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timelineCaches/timelineCache1.xml" ContentType="application/vnd.ms-excel.timelineCache+xml"/>
  <Override PartName="/xl/timelineCaches/timelineCache2.xml" ContentType="application/vnd.ms-excel.timelineCache+xml"/>
  <Override PartName="/xl/timelineCaches/timelineCache3.xml" ContentType="application/vnd.ms-excel.timelineCache+xml"/>
  <Override PartName="/xl/timelineCaches/timelineCache4.xml" ContentType="application/vnd.ms-excel.timelineCache+xml"/>
  <Override PartName="/xl/timelineCaches/timelineCache5.xml" ContentType="application/vnd.ms-excel.timelineCache+xml"/>
  <Override PartName="/xl/timelineCaches/timelineCache6.xml" ContentType="application/vnd.ms-excel.timelineCache+xml"/>
  <Override PartName="/xl/timelineCaches/timelineCache7.xml" ContentType="application/vnd.ms-excel.timelineCache+xml"/>
  <Override PartName="/xl/timelineCaches/timelineCache8.xml" ContentType="application/vnd.ms-excel.timeline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imelines/timeline1.xml" ContentType="application/vnd.ms-excel.timelin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timelines/timeline2.xml" ContentType="application/vnd.ms-excel.timelin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omments1.xml" ContentType="application/vnd.openxmlformats-officedocument.spreadsheetml.comment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4.xml" ContentType="application/vnd.openxmlformats-officedocument.drawing+xml"/>
  <Override PartName="/xl/slicers/slicer3.xml" ContentType="application/vnd.ms-excel.slicer+xml"/>
  <Override PartName="/xl/timelines/timeline3.xml" ContentType="application/vnd.ms-excel.timelin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5.xml" ContentType="application/vnd.openxmlformats-officedocument.drawing+xml"/>
  <Override PartName="/xl/slicers/slicer4.xml" ContentType="application/vnd.ms-excel.slicer+xml"/>
  <Override PartName="/xl/timelines/timeline4.xml" ContentType="application/vnd.ms-excel.timelin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6.xml" ContentType="application/vnd.openxmlformats-officedocument.drawing+xml"/>
  <Override PartName="/xl/timelines/timeline5.xml" ContentType="application/vnd.ms-excel.timelin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1.xml" ContentType="application/vnd.openxmlformats-officedocument.drawingml.chart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7.xml" ContentType="application/vnd.openxmlformats-officedocument.drawing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slicers/slicer5.xml" ContentType="application/vnd.ms-excel.slicer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8.xml" ContentType="application/vnd.openxmlformats-officedocument.drawing+xml"/>
  <Override PartName="/xl/charts/chart2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tables/table7.xml" ContentType="application/vnd.openxmlformats-officedocument.spreadsheetml.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drawings/drawing9.xml" ContentType="application/vnd.openxmlformats-officedocument.drawing+xml"/>
  <Override PartName="/xl/timelines/timeline6.xml" ContentType="application/vnd.ms-excel.timelin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/>
  <mc:AlternateContent xmlns:mc="http://schemas.openxmlformats.org/markup-compatibility/2006">
    <mc:Choice Requires="x15">
      <x15ac:absPath xmlns:x15ac="http://schemas.microsoft.com/office/spreadsheetml/2010/11/ac" url="C:\Users\lrojas\Desktop\Luis Rojas\Proyectos Muya\2023\2023-II\7. SAC - Servicios a través de la web\Reporte CRM\Reportes CRM\"/>
    </mc:Choice>
  </mc:AlternateContent>
  <xr:revisionPtr revIDLastSave="0" documentId="13_ncr:1_{91158A13-6F45-4271-822B-CD2E8B2CC8B9}" xr6:coauthVersionLast="47" xr6:coauthVersionMax="47" xr10:uidLastSave="{00000000-0000-0000-0000-000000000000}"/>
  <bookViews>
    <workbookView xWindow="-120" yWindow="-120" windowWidth="29040" windowHeight="15840" tabRatio="751" firstSheet="4" activeTab="10" xr2:uid="{00000000-000D-0000-FFFF-FFFF00000000}"/>
  </bookViews>
  <sheets>
    <sheet name="Hoja1" sheetId="20" state="hidden" r:id="rId1"/>
    <sheet name="Dinamico_1_1" sheetId="7" state="hidden" r:id="rId2"/>
    <sheet name="Pareto(consulta_reclamo_requer)" sheetId="9" state="hidden" r:id="rId3"/>
    <sheet name="Dinamico_1_2" sheetId="15" state="hidden" r:id="rId4"/>
    <sheet name="Dashboard 1" sheetId="16" r:id="rId5"/>
    <sheet name="Book 2.1_Casos registrados" sheetId="10" state="hidden" r:id="rId6"/>
    <sheet name="Book 2.2_Reclamos" sheetId="13" state="hidden" r:id="rId7"/>
    <sheet name="Dashboard 2" sheetId="19" r:id="rId8"/>
    <sheet name="Data" sheetId="6" r:id="rId9"/>
    <sheet name="Hoja2" sheetId="22" r:id="rId10"/>
    <sheet name="No borrar" sheetId="23" r:id="rId11"/>
    <sheet name="Hoja4" sheetId="24" r:id="rId12"/>
    <sheet name="Casos" sheetId="21" state="hidden" r:id="rId13"/>
  </sheets>
  <definedNames>
    <definedName name="_xlcn.WorksheetConnection_23.04ReporteCRMHastaabril2023v2.xlsxTabla21" hidden="1">Tabla2[]</definedName>
    <definedName name="NativeTimeline_Fecha_de_creación">#N/A</definedName>
    <definedName name="NativeTimeline_Fecha_de_creación1">#N/A</definedName>
    <definedName name="NativeTimeline_Fecha_de_creación2">#N/A</definedName>
    <definedName name="NativeTimeline_Fecha_de_creación3">#N/A</definedName>
    <definedName name="NativeTimeline_Fecha_de_creación4">#N/A</definedName>
    <definedName name="NativeTimeline_Fecha_de_creación5">#N/A</definedName>
    <definedName name="NativeTimeline_Fecha_de_creación6">#N/A</definedName>
    <definedName name="NativeTimeline_Fecha_de_creación7">#N/A</definedName>
    <definedName name="SegmentaciónDeDatos_Estado">#N/A</definedName>
    <definedName name="SegmentaciónDeDatos_Sede">#N/A</definedName>
    <definedName name="SegmentaciónDeDatos_Sede3">#N/A</definedName>
    <definedName name="SegmentaciónDeDatos_SEDE4">#N/A</definedName>
    <definedName name="SegmentaciónDeDatos_Tipo">#N/A</definedName>
    <definedName name="SegmentaciónDeDatos_Tipo1">#N/A</definedName>
    <definedName name="SegmentaciónDeDatos_Tipo2">#N/A</definedName>
    <definedName name="SegmentaciónDeDatos_Tipo3">#N/A</definedName>
  </definedNames>
  <calcPr calcId="191029"/>
  <pivotCaches>
    <pivotCache cacheId="0" r:id="rId14"/>
    <pivotCache cacheId="1" r:id="rId15"/>
    <pivotCache cacheId="2" r:id="rId16"/>
    <pivotCache cacheId="15" r:id="rId17"/>
  </pivotCaches>
  <extLst>
    <ext xmlns:x14="http://schemas.microsoft.com/office/spreadsheetml/2009/9/main" uri="{BBE1A952-AA13-448e-AADC-164F8A28A991}">
      <x14:slicerCaches>
        <x14:slicerCache r:id="rId18"/>
        <x14:slicerCache r:id="rId19"/>
        <x14:slicerCache r:id="rId20"/>
        <x14:slicerCache r:id="rId21"/>
        <x14:slicerCache r:id="rId22"/>
        <x14:slicerCache r:id="rId23"/>
        <x14:slicerCache r:id="rId24"/>
        <x14:slicerCache r:id="rId25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D0CA8CA8-9F24-4464-BF8E-62219DCF47F9}">
      <x15:timelineCacheRefs>
        <x15:timelineCacheRef r:id="rId26"/>
        <x15:timelineCacheRef r:id="rId27"/>
        <x15:timelineCacheRef r:id="rId28"/>
        <x15:timelineCacheRef r:id="rId29"/>
        <x15:timelineCacheRef r:id="rId30"/>
        <x15:timelineCacheRef r:id="rId31"/>
        <x15:timelineCacheRef r:id="rId32"/>
        <x15:timelineCacheRef r:id="rId33"/>
      </x15:timelineCacheRefs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a2" name="Tabla2" connection="WorksheetConnection_23.04 Reporte CRM - Hasta abril 2023 v2.xlsx!Tabla2"/>
        </x15:modelTables>
        <x15:extLst>
          <ext xmlns:x16="http://schemas.microsoft.com/office/spreadsheetml/2014/11/main" uri="{9835A34E-60A6-4A7C-AAB8-D5F71C897F49}">
            <x16:modelTimeGroupings>
              <x16:modelTimeGrouping tableName="Tabla2" columnName="Fecha de creación" columnId="Fecha de creación">
                <x16:calculatedTimeColumn columnName="Fecha de creación (año)" columnId="Fecha de creación (año)" contentType="years" isSelected="1"/>
                <x16:calculatedTimeColumn columnName="Fecha de creación (trimestre)" columnId="Fecha de creación (trimestre)" contentType="quarters" isSelected="1"/>
                <x16:calculatedTimeColumn columnName="Fecha de creación (índice de meses)" columnId="Fecha de creación (índice de meses)" contentType="monthsindex" isSelected="1"/>
                <x16:calculatedTimeColumn columnName="Fecha de creación (mes)" columnId="Fecha de creación (mes)" contentType="months" isSelected="1"/>
              </x16:modelTimeGrouping>
            </x16:modelTimeGroupings>
          </ext>
        </x15:extLst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1" i="24" l="1"/>
  <c r="I22" i="24"/>
  <c r="I23" i="24"/>
  <c r="I24" i="24"/>
  <c r="I25" i="24"/>
  <c r="I26" i="24"/>
  <c r="I27" i="24"/>
  <c r="I28" i="24"/>
  <c r="I20" i="24"/>
  <c r="H28" i="24"/>
  <c r="H27" i="24"/>
  <c r="H26" i="24"/>
  <c r="H25" i="24"/>
  <c r="H24" i="24"/>
  <c r="H23" i="24"/>
  <c r="H22" i="24"/>
  <c r="H21" i="24"/>
  <c r="H20" i="24"/>
  <c r="G14" i="24"/>
  <c r="F14" i="24"/>
  <c r="E14" i="24"/>
  <c r="D14" i="24"/>
  <c r="C14" i="24"/>
  <c r="J2" i="23"/>
  <c r="J73" i="23" s="1"/>
  <c r="J42" i="23" l="1"/>
  <c r="J18" i="23"/>
  <c r="J88" i="23"/>
  <c r="J49" i="23"/>
  <c r="J41" i="23"/>
  <c r="J33" i="23"/>
  <c r="J25" i="23"/>
  <c r="J17" i="23"/>
  <c r="J9" i="23"/>
  <c r="J87" i="23"/>
  <c r="J79" i="23"/>
  <c r="J48" i="23"/>
  <c r="J40" i="23"/>
  <c r="J32" i="23"/>
  <c r="J24" i="23"/>
  <c r="J16" i="23"/>
  <c r="J8" i="23"/>
  <c r="J86" i="23"/>
  <c r="J78" i="23"/>
  <c r="J50" i="23"/>
  <c r="J34" i="23"/>
  <c r="J26" i="23"/>
  <c r="J10" i="23"/>
  <c r="J80" i="23"/>
  <c r="J55" i="23"/>
  <c r="J47" i="23"/>
  <c r="J39" i="23"/>
  <c r="J31" i="23"/>
  <c r="J23" i="23"/>
  <c r="J15" i="23"/>
  <c r="J7" i="23"/>
  <c r="J85" i="23"/>
  <c r="J77" i="23"/>
  <c r="J30" i="23"/>
  <c r="J76" i="23"/>
  <c r="J53" i="23"/>
  <c r="J45" i="23"/>
  <c r="J37" i="23"/>
  <c r="J29" i="23"/>
  <c r="J21" i="23"/>
  <c r="J13" i="23"/>
  <c r="J91" i="23"/>
  <c r="J83" i="23"/>
  <c r="J75" i="23"/>
  <c r="J54" i="23"/>
  <c r="J38" i="23"/>
  <c r="J14" i="23"/>
  <c r="J84" i="23"/>
  <c r="J52" i="23"/>
  <c r="J44" i="23"/>
  <c r="J36" i="23"/>
  <c r="J28" i="23"/>
  <c r="J20" i="23"/>
  <c r="J12" i="23"/>
  <c r="J90" i="23"/>
  <c r="J82" i="23"/>
  <c r="J74" i="23"/>
  <c r="J46" i="23"/>
  <c r="J22" i="23"/>
  <c r="J92" i="23"/>
  <c r="J51" i="23"/>
  <c r="J43" i="23"/>
  <c r="J35" i="23"/>
  <c r="J27" i="23"/>
  <c r="J19" i="23"/>
  <c r="J11" i="23"/>
  <c r="J89" i="23"/>
  <c r="J81" i="23"/>
  <c r="J63" i="23"/>
  <c r="J70" i="23"/>
  <c r="J62" i="23"/>
  <c r="J69" i="23"/>
  <c r="J61" i="23"/>
  <c r="J68" i="23"/>
  <c r="J60" i="23"/>
  <c r="J67" i="23"/>
  <c r="J59" i="23"/>
  <c r="J66" i="23"/>
  <c r="J58" i="23"/>
  <c r="J71" i="23"/>
  <c r="J65" i="23"/>
  <c r="J57" i="23"/>
  <c r="J72" i="23"/>
  <c r="J64" i="23"/>
  <c r="J56" i="23"/>
  <c r="N2" i="6" l="1"/>
  <c r="N3" i="6"/>
  <c r="N4" i="6"/>
  <c r="N5" i="6"/>
  <c r="N6" i="6"/>
  <c r="N7" i="6"/>
  <c r="N8" i="6"/>
  <c r="N9" i="6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N97" i="6"/>
  <c r="N98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N111" i="6"/>
  <c r="N112" i="6"/>
  <c r="N113" i="6"/>
  <c r="N114" i="6"/>
  <c r="N115" i="6"/>
  <c r="N116" i="6"/>
  <c r="N117" i="6"/>
  <c r="N118" i="6"/>
  <c r="N119" i="6"/>
  <c r="N120" i="6"/>
  <c r="N121" i="6"/>
  <c r="N122" i="6"/>
  <c r="N123" i="6"/>
  <c r="N124" i="6"/>
  <c r="N125" i="6"/>
  <c r="N126" i="6"/>
  <c r="N127" i="6"/>
  <c r="N128" i="6"/>
  <c r="N129" i="6"/>
  <c r="N130" i="6"/>
  <c r="N131" i="6"/>
  <c r="N132" i="6"/>
  <c r="N133" i="6"/>
  <c r="N134" i="6"/>
  <c r="N135" i="6"/>
  <c r="N136" i="6"/>
  <c r="N137" i="6"/>
  <c r="N138" i="6"/>
  <c r="N139" i="6"/>
  <c r="N140" i="6"/>
  <c r="N141" i="6"/>
  <c r="N142" i="6"/>
  <c r="N143" i="6"/>
  <c r="N144" i="6"/>
  <c r="N145" i="6"/>
  <c r="N146" i="6"/>
  <c r="N147" i="6"/>
  <c r="N148" i="6"/>
  <c r="N149" i="6"/>
  <c r="N150" i="6"/>
  <c r="N151" i="6"/>
  <c r="N152" i="6"/>
  <c r="N153" i="6"/>
  <c r="N154" i="6"/>
  <c r="N155" i="6"/>
  <c r="N156" i="6"/>
  <c r="N157" i="6"/>
  <c r="N158" i="6"/>
  <c r="N159" i="6"/>
  <c r="N160" i="6"/>
  <c r="N161" i="6"/>
  <c r="N162" i="6"/>
  <c r="N163" i="6"/>
  <c r="N164" i="6"/>
  <c r="N165" i="6"/>
  <c r="N166" i="6"/>
  <c r="N167" i="6"/>
  <c r="N168" i="6"/>
  <c r="N169" i="6"/>
  <c r="N170" i="6"/>
  <c r="N171" i="6"/>
  <c r="N172" i="6"/>
  <c r="N173" i="6"/>
  <c r="N174" i="6"/>
  <c r="N175" i="6"/>
  <c r="N176" i="6"/>
  <c r="N177" i="6"/>
  <c r="N178" i="6"/>
  <c r="N179" i="6"/>
  <c r="N180" i="6"/>
  <c r="N181" i="6"/>
  <c r="N182" i="6"/>
  <c r="N183" i="6"/>
  <c r="N184" i="6"/>
  <c r="N185" i="6"/>
  <c r="N186" i="6"/>
  <c r="N187" i="6"/>
  <c r="N188" i="6"/>
  <c r="N189" i="6"/>
  <c r="N190" i="6"/>
  <c r="N191" i="6"/>
  <c r="N192" i="6"/>
  <c r="N193" i="6"/>
  <c r="N194" i="6"/>
  <c r="N195" i="6"/>
  <c r="N196" i="6"/>
  <c r="N197" i="6"/>
  <c r="N198" i="6"/>
  <c r="N199" i="6"/>
  <c r="N200" i="6"/>
  <c r="N201" i="6"/>
  <c r="N202" i="6"/>
  <c r="N203" i="6"/>
  <c r="N204" i="6"/>
  <c r="N205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226" i="6"/>
  <c r="N227" i="6"/>
  <c r="N228" i="6"/>
  <c r="N229" i="6"/>
  <c r="N230" i="6"/>
  <c r="N231" i="6"/>
  <c r="N232" i="6"/>
  <c r="N233" i="6"/>
  <c r="N234" i="6"/>
  <c r="N235" i="6"/>
  <c r="N236" i="6"/>
  <c r="N237" i="6"/>
  <c r="N238" i="6"/>
  <c r="N239" i="6"/>
  <c r="N240" i="6"/>
  <c r="N241" i="6"/>
  <c r="N242" i="6"/>
  <c r="N243" i="6"/>
  <c r="N244" i="6"/>
  <c r="N245" i="6"/>
  <c r="N246" i="6"/>
  <c r="N247" i="6"/>
  <c r="N248" i="6"/>
  <c r="N249" i="6"/>
  <c r="N250" i="6"/>
  <c r="N251" i="6"/>
  <c r="N252" i="6"/>
  <c r="N253" i="6"/>
  <c r="N254" i="6"/>
  <c r="N255" i="6"/>
  <c r="N256" i="6"/>
  <c r="N257" i="6"/>
  <c r="N258" i="6"/>
  <c r="N259" i="6"/>
  <c r="N260" i="6"/>
  <c r="N261" i="6"/>
  <c r="N262" i="6"/>
  <c r="N263" i="6"/>
  <c r="N264" i="6"/>
  <c r="N265" i="6"/>
  <c r="N266" i="6"/>
  <c r="N267" i="6"/>
  <c r="N268" i="6"/>
  <c r="N269" i="6"/>
  <c r="N270" i="6"/>
  <c r="N271" i="6"/>
  <c r="N272" i="6"/>
  <c r="N273" i="6"/>
  <c r="N274" i="6"/>
  <c r="N275" i="6"/>
  <c r="N276" i="6"/>
  <c r="N277" i="6"/>
  <c r="N278" i="6"/>
  <c r="N279" i="6"/>
  <c r="N280" i="6"/>
  <c r="N281" i="6"/>
  <c r="N282" i="6"/>
  <c r="N283" i="6"/>
  <c r="N284" i="6"/>
  <c r="N285" i="6"/>
  <c r="N286" i="6"/>
  <c r="N287" i="6"/>
  <c r="N288" i="6"/>
  <c r="N289" i="6"/>
  <c r="N290" i="6"/>
  <c r="N291" i="6"/>
  <c r="N292" i="6"/>
  <c r="N293" i="6"/>
  <c r="N294" i="6"/>
  <c r="N295" i="6"/>
  <c r="N296" i="6"/>
  <c r="N297" i="6"/>
  <c r="N298" i="6"/>
  <c r="N299" i="6"/>
  <c r="N300" i="6"/>
  <c r="N301" i="6"/>
  <c r="N302" i="6"/>
  <c r="N303" i="6"/>
  <c r="N304" i="6"/>
  <c r="N305" i="6"/>
  <c r="N306" i="6"/>
  <c r="N307" i="6"/>
  <c r="N308" i="6"/>
  <c r="N309" i="6"/>
  <c r="N310" i="6"/>
  <c r="N311" i="6"/>
  <c r="N312" i="6"/>
  <c r="N313" i="6"/>
  <c r="N314" i="6"/>
  <c r="N315" i="6"/>
  <c r="N316" i="6"/>
  <c r="N317" i="6"/>
  <c r="N318" i="6"/>
  <c r="N319" i="6"/>
  <c r="N320" i="6"/>
  <c r="N321" i="6"/>
  <c r="N322" i="6"/>
  <c r="N323" i="6"/>
  <c r="N324" i="6"/>
  <c r="N325" i="6"/>
  <c r="N326" i="6"/>
  <c r="N327" i="6"/>
  <c r="N328" i="6"/>
  <c r="N329" i="6"/>
  <c r="N330" i="6"/>
  <c r="N331" i="6"/>
  <c r="N332" i="6"/>
  <c r="N333" i="6"/>
  <c r="N334" i="6"/>
  <c r="N335" i="6"/>
  <c r="N336" i="6"/>
  <c r="N337" i="6"/>
  <c r="N338" i="6"/>
  <c r="N339" i="6"/>
  <c r="N340" i="6"/>
  <c r="N341" i="6"/>
  <c r="N342" i="6"/>
  <c r="N343" i="6"/>
  <c r="N344" i="6"/>
  <c r="N345" i="6"/>
  <c r="N346" i="6"/>
  <c r="N347" i="6"/>
  <c r="N348" i="6"/>
  <c r="N349" i="6"/>
  <c r="N350" i="6"/>
  <c r="N351" i="6"/>
  <c r="N352" i="6"/>
  <c r="N353" i="6"/>
  <c r="N354" i="6"/>
  <c r="N355" i="6"/>
  <c r="N356" i="6"/>
  <c r="N357" i="6"/>
  <c r="N358" i="6"/>
  <c r="N359" i="6"/>
  <c r="N360" i="6"/>
  <c r="N361" i="6"/>
  <c r="N362" i="6"/>
  <c r="N363" i="6"/>
  <c r="N364" i="6"/>
  <c r="N365" i="6"/>
  <c r="N366" i="6"/>
  <c r="N367" i="6"/>
  <c r="N368" i="6"/>
  <c r="N369" i="6"/>
  <c r="N370" i="6"/>
  <c r="N371" i="6"/>
  <c r="N372" i="6"/>
  <c r="N373" i="6"/>
  <c r="N374" i="6"/>
  <c r="N375" i="6"/>
  <c r="N376" i="6"/>
  <c r="N377" i="6"/>
  <c r="N378" i="6"/>
  <c r="N379" i="6"/>
  <c r="N380" i="6"/>
  <c r="N381" i="6"/>
  <c r="N382" i="6"/>
  <c r="N383" i="6"/>
  <c r="N384" i="6"/>
  <c r="N385" i="6"/>
  <c r="N386" i="6"/>
  <c r="N387" i="6"/>
  <c r="N388" i="6"/>
  <c r="N389" i="6"/>
  <c r="N390" i="6"/>
  <c r="N391" i="6"/>
  <c r="N392" i="6"/>
  <c r="N393" i="6"/>
  <c r="N394" i="6"/>
  <c r="N395" i="6"/>
  <c r="N396" i="6"/>
  <c r="N397" i="6"/>
  <c r="N398" i="6"/>
  <c r="N399" i="6"/>
  <c r="N400" i="6"/>
  <c r="N401" i="6"/>
  <c r="N402" i="6"/>
  <c r="N403" i="6"/>
  <c r="N404" i="6"/>
  <c r="N405" i="6"/>
  <c r="N406" i="6"/>
  <c r="N407" i="6"/>
  <c r="N408" i="6"/>
  <c r="N409" i="6"/>
  <c r="N410" i="6"/>
  <c r="N411" i="6"/>
  <c r="N412" i="6"/>
  <c r="N413" i="6"/>
  <c r="N414" i="6"/>
  <c r="N415" i="6"/>
  <c r="N416" i="6"/>
  <c r="N417" i="6"/>
  <c r="N418" i="6"/>
  <c r="N419" i="6"/>
  <c r="N420" i="6"/>
  <c r="N421" i="6"/>
  <c r="N422" i="6"/>
  <c r="N423" i="6"/>
  <c r="N424" i="6"/>
  <c r="N425" i="6"/>
  <c r="N426" i="6"/>
  <c r="N427" i="6"/>
  <c r="N428" i="6"/>
  <c r="N429" i="6"/>
  <c r="N430" i="6"/>
  <c r="N431" i="6"/>
  <c r="N432" i="6"/>
  <c r="N433" i="6"/>
  <c r="N434" i="6"/>
  <c r="N435" i="6"/>
  <c r="N436" i="6"/>
  <c r="N437" i="6"/>
  <c r="N438" i="6"/>
  <c r="N439" i="6"/>
  <c r="N440" i="6"/>
  <c r="N441" i="6"/>
  <c r="N442" i="6"/>
  <c r="N443" i="6"/>
  <c r="N444" i="6"/>
  <c r="N445" i="6"/>
  <c r="N446" i="6"/>
  <c r="N447" i="6"/>
  <c r="N448" i="6"/>
  <c r="N449" i="6"/>
  <c r="N450" i="6"/>
  <c r="N451" i="6"/>
  <c r="N452" i="6"/>
  <c r="N453" i="6"/>
  <c r="N454" i="6"/>
  <c r="N455" i="6"/>
  <c r="N456" i="6"/>
  <c r="N457" i="6"/>
  <c r="N458" i="6"/>
  <c r="N459" i="6"/>
  <c r="N460" i="6"/>
  <c r="N461" i="6"/>
  <c r="N462" i="6"/>
  <c r="N463" i="6"/>
  <c r="N464" i="6"/>
  <c r="N465" i="6"/>
  <c r="N466" i="6"/>
  <c r="N467" i="6"/>
  <c r="N468" i="6"/>
  <c r="N469" i="6"/>
  <c r="N470" i="6"/>
  <c r="N471" i="6"/>
  <c r="N472" i="6"/>
  <c r="N473" i="6"/>
  <c r="N474" i="6"/>
  <c r="N475" i="6"/>
  <c r="N476" i="6"/>
  <c r="N477" i="6"/>
  <c r="N478" i="6"/>
  <c r="N479" i="6"/>
  <c r="N480" i="6"/>
  <c r="N481" i="6"/>
  <c r="N482" i="6"/>
  <c r="N483" i="6"/>
  <c r="N484" i="6"/>
  <c r="N485" i="6"/>
  <c r="N486" i="6"/>
  <c r="N487" i="6"/>
  <c r="N488" i="6"/>
  <c r="N489" i="6"/>
  <c r="N490" i="6"/>
  <c r="N491" i="6"/>
  <c r="N492" i="6"/>
  <c r="N493" i="6"/>
  <c r="N494" i="6"/>
  <c r="N495" i="6"/>
  <c r="N496" i="6"/>
  <c r="N497" i="6"/>
  <c r="N498" i="6"/>
  <c r="N499" i="6"/>
  <c r="N500" i="6"/>
  <c r="N501" i="6"/>
  <c r="N502" i="6"/>
  <c r="N503" i="6"/>
  <c r="N504" i="6"/>
  <c r="N505" i="6"/>
  <c r="N506" i="6"/>
  <c r="N507" i="6"/>
  <c r="N508" i="6"/>
  <c r="N509" i="6"/>
  <c r="N510" i="6"/>
  <c r="N511" i="6"/>
  <c r="N512" i="6"/>
  <c r="N513" i="6"/>
  <c r="N514" i="6"/>
  <c r="N515" i="6"/>
  <c r="N516" i="6"/>
  <c r="N517" i="6"/>
  <c r="N518" i="6"/>
  <c r="N519" i="6"/>
  <c r="N520" i="6"/>
  <c r="N521" i="6"/>
  <c r="N522" i="6"/>
  <c r="N523" i="6"/>
  <c r="N524" i="6"/>
  <c r="N525" i="6"/>
  <c r="N526" i="6"/>
  <c r="N527" i="6"/>
  <c r="N528" i="6"/>
  <c r="N529" i="6"/>
  <c r="N530" i="6"/>
  <c r="N531" i="6"/>
  <c r="N532" i="6"/>
  <c r="N533" i="6"/>
  <c r="N534" i="6"/>
  <c r="N535" i="6"/>
  <c r="N536" i="6"/>
  <c r="N537" i="6"/>
  <c r="N538" i="6"/>
  <c r="N539" i="6"/>
  <c r="N540" i="6"/>
  <c r="N541" i="6"/>
  <c r="N542" i="6"/>
  <c r="N543" i="6"/>
  <c r="N544" i="6"/>
  <c r="N545" i="6"/>
  <c r="N546" i="6"/>
  <c r="N547" i="6"/>
  <c r="N548" i="6"/>
  <c r="N549" i="6"/>
  <c r="N550" i="6"/>
  <c r="N551" i="6"/>
  <c r="N552" i="6"/>
  <c r="N553" i="6"/>
  <c r="N554" i="6"/>
  <c r="N555" i="6"/>
  <c r="N556" i="6"/>
  <c r="N557" i="6"/>
  <c r="N558" i="6"/>
  <c r="N559" i="6"/>
  <c r="N560" i="6"/>
  <c r="N561" i="6"/>
  <c r="N562" i="6"/>
  <c r="N563" i="6"/>
  <c r="N564" i="6"/>
  <c r="N565" i="6"/>
  <c r="N566" i="6"/>
  <c r="N567" i="6"/>
  <c r="N568" i="6"/>
  <c r="N569" i="6"/>
  <c r="N570" i="6"/>
  <c r="N571" i="6"/>
  <c r="N572" i="6"/>
  <c r="N573" i="6"/>
  <c r="N574" i="6"/>
  <c r="N575" i="6"/>
  <c r="N576" i="6"/>
  <c r="N577" i="6"/>
  <c r="N578" i="6"/>
  <c r="N579" i="6"/>
  <c r="N580" i="6"/>
  <c r="N581" i="6"/>
  <c r="N582" i="6"/>
  <c r="N583" i="6"/>
  <c r="N584" i="6"/>
  <c r="N585" i="6"/>
  <c r="N586" i="6"/>
  <c r="N587" i="6"/>
  <c r="N588" i="6"/>
  <c r="N589" i="6"/>
  <c r="N590" i="6"/>
  <c r="N591" i="6"/>
  <c r="N592" i="6"/>
  <c r="N593" i="6"/>
  <c r="N594" i="6"/>
  <c r="N595" i="6"/>
  <c r="N596" i="6"/>
  <c r="N597" i="6"/>
  <c r="N598" i="6"/>
  <c r="N599" i="6"/>
  <c r="N600" i="6"/>
  <c r="N601" i="6"/>
  <c r="N602" i="6"/>
  <c r="N603" i="6"/>
  <c r="N604" i="6"/>
  <c r="N605" i="6"/>
  <c r="N606" i="6"/>
  <c r="N607" i="6"/>
  <c r="N608" i="6"/>
  <c r="N609" i="6"/>
  <c r="N610" i="6"/>
  <c r="N611" i="6"/>
  <c r="N612" i="6"/>
  <c r="N613" i="6"/>
  <c r="N614" i="6"/>
  <c r="N615" i="6"/>
  <c r="N616" i="6"/>
  <c r="N617" i="6"/>
  <c r="N618" i="6"/>
  <c r="N619" i="6"/>
  <c r="N620" i="6"/>
  <c r="N621" i="6"/>
  <c r="N622" i="6"/>
  <c r="N623" i="6"/>
  <c r="N624" i="6"/>
  <c r="N625" i="6"/>
  <c r="N626" i="6"/>
  <c r="N627" i="6"/>
  <c r="N628" i="6"/>
  <c r="N629" i="6"/>
  <c r="N630" i="6"/>
  <c r="N631" i="6"/>
  <c r="N632" i="6"/>
  <c r="N633" i="6"/>
  <c r="N634" i="6"/>
  <c r="N635" i="6"/>
  <c r="N636" i="6"/>
  <c r="N637" i="6"/>
  <c r="N638" i="6"/>
  <c r="N639" i="6"/>
  <c r="N640" i="6"/>
  <c r="N641" i="6"/>
  <c r="N642" i="6"/>
  <c r="N643" i="6"/>
  <c r="N644" i="6"/>
  <c r="N645" i="6"/>
  <c r="N646" i="6"/>
  <c r="N647" i="6"/>
  <c r="N648" i="6"/>
  <c r="N649" i="6"/>
  <c r="N650" i="6"/>
  <c r="N651" i="6"/>
  <c r="N652" i="6"/>
  <c r="N653" i="6"/>
  <c r="N654" i="6"/>
  <c r="N655" i="6"/>
  <c r="N656" i="6"/>
  <c r="N657" i="6"/>
  <c r="N658" i="6"/>
  <c r="N659" i="6"/>
  <c r="N660" i="6"/>
  <c r="N661" i="6"/>
  <c r="N662" i="6"/>
  <c r="N663" i="6"/>
  <c r="N664" i="6"/>
  <c r="N665" i="6"/>
  <c r="N666" i="6"/>
  <c r="N667" i="6"/>
  <c r="N668" i="6"/>
  <c r="N669" i="6"/>
  <c r="N670" i="6"/>
  <c r="N671" i="6"/>
  <c r="N672" i="6"/>
  <c r="N673" i="6"/>
  <c r="N674" i="6"/>
  <c r="N675" i="6"/>
  <c r="N676" i="6"/>
  <c r="N677" i="6"/>
  <c r="N678" i="6"/>
  <c r="N679" i="6"/>
  <c r="N680" i="6"/>
  <c r="N681" i="6"/>
  <c r="N682" i="6"/>
  <c r="N683" i="6"/>
  <c r="N684" i="6"/>
  <c r="N685" i="6"/>
  <c r="N686" i="6"/>
  <c r="N687" i="6"/>
  <c r="N688" i="6"/>
  <c r="N689" i="6"/>
  <c r="N690" i="6"/>
  <c r="N691" i="6"/>
  <c r="N692" i="6"/>
  <c r="N693" i="6"/>
  <c r="N694" i="6"/>
  <c r="N695" i="6"/>
  <c r="N696" i="6"/>
  <c r="N697" i="6"/>
  <c r="N698" i="6"/>
  <c r="N699" i="6"/>
  <c r="N700" i="6"/>
  <c r="N701" i="6"/>
  <c r="N702" i="6"/>
  <c r="N703" i="6"/>
  <c r="N704" i="6"/>
  <c r="N705" i="6"/>
  <c r="N706" i="6"/>
  <c r="N707" i="6"/>
  <c r="N708" i="6"/>
  <c r="N709" i="6"/>
  <c r="N710" i="6"/>
  <c r="N711" i="6"/>
  <c r="N712" i="6"/>
  <c r="N713" i="6"/>
  <c r="N714" i="6"/>
  <c r="N715" i="6"/>
  <c r="N716" i="6"/>
  <c r="N717" i="6"/>
  <c r="N718" i="6"/>
  <c r="N719" i="6"/>
  <c r="N720" i="6"/>
  <c r="N721" i="6"/>
  <c r="N722" i="6"/>
  <c r="N723" i="6"/>
  <c r="N724" i="6"/>
  <c r="N725" i="6"/>
  <c r="N726" i="6"/>
  <c r="N727" i="6"/>
  <c r="N728" i="6"/>
  <c r="N729" i="6"/>
  <c r="N730" i="6"/>
  <c r="N731" i="6"/>
  <c r="N732" i="6"/>
  <c r="N733" i="6"/>
  <c r="N734" i="6"/>
  <c r="N735" i="6"/>
  <c r="N736" i="6"/>
  <c r="N737" i="6"/>
  <c r="N738" i="6"/>
  <c r="N739" i="6"/>
  <c r="N740" i="6"/>
  <c r="N741" i="6"/>
  <c r="N742" i="6"/>
  <c r="N743" i="6"/>
  <c r="N744" i="6"/>
  <c r="N745" i="6"/>
  <c r="N746" i="6"/>
  <c r="N747" i="6"/>
  <c r="N748" i="6"/>
  <c r="N749" i="6"/>
  <c r="N750" i="6"/>
  <c r="N751" i="6"/>
  <c r="N752" i="6"/>
  <c r="N753" i="6"/>
  <c r="N754" i="6"/>
  <c r="N755" i="6"/>
  <c r="N756" i="6"/>
  <c r="N757" i="6"/>
  <c r="N758" i="6"/>
  <c r="N759" i="6"/>
  <c r="N760" i="6"/>
  <c r="N761" i="6"/>
  <c r="N762" i="6"/>
  <c r="N763" i="6"/>
  <c r="N764" i="6"/>
  <c r="N765" i="6"/>
  <c r="N766" i="6"/>
  <c r="N767" i="6"/>
  <c r="N768" i="6"/>
  <c r="N769" i="6"/>
  <c r="N770" i="6"/>
  <c r="N771" i="6"/>
  <c r="N772" i="6"/>
  <c r="N773" i="6"/>
  <c r="N774" i="6"/>
  <c r="N775" i="6"/>
  <c r="N776" i="6"/>
  <c r="N777" i="6"/>
  <c r="N778" i="6"/>
  <c r="N779" i="6"/>
  <c r="N780" i="6"/>
  <c r="N781" i="6"/>
  <c r="N782" i="6"/>
  <c r="N783" i="6"/>
  <c r="N784" i="6"/>
  <c r="N785" i="6"/>
  <c r="N786" i="6"/>
  <c r="N787" i="6"/>
  <c r="N788" i="6"/>
  <c r="N789" i="6"/>
  <c r="N790" i="6"/>
  <c r="N791" i="6"/>
  <c r="N792" i="6"/>
  <c r="N793" i="6"/>
  <c r="N794" i="6"/>
  <c r="N795" i="6"/>
  <c r="N796" i="6"/>
  <c r="N797" i="6"/>
  <c r="N798" i="6"/>
  <c r="N799" i="6"/>
  <c r="N800" i="6"/>
  <c r="N801" i="6"/>
  <c r="N802" i="6"/>
  <c r="N803" i="6"/>
  <c r="N804" i="6"/>
  <c r="N805" i="6"/>
  <c r="N806" i="6"/>
  <c r="N807" i="6"/>
  <c r="N808" i="6"/>
  <c r="N809" i="6"/>
  <c r="N810" i="6"/>
  <c r="N811" i="6"/>
  <c r="N812" i="6"/>
  <c r="N813" i="6"/>
  <c r="N814" i="6"/>
  <c r="N815" i="6"/>
  <c r="N816" i="6"/>
  <c r="N817" i="6"/>
  <c r="N818" i="6"/>
  <c r="N819" i="6"/>
  <c r="N820" i="6"/>
  <c r="N821" i="6"/>
  <c r="N822" i="6"/>
  <c r="N823" i="6"/>
  <c r="N824" i="6"/>
  <c r="N825" i="6"/>
  <c r="N826" i="6"/>
  <c r="N827" i="6"/>
  <c r="N828" i="6"/>
  <c r="N829" i="6"/>
  <c r="N830" i="6"/>
  <c r="N831" i="6"/>
  <c r="N832" i="6"/>
  <c r="N833" i="6"/>
  <c r="N834" i="6"/>
  <c r="N835" i="6"/>
  <c r="N836" i="6"/>
  <c r="N837" i="6"/>
  <c r="N838" i="6"/>
  <c r="N839" i="6"/>
  <c r="N840" i="6"/>
  <c r="N841" i="6"/>
  <c r="N842" i="6"/>
  <c r="N843" i="6"/>
  <c r="N844" i="6"/>
  <c r="N845" i="6"/>
  <c r="N846" i="6"/>
  <c r="N847" i="6"/>
  <c r="N848" i="6"/>
  <c r="N849" i="6"/>
  <c r="N850" i="6"/>
  <c r="N851" i="6"/>
  <c r="N852" i="6"/>
  <c r="N853" i="6"/>
  <c r="N854" i="6"/>
  <c r="N855" i="6"/>
  <c r="N856" i="6"/>
  <c r="N857" i="6"/>
  <c r="N858" i="6"/>
  <c r="N859" i="6"/>
  <c r="N860" i="6"/>
  <c r="N861" i="6"/>
  <c r="N862" i="6"/>
  <c r="N863" i="6"/>
  <c r="N864" i="6"/>
  <c r="N865" i="6"/>
  <c r="N866" i="6"/>
  <c r="N867" i="6"/>
  <c r="N868" i="6"/>
  <c r="N869" i="6"/>
  <c r="N870" i="6"/>
  <c r="N871" i="6"/>
  <c r="N872" i="6"/>
  <c r="N873" i="6"/>
  <c r="N874" i="6"/>
  <c r="N875" i="6"/>
  <c r="N876" i="6"/>
  <c r="N877" i="6"/>
  <c r="N878" i="6"/>
  <c r="N879" i="6"/>
  <c r="N880" i="6"/>
  <c r="N881" i="6"/>
  <c r="N882" i="6"/>
  <c r="N883" i="6"/>
  <c r="N884" i="6"/>
  <c r="N885" i="6"/>
  <c r="N886" i="6"/>
  <c r="N887" i="6"/>
  <c r="N888" i="6"/>
  <c r="N889" i="6"/>
  <c r="N890" i="6"/>
  <c r="N891" i="6"/>
  <c r="N892" i="6"/>
  <c r="N893" i="6"/>
  <c r="N894" i="6"/>
  <c r="N895" i="6"/>
  <c r="N896" i="6"/>
  <c r="N897" i="6"/>
  <c r="N898" i="6"/>
  <c r="N899" i="6"/>
  <c r="N900" i="6"/>
  <c r="N901" i="6"/>
  <c r="N902" i="6"/>
  <c r="N903" i="6"/>
  <c r="N904" i="6"/>
  <c r="N905" i="6"/>
  <c r="N906" i="6"/>
  <c r="N907" i="6"/>
  <c r="N908" i="6"/>
  <c r="N909" i="6"/>
  <c r="N910" i="6"/>
  <c r="N911" i="6"/>
  <c r="N912" i="6"/>
  <c r="N913" i="6"/>
  <c r="N914" i="6"/>
  <c r="N915" i="6"/>
  <c r="N916" i="6"/>
  <c r="N917" i="6"/>
  <c r="N918" i="6"/>
  <c r="N919" i="6"/>
  <c r="N920" i="6"/>
  <c r="N921" i="6"/>
  <c r="N922" i="6"/>
  <c r="N923" i="6"/>
  <c r="N924" i="6"/>
  <c r="N925" i="6"/>
  <c r="N926" i="6"/>
  <c r="N927" i="6"/>
  <c r="N928" i="6"/>
  <c r="N929" i="6"/>
  <c r="N930" i="6"/>
  <c r="N931" i="6"/>
  <c r="N932" i="6"/>
  <c r="N933" i="6"/>
  <c r="N934" i="6"/>
  <c r="N935" i="6"/>
  <c r="N936" i="6"/>
  <c r="N937" i="6"/>
  <c r="N938" i="6"/>
  <c r="N939" i="6"/>
  <c r="N940" i="6"/>
  <c r="N941" i="6"/>
  <c r="N942" i="6"/>
  <c r="N943" i="6"/>
  <c r="N944" i="6"/>
  <c r="N945" i="6"/>
  <c r="N946" i="6"/>
  <c r="N947" i="6"/>
  <c r="N948" i="6"/>
  <c r="N949" i="6"/>
  <c r="N950" i="6"/>
  <c r="N951" i="6"/>
  <c r="N952" i="6"/>
  <c r="N953" i="6"/>
  <c r="N954" i="6"/>
  <c r="N955" i="6"/>
  <c r="N956" i="6"/>
  <c r="N957" i="6"/>
  <c r="N958" i="6"/>
  <c r="N959" i="6"/>
  <c r="N960" i="6"/>
  <c r="N961" i="6"/>
  <c r="N962" i="6"/>
  <c r="N963" i="6"/>
  <c r="N964" i="6"/>
  <c r="N965" i="6"/>
  <c r="N966" i="6"/>
  <c r="N967" i="6"/>
  <c r="N968" i="6"/>
  <c r="N969" i="6"/>
  <c r="N970" i="6"/>
  <c r="N971" i="6"/>
  <c r="N972" i="6"/>
  <c r="N973" i="6"/>
  <c r="N974" i="6"/>
  <c r="N975" i="6"/>
  <c r="N976" i="6"/>
  <c r="N977" i="6"/>
  <c r="N978" i="6"/>
  <c r="N979" i="6"/>
  <c r="N980" i="6"/>
  <c r="N981" i="6"/>
  <c r="N982" i="6"/>
  <c r="N983" i="6"/>
  <c r="N984" i="6"/>
  <c r="N985" i="6"/>
  <c r="N986" i="6"/>
  <c r="N987" i="6"/>
  <c r="N988" i="6"/>
  <c r="N989" i="6"/>
  <c r="N990" i="6"/>
  <c r="N991" i="6"/>
  <c r="N992" i="6"/>
  <c r="N993" i="6"/>
  <c r="N994" i="6"/>
  <c r="N995" i="6"/>
  <c r="N996" i="6"/>
  <c r="N997" i="6"/>
  <c r="N998" i="6"/>
  <c r="N999" i="6"/>
  <c r="N1000" i="6"/>
  <c r="N1001" i="6"/>
  <c r="N1002" i="6"/>
  <c r="N1003" i="6"/>
  <c r="N1004" i="6"/>
  <c r="N1005" i="6"/>
  <c r="N1006" i="6"/>
  <c r="N1007" i="6"/>
  <c r="N1008" i="6"/>
  <c r="N1009" i="6"/>
  <c r="N1010" i="6"/>
  <c r="N1011" i="6"/>
  <c r="N1012" i="6"/>
  <c r="N1013" i="6"/>
  <c r="N1014" i="6"/>
  <c r="N1015" i="6"/>
  <c r="N1016" i="6"/>
  <c r="N1017" i="6"/>
  <c r="N1018" i="6"/>
  <c r="N1019" i="6"/>
  <c r="N1020" i="6"/>
  <c r="N1021" i="6"/>
  <c r="N1022" i="6"/>
  <c r="N1023" i="6"/>
  <c r="N1024" i="6"/>
  <c r="N1025" i="6"/>
  <c r="N1026" i="6"/>
  <c r="N1027" i="6"/>
  <c r="N1028" i="6"/>
  <c r="N1029" i="6"/>
  <c r="N1030" i="6"/>
  <c r="N1031" i="6"/>
  <c r="N1032" i="6"/>
  <c r="N1033" i="6"/>
  <c r="N1034" i="6"/>
  <c r="N1035" i="6"/>
  <c r="N1036" i="6"/>
  <c r="N1037" i="6"/>
  <c r="N1038" i="6"/>
  <c r="N1039" i="6"/>
  <c r="N1040" i="6"/>
  <c r="N1041" i="6"/>
  <c r="N1042" i="6"/>
  <c r="N1043" i="6"/>
  <c r="N1044" i="6"/>
  <c r="N1045" i="6"/>
  <c r="N1046" i="6"/>
  <c r="N1047" i="6"/>
  <c r="N1048" i="6"/>
  <c r="N1049" i="6"/>
  <c r="N1050" i="6"/>
  <c r="N1051" i="6"/>
  <c r="N1052" i="6"/>
  <c r="N1053" i="6"/>
  <c r="N1054" i="6"/>
  <c r="N1055" i="6"/>
  <c r="N1056" i="6"/>
  <c r="N1057" i="6"/>
  <c r="N1058" i="6"/>
  <c r="N1059" i="6"/>
  <c r="N1060" i="6"/>
  <c r="N1061" i="6"/>
  <c r="N1062" i="6"/>
  <c r="N1063" i="6"/>
  <c r="N1064" i="6"/>
  <c r="N1065" i="6"/>
  <c r="N1066" i="6"/>
  <c r="N1067" i="6"/>
  <c r="N1068" i="6"/>
  <c r="N1069" i="6"/>
  <c r="N1070" i="6"/>
  <c r="N1071" i="6"/>
  <c r="N1072" i="6"/>
  <c r="N1073" i="6"/>
  <c r="N1074" i="6"/>
  <c r="N1075" i="6"/>
  <c r="N1076" i="6"/>
  <c r="N1077" i="6"/>
  <c r="N1078" i="6"/>
  <c r="N1079" i="6"/>
  <c r="N1080" i="6"/>
  <c r="N1081" i="6"/>
  <c r="N1082" i="6"/>
  <c r="N1083" i="6"/>
  <c r="N1084" i="6"/>
  <c r="N1085" i="6"/>
  <c r="N1086" i="6"/>
  <c r="N1087" i="6"/>
  <c r="N1088" i="6"/>
  <c r="N1089" i="6"/>
  <c r="N1090" i="6"/>
  <c r="N1091" i="6"/>
  <c r="N1092" i="6"/>
  <c r="N1093" i="6"/>
  <c r="N1094" i="6"/>
  <c r="N1095" i="6"/>
  <c r="N1096" i="6"/>
  <c r="N1097" i="6"/>
  <c r="N1098" i="6"/>
  <c r="N1099" i="6"/>
  <c r="N1100" i="6"/>
  <c r="N1101" i="6"/>
  <c r="N1102" i="6"/>
  <c r="N1103" i="6"/>
  <c r="N1104" i="6"/>
  <c r="N1105" i="6"/>
  <c r="N1106" i="6"/>
  <c r="N1107" i="6"/>
  <c r="N1108" i="6"/>
  <c r="N1109" i="6"/>
  <c r="N1110" i="6"/>
  <c r="N1111" i="6"/>
  <c r="N1112" i="6"/>
  <c r="N1113" i="6"/>
  <c r="N1114" i="6"/>
  <c r="N1115" i="6"/>
  <c r="N1116" i="6"/>
  <c r="N1117" i="6"/>
  <c r="N1118" i="6"/>
  <c r="N1119" i="6"/>
  <c r="N1120" i="6"/>
  <c r="N1121" i="6"/>
  <c r="N1122" i="6"/>
  <c r="N1123" i="6"/>
  <c r="N1124" i="6"/>
  <c r="N1125" i="6"/>
  <c r="N1126" i="6"/>
  <c r="N1127" i="6"/>
  <c r="N1128" i="6"/>
  <c r="N1129" i="6"/>
  <c r="N1130" i="6"/>
  <c r="N1131" i="6"/>
  <c r="N1132" i="6"/>
  <c r="N1133" i="6"/>
  <c r="N1134" i="6"/>
  <c r="N1135" i="6"/>
  <c r="N1136" i="6"/>
  <c r="N1137" i="6"/>
  <c r="N1138" i="6"/>
  <c r="N1139" i="6"/>
  <c r="N1140" i="6"/>
  <c r="N1141" i="6"/>
  <c r="N1142" i="6"/>
  <c r="N1143" i="6"/>
  <c r="N1144" i="6"/>
  <c r="N1145" i="6"/>
  <c r="N1146" i="6"/>
  <c r="N1147" i="6"/>
  <c r="N1148" i="6"/>
  <c r="N1149" i="6"/>
  <c r="N1150" i="6"/>
  <c r="N1151" i="6"/>
  <c r="N1152" i="6"/>
  <c r="N1153" i="6"/>
  <c r="N1154" i="6"/>
  <c r="N1155" i="6"/>
  <c r="N1156" i="6"/>
  <c r="N1157" i="6"/>
  <c r="N1158" i="6"/>
  <c r="N1159" i="6"/>
  <c r="N1160" i="6"/>
  <c r="N1161" i="6"/>
  <c r="N1162" i="6"/>
  <c r="N1163" i="6"/>
  <c r="N1164" i="6"/>
  <c r="N1165" i="6"/>
  <c r="N1166" i="6"/>
  <c r="N1167" i="6"/>
  <c r="N1168" i="6"/>
  <c r="N1169" i="6"/>
  <c r="N1170" i="6"/>
  <c r="N1171" i="6"/>
  <c r="N1172" i="6"/>
  <c r="N1173" i="6"/>
  <c r="N1174" i="6"/>
  <c r="N1175" i="6"/>
  <c r="N1176" i="6"/>
  <c r="N1177" i="6"/>
  <c r="N1178" i="6"/>
  <c r="N1179" i="6"/>
  <c r="N1180" i="6"/>
  <c r="N1181" i="6"/>
  <c r="N1182" i="6"/>
  <c r="N1183" i="6"/>
  <c r="N1184" i="6"/>
  <c r="N1185" i="6"/>
  <c r="N1186" i="6"/>
  <c r="N1187" i="6"/>
  <c r="N1188" i="6"/>
  <c r="N1189" i="6"/>
  <c r="N1190" i="6"/>
  <c r="N1191" i="6"/>
  <c r="N1192" i="6"/>
  <c r="N1193" i="6"/>
  <c r="N1194" i="6"/>
  <c r="N1195" i="6"/>
  <c r="N1196" i="6"/>
  <c r="N1197" i="6"/>
  <c r="N1198" i="6"/>
  <c r="N1199" i="6"/>
  <c r="N1200" i="6"/>
  <c r="N1201" i="6"/>
  <c r="N1202" i="6"/>
  <c r="N1203" i="6"/>
  <c r="N1204" i="6"/>
  <c r="N1205" i="6"/>
  <c r="N1206" i="6"/>
  <c r="N1207" i="6"/>
  <c r="N1208" i="6"/>
  <c r="N1209" i="6"/>
  <c r="N1210" i="6"/>
  <c r="N1211" i="6"/>
  <c r="N1212" i="6"/>
  <c r="N1213" i="6"/>
  <c r="N1214" i="6"/>
  <c r="N1215" i="6"/>
  <c r="N1216" i="6"/>
  <c r="N1217" i="6"/>
  <c r="N1218" i="6"/>
  <c r="N1219" i="6"/>
  <c r="N1220" i="6"/>
  <c r="N1221" i="6"/>
  <c r="N1222" i="6"/>
  <c r="N1223" i="6"/>
  <c r="N1224" i="6"/>
  <c r="N1225" i="6"/>
  <c r="N1226" i="6"/>
  <c r="N1227" i="6"/>
  <c r="N1228" i="6"/>
  <c r="N1229" i="6"/>
  <c r="N1230" i="6"/>
  <c r="N1231" i="6"/>
  <c r="N1232" i="6"/>
  <c r="N1233" i="6"/>
  <c r="N1234" i="6"/>
  <c r="N1235" i="6"/>
  <c r="N1236" i="6"/>
  <c r="N1237" i="6"/>
  <c r="N1238" i="6"/>
  <c r="N1239" i="6"/>
  <c r="N1240" i="6"/>
  <c r="N1241" i="6"/>
  <c r="N1242" i="6"/>
  <c r="N1243" i="6"/>
  <c r="N1244" i="6"/>
  <c r="N1245" i="6"/>
  <c r="N1246" i="6"/>
  <c r="N1247" i="6"/>
  <c r="N1248" i="6"/>
  <c r="N1249" i="6"/>
  <c r="N1250" i="6"/>
  <c r="N1251" i="6"/>
  <c r="N1252" i="6"/>
  <c r="N1253" i="6"/>
  <c r="N1254" i="6"/>
  <c r="N1255" i="6"/>
  <c r="N1256" i="6"/>
  <c r="N1257" i="6"/>
  <c r="N1258" i="6"/>
  <c r="N1259" i="6"/>
  <c r="N1260" i="6"/>
  <c r="N1261" i="6"/>
  <c r="N1262" i="6"/>
  <c r="N1263" i="6"/>
  <c r="N1264" i="6"/>
  <c r="N1265" i="6"/>
  <c r="N1266" i="6"/>
  <c r="N1267" i="6"/>
  <c r="N1268" i="6"/>
  <c r="N1269" i="6"/>
  <c r="N1270" i="6"/>
  <c r="N1271" i="6"/>
  <c r="N1272" i="6"/>
  <c r="N1273" i="6"/>
  <c r="N1274" i="6"/>
  <c r="N1275" i="6"/>
  <c r="N1276" i="6"/>
  <c r="N1277" i="6"/>
  <c r="N1278" i="6"/>
  <c r="N1279" i="6"/>
  <c r="N1280" i="6"/>
  <c r="N1281" i="6"/>
  <c r="N1282" i="6"/>
  <c r="N1283" i="6"/>
  <c r="N1284" i="6"/>
  <c r="N1285" i="6"/>
  <c r="N1286" i="6"/>
  <c r="N1287" i="6"/>
  <c r="N1288" i="6"/>
  <c r="N1289" i="6"/>
  <c r="N1290" i="6"/>
  <c r="N1291" i="6"/>
  <c r="N1292" i="6"/>
  <c r="N1293" i="6"/>
  <c r="N1294" i="6"/>
  <c r="N1295" i="6"/>
  <c r="N1296" i="6"/>
  <c r="N1297" i="6"/>
  <c r="N1298" i="6"/>
  <c r="N1299" i="6"/>
  <c r="N1300" i="6"/>
  <c r="N1301" i="6"/>
  <c r="N1302" i="6"/>
  <c r="N1303" i="6"/>
  <c r="N1304" i="6"/>
  <c r="N1305" i="6"/>
  <c r="N1306" i="6"/>
  <c r="N1307" i="6"/>
  <c r="N1308" i="6"/>
  <c r="N1309" i="6"/>
  <c r="N1310" i="6"/>
  <c r="N1311" i="6"/>
  <c r="N1312" i="6"/>
  <c r="N1313" i="6"/>
  <c r="N1314" i="6"/>
  <c r="N1315" i="6"/>
  <c r="N1316" i="6"/>
  <c r="N1317" i="6"/>
  <c r="N1318" i="6"/>
  <c r="N1319" i="6"/>
  <c r="N1320" i="6"/>
  <c r="N1321" i="6"/>
  <c r="N1322" i="6"/>
  <c r="N1323" i="6"/>
  <c r="N1324" i="6"/>
  <c r="N1325" i="6"/>
  <c r="N1326" i="6"/>
  <c r="N1327" i="6"/>
  <c r="N1328" i="6"/>
  <c r="N1329" i="6"/>
  <c r="N1330" i="6"/>
  <c r="N1331" i="6"/>
  <c r="N1332" i="6"/>
  <c r="N1333" i="6"/>
  <c r="N1334" i="6"/>
  <c r="N1335" i="6"/>
  <c r="N1336" i="6"/>
  <c r="N1337" i="6"/>
  <c r="N1338" i="6"/>
  <c r="N1339" i="6"/>
  <c r="N1340" i="6"/>
  <c r="N1341" i="6"/>
  <c r="N1342" i="6"/>
  <c r="N1343" i="6"/>
  <c r="N1344" i="6"/>
  <c r="N1345" i="6"/>
  <c r="N1346" i="6"/>
  <c r="N1347" i="6"/>
  <c r="N1348" i="6"/>
  <c r="N1349" i="6"/>
  <c r="N1350" i="6"/>
  <c r="N1351" i="6"/>
  <c r="N1352" i="6"/>
  <c r="N1353" i="6"/>
  <c r="N1354" i="6"/>
  <c r="N1355" i="6"/>
  <c r="N1356" i="6"/>
  <c r="N1357" i="6"/>
  <c r="N1358" i="6"/>
  <c r="N1359" i="6"/>
  <c r="N1360" i="6"/>
  <c r="N1361" i="6"/>
  <c r="N1362" i="6"/>
  <c r="N1363" i="6"/>
  <c r="N1364" i="6"/>
  <c r="N1365" i="6"/>
  <c r="N1366" i="6"/>
  <c r="N1367" i="6"/>
  <c r="N1368" i="6"/>
  <c r="N1369" i="6"/>
  <c r="N1370" i="6"/>
  <c r="N1371" i="6"/>
  <c r="N1372" i="6"/>
  <c r="N1373" i="6"/>
  <c r="N1374" i="6"/>
  <c r="N1375" i="6"/>
  <c r="N1376" i="6"/>
  <c r="N1377" i="6"/>
  <c r="N1378" i="6"/>
  <c r="N1379" i="6"/>
  <c r="N1380" i="6"/>
  <c r="N1381" i="6"/>
  <c r="N1382" i="6"/>
  <c r="N1383" i="6"/>
  <c r="N1384" i="6"/>
  <c r="N1385" i="6"/>
  <c r="N1386" i="6"/>
  <c r="N1387" i="6"/>
  <c r="N1388" i="6"/>
  <c r="N1389" i="6"/>
  <c r="N1390" i="6"/>
  <c r="N1391" i="6"/>
  <c r="N1392" i="6"/>
  <c r="N1393" i="6"/>
  <c r="N1394" i="6"/>
  <c r="N1395" i="6"/>
  <c r="N1396" i="6"/>
  <c r="N1397" i="6"/>
  <c r="N1398" i="6"/>
  <c r="N1399" i="6"/>
  <c r="N1400" i="6"/>
  <c r="N1401" i="6"/>
  <c r="N1402" i="6"/>
  <c r="N1403" i="6"/>
  <c r="N1404" i="6"/>
  <c r="N1405" i="6"/>
  <c r="N1406" i="6"/>
  <c r="N1407" i="6"/>
  <c r="N1408" i="6"/>
  <c r="N1409" i="6"/>
  <c r="N1410" i="6"/>
  <c r="N1411" i="6"/>
  <c r="N1412" i="6"/>
  <c r="N1413" i="6"/>
  <c r="N1414" i="6"/>
  <c r="N1415" i="6"/>
  <c r="N1416" i="6"/>
  <c r="N1417" i="6"/>
  <c r="N1418" i="6"/>
  <c r="N1419" i="6"/>
  <c r="N1420" i="6"/>
  <c r="N1421" i="6"/>
  <c r="N1422" i="6"/>
  <c r="N1423" i="6"/>
  <c r="N1424" i="6"/>
  <c r="N1425" i="6"/>
  <c r="N1426" i="6"/>
  <c r="N1427" i="6"/>
  <c r="N1428" i="6"/>
  <c r="N1429" i="6"/>
  <c r="N1430" i="6"/>
  <c r="N1431" i="6"/>
  <c r="N1432" i="6"/>
  <c r="N1433" i="6"/>
  <c r="N1434" i="6"/>
  <c r="N1435" i="6"/>
  <c r="N1436" i="6"/>
  <c r="N1437" i="6"/>
  <c r="N1438" i="6"/>
  <c r="N1439" i="6"/>
  <c r="N1440" i="6"/>
  <c r="N1441" i="6"/>
  <c r="N1442" i="6"/>
  <c r="N1443" i="6"/>
  <c r="N1444" i="6"/>
  <c r="N1445" i="6"/>
  <c r="N1446" i="6"/>
  <c r="N1447" i="6"/>
  <c r="N1448" i="6"/>
  <c r="N1449" i="6"/>
  <c r="N1450" i="6"/>
  <c r="N1451" i="6"/>
  <c r="N1452" i="6"/>
  <c r="N1453" i="6"/>
  <c r="N1454" i="6"/>
  <c r="N1455" i="6"/>
  <c r="N1456" i="6"/>
  <c r="N1457" i="6"/>
  <c r="N1458" i="6"/>
  <c r="N1459" i="6"/>
  <c r="N1460" i="6"/>
  <c r="N1461" i="6"/>
  <c r="N1462" i="6"/>
  <c r="N1463" i="6"/>
  <c r="N1464" i="6"/>
  <c r="N1465" i="6"/>
  <c r="N1466" i="6"/>
  <c r="N1467" i="6"/>
  <c r="N1468" i="6"/>
  <c r="N1469" i="6"/>
  <c r="N1470" i="6"/>
  <c r="N1471" i="6"/>
  <c r="N1472" i="6"/>
  <c r="N1473" i="6"/>
  <c r="N1474" i="6"/>
  <c r="N1475" i="6"/>
  <c r="N1476" i="6"/>
  <c r="N1477" i="6"/>
  <c r="N1478" i="6"/>
  <c r="N1479" i="6"/>
  <c r="N1480" i="6"/>
  <c r="N1481" i="6"/>
  <c r="N1482" i="6"/>
  <c r="N1483" i="6"/>
  <c r="N1484" i="6"/>
  <c r="N1485" i="6"/>
  <c r="N1486" i="6"/>
  <c r="N1487" i="6"/>
  <c r="N1488" i="6"/>
  <c r="N1489" i="6"/>
  <c r="N1490" i="6"/>
  <c r="N1491" i="6"/>
  <c r="N1492" i="6"/>
  <c r="N1493" i="6"/>
  <c r="N1494" i="6"/>
  <c r="N1495" i="6"/>
  <c r="N1496" i="6"/>
  <c r="N1497" i="6"/>
  <c r="N1498" i="6"/>
  <c r="N1499" i="6"/>
  <c r="N1500" i="6"/>
  <c r="N1501" i="6"/>
  <c r="N1502" i="6"/>
  <c r="N1503" i="6"/>
  <c r="N1504" i="6"/>
  <c r="N1505" i="6"/>
  <c r="N1506" i="6"/>
  <c r="N1507" i="6"/>
  <c r="N1508" i="6"/>
  <c r="N1509" i="6"/>
  <c r="N1510" i="6"/>
  <c r="N1511" i="6"/>
  <c r="N1512" i="6"/>
  <c r="N1513" i="6"/>
  <c r="N1514" i="6"/>
  <c r="N1515" i="6"/>
  <c r="N1516" i="6"/>
  <c r="N1517" i="6"/>
  <c r="N1518" i="6"/>
  <c r="N1519" i="6"/>
  <c r="N1520" i="6"/>
  <c r="N1521" i="6"/>
  <c r="N1522" i="6"/>
  <c r="N1523" i="6"/>
  <c r="N1524" i="6"/>
  <c r="N1525" i="6"/>
  <c r="N1526" i="6"/>
  <c r="N1527" i="6"/>
  <c r="N1528" i="6"/>
  <c r="N1529" i="6"/>
  <c r="N1530" i="6"/>
  <c r="N1531" i="6"/>
  <c r="N1532" i="6"/>
  <c r="N1533" i="6"/>
  <c r="N1534" i="6"/>
  <c r="N1535" i="6"/>
  <c r="N1536" i="6"/>
  <c r="N1537" i="6"/>
  <c r="N1538" i="6"/>
  <c r="N1539" i="6"/>
  <c r="N1540" i="6"/>
  <c r="N1541" i="6"/>
  <c r="N1542" i="6"/>
  <c r="N1543" i="6"/>
  <c r="N1544" i="6"/>
  <c r="N1545" i="6"/>
  <c r="N1546" i="6"/>
  <c r="N1547" i="6"/>
  <c r="N1548" i="6"/>
  <c r="N1549" i="6"/>
  <c r="N1550" i="6"/>
  <c r="N1551" i="6"/>
  <c r="N1552" i="6"/>
  <c r="N1553" i="6"/>
  <c r="N1554" i="6"/>
  <c r="N1555" i="6"/>
  <c r="N1556" i="6"/>
  <c r="N1557" i="6"/>
  <c r="N1558" i="6"/>
  <c r="N1559" i="6"/>
  <c r="N1560" i="6"/>
  <c r="N1561" i="6"/>
  <c r="N1562" i="6"/>
  <c r="N1563" i="6"/>
  <c r="N1564" i="6"/>
  <c r="N1565" i="6"/>
  <c r="N1566" i="6"/>
  <c r="N1567" i="6"/>
  <c r="N1568" i="6"/>
  <c r="N1569" i="6"/>
  <c r="N1570" i="6"/>
  <c r="N1571" i="6"/>
  <c r="N1572" i="6"/>
  <c r="N1573" i="6"/>
  <c r="N1574" i="6"/>
  <c r="N1575" i="6"/>
  <c r="N1576" i="6"/>
  <c r="N1577" i="6"/>
  <c r="N1578" i="6"/>
  <c r="N1579" i="6"/>
  <c r="N1580" i="6"/>
  <c r="N1581" i="6"/>
  <c r="N1582" i="6"/>
  <c r="N1583" i="6"/>
  <c r="N1584" i="6"/>
  <c r="N1585" i="6"/>
  <c r="N1586" i="6"/>
  <c r="N1587" i="6"/>
  <c r="N1588" i="6"/>
  <c r="N1589" i="6"/>
  <c r="N1590" i="6"/>
  <c r="N1591" i="6"/>
  <c r="N1592" i="6"/>
  <c r="N1593" i="6"/>
  <c r="N1594" i="6"/>
  <c r="N1595" i="6"/>
  <c r="N1596" i="6"/>
  <c r="N1597" i="6"/>
  <c r="N1598" i="6"/>
  <c r="N1599" i="6"/>
  <c r="N1600" i="6"/>
  <c r="N1601" i="6"/>
  <c r="N1602" i="6"/>
  <c r="N1603" i="6"/>
  <c r="N1604" i="6"/>
  <c r="N1605" i="6"/>
  <c r="N1606" i="6"/>
  <c r="N1607" i="6"/>
  <c r="N1608" i="6"/>
  <c r="N1609" i="6"/>
  <c r="N1610" i="6"/>
  <c r="N1611" i="6"/>
  <c r="N1612" i="6"/>
  <c r="N1613" i="6"/>
  <c r="N1614" i="6"/>
  <c r="N1615" i="6"/>
  <c r="N1616" i="6"/>
  <c r="N1617" i="6"/>
  <c r="N1618" i="6"/>
  <c r="N1619" i="6"/>
  <c r="N1620" i="6"/>
  <c r="N1621" i="6"/>
  <c r="N1622" i="6"/>
  <c r="N1623" i="6"/>
  <c r="N1624" i="6"/>
  <c r="N1625" i="6"/>
  <c r="N1626" i="6"/>
  <c r="N1627" i="6"/>
  <c r="N1628" i="6"/>
  <c r="N1629" i="6"/>
  <c r="N1630" i="6"/>
  <c r="N1631" i="6"/>
  <c r="N1632" i="6"/>
  <c r="N1633" i="6"/>
  <c r="N1634" i="6"/>
  <c r="N1635" i="6"/>
  <c r="N1636" i="6"/>
  <c r="N1637" i="6"/>
  <c r="N1638" i="6"/>
  <c r="N1639" i="6"/>
  <c r="N1640" i="6"/>
  <c r="N1641" i="6"/>
  <c r="N1642" i="6"/>
  <c r="N1643" i="6"/>
  <c r="N1644" i="6"/>
  <c r="N1645" i="6"/>
  <c r="N1646" i="6"/>
  <c r="N1647" i="6"/>
  <c r="N1648" i="6"/>
  <c r="N1649" i="6"/>
  <c r="N1650" i="6"/>
  <c r="N1651" i="6"/>
  <c r="N1652" i="6"/>
  <c r="N1653" i="6"/>
  <c r="N1654" i="6"/>
  <c r="N1655" i="6"/>
  <c r="N1656" i="6"/>
  <c r="N1657" i="6"/>
  <c r="N1658" i="6"/>
  <c r="N1659" i="6"/>
  <c r="N1660" i="6"/>
  <c r="N1661" i="6"/>
  <c r="N1662" i="6"/>
  <c r="N1663" i="6"/>
  <c r="N1664" i="6"/>
  <c r="N1665" i="6"/>
  <c r="N1666" i="6"/>
  <c r="N1667" i="6"/>
  <c r="N1668" i="6"/>
  <c r="N1669" i="6"/>
  <c r="N1670" i="6"/>
  <c r="N1671" i="6"/>
  <c r="N1672" i="6"/>
  <c r="N1673" i="6"/>
  <c r="N1674" i="6"/>
  <c r="N1675" i="6"/>
  <c r="N1676" i="6"/>
  <c r="N1677" i="6"/>
  <c r="N1678" i="6"/>
  <c r="N1679" i="6"/>
  <c r="N1680" i="6"/>
  <c r="N1681" i="6"/>
  <c r="N1682" i="6"/>
  <c r="N1683" i="6"/>
  <c r="N1684" i="6"/>
  <c r="N1685" i="6"/>
  <c r="N1686" i="6"/>
  <c r="N1687" i="6"/>
  <c r="N1688" i="6"/>
  <c r="N1689" i="6"/>
  <c r="N1690" i="6"/>
  <c r="N1691" i="6"/>
  <c r="N1692" i="6"/>
  <c r="N1693" i="6"/>
  <c r="N1694" i="6"/>
  <c r="N1695" i="6"/>
  <c r="N1696" i="6"/>
  <c r="N1697" i="6"/>
  <c r="N1698" i="6"/>
  <c r="N1699" i="6"/>
  <c r="N1700" i="6"/>
  <c r="N1701" i="6"/>
  <c r="N1702" i="6"/>
  <c r="N1703" i="6"/>
  <c r="N1704" i="6"/>
  <c r="N1705" i="6"/>
  <c r="N1706" i="6"/>
  <c r="N1707" i="6"/>
  <c r="N1708" i="6"/>
  <c r="N1709" i="6"/>
  <c r="N1710" i="6"/>
  <c r="N1711" i="6"/>
  <c r="N1712" i="6"/>
  <c r="N1713" i="6"/>
  <c r="N1714" i="6"/>
  <c r="N1715" i="6"/>
  <c r="N1716" i="6"/>
  <c r="N1717" i="6"/>
  <c r="N1718" i="6"/>
  <c r="N1719" i="6"/>
  <c r="N1720" i="6"/>
  <c r="N1721" i="6"/>
  <c r="N1722" i="6"/>
  <c r="N1723" i="6"/>
  <c r="N1724" i="6"/>
  <c r="N1725" i="6"/>
  <c r="N1726" i="6"/>
  <c r="N1727" i="6"/>
  <c r="N1728" i="6"/>
  <c r="N1729" i="6"/>
  <c r="N1730" i="6"/>
  <c r="N1731" i="6"/>
  <c r="N1732" i="6"/>
  <c r="N1733" i="6"/>
  <c r="N1734" i="6"/>
  <c r="N1735" i="6"/>
  <c r="N1736" i="6"/>
  <c r="N1737" i="6"/>
  <c r="N1738" i="6"/>
  <c r="N1739" i="6"/>
  <c r="N1740" i="6"/>
  <c r="N1741" i="6"/>
  <c r="N1742" i="6"/>
  <c r="N1743" i="6"/>
  <c r="N1744" i="6"/>
  <c r="N1745" i="6"/>
  <c r="N1746" i="6"/>
  <c r="N1747" i="6"/>
  <c r="N1748" i="6"/>
  <c r="N1749" i="6"/>
  <c r="N1750" i="6"/>
  <c r="N1751" i="6"/>
  <c r="N1752" i="6"/>
  <c r="N1753" i="6"/>
  <c r="N1754" i="6"/>
  <c r="N1755" i="6"/>
  <c r="N1756" i="6"/>
  <c r="N1757" i="6"/>
  <c r="N1758" i="6"/>
  <c r="N1759" i="6"/>
  <c r="N1760" i="6"/>
  <c r="N1761" i="6"/>
  <c r="N1762" i="6"/>
  <c r="N1763" i="6"/>
  <c r="N1764" i="6"/>
  <c r="N1765" i="6"/>
  <c r="N1766" i="6"/>
  <c r="N1767" i="6"/>
  <c r="N1768" i="6"/>
  <c r="N1769" i="6"/>
  <c r="N1770" i="6"/>
  <c r="N1771" i="6"/>
  <c r="N1772" i="6"/>
  <c r="N1773" i="6"/>
  <c r="N1774" i="6"/>
  <c r="N1775" i="6"/>
  <c r="N1776" i="6"/>
  <c r="N1777" i="6"/>
  <c r="N1778" i="6"/>
  <c r="N1779" i="6"/>
  <c r="N1780" i="6"/>
  <c r="N1781" i="6"/>
  <c r="N1782" i="6"/>
  <c r="N1783" i="6"/>
  <c r="N1784" i="6"/>
  <c r="N1785" i="6"/>
  <c r="N1786" i="6"/>
  <c r="N1787" i="6"/>
  <c r="N1788" i="6"/>
  <c r="N1789" i="6"/>
  <c r="N1790" i="6"/>
  <c r="N1791" i="6"/>
  <c r="N1792" i="6"/>
  <c r="N1793" i="6"/>
  <c r="N1794" i="6"/>
  <c r="N1795" i="6"/>
  <c r="N1796" i="6"/>
  <c r="N1797" i="6"/>
  <c r="N1798" i="6"/>
  <c r="N1799" i="6"/>
  <c r="N1800" i="6"/>
  <c r="N1801" i="6"/>
  <c r="N1802" i="6"/>
  <c r="N1803" i="6"/>
  <c r="N1804" i="6"/>
  <c r="N1805" i="6"/>
  <c r="N1806" i="6"/>
  <c r="N1807" i="6"/>
  <c r="N1808" i="6"/>
  <c r="N1809" i="6"/>
  <c r="N1810" i="6"/>
  <c r="N1811" i="6"/>
  <c r="N1812" i="6"/>
  <c r="N1813" i="6"/>
  <c r="N1814" i="6"/>
  <c r="N1815" i="6"/>
  <c r="N1816" i="6"/>
  <c r="N1817" i="6"/>
  <c r="N1818" i="6"/>
  <c r="N1819" i="6"/>
  <c r="N1820" i="6"/>
  <c r="N1821" i="6"/>
  <c r="N1822" i="6"/>
  <c r="N1823" i="6"/>
  <c r="N1824" i="6"/>
  <c r="N1825" i="6"/>
  <c r="N1826" i="6"/>
  <c r="N1827" i="6"/>
  <c r="N1828" i="6"/>
  <c r="N1829" i="6"/>
  <c r="N1830" i="6"/>
  <c r="N1831" i="6"/>
  <c r="N1832" i="6"/>
  <c r="N1833" i="6"/>
  <c r="N1834" i="6"/>
  <c r="N1835" i="6"/>
  <c r="N1836" i="6"/>
  <c r="N1837" i="6"/>
  <c r="N1838" i="6"/>
  <c r="N1839" i="6"/>
  <c r="N1840" i="6"/>
  <c r="N1841" i="6"/>
  <c r="N1842" i="6"/>
  <c r="N1843" i="6"/>
  <c r="N1844" i="6"/>
  <c r="N1845" i="6"/>
  <c r="N1846" i="6"/>
  <c r="N1847" i="6"/>
  <c r="N1848" i="6"/>
  <c r="N1849" i="6"/>
  <c r="N1850" i="6"/>
  <c r="N1851" i="6"/>
  <c r="N1852" i="6"/>
  <c r="N1853" i="6"/>
  <c r="N1854" i="6"/>
  <c r="N1855" i="6"/>
  <c r="N1856" i="6"/>
  <c r="N1857" i="6"/>
  <c r="N1858" i="6"/>
  <c r="N1859" i="6"/>
  <c r="N1860" i="6"/>
  <c r="N1861" i="6"/>
  <c r="N1862" i="6"/>
  <c r="N1863" i="6"/>
  <c r="N1864" i="6"/>
  <c r="N1865" i="6"/>
  <c r="N1866" i="6"/>
  <c r="N1867" i="6"/>
  <c r="N1868" i="6"/>
  <c r="N1869" i="6"/>
  <c r="N1870" i="6"/>
  <c r="N1871" i="6"/>
  <c r="N1872" i="6"/>
  <c r="N1873" i="6"/>
  <c r="N1874" i="6"/>
  <c r="N1875" i="6"/>
  <c r="N1876" i="6"/>
  <c r="N1877" i="6"/>
  <c r="N1878" i="6"/>
  <c r="N1879" i="6"/>
  <c r="N1880" i="6"/>
  <c r="N1881" i="6"/>
  <c r="N1882" i="6"/>
  <c r="N1883" i="6"/>
  <c r="N1884" i="6"/>
  <c r="N1885" i="6"/>
  <c r="N1886" i="6"/>
  <c r="N1887" i="6"/>
  <c r="N1888" i="6"/>
  <c r="N1889" i="6"/>
  <c r="N1890" i="6"/>
  <c r="N1891" i="6"/>
  <c r="N1892" i="6"/>
  <c r="N1893" i="6"/>
  <c r="N1894" i="6"/>
  <c r="N1895" i="6"/>
  <c r="N1896" i="6"/>
  <c r="N1897" i="6"/>
  <c r="N1898" i="6"/>
  <c r="N1899" i="6"/>
  <c r="N1900" i="6"/>
  <c r="N1901" i="6"/>
  <c r="N1902" i="6"/>
  <c r="N1903" i="6"/>
  <c r="N1904" i="6"/>
  <c r="N1905" i="6"/>
  <c r="N1906" i="6"/>
  <c r="N1907" i="6"/>
  <c r="N1908" i="6"/>
  <c r="N1909" i="6"/>
  <c r="N1910" i="6"/>
  <c r="N1911" i="6"/>
  <c r="N1912" i="6"/>
  <c r="N1913" i="6"/>
  <c r="N1914" i="6"/>
  <c r="N1915" i="6"/>
  <c r="N1916" i="6"/>
  <c r="N1917" i="6"/>
  <c r="N1918" i="6"/>
  <c r="N1919" i="6"/>
  <c r="N1920" i="6"/>
  <c r="N1921" i="6"/>
  <c r="N1922" i="6"/>
  <c r="N1923" i="6"/>
  <c r="N1924" i="6"/>
  <c r="N1925" i="6"/>
  <c r="N1926" i="6"/>
  <c r="N1927" i="6"/>
  <c r="N1928" i="6"/>
  <c r="N1929" i="6"/>
  <c r="N1930" i="6"/>
  <c r="N1931" i="6"/>
  <c r="N1932" i="6"/>
  <c r="N1933" i="6"/>
  <c r="N1934" i="6"/>
  <c r="N1935" i="6"/>
  <c r="N1936" i="6"/>
  <c r="N1937" i="6"/>
  <c r="N1938" i="6"/>
  <c r="N1939" i="6"/>
  <c r="N1940" i="6"/>
  <c r="N1941" i="6"/>
  <c r="N1942" i="6"/>
  <c r="N1943" i="6"/>
  <c r="N1944" i="6"/>
  <c r="N1945" i="6"/>
  <c r="N1946" i="6"/>
  <c r="N1947" i="6"/>
  <c r="N1948" i="6"/>
  <c r="N1949" i="6"/>
  <c r="N1950" i="6"/>
  <c r="N1951" i="6"/>
  <c r="N1952" i="6"/>
  <c r="N1953" i="6"/>
  <c r="N1954" i="6"/>
  <c r="N1955" i="6"/>
  <c r="N1956" i="6"/>
  <c r="N1957" i="6"/>
  <c r="N1958" i="6"/>
  <c r="N1959" i="6"/>
  <c r="N1960" i="6"/>
  <c r="N1961" i="6"/>
  <c r="N1962" i="6"/>
  <c r="N1963" i="6"/>
  <c r="N1964" i="6"/>
  <c r="N1965" i="6"/>
  <c r="N1966" i="6"/>
  <c r="N1967" i="6"/>
  <c r="N1968" i="6"/>
  <c r="N1969" i="6"/>
  <c r="N1970" i="6"/>
  <c r="N1971" i="6"/>
  <c r="N1972" i="6"/>
  <c r="N1973" i="6"/>
  <c r="N1974" i="6"/>
  <c r="N1975" i="6"/>
  <c r="N1976" i="6"/>
  <c r="N1977" i="6"/>
  <c r="N1978" i="6"/>
  <c r="N1979" i="6"/>
  <c r="N1980" i="6"/>
  <c r="N1981" i="6"/>
  <c r="N1982" i="6"/>
  <c r="N1983" i="6"/>
  <c r="N1984" i="6"/>
  <c r="N1985" i="6"/>
  <c r="N1986" i="6"/>
  <c r="N1987" i="6"/>
  <c r="N1988" i="6"/>
  <c r="N1989" i="6"/>
  <c r="N1990" i="6"/>
  <c r="N1991" i="6"/>
  <c r="N1992" i="6"/>
  <c r="N1993" i="6"/>
  <c r="N1994" i="6"/>
  <c r="N1995" i="6"/>
  <c r="N1996" i="6"/>
  <c r="N1997" i="6"/>
  <c r="N1998" i="6"/>
  <c r="N1999" i="6"/>
  <c r="N2000" i="6"/>
  <c r="N2001" i="6"/>
  <c r="N2002" i="6"/>
  <c r="N2003" i="6"/>
  <c r="N2004" i="6"/>
  <c r="N2005" i="6"/>
  <c r="N2006" i="6"/>
  <c r="N2007" i="6"/>
  <c r="N2008" i="6"/>
  <c r="N2009" i="6"/>
  <c r="N2010" i="6"/>
  <c r="N2011" i="6"/>
  <c r="N2012" i="6"/>
  <c r="N2013" i="6"/>
  <c r="N2014" i="6"/>
  <c r="N2015" i="6"/>
  <c r="N2016" i="6"/>
  <c r="N2017" i="6"/>
  <c r="N2018" i="6"/>
  <c r="N2019" i="6"/>
  <c r="N2020" i="6"/>
  <c r="N2021" i="6"/>
  <c r="N2022" i="6"/>
  <c r="N2023" i="6"/>
  <c r="N2024" i="6"/>
  <c r="N2025" i="6"/>
  <c r="N2026" i="6"/>
  <c r="N2027" i="6"/>
  <c r="N2028" i="6"/>
  <c r="N2029" i="6"/>
  <c r="N2030" i="6"/>
  <c r="N2031" i="6"/>
  <c r="N2032" i="6"/>
  <c r="N2033" i="6"/>
  <c r="N2034" i="6"/>
  <c r="N2035" i="6"/>
  <c r="N2036" i="6"/>
  <c r="N2037" i="6"/>
  <c r="N2038" i="6"/>
  <c r="N2039" i="6"/>
  <c r="N2040" i="6"/>
  <c r="N2041" i="6"/>
  <c r="N2042" i="6"/>
  <c r="N2043" i="6"/>
  <c r="N2044" i="6"/>
  <c r="N2045" i="6"/>
  <c r="N2046" i="6"/>
  <c r="N2047" i="6"/>
  <c r="N2048" i="6"/>
  <c r="N2049" i="6"/>
  <c r="N2050" i="6"/>
  <c r="N2051" i="6"/>
  <c r="N2052" i="6"/>
  <c r="N2053" i="6"/>
  <c r="N2054" i="6"/>
  <c r="N2055" i="6"/>
  <c r="N2056" i="6"/>
  <c r="N2057" i="6"/>
  <c r="N2058" i="6"/>
  <c r="N2059" i="6"/>
  <c r="N2060" i="6"/>
  <c r="N2061" i="6"/>
  <c r="N2062" i="6"/>
  <c r="N2063" i="6"/>
  <c r="N2064" i="6"/>
  <c r="N2065" i="6"/>
  <c r="N2066" i="6"/>
  <c r="N2067" i="6"/>
  <c r="N2068" i="6"/>
  <c r="N2069" i="6"/>
  <c r="N2070" i="6"/>
  <c r="N2071" i="6"/>
  <c r="N2072" i="6"/>
  <c r="N2073" i="6"/>
  <c r="N2074" i="6"/>
  <c r="N2075" i="6"/>
  <c r="N2076" i="6"/>
  <c r="N2077" i="6"/>
  <c r="N2078" i="6"/>
  <c r="N2079" i="6"/>
  <c r="N2080" i="6"/>
  <c r="N2081" i="6"/>
  <c r="N2082" i="6"/>
  <c r="N2083" i="6"/>
  <c r="N2084" i="6"/>
  <c r="N2085" i="6"/>
  <c r="N2086" i="6"/>
  <c r="N2087" i="6"/>
  <c r="N2088" i="6"/>
  <c r="N2089" i="6"/>
  <c r="N2090" i="6"/>
  <c r="N2091" i="6"/>
  <c r="N2092" i="6"/>
  <c r="N2093" i="6"/>
  <c r="N2094" i="6"/>
  <c r="N2095" i="6"/>
  <c r="N2096" i="6"/>
  <c r="N2097" i="6"/>
  <c r="N2098" i="6"/>
  <c r="N2099" i="6"/>
  <c r="N2100" i="6"/>
  <c r="N2101" i="6"/>
  <c r="N2102" i="6"/>
  <c r="N2103" i="6"/>
  <c r="N2104" i="6"/>
  <c r="N2105" i="6"/>
  <c r="N2106" i="6"/>
  <c r="N2107" i="6"/>
  <c r="N2108" i="6"/>
  <c r="N2109" i="6"/>
  <c r="N2110" i="6"/>
  <c r="N2111" i="6"/>
  <c r="N2112" i="6"/>
  <c r="N2113" i="6"/>
  <c r="N2114" i="6"/>
  <c r="N2115" i="6"/>
  <c r="N2116" i="6"/>
  <c r="N2117" i="6"/>
  <c r="N2118" i="6"/>
  <c r="N2119" i="6"/>
  <c r="N2120" i="6"/>
  <c r="N2121" i="6"/>
  <c r="N2122" i="6"/>
  <c r="N2123" i="6"/>
  <c r="N2124" i="6"/>
  <c r="N2125" i="6"/>
  <c r="N2126" i="6"/>
  <c r="N2127" i="6"/>
  <c r="N2128" i="6"/>
  <c r="N2129" i="6"/>
  <c r="N2130" i="6"/>
  <c r="N2131" i="6"/>
  <c r="N2132" i="6"/>
  <c r="N2133" i="6"/>
  <c r="N2134" i="6"/>
  <c r="N2135" i="6"/>
  <c r="N2136" i="6"/>
  <c r="N2137" i="6"/>
  <c r="N2138" i="6"/>
  <c r="N2139" i="6"/>
  <c r="N2140" i="6"/>
  <c r="N2141" i="6"/>
  <c r="N2142" i="6"/>
  <c r="N2143" i="6"/>
  <c r="N2144" i="6"/>
  <c r="N2145" i="6"/>
  <c r="N2146" i="6"/>
  <c r="N2147" i="6"/>
  <c r="N2148" i="6"/>
  <c r="N2149" i="6"/>
  <c r="N2150" i="6"/>
  <c r="N2151" i="6"/>
  <c r="N2152" i="6"/>
  <c r="N2153" i="6"/>
  <c r="N2154" i="6"/>
  <c r="N2155" i="6"/>
  <c r="N2156" i="6"/>
  <c r="N2157" i="6"/>
  <c r="N2158" i="6"/>
  <c r="N2159" i="6"/>
  <c r="N2160" i="6"/>
  <c r="N2161" i="6"/>
  <c r="N2162" i="6"/>
  <c r="N2163" i="6"/>
  <c r="N2164" i="6"/>
  <c r="N2165" i="6"/>
  <c r="N2166" i="6"/>
  <c r="N2167" i="6"/>
  <c r="N2168" i="6"/>
  <c r="N2169" i="6"/>
  <c r="N2170" i="6"/>
  <c r="N2171" i="6"/>
  <c r="N2172" i="6"/>
  <c r="N2173" i="6"/>
  <c r="N2174" i="6"/>
  <c r="N2175" i="6"/>
  <c r="N2176" i="6"/>
  <c r="N2177" i="6"/>
  <c r="N2178" i="6"/>
  <c r="N2179" i="6"/>
  <c r="N2180" i="6"/>
  <c r="N2181" i="6"/>
  <c r="N2182" i="6"/>
  <c r="N2183" i="6"/>
  <c r="N2184" i="6"/>
  <c r="N2185" i="6"/>
  <c r="N2186" i="6"/>
  <c r="N2187" i="6"/>
  <c r="N2188" i="6"/>
  <c r="N2189" i="6"/>
  <c r="N2190" i="6"/>
  <c r="N2191" i="6"/>
  <c r="N2192" i="6"/>
  <c r="N2193" i="6"/>
  <c r="N2194" i="6"/>
  <c r="N2195" i="6"/>
  <c r="N2196" i="6"/>
  <c r="N2197" i="6"/>
  <c r="N2198" i="6"/>
  <c r="N2199" i="6"/>
  <c r="N2200" i="6"/>
  <c r="N2201" i="6"/>
  <c r="N2202" i="6"/>
  <c r="N2203" i="6"/>
  <c r="N2204" i="6"/>
  <c r="N2205" i="6"/>
  <c r="N2206" i="6"/>
  <c r="N2207" i="6"/>
  <c r="N2208" i="6"/>
  <c r="N2209" i="6"/>
  <c r="N2210" i="6"/>
  <c r="N2211" i="6"/>
  <c r="N2212" i="6"/>
  <c r="N2213" i="6"/>
  <c r="N2214" i="6"/>
  <c r="N2215" i="6"/>
  <c r="N2216" i="6"/>
  <c r="N2217" i="6"/>
  <c r="N2218" i="6"/>
  <c r="N2219" i="6"/>
  <c r="N2220" i="6"/>
  <c r="N2221" i="6"/>
  <c r="N2222" i="6"/>
  <c r="N2223" i="6"/>
  <c r="N2224" i="6"/>
  <c r="N2225" i="6"/>
  <c r="N2226" i="6"/>
  <c r="N2227" i="6"/>
  <c r="N2228" i="6"/>
  <c r="N2229" i="6"/>
  <c r="N2230" i="6"/>
  <c r="N2231" i="6"/>
  <c r="N2232" i="6"/>
  <c r="N2233" i="6"/>
  <c r="N2234" i="6"/>
  <c r="N2235" i="6"/>
  <c r="N2236" i="6"/>
  <c r="N2237" i="6"/>
  <c r="N2238" i="6"/>
  <c r="N2239" i="6"/>
  <c r="N2240" i="6"/>
  <c r="N2241" i="6"/>
  <c r="N2242" i="6"/>
  <c r="N2243" i="6"/>
  <c r="N2244" i="6"/>
  <c r="N2245" i="6"/>
  <c r="N2246" i="6"/>
  <c r="N2247" i="6"/>
  <c r="N2248" i="6"/>
  <c r="N2249" i="6"/>
  <c r="N2250" i="6"/>
  <c r="N2251" i="6"/>
  <c r="N2252" i="6"/>
  <c r="N2253" i="6"/>
  <c r="N2254" i="6"/>
  <c r="N2255" i="6"/>
  <c r="N2256" i="6"/>
  <c r="N2257" i="6"/>
  <c r="N2258" i="6"/>
  <c r="N2259" i="6"/>
  <c r="N2260" i="6"/>
  <c r="N2261" i="6"/>
  <c r="N2262" i="6"/>
  <c r="N2263" i="6"/>
  <c r="N2264" i="6"/>
  <c r="N2265" i="6"/>
  <c r="N2266" i="6"/>
  <c r="N2267" i="6"/>
  <c r="N2268" i="6"/>
  <c r="N2269" i="6"/>
  <c r="N2270" i="6"/>
  <c r="N2271" i="6"/>
  <c r="N2272" i="6"/>
  <c r="N2273" i="6"/>
  <c r="N2274" i="6"/>
  <c r="N2275" i="6"/>
  <c r="N2276" i="6"/>
  <c r="N2277" i="6"/>
  <c r="N2278" i="6"/>
  <c r="N2279" i="6"/>
  <c r="N2280" i="6"/>
  <c r="N2281" i="6"/>
  <c r="N2282" i="6"/>
  <c r="N2283" i="6"/>
  <c r="N2284" i="6"/>
  <c r="N2285" i="6"/>
  <c r="N2286" i="6"/>
  <c r="N2287" i="6"/>
  <c r="N2288" i="6"/>
  <c r="N2289" i="6"/>
  <c r="N2290" i="6"/>
  <c r="N2291" i="6"/>
  <c r="N2292" i="6"/>
  <c r="N2293" i="6"/>
  <c r="N2294" i="6"/>
  <c r="N2295" i="6"/>
  <c r="N2296" i="6"/>
  <c r="N2297" i="6"/>
  <c r="N2298" i="6"/>
  <c r="N2299" i="6"/>
  <c r="N2300" i="6"/>
  <c r="N2301" i="6"/>
  <c r="N2302" i="6"/>
  <c r="N2303" i="6"/>
  <c r="N2304" i="6"/>
  <c r="N2305" i="6"/>
  <c r="N2306" i="6"/>
  <c r="N2307" i="6"/>
  <c r="N2308" i="6"/>
  <c r="N2309" i="6"/>
  <c r="N2310" i="6"/>
  <c r="N2311" i="6"/>
  <c r="N2312" i="6"/>
  <c r="N2313" i="6"/>
  <c r="N2314" i="6"/>
  <c r="N2315" i="6"/>
  <c r="N2316" i="6"/>
  <c r="N2317" i="6"/>
  <c r="N2318" i="6"/>
  <c r="N2319" i="6"/>
  <c r="N2320" i="6"/>
  <c r="N2321" i="6"/>
  <c r="N2322" i="6"/>
  <c r="N2323" i="6"/>
  <c r="N2324" i="6"/>
  <c r="N2325" i="6"/>
  <c r="N2326" i="6"/>
  <c r="N2327" i="6"/>
  <c r="N2328" i="6"/>
  <c r="N2329" i="6"/>
  <c r="N2330" i="6"/>
  <c r="N2331" i="6"/>
  <c r="N2332" i="6"/>
  <c r="N2333" i="6"/>
  <c r="N2334" i="6"/>
  <c r="N2335" i="6"/>
  <c r="N2336" i="6"/>
  <c r="N2337" i="6"/>
  <c r="N2338" i="6"/>
  <c r="N2339" i="6"/>
  <c r="N2340" i="6"/>
  <c r="N2341" i="6"/>
  <c r="N2342" i="6"/>
  <c r="N2343" i="6"/>
  <c r="N2344" i="6"/>
  <c r="N2345" i="6"/>
  <c r="N2346" i="6"/>
  <c r="N2347" i="6"/>
  <c r="N2348" i="6"/>
  <c r="N2349" i="6"/>
  <c r="N2350" i="6"/>
  <c r="N2351" i="6"/>
  <c r="N2352" i="6"/>
  <c r="N2353" i="6"/>
  <c r="N2354" i="6"/>
  <c r="N2355" i="6"/>
  <c r="N2356" i="6"/>
  <c r="N2357" i="6"/>
  <c r="N2358" i="6"/>
  <c r="N2359" i="6"/>
  <c r="N2360" i="6"/>
  <c r="N2361" i="6"/>
  <c r="N2362" i="6"/>
  <c r="N2363" i="6"/>
  <c r="N2364" i="6"/>
  <c r="N2365" i="6"/>
  <c r="N2366" i="6"/>
  <c r="N2367" i="6"/>
  <c r="N2368" i="6"/>
  <c r="N2369" i="6"/>
  <c r="N2370" i="6"/>
  <c r="N2371" i="6"/>
  <c r="N2372" i="6"/>
  <c r="N2373" i="6"/>
  <c r="N2374" i="6"/>
  <c r="N2375" i="6"/>
  <c r="N2376" i="6"/>
  <c r="N2377" i="6"/>
  <c r="N2378" i="6"/>
  <c r="N2379" i="6"/>
  <c r="N2380" i="6"/>
  <c r="N2381" i="6"/>
  <c r="N2382" i="6"/>
  <c r="N2383" i="6"/>
  <c r="N2384" i="6"/>
  <c r="N2385" i="6"/>
  <c r="N2386" i="6"/>
  <c r="N2387" i="6"/>
  <c r="N2388" i="6"/>
  <c r="N2389" i="6"/>
  <c r="N2390" i="6"/>
  <c r="N2391" i="6"/>
  <c r="N2392" i="6"/>
  <c r="N2393" i="6"/>
  <c r="N2394" i="6"/>
  <c r="N2395" i="6"/>
  <c r="N2396" i="6"/>
  <c r="N2397" i="6"/>
  <c r="N2398" i="6"/>
  <c r="N2399" i="6"/>
  <c r="N2400" i="6"/>
  <c r="N2401" i="6"/>
  <c r="N2402" i="6"/>
  <c r="N2403" i="6"/>
  <c r="N2404" i="6"/>
  <c r="N2405" i="6"/>
  <c r="N2406" i="6"/>
  <c r="N2407" i="6"/>
  <c r="N2408" i="6"/>
  <c r="N2409" i="6"/>
  <c r="N2410" i="6"/>
  <c r="N2411" i="6"/>
  <c r="N2412" i="6"/>
  <c r="N2413" i="6"/>
  <c r="N2414" i="6"/>
  <c r="N2415" i="6"/>
  <c r="N2416" i="6"/>
  <c r="N2417" i="6"/>
  <c r="N2418" i="6"/>
  <c r="N2419" i="6"/>
  <c r="N2420" i="6"/>
  <c r="N2421" i="6"/>
  <c r="N2422" i="6"/>
  <c r="N2423" i="6"/>
  <c r="N2424" i="6"/>
  <c r="N2425" i="6"/>
  <c r="N2426" i="6"/>
  <c r="N2427" i="6"/>
  <c r="N2428" i="6"/>
  <c r="N2429" i="6"/>
  <c r="N2430" i="6"/>
  <c r="N2431" i="6"/>
  <c r="N2432" i="6"/>
  <c r="N2433" i="6"/>
  <c r="N2434" i="6"/>
  <c r="N2435" i="6"/>
  <c r="N2436" i="6"/>
  <c r="N2437" i="6"/>
  <c r="N2438" i="6"/>
  <c r="N2439" i="6"/>
  <c r="N2440" i="6"/>
  <c r="N2441" i="6"/>
  <c r="N2442" i="6"/>
  <c r="N2443" i="6"/>
  <c r="N2444" i="6"/>
  <c r="N2445" i="6"/>
  <c r="N2446" i="6"/>
  <c r="N2447" i="6"/>
  <c r="N2448" i="6"/>
  <c r="N2449" i="6"/>
  <c r="N2450" i="6"/>
  <c r="N2451" i="6"/>
  <c r="N2452" i="6"/>
  <c r="N2453" i="6"/>
  <c r="N2454" i="6"/>
  <c r="N2455" i="6"/>
  <c r="N2456" i="6"/>
  <c r="N2457" i="6"/>
  <c r="N2458" i="6"/>
  <c r="N2459" i="6"/>
  <c r="N2460" i="6"/>
  <c r="N2461" i="6"/>
  <c r="N2462" i="6"/>
  <c r="N2463" i="6"/>
  <c r="N2464" i="6"/>
  <c r="N2465" i="6"/>
  <c r="N2466" i="6"/>
  <c r="N2467" i="6"/>
  <c r="N2468" i="6"/>
  <c r="N2469" i="6"/>
  <c r="N2470" i="6"/>
  <c r="N2471" i="6"/>
  <c r="N2472" i="6"/>
  <c r="N2473" i="6"/>
  <c r="N2474" i="6"/>
  <c r="N2475" i="6"/>
  <c r="N2476" i="6"/>
  <c r="N2477" i="6"/>
  <c r="N2478" i="6"/>
  <c r="N2479" i="6"/>
  <c r="N2480" i="6"/>
  <c r="N2481" i="6"/>
  <c r="N2482" i="6"/>
  <c r="N2483" i="6"/>
  <c r="N2484" i="6"/>
  <c r="N2485" i="6"/>
  <c r="N2486" i="6"/>
  <c r="N2487" i="6"/>
  <c r="N2488" i="6"/>
  <c r="N2489" i="6"/>
  <c r="N2490" i="6"/>
  <c r="N2491" i="6"/>
  <c r="N2492" i="6"/>
  <c r="N2493" i="6"/>
  <c r="N2494" i="6"/>
  <c r="N2495" i="6"/>
  <c r="N2496" i="6"/>
  <c r="N2497" i="6"/>
  <c r="N2498" i="6"/>
  <c r="N2499" i="6"/>
  <c r="N2500" i="6"/>
  <c r="N2501" i="6"/>
  <c r="N2502" i="6"/>
  <c r="N2503" i="6"/>
  <c r="N2504" i="6"/>
  <c r="N2505" i="6"/>
  <c r="N2506" i="6"/>
  <c r="N2507" i="6"/>
  <c r="N2508" i="6"/>
  <c r="N2509" i="6"/>
  <c r="N2510" i="6"/>
  <c r="N2511" i="6"/>
  <c r="N2512" i="6"/>
  <c r="N2513" i="6"/>
  <c r="N2514" i="6"/>
  <c r="N2515" i="6"/>
  <c r="N2516" i="6"/>
  <c r="N2517" i="6"/>
  <c r="N2518" i="6"/>
  <c r="N2519" i="6"/>
  <c r="N2520" i="6"/>
  <c r="N2521" i="6"/>
  <c r="N2522" i="6"/>
  <c r="N2523" i="6"/>
  <c r="N2524" i="6"/>
  <c r="N2525" i="6"/>
  <c r="N2526" i="6"/>
  <c r="N2527" i="6"/>
  <c r="N2528" i="6"/>
  <c r="N2529" i="6"/>
  <c r="N2530" i="6"/>
  <c r="N2531" i="6"/>
  <c r="N2532" i="6"/>
  <c r="N2533" i="6"/>
  <c r="N2534" i="6"/>
  <c r="N2535" i="6"/>
  <c r="N2536" i="6"/>
  <c r="N2537" i="6"/>
  <c r="N2538" i="6"/>
  <c r="N2539" i="6"/>
  <c r="N2540" i="6"/>
  <c r="N2541" i="6"/>
  <c r="N2542" i="6"/>
  <c r="N2543" i="6"/>
  <c r="N2544" i="6"/>
  <c r="N2545" i="6"/>
  <c r="N2546" i="6"/>
  <c r="N2547" i="6"/>
  <c r="N2548" i="6"/>
  <c r="N2549" i="6"/>
  <c r="N2550" i="6"/>
  <c r="N2551" i="6"/>
  <c r="N2552" i="6"/>
  <c r="N2553" i="6"/>
  <c r="N2554" i="6"/>
  <c r="N2555" i="6"/>
  <c r="N2556" i="6"/>
  <c r="N2557" i="6"/>
  <c r="N2558" i="6"/>
  <c r="N2559" i="6"/>
  <c r="N2560" i="6"/>
  <c r="N2561" i="6"/>
  <c r="N2562" i="6"/>
  <c r="N2563" i="6"/>
  <c r="N2564" i="6"/>
  <c r="N2565" i="6"/>
  <c r="N2566" i="6"/>
  <c r="N2567" i="6"/>
  <c r="N2568" i="6"/>
  <c r="N2569" i="6"/>
  <c r="N2570" i="6"/>
  <c r="N2571" i="6"/>
  <c r="N2572" i="6"/>
  <c r="N2573" i="6"/>
  <c r="N2574" i="6"/>
  <c r="N2575" i="6"/>
  <c r="N2576" i="6"/>
  <c r="N2577" i="6"/>
  <c r="N2578" i="6"/>
  <c r="N2579" i="6"/>
  <c r="N2580" i="6"/>
  <c r="N2581" i="6"/>
  <c r="N2582" i="6"/>
  <c r="N2583" i="6"/>
  <c r="N2584" i="6"/>
  <c r="N2585" i="6"/>
  <c r="N2586" i="6"/>
  <c r="N2587" i="6"/>
  <c r="N2588" i="6"/>
  <c r="N2589" i="6"/>
  <c r="N2590" i="6"/>
  <c r="N2591" i="6"/>
  <c r="N2592" i="6"/>
  <c r="N2593" i="6"/>
  <c r="N2594" i="6"/>
  <c r="N2595" i="6"/>
  <c r="N2596" i="6"/>
  <c r="N2597" i="6"/>
  <c r="N2598" i="6"/>
  <c r="N2599" i="6"/>
  <c r="N2600" i="6"/>
  <c r="N2601" i="6"/>
  <c r="N2602" i="6"/>
  <c r="N2603" i="6"/>
  <c r="N2604" i="6"/>
  <c r="N2605" i="6"/>
  <c r="N2606" i="6"/>
  <c r="N2607" i="6"/>
  <c r="N2608" i="6"/>
  <c r="N2609" i="6"/>
  <c r="N2610" i="6"/>
  <c r="N2611" i="6"/>
  <c r="N2612" i="6"/>
  <c r="N2613" i="6"/>
  <c r="N2614" i="6"/>
  <c r="N2615" i="6"/>
  <c r="N2616" i="6"/>
  <c r="N2617" i="6"/>
  <c r="N2618" i="6"/>
  <c r="N2619" i="6"/>
  <c r="N2620" i="6"/>
  <c r="N2621" i="6"/>
  <c r="N2622" i="6"/>
  <c r="N2623" i="6"/>
  <c r="N2624" i="6"/>
  <c r="N2625" i="6"/>
  <c r="N2626" i="6"/>
  <c r="N2627" i="6"/>
  <c r="N2628" i="6"/>
  <c r="N2629" i="6"/>
  <c r="N2630" i="6"/>
  <c r="N2631" i="6"/>
  <c r="N2632" i="6"/>
  <c r="N2633" i="6"/>
  <c r="N2634" i="6"/>
  <c r="N2635" i="6"/>
  <c r="N2636" i="6"/>
  <c r="N2637" i="6"/>
  <c r="N2638" i="6"/>
  <c r="N2639" i="6"/>
  <c r="N2640" i="6"/>
  <c r="N2641" i="6"/>
  <c r="N2642" i="6"/>
  <c r="N2643" i="6"/>
  <c r="N2644" i="6"/>
  <c r="N2645" i="6"/>
  <c r="N2646" i="6"/>
  <c r="N2647" i="6"/>
  <c r="N2648" i="6"/>
  <c r="N2649" i="6"/>
  <c r="N2650" i="6"/>
  <c r="N2651" i="6"/>
  <c r="N2652" i="6"/>
  <c r="N2653" i="6"/>
  <c r="N2654" i="6"/>
  <c r="N2655" i="6"/>
  <c r="N2656" i="6"/>
  <c r="N2657" i="6"/>
  <c r="N2658" i="6"/>
  <c r="N2659" i="6"/>
  <c r="N2660" i="6"/>
  <c r="N2661" i="6"/>
  <c r="N2662" i="6"/>
  <c r="N2663" i="6"/>
  <c r="N2664" i="6"/>
  <c r="N2665" i="6"/>
  <c r="N2666" i="6"/>
  <c r="N2667" i="6"/>
  <c r="N2668" i="6"/>
  <c r="N2669" i="6"/>
  <c r="N2670" i="6"/>
  <c r="N2671" i="6"/>
  <c r="N2672" i="6"/>
  <c r="N2673" i="6"/>
  <c r="N2674" i="6"/>
  <c r="N2675" i="6"/>
  <c r="N2676" i="6"/>
  <c r="N2677" i="6"/>
  <c r="N2678" i="6"/>
  <c r="N2679" i="6"/>
  <c r="N2680" i="6"/>
  <c r="N2681" i="6"/>
  <c r="N2682" i="6"/>
  <c r="N2683" i="6"/>
  <c r="N2684" i="6"/>
  <c r="N2685" i="6"/>
  <c r="N2686" i="6"/>
  <c r="N2687" i="6"/>
  <c r="N2688" i="6"/>
  <c r="N2689" i="6"/>
  <c r="N2690" i="6"/>
  <c r="N2691" i="6"/>
  <c r="N2692" i="6"/>
  <c r="N2693" i="6"/>
  <c r="N2694" i="6"/>
  <c r="N2695" i="6"/>
  <c r="N2696" i="6"/>
  <c r="N2697" i="6"/>
  <c r="N2698" i="6"/>
  <c r="N2699" i="6"/>
  <c r="N2700" i="6"/>
  <c r="N2701" i="6"/>
  <c r="N2702" i="6"/>
  <c r="N2703" i="6"/>
  <c r="N2704" i="6"/>
  <c r="N2705" i="6"/>
  <c r="N2706" i="6"/>
  <c r="N2707" i="6"/>
  <c r="N2708" i="6"/>
  <c r="N2709" i="6"/>
  <c r="N2710" i="6"/>
  <c r="N2711" i="6"/>
  <c r="N2712" i="6"/>
  <c r="N2713" i="6"/>
  <c r="N2714" i="6"/>
  <c r="N2715" i="6"/>
  <c r="N2716" i="6"/>
  <c r="N2717" i="6"/>
  <c r="N2718" i="6"/>
  <c r="N2719" i="6"/>
  <c r="N2720" i="6"/>
  <c r="N2721" i="6"/>
  <c r="N2722" i="6"/>
  <c r="N2723" i="6"/>
  <c r="N2724" i="6"/>
  <c r="N2725" i="6"/>
  <c r="N2726" i="6"/>
  <c r="N2727" i="6"/>
  <c r="N2728" i="6"/>
  <c r="N2729" i="6"/>
  <c r="N2730" i="6"/>
  <c r="N2731" i="6"/>
  <c r="N2732" i="6"/>
  <c r="N2733" i="6"/>
  <c r="N2734" i="6"/>
  <c r="N2735" i="6"/>
  <c r="N2736" i="6"/>
  <c r="N2737" i="6"/>
  <c r="N2738" i="6"/>
  <c r="N2739" i="6"/>
  <c r="N2740" i="6"/>
  <c r="N2741" i="6"/>
  <c r="N2742" i="6"/>
  <c r="N2743" i="6"/>
  <c r="N2744" i="6"/>
  <c r="N2745" i="6"/>
  <c r="N2746" i="6"/>
  <c r="N2747" i="6"/>
  <c r="N2748" i="6"/>
  <c r="N2749" i="6"/>
  <c r="N2750" i="6"/>
  <c r="N2751" i="6"/>
  <c r="N2752" i="6"/>
  <c r="N2753" i="6"/>
  <c r="N2754" i="6"/>
  <c r="N2755" i="6"/>
  <c r="N2756" i="6"/>
  <c r="N2757" i="6"/>
  <c r="N2758" i="6"/>
  <c r="N2759" i="6"/>
  <c r="N2760" i="6"/>
  <c r="N2761" i="6"/>
  <c r="N2762" i="6"/>
  <c r="N2763" i="6"/>
  <c r="N2764" i="6"/>
  <c r="N2765" i="6"/>
  <c r="N2766" i="6"/>
  <c r="N2767" i="6"/>
  <c r="N2768" i="6"/>
  <c r="N2769" i="6"/>
  <c r="N2770" i="6"/>
  <c r="N2771" i="6"/>
  <c r="N2772" i="6"/>
  <c r="N2773" i="6"/>
  <c r="N2774" i="6"/>
  <c r="N2775" i="6"/>
  <c r="N2776" i="6"/>
  <c r="N2777" i="6"/>
  <c r="N2778" i="6"/>
  <c r="N2779" i="6"/>
  <c r="N2780" i="6"/>
  <c r="N2781" i="6"/>
  <c r="N2782" i="6"/>
  <c r="N2783" i="6"/>
  <c r="N2784" i="6"/>
  <c r="N2785" i="6"/>
  <c r="N2786" i="6"/>
  <c r="N2787" i="6"/>
  <c r="N2788" i="6"/>
  <c r="N2789" i="6"/>
  <c r="N2790" i="6"/>
  <c r="N2791" i="6"/>
  <c r="N2792" i="6"/>
  <c r="N2793" i="6"/>
  <c r="N2794" i="6"/>
  <c r="N2795" i="6"/>
  <c r="N2796" i="6"/>
  <c r="N2797" i="6"/>
  <c r="N2798" i="6"/>
  <c r="N2799" i="6"/>
  <c r="N2800" i="6"/>
  <c r="N2801" i="6"/>
  <c r="N2802" i="6"/>
  <c r="N2803" i="6"/>
  <c r="N2804" i="6"/>
  <c r="N2805" i="6"/>
  <c r="N2806" i="6"/>
  <c r="N2807" i="6"/>
  <c r="N2808" i="6"/>
  <c r="N2809" i="6"/>
  <c r="N2810" i="6"/>
  <c r="N2811" i="6"/>
  <c r="N2812" i="6"/>
  <c r="N2813" i="6"/>
  <c r="N2814" i="6"/>
  <c r="N2815" i="6"/>
  <c r="N2816" i="6"/>
  <c r="N2817" i="6"/>
  <c r="N2818" i="6"/>
  <c r="N2819" i="6"/>
  <c r="N2820" i="6"/>
  <c r="N2821" i="6"/>
  <c r="N2822" i="6"/>
  <c r="N2823" i="6"/>
  <c r="N2824" i="6"/>
  <c r="N2825" i="6"/>
  <c r="N2826" i="6"/>
  <c r="N2827" i="6"/>
  <c r="N2828" i="6"/>
  <c r="N2829" i="6"/>
  <c r="N2830" i="6"/>
  <c r="N2831" i="6"/>
  <c r="N2832" i="6"/>
  <c r="N2833" i="6"/>
  <c r="N2834" i="6"/>
  <c r="N2835" i="6"/>
  <c r="N2836" i="6"/>
  <c r="N2837" i="6"/>
  <c r="N2838" i="6"/>
  <c r="N2839" i="6"/>
  <c r="N2840" i="6"/>
  <c r="N2841" i="6"/>
  <c r="N2842" i="6"/>
  <c r="N2843" i="6"/>
  <c r="N2844" i="6"/>
  <c r="N2845" i="6"/>
  <c r="N2846" i="6"/>
  <c r="N2847" i="6"/>
  <c r="N2848" i="6"/>
  <c r="N2849" i="6"/>
  <c r="N2850" i="6"/>
  <c r="N2851" i="6"/>
  <c r="N2852" i="6"/>
  <c r="N2853" i="6"/>
  <c r="N2854" i="6"/>
  <c r="N2855" i="6"/>
  <c r="N2856" i="6"/>
  <c r="N2857" i="6"/>
  <c r="N2858" i="6"/>
  <c r="N2859" i="6"/>
  <c r="N2860" i="6"/>
  <c r="N2861" i="6"/>
  <c r="N2862" i="6"/>
  <c r="N2863" i="6"/>
  <c r="N2864" i="6"/>
  <c r="N2865" i="6"/>
  <c r="N2866" i="6"/>
  <c r="N2867" i="6"/>
  <c r="N2868" i="6"/>
  <c r="N2869" i="6"/>
  <c r="N2870" i="6"/>
  <c r="N2871" i="6"/>
  <c r="N2872" i="6"/>
  <c r="N2873" i="6"/>
  <c r="N2874" i="6"/>
  <c r="N2875" i="6"/>
  <c r="N2876" i="6"/>
  <c r="N2877" i="6"/>
  <c r="N2878" i="6"/>
  <c r="N2879" i="6"/>
  <c r="N2880" i="6"/>
  <c r="N2881" i="6"/>
  <c r="N2882" i="6"/>
  <c r="N2883" i="6"/>
  <c r="N2884" i="6"/>
  <c r="N2885" i="6"/>
  <c r="N2886" i="6"/>
  <c r="N2887" i="6"/>
  <c r="N2888" i="6"/>
  <c r="N2889" i="6"/>
  <c r="N2890" i="6"/>
  <c r="N2891" i="6"/>
  <c r="N2892" i="6"/>
  <c r="N2893" i="6"/>
  <c r="N2894" i="6"/>
  <c r="N2895" i="6"/>
  <c r="N2896" i="6"/>
  <c r="N2897" i="6"/>
  <c r="N2898" i="6"/>
  <c r="N2899" i="6"/>
  <c r="N2900" i="6"/>
  <c r="N2901" i="6"/>
  <c r="N2902" i="6"/>
  <c r="N2903" i="6"/>
  <c r="N2904" i="6"/>
  <c r="N2905" i="6"/>
  <c r="N2906" i="6"/>
  <c r="N2907" i="6"/>
  <c r="N2908" i="6"/>
  <c r="N2909" i="6"/>
  <c r="N2910" i="6"/>
  <c r="N2911" i="6"/>
  <c r="N2912" i="6"/>
  <c r="N2913" i="6"/>
  <c r="N2914" i="6"/>
  <c r="N2915" i="6"/>
  <c r="N2916" i="6"/>
  <c r="N2917" i="6"/>
  <c r="N2918" i="6"/>
  <c r="N2919" i="6"/>
  <c r="N2920" i="6"/>
  <c r="N2921" i="6"/>
  <c r="N2922" i="6"/>
  <c r="N2923" i="6"/>
  <c r="N2924" i="6"/>
  <c r="N2925" i="6"/>
  <c r="N2926" i="6"/>
  <c r="N2927" i="6"/>
  <c r="N2928" i="6"/>
  <c r="N2929" i="6"/>
  <c r="N2930" i="6"/>
  <c r="N2931" i="6"/>
  <c r="N2932" i="6"/>
  <c r="N2933" i="6"/>
  <c r="N2934" i="6"/>
  <c r="N2935" i="6"/>
  <c r="N2936" i="6"/>
  <c r="N2937" i="6"/>
  <c r="N2938" i="6"/>
  <c r="N2939" i="6"/>
  <c r="N2940" i="6"/>
  <c r="N2941" i="6"/>
  <c r="N2942" i="6"/>
  <c r="N2943" i="6"/>
  <c r="N2944" i="6"/>
  <c r="N2945" i="6"/>
  <c r="N2946" i="6"/>
  <c r="N2947" i="6"/>
  <c r="N2948" i="6"/>
  <c r="N2949" i="6"/>
  <c r="N2950" i="6"/>
  <c r="N2951" i="6"/>
  <c r="N2952" i="6"/>
  <c r="N2953" i="6"/>
  <c r="N2954" i="6"/>
  <c r="N2955" i="6"/>
  <c r="N2956" i="6"/>
  <c r="N2957" i="6"/>
  <c r="N2958" i="6"/>
  <c r="N2959" i="6"/>
  <c r="N2960" i="6"/>
  <c r="N2961" i="6"/>
  <c r="N2962" i="6"/>
  <c r="N2963" i="6"/>
  <c r="N2964" i="6"/>
  <c r="N2965" i="6"/>
  <c r="N2966" i="6"/>
  <c r="N2967" i="6"/>
  <c r="N2968" i="6"/>
  <c r="N2969" i="6"/>
  <c r="N2970" i="6"/>
  <c r="N2971" i="6"/>
  <c r="N2972" i="6"/>
  <c r="N2973" i="6"/>
  <c r="N2974" i="6"/>
  <c r="N2975" i="6"/>
  <c r="N2976" i="6"/>
  <c r="N2977" i="6"/>
  <c r="N2978" i="6"/>
  <c r="N2979" i="6"/>
  <c r="N2980" i="6"/>
  <c r="N2981" i="6"/>
  <c r="N2982" i="6"/>
  <c r="N2983" i="6"/>
  <c r="N2984" i="6"/>
  <c r="N2985" i="6"/>
  <c r="N2986" i="6"/>
  <c r="N2987" i="6"/>
  <c r="N2988" i="6"/>
  <c r="N2989" i="6"/>
  <c r="N2990" i="6"/>
  <c r="N2991" i="6"/>
  <c r="N2992" i="6"/>
  <c r="N2993" i="6"/>
  <c r="N2994" i="6"/>
  <c r="N2995" i="6"/>
  <c r="N2996" i="6"/>
  <c r="N2997" i="6"/>
  <c r="N2998" i="6"/>
  <c r="N2999" i="6"/>
  <c r="N3000" i="6"/>
  <c r="N3001" i="6"/>
  <c r="N3002" i="6"/>
  <c r="N3003" i="6"/>
  <c r="N3004" i="6"/>
  <c r="N3005" i="6"/>
  <c r="N3006" i="6"/>
  <c r="N3007" i="6"/>
  <c r="N3008" i="6"/>
  <c r="N3009" i="6"/>
  <c r="N3010" i="6"/>
  <c r="N3011" i="6"/>
  <c r="N3012" i="6"/>
  <c r="N3013" i="6"/>
  <c r="N3014" i="6"/>
  <c r="N3015" i="6"/>
  <c r="N3016" i="6"/>
  <c r="N3017" i="6"/>
  <c r="N3018" i="6"/>
  <c r="N3019" i="6"/>
  <c r="N3020" i="6"/>
  <c r="N3021" i="6"/>
  <c r="N3022" i="6"/>
  <c r="N3023" i="6"/>
  <c r="N3024" i="6"/>
  <c r="N3025" i="6"/>
  <c r="N3026" i="6"/>
  <c r="N3027" i="6"/>
  <c r="N3028" i="6"/>
  <c r="N3029" i="6"/>
  <c r="N3030" i="6"/>
  <c r="N3031" i="6"/>
  <c r="N3032" i="6"/>
  <c r="N3033" i="6"/>
  <c r="N3034" i="6"/>
  <c r="N3035" i="6"/>
  <c r="N3036" i="6"/>
  <c r="N3037" i="6"/>
  <c r="N3038" i="6"/>
  <c r="N3039" i="6"/>
  <c r="N3040" i="6"/>
  <c r="N3041" i="6"/>
  <c r="N3042" i="6"/>
  <c r="N3043" i="6"/>
  <c r="N3044" i="6"/>
  <c r="N3045" i="6"/>
  <c r="N3046" i="6"/>
  <c r="N3047" i="6"/>
  <c r="N3048" i="6"/>
  <c r="N3049" i="6"/>
  <c r="N3050" i="6"/>
  <c r="N3051" i="6"/>
  <c r="N3052" i="6"/>
  <c r="N3053" i="6"/>
  <c r="N3054" i="6"/>
  <c r="N3055" i="6"/>
  <c r="N3056" i="6"/>
  <c r="N3057" i="6"/>
  <c r="N3058" i="6"/>
  <c r="N3059" i="6"/>
  <c r="N3060" i="6"/>
  <c r="N3061" i="6"/>
  <c r="N3062" i="6"/>
  <c r="N3063" i="6"/>
  <c r="N3064" i="6"/>
  <c r="N3065" i="6"/>
  <c r="N3066" i="6"/>
  <c r="N3067" i="6"/>
  <c r="N3068" i="6"/>
  <c r="N3069" i="6"/>
  <c r="N3070" i="6"/>
  <c r="N3071" i="6"/>
  <c r="N3072" i="6"/>
  <c r="N3073" i="6"/>
  <c r="N3074" i="6"/>
  <c r="N3075" i="6"/>
  <c r="N3076" i="6"/>
  <c r="N3077" i="6"/>
  <c r="N3078" i="6"/>
  <c r="N3079" i="6"/>
  <c r="N3080" i="6"/>
  <c r="N3081" i="6"/>
  <c r="N3082" i="6"/>
  <c r="N3083" i="6"/>
  <c r="N3084" i="6"/>
  <c r="N3085" i="6"/>
  <c r="N3086" i="6"/>
  <c r="N3087" i="6"/>
  <c r="N3088" i="6"/>
  <c r="N3089" i="6"/>
  <c r="N3090" i="6"/>
  <c r="N3091" i="6"/>
  <c r="N3092" i="6"/>
  <c r="N3093" i="6"/>
  <c r="N3094" i="6"/>
  <c r="N3095" i="6"/>
  <c r="N3096" i="6"/>
  <c r="N3097" i="6"/>
  <c r="N3098" i="6"/>
  <c r="N3099" i="6"/>
  <c r="N3100" i="6"/>
  <c r="N3101" i="6"/>
  <c r="N3102" i="6"/>
  <c r="N3103" i="6"/>
  <c r="N3104" i="6"/>
  <c r="N3105" i="6"/>
  <c r="N3106" i="6"/>
  <c r="N3107" i="6"/>
  <c r="N3108" i="6"/>
  <c r="N3109" i="6"/>
  <c r="N3110" i="6"/>
  <c r="N3111" i="6"/>
  <c r="N3112" i="6"/>
  <c r="N3113" i="6"/>
  <c r="N3114" i="6"/>
  <c r="N3115" i="6"/>
  <c r="N3116" i="6"/>
  <c r="N3117" i="6"/>
  <c r="N3118" i="6"/>
  <c r="N3119" i="6"/>
  <c r="N3120" i="6"/>
  <c r="N3121" i="6"/>
  <c r="N3122" i="6"/>
  <c r="N3123" i="6"/>
  <c r="N3124" i="6"/>
  <c r="N3125" i="6"/>
  <c r="N3126" i="6"/>
  <c r="N3127" i="6"/>
  <c r="N3128" i="6"/>
  <c r="N3129" i="6"/>
  <c r="N3130" i="6"/>
  <c r="N3131" i="6"/>
  <c r="N3132" i="6"/>
  <c r="N3133" i="6"/>
  <c r="N3134" i="6"/>
  <c r="N3135" i="6"/>
  <c r="N3136" i="6"/>
  <c r="N3137" i="6"/>
  <c r="N3138" i="6"/>
  <c r="N3139" i="6"/>
  <c r="N3140" i="6"/>
  <c r="N3141" i="6"/>
  <c r="N3142" i="6"/>
  <c r="N3143" i="6"/>
  <c r="N3144" i="6"/>
  <c r="N3145" i="6"/>
  <c r="N3146" i="6"/>
  <c r="N3147" i="6"/>
  <c r="N3148" i="6"/>
  <c r="N3149" i="6"/>
  <c r="N3150" i="6"/>
  <c r="N3151" i="6"/>
  <c r="N3152" i="6"/>
  <c r="N3153" i="6"/>
  <c r="N3154" i="6"/>
  <c r="N3155" i="6"/>
  <c r="N3156" i="6"/>
  <c r="N3157" i="6"/>
  <c r="N3158" i="6"/>
  <c r="N3159" i="6"/>
  <c r="N3160" i="6"/>
  <c r="N3161" i="6"/>
  <c r="N3162" i="6"/>
  <c r="N3163" i="6"/>
  <c r="N3164" i="6"/>
  <c r="N3165" i="6"/>
  <c r="N3166" i="6"/>
  <c r="N3167" i="6"/>
  <c r="N3168" i="6"/>
  <c r="N3169" i="6"/>
  <c r="N3170" i="6"/>
  <c r="N3171" i="6"/>
  <c r="N3172" i="6"/>
  <c r="N3173" i="6"/>
  <c r="N3174" i="6"/>
  <c r="N3175" i="6"/>
  <c r="N3176" i="6"/>
  <c r="N3177" i="6"/>
  <c r="N3178" i="6"/>
  <c r="N3179" i="6"/>
  <c r="N3180" i="6"/>
  <c r="N3181" i="6"/>
  <c r="N3182" i="6"/>
  <c r="N3183" i="6"/>
  <c r="N3184" i="6"/>
  <c r="N3185" i="6"/>
  <c r="N3186" i="6"/>
  <c r="N3187" i="6"/>
  <c r="N3188" i="6"/>
  <c r="N3189" i="6"/>
  <c r="N3190" i="6"/>
  <c r="N3191" i="6"/>
  <c r="N3192" i="6"/>
  <c r="N3193" i="6"/>
  <c r="N3194" i="6"/>
  <c r="N3195" i="6"/>
  <c r="N3196" i="6"/>
  <c r="N3197" i="6"/>
  <c r="N3198" i="6"/>
  <c r="N3199" i="6"/>
  <c r="N3200" i="6"/>
  <c r="N3201" i="6"/>
  <c r="N3202" i="6"/>
  <c r="N3203" i="6"/>
  <c r="N3204" i="6"/>
  <c r="N3205" i="6"/>
  <c r="N3206" i="6"/>
  <c r="N3207" i="6"/>
  <c r="N3208" i="6"/>
  <c r="N3209" i="6"/>
  <c r="N3210" i="6"/>
  <c r="N3211" i="6"/>
  <c r="N3212" i="6"/>
  <c r="N3213" i="6"/>
  <c r="N3214" i="6"/>
  <c r="N3215" i="6"/>
  <c r="N3216" i="6"/>
  <c r="N3217" i="6"/>
  <c r="N3218" i="6"/>
  <c r="N3219" i="6"/>
  <c r="N3220" i="6"/>
  <c r="N3221" i="6"/>
  <c r="N3222" i="6"/>
  <c r="N3223" i="6"/>
  <c r="N3224" i="6"/>
  <c r="N3225" i="6"/>
  <c r="N3226" i="6"/>
  <c r="N3227" i="6"/>
  <c r="N3228" i="6"/>
  <c r="N3229" i="6"/>
  <c r="N3230" i="6"/>
  <c r="N3231" i="6"/>
  <c r="N3232" i="6"/>
  <c r="N3233" i="6"/>
  <c r="N3234" i="6"/>
  <c r="N3235" i="6"/>
  <c r="N3236" i="6"/>
  <c r="N3237" i="6"/>
  <c r="N3238" i="6"/>
  <c r="N3239" i="6"/>
  <c r="N3240" i="6"/>
  <c r="N3241" i="6"/>
  <c r="N3242" i="6"/>
  <c r="N3243" i="6"/>
  <c r="N3244" i="6"/>
  <c r="N3245" i="6"/>
  <c r="N3246" i="6"/>
  <c r="N3247" i="6"/>
  <c r="N3248" i="6"/>
  <c r="N3249" i="6"/>
  <c r="N3250" i="6"/>
  <c r="N3251" i="6"/>
  <c r="N3252" i="6"/>
  <c r="N3253" i="6"/>
  <c r="N3254" i="6"/>
  <c r="N3255" i="6"/>
  <c r="N3256" i="6"/>
  <c r="N3257" i="6"/>
  <c r="N3258" i="6"/>
  <c r="N3259" i="6"/>
  <c r="N3260" i="6"/>
  <c r="N3261" i="6"/>
  <c r="N3262" i="6"/>
  <c r="N3263" i="6"/>
  <c r="N3264" i="6"/>
  <c r="N3265" i="6"/>
  <c r="N3266" i="6"/>
  <c r="N3267" i="6"/>
  <c r="N3268" i="6"/>
  <c r="N3269" i="6"/>
  <c r="N3270" i="6"/>
  <c r="N3271" i="6"/>
  <c r="N3272" i="6"/>
  <c r="N3273" i="6"/>
  <c r="N3274" i="6"/>
  <c r="N3275" i="6"/>
  <c r="N3276" i="6"/>
  <c r="N3277" i="6"/>
  <c r="N3278" i="6"/>
  <c r="N3279" i="6"/>
  <c r="N3280" i="6"/>
  <c r="N3281" i="6"/>
  <c r="N3282" i="6"/>
  <c r="N3283" i="6"/>
  <c r="N3284" i="6"/>
  <c r="N3285" i="6"/>
  <c r="N3286" i="6"/>
  <c r="N3287" i="6"/>
  <c r="N3288" i="6"/>
  <c r="N3289" i="6"/>
  <c r="N3290" i="6"/>
  <c r="N3291" i="6"/>
  <c r="N3292" i="6"/>
  <c r="N3293" i="6"/>
  <c r="N3294" i="6"/>
  <c r="N3295" i="6"/>
  <c r="N3296" i="6"/>
  <c r="N3297" i="6"/>
  <c r="N3298" i="6"/>
  <c r="N3299" i="6"/>
  <c r="N3300" i="6"/>
  <c r="N3301" i="6"/>
  <c r="N3302" i="6"/>
  <c r="N3303" i="6"/>
  <c r="N3304" i="6"/>
  <c r="N3305" i="6"/>
  <c r="N3306" i="6"/>
  <c r="N3307" i="6"/>
  <c r="N3308" i="6"/>
  <c r="N3309" i="6"/>
  <c r="N3310" i="6"/>
  <c r="N3311" i="6"/>
  <c r="N3312" i="6"/>
  <c r="N3313" i="6"/>
  <c r="N3314" i="6"/>
  <c r="N3315" i="6"/>
  <c r="N3316" i="6"/>
  <c r="N3317" i="6"/>
  <c r="N3318" i="6"/>
  <c r="N3319" i="6"/>
  <c r="N3320" i="6"/>
  <c r="N3321" i="6"/>
  <c r="N3322" i="6"/>
  <c r="N3323" i="6"/>
  <c r="N3324" i="6"/>
  <c r="N3325" i="6"/>
  <c r="N3326" i="6"/>
  <c r="N3327" i="6"/>
  <c r="N3328" i="6"/>
  <c r="N3329" i="6"/>
  <c r="N3330" i="6"/>
  <c r="N3331" i="6"/>
  <c r="N3332" i="6"/>
  <c r="N3333" i="6"/>
  <c r="N3334" i="6"/>
  <c r="N3335" i="6"/>
  <c r="N3336" i="6"/>
  <c r="N3337" i="6"/>
  <c r="N3338" i="6"/>
  <c r="N3339" i="6"/>
  <c r="N3340" i="6"/>
  <c r="N3341" i="6"/>
  <c r="N3342" i="6"/>
  <c r="N3343" i="6"/>
  <c r="N3344" i="6"/>
  <c r="N3345" i="6"/>
  <c r="N3346" i="6"/>
  <c r="N3347" i="6"/>
  <c r="N3348" i="6"/>
  <c r="N3349" i="6"/>
  <c r="N3350" i="6"/>
  <c r="N3351" i="6"/>
  <c r="N3352" i="6"/>
  <c r="N3353" i="6"/>
  <c r="N3354" i="6"/>
  <c r="N3355" i="6"/>
  <c r="N3356" i="6"/>
  <c r="N3357" i="6"/>
  <c r="N3358" i="6"/>
  <c r="N3359" i="6"/>
  <c r="N3360" i="6"/>
  <c r="N3361" i="6"/>
  <c r="N3362" i="6"/>
  <c r="N3363" i="6"/>
  <c r="N3364" i="6"/>
  <c r="N3365" i="6"/>
  <c r="N3366" i="6"/>
  <c r="N3367" i="6"/>
  <c r="N3368" i="6"/>
  <c r="N3369" i="6"/>
  <c r="N3370" i="6"/>
  <c r="N3371" i="6"/>
  <c r="N3372" i="6"/>
  <c r="N3373" i="6"/>
  <c r="N3374" i="6"/>
  <c r="N3375" i="6"/>
  <c r="N3376" i="6"/>
  <c r="N3377" i="6"/>
  <c r="N3378" i="6"/>
  <c r="N3379" i="6"/>
  <c r="N3380" i="6"/>
  <c r="N3381" i="6"/>
  <c r="N3382" i="6"/>
  <c r="N3383" i="6"/>
  <c r="N3384" i="6"/>
  <c r="N3385" i="6"/>
  <c r="N3386" i="6"/>
  <c r="N3387" i="6"/>
  <c r="N3388" i="6"/>
  <c r="N3389" i="6"/>
  <c r="N3390" i="6"/>
  <c r="N3391" i="6"/>
  <c r="N3392" i="6"/>
  <c r="N3393" i="6"/>
  <c r="N3394" i="6"/>
  <c r="N3395" i="6"/>
  <c r="N3396" i="6"/>
  <c r="N3397" i="6"/>
  <c r="N3398" i="6"/>
  <c r="N3399" i="6"/>
  <c r="N3400" i="6"/>
  <c r="N3401" i="6"/>
  <c r="N3402" i="6"/>
  <c r="N3403" i="6"/>
  <c r="N3404" i="6"/>
  <c r="N3405" i="6"/>
  <c r="N3406" i="6"/>
  <c r="N3407" i="6"/>
  <c r="N3408" i="6"/>
  <c r="N3409" i="6"/>
  <c r="N3410" i="6"/>
  <c r="N3411" i="6"/>
  <c r="N3412" i="6"/>
  <c r="N3413" i="6"/>
  <c r="N3414" i="6"/>
  <c r="N3415" i="6"/>
  <c r="N3416" i="6"/>
  <c r="N3417" i="6"/>
  <c r="N3418" i="6"/>
  <c r="N3419" i="6"/>
  <c r="N3420" i="6"/>
  <c r="N3421" i="6"/>
  <c r="N3422" i="6"/>
  <c r="N3423" i="6"/>
  <c r="N3424" i="6"/>
  <c r="N3425" i="6"/>
  <c r="N3426" i="6"/>
  <c r="N3427" i="6"/>
  <c r="N3428" i="6"/>
  <c r="N3429" i="6"/>
  <c r="N3430" i="6"/>
  <c r="N3431" i="6"/>
  <c r="N3432" i="6"/>
  <c r="N3433" i="6"/>
  <c r="N3434" i="6"/>
  <c r="N3435" i="6"/>
  <c r="N3436" i="6"/>
  <c r="N3437" i="6"/>
  <c r="N3438" i="6"/>
  <c r="N3439" i="6"/>
  <c r="N3440" i="6"/>
  <c r="N3441" i="6"/>
  <c r="N3442" i="6"/>
  <c r="N3443" i="6"/>
  <c r="N3444" i="6"/>
  <c r="N3445" i="6"/>
  <c r="N3446" i="6"/>
  <c r="N3447" i="6"/>
  <c r="N3448" i="6"/>
  <c r="N3449" i="6"/>
  <c r="N3450" i="6"/>
  <c r="N3451" i="6"/>
  <c r="N3452" i="6"/>
  <c r="N3453" i="6"/>
  <c r="N3454" i="6"/>
  <c r="N3455" i="6"/>
  <c r="N3456" i="6"/>
  <c r="N3457" i="6"/>
  <c r="N3458" i="6"/>
  <c r="N3459" i="6"/>
  <c r="N3460" i="6"/>
  <c r="N3461" i="6"/>
  <c r="N3462" i="6"/>
  <c r="N3463" i="6"/>
  <c r="N3464" i="6"/>
  <c r="N3465" i="6"/>
  <c r="N3466" i="6"/>
  <c r="N3467" i="6"/>
  <c r="N3468" i="6"/>
  <c r="N3469" i="6"/>
  <c r="N3470" i="6"/>
  <c r="N3471" i="6"/>
  <c r="N3472" i="6"/>
  <c r="N3473" i="6"/>
  <c r="N3474" i="6"/>
  <c r="N3475" i="6"/>
  <c r="N3476" i="6"/>
  <c r="N3477" i="6"/>
  <c r="N3478" i="6"/>
  <c r="N3479" i="6"/>
  <c r="N3480" i="6"/>
  <c r="N3481" i="6"/>
  <c r="N3482" i="6"/>
  <c r="N3483" i="6"/>
  <c r="N3484" i="6"/>
  <c r="N3485" i="6"/>
  <c r="N3486" i="6"/>
  <c r="N3487" i="6"/>
  <c r="N3488" i="6"/>
  <c r="N3489" i="6"/>
  <c r="N3490" i="6"/>
  <c r="N3491" i="6"/>
  <c r="N3492" i="6"/>
  <c r="N3493" i="6"/>
  <c r="N3494" i="6"/>
  <c r="N3495" i="6"/>
  <c r="N3496" i="6"/>
  <c r="N3497" i="6"/>
  <c r="N3498" i="6"/>
  <c r="N3499" i="6"/>
  <c r="N3500" i="6"/>
  <c r="N3501" i="6"/>
  <c r="N3502" i="6"/>
  <c r="N3503" i="6"/>
  <c r="N3504" i="6"/>
  <c r="N3505" i="6"/>
  <c r="N3506" i="6"/>
  <c r="N3507" i="6"/>
  <c r="N3508" i="6"/>
  <c r="N3509" i="6"/>
  <c r="N3510" i="6"/>
  <c r="N3511" i="6"/>
  <c r="N3512" i="6"/>
  <c r="N3513" i="6"/>
  <c r="N3514" i="6"/>
  <c r="N3515" i="6"/>
  <c r="N3516" i="6"/>
  <c r="N3517" i="6"/>
  <c r="N3518" i="6"/>
  <c r="N3519" i="6"/>
  <c r="N3520" i="6"/>
  <c r="N3521" i="6"/>
  <c r="N3522" i="6"/>
  <c r="N3523" i="6"/>
  <c r="N3524" i="6"/>
  <c r="N3525" i="6"/>
  <c r="N3526" i="6"/>
  <c r="N3527" i="6"/>
  <c r="N3528" i="6"/>
  <c r="N3529" i="6"/>
  <c r="N3530" i="6"/>
  <c r="N3531" i="6"/>
  <c r="N3532" i="6"/>
  <c r="N3533" i="6"/>
  <c r="N3534" i="6"/>
  <c r="N3535" i="6"/>
  <c r="N3536" i="6"/>
  <c r="N3537" i="6"/>
  <c r="N3538" i="6"/>
  <c r="N3539" i="6"/>
  <c r="N3540" i="6"/>
  <c r="N3541" i="6"/>
  <c r="N3542" i="6"/>
  <c r="N3543" i="6"/>
  <c r="N3544" i="6"/>
  <c r="N3545" i="6"/>
  <c r="N3546" i="6"/>
  <c r="N3547" i="6"/>
  <c r="N3548" i="6"/>
  <c r="N3549" i="6"/>
  <c r="N3550" i="6"/>
  <c r="N3551" i="6"/>
  <c r="N3552" i="6"/>
  <c r="N3553" i="6"/>
  <c r="N3554" i="6"/>
  <c r="N3555" i="6"/>
  <c r="N3556" i="6"/>
  <c r="N3557" i="6"/>
  <c r="N3558" i="6"/>
  <c r="N3559" i="6"/>
  <c r="N3560" i="6"/>
  <c r="N3561" i="6"/>
  <c r="N3562" i="6"/>
  <c r="N3563" i="6"/>
  <c r="N3564" i="6"/>
  <c r="N3565" i="6"/>
  <c r="N3566" i="6"/>
  <c r="N3567" i="6"/>
  <c r="N3568" i="6"/>
  <c r="N3569" i="6"/>
  <c r="N3570" i="6"/>
  <c r="N3571" i="6"/>
  <c r="N3572" i="6"/>
  <c r="N3573" i="6"/>
  <c r="N3574" i="6"/>
  <c r="N3575" i="6"/>
  <c r="N3576" i="6"/>
  <c r="N3577" i="6"/>
  <c r="N3578" i="6"/>
  <c r="N3579" i="6"/>
  <c r="N3580" i="6"/>
  <c r="N3581" i="6"/>
  <c r="N3582" i="6"/>
  <c r="N3583" i="6"/>
  <c r="N3584" i="6"/>
  <c r="N3585" i="6"/>
  <c r="N3586" i="6"/>
  <c r="N3587" i="6"/>
  <c r="N3588" i="6"/>
  <c r="N3589" i="6"/>
  <c r="N3590" i="6"/>
  <c r="N3591" i="6"/>
  <c r="N3592" i="6"/>
  <c r="N3593" i="6"/>
  <c r="N3594" i="6"/>
  <c r="N3595" i="6"/>
  <c r="N3596" i="6"/>
  <c r="N3597" i="6"/>
  <c r="N3598" i="6"/>
  <c r="N3599" i="6"/>
  <c r="N3600" i="6"/>
  <c r="N3601" i="6"/>
  <c r="N3602" i="6"/>
  <c r="N3603" i="6"/>
  <c r="N3604" i="6"/>
  <c r="N3605" i="6"/>
  <c r="N3606" i="6"/>
  <c r="N3607" i="6"/>
  <c r="N3608" i="6"/>
  <c r="N3609" i="6"/>
  <c r="N3610" i="6"/>
  <c r="N3611" i="6"/>
  <c r="N3612" i="6"/>
  <c r="N3613" i="6"/>
  <c r="N3614" i="6"/>
  <c r="N3615" i="6"/>
  <c r="N3616" i="6"/>
  <c r="N3617" i="6"/>
  <c r="N3618" i="6"/>
  <c r="N3619" i="6"/>
  <c r="N3620" i="6"/>
  <c r="N3621" i="6"/>
  <c r="N3622" i="6"/>
  <c r="N3623" i="6"/>
  <c r="N3624" i="6"/>
  <c r="N3625" i="6"/>
  <c r="N3626" i="6"/>
  <c r="N3627" i="6"/>
  <c r="N3628" i="6"/>
  <c r="N3629" i="6"/>
  <c r="N3630" i="6"/>
  <c r="N3631" i="6"/>
  <c r="N3632" i="6"/>
  <c r="N3633" i="6"/>
  <c r="N3634" i="6"/>
  <c r="N3635" i="6"/>
  <c r="N3636" i="6"/>
  <c r="N3637" i="6"/>
  <c r="N3638" i="6"/>
  <c r="N3639" i="6"/>
  <c r="N3640" i="6"/>
  <c r="N3641" i="6"/>
  <c r="N3642" i="6"/>
  <c r="N3643" i="6"/>
  <c r="N3644" i="6"/>
  <c r="N3645" i="6"/>
  <c r="N3646" i="6"/>
  <c r="N3647" i="6"/>
  <c r="N3648" i="6"/>
  <c r="N3649" i="6"/>
  <c r="N3650" i="6"/>
  <c r="N3651" i="6"/>
  <c r="N3652" i="6"/>
  <c r="N3653" i="6"/>
  <c r="N3654" i="6"/>
  <c r="N3655" i="6"/>
  <c r="N3656" i="6"/>
  <c r="N3657" i="6"/>
  <c r="N3658" i="6"/>
  <c r="N3659" i="6"/>
  <c r="N3660" i="6"/>
  <c r="N3661" i="6"/>
  <c r="N3662" i="6"/>
  <c r="N3663" i="6"/>
  <c r="N3664" i="6"/>
  <c r="N3665" i="6"/>
  <c r="N3666" i="6"/>
  <c r="N3667" i="6"/>
  <c r="N3668" i="6"/>
  <c r="N3669" i="6"/>
  <c r="N3670" i="6"/>
  <c r="N3671" i="6"/>
  <c r="N3672" i="6"/>
  <c r="N3673" i="6"/>
  <c r="N3674" i="6"/>
  <c r="N3675" i="6"/>
  <c r="N3676" i="6"/>
  <c r="N3677" i="6"/>
  <c r="N3678" i="6"/>
  <c r="N3679" i="6"/>
  <c r="N3680" i="6"/>
  <c r="N3681" i="6"/>
  <c r="N3682" i="6"/>
  <c r="N3683" i="6"/>
  <c r="N3684" i="6"/>
  <c r="N3685" i="6"/>
  <c r="N3686" i="6"/>
  <c r="N3687" i="6"/>
  <c r="N3688" i="6"/>
  <c r="N3689" i="6"/>
  <c r="N3690" i="6"/>
  <c r="N3691" i="6"/>
  <c r="N3692" i="6"/>
  <c r="N3693" i="6"/>
  <c r="N3694" i="6"/>
  <c r="N3695" i="6"/>
  <c r="N3696" i="6"/>
  <c r="N3697" i="6"/>
  <c r="N3698" i="6"/>
  <c r="N3699" i="6"/>
  <c r="N3700" i="6"/>
  <c r="N3701" i="6"/>
  <c r="N3702" i="6"/>
  <c r="N3703" i="6"/>
  <c r="N3704" i="6"/>
  <c r="N3705" i="6"/>
  <c r="N3706" i="6"/>
  <c r="N3707" i="6"/>
  <c r="N3708" i="6"/>
  <c r="N3709" i="6"/>
  <c r="N3710" i="6"/>
  <c r="N3711" i="6"/>
  <c r="N3712" i="6"/>
  <c r="N3713" i="6"/>
  <c r="N3714" i="6"/>
  <c r="N3715" i="6"/>
  <c r="N3716" i="6"/>
  <c r="N3717" i="6"/>
  <c r="N3718" i="6"/>
  <c r="N3719" i="6"/>
  <c r="N3720" i="6"/>
  <c r="N3721" i="6"/>
  <c r="N3722" i="6"/>
  <c r="N3723" i="6"/>
  <c r="N3724" i="6"/>
  <c r="N3725" i="6"/>
  <c r="N3726" i="6"/>
  <c r="N3727" i="6"/>
  <c r="N3728" i="6"/>
  <c r="N3729" i="6"/>
  <c r="N3730" i="6"/>
  <c r="N3731" i="6"/>
  <c r="N3732" i="6"/>
  <c r="N3733" i="6"/>
  <c r="N3734" i="6"/>
  <c r="N3735" i="6"/>
  <c r="N3736" i="6"/>
  <c r="N3737" i="6"/>
  <c r="N3738" i="6"/>
  <c r="N3739" i="6"/>
  <c r="N3740" i="6"/>
  <c r="N3741" i="6"/>
  <c r="N3742" i="6"/>
  <c r="N3743" i="6"/>
  <c r="N3744" i="6"/>
  <c r="N3745" i="6"/>
  <c r="N3746" i="6"/>
  <c r="N3747" i="6"/>
  <c r="N3748" i="6"/>
  <c r="N3749" i="6"/>
  <c r="N3750" i="6"/>
  <c r="N3751" i="6"/>
  <c r="N3752" i="6"/>
  <c r="N3753" i="6"/>
  <c r="N3754" i="6"/>
  <c r="N3755" i="6"/>
  <c r="N3756" i="6"/>
  <c r="N3757" i="6"/>
  <c r="N3758" i="6"/>
  <c r="N3759" i="6"/>
  <c r="N3760" i="6"/>
  <c r="N3761" i="6"/>
  <c r="N3762" i="6"/>
  <c r="N3763" i="6"/>
  <c r="N3764" i="6"/>
  <c r="N3765" i="6"/>
  <c r="N3766" i="6"/>
  <c r="N3767" i="6"/>
  <c r="N3768" i="6"/>
  <c r="N3769" i="6"/>
  <c r="N3770" i="6"/>
  <c r="N3771" i="6"/>
  <c r="N3772" i="6"/>
  <c r="N3773" i="6"/>
  <c r="N3774" i="6"/>
  <c r="N3775" i="6"/>
  <c r="N3776" i="6"/>
  <c r="N3777" i="6"/>
  <c r="N3778" i="6"/>
  <c r="N3779" i="6"/>
  <c r="N3780" i="6"/>
  <c r="N3781" i="6"/>
  <c r="N3782" i="6"/>
  <c r="N3783" i="6"/>
  <c r="N3784" i="6"/>
  <c r="N3785" i="6"/>
  <c r="N3786" i="6"/>
  <c r="N3787" i="6"/>
  <c r="N3788" i="6"/>
  <c r="N3789" i="6"/>
  <c r="N3790" i="6"/>
  <c r="N3791" i="6"/>
  <c r="N3792" i="6"/>
  <c r="N3793" i="6"/>
  <c r="N3794" i="6"/>
  <c r="N3795" i="6"/>
  <c r="N3796" i="6"/>
  <c r="N3797" i="6"/>
  <c r="N3798" i="6"/>
  <c r="N3799" i="6"/>
  <c r="N3800" i="6"/>
  <c r="N3801" i="6"/>
  <c r="N3802" i="6"/>
  <c r="N3803" i="6"/>
  <c r="N3804" i="6"/>
  <c r="N3805" i="6"/>
  <c r="N3806" i="6"/>
  <c r="N3807" i="6"/>
  <c r="N3808" i="6"/>
  <c r="N3809" i="6"/>
  <c r="N3810" i="6"/>
  <c r="N3811" i="6"/>
  <c r="N3812" i="6"/>
  <c r="N3813" i="6"/>
  <c r="N3814" i="6"/>
  <c r="N3815" i="6"/>
  <c r="N3816" i="6"/>
  <c r="N3817" i="6"/>
  <c r="N3818" i="6"/>
  <c r="N3819" i="6"/>
  <c r="N3820" i="6"/>
  <c r="N3821" i="6"/>
  <c r="N3822" i="6"/>
  <c r="N3823" i="6"/>
  <c r="N3824" i="6"/>
  <c r="N3825" i="6"/>
  <c r="N3826" i="6"/>
  <c r="N3827" i="6"/>
  <c r="N3828" i="6"/>
  <c r="N3829" i="6"/>
  <c r="N3830" i="6"/>
  <c r="N3831" i="6"/>
  <c r="N3832" i="6"/>
  <c r="N3833" i="6"/>
  <c r="N3834" i="6"/>
  <c r="N3835" i="6"/>
  <c r="N3836" i="6"/>
  <c r="N3837" i="6"/>
  <c r="N3838" i="6"/>
  <c r="N3839" i="6"/>
  <c r="N3840" i="6"/>
  <c r="N3841" i="6"/>
  <c r="N3842" i="6"/>
  <c r="N3843" i="6"/>
  <c r="N3844" i="6"/>
  <c r="N3845" i="6"/>
  <c r="N3846" i="6"/>
  <c r="N3847" i="6"/>
  <c r="N3848" i="6"/>
  <c r="N3849" i="6"/>
  <c r="N3850" i="6"/>
  <c r="N3851" i="6"/>
  <c r="N3852" i="6"/>
  <c r="N3853" i="6"/>
  <c r="N3854" i="6"/>
  <c r="N3855" i="6"/>
  <c r="N3856" i="6"/>
  <c r="N3857" i="6"/>
  <c r="N3858" i="6"/>
  <c r="N3859" i="6"/>
  <c r="N3860" i="6"/>
  <c r="N3861" i="6"/>
  <c r="N3862" i="6"/>
  <c r="N3863" i="6"/>
  <c r="N3864" i="6"/>
  <c r="N3865" i="6"/>
  <c r="N3866" i="6"/>
  <c r="N3867" i="6"/>
  <c r="N3868" i="6"/>
  <c r="N3869" i="6"/>
  <c r="N3870" i="6"/>
  <c r="N3871" i="6"/>
  <c r="N3872" i="6"/>
  <c r="N3873" i="6"/>
  <c r="N3874" i="6"/>
  <c r="N3875" i="6"/>
  <c r="N3876" i="6"/>
  <c r="N3877" i="6"/>
  <c r="N3878" i="6"/>
  <c r="N3879" i="6"/>
  <c r="N3880" i="6"/>
  <c r="N3881" i="6"/>
  <c r="N3882" i="6"/>
  <c r="N3883" i="6"/>
  <c r="N3884" i="6"/>
  <c r="N3885" i="6"/>
  <c r="N3886" i="6"/>
  <c r="N3887" i="6"/>
  <c r="N3888" i="6"/>
  <c r="N3889" i="6"/>
  <c r="N3890" i="6"/>
  <c r="N3891" i="6"/>
  <c r="N3892" i="6"/>
  <c r="N3893" i="6"/>
  <c r="N3894" i="6"/>
  <c r="N3895" i="6"/>
  <c r="N3896" i="6"/>
  <c r="N3897" i="6"/>
  <c r="N3898" i="6"/>
  <c r="N3899" i="6"/>
  <c r="N3900" i="6"/>
  <c r="N3901" i="6"/>
  <c r="N3902" i="6"/>
  <c r="N3903" i="6"/>
  <c r="N3904" i="6"/>
  <c r="N3905" i="6"/>
  <c r="N3906" i="6"/>
  <c r="N3907" i="6"/>
  <c r="N3908" i="6"/>
  <c r="N3909" i="6"/>
  <c r="N3910" i="6"/>
  <c r="N3911" i="6"/>
  <c r="N3912" i="6"/>
  <c r="N3913" i="6"/>
  <c r="N3914" i="6"/>
  <c r="N3915" i="6"/>
  <c r="N3916" i="6"/>
  <c r="N3917" i="6"/>
  <c r="N3918" i="6"/>
  <c r="N3919" i="6"/>
  <c r="N3920" i="6"/>
  <c r="N3921" i="6"/>
  <c r="N3922" i="6"/>
  <c r="N3923" i="6"/>
  <c r="N3924" i="6"/>
  <c r="N3925" i="6"/>
  <c r="N3926" i="6"/>
  <c r="N3927" i="6"/>
  <c r="N3928" i="6"/>
  <c r="N3929" i="6"/>
  <c r="N3930" i="6"/>
  <c r="N3931" i="6"/>
  <c r="N3932" i="6"/>
  <c r="N3933" i="6"/>
  <c r="N3934" i="6"/>
  <c r="N3935" i="6"/>
  <c r="N3936" i="6"/>
  <c r="N3937" i="6"/>
  <c r="N3938" i="6"/>
  <c r="N3939" i="6"/>
  <c r="N3940" i="6"/>
  <c r="N3941" i="6"/>
  <c r="N3942" i="6"/>
  <c r="N3943" i="6"/>
  <c r="N3944" i="6"/>
  <c r="N3945" i="6"/>
  <c r="N3946" i="6"/>
  <c r="N3947" i="6"/>
  <c r="N3948" i="6"/>
  <c r="N3949" i="6"/>
  <c r="N3950" i="6"/>
  <c r="N3951" i="6"/>
  <c r="N3952" i="6"/>
  <c r="N3953" i="6"/>
  <c r="N3954" i="6"/>
  <c r="N3955" i="6"/>
  <c r="N3956" i="6"/>
  <c r="N3957" i="6"/>
  <c r="N3958" i="6"/>
  <c r="N3959" i="6"/>
  <c r="N3960" i="6"/>
  <c r="N3961" i="6"/>
  <c r="N3962" i="6"/>
  <c r="N3963" i="6"/>
  <c r="N3964" i="6"/>
  <c r="N3965" i="6"/>
  <c r="N3966" i="6"/>
  <c r="N3967" i="6"/>
  <c r="N3968" i="6"/>
  <c r="N3969" i="6"/>
  <c r="N3970" i="6"/>
  <c r="N3971" i="6"/>
  <c r="N3972" i="6"/>
  <c r="N3973" i="6"/>
  <c r="N3974" i="6"/>
  <c r="N3975" i="6"/>
  <c r="N3976" i="6"/>
  <c r="N3977" i="6"/>
  <c r="N3978" i="6"/>
  <c r="N3979" i="6"/>
  <c r="N3980" i="6"/>
  <c r="N3981" i="6"/>
  <c r="N3982" i="6"/>
  <c r="N3983" i="6"/>
  <c r="N3984" i="6"/>
  <c r="N3985" i="6"/>
  <c r="N3986" i="6"/>
  <c r="N3987" i="6"/>
  <c r="N3988" i="6"/>
  <c r="N3989" i="6"/>
  <c r="N3990" i="6"/>
  <c r="N3991" i="6"/>
  <c r="N3992" i="6"/>
  <c r="N3993" i="6"/>
  <c r="N3994" i="6"/>
  <c r="N3995" i="6"/>
  <c r="N3996" i="6"/>
  <c r="N3997" i="6"/>
  <c r="N3998" i="6"/>
  <c r="N3999" i="6"/>
  <c r="N4000" i="6"/>
  <c r="N4001" i="6"/>
  <c r="N4002" i="6"/>
  <c r="N4003" i="6"/>
  <c r="N4004" i="6"/>
  <c r="N4005" i="6"/>
  <c r="N4006" i="6"/>
  <c r="N4007" i="6"/>
  <c r="N4008" i="6"/>
  <c r="N4009" i="6"/>
  <c r="N4010" i="6"/>
  <c r="N4011" i="6"/>
  <c r="N4012" i="6"/>
  <c r="N4013" i="6"/>
  <c r="N4014" i="6"/>
  <c r="N4015" i="6"/>
  <c r="N4016" i="6"/>
  <c r="N4017" i="6"/>
  <c r="N4018" i="6"/>
  <c r="N4019" i="6"/>
  <c r="N4020" i="6"/>
  <c r="N4021" i="6"/>
  <c r="N4022" i="6"/>
  <c r="N4023" i="6"/>
  <c r="N4024" i="6"/>
  <c r="N4025" i="6"/>
  <c r="N4026" i="6"/>
  <c r="N4027" i="6"/>
  <c r="N4028" i="6"/>
  <c r="N4029" i="6"/>
  <c r="N4030" i="6"/>
  <c r="N4031" i="6"/>
  <c r="N4032" i="6"/>
  <c r="N4033" i="6"/>
  <c r="N4034" i="6"/>
  <c r="N4035" i="6"/>
  <c r="N4036" i="6"/>
  <c r="N4037" i="6"/>
  <c r="N4038" i="6"/>
  <c r="N4039" i="6"/>
  <c r="N4040" i="6"/>
  <c r="N4041" i="6"/>
  <c r="N4042" i="6"/>
  <c r="N4043" i="6"/>
  <c r="N4044" i="6"/>
  <c r="N4045" i="6"/>
  <c r="N4046" i="6"/>
  <c r="N4047" i="6"/>
  <c r="N4048" i="6"/>
  <c r="N4049" i="6"/>
  <c r="N4050" i="6"/>
  <c r="N4051" i="6"/>
  <c r="N4052" i="6"/>
  <c r="N4053" i="6"/>
  <c r="N4054" i="6"/>
  <c r="N4055" i="6"/>
  <c r="N4056" i="6"/>
  <c r="N4057" i="6"/>
  <c r="N4058" i="6"/>
  <c r="N4059" i="6"/>
  <c r="N4060" i="6"/>
  <c r="N4061" i="6"/>
  <c r="N4062" i="6"/>
  <c r="N4063" i="6"/>
  <c r="N4064" i="6"/>
  <c r="N4065" i="6"/>
  <c r="N4066" i="6"/>
  <c r="N4067" i="6"/>
  <c r="N4068" i="6"/>
  <c r="N4069" i="6"/>
  <c r="N4070" i="6"/>
  <c r="N4071" i="6"/>
  <c r="N4072" i="6"/>
  <c r="N4073" i="6"/>
  <c r="N4074" i="6"/>
  <c r="N4075" i="6"/>
  <c r="N4076" i="6"/>
  <c r="N4077" i="6"/>
  <c r="N4078" i="6"/>
  <c r="N4079" i="6"/>
  <c r="N4080" i="6"/>
  <c r="N4081" i="6"/>
  <c r="N4082" i="6"/>
  <c r="N4083" i="6"/>
  <c r="N4084" i="6"/>
  <c r="N4085" i="6"/>
  <c r="N4086" i="6"/>
  <c r="N4087" i="6"/>
  <c r="N4088" i="6"/>
  <c r="N4089" i="6"/>
  <c r="N4090" i="6"/>
  <c r="N4091" i="6"/>
  <c r="N4092" i="6"/>
  <c r="N4093" i="6"/>
  <c r="N4094" i="6"/>
  <c r="N4095" i="6"/>
  <c r="N4096" i="6"/>
  <c r="N4097" i="6"/>
  <c r="N4098" i="6"/>
  <c r="N4099" i="6"/>
  <c r="N4100" i="6"/>
  <c r="N4101" i="6"/>
  <c r="N4102" i="6"/>
  <c r="N4103" i="6"/>
  <c r="N4104" i="6"/>
  <c r="N4105" i="6"/>
  <c r="N4106" i="6"/>
  <c r="N4107" i="6"/>
  <c r="N4108" i="6"/>
  <c r="N4109" i="6"/>
  <c r="N4110" i="6"/>
  <c r="N4111" i="6"/>
  <c r="N4112" i="6"/>
  <c r="N4113" i="6"/>
  <c r="N4114" i="6"/>
  <c r="N4115" i="6"/>
  <c r="N4116" i="6"/>
  <c r="N4117" i="6"/>
  <c r="N4118" i="6"/>
  <c r="N4119" i="6"/>
  <c r="N4120" i="6"/>
  <c r="N4121" i="6"/>
  <c r="N4122" i="6"/>
  <c r="N4123" i="6"/>
  <c r="N4124" i="6"/>
  <c r="N4125" i="6"/>
  <c r="N4126" i="6"/>
  <c r="N4127" i="6"/>
  <c r="N4128" i="6"/>
  <c r="N4129" i="6"/>
  <c r="N4130" i="6"/>
  <c r="N4131" i="6"/>
  <c r="N4132" i="6"/>
  <c r="N4133" i="6"/>
  <c r="N4134" i="6"/>
  <c r="N4135" i="6"/>
  <c r="N4136" i="6"/>
  <c r="N4137" i="6"/>
  <c r="N4138" i="6"/>
  <c r="N4139" i="6"/>
  <c r="N4140" i="6"/>
  <c r="N4141" i="6"/>
  <c r="N4142" i="6"/>
  <c r="N4143" i="6"/>
  <c r="N4144" i="6"/>
  <c r="N4145" i="6"/>
  <c r="N4146" i="6"/>
  <c r="N4147" i="6"/>
  <c r="N4148" i="6"/>
  <c r="N4149" i="6"/>
  <c r="N4150" i="6"/>
  <c r="N4151" i="6"/>
  <c r="N4152" i="6"/>
  <c r="N4153" i="6"/>
  <c r="N4154" i="6"/>
  <c r="N4155" i="6"/>
  <c r="N4156" i="6"/>
  <c r="N4157" i="6"/>
  <c r="N4158" i="6"/>
  <c r="N4159" i="6"/>
  <c r="N4160" i="6"/>
  <c r="N4161" i="6"/>
  <c r="N4162" i="6"/>
  <c r="N4163" i="6"/>
  <c r="N4164" i="6"/>
  <c r="N4165" i="6"/>
  <c r="N4166" i="6"/>
  <c r="N4167" i="6"/>
  <c r="N4168" i="6"/>
  <c r="N4169" i="6"/>
  <c r="N4170" i="6"/>
  <c r="N4171" i="6"/>
  <c r="N4172" i="6"/>
  <c r="N4173" i="6"/>
  <c r="N4174" i="6"/>
  <c r="N4175" i="6"/>
  <c r="N4176" i="6"/>
  <c r="N4177" i="6"/>
  <c r="N4178" i="6"/>
  <c r="N4179" i="6"/>
  <c r="N4180" i="6"/>
  <c r="N4181" i="6"/>
  <c r="N4182" i="6"/>
  <c r="N4183" i="6"/>
  <c r="N4184" i="6"/>
  <c r="N4185" i="6"/>
  <c r="N4186" i="6"/>
  <c r="N4187" i="6"/>
  <c r="N4188" i="6"/>
  <c r="N4189" i="6"/>
  <c r="N4190" i="6"/>
  <c r="N4191" i="6"/>
  <c r="N4192" i="6"/>
  <c r="N4193" i="6"/>
  <c r="N4194" i="6"/>
  <c r="N4195" i="6"/>
  <c r="N4196" i="6"/>
  <c r="N4197" i="6"/>
  <c r="N4198" i="6"/>
  <c r="N4199" i="6"/>
  <c r="N4200" i="6"/>
  <c r="N4201" i="6"/>
  <c r="N4202" i="6"/>
  <c r="N4203" i="6"/>
  <c r="N4204" i="6"/>
  <c r="N4205" i="6"/>
  <c r="N4206" i="6"/>
  <c r="N4207" i="6"/>
  <c r="N4208" i="6"/>
  <c r="N4209" i="6"/>
  <c r="N4210" i="6"/>
  <c r="N4211" i="6"/>
  <c r="N4212" i="6"/>
  <c r="N4213" i="6"/>
  <c r="N4214" i="6"/>
  <c r="N4215" i="6"/>
  <c r="N4216" i="6"/>
  <c r="N4217" i="6"/>
  <c r="N4218" i="6"/>
  <c r="N4219" i="6"/>
  <c r="N4220" i="6"/>
  <c r="N4221" i="6"/>
  <c r="N4222" i="6"/>
  <c r="N4223" i="6"/>
  <c r="N4224" i="6"/>
  <c r="N4225" i="6"/>
  <c r="N4226" i="6"/>
  <c r="N4227" i="6"/>
  <c r="N4228" i="6"/>
  <c r="N4229" i="6"/>
  <c r="N4230" i="6"/>
  <c r="N4231" i="6"/>
  <c r="N4232" i="6"/>
  <c r="N4233" i="6"/>
  <c r="N4234" i="6"/>
  <c r="N4235" i="6"/>
  <c r="N4236" i="6"/>
  <c r="N4237" i="6"/>
  <c r="N4238" i="6"/>
  <c r="N4239" i="6"/>
  <c r="N4240" i="6"/>
  <c r="N4241" i="6"/>
  <c r="N4242" i="6"/>
  <c r="N4243" i="6"/>
  <c r="N4244" i="6"/>
  <c r="N4245" i="6"/>
  <c r="N4246" i="6"/>
  <c r="N4247" i="6"/>
  <c r="N4248" i="6"/>
  <c r="N4249" i="6"/>
  <c r="N4250" i="6"/>
  <c r="N4251" i="6"/>
  <c r="N4252" i="6"/>
  <c r="N4253" i="6"/>
  <c r="N4254" i="6"/>
  <c r="N4255" i="6"/>
  <c r="N4256" i="6"/>
  <c r="N4257" i="6"/>
  <c r="N4258" i="6"/>
  <c r="N4259" i="6"/>
  <c r="N4260" i="6"/>
  <c r="N4261" i="6"/>
  <c r="N4262" i="6"/>
  <c r="N4263" i="6"/>
  <c r="N4264" i="6"/>
  <c r="N4265" i="6"/>
  <c r="N4266" i="6"/>
  <c r="N4267" i="6"/>
  <c r="N4268" i="6"/>
  <c r="N4269" i="6"/>
  <c r="N4270" i="6"/>
  <c r="N4271" i="6"/>
  <c r="N4272" i="6"/>
  <c r="N4273" i="6"/>
  <c r="N4274" i="6"/>
  <c r="N4275" i="6"/>
  <c r="N4276" i="6"/>
  <c r="N4277" i="6"/>
  <c r="N4278" i="6"/>
  <c r="N4279" i="6"/>
  <c r="N4280" i="6"/>
  <c r="N4281" i="6"/>
  <c r="N4282" i="6"/>
  <c r="N4283" i="6"/>
  <c r="N4284" i="6"/>
  <c r="N4285" i="6"/>
  <c r="N4286" i="6"/>
  <c r="N4287" i="6"/>
  <c r="N4288" i="6"/>
  <c r="N4289" i="6"/>
  <c r="N4290" i="6"/>
  <c r="N4291" i="6"/>
  <c r="N4292" i="6"/>
  <c r="N4293" i="6"/>
  <c r="N4294" i="6"/>
  <c r="N4295" i="6"/>
  <c r="N4296" i="6"/>
  <c r="N4297" i="6"/>
  <c r="N4298" i="6"/>
  <c r="N4299" i="6"/>
  <c r="N4300" i="6"/>
  <c r="N4301" i="6"/>
  <c r="N4302" i="6"/>
  <c r="N4303" i="6"/>
  <c r="N4304" i="6"/>
  <c r="N4305" i="6"/>
  <c r="N4306" i="6"/>
  <c r="N4307" i="6"/>
  <c r="N4308" i="6"/>
  <c r="N4309" i="6"/>
  <c r="N4310" i="6"/>
  <c r="N4311" i="6"/>
  <c r="N4312" i="6"/>
  <c r="N4313" i="6"/>
  <c r="N4314" i="6"/>
  <c r="N4315" i="6"/>
  <c r="N4316" i="6"/>
  <c r="N4317" i="6"/>
  <c r="N4318" i="6"/>
  <c r="N4319" i="6"/>
  <c r="N4320" i="6"/>
  <c r="N4321" i="6"/>
  <c r="N4322" i="6"/>
  <c r="N4323" i="6"/>
  <c r="N4324" i="6"/>
  <c r="N4325" i="6"/>
  <c r="N4326" i="6"/>
  <c r="N4327" i="6"/>
  <c r="N4328" i="6"/>
  <c r="N4329" i="6"/>
  <c r="N4330" i="6"/>
  <c r="N4331" i="6"/>
  <c r="N4332" i="6"/>
  <c r="N4333" i="6"/>
  <c r="N4334" i="6"/>
  <c r="N4335" i="6"/>
  <c r="N4336" i="6"/>
  <c r="N4337" i="6"/>
  <c r="N4338" i="6"/>
  <c r="N4339" i="6"/>
  <c r="N4340" i="6"/>
  <c r="N4341" i="6"/>
  <c r="N4342" i="6"/>
  <c r="N4343" i="6"/>
  <c r="N4344" i="6"/>
  <c r="N4345" i="6"/>
  <c r="N4346" i="6"/>
  <c r="N4347" i="6"/>
  <c r="N4348" i="6"/>
  <c r="N4349" i="6"/>
  <c r="N4350" i="6"/>
  <c r="N4351" i="6"/>
  <c r="N4352" i="6"/>
  <c r="N4353" i="6"/>
  <c r="N4354" i="6"/>
  <c r="N4355" i="6"/>
  <c r="N4356" i="6"/>
  <c r="N4357" i="6"/>
  <c r="N4358" i="6"/>
  <c r="N4359" i="6"/>
  <c r="N4360" i="6"/>
  <c r="N4361" i="6"/>
  <c r="N4362" i="6"/>
  <c r="N4363" i="6"/>
  <c r="N4364" i="6"/>
  <c r="N4365" i="6"/>
  <c r="N4366" i="6"/>
  <c r="N4367" i="6"/>
  <c r="N4368" i="6"/>
  <c r="N4369" i="6"/>
  <c r="N4370" i="6"/>
  <c r="N4371" i="6"/>
  <c r="N4372" i="6"/>
  <c r="N4373" i="6"/>
  <c r="N4374" i="6"/>
  <c r="N4375" i="6"/>
  <c r="N4376" i="6"/>
  <c r="N4377" i="6"/>
  <c r="N4378" i="6"/>
  <c r="N4379" i="6"/>
  <c r="N4380" i="6"/>
  <c r="N4381" i="6"/>
  <c r="N4382" i="6"/>
  <c r="N4383" i="6"/>
  <c r="N4384" i="6"/>
  <c r="N4385" i="6"/>
  <c r="N4386" i="6"/>
  <c r="N4387" i="6"/>
  <c r="N4388" i="6"/>
  <c r="N4389" i="6"/>
  <c r="N4390" i="6"/>
  <c r="N4391" i="6"/>
  <c r="N4392" i="6"/>
  <c r="N4393" i="6"/>
  <c r="N4394" i="6"/>
  <c r="N4395" i="6"/>
  <c r="N4396" i="6"/>
  <c r="N4397" i="6"/>
  <c r="N4398" i="6"/>
  <c r="N4399" i="6"/>
  <c r="N4400" i="6"/>
  <c r="N4401" i="6"/>
  <c r="N4402" i="6"/>
  <c r="N4403" i="6"/>
  <c r="N4404" i="6"/>
  <c r="N4405" i="6"/>
  <c r="N4406" i="6"/>
  <c r="N4407" i="6"/>
  <c r="N4408" i="6"/>
  <c r="N4409" i="6"/>
  <c r="N4410" i="6"/>
  <c r="N4411" i="6"/>
  <c r="N4412" i="6"/>
  <c r="N4413" i="6"/>
  <c r="N4414" i="6"/>
  <c r="N4415" i="6"/>
  <c r="N4416" i="6"/>
  <c r="N4417" i="6"/>
  <c r="N4418" i="6"/>
  <c r="N4419" i="6"/>
  <c r="N4420" i="6"/>
  <c r="N4421" i="6"/>
  <c r="N4422" i="6"/>
  <c r="N4423" i="6"/>
  <c r="N4424" i="6"/>
  <c r="N4425" i="6"/>
  <c r="N4426" i="6"/>
  <c r="N4427" i="6"/>
  <c r="N4428" i="6"/>
  <c r="N4429" i="6"/>
  <c r="N4430" i="6"/>
  <c r="N4431" i="6"/>
  <c r="N4432" i="6"/>
  <c r="N4433" i="6"/>
  <c r="N4434" i="6"/>
  <c r="N4435" i="6"/>
  <c r="N4436" i="6"/>
  <c r="N4437" i="6"/>
  <c r="N4438" i="6"/>
  <c r="N4439" i="6"/>
  <c r="N4440" i="6"/>
  <c r="N4441" i="6"/>
  <c r="N4442" i="6"/>
  <c r="N4443" i="6"/>
  <c r="N4444" i="6"/>
  <c r="N4445" i="6"/>
  <c r="N4446" i="6"/>
  <c r="N4447" i="6"/>
  <c r="N4448" i="6"/>
  <c r="N4449" i="6"/>
  <c r="N4450" i="6"/>
  <c r="N4451" i="6"/>
  <c r="N4452" i="6"/>
  <c r="N4453" i="6"/>
  <c r="N4454" i="6"/>
  <c r="N4455" i="6"/>
  <c r="N4456" i="6"/>
  <c r="N4457" i="6"/>
  <c r="N4458" i="6"/>
  <c r="N4459" i="6"/>
  <c r="N4460" i="6"/>
  <c r="N4461" i="6"/>
  <c r="N4462" i="6"/>
  <c r="N4463" i="6"/>
  <c r="N4464" i="6"/>
  <c r="N4465" i="6"/>
  <c r="N4466" i="6"/>
  <c r="N4467" i="6"/>
  <c r="N4468" i="6"/>
  <c r="N4469" i="6"/>
  <c r="N4470" i="6"/>
  <c r="N4471" i="6"/>
  <c r="N4472" i="6"/>
  <c r="N4473" i="6"/>
  <c r="N4474" i="6"/>
  <c r="N4475" i="6"/>
  <c r="N4476" i="6"/>
  <c r="N4477" i="6"/>
  <c r="N4478" i="6"/>
  <c r="N4479" i="6"/>
  <c r="N4480" i="6"/>
  <c r="N4481" i="6"/>
  <c r="N4482" i="6"/>
  <c r="N4483" i="6"/>
  <c r="N4484" i="6"/>
  <c r="N4485" i="6"/>
  <c r="N4486" i="6"/>
  <c r="N4487" i="6"/>
  <c r="N4488" i="6"/>
  <c r="N4489" i="6"/>
  <c r="N4490" i="6"/>
  <c r="N4491" i="6"/>
  <c r="N4492" i="6"/>
  <c r="N4493" i="6"/>
  <c r="N4494" i="6"/>
  <c r="N4495" i="6"/>
  <c r="N4496" i="6"/>
  <c r="N4497" i="6"/>
  <c r="N4498" i="6"/>
  <c r="N4499" i="6"/>
  <c r="N4500" i="6"/>
  <c r="N4501" i="6"/>
  <c r="N4502" i="6"/>
  <c r="N4503" i="6"/>
  <c r="N4504" i="6"/>
  <c r="N4505" i="6"/>
  <c r="N4506" i="6"/>
  <c r="N4507" i="6"/>
  <c r="N4508" i="6"/>
  <c r="N4509" i="6"/>
  <c r="N4510" i="6"/>
  <c r="N4511" i="6"/>
  <c r="N4512" i="6"/>
  <c r="N4513" i="6"/>
  <c r="N4514" i="6"/>
  <c r="N4515" i="6"/>
  <c r="N4516" i="6"/>
  <c r="N4517" i="6"/>
  <c r="N4518" i="6"/>
  <c r="N4519" i="6"/>
  <c r="N4520" i="6"/>
  <c r="N4521" i="6"/>
  <c r="N4522" i="6"/>
  <c r="N4523" i="6"/>
  <c r="N4524" i="6"/>
  <c r="N4525" i="6"/>
  <c r="N4526" i="6"/>
  <c r="N4527" i="6"/>
  <c r="N4528" i="6"/>
  <c r="N4529" i="6"/>
  <c r="N4530" i="6"/>
  <c r="N4531" i="6"/>
  <c r="N4532" i="6"/>
  <c r="N4533" i="6"/>
  <c r="N4534" i="6"/>
  <c r="N4535" i="6"/>
  <c r="N4536" i="6"/>
  <c r="N4537" i="6"/>
  <c r="N4538" i="6"/>
  <c r="N4539" i="6"/>
  <c r="N4540" i="6"/>
  <c r="N4541" i="6"/>
  <c r="N4542" i="6"/>
  <c r="N4543" i="6"/>
  <c r="N4544" i="6"/>
  <c r="N4545" i="6"/>
  <c r="N4546" i="6"/>
  <c r="N4547" i="6"/>
  <c r="N4548" i="6"/>
  <c r="N4549" i="6"/>
  <c r="N4550" i="6"/>
  <c r="N4551" i="6"/>
  <c r="N4552" i="6"/>
  <c r="N4553" i="6"/>
  <c r="N4554" i="6"/>
  <c r="N4555" i="6"/>
  <c r="N4556" i="6"/>
  <c r="N4557" i="6"/>
  <c r="N4558" i="6"/>
  <c r="N4559" i="6"/>
  <c r="N4560" i="6"/>
  <c r="N4561" i="6"/>
  <c r="N4562" i="6"/>
  <c r="N4563" i="6"/>
  <c r="N4564" i="6"/>
  <c r="N4565" i="6"/>
  <c r="N4566" i="6"/>
  <c r="N4567" i="6"/>
  <c r="N4568" i="6"/>
  <c r="N4569" i="6"/>
  <c r="N4570" i="6"/>
  <c r="N4571" i="6"/>
  <c r="N4572" i="6"/>
  <c r="N4573" i="6"/>
  <c r="N4574" i="6"/>
  <c r="N4575" i="6"/>
  <c r="N4576" i="6"/>
  <c r="N4577" i="6"/>
  <c r="N4578" i="6"/>
  <c r="N4579" i="6"/>
  <c r="N4580" i="6"/>
  <c r="N4581" i="6"/>
  <c r="N4582" i="6"/>
  <c r="N4583" i="6"/>
  <c r="N4584" i="6"/>
  <c r="N4585" i="6"/>
  <c r="N4586" i="6"/>
  <c r="N4587" i="6"/>
  <c r="N4588" i="6"/>
  <c r="N4589" i="6"/>
  <c r="N4590" i="6"/>
  <c r="N4591" i="6"/>
  <c r="N4592" i="6"/>
  <c r="N4593" i="6"/>
  <c r="N4594" i="6"/>
  <c r="N4595" i="6"/>
  <c r="N4596" i="6"/>
  <c r="N4597" i="6"/>
  <c r="N4598" i="6"/>
  <c r="N4599" i="6"/>
  <c r="N4600" i="6"/>
  <c r="N4601" i="6"/>
  <c r="N4602" i="6"/>
  <c r="N4603" i="6"/>
  <c r="N4604" i="6"/>
  <c r="N4605" i="6"/>
  <c r="N4606" i="6"/>
  <c r="N4607" i="6"/>
  <c r="N4608" i="6"/>
  <c r="N4609" i="6"/>
  <c r="N4610" i="6"/>
  <c r="N4611" i="6"/>
  <c r="N4612" i="6"/>
  <c r="N4613" i="6"/>
  <c r="N4614" i="6"/>
  <c r="N4615" i="6"/>
  <c r="N4616" i="6"/>
  <c r="N4617" i="6"/>
  <c r="N4618" i="6"/>
  <c r="N4619" i="6"/>
  <c r="N4620" i="6"/>
  <c r="N4621" i="6"/>
  <c r="N4622" i="6"/>
  <c r="N4623" i="6"/>
  <c r="N4624" i="6"/>
  <c r="N4625" i="6"/>
  <c r="N4626" i="6"/>
  <c r="N4627" i="6"/>
  <c r="N4628" i="6"/>
  <c r="N4629" i="6"/>
  <c r="N4630" i="6"/>
  <c r="N4631" i="6"/>
  <c r="N4632" i="6"/>
  <c r="N4633" i="6"/>
  <c r="N4634" i="6"/>
  <c r="N4635" i="6"/>
  <c r="N4636" i="6"/>
  <c r="N4637" i="6"/>
  <c r="N4638" i="6"/>
  <c r="N4639" i="6"/>
  <c r="N4640" i="6"/>
  <c r="N4641" i="6"/>
  <c r="N4642" i="6"/>
  <c r="N4643" i="6"/>
  <c r="N4644" i="6"/>
  <c r="N4645" i="6"/>
  <c r="N4646" i="6"/>
  <c r="N4647" i="6"/>
  <c r="N4648" i="6"/>
  <c r="N4649" i="6"/>
  <c r="N4650" i="6"/>
  <c r="N4651" i="6"/>
  <c r="N4652" i="6"/>
  <c r="N4653" i="6"/>
  <c r="N4654" i="6"/>
  <c r="N4655" i="6"/>
  <c r="N4656" i="6"/>
  <c r="N4657" i="6"/>
  <c r="N4658" i="6"/>
  <c r="N4659" i="6"/>
  <c r="N4660" i="6"/>
  <c r="N4661" i="6"/>
  <c r="N4662" i="6"/>
  <c r="N4663" i="6"/>
  <c r="N4664" i="6"/>
  <c r="N4665" i="6"/>
  <c r="N4666" i="6"/>
  <c r="N4667" i="6"/>
  <c r="N4668" i="6"/>
  <c r="N4669" i="6"/>
  <c r="N4670" i="6"/>
  <c r="N4671" i="6"/>
  <c r="N4672" i="6"/>
  <c r="N4673" i="6"/>
  <c r="N4674" i="6"/>
  <c r="N4675" i="6"/>
  <c r="N4676" i="6"/>
  <c r="N4677" i="6"/>
  <c r="N4678" i="6"/>
  <c r="N4679" i="6"/>
  <c r="N4680" i="6"/>
  <c r="N4681" i="6"/>
  <c r="N4682" i="6"/>
  <c r="N4683" i="6"/>
  <c r="N4684" i="6"/>
  <c r="N4685" i="6"/>
  <c r="N4686" i="6"/>
  <c r="N4687" i="6"/>
  <c r="N4688" i="6"/>
  <c r="N4689" i="6"/>
  <c r="N4690" i="6"/>
  <c r="N4691" i="6"/>
  <c r="N4692" i="6"/>
  <c r="N4693" i="6"/>
  <c r="N4694" i="6"/>
  <c r="N4695" i="6"/>
  <c r="N4696" i="6"/>
  <c r="N4697" i="6"/>
  <c r="N4698" i="6"/>
  <c r="N4699" i="6"/>
  <c r="N4700" i="6"/>
  <c r="N4701" i="6"/>
  <c r="N4702" i="6"/>
  <c r="N4703" i="6"/>
  <c r="N4704" i="6"/>
  <c r="N4705" i="6"/>
  <c r="N4706" i="6"/>
  <c r="N4707" i="6"/>
  <c r="N4708" i="6"/>
  <c r="N4709" i="6"/>
  <c r="N4710" i="6"/>
  <c r="N4711" i="6"/>
  <c r="N4712" i="6"/>
  <c r="N4713" i="6"/>
  <c r="N4714" i="6"/>
  <c r="N4715" i="6"/>
  <c r="N4716" i="6"/>
  <c r="N4717" i="6"/>
  <c r="N4718" i="6"/>
  <c r="N4719" i="6"/>
  <c r="N4720" i="6"/>
  <c r="N4721" i="6"/>
  <c r="N4722" i="6"/>
  <c r="N4723" i="6"/>
  <c r="N4724" i="6"/>
  <c r="N4725" i="6"/>
  <c r="N4726" i="6"/>
  <c r="N4727" i="6"/>
  <c r="N4728" i="6"/>
  <c r="N4729" i="6"/>
  <c r="N4730" i="6"/>
  <c r="N4731" i="6"/>
  <c r="N4732" i="6"/>
  <c r="N4733" i="6"/>
  <c r="N4734" i="6"/>
  <c r="N4735" i="6"/>
  <c r="N4736" i="6"/>
  <c r="N4737" i="6"/>
  <c r="N4738" i="6"/>
  <c r="N4739" i="6"/>
  <c r="N4740" i="6"/>
  <c r="N4741" i="6"/>
  <c r="N4742" i="6"/>
  <c r="N4743" i="6"/>
  <c r="N4744" i="6"/>
  <c r="N4745" i="6"/>
  <c r="N4746" i="6"/>
  <c r="N4747" i="6"/>
  <c r="N4748" i="6"/>
  <c r="N4749" i="6"/>
  <c r="N4750" i="6"/>
  <c r="N4751" i="6"/>
  <c r="N4752" i="6"/>
  <c r="N4753" i="6"/>
  <c r="N4754" i="6"/>
  <c r="N4755" i="6"/>
  <c r="N4756" i="6"/>
  <c r="N4757" i="6"/>
  <c r="N4758" i="6"/>
  <c r="N4759" i="6"/>
  <c r="N4760" i="6"/>
  <c r="N4761" i="6"/>
  <c r="N4762" i="6"/>
  <c r="N4763" i="6"/>
  <c r="N4764" i="6"/>
  <c r="N4765" i="6"/>
  <c r="N4766" i="6"/>
  <c r="N4767" i="6"/>
  <c r="N4768" i="6"/>
  <c r="N4769" i="6"/>
  <c r="N4770" i="6"/>
  <c r="N4771" i="6"/>
  <c r="N4772" i="6"/>
  <c r="N4773" i="6"/>
  <c r="N4774" i="6"/>
  <c r="N4775" i="6"/>
  <c r="N4776" i="6"/>
  <c r="N4777" i="6"/>
  <c r="N4778" i="6"/>
  <c r="N4779" i="6"/>
  <c r="N4780" i="6"/>
  <c r="N4781" i="6"/>
  <c r="N4782" i="6"/>
  <c r="N4783" i="6"/>
  <c r="N4784" i="6"/>
  <c r="N4785" i="6"/>
  <c r="N4786" i="6"/>
  <c r="N4787" i="6"/>
  <c r="N4788" i="6"/>
  <c r="N4789" i="6"/>
  <c r="N4790" i="6"/>
  <c r="N4791" i="6"/>
  <c r="N4792" i="6"/>
  <c r="N4793" i="6"/>
  <c r="N4794" i="6"/>
  <c r="N4795" i="6"/>
  <c r="N4796" i="6"/>
  <c r="N4797" i="6"/>
  <c r="N4798" i="6"/>
  <c r="N4799" i="6"/>
  <c r="N4800" i="6"/>
  <c r="N4801" i="6"/>
  <c r="N4802" i="6"/>
  <c r="N4803" i="6"/>
  <c r="N4804" i="6"/>
  <c r="N4805" i="6"/>
  <c r="N4806" i="6"/>
  <c r="N4807" i="6"/>
  <c r="N4808" i="6"/>
  <c r="N4809" i="6"/>
  <c r="N4810" i="6"/>
  <c r="N4811" i="6"/>
  <c r="N4812" i="6"/>
  <c r="N4813" i="6"/>
  <c r="N4814" i="6"/>
  <c r="N4815" i="6"/>
  <c r="N4816" i="6"/>
  <c r="N4817" i="6"/>
  <c r="N4818" i="6"/>
  <c r="N4819" i="6"/>
  <c r="N4820" i="6"/>
  <c r="N4821" i="6"/>
  <c r="N4822" i="6"/>
  <c r="N4823" i="6"/>
  <c r="N4824" i="6"/>
  <c r="N4825" i="6"/>
  <c r="N4826" i="6"/>
  <c r="N4827" i="6"/>
  <c r="N4828" i="6"/>
  <c r="N4829" i="6"/>
  <c r="N4830" i="6"/>
  <c r="N4831" i="6"/>
  <c r="N4832" i="6"/>
  <c r="N4833" i="6"/>
  <c r="N4834" i="6"/>
  <c r="N4835" i="6"/>
  <c r="N4836" i="6"/>
  <c r="N4837" i="6"/>
  <c r="N4838" i="6"/>
  <c r="N4839" i="6"/>
  <c r="N4840" i="6"/>
  <c r="N4841" i="6"/>
  <c r="N4842" i="6"/>
  <c r="N4843" i="6"/>
  <c r="N4844" i="6"/>
  <c r="N4845" i="6"/>
  <c r="N4846" i="6"/>
  <c r="N4847" i="6"/>
  <c r="N4848" i="6"/>
  <c r="N4849" i="6"/>
  <c r="N4850" i="6"/>
  <c r="N4851" i="6"/>
  <c r="N4852" i="6"/>
  <c r="N4853" i="6"/>
  <c r="N4854" i="6"/>
  <c r="N4855" i="6"/>
  <c r="N4856" i="6"/>
  <c r="N4857" i="6"/>
  <c r="N4858" i="6"/>
  <c r="N4859" i="6"/>
  <c r="N4860" i="6"/>
  <c r="N4861" i="6"/>
  <c r="N4862" i="6"/>
  <c r="N4863" i="6"/>
  <c r="N4864" i="6"/>
  <c r="N4865" i="6"/>
  <c r="N4866" i="6"/>
  <c r="N4867" i="6"/>
  <c r="N4868" i="6"/>
  <c r="N4869" i="6"/>
  <c r="N4870" i="6"/>
  <c r="N4871" i="6"/>
  <c r="N4872" i="6"/>
  <c r="N4873" i="6"/>
  <c r="N4874" i="6"/>
  <c r="N4875" i="6"/>
  <c r="N4876" i="6"/>
  <c r="N4877" i="6"/>
  <c r="N4878" i="6"/>
  <c r="N4879" i="6"/>
  <c r="N4880" i="6"/>
  <c r="N4881" i="6"/>
  <c r="N4882" i="6"/>
  <c r="N4883" i="6"/>
  <c r="N4884" i="6"/>
  <c r="N4885" i="6"/>
  <c r="N4886" i="6"/>
  <c r="N4887" i="6"/>
  <c r="N4888" i="6"/>
  <c r="N4889" i="6"/>
  <c r="N4890" i="6"/>
  <c r="N4891" i="6"/>
  <c r="N4892" i="6"/>
  <c r="N4893" i="6"/>
  <c r="N4894" i="6"/>
  <c r="N4895" i="6"/>
  <c r="N4896" i="6"/>
  <c r="N4897" i="6"/>
  <c r="N4898" i="6"/>
  <c r="N4899" i="6"/>
  <c r="N4900" i="6"/>
  <c r="N4901" i="6"/>
  <c r="N4902" i="6"/>
  <c r="N4903" i="6"/>
  <c r="N4904" i="6"/>
  <c r="N4905" i="6"/>
  <c r="N4906" i="6"/>
  <c r="N4907" i="6"/>
  <c r="N4908" i="6"/>
  <c r="N4909" i="6"/>
  <c r="N4910" i="6"/>
  <c r="N4911" i="6"/>
  <c r="N4912" i="6"/>
  <c r="N4913" i="6"/>
  <c r="N4914" i="6"/>
  <c r="N4915" i="6"/>
  <c r="N4916" i="6"/>
  <c r="N4917" i="6"/>
  <c r="N4918" i="6"/>
  <c r="N4919" i="6"/>
  <c r="N4920" i="6"/>
  <c r="N4921" i="6"/>
  <c r="N4922" i="6"/>
  <c r="N4923" i="6"/>
  <c r="N4924" i="6"/>
  <c r="N4925" i="6"/>
  <c r="N4926" i="6"/>
  <c r="N4927" i="6"/>
  <c r="N4928" i="6"/>
  <c r="N4929" i="6"/>
  <c r="N4930" i="6"/>
  <c r="N4931" i="6"/>
  <c r="N4932" i="6"/>
  <c r="N4933" i="6"/>
  <c r="N4934" i="6"/>
  <c r="N4935" i="6"/>
  <c r="N4936" i="6"/>
  <c r="N4937" i="6"/>
  <c r="N4938" i="6"/>
  <c r="N4939" i="6"/>
  <c r="N4940" i="6"/>
  <c r="N4941" i="6"/>
  <c r="N4942" i="6"/>
  <c r="N4943" i="6"/>
  <c r="N4944" i="6"/>
  <c r="N4945" i="6"/>
  <c r="N4946" i="6"/>
  <c r="N4947" i="6"/>
  <c r="N4948" i="6"/>
  <c r="N4949" i="6"/>
  <c r="N4950" i="6"/>
  <c r="N4951" i="6"/>
  <c r="N4952" i="6"/>
  <c r="N4953" i="6"/>
  <c r="N4954" i="6"/>
  <c r="N4955" i="6"/>
  <c r="N4956" i="6"/>
  <c r="N4957" i="6"/>
  <c r="N4958" i="6"/>
  <c r="N4959" i="6"/>
  <c r="N4960" i="6"/>
  <c r="N4961" i="6"/>
  <c r="N4962" i="6"/>
  <c r="N4963" i="6"/>
  <c r="N4964" i="6"/>
  <c r="N4965" i="6"/>
  <c r="N4966" i="6"/>
  <c r="N4967" i="6"/>
  <c r="N4968" i="6"/>
  <c r="N4969" i="6"/>
  <c r="N4970" i="6"/>
  <c r="N4971" i="6"/>
  <c r="N4972" i="6"/>
  <c r="N4973" i="6"/>
  <c r="N4974" i="6"/>
  <c r="N4975" i="6"/>
  <c r="N4976" i="6"/>
  <c r="N4977" i="6"/>
  <c r="N4978" i="6"/>
  <c r="N4979" i="6"/>
  <c r="N4980" i="6"/>
  <c r="N4981" i="6"/>
  <c r="N4982" i="6"/>
  <c r="N4983" i="6"/>
  <c r="N4984" i="6"/>
  <c r="N4985" i="6"/>
  <c r="N4986" i="6"/>
  <c r="N4987" i="6"/>
  <c r="N4988" i="6"/>
  <c r="N4989" i="6"/>
  <c r="N4990" i="6"/>
  <c r="N4991" i="6"/>
  <c r="N4992" i="6"/>
  <c r="N4993" i="6"/>
  <c r="N4994" i="6"/>
  <c r="N4995" i="6"/>
  <c r="N4996" i="6"/>
  <c r="N4997" i="6"/>
  <c r="N4998" i="6"/>
  <c r="N4999" i="6"/>
  <c r="N5000" i="6"/>
  <c r="N5001" i="6"/>
  <c r="N5002" i="6"/>
  <c r="N5003" i="6"/>
  <c r="N5004" i="6"/>
  <c r="N5005" i="6"/>
  <c r="N5006" i="6"/>
  <c r="N5007" i="6"/>
  <c r="N5008" i="6"/>
  <c r="N5009" i="6"/>
  <c r="N5010" i="6"/>
  <c r="N5011" i="6"/>
  <c r="N5012" i="6"/>
  <c r="N5013" i="6"/>
  <c r="N5014" i="6"/>
  <c r="N5015" i="6"/>
  <c r="N5016" i="6"/>
  <c r="N5017" i="6"/>
  <c r="N5018" i="6"/>
  <c r="N5019" i="6"/>
  <c r="N5020" i="6"/>
  <c r="N5021" i="6"/>
  <c r="N5022" i="6"/>
  <c r="N5023" i="6"/>
  <c r="N5024" i="6"/>
  <c r="N5025" i="6"/>
  <c r="N5026" i="6"/>
  <c r="N5027" i="6"/>
  <c r="N5028" i="6"/>
  <c r="N5029" i="6"/>
  <c r="N5030" i="6"/>
  <c r="N5031" i="6"/>
  <c r="N5032" i="6"/>
  <c r="N5033" i="6"/>
  <c r="N5034" i="6"/>
  <c r="N5035" i="6"/>
  <c r="N5036" i="6"/>
  <c r="N5037" i="6"/>
  <c r="N5038" i="6"/>
  <c r="N5039" i="6"/>
  <c r="N5040" i="6"/>
  <c r="N5041" i="6"/>
  <c r="N5042" i="6"/>
  <c r="N5043" i="6"/>
  <c r="N5044" i="6"/>
  <c r="N5045" i="6"/>
  <c r="N5046" i="6"/>
  <c r="N5047" i="6"/>
  <c r="N5048" i="6"/>
  <c r="N5049" i="6"/>
  <c r="N5050" i="6"/>
  <c r="N5051" i="6"/>
  <c r="N5052" i="6"/>
  <c r="N5053" i="6"/>
  <c r="N5054" i="6"/>
  <c r="N5055" i="6"/>
  <c r="N5056" i="6"/>
  <c r="N5057" i="6"/>
  <c r="N5058" i="6"/>
  <c r="N5059" i="6"/>
  <c r="N5060" i="6"/>
  <c r="N5061" i="6"/>
  <c r="N5062" i="6"/>
  <c r="N5063" i="6"/>
  <c r="N5064" i="6"/>
  <c r="N5065" i="6"/>
  <c r="N5066" i="6"/>
  <c r="N5067" i="6"/>
  <c r="N5068" i="6"/>
  <c r="N5069" i="6"/>
  <c r="N5070" i="6"/>
  <c r="N5071" i="6"/>
  <c r="N5072" i="6"/>
  <c r="N5073" i="6"/>
  <c r="N5074" i="6"/>
  <c r="N5075" i="6"/>
  <c r="N5076" i="6"/>
  <c r="N5077" i="6"/>
  <c r="N5078" i="6"/>
  <c r="N5079" i="6"/>
  <c r="N5080" i="6"/>
  <c r="N5081" i="6"/>
  <c r="N5082" i="6"/>
  <c r="N5083" i="6"/>
  <c r="N5084" i="6"/>
  <c r="N5085" i="6"/>
  <c r="N5086" i="6"/>
  <c r="N5087" i="6"/>
  <c r="N5088" i="6"/>
  <c r="N5089" i="6"/>
  <c r="N5090" i="6"/>
  <c r="N5091" i="6"/>
  <c r="N5092" i="6"/>
  <c r="N5093" i="6"/>
  <c r="N5094" i="6"/>
  <c r="N5095" i="6"/>
  <c r="N5096" i="6"/>
  <c r="N5097" i="6"/>
  <c r="N5098" i="6"/>
  <c r="N5099" i="6"/>
  <c r="N5100" i="6"/>
  <c r="N5101" i="6"/>
  <c r="N5102" i="6"/>
  <c r="N5103" i="6"/>
  <c r="N5104" i="6"/>
  <c r="N5105" i="6"/>
  <c r="N5106" i="6"/>
  <c r="N5107" i="6"/>
  <c r="N5108" i="6"/>
  <c r="N5109" i="6"/>
  <c r="N5110" i="6"/>
  <c r="N5111" i="6"/>
  <c r="N5112" i="6"/>
  <c r="N5113" i="6"/>
  <c r="N5114" i="6"/>
  <c r="N5115" i="6"/>
  <c r="N5116" i="6"/>
  <c r="N5117" i="6"/>
  <c r="N5118" i="6"/>
  <c r="N5119" i="6"/>
  <c r="N5120" i="6"/>
  <c r="N5121" i="6"/>
  <c r="N5122" i="6"/>
  <c r="N5123" i="6"/>
  <c r="N5124" i="6"/>
  <c r="N5125" i="6"/>
  <c r="N5126" i="6"/>
  <c r="N5127" i="6"/>
  <c r="N5128" i="6"/>
  <c r="N5129" i="6"/>
  <c r="N5130" i="6"/>
  <c r="N5131" i="6"/>
  <c r="N5132" i="6"/>
  <c r="N5133" i="6"/>
  <c r="N5134" i="6"/>
  <c r="N5135" i="6"/>
  <c r="N5136" i="6"/>
  <c r="N5137" i="6"/>
  <c r="N5138" i="6"/>
  <c r="N5139" i="6"/>
  <c r="N5140" i="6"/>
  <c r="N5141" i="6"/>
  <c r="N5142" i="6"/>
  <c r="N5143" i="6"/>
  <c r="N5144" i="6"/>
  <c r="N5145" i="6"/>
  <c r="N5146" i="6"/>
  <c r="N5147" i="6"/>
  <c r="N5148" i="6"/>
  <c r="N5149" i="6"/>
  <c r="N5150" i="6"/>
  <c r="N5151" i="6"/>
  <c r="N5152" i="6"/>
  <c r="N5153" i="6"/>
  <c r="N5154" i="6"/>
  <c r="N5155" i="6"/>
  <c r="N5156" i="6"/>
  <c r="N5157" i="6"/>
  <c r="N5158" i="6"/>
  <c r="N5159" i="6"/>
  <c r="N5160" i="6"/>
  <c r="N5161" i="6"/>
  <c r="N5162" i="6"/>
  <c r="N5163" i="6"/>
  <c r="N5164" i="6"/>
  <c r="N5165" i="6"/>
  <c r="N5166" i="6"/>
  <c r="N5167" i="6"/>
  <c r="N5168" i="6"/>
  <c r="N5169" i="6"/>
  <c r="N5170" i="6"/>
  <c r="N5171" i="6"/>
  <c r="N5172" i="6"/>
  <c r="N5173" i="6"/>
  <c r="N5174" i="6"/>
  <c r="N5175" i="6"/>
  <c r="N5176" i="6"/>
  <c r="N5177" i="6"/>
  <c r="N5178" i="6"/>
  <c r="N5179" i="6"/>
  <c r="N5180" i="6"/>
  <c r="N5181" i="6"/>
  <c r="N5182" i="6"/>
  <c r="N5183" i="6"/>
  <c r="N5184" i="6"/>
  <c r="N5185" i="6"/>
  <c r="N5186" i="6"/>
  <c r="N5187" i="6"/>
  <c r="N5188" i="6"/>
  <c r="N5189" i="6"/>
  <c r="N5190" i="6"/>
  <c r="N5191" i="6"/>
  <c r="N5192" i="6"/>
  <c r="N5193" i="6"/>
  <c r="N5194" i="6"/>
  <c r="N5195" i="6"/>
  <c r="N5196" i="6"/>
  <c r="N5197" i="6"/>
  <c r="N5198" i="6"/>
  <c r="N5199" i="6"/>
  <c r="N5200" i="6"/>
  <c r="N5201" i="6"/>
  <c r="N5202" i="6"/>
  <c r="N5203" i="6"/>
  <c r="N5204" i="6"/>
  <c r="N5205" i="6"/>
  <c r="N5206" i="6"/>
  <c r="N5207" i="6"/>
  <c r="N5208" i="6"/>
  <c r="N5209" i="6"/>
  <c r="N5210" i="6"/>
  <c r="N5211" i="6"/>
  <c r="N5212" i="6"/>
  <c r="N5213" i="6"/>
  <c r="N5214" i="6"/>
  <c r="N5215" i="6"/>
  <c r="N5216" i="6"/>
  <c r="N5217" i="6"/>
  <c r="N5218" i="6"/>
  <c r="N5219" i="6"/>
  <c r="N5220" i="6"/>
  <c r="N5221" i="6"/>
  <c r="N5222" i="6"/>
  <c r="N5223" i="6"/>
  <c r="N5224" i="6"/>
  <c r="N5225" i="6"/>
  <c r="N5226" i="6"/>
  <c r="N5227" i="6"/>
  <c r="N5228" i="6"/>
  <c r="N5229" i="6"/>
  <c r="N5230" i="6"/>
  <c r="N5231" i="6"/>
  <c r="N5232" i="6"/>
  <c r="N5233" i="6"/>
  <c r="N5234" i="6"/>
  <c r="N5235" i="6"/>
  <c r="N5236" i="6"/>
  <c r="N5237" i="6"/>
  <c r="N5238" i="6"/>
  <c r="N5239" i="6"/>
  <c r="N5240" i="6"/>
  <c r="N5241" i="6"/>
  <c r="N5242" i="6"/>
  <c r="N5243" i="6"/>
  <c r="N5244" i="6"/>
  <c r="N5245" i="6"/>
  <c r="N5246" i="6"/>
  <c r="N5247" i="6"/>
  <c r="N5248" i="6"/>
  <c r="N5249" i="6"/>
  <c r="N5250" i="6"/>
  <c r="N5251" i="6"/>
  <c r="N5252" i="6"/>
  <c r="N5253" i="6"/>
  <c r="N5254" i="6"/>
  <c r="N5255" i="6"/>
  <c r="N5256" i="6"/>
  <c r="N5257" i="6"/>
  <c r="N5258" i="6"/>
  <c r="N5259" i="6"/>
  <c r="N5260" i="6"/>
  <c r="N5261" i="6"/>
  <c r="N5262" i="6"/>
  <c r="N5263" i="6"/>
  <c r="N5264" i="6"/>
  <c r="N5265" i="6"/>
  <c r="N5266" i="6"/>
  <c r="N5267" i="6"/>
  <c r="N5268" i="6"/>
  <c r="N5269" i="6"/>
  <c r="N5270" i="6"/>
  <c r="N5271" i="6"/>
  <c r="N5272" i="6"/>
  <c r="N5273" i="6"/>
  <c r="N5274" i="6"/>
  <c r="N5275" i="6"/>
  <c r="N5276" i="6"/>
  <c r="N5277" i="6"/>
  <c r="N5278" i="6"/>
  <c r="N5279" i="6"/>
  <c r="N5280" i="6"/>
  <c r="N5281" i="6"/>
  <c r="N5282" i="6"/>
  <c r="N5283" i="6"/>
  <c r="N5284" i="6"/>
  <c r="N5285" i="6"/>
  <c r="N5286" i="6"/>
  <c r="N5287" i="6"/>
  <c r="N5288" i="6"/>
  <c r="N5289" i="6"/>
  <c r="N5290" i="6"/>
  <c r="N5291" i="6"/>
  <c r="N5292" i="6"/>
  <c r="N5293" i="6"/>
  <c r="N5294" i="6"/>
  <c r="N5295" i="6"/>
  <c r="N5296" i="6"/>
  <c r="N5297" i="6"/>
  <c r="N5298" i="6"/>
  <c r="N5299" i="6"/>
  <c r="N5300" i="6"/>
  <c r="N5301" i="6"/>
  <c r="N5302" i="6"/>
  <c r="N5303" i="6"/>
  <c r="N5304" i="6"/>
  <c r="N5305" i="6"/>
  <c r="N5306" i="6"/>
  <c r="N5307" i="6"/>
  <c r="N5308" i="6"/>
  <c r="N5309" i="6"/>
  <c r="N5310" i="6"/>
  <c r="N5311" i="6"/>
  <c r="N5312" i="6"/>
  <c r="N5313" i="6"/>
  <c r="N5314" i="6"/>
  <c r="N5315" i="6"/>
  <c r="N5316" i="6"/>
  <c r="N5317" i="6"/>
  <c r="N5318" i="6"/>
  <c r="N5319" i="6"/>
  <c r="N5320" i="6"/>
  <c r="N5321" i="6"/>
  <c r="N5322" i="6"/>
  <c r="N5323" i="6"/>
  <c r="N5324" i="6"/>
  <c r="N5325" i="6"/>
  <c r="N5326" i="6"/>
  <c r="N5327" i="6"/>
  <c r="N5328" i="6"/>
  <c r="N5329" i="6"/>
  <c r="N5330" i="6"/>
  <c r="N5331" i="6"/>
  <c r="N5332" i="6"/>
  <c r="N5333" i="6"/>
  <c r="N5334" i="6"/>
  <c r="N5335" i="6"/>
  <c r="N5336" i="6"/>
  <c r="N5337" i="6"/>
  <c r="N5338" i="6"/>
  <c r="N5339" i="6"/>
  <c r="N5340" i="6"/>
  <c r="N5341" i="6"/>
  <c r="N5342" i="6"/>
  <c r="N5343" i="6"/>
  <c r="N5344" i="6"/>
  <c r="N5345" i="6"/>
  <c r="N5346" i="6"/>
  <c r="N5347" i="6"/>
  <c r="N5348" i="6"/>
  <c r="N5349" i="6"/>
  <c r="N5350" i="6"/>
  <c r="N5351" i="6"/>
  <c r="N5352" i="6"/>
  <c r="N5353" i="6"/>
  <c r="N5354" i="6"/>
  <c r="N5355" i="6"/>
  <c r="N5356" i="6"/>
  <c r="N5357" i="6"/>
  <c r="N5358" i="6"/>
  <c r="N5359" i="6"/>
  <c r="N5360" i="6"/>
  <c r="N5361" i="6"/>
  <c r="N5362" i="6"/>
  <c r="N5363" i="6"/>
  <c r="N5364" i="6"/>
  <c r="N5365" i="6"/>
  <c r="N5366" i="6"/>
  <c r="N5367" i="6"/>
  <c r="N5368" i="6"/>
  <c r="N5369" i="6"/>
  <c r="N5370" i="6"/>
  <c r="N5371" i="6"/>
  <c r="N5372" i="6"/>
  <c r="N5373" i="6"/>
  <c r="N5374" i="6"/>
  <c r="N5375" i="6"/>
  <c r="N5376" i="6"/>
  <c r="N5377" i="6"/>
  <c r="N5378" i="6"/>
  <c r="N5379" i="6"/>
  <c r="N5380" i="6"/>
  <c r="N5381" i="6"/>
  <c r="N5382" i="6"/>
  <c r="N5383" i="6"/>
  <c r="N5384" i="6"/>
  <c r="N5385" i="6"/>
  <c r="N5386" i="6"/>
  <c r="N5387" i="6"/>
  <c r="N5388" i="6"/>
  <c r="N5389" i="6"/>
  <c r="N5390" i="6"/>
  <c r="N5391" i="6"/>
  <c r="N5392" i="6"/>
  <c r="N5393" i="6"/>
  <c r="N5394" i="6"/>
  <c r="N5395" i="6"/>
  <c r="N5396" i="6"/>
  <c r="N5397" i="6"/>
  <c r="N5398" i="6"/>
  <c r="N5399" i="6"/>
  <c r="N5400" i="6"/>
  <c r="N5401" i="6"/>
  <c r="N5402" i="6"/>
  <c r="N5403" i="6"/>
  <c r="N5404" i="6"/>
  <c r="N5405" i="6"/>
  <c r="N5406" i="6"/>
  <c r="N5407" i="6"/>
  <c r="N5408" i="6"/>
  <c r="N5409" i="6"/>
  <c r="N5410" i="6"/>
  <c r="N5411" i="6"/>
  <c r="N5412" i="6"/>
  <c r="N5413" i="6"/>
  <c r="N5414" i="6"/>
  <c r="N5415" i="6"/>
  <c r="N5416" i="6"/>
  <c r="N5417" i="6"/>
  <c r="N5418" i="6"/>
  <c r="N5419" i="6"/>
  <c r="N5420" i="6"/>
  <c r="N5421" i="6"/>
  <c r="N5422" i="6"/>
  <c r="N5423" i="6"/>
  <c r="N5424" i="6"/>
  <c r="N5425" i="6"/>
  <c r="N5426" i="6"/>
  <c r="N5427" i="6"/>
  <c r="N5428" i="6"/>
  <c r="N5429" i="6"/>
  <c r="N5430" i="6"/>
  <c r="N5431" i="6"/>
  <c r="N5432" i="6"/>
  <c r="N5433" i="6"/>
  <c r="N5434" i="6"/>
  <c r="N5435" i="6"/>
  <c r="N5436" i="6"/>
  <c r="N5437" i="6"/>
  <c r="N5438" i="6"/>
  <c r="N5439" i="6"/>
  <c r="N5440" i="6"/>
  <c r="N5441" i="6"/>
  <c r="N5442" i="6"/>
  <c r="N5443" i="6"/>
  <c r="N5444" i="6"/>
  <c r="N5445" i="6"/>
  <c r="N5446" i="6"/>
  <c r="N5447" i="6"/>
  <c r="N5448" i="6"/>
  <c r="N5449" i="6"/>
  <c r="N5450" i="6"/>
  <c r="N5451" i="6"/>
  <c r="N5452" i="6"/>
  <c r="N5453" i="6"/>
  <c r="N5454" i="6"/>
  <c r="N5455" i="6"/>
  <c r="N5456" i="6"/>
  <c r="N5457" i="6"/>
  <c r="N5458" i="6"/>
  <c r="N5459" i="6"/>
  <c r="N5460" i="6"/>
  <c r="N5461" i="6"/>
  <c r="N5462" i="6"/>
  <c r="N5463" i="6"/>
  <c r="N5464" i="6"/>
  <c r="N5465" i="6"/>
  <c r="N5466" i="6"/>
  <c r="N5467" i="6"/>
  <c r="N5468" i="6"/>
  <c r="N5469" i="6"/>
  <c r="N5470" i="6"/>
  <c r="N5471" i="6"/>
  <c r="N5472" i="6"/>
  <c r="N5473" i="6"/>
  <c r="N5474" i="6"/>
  <c r="N5475" i="6"/>
  <c r="N5476" i="6"/>
  <c r="N5477" i="6"/>
  <c r="N5478" i="6"/>
  <c r="N5479" i="6"/>
  <c r="N5480" i="6"/>
  <c r="N5481" i="6"/>
  <c r="N5482" i="6"/>
  <c r="N5483" i="6"/>
  <c r="N5484" i="6"/>
  <c r="N5485" i="6"/>
  <c r="N5486" i="6"/>
  <c r="N5487" i="6"/>
  <c r="N5488" i="6"/>
  <c r="N5489" i="6"/>
  <c r="N5490" i="6"/>
  <c r="N5491" i="6"/>
  <c r="N5492" i="6"/>
  <c r="N5493" i="6"/>
  <c r="N5494" i="6"/>
  <c r="N5495" i="6"/>
  <c r="N5496" i="6"/>
  <c r="N5497" i="6"/>
  <c r="N5498" i="6"/>
  <c r="N5499" i="6"/>
  <c r="N5500" i="6"/>
  <c r="N5501" i="6"/>
  <c r="N5502" i="6"/>
  <c r="N5503" i="6"/>
  <c r="N5504" i="6"/>
  <c r="N5505" i="6"/>
  <c r="N5506" i="6"/>
  <c r="N5507" i="6"/>
  <c r="N5508" i="6"/>
  <c r="N5509" i="6"/>
  <c r="N5510" i="6"/>
  <c r="N5511" i="6"/>
  <c r="N5512" i="6"/>
  <c r="N5513" i="6"/>
  <c r="N5514" i="6"/>
  <c r="N5515" i="6"/>
  <c r="N5516" i="6"/>
  <c r="N5517" i="6"/>
  <c r="N5518" i="6"/>
  <c r="N5519" i="6"/>
  <c r="N5520" i="6"/>
  <c r="N5521" i="6"/>
  <c r="N5522" i="6"/>
  <c r="N5523" i="6"/>
  <c r="N5524" i="6"/>
  <c r="N5525" i="6"/>
  <c r="N5526" i="6"/>
  <c r="N5527" i="6"/>
  <c r="N5528" i="6"/>
  <c r="N5529" i="6"/>
  <c r="N5530" i="6"/>
  <c r="N5531" i="6"/>
  <c r="N5532" i="6"/>
  <c r="N5533" i="6"/>
  <c r="N5534" i="6"/>
  <c r="N5535" i="6"/>
  <c r="N5536" i="6"/>
  <c r="N5537" i="6"/>
  <c r="N5538" i="6"/>
  <c r="N5539" i="6"/>
  <c r="N5540" i="6"/>
  <c r="N5541" i="6"/>
  <c r="N5542" i="6"/>
  <c r="N5543" i="6"/>
  <c r="N5544" i="6"/>
  <c r="N5545" i="6"/>
  <c r="N5546" i="6"/>
  <c r="N5547" i="6"/>
  <c r="N5548" i="6"/>
  <c r="N5549" i="6"/>
  <c r="N5550" i="6"/>
  <c r="N5551" i="6"/>
  <c r="N5552" i="6"/>
  <c r="N5553" i="6"/>
  <c r="N5554" i="6"/>
  <c r="N5555" i="6"/>
  <c r="N5556" i="6"/>
  <c r="N5557" i="6"/>
  <c r="N5558" i="6"/>
  <c r="N5559" i="6"/>
  <c r="N5560" i="6"/>
  <c r="N5561" i="6"/>
  <c r="N5562" i="6"/>
  <c r="N5563" i="6"/>
  <c r="N5564" i="6"/>
  <c r="N5565" i="6"/>
  <c r="N5566" i="6"/>
  <c r="N5567" i="6"/>
  <c r="N5568" i="6"/>
  <c r="N5569" i="6"/>
  <c r="N5570" i="6"/>
  <c r="N5571" i="6"/>
  <c r="N5572" i="6"/>
  <c r="N5573" i="6"/>
  <c r="N5574" i="6"/>
  <c r="N5575" i="6"/>
  <c r="N5576" i="6"/>
  <c r="N5577" i="6"/>
  <c r="N5578" i="6"/>
  <c r="N5579" i="6"/>
  <c r="N5580" i="6"/>
  <c r="N5581" i="6"/>
  <c r="N5582" i="6"/>
  <c r="N5583" i="6"/>
  <c r="N5584" i="6"/>
  <c r="N5585" i="6"/>
  <c r="N5586" i="6"/>
  <c r="N5587" i="6"/>
  <c r="N5588" i="6"/>
  <c r="N5589" i="6"/>
  <c r="N5590" i="6"/>
  <c r="N5591" i="6"/>
  <c r="N5592" i="6"/>
  <c r="N5593" i="6"/>
  <c r="N5594" i="6"/>
  <c r="N5595" i="6"/>
  <c r="N5596" i="6"/>
  <c r="N5597" i="6"/>
  <c r="N5598" i="6"/>
  <c r="N5599" i="6"/>
  <c r="N5600" i="6"/>
  <c r="N5601" i="6"/>
  <c r="N5602" i="6"/>
  <c r="N5603" i="6"/>
  <c r="N5604" i="6"/>
  <c r="N5605" i="6"/>
  <c r="N5606" i="6"/>
  <c r="N5607" i="6"/>
  <c r="N5608" i="6"/>
  <c r="N5609" i="6"/>
  <c r="N5610" i="6"/>
  <c r="N5611" i="6"/>
  <c r="N5612" i="6"/>
  <c r="N5613" i="6"/>
  <c r="N5614" i="6"/>
  <c r="N5615" i="6"/>
  <c r="N5616" i="6"/>
  <c r="N5617" i="6"/>
  <c r="N5618" i="6"/>
  <c r="N5619" i="6"/>
  <c r="N5620" i="6"/>
  <c r="N5621" i="6"/>
  <c r="N5622" i="6"/>
  <c r="N5623" i="6"/>
  <c r="N5624" i="6"/>
  <c r="N5625" i="6"/>
  <c r="N5626" i="6"/>
  <c r="N5627" i="6"/>
  <c r="N5628" i="6"/>
  <c r="N5629" i="6"/>
  <c r="N5630" i="6"/>
  <c r="N5631" i="6"/>
  <c r="N5632" i="6"/>
  <c r="N5633" i="6"/>
  <c r="N5634" i="6"/>
  <c r="N5635" i="6"/>
  <c r="N5636" i="6"/>
  <c r="N5637" i="6"/>
  <c r="N5638" i="6"/>
  <c r="N5639" i="6"/>
  <c r="N5640" i="6"/>
  <c r="N5641" i="6"/>
  <c r="N5642" i="6"/>
  <c r="N5643" i="6"/>
  <c r="N5644" i="6"/>
  <c r="N5645" i="6"/>
  <c r="N5646" i="6"/>
  <c r="N5647" i="6"/>
  <c r="N5648" i="6"/>
  <c r="N5649" i="6"/>
  <c r="N5650" i="6"/>
  <c r="N5651" i="6"/>
  <c r="N5652" i="6"/>
  <c r="N5653" i="6"/>
  <c r="N5654" i="6"/>
  <c r="N5655" i="6"/>
  <c r="N5656" i="6"/>
  <c r="N5657" i="6"/>
  <c r="N5658" i="6"/>
  <c r="N5659" i="6"/>
  <c r="N5660" i="6"/>
  <c r="N5661" i="6"/>
  <c r="N5662" i="6"/>
  <c r="N5663" i="6"/>
  <c r="N5664" i="6"/>
  <c r="N5665" i="6"/>
  <c r="N5666" i="6"/>
  <c r="N5667" i="6"/>
  <c r="N5668" i="6"/>
  <c r="N5669" i="6"/>
  <c r="N5670" i="6"/>
  <c r="N5671" i="6"/>
  <c r="N5672" i="6"/>
  <c r="N5673" i="6"/>
  <c r="N5674" i="6"/>
  <c r="N5675" i="6"/>
  <c r="N5676" i="6"/>
  <c r="N5677" i="6"/>
  <c r="N5678" i="6"/>
  <c r="N5679" i="6"/>
  <c r="N5680" i="6"/>
  <c r="N5681" i="6"/>
  <c r="N5682" i="6"/>
  <c r="N5683" i="6"/>
  <c r="N5684" i="6"/>
  <c r="N5685" i="6"/>
  <c r="N5686" i="6"/>
  <c r="N5687" i="6"/>
  <c r="N5688" i="6"/>
  <c r="N5689" i="6"/>
  <c r="N5690" i="6"/>
  <c r="N5691" i="6"/>
  <c r="N5692" i="6"/>
  <c r="N5693" i="6"/>
  <c r="N5694" i="6"/>
  <c r="N5695" i="6"/>
  <c r="N5696" i="6"/>
  <c r="N5697" i="6"/>
  <c r="N5698" i="6"/>
  <c r="N5699" i="6"/>
  <c r="N5700" i="6"/>
  <c r="N5701" i="6"/>
  <c r="N5702" i="6"/>
  <c r="N5703" i="6"/>
  <c r="N5704" i="6"/>
  <c r="N5705" i="6"/>
  <c r="N5706" i="6"/>
  <c r="N5707" i="6"/>
  <c r="N5708" i="6"/>
  <c r="N5709" i="6"/>
  <c r="N5710" i="6"/>
  <c r="N5711" i="6"/>
  <c r="N5712" i="6"/>
  <c r="N5713" i="6"/>
  <c r="N5714" i="6"/>
  <c r="N5715" i="6"/>
  <c r="N5716" i="6"/>
  <c r="N5717" i="6"/>
  <c r="N5718" i="6"/>
  <c r="N5719" i="6"/>
  <c r="N5720" i="6"/>
  <c r="N5721" i="6"/>
  <c r="N5722" i="6"/>
  <c r="N5723" i="6"/>
  <c r="N5724" i="6"/>
  <c r="N5725" i="6"/>
  <c r="N5726" i="6"/>
  <c r="N5727" i="6"/>
  <c r="N5728" i="6"/>
  <c r="N5729" i="6"/>
  <c r="N5730" i="6"/>
  <c r="N5731" i="6"/>
  <c r="N5732" i="6"/>
  <c r="N5733" i="6"/>
  <c r="N5734" i="6"/>
  <c r="N5735" i="6"/>
  <c r="N5736" i="6"/>
  <c r="N5737" i="6"/>
  <c r="N5738" i="6"/>
  <c r="N5739" i="6"/>
  <c r="N5740" i="6"/>
  <c r="N5741" i="6"/>
  <c r="N5742" i="6"/>
  <c r="N5743" i="6"/>
  <c r="N5744" i="6"/>
  <c r="N5745" i="6"/>
  <c r="N5746" i="6"/>
  <c r="N5747" i="6"/>
  <c r="N5748" i="6"/>
  <c r="N5749" i="6"/>
  <c r="N5750" i="6"/>
  <c r="N5751" i="6"/>
  <c r="N5752" i="6"/>
  <c r="N5753" i="6"/>
  <c r="N5754" i="6"/>
  <c r="N5755" i="6"/>
  <c r="N5756" i="6"/>
  <c r="N5757" i="6"/>
  <c r="N5758" i="6"/>
  <c r="N5759" i="6"/>
  <c r="N5760" i="6"/>
  <c r="N5761" i="6"/>
  <c r="N5762" i="6"/>
  <c r="N5763" i="6"/>
  <c r="N5764" i="6"/>
  <c r="N5765" i="6"/>
  <c r="N5766" i="6"/>
  <c r="N5767" i="6"/>
  <c r="N5768" i="6"/>
  <c r="N5769" i="6"/>
  <c r="N5770" i="6"/>
  <c r="N5771" i="6"/>
  <c r="N5772" i="6"/>
  <c r="N5773" i="6"/>
  <c r="N5774" i="6"/>
  <c r="N5775" i="6"/>
  <c r="N5776" i="6"/>
  <c r="N5777" i="6"/>
  <c r="N5778" i="6"/>
  <c r="N5779" i="6"/>
  <c r="N5780" i="6"/>
  <c r="N5781" i="6"/>
  <c r="N5782" i="6"/>
  <c r="N5783" i="6"/>
  <c r="N5784" i="6"/>
  <c r="N5785" i="6"/>
  <c r="N5786" i="6"/>
  <c r="N5787" i="6"/>
  <c r="N5788" i="6"/>
  <c r="N5789" i="6"/>
  <c r="N5790" i="6"/>
  <c r="N5791" i="6"/>
  <c r="N5792" i="6"/>
  <c r="N5793" i="6"/>
  <c r="N5794" i="6"/>
  <c r="N5795" i="6"/>
  <c r="N5796" i="6"/>
  <c r="N5797" i="6"/>
  <c r="N5798" i="6"/>
  <c r="N5799" i="6"/>
  <c r="N5800" i="6"/>
  <c r="N5801" i="6"/>
  <c r="N5802" i="6"/>
  <c r="N5803" i="6"/>
  <c r="N5804" i="6"/>
  <c r="N5805" i="6"/>
  <c r="N5806" i="6"/>
  <c r="N5807" i="6"/>
  <c r="N5808" i="6"/>
  <c r="N5809" i="6"/>
  <c r="N5810" i="6"/>
  <c r="N5811" i="6"/>
  <c r="N5812" i="6"/>
  <c r="N5813" i="6"/>
  <c r="N5814" i="6"/>
  <c r="N5815" i="6"/>
  <c r="N5816" i="6"/>
  <c r="N5817" i="6"/>
  <c r="N5818" i="6"/>
  <c r="N5819" i="6"/>
  <c r="N5820" i="6"/>
  <c r="N5821" i="6"/>
  <c r="N5822" i="6"/>
  <c r="N5823" i="6"/>
  <c r="N5824" i="6"/>
  <c r="N5825" i="6"/>
  <c r="N5826" i="6"/>
  <c r="N5827" i="6"/>
  <c r="N5828" i="6"/>
  <c r="N5829" i="6"/>
  <c r="N5830" i="6"/>
  <c r="N5831" i="6"/>
  <c r="N5832" i="6"/>
  <c r="N5833" i="6"/>
  <c r="N5834" i="6"/>
  <c r="N5835" i="6"/>
  <c r="N5836" i="6"/>
  <c r="N5837" i="6"/>
  <c r="N5838" i="6"/>
  <c r="N5839" i="6"/>
  <c r="N5840" i="6"/>
  <c r="N5841" i="6"/>
  <c r="N5842" i="6"/>
  <c r="N5843" i="6"/>
  <c r="N5844" i="6"/>
  <c r="N5845" i="6"/>
  <c r="N5846" i="6"/>
  <c r="N5847" i="6"/>
  <c r="N5848" i="6"/>
  <c r="N5849" i="6"/>
  <c r="N5850" i="6"/>
  <c r="N5851" i="6"/>
  <c r="N5852" i="6"/>
  <c r="N5853" i="6"/>
  <c r="N5854" i="6"/>
  <c r="N5855" i="6"/>
  <c r="N5856" i="6"/>
  <c r="N5857" i="6"/>
  <c r="N5858" i="6"/>
  <c r="N5859" i="6"/>
  <c r="N5860" i="6"/>
  <c r="N5861" i="6"/>
  <c r="N5862" i="6"/>
  <c r="N5863" i="6"/>
  <c r="N5864" i="6"/>
  <c r="N5865" i="6"/>
  <c r="N5866" i="6"/>
  <c r="N5867" i="6"/>
  <c r="N5868" i="6"/>
  <c r="N5869" i="6"/>
  <c r="N5870" i="6"/>
  <c r="N5871" i="6"/>
  <c r="N5872" i="6"/>
  <c r="N5873" i="6"/>
  <c r="N5874" i="6"/>
  <c r="N5875" i="6"/>
  <c r="N5876" i="6"/>
  <c r="N5877" i="6"/>
  <c r="N5878" i="6"/>
  <c r="N5879" i="6"/>
  <c r="N5880" i="6"/>
  <c r="N5881" i="6"/>
  <c r="N5882" i="6"/>
  <c r="N5883" i="6"/>
  <c r="N5884" i="6"/>
  <c r="N5885" i="6"/>
  <c r="N5886" i="6"/>
  <c r="N5887" i="6"/>
  <c r="N5888" i="6"/>
  <c r="N5889" i="6"/>
  <c r="N5890" i="6"/>
  <c r="N5891" i="6"/>
  <c r="N5892" i="6"/>
  <c r="N5893" i="6"/>
  <c r="N5894" i="6"/>
  <c r="N5895" i="6"/>
  <c r="N5896" i="6"/>
  <c r="N5897" i="6"/>
  <c r="N5898" i="6"/>
  <c r="N5899" i="6"/>
  <c r="N5900" i="6"/>
  <c r="N5901" i="6"/>
  <c r="N5902" i="6"/>
  <c r="N5903" i="6"/>
  <c r="N5904" i="6"/>
  <c r="N5905" i="6"/>
  <c r="N5906" i="6"/>
  <c r="N5907" i="6"/>
  <c r="N5908" i="6"/>
  <c r="N5909" i="6"/>
  <c r="N5910" i="6"/>
  <c r="N5911" i="6"/>
  <c r="N5912" i="6"/>
  <c r="N5913" i="6"/>
  <c r="N5914" i="6"/>
  <c r="N5915" i="6"/>
  <c r="N5916" i="6"/>
  <c r="N5917" i="6"/>
  <c r="N5918" i="6"/>
  <c r="N5919" i="6"/>
  <c r="N5920" i="6"/>
  <c r="N5921" i="6"/>
  <c r="N5922" i="6"/>
  <c r="N5923" i="6"/>
  <c r="N5924" i="6"/>
  <c r="N5925" i="6"/>
  <c r="N5926" i="6"/>
  <c r="N5927" i="6"/>
  <c r="N5928" i="6"/>
  <c r="N5929" i="6"/>
  <c r="N5930" i="6"/>
  <c r="N5931" i="6"/>
  <c r="N5932" i="6"/>
  <c r="N5933" i="6"/>
  <c r="N5934" i="6"/>
  <c r="N5935" i="6"/>
  <c r="N5936" i="6"/>
  <c r="N5937" i="6"/>
  <c r="N5938" i="6"/>
  <c r="N5939" i="6"/>
  <c r="N5940" i="6"/>
  <c r="N5941" i="6"/>
  <c r="N5942" i="6"/>
  <c r="N5943" i="6"/>
  <c r="N5944" i="6"/>
  <c r="N5945" i="6"/>
  <c r="N5946" i="6"/>
  <c r="N5947" i="6"/>
  <c r="N5948" i="6"/>
  <c r="N5949" i="6"/>
  <c r="N5950" i="6"/>
  <c r="N5951" i="6"/>
  <c r="N5952" i="6"/>
  <c r="N5953" i="6"/>
  <c r="N5954" i="6"/>
  <c r="N5955" i="6"/>
  <c r="N5956" i="6"/>
  <c r="N5957" i="6"/>
  <c r="N5958" i="6"/>
  <c r="N5959" i="6"/>
  <c r="N5960" i="6"/>
  <c r="N5961" i="6"/>
  <c r="N5962" i="6"/>
  <c r="N5963" i="6"/>
  <c r="N5964" i="6"/>
  <c r="N5965" i="6"/>
  <c r="N5966" i="6"/>
  <c r="N5967" i="6"/>
  <c r="N5968" i="6"/>
  <c r="N5969" i="6"/>
  <c r="N5970" i="6"/>
  <c r="N5971" i="6"/>
  <c r="N5972" i="6"/>
  <c r="N5973" i="6"/>
  <c r="N5974" i="6"/>
  <c r="N5975" i="6"/>
  <c r="N5976" i="6"/>
  <c r="N5977" i="6"/>
  <c r="N5978" i="6"/>
  <c r="N5979" i="6"/>
  <c r="N5980" i="6"/>
  <c r="N5981" i="6"/>
  <c r="N5982" i="6"/>
  <c r="N5983" i="6"/>
  <c r="N5984" i="6"/>
  <c r="N5985" i="6"/>
  <c r="N5986" i="6"/>
  <c r="N5987" i="6"/>
  <c r="N5988" i="6"/>
  <c r="N5989" i="6"/>
  <c r="N5990" i="6"/>
  <c r="N5991" i="6"/>
  <c r="N5992" i="6"/>
  <c r="N5993" i="6"/>
  <c r="N5994" i="6"/>
  <c r="N5995" i="6"/>
  <c r="N5996" i="6"/>
  <c r="N5997" i="6"/>
  <c r="N5998" i="6"/>
  <c r="N5999" i="6"/>
  <c r="N6000" i="6"/>
  <c r="N6001" i="6"/>
  <c r="N6002" i="6"/>
  <c r="N6003" i="6"/>
  <c r="N6004" i="6"/>
  <c r="N6005" i="6"/>
  <c r="N6006" i="6"/>
  <c r="N6007" i="6"/>
  <c r="N6008" i="6"/>
  <c r="N6009" i="6"/>
  <c r="N6010" i="6"/>
  <c r="N6011" i="6"/>
  <c r="N6012" i="6"/>
  <c r="N6013" i="6"/>
  <c r="N6014" i="6"/>
  <c r="N6015" i="6"/>
  <c r="N6016" i="6"/>
  <c r="N6017" i="6"/>
  <c r="N6018" i="6"/>
  <c r="N6019" i="6"/>
  <c r="N6020" i="6"/>
  <c r="N6021" i="6"/>
  <c r="N6022" i="6"/>
  <c r="N6023" i="6"/>
  <c r="N6024" i="6"/>
  <c r="N6025" i="6"/>
  <c r="N6026" i="6"/>
  <c r="N6027" i="6"/>
  <c r="N6028" i="6"/>
  <c r="N6029" i="6"/>
  <c r="N6030" i="6"/>
  <c r="N6031" i="6"/>
  <c r="N6032" i="6"/>
  <c r="N6033" i="6"/>
  <c r="N6034" i="6"/>
  <c r="N6035" i="6"/>
  <c r="N6036" i="6"/>
  <c r="N6037" i="6"/>
  <c r="N6038" i="6"/>
  <c r="N6039" i="6"/>
  <c r="N6040" i="6"/>
  <c r="N6041" i="6"/>
  <c r="N6042" i="6"/>
  <c r="N6043" i="6"/>
  <c r="N6044" i="6"/>
  <c r="N6045" i="6"/>
  <c r="N6046" i="6"/>
  <c r="N6047" i="6"/>
  <c r="N6048" i="6"/>
  <c r="N6049" i="6"/>
  <c r="N6050" i="6"/>
  <c r="N6051" i="6"/>
  <c r="N6052" i="6"/>
  <c r="N6053" i="6"/>
  <c r="N6054" i="6"/>
  <c r="N6055" i="6"/>
  <c r="N6056" i="6"/>
  <c r="N6057" i="6"/>
  <c r="N6058" i="6"/>
  <c r="N6059" i="6"/>
  <c r="N6060" i="6"/>
  <c r="N6061" i="6"/>
  <c r="N6062" i="6"/>
  <c r="N6063" i="6"/>
  <c r="N6064" i="6"/>
  <c r="N6065" i="6"/>
  <c r="N6066" i="6"/>
  <c r="N6067" i="6"/>
  <c r="N6068" i="6"/>
  <c r="N6069" i="6"/>
  <c r="N6070" i="6"/>
  <c r="N6071" i="6"/>
  <c r="N6072" i="6"/>
  <c r="N6073" i="6"/>
  <c r="N6074" i="6"/>
  <c r="N6075" i="6"/>
  <c r="N6076" i="6"/>
  <c r="N6077" i="6"/>
  <c r="N6078" i="6"/>
  <c r="N6079" i="6"/>
  <c r="N6080" i="6"/>
  <c r="N6081" i="6"/>
  <c r="N6082" i="6"/>
  <c r="N6083" i="6"/>
  <c r="N6084" i="6"/>
  <c r="N6085" i="6"/>
  <c r="N6086" i="6"/>
  <c r="N6087" i="6"/>
  <c r="N6088" i="6"/>
  <c r="N6089" i="6"/>
  <c r="N6090" i="6"/>
  <c r="N6091" i="6"/>
  <c r="N6092" i="6"/>
  <c r="N6093" i="6"/>
  <c r="N6094" i="6"/>
  <c r="N6095" i="6"/>
  <c r="N6096" i="6"/>
  <c r="N6097" i="6"/>
  <c r="N6098" i="6"/>
  <c r="N6099" i="6"/>
  <c r="N6100" i="6"/>
  <c r="N6101" i="6"/>
  <c r="N6102" i="6"/>
  <c r="N6103" i="6"/>
  <c r="N6104" i="6"/>
  <c r="N6105" i="6"/>
  <c r="N6106" i="6"/>
  <c r="N6107" i="6"/>
  <c r="N6108" i="6"/>
  <c r="N6109" i="6"/>
  <c r="N6110" i="6"/>
  <c r="N6111" i="6"/>
  <c r="N6112" i="6"/>
  <c r="N6113" i="6"/>
  <c r="N6114" i="6"/>
  <c r="N6115" i="6"/>
  <c r="N6116" i="6"/>
  <c r="N6117" i="6"/>
  <c r="N6118" i="6"/>
  <c r="N6119" i="6"/>
  <c r="N6120" i="6"/>
  <c r="N6121" i="6"/>
  <c r="N6122" i="6"/>
  <c r="N6123" i="6"/>
  <c r="N6124" i="6"/>
  <c r="N6125" i="6"/>
  <c r="N6126" i="6"/>
  <c r="N6127" i="6"/>
  <c r="N6128" i="6"/>
  <c r="N6129" i="6"/>
  <c r="N6130" i="6"/>
  <c r="N6131" i="6"/>
  <c r="N6132" i="6"/>
  <c r="N6133" i="6"/>
  <c r="N6134" i="6"/>
  <c r="N6135" i="6"/>
  <c r="N6136" i="6"/>
  <c r="N6137" i="6"/>
  <c r="N6138" i="6"/>
  <c r="N6139" i="6"/>
  <c r="N6140" i="6"/>
  <c r="N6141" i="6"/>
  <c r="N6142" i="6"/>
  <c r="N6143" i="6"/>
  <c r="N6144" i="6"/>
  <c r="N6145" i="6"/>
  <c r="N6146" i="6"/>
  <c r="N6147" i="6"/>
  <c r="N6148" i="6"/>
  <c r="N6149" i="6"/>
  <c r="N6150" i="6"/>
  <c r="N6151" i="6"/>
  <c r="N6152" i="6"/>
  <c r="N6153" i="6"/>
  <c r="N6154" i="6"/>
  <c r="N6155" i="6"/>
  <c r="N6156" i="6"/>
  <c r="N6157" i="6"/>
  <c r="N6158" i="6"/>
  <c r="N6159" i="6"/>
  <c r="N6160" i="6"/>
  <c r="N6161" i="6"/>
  <c r="N6162" i="6"/>
  <c r="N6163" i="6"/>
  <c r="N6164" i="6"/>
  <c r="N6165" i="6"/>
  <c r="N6166" i="6"/>
  <c r="N6167" i="6"/>
  <c r="N6168" i="6"/>
  <c r="N6169" i="6"/>
  <c r="N6170" i="6"/>
  <c r="N6171" i="6"/>
  <c r="N6172" i="6"/>
  <c r="N6173" i="6"/>
  <c r="N6174" i="6"/>
  <c r="N6175" i="6"/>
  <c r="N6176" i="6"/>
  <c r="N6177" i="6"/>
  <c r="N6178" i="6"/>
  <c r="N6179" i="6"/>
  <c r="N6180" i="6"/>
  <c r="N6181" i="6"/>
  <c r="N6182" i="6"/>
  <c r="N6183" i="6"/>
  <c r="N6184" i="6"/>
  <c r="N6185" i="6"/>
  <c r="N6186" i="6"/>
  <c r="N6187" i="6"/>
  <c r="N6188" i="6"/>
  <c r="N6189" i="6"/>
  <c r="N6190" i="6"/>
  <c r="N6191" i="6"/>
  <c r="N6192" i="6"/>
  <c r="N6193" i="6"/>
  <c r="N6194" i="6"/>
  <c r="N6195" i="6"/>
  <c r="N6196" i="6"/>
  <c r="N6197" i="6"/>
  <c r="N6198" i="6"/>
  <c r="N6199" i="6"/>
  <c r="N6200" i="6"/>
  <c r="N6201" i="6"/>
  <c r="N6202" i="6"/>
  <c r="N6203" i="6"/>
  <c r="N6204" i="6"/>
  <c r="N6205" i="6"/>
  <c r="N6206" i="6"/>
  <c r="N6207" i="6"/>
  <c r="N6208" i="6"/>
  <c r="N6209" i="6"/>
  <c r="N6210" i="6"/>
  <c r="N6211" i="6"/>
  <c r="N6212" i="6"/>
  <c r="N6213" i="6"/>
  <c r="N6214" i="6"/>
  <c r="N6215" i="6"/>
  <c r="N6216" i="6"/>
  <c r="N6217" i="6"/>
  <c r="N6218" i="6"/>
  <c r="N6219" i="6"/>
  <c r="N6220" i="6"/>
  <c r="N6221" i="6"/>
  <c r="N6222" i="6"/>
  <c r="N6223" i="6"/>
  <c r="N6224" i="6"/>
  <c r="N6225" i="6"/>
  <c r="N6226" i="6"/>
  <c r="N6227" i="6"/>
  <c r="N6228" i="6"/>
  <c r="N6229" i="6"/>
  <c r="N6230" i="6"/>
  <c r="N6231" i="6"/>
  <c r="N6232" i="6"/>
  <c r="N6233" i="6"/>
  <c r="N6234" i="6"/>
  <c r="N6235" i="6"/>
  <c r="N6236" i="6"/>
  <c r="N6237" i="6"/>
  <c r="N6238" i="6"/>
  <c r="N6239" i="6"/>
  <c r="N6240" i="6"/>
  <c r="N6241" i="6"/>
  <c r="N6242" i="6"/>
  <c r="N6243" i="6"/>
  <c r="N6244" i="6"/>
  <c r="N6245" i="6"/>
  <c r="N6246" i="6"/>
  <c r="N6247" i="6"/>
  <c r="N6248" i="6"/>
  <c r="N6249" i="6"/>
  <c r="N6250" i="6"/>
  <c r="N6251" i="6"/>
  <c r="N6252" i="6"/>
  <c r="N6253" i="6"/>
  <c r="N6254" i="6"/>
  <c r="N6255" i="6"/>
  <c r="N6256" i="6"/>
  <c r="N6257" i="6"/>
  <c r="N6258" i="6"/>
  <c r="N6259" i="6"/>
  <c r="N6260" i="6"/>
  <c r="N6261" i="6"/>
  <c r="N6262" i="6"/>
  <c r="N6263" i="6"/>
  <c r="N6264" i="6"/>
  <c r="N6265" i="6"/>
  <c r="N6266" i="6"/>
  <c r="N6267" i="6"/>
  <c r="N6268" i="6"/>
  <c r="N6269" i="6"/>
  <c r="N6270" i="6"/>
  <c r="N6271" i="6"/>
  <c r="N6272" i="6"/>
  <c r="N6273" i="6"/>
  <c r="N6274" i="6"/>
  <c r="N6275" i="6"/>
  <c r="N6276" i="6"/>
  <c r="N6277" i="6"/>
  <c r="N6278" i="6"/>
  <c r="N6279" i="6"/>
  <c r="N6280" i="6"/>
  <c r="N6281" i="6"/>
  <c r="N6282" i="6"/>
  <c r="N6283" i="6"/>
  <c r="N6284" i="6"/>
  <c r="N6285" i="6"/>
  <c r="N6286" i="6"/>
  <c r="N6287" i="6"/>
  <c r="N6288" i="6"/>
  <c r="N6289" i="6"/>
  <c r="N6290" i="6"/>
  <c r="N6291" i="6"/>
  <c r="N6292" i="6"/>
  <c r="N6293" i="6"/>
  <c r="N6294" i="6"/>
  <c r="N6295" i="6"/>
  <c r="N6296" i="6"/>
  <c r="N6297" i="6"/>
  <c r="N6298" i="6"/>
  <c r="N6299" i="6"/>
  <c r="N6300" i="6"/>
  <c r="N6301" i="6"/>
  <c r="N6302" i="6"/>
  <c r="N6303" i="6"/>
  <c r="N6304" i="6"/>
  <c r="N6305" i="6"/>
  <c r="N6306" i="6"/>
  <c r="N6307" i="6"/>
  <c r="N6308" i="6"/>
  <c r="N6309" i="6"/>
  <c r="N6310" i="6"/>
  <c r="N6311" i="6"/>
  <c r="N6312" i="6"/>
  <c r="N6313" i="6"/>
  <c r="N6314" i="6"/>
  <c r="N6315" i="6"/>
  <c r="N6316" i="6"/>
  <c r="N6317" i="6"/>
  <c r="N6318" i="6"/>
  <c r="N6319" i="6"/>
  <c r="N6320" i="6"/>
  <c r="N6321" i="6"/>
  <c r="N6322" i="6"/>
  <c r="N6323" i="6"/>
  <c r="N6324" i="6"/>
  <c r="N6325" i="6"/>
  <c r="N6326" i="6"/>
  <c r="N6327" i="6"/>
  <c r="N6328" i="6"/>
  <c r="N6329" i="6"/>
  <c r="N6330" i="6"/>
  <c r="N6331" i="6"/>
  <c r="N6332" i="6"/>
  <c r="N6333" i="6"/>
  <c r="N6334" i="6"/>
  <c r="N6335" i="6"/>
  <c r="N6336" i="6"/>
  <c r="N6337" i="6"/>
  <c r="N6338" i="6"/>
  <c r="N6339" i="6"/>
  <c r="N6340" i="6"/>
  <c r="N6341" i="6"/>
  <c r="N6342" i="6"/>
  <c r="N6343" i="6"/>
  <c r="N6344" i="6"/>
  <c r="N6345" i="6"/>
  <c r="N6346" i="6"/>
  <c r="N6347" i="6"/>
  <c r="N6348" i="6"/>
  <c r="N6349" i="6"/>
  <c r="N6350" i="6"/>
  <c r="N6351" i="6"/>
  <c r="N6352" i="6"/>
  <c r="N6353" i="6"/>
  <c r="N6354" i="6"/>
  <c r="N6355" i="6"/>
  <c r="N6356" i="6"/>
  <c r="N6357" i="6"/>
  <c r="N6358" i="6"/>
  <c r="N6359" i="6"/>
  <c r="N6360" i="6"/>
  <c r="N6361" i="6"/>
  <c r="N6362" i="6"/>
  <c r="N6363" i="6"/>
  <c r="N6364" i="6"/>
  <c r="N6365" i="6"/>
  <c r="N6366" i="6"/>
  <c r="N6367" i="6"/>
  <c r="N6368" i="6"/>
  <c r="N6369" i="6"/>
  <c r="N6370" i="6"/>
  <c r="N6371" i="6"/>
  <c r="N6372" i="6"/>
  <c r="N6373" i="6"/>
  <c r="N6374" i="6"/>
  <c r="N6375" i="6"/>
  <c r="N6376" i="6"/>
  <c r="N6377" i="6"/>
  <c r="N6378" i="6"/>
  <c r="N6379" i="6"/>
  <c r="N6380" i="6"/>
  <c r="N6381" i="6"/>
  <c r="N6382" i="6"/>
  <c r="N6383" i="6"/>
  <c r="N6384" i="6"/>
  <c r="N6385" i="6"/>
  <c r="N6386" i="6"/>
  <c r="N6387" i="6"/>
  <c r="N6388" i="6"/>
  <c r="N6389" i="6"/>
  <c r="N6390" i="6"/>
  <c r="N6391" i="6"/>
  <c r="N6392" i="6"/>
  <c r="N6393" i="6"/>
  <c r="N6394" i="6"/>
  <c r="N6395" i="6"/>
  <c r="N6396" i="6"/>
  <c r="N6397" i="6"/>
  <c r="N6398" i="6"/>
  <c r="N6399" i="6"/>
  <c r="N6400" i="6"/>
  <c r="N6401" i="6"/>
  <c r="N6402" i="6"/>
  <c r="N6403" i="6"/>
  <c r="N6404" i="6"/>
  <c r="N6405" i="6"/>
  <c r="N6406" i="6"/>
  <c r="N6407" i="6"/>
  <c r="N6408" i="6"/>
  <c r="N6409" i="6"/>
  <c r="N6410" i="6"/>
  <c r="N6411" i="6"/>
  <c r="N6412" i="6"/>
  <c r="N6413" i="6"/>
  <c r="N6414" i="6"/>
  <c r="N6415" i="6"/>
  <c r="N6416" i="6"/>
  <c r="N6417" i="6"/>
  <c r="N6418" i="6"/>
  <c r="N6419" i="6"/>
  <c r="N6420" i="6"/>
  <c r="N6421" i="6"/>
  <c r="N6422" i="6"/>
  <c r="N6423" i="6"/>
  <c r="N6424" i="6"/>
  <c r="N6425" i="6"/>
  <c r="N6426" i="6"/>
  <c r="N6427" i="6"/>
  <c r="N6428" i="6"/>
  <c r="N6429" i="6"/>
  <c r="N6430" i="6"/>
  <c r="N6431" i="6"/>
  <c r="N6432" i="6"/>
  <c r="N6433" i="6"/>
  <c r="N6434" i="6"/>
  <c r="N6435" i="6"/>
  <c r="N6436" i="6"/>
  <c r="N6437" i="6"/>
  <c r="N6438" i="6"/>
  <c r="N6439" i="6"/>
  <c r="N6440" i="6"/>
  <c r="N6441" i="6"/>
  <c r="N6442" i="6"/>
  <c r="N6443" i="6"/>
  <c r="N6444" i="6"/>
  <c r="N6445" i="6"/>
  <c r="N6446" i="6"/>
  <c r="N6447" i="6"/>
  <c r="N6448" i="6"/>
  <c r="N6449" i="6"/>
  <c r="N6450" i="6"/>
  <c r="N6451" i="6"/>
  <c r="N6452" i="6"/>
  <c r="N6453" i="6"/>
  <c r="N6454" i="6"/>
  <c r="N6455" i="6"/>
  <c r="N6456" i="6"/>
  <c r="N6457" i="6"/>
  <c r="N6458" i="6"/>
  <c r="N6459" i="6"/>
  <c r="N6460" i="6"/>
  <c r="N6461" i="6"/>
  <c r="N6462" i="6"/>
  <c r="N6463" i="6"/>
  <c r="N6464" i="6"/>
  <c r="N6465" i="6"/>
  <c r="N6466" i="6"/>
  <c r="N6467" i="6"/>
  <c r="N6468" i="6"/>
  <c r="N6469" i="6"/>
  <c r="N6470" i="6"/>
  <c r="N6471" i="6"/>
  <c r="N6472" i="6"/>
  <c r="N6473" i="6"/>
  <c r="N6474" i="6"/>
  <c r="N6475" i="6"/>
  <c r="N6476" i="6"/>
  <c r="N6477" i="6"/>
  <c r="N6478" i="6"/>
  <c r="N6479" i="6"/>
  <c r="N6480" i="6"/>
  <c r="N6481" i="6"/>
  <c r="N6482" i="6"/>
  <c r="N6483" i="6"/>
  <c r="N6484" i="6"/>
  <c r="N6485" i="6"/>
  <c r="N6486" i="6"/>
  <c r="N6487" i="6"/>
  <c r="N6488" i="6"/>
  <c r="N6489" i="6"/>
  <c r="N6490" i="6"/>
  <c r="N6491" i="6"/>
  <c r="N6492" i="6"/>
  <c r="N6493" i="6"/>
  <c r="N6494" i="6"/>
  <c r="N6495" i="6"/>
  <c r="N6496" i="6"/>
  <c r="N6497" i="6"/>
  <c r="N6498" i="6"/>
  <c r="N6499" i="6"/>
  <c r="N6500" i="6"/>
  <c r="N6501" i="6"/>
  <c r="N6502" i="6"/>
  <c r="N6503" i="6"/>
  <c r="N6504" i="6"/>
  <c r="N6505" i="6"/>
  <c r="N6506" i="6"/>
  <c r="N6507" i="6"/>
  <c r="N6508" i="6"/>
  <c r="N6509" i="6"/>
  <c r="N6510" i="6"/>
  <c r="N6511" i="6"/>
  <c r="N6512" i="6"/>
  <c r="N6513" i="6"/>
  <c r="N6514" i="6"/>
  <c r="N6515" i="6"/>
  <c r="N6516" i="6"/>
  <c r="N6517" i="6"/>
  <c r="N6518" i="6"/>
  <c r="N6519" i="6"/>
  <c r="N6520" i="6"/>
  <c r="N6521" i="6"/>
  <c r="N6522" i="6"/>
  <c r="N6523" i="6"/>
  <c r="N6524" i="6"/>
  <c r="N6525" i="6"/>
  <c r="N6526" i="6"/>
  <c r="N6527" i="6"/>
  <c r="N6528" i="6"/>
  <c r="N6529" i="6"/>
  <c r="N6530" i="6"/>
  <c r="N6531" i="6"/>
  <c r="N6532" i="6"/>
  <c r="N6533" i="6"/>
  <c r="N6534" i="6"/>
  <c r="N6535" i="6"/>
  <c r="N6536" i="6"/>
  <c r="N6537" i="6"/>
  <c r="N6538" i="6"/>
  <c r="N6539" i="6"/>
  <c r="N6540" i="6"/>
  <c r="N6541" i="6"/>
  <c r="N6542" i="6"/>
  <c r="N6543" i="6"/>
  <c r="N6544" i="6"/>
  <c r="N6545" i="6"/>
  <c r="N6546" i="6"/>
  <c r="N6547" i="6"/>
  <c r="N6548" i="6"/>
  <c r="N6549" i="6"/>
  <c r="N6550" i="6"/>
  <c r="N6551" i="6"/>
  <c r="N6552" i="6"/>
  <c r="N6553" i="6"/>
  <c r="N6554" i="6"/>
  <c r="N6555" i="6"/>
  <c r="N6556" i="6"/>
  <c r="N6557" i="6"/>
  <c r="N6558" i="6"/>
  <c r="N6559" i="6"/>
  <c r="N6560" i="6"/>
  <c r="N6561" i="6"/>
  <c r="N6562" i="6"/>
  <c r="N6563" i="6"/>
  <c r="N6564" i="6"/>
  <c r="N6565" i="6"/>
  <c r="N6566" i="6"/>
  <c r="N6567" i="6"/>
  <c r="N6568" i="6"/>
  <c r="N6569" i="6"/>
  <c r="N6570" i="6"/>
  <c r="N6571" i="6"/>
  <c r="N6572" i="6"/>
  <c r="N6573" i="6"/>
  <c r="N6574" i="6"/>
  <c r="N6575" i="6"/>
  <c r="N6576" i="6"/>
  <c r="N6577" i="6"/>
  <c r="N6578" i="6"/>
  <c r="N6579" i="6"/>
  <c r="N6580" i="6"/>
  <c r="N6581" i="6"/>
  <c r="N6582" i="6"/>
  <c r="N6583" i="6"/>
  <c r="N6584" i="6"/>
  <c r="N6585" i="6"/>
  <c r="N6586" i="6"/>
  <c r="N6587" i="6"/>
  <c r="N6588" i="6"/>
  <c r="N6589" i="6"/>
  <c r="N6590" i="6"/>
  <c r="N6591" i="6"/>
  <c r="N6592" i="6"/>
  <c r="N6593" i="6"/>
  <c r="N6594" i="6"/>
  <c r="N6595" i="6"/>
  <c r="N6596" i="6"/>
  <c r="N6597" i="6"/>
  <c r="N6598" i="6"/>
  <c r="N6599" i="6"/>
  <c r="N6600" i="6"/>
  <c r="N6601" i="6"/>
  <c r="N6602" i="6"/>
  <c r="N6603" i="6"/>
  <c r="N6604" i="6"/>
  <c r="N6605" i="6"/>
  <c r="N6606" i="6"/>
  <c r="N6607" i="6"/>
  <c r="N6608" i="6"/>
  <c r="N6609" i="6"/>
  <c r="N6610" i="6"/>
  <c r="N6611" i="6"/>
  <c r="N6612" i="6"/>
  <c r="N6613" i="6"/>
  <c r="N6614" i="6"/>
  <c r="N6615" i="6"/>
  <c r="N6616" i="6"/>
  <c r="N6617" i="6"/>
  <c r="N6618" i="6"/>
  <c r="N6619" i="6"/>
  <c r="N6620" i="6"/>
  <c r="N6621" i="6"/>
  <c r="N6622" i="6"/>
  <c r="N6623" i="6"/>
  <c r="N6624" i="6"/>
  <c r="N6625" i="6"/>
  <c r="N6626" i="6"/>
  <c r="N6627" i="6"/>
  <c r="N6628" i="6"/>
  <c r="N6629" i="6"/>
  <c r="N6630" i="6"/>
  <c r="N6631" i="6"/>
  <c r="N6632" i="6"/>
  <c r="N6633" i="6"/>
  <c r="N6634" i="6"/>
  <c r="N6635" i="6"/>
  <c r="N6636" i="6"/>
  <c r="N6637" i="6"/>
  <c r="N6638" i="6"/>
  <c r="N6639" i="6"/>
  <c r="N6640" i="6"/>
  <c r="N6641" i="6"/>
  <c r="N6642" i="6"/>
  <c r="N6643" i="6"/>
  <c r="N6644" i="6"/>
  <c r="N6645" i="6"/>
  <c r="N6646" i="6"/>
  <c r="N6647" i="6"/>
  <c r="N6648" i="6"/>
  <c r="N6649" i="6"/>
  <c r="N6650" i="6"/>
  <c r="N6651" i="6"/>
  <c r="N6652" i="6"/>
  <c r="N6653" i="6"/>
  <c r="N6654" i="6"/>
  <c r="N6655" i="6"/>
  <c r="N6656" i="6"/>
  <c r="N6657" i="6"/>
  <c r="N6658" i="6"/>
  <c r="N6659" i="6"/>
  <c r="N6660" i="6"/>
  <c r="N6661" i="6"/>
  <c r="N6662" i="6"/>
  <c r="N6663" i="6"/>
  <c r="N6664" i="6"/>
  <c r="N6665" i="6"/>
  <c r="N6666" i="6"/>
  <c r="N6667" i="6"/>
  <c r="N6668" i="6"/>
  <c r="N6669" i="6"/>
  <c r="N6670" i="6"/>
  <c r="N6671" i="6"/>
  <c r="N6672" i="6"/>
  <c r="N6673" i="6"/>
  <c r="N6674" i="6"/>
  <c r="N6675" i="6"/>
  <c r="N6676" i="6"/>
  <c r="N6677" i="6"/>
  <c r="N6678" i="6"/>
  <c r="N6679" i="6"/>
  <c r="N6680" i="6"/>
  <c r="N6681" i="6"/>
  <c r="N6682" i="6"/>
  <c r="N6683" i="6"/>
  <c r="N6684" i="6"/>
  <c r="N6685" i="6"/>
  <c r="N6686" i="6"/>
  <c r="N6687" i="6"/>
  <c r="N6688" i="6"/>
  <c r="N6689" i="6"/>
  <c r="N6690" i="6"/>
  <c r="N6691" i="6"/>
  <c r="N6692" i="6"/>
  <c r="N6693" i="6"/>
  <c r="N6694" i="6"/>
  <c r="N6695" i="6"/>
  <c r="N6696" i="6"/>
  <c r="N6697" i="6"/>
  <c r="N6698" i="6"/>
  <c r="N6699" i="6"/>
  <c r="N6700" i="6"/>
  <c r="N6701" i="6"/>
  <c r="N6702" i="6"/>
  <c r="N6703" i="6"/>
  <c r="N6704" i="6"/>
  <c r="N6705" i="6"/>
  <c r="N6706" i="6"/>
  <c r="N6707" i="6"/>
  <c r="N6708" i="6"/>
  <c r="N6709" i="6"/>
  <c r="N6710" i="6"/>
  <c r="N6711" i="6"/>
  <c r="N6712" i="6"/>
  <c r="N6713" i="6"/>
  <c r="N6714" i="6"/>
  <c r="N6715" i="6"/>
  <c r="N6716" i="6"/>
  <c r="N6717" i="6"/>
  <c r="N6718" i="6"/>
  <c r="N6719" i="6"/>
  <c r="N6720" i="6"/>
  <c r="N6721" i="6"/>
  <c r="N6722" i="6"/>
  <c r="N6723" i="6"/>
  <c r="N6724" i="6"/>
  <c r="N6725" i="6"/>
  <c r="N6726" i="6"/>
  <c r="N6727" i="6"/>
  <c r="N6728" i="6"/>
  <c r="N6729" i="6"/>
  <c r="N6730" i="6"/>
  <c r="N6731" i="6"/>
  <c r="N6732" i="6"/>
  <c r="N6733" i="6"/>
  <c r="N6734" i="6"/>
  <c r="N6735" i="6"/>
  <c r="N6736" i="6"/>
  <c r="N6737" i="6"/>
  <c r="N6738" i="6"/>
  <c r="N6739" i="6"/>
  <c r="N6740" i="6"/>
  <c r="N6741" i="6"/>
  <c r="N6742" i="6"/>
  <c r="N6743" i="6"/>
  <c r="N6744" i="6"/>
  <c r="N6745" i="6"/>
  <c r="N6746" i="6"/>
  <c r="N6747" i="6"/>
  <c r="N6748" i="6"/>
  <c r="N6749" i="6"/>
  <c r="N6750" i="6"/>
  <c r="N6751" i="6"/>
  <c r="N6752" i="6"/>
  <c r="N6753" i="6"/>
  <c r="N6754" i="6"/>
  <c r="N6755" i="6"/>
  <c r="N6756" i="6"/>
  <c r="N6757" i="6"/>
  <c r="N6758" i="6"/>
  <c r="N6759" i="6"/>
  <c r="N6760" i="6"/>
  <c r="N6761" i="6"/>
  <c r="N6762" i="6"/>
  <c r="N6763" i="6"/>
  <c r="N6764" i="6"/>
  <c r="N6765" i="6"/>
  <c r="N6766" i="6"/>
  <c r="N6767" i="6"/>
  <c r="N6768" i="6"/>
  <c r="N6769" i="6"/>
  <c r="N6770" i="6"/>
  <c r="N6771" i="6"/>
  <c r="N6772" i="6"/>
  <c r="N6773" i="6"/>
  <c r="N6774" i="6"/>
  <c r="N6775" i="6"/>
  <c r="N6776" i="6"/>
  <c r="N6777" i="6"/>
  <c r="N6778" i="6"/>
  <c r="N6779" i="6"/>
  <c r="N6780" i="6"/>
  <c r="N6781" i="6"/>
  <c r="N6782" i="6"/>
  <c r="N6783" i="6"/>
  <c r="N6784" i="6"/>
  <c r="N6785" i="6"/>
  <c r="N6786" i="6"/>
  <c r="N6787" i="6"/>
  <c r="N6788" i="6"/>
  <c r="N6789" i="6"/>
  <c r="N6790" i="6"/>
  <c r="N6791" i="6"/>
  <c r="N6792" i="6"/>
  <c r="N6793" i="6"/>
  <c r="N6794" i="6"/>
  <c r="N6795" i="6"/>
  <c r="N6796" i="6"/>
  <c r="N6797" i="6"/>
  <c r="N6798" i="6"/>
  <c r="N6799" i="6"/>
  <c r="N6800" i="6"/>
  <c r="N6801" i="6"/>
  <c r="N6802" i="6"/>
  <c r="N6803" i="6"/>
  <c r="N6804" i="6"/>
  <c r="N6805" i="6"/>
  <c r="N6806" i="6"/>
  <c r="N6807" i="6"/>
  <c r="N6808" i="6"/>
  <c r="N6809" i="6"/>
  <c r="N6810" i="6"/>
  <c r="N6811" i="6"/>
  <c r="N6812" i="6"/>
  <c r="N6813" i="6"/>
  <c r="N6814" i="6"/>
  <c r="N6815" i="6"/>
  <c r="N6816" i="6"/>
  <c r="N6817" i="6"/>
  <c r="N6818" i="6"/>
  <c r="N6819" i="6"/>
  <c r="N6820" i="6"/>
  <c r="N6821" i="6"/>
  <c r="N6822" i="6"/>
  <c r="N6823" i="6"/>
  <c r="N6824" i="6"/>
  <c r="N6825" i="6"/>
  <c r="N6826" i="6"/>
  <c r="N6827" i="6"/>
  <c r="N6828" i="6"/>
  <c r="N6829" i="6"/>
  <c r="N6830" i="6"/>
  <c r="N6831" i="6"/>
  <c r="N6832" i="6"/>
  <c r="N6833" i="6"/>
  <c r="N6834" i="6"/>
  <c r="N6835" i="6"/>
  <c r="N6836" i="6"/>
  <c r="N6837" i="6"/>
  <c r="N6838" i="6"/>
  <c r="N6839" i="6"/>
  <c r="N6840" i="6"/>
  <c r="N6841" i="6"/>
  <c r="N6842" i="6"/>
  <c r="N6843" i="6"/>
  <c r="N6844" i="6"/>
  <c r="N6845" i="6"/>
  <c r="N6846" i="6"/>
  <c r="N6847" i="6"/>
  <c r="N6848" i="6"/>
  <c r="N6849" i="6"/>
  <c r="N6850" i="6"/>
  <c r="N6851" i="6"/>
  <c r="N6852" i="6"/>
  <c r="N6853" i="6"/>
  <c r="N6854" i="6"/>
  <c r="N6855" i="6"/>
  <c r="N6856" i="6"/>
  <c r="N6857" i="6"/>
  <c r="N6858" i="6"/>
  <c r="N6859" i="6"/>
  <c r="N6860" i="6"/>
  <c r="N6861" i="6"/>
  <c r="N6862" i="6"/>
  <c r="N6863" i="6"/>
  <c r="N6864" i="6"/>
  <c r="N6865" i="6"/>
  <c r="N6866" i="6"/>
  <c r="N6867" i="6"/>
  <c r="N6868" i="6"/>
  <c r="N6869" i="6"/>
  <c r="N6870" i="6"/>
  <c r="N6871" i="6"/>
  <c r="N6872" i="6"/>
  <c r="N6873" i="6"/>
  <c r="N6874" i="6"/>
  <c r="N6875" i="6"/>
  <c r="N6876" i="6"/>
  <c r="N6877" i="6"/>
  <c r="N6878" i="6"/>
  <c r="N6879" i="6"/>
  <c r="N6880" i="6"/>
  <c r="N6881" i="6"/>
  <c r="N6882" i="6"/>
  <c r="N6883" i="6"/>
  <c r="N6884" i="6"/>
  <c r="N6885" i="6"/>
  <c r="N6886" i="6"/>
  <c r="N6887" i="6"/>
  <c r="N6888" i="6"/>
  <c r="N6889" i="6"/>
  <c r="N6890" i="6"/>
  <c r="N6891" i="6"/>
  <c r="N6892" i="6"/>
  <c r="N6893" i="6"/>
  <c r="N6894" i="6"/>
  <c r="N6895" i="6"/>
  <c r="N6896" i="6"/>
  <c r="N6897" i="6"/>
  <c r="N6898" i="6"/>
  <c r="N6899" i="6"/>
  <c r="N6900" i="6"/>
  <c r="N6901" i="6"/>
  <c r="N6902" i="6"/>
  <c r="N6903" i="6"/>
  <c r="N6904" i="6"/>
  <c r="N6905" i="6"/>
  <c r="N6906" i="6"/>
  <c r="N6907" i="6"/>
  <c r="N6908" i="6"/>
  <c r="N6909" i="6"/>
  <c r="N6910" i="6"/>
  <c r="N6911" i="6"/>
  <c r="N6912" i="6"/>
  <c r="N6913" i="6"/>
  <c r="N6914" i="6"/>
  <c r="N6915" i="6"/>
  <c r="N6916" i="6"/>
  <c r="N6917" i="6"/>
  <c r="N6918" i="6"/>
  <c r="N6919" i="6"/>
  <c r="N6920" i="6"/>
  <c r="N6921" i="6"/>
  <c r="N6922" i="6"/>
  <c r="N6923" i="6"/>
  <c r="N6924" i="6"/>
  <c r="N6925" i="6"/>
  <c r="N6926" i="6"/>
  <c r="N6927" i="6"/>
  <c r="N6928" i="6"/>
  <c r="N6929" i="6"/>
  <c r="N6930" i="6"/>
  <c r="N6931" i="6"/>
  <c r="N6932" i="6"/>
  <c r="N6933" i="6"/>
  <c r="N6934" i="6"/>
  <c r="N6935" i="6"/>
  <c r="N6936" i="6"/>
  <c r="N6937" i="6"/>
  <c r="N6938" i="6"/>
  <c r="N6939" i="6"/>
  <c r="N6940" i="6"/>
  <c r="N6941" i="6"/>
  <c r="N6942" i="6"/>
  <c r="N6943" i="6"/>
  <c r="N6944" i="6"/>
  <c r="N6945" i="6"/>
  <c r="N6946" i="6"/>
  <c r="N6947" i="6"/>
  <c r="N6948" i="6"/>
  <c r="N6949" i="6"/>
  <c r="N6950" i="6"/>
  <c r="N6951" i="6"/>
  <c r="N6952" i="6"/>
  <c r="N6953" i="6"/>
  <c r="N6954" i="6"/>
  <c r="N6955" i="6"/>
  <c r="N6956" i="6"/>
  <c r="N6957" i="6"/>
  <c r="N6958" i="6"/>
  <c r="N6959" i="6"/>
  <c r="N6960" i="6"/>
  <c r="N6961" i="6"/>
  <c r="N6962" i="6"/>
  <c r="N6963" i="6"/>
  <c r="N6964" i="6"/>
  <c r="N6965" i="6"/>
  <c r="N6966" i="6"/>
  <c r="N6967" i="6"/>
  <c r="N6968" i="6"/>
  <c r="N6969" i="6"/>
  <c r="N6970" i="6"/>
  <c r="N6971" i="6"/>
  <c r="N6972" i="6"/>
  <c r="N6973" i="6"/>
  <c r="N6974" i="6"/>
  <c r="N6975" i="6"/>
  <c r="N6976" i="6"/>
  <c r="N6977" i="6"/>
  <c r="N6978" i="6"/>
  <c r="N6979" i="6"/>
  <c r="N6980" i="6"/>
  <c r="N6981" i="6"/>
  <c r="N6982" i="6"/>
  <c r="N6983" i="6"/>
  <c r="N6984" i="6"/>
  <c r="N6985" i="6"/>
  <c r="N6986" i="6"/>
  <c r="N6987" i="6"/>
  <c r="N6988" i="6"/>
  <c r="N6989" i="6"/>
  <c r="N6990" i="6"/>
  <c r="N6991" i="6"/>
  <c r="N6992" i="6"/>
  <c r="N6993" i="6"/>
  <c r="N6994" i="6"/>
  <c r="N6995" i="6"/>
  <c r="N6996" i="6"/>
  <c r="N6997" i="6"/>
  <c r="N6998" i="6"/>
  <c r="N6999" i="6"/>
  <c r="N7000" i="6"/>
  <c r="N7001" i="6"/>
  <c r="N7002" i="6"/>
  <c r="N7003" i="6"/>
  <c r="N7004" i="6"/>
  <c r="N7005" i="6"/>
  <c r="N7006" i="6"/>
  <c r="N7007" i="6"/>
  <c r="N7008" i="6"/>
  <c r="N7009" i="6"/>
  <c r="N7010" i="6"/>
  <c r="N7011" i="6"/>
  <c r="N7012" i="6"/>
  <c r="N7013" i="6"/>
  <c r="N7014" i="6"/>
  <c r="N7015" i="6"/>
  <c r="N7016" i="6"/>
  <c r="N7017" i="6"/>
  <c r="N7018" i="6"/>
  <c r="N7019" i="6"/>
  <c r="N7020" i="6"/>
  <c r="N7021" i="6"/>
  <c r="N7022" i="6"/>
  <c r="N7023" i="6"/>
  <c r="N7024" i="6"/>
  <c r="N7025" i="6"/>
  <c r="N7026" i="6"/>
  <c r="N7027" i="6"/>
  <c r="N7028" i="6"/>
  <c r="N7029" i="6"/>
  <c r="N7030" i="6"/>
  <c r="N7031" i="6"/>
  <c r="N7032" i="6"/>
  <c r="N7033" i="6"/>
  <c r="N7034" i="6"/>
  <c r="N7035" i="6"/>
  <c r="N7036" i="6"/>
  <c r="N7037" i="6"/>
  <c r="N7038" i="6"/>
  <c r="N7039" i="6"/>
  <c r="N7040" i="6"/>
  <c r="N7041" i="6"/>
  <c r="N7042" i="6"/>
  <c r="N7043" i="6"/>
  <c r="N7044" i="6"/>
  <c r="N7045" i="6"/>
  <c r="N7046" i="6"/>
  <c r="N7047" i="6"/>
  <c r="N7048" i="6"/>
  <c r="N7049" i="6"/>
  <c r="N7050" i="6"/>
  <c r="N7051" i="6"/>
  <c r="N7052" i="6"/>
  <c r="N7053" i="6"/>
  <c r="N7054" i="6"/>
  <c r="N7055" i="6"/>
  <c r="N7056" i="6"/>
  <c r="N7057" i="6"/>
  <c r="N7058" i="6"/>
  <c r="N7059" i="6"/>
  <c r="N7060" i="6"/>
  <c r="N7061" i="6"/>
  <c r="N7062" i="6"/>
  <c r="N7063" i="6"/>
  <c r="N7064" i="6"/>
  <c r="N7065" i="6"/>
  <c r="N7066" i="6"/>
  <c r="N7067" i="6"/>
  <c r="N7068" i="6"/>
  <c r="N7069" i="6"/>
  <c r="N7070" i="6"/>
  <c r="N7071" i="6"/>
  <c r="N7072" i="6"/>
  <c r="N7073" i="6"/>
  <c r="N7074" i="6"/>
  <c r="N7075" i="6"/>
  <c r="N7076" i="6"/>
  <c r="N7077" i="6"/>
  <c r="N7078" i="6"/>
  <c r="N7079" i="6"/>
  <c r="N7080" i="6"/>
  <c r="N7081" i="6"/>
  <c r="N7082" i="6"/>
  <c r="N7083" i="6"/>
  <c r="N7084" i="6"/>
  <c r="N7085" i="6"/>
  <c r="N7086" i="6"/>
  <c r="N7087" i="6"/>
  <c r="N7088" i="6"/>
  <c r="N7089" i="6"/>
  <c r="N7090" i="6"/>
  <c r="N7091" i="6"/>
  <c r="N7092" i="6"/>
  <c r="N7093" i="6"/>
  <c r="N7094" i="6"/>
  <c r="N7095" i="6"/>
  <c r="N7096" i="6"/>
  <c r="N7097" i="6"/>
  <c r="N7098" i="6"/>
  <c r="N7099" i="6"/>
  <c r="N7100" i="6"/>
  <c r="N7101" i="6"/>
  <c r="N7102" i="6"/>
  <c r="N7103" i="6"/>
  <c r="N7104" i="6"/>
  <c r="N7105" i="6"/>
  <c r="N7106" i="6"/>
  <c r="N7107" i="6"/>
  <c r="N7108" i="6"/>
  <c r="N7109" i="6"/>
  <c r="N7110" i="6"/>
  <c r="N7111" i="6"/>
  <c r="N7112" i="6"/>
  <c r="N7113" i="6"/>
  <c r="N7114" i="6"/>
  <c r="N7115" i="6"/>
  <c r="N7116" i="6"/>
  <c r="N7117" i="6"/>
  <c r="N7118" i="6"/>
  <c r="N7119" i="6"/>
  <c r="N7120" i="6"/>
  <c r="N7121" i="6"/>
  <c r="N7122" i="6"/>
  <c r="N7123" i="6"/>
  <c r="N7124" i="6"/>
  <c r="N7125" i="6"/>
  <c r="N7126" i="6"/>
  <c r="N7127" i="6"/>
  <c r="N7128" i="6"/>
  <c r="N7129" i="6"/>
  <c r="N7130" i="6"/>
  <c r="N7131" i="6"/>
  <c r="N7132" i="6"/>
  <c r="N7133" i="6"/>
  <c r="N7134" i="6"/>
  <c r="N7135" i="6"/>
  <c r="N7136" i="6"/>
  <c r="N7137" i="6"/>
  <c r="N7138" i="6"/>
  <c r="N7139" i="6"/>
  <c r="N7140" i="6"/>
  <c r="N7141" i="6"/>
  <c r="N7142" i="6"/>
  <c r="N7143" i="6"/>
  <c r="N7144" i="6"/>
  <c r="N7145" i="6"/>
  <c r="N7146" i="6"/>
  <c r="N7147" i="6"/>
  <c r="N7148" i="6"/>
  <c r="N7149" i="6"/>
  <c r="N7150" i="6"/>
  <c r="N7151" i="6"/>
  <c r="N7152" i="6"/>
  <c r="N7153" i="6"/>
  <c r="N7154" i="6"/>
  <c r="N7155" i="6"/>
  <c r="N7156" i="6"/>
  <c r="N7157" i="6"/>
  <c r="N7158" i="6"/>
  <c r="N7159" i="6"/>
  <c r="N7160" i="6"/>
  <c r="N7161" i="6"/>
  <c r="N7162" i="6"/>
  <c r="N7163" i="6"/>
  <c r="N7164" i="6"/>
  <c r="N7165" i="6"/>
  <c r="N7166" i="6"/>
  <c r="N7167" i="6"/>
  <c r="N7168" i="6"/>
  <c r="N7169" i="6"/>
  <c r="N7170" i="6"/>
  <c r="N7171" i="6"/>
  <c r="N7172" i="6"/>
  <c r="N7173" i="6"/>
  <c r="N7174" i="6"/>
  <c r="N7175" i="6"/>
  <c r="N7176" i="6"/>
  <c r="N7177" i="6"/>
  <c r="N7178" i="6"/>
  <c r="N7179" i="6"/>
  <c r="N7180" i="6"/>
  <c r="N7181" i="6"/>
  <c r="N7182" i="6"/>
  <c r="N7183" i="6"/>
  <c r="N7184" i="6"/>
  <c r="N7185" i="6"/>
  <c r="N7186" i="6"/>
  <c r="N7187" i="6"/>
  <c r="N7188" i="6"/>
  <c r="N7189" i="6"/>
  <c r="N7190" i="6"/>
  <c r="N7191" i="6"/>
  <c r="N7192" i="6"/>
  <c r="N7193" i="6"/>
  <c r="N7194" i="6"/>
  <c r="N7195" i="6"/>
  <c r="N7196" i="6"/>
  <c r="N7197" i="6"/>
  <c r="N7198" i="6"/>
  <c r="N7199" i="6"/>
  <c r="N7200" i="6"/>
  <c r="N7201" i="6"/>
  <c r="N7202" i="6"/>
  <c r="N7203" i="6"/>
  <c r="N7204" i="6"/>
  <c r="N7205" i="6"/>
  <c r="N7206" i="6"/>
  <c r="N7207" i="6"/>
  <c r="N7208" i="6"/>
  <c r="N7209" i="6"/>
  <c r="N7210" i="6"/>
  <c r="N7211" i="6"/>
  <c r="N7212" i="6"/>
  <c r="N7213" i="6"/>
  <c r="N7214" i="6"/>
  <c r="N7215" i="6"/>
  <c r="N7216" i="6"/>
  <c r="N7217" i="6"/>
  <c r="N7218" i="6"/>
  <c r="N7219" i="6"/>
  <c r="N7220" i="6"/>
  <c r="N7221" i="6"/>
  <c r="N7222" i="6"/>
  <c r="N7223" i="6"/>
  <c r="N7224" i="6"/>
  <c r="N7225" i="6"/>
  <c r="N7226" i="6"/>
  <c r="N7227" i="6"/>
  <c r="N7228" i="6"/>
  <c r="N7229" i="6"/>
  <c r="N7230" i="6"/>
  <c r="N7231" i="6"/>
  <c r="N7232" i="6"/>
  <c r="N7233" i="6"/>
  <c r="N7234" i="6"/>
  <c r="N7235" i="6"/>
  <c r="N7236" i="6"/>
  <c r="N7237" i="6"/>
  <c r="N7238" i="6"/>
  <c r="N7239" i="6"/>
  <c r="N7240" i="6"/>
  <c r="N7241" i="6"/>
  <c r="N7242" i="6"/>
  <c r="N7243" i="6"/>
  <c r="N7244" i="6"/>
  <c r="N7245" i="6"/>
  <c r="N7246" i="6"/>
  <c r="N7247" i="6"/>
  <c r="N7248" i="6"/>
  <c r="N7249" i="6"/>
  <c r="N7250" i="6"/>
  <c r="N7251" i="6"/>
  <c r="N7252" i="6"/>
  <c r="N7253" i="6"/>
  <c r="N7254" i="6"/>
  <c r="N7255" i="6"/>
  <c r="N7256" i="6"/>
  <c r="N7257" i="6"/>
  <c r="N7258" i="6"/>
  <c r="N7259" i="6"/>
  <c r="N7260" i="6"/>
  <c r="N7261" i="6"/>
  <c r="N7262" i="6"/>
  <c r="N7263" i="6"/>
  <c r="N7264" i="6"/>
  <c r="N7265" i="6"/>
  <c r="N7266" i="6"/>
  <c r="N7267" i="6"/>
  <c r="N7268" i="6"/>
  <c r="N7269" i="6"/>
  <c r="N7270" i="6"/>
  <c r="N7271" i="6"/>
  <c r="N7272" i="6"/>
  <c r="N7273" i="6"/>
  <c r="N7274" i="6"/>
  <c r="N7275" i="6"/>
  <c r="N7276" i="6"/>
  <c r="N7277" i="6"/>
  <c r="N7278" i="6"/>
  <c r="N7279" i="6"/>
  <c r="N7280" i="6"/>
  <c r="N7281" i="6"/>
  <c r="N7282" i="6"/>
  <c r="N7283" i="6"/>
  <c r="N7284" i="6"/>
  <c r="N7285" i="6"/>
  <c r="N7286" i="6"/>
  <c r="N7287" i="6"/>
  <c r="N7288" i="6"/>
  <c r="N7289" i="6"/>
  <c r="N7290" i="6"/>
  <c r="N7291" i="6"/>
  <c r="N7292" i="6"/>
  <c r="N7293" i="6"/>
  <c r="N7294" i="6"/>
  <c r="N7295" i="6"/>
  <c r="N7296" i="6"/>
  <c r="N7297" i="6"/>
  <c r="N7298" i="6"/>
  <c r="N7299" i="6"/>
  <c r="N7300" i="6"/>
  <c r="N7301" i="6"/>
  <c r="N7302" i="6"/>
  <c r="N7303" i="6"/>
  <c r="N7304" i="6"/>
  <c r="N7305" i="6"/>
  <c r="N7306" i="6"/>
  <c r="N7307" i="6"/>
  <c r="N7308" i="6"/>
  <c r="N7309" i="6"/>
  <c r="N7310" i="6"/>
  <c r="N7311" i="6"/>
  <c r="N7312" i="6"/>
  <c r="N7313" i="6"/>
  <c r="N7314" i="6"/>
  <c r="N7315" i="6"/>
  <c r="N7316" i="6"/>
  <c r="N7317" i="6"/>
  <c r="N7318" i="6"/>
  <c r="N7319" i="6"/>
  <c r="N7320" i="6"/>
  <c r="N7321" i="6"/>
  <c r="N7322" i="6"/>
  <c r="N7323" i="6"/>
  <c r="N7324" i="6"/>
  <c r="N7325" i="6"/>
  <c r="N7326" i="6"/>
  <c r="N7327" i="6"/>
  <c r="N7328" i="6"/>
  <c r="N7329" i="6"/>
  <c r="N7330" i="6"/>
  <c r="N7331" i="6"/>
  <c r="N7332" i="6"/>
  <c r="N7333" i="6"/>
  <c r="N7334" i="6"/>
  <c r="N7335" i="6"/>
  <c r="N7336" i="6"/>
  <c r="N7337" i="6"/>
  <c r="N7338" i="6"/>
  <c r="N7339" i="6"/>
  <c r="N7340" i="6"/>
  <c r="N7341" i="6"/>
  <c r="N7342" i="6"/>
  <c r="N7343" i="6"/>
  <c r="N7344" i="6"/>
  <c r="N7345" i="6"/>
  <c r="N7346" i="6"/>
  <c r="N7347" i="6"/>
  <c r="N7348" i="6"/>
  <c r="N7349" i="6"/>
  <c r="N7350" i="6"/>
  <c r="N7351" i="6"/>
  <c r="N7352" i="6"/>
  <c r="N7353" i="6"/>
  <c r="N7354" i="6"/>
  <c r="N7355" i="6"/>
  <c r="N7356" i="6"/>
  <c r="N7357" i="6"/>
  <c r="N7358" i="6"/>
  <c r="N7359" i="6"/>
  <c r="N7360" i="6"/>
  <c r="N7361" i="6"/>
  <c r="N7362" i="6"/>
  <c r="N7363" i="6"/>
  <c r="N7364" i="6"/>
  <c r="N7365" i="6"/>
  <c r="N7366" i="6"/>
  <c r="N7367" i="6"/>
  <c r="N7368" i="6"/>
  <c r="N7369" i="6"/>
  <c r="N7370" i="6"/>
  <c r="N7371" i="6"/>
  <c r="N7372" i="6"/>
  <c r="N7373" i="6"/>
  <c r="N7374" i="6"/>
  <c r="N7375" i="6"/>
  <c r="N7376" i="6"/>
  <c r="N7377" i="6"/>
  <c r="N7378" i="6"/>
  <c r="N7379" i="6"/>
  <c r="N7380" i="6"/>
  <c r="N7381" i="6"/>
  <c r="N7382" i="6"/>
  <c r="N7383" i="6"/>
  <c r="N7384" i="6"/>
  <c r="N7385" i="6"/>
  <c r="N7386" i="6"/>
  <c r="N7387" i="6"/>
  <c r="N7388" i="6"/>
  <c r="N7389" i="6"/>
  <c r="N7390" i="6"/>
  <c r="N7391" i="6"/>
  <c r="N7392" i="6"/>
  <c r="N7393" i="6"/>
  <c r="N7394" i="6"/>
  <c r="N7395" i="6"/>
  <c r="N7396" i="6"/>
  <c r="N7397" i="6"/>
  <c r="N7398" i="6"/>
  <c r="N7399" i="6"/>
  <c r="N7400" i="6"/>
  <c r="N7401" i="6"/>
  <c r="N7402" i="6"/>
  <c r="N7403" i="6"/>
  <c r="N7404" i="6"/>
  <c r="N7405" i="6"/>
  <c r="N7406" i="6"/>
  <c r="N7407" i="6"/>
  <c r="N7408" i="6"/>
  <c r="N7409" i="6"/>
  <c r="N7410" i="6"/>
  <c r="N7411" i="6"/>
  <c r="N7412" i="6"/>
  <c r="N7413" i="6"/>
  <c r="N7414" i="6"/>
  <c r="N7415" i="6"/>
  <c r="N7416" i="6"/>
  <c r="N7417" i="6"/>
  <c r="N7418" i="6"/>
  <c r="N7419" i="6"/>
  <c r="N7420" i="6"/>
  <c r="N7421" i="6"/>
  <c r="N7422" i="6"/>
  <c r="N7423" i="6"/>
  <c r="N7424" i="6"/>
  <c r="N7425" i="6"/>
  <c r="N7426" i="6"/>
  <c r="N7427" i="6"/>
  <c r="N7428" i="6"/>
  <c r="N7429" i="6"/>
  <c r="N7430" i="6"/>
  <c r="N7431" i="6"/>
  <c r="N7432" i="6"/>
  <c r="N7433" i="6"/>
  <c r="N7434" i="6"/>
  <c r="N7435" i="6"/>
  <c r="N7436" i="6"/>
  <c r="N7437" i="6"/>
  <c r="N7438" i="6"/>
  <c r="N7439" i="6"/>
  <c r="N7440" i="6"/>
  <c r="N7441" i="6"/>
  <c r="N7442" i="6"/>
  <c r="N7443" i="6"/>
  <c r="N7444" i="6"/>
  <c r="N7445" i="6"/>
  <c r="N7446" i="6"/>
  <c r="N7447" i="6"/>
  <c r="N7448" i="6"/>
  <c r="N7449" i="6"/>
  <c r="N7450" i="6"/>
  <c r="N7451" i="6"/>
  <c r="N7452" i="6"/>
  <c r="N7453" i="6"/>
  <c r="N7454" i="6"/>
  <c r="N7455" i="6"/>
  <c r="N7456" i="6"/>
  <c r="N7457" i="6"/>
  <c r="N7458" i="6"/>
  <c r="N7459" i="6"/>
  <c r="N7460" i="6"/>
  <c r="N7461" i="6"/>
  <c r="N7462" i="6"/>
  <c r="N7463" i="6"/>
  <c r="N7464" i="6"/>
  <c r="N7465" i="6"/>
  <c r="N7466" i="6"/>
  <c r="N7467" i="6"/>
  <c r="N7468" i="6"/>
  <c r="N7469" i="6"/>
  <c r="N7470" i="6"/>
  <c r="N7471" i="6"/>
  <c r="N7472" i="6"/>
  <c r="N7473" i="6"/>
  <c r="N7474" i="6"/>
  <c r="N7475" i="6"/>
  <c r="N7476" i="6"/>
  <c r="N7477" i="6"/>
  <c r="N7478" i="6"/>
  <c r="N7479" i="6"/>
  <c r="N7480" i="6"/>
  <c r="N7481" i="6"/>
  <c r="N7482" i="6"/>
  <c r="N7483" i="6"/>
  <c r="N7484" i="6"/>
  <c r="N7485" i="6"/>
  <c r="N7486" i="6"/>
  <c r="N7487" i="6"/>
  <c r="N7488" i="6"/>
  <c r="N7489" i="6"/>
  <c r="N7490" i="6"/>
  <c r="N7491" i="6"/>
  <c r="N7492" i="6"/>
  <c r="N7493" i="6"/>
  <c r="N7494" i="6"/>
  <c r="N7495" i="6"/>
  <c r="N7496" i="6"/>
  <c r="N7497" i="6"/>
  <c r="N7498" i="6"/>
  <c r="N7499" i="6"/>
  <c r="N7500" i="6"/>
  <c r="N7501" i="6"/>
  <c r="N7502" i="6"/>
  <c r="N7503" i="6"/>
  <c r="N7504" i="6"/>
  <c r="N7505" i="6"/>
  <c r="N7506" i="6"/>
  <c r="N7507" i="6"/>
  <c r="N7508" i="6"/>
  <c r="N7509" i="6"/>
  <c r="N7510" i="6"/>
  <c r="N7511" i="6"/>
  <c r="N7512" i="6"/>
  <c r="N7513" i="6"/>
  <c r="N7514" i="6"/>
  <c r="N7515" i="6"/>
  <c r="N7516" i="6"/>
  <c r="N7517" i="6"/>
  <c r="N7518" i="6"/>
  <c r="N7519" i="6"/>
  <c r="N7520" i="6"/>
  <c r="N7521" i="6"/>
  <c r="N7522" i="6"/>
  <c r="N7523" i="6"/>
  <c r="N7524" i="6"/>
  <c r="N7525" i="6"/>
  <c r="N7526" i="6"/>
  <c r="N7527" i="6"/>
  <c r="N7528" i="6"/>
  <c r="N7529" i="6"/>
  <c r="N7530" i="6"/>
  <c r="N7531" i="6"/>
  <c r="N7532" i="6"/>
  <c r="N7533" i="6"/>
  <c r="N7534" i="6"/>
  <c r="N7535" i="6"/>
  <c r="N7536" i="6"/>
  <c r="N7537" i="6"/>
  <c r="N7538" i="6"/>
  <c r="N7539" i="6"/>
  <c r="N7540" i="6"/>
  <c r="N7541" i="6"/>
  <c r="N7542" i="6"/>
  <c r="N7543" i="6"/>
  <c r="N7544" i="6"/>
  <c r="N7545" i="6"/>
  <c r="N7546" i="6"/>
  <c r="N7547" i="6"/>
  <c r="N7548" i="6"/>
  <c r="N7549" i="6"/>
  <c r="N7550" i="6"/>
  <c r="N7551" i="6"/>
  <c r="N7552" i="6"/>
  <c r="N7553" i="6"/>
  <c r="N7554" i="6"/>
  <c r="N7555" i="6"/>
  <c r="N7556" i="6"/>
  <c r="N7557" i="6"/>
  <c r="N7558" i="6"/>
  <c r="N7559" i="6"/>
  <c r="N7560" i="6"/>
  <c r="N7561" i="6"/>
  <c r="N7562" i="6"/>
  <c r="N7563" i="6"/>
  <c r="N7564" i="6"/>
  <c r="N7565" i="6"/>
  <c r="N7566" i="6"/>
  <c r="N7567" i="6"/>
  <c r="N7568" i="6"/>
  <c r="N7569" i="6"/>
  <c r="N7570" i="6"/>
  <c r="N7571" i="6"/>
  <c r="N7572" i="6"/>
  <c r="N7573" i="6"/>
  <c r="N7574" i="6"/>
  <c r="N7575" i="6"/>
  <c r="N7576" i="6"/>
  <c r="N7577" i="6"/>
  <c r="N7578" i="6"/>
  <c r="N7579" i="6"/>
  <c r="N7580" i="6"/>
  <c r="N7581" i="6"/>
  <c r="N7582" i="6"/>
  <c r="N7583" i="6"/>
  <c r="N7584" i="6"/>
  <c r="N7585" i="6"/>
  <c r="N7586" i="6"/>
  <c r="N7587" i="6"/>
  <c r="N7588" i="6"/>
  <c r="N7589" i="6"/>
  <c r="N7590" i="6"/>
  <c r="N7591" i="6"/>
  <c r="N7592" i="6"/>
  <c r="N7593" i="6"/>
  <c r="N7594" i="6"/>
  <c r="N7595" i="6"/>
  <c r="N7596" i="6"/>
  <c r="N7597" i="6"/>
  <c r="N7598" i="6"/>
  <c r="N7599" i="6"/>
  <c r="N7600" i="6"/>
  <c r="N7601" i="6"/>
  <c r="N7602" i="6"/>
  <c r="N7603" i="6"/>
  <c r="N7604" i="6"/>
  <c r="N7605" i="6"/>
  <c r="N7606" i="6"/>
  <c r="N7607" i="6"/>
  <c r="N7608" i="6"/>
  <c r="N7609" i="6"/>
  <c r="N7610" i="6"/>
  <c r="N7611" i="6"/>
  <c r="N7612" i="6"/>
  <c r="N7613" i="6"/>
  <c r="N7614" i="6"/>
  <c r="N7615" i="6"/>
  <c r="N7616" i="6"/>
  <c r="N7617" i="6"/>
  <c r="N7618" i="6"/>
  <c r="N7619" i="6"/>
  <c r="N7620" i="6"/>
  <c r="N7621" i="6"/>
  <c r="N7622" i="6"/>
  <c r="N7623" i="6"/>
  <c r="N7624" i="6"/>
  <c r="N7625" i="6"/>
  <c r="N7626" i="6"/>
  <c r="N7627" i="6"/>
  <c r="N7628" i="6"/>
  <c r="N7629" i="6"/>
  <c r="N7630" i="6"/>
  <c r="N7631" i="6"/>
  <c r="N7632" i="6"/>
  <c r="N7633" i="6"/>
  <c r="N7634" i="6"/>
  <c r="N7635" i="6"/>
  <c r="N7636" i="6"/>
  <c r="N7637" i="6"/>
  <c r="N7638" i="6"/>
  <c r="N7639" i="6"/>
  <c r="N7640" i="6"/>
  <c r="N7641" i="6"/>
  <c r="N7642" i="6"/>
  <c r="N7643" i="6"/>
  <c r="N7644" i="6"/>
  <c r="N7645" i="6"/>
  <c r="N7646" i="6"/>
  <c r="N7647" i="6"/>
  <c r="N7648" i="6"/>
  <c r="N7649" i="6"/>
  <c r="N7650" i="6"/>
  <c r="N7651" i="6"/>
  <c r="N7652" i="6"/>
  <c r="N7653" i="6"/>
  <c r="N7654" i="6"/>
  <c r="N7655" i="6"/>
  <c r="N7656" i="6"/>
  <c r="N7657" i="6"/>
  <c r="N7658" i="6"/>
  <c r="N7659" i="6"/>
  <c r="N7660" i="6"/>
  <c r="N7661" i="6"/>
  <c r="N7662" i="6"/>
  <c r="N7663" i="6"/>
  <c r="N7664" i="6"/>
  <c r="N7665" i="6"/>
  <c r="N7666" i="6"/>
  <c r="N7667" i="6"/>
  <c r="N7668" i="6"/>
  <c r="N7669" i="6"/>
  <c r="N7670" i="6"/>
  <c r="N7671" i="6"/>
  <c r="N7672" i="6"/>
  <c r="N7673" i="6"/>
  <c r="N7674" i="6"/>
  <c r="N7675" i="6"/>
  <c r="N7676" i="6"/>
  <c r="N7677" i="6"/>
  <c r="N7678" i="6"/>
  <c r="N7679" i="6"/>
  <c r="N7680" i="6"/>
  <c r="N7681" i="6"/>
  <c r="N7682" i="6"/>
  <c r="N7683" i="6"/>
  <c r="N7684" i="6"/>
  <c r="N7685" i="6"/>
  <c r="N7686" i="6"/>
  <c r="N7687" i="6"/>
  <c r="N7688" i="6"/>
  <c r="N7689" i="6"/>
  <c r="N7690" i="6"/>
  <c r="N7691" i="6"/>
  <c r="N7692" i="6"/>
  <c r="N7693" i="6"/>
  <c r="N7694" i="6"/>
  <c r="N7695" i="6"/>
  <c r="N7696" i="6"/>
  <c r="N7697" i="6"/>
  <c r="N7698" i="6"/>
  <c r="N7699" i="6"/>
  <c r="N7700" i="6"/>
  <c r="N7701" i="6"/>
  <c r="N7702" i="6"/>
  <c r="N7703" i="6"/>
  <c r="N7704" i="6"/>
  <c r="N7705" i="6"/>
  <c r="N7706" i="6"/>
  <c r="N7707" i="6"/>
  <c r="N7708" i="6"/>
  <c r="N7709" i="6"/>
  <c r="N7710" i="6"/>
  <c r="N7711" i="6"/>
  <c r="N7712" i="6"/>
  <c r="N7713" i="6"/>
  <c r="N7714" i="6"/>
  <c r="N7715" i="6"/>
  <c r="N7716" i="6"/>
  <c r="N7717" i="6"/>
  <c r="N7718" i="6"/>
  <c r="N7719" i="6"/>
  <c r="N7720" i="6"/>
  <c r="N7721" i="6"/>
  <c r="N7722" i="6"/>
  <c r="N7723" i="6"/>
  <c r="N7724" i="6"/>
  <c r="N7725" i="6"/>
  <c r="N7726" i="6"/>
  <c r="N7727" i="6"/>
  <c r="N7728" i="6"/>
  <c r="N7729" i="6"/>
  <c r="N7730" i="6"/>
  <c r="N7731" i="6"/>
  <c r="N7732" i="6"/>
  <c r="N7733" i="6"/>
  <c r="N7734" i="6"/>
  <c r="N7735" i="6"/>
  <c r="N7736" i="6"/>
  <c r="N7737" i="6"/>
  <c r="N7738" i="6"/>
  <c r="N7739" i="6"/>
  <c r="N7740" i="6"/>
  <c r="N7741" i="6"/>
  <c r="N7742" i="6"/>
  <c r="N7743" i="6"/>
  <c r="N7744" i="6"/>
  <c r="N7745" i="6"/>
  <c r="N7746" i="6"/>
  <c r="N7747" i="6"/>
  <c r="N7748" i="6"/>
  <c r="N7749" i="6"/>
  <c r="N7750" i="6"/>
  <c r="N7751" i="6"/>
  <c r="N7752" i="6"/>
  <c r="N7753" i="6"/>
  <c r="N7754" i="6"/>
  <c r="N7755" i="6"/>
  <c r="N7756" i="6"/>
  <c r="N7757" i="6"/>
  <c r="N7758" i="6"/>
  <c r="N7759" i="6"/>
  <c r="N7760" i="6"/>
  <c r="N7761" i="6"/>
  <c r="N7762" i="6"/>
  <c r="N7763" i="6"/>
  <c r="N7764" i="6"/>
  <c r="N7765" i="6"/>
  <c r="N7766" i="6"/>
  <c r="N7767" i="6"/>
  <c r="N7768" i="6"/>
  <c r="N7769" i="6"/>
  <c r="N7770" i="6"/>
  <c r="N7771" i="6"/>
  <c r="N7772" i="6"/>
  <c r="N7773" i="6"/>
  <c r="N7774" i="6"/>
  <c r="N7775" i="6"/>
  <c r="N7776" i="6"/>
  <c r="N7777" i="6"/>
  <c r="N7778" i="6"/>
  <c r="N7779" i="6"/>
  <c r="N7780" i="6"/>
  <c r="N7781" i="6"/>
  <c r="N7782" i="6"/>
  <c r="N7783" i="6"/>
  <c r="N7784" i="6"/>
  <c r="N7785" i="6"/>
  <c r="N7786" i="6"/>
  <c r="N7787" i="6"/>
  <c r="N7788" i="6"/>
  <c r="N7789" i="6"/>
  <c r="N7790" i="6"/>
  <c r="N7791" i="6"/>
  <c r="N7792" i="6"/>
  <c r="N7793" i="6"/>
  <c r="N7794" i="6"/>
  <c r="N7795" i="6"/>
  <c r="N7796" i="6"/>
  <c r="N7797" i="6"/>
  <c r="N7798" i="6"/>
  <c r="N7799" i="6"/>
  <c r="N7800" i="6"/>
  <c r="N7801" i="6"/>
  <c r="N7802" i="6"/>
  <c r="N7803" i="6"/>
  <c r="N7804" i="6"/>
  <c r="N7805" i="6"/>
  <c r="N7806" i="6"/>
  <c r="N7807" i="6"/>
  <c r="N7808" i="6"/>
  <c r="N7809" i="6"/>
  <c r="N7810" i="6"/>
  <c r="N7811" i="6"/>
  <c r="N7812" i="6"/>
  <c r="N7813" i="6"/>
  <c r="N7814" i="6"/>
  <c r="N7815" i="6"/>
  <c r="N7816" i="6"/>
  <c r="N7817" i="6"/>
  <c r="N7818" i="6"/>
  <c r="N7819" i="6"/>
  <c r="N7820" i="6"/>
  <c r="N7821" i="6"/>
  <c r="N7822" i="6"/>
  <c r="N7823" i="6"/>
  <c r="N7824" i="6"/>
  <c r="N7825" i="6"/>
  <c r="N7826" i="6"/>
  <c r="N7827" i="6"/>
  <c r="N7828" i="6"/>
  <c r="N7829" i="6"/>
  <c r="N7830" i="6"/>
  <c r="N7831" i="6"/>
  <c r="N7832" i="6"/>
  <c r="N7833" i="6"/>
  <c r="N7834" i="6"/>
  <c r="N7835" i="6"/>
  <c r="N7836" i="6"/>
  <c r="N7837" i="6"/>
  <c r="N7838" i="6"/>
  <c r="N7839" i="6"/>
  <c r="N7840" i="6"/>
  <c r="N7841" i="6"/>
  <c r="N7842" i="6"/>
  <c r="N7843" i="6"/>
  <c r="N7844" i="6"/>
  <c r="N7845" i="6"/>
  <c r="N7846" i="6"/>
  <c r="N7847" i="6"/>
  <c r="N7848" i="6"/>
  <c r="N7849" i="6"/>
  <c r="N7850" i="6"/>
  <c r="N7851" i="6"/>
  <c r="N7852" i="6"/>
  <c r="N7853" i="6"/>
  <c r="N7854" i="6"/>
  <c r="N7855" i="6"/>
  <c r="N7856" i="6"/>
  <c r="N7857" i="6"/>
  <c r="N7858" i="6"/>
  <c r="N7859" i="6"/>
  <c r="N7860" i="6"/>
  <c r="N7861" i="6"/>
  <c r="N7862" i="6"/>
  <c r="N7863" i="6"/>
  <c r="N7864" i="6"/>
  <c r="N7865" i="6"/>
  <c r="N7866" i="6"/>
  <c r="N7867" i="6"/>
  <c r="N7868" i="6"/>
  <c r="N7869" i="6"/>
  <c r="N7870" i="6"/>
  <c r="N7871" i="6"/>
  <c r="N7872" i="6"/>
  <c r="N7873" i="6"/>
  <c r="N7874" i="6"/>
  <c r="N7875" i="6"/>
  <c r="N7876" i="6"/>
  <c r="N7877" i="6"/>
  <c r="N7878" i="6"/>
  <c r="N7879" i="6"/>
  <c r="N7880" i="6"/>
  <c r="N7881" i="6"/>
  <c r="N7882" i="6"/>
  <c r="N7883" i="6"/>
  <c r="N7884" i="6"/>
  <c r="N7885" i="6"/>
  <c r="N7886" i="6"/>
  <c r="N7887" i="6"/>
  <c r="N7888" i="6"/>
  <c r="N7889" i="6"/>
  <c r="N7890" i="6"/>
  <c r="N7891" i="6"/>
  <c r="N7892" i="6"/>
  <c r="N7893" i="6"/>
  <c r="N7894" i="6"/>
  <c r="N7895" i="6"/>
  <c r="N7896" i="6"/>
  <c r="N7897" i="6"/>
  <c r="N7898" i="6"/>
  <c r="N7899" i="6"/>
  <c r="N7900" i="6"/>
  <c r="N7901" i="6"/>
  <c r="N7902" i="6"/>
  <c r="N7903" i="6"/>
  <c r="N7904" i="6"/>
  <c r="N7905" i="6"/>
  <c r="N7906" i="6"/>
  <c r="N7907" i="6"/>
  <c r="N7908" i="6"/>
  <c r="N7909" i="6"/>
  <c r="N7910" i="6"/>
  <c r="N7911" i="6"/>
  <c r="N7912" i="6"/>
  <c r="N7913" i="6"/>
  <c r="N7914" i="6"/>
  <c r="N7915" i="6"/>
  <c r="N7916" i="6"/>
  <c r="N7917" i="6"/>
  <c r="N7918" i="6"/>
  <c r="N7919" i="6"/>
  <c r="N7920" i="6"/>
  <c r="N7921" i="6"/>
  <c r="N7922" i="6"/>
  <c r="N7923" i="6"/>
  <c r="N7924" i="6"/>
  <c r="N7925" i="6"/>
  <c r="N7926" i="6"/>
  <c r="N7927" i="6"/>
  <c r="N7928" i="6"/>
  <c r="N7929" i="6"/>
  <c r="N7930" i="6"/>
  <c r="N7931" i="6"/>
  <c r="N7932" i="6"/>
  <c r="N7933" i="6"/>
  <c r="N7934" i="6"/>
  <c r="N7935" i="6"/>
  <c r="N7936" i="6"/>
  <c r="N7937" i="6"/>
  <c r="N7938" i="6"/>
  <c r="N7939" i="6"/>
  <c r="N7940" i="6"/>
  <c r="N7941" i="6"/>
  <c r="N7942" i="6"/>
  <c r="N7943" i="6"/>
  <c r="N7944" i="6"/>
  <c r="N7945" i="6"/>
  <c r="N7946" i="6"/>
  <c r="N7947" i="6"/>
  <c r="N7948" i="6"/>
  <c r="N7949" i="6"/>
  <c r="N7950" i="6"/>
  <c r="N7951" i="6"/>
  <c r="N7952" i="6"/>
  <c r="N7953" i="6"/>
  <c r="N7954" i="6"/>
  <c r="N7955" i="6"/>
  <c r="N7956" i="6"/>
  <c r="N7957" i="6"/>
  <c r="N7958" i="6"/>
  <c r="N7959" i="6"/>
  <c r="N7960" i="6"/>
  <c r="N7961" i="6"/>
  <c r="N7962" i="6"/>
  <c r="N7963" i="6"/>
  <c r="N7964" i="6"/>
  <c r="N7965" i="6"/>
  <c r="N7966" i="6"/>
  <c r="N7967" i="6"/>
  <c r="N7968" i="6"/>
  <c r="N7969" i="6"/>
  <c r="N7970" i="6"/>
  <c r="N7971" i="6"/>
  <c r="N7972" i="6"/>
  <c r="N7973" i="6"/>
  <c r="N7974" i="6"/>
  <c r="N7975" i="6"/>
  <c r="N7976" i="6"/>
  <c r="N7977" i="6"/>
  <c r="N7978" i="6"/>
  <c r="N7979" i="6"/>
  <c r="N7980" i="6"/>
  <c r="N7981" i="6"/>
  <c r="N7982" i="6"/>
  <c r="N7983" i="6"/>
  <c r="N7984" i="6"/>
  <c r="N7985" i="6"/>
  <c r="N7986" i="6"/>
  <c r="N7987" i="6"/>
  <c r="N7988" i="6"/>
  <c r="N7989" i="6"/>
  <c r="N7990" i="6"/>
  <c r="N7991" i="6"/>
  <c r="N7992" i="6"/>
  <c r="N7993" i="6"/>
  <c r="N7994" i="6"/>
  <c r="N7995" i="6"/>
  <c r="N7996" i="6"/>
  <c r="N7997" i="6"/>
  <c r="N7998" i="6"/>
  <c r="N7999" i="6"/>
  <c r="N8000" i="6"/>
  <c r="N8001" i="6"/>
  <c r="N8002" i="6"/>
  <c r="N8003" i="6"/>
  <c r="N8004" i="6"/>
  <c r="N8005" i="6"/>
  <c r="N8006" i="6"/>
  <c r="N8007" i="6"/>
  <c r="N8008" i="6"/>
  <c r="N8009" i="6"/>
  <c r="N8010" i="6"/>
  <c r="N8011" i="6"/>
  <c r="N8012" i="6"/>
  <c r="N8013" i="6"/>
  <c r="N8014" i="6"/>
  <c r="N8015" i="6"/>
  <c r="N8016" i="6"/>
  <c r="N8017" i="6"/>
  <c r="N8018" i="6"/>
  <c r="N8019" i="6"/>
  <c r="N8020" i="6"/>
  <c r="N8021" i="6"/>
  <c r="N8022" i="6"/>
  <c r="N8023" i="6"/>
  <c r="N8024" i="6"/>
  <c r="N8025" i="6"/>
  <c r="N8026" i="6"/>
  <c r="N8027" i="6"/>
  <c r="N8028" i="6"/>
  <c r="N8029" i="6"/>
  <c r="N8030" i="6"/>
  <c r="N8031" i="6"/>
  <c r="N8032" i="6"/>
  <c r="N8033" i="6"/>
  <c r="N8034" i="6"/>
  <c r="N8035" i="6"/>
  <c r="N8036" i="6"/>
  <c r="N8037" i="6"/>
  <c r="N8038" i="6"/>
  <c r="N8039" i="6"/>
  <c r="N8040" i="6"/>
  <c r="N8041" i="6"/>
  <c r="N8042" i="6"/>
  <c r="N8043" i="6"/>
  <c r="N8044" i="6"/>
  <c r="N8045" i="6"/>
  <c r="N8046" i="6"/>
  <c r="N8047" i="6"/>
  <c r="N8048" i="6"/>
  <c r="N8049" i="6"/>
  <c r="N8050" i="6"/>
  <c r="N8051" i="6"/>
  <c r="N8052" i="6"/>
  <c r="N8053" i="6"/>
  <c r="N8054" i="6"/>
  <c r="N8055" i="6"/>
  <c r="N8056" i="6"/>
  <c r="N8057" i="6"/>
  <c r="N8058" i="6"/>
  <c r="N8059" i="6"/>
  <c r="N8060" i="6"/>
  <c r="N8061" i="6"/>
  <c r="N8062" i="6"/>
  <c r="N8063" i="6"/>
  <c r="N8064" i="6"/>
  <c r="N8065" i="6"/>
  <c r="N8066" i="6"/>
  <c r="N8067" i="6"/>
  <c r="N8068" i="6"/>
  <c r="N8069" i="6"/>
  <c r="N8070" i="6"/>
  <c r="N8071" i="6"/>
  <c r="N8072" i="6"/>
  <c r="N8073" i="6"/>
  <c r="N8074" i="6"/>
  <c r="N8075" i="6"/>
  <c r="N8076" i="6"/>
  <c r="N8077" i="6"/>
  <c r="N8078" i="6"/>
  <c r="N8079" i="6"/>
  <c r="N8080" i="6"/>
  <c r="N8081" i="6"/>
  <c r="N8082" i="6"/>
  <c r="N8083" i="6"/>
  <c r="N8084" i="6"/>
  <c r="N8085" i="6"/>
  <c r="N8086" i="6"/>
  <c r="N8087" i="6"/>
  <c r="N8088" i="6"/>
  <c r="N8089" i="6"/>
  <c r="N8090" i="6"/>
  <c r="N8091" i="6"/>
  <c r="N8092" i="6"/>
  <c r="N8093" i="6"/>
  <c r="N8094" i="6"/>
  <c r="N8095" i="6"/>
  <c r="N8096" i="6"/>
  <c r="N8097" i="6"/>
  <c r="N8098" i="6"/>
  <c r="N8099" i="6"/>
  <c r="N8100" i="6"/>
  <c r="N8101" i="6"/>
  <c r="N8102" i="6"/>
  <c r="N8103" i="6"/>
  <c r="N8104" i="6"/>
  <c r="N8105" i="6"/>
  <c r="N8106" i="6"/>
  <c r="N8107" i="6"/>
  <c r="N8108" i="6"/>
  <c r="N8109" i="6"/>
  <c r="N8110" i="6"/>
  <c r="N8111" i="6"/>
  <c r="N8112" i="6"/>
  <c r="N8113" i="6"/>
  <c r="N8114" i="6"/>
  <c r="N8115" i="6"/>
  <c r="N8116" i="6"/>
  <c r="N8117" i="6"/>
  <c r="N8118" i="6"/>
  <c r="N8119" i="6"/>
  <c r="N8120" i="6"/>
  <c r="N8121" i="6"/>
  <c r="N8122" i="6"/>
  <c r="N8123" i="6"/>
  <c r="N8124" i="6"/>
  <c r="N8125" i="6"/>
  <c r="N8126" i="6"/>
  <c r="N8127" i="6"/>
  <c r="N8128" i="6"/>
  <c r="N8129" i="6"/>
  <c r="N8130" i="6"/>
  <c r="N8131" i="6"/>
  <c r="N8132" i="6"/>
  <c r="N8133" i="6"/>
  <c r="N8134" i="6"/>
  <c r="N8135" i="6"/>
  <c r="N8136" i="6"/>
  <c r="N8137" i="6"/>
  <c r="N8138" i="6"/>
  <c r="N8139" i="6"/>
  <c r="N8140" i="6"/>
  <c r="N8141" i="6"/>
  <c r="N8142" i="6"/>
  <c r="N8143" i="6"/>
  <c r="N8144" i="6"/>
  <c r="N8145" i="6"/>
  <c r="N8146" i="6"/>
  <c r="N8147" i="6"/>
  <c r="N8148" i="6"/>
  <c r="N8149" i="6"/>
  <c r="N8150" i="6"/>
  <c r="N8151" i="6"/>
  <c r="N8152" i="6"/>
  <c r="N8153" i="6"/>
  <c r="N8154" i="6"/>
  <c r="N8155" i="6"/>
  <c r="N8156" i="6"/>
  <c r="N8157" i="6"/>
  <c r="N8158" i="6"/>
  <c r="N8159" i="6"/>
  <c r="N8160" i="6"/>
  <c r="N8161" i="6"/>
  <c r="N8162" i="6"/>
  <c r="N8163" i="6"/>
  <c r="N8164" i="6"/>
  <c r="N8165" i="6"/>
  <c r="N8166" i="6"/>
  <c r="N8167" i="6"/>
  <c r="N8168" i="6"/>
  <c r="N8169" i="6"/>
  <c r="N8170" i="6"/>
  <c r="N8171" i="6"/>
  <c r="N8172" i="6"/>
  <c r="N8173" i="6"/>
  <c r="N8174" i="6"/>
  <c r="N8175" i="6"/>
  <c r="N8176" i="6"/>
  <c r="N8177" i="6"/>
  <c r="N8178" i="6"/>
  <c r="N8179" i="6"/>
  <c r="N8180" i="6"/>
  <c r="N8181" i="6"/>
  <c r="N8182" i="6"/>
  <c r="N8183" i="6"/>
  <c r="N8184" i="6"/>
  <c r="N8185" i="6"/>
  <c r="N8186" i="6"/>
  <c r="N8187" i="6"/>
  <c r="N8188" i="6"/>
  <c r="N8189" i="6"/>
  <c r="N8190" i="6"/>
  <c r="N8191" i="6"/>
  <c r="N8192" i="6"/>
  <c r="N8193" i="6"/>
  <c r="N8194" i="6"/>
  <c r="N8195" i="6"/>
  <c r="N8196" i="6"/>
  <c r="N8197" i="6"/>
  <c r="N8198" i="6"/>
  <c r="N8199" i="6"/>
  <c r="N8200" i="6"/>
  <c r="N8201" i="6"/>
  <c r="N8202" i="6"/>
  <c r="N8203" i="6"/>
  <c r="N8204" i="6"/>
  <c r="N8205" i="6"/>
  <c r="N8206" i="6"/>
  <c r="N8207" i="6"/>
  <c r="N8208" i="6"/>
  <c r="N8209" i="6"/>
  <c r="N8210" i="6"/>
  <c r="N8211" i="6"/>
  <c r="N8212" i="6"/>
  <c r="N8213" i="6"/>
  <c r="N8214" i="6"/>
  <c r="N8215" i="6"/>
  <c r="N8216" i="6"/>
  <c r="N8217" i="6"/>
  <c r="N8218" i="6"/>
  <c r="N8219" i="6"/>
  <c r="N8220" i="6"/>
  <c r="N8221" i="6"/>
  <c r="N8222" i="6"/>
  <c r="N8223" i="6"/>
  <c r="N8224" i="6"/>
  <c r="N8225" i="6"/>
  <c r="N8226" i="6"/>
  <c r="N8227" i="6"/>
  <c r="N8228" i="6"/>
  <c r="N8229" i="6"/>
  <c r="N8230" i="6"/>
  <c r="N8231" i="6"/>
  <c r="N8232" i="6"/>
  <c r="N8233" i="6"/>
  <c r="N8234" i="6"/>
  <c r="N8235" i="6"/>
  <c r="N8236" i="6"/>
  <c r="N8237" i="6"/>
  <c r="N8238" i="6"/>
  <c r="N8239" i="6"/>
  <c r="N8240" i="6"/>
  <c r="N8241" i="6"/>
  <c r="N8242" i="6"/>
  <c r="N8243" i="6"/>
  <c r="N8244" i="6"/>
  <c r="N8245" i="6"/>
  <c r="N8246" i="6"/>
  <c r="N8247" i="6"/>
  <c r="N8248" i="6"/>
  <c r="N8249" i="6"/>
  <c r="N8250" i="6"/>
  <c r="N8251" i="6"/>
  <c r="N8252" i="6"/>
  <c r="N8253" i="6"/>
  <c r="N8254" i="6"/>
  <c r="N8255" i="6"/>
  <c r="N8256" i="6"/>
  <c r="N8257" i="6"/>
  <c r="N8258" i="6"/>
  <c r="N8259" i="6"/>
  <c r="N8260" i="6"/>
  <c r="N8261" i="6"/>
  <c r="N8262" i="6"/>
  <c r="N8263" i="6"/>
  <c r="N8264" i="6"/>
  <c r="N8265" i="6"/>
  <c r="N8266" i="6"/>
  <c r="N8267" i="6"/>
  <c r="N8268" i="6"/>
  <c r="N8269" i="6"/>
  <c r="N8270" i="6"/>
  <c r="N8271" i="6"/>
  <c r="N8272" i="6"/>
  <c r="N8273" i="6"/>
  <c r="N8274" i="6"/>
  <c r="N8275" i="6"/>
  <c r="N8276" i="6"/>
  <c r="N8277" i="6"/>
  <c r="N8278" i="6"/>
  <c r="N8279" i="6"/>
  <c r="N8280" i="6"/>
  <c r="N8281" i="6"/>
  <c r="N8282" i="6"/>
  <c r="N8283" i="6"/>
  <c r="N8284" i="6"/>
  <c r="N8285" i="6"/>
  <c r="N8286" i="6"/>
  <c r="N8287" i="6"/>
  <c r="N8288" i="6"/>
  <c r="N8289" i="6"/>
  <c r="N8290" i="6"/>
  <c r="N8291" i="6"/>
  <c r="N8292" i="6"/>
  <c r="N8293" i="6"/>
  <c r="N8294" i="6"/>
  <c r="N8295" i="6"/>
  <c r="N8296" i="6"/>
  <c r="N8297" i="6"/>
  <c r="N8298" i="6"/>
  <c r="N8299" i="6"/>
  <c r="N8300" i="6"/>
  <c r="N8301" i="6"/>
  <c r="N8302" i="6"/>
  <c r="N8303" i="6"/>
  <c r="N8304" i="6"/>
  <c r="N8305" i="6"/>
  <c r="N8306" i="6"/>
  <c r="N8307" i="6"/>
  <c r="N8308" i="6"/>
  <c r="N8309" i="6"/>
  <c r="N8310" i="6"/>
  <c r="N8311" i="6"/>
  <c r="N8312" i="6"/>
  <c r="N8313" i="6"/>
  <c r="N8314" i="6"/>
  <c r="N8315" i="6"/>
  <c r="N8316" i="6"/>
  <c r="N8317" i="6"/>
  <c r="N8318" i="6"/>
  <c r="N8319" i="6"/>
  <c r="N8320" i="6"/>
  <c r="N8321" i="6"/>
  <c r="N8322" i="6"/>
  <c r="N8323" i="6"/>
  <c r="N8324" i="6"/>
  <c r="N8325" i="6"/>
  <c r="N8326" i="6"/>
  <c r="N8327" i="6"/>
  <c r="N8328" i="6"/>
  <c r="N8329" i="6"/>
  <c r="N8330" i="6"/>
  <c r="N8331" i="6"/>
  <c r="N8332" i="6"/>
  <c r="N8333" i="6"/>
  <c r="N8334" i="6"/>
  <c r="N8335" i="6"/>
  <c r="N8336" i="6"/>
  <c r="N8337" i="6"/>
  <c r="N8338" i="6"/>
  <c r="N8339" i="6"/>
  <c r="N8340" i="6"/>
  <c r="N8341" i="6"/>
  <c r="N8342" i="6"/>
  <c r="N8343" i="6"/>
  <c r="N8344" i="6"/>
  <c r="N8345" i="6"/>
  <c r="N8346" i="6"/>
  <c r="N8347" i="6"/>
  <c r="N8348" i="6"/>
  <c r="N8349" i="6"/>
  <c r="N8350" i="6"/>
  <c r="N8351" i="6"/>
  <c r="N8352" i="6"/>
  <c r="N8353" i="6"/>
  <c r="N8354" i="6"/>
  <c r="N8355" i="6"/>
  <c r="N8356" i="6"/>
  <c r="N8357" i="6"/>
  <c r="N8358" i="6"/>
  <c r="N8359" i="6"/>
  <c r="N8360" i="6"/>
  <c r="N8361" i="6"/>
  <c r="N8362" i="6"/>
  <c r="N8363" i="6"/>
  <c r="N8364" i="6"/>
  <c r="N8365" i="6"/>
  <c r="N8366" i="6"/>
  <c r="N8367" i="6"/>
  <c r="N8368" i="6"/>
  <c r="N8369" i="6"/>
  <c r="N8370" i="6"/>
  <c r="N8371" i="6"/>
  <c r="N8372" i="6"/>
  <c r="N8373" i="6"/>
  <c r="N8374" i="6"/>
  <c r="N8375" i="6"/>
  <c r="N8376" i="6"/>
  <c r="N8377" i="6"/>
  <c r="N8378" i="6"/>
  <c r="N8379" i="6"/>
  <c r="N8380" i="6"/>
  <c r="N8381" i="6"/>
  <c r="N8382" i="6"/>
  <c r="N8383" i="6"/>
  <c r="N8384" i="6"/>
  <c r="N8385" i="6"/>
  <c r="N8386" i="6"/>
  <c r="N8387" i="6"/>
  <c r="N8388" i="6"/>
  <c r="N8389" i="6"/>
  <c r="N8390" i="6"/>
  <c r="N8391" i="6"/>
  <c r="N8392" i="6"/>
  <c r="N8393" i="6"/>
  <c r="N8394" i="6"/>
  <c r="N8395" i="6"/>
  <c r="N8396" i="6"/>
  <c r="N8397" i="6"/>
  <c r="N8398" i="6"/>
  <c r="N8399" i="6"/>
  <c r="N8400" i="6"/>
  <c r="N8401" i="6"/>
  <c r="N8402" i="6"/>
  <c r="N8403" i="6"/>
  <c r="N8404" i="6"/>
  <c r="N8405" i="6"/>
  <c r="N8406" i="6"/>
  <c r="N8407" i="6"/>
  <c r="N8408" i="6"/>
  <c r="N8409" i="6"/>
  <c r="N8410" i="6"/>
  <c r="N8411" i="6"/>
  <c r="N8412" i="6"/>
  <c r="N8413" i="6"/>
  <c r="N8414" i="6"/>
  <c r="N8415" i="6"/>
  <c r="N8416" i="6"/>
  <c r="N8417" i="6"/>
  <c r="N8418" i="6"/>
  <c r="N8419" i="6"/>
  <c r="N8420" i="6"/>
  <c r="N8421" i="6"/>
  <c r="N8422" i="6"/>
  <c r="N8423" i="6"/>
  <c r="N8424" i="6"/>
  <c r="N8425" i="6"/>
  <c r="N8426" i="6"/>
  <c r="N8427" i="6"/>
  <c r="N8428" i="6"/>
  <c r="N8429" i="6"/>
  <c r="N8430" i="6"/>
  <c r="N8431" i="6"/>
  <c r="N8432" i="6"/>
  <c r="N8433" i="6"/>
  <c r="N8434" i="6"/>
  <c r="N8435" i="6"/>
  <c r="N8436" i="6"/>
  <c r="N8437" i="6"/>
  <c r="N8438" i="6"/>
  <c r="N8439" i="6"/>
  <c r="N8440" i="6"/>
  <c r="N8441" i="6"/>
  <c r="N8442" i="6"/>
  <c r="N8443" i="6"/>
  <c r="N8444" i="6"/>
  <c r="N8445" i="6"/>
  <c r="N8446" i="6"/>
  <c r="N8447" i="6"/>
  <c r="N8448" i="6"/>
  <c r="N8449" i="6"/>
  <c r="N8450" i="6"/>
  <c r="N8451" i="6"/>
  <c r="N8452" i="6"/>
  <c r="N8453" i="6"/>
  <c r="N8454" i="6"/>
  <c r="N8455" i="6"/>
  <c r="N8456" i="6"/>
  <c r="N8457" i="6"/>
  <c r="N8458" i="6"/>
  <c r="N8459" i="6"/>
  <c r="N8460" i="6"/>
  <c r="N8461" i="6"/>
  <c r="N8462" i="6"/>
  <c r="N8463" i="6"/>
  <c r="N8464" i="6"/>
  <c r="N8465" i="6"/>
  <c r="N8466" i="6"/>
  <c r="N8467" i="6"/>
  <c r="N8468" i="6"/>
  <c r="N8469" i="6"/>
  <c r="N8470" i="6"/>
  <c r="N8471" i="6"/>
  <c r="N8472" i="6"/>
  <c r="N8473" i="6"/>
  <c r="N8474" i="6"/>
  <c r="N8475" i="6"/>
  <c r="N8476" i="6"/>
  <c r="N8477" i="6"/>
  <c r="N8478" i="6"/>
  <c r="N8479" i="6"/>
  <c r="N8480" i="6"/>
  <c r="N8481" i="6"/>
  <c r="N8482" i="6"/>
  <c r="N8483" i="6"/>
  <c r="N8484" i="6"/>
  <c r="N8485" i="6"/>
  <c r="N8486" i="6"/>
  <c r="N8487" i="6"/>
  <c r="N8488" i="6"/>
  <c r="N8489" i="6"/>
  <c r="N8490" i="6"/>
  <c r="N8491" i="6"/>
  <c r="N8492" i="6"/>
  <c r="N8493" i="6"/>
  <c r="N8494" i="6"/>
  <c r="N8495" i="6"/>
  <c r="N8496" i="6"/>
  <c r="N8497" i="6"/>
  <c r="N8498" i="6"/>
  <c r="N8499" i="6"/>
  <c r="N8500" i="6"/>
  <c r="N8501" i="6"/>
  <c r="N8502" i="6"/>
  <c r="N8503" i="6"/>
  <c r="N8504" i="6"/>
  <c r="N8505" i="6"/>
  <c r="N8506" i="6"/>
  <c r="N8507" i="6"/>
  <c r="N8508" i="6"/>
  <c r="N8509" i="6"/>
  <c r="N8510" i="6"/>
  <c r="N8511" i="6"/>
  <c r="N8512" i="6"/>
  <c r="N8513" i="6"/>
  <c r="N8514" i="6"/>
  <c r="N8515" i="6"/>
  <c r="N8516" i="6"/>
  <c r="N8517" i="6"/>
  <c r="N8518" i="6"/>
  <c r="N8519" i="6"/>
  <c r="N8520" i="6"/>
  <c r="N8521" i="6"/>
  <c r="N8522" i="6"/>
  <c r="N8523" i="6"/>
  <c r="N8524" i="6"/>
  <c r="N8525" i="6"/>
  <c r="N8526" i="6"/>
  <c r="N8527" i="6"/>
  <c r="N8528" i="6"/>
  <c r="N8529" i="6"/>
  <c r="N8530" i="6"/>
  <c r="N8531" i="6"/>
  <c r="N8532" i="6"/>
  <c r="N8533" i="6"/>
  <c r="N8534" i="6"/>
  <c r="N8535" i="6"/>
  <c r="N8536" i="6"/>
  <c r="N8537" i="6"/>
  <c r="N8538" i="6"/>
  <c r="N8539" i="6"/>
  <c r="N8540" i="6"/>
  <c r="N8541" i="6"/>
  <c r="N8542" i="6"/>
  <c r="N8543" i="6"/>
  <c r="N8544" i="6"/>
  <c r="N8545" i="6"/>
  <c r="N8546" i="6"/>
  <c r="N8547" i="6"/>
  <c r="N8548" i="6"/>
  <c r="N8549" i="6"/>
  <c r="N8550" i="6"/>
  <c r="N8551" i="6"/>
  <c r="N8552" i="6"/>
  <c r="N8553" i="6"/>
  <c r="N8554" i="6"/>
  <c r="N8555" i="6"/>
  <c r="N8556" i="6"/>
  <c r="N8557" i="6"/>
  <c r="N8558" i="6"/>
  <c r="N8559" i="6"/>
  <c r="N8560" i="6"/>
  <c r="N8561" i="6"/>
  <c r="N8562" i="6"/>
  <c r="N8563" i="6"/>
  <c r="N8564" i="6"/>
  <c r="N8565" i="6"/>
  <c r="N8566" i="6"/>
  <c r="N8567" i="6"/>
  <c r="N8568" i="6"/>
  <c r="N8569" i="6"/>
  <c r="N8570" i="6"/>
  <c r="N8571" i="6"/>
  <c r="N8572" i="6"/>
  <c r="N8573" i="6"/>
  <c r="N8574" i="6"/>
  <c r="N8575" i="6"/>
  <c r="N8576" i="6"/>
  <c r="N8577" i="6"/>
  <c r="N8578" i="6"/>
  <c r="N8579" i="6"/>
  <c r="N8580" i="6"/>
  <c r="N8581" i="6"/>
  <c r="N8582" i="6"/>
  <c r="N8583" i="6"/>
  <c r="N8584" i="6"/>
  <c r="N8585" i="6"/>
  <c r="N8586" i="6"/>
  <c r="N8587" i="6"/>
  <c r="N8588" i="6"/>
  <c r="N8589" i="6"/>
  <c r="N8590" i="6"/>
  <c r="N8591" i="6"/>
  <c r="N8592" i="6"/>
  <c r="N8593" i="6"/>
  <c r="N8594" i="6"/>
  <c r="N8595" i="6"/>
  <c r="N8596" i="6"/>
  <c r="N8597" i="6"/>
  <c r="N8598" i="6"/>
  <c r="N8599" i="6"/>
  <c r="N8600" i="6"/>
  <c r="N8601" i="6"/>
  <c r="N8602" i="6"/>
  <c r="N8603" i="6"/>
  <c r="N8604" i="6"/>
  <c r="N8605" i="6"/>
  <c r="N8606" i="6"/>
  <c r="N8607" i="6"/>
  <c r="N8608" i="6"/>
  <c r="N8609" i="6"/>
  <c r="N8610" i="6"/>
  <c r="N8611" i="6"/>
  <c r="N8612" i="6"/>
  <c r="N8613" i="6"/>
  <c r="N8614" i="6"/>
  <c r="N8615" i="6"/>
  <c r="N8616" i="6"/>
  <c r="N8617" i="6"/>
  <c r="N8618" i="6"/>
  <c r="N8619" i="6"/>
  <c r="N8620" i="6"/>
  <c r="N8621" i="6"/>
  <c r="N8622" i="6"/>
  <c r="N8623" i="6"/>
  <c r="N8624" i="6"/>
  <c r="N8625" i="6"/>
  <c r="N8626" i="6"/>
  <c r="N8627" i="6"/>
  <c r="N8628" i="6"/>
  <c r="N8629" i="6"/>
  <c r="N8630" i="6"/>
  <c r="N8631" i="6"/>
  <c r="N8632" i="6"/>
  <c r="N8633" i="6"/>
  <c r="N8634" i="6"/>
  <c r="N8635" i="6"/>
  <c r="N8636" i="6"/>
  <c r="N8637" i="6"/>
  <c r="N8638" i="6"/>
  <c r="N8639" i="6"/>
  <c r="N8640" i="6"/>
  <c r="N8641" i="6"/>
  <c r="N8642" i="6"/>
  <c r="N8643" i="6"/>
  <c r="N8644" i="6"/>
  <c r="N8645" i="6"/>
  <c r="N8646" i="6"/>
  <c r="N8647" i="6"/>
  <c r="N8648" i="6"/>
  <c r="N8649" i="6"/>
  <c r="N8650" i="6"/>
  <c r="N8651" i="6"/>
  <c r="N8652" i="6"/>
  <c r="N8653" i="6"/>
  <c r="N8654" i="6"/>
  <c r="N8655" i="6"/>
  <c r="N8656" i="6"/>
  <c r="N8657" i="6"/>
  <c r="N8658" i="6"/>
  <c r="N8659" i="6"/>
  <c r="N8660" i="6"/>
  <c r="N8661" i="6"/>
  <c r="N8662" i="6"/>
  <c r="N8663" i="6"/>
  <c r="N8664" i="6"/>
  <c r="N8665" i="6"/>
  <c r="N8666" i="6"/>
  <c r="N8667" i="6"/>
  <c r="N8668" i="6"/>
  <c r="N8669" i="6"/>
  <c r="N8670" i="6"/>
  <c r="N8671" i="6"/>
  <c r="N8672" i="6"/>
  <c r="N8673" i="6"/>
  <c r="N8674" i="6"/>
  <c r="N8675" i="6"/>
  <c r="N8676" i="6"/>
  <c r="N8677" i="6"/>
  <c r="N8678" i="6"/>
  <c r="N8679" i="6"/>
  <c r="N8680" i="6"/>
  <c r="N8681" i="6"/>
  <c r="N8682" i="6"/>
  <c r="N8683" i="6"/>
  <c r="N8684" i="6"/>
  <c r="N8685" i="6"/>
  <c r="N8686" i="6"/>
  <c r="N8687" i="6"/>
  <c r="N8688" i="6"/>
  <c r="N8689" i="6"/>
  <c r="N8690" i="6"/>
  <c r="N8691" i="6"/>
  <c r="N8692" i="6"/>
  <c r="N8693" i="6"/>
  <c r="N8694" i="6"/>
  <c r="N8695" i="6"/>
  <c r="N8696" i="6"/>
  <c r="N8697" i="6"/>
  <c r="N8698" i="6"/>
  <c r="N8699" i="6"/>
  <c r="N8700" i="6"/>
  <c r="N8701" i="6"/>
  <c r="N8702" i="6"/>
  <c r="N8703" i="6"/>
  <c r="N8704" i="6"/>
  <c r="N8705" i="6"/>
  <c r="N8706" i="6"/>
  <c r="N8707" i="6"/>
  <c r="N8708" i="6"/>
  <c r="N8709" i="6"/>
  <c r="N8710" i="6"/>
  <c r="N8711" i="6"/>
  <c r="N8712" i="6"/>
  <c r="N8713" i="6"/>
  <c r="N8714" i="6"/>
  <c r="N8715" i="6"/>
  <c r="N8716" i="6"/>
  <c r="N8717" i="6"/>
  <c r="N8718" i="6"/>
  <c r="N8719" i="6"/>
  <c r="N8720" i="6"/>
  <c r="N8721" i="6"/>
  <c r="N8722" i="6"/>
  <c r="N8723" i="6"/>
  <c r="N8724" i="6"/>
  <c r="N8725" i="6"/>
  <c r="N8726" i="6"/>
  <c r="N8727" i="6"/>
  <c r="N8728" i="6"/>
  <c r="N8729" i="6"/>
  <c r="N8730" i="6"/>
  <c r="N8731" i="6"/>
  <c r="N8732" i="6"/>
  <c r="N8733" i="6"/>
  <c r="N8734" i="6"/>
  <c r="N8735" i="6"/>
  <c r="N8736" i="6"/>
  <c r="N8737" i="6"/>
  <c r="N8738" i="6"/>
  <c r="N8739" i="6"/>
  <c r="N8740" i="6"/>
  <c r="N8741" i="6"/>
  <c r="N8742" i="6"/>
  <c r="N8743" i="6"/>
  <c r="N8744" i="6"/>
  <c r="N8745" i="6"/>
  <c r="N8746" i="6"/>
  <c r="N8747" i="6"/>
  <c r="N8748" i="6"/>
  <c r="N8749" i="6"/>
  <c r="N8750" i="6"/>
  <c r="N8751" i="6"/>
  <c r="N8752" i="6"/>
  <c r="N8753" i="6"/>
  <c r="N8754" i="6"/>
  <c r="N8755" i="6"/>
  <c r="N8756" i="6"/>
  <c r="N8757" i="6"/>
  <c r="N8758" i="6"/>
  <c r="N8759" i="6"/>
  <c r="N8760" i="6"/>
  <c r="N8761" i="6"/>
  <c r="N8762" i="6"/>
  <c r="N8763" i="6"/>
  <c r="N8764" i="6"/>
  <c r="N8765" i="6"/>
  <c r="N8766" i="6"/>
  <c r="N8767" i="6"/>
  <c r="N8768" i="6"/>
  <c r="N8769" i="6"/>
  <c r="N8770" i="6"/>
  <c r="N8771" i="6"/>
  <c r="N8772" i="6"/>
  <c r="N8773" i="6"/>
  <c r="N8774" i="6"/>
  <c r="N8775" i="6"/>
  <c r="N8776" i="6"/>
  <c r="N8777" i="6"/>
  <c r="N8778" i="6"/>
  <c r="N8779" i="6"/>
  <c r="N8780" i="6"/>
  <c r="N8781" i="6"/>
  <c r="N8782" i="6"/>
  <c r="N8783" i="6"/>
  <c r="N8784" i="6"/>
  <c r="N8785" i="6"/>
  <c r="N8786" i="6"/>
  <c r="N8787" i="6"/>
  <c r="N8788" i="6"/>
  <c r="N8789" i="6"/>
  <c r="N8790" i="6"/>
  <c r="N8791" i="6"/>
  <c r="N8792" i="6"/>
  <c r="N8793" i="6"/>
  <c r="N8794" i="6"/>
  <c r="N8795" i="6"/>
  <c r="N8796" i="6"/>
  <c r="N8797" i="6"/>
  <c r="N8798" i="6"/>
  <c r="N8799" i="6"/>
  <c r="N8800" i="6"/>
  <c r="N8801" i="6"/>
  <c r="N8802" i="6"/>
  <c r="N8803" i="6"/>
  <c r="N8804" i="6"/>
  <c r="N8805" i="6"/>
  <c r="N8806" i="6"/>
  <c r="N8807" i="6"/>
  <c r="N8808" i="6"/>
  <c r="N8809" i="6"/>
  <c r="N8810" i="6"/>
  <c r="N8811" i="6"/>
  <c r="N8812" i="6"/>
  <c r="N8813" i="6"/>
  <c r="N8814" i="6"/>
  <c r="N8815" i="6"/>
  <c r="N8816" i="6"/>
  <c r="N8817" i="6"/>
  <c r="N8818" i="6"/>
  <c r="N8819" i="6"/>
  <c r="N8820" i="6"/>
  <c r="N8821" i="6"/>
  <c r="N8822" i="6"/>
  <c r="N8823" i="6"/>
  <c r="N8824" i="6"/>
  <c r="N8825" i="6"/>
  <c r="N8826" i="6"/>
  <c r="N8827" i="6"/>
  <c r="N8828" i="6"/>
  <c r="N8829" i="6"/>
  <c r="N8830" i="6"/>
  <c r="N8831" i="6"/>
  <c r="N8832" i="6"/>
  <c r="N8833" i="6"/>
  <c r="N8834" i="6"/>
  <c r="N8835" i="6"/>
  <c r="N8836" i="6"/>
  <c r="N8837" i="6"/>
  <c r="N8838" i="6"/>
  <c r="N8839" i="6"/>
  <c r="N8840" i="6"/>
  <c r="N8841" i="6"/>
  <c r="N8842" i="6"/>
  <c r="N8843" i="6"/>
  <c r="N8844" i="6"/>
  <c r="N8845" i="6"/>
  <c r="N8846" i="6"/>
  <c r="N8847" i="6"/>
  <c r="N8848" i="6"/>
  <c r="N8849" i="6"/>
  <c r="N8850" i="6"/>
  <c r="N8851" i="6"/>
  <c r="N8852" i="6"/>
  <c r="N8853" i="6"/>
  <c r="N8854" i="6"/>
  <c r="N8855" i="6"/>
  <c r="N8856" i="6"/>
  <c r="N8857" i="6"/>
  <c r="N8858" i="6"/>
  <c r="N8859" i="6"/>
  <c r="N8860" i="6"/>
  <c r="N8861" i="6"/>
  <c r="N8862" i="6"/>
  <c r="N8863" i="6"/>
  <c r="N8864" i="6"/>
  <c r="N8865" i="6"/>
  <c r="N8866" i="6"/>
  <c r="N8867" i="6"/>
  <c r="N8868" i="6"/>
  <c r="N8869" i="6"/>
  <c r="N8870" i="6"/>
  <c r="N8871" i="6"/>
  <c r="N8872" i="6"/>
  <c r="N8873" i="6"/>
  <c r="N8874" i="6"/>
  <c r="N8875" i="6"/>
  <c r="N8876" i="6"/>
  <c r="N8877" i="6"/>
  <c r="N8878" i="6"/>
  <c r="N8879" i="6"/>
  <c r="N8880" i="6"/>
  <c r="N8881" i="6"/>
  <c r="N8882" i="6"/>
  <c r="N8883" i="6"/>
  <c r="N8884" i="6"/>
  <c r="N8885" i="6"/>
  <c r="N8886" i="6"/>
  <c r="N8887" i="6"/>
  <c r="N8888" i="6"/>
  <c r="N8889" i="6"/>
  <c r="N8890" i="6"/>
  <c r="N8891" i="6"/>
  <c r="N8892" i="6"/>
  <c r="N8893" i="6"/>
  <c r="N8894" i="6"/>
  <c r="N8895" i="6"/>
  <c r="N8896" i="6"/>
  <c r="N8897" i="6"/>
  <c r="N8898" i="6"/>
  <c r="N8899" i="6"/>
  <c r="N8900" i="6"/>
  <c r="N8901" i="6"/>
  <c r="N8902" i="6"/>
  <c r="N8903" i="6"/>
  <c r="N8904" i="6"/>
  <c r="N8905" i="6"/>
  <c r="N8906" i="6"/>
  <c r="N8907" i="6"/>
  <c r="N8908" i="6"/>
  <c r="N8909" i="6"/>
  <c r="N8910" i="6"/>
  <c r="N8911" i="6"/>
  <c r="N8912" i="6"/>
  <c r="N8913" i="6"/>
  <c r="N8914" i="6"/>
  <c r="N8915" i="6"/>
  <c r="N8916" i="6"/>
  <c r="N8917" i="6"/>
  <c r="N8918" i="6"/>
  <c r="N8919" i="6"/>
  <c r="N8920" i="6"/>
  <c r="N8921" i="6"/>
  <c r="N8922" i="6"/>
  <c r="N8923" i="6"/>
  <c r="N8924" i="6"/>
  <c r="N8925" i="6"/>
  <c r="N8926" i="6"/>
  <c r="N8927" i="6"/>
  <c r="N8928" i="6"/>
  <c r="N8929" i="6"/>
  <c r="N8930" i="6"/>
  <c r="N8931" i="6"/>
  <c r="N8932" i="6"/>
  <c r="N8933" i="6"/>
  <c r="N8934" i="6"/>
  <c r="N8935" i="6"/>
  <c r="N8936" i="6"/>
  <c r="N8937" i="6"/>
  <c r="N8938" i="6"/>
  <c r="N8939" i="6"/>
  <c r="N8940" i="6"/>
  <c r="N8941" i="6"/>
  <c r="N8942" i="6"/>
  <c r="N8943" i="6"/>
  <c r="N8944" i="6"/>
  <c r="N8945" i="6"/>
  <c r="N8946" i="6"/>
  <c r="N8947" i="6"/>
  <c r="N8948" i="6"/>
  <c r="N8949" i="6"/>
  <c r="N8950" i="6"/>
  <c r="N8951" i="6"/>
  <c r="N8952" i="6"/>
  <c r="N8953" i="6"/>
  <c r="N8954" i="6"/>
  <c r="N8955" i="6"/>
  <c r="N8956" i="6"/>
  <c r="N8957" i="6"/>
  <c r="N8958" i="6"/>
  <c r="N8959" i="6"/>
  <c r="N8960" i="6"/>
  <c r="N8961" i="6"/>
  <c r="N8962" i="6"/>
  <c r="N8963" i="6"/>
  <c r="N8964" i="6"/>
  <c r="N8965" i="6"/>
  <c r="N8966" i="6"/>
  <c r="N8967" i="6"/>
  <c r="N8968" i="6"/>
  <c r="N8969" i="6"/>
  <c r="N8970" i="6"/>
  <c r="N8971" i="6"/>
  <c r="N8972" i="6"/>
  <c r="N8973" i="6"/>
  <c r="N8974" i="6"/>
  <c r="N8975" i="6"/>
  <c r="N8976" i="6"/>
  <c r="N8977" i="6"/>
  <c r="N8978" i="6"/>
  <c r="N8979" i="6"/>
  <c r="N8980" i="6"/>
  <c r="N8981" i="6"/>
  <c r="N8982" i="6"/>
  <c r="N8983" i="6"/>
  <c r="N8984" i="6"/>
  <c r="N8985" i="6"/>
  <c r="N8986" i="6"/>
  <c r="N8987" i="6"/>
  <c r="N8988" i="6"/>
  <c r="N8989" i="6"/>
  <c r="N8990" i="6"/>
  <c r="N8991" i="6"/>
  <c r="N8992" i="6"/>
  <c r="N8993" i="6"/>
  <c r="N8994" i="6"/>
  <c r="N8995" i="6"/>
  <c r="N8996" i="6"/>
  <c r="N8997" i="6"/>
  <c r="N8998" i="6"/>
  <c r="N8999" i="6"/>
  <c r="N9000" i="6"/>
  <c r="N9001" i="6"/>
  <c r="N9002" i="6"/>
  <c r="N9003" i="6"/>
  <c r="N9004" i="6"/>
  <c r="N9005" i="6"/>
  <c r="N9006" i="6"/>
  <c r="N9007" i="6"/>
  <c r="N9008" i="6"/>
  <c r="N9009" i="6"/>
  <c r="N9010" i="6"/>
  <c r="N9011" i="6"/>
  <c r="N9012" i="6"/>
  <c r="N9013" i="6"/>
  <c r="N9014" i="6"/>
  <c r="N9015" i="6"/>
  <c r="N9016" i="6"/>
  <c r="N9017" i="6"/>
  <c r="N9018" i="6"/>
  <c r="N9019" i="6"/>
  <c r="N9020" i="6"/>
  <c r="N9021" i="6"/>
  <c r="N9022" i="6"/>
  <c r="N9023" i="6"/>
  <c r="N9024" i="6"/>
  <c r="N9025" i="6"/>
  <c r="N9026" i="6"/>
  <c r="N9027" i="6"/>
  <c r="N9028" i="6"/>
  <c r="N9029" i="6"/>
  <c r="N9030" i="6"/>
  <c r="N9031" i="6"/>
  <c r="N9032" i="6"/>
  <c r="N9033" i="6"/>
  <c r="N9034" i="6"/>
  <c r="N9035" i="6"/>
  <c r="N9036" i="6"/>
  <c r="N9037" i="6"/>
  <c r="N9038" i="6"/>
  <c r="N9039" i="6"/>
  <c r="N9040" i="6"/>
  <c r="N9041" i="6"/>
  <c r="N9042" i="6"/>
  <c r="N9043" i="6"/>
  <c r="N9044" i="6"/>
  <c r="N9045" i="6"/>
  <c r="N9046" i="6"/>
  <c r="N9047" i="6"/>
  <c r="N9048" i="6"/>
  <c r="N9049" i="6"/>
  <c r="N9050" i="6"/>
  <c r="N9051" i="6"/>
  <c r="N9052" i="6"/>
  <c r="N9053" i="6"/>
  <c r="N9054" i="6"/>
  <c r="N9055" i="6"/>
  <c r="N9056" i="6"/>
  <c r="N9057" i="6"/>
  <c r="N9058" i="6"/>
  <c r="N9059" i="6"/>
  <c r="N9060" i="6"/>
  <c r="N9061" i="6"/>
  <c r="N9062" i="6"/>
  <c r="N9063" i="6"/>
  <c r="N9064" i="6"/>
  <c r="N9065" i="6"/>
  <c r="N9066" i="6"/>
  <c r="N9067" i="6"/>
  <c r="N9068" i="6"/>
  <c r="N9069" i="6"/>
  <c r="N9070" i="6"/>
  <c r="N9071" i="6"/>
  <c r="N9072" i="6"/>
  <c r="N9073" i="6"/>
  <c r="N9074" i="6"/>
  <c r="N9075" i="6"/>
  <c r="N9076" i="6"/>
  <c r="N9077" i="6"/>
  <c r="N9078" i="6"/>
  <c r="N9079" i="6"/>
  <c r="N9080" i="6"/>
  <c r="N9081" i="6"/>
  <c r="N9082" i="6"/>
  <c r="N9083" i="6"/>
  <c r="N9084" i="6"/>
  <c r="N9085" i="6"/>
  <c r="N9086" i="6"/>
  <c r="N9087" i="6"/>
  <c r="N9088" i="6"/>
  <c r="N9089" i="6"/>
  <c r="N9090" i="6"/>
  <c r="N9091" i="6"/>
  <c r="N9092" i="6"/>
  <c r="N9093" i="6"/>
  <c r="N9094" i="6"/>
  <c r="N9095" i="6"/>
  <c r="N9096" i="6"/>
  <c r="N9097" i="6"/>
  <c r="N9098" i="6"/>
  <c r="N9099" i="6"/>
  <c r="N9100" i="6"/>
  <c r="N9101" i="6"/>
  <c r="N9102" i="6"/>
  <c r="N9103" i="6"/>
  <c r="N9104" i="6"/>
  <c r="N9105" i="6"/>
  <c r="N9106" i="6"/>
  <c r="N9107" i="6"/>
  <c r="N9108" i="6"/>
  <c r="N9109" i="6"/>
  <c r="N9110" i="6"/>
  <c r="N9111" i="6"/>
  <c r="N9112" i="6"/>
  <c r="N9113" i="6"/>
  <c r="N9114" i="6"/>
  <c r="N9115" i="6"/>
  <c r="N9116" i="6"/>
  <c r="N9117" i="6"/>
  <c r="N9118" i="6"/>
  <c r="N9119" i="6"/>
  <c r="N9120" i="6"/>
  <c r="N9121" i="6"/>
  <c r="N9122" i="6"/>
  <c r="N9123" i="6"/>
  <c r="N9124" i="6"/>
  <c r="N9125" i="6"/>
  <c r="N9126" i="6"/>
  <c r="N9127" i="6"/>
  <c r="N9128" i="6"/>
  <c r="N9129" i="6"/>
  <c r="N9130" i="6"/>
  <c r="N9131" i="6"/>
  <c r="N9132" i="6"/>
  <c r="N9133" i="6"/>
  <c r="N9134" i="6"/>
  <c r="N9135" i="6"/>
  <c r="N9136" i="6"/>
  <c r="N9137" i="6"/>
  <c r="N9138" i="6"/>
  <c r="N9139" i="6"/>
  <c r="N9140" i="6"/>
  <c r="N9141" i="6"/>
  <c r="N9142" i="6"/>
  <c r="N9143" i="6"/>
  <c r="N9144" i="6"/>
  <c r="N9145" i="6"/>
  <c r="N9146" i="6"/>
  <c r="N9147" i="6"/>
  <c r="N9148" i="6"/>
  <c r="N9149" i="6"/>
  <c r="N9150" i="6"/>
  <c r="N9151" i="6"/>
  <c r="N9152" i="6"/>
  <c r="N9153" i="6"/>
  <c r="N9154" i="6"/>
  <c r="N9155" i="6"/>
  <c r="N9156" i="6"/>
  <c r="N9157" i="6"/>
  <c r="N9158" i="6"/>
  <c r="N9159" i="6"/>
  <c r="N9160" i="6"/>
  <c r="N9161" i="6"/>
  <c r="N9162" i="6"/>
  <c r="N9163" i="6"/>
  <c r="N9164" i="6"/>
  <c r="N9165" i="6"/>
  <c r="N9166" i="6"/>
  <c r="N9167" i="6"/>
  <c r="N9168" i="6"/>
  <c r="N9169" i="6"/>
  <c r="N9170" i="6"/>
  <c r="N9171" i="6"/>
  <c r="N9172" i="6"/>
  <c r="N9173" i="6"/>
  <c r="N9174" i="6"/>
  <c r="N9175" i="6"/>
  <c r="N9176" i="6"/>
  <c r="N9177" i="6"/>
  <c r="N9178" i="6"/>
  <c r="N9179" i="6"/>
  <c r="N9180" i="6"/>
  <c r="N9181" i="6"/>
  <c r="N9182" i="6"/>
  <c r="N9183" i="6"/>
  <c r="N9184" i="6"/>
  <c r="N9185" i="6"/>
  <c r="N9186" i="6"/>
  <c r="N9187" i="6"/>
  <c r="N9188" i="6"/>
  <c r="N9189" i="6"/>
  <c r="N9190" i="6"/>
  <c r="N9191" i="6"/>
  <c r="N9192" i="6"/>
  <c r="N9193" i="6"/>
  <c r="N9194" i="6"/>
  <c r="N9195" i="6"/>
  <c r="N9196" i="6"/>
  <c r="N9197" i="6"/>
  <c r="N9198" i="6"/>
  <c r="N9199" i="6"/>
  <c r="N9200" i="6"/>
  <c r="N9201" i="6"/>
  <c r="N9202" i="6"/>
  <c r="N9203" i="6"/>
  <c r="N9204" i="6"/>
  <c r="N9205" i="6"/>
  <c r="N9206" i="6"/>
  <c r="N9207" i="6"/>
  <c r="N9208" i="6"/>
  <c r="N9209" i="6"/>
  <c r="N9210" i="6"/>
  <c r="N9211" i="6"/>
  <c r="N9212" i="6"/>
  <c r="N9213" i="6"/>
  <c r="N9214" i="6"/>
  <c r="N9215" i="6"/>
  <c r="N9216" i="6"/>
  <c r="N9217" i="6"/>
  <c r="N9218" i="6"/>
  <c r="N9219" i="6"/>
  <c r="N9220" i="6"/>
  <c r="N9221" i="6"/>
  <c r="N9222" i="6"/>
  <c r="N9223" i="6"/>
  <c r="N9224" i="6"/>
  <c r="N9225" i="6"/>
  <c r="N9226" i="6"/>
  <c r="N9227" i="6"/>
  <c r="N9228" i="6"/>
  <c r="N9229" i="6"/>
  <c r="N9230" i="6"/>
  <c r="N9231" i="6"/>
  <c r="N9232" i="6"/>
  <c r="N9233" i="6"/>
  <c r="N9234" i="6"/>
  <c r="N9235" i="6"/>
  <c r="N9236" i="6"/>
  <c r="N9237" i="6"/>
  <c r="N9238" i="6"/>
  <c r="N9239" i="6"/>
  <c r="N9240" i="6"/>
  <c r="N9241" i="6"/>
  <c r="N9242" i="6"/>
  <c r="N9243" i="6"/>
  <c r="N9244" i="6"/>
  <c r="N9245" i="6"/>
  <c r="N9246" i="6"/>
  <c r="N9247" i="6"/>
  <c r="N9248" i="6"/>
  <c r="N9249" i="6"/>
  <c r="N9250" i="6"/>
  <c r="N9251" i="6"/>
  <c r="N9252" i="6"/>
  <c r="N9253" i="6"/>
  <c r="N9254" i="6"/>
  <c r="N9255" i="6"/>
  <c r="N9256" i="6"/>
  <c r="N9257" i="6"/>
  <c r="N9258" i="6"/>
  <c r="N9259" i="6"/>
  <c r="N9260" i="6"/>
  <c r="N9261" i="6"/>
  <c r="N9262" i="6"/>
  <c r="N9263" i="6"/>
  <c r="N9264" i="6"/>
  <c r="N9265" i="6"/>
  <c r="N9266" i="6"/>
  <c r="N9267" i="6"/>
  <c r="N9268" i="6"/>
  <c r="N9269" i="6"/>
  <c r="N9270" i="6"/>
  <c r="N9271" i="6"/>
  <c r="N9272" i="6"/>
  <c r="N9273" i="6"/>
  <c r="N9274" i="6"/>
  <c r="N9275" i="6"/>
  <c r="N9276" i="6"/>
  <c r="N9277" i="6"/>
  <c r="N9278" i="6"/>
  <c r="N9279" i="6"/>
  <c r="N9280" i="6"/>
  <c r="N9281" i="6"/>
  <c r="N9282" i="6"/>
  <c r="N9283" i="6"/>
  <c r="N9284" i="6"/>
  <c r="N9285" i="6"/>
  <c r="N9286" i="6"/>
  <c r="N9287" i="6"/>
  <c r="N9288" i="6"/>
  <c r="N9289" i="6"/>
  <c r="N9290" i="6"/>
  <c r="N9291" i="6"/>
  <c r="N9292" i="6"/>
  <c r="N9293" i="6"/>
  <c r="N9294" i="6"/>
  <c r="N9295" i="6"/>
  <c r="N9296" i="6"/>
  <c r="N9297" i="6"/>
  <c r="N9298" i="6"/>
  <c r="N9299" i="6"/>
  <c r="N9300" i="6"/>
  <c r="N9301" i="6"/>
  <c r="N9302" i="6"/>
  <c r="N9303" i="6"/>
  <c r="N9304" i="6"/>
  <c r="N9305" i="6"/>
  <c r="N9306" i="6"/>
  <c r="N9307" i="6"/>
  <c r="N9308" i="6"/>
  <c r="N9309" i="6"/>
  <c r="N9310" i="6"/>
  <c r="N9311" i="6"/>
  <c r="N9312" i="6"/>
  <c r="N9313" i="6"/>
  <c r="N9314" i="6"/>
  <c r="N9315" i="6"/>
  <c r="N9316" i="6"/>
  <c r="N9317" i="6"/>
  <c r="N9318" i="6"/>
  <c r="N9319" i="6"/>
  <c r="N9320" i="6"/>
  <c r="N9321" i="6"/>
  <c r="N9322" i="6"/>
  <c r="N9323" i="6"/>
  <c r="N9324" i="6"/>
  <c r="N9325" i="6"/>
  <c r="N9326" i="6"/>
  <c r="N9327" i="6"/>
  <c r="N9328" i="6"/>
  <c r="N9329" i="6"/>
  <c r="N9330" i="6"/>
  <c r="N9331" i="6"/>
  <c r="N9332" i="6"/>
  <c r="N9333" i="6"/>
  <c r="N9334" i="6"/>
  <c r="N9335" i="6"/>
  <c r="N9336" i="6"/>
  <c r="N9337" i="6"/>
  <c r="N9338" i="6"/>
  <c r="N9339" i="6"/>
  <c r="N9340" i="6"/>
  <c r="N9341" i="6"/>
  <c r="N9342" i="6"/>
  <c r="N9343" i="6"/>
  <c r="N9344" i="6"/>
  <c r="N9345" i="6"/>
  <c r="N9346" i="6"/>
  <c r="N9347" i="6"/>
  <c r="N9348" i="6"/>
  <c r="N9349" i="6"/>
  <c r="N9350" i="6"/>
  <c r="N9351" i="6"/>
  <c r="N9352" i="6"/>
  <c r="N9353" i="6"/>
  <c r="N9354" i="6"/>
  <c r="N9355" i="6"/>
  <c r="N9356" i="6"/>
  <c r="N9357" i="6"/>
  <c r="N9358" i="6"/>
  <c r="N9359" i="6"/>
  <c r="N9360" i="6"/>
  <c r="N9361" i="6"/>
  <c r="N9362" i="6"/>
  <c r="N9363" i="6"/>
  <c r="N9364" i="6"/>
  <c r="N9365" i="6"/>
  <c r="N9366" i="6"/>
  <c r="N9367" i="6"/>
  <c r="N9368" i="6"/>
  <c r="N9369" i="6"/>
  <c r="N9370" i="6"/>
  <c r="N9371" i="6"/>
  <c r="N9372" i="6"/>
  <c r="N9373" i="6"/>
  <c r="N9374" i="6"/>
  <c r="N9375" i="6"/>
  <c r="N9376" i="6"/>
  <c r="N9377" i="6"/>
  <c r="N9378" i="6"/>
  <c r="N9379" i="6"/>
  <c r="N9380" i="6"/>
  <c r="N9381" i="6"/>
  <c r="N9382" i="6"/>
  <c r="N9383" i="6"/>
  <c r="N9384" i="6"/>
  <c r="N9385" i="6"/>
  <c r="N9386" i="6"/>
  <c r="N9387" i="6"/>
  <c r="N9388" i="6"/>
  <c r="N9389" i="6"/>
  <c r="N9390" i="6"/>
  <c r="N9391" i="6"/>
  <c r="N9392" i="6"/>
  <c r="N9393" i="6"/>
  <c r="N9394" i="6"/>
  <c r="N9395" i="6"/>
  <c r="N9396" i="6"/>
  <c r="N9397" i="6"/>
  <c r="N9398" i="6"/>
  <c r="N9399" i="6"/>
  <c r="N9400" i="6"/>
  <c r="N9401" i="6"/>
  <c r="N9402" i="6"/>
  <c r="N9403" i="6"/>
  <c r="N9404" i="6"/>
  <c r="N9405" i="6"/>
  <c r="N9406" i="6"/>
  <c r="N9407" i="6"/>
  <c r="N9408" i="6"/>
  <c r="N9409" i="6"/>
  <c r="N9410" i="6"/>
  <c r="N9411" i="6"/>
  <c r="N9412" i="6"/>
  <c r="N9413" i="6"/>
  <c r="N9414" i="6"/>
  <c r="N9415" i="6"/>
  <c r="N9416" i="6"/>
  <c r="N9417" i="6"/>
  <c r="N9418" i="6"/>
  <c r="N9419" i="6"/>
  <c r="N9420" i="6"/>
  <c r="N9421" i="6"/>
  <c r="N9422" i="6"/>
  <c r="N9423" i="6"/>
  <c r="N9424" i="6"/>
  <c r="N9425" i="6"/>
  <c r="N9426" i="6"/>
  <c r="N9427" i="6"/>
  <c r="N9428" i="6"/>
  <c r="N9429" i="6"/>
  <c r="N9430" i="6"/>
  <c r="N9431" i="6"/>
  <c r="N9432" i="6"/>
  <c r="N9433" i="6"/>
  <c r="N9434" i="6"/>
  <c r="N9435" i="6"/>
  <c r="N9436" i="6"/>
  <c r="N9437" i="6"/>
  <c r="N9438" i="6"/>
  <c r="N9439" i="6"/>
  <c r="N9440" i="6"/>
  <c r="N9441" i="6"/>
  <c r="N9442" i="6"/>
  <c r="N9443" i="6"/>
  <c r="N9444" i="6"/>
  <c r="N9445" i="6"/>
  <c r="N9446" i="6"/>
  <c r="N9447" i="6"/>
  <c r="N9448" i="6"/>
  <c r="N9449" i="6"/>
  <c r="N9450" i="6"/>
  <c r="N9451" i="6"/>
  <c r="N9452" i="6"/>
  <c r="N9453" i="6"/>
  <c r="N9454" i="6"/>
  <c r="N9455" i="6"/>
  <c r="N9456" i="6"/>
  <c r="N9457" i="6"/>
  <c r="N9458" i="6"/>
  <c r="N9459" i="6"/>
  <c r="N9460" i="6"/>
  <c r="N9461" i="6"/>
  <c r="N9462" i="6"/>
  <c r="N9463" i="6"/>
  <c r="N9464" i="6"/>
  <c r="N9465" i="6"/>
  <c r="N9466" i="6"/>
  <c r="N9467" i="6"/>
  <c r="N9468" i="6"/>
  <c r="N9469" i="6"/>
  <c r="N9470" i="6"/>
  <c r="N9471" i="6"/>
  <c r="N9472" i="6"/>
  <c r="N9473" i="6"/>
  <c r="N9474" i="6"/>
  <c r="N9475" i="6"/>
  <c r="N9476" i="6"/>
  <c r="N9477" i="6"/>
  <c r="N9478" i="6"/>
  <c r="N9479" i="6"/>
  <c r="N9480" i="6"/>
  <c r="N9481" i="6"/>
  <c r="N9482" i="6"/>
  <c r="N9483" i="6"/>
  <c r="N9484" i="6"/>
  <c r="N9485" i="6"/>
  <c r="N9486" i="6"/>
  <c r="N9487" i="6"/>
  <c r="N9488" i="6"/>
  <c r="N9489" i="6"/>
  <c r="N9490" i="6"/>
  <c r="N9491" i="6"/>
  <c r="N9492" i="6"/>
  <c r="N9493" i="6"/>
  <c r="N9494" i="6"/>
  <c r="N9495" i="6"/>
  <c r="N9496" i="6"/>
  <c r="N9497" i="6"/>
  <c r="N9498" i="6"/>
  <c r="N9499" i="6"/>
  <c r="N9500" i="6"/>
  <c r="N9501" i="6"/>
  <c r="N9502" i="6"/>
  <c r="N9503" i="6"/>
  <c r="N9504" i="6"/>
  <c r="N9505" i="6"/>
  <c r="N9506" i="6"/>
  <c r="N9507" i="6"/>
  <c r="N9508" i="6"/>
  <c r="N9509" i="6"/>
  <c r="N9510" i="6"/>
  <c r="N9511" i="6"/>
  <c r="N9512" i="6"/>
  <c r="N9513" i="6"/>
  <c r="N9514" i="6"/>
  <c r="N9515" i="6"/>
  <c r="N9516" i="6"/>
  <c r="N9517" i="6"/>
  <c r="N9518" i="6"/>
  <c r="N9519" i="6"/>
  <c r="N9520" i="6"/>
  <c r="N9521" i="6"/>
  <c r="N9522" i="6"/>
  <c r="N9523" i="6"/>
  <c r="N9524" i="6"/>
  <c r="N9525" i="6"/>
  <c r="N9526" i="6"/>
  <c r="N9527" i="6"/>
  <c r="N9528" i="6"/>
  <c r="N9529" i="6"/>
  <c r="N9530" i="6"/>
  <c r="N9531" i="6"/>
  <c r="N9532" i="6"/>
  <c r="N9533" i="6"/>
  <c r="N9534" i="6"/>
  <c r="N9535" i="6"/>
  <c r="N9536" i="6"/>
  <c r="N9537" i="6"/>
  <c r="N9538" i="6"/>
  <c r="N9539" i="6"/>
  <c r="N9540" i="6"/>
  <c r="N9541" i="6"/>
  <c r="N9542" i="6"/>
  <c r="N9543" i="6"/>
  <c r="N9544" i="6"/>
  <c r="N9545" i="6"/>
  <c r="N9546" i="6"/>
  <c r="N9547" i="6"/>
  <c r="N9548" i="6"/>
  <c r="N9549" i="6"/>
  <c r="N9550" i="6"/>
  <c r="N9551" i="6"/>
  <c r="N9552" i="6"/>
  <c r="N9553" i="6"/>
  <c r="N9554" i="6"/>
  <c r="N9555" i="6"/>
  <c r="N9556" i="6"/>
  <c r="N9557" i="6"/>
  <c r="N9558" i="6"/>
  <c r="N9559" i="6"/>
  <c r="N9560" i="6"/>
  <c r="N9561" i="6"/>
  <c r="N9562" i="6"/>
  <c r="N9563" i="6"/>
  <c r="N9564" i="6"/>
  <c r="N9565" i="6"/>
  <c r="N9566" i="6"/>
  <c r="N9567" i="6"/>
  <c r="N9568" i="6"/>
  <c r="N9569" i="6"/>
  <c r="N9570" i="6"/>
  <c r="N9571" i="6"/>
  <c r="N9572" i="6"/>
  <c r="N9573" i="6"/>
  <c r="N9574" i="6"/>
  <c r="N9575" i="6"/>
  <c r="N9576" i="6"/>
  <c r="N9577" i="6"/>
  <c r="N9578" i="6"/>
  <c r="N9579" i="6"/>
  <c r="N9580" i="6"/>
  <c r="N9581" i="6"/>
  <c r="N9582" i="6"/>
  <c r="N9583" i="6"/>
  <c r="N9584" i="6"/>
  <c r="N9585" i="6"/>
  <c r="N9586" i="6"/>
  <c r="N9587" i="6"/>
  <c r="N9588" i="6"/>
  <c r="N9589" i="6"/>
  <c r="N9590" i="6"/>
  <c r="N9591" i="6"/>
  <c r="N9592" i="6"/>
  <c r="N9593" i="6"/>
  <c r="N9594" i="6"/>
  <c r="N9595" i="6"/>
  <c r="N9596" i="6"/>
  <c r="N9597" i="6"/>
  <c r="N9598" i="6"/>
  <c r="N9599" i="6"/>
  <c r="N9600" i="6"/>
  <c r="N9601" i="6"/>
  <c r="N9602" i="6"/>
  <c r="N9603" i="6"/>
  <c r="N9604" i="6"/>
  <c r="N9605" i="6"/>
  <c r="N9606" i="6"/>
  <c r="N9607" i="6"/>
  <c r="N9608" i="6"/>
  <c r="N9609" i="6"/>
  <c r="N9610" i="6"/>
  <c r="N9611" i="6"/>
  <c r="N9612" i="6"/>
  <c r="N9613" i="6"/>
  <c r="N9614" i="6"/>
  <c r="N9615" i="6"/>
  <c r="N9616" i="6"/>
  <c r="N9617" i="6"/>
  <c r="N9618" i="6"/>
  <c r="N9619" i="6"/>
  <c r="N9620" i="6"/>
  <c r="N9621" i="6"/>
  <c r="N9622" i="6"/>
  <c r="N9623" i="6"/>
  <c r="N9624" i="6"/>
  <c r="N9625" i="6"/>
  <c r="N9626" i="6"/>
  <c r="N9627" i="6"/>
  <c r="N9628" i="6"/>
  <c r="N9629" i="6"/>
  <c r="N9630" i="6"/>
  <c r="N9631" i="6"/>
  <c r="N9632" i="6"/>
  <c r="N9633" i="6"/>
  <c r="N9634" i="6"/>
  <c r="N9635" i="6"/>
  <c r="N9636" i="6"/>
  <c r="N9637" i="6"/>
  <c r="N9638" i="6"/>
  <c r="N9639" i="6"/>
  <c r="N9640" i="6"/>
  <c r="N9641" i="6"/>
  <c r="N9642" i="6"/>
  <c r="N9643" i="6"/>
  <c r="N9644" i="6"/>
  <c r="N9645" i="6"/>
  <c r="N9646" i="6"/>
  <c r="N9647" i="6"/>
  <c r="N9648" i="6"/>
  <c r="N9649" i="6"/>
  <c r="N9650" i="6"/>
  <c r="N9651" i="6"/>
  <c r="N9652" i="6"/>
  <c r="N9653" i="6"/>
  <c r="N9654" i="6"/>
  <c r="N9655" i="6"/>
  <c r="N9656" i="6"/>
  <c r="N9657" i="6"/>
  <c r="N9658" i="6"/>
  <c r="N9659" i="6"/>
  <c r="N9660" i="6"/>
  <c r="N9661" i="6"/>
  <c r="N9662" i="6"/>
  <c r="N9663" i="6"/>
  <c r="N9664" i="6"/>
  <c r="N9665" i="6"/>
  <c r="N9666" i="6"/>
  <c r="N9667" i="6"/>
  <c r="N9668" i="6"/>
  <c r="N9669" i="6"/>
  <c r="N9670" i="6"/>
  <c r="N9671" i="6"/>
  <c r="N9672" i="6"/>
  <c r="N9673" i="6"/>
  <c r="N9674" i="6"/>
  <c r="N9675" i="6"/>
  <c r="N9676" i="6"/>
  <c r="N9677" i="6"/>
  <c r="N9678" i="6"/>
  <c r="N9679" i="6"/>
  <c r="N9680" i="6"/>
  <c r="N9681" i="6"/>
  <c r="N9682" i="6"/>
  <c r="N9683" i="6"/>
  <c r="N9684" i="6"/>
  <c r="N9685" i="6"/>
  <c r="N9686" i="6"/>
  <c r="N9687" i="6"/>
  <c r="N9688" i="6"/>
  <c r="N9689" i="6"/>
  <c r="N9690" i="6"/>
  <c r="N9691" i="6"/>
  <c r="N9692" i="6"/>
  <c r="N9693" i="6"/>
  <c r="N9694" i="6"/>
  <c r="N9695" i="6"/>
  <c r="N9696" i="6"/>
  <c r="N9697" i="6"/>
  <c r="N9698" i="6"/>
  <c r="N9699" i="6"/>
  <c r="N9700" i="6"/>
  <c r="N9701" i="6"/>
  <c r="N9702" i="6"/>
  <c r="N9703" i="6"/>
  <c r="N9704" i="6"/>
  <c r="N9705" i="6"/>
  <c r="N9706" i="6"/>
  <c r="N9707" i="6"/>
  <c r="N9708" i="6"/>
  <c r="N9709" i="6"/>
  <c r="N9710" i="6"/>
  <c r="N9711" i="6"/>
  <c r="N9712" i="6"/>
  <c r="N9713" i="6"/>
  <c r="N9714" i="6"/>
  <c r="N9715" i="6"/>
  <c r="N9716" i="6"/>
  <c r="N9717" i="6"/>
  <c r="N9718" i="6"/>
  <c r="N9719" i="6"/>
  <c r="N9720" i="6"/>
  <c r="N9721" i="6"/>
  <c r="N9722" i="6"/>
  <c r="N9723" i="6"/>
  <c r="N9724" i="6"/>
  <c r="N9725" i="6"/>
  <c r="N9726" i="6"/>
  <c r="N9727" i="6"/>
  <c r="N9728" i="6"/>
  <c r="N9729" i="6"/>
  <c r="N9730" i="6"/>
  <c r="N9731" i="6"/>
  <c r="N9732" i="6"/>
  <c r="N9733" i="6"/>
  <c r="N9734" i="6"/>
  <c r="N9735" i="6"/>
  <c r="N9736" i="6"/>
  <c r="N9737" i="6"/>
  <c r="N9738" i="6"/>
  <c r="N9739" i="6"/>
  <c r="N9740" i="6"/>
  <c r="N9741" i="6"/>
  <c r="N9742" i="6"/>
  <c r="N9743" i="6"/>
  <c r="N9744" i="6"/>
  <c r="N9745" i="6"/>
  <c r="N9746" i="6"/>
  <c r="N9747" i="6"/>
  <c r="N9748" i="6"/>
  <c r="N9749" i="6"/>
  <c r="N9750" i="6"/>
  <c r="N9751" i="6"/>
  <c r="N9752" i="6"/>
  <c r="N9753" i="6"/>
  <c r="N9754" i="6"/>
  <c r="N9755" i="6"/>
  <c r="N9756" i="6"/>
  <c r="N9757" i="6"/>
  <c r="N9758" i="6"/>
  <c r="N9759" i="6"/>
  <c r="N9760" i="6"/>
  <c r="N9761" i="6"/>
  <c r="N9762" i="6"/>
  <c r="N9763" i="6"/>
  <c r="N9764" i="6"/>
  <c r="N9765" i="6"/>
  <c r="N9766" i="6"/>
  <c r="N9767" i="6"/>
  <c r="N9768" i="6"/>
  <c r="N9769" i="6"/>
  <c r="N9770" i="6"/>
  <c r="N9771" i="6"/>
  <c r="N9772" i="6"/>
  <c r="N9773" i="6"/>
  <c r="N9774" i="6"/>
  <c r="N9775" i="6"/>
  <c r="N9776" i="6"/>
  <c r="N9777" i="6"/>
  <c r="N9778" i="6"/>
  <c r="N9779" i="6"/>
  <c r="N9780" i="6"/>
  <c r="N9781" i="6"/>
  <c r="N9782" i="6"/>
  <c r="N9783" i="6"/>
  <c r="N9784" i="6"/>
  <c r="N9785" i="6"/>
  <c r="N9786" i="6"/>
  <c r="N9787" i="6"/>
  <c r="N9788" i="6"/>
  <c r="N9789" i="6"/>
  <c r="N9790" i="6"/>
  <c r="N9791" i="6"/>
  <c r="N9792" i="6"/>
  <c r="N9793" i="6"/>
  <c r="N9794" i="6"/>
  <c r="N9795" i="6"/>
  <c r="N9796" i="6"/>
  <c r="N9797" i="6"/>
  <c r="N9798" i="6"/>
  <c r="N9799" i="6"/>
  <c r="N9800" i="6"/>
  <c r="N9801" i="6"/>
  <c r="N9802" i="6"/>
  <c r="N9803" i="6"/>
  <c r="N9804" i="6"/>
  <c r="N9805" i="6"/>
  <c r="N9806" i="6"/>
  <c r="N9807" i="6"/>
  <c r="N9808" i="6"/>
  <c r="N9809" i="6"/>
  <c r="N9810" i="6"/>
  <c r="N9811" i="6"/>
  <c r="N9812" i="6"/>
  <c r="N9813" i="6"/>
  <c r="N9814" i="6"/>
  <c r="N9815" i="6"/>
  <c r="N9816" i="6"/>
  <c r="N9817" i="6"/>
  <c r="N9818" i="6"/>
  <c r="N9819" i="6"/>
  <c r="N9820" i="6"/>
  <c r="N9821" i="6"/>
  <c r="N9822" i="6"/>
  <c r="N9823" i="6"/>
  <c r="N9824" i="6"/>
  <c r="N9825" i="6"/>
  <c r="N9826" i="6"/>
  <c r="N9827" i="6"/>
  <c r="N9828" i="6"/>
  <c r="N9829" i="6"/>
  <c r="N9830" i="6"/>
  <c r="N9831" i="6"/>
  <c r="N9832" i="6"/>
  <c r="N9833" i="6"/>
  <c r="N9834" i="6"/>
  <c r="N9835" i="6"/>
  <c r="N9836" i="6"/>
  <c r="N9837" i="6"/>
  <c r="N9838" i="6"/>
  <c r="N9839" i="6"/>
  <c r="N9840" i="6"/>
  <c r="N9841" i="6"/>
  <c r="N9842" i="6"/>
  <c r="N9843" i="6"/>
  <c r="N9844" i="6"/>
  <c r="N9845" i="6"/>
  <c r="N9846" i="6"/>
  <c r="N9847" i="6"/>
  <c r="N9848" i="6"/>
  <c r="N9849" i="6"/>
  <c r="N9850" i="6"/>
  <c r="N9851" i="6"/>
  <c r="N9852" i="6"/>
  <c r="N9853" i="6"/>
  <c r="N9854" i="6"/>
  <c r="N9855" i="6"/>
  <c r="N9856" i="6"/>
  <c r="N9857" i="6"/>
  <c r="N9858" i="6"/>
  <c r="N9859" i="6"/>
  <c r="N9860" i="6"/>
  <c r="N9861" i="6"/>
  <c r="N9862" i="6"/>
  <c r="N9863" i="6"/>
  <c r="N9864" i="6"/>
  <c r="N9865" i="6"/>
  <c r="N9866" i="6"/>
  <c r="N9867" i="6"/>
  <c r="N9868" i="6"/>
  <c r="N9869" i="6"/>
  <c r="N9870" i="6"/>
  <c r="N9871" i="6"/>
  <c r="N9872" i="6"/>
  <c r="N9873" i="6"/>
  <c r="N9874" i="6"/>
  <c r="N9875" i="6"/>
  <c r="N9876" i="6"/>
  <c r="N9877" i="6"/>
  <c r="N9878" i="6"/>
  <c r="N9879" i="6"/>
  <c r="N9880" i="6"/>
  <c r="N9881" i="6"/>
  <c r="N9882" i="6"/>
  <c r="N9883" i="6"/>
  <c r="N9884" i="6"/>
  <c r="N9885" i="6"/>
  <c r="N9886" i="6"/>
  <c r="N9887" i="6"/>
  <c r="N9888" i="6"/>
  <c r="N9889" i="6"/>
  <c r="N9890" i="6"/>
  <c r="N9891" i="6"/>
  <c r="N9892" i="6"/>
  <c r="N9893" i="6"/>
  <c r="N9894" i="6"/>
  <c r="N9895" i="6"/>
  <c r="N9896" i="6"/>
  <c r="N9897" i="6"/>
  <c r="N9898" i="6"/>
  <c r="N9899" i="6"/>
  <c r="N9900" i="6"/>
  <c r="N9901" i="6"/>
  <c r="N9902" i="6"/>
  <c r="N9903" i="6"/>
  <c r="N9904" i="6"/>
  <c r="N9905" i="6"/>
  <c r="N9906" i="6"/>
  <c r="N9907" i="6"/>
  <c r="N9908" i="6"/>
  <c r="N9909" i="6"/>
  <c r="N9910" i="6"/>
  <c r="N9911" i="6"/>
  <c r="N9912" i="6"/>
  <c r="N9913" i="6"/>
  <c r="N9914" i="6"/>
  <c r="N9915" i="6"/>
  <c r="N9916" i="6"/>
  <c r="N9917" i="6"/>
  <c r="N9918" i="6"/>
  <c r="N9919" i="6"/>
  <c r="N9920" i="6"/>
  <c r="N9921" i="6"/>
  <c r="N9922" i="6"/>
  <c r="N9923" i="6"/>
  <c r="N9924" i="6"/>
  <c r="N9925" i="6"/>
  <c r="N9926" i="6"/>
  <c r="N9927" i="6"/>
  <c r="N9928" i="6"/>
  <c r="N9929" i="6"/>
  <c r="N9930" i="6"/>
  <c r="N9931" i="6"/>
  <c r="N9932" i="6"/>
  <c r="N9933" i="6"/>
  <c r="N9934" i="6"/>
  <c r="N9935" i="6"/>
  <c r="N9936" i="6"/>
  <c r="N9937" i="6"/>
  <c r="N9938" i="6"/>
  <c r="N9939" i="6"/>
  <c r="N9940" i="6"/>
  <c r="N9941" i="6"/>
  <c r="N9942" i="6"/>
  <c r="N9943" i="6"/>
  <c r="N9944" i="6"/>
  <c r="N9945" i="6"/>
  <c r="N9946" i="6"/>
  <c r="N9947" i="6"/>
  <c r="N9948" i="6"/>
  <c r="N9949" i="6"/>
  <c r="N9950" i="6"/>
  <c r="N9951" i="6"/>
  <c r="N9952" i="6"/>
  <c r="N9953" i="6"/>
  <c r="N9954" i="6"/>
  <c r="N9955" i="6"/>
  <c r="N9956" i="6"/>
  <c r="N9957" i="6"/>
  <c r="N9958" i="6"/>
  <c r="N9959" i="6"/>
  <c r="N9960" i="6"/>
  <c r="N9961" i="6"/>
  <c r="N9962" i="6"/>
  <c r="N9963" i="6"/>
  <c r="N9964" i="6"/>
  <c r="N9965" i="6"/>
  <c r="N9966" i="6"/>
  <c r="N9967" i="6"/>
  <c r="N9968" i="6"/>
  <c r="N9969" i="6"/>
  <c r="N9970" i="6"/>
  <c r="N9971" i="6"/>
  <c r="N9972" i="6"/>
  <c r="N9973" i="6"/>
  <c r="N9974" i="6"/>
  <c r="N9975" i="6"/>
  <c r="N9976" i="6"/>
  <c r="N9977" i="6"/>
  <c r="N9978" i="6"/>
  <c r="N9979" i="6"/>
  <c r="N9980" i="6"/>
  <c r="N9981" i="6"/>
  <c r="N9982" i="6"/>
  <c r="N9983" i="6"/>
  <c r="N9984" i="6"/>
  <c r="N9985" i="6"/>
  <c r="N9986" i="6"/>
  <c r="N9987" i="6"/>
  <c r="N9988" i="6"/>
  <c r="N9989" i="6"/>
  <c r="N9990" i="6"/>
  <c r="N9991" i="6"/>
  <c r="N9992" i="6"/>
  <c r="N9993" i="6"/>
  <c r="N9994" i="6"/>
  <c r="N9995" i="6"/>
  <c r="N9996" i="6"/>
  <c r="N9997" i="6"/>
  <c r="N9998" i="6"/>
  <c r="N9999" i="6"/>
  <c r="N10000" i="6"/>
  <c r="N10001" i="6"/>
  <c r="N10002" i="6"/>
  <c r="N10003" i="6"/>
  <c r="N10004" i="6"/>
  <c r="N10005" i="6"/>
  <c r="N10006" i="6"/>
  <c r="N10007" i="6"/>
  <c r="N10008" i="6"/>
  <c r="N10009" i="6"/>
  <c r="N10010" i="6"/>
  <c r="N10011" i="6"/>
  <c r="N10012" i="6"/>
  <c r="N10013" i="6"/>
  <c r="N10014" i="6"/>
  <c r="N10015" i="6"/>
  <c r="N10016" i="6"/>
  <c r="N10017" i="6"/>
  <c r="N10018" i="6"/>
  <c r="N10019" i="6"/>
  <c r="N10020" i="6"/>
  <c r="N10021" i="6"/>
  <c r="N10022" i="6"/>
  <c r="N10023" i="6"/>
  <c r="N10024" i="6"/>
  <c r="N10025" i="6"/>
  <c r="N10026" i="6"/>
  <c r="N10027" i="6"/>
  <c r="N10028" i="6"/>
  <c r="N10029" i="6"/>
  <c r="N10030" i="6"/>
  <c r="N10031" i="6"/>
  <c r="N10032" i="6"/>
  <c r="N10033" i="6"/>
  <c r="N10034" i="6"/>
  <c r="N10035" i="6"/>
  <c r="N10036" i="6"/>
  <c r="N10037" i="6"/>
  <c r="N10038" i="6"/>
  <c r="N10039" i="6"/>
  <c r="N10040" i="6"/>
  <c r="N10041" i="6"/>
  <c r="N10042" i="6"/>
  <c r="N10043" i="6"/>
  <c r="N10044" i="6"/>
  <c r="N10045" i="6"/>
  <c r="N10046" i="6"/>
  <c r="N10047" i="6"/>
  <c r="N10048" i="6"/>
  <c r="N10049" i="6"/>
  <c r="N10050" i="6"/>
  <c r="N10051" i="6"/>
  <c r="N10052" i="6"/>
  <c r="N10053" i="6"/>
  <c r="N10054" i="6"/>
  <c r="N10055" i="6"/>
  <c r="N10056" i="6"/>
  <c r="N10057" i="6"/>
  <c r="N10058" i="6"/>
  <c r="N10059" i="6"/>
  <c r="N10060" i="6"/>
  <c r="N10061" i="6"/>
  <c r="N10062" i="6"/>
  <c r="N10063" i="6"/>
  <c r="N10064" i="6"/>
  <c r="N10065" i="6"/>
  <c r="N10066" i="6"/>
  <c r="N10067" i="6"/>
  <c r="N10068" i="6"/>
  <c r="N10069" i="6"/>
  <c r="N10070" i="6"/>
  <c r="N10071" i="6"/>
  <c r="N10072" i="6"/>
  <c r="N10073" i="6"/>
  <c r="N10074" i="6"/>
  <c r="N10075" i="6"/>
  <c r="N10076" i="6"/>
  <c r="N10077" i="6"/>
  <c r="N10078" i="6"/>
  <c r="N10079" i="6"/>
  <c r="N10080" i="6"/>
  <c r="N10081" i="6"/>
  <c r="N10082" i="6"/>
  <c r="N10083" i="6"/>
  <c r="N10084" i="6"/>
  <c r="N10085" i="6"/>
  <c r="N10086" i="6"/>
  <c r="N10087" i="6"/>
  <c r="N10088" i="6"/>
  <c r="N10089" i="6"/>
  <c r="N10090" i="6"/>
  <c r="N10091" i="6"/>
  <c r="N10092" i="6"/>
  <c r="N10093" i="6"/>
  <c r="N10094" i="6"/>
  <c r="N10095" i="6"/>
  <c r="N10096" i="6"/>
  <c r="N10097" i="6"/>
  <c r="N10098" i="6"/>
  <c r="N10099" i="6"/>
  <c r="N10100" i="6"/>
  <c r="N10101" i="6"/>
  <c r="N10102" i="6"/>
  <c r="N10103" i="6"/>
  <c r="N10104" i="6"/>
  <c r="N10105" i="6"/>
  <c r="N10106" i="6"/>
  <c r="N10107" i="6"/>
  <c r="N10108" i="6"/>
  <c r="N10109" i="6"/>
  <c r="N10110" i="6"/>
  <c r="N10111" i="6"/>
  <c r="N10112" i="6"/>
  <c r="N10113" i="6"/>
  <c r="N10114" i="6"/>
  <c r="N10115" i="6"/>
  <c r="N10116" i="6"/>
  <c r="N10117" i="6"/>
  <c r="N10118" i="6"/>
  <c r="N10119" i="6"/>
  <c r="N10120" i="6"/>
  <c r="N10121" i="6"/>
  <c r="N10122" i="6"/>
  <c r="N10123" i="6"/>
  <c r="N10124" i="6"/>
  <c r="N10125" i="6"/>
  <c r="N10126" i="6"/>
  <c r="N10127" i="6"/>
  <c r="N10128" i="6"/>
  <c r="N10129" i="6"/>
  <c r="N10130" i="6"/>
  <c r="N10131" i="6"/>
  <c r="N10132" i="6"/>
  <c r="N10133" i="6"/>
  <c r="N10134" i="6"/>
  <c r="N10135" i="6"/>
  <c r="N10136" i="6"/>
  <c r="N10137" i="6"/>
  <c r="N10138" i="6"/>
  <c r="N10139" i="6"/>
  <c r="N10140" i="6"/>
  <c r="N10141" i="6"/>
  <c r="N10142" i="6"/>
  <c r="N10143" i="6"/>
  <c r="N10144" i="6"/>
  <c r="N10145" i="6"/>
  <c r="N10146" i="6"/>
  <c r="N10147" i="6"/>
  <c r="N10148" i="6"/>
  <c r="N10149" i="6"/>
  <c r="N10150" i="6"/>
  <c r="N10151" i="6"/>
  <c r="N10152" i="6"/>
  <c r="N10153" i="6"/>
  <c r="N10154" i="6"/>
  <c r="N10155" i="6"/>
  <c r="N10156" i="6"/>
  <c r="N10157" i="6"/>
  <c r="N10158" i="6"/>
  <c r="N10159" i="6"/>
  <c r="N10160" i="6"/>
  <c r="N10161" i="6"/>
  <c r="N10162" i="6"/>
  <c r="N10163" i="6"/>
  <c r="N10164" i="6"/>
  <c r="N10165" i="6"/>
  <c r="N10166" i="6"/>
  <c r="N10167" i="6"/>
  <c r="N10168" i="6"/>
  <c r="N10169" i="6"/>
  <c r="N10170" i="6"/>
  <c r="N10171" i="6"/>
  <c r="N10172" i="6"/>
  <c r="N10173" i="6"/>
  <c r="N10174" i="6"/>
  <c r="N10175" i="6"/>
  <c r="N10176" i="6"/>
  <c r="N10177" i="6"/>
  <c r="N10178" i="6"/>
  <c r="N10179" i="6"/>
  <c r="N10180" i="6"/>
  <c r="N10181" i="6"/>
  <c r="N10182" i="6"/>
  <c r="N10183" i="6"/>
  <c r="N10184" i="6"/>
  <c r="N10185" i="6"/>
  <c r="N10186" i="6"/>
  <c r="N10187" i="6"/>
  <c r="N10188" i="6"/>
  <c r="N10189" i="6"/>
  <c r="N10190" i="6"/>
  <c r="N10191" i="6"/>
  <c r="N10192" i="6"/>
  <c r="N10193" i="6"/>
  <c r="N10194" i="6"/>
  <c r="N10195" i="6"/>
  <c r="N10196" i="6"/>
  <c r="N10197" i="6"/>
  <c r="N10198" i="6"/>
  <c r="N10199" i="6"/>
  <c r="N10200" i="6"/>
  <c r="N10201" i="6"/>
  <c r="N10202" i="6"/>
  <c r="N10203" i="6"/>
  <c r="N10204" i="6"/>
  <c r="N10205" i="6"/>
  <c r="N10206" i="6"/>
  <c r="N10207" i="6"/>
  <c r="N10208" i="6"/>
  <c r="N10209" i="6"/>
  <c r="N10210" i="6"/>
  <c r="N10211" i="6"/>
  <c r="N10212" i="6"/>
  <c r="N10213" i="6"/>
  <c r="N10214" i="6"/>
  <c r="N10215" i="6"/>
  <c r="N10216" i="6"/>
  <c r="N10217" i="6"/>
  <c r="N10218" i="6"/>
  <c r="N10219" i="6"/>
  <c r="N10220" i="6"/>
  <c r="N10221" i="6"/>
  <c r="N10222" i="6"/>
  <c r="N10223" i="6"/>
  <c r="N10224" i="6"/>
  <c r="N10225" i="6"/>
  <c r="N10226" i="6"/>
  <c r="N10227" i="6"/>
  <c r="N10228" i="6"/>
  <c r="N10229" i="6"/>
  <c r="N10230" i="6"/>
  <c r="N10231" i="6"/>
  <c r="N10232" i="6"/>
  <c r="N10233" i="6"/>
  <c r="N10234" i="6"/>
  <c r="N10235" i="6"/>
  <c r="N10236" i="6"/>
  <c r="N10237" i="6"/>
  <c r="N10238" i="6"/>
  <c r="N10239" i="6"/>
  <c r="N10240" i="6"/>
  <c r="N10241" i="6"/>
  <c r="N10242" i="6"/>
  <c r="N10243" i="6"/>
  <c r="N10244" i="6"/>
  <c r="N10245" i="6"/>
  <c r="N10246" i="6"/>
  <c r="N10247" i="6"/>
  <c r="N10248" i="6"/>
  <c r="N10249" i="6"/>
  <c r="N10250" i="6"/>
  <c r="N10251" i="6"/>
  <c r="N10252" i="6"/>
  <c r="N10253" i="6"/>
  <c r="N10254" i="6"/>
  <c r="N10255" i="6"/>
  <c r="N10256" i="6"/>
  <c r="N10257" i="6"/>
  <c r="N10258" i="6"/>
  <c r="N10259" i="6"/>
  <c r="N10260" i="6"/>
  <c r="N10261" i="6"/>
  <c r="N10262" i="6"/>
  <c r="N10263" i="6"/>
  <c r="N10264" i="6"/>
  <c r="N10265" i="6"/>
  <c r="N10266" i="6"/>
  <c r="N10267" i="6"/>
  <c r="N10268" i="6"/>
  <c r="N10269" i="6"/>
  <c r="N10270" i="6"/>
  <c r="N10271" i="6"/>
  <c r="N10272" i="6"/>
  <c r="N10273" i="6"/>
  <c r="N10274" i="6"/>
  <c r="N10275" i="6"/>
  <c r="N10276" i="6"/>
  <c r="N10277" i="6"/>
  <c r="N10278" i="6"/>
  <c r="N10279" i="6"/>
  <c r="N10280" i="6"/>
  <c r="N10281" i="6"/>
  <c r="N10282" i="6"/>
  <c r="N10283" i="6"/>
  <c r="N10284" i="6"/>
  <c r="N10285" i="6"/>
  <c r="N10286" i="6"/>
  <c r="N10287" i="6"/>
  <c r="N10288" i="6"/>
  <c r="N10289" i="6"/>
  <c r="N10290" i="6"/>
  <c r="N10291" i="6"/>
  <c r="N10292" i="6"/>
  <c r="N10293" i="6"/>
  <c r="N10294" i="6"/>
  <c r="N10295" i="6"/>
  <c r="N10296" i="6"/>
  <c r="N10297" i="6"/>
  <c r="N10298" i="6"/>
  <c r="N10299" i="6"/>
  <c r="N10300" i="6"/>
  <c r="N10301" i="6"/>
  <c r="N10302" i="6"/>
  <c r="N10303" i="6"/>
  <c r="N10304" i="6"/>
  <c r="N10305" i="6"/>
  <c r="N10306" i="6"/>
  <c r="N10307" i="6"/>
  <c r="N10308" i="6"/>
  <c r="N10309" i="6"/>
  <c r="N10310" i="6"/>
  <c r="N10311" i="6"/>
  <c r="N10312" i="6"/>
  <c r="N10313" i="6"/>
  <c r="N10314" i="6"/>
  <c r="N10315" i="6"/>
  <c r="N10316" i="6"/>
  <c r="N10317" i="6"/>
  <c r="N10318" i="6"/>
  <c r="N10319" i="6"/>
  <c r="N10320" i="6"/>
  <c r="N10321" i="6"/>
  <c r="N10322" i="6"/>
  <c r="N10323" i="6"/>
  <c r="N10324" i="6"/>
  <c r="N10325" i="6"/>
  <c r="N10326" i="6"/>
  <c r="N10327" i="6"/>
  <c r="N10328" i="6"/>
  <c r="N10329" i="6"/>
  <c r="N10330" i="6"/>
  <c r="N10331" i="6"/>
  <c r="N10332" i="6"/>
  <c r="N10333" i="6"/>
  <c r="N10334" i="6"/>
  <c r="N10335" i="6"/>
  <c r="N10336" i="6"/>
  <c r="N10337" i="6"/>
  <c r="N10338" i="6"/>
  <c r="N10339" i="6"/>
  <c r="N10340" i="6"/>
  <c r="N10341" i="6"/>
  <c r="N10342" i="6"/>
  <c r="N10343" i="6"/>
  <c r="N10344" i="6"/>
  <c r="N10345" i="6"/>
  <c r="N10346" i="6"/>
  <c r="N10347" i="6"/>
  <c r="N10348" i="6"/>
  <c r="N10349" i="6"/>
  <c r="N10350" i="6"/>
  <c r="N10351" i="6"/>
  <c r="N10352" i="6"/>
  <c r="N10353" i="6"/>
  <c r="N10354" i="6"/>
  <c r="N10355" i="6"/>
  <c r="N10356" i="6"/>
  <c r="N10357" i="6"/>
  <c r="N10358" i="6"/>
  <c r="N10359" i="6"/>
  <c r="N10360" i="6"/>
  <c r="N10361" i="6"/>
  <c r="N10362" i="6"/>
  <c r="N10363" i="6"/>
  <c r="N10364" i="6"/>
  <c r="N10365" i="6"/>
  <c r="N10366" i="6"/>
  <c r="N10367" i="6"/>
  <c r="N10368" i="6"/>
  <c r="N10369" i="6"/>
  <c r="N10370" i="6"/>
  <c r="N10371" i="6"/>
  <c r="N10372" i="6"/>
  <c r="N10373" i="6"/>
  <c r="N10374" i="6"/>
  <c r="N10375" i="6"/>
  <c r="N10376" i="6"/>
  <c r="N10377" i="6"/>
  <c r="N10378" i="6"/>
  <c r="N10379" i="6"/>
  <c r="N10380" i="6"/>
  <c r="N10381" i="6"/>
  <c r="N10382" i="6"/>
  <c r="N10383" i="6"/>
  <c r="N10384" i="6"/>
  <c r="N10385" i="6"/>
  <c r="N10386" i="6"/>
  <c r="N10387" i="6"/>
  <c r="N10388" i="6"/>
  <c r="N10389" i="6"/>
  <c r="N10390" i="6"/>
  <c r="N10391" i="6"/>
  <c r="N10392" i="6"/>
  <c r="N10393" i="6"/>
  <c r="N10394" i="6"/>
  <c r="N10395" i="6"/>
  <c r="N10396" i="6"/>
  <c r="N10397" i="6"/>
  <c r="N10398" i="6"/>
  <c r="N10399" i="6"/>
  <c r="N10400" i="6"/>
  <c r="N10401" i="6"/>
  <c r="N10402" i="6"/>
  <c r="N10403" i="6"/>
  <c r="N10404" i="6"/>
  <c r="N10405" i="6"/>
  <c r="N10406" i="6"/>
  <c r="N10407" i="6"/>
  <c r="N10408" i="6"/>
  <c r="N10409" i="6"/>
  <c r="N10410" i="6"/>
  <c r="N10411" i="6"/>
  <c r="N10412" i="6"/>
  <c r="N10413" i="6"/>
  <c r="N10414" i="6"/>
  <c r="N10415" i="6"/>
  <c r="N10416" i="6"/>
  <c r="N10417" i="6"/>
  <c r="N10418" i="6"/>
  <c r="N10419" i="6"/>
  <c r="N10420" i="6"/>
  <c r="N10421" i="6"/>
  <c r="N10422" i="6"/>
  <c r="N10423" i="6"/>
  <c r="N10424" i="6"/>
  <c r="N10425" i="6"/>
  <c r="N10426" i="6"/>
  <c r="N10427" i="6"/>
  <c r="N10428" i="6"/>
  <c r="N10429" i="6"/>
  <c r="N10430" i="6"/>
  <c r="N10431" i="6"/>
  <c r="N10432" i="6"/>
  <c r="N10433" i="6"/>
  <c r="N10434" i="6"/>
  <c r="N10435" i="6"/>
  <c r="N10436" i="6"/>
  <c r="N10437" i="6"/>
  <c r="N10438" i="6"/>
  <c r="N10439" i="6"/>
  <c r="N10440" i="6"/>
  <c r="N10441" i="6"/>
  <c r="N10442" i="6"/>
  <c r="N10443" i="6"/>
  <c r="N10444" i="6"/>
  <c r="N10445" i="6"/>
  <c r="N10446" i="6"/>
  <c r="N10447" i="6"/>
  <c r="N10448" i="6"/>
  <c r="N10449" i="6"/>
  <c r="N10450" i="6"/>
  <c r="N10451" i="6"/>
  <c r="N10452" i="6"/>
  <c r="N10453" i="6"/>
  <c r="N10454" i="6"/>
  <c r="N10455" i="6"/>
  <c r="N10456" i="6"/>
  <c r="N10457" i="6"/>
  <c r="N10458" i="6"/>
  <c r="N10459" i="6"/>
  <c r="N10460" i="6"/>
  <c r="N10461" i="6"/>
  <c r="N10462" i="6"/>
  <c r="N10463" i="6"/>
  <c r="N10464" i="6"/>
  <c r="N10465" i="6"/>
  <c r="N10466" i="6"/>
  <c r="N10467" i="6"/>
  <c r="N10468" i="6"/>
  <c r="N10469" i="6"/>
  <c r="N10470" i="6"/>
  <c r="N10471" i="6"/>
  <c r="N10472" i="6"/>
  <c r="N10473" i="6"/>
  <c r="N10474" i="6"/>
  <c r="N10475" i="6"/>
  <c r="N10476" i="6"/>
  <c r="N10477" i="6"/>
  <c r="N10478" i="6"/>
  <c r="N10479" i="6"/>
  <c r="N10480" i="6"/>
  <c r="N10481" i="6"/>
  <c r="N10482" i="6"/>
  <c r="N10483" i="6"/>
  <c r="N10484" i="6"/>
  <c r="N10485" i="6"/>
  <c r="N10486" i="6"/>
  <c r="N10487" i="6"/>
  <c r="N10488" i="6"/>
  <c r="N10489" i="6"/>
  <c r="N10490" i="6"/>
  <c r="N10491" i="6"/>
  <c r="N10492" i="6"/>
  <c r="N10493" i="6"/>
  <c r="N10494" i="6"/>
  <c r="N10495" i="6"/>
  <c r="N10496" i="6"/>
  <c r="N10497" i="6"/>
  <c r="N10498" i="6"/>
  <c r="N10499" i="6"/>
  <c r="N10500" i="6"/>
  <c r="N10501" i="6"/>
  <c r="N10502" i="6"/>
  <c r="N10503" i="6"/>
  <c r="N10504" i="6"/>
  <c r="N10505" i="6"/>
  <c r="N10506" i="6"/>
  <c r="N10507" i="6"/>
  <c r="N10508" i="6"/>
  <c r="N10509" i="6"/>
  <c r="N10510" i="6"/>
  <c r="N10511" i="6"/>
  <c r="N10512" i="6"/>
  <c r="N10513" i="6"/>
  <c r="N10514" i="6"/>
  <c r="N10515" i="6"/>
  <c r="N10516" i="6"/>
  <c r="N10517" i="6"/>
  <c r="N10518" i="6"/>
  <c r="N10519" i="6"/>
  <c r="N10520" i="6"/>
  <c r="N10521" i="6"/>
  <c r="N10522" i="6"/>
  <c r="N10523" i="6"/>
  <c r="N10524" i="6"/>
  <c r="N10525" i="6"/>
  <c r="N10526" i="6"/>
  <c r="N10527" i="6"/>
  <c r="N10528" i="6"/>
  <c r="N10529" i="6"/>
  <c r="N10530" i="6"/>
  <c r="N10531" i="6"/>
  <c r="N10532" i="6"/>
  <c r="N10533" i="6"/>
  <c r="N10534" i="6"/>
  <c r="N10535" i="6"/>
  <c r="N10536" i="6"/>
  <c r="N10537" i="6"/>
  <c r="N10538" i="6"/>
  <c r="N10539" i="6"/>
  <c r="N10540" i="6"/>
  <c r="N10541" i="6"/>
  <c r="N10542" i="6"/>
  <c r="N10543" i="6"/>
  <c r="N10544" i="6"/>
  <c r="N10545" i="6"/>
  <c r="N10546" i="6"/>
  <c r="N10547" i="6"/>
  <c r="N10548" i="6"/>
  <c r="N10549" i="6"/>
  <c r="N10550" i="6"/>
  <c r="N10551" i="6"/>
  <c r="N10552" i="6"/>
  <c r="N10553" i="6"/>
  <c r="N10554" i="6"/>
  <c r="N10555" i="6"/>
  <c r="N10556" i="6"/>
  <c r="N10557" i="6"/>
  <c r="N10558" i="6"/>
  <c r="N10559" i="6"/>
  <c r="N10560" i="6"/>
  <c r="N10561" i="6"/>
  <c r="N10562" i="6"/>
  <c r="N10563" i="6"/>
  <c r="N10564" i="6"/>
  <c r="N10565" i="6"/>
  <c r="N10566" i="6"/>
  <c r="N10567" i="6"/>
  <c r="N10568" i="6"/>
  <c r="N10569" i="6"/>
  <c r="N10570" i="6"/>
  <c r="N10571" i="6"/>
  <c r="N10572" i="6"/>
  <c r="N10573" i="6"/>
  <c r="N10574" i="6"/>
  <c r="N10575" i="6"/>
  <c r="N10576" i="6"/>
  <c r="N10577" i="6"/>
  <c r="N10578" i="6"/>
  <c r="N10579" i="6"/>
  <c r="N10580" i="6"/>
  <c r="N10581" i="6"/>
  <c r="N10582" i="6"/>
  <c r="N10583" i="6"/>
  <c r="N10584" i="6"/>
  <c r="N10585" i="6"/>
  <c r="N10586" i="6"/>
  <c r="N10587" i="6"/>
  <c r="N10588" i="6"/>
  <c r="N10589" i="6"/>
  <c r="N10590" i="6"/>
  <c r="N10591" i="6"/>
  <c r="N10592" i="6"/>
  <c r="N10593" i="6"/>
  <c r="N10594" i="6"/>
  <c r="N10595" i="6"/>
  <c r="N10596" i="6"/>
  <c r="N10597" i="6"/>
  <c r="N10598" i="6"/>
  <c r="N10599" i="6"/>
  <c r="N10600" i="6"/>
  <c r="N10601" i="6"/>
  <c r="N10602" i="6"/>
  <c r="N10603" i="6"/>
  <c r="N10604" i="6"/>
  <c r="N10605" i="6"/>
  <c r="N10606" i="6"/>
  <c r="N10607" i="6"/>
  <c r="N10608" i="6"/>
  <c r="N10609" i="6"/>
  <c r="N10610" i="6"/>
  <c r="N10611" i="6"/>
  <c r="N10612" i="6"/>
  <c r="N10613" i="6"/>
  <c r="N10614" i="6"/>
  <c r="N10615" i="6"/>
  <c r="N10616" i="6"/>
  <c r="N10617" i="6"/>
  <c r="N10618" i="6"/>
  <c r="N10619" i="6"/>
  <c r="N10620" i="6"/>
  <c r="N10621" i="6"/>
  <c r="N10622" i="6"/>
  <c r="N10623" i="6"/>
  <c r="N10624" i="6"/>
  <c r="N10625" i="6"/>
  <c r="N10626" i="6"/>
  <c r="N10627" i="6"/>
  <c r="N10628" i="6"/>
  <c r="N10629" i="6"/>
  <c r="N10630" i="6"/>
  <c r="N10631" i="6"/>
  <c r="N10632" i="6"/>
  <c r="N10633" i="6"/>
  <c r="N10634" i="6"/>
  <c r="N10635" i="6"/>
  <c r="N10636" i="6"/>
  <c r="N10637" i="6"/>
  <c r="N10638" i="6"/>
  <c r="N10639" i="6"/>
  <c r="N10640" i="6"/>
  <c r="N10641" i="6"/>
  <c r="N10642" i="6"/>
  <c r="N10643" i="6"/>
  <c r="N10644" i="6"/>
  <c r="N10645" i="6"/>
  <c r="N10646" i="6"/>
  <c r="N10647" i="6"/>
  <c r="N10648" i="6"/>
  <c r="N10649" i="6"/>
  <c r="N10650" i="6"/>
  <c r="N10651" i="6"/>
  <c r="N10652" i="6"/>
  <c r="N10653" i="6"/>
  <c r="N10654" i="6"/>
  <c r="N10655" i="6"/>
  <c r="N10656" i="6"/>
  <c r="N10657" i="6"/>
  <c r="N10658" i="6"/>
  <c r="N10659" i="6"/>
  <c r="N10660" i="6"/>
  <c r="N10661" i="6"/>
  <c r="N10662" i="6"/>
  <c r="N10663" i="6"/>
  <c r="N10664" i="6"/>
  <c r="N10665" i="6"/>
  <c r="N10666" i="6"/>
  <c r="N10667" i="6"/>
  <c r="N10668" i="6"/>
  <c r="N10669" i="6"/>
  <c r="N10670" i="6"/>
  <c r="N10671" i="6"/>
  <c r="N10672" i="6"/>
  <c r="N10673" i="6"/>
  <c r="N10674" i="6"/>
  <c r="N10675" i="6"/>
  <c r="N10676" i="6"/>
  <c r="N10677" i="6"/>
  <c r="N10678" i="6"/>
  <c r="N10679" i="6"/>
  <c r="N10680" i="6"/>
  <c r="N10681" i="6"/>
  <c r="N10682" i="6"/>
  <c r="N10683" i="6"/>
  <c r="N10684" i="6"/>
  <c r="N10685" i="6"/>
  <c r="N10686" i="6"/>
  <c r="N10687" i="6"/>
  <c r="N10688" i="6"/>
  <c r="N10689" i="6"/>
  <c r="N10690" i="6"/>
  <c r="N10691" i="6"/>
  <c r="N10692" i="6"/>
  <c r="N10693" i="6"/>
  <c r="N10694" i="6"/>
  <c r="N10695" i="6"/>
  <c r="N10696" i="6"/>
  <c r="N10697" i="6"/>
  <c r="N10698" i="6"/>
  <c r="N10699" i="6"/>
  <c r="N10700" i="6"/>
  <c r="N10701" i="6"/>
  <c r="N10702" i="6"/>
  <c r="N10703" i="6"/>
  <c r="N10704" i="6"/>
  <c r="N10705" i="6"/>
  <c r="N10706" i="6"/>
  <c r="N10707" i="6"/>
  <c r="N10708" i="6"/>
  <c r="N10709" i="6"/>
  <c r="N10710" i="6"/>
  <c r="N10711" i="6"/>
  <c r="N10712" i="6"/>
  <c r="N10713" i="6"/>
  <c r="N10714" i="6"/>
  <c r="N10715" i="6"/>
  <c r="N10716" i="6"/>
  <c r="N10717" i="6"/>
  <c r="N10718" i="6"/>
  <c r="N10719" i="6"/>
  <c r="N10720" i="6"/>
  <c r="N10721" i="6"/>
  <c r="N10722" i="6"/>
  <c r="N10723" i="6"/>
  <c r="N10724" i="6"/>
  <c r="N10725" i="6"/>
  <c r="N10726" i="6"/>
  <c r="N10727" i="6"/>
  <c r="N10728" i="6"/>
  <c r="N10729" i="6"/>
  <c r="N10730" i="6"/>
  <c r="N10731" i="6"/>
  <c r="N10732" i="6"/>
  <c r="N10733" i="6"/>
  <c r="N10734" i="6"/>
  <c r="N10735" i="6"/>
  <c r="N10736" i="6"/>
  <c r="N10737" i="6"/>
  <c r="N10738" i="6"/>
  <c r="N10739" i="6"/>
  <c r="N10740" i="6"/>
  <c r="N10741" i="6"/>
  <c r="N10742" i="6"/>
  <c r="N10743" i="6"/>
  <c r="N10744" i="6"/>
  <c r="N10745" i="6"/>
  <c r="N10746" i="6"/>
  <c r="N10747" i="6"/>
  <c r="N10748" i="6"/>
  <c r="N10749" i="6"/>
  <c r="N10750" i="6"/>
  <c r="N10751" i="6"/>
  <c r="N10752" i="6"/>
  <c r="N10753" i="6"/>
  <c r="N10754" i="6"/>
  <c r="N10755" i="6"/>
  <c r="N10756" i="6"/>
  <c r="N10757" i="6"/>
  <c r="N10758" i="6"/>
  <c r="N10759" i="6"/>
  <c r="N10760" i="6"/>
  <c r="N10761" i="6"/>
  <c r="N10762" i="6"/>
  <c r="N10763" i="6"/>
  <c r="N10764" i="6"/>
  <c r="N10765" i="6"/>
  <c r="N10766" i="6"/>
  <c r="N10767" i="6"/>
  <c r="N10768" i="6"/>
  <c r="N10769" i="6"/>
  <c r="N10770" i="6"/>
  <c r="N10771" i="6"/>
  <c r="N10772" i="6"/>
  <c r="N10773" i="6"/>
  <c r="N10774" i="6"/>
  <c r="N10775" i="6"/>
  <c r="N10776" i="6"/>
  <c r="N10777" i="6"/>
  <c r="N10778" i="6"/>
  <c r="N10779" i="6"/>
  <c r="N10780" i="6"/>
  <c r="N10781" i="6"/>
  <c r="N10782" i="6"/>
  <c r="N10783" i="6"/>
  <c r="N10784" i="6"/>
  <c r="N10785" i="6"/>
  <c r="N10786" i="6"/>
  <c r="N10787" i="6"/>
  <c r="N10788" i="6"/>
  <c r="N10789" i="6"/>
  <c r="N10790" i="6"/>
  <c r="N10791" i="6"/>
  <c r="N10792" i="6"/>
  <c r="N10793" i="6"/>
  <c r="N10794" i="6"/>
  <c r="N10795" i="6"/>
  <c r="N10796" i="6"/>
  <c r="N10797" i="6"/>
  <c r="N10798" i="6"/>
  <c r="N10799" i="6"/>
  <c r="N10800" i="6"/>
  <c r="N10801" i="6"/>
  <c r="N10802" i="6"/>
  <c r="N10803" i="6"/>
  <c r="N10804" i="6"/>
  <c r="N10805" i="6"/>
  <c r="N10806" i="6"/>
  <c r="N10807" i="6"/>
  <c r="N10808" i="6"/>
  <c r="N10809" i="6"/>
  <c r="N10810" i="6"/>
  <c r="N10811" i="6"/>
  <c r="N10812" i="6"/>
  <c r="N10813" i="6"/>
  <c r="N10814" i="6"/>
  <c r="N10815" i="6"/>
  <c r="N10816" i="6"/>
  <c r="N10817" i="6"/>
  <c r="N10818" i="6"/>
  <c r="N10819" i="6"/>
  <c r="N10820" i="6"/>
  <c r="N10821" i="6"/>
  <c r="N10822" i="6"/>
  <c r="N10823" i="6"/>
  <c r="N10824" i="6"/>
  <c r="N10825" i="6"/>
  <c r="N10826" i="6"/>
  <c r="N10827" i="6"/>
  <c r="N10828" i="6"/>
  <c r="N10829" i="6"/>
  <c r="N10830" i="6"/>
  <c r="N10831" i="6"/>
  <c r="N10832" i="6"/>
  <c r="N10833" i="6"/>
  <c r="N10834" i="6"/>
  <c r="N10835" i="6"/>
  <c r="N10836" i="6"/>
  <c r="N10837" i="6"/>
  <c r="N10838" i="6"/>
  <c r="N10839" i="6"/>
  <c r="N10840" i="6"/>
  <c r="N10841" i="6"/>
  <c r="N10842" i="6"/>
  <c r="N10843" i="6"/>
  <c r="N10844" i="6"/>
  <c r="N10845" i="6"/>
  <c r="N10846" i="6"/>
  <c r="N10847" i="6"/>
  <c r="N10848" i="6"/>
  <c r="N10849" i="6"/>
  <c r="N10850" i="6"/>
  <c r="N10851" i="6"/>
  <c r="N10852" i="6"/>
  <c r="N10853" i="6"/>
  <c r="N10854" i="6"/>
  <c r="N10855" i="6"/>
  <c r="N10856" i="6"/>
  <c r="N10857" i="6"/>
  <c r="N10858" i="6"/>
  <c r="N10859" i="6"/>
  <c r="N10860" i="6"/>
  <c r="N10861" i="6"/>
  <c r="N10862" i="6"/>
  <c r="N10863" i="6"/>
  <c r="N10864" i="6"/>
  <c r="N10865" i="6"/>
  <c r="N10866" i="6"/>
  <c r="N10867" i="6"/>
  <c r="N10868" i="6"/>
  <c r="N10869" i="6"/>
  <c r="N10870" i="6"/>
  <c r="N10871" i="6"/>
  <c r="N10872" i="6"/>
  <c r="N10873" i="6"/>
  <c r="N10874" i="6"/>
  <c r="N10875" i="6"/>
  <c r="N10876" i="6"/>
  <c r="N10877" i="6"/>
  <c r="N10878" i="6"/>
  <c r="N10879" i="6"/>
  <c r="N10880" i="6"/>
  <c r="N10881" i="6"/>
  <c r="N10882" i="6"/>
  <c r="N10883" i="6"/>
  <c r="N10884" i="6"/>
  <c r="N10885" i="6"/>
  <c r="N10886" i="6"/>
  <c r="N10887" i="6"/>
  <c r="N10888" i="6"/>
  <c r="N10889" i="6"/>
  <c r="N10890" i="6"/>
  <c r="N10891" i="6"/>
  <c r="N10892" i="6"/>
  <c r="N10893" i="6"/>
  <c r="N10894" i="6"/>
  <c r="N10895" i="6"/>
  <c r="N10896" i="6"/>
  <c r="N10897" i="6"/>
  <c r="N10898" i="6"/>
  <c r="N10899" i="6"/>
  <c r="N10900" i="6"/>
  <c r="N10901" i="6"/>
  <c r="N10902" i="6"/>
  <c r="N10903" i="6"/>
  <c r="N10904" i="6"/>
  <c r="N10905" i="6"/>
  <c r="N10906" i="6"/>
  <c r="N10907" i="6"/>
  <c r="N10908" i="6"/>
  <c r="N10909" i="6"/>
  <c r="N10910" i="6"/>
  <c r="N10911" i="6"/>
  <c r="N10912" i="6"/>
  <c r="N10913" i="6"/>
  <c r="N10914" i="6"/>
  <c r="N10915" i="6"/>
  <c r="N10916" i="6"/>
  <c r="N10917" i="6"/>
  <c r="N10918" i="6"/>
  <c r="N10919" i="6"/>
  <c r="N10920" i="6"/>
  <c r="N10921" i="6"/>
  <c r="N10922" i="6"/>
  <c r="N10923" i="6"/>
  <c r="N10924" i="6"/>
  <c r="N10925" i="6"/>
  <c r="N10926" i="6"/>
  <c r="N10927" i="6"/>
  <c r="N10928" i="6"/>
  <c r="N10929" i="6"/>
  <c r="N10930" i="6"/>
  <c r="N10931" i="6"/>
  <c r="N10932" i="6"/>
  <c r="N10933" i="6"/>
  <c r="N10934" i="6"/>
  <c r="N10935" i="6"/>
  <c r="N10936" i="6"/>
  <c r="N10937" i="6"/>
  <c r="N10938" i="6"/>
  <c r="N10939" i="6"/>
  <c r="N10940" i="6"/>
  <c r="N10941" i="6"/>
  <c r="N10942" i="6"/>
  <c r="N10943" i="6"/>
  <c r="N10944" i="6"/>
  <c r="N10945" i="6"/>
  <c r="N10946" i="6"/>
  <c r="N10947" i="6"/>
  <c r="N10948" i="6"/>
  <c r="N10949" i="6"/>
  <c r="N10950" i="6"/>
  <c r="N10951" i="6"/>
  <c r="N10952" i="6"/>
  <c r="N10953" i="6"/>
  <c r="N10954" i="6"/>
  <c r="N10955" i="6"/>
  <c r="N10956" i="6"/>
  <c r="N10957" i="6"/>
  <c r="N10958" i="6"/>
  <c r="N10959" i="6"/>
  <c r="N10960" i="6"/>
  <c r="N10961" i="6"/>
  <c r="N10962" i="6"/>
  <c r="N10963" i="6"/>
  <c r="N10964" i="6"/>
  <c r="N10965" i="6"/>
  <c r="N10966" i="6"/>
  <c r="N10967" i="6"/>
  <c r="N10968" i="6"/>
  <c r="N10969" i="6"/>
  <c r="N10970" i="6"/>
  <c r="N10971" i="6"/>
  <c r="N10972" i="6"/>
  <c r="N10973" i="6"/>
  <c r="N10974" i="6"/>
  <c r="N10975" i="6"/>
  <c r="N10976" i="6"/>
  <c r="N10977" i="6"/>
  <c r="N10978" i="6"/>
  <c r="N10979" i="6"/>
  <c r="N10980" i="6"/>
  <c r="N10981" i="6"/>
  <c r="N10982" i="6"/>
  <c r="N10983" i="6"/>
  <c r="N10984" i="6"/>
  <c r="N10985" i="6"/>
  <c r="N10986" i="6"/>
  <c r="N10987" i="6"/>
  <c r="N10988" i="6"/>
  <c r="N10989" i="6"/>
  <c r="N10990" i="6"/>
  <c r="N10991" i="6"/>
  <c r="N10992" i="6"/>
  <c r="N10993" i="6"/>
  <c r="N10994" i="6"/>
  <c r="N10995" i="6"/>
  <c r="N10996" i="6"/>
  <c r="N10997" i="6"/>
  <c r="N10998" i="6"/>
  <c r="N10999" i="6"/>
  <c r="N11000" i="6"/>
  <c r="N11001" i="6"/>
  <c r="N11002" i="6"/>
  <c r="N11003" i="6"/>
  <c r="N11004" i="6"/>
  <c r="N11005" i="6"/>
  <c r="N11006" i="6"/>
  <c r="N11007" i="6"/>
  <c r="N11008" i="6"/>
  <c r="N11009" i="6"/>
  <c r="N11010" i="6"/>
  <c r="N11011" i="6"/>
  <c r="N11012" i="6"/>
  <c r="N11013" i="6"/>
  <c r="N11014" i="6"/>
  <c r="N11015" i="6"/>
  <c r="N11016" i="6"/>
  <c r="N11017" i="6"/>
  <c r="N11018" i="6"/>
  <c r="N11019" i="6"/>
  <c r="N11020" i="6"/>
  <c r="N11021" i="6"/>
  <c r="N11022" i="6"/>
  <c r="N11023" i="6"/>
  <c r="N11024" i="6"/>
  <c r="N11025" i="6"/>
  <c r="N11026" i="6"/>
  <c r="N11027" i="6"/>
  <c r="N11028" i="6"/>
  <c r="N11029" i="6"/>
  <c r="N11030" i="6"/>
  <c r="N11031" i="6"/>
  <c r="N11032" i="6"/>
  <c r="N11033" i="6"/>
  <c r="N11034" i="6"/>
  <c r="N11035" i="6"/>
  <c r="N11036" i="6"/>
  <c r="N11037" i="6"/>
  <c r="N11038" i="6"/>
  <c r="N11039" i="6"/>
  <c r="N11040" i="6"/>
  <c r="N11041" i="6"/>
  <c r="N11042" i="6"/>
  <c r="N11043" i="6"/>
  <c r="N11044" i="6"/>
  <c r="N11045" i="6"/>
  <c r="N11046" i="6"/>
  <c r="N11047" i="6"/>
  <c r="N11048" i="6"/>
  <c r="N11049" i="6"/>
  <c r="N11050" i="6"/>
  <c r="N11051" i="6"/>
  <c r="N11052" i="6"/>
  <c r="N11053" i="6"/>
  <c r="N11054" i="6"/>
  <c r="N11055" i="6"/>
  <c r="N11056" i="6"/>
  <c r="N11057" i="6"/>
  <c r="N11058" i="6"/>
  <c r="N11059" i="6"/>
  <c r="N11060" i="6"/>
  <c r="N11061" i="6"/>
  <c r="N11062" i="6"/>
  <c r="N11063" i="6"/>
  <c r="N11064" i="6"/>
  <c r="N11065" i="6"/>
  <c r="N11066" i="6"/>
  <c r="N11067" i="6"/>
  <c r="N11068" i="6"/>
  <c r="N11069" i="6"/>
  <c r="N11070" i="6"/>
  <c r="N11071" i="6"/>
  <c r="N11072" i="6"/>
  <c r="N11073" i="6"/>
  <c r="N11074" i="6"/>
  <c r="N11075" i="6"/>
  <c r="N11076" i="6"/>
  <c r="N11077" i="6"/>
  <c r="N11078" i="6"/>
  <c r="N11079" i="6"/>
  <c r="N11080" i="6"/>
  <c r="N11081" i="6"/>
  <c r="N11082" i="6"/>
  <c r="N11083" i="6"/>
  <c r="N11084" i="6"/>
  <c r="N11085" i="6"/>
  <c r="N11086" i="6"/>
  <c r="N11087" i="6"/>
  <c r="N11088" i="6"/>
  <c r="N11089" i="6"/>
  <c r="N11090" i="6"/>
  <c r="N11091" i="6"/>
  <c r="N11092" i="6"/>
  <c r="N11093" i="6"/>
  <c r="N11094" i="6"/>
  <c r="N11095" i="6"/>
  <c r="N11096" i="6"/>
  <c r="N11097" i="6"/>
  <c r="N11098" i="6"/>
  <c r="N11099" i="6"/>
  <c r="N11100" i="6"/>
  <c r="N11101" i="6"/>
  <c r="N11102" i="6"/>
  <c r="N11103" i="6"/>
  <c r="N11104" i="6"/>
  <c r="N11105" i="6"/>
  <c r="N11106" i="6"/>
  <c r="N11107" i="6"/>
  <c r="N11108" i="6"/>
  <c r="N11109" i="6"/>
  <c r="N11110" i="6"/>
  <c r="N11111" i="6"/>
  <c r="N11112" i="6"/>
  <c r="N11113" i="6"/>
  <c r="N11114" i="6"/>
  <c r="N11115" i="6"/>
  <c r="N11116" i="6"/>
  <c r="N11117" i="6"/>
  <c r="N11118" i="6"/>
  <c r="N11119" i="6"/>
  <c r="N11120" i="6"/>
  <c r="N11121" i="6"/>
  <c r="N11122" i="6"/>
  <c r="N11123" i="6"/>
  <c r="N11124" i="6"/>
  <c r="N11125" i="6"/>
  <c r="N11126" i="6"/>
  <c r="N11127" i="6"/>
  <c r="N11128" i="6"/>
  <c r="N11129" i="6"/>
  <c r="N11130" i="6"/>
  <c r="N11131" i="6"/>
  <c r="N11132" i="6"/>
  <c r="N11133" i="6"/>
  <c r="N11134" i="6"/>
  <c r="N11135" i="6"/>
  <c r="N11136" i="6"/>
  <c r="N11137" i="6"/>
  <c r="N11138" i="6"/>
  <c r="N11139" i="6"/>
  <c r="N11140" i="6"/>
  <c r="N11141" i="6"/>
  <c r="N11142" i="6"/>
  <c r="N11143" i="6"/>
  <c r="N11144" i="6"/>
  <c r="N11145" i="6"/>
  <c r="N11146" i="6"/>
  <c r="N11147" i="6"/>
  <c r="N11148" i="6"/>
  <c r="N11149" i="6"/>
  <c r="N11150" i="6"/>
  <c r="N11151" i="6"/>
  <c r="N11152" i="6"/>
  <c r="N11153" i="6"/>
  <c r="N11154" i="6"/>
  <c r="N11155" i="6"/>
  <c r="N11156" i="6"/>
  <c r="N11157" i="6"/>
  <c r="N11158" i="6"/>
  <c r="N11159" i="6"/>
  <c r="N11160" i="6"/>
  <c r="N11161" i="6"/>
  <c r="N11162" i="6"/>
  <c r="N11163" i="6"/>
  <c r="N11164" i="6"/>
  <c r="N11165" i="6"/>
  <c r="N11166" i="6"/>
  <c r="N11167" i="6"/>
  <c r="N11168" i="6"/>
  <c r="N11169" i="6"/>
  <c r="N11170" i="6"/>
  <c r="N11171" i="6"/>
  <c r="N11172" i="6"/>
  <c r="N11173" i="6"/>
  <c r="N11174" i="6"/>
  <c r="N11175" i="6"/>
  <c r="N11176" i="6"/>
  <c r="N11177" i="6"/>
  <c r="N11178" i="6"/>
  <c r="N11179" i="6"/>
  <c r="N11180" i="6"/>
  <c r="N11181" i="6"/>
  <c r="N11182" i="6"/>
  <c r="N11183" i="6"/>
  <c r="N11184" i="6"/>
  <c r="N11185" i="6"/>
  <c r="N11186" i="6"/>
  <c r="N11187" i="6"/>
  <c r="N11188" i="6"/>
  <c r="N11189" i="6"/>
  <c r="N11190" i="6"/>
  <c r="N11191" i="6"/>
  <c r="N11192" i="6"/>
  <c r="N11193" i="6"/>
  <c r="N11194" i="6"/>
  <c r="N11195" i="6"/>
  <c r="N11196" i="6"/>
  <c r="N11197" i="6"/>
  <c r="N11198" i="6"/>
  <c r="N11199" i="6"/>
  <c r="N11200" i="6"/>
  <c r="N11201" i="6"/>
  <c r="N11202" i="6"/>
  <c r="N11203" i="6"/>
  <c r="N11204" i="6"/>
  <c r="N11205" i="6"/>
  <c r="N11206" i="6"/>
  <c r="N11207" i="6"/>
  <c r="N11208" i="6"/>
  <c r="N11209" i="6"/>
  <c r="N11210" i="6"/>
  <c r="N11211" i="6"/>
  <c r="N11212" i="6"/>
  <c r="N11213" i="6"/>
  <c r="N11214" i="6"/>
  <c r="N11215" i="6"/>
  <c r="N11216" i="6"/>
  <c r="N11217" i="6"/>
  <c r="N11218" i="6"/>
  <c r="N11219" i="6"/>
  <c r="N11220" i="6"/>
  <c r="N11221" i="6"/>
  <c r="N11222" i="6"/>
  <c r="N11223" i="6"/>
  <c r="N11224" i="6"/>
  <c r="N11225" i="6"/>
  <c r="N11226" i="6"/>
  <c r="N11227" i="6"/>
  <c r="N11228" i="6"/>
  <c r="N11229" i="6"/>
  <c r="N11230" i="6"/>
  <c r="N11231" i="6"/>
  <c r="N11232" i="6"/>
  <c r="N11233" i="6"/>
  <c r="N11234" i="6"/>
  <c r="N11235" i="6"/>
  <c r="N11236" i="6"/>
  <c r="N11237" i="6"/>
  <c r="N11238" i="6"/>
  <c r="N11239" i="6"/>
  <c r="N11240" i="6"/>
  <c r="N11241" i="6"/>
  <c r="N11242" i="6"/>
  <c r="N11243" i="6"/>
  <c r="N11244" i="6"/>
  <c r="N11245" i="6"/>
  <c r="N11246" i="6"/>
  <c r="N11247" i="6"/>
  <c r="N11248" i="6"/>
  <c r="N11249" i="6"/>
  <c r="N11250" i="6"/>
  <c r="N11251" i="6"/>
  <c r="N11252" i="6"/>
  <c r="N11253" i="6"/>
  <c r="N11254" i="6"/>
  <c r="N11255" i="6"/>
  <c r="N11256" i="6"/>
  <c r="N11257" i="6"/>
  <c r="N11258" i="6"/>
  <c r="N11259" i="6"/>
  <c r="N11260" i="6"/>
  <c r="N11261" i="6"/>
  <c r="N11262" i="6"/>
  <c r="N11263" i="6"/>
  <c r="N11264" i="6"/>
  <c r="N11265" i="6"/>
  <c r="N11266" i="6"/>
  <c r="N11267" i="6"/>
  <c r="N11268" i="6"/>
  <c r="N11269" i="6"/>
  <c r="N11270" i="6"/>
  <c r="N11271" i="6"/>
  <c r="N11272" i="6"/>
  <c r="N11273" i="6"/>
  <c r="N11274" i="6"/>
  <c r="N11275" i="6"/>
  <c r="N11276" i="6"/>
  <c r="N11277" i="6"/>
  <c r="N11278" i="6"/>
  <c r="N11279" i="6"/>
  <c r="N11280" i="6"/>
  <c r="N11281" i="6"/>
  <c r="N11282" i="6"/>
  <c r="N11283" i="6"/>
  <c r="N11284" i="6"/>
  <c r="N11285" i="6"/>
  <c r="N11286" i="6"/>
  <c r="N11287" i="6"/>
  <c r="N11288" i="6"/>
  <c r="N11289" i="6"/>
  <c r="N11290" i="6"/>
  <c r="N11291" i="6"/>
  <c r="N11292" i="6"/>
  <c r="N11293" i="6"/>
  <c r="N11294" i="6"/>
  <c r="N11295" i="6"/>
  <c r="N11296" i="6"/>
  <c r="N11297" i="6"/>
  <c r="N11298" i="6"/>
  <c r="N11299" i="6"/>
  <c r="N11300" i="6"/>
  <c r="N11301" i="6"/>
  <c r="N11302" i="6"/>
  <c r="N11303" i="6"/>
  <c r="N11304" i="6"/>
  <c r="N11305" i="6"/>
  <c r="N11306" i="6"/>
  <c r="N11307" i="6"/>
  <c r="N11308" i="6"/>
  <c r="N11309" i="6"/>
  <c r="N11310" i="6"/>
  <c r="N11311" i="6"/>
  <c r="N11312" i="6"/>
  <c r="N11313" i="6"/>
  <c r="N11314" i="6"/>
  <c r="N11315" i="6"/>
  <c r="N11316" i="6"/>
  <c r="N11317" i="6"/>
  <c r="N11318" i="6"/>
  <c r="N11319" i="6"/>
  <c r="N11320" i="6"/>
  <c r="N11321" i="6"/>
  <c r="N11322" i="6"/>
  <c r="N11323" i="6"/>
  <c r="N11324" i="6"/>
  <c r="N11325" i="6"/>
  <c r="N11326" i="6"/>
  <c r="N11327" i="6"/>
  <c r="N11328" i="6"/>
  <c r="N11329" i="6"/>
  <c r="N11330" i="6"/>
  <c r="N11331" i="6"/>
  <c r="N11332" i="6"/>
  <c r="N11333" i="6"/>
  <c r="N11334" i="6"/>
  <c r="N11335" i="6"/>
  <c r="N11336" i="6"/>
  <c r="N11337" i="6"/>
  <c r="N11338" i="6"/>
  <c r="N11339" i="6"/>
  <c r="N11340" i="6"/>
  <c r="N11341" i="6"/>
  <c r="N11342" i="6"/>
  <c r="N11343" i="6"/>
  <c r="N11344" i="6"/>
  <c r="N11345" i="6"/>
  <c r="N11346" i="6"/>
  <c r="N11347" i="6"/>
  <c r="N11348" i="6"/>
  <c r="N11349" i="6"/>
  <c r="N11350" i="6"/>
  <c r="N11351" i="6"/>
  <c r="N11352" i="6"/>
  <c r="N11353" i="6"/>
  <c r="N11354" i="6"/>
  <c r="N11355" i="6"/>
  <c r="N11356" i="6"/>
  <c r="N11357" i="6"/>
  <c r="N11358" i="6"/>
  <c r="N11359" i="6"/>
  <c r="N11360" i="6"/>
  <c r="N11361" i="6"/>
  <c r="N11362" i="6"/>
  <c r="N11363" i="6"/>
  <c r="N11364" i="6"/>
  <c r="N11365" i="6"/>
  <c r="N11366" i="6"/>
  <c r="N11367" i="6"/>
  <c r="N11368" i="6"/>
  <c r="N11369" i="6"/>
  <c r="N11370" i="6"/>
  <c r="N11371" i="6"/>
  <c r="N11372" i="6"/>
  <c r="N11373" i="6"/>
  <c r="N11374" i="6"/>
  <c r="N11375" i="6"/>
  <c r="N11376" i="6"/>
  <c r="N11377" i="6"/>
  <c r="N11378" i="6"/>
  <c r="N11379" i="6"/>
  <c r="N11380" i="6"/>
  <c r="N11381" i="6"/>
  <c r="N11382" i="6"/>
  <c r="N11383" i="6"/>
  <c r="N11384" i="6"/>
  <c r="N11385" i="6"/>
  <c r="N11386" i="6"/>
  <c r="N11387" i="6"/>
  <c r="N11388" i="6"/>
  <c r="N11389" i="6"/>
  <c r="N11390" i="6"/>
  <c r="N11391" i="6"/>
  <c r="N11392" i="6"/>
  <c r="N11393" i="6"/>
  <c r="N11394" i="6"/>
  <c r="N11395" i="6"/>
  <c r="N11396" i="6"/>
  <c r="N11397" i="6"/>
  <c r="N11398" i="6"/>
  <c r="N11399" i="6"/>
  <c r="N11400" i="6"/>
  <c r="N11401" i="6"/>
  <c r="N11402" i="6"/>
  <c r="N11403" i="6"/>
  <c r="N11404" i="6"/>
  <c r="N11405" i="6"/>
  <c r="N11406" i="6"/>
  <c r="N11407" i="6"/>
  <c r="N11408" i="6"/>
  <c r="N11409" i="6"/>
  <c r="N11410" i="6"/>
  <c r="N11411" i="6"/>
  <c r="N11412" i="6"/>
  <c r="N11413" i="6"/>
  <c r="N11414" i="6"/>
  <c r="N11415" i="6"/>
  <c r="N11416" i="6"/>
  <c r="N11417" i="6"/>
  <c r="N11418" i="6"/>
  <c r="N11419" i="6"/>
  <c r="N11420" i="6"/>
  <c r="N11421" i="6"/>
  <c r="N11422" i="6"/>
  <c r="N11423" i="6"/>
  <c r="N11424" i="6"/>
  <c r="N11425" i="6"/>
  <c r="N11426" i="6"/>
  <c r="N11427" i="6"/>
  <c r="N11428" i="6"/>
  <c r="N11429" i="6"/>
  <c r="N11430" i="6"/>
  <c r="N11431" i="6"/>
  <c r="N11432" i="6"/>
  <c r="N11433" i="6"/>
  <c r="N11434" i="6"/>
  <c r="N11435" i="6"/>
  <c r="N11436" i="6"/>
  <c r="N11437" i="6"/>
  <c r="N11438" i="6"/>
  <c r="N11439" i="6"/>
  <c r="N11440" i="6"/>
  <c r="N11441" i="6"/>
  <c r="N11442" i="6"/>
  <c r="N11443" i="6"/>
  <c r="N11444" i="6"/>
  <c r="N11445" i="6"/>
  <c r="N11446" i="6"/>
  <c r="N11447" i="6"/>
  <c r="N11448" i="6"/>
  <c r="N11449" i="6"/>
  <c r="N11450" i="6"/>
  <c r="N11451" i="6"/>
  <c r="N11452" i="6"/>
  <c r="N11453" i="6"/>
  <c r="N11454" i="6"/>
  <c r="N11455" i="6"/>
  <c r="N11456" i="6"/>
  <c r="N11457" i="6"/>
  <c r="N11458" i="6"/>
  <c r="N11459" i="6"/>
  <c r="N11460" i="6"/>
  <c r="N11461" i="6"/>
  <c r="N11462" i="6"/>
  <c r="N11463" i="6"/>
  <c r="N11464" i="6"/>
  <c r="N11465" i="6"/>
  <c r="N11466" i="6"/>
  <c r="N11467" i="6"/>
  <c r="N11468" i="6"/>
  <c r="N11469" i="6"/>
  <c r="N11470" i="6"/>
  <c r="N11471" i="6"/>
  <c r="N11472" i="6"/>
  <c r="N11473" i="6"/>
  <c r="N11474" i="6"/>
  <c r="N11475" i="6"/>
  <c r="N11476" i="6"/>
  <c r="N11477" i="6"/>
  <c r="N11478" i="6"/>
  <c r="N11479" i="6"/>
  <c r="N11480" i="6"/>
  <c r="N11481" i="6"/>
  <c r="N11482" i="6"/>
  <c r="N11483" i="6"/>
  <c r="N11484" i="6"/>
  <c r="N11485" i="6"/>
  <c r="N11486" i="6"/>
  <c r="N11487" i="6"/>
  <c r="N11488" i="6"/>
  <c r="N11489" i="6"/>
  <c r="N11490" i="6"/>
  <c r="N11491" i="6"/>
  <c r="N11492" i="6"/>
  <c r="N11493" i="6"/>
  <c r="N11494" i="6"/>
  <c r="N11495" i="6"/>
  <c r="N11496" i="6"/>
  <c r="N11497" i="6"/>
  <c r="N11498" i="6"/>
  <c r="N11499" i="6"/>
  <c r="N11500" i="6"/>
  <c r="N11501" i="6"/>
  <c r="N11502" i="6"/>
  <c r="N11503" i="6"/>
  <c r="N11504" i="6"/>
  <c r="N11505" i="6"/>
  <c r="N11506" i="6"/>
  <c r="N11507" i="6"/>
  <c r="N11508" i="6"/>
  <c r="N11509" i="6"/>
  <c r="N11510" i="6"/>
  <c r="N11511" i="6"/>
  <c r="N11512" i="6"/>
  <c r="N11513" i="6"/>
  <c r="N11514" i="6"/>
  <c r="N11515" i="6"/>
  <c r="N11516" i="6"/>
  <c r="N11517" i="6"/>
  <c r="N11518" i="6"/>
  <c r="N11519" i="6"/>
  <c r="N11520" i="6"/>
  <c r="N11521" i="6"/>
  <c r="N11522" i="6"/>
  <c r="N11523" i="6"/>
  <c r="N11524" i="6"/>
  <c r="N11525" i="6"/>
  <c r="N11526" i="6"/>
  <c r="N11527" i="6"/>
  <c r="N11528" i="6"/>
  <c r="N11529" i="6"/>
  <c r="N11530" i="6"/>
  <c r="N11531" i="6"/>
  <c r="N11532" i="6"/>
  <c r="N11533" i="6"/>
  <c r="N11534" i="6"/>
  <c r="N11535" i="6"/>
  <c r="N11536" i="6"/>
  <c r="N11537" i="6"/>
  <c r="N11538" i="6"/>
  <c r="N11539" i="6"/>
  <c r="N11540" i="6"/>
  <c r="N11541" i="6"/>
  <c r="N11542" i="6"/>
  <c r="N11543" i="6"/>
  <c r="N11544" i="6"/>
  <c r="N11545" i="6"/>
  <c r="N11546" i="6"/>
  <c r="N11547" i="6"/>
  <c r="N11548" i="6"/>
  <c r="N11549" i="6"/>
  <c r="N11550" i="6"/>
  <c r="N11551" i="6"/>
  <c r="N11552" i="6"/>
  <c r="N11553" i="6"/>
  <c r="N11554" i="6"/>
  <c r="N11555" i="6"/>
  <c r="N11556" i="6"/>
  <c r="N11557" i="6"/>
  <c r="N11558" i="6"/>
  <c r="N11559" i="6"/>
  <c r="N11560" i="6"/>
  <c r="N11561" i="6"/>
  <c r="N11562" i="6"/>
  <c r="N11563" i="6"/>
  <c r="N11564" i="6"/>
  <c r="N11565" i="6"/>
  <c r="N11566" i="6"/>
  <c r="N11567" i="6"/>
  <c r="N11568" i="6"/>
  <c r="N11569" i="6"/>
  <c r="N11570" i="6"/>
  <c r="N11571" i="6"/>
  <c r="N11572" i="6"/>
  <c r="N11573" i="6"/>
  <c r="N11574" i="6"/>
  <c r="N11575" i="6"/>
  <c r="N11576" i="6"/>
  <c r="N11577" i="6"/>
  <c r="N11578" i="6"/>
  <c r="N11579" i="6"/>
  <c r="N11580" i="6"/>
  <c r="N11581" i="6"/>
  <c r="N11582" i="6"/>
  <c r="N11583" i="6"/>
  <c r="N11584" i="6"/>
  <c r="N11585" i="6"/>
  <c r="N11586" i="6"/>
  <c r="N11587" i="6"/>
  <c r="N11588" i="6"/>
  <c r="N11589" i="6"/>
  <c r="N11590" i="6"/>
  <c r="N11591" i="6"/>
  <c r="N11592" i="6"/>
  <c r="N11593" i="6"/>
  <c r="N11594" i="6"/>
  <c r="N11595" i="6"/>
  <c r="N11596" i="6"/>
  <c r="N11597" i="6"/>
  <c r="N11598" i="6"/>
  <c r="N11599" i="6"/>
  <c r="N11600" i="6"/>
  <c r="N11601" i="6"/>
  <c r="N11602" i="6"/>
  <c r="N11603" i="6"/>
  <c r="N11604" i="6"/>
  <c r="N11605" i="6"/>
  <c r="N11606" i="6"/>
  <c r="N11607" i="6"/>
  <c r="N11608" i="6"/>
  <c r="N11609" i="6"/>
  <c r="N11610" i="6"/>
  <c r="N11611" i="6"/>
  <c r="N11612" i="6"/>
  <c r="N11613" i="6"/>
  <c r="N11614" i="6"/>
  <c r="N11615" i="6"/>
  <c r="N11616" i="6"/>
  <c r="N11617" i="6"/>
  <c r="N11618" i="6"/>
  <c r="N11619" i="6"/>
  <c r="N11620" i="6"/>
  <c r="N11621" i="6"/>
  <c r="N11622" i="6"/>
  <c r="N11623" i="6"/>
  <c r="N11624" i="6"/>
  <c r="N11625" i="6"/>
  <c r="N11626" i="6"/>
  <c r="N11627" i="6"/>
  <c r="N11628" i="6"/>
  <c r="N11629" i="6"/>
  <c r="N11630" i="6"/>
  <c r="N11631" i="6"/>
  <c r="N11632" i="6"/>
  <c r="N11633" i="6"/>
  <c r="N11634" i="6"/>
  <c r="N11635" i="6"/>
  <c r="N11636" i="6"/>
  <c r="N11637" i="6"/>
  <c r="N11638" i="6"/>
  <c r="N11639" i="6"/>
  <c r="N11640" i="6"/>
  <c r="N11641" i="6"/>
  <c r="N11642" i="6"/>
  <c r="N11643" i="6"/>
  <c r="N11644" i="6"/>
  <c r="N11645" i="6"/>
  <c r="N11646" i="6"/>
  <c r="N11647" i="6"/>
  <c r="N11648" i="6"/>
  <c r="N11649" i="6"/>
  <c r="N11650" i="6"/>
  <c r="N11651" i="6"/>
  <c r="N11652" i="6"/>
  <c r="N11653" i="6"/>
  <c r="N11654" i="6"/>
  <c r="N11655" i="6"/>
  <c r="N11656" i="6"/>
  <c r="N11657" i="6"/>
  <c r="N11658" i="6"/>
  <c r="N11659" i="6"/>
  <c r="N11660" i="6"/>
  <c r="N11661" i="6"/>
  <c r="N11662" i="6"/>
  <c r="N11663" i="6"/>
  <c r="N11664" i="6"/>
  <c r="N11665" i="6"/>
  <c r="N11666" i="6"/>
  <c r="N11667" i="6"/>
  <c r="N11668" i="6"/>
  <c r="N11669" i="6"/>
  <c r="N11670" i="6"/>
  <c r="N11671" i="6"/>
  <c r="N11672" i="6"/>
  <c r="N11673" i="6"/>
  <c r="N11674" i="6"/>
  <c r="N11675" i="6"/>
  <c r="N11676" i="6"/>
  <c r="N11677" i="6"/>
  <c r="N11678" i="6"/>
  <c r="N11679" i="6"/>
  <c r="N11680" i="6"/>
  <c r="N11681" i="6"/>
  <c r="N11682" i="6"/>
  <c r="N11683" i="6"/>
  <c r="N11684" i="6"/>
  <c r="N11685" i="6"/>
  <c r="N11686" i="6"/>
  <c r="N11687" i="6"/>
  <c r="N11688" i="6"/>
  <c r="N11689" i="6"/>
  <c r="N11690" i="6"/>
  <c r="N11691" i="6"/>
  <c r="N11692" i="6"/>
  <c r="N11693" i="6"/>
  <c r="N11694" i="6"/>
  <c r="N11695" i="6"/>
  <c r="N11696" i="6"/>
  <c r="N11697" i="6"/>
  <c r="N11698" i="6"/>
  <c r="N11699" i="6"/>
  <c r="N11700" i="6"/>
  <c r="N11701" i="6"/>
  <c r="N11702" i="6"/>
  <c r="N11703" i="6"/>
  <c r="N11704" i="6"/>
  <c r="N11705" i="6"/>
  <c r="N11706" i="6"/>
  <c r="N11707" i="6"/>
  <c r="N11708" i="6"/>
  <c r="N11709" i="6"/>
  <c r="N11710" i="6"/>
  <c r="N11711" i="6"/>
  <c r="N11712" i="6"/>
  <c r="N11713" i="6"/>
  <c r="N11714" i="6"/>
  <c r="N11715" i="6"/>
  <c r="N11716" i="6"/>
  <c r="N11717" i="6"/>
  <c r="N11718" i="6"/>
  <c r="N11719" i="6"/>
  <c r="N11720" i="6"/>
  <c r="N11721" i="6"/>
  <c r="N11722" i="6"/>
  <c r="N11723" i="6"/>
  <c r="N11724" i="6"/>
  <c r="N11725" i="6"/>
  <c r="N11726" i="6"/>
  <c r="N11727" i="6"/>
  <c r="N11728" i="6"/>
  <c r="N11729" i="6"/>
  <c r="N11730" i="6"/>
  <c r="N11731" i="6"/>
  <c r="N11732" i="6"/>
  <c r="N11733" i="6"/>
  <c r="N11734" i="6"/>
  <c r="N11735" i="6"/>
  <c r="N11736" i="6"/>
  <c r="N11737" i="6"/>
  <c r="N11738" i="6"/>
  <c r="N11739" i="6"/>
  <c r="N11740" i="6"/>
  <c r="N11741" i="6"/>
  <c r="N11742" i="6"/>
  <c r="N11743" i="6"/>
  <c r="N11744" i="6"/>
  <c r="N11745" i="6"/>
  <c r="N11746" i="6"/>
  <c r="N11747" i="6"/>
  <c r="N11748" i="6"/>
  <c r="N11749" i="6"/>
  <c r="N11750" i="6"/>
  <c r="N11751" i="6"/>
  <c r="N11752" i="6"/>
  <c r="N11753" i="6"/>
  <c r="N11754" i="6"/>
  <c r="N11755" i="6"/>
  <c r="N11756" i="6"/>
  <c r="N11757" i="6"/>
  <c r="N11758" i="6"/>
  <c r="N11759" i="6"/>
  <c r="N11760" i="6"/>
  <c r="N11761" i="6"/>
  <c r="N11762" i="6"/>
  <c r="N11763" i="6"/>
  <c r="N11764" i="6"/>
  <c r="N11765" i="6"/>
  <c r="N11766" i="6"/>
  <c r="N11767" i="6"/>
  <c r="N11768" i="6"/>
  <c r="N11769" i="6"/>
  <c r="N11770" i="6"/>
  <c r="N11771" i="6"/>
  <c r="N11772" i="6"/>
  <c r="N11773" i="6"/>
  <c r="N11774" i="6"/>
  <c r="N11775" i="6"/>
  <c r="N11776" i="6"/>
  <c r="N11777" i="6"/>
  <c r="N11778" i="6"/>
  <c r="N11779" i="6"/>
  <c r="N11780" i="6"/>
  <c r="N11781" i="6"/>
  <c r="N11782" i="6"/>
  <c r="N11783" i="6"/>
  <c r="N11784" i="6"/>
  <c r="N11785" i="6"/>
  <c r="N11786" i="6"/>
  <c r="N11787" i="6"/>
  <c r="N11788" i="6"/>
  <c r="N11789" i="6"/>
  <c r="N11790" i="6"/>
  <c r="N11791" i="6"/>
  <c r="N11792" i="6"/>
  <c r="N11793" i="6"/>
  <c r="N11794" i="6"/>
  <c r="N11795" i="6"/>
  <c r="N11796" i="6"/>
  <c r="N11797" i="6"/>
  <c r="N11798" i="6"/>
  <c r="N11799" i="6"/>
  <c r="N11800" i="6"/>
  <c r="N11801" i="6"/>
  <c r="N11802" i="6"/>
  <c r="N11803" i="6"/>
  <c r="N11804" i="6"/>
  <c r="N11805" i="6"/>
  <c r="N11806" i="6"/>
  <c r="N11807" i="6"/>
  <c r="N11808" i="6"/>
  <c r="N11809" i="6"/>
  <c r="N11810" i="6"/>
  <c r="N11811" i="6"/>
  <c r="N11812" i="6"/>
  <c r="N11813" i="6"/>
  <c r="N11814" i="6"/>
  <c r="N11815" i="6"/>
  <c r="N11816" i="6"/>
  <c r="N11817" i="6"/>
  <c r="N11818" i="6"/>
  <c r="N11819" i="6"/>
  <c r="N11820" i="6"/>
  <c r="N11821" i="6"/>
  <c r="N11822" i="6"/>
  <c r="N11823" i="6"/>
  <c r="N11824" i="6"/>
  <c r="N11825" i="6"/>
  <c r="N11826" i="6"/>
  <c r="N11827" i="6"/>
  <c r="N11828" i="6"/>
  <c r="N11829" i="6"/>
  <c r="N11830" i="6"/>
  <c r="N11831" i="6"/>
  <c r="N11832" i="6"/>
  <c r="N11833" i="6"/>
  <c r="N11834" i="6"/>
  <c r="N11835" i="6"/>
  <c r="N11836" i="6"/>
  <c r="N11837" i="6"/>
  <c r="N11838" i="6"/>
  <c r="N11839" i="6"/>
  <c r="N11840" i="6"/>
  <c r="N11841" i="6"/>
  <c r="N11842" i="6"/>
  <c r="N11843" i="6"/>
  <c r="N11844" i="6"/>
  <c r="N11845" i="6"/>
  <c r="N11846" i="6"/>
  <c r="N11847" i="6"/>
  <c r="N11848" i="6"/>
  <c r="N11849" i="6"/>
  <c r="N11850" i="6"/>
  <c r="N11851" i="6"/>
  <c r="N11852" i="6"/>
  <c r="N11853" i="6"/>
  <c r="N11854" i="6"/>
  <c r="N11855" i="6"/>
  <c r="N11856" i="6"/>
  <c r="N11857" i="6"/>
  <c r="N11858" i="6"/>
  <c r="N11859" i="6"/>
  <c r="N11860" i="6"/>
  <c r="N11861" i="6"/>
  <c r="N11862" i="6"/>
  <c r="N11863" i="6"/>
  <c r="N11864" i="6"/>
  <c r="N11865" i="6"/>
  <c r="N11866" i="6"/>
  <c r="N11867" i="6"/>
  <c r="N11868" i="6"/>
  <c r="N11869" i="6"/>
  <c r="N11870" i="6"/>
  <c r="N11871" i="6"/>
  <c r="N11872" i="6"/>
  <c r="N11873" i="6"/>
  <c r="N11874" i="6"/>
  <c r="N11875" i="6"/>
  <c r="N11876" i="6"/>
  <c r="N11877" i="6"/>
  <c r="N11878" i="6"/>
  <c r="N11879" i="6"/>
  <c r="N11880" i="6"/>
  <c r="N11881" i="6"/>
  <c r="N11882" i="6"/>
  <c r="N11883" i="6"/>
  <c r="N11884" i="6"/>
  <c r="N11885" i="6"/>
  <c r="N11886" i="6"/>
  <c r="N11887" i="6"/>
  <c r="N11888" i="6"/>
  <c r="N11889" i="6"/>
  <c r="N11890" i="6"/>
  <c r="N11891" i="6"/>
  <c r="N11892" i="6"/>
  <c r="N11893" i="6"/>
  <c r="N11894" i="6"/>
  <c r="N11895" i="6"/>
  <c r="N11896" i="6"/>
  <c r="N11897" i="6"/>
  <c r="N11898" i="6"/>
  <c r="N11899" i="6"/>
  <c r="N11900" i="6"/>
  <c r="N11901" i="6"/>
  <c r="N11902" i="6"/>
  <c r="N11903" i="6"/>
  <c r="N11904" i="6"/>
  <c r="N11905" i="6"/>
  <c r="N11906" i="6"/>
  <c r="N11907" i="6"/>
  <c r="N11908" i="6"/>
  <c r="N11909" i="6"/>
  <c r="N11910" i="6"/>
  <c r="N11911" i="6"/>
  <c r="N11912" i="6"/>
  <c r="N11913" i="6"/>
  <c r="N11914" i="6"/>
  <c r="N11915" i="6"/>
  <c r="N11916" i="6"/>
  <c r="N11917" i="6"/>
  <c r="N11918" i="6"/>
  <c r="N11919" i="6"/>
  <c r="N11920" i="6"/>
  <c r="N11921" i="6"/>
  <c r="N11922" i="6"/>
  <c r="N11923" i="6"/>
  <c r="N11924" i="6"/>
  <c r="N11925" i="6"/>
  <c r="N11926" i="6"/>
  <c r="N11927" i="6"/>
  <c r="N11928" i="6"/>
  <c r="N11929" i="6"/>
  <c r="N11930" i="6"/>
  <c r="N11931" i="6"/>
  <c r="N11932" i="6"/>
  <c r="N11933" i="6"/>
  <c r="N11934" i="6"/>
  <c r="N11935" i="6"/>
  <c r="N11936" i="6"/>
  <c r="N11937" i="6"/>
  <c r="N11938" i="6"/>
  <c r="N11939" i="6"/>
  <c r="N11940" i="6"/>
  <c r="N11941" i="6"/>
  <c r="N11942" i="6"/>
  <c r="N11943" i="6"/>
  <c r="N11944" i="6"/>
  <c r="N11945" i="6"/>
  <c r="N11946" i="6"/>
  <c r="N11947" i="6"/>
  <c r="N11948" i="6"/>
  <c r="N11949" i="6"/>
  <c r="N11950" i="6"/>
  <c r="N11951" i="6"/>
  <c r="N11952" i="6"/>
  <c r="N11953" i="6"/>
  <c r="N11954" i="6"/>
  <c r="N11955" i="6"/>
  <c r="N11956" i="6"/>
  <c r="N11957" i="6"/>
  <c r="N11958" i="6"/>
  <c r="N11959" i="6"/>
  <c r="N11960" i="6"/>
  <c r="N11961" i="6"/>
  <c r="N11962" i="6"/>
  <c r="N11963" i="6"/>
  <c r="N11964" i="6"/>
  <c r="N11965" i="6"/>
  <c r="N11966" i="6"/>
  <c r="N11967" i="6"/>
  <c r="N11968" i="6"/>
  <c r="N11969" i="6"/>
  <c r="N11970" i="6"/>
  <c r="N11971" i="6"/>
  <c r="N11972" i="6"/>
  <c r="N11973" i="6"/>
  <c r="N11974" i="6"/>
  <c r="N11975" i="6"/>
  <c r="N11976" i="6"/>
  <c r="N11977" i="6"/>
  <c r="N11978" i="6"/>
  <c r="N11979" i="6"/>
  <c r="N11980" i="6"/>
  <c r="N11981" i="6"/>
  <c r="N11982" i="6"/>
  <c r="N11983" i="6"/>
  <c r="N11984" i="6"/>
  <c r="N11985" i="6"/>
  <c r="N11986" i="6"/>
  <c r="N11987" i="6"/>
  <c r="N11988" i="6"/>
  <c r="N11989" i="6"/>
  <c r="N11990" i="6"/>
  <c r="N11991" i="6"/>
  <c r="N11992" i="6"/>
  <c r="N11993" i="6"/>
  <c r="N11994" i="6"/>
  <c r="N11995" i="6"/>
  <c r="N11996" i="6"/>
  <c r="N11997" i="6"/>
  <c r="N11998" i="6"/>
  <c r="N11999" i="6"/>
  <c r="N12000" i="6"/>
  <c r="N12001" i="6"/>
  <c r="N12002" i="6"/>
  <c r="N12003" i="6"/>
  <c r="N12004" i="6"/>
  <c r="N12005" i="6"/>
  <c r="N12006" i="6"/>
  <c r="N12007" i="6"/>
  <c r="N12008" i="6"/>
  <c r="N12009" i="6"/>
  <c r="N12010" i="6"/>
  <c r="N12011" i="6"/>
  <c r="N12012" i="6"/>
  <c r="N12013" i="6"/>
  <c r="N12014" i="6"/>
  <c r="N12015" i="6"/>
  <c r="N12016" i="6"/>
  <c r="N12017" i="6"/>
  <c r="N12018" i="6"/>
  <c r="N12019" i="6"/>
  <c r="N12020" i="6"/>
  <c r="N12021" i="6"/>
  <c r="N12022" i="6"/>
  <c r="N12023" i="6"/>
  <c r="N12024" i="6"/>
  <c r="N12025" i="6"/>
  <c r="N12026" i="6"/>
  <c r="N12027" i="6"/>
  <c r="N12028" i="6"/>
  <c r="N12029" i="6"/>
  <c r="N12030" i="6"/>
  <c r="N12031" i="6"/>
  <c r="N12032" i="6"/>
  <c r="N12033" i="6"/>
  <c r="N12034" i="6"/>
  <c r="N12035" i="6"/>
  <c r="N12036" i="6"/>
  <c r="N12037" i="6"/>
  <c r="N12038" i="6"/>
  <c r="N12039" i="6"/>
  <c r="N12040" i="6"/>
  <c r="N12041" i="6"/>
  <c r="N12042" i="6"/>
  <c r="N12043" i="6"/>
  <c r="N12044" i="6"/>
  <c r="N12045" i="6"/>
  <c r="N12046" i="6"/>
  <c r="N12047" i="6"/>
  <c r="N12048" i="6"/>
  <c r="N12049" i="6"/>
  <c r="N12050" i="6"/>
  <c r="N12051" i="6"/>
  <c r="N12052" i="6"/>
  <c r="N12053" i="6"/>
  <c r="N12054" i="6"/>
  <c r="N12055" i="6"/>
  <c r="N12056" i="6"/>
  <c r="N12057" i="6"/>
  <c r="N12058" i="6"/>
  <c r="N12059" i="6"/>
  <c r="N12060" i="6"/>
  <c r="N12061" i="6"/>
  <c r="N12062" i="6"/>
  <c r="N12063" i="6"/>
  <c r="N12064" i="6"/>
  <c r="N12065" i="6"/>
  <c r="N12066" i="6"/>
  <c r="N12067" i="6"/>
  <c r="N12068" i="6"/>
  <c r="N12069" i="6"/>
  <c r="N12070" i="6"/>
  <c r="N12071" i="6"/>
  <c r="N12072" i="6"/>
  <c r="N12073" i="6"/>
  <c r="N12074" i="6"/>
  <c r="N12075" i="6"/>
  <c r="N12076" i="6"/>
  <c r="N12077" i="6"/>
  <c r="N12078" i="6"/>
  <c r="N12079" i="6"/>
  <c r="N12080" i="6"/>
  <c r="N12081" i="6"/>
  <c r="N12082" i="6"/>
  <c r="N12083" i="6"/>
  <c r="N12084" i="6"/>
  <c r="N12085" i="6"/>
  <c r="N12086" i="6"/>
  <c r="N12087" i="6"/>
  <c r="N12088" i="6"/>
  <c r="N12089" i="6"/>
  <c r="N12090" i="6"/>
  <c r="N12091" i="6"/>
  <c r="N12092" i="6"/>
  <c r="N12093" i="6"/>
  <c r="N12094" i="6"/>
  <c r="N12095" i="6"/>
  <c r="N12096" i="6"/>
  <c r="N12097" i="6"/>
  <c r="N12098" i="6"/>
  <c r="N12099" i="6"/>
  <c r="N12100" i="6"/>
  <c r="N12101" i="6"/>
  <c r="N12102" i="6"/>
  <c r="N12103" i="6"/>
  <c r="N12104" i="6"/>
  <c r="N12105" i="6"/>
  <c r="N12106" i="6"/>
  <c r="N12107" i="6"/>
  <c r="N12108" i="6"/>
  <c r="N12109" i="6"/>
  <c r="N12110" i="6"/>
  <c r="N12111" i="6"/>
  <c r="N12112" i="6"/>
  <c r="N12113" i="6"/>
  <c r="N12114" i="6"/>
  <c r="N12115" i="6"/>
  <c r="N12116" i="6"/>
  <c r="N12117" i="6"/>
  <c r="N12118" i="6"/>
  <c r="N12119" i="6"/>
  <c r="N12120" i="6"/>
  <c r="N12121" i="6"/>
  <c r="N12122" i="6"/>
  <c r="N12123" i="6"/>
  <c r="N12124" i="6"/>
  <c r="N12125" i="6"/>
  <c r="N12126" i="6"/>
  <c r="N12127" i="6"/>
  <c r="N12128" i="6"/>
  <c r="N12129" i="6"/>
  <c r="N12130" i="6"/>
  <c r="N12131" i="6"/>
  <c r="N12132" i="6"/>
  <c r="N12133" i="6"/>
  <c r="N12134" i="6"/>
  <c r="N12135" i="6"/>
  <c r="N12136" i="6"/>
  <c r="N12137" i="6"/>
  <c r="N12138" i="6"/>
  <c r="N12139" i="6"/>
  <c r="N12140" i="6"/>
  <c r="N12141" i="6"/>
  <c r="N12142" i="6"/>
  <c r="N12143" i="6"/>
  <c r="N12144" i="6"/>
  <c r="N12145" i="6"/>
  <c r="N12146" i="6"/>
  <c r="N12147" i="6"/>
  <c r="N12148" i="6"/>
  <c r="N12149" i="6"/>
  <c r="N12150" i="6"/>
  <c r="N12151" i="6"/>
  <c r="N12152" i="6"/>
  <c r="N12153" i="6"/>
  <c r="N12154" i="6"/>
  <c r="N12155" i="6"/>
  <c r="N12156" i="6"/>
  <c r="N12157" i="6"/>
  <c r="N12158" i="6"/>
  <c r="N12159" i="6"/>
  <c r="N12160" i="6"/>
  <c r="N12161" i="6"/>
  <c r="N12162" i="6"/>
  <c r="N12163" i="6"/>
  <c r="N12164" i="6"/>
  <c r="N12165" i="6"/>
  <c r="N12166" i="6"/>
  <c r="N12167" i="6"/>
  <c r="N12168" i="6"/>
  <c r="N12169" i="6"/>
  <c r="N12170" i="6"/>
  <c r="N12171" i="6"/>
  <c r="N12172" i="6"/>
  <c r="N12173" i="6"/>
  <c r="N12174" i="6"/>
  <c r="N12175" i="6"/>
  <c r="N12176" i="6"/>
  <c r="N12177" i="6"/>
  <c r="N12178" i="6"/>
  <c r="N12179" i="6"/>
  <c r="N12180" i="6"/>
  <c r="N12181" i="6"/>
  <c r="N12182" i="6"/>
  <c r="N12183" i="6"/>
  <c r="N12184" i="6"/>
  <c r="N12185" i="6"/>
  <c r="N12186" i="6"/>
  <c r="N12187" i="6"/>
  <c r="N12188" i="6"/>
  <c r="N12189" i="6"/>
  <c r="N12190" i="6"/>
  <c r="N12191" i="6"/>
  <c r="N12192" i="6"/>
  <c r="N12193" i="6"/>
  <c r="N12194" i="6"/>
  <c r="N12195" i="6"/>
  <c r="N12196" i="6"/>
  <c r="N12197" i="6"/>
  <c r="N12198" i="6"/>
  <c r="N12199" i="6"/>
  <c r="N12200" i="6"/>
  <c r="N12201" i="6"/>
  <c r="N12202" i="6"/>
  <c r="N12203" i="6"/>
  <c r="N12204" i="6"/>
  <c r="N12205" i="6"/>
  <c r="N12206" i="6"/>
  <c r="N12207" i="6"/>
  <c r="N12208" i="6"/>
  <c r="N12209" i="6"/>
  <c r="N12210" i="6"/>
  <c r="N12211" i="6"/>
  <c r="N12212" i="6"/>
  <c r="N12213" i="6"/>
  <c r="N12214" i="6"/>
  <c r="N12215" i="6"/>
  <c r="N12216" i="6"/>
  <c r="N12217" i="6"/>
  <c r="N12218" i="6"/>
  <c r="N12219" i="6"/>
  <c r="N12220" i="6"/>
  <c r="N12221" i="6"/>
  <c r="N12222" i="6"/>
  <c r="N12223" i="6"/>
  <c r="N12224" i="6"/>
  <c r="N12225" i="6"/>
  <c r="N12226" i="6"/>
  <c r="N12227" i="6"/>
  <c r="N12228" i="6"/>
  <c r="N12229" i="6"/>
  <c r="N12230" i="6"/>
  <c r="N12231" i="6"/>
  <c r="N12232" i="6"/>
  <c r="N12233" i="6"/>
  <c r="N12234" i="6"/>
  <c r="N12235" i="6"/>
  <c r="N12236" i="6"/>
  <c r="N12237" i="6"/>
  <c r="N12238" i="6"/>
  <c r="N12239" i="6"/>
  <c r="N12240" i="6"/>
  <c r="N12241" i="6"/>
  <c r="N12242" i="6"/>
  <c r="N12243" i="6"/>
  <c r="N12244" i="6"/>
  <c r="N12245" i="6"/>
  <c r="N12246" i="6"/>
  <c r="N12247" i="6"/>
  <c r="N12248" i="6"/>
  <c r="N12249" i="6"/>
  <c r="N12250" i="6"/>
  <c r="N12251" i="6"/>
  <c r="N12252" i="6"/>
  <c r="N12253" i="6"/>
  <c r="N12254" i="6"/>
  <c r="N12255" i="6"/>
  <c r="N12256" i="6"/>
  <c r="N12257" i="6"/>
  <c r="N12258" i="6"/>
  <c r="N12259" i="6"/>
  <c r="N12260" i="6"/>
  <c r="N12261" i="6"/>
  <c r="N12262" i="6"/>
  <c r="N12263" i="6"/>
  <c r="N12264" i="6"/>
  <c r="N12265" i="6"/>
  <c r="N12266" i="6"/>
  <c r="N12267" i="6"/>
  <c r="N12268" i="6"/>
  <c r="N12269" i="6"/>
  <c r="N12270" i="6"/>
  <c r="N12271" i="6"/>
  <c r="N12272" i="6"/>
  <c r="N12273" i="6"/>
  <c r="N12274" i="6"/>
  <c r="N12275" i="6"/>
  <c r="N12276" i="6"/>
  <c r="N12277" i="6"/>
  <c r="N12278" i="6"/>
  <c r="N12279" i="6"/>
  <c r="N12280" i="6"/>
  <c r="N12281" i="6"/>
  <c r="N12282" i="6"/>
  <c r="N12283" i="6"/>
  <c r="N12284" i="6"/>
  <c r="N12285" i="6"/>
  <c r="N12286" i="6"/>
  <c r="N12287" i="6"/>
  <c r="N12288" i="6"/>
  <c r="N12289" i="6"/>
  <c r="N12290" i="6"/>
  <c r="N12291" i="6"/>
  <c r="N12292" i="6"/>
  <c r="N12293" i="6"/>
  <c r="N12294" i="6"/>
  <c r="N12295" i="6"/>
  <c r="N12296" i="6"/>
  <c r="N12297" i="6"/>
  <c r="N12298" i="6"/>
  <c r="N12299" i="6"/>
  <c r="N12300" i="6"/>
  <c r="N12301" i="6"/>
  <c r="N12302" i="6"/>
  <c r="N12303" i="6"/>
  <c r="N12304" i="6"/>
  <c r="N12305" i="6"/>
  <c r="N12306" i="6"/>
  <c r="N12307" i="6"/>
  <c r="N12308" i="6"/>
  <c r="N12309" i="6"/>
  <c r="N12310" i="6"/>
  <c r="N12311" i="6"/>
  <c r="N12312" i="6"/>
  <c r="N12313" i="6"/>
  <c r="N12314" i="6"/>
  <c r="N12315" i="6"/>
  <c r="N12316" i="6"/>
  <c r="N12317" i="6"/>
  <c r="N12318" i="6"/>
  <c r="N12319" i="6"/>
  <c r="N12320" i="6"/>
  <c r="N12321" i="6"/>
  <c r="N12322" i="6"/>
  <c r="N12323" i="6"/>
  <c r="N12324" i="6"/>
  <c r="N12325" i="6"/>
  <c r="N12326" i="6"/>
  <c r="N12327" i="6"/>
  <c r="N12328" i="6"/>
  <c r="N12329" i="6"/>
  <c r="N12330" i="6"/>
  <c r="N12331" i="6"/>
  <c r="N12332" i="6"/>
  <c r="N12333" i="6"/>
  <c r="N12334" i="6"/>
  <c r="N12335" i="6"/>
  <c r="N12336" i="6"/>
  <c r="N12337" i="6"/>
  <c r="N12338" i="6"/>
  <c r="N12339" i="6"/>
  <c r="N12340" i="6"/>
  <c r="N12341" i="6"/>
  <c r="N12342" i="6"/>
  <c r="N12343" i="6"/>
  <c r="N12344" i="6"/>
  <c r="N12345" i="6"/>
  <c r="N12346" i="6"/>
  <c r="N12347" i="6"/>
  <c r="N12348" i="6"/>
  <c r="N12349" i="6"/>
  <c r="N12350" i="6"/>
  <c r="N12351" i="6"/>
  <c r="N12352" i="6"/>
  <c r="N12353" i="6"/>
  <c r="N12354" i="6"/>
  <c r="N12355" i="6"/>
  <c r="N12356" i="6"/>
  <c r="N12357" i="6"/>
  <c r="N12358" i="6"/>
  <c r="N12359" i="6"/>
  <c r="N12360" i="6"/>
  <c r="N12361" i="6"/>
  <c r="N12362" i="6"/>
  <c r="N12363" i="6"/>
  <c r="N12364" i="6"/>
  <c r="N12365" i="6"/>
  <c r="N12366" i="6"/>
  <c r="N12367" i="6"/>
  <c r="N12368" i="6"/>
  <c r="N12369" i="6"/>
  <c r="N12370" i="6"/>
  <c r="N12371" i="6"/>
  <c r="N12372" i="6"/>
  <c r="N12373" i="6"/>
  <c r="N12374" i="6"/>
  <c r="N12375" i="6"/>
  <c r="N12376" i="6"/>
  <c r="N12377" i="6"/>
  <c r="N12378" i="6"/>
  <c r="N12379" i="6"/>
  <c r="N12380" i="6"/>
  <c r="N12381" i="6"/>
  <c r="N12382" i="6"/>
  <c r="N12383" i="6"/>
  <c r="N12384" i="6"/>
  <c r="N12385" i="6"/>
  <c r="N12386" i="6"/>
  <c r="N12387" i="6"/>
  <c r="N12388" i="6"/>
  <c r="N12389" i="6"/>
  <c r="N12390" i="6"/>
  <c r="N12391" i="6"/>
  <c r="N12392" i="6"/>
  <c r="N12393" i="6"/>
  <c r="N12394" i="6"/>
  <c r="N12395" i="6"/>
  <c r="N12396" i="6"/>
  <c r="N12397" i="6"/>
  <c r="N12398" i="6"/>
  <c r="N12399" i="6"/>
  <c r="N12400" i="6"/>
  <c r="N12401" i="6"/>
  <c r="N12402" i="6"/>
  <c r="N12403" i="6"/>
  <c r="N12404" i="6"/>
  <c r="N12405" i="6"/>
  <c r="N12406" i="6"/>
  <c r="N12407" i="6"/>
  <c r="N12408" i="6"/>
  <c r="N12409" i="6"/>
  <c r="N12410" i="6"/>
  <c r="N12411" i="6"/>
  <c r="N12412" i="6"/>
  <c r="N12413" i="6"/>
  <c r="N12414" i="6"/>
  <c r="N12415" i="6"/>
  <c r="N12416" i="6"/>
  <c r="N12417" i="6"/>
  <c r="N12418" i="6"/>
  <c r="N12419" i="6"/>
  <c r="N12420" i="6"/>
  <c r="N12421" i="6"/>
  <c r="N12422" i="6"/>
  <c r="N12423" i="6"/>
  <c r="N12424" i="6"/>
  <c r="N12425" i="6"/>
  <c r="N12426" i="6"/>
  <c r="N12427" i="6"/>
  <c r="N12428" i="6"/>
  <c r="N12429" i="6"/>
  <c r="N12430" i="6"/>
  <c r="N12431" i="6"/>
  <c r="N12432" i="6"/>
  <c r="N12433" i="6"/>
  <c r="N12434" i="6"/>
  <c r="N12435" i="6"/>
  <c r="N12436" i="6"/>
  <c r="N12437" i="6"/>
  <c r="N12438" i="6"/>
  <c r="N12439" i="6"/>
  <c r="N12440" i="6"/>
  <c r="N12441" i="6"/>
  <c r="N12442" i="6"/>
  <c r="N12443" i="6"/>
  <c r="N12444" i="6"/>
  <c r="N12445" i="6"/>
  <c r="N12446" i="6"/>
  <c r="N12447" i="6"/>
  <c r="N12448" i="6"/>
  <c r="N12449" i="6"/>
  <c r="N12450" i="6"/>
  <c r="N12451" i="6"/>
  <c r="N12452" i="6"/>
  <c r="N12453" i="6"/>
  <c r="N12454" i="6"/>
  <c r="N12455" i="6"/>
  <c r="N12456" i="6"/>
  <c r="N12457" i="6"/>
  <c r="N12458" i="6"/>
  <c r="N12459" i="6"/>
  <c r="N12460" i="6"/>
  <c r="N12461" i="6"/>
  <c r="N12462" i="6"/>
  <c r="N12463" i="6"/>
  <c r="N12464" i="6"/>
  <c r="N12465" i="6"/>
  <c r="N12466" i="6"/>
  <c r="N12467" i="6"/>
  <c r="N12468" i="6"/>
  <c r="N12469" i="6"/>
  <c r="N12470" i="6"/>
  <c r="N12471" i="6"/>
  <c r="N12472" i="6"/>
  <c r="N12473" i="6"/>
  <c r="N12474" i="6"/>
  <c r="N12475" i="6"/>
  <c r="N12476" i="6"/>
  <c r="N12477" i="6"/>
  <c r="N12478" i="6"/>
  <c r="N12479" i="6"/>
  <c r="N12480" i="6"/>
  <c r="N12481" i="6"/>
  <c r="N12482" i="6"/>
  <c r="N12483" i="6"/>
  <c r="N12484" i="6"/>
  <c r="N12485" i="6"/>
  <c r="N12486" i="6"/>
  <c r="N12487" i="6"/>
  <c r="N12488" i="6"/>
  <c r="N12489" i="6"/>
  <c r="N12490" i="6"/>
  <c r="N12491" i="6"/>
  <c r="N12492" i="6"/>
  <c r="N12493" i="6"/>
  <c r="N12494" i="6"/>
  <c r="N12495" i="6"/>
  <c r="N12496" i="6"/>
  <c r="N12497" i="6"/>
  <c r="N12498" i="6"/>
  <c r="N12499" i="6"/>
  <c r="N12500" i="6"/>
  <c r="N12501" i="6"/>
  <c r="N12502" i="6"/>
  <c r="N12503" i="6"/>
  <c r="N12504" i="6"/>
  <c r="N12505" i="6"/>
  <c r="N12506" i="6"/>
  <c r="N12507" i="6"/>
  <c r="N12508" i="6"/>
  <c r="N12509" i="6"/>
  <c r="N12510" i="6"/>
  <c r="N12511" i="6"/>
  <c r="N12512" i="6"/>
  <c r="N12513" i="6"/>
  <c r="N12514" i="6"/>
  <c r="N12515" i="6"/>
  <c r="N12516" i="6"/>
  <c r="N12517" i="6"/>
  <c r="N12518" i="6"/>
  <c r="N12519" i="6"/>
  <c r="N12520" i="6"/>
  <c r="N12521" i="6"/>
  <c r="N12522" i="6"/>
  <c r="N12523" i="6"/>
  <c r="N12524" i="6"/>
  <c r="N12525" i="6"/>
  <c r="N12526" i="6"/>
  <c r="N12527" i="6"/>
  <c r="N12528" i="6"/>
  <c r="N12529" i="6"/>
  <c r="N12530" i="6"/>
  <c r="N12531" i="6"/>
  <c r="N12532" i="6"/>
  <c r="N12533" i="6"/>
  <c r="N12534" i="6"/>
  <c r="N12535" i="6"/>
  <c r="N12536" i="6"/>
  <c r="N12537" i="6"/>
  <c r="N12538" i="6"/>
  <c r="N12539" i="6"/>
  <c r="N12540" i="6"/>
  <c r="N12541" i="6"/>
  <c r="N12542" i="6"/>
  <c r="N12543" i="6"/>
  <c r="N12544" i="6"/>
  <c r="N12545" i="6"/>
  <c r="N12546" i="6"/>
  <c r="N12547" i="6"/>
  <c r="N12548" i="6"/>
  <c r="N12549" i="6"/>
  <c r="N12550" i="6"/>
  <c r="N12551" i="6"/>
  <c r="N12552" i="6"/>
  <c r="N12553" i="6"/>
  <c r="N12554" i="6"/>
  <c r="N12555" i="6"/>
  <c r="N12556" i="6"/>
  <c r="N12557" i="6"/>
  <c r="N12558" i="6"/>
  <c r="N12559" i="6"/>
  <c r="N12560" i="6"/>
  <c r="N12561" i="6"/>
  <c r="N12562" i="6"/>
  <c r="N12563" i="6"/>
  <c r="N12564" i="6"/>
  <c r="N12565" i="6"/>
  <c r="N12566" i="6"/>
  <c r="N12567" i="6"/>
  <c r="N12568" i="6"/>
  <c r="N12569" i="6"/>
  <c r="N12570" i="6"/>
  <c r="N12571" i="6"/>
  <c r="N12572" i="6"/>
  <c r="N12573" i="6"/>
  <c r="N12574" i="6"/>
  <c r="N12575" i="6"/>
  <c r="N12576" i="6"/>
  <c r="N12577" i="6"/>
  <c r="N12578" i="6"/>
  <c r="N12579" i="6"/>
  <c r="N12580" i="6"/>
  <c r="N12581" i="6"/>
  <c r="N12582" i="6"/>
  <c r="N12583" i="6"/>
  <c r="N12584" i="6"/>
  <c r="N12585" i="6"/>
  <c r="N12586" i="6"/>
  <c r="N12587" i="6"/>
  <c r="N12588" i="6"/>
  <c r="N12589" i="6"/>
  <c r="N12590" i="6"/>
  <c r="N12591" i="6"/>
  <c r="N12592" i="6"/>
  <c r="N12593" i="6"/>
  <c r="N12594" i="6"/>
  <c r="N12595" i="6"/>
  <c r="N12596" i="6"/>
  <c r="N12597" i="6"/>
  <c r="N12598" i="6"/>
  <c r="N12599" i="6"/>
  <c r="N12600" i="6"/>
  <c r="N12601" i="6"/>
  <c r="N12602" i="6"/>
  <c r="N12603" i="6"/>
  <c r="N12604" i="6"/>
  <c r="N12605" i="6"/>
  <c r="N12606" i="6"/>
  <c r="N12607" i="6"/>
  <c r="N12608" i="6"/>
  <c r="N12609" i="6"/>
  <c r="N12610" i="6"/>
  <c r="N12611" i="6"/>
  <c r="N12612" i="6"/>
  <c r="N12613" i="6"/>
  <c r="N12614" i="6"/>
  <c r="N12615" i="6"/>
  <c r="N12616" i="6"/>
  <c r="N12617" i="6"/>
  <c r="N12618" i="6"/>
  <c r="N12619" i="6"/>
  <c r="N12620" i="6"/>
  <c r="N12621" i="6"/>
  <c r="N12622" i="6"/>
  <c r="N12623" i="6"/>
  <c r="N12624" i="6"/>
  <c r="N12625" i="6"/>
  <c r="N12626" i="6"/>
  <c r="N12627" i="6"/>
  <c r="N12628" i="6"/>
  <c r="N12629" i="6"/>
  <c r="N12630" i="6"/>
  <c r="N12631" i="6"/>
  <c r="N12632" i="6"/>
  <c r="N12633" i="6"/>
  <c r="N12634" i="6"/>
  <c r="N12635" i="6"/>
  <c r="N12636" i="6"/>
  <c r="N12637" i="6"/>
  <c r="N12638" i="6"/>
  <c r="N12639" i="6"/>
  <c r="N12640" i="6"/>
  <c r="N12641" i="6"/>
  <c r="N12642" i="6"/>
  <c r="N12643" i="6"/>
  <c r="N12644" i="6"/>
  <c r="N12645" i="6"/>
  <c r="N12646" i="6"/>
  <c r="N12647" i="6"/>
  <c r="N12648" i="6"/>
  <c r="N12649" i="6"/>
  <c r="N12650" i="6"/>
  <c r="N12651" i="6"/>
  <c r="N12652" i="6"/>
  <c r="N12653" i="6"/>
  <c r="N12654" i="6"/>
  <c r="N12655" i="6"/>
  <c r="N12656" i="6"/>
  <c r="N12657" i="6"/>
  <c r="N12658" i="6"/>
  <c r="N12659" i="6"/>
  <c r="N12660" i="6"/>
  <c r="N12661" i="6"/>
  <c r="N12662" i="6"/>
  <c r="N12663" i="6"/>
  <c r="N12664" i="6"/>
  <c r="N12665" i="6"/>
  <c r="N12666" i="6"/>
  <c r="N12667" i="6"/>
  <c r="N12668" i="6"/>
  <c r="N12669" i="6"/>
  <c r="N12670" i="6"/>
  <c r="N12671" i="6"/>
  <c r="N12672" i="6"/>
  <c r="N12673" i="6"/>
  <c r="N12674" i="6"/>
  <c r="N12675" i="6"/>
  <c r="N12676" i="6"/>
  <c r="N12677" i="6"/>
  <c r="N12678" i="6"/>
  <c r="N12679" i="6"/>
  <c r="N12680" i="6"/>
  <c r="N12681" i="6"/>
  <c r="N12682" i="6"/>
  <c r="N12683" i="6"/>
  <c r="N12684" i="6"/>
  <c r="N12685" i="6"/>
  <c r="N12686" i="6"/>
  <c r="N12687" i="6"/>
  <c r="N12688" i="6"/>
  <c r="N12689" i="6"/>
  <c r="N12690" i="6"/>
  <c r="N12691" i="6"/>
  <c r="N12692" i="6"/>
  <c r="N12693" i="6"/>
  <c r="N12694" i="6"/>
  <c r="N12695" i="6"/>
  <c r="N12696" i="6"/>
  <c r="N12697" i="6"/>
  <c r="N12698" i="6"/>
  <c r="N12699" i="6"/>
  <c r="N12700" i="6"/>
  <c r="N12701" i="6"/>
  <c r="N12702" i="6"/>
  <c r="N12703" i="6"/>
  <c r="N12704" i="6"/>
  <c r="N12705" i="6"/>
  <c r="N12706" i="6"/>
  <c r="N12707" i="6"/>
  <c r="N12708" i="6"/>
  <c r="N12709" i="6"/>
  <c r="N12710" i="6"/>
  <c r="N12711" i="6"/>
  <c r="N12712" i="6"/>
  <c r="N12713" i="6"/>
  <c r="N12714" i="6"/>
  <c r="N12715" i="6"/>
  <c r="N12716" i="6"/>
  <c r="N12717" i="6"/>
  <c r="N12718" i="6"/>
  <c r="N12719" i="6"/>
  <c r="N12720" i="6"/>
  <c r="N12721" i="6"/>
  <c r="N12722" i="6"/>
  <c r="N12723" i="6"/>
  <c r="N12724" i="6"/>
  <c r="N12725" i="6"/>
  <c r="N12726" i="6"/>
  <c r="N12727" i="6"/>
  <c r="N12728" i="6"/>
  <c r="N12729" i="6"/>
  <c r="N12730" i="6"/>
  <c r="N12731" i="6"/>
  <c r="N12732" i="6"/>
  <c r="N12733" i="6"/>
  <c r="N12734" i="6"/>
  <c r="N12735" i="6"/>
  <c r="N12736" i="6"/>
  <c r="N12737" i="6"/>
  <c r="N12738" i="6"/>
  <c r="N12739" i="6"/>
  <c r="N12740" i="6"/>
  <c r="N12741" i="6"/>
  <c r="N12742" i="6"/>
  <c r="N12743" i="6"/>
  <c r="N12744" i="6"/>
  <c r="N12745" i="6"/>
  <c r="N12746" i="6"/>
  <c r="N12747" i="6"/>
  <c r="N12748" i="6"/>
  <c r="N12749" i="6"/>
  <c r="N12750" i="6"/>
  <c r="N12751" i="6"/>
  <c r="N12752" i="6"/>
  <c r="N12753" i="6"/>
  <c r="N12754" i="6"/>
  <c r="N12755" i="6"/>
  <c r="N12756" i="6"/>
  <c r="N12757" i="6"/>
  <c r="N12758" i="6"/>
  <c r="N12759" i="6"/>
  <c r="N12760" i="6"/>
  <c r="N12761" i="6"/>
  <c r="N12762" i="6"/>
  <c r="N12763" i="6"/>
  <c r="N12764" i="6"/>
  <c r="N12765" i="6"/>
  <c r="N12766" i="6"/>
  <c r="N12767" i="6"/>
  <c r="N12768" i="6"/>
  <c r="N12769" i="6"/>
  <c r="N12770" i="6"/>
  <c r="N12771" i="6"/>
  <c r="N12772" i="6"/>
  <c r="N12773" i="6"/>
  <c r="N12774" i="6"/>
  <c r="N12775" i="6"/>
  <c r="N12776" i="6"/>
  <c r="N12777" i="6"/>
  <c r="N12778" i="6"/>
  <c r="N12779" i="6"/>
  <c r="N12780" i="6"/>
  <c r="N12781" i="6"/>
  <c r="N12782" i="6"/>
  <c r="N12783" i="6"/>
  <c r="N12784" i="6"/>
  <c r="N12785" i="6"/>
  <c r="N12786" i="6"/>
  <c r="N12787" i="6"/>
  <c r="N12788" i="6"/>
  <c r="N12789" i="6"/>
  <c r="N12790" i="6"/>
  <c r="N12791" i="6"/>
  <c r="N12792" i="6"/>
  <c r="N12793" i="6"/>
  <c r="N12794" i="6"/>
  <c r="N12795" i="6"/>
  <c r="N12796" i="6"/>
  <c r="N12797" i="6"/>
  <c r="N12798" i="6"/>
  <c r="N12799" i="6"/>
  <c r="N12800" i="6"/>
  <c r="N12801" i="6"/>
  <c r="N12802" i="6"/>
  <c r="N12803" i="6"/>
  <c r="N12804" i="6"/>
  <c r="N12805" i="6"/>
  <c r="N12806" i="6"/>
  <c r="N12807" i="6"/>
  <c r="N12808" i="6"/>
  <c r="N12809" i="6"/>
  <c r="N12810" i="6"/>
  <c r="N12811" i="6"/>
  <c r="N12812" i="6"/>
  <c r="N12813" i="6"/>
  <c r="N12814" i="6"/>
  <c r="N12815" i="6"/>
  <c r="N12816" i="6"/>
  <c r="N12817" i="6"/>
  <c r="N12818" i="6"/>
  <c r="N12819" i="6"/>
  <c r="N12820" i="6"/>
  <c r="N12821" i="6"/>
  <c r="N12822" i="6"/>
  <c r="N12823" i="6"/>
  <c r="N12824" i="6"/>
  <c r="N12825" i="6"/>
  <c r="N12826" i="6"/>
  <c r="N12827" i="6"/>
  <c r="N12828" i="6"/>
  <c r="N12829" i="6"/>
  <c r="N12830" i="6"/>
  <c r="N12831" i="6"/>
  <c r="N12832" i="6"/>
  <c r="N12833" i="6"/>
  <c r="N12834" i="6"/>
  <c r="N12835" i="6"/>
  <c r="N12836" i="6"/>
  <c r="N12837" i="6"/>
  <c r="N12838" i="6"/>
  <c r="N12839" i="6"/>
  <c r="N12840" i="6"/>
  <c r="N12841" i="6"/>
  <c r="N12842" i="6"/>
  <c r="N12843" i="6"/>
  <c r="N12844" i="6"/>
  <c r="N12845" i="6"/>
  <c r="N12846" i="6"/>
  <c r="N12847" i="6"/>
  <c r="N12848" i="6"/>
  <c r="N12849" i="6"/>
  <c r="N12850" i="6"/>
  <c r="N12851" i="6"/>
  <c r="N12852" i="6"/>
  <c r="N12853" i="6"/>
  <c r="N12854" i="6"/>
  <c r="N12855" i="6"/>
  <c r="N12856" i="6"/>
  <c r="N12857" i="6"/>
  <c r="N12858" i="6"/>
  <c r="N12859" i="6"/>
  <c r="N12860" i="6"/>
  <c r="N12861" i="6"/>
  <c r="N12862" i="6"/>
  <c r="N12863" i="6"/>
  <c r="N12864" i="6"/>
  <c r="N12865" i="6"/>
  <c r="N12866" i="6"/>
  <c r="N12867" i="6"/>
  <c r="N12868" i="6"/>
  <c r="N12869" i="6"/>
  <c r="N12870" i="6"/>
  <c r="N12871" i="6"/>
  <c r="N12872" i="6"/>
  <c r="N12873" i="6"/>
  <c r="N12874" i="6"/>
  <c r="N12875" i="6"/>
  <c r="N12876" i="6"/>
  <c r="N12877" i="6"/>
  <c r="N12878" i="6"/>
  <c r="N12879" i="6"/>
  <c r="N12880" i="6"/>
  <c r="N12881" i="6"/>
  <c r="N12882" i="6"/>
  <c r="N12883" i="6"/>
  <c r="N12884" i="6"/>
  <c r="N12885" i="6"/>
  <c r="N12886" i="6"/>
  <c r="N12887" i="6"/>
  <c r="N12888" i="6"/>
  <c r="N12889" i="6"/>
  <c r="N12890" i="6"/>
  <c r="N12891" i="6"/>
  <c r="N12892" i="6"/>
  <c r="N12893" i="6"/>
  <c r="N12894" i="6"/>
  <c r="N12895" i="6"/>
  <c r="N12896" i="6"/>
  <c r="N12897" i="6"/>
  <c r="N12898" i="6"/>
  <c r="N12899" i="6"/>
  <c r="N12900" i="6"/>
  <c r="N12901" i="6"/>
  <c r="N12902" i="6"/>
  <c r="N12903" i="6"/>
  <c r="N12904" i="6"/>
  <c r="N12905" i="6"/>
  <c r="N12906" i="6"/>
  <c r="N12907" i="6"/>
  <c r="N12908" i="6"/>
  <c r="N12909" i="6"/>
  <c r="N12910" i="6"/>
  <c r="N12911" i="6"/>
  <c r="N12912" i="6"/>
  <c r="N12913" i="6"/>
  <c r="N12914" i="6"/>
  <c r="N12915" i="6"/>
  <c r="N12916" i="6"/>
  <c r="N12917" i="6"/>
  <c r="N12918" i="6"/>
  <c r="N12919" i="6"/>
  <c r="N12920" i="6"/>
  <c r="N12921" i="6"/>
  <c r="N12922" i="6"/>
  <c r="N12923" i="6"/>
  <c r="N12924" i="6"/>
  <c r="N12925" i="6"/>
  <c r="N12926" i="6"/>
  <c r="N12927" i="6"/>
  <c r="N12928" i="6"/>
  <c r="N12929" i="6"/>
  <c r="N12930" i="6"/>
  <c r="N12931" i="6"/>
  <c r="N12932" i="6"/>
  <c r="N12933" i="6"/>
  <c r="N12934" i="6"/>
  <c r="N12935" i="6"/>
  <c r="N12936" i="6"/>
  <c r="N12937" i="6"/>
  <c r="N12938" i="6"/>
  <c r="N12939" i="6"/>
  <c r="N12940" i="6"/>
  <c r="N12941" i="6"/>
  <c r="N12942" i="6"/>
  <c r="N12943" i="6"/>
  <c r="N12944" i="6"/>
  <c r="N12945" i="6"/>
  <c r="N12946" i="6"/>
  <c r="N12947" i="6"/>
  <c r="N12948" i="6"/>
  <c r="N12949" i="6"/>
  <c r="N12950" i="6"/>
  <c r="N12951" i="6"/>
  <c r="N12952" i="6"/>
  <c r="N12953" i="6"/>
  <c r="N12954" i="6"/>
  <c r="N12955" i="6"/>
  <c r="N12956" i="6"/>
  <c r="N12957" i="6"/>
  <c r="N12958" i="6"/>
  <c r="N12959" i="6"/>
  <c r="N12960" i="6"/>
  <c r="N12961" i="6"/>
  <c r="N12962" i="6"/>
  <c r="N12963" i="6"/>
  <c r="N12964" i="6"/>
  <c r="N12965" i="6"/>
  <c r="N12966" i="6"/>
  <c r="N12967" i="6"/>
  <c r="N12968" i="6"/>
  <c r="N12969" i="6"/>
  <c r="N12970" i="6"/>
  <c r="N12971" i="6"/>
  <c r="N12972" i="6"/>
  <c r="N12973" i="6"/>
  <c r="N12974" i="6"/>
  <c r="N12975" i="6"/>
  <c r="N12976" i="6"/>
  <c r="N12977" i="6"/>
  <c r="N12978" i="6"/>
  <c r="N12979" i="6"/>
  <c r="N12980" i="6"/>
  <c r="N12981" i="6"/>
  <c r="N12982" i="6"/>
  <c r="N12983" i="6"/>
  <c r="N12984" i="6"/>
  <c r="N12985" i="6"/>
  <c r="N12986" i="6"/>
  <c r="N12987" i="6"/>
  <c r="N12988" i="6"/>
  <c r="N12989" i="6"/>
  <c r="N12990" i="6"/>
  <c r="N12991" i="6"/>
  <c r="N12992" i="6"/>
  <c r="N12993" i="6"/>
  <c r="N12994" i="6"/>
  <c r="N12995" i="6"/>
  <c r="N12996" i="6"/>
  <c r="N12997" i="6"/>
  <c r="N12998" i="6"/>
  <c r="N12999" i="6"/>
  <c r="N13000" i="6"/>
  <c r="N13001" i="6"/>
  <c r="N13002" i="6"/>
  <c r="N13003" i="6"/>
  <c r="N13004" i="6"/>
  <c r="N13005" i="6"/>
  <c r="N13006" i="6"/>
  <c r="N13007" i="6"/>
  <c r="N13008" i="6"/>
  <c r="N13009" i="6"/>
  <c r="N13010" i="6"/>
  <c r="N13011" i="6"/>
  <c r="N13012" i="6"/>
  <c r="N13013" i="6"/>
  <c r="N13014" i="6"/>
  <c r="N13015" i="6"/>
  <c r="N13016" i="6"/>
  <c r="N13017" i="6"/>
  <c r="N13018" i="6"/>
  <c r="N13019" i="6"/>
  <c r="N13020" i="6"/>
  <c r="N13021" i="6"/>
  <c r="N13022" i="6"/>
  <c r="N13023" i="6"/>
  <c r="N13024" i="6"/>
  <c r="N13025" i="6"/>
  <c r="N13026" i="6"/>
  <c r="N13027" i="6"/>
  <c r="N13028" i="6"/>
  <c r="N13029" i="6"/>
  <c r="N13030" i="6"/>
  <c r="N13031" i="6"/>
  <c r="N13032" i="6"/>
  <c r="N13033" i="6"/>
  <c r="N13034" i="6"/>
  <c r="N13035" i="6"/>
  <c r="N13036" i="6"/>
  <c r="N13037" i="6"/>
  <c r="N13038" i="6"/>
  <c r="N13039" i="6"/>
  <c r="N13040" i="6"/>
  <c r="N13041" i="6"/>
  <c r="N13042" i="6"/>
  <c r="N13043" i="6"/>
  <c r="N13044" i="6"/>
  <c r="N13045" i="6"/>
  <c r="N13046" i="6"/>
  <c r="N13047" i="6"/>
  <c r="N13048" i="6"/>
  <c r="N13049" i="6"/>
  <c r="N13050" i="6"/>
  <c r="N13051" i="6"/>
  <c r="N13052" i="6"/>
  <c r="N13053" i="6"/>
  <c r="N13054" i="6"/>
  <c r="N13055" i="6"/>
  <c r="N13056" i="6"/>
  <c r="N13057" i="6"/>
  <c r="N13058" i="6"/>
  <c r="N13059" i="6"/>
  <c r="N13060" i="6"/>
  <c r="N13061" i="6"/>
  <c r="N13062" i="6"/>
  <c r="N13063" i="6"/>
  <c r="N13064" i="6"/>
  <c r="N13065" i="6"/>
  <c r="N13066" i="6"/>
  <c r="N13067" i="6"/>
  <c r="N13068" i="6"/>
  <c r="N13069" i="6"/>
  <c r="N13070" i="6"/>
  <c r="N13071" i="6"/>
  <c r="N13072" i="6"/>
  <c r="N13073" i="6"/>
  <c r="N13074" i="6"/>
  <c r="N13075" i="6"/>
  <c r="N13076" i="6"/>
  <c r="N13077" i="6"/>
  <c r="N13078" i="6"/>
  <c r="N13079" i="6"/>
  <c r="N13080" i="6"/>
  <c r="N13081" i="6"/>
  <c r="N13082" i="6"/>
  <c r="N13083" i="6"/>
  <c r="N13084" i="6"/>
  <c r="N13085" i="6"/>
  <c r="N13086" i="6"/>
  <c r="N13087" i="6"/>
  <c r="N13088" i="6"/>
  <c r="N13089" i="6"/>
  <c r="N13090" i="6"/>
  <c r="N13091" i="6"/>
  <c r="N13092" i="6"/>
  <c r="N13093" i="6"/>
  <c r="N13094" i="6"/>
  <c r="N13095" i="6"/>
  <c r="N13096" i="6"/>
  <c r="N13097" i="6"/>
  <c r="N13098" i="6"/>
  <c r="N13099" i="6"/>
  <c r="N13100" i="6"/>
  <c r="N13101" i="6"/>
  <c r="N13102" i="6"/>
  <c r="N13103" i="6"/>
  <c r="N13104" i="6"/>
  <c r="N13105" i="6"/>
  <c r="N13106" i="6"/>
  <c r="N13107" i="6"/>
  <c r="N13108" i="6"/>
  <c r="N13109" i="6"/>
  <c r="N13110" i="6"/>
  <c r="N13111" i="6"/>
  <c r="N13112" i="6"/>
  <c r="N13113" i="6"/>
  <c r="N13114" i="6"/>
  <c r="N13115" i="6"/>
  <c r="N13116" i="6"/>
  <c r="N13117" i="6"/>
  <c r="N13118" i="6"/>
  <c r="N13119" i="6"/>
  <c r="N13120" i="6"/>
  <c r="N13121" i="6"/>
  <c r="N13122" i="6"/>
  <c r="N13123" i="6"/>
  <c r="N13124" i="6"/>
  <c r="N13125" i="6"/>
  <c r="N13126" i="6"/>
  <c r="N13127" i="6"/>
  <c r="N13128" i="6"/>
  <c r="N13129" i="6"/>
  <c r="N13130" i="6"/>
  <c r="N13131" i="6"/>
  <c r="N13132" i="6"/>
  <c r="N13133" i="6"/>
  <c r="N13134" i="6"/>
  <c r="N13135" i="6"/>
  <c r="N13136" i="6"/>
  <c r="N13137" i="6"/>
  <c r="N13138" i="6"/>
  <c r="N13139" i="6"/>
  <c r="N13140" i="6"/>
  <c r="N13141" i="6"/>
  <c r="N13142" i="6"/>
  <c r="N13143" i="6"/>
  <c r="N13144" i="6"/>
  <c r="N13145" i="6"/>
  <c r="N13146" i="6"/>
  <c r="N13147" i="6"/>
  <c r="N13148" i="6"/>
  <c r="N13149" i="6"/>
  <c r="N13150" i="6"/>
  <c r="N13151" i="6"/>
  <c r="N13152" i="6"/>
  <c r="N13153" i="6"/>
  <c r="N13154" i="6"/>
  <c r="N13155" i="6"/>
  <c r="N13156" i="6"/>
  <c r="N13157" i="6"/>
  <c r="N13158" i="6"/>
  <c r="N13159" i="6"/>
  <c r="N13160" i="6"/>
  <c r="N13161" i="6"/>
  <c r="N13162" i="6"/>
  <c r="N13163" i="6"/>
  <c r="N13164" i="6"/>
  <c r="N13165" i="6"/>
  <c r="N13166" i="6"/>
  <c r="N13167" i="6"/>
  <c r="N13168" i="6"/>
  <c r="N13169" i="6"/>
  <c r="N13170" i="6"/>
  <c r="N13171" i="6"/>
  <c r="N13172" i="6"/>
  <c r="N13173" i="6"/>
  <c r="N13174" i="6"/>
  <c r="N13175" i="6"/>
  <c r="N13176" i="6"/>
  <c r="N13177" i="6"/>
  <c r="N13178" i="6"/>
  <c r="N13179" i="6"/>
  <c r="N13180" i="6"/>
  <c r="N13181" i="6"/>
  <c r="N13182" i="6"/>
  <c r="N13183" i="6"/>
  <c r="N13184" i="6"/>
  <c r="N13185" i="6"/>
  <c r="N13186" i="6"/>
  <c r="N13187" i="6"/>
  <c r="N13188" i="6"/>
  <c r="N13189" i="6"/>
  <c r="N13190" i="6"/>
  <c r="N13191" i="6"/>
  <c r="N13192" i="6"/>
  <c r="N13193" i="6"/>
  <c r="N13194" i="6"/>
  <c r="N13195" i="6"/>
  <c r="N13196" i="6"/>
  <c r="N13197" i="6"/>
  <c r="N13198" i="6"/>
  <c r="N13199" i="6"/>
  <c r="N13200" i="6"/>
  <c r="N13201" i="6"/>
  <c r="N13202" i="6"/>
  <c r="N13203" i="6"/>
  <c r="N13204" i="6"/>
  <c r="N13205" i="6"/>
  <c r="N13206" i="6"/>
  <c r="N13207" i="6"/>
  <c r="N13208" i="6"/>
  <c r="N13209" i="6"/>
  <c r="N13210" i="6"/>
  <c r="N13211" i="6"/>
  <c r="N13212" i="6"/>
  <c r="N13213" i="6"/>
  <c r="N13214" i="6"/>
  <c r="N13215" i="6"/>
  <c r="N13216" i="6"/>
  <c r="N13217" i="6"/>
  <c r="N13218" i="6"/>
  <c r="N13219" i="6"/>
  <c r="N13220" i="6"/>
  <c r="N13221" i="6"/>
  <c r="N13222" i="6"/>
  <c r="N13223" i="6"/>
  <c r="N13224" i="6"/>
  <c r="N13225" i="6"/>
  <c r="N13226" i="6"/>
  <c r="N13227" i="6"/>
  <c r="N13228" i="6"/>
  <c r="N13229" i="6"/>
  <c r="N13230" i="6"/>
  <c r="N13231" i="6"/>
  <c r="N13232" i="6"/>
  <c r="N13233" i="6"/>
  <c r="N13234" i="6"/>
  <c r="N13235" i="6"/>
  <c r="N13236" i="6"/>
  <c r="N13237" i="6"/>
  <c r="N13238" i="6"/>
  <c r="N13239" i="6"/>
  <c r="N13240" i="6"/>
  <c r="N13241" i="6"/>
  <c r="N13242" i="6"/>
  <c r="N13243" i="6"/>
  <c r="N13244" i="6"/>
  <c r="N13245" i="6"/>
  <c r="N13246" i="6"/>
  <c r="N13247" i="6"/>
  <c r="N13248" i="6"/>
  <c r="N13249" i="6"/>
  <c r="N13250" i="6"/>
  <c r="N13251" i="6"/>
  <c r="N13252" i="6"/>
  <c r="N13253" i="6"/>
  <c r="N13254" i="6"/>
  <c r="N13255" i="6"/>
  <c r="N13256" i="6"/>
  <c r="N13257" i="6"/>
  <c r="N13258" i="6"/>
  <c r="N13259" i="6"/>
  <c r="N13260" i="6"/>
  <c r="N13261" i="6"/>
  <c r="N13262" i="6"/>
  <c r="N13263" i="6"/>
  <c r="N13264" i="6"/>
  <c r="N13265" i="6"/>
  <c r="N13266" i="6"/>
  <c r="N13267" i="6"/>
  <c r="N13268" i="6"/>
  <c r="N13269" i="6"/>
  <c r="N13270" i="6"/>
  <c r="N13271" i="6"/>
  <c r="N13272" i="6"/>
  <c r="N13273" i="6"/>
  <c r="N13274" i="6"/>
  <c r="N13275" i="6"/>
  <c r="N13276" i="6"/>
  <c r="N13277" i="6"/>
  <c r="N13278" i="6"/>
  <c r="N13279" i="6"/>
  <c r="N13280" i="6"/>
  <c r="N13281" i="6"/>
  <c r="N13282" i="6"/>
  <c r="N13283" i="6"/>
  <c r="N13284" i="6"/>
  <c r="N13285" i="6"/>
  <c r="N13286" i="6"/>
  <c r="N13287" i="6"/>
  <c r="N13288" i="6"/>
  <c r="N13289" i="6"/>
  <c r="N13290" i="6"/>
  <c r="N13291" i="6"/>
  <c r="N13292" i="6"/>
  <c r="N13293" i="6"/>
  <c r="N13294" i="6"/>
  <c r="N13295" i="6"/>
  <c r="N13296" i="6"/>
  <c r="N13297" i="6"/>
  <c r="N13298" i="6"/>
  <c r="N13299" i="6"/>
  <c r="N13300" i="6"/>
  <c r="N13301" i="6"/>
  <c r="N13302" i="6"/>
  <c r="N13303" i="6"/>
  <c r="N13304" i="6"/>
  <c r="N13305" i="6"/>
  <c r="N13306" i="6"/>
  <c r="N13307" i="6"/>
  <c r="N13308" i="6"/>
  <c r="N13309" i="6"/>
  <c r="N13310" i="6"/>
  <c r="N13311" i="6"/>
  <c r="N13312" i="6"/>
  <c r="N13313" i="6"/>
  <c r="N13314" i="6"/>
  <c r="N13315" i="6"/>
  <c r="N13316" i="6"/>
  <c r="N13317" i="6"/>
  <c r="N13318" i="6"/>
  <c r="N13319" i="6"/>
  <c r="N13320" i="6"/>
  <c r="N13321" i="6"/>
  <c r="N13322" i="6"/>
  <c r="N13323" i="6"/>
  <c r="N13324" i="6"/>
  <c r="N13325" i="6"/>
  <c r="N13326" i="6"/>
  <c r="N13327" i="6"/>
  <c r="N13328" i="6"/>
  <c r="N13329" i="6"/>
  <c r="N13330" i="6"/>
  <c r="N13331" i="6"/>
  <c r="N13332" i="6"/>
  <c r="N13333" i="6"/>
  <c r="N13334" i="6"/>
  <c r="N13335" i="6"/>
  <c r="N13336" i="6"/>
  <c r="N13337" i="6"/>
  <c r="N13338" i="6"/>
  <c r="N13339" i="6"/>
  <c r="N13340" i="6"/>
  <c r="N13341" i="6"/>
  <c r="N13342" i="6"/>
  <c r="N13343" i="6"/>
  <c r="N13344" i="6"/>
  <c r="N13345" i="6"/>
  <c r="N13346" i="6"/>
  <c r="N13347" i="6"/>
  <c r="N13348" i="6"/>
  <c r="N13349" i="6"/>
  <c r="N13350" i="6"/>
  <c r="N13351" i="6"/>
  <c r="N13352" i="6"/>
  <c r="N13353" i="6"/>
  <c r="N13354" i="6"/>
  <c r="N13355" i="6"/>
  <c r="N13356" i="6"/>
  <c r="N13357" i="6"/>
  <c r="N13358" i="6"/>
  <c r="N13359" i="6"/>
  <c r="N13360" i="6"/>
  <c r="N13361" i="6"/>
  <c r="N13362" i="6"/>
  <c r="N13363" i="6"/>
  <c r="N13364" i="6"/>
  <c r="N13365" i="6"/>
  <c r="N13366" i="6"/>
  <c r="N13367" i="6"/>
  <c r="N13368" i="6"/>
  <c r="N13369" i="6"/>
  <c r="N13370" i="6"/>
  <c r="N13371" i="6"/>
  <c r="N13372" i="6"/>
  <c r="N13373" i="6"/>
  <c r="N13374" i="6"/>
  <c r="N13375" i="6"/>
  <c r="N13376" i="6"/>
  <c r="N13377" i="6"/>
  <c r="N13378" i="6"/>
  <c r="N13379" i="6"/>
  <c r="N13380" i="6"/>
  <c r="N13381" i="6"/>
  <c r="N13382" i="6"/>
  <c r="N13383" i="6"/>
  <c r="N13384" i="6"/>
  <c r="N13385" i="6"/>
  <c r="N13386" i="6"/>
  <c r="N13387" i="6"/>
  <c r="N13388" i="6"/>
  <c r="N13389" i="6"/>
  <c r="N13390" i="6"/>
  <c r="N13391" i="6"/>
  <c r="N13392" i="6"/>
  <c r="N13393" i="6"/>
  <c r="N13394" i="6"/>
  <c r="N13395" i="6"/>
  <c r="N13396" i="6"/>
  <c r="N13397" i="6"/>
  <c r="N13398" i="6"/>
  <c r="N13399" i="6"/>
  <c r="N13400" i="6"/>
  <c r="N13401" i="6"/>
  <c r="N13402" i="6"/>
  <c r="N13403" i="6"/>
  <c r="N13404" i="6"/>
  <c r="N13405" i="6"/>
  <c r="N13406" i="6"/>
  <c r="N13407" i="6"/>
  <c r="N13408" i="6"/>
  <c r="N13409" i="6"/>
  <c r="N13410" i="6"/>
  <c r="N13411" i="6"/>
  <c r="N13412" i="6"/>
  <c r="N13413" i="6"/>
  <c r="N13414" i="6"/>
  <c r="N13415" i="6"/>
  <c r="N13416" i="6"/>
  <c r="N13417" i="6"/>
  <c r="N13418" i="6"/>
  <c r="N13419" i="6"/>
  <c r="N13420" i="6"/>
  <c r="N13421" i="6"/>
  <c r="N13422" i="6"/>
  <c r="N13423" i="6"/>
  <c r="N13424" i="6"/>
  <c r="N13425" i="6"/>
  <c r="N13426" i="6"/>
  <c r="N13427" i="6"/>
  <c r="N13428" i="6"/>
  <c r="N13429" i="6"/>
  <c r="N13430" i="6"/>
  <c r="N13431" i="6"/>
  <c r="N13432" i="6"/>
  <c r="N13433" i="6"/>
  <c r="N13434" i="6"/>
  <c r="N13435" i="6"/>
  <c r="N13436" i="6"/>
  <c r="N13437" i="6"/>
  <c r="N13438" i="6"/>
  <c r="N13439" i="6"/>
  <c r="N13440" i="6"/>
  <c r="N13441" i="6"/>
  <c r="N13442" i="6"/>
  <c r="N13443" i="6"/>
  <c r="N13444" i="6"/>
  <c r="N13445" i="6"/>
  <c r="N13446" i="6"/>
  <c r="N13447" i="6"/>
  <c r="N13448" i="6"/>
  <c r="N13449" i="6"/>
  <c r="N13450" i="6"/>
  <c r="N13451" i="6"/>
  <c r="N13452" i="6"/>
  <c r="N13453" i="6"/>
  <c r="N13454" i="6"/>
  <c r="N13455" i="6"/>
  <c r="N13456" i="6"/>
  <c r="N13457" i="6"/>
  <c r="N13458" i="6"/>
  <c r="N13459" i="6"/>
  <c r="N13460" i="6"/>
  <c r="N13461" i="6"/>
  <c r="N13462" i="6"/>
  <c r="N13463" i="6"/>
  <c r="N13464" i="6"/>
  <c r="N13465" i="6"/>
  <c r="N13466" i="6"/>
  <c r="N13467" i="6"/>
  <c r="N13468" i="6"/>
  <c r="N13469" i="6"/>
  <c r="N13470" i="6"/>
  <c r="N13471" i="6"/>
  <c r="N13472" i="6"/>
  <c r="N13473" i="6"/>
  <c r="N13474" i="6"/>
  <c r="N13475" i="6"/>
  <c r="N13476" i="6"/>
  <c r="N13477" i="6"/>
  <c r="N13478" i="6"/>
  <c r="N13479" i="6"/>
  <c r="N13480" i="6"/>
  <c r="N13481" i="6"/>
  <c r="N13482" i="6"/>
  <c r="N13483" i="6"/>
  <c r="N13484" i="6"/>
  <c r="N13485" i="6"/>
  <c r="N13486" i="6"/>
  <c r="N13487" i="6"/>
  <c r="N13488" i="6"/>
  <c r="N13489" i="6"/>
  <c r="N13490" i="6"/>
  <c r="N13491" i="6"/>
  <c r="N13492" i="6"/>
  <c r="N13493" i="6"/>
  <c r="N13494" i="6"/>
  <c r="N13495" i="6"/>
  <c r="N13496" i="6"/>
  <c r="N13497" i="6"/>
  <c r="N13498" i="6"/>
  <c r="N13499" i="6"/>
  <c r="N13500" i="6"/>
  <c r="N13501" i="6"/>
  <c r="N13502" i="6"/>
  <c r="N13503" i="6"/>
  <c r="N13504" i="6"/>
  <c r="N13505" i="6"/>
  <c r="N13506" i="6"/>
  <c r="N13507" i="6"/>
  <c r="N13508" i="6"/>
  <c r="N13509" i="6"/>
  <c r="N13510" i="6"/>
  <c r="N13511" i="6"/>
  <c r="N13512" i="6"/>
  <c r="N13513" i="6"/>
  <c r="N13514" i="6"/>
  <c r="N13515" i="6"/>
  <c r="N13516" i="6"/>
  <c r="N13517" i="6"/>
  <c r="N13518" i="6"/>
  <c r="N13519" i="6"/>
  <c r="N13520" i="6"/>
  <c r="N13521" i="6"/>
  <c r="N13522" i="6"/>
  <c r="N13523" i="6"/>
  <c r="N13524" i="6"/>
  <c r="N13525" i="6"/>
  <c r="N13526" i="6"/>
  <c r="N13527" i="6"/>
  <c r="N13528" i="6"/>
  <c r="N13529" i="6"/>
  <c r="N13530" i="6"/>
  <c r="N13531" i="6"/>
  <c r="N13532" i="6"/>
  <c r="N13533" i="6"/>
  <c r="N13534" i="6"/>
  <c r="N13535" i="6"/>
  <c r="N13536" i="6"/>
  <c r="N13537" i="6"/>
  <c r="N13538" i="6"/>
  <c r="N13539" i="6"/>
  <c r="N13540" i="6"/>
  <c r="N13541" i="6"/>
  <c r="N13542" i="6"/>
  <c r="N13543" i="6"/>
  <c r="N13544" i="6"/>
  <c r="N13545" i="6"/>
  <c r="N13546" i="6"/>
  <c r="N13547" i="6"/>
  <c r="N13548" i="6"/>
  <c r="N13549" i="6"/>
  <c r="N13550" i="6"/>
  <c r="N13551" i="6"/>
  <c r="N13552" i="6"/>
  <c r="N13553" i="6"/>
  <c r="N13554" i="6"/>
  <c r="N13555" i="6"/>
  <c r="N13556" i="6"/>
  <c r="N13557" i="6"/>
  <c r="N13558" i="6"/>
  <c r="N13559" i="6"/>
  <c r="N13560" i="6"/>
  <c r="N13561" i="6"/>
  <c r="N13562" i="6"/>
  <c r="N13563" i="6"/>
  <c r="N13564" i="6"/>
  <c r="N13565" i="6"/>
  <c r="N13566" i="6"/>
  <c r="N13567" i="6"/>
  <c r="N13568" i="6"/>
  <c r="M2" i="6"/>
  <c r="M3" i="6"/>
  <c r="M4" i="6"/>
  <c r="M5" i="6"/>
  <c r="M6" i="6"/>
  <c r="M7" i="6"/>
  <c r="M8" i="6"/>
  <c r="M9" i="6"/>
  <c r="M10" i="6"/>
  <c r="M11" i="6"/>
  <c r="M12" i="6"/>
  <c r="M13" i="6"/>
  <c r="M14" i="6"/>
  <c r="M15" i="6"/>
  <c r="M16" i="6"/>
  <c r="M17" i="6"/>
  <c r="M18" i="6"/>
  <c r="M19" i="6"/>
  <c r="M20" i="6"/>
  <c r="M21" i="6"/>
  <c r="M22" i="6"/>
  <c r="M23" i="6"/>
  <c r="M24" i="6"/>
  <c r="M25" i="6"/>
  <c r="M26" i="6"/>
  <c r="M27" i="6"/>
  <c r="M28" i="6"/>
  <c r="M29" i="6"/>
  <c r="M30" i="6"/>
  <c r="M31" i="6"/>
  <c r="M32" i="6"/>
  <c r="M33" i="6"/>
  <c r="M34" i="6"/>
  <c r="M35" i="6"/>
  <c r="M36" i="6"/>
  <c r="M37" i="6"/>
  <c r="M38" i="6"/>
  <c r="M39" i="6"/>
  <c r="M40" i="6"/>
  <c r="M41" i="6"/>
  <c r="M42" i="6"/>
  <c r="M43" i="6"/>
  <c r="M44" i="6"/>
  <c r="M45" i="6"/>
  <c r="M46" i="6"/>
  <c r="M47" i="6"/>
  <c r="M48" i="6"/>
  <c r="M49" i="6"/>
  <c r="M50" i="6"/>
  <c r="M51" i="6"/>
  <c r="M52" i="6"/>
  <c r="M53" i="6"/>
  <c r="M54" i="6"/>
  <c r="M55" i="6"/>
  <c r="M56" i="6"/>
  <c r="M57" i="6"/>
  <c r="M58" i="6"/>
  <c r="M59" i="6"/>
  <c r="M60" i="6"/>
  <c r="M61" i="6"/>
  <c r="M62" i="6"/>
  <c r="M63" i="6"/>
  <c r="M64" i="6"/>
  <c r="M65" i="6"/>
  <c r="M66" i="6"/>
  <c r="M67" i="6"/>
  <c r="M68" i="6"/>
  <c r="M69" i="6"/>
  <c r="M70" i="6"/>
  <c r="M71" i="6"/>
  <c r="M72" i="6"/>
  <c r="M73" i="6"/>
  <c r="M74" i="6"/>
  <c r="M75" i="6"/>
  <c r="M76" i="6"/>
  <c r="M77" i="6"/>
  <c r="M78" i="6"/>
  <c r="M79" i="6"/>
  <c r="M80" i="6"/>
  <c r="M81" i="6"/>
  <c r="M82" i="6"/>
  <c r="M83" i="6"/>
  <c r="M84" i="6"/>
  <c r="M85" i="6"/>
  <c r="M86" i="6"/>
  <c r="M87" i="6"/>
  <c r="M88" i="6"/>
  <c r="M89" i="6"/>
  <c r="M90" i="6"/>
  <c r="M91" i="6"/>
  <c r="M92" i="6"/>
  <c r="M93" i="6"/>
  <c r="M94" i="6"/>
  <c r="M95" i="6"/>
  <c r="M96" i="6"/>
  <c r="M97" i="6"/>
  <c r="M98" i="6"/>
  <c r="M99" i="6"/>
  <c r="M100" i="6"/>
  <c r="M101" i="6"/>
  <c r="M102" i="6"/>
  <c r="M103" i="6"/>
  <c r="M104" i="6"/>
  <c r="M105" i="6"/>
  <c r="M106" i="6"/>
  <c r="M107" i="6"/>
  <c r="M108" i="6"/>
  <c r="M109" i="6"/>
  <c r="M110" i="6"/>
  <c r="M111" i="6"/>
  <c r="M112" i="6"/>
  <c r="M113" i="6"/>
  <c r="M114" i="6"/>
  <c r="M115" i="6"/>
  <c r="M116" i="6"/>
  <c r="M117" i="6"/>
  <c r="M118" i="6"/>
  <c r="M119" i="6"/>
  <c r="M120" i="6"/>
  <c r="M121" i="6"/>
  <c r="M122" i="6"/>
  <c r="M123" i="6"/>
  <c r="M124" i="6"/>
  <c r="M125" i="6"/>
  <c r="M126" i="6"/>
  <c r="M127" i="6"/>
  <c r="M128" i="6"/>
  <c r="M129" i="6"/>
  <c r="M130" i="6"/>
  <c r="M131" i="6"/>
  <c r="M132" i="6"/>
  <c r="M133" i="6"/>
  <c r="M134" i="6"/>
  <c r="M135" i="6"/>
  <c r="M136" i="6"/>
  <c r="M137" i="6"/>
  <c r="M138" i="6"/>
  <c r="M139" i="6"/>
  <c r="M140" i="6"/>
  <c r="M141" i="6"/>
  <c r="M142" i="6"/>
  <c r="M143" i="6"/>
  <c r="M144" i="6"/>
  <c r="M145" i="6"/>
  <c r="M146" i="6"/>
  <c r="M147" i="6"/>
  <c r="M148" i="6"/>
  <c r="M149" i="6"/>
  <c r="M150" i="6"/>
  <c r="M151" i="6"/>
  <c r="M152" i="6"/>
  <c r="M153" i="6"/>
  <c r="M154" i="6"/>
  <c r="M155" i="6"/>
  <c r="M156" i="6"/>
  <c r="M157" i="6"/>
  <c r="M158" i="6"/>
  <c r="M159" i="6"/>
  <c r="M160" i="6"/>
  <c r="M161" i="6"/>
  <c r="M162" i="6"/>
  <c r="M163" i="6"/>
  <c r="M164" i="6"/>
  <c r="M165" i="6"/>
  <c r="M166" i="6"/>
  <c r="M167" i="6"/>
  <c r="M168" i="6"/>
  <c r="M169" i="6"/>
  <c r="M170" i="6"/>
  <c r="M171" i="6"/>
  <c r="M172" i="6"/>
  <c r="M173" i="6"/>
  <c r="M174" i="6"/>
  <c r="M175" i="6"/>
  <c r="M176" i="6"/>
  <c r="M177" i="6"/>
  <c r="M178" i="6"/>
  <c r="M179" i="6"/>
  <c r="M180" i="6"/>
  <c r="M181" i="6"/>
  <c r="M182" i="6"/>
  <c r="M183" i="6"/>
  <c r="M184" i="6"/>
  <c r="M185" i="6"/>
  <c r="M186" i="6"/>
  <c r="M187" i="6"/>
  <c r="M188" i="6"/>
  <c r="M189" i="6"/>
  <c r="M190" i="6"/>
  <c r="M191" i="6"/>
  <c r="M192" i="6"/>
  <c r="M193" i="6"/>
  <c r="M194" i="6"/>
  <c r="M195" i="6"/>
  <c r="M196" i="6"/>
  <c r="M197" i="6"/>
  <c r="M198" i="6"/>
  <c r="M199" i="6"/>
  <c r="M200" i="6"/>
  <c r="M201" i="6"/>
  <c r="M202" i="6"/>
  <c r="M203" i="6"/>
  <c r="M204" i="6"/>
  <c r="M205" i="6"/>
  <c r="M206" i="6"/>
  <c r="M207" i="6"/>
  <c r="M208" i="6"/>
  <c r="M209" i="6"/>
  <c r="M210" i="6"/>
  <c r="M211" i="6"/>
  <c r="M212" i="6"/>
  <c r="M213" i="6"/>
  <c r="M214" i="6"/>
  <c r="M215" i="6"/>
  <c r="M216" i="6"/>
  <c r="M217" i="6"/>
  <c r="M218" i="6"/>
  <c r="M219" i="6"/>
  <c r="M220" i="6"/>
  <c r="M221" i="6"/>
  <c r="M222" i="6"/>
  <c r="M223" i="6"/>
  <c r="M224" i="6"/>
  <c r="M225" i="6"/>
  <c r="M226" i="6"/>
  <c r="M227" i="6"/>
  <c r="M228" i="6"/>
  <c r="M229" i="6"/>
  <c r="M230" i="6"/>
  <c r="M231" i="6"/>
  <c r="M232" i="6"/>
  <c r="M233" i="6"/>
  <c r="M234" i="6"/>
  <c r="M235" i="6"/>
  <c r="M236" i="6"/>
  <c r="M237" i="6"/>
  <c r="M238" i="6"/>
  <c r="M239" i="6"/>
  <c r="M240" i="6"/>
  <c r="M241" i="6"/>
  <c r="M242" i="6"/>
  <c r="M243" i="6"/>
  <c r="M244" i="6"/>
  <c r="M245" i="6"/>
  <c r="M246" i="6"/>
  <c r="M247" i="6"/>
  <c r="M248" i="6"/>
  <c r="M249" i="6"/>
  <c r="M250" i="6"/>
  <c r="M251" i="6"/>
  <c r="M252" i="6"/>
  <c r="M253" i="6"/>
  <c r="M254" i="6"/>
  <c r="M255" i="6"/>
  <c r="M256" i="6"/>
  <c r="M257" i="6"/>
  <c r="M258" i="6"/>
  <c r="M259" i="6"/>
  <c r="M260" i="6"/>
  <c r="M261" i="6"/>
  <c r="M262" i="6"/>
  <c r="M263" i="6"/>
  <c r="M264" i="6"/>
  <c r="M265" i="6"/>
  <c r="M266" i="6"/>
  <c r="M267" i="6"/>
  <c r="M268" i="6"/>
  <c r="M269" i="6"/>
  <c r="M270" i="6"/>
  <c r="M271" i="6"/>
  <c r="M272" i="6"/>
  <c r="M273" i="6"/>
  <c r="M274" i="6"/>
  <c r="M275" i="6"/>
  <c r="M276" i="6"/>
  <c r="M277" i="6"/>
  <c r="M278" i="6"/>
  <c r="M279" i="6"/>
  <c r="M280" i="6"/>
  <c r="M281" i="6"/>
  <c r="M282" i="6"/>
  <c r="M283" i="6"/>
  <c r="M284" i="6"/>
  <c r="M285" i="6"/>
  <c r="M286" i="6"/>
  <c r="M287" i="6"/>
  <c r="M288" i="6"/>
  <c r="M289" i="6"/>
  <c r="M290" i="6"/>
  <c r="M291" i="6"/>
  <c r="M292" i="6"/>
  <c r="M293" i="6"/>
  <c r="M294" i="6"/>
  <c r="M295" i="6"/>
  <c r="M296" i="6"/>
  <c r="M297" i="6"/>
  <c r="M298" i="6"/>
  <c r="M299" i="6"/>
  <c r="M300" i="6"/>
  <c r="M301" i="6"/>
  <c r="M302" i="6"/>
  <c r="M303" i="6"/>
  <c r="M304" i="6"/>
  <c r="M305" i="6"/>
  <c r="M306" i="6"/>
  <c r="M307" i="6"/>
  <c r="M308" i="6"/>
  <c r="M309" i="6"/>
  <c r="M310" i="6"/>
  <c r="M311" i="6"/>
  <c r="M312" i="6"/>
  <c r="M313" i="6"/>
  <c r="M314" i="6"/>
  <c r="M315" i="6"/>
  <c r="M316" i="6"/>
  <c r="M317" i="6"/>
  <c r="M318" i="6"/>
  <c r="M319" i="6"/>
  <c r="M320" i="6"/>
  <c r="M321" i="6"/>
  <c r="M322" i="6"/>
  <c r="M323" i="6"/>
  <c r="M324" i="6"/>
  <c r="M325" i="6"/>
  <c r="M326" i="6"/>
  <c r="M327" i="6"/>
  <c r="M328" i="6"/>
  <c r="M329" i="6"/>
  <c r="M330" i="6"/>
  <c r="M331" i="6"/>
  <c r="M332" i="6"/>
  <c r="M333" i="6"/>
  <c r="M334" i="6"/>
  <c r="M335" i="6"/>
  <c r="M336" i="6"/>
  <c r="M337" i="6"/>
  <c r="M338" i="6"/>
  <c r="M339" i="6"/>
  <c r="M340" i="6"/>
  <c r="M341" i="6"/>
  <c r="M342" i="6"/>
  <c r="M343" i="6"/>
  <c r="M344" i="6"/>
  <c r="M345" i="6"/>
  <c r="M346" i="6"/>
  <c r="M347" i="6"/>
  <c r="M348" i="6"/>
  <c r="M349" i="6"/>
  <c r="M350" i="6"/>
  <c r="M351" i="6"/>
  <c r="M352" i="6"/>
  <c r="M353" i="6"/>
  <c r="M354" i="6"/>
  <c r="M355" i="6"/>
  <c r="M356" i="6"/>
  <c r="M357" i="6"/>
  <c r="M358" i="6"/>
  <c r="M359" i="6"/>
  <c r="M360" i="6"/>
  <c r="M361" i="6"/>
  <c r="M362" i="6"/>
  <c r="M363" i="6"/>
  <c r="M364" i="6"/>
  <c r="M365" i="6"/>
  <c r="M366" i="6"/>
  <c r="M367" i="6"/>
  <c r="M368" i="6"/>
  <c r="M369" i="6"/>
  <c r="M370" i="6"/>
  <c r="M371" i="6"/>
  <c r="M372" i="6"/>
  <c r="M373" i="6"/>
  <c r="M374" i="6"/>
  <c r="M375" i="6"/>
  <c r="M376" i="6"/>
  <c r="M377" i="6"/>
  <c r="M378" i="6"/>
  <c r="M379" i="6"/>
  <c r="M380" i="6"/>
  <c r="M381" i="6"/>
  <c r="M382" i="6"/>
  <c r="M383" i="6"/>
  <c r="M384" i="6"/>
  <c r="M385" i="6"/>
  <c r="M386" i="6"/>
  <c r="M387" i="6"/>
  <c r="M388" i="6"/>
  <c r="M389" i="6"/>
  <c r="M390" i="6"/>
  <c r="M391" i="6"/>
  <c r="M392" i="6"/>
  <c r="M393" i="6"/>
  <c r="M394" i="6"/>
  <c r="M395" i="6"/>
  <c r="M396" i="6"/>
  <c r="M397" i="6"/>
  <c r="M398" i="6"/>
  <c r="M399" i="6"/>
  <c r="M400" i="6"/>
  <c r="M401" i="6"/>
  <c r="M402" i="6"/>
  <c r="M403" i="6"/>
  <c r="M404" i="6"/>
  <c r="M405" i="6"/>
  <c r="M406" i="6"/>
  <c r="M407" i="6"/>
  <c r="M408" i="6"/>
  <c r="M409" i="6"/>
  <c r="M410" i="6"/>
  <c r="M411" i="6"/>
  <c r="M412" i="6"/>
  <c r="M413" i="6"/>
  <c r="M414" i="6"/>
  <c r="M415" i="6"/>
  <c r="M416" i="6"/>
  <c r="M417" i="6"/>
  <c r="M418" i="6"/>
  <c r="M419" i="6"/>
  <c r="M420" i="6"/>
  <c r="M421" i="6"/>
  <c r="M422" i="6"/>
  <c r="M423" i="6"/>
  <c r="M424" i="6"/>
  <c r="M425" i="6"/>
  <c r="M426" i="6"/>
  <c r="M427" i="6"/>
  <c r="M428" i="6"/>
  <c r="M429" i="6"/>
  <c r="M430" i="6"/>
  <c r="M431" i="6"/>
  <c r="M432" i="6"/>
  <c r="M433" i="6"/>
  <c r="M434" i="6"/>
  <c r="M435" i="6"/>
  <c r="M436" i="6"/>
  <c r="M437" i="6"/>
  <c r="M438" i="6"/>
  <c r="M439" i="6"/>
  <c r="M440" i="6"/>
  <c r="M441" i="6"/>
  <c r="M442" i="6"/>
  <c r="M443" i="6"/>
  <c r="M444" i="6"/>
  <c r="M445" i="6"/>
  <c r="M446" i="6"/>
  <c r="M447" i="6"/>
  <c r="M448" i="6"/>
  <c r="M449" i="6"/>
  <c r="M450" i="6"/>
  <c r="M451" i="6"/>
  <c r="M452" i="6"/>
  <c r="M453" i="6"/>
  <c r="M454" i="6"/>
  <c r="M455" i="6"/>
  <c r="M456" i="6"/>
  <c r="M457" i="6"/>
  <c r="M458" i="6"/>
  <c r="M459" i="6"/>
  <c r="M460" i="6"/>
  <c r="M461" i="6"/>
  <c r="M462" i="6"/>
  <c r="M463" i="6"/>
  <c r="M464" i="6"/>
  <c r="M465" i="6"/>
  <c r="M466" i="6"/>
  <c r="M467" i="6"/>
  <c r="M468" i="6"/>
  <c r="M469" i="6"/>
  <c r="M470" i="6"/>
  <c r="M471" i="6"/>
  <c r="M472" i="6"/>
  <c r="M473" i="6"/>
  <c r="M474" i="6"/>
  <c r="M475" i="6"/>
  <c r="M476" i="6"/>
  <c r="M477" i="6"/>
  <c r="M478" i="6"/>
  <c r="M479" i="6"/>
  <c r="M480" i="6"/>
  <c r="M481" i="6"/>
  <c r="M482" i="6"/>
  <c r="M483" i="6"/>
  <c r="M484" i="6"/>
  <c r="M485" i="6"/>
  <c r="M486" i="6"/>
  <c r="M487" i="6"/>
  <c r="M488" i="6"/>
  <c r="M489" i="6"/>
  <c r="M490" i="6"/>
  <c r="M491" i="6"/>
  <c r="M492" i="6"/>
  <c r="M493" i="6"/>
  <c r="M494" i="6"/>
  <c r="M495" i="6"/>
  <c r="M496" i="6"/>
  <c r="M497" i="6"/>
  <c r="M498" i="6"/>
  <c r="M499" i="6"/>
  <c r="M500" i="6"/>
  <c r="M501" i="6"/>
  <c r="M502" i="6"/>
  <c r="M503" i="6"/>
  <c r="M504" i="6"/>
  <c r="M505" i="6"/>
  <c r="M506" i="6"/>
  <c r="M507" i="6"/>
  <c r="M508" i="6"/>
  <c r="M509" i="6"/>
  <c r="M510" i="6"/>
  <c r="M511" i="6"/>
  <c r="M512" i="6"/>
  <c r="M513" i="6"/>
  <c r="M514" i="6"/>
  <c r="M515" i="6"/>
  <c r="M516" i="6"/>
  <c r="M517" i="6"/>
  <c r="M518" i="6"/>
  <c r="M519" i="6"/>
  <c r="M520" i="6"/>
  <c r="M521" i="6"/>
  <c r="M522" i="6"/>
  <c r="M523" i="6"/>
  <c r="M524" i="6"/>
  <c r="M525" i="6"/>
  <c r="M526" i="6"/>
  <c r="M527" i="6"/>
  <c r="M528" i="6"/>
  <c r="M529" i="6"/>
  <c r="M530" i="6"/>
  <c r="M531" i="6"/>
  <c r="M532" i="6"/>
  <c r="M533" i="6"/>
  <c r="M534" i="6"/>
  <c r="M535" i="6"/>
  <c r="M536" i="6"/>
  <c r="M537" i="6"/>
  <c r="M538" i="6"/>
  <c r="M539" i="6"/>
  <c r="M540" i="6"/>
  <c r="M541" i="6"/>
  <c r="M542" i="6"/>
  <c r="M543" i="6"/>
  <c r="M544" i="6"/>
  <c r="M545" i="6"/>
  <c r="M546" i="6"/>
  <c r="M547" i="6"/>
  <c r="M548" i="6"/>
  <c r="M549" i="6"/>
  <c r="M550" i="6"/>
  <c r="M551" i="6"/>
  <c r="M552" i="6"/>
  <c r="M553" i="6"/>
  <c r="M554" i="6"/>
  <c r="M555" i="6"/>
  <c r="M556" i="6"/>
  <c r="M557" i="6"/>
  <c r="M558" i="6"/>
  <c r="M559" i="6"/>
  <c r="M560" i="6"/>
  <c r="M561" i="6"/>
  <c r="M562" i="6"/>
  <c r="M563" i="6"/>
  <c r="M564" i="6"/>
  <c r="M565" i="6"/>
  <c r="M566" i="6"/>
  <c r="M567" i="6"/>
  <c r="M568" i="6"/>
  <c r="M569" i="6"/>
  <c r="M570" i="6"/>
  <c r="M571" i="6"/>
  <c r="M572" i="6"/>
  <c r="M573" i="6"/>
  <c r="M574" i="6"/>
  <c r="M575" i="6"/>
  <c r="M576" i="6"/>
  <c r="M577" i="6"/>
  <c r="M578" i="6"/>
  <c r="M579" i="6"/>
  <c r="M580" i="6"/>
  <c r="M581" i="6"/>
  <c r="M582" i="6"/>
  <c r="M583" i="6"/>
  <c r="M584" i="6"/>
  <c r="M585" i="6"/>
  <c r="M586" i="6"/>
  <c r="M587" i="6"/>
  <c r="M588" i="6"/>
  <c r="M589" i="6"/>
  <c r="M590" i="6"/>
  <c r="M591" i="6"/>
  <c r="M592" i="6"/>
  <c r="M593" i="6"/>
  <c r="M594" i="6"/>
  <c r="M595" i="6"/>
  <c r="M596" i="6"/>
  <c r="M597" i="6"/>
  <c r="M598" i="6"/>
  <c r="M599" i="6"/>
  <c r="M600" i="6"/>
  <c r="M601" i="6"/>
  <c r="M602" i="6"/>
  <c r="M603" i="6"/>
  <c r="M604" i="6"/>
  <c r="M605" i="6"/>
  <c r="M606" i="6"/>
  <c r="M607" i="6"/>
  <c r="M608" i="6"/>
  <c r="M609" i="6"/>
  <c r="M610" i="6"/>
  <c r="M611" i="6"/>
  <c r="M612" i="6"/>
  <c r="M613" i="6"/>
  <c r="M614" i="6"/>
  <c r="M615" i="6"/>
  <c r="M616" i="6"/>
  <c r="M617" i="6"/>
  <c r="M618" i="6"/>
  <c r="M619" i="6"/>
  <c r="M620" i="6"/>
  <c r="M621" i="6"/>
  <c r="M622" i="6"/>
  <c r="M623" i="6"/>
  <c r="M624" i="6"/>
  <c r="M625" i="6"/>
  <c r="M626" i="6"/>
  <c r="M627" i="6"/>
  <c r="M628" i="6"/>
  <c r="M629" i="6"/>
  <c r="M630" i="6"/>
  <c r="M631" i="6"/>
  <c r="M632" i="6"/>
  <c r="M633" i="6"/>
  <c r="M634" i="6"/>
  <c r="M635" i="6"/>
  <c r="M636" i="6"/>
  <c r="M637" i="6"/>
  <c r="M638" i="6"/>
  <c r="M639" i="6"/>
  <c r="M640" i="6"/>
  <c r="M641" i="6"/>
  <c r="M642" i="6"/>
  <c r="M643" i="6"/>
  <c r="M644" i="6"/>
  <c r="M645" i="6"/>
  <c r="M646" i="6"/>
  <c r="M647" i="6"/>
  <c r="M648" i="6"/>
  <c r="M649" i="6"/>
  <c r="M650" i="6"/>
  <c r="M651" i="6"/>
  <c r="M652" i="6"/>
  <c r="M653" i="6"/>
  <c r="M654" i="6"/>
  <c r="M655" i="6"/>
  <c r="M656" i="6"/>
  <c r="M657" i="6"/>
  <c r="M658" i="6"/>
  <c r="M659" i="6"/>
  <c r="M660" i="6"/>
  <c r="M661" i="6"/>
  <c r="M662" i="6"/>
  <c r="M663" i="6"/>
  <c r="M664" i="6"/>
  <c r="M665" i="6"/>
  <c r="M666" i="6"/>
  <c r="M667" i="6"/>
  <c r="M668" i="6"/>
  <c r="M669" i="6"/>
  <c r="M670" i="6"/>
  <c r="M671" i="6"/>
  <c r="M672" i="6"/>
  <c r="M673" i="6"/>
  <c r="M674" i="6"/>
  <c r="M675" i="6"/>
  <c r="M676" i="6"/>
  <c r="M677" i="6"/>
  <c r="M678" i="6"/>
  <c r="M679" i="6"/>
  <c r="M680" i="6"/>
  <c r="M681" i="6"/>
  <c r="M682" i="6"/>
  <c r="M683" i="6"/>
  <c r="M684" i="6"/>
  <c r="M685" i="6"/>
  <c r="M686" i="6"/>
  <c r="M687" i="6"/>
  <c r="M688" i="6"/>
  <c r="M689" i="6"/>
  <c r="M690" i="6"/>
  <c r="M691" i="6"/>
  <c r="M692" i="6"/>
  <c r="M693" i="6"/>
  <c r="M694" i="6"/>
  <c r="M695" i="6"/>
  <c r="M696" i="6"/>
  <c r="M697" i="6"/>
  <c r="M698" i="6"/>
  <c r="M699" i="6"/>
  <c r="M700" i="6"/>
  <c r="M701" i="6"/>
  <c r="M702" i="6"/>
  <c r="M703" i="6"/>
  <c r="M704" i="6"/>
  <c r="M705" i="6"/>
  <c r="M706" i="6"/>
  <c r="M707" i="6"/>
  <c r="M708" i="6"/>
  <c r="M709" i="6"/>
  <c r="M710" i="6"/>
  <c r="M711" i="6"/>
  <c r="M712" i="6"/>
  <c r="M713" i="6"/>
  <c r="M714" i="6"/>
  <c r="M715" i="6"/>
  <c r="M716" i="6"/>
  <c r="M717" i="6"/>
  <c r="M718" i="6"/>
  <c r="M719" i="6"/>
  <c r="M720" i="6"/>
  <c r="M721" i="6"/>
  <c r="M722" i="6"/>
  <c r="M723" i="6"/>
  <c r="M724" i="6"/>
  <c r="M725" i="6"/>
  <c r="M726" i="6"/>
  <c r="M727" i="6"/>
  <c r="M728" i="6"/>
  <c r="M729" i="6"/>
  <c r="M730" i="6"/>
  <c r="M731" i="6"/>
  <c r="M732" i="6"/>
  <c r="M733" i="6"/>
  <c r="M734" i="6"/>
  <c r="M735" i="6"/>
  <c r="M736" i="6"/>
  <c r="M737" i="6"/>
  <c r="M738" i="6"/>
  <c r="M739" i="6"/>
  <c r="M740" i="6"/>
  <c r="M741" i="6"/>
  <c r="M742" i="6"/>
  <c r="M743" i="6"/>
  <c r="M744" i="6"/>
  <c r="M745" i="6"/>
  <c r="M746" i="6"/>
  <c r="M747" i="6"/>
  <c r="M748" i="6"/>
  <c r="M749" i="6"/>
  <c r="M750" i="6"/>
  <c r="M751" i="6"/>
  <c r="M752" i="6"/>
  <c r="M753" i="6"/>
  <c r="M754" i="6"/>
  <c r="M755" i="6"/>
  <c r="M756" i="6"/>
  <c r="M757" i="6"/>
  <c r="M758" i="6"/>
  <c r="M759" i="6"/>
  <c r="M760" i="6"/>
  <c r="M761" i="6"/>
  <c r="M762" i="6"/>
  <c r="M763" i="6"/>
  <c r="M764" i="6"/>
  <c r="M765" i="6"/>
  <c r="M766" i="6"/>
  <c r="M767" i="6"/>
  <c r="M768" i="6"/>
  <c r="M769" i="6"/>
  <c r="M770" i="6"/>
  <c r="M771" i="6"/>
  <c r="M772" i="6"/>
  <c r="M773" i="6"/>
  <c r="M774" i="6"/>
  <c r="M775" i="6"/>
  <c r="M776" i="6"/>
  <c r="M777" i="6"/>
  <c r="M778" i="6"/>
  <c r="M779" i="6"/>
  <c r="M780" i="6"/>
  <c r="M781" i="6"/>
  <c r="M782" i="6"/>
  <c r="M783" i="6"/>
  <c r="M784" i="6"/>
  <c r="M785" i="6"/>
  <c r="M786" i="6"/>
  <c r="M787" i="6"/>
  <c r="M788" i="6"/>
  <c r="M789" i="6"/>
  <c r="M790" i="6"/>
  <c r="M791" i="6"/>
  <c r="M792" i="6"/>
  <c r="M793" i="6"/>
  <c r="M794" i="6"/>
  <c r="M795" i="6"/>
  <c r="M796" i="6"/>
  <c r="M797" i="6"/>
  <c r="M798" i="6"/>
  <c r="M799" i="6"/>
  <c r="M800" i="6"/>
  <c r="M801" i="6"/>
  <c r="M802" i="6"/>
  <c r="M803" i="6"/>
  <c r="M804" i="6"/>
  <c r="M805" i="6"/>
  <c r="M806" i="6"/>
  <c r="M807" i="6"/>
  <c r="M808" i="6"/>
  <c r="M809" i="6"/>
  <c r="M810" i="6"/>
  <c r="M811" i="6"/>
  <c r="M812" i="6"/>
  <c r="M813" i="6"/>
  <c r="M814" i="6"/>
  <c r="M815" i="6"/>
  <c r="M816" i="6"/>
  <c r="M817" i="6"/>
  <c r="M818" i="6"/>
  <c r="M819" i="6"/>
  <c r="M820" i="6"/>
  <c r="M821" i="6"/>
  <c r="M822" i="6"/>
  <c r="M823" i="6"/>
  <c r="M824" i="6"/>
  <c r="M825" i="6"/>
  <c r="M826" i="6"/>
  <c r="M827" i="6"/>
  <c r="M828" i="6"/>
  <c r="M829" i="6"/>
  <c r="M830" i="6"/>
  <c r="M831" i="6"/>
  <c r="M832" i="6"/>
  <c r="M833" i="6"/>
  <c r="M834" i="6"/>
  <c r="M835" i="6"/>
  <c r="M836" i="6"/>
  <c r="M837" i="6"/>
  <c r="M838" i="6"/>
  <c r="M839" i="6"/>
  <c r="M840" i="6"/>
  <c r="M841" i="6"/>
  <c r="M842" i="6"/>
  <c r="M843" i="6"/>
  <c r="M844" i="6"/>
  <c r="M845" i="6"/>
  <c r="M846" i="6"/>
  <c r="M847" i="6"/>
  <c r="M848" i="6"/>
  <c r="M849" i="6"/>
  <c r="M850" i="6"/>
  <c r="M851" i="6"/>
  <c r="M852" i="6"/>
  <c r="M853" i="6"/>
  <c r="M854" i="6"/>
  <c r="M855" i="6"/>
  <c r="M856" i="6"/>
  <c r="M857" i="6"/>
  <c r="M858" i="6"/>
  <c r="M859" i="6"/>
  <c r="M860" i="6"/>
  <c r="M861" i="6"/>
  <c r="M862" i="6"/>
  <c r="M863" i="6"/>
  <c r="M864" i="6"/>
  <c r="M865" i="6"/>
  <c r="M866" i="6"/>
  <c r="M867" i="6"/>
  <c r="M868" i="6"/>
  <c r="M869" i="6"/>
  <c r="M870" i="6"/>
  <c r="M871" i="6"/>
  <c r="M872" i="6"/>
  <c r="M873" i="6"/>
  <c r="M874" i="6"/>
  <c r="M875" i="6"/>
  <c r="M876" i="6"/>
  <c r="M877" i="6"/>
  <c r="M878" i="6"/>
  <c r="M879" i="6"/>
  <c r="M880" i="6"/>
  <c r="M881" i="6"/>
  <c r="M882" i="6"/>
  <c r="M883" i="6"/>
  <c r="M884" i="6"/>
  <c r="M885" i="6"/>
  <c r="M886" i="6"/>
  <c r="M887" i="6"/>
  <c r="M888" i="6"/>
  <c r="M889" i="6"/>
  <c r="M890" i="6"/>
  <c r="M891" i="6"/>
  <c r="M892" i="6"/>
  <c r="M893" i="6"/>
  <c r="M894" i="6"/>
  <c r="M895" i="6"/>
  <c r="M896" i="6"/>
  <c r="M897" i="6"/>
  <c r="M898" i="6"/>
  <c r="M899" i="6"/>
  <c r="M900" i="6"/>
  <c r="M901" i="6"/>
  <c r="M902" i="6"/>
  <c r="M903" i="6"/>
  <c r="M904" i="6"/>
  <c r="M905" i="6"/>
  <c r="M906" i="6"/>
  <c r="M907" i="6"/>
  <c r="M908" i="6"/>
  <c r="M909" i="6"/>
  <c r="M910" i="6"/>
  <c r="M911" i="6"/>
  <c r="M912" i="6"/>
  <c r="M913" i="6"/>
  <c r="M914" i="6"/>
  <c r="M915" i="6"/>
  <c r="M916" i="6"/>
  <c r="M917" i="6"/>
  <c r="M918" i="6"/>
  <c r="M919" i="6"/>
  <c r="M920" i="6"/>
  <c r="M921" i="6"/>
  <c r="M922" i="6"/>
  <c r="M923" i="6"/>
  <c r="M924" i="6"/>
  <c r="M925" i="6"/>
  <c r="M926" i="6"/>
  <c r="M927" i="6"/>
  <c r="M928" i="6"/>
  <c r="M929" i="6"/>
  <c r="M930" i="6"/>
  <c r="M931" i="6"/>
  <c r="M932" i="6"/>
  <c r="M933" i="6"/>
  <c r="M934" i="6"/>
  <c r="M935" i="6"/>
  <c r="M936" i="6"/>
  <c r="M937" i="6"/>
  <c r="M938" i="6"/>
  <c r="M939" i="6"/>
  <c r="M940" i="6"/>
  <c r="M941" i="6"/>
  <c r="M942" i="6"/>
  <c r="M943" i="6"/>
  <c r="M944" i="6"/>
  <c r="M945" i="6"/>
  <c r="M946" i="6"/>
  <c r="M947" i="6"/>
  <c r="M948" i="6"/>
  <c r="M949" i="6"/>
  <c r="M950" i="6"/>
  <c r="M951" i="6"/>
  <c r="M952" i="6"/>
  <c r="M953" i="6"/>
  <c r="M954" i="6"/>
  <c r="M955" i="6"/>
  <c r="M956" i="6"/>
  <c r="M957" i="6"/>
  <c r="M958" i="6"/>
  <c r="M959" i="6"/>
  <c r="M960" i="6"/>
  <c r="M961" i="6"/>
  <c r="M962" i="6"/>
  <c r="M963" i="6"/>
  <c r="M964" i="6"/>
  <c r="M965" i="6"/>
  <c r="M966" i="6"/>
  <c r="M967" i="6"/>
  <c r="M968" i="6"/>
  <c r="M969" i="6"/>
  <c r="M970" i="6"/>
  <c r="M971" i="6"/>
  <c r="M972" i="6"/>
  <c r="M973" i="6"/>
  <c r="M974" i="6"/>
  <c r="M975" i="6"/>
  <c r="M976" i="6"/>
  <c r="M977" i="6"/>
  <c r="M978" i="6"/>
  <c r="M979" i="6"/>
  <c r="M980" i="6"/>
  <c r="M981" i="6"/>
  <c r="M982" i="6"/>
  <c r="M983" i="6"/>
  <c r="M984" i="6"/>
  <c r="M985" i="6"/>
  <c r="M986" i="6"/>
  <c r="M987" i="6"/>
  <c r="M988" i="6"/>
  <c r="M989" i="6"/>
  <c r="M990" i="6"/>
  <c r="M991" i="6"/>
  <c r="M992" i="6"/>
  <c r="M993" i="6"/>
  <c r="M994" i="6"/>
  <c r="M995" i="6"/>
  <c r="M996" i="6"/>
  <c r="M997" i="6"/>
  <c r="M998" i="6"/>
  <c r="M999" i="6"/>
  <c r="M1000" i="6"/>
  <c r="M1001" i="6"/>
  <c r="M1002" i="6"/>
  <c r="M1003" i="6"/>
  <c r="M1004" i="6"/>
  <c r="M1005" i="6"/>
  <c r="M1006" i="6"/>
  <c r="M1007" i="6"/>
  <c r="M1008" i="6"/>
  <c r="M1009" i="6"/>
  <c r="M1010" i="6"/>
  <c r="M1011" i="6"/>
  <c r="M1012" i="6"/>
  <c r="M1013" i="6"/>
  <c r="M1014" i="6"/>
  <c r="M1015" i="6"/>
  <c r="M1016" i="6"/>
  <c r="M1017" i="6"/>
  <c r="M1018" i="6"/>
  <c r="M1019" i="6"/>
  <c r="M1020" i="6"/>
  <c r="M1021" i="6"/>
  <c r="M1022" i="6"/>
  <c r="M1023" i="6"/>
  <c r="M1024" i="6"/>
  <c r="M1025" i="6"/>
  <c r="M1026" i="6"/>
  <c r="M1027" i="6"/>
  <c r="M1028" i="6"/>
  <c r="M1029" i="6"/>
  <c r="M1030" i="6"/>
  <c r="M1031" i="6"/>
  <c r="M1032" i="6"/>
  <c r="M1033" i="6"/>
  <c r="M1034" i="6"/>
  <c r="M1035" i="6"/>
  <c r="M1036" i="6"/>
  <c r="M1037" i="6"/>
  <c r="M1038" i="6"/>
  <c r="M1039" i="6"/>
  <c r="M1040" i="6"/>
  <c r="M1041" i="6"/>
  <c r="M1042" i="6"/>
  <c r="M1043" i="6"/>
  <c r="M1044" i="6"/>
  <c r="M1045" i="6"/>
  <c r="M1046" i="6"/>
  <c r="M1047" i="6"/>
  <c r="M1048" i="6"/>
  <c r="M1049" i="6"/>
  <c r="M1050" i="6"/>
  <c r="M1051" i="6"/>
  <c r="M1052" i="6"/>
  <c r="M1053" i="6"/>
  <c r="M1054" i="6"/>
  <c r="M1055" i="6"/>
  <c r="M1056" i="6"/>
  <c r="M1057" i="6"/>
  <c r="M1058" i="6"/>
  <c r="M1059" i="6"/>
  <c r="M1060" i="6"/>
  <c r="M1061" i="6"/>
  <c r="M1062" i="6"/>
  <c r="M1063" i="6"/>
  <c r="M1064" i="6"/>
  <c r="M1065" i="6"/>
  <c r="M1066" i="6"/>
  <c r="M1067" i="6"/>
  <c r="M1068" i="6"/>
  <c r="M1069" i="6"/>
  <c r="M1070" i="6"/>
  <c r="M1071" i="6"/>
  <c r="M1072" i="6"/>
  <c r="M1073" i="6"/>
  <c r="M1074" i="6"/>
  <c r="M1075" i="6"/>
  <c r="M1076" i="6"/>
  <c r="M1077" i="6"/>
  <c r="M1078" i="6"/>
  <c r="M1079" i="6"/>
  <c r="M1080" i="6"/>
  <c r="M1081" i="6"/>
  <c r="M1082" i="6"/>
  <c r="M1083" i="6"/>
  <c r="M1084" i="6"/>
  <c r="M1085" i="6"/>
  <c r="M1086" i="6"/>
  <c r="M1087" i="6"/>
  <c r="M1088" i="6"/>
  <c r="M1089" i="6"/>
  <c r="M1090" i="6"/>
  <c r="M1091" i="6"/>
  <c r="M1092" i="6"/>
  <c r="M1093" i="6"/>
  <c r="M1094" i="6"/>
  <c r="M1095" i="6"/>
  <c r="M1096" i="6"/>
  <c r="M1097" i="6"/>
  <c r="M1098" i="6"/>
  <c r="M1099" i="6"/>
  <c r="M1100" i="6"/>
  <c r="M1101" i="6"/>
  <c r="M1102" i="6"/>
  <c r="M1103" i="6"/>
  <c r="M1104" i="6"/>
  <c r="M1105" i="6"/>
  <c r="M1106" i="6"/>
  <c r="M1107" i="6"/>
  <c r="M1108" i="6"/>
  <c r="M1109" i="6"/>
  <c r="M1110" i="6"/>
  <c r="M1111" i="6"/>
  <c r="M1112" i="6"/>
  <c r="M1113" i="6"/>
  <c r="M1114" i="6"/>
  <c r="M1115" i="6"/>
  <c r="M1116" i="6"/>
  <c r="M1117" i="6"/>
  <c r="M1118" i="6"/>
  <c r="M1119" i="6"/>
  <c r="M1120" i="6"/>
  <c r="M1121" i="6"/>
  <c r="M1122" i="6"/>
  <c r="M1123" i="6"/>
  <c r="M1124" i="6"/>
  <c r="M1125" i="6"/>
  <c r="M1126" i="6"/>
  <c r="M1127" i="6"/>
  <c r="M1128" i="6"/>
  <c r="M1129" i="6"/>
  <c r="M1130" i="6"/>
  <c r="M1131" i="6"/>
  <c r="M1132" i="6"/>
  <c r="M1133" i="6"/>
  <c r="M1134" i="6"/>
  <c r="M1135" i="6"/>
  <c r="M1136" i="6"/>
  <c r="M1137" i="6"/>
  <c r="M1138" i="6"/>
  <c r="M1139" i="6"/>
  <c r="M1140" i="6"/>
  <c r="M1141" i="6"/>
  <c r="M1142" i="6"/>
  <c r="M1143" i="6"/>
  <c r="M1144" i="6"/>
  <c r="M1145" i="6"/>
  <c r="M1146" i="6"/>
  <c r="M1147" i="6"/>
  <c r="M1148" i="6"/>
  <c r="M1149" i="6"/>
  <c r="M1150" i="6"/>
  <c r="M1151" i="6"/>
  <c r="M1152" i="6"/>
  <c r="M1153" i="6"/>
  <c r="M1154" i="6"/>
  <c r="M1155" i="6"/>
  <c r="M1156" i="6"/>
  <c r="M1157" i="6"/>
  <c r="M1158" i="6"/>
  <c r="M1159" i="6"/>
  <c r="M1160" i="6"/>
  <c r="M1161" i="6"/>
  <c r="M1162" i="6"/>
  <c r="M1163" i="6"/>
  <c r="M1164" i="6"/>
  <c r="M1165" i="6"/>
  <c r="M1166" i="6"/>
  <c r="M1167" i="6"/>
  <c r="M1168" i="6"/>
  <c r="M1169" i="6"/>
  <c r="M1170" i="6"/>
  <c r="M1171" i="6"/>
  <c r="M1172" i="6"/>
  <c r="M1173" i="6"/>
  <c r="M1174" i="6"/>
  <c r="M1175" i="6"/>
  <c r="M1176" i="6"/>
  <c r="M1177" i="6"/>
  <c r="M1178" i="6"/>
  <c r="M1179" i="6"/>
  <c r="M1180" i="6"/>
  <c r="M1181" i="6"/>
  <c r="M1182" i="6"/>
  <c r="M1183" i="6"/>
  <c r="M1184" i="6"/>
  <c r="M1185" i="6"/>
  <c r="M1186" i="6"/>
  <c r="M1187" i="6"/>
  <c r="M1188" i="6"/>
  <c r="M1189" i="6"/>
  <c r="M1190" i="6"/>
  <c r="M1191" i="6"/>
  <c r="M1192" i="6"/>
  <c r="M1193" i="6"/>
  <c r="M1194" i="6"/>
  <c r="M1195" i="6"/>
  <c r="M1196" i="6"/>
  <c r="M1197" i="6"/>
  <c r="M1198" i="6"/>
  <c r="M1199" i="6"/>
  <c r="M1200" i="6"/>
  <c r="M1201" i="6"/>
  <c r="M1202" i="6"/>
  <c r="M1203" i="6"/>
  <c r="M1204" i="6"/>
  <c r="M1205" i="6"/>
  <c r="M1206" i="6"/>
  <c r="M1207" i="6"/>
  <c r="M1208" i="6"/>
  <c r="M1209" i="6"/>
  <c r="M1210" i="6"/>
  <c r="M1211" i="6"/>
  <c r="M1212" i="6"/>
  <c r="M1213" i="6"/>
  <c r="M1214" i="6"/>
  <c r="M1215" i="6"/>
  <c r="M1216" i="6"/>
  <c r="M1217" i="6"/>
  <c r="M1218" i="6"/>
  <c r="M1219" i="6"/>
  <c r="M1220" i="6"/>
  <c r="M1221" i="6"/>
  <c r="M1222" i="6"/>
  <c r="M1223" i="6"/>
  <c r="M1224" i="6"/>
  <c r="M1225" i="6"/>
  <c r="M1226" i="6"/>
  <c r="M1227" i="6"/>
  <c r="M1228" i="6"/>
  <c r="M1229" i="6"/>
  <c r="M1230" i="6"/>
  <c r="M1231" i="6"/>
  <c r="M1232" i="6"/>
  <c r="M1233" i="6"/>
  <c r="M1234" i="6"/>
  <c r="M1235" i="6"/>
  <c r="M1236" i="6"/>
  <c r="M1237" i="6"/>
  <c r="M1238" i="6"/>
  <c r="M1239" i="6"/>
  <c r="M1240" i="6"/>
  <c r="M1241" i="6"/>
  <c r="M1242" i="6"/>
  <c r="M1243" i="6"/>
  <c r="M1244" i="6"/>
  <c r="M1245" i="6"/>
  <c r="M1246" i="6"/>
  <c r="M1247" i="6"/>
  <c r="M1248" i="6"/>
  <c r="M1249" i="6"/>
  <c r="M1250" i="6"/>
  <c r="M1251" i="6"/>
  <c r="M1252" i="6"/>
  <c r="M1253" i="6"/>
  <c r="M1254" i="6"/>
  <c r="M1255" i="6"/>
  <c r="M1256" i="6"/>
  <c r="M1257" i="6"/>
  <c r="M1258" i="6"/>
  <c r="M1259" i="6"/>
  <c r="M1260" i="6"/>
  <c r="M1261" i="6"/>
  <c r="M1262" i="6"/>
  <c r="M1263" i="6"/>
  <c r="M1264" i="6"/>
  <c r="M1265" i="6"/>
  <c r="M1266" i="6"/>
  <c r="M1267" i="6"/>
  <c r="M1268" i="6"/>
  <c r="M1269" i="6"/>
  <c r="M1270" i="6"/>
  <c r="M1271" i="6"/>
  <c r="M1272" i="6"/>
  <c r="M1273" i="6"/>
  <c r="M1274" i="6"/>
  <c r="M1275" i="6"/>
  <c r="M1276" i="6"/>
  <c r="M1277" i="6"/>
  <c r="M1278" i="6"/>
  <c r="M1279" i="6"/>
  <c r="M1280" i="6"/>
  <c r="M1281" i="6"/>
  <c r="M1282" i="6"/>
  <c r="M1283" i="6"/>
  <c r="M1284" i="6"/>
  <c r="M1285" i="6"/>
  <c r="M1286" i="6"/>
  <c r="M1287" i="6"/>
  <c r="M1288" i="6"/>
  <c r="M1289" i="6"/>
  <c r="M1290" i="6"/>
  <c r="M1291" i="6"/>
  <c r="M1292" i="6"/>
  <c r="M1293" i="6"/>
  <c r="M1294" i="6"/>
  <c r="M1295" i="6"/>
  <c r="M1296" i="6"/>
  <c r="M1297" i="6"/>
  <c r="M1298" i="6"/>
  <c r="M1299" i="6"/>
  <c r="M1300" i="6"/>
  <c r="M1301" i="6"/>
  <c r="M1302" i="6"/>
  <c r="M1303" i="6"/>
  <c r="M1304" i="6"/>
  <c r="M1305" i="6"/>
  <c r="M1306" i="6"/>
  <c r="M1307" i="6"/>
  <c r="M1308" i="6"/>
  <c r="M1309" i="6"/>
  <c r="M1310" i="6"/>
  <c r="M1311" i="6"/>
  <c r="M1312" i="6"/>
  <c r="M1313" i="6"/>
  <c r="M1314" i="6"/>
  <c r="M1315" i="6"/>
  <c r="M1316" i="6"/>
  <c r="M1317" i="6"/>
  <c r="M1318" i="6"/>
  <c r="M1319" i="6"/>
  <c r="M1320" i="6"/>
  <c r="M1321" i="6"/>
  <c r="M1322" i="6"/>
  <c r="M1323" i="6"/>
  <c r="M1324" i="6"/>
  <c r="M1325" i="6"/>
  <c r="M1326" i="6"/>
  <c r="M1327" i="6"/>
  <c r="M1328" i="6"/>
  <c r="M1329" i="6"/>
  <c r="M1330" i="6"/>
  <c r="M1331" i="6"/>
  <c r="M1332" i="6"/>
  <c r="M1333" i="6"/>
  <c r="M1334" i="6"/>
  <c r="M1335" i="6"/>
  <c r="M1336" i="6"/>
  <c r="M1337" i="6"/>
  <c r="M1338" i="6"/>
  <c r="M1339" i="6"/>
  <c r="M1340" i="6"/>
  <c r="M1341" i="6"/>
  <c r="M1342" i="6"/>
  <c r="M1343" i="6"/>
  <c r="M1344" i="6"/>
  <c r="M1345" i="6"/>
  <c r="M1346" i="6"/>
  <c r="M1347" i="6"/>
  <c r="M1348" i="6"/>
  <c r="M1349" i="6"/>
  <c r="M1350" i="6"/>
  <c r="M1351" i="6"/>
  <c r="M1352" i="6"/>
  <c r="M1353" i="6"/>
  <c r="M1354" i="6"/>
  <c r="M1355" i="6"/>
  <c r="M1356" i="6"/>
  <c r="M1357" i="6"/>
  <c r="M1358" i="6"/>
  <c r="M1359" i="6"/>
  <c r="M1360" i="6"/>
  <c r="M1361" i="6"/>
  <c r="M1362" i="6"/>
  <c r="M1363" i="6"/>
  <c r="M1364" i="6"/>
  <c r="M1365" i="6"/>
  <c r="M1366" i="6"/>
  <c r="M1367" i="6"/>
  <c r="M1368" i="6"/>
  <c r="M1369" i="6"/>
  <c r="M1370" i="6"/>
  <c r="M1371" i="6"/>
  <c r="M1372" i="6"/>
  <c r="M1373" i="6"/>
  <c r="M1374" i="6"/>
  <c r="M1375" i="6"/>
  <c r="M1376" i="6"/>
  <c r="M1377" i="6"/>
  <c r="M1378" i="6"/>
  <c r="M1379" i="6"/>
  <c r="M1380" i="6"/>
  <c r="M1381" i="6"/>
  <c r="M1382" i="6"/>
  <c r="M1383" i="6"/>
  <c r="M1384" i="6"/>
  <c r="M1385" i="6"/>
  <c r="M1386" i="6"/>
  <c r="M1387" i="6"/>
  <c r="M1388" i="6"/>
  <c r="M1389" i="6"/>
  <c r="M1390" i="6"/>
  <c r="M1391" i="6"/>
  <c r="M1392" i="6"/>
  <c r="M1393" i="6"/>
  <c r="M1394" i="6"/>
  <c r="M1395" i="6"/>
  <c r="M1396" i="6"/>
  <c r="M1397" i="6"/>
  <c r="M1398" i="6"/>
  <c r="M1399" i="6"/>
  <c r="M1400" i="6"/>
  <c r="M1401" i="6"/>
  <c r="M1402" i="6"/>
  <c r="M1403" i="6"/>
  <c r="M1404" i="6"/>
  <c r="M1405" i="6"/>
  <c r="M1406" i="6"/>
  <c r="M1407" i="6"/>
  <c r="M1408" i="6"/>
  <c r="M1409" i="6"/>
  <c r="M1410" i="6"/>
  <c r="M1411" i="6"/>
  <c r="M1412" i="6"/>
  <c r="M1413" i="6"/>
  <c r="M1414" i="6"/>
  <c r="M1415" i="6"/>
  <c r="M1416" i="6"/>
  <c r="M1417" i="6"/>
  <c r="M1418" i="6"/>
  <c r="M1419" i="6"/>
  <c r="M1420" i="6"/>
  <c r="M1421" i="6"/>
  <c r="M1422" i="6"/>
  <c r="M1423" i="6"/>
  <c r="M1424" i="6"/>
  <c r="M1425" i="6"/>
  <c r="M1426" i="6"/>
  <c r="M1427" i="6"/>
  <c r="M1428" i="6"/>
  <c r="M1429" i="6"/>
  <c r="M1430" i="6"/>
  <c r="M1431" i="6"/>
  <c r="M1432" i="6"/>
  <c r="M1433" i="6"/>
  <c r="M1434" i="6"/>
  <c r="M1435" i="6"/>
  <c r="M1436" i="6"/>
  <c r="M1437" i="6"/>
  <c r="M1438" i="6"/>
  <c r="M1439" i="6"/>
  <c r="M1440" i="6"/>
  <c r="M1441" i="6"/>
  <c r="M1442" i="6"/>
  <c r="M1443" i="6"/>
  <c r="M1444" i="6"/>
  <c r="M1445" i="6"/>
  <c r="M1446" i="6"/>
  <c r="M1447" i="6"/>
  <c r="M1448" i="6"/>
  <c r="M1449" i="6"/>
  <c r="M1450" i="6"/>
  <c r="M1451" i="6"/>
  <c r="M1452" i="6"/>
  <c r="M1453" i="6"/>
  <c r="M1454" i="6"/>
  <c r="M1455" i="6"/>
  <c r="M1456" i="6"/>
  <c r="M1457" i="6"/>
  <c r="M1458" i="6"/>
  <c r="M1459" i="6"/>
  <c r="M1460" i="6"/>
  <c r="M1461" i="6"/>
  <c r="M1462" i="6"/>
  <c r="M1463" i="6"/>
  <c r="M1464" i="6"/>
  <c r="M1465" i="6"/>
  <c r="M1466" i="6"/>
  <c r="M1467" i="6"/>
  <c r="M1468" i="6"/>
  <c r="M1469" i="6"/>
  <c r="M1470" i="6"/>
  <c r="M1471" i="6"/>
  <c r="M1472" i="6"/>
  <c r="M1473" i="6"/>
  <c r="M1474" i="6"/>
  <c r="M1475" i="6"/>
  <c r="M1476" i="6"/>
  <c r="M1477" i="6"/>
  <c r="M1478" i="6"/>
  <c r="M1479" i="6"/>
  <c r="M1480" i="6"/>
  <c r="M1481" i="6"/>
  <c r="M1482" i="6"/>
  <c r="M1483" i="6"/>
  <c r="M1484" i="6"/>
  <c r="M1485" i="6"/>
  <c r="M1486" i="6"/>
  <c r="M1487" i="6"/>
  <c r="M1488" i="6"/>
  <c r="M1489" i="6"/>
  <c r="M1490" i="6"/>
  <c r="M1491" i="6"/>
  <c r="M1492" i="6"/>
  <c r="M1493" i="6"/>
  <c r="M1494" i="6"/>
  <c r="M1495" i="6"/>
  <c r="M1496" i="6"/>
  <c r="M1497" i="6"/>
  <c r="M1498" i="6"/>
  <c r="M1499" i="6"/>
  <c r="M1500" i="6"/>
  <c r="M1501" i="6"/>
  <c r="M1502" i="6"/>
  <c r="M1503" i="6"/>
  <c r="M1504" i="6"/>
  <c r="M1505" i="6"/>
  <c r="M1506" i="6"/>
  <c r="M1507" i="6"/>
  <c r="M1508" i="6"/>
  <c r="M1509" i="6"/>
  <c r="M1510" i="6"/>
  <c r="M1511" i="6"/>
  <c r="M1512" i="6"/>
  <c r="M1513" i="6"/>
  <c r="M1514" i="6"/>
  <c r="M1515" i="6"/>
  <c r="M1516" i="6"/>
  <c r="M1517" i="6"/>
  <c r="M1518" i="6"/>
  <c r="M1519" i="6"/>
  <c r="M1520" i="6"/>
  <c r="M1521" i="6"/>
  <c r="M1522" i="6"/>
  <c r="M1523" i="6"/>
  <c r="M1524" i="6"/>
  <c r="M1525" i="6"/>
  <c r="M1526" i="6"/>
  <c r="M1527" i="6"/>
  <c r="M1528" i="6"/>
  <c r="M1529" i="6"/>
  <c r="M1530" i="6"/>
  <c r="M1531" i="6"/>
  <c r="M1532" i="6"/>
  <c r="M1533" i="6"/>
  <c r="M1534" i="6"/>
  <c r="M1535" i="6"/>
  <c r="M1536" i="6"/>
  <c r="M1537" i="6"/>
  <c r="M1538" i="6"/>
  <c r="M1539" i="6"/>
  <c r="M1540" i="6"/>
  <c r="M1541" i="6"/>
  <c r="M1542" i="6"/>
  <c r="M1543" i="6"/>
  <c r="M1544" i="6"/>
  <c r="M1545" i="6"/>
  <c r="M1546" i="6"/>
  <c r="M1547" i="6"/>
  <c r="M1548" i="6"/>
  <c r="M1549" i="6"/>
  <c r="M1550" i="6"/>
  <c r="M1551" i="6"/>
  <c r="M1552" i="6"/>
  <c r="M1553" i="6"/>
  <c r="M1554" i="6"/>
  <c r="M1555" i="6"/>
  <c r="M1556" i="6"/>
  <c r="M1557" i="6"/>
  <c r="M1558" i="6"/>
  <c r="M1559" i="6"/>
  <c r="M1560" i="6"/>
  <c r="M1561" i="6"/>
  <c r="M1562" i="6"/>
  <c r="M1563" i="6"/>
  <c r="M1564" i="6"/>
  <c r="M1565" i="6"/>
  <c r="M1566" i="6"/>
  <c r="M1567" i="6"/>
  <c r="M1568" i="6"/>
  <c r="M1569" i="6"/>
  <c r="M1570" i="6"/>
  <c r="M1571" i="6"/>
  <c r="M1572" i="6"/>
  <c r="M1573" i="6"/>
  <c r="M1574" i="6"/>
  <c r="M1575" i="6"/>
  <c r="M1576" i="6"/>
  <c r="M1577" i="6"/>
  <c r="M1578" i="6"/>
  <c r="M1579" i="6"/>
  <c r="M1580" i="6"/>
  <c r="M1581" i="6"/>
  <c r="M1582" i="6"/>
  <c r="M1583" i="6"/>
  <c r="M1584" i="6"/>
  <c r="M1585" i="6"/>
  <c r="M1586" i="6"/>
  <c r="M1587" i="6"/>
  <c r="M1588" i="6"/>
  <c r="M1589" i="6"/>
  <c r="M1590" i="6"/>
  <c r="M1591" i="6"/>
  <c r="M1592" i="6"/>
  <c r="M1593" i="6"/>
  <c r="M1594" i="6"/>
  <c r="M1595" i="6"/>
  <c r="M1596" i="6"/>
  <c r="M1597" i="6"/>
  <c r="M1598" i="6"/>
  <c r="M1599" i="6"/>
  <c r="M1600" i="6"/>
  <c r="M1601" i="6"/>
  <c r="M1602" i="6"/>
  <c r="M1603" i="6"/>
  <c r="M1604" i="6"/>
  <c r="M1605" i="6"/>
  <c r="M1606" i="6"/>
  <c r="M1607" i="6"/>
  <c r="M1608" i="6"/>
  <c r="M1609" i="6"/>
  <c r="M1610" i="6"/>
  <c r="M1611" i="6"/>
  <c r="M1612" i="6"/>
  <c r="M1613" i="6"/>
  <c r="M1614" i="6"/>
  <c r="M1615" i="6"/>
  <c r="M1616" i="6"/>
  <c r="M1617" i="6"/>
  <c r="M1618" i="6"/>
  <c r="M1619" i="6"/>
  <c r="M1620" i="6"/>
  <c r="M1621" i="6"/>
  <c r="M1622" i="6"/>
  <c r="M1623" i="6"/>
  <c r="M1624" i="6"/>
  <c r="M1625" i="6"/>
  <c r="M1626" i="6"/>
  <c r="M1627" i="6"/>
  <c r="M1628" i="6"/>
  <c r="M1629" i="6"/>
  <c r="M1630" i="6"/>
  <c r="M1631" i="6"/>
  <c r="M1632" i="6"/>
  <c r="M1633" i="6"/>
  <c r="M1634" i="6"/>
  <c r="M1635" i="6"/>
  <c r="M1636" i="6"/>
  <c r="M1637" i="6"/>
  <c r="M1638" i="6"/>
  <c r="M1639" i="6"/>
  <c r="M1640" i="6"/>
  <c r="M1641" i="6"/>
  <c r="M1642" i="6"/>
  <c r="M1643" i="6"/>
  <c r="M1644" i="6"/>
  <c r="M1645" i="6"/>
  <c r="M1646" i="6"/>
  <c r="M1647" i="6"/>
  <c r="M1648" i="6"/>
  <c r="M1649" i="6"/>
  <c r="M1650" i="6"/>
  <c r="M1651" i="6"/>
  <c r="M1652" i="6"/>
  <c r="M1653" i="6"/>
  <c r="M1654" i="6"/>
  <c r="M1655" i="6"/>
  <c r="M1656" i="6"/>
  <c r="M1657" i="6"/>
  <c r="M1658" i="6"/>
  <c r="M1659" i="6"/>
  <c r="M1660" i="6"/>
  <c r="M1661" i="6"/>
  <c r="M1662" i="6"/>
  <c r="M1663" i="6"/>
  <c r="M1664" i="6"/>
  <c r="M1665" i="6"/>
  <c r="M1666" i="6"/>
  <c r="M1667" i="6"/>
  <c r="M1668" i="6"/>
  <c r="M1669" i="6"/>
  <c r="M1670" i="6"/>
  <c r="M1671" i="6"/>
  <c r="M1672" i="6"/>
  <c r="M1673" i="6"/>
  <c r="M1674" i="6"/>
  <c r="M1675" i="6"/>
  <c r="M1676" i="6"/>
  <c r="M1677" i="6"/>
  <c r="M1678" i="6"/>
  <c r="M1679" i="6"/>
  <c r="M1680" i="6"/>
  <c r="M1681" i="6"/>
  <c r="M1682" i="6"/>
  <c r="M1683" i="6"/>
  <c r="M1684" i="6"/>
  <c r="M1685" i="6"/>
  <c r="M1686" i="6"/>
  <c r="M1687" i="6"/>
  <c r="M1688" i="6"/>
  <c r="M1689" i="6"/>
  <c r="M1690" i="6"/>
  <c r="M1691" i="6"/>
  <c r="M1692" i="6"/>
  <c r="M1693" i="6"/>
  <c r="M1694" i="6"/>
  <c r="M1695" i="6"/>
  <c r="M1696" i="6"/>
  <c r="M1697" i="6"/>
  <c r="M1698" i="6"/>
  <c r="M1699" i="6"/>
  <c r="M1700" i="6"/>
  <c r="M1701" i="6"/>
  <c r="M1702" i="6"/>
  <c r="M1703" i="6"/>
  <c r="M1704" i="6"/>
  <c r="M1705" i="6"/>
  <c r="M1706" i="6"/>
  <c r="M1707" i="6"/>
  <c r="M1708" i="6"/>
  <c r="M1709" i="6"/>
  <c r="M1710" i="6"/>
  <c r="M1711" i="6"/>
  <c r="M1712" i="6"/>
  <c r="M1713" i="6"/>
  <c r="M1714" i="6"/>
  <c r="M1715" i="6"/>
  <c r="M1716" i="6"/>
  <c r="M1717" i="6"/>
  <c r="M1718" i="6"/>
  <c r="M1719" i="6"/>
  <c r="M1720" i="6"/>
  <c r="M1721" i="6"/>
  <c r="M1722" i="6"/>
  <c r="M1723" i="6"/>
  <c r="M1724" i="6"/>
  <c r="M1725" i="6"/>
  <c r="M1726" i="6"/>
  <c r="M1727" i="6"/>
  <c r="M1728" i="6"/>
  <c r="M1729" i="6"/>
  <c r="M1730" i="6"/>
  <c r="M1731" i="6"/>
  <c r="M1732" i="6"/>
  <c r="M1733" i="6"/>
  <c r="M1734" i="6"/>
  <c r="M1735" i="6"/>
  <c r="M1736" i="6"/>
  <c r="M1737" i="6"/>
  <c r="M1738" i="6"/>
  <c r="M1739" i="6"/>
  <c r="M1740" i="6"/>
  <c r="M1741" i="6"/>
  <c r="M1742" i="6"/>
  <c r="M1743" i="6"/>
  <c r="M1744" i="6"/>
  <c r="M1745" i="6"/>
  <c r="M1746" i="6"/>
  <c r="M1747" i="6"/>
  <c r="M1748" i="6"/>
  <c r="M1749" i="6"/>
  <c r="M1750" i="6"/>
  <c r="M1751" i="6"/>
  <c r="M1752" i="6"/>
  <c r="M1753" i="6"/>
  <c r="M1754" i="6"/>
  <c r="M1755" i="6"/>
  <c r="M1756" i="6"/>
  <c r="M1757" i="6"/>
  <c r="M1758" i="6"/>
  <c r="M1759" i="6"/>
  <c r="M1760" i="6"/>
  <c r="M1761" i="6"/>
  <c r="M1762" i="6"/>
  <c r="M1763" i="6"/>
  <c r="M1764" i="6"/>
  <c r="M1765" i="6"/>
  <c r="M1766" i="6"/>
  <c r="M1767" i="6"/>
  <c r="M1768" i="6"/>
  <c r="M1769" i="6"/>
  <c r="M1770" i="6"/>
  <c r="M1771" i="6"/>
  <c r="M1772" i="6"/>
  <c r="M1773" i="6"/>
  <c r="M1774" i="6"/>
  <c r="M1775" i="6"/>
  <c r="M1776" i="6"/>
  <c r="M1777" i="6"/>
  <c r="M1778" i="6"/>
  <c r="M1779" i="6"/>
  <c r="M1780" i="6"/>
  <c r="M1781" i="6"/>
  <c r="M1782" i="6"/>
  <c r="M1783" i="6"/>
  <c r="M1784" i="6"/>
  <c r="M1785" i="6"/>
  <c r="M1786" i="6"/>
  <c r="M1787" i="6"/>
  <c r="M1788" i="6"/>
  <c r="M1789" i="6"/>
  <c r="M1790" i="6"/>
  <c r="M1791" i="6"/>
  <c r="M1792" i="6"/>
  <c r="M1793" i="6"/>
  <c r="M1794" i="6"/>
  <c r="M1795" i="6"/>
  <c r="M1796" i="6"/>
  <c r="M1797" i="6"/>
  <c r="M1798" i="6"/>
  <c r="M1799" i="6"/>
  <c r="M1800" i="6"/>
  <c r="M1801" i="6"/>
  <c r="M1802" i="6"/>
  <c r="M1803" i="6"/>
  <c r="M1804" i="6"/>
  <c r="M1805" i="6"/>
  <c r="M1806" i="6"/>
  <c r="M1807" i="6"/>
  <c r="M1808" i="6"/>
  <c r="M1809" i="6"/>
  <c r="M1810" i="6"/>
  <c r="M1811" i="6"/>
  <c r="M1812" i="6"/>
  <c r="M1813" i="6"/>
  <c r="M1814" i="6"/>
  <c r="M1815" i="6"/>
  <c r="M1816" i="6"/>
  <c r="M1817" i="6"/>
  <c r="M1818" i="6"/>
  <c r="M1819" i="6"/>
  <c r="M1820" i="6"/>
  <c r="M1821" i="6"/>
  <c r="M1822" i="6"/>
  <c r="M1823" i="6"/>
  <c r="M1824" i="6"/>
  <c r="M1825" i="6"/>
  <c r="M1826" i="6"/>
  <c r="M1827" i="6"/>
  <c r="M1828" i="6"/>
  <c r="M1829" i="6"/>
  <c r="M1830" i="6"/>
  <c r="M1831" i="6"/>
  <c r="M1832" i="6"/>
  <c r="M1833" i="6"/>
  <c r="M1834" i="6"/>
  <c r="M1835" i="6"/>
  <c r="M1836" i="6"/>
  <c r="M1837" i="6"/>
  <c r="M1838" i="6"/>
  <c r="M1839" i="6"/>
  <c r="M1840" i="6"/>
  <c r="M1841" i="6"/>
  <c r="M1842" i="6"/>
  <c r="M1843" i="6"/>
  <c r="M1844" i="6"/>
  <c r="M1845" i="6"/>
  <c r="M1846" i="6"/>
  <c r="M1847" i="6"/>
  <c r="M1848" i="6"/>
  <c r="M1849" i="6"/>
  <c r="M1850" i="6"/>
  <c r="M1851" i="6"/>
  <c r="M1852" i="6"/>
  <c r="M1853" i="6"/>
  <c r="M1854" i="6"/>
  <c r="M1855" i="6"/>
  <c r="M1856" i="6"/>
  <c r="M1857" i="6"/>
  <c r="M1858" i="6"/>
  <c r="M1859" i="6"/>
  <c r="M1860" i="6"/>
  <c r="M1861" i="6"/>
  <c r="M1862" i="6"/>
  <c r="M1863" i="6"/>
  <c r="M1864" i="6"/>
  <c r="M1865" i="6"/>
  <c r="M1866" i="6"/>
  <c r="M1867" i="6"/>
  <c r="M1868" i="6"/>
  <c r="M1869" i="6"/>
  <c r="M1870" i="6"/>
  <c r="M1871" i="6"/>
  <c r="M1872" i="6"/>
  <c r="M1873" i="6"/>
  <c r="M1874" i="6"/>
  <c r="M1875" i="6"/>
  <c r="M1876" i="6"/>
  <c r="M1877" i="6"/>
  <c r="M1878" i="6"/>
  <c r="M1879" i="6"/>
  <c r="M1880" i="6"/>
  <c r="M1881" i="6"/>
  <c r="M1882" i="6"/>
  <c r="M1883" i="6"/>
  <c r="M1884" i="6"/>
  <c r="M1885" i="6"/>
  <c r="M1886" i="6"/>
  <c r="M1887" i="6"/>
  <c r="M1888" i="6"/>
  <c r="M1889" i="6"/>
  <c r="M1890" i="6"/>
  <c r="M1891" i="6"/>
  <c r="M1892" i="6"/>
  <c r="M1893" i="6"/>
  <c r="M1894" i="6"/>
  <c r="M1895" i="6"/>
  <c r="M1896" i="6"/>
  <c r="M1897" i="6"/>
  <c r="M1898" i="6"/>
  <c r="M1899" i="6"/>
  <c r="M1900" i="6"/>
  <c r="M1901" i="6"/>
  <c r="M1902" i="6"/>
  <c r="M1903" i="6"/>
  <c r="M1904" i="6"/>
  <c r="M1905" i="6"/>
  <c r="M1906" i="6"/>
  <c r="M1907" i="6"/>
  <c r="M1908" i="6"/>
  <c r="M1909" i="6"/>
  <c r="M1910" i="6"/>
  <c r="M1911" i="6"/>
  <c r="M1912" i="6"/>
  <c r="M1913" i="6"/>
  <c r="M1914" i="6"/>
  <c r="M1915" i="6"/>
  <c r="M1916" i="6"/>
  <c r="M1917" i="6"/>
  <c r="M1918" i="6"/>
  <c r="M1919" i="6"/>
  <c r="M1920" i="6"/>
  <c r="M1921" i="6"/>
  <c r="M1922" i="6"/>
  <c r="M1923" i="6"/>
  <c r="M1924" i="6"/>
  <c r="M1925" i="6"/>
  <c r="M1926" i="6"/>
  <c r="M1927" i="6"/>
  <c r="M1928" i="6"/>
  <c r="M1929" i="6"/>
  <c r="M1930" i="6"/>
  <c r="M1931" i="6"/>
  <c r="M1932" i="6"/>
  <c r="M1933" i="6"/>
  <c r="M1934" i="6"/>
  <c r="M1935" i="6"/>
  <c r="M1936" i="6"/>
  <c r="M1937" i="6"/>
  <c r="M1938" i="6"/>
  <c r="M1939" i="6"/>
  <c r="M1940" i="6"/>
  <c r="M1941" i="6"/>
  <c r="M1942" i="6"/>
  <c r="M1943" i="6"/>
  <c r="M1944" i="6"/>
  <c r="M1945" i="6"/>
  <c r="M1946" i="6"/>
  <c r="M1947" i="6"/>
  <c r="M1948" i="6"/>
  <c r="M1949" i="6"/>
  <c r="M1950" i="6"/>
  <c r="M1951" i="6"/>
  <c r="M1952" i="6"/>
  <c r="M1953" i="6"/>
  <c r="M1954" i="6"/>
  <c r="M1955" i="6"/>
  <c r="M1956" i="6"/>
  <c r="M1957" i="6"/>
  <c r="M1958" i="6"/>
  <c r="M1959" i="6"/>
  <c r="M1960" i="6"/>
  <c r="M1961" i="6"/>
  <c r="M1962" i="6"/>
  <c r="M1963" i="6"/>
  <c r="M1964" i="6"/>
  <c r="M1965" i="6"/>
  <c r="M1966" i="6"/>
  <c r="M1967" i="6"/>
  <c r="M1968" i="6"/>
  <c r="M1969" i="6"/>
  <c r="M1970" i="6"/>
  <c r="M1971" i="6"/>
  <c r="M1972" i="6"/>
  <c r="M1973" i="6"/>
  <c r="M1974" i="6"/>
  <c r="M1975" i="6"/>
  <c r="M1976" i="6"/>
  <c r="M1977" i="6"/>
  <c r="M1978" i="6"/>
  <c r="M1979" i="6"/>
  <c r="M1980" i="6"/>
  <c r="M1981" i="6"/>
  <c r="M1982" i="6"/>
  <c r="M1983" i="6"/>
  <c r="M1984" i="6"/>
  <c r="M1985" i="6"/>
  <c r="M1986" i="6"/>
  <c r="M1987" i="6"/>
  <c r="M1988" i="6"/>
  <c r="M1989" i="6"/>
  <c r="M1990" i="6"/>
  <c r="M1991" i="6"/>
  <c r="M1992" i="6"/>
  <c r="M1993" i="6"/>
  <c r="M1994" i="6"/>
  <c r="M1995" i="6"/>
  <c r="M1996" i="6"/>
  <c r="M1997" i="6"/>
  <c r="M1998" i="6"/>
  <c r="M1999" i="6"/>
  <c r="M2000" i="6"/>
  <c r="M2001" i="6"/>
  <c r="M2002" i="6"/>
  <c r="M2003" i="6"/>
  <c r="M2004" i="6"/>
  <c r="M2005" i="6"/>
  <c r="M2006" i="6"/>
  <c r="M2007" i="6"/>
  <c r="M2008" i="6"/>
  <c r="M2009" i="6"/>
  <c r="M2010" i="6"/>
  <c r="M2011" i="6"/>
  <c r="M2012" i="6"/>
  <c r="M2013" i="6"/>
  <c r="M2014" i="6"/>
  <c r="M2015" i="6"/>
  <c r="M2016" i="6"/>
  <c r="M2017" i="6"/>
  <c r="M2018" i="6"/>
  <c r="M2019" i="6"/>
  <c r="M2020" i="6"/>
  <c r="M2021" i="6"/>
  <c r="M2022" i="6"/>
  <c r="M2023" i="6"/>
  <c r="M2024" i="6"/>
  <c r="M2025" i="6"/>
  <c r="M2026" i="6"/>
  <c r="M2027" i="6"/>
  <c r="M2028" i="6"/>
  <c r="M2029" i="6"/>
  <c r="M2030" i="6"/>
  <c r="M2031" i="6"/>
  <c r="M2032" i="6"/>
  <c r="M2033" i="6"/>
  <c r="M2034" i="6"/>
  <c r="M2035" i="6"/>
  <c r="M2036" i="6"/>
  <c r="M2037" i="6"/>
  <c r="M2038" i="6"/>
  <c r="M2039" i="6"/>
  <c r="M2040" i="6"/>
  <c r="M2041" i="6"/>
  <c r="M2042" i="6"/>
  <c r="M2043" i="6"/>
  <c r="M2044" i="6"/>
  <c r="M2045" i="6"/>
  <c r="M2046" i="6"/>
  <c r="M2047" i="6"/>
  <c r="M2048" i="6"/>
  <c r="M2049" i="6"/>
  <c r="M2050" i="6"/>
  <c r="M2051" i="6"/>
  <c r="M2052" i="6"/>
  <c r="M2053" i="6"/>
  <c r="M2054" i="6"/>
  <c r="M2055" i="6"/>
  <c r="M2056" i="6"/>
  <c r="M2057" i="6"/>
  <c r="M2058" i="6"/>
  <c r="M2059" i="6"/>
  <c r="M2060" i="6"/>
  <c r="M2061" i="6"/>
  <c r="M2062" i="6"/>
  <c r="M2063" i="6"/>
  <c r="M2064" i="6"/>
  <c r="M2065" i="6"/>
  <c r="M2066" i="6"/>
  <c r="M2067" i="6"/>
  <c r="M2068" i="6"/>
  <c r="M2069" i="6"/>
  <c r="M2070" i="6"/>
  <c r="M2071" i="6"/>
  <c r="M2072" i="6"/>
  <c r="M2073" i="6"/>
  <c r="M2074" i="6"/>
  <c r="M2075" i="6"/>
  <c r="M2076" i="6"/>
  <c r="M2077" i="6"/>
  <c r="M2078" i="6"/>
  <c r="M2079" i="6"/>
  <c r="M2080" i="6"/>
  <c r="M2081" i="6"/>
  <c r="M2082" i="6"/>
  <c r="M2083" i="6"/>
  <c r="M2084" i="6"/>
  <c r="M2085" i="6"/>
  <c r="M2086" i="6"/>
  <c r="M2087" i="6"/>
  <c r="M2088" i="6"/>
  <c r="M2089" i="6"/>
  <c r="M2090" i="6"/>
  <c r="M2091" i="6"/>
  <c r="M2092" i="6"/>
  <c r="M2093" i="6"/>
  <c r="M2094" i="6"/>
  <c r="M2095" i="6"/>
  <c r="M2096" i="6"/>
  <c r="M2097" i="6"/>
  <c r="M2098" i="6"/>
  <c r="M2099" i="6"/>
  <c r="M2100" i="6"/>
  <c r="M2101" i="6"/>
  <c r="M2102" i="6"/>
  <c r="M2103" i="6"/>
  <c r="M2104" i="6"/>
  <c r="M2105" i="6"/>
  <c r="M2106" i="6"/>
  <c r="M2107" i="6"/>
  <c r="M2108" i="6"/>
  <c r="M2109" i="6"/>
  <c r="M2110" i="6"/>
  <c r="M2111" i="6"/>
  <c r="M2112" i="6"/>
  <c r="M2113" i="6"/>
  <c r="M2114" i="6"/>
  <c r="M2115" i="6"/>
  <c r="M2116" i="6"/>
  <c r="M2117" i="6"/>
  <c r="M2118" i="6"/>
  <c r="M2119" i="6"/>
  <c r="M2120" i="6"/>
  <c r="M2121" i="6"/>
  <c r="M2122" i="6"/>
  <c r="M2123" i="6"/>
  <c r="M2124" i="6"/>
  <c r="M2125" i="6"/>
  <c r="M2126" i="6"/>
  <c r="M2127" i="6"/>
  <c r="M2128" i="6"/>
  <c r="M2129" i="6"/>
  <c r="M2130" i="6"/>
  <c r="M2131" i="6"/>
  <c r="M2132" i="6"/>
  <c r="M2133" i="6"/>
  <c r="M2134" i="6"/>
  <c r="M2135" i="6"/>
  <c r="M2136" i="6"/>
  <c r="M2137" i="6"/>
  <c r="M2138" i="6"/>
  <c r="M2139" i="6"/>
  <c r="M2140" i="6"/>
  <c r="M2141" i="6"/>
  <c r="M2142" i="6"/>
  <c r="M2143" i="6"/>
  <c r="M2144" i="6"/>
  <c r="M2145" i="6"/>
  <c r="M2146" i="6"/>
  <c r="M2147" i="6"/>
  <c r="M2148" i="6"/>
  <c r="M2149" i="6"/>
  <c r="M2150" i="6"/>
  <c r="M2151" i="6"/>
  <c r="M2152" i="6"/>
  <c r="M2153" i="6"/>
  <c r="M2154" i="6"/>
  <c r="M2155" i="6"/>
  <c r="M2156" i="6"/>
  <c r="M2157" i="6"/>
  <c r="M2158" i="6"/>
  <c r="M2159" i="6"/>
  <c r="M2160" i="6"/>
  <c r="M2161" i="6"/>
  <c r="M2162" i="6"/>
  <c r="M2163" i="6"/>
  <c r="M2164" i="6"/>
  <c r="M2165" i="6"/>
  <c r="M2166" i="6"/>
  <c r="M2167" i="6"/>
  <c r="M2168" i="6"/>
  <c r="M2169" i="6"/>
  <c r="M2170" i="6"/>
  <c r="M2171" i="6"/>
  <c r="M2172" i="6"/>
  <c r="M2173" i="6"/>
  <c r="M2174" i="6"/>
  <c r="M2175" i="6"/>
  <c r="M2176" i="6"/>
  <c r="M2177" i="6"/>
  <c r="M2178" i="6"/>
  <c r="M2179" i="6"/>
  <c r="M2180" i="6"/>
  <c r="M2181" i="6"/>
  <c r="M2182" i="6"/>
  <c r="M2183" i="6"/>
  <c r="M2184" i="6"/>
  <c r="M2185" i="6"/>
  <c r="M2186" i="6"/>
  <c r="M2187" i="6"/>
  <c r="M2188" i="6"/>
  <c r="M2189" i="6"/>
  <c r="M2190" i="6"/>
  <c r="M2191" i="6"/>
  <c r="M2192" i="6"/>
  <c r="M2193" i="6"/>
  <c r="M2194" i="6"/>
  <c r="M2195" i="6"/>
  <c r="M2196" i="6"/>
  <c r="M2197" i="6"/>
  <c r="M2198" i="6"/>
  <c r="M2199" i="6"/>
  <c r="M2200" i="6"/>
  <c r="M2201" i="6"/>
  <c r="M2202" i="6"/>
  <c r="M2203" i="6"/>
  <c r="M2204" i="6"/>
  <c r="M2205" i="6"/>
  <c r="M2206" i="6"/>
  <c r="M2207" i="6"/>
  <c r="M2208" i="6"/>
  <c r="M2209" i="6"/>
  <c r="M2210" i="6"/>
  <c r="M2211" i="6"/>
  <c r="M2212" i="6"/>
  <c r="M2213" i="6"/>
  <c r="M2214" i="6"/>
  <c r="M2215" i="6"/>
  <c r="M2216" i="6"/>
  <c r="M2217" i="6"/>
  <c r="M2218" i="6"/>
  <c r="M2219" i="6"/>
  <c r="M2220" i="6"/>
  <c r="M2221" i="6"/>
  <c r="M2222" i="6"/>
  <c r="M2223" i="6"/>
  <c r="M2224" i="6"/>
  <c r="M2225" i="6"/>
  <c r="M2226" i="6"/>
  <c r="M2227" i="6"/>
  <c r="M2228" i="6"/>
  <c r="M2229" i="6"/>
  <c r="M2230" i="6"/>
  <c r="M2231" i="6"/>
  <c r="M2232" i="6"/>
  <c r="M2233" i="6"/>
  <c r="M2234" i="6"/>
  <c r="M2235" i="6"/>
  <c r="M2236" i="6"/>
  <c r="M2237" i="6"/>
  <c r="M2238" i="6"/>
  <c r="M2239" i="6"/>
  <c r="M2240" i="6"/>
  <c r="M2241" i="6"/>
  <c r="M2242" i="6"/>
  <c r="M2243" i="6"/>
  <c r="M2244" i="6"/>
  <c r="M2245" i="6"/>
  <c r="M2246" i="6"/>
  <c r="M2247" i="6"/>
  <c r="M2248" i="6"/>
  <c r="M2249" i="6"/>
  <c r="M2250" i="6"/>
  <c r="M2251" i="6"/>
  <c r="M2252" i="6"/>
  <c r="M2253" i="6"/>
  <c r="M2254" i="6"/>
  <c r="M2255" i="6"/>
  <c r="M2256" i="6"/>
  <c r="M2257" i="6"/>
  <c r="M2258" i="6"/>
  <c r="M2259" i="6"/>
  <c r="M2260" i="6"/>
  <c r="M2261" i="6"/>
  <c r="M2262" i="6"/>
  <c r="M2263" i="6"/>
  <c r="M2264" i="6"/>
  <c r="M2265" i="6"/>
  <c r="M2266" i="6"/>
  <c r="M2267" i="6"/>
  <c r="M2268" i="6"/>
  <c r="M2269" i="6"/>
  <c r="M2270" i="6"/>
  <c r="M2271" i="6"/>
  <c r="M2272" i="6"/>
  <c r="M2273" i="6"/>
  <c r="M2274" i="6"/>
  <c r="M2275" i="6"/>
  <c r="M2276" i="6"/>
  <c r="M2277" i="6"/>
  <c r="M2278" i="6"/>
  <c r="M2279" i="6"/>
  <c r="M2280" i="6"/>
  <c r="M2281" i="6"/>
  <c r="M2282" i="6"/>
  <c r="M2283" i="6"/>
  <c r="M2284" i="6"/>
  <c r="M2285" i="6"/>
  <c r="M2286" i="6"/>
  <c r="M2287" i="6"/>
  <c r="M2288" i="6"/>
  <c r="M2289" i="6"/>
  <c r="M2290" i="6"/>
  <c r="M2291" i="6"/>
  <c r="M2292" i="6"/>
  <c r="M2293" i="6"/>
  <c r="M2294" i="6"/>
  <c r="M2295" i="6"/>
  <c r="M2296" i="6"/>
  <c r="M2297" i="6"/>
  <c r="M2298" i="6"/>
  <c r="M2299" i="6"/>
  <c r="M2300" i="6"/>
  <c r="M2301" i="6"/>
  <c r="M2302" i="6"/>
  <c r="M2303" i="6"/>
  <c r="M2304" i="6"/>
  <c r="M2305" i="6"/>
  <c r="M2306" i="6"/>
  <c r="M2307" i="6"/>
  <c r="M2308" i="6"/>
  <c r="M2309" i="6"/>
  <c r="M2310" i="6"/>
  <c r="M2311" i="6"/>
  <c r="M2312" i="6"/>
  <c r="M2313" i="6"/>
  <c r="M2314" i="6"/>
  <c r="M2315" i="6"/>
  <c r="M2316" i="6"/>
  <c r="M2317" i="6"/>
  <c r="M2318" i="6"/>
  <c r="M2319" i="6"/>
  <c r="M2320" i="6"/>
  <c r="M2321" i="6"/>
  <c r="M2322" i="6"/>
  <c r="M2323" i="6"/>
  <c r="M2324" i="6"/>
  <c r="M2325" i="6"/>
  <c r="M2326" i="6"/>
  <c r="M2327" i="6"/>
  <c r="M2328" i="6"/>
  <c r="M2329" i="6"/>
  <c r="M2330" i="6"/>
  <c r="M2331" i="6"/>
  <c r="M2332" i="6"/>
  <c r="M2333" i="6"/>
  <c r="M2334" i="6"/>
  <c r="M2335" i="6"/>
  <c r="M2336" i="6"/>
  <c r="M2337" i="6"/>
  <c r="M2338" i="6"/>
  <c r="M2339" i="6"/>
  <c r="M2340" i="6"/>
  <c r="M2341" i="6"/>
  <c r="M2342" i="6"/>
  <c r="M2343" i="6"/>
  <c r="M2344" i="6"/>
  <c r="M2345" i="6"/>
  <c r="M2346" i="6"/>
  <c r="M2347" i="6"/>
  <c r="M2348" i="6"/>
  <c r="M2349" i="6"/>
  <c r="M2350" i="6"/>
  <c r="M2351" i="6"/>
  <c r="M2352" i="6"/>
  <c r="M2353" i="6"/>
  <c r="M2354" i="6"/>
  <c r="M2355" i="6"/>
  <c r="M2356" i="6"/>
  <c r="M2357" i="6"/>
  <c r="M2358" i="6"/>
  <c r="M2359" i="6"/>
  <c r="M2360" i="6"/>
  <c r="M2361" i="6"/>
  <c r="M2362" i="6"/>
  <c r="M2363" i="6"/>
  <c r="M2364" i="6"/>
  <c r="M2365" i="6"/>
  <c r="M2366" i="6"/>
  <c r="M2367" i="6"/>
  <c r="M2368" i="6"/>
  <c r="M2369" i="6"/>
  <c r="M2370" i="6"/>
  <c r="M2371" i="6"/>
  <c r="M2372" i="6"/>
  <c r="M2373" i="6"/>
  <c r="M2374" i="6"/>
  <c r="M2375" i="6"/>
  <c r="M2376" i="6"/>
  <c r="M2377" i="6"/>
  <c r="M2378" i="6"/>
  <c r="M2379" i="6"/>
  <c r="M2380" i="6"/>
  <c r="M2381" i="6"/>
  <c r="M2382" i="6"/>
  <c r="M2383" i="6"/>
  <c r="M2384" i="6"/>
  <c r="M2385" i="6"/>
  <c r="M2386" i="6"/>
  <c r="M2387" i="6"/>
  <c r="M2388" i="6"/>
  <c r="M2389" i="6"/>
  <c r="M2390" i="6"/>
  <c r="M2391" i="6"/>
  <c r="M2392" i="6"/>
  <c r="M2393" i="6"/>
  <c r="M2394" i="6"/>
  <c r="M2395" i="6"/>
  <c r="M2396" i="6"/>
  <c r="M2397" i="6"/>
  <c r="M2398" i="6"/>
  <c r="M2399" i="6"/>
  <c r="M2400" i="6"/>
  <c r="M2401" i="6"/>
  <c r="M2402" i="6"/>
  <c r="M2403" i="6"/>
  <c r="M2404" i="6"/>
  <c r="M2405" i="6"/>
  <c r="M2406" i="6"/>
  <c r="M2407" i="6"/>
  <c r="M2408" i="6"/>
  <c r="M2409" i="6"/>
  <c r="M2410" i="6"/>
  <c r="M2411" i="6"/>
  <c r="M2412" i="6"/>
  <c r="M2413" i="6"/>
  <c r="M2414" i="6"/>
  <c r="M2415" i="6"/>
  <c r="M2416" i="6"/>
  <c r="M2417" i="6"/>
  <c r="M2418" i="6"/>
  <c r="M2419" i="6"/>
  <c r="M2420" i="6"/>
  <c r="M2421" i="6"/>
  <c r="M2422" i="6"/>
  <c r="M2423" i="6"/>
  <c r="M2424" i="6"/>
  <c r="M2425" i="6"/>
  <c r="M2426" i="6"/>
  <c r="M2427" i="6"/>
  <c r="M2428" i="6"/>
  <c r="M2429" i="6"/>
  <c r="M2430" i="6"/>
  <c r="M2431" i="6"/>
  <c r="M2432" i="6"/>
  <c r="M2433" i="6"/>
  <c r="M2434" i="6"/>
  <c r="M2435" i="6"/>
  <c r="M2436" i="6"/>
  <c r="M2437" i="6"/>
  <c r="M2438" i="6"/>
  <c r="M2439" i="6"/>
  <c r="M2440" i="6"/>
  <c r="M2441" i="6"/>
  <c r="M2442" i="6"/>
  <c r="M2443" i="6"/>
  <c r="M2444" i="6"/>
  <c r="M2445" i="6"/>
  <c r="M2446" i="6"/>
  <c r="M2447" i="6"/>
  <c r="M2448" i="6"/>
  <c r="M2449" i="6"/>
  <c r="M2450" i="6"/>
  <c r="M2451" i="6"/>
  <c r="M2452" i="6"/>
  <c r="M2453" i="6"/>
  <c r="M2454" i="6"/>
  <c r="M2455" i="6"/>
  <c r="M2456" i="6"/>
  <c r="M2457" i="6"/>
  <c r="M2458" i="6"/>
  <c r="M2459" i="6"/>
  <c r="M2460" i="6"/>
  <c r="M2461" i="6"/>
  <c r="M2462" i="6"/>
  <c r="M2463" i="6"/>
  <c r="M2464" i="6"/>
  <c r="M2465" i="6"/>
  <c r="M2466" i="6"/>
  <c r="M2467" i="6"/>
  <c r="M2468" i="6"/>
  <c r="M2469" i="6"/>
  <c r="M2470" i="6"/>
  <c r="M2471" i="6"/>
  <c r="M2472" i="6"/>
  <c r="M2473" i="6"/>
  <c r="M2474" i="6"/>
  <c r="M2475" i="6"/>
  <c r="M2476" i="6"/>
  <c r="M2477" i="6"/>
  <c r="M2478" i="6"/>
  <c r="M2479" i="6"/>
  <c r="M2480" i="6"/>
  <c r="M2481" i="6"/>
  <c r="M2482" i="6"/>
  <c r="M2483" i="6"/>
  <c r="M2484" i="6"/>
  <c r="M2485" i="6"/>
  <c r="M2486" i="6"/>
  <c r="M2487" i="6"/>
  <c r="M2488" i="6"/>
  <c r="M2489" i="6"/>
  <c r="M2490" i="6"/>
  <c r="M2491" i="6"/>
  <c r="M2492" i="6"/>
  <c r="M2493" i="6"/>
  <c r="M2494" i="6"/>
  <c r="M2495" i="6"/>
  <c r="M2496" i="6"/>
  <c r="M2497" i="6"/>
  <c r="M2498" i="6"/>
  <c r="M2499" i="6"/>
  <c r="M2500" i="6"/>
  <c r="M2501" i="6"/>
  <c r="M2502" i="6"/>
  <c r="M2503" i="6"/>
  <c r="M2504" i="6"/>
  <c r="M2505" i="6"/>
  <c r="M2506" i="6"/>
  <c r="M2507" i="6"/>
  <c r="M2508" i="6"/>
  <c r="M2509" i="6"/>
  <c r="M2510" i="6"/>
  <c r="M2511" i="6"/>
  <c r="M2512" i="6"/>
  <c r="M2513" i="6"/>
  <c r="M2514" i="6"/>
  <c r="M2515" i="6"/>
  <c r="M2516" i="6"/>
  <c r="M2517" i="6"/>
  <c r="M2518" i="6"/>
  <c r="M2519" i="6"/>
  <c r="M2520" i="6"/>
  <c r="M2521" i="6"/>
  <c r="M2522" i="6"/>
  <c r="M2523" i="6"/>
  <c r="M2524" i="6"/>
  <c r="M2525" i="6"/>
  <c r="M2526" i="6"/>
  <c r="M2527" i="6"/>
  <c r="M2528" i="6"/>
  <c r="M2529" i="6"/>
  <c r="M2530" i="6"/>
  <c r="M2531" i="6"/>
  <c r="M2532" i="6"/>
  <c r="M2533" i="6"/>
  <c r="M2534" i="6"/>
  <c r="M2535" i="6"/>
  <c r="M2536" i="6"/>
  <c r="M2537" i="6"/>
  <c r="M2538" i="6"/>
  <c r="M2539" i="6"/>
  <c r="M2540" i="6"/>
  <c r="M2541" i="6"/>
  <c r="M2542" i="6"/>
  <c r="M2543" i="6"/>
  <c r="M2544" i="6"/>
  <c r="M2545" i="6"/>
  <c r="M2546" i="6"/>
  <c r="M2547" i="6"/>
  <c r="M2548" i="6"/>
  <c r="M2549" i="6"/>
  <c r="M2550" i="6"/>
  <c r="M2551" i="6"/>
  <c r="M2552" i="6"/>
  <c r="M2553" i="6"/>
  <c r="M2554" i="6"/>
  <c r="M2555" i="6"/>
  <c r="M2556" i="6"/>
  <c r="M2557" i="6"/>
  <c r="M2558" i="6"/>
  <c r="M2559" i="6"/>
  <c r="M2560" i="6"/>
  <c r="M2561" i="6"/>
  <c r="M2562" i="6"/>
  <c r="M2563" i="6"/>
  <c r="M2564" i="6"/>
  <c r="M2565" i="6"/>
  <c r="M2566" i="6"/>
  <c r="M2567" i="6"/>
  <c r="M2568" i="6"/>
  <c r="M2569" i="6"/>
  <c r="M2570" i="6"/>
  <c r="M2571" i="6"/>
  <c r="M2572" i="6"/>
  <c r="M2573" i="6"/>
  <c r="M2574" i="6"/>
  <c r="M2575" i="6"/>
  <c r="M2576" i="6"/>
  <c r="M2577" i="6"/>
  <c r="M2578" i="6"/>
  <c r="M2579" i="6"/>
  <c r="M2580" i="6"/>
  <c r="M2581" i="6"/>
  <c r="M2582" i="6"/>
  <c r="M2583" i="6"/>
  <c r="M2584" i="6"/>
  <c r="M2585" i="6"/>
  <c r="M2586" i="6"/>
  <c r="M2587" i="6"/>
  <c r="M2588" i="6"/>
  <c r="M2589" i="6"/>
  <c r="M2590" i="6"/>
  <c r="M2591" i="6"/>
  <c r="M2592" i="6"/>
  <c r="M2593" i="6"/>
  <c r="M2594" i="6"/>
  <c r="M2595" i="6"/>
  <c r="M2596" i="6"/>
  <c r="M2597" i="6"/>
  <c r="M2598" i="6"/>
  <c r="M2599" i="6"/>
  <c r="M2600" i="6"/>
  <c r="M2601" i="6"/>
  <c r="M2602" i="6"/>
  <c r="M2603" i="6"/>
  <c r="M2604" i="6"/>
  <c r="M2605" i="6"/>
  <c r="M2606" i="6"/>
  <c r="M2607" i="6"/>
  <c r="M2608" i="6"/>
  <c r="M2609" i="6"/>
  <c r="M2610" i="6"/>
  <c r="M2611" i="6"/>
  <c r="M2612" i="6"/>
  <c r="M2613" i="6"/>
  <c r="M2614" i="6"/>
  <c r="M2615" i="6"/>
  <c r="M2616" i="6"/>
  <c r="M2617" i="6"/>
  <c r="M2618" i="6"/>
  <c r="M2619" i="6"/>
  <c r="M2620" i="6"/>
  <c r="M2621" i="6"/>
  <c r="M2622" i="6"/>
  <c r="M2623" i="6"/>
  <c r="M2624" i="6"/>
  <c r="M2625" i="6"/>
  <c r="M2626" i="6"/>
  <c r="M2627" i="6"/>
  <c r="M2628" i="6"/>
  <c r="M2629" i="6"/>
  <c r="M2630" i="6"/>
  <c r="M2631" i="6"/>
  <c r="M2632" i="6"/>
  <c r="M2633" i="6"/>
  <c r="M2634" i="6"/>
  <c r="M2635" i="6"/>
  <c r="M2636" i="6"/>
  <c r="M2637" i="6"/>
  <c r="M2638" i="6"/>
  <c r="M2639" i="6"/>
  <c r="M2640" i="6"/>
  <c r="M2641" i="6"/>
  <c r="M2642" i="6"/>
  <c r="M2643" i="6"/>
  <c r="M2644" i="6"/>
  <c r="M2645" i="6"/>
  <c r="M2646" i="6"/>
  <c r="M2647" i="6"/>
  <c r="M2648" i="6"/>
  <c r="M2649" i="6"/>
  <c r="M2650" i="6"/>
  <c r="M2651" i="6"/>
  <c r="M2652" i="6"/>
  <c r="M2653" i="6"/>
  <c r="M2654" i="6"/>
  <c r="M2655" i="6"/>
  <c r="M2656" i="6"/>
  <c r="M2657" i="6"/>
  <c r="M2658" i="6"/>
  <c r="M2659" i="6"/>
  <c r="M2660" i="6"/>
  <c r="M2661" i="6"/>
  <c r="M2662" i="6"/>
  <c r="M2663" i="6"/>
  <c r="M2664" i="6"/>
  <c r="M2665" i="6"/>
  <c r="M2666" i="6"/>
  <c r="M2667" i="6"/>
  <c r="M2668" i="6"/>
  <c r="M2669" i="6"/>
  <c r="M2670" i="6"/>
  <c r="M2671" i="6"/>
  <c r="M2672" i="6"/>
  <c r="M2673" i="6"/>
  <c r="M2674" i="6"/>
  <c r="M2675" i="6"/>
  <c r="M2676" i="6"/>
  <c r="M2677" i="6"/>
  <c r="M2678" i="6"/>
  <c r="M2679" i="6"/>
  <c r="M2680" i="6"/>
  <c r="M2681" i="6"/>
  <c r="M2682" i="6"/>
  <c r="M2683" i="6"/>
  <c r="M2684" i="6"/>
  <c r="M2685" i="6"/>
  <c r="M2686" i="6"/>
  <c r="M2687" i="6"/>
  <c r="M2688" i="6"/>
  <c r="M2689" i="6"/>
  <c r="M2690" i="6"/>
  <c r="M2691" i="6"/>
  <c r="M2692" i="6"/>
  <c r="M2693" i="6"/>
  <c r="M2694" i="6"/>
  <c r="M2695" i="6"/>
  <c r="M2696" i="6"/>
  <c r="M2697" i="6"/>
  <c r="M2698" i="6"/>
  <c r="M2699" i="6"/>
  <c r="M2700" i="6"/>
  <c r="M2701" i="6"/>
  <c r="M2702" i="6"/>
  <c r="M2703" i="6"/>
  <c r="M2704" i="6"/>
  <c r="M2705" i="6"/>
  <c r="M2706" i="6"/>
  <c r="M2707" i="6"/>
  <c r="M2708" i="6"/>
  <c r="M2709" i="6"/>
  <c r="M2710" i="6"/>
  <c r="M2711" i="6"/>
  <c r="M2712" i="6"/>
  <c r="M2713" i="6"/>
  <c r="M2714" i="6"/>
  <c r="M2715" i="6"/>
  <c r="M2716" i="6"/>
  <c r="M2717" i="6"/>
  <c r="M2718" i="6"/>
  <c r="M2719" i="6"/>
  <c r="M2720" i="6"/>
  <c r="M2721" i="6"/>
  <c r="M2722" i="6"/>
  <c r="M2723" i="6"/>
  <c r="M2724" i="6"/>
  <c r="M2725" i="6"/>
  <c r="M2726" i="6"/>
  <c r="M2727" i="6"/>
  <c r="M2728" i="6"/>
  <c r="M2729" i="6"/>
  <c r="M2730" i="6"/>
  <c r="M2731" i="6"/>
  <c r="M2732" i="6"/>
  <c r="M2733" i="6"/>
  <c r="M2734" i="6"/>
  <c r="M2735" i="6"/>
  <c r="M2736" i="6"/>
  <c r="M2737" i="6"/>
  <c r="M2738" i="6"/>
  <c r="M2739" i="6"/>
  <c r="M2740" i="6"/>
  <c r="M2741" i="6"/>
  <c r="M2742" i="6"/>
  <c r="M2743" i="6"/>
  <c r="M2744" i="6"/>
  <c r="M2745" i="6"/>
  <c r="M2746" i="6"/>
  <c r="M2747" i="6"/>
  <c r="M2748" i="6"/>
  <c r="M2749" i="6"/>
  <c r="M2750" i="6"/>
  <c r="M2751" i="6"/>
  <c r="M2752" i="6"/>
  <c r="M2753" i="6"/>
  <c r="M2754" i="6"/>
  <c r="M2755" i="6"/>
  <c r="M2756" i="6"/>
  <c r="M2757" i="6"/>
  <c r="M2758" i="6"/>
  <c r="M2759" i="6"/>
  <c r="M2760" i="6"/>
  <c r="M2761" i="6"/>
  <c r="M2762" i="6"/>
  <c r="M2763" i="6"/>
  <c r="M2764" i="6"/>
  <c r="M2765" i="6"/>
  <c r="M2766" i="6"/>
  <c r="M2767" i="6"/>
  <c r="M2768" i="6"/>
  <c r="M2769" i="6"/>
  <c r="M2770" i="6"/>
  <c r="M2771" i="6"/>
  <c r="M2772" i="6"/>
  <c r="M2773" i="6"/>
  <c r="M2774" i="6"/>
  <c r="M2775" i="6"/>
  <c r="M2776" i="6"/>
  <c r="M2777" i="6"/>
  <c r="M2778" i="6"/>
  <c r="M2779" i="6"/>
  <c r="M2780" i="6"/>
  <c r="M2781" i="6"/>
  <c r="M2782" i="6"/>
  <c r="M2783" i="6"/>
  <c r="M2784" i="6"/>
  <c r="M2785" i="6"/>
  <c r="M2786" i="6"/>
  <c r="M2787" i="6"/>
  <c r="M2788" i="6"/>
  <c r="M2789" i="6"/>
  <c r="M2790" i="6"/>
  <c r="M2791" i="6"/>
  <c r="M2792" i="6"/>
  <c r="M2793" i="6"/>
  <c r="M2794" i="6"/>
  <c r="M2795" i="6"/>
  <c r="M2796" i="6"/>
  <c r="M2797" i="6"/>
  <c r="M2798" i="6"/>
  <c r="M2799" i="6"/>
  <c r="M2800" i="6"/>
  <c r="M2801" i="6"/>
  <c r="M2802" i="6"/>
  <c r="M2803" i="6"/>
  <c r="M2804" i="6"/>
  <c r="M2805" i="6"/>
  <c r="M2806" i="6"/>
  <c r="M2807" i="6"/>
  <c r="M2808" i="6"/>
  <c r="M2809" i="6"/>
  <c r="M2810" i="6"/>
  <c r="M2811" i="6"/>
  <c r="M2812" i="6"/>
  <c r="M2813" i="6"/>
  <c r="M2814" i="6"/>
  <c r="M2815" i="6"/>
  <c r="M2816" i="6"/>
  <c r="M2817" i="6"/>
  <c r="M2818" i="6"/>
  <c r="M2819" i="6"/>
  <c r="M2820" i="6"/>
  <c r="M2821" i="6"/>
  <c r="M2822" i="6"/>
  <c r="M2823" i="6"/>
  <c r="M2824" i="6"/>
  <c r="M2825" i="6"/>
  <c r="M2826" i="6"/>
  <c r="M2827" i="6"/>
  <c r="M2828" i="6"/>
  <c r="M2829" i="6"/>
  <c r="M2830" i="6"/>
  <c r="M2831" i="6"/>
  <c r="M2832" i="6"/>
  <c r="M2833" i="6"/>
  <c r="M2834" i="6"/>
  <c r="M2835" i="6"/>
  <c r="M2836" i="6"/>
  <c r="M2837" i="6"/>
  <c r="M2838" i="6"/>
  <c r="M2839" i="6"/>
  <c r="M2840" i="6"/>
  <c r="M2841" i="6"/>
  <c r="M2842" i="6"/>
  <c r="M2843" i="6"/>
  <c r="M2844" i="6"/>
  <c r="M2845" i="6"/>
  <c r="M2846" i="6"/>
  <c r="M2847" i="6"/>
  <c r="M2848" i="6"/>
  <c r="M2849" i="6"/>
  <c r="M2850" i="6"/>
  <c r="M2851" i="6"/>
  <c r="M2852" i="6"/>
  <c r="M2853" i="6"/>
  <c r="M2854" i="6"/>
  <c r="M2855" i="6"/>
  <c r="M2856" i="6"/>
  <c r="M2857" i="6"/>
  <c r="M2858" i="6"/>
  <c r="M2859" i="6"/>
  <c r="M2860" i="6"/>
  <c r="M2861" i="6"/>
  <c r="M2862" i="6"/>
  <c r="M2863" i="6"/>
  <c r="M2864" i="6"/>
  <c r="M2865" i="6"/>
  <c r="M2866" i="6"/>
  <c r="M2867" i="6"/>
  <c r="M2868" i="6"/>
  <c r="M2869" i="6"/>
  <c r="M2870" i="6"/>
  <c r="M2871" i="6"/>
  <c r="M2872" i="6"/>
  <c r="M2873" i="6"/>
  <c r="M2874" i="6"/>
  <c r="M2875" i="6"/>
  <c r="M2876" i="6"/>
  <c r="M2877" i="6"/>
  <c r="M2878" i="6"/>
  <c r="M2879" i="6"/>
  <c r="M2880" i="6"/>
  <c r="M2881" i="6"/>
  <c r="M2882" i="6"/>
  <c r="M2883" i="6"/>
  <c r="M2884" i="6"/>
  <c r="M2885" i="6"/>
  <c r="M2886" i="6"/>
  <c r="M2887" i="6"/>
  <c r="M2888" i="6"/>
  <c r="M2889" i="6"/>
  <c r="M2890" i="6"/>
  <c r="M2891" i="6"/>
  <c r="M2892" i="6"/>
  <c r="M2893" i="6"/>
  <c r="M2894" i="6"/>
  <c r="M2895" i="6"/>
  <c r="M2896" i="6"/>
  <c r="M2897" i="6"/>
  <c r="M2898" i="6"/>
  <c r="M2899" i="6"/>
  <c r="M2900" i="6"/>
  <c r="M2901" i="6"/>
  <c r="M2902" i="6"/>
  <c r="M2903" i="6"/>
  <c r="M2904" i="6"/>
  <c r="M2905" i="6"/>
  <c r="M2906" i="6"/>
  <c r="M2907" i="6"/>
  <c r="M2908" i="6"/>
  <c r="M2909" i="6"/>
  <c r="M2910" i="6"/>
  <c r="M2911" i="6"/>
  <c r="M2912" i="6"/>
  <c r="M2913" i="6"/>
  <c r="M2914" i="6"/>
  <c r="M2915" i="6"/>
  <c r="M2916" i="6"/>
  <c r="M2917" i="6"/>
  <c r="M2918" i="6"/>
  <c r="M2919" i="6"/>
  <c r="M2920" i="6"/>
  <c r="M2921" i="6"/>
  <c r="M2922" i="6"/>
  <c r="M2923" i="6"/>
  <c r="M2924" i="6"/>
  <c r="M2925" i="6"/>
  <c r="M2926" i="6"/>
  <c r="M2927" i="6"/>
  <c r="M2928" i="6"/>
  <c r="M2929" i="6"/>
  <c r="M2930" i="6"/>
  <c r="M2931" i="6"/>
  <c r="M2932" i="6"/>
  <c r="M2933" i="6"/>
  <c r="M2934" i="6"/>
  <c r="M2935" i="6"/>
  <c r="M2936" i="6"/>
  <c r="M2937" i="6"/>
  <c r="M2938" i="6"/>
  <c r="M2939" i="6"/>
  <c r="M2940" i="6"/>
  <c r="M2941" i="6"/>
  <c r="M2942" i="6"/>
  <c r="M2943" i="6"/>
  <c r="M2944" i="6"/>
  <c r="M2945" i="6"/>
  <c r="M2946" i="6"/>
  <c r="M2947" i="6"/>
  <c r="M2948" i="6"/>
  <c r="M2949" i="6"/>
  <c r="M2950" i="6"/>
  <c r="M2951" i="6"/>
  <c r="M2952" i="6"/>
  <c r="M2953" i="6"/>
  <c r="M2954" i="6"/>
  <c r="M2955" i="6"/>
  <c r="M2956" i="6"/>
  <c r="M2957" i="6"/>
  <c r="M2958" i="6"/>
  <c r="M2959" i="6"/>
  <c r="M2960" i="6"/>
  <c r="M2961" i="6"/>
  <c r="M2962" i="6"/>
  <c r="M2963" i="6"/>
  <c r="M2964" i="6"/>
  <c r="M2965" i="6"/>
  <c r="M2966" i="6"/>
  <c r="M2967" i="6"/>
  <c r="M2968" i="6"/>
  <c r="M2969" i="6"/>
  <c r="M2970" i="6"/>
  <c r="M2971" i="6"/>
  <c r="M2972" i="6"/>
  <c r="M2973" i="6"/>
  <c r="M2974" i="6"/>
  <c r="M2975" i="6"/>
  <c r="M2976" i="6"/>
  <c r="M2977" i="6"/>
  <c r="M2978" i="6"/>
  <c r="M2979" i="6"/>
  <c r="M2980" i="6"/>
  <c r="M2981" i="6"/>
  <c r="M2982" i="6"/>
  <c r="M2983" i="6"/>
  <c r="M2984" i="6"/>
  <c r="M2985" i="6"/>
  <c r="M2986" i="6"/>
  <c r="M2987" i="6"/>
  <c r="M2988" i="6"/>
  <c r="M2989" i="6"/>
  <c r="M2990" i="6"/>
  <c r="M2991" i="6"/>
  <c r="M2992" i="6"/>
  <c r="M2993" i="6"/>
  <c r="M2994" i="6"/>
  <c r="M2995" i="6"/>
  <c r="M2996" i="6"/>
  <c r="M2997" i="6"/>
  <c r="M2998" i="6"/>
  <c r="M2999" i="6"/>
  <c r="M3000" i="6"/>
  <c r="M3001" i="6"/>
  <c r="M3002" i="6"/>
  <c r="M3003" i="6"/>
  <c r="M3004" i="6"/>
  <c r="M3005" i="6"/>
  <c r="M3006" i="6"/>
  <c r="M3007" i="6"/>
  <c r="M3008" i="6"/>
  <c r="M3009" i="6"/>
  <c r="M3010" i="6"/>
  <c r="M3011" i="6"/>
  <c r="M3012" i="6"/>
  <c r="M3013" i="6"/>
  <c r="M3014" i="6"/>
  <c r="M3015" i="6"/>
  <c r="M3016" i="6"/>
  <c r="M3017" i="6"/>
  <c r="M3018" i="6"/>
  <c r="M3019" i="6"/>
  <c r="M3020" i="6"/>
  <c r="M3021" i="6"/>
  <c r="M3022" i="6"/>
  <c r="M3023" i="6"/>
  <c r="M3024" i="6"/>
  <c r="M3025" i="6"/>
  <c r="M3026" i="6"/>
  <c r="M3027" i="6"/>
  <c r="M3028" i="6"/>
  <c r="M3029" i="6"/>
  <c r="M3030" i="6"/>
  <c r="M3031" i="6"/>
  <c r="M3032" i="6"/>
  <c r="M3033" i="6"/>
  <c r="M3034" i="6"/>
  <c r="M3035" i="6"/>
  <c r="M3036" i="6"/>
  <c r="M3037" i="6"/>
  <c r="M3038" i="6"/>
  <c r="M3039" i="6"/>
  <c r="M3040" i="6"/>
  <c r="M3041" i="6"/>
  <c r="M3042" i="6"/>
  <c r="M3043" i="6"/>
  <c r="M3044" i="6"/>
  <c r="M3045" i="6"/>
  <c r="M3046" i="6"/>
  <c r="M3047" i="6"/>
  <c r="M3048" i="6"/>
  <c r="M3049" i="6"/>
  <c r="M3050" i="6"/>
  <c r="M3051" i="6"/>
  <c r="M3052" i="6"/>
  <c r="M3053" i="6"/>
  <c r="M3054" i="6"/>
  <c r="M3055" i="6"/>
  <c r="M3056" i="6"/>
  <c r="M3057" i="6"/>
  <c r="M3058" i="6"/>
  <c r="M3059" i="6"/>
  <c r="M3060" i="6"/>
  <c r="M3061" i="6"/>
  <c r="M3062" i="6"/>
  <c r="M3063" i="6"/>
  <c r="M3064" i="6"/>
  <c r="M3065" i="6"/>
  <c r="M3066" i="6"/>
  <c r="M3067" i="6"/>
  <c r="M3068" i="6"/>
  <c r="M3069" i="6"/>
  <c r="M3070" i="6"/>
  <c r="M3071" i="6"/>
  <c r="M3072" i="6"/>
  <c r="M3073" i="6"/>
  <c r="M3074" i="6"/>
  <c r="M3075" i="6"/>
  <c r="M3076" i="6"/>
  <c r="M3077" i="6"/>
  <c r="M3078" i="6"/>
  <c r="M3079" i="6"/>
  <c r="M3080" i="6"/>
  <c r="M3081" i="6"/>
  <c r="M3082" i="6"/>
  <c r="M3083" i="6"/>
  <c r="M3084" i="6"/>
  <c r="M3085" i="6"/>
  <c r="M3086" i="6"/>
  <c r="M3087" i="6"/>
  <c r="M3088" i="6"/>
  <c r="M3089" i="6"/>
  <c r="M3090" i="6"/>
  <c r="M3091" i="6"/>
  <c r="M3092" i="6"/>
  <c r="M3093" i="6"/>
  <c r="M3094" i="6"/>
  <c r="M3095" i="6"/>
  <c r="M3096" i="6"/>
  <c r="M3097" i="6"/>
  <c r="M3098" i="6"/>
  <c r="M3099" i="6"/>
  <c r="M3100" i="6"/>
  <c r="M3101" i="6"/>
  <c r="M3102" i="6"/>
  <c r="M3103" i="6"/>
  <c r="M3104" i="6"/>
  <c r="M3105" i="6"/>
  <c r="M3106" i="6"/>
  <c r="M3107" i="6"/>
  <c r="M3108" i="6"/>
  <c r="M3109" i="6"/>
  <c r="M3110" i="6"/>
  <c r="M3111" i="6"/>
  <c r="M3112" i="6"/>
  <c r="M3113" i="6"/>
  <c r="M3114" i="6"/>
  <c r="M3115" i="6"/>
  <c r="M3116" i="6"/>
  <c r="M3117" i="6"/>
  <c r="M3118" i="6"/>
  <c r="M3119" i="6"/>
  <c r="M3120" i="6"/>
  <c r="M3121" i="6"/>
  <c r="M3122" i="6"/>
  <c r="M3123" i="6"/>
  <c r="M3124" i="6"/>
  <c r="M3125" i="6"/>
  <c r="M3126" i="6"/>
  <c r="M3127" i="6"/>
  <c r="M3128" i="6"/>
  <c r="M3129" i="6"/>
  <c r="M3130" i="6"/>
  <c r="M3131" i="6"/>
  <c r="M3132" i="6"/>
  <c r="M3133" i="6"/>
  <c r="M3134" i="6"/>
  <c r="M3135" i="6"/>
  <c r="M3136" i="6"/>
  <c r="M3137" i="6"/>
  <c r="M3138" i="6"/>
  <c r="M3139" i="6"/>
  <c r="M3140" i="6"/>
  <c r="M3141" i="6"/>
  <c r="M3142" i="6"/>
  <c r="M3143" i="6"/>
  <c r="M3144" i="6"/>
  <c r="M3145" i="6"/>
  <c r="M3146" i="6"/>
  <c r="M3147" i="6"/>
  <c r="M3148" i="6"/>
  <c r="M3149" i="6"/>
  <c r="M3150" i="6"/>
  <c r="M3151" i="6"/>
  <c r="M3152" i="6"/>
  <c r="M3153" i="6"/>
  <c r="M3154" i="6"/>
  <c r="M3155" i="6"/>
  <c r="M3156" i="6"/>
  <c r="M3157" i="6"/>
  <c r="M3158" i="6"/>
  <c r="M3159" i="6"/>
  <c r="M3160" i="6"/>
  <c r="M3161" i="6"/>
  <c r="M3162" i="6"/>
  <c r="M3163" i="6"/>
  <c r="M3164" i="6"/>
  <c r="M3165" i="6"/>
  <c r="M3166" i="6"/>
  <c r="M3167" i="6"/>
  <c r="M3168" i="6"/>
  <c r="M3169" i="6"/>
  <c r="M3170" i="6"/>
  <c r="M3171" i="6"/>
  <c r="M3172" i="6"/>
  <c r="M3173" i="6"/>
  <c r="M3174" i="6"/>
  <c r="M3175" i="6"/>
  <c r="M3176" i="6"/>
  <c r="M3177" i="6"/>
  <c r="M3178" i="6"/>
  <c r="M3179" i="6"/>
  <c r="M3180" i="6"/>
  <c r="M3181" i="6"/>
  <c r="M3182" i="6"/>
  <c r="M3183" i="6"/>
  <c r="M3184" i="6"/>
  <c r="M3185" i="6"/>
  <c r="M3186" i="6"/>
  <c r="M3187" i="6"/>
  <c r="M3188" i="6"/>
  <c r="M3189" i="6"/>
  <c r="M3190" i="6"/>
  <c r="M3191" i="6"/>
  <c r="M3192" i="6"/>
  <c r="M3193" i="6"/>
  <c r="M3194" i="6"/>
  <c r="M3195" i="6"/>
  <c r="M3196" i="6"/>
  <c r="M3197" i="6"/>
  <c r="M3198" i="6"/>
  <c r="M3199" i="6"/>
  <c r="M3200" i="6"/>
  <c r="M3201" i="6"/>
  <c r="M3202" i="6"/>
  <c r="M3203" i="6"/>
  <c r="M3204" i="6"/>
  <c r="M3205" i="6"/>
  <c r="M3206" i="6"/>
  <c r="M3207" i="6"/>
  <c r="M3208" i="6"/>
  <c r="M3209" i="6"/>
  <c r="M3210" i="6"/>
  <c r="M3211" i="6"/>
  <c r="M3212" i="6"/>
  <c r="M3213" i="6"/>
  <c r="M3214" i="6"/>
  <c r="M3215" i="6"/>
  <c r="M3216" i="6"/>
  <c r="M3217" i="6"/>
  <c r="M3218" i="6"/>
  <c r="M3219" i="6"/>
  <c r="M3220" i="6"/>
  <c r="M3221" i="6"/>
  <c r="M3222" i="6"/>
  <c r="M3223" i="6"/>
  <c r="M3224" i="6"/>
  <c r="M3225" i="6"/>
  <c r="M3226" i="6"/>
  <c r="M3227" i="6"/>
  <c r="M3228" i="6"/>
  <c r="M3229" i="6"/>
  <c r="M3230" i="6"/>
  <c r="M3231" i="6"/>
  <c r="M3232" i="6"/>
  <c r="M3233" i="6"/>
  <c r="M3234" i="6"/>
  <c r="M3235" i="6"/>
  <c r="M3236" i="6"/>
  <c r="M3237" i="6"/>
  <c r="M3238" i="6"/>
  <c r="M3239" i="6"/>
  <c r="M3240" i="6"/>
  <c r="M3241" i="6"/>
  <c r="M3242" i="6"/>
  <c r="M3243" i="6"/>
  <c r="M3244" i="6"/>
  <c r="M3245" i="6"/>
  <c r="M3246" i="6"/>
  <c r="M3247" i="6"/>
  <c r="M3248" i="6"/>
  <c r="M3249" i="6"/>
  <c r="M3250" i="6"/>
  <c r="M3251" i="6"/>
  <c r="M3252" i="6"/>
  <c r="M3253" i="6"/>
  <c r="M3254" i="6"/>
  <c r="M3255" i="6"/>
  <c r="M3256" i="6"/>
  <c r="M3257" i="6"/>
  <c r="M3258" i="6"/>
  <c r="M3259" i="6"/>
  <c r="M3260" i="6"/>
  <c r="M3261" i="6"/>
  <c r="M3262" i="6"/>
  <c r="M3263" i="6"/>
  <c r="M3264" i="6"/>
  <c r="M3265" i="6"/>
  <c r="M3266" i="6"/>
  <c r="M3267" i="6"/>
  <c r="M3268" i="6"/>
  <c r="M3269" i="6"/>
  <c r="M3270" i="6"/>
  <c r="M3271" i="6"/>
  <c r="M3272" i="6"/>
  <c r="M3273" i="6"/>
  <c r="M3274" i="6"/>
  <c r="M3275" i="6"/>
  <c r="M3276" i="6"/>
  <c r="M3277" i="6"/>
  <c r="M3278" i="6"/>
  <c r="M3279" i="6"/>
  <c r="M3280" i="6"/>
  <c r="M3281" i="6"/>
  <c r="M3282" i="6"/>
  <c r="M3283" i="6"/>
  <c r="M3284" i="6"/>
  <c r="M3285" i="6"/>
  <c r="M3286" i="6"/>
  <c r="M3287" i="6"/>
  <c r="M3288" i="6"/>
  <c r="M3289" i="6"/>
  <c r="M3290" i="6"/>
  <c r="M3291" i="6"/>
  <c r="M3292" i="6"/>
  <c r="M3293" i="6"/>
  <c r="M3294" i="6"/>
  <c r="M3295" i="6"/>
  <c r="M3296" i="6"/>
  <c r="M3297" i="6"/>
  <c r="M3298" i="6"/>
  <c r="M3299" i="6"/>
  <c r="M3300" i="6"/>
  <c r="M3301" i="6"/>
  <c r="M3302" i="6"/>
  <c r="M3303" i="6"/>
  <c r="M3304" i="6"/>
  <c r="M3305" i="6"/>
  <c r="M3306" i="6"/>
  <c r="M3307" i="6"/>
  <c r="M3308" i="6"/>
  <c r="M3309" i="6"/>
  <c r="M3310" i="6"/>
  <c r="M3311" i="6"/>
  <c r="M3312" i="6"/>
  <c r="M3313" i="6"/>
  <c r="M3314" i="6"/>
  <c r="M3315" i="6"/>
  <c r="M3316" i="6"/>
  <c r="M3317" i="6"/>
  <c r="M3318" i="6"/>
  <c r="M3319" i="6"/>
  <c r="M3320" i="6"/>
  <c r="M3321" i="6"/>
  <c r="M3322" i="6"/>
  <c r="M3323" i="6"/>
  <c r="M3324" i="6"/>
  <c r="M3325" i="6"/>
  <c r="M3326" i="6"/>
  <c r="M3327" i="6"/>
  <c r="M3328" i="6"/>
  <c r="M3329" i="6"/>
  <c r="M3330" i="6"/>
  <c r="M3331" i="6"/>
  <c r="M3332" i="6"/>
  <c r="M3333" i="6"/>
  <c r="M3334" i="6"/>
  <c r="M3335" i="6"/>
  <c r="M3336" i="6"/>
  <c r="M3337" i="6"/>
  <c r="M3338" i="6"/>
  <c r="M3339" i="6"/>
  <c r="M3340" i="6"/>
  <c r="M3341" i="6"/>
  <c r="M3342" i="6"/>
  <c r="M3343" i="6"/>
  <c r="M3344" i="6"/>
  <c r="M3345" i="6"/>
  <c r="M3346" i="6"/>
  <c r="M3347" i="6"/>
  <c r="M3348" i="6"/>
  <c r="M3349" i="6"/>
  <c r="M3350" i="6"/>
  <c r="M3351" i="6"/>
  <c r="M3352" i="6"/>
  <c r="M3353" i="6"/>
  <c r="M3354" i="6"/>
  <c r="M3355" i="6"/>
  <c r="M3356" i="6"/>
  <c r="M3357" i="6"/>
  <c r="M3358" i="6"/>
  <c r="M3359" i="6"/>
  <c r="M3360" i="6"/>
  <c r="M3361" i="6"/>
  <c r="M3362" i="6"/>
  <c r="M3363" i="6"/>
  <c r="M3364" i="6"/>
  <c r="M3365" i="6"/>
  <c r="M3366" i="6"/>
  <c r="M3367" i="6"/>
  <c r="M3368" i="6"/>
  <c r="M3369" i="6"/>
  <c r="M3370" i="6"/>
  <c r="M3371" i="6"/>
  <c r="M3372" i="6"/>
  <c r="M3373" i="6"/>
  <c r="M3374" i="6"/>
  <c r="M3375" i="6"/>
  <c r="M3376" i="6"/>
  <c r="M3377" i="6"/>
  <c r="M3378" i="6"/>
  <c r="M3379" i="6"/>
  <c r="M3380" i="6"/>
  <c r="M3381" i="6"/>
  <c r="M3382" i="6"/>
  <c r="M3383" i="6"/>
  <c r="M3384" i="6"/>
  <c r="M3385" i="6"/>
  <c r="M3386" i="6"/>
  <c r="M3387" i="6"/>
  <c r="M3388" i="6"/>
  <c r="M3389" i="6"/>
  <c r="M3390" i="6"/>
  <c r="M3391" i="6"/>
  <c r="M3392" i="6"/>
  <c r="M3393" i="6"/>
  <c r="M3394" i="6"/>
  <c r="M3395" i="6"/>
  <c r="M3396" i="6"/>
  <c r="M3397" i="6"/>
  <c r="M3398" i="6"/>
  <c r="M3399" i="6"/>
  <c r="M3400" i="6"/>
  <c r="M3401" i="6"/>
  <c r="M3402" i="6"/>
  <c r="M3403" i="6"/>
  <c r="M3404" i="6"/>
  <c r="M3405" i="6"/>
  <c r="M3406" i="6"/>
  <c r="M3407" i="6"/>
  <c r="M3408" i="6"/>
  <c r="M3409" i="6"/>
  <c r="M3410" i="6"/>
  <c r="M3411" i="6"/>
  <c r="M3412" i="6"/>
  <c r="M3413" i="6"/>
  <c r="M3414" i="6"/>
  <c r="M3415" i="6"/>
  <c r="M3416" i="6"/>
  <c r="M3417" i="6"/>
  <c r="M3418" i="6"/>
  <c r="M3419" i="6"/>
  <c r="M3420" i="6"/>
  <c r="M3421" i="6"/>
  <c r="M3422" i="6"/>
  <c r="M3423" i="6"/>
  <c r="M3424" i="6"/>
  <c r="M3425" i="6"/>
  <c r="M3426" i="6"/>
  <c r="M3427" i="6"/>
  <c r="M3428" i="6"/>
  <c r="M3429" i="6"/>
  <c r="M3430" i="6"/>
  <c r="M3431" i="6"/>
  <c r="M3432" i="6"/>
  <c r="M3433" i="6"/>
  <c r="M3434" i="6"/>
  <c r="M3435" i="6"/>
  <c r="M3436" i="6"/>
  <c r="M3437" i="6"/>
  <c r="M3438" i="6"/>
  <c r="M3439" i="6"/>
  <c r="M3440" i="6"/>
  <c r="M3441" i="6"/>
  <c r="M3442" i="6"/>
  <c r="M3443" i="6"/>
  <c r="M3444" i="6"/>
  <c r="M3445" i="6"/>
  <c r="M3446" i="6"/>
  <c r="M3447" i="6"/>
  <c r="M3448" i="6"/>
  <c r="M3449" i="6"/>
  <c r="M3450" i="6"/>
  <c r="M3451" i="6"/>
  <c r="M3452" i="6"/>
  <c r="M3453" i="6"/>
  <c r="M3454" i="6"/>
  <c r="M3455" i="6"/>
  <c r="M3456" i="6"/>
  <c r="M3457" i="6"/>
  <c r="M3458" i="6"/>
  <c r="M3459" i="6"/>
  <c r="M3460" i="6"/>
  <c r="M3461" i="6"/>
  <c r="M3462" i="6"/>
  <c r="M3463" i="6"/>
  <c r="M3464" i="6"/>
  <c r="M3465" i="6"/>
  <c r="M3466" i="6"/>
  <c r="M3467" i="6"/>
  <c r="M3468" i="6"/>
  <c r="M3469" i="6"/>
  <c r="M3470" i="6"/>
  <c r="M3471" i="6"/>
  <c r="M3472" i="6"/>
  <c r="M3473" i="6"/>
  <c r="M3474" i="6"/>
  <c r="M3475" i="6"/>
  <c r="M3476" i="6"/>
  <c r="M3477" i="6"/>
  <c r="M3478" i="6"/>
  <c r="M3479" i="6"/>
  <c r="M3480" i="6"/>
  <c r="M3481" i="6"/>
  <c r="M3482" i="6"/>
  <c r="M3483" i="6"/>
  <c r="M3484" i="6"/>
  <c r="M3485" i="6"/>
  <c r="M3486" i="6"/>
  <c r="M3487" i="6"/>
  <c r="M3488" i="6"/>
  <c r="M3489" i="6"/>
  <c r="M3490" i="6"/>
  <c r="M3491" i="6"/>
  <c r="M3492" i="6"/>
  <c r="M3493" i="6"/>
  <c r="M3494" i="6"/>
  <c r="M3495" i="6"/>
  <c r="M3496" i="6"/>
  <c r="M3497" i="6"/>
  <c r="M3498" i="6"/>
  <c r="M3499" i="6"/>
  <c r="M3500" i="6"/>
  <c r="M3501" i="6"/>
  <c r="M3502" i="6"/>
  <c r="M3503" i="6"/>
  <c r="M3504" i="6"/>
  <c r="M3505" i="6"/>
  <c r="M3506" i="6"/>
  <c r="M3507" i="6"/>
  <c r="M3508" i="6"/>
  <c r="M3509" i="6"/>
  <c r="M3510" i="6"/>
  <c r="M3511" i="6"/>
  <c r="M3512" i="6"/>
  <c r="M3513" i="6"/>
  <c r="M3514" i="6"/>
  <c r="M3515" i="6"/>
  <c r="M3516" i="6"/>
  <c r="M3517" i="6"/>
  <c r="M3518" i="6"/>
  <c r="M3519" i="6"/>
  <c r="M3520" i="6"/>
  <c r="M3521" i="6"/>
  <c r="M3522" i="6"/>
  <c r="M3523" i="6"/>
  <c r="M3524" i="6"/>
  <c r="M3525" i="6"/>
  <c r="M3526" i="6"/>
  <c r="M3527" i="6"/>
  <c r="M3528" i="6"/>
  <c r="M3529" i="6"/>
  <c r="M3530" i="6"/>
  <c r="M3531" i="6"/>
  <c r="M3532" i="6"/>
  <c r="M3533" i="6"/>
  <c r="M3534" i="6"/>
  <c r="M3535" i="6"/>
  <c r="M3536" i="6"/>
  <c r="M3537" i="6"/>
  <c r="M3538" i="6"/>
  <c r="M3539" i="6"/>
  <c r="M3540" i="6"/>
  <c r="M3541" i="6"/>
  <c r="M3542" i="6"/>
  <c r="M3543" i="6"/>
  <c r="M3544" i="6"/>
  <c r="M3545" i="6"/>
  <c r="M3546" i="6"/>
  <c r="M3547" i="6"/>
  <c r="M3548" i="6"/>
  <c r="M3549" i="6"/>
  <c r="M3550" i="6"/>
  <c r="M3551" i="6"/>
  <c r="M3552" i="6"/>
  <c r="M3553" i="6"/>
  <c r="M3554" i="6"/>
  <c r="M3555" i="6"/>
  <c r="M3556" i="6"/>
  <c r="M3557" i="6"/>
  <c r="M3558" i="6"/>
  <c r="M3559" i="6"/>
  <c r="M3560" i="6"/>
  <c r="M3561" i="6"/>
  <c r="M3562" i="6"/>
  <c r="M3563" i="6"/>
  <c r="M3564" i="6"/>
  <c r="M3565" i="6"/>
  <c r="M3566" i="6"/>
  <c r="M3567" i="6"/>
  <c r="M3568" i="6"/>
  <c r="M3569" i="6"/>
  <c r="M3570" i="6"/>
  <c r="M3571" i="6"/>
  <c r="M3572" i="6"/>
  <c r="M3573" i="6"/>
  <c r="M3574" i="6"/>
  <c r="M3575" i="6"/>
  <c r="M3576" i="6"/>
  <c r="M3577" i="6"/>
  <c r="M3578" i="6"/>
  <c r="M3579" i="6"/>
  <c r="M3580" i="6"/>
  <c r="M3581" i="6"/>
  <c r="M3582" i="6"/>
  <c r="M3583" i="6"/>
  <c r="M3584" i="6"/>
  <c r="M3585" i="6"/>
  <c r="M3586" i="6"/>
  <c r="M3587" i="6"/>
  <c r="M3588" i="6"/>
  <c r="M3589" i="6"/>
  <c r="M3590" i="6"/>
  <c r="M3591" i="6"/>
  <c r="M3592" i="6"/>
  <c r="M3593" i="6"/>
  <c r="M3594" i="6"/>
  <c r="M3595" i="6"/>
  <c r="M3596" i="6"/>
  <c r="M3597" i="6"/>
  <c r="M3598" i="6"/>
  <c r="M3599" i="6"/>
  <c r="M3600" i="6"/>
  <c r="M3601" i="6"/>
  <c r="M3602" i="6"/>
  <c r="M3603" i="6"/>
  <c r="M3604" i="6"/>
  <c r="M3605" i="6"/>
  <c r="M3606" i="6"/>
  <c r="M3607" i="6"/>
  <c r="M3608" i="6"/>
  <c r="M3609" i="6"/>
  <c r="M3610" i="6"/>
  <c r="M3611" i="6"/>
  <c r="M3612" i="6"/>
  <c r="M3613" i="6"/>
  <c r="M3614" i="6"/>
  <c r="M3615" i="6"/>
  <c r="M3616" i="6"/>
  <c r="M3617" i="6"/>
  <c r="M3618" i="6"/>
  <c r="M3619" i="6"/>
  <c r="M3620" i="6"/>
  <c r="M3621" i="6"/>
  <c r="M3622" i="6"/>
  <c r="M3623" i="6"/>
  <c r="M3624" i="6"/>
  <c r="M3625" i="6"/>
  <c r="M3626" i="6"/>
  <c r="M3627" i="6"/>
  <c r="M3628" i="6"/>
  <c r="M3629" i="6"/>
  <c r="M3630" i="6"/>
  <c r="M3631" i="6"/>
  <c r="M3632" i="6"/>
  <c r="M3633" i="6"/>
  <c r="M3634" i="6"/>
  <c r="M3635" i="6"/>
  <c r="M3636" i="6"/>
  <c r="M3637" i="6"/>
  <c r="M3638" i="6"/>
  <c r="M3639" i="6"/>
  <c r="M3640" i="6"/>
  <c r="M3641" i="6"/>
  <c r="M3642" i="6"/>
  <c r="M3643" i="6"/>
  <c r="M3644" i="6"/>
  <c r="M3645" i="6"/>
  <c r="M3646" i="6"/>
  <c r="M3647" i="6"/>
  <c r="M3648" i="6"/>
  <c r="M3649" i="6"/>
  <c r="M3650" i="6"/>
  <c r="M3651" i="6"/>
  <c r="M3652" i="6"/>
  <c r="M3653" i="6"/>
  <c r="M3654" i="6"/>
  <c r="M3655" i="6"/>
  <c r="M3656" i="6"/>
  <c r="M3657" i="6"/>
  <c r="M3658" i="6"/>
  <c r="M3659" i="6"/>
  <c r="M3660" i="6"/>
  <c r="M3661" i="6"/>
  <c r="M3662" i="6"/>
  <c r="M3663" i="6"/>
  <c r="M3664" i="6"/>
  <c r="M3665" i="6"/>
  <c r="M3666" i="6"/>
  <c r="M3667" i="6"/>
  <c r="M3668" i="6"/>
  <c r="M3669" i="6"/>
  <c r="M3670" i="6"/>
  <c r="M3671" i="6"/>
  <c r="M3672" i="6"/>
  <c r="M3673" i="6"/>
  <c r="M3674" i="6"/>
  <c r="M3675" i="6"/>
  <c r="M3676" i="6"/>
  <c r="M3677" i="6"/>
  <c r="M3678" i="6"/>
  <c r="M3679" i="6"/>
  <c r="M3680" i="6"/>
  <c r="M3681" i="6"/>
  <c r="M3682" i="6"/>
  <c r="M3683" i="6"/>
  <c r="M3684" i="6"/>
  <c r="M3685" i="6"/>
  <c r="M3686" i="6"/>
  <c r="M3687" i="6"/>
  <c r="M3688" i="6"/>
  <c r="M3689" i="6"/>
  <c r="M3690" i="6"/>
  <c r="M3691" i="6"/>
  <c r="M3692" i="6"/>
  <c r="M3693" i="6"/>
  <c r="M3694" i="6"/>
  <c r="M3695" i="6"/>
  <c r="M3696" i="6"/>
  <c r="M3697" i="6"/>
  <c r="M3698" i="6"/>
  <c r="M3699" i="6"/>
  <c r="M3700" i="6"/>
  <c r="M3701" i="6"/>
  <c r="M3702" i="6"/>
  <c r="M3703" i="6"/>
  <c r="M3704" i="6"/>
  <c r="M3705" i="6"/>
  <c r="M3706" i="6"/>
  <c r="M3707" i="6"/>
  <c r="M3708" i="6"/>
  <c r="M3709" i="6"/>
  <c r="M3710" i="6"/>
  <c r="M3711" i="6"/>
  <c r="M3712" i="6"/>
  <c r="M3713" i="6"/>
  <c r="M3714" i="6"/>
  <c r="M3715" i="6"/>
  <c r="M3716" i="6"/>
  <c r="M3717" i="6"/>
  <c r="M3718" i="6"/>
  <c r="M3719" i="6"/>
  <c r="M3720" i="6"/>
  <c r="M3721" i="6"/>
  <c r="M3722" i="6"/>
  <c r="M3723" i="6"/>
  <c r="M3724" i="6"/>
  <c r="M3725" i="6"/>
  <c r="M3726" i="6"/>
  <c r="M3727" i="6"/>
  <c r="M3728" i="6"/>
  <c r="M3729" i="6"/>
  <c r="M3730" i="6"/>
  <c r="M3731" i="6"/>
  <c r="M3732" i="6"/>
  <c r="M3733" i="6"/>
  <c r="M3734" i="6"/>
  <c r="M3735" i="6"/>
  <c r="M3736" i="6"/>
  <c r="M3737" i="6"/>
  <c r="M3738" i="6"/>
  <c r="M3739" i="6"/>
  <c r="M3740" i="6"/>
  <c r="M3741" i="6"/>
  <c r="M3742" i="6"/>
  <c r="M3743" i="6"/>
  <c r="M3744" i="6"/>
  <c r="M3745" i="6"/>
  <c r="M3746" i="6"/>
  <c r="M3747" i="6"/>
  <c r="M3748" i="6"/>
  <c r="M3749" i="6"/>
  <c r="M3750" i="6"/>
  <c r="M3751" i="6"/>
  <c r="M3752" i="6"/>
  <c r="M3753" i="6"/>
  <c r="M3754" i="6"/>
  <c r="M3755" i="6"/>
  <c r="M3756" i="6"/>
  <c r="M3757" i="6"/>
  <c r="M3758" i="6"/>
  <c r="M3759" i="6"/>
  <c r="M3760" i="6"/>
  <c r="M3761" i="6"/>
  <c r="M3762" i="6"/>
  <c r="M3763" i="6"/>
  <c r="M3764" i="6"/>
  <c r="M3765" i="6"/>
  <c r="M3766" i="6"/>
  <c r="M3767" i="6"/>
  <c r="M3768" i="6"/>
  <c r="M3769" i="6"/>
  <c r="M3770" i="6"/>
  <c r="M3771" i="6"/>
  <c r="M3772" i="6"/>
  <c r="M3773" i="6"/>
  <c r="M3774" i="6"/>
  <c r="M3775" i="6"/>
  <c r="M3776" i="6"/>
  <c r="M3777" i="6"/>
  <c r="M3778" i="6"/>
  <c r="M3779" i="6"/>
  <c r="M3780" i="6"/>
  <c r="M3781" i="6"/>
  <c r="M3782" i="6"/>
  <c r="M3783" i="6"/>
  <c r="M3784" i="6"/>
  <c r="M3785" i="6"/>
  <c r="M3786" i="6"/>
  <c r="M3787" i="6"/>
  <c r="M3788" i="6"/>
  <c r="M3789" i="6"/>
  <c r="M3790" i="6"/>
  <c r="M3791" i="6"/>
  <c r="M3792" i="6"/>
  <c r="M3793" i="6"/>
  <c r="M3794" i="6"/>
  <c r="M3795" i="6"/>
  <c r="M3796" i="6"/>
  <c r="M3797" i="6"/>
  <c r="M3798" i="6"/>
  <c r="M3799" i="6"/>
  <c r="M3800" i="6"/>
  <c r="M3801" i="6"/>
  <c r="M3802" i="6"/>
  <c r="M3803" i="6"/>
  <c r="M3804" i="6"/>
  <c r="M3805" i="6"/>
  <c r="M3806" i="6"/>
  <c r="M3807" i="6"/>
  <c r="M3808" i="6"/>
  <c r="M3809" i="6"/>
  <c r="M3810" i="6"/>
  <c r="M3811" i="6"/>
  <c r="M3812" i="6"/>
  <c r="M3813" i="6"/>
  <c r="M3814" i="6"/>
  <c r="M3815" i="6"/>
  <c r="M3816" i="6"/>
  <c r="M3817" i="6"/>
  <c r="M3818" i="6"/>
  <c r="M3819" i="6"/>
  <c r="M3820" i="6"/>
  <c r="M3821" i="6"/>
  <c r="M3822" i="6"/>
  <c r="M3823" i="6"/>
  <c r="M3824" i="6"/>
  <c r="M3825" i="6"/>
  <c r="M3826" i="6"/>
  <c r="M3827" i="6"/>
  <c r="M3828" i="6"/>
  <c r="M3829" i="6"/>
  <c r="M3830" i="6"/>
  <c r="M3831" i="6"/>
  <c r="M3832" i="6"/>
  <c r="M3833" i="6"/>
  <c r="M3834" i="6"/>
  <c r="M3835" i="6"/>
  <c r="M3836" i="6"/>
  <c r="M3837" i="6"/>
  <c r="M3838" i="6"/>
  <c r="M3839" i="6"/>
  <c r="M3840" i="6"/>
  <c r="M3841" i="6"/>
  <c r="M3842" i="6"/>
  <c r="M3843" i="6"/>
  <c r="M3844" i="6"/>
  <c r="M3845" i="6"/>
  <c r="M3846" i="6"/>
  <c r="M3847" i="6"/>
  <c r="M3848" i="6"/>
  <c r="M3849" i="6"/>
  <c r="M3850" i="6"/>
  <c r="M3851" i="6"/>
  <c r="M3852" i="6"/>
  <c r="M3853" i="6"/>
  <c r="M3854" i="6"/>
  <c r="M3855" i="6"/>
  <c r="M3856" i="6"/>
  <c r="M3857" i="6"/>
  <c r="M3858" i="6"/>
  <c r="M3859" i="6"/>
  <c r="M3860" i="6"/>
  <c r="M3861" i="6"/>
  <c r="M3862" i="6"/>
  <c r="M3863" i="6"/>
  <c r="M3864" i="6"/>
  <c r="M3865" i="6"/>
  <c r="M3866" i="6"/>
  <c r="M3867" i="6"/>
  <c r="M3868" i="6"/>
  <c r="M3869" i="6"/>
  <c r="M3870" i="6"/>
  <c r="M3871" i="6"/>
  <c r="M3872" i="6"/>
  <c r="M3873" i="6"/>
  <c r="M3874" i="6"/>
  <c r="M3875" i="6"/>
  <c r="M3876" i="6"/>
  <c r="M3877" i="6"/>
  <c r="M3878" i="6"/>
  <c r="M3879" i="6"/>
  <c r="M3880" i="6"/>
  <c r="M3881" i="6"/>
  <c r="M3882" i="6"/>
  <c r="M3883" i="6"/>
  <c r="M3884" i="6"/>
  <c r="M3885" i="6"/>
  <c r="M3886" i="6"/>
  <c r="M3887" i="6"/>
  <c r="M3888" i="6"/>
  <c r="M3889" i="6"/>
  <c r="M3890" i="6"/>
  <c r="M3891" i="6"/>
  <c r="M3892" i="6"/>
  <c r="M3893" i="6"/>
  <c r="M3894" i="6"/>
  <c r="M3895" i="6"/>
  <c r="M3896" i="6"/>
  <c r="M3897" i="6"/>
  <c r="M3898" i="6"/>
  <c r="M3899" i="6"/>
  <c r="M3900" i="6"/>
  <c r="M3901" i="6"/>
  <c r="M3902" i="6"/>
  <c r="M3903" i="6"/>
  <c r="M3904" i="6"/>
  <c r="M3905" i="6"/>
  <c r="M3906" i="6"/>
  <c r="M3907" i="6"/>
  <c r="M3908" i="6"/>
  <c r="M3909" i="6"/>
  <c r="M3910" i="6"/>
  <c r="M3911" i="6"/>
  <c r="M3912" i="6"/>
  <c r="M3913" i="6"/>
  <c r="M3914" i="6"/>
  <c r="M3915" i="6"/>
  <c r="M3916" i="6"/>
  <c r="M3917" i="6"/>
  <c r="M3918" i="6"/>
  <c r="M3919" i="6"/>
  <c r="M3920" i="6"/>
  <c r="M3921" i="6"/>
  <c r="M3922" i="6"/>
  <c r="M3923" i="6"/>
  <c r="M3924" i="6"/>
  <c r="M3925" i="6"/>
  <c r="M3926" i="6"/>
  <c r="M3927" i="6"/>
  <c r="M3928" i="6"/>
  <c r="M3929" i="6"/>
  <c r="M3930" i="6"/>
  <c r="M3931" i="6"/>
  <c r="M3932" i="6"/>
  <c r="M3933" i="6"/>
  <c r="M3934" i="6"/>
  <c r="M3935" i="6"/>
  <c r="M3936" i="6"/>
  <c r="M3937" i="6"/>
  <c r="M3938" i="6"/>
  <c r="M3939" i="6"/>
  <c r="M3940" i="6"/>
  <c r="M3941" i="6"/>
  <c r="M3942" i="6"/>
  <c r="M3943" i="6"/>
  <c r="M3944" i="6"/>
  <c r="M3945" i="6"/>
  <c r="M3946" i="6"/>
  <c r="M3947" i="6"/>
  <c r="M3948" i="6"/>
  <c r="M3949" i="6"/>
  <c r="M3950" i="6"/>
  <c r="M3951" i="6"/>
  <c r="M3952" i="6"/>
  <c r="M3953" i="6"/>
  <c r="M3954" i="6"/>
  <c r="M3955" i="6"/>
  <c r="M3956" i="6"/>
  <c r="M3957" i="6"/>
  <c r="M3958" i="6"/>
  <c r="M3959" i="6"/>
  <c r="M3960" i="6"/>
  <c r="M3961" i="6"/>
  <c r="M3962" i="6"/>
  <c r="M3963" i="6"/>
  <c r="M3964" i="6"/>
  <c r="M3965" i="6"/>
  <c r="M3966" i="6"/>
  <c r="M3967" i="6"/>
  <c r="M3968" i="6"/>
  <c r="M3969" i="6"/>
  <c r="M3970" i="6"/>
  <c r="M3971" i="6"/>
  <c r="M3972" i="6"/>
  <c r="M3973" i="6"/>
  <c r="M3974" i="6"/>
  <c r="M3975" i="6"/>
  <c r="M3976" i="6"/>
  <c r="M3977" i="6"/>
  <c r="M3978" i="6"/>
  <c r="M3979" i="6"/>
  <c r="M3980" i="6"/>
  <c r="M3981" i="6"/>
  <c r="M3982" i="6"/>
  <c r="M3983" i="6"/>
  <c r="M3984" i="6"/>
  <c r="M3985" i="6"/>
  <c r="M3986" i="6"/>
  <c r="M3987" i="6"/>
  <c r="M3988" i="6"/>
  <c r="M3989" i="6"/>
  <c r="M3990" i="6"/>
  <c r="M3991" i="6"/>
  <c r="M3992" i="6"/>
  <c r="M3993" i="6"/>
  <c r="M3994" i="6"/>
  <c r="M3995" i="6"/>
  <c r="M3996" i="6"/>
  <c r="M3997" i="6"/>
  <c r="M3998" i="6"/>
  <c r="M3999" i="6"/>
  <c r="M4000" i="6"/>
  <c r="M4001" i="6"/>
  <c r="M4002" i="6"/>
  <c r="M4003" i="6"/>
  <c r="M4004" i="6"/>
  <c r="M4005" i="6"/>
  <c r="M4006" i="6"/>
  <c r="M4007" i="6"/>
  <c r="M4008" i="6"/>
  <c r="M4009" i="6"/>
  <c r="M4010" i="6"/>
  <c r="M4011" i="6"/>
  <c r="M4012" i="6"/>
  <c r="M4013" i="6"/>
  <c r="M4014" i="6"/>
  <c r="M4015" i="6"/>
  <c r="M4016" i="6"/>
  <c r="M4017" i="6"/>
  <c r="M4018" i="6"/>
  <c r="M4019" i="6"/>
  <c r="M4020" i="6"/>
  <c r="M4021" i="6"/>
  <c r="M4022" i="6"/>
  <c r="M4023" i="6"/>
  <c r="M4024" i="6"/>
  <c r="M4025" i="6"/>
  <c r="M4026" i="6"/>
  <c r="M4027" i="6"/>
  <c r="M4028" i="6"/>
  <c r="M4029" i="6"/>
  <c r="M4030" i="6"/>
  <c r="M4031" i="6"/>
  <c r="M4032" i="6"/>
  <c r="M4033" i="6"/>
  <c r="M4034" i="6"/>
  <c r="M4035" i="6"/>
  <c r="M4036" i="6"/>
  <c r="M4037" i="6"/>
  <c r="M4038" i="6"/>
  <c r="M4039" i="6"/>
  <c r="M4040" i="6"/>
  <c r="M4041" i="6"/>
  <c r="M4042" i="6"/>
  <c r="M4043" i="6"/>
  <c r="M4044" i="6"/>
  <c r="M4045" i="6"/>
  <c r="M4046" i="6"/>
  <c r="M4047" i="6"/>
  <c r="M4048" i="6"/>
  <c r="M4049" i="6"/>
  <c r="M4050" i="6"/>
  <c r="M4051" i="6"/>
  <c r="M4052" i="6"/>
  <c r="M4053" i="6"/>
  <c r="M4054" i="6"/>
  <c r="M4055" i="6"/>
  <c r="M4056" i="6"/>
  <c r="M4057" i="6"/>
  <c r="M4058" i="6"/>
  <c r="M4059" i="6"/>
  <c r="M4060" i="6"/>
  <c r="M4061" i="6"/>
  <c r="M4062" i="6"/>
  <c r="M4063" i="6"/>
  <c r="M4064" i="6"/>
  <c r="M4065" i="6"/>
  <c r="M4066" i="6"/>
  <c r="M4067" i="6"/>
  <c r="M4068" i="6"/>
  <c r="M4069" i="6"/>
  <c r="M4070" i="6"/>
  <c r="M4071" i="6"/>
  <c r="M4072" i="6"/>
  <c r="M4073" i="6"/>
  <c r="M4074" i="6"/>
  <c r="M4075" i="6"/>
  <c r="M4076" i="6"/>
  <c r="M4077" i="6"/>
  <c r="M4078" i="6"/>
  <c r="M4079" i="6"/>
  <c r="M4080" i="6"/>
  <c r="M4081" i="6"/>
  <c r="M4082" i="6"/>
  <c r="M4083" i="6"/>
  <c r="M4084" i="6"/>
  <c r="M4085" i="6"/>
  <c r="M4086" i="6"/>
  <c r="M4087" i="6"/>
  <c r="M4088" i="6"/>
  <c r="M4089" i="6"/>
  <c r="M4090" i="6"/>
  <c r="M4091" i="6"/>
  <c r="M4092" i="6"/>
  <c r="M4093" i="6"/>
  <c r="M4094" i="6"/>
  <c r="M4095" i="6"/>
  <c r="M4096" i="6"/>
  <c r="M4097" i="6"/>
  <c r="M4098" i="6"/>
  <c r="M4099" i="6"/>
  <c r="M4100" i="6"/>
  <c r="M4101" i="6"/>
  <c r="M4102" i="6"/>
  <c r="M4103" i="6"/>
  <c r="M4104" i="6"/>
  <c r="M4105" i="6"/>
  <c r="M4106" i="6"/>
  <c r="M4107" i="6"/>
  <c r="M4108" i="6"/>
  <c r="M4109" i="6"/>
  <c r="M4110" i="6"/>
  <c r="M4111" i="6"/>
  <c r="M4112" i="6"/>
  <c r="M4113" i="6"/>
  <c r="M4114" i="6"/>
  <c r="M4115" i="6"/>
  <c r="M4116" i="6"/>
  <c r="M4117" i="6"/>
  <c r="M4118" i="6"/>
  <c r="M4119" i="6"/>
  <c r="M4120" i="6"/>
  <c r="M4121" i="6"/>
  <c r="M4122" i="6"/>
  <c r="M4123" i="6"/>
  <c r="M4124" i="6"/>
  <c r="M4125" i="6"/>
  <c r="M4126" i="6"/>
  <c r="M4127" i="6"/>
  <c r="M4128" i="6"/>
  <c r="M4129" i="6"/>
  <c r="M4130" i="6"/>
  <c r="M4131" i="6"/>
  <c r="M4132" i="6"/>
  <c r="M4133" i="6"/>
  <c r="M4134" i="6"/>
  <c r="M4135" i="6"/>
  <c r="M4136" i="6"/>
  <c r="M4137" i="6"/>
  <c r="M4138" i="6"/>
  <c r="M4139" i="6"/>
  <c r="M4140" i="6"/>
  <c r="M4141" i="6"/>
  <c r="M4142" i="6"/>
  <c r="M4143" i="6"/>
  <c r="M4144" i="6"/>
  <c r="M4145" i="6"/>
  <c r="M4146" i="6"/>
  <c r="M4147" i="6"/>
  <c r="M4148" i="6"/>
  <c r="M4149" i="6"/>
  <c r="M4150" i="6"/>
  <c r="M4151" i="6"/>
  <c r="M4152" i="6"/>
  <c r="M4153" i="6"/>
  <c r="M4154" i="6"/>
  <c r="M4155" i="6"/>
  <c r="M4156" i="6"/>
  <c r="M4157" i="6"/>
  <c r="M4158" i="6"/>
  <c r="M4159" i="6"/>
  <c r="M4160" i="6"/>
  <c r="M4161" i="6"/>
  <c r="M4162" i="6"/>
  <c r="M4163" i="6"/>
  <c r="M4164" i="6"/>
  <c r="M4165" i="6"/>
  <c r="M4166" i="6"/>
  <c r="M4167" i="6"/>
  <c r="M4168" i="6"/>
  <c r="M4169" i="6"/>
  <c r="M4170" i="6"/>
  <c r="M4171" i="6"/>
  <c r="M4172" i="6"/>
  <c r="M4173" i="6"/>
  <c r="M4174" i="6"/>
  <c r="M4175" i="6"/>
  <c r="M4176" i="6"/>
  <c r="M4177" i="6"/>
  <c r="M4178" i="6"/>
  <c r="M4179" i="6"/>
  <c r="M4180" i="6"/>
  <c r="M4181" i="6"/>
  <c r="M4182" i="6"/>
  <c r="M4183" i="6"/>
  <c r="M4184" i="6"/>
  <c r="M4185" i="6"/>
  <c r="M4186" i="6"/>
  <c r="M4187" i="6"/>
  <c r="M4188" i="6"/>
  <c r="M4189" i="6"/>
  <c r="M4190" i="6"/>
  <c r="M4191" i="6"/>
  <c r="M4192" i="6"/>
  <c r="M4193" i="6"/>
  <c r="M4194" i="6"/>
  <c r="M4195" i="6"/>
  <c r="M4196" i="6"/>
  <c r="M4197" i="6"/>
  <c r="M4198" i="6"/>
  <c r="M4199" i="6"/>
  <c r="M4200" i="6"/>
  <c r="M4201" i="6"/>
  <c r="M4202" i="6"/>
  <c r="M4203" i="6"/>
  <c r="M4204" i="6"/>
  <c r="M4205" i="6"/>
  <c r="M4206" i="6"/>
  <c r="M4207" i="6"/>
  <c r="M4208" i="6"/>
  <c r="M4209" i="6"/>
  <c r="M4210" i="6"/>
  <c r="M4211" i="6"/>
  <c r="M4212" i="6"/>
  <c r="M4213" i="6"/>
  <c r="M4214" i="6"/>
  <c r="M4215" i="6"/>
  <c r="M4216" i="6"/>
  <c r="M4217" i="6"/>
  <c r="M4218" i="6"/>
  <c r="M4219" i="6"/>
  <c r="M4220" i="6"/>
  <c r="M4221" i="6"/>
  <c r="M4222" i="6"/>
  <c r="M4223" i="6"/>
  <c r="M4224" i="6"/>
  <c r="M4225" i="6"/>
  <c r="M4226" i="6"/>
  <c r="M4227" i="6"/>
  <c r="M4228" i="6"/>
  <c r="M4229" i="6"/>
  <c r="M4230" i="6"/>
  <c r="M4231" i="6"/>
  <c r="M4232" i="6"/>
  <c r="M4233" i="6"/>
  <c r="M4234" i="6"/>
  <c r="M4235" i="6"/>
  <c r="M4236" i="6"/>
  <c r="M4237" i="6"/>
  <c r="M4238" i="6"/>
  <c r="M4239" i="6"/>
  <c r="M4240" i="6"/>
  <c r="M4241" i="6"/>
  <c r="M4242" i="6"/>
  <c r="M4243" i="6"/>
  <c r="M4244" i="6"/>
  <c r="M4245" i="6"/>
  <c r="M4246" i="6"/>
  <c r="M4247" i="6"/>
  <c r="M4248" i="6"/>
  <c r="M4249" i="6"/>
  <c r="M4250" i="6"/>
  <c r="M4251" i="6"/>
  <c r="M4252" i="6"/>
  <c r="M4253" i="6"/>
  <c r="M4254" i="6"/>
  <c r="M4255" i="6"/>
  <c r="M4256" i="6"/>
  <c r="M4257" i="6"/>
  <c r="M4258" i="6"/>
  <c r="M4259" i="6"/>
  <c r="M4260" i="6"/>
  <c r="M4261" i="6"/>
  <c r="M4262" i="6"/>
  <c r="M4263" i="6"/>
  <c r="M4264" i="6"/>
  <c r="M4265" i="6"/>
  <c r="M4266" i="6"/>
  <c r="M4267" i="6"/>
  <c r="M4268" i="6"/>
  <c r="M4269" i="6"/>
  <c r="M4270" i="6"/>
  <c r="M4271" i="6"/>
  <c r="M4272" i="6"/>
  <c r="M4273" i="6"/>
  <c r="M4274" i="6"/>
  <c r="M4275" i="6"/>
  <c r="M4276" i="6"/>
  <c r="M4277" i="6"/>
  <c r="M4278" i="6"/>
  <c r="M4279" i="6"/>
  <c r="M4280" i="6"/>
  <c r="M4281" i="6"/>
  <c r="M4282" i="6"/>
  <c r="M4283" i="6"/>
  <c r="M4284" i="6"/>
  <c r="M4285" i="6"/>
  <c r="M4286" i="6"/>
  <c r="M4287" i="6"/>
  <c r="M4288" i="6"/>
  <c r="M4289" i="6"/>
  <c r="M4290" i="6"/>
  <c r="M4291" i="6"/>
  <c r="M4292" i="6"/>
  <c r="M4293" i="6"/>
  <c r="M4294" i="6"/>
  <c r="M4295" i="6"/>
  <c r="M4296" i="6"/>
  <c r="M4297" i="6"/>
  <c r="M4298" i="6"/>
  <c r="M4299" i="6"/>
  <c r="M4300" i="6"/>
  <c r="M4301" i="6"/>
  <c r="M4302" i="6"/>
  <c r="M4303" i="6"/>
  <c r="M4304" i="6"/>
  <c r="M4305" i="6"/>
  <c r="M4306" i="6"/>
  <c r="M4307" i="6"/>
  <c r="M4308" i="6"/>
  <c r="M4309" i="6"/>
  <c r="M4310" i="6"/>
  <c r="M4311" i="6"/>
  <c r="M4312" i="6"/>
  <c r="M4313" i="6"/>
  <c r="M4314" i="6"/>
  <c r="M4315" i="6"/>
  <c r="M4316" i="6"/>
  <c r="M4317" i="6"/>
  <c r="M4318" i="6"/>
  <c r="M4319" i="6"/>
  <c r="M4320" i="6"/>
  <c r="M4321" i="6"/>
  <c r="M4322" i="6"/>
  <c r="M4323" i="6"/>
  <c r="M4324" i="6"/>
  <c r="M4325" i="6"/>
  <c r="M4326" i="6"/>
  <c r="M4327" i="6"/>
  <c r="M4328" i="6"/>
  <c r="M4329" i="6"/>
  <c r="M4330" i="6"/>
  <c r="M4331" i="6"/>
  <c r="M4332" i="6"/>
  <c r="M4333" i="6"/>
  <c r="M4334" i="6"/>
  <c r="M4335" i="6"/>
  <c r="M4336" i="6"/>
  <c r="M4337" i="6"/>
  <c r="M4338" i="6"/>
  <c r="M4339" i="6"/>
  <c r="M4340" i="6"/>
  <c r="M4341" i="6"/>
  <c r="M4342" i="6"/>
  <c r="M4343" i="6"/>
  <c r="M4344" i="6"/>
  <c r="M4345" i="6"/>
  <c r="M4346" i="6"/>
  <c r="M4347" i="6"/>
  <c r="M4348" i="6"/>
  <c r="M4349" i="6"/>
  <c r="M4350" i="6"/>
  <c r="M4351" i="6"/>
  <c r="M4352" i="6"/>
  <c r="M4353" i="6"/>
  <c r="M4354" i="6"/>
  <c r="M4355" i="6"/>
  <c r="M4356" i="6"/>
  <c r="M4357" i="6"/>
  <c r="M4358" i="6"/>
  <c r="M4359" i="6"/>
  <c r="M4360" i="6"/>
  <c r="M4361" i="6"/>
  <c r="M4362" i="6"/>
  <c r="M4363" i="6"/>
  <c r="M4364" i="6"/>
  <c r="M4365" i="6"/>
  <c r="M4366" i="6"/>
  <c r="M4367" i="6"/>
  <c r="M4368" i="6"/>
  <c r="M4369" i="6"/>
  <c r="M4370" i="6"/>
  <c r="M4371" i="6"/>
  <c r="M4372" i="6"/>
  <c r="M4373" i="6"/>
  <c r="M4374" i="6"/>
  <c r="M4375" i="6"/>
  <c r="M4376" i="6"/>
  <c r="M4377" i="6"/>
  <c r="M4378" i="6"/>
  <c r="M4379" i="6"/>
  <c r="M4380" i="6"/>
  <c r="M4381" i="6"/>
  <c r="M4382" i="6"/>
  <c r="M4383" i="6"/>
  <c r="M4384" i="6"/>
  <c r="M4385" i="6"/>
  <c r="M4386" i="6"/>
  <c r="M4387" i="6"/>
  <c r="M4388" i="6"/>
  <c r="M4389" i="6"/>
  <c r="M4390" i="6"/>
  <c r="M4391" i="6"/>
  <c r="M4392" i="6"/>
  <c r="M4393" i="6"/>
  <c r="M4394" i="6"/>
  <c r="M4395" i="6"/>
  <c r="M4396" i="6"/>
  <c r="M4397" i="6"/>
  <c r="M4398" i="6"/>
  <c r="M4399" i="6"/>
  <c r="M4400" i="6"/>
  <c r="M4401" i="6"/>
  <c r="M4402" i="6"/>
  <c r="M4403" i="6"/>
  <c r="M4404" i="6"/>
  <c r="M4405" i="6"/>
  <c r="M4406" i="6"/>
  <c r="M4407" i="6"/>
  <c r="M4408" i="6"/>
  <c r="M4409" i="6"/>
  <c r="M4410" i="6"/>
  <c r="M4411" i="6"/>
  <c r="M4412" i="6"/>
  <c r="M4413" i="6"/>
  <c r="M4414" i="6"/>
  <c r="M4415" i="6"/>
  <c r="M4416" i="6"/>
  <c r="M4417" i="6"/>
  <c r="M4418" i="6"/>
  <c r="M4419" i="6"/>
  <c r="M4420" i="6"/>
  <c r="M4421" i="6"/>
  <c r="M4422" i="6"/>
  <c r="M4423" i="6"/>
  <c r="M4424" i="6"/>
  <c r="M4425" i="6"/>
  <c r="M4426" i="6"/>
  <c r="M4427" i="6"/>
  <c r="M4428" i="6"/>
  <c r="M4429" i="6"/>
  <c r="M4430" i="6"/>
  <c r="M4431" i="6"/>
  <c r="M4432" i="6"/>
  <c r="M4433" i="6"/>
  <c r="M4434" i="6"/>
  <c r="M4435" i="6"/>
  <c r="M4436" i="6"/>
  <c r="M4437" i="6"/>
  <c r="M4438" i="6"/>
  <c r="M4439" i="6"/>
  <c r="M4440" i="6"/>
  <c r="M4441" i="6"/>
  <c r="M4442" i="6"/>
  <c r="M4443" i="6"/>
  <c r="M4444" i="6"/>
  <c r="M4445" i="6"/>
  <c r="M4446" i="6"/>
  <c r="M4447" i="6"/>
  <c r="M4448" i="6"/>
  <c r="M4449" i="6"/>
  <c r="M4450" i="6"/>
  <c r="M4451" i="6"/>
  <c r="M4452" i="6"/>
  <c r="M4453" i="6"/>
  <c r="M4454" i="6"/>
  <c r="M4455" i="6"/>
  <c r="M4456" i="6"/>
  <c r="M4457" i="6"/>
  <c r="M4458" i="6"/>
  <c r="M4459" i="6"/>
  <c r="M4460" i="6"/>
  <c r="M4461" i="6"/>
  <c r="M4462" i="6"/>
  <c r="M4463" i="6"/>
  <c r="M4464" i="6"/>
  <c r="M4465" i="6"/>
  <c r="M4466" i="6"/>
  <c r="M4467" i="6"/>
  <c r="M4468" i="6"/>
  <c r="M4469" i="6"/>
  <c r="M4470" i="6"/>
  <c r="M4471" i="6"/>
  <c r="M4472" i="6"/>
  <c r="M4473" i="6"/>
  <c r="M4474" i="6"/>
  <c r="M4475" i="6"/>
  <c r="M4476" i="6"/>
  <c r="M4477" i="6"/>
  <c r="M4478" i="6"/>
  <c r="M4479" i="6"/>
  <c r="M4480" i="6"/>
  <c r="M4481" i="6"/>
  <c r="M4482" i="6"/>
  <c r="M4483" i="6"/>
  <c r="M4484" i="6"/>
  <c r="M4485" i="6"/>
  <c r="M4486" i="6"/>
  <c r="M4487" i="6"/>
  <c r="M4488" i="6"/>
  <c r="M4489" i="6"/>
  <c r="M4490" i="6"/>
  <c r="M4491" i="6"/>
  <c r="M4492" i="6"/>
  <c r="M4493" i="6"/>
  <c r="M4494" i="6"/>
  <c r="M4495" i="6"/>
  <c r="M4496" i="6"/>
  <c r="M4497" i="6"/>
  <c r="M4498" i="6"/>
  <c r="M4499" i="6"/>
  <c r="M4500" i="6"/>
  <c r="M4501" i="6"/>
  <c r="M4502" i="6"/>
  <c r="M4503" i="6"/>
  <c r="M4504" i="6"/>
  <c r="M4505" i="6"/>
  <c r="M4506" i="6"/>
  <c r="M4507" i="6"/>
  <c r="M4508" i="6"/>
  <c r="M4509" i="6"/>
  <c r="M4510" i="6"/>
  <c r="M4511" i="6"/>
  <c r="M4512" i="6"/>
  <c r="M4513" i="6"/>
  <c r="M4514" i="6"/>
  <c r="M4515" i="6"/>
  <c r="M4516" i="6"/>
  <c r="M4517" i="6"/>
  <c r="M4518" i="6"/>
  <c r="M4519" i="6"/>
  <c r="M4520" i="6"/>
  <c r="M4521" i="6"/>
  <c r="M4522" i="6"/>
  <c r="M4523" i="6"/>
  <c r="M4524" i="6"/>
  <c r="M4525" i="6"/>
  <c r="M4526" i="6"/>
  <c r="M4527" i="6"/>
  <c r="M4528" i="6"/>
  <c r="M4529" i="6"/>
  <c r="M4530" i="6"/>
  <c r="M4531" i="6"/>
  <c r="M4532" i="6"/>
  <c r="M4533" i="6"/>
  <c r="M4534" i="6"/>
  <c r="M4535" i="6"/>
  <c r="M4536" i="6"/>
  <c r="M4537" i="6"/>
  <c r="M4538" i="6"/>
  <c r="M4539" i="6"/>
  <c r="M4540" i="6"/>
  <c r="M4541" i="6"/>
  <c r="M4542" i="6"/>
  <c r="M4543" i="6"/>
  <c r="M4544" i="6"/>
  <c r="M4545" i="6"/>
  <c r="M4546" i="6"/>
  <c r="M4547" i="6"/>
  <c r="M4548" i="6"/>
  <c r="M4549" i="6"/>
  <c r="M4550" i="6"/>
  <c r="M4551" i="6"/>
  <c r="M4552" i="6"/>
  <c r="M4553" i="6"/>
  <c r="M4554" i="6"/>
  <c r="M4555" i="6"/>
  <c r="M4556" i="6"/>
  <c r="M4557" i="6"/>
  <c r="M4558" i="6"/>
  <c r="M4559" i="6"/>
  <c r="M4560" i="6"/>
  <c r="M4561" i="6"/>
  <c r="M4562" i="6"/>
  <c r="M4563" i="6"/>
  <c r="M4564" i="6"/>
  <c r="M4565" i="6"/>
  <c r="M4566" i="6"/>
  <c r="M4567" i="6"/>
  <c r="M4568" i="6"/>
  <c r="M4569" i="6"/>
  <c r="M4570" i="6"/>
  <c r="M4571" i="6"/>
  <c r="M4572" i="6"/>
  <c r="M4573" i="6"/>
  <c r="M4574" i="6"/>
  <c r="M4575" i="6"/>
  <c r="M4576" i="6"/>
  <c r="M4577" i="6"/>
  <c r="M4578" i="6"/>
  <c r="M4579" i="6"/>
  <c r="M4580" i="6"/>
  <c r="M4581" i="6"/>
  <c r="M4582" i="6"/>
  <c r="M4583" i="6"/>
  <c r="M4584" i="6"/>
  <c r="M4585" i="6"/>
  <c r="M4586" i="6"/>
  <c r="M4587" i="6"/>
  <c r="M4588" i="6"/>
  <c r="M4589" i="6"/>
  <c r="M4590" i="6"/>
  <c r="M4591" i="6"/>
  <c r="M4592" i="6"/>
  <c r="M4593" i="6"/>
  <c r="M4594" i="6"/>
  <c r="M4595" i="6"/>
  <c r="M4596" i="6"/>
  <c r="M4597" i="6"/>
  <c r="M4598" i="6"/>
  <c r="M4599" i="6"/>
  <c r="M4600" i="6"/>
  <c r="M4601" i="6"/>
  <c r="M4602" i="6"/>
  <c r="M4603" i="6"/>
  <c r="M4604" i="6"/>
  <c r="M4605" i="6"/>
  <c r="M4606" i="6"/>
  <c r="M4607" i="6"/>
  <c r="M4608" i="6"/>
  <c r="M4609" i="6"/>
  <c r="M4610" i="6"/>
  <c r="M4611" i="6"/>
  <c r="M4612" i="6"/>
  <c r="M4613" i="6"/>
  <c r="M4614" i="6"/>
  <c r="M4615" i="6"/>
  <c r="M4616" i="6"/>
  <c r="M4617" i="6"/>
  <c r="M4618" i="6"/>
  <c r="M4619" i="6"/>
  <c r="M4620" i="6"/>
  <c r="M4621" i="6"/>
  <c r="M4622" i="6"/>
  <c r="M4623" i="6"/>
  <c r="M4624" i="6"/>
  <c r="M4625" i="6"/>
  <c r="M4626" i="6"/>
  <c r="M4627" i="6"/>
  <c r="M4628" i="6"/>
  <c r="M4629" i="6"/>
  <c r="M4630" i="6"/>
  <c r="M4631" i="6"/>
  <c r="M4632" i="6"/>
  <c r="M4633" i="6"/>
  <c r="M4634" i="6"/>
  <c r="M4635" i="6"/>
  <c r="M4636" i="6"/>
  <c r="M4637" i="6"/>
  <c r="M4638" i="6"/>
  <c r="M4639" i="6"/>
  <c r="M4640" i="6"/>
  <c r="M4641" i="6"/>
  <c r="M4642" i="6"/>
  <c r="M4643" i="6"/>
  <c r="M4644" i="6"/>
  <c r="M4645" i="6"/>
  <c r="M4646" i="6"/>
  <c r="M4647" i="6"/>
  <c r="M4648" i="6"/>
  <c r="M4649" i="6"/>
  <c r="M4650" i="6"/>
  <c r="M4651" i="6"/>
  <c r="M4652" i="6"/>
  <c r="M4653" i="6"/>
  <c r="M4654" i="6"/>
  <c r="M4655" i="6"/>
  <c r="M4656" i="6"/>
  <c r="M4657" i="6"/>
  <c r="M4658" i="6"/>
  <c r="M4659" i="6"/>
  <c r="M4660" i="6"/>
  <c r="M4661" i="6"/>
  <c r="M4662" i="6"/>
  <c r="M4663" i="6"/>
  <c r="M4664" i="6"/>
  <c r="M4665" i="6"/>
  <c r="M4666" i="6"/>
  <c r="M4667" i="6"/>
  <c r="M4668" i="6"/>
  <c r="M4669" i="6"/>
  <c r="M4670" i="6"/>
  <c r="M4671" i="6"/>
  <c r="M4672" i="6"/>
  <c r="M4673" i="6"/>
  <c r="M4674" i="6"/>
  <c r="M4675" i="6"/>
  <c r="M4676" i="6"/>
  <c r="M4677" i="6"/>
  <c r="M4678" i="6"/>
  <c r="M4679" i="6"/>
  <c r="M4680" i="6"/>
  <c r="M4681" i="6"/>
  <c r="M4682" i="6"/>
  <c r="M4683" i="6"/>
  <c r="M4684" i="6"/>
  <c r="M4685" i="6"/>
  <c r="M4686" i="6"/>
  <c r="M4687" i="6"/>
  <c r="M4688" i="6"/>
  <c r="M4689" i="6"/>
  <c r="M4690" i="6"/>
  <c r="M4691" i="6"/>
  <c r="M4692" i="6"/>
  <c r="M4693" i="6"/>
  <c r="M4694" i="6"/>
  <c r="M4695" i="6"/>
  <c r="M4696" i="6"/>
  <c r="M4697" i="6"/>
  <c r="M4698" i="6"/>
  <c r="M4699" i="6"/>
  <c r="M4700" i="6"/>
  <c r="M4701" i="6"/>
  <c r="M4702" i="6"/>
  <c r="M4703" i="6"/>
  <c r="M4704" i="6"/>
  <c r="M4705" i="6"/>
  <c r="M4706" i="6"/>
  <c r="M4707" i="6"/>
  <c r="M4708" i="6"/>
  <c r="M4709" i="6"/>
  <c r="M4710" i="6"/>
  <c r="M4711" i="6"/>
  <c r="M4712" i="6"/>
  <c r="M4713" i="6"/>
  <c r="M4714" i="6"/>
  <c r="M4715" i="6"/>
  <c r="M4716" i="6"/>
  <c r="M4717" i="6"/>
  <c r="M4718" i="6"/>
  <c r="M4719" i="6"/>
  <c r="M4720" i="6"/>
  <c r="M4721" i="6"/>
  <c r="M4722" i="6"/>
  <c r="M4723" i="6"/>
  <c r="M4724" i="6"/>
  <c r="M4725" i="6"/>
  <c r="M4726" i="6"/>
  <c r="M4727" i="6"/>
  <c r="M4728" i="6"/>
  <c r="M4729" i="6"/>
  <c r="M4730" i="6"/>
  <c r="M4731" i="6"/>
  <c r="M4732" i="6"/>
  <c r="M4733" i="6"/>
  <c r="M4734" i="6"/>
  <c r="M4735" i="6"/>
  <c r="M4736" i="6"/>
  <c r="M4737" i="6"/>
  <c r="M4738" i="6"/>
  <c r="M4739" i="6"/>
  <c r="M4740" i="6"/>
  <c r="M4741" i="6"/>
  <c r="M4742" i="6"/>
  <c r="M4743" i="6"/>
  <c r="M4744" i="6"/>
  <c r="M4745" i="6"/>
  <c r="M4746" i="6"/>
  <c r="M4747" i="6"/>
  <c r="M4748" i="6"/>
  <c r="M4749" i="6"/>
  <c r="M4750" i="6"/>
  <c r="M4751" i="6"/>
  <c r="M4752" i="6"/>
  <c r="M4753" i="6"/>
  <c r="M4754" i="6"/>
  <c r="M4755" i="6"/>
  <c r="M4756" i="6"/>
  <c r="M4757" i="6"/>
  <c r="M4758" i="6"/>
  <c r="M4759" i="6"/>
  <c r="M4760" i="6"/>
  <c r="M4761" i="6"/>
  <c r="M4762" i="6"/>
  <c r="M4763" i="6"/>
  <c r="M4764" i="6"/>
  <c r="M4765" i="6"/>
  <c r="M4766" i="6"/>
  <c r="M4767" i="6"/>
  <c r="M4768" i="6"/>
  <c r="M4769" i="6"/>
  <c r="M4770" i="6"/>
  <c r="M4771" i="6"/>
  <c r="M4772" i="6"/>
  <c r="M4773" i="6"/>
  <c r="M4774" i="6"/>
  <c r="M4775" i="6"/>
  <c r="M4776" i="6"/>
  <c r="M4777" i="6"/>
  <c r="M4778" i="6"/>
  <c r="M4779" i="6"/>
  <c r="M4780" i="6"/>
  <c r="M4781" i="6"/>
  <c r="M4782" i="6"/>
  <c r="M4783" i="6"/>
  <c r="M4784" i="6"/>
  <c r="M4785" i="6"/>
  <c r="M4786" i="6"/>
  <c r="M4787" i="6"/>
  <c r="M4788" i="6"/>
  <c r="M4789" i="6"/>
  <c r="M4790" i="6"/>
  <c r="M4791" i="6"/>
  <c r="M4792" i="6"/>
  <c r="M4793" i="6"/>
  <c r="M4794" i="6"/>
  <c r="M4795" i="6"/>
  <c r="M4796" i="6"/>
  <c r="M4797" i="6"/>
  <c r="M4798" i="6"/>
  <c r="M4799" i="6"/>
  <c r="M4800" i="6"/>
  <c r="M4801" i="6"/>
  <c r="M4802" i="6"/>
  <c r="M4803" i="6"/>
  <c r="M4804" i="6"/>
  <c r="M4805" i="6"/>
  <c r="M4806" i="6"/>
  <c r="M4807" i="6"/>
  <c r="M4808" i="6"/>
  <c r="M4809" i="6"/>
  <c r="M4810" i="6"/>
  <c r="M4811" i="6"/>
  <c r="M4812" i="6"/>
  <c r="M4813" i="6"/>
  <c r="M4814" i="6"/>
  <c r="M4815" i="6"/>
  <c r="M4816" i="6"/>
  <c r="M4817" i="6"/>
  <c r="M4818" i="6"/>
  <c r="M4819" i="6"/>
  <c r="M4820" i="6"/>
  <c r="M4821" i="6"/>
  <c r="M4822" i="6"/>
  <c r="M4823" i="6"/>
  <c r="M4824" i="6"/>
  <c r="M4825" i="6"/>
  <c r="M4826" i="6"/>
  <c r="M4827" i="6"/>
  <c r="M4828" i="6"/>
  <c r="M4829" i="6"/>
  <c r="M4830" i="6"/>
  <c r="M4831" i="6"/>
  <c r="M4832" i="6"/>
  <c r="M4833" i="6"/>
  <c r="M4834" i="6"/>
  <c r="M4835" i="6"/>
  <c r="M4836" i="6"/>
  <c r="M4837" i="6"/>
  <c r="M4838" i="6"/>
  <c r="M4839" i="6"/>
  <c r="M4840" i="6"/>
  <c r="M4841" i="6"/>
  <c r="M4842" i="6"/>
  <c r="M4843" i="6"/>
  <c r="M4844" i="6"/>
  <c r="M4845" i="6"/>
  <c r="M4846" i="6"/>
  <c r="M4847" i="6"/>
  <c r="M4848" i="6"/>
  <c r="M4849" i="6"/>
  <c r="M4850" i="6"/>
  <c r="M4851" i="6"/>
  <c r="M4852" i="6"/>
  <c r="M4853" i="6"/>
  <c r="M4854" i="6"/>
  <c r="M4855" i="6"/>
  <c r="M4856" i="6"/>
  <c r="M4857" i="6"/>
  <c r="M4858" i="6"/>
  <c r="M4859" i="6"/>
  <c r="M4860" i="6"/>
  <c r="M4861" i="6"/>
  <c r="M4862" i="6"/>
  <c r="M4863" i="6"/>
  <c r="M4864" i="6"/>
  <c r="M4865" i="6"/>
  <c r="M4866" i="6"/>
  <c r="M4867" i="6"/>
  <c r="M4868" i="6"/>
  <c r="M4869" i="6"/>
  <c r="M4870" i="6"/>
  <c r="M4871" i="6"/>
  <c r="M4872" i="6"/>
  <c r="M4873" i="6"/>
  <c r="M4874" i="6"/>
  <c r="M4875" i="6"/>
  <c r="M4876" i="6"/>
  <c r="M4877" i="6"/>
  <c r="M4878" i="6"/>
  <c r="M4879" i="6"/>
  <c r="M4880" i="6"/>
  <c r="M4881" i="6"/>
  <c r="M4882" i="6"/>
  <c r="M4883" i="6"/>
  <c r="M4884" i="6"/>
  <c r="M4885" i="6"/>
  <c r="M4886" i="6"/>
  <c r="M4887" i="6"/>
  <c r="M4888" i="6"/>
  <c r="M4889" i="6"/>
  <c r="M4890" i="6"/>
  <c r="M4891" i="6"/>
  <c r="M4892" i="6"/>
  <c r="M4893" i="6"/>
  <c r="M4894" i="6"/>
  <c r="M4895" i="6"/>
  <c r="M4896" i="6"/>
  <c r="M4897" i="6"/>
  <c r="M4898" i="6"/>
  <c r="M4899" i="6"/>
  <c r="M4900" i="6"/>
  <c r="M4901" i="6"/>
  <c r="M4902" i="6"/>
  <c r="M4903" i="6"/>
  <c r="M4904" i="6"/>
  <c r="M4905" i="6"/>
  <c r="M4906" i="6"/>
  <c r="M4907" i="6"/>
  <c r="M4908" i="6"/>
  <c r="M4909" i="6"/>
  <c r="M4910" i="6"/>
  <c r="M4911" i="6"/>
  <c r="M4912" i="6"/>
  <c r="M4913" i="6"/>
  <c r="M4914" i="6"/>
  <c r="M4915" i="6"/>
  <c r="M4916" i="6"/>
  <c r="M4917" i="6"/>
  <c r="M4918" i="6"/>
  <c r="M4919" i="6"/>
  <c r="M4920" i="6"/>
  <c r="M4921" i="6"/>
  <c r="M4922" i="6"/>
  <c r="M4923" i="6"/>
  <c r="M4924" i="6"/>
  <c r="M4925" i="6"/>
  <c r="M4926" i="6"/>
  <c r="M4927" i="6"/>
  <c r="M4928" i="6"/>
  <c r="M4929" i="6"/>
  <c r="M4930" i="6"/>
  <c r="M4931" i="6"/>
  <c r="M4932" i="6"/>
  <c r="M4933" i="6"/>
  <c r="M4934" i="6"/>
  <c r="M4935" i="6"/>
  <c r="M4936" i="6"/>
  <c r="M4937" i="6"/>
  <c r="M4938" i="6"/>
  <c r="M4939" i="6"/>
  <c r="M4940" i="6"/>
  <c r="M4941" i="6"/>
  <c r="M4942" i="6"/>
  <c r="M4943" i="6"/>
  <c r="M4944" i="6"/>
  <c r="M4945" i="6"/>
  <c r="M4946" i="6"/>
  <c r="M4947" i="6"/>
  <c r="M4948" i="6"/>
  <c r="M4949" i="6"/>
  <c r="M4950" i="6"/>
  <c r="M4951" i="6"/>
  <c r="M4952" i="6"/>
  <c r="M4953" i="6"/>
  <c r="M4954" i="6"/>
  <c r="M4955" i="6"/>
  <c r="M4956" i="6"/>
  <c r="M4957" i="6"/>
  <c r="M4958" i="6"/>
  <c r="M4959" i="6"/>
  <c r="M4960" i="6"/>
  <c r="M4961" i="6"/>
  <c r="M4962" i="6"/>
  <c r="M4963" i="6"/>
  <c r="M4964" i="6"/>
  <c r="M4965" i="6"/>
  <c r="M4966" i="6"/>
  <c r="M4967" i="6"/>
  <c r="M4968" i="6"/>
  <c r="M4969" i="6"/>
  <c r="M4970" i="6"/>
  <c r="M4971" i="6"/>
  <c r="M4972" i="6"/>
  <c r="M4973" i="6"/>
  <c r="M4974" i="6"/>
  <c r="M4975" i="6"/>
  <c r="M4976" i="6"/>
  <c r="M4977" i="6"/>
  <c r="M4978" i="6"/>
  <c r="M4979" i="6"/>
  <c r="M4980" i="6"/>
  <c r="M4981" i="6"/>
  <c r="M4982" i="6"/>
  <c r="M4983" i="6"/>
  <c r="M4984" i="6"/>
  <c r="M4985" i="6"/>
  <c r="M4986" i="6"/>
  <c r="M4987" i="6"/>
  <c r="M4988" i="6"/>
  <c r="M4989" i="6"/>
  <c r="M4990" i="6"/>
  <c r="M4991" i="6"/>
  <c r="M4992" i="6"/>
  <c r="M4993" i="6"/>
  <c r="M4994" i="6"/>
  <c r="M4995" i="6"/>
  <c r="M4996" i="6"/>
  <c r="M4997" i="6"/>
  <c r="M4998" i="6"/>
  <c r="M4999" i="6"/>
  <c r="M5000" i="6"/>
  <c r="M5001" i="6"/>
  <c r="M5002" i="6"/>
  <c r="M5003" i="6"/>
  <c r="M5004" i="6"/>
  <c r="M5005" i="6"/>
  <c r="M5006" i="6"/>
  <c r="M5007" i="6"/>
  <c r="M5008" i="6"/>
  <c r="M5009" i="6"/>
  <c r="M5010" i="6"/>
  <c r="M5011" i="6"/>
  <c r="M5012" i="6"/>
  <c r="M5013" i="6"/>
  <c r="M5014" i="6"/>
  <c r="M5015" i="6"/>
  <c r="M5016" i="6"/>
  <c r="M5017" i="6"/>
  <c r="M5018" i="6"/>
  <c r="M5019" i="6"/>
  <c r="M5020" i="6"/>
  <c r="M5021" i="6"/>
  <c r="M5022" i="6"/>
  <c r="M5023" i="6"/>
  <c r="M5024" i="6"/>
  <c r="M5025" i="6"/>
  <c r="M5026" i="6"/>
  <c r="M5027" i="6"/>
  <c r="M5028" i="6"/>
  <c r="M5029" i="6"/>
  <c r="M5030" i="6"/>
  <c r="M5031" i="6"/>
  <c r="M5032" i="6"/>
  <c r="M5033" i="6"/>
  <c r="M5034" i="6"/>
  <c r="M5035" i="6"/>
  <c r="M5036" i="6"/>
  <c r="M5037" i="6"/>
  <c r="M5038" i="6"/>
  <c r="M5039" i="6"/>
  <c r="M5040" i="6"/>
  <c r="M5041" i="6"/>
  <c r="M5042" i="6"/>
  <c r="M5043" i="6"/>
  <c r="M5044" i="6"/>
  <c r="M5045" i="6"/>
  <c r="M5046" i="6"/>
  <c r="M5047" i="6"/>
  <c r="M5048" i="6"/>
  <c r="M5049" i="6"/>
  <c r="M5050" i="6"/>
  <c r="M5051" i="6"/>
  <c r="M5052" i="6"/>
  <c r="M5053" i="6"/>
  <c r="M5054" i="6"/>
  <c r="M5055" i="6"/>
  <c r="M5056" i="6"/>
  <c r="M5057" i="6"/>
  <c r="M5058" i="6"/>
  <c r="M5059" i="6"/>
  <c r="M5060" i="6"/>
  <c r="M5061" i="6"/>
  <c r="M5062" i="6"/>
  <c r="M5063" i="6"/>
  <c r="M5064" i="6"/>
  <c r="M5065" i="6"/>
  <c r="M5066" i="6"/>
  <c r="M5067" i="6"/>
  <c r="M5068" i="6"/>
  <c r="M5069" i="6"/>
  <c r="M5070" i="6"/>
  <c r="M5071" i="6"/>
  <c r="M5072" i="6"/>
  <c r="M5073" i="6"/>
  <c r="M5074" i="6"/>
  <c r="M5075" i="6"/>
  <c r="M5076" i="6"/>
  <c r="M5077" i="6"/>
  <c r="M5078" i="6"/>
  <c r="M5079" i="6"/>
  <c r="M5080" i="6"/>
  <c r="M5081" i="6"/>
  <c r="M5082" i="6"/>
  <c r="M5083" i="6"/>
  <c r="M5084" i="6"/>
  <c r="M5085" i="6"/>
  <c r="M5086" i="6"/>
  <c r="M5087" i="6"/>
  <c r="M5088" i="6"/>
  <c r="M5089" i="6"/>
  <c r="M5090" i="6"/>
  <c r="M5091" i="6"/>
  <c r="M5092" i="6"/>
  <c r="M5093" i="6"/>
  <c r="M5094" i="6"/>
  <c r="M5095" i="6"/>
  <c r="M5096" i="6"/>
  <c r="M5097" i="6"/>
  <c r="M5098" i="6"/>
  <c r="M5099" i="6"/>
  <c r="M5100" i="6"/>
  <c r="M5101" i="6"/>
  <c r="M5102" i="6"/>
  <c r="M5103" i="6"/>
  <c r="M5104" i="6"/>
  <c r="M5105" i="6"/>
  <c r="M5106" i="6"/>
  <c r="M5107" i="6"/>
  <c r="M5108" i="6"/>
  <c r="M5109" i="6"/>
  <c r="M5110" i="6"/>
  <c r="M5111" i="6"/>
  <c r="M5112" i="6"/>
  <c r="M5113" i="6"/>
  <c r="M5114" i="6"/>
  <c r="M5115" i="6"/>
  <c r="M5116" i="6"/>
  <c r="M5117" i="6"/>
  <c r="M5118" i="6"/>
  <c r="M5119" i="6"/>
  <c r="M5120" i="6"/>
  <c r="M5121" i="6"/>
  <c r="M5122" i="6"/>
  <c r="M5123" i="6"/>
  <c r="M5124" i="6"/>
  <c r="M5125" i="6"/>
  <c r="M5126" i="6"/>
  <c r="M5127" i="6"/>
  <c r="M5128" i="6"/>
  <c r="M5129" i="6"/>
  <c r="M5130" i="6"/>
  <c r="M5131" i="6"/>
  <c r="M5132" i="6"/>
  <c r="M5133" i="6"/>
  <c r="M5134" i="6"/>
  <c r="M5135" i="6"/>
  <c r="M5136" i="6"/>
  <c r="M5137" i="6"/>
  <c r="M5138" i="6"/>
  <c r="M5139" i="6"/>
  <c r="M5140" i="6"/>
  <c r="M5141" i="6"/>
  <c r="M5142" i="6"/>
  <c r="M5143" i="6"/>
  <c r="M5144" i="6"/>
  <c r="M5145" i="6"/>
  <c r="M5146" i="6"/>
  <c r="M5147" i="6"/>
  <c r="M5148" i="6"/>
  <c r="M5149" i="6"/>
  <c r="M5150" i="6"/>
  <c r="M5151" i="6"/>
  <c r="M5152" i="6"/>
  <c r="M5153" i="6"/>
  <c r="M5154" i="6"/>
  <c r="M5155" i="6"/>
  <c r="M5156" i="6"/>
  <c r="M5157" i="6"/>
  <c r="M5158" i="6"/>
  <c r="M5159" i="6"/>
  <c r="M5160" i="6"/>
  <c r="M5161" i="6"/>
  <c r="M5162" i="6"/>
  <c r="M5163" i="6"/>
  <c r="M5164" i="6"/>
  <c r="M5165" i="6"/>
  <c r="M5166" i="6"/>
  <c r="M5167" i="6"/>
  <c r="M5168" i="6"/>
  <c r="M5169" i="6"/>
  <c r="M5170" i="6"/>
  <c r="M5171" i="6"/>
  <c r="M5172" i="6"/>
  <c r="M5173" i="6"/>
  <c r="M5174" i="6"/>
  <c r="M5175" i="6"/>
  <c r="M5176" i="6"/>
  <c r="M5177" i="6"/>
  <c r="M5178" i="6"/>
  <c r="M5179" i="6"/>
  <c r="M5180" i="6"/>
  <c r="M5181" i="6"/>
  <c r="M5182" i="6"/>
  <c r="M5183" i="6"/>
  <c r="M5184" i="6"/>
  <c r="M5185" i="6"/>
  <c r="M5186" i="6"/>
  <c r="M5187" i="6"/>
  <c r="M5188" i="6"/>
  <c r="M5189" i="6"/>
  <c r="M5190" i="6"/>
  <c r="M5191" i="6"/>
  <c r="M5192" i="6"/>
  <c r="M5193" i="6"/>
  <c r="M5194" i="6"/>
  <c r="M5195" i="6"/>
  <c r="M5196" i="6"/>
  <c r="M5197" i="6"/>
  <c r="M5198" i="6"/>
  <c r="M5199" i="6"/>
  <c r="M5200" i="6"/>
  <c r="M5201" i="6"/>
  <c r="M5202" i="6"/>
  <c r="M5203" i="6"/>
  <c r="M5204" i="6"/>
  <c r="M5205" i="6"/>
  <c r="M5206" i="6"/>
  <c r="M5207" i="6"/>
  <c r="M5208" i="6"/>
  <c r="M5209" i="6"/>
  <c r="M5210" i="6"/>
  <c r="M5211" i="6"/>
  <c r="M5212" i="6"/>
  <c r="M5213" i="6"/>
  <c r="M5214" i="6"/>
  <c r="M5215" i="6"/>
  <c r="M5216" i="6"/>
  <c r="M5217" i="6"/>
  <c r="M5218" i="6"/>
  <c r="M5219" i="6"/>
  <c r="M5220" i="6"/>
  <c r="M5221" i="6"/>
  <c r="M5222" i="6"/>
  <c r="M5223" i="6"/>
  <c r="M5224" i="6"/>
  <c r="M5225" i="6"/>
  <c r="M5226" i="6"/>
  <c r="M5227" i="6"/>
  <c r="M5228" i="6"/>
  <c r="M5229" i="6"/>
  <c r="M5230" i="6"/>
  <c r="M5231" i="6"/>
  <c r="M5232" i="6"/>
  <c r="M5233" i="6"/>
  <c r="M5234" i="6"/>
  <c r="M5235" i="6"/>
  <c r="M5236" i="6"/>
  <c r="M5237" i="6"/>
  <c r="M5238" i="6"/>
  <c r="M5239" i="6"/>
  <c r="M5240" i="6"/>
  <c r="M5241" i="6"/>
  <c r="M5242" i="6"/>
  <c r="M5243" i="6"/>
  <c r="M5244" i="6"/>
  <c r="M5245" i="6"/>
  <c r="M5246" i="6"/>
  <c r="M5247" i="6"/>
  <c r="M5248" i="6"/>
  <c r="M5249" i="6"/>
  <c r="M5250" i="6"/>
  <c r="M5251" i="6"/>
  <c r="M5252" i="6"/>
  <c r="M5253" i="6"/>
  <c r="M5254" i="6"/>
  <c r="M5255" i="6"/>
  <c r="M5256" i="6"/>
  <c r="M5257" i="6"/>
  <c r="M5258" i="6"/>
  <c r="M5259" i="6"/>
  <c r="M5260" i="6"/>
  <c r="M5261" i="6"/>
  <c r="M5262" i="6"/>
  <c r="M5263" i="6"/>
  <c r="M5264" i="6"/>
  <c r="M5265" i="6"/>
  <c r="M5266" i="6"/>
  <c r="M5267" i="6"/>
  <c r="M5268" i="6"/>
  <c r="M5269" i="6"/>
  <c r="M5270" i="6"/>
  <c r="M5271" i="6"/>
  <c r="M5272" i="6"/>
  <c r="M5273" i="6"/>
  <c r="M5274" i="6"/>
  <c r="M5275" i="6"/>
  <c r="M5276" i="6"/>
  <c r="M5277" i="6"/>
  <c r="M5278" i="6"/>
  <c r="M5279" i="6"/>
  <c r="M5280" i="6"/>
  <c r="M5281" i="6"/>
  <c r="M5282" i="6"/>
  <c r="M5283" i="6"/>
  <c r="M5284" i="6"/>
  <c r="M5285" i="6"/>
  <c r="M5286" i="6"/>
  <c r="M5287" i="6"/>
  <c r="M5288" i="6"/>
  <c r="M5289" i="6"/>
  <c r="M5290" i="6"/>
  <c r="M5291" i="6"/>
  <c r="M5292" i="6"/>
  <c r="M5293" i="6"/>
  <c r="M5294" i="6"/>
  <c r="M5295" i="6"/>
  <c r="M5296" i="6"/>
  <c r="M5297" i="6"/>
  <c r="M5298" i="6"/>
  <c r="M5299" i="6"/>
  <c r="M5300" i="6"/>
  <c r="M5301" i="6"/>
  <c r="M5302" i="6"/>
  <c r="M5303" i="6"/>
  <c r="M5304" i="6"/>
  <c r="M5305" i="6"/>
  <c r="M5306" i="6"/>
  <c r="M5307" i="6"/>
  <c r="M5308" i="6"/>
  <c r="M5309" i="6"/>
  <c r="M5310" i="6"/>
  <c r="M5311" i="6"/>
  <c r="M5312" i="6"/>
  <c r="M5313" i="6"/>
  <c r="M5314" i="6"/>
  <c r="M5315" i="6"/>
  <c r="M5316" i="6"/>
  <c r="M5317" i="6"/>
  <c r="M5318" i="6"/>
  <c r="M5319" i="6"/>
  <c r="M5320" i="6"/>
  <c r="M5321" i="6"/>
  <c r="M5322" i="6"/>
  <c r="M5323" i="6"/>
  <c r="M5324" i="6"/>
  <c r="M5325" i="6"/>
  <c r="M5326" i="6"/>
  <c r="M5327" i="6"/>
  <c r="M5328" i="6"/>
  <c r="M5329" i="6"/>
  <c r="M5330" i="6"/>
  <c r="M5331" i="6"/>
  <c r="M5332" i="6"/>
  <c r="M5333" i="6"/>
  <c r="M5334" i="6"/>
  <c r="M5335" i="6"/>
  <c r="M5336" i="6"/>
  <c r="M5337" i="6"/>
  <c r="M5338" i="6"/>
  <c r="M5339" i="6"/>
  <c r="M5340" i="6"/>
  <c r="M5341" i="6"/>
  <c r="M5342" i="6"/>
  <c r="M5343" i="6"/>
  <c r="M5344" i="6"/>
  <c r="M5345" i="6"/>
  <c r="M5346" i="6"/>
  <c r="M5347" i="6"/>
  <c r="M5348" i="6"/>
  <c r="M5349" i="6"/>
  <c r="M5350" i="6"/>
  <c r="M5351" i="6"/>
  <c r="M5352" i="6"/>
  <c r="M5353" i="6"/>
  <c r="M5354" i="6"/>
  <c r="M5355" i="6"/>
  <c r="M5356" i="6"/>
  <c r="M5357" i="6"/>
  <c r="M5358" i="6"/>
  <c r="M5359" i="6"/>
  <c r="M5360" i="6"/>
  <c r="M5361" i="6"/>
  <c r="M5362" i="6"/>
  <c r="M5363" i="6"/>
  <c r="M5364" i="6"/>
  <c r="M5365" i="6"/>
  <c r="M5366" i="6"/>
  <c r="M5367" i="6"/>
  <c r="M5368" i="6"/>
  <c r="M5369" i="6"/>
  <c r="M5370" i="6"/>
  <c r="M5371" i="6"/>
  <c r="M5372" i="6"/>
  <c r="M5373" i="6"/>
  <c r="M5374" i="6"/>
  <c r="M5375" i="6"/>
  <c r="M5376" i="6"/>
  <c r="M5377" i="6"/>
  <c r="M5378" i="6"/>
  <c r="M5379" i="6"/>
  <c r="M5380" i="6"/>
  <c r="M5381" i="6"/>
  <c r="M5382" i="6"/>
  <c r="M5383" i="6"/>
  <c r="M5384" i="6"/>
  <c r="M5385" i="6"/>
  <c r="M5386" i="6"/>
  <c r="M5387" i="6"/>
  <c r="M5388" i="6"/>
  <c r="M5389" i="6"/>
  <c r="M5390" i="6"/>
  <c r="M5391" i="6"/>
  <c r="M5392" i="6"/>
  <c r="M5393" i="6"/>
  <c r="M5394" i="6"/>
  <c r="M5395" i="6"/>
  <c r="M5396" i="6"/>
  <c r="M5397" i="6"/>
  <c r="M5398" i="6"/>
  <c r="M5399" i="6"/>
  <c r="M5400" i="6"/>
  <c r="M5401" i="6"/>
  <c r="M5402" i="6"/>
  <c r="M5403" i="6"/>
  <c r="M5404" i="6"/>
  <c r="M5405" i="6"/>
  <c r="M5406" i="6"/>
  <c r="M5407" i="6"/>
  <c r="M5408" i="6"/>
  <c r="M5409" i="6"/>
  <c r="M5410" i="6"/>
  <c r="M5411" i="6"/>
  <c r="M5412" i="6"/>
  <c r="M5413" i="6"/>
  <c r="M5414" i="6"/>
  <c r="M5415" i="6"/>
  <c r="M5416" i="6"/>
  <c r="M5417" i="6"/>
  <c r="M5418" i="6"/>
  <c r="M5419" i="6"/>
  <c r="M5420" i="6"/>
  <c r="M5421" i="6"/>
  <c r="M5422" i="6"/>
  <c r="M5423" i="6"/>
  <c r="M5424" i="6"/>
  <c r="M5425" i="6"/>
  <c r="M5426" i="6"/>
  <c r="M5427" i="6"/>
  <c r="M5428" i="6"/>
  <c r="M5429" i="6"/>
  <c r="M5430" i="6"/>
  <c r="M5431" i="6"/>
  <c r="M5432" i="6"/>
  <c r="M5433" i="6"/>
  <c r="M5434" i="6"/>
  <c r="M5435" i="6"/>
  <c r="M5436" i="6"/>
  <c r="M5437" i="6"/>
  <c r="M5438" i="6"/>
  <c r="M5439" i="6"/>
  <c r="M5440" i="6"/>
  <c r="M5441" i="6"/>
  <c r="M5442" i="6"/>
  <c r="M5443" i="6"/>
  <c r="M5444" i="6"/>
  <c r="M5445" i="6"/>
  <c r="M5446" i="6"/>
  <c r="M5447" i="6"/>
  <c r="M5448" i="6"/>
  <c r="M5449" i="6"/>
  <c r="M5450" i="6"/>
  <c r="M5451" i="6"/>
  <c r="M5452" i="6"/>
  <c r="M5453" i="6"/>
  <c r="M5454" i="6"/>
  <c r="M5455" i="6"/>
  <c r="M5456" i="6"/>
  <c r="M5457" i="6"/>
  <c r="M5458" i="6"/>
  <c r="M5459" i="6"/>
  <c r="M5460" i="6"/>
  <c r="M5461" i="6"/>
  <c r="M5462" i="6"/>
  <c r="M5463" i="6"/>
  <c r="M5464" i="6"/>
  <c r="M5465" i="6"/>
  <c r="M5466" i="6"/>
  <c r="M5467" i="6"/>
  <c r="M5468" i="6"/>
  <c r="M5469" i="6"/>
  <c r="M5470" i="6"/>
  <c r="M5471" i="6"/>
  <c r="M5472" i="6"/>
  <c r="M5473" i="6"/>
  <c r="M5474" i="6"/>
  <c r="M5475" i="6"/>
  <c r="M5476" i="6"/>
  <c r="M5477" i="6"/>
  <c r="M5478" i="6"/>
  <c r="M5479" i="6"/>
  <c r="M5480" i="6"/>
  <c r="M5481" i="6"/>
  <c r="M5482" i="6"/>
  <c r="M5483" i="6"/>
  <c r="M5484" i="6"/>
  <c r="M5485" i="6"/>
  <c r="M5486" i="6"/>
  <c r="M5487" i="6"/>
  <c r="M5488" i="6"/>
  <c r="M5489" i="6"/>
  <c r="M5490" i="6"/>
  <c r="M5491" i="6"/>
  <c r="M5492" i="6"/>
  <c r="M5493" i="6"/>
  <c r="M5494" i="6"/>
  <c r="M5495" i="6"/>
  <c r="M5496" i="6"/>
  <c r="M5497" i="6"/>
  <c r="M5498" i="6"/>
  <c r="M5499" i="6"/>
  <c r="M5500" i="6"/>
  <c r="M5501" i="6"/>
  <c r="M5502" i="6"/>
  <c r="M5503" i="6"/>
  <c r="M5504" i="6"/>
  <c r="M5505" i="6"/>
  <c r="M5506" i="6"/>
  <c r="M5507" i="6"/>
  <c r="M5508" i="6"/>
  <c r="M5509" i="6"/>
  <c r="M5510" i="6"/>
  <c r="M5511" i="6"/>
  <c r="M5512" i="6"/>
  <c r="M5513" i="6"/>
  <c r="M5514" i="6"/>
  <c r="M5515" i="6"/>
  <c r="M5516" i="6"/>
  <c r="M5517" i="6"/>
  <c r="M5518" i="6"/>
  <c r="M5519" i="6"/>
  <c r="M5520" i="6"/>
  <c r="M5521" i="6"/>
  <c r="M5522" i="6"/>
  <c r="M5523" i="6"/>
  <c r="M5524" i="6"/>
  <c r="M5525" i="6"/>
  <c r="M5526" i="6"/>
  <c r="M5527" i="6"/>
  <c r="M5528" i="6"/>
  <c r="M5529" i="6"/>
  <c r="M5530" i="6"/>
  <c r="M5531" i="6"/>
  <c r="M5532" i="6"/>
  <c r="M5533" i="6"/>
  <c r="M5534" i="6"/>
  <c r="M5535" i="6"/>
  <c r="M5536" i="6"/>
  <c r="M5537" i="6"/>
  <c r="M5538" i="6"/>
  <c r="M5539" i="6"/>
  <c r="M5540" i="6"/>
  <c r="M5541" i="6"/>
  <c r="M5542" i="6"/>
  <c r="M5543" i="6"/>
  <c r="M5544" i="6"/>
  <c r="M5545" i="6"/>
  <c r="M5546" i="6"/>
  <c r="M5547" i="6"/>
  <c r="M5548" i="6"/>
  <c r="M5549" i="6"/>
  <c r="M5550" i="6"/>
  <c r="M5551" i="6"/>
  <c r="M5552" i="6"/>
  <c r="M5553" i="6"/>
  <c r="M5554" i="6"/>
  <c r="M5555" i="6"/>
  <c r="M5556" i="6"/>
  <c r="M5557" i="6"/>
  <c r="M5558" i="6"/>
  <c r="M5559" i="6"/>
  <c r="M5560" i="6"/>
  <c r="M5561" i="6"/>
  <c r="M5562" i="6"/>
  <c r="M5563" i="6"/>
  <c r="M5564" i="6"/>
  <c r="M5565" i="6"/>
  <c r="M5566" i="6"/>
  <c r="M5567" i="6"/>
  <c r="M5568" i="6"/>
  <c r="M5569" i="6"/>
  <c r="M5570" i="6"/>
  <c r="M5571" i="6"/>
  <c r="M5572" i="6"/>
  <c r="M5573" i="6"/>
  <c r="M5574" i="6"/>
  <c r="M5575" i="6"/>
  <c r="M5576" i="6"/>
  <c r="M5577" i="6"/>
  <c r="M5578" i="6"/>
  <c r="M5579" i="6"/>
  <c r="M5580" i="6"/>
  <c r="M5581" i="6"/>
  <c r="M5582" i="6"/>
  <c r="M5583" i="6"/>
  <c r="M5584" i="6"/>
  <c r="M5585" i="6"/>
  <c r="M5586" i="6"/>
  <c r="M5587" i="6"/>
  <c r="M5588" i="6"/>
  <c r="M5589" i="6"/>
  <c r="M5590" i="6"/>
  <c r="M5591" i="6"/>
  <c r="M5592" i="6"/>
  <c r="M5593" i="6"/>
  <c r="M5594" i="6"/>
  <c r="M5595" i="6"/>
  <c r="M5596" i="6"/>
  <c r="M5597" i="6"/>
  <c r="M5598" i="6"/>
  <c r="M5599" i="6"/>
  <c r="M5600" i="6"/>
  <c r="M5601" i="6"/>
  <c r="M5602" i="6"/>
  <c r="M5603" i="6"/>
  <c r="M5604" i="6"/>
  <c r="M5605" i="6"/>
  <c r="M5606" i="6"/>
  <c r="M5607" i="6"/>
  <c r="M5608" i="6"/>
  <c r="M5609" i="6"/>
  <c r="M5610" i="6"/>
  <c r="M5611" i="6"/>
  <c r="M5612" i="6"/>
  <c r="M5613" i="6"/>
  <c r="M5614" i="6"/>
  <c r="M5615" i="6"/>
  <c r="M5616" i="6"/>
  <c r="M5617" i="6"/>
  <c r="M5618" i="6"/>
  <c r="M5619" i="6"/>
  <c r="M5620" i="6"/>
  <c r="M5621" i="6"/>
  <c r="M5622" i="6"/>
  <c r="M5623" i="6"/>
  <c r="M5624" i="6"/>
  <c r="M5625" i="6"/>
  <c r="M5626" i="6"/>
  <c r="M5627" i="6"/>
  <c r="M5628" i="6"/>
  <c r="M5629" i="6"/>
  <c r="M5630" i="6"/>
  <c r="M5631" i="6"/>
  <c r="M5632" i="6"/>
  <c r="M5633" i="6"/>
  <c r="M5634" i="6"/>
  <c r="M5635" i="6"/>
  <c r="M5636" i="6"/>
  <c r="M5637" i="6"/>
  <c r="M5638" i="6"/>
  <c r="M5639" i="6"/>
  <c r="M5640" i="6"/>
  <c r="M5641" i="6"/>
  <c r="M5642" i="6"/>
  <c r="M5643" i="6"/>
  <c r="M5644" i="6"/>
  <c r="M5645" i="6"/>
  <c r="M5646" i="6"/>
  <c r="M5647" i="6"/>
  <c r="M5648" i="6"/>
  <c r="M5649" i="6"/>
  <c r="M5650" i="6"/>
  <c r="M5651" i="6"/>
  <c r="M5652" i="6"/>
  <c r="M5653" i="6"/>
  <c r="M5654" i="6"/>
  <c r="M5655" i="6"/>
  <c r="M5656" i="6"/>
  <c r="M5657" i="6"/>
  <c r="M5658" i="6"/>
  <c r="M5659" i="6"/>
  <c r="M5660" i="6"/>
  <c r="M5661" i="6"/>
  <c r="M5662" i="6"/>
  <c r="M5663" i="6"/>
  <c r="M5664" i="6"/>
  <c r="M5665" i="6"/>
  <c r="M5666" i="6"/>
  <c r="M5667" i="6"/>
  <c r="M5668" i="6"/>
  <c r="M5669" i="6"/>
  <c r="M5670" i="6"/>
  <c r="M5671" i="6"/>
  <c r="M5672" i="6"/>
  <c r="M5673" i="6"/>
  <c r="M5674" i="6"/>
  <c r="M5675" i="6"/>
  <c r="M5676" i="6"/>
  <c r="M5677" i="6"/>
  <c r="M5678" i="6"/>
  <c r="M5679" i="6"/>
  <c r="M5680" i="6"/>
  <c r="M5681" i="6"/>
  <c r="M5682" i="6"/>
  <c r="M5683" i="6"/>
  <c r="M5684" i="6"/>
  <c r="M5685" i="6"/>
  <c r="M5686" i="6"/>
  <c r="M5687" i="6"/>
  <c r="M5688" i="6"/>
  <c r="M5689" i="6"/>
  <c r="M5690" i="6"/>
  <c r="M5691" i="6"/>
  <c r="M5692" i="6"/>
  <c r="M5693" i="6"/>
  <c r="M5694" i="6"/>
  <c r="M5695" i="6"/>
  <c r="M5696" i="6"/>
  <c r="M5697" i="6"/>
  <c r="M5698" i="6"/>
  <c r="M5699" i="6"/>
  <c r="M5700" i="6"/>
  <c r="M5701" i="6"/>
  <c r="M5702" i="6"/>
  <c r="M5703" i="6"/>
  <c r="M5704" i="6"/>
  <c r="M5705" i="6"/>
  <c r="M5706" i="6"/>
  <c r="M5707" i="6"/>
  <c r="M5708" i="6"/>
  <c r="M5709" i="6"/>
  <c r="M5710" i="6"/>
  <c r="M5711" i="6"/>
  <c r="M5712" i="6"/>
  <c r="M5713" i="6"/>
  <c r="M5714" i="6"/>
  <c r="M5715" i="6"/>
  <c r="M5716" i="6"/>
  <c r="M5717" i="6"/>
  <c r="M5718" i="6"/>
  <c r="M5719" i="6"/>
  <c r="M5720" i="6"/>
  <c r="M5721" i="6"/>
  <c r="M5722" i="6"/>
  <c r="M5723" i="6"/>
  <c r="M5724" i="6"/>
  <c r="M5725" i="6"/>
  <c r="M5726" i="6"/>
  <c r="M5727" i="6"/>
  <c r="M5728" i="6"/>
  <c r="M5729" i="6"/>
  <c r="M5730" i="6"/>
  <c r="M5731" i="6"/>
  <c r="M5732" i="6"/>
  <c r="M5733" i="6"/>
  <c r="M5734" i="6"/>
  <c r="M5735" i="6"/>
  <c r="M5736" i="6"/>
  <c r="M5737" i="6"/>
  <c r="M5738" i="6"/>
  <c r="M5739" i="6"/>
  <c r="M5740" i="6"/>
  <c r="M5741" i="6"/>
  <c r="M5742" i="6"/>
  <c r="M5743" i="6"/>
  <c r="M5744" i="6"/>
  <c r="M5745" i="6"/>
  <c r="M5746" i="6"/>
  <c r="M5747" i="6"/>
  <c r="M5748" i="6"/>
  <c r="M5749" i="6"/>
  <c r="M5750" i="6"/>
  <c r="M5751" i="6"/>
  <c r="M5752" i="6"/>
  <c r="M5753" i="6"/>
  <c r="M5754" i="6"/>
  <c r="M5755" i="6"/>
  <c r="M5756" i="6"/>
  <c r="M5757" i="6"/>
  <c r="M5758" i="6"/>
  <c r="M5759" i="6"/>
  <c r="M5760" i="6"/>
  <c r="M5761" i="6"/>
  <c r="M5762" i="6"/>
  <c r="M5763" i="6"/>
  <c r="M5764" i="6"/>
  <c r="M5765" i="6"/>
  <c r="M5766" i="6"/>
  <c r="M5767" i="6"/>
  <c r="M5768" i="6"/>
  <c r="M5769" i="6"/>
  <c r="M5770" i="6"/>
  <c r="M5771" i="6"/>
  <c r="M5772" i="6"/>
  <c r="M5773" i="6"/>
  <c r="M5774" i="6"/>
  <c r="M5775" i="6"/>
  <c r="M5776" i="6"/>
  <c r="M5777" i="6"/>
  <c r="M5778" i="6"/>
  <c r="M5779" i="6"/>
  <c r="M5780" i="6"/>
  <c r="M5781" i="6"/>
  <c r="M5782" i="6"/>
  <c r="M5783" i="6"/>
  <c r="M5784" i="6"/>
  <c r="M5785" i="6"/>
  <c r="M5786" i="6"/>
  <c r="M5787" i="6"/>
  <c r="M5788" i="6"/>
  <c r="M5789" i="6"/>
  <c r="M5790" i="6"/>
  <c r="M5791" i="6"/>
  <c r="M5792" i="6"/>
  <c r="M5793" i="6"/>
  <c r="M5794" i="6"/>
  <c r="M5795" i="6"/>
  <c r="M5796" i="6"/>
  <c r="M5797" i="6"/>
  <c r="M5798" i="6"/>
  <c r="M5799" i="6"/>
  <c r="M5800" i="6"/>
  <c r="M5801" i="6"/>
  <c r="M5802" i="6"/>
  <c r="M5803" i="6"/>
  <c r="M5804" i="6"/>
  <c r="M5805" i="6"/>
  <c r="M5806" i="6"/>
  <c r="M5807" i="6"/>
  <c r="M5808" i="6"/>
  <c r="M5809" i="6"/>
  <c r="M5810" i="6"/>
  <c r="M5811" i="6"/>
  <c r="M5812" i="6"/>
  <c r="M5813" i="6"/>
  <c r="M5814" i="6"/>
  <c r="M5815" i="6"/>
  <c r="M5816" i="6"/>
  <c r="M5817" i="6"/>
  <c r="M5818" i="6"/>
  <c r="M5819" i="6"/>
  <c r="M5820" i="6"/>
  <c r="M5821" i="6"/>
  <c r="M5822" i="6"/>
  <c r="M5823" i="6"/>
  <c r="M5824" i="6"/>
  <c r="M5825" i="6"/>
  <c r="M5826" i="6"/>
  <c r="M5827" i="6"/>
  <c r="M5828" i="6"/>
  <c r="M5829" i="6"/>
  <c r="M5830" i="6"/>
  <c r="M5831" i="6"/>
  <c r="M5832" i="6"/>
  <c r="M5833" i="6"/>
  <c r="M5834" i="6"/>
  <c r="M5835" i="6"/>
  <c r="M5836" i="6"/>
  <c r="M5837" i="6"/>
  <c r="M5838" i="6"/>
  <c r="M5839" i="6"/>
  <c r="M5840" i="6"/>
  <c r="M5841" i="6"/>
  <c r="M5842" i="6"/>
  <c r="M5843" i="6"/>
  <c r="M5844" i="6"/>
  <c r="M5845" i="6"/>
  <c r="M5846" i="6"/>
  <c r="M5847" i="6"/>
  <c r="M5848" i="6"/>
  <c r="M5849" i="6"/>
  <c r="M5850" i="6"/>
  <c r="M5851" i="6"/>
  <c r="M5852" i="6"/>
  <c r="M5853" i="6"/>
  <c r="M5854" i="6"/>
  <c r="M5855" i="6"/>
  <c r="M5856" i="6"/>
  <c r="M5857" i="6"/>
  <c r="M5858" i="6"/>
  <c r="M5859" i="6"/>
  <c r="M5860" i="6"/>
  <c r="M5861" i="6"/>
  <c r="M5862" i="6"/>
  <c r="M5863" i="6"/>
  <c r="M5864" i="6"/>
  <c r="M5865" i="6"/>
  <c r="M5866" i="6"/>
  <c r="M5867" i="6"/>
  <c r="M5868" i="6"/>
  <c r="M5869" i="6"/>
  <c r="M5870" i="6"/>
  <c r="M5871" i="6"/>
  <c r="M5872" i="6"/>
  <c r="M5873" i="6"/>
  <c r="M5874" i="6"/>
  <c r="M5875" i="6"/>
  <c r="M5876" i="6"/>
  <c r="M5877" i="6"/>
  <c r="M5878" i="6"/>
  <c r="M5879" i="6"/>
  <c r="M5880" i="6"/>
  <c r="M5881" i="6"/>
  <c r="M5882" i="6"/>
  <c r="M5883" i="6"/>
  <c r="M5884" i="6"/>
  <c r="M5885" i="6"/>
  <c r="M5886" i="6"/>
  <c r="M5887" i="6"/>
  <c r="M5888" i="6"/>
  <c r="M5889" i="6"/>
  <c r="M5890" i="6"/>
  <c r="M5891" i="6"/>
  <c r="M5892" i="6"/>
  <c r="M5893" i="6"/>
  <c r="M5894" i="6"/>
  <c r="M5895" i="6"/>
  <c r="M5896" i="6"/>
  <c r="M5897" i="6"/>
  <c r="M5898" i="6"/>
  <c r="M5899" i="6"/>
  <c r="M5900" i="6"/>
  <c r="M5901" i="6"/>
  <c r="M5902" i="6"/>
  <c r="M5903" i="6"/>
  <c r="M5904" i="6"/>
  <c r="M5905" i="6"/>
  <c r="M5906" i="6"/>
  <c r="M5907" i="6"/>
  <c r="M5908" i="6"/>
  <c r="M5909" i="6"/>
  <c r="M5910" i="6"/>
  <c r="M5911" i="6"/>
  <c r="M5912" i="6"/>
  <c r="M5913" i="6"/>
  <c r="M5914" i="6"/>
  <c r="M5915" i="6"/>
  <c r="M5916" i="6"/>
  <c r="M5917" i="6"/>
  <c r="M5918" i="6"/>
  <c r="M5919" i="6"/>
  <c r="M5920" i="6"/>
  <c r="M5921" i="6"/>
  <c r="M5922" i="6"/>
  <c r="M5923" i="6"/>
  <c r="M5924" i="6"/>
  <c r="M5925" i="6"/>
  <c r="M5926" i="6"/>
  <c r="M5927" i="6"/>
  <c r="M5928" i="6"/>
  <c r="M5929" i="6"/>
  <c r="M5930" i="6"/>
  <c r="M5931" i="6"/>
  <c r="M5932" i="6"/>
  <c r="M5933" i="6"/>
  <c r="M5934" i="6"/>
  <c r="M5935" i="6"/>
  <c r="M5936" i="6"/>
  <c r="M5937" i="6"/>
  <c r="M5938" i="6"/>
  <c r="M5939" i="6"/>
  <c r="M5940" i="6"/>
  <c r="M5941" i="6"/>
  <c r="M5942" i="6"/>
  <c r="M5943" i="6"/>
  <c r="M5944" i="6"/>
  <c r="M5945" i="6"/>
  <c r="M5946" i="6"/>
  <c r="M5947" i="6"/>
  <c r="M5948" i="6"/>
  <c r="M5949" i="6"/>
  <c r="M5950" i="6"/>
  <c r="M5951" i="6"/>
  <c r="M5952" i="6"/>
  <c r="M5953" i="6"/>
  <c r="M5954" i="6"/>
  <c r="M5955" i="6"/>
  <c r="M5956" i="6"/>
  <c r="M5957" i="6"/>
  <c r="M5958" i="6"/>
  <c r="M5959" i="6"/>
  <c r="M5960" i="6"/>
  <c r="M5961" i="6"/>
  <c r="M5962" i="6"/>
  <c r="M5963" i="6"/>
  <c r="M5964" i="6"/>
  <c r="M5965" i="6"/>
  <c r="M5966" i="6"/>
  <c r="M5967" i="6"/>
  <c r="M5968" i="6"/>
  <c r="M5969" i="6"/>
  <c r="M5970" i="6"/>
  <c r="M5971" i="6"/>
  <c r="M5972" i="6"/>
  <c r="M5973" i="6"/>
  <c r="M5974" i="6"/>
  <c r="M5975" i="6"/>
  <c r="M5976" i="6"/>
  <c r="M5977" i="6"/>
  <c r="M5978" i="6"/>
  <c r="M5979" i="6"/>
  <c r="M5980" i="6"/>
  <c r="M5981" i="6"/>
  <c r="M5982" i="6"/>
  <c r="M5983" i="6"/>
  <c r="M5984" i="6"/>
  <c r="M5985" i="6"/>
  <c r="M5986" i="6"/>
  <c r="M5987" i="6"/>
  <c r="M5988" i="6"/>
  <c r="M5989" i="6"/>
  <c r="M5990" i="6"/>
  <c r="M5991" i="6"/>
  <c r="M5992" i="6"/>
  <c r="M5993" i="6"/>
  <c r="M5994" i="6"/>
  <c r="M5995" i="6"/>
  <c r="M5996" i="6"/>
  <c r="M5997" i="6"/>
  <c r="M5998" i="6"/>
  <c r="M5999" i="6"/>
  <c r="M6000" i="6"/>
  <c r="M6001" i="6"/>
  <c r="M6002" i="6"/>
  <c r="M6003" i="6"/>
  <c r="M6004" i="6"/>
  <c r="M6005" i="6"/>
  <c r="M6006" i="6"/>
  <c r="M6007" i="6"/>
  <c r="M6008" i="6"/>
  <c r="M6009" i="6"/>
  <c r="M6010" i="6"/>
  <c r="M6011" i="6"/>
  <c r="M6012" i="6"/>
  <c r="M6013" i="6"/>
  <c r="M6014" i="6"/>
  <c r="M6015" i="6"/>
  <c r="M6016" i="6"/>
  <c r="M6017" i="6"/>
  <c r="M6018" i="6"/>
  <c r="M6019" i="6"/>
  <c r="M6020" i="6"/>
  <c r="M6021" i="6"/>
  <c r="M6022" i="6"/>
  <c r="M6023" i="6"/>
  <c r="M6024" i="6"/>
  <c r="M6025" i="6"/>
  <c r="M6026" i="6"/>
  <c r="M6027" i="6"/>
  <c r="M6028" i="6"/>
  <c r="M6029" i="6"/>
  <c r="M6030" i="6"/>
  <c r="M6031" i="6"/>
  <c r="M6032" i="6"/>
  <c r="M6033" i="6"/>
  <c r="M6034" i="6"/>
  <c r="M6035" i="6"/>
  <c r="M6036" i="6"/>
  <c r="M6037" i="6"/>
  <c r="M6038" i="6"/>
  <c r="M6039" i="6"/>
  <c r="M6040" i="6"/>
  <c r="M6041" i="6"/>
  <c r="M6042" i="6"/>
  <c r="M6043" i="6"/>
  <c r="M6044" i="6"/>
  <c r="M6045" i="6"/>
  <c r="M6046" i="6"/>
  <c r="M6047" i="6"/>
  <c r="M6048" i="6"/>
  <c r="M6049" i="6"/>
  <c r="M6050" i="6"/>
  <c r="M6051" i="6"/>
  <c r="M6052" i="6"/>
  <c r="M6053" i="6"/>
  <c r="M6054" i="6"/>
  <c r="M6055" i="6"/>
  <c r="M6056" i="6"/>
  <c r="M6057" i="6"/>
  <c r="M6058" i="6"/>
  <c r="M6059" i="6"/>
  <c r="M6060" i="6"/>
  <c r="M6061" i="6"/>
  <c r="M6062" i="6"/>
  <c r="M6063" i="6"/>
  <c r="M6064" i="6"/>
  <c r="M6065" i="6"/>
  <c r="M6066" i="6"/>
  <c r="M6067" i="6"/>
  <c r="M6068" i="6"/>
  <c r="M6069" i="6"/>
  <c r="M6070" i="6"/>
  <c r="M6071" i="6"/>
  <c r="M6072" i="6"/>
  <c r="M6073" i="6"/>
  <c r="M6074" i="6"/>
  <c r="M6075" i="6"/>
  <c r="M6076" i="6"/>
  <c r="M6077" i="6"/>
  <c r="M6078" i="6"/>
  <c r="M6079" i="6"/>
  <c r="M6080" i="6"/>
  <c r="M6081" i="6"/>
  <c r="M6082" i="6"/>
  <c r="M6083" i="6"/>
  <c r="M6084" i="6"/>
  <c r="M6085" i="6"/>
  <c r="M6086" i="6"/>
  <c r="M6087" i="6"/>
  <c r="M6088" i="6"/>
  <c r="M6089" i="6"/>
  <c r="M6090" i="6"/>
  <c r="M6091" i="6"/>
  <c r="M6092" i="6"/>
  <c r="M6093" i="6"/>
  <c r="M6094" i="6"/>
  <c r="M6095" i="6"/>
  <c r="M6096" i="6"/>
  <c r="M6097" i="6"/>
  <c r="M6098" i="6"/>
  <c r="M6099" i="6"/>
  <c r="M6100" i="6"/>
  <c r="M6101" i="6"/>
  <c r="M6102" i="6"/>
  <c r="M6103" i="6"/>
  <c r="M6104" i="6"/>
  <c r="M6105" i="6"/>
  <c r="M6106" i="6"/>
  <c r="M6107" i="6"/>
  <c r="M6108" i="6"/>
  <c r="M6109" i="6"/>
  <c r="M6110" i="6"/>
  <c r="M6111" i="6"/>
  <c r="M6112" i="6"/>
  <c r="M6113" i="6"/>
  <c r="M6114" i="6"/>
  <c r="M6115" i="6"/>
  <c r="M6116" i="6"/>
  <c r="M6117" i="6"/>
  <c r="M6118" i="6"/>
  <c r="M6119" i="6"/>
  <c r="M6120" i="6"/>
  <c r="M6121" i="6"/>
  <c r="M6122" i="6"/>
  <c r="M6123" i="6"/>
  <c r="M6124" i="6"/>
  <c r="M6125" i="6"/>
  <c r="M6126" i="6"/>
  <c r="M6127" i="6"/>
  <c r="M6128" i="6"/>
  <c r="M6129" i="6"/>
  <c r="M6130" i="6"/>
  <c r="M6131" i="6"/>
  <c r="M6132" i="6"/>
  <c r="M6133" i="6"/>
  <c r="M6134" i="6"/>
  <c r="M6135" i="6"/>
  <c r="M6136" i="6"/>
  <c r="M6137" i="6"/>
  <c r="M6138" i="6"/>
  <c r="M6139" i="6"/>
  <c r="M6140" i="6"/>
  <c r="M6141" i="6"/>
  <c r="M6142" i="6"/>
  <c r="M6143" i="6"/>
  <c r="M6144" i="6"/>
  <c r="M6145" i="6"/>
  <c r="M6146" i="6"/>
  <c r="M6147" i="6"/>
  <c r="M6148" i="6"/>
  <c r="M6149" i="6"/>
  <c r="M6150" i="6"/>
  <c r="M6151" i="6"/>
  <c r="M6152" i="6"/>
  <c r="M6153" i="6"/>
  <c r="M6154" i="6"/>
  <c r="M6155" i="6"/>
  <c r="M6156" i="6"/>
  <c r="M6157" i="6"/>
  <c r="M6158" i="6"/>
  <c r="M6159" i="6"/>
  <c r="M6160" i="6"/>
  <c r="M6161" i="6"/>
  <c r="M6162" i="6"/>
  <c r="M6163" i="6"/>
  <c r="M6164" i="6"/>
  <c r="M6165" i="6"/>
  <c r="M6166" i="6"/>
  <c r="M6167" i="6"/>
  <c r="M6168" i="6"/>
  <c r="M6169" i="6"/>
  <c r="M6170" i="6"/>
  <c r="M6171" i="6"/>
  <c r="M6172" i="6"/>
  <c r="M6173" i="6"/>
  <c r="M6174" i="6"/>
  <c r="M6175" i="6"/>
  <c r="M6176" i="6"/>
  <c r="M6177" i="6"/>
  <c r="M6178" i="6"/>
  <c r="M6179" i="6"/>
  <c r="M6180" i="6"/>
  <c r="M6181" i="6"/>
  <c r="M6182" i="6"/>
  <c r="M6183" i="6"/>
  <c r="M6184" i="6"/>
  <c r="M6185" i="6"/>
  <c r="M6186" i="6"/>
  <c r="M6187" i="6"/>
  <c r="M6188" i="6"/>
  <c r="M6189" i="6"/>
  <c r="M6190" i="6"/>
  <c r="M6191" i="6"/>
  <c r="M6192" i="6"/>
  <c r="M6193" i="6"/>
  <c r="M6194" i="6"/>
  <c r="M6195" i="6"/>
  <c r="M6196" i="6"/>
  <c r="M6197" i="6"/>
  <c r="M6198" i="6"/>
  <c r="M6199" i="6"/>
  <c r="M6200" i="6"/>
  <c r="M6201" i="6"/>
  <c r="M6202" i="6"/>
  <c r="M6203" i="6"/>
  <c r="M6204" i="6"/>
  <c r="M6205" i="6"/>
  <c r="M6206" i="6"/>
  <c r="M6207" i="6"/>
  <c r="M6208" i="6"/>
  <c r="M6209" i="6"/>
  <c r="M6210" i="6"/>
  <c r="M6211" i="6"/>
  <c r="M6212" i="6"/>
  <c r="M6213" i="6"/>
  <c r="M6214" i="6"/>
  <c r="M6215" i="6"/>
  <c r="M6216" i="6"/>
  <c r="M6217" i="6"/>
  <c r="M6218" i="6"/>
  <c r="M6219" i="6"/>
  <c r="M6220" i="6"/>
  <c r="M6221" i="6"/>
  <c r="M6222" i="6"/>
  <c r="M6223" i="6"/>
  <c r="M6224" i="6"/>
  <c r="M6225" i="6"/>
  <c r="M6226" i="6"/>
  <c r="M6227" i="6"/>
  <c r="M6228" i="6"/>
  <c r="M6229" i="6"/>
  <c r="M6230" i="6"/>
  <c r="M6231" i="6"/>
  <c r="M6232" i="6"/>
  <c r="M6233" i="6"/>
  <c r="M6234" i="6"/>
  <c r="M6235" i="6"/>
  <c r="M6236" i="6"/>
  <c r="M6237" i="6"/>
  <c r="M6238" i="6"/>
  <c r="M6239" i="6"/>
  <c r="M6240" i="6"/>
  <c r="M6241" i="6"/>
  <c r="M6242" i="6"/>
  <c r="M6243" i="6"/>
  <c r="M6244" i="6"/>
  <c r="M6245" i="6"/>
  <c r="M6246" i="6"/>
  <c r="M6247" i="6"/>
  <c r="M6248" i="6"/>
  <c r="M6249" i="6"/>
  <c r="M6250" i="6"/>
  <c r="M6251" i="6"/>
  <c r="M6252" i="6"/>
  <c r="M6253" i="6"/>
  <c r="M6254" i="6"/>
  <c r="M6255" i="6"/>
  <c r="M6256" i="6"/>
  <c r="M6257" i="6"/>
  <c r="M6258" i="6"/>
  <c r="M6259" i="6"/>
  <c r="M6260" i="6"/>
  <c r="M6261" i="6"/>
  <c r="M6262" i="6"/>
  <c r="M6263" i="6"/>
  <c r="M6264" i="6"/>
  <c r="M6265" i="6"/>
  <c r="M6266" i="6"/>
  <c r="M6267" i="6"/>
  <c r="M6268" i="6"/>
  <c r="M6269" i="6"/>
  <c r="M6270" i="6"/>
  <c r="M6271" i="6"/>
  <c r="M6272" i="6"/>
  <c r="M6273" i="6"/>
  <c r="M6274" i="6"/>
  <c r="M6275" i="6"/>
  <c r="M6276" i="6"/>
  <c r="M6277" i="6"/>
  <c r="M6278" i="6"/>
  <c r="M6279" i="6"/>
  <c r="M6280" i="6"/>
  <c r="M6281" i="6"/>
  <c r="M6282" i="6"/>
  <c r="M6283" i="6"/>
  <c r="M6284" i="6"/>
  <c r="M6285" i="6"/>
  <c r="M6286" i="6"/>
  <c r="M6287" i="6"/>
  <c r="M6288" i="6"/>
  <c r="M6289" i="6"/>
  <c r="M6290" i="6"/>
  <c r="M6291" i="6"/>
  <c r="M6292" i="6"/>
  <c r="M6293" i="6"/>
  <c r="M6294" i="6"/>
  <c r="M6295" i="6"/>
  <c r="M6296" i="6"/>
  <c r="M6297" i="6"/>
  <c r="M6298" i="6"/>
  <c r="M6299" i="6"/>
  <c r="M6300" i="6"/>
  <c r="M6301" i="6"/>
  <c r="M6302" i="6"/>
  <c r="M6303" i="6"/>
  <c r="M6304" i="6"/>
  <c r="M6305" i="6"/>
  <c r="M6306" i="6"/>
  <c r="M6307" i="6"/>
  <c r="M6308" i="6"/>
  <c r="M6309" i="6"/>
  <c r="M6310" i="6"/>
  <c r="M6311" i="6"/>
  <c r="M6312" i="6"/>
  <c r="M6313" i="6"/>
  <c r="M6314" i="6"/>
  <c r="M6315" i="6"/>
  <c r="M6316" i="6"/>
  <c r="M6317" i="6"/>
  <c r="M6318" i="6"/>
  <c r="M6319" i="6"/>
  <c r="M6320" i="6"/>
  <c r="M6321" i="6"/>
  <c r="M6322" i="6"/>
  <c r="M6323" i="6"/>
  <c r="M6324" i="6"/>
  <c r="M6325" i="6"/>
  <c r="M6326" i="6"/>
  <c r="M6327" i="6"/>
  <c r="M6328" i="6"/>
  <c r="M6329" i="6"/>
  <c r="M6330" i="6"/>
  <c r="M6331" i="6"/>
  <c r="M6332" i="6"/>
  <c r="M6333" i="6"/>
  <c r="M6334" i="6"/>
  <c r="M6335" i="6"/>
  <c r="M6336" i="6"/>
  <c r="M6337" i="6"/>
  <c r="M6338" i="6"/>
  <c r="M6339" i="6"/>
  <c r="M6340" i="6"/>
  <c r="M6341" i="6"/>
  <c r="M6342" i="6"/>
  <c r="M6343" i="6"/>
  <c r="M6344" i="6"/>
  <c r="M6345" i="6"/>
  <c r="M6346" i="6"/>
  <c r="M6347" i="6"/>
  <c r="M6348" i="6"/>
  <c r="M6349" i="6"/>
  <c r="M6350" i="6"/>
  <c r="M6351" i="6"/>
  <c r="M6352" i="6"/>
  <c r="M6353" i="6"/>
  <c r="M6354" i="6"/>
  <c r="M6355" i="6"/>
  <c r="M6356" i="6"/>
  <c r="M6357" i="6"/>
  <c r="M6358" i="6"/>
  <c r="M6359" i="6"/>
  <c r="M6360" i="6"/>
  <c r="M6361" i="6"/>
  <c r="M6362" i="6"/>
  <c r="M6363" i="6"/>
  <c r="M6364" i="6"/>
  <c r="M6365" i="6"/>
  <c r="M6366" i="6"/>
  <c r="M6367" i="6"/>
  <c r="M6368" i="6"/>
  <c r="M6369" i="6"/>
  <c r="M6370" i="6"/>
  <c r="M6371" i="6"/>
  <c r="M6372" i="6"/>
  <c r="M6373" i="6"/>
  <c r="M6374" i="6"/>
  <c r="M6375" i="6"/>
  <c r="M6376" i="6"/>
  <c r="M6377" i="6"/>
  <c r="M6378" i="6"/>
  <c r="M6379" i="6"/>
  <c r="M6380" i="6"/>
  <c r="M6381" i="6"/>
  <c r="M6382" i="6"/>
  <c r="M6383" i="6"/>
  <c r="M6384" i="6"/>
  <c r="M6385" i="6"/>
  <c r="M6386" i="6"/>
  <c r="M6387" i="6"/>
  <c r="M6388" i="6"/>
  <c r="M6389" i="6"/>
  <c r="M6390" i="6"/>
  <c r="M6391" i="6"/>
  <c r="M6392" i="6"/>
  <c r="M6393" i="6"/>
  <c r="M6394" i="6"/>
  <c r="M6395" i="6"/>
  <c r="M6396" i="6"/>
  <c r="M6397" i="6"/>
  <c r="M6398" i="6"/>
  <c r="M6399" i="6"/>
  <c r="G329" i="10" s="1"/>
  <c r="M6400" i="6"/>
  <c r="M6401" i="6"/>
  <c r="M6402" i="6"/>
  <c r="M6403" i="6"/>
  <c r="M6404" i="6"/>
  <c r="M6405" i="6"/>
  <c r="M6406" i="6"/>
  <c r="M6407" i="6"/>
  <c r="M6408" i="6"/>
  <c r="M6409" i="6"/>
  <c r="M6410" i="6"/>
  <c r="M6411" i="6"/>
  <c r="M6412" i="6"/>
  <c r="M6413" i="6"/>
  <c r="M6414" i="6"/>
  <c r="M6415" i="6"/>
  <c r="M6416" i="6"/>
  <c r="M6417" i="6"/>
  <c r="M6418" i="6"/>
  <c r="M6419" i="6"/>
  <c r="M6420" i="6"/>
  <c r="M6421" i="6"/>
  <c r="M6422" i="6"/>
  <c r="M6423" i="6"/>
  <c r="M6424" i="6"/>
  <c r="M6425" i="6"/>
  <c r="M6426" i="6"/>
  <c r="M6427" i="6"/>
  <c r="M6428" i="6"/>
  <c r="M6429" i="6"/>
  <c r="M6430" i="6"/>
  <c r="M6431" i="6"/>
  <c r="M6432" i="6"/>
  <c r="M6433" i="6"/>
  <c r="M6434" i="6"/>
  <c r="M6435" i="6"/>
  <c r="M6436" i="6"/>
  <c r="M6437" i="6"/>
  <c r="M6438" i="6"/>
  <c r="M6439" i="6"/>
  <c r="M6440" i="6"/>
  <c r="M6441" i="6"/>
  <c r="M6442" i="6"/>
  <c r="M6443" i="6"/>
  <c r="M6444" i="6"/>
  <c r="M6445" i="6"/>
  <c r="M6446" i="6"/>
  <c r="M6447" i="6"/>
  <c r="M6448" i="6"/>
  <c r="M6449" i="6"/>
  <c r="M6450" i="6"/>
  <c r="M6451" i="6"/>
  <c r="M6452" i="6"/>
  <c r="M6453" i="6"/>
  <c r="M6454" i="6"/>
  <c r="M6455" i="6"/>
  <c r="M6456" i="6"/>
  <c r="M6457" i="6"/>
  <c r="M6458" i="6"/>
  <c r="M6459" i="6"/>
  <c r="M6460" i="6"/>
  <c r="M6461" i="6"/>
  <c r="M6462" i="6"/>
  <c r="M6463" i="6"/>
  <c r="M6464" i="6"/>
  <c r="M6465" i="6"/>
  <c r="M6466" i="6"/>
  <c r="M6467" i="6"/>
  <c r="M6468" i="6"/>
  <c r="M6469" i="6"/>
  <c r="M6470" i="6"/>
  <c r="M6471" i="6"/>
  <c r="M6472" i="6"/>
  <c r="M6473" i="6"/>
  <c r="M6474" i="6"/>
  <c r="M6475" i="6"/>
  <c r="M6476" i="6"/>
  <c r="M6477" i="6"/>
  <c r="M6478" i="6"/>
  <c r="M6479" i="6"/>
  <c r="M6480" i="6"/>
  <c r="M6481" i="6"/>
  <c r="M6482" i="6"/>
  <c r="M6483" i="6"/>
  <c r="M6484" i="6"/>
  <c r="M6485" i="6"/>
  <c r="M6486" i="6"/>
  <c r="M6487" i="6"/>
  <c r="M6488" i="6"/>
  <c r="M6489" i="6"/>
  <c r="M6490" i="6"/>
  <c r="M6491" i="6"/>
  <c r="M6492" i="6"/>
  <c r="M6493" i="6"/>
  <c r="M6494" i="6"/>
  <c r="M6495" i="6"/>
  <c r="M6496" i="6"/>
  <c r="M6497" i="6"/>
  <c r="M6498" i="6"/>
  <c r="M6499" i="6"/>
  <c r="M6500" i="6"/>
  <c r="M6501" i="6"/>
  <c r="M6502" i="6"/>
  <c r="M6503" i="6"/>
  <c r="M6504" i="6"/>
  <c r="M6505" i="6"/>
  <c r="M6506" i="6"/>
  <c r="M6507" i="6"/>
  <c r="M6508" i="6"/>
  <c r="M6509" i="6"/>
  <c r="M6510" i="6"/>
  <c r="M6511" i="6"/>
  <c r="M6512" i="6"/>
  <c r="M6513" i="6"/>
  <c r="M6514" i="6"/>
  <c r="M6515" i="6"/>
  <c r="M6516" i="6"/>
  <c r="M6517" i="6"/>
  <c r="M6518" i="6"/>
  <c r="M6519" i="6"/>
  <c r="M6520" i="6"/>
  <c r="M6521" i="6"/>
  <c r="M6522" i="6"/>
  <c r="M6523" i="6"/>
  <c r="M6524" i="6"/>
  <c r="M6525" i="6"/>
  <c r="M6526" i="6"/>
  <c r="M6527" i="6"/>
  <c r="M6528" i="6"/>
  <c r="M6529" i="6"/>
  <c r="M6530" i="6"/>
  <c r="M6531" i="6"/>
  <c r="M6532" i="6"/>
  <c r="M6533" i="6"/>
  <c r="M6534" i="6"/>
  <c r="M6535" i="6"/>
  <c r="M6536" i="6"/>
  <c r="M6537" i="6"/>
  <c r="M6538" i="6"/>
  <c r="M6539" i="6"/>
  <c r="M6540" i="6"/>
  <c r="M6541" i="6"/>
  <c r="M6542" i="6"/>
  <c r="M6543" i="6"/>
  <c r="M6544" i="6"/>
  <c r="M6545" i="6"/>
  <c r="M6546" i="6"/>
  <c r="M6547" i="6"/>
  <c r="M6548" i="6"/>
  <c r="M6549" i="6"/>
  <c r="M6550" i="6"/>
  <c r="M6551" i="6"/>
  <c r="M6552" i="6"/>
  <c r="M6553" i="6"/>
  <c r="M6554" i="6"/>
  <c r="M6555" i="6"/>
  <c r="M6556" i="6"/>
  <c r="M6557" i="6"/>
  <c r="M6558" i="6"/>
  <c r="M6559" i="6"/>
  <c r="M6560" i="6"/>
  <c r="M6561" i="6"/>
  <c r="M6562" i="6"/>
  <c r="M6563" i="6"/>
  <c r="M6564" i="6"/>
  <c r="M6565" i="6"/>
  <c r="M6566" i="6"/>
  <c r="M6567" i="6"/>
  <c r="M6568" i="6"/>
  <c r="M6569" i="6"/>
  <c r="M6570" i="6"/>
  <c r="M6571" i="6"/>
  <c r="M6572" i="6"/>
  <c r="M6573" i="6"/>
  <c r="M6574" i="6"/>
  <c r="M6575" i="6"/>
  <c r="M6576" i="6"/>
  <c r="M6577" i="6"/>
  <c r="M6578" i="6"/>
  <c r="M6579" i="6"/>
  <c r="M6580" i="6"/>
  <c r="M6581" i="6"/>
  <c r="M6582" i="6"/>
  <c r="M6583" i="6"/>
  <c r="M6584" i="6"/>
  <c r="M6585" i="6"/>
  <c r="M6586" i="6"/>
  <c r="M6587" i="6"/>
  <c r="M6588" i="6"/>
  <c r="M6589" i="6"/>
  <c r="M6590" i="6"/>
  <c r="M6591" i="6"/>
  <c r="M6592" i="6"/>
  <c r="M6593" i="6"/>
  <c r="M6594" i="6"/>
  <c r="M6595" i="6"/>
  <c r="M6596" i="6"/>
  <c r="M6597" i="6"/>
  <c r="M6598" i="6"/>
  <c r="M6599" i="6"/>
  <c r="M6600" i="6"/>
  <c r="M6601" i="6"/>
  <c r="M6602" i="6"/>
  <c r="M6603" i="6"/>
  <c r="M6604" i="6"/>
  <c r="M6605" i="6"/>
  <c r="M6606" i="6"/>
  <c r="M6607" i="6"/>
  <c r="M6608" i="6"/>
  <c r="M6609" i="6"/>
  <c r="M6610" i="6"/>
  <c r="M6611" i="6"/>
  <c r="M6612" i="6"/>
  <c r="M6613" i="6"/>
  <c r="M6614" i="6"/>
  <c r="M6615" i="6"/>
  <c r="M6616" i="6"/>
  <c r="M6617" i="6"/>
  <c r="M6618" i="6"/>
  <c r="M6619" i="6"/>
  <c r="M6620" i="6"/>
  <c r="M6621" i="6"/>
  <c r="M6622" i="6"/>
  <c r="M6623" i="6"/>
  <c r="M6624" i="6"/>
  <c r="M6625" i="6"/>
  <c r="M6626" i="6"/>
  <c r="M6627" i="6"/>
  <c r="M6628" i="6"/>
  <c r="M6629" i="6"/>
  <c r="M6630" i="6"/>
  <c r="M6631" i="6"/>
  <c r="M6632" i="6"/>
  <c r="M6633" i="6"/>
  <c r="M6634" i="6"/>
  <c r="M6635" i="6"/>
  <c r="M6636" i="6"/>
  <c r="M6637" i="6"/>
  <c r="M6638" i="6"/>
  <c r="M6639" i="6"/>
  <c r="M6640" i="6"/>
  <c r="M6641" i="6"/>
  <c r="M6642" i="6"/>
  <c r="M6643" i="6"/>
  <c r="M6644" i="6"/>
  <c r="M6645" i="6"/>
  <c r="M6646" i="6"/>
  <c r="M6647" i="6"/>
  <c r="M6648" i="6"/>
  <c r="M6649" i="6"/>
  <c r="M6650" i="6"/>
  <c r="M6651" i="6"/>
  <c r="M6652" i="6"/>
  <c r="M6653" i="6"/>
  <c r="M6654" i="6"/>
  <c r="M6655" i="6"/>
  <c r="M6656" i="6"/>
  <c r="M6657" i="6"/>
  <c r="M6658" i="6"/>
  <c r="M6659" i="6"/>
  <c r="M6660" i="6"/>
  <c r="M6661" i="6"/>
  <c r="M6662" i="6"/>
  <c r="M6663" i="6"/>
  <c r="M6664" i="6"/>
  <c r="M6665" i="6"/>
  <c r="M6666" i="6"/>
  <c r="M6667" i="6"/>
  <c r="M6668" i="6"/>
  <c r="M6669" i="6"/>
  <c r="M6670" i="6"/>
  <c r="M6671" i="6"/>
  <c r="M6672" i="6"/>
  <c r="M6673" i="6"/>
  <c r="M6674" i="6"/>
  <c r="M6675" i="6"/>
  <c r="M6676" i="6"/>
  <c r="M6677" i="6"/>
  <c r="M6678" i="6"/>
  <c r="M6679" i="6"/>
  <c r="M6680" i="6"/>
  <c r="M6681" i="6"/>
  <c r="M6682" i="6"/>
  <c r="M6683" i="6"/>
  <c r="M6684" i="6"/>
  <c r="M6685" i="6"/>
  <c r="M6686" i="6"/>
  <c r="M6687" i="6"/>
  <c r="M6688" i="6"/>
  <c r="M6689" i="6"/>
  <c r="M6690" i="6"/>
  <c r="M6691" i="6"/>
  <c r="M6692" i="6"/>
  <c r="M6693" i="6"/>
  <c r="M6694" i="6"/>
  <c r="M6695" i="6"/>
  <c r="M6696" i="6"/>
  <c r="M6697" i="6"/>
  <c r="M6698" i="6"/>
  <c r="M6699" i="6"/>
  <c r="M6700" i="6"/>
  <c r="M6701" i="6"/>
  <c r="M6702" i="6"/>
  <c r="M6703" i="6"/>
  <c r="M6704" i="6"/>
  <c r="M6705" i="6"/>
  <c r="M6706" i="6"/>
  <c r="M6707" i="6"/>
  <c r="M6708" i="6"/>
  <c r="M6709" i="6"/>
  <c r="M6710" i="6"/>
  <c r="M6711" i="6"/>
  <c r="M6712" i="6"/>
  <c r="M6713" i="6"/>
  <c r="M6714" i="6"/>
  <c r="M6715" i="6"/>
  <c r="M6716" i="6"/>
  <c r="M6717" i="6"/>
  <c r="M6718" i="6"/>
  <c r="M6719" i="6"/>
  <c r="M6720" i="6"/>
  <c r="M6721" i="6"/>
  <c r="M6722" i="6"/>
  <c r="M6723" i="6"/>
  <c r="M6724" i="6"/>
  <c r="M6725" i="6"/>
  <c r="M6726" i="6"/>
  <c r="M6727" i="6"/>
  <c r="M6728" i="6"/>
  <c r="M6729" i="6"/>
  <c r="M6730" i="6"/>
  <c r="M6731" i="6"/>
  <c r="M6732" i="6"/>
  <c r="M6733" i="6"/>
  <c r="M6734" i="6"/>
  <c r="M6735" i="6"/>
  <c r="M6736" i="6"/>
  <c r="M6737" i="6"/>
  <c r="M6738" i="6"/>
  <c r="M6739" i="6"/>
  <c r="M6740" i="6"/>
  <c r="M6741" i="6"/>
  <c r="M6742" i="6"/>
  <c r="M6743" i="6"/>
  <c r="M6744" i="6"/>
  <c r="M6745" i="6"/>
  <c r="M6746" i="6"/>
  <c r="M6747" i="6"/>
  <c r="M6748" i="6"/>
  <c r="M6749" i="6"/>
  <c r="M6750" i="6"/>
  <c r="M6751" i="6"/>
  <c r="M6752" i="6"/>
  <c r="M6753" i="6"/>
  <c r="M6754" i="6"/>
  <c r="M6755" i="6"/>
  <c r="M6756" i="6"/>
  <c r="M6757" i="6"/>
  <c r="M6758" i="6"/>
  <c r="M6759" i="6"/>
  <c r="M6760" i="6"/>
  <c r="M6761" i="6"/>
  <c r="M6762" i="6"/>
  <c r="M6763" i="6"/>
  <c r="M6764" i="6"/>
  <c r="M6765" i="6"/>
  <c r="M6766" i="6"/>
  <c r="M6767" i="6"/>
  <c r="M6768" i="6"/>
  <c r="M6769" i="6"/>
  <c r="M6770" i="6"/>
  <c r="M6771" i="6"/>
  <c r="M6772" i="6"/>
  <c r="M6773" i="6"/>
  <c r="M6774" i="6"/>
  <c r="M6775" i="6"/>
  <c r="M6776" i="6"/>
  <c r="M6777" i="6"/>
  <c r="M6778" i="6"/>
  <c r="M6779" i="6"/>
  <c r="M6780" i="6"/>
  <c r="M6781" i="6"/>
  <c r="M6782" i="6"/>
  <c r="M6783" i="6"/>
  <c r="M6784" i="6"/>
  <c r="M6785" i="6"/>
  <c r="M6786" i="6"/>
  <c r="M6787" i="6"/>
  <c r="M6788" i="6"/>
  <c r="M6789" i="6"/>
  <c r="M6790" i="6"/>
  <c r="M6791" i="6"/>
  <c r="M6792" i="6"/>
  <c r="M6793" i="6"/>
  <c r="M6794" i="6"/>
  <c r="M6795" i="6"/>
  <c r="M6796" i="6"/>
  <c r="M6797" i="6"/>
  <c r="M6798" i="6"/>
  <c r="M6799" i="6"/>
  <c r="M6800" i="6"/>
  <c r="M6801" i="6"/>
  <c r="M6802" i="6"/>
  <c r="M6803" i="6"/>
  <c r="M6804" i="6"/>
  <c r="M6805" i="6"/>
  <c r="M6806" i="6"/>
  <c r="M6807" i="6"/>
  <c r="M6808" i="6"/>
  <c r="M6809" i="6"/>
  <c r="M6810" i="6"/>
  <c r="M6811" i="6"/>
  <c r="M6812" i="6"/>
  <c r="M6813" i="6"/>
  <c r="M6814" i="6"/>
  <c r="M6815" i="6"/>
  <c r="M6816" i="6"/>
  <c r="M6817" i="6"/>
  <c r="M6818" i="6"/>
  <c r="M6819" i="6"/>
  <c r="M6820" i="6"/>
  <c r="M6821" i="6"/>
  <c r="M6822" i="6"/>
  <c r="M6823" i="6"/>
  <c r="M6824" i="6"/>
  <c r="M6825" i="6"/>
  <c r="M6826" i="6"/>
  <c r="M6827" i="6"/>
  <c r="M6828" i="6"/>
  <c r="M6829" i="6"/>
  <c r="M6830" i="6"/>
  <c r="M6831" i="6"/>
  <c r="M6832" i="6"/>
  <c r="M6833" i="6"/>
  <c r="M6834" i="6"/>
  <c r="M6835" i="6"/>
  <c r="M6836" i="6"/>
  <c r="M6837" i="6"/>
  <c r="M6838" i="6"/>
  <c r="M6839" i="6"/>
  <c r="M6840" i="6"/>
  <c r="M6841" i="6"/>
  <c r="M6842" i="6"/>
  <c r="M6843" i="6"/>
  <c r="M6844" i="6"/>
  <c r="M6845" i="6"/>
  <c r="M6846" i="6"/>
  <c r="M6847" i="6"/>
  <c r="M6848" i="6"/>
  <c r="M6849" i="6"/>
  <c r="M6850" i="6"/>
  <c r="M6851" i="6"/>
  <c r="M6852" i="6"/>
  <c r="M6853" i="6"/>
  <c r="M6854" i="6"/>
  <c r="M6855" i="6"/>
  <c r="M6856" i="6"/>
  <c r="M6857" i="6"/>
  <c r="M6858" i="6"/>
  <c r="M6859" i="6"/>
  <c r="M6860" i="6"/>
  <c r="M6861" i="6"/>
  <c r="M6862" i="6"/>
  <c r="M6863" i="6"/>
  <c r="M6864" i="6"/>
  <c r="M6865" i="6"/>
  <c r="M6866" i="6"/>
  <c r="M6867" i="6"/>
  <c r="M6868" i="6"/>
  <c r="M6869" i="6"/>
  <c r="M6870" i="6"/>
  <c r="M6871" i="6"/>
  <c r="M6872" i="6"/>
  <c r="M6873" i="6"/>
  <c r="M6874" i="6"/>
  <c r="M6875" i="6"/>
  <c r="M6876" i="6"/>
  <c r="M6877" i="6"/>
  <c r="M6878" i="6"/>
  <c r="M6879" i="6"/>
  <c r="M6880" i="6"/>
  <c r="M6881" i="6"/>
  <c r="M6882" i="6"/>
  <c r="M6883" i="6"/>
  <c r="M6884" i="6"/>
  <c r="M6885" i="6"/>
  <c r="M6886" i="6"/>
  <c r="M6887" i="6"/>
  <c r="M6888" i="6"/>
  <c r="M6889" i="6"/>
  <c r="M6890" i="6"/>
  <c r="M6891" i="6"/>
  <c r="M6892" i="6"/>
  <c r="M6893" i="6"/>
  <c r="M6894" i="6"/>
  <c r="M6895" i="6"/>
  <c r="M6896" i="6"/>
  <c r="M6897" i="6"/>
  <c r="M6898" i="6"/>
  <c r="M6899" i="6"/>
  <c r="M6900" i="6"/>
  <c r="M6901" i="6"/>
  <c r="M6902" i="6"/>
  <c r="M6903" i="6"/>
  <c r="M6904" i="6"/>
  <c r="M6905" i="6"/>
  <c r="M6906" i="6"/>
  <c r="M6907" i="6"/>
  <c r="M6908" i="6"/>
  <c r="M6909" i="6"/>
  <c r="M6910" i="6"/>
  <c r="M6911" i="6"/>
  <c r="M6912" i="6"/>
  <c r="M6913" i="6"/>
  <c r="M6914" i="6"/>
  <c r="M6915" i="6"/>
  <c r="M6916" i="6"/>
  <c r="M6917" i="6"/>
  <c r="M6918" i="6"/>
  <c r="M6919" i="6"/>
  <c r="M6920" i="6"/>
  <c r="M6921" i="6"/>
  <c r="M6922" i="6"/>
  <c r="M6923" i="6"/>
  <c r="M6924" i="6"/>
  <c r="M6925" i="6"/>
  <c r="M6926" i="6"/>
  <c r="M6927" i="6"/>
  <c r="M6928" i="6"/>
  <c r="M6929" i="6"/>
  <c r="M6930" i="6"/>
  <c r="M6931" i="6"/>
  <c r="M6932" i="6"/>
  <c r="M6933" i="6"/>
  <c r="M6934" i="6"/>
  <c r="M6935" i="6"/>
  <c r="M6936" i="6"/>
  <c r="M6937" i="6"/>
  <c r="M6938" i="6"/>
  <c r="M6939" i="6"/>
  <c r="M6940" i="6"/>
  <c r="M6941" i="6"/>
  <c r="M6942" i="6"/>
  <c r="M6943" i="6"/>
  <c r="M6944" i="6"/>
  <c r="M6945" i="6"/>
  <c r="M6946" i="6"/>
  <c r="M6947" i="6"/>
  <c r="M6948" i="6"/>
  <c r="M6949" i="6"/>
  <c r="M6950" i="6"/>
  <c r="M6951" i="6"/>
  <c r="M6952" i="6"/>
  <c r="M6953" i="6"/>
  <c r="M6954" i="6"/>
  <c r="M6955" i="6"/>
  <c r="M6956" i="6"/>
  <c r="M6957" i="6"/>
  <c r="M6958" i="6"/>
  <c r="M6959" i="6"/>
  <c r="M6960" i="6"/>
  <c r="M6961" i="6"/>
  <c r="M6962" i="6"/>
  <c r="M6963" i="6"/>
  <c r="M6964" i="6"/>
  <c r="M6965" i="6"/>
  <c r="M6966" i="6"/>
  <c r="M6967" i="6"/>
  <c r="M6968" i="6"/>
  <c r="M6969" i="6"/>
  <c r="M6970" i="6"/>
  <c r="M6971" i="6"/>
  <c r="M6972" i="6"/>
  <c r="M6973" i="6"/>
  <c r="M6974" i="6"/>
  <c r="M6975" i="6"/>
  <c r="M6976" i="6"/>
  <c r="M6977" i="6"/>
  <c r="M6978" i="6"/>
  <c r="M6979" i="6"/>
  <c r="M6980" i="6"/>
  <c r="M6981" i="6"/>
  <c r="M6982" i="6"/>
  <c r="M6983" i="6"/>
  <c r="M6984" i="6"/>
  <c r="M6985" i="6"/>
  <c r="M6986" i="6"/>
  <c r="M6987" i="6"/>
  <c r="M6988" i="6"/>
  <c r="M6989" i="6"/>
  <c r="M6990" i="6"/>
  <c r="M6991" i="6"/>
  <c r="M6992" i="6"/>
  <c r="M6993" i="6"/>
  <c r="M6994" i="6"/>
  <c r="M6995" i="6"/>
  <c r="M6996" i="6"/>
  <c r="M6997" i="6"/>
  <c r="M6998" i="6"/>
  <c r="M6999" i="6"/>
  <c r="M7000" i="6"/>
  <c r="M7001" i="6"/>
  <c r="M7002" i="6"/>
  <c r="M7003" i="6"/>
  <c r="M7004" i="6"/>
  <c r="M7005" i="6"/>
  <c r="M7006" i="6"/>
  <c r="M7007" i="6"/>
  <c r="M7008" i="6"/>
  <c r="M7009" i="6"/>
  <c r="M7010" i="6"/>
  <c r="M7011" i="6"/>
  <c r="M7012" i="6"/>
  <c r="M7013" i="6"/>
  <c r="M7014" i="6"/>
  <c r="M7015" i="6"/>
  <c r="M7016" i="6"/>
  <c r="M7017" i="6"/>
  <c r="M7018" i="6"/>
  <c r="M7019" i="6"/>
  <c r="M7020" i="6"/>
  <c r="M7021" i="6"/>
  <c r="M7022" i="6"/>
  <c r="M7023" i="6"/>
  <c r="M7024" i="6"/>
  <c r="M7025" i="6"/>
  <c r="M7026" i="6"/>
  <c r="M7027" i="6"/>
  <c r="M7028" i="6"/>
  <c r="M7029" i="6"/>
  <c r="M7030" i="6"/>
  <c r="M7031" i="6"/>
  <c r="M7032" i="6"/>
  <c r="M7033" i="6"/>
  <c r="M7034" i="6"/>
  <c r="M7035" i="6"/>
  <c r="M7036" i="6"/>
  <c r="M7037" i="6"/>
  <c r="M7038" i="6"/>
  <c r="M7039" i="6"/>
  <c r="M7040" i="6"/>
  <c r="M7041" i="6"/>
  <c r="M7042" i="6"/>
  <c r="M7043" i="6"/>
  <c r="M7044" i="6"/>
  <c r="M7045" i="6"/>
  <c r="M7046" i="6"/>
  <c r="M7047" i="6"/>
  <c r="M7048" i="6"/>
  <c r="M7049" i="6"/>
  <c r="M7050" i="6"/>
  <c r="M7051" i="6"/>
  <c r="M7052" i="6"/>
  <c r="M7053" i="6"/>
  <c r="M7054" i="6"/>
  <c r="M7055" i="6"/>
  <c r="M7056" i="6"/>
  <c r="M7057" i="6"/>
  <c r="M7058" i="6"/>
  <c r="M7059" i="6"/>
  <c r="M7060" i="6"/>
  <c r="M7061" i="6"/>
  <c r="M7062" i="6"/>
  <c r="M7063" i="6"/>
  <c r="M7064" i="6"/>
  <c r="M7065" i="6"/>
  <c r="M7066" i="6"/>
  <c r="M7067" i="6"/>
  <c r="M7068" i="6"/>
  <c r="M7069" i="6"/>
  <c r="M7070" i="6"/>
  <c r="M7071" i="6"/>
  <c r="M7072" i="6"/>
  <c r="M7073" i="6"/>
  <c r="M7074" i="6"/>
  <c r="M7075" i="6"/>
  <c r="M7076" i="6"/>
  <c r="M7077" i="6"/>
  <c r="M7078" i="6"/>
  <c r="M7079" i="6"/>
  <c r="M7080" i="6"/>
  <c r="M7081" i="6"/>
  <c r="M7082" i="6"/>
  <c r="M7083" i="6"/>
  <c r="M7084" i="6"/>
  <c r="M7085" i="6"/>
  <c r="M7086" i="6"/>
  <c r="M7087" i="6"/>
  <c r="M7088" i="6"/>
  <c r="M7089" i="6"/>
  <c r="M7090" i="6"/>
  <c r="M7091" i="6"/>
  <c r="M7092" i="6"/>
  <c r="M7093" i="6"/>
  <c r="M7094" i="6"/>
  <c r="M7095" i="6"/>
  <c r="M7096" i="6"/>
  <c r="M7097" i="6"/>
  <c r="M7098" i="6"/>
  <c r="M7099" i="6"/>
  <c r="M7100" i="6"/>
  <c r="M7101" i="6"/>
  <c r="M7102" i="6"/>
  <c r="M7103" i="6"/>
  <c r="M7104" i="6"/>
  <c r="M7105" i="6"/>
  <c r="M7106" i="6"/>
  <c r="M7107" i="6"/>
  <c r="M7108" i="6"/>
  <c r="M7109" i="6"/>
  <c r="M7110" i="6"/>
  <c r="M7111" i="6"/>
  <c r="M7112" i="6"/>
  <c r="M7113" i="6"/>
  <c r="M7114" i="6"/>
  <c r="M7115" i="6"/>
  <c r="M7116" i="6"/>
  <c r="M7117" i="6"/>
  <c r="M7118" i="6"/>
  <c r="M7119" i="6"/>
  <c r="M7120" i="6"/>
  <c r="M7121" i="6"/>
  <c r="M7122" i="6"/>
  <c r="M7123" i="6"/>
  <c r="M7124" i="6"/>
  <c r="M7125" i="6"/>
  <c r="M7126" i="6"/>
  <c r="M7127" i="6"/>
  <c r="M7128" i="6"/>
  <c r="M7129" i="6"/>
  <c r="M7130" i="6"/>
  <c r="M7131" i="6"/>
  <c r="M7132" i="6"/>
  <c r="M7133" i="6"/>
  <c r="M7134" i="6"/>
  <c r="M7135" i="6"/>
  <c r="M7136" i="6"/>
  <c r="M7137" i="6"/>
  <c r="M7138" i="6"/>
  <c r="M7139" i="6"/>
  <c r="M7140" i="6"/>
  <c r="M7141" i="6"/>
  <c r="M7142" i="6"/>
  <c r="M7143" i="6"/>
  <c r="M7144" i="6"/>
  <c r="M7145" i="6"/>
  <c r="M7146" i="6"/>
  <c r="M7147" i="6"/>
  <c r="M7148" i="6"/>
  <c r="M7149" i="6"/>
  <c r="M7150" i="6"/>
  <c r="M7151" i="6"/>
  <c r="M7152" i="6"/>
  <c r="M7153" i="6"/>
  <c r="M7154" i="6"/>
  <c r="M7155" i="6"/>
  <c r="M7156" i="6"/>
  <c r="M7157" i="6"/>
  <c r="M7158" i="6"/>
  <c r="M7159" i="6"/>
  <c r="M7160" i="6"/>
  <c r="M7161" i="6"/>
  <c r="M7162" i="6"/>
  <c r="M7163" i="6"/>
  <c r="M7164" i="6"/>
  <c r="M7165" i="6"/>
  <c r="M7166" i="6"/>
  <c r="M7167" i="6"/>
  <c r="M7168" i="6"/>
  <c r="M7169" i="6"/>
  <c r="M7170" i="6"/>
  <c r="M7171" i="6"/>
  <c r="M7172" i="6"/>
  <c r="M7173" i="6"/>
  <c r="M7174" i="6"/>
  <c r="M7175" i="6"/>
  <c r="M7176" i="6"/>
  <c r="M7177" i="6"/>
  <c r="M7178" i="6"/>
  <c r="M7179" i="6"/>
  <c r="M7180" i="6"/>
  <c r="M7181" i="6"/>
  <c r="M7182" i="6"/>
  <c r="M7183" i="6"/>
  <c r="M7184" i="6"/>
  <c r="M7185" i="6"/>
  <c r="M7186" i="6"/>
  <c r="M7187" i="6"/>
  <c r="M7188" i="6"/>
  <c r="M7189" i="6"/>
  <c r="M7190" i="6"/>
  <c r="M7191" i="6"/>
  <c r="M7192" i="6"/>
  <c r="M7193" i="6"/>
  <c r="M7194" i="6"/>
  <c r="M7195" i="6"/>
  <c r="M7196" i="6"/>
  <c r="M7197" i="6"/>
  <c r="M7198" i="6"/>
  <c r="M7199" i="6"/>
  <c r="M7200" i="6"/>
  <c r="M7201" i="6"/>
  <c r="M7202" i="6"/>
  <c r="M7203" i="6"/>
  <c r="M7204" i="6"/>
  <c r="M7205" i="6"/>
  <c r="M7206" i="6"/>
  <c r="M7207" i="6"/>
  <c r="M7208" i="6"/>
  <c r="M7209" i="6"/>
  <c r="M7210" i="6"/>
  <c r="M7211" i="6"/>
  <c r="M7212" i="6"/>
  <c r="M7213" i="6"/>
  <c r="M7214" i="6"/>
  <c r="M7215" i="6"/>
  <c r="M7216" i="6"/>
  <c r="M7217" i="6"/>
  <c r="M7218" i="6"/>
  <c r="M7219" i="6"/>
  <c r="M7220" i="6"/>
  <c r="M7221" i="6"/>
  <c r="M7222" i="6"/>
  <c r="M7223" i="6"/>
  <c r="M7224" i="6"/>
  <c r="M7225" i="6"/>
  <c r="M7226" i="6"/>
  <c r="M7227" i="6"/>
  <c r="M7228" i="6"/>
  <c r="M7229" i="6"/>
  <c r="M7230" i="6"/>
  <c r="M7231" i="6"/>
  <c r="M7232" i="6"/>
  <c r="M7233" i="6"/>
  <c r="M7234" i="6"/>
  <c r="M7235" i="6"/>
  <c r="M7236" i="6"/>
  <c r="M7237" i="6"/>
  <c r="M7238" i="6"/>
  <c r="M7239" i="6"/>
  <c r="M7240" i="6"/>
  <c r="M7241" i="6"/>
  <c r="M7242" i="6"/>
  <c r="M7243" i="6"/>
  <c r="M7244" i="6"/>
  <c r="M7245" i="6"/>
  <c r="M7246" i="6"/>
  <c r="M7247" i="6"/>
  <c r="M7248" i="6"/>
  <c r="M7249" i="6"/>
  <c r="M7250" i="6"/>
  <c r="M7251" i="6"/>
  <c r="M7252" i="6"/>
  <c r="M7253" i="6"/>
  <c r="M7254" i="6"/>
  <c r="M7255" i="6"/>
  <c r="M7256" i="6"/>
  <c r="M7257" i="6"/>
  <c r="M7258" i="6"/>
  <c r="M7259" i="6"/>
  <c r="M7260" i="6"/>
  <c r="M7261" i="6"/>
  <c r="M7262" i="6"/>
  <c r="M7263" i="6"/>
  <c r="M7264" i="6"/>
  <c r="M7265" i="6"/>
  <c r="M7266" i="6"/>
  <c r="M7267" i="6"/>
  <c r="M7268" i="6"/>
  <c r="M7269" i="6"/>
  <c r="M7270" i="6"/>
  <c r="M7271" i="6"/>
  <c r="M7272" i="6"/>
  <c r="M7273" i="6"/>
  <c r="M7274" i="6"/>
  <c r="M7275" i="6"/>
  <c r="M7276" i="6"/>
  <c r="M7277" i="6"/>
  <c r="M7278" i="6"/>
  <c r="M7279" i="6"/>
  <c r="M7280" i="6"/>
  <c r="M7281" i="6"/>
  <c r="M7282" i="6"/>
  <c r="M7283" i="6"/>
  <c r="M7284" i="6"/>
  <c r="M7285" i="6"/>
  <c r="M7286" i="6"/>
  <c r="M7287" i="6"/>
  <c r="M7288" i="6"/>
  <c r="M7289" i="6"/>
  <c r="M7290" i="6"/>
  <c r="M7291" i="6"/>
  <c r="M7292" i="6"/>
  <c r="M7293" i="6"/>
  <c r="M7294" i="6"/>
  <c r="M7295" i="6"/>
  <c r="M7296" i="6"/>
  <c r="M7297" i="6"/>
  <c r="M7298" i="6"/>
  <c r="M7299" i="6"/>
  <c r="M7300" i="6"/>
  <c r="M7301" i="6"/>
  <c r="M7302" i="6"/>
  <c r="M7303" i="6"/>
  <c r="M7304" i="6"/>
  <c r="M7305" i="6"/>
  <c r="M7306" i="6"/>
  <c r="M7307" i="6"/>
  <c r="M7308" i="6"/>
  <c r="M7309" i="6"/>
  <c r="M7310" i="6"/>
  <c r="M7311" i="6"/>
  <c r="M7312" i="6"/>
  <c r="M7313" i="6"/>
  <c r="M7314" i="6"/>
  <c r="M7315" i="6"/>
  <c r="M7316" i="6"/>
  <c r="M7317" i="6"/>
  <c r="M7318" i="6"/>
  <c r="M7319" i="6"/>
  <c r="M7320" i="6"/>
  <c r="M7321" i="6"/>
  <c r="M7322" i="6"/>
  <c r="M7323" i="6"/>
  <c r="M7324" i="6"/>
  <c r="M7325" i="6"/>
  <c r="M7326" i="6"/>
  <c r="M7327" i="6"/>
  <c r="M7328" i="6"/>
  <c r="M7329" i="6"/>
  <c r="M7330" i="6"/>
  <c r="M7331" i="6"/>
  <c r="M7332" i="6"/>
  <c r="M7333" i="6"/>
  <c r="M7334" i="6"/>
  <c r="M7335" i="6"/>
  <c r="M7336" i="6"/>
  <c r="M7337" i="6"/>
  <c r="M7338" i="6"/>
  <c r="M7339" i="6"/>
  <c r="M7340" i="6"/>
  <c r="M7341" i="6"/>
  <c r="M7342" i="6"/>
  <c r="M7343" i="6"/>
  <c r="M7344" i="6"/>
  <c r="M7345" i="6"/>
  <c r="M7346" i="6"/>
  <c r="M7347" i="6"/>
  <c r="M7348" i="6"/>
  <c r="M7349" i="6"/>
  <c r="M7350" i="6"/>
  <c r="M7351" i="6"/>
  <c r="M7352" i="6"/>
  <c r="M7353" i="6"/>
  <c r="M7354" i="6"/>
  <c r="M7355" i="6"/>
  <c r="M7356" i="6"/>
  <c r="M7357" i="6"/>
  <c r="M7358" i="6"/>
  <c r="M7359" i="6"/>
  <c r="M7360" i="6"/>
  <c r="M7361" i="6"/>
  <c r="M7362" i="6"/>
  <c r="M7363" i="6"/>
  <c r="M7364" i="6"/>
  <c r="M7365" i="6"/>
  <c r="M7366" i="6"/>
  <c r="M7367" i="6"/>
  <c r="M7368" i="6"/>
  <c r="M7369" i="6"/>
  <c r="M7370" i="6"/>
  <c r="M7371" i="6"/>
  <c r="M7372" i="6"/>
  <c r="M7373" i="6"/>
  <c r="M7374" i="6"/>
  <c r="M7375" i="6"/>
  <c r="M7376" i="6"/>
  <c r="M7377" i="6"/>
  <c r="M7378" i="6"/>
  <c r="M7379" i="6"/>
  <c r="M7380" i="6"/>
  <c r="M7381" i="6"/>
  <c r="M7382" i="6"/>
  <c r="M7383" i="6"/>
  <c r="M7384" i="6"/>
  <c r="M7385" i="6"/>
  <c r="M7386" i="6"/>
  <c r="M7387" i="6"/>
  <c r="M7388" i="6"/>
  <c r="M7389" i="6"/>
  <c r="M7390" i="6"/>
  <c r="M7391" i="6"/>
  <c r="M7392" i="6"/>
  <c r="M7393" i="6"/>
  <c r="M7394" i="6"/>
  <c r="M7395" i="6"/>
  <c r="M7396" i="6"/>
  <c r="M7397" i="6"/>
  <c r="M7398" i="6"/>
  <c r="M7399" i="6"/>
  <c r="M7400" i="6"/>
  <c r="M7401" i="6"/>
  <c r="M7402" i="6"/>
  <c r="M7403" i="6"/>
  <c r="M7404" i="6"/>
  <c r="M7405" i="6"/>
  <c r="M7406" i="6"/>
  <c r="M7407" i="6"/>
  <c r="M7408" i="6"/>
  <c r="M7409" i="6"/>
  <c r="M7410" i="6"/>
  <c r="M7411" i="6"/>
  <c r="M7412" i="6"/>
  <c r="M7413" i="6"/>
  <c r="M7414" i="6"/>
  <c r="M7415" i="6"/>
  <c r="M7416" i="6"/>
  <c r="M7417" i="6"/>
  <c r="M7418" i="6"/>
  <c r="M7419" i="6"/>
  <c r="M7420" i="6"/>
  <c r="M7421" i="6"/>
  <c r="M7422" i="6"/>
  <c r="M7423" i="6"/>
  <c r="M7424" i="6"/>
  <c r="M7425" i="6"/>
  <c r="M7426" i="6"/>
  <c r="M7427" i="6"/>
  <c r="M7428" i="6"/>
  <c r="M7429" i="6"/>
  <c r="M7430" i="6"/>
  <c r="M7431" i="6"/>
  <c r="M7432" i="6"/>
  <c r="M7433" i="6"/>
  <c r="M7434" i="6"/>
  <c r="M7435" i="6"/>
  <c r="M7436" i="6"/>
  <c r="M7437" i="6"/>
  <c r="M7438" i="6"/>
  <c r="M7439" i="6"/>
  <c r="M7440" i="6"/>
  <c r="M7441" i="6"/>
  <c r="M7442" i="6"/>
  <c r="M7443" i="6"/>
  <c r="M7444" i="6"/>
  <c r="M7445" i="6"/>
  <c r="M7446" i="6"/>
  <c r="M7447" i="6"/>
  <c r="M7448" i="6"/>
  <c r="M7449" i="6"/>
  <c r="M7450" i="6"/>
  <c r="M7451" i="6"/>
  <c r="M7452" i="6"/>
  <c r="M7453" i="6"/>
  <c r="M7454" i="6"/>
  <c r="M7455" i="6"/>
  <c r="M7456" i="6"/>
  <c r="M7457" i="6"/>
  <c r="M7458" i="6"/>
  <c r="M7459" i="6"/>
  <c r="M7460" i="6"/>
  <c r="M7461" i="6"/>
  <c r="M7462" i="6"/>
  <c r="M7463" i="6"/>
  <c r="M7464" i="6"/>
  <c r="M7465" i="6"/>
  <c r="M7466" i="6"/>
  <c r="M7467" i="6"/>
  <c r="M7468" i="6"/>
  <c r="M7469" i="6"/>
  <c r="M7470" i="6"/>
  <c r="M7471" i="6"/>
  <c r="M7472" i="6"/>
  <c r="M7473" i="6"/>
  <c r="M7474" i="6"/>
  <c r="M7475" i="6"/>
  <c r="M7476" i="6"/>
  <c r="M7477" i="6"/>
  <c r="M7478" i="6"/>
  <c r="M7479" i="6"/>
  <c r="M7480" i="6"/>
  <c r="M7481" i="6"/>
  <c r="M7482" i="6"/>
  <c r="M7483" i="6"/>
  <c r="M7484" i="6"/>
  <c r="M7485" i="6"/>
  <c r="M7486" i="6"/>
  <c r="M7487" i="6"/>
  <c r="M7488" i="6"/>
  <c r="M7489" i="6"/>
  <c r="M7490" i="6"/>
  <c r="M7491" i="6"/>
  <c r="M7492" i="6"/>
  <c r="M7493" i="6"/>
  <c r="M7494" i="6"/>
  <c r="M7495" i="6"/>
  <c r="M7496" i="6"/>
  <c r="M7497" i="6"/>
  <c r="M7498" i="6"/>
  <c r="M7499" i="6"/>
  <c r="M7500" i="6"/>
  <c r="M7501" i="6"/>
  <c r="M7502" i="6"/>
  <c r="M7503" i="6"/>
  <c r="M7504" i="6"/>
  <c r="M7505" i="6"/>
  <c r="M7506" i="6"/>
  <c r="M7507" i="6"/>
  <c r="M7508" i="6"/>
  <c r="M7509" i="6"/>
  <c r="M7510" i="6"/>
  <c r="M7511" i="6"/>
  <c r="M7512" i="6"/>
  <c r="M7513" i="6"/>
  <c r="M7514" i="6"/>
  <c r="M7515" i="6"/>
  <c r="M7516" i="6"/>
  <c r="M7517" i="6"/>
  <c r="M7518" i="6"/>
  <c r="M7519" i="6"/>
  <c r="M7520" i="6"/>
  <c r="M7521" i="6"/>
  <c r="M7522" i="6"/>
  <c r="M7523" i="6"/>
  <c r="M7524" i="6"/>
  <c r="M7525" i="6"/>
  <c r="M7526" i="6"/>
  <c r="M7527" i="6"/>
  <c r="M7528" i="6"/>
  <c r="M7529" i="6"/>
  <c r="M7530" i="6"/>
  <c r="M7531" i="6"/>
  <c r="M7532" i="6"/>
  <c r="M7533" i="6"/>
  <c r="M7534" i="6"/>
  <c r="M7535" i="6"/>
  <c r="M7536" i="6"/>
  <c r="M7537" i="6"/>
  <c r="M7538" i="6"/>
  <c r="M7539" i="6"/>
  <c r="M7540" i="6"/>
  <c r="M7541" i="6"/>
  <c r="M7542" i="6"/>
  <c r="M7543" i="6"/>
  <c r="M7544" i="6"/>
  <c r="M7545" i="6"/>
  <c r="M7546" i="6"/>
  <c r="M7547" i="6"/>
  <c r="M7548" i="6"/>
  <c r="M7549" i="6"/>
  <c r="M7550" i="6"/>
  <c r="M7551" i="6"/>
  <c r="M7552" i="6"/>
  <c r="M7553" i="6"/>
  <c r="M7554" i="6"/>
  <c r="M7555" i="6"/>
  <c r="M7556" i="6"/>
  <c r="M7557" i="6"/>
  <c r="M7558" i="6"/>
  <c r="M7559" i="6"/>
  <c r="M7560" i="6"/>
  <c r="M7561" i="6"/>
  <c r="M7562" i="6"/>
  <c r="M7563" i="6"/>
  <c r="M7564" i="6"/>
  <c r="M7565" i="6"/>
  <c r="M7566" i="6"/>
  <c r="M7567" i="6"/>
  <c r="M7568" i="6"/>
  <c r="M7569" i="6"/>
  <c r="M7570" i="6"/>
  <c r="M7571" i="6"/>
  <c r="M7572" i="6"/>
  <c r="M7573" i="6"/>
  <c r="M7574" i="6"/>
  <c r="M7575" i="6"/>
  <c r="M7576" i="6"/>
  <c r="M7577" i="6"/>
  <c r="M7578" i="6"/>
  <c r="M7579" i="6"/>
  <c r="M7580" i="6"/>
  <c r="M7581" i="6"/>
  <c r="M7582" i="6"/>
  <c r="M7583" i="6"/>
  <c r="M7584" i="6"/>
  <c r="M7585" i="6"/>
  <c r="M7586" i="6"/>
  <c r="M7587" i="6"/>
  <c r="M7588" i="6"/>
  <c r="M7589" i="6"/>
  <c r="M7590" i="6"/>
  <c r="M7591" i="6"/>
  <c r="M7592" i="6"/>
  <c r="M7593" i="6"/>
  <c r="M7594" i="6"/>
  <c r="M7595" i="6"/>
  <c r="M7596" i="6"/>
  <c r="M7597" i="6"/>
  <c r="M7598" i="6"/>
  <c r="M7599" i="6"/>
  <c r="M7600" i="6"/>
  <c r="M7601" i="6"/>
  <c r="M7602" i="6"/>
  <c r="M7603" i="6"/>
  <c r="M7604" i="6"/>
  <c r="M7605" i="6"/>
  <c r="M7606" i="6"/>
  <c r="M7607" i="6"/>
  <c r="M7608" i="6"/>
  <c r="M7609" i="6"/>
  <c r="M7610" i="6"/>
  <c r="M7611" i="6"/>
  <c r="M7612" i="6"/>
  <c r="M7613" i="6"/>
  <c r="M7614" i="6"/>
  <c r="M7615" i="6"/>
  <c r="M7616" i="6"/>
  <c r="M7617" i="6"/>
  <c r="M7618" i="6"/>
  <c r="M7619" i="6"/>
  <c r="M7620" i="6"/>
  <c r="M7621" i="6"/>
  <c r="M7622" i="6"/>
  <c r="M7623" i="6"/>
  <c r="M7624" i="6"/>
  <c r="M7625" i="6"/>
  <c r="M7626" i="6"/>
  <c r="M7627" i="6"/>
  <c r="M7628" i="6"/>
  <c r="M7629" i="6"/>
  <c r="M7630" i="6"/>
  <c r="M7631" i="6"/>
  <c r="M7632" i="6"/>
  <c r="M7633" i="6"/>
  <c r="M7634" i="6"/>
  <c r="M7635" i="6"/>
  <c r="M7636" i="6"/>
  <c r="M7637" i="6"/>
  <c r="M7638" i="6"/>
  <c r="M7639" i="6"/>
  <c r="M7640" i="6"/>
  <c r="M7641" i="6"/>
  <c r="M7642" i="6"/>
  <c r="M7643" i="6"/>
  <c r="M7644" i="6"/>
  <c r="M7645" i="6"/>
  <c r="M7646" i="6"/>
  <c r="M7647" i="6"/>
  <c r="M7648" i="6"/>
  <c r="M7649" i="6"/>
  <c r="M7650" i="6"/>
  <c r="M7651" i="6"/>
  <c r="M7652" i="6"/>
  <c r="M7653" i="6"/>
  <c r="M7654" i="6"/>
  <c r="M7655" i="6"/>
  <c r="M7656" i="6"/>
  <c r="M7657" i="6"/>
  <c r="M7658" i="6"/>
  <c r="M7659" i="6"/>
  <c r="M7660" i="6"/>
  <c r="M7661" i="6"/>
  <c r="M7662" i="6"/>
  <c r="M7663" i="6"/>
  <c r="M7664" i="6"/>
  <c r="M7665" i="6"/>
  <c r="M7666" i="6"/>
  <c r="M7667" i="6"/>
  <c r="M7668" i="6"/>
  <c r="M7669" i="6"/>
  <c r="M7670" i="6"/>
  <c r="M7671" i="6"/>
  <c r="M7672" i="6"/>
  <c r="M7673" i="6"/>
  <c r="M7674" i="6"/>
  <c r="M7675" i="6"/>
  <c r="M7676" i="6"/>
  <c r="M7677" i="6"/>
  <c r="M7678" i="6"/>
  <c r="M7679" i="6"/>
  <c r="M7680" i="6"/>
  <c r="M7681" i="6"/>
  <c r="M7682" i="6"/>
  <c r="M7683" i="6"/>
  <c r="M7684" i="6"/>
  <c r="M7685" i="6"/>
  <c r="M7686" i="6"/>
  <c r="M7687" i="6"/>
  <c r="M7688" i="6"/>
  <c r="M7689" i="6"/>
  <c r="M7690" i="6"/>
  <c r="M7691" i="6"/>
  <c r="M7692" i="6"/>
  <c r="M7693" i="6"/>
  <c r="M7694" i="6"/>
  <c r="M7695" i="6"/>
  <c r="M7696" i="6"/>
  <c r="M7697" i="6"/>
  <c r="M7698" i="6"/>
  <c r="M7699" i="6"/>
  <c r="M7700" i="6"/>
  <c r="M7701" i="6"/>
  <c r="M7702" i="6"/>
  <c r="M7703" i="6"/>
  <c r="M7704" i="6"/>
  <c r="M7705" i="6"/>
  <c r="M7706" i="6"/>
  <c r="M7707" i="6"/>
  <c r="M7708" i="6"/>
  <c r="M7709" i="6"/>
  <c r="M7710" i="6"/>
  <c r="M7711" i="6"/>
  <c r="M7712" i="6"/>
  <c r="M7713" i="6"/>
  <c r="M7714" i="6"/>
  <c r="M7715" i="6"/>
  <c r="M7716" i="6"/>
  <c r="M7717" i="6"/>
  <c r="M7718" i="6"/>
  <c r="M7719" i="6"/>
  <c r="M7720" i="6"/>
  <c r="M7721" i="6"/>
  <c r="M7722" i="6"/>
  <c r="M7723" i="6"/>
  <c r="M7724" i="6"/>
  <c r="M7725" i="6"/>
  <c r="M7726" i="6"/>
  <c r="M7727" i="6"/>
  <c r="M7728" i="6"/>
  <c r="M7729" i="6"/>
  <c r="M7730" i="6"/>
  <c r="M7731" i="6"/>
  <c r="M7732" i="6"/>
  <c r="M7733" i="6"/>
  <c r="M7734" i="6"/>
  <c r="M7735" i="6"/>
  <c r="M7736" i="6"/>
  <c r="M7737" i="6"/>
  <c r="M7738" i="6"/>
  <c r="M7739" i="6"/>
  <c r="M7740" i="6"/>
  <c r="M7741" i="6"/>
  <c r="M7742" i="6"/>
  <c r="M7743" i="6"/>
  <c r="M7744" i="6"/>
  <c r="M7745" i="6"/>
  <c r="M7746" i="6"/>
  <c r="M7747" i="6"/>
  <c r="M7748" i="6"/>
  <c r="M7749" i="6"/>
  <c r="M7750" i="6"/>
  <c r="M7751" i="6"/>
  <c r="M7752" i="6"/>
  <c r="M7753" i="6"/>
  <c r="M7754" i="6"/>
  <c r="M7755" i="6"/>
  <c r="M7756" i="6"/>
  <c r="M7757" i="6"/>
  <c r="M7758" i="6"/>
  <c r="M7759" i="6"/>
  <c r="M7760" i="6"/>
  <c r="M7761" i="6"/>
  <c r="M7762" i="6"/>
  <c r="M7763" i="6"/>
  <c r="M7764" i="6"/>
  <c r="M7765" i="6"/>
  <c r="M7766" i="6"/>
  <c r="M7767" i="6"/>
  <c r="M7768" i="6"/>
  <c r="M7769" i="6"/>
  <c r="M7770" i="6"/>
  <c r="M7771" i="6"/>
  <c r="M7772" i="6"/>
  <c r="M7773" i="6"/>
  <c r="M7774" i="6"/>
  <c r="M7775" i="6"/>
  <c r="M7776" i="6"/>
  <c r="M7777" i="6"/>
  <c r="M7778" i="6"/>
  <c r="M7779" i="6"/>
  <c r="M7780" i="6"/>
  <c r="M7781" i="6"/>
  <c r="M7782" i="6"/>
  <c r="M7783" i="6"/>
  <c r="M7784" i="6"/>
  <c r="M7785" i="6"/>
  <c r="M7786" i="6"/>
  <c r="M7787" i="6"/>
  <c r="M7788" i="6"/>
  <c r="M7789" i="6"/>
  <c r="M7790" i="6"/>
  <c r="M7791" i="6"/>
  <c r="M7792" i="6"/>
  <c r="M7793" i="6"/>
  <c r="M7794" i="6"/>
  <c r="M7795" i="6"/>
  <c r="M7796" i="6"/>
  <c r="M7797" i="6"/>
  <c r="M7798" i="6"/>
  <c r="M7799" i="6"/>
  <c r="M7800" i="6"/>
  <c r="M7801" i="6"/>
  <c r="M7802" i="6"/>
  <c r="M7803" i="6"/>
  <c r="M7804" i="6"/>
  <c r="M7805" i="6"/>
  <c r="M7806" i="6"/>
  <c r="M7807" i="6"/>
  <c r="M7808" i="6"/>
  <c r="M7809" i="6"/>
  <c r="M7810" i="6"/>
  <c r="M7811" i="6"/>
  <c r="M7812" i="6"/>
  <c r="M7813" i="6"/>
  <c r="M7814" i="6"/>
  <c r="M7815" i="6"/>
  <c r="M7816" i="6"/>
  <c r="M7817" i="6"/>
  <c r="M7818" i="6"/>
  <c r="M7819" i="6"/>
  <c r="M7820" i="6"/>
  <c r="M7821" i="6"/>
  <c r="M7822" i="6"/>
  <c r="M7823" i="6"/>
  <c r="M7824" i="6"/>
  <c r="M7825" i="6"/>
  <c r="M7826" i="6"/>
  <c r="M7827" i="6"/>
  <c r="M7828" i="6"/>
  <c r="M7829" i="6"/>
  <c r="M7830" i="6"/>
  <c r="M7831" i="6"/>
  <c r="M7832" i="6"/>
  <c r="M7833" i="6"/>
  <c r="M7834" i="6"/>
  <c r="M7835" i="6"/>
  <c r="M7836" i="6"/>
  <c r="M7837" i="6"/>
  <c r="M7838" i="6"/>
  <c r="M7839" i="6"/>
  <c r="M7840" i="6"/>
  <c r="M7841" i="6"/>
  <c r="M7842" i="6"/>
  <c r="M7843" i="6"/>
  <c r="M7844" i="6"/>
  <c r="M7845" i="6"/>
  <c r="M7846" i="6"/>
  <c r="M7847" i="6"/>
  <c r="M7848" i="6"/>
  <c r="M7849" i="6"/>
  <c r="M7850" i="6"/>
  <c r="M7851" i="6"/>
  <c r="M7852" i="6"/>
  <c r="M7853" i="6"/>
  <c r="M7854" i="6"/>
  <c r="M7855" i="6"/>
  <c r="M7856" i="6"/>
  <c r="M7857" i="6"/>
  <c r="M7858" i="6"/>
  <c r="M7859" i="6"/>
  <c r="M7860" i="6"/>
  <c r="M7861" i="6"/>
  <c r="M7862" i="6"/>
  <c r="M7863" i="6"/>
  <c r="M7864" i="6"/>
  <c r="M7865" i="6"/>
  <c r="M7866" i="6"/>
  <c r="M7867" i="6"/>
  <c r="M7868" i="6"/>
  <c r="M7869" i="6"/>
  <c r="M7870" i="6"/>
  <c r="M7871" i="6"/>
  <c r="M7872" i="6"/>
  <c r="M7873" i="6"/>
  <c r="M7874" i="6"/>
  <c r="M7875" i="6"/>
  <c r="M7876" i="6"/>
  <c r="M7877" i="6"/>
  <c r="M7878" i="6"/>
  <c r="M7879" i="6"/>
  <c r="M7880" i="6"/>
  <c r="M7881" i="6"/>
  <c r="M7882" i="6"/>
  <c r="M7883" i="6"/>
  <c r="M7884" i="6"/>
  <c r="M7885" i="6"/>
  <c r="M7886" i="6"/>
  <c r="M7887" i="6"/>
  <c r="M7888" i="6"/>
  <c r="M7889" i="6"/>
  <c r="M7890" i="6"/>
  <c r="M7891" i="6"/>
  <c r="M7892" i="6"/>
  <c r="M7893" i="6"/>
  <c r="M7894" i="6"/>
  <c r="M7895" i="6"/>
  <c r="M7896" i="6"/>
  <c r="M7897" i="6"/>
  <c r="M7898" i="6"/>
  <c r="M7899" i="6"/>
  <c r="M7900" i="6"/>
  <c r="M7901" i="6"/>
  <c r="M7902" i="6"/>
  <c r="M7903" i="6"/>
  <c r="M7904" i="6"/>
  <c r="M7905" i="6"/>
  <c r="M7906" i="6"/>
  <c r="M7907" i="6"/>
  <c r="M7908" i="6"/>
  <c r="M7909" i="6"/>
  <c r="M7910" i="6"/>
  <c r="M7911" i="6"/>
  <c r="M7912" i="6"/>
  <c r="M7913" i="6"/>
  <c r="M7914" i="6"/>
  <c r="M7915" i="6"/>
  <c r="M7916" i="6"/>
  <c r="M7917" i="6"/>
  <c r="M7918" i="6"/>
  <c r="M7919" i="6"/>
  <c r="M7920" i="6"/>
  <c r="M7921" i="6"/>
  <c r="M7922" i="6"/>
  <c r="M7923" i="6"/>
  <c r="M7924" i="6"/>
  <c r="M7925" i="6"/>
  <c r="M7926" i="6"/>
  <c r="M7927" i="6"/>
  <c r="M7928" i="6"/>
  <c r="M7929" i="6"/>
  <c r="M7930" i="6"/>
  <c r="M7931" i="6"/>
  <c r="M7932" i="6"/>
  <c r="M7933" i="6"/>
  <c r="M7934" i="6"/>
  <c r="M7935" i="6"/>
  <c r="M7936" i="6"/>
  <c r="M7937" i="6"/>
  <c r="M7938" i="6"/>
  <c r="M7939" i="6"/>
  <c r="M7940" i="6"/>
  <c r="M7941" i="6"/>
  <c r="M7942" i="6"/>
  <c r="M7943" i="6"/>
  <c r="M7944" i="6"/>
  <c r="M7945" i="6"/>
  <c r="M7946" i="6"/>
  <c r="M7947" i="6"/>
  <c r="M7948" i="6"/>
  <c r="M7949" i="6"/>
  <c r="M7950" i="6"/>
  <c r="M7951" i="6"/>
  <c r="M7952" i="6"/>
  <c r="M7953" i="6"/>
  <c r="M7954" i="6"/>
  <c r="M7955" i="6"/>
  <c r="M7956" i="6"/>
  <c r="M7957" i="6"/>
  <c r="M7958" i="6"/>
  <c r="M7959" i="6"/>
  <c r="M7960" i="6"/>
  <c r="M7961" i="6"/>
  <c r="M7962" i="6"/>
  <c r="M7963" i="6"/>
  <c r="M7964" i="6"/>
  <c r="M7965" i="6"/>
  <c r="M7966" i="6"/>
  <c r="M7967" i="6"/>
  <c r="M7968" i="6"/>
  <c r="M7969" i="6"/>
  <c r="M7970" i="6"/>
  <c r="M7971" i="6"/>
  <c r="M7972" i="6"/>
  <c r="M7973" i="6"/>
  <c r="M7974" i="6"/>
  <c r="M7975" i="6"/>
  <c r="M7976" i="6"/>
  <c r="M7977" i="6"/>
  <c r="M7978" i="6"/>
  <c r="M7979" i="6"/>
  <c r="M7980" i="6"/>
  <c r="M7981" i="6"/>
  <c r="M7982" i="6"/>
  <c r="M7983" i="6"/>
  <c r="M7984" i="6"/>
  <c r="M7985" i="6"/>
  <c r="M7986" i="6"/>
  <c r="M7987" i="6"/>
  <c r="M7988" i="6"/>
  <c r="M7989" i="6"/>
  <c r="M7990" i="6"/>
  <c r="M7991" i="6"/>
  <c r="M7992" i="6"/>
  <c r="M7993" i="6"/>
  <c r="M7994" i="6"/>
  <c r="M7995" i="6"/>
  <c r="M7996" i="6"/>
  <c r="M7997" i="6"/>
  <c r="M7998" i="6"/>
  <c r="M7999" i="6"/>
  <c r="M8000" i="6"/>
  <c r="M8001" i="6"/>
  <c r="M8002" i="6"/>
  <c r="M8003" i="6"/>
  <c r="M8004" i="6"/>
  <c r="M8005" i="6"/>
  <c r="M8006" i="6"/>
  <c r="M8007" i="6"/>
  <c r="M8008" i="6"/>
  <c r="M8009" i="6"/>
  <c r="M8010" i="6"/>
  <c r="M8011" i="6"/>
  <c r="M8012" i="6"/>
  <c r="M8013" i="6"/>
  <c r="M8014" i="6"/>
  <c r="M8015" i="6"/>
  <c r="M8016" i="6"/>
  <c r="M8017" i="6"/>
  <c r="M8018" i="6"/>
  <c r="M8019" i="6"/>
  <c r="M8020" i="6"/>
  <c r="M8021" i="6"/>
  <c r="M8022" i="6"/>
  <c r="M8023" i="6"/>
  <c r="M8024" i="6"/>
  <c r="M8025" i="6"/>
  <c r="M8026" i="6"/>
  <c r="M8027" i="6"/>
  <c r="M8028" i="6"/>
  <c r="M8029" i="6"/>
  <c r="M8030" i="6"/>
  <c r="M8031" i="6"/>
  <c r="M8032" i="6"/>
  <c r="M8033" i="6"/>
  <c r="M8034" i="6"/>
  <c r="M8035" i="6"/>
  <c r="M8036" i="6"/>
  <c r="M8037" i="6"/>
  <c r="M8038" i="6"/>
  <c r="M8039" i="6"/>
  <c r="M8040" i="6"/>
  <c r="M8041" i="6"/>
  <c r="M8042" i="6"/>
  <c r="M8043" i="6"/>
  <c r="M8044" i="6"/>
  <c r="M8045" i="6"/>
  <c r="M8046" i="6"/>
  <c r="M8047" i="6"/>
  <c r="M8048" i="6"/>
  <c r="M8049" i="6"/>
  <c r="M8050" i="6"/>
  <c r="M8051" i="6"/>
  <c r="M8052" i="6"/>
  <c r="M8053" i="6"/>
  <c r="M8054" i="6"/>
  <c r="M8055" i="6"/>
  <c r="M8056" i="6"/>
  <c r="M8057" i="6"/>
  <c r="M8058" i="6"/>
  <c r="M8059" i="6"/>
  <c r="M8060" i="6"/>
  <c r="M8061" i="6"/>
  <c r="M8062" i="6"/>
  <c r="M8063" i="6"/>
  <c r="M8064" i="6"/>
  <c r="M8065" i="6"/>
  <c r="M8066" i="6"/>
  <c r="M8067" i="6"/>
  <c r="M8068" i="6"/>
  <c r="M8069" i="6"/>
  <c r="M8070" i="6"/>
  <c r="M8071" i="6"/>
  <c r="M8072" i="6"/>
  <c r="M8073" i="6"/>
  <c r="M8074" i="6"/>
  <c r="M8075" i="6"/>
  <c r="M8076" i="6"/>
  <c r="M8077" i="6"/>
  <c r="M8078" i="6"/>
  <c r="M8079" i="6"/>
  <c r="M8080" i="6"/>
  <c r="M8081" i="6"/>
  <c r="M8082" i="6"/>
  <c r="M8083" i="6"/>
  <c r="M8084" i="6"/>
  <c r="M8085" i="6"/>
  <c r="M8086" i="6"/>
  <c r="M8087" i="6"/>
  <c r="M8088" i="6"/>
  <c r="M8089" i="6"/>
  <c r="M8090" i="6"/>
  <c r="M8091" i="6"/>
  <c r="M8092" i="6"/>
  <c r="M8093" i="6"/>
  <c r="M8094" i="6"/>
  <c r="M8095" i="6"/>
  <c r="M8096" i="6"/>
  <c r="M8097" i="6"/>
  <c r="M8098" i="6"/>
  <c r="M8099" i="6"/>
  <c r="M8100" i="6"/>
  <c r="M8101" i="6"/>
  <c r="M8102" i="6"/>
  <c r="M8103" i="6"/>
  <c r="M8104" i="6"/>
  <c r="M8105" i="6"/>
  <c r="M8106" i="6"/>
  <c r="M8107" i="6"/>
  <c r="M8108" i="6"/>
  <c r="M8109" i="6"/>
  <c r="M8110" i="6"/>
  <c r="M8111" i="6"/>
  <c r="M8112" i="6"/>
  <c r="M8113" i="6"/>
  <c r="M8114" i="6"/>
  <c r="M8115" i="6"/>
  <c r="M8116" i="6"/>
  <c r="M8117" i="6"/>
  <c r="M8118" i="6"/>
  <c r="M8119" i="6"/>
  <c r="M8120" i="6"/>
  <c r="M8121" i="6"/>
  <c r="M8122" i="6"/>
  <c r="M8123" i="6"/>
  <c r="M8124" i="6"/>
  <c r="M8125" i="6"/>
  <c r="M8126" i="6"/>
  <c r="M8127" i="6"/>
  <c r="M8128" i="6"/>
  <c r="M8129" i="6"/>
  <c r="M8130" i="6"/>
  <c r="M8131" i="6"/>
  <c r="M8132" i="6"/>
  <c r="M8133" i="6"/>
  <c r="M8134" i="6"/>
  <c r="M8135" i="6"/>
  <c r="M8136" i="6"/>
  <c r="M8137" i="6"/>
  <c r="M8138" i="6"/>
  <c r="M8139" i="6"/>
  <c r="M8140" i="6"/>
  <c r="M8141" i="6"/>
  <c r="M8142" i="6"/>
  <c r="M8143" i="6"/>
  <c r="M8144" i="6"/>
  <c r="M8145" i="6"/>
  <c r="M8146" i="6"/>
  <c r="M8147" i="6"/>
  <c r="M8148" i="6"/>
  <c r="M8149" i="6"/>
  <c r="M8150" i="6"/>
  <c r="M8151" i="6"/>
  <c r="M8152" i="6"/>
  <c r="M8153" i="6"/>
  <c r="M8154" i="6"/>
  <c r="M8155" i="6"/>
  <c r="M8156" i="6"/>
  <c r="M8157" i="6"/>
  <c r="M8158" i="6"/>
  <c r="M8159" i="6"/>
  <c r="M8160" i="6"/>
  <c r="M8161" i="6"/>
  <c r="M8162" i="6"/>
  <c r="M8163" i="6"/>
  <c r="M8164" i="6"/>
  <c r="M8165" i="6"/>
  <c r="M8166" i="6"/>
  <c r="M8167" i="6"/>
  <c r="M8168" i="6"/>
  <c r="M8169" i="6"/>
  <c r="M8170" i="6"/>
  <c r="M8171" i="6"/>
  <c r="M8172" i="6"/>
  <c r="M8173" i="6"/>
  <c r="M8174" i="6"/>
  <c r="M8175" i="6"/>
  <c r="M8176" i="6"/>
  <c r="M8177" i="6"/>
  <c r="M8178" i="6"/>
  <c r="M8179" i="6"/>
  <c r="M8180" i="6"/>
  <c r="M8181" i="6"/>
  <c r="M8182" i="6"/>
  <c r="M8183" i="6"/>
  <c r="M8184" i="6"/>
  <c r="M8185" i="6"/>
  <c r="M8186" i="6"/>
  <c r="M8187" i="6"/>
  <c r="M8188" i="6"/>
  <c r="M8189" i="6"/>
  <c r="M8190" i="6"/>
  <c r="M8191" i="6"/>
  <c r="M8192" i="6"/>
  <c r="M8193" i="6"/>
  <c r="M8194" i="6"/>
  <c r="M8195" i="6"/>
  <c r="M8196" i="6"/>
  <c r="M8197" i="6"/>
  <c r="M8198" i="6"/>
  <c r="M8199" i="6"/>
  <c r="M8200" i="6"/>
  <c r="M8201" i="6"/>
  <c r="M8202" i="6"/>
  <c r="M8203" i="6"/>
  <c r="M8204" i="6"/>
  <c r="M8205" i="6"/>
  <c r="M8206" i="6"/>
  <c r="M8207" i="6"/>
  <c r="M8208" i="6"/>
  <c r="M8209" i="6"/>
  <c r="M8210" i="6"/>
  <c r="M8211" i="6"/>
  <c r="M8212" i="6"/>
  <c r="M8213" i="6"/>
  <c r="M8214" i="6"/>
  <c r="M8215" i="6"/>
  <c r="M8216" i="6"/>
  <c r="M8217" i="6"/>
  <c r="M8218" i="6"/>
  <c r="M8219" i="6"/>
  <c r="M8220" i="6"/>
  <c r="M8221" i="6"/>
  <c r="M8222" i="6"/>
  <c r="M8223" i="6"/>
  <c r="M8224" i="6"/>
  <c r="M8225" i="6"/>
  <c r="M8226" i="6"/>
  <c r="M8227" i="6"/>
  <c r="M8228" i="6"/>
  <c r="M8229" i="6"/>
  <c r="M8230" i="6"/>
  <c r="M8231" i="6"/>
  <c r="M8232" i="6"/>
  <c r="M8233" i="6"/>
  <c r="M8234" i="6"/>
  <c r="M8235" i="6"/>
  <c r="M8236" i="6"/>
  <c r="M8237" i="6"/>
  <c r="M8238" i="6"/>
  <c r="M8239" i="6"/>
  <c r="M8240" i="6"/>
  <c r="M8241" i="6"/>
  <c r="M8242" i="6"/>
  <c r="M8243" i="6"/>
  <c r="M8244" i="6"/>
  <c r="M8245" i="6"/>
  <c r="M8246" i="6"/>
  <c r="M8247" i="6"/>
  <c r="M8248" i="6"/>
  <c r="M8249" i="6"/>
  <c r="M8250" i="6"/>
  <c r="M8251" i="6"/>
  <c r="M8252" i="6"/>
  <c r="M8253" i="6"/>
  <c r="M8254" i="6"/>
  <c r="M8255" i="6"/>
  <c r="M8256" i="6"/>
  <c r="M8257" i="6"/>
  <c r="M8258" i="6"/>
  <c r="M8259" i="6"/>
  <c r="M8260" i="6"/>
  <c r="M8261" i="6"/>
  <c r="M8262" i="6"/>
  <c r="M8263" i="6"/>
  <c r="M8264" i="6"/>
  <c r="M8265" i="6"/>
  <c r="M8266" i="6"/>
  <c r="M8267" i="6"/>
  <c r="M8268" i="6"/>
  <c r="M8269" i="6"/>
  <c r="M8270" i="6"/>
  <c r="M8271" i="6"/>
  <c r="M8272" i="6"/>
  <c r="M8273" i="6"/>
  <c r="M8274" i="6"/>
  <c r="M8275" i="6"/>
  <c r="M8276" i="6"/>
  <c r="M8277" i="6"/>
  <c r="M8278" i="6"/>
  <c r="M8279" i="6"/>
  <c r="M8280" i="6"/>
  <c r="M8281" i="6"/>
  <c r="M8282" i="6"/>
  <c r="M8283" i="6"/>
  <c r="M8284" i="6"/>
  <c r="M8285" i="6"/>
  <c r="M8286" i="6"/>
  <c r="M8287" i="6"/>
  <c r="M8288" i="6"/>
  <c r="M8289" i="6"/>
  <c r="M8290" i="6"/>
  <c r="M8291" i="6"/>
  <c r="M8292" i="6"/>
  <c r="M8293" i="6"/>
  <c r="M8294" i="6"/>
  <c r="M8295" i="6"/>
  <c r="M8296" i="6"/>
  <c r="M8297" i="6"/>
  <c r="M8298" i="6"/>
  <c r="M8299" i="6"/>
  <c r="M8300" i="6"/>
  <c r="M8301" i="6"/>
  <c r="M8302" i="6"/>
  <c r="M8303" i="6"/>
  <c r="M8304" i="6"/>
  <c r="M8305" i="6"/>
  <c r="M8306" i="6"/>
  <c r="M8307" i="6"/>
  <c r="M8308" i="6"/>
  <c r="M8309" i="6"/>
  <c r="M8310" i="6"/>
  <c r="M8311" i="6"/>
  <c r="M8312" i="6"/>
  <c r="M8313" i="6"/>
  <c r="M8314" i="6"/>
  <c r="M8315" i="6"/>
  <c r="M8316" i="6"/>
  <c r="M8317" i="6"/>
  <c r="M8318" i="6"/>
  <c r="M8319" i="6"/>
  <c r="M8320" i="6"/>
  <c r="M8321" i="6"/>
  <c r="M8322" i="6"/>
  <c r="M8323" i="6"/>
  <c r="M8324" i="6"/>
  <c r="M8325" i="6"/>
  <c r="M8326" i="6"/>
  <c r="M8327" i="6"/>
  <c r="M8328" i="6"/>
  <c r="M8329" i="6"/>
  <c r="M8330" i="6"/>
  <c r="M8331" i="6"/>
  <c r="M8332" i="6"/>
  <c r="M8333" i="6"/>
  <c r="M8334" i="6"/>
  <c r="M8335" i="6"/>
  <c r="M8336" i="6"/>
  <c r="M8337" i="6"/>
  <c r="M8338" i="6"/>
  <c r="M8339" i="6"/>
  <c r="M8340" i="6"/>
  <c r="M8341" i="6"/>
  <c r="M8342" i="6"/>
  <c r="M8343" i="6"/>
  <c r="M8344" i="6"/>
  <c r="M8345" i="6"/>
  <c r="M8346" i="6"/>
  <c r="M8347" i="6"/>
  <c r="M8348" i="6"/>
  <c r="M8349" i="6"/>
  <c r="M8350" i="6"/>
  <c r="M8351" i="6"/>
  <c r="M8352" i="6"/>
  <c r="M8353" i="6"/>
  <c r="M8354" i="6"/>
  <c r="M8355" i="6"/>
  <c r="M8356" i="6"/>
  <c r="M8357" i="6"/>
  <c r="M8358" i="6"/>
  <c r="M8359" i="6"/>
  <c r="M8360" i="6"/>
  <c r="M8361" i="6"/>
  <c r="M8362" i="6"/>
  <c r="M8363" i="6"/>
  <c r="M8364" i="6"/>
  <c r="M8365" i="6"/>
  <c r="M8366" i="6"/>
  <c r="M8367" i="6"/>
  <c r="M8368" i="6"/>
  <c r="M8369" i="6"/>
  <c r="M8370" i="6"/>
  <c r="M8371" i="6"/>
  <c r="M8372" i="6"/>
  <c r="M8373" i="6"/>
  <c r="M8374" i="6"/>
  <c r="M8375" i="6"/>
  <c r="M8376" i="6"/>
  <c r="M8377" i="6"/>
  <c r="M8378" i="6"/>
  <c r="M8379" i="6"/>
  <c r="M8380" i="6"/>
  <c r="M8381" i="6"/>
  <c r="M8382" i="6"/>
  <c r="M8383" i="6"/>
  <c r="M8384" i="6"/>
  <c r="M8385" i="6"/>
  <c r="M8386" i="6"/>
  <c r="M8387" i="6"/>
  <c r="M8388" i="6"/>
  <c r="M8389" i="6"/>
  <c r="M8390" i="6"/>
  <c r="M8391" i="6"/>
  <c r="M8392" i="6"/>
  <c r="M8393" i="6"/>
  <c r="M8394" i="6"/>
  <c r="M8395" i="6"/>
  <c r="M8396" i="6"/>
  <c r="M8397" i="6"/>
  <c r="M8398" i="6"/>
  <c r="M8399" i="6"/>
  <c r="M8400" i="6"/>
  <c r="M8401" i="6"/>
  <c r="M8402" i="6"/>
  <c r="M8403" i="6"/>
  <c r="M8404" i="6"/>
  <c r="M8405" i="6"/>
  <c r="M8406" i="6"/>
  <c r="M8407" i="6"/>
  <c r="M8408" i="6"/>
  <c r="M8409" i="6"/>
  <c r="M8410" i="6"/>
  <c r="M8411" i="6"/>
  <c r="M8412" i="6"/>
  <c r="M8413" i="6"/>
  <c r="M8414" i="6"/>
  <c r="M8415" i="6"/>
  <c r="M8416" i="6"/>
  <c r="M8417" i="6"/>
  <c r="M8418" i="6"/>
  <c r="M8419" i="6"/>
  <c r="M8420" i="6"/>
  <c r="M8421" i="6"/>
  <c r="M8422" i="6"/>
  <c r="M8423" i="6"/>
  <c r="M8424" i="6"/>
  <c r="M8425" i="6"/>
  <c r="M8426" i="6"/>
  <c r="M8427" i="6"/>
  <c r="M8428" i="6"/>
  <c r="M8429" i="6"/>
  <c r="M8430" i="6"/>
  <c r="M8431" i="6"/>
  <c r="M8432" i="6"/>
  <c r="M8433" i="6"/>
  <c r="M8434" i="6"/>
  <c r="M8435" i="6"/>
  <c r="M8436" i="6"/>
  <c r="M8437" i="6"/>
  <c r="M8438" i="6"/>
  <c r="M8439" i="6"/>
  <c r="M8440" i="6"/>
  <c r="M8441" i="6"/>
  <c r="M8442" i="6"/>
  <c r="M8443" i="6"/>
  <c r="M8444" i="6"/>
  <c r="M8445" i="6"/>
  <c r="M8446" i="6"/>
  <c r="M8447" i="6"/>
  <c r="M8448" i="6"/>
  <c r="M8449" i="6"/>
  <c r="M8450" i="6"/>
  <c r="M8451" i="6"/>
  <c r="M8452" i="6"/>
  <c r="M8453" i="6"/>
  <c r="M8454" i="6"/>
  <c r="M8455" i="6"/>
  <c r="M8456" i="6"/>
  <c r="M8457" i="6"/>
  <c r="M8458" i="6"/>
  <c r="M8459" i="6"/>
  <c r="M8460" i="6"/>
  <c r="M8461" i="6"/>
  <c r="M8462" i="6"/>
  <c r="M8463" i="6"/>
  <c r="M8464" i="6"/>
  <c r="M8465" i="6"/>
  <c r="M8466" i="6"/>
  <c r="M8467" i="6"/>
  <c r="M8468" i="6"/>
  <c r="M8469" i="6"/>
  <c r="M8470" i="6"/>
  <c r="M8471" i="6"/>
  <c r="M8472" i="6"/>
  <c r="M8473" i="6"/>
  <c r="M8474" i="6"/>
  <c r="M8475" i="6"/>
  <c r="M8476" i="6"/>
  <c r="M8477" i="6"/>
  <c r="M8478" i="6"/>
  <c r="M8479" i="6"/>
  <c r="M8480" i="6"/>
  <c r="M8481" i="6"/>
  <c r="M8482" i="6"/>
  <c r="M8483" i="6"/>
  <c r="M8484" i="6"/>
  <c r="M8485" i="6"/>
  <c r="M8486" i="6"/>
  <c r="M8487" i="6"/>
  <c r="M8488" i="6"/>
  <c r="M8489" i="6"/>
  <c r="M8490" i="6"/>
  <c r="M8491" i="6"/>
  <c r="M8492" i="6"/>
  <c r="M8493" i="6"/>
  <c r="M8494" i="6"/>
  <c r="M8495" i="6"/>
  <c r="M8496" i="6"/>
  <c r="M8497" i="6"/>
  <c r="M8498" i="6"/>
  <c r="M8499" i="6"/>
  <c r="M8500" i="6"/>
  <c r="M8501" i="6"/>
  <c r="M8502" i="6"/>
  <c r="M8503" i="6"/>
  <c r="M8504" i="6"/>
  <c r="M8505" i="6"/>
  <c r="M8506" i="6"/>
  <c r="M8507" i="6"/>
  <c r="M8508" i="6"/>
  <c r="M8509" i="6"/>
  <c r="M8510" i="6"/>
  <c r="M8511" i="6"/>
  <c r="M8512" i="6"/>
  <c r="M8513" i="6"/>
  <c r="M8514" i="6"/>
  <c r="M8515" i="6"/>
  <c r="M8516" i="6"/>
  <c r="M8517" i="6"/>
  <c r="M8518" i="6"/>
  <c r="M8519" i="6"/>
  <c r="M8520" i="6"/>
  <c r="M8521" i="6"/>
  <c r="M8522" i="6"/>
  <c r="M8523" i="6"/>
  <c r="M8524" i="6"/>
  <c r="M8525" i="6"/>
  <c r="M8526" i="6"/>
  <c r="M8527" i="6"/>
  <c r="M8528" i="6"/>
  <c r="M8529" i="6"/>
  <c r="M8530" i="6"/>
  <c r="M8531" i="6"/>
  <c r="M8532" i="6"/>
  <c r="M8533" i="6"/>
  <c r="M8534" i="6"/>
  <c r="M8535" i="6"/>
  <c r="M8536" i="6"/>
  <c r="M8537" i="6"/>
  <c r="M8538" i="6"/>
  <c r="M8539" i="6"/>
  <c r="M8540" i="6"/>
  <c r="M8541" i="6"/>
  <c r="M8542" i="6"/>
  <c r="M8543" i="6"/>
  <c r="M8544" i="6"/>
  <c r="M8545" i="6"/>
  <c r="M8546" i="6"/>
  <c r="M8547" i="6"/>
  <c r="M8548" i="6"/>
  <c r="M8549" i="6"/>
  <c r="M8550" i="6"/>
  <c r="M8551" i="6"/>
  <c r="M8552" i="6"/>
  <c r="M8553" i="6"/>
  <c r="M8554" i="6"/>
  <c r="M8555" i="6"/>
  <c r="M8556" i="6"/>
  <c r="M8557" i="6"/>
  <c r="M8558" i="6"/>
  <c r="M8559" i="6"/>
  <c r="M8560" i="6"/>
  <c r="M8561" i="6"/>
  <c r="M8562" i="6"/>
  <c r="M8563" i="6"/>
  <c r="M8564" i="6"/>
  <c r="M8565" i="6"/>
  <c r="M8566" i="6"/>
  <c r="M8567" i="6"/>
  <c r="M8568" i="6"/>
  <c r="M8569" i="6"/>
  <c r="M8570" i="6"/>
  <c r="M8571" i="6"/>
  <c r="M8572" i="6"/>
  <c r="M8573" i="6"/>
  <c r="M8574" i="6"/>
  <c r="M8575" i="6"/>
  <c r="M8576" i="6"/>
  <c r="M8577" i="6"/>
  <c r="M8578" i="6"/>
  <c r="M8579" i="6"/>
  <c r="M8580" i="6"/>
  <c r="M8581" i="6"/>
  <c r="M8582" i="6"/>
  <c r="M8583" i="6"/>
  <c r="M8584" i="6"/>
  <c r="M8585" i="6"/>
  <c r="M8586" i="6"/>
  <c r="M8587" i="6"/>
  <c r="M8588" i="6"/>
  <c r="M8589" i="6"/>
  <c r="M8590" i="6"/>
  <c r="M8591" i="6"/>
  <c r="M8592" i="6"/>
  <c r="M8593" i="6"/>
  <c r="M8594" i="6"/>
  <c r="M8595" i="6"/>
  <c r="M8596" i="6"/>
  <c r="M8597" i="6"/>
  <c r="M8598" i="6"/>
  <c r="M8599" i="6"/>
  <c r="M8600" i="6"/>
  <c r="M8601" i="6"/>
  <c r="M8602" i="6"/>
  <c r="M8603" i="6"/>
  <c r="M8604" i="6"/>
  <c r="M8605" i="6"/>
  <c r="M8606" i="6"/>
  <c r="M8607" i="6"/>
  <c r="M8608" i="6"/>
  <c r="M8609" i="6"/>
  <c r="M8610" i="6"/>
  <c r="M8611" i="6"/>
  <c r="M8612" i="6"/>
  <c r="M8613" i="6"/>
  <c r="M8614" i="6"/>
  <c r="M8615" i="6"/>
  <c r="M8616" i="6"/>
  <c r="M8617" i="6"/>
  <c r="M8618" i="6"/>
  <c r="M8619" i="6"/>
  <c r="M8620" i="6"/>
  <c r="M8621" i="6"/>
  <c r="M8622" i="6"/>
  <c r="M8623" i="6"/>
  <c r="M8624" i="6"/>
  <c r="M8625" i="6"/>
  <c r="M8626" i="6"/>
  <c r="M8627" i="6"/>
  <c r="M8628" i="6"/>
  <c r="M8629" i="6"/>
  <c r="M8630" i="6"/>
  <c r="M8631" i="6"/>
  <c r="M8632" i="6"/>
  <c r="M8633" i="6"/>
  <c r="M8634" i="6"/>
  <c r="M8635" i="6"/>
  <c r="M8636" i="6"/>
  <c r="M8637" i="6"/>
  <c r="M8638" i="6"/>
  <c r="M8639" i="6"/>
  <c r="M8640" i="6"/>
  <c r="M8641" i="6"/>
  <c r="M8642" i="6"/>
  <c r="M8643" i="6"/>
  <c r="M8644" i="6"/>
  <c r="M8645" i="6"/>
  <c r="M8646" i="6"/>
  <c r="M8647" i="6"/>
  <c r="M8648" i="6"/>
  <c r="M8649" i="6"/>
  <c r="M8650" i="6"/>
  <c r="M8651" i="6"/>
  <c r="M8652" i="6"/>
  <c r="M8653" i="6"/>
  <c r="M8654" i="6"/>
  <c r="M8655" i="6"/>
  <c r="M8656" i="6"/>
  <c r="M8657" i="6"/>
  <c r="M8658" i="6"/>
  <c r="M8659" i="6"/>
  <c r="M8660" i="6"/>
  <c r="M8661" i="6"/>
  <c r="M8662" i="6"/>
  <c r="M8663" i="6"/>
  <c r="M8664" i="6"/>
  <c r="M8665" i="6"/>
  <c r="M8666" i="6"/>
  <c r="M8667" i="6"/>
  <c r="M8668" i="6"/>
  <c r="M8669" i="6"/>
  <c r="M8670" i="6"/>
  <c r="M8671" i="6"/>
  <c r="M8672" i="6"/>
  <c r="M8673" i="6"/>
  <c r="M8674" i="6"/>
  <c r="M8675" i="6"/>
  <c r="M8676" i="6"/>
  <c r="M8677" i="6"/>
  <c r="M8678" i="6"/>
  <c r="M8679" i="6"/>
  <c r="M8680" i="6"/>
  <c r="M8681" i="6"/>
  <c r="M8682" i="6"/>
  <c r="M8683" i="6"/>
  <c r="M8684" i="6"/>
  <c r="M8685" i="6"/>
  <c r="M8686" i="6"/>
  <c r="M8687" i="6"/>
  <c r="M8688" i="6"/>
  <c r="M8689" i="6"/>
  <c r="M8690" i="6"/>
  <c r="M8691" i="6"/>
  <c r="M8692" i="6"/>
  <c r="M8693" i="6"/>
  <c r="M8694" i="6"/>
  <c r="M8695" i="6"/>
  <c r="M8696" i="6"/>
  <c r="M8697" i="6"/>
  <c r="M8698" i="6"/>
  <c r="M8699" i="6"/>
  <c r="M8700" i="6"/>
  <c r="M8701" i="6"/>
  <c r="M8702" i="6"/>
  <c r="M8703" i="6"/>
  <c r="M8704" i="6"/>
  <c r="M8705" i="6"/>
  <c r="M8706" i="6"/>
  <c r="M8707" i="6"/>
  <c r="M8708" i="6"/>
  <c r="M8709" i="6"/>
  <c r="M8710" i="6"/>
  <c r="M8711" i="6"/>
  <c r="M8712" i="6"/>
  <c r="M8713" i="6"/>
  <c r="M8714" i="6"/>
  <c r="M8715" i="6"/>
  <c r="M8716" i="6"/>
  <c r="M8717" i="6"/>
  <c r="M8718" i="6"/>
  <c r="M8719" i="6"/>
  <c r="M8720" i="6"/>
  <c r="M8721" i="6"/>
  <c r="M8722" i="6"/>
  <c r="M8723" i="6"/>
  <c r="M8724" i="6"/>
  <c r="M8725" i="6"/>
  <c r="M8726" i="6"/>
  <c r="M8727" i="6"/>
  <c r="M8728" i="6"/>
  <c r="M8729" i="6"/>
  <c r="M8730" i="6"/>
  <c r="M8731" i="6"/>
  <c r="M8732" i="6"/>
  <c r="M8733" i="6"/>
  <c r="M8734" i="6"/>
  <c r="M8735" i="6"/>
  <c r="M8736" i="6"/>
  <c r="M8737" i="6"/>
  <c r="M8738" i="6"/>
  <c r="M8739" i="6"/>
  <c r="M8740" i="6"/>
  <c r="M8741" i="6"/>
  <c r="M8742" i="6"/>
  <c r="M8743" i="6"/>
  <c r="M8744" i="6"/>
  <c r="M8745" i="6"/>
  <c r="M8746" i="6"/>
  <c r="M8747" i="6"/>
  <c r="M8748" i="6"/>
  <c r="M8749" i="6"/>
  <c r="M8750" i="6"/>
  <c r="M8751" i="6"/>
  <c r="M8752" i="6"/>
  <c r="M8753" i="6"/>
  <c r="M8754" i="6"/>
  <c r="M8755" i="6"/>
  <c r="M8756" i="6"/>
  <c r="M8757" i="6"/>
  <c r="M8758" i="6"/>
  <c r="M8759" i="6"/>
  <c r="M8760" i="6"/>
  <c r="M8761" i="6"/>
  <c r="M8762" i="6"/>
  <c r="M8763" i="6"/>
  <c r="M8764" i="6"/>
  <c r="M8765" i="6"/>
  <c r="M8766" i="6"/>
  <c r="M8767" i="6"/>
  <c r="M8768" i="6"/>
  <c r="M8769" i="6"/>
  <c r="M8770" i="6"/>
  <c r="M8771" i="6"/>
  <c r="M8772" i="6"/>
  <c r="M8773" i="6"/>
  <c r="M8774" i="6"/>
  <c r="M8775" i="6"/>
  <c r="M8776" i="6"/>
  <c r="M8777" i="6"/>
  <c r="M8778" i="6"/>
  <c r="M8779" i="6"/>
  <c r="M8780" i="6"/>
  <c r="M8781" i="6"/>
  <c r="M8782" i="6"/>
  <c r="M8783" i="6"/>
  <c r="M8784" i="6"/>
  <c r="M8785" i="6"/>
  <c r="M8786" i="6"/>
  <c r="M8787" i="6"/>
  <c r="M8788" i="6"/>
  <c r="M8789" i="6"/>
  <c r="M8790" i="6"/>
  <c r="M8791" i="6"/>
  <c r="M8792" i="6"/>
  <c r="M8793" i="6"/>
  <c r="M8794" i="6"/>
  <c r="M8795" i="6"/>
  <c r="M8796" i="6"/>
  <c r="M8797" i="6"/>
  <c r="M8798" i="6"/>
  <c r="M8799" i="6"/>
  <c r="M8800" i="6"/>
  <c r="M8801" i="6"/>
  <c r="M8802" i="6"/>
  <c r="M8803" i="6"/>
  <c r="M8804" i="6"/>
  <c r="M8805" i="6"/>
  <c r="M8806" i="6"/>
  <c r="M8807" i="6"/>
  <c r="M8808" i="6"/>
  <c r="M8809" i="6"/>
  <c r="M8810" i="6"/>
  <c r="M8811" i="6"/>
  <c r="M8812" i="6"/>
  <c r="M8813" i="6"/>
  <c r="M8814" i="6"/>
  <c r="M8815" i="6"/>
  <c r="M8816" i="6"/>
  <c r="M8817" i="6"/>
  <c r="M8818" i="6"/>
  <c r="M8819" i="6"/>
  <c r="M8820" i="6"/>
  <c r="M8821" i="6"/>
  <c r="M8822" i="6"/>
  <c r="M8823" i="6"/>
  <c r="M8824" i="6"/>
  <c r="M8825" i="6"/>
  <c r="M8826" i="6"/>
  <c r="M8827" i="6"/>
  <c r="M8828" i="6"/>
  <c r="M8829" i="6"/>
  <c r="M8830" i="6"/>
  <c r="M8831" i="6"/>
  <c r="M8832" i="6"/>
  <c r="M8833" i="6"/>
  <c r="M8834" i="6"/>
  <c r="M8835" i="6"/>
  <c r="M8836" i="6"/>
  <c r="M8837" i="6"/>
  <c r="M8838" i="6"/>
  <c r="M8839" i="6"/>
  <c r="M8840" i="6"/>
  <c r="M8841" i="6"/>
  <c r="M8842" i="6"/>
  <c r="M8843" i="6"/>
  <c r="M8844" i="6"/>
  <c r="M8845" i="6"/>
  <c r="M8846" i="6"/>
  <c r="M8847" i="6"/>
  <c r="M8848" i="6"/>
  <c r="M8849" i="6"/>
  <c r="M8850" i="6"/>
  <c r="M8851" i="6"/>
  <c r="M8852" i="6"/>
  <c r="M8853" i="6"/>
  <c r="M8854" i="6"/>
  <c r="M8855" i="6"/>
  <c r="M8856" i="6"/>
  <c r="M8857" i="6"/>
  <c r="M8858" i="6"/>
  <c r="M8859" i="6"/>
  <c r="M8860" i="6"/>
  <c r="M8861" i="6"/>
  <c r="M8862" i="6"/>
  <c r="M8863" i="6"/>
  <c r="M8864" i="6"/>
  <c r="M8865" i="6"/>
  <c r="M8866" i="6"/>
  <c r="M8867" i="6"/>
  <c r="M8868" i="6"/>
  <c r="M8869" i="6"/>
  <c r="M8870" i="6"/>
  <c r="M8871" i="6"/>
  <c r="M8872" i="6"/>
  <c r="M8873" i="6"/>
  <c r="M8874" i="6"/>
  <c r="M8875" i="6"/>
  <c r="M8876" i="6"/>
  <c r="M8877" i="6"/>
  <c r="M8878" i="6"/>
  <c r="M8879" i="6"/>
  <c r="M8880" i="6"/>
  <c r="M8881" i="6"/>
  <c r="M8882" i="6"/>
  <c r="M8883" i="6"/>
  <c r="M8884" i="6"/>
  <c r="M8885" i="6"/>
  <c r="M8886" i="6"/>
  <c r="M8887" i="6"/>
  <c r="M8888" i="6"/>
  <c r="M8889" i="6"/>
  <c r="M8890" i="6"/>
  <c r="M8891" i="6"/>
  <c r="M8892" i="6"/>
  <c r="M8893" i="6"/>
  <c r="M8894" i="6"/>
  <c r="M8895" i="6"/>
  <c r="M8896" i="6"/>
  <c r="M8897" i="6"/>
  <c r="M8898" i="6"/>
  <c r="M8899" i="6"/>
  <c r="M8900" i="6"/>
  <c r="M8901" i="6"/>
  <c r="M8902" i="6"/>
  <c r="M8903" i="6"/>
  <c r="M8904" i="6"/>
  <c r="M8905" i="6"/>
  <c r="M8906" i="6"/>
  <c r="M8907" i="6"/>
  <c r="M8908" i="6"/>
  <c r="M8909" i="6"/>
  <c r="M8910" i="6"/>
  <c r="M8911" i="6"/>
  <c r="M8912" i="6"/>
  <c r="M8913" i="6"/>
  <c r="M8914" i="6"/>
  <c r="M8915" i="6"/>
  <c r="M8916" i="6"/>
  <c r="M8917" i="6"/>
  <c r="M8918" i="6"/>
  <c r="M8919" i="6"/>
  <c r="M8920" i="6"/>
  <c r="M8921" i="6"/>
  <c r="M8922" i="6"/>
  <c r="M8923" i="6"/>
  <c r="M8924" i="6"/>
  <c r="M8925" i="6"/>
  <c r="M8926" i="6"/>
  <c r="M8927" i="6"/>
  <c r="M8928" i="6"/>
  <c r="M8929" i="6"/>
  <c r="M8930" i="6"/>
  <c r="M8931" i="6"/>
  <c r="M8932" i="6"/>
  <c r="M8933" i="6"/>
  <c r="M8934" i="6"/>
  <c r="M8935" i="6"/>
  <c r="M8936" i="6"/>
  <c r="M8937" i="6"/>
  <c r="M8938" i="6"/>
  <c r="M8939" i="6"/>
  <c r="M8940" i="6"/>
  <c r="M8941" i="6"/>
  <c r="M8942" i="6"/>
  <c r="M8943" i="6"/>
  <c r="M8944" i="6"/>
  <c r="M8945" i="6"/>
  <c r="M8946" i="6"/>
  <c r="M8947" i="6"/>
  <c r="M8948" i="6"/>
  <c r="M8949" i="6"/>
  <c r="M8950" i="6"/>
  <c r="M8951" i="6"/>
  <c r="M8952" i="6"/>
  <c r="M8953" i="6"/>
  <c r="M8954" i="6"/>
  <c r="M8955" i="6"/>
  <c r="M8956" i="6"/>
  <c r="M8957" i="6"/>
  <c r="M8958" i="6"/>
  <c r="M8959" i="6"/>
  <c r="M8960" i="6"/>
  <c r="M8961" i="6"/>
  <c r="M8962" i="6"/>
  <c r="M8963" i="6"/>
  <c r="M8964" i="6"/>
  <c r="M8965" i="6"/>
  <c r="M8966" i="6"/>
  <c r="M8967" i="6"/>
  <c r="M8968" i="6"/>
  <c r="M8969" i="6"/>
  <c r="M8970" i="6"/>
  <c r="M8971" i="6"/>
  <c r="M8972" i="6"/>
  <c r="M8973" i="6"/>
  <c r="M8974" i="6"/>
  <c r="M8975" i="6"/>
  <c r="M8976" i="6"/>
  <c r="M8977" i="6"/>
  <c r="M8978" i="6"/>
  <c r="M8979" i="6"/>
  <c r="M8980" i="6"/>
  <c r="M8981" i="6"/>
  <c r="M8982" i="6"/>
  <c r="M8983" i="6"/>
  <c r="M8984" i="6"/>
  <c r="M8985" i="6"/>
  <c r="M8986" i="6"/>
  <c r="M8987" i="6"/>
  <c r="M8988" i="6"/>
  <c r="M8989" i="6"/>
  <c r="M8990" i="6"/>
  <c r="M8991" i="6"/>
  <c r="M8992" i="6"/>
  <c r="M8993" i="6"/>
  <c r="M8994" i="6"/>
  <c r="M8995" i="6"/>
  <c r="M8996" i="6"/>
  <c r="M8997" i="6"/>
  <c r="M8998" i="6"/>
  <c r="M8999" i="6"/>
  <c r="M9000" i="6"/>
  <c r="M9001" i="6"/>
  <c r="M9002" i="6"/>
  <c r="M9003" i="6"/>
  <c r="M9004" i="6"/>
  <c r="M9005" i="6"/>
  <c r="M9006" i="6"/>
  <c r="M9007" i="6"/>
  <c r="M9008" i="6"/>
  <c r="M9009" i="6"/>
  <c r="M9010" i="6"/>
  <c r="M9011" i="6"/>
  <c r="M9012" i="6"/>
  <c r="M9013" i="6"/>
  <c r="M9014" i="6"/>
  <c r="M9015" i="6"/>
  <c r="M9016" i="6"/>
  <c r="M9017" i="6"/>
  <c r="M9018" i="6"/>
  <c r="M9019" i="6"/>
  <c r="M9020" i="6"/>
  <c r="M9021" i="6"/>
  <c r="M9022" i="6"/>
  <c r="M9023" i="6"/>
  <c r="M9024" i="6"/>
  <c r="M9025" i="6"/>
  <c r="M9026" i="6"/>
  <c r="M9027" i="6"/>
  <c r="M9028" i="6"/>
  <c r="M9029" i="6"/>
  <c r="M9030" i="6"/>
  <c r="M9031" i="6"/>
  <c r="M9032" i="6"/>
  <c r="M9033" i="6"/>
  <c r="M9034" i="6"/>
  <c r="M9035" i="6"/>
  <c r="M9036" i="6"/>
  <c r="M9037" i="6"/>
  <c r="M9038" i="6"/>
  <c r="M9039" i="6"/>
  <c r="M9040" i="6"/>
  <c r="M9041" i="6"/>
  <c r="M9042" i="6"/>
  <c r="M9043" i="6"/>
  <c r="M9044" i="6"/>
  <c r="M9045" i="6"/>
  <c r="M9046" i="6"/>
  <c r="M9047" i="6"/>
  <c r="M9048" i="6"/>
  <c r="M9049" i="6"/>
  <c r="M9050" i="6"/>
  <c r="M9051" i="6"/>
  <c r="M9052" i="6"/>
  <c r="M9053" i="6"/>
  <c r="M9054" i="6"/>
  <c r="M9055" i="6"/>
  <c r="M9056" i="6"/>
  <c r="M9057" i="6"/>
  <c r="M9058" i="6"/>
  <c r="M9059" i="6"/>
  <c r="M9060" i="6"/>
  <c r="M9061" i="6"/>
  <c r="M9062" i="6"/>
  <c r="M9063" i="6"/>
  <c r="M9064" i="6"/>
  <c r="M9065" i="6"/>
  <c r="M9066" i="6"/>
  <c r="M9067" i="6"/>
  <c r="M9068" i="6"/>
  <c r="M9069" i="6"/>
  <c r="M9070" i="6"/>
  <c r="M9071" i="6"/>
  <c r="M9072" i="6"/>
  <c r="M9073" i="6"/>
  <c r="M9074" i="6"/>
  <c r="M9075" i="6"/>
  <c r="M9076" i="6"/>
  <c r="M9077" i="6"/>
  <c r="M9078" i="6"/>
  <c r="M9079" i="6"/>
  <c r="M9080" i="6"/>
  <c r="M9081" i="6"/>
  <c r="M9082" i="6"/>
  <c r="M9083" i="6"/>
  <c r="M9084" i="6"/>
  <c r="M9085" i="6"/>
  <c r="M9086" i="6"/>
  <c r="M9087" i="6"/>
  <c r="M9088" i="6"/>
  <c r="M9089" i="6"/>
  <c r="M9090" i="6"/>
  <c r="M9091" i="6"/>
  <c r="M9092" i="6"/>
  <c r="M9093" i="6"/>
  <c r="M9094" i="6"/>
  <c r="M9095" i="6"/>
  <c r="M9096" i="6"/>
  <c r="M9097" i="6"/>
  <c r="M9098" i="6"/>
  <c r="M9099" i="6"/>
  <c r="M9100" i="6"/>
  <c r="M9101" i="6"/>
  <c r="M9102" i="6"/>
  <c r="M9103" i="6"/>
  <c r="M9104" i="6"/>
  <c r="M9105" i="6"/>
  <c r="M9106" i="6"/>
  <c r="M9107" i="6"/>
  <c r="M9108" i="6"/>
  <c r="M9109" i="6"/>
  <c r="M9110" i="6"/>
  <c r="M9111" i="6"/>
  <c r="M9112" i="6"/>
  <c r="M9113" i="6"/>
  <c r="M9114" i="6"/>
  <c r="M9115" i="6"/>
  <c r="M9116" i="6"/>
  <c r="M9117" i="6"/>
  <c r="M9118" i="6"/>
  <c r="M9119" i="6"/>
  <c r="M9120" i="6"/>
  <c r="M9121" i="6"/>
  <c r="M9122" i="6"/>
  <c r="M9123" i="6"/>
  <c r="M9124" i="6"/>
  <c r="M9125" i="6"/>
  <c r="M9126" i="6"/>
  <c r="M9127" i="6"/>
  <c r="M9128" i="6"/>
  <c r="M9129" i="6"/>
  <c r="M9130" i="6"/>
  <c r="M9131" i="6"/>
  <c r="M9132" i="6"/>
  <c r="M9133" i="6"/>
  <c r="M9134" i="6"/>
  <c r="M9135" i="6"/>
  <c r="M9136" i="6"/>
  <c r="M9137" i="6"/>
  <c r="M9138" i="6"/>
  <c r="M9139" i="6"/>
  <c r="M9140" i="6"/>
  <c r="M9141" i="6"/>
  <c r="M9142" i="6"/>
  <c r="M9143" i="6"/>
  <c r="M9144" i="6"/>
  <c r="M9145" i="6"/>
  <c r="M9146" i="6"/>
  <c r="M9147" i="6"/>
  <c r="M9148" i="6"/>
  <c r="M9149" i="6"/>
  <c r="M9150" i="6"/>
  <c r="M9151" i="6"/>
  <c r="M9152" i="6"/>
  <c r="M9153" i="6"/>
  <c r="M9154" i="6"/>
  <c r="M9155" i="6"/>
  <c r="M9156" i="6"/>
  <c r="M9157" i="6"/>
  <c r="M9158" i="6"/>
  <c r="M9159" i="6"/>
  <c r="M9160" i="6"/>
  <c r="M9161" i="6"/>
  <c r="M9162" i="6"/>
  <c r="M9163" i="6"/>
  <c r="M9164" i="6"/>
  <c r="M9165" i="6"/>
  <c r="M9166" i="6"/>
  <c r="M9167" i="6"/>
  <c r="M9168" i="6"/>
  <c r="M9169" i="6"/>
  <c r="M9170" i="6"/>
  <c r="M9171" i="6"/>
  <c r="M9172" i="6"/>
  <c r="M9173" i="6"/>
  <c r="M9174" i="6"/>
  <c r="M9175" i="6"/>
  <c r="M9176" i="6"/>
  <c r="M9177" i="6"/>
  <c r="M9178" i="6"/>
  <c r="M9179" i="6"/>
  <c r="M9180" i="6"/>
  <c r="M9181" i="6"/>
  <c r="M9182" i="6"/>
  <c r="M9183" i="6"/>
  <c r="M9184" i="6"/>
  <c r="M9185" i="6"/>
  <c r="M9186" i="6"/>
  <c r="M9187" i="6"/>
  <c r="M9188" i="6"/>
  <c r="M9189" i="6"/>
  <c r="M9190" i="6"/>
  <c r="M9191" i="6"/>
  <c r="M9192" i="6"/>
  <c r="M9193" i="6"/>
  <c r="M9194" i="6"/>
  <c r="M9195" i="6"/>
  <c r="M9196" i="6"/>
  <c r="M9197" i="6"/>
  <c r="M9198" i="6"/>
  <c r="M9199" i="6"/>
  <c r="M9200" i="6"/>
  <c r="M9201" i="6"/>
  <c r="M9202" i="6"/>
  <c r="M9203" i="6"/>
  <c r="M9204" i="6"/>
  <c r="M9205" i="6"/>
  <c r="M9206" i="6"/>
  <c r="M9207" i="6"/>
  <c r="M9208" i="6"/>
  <c r="M9209" i="6"/>
  <c r="M9210" i="6"/>
  <c r="M9211" i="6"/>
  <c r="M9212" i="6"/>
  <c r="M9213" i="6"/>
  <c r="M9214" i="6"/>
  <c r="M9215" i="6"/>
  <c r="M9216" i="6"/>
  <c r="M9217" i="6"/>
  <c r="M9218" i="6"/>
  <c r="M9219" i="6"/>
  <c r="M9220" i="6"/>
  <c r="M9221" i="6"/>
  <c r="M9222" i="6"/>
  <c r="M9223" i="6"/>
  <c r="M9224" i="6"/>
  <c r="M9225" i="6"/>
  <c r="M9226" i="6"/>
  <c r="M9227" i="6"/>
  <c r="M9228" i="6"/>
  <c r="M9229" i="6"/>
  <c r="M9230" i="6"/>
  <c r="M9231" i="6"/>
  <c r="M9232" i="6"/>
  <c r="M9233" i="6"/>
  <c r="M9234" i="6"/>
  <c r="M9235" i="6"/>
  <c r="M9236" i="6"/>
  <c r="M9237" i="6"/>
  <c r="M9238" i="6"/>
  <c r="M9239" i="6"/>
  <c r="M9240" i="6"/>
  <c r="M9241" i="6"/>
  <c r="M9242" i="6"/>
  <c r="M9243" i="6"/>
  <c r="M9244" i="6"/>
  <c r="M9245" i="6"/>
  <c r="M9246" i="6"/>
  <c r="M9247" i="6"/>
  <c r="M9248" i="6"/>
  <c r="M9249" i="6"/>
  <c r="M9250" i="6"/>
  <c r="M9251" i="6"/>
  <c r="M9252" i="6"/>
  <c r="M9253" i="6"/>
  <c r="M9254" i="6"/>
  <c r="M9255" i="6"/>
  <c r="M9256" i="6"/>
  <c r="M9257" i="6"/>
  <c r="M9258" i="6"/>
  <c r="M9259" i="6"/>
  <c r="M9260" i="6"/>
  <c r="M9261" i="6"/>
  <c r="M9262" i="6"/>
  <c r="M9263" i="6"/>
  <c r="M9264" i="6"/>
  <c r="M9265" i="6"/>
  <c r="M9266" i="6"/>
  <c r="M9267" i="6"/>
  <c r="M9268" i="6"/>
  <c r="M9269" i="6"/>
  <c r="M9270" i="6"/>
  <c r="M9271" i="6"/>
  <c r="M9272" i="6"/>
  <c r="M9273" i="6"/>
  <c r="M9274" i="6"/>
  <c r="M9275" i="6"/>
  <c r="M9276" i="6"/>
  <c r="M9277" i="6"/>
  <c r="M9278" i="6"/>
  <c r="M9279" i="6"/>
  <c r="M9280" i="6"/>
  <c r="M9281" i="6"/>
  <c r="M9282" i="6"/>
  <c r="M9283" i="6"/>
  <c r="M9284" i="6"/>
  <c r="M9285" i="6"/>
  <c r="M9286" i="6"/>
  <c r="M9287" i="6"/>
  <c r="M9288" i="6"/>
  <c r="M9289" i="6"/>
  <c r="M9290" i="6"/>
  <c r="M9291" i="6"/>
  <c r="M9292" i="6"/>
  <c r="M9293" i="6"/>
  <c r="M9294" i="6"/>
  <c r="M9295" i="6"/>
  <c r="M9296" i="6"/>
  <c r="M9297" i="6"/>
  <c r="M9298" i="6"/>
  <c r="M9299" i="6"/>
  <c r="M9300" i="6"/>
  <c r="M9301" i="6"/>
  <c r="M9302" i="6"/>
  <c r="M9303" i="6"/>
  <c r="M9304" i="6"/>
  <c r="M9305" i="6"/>
  <c r="M9306" i="6"/>
  <c r="M9307" i="6"/>
  <c r="M9308" i="6"/>
  <c r="M9309" i="6"/>
  <c r="M9310" i="6"/>
  <c r="M9311" i="6"/>
  <c r="M9312" i="6"/>
  <c r="M9313" i="6"/>
  <c r="M9314" i="6"/>
  <c r="M9315" i="6"/>
  <c r="M9316" i="6"/>
  <c r="M9317" i="6"/>
  <c r="M9318" i="6"/>
  <c r="M9319" i="6"/>
  <c r="M9320" i="6"/>
  <c r="M9321" i="6"/>
  <c r="M9322" i="6"/>
  <c r="M9323" i="6"/>
  <c r="M9324" i="6"/>
  <c r="M9325" i="6"/>
  <c r="M9326" i="6"/>
  <c r="M9327" i="6"/>
  <c r="M9328" i="6"/>
  <c r="M9329" i="6"/>
  <c r="M9330" i="6"/>
  <c r="M9331" i="6"/>
  <c r="M9332" i="6"/>
  <c r="M9333" i="6"/>
  <c r="M9334" i="6"/>
  <c r="M9335" i="6"/>
  <c r="M9336" i="6"/>
  <c r="M9337" i="6"/>
  <c r="M9338" i="6"/>
  <c r="M9339" i="6"/>
  <c r="M9340" i="6"/>
  <c r="M9341" i="6"/>
  <c r="M9342" i="6"/>
  <c r="M9343" i="6"/>
  <c r="M9344" i="6"/>
  <c r="M9345" i="6"/>
  <c r="M9346" i="6"/>
  <c r="M9347" i="6"/>
  <c r="M9348" i="6"/>
  <c r="M9349" i="6"/>
  <c r="M9350" i="6"/>
  <c r="M9351" i="6"/>
  <c r="M9352" i="6"/>
  <c r="M9353" i="6"/>
  <c r="M9354" i="6"/>
  <c r="M9355" i="6"/>
  <c r="M9356" i="6"/>
  <c r="M9357" i="6"/>
  <c r="M9358" i="6"/>
  <c r="M9359" i="6"/>
  <c r="M9360" i="6"/>
  <c r="M9361" i="6"/>
  <c r="M9362" i="6"/>
  <c r="M9363" i="6"/>
  <c r="M9364" i="6"/>
  <c r="M9365" i="6"/>
  <c r="M9366" i="6"/>
  <c r="M9367" i="6"/>
  <c r="M9368" i="6"/>
  <c r="M9369" i="6"/>
  <c r="M9370" i="6"/>
  <c r="M9371" i="6"/>
  <c r="M9372" i="6"/>
  <c r="M9373" i="6"/>
  <c r="M9374" i="6"/>
  <c r="M9375" i="6"/>
  <c r="M9376" i="6"/>
  <c r="M9377" i="6"/>
  <c r="M9378" i="6"/>
  <c r="M9379" i="6"/>
  <c r="M9380" i="6"/>
  <c r="M9381" i="6"/>
  <c r="M9382" i="6"/>
  <c r="M9383" i="6"/>
  <c r="M9384" i="6"/>
  <c r="M9385" i="6"/>
  <c r="M9386" i="6"/>
  <c r="M9387" i="6"/>
  <c r="M9388" i="6"/>
  <c r="M9389" i="6"/>
  <c r="M9390" i="6"/>
  <c r="M9391" i="6"/>
  <c r="M9392" i="6"/>
  <c r="M9393" i="6"/>
  <c r="M9394" i="6"/>
  <c r="M9395" i="6"/>
  <c r="M9396" i="6"/>
  <c r="M9397" i="6"/>
  <c r="M9398" i="6"/>
  <c r="M9399" i="6"/>
  <c r="M9400" i="6"/>
  <c r="M9401" i="6"/>
  <c r="M9402" i="6"/>
  <c r="M9403" i="6"/>
  <c r="M9404" i="6"/>
  <c r="M9405" i="6"/>
  <c r="M9406" i="6"/>
  <c r="M9407" i="6"/>
  <c r="M9408" i="6"/>
  <c r="M9409" i="6"/>
  <c r="M9410" i="6"/>
  <c r="M9411" i="6"/>
  <c r="M9412" i="6"/>
  <c r="M9413" i="6"/>
  <c r="M9414" i="6"/>
  <c r="M9415" i="6"/>
  <c r="M9416" i="6"/>
  <c r="M9417" i="6"/>
  <c r="M9418" i="6"/>
  <c r="M9419" i="6"/>
  <c r="M9420" i="6"/>
  <c r="M9421" i="6"/>
  <c r="M9422" i="6"/>
  <c r="M9423" i="6"/>
  <c r="M9424" i="6"/>
  <c r="M9425" i="6"/>
  <c r="M9426" i="6"/>
  <c r="M9427" i="6"/>
  <c r="M9428" i="6"/>
  <c r="M9429" i="6"/>
  <c r="M9430" i="6"/>
  <c r="M9431" i="6"/>
  <c r="M9432" i="6"/>
  <c r="M9433" i="6"/>
  <c r="M9434" i="6"/>
  <c r="M9435" i="6"/>
  <c r="M9436" i="6"/>
  <c r="M9437" i="6"/>
  <c r="M9438" i="6"/>
  <c r="M9439" i="6"/>
  <c r="M9440" i="6"/>
  <c r="M9441" i="6"/>
  <c r="M9442" i="6"/>
  <c r="M9443" i="6"/>
  <c r="M9444" i="6"/>
  <c r="M9445" i="6"/>
  <c r="M9446" i="6"/>
  <c r="M9447" i="6"/>
  <c r="M9448" i="6"/>
  <c r="M9449" i="6"/>
  <c r="M9450" i="6"/>
  <c r="M9451" i="6"/>
  <c r="M9452" i="6"/>
  <c r="M9453" i="6"/>
  <c r="M9454" i="6"/>
  <c r="M9455" i="6"/>
  <c r="M9456" i="6"/>
  <c r="M9457" i="6"/>
  <c r="M9458" i="6"/>
  <c r="M9459" i="6"/>
  <c r="M9460" i="6"/>
  <c r="M9461" i="6"/>
  <c r="M9462" i="6"/>
  <c r="M9463" i="6"/>
  <c r="M9464" i="6"/>
  <c r="M9465" i="6"/>
  <c r="M9466" i="6"/>
  <c r="M9467" i="6"/>
  <c r="M9468" i="6"/>
  <c r="M9469" i="6"/>
  <c r="M9470" i="6"/>
  <c r="M9471" i="6"/>
  <c r="M9472" i="6"/>
  <c r="M9473" i="6"/>
  <c r="M9474" i="6"/>
  <c r="M9475" i="6"/>
  <c r="M9476" i="6"/>
  <c r="M9477" i="6"/>
  <c r="M9478" i="6"/>
  <c r="M9479" i="6"/>
  <c r="M9480" i="6"/>
  <c r="M9481" i="6"/>
  <c r="M9482" i="6"/>
  <c r="M9483" i="6"/>
  <c r="M9484" i="6"/>
  <c r="M9485" i="6"/>
  <c r="M9486" i="6"/>
  <c r="M9487" i="6"/>
  <c r="M9488" i="6"/>
  <c r="M9489" i="6"/>
  <c r="M9490" i="6"/>
  <c r="M9491" i="6"/>
  <c r="M9492" i="6"/>
  <c r="M9493" i="6"/>
  <c r="M9494" i="6"/>
  <c r="M9495" i="6"/>
  <c r="M9496" i="6"/>
  <c r="M9497" i="6"/>
  <c r="M9498" i="6"/>
  <c r="M9499" i="6"/>
  <c r="M9500" i="6"/>
  <c r="M9501" i="6"/>
  <c r="M9502" i="6"/>
  <c r="M9503" i="6"/>
  <c r="M9504" i="6"/>
  <c r="M9505" i="6"/>
  <c r="M9506" i="6"/>
  <c r="M9507" i="6"/>
  <c r="M9508" i="6"/>
  <c r="M9509" i="6"/>
  <c r="M9510" i="6"/>
  <c r="M9511" i="6"/>
  <c r="M9512" i="6"/>
  <c r="M9513" i="6"/>
  <c r="M9514" i="6"/>
  <c r="M9515" i="6"/>
  <c r="M9516" i="6"/>
  <c r="M9517" i="6"/>
  <c r="M9518" i="6"/>
  <c r="M9519" i="6"/>
  <c r="M9520" i="6"/>
  <c r="M9521" i="6"/>
  <c r="M9522" i="6"/>
  <c r="M9523" i="6"/>
  <c r="M9524" i="6"/>
  <c r="M9525" i="6"/>
  <c r="M9526" i="6"/>
  <c r="M9527" i="6"/>
  <c r="M9528" i="6"/>
  <c r="M9529" i="6"/>
  <c r="M9530" i="6"/>
  <c r="M9531" i="6"/>
  <c r="M9532" i="6"/>
  <c r="M9533" i="6"/>
  <c r="M9534" i="6"/>
  <c r="M9535" i="6"/>
  <c r="M9536" i="6"/>
  <c r="M9537" i="6"/>
  <c r="M9538" i="6"/>
  <c r="M9539" i="6"/>
  <c r="M9540" i="6"/>
  <c r="M9541" i="6"/>
  <c r="M9542" i="6"/>
  <c r="M9543" i="6"/>
  <c r="M9544" i="6"/>
  <c r="M9545" i="6"/>
  <c r="M9546" i="6"/>
  <c r="M9547" i="6"/>
  <c r="M9548" i="6"/>
  <c r="M9549" i="6"/>
  <c r="M9550" i="6"/>
  <c r="M9551" i="6"/>
  <c r="M9552" i="6"/>
  <c r="M9553" i="6"/>
  <c r="M9554" i="6"/>
  <c r="M9555" i="6"/>
  <c r="M9556" i="6"/>
  <c r="M9557" i="6"/>
  <c r="M9558" i="6"/>
  <c r="M9559" i="6"/>
  <c r="M9560" i="6"/>
  <c r="M9561" i="6"/>
  <c r="M9562" i="6"/>
  <c r="M9563" i="6"/>
  <c r="M9564" i="6"/>
  <c r="M9565" i="6"/>
  <c r="M9566" i="6"/>
  <c r="M9567" i="6"/>
  <c r="M9568" i="6"/>
  <c r="M9569" i="6"/>
  <c r="M9570" i="6"/>
  <c r="M9571" i="6"/>
  <c r="M9572" i="6"/>
  <c r="M9573" i="6"/>
  <c r="M9574" i="6"/>
  <c r="M9575" i="6"/>
  <c r="M9576" i="6"/>
  <c r="M9577" i="6"/>
  <c r="M9578" i="6"/>
  <c r="M9579" i="6"/>
  <c r="M9580" i="6"/>
  <c r="M9581" i="6"/>
  <c r="M9582" i="6"/>
  <c r="M9583" i="6"/>
  <c r="M9584" i="6"/>
  <c r="M9585" i="6"/>
  <c r="M9586" i="6"/>
  <c r="M9587" i="6"/>
  <c r="M9588" i="6"/>
  <c r="M9589" i="6"/>
  <c r="M9590" i="6"/>
  <c r="M9591" i="6"/>
  <c r="M9592" i="6"/>
  <c r="M9593" i="6"/>
  <c r="M9594" i="6"/>
  <c r="M9595" i="6"/>
  <c r="M9596" i="6"/>
  <c r="M9597" i="6"/>
  <c r="M9598" i="6"/>
  <c r="M9599" i="6"/>
  <c r="M9600" i="6"/>
  <c r="M9601" i="6"/>
  <c r="M9602" i="6"/>
  <c r="M9603" i="6"/>
  <c r="M9604" i="6"/>
  <c r="M9605" i="6"/>
  <c r="M9606" i="6"/>
  <c r="M9607" i="6"/>
  <c r="M9608" i="6"/>
  <c r="M9609" i="6"/>
  <c r="M9610" i="6"/>
  <c r="M9611" i="6"/>
  <c r="M9612" i="6"/>
  <c r="M9613" i="6"/>
  <c r="M9614" i="6"/>
  <c r="M9615" i="6"/>
  <c r="M9616" i="6"/>
  <c r="M9617" i="6"/>
  <c r="M9618" i="6"/>
  <c r="M9619" i="6"/>
  <c r="M9620" i="6"/>
  <c r="M9621" i="6"/>
  <c r="M9622" i="6"/>
  <c r="M9623" i="6"/>
  <c r="M9624" i="6"/>
  <c r="M9625" i="6"/>
  <c r="M9626" i="6"/>
  <c r="M9627" i="6"/>
  <c r="M9628" i="6"/>
  <c r="M9629" i="6"/>
  <c r="M9630" i="6"/>
  <c r="M9631" i="6"/>
  <c r="M9632" i="6"/>
  <c r="M9633" i="6"/>
  <c r="M9634" i="6"/>
  <c r="M9635" i="6"/>
  <c r="M9636" i="6"/>
  <c r="M9637" i="6"/>
  <c r="M9638" i="6"/>
  <c r="M9639" i="6"/>
  <c r="M9640" i="6"/>
  <c r="M9641" i="6"/>
  <c r="M9642" i="6"/>
  <c r="M9643" i="6"/>
  <c r="M9644" i="6"/>
  <c r="M9645" i="6"/>
  <c r="M9646" i="6"/>
  <c r="M9647" i="6"/>
  <c r="M9648" i="6"/>
  <c r="M9649" i="6"/>
  <c r="M9650" i="6"/>
  <c r="M9651" i="6"/>
  <c r="M9652" i="6"/>
  <c r="M9653" i="6"/>
  <c r="M9654" i="6"/>
  <c r="M9655" i="6"/>
  <c r="M9656" i="6"/>
  <c r="M9657" i="6"/>
  <c r="M9658" i="6"/>
  <c r="M9659" i="6"/>
  <c r="M9660" i="6"/>
  <c r="M9661" i="6"/>
  <c r="M9662" i="6"/>
  <c r="M9663" i="6"/>
  <c r="M9664" i="6"/>
  <c r="M9665" i="6"/>
  <c r="M9666" i="6"/>
  <c r="M9667" i="6"/>
  <c r="M9668" i="6"/>
  <c r="M9669" i="6"/>
  <c r="M9670" i="6"/>
  <c r="M9671" i="6"/>
  <c r="M9672" i="6"/>
  <c r="M9673" i="6"/>
  <c r="M9674" i="6"/>
  <c r="M9675" i="6"/>
  <c r="M9676" i="6"/>
  <c r="M9677" i="6"/>
  <c r="M9678" i="6"/>
  <c r="M9679" i="6"/>
  <c r="M9680" i="6"/>
  <c r="M9681" i="6"/>
  <c r="M9682" i="6"/>
  <c r="M9683" i="6"/>
  <c r="M9684" i="6"/>
  <c r="M9685" i="6"/>
  <c r="M9686" i="6"/>
  <c r="M9687" i="6"/>
  <c r="M9688" i="6"/>
  <c r="M9689" i="6"/>
  <c r="M9690" i="6"/>
  <c r="M9691" i="6"/>
  <c r="M9692" i="6"/>
  <c r="M9693" i="6"/>
  <c r="M9694" i="6"/>
  <c r="M9695" i="6"/>
  <c r="M9696" i="6"/>
  <c r="M9697" i="6"/>
  <c r="M9698" i="6"/>
  <c r="M9699" i="6"/>
  <c r="M9700" i="6"/>
  <c r="M9701" i="6"/>
  <c r="M9702" i="6"/>
  <c r="M9703" i="6"/>
  <c r="M9704" i="6"/>
  <c r="M9705" i="6"/>
  <c r="M9706" i="6"/>
  <c r="M9707" i="6"/>
  <c r="M9708" i="6"/>
  <c r="M9709" i="6"/>
  <c r="M9710" i="6"/>
  <c r="M9711" i="6"/>
  <c r="M9712" i="6"/>
  <c r="M9713" i="6"/>
  <c r="M9714" i="6"/>
  <c r="M9715" i="6"/>
  <c r="M9716" i="6"/>
  <c r="M9717" i="6"/>
  <c r="M9718" i="6"/>
  <c r="M9719" i="6"/>
  <c r="M9720" i="6"/>
  <c r="M9721" i="6"/>
  <c r="M9722" i="6"/>
  <c r="M9723" i="6"/>
  <c r="M9724" i="6"/>
  <c r="M9725" i="6"/>
  <c r="M9726" i="6"/>
  <c r="M9727" i="6"/>
  <c r="M9728" i="6"/>
  <c r="M9729" i="6"/>
  <c r="M9730" i="6"/>
  <c r="M9731" i="6"/>
  <c r="M9732" i="6"/>
  <c r="M9733" i="6"/>
  <c r="M9734" i="6"/>
  <c r="M9735" i="6"/>
  <c r="M9736" i="6"/>
  <c r="M9737" i="6"/>
  <c r="M9738" i="6"/>
  <c r="M9739" i="6"/>
  <c r="M9740" i="6"/>
  <c r="M9741" i="6"/>
  <c r="M9742" i="6"/>
  <c r="M9743" i="6"/>
  <c r="M9744" i="6"/>
  <c r="M9745" i="6"/>
  <c r="M9746" i="6"/>
  <c r="M9747" i="6"/>
  <c r="M9748" i="6"/>
  <c r="M9749" i="6"/>
  <c r="M9750" i="6"/>
  <c r="M9751" i="6"/>
  <c r="M9752" i="6"/>
  <c r="M9753" i="6"/>
  <c r="M9754" i="6"/>
  <c r="M9755" i="6"/>
  <c r="M9756" i="6"/>
  <c r="M9757" i="6"/>
  <c r="M9758" i="6"/>
  <c r="M9759" i="6"/>
  <c r="M9760" i="6"/>
  <c r="M9761" i="6"/>
  <c r="M9762" i="6"/>
  <c r="M9763" i="6"/>
  <c r="M9764" i="6"/>
  <c r="M9765" i="6"/>
  <c r="M9766" i="6"/>
  <c r="M9767" i="6"/>
  <c r="M9768" i="6"/>
  <c r="M9769" i="6"/>
  <c r="M9770" i="6"/>
  <c r="M9771" i="6"/>
  <c r="M9772" i="6"/>
  <c r="M9773" i="6"/>
  <c r="M9774" i="6"/>
  <c r="M9775" i="6"/>
  <c r="M9776" i="6"/>
  <c r="M9777" i="6"/>
  <c r="M9778" i="6"/>
  <c r="M9779" i="6"/>
  <c r="M9780" i="6"/>
  <c r="M9781" i="6"/>
  <c r="M9782" i="6"/>
  <c r="M9783" i="6"/>
  <c r="M9784" i="6"/>
  <c r="M9785" i="6"/>
  <c r="M9786" i="6"/>
  <c r="M9787" i="6"/>
  <c r="M9788" i="6"/>
  <c r="M9789" i="6"/>
  <c r="M9790" i="6"/>
  <c r="M9791" i="6"/>
  <c r="M9792" i="6"/>
  <c r="M9793" i="6"/>
  <c r="M9794" i="6"/>
  <c r="M9795" i="6"/>
  <c r="M9796" i="6"/>
  <c r="M9797" i="6"/>
  <c r="M9798" i="6"/>
  <c r="M9799" i="6"/>
  <c r="M9800" i="6"/>
  <c r="M9801" i="6"/>
  <c r="M9802" i="6"/>
  <c r="M9803" i="6"/>
  <c r="M9804" i="6"/>
  <c r="M9805" i="6"/>
  <c r="M9806" i="6"/>
  <c r="M9807" i="6"/>
  <c r="M9808" i="6"/>
  <c r="M9809" i="6"/>
  <c r="M9810" i="6"/>
  <c r="M9811" i="6"/>
  <c r="M9812" i="6"/>
  <c r="M9813" i="6"/>
  <c r="M9814" i="6"/>
  <c r="M9815" i="6"/>
  <c r="M9816" i="6"/>
  <c r="M9817" i="6"/>
  <c r="M9818" i="6"/>
  <c r="M9819" i="6"/>
  <c r="M9820" i="6"/>
  <c r="M9821" i="6"/>
  <c r="M9822" i="6"/>
  <c r="M9823" i="6"/>
  <c r="M9824" i="6"/>
  <c r="M9825" i="6"/>
  <c r="M9826" i="6"/>
  <c r="M9827" i="6"/>
  <c r="M9828" i="6"/>
  <c r="M9829" i="6"/>
  <c r="M9830" i="6"/>
  <c r="M9831" i="6"/>
  <c r="M9832" i="6"/>
  <c r="M9833" i="6"/>
  <c r="M9834" i="6"/>
  <c r="M9835" i="6"/>
  <c r="M9836" i="6"/>
  <c r="M9837" i="6"/>
  <c r="M9838" i="6"/>
  <c r="M9839" i="6"/>
  <c r="M9840" i="6"/>
  <c r="M9841" i="6"/>
  <c r="M9842" i="6"/>
  <c r="M9843" i="6"/>
  <c r="M9844" i="6"/>
  <c r="M9845" i="6"/>
  <c r="M9846" i="6"/>
  <c r="M9847" i="6"/>
  <c r="M9848" i="6"/>
  <c r="M9849" i="6"/>
  <c r="M9850" i="6"/>
  <c r="M9851" i="6"/>
  <c r="M9852" i="6"/>
  <c r="M9853" i="6"/>
  <c r="M9854" i="6"/>
  <c r="M9855" i="6"/>
  <c r="M9856" i="6"/>
  <c r="M9857" i="6"/>
  <c r="M9858" i="6"/>
  <c r="M9859" i="6"/>
  <c r="M9860" i="6"/>
  <c r="M9861" i="6"/>
  <c r="M9862" i="6"/>
  <c r="M9863" i="6"/>
  <c r="M9864" i="6"/>
  <c r="M9865" i="6"/>
  <c r="M9866" i="6"/>
  <c r="M9867" i="6"/>
  <c r="M9868" i="6"/>
  <c r="M9869" i="6"/>
  <c r="M9870" i="6"/>
  <c r="M9871" i="6"/>
  <c r="M9872" i="6"/>
  <c r="M9873" i="6"/>
  <c r="M9874" i="6"/>
  <c r="M9875" i="6"/>
  <c r="M9876" i="6"/>
  <c r="M9877" i="6"/>
  <c r="M9878" i="6"/>
  <c r="M9879" i="6"/>
  <c r="M9880" i="6"/>
  <c r="M9881" i="6"/>
  <c r="M9882" i="6"/>
  <c r="M9883" i="6"/>
  <c r="M9884" i="6"/>
  <c r="M9885" i="6"/>
  <c r="M9886" i="6"/>
  <c r="M9887" i="6"/>
  <c r="M9888" i="6"/>
  <c r="M9889" i="6"/>
  <c r="M9890" i="6"/>
  <c r="M9891" i="6"/>
  <c r="M9892" i="6"/>
  <c r="M9893" i="6"/>
  <c r="M9894" i="6"/>
  <c r="M9895" i="6"/>
  <c r="M9896" i="6"/>
  <c r="M9897" i="6"/>
  <c r="M9898" i="6"/>
  <c r="M9899" i="6"/>
  <c r="M9900" i="6"/>
  <c r="M9901" i="6"/>
  <c r="M9902" i="6"/>
  <c r="M9903" i="6"/>
  <c r="M9904" i="6"/>
  <c r="M9905" i="6"/>
  <c r="M9906" i="6"/>
  <c r="M9907" i="6"/>
  <c r="M9908" i="6"/>
  <c r="M9909" i="6"/>
  <c r="M9910" i="6"/>
  <c r="M9911" i="6"/>
  <c r="M9912" i="6"/>
  <c r="M9913" i="6"/>
  <c r="M9914" i="6"/>
  <c r="M9915" i="6"/>
  <c r="M9916" i="6"/>
  <c r="M9917" i="6"/>
  <c r="M9918" i="6"/>
  <c r="M9919" i="6"/>
  <c r="M9920" i="6"/>
  <c r="M9921" i="6"/>
  <c r="M9922" i="6"/>
  <c r="M9923" i="6"/>
  <c r="M9924" i="6"/>
  <c r="M9925" i="6"/>
  <c r="M9926" i="6"/>
  <c r="M9927" i="6"/>
  <c r="M9928" i="6"/>
  <c r="M9929" i="6"/>
  <c r="M9930" i="6"/>
  <c r="M9931" i="6"/>
  <c r="M9932" i="6"/>
  <c r="M9933" i="6"/>
  <c r="M9934" i="6"/>
  <c r="M9935" i="6"/>
  <c r="M9936" i="6"/>
  <c r="M9937" i="6"/>
  <c r="M9938" i="6"/>
  <c r="M9939" i="6"/>
  <c r="M9940" i="6"/>
  <c r="M9941" i="6"/>
  <c r="M9942" i="6"/>
  <c r="M9943" i="6"/>
  <c r="M9944" i="6"/>
  <c r="M9945" i="6"/>
  <c r="M9946" i="6"/>
  <c r="M9947" i="6"/>
  <c r="M9948" i="6"/>
  <c r="M9949" i="6"/>
  <c r="M9950" i="6"/>
  <c r="M9951" i="6"/>
  <c r="M9952" i="6"/>
  <c r="M9953" i="6"/>
  <c r="M9954" i="6"/>
  <c r="M9955" i="6"/>
  <c r="M9956" i="6"/>
  <c r="M9957" i="6"/>
  <c r="M9958" i="6"/>
  <c r="M9959" i="6"/>
  <c r="M9960" i="6"/>
  <c r="M9961" i="6"/>
  <c r="M9962" i="6"/>
  <c r="M9963" i="6"/>
  <c r="M9964" i="6"/>
  <c r="M9965" i="6"/>
  <c r="M9966" i="6"/>
  <c r="M9967" i="6"/>
  <c r="M9968" i="6"/>
  <c r="M9969" i="6"/>
  <c r="M9970" i="6"/>
  <c r="M9971" i="6"/>
  <c r="M9972" i="6"/>
  <c r="M9973" i="6"/>
  <c r="M9974" i="6"/>
  <c r="M9975" i="6"/>
  <c r="M9976" i="6"/>
  <c r="M9977" i="6"/>
  <c r="M9978" i="6"/>
  <c r="M9979" i="6"/>
  <c r="M9980" i="6"/>
  <c r="M9981" i="6"/>
  <c r="M9982" i="6"/>
  <c r="M9983" i="6"/>
  <c r="M9984" i="6"/>
  <c r="M9985" i="6"/>
  <c r="M9986" i="6"/>
  <c r="M9987" i="6"/>
  <c r="M9988" i="6"/>
  <c r="M9989" i="6"/>
  <c r="M9990" i="6"/>
  <c r="M9991" i="6"/>
  <c r="M9992" i="6"/>
  <c r="M9993" i="6"/>
  <c r="M9994" i="6"/>
  <c r="M9995" i="6"/>
  <c r="M9996" i="6"/>
  <c r="M9997" i="6"/>
  <c r="M9998" i="6"/>
  <c r="M9999" i="6"/>
  <c r="M10000" i="6"/>
  <c r="M10001" i="6"/>
  <c r="M10002" i="6"/>
  <c r="M10003" i="6"/>
  <c r="M10004" i="6"/>
  <c r="M10005" i="6"/>
  <c r="M10006" i="6"/>
  <c r="M10007" i="6"/>
  <c r="M10008" i="6"/>
  <c r="M10009" i="6"/>
  <c r="M10010" i="6"/>
  <c r="M10011" i="6"/>
  <c r="M10012" i="6"/>
  <c r="M10013" i="6"/>
  <c r="M10014" i="6"/>
  <c r="M10015" i="6"/>
  <c r="M10016" i="6"/>
  <c r="M10017" i="6"/>
  <c r="M10018" i="6"/>
  <c r="M10019" i="6"/>
  <c r="M10020" i="6"/>
  <c r="M10021" i="6"/>
  <c r="M10022" i="6"/>
  <c r="M10023" i="6"/>
  <c r="M10024" i="6"/>
  <c r="M10025" i="6"/>
  <c r="M10026" i="6"/>
  <c r="M10027" i="6"/>
  <c r="M10028" i="6"/>
  <c r="M10029" i="6"/>
  <c r="M10030" i="6"/>
  <c r="M10031" i="6"/>
  <c r="M10032" i="6"/>
  <c r="M10033" i="6"/>
  <c r="M10034" i="6"/>
  <c r="M10035" i="6"/>
  <c r="M10036" i="6"/>
  <c r="M10037" i="6"/>
  <c r="M10038" i="6"/>
  <c r="M10039" i="6"/>
  <c r="M10040" i="6"/>
  <c r="M10041" i="6"/>
  <c r="M10042" i="6"/>
  <c r="M10043" i="6"/>
  <c r="M10044" i="6"/>
  <c r="M10045" i="6"/>
  <c r="M10046" i="6"/>
  <c r="M10047" i="6"/>
  <c r="M10048" i="6"/>
  <c r="M10049" i="6"/>
  <c r="M10050" i="6"/>
  <c r="M10051" i="6"/>
  <c r="M10052" i="6"/>
  <c r="M10053" i="6"/>
  <c r="M10054" i="6"/>
  <c r="M10055" i="6"/>
  <c r="M10056" i="6"/>
  <c r="M10057" i="6"/>
  <c r="M10058" i="6"/>
  <c r="M10059" i="6"/>
  <c r="M10060" i="6"/>
  <c r="M10061" i="6"/>
  <c r="M10062" i="6"/>
  <c r="M10063" i="6"/>
  <c r="M10064" i="6"/>
  <c r="M10065" i="6"/>
  <c r="M10066" i="6"/>
  <c r="M10067" i="6"/>
  <c r="M10068" i="6"/>
  <c r="M10069" i="6"/>
  <c r="M10070" i="6"/>
  <c r="M10071" i="6"/>
  <c r="M10072" i="6"/>
  <c r="M10073" i="6"/>
  <c r="M10074" i="6"/>
  <c r="M10075" i="6"/>
  <c r="M10076" i="6"/>
  <c r="M10077" i="6"/>
  <c r="M10078" i="6"/>
  <c r="M10079" i="6"/>
  <c r="M10080" i="6"/>
  <c r="M10081" i="6"/>
  <c r="M10082" i="6"/>
  <c r="M10083" i="6"/>
  <c r="M10084" i="6"/>
  <c r="M10085" i="6"/>
  <c r="M10086" i="6"/>
  <c r="M10087" i="6"/>
  <c r="M10088" i="6"/>
  <c r="M10089" i="6"/>
  <c r="M10090" i="6"/>
  <c r="M10091" i="6"/>
  <c r="M10092" i="6"/>
  <c r="M10093" i="6"/>
  <c r="M10094" i="6"/>
  <c r="M10095" i="6"/>
  <c r="M10096" i="6"/>
  <c r="M10097" i="6"/>
  <c r="M10098" i="6"/>
  <c r="M10099" i="6"/>
  <c r="M10100" i="6"/>
  <c r="M10101" i="6"/>
  <c r="M10102" i="6"/>
  <c r="M10103" i="6"/>
  <c r="M10104" i="6"/>
  <c r="M10105" i="6"/>
  <c r="M10106" i="6"/>
  <c r="M10107" i="6"/>
  <c r="M10108" i="6"/>
  <c r="M10109" i="6"/>
  <c r="M10110" i="6"/>
  <c r="M10111" i="6"/>
  <c r="M10112" i="6"/>
  <c r="M10113" i="6"/>
  <c r="M10114" i="6"/>
  <c r="M10115" i="6"/>
  <c r="M10116" i="6"/>
  <c r="M10117" i="6"/>
  <c r="M10118" i="6"/>
  <c r="M10119" i="6"/>
  <c r="M10120" i="6"/>
  <c r="M10121" i="6"/>
  <c r="M10122" i="6"/>
  <c r="M10123" i="6"/>
  <c r="M10124" i="6"/>
  <c r="M10125" i="6"/>
  <c r="M10126" i="6"/>
  <c r="M10127" i="6"/>
  <c r="M10128" i="6"/>
  <c r="M10129" i="6"/>
  <c r="M10130" i="6"/>
  <c r="M10131" i="6"/>
  <c r="M10132" i="6"/>
  <c r="M10133" i="6"/>
  <c r="M10134" i="6"/>
  <c r="M10135" i="6"/>
  <c r="M10136" i="6"/>
  <c r="M10137" i="6"/>
  <c r="M10138" i="6"/>
  <c r="M10139" i="6"/>
  <c r="M10140" i="6"/>
  <c r="M10141" i="6"/>
  <c r="M10142" i="6"/>
  <c r="M10143" i="6"/>
  <c r="M10144" i="6"/>
  <c r="M10145" i="6"/>
  <c r="M10146" i="6"/>
  <c r="M10147" i="6"/>
  <c r="M10148" i="6"/>
  <c r="M10149" i="6"/>
  <c r="M10150" i="6"/>
  <c r="M10151" i="6"/>
  <c r="M10152" i="6"/>
  <c r="M10153" i="6"/>
  <c r="M10154" i="6"/>
  <c r="M10155" i="6"/>
  <c r="M10156" i="6"/>
  <c r="M10157" i="6"/>
  <c r="M10158" i="6"/>
  <c r="M10159" i="6"/>
  <c r="M10160" i="6"/>
  <c r="M10161" i="6"/>
  <c r="M10162" i="6"/>
  <c r="M10163" i="6"/>
  <c r="M10164" i="6"/>
  <c r="M10165" i="6"/>
  <c r="M10166" i="6"/>
  <c r="M10167" i="6"/>
  <c r="M10168" i="6"/>
  <c r="M10169" i="6"/>
  <c r="M10170" i="6"/>
  <c r="M10171" i="6"/>
  <c r="M10172" i="6"/>
  <c r="M10173" i="6"/>
  <c r="M10174" i="6"/>
  <c r="M10175" i="6"/>
  <c r="M10176" i="6"/>
  <c r="M10177" i="6"/>
  <c r="M10178" i="6"/>
  <c r="M10179" i="6"/>
  <c r="M10180" i="6"/>
  <c r="M10181" i="6"/>
  <c r="M10182" i="6"/>
  <c r="M10183" i="6"/>
  <c r="M10184" i="6"/>
  <c r="M10185" i="6"/>
  <c r="M10186" i="6"/>
  <c r="M10187" i="6"/>
  <c r="M10188" i="6"/>
  <c r="M10189" i="6"/>
  <c r="M10190" i="6"/>
  <c r="M10191" i="6"/>
  <c r="M10192" i="6"/>
  <c r="M10193" i="6"/>
  <c r="M10194" i="6"/>
  <c r="M10195" i="6"/>
  <c r="M10196" i="6"/>
  <c r="M10197" i="6"/>
  <c r="M10198" i="6"/>
  <c r="M10199" i="6"/>
  <c r="M10200" i="6"/>
  <c r="M10201" i="6"/>
  <c r="M10202" i="6"/>
  <c r="M10203" i="6"/>
  <c r="M10204" i="6"/>
  <c r="M10205" i="6"/>
  <c r="M10206" i="6"/>
  <c r="M10207" i="6"/>
  <c r="M10208" i="6"/>
  <c r="M10209" i="6"/>
  <c r="M10210" i="6"/>
  <c r="M10211" i="6"/>
  <c r="M10212" i="6"/>
  <c r="M10213" i="6"/>
  <c r="M10214" i="6"/>
  <c r="M10215" i="6"/>
  <c r="M10216" i="6"/>
  <c r="M10217" i="6"/>
  <c r="M10218" i="6"/>
  <c r="M10219" i="6"/>
  <c r="M10220" i="6"/>
  <c r="M10221" i="6"/>
  <c r="M10222" i="6"/>
  <c r="M10223" i="6"/>
  <c r="M10224" i="6"/>
  <c r="M10225" i="6"/>
  <c r="M10226" i="6"/>
  <c r="M10227" i="6"/>
  <c r="M10228" i="6"/>
  <c r="M10229" i="6"/>
  <c r="M10230" i="6"/>
  <c r="M10231" i="6"/>
  <c r="M10232" i="6"/>
  <c r="M10233" i="6"/>
  <c r="M10234" i="6"/>
  <c r="M10235" i="6"/>
  <c r="M10236" i="6"/>
  <c r="M10237" i="6"/>
  <c r="M10238" i="6"/>
  <c r="M10239" i="6"/>
  <c r="M10240" i="6"/>
  <c r="M10241" i="6"/>
  <c r="M10242" i="6"/>
  <c r="M10243" i="6"/>
  <c r="M10244" i="6"/>
  <c r="M10245" i="6"/>
  <c r="M10246" i="6"/>
  <c r="M10247" i="6"/>
  <c r="M10248" i="6"/>
  <c r="M10249" i="6"/>
  <c r="M10250" i="6"/>
  <c r="M10251" i="6"/>
  <c r="M10252" i="6"/>
  <c r="M10253" i="6"/>
  <c r="M10254" i="6"/>
  <c r="M10255" i="6"/>
  <c r="M10256" i="6"/>
  <c r="M10257" i="6"/>
  <c r="M10258" i="6"/>
  <c r="M10259" i="6"/>
  <c r="M10260" i="6"/>
  <c r="M10261" i="6"/>
  <c r="M10262" i="6"/>
  <c r="M10263" i="6"/>
  <c r="M10264" i="6"/>
  <c r="M10265" i="6"/>
  <c r="M10266" i="6"/>
  <c r="M10267" i="6"/>
  <c r="M10268" i="6"/>
  <c r="M10269" i="6"/>
  <c r="M10270" i="6"/>
  <c r="M10271" i="6"/>
  <c r="M10272" i="6"/>
  <c r="M10273" i="6"/>
  <c r="M10274" i="6"/>
  <c r="M10275" i="6"/>
  <c r="M10276" i="6"/>
  <c r="M10277" i="6"/>
  <c r="M10278" i="6"/>
  <c r="M10279" i="6"/>
  <c r="M10280" i="6"/>
  <c r="M10281" i="6"/>
  <c r="M10282" i="6"/>
  <c r="M10283" i="6"/>
  <c r="M10284" i="6"/>
  <c r="M10285" i="6"/>
  <c r="M10286" i="6"/>
  <c r="M10287" i="6"/>
  <c r="M10288" i="6"/>
  <c r="M10289" i="6"/>
  <c r="M10290" i="6"/>
  <c r="M10291" i="6"/>
  <c r="M10292" i="6"/>
  <c r="M10293" i="6"/>
  <c r="M10294" i="6"/>
  <c r="M10295" i="6"/>
  <c r="M10296" i="6"/>
  <c r="M10297" i="6"/>
  <c r="M10298" i="6"/>
  <c r="M10299" i="6"/>
  <c r="M10300" i="6"/>
  <c r="M10301" i="6"/>
  <c r="M10302" i="6"/>
  <c r="M10303" i="6"/>
  <c r="M10304" i="6"/>
  <c r="M10305" i="6"/>
  <c r="M10306" i="6"/>
  <c r="M10307" i="6"/>
  <c r="M10308" i="6"/>
  <c r="M10309" i="6"/>
  <c r="M10310" i="6"/>
  <c r="M10311" i="6"/>
  <c r="M10312" i="6"/>
  <c r="M10313" i="6"/>
  <c r="M10314" i="6"/>
  <c r="M10315" i="6"/>
  <c r="M10316" i="6"/>
  <c r="M10317" i="6"/>
  <c r="M10318" i="6"/>
  <c r="M10319" i="6"/>
  <c r="M10320" i="6"/>
  <c r="M10321" i="6"/>
  <c r="M10322" i="6"/>
  <c r="M10323" i="6"/>
  <c r="M10324" i="6"/>
  <c r="M10325" i="6"/>
  <c r="M10326" i="6"/>
  <c r="M10327" i="6"/>
  <c r="M10328" i="6"/>
  <c r="M10329" i="6"/>
  <c r="M10330" i="6"/>
  <c r="M10331" i="6"/>
  <c r="M10332" i="6"/>
  <c r="M10333" i="6"/>
  <c r="M10334" i="6"/>
  <c r="M10335" i="6"/>
  <c r="M10336" i="6"/>
  <c r="M10337" i="6"/>
  <c r="M10338" i="6"/>
  <c r="M10339" i="6"/>
  <c r="M10340" i="6"/>
  <c r="M10341" i="6"/>
  <c r="M10342" i="6"/>
  <c r="M10343" i="6"/>
  <c r="M10344" i="6"/>
  <c r="M10345" i="6"/>
  <c r="M10346" i="6"/>
  <c r="M10347" i="6"/>
  <c r="M10348" i="6"/>
  <c r="M10349" i="6"/>
  <c r="M10350" i="6"/>
  <c r="M10351" i="6"/>
  <c r="M10352" i="6"/>
  <c r="M10353" i="6"/>
  <c r="M10354" i="6"/>
  <c r="M10355" i="6"/>
  <c r="M10356" i="6"/>
  <c r="M10357" i="6"/>
  <c r="M10358" i="6"/>
  <c r="M10359" i="6"/>
  <c r="M10360" i="6"/>
  <c r="M10361" i="6"/>
  <c r="M10362" i="6"/>
  <c r="M10363" i="6"/>
  <c r="M10364" i="6"/>
  <c r="M10365" i="6"/>
  <c r="M10366" i="6"/>
  <c r="M10367" i="6"/>
  <c r="M10368" i="6"/>
  <c r="M10369" i="6"/>
  <c r="M10370" i="6"/>
  <c r="M10371" i="6"/>
  <c r="M10372" i="6"/>
  <c r="M10373" i="6"/>
  <c r="M10374" i="6"/>
  <c r="M10375" i="6"/>
  <c r="M10376" i="6"/>
  <c r="M10377" i="6"/>
  <c r="M10378" i="6"/>
  <c r="M10379" i="6"/>
  <c r="M10380" i="6"/>
  <c r="M10381" i="6"/>
  <c r="M10382" i="6"/>
  <c r="M10383" i="6"/>
  <c r="M10384" i="6"/>
  <c r="M10385" i="6"/>
  <c r="M10386" i="6"/>
  <c r="M10387" i="6"/>
  <c r="M10388" i="6"/>
  <c r="M10389" i="6"/>
  <c r="M10390" i="6"/>
  <c r="M10391" i="6"/>
  <c r="M10392" i="6"/>
  <c r="M10393" i="6"/>
  <c r="M10394" i="6"/>
  <c r="M10395" i="6"/>
  <c r="M10396" i="6"/>
  <c r="M10397" i="6"/>
  <c r="M10398" i="6"/>
  <c r="M10399" i="6"/>
  <c r="M10400" i="6"/>
  <c r="M10401" i="6"/>
  <c r="M10402" i="6"/>
  <c r="M10403" i="6"/>
  <c r="M10404" i="6"/>
  <c r="M10405" i="6"/>
  <c r="M10406" i="6"/>
  <c r="M10407" i="6"/>
  <c r="M10408" i="6"/>
  <c r="M10409" i="6"/>
  <c r="M10410" i="6"/>
  <c r="M10411" i="6"/>
  <c r="M10412" i="6"/>
  <c r="M10413" i="6"/>
  <c r="M10414" i="6"/>
  <c r="M10415" i="6"/>
  <c r="M10416" i="6"/>
  <c r="M10417" i="6"/>
  <c r="M10418" i="6"/>
  <c r="M10419" i="6"/>
  <c r="M10420" i="6"/>
  <c r="M10421" i="6"/>
  <c r="M10422" i="6"/>
  <c r="M10423" i="6"/>
  <c r="M10424" i="6"/>
  <c r="M10425" i="6"/>
  <c r="M10426" i="6"/>
  <c r="M10427" i="6"/>
  <c r="M10428" i="6"/>
  <c r="M10429" i="6"/>
  <c r="M10430" i="6"/>
  <c r="M10431" i="6"/>
  <c r="M10432" i="6"/>
  <c r="M10433" i="6"/>
  <c r="M10434" i="6"/>
  <c r="M10435" i="6"/>
  <c r="M10436" i="6"/>
  <c r="M10437" i="6"/>
  <c r="M10438" i="6"/>
  <c r="M10439" i="6"/>
  <c r="M10440" i="6"/>
  <c r="M10441" i="6"/>
  <c r="M10442" i="6"/>
  <c r="M10443" i="6"/>
  <c r="M10444" i="6"/>
  <c r="M10445" i="6"/>
  <c r="M10446" i="6"/>
  <c r="M10447" i="6"/>
  <c r="M10448" i="6"/>
  <c r="M10449" i="6"/>
  <c r="M10450" i="6"/>
  <c r="M10451" i="6"/>
  <c r="M10452" i="6"/>
  <c r="M10453" i="6"/>
  <c r="M10454" i="6"/>
  <c r="M10455" i="6"/>
  <c r="M10456" i="6"/>
  <c r="M10457" i="6"/>
  <c r="M10458" i="6"/>
  <c r="M10459" i="6"/>
  <c r="M10460" i="6"/>
  <c r="M10461" i="6"/>
  <c r="M10462" i="6"/>
  <c r="M10463" i="6"/>
  <c r="M10464" i="6"/>
  <c r="M10465" i="6"/>
  <c r="M10466" i="6"/>
  <c r="M10467" i="6"/>
  <c r="M10468" i="6"/>
  <c r="M10469" i="6"/>
  <c r="M10470" i="6"/>
  <c r="M10471" i="6"/>
  <c r="M10472" i="6"/>
  <c r="M10473" i="6"/>
  <c r="M10474" i="6"/>
  <c r="M10475" i="6"/>
  <c r="M10476" i="6"/>
  <c r="M10477" i="6"/>
  <c r="M10478" i="6"/>
  <c r="M10479" i="6"/>
  <c r="M10480" i="6"/>
  <c r="M10481" i="6"/>
  <c r="M10482" i="6"/>
  <c r="M10483" i="6"/>
  <c r="M10484" i="6"/>
  <c r="M10485" i="6"/>
  <c r="M10486" i="6"/>
  <c r="M10487" i="6"/>
  <c r="M10488" i="6"/>
  <c r="M10489" i="6"/>
  <c r="M10490" i="6"/>
  <c r="M10491" i="6"/>
  <c r="M10492" i="6"/>
  <c r="M10493" i="6"/>
  <c r="M10494" i="6"/>
  <c r="M10495" i="6"/>
  <c r="M10496" i="6"/>
  <c r="M10497" i="6"/>
  <c r="M10498" i="6"/>
  <c r="M10499" i="6"/>
  <c r="M10500" i="6"/>
  <c r="M10501" i="6"/>
  <c r="M10502" i="6"/>
  <c r="M10503" i="6"/>
  <c r="M10504" i="6"/>
  <c r="M10505" i="6"/>
  <c r="M10506" i="6"/>
  <c r="M10507" i="6"/>
  <c r="M10508" i="6"/>
  <c r="M10509" i="6"/>
  <c r="M10510" i="6"/>
  <c r="M10511" i="6"/>
  <c r="M10512" i="6"/>
  <c r="M10513" i="6"/>
  <c r="M10514" i="6"/>
  <c r="M10515" i="6"/>
  <c r="M10516" i="6"/>
  <c r="M10517" i="6"/>
  <c r="M10518" i="6"/>
  <c r="M10519" i="6"/>
  <c r="M10520" i="6"/>
  <c r="M10521" i="6"/>
  <c r="M10522" i="6"/>
  <c r="M10523" i="6"/>
  <c r="M10524" i="6"/>
  <c r="M10525" i="6"/>
  <c r="M10526" i="6"/>
  <c r="M10527" i="6"/>
  <c r="M10528" i="6"/>
  <c r="M10529" i="6"/>
  <c r="M10530" i="6"/>
  <c r="M10531" i="6"/>
  <c r="M10532" i="6"/>
  <c r="M10533" i="6"/>
  <c r="M10534" i="6"/>
  <c r="M10535" i="6"/>
  <c r="M10536" i="6"/>
  <c r="M10537" i="6"/>
  <c r="M10538" i="6"/>
  <c r="M10539" i="6"/>
  <c r="M10540" i="6"/>
  <c r="M10541" i="6"/>
  <c r="M10542" i="6"/>
  <c r="M10543" i="6"/>
  <c r="M10544" i="6"/>
  <c r="M10545" i="6"/>
  <c r="M10546" i="6"/>
  <c r="M10547" i="6"/>
  <c r="M10548" i="6"/>
  <c r="M10549" i="6"/>
  <c r="M10550" i="6"/>
  <c r="M10551" i="6"/>
  <c r="M10552" i="6"/>
  <c r="M10553" i="6"/>
  <c r="M10554" i="6"/>
  <c r="M10555" i="6"/>
  <c r="M10556" i="6"/>
  <c r="M10557" i="6"/>
  <c r="M10558" i="6"/>
  <c r="M10559" i="6"/>
  <c r="M10560" i="6"/>
  <c r="M10561" i="6"/>
  <c r="M10562" i="6"/>
  <c r="M10563" i="6"/>
  <c r="M10564" i="6"/>
  <c r="M10565" i="6"/>
  <c r="M10566" i="6"/>
  <c r="M10567" i="6"/>
  <c r="M10568" i="6"/>
  <c r="M10569" i="6"/>
  <c r="M10570" i="6"/>
  <c r="M10571" i="6"/>
  <c r="M10572" i="6"/>
  <c r="M10573" i="6"/>
  <c r="M10574" i="6"/>
  <c r="M10575" i="6"/>
  <c r="M10576" i="6"/>
  <c r="M10577" i="6"/>
  <c r="M10578" i="6"/>
  <c r="M10579" i="6"/>
  <c r="M10580" i="6"/>
  <c r="M10581" i="6"/>
  <c r="M10582" i="6"/>
  <c r="M10583" i="6"/>
  <c r="M10584" i="6"/>
  <c r="M10585" i="6"/>
  <c r="M10586" i="6"/>
  <c r="M10587" i="6"/>
  <c r="M10588" i="6"/>
  <c r="M10589" i="6"/>
  <c r="M10590" i="6"/>
  <c r="M10591" i="6"/>
  <c r="M10592" i="6"/>
  <c r="M10593" i="6"/>
  <c r="M10594" i="6"/>
  <c r="M10595" i="6"/>
  <c r="M10596" i="6"/>
  <c r="M10597" i="6"/>
  <c r="M10598" i="6"/>
  <c r="M10599" i="6"/>
  <c r="M10600" i="6"/>
  <c r="M10601" i="6"/>
  <c r="M10602" i="6"/>
  <c r="M10603" i="6"/>
  <c r="M10604" i="6"/>
  <c r="M10605" i="6"/>
  <c r="M10606" i="6"/>
  <c r="M10607" i="6"/>
  <c r="M10608" i="6"/>
  <c r="M10609" i="6"/>
  <c r="M10610" i="6"/>
  <c r="M10611" i="6"/>
  <c r="M10612" i="6"/>
  <c r="M10613" i="6"/>
  <c r="M10614" i="6"/>
  <c r="M10615" i="6"/>
  <c r="M10616" i="6"/>
  <c r="M10617" i="6"/>
  <c r="M10618" i="6"/>
  <c r="M10619" i="6"/>
  <c r="M10620" i="6"/>
  <c r="M10621" i="6"/>
  <c r="M10622" i="6"/>
  <c r="M10623" i="6"/>
  <c r="M10624" i="6"/>
  <c r="M10625" i="6"/>
  <c r="M10626" i="6"/>
  <c r="M10627" i="6"/>
  <c r="M10628" i="6"/>
  <c r="M10629" i="6"/>
  <c r="M10630" i="6"/>
  <c r="M10631" i="6"/>
  <c r="M10632" i="6"/>
  <c r="M10633" i="6"/>
  <c r="M10634" i="6"/>
  <c r="M10635" i="6"/>
  <c r="M10636" i="6"/>
  <c r="M10637" i="6"/>
  <c r="M10638" i="6"/>
  <c r="M10639" i="6"/>
  <c r="M10640" i="6"/>
  <c r="M10641" i="6"/>
  <c r="M10642" i="6"/>
  <c r="M10643" i="6"/>
  <c r="M10644" i="6"/>
  <c r="M10645" i="6"/>
  <c r="M10646" i="6"/>
  <c r="M10647" i="6"/>
  <c r="M10648" i="6"/>
  <c r="M10649" i="6"/>
  <c r="M10650" i="6"/>
  <c r="M10651" i="6"/>
  <c r="M10652" i="6"/>
  <c r="M10653" i="6"/>
  <c r="M10654" i="6"/>
  <c r="M10655" i="6"/>
  <c r="M10656" i="6"/>
  <c r="M10657" i="6"/>
  <c r="M10658" i="6"/>
  <c r="M10659" i="6"/>
  <c r="M10660" i="6"/>
  <c r="M10661" i="6"/>
  <c r="M10662" i="6"/>
  <c r="M10663" i="6"/>
  <c r="M10664" i="6"/>
  <c r="M10665" i="6"/>
  <c r="M10666" i="6"/>
  <c r="M10667" i="6"/>
  <c r="M10668" i="6"/>
  <c r="M10669" i="6"/>
  <c r="M10670" i="6"/>
  <c r="M10671" i="6"/>
  <c r="M10672" i="6"/>
  <c r="M10673" i="6"/>
  <c r="M10674" i="6"/>
  <c r="M10675" i="6"/>
  <c r="M10676" i="6"/>
  <c r="M10677" i="6"/>
  <c r="M10678" i="6"/>
  <c r="M10679" i="6"/>
  <c r="M10680" i="6"/>
  <c r="M10681" i="6"/>
  <c r="M10682" i="6"/>
  <c r="M10683" i="6"/>
  <c r="M10684" i="6"/>
  <c r="M10685" i="6"/>
  <c r="M10686" i="6"/>
  <c r="M10687" i="6"/>
  <c r="M10688" i="6"/>
  <c r="M10689" i="6"/>
  <c r="M10690" i="6"/>
  <c r="M10691" i="6"/>
  <c r="M10692" i="6"/>
  <c r="M10693" i="6"/>
  <c r="M10694" i="6"/>
  <c r="M10695" i="6"/>
  <c r="M10696" i="6"/>
  <c r="M10697" i="6"/>
  <c r="M10698" i="6"/>
  <c r="M10699" i="6"/>
  <c r="M10700" i="6"/>
  <c r="M10701" i="6"/>
  <c r="M10702" i="6"/>
  <c r="M10703" i="6"/>
  <c r="M10704" i="6"/>
  <c r="M10705" i="6"/>
  <c r="M10706" i="6"/>
  <c r="M10707" i="6"/>
  <c r="M10708" i="6"/>
  <c r="M10709" i="6"/>
  <c r="M10710" i="6"/>
  <c r="M10711" i="6"/>
  <c r="M10712" i="6"/>
  <c r="M10713" i="6"/>
  <c r="M10714" i="6"/>
  <c r="M10715" i="6"/>
  <c r="M10716" i="6"/>
  <c r="M10717" i="6"/>
  <c r="M10718" i="6"/>
  <c r="M10719" i="6"/>
  <c r="M10720" i="6"/>
  <c r="M10721" i="6"/>
  <c r="M10722" i="6"/>
  <c r="M10723" i="6"/>
  <c r="M10724" i="6"/>
  <c r="M10725" i="6"/>
  <c r="M10726" i="6"/>
  <c r="M10727" i="6"/>
  <c r="M10728" i="6"/>
  <c r="M10729" i="6"/>
  <c r="M10730" i="6"/>
  <c r="M10731" i="6"/>
  <c r="M10732" i="6"/>
  <c r="M10733" i="6"/>
  <c r="M10734" i="6"/>
  <c r="M10735" i="6"/>
  <c r="M10736" i="6"/>
  <c r="M10737" i="6"/>
  <c r="M10738" i="6"/>
  <c r="M10739" i="6"/>
  <c r="M10740" i="6"/>
  <c r="M10741" i="6"/>
  <c r="M10742" i="6"/>
  <c r="M10743" i="6"/>
  <c r="M10744" i="6"/>
  <c r="M10745" i="6"/>
  <c r="M10746" i="6"/>
  <c r="M10747" i="6"/>
  <c r="M10748" i="6"/>
  <c r="M10749" i="6"/>
  <c r="M10750" i="6"/>
  <c r="M10751" i="6"/>
  <c r="M10752" i="6"/>
  <c r="M10753" i="6"/>
  <c r="M10754" i="6"/>
  <c r="M10755" i="6"/>
  <c r="M10756" i="6"/>
  <c r="M10757" i="6"/>
  <c r="M10758" i="6"/>
  <c r="M10759" i="6"/>
  <c r="M10760" i="6"/>
  <c r="M10761" i="6"/>
  <c r="M10762" i="6"/>
  <c r="M10763" i="6"/>
  <c r="M10764" i="6"/>
  <c r="M10765" i="6"/>
  <c r="M10766" i="6"/>
  <c r="M10767" i="6"/>
  <c r="M10768" i="6"/>
  <c r="M10769" i="6"/>
  <c r="M10770" i="6"/>
  <c r="M10771" i="6"/>
  <c r="M10772" i="6"/>
  <c r="M10773" i="6"/>
  <c r="M10774" i="6"/>
  <c r="M10775" i="6"/>
  <c r="M10776" i="6"/>
  <c r="M10777" i="6"/>
  <c r="M10778" i="6"/>
  <c r="M10779" i="6"/>
  <c r="M10780" i="6"/>
  <c r="M10781" i="6"/>
  <c r="M10782" i="6"/>
  <c r="M10783" i="6"/>
  <c r="M10784" i="6"/>
  <c r="M10785" i="6"/>
  <c r="M10786" i="6"/>
  <c r="M10787" i="6"/>
  <c r="M10788" i="6"/>
  <c r="M10789" i="6"/>
  <c r="M10790" i="6"/>
  <c r="M10791" i="6"/>
  <c r="M10792" i="6"/>
  <c r="M10793" i="6"/>
  <c r="M10794" i="6"/>
  <c r="M10795" i="6"/>
  <c r="M10796" i="6"/>
  <c r="M10797" i="6"/>
  <c r="M10798" i="6"/>
  <c r="M10799" i="6"/>
  <c r="M10800" i="6"/>
  <c r="M10801" i="6"/>
  <c r="M10802" i="6"/>
  <c r="M10803" i="6"/>
  <c r="M10804" i="6"/>
  <c r="M10805" i="6"/>
  <c r="M10806" i="6"/>
  <c r="M10807" i="6"/>
  <c r="M10808" i="6"/>
  <c r="M10809" i="6"/>
  <c r="M10810" i="6"/>
  <c r="M10811" i="6"/>
  <c r="M10812" i="6"/>
  <c r="M10813" i="6"/>
  <c r="M10814" i="6"/>
  <c r="M10815" i="6"/>
  <c r="M10816" i="6"/>
  <c r="M10817" i="6"/>
  <c r="M10818" i="6"/>
  <c r="M10819" i="6"/>
  <c r="M10820" i="6"/>
  <c r="M10821" i="6"/>
  <c r="M10822" i="6"/>
  <c r="M10823" i="6"/>
  <c r="M10824" i="6"/>
  <c r="M10825" i="6"/>
  <c r="M10826" i="6"/>
  <c r="M10827" i="6"/>
  <c r="M10828" i="6"/>
  <c r="M10829" i="6"/>
  <c r="M10830" i="6"/>
  <c r="M10831" i="6"/>
  <c r="M10832" i="6"/>
  <c r="M10833" i="6"/>
  <c r="M10834" i="6"/>
  <c r="M10835" i="6"/>
  <c r="M10836" i="6"/>
  <c r="M10837" i="6"/>
  <c r="M10838" i="6"/>
  <c r="M10839" i="6"/>
  <c r="M10840" i="6"/>
  <c r="M10841" i="6"/>
  <c r="M10842" i="6"/>
  <c r="M10843" i="6"/>
  <c r="M10844" i="6"/>
  <c r="M10845" i="6"/>
  <c r="M10846" i="6"/>
  <c r="M10847" i="6"/>
  <c r="M10848" i="6"/>
  <c r="M10849" i="6"/>
  <c r="M10850" i="6"/>
  <c r="M10851" i="6"/>
  <c r="M10852" i="6"/>
  <c r="M10853" i="6"/>
  <c r="M10854" i="6"/>
  <c r="M10855" i="6"/>
  <c r="M10856" i="6"/>
  <c r="M10857" i="6"/>
  <c r="M10858" i="6"/>
  <c r="M10859" i="6"/>
  <c r="M10860" i="6"/>
  <c r="M10861" i="6"/>
  <c r="M10862" i="6"/>
  <c r="M10863" i="6"/>
  <c r="M10864" i="6"/>
  <c r="M10865" i="6"/>
  <c r="M10866" i="6"/>
  <c r="M10867" i="6"/>
  <c r="M10868" i="6"/>
  <c r="M10869" i="6"/>
  <c r="M10870" i="6"/>
  <c r="M10871" i="6"/>
  <c r="M10872" i="6"/>
  <c r="M10873" i="6"/>
  <c r="M10874" i="6"/>
  <c r="M10875" i="6"/>
  <c r="M10876" i="6"/>
  <c r="M10877" i="6"/>
  <c r="M10878" i="6"/>
  <c r="M10879" i="6"/>
  <c r="M10880" i="6"/>
  <c r="M10881" i="6"/>
  <c r="M10882" i="6"/>
  <c r="M10883" i="6"/>
  <c r="M10884" i="6"/>
  <c r="M10885" i="6"/>
  <c r="M10886" i="6"/>
  <c r="M10887" i="6"/>
  <c r="M10888" i="6"/>
  <c r="M10889" i="6"/>
  <c r="M10890" i="6"/>
  <c r="M10891" i="6"/>
  <c r="M10892" i="6"/>
  <c r="M10893" i="6"/>
  <c r="M10894" i="6"/>
  <c r="M10895" i="6"/>
  <c r="M10896" i="6"/>
  <c r="M10897" i="6"/>
  <c r="M10898" i="6"/>
  <c r="M10899" i="6"/>
  <c r="M10900" i="6"/>
  <c r="M10901" i="6"/>
  <c r="M10902" i="6"/>
  <c r="M10903" i="6"/>
  <c r="M10904" i="6"/>
  <c r="M10905" i="6"/>
  <c r="M10906" i="6"/>
  <c r="M10907" i="6"/>
  <c r="M10908" i="6"/>
  <c r="M10909" i="6"/>
  <c r="M10910" i="6"/>
  <c r="M10911" i="6"/>
  <c r="M10912" i="6"/>
  <c r="M10913" i="6"/>
  <c r="M10914" i="6"/>
  <c r="M10915" i="6"/>
  <c r="M10916" i="6"/>
  <c r="M10917" i="6"/>
  <c r="M10918" i="6"/>
  <c r="M10919" i="6"/>
  <c r="M10920" i="6"/>
  <c r="M10921" i="6"/>
  <c r="M10922" i="6"/>
  <c r="M10923" i="6"/>
  <c r="M10924" i="6"/>
  <c r="M10925" i="6"/>
  <c r="M10926" i="6"/>
  <c r="M10927" i="6"/>
  <c r="M10928" i="6"/>
  <c r="M10929" i="6"/>
  <c r="M10930" i="6"/>
  <c r="M10931" i="6"/>
  <c r="M10932" i="6"/>
  <c r="M10933" i="6"/>
  <c r="M10934" i="6"/>
  <c r="M10935" i="6"/>
  <c r="M10936" i="6"/>
  <c r="M10937" i="6"/>
  <c r="M10938" i="6"/>
  <c r="M10939" i="6"/>
  <c r="M10940" i="6"/>
  <c r="M10941" i="6"/>
  <c r="M10942" i="6"/>
  <c r="M10943" i="6"/>
  <c r="M10944" i="6"/>
  <c r="M10945" i="6"/>
  <c r="M10946" i="6"/>
  <c r="M10947" i="6"/>
  <c r="M10948" i="6"/>
  <c r="M10949" i="6"/>
  <c r="M10950" i="6"/>
  <c r="M10951" i="6"/>
  <c r="M10952" i="6"/>
  <c r="M10953" i="6"/>
  <c r="M10954" i="6"/>
  <c r="M10955" i="6"/>
  <c r="M10956" i="6"/>
  <c r="M10957" i="6"/>
  <c r="M10958" i="6"/>
  <c r="M10959" i="6"/>
  <c r="M10960" i="6"/>
  <c r="M10961" i="6"/>
  <c r="M10962" i="6"/>
  <c r="M10963" i="6"/>
  <c r="M10964" i="6"/>
  <c r="M10965" i="6"/>
  <c r="M10966" i="6"/>
  <c r="M10967" i="6"/>
  <c r="M10968" i="6"/>
  <c r="M10969" i="6"/>
  <c r="M10970" i="6"/>
  <c r="M10971" i="6"/>
  <c r="M10972" i="6"/>
  <c r="M10973" i="6"/>
  <c r="M10974" i="6"/>
  <c r="M10975" i="6"/>
  <c r="M10976" i="6"/>
  <c r="M10977" i="6"/>
  <c r="M10978" i="6"/>
  <c r="M10979" i="6"/>
  <c r="M10980" i="6"/>
  <c r="M10981" i="6"/>
  <c r="M10982" i="6"/>
  <c r="M10983" i="6"/>
  <c r="M10984" i="6"/>
  <c r="M10985" i="6"/>
  <c r="M10986" i="6"/>
  <c r="M10987" i="6"/>
  <c r="M10988" i="6"/>
  <c r="M10989" i="6"/>
  <c r="M10990" i="6"/>
  <c r="M10991" i="6"/>
  <c r="M10992" i="6"/>
  <c r="M10993" i="6"/>
  <c r="M10994" i="6"/>
  <c r="M10995" i="6"/>
  <c r="M10996" i="6"/>
  <c r="M10997" i="6"/>
  <c r="M10998" i="6"/>
  <c r="M10999" i="6"/>
  <c r="M11000" i="6"/>
  <c r="M11001" i="6"/>
  <c r="M11002" i="6"/>
  <c r="M11003" i="6"/>
  <c r="M11004" i="6"/>
  <c r="M11005" i="6"/>
  <c r="M11006" i="6"/>
  <c r="M11007" i="6"/>
  <c r="M11008" i="6"/>
  <c r="M11009" i="6"/>
  <c r="M11010" i="6"/>
  <c r="M11011" i="6"/>
  <c r="M11012" i="6"/>
  <c r="M11013" i="6"/>
  <c r="M11014" i="6"/>
  <c r="M11015" i="6"/>
  <c r="M11016" i="6"/>
  <c r="M11017" i="6"/>
  <c r="M11018" i="6"/>
  <c r="M11019" i="6"/>
  <c r="M11020" i="6"/>
  <c r="M11021" i="6"/>
  <c r="M11022" i="6"/>
  <c r="M11023" i="6"/>
  <c r="M11024" i="6"/>
  <c r="M11025" i="6"/>
  <c r="M11026" i="6"/>
  <c r="M11027" i="6"/>
  <c r="M11028" i="6"/>
  <c r="M11029" i="6"/>
  <c r="M11030" i="6"/>
  <c r="M11031" i="6"/>
  <c r="M11032" i="6"/>
  <c r="M11033" i="6"/>
  <c r="M11034" i="6"/>
  <c r="M11035" i="6"/>
  <c r="M11036" i="6"/>
  <c r="M11037" i="6"/>
  <c r="M11038" i="6"/>
  <c r="M11039" i="6"/>
  <c r="M11040" i="6"/>
  <c r="M11041" i="6"/>
  <c r="M11042" i="6"/>
  <c r="M11043" i="6"/>
  <c r="M11044" i="6"/>
  <c r="M11045" i="6"/>
  <c r="M11046" i="6"/>
  <c r="M11047" i="6"/>
  <c r="M11048" i="6"/>
  <c r="M11049" i="6"/>
  <c r="M11050" i="6"/>
  <c r="M11051" i="6"/>
  <c r="M11052" i="6"/>
  <c r="M11053" i="6"/>
  <c r="M11054" i="6"/>
  <c r="M11055" i="6"/>
  <c r="M11056" i="6"/>
  <c r="M11057" i="6"/>
  <c r="M11058" i="6"/>
  <c r="M11059" i="6"/>
  <c r="M11060" i="6"/>
  <c r="M11061" i="6"/>
  <c r="M11062" i="6"/>
  <c r="M11063" i="6"/>
  <c r="M11064" i="6"/>
  <c r="M11065" i="6"/>
  <c r="M11066" i="6"/>
  <c r="M11067" i="6"/>
  <c r="M11068" i="6"/>
  <c r="M11069" i="6"/>
  <c r="M11070" i="6"/>
  <c r="M11071" i="6"/>
  <c r="M11072" i="6"/>
  <c r="M11073" i="6"/>
  <c r="M11074" i="6"/>
  <c r="M11075" i="6"/>
  <c r="M11076" i="6"/>
  <c r="M11077" i="6"/>
  <c r="M11078" i="6"/>
  <c r="M11079" i="6"/>
  <c r="M11080" i="6"/>
  <c r="M11081" i="6"/>
  <c r="M11082" i="6"/>
  <c r="M11083" i="6"/>
  <c r="M11084" i="6"/>
  <c r="M11085" i="6"/>
  <c r="M11086" i="6"/>
  <c r="M11087" i="6"/>
  <c r="M11088" i="6"/>
  <c r="M11089" i="6"/>
  <c r="M11090" i="6"/>
  <c r="M11091" i="6"/>
  <c r="M11092" i="6"/>
  <c r="M11093" i="6"/>
  <c r="M11094" i="6"/>
  <c r="M11095" i="6"/>
  <c r="M11096" i="6"/>
  <c r="M11097" i="6"/>
  <c r="M11098" i="6"/>
  <c r="M11099" i="6"/>
  <c r="M11100" i="6"/>
  <c r="M11101" i="6"/>
  <c r="M11102" i="6"/>
  <c r="M11103" i="6"/>
  <c r="M11104" i="6"/>
  <c r="M11105" i="6"/>
  <c r="M11106" i="6"/>
  <c r="M11107" i="6"/>
  <c r="M11108" i="6"/>
  <c r="M11109" i="6"/>
  <c r="M11110" i="6"/>
  <c r="M11111" i="6"/>
  <c r="M11112" i="6"/>
  <c r="M11113" i="6"/>
  <c r="M11114" i="6"/>
  <c r="M11115" i="6"/>
  <c r="M11116" i="6"/>
  <c r="M11117" i="6"/>
  <c r="M11118" i="6"/>
  <c r="M11119" i="6"/>
  <c r="M11120" i="6"/>
  <c r="M11121" i="6"/>
  <c r="M11122" i="6"/>
  <c r="M11123" i="6"/>
  <c r="M11124" i="6"/>
  <c r="M11125" i="6"/>
  <c r="M11126" i="6"/>
  <c r="M11127" i="6"/>
  <c r="M11128" i="6"/>
  <c r="M11129" i="6"/>
  <c r="M11130" i="6"/>
  <c r="M11131" i="6"/>
  <c r="M11132" i="6"/>
  <c r="M11133" i="6"/>
  <c r="M11134" i="6"/>
  <c r="M11135" i="6"/>
  <c r="M11136" i="6"/>
  <c r="M11137" i="6"/>
  <c r="M11138" i="6"/>
  <c r="M11139" i="6"/>
  <c r="M11140" i="6"/>
  <c r="M11141" i="6"/>
  <c r="M11142" i="6"/>
  <c r="M11143" i="6"/>
  <c r="M11144" i="6"/>
  <c r="M11145" i="6"/>
  <c r="M11146" i="6"/>
  <c r="M11147" i="6"/>
  <c r="M11148" i="6"/>
  <c r="M11149" i="6"/>
  <c r="M11150" i="6"/>
  <c r="M11151" i="6"/>
  <c r="M11152" i="6"/>
  <c r="M11153" i="6"/>
  <c r="M11154" i="6"/>
  <c r="M11155" i="6"/>
  <c r="M11156" i="6"/>
  <c r="M11157" i="6"/>
  <c r="M11158" i="6"/>
  <c r="M11159" i="6"/>
  <c r="M11160" i="6"/>
  <c r="M11161" i="6"/>
  <c r="M11162" i="6"/>
  <c r="M11163" i="6"/>
  <c r="M11164" i="6"/>
  <c r="M11165" i="6"/>
  <c r="M11166" i="6"/>
  <c r="M11167" i="6"/>
  <c r="M11168" i="6"/>
  <c r="M11169" i="6"/>
  <c r="M11170" i="6"/>
  <c r="M11171" i="6"/>
  <c r="M11172" i="6"/>
  <c r="M11173" i="6"/>
  <c r="M11174" i="6"/>
  <c r="M11175" i="6"/>
  <c r="M11176" i="6"/>
  <c r="M11177" i="6"/>
  <c r="M11178" i="6"/>
  <c r="M11179" i="6"/>
  <c r="M11180" i="6"/>
  <c r="M11181" i="6"/>
  <c r="M11182" i="6"/>
  <c r="M11183" i="6"/>
  <c r="M11184" i="6"/>
  <c r="M11185" i="6"/>
  <c r="M11186" i="6"/>
  <c r="M11187" i="6"/>
  <c r="M11188" i="6"/>
  <c r="M11189" i="6"/>
  <c r="M11190" i="6"/>
  <c r="M11191" i="6"/>
  <c r="M11192" i="6"/>
  <c r="M11193" i="6"/>
  <c r="M11194" i="6"/>
  <c r="M11195" i="6"/>
  <c r="M11196" i="6"/>
  <c r="M11197" i="6"/>
  <c r="M11198" i="6"/>
  <c r="M11199" i="6"/>
  <c r="M11200" i="6"/>
  <c r="M11201" i="6"/>
  <c r="M11202" i="6"/>
  <c r="M11203" i="6"/>
  <c r="M11204" i="6"/>
  <c r="M11205" i="6"/>
  <c r="M11206" i="6"/>
  <c r="M11207" i="6"/>
  <c r="M11208" i="6"/>
  <c r="M11209" i="6"/>
  <c r="M11210" i="6"/>
  <c r="M11211" i="6"/>
  <c r="M11212" i="6"/>
  <c r="M11213" i="6"/>
  <c r="M11214" i="6"/>
  <c r="M11215" i="6"/>
  <c r="M11216" i="6"/>
  <c r="M11217" i="6"/>
  <c r="M11218" i="6"/>
  <c r="M11219" i="6"/>
  <c r="M11220" i="6"/>
  <c r="M11221" i="6"/>
  <c r="M11222" i="6"/>
  <c r="M11223" i="6"/>
  <c r="M11224" i="6"/>
  <c r="M11225" i="6"/>
  <c r="M11226" i="6"/>
  <c r="M11227" i="6"/>
  <c r="M11228" i="6"/>
  <c r="M11229" i="6"/>
  <c r="M11230" i="6"/>
  <c r="M11231" i="6"/>
  <c r="M11232" i="6"/>
  <c r="M11233" i="6"/>
  <c r="M11234" i="6"/>
  <c r="M11235" i="6"/>
  <c r="M11236" i="6"/>
  <c r="M11237" i="6"/>
  <c r="M11238" i="6"/>
  <c r="M11239" i="6"/>
  <c r="M11240" i="6"/>
  <c r="M11241" i="6"/>
  <c r="M11242" i="6"/>
  <c r="M11243" i="6"/>
  <c r="M11244" i="6"/>
  <c r="M11245" i="6"/>
  <c r="M11246" i="6"/>
  <c r="M11247" i="6"/>
  <c r="M11248" i="6"/>
  <c r="M11249" i="6"/>
  <c r="M11250" i="6"/>
  <c r="M11251" i="6"/>
  <c r="M11252" i="6"/>
  <c r="M11253" i="6"/>
  <c r="M11254" i="6"/>
  <c r="M11255" i="6"/>
  <c r="M11256" i="6"/>
  <c r="M11257" i="6"/>
  <c r="M11258" i="6"/>
  <c r="M11259" i="6"/>
  <c r="M11260" i="6"/>
  <c r="M11261" i="6"/>
  <c r="M11262" i="6"/>
  <c r="M11263" i="6"/>
  <c r="M11264" i="6"/>
  <c r="M11265" i="6"/>
  <c r="M11266" i="6"/>
  <c r="M11267" i="6"/>
  <c r="M11268" i="6"/>
  <c r="M11269" i="6"/>
  <c r="M11270" i="6"/>
  <c r="M11271" i="6"/>
  <c r="M11272" i="6"/>
  <c r="M11273" i="6"/>
  <c r="M11274" i="6"/>
  <c r="M11275" i="6"/>
  <c r="M11276" i="6"/>
  <c r="M11277" i="6"/>
  <c r="M11278" i="6"/>
  <c r="M11279" i="6"/>
  <c r="M11280" i="6"/>
  <c r="M11281" i="6"/>
  <c r="M11282" i="6"/>
  <c r="M11283" i="6"/>
  <c r="M11284" i="6"/>
  <c r="M11285" i="6"/>
  <c r="M11286" i="6"/>
  <c r="M11287" i="6"/>
  <c r="M11288" i="6"/>
  <c r="M11289" i="6"/>
  <c r="M11290" i="6"/>
  <c r="M11291" i="6"/>
  <c r="M11292" i="6"/>
  <c r="M11293" i="6"/>
  <c r="M11294" i="6"/>
  <c r="M11295" i="6"/>
  <c r="M11296" i="6"/>
  <c r="M11297" i="6"/>
  <c r="M11298" i="6"/>
  <c r="M11299" i="6"/>
  <c r="M11300" i="6"/>
  <c r="M11301" i="6"/>
  <c r="M11302" i="6"/>
  <c r="M11303" i="6"/>
  <c r="M11304" i="6"/>
  <c r="M11305" i="6"/>
  <c r="M11306" i="6"/>
  <c r="M11307" i="6"/>
  <c r="M11308" i="6"/>
  <c r="M11309" i="6"/>
  <c r="M11310" i="6"/>
  <c r="M11311" i="6"/>
  <c r="M11312" i="6"/>
  <c r="M11313" i="6"/>
  <c r="M11314" i="6"/>
  <c r="M11315" i="6"/>
  <c r="M11316" i="6"/>
  <c r="M11317" i="6"/>
  <c r="M11318" i="6"/>
  <c r="M11319" i="6"/>
  <c r="M11320" i="6"/>
  <c r="M11321" i="6"/>
  <c r="M11322" i="6"/>
  <c r="M11323" i="6"/>
  <c r="M11324" i="6"/>
  <c r="M11325" i="6"/>
  <c r="M11326" i="6"/>
  <c r="M11327" i="6"/>
  <c r="M11328" i="6"/>
  <c r="M11329" i="6"/>
  <c r="M11330" i="6"/>
  <c r="M11331" i="6"/>
  <c r="M11332" i="6"/>
  <c r="M11333" i="6"/>
  <c r="M11334" i="6"/>
  <c r="M11335" i="6"/>
  <c r="M11336" i="6"/>
  <c r="M11337" i="6"/>
  <c r="M11338" i="6"/>
  <c r="M11339" i="6"/>
  <c r="M11340" i="6"/>
  <c r="M11341" i="6"/>
  <c r="M11342" i="6"/>
  <c r="M11343" i="6"/>
  <c r="M11344" i="6"/>
  <c r="M11345" i="6"/>
  <c r="M11346" i="6"/>
  <c r="M11347" i="6"/>
  <c r="M11348" i="6"/>
  <c r="M11349" i="6"/>
  <c r="M11350" i="6"/>
  <c r="M11351" i="6"/>
  <c r="M11352" i="6"/>
  <c r="M11353" i="6"/>
  <c r="M11354" i="6"/>
  <c r="M11355" i="6"/>
  <c r="M11356" i="6"/>
  <c r="M11357" i="6"/>
  <c r="M11358" i="6"/>
  <c r="M11359" i="6"/>
  <c r="M11360" i="6"/>
  <c r="M11361" i="6"/>
  <c r="M11362" i="6"/>
  <c r="M11363" i="6"/>
  <c r="M11364" i="6"/>
  <c r="M11365" i="6"/>
  <c r="M11366" i="6"/>
  <c r="M11367" i="6"/>
  <c r="M11368" i="6"/>
  <c r="M11369" i="6"/>
  <c r="M11370" i="6"/>
  <c r="M11371" i="6"/>
  <c r="M11372" i="6"/>
  <c r="M11373" i="6"/>
  <c r="M11374" i="6"/>
  <c r="M11375" i="6"/>
  <c r="M11376" i="6"/>
  <c r="M11377" i="6"/>
  <c r="M11378" i="6"/>
  <c r="M11379" i="6"/>
  <c r="M11380" i="6"/>
  <c r="M11381" i="6"/>
  <c r="M11382" i="6"/>
  <c r="M11383" i="6"/>
  <c r="M11384" i="6"/>
  <c r="M11385" i="6"/>
  <c r="M11386" i="6"/>
  <c r="M11387" i="6"/>
  <c r="M11388" i="6"/>
  <c r="M11389" i="6"/>
  <c r="M11390" i="6"/>
  <c r="M11391" i="6"/>
  <c r="M11392" i="6"/>
  <c r="M11393" i="6"/>
  <c r="M11394" i="6"/>
  <c r="M11395" i="6"/>
  <c r="M11396" i="6"/>
  <c r="M11397" i="6"/>
  <c r="M11398" i="6"/>
  <c r="M11399" i="6"/>
  <c r="M11400" i="6"/>
  <c r="M11401" i="6"/>
  <c r="M11402" i="6"/>
  <c r="M11403" i="6"/>
  <c r="M11404" i="6"/>
  <c r="M11405" i="6"/>
  <c r="M11406" i="6"/>
  <c r="M11407" i="6"/>
  <c r="M11408" i="6"/>
  <c r="M11409" i="6"/>
  <c r="M11410" i="6"/>
  <c r="M11411" i="6"/>
  <c r="M11412" i="6"/>
  <c r="M11413" i="6"/>
  <c r="M11414" i="6"/>
  <c r="M11415" i="6"/>
  <c r="M11416" i="6"/>
  <c r="M11417" i="6"/>
  <c r="M11418" i="6"/>
  <c r="M11419" i="6"/>
  <c r="M11420" i="6"/>
  <c r="M11421" i="6"/>
  <c r="M11422" i="6"/>
  <c r="M11423" i="6"/>
  <c r="M11424" i="6"/>
  <c r="M11425" i="6"/>
  <c r="M11426" i="6"/>
  <c r="M11427" i="6"/>
  <c r="M11428" i="6"/>
  <c r="M11429" i="6"/>
  <c r="M11430" i="6"/>
  <c r="M11431" i="6"/>
  <c r="M11432" i="6"/>
  <c r="M11433" i="6"/>
  <c r="M11434" i="6"/>
  <c r="M11435" i="6"/>
  <c r="M11436" i="6"/>
  <c r="M11437" i="6"/>
  <c r="M11438" i="6"/>
  <c r="M11439" i="6"/>
  <c r="M11440" i="6"/>
  <c r="M11441" i="6"/>
  <c r="M11442" i="6"/>
  <c r="M11443" i="6"/>
  <c r="M11444" i="6"/>
  <c r="M11445" i="6"/>
  <c r="M11446" i="6"/>
  <c r="M11447" i="6"/>
  <c r="M11448" i="6"/>
  <c r="M11449" i="6"/>
  <c r="M11450" i="6"/>
  <c r="M11451" i="6"/>
  <c r="M11452" i="6"/>
  <c r="M11453" i="6"/>
  <c r="M11454" i="6"/>
  <c r="M11455" i="6"/>
  <c r="M11456" i="6"/>
  <c r="M11457" i="6"/>
  <c r="M11458" i="6"/>
  <c r="M11459" i="6"/>
  <c r="M11460" i="6"/>
  <c r="M11461" i="6"/>
  <c r="M11462" i="6"/>
  <c r="M11463" i="6"/>
  <c r="M11464" i="6"/>
  <c r="M11465" i="6"/>
  <c r="M11466" i="6"/>
  <c r="M11467" i="6"/>
  <c r="M11468" i="6"/>
  <c r="M11469" i="6"/>
  <c r="M11470" i="6"/>
  <c r="M11471" i="6"/>
  <c r="M11472" i="6"/>
  <c r="M11473" i="6"/>
  <c r="M11474" i="6"/>
  <c r="M11475" i="6"/>
  <c r="M11476" i="6"/>
  <c r="M11477" i="6"/>
  <c r="M11478" i="6"/>
  <c r="M11479" i="6"/>
  <c r="M11480" i="6"/>
  <c r="M11481" i="6"/>
  <c r="M11482" i="6"/>
  <c r="M11483" i="6"/>
  <c r="M11484" i="6"/>
  <c r="M11485" i="6"/>
  <c r="M11486" i="6"/>
  <c r="M11487" i="6"/>
  <c r="M11488" i="6"/>
  <c r="M11489" i="6"/>
  <c r="M11490" i="6"/>
  <c r="M11491" i="6"/>
  <c r="M11492" i="6"/>
  <c r="M11493" i="6"/>
  <c r="M11494" i="6"/>
  <c r="M11495" i="6"/>
  <c r="M11496" i="6"/>
  <c r="M11497" i="6"/>
  <c r="M11498" i="6"/>
  <c r="M11499" i="6"/>
  <c r="M11500" i="6"/>
  <c r="M11501" i="6"/>
  <c r="M11502" i="6"/>
  <c r="M11503" i="6"/>
  <c r="M11504" i="6"/>
  <c r="M11505" i="6"/>
  <c r="M11506" i="6"/>
  <c r="M11507" i="6"/>
  <c r="M11508" i="6"/>
  <c r="M11509" i="6"/>
  <c r="M11510" i="6"/>
  <c r="M11511" i="6"/>
  <c r="M11512" i="6"/>
  <c r="M11513" i="6"/>
  <c r="M11514" i="6"/>
  <c r="M11515" i="6"/>
  <c r="M11516" i="6"/>
  <c r="M11517" i="6"/>
  <c r="M11518" i="6"/>
  <c r="M11519" i="6"/>
  <c r="M11520" i="6"/>
  <c r="M11521" i="6"/>
  <c r="M11522" i="6"/>
  <c r="M11523" i="6"/>
  <c r="M11524" i="6"/>
  <c r="M11525" i="6"/>
  <c r="M11526" i="6"/>
  <c r="M11527" i="6"/>
  <c r="M11528" i="6"/>
  <c r="M11529" i="6"/>
  <c r="M11530" i="6"/>
  <c r="M11531" i="6"/>
  <c r="M11532" i="6"/>
  <c r="M11533" i="6"/>
  <c r="M11534" i="6"/>
  <c r="M11535" i="6"/>
  <c r="M11536" i="6"/>
  <c r="M11537" i="6"/>
  <c r="M11538" i="6"/>
  <c r="M11539" i="6"/>
  <c r="M11540" i="6"/>
  <c r="M11541" i="6"/>
  <c r="M11542" i="6"/>
  <c r="M11543" i="6"/>
  <c r="M11544" i="6"/>
  <c r="M11545" i="6"/>
  <c r="M11546" i="6"/>
  <c r="M11547" i="6"/>
  <c r="M11548" i="6"/>
  <c r="M11549" i="6"/>
  <c r="M11550" i="6"/>
  <c r="M11551" i="6"/>
  <c r="M11552" i="6"/>
  <c r="M11553" i="6"/>
  <c r="M11554" i="6"/>
  <c r="M11555" i="6"/>
  <c r="M11556" i="6"/>
  <c r="M11557" i="6"/>
  <c r="M11558" i="6"/>
  <c r="M11559" i="6"/>
  <c r="M11560" i="6"/>
  <c r="M11561" i="6"/>
  <c r="M11562" i="6"/>
  <c r="M11563" i="6"/>
  <c r="M11564" i="6"/>
  <c r="M11565" i="6"/>
  <c r="M11566" i="6"/>
  <c r="M11567" i="6"/>
  <c r="M11568" i="6"/>
  <c r="M11569" i="6"/>
  <c r="M11570" i="6"/>
  <c r="M11571" i="6"/>
  <c r="M11572" i="6"/>
  <c r="M11573" i="6"/>
  <c r="M11574" i="6"/>
  <c r="M11575" i="6"/>
  <c r="M11576" i="6"/>
  <c r="M11577" i="6"/>
  <c r="M11578" i="6"/>
  <c r="M11579" i="6"/>
  <c r="M11580" i="6"/>
  <c r="M11581" i="6"/>
  <c r="M11582" i="6"/>
  <c r="M11583" i="6"/>
  <c r="M11584" i="6"/>
  <c r="M11585" i="6"/>
  <c r="M11586" i="6"/>
  <c r="M11587" i="6"/>
  <c r="M11588" i="6"/>
  <c r="M11589" i="6"/>
  <c r="M11590" i="6"/>
  <c r="M11591" i="6"/>
  <c r="M11592" i="6"/>
  <c r="M11593" i="6"/>
  <c r="M11594" i="6"/>
  <c r="M11595" i="6"/>
  <c r="M11596" i="6"/>
  <c r="M11597" i="6"/>
  <c r="M11598" i="6"/>
  <c r="M11599" i="6"/>
  <c r="M11600" i="6"/>
  <c r="M11601" i="6"/>
  <c r="M11602" i="6"/>
  <c r="M11603" i="6"/>
  <c r="M11604" i="6"/>
  <c r="M11605" i="6"/>
  <c r="M11606" i="6"/>
  <c r="M11607" i="6"/>
  <c r="M11608" i="6"/>
  <c r="M11609" i="6"/>
  <c r="M11610" i="6"/>
  <c r="M11611" i="6"/>
  <c r="M11612" i="6"/>
  <c r="M11613" i="6"/>
  <c r="M11614" i="6"/>
  <c r="M11615" i="6"/>
  <c r="M11616" i="6"/>
  <c r="M11617" i="6"/>
  <c r="M11618" i="6"/>
  <c r="M11619" i="6"/>
  <c r="M11620" i="6"/>
  <c r="M11621" i="6"/>
  <c r="M11622" i="6"/>
  <c r="M11623" i="6"/>
  <c r="M11624" i="6"/>
  <c r="M11625" i="6"/>
  <c r="M11626" i="6"/>
  <c r="M11627" i="6"/>
  <c r="M11628" i="6"/>
  <c r="M11629" i="6"/>
  <c r="M11630" i="6"/>
  <c r="M11631" i="6"/>
  <c r="M11632" i="6"/>
  <c r="M11633" i="6"/>
  <c r="M11634" i="6"/>
  <c r="M11635" i="6"/>
  <c r="M11636" i="6"/>
  <c r="M11637" i="6"/>
  <c r="M11638" i="6"/>
  <c r="M11639" i="6"/>
  <c r="M11640" i="6"/>
  <c r="M11641" i="6"/>
  <c r="M11642" i="6"/>
  <c r="M11643" i="6"/>
  <c r="M11644" i="6"/>
  <c r="M11645" i="6"/>
  <c r="M11646" i="6"/>
  <c r="M11647" i="6"/>
  <c r="M11648" i="6"/>
  <c r="M11649" i="6"/>
  <c r="M11650" i="6"/>
  <c r="M11651" i="6"/>
  <c r="M11652" i="6"/>
  <c r="M11653" i="6"/>
  <c r="M11654" i="6"/>
  <c r="M11655" i="6"/>
  <c r="M11656" i="6"/>
  <c r="M11657" i="6"/>
  <c r="M11658" i="6"/>
  <c r="M11659" i="6"/>
  <c r="M11660" i="6"/>
  <c r="M11661" i="6"/>
  <c r="M11662" i="6"/>
  <c r="M11663" i="6"/>
  <c r="M11664" i="6"/>
  <c r="M11665" i="6"/>
  <c r="M11666" i="6"/>
  <c r="M11667" i="6"/>
  <c r="M11668" i="6"/>
  <c r="M11669" i="6"/>
  <c r="M11670" i="6"/>
  <c r="M11671" i="6"/>
  <c r="M11672" i="6"/>
  <c r="M11673" i="6"/>
  <c r="M11674" i="6"/>
  <c r="M11675" i="6"/>
  <c r="M11676" i="6"/>
  <c r="M11677" i="6"/>
  <c r="M11678" i="6"/>
  <c r="M11679" i="6"/>
  <c r="M11680" i="6"/>
  <c r="M11681" i="6"/>
  <c r="M11682" i="6"/>
  <c r="M11683" i="6"/>
  <c r="M11684" i="6"/>
  <c r="M11685" i="6"/>
  <c r="M11686" i="6"/>
  <c r="M11687" i="6"/>
  <c r="M11688" i="6"/>
  <c r="M11689" i="6"/>
  <c r="M11690" i="6"/>
  <c r="M11691" i="6"/>
  <c r="M11692" i="6"/>
  <c r="M11693" i="6"/>
  <c r="M11694" i="6"/>
  <c r="M11695" i="6"/>
  <c r="M11696" i="6"/>
  <c r="M11697" i="6"/>
  <c r="M11698" i="6"/>
  <c r="M11699" i="6"/>
  <c r="M11700" i="6"/>
  <c r="M11701" i="6"/>
  <c r="M11702" i="6"/>
  <c r="M11703" i="6"/>
  <c r="M11704" i="6"/>
  <c r="M11705" i="6"/>
  <c r="M11706" i="6"/>
  <c r="M11707" i="6"/>
  <c r="M11708" i="6"/>
  <c r="M11709" i="6"/>
  <c r="M11710" i="6"/>
  <c r="M11711" i="6"/>
  <c r="M11712" i="6"/>
  <c r="M11713" i="6"/>
  <c r="M11714" i="6"/>
  <c r="M11715" i="6"/>
  <c r="M11716" i="6"/>
  <c r="M11717" i="6"/>
  <c r="M11718" i="6"/>
  <c r="M11719" i="6"/>
  <c r="M11720" i="6"/>
  <c r="M11721" i="6"/>
  <c r="M11722" i="6"/>
  <c r="M11723" i="6"/>
  <c r="M11724" i="6"/>
  <c r="M11725" i="6"/>
  <c r="M11726" i="6"/>
  <c r="M11727" i="6"/>
  <c r="M11728" i="6"/>
  <c r="M11729" i="6"/>
  <c r="M11730" i="6"/>
  <c r="M11731" i="6"/>
  <c r="M11732" i="6"/>
  <c r="M11733" i="6"/>
  <c r="M11734" i="6"/>
  <c r="M11735" i="6"/>
  <c r="M11736" i="6"/>
  <c r="M11737" i="6"/>
  <c r="M11738" i="6"/>
  <c r="M11739" i="6"/>
  <c r="M11740" i="6"/>
  <c r="M11741" i="6"/>
  <c r="M11742" i="6"/>
  <c r="M11743" i="6"/>
  <c r="M11744" i="6"/>
  <c r="M11745" i="6"/>
  <c r="M11746" i="6"/>
  <c r="M11747" i="6"/>
  <c r="M11748" i="6"/>
  <c r="M11749" i="6"/>
  <c r="M11750" i="6"/>
  <c r="M11751" i="6"/>
  <c r="M11752" i="6"/>
  <c r="M11753" i="6"/>
  <c r="M11754" i="6"/>
  <c r="M11755" i="6"/>
  <c r="M11756" i="6"/>
  <c r="M11757" i="6"/>
  <c r="M11758" i="6"/>
  <c r="M11759" i="6"/>
  <c r="M11760" i="6"/>
  <c r="M11761" i="6"/>
  <c r="M11762" i="6"/>
  <c r="M11763" i="6"/>
  <c r="M11764" i="6"/>
  <c r="M11765" i="6"/>
  <c r="M11766" i="6"/>
  <c r="M11767" i="6"/>
  <c r="M11768" i="6"/>
  <c r="M11769" i="6"/>
  <c r="M11770" i="6"/>
  <c r="M11771" i="6"/>
  <c r="M11772" i="6"/>
  <c r="M11773" i="6"/>
  <c r="M11774" i="6"/>
  <c r="M11775" i="6"/>
  <c r="M11776" i="6"/>
  <c r="M11777" i="6"/>
  <c r="M11778" i="6"/>
  <c r="M11779" i="6"/>
  <c r="M11780" i="6"/>
  <c r="M11781" i="6"/>
  <c r="M11782" i="6"/>
  <c r="M11783" i="6"/>
  <c r="M11784" i="6"/>
  <c r="M11785" i="6"/>
  <c r="M11786" i="6"/>
  <c r="M11787" i="6"/>
  <c r="M11788" i="6"/>
  <c r="M11789" i="6"/>
  <c r="M11790" i="6"/>
  <c r="M11791" i="6"/>
  <c r="M11792" i="6"/>
  <c r="M11793" i="6"/>
  <c r="M11794" i="6"/>
  <c r="M11795" i="6"/>
  <c r="M11796" i="6"/>
  <c r="M11797" i="6"/>
  <c r="M11798" i="6"/>
  <c r="M11799" i="6"/>
  <c r="M11800" i="6"/>
  <c r="M11801" i="6"/>
  <c r="M11802" i="6"/>
  <c r="M11803" i="6"/>
  <c r="M11804" i="6"/>
  <c r="M11805" i="6"/>
  <c r="M11806" i="6"/>
  <c r="M11807" i="6"/>
  <c r="M11808" i="6"/>
  <c r="M11809" i="6"/>
  <c r="M11810" i="6"/>
  <c r="M11811" i="6"/>
  <c r="M11812" i="6"/>
  <c r="M11813" i="6"/>
  <c r="M11814" i="6"/>
  <c r="M11815" i="6"/>
  <c r="M11816" i="6"/>
  <c r="M11817" i="6"/>
  <c r="M11818" i="6"/>
  <c r="M11819" i="6"/>
  <c r="M11820" i="6"/>
  <c r="M11821" i="6"/>
  <c r="M11822" i="6"/>
  <c r="M11823" i="6"/>
  <c r="M11824" i="6"/>
  <c r="M11825" i="6"/>
  <c r="M11826" i="6"/>
  <c r="M11827" i="6"/>
  <c r="M11828" i="6"/>
  <c r="M11829" i="6"/>
  <c r="M11830" i="6"/>
  <c r="M11831" i="6"/>
  <c r="M11832" i="6"/>
  <c r="M11833" i="6"/>
  <c r="M11834" i="6"/>
  <c r="M11835" i="6"/>
  <c r="M11836" i="6"/>
  <c r="M11837" i="6"/>
  <c r="M11838" i="6"/>
  <c r="M11839" i="6"/>
  <c r="M11840" i="6"/>
  <c r="M11841" i="6"/>
  <c r="M11842" i="6"/>
  <c r="M11843" i="6"/>
  <c r="M11844" i="6"/>
  <c r="M11845" i="6"/>
  <c r="M11846" i="6"/>
  <c r="M11847" i="6"/>
  <c r="M11848" i="6"/>
  <c r="M11849" i="6"/>
  <c r="M11850" i="6"/>
  <c r="M11851" i="6"/>
  <c r="M11852" i="6"/>
  <c r="M11853" i="6"/>
  <c r="M11854" i="6"/>
  <c r="M11855" i="6"/>
  <c r="M11856" i="6"/>
  <c r="M11857" i="6"/>
  <c r="M11858" i="6"/>
  <c r="M11859" i="6"/>
  <c r="M11860" i="6"/>
  <c r="M11861" i="6"/>
  <c r="M11862" i="6"/>
  <c r="M11863" i="6"/>
  <c r="M11864" i="6"/>
  <c r="M11865" i="6"/>
  <c r="M11866" i="6"/>
  <c r="M11867" i="6"/>
  <c r="M11868" i="6"/>
  <c r="M11869" i="6"/>
  <c r="M11870" i="6"/>
  <c r="M11871" i="6"/>
  <c r="M11872" i="6"/>
  <c r="M11873" i="6"/>
  <c r="M11874" i="6"/>
  <c r="M11875" i="6"/>
  <c r="M11876" i="6"/>
  <c r="M11877" i="6"/>
  <c r="M11878" i="6"/>
  <c r="M11879" i="6"/>
  <c r="M11880" i="6"/>
  <c r="M11881" i="6"/>
  <c r="M11882" i="6"/>
  <c r="M11883" i="6"/>
  <c r="M11884" i="6"/>
  <c r="M11885" i="6"/>
  <c r="M11886" i="6"/>
  <c r="M11887" i="6"/>
  <c r="M11888" i="6"/>
  <c r="M11889" i="6"/>
  <c r="M11890" i="6"/>
  <c r="M11891" i="6"/>
  <c r="M11892" i="6"/>
  <c r="M11893" i="6"/>
  <c r="M11894" i="6"/>
  <c r="M11895" i="6"/>
  <c r="M11896" i="6"/>
  <c r="M11897" i="6"/>
  <c r="M11898" i="6"/>
  <c r="M11899" i="6"/>
  <c r="M11900" i="6"/>
  <c r="M11901" i="6"/>
  <c r="M11902" i="6"/>
  <c r="M11903" i="6"/>
  <c r="M11904" i="6"/>
  <c r="M11905" i="6"/>
  <c r="M11906" i="6"/>
  <c r="M11907" i="6"/>
  <c r="M11908" i="6"/>
  <c r="M11909" i="6"/>
  <c r="M11910" i="6"/>
  <c r="M11911" i="6"/>
  <c r="M11912" i="6"/>
  <c r="M11913" i="6"/>
  <c r="M11914" i="6"/>
  <c r="M11915" i="6"/>
  <c r="M11916" i="6"/>
  <c r="M11917" i="6"/>
  <c r="M11918" i="6"/>
  <c r="M11919" i="6"/>
  <c r="M11920" i="6"/>
  <c r="M11921" i="6"/>
  <c r="M11922" i="6"/>
  <c r="M11923" i="6"/>
  <c r="M11924" i="6"/>
  <c r="M11925" i="6"/>
  <c r="M11926" i="6"/>
  <c r="M11927" i="6"/>
  <c r="M11928" i="6"/>
  <c r="M11929" i="6"/>
  <c r="M11930" i="6"/>
  <c r="M11931" i="6"/>
  <c r="M11932" i="6"/>
  <c r="M11933" i="6"/>
  <c r="M11934" i="6"/>
  <c r="M11935" i="6"/>
  <c r="M11936" i="6"/>
  <c r="M11937" i="6"/>
  <c r="M11938" i="6"/>
  <c r="M11939" i="6"/>
  <c r="M11940" i="6"/>
  <c r="M11941" i="6"/>
  <c r="M11942" i="6"/>
  <c r="M11943" i="6"/>
  <c r="M11944" i="6"/>
  <c r="M11945" i="6"/>
  <c r="M11946" i="6"/>
  <c r="M11947" i="6"/>
  <c r="M11948" i="6"/>
  <c r="M11949" i="6"/>
  <c r="M11950" i="6"/>
  <c r="M11951" i="6"/>
  <c r="M11952" i="6"/>
  <c r="M11953" i="6"/>
  <c r="M11954" i="6"/>
  <c r="M11955" i="6"/>
  <c r="M11956" i="6"/>
  <c r="M11957" i="6"/>
  <c r="M11958" i="6"/>
  <c r="M11959" i="6"/>
  <c r="M11960" i="6"/>
  <c r="M11961" i="6"/>
  <c r="M11962" i="6"/>
  <c r="M11963" i="6"/>
  <c r="M11964" i="6"/>
  <c r="M11965" i="6"/>
  <c r="M11966" i="6"/>
  <c r="M11967" i="6"/>
  <c r="M11968" i="6"/>
  <c r="M11969" i="6"/>
  <c r="M11970" i="6"/>
  <c r="M11971" i="6"/>
  <c r="M11972" i="6"/>
  <c r="M11973" i="6"/>
  <c r="M11974" i="6"/>
  <c r="M11975" i="6"/>
  <c r="M11976" i="6"/>
  <c r="M11977" i="6"/>
  <c r="M11978" i="6"/>
  <c r="M11979" i="6"/>
  <c r="M11980" i="6"/>
  <c r="M11981" i="6"/>
  <c r="M11982" i="6"/>
  <c r="M11983" i="6"/>
  <c r="M11984" i="6"/>
  <c r="M11985" i="6"/>
  <c r="M11986" i="6"/>
  <c r="M11987" i="6"/>
  <c r="M11988" i="6"/>
  <c r="M11989" i="6"/>
  <c r="M11990" i="6"/>
  <c r="M11991" i="6"/>
  <c r="M11992" i="6"/>
  <c r="M11993" i="6"/>
  <c r="M11994" i="6"/>
  <c r="M11995" i="6"/>
  <c r="M11996" i="6"/>
  <c r="M11997" i="6"/>
  <c r="M11998" i="6"/>
  <c r="M11999" i="6"/>
  <c r="M12000" i="6"/>
  <c r="M12001" i="6"/>
  <c r="M12002" i="6"/>
  <c r="M12003" i="6"/>
  <c r="M12004" i="6"/>
  <c r="M12005" i="6"/>
  <c r="M12006" i="6"/>
  <c r="M12007" i="6"/>
  <c r="M12008" i="6"/>
  <c r="M12009" i="6"/>
  <c r="M12010" i="6"/>
  <c r="M12011" i="6"/>
  <c r="M12012" i="6"/>
  <c r="M12013" i="6"/>
  <c r="M12014" i="6"/>
  <c r="M12015" i="6"/>
  <c r="M12016" i="6"/>
  <c r="M12017" i="6"/>
  <c r="M12018" i="6"/>
  <c r="M12019" i="6"/>
  <c r="M12020" i="6"/>
  <c r="M12021" i="6"/>
  <c r="M12022" i="6"/>
  <c r="M12023" i="6"/>
  <c r="M12024" i="6"/>
  <c r="M12025" i="6"/>
  <c r="M12026" i="6"/>
  <c r="M12027" i="6"/>
  <c r="M12028" i="6"/>
  <c r="M12029" i="6"/>
  <c r="M12030" i="6"/>
  <c r="M12031" i="6"/>
  <c r="M12032" i="6"/>
  <c r="M12033" i="6"/>
  <c r="M12034" i="6"/>
  <c r="M12035" i="6"/>
  <c r="M12036" i="6"/>
  <c r="M12037" i="6"/>
  <c r="M12038" i="6"/>
  <c r="M12039" i="6"/>
  <c r="M12040" i="6"/>
  <c r="M12041" i="6"/>
  <c r="M12042" i="6"/>
  <c r="M12043" i="6"/>
  <c r="M12044" i="6"/>
  <c r="M12045" i="6"/>
  <c r="M12046" i="6"/>
  <c r="M12047" i="6"/>
  <c r="M12048" i="6"/>
  <c r="M12049" i="6"/>
  <c r="M12050" i="6"/>
  <c r="M12051" i="6"/>
  <c r="M12052" i="6"/>
  <c r="M12053" i="6"/>
  <c r="M12054" i="6"/>
  <c r="M12055" i="6"/>
  <c r="M12056" i="6"/>
  <c r="M12057" i="6"/>
  <c r="M12058" i="6"/>
  <c r="M12059" i="6"/>
  <c r="M12060" i="6"/>
  <c r="M12061" i="6"/>
  <c r="M12062" i="6"/>
  <c r="M12063" i="6"/>
  <c r="M12064" i="6"/>
  <c r="M12065" i="6"/>
  <c r="M12066" i="6"/>
  <c r="M12067" i="6"/>
  <c r="M12068" i="6"/>
  <c r="M12069" i="6"/>
  <c r="M12070" i="6"/>
  <c r="M12071" i="6"/>
  <c r="M12072" i="6"/>
  <c r="M12073" i="6"/>
  <c r="M12074" i="6"/>
  <c r="M12075" i="6"/>
  <c r="M12076" i="6"/>
  <c r="M12077" i="6"/>
  <c r="M12078" i="6"/>
  <c r="M12079" i="6"/>
  <c r="M12080" i="6"/>
  <c r="M12081" i="6"/>
  <c r="M12082" i="6"/>
  <c r="M12083" i="6"/>
  <c r="M12084" i="6"/>
  <c r="M12085" i="6"/>
  <c r="M12086" i="6"/>
  <c r="M12087" i="6"/>
  <c r="M12088" i="6"/>
  <c r="M12089" i="6"/>
  <c r="M12090" i="6"/>
  <c r="M12091" i="6"/>
  <c r="M12092" i="6"/>
  <c r="M12093" i="6"/>
  <c r="M12094" i="6"/>
  <c r="M12095" i="6"/>
  <c r="M12096" i="6"/>
  <c r="M12097" i="6"/>
  <c r="M12098" i="6"/>
  <c r="M12099" i="6"/>
  <c r="M12100" i="6"/>
  <c r="M12101" i="6"/>
  <c r="M12102" i="6"/>
  <c r="M12103" i="6"/>
  <c r="M12104" i="6"/>
  <c r="M12105" i="6"/>
  <c r="M12106" i="6"/>
  <c r="M12107" i="6"/>
  <c r="M12108" i="6"/>
  <c r="M12109" i="6"/>
  <c r="M12110" i="6"/>
  <c r="M12111" i="6"/>
  <c r="M12112" i="6"/>
  <c r="M12113" i="6"/>
  <c r="M12114" i="6"/>
  <c r="M12115" i="6"/>
  <c r="M12116" i="6"/>
  <c r="M12117" i="6"/>
  <c r="M12118" i="6"/>
  <c r="M12119" i="6"/>
  <c r="M12120" i="6"/>
  <c r="M12121" i="6"/>
  <c r="M12122" i="6"/>
  <c r="M12123" i="6"/>
  <c r="M12124" i="6"/>
  <c r="M12125" i="6"/>
  <c r="M12126" i="6"/>
  <c r="M12127" i="6"/>
  <c r="M12128" i="6"/>
  <c r="M12129" i="6"/>
  <c r="M12130" i="6"/>
  <c r="M12131" i="6"/>
  <c r="M12132" i="6"/>
  <c r="M12133" i="6"/>
  <c r="M12134" i="6"/>
  <c r="M12135" i="6"/>
  <c r="M12136" i="6"/>
  <c r="M12137" i="6"/>
  <c r="M12138" i="6"/>
  <c r="M12139" i="6"/>
  <c r="M12140" i="6"/>
  <c r="M12141" i="6"/>
  <c r="M12142" i="6"/>
  <c r="M12143" i="6"/>
  <c r="M12144" i="6"/>
  <c r="M12145" i="6"/>
  <c r="M12146" i="6"/>
  <c r="M12147" i="6"/>
  <c r="M12148" i="6"/>
  <c r="M12149" i="6"/>
  <c r="M12150" i="6"/>
  <c r="M12151" i="6"/>
  <c r="M12152" i="6"/>
  <c r="M12153" i="6"/>
  <c r="M12154" i="6"/>
  <c r="M12155" i="6"/>
  <c r="M12156" i="6"/>
  <c r="M12157" i="6"/>
  <c r="M12158" i="6"/>
  <c r="M12159" i="6"/>
  <c r="M12160" i="6"/>
  <c r="M12161" i="6"/>
  <c r="M12162" i="6"/>
  <c r="M12163" i="6"/>
  <c r="M12164" i="6"/>
  <c r="M12165" i="6"/>
  <c r="M12166" i="6"/>
  <c r="M12167" i="6"/>
  <c r="M12168" i="6"/>
  <c r="M12169" i="6"/>
  <c r="M12170" i="6"/>
  <c r="M12171" i="6"/>
  <c r="M12172" i="6"/>
  <c r="M12173" i="6"/>
  <c r="M12174" i="6"/>
  <c r="M12175" i="6"/>
  <c r="M12176" i="6"/>
  <c r="M12177" i="6"/>
  <c r="M12178" i="6"/>
  <c r="M12179" i="6"/>
  <c r="M12180" i="6"/>
  <c r="M12181" i="6"/>
  <c r="M12182" i="6"/>
  <c r="M12183" i="6"/>
  <c r="M12184" i="6"/>
  <c r="M12185" i="6"/>
  <c r="M12186" i="6"/>
  <c r="M12187" i="6"/>
  <c r="M12188" i="6"/>
  <c r="M12189" i="6"/>
  <c r="M12190" i="6"/>
  <c r="M12191" i="6"/>
  <c r="M12192" i="6"/>
  <c r="M12193" i="6"/>
  <c r="M12194" i="6"/>
  <c r="M12195" i="6"/>
  <c r="M12196" i="6"/>
  <c r="M12197" i="6"/>
  <c r="M12198" i="6"/>
  <c r="M12199" i="6"/>
  <c r="M12200" i="6"/>
  <c r="M12201" i="6"/>
  <c r="M12202" i="6"/>
  <c r="M12203" i="6"/>
  <c r="M12204" i="6"/>
  <c r="M12205" i="6"/>
  <c r="M12206" i="6"/>
  <c r="M12207" i="6"/>
  <c r="M12208" i="6"/>
  <c r="M12209" i="6"/>
  <c r="M12210" i="6"/>
  <c r="M12211" i="6"/>
  <c r="M12212" i="6"/>
  <c r="M12213" i="6"/>
  <c r="M12214" i="6"/>
  <c r="M12215" i="6"/>
  <c r="M12216" i="6"/>
  <c r="M12217" i="6"/>
  <c r="M12218" i="6"/>
  <c r="M12219" i="6"/>
  <c r="M12220" i="6"/>
  <c r="M12221" i="6"/>
  <c r="M12222" i="6"/>
  <c r="M12223" i="6"/>
  <c r="M12224" i="6"/>
  <c r="M12225" i="6"/>
  <c r="M12226" i="6"/>
  <c r="M12227" i="6"/>
  <c r="M12228" i="6"/>
  <c r="M12229" i="6"/>
  <c r="M12230" i="6"/>
  <c r="M12231" i="6"/>
  <c r="M12232" i="6"/>
  <c r="M12233" i="6"/>
  <c r="M12234" i="6"/>
  <c r="M12235" i="6"/>
  <c r="M12236" i="6"/>
  <c r="M12237" i="6"/>
  <c r="M12238" i="6"/>
  <c r="M12239" i="6"/>
  <c r="M12240" i="6"/>
  <c r="M12241" i="6"/>
  <c r="M12242" i="6"/>
  <c r="M12243" i="6"/>
  <c r="M12244" i="6"/>
  <c r="M12245" i="6"/>
  <c r="M12246" i="6"/>
  <c r="M12247" i="6"/>
  <c r="M12248" i="6"/>
  <c r="M12249" i="6"/>
  <c r="M12250" i="6"/>
  <c r="M12251" i="6"/>
  <c r="M12252" i="6"/>
  <c r="M12253" i="6"/>
  <c r="M12254" i="6"/>
  <c r="M12255" i="6"/>
  <c r="M12256" i="6"/>
  <c r="M12257" i="6"/>
  <c r="M12258" i="6"/>
  <c r="M12259" i="6"/>
  <c r="M12260" i="6"/>
  <c r="M12261" i="6"/>
  <c r="M12262" i="6"/>
  <c r="M12263" i="6"/>
  <c r="M12264" i="6"/>
  <c r="M12265" i="6"/>
  <c r="M12266" i="6"/>
  <c r="M12267" i="6"/>
  <c r="M12268" i="6"/>
  <c r="M12269" i="6"/>
  <c r="M12270" i="6"/>
  <c r="M12271" i="6"/>
  <c r="M12272" i="6"/>
  <c r="M12273" i="6"/>
  <c r="M12274" i="6"/>
  <c r="M12275" i="6"/>
  <c r="M12276" i="6"/>
  <c r="M12277" i="6"/>
  <c r="M12278" i="6"/>
  <c r="M12279" i="6"/>
  <c r="M12280" i="6"/>
  <c r="M12281" i="6"/>
  <c r="M12282" i="6"/>
  <c r="M12283" i="6"/>
  <c r="M12284" i="6"/>
  <c r="M12285" i="6"/>
  <c r="M12286" i="6"/>
  <c r="M12287" i="6"/>
  <c r="M12288" i="6"/>
  <c r="M12289" i="6"/>
  <c r="M12290" i="6"/>
  <c r="M12291" i="6"/>
  <c r="M12292" i="6"/>
  <c r="M12293" i="6"/>
  <c r="M12294" i="6"/>
  <c r="M12295" i="6"/>
  <c r="M12296" i="6"/>
  <c r="M12297" i="6"/>
  <c r="M12298" i="6"/>
  <c r="M12299" i="6"/>
  <c r="M12300" i="6"/>
  <c r="M12301" i="6"/>
  <c r="M12302" i="6"/>
  <c r="M12303" i="6"/>
  <c r="M12304" i="6"/>
  <c r="M12305" i="6"/>
  <c r="M12306" i="6"/>
  <c r="M12307" i="6"/>
  <c r="M12308" i="6"/>
  <c r="M12309" i="6"/>
  <c r="M12310" i="6"/>
  <c r="M12311" i="6"/>
  <c r="M12312" i="6"/>
  <c r="M12313" i="6"/>
  <c r="M12314" i="6"/>
  <c r="M12315" i="6"/>
  <c r="M12316" i="6"/>
  <c r="M12317" i="6"/>
  <c r="M12318" i="6"/>
  <c r="M12319" i="6"/>
  <c r="M12320" i="6"/>
  <c r="M12321" i="6"/>
  <c r="M12322" i="6"/>
  <c r="M12323" i="6"/>
  <c r="M12324" i="6"/>
  <c r="M12325" i="6"/>
  <c r="M12326" i="6"/>
  <c r="M12327" i="6"/>
  <c r="M12328" i="6"/>
  <c r="M12329" i="6"/>
  <c r="M12330" i="6"/>
  <c r="M12331" i="6"/>
  <c r="M12332" i="6"/>
  <c r="M12333" i="6"/>
  <c r="M12334" i="6"/>
  <c r="M12335" i="6"/>
  <c r="M12336" i="6"/>
  <c r="M12337" i="6"/>
  <c r="M12338" i="6"/>
  <c r="M12339" i="6"/>
  <c r="M12340" i="6"/>
  <c r="M12341" i="6"/>
  <c r="M12342" i="6"/>
  <c r="M12343" i="6"/>
  <c r="M12344" i="6"/>
  <c r="M12345" i="6"/>
  <c r="M12346" i="6"/>
  <c r="M12347" i="6"/>
  <c r="M12348" i="6"/>
  <c r="M12349" i="6"/>
  <c r="M12350" i="6"/>
  <c r="M12351" i="6"/>
  <c r="M12352" i="6"/>
  <c r="M12353" i="6"/>
  <c r="M12354" i="6"/>
  <c r="M12355" i="6"/>
  <c r="M12356" i="6"/>
  <c r="M12357" i="6"/>
  <c r="M12358" i="6"/>
  <c r="M12359" i="6"/>
  <c r="M12360" i="6"/>
  <c r="M12361" i="6"/>
  <c r="M12362" i="6"/>
  <c r="M12363" i="6"/>
  <c r="M12364" i="6"/>
  <c r="M12365" i="6"/>
  <c r="M12366" i="6"/>
  <c r="M12367" i="6"/>
  <c r="M12368" i="6"/>
  <c r="M12369" i="6"/>
  <c r="M12370" i="6"/>
  <c r="M12371" i="6"/>
  <c r="M12372" i="6"/>
  <c r="M12373" i="6"/>
  <c r="M12374" i="6"/>
  <c r="M12375" i="6"/>
  <c r="M12376" i="6"/>
  <c r="M12377" i="6"/>
  <c r="M12378" i="6"/>
  <c r="M12379" i="6"/>
  <c r="M12380" i="6"/>
  <c r="M12381" i="6"/>
  <c r="M12382" i="6"/>
  <c r="M12383" i="6"/>
  <c r="M12384" i="6"/>
  <c r="M12385" i="6"/>
  <c r="M12386" i="6"/>
  <c r="M12387" i="6"/>
  <c r="M12388" i="6"/>
  <c r="M12389" i="6"/>
  <c r="M12390" i="6"/>
  <c r="M12391" i="6"/>
  <c r="M12392" i="6"/>
  <c r="M12393" i="6"/>
  <c r="M12394" i="6"/>
  <c r="M12395" i="6"/>
  <c r="M12396" i="6"/>
  <c r="M12397" i="6"/>
  <c r="M12398" i="6"/>
  <c r="M12399" i="6"/>
  <c r="M12400" i="6"/>
  <c r="M12401" i="6"/>
  <c r="M12402" i="6"/>
  <c r="M12403" i="6"/>
  <c r="M12404" i="6"/>
  <c r="M12405" i="6"/>
  <c r="M12406" i="6"/>
  <c r="M12407" i="6"/>
  <c r="M12408" i="6"/>
  <c r="M12409" i="6"/>
  <c r="M12410" i="6"/>
  <c r="M12411" i="6"/>
  <c r="M12412" i="6"/>
  <c r="M12413" i="6"/>
  <c r="M12414" i="6"/>
  <c r="M12415" i="6"/>
  <c r="M12416" i="6"/>
  <c r="M12417" i="6"/>
  <c r="M12418" i="6"/>
  <c r="M12419" i="6"/>
  <c r="M12420" i="6"/>
  <c r="M12421" i="6"/>
  <c r="M12422" i="6"/>
  <c r="M12423" i="6"/>
  <c r="M12424" i="6"/>
  <c r="M12425" i="6"/>
  <c r="M12426" i="6"/>
  <c r="M12427" i="6"/>
  <c r="M12428" i="6"/>
  <c r="M12429" i="6"/>
  <c r="M12430" i="6"/>
  <c r="M12431" i="6"/>
  <c r="M12432" i="6"/>
  <c r="M12433" i="6"/>
  <c r="M12434" i="6"/>
  <c r="M12435" i="6"/>
  <c r="M12436" i="6"/>
  <c r="M12437" i="6"/>
  <c r="M12438" i="6"/>
  <c r="M12439" i="6"/>
  <c r="M12440" i="6"/>
  <c r="M12441" i="6"/>
  <c r="M12442" i="6"/>
  <c r="M12443" i="6"/>
  <c r="M12444" i="6"/>
  <c r="M12445" i="6"/>
  <c r="M12446" i="6"/>
  <c r="M12447" i="6"/>
  <c r="M12448" i="6"/>
  <c r="M12449" i="6"/>
  <c r="M12450" i="6"/>
  <c r="M12451" i="6"/>
  <c r="M12452" i="6"/>
  <c r="M12453" i="6"/>
  <c r="M12454" i="6"/>
  <c r="M12455" i="6"/>
  <c r="M12456" i="6"/>
  <c r="M12457" i="6"/>
  <c r="M12458" i="6"/>
  <c r="M12459" i="6"/>
  <c r="M12460" i="6"/>
  <c r="M12461" i="6"/>
  <c r="M12462" i="6"/>
  <c r="M12463" i="6"/>
  <c r="M12464" i="6"/>
  <c r="M12465" i="6"/>
  <c r="M12466" i="6"/>
  <c r="M12467" i="6"/>
  <c r="M12468" i="6"/>
  <c r="M12469" i="6"/>
  <c r="M12470" i="6"/>
  <c r="M12471" i="6"/>
  <c r="M12472" i="6"/>
  <c r="M12473" i="6"/>
  <c r="M12474" i="6"/>
  <c r="M12475" i="6"/>
  <c r="M12476" i="6"/>
  <c r="M12477" i="6"/>
  <c r="M12478" i="6"/>
  <c r="M12479" i="6"/>
  <c r="M12480" i="6"/>
  <c r="M12481" i="6"/>
  <c r="M12482" i="6"/>
  <c r="M12483" i="6"/>
  <c r="M12484" i="6"/>
  <c r="M12485" i="6"/>
  <c r="M12486" i="6"/>
  <c r="M12487" i="6"/>
  <c r="M12488" i="6"/>
  <c r="M12489" i="6"/>
  <c r="M12490" i="6"/>
  <c r="M12491" i="6"/>
  <c r="M12492" i="6"/>
  <c r="M12493" i="6"/>
  <c r="M12494" i="6"/>
  <c r="M12495" i="6"/>
  <c r="M12496" i="6"/>
  <c r="M12497" i="6"/>
  <c r="M12498" i="6"/>
  <c r="M12499" i="6"/>
  <c r="M12500" i="6"/>
  <c r="M12501" i="6"/>
  <c r="M12502" i="6"/>
  <c r="M12503" i="6"/>
  <c r="M12504" i="6"/>
  <c r="M12505" i="6"/>
  <c r="M12506" i="6"/>
  <c r="M12507" i="6"/>
  <c r="M12508" i="6"/>
  <c r="M12509" i="6"/>
  <c r="M12510" i="6"/>
  <c r="M12511" i="6"/>
  <c r="M12512" i="6"/>
  <c r="M12513" i="6"/>
  <c r="M12514" i="6"/>
  <c r="M12515" i="6"/>
  <c r="M12516" i="6"/>
  <c r="M12517" i="6"/>
  <c r="M12518" i="6"/>
  <c r="M12519" i="6"/>
  <c r="M12520" i="6"/>
  <c r="M12521" i="6"/>
  <c r="M12522" i="6"/>
  <c r="M12523" i="6"/>
  <c r="M12524" i="6"/>
  <c r="M12525" i="6"/>
  <c r="M12526" i="6"/>
  <c r="M12527" i="6"/>
  <c r="M12528" i="6"/>
  <c r="M12529" i="6"/>
  <c r="M12530" i="6"/>
  <c r="M12531" i="6"/>
  <c r="M12532" i="6"/>
  <c r="M12533" i="6"/>
  <c r="M12534" i="6"/>
  <c r="M12535" i="6"/>
  <c r="M12536" i="6"/>
  <c r="M12537" i="6"/>
  <c r="M12538" i="6"/>
  <c r="M12539" i="6"/>
  <c r="M12540" i="6"/>
  <c r="M12541" i="6"/>
  <c r="M12542" i="6"/>
  <c r="M12543" i="6"/>
  <c r="M12544" i="6"/>
  <c r="M12545" i="6"/>
  <c r="M12546" i="6"/>
  <c r="M12547" i="6"/>
  <c r="M12548" i="6"/>
  <c r="M12549" i="6"/>
  <c r="M12550" i="6"/>
  <c r="M12551" i="6"/>
  <c r="M12552" i="6"/>
  <c r="M12553" i="6"/>
  <c r="M12554" i="6"/>
  <c r="M12555" i="6"/>
  <c r="M12556" i="6"/>
  <c r="M12557" i="6"/>
  <c r="M12558" i="6"/>
  <c r="M12559" i="6"/>
  <c r="M12560" i="6"/>
  <c r="M12561" i="6"/>
  <c r="M12562" i="6"/>
  <c r="M12563" i="6"/>
  <c r="M12564" i="6"/>
  <c r="M12565" i="6"/>
  <c r="M12566" i="6"/>
  <c r="M12567" i="6"/>
  <c r="M12568" i="6"/>
  <c r="M12569" i="6"/>
  <c r="M12570" i="6"/>
  <c r="M12571" i="6"/>
  <c r="M12572" i="6"/>
  <c r="M12573" i="6"/>
  <c r="M12574" i="6"/>
  <c r="M12575" i="6"/>
  <c r="M12576" i="6"/>
  <c r="M12577" i="6"/>
  <c r="M12578" i="6"/>
  <c r="M12579" i="6"/>
  <c r="M12580" i="6"/>
  <c r="M12581" i="6"/>
  <c r="M12582" i="6"/>
  <c r="M12583" i="6"/>
  <c r="M12584" i="6"/>
  <c r="M12585" i="6"/>
  <c r="M12586" i="6"/>
  <c r="M12587" i="6"/>
  <c r="M12588" i="6"/>
  <c r="M12589" i="6"/>
  <c r="M12590" i="6"/>
  <c r="M12591" i="6"/>
  <c r="M12592" i="6"/>
  <c r="M12593" i="6"/>
  <c r="M12594" i="6"/>
  <c r="M12595" i="6"/>
  <c r="M12596" i="6"/>
  <c r="M12597" i="6"/>
  <c r="M12598" i="6"/>
  <c r="M12599" i="6"/>
  <c r="M12600" i="6"/>
  <c r="M12601" i="6"/>
  <c r="M12602" i="6"/>
  <c r="M12603" i="6"/>
  <c r="M12604" i="6"/>
  <c r="M12605" i="6"/>
  <c r="M12606" i="6"/>
  <c r="M12607" i="6"/>
  <c r="M12608" i="6"/>
  <c r="M12609" i="6"/>
  <c r="M12610" i="6"/>
  <c r="M12611" i="6"/>
  <c r="M12612" i="6"/>
  <c r="M12613" i="6"/>
  <c r="M12614" i="6"/>
  <c r="M12615" i="6"/>
  <c r="M12616" i="6"/>
  <c r="M12617" i="6"/>
  <c r="M12618" i="6"/>
  <c r="M12619" i="6"/>
  <c r="M12620" i="6"/>
  <c r="M12621" i="6"/>
  <c r="M12622" i="6"/>
  <c r="M12623" i="6"/>
  <c r="M12624" i="6"/>
  <c r="M12625" i="6"/>
  <c r="M12626" i="6"/>
  <c r="M12627" i="6"/>
  <c r="M12628" i="6"/>
  <c r="M12629" i="6"/>
  <c r="M12630" i="6"/>
  <c r="M12631" i="6"/>
  <c r="M12632" i="6"/>
  <c r="M12633" i="6"/>
  <c r="M12634" i="6"/>
  <c r="M12635" i="6"/>
  <c r="M12636" i="6"/>
  <c r="M12637" i="6"/>
  <c r="M12638" i="6"/>
  <c r="M12639" i="6"/>
  <c r="M12640" i="6"/>
  <c r="M12641" i="6"/>
  <c r="M12642" i="6"/>
  <c r="M12643" i="6"/>
  <c r="M12644" i="6"/>
  <c r="M12645" i="6"/>
  <c r="M12646" i="6"/>
  <c r="M12647" i="6"/>
  <c r="M12648" i="6"/>
  <c r="M12649" i="6"/>
  <c r="M12650" i="6"/>
  <c r="M12651" i="6"/>
  <c r="M12652" i="6"/>
  <c r="M12653" i="6"/>
  <c r="M12654" i="6"/>
  <c r="M12655" i="6"/>
  <c r="M12656" i="6"/>
  <c r="M12657" i="6"/>
  <c r="M12658" i="6"/>
  <c r="M12659" i="6"/>
  <c r="M12660" i="6"/>
  <c r="M12661" i="6"/>
  <c r="M12662" i="6"/>
  <c r="M12663" i="6"/>
  <c r="M12664" i="6"/>
  <c r="M12665" i="6"/>
  <c r="M12666" i="6"/>
  <c r="M12667" i="6"/>
  <c r="M12668" i="6"/>
  <c r="M12669" i="6"/>
  <c r="M12670" i="6"/>
  <c r="M12671" i="6"/>
  <c r="M12672" i="6"/>
  <c r="M12673" i="6"/>
  <c r="M12674" i="6"/>
  <c r="M12675" i="6"/>
  <c r="M12676" i="6"/>
  <c r="M12677" i="6"/>
  <c r="M12678" i="6"/>
  <c r="M12679" i="6"/>
  <c r="M12680" i="6"/>
  <c r="M12681" i="6"/>
  <c r="M12682" i="6"/>
  <c r="M12683" i="6"/>
  <c r="M12684" i="6"/>
  <c r="M12685" i="6"/>
  <c r="M12686" i="6"/>
  <c r="M12687" i="6"/>
  <c r="M12688" i="6"/>
  <c r="M12689" i="6"/>
  <c r="M12690" i="6"/>
  <c r="M12691" i="6"/>
  <c r="M12692" i="6"/>
  <c r="M12693" i="6"/>
  <c r="M12694" i="6"/>
  <c r="M12695" i="6"/>
  <c r="M12696" i="6"/>
  <c r="M12697" i="6"/>
  <c r="M12698" i="6"/>
  <c r="M12699" i="6"/>
  <c r="M12700" i="6"/>
  <c r="M12701" i="6"/>
  <c r="M12702" i="6"/>
  <c r="M12703" i="6"/>
  <c r="M12704" i="6"/>
  <c r="M12705" i="6"/>
  <c r="M12706" i="6"/>
  <c r="M12707" i="6"/>
  <c r="M12708" i="6"/>
  <c r="M12709" i="6"/>
  <c r="M12710" i="6"/>
  <c r="M12711" i="6"/>
  <c r="M12712" i="6"/>
  <c r="M12713" i="6"/>
  <c r="M12714" i="6"/>
  <c r="M12715" i="6"/>
  <c r="M12716" i="6"/>
  <c r="M12717" i="6"/>
  <c r="M12718" i="6"/>
  <c r="M12719" i="6"/>
  <c r="M12720" i="6"/>
  <c r="M12721" i="6"/>
  <c r="M12722" i="6"/>
  <c r="M12723" i="6"/>
  <c r="M12724" i="6"/>
  <c r="M12725" i="6"/>
  <c r="M12726" i="6"/>
  <c r="M12727" i="6"/>
  <c r="M12728" i="6"/>
  <c r="M12729" i="6"/>
  <c r="M12730" i="6"/>
  <c r="M12731" i="6"/>
  <c r="M12732" i="6"/>
  <c r="M12733" i="6"/>
  <c r="M12734" i="6"/>
  <c r="M12735" i="6"/>
  <c r="M12736" i="6"/>
  <c r="M12737" i="6"/>
  <c r="M12738" i="6"/>
  <c r="M12739" i="6"/>
  <c r="M12740" i="6"/>
  <c r="M12741" i="6"/>
  <c r="M12742" i="6"/>
  <c r="M12743" i="6"/>
  <c r="M12744" i="6"/>
  <c r="M12745" i="6"/>
  <c r="M12746" i="6"/>
  <c r="M12747" i="6"/>
  <c r="M12748" i="6"/>
  <c r="M12749" i="6"/>
  <c r="M12750" i="6"/>
  <c r="M12751" i="6"/>
  <c r="M12752" i="6"/>
  <c r="M12753" i="6"/>
  <c r="M12754" i="6"/>
  <c r="M12755" i="6"/>
  <c r="M12756" i="6"/>
  <c r="M12757" i="6"/>
  <c r="M12758" i="6"/>
  <c r="M12759" i="6"/>
  <c r="M12760" i="6"/>
  <c r="M12761" i="6"/>
  <c r="M12762" i="6"/>
  <c r="M12763" i="6"/>
  <c r="M12764" i="6"/>
  <c r="M12765" i="6"/>
  <c r="M12766" i="6"/>
  <c r="M12767" i="6"/>
  <c r="M12768" i="6"/>
  <c r="M12769" i="6"/>
  <c r="M12770" i="6"/>
  <c r="M12771" i="6"/>
  <c r="M12772" i="6"/>
  <c r="M12773" i="6"/>
  <c r="M12774" i="6"/>
  <c r="M12775" i="6"/>
  <c r="M12776" i="6"/>
  <c r="M12777" i="6"/>
  <c r="M12778" i="6"/>
  <c r="M12779" i="6"/>
  <c r="M12780" i="6"/>
  <c r="M12781" i="6"/>
  <c r="M12782" i="6"/>
  <c r="M12783" i="6"/>
  <c r="M12784" i="6"/>
  <c r="M12785" i="6"/>
  <c r="M12786" i="6"/>
  <c r="M12787" i="6"/>
  <c r="M12788" i="6"/>
  <c r="M12789" i="6"/>
  <c r="M12790" i="6"/>
  <c r="M12791" i="6"/>
  <c r="M12792" i="6"/>
  <c r="M12793" i="6"/>
  <c r="M12794" i="6"/>
  <c r="M12795" i="6"/>
  <c r="M12796" i="6"/>
  <c r="M12797" i="6"/>
  <c r="M12798" i="6"/>
  <c r="M12799" i="6"/>
  <c r="M12800" i="6"/>
  <c r="M12801" i="6"/>
  <c r="M12802" i="6"/>
  <c r="M12803" i="6"/>
  <c r="M12804" i="6"/>
  <c r="M12805" i="6"/>
  <c r="M12806" i="6"/>
  <c r="M12807" i="6"/>
  <c r="M12808" i="6"/>
  <c r="M12809" i="6"/>
  <c r="M12810" i="6"/>
  <c r="M12811" i="6"/>
  <c r="M12812" i="6"/>
  <c r="M12813" i="6"/>
  <c r="M12814" i="6"/>
  <c r="M12815" i="6"/>
  <c r="M12816" i="6"/>
  <c r="M12817" i="6"/>
  <c r="M12818" i="6"/>
  <c r="M12819" i="6"/>
  <c r="M12820" i="6"/>
  <c r="M12821" i="6"/>
  <c r="M12822" i="6"/>
  <c r="M12823" i="6"/>
  <c r="M12824" i="6"/>
  <c r="M12825" i="6"/>
  <c r="M12826" i="6"/>
  <c r="M12827" i="6"/>
  <c r="M12828" i="6"/>
  <c r="M12829" i="6"/>
  <c r="M12830" i="6"/>
  <c r="M12831" i="6"/>
  <c r="M12832" i="6"/>
  <c r="M12833" i="6"/>
  <c r="M12834" i="6"/>
  <c r="M12835" i="6"/>
  <c r="M12836" i="6"/>
  <c r="M12837" i="6"/>
  <c r="M12838" i="6"/>
  <c r="M12839" i="6"/>
  <c r="M12840" i="6"/>
  <c r="M12841" i="6"/>
  <c r="M12842" i="6"/>
  <c r="M12843" i="6"/>
  <c r="M12844" i="6"/>
  <c r="M12845" i="6"/>
  <c r="M12846" i="6"/>
  <c r="M12847" i="6"/>
  <c r="M12848" i="6"/>
  <c r="M12849" i="6"/>
  <c r="M12850" i="6"/>
  <c r="M12851" i="6"/>
  <c r="M12852" i="6"/>
  <c r="M12853" i="6"/>
  <c r="M12854" i="6"/>
  <c r="M12855" i="6"/>
  <c r="M12856" i="6"/>
  <c r="M12857" i="6"/>
  <c r="M12858" i="6"/>
  <c r="M12859" i="6"/>
  <c r="M12860" i="6"/>
  <c r="M12861" i="6"/>
  <c r="M12862" i="6"/>
  <c r="M12863" i="6"/>
  <c r="M12864" i="6"/>
  <c r="M12865" i="6"/>
  <c r="M12866" i="6"/>
  <c r="M12867" i="6"/>
  <c r="M12868" i="6"/>
  <c r="M12869" i="6"/>
  <c r="M12870" i="6"/>
  <c r="M12871" i="6"/>
  <c r="M12872" i="6"/>
  <c r="M12873" i="6"/>
  <c r="M12874" i="6"/>
  <c r="M12875" i="6"/>
  <c r="M12876" i="6"/>
  <c r="M12877" i="6"/>
  <c r="M12878" i="6"/>
  <c r="M12879" i="6"/>
  <c r="M12880" i="6"/>
  <c r="M12881" i="6"/>
  <c r="M12882" i="6"/>
  <c r="M12883" i="6"/>
  <c r="M12884" i="6"/>
  <c r="M12885" i="6"/>
  <c r="M12886" i="6"/>
  <c r="M12887" i="6"/>
  <c r="M12888" i="6"/>
  <c r="M12889" i="6"/>
  <c r="M12890" i="6"/>
  <c r="M12891" i="6"/>
  <c r="M12892" i="6"/>
  <c r="M12893" i="6"/>
  <c r="M12894" i="6"/>
  <c r="M12895" i="6"/>
  <c r="M12896" i="6"/>
  <c r="M12897" i="6"/>
  <c r="M12898" i="6"/>
  <c r="M12899" i="6"/>
  <c r="M12900" i="6"/>
  <c r="M12901" i="6"/>
  <c r="M12902" i="6"/>
  <c r="M12903" i="6"/>
  <c r="M12904" i="6"/>
  <c r="M12905" i="6"/>
  <c r="M12906" i="6"/>
  <c r="M12907" i="6"/>
  <c r="M12908" i="6"/>
  <c r="M12909" i="6"/>
  <c r="M12910" i="6"/>
  <c r="M12911" i="6"/>
  <c r="M12912" i="6"/>
  <c r="M12913" i="6"/>
  <c r="M12914" i="6"/>
  <c r="M12915" i="6"/>
  <c r="M12916" i="6"/>
  <c r="M12917" i="6"/>
  <c r="M12918" i="6"/>
  <c r="M12919" i="6"/>
  <c r="M12920" i="6"/>
  <c r="M12921" i="6"/>
  <c r="M12922" i="6"/>
  <c r="M12923" i="6"/>
  <c r="M12924" i="6"/>
  <c r="M12925" i="6"/>
  <c r="M12926" i="6"/>
  <c r="M12927" i="6"/>
  <c r="M12928" i="6"/>
  <c r="M12929" i="6"/>
  <c r="M12930" i="6"/>
  <c r="M12931" i="6"/>
  <c r="M12932" i="6"/>
  <c r="M12933" i="6"/>
  <c r="M12934" i="6"/>
  <c r="M12935" i="6"/>
  <c r="M12936" i="6"/>
  <c r="M12937" i="6"/>
  <c r="M12938" i="6"/>
  <c r="M12939" i="6"/>
  <c r="M12940" i="6"/>
  <c r="M12941" i="6"/>
  <c r="M12942" i="6"/>
  <c r="M12943" i="6"/>
  <c r="M12944" i="6"/>
  <c r="M12945" i="6"/>
  <c r="M12946" i="6"/>
  <c r="M12947" i="6"/>
  <c r="M12948" i="6"/>
  <c r="M12949" i="6"/>
  <c r="M12950" i="6"/>
  <c r="M12951" i="6"/>
  <c r="M12952" i="6"/>
  <c r="M12953" i="6"/>
  <c r="M12954" i="6"/>
  <c r="M12955" i="6"/>
  <c r="M12956" i="6"/>
  <c r="M12957" i="6"/>
  <c r="M12958" i="6"/>
  <c r="M12959" i="6"/>
  <c r="M12960" i="6"/>
  <c r="M12961" i="6"/>
  <c r="M12962" i="6"/>
  <c r="M12963" i="6"/>
  <c r="M12964" i="6"/>
  <c r="M12965" i="6"/>
  <c r="M12966" i="6"/>
  <c r="M12967" i="6"/>
  <c r="M12968" i="6"/>
  <c r="M12969" i="6"/>
  <c r="M12970" i="6"/>
  <c r="M12971" i="6"/>
  <c r="M12972" i="6"/>
  <c r="M12973" i="6"/>
  <c r="M12974" i="6"/>
  <c r="M12975" i="6"/>
  <c r="M12976" i="6"/>
  <c r="M12977" i="6"/>
  <c r="M12978" i="6"/>
  <c r="M12979" i="6"/>
  <c r="M12980" i="6"/>
  <c r="M12981" i="6"/>
  <c r="M12982" i="6"/>
  <c r="M12983" i="6"/>
  <c r="M12984" i="6"/>
  <c r="M12985" i="6"/>
  <c r="M12986" i="6"/>
  <c r="M12987" i="6"/>
  <c r="M12988" i="6"/>
  <c r="M12989" i="6"/>
  <c r="M12990" i="6"/>
  <c r="M12991" i="6"/>
  <c r="M12992" i="6"/>
  <c r="M12993" i="6"/>
  <c r="M12994" i="6"/>
  <c r="M12995" i="6"/>
  <c r="M12996" i="6"/>
  <c r="M12997" i="6"/>
  <c r="M12998" i="6"/>
  <c r="M12999" i="6"/>
  <c r="M13000" i="6"/>
  <c r="M13001" i="6"/>
  <c r="M13002" i="6"/>
  <c r="M13003" i="6"/>
  <c r="M13004" i="6"/>
  <c r="M13005" i="6"/>
  <c r="M13006" i="6"/>
  <c r="M13007" i="6"/>
  <c r="M13008" i="6"/>
  <c r="M13009" i="6"/>
  <c r="M13010" i="6"/>
  <c r="M13011" i="6"/>
  <c r="M13012" i="6"/>
  <c r="M13013" i="6"/>
  <c r="M13014" i="6"/>
  <c r="M13015" i="6"/>
  <c r="M13016" i="6"/>
  <c r="M13017" i="6"/>
  <c r="M13018" i="6"/>
  <c r="M13019" i="6"/>
  <c r="M13020" i="6"/>
  <c r="M13021" i="6"/>
  <c r="M13022" i="6"/>
  <c r="M13023" i="6"/>
  <c r="M13024" i="6"/>
  <c r="M13025" i="6"/>
  <c r="M13026" i="6"/>
  <c r="M13027" i="6"/>
  <c r="M13028" i="6"/>
  <c r="M13029" i="6"/>
  <c r="M13030" i="6"/>
  <c r="M13031" i="6"/>
  <c r="M13032" i="6"/>
  <c r="M13033" i="6"/>
  <c r="M13034" i="6"/>
  <c r="M13035" i="6"/>
  <c r="M13036" i="6"/>
  <c r="M13037" i="6"/>
  <c r="M13038" i="6"/>
  <c r="M13039" i="6"/>
  <c r="M13040" i="6"/>
  <c r="M13041" i="6"/>
  <c r="M13042" i="6"/>
  <c r="M13043" i="6"/>
  <c r="M13044" i="6"/>
  <c r="M13045" i="6"/>
  <c r="M13046" i="6"/>
  <c r="M13047" i="6"/>
  <c r="M13048" i="6"/>
  <c r="M13049" i="6"/>
  <c r="M13050" i="6"/>
  <c r="M13051" i="6"/>
  <c r="M13052" i="6"/>
  <c r="M13053" i="6"/>
  <c r="M13054" i="6"/>
  <c r="M13055" i="6"/>
  <c r="M13056" i="6"/>
  <c r="M13057" i="6"/>
  <c r="M13058" i="6"/>
  <c r="M13059" i="6"/>
  <c r="M13060" i="6"/>
  <c r="M13061" i="6"/>
  <c r="M13062" i="6"/>
  <c r="M13063" i="6"/>
  <c r="M13064" i="6"/>
  <c r="M13065" i="6"/>
  <c r="M13066" i="6"/>
  <c r="M13067" i="6"/>
  <c r="M13068" i="6"/>
  <c r="M13069" i="6"/>
  <c r="M13070" i="6"/>
  <c r="M13071" i="6"/>
  <c r="M13072" i="6"/>
  <c r="M13073" i="6"/>
  <c r="M13074" i="6"/>
  <c r="M13075" i="6"/>
  <c r="M13076" i="6"/>
  <c r="M13077" i="6"/>
  <c r="M13078" i="6"/>
  <c r="M13079" i="6"/>
  <c r="M13080" i="6"/>
  <c r="M13081" i="6"/>
  <c r="M13082" i="6"/>
  <c r="M13083" i="6"/>
  <c r="M13084" i="6"/>
  <c r="M13085" i="6"/>
  <c r="M13086" i="6"/>
  <c r="M13087" i="6"/>
  <c r="M13088" i="6"/>
  <c r="M13089" i="6"/>
  <c r="M13090" i="6"/>
  <c r="M13091" i="6"/>
  <c r="M13092" i="6"/>
  <c r="M13093" i="6"/>
  <c r="M13094" i="6"/>
  <c r="M13095" i="6"/>
  <c r="M13096" i="6"/>
  <c r="M13097" i="6"/>
  <c r="M13098" i="6"/>
  <c r="M13099" i="6"/>
  <c r="M13100" i="6"/>
  <c r="M13101" i="6"/>
  <c r="M13102" i="6"/>
  <c r="M13103" i="6"/>
  <c r="M13104" i="6"/>
  <c r="M13105" i="6"/>
  <c r="M13106" i="6"/>
  <c r="M13107" i="6"/>
  <c r="M13108" i="6"/>
  <c r="M13109" i="6"/>
  <c r="M13110" i="6"/>
  <c r="M13111" i="6"/>
  <c r="M13112" i="6"/>
  <c r="M13113" i="6"/>
  <c r="M13114" i="6"/>
  <c r="M13115" i="6"/>
  <c r="M13116" i="6"/>
  <c r="M13117" i="6"/>
  <c r="M13118" i="6"/>
  <c r="M13119" i="6"/>
  <c r="M13120" i="6"/>
  <c r="M13121" i="6"/>
  <c r="M13122" i="6"/>
  <c r="M13123" i="6"/>
  <c r="M13124" i="6"/>
  <c r="M13125" i="6"/>
  <c r="M13126" i="6"/>
  <c r="M13127" i="6"/>
  <c r="M13128" i="6"/>
  <c r="M13129" i="6"/>
  <c r="M13130" i="6"/>
  <c r="M13131" i="6"/>
  <c r="M13132" i="6"/>
  <c r="M13133" i="6"/>
  <c r="M13134" i="6"/>
  <c r="M13135" i="6"/>
  <c r="M13136" i="6"/>
  <c r="M13137" i="6"/>
  <c r="M13138" i="6"/>
  <c r="M13139" i="6"/>
  <c r="M13140" i="6"/>
  <c r="M13141" i="6"/>
  <c r="M13142" i="6"/>
  <c r="M13143" i="6"/>
  <c r="M13144" i="6"/>
  <c r="M13145" i="6"/>
  <c r="M13146" i="6"/>
  <c r="M13147" i="6"/>
  <c r="M13148" i="6"/>
  <c r="M13149" i="6"/>
  <c r="M13150" i="6"/>
  <c r="M13151" i="6"/>
  <c r="M13152" i="6"/>
  <c r="M13153" i="6"/>
  <c r="M13154" i="6"/>
  <c r="M13155" i="6"/>
  <c r="M13156" i="6"/>
  <c r="M13157" i="6"/>
  <c r="M13158" i="6"/>
  <c r="M13159" i="6"/>
  <c r="M13160" i="6"/>
  <c r="M13161" i="6"/>
  <c r="M13162" i="6"/>
  <c r="M13163" i="6"/>
  <c r="M13164" i="6"/>
  <c r="M13165" i="6"/>
  <c r="M13166" i="6"/>
  <c r="M13167" i="6"/>
  <c r="M13168" i="6"/>
  <c r="M13169" i="6"/>
  <c r="M13170" i="6"/>
  <c r="M13171" i="6"/>
  <c r="M13172" i="6"/>
  <c r="M13173" i="6"/>
  <c r="M13174" i="6"/>
  <c r="M13175" i="6"/>
  <c r="M13176" i="6"/>
  <c r="M13177" i="6"/>
  <c r="M13178" i="6"/>
  <c r="M13179" i="6"/>
  <c r="M13180" i="6"/>
  <c r="M13181" i="6"/>
  <c r="M13182" i="6"/>
  <c r="M13183" i="6"/>
  <c r="M13184" i="6"/>
  <c r="M13185" i="6"/>
  <c r="M13186" i="6"/>
  <c r="M13187" i="6"/>
  <c r="M13188" i="6"/>
  <c r="M13189" i="6"/>
  <c r="M13190" i="6"/>
  <c r="M13191" i="6"/>
  <c r="M13192" i="6"/>
  <c r="M13193" i="6"/>
  <c r="M13194" i="6"/>
  <c r="M13195" i="6"/>
  <c r="M13196" i="6"/>
  <c r="M13197" i="6"/>
  <c r="M13198" i="6"/>
  <c r="M13199" i="6"/>
  <c r="M13200" i="6"/>
  <c r="M13201" i="6"/>
  <c r="M13202" i="6"/>
  <c r="M13203" i="6"/>
  <c r="M13204" i="6"/>
  <c r="M13205" i="6"/>
  <c r="M13206" i="6"/>
  <c r="M13207" i="6"/>
  <c r="M13208" i="6"/>
  <c r="M13209" i="6"/>
  <c r="M13210" i="6"/>
  <c r="M13211" i="6"/>
  <c r="M13212" i="6"/>
  <c r="M13213" i="6"/>
  <c r="M13214" i="6"/>
  <c r="M13215" i="6"/>
  <c r="M13216" i="6"/>
  <c r="M13217" i="6"/>
  <c r="M13218" i="6"/>
  <c r="M13219" i="6"/>
  <c r="M13220" i="6"/>
  <c r="M13221" i="6"/>
  <c r="M13222" i="6"/>
  <c r="M13223" i="6"/>
  <c r="M13224" i="6"/>
  <c r="M13225" i="6"/>
  <c r="M13226" i="6"/>
  <c r="M13227" i="6"/>
  <c r="M13228" i="6"/>
  <c r="M13229" i="6"/>
  <c r="M13230" i="6"/>
  <c r="M13231" i="6"/>
  <c r="M13232" i="6"/>
  <c r="M13233" i="6"/>
  <c r="M13234" i="6"/>
  <c r="M13235" i="6"/>
  <c r="M13236" i="6"/>
  <c r="M13237" i="6"/>
  <c r="M13238" i="6"/>
  <c r="M13239" i="6"/>
  <c r="M13240" i="6"/>
  <c r="M13241" i="6"/>
  <c r="M13242" i="6"/>
  <c r="M13243" i="6"/>
  <c r="M13244" i="6"/>
  <c r="M13245" i="6"/>
  <c r="M13246" i="6"/>
  <c r="M13247" i="6"/>
  <c r="M13248" i="6"/>
  <c r="M13249" i="6"/>
  <c r="M13250" i="6"/>
  <c r="M13251" i="6"/>
  <c r="M13252" i="6"/>
  <c r="M13253" i="6"/>
  <c r="M13254" i="6"/>
  <c r="M13255" i="6"/>
  <c r="M13256" i="6"/>
  <c r="M13257" i="6"/>
  <c r="M13258" i="6"/>
  <c r="M13259" i="6"/>
  <c r="M13260" i="6"/>
  <c r="M13261" i="6"/>
  <c r="M13262" i="6"/>
  <c r="M13263" i="6"/>
  <c r="M13264" i="6"/>
  <c r="M13265" i="6"/>
  <c r="M13266" i="6"/>
  <c r="M13267" i="6"/>
  <c r="M13268" i="6"/>
  <c r="M13269" i="6"/>
  <c r="M13270" i="6"/>
  <c r="M13271" i="6"/>
  <c r="M13272" i="6"/>
  <c r="M13273" i="6"/>
  <c r="M13274" i="6"/>
  <c r="M13275" i="6"/>
  <c r="M13276" i="6"/>
  <c r="M13277" i="6"/>
  <c r="M13278" i="6"/>
  <c r="M13279" i="6"/>
  <c r="M13280" i="6"/>
  <c r="M13281" i="6"/>
  <c r="M13282" i="6"/>
  <c r="M13283" i="6"/>
  <c r="M13284" i="6"/>
  <c r="M13285" i="6"/>
  <c r="M13286" i="6"/>
  <c r="M13287" i="6"/>
  <c r="M13288" i="6"/>
  <c r="M13289" i="6"/>
  <c r="M13290" i="6"/>
  <c r="M13291" i="6"/>
  <c r="M13292" i="6"/>
  <c r="M13293" i="6"/>
  <c r="M13294" i="6"/>
  <c r="M13295" i="6"/>
  <c r="M13296" i="6"/>
  <c r="M13297" i="6"/>
  <c r="M13298" i="6"/>
  <c r="M13299" i="6"/>
  <c r="M13300" i="6"/>
  <c r="M13301" i="6"/>
  <c r="M13302" i="6"/>
  <c r="M13303" i="6"/>
  <c r="M13304" i="6"/>
  <c r="M13305" i="6"/>
  <c r="M13306" i="6"/>
  <c r="M13307" i="6"/>
  <c r="M13308" i="6"/>
  <c r="M13309" i="6"/>
  <c r="M13310" i="6"/>
  <c r="M13311" i="6"/>
  <c r="M13312" i="6"/>
  <c r="M13313" i="6"/>
  <c r="M13314" i="6"/>
  <c r="M13315" i="6"/>
  <c r="M13316" i="6"/>
  <c r="M13317" i="6"/>
  <c r="M13318" i="6"/>
  <c r="M13319" i="6"/>
  <c r="M13320" i="6"/>
  <c r="M13321" i="6"/>
  <c r="M13322" i="6"/>
  <c r="M13323" i="6"/>
  <c r="M13324" i="6"/>
  <c r="M13325" i="6"/>
  <c r="M13326" i="6"/>
  <c r="M13327" i="6"/>
  <c r="M13328" i="6"/>
  <c r="M13329" i="6"/>
  <c r="M13330" i="6"/>
  <c r="M13331" i="6"/>
  <c r="M13332" i="6"/>
  <c r="M13333" i="6"/>
  <c r="M13334" i="6"/>
  <c r="M13335" i="6"/>
  <c r="M13336" i="6"/>
  <c r="M13337" i="6"/>
  <c r="M13338" i="6"/>
  <c r="M13339" i="6"/>
  <c r="M13340" i="6"/>
  <c r="M13341" i="6"/>
  <c r="M13342" i="6"/>
  <c r="M13343" i="6"/>
  <c r="M13344" i="6"/>
  <c r="M13345" i="6"/>
  <c r="M13346" i="6"/>
  <c r="M13347" i="6"/>
  <c r="M13348" i="6"/>
  <c r="M13349" i="6"/>
  <c r="M13350" i="6"/>
  <c r="M13351" i="6"/>
  <c r="M13352" i="6"/>
  <c r="M13353" i="6"/>
  <c r="M13354" i="6"/>
  <c r="M13355" i="6"/>
  <c r="M13356" i="6"/>
  <c r="M13357" i="6"/>
  <c r="M13358" i="6"/>
  <c r="M13359" i="6"/>
  <c r="M13360" i="6"/>
  <c r="M13361" i="6"/>
  <c r="M13362" i="6"/>
  <c r="M13363" i="6"/>
  <c r="M13364" i="6"/>
  <c r="M13365" i="6"/>
  <c r="M13366" i="6"/>
  <c r="M13367" i="6"/>
  <c r="M13368" i="6"/>
  <c r="M13369" i="6"/>
  <c r="M13370" i="6"/>
  <c r="M13371" i="6"/>
  <c r="M13372" i="6"/>
  <c r="M13373" i="6"/>
  <c r="M13374" i="6"/>
  <c r="M13375" i="6"/>
  <c r="M13376" i="6"/>
  <c r="M13377" i="6"/>
  <c r="M13378" i="6"/>
  <c r="M13379" i="6"/>
  <c r="M13380" i="6"/>
  <c r="M13381" i="6"/>
  <c r="M13382" i="6"/>
  <c r="M13383" i="6"/>
  <c r="M13384" i="6"/>
  <c r="M13385" i="6"/>
  <c r="M13386" i="6"/>
  <c r="M13387" i="6"/>
  <c r="M13388" i="6"/>
  <c r="M13389" i="6"/>
  <c r="M13390" i="6"/>
  <c r="M13391" i="6"/>
  <c r="M13392" i="6"/>
  <c r="M13393" i="6"/>
  <c r="M13394" i="6"/>
  <c r="M13395" i="6"/>
  <c r="M13396" i="6"/>
  <c r="M13397" i="6"/>
  <c r="M13398" i="6"/>
  <c r="M13399" i="6"/>
  <c r="M13400" i="6"/>
  <c r="M13401" i="6"/>
  <c r="M13402" i="6"/>
  <c r="M13403" i="6"/>
  <c r="M13404" i="6"/>
  <c r="M13405" i="6"/>
  <c r="M13406" i="6"/>
  <c r="M13407" i="6"/>
  <c r="M13408" i="6"/>
  <c r="M13409" i="6"/>
  <c r="M13410" i="6"/>
  <c r="M13411" i="6"/>
  <c r="M13412" i="6"/>
  <c r="M13413" i="6"/>
  <c r="M13414" i="6"/>
  <c r="M13415" i="6"/>
  <c r="M13416" i="6"/>
  <c r="M13417" i="6"/>
  <c r="M13418" i="6"/>
  <c r="M13419" i="6"/>
  <c r="M13420" i="6"/>
  <c r="M13421" i="6"/>
  <c r="M13422" i="6"/>
  <c r="M13423" i="6"/>
  <c r="M13424" i="6"/>
  <c r="M13425" i="6"/>
  <c r="M13426" i="6"/>
  <c r="M13427" i="6"/>
  <c r="M13428" i="6"/>
  <c r="M13429" i="6"/>
  <c r="M13430" i="6"/>
  <c r="M13431" i="6"/>
  <c r="M13432" i="6"/>
  <c r="M13433" i="6"/>
  <c r="M13434" i="6"/>
  <c r="M13435" i="6"/>
  <c r="M13436" i="6"/>
  <c r="M13437" i="6"/>
  <c r="M13438" i="6"/>
  <c r="M13439" i="6"/>
  <c r="M13440" i="6"/>
  <c r="M13441" i="6"/>
  <c r="M13442" i="6"/>
  <c r="M13443" i="6"/>
  <c r="M13444" i="6"/>
  <c r="M13445" i="6"/>
  <c r="M13446" i="6"/>
  <c r="M13447" i="6"/>
  <c r="M13448" i="6"/>
  <c r="M13449" i="6"/>
  <c r="M13450" i="6"/>
  <c r="M13451" i="6"/>
  <c r="M13452" i="6"/>
  <c r="M13453" i="6"/>
  <c r="M13454" i="6"/>
  <c r="M13455" i="6"/>
  <c r="M13456" i="6"/>
  <c r="M13457" i="6"/>
  <c r="M13458" i="6"/>
  <c r="M13459" i="6"/>
  <c r="M13460" i="6"/>
  <c r="M13461" i="6"/>
  <c r="M13462" i="6"/>
  <c r="M13463" i="6"/>
  <c r="M13464" i="6"/>
  <c r="M13465" i="6"/>
  <c r="M13466" i="6"/>
  <c r="M13467" i="6"/>
  <c r="M13468" i="6"/>
  <c r="M13469" i="6"/>
  <c r="M13470" i="6"/>
  <c r="M13471" i="6"/>
  <c r="M13472" i="6"/>
  <c r="M13473" i="6"/>
  <c r="M13474" i="6"/>
  <c r="M13475" i="6"/>
  <c r="M13476" i="6"/>
  <c r="M13477" i="6"/>
  <c r="M13478" i="6"/>
  <c r="M13479" i="6"/>
  <c r="M13480" i="6"/>
  <c r="M13481" i="6"/>
  <c r="M13482" i="6"/>
  <c r="M13483" i="6"/>
  <c r="M13484" i="6"/>
  <c r="M13485" i="6"/>
  <c r="M13486" i="6"/>
  <c r="M13487" i="6"/>
  <c r="M13488" i="6"/>
  <c r="M13489" i="6"/>
  <c r="M13490" i="6"/>
  <c r="M13491" i="6"/>
  <c r="M13492" i="6"/>
  <c r="M13493" i="6"/>
  <c r="M13494" i="6"/>
  <c r="M13495" i="6"/>
  <c r="M13496" i="6"/>
  <c r="M13497" i="6"/>
  <c r="M13498" i="6"/>
  <c r="M13499" i="6"/>
  <c r="M13500" i="6"/>
  <c r="M13501" i="6"/>
  <c r="M13502" i="6"/>
  <c r="M13503" i="6"/>
  <c r="M13504" i="6"/>
  <c r="M13505" i="6"/>
  <c r="M13506" i="6"/>
  <c r="M13507" i="6"/>
  <c r="M13508" i="6"/>
  <c r="M13509" i="6"/>
  <c r="M13510" i="6"/>
  <c r="M13511" i="6"/>
  <c r="M13512" i="6"/>
  <c r="M13513" i="6"/>
  <c r="M13514" i="6"/>
  <c r="M13515" i="6"/>
  <c r="M13516" i="6"/>
  <c r="M13517" i="6"/>
  <c r="M13518" i="6"/>
  <c r="M13519" i="6"/>
  <c r="M13520" i="6"/>
  <c r="M13521" i="6"/>
  <c r="M13522" i="6"/>
  <c r="M13523" i="6"/>
  <c r="M13524" i="6"/>
  <c r="M13525" i="6"/>
  <c r="M13526" i="6"/>
  <c r="M13527" i="6"/>
  <c r="M13528" i="6"/>
  <c r="M13529" i="6"/>
  <c r="M13530" i="6"/>
  <c r="M13531" i="6"/>
  <c r="M13532" i="6"/>
  <c r="M13533" i="6"/>
  <c r="M13534" i="6"/>
  <c r="M13535" i="6"/>
  <c r="M13536" i="6"/>
  <c r="M13537" i="6"/>
  <c r="M13538" i="6"/>
  <c r="M13539" i="6"/>
  <c r="M13540" i="6"/>
  <c r="M13541" i="6"/>
  <c r="M13542" i="6"/>
  <c r="M13543" i="6"/>
  <c r="M13544" i="6"/>
  <c r="M13545" i="6"/>
  <c r="M13546" i="6"/>
  <c r="M13547" i="6"/>
  <c r="M13548" i="6"/>
  <c r="M13549" i="6"/>
  <c r="M13550" i="6"/>
  <c r="M13551" i="6"/>
  <c r="M13552" i="6"/>
  <c r="M13553" i="6"/>
  <c r="M13554" i="6"/>
  <c r="M13555" i="6"/>
  <c r="M13556" i="6"/>
  <c r="M13557" i="6"/>
  <c r="M13558" i="6"/>
  <c r="M13559" i="6"/>
  <c r="M13560" i="6"/>
  <c r="M13561" i="6"/>
  <c r="M13562" i="6"/>
  <c r="M13563" i="6"/>
  <c r="M13564" i="6"/>
  <c r="M13565" i="6"/>
  <c r="M13566" i="6"/>
  <c r="M13567" i="6"/>
  <c r="M13568" i="6"/>
  <c r="AD96" i="13"/>
  <c r="AC96" i="13"/>
  <c r="AB96" i="13"/>
  <c r="AA96" i="13"/>
  <c r="Z96" i="13"/>
  <c r="Y96" i="13"/>
  <c r="X96" i="13"/>
  <c r="W96" i="13"/>
  <c r="V96" i="13"/>
  <c r="U96" i="13"/>
  <c r="T96" i="13"/>
  <c r="O75" i="13"/>
  <c r="N11" i="13"/>
  <c r="M11" i="13"/>
  <c r="L11" i="13"/>
  <c r="K11" i="13"/>
  <c r="J11" i="13"/>
  <c r="I11" i="13"/>
  <c r="H11" i="13"/>
  <c r="G11" i="13"/>
  <c r="F11" i="13"/>
  <c r="E11" i="13"/>
  <c r="D11" i="13"/>
  <c r="C11" i="13"/>
  <c r="S95" i="13" s="1"/>
  <c r="O9" i="13"/>
  <c r="O8" i="13"/>
  <c r="O7" i="13"/>
  <c r="O6" i="13"/>
  <c r="O5" i="13"/>
  <c r="O4" i="13"/>
  <c r="O11" i="13" s="1"/>
  <c r="O3" i="13"/>
  <c r="O2" i="13"/>
  <c r="N358" i="10"/>
  <c r="N357" i="10"/>
  <c r="N356" i="10"/>
  <c r="N355" i="10"/>
  <c r="N354" i="10"/>
  <c r="N353" i="10"/>
  <c r="N351" i="10"/>
  <c r="N343" i="10"/>
  <c r="N332" i="10"/>
  <c r="L317" i="10"/>
  <c r="C316" i="10"/>
  <c r="H315" i="10"/>
  <c r="F315" i="10"/>
  <c r="M314" i="10"/>
  <c r="C314" i="10"/>
  <c r="N294" i="10"/>
  <c r="N344" i="10" s="1"/>
  <c r="L279" i="10"/>
  <c r="F279" i="10"/>
  <c r="D279" i="10"/>
  <c r="M276" i="10"/>
  <c r="K276" i="10"/>
  <c r="G276" i="10"/>
  <c r="E276" i="10"/>
  <c r="C276" i="10"/>
  <c r="M274" i="10"/>
  <c r="K274" i="10"/>
  <c r="I274" i="10"/>
  <c r="E274" i="10"/>
  <c r="C274" i="10"/>
  <c r="L273" i="10"/>
  <c r="H273" i="10"/>
  <c r="F273" i="10"/>
  <c r="D273" i="10"/>
  <c r="N256" i="10"/>
  <c r="N342" i="10" s="1"/>
  <c r="M255" i="10"/>
  <c r="L255" i="10"/>
  <c r="K255" i="10"/>
  <c r="J255" i="10"/>
  <c r="I255" i="10"/>
  <c r="H255" i="10"/>
  <c r="G255" i="10"/>
  <c r="F255" i="10"/>
  <c r="E255" i="10"/>
  <c r="D255" i="10"/>
  <c r="C255" i="10"/>
  <c r="M251" i="10"/>
  <c r="L251" i="10"/>
  <c r="K251" i="10"/>
  <c r="J251" i="10"/>
  <c r="I251" i="10"/>
  <c r="H251" i="10"/>
  <c r="G251" i="10"/>
  <c r="F251" i="10"/>
  <c r="E251" i="10"/>
  <c r="D251" i="10"/>
  <c r="C251" i="10"/>
  <c r="M247" i="10"/>
  <c r="L247" i="10"/>
  <c r="K247" i="10"/>
  <c r="J247" i="10"/>
  <c r="I247" i="10"/>
  <c r="H247" i="10"/>
  <c r="G247" i="10"/>
  <c r="F247" i="10"/>
  <c r="E247" i="10"/>
  <c r="D247" i="10"/>
  <c r="C247" i="10"/>
  <c r="M242" i="10"/>
  <c r="L242" i="10"/>
  <c r="K242" i="10"/>
  <c r="J242" i="10"/>
  <c r="I242" i="10"/>
  <c r="H242" i="10"/>
  <c r="G242" i="10"/>
  <c r="F242" i="10"/>
  <c r="E242" i="10"/>
  <c r="D242" i="10"/>
  <c r="C242" i="10"/>
  <c r="M240" i="10"/>
  <c r="L240" i="10"/>
  <c r="K240" i="10"/>
  <c r="J240" i="10"/>
  <c r="I240" i="10"/>
  <c r="H240" i="10"/>
  <c r="G240" i="10"/>
  <c r="F240" i="10"/>
  <c r="E240" i="10"/>
  <c r="D240" i="10"/>
  <c r="C240" i="10"/>
  <c r="M239" i="10"/>
  <c r="L239" i="10"/>
  <c r="K239" i="10"/>
  <c r="J239" i="10"/>
  <c r="I239" i="10"/>
  <c r="H239" i="10"/>
  <c r="G239" i="10"/>
  <c r="F239" i="10"/>
  <c r="E239" i="10"/>
  <c r="D239" i="10"/>
  <c r="C239" i="10"/>
  <c r="M238" i="10"/>
  <c r="L238" i="10"/>
  <c r="K238" i="10"/>
  <c r="J238" i="10"/>
  <c r="I238" i="10"/>
  <c r="H238" i="10"/>
  <c r="G238" i="10"/>
  <c r="F238" i="10"/>
  <c r="E238" i="10"/>
  <c r="D238" i="10"/>
  <c r="C238" i="10"/>
  <c r="M237" i="10"/>
  <c r="L237" i="10"/>
  <c r="K237" i="10"/>
  <c r="J237" i="10"/>
  <c r="I237" i="10"/>
  <c r="H237" i="10"/>
  <c r="G237" i="10"/>
  <c r="F237" i="10"/>
  <c r="E237" i="10"/>
  <c r="D237" i="10"/>
  <c r="C237" i="10"/>
  <c r="M234" i="10"/>
  <c r="L234" i="10"/>
  <c r="K234" i="10"/>
  <c r="J234" i="10"/>
  <c r="I234" i="10"/>
  <c r="H234" i="10"/>
  <c r="G234" i="10"/>
  <c r="F234" i="10"/>
  <c r="E234" i="10"/>
  <c r="D234" i="10"/>
  <c r="C234" i="10"/>
  <c r="M225" i="10"/>
  <c r="L225" i="10"/>
  <c r="K225" i="10"/>
  <c r="J225" i="10"/>
  <c r="I225" i="10"/>
  <c r="H225" i="10"/>
  <c r="G225" i="10"/>
  <c r="F225" i="10"/>
  <c r="E225" i="10"/>
  <c r="D225" i="10"/>
  <c r="C225" i="10"/>
  <c r="N218" i="10"/>
  <c r="N341" i="10" s="1"/>
  <c r="M214" i="10"/>
  <c r="L214" i="10"/>
  <c r="K214" i="10"/>
  <c r="J214" i="10"/>
  <c r="I214" i="10"/>
  <c r="H214" i="10"/>
  <c r="G214" i="10"/>
  <c r="F214" i="10"/>
  <c r="E214" i="10"/>
  <c r="D214" i="10"/>
  <c r="C214" i="10"/>
  <c r="M209" i="10"/>
  <c r="L209" i="10"/>
  <c r="K209" i="10"/>
  <c r="J209" i="10"/>
  <c r="I209" i="10"/>
  <c r="H209" i="10"/>
  <c r="G209" i="10"/>
  <c r="F209" i="10"/>
  <c r="E209" i="10"/>
  <c r="D209" i="10"/>
  <c r="C209" i="10"/>
  <c r="M204" i="10"/>
  <c r="L204" i="10"/>
  <c r="K204" i="10"/>
  <c r="J204" i="10"/>
  <c r="I204" i="10"/>
  <c r="H204" i="10"/>
  <c r="G204" i="10"/>
  <c r="F204" i="10"/>
  <c r="E204" i="10"/>
  <c r="D204" i="10"/>
  <c r="C204" i="10"/>
  <c r="M203" i="10"/>
  <c r="L203" i="10"/>
  <c r="K203" i="10"/>
  <c r="J203" i="10"/>
  <c r="I203" i="10"/>
  <c r="H203" i="10"/>
  <c r="G203" i="10"/>
  <c r="F203" i="10"/>
  <c r="E203" i="10"/>
  <c r="D203" i="10"/>
  <c r="C203" i="10"/>
  <c r="M200" i="10"/>
  <c r="L200" i="10"/>
  <c r="K200" i="10"/>
  <c r="J200" i="10"/>
  <c r="I200" i="10"/>
  <c r="H200" i="10"/>
  <c r="G200" i="10"/>
  <c r="F200" i="10"/>
  <c r="E200" i="10"/>
  <c r="D200" i="10"/>
  <c r="C200" i="10"/>
  <c r="M198" i="10"/>
  <c r="L198" i="10"/>
  <c r="K198" i="10"/>
  <c r="J198" i="10"/>
  <c r="I198" i="10"/>
  <c r="H198" i="10"/>
  <c r="G198" i="10"/>
  <c r="F198" i="10"/>
  <c r="E198" i="10"/>
  <c r="D198" i="10"/>
  <c r="C198" i="10"/>
  <c r="N180" i="10"/>
  <c r="N340" i="10" s="1"/>
  <c r="M176" i="10"/>
  <c r="L176" i="10"/>
  <c r="K176" i="10"/>
  <c r="J176" i="10"/>
  <c r="I176" i="10"/>
  <c r="H176" i="10"/>
  <c r="G176" i="10"/>
  <c r="F176" i="10"/>
  <c r="E176" i="10"/>
  <c r="D176" i="10"/>
  <c r="C176" i="10"/>
  <c r="M171" i="10"/>
  <c r="L171" i="10"/>
  <c r="K171" i="10"/>
  <c r="J171" i="10"/>
  <c r="I171" i="10"/>
  <c r="H171" i="10"/>
  <c r="G171" i="10"/>
  <c r="F171" i="10"/>
  <c r="E171" i="10"/>
  <c r="D171" i="10"/>
  <c r="C171" i="10"/>
  <c r="M164" i="10"/>
  <c r="L164" i="10"/>
  <c r="K164" i="10"/>
  <c r="J164" i="10"/>
  <c r="I164" i="10"/>
  <c r="H164" i="10"/>
  <c r="G164" i="10"/>
  <c r="F164" i="10"/>
  <c r="E164" i="10"/>
  <c r="D164" i="10"/>
  <c r="C164" i="10"/>
  <c r="M161" i="10"/>
  <c r="L161" i="10"/>
  <c r="K161" i="10"/>
  <c r="J161" i="10"/>
  <c r="I161" i="10"/>
  <c r="H161" i="10"/>
  <c r="G161" i="10"/>
  <c r="F161" i="10"/>
  <c r="E161" i="10"/>
  <c r="D161" i="10"/>
  <c r="C161" i="10"/>
  <c r="N142" i="10"/>
  <c r="N339" i="10" s="1"/>
  <c r="H139" i="10"/>
  <c r="M138" i="10"/>
  <c r="L138" i="10"/>
  <c r="K138" i="10"/>
  <c r="J138" i="10"/>
  <c r="I138" i="10"/>
  <c r="H138" i="10"/>
  <c r="G138" i="10"/>
  <c r="F138" i="10"/>
  <c r="E138" i="10"/>
  <c r="D138" i="10"/>
  <c r="C138" i="10"/>
  <c r="H134" i="10"/>
  <c r="M133" i="10"/>
  <c r="L133" i="10"/>
  <c r="K133" i="10"/>
  <c r="J133" i="10"/>
  <c r="I133" i="10"/>
  <c r="H133" i="10"/>
  <c r="G133" i="10"/>
  <c r="F133" i="10"/>
  <c r="E133" i="10"/>
  <c r="D133" i="10"/>
  <c r="C133" i="10"/>
  <c r="H132" i="10"/>
  <c r="M128" i="10"/>
  <c r="L128" i="10"/>
  <c r="K128" i="10"/>
  <c r="J128" i="10"/>
  <c r="I128" i="10"/>
  <c r="H128" i="10"/>
  <c r="G128" i="10"/>
  <c r="F128" i="10"/>
  <c r="E128" i="10"/>
  <c r="D128" i="10"/>
  <c r="C128" i="10"/>
  <c r="M126" i="10"/>
  <c r="L126" i="10"/>
  <c r="K126" i="10"/>
  <c r="J126" i="10"/>
  <c r="I126" i="10"/>
  <c r="H126" i="10"/>
  <c r="G126" i="10"/>
  <c r="F126" i="10"/>
  <c r="E126" i="10"/>
  <c r="D126" i="10"/>
  <c r="C126" i="10"/>
  <c r="M124" i="10"/>
  <c r="L124" i="10"/>
  <c r="K124" i="10"/>
  <c r="J124" i="10"/>
  <c r="I124" i="10"/>
  <c r="H124" i="10"/>
  <c r="G124" i="10"/>
  <c r="F124" i="10"/>
  <c r="E124" i="10"/>
  <c r="D124" i="10"/>
  <c r="C124" i="10"/>
  <c r="H121" i="10"/>
  <c r="J104" i="10"/>
  <c r="J338" i="10" s="1"/>
  <c r="M87" i="10"/>
  <c r="N66" i="10"/>
  <c r="N337" i="10" s="1"/>
  <c r="N30" i="10"/>
  <c r="B132" i="9"/>
  <c r="B131" i="9"/>
  <c r="B130" i="9"/>
  <c r="B129" i="9"/>
  <c r="B128" i="9"/>
  <c r="B127" i="9"/>
  <c r="B126" i="9"/>
  <c r="B125" i="9"/>
  <c r="B124" i="9"/>
  <c r="B123" i="9"/>
  <c r="B122" i="9"/>
  <c r="B121" i="9"/>
  <c r="B120" i="9"/>
  <c r="B119" i="9"/>
  <c r="B118" i="9"/>
  <c r="B117" i="9"/>
  <c r="B116" i="9"/>
  <c r="B115" i="9"/>
  <c r="B114" i="9"/>
  <c r="B113" i="9"/>
  <c r="B112" i="9"/>
  <c r="B111" i="9"/>
  <c r="B110" i="9"/>
  <c r="B109" i="9"/>
  <c r="B108" i="9"/>
  <c r="B107" i="9"/>
  <c r="B106" i="9"/>
  <c r="B105" i="9"/>
  <c r="B104" i="9"/>
  <c r="B103" i="9"/>
  <c r="B102" i="9"/>
  <c r="B101" i="9"/>
  <c r="B100" i="9"/>
  <c r="B99" i="9"/>
  <c r="B98" i="9"/>
  <c r="B97" i="9"/>
  <c r="B96" i="9"/>
  <c r="B95" i="9"/>
  <c r="B94" i="9"/>
  <c r="B93" i="9"/>
  <c r="B92" i="9"/>
  <c r="B91" i="9"/>
  <c r="B90" i="9"/>
  <c r="B82" i="9"/>
  <c r="B81" i="9"/>
  <c r="B80" i="9"/>
  <c r="B79" i="9"/>
  <c r="B78" i="9"/>
  <c r="B77" i="9"/>
  <c r="B76" i="9"/>
  <c r="B75" i="9"/>
  <c r="B74" i="9"/>
  <c r="B73" i="9"/>
  <c r="B72" i="9"/>
  <c r="B71" i="9"/>
  <c r="B70" i="9"/>
  <c r="B69" i="9"/>
  <c r="B68" i="9"/>
  <c r="B67" i="9"/>
  <c r="B66" i="9"/>
  <c r="B65" i="9"/>
  <c r="B64" i="9"/>
  <c r="B63" i="9"/>
  <c r="B62" i="9"/>
  <c r="B61" i="9"/>
  <c r="B60" i="9"/>
  <c r="B59" i="9"/>
  <c r="B58" i="9"/>
  <c r="B57" i="9"/>
  <c r="B56" i="9"/>
  <c r="B55" i="9"/>
  <c r="B54" i="9"/>
  <c r="B53" i="9"/>
  <c r="B52" i="9"/>
  <c r="B51" i="9"/>
  <c r="B50" i="9"/>
  <c r="B49" i="9"/>
  <c r="B48" i="9"/>
  <c r="B37" i="9"/>
  <c r="B36" i="9"/>
  <c r="B35" i="9"/>
  <c r="B34" i="9"/>
  <c r="B33" i="9"/>
  <c r="B32" i="9"/>
  <c r="B31" i="9"/>
  <c r="B30" i="9"/>
  <c r="B29" i="9"/>
  <c r="B28" i="9"/>
  <c r="B27" i="9"/>
  <c r="B26" i="9"/>
  <c r="B25" i="9"/>
  <c r="B24" i="9"/>
  <c r="B23" i="9"/>
  <c r="B22" i="9"/>
  <c r="B21" i="9"/>
  <c r="B20" i="9"/>
  <c r="B19" i="9"/>
  <c r="B18" i="9"/>
  <c r="B17" i="9"/>
  <c r="B16" i="9"/>
  <c r="B15" i="9"/>
  <c r="B14" i="9"/>
  <c r="B13" i="9"/>
  <c r="B12" i="9"/>
  <c r="B11" i="9"/>
  <c r="B10" i="9"/>
  <c r="B9" i="9"/>
  <c r="B8" i="9"/>
  <c r="B7" i="9"/>
  <c r="B6" i="9"/>
  <c r="B5" i="9"/>
  <c r="B4" i="9"/>
  <c r="B3" i="9"/>
  <c r="J97" i="20"/>
  <c r="L91" i="20" s="1"/>
  <c r="L95" i="20"/>
  <c r="L94" i="20"/>
  <c r="L93" i="20"/>
  <c r="L92" i="20"/>
  <c r="L90" i="20"/>
  <c r="L89" i="20"/>
  <c r="L87" i="20"/>
  <c r="L86" i="20"/>
  <c r="L85" i="20"/>
  <c r="L84" i="20"/>
  <c r="L82" i="20"/>
  <c r="L81" i="20"/>
  <c r="L79" i="20"/>
  <c r="L78" i="20"/>
  <c r="L77" i="20"/>
  <c r="L76" i="20"/>
  <c r="L74" i="20"/>
  <c r="L73" i="20"/>
  <c r="L71" i="20"/>
  <c r="L70" i="20"/>
  <c r="L69" i="20"/>
  <c r="L68" i="20"/>
  <c r="L66" i="20"/>
  <c r="L65" i="20"/>
  <c r="L63" i="20"/>
  <c r="L62" i="20"/>
  <c r="L61" i="20"/>
  <c r="M60" i="20"/>
  <c r="L60" i="20"/>
  <c r="K60" i="20"/>
  <c r="K61" i="20" s="1"/>
  <c r="J56" i="20"/>
  <c r="L50" i="20" s="1"/>
  <c r="L54" i="20"/>
  <c r="L53" i="20"/>
  <c r="L52" i="20"/>
  <c r="L51" i="20"/>
  <c r="L49" i="20"/>
  <c r="L48" i="20"/>
  <c r="L46" i="20"/>
  <c r="L45" i="20"/>
  <c r="L44" i="20"/>
  <c r="L43" i="20"/>
  <c r="L41" i="20"/>
  <c r="L40" i="20"/>
  <c r="L38" i="20"/>
  <c r="L37" i="20"/>
  <c r="L36" i="20"/>
  <c r="L35" i="20"/>
  <c r="L33" i="20"/>
  <c r="L32" i="20"/>
  <c r="L30" i="20"/>
  <c r="K30" i="20"/>
  <c r="J24" i="20"/>
  <c r="L21" i="20"/>
  <c r="L19" i="20"/>
  <c r="L16" i="20"/>
  <c r="L13" i="20"/>
  <c r="L11" i="20"/>
  <c r="L8" i="20"/>
  <c r="L5" i="20"/>
  <c r="L3" i="20"/>
  <c r="K3" i="20"/>
  <c r="M2" i="20"/>
  <c r="K2" i="20"/>
  <c r="H137" i="10"/>
  <c r="I62" i="10"/>
  <c r="E23" i="10"/>
  <c r="G10" i="10"/>
  <c r="G18" i="10"/>
  <c r="G22" i="10"/>
  <c r="L11" i="10"/>
  <c r="L29" i="10"/>
  <c r="E35" i="10"/>
  <c r="M16" i="10"/>
  <c r="I33" i="10"/>
  <c r="H131" i="10"/>
  <c r="M8" i="10"/>
  <c r="D45" i="10"/>
  <c r="C37" i="10"/>
  <c r="J25" i="10"/>
  <c r="K6" i="10"/>
  <c r="D79" i="10"/>
  <c r="I4" i="10"/>
  <c r="C40" i="10"/>
  <c r="H8" i="10"/>
  <c r="D19" i="10"/>
  <c r="J17" i="10"/>
  <c r="H317" i="10" l="1"/>
  <c r="L313" i="10"/>
  <c r="J315" i="10"/>
  <c r="J317" i="10"/>
  <c r="E314" i="10"/>
  <c r="E316" i="10"/>
  <c r="E318" i="10"/>
  <c r="I314" i="10"/>
  <c r="G316" i="10"/>
  <c r="G318" i="10"/>
  <c r="K314" i="10"/>
  <c r="K316" i="10"/>
  <c r="I318" i="10"/>
  <c r="M316" i="10"/>
  <c r="M318" i="10"/>
  <c r="D317" i="10"/>
  <c r="K75" i="10"/>
  <c r="C75" i="10"/>
  <c r="L75" i="10"/>
  <c r="J75" i="10"/>
  <c r="I75" i="10"/>
  <c r="H75" i="10"/>
  <c r="G75" i="10"/>
  <c r="N75" i="10"/>
  <c r="E75" i="10"/>
  <c r="M75" i="10"/>
  <c r="D75" i="10"/>
  <c r="F75" i="10"/>
  <c r="G112" i="10"/>
  <c r="F112" i="10"/>
  <c r="H136" i="10"/>
  <c r="M112" i="10"/>
  <c r="E112" i="10"/>
  <c r="L112" i="10"/>
  <c r="D112" i="10"/>
  <c r="K112" i="10"/>
  <c r="C112" i="10"/>
  <c r="J112" i="10"/>
  <c r="I112" i="10"/>
  <c r="H112" i="10"/>
  <c r="F241" i="10"/>
  <c r="F233" i="10"/>
  <c r="I232" i="10"/>
  <c r="L231" i="10"/>
  <c r="D231" i="10"/>
  <c r="G230" i="10"/>
  <c r="J229" i="10"/>
  <c r="M228" i="10"/>
  <c r="E228" i="10"/>
  <c r="I224" i="10"/>
  <c r="M241" i="10"/>
  <c r="E241" i="10"/>
  <c r="M233" i="10"/>
  <c r="E233" i="10"/>
  <c r="H232" i="10"/>
  <c r="K231" i="10"/>
  <c r="C231" i="10"/>
  <c r="F230" i="10"/>
  <c r="I229" i="10"/>
  <c r="L228" i="10"/>
  <c r="D228" i="10"/>
  <c r="H224" i="10"/>
  <c r="L241" i="10"/>
  <c r="D241" i="10"/>
  <c r="L233" i="10"/>
  <c r="D233" i="10"/>
  <c r="G232" i="10"/>
  <c r="J231" i="10"/>
  <c r="M230" i="10"/>
  <c r="E230" i="10"/>
  <c r="H229" i="10"/>
  <c r="K228" i="10"/>
  <c r="C228" i="10"/>
  <c r="G224" i="10"/>
  <c r="M254" i="10"/>
  <c r="K241" i="10"/>
  <c r="C241" i="10"/>
  <c r="L254" i="10"/>
  <c r="J241" i="10"/>
  <c r="J233" i="10"/>
  <c r="M232" i="10"/>
  <c r="E232" i="10"/>
  <c r="H231" i="10"/>
  <c r="K230" i="10"/>
  <c r="C230" i="10"/>
  <c r="F229" i="10"/>
  <c r="I228" i="10"/>
  <c r="M224" i="10"/>
  <c r="E224" i="10"/>
  <c r="I241" i="10"/>
  <c r="I233" i="10"/>
  <c r="L232" i="10"/>
  <c r="D232" i="10"/>
  <c r="G231" i="10"/>
  <c r="J230" i="10"/>
  <c r="M229" i="10"/>
  <c r="E229" i="10"/>
  <c r="H228" i="10"/>
  <c r="L224" i="10"/>
  <c r="D224" i="10"/>
  <c r="H241" i="10"/>
  <c r="H233" i="10"/>
  <c r="K232" i="10"/>
  <c r="C232" i="10"/>
  <c r="F231" i="10"/>
  <c r="I230" i="10"/>
  <c r="L229" i="10"/>
  <c r="D229" i="10"/>
  <c r="G228" i="10"/>
  <c r="K224" i="10"/>
  <c r="C224" i="10"/>
  <c r="K233" i="10"/>
  <c r="L230" i="10"/>
  <c r="G233" i="10"/>
  <c r="H230" i="10"/>
  <c r="J224" i="10"/>
  <c r="C233" i="10"/>
  <c r="D230" i="10"/>
  <c r="F224" i="10"/>
  <c r="J232" i="10"/>
  <c r="K229" i="10"/>
  <c r="G241" i="10"/>
  <c r="F232" i="10"/>
  <c r="G229" i="10"/>
  <c r="M231" i="10"/>
  <c r="C229" i="10"/>
  <c r="I231" i="10"/>
  <c r="J228" i="10"/>
  <c r="E231" i="10"/>
  <c r="F228" i="10"/>
  <c r="H331" i="10"/>
  <c r="M329" i="10"/>
  <c r="E329" i="10"/>
  <c r="H328" i="10"/>
  <c r="K327" i="10"/>
  <c r="C327" i="10"/>
  <c r="F326" i="10"/>
  <c r="I325" i="10"/>
  <c r="L324" i="10"/>
  <c r="D324" i="10"/>
  <c r="G323" i="10"/>
  <c r="J322" i="10"/>
  <c r="M321" i="10"/>
  <c r="E321" i="10"/>
  <c r="H320" i="10"/>
  <c r="K319" i="10"/>
  <c r="C319" i="10"/>
  <c r="F318" i="10"/>
  <c r="I317" i="10"/>
  <c r="L316" i="10"/>
  <c r="D316" i="10"/>
  <c r="G315" i="10"/>
  <c r="G331" i="10"/>
  <c r="L329" i="10"/>
  <c r="D329" i="10"/>
  <c r="G328" i="10"/>
  <c r="J327" i="10"/>
  <c r="M326" i="10"/>
  <c r="E326" i="10"/>
  <c r="H325" i="10"/>
  <c r="K324" i="10"/>
  <c r="C324" i="10"/>
  <c r="F323" i="10"/>
  <c r="I322" i="10"/>
  <c r="L321" i="10"/>
  <c r="D321" i="10"/>
  <c r="G320" i="10"/>
  <c r="J319" i="10"/>
  <c r="D313" i="10"/>
  <c r="G312" i="10"/>
  <c r="J311" i="10"/>
  <c r="M310" i="10"/>
  <c r="E310" i="10"/>
  <c r="H309" i="10"/>
  <c r="K308" i="10"/>
  <c r="C308" i="10"/>
  <c r="F307" i="10"/>
  <c r="I306" i="10"/>
  <c r="L305" i="10"/>
  <c r="D305" i="10"/>
  <c r="G304" i="10"/>
  <c r="J303" i="10"/>
  <c r="M302" i="10"/>
  <c r="E302" i="10"/>
  <c r="H301" i="10"/>
  <c r="K300" i="10"/>
  <c r="C300" i="10"/>
  <c r="F299" i="10"/>
  <c r="F331" i="10"/>
  <c r="K329" i="10"/>
  <c r="C329" i="10"/>
  <c r="F328" i="10"/>
  <c r="I327" i="10"/>
  <c r="L326" i="10"/>
  <c r="D326" i="10"/>
  <c r="G325" i="10"/>
  <c r="J324" i="10"/>
  <c r="M323" i="10"/>
  <c r="E323" i="10"/>
  <c r="H322" i="10"/>
  <c r="K321" i="10"/>
  <c r="C321" i="10"/>
  <c r="F320" i="10"/>
  <c r="I319" i="10"/>
  <c r="L318" i="10"/>
  <c r="D318" i="10"/>
  <c r="G317" i="10"/>
  <c r="J316" i="10"/>
  <c r="M315" i="10"/>
  <c r="E315" i="10"/>
  <c r="H314" i="10"/>
  <c r="K313" i="10"/>
  <c r="C313" i="10"/>
  <c r="F312" i="10"/>
  <c r="I311" i="10"/>
  <c r="L310" i="10"/>
  <c r="D310" i="10"/>
  <c r="G309" i="10"/>
  <c r="J308" i="10"/>
  <c r="M307" i="10"/>
  <c r="E307" i="10"/>
  <c r="H306" i="10"/>
  <c r="K305" i="10"/>
  <c r="C305" i="10"/>
  <c r="F304" i="10"/>
  <c r="I303" i="10"/>
  <c r="L302" i="10"/>
  <c r="D302" i="10"/>
  <c r="G301" i="10"/>
  <c r="J300" i="10"/>
  <c r="M299" i="10"/>
  <c r="E299" i="10"/>
  <c r="M331" i="10"/>
  <c r="E331" i="10"/>
  <c r="J329" i="10"/>
  <c r="M328" i="10"/>
  <c r="E328" i="10"/>
  <c r="H327" i="10"/>
  <c r="K326" i="10"/>
  <c r="C326" i="10"/>
  <c r="F325" i="10"/>
  <c r="I324" i="10"/>
  <c r="L323" i="10"/>
  <c r="D323" i="10"/>
  <c r="G322" i="10"/>
  <c r="J321" i="10"/>
  <c r="M320" i="10"/>
  <c r="E320" i="10"/>
  <c r="H319" i="10"/>
  <c r="K318" i="10"/>
  <c r="C318" i="10"/>
  <c r="F317" i="10"/>
  <c r="I316" i="10"/>
  <c r="L315" i="10"/>
  <c r="D315" i="10"/>
  <c r="G314" i="10"/>
  <c r="J313" i="10"/>
  <c r="M312" i="10"/>
  <c r="E312" i="10"/>
  <c r="H311" i="10"/>
  <c r="K310" i="10"/>
  <c r="C310" i="10"/>
  <c r="F309" i="10"/>
  <c r="I308" i="10"/>
  <c r="L307" i="10"/>
  <c r="D307" i="10"/>
  <c r="G306" i="10"/>
  <c r="J305" i="10"/>
  <c r="M304" i="10"/>
  <c r="E304" i="10"/>
  <c r="H303" i="10"/>
  <c r="K302" i="10"/>
  <c r="C302" i="10"/>
  <c r="F301" i="10"/>
  <c r="I300" i="10"/>
  <c r="L299" i="10"/>
  <c r="D299" i="10"/>
  <c r="L331" i="10"/>
  <c r="D331" i="10"/>
  <c r="I329" i="10"/>
  <c r="L328" i="10"/>
  <c r="D328" i="10"/>
  <c r="G327" i="10"/>
  <c r="J326" i="10"/>
  <c r="M325" i="10"/>
  <c r="E325" i="10"/>
  <c r="H324" i="10"/>
  <c r="K323" i="10"/>
  <c r="C323" i="10"/>
  <c r="F322" i="10"/>
  <c r="I321" i="10"/>
  <c r="L320" i="10"/>
  <c r="D320" i="10"/>
  <c r="G319" i="10"/>
  <c r="J318" i="10"/>
  <c r="M317" i="10"/>
  <c r="E317" i="10"/>
  <c r="H316" i="10"/>
  <c r="K315" i="10"/>
  <c r="C315" i="10"/>
  <c r="F314" i="10"/>
  <c r="I313" i="10"/>
  <c r="L312" i="10"/>
  <c r="D312" i="10"/>
  <c r="G311" i="10"/>
  <c r="J310" i="10"/>
  <c r="M309" i="10"/>
  <c r="E309" i="10"/>
  <c r="H308" i="10"/>
  <c r="K307" i="10"/>
  <c r="C307" i="10"/>
  <c r="F306" i="10"/>
  <c r="I305" i="10"/>
  <c r="L304" i="10"/>
  <c r="D304" i="10"/>
  <c r="G303" i="10"/>
  <c r="J302" i="10"/>
  <c r="M301" i="10"/>
  <c r="E301" i="10"/>
  <c r="H300" i="10"/>
  <c r="K299" i="10"/>
  <c r="C299" i="10"/>
  <c r="K331" i="10"/>
  <c r="C331" i="10"/>
  <c r="H329" i="10"/>
  <c r="K328" i="10"/>
  <c r="C328" i="10"/>
  <c r="F327" i="10"/>
  <c r="I326" i="10"/>
  <c r="L325" i="10"/>
  <c r="D325" i="10"/>
  <c r="G324" i="10"/>
  <c r="J323" i="10"/>
  <c r="M322" i="10"/>
  <c r="E322" i="10"/>
  <c r="H321" i="10"/>
  <c r="K320" i="10"/>
  <c r="C320" i="10"/>
  <c r="F319" i="10"/>
  <c r="H313" i="10"/>
  <c r="K312" i="10"/>
  <c r="C312" i="10"/>
  <c r="F311" i="10"/>
  <c r="I310" i="10"/>
  <c r="L309" i="10"/>
  <c r="D309" i="10"/>
  <c r="G308" i="10"/>
  <c r="J307" i="10"/>
  <c r="M306" i="10"/>
  <c r="E306" i="10"/>
  <c r="H305" i="10"/>
  <c r="K304" i="10"/>
  <c r="C304" i="10"/>
  <c r="F303" i="10"/>
  <c r="I302" i="10"/>
  <c r="L301" i="10"/>
  <c r="D301" i="10"/>
  <c r="G300" i="10"/>
  <c r="J299" i="10"/>
  <c r="J331" i="10"/>
  <c r="M330" i="10"/>
  <c r="I331" i="10"/>
  <c r="L330" i="10"/>
  <c r="F329" i="10"/>
  <c r="I328" i="10"/>
  <c r="L327" i="10"/>
  <c r="D327" i="10"/>
  <c r="G326" i="10"/>
  <c r="J325" i="10"/>
  <c r="M324" i="10"/>
  <c r="E324" i="10"/>
  <c r="H323" i="10"/>
  <c r="K322" i="10"/>
  <c r="C322" i="10"/>
  <c r="F321" i="10"/>
  <c r="I320" i="10"/>
  <c r="L319" i="10"/>
  <c r="D319" i="10"/>
  <c r="F313" i="10"/>
  <c r="I312" i="10"/>
  <c r="L311" i="10"/>
  <c r="D311" i="10"/>
  <c r="G310" i="10"/>
  <c r="J309" i="10"/>
  <c r="M308" i="10"/>
  <c r="E308" i="10"/>
  <c r="H307" i="10"/>
  <c r="K306" i="10"/>
  <c r="C306" i="10"/>
  <c r="F305" i="10"/>
  <c r="I304" i="10"/>
  <c r="L303" i="10"/>
  <c r="D303" i="10"/>
  <c r="G302" i="10"/>
  <c r="J301" i="10"/>
  <c r="M300" i="10"/>
  <c r="E300" i="10"/>
  <c r="H299" i="10"/>
  <c r="F324" i="10"/>
  <c r="J314" i="10"/>
  <c r="E313" i="10"/>
  <c r="F310" i="10"/>
  <c r="G307" i="10"/>
  <c r="H304" i="10"/>
  <c r="I301" i="10"/>
  <c r="I323" i="10"/>
  <c r="J312" i="10"/>
  <c r="K309" i="10"/>
  <c r="L306" i="10"/>
  <c r="M303" i="10"/>
  <c r="C301" i="10"/>
  <c r="J328" i="10"/>
  <c r="L322" i="10"/>
  <c r="H318" i="10"/>
  <c r="C317" i="10"/>
  <c r="I315" i="10"/>
  <c r="H312" i="10"/>
  <c r="I309" i="10"/>
  <c r="J306" i="10"/>
  <c r="K303" i="10"/>
  <c r="L300" i="10"/>
  <c r="M327" i="10"/>
  <c r="D322" i="10"/>
  <c r="D314" i="10"/>
  <c r="M311" i="10"/>
  <c r="C309" i="10"/>
  <c r="D306" i="10"/>
  <c r="E303" i="10"/>
  <c r="F300" i="10"/>
  <c r="E327" i="10"/>
  <c r="G321" i="10"/>
  <c r="K311" i="10"/>
  <c r="L308" i="10"/>
  <c r="M305" i="10"/>
  <c r="C303" i="10"/>
  <c r="D300" i="10"/>
  <c r="H326" i="10"/>
  <c r="J320" i="10"/>
  <c r="M313" i="10"/>
  <c r="E311" i="10"/>
  <c r="F308" i="10"/>
  <c r="G305" i="10"/>
  <c r="H302" i="10"/>
  <c r="I299" i="10"/>
  <c r="K325" i="10"/>
  <c r="M319" i="10"/>
  <c r="K317" i="10"/>
  <c r="F316" i="10"/>
  <c r="L314" i="10"/>
  <c r="C311" i="10"/>
  <c r="D308" i="10"/>
  <c r="E305" i="10"/>
  <c r="F302" i="10"/>
  <c r="G299" i="10"/>
  <c r="C325" i="10"/>
  <c r="E319" i="10"/>
  <c r="G313" i="10"/>
  <c r="H310" i="10"/>
  <c r="I307" i="10"/>
  <c r="J304" i="10"/>
  <c r="K301" i="10"/>
  <c r="M244" i="10"/>
  <c r="E244" i="10"/>
  <c r="M236" i="10"/>
  <c r="E236" i="10"/>
  <c r="L223" i="10"/>
  <c r="D223" i="10"/>
  <c r="L244" i="10"/>
  <c r="D244" i="10"/>
  <c r="L236" i="10"/>
  <c r="D236" i="10"/>
  <c r="K223" i="10"/>
  <c r="C223" i="10"/>
  <c r="K244" i="10"/>
  <c r="C244" i="10"/>
  <c r="K236" i="10"/>
  <c r="C236" i="10"/>
  <c r="J223" i="10"/>
  <c r="J244" i="10"/>
  <c r="J236" i="10"/>
  <c r="I244" i="10"/>
  <c r="I236" i="10"/>
  <c r="H223" i="10"/>
  <c r="H244" i="10"/>
  <c r="H236" i="10"/>
  <c r="G223" i="10"/>
  <c r="G244" i="10"/>
  <c r="G236" i="10"/>
  <c r="F223" i="10"/>
  <c r="F236" i="10"/>
  <c r="M223" i="10"/>
  <c r="I223" i="10"/>
  <c r="E223" i="10"/>
  <c r="F244" i="10"/>
  <c r="M130" i="10"/>
  <c r="E130" i="10"/>
  <c r="C130" i="10"/>
  <c r="L130" i="10"/>
  <c r="K130" i="10"/>
  <c r="J130" i="10"/>
  <c r="I130" i="10"/>
  <c r="G130" i="10"/>
  <c r="F130" i="10"/>
  <c r="D130" i="10"/>
  <c r="M252" i="10"/>
  <c r="E252" i="10"/>
  <c r="L252" i="10"/>
  <c r="D252" i="10"/>
  <c r="K252" i="10"/>
  <c r="C252" i="10"/>
  <c r="J252" i="10"/>
  <c r="I252" i="10"/>
  <c r="H252" i="10"/>
  <c r="G252" i="10"/>
  <c r="F252" i="10"/>
  <c r="E16" i="10"/>
  <c r="C29" i="10"/>
  <c r="G38" i="10"/>
  <c r="N102" i="10"/>
  <c r="M102" i="10"/>
  <c r="L102" i="10"/>
  <c r="L28" i="10"/>
  <c r="D28" i="10"/>
  <c r="J28" i="10"/>
  <c r="I28" i="10"/>
  <c r="H28" i="10"/>
  <c r="G28" i="10"/>
  <c r="F28" i="10"/>
  <c r="M28" i="10"/>
  <c r="C28" i="10"/>
  <c r="K28" i="10"/>
  <c r="G284" i="10"/>
  <c r="E284" i="10"/>
  <c r="M284" i="10"/>
  <c r="L91" i="10"/>
  <c r="D91" i="10"/>
  <c r="K91" i="10"/>
  <c r="C91" i="10"/>
  <c r="J91" i="10"/>
  <c r="I91" i="10"/>
  <c r="H91" i="10"/>
  <c r="G91" i="10"/>
  <c r="N91" i="10"/>
  <c r="F91" i="10"/>
  <c r="E91" i="10"/>
  <c r="M91" i="10"/>
  <c r="I208" i="10"/>
  <c r="H208" i="10"/>
  <c r="M208" i="10"/>
  <c r="E208" i="10"/>
  <c r="D208" i="10"/>
  <c r="C208" i="10"/>
  <c r="L208" i="10"/>
  <c r="K208" i="10"/>
  <c r="J208" i="10"/>
  <c r="G208" i="10"/>
  <c r="F208" i="10"/>
  <c r="H100" i="10"/>
  <c r="G100" i="10"/>
  <c r="N100" i="10"/>
  <c r="F100" i="10"/>
  <c r="M100" i="10"/>
  <c r="E100" i="10"/>
  <c r="L100" i="10"/>
  <c r="D100" i="10"/>
  <c r="K100" i="10"/>
  <c r="C100" i="10"/>
  <c r="J100" i="10"/>
  <c r="I100" i="10"/>
  <c r="J26" i="10"/>
  <c r="E26" i="10"/>
  <c r="M26" i="10"/>
  <c r="D26" i="10"/>
  <c r="L26" i="10"/>
  <c r="C26" i="10"/>
  <c r="K26" i="10"/>
  <c r="I26" i="10"/>
  <c r="G26" i="10"/>
  <c r="F26" i="10"/>
  <c r="K250" i="10"/>
  <c r="C250" i="10"/>
  <c r="K226" i="10"/>
  <c r="C226" i="10"/>
  <c r="J250" i="10"/>
  <c r="J226" i="10"/>
  <c r="I250" i="10"/>
  <c r="I226" i="10"/>
  <c r="H250" i="10"/>
  <c r="G250" i="10"/>
  <c r="G226" i="10"/>
  <c r="F250" i="10"/>
  <c r="F226" i="10"/>
  <c r="M250" i="10"/>
  <c r="E250" i="10"/>
  <c r="M226" i="10"/>
  <c r="E226" i="10"/>
  <c r="L250" i="10"/>
  <c r="D250" i="10"/>
  <c r="L226" i="10"/>
  <c r="H226" i="10"/>
  <c r="D226" i="10"/>
  <c r="L60" i="10"/>
  <c r="D60" i="10"/>
  <c r="H24" i="10"/>
  <c r="K60" i="10"/>
  <c r="C60" i="10"/>
  <c r="J60" i="10"/>
  <c r="I60" i="10"/>
  <c r="H60" i="10"/>
  <c r="F60" i="10"/>
  <c r="M60" i="10"/>
  <c r="E60" i="10"/>
  <c r="G60" i="10"/>
  <c r="I24" i="10"/>
  <c r="G24" i="10"/>
  <c r="F24" i="10"/>
  <c r="E24" i="10"/>
  <c r="M24" i="10"/>
  <c r="D24" i="10"/>
  <c r="K24" i="10"/>
  <c r="J24" i="10"/>
  <c r="J50" i="10"/>
  <c r="I50" i="10"/>
  <c r="H50" i="10"/>
  <c r="G50" i="10"/>
  <c r="F50" i="10"/>
  <c r="L50" i="10"/>
  <c r="D50" i="10"/>
  <c r="K50" i="10"/>
  <c r="C50" i="10"/>
  <c r="H14" i="10"/>
  <c r="G14" i="10"/>
  <c r="F14" i="10"/>
  <c r="M14" i="10"/>
  <c r="E14" i="10"/>
  <c r="L14" i="10"/>
  <c r="D14" i="10"/>
  <c r="E50" i="10"/>
  <c r="J14" i="10"/>
  <c r="I14" i="10"/>
  <c r="J35" i="10"/>
  <c r="G29" i="10"/>
  <c r="M58" i="10"/>
  <c r="D11" i="10"/>
  <c r="J293" i="10"/>
  <c r="M292" i="10"/>
  <c r="G291" i="10"/>
  <c r="J290" i="10"/>
  <c r="M289" i="10"/>
  <c r="E289" i="10"/>
  <c r="H288" i="10"/>
  <c r="K287" i="10"/>
  <c r="C287" i="10"/>
  <c r="F286" i="10"/>
  <c r="I285" i="10"/>
  <c r="L284" i="10"/>
  <c r="D284" i="10"/>
  <c r="G283" i="10"/>
  <c r="J282" i="10"/>
  <c r="M281" i="10"/>
  <c r="E281" i="10"/>
  <c r="I293" i="10"/>
  <c r="L292" i="10"/>
  <c r="F291" i="10"/>
  <c r="I290" i="10"/>
  <c r="L289" i="10"/>
  <c r="D289" i="10"/>
  <c r="G288" i="10"/>
  <c r="J287" i="10"/>
  <c r="M286" i="10"/>
  <c r="E286" i="10"/>
  <c r="H285" i="10"/>
  <c r="K284" i="10"/>
  <c r="C284" i="10"/>
  <c r="F283" i="10"/>
  <c r="I282" i="10"/>
  <c r="L281" i="10"/>
  <c r="D281" i="10"/>
  <c r="H293" i="10"/>
  <c r="M291" i="10"/>
  <c r="E291" i="10"/>
  <c r="H290" i="10"/>
  <c r="K289" i="10"/>
  <c r="C289" i="10"/>
  <c r="F288" i="10"/>
  <c r="I287" i="10"/>
  <c r="L286" i="10"/>
  <c r="D286" i="10"/>
  <c r="G285" i="10"/>
  <c r="J284" i="10"/>
  <c r="M283" i="10"/>
  <c r="E283" i="10"/>
  <c r="H282" i="10"/>
  <c r="K281" i="10"/>
  <c r="C281" i="10"/>
  <c r="G293" i="10"/>
  <c r="L291" i="10"/>
  <c r="D291" i="10"/>
  <c r="G290" i="10"/>
  <c r="J289" i="10"/>
  <c r="M288" i="10"/>
  <c r="E288" i="10"/>
  <c r="H287" i="10"/>
  <c r="K286" i="10"/>
  <c r="C286" i="10"/>
  <c r="F285" i="10"/>
  <c r="I284" i="10"/>
  <c r="L283" i="10"/>
  <c r="D283" i="10"/>
  <c r="G282" i="10"/>
  <c r="J281" i="10"/>
  <c r="F293" i="10"/>
  <c r="K291" i="10"/>
  <c r="C291" i="10"/>
  <c r="F290" i="10"/>
  <c r="I289" i="10"/>
  <c r="L288" i="10"/>
  <c r="D288" i="10"/>
  <c r="G287" i="10"/>
  <c r="J286" i="10"/>
  <c r="M285" i="10"/>
  <c r="E285" i="10"/>
  <c r="H284" i="10"/>
  <c r="K283" i="10"/>
  <c r="C283" i="10"/>
  <c r="F282" i="10"/>
  <c r="I281" i="10"/>
  <c r="L293" i="10"/>
  <c r="D293" i="10"/>
  <c r="I291" i="10"/>
  <c r="L290" i="10"/>
  <c r="D290" i="10"/>
  <c r="G289" i="10"/>
  <c r="J288" i="10"/>
  <c r="M287" i="10"/>
  <c r="E287" i="10"/>
  <c r="H286" i="10"/>
  <c r="K285" i="10"/>
  <c r="C285" i="10"/>
  <c r="F284" i="10"/>
  <c r="I283" i="10"/>
  <c r="L282" i="10"/>
  <c r="D282" i="10"/>
  <c r="G281" i="10"/>
  <c r="H281" i="10"/>
  <c r="F281" i="10"/>
  <c r="M49" i="10"/>
  <c r="E49" i="10"/>
  <c r="L49" i="10"/>
  <c r="D49" i="10"/>
  <c r="K49" i="10"/>
  <c r="C49" i="10"/>
  <c r="J49" i="10"/>
  <c r="I49" i="10"/>
  <c r="G49" i="10"/>
  <c r="F49" i="10"/>
  <c r="H49" i="10"/>
  <c r="G202" i="10"/>
  <c r="L195" i="10"/>
  <c r="D195" i="10"/>
  <c r="G194" i="10"/>
  <c r="J193" i="10"/>
  <c r="M192" i="10"/>
  <c r="E192" i="10"/>
  <c r="H191" i="10"/>
  <c r="M202" i="10"/>
  <c r="D202" i="10"/>
  <c r="M195" i="10"/>
  <c r="C195" i="10"/>
  <c r="E194" i="10"/>
  <c r="G193" i="10"/>
  <c r="I192" i="10"/>
  <c r="K191" i="10"/>
  <c r="M190" i="10"/>
  <c r="E190" i="10"/>
  <c r="L202" i="10"/>
  <c r="C202" i="10"/>
  <c r="K195" i="10"/>
  <c r="M194" i="10"/>
  <c r="D194" i="10"/>
  <c r="F193" i="10"/>
  <c r="H192" i="10"/>
  <c r="J191" i="10"/>
  <c r="L190" i="10"/>
  <c r="D190" i="10"/>
  <c r="K202" i="10"/>
  <c r="J195" i="10"/>
  <c r="L194" i="10"/>
  <c r="C194" i="10"/>
  <c r="E193" i="10"/>
  <c r="G192" i="10"/>
  <c r="I191" i="10"/>
  <c r="K190" i="10"/>
  <c r="C190" i="10"/>
  <c r="J202" i="10"/>
  <c r="I195" i="10"/>
  <c r="K194" i="10"/>
  <c r="M193" i="10"/>
  <c r="D193" i="10"/>
  <c r="F192" i="10"/>
  <c r="G191" i="10"/>
  <c r="J190" i="10"/>
  <c r="I202" i="10"/>
  <c r="H195" i="10"/>
  <c r="J194" i="10"/>
  <c r="L193" i="10"/>
  <c r="C193" i="10"/>
  <c r="D192" i="10"/>
  <c r="F191" i="10"/>
  <c r="I190" i="10"/>
  <c r="H202" i="10"/>
  <c r="G195" i="10"/>
  <c r="I194" i="10"/>
  <c r="K193" i="10"/>
  <c r="L192" i="10"/>
  <c r="C192" i="10"/>
  <c r="E191" i="10"/>
  <c r="H190" i="10"/>
  <c r="F202" i="10"/>
  <c r="F195" i="10"/>
  <c r="H194" i="10"/>
  <c r="I193" i="10"/>
  <c r="K192" i="10"/>
  <c r="M191" i="10"/>
  <c r="D191" i="10"/>
  <c r="G190" i="10"/>
  <c r="E202" i="10"/>
  <c r="E195" i="10"/>
  <c r="F194" i="10"/>
  <c r="H193" i="10"/>
  <c r="J192" i="10"/>
  <c r="L191" i="10"/>
  <c r="C191" i="10"/>
  <c r="F190" i="10"/>
  <c r="N72" i="10"/>
  <c r="F72" i="10"/>
  <c r="M72" i="10"/>
  <c r="E72" i="10"/>
  <c r="L72" i="10"/>
  <c r="D72" i="10"/>
  <c r="K72" i="10"/>
  <c r="C72" i="10"/>
  <c r="J72" i="10"/>
  <c r="H72" i="10"/>
  <c r="G72" i="10"/>
  <c r="I72" i="10"/>
  <c r="K167" i="10"/>
  <c r="C167" i="10"/>
  <c r="I167" i="10"/>
  <c r="H167" i="10"/>
  <c r="G167" i="10"/>
  <c r="F167" i="10"/>
  <c r="M167" i="10"/>
  <c r="E167" i="10"/>
  <c r="L167" i="10"/>
  <c r="D167" i="10"/>
  <c r="J167" i="10"/>
  <c r="L95" i="10"/>
  <c r="D95" i="10"/>
  <c r="K95" i="10"/>
  <c r="C95" i="10"/>
  <c r="J95" i="10"/>
  <c r="I95" i="10"/>
  <c r="H95" i="10"/>
  <c r="G95" i="10"/>
  <c r="N95" i="10"/>
  <c r="F95" i="10"/>
  <c r="E95" i="10"/>
  <c r="M95" i="10"/>
  <c r="F174" i="10"/>
  <c r="M174" i="10"/>
  <c r="E174" i="10"/>
  <c r="L174" i="10"/>
  <c r="D174" i="10"/>
  <c r="K174" i="10"/>
  <c r="C174" i="10"/>
  <c r="J174" i="10"/>
  <c r="I174" i="10"/>
  <c r="H174" i="10"/>
  <c r="G174" i="10"/>
  <c r="K213" i="10"/>
  <c r="J213" i="10"/>
  <c r="I213" i="10"/>
  <c r="G213" i="10"/>
  <c r="F213" i="10"/>
  <c r="M213" i="10"/>
  <c r="E213" i="10"/>
  <c r="L213" i="10"/>
  <c r="H213" i="10"/>
  <c r="D213" i="10"/>
  <c r="C213" i="10"/>
  <c r="F249" i="10"/>
  <c r="M249" i="10"/>
  <c r="E249" i="10"/>
  <c r="L249" i="10"/>
  <c r="D249" i="10"/>
  <c r="K249" i="10"/>
  <c r="C249" i="10"/>
  <c r="J249" i="10"/>
  <c r="I249" i="10"/>
  <c r="H249" i="10"/>
  <c r="G249" i="10"/>
  <c r="J275" i="10"/>
  <c r="H275" i="10"/>
  <c r="F275" i="10"/>
  <c r="L97" i="10"/>
  <c r="D97" i="10"/>
  <c r="K97" i="10"/>
  <c r="C97" i="10"/>
  <c r="J97" i="10"/>
  <c r="I97" i="10"/>
  <c r="H97" i="10"/>
  <c r="G97" i="10"/>
  <c r="N97" i="10"/>
  <c r="F97" i="10"/>
  <c r="M97" i="10"/>
  <c r="E97" i="10"/>
  <c r="H56" i="10"/>
  <c r="L20" i="10"/>
  <c r="D20" i="10"/>
  <c r="G56" i="10"/>
  <c r="F56" i="10"/>
  <c r="M56" i="10"/>
  <c r="E56" i="10"/>
  <c r="L56" i="10"/>
  <c r="D56" i="10"/>
  <c r="J56" i="10"/>
  <c r="I56" i="10"/>
  <c r="G20" i="10"/>
  <c r="F20" i="10"/>
  <c r="E20" i="10"/>
  <c r="M20" i="10"/>
  <c r="C20" i="10"/>
  <c r="K20" i="10"/>
  <c r="C56" i="10"/>
  <c r="I20" i="10"/>
  <c r="H20" i="10"/>
  <c r="J291" i="10"/>
  <c r="H291" i="10"/>
  <c r="I157" i="10"/>
  <c r="L156" i="10"/>
  <c r="D156" i="10"/>
  <c r="G155" i="10"/>
  <c r="J154" i="10"/>
  <c r="M153" i="10"/>
  <c r="E153" i="10"/>
  <c r="H152" i="10"/>
  <c r="G157" i="10"/>
  <c r="J156" i="10"/>
  <c r="M155" i="10"/>
  <c r="E155" i="10"/>
  <c r="H154" i="10"/>
  <c r="K153" i="10"/>
  <c r="C153" i="10"/>
  <c r="F152" i="10"/>
  <c r="F157" i="10"/>
  <c r="I156" i="10"/>
  <c r="L155" i="10"/>
  <c r="D155" i="10"/>
  <c r="G154" i="10"/>
  <c r="J153" i="10"/>
  <c r="M152" i="10"/>
  <c r="E152" i="10"/>
  <c r="L157" i="10"/>
  <c r="D157" i="10"/>
  <c r="G156" i="10"/>
  <c r="J155" i="10"/>
  <c r="K157" i="10"/>
  <c r="C157" i="10"/>
  <c r="F156" i="10"/>
  <c r="I155" i="10"/>
  <c r="L154" i="10"/>
  <c r="D154" i="10"/>
  <c r="G153" i="10"/>
  <c r="J152" i="10"/>
  <c r="J157" i="10"/>
  <c r="M156" i="10"/>
  <c r="E156" i="10"/>
  <c r="H155" i="10"/>
  <c r="K154" i="10"/>
  <c r="C154" i="10"/>
  <c r="F153" i="10"/>
  <c r="I152" i="10"/>
  <c r="K155" i="10"/>
  <c r="I153" i="10"/>
  <c r="F155" i="10"/>
  <c r="H153" i="10"/>
  <c r="M157" i="10"/>
  <c r="C155" i="10"/>
  <c r="D153" i="10"/>
  <c r="H157" i="10"/>
  <c r="M154" i="10"/>
  <c r="L152" i="10"/>
  <c r="E157" i="10"/>
  <c r="I154" i="10"/>
  <c r="K152" i="10"/>
  <c r="K156" i="10"/>
  <c r="F154" i="10"/>
  <c r="G152" i="10"/>
  <c r="H156" i="10"/>
  <c r="E154" i="10"/>
  <c r="D152" i="10"/>
  <c r="C156" i="10"/>
  <c r="L153" i="10"/>
  <c r="C152" i="10"/>
  <c r="J34" i="10"/>
  <c r="M34" i="10"/>
  <c r="D34" i="10"/>
  <c r="F4" i="10"/>
  <c r="L34" i="10"/>
  <c r="C34" i="10"/>
  <c r="M4" i="10"/>
  <c r="E4" i="10"/>
  <c r="K34" i="10"/>
  <c r="L4" i="10"/>
  <c r="D4" i="10"/>
  <c r="I34" i="10"/>
  <c r="K4" i="10"/>
  <c r="C4" i="10"/>
  <c r="H34" i="10"/>
  <c r="J4" i="10"/>
  <c r="F34" i="10"/>
  <c r="H4" i="10"/>
  <c r="E34" i="10"/>
  <c r="G4" i="10"/>
  <c r="K129" i="10"/>
  <c r="H129" i="10"/>
  <c r="D129" i="10"/>
  <c r="M129" i="10"/>
  <c r="C129" i="10"/>
  <c r="L129" i="10"/>
  <c r="J129" i="10"/>
  <c r="I129" i="10"/>
  <c r="G129" i="10"/>
  <c r="F129" i="10"/>
  <c r="E129" i="10"/>
  <c r="H98" i="10"/>
  <c r="G98" i="10"/>
  <c r="N98" i="10"/>
  <c r="F98" i="10"/>
  <c r="M98" i="10"/>
  <c r="E98" i="10"/>
  <c r="L98" i="10"/>
  <c r="D98" i="10"/>
  <c r="K98" i="10"/>
  <c r="C98" i="10"/>
  <c r="J98" i="10"/>
  <c r="I98" i="10"/>
  <c r="K151" i="10"/>
  <c r="C151" i="10"/>
  <c r="I151" i="10"/>
  <c r="H151" i="10"/>
  <c r="M151" i="10"/>
  <c r="E151" i="10"/>
  <c r="L151" i="10"/>
  <c r="D151" i="10"/>
  <c r="J151" i="10"/>
  <c r="G151" i="10"/>
  <c r="F151" i="10"/>
  <c r="M131" i="10"/>
  <c r="E131" i="10"/>
  <c r="J131" i="10"/>
  <c r="C131" i="10"/>
  <c r="L131" i="10"/>
  <c r="K131" i="10"/>
  <c r="I131" i="10"/>
  <c r="G131" i="10"/>
  <c r="F131" i="10"/>
  <c r="D131" i="10"/>
  <c r="L101" i="10"/>
  <c r="D101" i="10"/>
  <c r="K101" i="10"/>
  <c r="C101" i="10"/>
  <c r="J101" i="10"/>
  <c r="I101" i="10"/>
  <c r="H101" i="10"/>
  <c r="G101" i="10"/>
  <c r="N101" i="10"/>
  <c r="F101" i="10"/>
  <c r="M101" i="10"/>
  <c r="E101" i="10"/>
  <c r="L113" i="10"/>
  <c r="D113" i="10"/>
  <c r="K113" i="10"/>
  <c r="C113" i="10"/>
  <c r="J113" i="10"/>
  <c r="I113" i="10"/>
  <c r="H113" i="10"/>
  <c r="G113" i="10"/>
  <c r="F113" i="10"/>
  <c r="M113" i="10"/>
  <c r="E113" i="10"/>
  <c r="J127" i="10"/>
  <c r="I127" i="10"/>
  <c r="G127" i="10"/>
  <c r="F127" i="10"/>
  <c r="M127" i="10"/>
  <c r="E127" i="10"/>
  <c r="L127" i="10"/>
  <c r="D127" i="10"/>
  <c r="C127" i="10"/>
  <c r="K127" i="10"/>
  <c r="M178" i="10"/>
  <c r="L178" i="10"/>
  <c r="M216" i="10"/>
  <c r="L216" i="10"/>
  <c r="F136" i="10"/>
  <c r="K136" i="10"/>
  <c r="C136" i="10"/>
  <c r="J136" i="10"/>
  <c r="L136" i="10"/>
  <c r="I136" i="10"/>
  <c r="G136" i="10"/>
  <c r="E136" i="10"/>
  <c r="D136" i="10"/>
  <c r="M136" i="10"/>
  <c r="M139" i="10"/>
  <c r="E139" i="10"/>
  <c r="J139" i="10"/>
  <c r="I139" i="10"/>
  <c r="G139" i="10"/>
  <c r="F139" i="10"/>
  <c r="D139" i="10"/>
  <c r="C139" i="10"/>
  <c r="L139" i="10"/>
  <c r="K139" i="10"/>
  <c r="M177" i="10"/>
  <c r="E177" i="10"/>
  <c r="L177" i="10"/>
  <c r="D177" i="10"/>
  <c r="K177" i="10"/>
  <c r="C177" i="10"/>
  <c r="J177" i="10"/>
  <c r="I177" i="10"/>
  <c r="H177" i="10"/>
  <c r="G177" i="10"/>
  <c r="F177" i="10"/>
  <c r="L99" i="10"/>
  <c r="D99" i="10"/>
  <c r="K99" i="10"/>
  <c r="C99" i="10"/>
  <c r="J99" i="10"/>
  <c r="I99" i="10"/>
  <c r="H99" i="10"/>
  <c r="G99" i="10"/>
  <c r="N99" i="10"/>
  <c r="F99" i="10"/>
  <c r="M99" i="10"/>
  <c r="E99" i="10"/>
  <c r="M140" i="10"/>
  <c r="L140" i="10"/>
  <c r="H125" i="10"/>
  <c r="G125" i="10"/>
  <c r="F125" i="10"/>
  <c r="M125" i="10"/>
  <c r="E125" i="10"/>
  <c r="L125" i="10"/>
  <c r="D125" i="10"/>
  <c r="K125" i="10"/>
  <c r="C125" i="10"/>
  <c r="J125" i="10"/>
  <c r="I125" i="10"/>
  <c r="F205" i="10"/>
  <c r="M205" i="10"/>
  <c r="D205" i="10"/>
  <c r="H189" i="10"/>
  <c r="L205" i="10"/>
  <c r="C205" i="10"/>
  <c r="G189" i="10"/>
  <c r="K205" i="10"/>
  <c r="F189" i="10"/>
  <c r="J205" i="10"/>
  <c r="M189" i="10"/>
  <c r="E189" i="10"/>
  <c r="I205" i="10"/>
  <c r="L189" i="10"/>
  <c r="D189" i="10"/>
  <c r="H205" i="10"/>
  <c r="K189" i="10"/>
  <c r="C189" i="10"/>
  <c r="G205" i="10"/>
  <c r="J189" i="10"/>
  <c r="E205" i="10"/>
  <c r="I189" i="10"/>
  <c r="M71" i="10"/>
  <c r="I22" i="10"/>
  <c r="F5" i="10"/>
  <c r="C6" i="10"/>
  <c r="C24" i="10"/>
  <c r="H48" i="10"/>
  <c r="G48" i="10"/>
  <c r="F48" i="10"/>
  <c r="M48" i="10"/>
  <c r="E48" i="10"/>
  <c r="L48" i="10"/>
  <c r="D48" i="10"/>
  <c r="J48" i="10"/>
  <c r="I48" i="10"/>
  <c r="K48" i="10"/>
  <c r="F12" i="10"/>
  <c r="C48" i="10"/>
  <c r="M12" i="10"/>
  <c r="E12" i="10"/>
  <c r="L12" i="10"/>
  <c r="D12" i="10"/>
  <c r="K12" i="10"/>
  <c r="C12" i="10"/>
  <c r="J12" i="10"/>
  <c r="H12" i="10"/>
  <c r="G12" i="10"/>
  <c r="M265" i="10"/>
  <c r="E265" i="10"/>
  <c r="L265" i="10"/>
  <c r="D265" i="10"/>
  <c r="K265" i="10"/>
  <c r="C265" i="10"/>
  <c r="J265" i="10"/>
  <c r="I265" i="10"/>
  <c r="H265" i="10"/>
  <c r="G265" i="10"/>
  <c r="F265" i="10"/>
  <c r="M7" i="10"/>
  <c r="E7" i="10"/>
  <c r="L7" i="10"/>
  <c r="D7" i="10"/>
  <c r="K7" i="10"/>
  <c r="C7" i="10"/>
  <c r="J7" i="10"/>
  <c r="I7" i="10"/>
  <c r="G7" i="10"/>
  <c r="F7" i="10"/>
  <c r="K83" i="10"/>
  <c r="C83" i="10"/>
  <c r="G83" i="10"/>
  <c r="L83" i="10"/>
  <c r="J83" i="10"/>
  <c r="I83" i="10"/>
  <c r="H83" i="10"/>
  <c r="F83" i="10"/>
  <c r="N83" i="10"/>
  <c r="D83" i="10"/>
  <c r="M83" i="10"/>
  <c r="E83" i="10"/>
  <c r="G9" i="10"/>
  <c r="F9" i="10"/>
  <c r="M9" i="10"/>
  <c r="E9" i="10"/>
  <c r="L9" i="10"/>
  <c r="D9" i="10"/>
  <c r="K9" i="10"/>
  <c r="C9" i="10"/>
  <c r="I9" i="10"/>
  <c r="H9" i="10"/>
  <c r="K159" i="10"/>
  <c r="C159" i="10"/>
  <c r="I159" i="10"/>
  <c r="H159" i="10"/>
  <c r="F159" i="10"/>
  <c r="M159" i="10"/>
  <c r="E159" i="10"/>
  <c r="L159" i="10"/>
  <c r="D159" i="10"/>
  <c r="J159" i="10"/>
  <c r="G159" i="10"/>
  <c r="G120" i="10"/>
  <c r="F120" i="10"/>
  <c r="M120" i="10"/>
  <c r="E120" i="10"/>
  <c r="L120" i="10"/>
  <c r="D120" i="10"/>
  <c r="K120" i="10"/>
  <c r="C120" i="10"/>
  <c r="J120" i="10"/>
  <c r="I120" i="10"/>
  <c r="H120" i="10"/>
  <c r="L134" i="10"/>
  <c r="D134" i="10"/>
  <c r="I134" i="10"/>
  <c r="G134" i="10"/>
  <c r="F134" i="10"/>
  <c r="E134" i="10"/>
  <c r="C134" i="10"/>
  <c r="M134" i="10"/>
  <c r="K134" i="10"/>
  <c r="J134" i="10"/>
  <c r="F6" i="10"/>
  <c r="C119" i="10"/>
  <c r="G37" i="10"/>
  <c r="H16" i="10"/>
  <c r="J10" i="10"/>
  <c r="I12" i="10"/>
  <c r="L24" i="10"/>
  <c r="M50" i="10"/>
  <c r="I13" i="10"/>
  <c r="L61" i="10"/>
  <c r="G52" i="10"/>
  <c r="F103" i="10"/>
  <c r="H23" i="10"/>
  <c r="L18" i="20"/>
  <c r="L10" i="20"/>
  <c r="L2" i="20"/>
  <c r="L23" i="20"/>
  <c r="L15" i="20"/>
  <c r="L7" i="20"/>
  <c r="L17" i="20"/>
  <c r="L9" i="20"/>
  <c r="L20" i="20"/>
  <c r="L12" i="20"/>
  <c r="L4" i="20"/>
  <c r="L22" i="20"/>
  <c r="L14" i="20"/>
  <c r="L6" i="20"/>
  <c r="K62" i="20"/>
  <c r="M61" i="20"/>
  <c r="H7" i="10"/>
  <c r="F13" i="10"/>
  <c r="G34" i="10"/>
  <c r="K56" i="10"/>
  <c r="J132" i="10"/>
  <c r="G132" i="10"/>
  <c r="M132" i="10"/>
  <c r="C132" i="10"/>
  <c r="L132" i="10"/>
  <c r="K132" i="10"/>
  <c r="I132" i="10"/>
  <c r="F132" i="10"/>
  <c r="E132" i="10"/>
  <c r="D132" i="10"/>
  <c r="N366" i="10"/>
  <c r="F366" i="10"/>
  <c r="M366" i="10"/>
  <c r="E366" i="10"/>
  <c r="L366" i="10"/>
  <c r="D366" i="10"/>
  <c r="K366" i="10"/>
  <c r="C366" i="10"/>
  <c r="J366" i="10"/>
  <c r="I366" i="10"/>
  <c r="H366" i="10"/>
  <c r="O366" i="10"/>
  <c r="G366" i="10"/>
  <c r="I53" i="10"/>
  <c r="H53" i="10"/>
  <c r="G53" i="10"/>
  <c r="F53" i="10"/>
  <c r="M53" i="10"/>
  <c r="E53" i="10"/>
  <c r="K53" i="10"/>
  <c r="C53" i="10"/>
  <c r="J53" i="10"/>
  <c r="G17" i="10"/>
  <c r="L53" i="10"/>
  <c r="F17" i="10"/>
  <c r="D53" i="10"/>
  <c r="M17" i="10"/>
  <c r="E17" i="10"/>
  <c r="L17" i="10"/>
  <c r="D17" i="10"/>
  <c r="K17" i="10"/>
  <c r="C17" i="10"/>
  <c r="I17" i="10"/>
  <c r="H17" i="10"/>
  <c r="K55" i="10"/>
  <c r="C55" i="10"/>
  <c r="J55" i="10"/>
  <c r="I55" i="10"/>
  <c r="H55" i="10"/>
  <c r="G55" i="10"/>
  <c r="M55" i="10"/>
  <c r="E55" i="10"/>
  <c r="L55" i="10"/>
  <c r="D55" i="10"/>
  <c r="I19" i="10"/>
  <c r="H19" i="10"/>
  <c r="G19" i="10"/>
  <c r="F19" i="10"/>
  <c r="M19" i="10"/>
  <c r="E19" i="10"/>
  <c r="K19" i="10"/>
  <c r="C19" i="10"/>
  <c r="F55" i="10"/>
  <c r="J19" i="10"/>
  <c r="K63" i="10"/>
  <c r="C63" i="10"/>
  <c r="G27" i="10"/>
  <c r="J63" i="10"/>
  <c r="I63" i="10"/>
  <c r="H63" i="10"/>
  <c r="G63" i="10"/>
  <c r="M63" i="10"/>
  <c r="E63" i="10"/>
  <c r="L63" i="10"/>
  <c r="D63" i="10"/>
  <c r="L27" i="10"/>
  <c r="C27" i="10"/>
  <c r="K27" i="10"/>
  <c r="J27" i="10"/>
  <c r="I27" i="10"/>
  <c r="F63" i="10"/>
  <c r="H27" i="10"/>
  <c r="E27" i="10"/>
  <c r="M27" i="10"/>
  <c r="D27" i="10"/>
  <c r="M64" i="10"/>
  <c r="L64" i="10"/>
  <c r="M57" i="10"/>
  <c r="E57" i="10"/>
  <c r="I21" i="10"/>
  <c r="L57" i="10"/>
  <c r="D57" i="10"/>
  <c r="K57" i="10"/>
  <c r="C57" i="10"/>
  <c r="J57" i="10"/>
  <c r="I57" i="10"/>
  <c r="G57" i="10"/>
  <c r="F57" i="10"/>
  <c r="E21" i="10"/>
  <c r="M21" i="10"/>
  <c r="D21" i="10"/>
  <c r="L21" i="10"/>
  <c r="C21" i="10"/>
  <c r="K21" i="10"/>
  <c r="H57" i="10"/>
  <c r="J21" i="10"/>
  <c r="G21" i="10"/>
  <c r="F21" i="10"/>
  <c r="K272" i="10"/>
  <c r="I272" i="10"/>
  <c r="G272" i="10"/>
  <c r="C272" i="10"/>
  <c r="G43" i="10"/>
  <c r="J42" i="10"/>
  <c r="M41" i="10"/>
  <c r="E41" i="10"/>
  <c r="H40" i="10"/>
  <c r="K39" i="10"/>
  <c r="C39" i="10"/>
  <c r="F38" i="10"/>
  <c r="F43" i="10"/>
  <c r="I42" i="10"/>
  <c r="L41" i="10"/>
  <c r="D41" i="10"/>
  <c r="G40" i="10"/>
  <c r="J39" i="10"/>
  <c r="M38" i="10"/>
  <c r="E38" i="10"/>
  <c r="M43" i="10"/>
  <c r="E43" i="10"/>
  <c r="H42" i="10"/>
  <c r="K41" i="10"/>
  <c r="C41" i="10"/>
  <c r="L43" i="10"/>
  <c r="D43" i="10"/>
  <c r="G42" i="10"/>
  <c r="J41" i="10"/>
  <c r="M40" i="10"/>
  <c r="E40" i="10"/>
  <c r="H39" i="10"/>
  <c r="K38" i="10"/>
  <c r="C38" i="10"/>
  <c r="K43" i="10"/>
  <c r="C43" i="10"/>
  <c r="F42" i="10"/>
  <c r="I41" i="10"/>
  <c r="L40" i="10"/>
  <c r="D40" i="10"/>
  <c r="G39" i="10"/>
  <c r="J38" i="10"/>
  <c r="I43" i="10"/>
  <c r="L42" i="10"/>
  <c r="D42" i="10"/>
  <c r="G41" i="10"/>
  <c r="J40" i="10"/>
  <c r="M39" i="10"/>
  <c r="H43" i="10"/>
  <c r="K42" i="10"/>
  <c r="C42" i="10"/>
  <c r="F41" i="10"/>
  <c r="I40" i="10"/>
  <c r="L39" i="10"/>
  <c r="M42" i="10"/>
  <c r="E39" i="10"/>
  <c r="E42" i="10"/>
  <c r="D39" i="10"/>
  <c r="H41" i="10"/>
  <c r="L38" i="10"/>
  <c r="K40" i="10"/>
  <c r="I38" i="10"/>
  <c r="F40" i="10"/>
  <c r="H38" i="10"/>
  <c r="I39" i="10"/>
  <c r="D38" i="10"/>
  <c r="J43" i="10"/>
  <c r="F39" i="10"/>
  <c r="M169" i="10"/>
  <c r="E169" i="10"/>
  <c r="K169" i="10"/>
  <c r="C169" i="10"/>
  <c r="J169" i="10"/>
  <c r="I169" i="10"/>
  <c r="H169" i="10"/>
  <c r="G169" i="10"/>
  <c r="F169" i="10"/>
  <c r="L169" i="10"/>
  <c r="D169" i="10"/>
  <c r="L207" i="10"/>
  <c r="D207" i="10"/>
  <c r="K207" i="10"/>
  <c r="C207" i="10"/>
  <c r="H207" i="10"/>
  <c r="M207" i="10"/>
  <c r="J207" i="10"/>
  <c r="I207" i="10"/>
  <c r="G207" i="10"/>
  <c r="F207" i="10"/>
  <c r="E207" i="10"/>
  <c r="K81" i="10"/>
  <c r="C81" i="10"/>
  <c r="G80" i="10"/>
  <c r="K79" i="10"/>
  <c r="C79" i="10"/>
  <c r="G78" i="10"/>
  <c r="K77" i="10"/>
  <c r="C77" i="10"/>
  <c r="G76" i="10"/>
  <c r="G81" i="10"/>
  <c r="N81" i="10"/>
  <c r="D81" i="10"/>
  <c r="F80" i="10"/>
  <c r="I79" i="10"/>
  <c r="L78" i="10"/>
  <c r="C78" i="10"/>
  <c r="F77" i="10"/>
  <c r="I76" i="10"/>
  <c r="M81" i="10"/>
  <c r="N80" i="10"/>
  <c r="E80" i="10"/>
  <c r="H79" i="10"/>
  <c r="K78" i="10"/>
  <c r="N77" i="10"/>
  <c r="E77" i="10"/>
  <c r="H76" i="10"/>
  <c r="L81" i="10"/>
  <c r="M80" i="10"/>
  <c r="D80" i="10"/>
  <c r="G79" i="10"/>
  <c r="J78" i="10"/>
  <c r="M77" i="10"/>
  <c r="D77" i="10"/>
  <c r="F76" i="10"/>
  <c r="J81" i="10"/>
  <c r="L80" i="10"/>
  <c r="C80" i="10"/>
  <c r="F79" i="10"/>
  <c r="I78" i="10"/>
  <c r="L77" i="10"/>
  <c r="N76" i="10"/>
  <c r="E76" i="10"/>
  <c r="I81" i="10"/>
  <c r="K80" i="10"/>
  <c r="N79" i="10"/>
  <c r="E79" i="10"/>
  <c r="H78" i="10"/>
  <c r="J77" i="10"/>
  <c r="M76" i="10"/>
  <c r="D76" i="10"/>
  <c r="F81" i="10"/>
  <c r="I80" i="10"/>
  <c r="L79" i="10"/>
  <c r="N78" i="10"/>
  <c r="E78" i="10"/>
  <c r="H77" i="10"/>
  <c r="K76" i="10"/>
  <c r="E81" i="10"/>
  <c r="H80" i="10"/>
  <c r="J79" i="10"/>
  <c r="M78" i="10"/>
  <c r="D78" i="10"/>
  <c r="G77" i="10"/>
  <c r="J76" i="10"/>
  <c r="L76" i="10"/>
  <c r="C76" i="10"/>
  <c r="H81" i="10"/>
  <c r="J80" i="10"/>
  <c r="M79" i="10"/>
  <c r="F78" i="10"/>
  <c r="I77" i="10"/>
  <c r="G51" i="10"/>
  <c r="F51" i="10"/>
  <c r="M51" i="10"/>
  <c r="E51" i="10"/>
  <c r="L51" i="10"/>
  <c r="D51" i="10"/>
  <c r="K51" i="10"/>
  <c r="C51" i="10"/>
  <c r="I51" i="10"/>
  <c r="H51" i="10"/>
  <c r="M15" i="10"/>
  <c r="E15" i="10"/>
  <c r="L15" i="10"/>
  <c r="D15" i="10"/>
  <c r="K15" i="10"/>
  <c r="C15" i="10"/>
  <c r="J15" i="10"/>
  <c r="J51" i="10"/>
  <c r="I15" i="10"/>
  <c r="G15" i="10"/>
  <c r="F15" i="10"/>
  <c r="L36" i="10"/>
  <c r="D36" i="10"/>
  <c r="K36" i="10"/>
  <c r="I36" i="10"/>
  <c r="H36" i="10"/>
  <c r="G36" i="10"/>
  <c r="F36" i="10"/>
  <c r="E36" i="10"/>
  <c r="M36" i="10"/>
  <c r="J36" i="10"/>
  <c r="M278" i="10"/>
  <c r="I278" i="10"/>
  <c r="G278" i="10"/>
  <c r="E278" i="10"/>
  <c r="N74" i="10"/>
  <c r="F74" i="10"/>
  <c r="M74" i="10"/>
  <c r="E74" i="10"/>
  <c r="L74" i="10"/>
  <c r="D74" i="10"/>
  <c r="K74" i="10"/>
  <c r="C74" i="10"/>
  <c r="J74" i="10"/>
  <c r="H74" i="10"/>
  <c r="G74" i="10"/>
  <c r="I74" i="10"/>
  <c r="H289" i="10"/>
  <c r="F289" i="10"/>
  <c r="M25" i="10"/>
  <c r="E25" i="10"/>
  <c r="G25" i="10"/>
  <c r="F25" i="10"/>
  <c r="D25" i="10"/>
  <c r="L25" i="10"/>
  <c r="C25" i="10"/>
  <c r="K25" i="10"/>
  <c r="I25" i="10"/>
  <c r="H25" i="10"/>
  <c r="K288" i="10"/>
  <c r="I288" i="10"/>
  <c r="C288" i="10"/>
  <c r="H94" i="10"/>
  <c r="G94" i="10"/>
  <c r="N94" i="10"/>
  <c r="F94" i="10"/>
  <c r="M94" i="10"/>
  <c r="E94" i="10"/>
  <c r="L94" i="10"/>
  <c r="D94" i="10"/>
  <c r="K94" i="10"/>
  <c r="C94" i="10"/>
  <c r="J94" i="10"/>
  <c r="I94" i="10"/>
  <c r="I45" i="10"/>
  <c r="H45" i="10"/>
  <c r="G45" i="10"/>
  <c r="F45" i="10"/>
  <c r="M45" i="10"/>
  <c r="E45" i="10"/>
  <c r="K45" i="10"/>
  <c r="C45" i="10"/>
  <c r="J45" i="10"/>
  <c r="L45" i="10"/>
  <c r="M33" i="10"/>
  <c r="E33" i="10"/>
  <c r="F33" i="10"/>
  <c r="I3" i="10"/>
  <c r="D33" i="10"/>
  <c r="H3" i="10"/>
  <c r="L33" i="10"/>
  <c r="C33" i="10"/>
  <c r="G3" i="10"/>
  <c r="K33" i="10"/>
  <c r="F3" i="10"/>
  <c r="J33" i="10"/>
  <c r="M3" i="10"/>
  <c r="E3" i="10"/>
  <c r="H33" i="10"/>
  <c r="K3" i="10"/>
  <c r="C3" i="10"/>
  <c r="G33" i="10"/>
  <c r="J3" i="10"/>
  <c r="H90" i="10"/>
  <c r="G90" i="10"/>
  <c r="N90" i="10"/>
  <c r="F90" i="10"/>
  <c r="M90" i="10"/>
  <c r="E90" i="10"/>
  <c r="L90" i="10"/>
  <c r="D90" i="10"/>
  <c r="K90" i="10"/>
  <c r="C90" i="10"/>
  <c r="J90" i="10"/>
  <c r="I90" i="10"/>
  <c r="F158" i="10"/>
  <c r="L158" i="10"/>
  <c r="D158" i="10"/>
  <c r="K158" i="10"/>
  <c r="C158" i="10"/>
  <c r="I158" i="10"/>
  <c r="H158" i="10"/>
  <c r="G158" i="10"/>
  <c r="J158" i="10"/>
  <c r="E158" i="10"/>
  <c r="M158" i="10"/>
  <c r="H130" i="10"/>
  <c r="H109" i="10"/>
  <c r="H122" i="10"/>
  <c r="G109" i="10"/>
  <c r="F109" i="10"/>
  <c r="M109" i="10"/>
  <c r="E109" i="10"/>
  <c r="L109" i="10"/>
  <c r="D109" i="10"/>
  <c r="K109" i="10"/>
  <c r="C109" i="10"/>
  <c r="J109" i="10"/>
  <c r="I109" i="10"/>
  <c r="I261" i="10"/>
  <c r="H261" i="10"/>
  <c r="G261" i="10"/>
  <c r="F261" i="10"/>
  <c r="M261" i="10"/>
  <c r="E261" i="10"/>
  <c r="L261" i="10"/>
  <c r="D261" i="10"/>
  <c r="K261" i="10"/>
  <c r="C261" i="10"/>
  <c r="J261" i="10"/>
  <c r="K175" i="10"/>
  <c r="C175" i="10"/>
  <c r="J175" i="10"/>
  <c r="I175" i="10"/>
  <c r="H175" i="10"/>
  <c r="G175" i="10"/>
  <c r="F175" i="10"/>
  <c r="M175" i="10"/>
  <c r="E175" i="10"/>
  <c r="L175" i="10"/>
  <c r="D175" i="10"/>
  <c r="L121" i="10"/>
  <c r="D121" i="10"/>
  <c r="K121" i="10"/>
  <c r="C121" i="10"/>
  <c r="J121" i="10"/>
  <c r="I121" i="10"/>
  <c r="G121" i="10"/>
  <c r="F121" i="10"/>
  <c r="M121" i="10"/>
  <c r="E121" i="10"/>
  <c r="K47" i="10"/>
  <c r="C47" i="10"/>
  <c r="J47" i="10"/>
  <c r="I47" i="10"/>
  <c r="H47" i="10"/>
  <c r="G47" i="10"/>
  <c r="M47" i="10"/>
  <c r="E47" i="10"/>
  <c r="L47" i="10"/>
  <c r="D47" i="10"/>
  <c r="I11" i="10"/>
  <c r="H11" i="10"/>
  <c r="F47" i="10"/>
  <c r="G11" i="10"/>
  <c r="F11" i="10"/>
  <c r="M11" i="10"/>
  <c r="E11" i="10"/>
  <c r="K11" i="10"/>
  <c r="C11" i="10"/>
  <c r="J11" i="10"/>
  <c r="J73" i="10"/>
  <c r="I73" i="10"/>
  <c r="H73" i="10"/>
  <c r="G73" i="10"/>
  <c r="N73" i="10"/>
  <c r="F73" i="10"/>
  <c r="L73" i="10"/>
  <c r="D73" i="10"/>
  <c r="K73" i="10"/>
  <c r="C73" i="10"/>
  <c r="M73" i="10"/>
  <c r="H96" i="10"/>
  <c r="G96" i="10"/>
  <c r="N96" i="10"/>
  <c r="F96" i="10"/>
  <c r="M96" i="10"/>
  <c r="E96" i="10"/>
  <c r="L96" i="10"/>
  <c r="D96" i="10"/>
  <c r="K96" i="10"/>
  <c r="C96" i="10"/>
  <c r="J96" i="10"/>
  <c r="I96" i="10"/>
  <c r="F54" i="10"/>
  <c r="M54" i="10"/>
  <c r="E54" i="10"/>
  <c r="L54" i="10"/>
  <c r="D54" i="10"/>
  <c r="K54" i="10"/>
  <c r="C54" i="10"/>
  <c r="J54" i="10"/>
  <c r="H54" i="10"/>
  <c r="G54" i="10"/>
  <c r="I54" i="10"/>
  <c r="L18" i="10"/>
  <c r="D18" i="10"/>
  <c r="K18" i="10"/>
  <c r="C18" i="10"/>
  <c r="J18" i="10"/>
  <c r="I18" i="10"/>
  <c r="H18" i="10"/>
  <c r="F18" i="10"/>
  <c r="M18" i="10"/>
  <c r="E18" i="10"/>
  <c r="H92" i="10"/>
  <c r="G92" i="10"/>
  <c r="N92" i="10"/>
  <c r="F92" i="10"/>
  <c r="M92" i="10"/>
  <c r="E92" i="10"/>
  <c r="L92" i="10"/>
  <c r="D92" i="10"/>
  <c r="K92" i="10"/>
  <c r="C92" i="10"/>
  <c r="J92" i="10"/>
  <c r="I92" i="10"/>
  <c r="I122" i="10"/>
  <c r="G122" i="10"/>
  <c r="F122" i="10"/>
  <c r="M122" i="10"/>
  <c r="E122" i="10"/>
  <c r="L122" i="10"/>
  <c r="D122" i="10"/>
  <c r="K122" i="10"/>
  <c r="C122" i="10"/>
  <c r="J122" i="10"/>
  <c r="M212" i="10"/>
  <c r="E212" i="10"/>
  <c r="L212" i="10"/>
  <c r="D212" i="10"/>
  <c r="J212" i="10"/>
  <c r="I212" i="10"/>
  <c r="H212" i="10"/>
  <c r="K212" i="10"/>
  <c r="G212" i="10"/>
  <c r="F212" i="10"/>
  <c r="C212" i="10"/>
  <c r="K263" i="10"/>
  <c r="C263" i="10"/>
  <c r="J263" i="10"/>
  <c r="I263" i="10"/>
  <c r="H263" i="10"/>
  <c r="G263" i="10"/>
  <c r="F263" i="10"/>
  <c r="M263" i="10"/>
  <c r="E263" i="10"/>
  <c r="L263" i="10"/>
  <c r="D263" i="10"/>
  <c r="K210" i="10"/>
  <c r="C210" i="10"/>
  <c r="J210" i="10"/>
  <c r="H210" i="10"/>
  <c r="G210" i="10"/>
  <c r="F210" i="10"/>
  <c r="M210" i="10"/>
  <c r="L210" i="10"/>
  <c r="I210" i="10"/>
  <c r="E210" i="10"/>
  <c r="D210" i="10"/>
  <c r="M293" i="10"/>
  <c r="K293" i="10"/>
  <c r="E293" i="10"/>
  <c r="C293" i="10"/>
  <c r="F123" i="10"/>
  <c r="M123" i="10"/>
  <c r="E123" i="10"/>
  <c r="L123" i="10"/>
  <c r="D123" i="10"/>
  <c r="K123" i="10"/>
  <c r="C123" i="10"/>
  <c r="J123" i="10"/>
  <c r="I123" i="10"/>
  <c r="H123" i="10"/>
  <c r="G123" i="10"/>
  <c r="L85" i="10"/>
  <c r="K85" i="10"/>
  <c r="C85" i="10"/>
  <c r="J85" i="10"/>
  <c r="I85" i="10"/>
  <c r="H85" i="10"/>
  <c r="G85" i="10"/>
  <c r="N85" i="10"/>
  <c r="M85" i="10"/>
  <c r="F85" i="10"/>
  <c r="D85" i="10"/>
  <c r="E85" i="10"/>
  <c r="K141" i="10"/>
  <c r="C141" i="10"/>
  <c r="H141" i="10"/>
  <c r="M141" i="10"/>
  <c r="E141" i="10"/>
  <c r="L141" i="10"/>
  <c r="D141" i="10"/>
  <c r="J141" i="10"/>
  <c r="I141" i="10"/>
  <c r="G141" i="10"/>
  <c r="F141" i="10"/>
  <c r="I173" i="10"/>
  <c r="H173" i="10"/>
  <c r="G173" i="10"/>
  <c r="F173" i="10"/>
  <c r="M173" i="10"/>
  <c r="E173" i="10"/>
  <c r="L173" i="10"/>
  <c r="D173" i="10"/>
  <c r="K173" i="10"/>
  <c r="C173" i="10"/>
  <c r="J173" i="10"/>
  <c r="I248" i="10"/>
  <c r="H248" i="10"/>
  <c r="G248" i="10"/>
  <c r="F248" i="10"/>
  <c r="M248" i="10"/>
  <c r="E248" i="10"/>
  <c r="L248" i="10"/>
  <c r="D248" i="10"/>
  <c r="K248" i="10"/>
  <c r="C248" i="10"/>
  <c r="J248" i="10"/>
  <c r="I135" i="10"/>
  <c r="F135" i="10"/>
  <c r="M135" i="10"/>
  <c r="E135" i="10"/>
  <c r="J135" i="10"/>
  <c r="H135" i="10"/>
  <c r="G135" i="10"/>
  <c r="D135" i="10"/>
  <c r="C135" i="10"/>
  <c r="L135" i="10"/>
  <c r="K135" i="10"/>
  <c r="H243" i="10"/>
  <c r="H227" i="10"/>
  <c r="G243" i="10"/>
  <c r="G227" i="10"/>
  <c r="F243" i="10"/>
  <c r="F227" i="10"/>
  <c r="M243" i="10"/>
  <c r="E243" i="10"/>
  <c r="L243" i="10"/>
  <c r="D243" i="10"/>
  <c r="L227" i="10"/>
  <c r="D227" i="10"/>
  <c r="K243" i="10"/>
  <c r="C243" i="10"/>
  <c r="K227" i="10"/>
  <c r="C227" i="10"/>
  <c r="J243" i="10"/>
  <c r="J227" i="10"/>
  <c r="I243" i="10"/>
  <c r="M227" i="10"/>
  <c r="I227" i="10"/>
  <c r="E227" i="10"/>
  <c r="K4" i="20"/>
  <c r="M3" i="20"/>
  <c r="K31" i="20"/>
  <c r="M30" i="20"/>
  <c r="E8" i="10"/>
  <c r="C14" i="10"/>
  <c r="L19" i="10"/>
  <c r="H26" i="10"/>
  <c r="D3" i="10"/>
  <c r="K14" i="10"/>
  <c r="J20" i="10"/>
  <c r="F27" i="10"/>
  <c r="C36" i="10"/>
  <c r="J283" i="10"/>
  <c r="H283" i="10"/>
  <c r="G82" i="10"/>
  <c r="K82" i="10"/>
  <c r="C82" i="10"/>
  <c r="M82" i="10"/>
  <c r="L82" i="10"/>
  <c r="J82" i="10"/>
  <c r="I82" i="10"/>
  <c r="H82" i="10"/>
  <c r="E82" i="10"/>
  <c r="N82" i="10"/>
  <c r="D82" i="10"/>
  <c r="F82" i="10"/>
  <c r="I186" i="10"/>
  <c r="H186" i="10"/>
  <c r="G186" i="10"/>
  <c r="F186" i="10"/>
  <c r="M186" i="10"/>
  <c r="E186" i="10"/>
  <c r="L186" i="10"/>
  <c r="D186" i="10"/>
  <c r="K186" i="10"/>
  <c r="C186" i="10"/>
  <c r="J186" i="10"/>
  <c r="H88" i="10"/>
  <c r="G88" i="10"/>
  <c r="N88" i="10"/>
  <c r="F88" i="10"/>
  <c r="M88" i="10"/>
  <c r="E88" i="10"/>
  <c r="L88" i="10"/>
  <c r="D88" i="10"/>
  <c r="K88" i="10"/>
  <c r="C88" i="10"/>
  <c r="J88" i="10"/>
  <c r="I88" i="10"/>
  <c r="I149" i="10"/>
  <c r="G149" i="10"/>
  <c r="F149" i="10"/>
  <c r="K149" i="10"/>
  <c r="C149" i="10"/>
  <c r="J149" i="10"/>
  <c r="L149" i="10"/>
  <c r="H149" i="10"/>
  <c r="E149" i="10"/>
  <c r="D149" i="10"/>
  <c r="M149" i="10"/>
  <c r="J201" i="10"/>
  <c r="F201" i="10"/>
  <c r="E201" i="10"/>
  <c r="M201" i="10"/>
  <c r="D201" i="10"/>
  <c r="L201" i="10"/>
  <c r="C201" i="10"/>
  <c r="K201" i="10"/>
  <c r="I201" i="10"/>
  <c r="H201" i="10"/>
  <c r="G201" i="10"/>
  <c r="L285" i="10"/>
  <c r="J285" i="10"/>
  <c r="D285" i="10"/>
  <c r="F206" i="10"/>
  <c r="K206" i="10"/>
  <c r="C206" i="10"/>
  <c r="M206" i="10"/>
  <c r="L206" i="10"/>
  <c r="J206" i="10"/>
  <c r="I206" i="10"/>
  <c r="H206" i="10"/>
  <c r="G206" i="10"/>
  <c r="E206" i="10"/>
  <c r="D206" i="10"/>
  <c r="G84" i="10"/>
  <c r="N84" i="10"/>
  <c r="L84" i="10"/>
  <c r="K84" i="10"/>
  <c r="C84" i="10"/>
  <c r="J84" i="10"/>
  <c r="I84" i="10"/>
  <c r="H84" i="10"/>
  <c r="F84" i="10"/>
  <c r="E84" i="10"/>
  <c r="M84" i="10"/>
  <c r="D84" i="10"/>
  <c r="L3" i="10"/>
  <c r="J9" i="10"/>
  <c r="H15" i="10"/>
  <c r="H21" i="10"/>
  <c r="E28" i="10"/>
  <c r="E73" i="10"/>
  <c r="D5" i="10"/>
  <c r="L5" i="10"/>
  <c r="I6" i="10"/>
  <c r="C8" i="10"/>
  <c r="K8" i="10"/>
  <c r="E10" i="10"/>
  <c r="M10" i="10"/>
  <c r="D13" i="10"/>
  <c r="L13" i="10"/>
  <c r="C16" i="10"/>
  <c r="K16" i="10"/>
  <c r="D22" i="10"/>
  <c r="M22" i="10"/>
  <c r="L23" i="10"/>
  <c r="J29" i="10"/>
  <c r="C35" i="10"/>
  <c r="L35" i="10"/>
  <c r="L37" i="10"/>
  <c r="D61" i="10"/>
  <c r="E5" i="10"/>
  <c r="E30" i="10" s="1"/>
  <c r="M5" i="10"/>
  <c r="J6" i="10"/>
  <c r="D8" i="10"/>
  <c r="L8" i="10"/>
  <c r="F10" i="10"/>
  <c r="E13" i="10"/>
  <c r="M13" i="10"/>
  <c r="D16" i="10"/>
  <c r="L16" i="10"/>
  <c r="E22" i="10"/>
  <c r="D23" i="10"/>
  <c r="M23" i="10"/>
  <c r="K29" i="10"/>
  <c r="D35" i="10"/>
  <c r="M35" i="10"/>
  <c r="G44" i="10"/>
  <c r="G5" i="10"/>
  <c r="D6" i="10"/>
  <c r="L6" i="10"/>
  <c r="F8" i="10"/>
  <c r="H10" i="10"/>
  <c r="G13" i="10"/>
  <c r="F16" i="10"/>
  <c r="H22" i="10"/>
  <c r="F23" i="10"/>
  <c r="D29" i="10"/>
  <c r="M29" i="10"/>
  <c r="F35" i="10"/>
  <c r="D37" i="10"/>
  <c r="H5" i="10"/>
  <c r="E6" i="10"/>
  <c r="M6" i="10"/>
  <c r="G8" i="10"/>
  <c r="I10" i="10"/>
  <c r="H13" i="10"/>
  <c r="G16" i="10"/>
  <c r="G23" i="10"/>
  <c r="E29" i="10"/>
  <c r="H35" i="10"/>
  <c r="F37" i="10"/>
  <c r="I46" i="10"/>
  <c r="E58" i="10"/>
  <c r="L185" i="10"/>
  <c r="D185" i="10"/>
  <c r="K185" i="10"/>
  <c r="C185" i="10"/>
  <c r="J185" i="10"/>
  <c r="I185" i="10"/>
  <c r="H185" i="10"/>
  <c r="G185" i="10"/>
  <c r="F185" i="10"/>
  <c r="M185" i="10"/>
  <c r="E185" i="10"/>
  <c r="I165" i="10"/>
  <c r="G165" i="10"/>
  <c r="F165" i="10"/>
  <c r="L165" i="10"/>
  <c r="D165" i="10"/>
  <c r="K165" i="10"/>
  <c r="C165" i="10"/>
  <c r="J165" i="10"/>
  <c r="M165" i="10"/>
  <c r="H165" i="10"/>
  <c r="E165" i="10"/>
  <c r="K137" i="10"/>
  <c r="C137" i="10"/>
  <c r="G137" i="10"/>
  <c r="M137" i="10"/>
  <c r="L137" i="10"/>
  <c r="J137" i="10"/>
  <c r="I137" i="10"/>
  <c r="F137" i="10"/>
  <c r="E137" i="10"/>
  <c r="D137" i="10"/>
  <c r="J245" i="10"/>
  <c r="I245" i="10"/>
  <c r="H245" i="10"/>
  <c r="G245" i="10"/>
  <c r="F245" i="10"/>
  <c r="M245" i="10"/>
  <c r="E245" i="10"/>
  <c r="L245" i="10"/>
  <c r="D245" i="10"/>
  <c r="K245" i="10"/>
  <c r="C245" i="10"/>
  <c r="G246" i="10"/>
  <c r="F246" i="10"/>
  <c r="M246" i="10"/>
  <c r="E246" i="10"/>
  <c r="L246" i="10"/>
  <c r="D246" i="10"/>
  <c r="K246" i="10"/>
  <c r="C246" i="10"/>
  <c r="J246" i="10"/>
  <c r="I246" i="10"/>
  <c r="H246" i="10"/>
  <c r="L172" i="10"/>
  <c r="D172" i="10"/>
  <c r="J172" i="10"/>
  <c r="I172" i="10"/>
  <c r="H172" i="10"/>
  <c r="G172" i="10"/>
  <c r="F172" i="10"/>
  <c r="M172" i="10"/>
  <c r="E172" i="10"/>
  <c r="K172" i="10"/>
  <c r="C172" i="10"/>
  <c r="F22" i="10"/>
  <c r="I286" i="10"/>
  <c r="G286" i="10"/>
  <c r="H160" i="10"/>
  <c r="F160" i="10"/>
  <c r="M160" i="10"/>
  <c r="E160" i="10"/>
  <c r="K160" i="10"/>
  <c r="C160" i="10"/>
  <c r="J160" i="10"/>
  <c r="I160" i="10"/>
  <c r="L160" i="10"/>
  <c r="G160" i="10"/>
  <c r="D160" i="10"/>
  <c r="L31" i="20"/>
  <c r="L39" i="20"/>
  <c r="L47" i="20"/>
  <c r="L55" i="20"/>
  <c r="L64" i="20"/>
  <c r="L72" i="20"/>
  <c r="L80" i="20"/>
  <c r="L88" i="20"/>
  <c r="L96" i="20"/>
  <c r="I5" i="10"/>
  <c r="J22" i="10"/>
  <c r="F29" i="10"/>
  <c r="I35" i="10"/>
  <c r="I65" i="10"/>
  <c r="K280" i="10"/>
  <c r="I280" i="10"/>
  <c r="C280" i="10"/>
  <c r="L368" i="10"/>
  <c r="D368" i="10"/>
  <c r="K368" i="10"/>
  <c r="C368" i="10"/>
  <c r="J368" i="10"/>
  <c r="I368" i="10"/>
  <c r="H368" i="10"/>
  <c r="O368" i="10"/>
  <c r="G368" i="10"/>
  <c r="N368" i="10"/>
  <c r="F368" i="10"/>
  <c r="M368" i="10"/>
  <c r="E368" i="10"/>
  <c r="L44" i="10"/>
  <c r="D44" i="10"/>
  <c r="K44" i="10"/>
  <c r="C44" i="10"/>
  <c r="J44" i="10"/>
  <c r="I44" i="10"/>
  <c r="H44" i="10"/>
  <c r="F44" i="10"/>
  <c r="M44" i="10"/>
  <c r="E44" i="10"/>
  <c r="I367" i="10"/>
  <c r="H367" i="10"/>
  <c r="K271" i="10"/>
  <c r="C271" i="10"/>
  <c r="O367" i="10"/>
  <c r="G367" i="10"/>
  <c r="N367" i="10"/>
  <c r="F367" i="10"/>
  <c r="I271" i="10"/>
  <c r="L270" i="10"/>
  <c r="D270" i="10"/>
  <c r="G269" i="10"/>
  <c r="M367" i="10"/>
  <c r="E367" i="10"/>
  <c r="H271" i="10"/>
  <c r="K270" i="10"/>
  <c r="C270" i="10"/>
  <c r="F269" i="10"/>
  <c r="I268" i="10"/>
  <c r="L267" i="10"/>
  <c r="L367" i="10"/>
  <c r="D367" i="10"/>
  <c r="G271" i="10"/>
  <c r="J270" i="10"/>
  <c r="M269" i="10"/>
  <c r="K367" i="10"/>
  <c r="C367" i="10"/>
  <c r="J367" i="10"/>
  <c r="F271" i="10"/>
  <c r="E270" i="10"/>
  <c r="C269" i="10"/>
  <c r="E268" i="10"/>
  <c r="G267" i="10"/>
  <c r="J266" i="10"/>
  <c r="E271" i="10"/>
  <c r="L269" i="10"/>
  <c r="M268" i="10"/>
  <c r="D268" i="10"/>
  <c r="F267" i="10"/>
  <c r="I266" i="10"/>
  <c r="D271" i="10"/>
  <c r="K269" i="10"/>
  <c r="L268" i="10"/>
  <c r="C268" i="10"/>
  <c r="E267" i="10"/>
  <c r="H266" i="10"/>
  <c r="M270" i="10"/>
  <c r="J269" i="10"/>
  <c r="K268" i="10"/>
  <c r="M267" i="10"/>
  <c r="D267" i="10"/>
  <c r="G266" i="10"/>
  <c r="I270" i="10"/>
  <c r="I269" i="10"/>
  <c r="J268" i="10"/>
  <c r="K267" i="10"/>
  <c r="C267" i="10"/>
  <c r="F266" i="10"/>
  <c r="M271" i="10"/>
  <c r="H270" i="10"/>
  <c r="H269" i="10"/>
  <c r="H268" i="10"/>
  <c r="J267" i="10"/>
  <c r="M266" i="10"/>
  <c r="E266" i="10"/>
  <c r="L271" i="10"/>
  <c r="G270" i="10"/>
  <c r="E269" i="10"/>
  <c r="G268" i="10"/>
  <c r="I267" i="10"/>
  <c r="L266" i="10"/>
  <c r="D266" i="10"/>
  <c r="J271" i="10"/>
  <c r="F270" i="10"/>
  <c r="D269" i="10"/>
  <c r="F268" i="10"/>
  <c r="H267" i="10"/>
  <c r="K266" i="10"/>
  <c r="C266" i="10"/>
  <c r="H264" i="10"/>
  <c r="G264" i="10"/>
  <c r="F264" i="10"/>
  <c r="M264" i="10"/>
  <c r="E264" i="10"/>
  <c r="L264" i="10"/>
  <c r="D264" i="10"/>
  <c r="K264" i="10"/>
  <c r="C264" i="10"/>
  <c r="J264" i="10"/>
  <c r="I264" i="10"/>
  <c r="H280" i="10"/>
  <c r="K279" i="10"/>
  <c r="C279" i="10"/>
  <c r="F278" i="10"/>
  <c r="I277" i="10"/>
  <c r="L276" i="10"/>
  <c r="D276" i="10"/>
  <c r="G275" i="10"/>
  <c r="J274" i="10"/>
  <c r="M273" i="10"/>
  <c r="E273" i="10"/>
  <c r="H272" i="10"/>
  <c r="G280" i="10"/>
  <c r="J279" i="10"/>
  <c r="F280" i="10"/>
  <c r="I279" i="10"/>
  <c r="L278" i="10"/>
  <c r="D278" i="10"/>
  <c r="G277" i="10"/>
  <c r="J276" i="10"/>
  <c r="M275" i="10"/>
  <c r="E275" i="10"/>
  <c r="H274" i="10"/>
  <c r="K273" i="10"/>
  <c r="C273" i="10"/>
  <c r="F272" i="10"/>
  <c r="M280" i="10"/>
  <c r="E280" i="10"/>
  <c r="H279" i="10"/>
  <c r="H358" i="10" s="1"/>
  <c r="K278" i="10"/>
  <c r="C278" i="10"/>
  <c r="F277" i="10"/>
  <c r="I276" i="10"/>
  <c r="L275" i="10"/>
  <c r="D275" i="10"/>
  <c r="G274" i="10"/>
  <c r="J273" i="10"/>
  <c r="M272" i="10"/>
  <c r="E272" i="10"/>
  <c r="L280" i="10"/>
  <c r="D280" i="10"/>
  <c r="G279" i="10"/>
  <c r="J278" i="10"/>
  <c r="M277" i="10"/>
  <c r="E277" i="10"/>
  <c r="E358" i="10" s="1"/>
  <c r="H276" i="10"/>
  <c r="K275" i="10"/>
  <c r="C275" i="10"/>
  <c r="F274" i="10"/>
  <c r="I273" i="10"/>
  <c r="L272" i="10"/>
  <c r="D272" i="10"/>
  <c r="J280" i="10"/>
  <c r="M279" i="10"/>
  <c r="E279" i="10"/>
  <c r="H278" i="10"/>
  <c r="K277" i="10"/>
  <c r="C277" i="10"/>
  <c r="F276" i="10"/>
  <c r="I275" i="10"/>
  <c r="L274" i="10"/>
  <c r="D274" i="10"/>
  <c r="G273" i="10"/>
  <c r="J272" i="10"/>
  <c r="L277" i="10"/>
  <c r="J277" i="10"/>
  <c r="H277" i="10"/>
  <c r="D277" i="10"/>
  <c r="F262" i="10"/>
  <c r="M262" i="10"/>
  <c r="E262" i="10"/>
  <c r="L262" i="10"/>
  <c r="D262" i="10"/>
  <c r="K262" i="10"/>
  <c r="C262" i="10"/>
  <c r="J262" i="10"/>
  <c r="I262" i="10"/>
  <c r="H262" i="10"/>
  <c r="G262" i="10"/>
  <c r="L93" i="10"/>
  <c r="D93" i="10"/>
  <c r="K93" i="10"/>
  <c r="C93" i="10"/>
  <c r="J93" i="10"/>
  <c r="I93" i="10"/>
  <c r="H93" i="10"/>
  <c r="G93" i="10"/>
  <c r="N93" i="10"/>
  <c r="F93" i="10"/>
  <c r="M93" i="10"/>
  <c r="E93" i="10"/>
  <c r="J119" i="10"/>
  <c r="M118" i="10"/>
  <c r="E118" i="10"/>
  <c r="H117" i="10"/>
  <c r="K116" i="10"/>
  <c r="C116" i="10"/>
  <c r="F115" i="10"/>
  <c r="I114" i="10"/>
  <c r="I119" i="10"/>
  <c r="L118" i="10"/>
  <c r="D118" i="10"/>
  <c r="G117" i="10"/>
  <c r="J116" i="10"/>
  <c r="M115" i="10"/>
  <c r="E115" i="10"/>
  <c r="H114" i="10"/>
  <c r="H119" i="10"/>
  <c r="K118" i="10"/>
  <c r="C118" i="10"/>
  <c r="F117" i="10"/>
  <c r="I116" i="10"/>
  <c r="L115" i="10"/>
  <c r="D115" i="10"/>
  <c r="G114" i="10"/>
  <c r="G119" i="10"/>
  <c r="J118" i="10"/>
  <c r="M117" i="10"/>
  <c r="E117" i="10"/>
  <c r="H116" i="10"/>
  <c r="K115" i="10"/>
  <c r="C115" i="10"/>
  <c r="F114" i="10"/>
  <c r="F119" i="10"/>
  <c r="I118" i="10"/>
  <c r="L117" i="10"/>
  <c r="D117" i="10"/>
  <c r="G116" i="10"/>
  <c r="J115" i="10"/>
  <c r="M114" i="10"/>
  <c r="E114" i="10"/>
  <c r="M119" i="10"/>
  <c r="E119" i="10"/>
  <c r="H118" i="10"/>
  <c r="K117" i="10"/>
  <c r="C117" i="10"/>
  <c r="F116" i="10"/>
  <c r="I115" i="10"/>
  <c r="L114" i="10"/>
  <c r="D114" i="10"/>
  <c r="L119" i="10"/>
  <c r="D119" i="10"/>
  <c r="G118" i="10"/>
  <c r="J117" i="10"/>
  <c r="M116" i="10"/>
  <c r="E116" i="10"/>
  <c r="H115" i="10"/>
  <c r="K114" i="10"/>
  <c r="C114" i="10"/>
  <c r="L116" i="10"/>
  <c r="D116" i="10"/>
  <c r="G115" i="10"/>
  <c r="J114" i="10"/>
  <c r="K119" i="10"/>
  <c r="F118" i="10"/>
  <c r="I117" i="10"/>
  <c r="I61" i="10"/>
  <c r="H61" i="10"/>
  <c r="G61" i="10"/>
  <c r="F61" i="10"/>
  <c r="M61" i="10"/>
  <c r="E61" i="10"/>
  <c r="K61" i="10"/>
  <c r="C61" i="10"/>
  <c r="J61" i="10"/>
  <c r="I37" i="10"/>
  <c r="H37" i="10"/>
  <c r="M37" i="10"/>
  <c r="E37" i="10"/>
  <c r="K188" i="10"/>
  <c r="C188" i="10"/>
  <c r="J188" i="10"/>
  <c r="I188" i="10"/>
  <c r="H188" i="10"/>
  <c r="G188" i="10"/>
  <c r="F188" i="10"/>
  <c r="M188" i="10"/>
  <c r="E188" i="10"/>
  <c r="L188" i="10"/>
  <c r="D188" i="10"/>
  <c r="L87" i="10"/>
  <c r="D87" i="10"/>
  <c r="K87" i="10"/>
  <c r="C87" i="10"/>
  <c r="J87" i="10"/>
  <c r="I87" i="10"/>
  <c r="H87" i="10"/>
  <c r="G87" i="10"/>
  <c r="N87" i="10"/>
  <c r="F87" i="10"/>
  <c r="E87" i="10"/>
  <c r="M110" i="10"/>
  <c r="E110" i="10"/>
  <c r="L110" i="10"/>
  <c r="D110" i="10"/>
  <c r="H127" i="10"/>
  <c r="K110" i="10"/>
  <c r="C110" i="10"/>
  <c r="J110" i="10"/>
  <c r="I110" i="10"/>
  <c r="H110" i="10"/>
  <c r="G110" i="10"/>
  <c r="F110" i="10"/>
  <c r="L52" i="10"/>
  <c r="D52" i="10"/>
  <c r="K52" i="10"/>
  <c r="C52" i="10"/>
  <c r="J52" i="10"/>
  <c r="I52" i="10"/>
  <c r="H52" i="10"/>
  <c r="F52" i="10"/>
  <c r="M52" i="10"/>
  <c r="E52" i="10"/>
  <c r="G163" i="10"/>
  <c r="M163" i="10"/>
  <c r="E163" i="10"/>
  <c r="L163" i="10"/>
  <c r="D163" i="10"/>
  <c r="J163" i="10"/>
  <c r="I163" i="10"/>
  <c r="H163" i="10"/>
  <c r="K163" i="10"/>
  <c r="F163" i="10"/>
  <c r="C163" i="10"/>
  <c r="F150" i="10"/>
  <c r="L150" i="10"/>
  <c r="D150" i="10"/>
  <c r="K150" i="10"/>
  <c r="C150" i="10"/>
  <c r="H150" i="10"/>
  <c r="G150" i="10"/>
  <c r="M150" i="10"/>
  <c r="J150" i="10"/>
  <c r="I150" i="10"/>
  <c r="E150" i="10"/>
  <c r="L89" i="10"/>
  <c r="D89" i="10"/>
  <c r="K89" i="10"/>
  <c r="C89" i="10"/>
  <c r="J89" i="10"/>
  <c r="I89" i="10"/>
  <c r="H89" i="10"/>
  <c r="G89" i="10"/>
  <c r="N89" i="10"/>
  <c r="F89" i="10"/>
  <c r="M89" i="10"/>
  <c r="E89" i="10"/>
  <c r="J111" i="10"/>
  <c r="I111" i="10"/>
  <c r="H111" i="10"/>
  <c r="H142" i="10" s="1"/>
  <c r="H339" i="10" s="1"/>
  <c r="G111" i="10"/>
  <c r="F111" i="10"/>
  <c r="M111" i="10"/>
  <c r="E111" i="10"/>
  <c r="L111" i="10"/>
  <c r="D111" i="10"/>
  <c r="C111" i="10"/>
  <c r="K111" i="10"/>
  <c r="F166" i="10"/>
  <c r="L166" i="10"/>
  <c r="D166" i="10"/>
  <c r="K166" i="10"/>
  <c r="C166" i="10"/>
  <c r="J166" i="10"/>
  <c r="I166" i="10"/>
  <c r="H166" i="10"/>
  <c r="G166" i="10"/>
  <c r="M166" i="10"/>
  <c r="E166" i="10"/>
  <c r="H86" i="10"/>
  <c r="G86" i="10"/>
  <c r="N86" i="10"/>
  <c r="F86" i="10"/>
  <c r="M86" i="10"/>
  <c r="E86" i="10"/>
  <c r="L86" i="10"/>
  <c r="D86" i="10"/>
  <c r="K86" i="10"/>
  <c r="C86" i="10"/>
  <c r="J86" i="10"/>
  <c r="I86" i="10"/>
  <c r="G147" i="10"/>
  <c r="L147" i="10"/>
  <c r="D147" i="10"/>
  <c r="I147" i="10"/>
  <c r="H147" i="10"/>
  <c r="M147" i="10"/>
  <c r="K147" i="10"/>
  <c r="J147" i="10"/>
  <c r="F147" i="10"/>
  <c r="E147" i="10"/>
  <c r="C147" i="10"/>
  <c r="J170" i="10"/>
  <c r="H170" i="10"/>
  <c r="G170" i="10"/>
  <c r="F170" i="10"/>
  <c r="M170" i="10"/>
  <c r="E170" i="10"/>
  <c r="L170" i="10"/>
  <c r="D170" i="10"/>
  <c r="K170" i="10"/>
  <c r="C170" i="10"/>
  <c r="I170" i="10"/>
  <c r="J253" i="10"/>
  <c r="H235" i="10"/>
  <c r="H356" i="10" s="1"/>
  <c r="I253" i="10"/>
  <c r="I256" i="10" s="1"/>
  <c r="I342" i="10" s="1"/>
  <c r="G235" i="10"/>
  <c r="H253" i="10"/>
  <c r="F235" i="10"/>
  <c r="F356" i="10" s="1"/>
  <c r="G253" i="10"/>
  <c r="F253" i="10"/>
  <c r="L235" i="10"/>
  <c r="L256" i="10" s="1"/>
  <c r="L342" i="10" s="1"/>
  <c r="D235" i="10"/>
  <c r="M253" i="10"/>
  <c r="E253" i="10"/>
  <c r="K235" i="10"/>
  <c r="C235" i="10"/>
  <c r="C356" i="10" s="1"/>
  <c r="L253" i="10"/>
  <c r="D253" i="10"/>
  <c r="J235" i="10"/>
  <c r="K253" i="10"/>
  <c r="C253" i="10"/>
  <c r="M235" i="10"/>
  <c r="I235" i="10"/>
  <c r="I356" i="10" s="1"/>
  <c r="E235" i="10"/>
  <c r="E256" i="10" s="1"/>
  <c r="E342" i="10" s="1"/>
  <c r="M215" i="10"/>
  <c r="E215" i="10"/>
  <c r="L215" i="10"/>
  <c r="D215" i="10"/>
  <c r="K215" i="10"/>
  <c r="C215" i="10"/>
  <c r="I215" i="10"/>
  <c r="H215" i="10"/>
  <c r="F197" i="10"/>
  <c r="G215" i="10"/>
  <c r="I197" i="10"/>
  <c r="H197" i="10"/>
  <c r="G197" i="10"/>
  <c r="J215" i="10"/>
  <c r="E197" i="10"/>
  <c r="F215" i="10"/>
  <c r="M197" i="10"/>
  <c r="D197" i="10"/>
  <c r="L197" i="10"/>
  <c r="C197" i="10"/>
  <c r="K197" i="10"/>
  <c r="J197" i="10"/>
  <c r="M103" i="10"/>
  <c r="E103" i="10"/>
  <c r="L103" i="10"/>
  <c r="D103" i="10"/>
  <c r="K103" i="10"/>
  <c r="C103" i="10"/>
  <c r="J103" i="10"/>
  <c r="I103" i="10"/>
  <c r="H103" i="10"/>
  <c r="G103" i="10"/>
  <c r="N103" i="10"/>
  <c r="F287" i="10"/>
  <c r="D287" i="10"/>
  <c r="L287" i="10"/>
  <c r="K23" i="10"/>
  <c r="C23" i="10"/>
  <c r="H211" i="10"/>
  <c r="G211" i="10"/>
  <c r="M211" i="10"/>
  <c r="E211" i="10"/>
  <c r="L211" i="10"/>
  <c r="D211" i="10"/>
  <c r="K211" i="10"/>
  <c r="C211" i="10"/>
  <c r="J211" i="10"/>
  <c r="I211" i="10"/>
  <c r="F211" i="10"/>
  <c r="E290" i="10"/>
  <c r="C290" i="10"/>
  <c r="M290" i="10"/>
  <c r="K290" i="10"/>
  <c r="H217" i="10"/>
  <c r="G217" i="10"/>
  <c r="F217" i="10"/>
  <c r="L217" i="10"/>
  <c r="D217" i="10"/>
  <c r="K217" i="10"/>
  <c r="C217" i="10"/>
  <c r="J217" i="10"/>
  <c r="I217" i="10"/>
  <c r="E217" i="10"/>
  <c r="M217" i="10"/>
  <c r="G59" i="10"/>
  <c r="F59" i="10"/>
  <c r="M59" i="10"/>
  <c r="E59" i="10"/>
  <c r="L59" i="10"/>
  <c r="D59" i="10"/>
  <c r="K59" i="10"/>
  <c r="C59" i="10"/>
  <c r="I59" i="10"/>
  <c r="H59" i="10"/>
  <c r="F46" i="10"/>
  <c r="M46" i="10"/>
  <c r="E46" i="10"/>
  <c r="L46" i="10"/>
  <c r="D46" i="10"/>
  <c r="K46" i="10"/>
  <c r="K351" i="10" s="1"/>
  <c r="C46" i="10"/>
  <c r="J46" i="10"/>
  <c r="J351" i="10" s="1"/>
  <c r="H46" i="10"/>
  <c r="G46" i="10"/>
  <c r="F62" i="10"/>
  <c r="M62" i="10"/>
  <c r="E62" i="10"/>
  <c r="L62" i="10"/>
  <c r="D62" i="10"/>
  <c r="K62" i="10"/>
  <c r="C62" i="10"/>
  <c r="J62" i="10"/>
  <c r="H62" i="10"/>
  <c r="G62" i="10"/>
  <c r="F187" i="10"/>
  <c r="M187" i="10"/>
  <c r="E187" i="10"/>
  <c r="L187" i="10"/>
  <c r="D187" i="10"/>
  <c r="K187" i="10"/>
  <c r="C187" i="10"/>
  <c r="J187" i="10"/>
  <c r="I187" i="10"/>
  <c r="H187" i="10"/>
  <c r="G187" i="10"/>
  <c r="J162" i="10"/>
  <c r="H162" i="10"/>
  <c r="G162" i="10"/>
  <c r="M162" i="10"/>
  <c r="M354" i="10" s="1"/>
  <c r="E162" i="10"/>
  <c r="L162" i="10"/>
  <c r="D162" i="10"/>
  <c r="K162" i="10"/>
  <c r="C162" i="10"/>
  <c r="I162" i="10"/>
  <c r="I354" i="10" s="1"/>
  <c r="F162" i="10"/>
  <c r="H199" i="10"/>
  <c r="H355" i="10" s="1"/>
  <c r="L199" i="10"/>
  <c r="C199" i="10"/>
  <c r="K199" i="10"/>
  <c r="J199" i="10"/>
  <c r="I199" i="10"/>
  <c r="G199" i="10"/>
  <c r="F199" i="10"/>
  <c r="E199" i="10"/>
  <c r="M199" i="10"/>
  <c r="D199" i="10"/>
  <c r="L34" i="20"/>
  <c r="L42" i="20"/>
  <c r="L67" i="20"/>
  <c r="L75" i="20"/>
  <c r="L83" i="20"/>
  <c r="J5" i="10"/>
  <c r="G6" i="10"/>
  <c r="I8" i="10"/>
  <c r="C10" i="10"/>
  <c r="K10" i="10"/>
  <c r="J13" i="10"/>
  <c r="I16" i="10"/>
  <c r="K22" i="10"/>
  <c r="I23" i="10"/>
  <c r="J37" i="10"/>
  <c r="J59" i="10"/>
  <c r="G35" i="10"/>
  <c r="L148" i="10"/>
  <c r="D148" i="10"/>
  <c r="I148" i="10"/>
  <c r="F148" i="10"/>
  <c r="M148" i="10"/>
  <c r="E148" i="10"/>
  <c r="C148" i="10"/>
  <c r="K148" i="10"/>
  <c r="J148" i="10"/>
  <c r="H148" i="10"/>
  <c r="G148" i="10"/>
  <c r="F65" i="10"/>
  <c r="I29" i="10"/>
  <c r="M65" i="10"/>
  <c r="E65" i="10"/>
  <c r="L65" i="10"/>
  <c r="D65" i="10"/>
  <c r="K65" i="10"/>
  <c r="C65" i="10"/>
  <c r="J65" i="10"/>
  <c r="H65" i="10"/>
  <c r="G65" i="10"/>
  <c r="J71" i="10"/>
  <c r="I71" i="10"/>
  <c r="H71" i="10"/>
  <c r="G71" i="10"/>
  <c r="N71" i="10"/>
  <c r="F71" i="10"/>
  <c r="L71" i="10"/>
  <c r="D71" i="10"/>
  <c r="K71" i="10"/>
  <c r="C71" i="10"/>
  <c r="H168" i="10"/>
  <c r="F168" i="10"/>
  <c r="M168" i="10"/>
  <c r="E168" i="10"/>
  <c r="L168" i="10"/>
  <c r="D168" i="10"/>
  <c r="K168" i="10"/>
  <c r="C168" i="10"/>
  <c r="J168" i="10"/>
  <c r="I168" i="10"/>
  <c r="G168" i="10"/>
  <c r="M282" i="10"/>
  <c r="K282" i="10"/>
  <c r="E282" i="10"/>
  <c r="C282" i="10"/>
  <c r="J58" i="10"/>
  <c r="I58" i="10"/>
  <c r="H58" i="10"/>
  <c r="G58" i="10"/>
  <c r="F58" i="10"/>
  <c r="L58" i="10"/>
  <c r="D58" i="10"/>
  <c r="K58" i="10"/>
  <c r="C58" i="10"/>
  <c r="H179" i="10"/>
  <c r="G179" i="10"/>
  <c r="F179" i="10"/>
  <c r="M179" i="10"/>
  <c r="E179" i="10"/>
  <c r="L179" i="10"/>
  <c r="D179" i="10"/>
  <c r="K179" i="10"/>
  <c r="C179" i="10"/>
  <c r="J179" i="10"/>
  <c r="I179" i="10"/>
  <c r="I196" i="10"/>
  <c r="I355" i="10" s="1"/>
  <c r="K196" i="10"/>
  <c r="J196" i="10"/>
  <c r="J355" i="10" s="1"/>
  <c r="H196" i="10"/>
  <c r="G196" i="10"/>
  <c r="F196" i="10"/>
  <c r="E196" i="10"/>
  <c r="E355" i="10" s="1"/>
  <c r="M196" i="10"/>
  <c r="D196" i="10"/>
  <c r="D355" i="10" s="1"/>
  <c r="L196" i="10"/>
  <c r="L355" i="10" s="1"/>
  <c r="C196" i="10"/>
  <c r="C355" i="10" s="1"/>
  <c r="C5" i="10"/>
  <c r="K5" i="10"/>
  <c r="H6" i="10"/>
  <c r="J8" i="10"/>
  <c r="D10" i="10"/>
  <c r="L10" i="10"/>
  <c r="C13" i="10"/>
  <c r="K13" i="10"/>
  <c r="J16" i="10"/>
  <c r="C22" i="10"/>
  <c r="L22" i="10"/>
  <c r="J23" i="10"/>
  <c r="H29" i="10"/>
  <c r="K35" i="10"/>
  <c r="K37" i="10"/>
  <c r="E71" i="10"/>
  <c r="S96" i="13"/>
  <c r="AE95" i="13"/>
  <c r="AE96" i="13" s="1"/>
  <c r="K354" i="10"/>
  <c r="E332" i="10"/>
  <c r="E343" i="10" s="1"/>
  <c r="D357" i="10"/>
  <c r="L332" i="10"/>
  <c r="L343" i="10" s="1"/>
  <c r="K357" i="10"/>
  <c r="J256" i="10"/>
  <c r="J342" i="10" s="1"/>
  <c r="H332" i="10"/>
  <c r="H343" i="10" s="1"/>
  <c r="G357" i="10"/>
  <c r="M356" i="10"/>
  <c r="G356" i="10"/>
  <c r="F332" i="10"/>
  <c r="F343" i="10" s="1"/>
  <c r="E357" i="10"/>
  <c r="G332" i="10"/>
  <c r="G343" i="10" s="1"/>
  <c r="F357" i="10"/>
  <c r="D356" i="10"/>
  <c r="C332" i="10"/>
  <c r="C343" i="10" s="1"/>
  <c r="D332" i="10"/>
  <c r="D343" i="10" s="1"/>
  <c r="C357" i="10"/>
  <c r="E353" i="10"/>
  <c r="G256" i="10"/>
  <c r="G342" i="10" s="1"/>
  <c r="F353" i="10"/>
  <c r="K353" i="10"/>
  <c r="D353" i="10"/>
  <c r="J356" i="10"/>
  <c r="I332" i="10"/>
  <c r="I343" i="10" s="1"/>
  <c r="H357" i="10"/>
  <c r="K356" i="10"/>
  <c r="J332" i="10"/>
  <c r="J343" i="10" s="1"/>
  <c r="I357" i="10"/>
  <c r="K332" i="10"/>
  <c r="K343" i="10" s="1"/>
  <c r="J357" i="10"/>
  <c r="B133" i="9"/>
  <c r="C90" i="9" s="1"/>
  <c r="D90" i="9" s="1"/>
  <c r="J353" i="10"/>
  <c r="M332" i="10"/>
  <c r="M343" i="10" s="1"/>
  <c r="L357" i="10"/>
  <c r="L353" i="10"/>
  <c r="D256" i="10"/>
  <c r="D342" i="10" s="1"/>
  <c r="M357" i="10"/>
  <c r="L351" i="10"/>
  <c r="B83" i="9"/>
  <c r="C68" i="9" s="1"/>
  <c r="B38" i="9"/>
  <c r="C3" i="9" s="1"/>
  <c r="E356" i="10" l="1"/>
  <c r="F256" i="10"/>
  <c r="F342" i="10" s="1"/>
  <c r="J142" i="10"/>
  <c r="J339" i="10" s="1"/>
  <c r="E354" i="10"/>
  <c r="M358" i="10"/>
  <c r="L354" i="10"/>
  <c r="F218" i="10"/>
  <c r="F341" i="10" s="1"/>
  <c r="D351" i="10"/>
  <c r="C30" i="10"/>
  <c r="K355" i="10"/>
  <c r="L66" i="10"/>
  <c r="L337" i="10" s="1"/>
  <c r="L104" i="10"/>
  <c r="L338" i="10" s="1"/>
  <c r="M180" i="10"/>
  <c r="M340" i="10" s="1"/>
  <c r="J30" i="10"/>
  <c r="C218" i="10"/>
  <c r="C341" i="10" s="1"/>
  <c r="E351" i="10"/>
  <c r="G218" i="10"/>
  <c r="G341" i="10" s="1"/>
  <c r="C256" i="10"/>
  <c r="C342" i="10" s="1"/>
  <c r="M256" i="10"/>
  <c r="M342" i="10" s="1"/>
  <c r="F180" i="10"/>
  <c r="F340" i="10" s="1"/>
  <c r="G180" i="10"/>
  <c r="G340" i="10" s="1"/>
  <c r="H354" i="10"/>
  <c r="K142" i="10"/>
  <c r="K339" i="10" s="1"/>
  <c r="D354" i="10"/>
  <c r="H351" i="10"/>
  <c r="G142" i="10"/>
  <c r="G339" i="10" s="1"/>
  <c r="L142" i="10"/>
  <c r="L339" i="10" s="1"/>
  <c r="I142" i="10"/>
  <c r="I339" i="10" s="1"/>
  <c r="M142" i="10"/>
  <c r="M339" i="10" s="1"/>
  <c r="C142" i="10"/>
  <c r="C339" i="10" s="1"/>
  <c r="D142" i="10"/>
  <c r="D339" i="10" s="1"/>
  <c r="F142" i="10"/>
  <c r="F339" i="10" s="1"/>
  <c r="J294" i="10"/>
  <c r="J344" i="10" s="1"/>
  <c r="C358" i="10"/>
  <c r="I294" i="10"/>
  <c r="I344" i="10" s="1"/>
  <c r="G358" i="10"/>
  <c r="L358" i="10"/>
  <c r="F358" i="10"/>
  <c r="D358" i="10"/>
  <c r="M294" i="10"/>
  <c r="M344" i="10" s="1"/>
  <c r="M345" i="10" s="1"/>
  <c r="F294" i="10"/>
  <c r="F344" i="10" s="1"/>
  <c r="H294" i="10"/>
  <c r="H344" i="10" s="1"/>
  <c r="I351" i="10"/>
  <c r="H256" i="10"/>
  <c r="H342" i="10" s="1"/>
  <c r="G30" i="10"/>
  <c r="D66" i="10"/>
  <c r="D337" i="10" s="1"/>
  <c r="F30" i="10"/>
  <c r="J218" i="10"/>
  <c r="J341" i="10" s="1"/>
  <c r="J345" i="10" s="1"/>
  <c r="C353" i="10"/>
  <c r="I353" i="10"/>
  <c r="M66" i="10"/>
  <c r="M337" i="10" s="1"/>
  <c r="F351" i="10"/>
  <c r="G353" i="10"/>
  <c r="C354" i="10"/>
  <c r="J66" i="10"/>
  <c r="J337" i="10" s="1"/>
  <c r="I66" i="10"/>
  <c r="I337" i="10" s="1"/>
  <c r="I345" i="10" s="1"/>
  <c r="H66" i="10"/>
  <c r="H337" i="10" s="1"/>
  <c r="K358" i="10"/>
  <c r="M30" i="10"/>
  <c r="H353" i="10"/>
  <c r="M353" i="10"/>
  <c r="F104" i="10"/>
  <c r="F338" i="10" s="1"/>
  <c r="F355" i="10"/>
  <c r="F354" i="10"/>
  <c r="G354" i="10"/>
  <c r="M351" i="10"/>
  <c r="M218" i="10"/>
  <c r="M341" i="10" s="1"/>
  <c r="E218" i="10"/>
  <c r="E341" i="10" s="1"/>
  <c r="D218" i="10"/>
  <c r="D341" i="10" s="1"/>
  <c r="L356" i="10"/>
  <c r="G104" i="10"/>
  <c r="G338" i="10" s="1"/>
  <c r="G345" i="10" s="1"/>
  <c r="D180" i="10"/>
  <c r="D340" i="10" s="1"/>
  <c r="J180" i="10"/>
  <c r="J340" i="10" s="1"/>
  <c r="G294" i="10"/>
  <c r="G344" i="10" s="1"/>
  <c r="E294" i="10"/>
  <c r="E344" i="10" s="1"/>
  <c r="C294" i="10"/>
  <c r="C344" i="10" s="1"/>
  <c r="E180" i="10"/>
  <c r="E340" i="10" s="1"/>
  <c r="K294" i="10"/>
  <c r="K344" i="10" s="1"/>
  <c r="M355" i="10"/>
  <c r="L218" i="10"/>
  <c r="L341" i="10" s="1"/>
  <c r="L345" i="10" s="1"/>
  <c r="C66" i="10"/>
  <c r="C337" i="10" s="1"/>
  <c r="H30" i="10"/>
  <c r="I180" i="10"/>
  <c r="I340" i="10" s="1"/>
  <c r="C180" i="10"/>
  <c r="C340" i="10" s="1"/>
  <c r="K30" i="10"/>
  <c r="G355" i="10"/>
  <c r="K180" i="10"/>
  <c r="K340" i="10" s="1"/>
  <c r="I30" i="10"/>
  <c r="O30" i="10" s="1"/>
  <c r="L180" i="10"/>
  <c r="L340" i="10" s="1"/>
  <c r="K218" i="10"/>
  <c r="K341" i="10" s="1"/>
  <c r="L294" i="10"/>
  <c r="L344" i="10" s="1"/>
  <c r="K66" i="10"/>
  <c r="K337" i="10" s="1"/>
  <c r="I358" i="10"/>
  <c r="E142" i="10"/>
  <c r="E339" i="10" s="1"/>
  <c r="L30" i="10"/>
  <c r="F66" i="10"/>
  <c r="F337" i="10" s="1"/>
  <c r="F345" i="10" s="1"/>
  <c r="G66" i="10"/>
  <c r="G337" i="10" s="1"/>
  <c r="K256" i="10"/>
  <c r="K342" i="10" s="1"/>
  <c r="D30" i="10"/>
  <c r="N104" i="10"/>
  <c r="N338" i="10" s="1"/>
  <c r="N345" i="10" s="1"/>
  <c r="I352" i="10"/>
  <c r="I359" i="10" s="1"/>
  <c r="C369" i="10"/>
  <c r="H180" i="10"/>
  <c r="H340" i="10" s="1"/>
  <c r="H104" i="10"/>
  <c r="H338" i="10" s="1"/>
  <c r="H345" i="10" s="1"/>
  <c r="J352" i="10"/>
  <c r="K369" i="10"/>
  <c r="C104" i="10"/>
  <c r="C338" i="10" s="1"/>
  <c r="I104" i="10"/>
  <c r="I338" i="10" s="1"/>
  <c r="L352" i="10"/>
  <c r="L359" i="10" s="1"/>
  <c r="D369" i="10"/>
  <c r="E66" i="10"/>
  <c r="E337" i="10" s="1"/>
  <c r="E345" i="10" s="1"/>
  <c r="J358" i="10"/>
  <c r="H218" i="10"/>
  <c r="H341" i="10" s="1"/>
  <c r="D294" i="10"/>
  <c r="D344" i="10" s="1"/>
  <c r="C351" i="10"/>
  <c r="I218" i="10"/>
  <c r="I341" i="10" s="1"/>
  <c r="J354" i="10"/>
  <c r="K104" i="10"/>
  <c r="K338" i="10" s="1"/>
  <c r="K345" i="10" s="1"/>
  <c r="F352" i="10"/>
  <c r="M352" i="10"/>
  <c r="M359" i="10" s="1"/>
  <c r="K32" i="20"/>
  <c r="M31" i="20"/>
  <c r="G369" i="10"/>
  <c r="L369" i="10"/>
  <c r="G351" i="10"/>
  <c r="E104" i="10"/>
  <c r="E338" i="10" s="1"/>
  <c r="D104" i="10"/>
  <c r="D338" i="10" s="1"/>
  <c r="D352" i="10"/>
  <c r="D359" i="10" s="1"/>
  <c r="C352" i="10"/>
  <c r="O369" i="10"/>
  <c r="E369" i="10"/>
  <c r="N352" i="10"/>
  <c r="N359" i="10" s="1"/>
  <c r="K352" i="10"/>
  <c r="K359" i="10" s="1"/>
  <c r="K5" i="20"/>
  <c r="M4" i="20"/>
  <c r="H369" i="10"/>
  <c r="M369" i="10"/>
  <c r="E352" i="10"/>
  <c r="G352" i="10"/>
  <c r="I369" i="10"/>
  <c r="F369" i="10"/>
  <c r="H352" i="10"/>
  <c r="H359" i="10" s="1"/>
  <c r="J369" i="10"/>
  <c r="N369" i="10"/>
  <c r="K63" i="20"/>
  <c r="M62" i="20"/>
  <c r="M104" i="10"/>
  <c r="M338" i="10" s="1"/>
  <c r="C345" i="10"/>
  <c r="C129" i="9"/>
  <c r="C127" i="9"/>
  <c r="C73" i="9"/>
  <c r="C56" i="9"/>
  <c r="C74" i="9"/>
  <c r="C60" i="9"/>
  <c r="C69" i="9"/>
  <c r="C70" i="9"/>
  <c r="C66" i="9"/>
  <c r="C75" i="9"/>
  <c r="J359" i="10"/>
  <c r="C58" i="9"/>
  <c r="C78" i="9"/>
  <c r="C52" i="9"/>
  <c r="C48" i="9"/>
  <c r="D48" i="9" s="1"/>
  <c r="C53" i="9"/>
  <c r="C65" i="9"/>
  <c r="C62" i="9"/>
  <c r="C67" i="9"/>
  <c r="C359" i="10"/>
  <c r="C50" i="9"/>
  <c r="C96" i="9"/>
  <c r="C106" i="9"/>
  <c r="C104" i="9"/>
  <c r="C76" i="9"/>
  <c r="C71" i="9"/>
  <c r="C80" i="9"/>
  <c r="C111" i="9"/>
  <c r="C94" i="9"/>
  <c r="C125" i="9"/>
  <c r="C116" i="9"/>
  <c r="C97" i="9"/>
  <c r="C118" i="9"/>
  <c r="C123" i="9"/>
  <c r="C92" i="9"/>
  <c r="C82" i="9"/>
  <c r="C77" i="9"/>
  <c r="C51" i="9"/>
  <c r="C99" i="9"/>
  <c r="C49" i="9"/>
  <c r="C81" i="9"/>
  <c r="C55" i="9"/>
  <c r="C57" i="9"/>
  <c r="C113" i="9"/>
  <c r="C54" i="9"/>
  <c r="C61" i="9"/>
  <c r="C63" i="9"/>
  <c r="C101" i="9"/>
  <c r="C117" i="9"/>
  <c r="C110" i="9"/>
  <c r="C122" i="9"/>
  <c r="C115" i="9"/>
  <c r="C124" i="9"/>
  <c r="C105" i="9"/>
  <c r="C103" i="9"/>
  <c r="C72" i="9"/>
  <c r="C79" i="9"/>
  <c r="C112" i="9"/>
  <c r="C98" i="9"/>
  <c r="C93" i="9"/>
  <c r="C91" i="9"/>
  <c r="D91" i="9" s="1"/>
  <c r="C126" i="9"/>
  <c r="C100" i="9"/>
  <c r="C131" i="9"/>
  <c r="C114" i="9"/>
  <c r="C132" i="9"/>
  <c r="C119" i="9"/>
  <c r="C120" i="9"/>
  <c r="C107" i="9"/>
  <c r="C102" i="9"/>
  <c r="C121" i="9"/>
  <c r="C130" i="9"/>
  <c r="C128" i="9"/>
  <c r="C64" i="9"/>
  <c r="C59" i="9"/>
  <c r="C109" i="9"/>
  <c r="C108" i="9"/>
  <c r="C95" i="9"/>
  <c r="D3" i="9"/>
  <c r="C37" i="9"/>
  <c r="C31" i="9"/>
  <c r="C25" i="9"/>
  <c r="C19" i="9"/>
  <c r="C13" i="9"/>
  <c r="C7" i="9"/>
  <c r="C36" i="9"/>
  <c r="C30" i="9"/>
  <c r="C24" i="9"/>
  <c r="C18" i="9"/>
  <c r="C12" i="9"/>
  <c r="C35" i="9"/>
  <c r="C29" i="9"/>
  <c r="C23" i="9"/>
  <c r="C17" i="9"/>
  <c r="C11" i="9"/>
  <c r="C5" i="9"/>
  <c r="C34" i="9"/>
  <c r="C28" i="9"/>
  <c r="C22" i="9"/>
  <c r="C16" i="9"/>
  <c r="C10" i="9"/>
  <c r="C4" i="9"/>
  <c r="C33" i="9"/>
  <c r="C27" i="9"/>
  <c r="C21" i="9"/>
  <c r="C15" i="9"/>
  <c r="C9" i="9"/>
  <c r="C32" i="9"/>
  <c r="C26" i="9"/>
  <c r="C20" i="9"/>
  <c r="C14" i="9"/>
  <c r="C8" i="9"/>
  <c r="C6" i="9"/>
  <c r="D345" i="10" l="1"/>
  <c r="F359" i="10"/>
  <c r="E359" i="10"/>
  <c r="G359" i="10"/>
  <c r="K64" i="20"/>
  <c r="M63" i="20"/>
  <c r="K33" i="20"/>
  <c r="M32" i="20"/>
  <c r="K6" i="20"/>
  <c r="M5" i="20"/>
  <c r="D49" i="9"/>
  <c r="D50" i="9" s="1"/>
  <c r="D51" i="9" s="1"/>
  <c r="D52" i="9" s="1"/>
  <c r="D53" i="9" s="1"/>
  <c r="D54" i="9" s="1"/>
  <c r="D55" i="9" s="1"/>
  <c r="D56" i="9" s="1"/>
  <c r="D57" i="9" s="1"/>
  <c r="D58" i="9" s="1"/>
  <c r="D59" i="9" s="1"/>
  <c r="D60" i="9" s="1"/>
  <c r="D61" i="9" s="1"/>
  <c r="D62" i="9" s="1"/>
  <c r="D63" i="9" s="1"/>
  <c r="D64" i="9" s="1"/>
  <c r="D65" i="9" s="1"/>
  <c r="D66" i="9" s="1"/>
  <c r="D67" i="9" s="1"/>
  <c r="D68" i="9" s="1"/>
  <c r="D69" i="9" s="1"/>
  <c r="D70" i="9" s="1"/>
  <c r="D71" i="9" s="1"/>
  <c r="D72" i="9" s="1"/>
  <c r="D73" i="9" s="1"/>
  <c r="D74" i="9" s="1"/>
  <c r="D75" i="9" s="1"/>
  <c r="D76" i="9" s="1"/>
  <c r="D77" i="9" s="1"/>
  <c r="D78" i="9" s="1"/>
  <c r="D79" i="9" s="1"/>
  <c r="D80" i="9" s="1"/>
  <c r="D81" i="9" s="1"/>
  <c r="D82" i="9" s="1"/>
  <c r="D92" i="9"/>
  <c r="D93" i="9" s="1"/>
  <c r="D94" i="9" s="1"/>
  <c r="D95" i="9" s="1"/>
  <c r="D96" i="9" s="1"/>
  <c r="D97" i="9" s="1"/>
  <c r="D98" i="9" s="1"/>
  <c r="D99" i="9" s="1"/>
  <c r="D100" i="9" s="1"/>
  <c r="D101" i="9" s="1"/>
  <c r="D102" i="9" s="1"/>
  <c r="D103" i="9" s="1"/>
  <c r="D104" i="9" s="1"/>
  <c r="D105" i="9" s="1"/>
  <c r="D106" i="9" s="1"/>
  <c r="D107" i="9" s="1"/>
  <c r="D108" i="9" s="1"/>
  <c r="D109" i="9" s="1"/>
  <c r="D110" i="9" s="1"/>
  <c r="D111" i="9" s="1"/>
  <c r="D112" i="9" s="1"/>
  <c r="D113" i="9" s="1"/>
  <c r="D114" i="9" s="1"/>
  <c r="D115" i="9" s="1"/>
  <c r="D116" i="9" s="1"/>
  <c r="D117" i="9" s="1"/>
  <c r="D118" i="9" s="1"/>
  <c r="D119" i="9" s="1"/>
  <c r="D120" i="9" s="1"/>
  <c r="D121" i="9" s="1"/>
  <c r="D122" i="9" s="1"/>
  <c r="D123" i="9" s="1"/>
  <c r="D124" i="9" s="1"/>
  <c r="D125" i="9" s="1"/>
  <c r="D126" i="9" s="1"/>
  <c r="D127" i="9" s="1"/>
  <c r="D128" i="9" s="1"/>
  <c r="D129" i="9" s="1"/>
  <c r="D130" i="9" s="1"/>
  <c r="D131" i="9" s="1"/>
  <c r="D132" i="9" s="1"/>
  <c r="C83" i="9"/>
  <c r="C38" i="9"/>
  <c r="C133" i="9"/>
  <c r="D4" i="9"/>
  <c r="D5" i="9" s="1"/>
  <c r="D6" i="9" s="1"/>
  <c r="D7" i="9" s="1"/>
  <c r="D8" i="9" s="1"/>
  <c r="D9" i="9" s="1"/>
  <c r="D10" i="9" s="1"/>
  <c r="D11" i="9" s="1"/>
  <c r="D12" i="9" s="1"/>
  <c r="D13" i="9" s="1"/>
  <c r="D14" i="9" s="1"/>
  <c r="D15" i="9" s="1"/>
  <c r="D16" i="9" s="1"/>
  <c r="D17" i="9" s="1"/>
  <c r="D18" i="9" s="1"/>
  <c r="D19" i="9" s="1"/>
  <c r="D20" i="9" s="1"/>
  <c r="D21" i="9" s="1"/>
  <c r="D22" i="9" s="1"/>
  <c r="D23" i="9" s="1"/>
  <c r="D24" i="9" s="1"/>
  <c r="D25" i="9" s="1"/>
  <c r="D26" i="9" s="1"/>
  <c r="D27" i="9" s="1"/>
  <c r="D28" i="9" s="1"/>
  <c r="D29" i="9" s="1"/>
  <c r="D30" i="9" s="1"/>
  <c r="D31" i="9" s="1"/>
  <c r="D32" i="9" s="1"/>
  <c r="D33" i="9" s="1"/>
  <c r="D34" i="9" s="1"/>
  <c r="D35" i="9" s="1"/>
  <c r="D36" i="9" s="1"/>
  <c r="D37" i="9" s="1"/>
  <c r="M6" i="20" l="1"/>
  <c r="K7" i="20"/>
  <c r="M33" i="20"/>
  <c r="K34" i="20"/>
  <c r="K65" i="20"/>
  <c r="M64" i="20"/>
  <c r="M7" i="20" l="1"/>
  <c r="K8" i="20"/>
  <c r="K66" i="20"/>
  <c r="M65" i="20"/>
  <c r="M34" i="20"/>
  <c r="K35" i="20"/>
  <c r="K36" i="20" l="1"/>
  <c r="M35" i="20"/>
  <c r="M66" i="20"/>
  <c r="K67" i="20"/>
  <c r="K9" i="20"/>
  <c r="M8" i="20"/>
  <c r="K10" i="20" l="1"/>
  <c r="M9" i="20"/>
  <c r="M67" i="20"/>
  <c r="K68" i="20"/>
  <c r="K37" i="20"/>
  <c r="M36" i="20"/>
  <c r="K38" i="20" l="1"/>
  <c r="M37" i="20"/>
  <c r="K11" i="20"/>
  <c r="M10" i="20"/>
  <c r="K69" i="20"/>
  <c r="M68" i="20"/>
  <c r="K70" i="20" l="1"/>
  <c r="M69" i="20"/>
  <c r="K12" i="20"/>
  <c r="M11" i="20"/>
  <c r="K39" i="20"/>
  <c r="M38" i="20"/>
  <c r="K40" i="20" l="1"/>
  <c r="M39" i="20"/>
  <c r="K13" i="20"/>
  <c r="M12" i="20"/>
  <c r="K71" i="20"/>
  <c r="M70" i="20"/>
  <c r="K14" i="20" l="1"/>
  <c r="M13" i="20"/>
  <c r="K72" i="20"/>
  <c r="M71" i="20"/>
  <c r="K41" i="20"/>
  <c r="M40" i="20"/>
  <c r="K73" i="20" l="1"/>
  <c r="M72" i="20"/>
  <c r="M41" i="20"/>
  <c r="K42" i="20"/>
  <c r="M14" i="20"/>
  <c r="K15" i="20"/>
  <c r="M15" i="20" l="1"/>
  <c r="K16" i="20"/>
  <c r="M42" i="20"/>
  <c r="K43" i="20"/>
  <c r="K74" i="20"/>
  <c r="M73" i="20"/>
  <c r="M74" i="20" l="1"/>
  <c r="K75" i="20"/>
  <c r="K17" i="20"/>
  <c r="M16" i="20"/>
  <c r="K44" i="20"/>
  <c r="M43" i="20"/>
  <c r="K18" i="20" l="1"/>
  <c r="M17" i="20"/>
  <c r="K45" i="20"/>
  <c r="M44" i="20"/>
  <c r="M75" i="20"/>
  <c r="K76" i="20"/>
  <c r="K77" i="20" l="1"/>
  <c r="M76" i="20"/>
  <c r="K46" i="20"/>
  <c r="M45" i="20"/>
  <c r="M18" i="20"/>
  <c r="K19" i="20"/>
  <c r="K20" i="20" l="1"/>
  <c r="M19" i="20"/>
  <c r="K47" i="20"/>
  <c r="M46" i="20"/>
  <c r="K78" i="20"/>
  <c r="M77" i="20"/>
  <c r="K79" i="20" l="1"/>
  <c r="M78" i="20"/>
  <c r="K48" i="20"/>
  <c r="M47" i="20"/>
  <c r="K21" i="20"/>
  <c r="M20" i="20"/>
  <c r="K22" i="20" l="1"/>
  <c r="M21" i="20"/>
  <c r="K49" i="20"/>
  <c r="M48" i="20"/>
  <c r="K80" i="20"/>
  <c r="M79" i="20"/>
  <c r="M49" i="20" l="1"/>
  <c r="K50" i="20"/>
  <c r="K81" i="20"/>
  <c r="M80" i="20"/>
  <c r="M22" i="20"/>
  <c r="K23" i="20"/>
  <c r="M23" i="20" s="1"/>
  <c r="K82" i="20" l="1"/>
  <c r="M81" i="20"/>
  <c r="M50" i="20"/>
  <c r="K51" i="20"/>
  <c r="K52" i="20" l="1"/>
  <c r="M51" i="20"/>
  <c r="M82" i="20"/>
  <c r="K83" i="20"/>
  <c r="M83" i="20" l="1"/>
  <c r="K84" i="20"/>
  <c r="K53" i="20"/>
  <c r="M52" i="20"/>
  <c r="K85" i="20" l="1"/>
  <c r="M84" i="20"/>
  <c r="K54" i="20"/>
  <c r="M53" i="20"/>
  <c r="K55" i="20" l="1"/>
  <c r="M55" i="20" s="1"/>
  <c r="M54" i="20"/>
  <c r="K86" i="20"/>
  <c r="M85" i="20"/>
  <c r="K87" i="20" l="1"/>
  <c r="M86" i="20"/>
  <c r="K88" i="20" l="1"/>
  <c r="M87" i="20"/>
  <c r="K89" i="20" l="1"/>
  <c r="M88" i="20"/>
  <c r="K90" i="20" l="1"/>
  <c r="M89" i="20"/>
  <c r="M90" i="20" l="1"/>
  <c r="K91" i="20"/>
  <c r="M91" i="20" l="1"/>
  <c r="K92" i="20"/>
  <c r="K93" i="20" l="1"/>
  <c r="M92" i="20"/>
  <c r="K94" i="20" l="1"/>
  <c r="M93" i="20"/>
  <c r="K95" i="20" l="1"/>
  <c r="M94" i="20"/>
  <c r="K96" i="20" l="1"/>
  <c r="M96" i="20" s="1"/>
  <c r="M95" i="2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Christian Edwin Francisco Luis Zegarra</author>
  </authors>
  <commentList>
    <comment ref="A1" authorId="0" shapeId="0" xr:uid="{00000000-0006-0000-0300-000001000000}">
      <text>
        <r>
          <rPr>
            <b/>
            <sz val="20"/>
            <color indexed="81"/>
            <rFont val="Tahoma"/>
            <family val="2"/>
          </rPr>
          <t>Christian Edwin Francisco Luis Zegarra:</t>
        </r>
        <r>
          <rPr>
            <sz val="20"/>
            <color indexed="81"/>
            <rFont val="Tahoma"/>
            <family val="2"/>
          </rPr>
          <t xml:space="preserve">
Los diagramas de pareto , fueron diseñados para identificar los casos principales dentro de cada categoria , y asi usar estos como los principales ejes de consulta.Tomar la totalidad de los casos resultaria ineficaz.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8042716-876F-466E-A55D-7B5AEBCC5B20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803539D0-7D81-429E-9654-E0F4178549FE}" name="WorksheetConnection_23.04 Reporte CRM - Hasta abril 2023 v2.xlsx!Tabla2" type="102" refreshedVersion="8" minRefreshableVersion="5">
    <extLst>
      <ext xmlns:x15="http://schemas.microsoft.com/office/spreadsheetml/2010/11/main" uri="{DE250136-89BD-433C-8126-D09CA5730AF9}">
        <x15:connection id="Tabla2">
          <x15:rangePr sourceName="_xlcn.WorksheetConnection_23.04ReporteCRMHastaabril2023v2.xlsxTabla2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4">
    <s v="ThisWorkbookDataModel"/>
    <s v="{[Tabla2].[Fecha de creación (año)].&amp;[2023]}"/>
    <s v="{[Tabla2].[Tipo].&amp;[Requerimiento]}"/>
    <s v="{[Tabla2].[Sede].[All]}"/>
  </metadataStrings>
  <mdxMetadata count="3">
    <mdx n="0" f="s">
      <ms ns="1" c="0"/>
    </mdx>
    <mdx n="0" f="s">
      <ms ns="2" c="0"/>
    </mdx>
    <mdx n="0" f="s">
      <ms ns="3" c="0"/>
    </mdx>
  </mdxMetadata>
  <valueMetadata count="3">
    <bk>
      <rc t="1" v="0"/>
    </bk>
    <bk>
      <rc t="1" v="1"/>
    </bk>
    <bk>
      <rc t="1" v="2"/>
    </bk>
  </valueMetadata>
</metadata>
</file>

<file path=xl/sharedStrings.xml><?xml version="1.0" encoding="utf-8"?>
<sst xmlns="http://schemas.openxmlformats.org/spreadsheetml/2006/main" count="135633" uniqueCount="17014">
  <si>
    <t>San Antonio</t>
  </si>
  <si>
    <t>Atencion al Cliente</t>
  </si>
  <si>
    <t>Reclamo / Queja</t>
  </si>
  <si>
    <t>Abierta</t>
  </si>
  <si>
    <t>Rosario Margarita Vergara Jimenez</t>
  </si>
  <si>
    <t>TGM4603</t>
  </si>
  <si>
    <t>CERTIFICADO DE USO</t>
  </si>
  <si>
    <t>Requerimiento</t>
  </si>
  <si>
    <t>Mariella Valentina Guadalupe Fierro</t>
  </si>
  <si>
    <t>TGM4604</t>
  </si>
  <si>
    <t>MAUSOLEO</t>
  </si>
  <si>
    <t>Oscar San Martin Castillo</t>
  </si>
  <si>
    <t>TGM4605</t>
  </si>
  <si>
    <t>TGM4606</t>
  </si>
  <si>
    <t>DEVOLUCION MISA</t>
  </si>
  <si>
    <t>Grupo de Contabilidad</t>
  </si>
  <si>
    <t>TGM4610</t>
  </si>
  <si>
    <t>TGM4611</t>
  </si>
  <si>
    <t>REPARACION DE JARDINERA</t>
  </si>
  <si>
    <t>Cañete</t>
  </si>
  <si>
    <t>TGM4614</t>
  </si>
  <si>
    <t>USO DE ESPACIO</t>
  </si>
  <si>
    <t>Consulta</t>
  </si>
  <si>
    <t>Melissa Jhuliana Hipolito Guerrero</t>
  </si>
  <si>
    <t>TGM4615</t>
  </si>
  <si>
    <t>REPROGRAMACION</t>
  </si>
  <si>
    <t>TGM4618</t>
  </si>
  <si>
    <t>EXONERACION DE MORA</t>
  </si>
  <si>
    <t>Tymiller Jhalber Llacza Rosales</t>
  </si>
  <si>
    <t>TGM4619</t>
  </si>
  <si>
    <t>FOMA</t>
  </si>
  <si>
    <t>TGM4628</t>
  </si>
  <si>
    <t>TGM4631</t>
  </si>
  <si>
    <t>RECLAMO N3</t>
  </si>
  <si>
    <t>Chiclayo</t>
  </si>
  <si>
    <t>TGM4637</t>
  </si>
  <si>
    <t>CONSTANCIA DE SEPULTURA</t>
  </si>
  <si>
    <t>Marilyn Lisbet Alarcón Alarcón</t>
  </si>
  <si>
    <t>TGM4640</t>
  </si>
  <si>
    <t>SOLICITUD DE CRONOGRAMA</t>
  </si>
  <si>
    <t>TGM4652</t>
  </si>
  <si>
    <t>RETRASO DE PAGO CONTRATO 200502</t>
  </si>
  <si>
    <t>TGM4657</t>
  </si>
  <si>
    <t>Lizmary Carolina Piñero Fermin</t>
  </si>
  <si>
    <t>TGM4660</t>
  </si>
  <si>
    <t>COPIA DE CONTRATO 200247</t>
  </si>
  <si>
    <t>TGM4665</t>
  </si>
  <si>
    <t>COPIA DE ESTADO DE CUENTA</t>
  </si>
  <si>
    <t>TGM4666</t>
  </si>
  <si>
    <t>ESTADO DE CUENTA</t>
  </si>
  <si>
    <t>TGM4667</t>
  </si>
  <si>
    <t>LAPIDA ROTA</t>
  </si>
  <si>
    <t>TGM4674</t>
  </si>
  <si>
    <t>REQUERIMIENTO DE CERTIFICADO DE USO 200553</t>
  </si>
  <si>
    <t>TGM4683</t>
  </si>
  <si>
    <t>SOLICITA ENTREGA DE CONTRATO 200574</t>
  </si>
  <si>
    <t>Cusco I</t>
  </si>
  <si>
    <t>TGM4685</t>
  </si>
  <si>
    <t>SOLICITUD DE CAMBIO DE CAPACIDAD DE ESPACIO</t>
  </si>
  <si>
    <t>Presencial</t>
  </si>
  <si>
    <t>TGM4696</t>
  </si>
  <si>
    <t>TGM4698</t>
  </si>
  <si>
    <t>CONSULTA DE CUOTAS VENCIDAS</t>
  </si>
  <si>
    <t>TGM4711</t>
  </si>
  <si>
    <t>TGM4713</t>
  </si>
  <si>
    <t>TGM4717</t>
  </si>
  <si>
    <t>SOLICITUD DE PERIODO DE GRACIA</t>
  </si>
  <si>
    <t>TGM4721</t>
  </si>
  <si>
    <t>SOLICITUD DE REPROGRAMACI&amp;OACUTE;N DE CUOTAS</t>
  </si>
  <si>
    <t>TGM4722</t>
  </si>
  <si>
    <t>TGM4725</t>
  </si>
  <si>
    <t>TGM4733</t>
  </si>
  <si>
    <t>TGM4747</t>
  </si>
  <si>
    <t>REGULARIZACION ACUTEN DE ACTA CONTRATO 200611</t>
  </si>
  <si>
    <t>TGM4748</t>
  </si>
  <si>
    <t>TGM4755</t>
  </si>
  <si>
    <t>CERTIFICADO DE USO  200636</t>
  </si>
  <si>
    <t>TGM4778</t>
  </si>
  <si>
    <t>RECLAMO POR EL COBRO DE MORA Y NO REALIZAR COBRO A DOMICILIO</t>
  </si>
  <si>
    <t>Guadalupe Chanca Peña</t>
  </si>
  <si>
    <t>TGM4782</t>
  </si>
  <si>
    <t>CAMBIO DE BOLETA</t>
  </si>
  <si>
    <t>TGM4790</t>
  </si>
  <si>
    <t>REPINTADO DE L&amp;AACUTE;PIDA</t>
  </si>
  <si>
    <t>TGM4792</t>
  </si>
  <si>
    <t>ELABORACIÓN DE LAPIDA</t>
  </si>
  <si>
    <t>TGM4807</t>
  </si>
  <si>
    <t>CORRECCI&amp;OACUTE;N DE DATOS EN L&amp;AACUTE;PIDA</t>
  </si>
  <si>
    <t>TGM4812</t>
  </si>
  <si>
    <t>SOLICITA ESTADO DE CUENTA ACTUAL 200805</t>
  </si>
  <si>
    <t>TGM4813</t>
  </si>
  <si>
    <t>RECLAMO 5 COBRO DE MORA</t>
  </si>
  <si>
    <t>TGM4824</t>
  </si>
  <si>
    <t>RECLAMO POR MORA</t>
  </si>
  <si>
    <t>TGM4834</t>
  </si>
  <si>
    <t>IMPRESI&amp;OACUTE;N DE ESTADO DE CUENTA</t>
  </si>
  <si>
    <t>TGM4845</t>
  </si>
  <si>
    <t>SOLICITA ESTADO DE CUENTA ACTUAL 200841</t>
  </si>
  <si>
    <t>TGM4851</t>
  </si>
  <si>
    <t>TGM4856</t>
  </si>
  <si>
    <t>Corona del Fraile</t>
  </si>
  <si>
    <t>TGM4863</t>
  </si>
  <si>
    <t>RECLAMO N7 BRENA</t>
  </si>
  <si>
    <t>TGM4864</t>
  </si>
  <si>
    <t>CONSULTA DEUDA</t>
  </si>
  <si>
    <t>TGM4870</t>
  </si>
  <si>
    <t>CONSULTA ESTADO ACTUAL 200269</t>
  </si>
  <si>
    <t>TGM4875</t>
  </si>
  <si>
    <t>USO DE ESPACIO NF 200269</t>
  </si>
  <si>
    <t>TGM4876</t>
  </si>
  <si>
    <t>CONSTANCIA DE ENTIERRO</t>
  </si>
  <si>
    <t>TGM4877</t>
  </si>
  <si>
    <t>COPIA DE BOLETA</t>
  </si>
  <si>
    <t>TGM4878</t>
  </si>
  <si>
    <t>TGM4885</t>
  </si>
  <si>
    <t>TGM4904</t>
  </si>
  <si>
    <t>TGM4905</t>
  </si>
  <si>
    <t>TGM4906</t>
  </si>
  <si>
    <t>TGM4910</t>
  </si>
  <si>
    <t>RECLAMO 8</t>
  </si>
  <si>
    <t>Deisy Huaman Lara</t>
  </si>
  <si>
    <t>TGM4931</t>
  </si>
  <si>
    <t>TGM4947</t>
  </si>
  <si>
    <t>FLORES PLAN B</t>
  </si>
  <si>
    <t>TGM4949</t>
  </si>
  <si>
    <t>SOLICITA CERTIFICADO DE USO 200736</t>
  </si>
  <si>
    <t>TGM4952</t>
  </si>
  <si>
    <t>UBICACIÓN DE LA LAPIDA</t>
  </si>
  <si>
    <t>TGM4956</t>
  </si>
  <si>
    <t>CARTA PODER</t>
  </si>
  <si>
    <t>TGM4959</t>
  </si>
  <si>
    <t>ENTREGA DE CONTRATO</t>
  </si>
  <si>
    <t>TGM4961</t>
  </si>
  <si>
    <t>CAMBIO DE TITULARIDAD SIN DEUDA</t>
  </si>
  <si>
    <t>TGM4963</t>
  </si>
  <si>
    <t>TGM4964</t>
  </si>
  <si>
    <t>TGM4966</t>
  </si>
  <si>
    <t>TGM4983</t>
  </si>
  <si>
    <t>SOLICITA CERTIFICADO DE USO 200515</t>
  </si>
  <si>
    <t>TGM5003</t>
  </si>
  <si>
    <t>TGM5005</t>
  </si>
  <si>
    <t>TGM5009</t>
  </si>
  <si>
    <t>SOLICITA CERTIFICADO DE USO 200560</t>
  </si>
  <si>
    <t>TGM5015</t>
  </si>
  <si>
    <t>CONSTRUCCION DE CABECERA Y JARDINERIA MAUSOLEO</t>
  </si>
  <si>
    <t>TGM5023</t>
  </si>
  <si>
    <t>SOLICITUD DE COPIA DE CONTRATO</t>
  </si>
  <si>
    <t>TGM5044</t>
  </si>
  <si>
    <t>TGM5049</t>
  </si>
  <si>
    <t>TGM5069</t>
  </si>
  <si>
    <t>SOLICITA BOLETAS DE PAGO 200610</t>
  </si>
  <si>
    <t>TGM5099</t>
  </si>
  <si>
    <t>RECEPCI&amp;OACUTE;N DE ACTA</t>
  </si>
  <si>
    <t>TGM5117</t>
  </si>
  <si>
    <t>RECLAMO POR PAGO REALIZADO CON TARJETA</t>
  </si>
  <si>
    <t>TGM5159</t>
  </si>
  <si>
    <t>MISA VIRTUAL</t>
  </si>
  <si>
    <t>TGM5165</t>
  </si>
  <si>
    <t>CONFECCION DE LAPIDA EN CARRARA</t>
  </si>
  <si>
    <t>TGM5171</t>
  </si>
  <si>
    <t>CONSULTA INGRESO AL PARQUE 200262</t>
  </si>
  <si>
    <t>TGM5175</t>
  </si>
  <si>
    <t>RECLAMO NRO 10 BOLETAS DE VENTA ENTREGADAS</t>
  </si>
  <si>
    <t>TGM5188</t>
  </si>
  <si>
    <t>RECLAMO NRO 08 - MORA</t>
  </si>
  <si>
    <t>TGM5202</t>
  </si>
  <si>
    <t>TGM5211</t>
  </si>
  <si>
    <t>SOLICITUD DE CAMBIO DE FECHA DE PAGO</t>
  </si>
  <si>
    <t>TGM5242</t>
  </si>
  <si>
    <t>TGM5248</t>
  </si>
  <si>
    <t>RECLAMO 07</t>
  </si>
  <si>
    <t>TGM5267</t>
  </si>
  <si>
    <t>MANTENIMIENTO DE ESPACIO</t>
  </si>
  <si>
    <t>TGM5277</t>
  </si>
  <si>
    <t>TGM5279</t>
  </si>
  <si>
    <t>TGM5287</t>
  </si>
  <si>
    <t>CAMBIO DE SERVICIO DE MISA A SERVICIO DE FLORES</t>
  </si>
  <si>
    <t>TGM5309</t>
  </si>
  <si>
    <t>RECLAMO 11</t>
  </si>
  <si>
    <t>TGM5326</t>
  </si>
  <si>
    <t>DEVOLUCION DE PAGO DE MISA VIRTUAL</t>
  </si>
  <si>
    <t>TGM5343</t>
  </si>
  <si>
    <t>SOLICITA INGRESO AL CAMPOSANTO 200805</t>
  </si>
  <si>
    <t>TGM5350</t>
  </si>
  <si>
    <t>RECLAMO 0000</t>
  </si>
  <si>
    <t>TGM5363</t>
  </si>
  <si>
    <t>REPROGRAMACIÓN NO REPLICA EN INTEGRENS</t>
  </si>
  <si>
    <t>TGM5368</t>
  </si>
  <si>
    <t>RECLAMO DE AMENAZA A INFOCOR</t>
  </si>
  <si>
    <t>Cusco II</t>
  </si>
  <si>
    <t>TGM5369</t>
  </si>
  <si>
    <t>MALTRATO POR LA ADMINISTRADORA</t>
  </si>
  <si>
    <t>TGM5373</t>
  </si>
  <si>
    <t>SOLICITA DEVOLUCION DE GARANTIA 200523</t>
  </si>
  <si>
    <t>TGM5380</t>
  </si>
  <si>
    <t>TGM5388</t>
  </si>
  <si>
    <t>TGM5389</t>
  </si>
  <si>
    <t>REPROGRAMACION NO REPLICA EN INTEGRENS</t>
  </si>
  <si>
    <t>TGM5391</t>
  </si>
  <si>
    <t>TGM5434</t>
  </si>
  <si>
    <t>TGM5451</t>
  </si>
  <si>
    <t>PODADO DEL GRAS</t>
  </si>
  <si>
    <t>TGM5471</t>
  </si>
  <si>
    <t>ENTREGA DE GARANTIA 200759</t>
  </si>
  <si>
    <t>TGM5476</t>
  </si>
  <si>
    <t>RESOLUCION DE CONTRATO</t>
  </si>
  <si>
    <t>TGM5477</t>
  </si>
  <si>
    <t>TGM5478</t>
  </si>
  <si>
    <t>Grupo de Cobranza</t>
  </si>
  <si>
    <t>TGM5480</t>
  </si>
  <si>
    <t>RECLAMO 09</t>
  </si>
  <si>
    <t>TGM5482</t>
  </si>
  <si>
    <t>RECLAMO 10</t>
  </si>
  <si>
    <t>TGM5489</t>
  </si>
  <si>
    <t>TGM5497</t>
  </si>
  <si>
    <t>FLORES PLAN A</t>
  </si>
  <si>
    <t>TGM5498</t>
  </si>
  <si>
    <t>TGM5504</t>
  </si>
  <si>
    <t>ELABORACION DE LAPIDA</t>
  </si>
  <si>
    <t>TGM5506</t>
  </si>
  <si>
    <t>TGM5507</t>
  </si>
  <si>
    <t>USO DE ESPACIO 300368</t>
  </si>
  <si>
    <t>TGM5517</t>
  </si>
  <si>
    <t>MANTENIMIENTO DE LAPIDA</t>
  </si>
  <si>
    <t>TGM5526</t>
  </si>
  <si>
    <t>RECLAMO 12</t>
  </si>
  <si>
    <t>TGM5527</t>
  </si>
  <si>
    <t>TGM5547</t>
  </si>
  <si>
    <t>TGM5556</t>
  </si>
  <si>
    <t>RECLAMO 14</t>
  </si>
  <si>
    <t>TGM5585</t>
  </si>
  <si>
    <t>TGM5597</t>
  </si>
  <si>
    <t>RECLAMO N° 8 - LIBRO DE RACLAMACIONES BREÑA</t>
  </si>
  <si>
    <t>TGM5606</t>
  </si>
  <si>
    <t>TGM5607</t>
  </si>
  <si>
    <t>TGM5610</t>
  </si>
  <si>
    <t>TGM5612</t>
  </si>
  <si>
    <t>TGM5614</t>
  </si>
  <si>
    <t>TGM5615</t>
  </si>
  <si>
    <t>TGM5631</t>
  </si>
  <si>
    <t>TGM5635</t>
  </si>
  <si>
    <t>DEVOLUCION DE PAGO</t>
  </si>
  <si>
    <t>TGM5664</t>
  </si>
  <si>
    <t>TGM5665</t>
  </si>
  <si>
    <t>ENTREGA DE GARANTIA</t>
  </si>
  <si>
    <t>TGM5666</t>
  </si>
  <si>
    <t>COPIA DE CONTRATO</t>
  </si>
  <si>
    <t>TGM5675</t>
  </si>
  <si>
    <t>ENTRE DE ACTA 300574</t>
  </si>
  <si>
    <t>TGM5680</t>
  </si>
  <si>
    <t>TGM5701</t>
  </si>
  <si>
    <t>CARTA NRO 01-DEVOLUCION DE PAGARES</t>
  </si>
  <si>
    <t>TGM5710</t>
  </si>
  <si>
    <t>TGM5713</t>
  </si>
  <si>
    <t>TGM5716</t>
  </si>
  <si>
    <t>TGM5721</t>
  </si>
  <si>
    <t>TGM5724</t>
  </si>
  <si>
    <t>TGM5725</t>
  </si>
  <si>
    <t>TGM5743</t>
  </si>
  <si>
    <t>TGM5768</t>
  </si>
  <si>
    <t>CERTIFICADO DE USO 200921</t>
  </si>
  <si>
    <t>TGM5795</t>
  </si>
  <si>
    <t>SOLICITA ESTADO DE CUENTA 200131</t>
  </si>
  <si>
    <t>TGM5800</t>
  </si>
  <si>
    <t>DECLARACION DE BENEFICIARIOS</t>
  </si>
  <si>
    <t>TGM5804</t>
  </si>
  <si>
    <t>CONFECCION DE LAPIDA NUEVA NICHO</t>
  </si>
  <si>
    <t>TGM5807</t>
  </si>
  <si>
    <t>CONSULTA CERTIFICADO DE USO</t>
  </si>
  <si>
    <t>TGM5818</t>
  </si>
  <si>
    <t>SOLICITA DEVOLUCION DE GARANTIA 200579</t>
  </si>
  <si>
    <t>TGM5834</t>
  </si>
  <si>
    <t>TGM5849</t>
  </si>
  <si>
    <t>REPINTADO Y MANTENIMIENTO DE LAPIDA</t>
  </si>
  <si>
    <t>TGM5856</t>
  </si>
  <si>
    <t>UBICACI&amp;OACUTE;N DE ESPACIO</t>
  </si>
  <si>
    <t>TGM5863</t>
  </si>
  <si>
    <t>RECLAMO 20</t>
  </si>
  <si>
    <t>TGM5864</t>
  </si>
  <si>
    <t>TGM5874</t>
  </si>
  <si>
    <t>TGM5877</t>
  </si>
  <si>
    <t>TGM5888</t>
  </si>
  <si>
    <t>CERTIFICADO DE USO 200872</t>
  </si>
  <si>
    <t>TGM5894</t>
  </si>
  <si>
    <t>RECLAMO N 21 LIBRO DE SAN ANTONIO</t>
  </si>
  <si>
    <t>TGM5918</t>
  </si>
  <si>
    <t>200924</t>
  </si>
  <si>
    <t>TGM5924</t>
  </si>
  <si>
    <t>SOLICITA GARANTIA POR ACTA DE DEFUNCION 200927</t>
  </si>
  <si>
    <t>TGM5927</t>
  </si>
  <si>
    <t>TGM5947</t>
  </si>
  <si>
    <t>RECLAMO N° 9 - LIBRO DE RECLAMACIONES BREÑA</t>
  </si>
  <si>
    <t>TGM5963</t>
  </si>
  <si>
    <t>LAPIDA MOVIDA</t>
  </si>
  <si>
    <t>TGM5966</t>
  </si>
  <si>
    <t>PODADO DE GRAS</t>
  </si>
  <si>
    <t>TGM5975</t>
  </si>
  <si>
    <t>NIVELACION DE ESPACIO</t>
  </si>
  <si>
    <t>TGM6002</t>
  </si>
  <si>
    <t>SOLICITA DEVOLUCION DE GARANTIA 200631</t>
  </si>
  <si>
    <t>TGM6014</t>
  </si>
  <si>
    <t>TGM6036</t>
  </si>
  <si>
    <t>TGM6041</t>
  </si>
  <si>
    <t>TGM6045</t>
  </si>
  <si>
    <t>TGM6048</t>
  </si>
  <si>
    <t>TGM6049</t>
  </si>
  <si>
    <t>FLORERO ROTO</t>
  </si>
  <si>
    <t>TGM6059</t>
  </si>
  <si>
    <t>RECEPCION DE ACTA</t>
  </si>
  <si>
    <t>TGM6064</t>
  </si>
  <si>
    <t>CAMBIO DE BOLETAS</t>
  </si>
  <si>
    <t>TGM6065</t>
  </si>
  <si>
    <t>GENERACION DE CODIGO CIP</t>
  </si>
  <si>
    <t>TGM6075</t>
  </si>
  <si>
    <t>SOLICITA DEVOLUCION DE GARANTIA 200935</t>
  </si>
  <si>
    <t>TGM6087</t>
  </si>
  <si>
    <t>TGM6091</t>
  </si>
  <si>
    <t>RECLAMO 30 LAPIDA EXTRAVIADA</t>
  </si>
  <si>
    <t>TGM6105</t>
  </si>
  <si>
    <t>TGM6115</t>
  </si>
  <si>
    <t>TGM6133</t>
  </si>
  <si>
    <t>TGM6134</t>
  </si>
  <si>
    <t>TGM6139</t>
  </si>
  <si>
    <t>ENTRE DE ACTA 300246</t>
  </si>
  <si>
    <t>TGM6140</t>
  </si>
  <si>
    <t>ENTRE DE ACTA 300614</t>
  </si>
  <si>
    <t>TGM6143</t>
  </si>
  <si>
    <t>TGM6145</t>
  </si>
  <si>
    <t>LLAMADAS DE COBRANZA</t>
  </si>
  <si>
    <t>TGM6147</t>
  </si>
  <si>
    <t>TGM6148</t>
  </si>
  <si>
    <t>ESPACIO DE SEPULTURA DA&amp;NTILDE;ADO</t>
  </si>
  <si>
    <t>TGM6149</t>
  </si>
  <si>
    <t>FLOREROS DE PVC</t>
  </si>
  <si>
    <t>TGM6152</t>
  </si>
  <si>
    <t>TGM6157</t>
  </si>
  <si>
    <t>GARANTIA</t>
  </si>
  <si>
    <t>TGM6161</t>
  </si>
  <si>
    <t>TGM6184</t>
  </si>
  <si>
    <t>TGM6206</t>
  </si>
  <si>
    <t>GARANTIA POR ACTA DE DEFUNCION CONTRATO 200929</t>
  </si>
  <si>
    <t>TGM6222</t>
  </si>
  <si>
    <t>DEVOLUCION Y ANULACION DE CONTRATO</t>
  </si>
  <si>
    <t>TGM6236</t>
  </si>
  <si>
    <t>TGM6243</t>
  </si>
  <si>
    <t>CONFECCION DE LAPIDA NICHO</t>
  </si>
  <si>
    <t>TGM6252</t>
  </si>
  <si>
    <t>DEVOLUCI&amp;OACUTE;N DE LAPIDA ANTERIOR</t>
  </si>
  <si>
    <t>TGM6260</t>
  </si>
  <si>
    <t>REGULARIZACION DE ACTA DE DEFUNCION</t>
  </si>
  <si>
    <t>TGM6261</t>
  </si>
  <si>
    <t>DEVOLUCION DE GARANTIA</t>
  </si>
  <si>
    <t>TGM6262</t>
  </si>
  <si>
    <t>TGM6265</t>
  </si>
  <si>
    <t>RECLAMO DE CAMBIO DE CRONOGRAMA</t>
  </si>
  <si>
    <t>TGM6267</t>
  </si>
  <si>
    <t>PLACA RAYADA</t>
  </si>
  <si>
    <t>TGM6272</t>
  </si>
  <si>
    <t>SOLICITA CERTIFICADO DE USO 200967</t>
  </si>
  <si>
    <t>TGM6274</t>
  </si>
  <si>
    <t>CORRECCION DE LAPIDA</t>
  </si>
  <si>
    <t>TGM6276</t>
  </si>
  <si>
    <t>MODIFICACION DE CONTRATO</t>
  </si>
  <si>
    <t>TGM6294</t>
  </si>
  <si>
    <t>REPINTADO DE LAPIDA</t>
  </si>
  <si>
    <t>TGM6307</t>
  </si>
  <si>
    <t>TGM6308</t>
  </si>
  <si>
    <t>TGM6309</t>
  </si>
  <si>
    <t>TGM6329</t>
  </si>
  <si>
    <t>TGM6336</t>
  </si>
  <si>
    <t>TGM6348</t>
  </si>
  <si>
    <t>TGM6349</t>
  </si>
  <si>
    <t>SOLICITUD DE CAMBIO DE ZONA EN BOLETA DE PAGOS</t>
  </si>
  <si>
    <t>TGM6352</t>
  </si>
  <si>
    <t>INFORMACION DE FOMA</t>
  </si>
  <si>
    <t>TGM6356</t>
  </si>
  <si>
    <t>TGM6357</t>
  </si>
  <si>
    <t>TGM6369</t>
  </si>
  <si>
    <t>MOLESTIA POR DATOS ERRADOS EN LA LAPIDA</t>
  </si>
  <si>
    <t>TGM6371</t>
  </si>
  <si>
    <t>RECLAMO DEL CAMPOSANTO</t>
  </si>
  <si>
    <t>TGM6385</t>
  </si>
  <si>
    <t>ACTUALIZACION DE DATOS</t>
  </si>
  <si>
    <t>TGM6400</t>
  </si>
  <si>
    <t>TGM6401</t>
  </si>
  <si>
    <t>TGM6402</t>
  </si>
  <si>
    <t>TGM6410</t>
  </si>
  <si>
    <t>RECLAMO 37</t>
  </si>
  <si>
    <t>TGM6424</t>
  </si>
  <si>
    <t>RECLAMO DE LAPIDA</t>
  </si>
  <si>
    <t>TGM6427</t>
  </si>
  <si>
    <t>TGM6436</t>
  </si>
  <si>
    <t>TGM6438</t>
  </si>
  <si>
    <t>TGM6442</t>
  </si>
  <si>
    <t>TGM6444</t>
  </si>
  <si>
    <t>TGM6471</t>
  </si>
  <si>
    <t>RECLAMO NRO 38</t>
  </si>
  <si>
    <t>TGM6472</t>
  </si>
  <si>
    <t>RECLAMO 41</t>
  </si>
  <si>
    <t>TGM6480</t>
  </si>
  <si>
    <t>RECLAMO 43</t>
  </si>
  <si>
    <t>TGM6498</t>
  </si>
  <si>
    <t>TGM6504</t>
  </si>
  <si>
    <t>TGM6507</t>
  </si>
  <si>
    <t>SOLICITA CERTIFICADO DE USO 200210</t>
  </si>
  <si>
    <t>TGM6509</t>
  </si>
  <si>
    <t>MANTENIMIENTO DE CAMPOSANTO</t>
  </si>
  <si>
    <t>TGM6511</t>
  </si>
  <si>
    <t>TGM6539</t>
  </si>
  <si>
    <t>SOLICITA ENTREGA DE GARANTIA 200870</t>
  </si>
  <si>
    <t>TGM6540</t>
  </si>
  <si>
    <t>RECLAMO 44</t>
  </si>
  <si>
    <t>TGM6541</t>
  </si>
  <si>
    <t>RECLAMO 46</t>
  </si>
  <si>
    <t>TGM6552</t>
  </si>
  <si>
    <t>TGM6554</t>
  </si>
  <si>
    <t>TGM6555</t>
  </si>
  <si>
    <t>TGM6556</t>
  </si>
  <si>
    <t>TGM6558</t>
  </si>
  <si>
    <t>TGM6559</t>
  </si>
  <si>
    <t>TGM6588</t>
  </si>
  <si>
    <t>TGM6593</t>
  </si>
  <si>
    <t>RECLAMO 51</t>
  </si>
  <si>
    <t>TGM6594</t>
  </si>
  <si>
    <t>ADJUNTAR BENEFICIARIO</t>
  </si>
  <si>
    <t>TGM6615</t>
  </si>
  <si>
    <t>TGM6621</t>
  </si>
  <si>
    <t>TGM6658</t>
  </si>
  <si>
    <t>TGM6671</t>
  </si>
  <si>
    <t>TGM6678</t>
  </si>
  <si>
    <t>SOLICITA CERTIFICADO DE USO 200974</t>
  </si>
  <si>
    <t>TGM6679</t>
  </si>
  <si>
    <t>SOLICITA CERTIFICADO DE USO 200975</t>
  </si>
  <si>
    <t>TGM6680</t>
  </si>
  <si>
    <t>SOLICITA CERTIFICADO DE USO 200976</t>
  </si>
  <si>
    <t>TGM6681</t>
  </si>
  <si>
    <t>SOLICITA CERTIFICADO DE USO 200977</t>
  </si>
  <si>
    <t>TGM6683</t>
  </si>
  <si>
    <t>CERTIFICADO DE USO 201030</t>
  </si>
  <si>
    <t>TGM6686</t>
  </si>
  <si>
    <t>ACTUALIZACI&amp;OACUTE;N DE DATOS</t>
  </si>
  <si>
    <t>Judith Olortegui Guevara</t>
  </si>
  <si>
    <t>TGM6690</t>
  </si>
  <si>
    <t>RECLAMO 50</t>
  </si>
  <si>
    <t>TGM6691</t>
  </si>
  <si>
    <t>RECLAMO 02-2021</t>
  </si>
  <si>
    <t>TGM6696</t>
  </si>
  <si>
    <t>ACTUALIZACION DE DATOS 200691</t>
  </si>
  <si>
    <t>TGM6698</t>
  </si>
  <si>
    <t>ACTUALIZACION DE DATOS 200613</t>
  </si>
  <si>
    <t>TGM6699</t>
  </si>
  <si>
    <t>ACTUALIZACION DE DATOS 200924</t>
  </si>
  <si>
    <t>TGM6701</t>
  </si>
  <si>
    <t>TGM6702</t>
  </si>
  <si>
    <t>CONSTANCIA DE SEPULTURA 200665</t>
  </si>
  <si>
    <t>TGM6703</t>
  </si>
  <si>
    <t>ACTUALIZACION DE DATOS 200282</t>
  </si>
  <si>
    <t>TGM6705</t>
  </si>
  <si>
    <t>ACTUALIZACION DE DATOS 200171</t>
  </si>
  <si>
    <t>TGM6706</t>
  </si>
  <si>
    <t>ACTUALIZACION DE DATOS 200187</t>
  </si>
  <si>
    <t>TGM6721</t>
  </si>
  <si>
    <t>DEVOLUCION DE GARANTIA DE ACTA DE DEFUNCION 200649</t>
  </si>
  <si>
    <t>TGM6722</t>
  </si>
  <si>
    <t>CARTA DE DEVOLUCIÓN DE LAPIDA Y FLOREROS</t>
  </si>
  <si>
    <t>TGM6726</t>
  </si>
  <si>
    <t>RECLAMO 10 BRENA</t>
  </si>
  <si>
    <t>TGM6748</t>
  </si>
  <si>
    <t>TGM6751</t>
  </si>
  <si>
    <t>TGM6752</t>
  </si>
  <si>
    <t>ACTUALIZACION DE DATOS 200878</t>
  </si>
  <si>
    <t>TGM6753</t>
  </si>
  <si>
    <t>SOLICITA CERTIFICADO DE USO 200878</t>
  </si>
  <si>
    <t>TGM6754</t>
  </si>
  <si>
    <t>TGM6759</t>
  </si>
  <si>
    <t>CONSTANCIA DE UBICACI&amp;OACUTE;N DE ESPACIO</t>
  </si>
  <si>
    <t>TGM6763</t>
  </si>
  <si>
    <t>TGM6766</t>
  </si>
  <si>
    <t>ACTUALIZACION DE DATOS 200421</t>
  </si>
  <si>
    <t>TGM6769</t>
  </si>
  <si>
    <t>TGM6770</t>
  </si>
  <si>
    <t>RECLAMO 07-2021</t>
  </si>
  <si>
    <t>Jesica Castro Blancas</t>
  </si>
  <si>
    <t>TGM6771</t>
  </si>
  <si>
    <t>TGM6777</t>
  </si>
  <si>
    <t>GARANTIA POR ACTA DE DEFUNCION CONTRATO 200198</t>
  </si>
  <si>
    <t>TGM6778</t>
  </si>
  <si>
    <t>GARANTIA POR ACTA DE DEFUNCION CONTRATO 200996</t>
  </si>
  <si>
    <t>TGM6779</t>
  </si>
  <si>
    <t>TGM6783</t>
  </si>
  <si>
    <t>TGM6785</t>
  </si>
  <si>
    <t>ENTREGA DE GARANTIA 201029</t>
  </si>
  <si>
    <t>TGM6808</t>
  </si>
  <si>
    <t>TGM6810</t>
  </si>
  <si>
    <t>TGM6824</t>
  </si>
  <si>
    <t>TGM6825</t>
  </si>
  <si>
    <t>TGM6826</t>
  </si>
  <si>
    <t>TGM6829</t>
  </si>
  <si>
    <t>TGM6830</t>
  </si>
  <si>
    <t>TGM6832</t>
  </si>
  <si>
    <t>TGM6841</t>
  </si>
  <si>
    <t>CAMBIO DE GRAS</t>
  </si>
  <si>
    <t>TGM6850</t>
  </si>
  <si>
    <t>SOLICITUD DE EXPLICACION Y VERIFICACION DE ESPACIO</t>
  </si>
  <si>
    <t>TGM6853</t>
  </si>
  <si>
    <t>ERROR DEBITO AUTOMATICO</t>
  </si>
  <si>
    <t>TGM6860</t>
  </si>
  <si>
    <t>TGM6861</t>
  </si>
  <si>
    <t>TGM6865</t>
  </si>
  <si>
    <t>TGM6868</t>
  </si>
  <si>
    <t>REPOSICION DE PLACA</t>
  </si>
  <si>
    <t>TGM6881</t>
  </si>
  <si>
    <t>RECLAMO 08-2021</t>
  </si>
  <si>
    <t>TGM6882</t>
  </si>
  <si>
    <t>TGM6884</t>
  </si>
  <si>
    <t>SOLICITUD DE RESOLUCION DEL CONTRATO</t>
  </si>
  <si>
    <t>TGM6886</t>
  </si>
  <si>
    <t>RECLAMO POR LAPIDA</t>
  </si>
  <si>
    <t>TGM6887</t>
  </si>
  <si>
    <t>TGM6891</t>
  </si>
  <si>
    <t>ERROR EN LAPIDA</t>
  </si>
  <si>
    <t>TGM6892</t>
  </si>
  <si>
    <t>TGM6906</t>
  </si>
  <si>
    <t>TGM6940</t>
  </si>
  <si>
    <t>TGM6957</t>
  </si>
  <si>
    <t>TGM6961</t>
  </si>
  <si>
    <t>TGM6962</t>
  </si>
  <si>
    <t>TGM6963</t>
  </si>
  <si>
    <t>TGM6965</t>
  </si>
  <si>
    <t>TGM6966</t>
  </si>
  <si>
    <t>TGM6973</t>
  </si>
  <si>
    <t>CERTIFICADO DE USO 200639</t>
  </si>
  <si>
    <t>TGM6978</t>
  </si>
  <si>
    <t>TGM6979</t>
  </si>
  <si>
    <t>TGM6987</t>
  </si>
  <si>
    <t>TRASLADO INTERNO</t>
  </si>
  <si>
    <t>TGM6995</t>
  </si>
  <si>
    <t>CAMARAS POR PERDIDA DE TARJETA</t>
  </si>
  <si>
    <t>TGM7010</t>
  </si>
  <si>
    <t>LAPIDA GRANITO NEGRO</t>
  </si>
  <si>
    <t>TGM7031</t>
  </si>
  <si>
    <t>CERTIFICADO DE PERPETUIDAD</t>
  </si>
  <si>
    <t>TGM7035</t>
  </si>
  <si>
    <t>DEVOLUCION DE GARANTIA DE ACTA DE DEFUNCION 200055</t>
  </si>
  <si>
    <t>TGM7036</t>
  </si>
  <si>
    <t>PERDIDA DE FLOREROS DE PVC</t>
  </si>
  <si>
    <t>TGM7048</t>
  </si>
  <si>
    <t>TGM7049</t>
  </si>
  <si>
    <t>TGM7063</t>
  </si>
  <si>
    <t>TGM7064</t>
  </si>
  <si>
    <t>TGM7079</t>
  </si>
  <si>
    <t>ACTA DE DEFUNCION</t>
  </si>
  <si>
    <t>TGM7080</t>
  </si>
  <si>
    <t>TGM7081</t>
  </si>
  <si>
    <t>TGM7082</t>
  </si>
  <si>
    <t>TGM7088</t>
  </si>
  <si>
    <t>TGM7107</t>
  </si>
  <si>
    <t>RESOLUCION CREDIMUYA</t>
  </si>
  <si>
    <t>TGM7113</t>
  </si>
  <si>
    <t>TGM7118</t>
  </si>
  <si>
    <t>SOLICITUD DE CONSIDERACION DE RECIBO DE ADELANTO DE SEPARACION A CUOTA DE CONTRATO</t>
  </si>
  <si>
    <t>TGM7141</t>
  </si>
  <si>
    <t>RECLAMO DE LAPIDA PARTIDA</t>
  </si>
  <si>
    <t>TGM7149</t>
  </si>
  <si>
    <t>TGM7150</t>
  </si>
  <si>
    <t>TGM7156</t>
  </si>
  <si>
    <t>ESPACIO DE SEPULTURA DESNIVELADO</t>
  </si>
  <si>
    <t>TGM7157</t>
  </si>
  <si>
    <t>TGM7175</t>
  </si>
  <si>
    <t>GARANTIA POR ACTA DE DEFUNCION CONTRATO 200768</t>
  </si>
  <si>
    <t>TGM7176</t>
  </si>
  <si>
    <t>TGM7178</t>
  </si>
  <si>
    <t>RECLAMO 29</t>
  </si>
  <si>
    <t>TGM7184</t>
  </si>
  <si>
    <t>ERROR DE PAGO</t>
  </si>
  <si>
    <t>TGM7198</t>
  </si>
  <si>
    <t>ENTREGA DE  ACTA, CONTRATO 201074</t>
  </si>
  <si>
    <t>TGM7210</t>
  </si>
  <si>
    <t>CERTIFICADO DE USO 201065</t>
  </si>
  <si>
    <t>TGM7213</t>
  </si>
  <si>
    <t>TGM7219</t>
  </si>
  <si>
    <t>COBRO DE MORA</t>
  </si>
  <si>
    <t>TGM7232</t>
  </si>
  <si>
    <t>TGM7233</t>
  </si>
  <si>
    <t>DEVOLUCION DE GARANTIA DE ACTA DE DEFUNCION 201061</t>
  </si>
  <si>
    <t>TGM7246</t>
  </si>
  <si>
    <t>CAMBIO DE TITULARIDAD</t>
  </si>
  <si>
    <t>TGM7247</t>
  </si>
  <si>
    <t>TGM7248</t>
  </si>
  <si>
    <t>TGM7250</t>
  </si>
  <si>
    <t>TGM7251</t>
  </si>
  <si>
    <t>TGM7255</t>
  </si>
  <si>
    <t>CAMBIO DE NICHO</t>
  </si>
  <si>
    <t>TGM7269</t>
  </si>
  <si>
    <t>USO DE ESPACIO NF 200752</t>
  </si>
  <si>
    <t>TGM7271</t>
  </si>
  <si>
    <t>ANULACION DE CONTRATO</t>
  </si>
  <si>
    <t>TGM7273</t>
  </si>
  <si>
    <t>ENTREGA DE ACTA  300822</t>
  </si>
  <si>
    <t>TGM7302</t>
  </si>
  <si>
    <t>DEVOLUCION DE GARANTIA DE ACTA DE DEFUNCION 200770</t>
  </si>
  <si>
    <t>TGM7308</t>
  </si>
  <si>
    <t>TGM7309</t>
  </si>
  <si>
    <t>USO DE ESPACIO NF 200985</t>
  </si>
  <si>
    <t>TGM7318</t>
  </si>
  <si>
    <t>LETRAS MUY PEQUEÑAS DE LA LAPIDA</t>
  </si>
  <si>
    <t>TGM7322</t>
  </si>
  <si>
    <t>TGM7324</t>
  </si>
  <si>
    <t>TGM7330</t>
  </si>
  <si>
    <t>TGM7331</t>
  </si>
  <si>
    <t>TGM7334</t>
  </si>
  <si>
    <t>TGM7335</t>
  </si>
  <si>
    <t>TGM7359</t>
  </si>
  <si>
    <t>TGM7361</t>
  </si>
  <si>
    <t>TGM7365</t>
  </si>
  <si>
    <t>ESTADO DE CUENTA DIGITAL</t>
  </si>
  <si>
    <t>TGM7367</t>
  </si>
  <si>
    <t>CAMBIO DE CODIGO</t>
  </si>
  <si>
    <t>TGM7368</t>
  </si>
  <si>
    <t>TGM7375</t>
  </si>
  <si>
    <t>TGM7377</t>
  </si>
  <si>
    <t>TGM7384</t>
  </si>
  <si>
    <t>REACTIVACION DE CONTRATO</t>
  </si>
  <si>
    <t>TGM7393</t>
  </si>
  <si>
    <t>TGM7395</t>
  </si>
  <si>
    <t>TGM7398</t>
  </si>
  <si>
    <t>TGM7409</t>
  </si>
  <si>
    <t>TGM7410</t>
  </si>
  <si>
    <t>CERTIFICADO DE USO 200386</t>
  </si>
  <si>
    <t>TGM7416</t>
  </si>
  <si>
    <t>TGM7417</t>
  </si>
  <si>
    <t>EXONERACION DE INTERES MORATORIO</t>
  </si>
  <si>
    <t>TGM7425</t>
  </si>
  <si>
    <t>LAPIDA CON ERROR</t>
  </si>
  <si>
    <t>TGM7435</t>
  </si>
  <si>
    <t>TGM7437</t>
  </si>
  <si>
    <t>TGM7440</t>
  </si>
  <si>
    <t>TGM7441</t>
  </si>
  <si>
    <t>TGM7442</t>
  </si>
  <si>
    <t>TGM7444</t>
  </si>
  <si>
    <t>TGM7446</t>
  </si>
  <si>
    <t>TGM7451</t>
  </si>
  <si>
    <t>SALDO PENDIENTE</t>
  </si>
  <si>
    <t>TGM7455</t>
  </si>
  <si>
    <t>LAPIDA SIN CONFECCIONAR</t>
  </si>
  <si>
    <t>TGM7458</t>
  </si>
  <si>
    <t>TGM7461</t>
  </si>
  <si>
    <t>TGM7469</t>
  </si>
  <si>
    <t>ENTREGA DE LAPIDA ANTIGUA</t>
  </si>
  <si>
    <t>TGM7473</t>
  </si>
  <si>
    <t>MEJORA LAPIDA GRANITO NEGRO</t>
  </si>
  <si>
    <t>TGM7486</t>
  </si>
  <si>
    <t>TGM7488</t>
  </si>
  <si>
    <t>TGM7490</t>
  </si>
  <si>
    <t>TGM7495</t>
  </si>
  <si>
    <t>TGM7496</t>
  </si>
  <si>
    <t>TGM7498</t>
  </si>
  <si>
    <t>TGM7502</t>
  </si>
  <si>
    <t>TGM7555</t>
  </si>
  <si>
    <t>TGM7556</t>
  </si>
  <si>
    <t>REPINTADO DE LAPIDA 200805</t>
  </si>
  <si>
    <t>TGM7563</t>
  </si>
  <si>
    <t>RECONSIDERACION DE PAGO</t>
  </si>
  <si>
    <t>TGM7564</t>
  </si>
  <si>
    <t>TGM7565</t>
  </si>
  <si>
    <t>TGM7581</t>
  </si>
  <si>
    <t>RECONSIDERACI&amp;OACUTE;N  DE CONTRATO</t>
  </si>
  <si>
    <t>TGM7585</t>
  </si>
  <si>
    <t>TGM7589</t>
  </si>
  <si>
    <t>TGM7591</t>
  </si>
  <si>
    <t>TGM7592</t>
  </si>
  <si>
    <t>TGM7595</t>
  </si>
  <si>
    <t>TGM7596</t>
  </si>
  <si>
    <t>TGM7625</t>
  </si>
  <si>
    <t>TGM7626</t>
  </si>
  <si>
    <t>REGULARIZACION DE ACTA</t>
  </si>
  <si>
    <t>TGM7638</t>
  </si>
  <si>
    <t>TGM7644</t>
  </si>
  <si>
    <t>TGM7651</t>
  </si>
  <si>
    <t>TGM7654</t>
  </si>
  <si>
    <t>TGM7655</t>
  </si>
  <si>
    <t>TGM7656</t>
  </si>
  <si>
    <t>TGM7657</t>
  </si>
  <si>
    <t>TGM7658</t>
  </si>
  <si>
    <t>TGM7659</t>
  </si>
  <si>
    <t>TGM7660</t>
  </si>
  <si>
    <t>TGM7708</t>
  </si>
  <si>
    <t>TGM7709</t>
  </si>
  <si>
    <t>TGM7710</t>
  </si>
  <si>
    <t>TGM7721</t>
  </si>
  <si>
    <t>SOLICITUD DE DEVOLUCION DE DINERO</t>
  </si>
  <si>
    <t>TGM7739</t>
  </si>
  <si>
    <t>TGM7761</t>
  </si>
  <si>
    <t>TGM7763</t>
  </si>
  <si>
    <t>TGM7766</t>
  </si>
  <si>
    <t>TGM7789</t>
  </si>
  <si>
    <t>REDUCCION DE CUOTA</t>
  </si>
  <si>
    <t>TGM7790</t>
  </si>
  <si>
    <t>TGM7792</t>
  </si>
  <si>
    <t>TGM7807</t>
  </si>
  <si>
    <t>TGM7808</t>
  </si>
  <si>
    <t>TGM7821</t>
  </si>
  <si>
    <t>TGM7826</t>
  </si>
  <si>
    <t>TGM7827</t>
  </si>
  <si>
    <t>TGM7828</t>
  </si>
  <si>
    <t>TGM7832</t>
  </si>
  <si>
    <t>PLACA PERDIDA</t>
  </si>
  <si>
    <t>TGM7838</t>
  </si>
  <si>
    <t>TGM7851</t>
  </si>
  <si>
    <t>CERTIFICADO DE USO 201110</t>
  </si>
  <si>
    <t>TGM7852</t>
  </si>
  <si>
    <t>CERTIFICADO DE USO 200098</t>
  </si>
  <si>
    <t>TGM7878</t>
  </si>
  <si>
    <t>COLOCACION DE LAPIDA</t>
  </si>
  <si>
    <t>TGM7885</t>
  </si>
  <si>
    <t>CERTIFICADO DE USO 201166</t>
  </si>
  <si>
    <t>TGM7907</t>
  </si>
  <si>
    <t>TGM7908</t>
  </si>
  <si>
    <t>TGM7948</t>
  </si>
  <si>
    <t>UBICACION DE ESPACIO</t>
  </si>
  <si>
    <t>TGM7949</t>
  </si>
  <si>
    <t>TGM7957</t>
  </si>
  <si>
    <t>TGM7958</t>
  </si>
  <si>
    <t>REPINTADO DE PLACA</t>
  </si>
  <si>
    <t>TGM7960</t>
  </si>
  <si>
    <t>TGM7961</t>
  </si>
  <si>
    <t>TGM7967</t>
  </si>
  <si>
    <t>TGM7968</t>
  </si>
  <si>
    <t>TGM7969</t>
  </si>
  <si>
    <t>TGM7972</t>
  </si>
  <si>
    <t>CERTIFICADO DE USO 201097</t>
  </si>
  <si>
    <t>TGM7973</t>
  </si>
  <si>
    <t>CERTIFICADO DE USO 201103</t>
  </si>
  <si>
    <t>TGM7975</t>
  </si>
  <si>
    <t>CERTIFICADO DE USO 201092</t>
  </si>
  <si>
    <t>TGM7977</t>
  </si>
  <si>
    <t>RECLAMO PLACA</t>
  </si>
  <si>
    <t>TGM7981</t>
  </si>
  <si>
    <t>COMPRA DE PLACA</t>
  </si>
  <si>
    <t>TGM7989</t>
  </si>
  <si>
    <t>TGM7993</t>
  </si>
  <si>
    <t>TGM8000</t>
  </si>
  <si>
    <t>TGM8001</t>
  </si>
  <si>
    <t>TGM8003</t>
  </si>
  <si>
    <t>TGM8049</t>
  </si>
  <si>
    <t>CAMBIO DE FECHA DE PAGO DE CUOTAS</t>
  </si>
  <si>
    <t>TGM8107</t>
  </si>
  <si>
    <t>TGM8141</t>
  </si>
  <si>
    <t>TGM8165</t>
  </si>
  <si>
    <t>TGM8198</t>
  </si>
  <si>
    <t>TGM8250</t>
  </si>
  <si>
    <t>CERTIFICADO DE USO 201246</t>
  </si>
  <si>
    <t>TGM8257</t>
  </si>
  <si>
    <t>RECLAMO POR COMISION DE PAGO</t>
  </si>
  <si>
    <t>TGM8266</t>
  </si>
  <si>
    <t>CERTIFICADO DE USO 200333</t>
  </si>
  <si>
    <t>TGM8291</t>
  </si>
  <si>
    <t>ERROR EN FECHA DE FALLECIMIENTO</t>
  </si>
  <si>
    <t>TGM8330</t>
  </si>
  <si>
    <t>TGM8370</t>
  </si>
  <si>
    <t>TGM8371</t>
  </si>
  <si>
    <t>TGM8372</t>
  </si>
  <si>
    <t>TGM8392</t>
  </si>
  <si>
    <t>TGM8393</t>
  </si>
  <si>
    <t>GARANTIA DE ACTA DE DEFUNCI&amp;OACUTE;N.</t>
  </si>
  <si>
    <t>TGM8445</t>
  </si>
  <si>
    <t>CERTIFICADO DE USO 5000945</t>
  </si>
  <si>
    <t>TGM8452</t>
  </si>
  <si>
    <t>CERTIFICADO DE USO 200101</t>
  </si>
  <si>
    <t>TGM8453</t>
  </si>
  <si>
    <t>CERTIFICADO DE USO 200102</t>
  </si>
  <si>
    <t>TGM8548</t>
  </si>
  <si>
    <t>TGM8567</t>
  </si>
  <si>
    <t>RECLAMO DE MALTRATO</t>
  </si>
  <si>
    <t>TGM8601</t>
  </si>
  <si>
    <t>TGM8611</t>
  </si>
  <si>
    <t>RECLAMO POR ESPACIO DE SEPULTURA</t>
  </si>
  <si>
    <t>TGM8616</t>
  </si>
  <si>
    <t>CERTIFICADO DE USO 200323</t>
  </si>
  <si>
    <t>TGM8653</t>
  </si>
  <si>
    <t>TGM8667</t>
  </si>
  <si>
    <t>TGM8683</t>
  </si>
  <si>
    <t>TGM8789</t>
  </si>
  <si>
    <t>TGM8842</t>
  </si>
  <si>
    <t>ARREGLO DE LAPIDA DE MAUSOLEO</t>
  </si>
  <si>
    <t>TGM8863</t>
  </si>
  <si>
    <t>CERTIFICADO DE USO 200238</t>
  </si>
  <si>
    <t>TGM8865</t>
  </si>
  <si>
    <t>FLORES PERDIDAS</t>
  </si>
  <si>
    <t>TGM8866</t>
  </si>
  <si>
    <t>RETIRO DE FLORES</t>
  </si>
  <si>
    <t>TGM8867</t>
  </si>
  <si>
    <t>PERDIDA DE FLORES</t>
  </si>
  <si>
    <t>TGM8869</t>
  </si>
  <si>
    <t>CERTIFICADO DE USO 201165</t>
  </si>
  <si>
    <t>TGM8870</t>
  </si>
  <si>
    <t>MANTENIMIENTO DE LAPIDA 200735</t>
  </si>
  <si>
    <t>TGM8871</t>
  </si>
  <si>
    <t>MANTENIMIENTO DE LAPIDA 200922</t>
  </si>
  <si>
    <t>TGM8873</t>
  </si>
  <si>
    <t>TGM8884</t>
  </si>
  <si>
    <t>CERTIFICADO DE USO 5006615</t>
  </si>
  <si>
    <t>TGM8888</t>
  </si>
  <si>
    <t>LAPIDA MAL REDACTADA</t>
  </si>
  <si>
    <t>TGM8889</t>
  </si>
  <si>
    <t>LAPIDA ERRADA</t>
  </si>
  <si>
    <t>TGM8901</t>
  </si>
  <si>
    <t>CERTIFICADO DE USO 5006595</t>
  </si>
  <si>
    <t>TGM8914</t>
  </si>
  <si>
    <t>ELABORACIÓN DE LÁPIDA</t>
  </si>
  <si>
    <t>TGM8929</t>
  </si>
  <si>
    <t>TGM8930</t>
  </si>
  <si>
    <t>GARANTIA DE ACTA DE DEFUNCION</t>
  </si>
  <si>
    <t>TGM8952</t>
  </si>
  <si>
    <t>RECLAMO 97</t>
  </si>
  <si>
    <t>TGM8954</t>
  </si>
  <si>
    <t>TGM8956</t>
  </si>
  <si>
    <t>TGM8957</t>
  </si>
  <si>
    <t>TGM8973</t>
  </si>
  <si>
    <t>TGM8975</t>
  </si>
  <si>
    <t>TGM8976</t>
  </si>
  <si>
    <t>TGM8988</t>
  </si>
  <si>
    <t>LAPIDA DIFERENTE TAMA&amp;NTILDE;O DE LETRA</t>
  </si>
  <si>
    <t>TGM9000</t>
  </si>
  <si>
    <t>PERDIDA DE FLOREROS</t>
  </si>
  <si>
    <t>TGM9007</t>
  </si>
  <si>
    <t>TGM9080</t>
  </si>
  <si>
    <t>TGM9107</t>
  </si>
  <si>
    <t>TGM9113</t>
  </si>
  <si>
    <t>TGM9129</t>
  </si>
  <si>
    <t>MEDIOS DE PAGO</t>
  </si>
  <si>
    <t>TGM9136</t>
  </si>
  <si>
    <t>CERTIFICADO DE USO 5009465</t>
  </si>
  <si>
    <t>TGM9159</t>
  </si>
  <si>
    <t>TGM9189</t>
  </si>
  <si>
    <t>CERTIFICADO DE USO 5010205</t>
  </si>
  <si>
    <t>TGM9190</t>
  </si>
  <si>
    <t>FLORERO NICHO NUEVO</t>
  </si>
  <si>
    <t>TGM9191</t>
  </si>
  <si>
    <t>CERTIFICADO DE USO 200815</t>
  </si>
  <si>
    <t>TGM9192</t>
  </si>
  <si>
    <t>CERTIFICADO DE USO 200814</t>
  </si>
  <si>
    <t>TGM9210</t>
  </si>
  <si>
    <t>NIVELACION DE PLACA</t>
  </si>
  <si>
    <t>TGM9212</t>
  </si>
  <si>
    <t>TGM9218</t>
  </si>
  <si>
    <t>TGM9226</t>
  </si>
  <si>
    <t>TGM9228</t>
  </si>
  <si>
    <t>CERTIFICADO DE USO 5001095</t>
  </si>
  <si>
    <t>TGM9230</t>
  </si>
  <si>
    <t>TGM9231</t>
  </si>
  <si>
    <t>TGM9255</t>
  </si>
  <si>
    <t>TGM9257</t>
  </si>
  <si>
    <t>TGM9272</t>
  </si>
  <si>
    <t>SOLICITA BOLETA DE PAGO 200795</t>
  </si>
  <si>
    <t>TGM9274</t>
  </si>
  <si>
    <t>TGM9275</t>
  </si>
  <si>
    <t>CERTIFICADO DE USO 200919</t>
  </si>
  <si>
    <t>TGM9287</t>
  </si>
  <si>
    <t>TGM9299</t>
  </si>
  <si>
    <t>REPINTADO DE MAUSOLEO</t>
  </si>
  <si>
    <t>TGM9311</t>
  </si>
  <si>
    <t>REGULARIZACION DE DE ACTA CONTRATO 5010355</t>
  </si>
  <si>
    <t>TGM9350</t>
  </si>
  <si>
    <t>CERTIFICADO DE USO 5011205</t>
  </si>
  <si>
    <t>TGM9359</t>
  </si>
  <si>
    <t>ACTA DE EXHUMACION</t>
  </si>
  <si>
    <t>TGM9364</t>
  </si>
  <si>
    <t>LAPIDA</t>
  </si>
  <si>
    <t>TGM9365</t>
  </si>
  <si>
    <t>TGM9367</t>
  </si>
  <si>
    <t>TGM9368</t>
  </si>
  <si>
    <t>ASIGNACION DE 2DO TITULAR</t>
  </si>
  <si>
    <t>TGM9408</t>
  </si>
  <si>
    <t>MANTENIMIENTO DE ESPACIO 201253</t>
  </si>
  <si>
    <t>TGM9411</t>
  </si>
  <si>
    <t>TGM9412</t>
  </si>
  <si>
    <t>TGM9426</t>
  </si>
  <si>
    <t>CERTIFICADO DE USO 200055</t>
  </si>
  <si>
    <t>TGM9427</t>
  </si>
  <si>
    <t>CERTIFICADO DE USO 200056</t>
  </si>
  <si>
    <t>TGM9434</t>
  </si>
  <si>
    <t>TGM9457</t>
  </si>
  <si>
    <t>CERTIFICADO DE USO 200103</t>
  </si>
  <si>
    <t>TGM9458</t>
  </si>
  <si>
    <t>CERTIFICADO DE USO 200057</t>
  </si>
  <si>
    <t>TGM9459</t>
  </si>
  <si>
    <t>CAMBIO DE TITULAR</t>
  </si>
  <si>
    <t>TGM9471</t>
  </si>
  <si>
    <t>TGM9473</t>
  </si>
  <si>
    <t>TGM9482</t>
  </si>
  <si>
    <t>TGM9483</t>
  </si>
  <si>
    <t>REQUISITOS DE TRASLADO INTERNO</t>
  </si>
  <si>
    <t>TGM9484</t>
  </si>
  <si>
    <t>TGM9485</t>
  </si>
  <si>
    <t>TGM9486</t>
  </si>
  <si>
    <t>RECLAMO POR ESPACIO</t>
  </si>
  <si>
    <t>TGM9491</t>
  </si>
  <si>
    <t>TGM9519</t>
  </si>
  <si>
    <t>RECLAMO DE SEPELIO</t>
  </si>
  <si>
    <t>TGM9541</t>
  </si>
  <si>
    <t>TGM9561</t>
  </si>
  <si>
    <t>TGM9562</t>
  </si>
  <si>
    <t>TGM9575</t>
  </si>
  <si>
    <t>SOLICITA COMPROBANTE DE PAGO 200848</t>
  </si>
  <si>
    <t>TGM9580</t>
  </si>
  <si>
    <t>DEVOLUCION DE CONTRATO 5011205</t>
  </si>
  <si>
    <t>TGM9592</t>
  </si>
  <si>
    <t>MANTENIMIENTO DE PLACA CONTRATO 200219</t>
  </si>
  <si>
    <t>TGM9604</t>
  </si>
  <si>
    <t>SOLICITUD DE RESOLUCION DE CONTRATO</t>
  </si>
  <si>
    <t>TGM9645</t>
  </si>
  <si>
    <t>DEVOLUCION DE GARANTIA DE ACTA DE DEFUNCION 5013555</t>
  </si>
  <si>
    <t>TGM9646</t>
  </si>
  <si>
    <t>MANTENIMIENTO DE ESPACIO 200830</t>
  </si>
  <si>
    <t>TGM9685</t>
  </si>
  <si>
    <t>CERTIFICADO DE USO 200347</t>
  </si>
  <si>
    <t>TGM9737</t>
  </si>
  <si>
    <t>TGM9744</t>
  </si>
  <si>
    <t>TGM9753</t>
  </si>
  <si>
    <t>TGM9755</t>
  </si>
  <si>
    <t>TGM9756</t>
  </si>
  <si>
    <t>TGM9781</t>
  </si>
  <si>
    <t>TGM9791</t>
  </si>
  <si>
    <t>SOLICITA CERTIFICADO DE USO 200516</t>
  </si>
  <si>
    <t>TGM9792</t>
  </si>
  <si>
    <t>SOLICITA CERTIFICADO DE USO 200347</t>
  </si>
  <si>
    <t>TGM9793</t>
  </si>
  <si>
    <t>SOLICITO CERTIFICADO DE USO 5015525</t>
  </si>
  <si>
    <t>TGM9794</t>
  </si>
  <si>
    <t>SOLICITA CERTIFICADO DE USO 200706</t>
  </si>
  <si>
    <t>TGM9797</t>
  </si>
  <si>
    <t>CERTIFICADO DE USO 200954</t>
  </si>
  <si>
    <t>TGM9845</t>
  </si>
  <si>
    <t>TGM9873</t>
  </si>
  <si>
    <t>TGM9879</t>
  </si>
  <si>
    <t>CERTIFICADO DE USO 200258</t>
  </si>
  <si>
    <t>TGM9940</t>
  </si>
  <si>
    <t>TGM9941</t>
  </si>
  <si>
    <t>TGM9942</t>
  </si>
  <si>
    <t>TGM9949</t>
  </si>
  <si>
    <t>TGM9958</t>
  </si>
  <si>
    <t>MANTENIMIENTO DE PLACA 200934</t>
  </si>
  <si>
    <t>TGM9970</t>
  </si>
  <si>
    <t>TGM9974</t>
  </si>
  <si>
    <t>TGM9976</t>
  </si>
  <si>
    <t>TGM9990</t>
  </si>
  <si>
    <t>RETRASO DE COLOCACION DE LAPIDA</t>
  </si>
  <si>
    <t>TGM9991</t>
  </si>
  <si>
    <t>INSTALACION DE LAPIDA</t>
  </si>
  <si>
    <t>TGM9996</t>
  </si>
  <si>
    <t>PRUEBA DAVID 05</t>
  </si>
  <si>
    <t>TGM9997</t>
  </si>
  <si>
    <t>PRUEBA DAVID 06</t>
  </si>
  <si>
    <t>TGM9999</t>
  </si>
  <si>
    <t>PRUEBA DAVID 001</t>
  </si>
  <si>
    <t>TGM10030</t>
  </si>
  <si>
    <t>PRUEBA DAVID 58-59-64</t>
  </si>
  <si>
    <t>Llamada Telefonica</t>
  </si>
  <si>
    <t>TGM10041</t>
  </si>
  <si>
    <t>QUEJA POR LIMPIEZA DE CAMPOSANTO</t>
  </si>
  <si>
    <t>TGM10059</t>
  </si>
  <si>
    <t>SOLICITUD DE  BOLETA</t>
  </si>
  <si>
    <t>Angie Diana Infante Verastegui</t>
  </si>
  <si>
    <t>Redes Sociales</t>
  </si>
  <si>
    <t>TGM10061</t>
  </si>
  <si>
    <t>TGM10096</t>
  </si>
  <si>
    <t>VENTA DE LAPIDA</t>
  </si>
  <si>
    <t>TGM10107</t>
  </si>
  <si>
    <t>TGM10118</t>
  </si>
  <si>
    <t>ENTREGA DE LAPIDA</t>
  </si>
  <si>
    <t>TGM10122</t>
  </si>
  <si>
    <t>TGM10135</t>
  </si>
  <si>
    <t>Etiquetas de fila</t>
  </si>
  <si>
    <t>Total general</t>
  </si>
  <si>
    <t>Cerrada</t>
  </si>
  <si>
    <t>Grupo Servicio de Atencion al Cliente</t>
  </si>
  <si>
    <t>Thalia Nataly Ramos Pocomucha</t>
  </si>
  <si>
    <t>No Procede</t>
  </si>
  <si>
    <t>NIVELACIÓN DE ESPACIO</t>
  </si>
  <si>
    <t>SOLICITA COPIA DE BOLETA</t>
  </si>
  <si>
    <t>MANTENIMIENTO DE PLACA</t>
  </si>
  <si>
    <t>MISA</t>
  </si>
  <si>
    <t>PERDIDA DE FLORERO</t>
  </si>
  <si>
    <t>CONSTRUCCIÓN DE MAUSOLEO</t>
  </si>
  <si>
    <t>CONFECCION DE LAPIDA</t>
  </si>
  <si>
    <t>INSTALACION DE PLACA</t>
  </si>
  <si>
    <t>CONSTRUCCION DE MAUSOLEO</t>
  </si>
  <si>
    <t>Edith Johana Rojas Fierro</t>
  </si>
  <si>
    <t>ALQUILER DE TOLDO</t>
  </si>
  <si>
    <t>REPINTADO DE LÁPIDA</t>
  </si>
  <si>
    <t>MANTENIMIENTO</t>
  </si>
  <si>
    <t>REPINTADO DE LAPIDA SIN GARANTIA</t>
  </si>
  <si>
    <t>INFORMACIÓN DE CAMBIO DE TITULARIDAD</t>
  </si>
  <si>
    <t>UBICACIÓN DE ESPACIO</t>
  </si>
  <si>
    <t>SOLICITUD DE FLOREROS DE PVC</t>
  </si>
  <si>
    <t>CONTRATO RESUELTO</t>
  </si>
  <si>
    <t>SOLICITUD DE COPIA DE BOLETA</t>
  </si>
  <si>
    <t>INFORMACIÓN DE TRASLADO EXTERNO</t>
  </si>
  <si>
    <t>USO DE ESPACIO NF</t>
  </si>
  <si>
    <t>FLORERO DE PVC</t>
  </si>
  <si>
    <t>RETIRO DE FLORERO</t>
  </si>
  <si>
    <t>FLOREROS</t>
  </si>
  <si>
    <t>PRESTAMO DE SILLAS</t>
  </si>
  <si>
    <t>FLORERO PVC</t>
  </si>
  <si>
    <t>REQUISITOS PARA USO DE ESPACIO</t>
  </si>
  <si>
    <t>ALQUILER DE CARPA</t>
  </si>
  <si>
    <t>ESPACIO HUNDIDO</t>
  </si>
  <si>
    <t>RETIRO DE FLOREROS</t>
  </si>
  <si>
    <t>REQUISITOS PARA TRANSFERENCIA DE CONTRATO</t>
  </si>
  <si>
    <t>TRASLADO EXTERNO</t>
  </si>
  <si>
    <t>FOTOGRAFIA ROTA</t>
  </si>
  <si>
    <t>FLORERO EXTRAVIADO</t>
  </si>
  <si>
    <t>ENTREGA DE FLOREROS PVC</t>
  </si>
  <si>
    <t>REQUISITOS PARA HACER USO DE ESPACIO</t>
  </si>
  <si>
    <t>REQUISITOS PARA TRASLADO INTERNO</t>
  </si>
  <si>
    <t>CONSTANCIA DE UBICACION</t>
  </si>
  <si>
    <t>ENTREGA DE MAUSOLEO</t>
  </si>
  <si>
    <t>RECLAMO 36</t>
  </si>
  <si>
    <t>DEVOLUCION DE FLOREROS</t>
  </si>
  <si>
    <t>INFORMACION DE ESTADO DE CUENTA</t>
  </si>
  <si>
    <t>CAMBIO DE SEGUNDO TITULAR</t>
  </si>
  <si>
    <t>SOLICITUD DE FLOREROS PVC</t>
  </si>
  <si>
    <t>SOLICITUD DE SILLAS</t>
  </si>
  <si>
    <t>TRANSFERENCIA DE CONTRATO</t>
  </si>
  <si>
    <t>CONFECCION DE LAPIDA NUEVA</t>
  </si>
  <si>
    <t>PAGO DE CUOTAS</t>
  </si>
  <si>
    <t>RETIRO DE LAPIDA</t>
  </si>
  <si>
    <t>INFORMACION DE LAPIDA NUEVA</t>
  </si>
  <si>
    <t>BOLETA DE PAGO</t>
  </si>
  <si>
    <t>ERROR DE NOMBRE EN LAPIDA</t>
  </si>
  <si>
    <t>SERVICIO DE FLORES</t>
  </si>
  <si>
    <t>CONFECCIÓN DE LÁPIDA NUEVA</t>
  </si>
  <si>
    <t>REQUISITOS PARA CAMBIO DE TITULARIDAD</t>
  </si>
  <si>
    <t>RETIRO DE LAPIDA POR DEUDA</t>
  </si>
  <si>
    <t>SALIDA DE LAPIDA</t>
  </si>
  <si>
    <t>AUTORIZACIÓN PARA INGRESO DE MÚSICOS</t>
  </si>
  <si>
    <t>RECLAMO 45</t>
  </si>
  <si>
    <t>SOLICITUD DE COPIA DE BOLETAS</t>
  </si>
  <si>
    <t>INFORMACION SOBRE USO DE ESPACIO</t>
  </si>
  <si>
    <t>LAPIDA DE MAUSOLEO</t>
  </si>
  <si>
    <t>REPOSICIÓN DE LAPIDA</t>
  </si>
  <si>
    <t>COPIA DE BOLETA DE PAGO</t>
  </si>
  <si>
    <t>COLOCACION DE PLACA</t>
  </si>
  <si>
    <t>CONSULTA DE UBICACION DE ESPACIO</t>
  </si>
  <si>
    <t>CONSULTA DE CONTRATO</t>
  </si>
  <si>
    <t>REPOSICION DE LAPIDA</t>
  </si>
  <si>
    <t>CONSULTA DE LAPIDA</t>
  </si>
  <si>
    <t>CONTRATO</t>
  </si>
  <si>
    <t>CORRECCIÓN DE DATOS EN LÁPIDA</t>
  </si>
  <si>
    <t>SOLICITUD DE CAMBIO DE TITULARIDAD</t>
  </si>
  <si>
    <t>JARDINERA ROTA</t>
  </si>
  <si>
    <t>LAPIDA ANTIGUA RETIRADA</t>
  </si>
  <si>
    <t>CARTA NOTARIAL</t>
  </si>
  <si>
    <t>REQUISITOS DE TRANSFERENCIA DE CONTRATO</t>
  </si>
  <si>
    <t>COMPRA DE FLOREROS</t>
  </si>
  <si>
    <t>INFORMACION DE USO DE ESPACIO</t>
  </si>
  <si>
    <t>PAGO DE FOMA</t>
  </si>
  <si>
    <t>REPINTADO Y MANTENIMIENTO DE LÁPIDA</t>
  </si>
  <si>
    <t>LAPIDA RETIRADA POR PAGO</t>
  </si>
  <si>
    <t>INFORMACION DE CONTRATO</t>
  </si>
  <si>
    <t>COMPRA DE LAPIDA</t>
  </si>
  <si>
    <t>SOLICITA FLOREROS</t>
  </si>
  <si>
    <t>ASIGNACIÓN DE BENEFICIARIO</t>
  </si>
  <si>
    <t>CONSULTA DE PAGOS</t>
  </si>
  <si>
    <t>SOLICITA ESTADO DE CUENTA</t>
  </si>
  <si>
    <t>ALQUILER TOLDO</t>
  </si>
  <si>
    <t>CONSULTA EECC</t>
  </si>
  <si>
    <t>CONSULTA DE PAGO DE FOMA</t>
  </si>
  <si>
    <t>LAPIDA RETIRADA</t>
  </si>
  <si>
    <t>CONSULTA DE DEUDA</t>
  </si>
  <si>
    <t>DEVOLUCION DE LAPIDA</t>
  </si>
  <si>
    <t>MANTENIMIENTO DE GRAS</t>
  </si>
  <si>
    <t>FALTA DE AGUA</t>
  </si>
  <si>
    <t>JARDINERA</t>
  </si>
  <si>
    <t>SOLICITA CONSTANCIA DE ENTIERRO</t>
  </si>
  <si>
    <t>PODADO DE GRASS</t>
  </si>
  <si>
    <t>TGM4223</t>
  </si>
  <si>
    <t>TGM4224</t>
  </si>
  <si>
    <t>TGM4225</t>
  </si>
  <si>
    <t>TGM4226</t>
  </si>
  <si>
    <t>TGM4227</t>
  </si>
  <si>
    <t>TGM4228</t>
  </si>
  <si>
    <t>TGM4229</t>
  </si>
  <si>
    <t>SOLICITUD DE FACTURA DE PAGOS</t>
  </si>
  <si>
    <t>TGM4231</t>
  </si>
  <si>
    <t>TGM4232</t>
  </si>
  <si>
    <t>TGM4233</t>
  </si>
  <si>
    <t>TGM4234</t>
  </si>
  <si>
    <t>TGM4235</t>
  </si>
  <si>
    <t>TGM4236</t>
  </si>
  <si>
    <t>TGM4237</t>
  </si>
  <si>
    <t>TGM4238</t>
  </si>
  <si>
    <t>TGM4239</t>
  </si>
  <si>
    <t>TGM4240</t>
  </si>
  <si>
    <t>TGM4241</t>
  </si>
  <si>
    <t>TGM4242</t>
  </si>
  <si>
    <t>TGM4243</t>
  </si>
  <si>
    <t>TGM4244</t>
  </si>
  <si>
    <t>TGM4245</t>
  </si>
  <si>
    <t>PERDIDA DE LAPIDA DE MÁRMOL GUINDA</t>
  </si>
  <si>
    <t>TGM4246</t>
  </si>
  <si>
    <t>TGM4247</t>
  </si>
  <si>
    <t>TGM4248</t>
  </si>
  <si>
    <t>TGM4249</t>
  </si>
  <si>
    <t>TGM4250</t>
  </si>
  <si>
    <t>TGM4251</t>
  </si>
  <si>
    <t>CAMBIO DE LAPIDA</t>
  </si>
  <si>
    <t>TGM4252</t>
  </si>
  <si>
    <t>LAPIDA ERRONEA EN DISEÑO</t>
  </si>
  <si>
    <t>TGM4253</t>
  </si>
  <si>
    <t>TGM4254</t>
  </si>
  <si>
    <t>TGM4256</t>
  </si>
  <si>
    <t>TGM4258</t>
  </si>
  <si>
    <t>TGM4259</t>
  </si>
  <si>
    <t>TGM4260</t>
  </si>
  <si>
    <t>TGM4261</t>
  </si>
  <si>
    <t>TGM4262</t>
  </si>
  <si>
    <t>TGM4263</t>
  </si>
  <si>
    <t>AUTORIZACIÓN´PARA INGRESO DE MÚSICOS</t>
  </si>
  <si>
    <t>TGM4264</t>
  </si>
  <si>
    <t>TGM4265</t>
  </si>
  <si>
    <t>TGM4266</t>
  </si>
  <si>
    <t>TGM4267</t>
  </si>
  <si>
    <t>TGM4268</t>
  </si>
  <si>
    <t>TGM4269</t>
  </si>
  <si>
    <t>ALQUILER DE CARPA PARA ESPACIO</t>
  </si>
  <si>
    <t>TGM4270</t>
  </si>
  <si>
    <t>TGM4271</t>
  </si>
  <si>
    <t>TGM4272</t>
  </si>
  <si>
    <t>TGM4273</t>
  </si>
  <si>
    <t>TGM4274</t>
  </si>
  <si>
    <t>TGM4275</t>
  </si>
  <si>
    <t>REFINANCIAMIENTO DE DEUDA</t>
  </si>
  <si>
    <t>TGM4276</t>
  </si>
  <si>
    <t>RE PROGRAMACIÓN DE DEUDA</t>
  </si>
  <si>
    <t>TGM4277</t>
  </si>
  <si>
    <t>TGM4278</t>
  </si>
  <si>
    <t>TGM4279</t>
  </si>
  <si>
    <t>TGM4280</t>
  </si>
  <si>
    <t>TGM4281</t>
  </si>
  <si>
    <t>TGM4282</t>
  </si>
  <si>
    <t>INFORMACIÓN DE PAGO DE FOMA</t>
  </si>
  <si>
    <t>TGM4283</t>
  </si>
  <si>
    <t>INFORMACIÓN SOBRE PRECIOS DE LAPIDAS</t>
  </si>
  <si>
    <t>TGM4284</t>
  </si>
  <si>
    <t>TGM4285</t>
  </si>
  <si>
    <t>TGM4286</t>
  </si>
  <si>
    <t>INTALACION DE CABECERA Y JARDINERIA MAUSOLEO</t>
  </si>
  <si>
    <t>TGM4287</t>
  </si>
  <si>
    <t>TGM4288</t>
  </si>
  <si>
    <t>TGM4289</t>
  </si>
  <si>
    <t>LAPIDA NO ENTREGADA</t>
  </si>
  <si>
    <t>TGM4290</t>
  </si>
  <si>
    <t>TGM4291</t>
  </si>
  <si>
    <t>TGM4292</t>
  </si>
  <si>
    <t>CONSULTA DE PRECIO DE LAPIDAS</t>
  </si>
  <si>
    <t>TGM4293</t>
  </si>
  <si>
    <t>SOLICITA REQUISITOS DE TRANSFERENCIA</t>
  </si>
  <si>
    <t>TGM4294</t>
  </si>
  <si>
    <t>TGM4295</t>
  </si>
  <si>
    <t>TGM4296</t>
  </si>
  <si>
    <t>ERROR EN LA FECHA DE NACIMIENTO DEL DIFUNTO</t>
  </si>
  <si>
    <t>TGM4297</t>
  </si>
  <si>
    <t>MANTENIMIENTO DE LA PIDA CON GARANTIA</t>
  </si>
  <si>
    <t>TGM4298</t>
  </si>
  <si>
    <t>TGM4299</t>
  </si>
  <si>
    <t>TGM4300</t>
  </si>
  <si>
    <t>TGM4301</t>
  </si>
  <si>
    <t>TGM4302</t>
  </si>
  <si>
    <t>TGM4303</t>
  </si>
  <si>
    <t>TGM4304</t>
  </si>
  <si>
    <t>TGM4305</t>
  </si>
  <si>
    <t>TGM4306</t>
  </si>
  <si>
    <t>TGM4307</t>
  </si>
  <si>
    <t>MALA COLOCACIÓN DE LAPIDA</t>
  </si>
  <si>
    <t>TGM4308</t>
  </si>
  <si>
    <t>TGM4309</t>
  </si>
  <si>
    <t>TGM4310</t>
  </si>
  <si>
    <t>TGM4311</t>
  </si>
  <si>
    <t>SOLICITUD DE PRORROGA DE PAGO</t>
  </si>
  <si>
    <t>TGM4312</t>
  </si>
  <si>
    <t>TGM4313</t>
  </si>
  <si>
    <t>TGM4314</t>
  </si>
  <si>
    <t>TGM4315</t>
  </si>
  <si>
    <t>TGM4316</t>
  </si>
  <si>
    <t>TGM4317</t>
  </si>
  <si>
    <t>TGM4318</t>
  </si>
  <si>
    <t>TGM4319</t>
  </si>
  <si>
    <t>TGM4320</t>
  </si>
  <si>
    <t>TGM4321</t>
  </si>
  <si>
    <t>TGM4322</t>
  </si>
  <si>
    <t>DEVOLUCIÓN DE JARDINERA</t>
  </si>
  <si>
    <t>TGM4323</t>
  </si>
  <si>
    <t>TGM4324</t>
  </si>
  <si>
    <t>DELIMITACIÓN DE SEPULTURA</t>
  </si>
  <si>
    <t>TGM4325</t>
  </si>
  <si>
    <t>SOLICITO REQUISITOS PARA REALIZAR UN TRASLADO INTERNO</t>
  </si>
  <si>
    <t>TGM4327</t>
  </si>
  <si>
    <t>TGM4328</t>
  </si>
  <si>
    <t>TGM4329</t>
  </si>
  <si>
    <t>TGM4330</t>
  </si>
  <si>
    <t>TGM4331</t>
  </si>
  <si>
    <t>TGM4332</t>
  </si>
  <si>
    <t>TGM4333</t>
  </si>
  <si>
    <t>TGM4334</t>
  </si>
  <si>
    <t>TGM4335</t>
  </si>
  <si>
    <t>TGM4336</t>
  </si>
  <si>
    <t>DEVOLUCIÓN DE FLOREROS</t>
  </si>
  <si>
    <t>TGM4337</t>
  </si>
  <si>
    <t>TGM4338</t>
  </si>
  <si>
    <t>SERVICIO DE SILLAS</t>
  </si>
  <si>
    <t>TGM4339</t>
  </si>
  <si>
    <t>ATENCIÓN AL CLIENTE</t>
  </si>
  <si>
    <t>TGM4340</t>
  </si>
  <si>
    <t>UBICACIÓN DE SEPULTURA</t>
  </si>
  <si>
    <t>TGM4341</t>
  </si>
  <si>
    <t>TGM4342</t>
  </si>
  <si>
    <t>CAIDA EN VEREDA</t>
  </si>
  <si>
    <t>TGM4343</t>
  </si>
  <si>
    <t>TGM4344</t>
  </si>
  <si>
    <t>TGM4345</t>
  </si>
  <si>
    <t>TGM4346</t>
  </si>
  <si>
    <t>TGM4347</t>
  </si>
  <si>
    <t>ASIGNACIÓN DE SEGUNDO TITULAR</t>
  </si>
  <si>
    <t>TGM4348</t>
  </si>
  <si>
    <t>TGM4349</t>
  </si>
  <si>
    <t>TGM4350</t>
  </si>
  <si>
    <t>SOLICITA COPIA DE ACTA DE DEFUNCIÓN</t>
  </si>
  <si>
    <t>TGM4351</t>
  </si>
  <si>
    <t>TGM4352</t>
  </si>
  <si>
    <t>TGM4353</t>
  </si>
  <si>
    <t>TGM4354</t>
  </si>
  <si>
    <t>TGM4355</t>
  </si>
  <si>
    <t>TGM4356</t>
  </si>
  <si>
    <t>TGM4357</t>
  </si>
  <si>
    <t>TGM4358</t>
  </si>
  <si>
    <t>TGM4359</t>
  </si>
  <si>
    <t>TGM4361</t>
  </si>
  <si>
    <t>TGM4362</t>
  </si>
  <si>
    <t>TGM4363</t>
  </si>
  <si>
    <t>CONSULTA SOBRE USO DE ESPACIO</t>
  </si>
  <si>
    <t>TGM4364</t>
  </si>
  <si>
    <t>TGM4365</t>
  </si>
  <si>
    <t>TGM4366</t>
  </si>
  <si>
    <t>TGM4367</t>
  </si>
  <si>
    <t>CONSTANCIA DE UBICACIÓN DE ESPACIO</t>
  </si>
  <si>
    <t>TGM4368</t>
  </si>
  <si>
    <t>TGM4369</t>
  </si>
  <si>
    <t>TGM4370</t>
  </si>
  <si>
    <t>TGM4371</t>
  </si>
  <si>
    <t>TGM4372</t>
  </si>
  <si>
    <t>TGM4373</t>
  </si>
  <si>
    <t>TGM4374</t>
  </si>
  <si>
    <t>COPIA DE BOLETA DE VENTA</t>
  </si>
  <si>
    <t>TGM4375</t>
  </si>
  <si>
    <t>TGM4376</t>
  </si>
  <si>
    <t>TGM4377</t>
  </si>
  <si>
    <t>TGM4378</t>
  </si>
  <si>
    <t>TGM4379</t>
  </si>
  <si>
    <t>TGM4380</t>
  </si>
  <si>
    <t>TGM4381</t>
  </si>
  <si>
    <t>CONSULTA SOBRE SU DEUDA</t>
  </si>
  <si>
    <t>TGM4382</t>
  </si>
  <si>
    <t>TGM4383</t>
  </si>
  <si>
    <t>TGM4384</t>
  </si>
  <si>
    <t>TGM4385</t>
  </si>
  <si>
    <t>TGM4386</t>
  </si>
  <si>
    <t>TGM4387</t>
  </si>
  <si>
    <t>TGM4388</t>
  </si>
  <si>
    <t>TGM4389</t>
  </si>
  <si>
    <t>TGM4390</t>
  </si>
  <si>
    <t>TGM4391</t>
  </si>
  <si>
    <t>TGM4392</t>
  </si>
  <si>
    <t>TGM4393</t>
  </si>
  <si>
    <t>TGM4394</t>
  </si>
  <si>
    <t>TGM4395</t>
  </si>
  <si>
    <t>SOLICITUD DE REPROGRAMACION DE DEUDA</t>
  </si>
  <si>
    <t>TGM4396</t>
  </si>
  <si>
    <t>TGM4397</t>
  </si>
  <si>
    <t>TGM4398</t>
  </si>
  <si>
    <t>TGM4399</t>
  </si>
  <si>
    <t>TGM4400</t>
  </si>
  <si>
    <t>TGM4401</t>
  </si>
  <si>
    <t>TGM4402</t>
  </si>
  <si>
    <t>TGM4403</t>
  </si>
  <si>
    <t>TGM4404</t>
  </si>
  <si>
    <t>TGM4405</t>
  </si>
  <si>
    <t>TGM4406</t>
  </si>
  <si>
    <t>TGM4407</t>
  </si>
  <si>
    <t>TGM4408</t>
  </si>
  <si>
    <t>TGM4409</t>
  </si>
  <si>
    <t>TGM4410</t>
  </si>
  <si>
    <t>TGM4411</t>
  </si>
  <si>
    <t>TGM4412</t>
  </si>
  <si>
    <t>TGM4413</t>
  </si>
  <si>
    <t>TGM4414</t>
  </si>
  <si>
    <t>TGM4415</t>
  </si>
  <si>
    <t>TGM4416</t>
  </si>
  <si>
    <t>TGM4417</t>
  </si>
  <si>
    <t>REFINANCIAMIENTO DE DEUDAS</t>
  </si>
  <si>
    <t>TGM4418</t>
  </si>
  <si>
    <t>TGM4419</t>
  </si>
  <si>
    <t>TGM4420</t>
  </si>
  <si>
    <t>TGM4421</t>
  </si>
  <si>
    <t>TGM4422</t>
  </si>
  <si>
    <t>TGM4423</t>
  </si>
  <si>
    <t>TGM4424</t>
  </si>
  <si>
    <t>TGM4425</t>
  </si>
  <si>
    <t>CLIENTE COLOCO PIEDRAS ALREDEDOR DE LA LAPIDA</t>
  </si>
  <si>
    <t>TGM4426</t>
  </si>
  <si>
    <t>TAPA DE MAUSOLEO</t>
  </si>
  <si>
    <t>TGM4427</t>
  </si>
  <si>
    <t>TGM4428</t>
  </si>
  <si>
    <t>TGM4429</t>
  </si>
  <si>
    <t>TGM4430</t>
  </si>
  <si>
    <t>TGM4431</t>
  </si>
  <si>
    <t>TGM4432</t>
  </si>
  <si>
    <t>TGM4433</t>
  </si>
  <si>
    <t>TGM4435</t>
  </si>
  <si>
    <t>TGM4436</t>
  </si>
  <si>
    <t>TGM4437</t>
  </si>
  <si>
    <t>TGM4438</t>
  </si>
  <si>
    <t>TGM4439</t>
  </si>
  <si>
    <t>TGM4440</t>
  </si>
  <si>
    <t>TGM4441</t>
  </si>
  <si>
    <t>TGM4442</t>
  </si>
  <si>
    <t>TGM4443</t>
  </si>
  <si>
    <t>TGM4444</t>
  </si>
  <si>
    <t>TGM4445</t>
  </si>
  <si>
    <t>TGM4446</t>
  </si>
  <si>
    <t>TGM4447</t>
  </si>
  <si>
    <t>TGM4448</t>
  </si>
  <si>
    <t>TGM4449</t>
  </si>
  <si>
    <t>RECLAMO N° 32</t>
  </si>
  <si>
    <t>TGM4450</t>
  </si>
  <si>
    <t>TGM4451</t>
  </si>
  <si>
    <t>TGM4452</t>
  </si>
  <si>
    <t>TGM4453</t>
  </si>
  <si>
    <t>TGM4454</t>
  </si>
  <si>
    <t>LA TITULAR SOLICITA CERTIFICADO DE USO</t>
  </si>
  <si>
    <t>TGM4455</t>
  </si>
  <si>
    <t>TGM4457</t>
  </si>
  <si>
    <t>TGM4458</t>
  </si>
  <si>
    <t>VENTA DE FLOREROS</t>
  </si>
  <si>
    <t>TGM4459</t>
  </si>
  <si>
    <t>TGM4460</t>
  </si>
  <si>
    <t>TGM4461</t>
  </si>
  <si>
    <t>mantenimiento de lapida</t>
  </si>
  <si>
    <t>TGM4462</t>
  </si>
  <si>
    <t>TGM4463</t>
  </si>
  <si>
    <t>TGM4464</t>
  </si>
  <si>
    <t>TGM4465</t>
  </si>
  <si>
    <t>TGM4466</t>
  </si>
  <si>
    <t>TGM4467</t>
  </si>
  <si>
    <t>TGM4468</t>
  </si>
  <si>
    <t>TGM4469</t>
  </si>
  <si>
    <t>información de pago de cuotas vencidas</t>
  </si>
  <si>
    <t>TGM4470</t>
  </si>
  <si>
    <t>TGM4471</t>
  </si>
  <si>
    <t>TGM4472</t>
  </si>
  <si>
    <t>TGM4473</t>
  </si>
  <si>
    <t>INFORMACIÓN COSTO DE LÁPIDA NUEVA</t>
  </si>
  <si>
    <t>TGM4474</t>
  </si>
  <si>
    <t>MANTENIMIENTO DE LÁPIDA NICHO ANTIGUO</t>
  </si>
  <si>
    <t>TGM4475</t>
  </si>
  <si>
    <t>TGM4476</t>
  </si>
  <si>
    <t>RECLAMO DE PAGO</t>
  </si>
  <si>
    <t>TGM4477</t>
  </si>
  <si>
    <t>INFORMACIÓN DE CAMBIO DE TITULA</t>
  </si>
  <si>
    <t>TGM4478</t>
  </si>
  <si>
    <t>TGM4479</t>
  </si>
  <si>
    <t>FLORERO DE CABECERA ROTO</t>
  </si>
  <si>
    <t>TGM4480</t>
  </si>
  <si>
    <t>TGM4482</t>
  </si>
  <si>
    <t>TGM4483</t>
  </si>
  <si>
    <t>TGM4484</t>
  </si>
  <si>
    <t>TGM4485</t>
  </si>
  <si>
    <t>TGM4486</t>
  </si>
  <si>
    <t>TGM4487</t>
  </si>
  <si>
    <t>TGM4488</t>
  </si>
  <si>
    <t>TGM4489</t>
  </si>
  <si>
    <t>TGM4490</t>
  </si>
  <si>
    <t>TGM4491</t>
  </si>
  <si>
    <t>TGM4492</t>
  </si>
  <si>
    <t>INGRESO INGRESO DE JARDINERA DE METAL</t>
  </si>
  <si>
    <t>TGM4493</t>
  </si>
  <si>
    <t>REPARACION DE FLOREROS</t>
  </si>
  <si>
    <t>TGM4494</t>
  </si>
  <si>
    <t>CAMBIO DE FLOREROS</t>
  </si>
  <si>
    <t>TGM4495</t>
  </si>
  <si>
    <t>TGM4496</t>
  </si>
  <si>
    <t>TGM4497</t>
  </si>
  <si>
    <t>NIVELACION DE LAPIDA</t>
  </si>
  <si>
    <t>TGM4498</t>
  </si>
  <si>
    <t>MANTENIMIENTO LAPIDA</t>
  </si>
  <si>
    <t>TGM4499</t>
  </si>
  <si>
    <t>TGM4500</t>
  </si>
  <si>
    <t>TGM4501</t>
  </si>
  <si>
    <t>TGM4502</t>
  </si>
  <si>
    <t>PERDIDA DE ANGEL</t>
  </si>
  <si>
    <t>TGM4503</t>
  </si>
  <si>
    <t>TGM4504</t>
  </si>
  <si>
    <t>TGM4505</t>
  </si>
  <si>
    <t>TGM4506</t>
  </si>
  <si>
    <t>TGM4507</t>
  </si>
  <si>
    <t>TGM4508</t>
  </si>
  <si>
    <t>SOLICITUD REPROGRAMACION DE MONTO DE CUOTA</t>
  </si>
  <si>
    <t>TGM4509</t>
  </si>
  <si>
    <t>TGM4510</t>
  </si>
  <si>
    <t>FAMILIAR SOLICITA DOCUMENTACIÓN DE BENEFICIARIO</t>
  </si>
  <si>
    <t>TGM4511</t>
  </si>
  <si>
    <t>DECLARACIÓN JURADA POR EXTRAVIAR RECIBO DE GARANTIA</t>
  </si>
  <si>
    <t>TGM4512</t>
  </si>
  <si>
    <t>TGM4513</t>
  </si>
  <si>
    <t>TGM4514</t>
  </si>
  <si>
    <t>TGM4515</t>
  </si>
  <si>
    <t>TGM4516</t>
  </si>
  <si>
    <t>TGM4517</t>
  </si>
  <si>
    <t>TGM4518</t>
  </si>
  <si>
    <t>TGM4519</t>
  </si>
  <si>
    <t>REPROGRAMACIÓN DE DEUDA</t>
  </si>
  <si>
    <t>TGM4520</t>
  </si>
  <si>
    <t>TGM4521</t>
  </si>
  <si>
    <t>TGM4522</t>
  </si>
  <si>
    <t>TGM4523</t>
  </si>
  <si>
    <t>TGM4524</t>
  </si>
  <si>
    <t>TGM4525</t>
  </si>
  <si>
    <t>TGM4526</t>
  </si>
  <si>
    <t>TGM4527</t>
  </si>
  <si>
    <t>TGM4528</t>
  </si>
  <si>
    <t>USO DE ESPACIO CON CARTA PODER</t>
  </si>
  <si>
    <t>TGM4529</t>
  </si>
  <si>
    <t>TITULAR SOLICITA NUMERO DE CUENTA PARA PAGO</t>
  </si>
  <si>
    <t>TGM4530</t>
  </si>
  <si>
    <t>TGM4531</t>
  </si>
  <si>
    <t>TGM4532</t>
  </si>
  <si>
    <t>TGM4533</t>
  </si>
  <si>
    <t>TGM4534</t>
  </si>
  <si>
    <t>TGM4535</t>
  </si>
  <si>
    <t>TGM4536</t>
  </si>
  <si>
    <t>TGM4537</t>
  </si>
  <si>
    <t>TGM4538</t>
  </si>
  <si>
    <t>TGM4539</t>
  </si>
  <si>
    <t>TGM4540</t>
  </si>
  <si>
    <t>TGM4541</t>
  </si>
  <si>
    <t>TGM4542</t>
  </si>
  <si>
    <t>TGM4543</t>
  </si>
  <si>
    <t>TGM4544</t>
  </si>
  <si>
    <t>TGM4545</t>
  </si>
  <si>
    <t>TGM4546</t>
  </si>
  <si>
    <t>TGM4547</t>
  </si>
  <si>
    <t>TGM4548</t>
  </si>
  <si>
    <t>INFORMACION DE REPROGRAMACION DE MISA</t>
  </si>
  <si>
    <t>TGM4549</t>
  </si>
  <si>
    <t>TGM4550</t>
  </si>
  <si>
    <t>TGM4551</t>
  </si>
  <si>
    <t>TGM4552</t>
  </si>
  <si>
    <t>TGM4553</t>
  </si>
  <si>
    <t>TGM4554</t>
  </si>
  <si>
    <t>CONSULTA DE NUMERO DE CUENTA PARA PAGO DE CUOTA</t>
  </si>
  <si>
    <t>TGM4555</t>
  </si>
  <si>
    <t>TGM4556</t>
  </si>
  <si>
    <t>TGM4557</t>
  </si>
  <si>
    <t>TGM4558</t>
  </si>
  <si>
    <t>TGM4559</t>
  </si>
  <si>
    <t>TGM4560</t>
  </si>
  <si>
    <t>TGM4561</t>
  </si>
  <si>
    <t>Solicitud de document0</t>
  </si>
  <si>
    <t>Rafael Martin Romero Candiotti</t>
  </si>
  <si>
    <t>TGM4562</t>
  </si>
  <si>
    <t>PRUEBA 1705 CONSULTA VARIAS</t>
  </si>
  <si>
    <t>TGM4563</t>
  </si>
  <si>
    <t>PRUEBA 1705-2 CONSULTA VARIAS</t>
  </si>
  <si>
    <t>TGM4564</t>
  </si>
  <si>
    <t>PRUEBA 1705-3 AUTORIZACION INGRESO</t>
  </si>
  <si>
    <t>TGM4565</t>
  </si>
  <si>
    <t>PRUEBA 1705-4 CAMBIO DE COD SEPULTURA</t>
  </si>
  <si>
    <t>TGM4566</t>
  </si>
  <si>
    <t>PRUEBA 1705-5 CAMBIO DE ENCHAPE</t>
  </si>
  <si>
    <t>TGM4568</t>
  </si>
  <si>
    <t>PRUEBA 1705-6 TITULARIDAD CON DEUDA</t>
  </si>
  <si>
    <t>TGM4569</t>
  </si>
  <si>
    <t>PRUEBA 1705-7 MAUSOLEO</t>
  </si>
  <si>
    <t>TGM4570</t>
  </si>
  <si>
    <t>PRUEBA 1805 - 1 CONSTRUCCION DE MAUSOLEO</t>
  </si>
  <si>
    <t>TGM4571</t>
  </si>
  <si>
    <t>PRUEBA 1805-2 TRALADO INTERNO EXTERNO</t>
  </si>
  <si>
    <t>TGM4572</t>
  </si>
  <si>
    <t>PRUEBA 1805-3 LAPIDA POR DEUDA</t>
  </si>
  <si>
    <t>Jose Antonio Benites Ochante C1</t>
  </si>
  <si>
    <t>TGM4573</t>
  </si>
  <si>
    <t>PRUEBA 1805 -4 LAPIDA POR FORMATO</t>
  </si>
  <si>
    <t>TGM4574</t>
  </si>
  <si>
    <t>PRUEBA 1805-5 PODADO Y MAS</t>
  </si>
  <si>
    <t>TGM4575</t>
  </si>
  <si>
    <t>PRUEBA 1805-6 REPINTADO SIN G</t>
  </si>
  <si>
    <t>TGM4576</t>
  </si>
  <si>
    <t>PRUEBA 1805-7 INSTALACION DE LAP</t>
  </si>
  <si>
    <t>TGM4577</t>
  </si>
  <si>
    <t>PRUEBA 1805-7 REPINTADO NO PAGA</t>
  </si>
  <si>
    <t>TGM4578</t>
  </si>
  <si>
    <t>PRUEBA 1805-8 INSTALACION LAPIDA</t>
  </si>
  <si>
    <t>TGM4579</t>
  </si>
  <si>
    <t>PRUEBA 1905-1 LIBRO CONDOLENCIAS</t>
  </si>
  <si>
    <t>TGM4580</t>
  </si>
  <si>
    <t>PRUEBA 2005-2 REPROGRAMACION</t>
  </si>
  <si>
    <t>TGM4581</t>
  </si>
  <si>
    <t>PRUEBA 2005-3 COMPRA LAPIDA</t>
  </si>
  <si>
    <t>TGM4582</t>
  </si>
  <si>
    <t>PRUEBA 2005-4 COMPRA NO PAGA</t>
  </si>
  <si>
    <t>TGM4583</t>
  </si>
  <si>
    <t>PRUEBA 2005-5 NO PAGA</t>
  </si>
  <si>
    <t>TGM4607</t>
  </si>
  <si>
    <t>CONSTANCIA DE INHUMACION</t>
  </si>
  <si>
    <t>Rayda Rita Vargas Perales - Cusco I</t>
  </si>
  <si>
    <t>TGM4608</t>
  </si>
  <si>
    <t>TGM4609</t>
  </si>
  <si>
    <t>TGM4612</t>
  </si>
  <si>
    <t>TGM4613</t>
  </si>
  <si>
    <t>MODIFICACION DE LAPIDA</t>
  </si>
  <si>
    <t>TGM4616</t>
  </si>
  <si>
    <t>SOLICITUD DE ESTADO DE CUENTA</t>
  </si>
  <si>
    <t>TGM4617</t>
  </si>
  <si>
    <t>TGM4620</t>
  </si>
  <si>
    <t>CONSULTA ESTADO DE CUENTA ACTUAL 200039</t>
  </si>
  <si>
    <t>TGM4621</t>
  </si>
  <si>
    <t>Maria Betania Araujo Gomez - Cusco I</t>
  </si>
  <si>
    <t>TGM4622</t>
  </si>
  <si>
    <t>TGM4623</t>
  </si>
  <si>
    <t>TGM4624</t>
  </si>
  <si>
    <t>FLORISTERIA</t>
  </si>
  <si>
    <t>TGM4625</t>
  </si>
  <si>
    <t>TGM4626</t>
  </si>
  <si>
    <t>Maria Betania Araujo Gomez - Cusco II</t>
  </si>
  <si>
    <t>TGM4627</t>
  </si>
  <si>
    <t>TGM4629</t>
  </si>
  <si>
    <t>REGULARIZACION DE DOCUMENTOS</t>
  </si>
  <si>
    <t>TGM4632</t>
  </si>
  <si>
    <t>SOLICITA ESTADO DE CUENTA ACTUAL 200107</t>
  </si>
  <si>
    <t>TGM4633</t>
  </si>
  <si>
    <t>SOLICITA CONTRATO</t>
  </si>
  <si>
    <t>TGM4634</t>
  </si>
  <si>
    <t>REGULARIZACION ACTA DEFUNCION</t>
  </si>
  <si>
    <t>TGM4635</t>
  </si>
  <si>
    <t>USO DE ESPACIO NF PRUEBA DAVID</t>
  </si>
  <si>
    <t>TGM4636</t>
  </si>
  <si>
    <t>TGM4638</t>
  </si>
  <si>
    <t>SOLICITUD REPROGRAMACION</t>
  </si>
  <si>
    <t>TGM4639</t>
  </si>
  <si>
    <t>CAMBIO DE TITULARIDAD POR FALLECIMIENTO DEL TITULAR 200711</t>
  </si>
  <si>
    <t>En progreso</t>
  </si>
  <si>
    <t>Taymiler Jhaalber Llacza Rosales - Cañete</t>
  </si>
  <si>
    <t>TGM4641</t>
  </si>
  <si>
    <t>SOLICITA  COMPROBANTES DE PAGO</t>
  </si>
  <si>
    <t>TGM4642</t>
  </si>
  <si>
    <t>CAMBIO DE TITULAR POR FALLECIMIENTO 200712</t>
  </si>
  <si>
    <t>TGM4643</t>
  </si>
  <si>
    <t>TGM4644</t>
  </si>
  <si>
    <t>CONSULTA INGRESO AL PARQUE 200761</t>
  </si>
  <si>
    <t>TGM4645</t>
  </si>
  <si>
    <t>CONSULTA CAMBIO DE CODIGO DE SEPULTURA 200735</t>
  </si>
  <si>
    <t>TGM4646</t>
  </si>
  <si>
    <t>TGM4647</t>
  </si>
  <si>
    <t>TGM4648</t>
  </si>
  <si>
    <t>CONSULTA ESTADO DE CUENTA ACTUAL 200712</t>
  </si>
  <si>
    <t>TGM4649</t>
  </si>
  <si>
    <t>CAMBIO DE DIRECCI</t>
  </si>
  <si>
    <t>TGM4650</t>
  </si>
  <si>
    <t>CONSULTA DE ESTADO DE CUENTA ACTUAL CONTRATO 200214</t>
  </si>
  <si>
    <t>TGM4651</t>
  </si>
  <si>
    <t>CONSULTA INGRESO AL PARQUE 200745</t>
  </si>
  <si>
    <t>TGM4654</t>
  </si>
  <si>
    <t>ENTREGA DE  ACTA, CONTRATO 200537</t>
  </si>
  <si>
    <t>TGM4655</t>
  </si>
  <si>
    <t>REGULARIZACION DE ACTA, CONTRATO 200549</t>
  </si>
  <si>
    <t>TGM4656</t>
  </si>
  <si>
    <t>CONSULTA ESTADO DE CUENTA ACTUAL CONTRATO 200736</t>
  </si>
  <si>
    <t>TGM4658</t>
  </si>
  <si>
    <t>SOLICITA ESTADO DE CUENTA ACTUAL 200364</t>
  </si>
  <si>
    <t>TGM4659</t>
  </si>
  <si>
    <t>CONSULTA ARREGLO FLORAL CONTRATO 200705</t>
  </si>
  <si>
    <t>TGM4661</t>
  </si>
  <si>
    <t>SOLICITA  COMPROBANTES DE PAGO 200272</t>
  </si>
  <si>
    <t>TGM4662</t>
  </si>
  <si>
    <t>REQUIERE ESTADO DE CUENTA ACTUAL 200559</t>
  </si>
  <si>
    <t>TGM4663</t>
  </si>
  <si>
    <t>TGM4664</t>
  </si>
  <si>
    <t>TGM4668</t>
  </si>
  <si>
    <t>SOLICITA ESTADO DE CUENTA ACTUAL 200384</t>
  </si>
  <si>
    <t>TGM4669</t>
  </si>
  <si>
    <t>TGM4670</t>
  </si>
  <si>
    <t>CONSULTA ESTADO DE CUENTA ACTUAL 200827</t>
  </si>
  <si>
    <t>TGM4671</t>
  </si>
  <si>
    <t>RECLAMO HORARIO DE ATENCIÓN</t>
  </si>
  <si>
    <t>TGM4672</t>
  </si>
  <si>
    <t>COLOCACION DE LAPIDA 200530</t>
  </si>
  <si>
    <t>TGM4673</t>
  </si>
  <si>
    <t>CONSULTA SOBRE PERDIDA DE CONTRATO</t>
  </si>
  <si>
    <t>TGM4675</t>
  </si>
  <si>
    <t>REQUERIMIENTO DE CERTIFICADO DE USO 200554</t>
  </si>
  <si>
    <t>TGM4676</t>
  </si>
  <si>
    <t>TGM4677</t>
  </si>
  <si>
    <t>ENTREGA DE CONTRATO 200518</t>
  </si>
  <si>
    <t>TGM4678</t>
  </si>
  <si>
    <t>ENTREGA DE CONTRATO 200831</t>
  </si>
  <si>
    <t>TGM4679</t>
  </si>
  <si>
    <t>ENTREGA DE CONTRATO 200574</t>
  </si>
  <si>
    <t>TGM4680</t>
  </si>
  <si>
    <t>ENTREGA DE CONTRATO 200774</t>
  </si>
  <si>
    <t>TGM4681</t>
  </si>
  <si>
    <t>CONSULTA INSTALACION DE LAPIDA 200806</t>
  </si>
  <si>
    <t>TGM4682</t>
  </si>
  <si>
    <t>SOLICITA ENTREGA DE CONTRATO 200576</t>
  </si>
  <si>
    <t>TGM4684</t>
  </si>
  <si>
    <t>CONSULTA LAPIDA 200480</t>
  </si>
  <si>
    <t>TGM4686</t>
  </si>
  <si>
    <t>CAMBIO DE TITULARIDAD SIN DEUDA 200560</t>
  </si>
  <si>
    <t>TGM4687</t>
  </si>
  <si>
    <t>ENTREGA DE  CONTRATO 200832</t>
  </si>
  <si>
    <t>TGM4688</t>
  </si>
  <si>
    <t>SOLICITA MODELO DE SOLICITUD PARA CAMBIO DE TITULARIDAD 200560</t>
  </si>
  <si>
    <t>TGM4689</t>
  </si>
  <si>
    <t>ENTREGA DE CONTRATO 200544</t>
  </si>
  <si>
    <t>TGM4690</t>
  </si>
  <si>
    <t>SOLICITA CERTIFICADO DE USO</t>
  </si>
  <si>
    <t>TGM4691</t>
  </si>
  <si>
    <t>TGM4692</t>
  </si>
  <si>
    <t>SOLICITA CONTRATO  200577</t>
  </si>
  <si>
    <t>TGM4693</t>
  </si>
  <si>
    <t>ENTREGA DE CONTRATO 200577</t>
  </si>
  <si>
    <t>TGM4694</t>
  </si>
  <si>
    <t>ENTREGA DE CONTRATO 200186</t>
  </si>
  <si>
    <t>TGM4695</t>
  </si>
  <si>
    <t>TGM4697</t>
  </si>
  <si>
    <t>TGM4699</t>
  </si>
  <si>
    <t>ENTREGA DE CONTRATO 200592</t>
  </si>
  <si>
    <t>TGM4700</t>
  </si>
  <si>
    <t>TGM4701</t>
  </si>
  <si>
    <t>TGM4702</t>
  </si>
  <si>
    <t>CAMBIO DE BOLETA DE PAGO</t>
  </si>
  <si>
    <t>TGM4703</t>
  </si>
  <si>
    <t>COLOCACION DE LAPIDA 200549</t>
  </si>
  <si>
    <t>TGM4704</t>
  </si>
  <si>
    <t>COLOCACION DE LAPIDA 200186</t>
  </si>
  <si>
    <t>TGM4705</t>
  </si>
  <si>
    <t>ENTREGA DE CONTRATO 200524</t>
  </si>
  <si>
    <t>TGM4706</t>
  </si>
  <si>
    <t>CONSULTA CAMBIO DE TITULARIDAD CON DEUDA 200720</t>
  </si>
  <si>
    <t>TGM4707</t>
  </si>
  <si>
    <t>COLOCACION DE LAPIDA 200577</t>
  </si>
  <si>
    <t>TGM4708</t>
  </si>
  <si>
    <t>TGM4709</t>
  </si>
  <si>
    <t>Rosario Margarita Vergara Jimenez SAC CF</t>
  </si>
  <si>
    <t>TGM4710</t>
  </si>
  <si>
    <t>TGM4712</t>
  </si>
  <si>
    <t>INFORMACI&amp;OACUTE;N DE CAMBIO DE TITULARIDAD</t>
  </si>
  <si>
    <t>TGM4714</t>
  </si>
  <si>
    <t>TGM4715</t>
  </si>
  <si>
    <t>TGM4718</t>
  </si>
  <si>
    <t>PAGO DE CUOTA CON MORA</t>
  </si>
  <si>
    <t>TGM4719</t>
  </si>
  <si>
    <t>MOLESTIA POR COBRO DE MORA</t>
  </si>
  <si>
    <t>TGM4720</t>
  </si>
  <si>
    <t>SOLICITA ESTADO DE CUENTA ACTUAL 200135</t>
  </si>
  <si>
    <t>TGM4723</t>
  </si>
  <si>
    <t>TGM4724</t>
  </si>
  <si>
    <t>ESTADO DE CUENTA E INFORMACIÓN SOBRE MODALIDADES DE PAGO</t>
  </si>
  <si>
    <t>TGM4726</t>
  </si>
  <si>
    <t>TGM4727</t>
  </si>
  <si>
    <t>CONSULTA VISITA PARQUE 200625</t>
  </si>
  <si>
    <t>TGM4728</t>
  </si>
  <si>
    <t>TGM4729</t>
  </si>
  <si>
    <t>TGM4730</t>
  </si>
  <si>
    <t>INSTALACI&amp;OACUTE;N DE LAPIDA</t>
  </si>
  <si>
    <t>TGM4731</t>
  </si>
  <si>
    <t>CONSULTA TRASLADO EXTERNO</t>
  </si>
  <si>
    <t>TGM4732</t>
  </si>
  <si>
    <t>CONSULTA DE COBRO A DOMICILIO</t>
  </si>
  <si>
    <t>TGM4734</t>
  </si>
  <si>
    <t>TGM4736</t>
  </si>
  <si>
    <t>INFORMACIÓN SOBRE CONSTANCIA DE ENTIERRO</t>
  </si>
  <si>
    <t>TGM4737</t>
  </si>
  <si>
    <t>ENTREGA DE CONTRATO 200636</t>
  </si>
  <si>
    <t>TGM4738</t>
  </si>
  <si>
    <t>TGM4739</t>
  </si>
  <si>
    <t>CONSULTA POR CARTA DE INFOCORP</t>
  </si>
  <si>
    <t>TGM4740</t>
  </si>
  <si>
    <t>TGM4741</t>
  </si>
  <si>
    <t>TGM4742</t>
  </si>
  <si>
    <t>SOLICITA CAMBIO DE FECHA DE PAGO 200415</t>
  </si>
  <si>
    <t>TGM4743</t>
  </si>
  <si>
    <t>TGM4744</t>
  </si>
  <si>
    <t>CONSTANCIA DE UBICACI&amp;OACUTE;N Y REUBICACI&amp;OACUTE;N DE SEPULTURA</t>
  </si>
  <si>
    <t>TGM4745</t>
  </si>
  <si>
    <t>TGM4746</t>
  </si>
  <si>
    <t>INFORMACI&amp;OACUTE;N DE HORARIO DE ATENCI&amp;OACUTE;N</t>
  </si>
  <si>
    <t>TGM4750</t>
  </si>
  <si>
    <t>CONSULTA INSTALACION DE LAPIDA  200547</t>
  </si>
  <si>
    <t>TGM4752</t>
  </si>
  <si>
    <t>RECOJO DE CONSTANCIA DE USO 200561</t>
  </si>
  <si>
    <t>TGM4753</t>
  </si>
  <si>
    <t>ENTREGA DE CONTRATO 200534</t>
  </si>
  <si>
    <t>TGM4754</t>
  </si>
  <si>
    <t>TGM4756</t>
  </si>
  <si>
    <t>SOLICITA ESTADO DE CUENTA ACTUAL 200219</t>
  </si>
  <si>
    <t>TGM4757</t>
  </si>
  <si>
    <t>SOLICITA ESTADO DE CUENTA ACTUAL 200220</t>
  </si>
  <si>
    <t>TGM4758</t>
  </si>
  <si>
    <t>ENTREGA DE CONTRATO 200841</t>
  </si>
  <si>
    <t>TGM4759</t>
  </si>
  <si>
    <t>COSTO DE FLORES</t>
  </si>
  <si>
    <t>TGM4760</t>
  </si>
  <si>
    <t>TGM4761</t>
  </si>
  <si>
    <t>REQUISITOS PARA USO DE ESPACIO NF</t>
  </si>
  <si>
    <t>TGM4762</t>
  </si>
  <si>
    <t>CERTIFICADO DE USO 200220</t>
  </si>
  <si>
    <t>TGM4763</t>
  </si>
  <si>
    <t>SOLICITA ESTADO DE CUENTA CONTRATO 200157</t>
  </si>
  <si>
    <t>TGM4764</t>
  </si>
  <si>
    <t>TGM4765</t>
  </si>
  <si>
    <t>TGM4766</t>
  </si>
  <si>
    <t>TGM4767</t>
  </si>
  <si>
    <t>ENTREGA DE CONTRATO 200601</t>
  </si>
  <si>
    <t>TGM4768</t>
  </si>
  <si>
    <t>CONSULTA SOBRE CAMBIO DE FECHA DE PAGO</t>
  </si>
  <si>
    <t>TGM4769</t>
  </si>
  <si>
    <t>CONSULTA SOBRE MONTO DE PAGO</t>
  </si>
  <si>
    <t>TGM4770</t>
  </si>
  <si>
    <t>TGM4771</t>
  </si>
  <si>
    <t>COMPROMISO DE PAGO 200727</t>
  </si>
  <si>
    <t>TGM4772</t>
  </si>
  <si>
    <t>SOLICITA IMPRESION DE ESTADO DE CUENTA</t>
  </si>
  <si>
    <t>TGM4773</t>
  </si>
  <si>
    <t>CONSULTA SOBRE EL PAGO DE CUOTA</t>
  </si>
  <si>
    <t>TGM4774</t>
  </si>
  <si>
    <t>IMPRESION DE ESTADO DE CUENTA</t>
  </si>
  <si>
    <t>TGM4776</t>
  </si>
  <si>
    <t>ENTREGA DE CONTRATO 200525</t>
  </si>
  <si>
    <t>TGM4777</t>
  </si>
  <si>
    <t>ENTREGA DE CONTRATO 200537</t>
  </si>
  <si>
    <t>TGM4779</t>
  </si>
  <si>
    <t>CONSULTA SOBRE COBRO A DOMICILIO</t>
  </si>
  <si>
    <t>TGM4780</t>
  </si>
  <si>
    <t>TGM4781</t>
  </si>
  <si>
    <t>TGM4783</t>
  </si>
  <si>
    <t>ENTREGA DE CONTRATO 200840</t>
  </si>
  <si>
    <t>TGM4784</t>
  </si>
  <si>
    <t>CONSULTA ESTADO DE CUENTA 200158</t>
  </si>
  <si>
    <t>TGM4785</t>
  </si>
  <si>
    <t>TGM4786</t>
  </si>
  <si>
    <t>SOLICITA CAMBIO DE FECHA DE PAGO 200200296</t>
  </si>
  <si>
    <t>TGM4787</t>
  </si>
  <si>
    <t>TGM4788</t>
  </si>
  <si>
    <t>SOLICITA CAMBIO DE FECHA DE PAGO 200297</t>
  </si>
  <si>
    <t>TGM4789</t>
  </si>
  <si>
    <t>ENTREGA DE CONTRATO 200535</t>
  </si>
  <si>
    <t>TGM4791</t>
  </si>
  <si>
    <t>TGM4793</t>
  </si>
  <si>
    <t>IMPRESION DE BOLETAS</t>
  </si>
  <si>
    <t>TGM4794</t>
  </si>
  <si>
    <t>ENTREGA DE CONTRATO 200587</t>
  </si>
  <si>
    <t>TGM4795</t>
  </si>
  <si>
    <t>INCOMODIDAD POR COBRO DE MORA</t>
  </si>
  <si>
    <t>TGM4796</t>
  </si>
  <si>
    <t>TGM4797</t>
  </si>
  <si>
    <t>REPROGRAMACION DE CRONOGRAMA DE PAGOS</t>
  </si>
  <si>
    <t>TGM4798</t>
  </si>
  <si>
    <t>CONSULTA HORARIO DE ATENCION PARA DEJAR FLORES  EN EL CAMPOSANTO 200537</t>
  </si>
  <si>
    <t>TGM4799</t>
  </si>
  <si>
    <t>INFORMACI&amp;OACUTE;N DE LAPIDA</t>
  </si>
  <si>
    <t>TGM4800</t>
  </si>
  <si>
    <t>SOLICITA ESTADO DE CUENTA Y CONTRATO 200557</t>
  </si>
  <si>
    <t>TGM4801</t>
  </si>
  <si>
    <t>LAPIDA MAL COLOCADA</t>
  </si>
  <si>
    <t>TGM4802</t>
  </si>
  <si>
    <t>TGM4803</t>
  </si>
  <si>
    <t>CONSULTA SOBRE DIA DE PAGO</t>
  </si>
  <si>
    <t>TGM4804</t>
  </si>
  <si>
    <t>RETIRO DE FOTOGRAFIA</t>
  </si>
  <si>
    <t>TGM4805</t>
  </si>
  <si>
    <t>SOLICITA CAMBIO DE FECHA DE PAGO 200249</t>
  </si>
  <si>
    <t>TGM4806</t>
  </si>
  <si>
    <t>SOLICITA CAMBIO DE FECHA DE PAGO 200257</t>
  </si>
  <si>
    <t>TGM4808</t>
  </si>
  <si>
    <t>TGM4809</t>
  </si>
  <si>
    <t>CONSULTA HORARIO DE ATENCION EN EL CAMPOSANTO 200705</t>
  </si>
  <si>
    <t>TGM4810</t>
  </si>
  <si>
    <t>TGM4811</t>
  </si>
  <si>
    <t>TGM4814</t>
  </si>
  <si>
    <t>TGM4815</t>
  </si>
  <si>
    <t>ELABORACIÓN DE CONTRATO NUEVO</t>
  </si>
  <si>
    <t>TGM4816</t>
  </si>
  <si>
    <t>SOLICITA ESTADO DE CUENTA ACTUAL 200765</t>
  </si>
  <si>
    <t>TGM4817</t>
  </si>
  <si>
    <t>INFORMACION PARA RECOGER CONTRATO DE SEPULTURA</t>
  </si>
  <si>
    <t>TGM4818</t>
  </si>
  <si>
    <t>INFORMACION SOBRE REQUISITOS PARA EL SERVICIO DE INHUMACION</t>
  </si>
  <si>
    <t>TGM4819</t>
  </si>
  <si>
    <t>TGM4820</t>
  </si>
  <si>
    <t>CAMBIO DE FECHA DE PAGO</t>
  </si>
  <si>
    <t>TGM4821</t>
  </si>
  <si>
    <t>TGM4822</t>
  </si>
  <si>
    <t>TGM4823</t>
  </si>
  <si>
    <t>TGM4825</t>
  </si>
  <si>
    <t>INFORMACIÓN SOBRE FECHA Y MONTO DE PAGO</t>
  </si>
  <si>
    <t>TGM4826</t>
  </si>
  <si>
    <t>CONSULTA SOBRE PAGO DE FOMA</t>
  </si>
  <si>
    <t>TGM4827</t>
  </si>
  <si>
    <t>TGM4828</t>
  </si>
  <si>
    <t>TITULAR SOLICITA IMPRESIÓN DE ESTADO DE CUENTA.</t>
  </si>
  <si>
    <t>TGM4829</t>
  </si>
  <si>
    <t>EL TITULAR SOLICITA INFORMACIÓN PARA REALIZAR TRANSFERENCIA DE CONTRATO</t>
  </si>
  <si>
    <t>TGM4831</t>
  </si>
  <si>
    <t>TGM4832</t>
  </si>
  <si>
    <t>TGM4833</t>
  </si>
  <si>
    <t>IMPRESIÓN DE ESTADO DE CUENTA</t>
  </si>
  <si>
    <t>TGM4835</t>
  </si>
  <si>
    <t>INFORMACI&amp;OACUTE;N DE CONTRATO RESUELTO</t>
  </si>
  <si>
    <t>TGM4836</t>
  </si>
  <si>
    <t>CAMBIO DE TITULARIDAD CON DEUDA</t>
  </si>
  <si>
    <t>TGM4837</t>
  </si>
  <si>
    <t>TGM4838</t>
  </si>
  <si>
    <t>TGM4839</t>
  </si>
  <si>
    <t>CONSULTA ENTREGA DE CONTRATO 200621</t>
  </si>
  <si>
    <t>TGM4840</t>
  </si>
  <si>
    <t>LIBRO 1</t>
  </si>
  <si>
    <t>Marcela Aguinaga Sac Chiclayo</t>
  </si>
  <si>
    <t>TGM4841</t>
  </si>
  <si>
    <t>SOLICITA ESTADO DE CUENTA Y CAMBIO DE FECHA DE PAGO</t>
  </si>
  <si>
    <t>TGM4842</t>
  </si>
  <si>
    <t>TGM4843</t>
  </si>
  <si>
    <t>SOLICITA VISITA PARQUE 200539</t>
  </si>
  <si>
    <t>TGM4844</t>
  </si>
  <si>
    <t>SOLICITA ESTADO DE CUENTA ACTUAL 200217</t>
  </si>
  <si>
    <t>TGM4846</t>
  </si>
  <si>
    <t>TGM4847</t>
  </si>
  <si>
    <t>CONSULTA FOMA</t>
  </si>
  <si>
    <t>TGM4848</t>
  </si>
  <si>
    <t>TGM4849</t>
  </si>
  <si>
    <t>TGM4850</t>
  </si>
  <si>
    <t>TGM4852</t>
  </si>
  <si>
    <t>INFORMACI&amp;OACUTE;N DE RESPONSO</t>
  </si>
  <si>
    <t>TGM4853</t>
  </si>
  <si>
    <t>TGM4854</t>
  </si>
  <si>
    <t>CAMBIO DE CRONOGRAMA DE PAGO</t>
  </si>
  <si>
    <t>TGM4855</t>
  </si>
  <si>
    <t>TGM4857</t>
  </si>
  <si>
    <t>TGM4858</t>
  </si>
  <si>
    <t>TGM4859</t>
  </si>
  <si>
    <t>TGM4860</t>
  </si>
  <si>
    <t>TGM4861</t>
  </si>
  <si>
    <t>CONSULTA SOBRE PAGO DE CUOTAS</t>
  </si>
  <si>
    <t>TGM4862</t>
  </si>
  <si>
    <t>Mariella Valentina Guadalupe Fierro SAC CF</t>
  </si>
  <si>
    <t>TGM4865</t>
  </si>
  <si>
    <t>TGM4866</t>
  </si>
  <si>
    <t>CONSULTA ESTADO DE CUENTA ACTUAL 200736</t>
  </si>
  <si>
    <t>TGM4867</t>
  </si>
  <si>
    <t>TGM4868</t>
  </si>
  <si>
    <t>TGM4869</t>
  </si>
  <si>
    <t>TGM4871</t>
  </si>
  <si>
    <t>CONSULTA ACTUALIZAR NUMERO CELULAR 200165</t>
  </si>
  <si>
    <t>TGM4872</t>
  </si>
  <si>
    <t>TGM4873</t>
  </si>
  <si>
    <t>TGM4874</t>
  </si>
  <si>
    <t>TGM4879</t>
  </si>
  <si>
    <t>CONSULTA NUMERO DE CELULAR 200749</t>
  </si>
  <si>
    <t>TGM4880</t>
  </si>
  <si>
    <t>ENTREGA DE CONTRATO 200559</t>
  </si>
  <si>
    <t>TGM4881</t>
  </si>
  <si>
    <t>ENTREGA DE CONTRATO 200514</t>
  </si>
  <si>
    <t>TGM4882</t>
  </si>
  <si>
    <t>TGM4883</t>
  </si>
  <si>
    <t>INCOMODIDAD MORA</t>
  </si>
  <si>
    <t>TGM4884</t>
  </si>
  <si>
    <t>TGM4886</t>
  </si>
  <si>
    <t>TGM4887</t>
  </si>
  <si>
    <t>TGM4888</t>
  </si>
  <si>
    <t>TGM4889</t>
  </si>
  <si>
    <t>TGM4890</t>
  </si>
  <si>
    <t>TGM4892</t>
  </si>
  <si>
    <t>CONSULTA SOBRE LUGARES DE PAGO</t>
  </si>
  <si>
    <t>TGM4893</t>
  </si>
  <si>
    <t>TGM4894</t>
  </si>
  <si>
    <t>LA TITULAR REALIZA EL RECLAMO DEL PAGO DE SU CUOTAS</t>
  </si>
  <si>
    <t>TGM4895</t>
  </si>
  <si>
    <t>TGM4896</t>
  </si>
  <si>
    <t>ENTREGA DE CERTIFICADO 200538</t>
  </si>
  <si>
    <t>TGM4898</t>
  </si>
  <si>
    <t>SOLICITA ESTADO DE CUENTA ACTUAL 200516</t>
  </si>
  <si>
    <t>TGM4899</t>
  </si>
  <si>
    <t>SOLICITA VISITA PARQUE 200733</t>
  </si>
  <si>
    <t>TGM4900</t>
  </si>
  <si>
    <t>SOLICITA COPIA DE BOLETA DE SERVICIO DE INHUMACION</t>
  </si>
  <si>
    <t>TGM4901</t>
  </si>
  <si>
    <t>INCONFORMIDAD POR MORA</t>
  </si>
  <si>
    <t>TGM4902</t>
  </si>
  <si>
    <t>TGM4903</t>
  </si>
  <si>
    <t>TGM4907</t>
  </si>
  <si>
    <t>TGM4908</t>
  </si>
  <si>
    <t>CONSULTA FLOREROS 200220</t>
  </si>
  <si>
    <t>TGM4909</t>
  </si>
  <si>
    <t>TGM4911</t>
  </si>
  <si>
    <t>CONSULTA SOBRE CUOTA</t>
  </si>
  <si>
    <t>TGM4912</t>
  </si>
  <si>
    <t>TGM4913</t>
  </si>
  <si>
    <t>TGM4914</t>
  </si>
  <si>
    <t>USO DE SPULTURA NI 200850</t>
  </si>
  <si>
    <t>TGM4915</t>
  </si>
  <si>
    <t>ENTREGA DE CONTRATO 200667</t>
  </si>
  <si>
    <t>TGM4916</t>
  </si>
  <si>
    <t>CONSULTA INGRESO AL PARQUE 200039</t>
  </si>
  <si>
    <t>TGM4917</t>
  </si>
  <si>
    <t>SOLICITA ENTREGA DE CONTRATO 200560</t>
  </si>
  <si>
    <t>TGM4918</t>
  </si>
  <si>
    <t>SOLICITA ACTUALIZAR NUMERO DE CELULAR 200560</t>
  </si>
  <si>
    <t>TGM4919</t>
  </si>
  <si>
    <t>TGM4920</t>
  </si>
  <si>
    <t>TGM4921</t>
  </si>
  <si>
    <t>ENTREGA DE CONTRATO 200833</t>
  </si>
  <si>
    <t>TGM4922</t>
  </si>
  <si>
    <t>TGM4923</t>
  </si>
  <si>
    <t>TGM4924</t>
  </si>
  <si>
    <t>ENTREGA DE CONTRATO 200611</t>
  </si>
  <si>
    <t>TGM4925</t>
  </si>
  <si>
    <t>TGM4926</t>
  </si>
  <si>
    <t>TGM4927</t>
  </si>
  <si>
    <t>IMPRESIÓN DE ESTADO DE CUENTA Y LUGARES PARA REALIZAR SUS PAGOS</t>
  </si>
  <si>
    <t>TGM4928</t>
  </si>
  <si>
    <t>TGM4929</t>
  </si>
  <si>
    <t>TGM4930</t>
  </si>
  <si>
    <t>TGM4932</t>
  </si>
  <si>
    <t>TGM4933</t>
  </si>
  <si>
    <t>TGM4934</t>
  </si>
  <si>
    <t>REQUISITOS PARA TRANSFERENCIA DE CONTRATO.</t>
  </si>
  <si>
    <t>TGM4935</t>
  </si>
  <si>
    <t>SOLICITA ESTADO DE CUENTA ACTUAL 200736</t>
  </si>
  <si>
    <t>TGM4936</t>
  </si>
  <si>
    <t>ESTADO DE CUENTA Y REPROGRAMACION DE PAGOS</t>
  </si>
  <si>
    <t>TGM4937</t>
  </si>
  <si>
    <t>TGM4938</t>
  </si>
  <si>
    <t>SOLICITA CAMBIO DE FECHA DE PAGO</t>
  </si>
  <si>
    <t>TGM4939</t>
  </si>
  <si>
    <t>TGM4940</t>
  </si>
  <si>
    <t>Maria Betania Araujo Gomez - Cusco II SAC</t>
  </si>
  <si>
    <t>TGM4941</t>
  </si>
  <si>
    <t>TGM4942</t>
  </si>
  <si>
    <t>TGM4943</t>
  </si>
  <si>
    <t>NUMERO DE CUENTA BCP</t>
  </si>
  <si>
    <t>TGM4945</t>
  </si>
  <si>
    <t>TGM4946</t>
  </si>
  <si>
    <t>TGM4948</t>
  </si>
  <si>
    <t>REQUISITOS PARA SOLICITAR COPIA DE CONTRATO</t>
  </si>
  <si>
    <t>TGM4950</t>
  </si>
  <si>
    <t>TGM4951</t>
  </si>
  <si>
    <t>MANTENIMIENTO DEL ESPACIO DE LA SEPULTURA</t>
  </si>
  <si>
    <t>TGM4953</t>
  </si>
  <si>
    <t>TGM4954</t>
  </si>
  <si>
    <t>TGM4955</t>
  </si>
  <si>
    <t>INFORMES SOBRE USO DE ESPACIO</t>
  </si>
  <si>
    <t>TGM4957</t>
  </si>
  <si>
    <t>TGM4958</t>
  </si>
  <si>
    <t>Maria Betania Araujo Gomez - Cusco I SAC</t>
  </si>
  <si>
    <t>TGM4960</t>
  </si>
  <si>
    <t>TGM4962</t>
  </si>
  <si>
    <t>TGM4965</t>
  </si>
  <si>
    <t>TGM4967</t>
  </si>
  <si>
    <t>TGM4968</t>
  </si>
  <si>
    <t>TGM4969</t>
  </si>
  <si>
    <t>TGM4970</t>
  </si>
  <si>
    <t>TGM4971</t>
  </si>
  <si>
    <t>TGM4972</t>
  </si>
  <si>
    <t>TGM4973</t>
  </si>
  <si>
    <t>ENTREGA DE CONTRATO 200621</t>
  </si>
  <si>
    <t>TGM4974</t>
  </si>
  <si>
    <t>TGM4975</t>
  </si>
  <si>
    <t>TGM4976</t>
  </si>
  <si>
    <t>TGM4977</t>
  </si>
  <si>
    <t>TGM4978</t>
  </si>
  <si>
    <t>ENTREGA DE CONTRATO 2005154</t>
  </si>
  <si>
    <t>TGM4979</t>
  </si>
  <si>
    <t>TGM4980</t>
  </si>
  <si>
    <t>TGM4981</t>
  </si>
  <si>
    <t>CONSULTA CONSTRUCCION DE MAUSOLEO 200112</t>
  </si>
  <si>
    <t>TGM4984</t>
  </si>
  <si>
    <t>TGM4985</t>
  </si>
  <si>
    <t>CONSULTA DE CONDICIONES DE CONTRATO</t>
  </si>
  <si>
    <t>TGM4986</t>
  </si>
  <si>
    <t>TGM4987</t>
  </si>
  <si>
    <t>TGM4988</t>
  </si>
  <si>
    <t>TGM4989</t>
  </si>
  <si>
    <t>CONSULTA DE CAMBIO DE TITULARIDAD</t>
  </si>
  <si>
    <t>TGM4990</t>
  </si>
  <si>
    <t>TGM4991</t>
  </si>
  <si>
    <t>TGM4992</t>
  </si>
  <si>
    <t>TGM4993</t>
  </si>
  <si>
    <t>TGM4994</t>
  </si>
  <si>
    <t>TGM4995</t>
  </si>
  <si>
    <t>CONSULTA SOBRE MODALIDADES DE PAGO</t>
  </si>
  <si>
    <t>TGM4996</t>
  </si>
  <si>
    <t>TGM4997</t>
  </si>
  <si>
    <t>TGM4998</t>
  </si>
  <si>
    <t>INFORMACION SOBRE LUGARES DE PAGO DE CUOTA</t>
  </si>
  <si>
    <t>TGM4999</t>
  </si>
  <si>
    <t>TGM5000</t>
  </si>
  <si>
    <t>TGM5001</t>
  </si>
  <si>
    <t>TGM5002</t>
  </si>
  <si>
    <t>TGM5004</t>
  </si>
  <si>
    <t>ENTREGA DE GARANTIA POR ACTA 200850</t>
  </si>
  <si>
    <t>TGM5006</t>
  </si>
  <si>
    <t>SOLICITA CAMBIO DE TITULARIDAD 200157</t>
  </si>
  <si>
    <t>TGM5007</t>
  </si>
  <si>
    <t>SOLICITA ESTADO DE CUENTA ACTUAL 200158</t>
  </si>
  <si>
    <t>TGM5008</t>
  </si>
  <si>
    <t>SOLICITA ESTADO DE CUENTA ACTUAL 200153</t>
  </si>
  <si>
    <t>TGM5010</t>
  </si>
  <si>
    <t>TGM5011</t>
  </si>
  <si>
    <t>REPROGRAMACI&amp;OACUTE;N DE CUOTAS</t>
  </si>
  <si>
    <t>TGM5012</t>
  </si>
  <si>
    <t>TGM5013</t>
  </si>
  <si>
    <t>TGM5014</t>
  </si>
  <si>
    <t>TGM5016</t>
  </si>
  <si>
    <t>TGM5017</t>
  </si>
  <si>
    <t>SOLICITA ESTADO DE CUENTA ACTUAL 200280</t>
  </si>
  <si>
    <t>TGM5018</t>
  </si>
  <si>
    <t>TGM5019</t>
  </si>
  <si>
    <t>TGM5020</t>
  </si>
  <si>
    <t>TGM5021</t>
  </si>
  <si>
    <t>SOLICITA MISA VIRTUAL</t>
  </si>
  <si>
    <t>TGM5022</t>
  </si>
  <si>
    <t>ASIGNACIÓN DE BENEFICIARIOS</t>
  </si>
  <si>
    <t>TGM5024</t>
  </si>
  <si>
    <t>CONSULTA SOBRE MONTOS DE PAGO</t>
  </si>
  <si>
    <t>TGM5025</t>
  </si>
  <si>
    <t>REQUISITOS PARA EXHUMACION</t>
  </si>
  <si>
    <t>TGM5026</t>
  </si>
  <si>
    <t>TGM5027</t>
  </si>
  <si>
    <t>TGM5028</t>
  </si>
  <si>
    <t>CASO GENERADO DE PRUEBA</t>
  </si>
  <si>
    <t>Oscar Alberto Moncada Isla</t>
  </si>
  <si>
    <t>TGM5029</t>
  </si>
  <si>
    <t>PRUEBA COPIA DE CRONOGRAMA</t>
  </si>
  <si>
    <t>TGM5030</t>
  </si>
  <si>
    <t>TGM5031</t>
  </si>
  <si>
    <t>TGM5032</t>
  </si>
  <si>
    <t>TGM5033</t>
  </si>
  <si>
    <t>TGM5034</t>
  </si>
  <si>
    <t>RECLAMO SOBRE MORA</t>
  </si>
  <si>
    <t>TGM5035</t>
  </si>
  <si>
    <t>CONSULTA SOBRE ESPACIO</t>
  </si>
  <si>
    <t>TGM5036</t>
  </si>
  <si>
    <t>TGM5037</t>
  </si>
  <si>
    <t>PRECIOS DE SEPULTURA</t>
  </si>
  <si>
    <t>TGM5038</t>
  </si>
  <si>
    <t>TGM5039</t>
  </si>
  <si>
    <t>CONSULTA</t>
  </si>
  <si>
    <t>TGM5040</t>
  </si>
  <si>
    <t>TGM5041</t>
  </si>
  <si>
    <t>TGM5042</t>
  </si>
  <si>
    <t>TGM5043</t>
  </si>
  <si>
    <t>TGM5045</t>
  </si>
  <si>
    <t>TGM5046</t>
  </si>
  <si>
    <t>TGM5047</t>
  </si>
  <si>
    <t>TGM5048</t>
  </si>
  <si>
    <t>TGM5050</t>
  </si>
  <si>
    <t>LUGARES Y FORMAS DE PAGO</t>
  </si>
  <si>
    <t>TGM5051</t>
  </si>
  <si>
    <t>TGM5052</t>
  </si>
  <si>
    <t>TGM5053</t>
  </si>
  <si>
    <t>TGM5054</t>
  </si>
  <si>
    <t>TGM5055</t>
  </si>
  <si>
    <t>TGM5056</t>
  </si>
  <si>
    <t>EXPLICACION SOBRE PAGO DE MORA</t>
  </si>
  <si>
    <t>TGM5058</t>
  </si>
  <si>
    <t>INSTALACI&amp;OACUTE;N DE L&amp;AACUTE;PIDA</t>
  </si>
  <si>
    <t>TGM5059</t>
  </si>
  <si>
    <t>TGM5060</t>
  </si>
  <si>
    <t>TGM5061</t>
  </si>
  <si>
    <t>TGM5062</t>
  </si>
  <si>
    <t>TGM5063</t>
  </si>
  <si>
    <t>TGM5064</t>
  </si>
  <si>
    <t>TGM5065</t>
  </si>
  <si>
    <t>TGM5066</t>
  </si>
  <si>
    <t>TGM5067</t>
  </si>
  <si>
    <t>TGM5068</t>
  </si>
  <si>
    <t>TGM5070</t>
  </si>
  <si>
    <t>INFORMACIÓN SOBRE MODALIDADES DE PAGO</t>
  </si>
  <si>
    <t>TGM5071</t>
  </si>
  <si>
    <t>TGM5072</t>
  </si>
  <si>
    <t>TGM5074</t>
  </si>
  <si>
    <t>TGM5075</t>
  </si>
  <si>
    <t>RECLAMO SOBRE MORA Y MENSAJES DE TEXTO</t>
  </si>
  <si>
    <t>TGM5076</t>
  </si>
  <si>
    <t>ENTREGA DE ACTA DE DEFUNCI&amp;OACUTE;N</t>
  </si>
  <si>
    <t>TGM5077</t>
  </si>
  <si>
    <t>INS&amp;IQUEST;NSTALACI&amp;OACUTE;N DE LAPIDA</t>
  </si>
  <si>
    <t>TGM5078</t>
  </si>
  <si>
    <t>TGM5079</t>
  </si>
  <si>
    <t>TGM5080</t>
  </si>
  <si>
    <t>PAGO DE MORA</t>
  </si>
  <si>
    <t>TGM5081</t>
  </si>
  <si>
    <t>TGM5082</t>
  </si>
  <si>
    <t>TGM5083</t>
  </si>
  <si>
    <t>TGM5084</t>
  </si>
  <si>
    <t>TGM5085</t>
  </si>
  <si>
    <t>TGM5086</t>
  </si>
  <si>
    <t>CONSULTA DE PRECIOS EN  SEPULTURA</t>
  </si>
  <si>
    <t>TGM5087</t>
  </si>
  <si>
    <t>TGM5088</t>
  </si>
  <si>
    <t>TGM5089</t>
  </si>
  <si>
    <t>TGM5090</t>
  </si>
  <si>
    <t>TGM5091</t>
  </si>
  <si>
    <t>TGM5092</t>
  </si>
  <si>
    <t>TGM5093</t>
  </si>
  <si>
    <t>TGM5094</t>
  </si>
  <si>
    <t>CONTRATO 200252 USO DE ESPACIO NF</t>
  </si>
  <si>
    <t>TGM5095</t>
  </si>
  <si>
    <t>TGM5096</t>
  </si>
  <si>
    <t>TGM5097</t>
  </si>
  <si>
    <t>TGM5098</t>
  </si>
  <si>
    <t>TGM5100</t>
  </si>
  <si>
    <t>ENTREGA DE ACTA DE DEFUNCION</t>
  </si>
  <si>
    <t>TGM5101</t>
  </si>
  <si>
    <t>CONSULTA SOBRE MONTO DE PAGO DE CUOTA</t>
  </si>
  <si>
    <t>TGM5102</t>
  </si>
  <si>
    <t>INCOMODIDAD POR PAGO DE MORA Y LLAMADAS</t>
  </si>
  <si>
    <t>TGM5103</t>
  </si>
  <si>
    <t>TGM5104</t>
  </si>
  <si>
    <t>TGM5105</t>
  </si>
  <si>
    <t>TGM5106</t>
  </si>
  <si>
    <t>TGM5107</t>
  </si>
  <si>
    <t>TGM5108</t>
  </si>
  <si>
    <t>TGM5109</t>
  </si>
  <si>
    <t>SOLICITUD DE SUSPENSI&amp;OACUTE;N DE PAGOS</t>
  </si>
  <si>
    <t>TGM5110</t>
  </si>
  <si>
    <t>INFORMACI&amp;OACUTE;N PARA USO DE ESPACIO</t>
  </si>
  <si>
    <t>TGM5111</t>
  </si>
  <si>
    <t>TGM5112</t>
  </si>
  <si>
    <t>TGM5113</t>
  </si>
  <si>
    <t>TGM5114</t>
  </si>
  <si>
    <t>TGM5115</t>
  </si>
  <si>
    <t>TGM5116</t>
  </si>
  <si>
    <t>TGM5118</t>
  </si>
  <si>
    <t>TGM5119</t>
  </si>
  <si>
    <t>TGM5120</t>
  </si>
  <si>
    <t>TGM5121</t>
  </si>
  <si>
    <t>TGM5122</t>
  </si>
  <si>
    <t>REQUISITOS PARA REALIZAR EL USO DE ESPACIO</t>
  </si>
  <si>
    <t>TGM5123</t>
  </si>
  <si>
    <t>TGM5124</t>
  </si>
  <si>
    <t>CONSULTA SOBRE ENTREGA DE CONTRATO</t>
  </si>
  <si>
    <t>TGM5125</t>
  </si>
  <si>
    <t>ELABORACION DE CONTRATO</t>
  </si>
  <si>
    <t>TGM5126</t>
  </si>
  <si>
    <t>TGM5127</t>
  </si>
  <si>
    <t>EXPLICACION SOBRE FECHA DE PAGO</t>
  </si>
  <si>
    <t>TGM5128</t>
  </si>
  <si>
    <t>EXPLICACION SOBRE LA REPROGRAMACION</t>
  </si>
  <si>
    <t>TGM5129</t>
  </si>
  <si>
    <t>SOLICITA ASIGNAR SEGUNDO TITULAR A SU CONTRATO</t>
  </si>
  <si>
    <t>TGM5130</t>
  </si>
  <si>
    <t>TGM5131</t>
  </si>
  <si>
    <t>TGM5132</t>
  </si>
  <si>
    <t>TGM5133</t>
  </si>
  <si>
    <t>CONSULTA SOBRE ADELANTO DE CUOTAS</t>
  </si>
  <si>
    <t>TGM5134</t>
  </si>
  <si>
    <t>INCOMODIDAD POR CARTA DE INFOCORP Y LLAMADAS TELEFONICAS</t>
  </si>
  <si>
    <t>TGM5135</t>
  </si>
  <si>
    <t>INFORMACION SOBRE PRECIOS DE SEPULTURA</t>
  </si>
  <si>
    <t>TGM5136</t>
  </si>
  <si>
    <t>TGM5137</t>
  </si>
  <si>
    <t>TGM5138</t>
  </si>
  <si>
    <t>TGM5139</t>
  </si>
  <si>
    <t>DATOS DE LAPIDA ERRADA</t>
  </si>
  <si>
    <t>TGM5140</t>
  </si>
  <si>
    <t>TGM5141</t>
  </si>
  <si>
    <t>CONSULTA DE COLOCACION DE LAPIDA</t>
  </si>
  <si>
    <t>TGM5142</t>
  </si>
  <si>
    <t>TGM5143</t>
  </si>
  <si>
    <t>FORMA DE PAGO EN AGENTE</t>
  </si>
  <si>
    <t>TGM5144</t>
  </si>
  <si>
    <t>CONSULTA SOBRE COLOCACION DE LAPIDA</t>
  </si>
  <si>
    <t>TGM5145</t>
  </si>
  <si>
    <t>SOLICITA RETIRO DE FLOREROS</t>
  </si>
  <si>
    <t>TGM5146</t>
  </si>
  <si>
    <t>TGM5147</t>
  </si>
  <si>
    <t>INFORMACION DE VISITAS A CAMPOSANTO</t>
  </si>
  <si>
    <t>TGM5148</t>
  </si>
  <si>
    <t>TGM5149</t>
  </si>
  <si>
    <t>TGM5150</t>
  </si>
  <si>
    <t>TGM5151</t>
  </si>
  <si>
    <t>TGM5152</t>
  </si>
  <si>
    <t>CONSULTA SOBRE SERVICIOS</t>
  </si>
  <si>
    <t>TGM5153</t>
  </si>
  <si>
    <t>TGM5154</t>
  </si>
  <si>
    <t>TGM5155</t>
  </si>
  <si>
    <t>TGM5156</t>
  </si>
  <si>
    <t>TGM5157</t>
  </si>
  <si>
    <t>COPIA CARATULA DE CONTRATO</t>
  </si>
  <si>
    <t>TGM5158</t>
  </si>
  <si>
    <t>TGM5160</t>
  </si>
  <si>
    <t>TGM5161</t>
  </si>
  <si>
    <t>TGM5162</t>
  </si>
  <si>
    <t>TGM5163</t>
  </si>
  <si>
    <t>TGM5164</t>
  </si>
  <si>
    <t>CONFECCION LAPIDA GRANITO NEGRO</t>
  </si>
  <si>
    <t>TGM5166</t>
  </si>
  <si>
    <t>TGM5167</t>
  </si>
  <si>
    <t>TGM5168</t>
  </si>
  <si>
    <t>TGM5169</t>
  </si>
  <si>
    <t>CONSULTA ENTREGA DE CONTRATO 200872</t>
  </si>
  <si>
    <t>TGM5170</t>
  </si>
  <si>
    <t>TGM5172</t>
  </si>
  <si>
    <t>TGM5173</t>
  </si>
  <si>
    <t>COPIA DE SU CONTRATO</t>
  </si>
  <si>
    <t>TGM5174</t>
  </si>
  <si>
    <t>SERVICIO DE FLORISTERIA</t>
  </si>
  <si>
    <t>TGM5176</t>
  </si>
  <si>
    <t>TGM5177</t>
  </si>
  <si>
    <t>CONSTANCIA DE PROFANACI&amp;OACUTE;N DE TUMBA</t>
  </si>
  <si>
    <t>TGM5178</t>
  </si>
  <si>
    <t>TGM5179</t>
  </si>
  <si>
    <t>TGM5180</t>
  </si>
  <si>
    <t>RESPONSO VIRTUAL</t>
  </si>
  <si>
    <t>TGM5181</t>
  </si>
  <si>
    <t>AISGNACION DE SEGUNDO TITULAR</t>
  </si>
  <si>
    <t>TGM5182</t>
  </si>
  <si>
    <t>INFORMACION SOBRE ENTREGA DE ACTA</t>
  </si>
  <si>
    <t>TGM5183</t>
  </si>
  <si>
    <t>TGM5184</t>
  </si>
  <si>
    <t>TGM5185</t>
  </si>
  <si>
    <t>SOLICITA INFORMACION DE COMO REALIZAR FECHA DE CAMBIO DE PAGO DE CUOTA</t>
  </si>
  <si>
    <t>TGM5186</t>
  </si>
  <si>
    <t>TGM5187</t>
  </si>
  <si>
    <t>TGM5189</t>
  </si>
  <si>
    <t>SOLICITA COMPROBANTE DE PAGO 200608</t>
  </si>
  <si>
    <t>TGM5190</t>
  </si>
  <si>
    <t>TGM5191</t>
  </si>
  <si>
    <t>SOLICITA CONTRATO 200872</t>
  </si>
  <si>
    <t>TGM5192</t>
  </si>
  <si>
    <t>TGM5193</t>
  </si>
  <si>
    <t>TGM5194</t>
  </si>
  <si>
    <t>TGM5195</t>
  </si>
  <si>
    <t>TGM5196</t>
  </si>
  <si>
    <t>TGM5197</t>
  </si>
  <si>
    <t>TGM5198</t>
  </si>
  <si>
    <t>TGM5199</t>
  </si>
  <si>
    <t>TGM5200</t>
  </si>
  <si>
    <t>TGM5201</t>
  </si>
  <si>
    <t>TGM5203</t>
  </si>
  <si>
    <t>TGM5204</t>
  </si>
  <si>
    <t>IIMPRESIÓN DE ESTADO DE CUENTA</t>
  </si>
  <si>
    <t>TGM5205</t>
  </si>
  <si>
    <t>TGM5206</t>
  </si>
  <si>
    <t>TGM5207</t>
  </si>
  <si>
    <t>CRONOGRAMA ERRADO</t>
  </si>
  <si>
    <t>Esperando respuesta</t>
  </si>
  <si>
    <t>TGM5208</t>
  </si>
  <si>
    <t>TGM5209</t>
  </si>
  <si>
    <t>PAGO EN EFECTIVO</t>
  </si>
  <si>
    <t>TGM5210</t>
  </si>
  <si>
    <t>TGM5212</t>
  </si>
  <si>
    <t>HORARIO DE ATENCION DE CAMPOSANTO</t>
  </si>
  <si>
    <t>TGM5213</t>
  </si>
  <si>
    <t>TGM5214</t>
  </si>
  <si>
    <t>CONSULTA ESTADO DE CUENTA ACTUAL 200206</t>
  </si>
  <si>
    <t>TGM5215</t>
  </si>
  <si>
    <t>CONSULTA TRASLADO EXTERNO 200536</t>
  </si>
  <si>
    <t>TGM5216</t>
  </si>
  <si>
    <t>TGM5217</t>
  </si>
  <si>
    <t>TGM5218</t>
  </si>
  <si>
    <t>TGM5219</t>
  </si>
  <si>
    <t>CONSULTA SOBRE ACTA DE DEFUNCION</t>
  </si>
  <si>
    <t>TGM5220</t>
  </si>
  <si>
    <t>TGM5221</t>
  </si>
  <si>
    <t>TGM5222</t>
  </si>
  <si>
    <t>TGM5223</t>
  </si>
  <si>
    <t>TGM5224</t>
  </si>
  <si>
    <t>TGM5225</t>
  </si>
  <si>
    <t>TGM5226</t>
  </si>
  <si>
    <t>TGM5227</t>
  </si>
  <si>
    <t>TGM5228</t>
  </si>
  <si>
    <t>SOLICITA ESTADO DE CUENTA ACTUAL 200067</t>
  </si>
  <si>
    <t>TGM5229</t>
  </si>
  <si>
    <t>CAMBIO DE SEGUNDO TITULAR 200566</t>
  </si>
  <si>
    <t>TGM5230</t>
  </si>
  <si>
    <t>SERVICIO DE  MISA VIRTUAL</t>
  </si>
  <si>
    <t>TGM5231</t>
  </si>
  <si>
    <t>TGM5232</t>
  </si>
  <si>
    <t>SOLICITA ENTREGA DE CONTRATO 200252</t>
  </si>
  <si>
    <t>TGM5233</t>
  </si>
  <si>
    <t>PAGO POR APP DEL BCP</t>
  </si>
  <si>
    <t>TGM5234</t>
  </si>
  <si>
    <t>TGM5235</t>
  </si>
  <si>
    <t>TGM5236</t>
  </si>
  <si>
    <t>TGM5237</t>
  </si>
  <si>
    <t>TGM5238</t>
  </si>
  <si>
    <t>TGM5239</t>
  </si>
  <si>
    <t>TGM5240</t>
  </si>
  <si>
    <t>TGM5241</t>
  </si>
  <si>
    <t>TGM5243</t>
  </si>
  <si>
    <t>SOLICITUD DE COMPROBANTE</t>
  </si>
  <si>
    <t>TGM5244</t>
  </si>
  <si>
    <t>CONSULTA DE DOCUMENTOS</t>
  </si>
  <si>
    <t>TGM5245</t>
  </si>
  <si>
    <t>TGM5246</t>
  </si>
  <si>
    <t>TGM5247</t>
  </si>
  <si>
    <t>SERVICIO DE MISA Y RESPONSO VIRTUAL</t>
  </si>
  <si>
    <t>TGM5249</t>
  </si>
  <si>
    <t>SOLICITA ESTADO DE CUENTA ACTUAL 200259</t>
  </si>
  <si>
    <t>TGM5250</t>
  </si>
  <si>
    <t>TGM5251</t>
  </si>
  <si>
    <t>CONSULTA TRASLADO INTERNO</t>
  </si>
  <si>
    <t>TGM5252</t>
  </si>
  <si>
    <t>TGM5253</t>
  </si>
  <si>
    <t>TGM5254</t>
  </si>
  <si>
    <t>TGM5255</t>
  </si>
  <si>
    <t>TGM5256</t>
  </si>
  <si>
    <t>TGM5257</t>
  </si>
  <si>
    <t>TGM5258</t>
  </si>
  <si>
    <t>TGM5259</t>
  </si>
  <si>
    <t>TGM5260</t>
  </si>
  <si>
    <t>TGM5261</t>
  </si>
  <si>
    <t>ACTA DE DEFUNCIÓN</t>
  </si>
  <si>
    <t>TGM5262</t>
  </si>
  <si>
    <t>TGM5263</t>
  </si>
  <si>
    <t>TGM5264</t>
  </si>
  <si>
    <t>TGM5265</t>
  </si>
  <si>
    <t>COLICITA BOLETA DE PAGO 200836</t>
  </si>
  <si>
    <t>TGM5266</t>
  </si>
  <si>
    <t>TGM5268</t>
  </si>
  <si>
    <t>CONSULTA DE NICHO</t>
  </si>
  <si>
    <t>TGM5269</t>
  </si>
  <si>
    <t>TGM5270</t>
  </si>
  <si>
    <t>TGM5271</t>
  </si>
  <si>
    <t>TGM5272</t>
  </si>
  <si>
    <t>TGM5273</t>
  </si>
  <si>
    <t>TGM5274</t>
  </si>
  <si>
    <t>PAGO DE CUOTA</t>
  </si>
  <si>
    <t>TGM5275</t>
  </si>
  <si>
    <t>TGM5276</t>
  </si>
  <si>
    <t>TGM5278</t>
  </si>
  <si>
    <t>CONSULTA PARA RECOGER CERTIFICADO DE USO</t>
  </si>
  <si>
    <t>TGM5281</t>
  </si>
  <si>
    <t>TGM5282</t>
  </si>
  <si>
    <t>TGM5283</t>
  </si>
  <si>
    <t>TGM5284</t>
  </si>
  <si>
    <t>TGM5285</t>
  </si>
  <si>
    <t>TGM5286</t>
  </si>
  <si>
    <t>TGM5288</t>
  </si>
  <si>
    <t>TGM5289</t>
  </si>
  <si>
    <t>TGM5290</t>
  </si>
  <si>
    <t>TGM5291</t>
  </si>
  <si>
    <t>TGM5292</t>
  </si>
  <si>
    <t>TGM5293</t>
  </si>
  <si>
    <t>TGM5294</t>
  </si>
  <si>
    <t>FORMA DE PAGO EN EL APLICATIVO DEL BCP</t>
  </si>
  <si>
    <t>TGM5295</t>
  </si>
  <si>
    <t>TGM5296</t>
  </si>
  <si>
    <t>TGM5297</t>
  </si>
  <si>
    <t>TGM5298</t>
  </si>
  <si>
    <t>CODIGO ZIP</t>
  </si>
  <si>
    <t>TGM5299</t>
  </si>
  <si>
    <t>RECLAMO 01</t>
  </si>
  <si>
    <t>TGM5300</t>
  </si>
  <si>
    <t>REEGULARIZACION DE ACTA DE DEFUNCION</t>
  </si>
  <si>
    <t>TGM5301</t>
  </si>
  <si>
    <t>TGM5302</t>
  </si>
  <si>
    <t>TGM5303</t>
  </si>
  <si>
    <t>SOLICITUD DE DEVOLUCIÓN DE ADELANTO DE RECIVO N° 001-002577</t>
  </si>
  <si>
    <t>TGM5304</t>
  </si>
  <si>
    <t>SOLICITUD DE REPROGRAMACION</t>
  </si>
  <si>
    <t>TGM5305</t>
  </si>
  <si>
    <t>TGM5306</t>
  </si>
  <si>
    <t>TGM5307</t>
  </si>
  <si>
    <t>TGM5308</t>
  </si>
  <si>
    <t>TGM5310</t>
  </si>
  <si>
    <t>SOLICITA ESTADO DE CUENTA ACTUAL 200271</t>
  </si>
  <si>
    <t>TGM5311</t>
  </si>
  <si>
    <t>TGM5312</t>
  </si>
  <si>
    <t>CAMBIO DE FECHA EECC</t>
  </si>
  <si>
    <t>TGM5313</t>
  </si>
  <si>
    <t>TGM5314</t>
  </si>
  <si>
    <t>TGM5315</t>
  </si>
  <si>
    <t>TGM5317</t>
  </si>
  <si>
    <t>TGM5318</t>
  </si>
  <si>
    <t>TGM5319</t>
  </si>
  <si>
    <t>TGM5321</t>
  </si>
  <si>
    <t>TGM5322</t>
  </si>
  <si>
    <t>PAGO POR AGENTE BCP</t>
  </si>
  <si>
    <t>TGM5324</t>
  </si>
  <si>
    <t>TGM5325</t>
  </si>
  <si>
    <t>LLAMADA DE COBRANZA</t>
  </si>
  <si>
    <t>TGM5327</t>
  </si>
  <si>
    <t>TGM5328</t>
  </si>
  <si>
    <t>TGM5329</t>
  </si>
  <si>
    <t>TGM5330</t>
  </si>
  <si>
    <t>TGM5331</t>
  </si>
  <si>
    <t>TGM5332</t>
  </si>
  <si>
    <t>SOLICITA CORRECCION DE DATOS EN PLACA 200749</t>
  </si>
  <si>
    <t>TGM5333</t>
  </si>
  <si>
    <t>TGM5334</t>
  </si>
  <si>
    <t>TGM5335</t>
  </si>
  <si>
    <t>TGM5336</t>
  </si>
  <si>
    <t>ENTREGA DE ACTA DE DEFUCION</t>
  </si>
  <si>
    <t>TGM5337</t>
  </si>
  <si>
    <t>TGM5338</t>
  </si>
  <si>
    <t>TGM5339</t>
  </si>
  <si>
    <t>SOLICITA BOLETA DE PAGO 200370</t>
  </si>
  <si>
    <t>TGM5340</t>
  </si>
  <si>
    <t>TGM5341</t>
  </si>
  <si>
    <t>SOLICITA BOLETA DE PAGO 200369</t>
  </si>
  <si>
    <t>TGM5342</t>
  </si>
  <si>
    <t>SOLICITA  COMPROBANTES DE PAGO 200268</t>
  </si>
  <si>
    <t>TGM5344</t>
  </si>
  <si>
    <t>TGM5345</t>
  </si>
  <si>
    <t>TGM5346</t>
  </si>
  <si>
    <t>TGM5347</t>
  </si>
  <si>
    <t>TGM5348</t>
  </si>
  <si>
    <t>TGM5351</t>
  </si>
  <si>
    <t>TGM5352</t>
  </si>
  <si>
    <t>TGM5353</t>
  </si>
  <si>
    <t>TGM5354</t>
  </si>
  <si>
    <t>TGM5355</t>
  </si>
  <si>
    <t>TGM5356</t>
  </si>
  <si>
    <t>TGM5357</t>
  </si>
  <si>
    <t>TGM5358</t>
  </si>
  <si>
    <t>TGM5359</t>
  </si>
  <si>
    <t>TGM5360</t>
  </si>
  <si>
    <t>TGM5361</t>
  </si>
  <si>
    <t>TGM5362</t>
  </si>
  <si>
    <t>TGM5364</t>
  </si>
  <si>
    <t>TGM5365</t>
  </si>
  <si>
    <t>TGM5366</t>
  </si>
  <si>
    <t>RESPONSO</t>
  </si>
  <si>
    <t>TGM5367</t>
  </si>
  <si>
    <t>TGM5370</t>
  </si>
  <si>
    <t>ELABORACIÓN DE CONTRATO (AMPLIACIÓN)</t>
  </si>
  <si>
    <t>TGM5371</t>
  </si>
  <si>
    <t>TGM5372</t>
  </si>
  <si>
    <t>TGM5374</t>
  </si>
  <si>
    <t>ENTREGA DE CONTRATO 200052</t>
  </si>
  <si>
    <t>TGM5375</t>
  </si>
  <si>
    <t>TGM5376</t>
  </si>
  <si>
    <t>TGM5377</t>
  </si>
  <si>
    <t>TGM5378</t>
  </si>
  <si>
    <t>CONSULTA ESTADO DE CUENTA ACTUAL 200052</t>
  </si>
  <si>
    <t>TGM5379</t>
  </si>
  <si>
    <t>TGM5381</t>
  </si>
  <si>
    <t>TGM5382</t>
  </si>
  <si>
    <t>EXPLICACIÓN DE MORA</t>
  </si>
  <si>
    <t>TGM5383</t>
  </si>
  <si>
    <t>EXPLICACION DE MORA</t>
  </si>
  <si>
    <t>TGM5384</t>
  </si>
  <si>
    <t>REPROGRAMACION DE FECHA DE PAGO</t>
  </si>
  <si>
    <t>TGM5385</t>
  </si>
  <si>
    <t>REQUISITOS DE USO DE ESPACIO</t>
  </si>
  <si>
    <t>TGM5386</t>
  </si>
  <si>
    <t>TGM5387</t>
  </si>
  <si>
    <t>SOLICITUD DE PRORROGA DE PAGOS</t>
  </si>
  <si>
    <t>TGM5390</t>
  </si>
  <si>
    <t>SERVICIO FUNERARIO</t>
  </si>
  <si>
    <t>TGM5392</t>
  </si>
  <si>
    <t>TGM5393</t>
  </si>
  <si>
    <t>TGM5394</t>
  </si>
  <si>
    <t>TGM5395</t>
  </si>
  <si>
    <t>TGM5396</t>
  </si>
  <si>
    <t>TGM5397</t>
  </si>
  <si>
    <t>TGM5398</t>
  </si>
  <si>
    <t>TGM5399</t>
  </si>
  <si>
    <t>TGM5400</t>
  </si>
  <si>
    <t>TGM5401</t>
  </si>
  <si>
    <t>TGM5402</t>
  </si>
  <si>
    <t>TGM5403</t>
  </si>
  <si>
    <t>CONSULTA DE PAGO DE CUOTAS</t>
  </si>
  <si>
    <t>TGM5404</t>
  </si>
  <si>
    <t>TGM5405</t>
  </si>
  <si>
    <t>PAGO POR AGENTE BCP.</t>
  </si>
  <si>
    <t>TGM5406</t>
  </si>
  <si>
    <t>TGM5407</t>
  </si>
  <si>
    <t>TGM5408</t>
  </si>
  <si>
    <t>TGM5409</t>
  </si>
  <si>
    <t>TGM5410</t>
  </si>
  <si>
    <t>TGM5411</t>
  </si>
  <si>
    <t>TGM5412</t>
  </si>
  <si>
    <t>INFORMACI&amp;OACUTE;N DE FOMA</t>
  </si>
  <si>
    <t>TGM5413</t>
  </si>
  <si>
    <t>TGM5414</t>
  </si>
  <si>
    <t>TGM5415</t>
  </si>
  <si>
    <t>TGM5416</t>
  </si>
  <si>
    <t>TGM5417</t>
  </si>
  <si>
    <t>CONSULTA SOBRE ESTADO DE SU CONTRATO</t>
  </si>
  <si>
    <t>TGM5418</t>
  </si>
  <si>
    <t>TGM5419</t>
  </si>
  <si>
    <t>RESPONSO VIRTUALES</t>
  </si>
  <si>
    <t>TGM5420</t>
  </si>
  <si>
    <t>TGM5421</t>
  </si>
  <si>
    <t>CONSULTA DE ESTADO DE CUENTA</t>
  </si>
  <si>
    <t>TGM5422</t>
  </si>
  <si>
    <t>CONSULTA SOBRE EL SERVICIO DE MISA</t>
  </si>
  <si>
    <t>TGM5423</t>
  </si>
  <si>
    <t>CONSULTA SOBRE EL SERVICIO DE FLORES</t>
  </si>
  <si>
    <t>TGM5424</t>
  </si>
  <si>
    <t>TGM5426</t>
  </si>
  <si>
    <t>TGM5427</t>
  </si>
  <si>
    <t>TGM5428</t>
  </si>
  <si>
    <t>TGM5429</t>
  </si>
  <si>
    <t>TGM5430</t>
  </si>
  <si>
    <t>TGM5431</t>
  </si>
  <si>
    <t>TGM5432</t>
  </si>
  <si>
    <t>TGM5433</t>
  </si>
  <si>
    <t>TGM5435</t>
  </si>
  <si>
    <t>TGM5436</t>
  </si>
  <si>
    <t>INFORMACI&amp;OACUTE;N DE USO DE ESPACIO</t>
  </si>
  <si>
    <t>TGM5437</t>
  </si>
  <si>
    <t>TGM5438</t>
  </si>
  <si>
    <t>TGM5439</t>
  </si>
  <si>
    <t>TGM5440</t>
  </si>
  <si>
    <t>TGM5441</t>
  </si>
  <si>
    <t>TGM5442</t>
  </si>
  <si>
    <t>PAGO DE CUOTAS SIN MORA</t>
  </si>
  <si>
    <t>TGM5443</t>
  </si>
  <si>
    <t>TGM5444</t>
  </si>
  <si>
    <t>TGM5445</t>
  </si>
  <si>
    <t>COPIA SIMPLE DE CONTRATO</t>
  </si>
  <si>
    <t>TGM5446</t>
  </si>
  <si>
    <t>TGM5447</t>
  </si>
  <si>
    <t>TGM5448</t>
  </si>
  <si>
    <t>TGM5449</t>
  </si>
  <si>
    <t>TGM5450</t>
  </si>
  <si>
    <t>TGM5453</t>
  </si>
  <si>
    <t>TGM5454</t>
  </si>
  <si>
    <t>TGM5455</t>
  </si>
  <si>
    <t>TGM5456</t>
  </si>
  <si>
    <t>TGM5457</t>
  </si>
  <si>
    <t>REPROGRAMACION DE CUOTAS</t>
  </si>
  <si>
    <t>TGM5458</t>
  </si>
  <si>
    <t>CARTA DE INFOCORP</t>
  </si>
  <si>
    <t>TGM5459</t>
  </si>
  <si>
    <t>PAGO POR APLICATIVO DEL BCP</t>
  </si>
  <si>
    <t>TGM5460</t>
  </si>
  <si>
    <t>TGM5461</t>
  </si>
  <si>
    <t>TGM5462</t>
  </si>
  <si>
    <t>TGM5463</t>
  </si>
  <si>
    <t>TGM5464</t>
  </si>
  <si>
    <t>TGM5465</t>
  </si>
  <si>
    <t>TGM5466</t>
  </si>
  <si>
    <t>CONSULTA SOBRE SERVICIO DE FLORES</t>
  </si>
  <si>
    <t>TGM5467</t>
  </si>
  <si>
    <t>CONSULTA SALDO CAPITAL ACTUAL 200763</t>
  </si>
  <si>
    <t>TGM5468</t>
  </si>
  <si>
    <t>TGM5469</t>
  </si>
  <si>
    <t>TGM5470</t>
  </si>
  <si>
    <t>TGM5472</t>
  </si>
  <si>
    <t>TGM5473</t>
  </si>
  <si>
    <t>SOLICITA ESTADO DE CUENTA ACTUAL 200698</t>
  </si>
  <si>
    <t>TGM5474</t>
  </si>
  <si>
    <t>TGM5475</t>
  </si>
  <si>
    <t>TGM5479</t>
  </si>
  <si>
    <t>CONSULTA INSTALACI&amp;OACUTE;N DE L&amp;AACUTE;PIDA 200833</t>
  </si>
  <si>
    <t>TGM5481</t>
  </si>
  <si>
    <t>TGM5483</t>
  </si>
  <si>
    <t>TGM5484</t>
  </si>
  <si>
    <t>TGM5485</t>
  </si>
  <si>
    <t>TGM5486</t>
  </si>
  <si>
    <t>TGM5487</t>
  </si>
  <si>
    <t>TGM5488</t>
  </si>
  <si>
    <t>TGM5490</t>
  </si>
  <si>
    <t>TGM5491</t>
  </si>
  <si>
    <t>TGM5492</t>
  </si>
  <si>
    <t>ENTREGA DE ACTA  300557</t>
  </si>
  <si>
    <t>TGM5493</t>
  </si>
  <si>
    <t>TGM5494</t>
  </si>
  <si>
    <t>TGM5495</t>
  </si>
  <si>
    <t>TGM5496</t>
  </si>
  <si>
    <t>TGM5499</t>
  </si>
  <si>
    <t>TGM5500</t>
  </si>
  <si>
    <t>SOLICITUD DE INCLUIR BENEFICIARIOS</t>
  </si>
  <si>
    <t>TGM5501</t>
  </si>
  <si>
    <t>ENTREGA DE ACTA 300597</t>
  </si>
  <si>
    <t>TGM5502</t>
  </si>
  <si>
    <t>TGM5503</t>
  </si>
  <si>
    <t>TGM5505</t>
  </si>
  <si>
    <t>TGM5508</t>
  </si>
  <si>
    <t>CONSULTA COLOCACION DE LAPIDA 200833</t>
  </si>
  <si>
    <t>TGM5509</t>
  </si>
  <si>
    <t>CONSULTA SOBRE SERVICIO DE RESPONSO VIRTUAL</t>
  </si>
  <si>
    <t>TGM5510</t>
  </si>
  <si>
    <t>TGM5511</t>
  </si>
  <si>
    <t>TGM5512</t>
  </si>
  <si>
    <t>TGM5513</t>
  </si>
  <si>
    <t>TGM5514</t>
  </si>
  <si>
    <t>TGM5515</t>
  </si>
  <si>
    <t>TGM5516</t>
  </si>
  <si>
    <t>TGM5518</t>
  </si>
  <si>
    <t>TGM5519</t>
  </si>
  <si>
    <t>TGM5520</t>
  </si>
  <si>
    <t>TGM5521</t>
  </si>
  <si>
    <t>TGM5522</t>
  </si>
  <si>
    <t>RESPONSO  VIRTUAL</t>
  </si>
  <si>
    <t>TGM5523</t>
  </si>
  <si>
    <t>TGM5524</t>
  </si>
  <si>
    <t>TGM5525</t>
  </si>
  <si>
    <t>CONSULTA SOBRE PAGO DE CUOTA</t>
  </si>
  <si>
    <t>TGM5528</t>
  </si>
  <si>
    <t>TGM5529</t>
  </si>
  <si>
    <t>TGM5530</t>
  </si>
  <si>
    <t>TGM5531</t>
  </si>
  <si>
    <t>TGM5532</t>
  </si>
  <si>
    <t>TGM5533</t>
  </si>
  <si>
    <t>TGM5534</t>
  </si>
  <si>
    <t>TGM5535</t>
  </si>
  <si>
    <t>CERTIFICADO DE DEFUNCION</t>
  </si>
  <si>
    <t>TGM5536</t>
  </si>
  <si>
    <t>TGM5537</t>
  </si>
  <si>
    <t>TGM5538</t>
  </si>
  <si>
    <t>TGM5539</t>
  </si>
  <si>
    <t>TGM5540</t>
  </si>
  <si>
    <t>TGM5541</t>
  </si>
  <si>
    <t>TGM5542</t>
  </si>
  <si>
    <t>TGM5543</t>
  </si>
  <si>
    <t>TGM5544</t>
  </si>
  <si>
    <t>PAGO EN AGENTE BCP</t>
  </si>
  <si>
    <t>TGM5545</t>
  </si>
  <si>
    <t>TGM5546</t>
  </si>
  <si>
    <t>TGM5548</t>
  </si>
  <si>
    <t>TGM5549</t>
  </si>
  <si>
    <t>TGM5550</t>
  </si>
  <si>
    <t>TGM5551</t>
  </si>
  <si>
    <t>TGM5552</t>
  </si>
  <si>
    <t>TGM5553</t>
  </si>
  <si>
    <t>TGM5554</t>
  </si>
  <si>
    <t>TGM5555</t>
  </si>
  <si>
    <t>TGM5557</t>
  </si>
  <si>
    <t>TGM5558</t>
  </si>
  <si>
    <t>TGM5559</t>
  </si>
  <si>
    <t>TGM5560</t>
  </si>
  <si>
    <t>TGM5561</t>
  </si>
  <si>
    <t>TGM5562</t>
  </si>
  <si>
    <t>TGM5563</t>
  </si>
  <si>
    <t>TGM5564</t>
  </si>
  <si>
    <t>TGM5565</t>
  </si>
  <si>
    <t>TGM5566</t>
  </si>
  <si>
    <t>REPONSO VIRTUAL</t>
  </si>
  <si>
    <t>TGM5567</t>
  </si>
  <si>
    <t>TGM5568</t>
  </si>
  <si>
    <t>TGM5569</t>
  </si>
  <si>
    <t>TGM5570</t>
  </si>
  <si>
    <t>TGM5571</t>
  </si>
  <si>
    <t>TGM5572</t>
  </si>
  <si>
    <t>TGM5573</t>
  </si>
  <si>
    <t>TGM5574</t>
  </si>
  <si>
    <t>TGM5575</t>
  </si>
  <si>
    <t>TGM5576</t>
  </si>
  <si>
    <t>SOLICITUD DE REPROGRAMACION DE CUOTAS</t>
  </si>
  <si>
    <t>TGM5577</t>
  </si>
  <si>
    <t>SOLICITUD DE REPROGRAMACIÓN DE CUOTAS</t>
  </si>
  <si>
    <t>TGM5578</t>
  </si>
  <si>
    <t>REQUISITOS PARA TRASNFERENCIA DE CONTRATO</t>
  </si>
  <si>
    <t>TGM5579</t>
  </si>
  <si>
    <t>TGM5580</t>
  </si>
  <si>
    <t>TGM5581</t>
  </si>
  <si>
    <t>TGM5582</t>
  </si>
  <si>
    <t>TGM5583</t>
  </si>
  <si>
    <t>TGM5584</t>
  </si>
  <si>
    <t>TGM5586</t>
  </si>
  <si>
    <t>TGM5587</t>
  </si>
  <si>
    <t>TGM5588</t>
  </si>
  <si>
    <t>TGM5589</t>
  </si>
  <si>
    <t>TGM5590</t>
  </si>
  <si>
    <t>TGM5591</t>
  </si>
  <si>
    <t>TGM5592</t>
  </si>
  <si>
    <t>TGM5593</t>
  </si>
  <si>
    <t>TGM5594</t>
  </si>
  <si>
    <t>RESPONSO VIRTUAL 200833</t>
  </si>
  <si>
    <t>TGM5595</t>
  </si>
  <si>
    <t>TGM5596</t>
  </si>
  <si>
    <t>TGM5598</t>
  </si>
  <si>
    <t>COPIA DE BOLETAS</t>
  </si>
  <si>
    <t>TGM5599</t>
  </si>
  <si>
    <t>TGM5600</t>
  </si>
  <si>
    <t>TGM5601</t>
  </si>
  <si>
    <t>TGM5602</t>
  </si>
  <si>
    <t>TGM5603</t>
  </si>
  <si>
    <t>TGM5604</t>
  </si>
  <si>
    <t>TGM5605</t>
  </si>
  <si>
    <t>SOLICITA ESTADO DE CUENTA INICIAL 200131</t>
  </si>
  <si>
    <t>TGM5608</t>
  </si>
  <si>
    <t>TGM5609</t>
  </si>
  <si>
    <t>TGM5611</t>
  </si>
  <si>
    <t>FAMILIAR PROBLEMATICO</t>
  </si>
  <si>
    <t>TGM5613</t>
  </si>
  <si>
    <t>TGM5616</t>
  </si>
  <si>
    <t>INFORMACION SOBRE PAGO DE CUOTAS</t>
  </si>
  <si>
    <t>TGM5617</t>
  </si>
  <si>
    <t>TGM5618</t>
  </si>
  <si>
    <t>TGM5619</t>
  </si>
  <si>
    <t>TGM5620</t>
  </si>
  <si>
    <t>TGM5621</t>
  </si>
  <si>
    <t>TGM5622</t>
  </si>
  <si>
    <t>TGM5623</t>
  </si>
  <si>
    <t>TGM5624</t>
  </si>
  <si>
    <t>TGM5625</t>
  </si>
  <si>
    <t>TGM5626</t>
  </si>
  <si>
    <t>TGM5627</t>
  </si>
  <si>
    <t>TGM5628</t>
  </si>
  <si>
    <t>CASO DE PRUEBA DAVID PARA VER TARES</t>
  </si>
  <si>
    <t>TGM5629</t>
  </si>
  <si>
    <t>CONSULTA  INSTALACION DE LAPIDA 200850</t>
  </si>
  <si>
    <t>TGM5630</t>
  </si>
  <si>
    <t>TGM5632</t>
  </si>
  <si>
    <t>TGM5633</t>
  </si>
  <si>
    <t>TGM5634</t>
  </si>
  <si>
    <t>TGM5636</t>
  </si>
  <si>
    <t>TGM5637</t>
  </si>
  <si>
    <t>TGM5638</t>
  </si>
  <si>
    <t>TGM5640</t>
  </si>
  <si>
    <t>TGM5641</t>
  </si>
  <si>
    <t>REGULARIZACION  DE ACTA</t>
  </si>
  <si>
    <t>TGM5642</t>
  </si>
  <si>
    <t>TGM5643</t>
  </si>
  <si>
    <t>Oscar San Martin Castillo - Corona d</t>
  </si>
  <si>
    <t>TGM5644</t>
  </si>
  <si>
    <t>TGM5645</t>
  </si>
  <si>
    <t>TGM5646</t>
  </si>
  <si>
    <t>TGM5647</t>
  </si>
  <si>
    <t>TGM5648</t>
  </si>
  <si>
    <t>TGM5649</t>
  </si>
  <si>
    <t>TGM5650</t>
  </si>
  <si>
    <t>TGM5651</t>
  </si>
  <si>
    <t>TGM5652</t>
  </si>
  <si>
    <t>TGM5653</t>
  </si>
  <si>
    <t>TGM5654</t>
  </si>
  <si>
    <t>TGM5655</t>
  </si>
  <si>
    <t>TGM5656</t>
  </si>
  <si>
    <t>RECLAMO N&amp;DEG; 15 LAPIDA ROTA</t>
  </si>
  <si>
    <t>TGM5657</t>
  </si>
  <si>
    <t>TGM5658</t>
  </si>
  <si>
    <t>TRASLADO EXTERNO 200092</t>
  </si>
  <si>
    <t>TGM5659</t>
  </si>
  <si>
    <t>SOLICITA BOLETAS DE PAGO 200721</t>
  </si>
  <si>
    <t>TGM5660</t>
  </si>
  <si>
    <t>TGM5661</t>
  </si>
  <si>
    <t>ENTRE DE ACTA 300518</t>
  </si>
  <si>
    <t>TGM5662</t>
  </si>
  <si>
    <t>TGM5663</t>
  </si>
  <si>
    <t>TGM5667</t>
  </si>
  <si>
    <t>ENTREGA DE ACTA 300483</t>
  </si>
  <si>
    <t>TGM5668</t>
  </si>
  <si>
    <t>TGM5669</t>
  </si>
  <si>
    <t>TGM5670</t>
  </si>
  <si>
    <t>ENTREGA DE ACTA 300185</t>
  </si>
  <si>
    <t>TGM5671</t>
  </si>
  <si>
    <t>TGM5672</t>
  </si>
  <si>
    <t>TGM5673</t>
  </si>
  <si>
    <t>ENTREGA DE ACTA 300218</t>
  </si>
  <si>
    <t>TGM5674</t>
  </si>
  <si>
    <t>TGM5676</t>
  </si>
  <si>
    <t>TGM5677</t>
  </si>
  <si>
    <t>TGM5678</t>
  </si>
  <si>
    <t>SOLICITA CONSTANCIA DE ENTIERRO 200605</t>
  </si>
  <si>
    <t>TGM5679</t>
  </si>
  <si>
    <t>CONSULTA MINIMO PARA INHUMAR</t>
  </si>
  <si>
    <t>TGM5681</t>
  </si>
  <si>
    <t>GENERACION CODIGO ZIP</t>
  </si>
  <si>
    <t>TGM5682</t>
  </si>
  <si>
    <t>SOLICITUD DE RETRACTACION DE RESOLUCION</t>
  </si>
  <si>
    <t>TGM5683</t>
  </si>
  <si>
    <t>REPROGRAMACION DE CUOTA</t>
  </si>
  <si>
    <t>TGM5684</t>
  </si>
  <si>
    <t>TGM5685</t>
  </si>
  <si>
    <t>TGM5686</t>
  </si>
  <si>
    <t>TGM5687</t>
  </si>
  <si>
    <t>INFORMACION DE INSTALACION DE LAPIDA</t>
  </si>
  <si>
    <t>TGM5688</t>
  </si>
  <si>
    <t>TGM5689</t>
  </si>
  <si>
    <t>TGM5690</t>
  </si>
  <si>
    <t>TGM5691</t>
  </si>
  <si>
    <t>TGM5692</t>
  </si>
  <si>
    <t>CONSULTA TRASLADO EXTERNO 200093</t>
  </si>
  <si>
    <t>TGM5693</t>
  </si>
  <si>
    <t>TGM5694</t>
  </si>
  <si>
    <t>TGM5695</t>
  </si>
  <si>
    <t>TGM5696</t>
  </si>
  <si>
    <t>ENTREGA DE ACTA 300265</t>
  </si>
  <si>
    <t>TGM5697</t>
  </si>
  <si>
    <t>ENTREGA DE ACTA 300555</t>
  </si>
  <si>
    <t>TGM5698</t>
  </si>
  <si>
    <t>TGM5699</t>
  </si>
  <si>
    <t>TGM5700</t>
  </si>
  <si>
    <t>SOLICITA DEVOLUCION DE GARANTIA 200920</t>
  </si>
  <si>
    <t>TGM5702</t>
  </si>
  <si>
    <t>ENTREGA DE ACTA 300416</t>
  </si>
  <si>
    <t>TGM5703</t>
  </si>
  <si>
    <t>TGM5704</t>
  </si>
  <si>
    <t>TGM5705</t>
  </si>
  <si>
    <t>DECLARATORIA DE BENEFICIARIOS</t>
  </si>
  <si>
    <t>TGM5706</t>
  </si>
  <si>
    <t>TGM5707</t>
  </si>
  <si>
    <t>TGM5708</t>
  </si>
  <si>
    <t>TGM5709</t>
  </si>
  <si>
    <t>CONSULTA USO DE ESPACIO</t>
  </si>
  <si>
    <t>TGM5711</t>
  </si>
  <si>
    <t>TGM5712</t>
  </si>
  <si>
    <t>TGM5714</t>
  </si>
  <si>
    <t>TGM5715</t>
  </si>
  <si>
    <t>TGM5717</t>
  </si>
  <si>
    <t>TGM5718</t>
  </si>
  <si>
    <t>TGM5719</t>
  </si>
  <si>
    <t>TGM5720</t>
  </si>
  <si>
    <t>TGM5722</t>
  </si>
  <si>
    <t>TGM5723</t>
  </si>
  <si>
    <t>TGM5726</t>
  </si>
  <si>
    <t>UBICACION DE ESPACIOS</t>
  </si>
  <si>
    <t>TGM5727</t>
  </si>
  <si>
    <t>TGM5728</t>
  </si>
  <si>
    <t>TGM5729</t>
  </si>
  <si>
    <t>TGM5730</t>
  </si>
  <si>
    <t>TGM5731</t>
  </si>
  <si>
    <t>TGM5732</t>
  </si>
  <si>
    <t>TGM5733</t>
  </si>
  <si>
    <t>TGM5734</t>
  </si>
  <si>
    <t>TGM5735</t>
  </si>
  <si>
    <t>SOLICITA CERTIFICADO DE USO 200763</t>
  </si>
  <si>
    <t>TGM5736</t>
  </si>
  <si>
    <t>SOLICITA CERTIFICADO DE USO 200698</t>
  </si>
  <si>
    <t>TGM5737</t>
  </si>
  <si>
    <t>TGM5738</t>
  </si>
  <si>
    <t>SOLICITO INGRESO A CAMPOSANTO</t>
  </si>
  <si>
    <t>TGM5739</t>
  </si>
  <si>
    <t>TGM5740</t>
  </si>
  <si>
    <t>SOLICITUD DE FINANCIAMIENTO</t>
  </si>
  <si>
    <t>TGM5741</t>
  </si>
  <si>
    <t>TGM5742</t>
  </si>
  <si>
    <t>TGM5744</t>
  </si>
  <si>
    <t>TGM5745</t>
  </si>
  <si>
    <t>TGM5746</t>
  </si>
  <si>
    <t>TGM5747</t>
  </si>
  <si>
    <t>TGM5748</t>
  </si>
  <si>
    <t>TGM5749</t>
  </si>
  <si>
    <t>DEVOLUCION DE FOTOGRAFIA DE LAPIDA</t>
  </si>
  <si>
    <t>TGM5750</t>
  </si>
  <si>
    <t>TGM5751</t>
  </si>
  <si>
    <t>CONSULTA DE INSTALACION DE LAPIDA</t>
  </si>
  <si>
    <t>TGM5752</t>
  </si>
  <si>
    <t>TGM5753</t>
  </si>
  <si>
    <t>TGM5754</t>
  </si>
  <si>
    <t>TGM5755</t>
  </si>
  <si>
    <t>MODIFICACI&amp;OACUTE;N DE DATOS</t>
  </si>
  <si>
    <t>TGM5756</t>
  </si>
  <si>
    <t>PAGO CUOTA</t>
  </si>
  <si>
    <t>TGM5757</t>
  </si>
  <si>
    <t>CONSULTA CUOTAS</t>
  </si>
  <si>
    <t>TGM5758</t>
  </si>
  <si>
    <t>REQUISITOS DE CAMBIO DE TITULARIDAD</t>
  </si>
  <si>
    <t>TGM5759</t>
  </si>
  <si>
    <t>TGM5760</t>
  </si>
  <si>
    <t>TGM5761</t>
  </si>
  <si>
    <t>TGM5762</t>
  </si>
  <si>
    <t>SOLICITA COPIA DE BOLETAS DE VENTA 200442</t>
  </si>
  <si>
    <t>TGM5763</t>
  </si>
  <si>
    <t>CONSULTA DE ESPACIO Y CERTIFICADO</t>
  </si>
  <si>
    <t>TGM5764</t>
  </si>
  <si>
    <t>TGM5765</t>
  </si>
  <si>
    <t>TGM5766</t>
  </si>
  <si>
    <t>TGM5767</t>
  </si>
  <si>
    <t>TGM5769</t>
  </si>
  <si>
    <t>CONSULTA DEUDA ACTUAL CONTRATO 200198</t>
  </si>
  <si>
    <t>TGM5770</t>
  </si>
  <si>
    <t>TGM5771</t>
  </si>
  <si>
    <t>CONSULTA MORAS</t>
  </si>
  <si>
    <t>TGM5772</t>
  </si>
  <si>
    <t>TGM5773</t>
  </si>
  <si>
    <t>TGM5774</t>
  </si>
  <si>
    <t>TGM5775</t>
  </si>
  <si>
    <t>TGM5776</t>
  </si>
  <si>
    <t>TGM5777</t>
  </si>
  <si>
    <t>TGM5778</t>
  </si>
  <si>
    <t>CONSULTA VISITAS AL CAMPOSANTO</t>
  </si>
  <si>
    <t>TGM5779</t>
  </si>
  <si>
    <t>TGM5780</t>
  </si>
  <si>
    <t>SOLICITA GARANTIA POR ACTA DE DEFUNCION 200923</t>
  </si>
  <si>
    <t>TGM5781</t>
  </si>
  <si>
    <t>TGM5782</t>
  </si>
  <si>
    <t>TGM5783</t>
  </si>
  <si>
    <t>SOLICITUD DE TRANSFERENCIA DE CONTRATO CON DEUDA</t>
  </si>
  <si>
    <t>TGM5784</t>
  </si>
  <si>
    <t>SOLICITA COPIA DE BOLETAS DE VENTA 200686</t>
  </si>
  <si>
    <t>TGM5785</t>
  </si>
  <si>
    <t>ENTRE DE ACTA 300231</t>
  </si>
  <si>
    <t>TGM5786</t>
  </si>
  <si>
    <t>TGM5787</t>
  </si>
  <si>
    <t>ENTRE DE ACTA 300510</t>
  </si>
  <si>
    <t>TGM5788</t>
  </si>
  <si>
    <t>TGM5789</t>
  </si>
  <si>
    <t>ENTRE DE ACTA 300634</t>
  </si>
  <si>
    <t>TGM5790</t>
  </si>
  <si>
    <t>TGM5791</t>
  </si>
  <si>
    <t>TGM5792</t>
  </si>
  <si>
    <t>SOLICITA COPIA DE BOLETAS DE PAGO 200405</t>
  </si>
  <si>
    <t>TGM5793</t>
  </si>
  <si>
    <t>TGM5794</t>
  </si>
  <si>
    <t>TGM5796</t>
  </si>
  <si>
    <t>TGM5797</t>
  </si>
  <si>
    <t>TGM5798</t>
  </si>
  <si>
    <t>SOLICITA CONSTRUCION DE MAUSOLEO 200153</t>
  </si>
  <si>
    <t>TGM5799</t>
  </si>
  <si>
    <t>TGM5801</t>
  </si>
  <si>
    <t>NIVELACI&amp;OACUTE;N DE ESPACIO</t>
  </si>
  <si>
    <t>TGM5802</t>
  </si>
  <si>
    <t>TGM5803</t>
  </si>
  <si>
    <t>TGM5805</t>
  </si>
  <si>
    <t>TGM5806</t>
  </si>
  <si>
    <t>TGM5808</t>
  </si>
  <si>
    <t>TGM5809</t>
  </si>
  <si>
    <t>CAMBIO DE TITULARIDAD SIN DEUDA 200311</t>
  </si>
  <si>
    <t>TGM5810</t>
  </si>
  <si>
    <t>RECLAMO FLORES EN MAL ESTADO</t>
  </si>
  <si>
    <t>TGM5811</t>
  </si>
  <si>
    <t>TGM5812</t>
  </si>
  <si>
    <t>TGM5813</t>
  </si>
  <si>
    <t>TGM5814</t>
  </si>
  <si>
    <t>TGM5815</t>
  </si>
  <si>
    <t>TGM5816</t>
  </si>
  <si>
    <t>CITA PARA INGRESAR AL CAMPOSANTO</t>
  </si>
  <si>
    <t>TGM5817</t>
  </si>
  <si>
    <t>TGM5819</t>
  </si>
  <si>
    <t>TGM5820</t>
  </si>
  <si>
    <t>TGM5821</t>
  </si>
  <si>
    <t>TGM5822</t>
  </si>
  <si>
    <t>TGM5823</t>
  </si>
  <si>
    <t>INFORMACI&amp;OACUTE;N DE REPINTADO DE L&amp;AACUTE;PIDA</t>
  </si>
  <si>
    <t>TGM5824</t>
  </si>
  <si>
    <t>TGM5825</t>
  </si>
  <si>
    <t>TGM5826</t>
  </si>
  <si>
    <t>TGM5827</t>
  </si>
  <si>
    <t>TGM5828</t>
  </si>
  <si>
    <t>TGM5829</t>
  </si>
  <si>
    <t>TGM5830</t>
  </si>
  <si>
    <t>TGM5832</t>
  </si>
  <si>
    <t>TGM5833</t>
  </si>
  <si>
    <t>BOLETA DE PAGO DEL MES DE OCTUBRE</t>
  </si>
  <si>
    <t>TGM5835</t>
  </si>
  <si>
    <t>INFORMACI&amp;OACUTE;N DE INSTALACI&amp;OACUTE;N DE L&amp;AACUTE;PIDA</t>
  </si>
  <si>
    <t>TGM5836</t>
  </si>
  <si>
    <t>TGM5837</t>
  </si>
  <si>
    <t>TGM5838</t>
  </si>
  <si>
    <t>TGM5839</t>
  </si>
  <si>
    <t>CONSULTA MORA</t>
  </si>
  <si>
    <t>TGM5840</t>
  </si>
  <si>
    <t>TGM5841</t>
  </si>
  <si>
    <t>TGM5842</t>
  </si>
  <si>
    <t>CONSULTA SOBRE NRO DE CONTRATO</t>
  </si>
  <si>
    <t>TGM5843</t>
  </si>
  <si>
    <t>CONSULTA CAMBIO DE TITULARIDAD</t>
  </si>
  <si>
    <t>TGM5844</t>
  </si>
  <si>
    <t>CONSULTA CREDIMUYA</t>
  </si>
  <si>
    <t>TGM5845</t>
  </si>
  <si>
    <t>TGM5846</t>
  </si>
  <si>
    <t>TGM5847</t>
  </si>
  <si>
    <t>TGM5848</t>
  </si>
  <si>
    <t>MENSAJES DE DEUDA Y EXHUMACION</t>
  </si>
  <si>
    <t>TGM5850</t>
  </si>
  <si>
    <t>TGM5851</t>
  </si>
  <si>
    <t>TGM5852</t>
  </si>
  <si>
    <t>TGM5853</t>
  </si>
  <si>
    <t>SOLICITA BOLETAS DE PAGO 200683</t>
  </si>
  <si>
    <t>TGM5854</t>
  </si>
  <si>
    <t>VISITAS</t>
  </si>
  <si>
    <t>TGM5855</t>
  </si>
  <si>
    <t>RECLAMO DE MORA</t>
  </si>
  <si>
    <t>TGM5857</t>
  </si>
  <si>
    <t>TGM5858</t>
  </si>
  <si>
    <t>TGM5859</t>
  </si>
  <si>
    <t>TGM5860</t>
  </si>
  <si>
    <t>TGM5861</t>
  </si>
  <si>
    <t>RECLAMO 19</t>
  </si>
  <si>
    <t>TGM5862</t>
  </si>
  <si>
    <t>TGM5865</t>
  </si>
  <si>
    <t>CONSULTA MISA VIRTUAL</t>
  </si>
  <si>
    <t>TGM5866</t>
  </si>
  <si>
    <t>COMPROMISO DE PAGO</t>
  </si>
  <si>
    <t>TGM5867</t>
  </si>
  <si>
    <t>TGM5868</t>
  </si>
  <si>
    <t>TGM5869</t>
  </si>
  <si>
    <t>TGM5870</t>
  </si>
  <si>
    <t>TGM5871</t>
  </si>
  <si>
    <t>TGM5872</t>
  </si>
  <si>
    <t>TGM5873</t>
  </si>
  <si>
    <t>TGM5875</t>
  </si>
  <si>
    <t>TGM5876</t>
  </si>
  <si>
    <t>TGM5878</t>
  </si>
  <si>
    <t>TGM5879</t>
  </si>
  <si>
    <t>TGM5880</t>
  </si>
  <si>
    <t>TGM5881</t>
  </si>
  <si>
    <t>TGM5882</t>
  </si>
  <si>
    <t>TGM5883</t>
  </si>
  <si>
    <t>TGM5884</t>
  </si>
  <si>
    <t>REQUISITOS TRASLADO INTERNO</t>
  </si>
  <si>
    <t>TGM5885</t>
  </si>
  <si>
    <t>TGM5886</t>
  </si>
  <si>
    <t>TGM5887</t>
  </si>
  <si>
    <t>TGM5889</t>
  </si>
  <si>
    <t>TGM5890</t>
  </si>
  <si>
    <t>TGM5891</t>
  </si>
  <si>
    <t>TGM5892</t>
  </si>
  <si>
    <t>TGM5893</t>
  </si>
  <si>
    <t>VISITA CAMPOSANTO</t>
  </si>
  <si>
    <t>TGM5895</t>
  </si>
  <si>
    <t>TGM5896</t>
  </si>
  <si>
    <t>TGM5897</t>
  </si>
  <si>
    <t>TGM5898</t>
  </si>
  <si>
    <t>TGM5899</t>
  </si>
  <si>
    <t>TGM5900</t>
  </si>
  <si>
    <t>TGM5901</t>
  </si>
  <si>
    <t>TGM5902</t>
  </si>
  <si>
    <t>TGM5903</t>
  </si>
  <si>
    <t>TGM5904</t>
  </si>
  <si>
    <t>TGM5905</t>
  </si>
  <si>
    <t>TGM5906</t>
  </si>
  <si>
    <t>TGM5907</t>
  </si>
  <si>
    <t>TGM5908</t>
  </si>
  <si>
    <t>TGM5910</t>
  </si>
  <si>
    <t>TGM5911</t>
  </si>
  <si>
    <t>RECLAMO N&amp;DEG; 22 INGRESO DE VISITANTES</t>
  </si>
  <si>
    <t>TGM5912</t>
  </si>
  <si>
    <t>TGM5913</t>
  </si>
  <si>
    <t>TGM5914</t>
  </si>
  <si>
    <t>SOLICITUD DE REDUCCIÓN DE CUOTA</t>
  </si>
  <si>
    <t>TGM5915</t>
  </si>
  <si>
    <t>CONSULTA SOBRE UBICACION DE ESPACIO</t>
  </si>
  <si>
    <t>TGM5916</t>
  </si>
  <si>
    <t>TGM5917</t>
  </si>
  <si>
    <t>CAMBIO DE UBICACIÓN DE PILETA DE LA PLATAFORMA SANTA ROSA</t>
  </si>
  <si>
    <t>TGM5919</t>
  </si>
  <si>
    <t>SOLICITA INSTALACION DE LAPIDA 200924</t>
  </si>
  <si>
    <t>TGM5920</t>
  </si>
  <si>
    <t>TGM5921</t>
  </si>
  <si>
    <t>TGM5922</t>
  </si>
  <si>
    <t>TGM5923</t>
  </si>
  <si>
    <t>TGM5925</t>
  </si>
  <si>
    <t>NIVELACION DE ESPACIO EN CAMPOSANTO</t>
  </si>
  <si>
    <t>Asignado para Atencion</t>
  </si>
  <si>
    <t>TGM5926</t>
  </si>
  <si>
    <t>TGM5928</t>
  </si>
  <si>
    <t>LAPIDA ERRONEA</t>
  </si>
  <si>
    <t>TGM5929</t>
  </si>
  <si>
    <t>TGM5930</t>
  </si>
  <si>
    <t>TGM5931</t>
  </si>
  <si>
    <t>PRECIO DE LAPIDA</t>
  </si>
  <si>
    <t>TGM5932</t>
  </si>
  <si>
    <t>TGM5933</t>
  </si>
  <si>
    <t>TGM5934</t>
  </si>
  <si>
    <t>TGM5935</t>
  </si>
  <si>
    <t>TGM5936</t>
  </si>
  <si>
    <t>TGM5937</t>
  </si>
  <si>
    <t>CONSULTA SOBRE VISITAS</t>
  </si>
  <si>
    <t>TGM5938</t>
  </si>
  <si>
    <t>TGM5939</t>
  </si>
  <si>
    <t>TGM5940</t>
  </si>
  <si>
    <t>TGM5941</t>
  </si>
  <si>
    <t>TGM5942</t>
  </si>
  <si>
    <t>REQUISITOS DE TRASLADO EXTERNO</t>
  </si>
  <si>
    <t>TGM5943</t>
  </si>
  <si>
    <t>SOLICITA COMPROBANTES DE PAGO 200644</t>
  </si>
  <si>
    <t>TGM5944</t>
  </si>
  <si>
    <t>SOLICITUD DE AFILIACION A TARJETA HABIENTES AL SISTEMA DE PAGO FRECUENTES</t>
  </si>
  <si>
    <t>TGM5945</t>
  </si>
  <si>
    <t>TGM5946</t>
  </si>
  <si>
    <t>RECLAMO 22 LAPIDA ROTA</t>
  </si>
  <si>
    <t>TGM5948</t>
  </si>
  <si>
    <t>TGM5949</t>
  </si>
  <si>
    <t>SOLICITA CODIGO CIP</t>
  </si>
  <si>
    <t>TGM5950</t>
  </si>
  <si>
    <t>CODIGO CIP</t>
  </si>
  <si>
    <t>TGM5951</t>
  </si>
  <si>
    <t>SOLICITA MANTENIMIENTO DE LAPIDA 200220</t>
  </si>
  <si>
    <t>TGM5952</t>
  </si>
  <si>
    <t>TGM5953</t>
  </si>
  <si>
    <t>TGM5954</t>
  </si>
  <si>
    <t>TGM5955</t>
  </si>
  <si>
    <t>TGM5956</t>
  </si>
  <si>
    <t>TGM5957</t>
  </si>
  <si>
    <t>SOLICITUD DE AFILIACION DE TARJETAHABIENTES AL SISTEMA DE PAGOS FECUENTES</t>
  </si>
  <si>
    <t>TGM5958</t>
  </si>
  <si>
    <t>TGM5959</t>
  </si>
  <si>
    <t>SOLICITUD COPIA DE CONTRATO</t>
  </si>
  <si>
    <t>TGM5961</t>
  </si>
  <si>
    <t>TGM5962</t>
  </si>
  <si>
    <t>SOLICITUD DE DESMEJORA DE CONTRATO</t>
  </si>
  <si>
    <t>TGM5964</t>
  </si>
  <si>
    <t>FLOREROS PVC</t>
  </si>
  <si>
    <t>TGM5965</t>
  </si>
  <si>
    <t>TGM5968</t>
  </si>
  <si>
    <t>TGM5969</t>
  </si>
  <si>
    <t>TGM5970</t>
  </si>
  <si>
    <t>TGM5971</t>
  </si>
  <si>
    <t>JARDINERAS Y FLOREROS</t>
  </si>
  <si>
    <t>TGM5972</t>
  </si>
  <si>
    <t>TGM5973</t>
  </si>
  <si>
    <t>SOLICITU DE CONSTANCIA DE SEPULTURA</t>
  </si>
  <si>
    <t>TGM5974</t>
  </si>
  <si>
    <t>ESPACIO DE SEPULTURA</t>
  </si>
  <si>
    <t>TGM5976</t>
  </si>
  <si>
    <t>TGM5977</t>
  </si>
  <si>
    <t>TGM5978</t>
  </si>
  <si>
    <t>TGM5979</t>
  </si>
  <si>
    <t>CONSULTA SOBRE CUOTAS</t>
  </si>
  <si>
    <t>TGM5980</t>
  </si>
  <si>
    <t>FALLECIDO NO APARECE EN SISTEMA DE VISITAS</t>
  </si>
  <si>
    <t>TGM5981</t>
  </si>
  <si>
    <t>TGM5982</t>
  </si>
  <si>
    <t>TGM5983</t>
  </si>
  <si>
    <t>TGM5984</t>
  </si>
  <si>
    <t>TGM5985</t>
  </si>
  <si>
    <t>TGM5986</t>
  </si>
  <si>
    <t>TGM5987</t>
  </si>
  <si>
    <t>TGM5988</t>
  </si>
  <si>
    <t>TGM5989</t>
  </si>
  <si>
    <t>TGM5990</t>
  </si>
  <si>
    <t>TGM5991</t>
  </si>
  <si>
    <t>TGM5992</t>
  </si>
  <si>
    <t>TGM5993</t>
  </si>
  <si>
    <t>TGM5994</t>
  </si>
  <si>
    <t>GRAS DESCUIDADO</t>
  </si>
  <si>
    <t>TGM5995</t>
  </si>
  <si>
    <t>TGM5996</t>
  </si>
  <si>
    <t>FORMA DE PAGO POR EL APLICATIVO DEL BCP</t>
  </si>
  <si>
    <t>TGM5997</t>
  </si>
  <si>
    <t>SOLICITA BOLETAS DE PAGO  200748</t>
  </si>
  <si>
    <t>TGM5998</t>
  </si>
  <si>
    <t>RECLAMO 25 DESCUIDO DE GRAS</t>
  </si>
  <si>
    <t>TGM5999</t>
  </si>
  <si>
    <t>SOLICITA DEVOLUCION DE GARANTIA 200618</t>
  </si>
  <si>
    <t>TGM6000</t>
  </si>
  <si>
    <t>TGM6001</t>
  </si>
  <si>
    <t>USO DE SERVICIO FUNERARIO</t>
  </si>
  <si>
    <t>TGM6003</t>
  </si>
  <si>
    <t>TGM6004</t>
  </si>
  <si>
    <t>TGM6005</t>
  </si>
  <si>
    <t>TGM6007</t>
  </si>
  <si>
    <t>TGM6008</t>
  </si>
  <si>
    <t>TGM6009</t>
  </si>
  <si>
    <t>TGM6010</t>
  </si>
  <si>
    <t>TGM6011</t>
  </si>
  <si>
    <t>CONSULTA SOBRE VISITA AL CMPOSANTO</t>
  </si>
  <si>
    <t>TGM6012</t>
  </si>
  <si>
    <t>TGM6013</t>
  </si>
  <si>
    <t>TGM6015</t>
  </si>
  <si>
    <t>TGM6016</t>
  </si>
  <si>
    <t>TGM6017</t>
  </si>
  <si>
    <t>TGM6018</t>
  </si>
  <si>
    <t>TGM6019</t>
  </si>
  <si>
    <t>TGM6020</t>
  </si>
  <si>
    <t>TGM6021</t>
  </si>
  <si>
    <t>CONSULTA SALDO CAPITAL ACTUAL 200640</t>
  </si>
  <si>
    <t>TGM6022</t>
  </si>
  <si>
    <t>CLIENTE SOLICITA COPIA DE ESTADO DE CUENTA ACTUAL CONTRATO N&amp;ORDM; 200715</t>
  </si>
  <si>
    <t>TGM6025</t>
  </si>
  <si>
    <t>TGM6026</t>
  </si>
  <si>
    <t>TGM6027</t>
  </si>
  <si>
    <t>TGM6028</t>
  </si>
  <si>
    <t>TGM6029</t>
  </si>
  <si>
    <t>ASIGNACION DE SEGUNDO TITULAR</t>
  </si>
  <si>
    <t>TGM6030</t>
  </si>
  <si>
    <t>DECLARACIÓN JURADA PARA COBRO DE AFP</t>
  </si>
  <si>
    <t>TGM6031</t>
  </si>
  <si>
    <t>SOLICITA BOLETA DE PAGO 200722</t>
  </si>
  <si>
    <t>TGM6032</t>
  </si>
  <si>
    <t>TGM6033</t>
  </si>
  <si>
    <t>TGM6034</t>
  </si>
  <si>
    <t>TGM6035</t>
  </si>
  <si>
    <t>TGM6037</t>
  </si>
  <si>
    <t>TGM6038</t>
  </si>
  <si>
    <t>TGM6039</t>
  </si>
  <si>
    <t>TGM6040</t>
  </si>
  <si>
    <t>TGM6042</t>
  </si>
  <si>
    <t>TGM6043</t>
  </si>
  <si>
    <t>TGM6044</t>
  </si>
  <si>
    <t>TGM6046</t>
  </si>
  <si>
    <t>TGM6047</t>
  </si>
  <si>
    <t>TGM6050</t>
  </si>
  <si>
    <t>TGM6051</t>
  </si>
  <si>
    <t>TGM6052</t>
  </si>
  <si>
    <t>TGM6053</t>
  </si>
  <si>
    <t>TGM6054</t>
  </si>
  <si>
    <t>SOLICITUD DE INSLUCI&amp;OACUTE;N DE SEGUNDO TITULAR</t>
  </si>
  <si>
    <t>TGM6055</t>
  </si>
  <si>
    <t>TGM6056</t>
  </si>
  <si>
    <t>TGM6057</t>
  </si>
  <si>
    <t>CONSULTA SOBRE MISA VIRTUAL</t>
  </si>
  <si>
    <t>TGM6058</t>
  </si>
  <si>
    <t>PAGO MEDIANTE AGENTE BCP</t>
  </si>
  <si>
    <t>TGM6060</t>
  </si>
  <si>
    <t>TGM6061</t>
  </si>
  <si>
    <t>SOLICITA CERTIFICADO DE USO 200935</t>
  </si>
  <si>
    <t>TGM6062</t>
  </si>
  <si>
    <t>SOLICITA DEVOLUCION DE GARANTIA 200580</t>
  </si>
  <si>
    <t>TGM6063</t>
  </si>
  <si>
    <t>RECLAMO 26</t>
  </si>
  <si>
    <t>TGM6066</t>
  </si>
  <si>
    <t>TGM6067</t>
  </si>
  <si>
    <t>TGM6068</t>
  </si>
  <si>
    <t>TGM6069</t>
  </si>
  <si>
    <t>TGM6070</t>
  </si>
  <si>
    <t>TGM6071</t>
  </si>
  <si>
    <t>TGM6072</t>
  </si>
  <si>
    <t>TGM6073</t>
  </si>
  <si>
    <t>TGM6074</t>
  </si>
  <si>
    <t>CONSULTA SOBRE ASIGNACION DE SEGUNDO TITULAR</t>
  </si>
  <si>
    <t>TGM6076</t>
  </si>
  <si>
    <t>TGM6077</t>
  </si>
  <si>
    <t>TGM6078</t>
  </si>
  <si>
    <t>TGM6079</t>
  </si>
  <si>
    <t>TGM6080</t>
  </si>
  <si>
    <t>TGM6081</t>
  </si>
  <si>
    <t>TGM6083</t>
  </si>
  <si>
    <t>TGM6084</t>
  </si>
  <si>
    <t>TGM6085</t>
  </si>
  <si>
    <t>INFORMACION DE TRASLADO INTERNO</t>
  </si>
  <si>
    <t>TGM6086</t>
  </si>
  <si>
    <t>TGM6088</t>
  </si>
  <si>
    <t>CAMBIO DE FECHA DE CRONOGRAMA DE PAGO</t>
  </si>
  <si>
    <t>TGM6089</t>
  </si>
  <si>
    <t>TGM6092</t>
  </si>
  <si>
    <t>TGM6093</t>
  </si>
  <si>
    <t>SOLICITA ESTADO DE CUENTA ACTUAL 200428</t>
  </si>
  <si>
    <t>TGM6094</t>
  </si>
  <si>
    <t>TGM6095</t>
  </si>
  <si>
    <t>SOLICITA BOLETA DE PAGO 200368</t>
  </si>
  <si>
    <t>TGM6096</t>
  </si>
  <si>
    <t>REQUSITOS DE CAMBIO DE TITULARIDAD</t>
  </si>
  <si>
    <t>TGM6097</t>
  </si>
  <si>
    <t>TGM6098</t>
  </si>
  <si>
    <t>TGM6099</t>
  </si>
  <si>
    <t>TGM6100</t>
  </si>
  <si>
    <t>SOLICITA GARANTIA POR ACTA DE DEFUNCION 200331</t>
  </si>
  <si>
    <t>TGM6101</t>
  </si>
  <si>
    <t>TGM6102</t>
  </si>
  <si>
    <t>TGM6103</t>
  </si>
  <si>
    <t>TGM6104</t>
  </si>
  <si>
    <t>TGM6106</t>
  </si>
  <si>
    <t>TGM6107</t>
  </si>
  <si>
    <t>TGM6108</t>
  </si>
  <si>
    <t>TGM6109</t>
  </si>
  <si>
    <t>TGM6110</t>
  </si>
  <si>
    <t>TGM6111</t>
  </si>
  <si>
    <t>TGM6112</t>
  </si>
  <si>
    <t>TGM6113</t>
  </si>
  <si>
    <t>TGM6114</t>
  </si>
  <si>
    <t>TGM6116</t>
  </si>
  <si>
    <t>TGM6117</t>
  </si>
  <si>
    <t>BENEFICIARIOS Y AUTORIZADOS A UTILIZAR ESPACIO</t>
  </si>
  <si>
    <t>TGM6118</t>
  </si>
  <si>
    <t>TGM6119</t>
  </si>
  <si>
    <t>TGM6120</t>
  </si>
  <si>
    <t>SOLICITUD DE LAPIDA ANTIGUA</t>
  </si>
  <si>
    <t>TGM6121</t>
  </si>
  <si>
    <t>CONFECCI&amp;OACUTE;N DE L&amp;AACUTE;PIDA  NUEVA</t>
  </si>
  <si>
    <t>TGM6122</t>
  </si>
  <si>
    <t>TGM6123</t>
  </si>
  <si>
    <t>RECLAMO 31</t>
  </si>
  <si>
    <t>TGM6124</t>
  </si>
  <si>
    <t>TGM6125</t>
  </si>
  <si>
    <t>CERTIFICADO DE USO CONTRATO N&amp;ORDM; 200934</t>
  </si>
  <si>
    <t>TGM6126</t>
  </si>
  <si>
    <t>TGM6127</t>
  </si>
  <si>
    <t>SOLICITA ESTADO DE CUENTA ACTUAL 200899</t>
  </si>
  <si>
    <t>TGM6128</t>
  </si>
  <si>
    <t>TGM6129</t>
  </si>
  <si>
    <t>TGM6130</t>
  </si>
  <si>
    <t>TGM6131</t>
  </si>
  <si>
    <t>TGM6132</t>
  </si>
  <si>
    <t>EXPLICACION DE CUOTAS</t>
  </si>
  <si>
    <t>TGM6135</t>
  </si>
  <si>
    <t>TGM6136</t>
  </si>
  <si>
    <t>TGM6137</t>
  </si>
  <si>
    <t>TGM6138</t>
  </si>
  <si>
    <t>TGM6141</t>
  </si>
  <si>
    <t>TGM6142</t>
  </si>
  <si>
    <t>TGM6144</t>
  </si>
  <si>
    <t>Grupo Venta Sac - Administrativos San Antonio</t>
  </si>
  <si>
    <t>TGM6146</t>
  </si>
  <si>
    <t>Rayda Rita Vargas Perales - Cusco II</t>
  </si>
  <si>
    <t>TGM6150</t>
  </si>
  <si>
    <t>TGM6151</t>
  </si>
  <si>
    <t>TGM6153</t>
  </si>
  <si>
    <t>SOLICITA TRASLADO EXTERNO 200093</t>
  </si>
  <si>
    <t>TGM6154</t>
  </si>
  <si>
    <t>TGM6155</t>
  </si>
  <si>
    <t>TGM6156</t>
  </si>
  <si>
    <t>TGM6158</t>
  </si>
  <si>
    <t>SOLICITA CERTIFICADO DE USO 200899</t>
  </si>
  <si>
    <t>TGM6159</t>
  </si>
  <si>
    <t>CONSULTA SOBRE 2DO TITULAR</t>
  </si>
  <si>
    <t>TGM6160</t>
  </si>
  <si>
    <t>TGM6162</t>
  </si>
  <si>
    <t>INFORMACION DE MISA VIRTUAL</t>
  </si>
  <si>
    <t>TGM6163</t>
  </si>
  <si>
    <t>TGM6164</t>
  </si>
  <si>
    <t>CONSULTA DE TRASLADO INTERNO</t>
  </si>
  <si>
    <t>TGM6165</t>
  </si>
  <si>
    <t>TGM6166</t>
  </si>
  <si>
    <t>SOLICITUD POR RETRASO DE PAGO DE CUOTAS</t>
  </si>
  <si>
    <t>TGM6167</t>
  </si>
  <si>
    <t>TGM6168</t>
  </si>
  <si>
    <t>TGM6169</t>
  </si>
  <si>
    <t>TGM6170</t>
  </si>
  <si>
    <t>TGM6171</t>
  </si>
  <si>
    <t>INFORMACION DE INCLUSION DE SEGUNDO TITULAR</t>
  </si>
  <si>
    <t>TGM6172</t>
  </si>
  <si>
    <t>TGM6173</t>
  </si>
  <si>
    <t>RECLAMO 32</t>
  </si>
  <si>
    <t>TGM6174</t>
  </si>
  <si>
    <t>TGM6175</t>
  </si>
  <si>
    <t>TGM6176</t>
  </si>
  <si>
    <t>CONSULTA INSTALACI&amp;OACUTE;N DE LAPIDA</t>
  </si>
  <si>
    <t>TGM6177</t>
  </si>
  <si>
    <t>TGM6178</t>
  </si>
  <si>
    <t>UBICACI&amp;OACUTE;N DE SEPULTURA</t>
  </si>
  <si>
    <t>TGM6179</t>
  </si>
  <si>
    <t>CAMBIO DE BOLETA DE SERVICIO DE INHUMACION</t>
  </si>
  <si>
    <t>TGM6180</t>
  </si>
  <si>
    <t>TGM6181</t>
  </si>
  <si>
    <t>LAPIDA DESAPARECIDA</t>
  </si>
  <si>
    <t>TGM6182</t>
  </si>
  <si>
    <t>TGM6183</t>
  </si>
  <si>
    <t>TGM6185</t>
  </si>
  <si>
    <t>TGM6186</t>
  </si>
  <si>
    <t>TGM6187</t>
  </si>
  <si>
    <t>TGM6188</t>
  </si>
  <si>
    <t>TGM6189</t>
  </si>
  <si>
    <t>TGM6190</t>
  </si>
  <si>
    <t>TGM6191</t>
  </si>
  <si>
    <t>TGM6192</t>
  </si>
  <si>
    <t>TGM6193</t>
  </si>
  <si>
    <t>TGM6194</t>
  </si>
  <si>
    <t>TGM6195</t>
  </si>
  <si>
    <t>TGM6196</t>
  </si>
  <si>
    <t>TGM6197</t>
  </si>
  <si>
    <t>TGM6198</t>
  </si>
  <si>
    <t>TGM6199</t>
  </si>
  <si>
    <t>TGM6200</t>
  </si>
  <si>
    <t>ADELANTO DE CUOTA PARA MINIMO PARA INHUMAR</t>
  </si>
  <si>
    <t>TGM6201</t>
  </si>
  <si>
    <t>TGM6202</t>
  </si>
  <si>
    <t>TGM6203</t>
  </si>
  <si>
    <t>TGM6204</t>
  </si>
  <si>
    <t>TGM6205</t>
  </si>
  <si>
    <t>TGM6207</t>
  </si>
  <si>
    <t>ENTREGA GARANTIA</t>
  </si>
  <si>
    <t>TGM6208</t>
  </si>
  <si>
    <t>TGM6209</t>
  </si>
  <si>
    <t>TGM6210</t>
  </si>
  <si>
    <t>TGM6211</t>
  </si>
  <si>
    <t>TGM6212</t>
  </si>
  <si>
    <t>TGM6213</t>
  </si>
  <si>
    <t>SOLICITA ESTADO DE CUENTA 200612</t>
  </si>
  <si>
    <t>TGM6214</t>
  </si>
  <si>
    <t>TGM6216</t>
  </si>
  <si>
    <t>TGM6217</t>
  </si>
  <si>
    <t>DEVOLUCION DE GARANTIA DE ACTA DE DEFUNCION</t>
  </si>
  <si>
    <t>TGM6218</t>
  </si>
  <si>
    <t>TGM6219</t>
  </si>
  <si>
    <t>TGM6220</t>
  </si>
  <si>
    <t>CONSULTA REQUISITOS USO DE ESPACIO</t>
  </si>
  <si>
    <t>TGM6221</t>
  </si>
  <si>
    <t>SOLICITA DEVOLUCION DE GARANTIA 200747</t>
  </si>
  <si>
    <t>TGM6223</t>
  </si>
  <si>
    <t>TGM6224</t>
  </si>
  <si>
    <t>TGM6225</t>
  </si>
  <si>
    <t>TGM6226</t>
  </si>
  <si>
    <t>NOMBRE INCORRECTO EN LAPIDA</t>
  </si>
  <si>
    <t>TGM6227</t>
  </si>
  <si>
    <t>TGM6228</t>
  </si>
  <si>
    <t>TGM6229</t>
  </si>
  <si>
    <t>TGM6230</t>
  </si>
  <si>
    <t>TGM6231</t>
  </si>
  <si>
    <t>TGM6232</t>
  </si>
  <si>
    <t>TGM6233</t>
  </si>
  <si>
    <t>TGM6234</t>
  </si>
  <si>
    <t>TGM6235</t>
  </si>
  <si>
    <t>TGM6237</t>
  </si>
  <si>
    <t>CERTIFICADO DE USO 200827</t>
  </si>
  <si>
    <t>TGM6238</t>
  </si>
  <si>
    <t>TGM6239</t>
  </si>
  <si>
    <t>TGM6240</t>
  </si>
  <si>
    <t>TGM6241</t>
  </si>
  <si>
    <t>TGM6242</t>
  </si>
  <si>
    <t>TGM6244</t>
  </si>
  <si>
    <t>TGM6245</t>
  </si>
  <si>
    <t>TGM6246</t>
  </si>
  <si>
    <t>TGM6247</t>
  </si>
  <si>
    <t>EXONERACI&amp;OACUTE;N DE MORA</t>
  </si>
  <si>
    <t>TGM6248</t>
  </si>
  <si>
    <t>SOLICITUD DE CRONOGRAMA DE PAGO INICIAL</t>
  </si>
  <si>
    <t>TGM6249</t>
  </si>
  <si>
    <t>TGM6250</t>
  </si>
  <si>
    <t>REQUISITOS PARA CAMBIO DE TITULARIDAD POR FALLECIMIENTO</t>
  </si>
  <si>
    <t>TGM6251</t>
  </si>
  <si>
    <t>TRASLADO</t>
  </si>
  <si>
    <t>TGM6253</t>
  </si>
  <si>
    <t>CONFECCION LAPIDA NUEVA</t>
  </si>
  <si>
    <t>TGM6254</t>
  </si>
  <si>
    <t>TGM6255</t>
  </si>
  <si>
    <t>TGM6256</t>
  </si>
  <si>
    <t>TGM6257</t>
  </si>
  <si>
    <t>UBICACION DE SEPULTURA</t>
  </si>
  <si>
    <t>TGM6258</t>
  </si>
  <si>
    <t>TGM6259</t>
  </si>
  <si>
    <t>TGM6263</t>
  </si>
  <si>
    <t>TGM6264</t>
  </si>
  <si>
    <t>TGM6266</t>
  </si>
  <si>
    <t>REPOSICION DE FLOREROS PVC</t>
  </si>
  <si>
    <t>TGM6268</t>
  </si>
  <si>
    <t>TGM6269</t>
  </si>
  <si>
    <t>TGM6270</t>
  </si>
  <si>
    <t>TGM6271</t>
  </si>
  <si>
    <t>SOLICITA CERTIFICADO DE USO 200873</t>
  </si>
  <si>
    <t>TGM6273</t>
  </si>
  <si>
    <t>TGM6275</t>
  </si>
  <si>
    <t>TGM6277</t>
  </si>
  <si>
    <t>TGM6278</t>
  </si>
  <si>
    <t>TGM6279</t>
  </si>
  <si>
    <t>TGM6280</t>
  </si>
  <si>
    <t>INFORMACI&amp;OACUTE;N DE CUOTAS VENCIDAS</t>
  </si>
  <si>
    <t>TGM6281</t>
  </si>
  <si>
    <t>TGM6282</t>
  </si>
  <si>
    <t>TGM6283</t>
  </si>
  <si>
    <t>TGM6284</t>
  </si>
  <si>
    <t>TGM6285</t>
  </si>
  <si>
    <t>CONSULTA USO SEPULTURA</t>
  </si>
  <si>
    <t>TGM6286</t>
  </si>
  <si>
    <t>TGM6287</t>
  </si>
  <si>
    <t>SOLICITA DEVOLUCION DE GARANTIA 200617</t>
  </si>
  <si>
    <t>TGM6288</t>
  </si>
  <si>
    <t>TGM6289</t>
  </si>
  <si>
    <t>ENTREGA DE CERTIFICADO</t>
  </si>
  <si>
    <t>TGM6290</t>
  </si>
  <si>
    <t>TGM6291</t>
  </si>
  <si>
    <t>TGM6292</t>
  </si>
  <si>
    <t>TGM6293</t>
  </si>
  <si>
    <t>MODIFICACION DE DATOS LAPIDA</t>
  </si>
  <si>
    <t>TGM6295</t>
  </si>
  <si>
    <t>TGM6296</t>
  </si>
  <si>
    <t>TGM6297</t>
  </si>
  <si>
    <t>TGM6298</t>
  </si>
  <si>
    <t>TGM6299</t>
  </si>
  <si>
    <t>TGM6300</t>
  </si>
  <si>
    <t>TGM6301</t>
  </si>
  <si>
    <t>TGM6302</t>
  </si>
  <si>
    <t>TGM6303</t>
  </si>
  <si>
    <t>TGM6304</t>
  </si>
  <si>
    <t>TGM6305</t>
  </si>
  <si>
    <t>TGM6306</t>
  </si>
  <si>
    <t>TGM6310</t>
  </si>
  <si>
    <t>TGM6311</t>
  </si>
  <si>
    <t>TGM6312</t>
  </si>
  <si>
    <t>FLOREROS EN PVC</t>
  </si>
  <si>
    <t>TGM6313</t>
  </si>
  <si>
    <t>TGM6314</t>
  </si>
  <si>
    <t>TGM6315</t>
  </si>
  <si>
    <t>INFORMACION PARA CAMBIO DE TITULARIDAD</t>
  </si>
  <si>
    <t>TGM6316</t>
  </si>
  <si>
    <t>CONSULTA DE MISA VIRTUAL</t>
  </si>
  <si>
    <t>TGM6317</t>
  </si>
  <si>
    <t>SOLICITUD DE CUENTA BCP</t>
  </si>
  <si>
    <t>TGM6318</t>
  </si>
  <si>
    <t>TGM6319</t>
  </si>
  <si>
    <t>TGM6320</t>
  </si>
  <si>
    <t>TGM6321</t>
  </si>
  <si>
    <t>TGM6323</t>
  </si>
  <si>
    <t>TGM6324</t>
  </si>
  <si>
    <t>TGM6325</t>
  </si>
  <si>
    <t>TGM6326</t>
  </si>
  <si>
    <t>TGM6327</t>
  </si>
  <si>
    <t>TGM6328</t>
  </si>
  <si>
    <t>CONSULTA DE ESPACIO</t>
  </si>
  <si>
    <t>TGM6330</t>
  </si>
  <si>
    <t>TGM6331</t>
  </si>
  <si>
    <t>TGM6332</t>
  </si>
  <si>
    <t>TGM6333</t>
  </si>
  <si>
    <t>COPIA DE BOLETA DE VENTA 200756</t>
  </si>
  <si>
    <t>TGM6334</t>
  </si>
  <si>
    <t>TGM6335</t>
  </si>
  <si>
    <t>TGM6337</t>
  </si>
  <si>
    <t>TGM6338</t>
  </si>
  <si>
    <t>TGM6339</t>
  </si>
  <si>
    <t>TGM6340</t>
  </si>
  <si>
    <t>TGM6341</t>
  </si>
  <si>
    <t>TGM6342</t>
  </si>
  <si>
    <t>DEVOLUCION  DE GARANTIA</t>
  </si>
  <si>
    <t>TGM6343</t>
  </si>
  <si>
    <t>SOLICITA CAMBIO DE FECHA DE PAGO DE CUOTAS 200624</t>
  </si>
  <si>
    <t>TGM6344</t>
  </si>
  <si>
    <t>TGM6345</t>
  </si>
  <si>
    <t>CLIENTE SOLICITA COPIA DE ESTADO DE CUENTA ACTUAL CONTRATO 200043</t>
  </si>
  <si>
    <t>TGM6346</t>
  </si>
  <si>
    <t>GARANTIA POR ACTA DE DEFUNCION CONTRATO 200165</t>
  </si>
  <si>
    <t>TGM6347</t>
  </si>
  <si>
    <t>TGM6350</t>
  </si>
  <si>
    <t>TGM6351</t>
  </si>
  <si>
    <t>TAPAS RAJADAS Y QUI&amp;NTILDE;ADAS MAUSOLEO</t>
  </si>
  <si>
    <t>TGM6353</t>
  </si>
  <si>
    <t>UBICACION DEESPACIO</t>
  </si>
  <si>
    <t>TGM6354</t>
  </si>
  <si>
    <t>TGM6355</t>
  </si>
  <si>
    <t>TGM6358</t>
  </si>
  <si>
    <t>TGM6359</t>
  </si>
  <si>
    <t>CAMBIO DE FECHA DE MISA</t>
  </si>
  <si>
    <t>TGM6360</t>
  </si>
  <si>
    <t>TGM6361</t>
  </si>
  <si>
    <t>TGM6362</t>
  </si>
  <si>
    <t>TGM6363</t>
  </si>
  <si>
    <t>TGM6364</t>
  </si>
  <si>
    <t>TGM6365</t>
  </si>
  <si>
    <t>CONSULTA SOBRE RETIRO DE LAPIDA</t>
  </si>
  <si>
    <t>TGM6366</t>
  </si>
  <si>
    <t>TGM6367</t>
  </si>
  <si>
    <t>TGM6368</t>
  </si>
  <si>
    <t>PERDIDA DE FLOREROS DE MAUSOLEO</t>
  </si>
  <si>
    <t>TGM6370</t>
  </si>
  <si>
    <t>TGM6372</t>
  </si>
  <si>
    <t>TGM6373</t>
  </si>
  <si>
    <t>TGM6374</t>
  </si>
  <si>
    <t>TGM6375</t>
  </si>
  <si>
    <t>FLORISTERIA PLAN A</t>
  </si>
  <si>
    <t>TGM6376</t>
  </si>
  <si>
    <t>TGM6377</t>
  </si>
  <si>
    <t>TGM6378</t>
  </si>
  <si>
    <t>TGM6379</t>
  </si>
  <si>
    <t>TGM6380</t>
  </si>
  <si>
    <t>TGM6381</t>
  </si>
  <si>
    <t>TGM6382</t>
  </si>
  <si>
    <t>TGM6383</t>
  </si>
  <si>
    <t>TGM6384</t>
  </si>
  <si>
    <t>TGM6386</t>
  </si>
  <si>
    <t>TGM6387</t>
  </si>
  <si>
    <t>TGM6388</t>
  </si>
  <si>
    <t>TGM6389</t>
  </si>
  <si>
    <t>TGM6390</t>
  </si>
  <si>
    <t>TGM6391</t>
  </si>
  <si>
    <t>TGM6392</t>
  </si>
  <si>
    <t>TGM6393</t>
  </si>
  <si>
    <t>TGM6394</t>
  </si>
  <si>
    <t>RECLAMO SOBRE ACABADO DE MAUSOLEO</t>
  </si>
  <si>
    <t>TGM6395</t>
  </si>
  <si>
    <t>TGM6396</t>
  </si>
  <si>
    <t>TGM6397</t>
  </si>
  <si>
    <t>TGM6398</t>
  </si>
  <si>
    <t>TGM6399</t>
  </si>
  <si>
    <t>TGM6403</t>
  </si>
  <si>
    <t>COPIA DE ESTADO DE CUENTA CONTRATO 200465</t>
  </si>
  <si>
    <t>TGM6404</t>
  </si>
  <si>
    <t>COPIA DE ESTADO DE CUENTA CONTRATO 200466</t>
  </si>
  <si>
    <t>TGM6405</t>
  </si>
  <si>
    <t>TGM6406</t>
  </si>
  <si>
    <t>BENEFICIARIOS</t>
  </si>
  <si>
    <t>TGM6407</t>
  </si>
  <si>
    <t>TGM6408</t>
  </si>
  <si>
    <t>TRAMITE DE ACTA DE DEFUNCION</t>
  </si>
  <si>
    <t>TGM6409</t>
  </si>
  <si>
    <t>TGM6411</t>
  </si>
  <si>
    <t>TGM6412</t>
  </si>
  <si>
    <t>TGM6413</t>
  </si>
  <si>
    <t>GENERACIÓN DE CODIGO IZIPAY</t>
  </si>
  <si>
    <t>TGM6414</t>
  </si>
  <si>
    <t>GENERACION DE CODIGO IZIPAY</t>
  </si>
  <si>
    <t>TGM6415</t>
  </si>
  <si>
    <t>TGM6416</t>
  </si>
  <si>
    <t>TGM6418</t>
  </si>
  <si>
    <t>TGM6419</t>
  </si>
  <si>
    <t>TGM6420</t>
  </si>
  <si>
    <t>TGM6421</t>
  </si>
  <si>
    <t>TGM6422</t>
  </si>
  <si>
    <t>TGM6423</t>
  </si>
  <si>
    <t>TGM6425</t>
  </si>
  <si>
    <t>TGM6426</t>
  </si>
  <si>
    <t>TGM6428</t>
  </si>
  <si>
    <t>TGM6429</t>
  </si>
  <si>
    <t>TGM6430</t>
  </si>
  <si>
    <t>TGM6431</t>
  </si>
  <si>
    <t>TGM6432</t>
  </si>
  <si>
    <t>TGM6433</t>
  </si>
  <si>
    <t>TGM6434</t>
  </si>
  <si>
    <t>TGM6435</t>
  </si>
  <si>
    <t>REPROGRAMACIÓN DE ESTADO DE CUENTA</t>
  </si>
  <si>
    <t>TGM6437</t>
  </si>
  <si>
    <t>TGM6439</t>
  </si>
  <si>
    <t>TGM6440</t>
  </si>
  <si>
    <t>TGM6441</t>
  </si>
  <si>
    <t>TGM6443</t>
  </si>
  <si>
    <t>TGM6445</t>
  </si>
  <si>
    <t>TGM6446</t>
  </si>
  <si>
    <t>TGM6447</t>
  </si>
  <si>
    <t>TGM6448</t>
  </si>
  <si>
    <t>TGM6449</t>
  </si>
  <si>
    <t>TGM6450</t>
  </si>
  <si>
    <t>CONSULTA SOBRE CONSTRUCCION DE MAUSOLEO</t>
  </si>
  <si>
    <t>TGM6451</t>
  </si>
  <si>
    <t>TGM6452</t>
  </si>
  <si>
    <t>TGM6453</t>
  </si>
  <si>
    <t>TGM6454</t>
  </si>
  <si>
    <t>TGM6455</t>
  </si>
  <si>
    <t>TGM6456</t>
  </si>
  <si>
    <t>COBRO A DOMICILIO</t>
  </si>
  <si>
    <t>TGM6457</t>
  </si>
  <si>
    <t>TGM6458</t>
  </si>
  <si>
    <t>TGM6459</t>
  </si>
  <si>
    <t>TGM6460</t>
  </si>
  <si>
    <t>PAGO DE BCP</t>
  </si>
  <si>
    <t>TGM6461</t>
  </si>
  <si>
    <t>TGM6462</t>
  </si>
  <si>
    <t>TGM6463</t>
  </si>
  <si>
    <t>TGM6464</t>
  </si>
  <si>
    <t>CONSOLIDADO DE PAGO DE MORAS</t>
  </si>
  <si>
    <t>TGM6465</t>
  </si>
  <si>
    <t>TGM6466</t>
  </si>
  <si>
    <t>TGM6467</t>
  </si>
  <si>
    <t>TGM6468</t>
  </si>
  <si>
    <t>TGM6469</t>
  </si>
  <si>
    <t>TGM6470</t>
  </si>
  <si>
    <t>TGM6473</t>
  </si>
  <si>
    <t>BOLETAS DE PAGO</t>
  </si>
  <si>
    <t>TGM6474</t>
  </si>
  <si>
    <t>TGM6475</t>
  </si>
  <si>
    <t>TGM6476</t>
  </si>
  <si>
    <t>TGM6477</t>
  </si>
  <si>
    <t>TGM6478</t>
  </si>
  <si>
    <t>TGM6479</t>
  </si>
  <si>
    <t>DESCARGO DE NOTIFICACION SOBRE EL PEDIDO DE RESOLUCION DE CONTRATO</t>
  </si>
  <si>
    <t>TGM6481</t>
  </si>
  <si>
    <t>RECLAMO 39</t>
  </si>
  <si>
    <t>TGM6482</t>
  </si>
  <si>
    <t>TGM6483</t>
  </si>
  <si>
    <t>TGM6484</t>
  </si>
  <si>
    <t>TGM6485</t>
  </si>
  <si>
    <t>TGM6486</t>
  </si>
  <si>
    <t>TGM6487</t>
  </si>
  <si>
    <t>TGM6488</t>
  </si>
  <si>
    <t>TGM6489</t>
  </si>
  <si>
    <t>VISITA A CAMPOSANTO</t>
  </si>
  <si>
    <t>TGM6490</t>
  </si>
  <si>
    <t>MISA PRESENCIAL</t>
  </si>
  <si>
    <t>TGM6491</t>
  </si>
  <si>
    <t>TGM6492</t>
  </si>
  <si>
    <t>TGM6493</t>
  </si>
  <si>
    <t>TGM6494</t>
  </si>
  <si>
    <t>TGM6495</t>
  </si>
  <si>
    <t>TGM6496</t>
  </si>
  <si>
    <t>TGM6497</t>
  </si>
  <si>
    <t>REACTIVACION DE CONTRATO RESUELTO</t>
  </si>
  <si>
    <t>TGM6499</t>
  </si>
  <si>
    <t>TGM6500</t>
  </si>
  <si>
    <t>TGM6501</t>
  </si>
  <si>
    <t>TGM6502</t>
  </si>
  <si>
    <t>TGM6503</t>
  </si>
  <si>
    <t>TGM6505</t>
  </si>
  <si>
    <t>TGM6506</t>
  </si>
  <si>
    <t>TGM6508</t>
  </si>
  <si>
    <t>PAGO POR EL APLICATIVO DEL BCP</t>
  </si>
  <si>
    <t>TGM6510</t>
  </si>
  <si>
    <t>TGM6512</t>
  </si>
  <si>
    <t>TGM6513</t>
  </si>
  <si>
    <t>TGM6514</t>
  </si>
  <si>
    <t>NIVELACION DE TAPAS MAUSOLEO</t>
  </si>
  <si>
    <t>TGM6515</t>
  </si>
  <si>
    <t>TGM6516</t>
  </si>
  <si>
    <t>CERTIFICADO USO</t>
  </si>
  <si>
    <t>TGM6517</t>
  </si>
  <si>
    <t>TGM6518</t>
  </si>
  <si>
    <t>TGM6519</t>
  </si>
  <si>
    <t>ADJUNTA SEGUNDO TITULAR</t>
  </si>
  <si>
    <t>TGM6520</t>
  </si>
  <si>
    <t>TGM6521</t>
  </si>
  <si>
    <t>TGM6522</t>
  </si>
  <si>
    <t>TGM6523</t>
  </si>
  <si>
    <t>TGM6524</t>
  </si>
  <si>
    <t>TGM6525</t>
  </si>
  <si>
    <t>REPROGRAMACION DE PAGOS</t>
  </si>
  <si>
    <t>TGM6526</t>
  </si>
  <si>
    <t>TGM6527</t>
  </si>
  <si>
    <t>TGM6528</t>
  </si>
  <si>
    <t>TGM6529</t>
  </si>
  <si>
    <t>TGM6530</t>
  </si>
  <si>
    <t>TGM6531</t>
  </si>
  <si>
    <t>TGM6532</t>
  </si>
  <si>
    <t>TGM6533</t>
  </si>
  <si>
    <t>TGM6534</t>
  </si>
  <si>
    <t>DEVOLUCIOPN DE GARANTIA</t>
  </si>
  <si>
    <t>TGM6535</t>
  </si>
  <si>
    <t>TGM6536</t>
  </si>
  <si>
    <t>TGM6537</t>
  </si>
  <si>
    <t>TGM6538</t>
  </si>
  <si>
    <t>TGM6542</t>
  </si>
  <si>
    <t>TGM6543</t>
  </si>
  <si>
    <t>TGM6544</t>
  </si>
  <si>
    <t>TGM6545</t>
  </si>
  <si>
    <t>TGM6546</t>
  </si>
  <si>
    <t>TGM6547</t>
  </si>
  <si>
    <t>SE ENTREGA CONTRATO A CLIENTE</t>
  </si>
  <si>
    <t>TGM6548</t>
  </si>
  <si>
    <t>TGM6549</t>
  </si>
  <si>
    <t>TGM6550</t>
  </si>
  <si>
    <t>CONSULTA SOBRE ELABORACION DE LAPIDA</t>
  </si>
  <si>
    <t>TGM6551</t>
  </si>
  <si>
    <t>TGM6553</t>
  </si>
  <si>
    <t>LIBRO 2</t>
  </si>
  <si>
    <t>Marilyn Lisbet Alarcón Alarcón - Jefe SAC Chi</t>
  </si>
  <si>
    <t>TGM6557</t>
  </si>
  <si>
    <t>TGM6560</t>
  </si>
  <si>
    <t>TGM6561</t>
  </si>
  <si>
    <t>TGM6562</t>
  </si>
  <si>
    <t>TGM6563</t>
  </si>
  <si>
    <t>TGM6564</t>
  </si>
  <si>
    <t>TGM6565</t>
  </si>
  <si>
    <t>RECLAMO TAPA MAUSOLEO DOBLADA</t>
  </si>
  <si>
    <t>TGM6566</t>
  </si>
  <si>
    <t>TGM6567</t>
  </si>
  <si>
    <t>TGM6568</t>
  </si>
  <si>
    <t>TGM6569</t>
  </si>
  <si>
    <t>TGM6570</t>
  </si>
  <si>
    <t>TGM6571</t>
  </si>
  <si>
    <t>TGM6572</t>
  </si>
  <si>
    <t>CONFECCION LAPIDA PASO 50%</t>
  </si>
  <si>
    <t>TGM6573</t>
  </si>
  <si>
    <t>CONFECCION LAPIDA NEGRA</t>
  </si>
  <si>
    <t>TGM6574</t>
  </si>
  <si>
    <t>REGULARIZACIN DE ACTA</t>
  </si>
  <si>
    <t>TGM6575</t>
  </si>
  <si>
    <t>TGM6576</t>
  </si>
  <si>
    <t>TGM6577</t>
  </si>
  <si>
    <t>TGM6578</t>
  </si>
  <si>
    <t>TGM6579</t>
  </si>
  <si>
    <t>TGM6580</t>
  </si>
  <si>
    <t>TGM6581</t>
  </si>
  <si>
    <t>TGM6582</t>
  </si>
  <si>
    <t>TGM6583</t>
  </si>
  <si>
    <t>CORRECION DE DATOS LAPIDA</t>
  </si>
  <si>
    <t>TGM6584</t>
  </si>
  <si>
    <t>TGM6585</t>
  </si>
  <si>
    <t>TGM6586</t>
  </si>
  <si>
    <t>TGM6587</t>
  </si>
  <si>
    <t>TGM6589</t>
  </si>
  <si>
    <t>TGM6590</t>
  </si>
  <si>
    <t>TGM6591</t>
  </si>
  <si>
    <t>TGM6592</t>
  </si>
  <si>
    <t>CONSULTA CONFECCION DE LAPIDA</t>
  </si>
  <si>
    <t>TGM6595</t>
  </si>
  <si>
    <t>GARANTIA POR ACTA</t>
  </si>
  <si>
    <t>TGM6596</t>
  </si>
  <si>
    <t>TGM6597</t>
  </si>
  <si>
    <t>TGM6598</t>
  </si>
  <si>
    <t>TGM6599</t>
  </si>
  <si>
    <t>TGM6600</t>
  </si>
  <si>
    <t>TGM6601</t>
  </si>
  <si>
    <t>TGM6602</t>
  </si>
  <si>
    <t>TGM6603</t>
  </si>
  <si>
    <t>SOLICITUD DE REINCORPORACION DE PAGOS</t>
  </si>
  <si>
    <t>TGM6604</t>
  </si>
  <si>
    <t>TGM6605</t>
  </si>
  <si>
    <t>TGM6606</t>
  </si>
  <si>
    <t>TGM6607</t>
  </si>
  <si>
    <t>TGM6608</t>
  </si>
  <si>
    <t>TGM6609</t>
  </si>
  <si>
    <t>TGM6610</t>
  </si>
  <si>
    <t>TGM6611</t>
  </si>
  <si>
    <t>TGM6612</t>
  </si>
  <si>
    <t>TGM6613</t>
  </si>
  <si>
    <t>TGM6614</t>
  </si>
  <si>
    <t>TGM6616</t>
  </si>
  <si>
    <t>TGM6617</t>
  </si>
  <si>
    <t>TGM6618</t>
  </si>
  <si>
    <t>TGM6619</t>
  </si>
  <si>
    <t>TGM6620</t>
  </si>
  <si>
    <t>TGM6622</t>
  </si>
  <si>
    <t>TGM6623</t>
  </si>
  <si>
    <t>TGM6624</t>
  </si>
  <si>
    <t>TGM6625</t>
  </si>
  <si>
    <t>TGM6626</t>
  </si>
  <si>
    <t>TGM6627</t>
  </si>
  <si>
    <t>TGM6628</t>
  </si>
  <si>
    <t>TGM6629</t>
  </si>
  <si>
    <t>TGM6630</t>
  </si>
  <si>
    <t>TGM6631</t>
  </si>
  <si>
    <t>TGM6632</t>
  </si>
  <si>
    <t>TGM6633</t>
  </si>
  <si>
    <t>TGM6634</t>
  </si>
  <si>
    <t>TGM6635</t>
  </si>
  <si>
    <t>TGM6636</t>
  </si>
  <si>
    <t>TGM6637</t>
  </si>
  <si>
    <t>TGM6638</t>
  </si>
  <si>
    <t>TGM6639</t>
  </si>
  <si>
    <t>TGM6640</t>
  </si>
  <si>
    <t>TGM6641</t>
  </si>
  <si>
    <t>TGM6642</t>
  </si>
  <si>
    <t>TGM6643</t>
  </si>
  <si>
    <t>TGM6644</t>
  </si>
  <si>
    <t>TGM6645</t>
  </si>
  <si>
    <t>TGM6646</t>
  </si>
  <si>
    <t>TGM6647</t>
  </si>
  <si>
    <t>TGM6648</t>
  </si>
  <si>
    <t>TGM6649</t>
  </si>
  <si>
    <t>CONSULTA SOBRE SEGUNDO TITULAR</t>
  </si>
  <si>
    <t>TGM6650</t>
  </si>
  <si>
    <t>TGM6651</t>
  </si>
  <si>
    <t>TGM6652</t>
  </si>
  <si>
    <t>TGM6653</t>
  </si>
  <si>
    <t>CERTIFICADO DE USO 200850</t>
  </si>
  <si>
    <t>TGM6654</t>
  </si>
  <si>
    <t>TGM6655</t>
  </si>
  <si>
    <t>TGM6656</t>
  </si>
  <si>
    <t>TGM6657</t>
  </si>
  <si>
    <t>MENSAJES ENVIADOS A LOS CELULARES</t>
  </si>
  <si>
    <t>TGM6659</t>
  </si>
  <si>
    <t>TGM6660</t>
  </si>
  <si>
    <t>TGM6661</t>
  </si>
  <si>
    <t>TGM6662</t>
  </si>
  <si>
    <t>TGM6663</t>
  </si>
  <si>
    <t>TGM6664</t>
  </si>
  <si>
    <t>TGM6665</t>
  </si>
  <si>
    <t>TGM6666</t>
  </si>
  <si>
    <t>TGM6667</t>
  </si>
  <si>
    <t>TGM6668</t>
  </si>
  <si>
    <t>TGM6669</t>
  </si>
  <si>
    <t>TGM6670</t>
  </si>
  <si>
    <t>TGM6672</t>
  </si>
  <si>
    <t>TGM6673</t>
  </si>
  <si>
    <t>TGM6674</t>
  </si>
  <si>
    <t>TGM6675</t>
  </si>
  <si>
    <t>TGM6676</t>
  </si>
  <si>
    <t>TGM6677</t>
  </si>
  <si>
    <t>TGM6682</t>
  </si>
  <si>
    <t>RECLAMO LAPIDA ROTA</t>
  </si>
  <si>
    <t>TGM6684</t>
  </si>
  <si>
    <t>TGM6685</t>
  </si>
  <si>
    <t>TGM6687</t>
  </si>
  <si>
    <t>ACTUALIZAR DATOS</t>
  </si>
  <si>
    <t>TGM6688</t>
  </si>
  <si>
    <t>RECLAMO 47</t>
  </si>
  <si>
    <t>TGM6689</t>
  </si>
  <si>
    <t>RECLAMO 48</t>
  </si>
  <si>
    <t>TGM6692</t>
  </si>
  <si>
    <t>TGM6693</t>
  </si>
  <si>
    <t>TGM6694</t>
  </si>
  <si>
    <t>TGM6695</t>
  </si>
  <si>
    <t>TGM6697</t>
  </si>
  <si>
    <t>TGM6700</t>
  </si>
  <si>
    <t>RECLAMO 04-2021</t>
  </si>
  <si>
    <t>TGM6704</t>
  </si>
  <si>
    <t>TGM6707</t>
  </si>
  <si>
    <t>TGM6708</t>
  </si>
  <si>
    <t>TGM6709</t>
  </si>
  <si>
    <t>TGM6710</t>
  </si>
  <si>
    <t>TGM6711</t>
  </si>
  <si>
    <t>TGM6712</t>
  </si>
  <si>
    <t>TGM6714</t>
  </si>
  <si>
    <t>TGM6715</t>
  </si>
  <si>
    <t>TGM6716</t>
  </si>
  <si>
    <t>TGM6717</t>
  </si>
  <si>
    <t>SOLICITA COPIA DE ESTADO DE CUENTA 200720</t>
  </si>
  <si>
    <t>TGM6718</t>
  </si>
  <si>
    <t>TGM6719</t>
  </si>
  <si>
    <t>CERTIFICADO DE USO CONTRATO 200354</t>
  </si>
  <si>
    <t>TGM6720</t>
  </si>
  <si>
    <t>SOLICITA CERTIFICADO DE USO 200355</t>
  </si>
  <si>
    <t>TGM6723</t>
  </si>
  <si>
    <t>TGM6724</t>
  </si>
  <si>
    <t>TGM6725</t>
  </si>
  <si>
    <t>TGM6727</t>
  </si>
  <si>
    <t>TGM6728</t>
  </si>
  <si>
    <t>TGM6729</t>
  </si>
  <si>
    <t>TGM6730</t>
  </si>
  <si>
    <t>PAGO POR APLICATIVO BCP</t>
  </si>
  <si>
    <t>TGM6731</t>
  </si>
  <si>
    <t>TGM6732</t>
  </si>
  <si>
    <t>TGM6733</t>
  </si>
  <si>
    <t>TGM6734</t>
  </si>
  <si>
    <t>TGM6735</t>
  </si>
  <si>
    <t>SOLICITA CAMBIO DE LAPIDA ROTA</t>
  </si>
  <si>
    <t>TGM6736</t>
  </si>
  <si>
    <t>MANTENIMIENTO DE ESPACIO 200562</t>
  </si>
  <si>
    <t>TGM6737</t>
  </si>
  <si>
    <t>TGM6738</t>
  </si>
  <si>
    <t>TGM6739</t>
  </si>
  <si>
    <t>TGM6740</t>
  </si>
  <si>
    <t>TGM6741</t>
  </si>
  <si>
    <t>TGM6743</t>
  </si>
  <si>
    <t>TGM6744</t>
  </si>
  <si>
    <t>TGM6745</t>
  </si>
  <si>
    <t>TGM6746</t>
  </si>
  <si>
    <t>TGM6747</t>
  </si>
  <si>
    <t>TGM6749</t>
  </si>
  <si>
    <t>TGM6750</t>
  </si>
  <si>
    <t>TGM6755</t>
  </si>
  <si>
    <t>TGM6756</t>
  </si>
  <si>
    <t>TGM6757</t>
  </si>
  <si>
    <t>TGM6758</t>
  </si>
  <si>
    <t>TGM6760</t>
  </si>
  <si>
    <t>PRESTAMO DE NICHO</t>
  </si>
  <si>
    <t>TGM6761</t>
  </si>
  <si>
    <t>CORRECION DATOS DE LAPIDA</t>
  </si>
  <si>
    <t>TGM6762</t>
  </si>
  <si>
    <t>TGM6764</t>
  </si>
  <si>
    <t>TGM6765</t>
  </si>
  <si>
    <t>TGM6767</t>
  </si>
  <si>
    <t>TGM6768</t>
  </si>
  <si>
    <t>TGM6772</t>
  </si>
  <si>
    <t>TGM6773</t>
  </si>
  <si>
    <t>TGM6774</t>
  </si>
  <si>
    <t>TGM6775</t>
  </si>
  <si>
    <t>TGM6776</t>
  </si>
  <si>
    <t>TGM6780</t>
  </si>
  <si>
    <t>TGM6781</t>
  </si>
  <si>
    <t>TGM6782</t>
  </si>
  <si>
    <t>TGM6784</t>
  </si>
  <si>
    <t>TGM6786</t>
  </si>
  <si>
    <t>TGM6787</t>
  </si>
  <si>
    <t>TGM6788</t>
  </si>
  <si>
    <t>TGM6789</t>
  </si>
  <si>
    <t>TGM6790</t>
  </si>
  <si>
    <t>TGM6791</t>
  </si>
  <si>
    <t>TGM6793</t>
  </si>
  <si>
    <t>TGM6794</t>
  </si>
  <si>
    <t>TGM6795</t>
  </si>
  <si>
    <t>TGM6796</t>
  </si>
  <si>
    <t>TGM6797</t>
  </si>
  <si>
    <t>TGM6798</t>
  </si>
  <si>
    <t>TGM6799</t>
  </si>
  <si>
    <t>TGM6800</t>
  </si>
  <si>
    <t>TGM6801</t>
  </si>
  <si>
    <t>TGM6802</t>
  </si>
  <si>
    <t>TGM6803</t>
  </si>
  <si>
    <t>AGREGAR A 2DO TITULAR</t>
  </si>
  <si>
    <t>TGM6804</t>
  </si>
  <si>
    <t>TGM6805</t>
  </si>
  <si>
    <t>TGM6806</t>
  </si>
  <si>
    <t>TGM6807</t>
  </si>
  <si>
    <t>TGM6809</t>
  </si>
  <si>
    <t>TGM6811</t>
  </si>
  <si>
    <t>TGM6812</t>
  </si>
  <si>
    <t>TGM6813</t>
  </si>
  <si>
    <t>SOLICITUD DE CERTIFICADO MEDICO DE DEFUNCION</t>
  </si>
  <si>
    <t>TGM6814</t>
  </si>
  <si>
    <t>TGM6815</t>
  </si>
  <si>
    <t>TGM6816</t>
  </si>
  <si>
    <t>TGM6817</t>
  </si>
  <si>
    <t>TGM6818</t>
  </si>
  <si>
    <t>TGM6820</t>
  </si>
  <si>
    <t>TGM6821</t>
  </si>
  <si>
    <t>TGM6822</t>
  </si>
  <si>
    <t>CONSTRUCCION DE CABEZAL DE MAUSOLEO</t>
  </si>
  <si>
    <t>TGM6823</t>
  </si>
  <si>
    <t>TGM6827</t>
  </si>
  <si>
    <t>TGM6828</t>
  </si>
  <si>
    <t>TGM6831</t>
  </si>
  <si>
    <t>01 FLORERO PVC</t>
  </si>
  <si>
    <t>TGM6833</t>
  </si>
  <si>
    <t>TGM6834</t>
  </si>
  <si>
    <t>TGM6835</t>
  </si>
  <si>
    <t>TGM6836</t>
  </si>
  <si>
    <t>TGM6837</t>
  </si>
  <si>
    <t>TGM6838</t>
  </si>
  <si>
    <t>TGM6839</t>
  </si>
  <si>
    <t>TGM6840</t>
  </si>
  <si>
    <t>TGM6842</t>
  </si>
  <si>
    <t>EXPLICACION DE ELABORACION DE LAPIDA</t>
  </si>
  <si>
    <t>TGM6843</t>
  </si>
  <si>
    <t>TGM6844</t>
  </si>
  <si>
    <t>TGM6845</t>
  </si>
  <si>
    <t>TGM6846</t>
  </si>
  <si>
    <t>CONSTANCIA DE UBICACION DE ESPACIO</t>
  </si>
  <si>
    <t>TGM6847</t>
  </si>
  <si>
    <t>TGM6848</t>
  </si>
  <si>
    <t>TGM6849</t>
  </si>
  <si>
    <t>SOLICITUD DE REDUCCION DE CUOTAS</t>
  </si>
  <si>
    <t>TGM6851</t>
  </si>
  <si>
    <t>TGM6852</t>
  </si>
  <si>
    <t>TGM6854</t>
  </si>
  <si>
    <t>CONSULTA TERCER USO NIVEL</t>
  </si>
  <si>
    <t>TGM6855</t>
  </si>
  <si>
    <t>TGM6856</t>
  </si>
  <si>
    <t>TGM6857</t>
  </si>
  <si>
    <t>TGM6858</t>
  </si>
  <si>
    <t>TGM6859</t>
  </si>
  <si>
    <t>TGM6862</t>
  </si>
  <si>
    <t>TGM6864</t>
  </si>
  <si>
    <t>TGM6866</t>
  </si>
  <si>
    <t>TGM6867</t>
  </si>
  <si>
    <t>TGM6869</t>
  </si>
  <si>
    <t>TGM6870</t>
  </si>
  <si>
    <t>TRASLADO EXTERNO 200167</t>
  </si>
  <si>
    <t>TGM6871</t>
  </si>
  <si>
    <t>TGM6872</t>
  </si>
  <si>
    <t>TGM6873</t>
  </si>
  <si>
    <t>TGM6874</t>
  </si>
  <si>
    <t>VENTA 02 FLOREROS</t>
  </si>
  <si>
    <t>TGM6875</t>
  </si>
  <si>
    <t>TGM6876</t>
  </si>
  <si>
    <t>TGM6877</t>
  </si>
  <si>
    <t>TGM6878</t>
  </si>
  <si>
    <t>RECLAMO LAPIDA</t>
  </si>
  <si>
    <t>TGM6879</t>
  </si>
  <si>
    <t>TGM6880</t>
  </si>
  <si>
    <t>TGM6883</t>
  </si>
  <si>
    <t>TGM6885</t>
  </si>
  <si>
    <t>TGM6888</t>
  </si>
  <si>
    <t>TGM6889</t>
  </si>
  <si>
    <t>AGREGAR UN 2DO TITULAR</t>
  </si>
  <si>
    <t>TGM6890</t>
  </si>
  <si>
    <t>TGM6893</t>
  </si>
  <si>
    <t>TGM6894</t>
  </si>
  <si>
    <t>TGM6895</t>
  </si>
  <si>
    <t>RECLAMO 09 - 2021</t>
  </si>
  <si>
    <t>TGM6896</t>
  </si>
  <si>
    <t>TGM6897</t>
  </si>
  <si>
    <t>TGM6898</t>
  </si>
  <si>
    <t>TGM6899</t>
  </si>
  <si>
    <t>ACTUALIZACION DE DATOS 200144</t>
  </si>
  <si>
    <t>TGM6900</t>
  </si>
  <si>
    <t>TGM6901</t>
  </si>
  <si>
    <t>TGM6902</t>
  </si>
  <si>
    <t>TGM6903</t>
  </si>
  <si>
    <t>TGM6904</t>
  </si>
  <si>
    <t>TGM6905</t>
  </si>
  <si>
    <t>TGM6907</t>
  </si>
  <si>
    <t>TGM6908</t>
  </si>
  <si>
    <t>TGM6909</t>
  </si>
  <si>
    <t>SOLICITUD PARA AGG BENEFICIARIOS</t>
  </si>
  <si>
    <t>TGM6910</t>
  </si>
  <si>
    <t>REQUISITOS PARA TRASLADO A NUESTRO CAMPOSANTO</t>
  </si>
  <si>
    <t>TGM6911</t>
  </si>
  <si>
    <t>SOLICITA CERTIFICADO DE USO 200173</t>
  </si>
  <si>
    <t>TGM6912</t>
  </si>
  <si>
    <t>SOLICITA CERTIFICADO DE USO 200356</t>
  </si>
  <si>
    <t>TGM6913</t>
  </si>
  <si>
    <t>TGM6914</t>
  </si>
  <si>
    <t>TGM6915</t>
  </si>
  <si>
    <t>TGM6916</t>
  </si>
  <si>
    <t>TGM6917</t>
  </si>
  <si>
    <t>TGM6918</t>
  </si>
  <si>
    <t>TGM6919</t>
  </si>
  <si>
    <t>TGM6920</t>
  </si>
  <si>
    <t>TGM6921</t>
  </si>
  <si>
    <t>TGM6922</t>
  </si>
  <si>
    <t>TGM6923</t>
  </si>
  <si>
    <t>REPOSICION DE FLOREROS</t>
  </si>
  <si>
    <t>TGM6924</t>
  </si>
  <si>
    <t>TGM6925</t>
  </si>
  <si>
    <t>TGM6926</t>
  </si>
  <si>
    <t>TGM6927</t>
  </si>
  <si>
    <t>TGM6928</t>
  </si>
  <si>
    <t>TGM6929</t>
  </si>
  <si>
    <t>CONSULTA SOBRE TRANSFERENCIA DE CONTRATO</t>
  </si>
  <si>
    <t>TGM6930</t>
  </si>
  <si>
    <t>TGM6931</t>
  </si>
  <si>
    <t>TGM6932</t>
  </si>
  <si>
    <t>TGM6933</t>
  </si>
  <si>
    <t>AGREGAR A BENEFICIARIOS</t>
  </si>
  <si>
    <t>TGM6934</t>
  </si>
  <si>
    <t>TGM6935</t>
  </si>
  <si>
    <t>SOLICITA CERTIFICADO DE USO 201030</t>
  </si>
  <si>
    <t>TGM6936</t>
  </si>
  <si>
    <t>FIRMA DEL 2DO TITULAR</t>
  </si>
  <si>
    <t>TGM6937</t>
  </si>
  <si>
    <t>TGM6938</t>
  </si>
  <si>
    <t>LAPIDA CON ERROR DE DATOS</t>
  </si>
  <si>
    <t>TGM6939</t>
  </si>
  <si>
    <t>02 FLOREROS PVC</t>
  </si>
  <si>
    <t>TGM6941</t>
  </si>
  <si>
    <t>VENTA DE 01 FLORERO PVC</t>
  </si>
  <si>
    <t>TGM6942</t>
  </si>
  <si>
    <t>LIBRO DE RECLAMACIONES</t>
  </si>
  <si>
    <t>TGM6944</t>
  </si>
  <si>
    <t>TGM6945</t>
  </si>
  <si>
    <t>TGM6946</t>
  </si>
  <si>
    <t>TGM6947</t>
  </si>
  <si>
    <t>TGM6948</t>
  </si>
  <si>
    <t>TGM6949</t>
  </si>
  <si>
    <t>TGM6950</t>
  </si>
  <si>
    <t>TGM6951</t>
  </si>
  <si>
    <t>GARANTIA POR ACTA DE DEFUNCION CONTRATO 200639</t>
  </si>
  <si>
    <t>TGM6952</t>
  </si>
  <si>
    <t>TGM6953</t>
  </si>
  <si>
    <t>TGM6954</t>
  </si>
  <si>
    <t>TGM6955</t>
  </si>
  <si>
    <t>CONSULTA SOBRE RESPONSO VIRTUAL</t>
  </si>
  <si>
    <t>TGM6956</t>
  </si>
  <si>
    <t>TGM6958</t>
  </si>
  <si>
    <t>TGM6959</t>
  </si>
  <si>
    <t>CONSULTA DE COMPROBANTES</t>
  </si>
  <si>
    <t>TGM6960</t>
  </si>
  <si>
    <t>TGM6964</t>
  </si>
  <si>
    <t>TGM6967</t>
  </si>
  <si>
    <t>TGM6968</t>
  </si>
  <si>
    <t>TGM6969</t>
  </si>
  <si>
    <t>TGM6970</t>
  </si>
  <si>
    <t>TGM6971</t>
  </si>
  <si>
    <t>TGM6972</t>
  </si>
  <si>
    <t>GARANTIA POR ACTA DE DEFUNCION CONTRATO 200347</t>
  </si>
  <si>
    <t>TGM6974</t>
  </si>
  <si>
    <t>TGM6975</t>
  </si>
  <si>
    <t>TGM6976</t>
  </si>
  <si>
    <t>TGM6977</t>
  </si>
  <si>
    <t>TGM6980</t>
  </si>
  <si>
    <t>CONSULTA SOBRE SU CONTRATO</t>
  </si>
  <si>
    <t>TGM6981</t>
  </si>
  <si>
    <t>TGM6982</t>
  </si>
  <si>
    <t>TGM6983</t>
  </si>
  <si>
    <t>CONSULTA SOBRE CUOTAS DE PAGO</t>
  </si>
  <si>
    <t>TGM6984</t>
  </si>
  <si>
    <t>TGM6985</t>
  </si>
  <si>
    <t>TGM6986</t>
  </si>
  <si>
    <t>TGM6988</t>
  </si>
  <si>
    <t>TGM6989</t>
  </si>
  <si>
    <t>REQUISITOS PARA USO</t>
  </si>
  <si>
    <t>TGM6990</t>
  </si>
  <si>
    <t>TGM6991</t>
  </si>
  <si>
    <t>TGM6992</t>
  </si>
  <si>
    <t>TGM6993</t>
  </si>
  <si>
    <t>TGM6994</t>
  </si>
  <si>
    <t>TGM6996</t>
  </si>
  <si>
    <t>TGM6997</t>
  </si>
  <si>
    <t>TGM6998</t>
  </si>
  <si>
    <t>TGM6999</t>
  </si>
  <si>
    <t>TGM7000</t>
  </si>
  <si>
    <t>TGM7001</t>
  </si>
  <si>
    <t>TGM7002</t>
  </si>
  <si>
    <t>TGM7003</t>
  </si>
  <si>
    <t>TGM7004</t>
  </si>
  <si>
    <t>TGM7005</t>
  </si>
  <si>
    <t>TGM7006</t>
  </si>
  <si>
    <t>TGM7007</t>
  </si>
  <si>
    <t>COPIA DE CONTRATO 200922</t>
  </si>
  <si>
    <t>TGM7008</t>
  </si>
  <si>
    <t>TGM7009</t>
  </si>
  <si>
    <t>TGM7011</t>
  </si>
  <si>
    <t>TGM7012</t>
  </si>
  <si>
    <t>CONSULTA LAPIDA DE PARBULO</t>
  </si>
  <si>
    <t>TGM7013</t>
  </si>
  <si>
    <t>TGM7014</t>
  </si>
  <si>
    <t>TGM7015</t>
  </si>
  <si>
    <t>TGM7016</t>
  </si>
  <si>
    <t>TGM7017</t>
  </si>
  <si>
    <t>TGM7018</t>
  </si>
  <si>
    <t>TGM7019</t>
  </si>
  <si>
    <t>TGM7020</t>
  </si>
  <si>
    <t>TGM7021</t>
  </si>
  <si>
    <t>TGM7022</t>
  </si>
  <si>
    <t>TGM7023</t>
  </si>
  <si>
    <t>TGM7024</t>
  </si>
  <si>
    <t>TGM7025</t>
  </si>
  <si>
    <t>TGM7026</t>
  </si>
  <si>
    <t>TGM7027</t>
  </si>
  <si>
    <t>TGM7028</t>
  </si>
  <si>
    <t>TGM7029</t>
  </si>
  <si>
    <t>TGM7030</t>
  </si>
  <si>
    <t>TGM7032</t>
  </si>
  <si>
    <t>TGM7033</t>
  </si>
  <si>
    <t>TGM7034</t>
  </si>
  <si>
    <t>TGM7037</t>
  </si>
  <si>
    <t>TGM7038</t>
  </si>
  <si>
    <t>TGM7039</t>
  </si>
  <si>
    <t>TGM7040</t>
  </si>
  <si>
    <t>TGM7041</t>
  </si>
  <si>
    <t>TGM7042</t>
  </si>
  <si>
    <t>TGM7043</t>
  </si>
  <si>
    <t>SE ENTREGA CONTRATO</t>
  </si>
  <si>
    <t>TGM7044</t>
  </si>
  <si>
    <t>TGM7045</t>
  </si>
  <si>
    <t>TGM7046</t>
  </si>
  <si>
    <t>TGM7047</t>
  </si>
  <si>
    <t>TGM7050</t>
  </si>
  <si>
    <t>TGM7051</t>
  </si>
  <si>
    <t>TGM7052</t>
  </si>
  <si>
    <t>DEVOLUCION DE DOS MIL SOLES</t>
  </si>
  <si>
    <t>TGM7053</t>
  </si>
  <si>
    <t>TGM7054</t>
  </si>
  <si>
    <t>TGM7055</t>
  </si>
  <si>
    <t>TGM7056</t>
  </si>
  <si>
    <t>RECLAMO 11 BRENA</t>
  </si>
  <si>
    <t>TGM7057</t>
  </si>
  <si>
    <t>RECLAMO N&amp;DEG; 12 - LIBRO SAN ANTONIO</t>
  </si>
  <si>
    <t>TGM7058</t>
  </si>
  <si>
    <t>TGM7059</t>
  </si>
  <si>
    <t>RECLAMO N° 13 - LIBRO DE SAN ANTONIO</t>
  </si>
  <si>
    <t>TGM7060</t>
  </si>
  <si>
    <t>RETIRAR TIERRA DE ESPACIO</t>
  </si>
  <si>
    <t>TGM7061</t>
  </si>
  <si>
    <t>TGM7062</t>
  </si>
  <si>
    <t>TGM7065</t>
  </si>
  <si>
    <t>TGM7066</t>
  </si>
  <si>
    <t>TGM7067</t>
  </si>
  <si>
    <t>TGM7068</t>
  </si>
  <si>
    <t>TGM7069</t>
  </si>
  <si>
    <t>TGM7070</t>
  </si>
  <si>
    <t>TGM7071</t>
  </si>
  <si>
    <t>TGM7072</t>
  </si>
  <si>
    <t>TGM7073</t>
  </si>
  <si>
    <t>TGM7074</t>
  </si>
  <si>
    <t>TGM7075</t>
  </si>
  <si>
    <t>TGM7076</t>
  </si>
  <si>
    <t>TGM7077</t>
  </si>
  <si>
    <t>TGM7078</t>
  </si>
  <si>
    <t>TGM7083</t>
  </si>
  <si>
    <t>TGM7084</t>
  </si>
  <si>
    <t>TGM7085</t>
  </si>
  <si>
    <t>TGM7086</t>
  </si>
  <si>
    <t>TGM7087</t>
  </si>
  <si>
    <t>TGM7089</t>
  </si>
  <si>
    <t>USO ESPACIO 2DO NIVEL</t>
  </si>
  <si>
    <t>TGM7090</t>
  </si>
  <si>
    <t>TGM7091</t>
  </si>
  <si>
    <t>TGM7092</t>
  </si>
  <si>
    <t>TGM7093</t>
  </si>
  <si>
    <t>TGM7094</t>
  </si>
  <si>
    <t>TGM7095</t>
  </si>
  <si>
    <t>TGM7096</t>
  </si>
  <si>
    <t>TGM7097</t>
  </si>
  <si>
    <t>TGM7098</t>
  </si>
  <si>
    <t>TGM7099</t>
  </si>
  <si>
    <t>TGM7100</t>
  </si>
  <si>
    <t>TGM7101</t>
  </si>
  <si>
    <t>TGM7102</t>
  </si>
  <si>
    <t>TGM7103</t>
  </si>
  <si>
    <t>COPIA DE ESTADO DE CUENTA CONTRATO 200131</t>
  </si>
  <si>
    <t>TGM7104</t>
  </si>
  <si>
    <t>TGM7105</t>
  </si>
  <si>
    <t>TGM7106</t>
  </si>
  <si>
    <t>TGM7108</t>
  </si>
  <si>
    <t>TGM7109</t>
  </si>
  <si>
    <t>TGM7110</t>
  </si>
  <si>
    <t>TGM7111</t>
  </si>
  <si>
    <t>TGM7112</t>
  </si>
  <si>
    <t>TGM7114</t>
  </si>
  <si>
    <t>TGM7115</t>
  </si>
  <si>
    <t>TGM7116</t>
  </si>
  <si>
    <t>TGM7117</t>
  </si>
  <si>
    <t>TGM7119</t>
  </si>
  <si>
    <t>TGM7120</t>
  </si>
  <si>
    <t>TGM7121</t>
  </si>
  <si>
    <t>TGM7122</t>
  </si>
  <si>
    <t>TGM7123</t>
  </si>
  <si>
    <t>TGM7124</t>
  </si>
  <si>
    <t>TGM7125</t>
  </si>
  <si>
    <t>MANTENIENTO DE LAPIDA</t>
  </si>
  <si>
    <t>TGM7126</t>
  </si>
  <si>
    <t>SERVICIO DE FLORES - PLAN A</t>
  </si>
  <si>
    <t>TGM7127</t>
  </si>
  <si>
    <t>TGM7128</t>
  </si>
  <si>
    <t>TGM7129</t>
  </si>
  <si>
    <t>TGM7130</t>
  </si>
  <si>
    <t>TGM7131</t>
  </si>
  <si>
    <t>TGM7132</t>
  </si>
  <si>
    <t>TGM7133</t>
  </si>
  <si>
    <t>TGM7134</t>
  </si>
  <si>
    <t>TGM7135</t>
  </si>
  <si>
    <t>TGM7136</t>
  </si>
  <si>
    <t>TGM7137</t>
  </si>
  <si>
    <t>TGM7138</t>
  </si>
  <si>
    <t>TGM7142</t>
  </si>
  <si>
    <t>TGM7143</t>
  </si>
  <si>
    <t>TGM7144</t>
  </si>
  <si>
    <t>TGM7145</t>
  </si>
  <si>
    <t>TGM7146</t>
  </si>
  <si>
    <t>TGM7147</t>
  </si>
  <si>
    <t>TGM7148</t>
  </si>
  <si>
    <t>TGM7151</t>
  </si>
  <si>
    <t>TGM7152</t>
  </si>
  <si>
    <t>TGM7153</t>
  </si>
  <si>
    <t>TGM7154</t>
  </si>
  <si>
    <t>CONSTANCIA DE EMISION DE BOLETA</t>
  </si>
  <si>
    <t>TGM7155</t>
  </si>
  <si>
    <t>TGM7158</t>
  </si>
  <si>
    <t>SOLICITA ESTADO DE CUENTA ACTUAL 200206</t>
  </si>
  <si>
    <t>TGM7159</t>
  </si>
  <si>
    <t>TGM7160</t>
  </si>
  <si>
    <t>TGM7161</t>
  </si>
  <si>
    <t>TGM7162</t>
  </si>
  <si>
    <t>TGM7163</t>
  </si>
  <si>
    <t>ENTREGA DE CERTIFICADO DE PERPETUIDAD</t>
  </si>
  <si>
    <t>TGM7164</t>
  </si>
  <si>
    <t>TGM7165</t>
  </si>
  <si>
    <t>TGM7166</t>
  </si>
  <si>
    <t>TGM7167</t>
  </si>
  <si>
    <t>TGM7168</t>
  </si>
  <si>
    <t>REPROGRAMACION DE ESTADO DE CUENTA</t>
  </si>
  <si>
    <t>TGM7169</t>
  </si>
  <si>
    <t>TGM7170</t>
  </si>
  <si>
    <t>TGM7171</t>
  </si>
  <si>
    <t>TGM7172</t>
  </si>
  <si>
    <t>TGM7173</t>
  </si>
  <si>
    <t>TGM7174</t>
  </si>
  <si>
    <t>TGM7177</t>
  </si>
  <si>
    <t>CONFECCION LAPIDA</t>
  </si>
  <si>
    <t>TGM7179</t>
  </si>
  <si>
    <t>TGM7180</t>
  </si>
  <si>
    <t>TGM7181</t>
  </si>
  <si>
    <t>TGM7182</t>
  </si>
  <si>
    <t>TGM7183</t>
  </si>
  <si>
    <t>TGM7185</t>
  </si>
  <si>
    <t>TGM7186</t>
  </si>
  <si>
    <t>TGM7187</t>
  </si>
  <si>
    <t>TGM7188</t>
  </si>
  <si>
    <t>TGM7189</t>
  </si>
  <si>
    <t>TGM7190</t>
  </si>
  <si>
    <t>TGM7191</t>
  </si>
  <si>
    <t>TGM7192</t>
  </si>
  <si>
    <t>CONSTANCIA DE EMPRESA FUNERARIA</t>
  </si>
  <si>
    <t>TGM7193</t>
  </si>
  <si>
    <t>TGM7194</t>
  </si>
  <si>
    <t>TGM7195</t>
  </si>
  <si>
    <t>TGM7196</t>
  </si>
  <si>
    <t>TGM7197</t>
  </si>
  <si>
    <t>TGM7199</t>
  </si>
  <si>
    <t>TGM7200</t>
  </si>
  <si>
    <t>TGM7201</t>
  </si>
  <si>
    <t>TGM7202</t>
  </si>
  <si>
    <t>TGM7203</t>
  </si>
  <si>
    <t>EXONERACION DE DERECHO INHUMACION</t>
  </si>
  <si>
    <t>TGM7204</t>
  </si>
  <si>
    <t>TGM7205</t>
  </si>
  <si>
    <t>TGM7206</t>
  </si>
  <si>
    <t>TGM7207</t>
  </si>
  <si>
    <t>TGM7208</t>
  </si>
  <si>
    <t>TGM7209</t>
  </si>
  <si>
    <t>TGM7211</t>
  </si>
  <si>
    <t>TGM7212</t>
  </si>
  <si>
    <t>TGM7214</t>
  </si>
  <si>
    <t>TGM7215</t>
  </si>
  <si>
    <t>TGM7216</t>
  </si>
  <si>
    <t>TGM7217</t>
  </si>
  <si>
    <t>TGM7218</t>
  </si>
  <si>
    <t>TGM7220</t>
  </si>
  <si>
    <t>TGM7221</t>
  </si>
  <si>
    <t>TGM7222</t>
  </si>
  <si>
    <t>PLAN A FLORES</t>
  </si>
  <si>
    <t>TGM7223</t>
  </si>
  <si>
    <t>TGM7224</t>
  </si>
  <si>
    <t>TGM7225</t>
  </si>
  <si>
    <t>TGM7226</t>
  </si>
  <si>
    <t>TGM7227</t>
  </si>
  <si>
    <t>TGM7228</t>
  </si>
  <si>
    <t>TGM7229</t>
  </si>
  <si>
    <t>TGM7230</t>
  </si>
  <si>
    <t>TGM7231</t>
  </si>
  <si>
    <t>TGM7234</t>
  </si>
  <si>
    <t>TGM7235</t>
  </si>
  <si>
    <t>TGM7236</t>
  </si>
  <si>
    <t>TGM7237</t>
  </si>
  <si>
    <t>NO PASO PERIODO DE CARENCIA</t>
  </si>
  <si>
    <t>TGM7238</t>
  </si>
  <si>
    <t>TGM7239</t>
  </si>
  <si>
    <t>TGM7240</t>
  </si>
  <si>
    <t>TGM7241</t>
  </si>
  <si>
    <t>TGM7242</t>
  </si>
  <si>
    <t>TGM7243</t>
  </si>
  <si>
    <t>TGM7244</t>
  </si>
  <si>
    <t>TGM7245</t>
  </si>
  <si>
    <t>TGM7249</t>
  </si>
  <si>
    <t>TGM7252</t>
  </si>
  <si>
    <t>TGM7253</t>
  </si>
  <si>
    <t>TGM7254</t>
  </si>
  <si>
    <t>TGM7256</t>
  </si>
  <si>
    <t>TGM7257</t>
  </si>
  <si>
    <t>TGM7258</t>
  </si>
  <si>
    <t>TGM7259</t>
  </si>
  <si>
    <t>TGM7260</t>
  </si>
  <si>
    <t>TGM7261</t>
  </si>
  <si>
    <t>TGM7262</t>
  </si>
  <si>
    <t>TGM7263</t>
  </si>
  <si>
    <t>TGM7264</t>
  </si>
  <si>
    <t>MEJORA LAPIDA NEGRA</t>
  </si>
  <si>
    <t>TGM7265</t>
  </si>
  <si>
    <t>TGM7266</t>
  </si>
  <si>
    <t>TGM7267</t>
  </si>
  <si>
    <t>TGM7268</t>
  </si>
  <si>
    <t>TGM7270</t>
  </si>
  <si>
    <t>TGM7272</t>
  </si>
  <si>
    <t>TGM7274</t>
  </si>
  <si>
    <t>TGM7275</t>
  </si>
  <si>
    <t>TGM7276</t>
  </si>
  <si>
    <t>TGM7277</t>
  </si>
  <si>
    <t>TGM7278</t>
  </si>
  <si>
    <t>TGM7279</t>
  </si>
  <si>
    <t>TGM7280</t>
  </si>
  <si>
    <t>TGM7281</t>
  </si>
  <si>
    <t>TGM7282</t>
  </si>
  <si>
    <t>TGM7283</t>
  </si>
  <si>
    <t>TGM7284</t>
  </si>
  <si>
    <t>TGM7285</t>
  </si>
  <si>
    <t>TGM7286</t>
  </si>
  <si>
    <t>TGM7287</t>
  </si>
  <si>
    <t>TGM7288</t>
  </si>
  <si>
    <t>TGM7289</t>
  </si>
  <si>
    <t>TGM7290</t>
  </si>
  <si>
    <t>TGM7291</t>
  </si>
  <si>
    <t>CAMBIO FECHA DE PAGO</t>
  </si>
  <si>
    <t>TGM7292</t>
  </si>
  <si>
    <t>TGM7293</t>
  </si>
  <si>
    <t>TGM7294</t>
  </si>
  <si>
    <t>ACTUALIZACION DE DATOS 200516</t>
  </si>
  <si>
    <t>TGM7295</t>
  </si>
  <si>
    <t>TGM7296</t>
  </si>
  <si>
    <t>TGM7297</t>
  </si>
  <si>
    <t>TGM7298</t>
  </si>
  <si>
    <t>TGM7299</t>
  </si>
  <si>
    <t>TGM7300</t>
  </si>
  <si>
    <t>AGG SEGUNDO TITULAR</t>
  </si>
  <si>
    <t>TGM7301</t>
  </si>
  <si>
    <t>CAMBIO DE TITULARIDAD POR FALLECIMIENTO</t>
  </si>
  <si>
    <t>TGM7303</t>
  </si>
  <si>
    <t>TGM7304</t>
  </si>
  <si>
    <t>TGM7305</t>
  </si>
  <si>
    <t>TGM7306</t>
  </si>
  <si>
    <t>TGM7307</t>
  </si>
  <si>
    <t>TGM7310</t>
  </si>
  <si>
    <t>TGM7311</t>
  </si>
  <si>
    <t>TGM7312</t>
  </si>
  <si>
    <t>TGM7313</t>
  </si>
  <si>
    <t>TGM7314</t>
  </si>
  <si>
    <t>TGM7315</t>
  </si>
  <si>
    <t>TGM7316</t>
  </si>
  <si>
    <t>TGM7317</t>
  </si>
  <si>
    <t>TGM7319</t>
  </si>
  <si>
    <t>TGM7320</t>
  </si>
  <si>
    <t>ACTUALIZACION DE DATOS 200751</t>
  </si>
  <si>
    <t>TGM7321</t>
  </si>
  <si>
    <t>TGM7323</t>
  </si>
  <si>
    <t>TGM7325</t>
  </si>
  <si>
    <t>USO DE ESPACIO NF 200379</t>
  </si>
  <si>
    <t>TGM7326</t>
  </si>
  <si>
    <t>TGM7327</t>
  </si>
  <si>
    <t>TGM7328</t>
  </si>
  <si>
    <t>TGM7329</t>
  </si>
  <si>
    <t>TGM7332</t>
  </si>
  <si>
    <t>TGM7333</t>
  </si>
  <si>
    <t>Pilar del Carmen Torpoco Palpa</t>
  </si>
  <si>
    <t>TGM7336</t>
  </si>
  <si>
    <t>TGM7337</t>
  </si>
  <si>
    <t>TGM7338</t>
  </si>
  <si>
    <t>TGM7339</t>
  </si>
  <si>
    <t>TGM7340</t>
  </si>
  <si>
    <t>TGM7341</t>
  </si>
  <si>
    <t>TGM7342</t>
  </si>
  <si>
    <t>TGM7343</t>
  </si>
  <si>
    <t>TGM7344</t>
  </si>
  <si>
    <t>DEVOLCUION DE GARANTIA</t>
  </si>
  <si>
    <t>TGM7345</t>
  </si>
  <si>
    <t>TGM7346</t>
  </si>
  <si>
    <t>TGM7347</t>
  </si>
  <si>
    <t>TGM7348</t>
  </si>
  <si>
    <t>COPIA BOLETAS</t>
  </si>
  <si>
    <t>TGM7349</t>
  </si>
  <si>
    <t>TGM7350</t>
  </si>
  <si>
    <t>TGM7351</t>
  </si>
  <si>
    <t>TGM7352</t>
  </si>
  <si>
    <t>CONSTANCIA DE NO ADEUDO</t>
  </si>
  <si>
    <t>TGM7353</t>
  </si>
  <si>
    <t>TGM7354</t>
  </si>
  <si>
    <t>TGM7355</t>
  </si>
  <si>
    <t>TGM7356</t>
  </si>
  <si>
    <t>TGM7357</t>
  </si>
  <si>
    <t>TGM7358</t>
  </si>
  <si>
    <t>TGM7360</t>
  </si>
  <si>
    <t>TGM7362</t>
  </si>
  <si>
    <t>TGM7363</t>
  </si>
  <si>
    <t>ENTRE DE ACTA 300446</t>
  </si>
  <si>
    <t>TGM7364</t>
  </si>
  <si>
    <t>TGM7366</t>
  </si>
  <si>
    <t>DEVOLUCION DE GARANTIA DE ACTA DE DEFUNCION 200802</t>
  </si>
  <si>
    <t>TGM7369</t>
  </si>
  <si>
    <t>TGM7370</t>
  </si>
  <si>
    <t>TGM7371</t>
  </si>
  <si>
    <t>TGM7372</t>
  </si>
  <si>
    <t>TGM7373</t>
  </si>
  <si>
    <t>TGM7374</t>
  </si>
  <si>
    <t>TGM7376</t>
  </si>
  <si>
    <t>TGM7378</t>
  </si>
  <si>
    <t>TGM7379</t>
  </si>
  <si>
    <t>TGM7380</t>
  </si>
  <si>
    <t>TGM7381</t>
  </si>
  <si>
    <t>MANTENIM IENTO DE ESPACIO</t>
  </si>
  <si>
    <t>TGM7382</t>
  </si>
  <si>
    <t>TGM7383</t>
  </si>
  <si>
    <t>Rosmery Montesinos Quispe c2</t>
  </si>
  <si>
    <t>TGM7385</t>
  </si>
  <si>
    <t>TGM7386</t>
  </si>
  <si>
    <t>TGM7387</t>
  </si>
  <si>
    <t>TGM7388</t>
  </si>
  <si>
    <t>TGM7389</t>
  </si>
  <si>
    <t>TGM7390</t>
  </si>
  <si>
    <t>TGM7391</t>
  </si>
  <si>
    <t>TGM7392</t>
  </si>
  <si>
    <t>TGM7394</t>
  </si>
  <si>
    <t>TGM7396</t>
  </si>
  <si>
    <t>TGM7397</t>
  </si>
  <si>
    <t>ADJUNTAR 2DO TITULAR</t>
  </si>
  <si>
    <t>TGM7399</t>
  </si>
  <si>
    <t>SOLICITA BOLETAS DE PAGO 200883</t>
  </si>
  <si>
    <t>TGM7400</t>
  </si>
  <si>
    <t>SOLICITA BOLETA DE PAGO 200886</t>
  </si>
  <si>
    <t>TGM7401</t>
  </si>
  <si>
    <t>TGM7402</t>
  </si>
  <si>
    <t>TGM7403</t>
  </si>
  <si>
    <t>TGM7404</t>
  </si>
  <si>
    <t>TGM7405</t>
  </si>
  <si>
    <t>TGM7406</t>
  </si>
  <si>
    <t>TGM7407</t>
  </si>
  <si>
    <t>TGM7408</t>
  </si>
  <si>
    <t>TGM7411</t>
  </si>
  <si>
    <t>CONSTRUCCION DE MAUSOLEO 200386</t>
  </si>
  <si>
    <t>TGM7412</t>
  </si>
  <si>
    <t>TGM7413</t>
  </si>
  <si>
    <t>TGM7414</t>
  </si>
  <si>
    <t>TGM7415</t>
  </si>
  <si>
    <t>Rosmery Montesinos Quispe c1</t>
  </si>
  <si>
    <t>TGM7418</t>
  </si>
  <si>
    <t>TGM7419</t>
  </si>
  <si>
    <t>TGM7420</t>
  </si>
  <si>
    <t>TGM7421</t>
  </si>
  <si>
    <t>TGM7422</t>
  </si>
  <si>
    <t>REACTICAVION DE CONTRATO</t>
  </si>
  <si>
    <t>TGM7423</t>
  </si>
  <si>
    <t>TGM7424</t>
  </si>
  <si>
    <t>TGM7426</t>
  </si>
  <si>
    <t>RECLAMO SOBRE PLATAFORMA MAUSOLEOS</t>
  </si>
  <si>
    <t>TGM7427</t>
  </si>
  <si>
    <t>TGM7428</t>
  </si>
  <si>
    <t>TGM7429</t>
  </si>
  <si>
    <t>TGM7430</t>
  </si>
  <si>
    <t>TGM7431</t>
  </si>
  <si>
    <t>TGM7432</t>
  </si>
  <si>
    <t>TGM7433</t>
  </si>
  <si>
    <t>TGM7434</t>
  </si>
  <si>
    <t>TGM7436</t>
  </si>
  <si>
    <t>TGM7438</t>
  </si>
  <si>
    <t>TGM7443</t>
  </si>
  <si>
    <t>TGM7445</t>
  </si>
  <si>
    <t>TGM7447</t>
  </si>
  <si>
    <t>TGM7448</t>
  </si>
  <si>
    <t>TGM7449</t>
  </si>
  <si>
    <t>TGM7450</t>
  </si>
  <si>
    <t>TGM7452</t>
  </si>
  <si>
    <t>DEVOLUCION DE GARANTIA DE ACTA DE DEFUNCION 200025</t>
  </si>
  <si>
    <t>TGM7453</t>
  </si>
  <si>
    <t>TGM7454</t>
  </si>
  <si>
    <t>TGM7456</t>
  </si>
  <si>
    <t>CERTIFICADO DE USO Y SOLICITUD DE PRECIO DE AMPLIACION</t>
  </si>
  <si>
    <t>TGM7457</t>
  </si>
  <si>
    <t>TGM7459</t>
  </si>
  <si>
    <t>TGM7460</t>
  </si>
  <si>
    <t>TGM7462</t>
  </si>
  <si>
    <t>TGM7463</t>
  </si>
  <si>
    <t>TGM7464</t>
  </si>
  <si>
    <t>TGM7465</t>
  </si>
  <si>
    <t>TGM7466</t>
  </si>
  <si>
    <t>TGM7467</t>
  </si>
  <si>
    <t>TGM7468</t>
  </si>
  <si>
    <t>TGM7470</t>
  </si>
  <si>
    <t>TGM7471</t>
  </si>
  <si>
    <t>TGM7472</t>
  </si>
  <si>
    <t>TGM7474</t>
  </si>
  <si>
    <t>DEVOLUCION DE GARANTIA DE ACTA DE DEFUNCION 201062</t>
  </si>
  <si>
    <t>TGM7475</t>
  </si>
  <si>
    <t>TGM7476</t>
  </si>
  <si>
    <t>TGM7477</t>
  </si>
  <si>
    <t>TGM7478</t>
  </si>
  <si>
    <t>TGM7479</t>
  </si>
  <si>
    <t>TGM7480</t>
  </si>
  <si>
    <t>TGM7481</t>
  </si>
  <si>
    <t>TGM7482</t>
  </si>
  <si>
    <t>TGM7483</t>
  </si>
  <si>
    <t>TGM7484</t>
  </si>
  <si>
    <t>TGM7485</t>
  </si>
  <si>
    <t>TGM7487</t>
  </si>
  <si>
    <t>TGM7489</t>
  </si>
  <si>
    <t>TGM7491</t>
  </si>
  <si>
    <t>TGM7492</t>
  </si>
  <si>
    <t>SOLICITA CERTIFICADO DE USO 200530</t>
  </si>
  <si>
    <t>TGM7493</t>
  </si>
  <si>
    <t>TGM7494</t>
  </si>
  <si>
    <t>TGM7497</t>
  </si>
  <si>
    <t>FALLECIDO NO INGRESADO</t>
  </si>
  <si>
    <t>TGM7499</t>
  </si>
  <si>
    <t>TGM7500</t>
  </si>
  <si>
    <t>ANULACION DE CONTRATO Y DEVOLUCION DE DINERO</t>
  </si>
  <si>
    <t>TGM7501</t>
  </si>
  <si>
    <t>TGM7503</t>
  </si>
  <si>
    <t>TGM7504</t>
  </si>
  <si>
    <t>TGM7505</t>
  </si>
  <si>
    <t>TGM7506</t>
  </si>
  <si>
    <t>TGM7507</t>
  </si>
  <si>
    <t>TGM7508</t>
  </si>
  <si>
    <t>TGM7509</t>
  </si>
  <si>
    <t>TGM7510</t>
  </si>
  <si>
    <t>TGM7511</t>
  </si>
  <si>
    <t>TGM7512</t>
  </si>
  <si>
    <t>TGM7513</t>
  </si>
  <si>
    <t>TGM7514</t>
  </si>
  <si>
    <t>TGM7515</t>
  </si>
  <si>
    <t>TGM7516</t>
  </si>
  <si>
    <t>TGM7517</t>
  </si>
  <si>
    <t>TGM7518</t>
  </si>
  <si>
    <t>TGM7519</t>
  </si>
  <si>
    <t>TGM7520</t>
  </si>
  <si>
    <t>TGM7521</t>
  </si>
  <si>
    <t>TGM7522</t>
  </si>
  <si>
    <t>TGM7523</t>
  </si>
  <si>
    <t>TGM7524</t>
  </si>
  <si>
    <t>TGM7525</t>
  </si>
  <si>
    <t>TGM7526</t>
  </si>
  <si>
    <t>TGM7527</t>
  </si>
  <si>
    <t>TGM7528</t>
  </si>
  <si>
    <t>TGM7529</t>
  </si>
  <si>
    <t>TGM7530</t>
  </si>
  <si>
    <t>TGM7531</t>
  </si>
  <si>
    <t>TGM7532</t>
  </si>
  <si>
    <t>TGM7533</t>
  </si>
  <si>
    <t>TGM7534</t>
  </si>
  <si>
    <t>TGM7535</t>
  </si>
  <si>
    <t>TGM7536</t>
  </si>
  <si>
    <t>TGM7537</t>
  </si>
  <si>
    <t>TGM7538</t>
  </si>
  <si>
    <t>TGM7539</t>
  </si>
  <si>
    <t>TGM7540</t>
  </si>
  <si>
    <t>TGM7541</t>
  </si>
  <si>
    <t>SOLICITA ESTADO DE CUENTA ACTUAL 200990</t>
  </si>
  <si>
    <t>TGM7542</t>
  </si>
  <si>
    <t>TGM7543</t>
  </si>
  <si>
    <t>TGM7544</t>
  </si>
  <si>
    <t>TGM7545</t>
  </si>
  <si>
    <t>TGM7546</t>
  </si>
  <si>
    <t>TGM7547</t>
  </si>
  <si>
    <t>TGM7548</t>
  </si>
  <si>
    <t>TGM7549</t>
  </si>
  <si>
    <t>TGM7550</t>
  </si>
  <si>
    <t>TGM7551</t>
  </si>
  <si>
    <t>DEVOLUCION DE GARANTIA POR ACTA DE DEFUNCION 201123</t>
  </si>
  <si>
    <t>TGM7552</t>
  </si>
  <si>
    <t>DEVOLUCION DE GARANTIA POR ACTA DE DEFUNCION 201156</t>
  </si>
  <si>
    <t>TGM7553</t>
  </si>
  <si>
    <t>TGM7554</t>
  </si>
  <si>
    <t>SOLICITUD DE REACTIVACION</t>
  </si>
  <si>
    <t>TGM7557</t>
  </si>
  <si>
    <t>TGM7558</t>
  </si>
  <si>
    <t>TGM7559</t>
  </si>
  <si>
    <t>TGM7560</t>
  </si>
  <si>
    <t>TGM7561</t>
  </si>
  <si>
    <t>TGM7562</t>
  </si>
  <si>
    <t>TGM7566</t>
  </si>
  <si>
    <t>TGM7567</t>
  </si>
  <si>
    <t>TGM7568</t>
  </si>
  <si>
    <t>TGM7569</t>
  </si>
  <si>
    <t>TGM7570</t>
  </si>
  <si>
    <t>TGM7571</t>
  </si>
  <si>
    <t>TGM7572</t>
  </si>
  <si>
    <t>TGM7573</t>
  </si>
  <si>
    <t>TGM7574</t>
  </si>
  <si>
    <t>TGM7575</t>
  </si>
  <si>
    <t>TGM7576</t>
  </si>
  <si>
    <t>TGM7577</t>
  </si>
  <si>
    <t>TGM7578</t>
  </si>
  <si>
    <t>TGM7579</t>
  </si>
  <si>
    <t>TGM7580</t>
  </si>
  <si>
    <t>TGM7582</t>
  </si>
  <si>
    <t>TGM7583</t>
  </si>
  <si>
    <t>TGM7584</t>
  </si>
  <si>
    <t>TGM7586</t>
  </si>
  <si>
    <t>TGM7587</t>
  </si>
  <si>
    <t>TGM7588</t>
  </si>
  <si>
    <t>TGM7590</t>
  </si>
  <si>
    <t>TGM7593</t>
  </si>
  <si>
    <t>TGM7594</t>
  </si>
  <si>
    <t>TGM7597</t>
  </si>
  <si>
    <t>TGM7598</t>
  </si>
  <si>
    <t>TGM7599</t>
  </si>
  <si>
    <t>TGM7600</t>
  </si>
  <si>
    <t>TGM7601</t>
  </si>
  <si>
    <t>TGM7602</t>
  </si>
  <si>
    <t>TGM7603</t>
  </si>
  <si>
    <t>TGM7604</t>
  </si>
  <si>
    <t>TGM7605</t>
  </si>
  <si>
    <t>TGM7606</t>
  </si>
  <si>
    <t>REDUCCION DE MORA</t>
  </si>
  <si>
    <t>TGM7607</t>
  </si>
  <si>
    <t>TGM7608</t>
  </si>
  <si>
    <t>TGM7609</t>
  </si>
  <si>
    <t>RECLAMO POR PAGO REALIZADO DE CUOTAS</t>
  </si>
  <si>
    <t>TGM7610</t>
  </si>
  <si>
    <t>TGM7611</t>
  </si>
  <si>
    <t>TGM7612</t>
  </si>
  <si>
    <t>CONSULTA SOBRE PAGOS</t>
  </si>
  <si>
    <t>TGM7613</t>
  </si>
  <si>
    <t>TGM7614</t>
  </si>
  <si>
    <t>TGM7615</t>
  </si>
  <si>
    <t>TGM7616</t>
  </si>
  <si>
    <t>ESTADO DE CUENTA VIRTUAL</t>
  </si>
  <si>
    <t>TGM7617</t>
  </si>
  <si>
    <t>TGM7618</t>
  </si>
  <si>
    <t>TGM7619</t>
  </si>
  <si>
    <t>TGM7620</t>
  </si>
  <si>
    <t>TGM7621</t>
  </si>
  <si>
    <t>TGM7622</t>
  </si>
  <si>
    <t>TGM7623</t>
  </si>
  <si>
    <t>TGM7624</t>
  </si>
  <si>
    <t>TGM7627</t>
  </si>
  <si>
    <t>TGM7628</t>
  </si>
  <si>
    <t>TGM7629</t>
  </si>
  <si>
    <t>TGM7630</t>
  </si>
  <si>
    <t>TGM7631</t>
  </si>
  <si>
    <t>TGM7632</t>
  </si>
  <si>
    <t>TGM7633</t>
  </si>
  <si>
    <t>TGM7634</t>
  </si>
  <si>
    <t>TGM7635</t>
  </si>
  <si>
    <t>TGM7636</t>
  </si>
  <si>
    <t>TGM7637</t>
  </si>
  <si>
    <t>TGM7639</t>
  </si>
  <si>
    <t>TGM7640</t>
  </si>
  <si>
    <t>TGM7641</t>
  </si>
  <si>
    <t>TGM7642</t>
  </si>
  <si>
    <t>TGM7643</t>
  </si>
  <si>
    <t>TGM7645</t>
  </si>
  <si>
    <t>TGM7646</t>
  </si>
  <si>
    <t>TGM7647</t>
  </si>
  <si>
    <t>CAMBIO DE 2DO TITULAR</t>
  </si>
  <si>
    <t>TGM7648</t>
  </si>
  <si>
    <t>TGM7649</t>
  </si>
  <si>
    <t>TGM7650</t>
  </si>
  <si>
    <t>TGM7652</t>
  </si>
  <si>
    <t>TGM7653</t>
  </si>
  <si>
    <t>TGM7661</t>
  </si>
  <si>
    <t>TGM7662</t>
  </si>
  <si>
    <t>TGM7663</t>
  </si>
  <si>
    <t>RESPONSO PRESCENCIAL</t>
  </si>
  <si>
    <t>TGM7664</t>
  </si>
  <si>
    <t>TGM7665</t>
  </si>
  <si>
    <t>ENTRE DE ACTA 300912</t>
  </si>
  <si>
    <t>TGM7666</t>
  </si>
  <si>
    <t>TGM7667</t>
  </si>
  <si>
    <t>TGM7668</t>
  </si>
  <si>
    <t>TGM7669</t>
  </si>
  <si>
    <t>TGM7670</t>
  </si>
  <si>
    <t>TGM7671</t>
  </si>
  <si>
    <t>TGM7672</t>
  </si>
  <si>
    <t>TGM7673</t>
  </si>
  <si>
    <t>TGM7674</t>
  </si>
  <si>
    <t>TGM7675</t>
  </si>
  <si>
    <t>TGM7676</t>
  </si>
  <si>
    <t>TGM7677</t>
  </si>
  <si>
    <t>TGM7678</t>
  </si>
  <si>
    <t>TGM7679</t>
  </si>
  <si>
    <t>TGM7680</t>
  </si>
  <si>
    <t>TGM7681</t>
  </si>
  <si>
    <t>TGM7682</t>
  </si>
  <si>
    <t>TGM7683</t>
  </si>
  <si>
    <t>TGM7684</t>
  </si>
  <si>
    <t>TGM7685</t>
  </si>
  <si>
    <t>TGM7686</t>
  </si>
  <si>
    <t>TGM7687</t>
  </si>
  <si>
    <t>TGM7688</t>
  </si>
  <si>
    <t>TGM7689</t>
  </si>
  <si>
    <t>TGM7690</t>
  </si>
  <si>
    <t>TGM7691</t>
  </si>
  <si>
    <t>TGM7692</t>
  </si>
  <si>
    <t>TGM7693</t>
  </si>
  <si>
    <t>TGM7694</t>
  </si>
  <si>
    <t>TGM7695</t>
  </si>
  <si>
    <t>TGM7696</t>
  </si>
  <si>
    <t>TGM7697</t>
  </si>
  <si>
    <t>TGM7698</t>
  </si>
  <si>
    <t>TGM7699</t>
  </si>
  <si>
    <t>TGM7700</t>
  </si>
  <si>
    <t>TGM7701</t>
  </si>
  <si>
    <t>REPROGRAMACION 300435</t>
  </si>
  <si>
    <t>TGM7702</t>
  </si>
  <si>
    <t>TGM7703</t>
  </si>
  <si>
    <t>TGM7704</t>
  </si>
  <si>
    <t>TGM7705</t>
  </si>
  <si>
    <t>TGM7706</t>
  </si>
  <si>
    <t>TGM7711</t>
  </si>
  <si>
    <t>TGM7712</t>
  </si>
  <si>
    <t>TGM7713</t>
  </si>
  <si>
    <t>TGM7714</t>
  </si>
  <si>
    <t>RECLAMO N&amp;DEG;33</t>
  </si>
  <si>
    <t>TGM7715</t>
  </si>
  <si>
    <t>TGM7716</t>
  </si>
  <si>
    <t>DEVOLUCION DE SEPARACION</t>
  </si>
  <si>
    <t>TGM7717</t>
  </si>
  <si>
    <t>TGM7718</t>
  </si>
  <si>
    <t>TGM7719</t>
  </si>
  <si>
    <t>TGM7720</t>
  </si>
  <si>
    <t>TGM7722</t>
  </si>
  <si>
    <t>TGM7723</t>
  </si>
  <si>
    <t>TGM7724</t>
  </si>
  <si>
    <t>TGM7725</t>
  </si>
  <si>
    <t>TGM7726</t>
  </si>
  <si>
    <t>TGM7727</t>
  </si>
  <si>
    <t>ENTREGA DE CARATULA DE CONTRATO</t>
  </si>
  <si>
    <t>TGM7728</t>
  </si>
  <si>
    <t>TGM7730</t>
  </si>
  <si>
    <t>TGM7731</t>
  </si>
  <si>
    <t>TGM7732</t>
  </si>
  <si>
    <t>TGM7733</t>
  </si>
  <si>
    <t>TGM7734</t>
  </si>
  <si>
    <t>TGM7735</t>
  </si>
  <si>
    <t>TGM7736</t>
  </si>
  <si>
    <t>TGM7737</t>
  </si>
  <si>
    <t>TGM7738</t>
  </si>
  <si>
    <t>TGM7740</t>
  </si>
  <si>
    <t>TGM7741</t>
  </si>
  <si>
    <t>TGM7742</t>
  </si>
  <si>
    <t>GARANTIA POR ACTA DE DEFUNCION CONTRATO 201172</t>
  </si>
  <si>
    <t>TGM7743</t>
  </si>
  <si>
    <t>TGM7744</t>
  </si>
  <si>
    <t>TGM7745</t>
  </si>
  <si>
    <t>TGM7746</t>
  </si>
  <si>
    <t>TGM7747</t>
  </si>
  <si>
    <t>TGM7748</t>
  </si>
  <si>
    <t>TGM7749</t>
  </si>
  <si>
    <t>ELABORACI&amp;OACUTE;N DE LAPIDA</t>
  </si>
  <si>
    <t>TGM7750</t>
  </si>
  <si>
    <t>TGM7751</t>
  </si>
  <si>
    <t>TGM7752</t>
  </si>
  <si>
    <t>TGM7753</t>
  </si>
  <si>
    <t>TGM7755</t>
  </si>
  <si>
    <t>TGM7756</t>
  </si>
  <si>
    <t>TGM7757</t>
  </si>
  <si>
    <t>TGM7758</t>
  </si>
  <si>
    <t>TGM7759</t>
  </si>
  <si>
    <t>TGM7760</t>
  </si>
  <si>
    <t>TGM7762</t>
  </si>
  <si>
    <t>TGM7764</t>
  </si>
  <si>
    <t>TGM7765</t>
  </si>
  <si>
    <t>TGM7767</t>
  </si>
  <si>
    <t>TGM7768</t>
  </si>
  <si>
    <t>TGM7769</t>
  </si>
  <si>
    <t>TGM7770</t>
  </si>
  <si>
    <t>TGM7771</t>
  </si>
  <si>
    <t>TGM7772</t>
  </si>
  <si>
    <t>TGM7773</t>
  </si>
  <si>
    <t>TGM7774</t>
  </si>
  <si>
    <t>TGM7775</t>
  </si>
  <si>
    <t>TGM7776</t>
  </si>
  <si>
    <t>TGM7777</t>
  </si>
  <si>
    <t>TGM7778</t>
  </si>
  <si>
    <t>TGM7779</t>
  </si>
  <si>
    <t>TGM7780</t>
  </si>
  <si>
    <t>TGM7781</t>
  </si>
  <si>
    <t>TGM7782</t>
  </si>
  <si>
    <t>TGM7783</t>
  </si>
  <si>
    <t>TGM7784</t>
  </si>
  <si>
    <t>TGM7785</t>
  </si>
  <si>
    <t>TGM7786</t>
  </si>
  <si>
    <t>TGM7787</t>
  </si>
  <si>
    <t>TGM7788</t>
  </si>
  <si>
    <t>TGM7793</t>
  </si>
  <si>
    <t>TGM7794</t>
  </si>
  <si>
    <t>TGM7795</t>
  </si>
  <si>
    <t>TGM7796</t>
  </si>
  <si>
    <t>TGM7797</t>
  </si>
  <si>
    <t>TGM7798</t>
  </si>
  <si>
    <t>TGM7799</t>
  </si>
  <si>
    <t>TGM7800</t>
  </si>
  <si>
    <t>TGM7801</t>
  </si>
  <si>
    <t>GARANTIA POR ACTA DE DEFUNCION CONTRATO 201068</t>
  </si>
  <si>
    <t>TGM7802</t>
  </si>
  <si>
    <t>GARANTIA POR ACTA DE DEFUNCION CONTRATO 201060</t>
  </si>
  <si>
    <t>TGM7803</t>
  </si>
  <si>
    <t>GARANTIA POR ACTA DE DEFUNCION CONTRATO 201135</t>
  </si>
  <si>
    <t>TGM7804</t>
  </si>
  <si>
    <t>GARANTIA POR ACTA DE DEFUNCION CONTRATO 201155</t>
  </si>
  <si>
    <t>TGM7805</t>
  </si>
  <si>
    <t>TGM7806</t>
  </si>
  <si>
    <t>TGM7809</t>
  </si>
  <si>
    <t>TGM7810</t>
  </si>
  <si>
    <t>TGM7811</t>
  </si>
  <si>
    <t>TGM7812</t>
  </si>
  <si>
    <t>TGM7813</t>
  </si>
  <si>
    <t>TGM7814</t>
  </si>
  <si>
    <t>TGM7815</t>
  </si>
  <si>
    <t>COPIA DE BOLETAS DE PAGO</t>
  </si>
  <si>
    <t>TGM7816</t>
  </si>
  <si>
    <t>TGM7817</t>
  </si>
  <si>
    <t>TGM7818</t>
  </si>
  <si>
    <t>TGM7819</t>
  </si>
  <si>
    <t>TGM7820</t>
  </si>
  <si>
    <t>TGM7822</t>
  </si>
  <si>
    <t>TGM7823</t>
  </si>
  <si>
    <t>TGM7824</t>
  </si>
  <si>
    <t>TGM7825</t>
  </si>
  <si>
    <t>TGM7829</t>
  </si>
  <si>
    <t>TGM7830</t>
  </si>
  <si>
    <t>TGM7831</t>
  </si>
  <si>
    <t>TGM7834</t>
  </si>
  <si>
    <t>GARANTIA POR ACTA DE DEFUNCION CONTRATO 201106</t>
  </si>
  <si>
    <t>TGM7835</t>
  </si>
  <si>
    <t>GARANTIA POR ACTA DE DEFUNCION CONTRATO 201114</t>
  </si>
  <si>
    <t>TGM7836</t>
  </si>
  <si>
    <t>TGM7837</t>
  </si>
  <si>
    <t>REPROGRAMACION DE MISA</t>
  </si>
  <si>
    <t>TGM7839</t>
  </si>
  <si>
    <t>DEVOLUCION DE GARANTIA DE ACTA DE DEFUNCION 200219</t>
  </si>
  <si>
    <t>TGM7840</t>
  </si>
  <si>
    <t>DEVOLUCION DE GARANTIA DE ACTA DE DEFUNCION 2001127</t>
  </si>
  <si>
    <t>TGM7841</t>
  </si>
  <si>
    <t>TGM7842</t>
  </si>
  <si>
    <t>TGM7843</t>
  </si>
  <si>
    <t>TGM7844</t>
  </si>
  <si>
    <t>VENTA DE FLOREROS PVC</t>
  </si>
  <si>
    <t>TGM7845</t>
  </si>
  <si>
    <t>TGM7846</t>
  </si>
  <si>
    <t>TGM7847</t>
  </si>
  <si>
    <t>TGM7848</t>
  </si>
  <si>
    <t>TGM7849</t>
  </si>
  <si>
    <t>TGM7850</t>
  </si>
  <si>
    <t>TGM7853</t>
  </si>
  <si>
    <t>TGM7854</t>
  </si>
  <si>
    <t>TGM7855</t>
  </si>
  <si>
    <t>TGM7856</t>
  </si>
  <si>
    <t>TGM7857</t>
  </si>
  <si>
    <t>CUADRO ENCONTRADO EN SEPULTURA</t>
  </si>
  <si>
    <t>TGM7858</t>
  </si>
  <si>
    <t>TGM7859</t>
  </si>
  <si>
    <t>TGM7860</t>
  </si>
  <si>
    <t>TGM7861</t>
  </si>
  <si>
    <t>TGM7862</t>
  </si>
  <si>
    <t>TGM7863</t>
  </si>
  <si>
    <t>TGM7864</t>
  </si>
  <si>
    <t>TGM7865</t>
  </si>
  <si>
    <t>TGM7866</t>
  </si>
  <si>
    <t>TGM7867</t>
  </si>
  <si>
    <t>TGM7868</t>
  </si>
  <si>
    <t>TGM7869</t>
  </si>
  <si>
    <t>BUSQUEDA EN EL KUNAQ</t>
  </si>
  <si>
    <t>TGM7870</t>
  </si>
  <si>
    <t>TGM7871</t>
  </si>
  <si>
    <t>TGM7872</t>
  </si>
  <si>
    <t>TGM7873</t>
  </si>
  <si>
    <t>DEVOLUCION DE GARANTIA DE ACTA DE DEFUNCION 201130</t>
  </si>
  <si>
    <t>TGM7874</t>
  </si>
  <si>
    <t>TGM7875</t>
  </si>
  <si>
    <t>TGM7876</t>
  </si>
  <si>
    <t>TGM7877</t>
  </si>
  <si>
    <t>TGM7879</t>
  </si>
  <si>
    <t>TGM7880</t>
  </si>
  <si>
    <t>TGM7881</t>
  </si>
  <si>
    <t>TGM7882</t>
  </si>
  <si>
    <t>DEVOLUCION DE GARANTIA DE ACTA DE DEFUNCION 201168</t>
  </si>
  <si>
    <t>TGM7883</t>
  </si>
  <si>
    <t>TGM7884</t>
  </si>
  <si>
    <t>DEVOLUCION DE GARANTIA DE ACTA DE DEFUNCION 200081</t>
  </si>
  <si>
    <t>TGM7886</t>
  </si>
  <si>
    <t>TGM7887</t>
  </si>
  <si>
    <t>TGM7888</t>
  </si>
  <si>
    <t>TGM7889</t>
  </si>
  <si>
    <t>TGM7890</t>
  </si>
  <si>
    <t>TGM7891</t>
  </si>
  <si>
    <t>TGM7892</t>
  </si>
  <si>
    <t>TGM7893</t>
  </si>
  <si>
    <t>TGM7894</t>
  </si>
  <si>
    <t>TGM7895</t>
  </si>
  <si>
    <t>TGM7896</t>
  </si>
  <si>
    <t>TGM7897</t>
  </si>
  <si>
    <t>TGM7898</t>
  </si>
  <si>
    <t>TGM7899</t>
  </si>
  <si>
    <t>TGM7900</t>
  </si>
  <si>
    <t>TGM7901</t>
  </si>
  <si>
    <t>TGM7902</t>
  </si>
  <si>
    <t>TGM7903</t>
  </si>
  <si>
    <t>TGM7904</t>
  </si>
  <si>
    <t>TGM7905</t>
  </si>
  <si>
    <t>TGM7906</t>
  </si>
  <si>
    <t>TGM7909</t>
  </si>
  <si>
    <t>TGM7910</t>
  </si>
  <si>
    <t>DEVOLUCION DE GARANTIA DE ACTA DE DEFUNCION 201161</t>
  </si>
  <si>
    <t>TGM7911</t>
  </si>
  <si>
    <t>TGM7912</t>
  </si>
  <si>
    <t>TGM7913</t>
  </si>
  <si>
    <t>TGM7914</t>
  </si>
  <si>
    <t>REGULARIZACION DE ACTA CONTRATO 200338</t>
  </si>
  <si>
    <t>TGM7915</t>
  </si>
  <si>
    <t>TGM7916</t>
  </si>
  <si>
    <t>TGM7917</t>
  </si>
  <si>
    <t>TGM7918</t>
  </si>
  <si>
    <t>TGM7919</t>
  </si>
  <si>
    <t>TGM7920</t>
  </si>
  <si>
    <t>JARDINERA NO COLOCADA</t>
  </si>
  <si>
    <t>TGM7921</t>
  </si>
  <si>
    <t>TGM7922</t>
  </si>
  <si>
    <t>TGM7923</t>
  </si>
  <si>
    <t>TGM7924</t>
  </si>
  <si>
    <t>TGM7925</t>
  </si>
  <si>
    <t>TGM7926</t>
  </si>
  <si>
    <t>TGM7927</t>
  </si>
  <si>
    <t>TGM7928</t>
  </si>
  <si>
    <t>TGM7930</t>
  </si>
  <si>
    <t>TGM7931</t>
  </si>
  <si>
    <t>TGM7932</t>
  </si>
  <si>
    <t>TGM7933</t>
  </si>
  <si>
    <t>TGM7934</t>
  </si>
  <si>
    <t>TGM7935</t>
  </si>
  <si>
    <t>TGM7936</t>
  </si>
  <si>
    <t>TGM7937</t>
  </si>
  <si>
    <t>TGM7938</t>
  </si>
  <si>
    <t>TGM7939</t>
  </si>
  <si>
    <t>TGM7940</t>
  </si>
  <si>
    <t>TGM7941</t>
  </si>
  <si>
    <t>REQUISISTOS PARA USO DE ESPACIO</t>
  </si>
  <si>
    <t>TGM7942</t>
  </si>
  <si>
    <t>TGM7943</t>
  </si>
  <si>
    <t>REPOSICION DE FLORERO DE PVC</t>
  </si>
  <si>
    <t>TGM7944</t>
  </si>
  <si>
    <t>MANTENIMIENTO DE ANGELES Y PEDESTALES</t>
  </si>
  <si>
    <t>TGM7946</t>
  </si>
  <si>
    <t>TGM7947</t>
  </si>
  <si>
    <t>TGM7950</t>
  </si>
  <si>
    <t>TGM7951</t>
  </si>
  <si>
    <t>TGM7952</t>
  </si>
  <si>
    <t>TGM7953</t>
  </si>
  <si>
    <t>TGM7954</t>
  </si>
  <si>
    <t>TGM7955</t>
  </si>
  <si>
    <t>TGM7956</t>
  </si>
  <si>
    <t>TGM7959</t>
  </si>
  <si>
    <t>TGM7962</t>
  </si>
  <si>
    <t>TGM7963</t>
  </si>
  <si>
    <t>TGM7964</t>
  </si>
  <si>
    <t>TGM7965</t>
  </si>
  <si>
    <t>TGM7966</t>
  </si>
  <si>
    <t>TGM7970</t>
  </si>
  <si>
    <t>TGM7971</t>
  </si>
  <si>
    <t>TGM7974</t>
  </si>
  <si>
    <t>CERTIFICADO DE USO 201087</t>
  </si>
  <si>
    <t>TGM7976</t>
  </si>
  <si>
    <t>TGM7978</t>
  </si>
  <si>
    <t>TGM7979</t>
  </si>
  <si>
    <t>TGM7980</t>
  </si>
  <si>
    <t>TGM7982</t>
  </si>
  <si>
    <t>TGM7983</t>
  </si>
  <si>
    <t>TGM7984</t>
  </si>
  <si>
    <t>TGM7985</t>
  </si>
  <si>
    <t>TGM7986</t>
  </si>
  <si>
    <t>TGM7987</t>
  </si>
  <si>
    <t>TGM7988</t>
  </si>
  <si>
    <t>TGM7990</t>
  </si>
  <si>
    <t>TGM7991</t>
  </si>
  <si>
    <t>TGM7992</t>
  </si>
  <si>
    <t>TGM7994</t>
  </si>
  <si>
    <t>TGM7995</t>
  </si>
  <si>
    <t>TGM7996</t>
  </si>
  <si>
    <t>ACTA DE DEFUNCI&amp;OACUTE;N</t>
  </si>
  <si>
    <t>TGM7997</t>
  </si>
  <si>
    <t>TGM7998</t>
  </si>
  <si>
    <t>TGM7999</t>
  </si>
  <si>
    <t>TGM8002</t>
  </si>
  <si>
    <t>TGM8004</t>
  </si>
  <si>
    <t>TGM8005</t>
  </si>
  <si>
    <t>TGM8006</t>
  </si>
  <si>
    <t>TGM8007</t>
  </si>
  <si>
    <t>TGM8008</t>
  </si>
  <si>
    <t>TGM8009</t>
  </si>
  <si>
    <t>TGM8010</t>
  </si>
  <si>
    <t>TGM8011</t>
  </si>
  <si>
    <t>TGM8012</t>
  </si>
  <si>
    <t>TGM8013</t>
  </si>
  <si>
    <t>TGM8014</t>
  </si>
  <si>
    <t>TGM8015</t>
  </si>
  <si>
    <t>TGM8016</t>
  </si>
  <si>
    <t>TGM8017</t>
  </si>
  <si>
    <t>TGM8018</t>
  </si>
  <si>
    <t>TGM8019</t>
  </si>
  <si>
    <t>TGM8020</t>
  </si>
  <si>
    <t>TGM8021</t>
  </si>
  <si>
    <t>TGM8022</t>
  </si>
  <si>
    <t>TGM8023</t>
  </si>
  <si>
    <t>SOLICITUD DE REACTIVACION DE CONTRATO</t>
  </si>
  <si>
    <t>TGM8024</t>
  </si>
  <si>
    <t>TGM8025</t>
  </si>
  <si>
    <t>TGM8026</t>
  </si>
  <si>
    <t>IMAGEN DE LAPIDA ROTA</t>
  </si>
  <si>
    <t>TGM8027</t>
  </si>
  <si>
    <t>TGM8028</t>
  </si>
  <si>
    <t>TGM8029</t>
  </si>
  <si>
    <t>TGM8030</t>
  </si>
  <si>
    <t>FLORERO ROTO EN LAPIDA</t>
  </si>
  <si>
    <t>TGM8031</t>
  </si>
  <si>
    <t>TGM8032</t>
  </si>
  <si>
    <t>TGM8033</t>
  </si>
  <si>
    <t>TGM8034</t>
  </si>
  <si>
    <t>TGM8035</t>
  </si>
  <si>
    <t>TGM8036</t>
  </si>
  <si>
    <t>TGM8037</t>
  </si>
  <si>
    <t>TGM8038</t>
  </si>
  <si>
    <t>TGM8039</t>
  </si>
  <si>
    <t>TGM8040</t>
  </si>
  <si>
    <t>TGM8041</t>
  </si>
  <si>
    <t>USO DE SSFF</t>
  </si>
  <si>
    <t>TGM8042</t>
  </si>
  <si>
    <t>TGM8043</t>
  </si>
  <si>
    <t>TGM8044</t>
  </si>
  <si>
    <t>TGM8045</t>
  </si>
  <si>
    <t>TGM8046</t>
  </si>
  <si>
    <t>REPOSICION FLOREROS DE PVC</t>
  </si>
  <si>
    <t>TGM8047</t>
  </si>
  <si>
    <t>TGM8048</t>
  </si>
  <si>
    <t>SOLICITUD PATA AUTORIZACION DE ADORNO</t>
  </si>
  <si>
    <t>TGM8050</t>
  </si>
  <si>
    <t>TGM8051</t>
  </si>
  <si>
    <t>TGM8052</t>
  </si>
  <si>
    <t>DUPLICADO DE DOCUMENTO</t>
  </si>
  <si>
    <t>TGM8053</t>
  </si>
  <si>
    <t>TGM8054</t>
  </si>
  <si>
    <t>TGM8055</t>
  </si>
  <si>
    <t>RECLAMO POR TARJETA DEBITADA</t>
  </si>
  <si>
    <t>TGM8056</t>
  </si>
  <si>
    <t>TGM8057</t>
  </si>
  <si>
    <t>TGM8058</t>
  </si>
  <si>
    <t>TGM8059</t>
  </si>
  <si>
    <t>ENTREGA CERTIFICADO</t>
  </si>
  <si>
    <t>TGM8060</t>
  </si>
  <si>
    <t>TGM8061</t>
  </si>
  <si>
    <t>TGM8062</t>
  </si>
  <si>
    <t>TGM8063</t>
  </si>
  <si>
    <t>TGM8064</t>
  </si>
  <si>
    <t>TGM8065</t>
  </si>
  <si>
    <t>TGM8066</t>
  </si>
  <si>
    <t>TGM8067</t>
  </si>
  <si>
    <t>TGM8068</t>
  </si>
  <si>
    <t>TGM8069</t>
  </si>
  <si>
    <t>CAMBIO TITULARIDAD</t>
  </si>
  <si>
    <t>TGM8070</t>
  </si>
  <si>
    <t>TGM8071</t>
  </si>
  <si>
    <t>TGM8072</t>
  </si>
  <si>
    <t>TGM8073</t>
  </si>
  <si>
    <t>TGM8074</t>
  </si>
  <si>
    <t>TGM8075</t>
  </si>
  <si>
    <t>TGM8076</t>
  </si>
  <si>
    <t>SOLICITUD CONSTRUCCION DE MAUSOLEO</t>
  </si>
  <si>
    <t>Florentino Sebastian Salinas</t>
  </si>
  <si>
    <t>TGM8077</t>
  </si>
  <si>
    <t>TGM8078</t>
  </si>
  <si>
    <t>TGM8079</t>
  </si>
  <si>
    <t>ACTA DE DEFUNCION 200089</t>
  </si>
  <si>
    <t>TGM8080</t>
  </si>
  <si>
    <t>TGM8081</t>
  </si>
  <si>
    <t>TGM8082</t>
  </si>
  <si>
    <t>TGM8083</t>
  </si>
  <si>
    <t>TGM8084</t>
  </si>
  <si>
    <t>TGM8085</t>
  </si>
  <si>
    <t>TGM8086</t>
  </si>
  <si>
    <t>TGM8087</t>
  </si>
  <si>
    <t>TGM8088</t>
  </si>
  <si>
    <t>TGM8089</t>
  </si>
  <si>
    <t>TGM8090</t>
  </si>
  <si>
    <t>TGM8091</t>
  </si>
  <si>
    <t>TGM8092</t>
  </si>
  <si>
    <t>TGM8093</t>
  </si>
  <si>
    <t>TGM8094</t>
  </si>
  <si>
    <t>SOLICITUD DE COPIA DE ACTA DE DEFUNCION</t>
  </si>
  <si>
    <t>TGM8095</t>
  </si>
  <si>
    <t>TGM8096</t>
  </si>
  <si>
    <t>TGM8097</t>
  </si>
  <si>
    <t>TGM8098</t>
  </si>
  <si>
    <t>TGM8099</t>
  </si>
  <si>
    <t>TGM8100</t>
  </si>
  <si>
    <t>TGM8101</t>
  </si>
  <si>
    <t>TGM8102</t>
  </si>
  <si>
    <t>TGM8103</t>
  </si>
  <si>
    <t>TGM8104</t>
  </si>
  <si>
    <t>TGM8105</t>
  </si>
  <si>
    <t>TGM8106</t>
  </si>
  <si>
    <t>TGM8108</t>
  </si>
  <si>
    <t>TGM8109</t>
  </si>
  <si>
    <t>TGM8110</t>
  </si>
  <si>
    <t>TGM8111</t>
  </si>
  <si>
    <t>RECLAMO DE FLOREROS</t>
  </si>
  <si>
    <t>TGM8112</t>
  </si>
  <si>
    <t>TGM8113</t>
  </si>
  <si>
    <t>ACUALIZACION DE DATOS</t>
  </si>
  <si>
    <t>TGM8114</t>
  </si>
  <si>
    <t>TGM8115</t>
  </si>
  <si>
    <t>TGM8116</t>
  </si>
  <si>
    <t>TGM8117</t>
  </si>
  <si>
    <t>TGM8118</t>
  </si>
  <si>
    <t>TGM8119</t>
  </si>
  <si>
    <t>TGM8120</t>
  </si>
  <si>
    <t>TGM8121</t>
  </si>
  <si>
    <t>TGM8122</t>
  </si>
  <si>
    <t>TGM8123</t>
  </si>
  <si>
    <t>TGM8124</t>
  </si>
  <si>
    <t>TGM8125</t>
  </si>
  <si>
    <t>TGM8126</t>
  </si>
  <si>
    <t>TGM8127</t>
  </si>
  <si>
    <t>TGM8128</t>
  </si>
  <si>
    <t>TGM8129</t>
  </si>
  <si>
    <t>TGM8130</t>
  </si>
  <si>
    <t>TGM8131</t>
  </si>
  <si>
    <t>TGM8132</t>
  </si>
  <si>
    <t>TGM8133</t>
  </si>
  <si>
    <t>TGM8134</t>
  </si>
  <si>
    <t>TGM8135</t>
  </si>
  <si>
    <t>TGM8136</t>
  </si>
  <si>
    <t>TGM8137</t>
  </si>
  <si>
    <t>TGM8138</t>
  </si>
  <si>
    <t>TGM8139</t>
  </si>
  <si>
    <t>TGM8140</t>
  </si>
  <si>
    <t>TGM8142</t>
  </si>
  <si>
    <t>TGM8143</t>
  </si>
  <si>
    <t>TGM8144</t>
  </si>
  <si>
    <t>TGM8145</t>
  </si>
  <si>
    <t>MANTENIMIENTO Y REPINTADO DE LAPIDA</t>
  </si>
  <si>
    <t>TGM8146</t>
  </si>
  <si>
    <t>TGM8147</t>
  </si>
  <si>
    <t>TGM8148</t>
  </si>
  <si>
    <t>TGM8149</t>
  </si>
  <si>
    <t>TGM8150</t>
  </si>
  <si>
    <t>TGM8151</t>
  </si>
  <si>
    <t>TGM8152</t>
  </si>
  <si>
    <t>SOLICITUD DE ASIGNACION DE SEGUNDA TITULAR</t>
  </si>
  <si>
    <t>TGM8153</t>
  </si>
  <si>
    <t>SOLICITUD DE ASIGNACION DE BENEFICIARIOS</t>
  </si>
  <si>
    <t>TGM8154</t>
  </si>
  <si>
    <t>TGM8155</t>
  </si>
  <si>
    <t>TGM8156</t>
  </si>
  <si>
    <t>TGM8157</t>
  </si>
  <si>
    <t>TGM8158</t>
  </si>
  <si>
    <t>TGM8159</t>
  </si>
  <si>
    <t>TGM8160</t>
  </si>
  <si>
    <t>TGM8161</t>
  </si>
  <si>
    <t>TGM8162</t>
  </si>
  <si>
    <t>TGM8163</t>
  </si>
  <si>
    <t>TGM8164</t>
  </si>
  <si>
    <t>TGM8166</t>
  </si>
  <si>
    <t>TGM8167</t>
  </si>
  <si>
    <t>TGM8168</t>
  </si>
  <si>
    <t>DEVOLUCION DE GARANTIA 200544</t>
  </si>
  <si>
    <t>TGM8169</t>
  </si>
  <si>
    <t>TGM8170</t>
  </si>
  <si>
    <t>TGM8171</t>
  </si>
  <si>
    <t>TGM8172</t>
  </si>
  <si>
    <t>TGM8173</t>
  </si>
  <si>
    <t>TGM8174</t>
  </si>
  <si>
    <t>TGM8175</t>
  </si>
  <si>
    <t>TGM8176</t>
  </si>
  <si>
    <t>TGM8177</t>
  </si>
  <si>
    <t>TGM8178</t>
  </si>
  <si>
    <t>ENTREGA CONTRATO</t>
  </si>
  <si>
    <t>TGM8179</t>
  </si>
  <si>
    <t>TGM8180</t>
  </si>
  <si>
    <t>TGM8181</t>
  </si>
  <si>
    <t>TGM8182</t>
  </si>
  <si>
    <t>TGM8183</t>
  </si>
  <si>
    <t>TGM8184</t>
  </si>
  <si>
    <t>TGM8185</t>
  </si>
  <si>
    <t>TGM8186</t>
  </si>
  <si>
    <t>TGM8187</t>
  </si>
  <si>
    <t>TGM8188</t>
  </si>
  <si>
    <t>TGM8189</t>
  </si>
  <si>
    <t>TGM8190</t>
  </si>
  <si>
    <t>TGM8191</t>
  </si>
  <si>
    <t>TGM8192</t>
  </si>
  <si>
    <t>TGM8193</t>
  </si>
  <si>
    <t>TGM8194</t>
  </si>
  <si>
    <t>TGM8195</t>
  </si>
  <si>
    <t>TGM8196</t>
  </si>
  <si>
    <t>TGM8197</t>
  </si>
  <si>
    <t>TGM8199</t>
  </si>
  <si>
    <t>TGM8200</t>
  </si>
  <si>
    <t>TGM8201</t>
  </si>
  <si>
    <t>TGM8202</t>
  </si>
  <si>
    <t>TGM8203</t>
  </si>
  <si>
    <t>TGM8204</t>
  </si>
  <si>
    <t>TGM8205</t>
  </si>
  <si>
    <t>CERTIFICADO DE DERECHO DE SEPULTURA</t>
  </si>
  <si>
    <t>TGM8206</t>
  </si>
  <si>
    <t>TGM8207</t>
  </si>
  <si>
    <t>TGM8208</t>
  </si>
  <si>
    <t>TGM8209</t>
  </si>
  <si>
    <t>CLIENTE REALIZO PAGO EN OTRO CONTRATO POR ERROR</t>
  </si>
  <si>
    <t>TGM8210</t>
  </si>
  <si>
    <t>MANTENIMIENTO DE ESPACIO DE SEPULTURA</t>
  </si>
  <si>
    <t>TGM8211</t>
  </si>
  <si>
    <t>TGM8212</t>
  </si>
  <si>
    <t>RECLAMA POR NO TENER LAPIDA</t>
  </si>
  <si>
    <t>TGM8213</t>
  </si>
  <si>
    <t>TGM8214</t>
  </si>
  <si>
    <t>TGM8215</t>
  </si>
  <si>
    <t>TGM8216</t>
  </si>
  <si>
    <t>TGM8217</t>
  </si>
  <si>
    <t>TGM8218</t>
  </si>
  <si>
    <t>TGM8219</t>
  </si>
  <si>
    <t>TGM8220</t>
  </si>
  <si>
    <t>TGM8221</t>
  </si>
  <si>
    <t>TGM8222</t>
  </si>
  <si>
    <t>TGM8223</t>
  </si>
  <si>
    <t>TGM8224</t>
  </si>
  <si>
    <t>TGM8225</t>
  </si>
  <si>
    <t>SOLICITUD DE CAMBIO DE FECHA DE NACIMIENTO EN LAPIDA</t>
  </si>
  <si>
    <t>TGM8226</t>
  </si>
  <si>
    <t>TGM8227</t>
  </si>
  <si>
    <t>TGM8228</t>
  </si>
  <si>
    <t>TGM8229</t>
  </si>
  <si>
    <t>REQUISITOS PARA CREMACION</t>
  </si>
  <si>
    <t>TGM8230</t>
  </si>
  <si>
    <t>TGM8231</t>
  </si>
  <si>
    <t>LUGARES DE PAGO</t>
  </si>
  <si>
    <t>TGM8232</t>
  </si>
  <si>
    <t>TGM8233</t>
  </si>
  <si>
    <t>TGM8234</t>
  </si>
  <si>
    <t>TGM8235</t>
  </si>
  <si>
    <t>TGM8236</t>
  </si>
  <si>
    <t>TGM8237</t>
  </si>
  <si>
    <t>TGM8238</t>
  </si>
  <si>
    <t>TGM8239</t>
  </si>
  <si>
    <t>TGM8240</t>
  </si>
  <si>
    <t>ENTREGA DE CONTRA</t>
  </si>
  <si>
    <t>TGM8241</t>
  </si>
  <si>
    <t>TGM8242</t>
  </si>
  <si>
    <t>TGM8243</t>
  </si>
  <si>
    <t>TGM8244</t>
  </si>
  <si>
    <t>TGM8245</t>
  </si>
  <si>
    <t>TGM8246</t>
  </si>
  <si>
    <t>TGM8247</t>
  </si>
  <si>
    <t>TGM8248</t>
  </si>
  <si>
    <t>TGM8249</t>
  </si>
  <si>
    <t>GARANTIA POR ACTA DE DEFUNCION CONTRATO 201237</t>
  </si>
  <si>
    <t>TGM8251</t>
  </si>
  <si>
    <t>TGM8252</t>
  </si>
  <si>
    <t>TGM8253</t>
  </si>
  <si>
    <t>TGM8254</t>
  </si>
  <si>
    <t>TGM8255</t>
  </si>
  <si>
    <t>TGM8256</t>
  </si>
  <si>
    <t>TGM8258</t>
  </si>
  <si>
    <t>TGM8259</t>
  </si>
  <si>
    <t>TGM8260</t>
  </si>
  <si>
    <t>TGM8261</t>
  </si>
  <si>
    <t>TGM8262</t>
  </si>
  <si>
    <t>CONSULTA DE CAMBIO DE TITULAR</t>
  </si>
  <si>
    <t>TGM8263</t>
  </si>
  <si>
    <t>TGM8264</t>
  </si>
  <si>
    <t>GARANTIA POR ACTA DE DEFUNCION CONTRATO 201134</t>
  </si>
  <si>
    <t>TGM8265</t>
  </si>
  <si>
    <t>CERTIFICADO DE USO DEFINITIVO</t>
  </si>
  <si>
    <t>TGM8267</t>
  </si>
  <si>
    <t>TGM8268</t>
  </si>
  <si>
    <t>TGM8269</t>
  </si>
  <si>
    <t>TGM8270</t>
  </si>
  <si>
    <t>TGM8271</t>
  </si>
  <si>
    <t>TGM8272</t>
  </si>
  <si>
    <t>TGM8273</t>
  </si>
  <si>
    <t>TGM8274</t>
  </si>
  <si>
    <t>TGM8275</t>
  </si>
  <si>
    <t>TGM8276</t>
  </si>
  <si>
    <t>TGM8277</t>
  </si>
  <si>
    <t>TGM8278</t>
  </si>
  <si>
    <t>TGM8279</t>
  </si>
  <si>
    <t>TGM8280</t>
  </si>
  <si>
    <t>TGM8281</t>
  </si>
  <si>
    <t>TGM8282</t>
  </si>
  <si>
    <t>GARANTIA POR ACTA DE DEFUNCION CONTRATO 201252</t>
  </si>
  <si>
    <t>TGM8283</t>
  </si>
  <si>
    <t>GARANTIA POR ACTA DE DEFUNCION CONTRATO 201158</t>
  </si>
  <si>
    <t>TGM8284</t>
  </si>
  <si>
    <t>TGM8285</t>
  </si>
  <si>
    <t>TGM8286</t>
  </si>
  <si>
    <t>TGM8287</t>
  </si>
  <si>
    <t>TGM8288</t>
  </si>
  <si>
    <t>ENTREGA DE ACTA</t>
  </si>
  <si>
    <t>TGM8289</t>
  </si>
  <si>
    <t>TGM8290</t>
  </si>
  <si>
    <t>TGM8292</t>
  </si>
  <si>
    <t>CLIENTE SOLICITA CONSTANCIA DE ENTIERRO</t>
  </si>
  <si>
    <t>TGM8293</t>
  </si>
  <si>
    <t>TGM8294</t>
  </si>
  <si>
    <t>TGM8295</t>
  </si>
  <si>
    <t>TGM8296</t>
  </si>
  <si>
    <t>TGM8297</t>
  </si>
  <si>
    <t>TGM8298</t>
  </si>
  <si>
    <t>ACTA DE CONFORMIDAD</t>
  </si>
  <si>
    <t>TGM8300</t>
  </si>
  <si>
    <t>TGM8301</t>
  </si>
  <si>
    <t>TGM8302</t>
  </si>
  <si>
    <t>TGM8303</t>
  </si>
  <si>
    <t>TGM8304</t>
  </si>
  <si>
    <t>TGM8305</t>
  </si>
  <si>
    <t>TGM8306</t>
  </si>
  <si>
    <t>TGM8307</t>
  </si>
  <si>
    <t>TGM8308</t>
  </si>
  <si>
    <t>TGM8309</t>
  </si>
  <si>
    <t>TGM8310</t>
  </si>
  <si>
    <t>TGM8311</t>
  </si>
  <si>
    <t>TGM8312</t>
  </si>
  <si>
    <t>TGM8314</t>
  </si>
  <si>
    <t>GARANTIA POR ACTA DE DEFUNCION CONTRATO 201294</t>
  </si>
  <si>
    <t>TGM8315</t>
  </si>
  <si>
    <t>GARANTIA POR ACTA DE DEFUNCION CONTRATO 201179</t>
  </si>
  <si>
    <t>TGM8316</t>
  </si>
  <si>
    <t>TGM8317</t>
  </si>
  <si>
    <t>TGM8318</t>
  </si>
  <si>
    <t>TGM8319</t>
  </si>
  <si>
    <t>TGM8320</t>
  </si>
  <si>
    <t>TGM8321</t>
  </si>
  <si>
    <t>CONSULTA COLOCACION DE LAPIDA</t>
  </si>
  <si>
    <t>TGM8322</t>
  </si>
  <si>
    <t>TGM8323</t>
  </si>
  <si>
    <t>TGM8324</t>
  </si>
  <si>
    <t>TGM8325</t>
  </si>
  <si>
    <t>TGM8327</t>
  </si>
  <si>
    <t>TGM8328</t>
  </si>
  <si>
    <t>TGM8329</t>
  </si>
  <si>
    <t>TGM8331</t>
  </si>
  <si>
    <t>TGM8332</t>
  </si>
  <si>
    <t>TGM8333</t>
  </si>
  <si>
    <t>TGM8334</t>
  </si>
  <si>
    <t>TGM8335</t>
  </si>
  <si>
    <t>COMNSULTA DE MANTENIMIENTO DE LAPIDA</t>
  </si>
  <si>
    <t>TGM8336</t>
  </si>
  <si>
    <t>TGM8337</t>
  </si>
  <si>
    <t>TGM8338</t>
  </si>
  <si>
    <t>TGM8339</t>
  </si>
  <si>
    <t>TGM8340</t>
  </si>
  <si>
    <t>TGM8341</t>
  </si>
  <si>
    <t>TGM8342</t>
  </si>
  <si>
    <t>GARANTIA POR ACTA DE DEFUNCION CONTRATO 200610</t>
  </si>
  <si>
    <t>TGM8343</t>
  </si>
  <si>
    <t>TGM8344</t>
  </si>
  <si>
    <t>TGM8345</t>
  </si>
  <si>
    <t>PODANO DE CESPED</t>
  </si>
  <si>
    <t>TGM8346</t>
  </si>
  <si>
    <t>TGM8347</t>
  </si>
  <si>
    <t>TGM8348</t>
  </si>
  <si>
    <t>TGM8349</t>
  </si>
  <si>
    <t>TGM8350</t>
  </si>
  <si>
    <t>TGM8351</t>
  </si>
  <si>
    <t>TGM8352</t>
  </si>
  <si>
    <t>TGM8353</t>
  </si>
  <si>
    <t>TGM8354</t>
  </si>
  <si>
    <t>TGM8355</t>
  </si>
  <si>
    <t>TGM8356</t>
  </si>
  <si>
    <t>TGM8357</t>
  </si>
  <si>
    <t>CONSULTA SOBRE COPIA DE CONTRATO</t>
  </si>
  <si>
    <t>TGM8358</t>
  </si>
  <si>
    <t>TGM8359</t>
  </si>
  <si>
    <t>TGM8360</t>
  </si>
  <si>
    <t>TGM8361</t>
  </si>
  <si>
    <t>TGM8362</t>
  </si>
  <si>
    <t>TGM8363</t>
  </si>
  <si>
    <t>TGM8364</t>
  </si>
  <si>
    <t>LAPIDA RAYADA</t>
  </si>
  <si>
    <t>TGM8365</t>
  </si>
  <si>
    <t>TGM8366</t>
  </si>
  <si>
    <t>TGM8367</t>
  </si>
  <si>
    <t>CARTA SOLICITANDO REPROGRAMACION DE CUOTAS</t>
  </si>
  <si>
    <t>TGM8368</t>
  </si>
  <si>
    <t>CONSULTA SOBRE SU CONTRATO RESUKETO</t>
  </si>
  <si>
    <t>TGM8369</t>
  </si>
  <si>
    <t>TGM8373</t>
  </si>
  <si>
    <t>TGM8374</t>
  </si>
  <si>
    <t>TGM8375</t>
  </si>
  <si>
    <t>TGM8376</t>
  </si>
  <si>
    <t>TGM8377</t>
  </si>
  <si>
    <t>TGM8378</t>
  </si>
  <si>
    <t>TGM8379</t>
  </si>
  <si>
    <t>CONSTANCIA DE ENTIERRO 200561</t>
  </si>
  <si>
    <t>TGM8380</t>
  </si>
  <si>
    <t>TGM8381</t>
  </si>
  <si>
    <t>TGM8382</t>
  </si>
  <si>
    <t>CONSULTA DE EXHUMACION</t>
  </si>
  <si>
    <t>TGM8383</t>
  </si>
  <si>
    <t>TGM8384</t>
  </si>
  <si>
    <t>VENTA LAPIDA</t>
  </si>
  <si>
    <t>TGM8385</t>
  </si>
  <si>
    <t>CONSULTA DE USO DE ESPACIO</t>
  </si>
  <si>
    <t>TGM8386</t>
  </si>
  <si>
    <t>TGM8387</t>
  </si>
  <si>
    <t>TGM8388</t>
  </si>
  <si>
    <t>CONSULTA DE PRECIOS DE LAPIDAS</t>
  </si>
  <si>
    <t>TGM8389</t>
  </si>
  <si>
    <t>CONSULTA DE PAGOS REALIZADOS</t>
  </si>
  <si>
    <t>TGM8390</t>
  </si>
  <si>
    <t>DEVOLUCION DE GARANTIA DE ACTA DE DEFUNCION 200919</t>
  </si>
  <si>
    <t>TGM8391</t>
  </si>
  <si>
    <t>TGM8394</t>
  </si>
  <si>
    <t>TGM8395</t>
  </si>
  <si>
    <t>TGM8396</t>
  </si>
  <si>
    <t>TGM8397</t>
  </si>
  <si>
    <t>TGM8398</t>
  </si>
  <si>
    <t>TGM8399</t>
  </si>
  <si>
    <t>TGM8400</t>
  </si>
  <si>
    <t>TGM8401</t>
  </si>
  <si>
    <t>TGM8402</t>
  </si>
  <si>
    <t>TGM8403</t>
  </si>
  <si>
    <t>TGM8404</t>
  </si>
  <si>
    <t>TGM8405</t>
  </si>
  <si>
    <t>TGM8406</t>
  </si>
  <si>
    <t>SOLICITUD PARA MANTENIMIENTO</t>
  </si>
  <si>
    <t>TGM8407</t>
  </si>
  <si>
    <t>TGM8408</t>
  </si>
  <si>
    <t>TGM8409</t>
  </si>
  <si>
    <t>TGM8410</t>
  </si>
  <si>
    <t>TGM8411</t>
  </si>
  <si>
    <t>TGM8412</t>
  </si>
  <si>
    <t>TGM8413</t>
  </si>
  <si>
    <t>TGM8414</t>
  </si>
  <si>
    <t>HOYOS PARA FLOREROS</t>
  </si>
  <si>
    <t>TGM8415</t>
  </si>
  <si>
    <t>TGM8416</t>
  </si>
  <si>
    <t>TGM8417</t>
  </si>
  <si>
    <t>TGM8418</t>
  </si>
  <si>
    <t>TGM8419</t>
  </si>
  <si>
    <t>TGM8420</t>
  </si>
  <si>
    <t>TGM8421</t>
  </si>
  <si>
    <t>TGM8422</t>
  </si>
  <si>
    <t>TGM8423</t>
  </si>
  <si>
    <t>TGM8424</t>
  </si>
  <si>
    <t>TGM8425</t>
  </si>
  <si>
    <t>TGM8426</t>
  </si>
  <si>
    <t>DEVOLUCION DE GARANTIA 200902</t>
  </si>
  <si>
    <t>TGM8427</t>
  </si>
  <si>
    <t>TGM8428</t>
  </si>
  <si>
    <t>TGM8429</t>
  </si>
  <si>
    <t>TGM8430</t>
  </si>
  <si>
    <t>TGM8431</t>
  </si>
  <si>
    <t>TGM8432</t>
  </si>
  <si>
    <t>TGM8433</t>
  </si>
  <si>
    <t>TGM8434</t>
  </si>
  <si>
    <t>TGM8435</t>
  </si>
  <si>
    <t>TGM8436</t>
  </si>
  <si>
    <t>TGM8437</t>
  </si>
  <si>
    <t>TGM8438</t>
  </si>
  <si>
    <t>TGM8439</t>
  </si>
  <si>
    <t>TGM8440</t>
  </si>
  <si>
    <t>TGM8441</t>
  </si>
  <si>
    <t>TGM8442</t>
  </si>
  <si>
    <t>TGM8443</t>
  </si>
  <si>
    <t>TGM8444</t>
  </si>
  <si>
    <t>GARANTIA POR ACTA DE DEFUNCION CONTRATO 5000945</t>
  </si>
  <si>
    <t>TGM8446</t>
  </si>
  <si>
    <t>TGM8447</t>
  </si>
  <si>
    <t>TGM8448</t>
  </si>
  <si>
    <t>TGM8449</t>
  </si>
  <si>
    <t>TGM8450</t>
  </si>
  <si>
    <t>TGM8451</t>
  </si>
  <si>
    <t>TGM8454</t>
  </si>
  <si>
    <t>TGM8455</t>
  </si>
  <si>
    <t>TGM8456</t>
  </si>
  <si>
    <t>CONFECCION DE LAPIDA CARRA</t>
  </si>
  <si>
    <t>TGM8457</t>
  </si>
  <si>
    <t>TGM8458</t>
  </si>
  <si>
    <t>TGM8459</t>
  </si>
  <si>
    <t>TGM8460</t>
  </si>
  <si>
    <t>TGM8461</t>
  </si>
  <si>
    <t>TGM8462</t>
  </si>
  <si>
    <t>TGM8463</t>
  </si>
  <si>
    <t>TGM8464</t>
  </si>
  <si>
    <t>TGM8465</t>
  </si>
  <si>
    <t>TGM8466</t>
  </si>
  <si>
    <t>TGM8467</t>
  </si>
  <si>
    <t>TGM8468</t>
  </si>
  <si>
    <t>TGM8469</t>
  </si>
  <si>
    <t>TGM8470</t>
  </si>
  <si>
    <t>TGM8471</t>
  </si>
  <si>
    <t>ENTREGA DE FLOREROS DE METAL</t>
  </si>
  <si>
    <t>TGM8472</t>
  </si>
  <si>
    <t>TGM8473</t>
  </si>
  <si>
    <t>TGM8474</t>
  </si>
  <si>
    <t>TGM8475</t>
  </si>
  <si>
    <t>TGM8476</t>
  </si>
  <si>
    <t>TGM8477</t>
  </si>
  <si>
    <t>TGM8478</t>
  </si>
  <si>
    <t>TGM8479</t>
  </si>
  <si>
    <t>TGM8480</t>
  </si>
  <si>
    <t>TGM8481</t>
  </si>
  <si>
    <t>TGM8482</t>
  </si>
  <si>
    <t>TGM8483</t>
  </si>
  <si>
    <t>TGM8484</t>
  </si>
  <si>
    <t>TGM8485</t>
  </si>
  <si>
    <t>TGM8486</t>
  </si>
  <si>
    <t>TGM8487</t>
  </si>
  <si>
    <t>ADJUNTAR SEGUNDO TITULAR</t>
  </si>
  <si>
    <t>TGM8488</t>
  </si>
  <si>
    <t>TGM8489</t>
  </si>
  <si>
    <t>TGM8490</t>
  </si>
  <si>
    <t>TGM8491</t>
  </si>
  <si>
    <t>TGM8492</t>
  </si>
  <si>
    <t>MINIMO PARA SEPULTAR</t>
  </si>
  <si>
    <t>TGM8493</t>
  </si>
  <si>
    <t>TGM8494</t>
  </si>
  <si>
    <t>TGM8495</t>
  </si>
  <si>
    <t>TGM8496</t>
  </si>
  <si>
    <t>TGM8497</t>
  </si>
  <si>
    <t>TGM8498</t>
  </si>
  <si>
    <t>TGM8499</t>
  </si>
  <si>
    <t>TGM8500</t>
  </si>
  <si>
    <t>PERIODO DE CARENCIA</t>
  </si>
  <si>
    <t>TGM8501</t>
  </si>
  <si>
    <t>TGM8502</t>
  </si>
  <si>
    <t>TGM8503</t>
  </si>
  <si>
    <t>TGM8504</t>
  </si>
  <si>
    <t>TGM8505</t>
  </si>
  <si>
    <t>TGM8506</t>
  </si>
  <si>
    <t>TGM8507</t>
  </si>
  <si>
    <t>TGM8508</t>
  </si>
  <si>
    <t>TGM8509</t>
  </si>
  <si>
    <t>TGM8510</t>
  </si>
  <si>
    <t>TGM8511</t>
  </si>
  <si>
    <t>TGM8512</t>
  </si>
  <si>
    <t>TGM8513</t>
  </si>
  <si>
    <t>TGM8514</t>
  </si>
  <si>
    <t>TGM8515</t>
  </si>
  <si>
    <t>TGM8516</t>
  </si>
  <si>
    <t>TGM8517</t>
  </si>
  <si>
    <t>TGM8518</t>
  </si>
  <si>
    <t>TGM8519</t>
  </si>
  <si>
    <t>TGM8520</t>
  </si>
  <si>
    <t>TGM8521</t>
  </si>
  <si>
    <t>TGM8522</t>
  </si>
  <si>
    <t>TGM8523</t>
  </si>
  <si>
    <t>TGM8524</t>
  </si>
  <si>
    <t>TGM8525</t>
  </si>
  <si>
    <t>TGM8526</t>
  </si>
  <si>
    <t>TGM8527</t>
  </si>
  <si>
    <t>TGM8528</t>
  </si>
  <si>
    <t>TGM8529</t>
  </si>
  <si>
    <t>TGM8530</t>
  </si>
  <si>
    <t>TGM8531</t>
  </si>
  <si>
    <t>TGM8532</t>
  </si>
  <si>
    <t>TGM8533</t>
  </si>
  <si>
    <t>TGM8534</t>
  </si>
  <si>
    <t>TGM8535</t>
  </si>
  <si>
    <t>TGM8536</t>
  </si>
  <si>
    <t>COPIA DEL CERTIFICADO MEDICO</t>
  </si>
  <si>
    <t>TGM8537</t>
  </si>
  <si>
    <t>TGM8538</t>
  </si>
  <si>
    <t>TGM8539</t>
  </si>
  <si>
    <t>TGM8540</t>
  </si>
  <si>
    <t>TGM8541</t>
  </si>
  <si>
    <t>TGM8542</t>
  </si>
  <si>
    <t>TGM8543</t>
  </si>
  <si>
    <t>TGM8544</t>
  </si>
  <si>
    <t>TGM8545</t>
  </si>
  <si>
    <t>TGM8546</t>
  </si>
  <si>
    <t>TGM8547</t>
  </si>
  <si>
    <t>TGM8549</t>
  </si>
  <si>
    <t>DEVOLUCION DE GARANTIA DE ACTA DE DEFUNCION 5001195</t>
  </si>
  <si>
    <t>TGM8550</t>
  </si>
  <si>
    <t>DEVOLUCION DE GARANTIA DE ACTA DE DEFUNCION 5000795</t>
  </si>
  <si>
    <t>TGM8551</t>
  </si>
  <si>
    <t>DEVOLUCION DE GARANTIA DE ACTA DE DEFUNCION 200077</t>
  </si>
  <si>
    <t>TGM8552</t>
  </si>
  <si>
    <t>TGM8553</t>
  </si>
  <si>
    <t>TGM8554</t>
  </si>
  <si>
    <t>TGM8555</t>
  </si>
  <si>
    <t>TGM8556</t>
  </si>
  <si>
    <t>GARANTIA POR ACTA DE DEFUNCION CONTRATO 200959</t>
  </si>
  <si>
    <t>TGM8557</t>
  </si>
  <si>
    <t>ACTUALIZACION DE DATOS 200881</t>
  </si>
  <si>
    <t>TGM8558</t>
  </si>
  <si>
    <t>TGM8559</t>
  </si>
  <si>
    <t>TGM8560</t>
  </si>
  <si>
    <t>TGM8561</t>
  </si>
  <si>
    <t>TGM8562</t>
  </si>
  <si>
    <t>TGM8563</t>
  </si>
  <si>
    <t>VENTA SARCOFAGO JUMBO</t>
  </si>
  <si>
    <t>TGM8564</t>
  </si>
  <si>
    <t>TGM8565</t>
  </si>
  <si>
    <t>TGM8566</t>
  </si>
  <si>
    <t>TGM8568</t>
  </si>
  <si>
    <t>GARANTIA POR ACTA DE DEFUNCION CONTRATO 5001375</t>
  </si>
  <si>
    <t>TGM8569</t>
  </si>
  <si>
    <t>TGM8570</t>
  </si>
  <si>
    <t>TGM8571</t>
  </si>
  <si>
    <t>TGM8572</t>
  </si>
  <si>
    <t>TGM8573</t>
  </si>
  <si>
    <t>LAPIDA NO COLOCADA</t>
  </si>
  <si>
    <t>TGM8574</t>
  </si>
  <si>
    <t>TGM8575</t>
  </si>
  <si>
    <t>TGM8576</t>
  </si>
  <si>
    <t>CERTIFICADO DE USO 5001375</t>
  </si>
  <si>
    <t>TGM8577</t>
  </si>
  <si>
    <t>TGM8578</t>
  </si>
  <si>
    <t>TGM8579</t>
  </si>
  <si>
    <t>TGM8580</t>
  </si>
  <si>
    <t>TGM8581</t>
  </si>
  <si>
    <t>TGM8582</t>
  </si>
  <si>
    <t>TGM8583</t>
  </si>
  <si>
    <t>TGM8584</t>
  </si>
  <si>
    <t>TGM8585</t>
  </si>
  <si>
    <t>TGM8586</t>
  </si>
  <si>
    <t>TGM8587</t>
  </si>
  <si>
    <t>TGM8588</t>
  </si>
  <si>
    <t>TGM8589</t>
  </si>
  <si>
    <t>TGM8590</t>
  </si>
  <si>
    <t>TGM8591</t>
  </si>
  <si>
    <t>TGM8592</t>
  </si>
  <si>
    <t>TGM8593</t>
  </si>
  <si>
    <t>TGM8594</t>
  </si>
  <si>
    <t>TGM8595</t>
  </si>
  <si>
    <t>TGM8596</t>
  </si>
  <si>
    <t>TGM8597</t>
  </si>
  <si>
    <t>TGM8598</t>
  </si>
  <si>
    <t>TGM8599</t>
  </si>
  <si>
    <t>TGM8600</t>
  </si>
  <si>
    <t>TGM8602</t>
  </si>
  <si>
    <t>DEVOLUCION DE GARANTIA DE ACTA DE DEFUNCION 200866</t>
  </si>
  <si>
    <t>TGM8603</t>
  </si>
  <si>
    <t>TGM8604</t>
  </si>
  <si>
    <t>TGM8605</t>
  </si>
  <si>
    <t>TGM8606</t>
  </si>
  <si>
    <t>TGM8607</t>
  </si>
  <si>
    <t>TGM8608</t>
  </si>
  <si>
    <t>CAMBIO DE TITULAR POR FALLECIMIENTO 200753</t>
  </si>
  <si>
    <t>TGM8609</t>
  </si>
  <si>
    <t>TGM8610</t>
  </si>
  <si>
    <t>TGM8612</t>
  </si>
  <si>
    <t>TGM8613</t>
  </si>
  <si>
    <t>TGM8614</t>
  </si>
  <si>
    <t>TGM8615</t>
  </si>
  <si>
    <t>TGM8617</t>
  </si>
  <si>
    <t>SE ENTREGA CERTIFICADO DE USO N_&amp;DEG;7238</t>
  </si>
  <si>
    <t>TGM8618</t>
  </si>
  <si>
    <t>TGM8619</t>
  </si>
  <si>
    <t>TGM8620</t>
  </si>
  <si>
    <t>SOLICITA ESTADO DE CUENTA 201055</t>
  </si>
  <si>
    <t>TGM8621</t>
  </si>
  <si>
    <t>TGM8622</t>
  </si>
  <si>
    <t>TGM8623</t>
  </si>
  <si>
    <t>TGM8624</t>
  </si>
  <si>
    <t>TGM8625</t>
  </si>
  <si>
    <t>TGM8626</t>
  </si>
  <si>
    <t>TGM8627</t>
  </si>
  <si>
    <t>TGM8628</t>
  </si>
  <si>
    <t>TGM8629</t>
  </si>
  <si>
    <t>TGM8630</t>
  </si>
  <si>
    <t>SE ENTREGA CERTIFICADO DE USO N&amp;DEG;7248</t>
  </si>
  <si>
    <t>TGM8631</t>
  </si>
  <si>
    <t>TGM8632</t>
  </si>
  <si>
    <t>AGREGAR 2DO TITULAR</t>
  </si>
  <si>
    <t>TGM8633</t>
  </si>
  <si>
    <t>TGM8634</t>
  </si>
  <si>
    <t>CARTA DE AUTORIZACION</t>
  </si>
  <si>
    <t>TGM8635</t>
  </si>
  <si>
    <t>TGM8636</t>
  </si>
  <si>
    <t>TGM8637</t>
  </si>
  <si>
    <t>TGM8638</t>
  </si>
  <si>
    <t>TGM8639</t>
  </si>
  <si>
    <t>TGM8640</t>
  </si>
  <si>
    <t>TGM8641</t>
  </si>
  <si>
    <t>TGM8642</t>
  </si>
  <si>
    <t>TGM8643</t>
  </si>
  <si>
    <t>TGM8644</t>
  </si>
  <si>
    <t>TGM8645</t>
  </si>
  <si>
    <t>TGM8646</t>
  </si>
  <si>
    <t>TGM8647</t>
  </si>
  <si>
    <t>TGM8648</t>
  </si>
  <si>
    <t>TGM8649</t>
  </si>
  <si>
    <t>TGM8650</t>
  </si>
  <si>
    <t>TGM8651</t>
  </si>
  <si>
    <t>TGM8654</t>
  </si>
  <si>
    <t>TGM8655</t>
  </si>
  <si>
    <t>TGM8656</t>
  </si>
  <si>
    <t>TGM8657</t>
  </si>
  <si>
    <t>TGM8658</t>
  </si>
  <si>
    <t>TGM8659</t>
  </si>
  <si>
    <t>TGM8660</t>
  </si>
  <si>
    <t>TGM8661</t>
  </si>
  <si>
    <t>EXHUMACION DE CUERPO</t>
  </si>
  <si>
    <t>TGM8662</t>
  </si>
  <si>
    <t>TGM8663</t>
  </si>
  <si>
    <t>TGM8664</t>
  </si>
  <si>
    <t>RECLAMO DE DEUDA</t>
  </si>
  <si>
    <t>TGM8665</t>
  </si>
  <si>
    <t>TGM8666</t>
  </si>
  <si>
    <t>TGM8668</t>
  </si>
  <si>
    <t>TGM8669</t>
  </si>
  <si>
    <t>TGM8670</t>
  </si>
  <si>
    <t>TGM8671</t>
  </si>
  <si>
    <t>TGM8672</t>
  </si>
  <si>
    <t>DEVOLUCION DE GARANTIA DE ACTA DE DEFUNCION 201308</t>
  </si>
  <si>
    <t>TGM8673</t>
  </si>
  <si>
    <t>TGM8674</t>
  </si>
  <si>
    <t>TGM8675</t>
  </si>
  <si>
    <t>REGULARIZACION DE ACTA DE DEFUNCION  201064</t>
  </si>
  <si>
    <t>TGM8677</t>
  </si>
  <si>
    <t>TGM8678</t>
  </si>
  <si>
    <t>TGM8679</t>
  </si>
  <si>
    <t>TGM8680</t>
  </si>
  <si>
    <t>TGM8681</t>
  </si>
  <si>
    <t>TGM8682</t>
  </si>
  <si>
    <t>TGM8684</t>
  </si>
  <si>
    <t>TGM8685</t>
  </si>
  <si>
    <t>TGM8686</t>
  </si>
  <si>
    <t>TGM8687</t>
  </si>
  <si>
    <t>TGM8688</t>
  </si>
  <si>
    <t>TGM8689</t>
  </si>
  <si>
    <t>TGM8690</t>
  </si>
  <si>
    <t>DEVOLUCION DE GARANTIA DE ACTA DE DEFUNCION 200881</t>
  </si>
  <si>
    <t>TGM8691</t>
  </si>
  <si>
    <t>TGM8692</t>
  </si>
  <si>
    <t>TGM8693</t>
  </si>
  <si>
    <t>TGM8694</t>
  </si>
  <si>
    <t>GARANTIA DE ACTA DE DEFUNCIÓN</t>
  </si>
  <si>
    <t>TGM8695</t>
  </si>
  <si>
    <t>TGM8696</t>
  </si>
  <si>
    <t>TGM8697</t>
  </si>
  <si>
    <t>TGM8698</t>
  </si>
  <si>
    <t>TGM8699</t>
  </si>
  <si>
    <t>TGM8700</t>
  </si>
  <si>
    <t>TGM8701</t>
  </si>
  <si>
    <t>ELABORACION DE CABECERA Y JARDINERA</t>
  </si>
  <si>
    <t>TGM8702</t>
  </si>
  <si>
    <t>TGM8703</t>
  </si>
  <si>
    <t>DEVOLUCION DE GARANTIA DE ACTA DE DEFUNCION 200841</t>
  </si>
  <si>
    <t>TGM8704</t>
  </si>
  <si>
    <t>TGM8705</t>
  </si>
  <si>
    <t>DEVOLUCION DE GARANTIA DE ACTA DE DEFUNCION 201021</t>
  </si>
  <si>
    <t>TGM8706</t>
  </si>
  <si>
    <t>SOLICITA ESTADO DE CUENTA ACTUAL 200165</t>
  </si>
  <si>
    <t>TGM8707</t>
  </si>
  <si>
    <t>TGM8708</t>
  </si>
  <si>
    <t>TGM8709</t>
  </si>
  <si>
    <t>TGM8710</t>
  </si>
  <si>
    <t>TGM8711</t>
  </si>
  <si>
    <t>TGM8712</t>
  </si>
  <si>
    <t>TGM8713</t>
  </si>
  <si>
    <t>TGM8714</t>
  </si>
  <si>
    <t>TGM8715</t>
  </si>
  <si>
    <t>TGM8717</t>
  </si>
  <si>
    <t>TGM8718</t>
  </si>
  <si>
    <t>TGM8719</t>
  </si>
  <si>
    <t>TGM8720</t>
  </si>
  <si>
    <t>TGM8721</t>
  </si>
  <si>
    <t>TGM8722</t>
  </si>
  <si>
    <t>TGM8723</t>
  </si>
  <si>
    <t>TGM8724</t>
  </si>
  <si>
    <t>TGM8725</t>
  </si>
  <si>
    <t>TGM8727</t>
  </si>
  <si>
    <t>TGM8728</t>
  </si>
  <si>
    <t>TGM8729</t>
  </si>
  <si>
    <t>TGM8730</t>
  </si>
  <si>
    <t>TGM8731</t>
  </si>
  <si>
    <t>TGM8732</t>
  </si>
  <si>
    <t>TGM8733</t>
  </si>
  <si>
    <t>TGM8734</t>
  </si>
  <si>
    <t>TGM8735</t>
  </si>
  <si>
    <t>TGM8736</t>
  </si>
  <si>
    <t>TGM8737</t>
  </si>
  <si>
    <t>TGM8738</t>
  </si>
  <si>
    <t>TGM8739</t>
  </si>
  <si>
    <t>TGM8740</t>
  </si>
  <si>
    <t>TGM8741</t>
  </si>
  <si>
    <t>TGM8742</t>
  </si>
  <si>
    <t>TGM8743</t>
  </si>
  <si>
    <t>TGM8744</t>
  </si>
  <si>
    <t>TGM8745</t>
  </si>
  <si>
    <t>TGM8746</t>
  </si>
  <si>
    <t>TGM8747</t>
  </si>
  <si>
    <t>TGM8748</t>
  </si>
  <si>
    <t>GARANTIA POR EL ACTA DE DEFUNCION</t>
  </si>
  <si>
    <t>TGM8749</t>
  </si>
  <si>
    <t>TGM8750</t>
  </si>
  <si>
    <t>TGM8751</t>
  </si>
  <si>
    <t>TGM8752</t>
  </si>
  <si>
    <t>TGM8753</t>
  </si>
  <si>
    <t>TGM8754</t>
  </si>
  <si>
    <t>TGM8755</t>
  </si>
  <si>
    <t>TGM8756</t>
  </si>
  <si>
    <t>TGM8757</t>
  </si>
  <si>
    <t>TGM8758</t>
  </si>
  <si>
    <t>TGM8759</t>
  </si>
  <si>
    <t>TGM8760</t>
  </si>
  <si>
    <t>TGM8761</t>
  </si>
  <si>
    <t>TGM8762</t>
  </si>
  <si>
    <t>TGM8763</t>
  </si>
  <si>
    <t>TGM8764</t>
  </si>
  <si>
    <t>TGM8765</t>
  </si>
  <si>
    <t>TGM8766</t>
  </si>
  <si>
    <t>TGM8767</t>
  </si>
  <si>
    <t>TGM8768</t>
  </si>
  <si>
    <t>TGM8769</t>
  </si>
  <si>
    <t>TGM8770</t>
  </si>
  <si>
    <t>TGM8771</t>
  </si>
  <si>
    <t>TGM8772</t>
  </si>
  <si>
    <t>GARANTIA DEL ACTA DE DEFUNCION</t>
  </si>
  <si>
    <t>TGM8773</t>
  </si>
  <si>
    <t>TGM8774</t>
  </si>
  <si>
    <t>TGM8775</t>
  </si>
  <si>
    <t>TGM8776</t>
  </si>
  <si>
    <t>TGM8777</t>
  </si>
  <si>
    <t>TGM8778</t>
  </si>
  <si>
    <t>GARANTIA POR ACTA DE DEFUNCION</t>
  </si>
  <si>
    <t>TGM8779</t>
  </si>
  <si>
    <t>TGM8780</t>
  </si>
  <si>
    <t>TGM8781</t>
  </si>
  <si>
    <t>TGM8782</t>
  </si>
  <si>
    <t>TGM8783</t>
  </si>
  <si>
    <t>TGM8784</t>
  </si>
  <si>
    <t>TGM8785</t>
  </si>
  <si>
    <t>TGM8786</t>
  </si>
  <si>
    <t>TGM8787</t>
  </si>
  <si>
    <t>TGM8788</t>
  </si>
  <si>
    <t>TGM8790</t>
  </si>
  <si>
    <t>TGM8791</t>
  </si>
  <si>
    <t>TGM8792</t>
  </si>
  <si>
    <t>TGM8793</t>
  </si>
  <si>
    <t>TGM8794</t>
  </si>
  <si>
    <t>TGM8795</t>
  </si>
  <si>
    <t>TGM8796</t>
  </si>
  <si>
    <t>TGM8797</t>
  </si>
  <si>
    <t>TGM8798</t>
  </si>
  <si>
    <t>TGM8799</t>
  </si>
  <si>
    <t>TGM8800</t>
  </si>
  <si>
    <t>GARANTIA DEL ACTA DE ACTA DE DEFUNCION</t>
  </si>
  <si>
    <t>TGM8801</t>
  </si>
  <si>
    <t>TGM8802</t>
  </si>
  <si>
    <t>TGM8803</t>
  </si>
  <si>
    <t>TGM8804</t>
  </si>
  <si>
    <t>TGM8805</t>
  </si>
  <si>
    <t>TGM8806</t>
  </si>
  <si>
    <t>DEVOLUCION DE LA GARANTIA</t>
  </si>
  <si>
    <t>TGM8807</t>
  </si>
  <si>
    <t>TGM8808</t>
  </si>
  <si>
    <t>TGM8809</t>
  </si>
  <si>
    <t>TGM8810</t>
  </si>
  <si>
    <t>TGM8811</t>
  </si>
  <si>
    <t>TGM8812</t>
  </si>
  <si>
    <t>RECLAMO DE ESPACIO</t>
  </si>
  <si>
    <t>TGM8813</t>
  </si>
  <si>
    <t>TGM8814</t>
  </si>
  <si>
    <t>TGM8815</t>
  </si>
  <si>
    <t>TGM8816</t>
  </si>
  <si>
    <t>TGM8817</t>
  </si>
  <si>
    <t>TGM8818</t>
  </si>
  <si>
    <t>TGM8819</t>
  </si>
  <si>
    <t>TGM8820</t>
  </si>
  <si>
    <t>TGM8821</t>
  </si>
  <si>
    <t>TGM8822</t>
  </si>
  <si>
    <t>TGM8823</t>
  </si>
  <si>
    <t>TGM8824</t>
  </si>
  <si>
    <t>TGM8825</t>
  </si>
  <si>
    <t>UBICACION DE LAPIDA</t>
  </si>
  <si>
    <t>TGM8826</t>
  </si>
  <si>
    <t>RAJADURA DE LAPIDA</t>
  </si>
  <si>
    <t>TGM8827</t>
  </si>
  <si>
    <t>LAPIDA CON HUECOS</t>
  </si>
  <si>
    <t>TGM8828</t>
  </si>
  <si>
    <t>TGM8829</t>
  </si>
  <si>
    <t>TGM8830</t>
  </si>
  <si>
    <t>TGM8831</t>
  </si>
  <si>
    <t>TGM8833</t>
  </si>
  <si>
    <t>TGM8834</t>
  </si>
  <si>
    <t>TGM8835</t>
  </si>
  <si>
    <t>TGM8836</t>
  </si>
  <si>
    <t>TGM8837</t>
  </si>
  <si>
    <t>TGM8839</t>
  </si>
  <si>
    <t>GARANTIA POR ACTA DE DEFUNCION CONTRATO 200804</t>
  </si>
  <si>
    <t>TGM8840</t>
  </si>
  <si>
    <t>TGM8841</t>
  </si>
  <si>
    <t>TGM8843</t>
  </si>
  <si>
    <t>TGM8844</t>
  </si>
  <si>
    <t>TGM8845</t>
  </si>
  <si>
    <t>TGM8846</t>
  </si>
  <si>
    <t>GARANTIA POR ACTA DE DEFUNCION CONTRATO 201287</t>
  </si>
  <si>
    <t>TGM8847</t>
  </si>
  <si>
    <t>TGM8848</t>
  </si>
  <si>
    <t>TGM8849</t>
  </si>
  <si>
    <t>TGM8850</t>
  </si>
  <si>
    <t>TGM8851</t>
  </si>
  <si>
    <t>TGM8852</t>
  </si>
  <si>
    <t>TGM8853</t>
  </si>
  <si>
    <t>TGM8854</t>
  </si>
  <si>
    <t>TGM8855</t>
  </si>
  <si>
    <t>TGM8856</t>
  </si>
  <si>
    <t>TGM8857</t>
  </si>
  <si>
    <t>TGM8858</t>
  </si>
  <si>
    <t>TGM8859</t>
  </si>
  <si>
    <t>TGM8860</t>
  </si>
  <si>
    <t>TGM8861</t>
  </si>
  <si>
    <t>TGM8862</t>
  </si>
  <si>
    <t>TGM8864</t>
  </si>
  <si>
    <t>CONSTANCIA DE SEPULTURA 200560</t>
  </si>
  <si>
    <t>TGM8868</t>
  </si>
  <si>
    <t>TGM8872</t>
  </si>
  <si>
    <t>TGM8874</t>
  </si>
  <si>
    <t>TGM8875</t>
  </si>
  <si>
    <t>DEVOLUCION DE GARANTIA.</t>
  </si>
  <si>
    <t>TGM8876</t>
  </si>
  <si>
    <t>TGM8877</t>
  </si>
  <si>
    <t>TGM8878</t>
  </si>
  <si>
    <t>TGM8879</t>
  </si>
  <si>
    <t>TGM8881</t>
  </si>
  <si>
    <t>TGM8882</t>
  </si>
  <si>
    <t>GARANTIA POR ACTA DE DEFUNCION CONTRATO 200871</t>
  </si>
  <si>
    <t>TGM8883</t>
  </si>
  <si>
    <t>CERTIFICADO DE USO 200359</t>
  </si>
  <si>
    <t>TGM8885</t>
  </si>
  <si>
    <t>TGM8886</t>
  </si>
  <si>
    <t>TGM8887</t>
  </si>
  <si>
    <t>Pamela Diana SAC Caro Alhua</t>
  </si>
  <si>
    <t>TGM8890</t>
  </si>
  <si>
    <t>TGM8891</t>
  </si>
  <si>
    <t>TGM8892</t>
  </si>
  <si>
    <t>TGM8893</t>
  </si>
  <si>
    <t>Pamela Diana Caro Alhua  SAC cor</t>
  </si>
  <si>
    <t>TGM8894</t>
  </si>
  <si>
    <t>TGM8895</t>
  </si>
  <si>
    <t>TGM8896</t>
  </si>
  <si>
    <t>TGM8897</t>
  </si>
  <si>
    <t>TGM8898</t>
  </si>
  <si>
    <t>TGM8899</t>
  </si>
  <si>
    <t>TGM8900</t>
  </si>
  <si>
    <t>TGM8902</t>
  </si>
  <si>
    <t>TGM8903</t>
  </si>
  <si>
    <t>TGM8904</t>
  </si>
  <si>
    <t>TGM8905</t>
  </si>
  <si>
    <t>TGM8906</t>
  </si>
  <si>
    <t>TGM8908</t>
  </si>
  <si>
    <t>TGM8909</t>
  </si>
  <si>
    <t>TGM8911</t>
  </si>
  <si>
    <t>TGM8912</t>
  </si>
  <si>
    <t>TGM8913</t>
  </si>
  <si>
    <t>TGM8915</t>
  </si>
  <si>
    <t>ACTA DE CAMBIO DE SARCOFAGO</t>
  </si>
  <si>
    <t>TGM8916</t>
  </si>
  <si>
    <t>TGM8917</t>
  </si>
  <si>
    <t>TGM8918</t>
  </si>
  <si>
    <t>TGM8919</t>
  </si>
  <si>
    <t>GARANTIA POR ACTA DE DEFUNCION CONTRATO 5005725</t>
  </si>
  <si>
    <t>TGM8920</t>
  </si>
  <si>
    <t>TGM8921</t>
  </si>
  <si>
    <t>TGM8922</t>
  </si>
  <si>
    <t>TGM8923</t>
  </si>
  <si>
    <t>TGM8924</t>
  </si>
  <si>
    <t>TGM8925</t>
  </si>
  <si>
    <t>SOLICITUD PARA REACTIVAR CONTRATO</t>
  </si>
  <si>
    <t>TGM8926</t>
  </si>
  <si>
    <t>TGM8927</t>
  </si>
  <si>
    <t>TGM8928</t>
  </si>
  <si>
    <t>TGM8931</t>
  </si>
  <si>
    <t>TGM8932</t>
  </si>
  <si>
    <t>TGM8933</t>
  </si>
  <si>
    <t>TGM8934</t>
  </si>
  <si>
    <t>TGM8935</t>
  </si>
  <si>
    <t>TGM8936</t>
  </si>
  <si>
    <t>TGM8937</t>
  </si>
  <si>
    <t>TGM8938</t>
  </si>
  <si>
    <t>TGM8939</t>
  </si>
  <si>
    <t>TGM8940</t>
  </si>
  <si>
    <t>TGM8941</t>
  </si>
  <si>
    <t>TGM8942</t>
  </si>
  <si>
    <t>TGM8943</t>
  </si>
  <si>
    <t>TGM8944</t>
  </si>
  <si>
    <t>TGM8945</t>
  </si>
  <si>
    <t>TGM8946</t>
  </si>
  <si>
    <t>TGM8947</t>
  </si>
  <si>
    <t>TGM8948</t>
  </si>
  <si>
    <t>TGM8949</t>
  </si>
  <si>
    <t>TGM8950</t>
  </si>
  <si>
    <t>TGM8951</t>
  </si>
  <si>
    <t>SOLICITUD DE AUTORIZACION PARA COLOCAR CAPILLA EN SU MAUSOLEO</t>
  </si>
  <si>
    <t>TGM8953</t>
  </si>
  <si>
    <t>TGM8955</t>
  </si>
  <si>
    <t>TGM8958</t>
  </si>
  <si>
    <t>TGM8959</t>
  </si>
  <si>
    <t>RECLAMO POR  PAGO</t>
  </si>
  <si>
    <t>TGM8960</t>
  </si>
  <si>
    <t>QUEJA POR NIVELACION DE CESPED</t>
  </si>
  <si>
    <t>TGM8961</t>
  </si>
  <si>
    <t>TGM8962</t>
  </si>
  <si>
    <t>TGM8963</t>
  </si>
  <si>
    <t>TGM8964</t>
  </si>
  <si>
    <t>ESPACIO SIN LAPIDA DE MARMOL</t>
  </si>
  <si>
    <t>TGM8965</t>
  </si>
  <si>
    <t>TGM8966</t>
  </si>
  <si>
    <t>TGM8967</t>
  </si>
  <si>
    <t>TGM8968</t>
  </si>
  <si>
    <t>TGM8969</t>
  </si>
  <si>
    <t>TGM8970</t>
  </si>
  <si>
    <t>TGM8971</t>
  </si>
  <si>
    <t>TGM8972</t>
  </si>
  <si>
    <t>TGM8974</t>
  </si>
  <si>
    <t>TGM8977</t>
  </si>
  <si>
    <t>TGM8978</t>
  </si>
  <si>
    <t>CERTIFICADO DE USO 5005145</t>
  </si>
  <si>
    <t>TGM8979</t>
  </si>
  <si>
    <t>TGM8980</t>
  </si>
  <si>
    <t>TGM8981</t>
  </si>
  <si>
    <t>TGM8982</t>
  </si>
  <si>
    <t>TGM8983</t>
  </si>
  <si>
    <t>TGM8984</t>
  </si>
  <si>
    <t>TGM8985</t>
  </si>
  <si>
    <t>TGM8986</t>
  </si>
  <si>
    <t>TGM8987</t>
  </si>
  <si>
    <t>LAPIDA TOTA</t>
  </si>
  <si>
    <t>TGM8989</t>
  </si>
  <si>
    <t>TGM8990</t>
  </si>
  <si>
    <t>DEVOLUCION DE GARANTIA DE ACTA DE DEFUNCION 5006485</t>
  </si>
  <si>
    <t>TGM8991</t>
  </si>
  <si>
    <t>ESTADO DE CUENTA ACTUAL 201055</t>
  </si>
  <si>
    <t>TGM8992</t>
  </si>
  <si>
    <t>TGM8993</t>
  </si>
  <si>
    <t>TGM8994</t>
  </si>
  <si>
    <t>TGM8995</t>
  </si>
  <si>
    <t>TGM8996</t>
  </si>
  <si>
    <t>TGM8997</t>
  </si>
  <si>
    <t>TGM8998</t>
  </si>
  <si>
    <t>TGM8999</t>
  </si>
  <si>
    <t>REPUESTA DE SOLICITUD</t>
  </si>
  <si>
    <t>TGM9001</t>
  </si>
  <si>
    <t>TGM9002</t>
  </si>
  <si>
    <t>SOLICITA DEVOLUCION DE GARANTIA 201304</t>
  </si>
  <si>
    <t>TGM9003</t>
  </si>
  <si>
    <t>TGM9004</t>
  </si>
  <si>
    <t>TGM9005</t>
  </si>
  <si>
    <t>TGM9006</t>
  </si>
  <si>
    <t>SOLICITA GARANTIA POR ACTA DE DEFUNCION 5005235</t>
  </si>
  <si>
    <t>TGM9009</t>
  </si>
  <si>
    <t>TGM9010</t>
  </si>
  <si>
    <t>INGRESO DE BENEFICIARIO</t>
  </si>
  <si>
    <t>TGM9011</t>
  </si>
  <si>
    <t>TGM9012</t>
  </si>
  <si>
    <t>TGM9013</t>
  </si>
  <si>
    <t>CREDIMUYA</t>
  </si>
  <si>
    <t>TGM9014</t>
  </si>
  <si>
    <t>TGM9015</t>
  </si>
  <si>
    <t>TGM9016</t>
  </si>
  <si>
    <t>TGM9017</t>
  </si>
  <si>
    <t>TGM9018</t>
  </si>
  <si>
    <t>TGM9019</t>
  </si>
  <si>
    <t>TGM9020</t>
  </si>
  <si>
    <t>TGM9021</t>
  </si>
  <si>
    <t>TGM9022</t>
  </si>
  <si>
    <t>DEVOLUCION DE GARANTIA DE ACTA DE DEFUNCION 5007075</t>
  </si>
  <si>
    <t>TGM9023</t>
  </si>
  <si>
    <t>TGM9024</t>
  </si>
  <si>
    <t>TGM9027</t>
  </si>
  <si>
    <t>ACTA DE TRASLADO INTERNO</t>
  </si>
  <si>
    <t>TGM9028</t>
  </si>
  <si>
    <t>SOLICITUD DE REUBICACION DE ESPACIO</t>
  </si>
  <si>
    <t>TGM9029</t>
  </si>
  <si>
    <t>TGM9030</t>
  </si>
  <si>
    <t>TGM9031</t>
  </si>
  <si>
    <t>TGM9032</t>
  </si>
  <si>
    <t>TGM9033</t>
  </si>
  <si>
    <t>TGM9034</t>
  </si>
  <si>
    <t>TGM9035</t>
  </si>
  <si>
    <t>TGM9036</t>
  </si>
  <si>
    <t>TGM9037</t>
  </si>
  <si>
    <t>TGM9038</t>
  </si>
  <si>
    <t>TGM9039</t>
  </si>
  <si>
    <t>TGM9040</t>
  </si>
  <si>
    <t>TGM9041</t>
  </si>
  <si>
    <t>TGM9042</t>
  </si>
  <si>
    <t>TGM9043</t>
  </si>
  <si>
    <t>TGM9044</t>
  </si>
  <si>
    <t>TGM9045</t>
  </si>
  <si>
    <t>TGM9046</t>
  </si>
  <si>
    <t>TGM9047</t>
  </si>
  <si>
    <t>TGM9048</t>
  </si>
  <si>
    <t>TGM9049</t>
  </si>
  <si>
    <t>TGM9050</t>
  </si>
  <si>
    <t>TGM9051</t>
  </si>
  <si>
    <t>TGM9052</t>
  </si>
  <si>
    <t>TGM9053</t>
  </si>
  <si>
    <t>TGM9054</t>
  </si>
  <si>
    <t>TGM9055</t>
  </si>
  <si>
    <t>TGM9056</t>
  </si>
  <si>
    <t>TGM9057</t>
  </si>
  <si>
    <t>TGM9058</t>
  </si>
  <si>
    <t>TGM9059</t>
  </si>
  <si>
    <t>TGM9060</t>
  </si>
  <si>
    <t>TGM9062</t>
  </si>
  <si>
    <t>TGM9063</t>
  </si>
  <si>
    <t>TGM9064</t>
  </si>
  <si>
    <t>TGM9065</t>
  </si>
  <si>
    <t>TGM9066</t>
  </si>
  <si>
    <t>TGM9067</t>
  </si>
  <si>
    <t>SOLICITA COPIA DE BOLETAS DE PAGO 5001195</t>
  </si>
  <si>
    <t>TGM9068</t>
  </si>
  <si>
    <t>RETIRO DE LAPIDA QUE CUMPLE CON FORMATO</t>
  </si>
  <si>
    <t>TGM9069</t>
  </si>
  <si>
    <t>TGM9070</t>
  </si>
  <si>
    <t>TGM9071</t>
  </si>
  <si>
    <t>TGM9072</t>
  </si>
  <si>
    <t>RECLAMO N&amp;DEG; 10</t>
  </si>
  <si>
    <t>TGM9073</t>
  </si>
  <si>
    <t>TGM9074</t>
  </si>
  <si>
    <t>TGM9075</t>
  </si>
  <si>
    <t>TGM9076</t>
  </si>
  <si>
    <t>TGM9077</t>
  </si>
  <si>
    <t>TGM9078</t>
  </si>
  <si>
    <t>TGM9079</t>
  </si>
  <si>
    <t>TGM9081</t>
  </si>
  <si>
    <t>SOLICITUD DE ANULACION DE CONTRATO</t>
  </si>
  <si>
    <t>TGM9082</t>
  </si>
  <si>
    <t>GARANTIA POR ACTA DE DEFUNCION CONTRATO 5002125</t>
  </si>
  <si>
    <t>TGM9083</t>
  </si>
  <si>
    <t>DEVOLUCION DE GARANTIA POR ACTA 201184</t>
  </si>
  <si>
    <t>TGM9084</t>
  </si>
  <si>
    <t>TRASLADO INTERNO CONTRATO 200774</t>
  </si>
  <si>
    <t>TGM9085</t>
  </si>
  <si>
    <t>TGM9086</t>
  </si>
  <si>
    <t>TGM9087</t>
  </si>
  <si>
    <t>TGM9088</t>
  </si>
  <si>
    <t>TGM9089</t>
  </si>
  <si>
    <t>TGM9090</t>
  </si>
  <si>
    <t>TGM9091</t>
  </si>
  <si>
    <t>TGM9092</t>
  </si>
  <si>
    <t>TGM9093</t>
  </si>
  <si>
    <t>TGM9094</t>
  </si>
  <si>
    <t>TGM9095</t>
  </si>
  <si>
    <t>TGM9096</t>
  </si>
  <si>
    <t>TGM9097</t>
  </si>
  <si>
    <t>TGM9098</t>
  </si>
  <si>
    <t>TGM9099</t>
  </si>
  <si>
    <t>TGM9100</t>
  </si>
  <si>
    <t>TGM9101</t>
  </si>
  <si>
    <t>TGM9102</t>
  </si>
  <si>
    <t>TGM9103</t>
  </si>
  <si>
    <t>TGM9104</t>
  </si>
  <si>
    <t>TGM9105</t>
  </si>
  <si>
    <t>TGM9106</t>
  </si>
  <si>
    <t>TGM9108</t>
  </si>
  <si>
    <t>TGM9109</t>
  </si>
  <si>
    <t>ACTUALIZACION DE DATOS 200379</t>
  </si>
  <si>
    <t>TGM9110</t>
  </si>
  <si>
    <t>TGM9111</t>
  </si>
  <si>
    <t>TGM9112</t>
  </si>
  <si>
    <t>TGM9114</t>
  </si>
  <si>
    <t>TGM9115</t>
  </si>
  <si>
    <t>TGM9116</t>
  </si>
  <si>
    <t>TGM9117</t>
  </si>
  <si>
    <t>TGM9118</t>
  </si>
  <si>
    <t>DEVOLUCION DE GARANTIA DE ACTA DE DEFUNCION 5000955</t>
  </si>
  <si>
    <t>TGM9119</t>
  </si>
  <si>
    <t>TGM9120</t>
  </si>
  <si>
    <t>CAMBIO DE TITULAR POR FALLECIMIENTO</t>
  </si>
  <si>
    <t>TGM9121</t>
  </si>
  <si>
    <t>TGM9122</t>
  </si>
  <si>
    <t>TGM9123</t>
  </si>
  <si>
    <t>TGM9124</t>
  </si>
  <si>
    <t>PAGOS PENDIENTES</t>
  </si>
  <si>
    <t>TGM9125</t>
  </si>
  <si>
    <t>CERTIFICADO DE USO 200546</t>
  </si>
  <si>
    <t>TGM9126</t>
  </si>
  <si>
    <t>TGM9127</t>
  </si>
  <si>
    <t>INCOMODIDAD EN NUEVA EDIFICACION</t>
  </si>
  <si>
    <t>TGM9128</t>
  </si>
  <si>
    <t>TGM9130</t>
  </si>
  <si>
    <t>CERTIFICADO DE USO 200004</t>
  </si>
  <si>
    <t>TGM9131</t>
  </si>
  <si>
    <t>CERTIFICADO DE USO 200005</t>
  </si>
  <si>
    <t>TGM9132</t>
  </si>
  <si>
    <t>CERTIFICADO DE USO 200006</t>
  </si>
  <si>
    <t>TGM9133</t>
  </si>
  <si>
    <t>CERTIFICADO DE USO 200007</t>
  </si>
  <si>
    <t>TGM9134</t>
  </si>
  <si>
    <t>TGM9135</t>
  </si>
  <si>
    <t>TGM9137</t>
  </si>
  <si>
    <t>TGM9139</t>
  </si>
  <si>
    <t>TGM9140</t>
  </si>
  <si>
    <t>DEVOLUCION DE GARANTIA 200729</t>
  </si>
  <si>
    <t>TGM9141</t>
  </si>
  <si>
    <t>TGM9142</t>
  </si>
  <si>
    <t>TGM9143</t>
  </si>
  <si>
    <t>SOLICITUD DE TRANSFERENCIA DE CONTRATO</t>
  </si>
  <si>
    <t>TGM9144</t>
  </si>
  <si>
    <t>TGM9145</t>
  </si>
  <si>
    <t>TGM9146</t>
  </si>
  <si>
    <t>REQUISITOS PARA CAMBIO DEL SEGUNDO TITULAR</t>
  </si>
  <si>
    <t>TGM9147</t>
  </si>
  <si>
    <t>CASO DE FLOREROS DE LAPIDA</t>
  </si>
  <si>
    <t>TGM9148</t>
  </si>
  <si>
    <t>BASE DE FLOREROS RETIRADA</t>
  </si>
  <si>
    <t>TGM9149</t>
  </si>
  <si>
    <t>TGM9150</t>
  </si>
  <si>
    <t>TGM9152</t>
  </si>
  <si>
    <t>TGM9153</t>
  </si>
  <si>
    <t>TGM9154</t>
  </si>
  <si>
    <t>LAPIDA RAJADA</t>
  </si>
  <si>
    <t>TGM9155</t>
  </si>
  <si>
    <t>TGM9156</t>
  </si>
  <si>
    <t>TGM9157</t>
  </si>
  <si>
    <t>TGM9158</t>
  </si>
  <si>
    <t>TGM9160</t>
  </si>
  <si>
    <t>TGM9161</t>
  </si>
  <si>
    <t>TGM9162</t>
  </si>
  <si>
    <t>TGM9163</t>
  </si>
  <si>
    <t>TGM9164</t>
  </si>
  <si>
    <t>TGM9165</t>
  </si>
  <si>
    <t>TGM9166</t>
  </si>
  <si>
    <t>TGM9167</t>
  </si>
  <si>
    <t>TGM9168</t>
  </si>
  <si>
    <t>ACTA DE  EXHUMACION</t>
  </si>
  <si>
    <t>TGM9169</t>
  </si>
  <si>
    <t>TGM9170</t>
  </si>
  <si>
    <t>EXHUMACION</t>
  </si>
  <si>
    <t>TGM9171</t>
  </si>
  <si>
    <t>TGM9172</t>
  </si>
  <si>
    <t>TGM9173</t>
  </si>
  <si>
    <t>TGM9174</t>
  </si>
  <si>
    <t>TGM9175</t>
  </si>
  <si>
    <t>TGM9176</t>
  </si>
  <si>
    <t>TGM9177</t>
  </si>
  <si>
    <t>TGM9178</t>
  </si>
  <si>
    <t>TGM9179</t>
  </si>
  <si>
    <t>TGM9180</t>
  </si>
  <si>
    <t>TGM9181</t>
  </si>
  <si>
    <t>TGM9182</t>
  </si>
  <si>
    <t>VALIDACION DE PAGO DE MES DE MAYO</t>
  </si>
  <si>
    <t>TGM9183</t>
  </si>
  <si>
    <t>TGM9184</t>
  </si>
  <si>
    <t>ASIGNACION DE BENEFICIARIOS</t>
  </si>
  <si>
    <t>TGM9185</t>
  </si>
  <si>
    <t>TGM9186</t>
  </si>
  <si>
    <t>TGM9187</t>
  </si>
  <si>
    <t>TGM9188</t>
  </si>
  <si>
    <t>TGM9193</t>
  </si>
  <si>
    <t>TGM9194</t>
  </si>
  <si>
    <t>TGM9195</t>
  </si>
  <si>
    <t>TGM9196</t>
  </si>
  <si>
    <t>TGM9197</t>
  </si>
  <si>
    <t>TGM9198</t>
  </si>
  <si>
    <t>TGM9199</t>
  </si>
  <si>
    <t>TGM9200</t>
  </si>
  <si>
    <t>TGM9201</t>
  </si>
  <si>
    <t>TGM9202</t>
  </si>
  <si>
    <t>TGM9203</t>
  </si>
  <si>
    <t>TGM9204</t>
  </si>
  <si>
    <t>TGM9205</t>
  </si>
  <si>
    <t>CASITA DE VIDRIO EN ESPACIO</t>
  </si>
  <si>
    <t>TGM9206</t>
  </si>
  <si>
    <t>TGM9207</t>
  </si>
  <si>
    <t>LAPIDA PEGADA A BASE DE CONCRETO</t>
  </si>
  <si>
    <t>TGM9208</t>
  </si>
  <si>
    <t>TGM9209</t>
  </si>
  <si>
    <t>TGM9211</t>
  </si>
  <si>
    <t>TGM9213</t>
  </si>
  <si>
    <t>GARANTIA POR ACTA DE DEFUNCION CONTRATO 5001095</t>
  </si>
  <si>
    <t>TGM9214</t>
  </si>
  <si>
    <t>TRASLADO EXTERNO 201133</t>
  </si>
  <si>
    <t>TGM9215</t>
  </si>
  <si>
    <t>TGM9216</t>
  </si>
  <si>
    <t>TGM9217</t>
  </si>
  <si>
    <t>TGM9219</t>
  </si>
  <si>
    <t>TGM9220</t>
  </si>
  <si>
    <t>TGM9221</t>
  </si>
  <si>
    <t>TGM9223</t>
  </si>
  <si>
    <t>TGM9224</t>
  </si>
  <si>
    <t>TGM9225</t>
  </si>
  <si>
    <t>TGM9227</t>
  </si>
  <si>
    <t>TGM9229</t>
  </si>
  <si>
    <t>GARANTIA POR ACTA DE DEFUNCION CONTRATO 5010085</t>
  </si>
  <si>
    <t>TGM9232</t>
  </si>
  <si>
    <t>TGM9233</t>
  </si>
  <si>
    <t>TGM9234</t>
  </si>
  <si>
    <t>TGM9235</t>
  </si>
  <si>
    <t>TGM9236</t>
  </si>
  <si>
    <t>TGM9237</t>
  </si>
  <si>
    <t>TGM9238</t>
  </si>
  <si>
    <t>TGM9239</t>
  </si>
  <si>
    <t>TGM9240</t>
  </si>
  <si>
    <t>TGM9241</t>
  </si>
  <si>
    <t>TGM9242</t>
  </si>
  <si>
    <t>TGM9243</t>
  </si>
  <si>
    <t>TGM9244</t>
  </si>
  <si>
    <t>DEVOLUCION DE GARANTIA 200417</t>
  </si>
  <si>
    <t>TGM9245</t>
  </si>
  <si>
    <t>TGM9246</t>
  </si>
  <si>
    <t>TGM9247</t>
  </si>
  <si>
    <t>TGM9248</t>
  </si>
  <si>
    <t>TGM9249</t>
  </si>
  <si>
    <t>TGM9250</t>
  </si>
  <si>
    <t>MANTENIMIENTO DE LAPIDA -PEGADO</t>
  </si>
  <si>
    <t>TGM9251</t>
  </si>
  <si>
    <t>TGM9252</t>
  </si>
  <si>
    <t>TGM9253</t>
  </si>
  <si>
    <t>TGM9254</t>
  </si>
  <si>
    <t>TGM9256</t>
  </si>
  <si>
    <t>TGM9258</t>
  </si>
  <si>
    <t>TGM9259</t>
  </si>
  <si>
    <t>TGM9260</t>
  </si>
  <si>
    <t>TGM9261</t>
  </si>
  <si>
    <t>TGM9262</t>
  </si>
  <si>
    <t>SOLICITA BOLETAS DE PAGO  5006205</t>
  </si>
  <si>
    <t>TGM9263</t>
  </si>
  <si>
    <t>TGM9264</t>
  </si>
  <si>
    <t>GARANTIA POR ACTA DE DEFUNCION CONTRATO 200089</t>
  </si>
  <si>
    <t>TGM9265</t>
  </si>
  <si>
    <t>CERTIFICADO DE USO 5005235</t>
  </si>
  <si>
    <t>TGM9266</t>
  </si>
  <si>
    <t>COPIA DE BOLETAS DE VENTA  CONTRATO 5005235</t>
  </si>
  <si>
    <t>TGM9267</t>
  </si>
  <si>
    <t>TGM9268</t>
  </si>
  <si>
    <t>TGM9269</t>
  </si>
  <si>
    <t>TGM9270</t>
  </si>
  <si>
    <t>TRASLADO EXTERNO 200395</t>
  </si>
  <si>
    <t>TGM9271</t>
  </si>
  <si>
    <t>TRASLADO EXTERNO 200394</t>
  </si>
  <si>
    <t>TGM9273</t>
  </si>
  <si>
    <t>TGM9276</t>
  </si>
  <si>
    <t>TGM9277</t>
  </si>
  <si>
    <t>TGM9278</t>
  </si>
  <si>
    <t>TGM9279</t>
  </si>
  <si>
    <t>TGM9280</t>
  </si>
  <si>
    <t>TGM9281</t>
  </si>
  <si>
    <t>COMPROBANTE DE PAGO 200848</t>
  </si>
  <si>
    <t>TGM9282</t>
  </si>
  <si>
    <t>TGM9283</t>
  </si>
  <si>
    <t>TGM9284</t>
  </si>
  <si>
    <t>TGM9285</t>
  </si>
  <si>
    <t>TGM9286</t>
  </si>
  <si>
    <t>TGM9288</t>
  </si>
  <si>
    <t>TGM9289</t>
  </si>
  <si>
    <t>TGM9290</t>
  </si>
  <si>
    <t>TGM9291</t>
  </si>
  <si>
    <t>CONSULTA LAPIDA</t>
  </si>
  <si>
    <t>TGM9292</t>
  </si>
  <si>
    <t>TGM9293</t>
  </si>
  <si>
    <t>TGM9294</t>
  </si>
  <si>
    <t>TGM9295</t>
  </si>
  <si>
    <t>SOLICITA CERTIFICADO DE USO 200905</t>
  </si>
  <si>
    <t>TGM9296</t>
  </si>
  <si>
    <t>REGULARIZACION DE ACTA CONTRATO 200905</t>
  </si>
  <si>
    <t>TGM9297</t>
  </si>
  <si>
    <t>TGM9298</t>
  </si>
  <si>
    <t>TGM9300</t>
  </si>
  <si>
    <t>TGM9301</t>
  </si>
  <si>
    <t>TGM9302</t>
  </si>
  <si>
    <t>TGM9303</t>
  </si>
  <si>
    <t>FLOREROS PVC ROTOS</t>
  </si>
  <si>
    <t>TGM9304</t>
  </si>
  <si>
    <t>TGM9305</t>
  </si>
  <si>
    <t>TGM9306</t>
  </si>
  <si>
    <t>TGM9307</t>
  </si>
  <si>
    <t>TRASLADO INTERNO CONTRATO 200945</t>
  </si>
  <si>
    <t>TGM9308</t>
  </si>
  <si>
    <t>TGM9309</t>
  </si>
  <si>
    <t>TGM9310</t>
  </si>
  <si>
    <t>TGM9312</t>
  </si>
  <si>
    <t>TGM9313</t>
  </si>
  <si>
    <t>TGM9314</t>
  </si>
  <si>
    <t>CONSTANCIA UBICACION</t>
  </si>
  <si>
    <t>TGM9315</t>
  </si>
  <si>
    <t>TGM9316</t>
  </si>
  <si>
    <t>TGM9317</t>
  </si>
  <si>
    <t>TGM9318</t>
  </si>
  <si>
    <t>TGM9319</t>
  </si>
  <si>
    <t>TGM9320</t>
  </si>
  <si>
    <t>TGM9321</t>
  </si>
  <si>
    <t>TGM9322</t>
  </si>
  <si>
    <t>TGM9323</t>
  </si>
  <si>
    <t>TGM9324</t>
  </si>
  <si>
    <t>TGM9325</t>
  </si>
  <si>
    <t>TGM9326</t>
  </si>
  <si>
    <t>TGM9327</t>
  </si>
  <si>
    <t>TGM9328</t>
  </si>
  <si>
    <t>TGM9329</t>
  </si>
  <si>
    <t>TGM9330</t>
  </si>
  <si>
    <t>USO SSFF</t>
  </si>
  <si>
    <t>TGM9331</t>
  </si>
  <si>
    <t>TGM9332</t>
  </si>
  <si>
    <t>TGM9333</t>
  </si>
  <si>
    <t>TGM9334</t>
  </si>
  <si>
    <t>TGM9335</t>
  </si>
  <si>
    <t>TGM9336</t>
  </si>
  <si>
    <t>TGM9337</t>
  </si>
  <si>
    <t>TGM9339</t>
  </si>
  <si>
    <t>TGM9340</t>
  </si>
  <si>
    <t>REQUISITOS PARA EXHUMACION DE CUERPO</t>
  </si>
  <si>
    <t>TGM9341</t>
  </si>
  <si>
    <t>TGM9342</t>
  </si>
  <si>
    <t>TGM9343</t>
  </si>
  <si>
    <t>TGM9344</t>
  </si>
  <si>
    <t>TGM9345</t>
  </si>
  <si>
    <t>TGM9346</t>
  </si>
  <si>
    <t>TGM9347</t>
  </si>
  <si>
    <t>DEVOLUCION DE GARANTIA POR ACTA 200883</t>
  </si>
  <si>
    <t>TGM9348</t>
  </si>
  <si>
    <t>TGM9349</t>
  </si>
  <si>
    <t>SOLICITA CERTIFICADO DE USO 200041</t>
  </si>
  <si>
    <t>TGM9351</t>
  </si>
  <si>
    <t>TGM9352</t>
  </si>
  <si>
    <t>TGM9353</t>
  </si>
  <si>
    <t>TGM9354</t>
  </si>
  <si>
    <t>TGM9355</t>
  </si>
  <si>
    <t>TGM9356</t>
  </si>
  <si>
    <t>TGM9357</t>
  </si>
  <si>
    <t>TGM9358</t>
  </si>
  <si>
    <t>TGM9360</t>
  </si>
  <si>
    <t>TGM9361</t>
  </si>
  <si>
    <t>TGM9362</t>
  </si>
  <si>
    <t>TGM9363</t>
  </si>
  <si>
    <t>TGM9366</t>
  </si>
  <si>
    <t>TGM9369</t>
  </si>
  <si>
    <t>TGM9370</t>
  </si>
  <si>
    <t>TGM9371</t>
  </si>
  <si>
    <t>TGM9372</t>
  </si>
  <si>
    <t>TGM9373</t>
  </si>
  <si>
    <t>TGM9374</t>
  </si>
  <si>
    <t>TGM9375</t>
  </si>
  <si>
    <t>TGM9376</t>
  </si>
  <si>
    <t>TGM9377</t>
  </si>
  <si>
    <t>TGM9378</t>
  </si>
  <si>
    <t>TGM9379</t>
  </si>
  <si>
    <t>GARANTIA POR ACTA DE DEFUNCION CONTRATO 5010205</t>
  </si>
  <si>
    <t>TGM9380</t>
  </si>
  <si>
    <t>TGM9381</t>
  </si>
  <si>
    <t>TGM9382</t>
  </si>
  <si>
    <t>TGM9383</t>
  </si>
  <si>
    <t>TGM9384</t>
  </si>
  <si>
    <t>TGM9385</t>
  </si>
  <si>
    <t>TGM9386</t>
  </si>
  <si>
    <t>TGM9387</t>
  </si>
  <si>
    <t>TGM9388</t>
  </si>
  <si>
    <t>TGM9389</t>
  </si>
  <si>
    <t>TGM9390</t>
  </si>
  <si>
    <t>TGM9391</t>
  </si>
  <si>
    <t>TGM9392</t>
  </si>
  <si>
    <t>TGM9393</t>
  </si>
  <si>
    <t>TGM9394</t>
  </si>
  <si>
    <t>TGM9395</t>
  </si>
  <si>
    <t>TGM9396</t>
  </si>
  <si>
    <t>TGM9397</t>
  </si>
  <si>
    <t>TGM9399</t>
  </si>
  <si>
    <t>TGM9400</t>
  </si>
  <si>
    <t>TGM9401</t>
  </si>
  <si>
    <t>TGM9402</t>
  </si>
  <si>
    <t>TGM9403</t>
  </si>
  <si>
    <t>DEVOLUCION DE GARANTIA 5009685</t>
  </si>
  <si>
    <t>TGM9404</t>
  </si>
  <si>
    <t>TGM9405</t>
  </si>
  <si>
    <t>TGM9406</t>
  </si>
  <si>
    <t>TGM9407</t>
  </si>
  <si>
    <t>ENTREGA DE GARANTIA POR ACTA 5011085</t>
  </si>
  <si>
    <t>TGM9409</t>
  </si>
  <si>
    <t>TGM9410</t>
  </si>
  <si>
    <t>TGM9413</t>
  </si>
  <si>
    <t>TGM9414</t>
  </si>
  <si>
    <t>TGM9415</t>
  </si>
  <si>
    <t>TGM9416</t>
  </si>
  <si>
    <t>COPIA CONTRATO</t>
  </si>
  <si>
    <t>TGM9417</t>
  </si>
  <si>
    <t>TGM9418</t>
  </si>
  <si>
    <t>GARANTIA POR ACTA DE DEFUNCION CONTRATO 5009465</t>
  </si>
  <si>
    <t>TGM9419</t>
  </si>
  <si>
    <t>GARANTIA POR ACTA DE DEFUNCION CONTRATO 200258</t>
  </si>
  <si>
    <t>TGM9420</t>
  </si>
  <si>
    <t>TGM9421</t>
  </si>
  <si>
    <t>TGM9422</t>
  </si>
  <si>
    <t>SOLICITUD DE REACTIVACION  DE CONTRATO</t>
  </si>
  <si>
    <t>TGM9423</t>
  </si>
  <si>
    <t>ASIGNACION DE SEGNDO TITULAR</t>
  </si>
  <si>
    <t>TGM9424</t>
  </si>
  <si>
    <t>TGM9425</t>
  </si>
  <si>
    <t>TGM9428</t>
  </si>
  <si>
    <t>TGM9429</t>
  </si>
  <si>
    <t>TGM9430</t>
  </si>
  <si>
    <t>TGM9431</t>
  </si>
  <si>
    <t>TGM9432</t>
  </si>
  <si>
    <t>TGM9433</t>
  </si>
  <si>
    <t>TGM9435</t>
  </si>
  <si>
    <t>TGM9436</t>
  </si>
  <si>
    <t>TGM9437</t>
  </si>
  <si>
    <t>TGM9438</t>
  </si>
  <si>
    <t>TGM9439</t>
  </si>
  <si>
    <t>TGM9440</t>
  </si>
  <si>
    <t>TGM9441</t>
  </si>
  <si>
    <t>COPIA DE REGLAMENTO INTERNO</t>
  </si>
  <si>
    <t>TGM9442</t>
  </si>
  <si>
    <t>TGM9443</t>
  </si>
  <si>
    <t>TGM9444</t>
  </si>
  <si>
    <t>TGM9445</t>
  </si>
  <si>
    <t>TGM9446</t>
  </si>
  <si>
    <t>TGM9447</t>
  </si>
  <si>
    <t>TGM9448</t>
  </si>
  <si>
    <t>TGM9449</t>
  </si>
  <si>
    <t>TGM9450</t>
  </si>
  <si>
    <t>TGM9451</t>
  </si>
  <si>
    <t>TGM9452</t>
  </si>
  <si>
    <t>TGM9453</t>
  </si>
  <si>
    <t>TGM9454</t>
  </si>
  <si>
    <t>TGM9455</t>
  </si>
  <si>
    <t>TGM9456</t>
  </si>
  <si>
    <t>REPINTADO DE LAPIDA 200103</t>
  </si>
  <si>
    <t>TGM9460</t>
  </si>
  <si>
    <t>TGM9461</t>
  </si>
  <si>
    <t>TGM9462</t>
  </si>
  <si>
    <t>TGM9463</t>
  </si>
  <si>
    <t>TGM9464</t>
  </si>
  <si>
    <t>TGM9465</t>
  </si>
  <si>
    <t>TGM9466</t>
  </si>
  <si>
    <t>TGM9467</t>
  </si>
  <si>
    <t>TGM9468</t>
  </si>
  <si>
    <t>TGM9469</t>
  </si>
  <si>
    <t>RECLAMO</t>
  </si>
  <si>
    <t>TGM9470</t>
  </si>
  <si>
    <t>TGM9472</t>
  </si>
  <si>
    <t>TGM9474</t>
  </si>
  <si>
    <t>TGM9475</t>
  </si>
  <si>
    <t>TGM9476</t>
  </si>
  <si>
    <t>TGM9477</t>
  </si>
  <si>
    <t>TGM9478</t>
  </si>
  <si>
    <t>TGM9479</t>
  </si>
  <si>
    <t>TGM9480</t>
  </si>
  <si>
    <t>TGM9481</t>
  </si>
  <si>
    <t>TGM9487</t>
  </si>
  <si>
    <t>TGM9488</t>
  </si>
  <si>
    <t>TGM9489</t>
  </si>
  <si>
    <t>TGM9490</t>
  </si>
  <si>
    <t>TGM9492</t>
  </si>
  <si>
    <t>TGM9493</t>
  </si>
  <si>
    <t>TGM9494</t>
  </si>
  <si>
    <t>REQUISITOS PARA EXHUMACION E INHUMACION</t>
  </si>
  <si>
    <t>TGM9495</t>
  </si>
  <si>
    <t>TGM9496</t>
  </si>
  <si>
    <t>TGM9497</t>
  </si>
  <si>
    <t>TGM9498</t>
  </si>
  <si>
    <t>SOLICITUD DE ACTUALIZACION DE DIRECCION</t>
  </si>
  <si>
    <t>TGM9499</t>
  </si>
  <si>
    <t>TGM9500</t>
  </si>
  <si>
    <t>TGM9501</t>
  </si>
  <si>
    <t>MANTENIMIENTO DE LAPIDA-PEGADO</t>
  </si>
  <si>
    <t>TGM9502</t>
  </si>
  <si>
    <t>TGM9503</t>
  </si>
  <si>
    <t>TGM9504</t>
  </si>
  <si>
    <t>TGM9505</t>
  </si>
  <si>
    <t>TGM9506</t>
  </si>
  <si>
    <t>TGM9507</t>
  </si>
  <si>
    <t>TGM9508</t>
  </si>
  <si>
    <t>TGM9509</t>
  </si>
  <si>
    <t>TGM9510</t>
  </si>
  <si>
    <t>TGM9511</t>
  </si>
  <si>
    <t>TGM9512</t>
  </si>
  <si>
    <t>TGM9513</t>
  </si>
  <si>
    <t>TGM9514</t>
  </si>
  <si>
    <t>TGM9515</t>
  </si>
  <si>
    <t>TGM9516</t>
  </si>
  <si>
    <t>TGM9517</t>
  </si>
  <si>
    <t>TGM9518</t>
  </si>
  <si>
    <t>TGM9520</t>
  </si>
  <si>
    <t>TGM9521</t>
  </si>
  <si>
    <t>TGM9522</t>
  </si>
  <si>
    <t>TGM9523</t>
  </si>
  <si>
    <t>TGM9524</t>
  </si>
  <si>
    <t>TGM9525</t>
  </si>
  <si>
    <t>TGM9526</t>
  </si>
  <si>
    <t>TGM9527</t>
  </si>
  <si>
    <t>TGM9528</t>
  </si>
  <si>
    <t>TGM9529</t>
  </si>
  <si>
    <t>TGM9530</t>
  </si>
  <si>
    <t>TGM9531</t>
  </si>
  <si>
    <t>TGM9532</t>
  </si>
  <si>
    <t>TGM9533</t>
  </si>
  <si>
    <t>TGM9534</t>
  </si>
  <si>
    <t>TGM9535</t>
  </si>
  <si>
    <t>TGM9536</t>
  </si>
  <si>
    <t>TGM9537</t>
  </si>
  <si>
    <t>TGM9538</t>
  </si>
  <si>
    <t>TGM9539</t>
  </si>
  <si>
    <t>TGM9540</t>
  </si>
  <si>
    <t>TGM9542</t>
  </si>
  <si>
    <t>TGM9543</t>
  </si>
  <si>
    <t>TGM9544</t>
  </si>
  <si>
    <t>TGM9545</t>
  </si>
  <si>
    <t>TGM9546</t>
  </si>
  <si>
    <t>TGM9547</t>
  </si>
  <si>
    <t>TGM9548</t>
  </si>
  <si>
    <t>TGM9549</t>
  </si>
  <si>
    <t>TGM9550</t>
  </si>
  <si>
    <t>TGM9551</t>
  </si>
  <si>
    <t>TGM9552</t>
  </si>
  <si>
    <t>CAMBIO DE TITULAR 201154</t>
  </si>
  <si>
    <t>TGM9553</t>
  </si>
  <si>
    <t>TGM9554</t>
  </si>
  <si>
    <t>TGM9555</t>
  </si>
  <si>
    <t>TGM9556</t>
  </si>
  <si>
    <t>TGM9557</t>
  </si>
  <si>
    <t>TGM9558</t>
  </si>
  <si>
    <t>TGM9559</t>
  </si>
  <si>
    <t>TGM9560</t>
  </si>
  <si>
    <t>TGM9563</t>
  </si>
  <si>
    <t>TGM9564</t>
  </si>
  <si>
    <t>TGM9565</t>
  </si>
  <si>
    <t>TGM9566</t>
  </si>
  <si>
    <t>TGM9567</t>
  </si>
  <si>
    <t>DEVOLUCION DE GARANTIA CONTRATO 5012915</t>
  </si>
  <si>
    <t>TGM9568</t>
  </si>
  <si>
    <t>TGM9569</t>
  </si>
  <si>
    <t>TGM9570</t>
  </si>
  <si>
    <t>TGM9571</t>
  </si>
  <si>
    <t>TGM9572</t>
  </si>
  <si>
    <t>DEVOLUCION DE GARANTIA DE ACTA DE DEFUNCION 5008675</t>
  </si>
  <si>
    <t>TGM9573</t>
  </si>
  <si>
    <t>CAMBIO DE TITULARIDAD POR FALLECIMIENTOI</t>
  </si>
  <si>
    <t>TGM9574</t>
  </si>
  <si>
    <t>TGM9576</t>
  </si>
  <si>
    <t>TGM9577</t>
  </si>
  <si>
    <t>ENTREGA  DE CONTRATO</t>
  </si>
  <si>
    <t>TGM9578</t>
  </si>
  <si>
    <t>TGM9579</t>
  </si>
  <si>
    <t>TGM9581</t>
  </si>
  <si>
    <t>TGM9582</t>
  </si>
  <si>
    <t>TGM9583</t>
  </si>
  <si>
    <t>COPIA DE BOLETAS DE VENTA  CONTRATO 200557</t>
  </si>
  <si>
    <t>TGM9584</t>
  </si>
  <si>
    <t>TGM9585</t>
  </si>
  <si>
    <t>TGM9586</t>
  </si>
  <si>
    <t>TGM9587</t>
  </si>
  <si>
    <t>TGM9588</t>
  </si>
  <si>
    <t>TGM9589</t>
  </si>
  <si>
    <t>TGM9590</t>
  </si>
  <si>
    <t>TGM9591</t>
  </si>
  <si>
    <t>TGM9593</t>
  </si>
  <si>
    <t>TGM9594</t>
  </si>
  <si>
    <t>TGM9595</t>
  </si>
  <si>
    <t>TGM9596</t>
  </si>
  <si>
    <t>TGM9597</t>
  </si>
  <si>
    <t>TGM9598</t>
  </si>
  <si>
    <t>TGM9599</t>
  </si>
  <si>
    <t>TGM9600</t>
  </si>
  <si>
    <t>TGM9601</t>
  </si>
  <si>
    <t>TGM9602</t>
  </si>
  <si>
    <t>TGM9603</t>
  </si>
  <si>
    <t>COPIA DE CERTIFICADO DE DEFUNCION</t>
  </si>
  <si>
    <t>TGM9605</t>
  </si>
  <si>
    <t>TGM9606</t>
  </si>
  <si>
    <t>TGM9607</t>
  </si>
  <si>
    <t>TGM9608</t>
  </si>
  <si>
    <t>TGM9609</t>
  </si>
  <si>
    <t>TGM9610</t>
  </si>
  <si>
    <t>TGM9611</t>
  </si>
  <si>
    <t>TGM9612</t>
  </si>
  <si>
    <t>TGM9613</t>
  </si>
  <si>
    <t>TGM9614</t>
  </si>
  <si>
    <t>TGM9615</t>
  </si>
  <si>
    <t>GARANTIA POR ACTA DE DEFUNCION CONTRATO 201171</t>
  </si>
  <si>
    <t>TGM9616</t>
  </si>
  <si>
    <t>TGM9617</t>
  </si>
  <si>
    <t>DEVOLUCION DE GARANTIA DE ACTA DE DEFUNCION 200756</t>
  </si>
  <si>
    <t>TGM9618</t>
  </si>
  <si>
    <t>TGM9619</t>
  </si>
  <si>
    <t>TGM9620</t>
  </si>
  <si>
    <t>TGM9621</t>
  </si>
  <si>
    <t>TGM9622</t>
  </si>
  <si>
    <t>TGM9623</t>
  </si>
  <si>
    <t>TGM9624</t>
  </si>
  <si>
    <t>TGM9625</t>
  </si>
  <si>
    <t>TGM9626</t>
  </si>
  <si>
    <t>TGM9627</t>
  </si>
  <si>
    <t>TGM9628</t>
  </si>
  <si>
    <t>CESPED DE ESPACIO DE SEPULTURA</t>
  </si>
  <si>
    <t>TGM9629</t>
  </si>
  <si>
    <t>TGM9630</t>
  </si>
  <si>
    <t>RETIRO DE FLOREROS DE LAPIDA</t>
  </si>
  <si>
    <t>TGM9631</t>
  </si>
  <si>
    <t>TGM9632</t>
  </si>
  <si>
    <t>TGM9633</t>
  </si>
  <si>
    <t>TGM9634</t>
  </si>
  <si>
    <t>TGM9635</t>
  </si>
  <si>
    <t>TGM9636</t>
  </si>
  <si>
    <t>ACTUALIZACION DE DATOS 5013795</t>
  </si>
  <si>
    <t>TGM9637</t>
  </si>
  <si>
    <t>CERTIFICADO DE USO 5013795</t>
  </si>
  <si>
    <t>TGM9638</t>
  </si>
  <si>
    <t>APELATIVO EN LAPIDA</t>
  </si>
  <si>
    <t>TGM9639</t>
  </si>
  <si>
    <t>TGM9640</t>
  </si>
  <si>
    <t>TGM9641</t>
  </si>
  <si>
    <t>TGM9642</t>
  </si>
  <si>
    <t>TGM9643</t>
  </si>
  <si>
    <t>TGM9644</t>
  </si>
  <si>
    <t>TGM9647</t>
  </si>
  <si>
    <t>TGM9648</t>
  </si>
  <si>
    <t>TGM9649</t>
  </si>
  <si>
    <t>TGM9650</t>
  </si>
  <si>
    <t>TGM9651</t>
  </si>
  <si>
    <t>TGM9652</t>
  </si>
  <si>
    <t>TGM9653</t>
  </si>
  <si>
    <t>LAPIDA DE SEPULTURA</t>
  </si>
  <si>
    <t>TGM9654</t>
  </si>
  <si>
    <t>INGRESO DE JARDINERA DE METAL</t>
  </si>
  <si>
    <t>TGM9655</t>
  </si>
  <si>
    <t>TGM9656</t>
  </si>
  <si>
    <t>TGM9657</t>
  </si>
  <si>
    <t>TGM9658</t>
  </si>
  <si>
    <t>TGM9659</t>
  </si>
  <si>
    <t>TGM9661</t>
  </si>
  <si>
    <t>TGM9662</t>
  </si>
  <si>
    <t>TGM9663</t>
  </si>
  <si>
    <t>TGM9664</t>
  </si>
  <si>
    <t>TGM9665</t>
  </si>
  <si>
    <t>TGM9666</t>
  </si>
  <si>
    <t>COPIA DE CONTRATO 200880</t>
  </si>
  <si>
    <t>TGM9667</t>
  </si>
  <si>
    <t>TGM9668</t>
  </si>
  <si>
    <t>TGM9669</t>
  </si>
  <si>
    <t>TGM9670</t>
  </si>
  <si>
    <t>TGM9671</t>
  </si>
  <si>
    <t>TGM9672</t>
  </si>
  <si>
    <t>TGM9673</t>
  </si>
  <si>
    <t>TGM9674</t>
  </si>
  <si>
    <t>TGM9677</t>
  </si>
  <si>
    <t>TGM9678</t>
  </si>
  <si>
    <t>TGM9679</t>
  </si>
  <si>
    <t>TGM9680</t>
  </si>
  <si>
    <t>TGM9681</t>
  </si>
  <si>
    <t>TGM9682</t>
  </si>
  <si>
    <t>TGM9683</t>
  </si>
  <si>
    <t>TGM9684</t>
  </si>
  <si>
    <t>TGM9686</t>
  </si>
  <si>
    <t>TGM9687</t>
  </si>
  <si>
    <t>TGM9688</t>
  </si>
  <si>
    <t>TGM9689</t>
  </si>
  <si>
    <t>TGM9690</t>
  </si>
  <si>
    <t>TGM9691</t>
  </si>
  <si>
    <t>TGM9692</t>
  </si>
  <si>
    <t>TGM9693</t>
  </si>
  <si>
    <t>TGM9694</t>
  </si>
  <si>
    <t>TGM9695</t>
  </si>
  <si>
    <t>TGM9696</t>
  </si>
  <si>
    <t>TGM9697</t>
  </si>
  <si>
    <t>TGM9698</t>
  </si>
  <si>
    <t>TGM9699</t>
  </si>
  <si>
    <t>TGM9700</t>
  </si>
  <si>
    <t>TGM9701</t>
  </si>
  <si>
    <t>TGM9702</t>
  </si>
  <si>
    <t>TGM9703</t>
  </si>
  <si>
    <t>TGM9704</t>
  </si>
  <si>
    <t>TGM9705</t>
  </si>
  <si>
    <t>TGM9706</t>
  </si>
  <si>
    <t>TGM9707</t>
  </si>
  <si>
    <t>TGM9708</t>
  </si>
  <si>
    <t>TGM9709</t>
  </si>
  <si>
    <t>ESTADO DE CEUNTA DIGITAL</t>
  </si>
  <si>
    <t>TGM9710</t>
  </si>
  <si>
    <t>TGM9711</t>
  </si>
  <si>
    <t>TGM9712</t>
  </si>
  <si>
    <t>ENTREGA DE CARATULA Y REGLAMENTO INTERNO</t>
  </si>
  <si>
    <t>TGM9713</t>
  </si>
  <si>
    <t>TGM9714</t>
  </si>
  <si>
    <t>TGM9715</t>
  </si>
  <si>
    <t>TGM9716</t>
  </si>
  <si>
    <t>CONSTANCIA DE ENTIERRO 200635</t>
  </si>
  <si>
    <t>TGM9717</t>
  </si>
  <si>
    <t>TGM9718</t>
  </si>
  <si>
    <t>TGM9719</t>
  </si>
  <si>
    <t>TGM9720</t>
  </si>
  <si>
    <t>TGM9721</t>
  </si>
  <si>
    <t>TRASLADO EXTERNO 200829</t>
  </si>
  <si>
    <t>TGM9722</t>
  </si>
  <si>
    <t>TGM9723</t>
  </si>
  <si>
    <t>TGM9724</t>
  </si>
  <si>
    <t>ENTREGA DE DOCUMENTO</t>
  </si>
  <si>
    <t>TGM9725</t>
  </si>
  <si>
    <t>TGM9726</t>
  </si>
  <si>
    <t>TGM9727</t>
  </si>
  <si>
    <t>TGM9728</t>
  </si>
  <si>
    <t>TGM9729</t>
  </si>
  <si>
    <t>TGM9730</t>
  </si>
  <si>
    <t>TGM9731</t>
  </si>
  <si>
    <t>TGM9732</t>
  </si>
  <si>
    <t>TGM9733</t>
  </si>
  <si>
    <t>TGM9734</t>
  </si>
  <si>
    <t>TRASLADO EXTERNO 200516</t>
  </si>
  <si>
    <t>TGM9735</t>
  </si>
  <si>
    <t>DEVOLUCION DE GARANTIA CONTRATO 201101</t>
  </si>
  <si>
    <t>TGM9736</t>
  </si>
  <si>
    <t>TGM9738</t>
  </si>
  <si>
    <t>TGM9739</t>
  </si>
  <si>
    <t>TGM9740</t>
  </si>
  <si>
    <t>TGM9741</t>
  </si>
  <si>
    <t>TGM9742</t>
  </si>
  <si>
    <t>TGM9743</t>
  </si>
  <si>
    <t>TGM9745</t>
  </si>
  <si>
    <t>TGM9746</t>
  </si>
  <si>
    <t>TGM9747</t>
  </si>
  <si>
    <t>TGM9748</t>
  </si>
  <si>
    <t>TGM9749</t>
  </si>
  <si>
    <t>TGM9750</t>
  </si>
  <si>
    <t>TGM9751</t>
  </si>
  <si>
    <t>TGM9752</t>
  </si>
  <si>
    <t>TGM9754</t>
  </si>
  <si>
    <t>TGM9757</t>
  </si>
  <si>
    <t>TGM9758</t>
  </si>
  <si>
    <t>TGM9759</t>
  </si>
  <si>
    <t>TGM9760</t>
  </si>
  <si>
    <t>TGM9761</t>
  </si>
  <si>
    <t>TGM9762</t>
  </si>
  <si>
    <t>TGM9763</t>
  </si>
  <si>
    <t>TGM9764</t>
  </si>
  <si>
    <t>TGM9765</t>
  </si>
  <si>
    <t>TGM9766</t>
  </si>
  <si>
    <t>TGM9767</t>
  </si>
  <si>
    <t>TGM9768</t>
  </si>
  <si>
    <t>TGM9769</t>
  </si>
  <si>
    <t>TGM9770</t>
  </si>
  <si>
    <t>TGM9771</t>
  </si>
  <si>
    <t>TGM9772</t>
  </si>
  <si>
    <t>TGM9773</t>
  </si>
  <si>
    <t>TGM9774</t>
  </si>
  <si>
    <t>TGM9775</t>
  </si>
  <si>
    <t>TGM9776</t>
  </si>
  <si>
    <t>TGM9777</t>
  </si>
  <si>
    <t>TGM9778</t>
  </si>
  <si>
    <t>TGM9779</t>
  </si>
  <si>
    <t>TGM9780</t>
  </si>
  <si>
    <t>TGM9782</t>
  </si>
  <si>
    <t>TGM9783</t>
  </si>
  <si>
    <t>TGM9784</t>
  </si>
  <si>
    <t>TGM9785</t>
  </si>
  <si>
    <t>TGM9786</t>
  </si>
  <si>
    <t>TGM9787</t>
  </si>
  <si>
    <t>TGM9788</t>
  </si>
  <si>
    <t>TGM9789</t>
  </si>
  <si>
    <t>TGM9790</t>
  </si>
  <si>
    <t>TGM9795</t>
  </si>
  <si>
    <t>CONSULTA EXHUMACION</t>
  </si>
  <si>
    <t>TGM9796</t>
  </si>
  <si>
    <t>DEVOLUCION DE GARANTIA DE ACTA DE DEFUNCION 5014855</t>
  </si>
  <si>
    <t>TGM9798</t>
  </si>
  <si>
    <t>TGM9799</t>
  </si>
  <si>
    <t>TGM9800</t>
  </si>
  <si>
    <t>TGM9801</t>
  </si>
  <si>
    <t>TGM9802</t>
  </si>
  <si>
    <t>TGM9803</t>
  </si>
  <si>
    <t>TGM9804</t>
  </si>
  <si>
    <t>TGM9805</t>
  </si>
  <si>
    <t>TGM9806</t>
  </si>
  <si>
    <t>TGM9807</t>
  </si>
  <si>
    <t>TGM9808</t>
  </si>
  <si>
    <t>CERTIFICADO DE USO 200039</t>
  </si>
  <si>
    <t>TGM9810</t>
  </si>
  <si>
    <t>TGM9811</t>
  </si>
  <si>
    <t>TGM9812</t>
  </si>
  <si>
    <t>TGM9813</t>
  </si>
  <si>
    <t>TGM9814</t>
  </si>
  <si>
    <t>TGM9815</t>
  </si>
  <si>
    <t>TGM9816</t>
  </si>
  <si>
    <t>TGM9817</t>
  </si>
  <si>
    <t>TGM9818</t>
  </si>
  <si>
    <t>TGM9819</t>
  </si>
  <si>
    <t>TGM9820</t>
  </si>
  <si>
    <t>TGM9821</t>
  </si>
  <si>
    <t>TGM9822</t>
  </si>
  <si>
    <t>TGM9823</t>
  </si>
  <si>
    <t>TGM9824</t>
  </si>
  <si>
    <t>TGM9825</t>
  </si>
  <si>
    <t>TGM9826</t>
  </si>
  <si>
    <t>TGM9827</t>
  </si>
  <si>
    <t>TGM9828</t>
  </si>
  <si>
    <t>TGM9829</t>
  </si>
  <si>
    <t>TGM9830</t>
  </si>
  <si>
    <t>TGM9831</t>
  </si>
  <si>
    <t>TGM9832</t>
  </si>
  <si>
    <t>TGM9833</t>
  </si>
  <si>
    <t>TGM9834</t>
  </si>
  <si>
    <t>TGM9835</t>
  </si>
  <si>
    <t>TGM9836</t>
  </si>
  <si>
    <t>TGM9837</t>
  </si>
  <si>
    <t>TGM9838</t>
  </si>
  <si>
    <t>TGM9839</t>
  </si>
  <si>
    <t>USO DE ESPACIO REQUISITOS</t>
  </si>
  <si>
    <t>TGM9840</t>
  </si>
  <si>
    <t>TGM9841</t>
  </si>
  <si>
    <t>TGM9842</t>
  </si>
  <si>
    <t>TGM9843</t>
  </si>
  <si>
    <t>TGM9844</t>
  </si>
  <si>
    <t>TGM9846</t>
  </si>
  <si>
    <t>TGM9847</t>
  </si>
  <si>
    <t>TGM9848</t>
  </si>
  <si>
    <t>TGM9849</t>
  </si>
  <si>
    <t>TGM9850</t>
  </si>
  <si>
    <t>TGM9851</t>
  </si>
  <si>
    <t>TGM9852</t>
  </si>
  <si>
    <t>TGM9853</t>
  </si>
  <si>
    <t>TGM9854</t>
  </si>
  <si>
    <t>TGM9855</t>
  </si>
  <si>
    <t>TGM9856</t>
  </si>
  <si>
    <t>TGM9857</t>
  </si>
  <si>
    <t>TGM9858</t>
  </si>
  <si>
    <t>TGM9859</t>
  </si>
  <si>
    <t>TGM9860</t>
  </si>
  <si>
    <t>SOLICITUD DE ASIGNACION DE SEGUNDO NOMBRE DE FALLECIDO</t>
  </si>
  <si>
    <t>TGM9861</t>
  </si>
  <si>
    <t>TGM9862</t>
  </si>
  <si>
    <t>TGM9863</t>
  </si>
  <si>
    <t>TGM9864</t>
  </si>
  <si>
    <t>TGM9865</t>
  </si>
  <si>
    <t>TGM9866</t>
  </si>
  <si>
    <t>TGM9867</t>
  </si>
  <si>
    <t>TGM9868</t>
  </si>
  <si>
    <t>TGM9869</t>
  </si>
  <si>
    <t>GARANTIA POR ACTA DE DEFUNCION CONTRATO 201082</t>
  </si>
  <si>
    <t>TGM9870</t>
  </si>
  <si>
    <t>TGM9871</t>
  </si>
  <si>
    <t>TGM9872</t>
  </si>
  <si>
    <t>TGM9874</t>
  </si>
  <si>
    <t>SOLICITUD DE ANULACION DE CONTRATO Y DEVOLUCION DE DINERO</t>
  </si>
  <si>
    <t>TGM9875</t>
  </si>
  <si>
    <t>TGM9876</t>
  </si>
  <si>
    <t>TGM9877</t>
  </si>
  <si>
    <t>TGM9878</t>
  </si>
  <si>
    <t>TGM9880</t>
  </si>
  <si>
    <t>TGM9881</t>
  </si>
  <si>
    <t>TGM9882</t>
  </si>
  <si>
    <t>TGM9883</t>
  </si>
  <si>
    <t>TGM9884</t>
  </si>
  <si>
    <t>TGM9885</t>
  </si>
  <si>
    <t>TGM9886</t>
  </si>
  <si>
    <t>ASIGNACION 2DO TITULAR</t>
  </si>
  <si>
    <t>TGM9887</t>
  </si>
  <si>
    <t>ASIGNACION DE BENEFICIARIO</t>
  </si>
  <si>
    <t>TGM9888</t>
  </si>
  <si>
    <t>TGM9889</t>
  </si>
  <si>
    <t>CONSULTA COMPRA DE LAPIDA 200945</t>
  </si>
  <si>
    <t>TGM9890</t>
  </si>
  <si>
    <t>SOLICITA COMPROBANTE DE PAGO 200795</t>
  </si>
  <si>
    <t>TGM9891</t>
  </si>
  <si>
    <t>TGM9892</t>
  </si>
  <si>
    <t>MEJORA DE LAPIDA GRANITO NEGRO</t>
  </si>
  <si>
    <t>TGM9893</t>
  </si>
  <si>
    <t>TGM9894</t>
  </si>
  <si>
    <t>TGM9895</t>
  </si>
  <si>
    <t>TGM9896</t>
  </si>
  <si>
    <t>TGM9897</t>
  </si>
  <si>
    <t>TGM9898</t>
  </si>
  <si>
    <t>TGM9899</t>
  </si>
  <si>
    <t>DEVOLUCION DE GARANTIA DE ACTA DE DEFUNCION 201080</t>
  </si>
  <si>
    <t>TGM9900</t>
  </si>
  <si>
    <t>TGM9901</t>
  </si>
  <si>
    <t>TGM9903</t>
  </si>
  <si>
    <t>TGM9904</t>
  </si>
  <si>
    <t>TGM9905</t>
  </si>
  <si>
    <t>TGM9906</t>
  </si>
  <si>
    <t>TGM9907</t>
  </si>
  <si>
    <t>TGM9908</t>
  </si>
  <si>
    <t>TGM9909</t>
  </si>
  <si>
    <t>TGM9910</t>
  </si>
  <si>
    <t>TGM9911</t>
  </si>
  <si>
    <t>TGM9912</t>
  </si>
  <si>
    <t>TGM9913</t>
  </si>
  <si>
    <t>TGM9914</t>
  </si>
  <si>
    <t>TGM9915</t>
  </si>
  <si>
    <t>TGM9916</t>
  </si>
  <si>
    <t>TGM9917</t>
  </si>
  <si>
    <t>TGM9918</t>
  </si>
  <si>
    <t>TGM9919</t>
  </si>
  <si>
    <t>TGM9920</t>
  </si>
  <si>
    <t>TGM9921</t>
  </si>
  <si>
    <t>TGM9922</t>
  </si>
  <si>
    <t>TGM9923</t>
  </si>
  <si>
    <t>TGM9924</t>
  </si>
  <si>
    <t>TGM9925</t>
  </si>
  <si>
    <t>TGM9926</t>
  </si>
  <si>
    <t>TGM9927</t>
  </si>
  <si>
    <t>TGM9928</t>
  </si>
  <si>
    <t>TGM9929</t>
  </si>
  <si>
    <t>TGM9930</t>
  </si>
  <si>
    <t>TGM9931</t>
  </si>
  <si>
    <t>TGM9932</t>
  </si>
  <si>
    <t>TGM9933</t>
  </si>
  <si>
    <t>TGM9934</t>
  </si>
  <si>
    <t>SOLICITUD DE CAMBIO DE LAPIDA</t>
  </si>
  <si>
    <t>TGM9935</t>
  </si>
  <si>
    <t>TGM9936</t>
  </si>
  <si>
    <t>TGM9937</t>
  </si>
  <si>
    <t>TGM9938</t>
  </si>
  <si>
    <t>TGM9939</t>
  </si>
  <si>
    <t>TGM9943</t>
  </si>
  <si>
    <t>TGM9944</t>
  </si>
  <si>
    <t>TGM9945</t>
  </si>
  <si>
    <t>TGM9946</t>
  </si>
  <si>
    <t>RAYADURA DE LAPIDA</t>
  </si>
  <si>
    <t>TGM9947</t>
  </si>
  <si>
    <t>TGM9948</t>
  </si>
  <si>
    <t>CERTIFICADO DE USO 200480</t>
  </si>
  <si>
    <t>TGM9950</t>
  </si>
  <si>
    <t>TGM9951</t>
  </si>
  <si>
    <t>TGM9955</t>
  </si>
  <si>
    <t>TGM9956</t>
  </si>
  <si>
    <t>TGM9957</t>
  </si>
  <si>
    <t>TGM9959</t>
  </si>
  <si>
    <t>COPIA DE CONTRATO 200752</t>
  </si>
  <si>
    <t>TGM9960</t>
  </si>
  <si>
    <t>TGM9961</t>
  </si>
  <si>
    <t>ESTADO DE CUENTA ACTUAL 200579</t>
  </si>
  <si>
    <t>TGM9962</t>
  </si>
  <si>
    <t>TGM9963</t>
  </si>
  <si>
    <t>TGM9964</t>
  </si>
  <si>
    <t>CONSULTA SOBRE EL PAGO DE ESPACIO</t>
  </si>
  <si>
    <t>TGM9965</t>
  </si>
  <si>
    <t>TGM9966</t>
  </si>
  <si>
    <t>TGM9967</t>
  </si>
  <si>
    <t>TGM9968</t>
  </si>
  <si>
    <t>CERTIFICADO DE USO PERPETUO</t>
  </si>
  <si>
    <t>TGM9969</t>
  </si>
  <si>
    <t>INCLUIR UN 2DO TITULAR</t>
  </si>
  <si>
    <t>TGM9971</t>
  </si>
  <si>
    <t>TGM9972</t>
  </si>
  <si>
    <t>TGM9973</t>
  </si>
  <si>
    <t>TGM9975</t>
  </si>
  <si>
    <t>TGM9977</t>
  </si>
  <si>
    <t>TGM9978</t>
  </si>
  <si>
    <t>TGM9979</t>
  </si>
  <si>
    <t>CONSULTA DE CUOTAS</t>
  </si>
  <si>
    <t>TGM9980</t>
  </si>
  <si>
    <t>SERVICIO DE MISA</t>
  </si>
  <si>
    <t>TGM9981</t>
  </si>
  <si>
    <t>TGM9982</t>
  </si>
  <si>
    <t>TGM9983</t>
  </si>
  <si>
    <t>TGM9989</t>
  </si>
  <si>
    <t>TGM9992</t>
  </si>
  <si>
    <t>PRUEBA DAVID 01</t>
  </si>
  <si>
    <t>TGM9993</t>
  </si>
  <si>
    <t>PRUEBA DAVID 02</t>
  </si>
  <si>
    <t>TGM9994</t>
  </si>
  <si>
    <t>PRUEBA DAVID 03</t>
  </si>
  <si>
    <t>TGM9995</t>
  </si>
  <si>
    <t>PRUEBA DAVID 04</t>
  </si>
  <si>
    <t>TGM9998</t>
  </si>
  <si>
    <t>PRUEBA DAVID 07</t>
  </si>
  <si>
    <t>TGM10000</t>
  </si>
  <si>
    <t>TGM10001</t>
  </si>
  <si>
    <t>TGM10002</t>
  </si>
  <si>
    <t>PRUEBA DAVID 333</t>
  </si>
  <si>
    <t>TGM10003</t>
  </si>
  <si>
    <t>RECLAMO DE LETRA EN LA LAPIDA</t>
  </si>
  <si>
    <t>Rayda Rita Vargas Perales C1</t>
  </si>
  <si>
    <t>TGM10004</t>
  </si>
  <si>
    <t>PRUEBA DAVID CAMBIO ENCHA</t>
  </si>
  <si>
    <t>TGM10005</t>
  </si>
  <si>
    <t>PRUEBA CAMBIO DE TITULARIDAD</t>
  </si>
  <si>
    <t>TGM10006</t>
  </si>
  <si>
    <t>PRUEBA DAVID DE CONSTRUCCION MAU</t>
  </si>
  <si>
    <t>TGM10007</t>
  </si>
  <si>
    <t>PRUEBA DAVID TRASDA INERNO</t>
  </si>
  <si>
    <t>TGM10008</t>
  </si>
  <si>
    <t>PRUEBA REQUERIMIENTO RETIRO LAPIDA</t>
  </si>
  <si>
    <t>TGM10009</t>
  </si>
  <si>
    <t>PRUEBA DAVID LAPIDA POR FORMATO</t>
  </si>
  <si>
    <t>TGM10010</t>
  </si>
  <si>
    <t>PRUEBA DAVID MANT.ESPACIO</t>
  </si>
  <si>
    <t>TGM10011</t>
  </si>
  <si>
    <t>PRUEBA REQUERIMIENTO MANT.ESP REPINTADOACIO</t>
  </si>
  <si>
    <t>TGM10012</t>
  </si>
  <si>
    <t>PRUEBA 02 REPINTADO DE PLACA</t>
  </si>
  <si>
    <t>TGM10013</t>
  </si>
  <si>
    <t>PRUEBA DAVID INSTALACION LAPIDA</t>
  </si>
  <si>
    <t>TGM10014</t>
  </si>
  <si>
    <t>PRUEBA SOLICITUD INSTALACION LAPIDA</t>
  </si>
  <si>
    <t>TGM10015</t>
  </si>
  <si>
    <t>PRUEBA LIBRO DE CONDOLENCIAS</t>
  </si>
  <si>
    <t>TGM10016</t>
  </si>
  <si>
    <t>PRUEBA DAVID COBRO REPROG.CUOTAS</t>
  </si>
  <si>
    <t>TGM10017</t>
  </si>
  <si>
    <t>PRUEBA  MANTENIMIENTO DE ESPACIO</t>
  </si>
  <si>
    <t>Marketing Group</t>
  </si>
  <si>
    <t>TGM10018</t>
  </si>
  <si>
    <t>PRUEBA DAVID 039</t>
  </si>
  <si>
    <t>TGM10019</t>
  </si>
  <si>
    <t>PRUEBA DAVID 49</t>
  </si>
  <si>
    <t>TGM10020</t>
  </si>
  <si>
    <t>PRUEBA DAVID 50</t>
  </si>
  <si>
    <t>TGM10021</t>
  </si>
  <si>
    <t>PRUEBA DAVID 52</t>
  </si>
  <si>
    <t>TGM10022</t>
  </si>
  <si>
    <t>PRUEBA DAVID 53 - 66</t>
  </si>
  <si>
    <t>TGM10023</t>
  </si>
  <si>
    <t>PRUEBA DAVID 54</t>
  </si>
  <si>
    <t>TGM10024</t>
  </si>
  <si>
    <t>MANTENIMIENTO DE ESPACIO PRUEBA</t>
  </si>
  <si>
    <t>TGM10025</t>
  </si>
  <si>
    <t>PRUEBA DAVID  55 - 56</t>
  </si>
  <si>
    <t>TGM10026</t>
  </si>
  <si>
    <t>PRUEBA DAVID 57</t>
  </si>
  <si>
    <t>TGM10027</t>
  </si>
  <si>
    <t>PRUEBA DAVID 63 - 64</t>
  </si>
  <si>
    <t>TGM10028</t>
  </si>
  <si>
    <t>PRUEBA DAVID  73-74-75</t>
  </si>
  <si>
    <t>TGM10029</t>
  </si>
  <si>
    <t>PRUEBA DAVID 77</t>
  </si>
  <si>
    <t>Lizmary Carolina Piñero Fermin SAC CF</t>
  </si>
  <si>
    <t>TGM10031</t>
  </si>
  <si>
    <t>PRUEBA DAVID 58</t>
  </si>
  <si>
    <t>TGM10032</t>
  </si>
  <si>
    <t>PRUEBA DAVID 59</t>
  </si>
  <si>
    <t>TGM10033</t>
  </si>
  <si>
    <t>PRUEBA DVID  58-B</t>
  </si>
  <si>
    <t>TGM10034</t>
  </si>
  <si>
    <t>PRUEBA DAVID 65 71</t>
  </si>
  <si>
    <t>TGM10035</t>
  </si>
  <si>
    <t>PRUEBA DAVID 68</t>
  </si>
  <si>
    <t>TGM10036</t>
  </si>
  <si>
    <t>PRUEBA DAVID 69</t>
  </si>
  <si>
    <t>TGM10037</t>
  </si>
  <si>
    <t>PRUEBA DAVID 70</t>
  </si>
  <si>
    <t>TGM10038</t>
  </si>
  <si>
    <t>PRUEBA DAVID 72</t>
  </si>
  <si>
    <t>TGM10039</t>
  </si>
  <si>
    <t>PRUEBA DAVID 67</t>
  </si>
  <si>
    <t>TGM10040</t>
  </si>
  <si>
    <t>PRUEBA DAVID TRANSMISION</t>
  </si>
  <si>
    <t>TGM10042</t>
  </si>
  <si>
    <t>Rayda Rita Vargas Perales C2</t>
  </si>
  <si>
    <t>TGM10043</t>
  </si>
  <si>
    <t>PRUEBA DAVID REQ.SOLIC.CAMBIO COD.SEP.</t>
  </si>
  <si>
    <t>TGM10044</t>
  </si>
  <si>
    <t>PRUEBA DAVID 02 DOMINGO</t>
  </si>
  <si>
    <t>TGM10046</t>
  </si>
  <si>
    <t>PRUEBA DAVID 004</t>
  </si>
  <si>
    <t>Por Crear Sgte Actividad</t>
  </si>
  <si>
    <t>TGM10047</t>
  </si>
  <si>
    <t>PRUEBA DAVID 005</t>
  </si>
  <si>
    <t>TGM10048</t>
  </si>
  <si>
    <t>PRUEBA DAVID 006</t>
  </si>
  <si>
    <t>TGM10049</t>
  </si>
  <si>
    <t>PREUBA DAVID 005</t>
  </si>
  <si>
    <t>TGM10050</t>
  </si>
  <si>
    <t>TGM10051</t>
  </si>
  <si>
    <t>PRUEBA DAVID 007</t>
  </si>
  <si>
    <t>TGM10052</t>
  </si>
  <si>
    <t>PRUEBA DAVID 009</t>
  </si>
  <si>
    <t>TGM10053</t>
  </si>
  <si>
    <t>TGM10054</t>
  </si>
  <si>
    <t>PRUEBA DAVID 10</t>
  </si>
  <si>
    <t>TGM10055</t>
  </si>
  <si>
    <t>PRUEBA DAVID LIBRO CONDOL</t>
  </si>
  <si>
    <t>TGM10056</t>
  </si>
  <si>
    <t>PRUEBA DVID 11</t>
  </si>
  <si>
    <t>TGM10057</t>
  </si>
  <si>
    <t>PRUEBA DAVID 0012</t>
  </si>
  <si>
    <t>Noha Sheila Simunich Garcia</t>
  </si>
  <si>
    <t>TGM10058</t>
  </si>
  <si>
    <t>RECLAMO N° 41 LIBRO DE RECLAMACIONES-CASO DE CONSTRUCCION DE MAUSOLEO</t>
  </si>
  <si>
    <t>TGM10060</t>
  </si>
  <si>
    <t>TGM10062</t>
  </si>
  <si>
    <t>TGM10063</t>
  </si>
  <si>
    <t>SOLICITUD DE CODIGO CIP</t>
  </si>
  <si>
    <t>TGM10064</t>
  </si>
  <si>
    <t>TGM10065</t>
  </si>
  <si>
    <t>TGM10066</t>
  </si>
  <si>
    <t>TGM10067</t>
  </si>
  <si>
    <t>TGM10068</t>
  </si>
  <si>
    <t>TGM10069</t>
  </si>
  <si>
    <t>TGM10070</t>
  </si>
  <si>
    <t>RECLAMO N° 42 - LIBRO DE RECLAMACIONES</t>
  </si>
  <si>
    <t>TGM10071</t>
  </si>
  <si>
    <t>CAMBIO DE FLORERO NICHO</t>
  </si>
  <si>
    <t>TGM10072</t>
  </si>
  <si>
    <t>TGM10073</t>
  </si>
  <si>
    <t>TGM10074</t>
  </si>
  <si>
    <t>TGM10075</t>
  </si>
  <si>
    <t>TGM10076</t>
  </si>
  <si>
    <t>TGM10077</t>
  </si>
  <si>
    <t>TGM10078</t>
  </si>
  <si>
    <t>TGM10079</t>
  </si>
  <si>
    <t>TGM10080</t>
  </si>
  <si>
    <t>TGM10081</t>
  </si>
  <si>
    <t>MEDIOS DE PAGO DE CUOTAS</t>
  </si>
  <si>
    <t>TGM10082</t>
  </si>
  <si>
    <t>TGM10083</t>
  </si>
  <si>
    <t>TGM10084</t>
  </si>
  <si>
    <t>ENTREGA FLOREROS</t>
  </si>
  <si>
    <t>TGM10085</t>
  </si>
  <si>
    <t>TGM10086</t>
  </si>
  <si>
    <t>TGM10087</t>
  </si>
  <si>
    <t>CONSULTA MISA</t>
  </si>
  <si>
    <t>TGM10088</t>
  </si>
  <si>
    <t>TGM10089</t>
  </si>
  <si>
    <t>PAGO CUOTA ERRADA</t>
  </si>
  <si>
    <t>TGM10090</t>
  </si>
  <si>
    <t>TGM10091</t>
  </si>
  <si>
    <t>TGM10092</t>
  </si>
  <si>
    <t>TGM10093</t>
  </si>
  <si>
    <t>TGM10094</t>
  </si>
  <si>
    <t>TRAMITE DE CAMBIO TITULAR</t>
  </si>
  <si>
    <t>TGM10095</t>
  </si>
  <si>
    <t>CONSULTADE MEDIOS DE PAGO</t>
  </si>
  <si>
    <t>TGM10097</t>
  </si>
  <si>
    <t>TGM10098</t>
  </si>
  <si>
    <t>TGM10099</t>
  </si>
  <si>
    <t>TGM10100</t>
  </si>
  <si>
    <t>TGM10101</t>
  </si>
  <si>
    <t>SOLICITUD DE BOLETAS</t>
  </si>
  <si>
    <t>TGM10102</t>
  </si>
  <si>
    <t>TGM10103</t>
  </si>
  <si>
    <t>TGM10104</t>
  </si>
  <si>
    <t>TGM10105</t>
  </si>
  <si>
    <t>SEPARACI&amp;OACUTE;N DE MISA</t>
  </si>
  <si>
    <t>TGM10106</t>
  </si>
  <si>
    <t>TGM10108</t>
  </si>
  <si>
    <t>TGM10109</t>
  </si>
  <si>
    <t>TGM10110</t>
  </si>
  <si>
    <t>TGM10111</t>
  </si>
  <si>
    <t>TGM10112</t>
  </si>
  <si>
    <t>TGM10113</t>
  </si>
  <si>
    <t>TGM10114</t>
  </si>
  <si>
    <t>TGM10115</t>
  </si>
  <si>
    <t>TGM10116</t>
  </si>
  <si>
    <t>TGM10117</t>
  </si>
  <si>
    <t>TGM10119</t>
  </si>
  <si>
    <t>TGM10120</t>
  </si>
  <si>
    <t>TGM10121</t>
  </si>
  <si>
    <t>CELULAR ENCONTRADO EN MINIVAN DE CORONA DE FRAILE</t>
  </si>
  <si>
    <t>TGM10123</t>
  </si>
  <si>
    <t>FLORERO PERDIDO</t>
  </si>
  <si>
    <t>TGM10124</t>
  </si>
  <si>
    <t>TGM10125</t>
  </si>
  <si>
    <t>TGM10126</t>
  </si>
  <si>
    <t>TGM10127</t>
  </si>
  <si>
    <t>TGM10128</t>
  </si>
  <si>
    <t>NO SE REPINTO LA LAPIDA</t>
  </si>
  <si>
    <t>TGM10129</t>
  </si>
  <si>
    <t>FLOREROS NICHO</t>
  </si>
  <si>
    <t>TGM10130</t>
  </si>
  <si>
    <t>TGM10131</t>
  </si>
  <si>
    <t>TGM10132</t>
  </si>
  <si>
    <t>TGM10133</t>
  </si>
  <si>
    <t>TGM10134</t>
  </si>
  <si>
    <t>TGM10136</t>
  </si>
  <si>
    <t>TGM10137</t>
  </si>
  <si>
    <t>TGM10138</t>
  </si>
  <si>
    <t>RECLAMO MAUSOLEO</t>
  </si>
  <si>
    <t>TGM10139</t>
  </si>
  <si>
    <t>TGM10140</t>
  </si>
  <si>
    <t>CONSULTA SOBRE SALDO TOTAL DE SEPULTURA</t>
  </si>
  <si>
    <t>TGM10141</t>
  </si>
  <si>
    <t>TGM10142</t>
  </si>
  <si>
    <t>CONSULTA DE RESPUESTA A SOLICITUD DE REACTIVACION DE CONTRATO</t>
  </si>
  <si>
    <t>TGM10143</t>
  </si>
  <si>
    <t>TGM10144</t>
  </si>
  <si>
    <t>TGM10145</t>
  </si>
  <si>
    <t>TGM10146</t>
  </si>
  <si>
    <t>TGM10147</t>
  </si>
  <si>
    <t>TGM10148</t>
  </si>
  <si>
    <t>TGM10149</t>
  </si>
  <si>
    <t>Ruth Cusihuaman SACC2</t>
  </si>
  <si>
    <t>TGM10150</t>
  </si>
  <si>
    <t>TGM10151</t>
  </si>
  <si>
    <t>CONSULTA CUOTA</t>
  </si>
  <si>
    <t>Ruth Cusihuaman SACC1</t>
  </si>
  <si>
    <t>TGM10152</t>
  </si>
  <si>
    <t>TGM10153</t>
  </si>
  <si>
    <t>CONSULTA DE M&amp;EACUTE;TODOS DE PAGO</t>
  </si>
  <si>
    <t>TGM10154</t>
  </si>
  <si>
    <t>TGM10155</t>
  </si>
  <si>
    <t>TGM10156</t>
  </si>
  <si>
    <t>CONSULTA CUOTA COMPLETA</t>
  </si>
  <si>
    <t>TGM10157</t>
  </si>
  <si>
    <t>GENERACION CODG. CIP</t>
  </si>
  <si>
    <t>TGM10158</t>
  </si>
  <si>
    <t>TGM10159</t>
  </si>
  <si>
    <t>TGM10160</t>
  </si>
  <si>
    <t>SOLICITUD CODIGO CIP</t>
  </si>
  <si>
    <t>TGM10161</t>
  </si>
  <si>
    <t>TGM10162</t>
  </si>
  <si>
    <t>TGM10164</t>
  </si>
  <si>
    <t>TGM10165</t>
  </si>
  <si>
    <t>TGM10166</t>
  </si>
  <si>
    <t>TGM10167</t>
  </si>
  <si>
    <t>SOLICITA CONTRATO 5027525</t>
  </si>
  <si>
    <t>TGM10168</t>
  </si>
  <si>
    <t>TGM10169</t>
  </si>
  <si>
    <t>ENTREGA DE DOCUMENTO SOLICITADO</t>
  </si>
  <si>
    <t>TGM10170</t>
  </si>
  <si>
    <t>SOLICITA COPIA DE COMPROBANTE 200331</t>
  </si>
  <si>
    <t>TGM10171</t>
  </si>
  <si>
    <t>RECLAMO DE FLORERO</t>
  </si>
  <si>
    <t>TGM10172</t>
  </si>
  <si>
    <t>TGM10173</t>
  </si>
  <si>
    <t>TGM10174</t>
  </si>
  <si>
    <t>TGM10175</t>
  </si>
  <si>
    <t>PRUBA DAVID INSTALACION LAPIDA</t>
  </si>
  <si>
    <t>TGM10176</t>
  </si>
  <si>
    <t>TGM10177</t>
  </si>
  <si>
    <t>CONSULTA SOBRE MISA</t>
  </si>
  <si>
    <t>TGM10178</t>
  </si>
  <si>
    <t>PRUEBA INSTALACIONLAPIDA CANETE</t>
  </si>
  <si>
    <t>TGM10179</t>
  </si>
  <si>
    <t>TGM10180</t>
  </si>
  <si>
    <t>PRUEBA DAVID INCUPLIMIENTO CUSCO I</t>
  </si>
  <si>
    <t>TGM10181</t>
  </si>
  <si>
    <t>PRUEBA DAVID INCUMPL.INSTALACION</t>
  </si>
  <si>
    <t>TGM10182</t>
  </si>
  <si>
    <t>TGM10183</t>
  </si>
  <si>
    <t>CONSULTA-DEPOSITO EN BCO.</t>
  </si>
  <si>
    <t>TGM10184</t>
  </si>
  <si>
    <t>CONSULTA MISA-SEPELIO</t>
  </si>
  <si>
    <t>TGM10185</t>
  </si>
  <si>
    <t>SEPARO DE MISA</t>
  </si>
  <si>
    <t>TGM10186</t>
  </si>
  <si>
    <t>TGM10187</t>
  </si>
  <si>
    <t>TGM10188</t>
  </si>
  <si>
    <t>TGM10189</t>
  </si>
  <si>
    <t>CONSULTA DE SALDO DE FINANCIAMIENTO</t>
  </si>
  <si>
    <t>TGM10190</t>
  </si>
  <si>
    <t>DATOS ERRADOS EN LADIPA</t>
  </si>
  <si>
    <t>TGM10191</t>
  </si>
  <si>
    <t>SOLICITA EXCEPCION PARA TRASLADO INTERNO 201010</t>
  </si>
  <si>
    <t>Jorcy Alfonso Sanchez Coronel</t>
  </si>
  <si>
    <t>TGM10192</t>
  </si>
  <si>
    <t>TGM10193</t>
  </si>
  <si>
    <t>TGM10194</t>
  </si>
  <si>
    <t>RECLAMO POR MOSQUITOS EN SU ESPACIO</t>
  </si>
  <si>
    <t>TGM10195</t>
  </si>
  <si>
    <t>FLOREROS DE MAUSOLEO</t>
  </si>
  <si>
    <t>TGM10196</t>
  </si>
  <si>
    <t>TGM10197</t>
  </si>
  <si>
    <t>SOLICITA CERTIFICADO DE USO  5027525</t>
  </si>
  <si>
    <t>TGM10198</t>
  </si>
  <si>
    <t>Liz Lidiana Huaman Rojas</t>
  </si>
  <si>
    <t>TGM10199</t>
  </si>
  <si>
    <t>SOLICITA ESTADO DE CUENTA PARA CANCELAR 200757</t>
  </si>
  <si>
    <t>TGM10200</t>
  </si>
  <si>
    <t>TGM10201</t>
  </si>
  <si>
    <t>SOLICITA ESTADO DE CUENTA ACTUAL PARA CANCELAR 201291</t>
  </si>
  <si>
    <t>TGM10202</t>
  </si>
  <si>
    <t>DEUDA PENDIENTE</t>
  </si>
  <si>
    <t>TGM10203</t>
  </si>
  <si>
    <t>SOLICITA COMPROBANTE DE PAGO 5026325</t>
  </si>
  <si>
    <t>TGM10204</t>
  </si>
  <si>
    <t>TGM10205</t>
  </si>
  <si>
    <t>TGM10206</t>
  </si>
  <si>
    <t>TGM10207</t>
  </si>
  <si>
    <t>TGM10208</t>
  </si>
  <si>
    <t>TGM10209</t>
  </si>
  <si>
    <t>TGM10210</t>
  </si>
  <si>
    <t>TGM10211</t>
  </si>
  <si>
    <t>SOLICITA COMPROBANTE DE PAGO 5015175</t>
  </si>
  <si>
    <t>TGM10212</t>
  </si>
  <si>
    <t>CODIGO DE CONTRATO</t>
  </si>
  <si>
    <t>TGM10213</t>
  </si>
  <si>
    <t>TGM10214</t>
  </si>
  <si>
    <t>TGM10215</t>
  </si>
  <si>
    <t>TGM10216</t>
  </si>
  <si>
    <t>TGM10217</t>
  </si>
  <si>
    <t>SOLICITA COMPROBANTE DE PAGO 200331</t>
  </si>
  <si>
    <t>TGM10218</t>
  </si>
  <si>
    <t>TGM10219</t>
  </si>
  <si>
    <t>TGM10220</t>
  </si>
  <si>
    <t>TGM10221</t>
  </si>
  <si>
    <t>TGM10222</t>
  </si>
  <si>
    <t>TGM10223</t>
  </si>
  <si>
    <t>TGM10224</t>
  </si>
  <si>
    <t>CONSULTA NUMERO DE CONTRATO 200322</t>
  </si>
  <si>
    <t>TGM10225</t>
  </si>
  <si>
    <t>TGM10226</t>
  </si>
  <si>
    <t>TGM10227</t>
  </si>
  <si>
    <t>TGM10228</t>
  </si>
  <si>
    <t>USO DE GARANTIA LAPIDA</t>
  </si>
  <si>
    <t>TGM10229</t>
  </si>
  <si>
    <t>SOLICITA ESTADO DE CUENTA 201141</t>
  </si>
  <si>
    <t>TGM10230</t>
  </si>
  <si>
    <t>TGM10231</t>
  </si>
  <si>
    <t>TGM10232</t>
  </si>
  <si>
    <t>TGM10233</t>
  </si>
  <si>
    <t>TGM10234</t>
  </si>
  <si>
    <t>CONSULTA TRASLADO EXTERNO  200043</t>
  </si>
  <si>
    <t>TGM10235</t>
  </si>
  <si>
    <t>TGM10236</t>
  </si>
  <si>
    <t>TGM10237</t>
  </si>
  <si>
    <t>REQUIERE INFORMACION PARA USO DE SEPULTURA  5006335</t>
  </si>
  <si>
    <t>TGM10238</t>
  </si>
  <si>
    <t>TGM10239</t>
  </si>
  <si>
    <t>TGM10240</t>
  </si>
  <si>
    <t>TGM10241</t>
  </si>
  <si>
    <t>SOLICITA COMPROBANTE DE PAGO 200493</t>
  </si>
  <si>
    <t>TGM10242</t>
  </si>
  <si>
    <t>TGM10243</t>
  </si>
  <si>
    <t>TGM10244</t>
  </si>
  <si>
    <t>USO DE ESPACIO NF 5006335</t>
  </si>
  <si>
    <t>TGM10245</t>
  </si>
  <si>
    <t>TGM10246</t>
  </si>
  <si>
    <t>TGM10247</t>
  </si>
  <si>
    <t>TGM10248</t>
  </si>
  <si>
    <t>TGM10249</t>
  </si>
  <si>
    <t>PLACA SIN COLOCAR</t>
  </si>
  <si>
    <t>TGM10250</t>
  </si>
  <si>
    <t>TGM10251</t>
  </si>
  <si>
    <t>PRUEBA DAVID REPINTADO SIN GRANTIA</t>
  </si>
  <si>
    <t>TGM10252</t>
  </si>
  <si>
    <t>TGM10253</t>
  </si>
  <si>
    <t>TGM10254</t>
  </si>
  <si>
    <t>TGM10255</t>
  </si>
  <si>
    <t>CONSULTA DE MISA</t>
  </si>
  <si>
    <t>TGM10256</t>
  </si>
  <si>
    <t>TGM10257</t>
  </si>
  <si>
    <t>ASIGNACION BENEFICIARIOS</t>
  </si>
  <si>
    <t>TGM10258</t>
  </si>
  <si>
    <t>CONSULTA NUMERO DE CONTRATO 200885</t>
  </si>
  <si>
    <t>TGM10259</t>
  </si>
  <si>
    <t>TGM10260</t>
  </si>
  <si>
    <t>SOLICITO BOLETA</t>
  </si>
  <si>
    <t>TGM10261</t>
  </si>
  <si>
    <t>TGM10262</t>
  </si>
  <si>
    <t>TGM10263</t>
  </si>
  <si>
    <t>TGM10264</t>
  </si>
  <si>
    <t>TGM10265</t>
  </si>
  <si>
    <t>TGM10266</t>
  </si>
  <si>
    <t>TGM10267</t>
  </si>
  <si>
    <t>TGM10268</t>
  </si>
  <si>
    <t>TGM10269</t>
  </si>
  <si>
    <t>CONSULTA RESPONSO 200790</t>
  </si>
  <si>
    <t>TGM10270</t>
  </si>
  <si>
    <t>TGM10271</t>
  </si>
  <si>
    <t>FLOREROS DE NICHO</t>
  </si>
  <si>
    <t>TGM10272</t>
  </si>
  <si>
    <t>TGM10273</t>
  </si>
  <si>
    <t>TGM10274</t>
  </si>
  <si>
    <t>TGM10275</t>
  </si>
  <si>
    <t>TGM10276</t>
  </si>
  <si>
    <t>TGM10277</t>
  </si>
  <si>
    <t>SOLICITA CERTIFICADO DE USO  5026695</t>
  </si>
  <si>
    <t>TGM10278</t>
  </si>
  <si>
    <t>TGM10279</t>
  </si>
  <si>
    <t>SOLICITA BOLETA DE PAGO 200629</t>
  </si>
  <si>
    <t>TGM10280</t>
  </si>
  <si>
    <t>TGM10281</t>
  </si>
  <si>
    <t>TGM10282</t>
  </si>
  <si>
    <t>MISA RECUERDO</t>
  </si>
  <si>
    <t>TGM10283</t>
  </si>
  <si>
    <t>TGM10284</t>
  </si>
  <si>
    <t>Tymiller Jhaalber Llacza Rosales - Cusco II</t>
  </si>
  <si>
    <t>TGM10285</t>
  </si>
  <si>
    <t>TGM10286</t>
  </si>
  <si>
    <t>SOLICITA CONSTANCIA  DE SEPULTURA 200629</t>
  </si>
  <si>
    <t>TGM10287</t>
  </si>
  <si>
    <t>TGM10288</t>
  </si>
  <si>
    <t>TGM10289</t>
  </si>
  <si>
    <t>TGM10290</t>
  </si>
  <si>
    <t>TGM10291</t>
  </si>
  <si>
    <t>TGM10292</t>
  </si>
  <si>
    <t>TGM10293</t>
  </si>
  <si>
    <t>TGM10294</t>
  </si>
  <si>
    <t>CONSULTA  ENTREGA DE CONTRATO</t>
  </si>
  <si>
    <t>TGM10295</t>
  </si>
  <si>
    <t>TGM10296</t>
  </si>
  <si>
    <t>TGM10297</t>
  </si>
  <si>
    <t>TGM10298</t>
  </si>
  <si>
    <t>CONSULTA-CUADERNOS ANTIGUO</t>
  </si>
  <si>
    <t>TGM10299</t>
  </si>
  <si>
    <t>REQUIERE ALQUILER DE PLEGARIA  5025715</t>
  </si>
  <si>
    <t>Grupo de Asesoria de atencion al cliente Cañete</t>
  </si>
  <si>
    <t>TGM10300</t>
  </si>
  <si>
    <t>TGM10301</t>
  </si>
  <si>
    <t>CONSULTA  DE PAGOS</t>
  </si>
  <si>
    <t>TGM10302</t>
  </si>
  <si>
    <t>TGM10303</t>
  </si>
  <si>
    <t>SOBRE COMPRA DE LAPIDA NUEVA</t>
  </si>
  <si>
    <t>TGM10304</t>
  </si>
  <si>
    <t>TGM10305</t>
  </si>
  <si>
    <t>TGM10306</t>
  </si>
  <si>
    <t>TRASLADO INTERNO 201018</t>
  </si>
  <si>
    <t>TGM10307</t>
  </si>
  <si>
    <t>SOLICITA CERTIFICADO DE USO 200132</t>
  </si>
  <si>
    <t>TGM10308</t>
  </si>
  <si>
    <t>CONSULTA SOBRE TRASLADO INTERNO</t>
  </si>
  <si>
    <t>TGM10309</t>
  </si>
  <si>
    <t>TGM10310</t>
  </si>
  <si>
    <t>TGM10311</t>
  </si>
  <si>
    <t>TGM10312</t>
  </si>
  <si>
    <t>TGM10313</t>
  </si>
  <si>
    <t>TGM10314</t>
  </si>
  <si>
    <t>TGM10315</t>
  </si>
  <si>
    <t>TGM10317</t>
  </si>
  <si>
    <t>TGM10318</t>
  </si>
  <si>
    <t>TGM10319</t>
  </si>
  <si>
    <t>TGM10320</t>
  </si>
  <si>
    <t>SOLICITA CONTRATO 5006335</t>
  </si>
  <si>
    <t>TGM10321</t>
  </si>
  <si>
    <t>TGM10322</t>
  </si>
  <si>
    <t>SOLICITA CERTIFICADO DE USO 201029</t>
  </si>
  <si>
    <t>TGM10323</t>
  </si>
  <si>
    <t>Liz Lidiana Huaman Rojas SAC CF</t>
  </si>
  <si>
    <t>TGM10324</t>
  </si>
  <si>
    <t>CONSULTA TRASLADO INTERNO 200939</t>
  </si>
  <si>
    <t>TGM10325</t>
  </si>
  <si>
    <t>REPARACI&amp;OACUTE;N DE FLORERO</t>
  </si>
  <si>
    <t>TGM10326</t>
  </si>
  <si>
    <t>TGM10327</t>
  </si>
  <si>
    <t>TGM10328</t>
  </si>
  <si>
    <t>TGM10329</t>
  </si>
  <si>
    <t>TGM10330</t>
  </si>
  <si>
    <t>TGM10331</t>
  </si>
  <si>
    <t>TGM10332</t>
  </si>
  <si>
    <t>TGM10333</t>
  </si>
  <si>
    <t>TGM10334</t>
  </si>
  <si>
    <t>DEVOLUCION POR MISA NO REALIZADA</t>
  </si>
  <si>
    <t>TGM10335</t>
  </si>
  <si>
    <t>TGM10336</t>
  </si>
  <si>
    <t>TGM10337</t>
  </si>
  <si>
    <t>SOLICITA CONTRATO 5028385</t>
  </si>
  <si>
    <t>TGM10338</t>
  </si>
  <si>
    <t>TGM10339</t>
  </si>
  <si>
    <t>TGM10340</t>
  </si>
  <si>
    <t>CAMBIO DATOS EN BOLETA</t>
  </si>
  <si>
    <t>TGM10341</t>
  </si>
  <si>
    <t>DEPOSITO DE CUOTA</t>
  </si>
  <si>
    <t>TGM10342</t>
  </si>
  <si>
    <t>SOLICITA CERTIFICADO DE USO 200635</t>
  </si>
  <si>
    <t>TGM10343</t>
  </si>
  <si>
    <t>Angie Diana Infante Verastegui SACSAN</t>
  </si>
  <si>
    <t>TGM10344</t>
  </si>
  <si>
    <t>TGM10345</t>
  </si>
  <si>
    <t>TGM10346</t>
  </si>
  <si>
    <t>ASIGNACION DE 2 DO TITULAR</t>
  </si>
  <si>
    <t>TGM10347</t>
  </si>
  <si>
    <t>TGM10348</t>
  </si>
  <si>
    <t>TGM10349</t>
  </si>
  <si>
    <t>TGM10350</t>
  </si>
  <si>
    <t>TGM10351</t>
  </si>
  <si>
    <t>TGM10352</t>
  </si>
  <si>
    <t>TGM10353</t>
  </si>
  <si>
    <t>USO NF</t>
  </si>
  <si>
    <t>TGM10354</t>
  </si>
  <si>
    <t>TGM10355</t>
  </si>
  <si>
    <t>TGM10356</t>
  </si>
  <si>
    <t>TGM10357</t>
  </si>
  <si>
    <t>SOLICITA CERTIFICADO DE USO 200924</t>
  </si>
  <si>
    <t>TGM10358</t>
  </si>
  <si>
    <t>DEPOSITO DE CUOTAS.</t>
  </si>
  <si>
    <t>Tymiller Jhaalber Llacza Rosales - Cusco I</t>
  </si>
  <si>
    <t>TGM10359</t>
  </si>
  <si>
    <t>TGM10360</t>
  </si>
  <si>
    <t>TGM10361</t>
  </si>
  <si>
    <t>GENERACION CODIGO CIP</t>
  </si>
  <si>
    <t>TGM10362</t>
  </si>
  <si>
    <t>TGM10363</t>
  </si>
  <si>
    <t>CONSULTA TRASLADO EXTERNO 5017075</t>
  </si>
  <si>
    <t>TGM10364</t>
  </si>
  <si>
    <t>TGM10365</t>
  </si>
  <si>
    <t>TGM10366</t>
  </si>
  <si>
    <t>TGM10367</t>
  </si>
  <si>
    <t>TGM10368</t>
  </si>
  <si>
    <t>TGM10369</t>
  </si>
  <si>
    <t>MANTENIMIENTO DE LAPIDA -PIEDRA LAJA</t>
  </si>
  <si>
    <t>TGM10370</t>
  </si>
  <si>
    <t>TGM10371</t>
  </si>
  <si>
    <t>TGM10372</t>
  </si>
  <si>
    <t>TGM10373</t>
  </si>
  <si>
    <t>TGM10374</t>
  </si>
  <si>
    <t>INGRESO DE PAGO : PAGOEFECTIVO</t>
  </si>
  <si>
    <t>TGM10375</t>
  </si>
  <si>
    <t>TGM10376</t>
  </si>
  <si>
    <t>DESCUENTO TARJETA DEBITO</t>
  </si>
  <si>
    <t>TGM10377</t>
  </si>
  <si>
    <t>CONSULTA RESPONSO 200872</t>
  </si>
  <si>
    <t>TGM10378</t>
  </si>
  <si>
    <t>SOLICITA RESPONSO  5022755</t>
  </si>
  <si>
    <t>TGM10379</t>
  </si>
  <si>
    <t>TGM10380</t>
  </si>
  <si>
    <t>TGM10381</t>
  </si>
  <si>
    <t>TGM10382</t>
  </si>
  <si>
    <t>TGM10383</t>
  </si>
  <si>
    <t>TGM10384</t>
  </si>
  <si>
    <t>TGM10385</t>
  </si>
  <si>
    <t>TGM10386</t>
  </si>
  <si>
    <t>INHUMACI&amp;OACUTE;N</t>
  </si>
  <si>
    <t>Angie Diana Infante Verastegui SACCOR</t>
  </si>
  <si>
    <t>TGM10387</t>
  </si>
  <si>
    <t>TGM10388</t>
  </si>
  <si>
    <t>TGM10389</t>
  </si>
  <si>
    <t>TGM10390</t>
  </si>
  <si>
    <t>TGM10391</t>
  </si>
  <si>
    <t>TGM10392</t>
  </si>
  <si>
    <t>TGM10393</t>
  </si>
  <si>
    <t>TGM10394</t>
  </si>
  <si>
    <t>TGM10395</t>
  </si>
  <si>
    <t>TGM10396</t>
  </si>
  <si>
    <t>TGM10397</t>
  </si>
  <si>
    <t>TGM10398</t>
  </si>
  <si>
    <t>TGM10399</t>
  </si>
  <si>
    <t>TGM10400</t>
  </si>
  <si>
    <t>TGM10401</t>
  </si>
  <si>
    <t>TGM10402</t>
  </si>
  <si>
    <t>TGM10403</t>
  </si>
  <si>
    <t>TGM10404</t>
  </si>
  <si>
    <t>TGM10405</t>
  </si>
  <si>
    <t>Nescar Janeth Ingaruca Peña SAC SAN</t>
  </si>
  <si>
    <t>TGM10406</t>
  </si>
  <si>
    <t>TGM10407</t>
  </si>
  <si>
    <t>TGM10408</t>
  </si>
  <si>
    <t>TGM10409</t>
  </si>
  <si>
    <t>TGM10410</t>
  </si>
  <si>
    <t>TGM10411</t>
  </si>
  <si>
    <t>FLORERO</t>
  </si>
  <si>
    <t>TGM10412</t>
  </si>
  <si>
    <t>TGM10413</t>
  </si>
  <si>
    <t>CANALES DE PAGO</t>
  </si>
  <si>
    <t>TGM10414</t>
  </si>
  <si>
    <t>TGM10415</t>
  </si>
  <si>
    <t>TGM10416</t>
  </si>
  <si>
    <t>TGM10417</t>
  </si>
  <si>
    <t>TGM10418</t>
  </si>
  <si>
    <t>TGM10419</t>
  </si>
  <si>
    <t>TGM10420</t>
  </si>
  <si>
    <t>TGM10421</t>
  </si>
  <si>
    <t>FLORES PAN A</t>
  </si>
  <si>
    <t>TGM10422</t>
  </si>
  <si>
    <t>TGM10423</t>
  </si>
  <si>
    <t>TGM10424</t>
  </si>
  <si>
    <t>TGM10425</t>
  </si>
  <si>
    <t>TGM10426</t>
  </si>
  <si>
    <t>ACTUALIZACION DE DATOS 200137</t>
  </si>
  <si>
    <t>TGM10427</t>
  </si>
  <si>
    <t>TGM10428</t>
  </si>
  <si>
    <t>USO DE ESPACIO NF 200137</t>
  </si>
  <si>
    <t>TGM10429</t>
  </si>
  <si>
    <t>TGM10430</t>
  </si>
  <si>
    <t>TGM10431</t>
  </si>
  <si>
    <t>TGM10432</t>
  </si>
  <si>
    <t>TGM10433</t>
  </si>
  <si>
    <t>TGM10434</t>
  </si>
  <si>
    <t>CONFECCION DE LAPIDA GRANITO NEGRO</t>
  </si>
  <si>
    <t>TGM10435</t>
  </si>
  <si>
    <t>RECLAMO  PLACA</t>
  </si>
  <si>
    <t>TGM10436</t>
  </si>
  <si>
    <t>TGM10437</t>
  </si>
  <si>
    <t>TGM10438</t>
  </si>
  <si>
    <t>Podado Riego Nivelacion Cmb.Grass Limpieza Refaccion Repintado Fumigacion Filtracion Cmb.Luna</t>
  </si>
  <si>
    <t>Certificado de Uso</t>
  </si>
  <si>
    <t>Direc. Domiciliaria Correspondencia Email Telef Celular Fijo</t>
  </si>
  <si>
    <t>Instalacion de Placa</t>
  </si>
  <si>
    <t>Repintado de Lapida sin Garantia</t>
  </si>
  <si>
    <t>Venta de Floreros</t>
  </si>
  <si>
    <t>Cambio de Floreros</t>
  </si>
  <si>
    <t>Copia de Contrato</t>
  </si>
  <si>
    <t>Flores / Jardineras / Lapida / Fotografia</t>
  </si>
  <si>
    <t>Copia de Boleta de Ventas</t>
  </si>
  <si>
    <t>Copia de Contrato - Constancia de Ubicacion - Constancia de Sepultura</t>
  </si>
  <si>
    <t>Lapida Rota</t>
  </si>
  <si>
    <t>Compra de Lapida</t>
  </si>
  <si>
    <t>Reprogramacion de Cuotas</t>
  </si>
  <si>
    <t>Construccion de Mausoleo</t>
  </si>
  <si>
    <t>Floreros</t>
  </si>
  <si>
    <t>Instalacion de Lapida</t>
  </si>
  <si>
    <t>Horario de Atencion</t>
  </si>
  <si>
    <t>Cambio de Codigo de Sepultura</t>
  </si>
  <si>
    <t>Cerrado - No Procede</t>
  </si>
  <si>
    <t>Modificacion de datos en Lapida por error</t>
  </si>
  <si>
    <t>Cambio Titularidad con Deuda</t>
  </si>
  <si>
    <t>Traslado interno / Traslado externo</t>
  </si>
  <si>
    <t>Uso de Espacio NF</t>
  </si>
  <si>
    <t>Copia de Estado de Cuenta</t>
  </si>
  <si>
    <t>Uso de Espacio NF no Paso Periodo de Carencia</t>
  </si>
  <si>
    <t>El Padre llego tarde/Cruce de Horarios/El Coro no se pressento/Limpieza/Alquiler de Sillas o Toldo</t>
  </si>
  <si>
    <t>Cambio de Titularidad Sin Deuda</t>
  </si>
  <si>
    <t>Deisy Huaman Lara - San Antonio</t>
  </si>
  <si>
    <t>Deisy Huaman Lara - Corona del Frail</t>
  </si>
  <si>
    <t>Arreglo Floral</t>
  </si>
  <si>
    <t>Autorizacion de Ingreso</t>
  </si>
  <si>
    <t>Cambio de Enchape</t>
  </si>
  <si>
    <t>Lapida por Deuda</t>
  </si>
  <si>
    <t>Lapida por Formato</t>
  </si>
  <si>
    <t>Libro de Condolencias</t>
  </si>
  <si>
    <t>Transmision de Responso</t>
  </si>
  <si>
    <t>Modificacion de Datos a Solicitud del Cliente</t>
  </si>
  <si>
    <t>Edith Johana Rojas Fierro Jefe Sac SA</t>
  </si>
  <si>
    <t>Tymiller Jhaalber Llacza Rosales - Corona del Fr</t>
  </si>
  <si>
    <t>Grupo de Cobranza Corona del Fraile</t>
  </si>
  <si>
    <t>Beatriz Coromoto Aranguibel Garcia C2 SAC</t>
  </si>
  <si>
    <t>Beatriz Coromoto Aranguibel Garcia C1 SAC</t>
  </si>
  <si>
    <t>Espera en Servicio - Responso inadecuado</t>
  </si>
  <si>
    <t>Grupo Asesoria de Atencion al Cliente Cusco I</t>
  </si>
  <si>
    <t>Grupo Asesoria de atencion al cliente Cusco II</t>
  </si>
  <si>
    <t>Florentino Sebastian Salinas - Cusco II</t>
  </si>
  <si>
    <t>Grupo de Cobranza Cusco II</t>
  </si>
  <si>
    <t>Tymiller Jhaalber Llacza Rosales - Chiclayo</t>
  </si>
  <si>
    <t>Atencion del Consejero</t>
  </si>
  <si>
    <t>Lambayeque</t>
  </si>
  <si>
    <t>Enchape de Mausoleo</t>
  </si>
  <si>
    <t>Grupo de Cobranza Cusco I</t>
  </si>
  <si>
    <t>Judith Olortegui Guevara SAN</t>
  </si>
  <si>
    <t>Judith Olortegui Guevara COR</t>
  </si>
  <si>
    <t>Grupo Asesoria de Atencion al Cliente Corona del Fraile</t>
  </si>
  <si>
    <t>Ubicación de espacio</t>
  </si>
  <si>
    <t>TGM10439</t>
  </si>
  <si>
    <t>TGM10440</t>
  </si>
  <si>
    <t>TGM10441</t>
  </si>
  <si>
    <t>TGM10442</t>
  </si>
  <si>
    <t>TGM10443</t>
  </si>
  <si>
    <t>TGM10444</t>
  </si>
  <si>
    <t>TGM10445</t>
  </si>
  <si>
    <t>TGM10446</t>
  </si>
  <si>
    <t>TGM10447</t>
  </si>
  <si>
    <t>TGM10448</t>
  </si>
  <si>
    <t>TGM10449</t>
  </si>
  <si>
    <t>CONSULTA DE CUOTAS Y FORMAS DE PAGO</t>
  </si>
  <si>
    <t>TGM10450</t>
  </si>
  <si>
    <t>TGM10451</t>
  </si>
  <si>
    <t>TGM10452</t>
  </si>
  <si>
    <t>TGM10453</t>
  </si>
  <si>
    <t>TGM10454</t>
  </si>
  <si>
    <t>TGM10455</t>
  </si>
  <si>
    <t>TGM10456</t>
  </si>
  <si>
    <t>TGM10457</t>
  </si>
  <si>
    <t>TGM10458</t>
  </si>
  <si>
    <t>TGM10459</t>
  </si>
  <si>
    <t>TGM10460</t>
  </si>
  <si>
    <t>TGM10461</t>
  </si>
  <si>
    <t>TGM10462</t>
  </si>
  <si>
    <t>TGM10463</t>
  </si>
  <si>
    <t>TGM10464</t>
  </si>
  <si>
    <t>PAGO PENDIENTE</t>
  </si>
  <si>
    <t>TGM10465</t>
  </si>
  <si>
    <t>TGM10466</t>
  </si>
  <si>
    <t>TGM10467</t>
  </si>
  <si>
    <t>Fecha de creación</t>
  </si>
  <si>
    <t>Sede</t>
  </si>
  <si>
    <t>Núm. de Caso</t>
  </si>
  <si>
    <t>Titulo</t>
  </si>
  <si>
    <t>Tipo de Caso</t>
  </si>
  <si>
    <t>Tipo</t>
  </si>
  <si>
    <t>Estado</t>
  </si>
  <si>
    <t>SubCategoria Detalle</t>
  </si>
  <si>
    <t>Asignado a</t>
  </si>
  <si>
    <t>Fuente Reclamo</t>
  </si>
  <si>
    <t>Cuenta de SubCategoria Detalle</t>
  </si>
  <si>
    <t>TGM10468</t>
  </si>
  <si>
    <t>TGM10469</t>
  </si>
  <si>
    <t>TGM10470</t>
  </si>
  <si>
    <t>TGM10471</t>
  </si>
  <si>
    <t>TGM10472</t>
  </si>
  <si>
    <t>TGM10473</t>
  </si>
  <si>
    <t>TGM10474</t>
  </si>
  <si>
    <t>RECLAMO POR MEDIOS DE PAGO</t>
  </si>
  <si>
    <t>TGM10475</t>
  </si>
  <si>
    <t>ENVIO ESTADO DE CUENTA AL CORREO</t>
  </si>
  <si>
    <t>TGM10476</t>
  </si>
  <si>
    <t>TGM10477</t>
  </si>
  <si>
    <t>TGM10478</t>
  </si>
  <si>
    <t>TGM10479</t>
  </si>
  <si>
    <t>COLOCACI&amp;OACUTE;N DE LAPIDA</t>
  </si>
  <si>
    <t>TGM10480</t>
  </si>
  <si>
    <t>TGM10481</t>
  </si>
  <si>
    <t>TGM10482</t>
  </si>
  <si>
    <t>TGM10483</t>
  </si>
  <si>
    <t>TGM10484</t>
  </si>
  <si>
    <t>TGM10485</t>
  </si>
  <si>
    <t>TGM10486</t>
  </si>
  <si>
    <t>TGM10487</t>
  </si>
  <si>
    <t>CONSULTA TIPO DE ESPACIO ADQUIRIDO</t>
  </si>
  <si>
    <t>TGM10488</t>
  </si>
  <si>
    <t>TGM10489</t>
  </si>
  <si>
    <t>CONSULTA REPINTADO DE LAPIDA</t>
  </si>
  <si>
    <t>TGM10490</t>
  </si>
  <si>
    <t>TGM10491</t>
  </si>
  <si>
    <t>CONSULTA DE FOMA</t>
  </si>
  <si>
    <t>TGM10492</t>
  </si>
  <si>
    <t>TGM10493</t>
  </si>
  <si>
    <t>TGM10494</t>
  </si>
  <si>
    <t>TGM10495</t>
  </si>
  <si>
    <t>TGM10496</t>
  </si>
  <si>
    <t>TGM10497</t>
  </si>
  <si>
    <t>TGM10498</t>
  </si>
  <si>
    <t>TGM10499</t>
  </si>
  <si>
    <t>TGM10500</t>
  </si>
  <si>
    <t>TGM10501</t>
  </si>
  <si>
    <t>TGM10502</t>
  </si>
  <si>
    <t>TGM10503</t>
  </si>
  <si>
    <t>TGM10504</t>
  </si>
  <si>
    <t>TGM10505</t>
  </si>
  <si>
    <t>TGM10506</t>
  </si>
  <si>
    <t>TGM10507</t>
  </si>
  <si>
    <t>TGM10508</t>
  </si>
  <si>
    <t>TGM10509</t>
  </si>
  <si>
    <t>TGM10510</t>
  </si>
  <si>
    <t>TGM10511</t>
  </si>
  <si>
    <t>TGM10512</t>
  </si>
  <si>
    <t>TGM10513</t>
  </si>
  <si>
    <t>TGM10514</t>
  </si>
  <si>
    <t>TGM10515</t>
  </si>
  <si>
    <t>TGM10516</t>
  </si>
  <si>
    <t>TGM10517</t>
  </si>
  <si>
    <t>TGM10518</t>
  </si>
  <si>
    <t>TGM10519</t>
  </si>
  <si>
    <t>SOPORTE MAUSOLEO</t>
  </si>
  <si>
    <t>Grupo Operaciones Chiclayo</t>
  </si>
  <si>
    <t>TGM10520</t>
  </si>
  <si>
    <t>TGM10522</t>
  </si>
  <si>
    <t>CERTIFICADO</t>
  </si>
  <si>
    <t>TGM10523</t>
  </si>
  <si>
    <t>TGM10525</t>
  </si>
  <si>
    <t>TGM10527</t>
  </si>
  <si>
    <t>TGM10528</t>
  </si>
  <si>
    <t>SOPORTE MAUSOLEO (4)</t>
  </si>
  <si>
    <t>Grupo Asesoria de Atencion al Cliente Lambayeque</t>
  </si>
  <si>
    <t>TGM10529</t>
  </si>
  <si>
    <t>TGM10530</t>
  </si>
  <si>
    <t>TGM10531</t>
  </si>
  <si>
    <t>TGM10532</t>
  </si>
  <si>
    <t>TGM10533</t>
  </si>
  <si>
    <t>TGM10534</t>
  </si>
  <si>
    <t>TGM10535</t>
  </si>
  <si>
    <t>TGM10536</t>
  </si>
  <si>
    <t>TGM10537</t>
  </si>
  <si>
    <t>TGM10538</t>
  </si>
  <si>
    <t>TGM10539</t>
  </si>
  <si>
    <t>TGM10540</t>
  </si>
  <si>
    <t>TGM10541</t>
  </si>
  <si>
    <t>TGM10542</t>
  </si>
  <si>
    <t>TGM10543</t>
  </si>
  <si>
    <t>TGM10544</t>
  </si>
  <si>
    <t>TGM10545</t>
  </si>
  <si>
    <t>RECLAMO NO LLEGA LAS BOLETAS A SU CORREO</t>
  </si>
  <si>
    <t>TGM10546</t>
  </si>
  <si>
    <t>TGM10547</t>
  </si>
  <si>
    <t>TGM10548</t>
  </si>
  <si>
    <t>TGM10549</t>
  </si>
  <si>
    <t>TGM10550</t>
  </si>
  <si>
    <t>TGM10552</t>
  </si>
  <si>
    <t>CONSULTA CANALES DE PAGO</t>
  </si>
  <si>
    <t>TGM10553</t>
  </si>
  <si>
    <t>TGM10554</t>
  </si>
  <si>
    <t>TGM10556</t>
  </si>
  <si>
    <t>TGM10557</t>
  </si>
  <si>
    <t>TGM10558</t>
  </si>
  <si>
    <t>SOPORTE MAUSOLEO(1)</t>
  </si>
  <si>
    <t>Grupo Asesoria de Atencion al Cliente Chiclayo</t>
  </si>
  <si>
    <t>TGM10559</t>
  </si>
  <si>
    <t>TRASLADO EXTERNO 200478</t>
  </si>
  <si>
    <t>TGM10561</t>
  </si>
  <si>
    <t>TGM10562</t>
  </si>
  <si>
    <t>TRASLADO EXTERNO 5017075</t>
  </si>
  <si>
    <t>TGM10563</t>
  </si>
  <si>
    <t>TGM10564</t>
  </si>
  <si>
    <t>CONSTANCIA DE SEPULTURA 200647</t>
  </si>
  <si>
    <t>TGM10565</t>
  </si>
  <si>
    <t>TGM10566</t>
  </si>
  <si>
    <t>Marilyn Lisbet Alarcon Alarcon - Lambayeque</t>
  </si>
  <si>
    <t>TGM10567</t>
  </si>
  <si>
    <t>CONSTANCIA DE SEPULTURA 200698</t>
  </si>
  <si>
    <t>TGM10568</t>
  </si>
  <si>
    <t>SOLICITA CONTRATO FISICO 5029355</t>
  </si>
  <si>
    <t>TGM10569</t>
  </si>
  <si>
    <t>ABONO A CAPITAL</t>
  </si>
  <si>
    <t>TGM10570</t>
  </si>
  <si>
    <t>SOLICITA BOLETA DE PAGO  5008775</t>
  </si>
  <si>
    <t>TGM10571</t>
  </si>
  <si>
    <t>SOLICITU DE REACTIVACION</t>
  </si>
  <si>
    <t>TGM10572</t>
  </si>
  <si>
    <t>TGM10573</t>
  </si>
  <si>
    <t>TGM10574</t>
  </si>
  <si>
    <t>TGM10575</t>
  </si>
  <si>
    <t>TGM10576</t>
  </si>
  <si>
    <t>TGM10577</t>
  </si>
  <si>
    <t>TGM10578</t>
  </si>
  <si>
    <t>TGM10579</t>
  </si>
  <si>
    <t>TGM10580</t>
  </si>
  <si>
    <t>SOLICITA CERTIFICADO DE USO 200280</t>
  </si>
  <si>
    <t>TGM10581</t>
  </si>
  <si>
    <t>CONSULTA CUOTA Y CANALES DE PAGO</t>
  </si>
  <si>
    <t>TGM10582</t>
  </si>
  <si>
    <t>SOLICITA CERTIFICADO DE USO 200281</t>
  </si>
  <si>
    <t>TGM10583</t>
  </si>
  <si>
    <t>TGM10584</t>
  </si>
  <si>
    <t>TGM10585</t>
  </si>
  <si>
    <t>TGM10586</t>
  </si>
  <si>
    <t>TGM10587</t>
  </si>
  <si>
    <t>ASIGNACION DE BENEFICARIOS</t>
  </si>
  <si>
    <t>TGM10588</t>
  </si>
  <si>
    <t>TGM10589</t>
  </si>
  <si>
    <t>TGM10590</t>
  </si>
  <si>
    <t>TGM10591</t>
  </si>
  <si>
    <t>Nescar Janeth Ingaruca Peña SAC COR</t>
  </si>
  <si>
    <t>TGM10592</t>
  </si>
  <si>
    <t>TGM10593</t>
  </si>
  <si>
    <t>TGM10594</t>
  </si>
  <si>
    <t>TGM10595</t>
  </si>
  <si>
    <t>TGM10596</t>
  </si>
  <si>
    <t>TGM10597</t>
  </si>
  <si>
    <t>RECLAMO POR L&amp;AACUTE;PIDA</t>
  </si>
  <si>
    <t>TGM10598</t>
  </si>
  <si>
    <t>TGM10599</t>
  </si>
  <si>
    <t>TGM10600</t>
  </si>
  <si>
    <t>RECLAMO LAPIDA GRANITO NEGRO</t>
  </si>
  <si>
    <t>TGM10601</t>
  </si>
  <si>
    <t>TGM10602</t>
  </si>
  <si>
    <t>Recepción de documentos</t>
  </si>
  <si>
    <t>TGM10603</t>
  </si>
  <si>
    <t>TGM10604</t>
  </si>
  <si>
    <t>TGM10605</t>
  </si>
  <si>
    <t>TGM10606</t>
  </si>
  <si>
    <t>TGM10607</t>
  </si>
  <si>
    <t>ACTULIZACION DE DATOS</t>
  </si>
  <si>
    <t>TGM10608</t>
  </si>
  <si>
    <t>TGM10609</t>
  </si>
  <si>
    <t>TGM10610</t>
  </si>
  <si>
    <t>TGM10611</t>
  </si>
  <si>
    <t>TGM10612</t>
  </si>
  <si>
    <t>TGM10613</t>
  </si>
  <si>
    <t>TGM10614</t>
  </si>
  <si>
    <t>TGM10615</t>
  </si>
  <si>
    <t>TGM10616</t>
  </si>
  <si>
    <t>UBICACIO&amp;OACUTE; DE ESPACIO</t>
  </si>
  <si>
    <t>TGM10617</t>
  </si>
  <si>
    <t>UBICAC&amp;IACUTE;ON DE ESPACIO</t>
  </si>
  <si>
    <t>TGM10618</t>
  </si>
  <si>
    <t>TGM10619</t>
  </si>
  <si>
    <t>TGM10620</t>
  </si>
  <si>
    <t>TGM10621</t>
  </si>
  <si>
    <t>TGM10622</t>
  </si>
  <si>
    <t>TGM10623</t>
  </si>
  <si>
    <t>TGM10624</t>
  </si>
  <si>
    <t>TGM10625</t>
  </si>
  <si>
    <t>TGM10626</t>
  </si>
  <si>
    <t>TGM10627</t>
  </si>
  <si>
    <t>TGM10628</t>
  </si>
  <si>
    <t>TGM10629</t>
  </si>
  <si>
    <t>TGM10630</t>
  </si>
  <si>
    <t>TGM10631</t>
  </si>
  <si>
    <t>TGM10632</t>
  </si>
  <si>
    <t>TGM10633</t>
  </si>
  <si>
    <t>TGM10634</t>
  </si>
  <si>
    <t>TGM10635</t>
  </si>
  <si>
    <t>TGM10636</t>
  </si>
  <si>
    <t>TGM10637</t>
  </si>
  <si>
    <t>MANTENIMIENTO DE L&amp;AACUTE;PIDA</t>
  </si>
  <si>
    <t>Jose Antonio Benites Ochante CIX</t>
  </si>
  <si>
    <t>TGM10638</t>
  </si>
  <si>
    <t>TGM10639</t>
  </si>
  <si>
    <t>TGM10640</t>
  </si>
  <si>
    <t>TGM10641</t>
  </si>
  <si>
    <t>TGM10642</t>
  </si>
  <si>
    <t>TGM10643</t>
  </si>
  <si>
    <t>TGM10644</t>
  </si>
  <si>
    <t>TGM10645</t>
  </si>
  <si>
    <t>TGM10646</t>
  </si>
  <si>
    <t>NIVELACION DE SEPULTURA</t>
  </si>
  <si>
    <t>TGM10647</t>
  </si>
  <si>
    <t>NIVELACION DE LAPIDA Y SEPULTURA</t>
  </si>
  <si>
    <t>TGM10648</t>
  </si>
  <si>
    <t>TGM10649</t>
  </si>
  <si>
    <t>TGM10650</t>
  </si>
  <si>
    <t>TGM10651</t>
  </si>
  <si>
    <t>TGM10652</t>
  </si>
  <si>
    <t>TGM10653</t>
  </si>
  <si>
    <t>TGM10654</t>
  </si>
  <si>
    <t>TGM10655</t>
  </si>
  <si>
    <t>TGM10656</t>
  </si>
  <si>
    <t>TGM10657</t>
  </si>
  <si>
    <t>TGM10658</t>
  </si>
  <si>
    <t>TGM10659</t>
  </si>
  <si>
    <t>SOLICITA RESPONSO 200610</t>
  </si>
  <si>
    <t>TGM10660</t>
  </si>
  <si>
    <t>REQUIERE RESPONSO 5027405</t>
  </si>
  <si>
    <t>TGM10661</t>
  </si>
  <si>
    <t>TGM10662</t>
  </si>
  <si>
    <t>TGM10663</t>
  </si>
  <si>
    <t>TGM10664</t>
  </si>
  <si>
    <t>TGM10665</t>
  </si>
  <si>
    <t>TGM10666</t>
  </si>
  <si>
    <t>TGM10667</t>
  </si>
  <si>
    <t>TGM10668</t>
  </si>
  <si>
    <t>TGM10669</t>
  </si>
  <si>
    <t>TGM10670</t>
  </si>
  <si>
    <t>TGM10671</t>
  </si>
  <si>
    <t>TGM10672</t>
  </si>
  <si>
    <t>RECOJO DE ADORNOS</t>
  </si>
  <si>
    <t>TGM10673</t>
  </si>
  <si>
    <t>TGM10674</t>
  </si>
  <si>
    <t>TGM10675</t>
  </si>
  <si>
    <t>TGM10676</t>
  </si>
  <si>
    <t>TGM10677</t>
  </si>
  <si>
    <t>TGM10678</t>
  </si>
  <si>
    <t>TGM10679</t>
  </si>
  <si>
    <t>SOLICITA CONSTANCIA DE SEPULTURA  5025935</t>
  </si>
  <si>
    <t>TGM10680</t>
  </si>
  <si>
    <t>EL CLIENTE SOLICITA RESPONSO  5015525</t>
  </si>
  <si>
    <t>TGM10681</t>
  </si>
  <si>
    <t>TGM10682</t>
  </si>
  <si>
    <t>TGM10683</t>
  </si>
  <si>
    <t>REQUISITOS DE TRASLADO</t>
  </si>
  <si>
    <t>TGM10684</t>
  </si>
  <si>
    <t>TGM10685</t>
  </si>
  <si>
    <t>TGM10686</t>
  </si>
  <si>
    <t>CONSULTA AMPLIACI&amp;OACUTE;N DE ESPACIO</t>
  </si>
  <si>
    <t>TGM10687</t>
  </si>
  <si>
    <t>LAPIDA PARA REGRABACION</t>
  </si>
  <si>
    <t>TGM10688</t>
  </si>
  <si>
    <t>TGM10689</t>
  </si>
  <si>
    <t>TGM10690</t>
  </si>
  <si>
    <t>TGM10691</t>
  </si>
  <si>
    <t>TGM10692</t>
  </si>
  <si>
    <t>TGM10693</t>
  </si>
  <si>
    <t>TGM10694</t>
  </si>
  <si>
    <t>REQUIERE CERTIFICADO DE USO  5023995</t>
  </si>
  <si>
    <t>TGM10695</t>
  </si>
  <si>
    <t>SOLICITA RESPONSO 5009685</t>
  </si>
  <si>
    <t>TGM10696</t>
  </si>
  <si>
    <t>SOLICITA BOLETA DE PAGO 200387</t>
  </si>
  <si>
    <t>TGM10697</t>
  </si>
  <si>
    <t>PRUEBA COPIA BOLETA</t>
  </si>
  <si>
    <t>TGM10698</t>
  </si>
  <si>
    <t>TGM10699</t>
  </si>
  <si>
    <t>TGM10702</t>
  </si>
  <si>
    <t>PRUEBA  RECLAMO INFORMACI&amp;OACUTE;N INCOMPLETA</t>
  </si>
  <si>
    <t>Información incompleta / Horario de atención incorrecto / Terminos y condiciones ambiguas</t>
  </si>
  <si>
    <t>TGM10703</t>
  </si>
  <si>
    <t>TGM10704</t>
  </si>
  <si>
    <t>LAPIDA DE VENTA</t>
  </si>
  <si>
    <t>TGM10705</t>
  </si>
  <si>
    <t>PRUEBA RECLAMO HORARIO</t>
  </si>
  <si>
    <t>TGM10706</t>
  </si>
  <si>
    <t>CONSTANCIA DE SEPULTURA CONTRATO 200638</t>
  </si>
  <si>
    <t>Jaquelin Magallanes Llanos SACCAÑ</t>
  </si>
  <si>
    <t>TGM10707</t>
  </si>
  <si>
    <t>PRUEBA RECLAMO INFORMACI&amp;OACUTE;N</t>
  </si>
  <si>
    <t>TGM10708</t>
  </si>
  <si>
    <t>TGM10709</t>
  </si>
  <si>
    <t>TGM10710</t>
  </si>
  <si>
    <t>SOLICITA COMPROBANTE DE PAGO 200070</t>
  </si>
  <si>
    <t>TGM10711</t>
  </si>
  <si>
    <t>SOLICITA BOLETA DE PAGO 200343</t>
  </si>
  <si>
    <t>TGM10712</t>
  </si>
  <si>
    <t>TGM10713</t>
  </si>
  <si>
    <t>TGM10714</t>
  </si>
  <si>
    <t>SOLICITA BOLETA DE PAGO 200099</t>
  </si>
  <si>
    <t>TGM10715</t>
  </si>
  <si>
    <t>CONSULTA CAMBIO DE TITULARIDAD CON DEUDA 5026625</t>
  </si>
  <si>
    <t>TGM10716</t>
  </si>
  <si>
    <t>TGM10717</t>
  </si>
  <si>
    <t>SOLICITA COPIA DE COMPROBANTE 200774</t>
  </si>
  <si>
    <t>TGM10718</t>
  </si>
  <si>
    <t>SOLICITA BOLETA DE PAGO 200028</t>
  </si>
  <si>
    <t>TGM10719</t>
  </si>
  <si>
    <t>SOLICITA BOLETA DE PAGO 200104</t>
  </si>
  <si>
    <t>TGM10720</t>
  </si>
  <si>
    <t>TGM10721</t>
  </si>
  <si>
    <t>TGM10722</t>
  </si>
  <si>
    <t>TGM10723</t>
  </si>
  <si>
    <t>TGM10724</t>
  </si>
  <si>
    <t>TGM10725</t>
  </si>
  <si>
    <t>CLIENTE SOLICITA C&amp;OACUTE;DIGO CIP  DE PAGO</t>
  </si>
  <si>
    <t>TGM10726</t>
  </si>
  <si>
    <t>TRASLADO INTERNO CONTRATO N&amp;DEG;200939</t>
  </si>
  <si>
    <t>TGM10727</t>
  </si>
  <si>
    <t>CONSULTA SERVICIO DE SEPULTURA</t>
  </si>
  <si>
    <t>TGM10728</t>
  </si>
  <si>
    <t>SOLICITUD DE  BOLETA (1)</t>
  </si>
  <si>
    <t>TGM10729</t>
  </si>
  <si>
    <t>TRASLADO INTERNO CONTRATO 200940</t>
  </si>
  <si>
    <t>TGM10730</t>
  </si>
  <si>
    <t>TRASLADO INTERNO CONTRATO 200939</t>
  </si>
  <si>
    <t>TGM10731</t>
  </si>
  <si>
    <t>TGM10732</t>
  </si>
  <si>
    <t>CONSULTA TRASLADO EXTERNO CONTRATO 5023065</t>
  </si>
  <si>
    <t>TGM10733</t>
  </si>
  <si>
    <t>DEBITO CONTRATO 2479</t>
  </si>
  <si>
    <t>TGM10734</t>
  </si>
  <si>
    <t>TGM10736</t>
  </si>
  <si>
    <t>TRASLADO EXTERNO (*)</t>
  </si>
  <si>
    <t>TGM10737</t>
  </si>
  <si>
    <t>TGM10738</t>
  </si>
  <si>
    <t>ENTREGA CONSTANCIA DE SEPULTURA</t>
  </si>
  <si>
    <t>TGM10739</t>
  </si>
  <si>
    <t>REGULARIZACI&amp;OACUTE;N DE CONTRATO ANTIGUO</t>
  </si>
  <si>
    <t>TGM10740</t>
  </si>
  <si>
    <t>CONSULTA ALQUILER DE PLEGARIA  5011085</t>
  </si>
  <si>
    <t>TGM10741</t>
  </si>
  <si>
    <t>SOLICITA PROGRAMACION DE CUOTA 5020805</t>
  </si>
  <si>
    <t>TGM10742</t>
  </si>
  <si>
    <t>SOLICITA BOLETA DE PAGO 5008955</t>
  </si>
  <si>
    <t>TGM10743</t>
  </si>
  <si>
    <t>COMPROBANTES DE PAGO ELECTRONICOS</t>
  </si>
  <si>
    <t>TGM10744</t>
  </si>
  <si>
    <t>Rosario Margarita Vergara Jimenez SAC CHIM</t>
  </si>
  <si>
    <t>TGM10745</t>
  </si>
  <si>
    <t>SOLICITA COPIA DE CONTRATO 200035</t>
  </si>
  <si>
    <t>TGM10746</t>
  </si>
  <si>
    <t>PROBLEMA CON LA MAQUINA DE IZIPAY</t>
  </si>
  <si>
    <t>TGM10747</t>
  </si>
  <si>
    <t>TGM10748</t>
  </si>
  <si>
    <t>TGM10749</t>
  </si>
  <si>
    <t>ALQUILER DE PLEGARIA</t>
  </si>
  <si>
    <t>TGM10750</t>
  </si>
  <si>
    <t>TGM10751</t>
  </si>
  <si>
    <t>TGM10752</t>
  </si>
  <si>
    <t>TGM10753</t>
  </si>
  <si>
    <t>TGM10754</t>
  </si>
  <si>
    <t>TGM10755</t>
  </si>
  <si>
    <t>TGM10756</t>
  </si>
  <si>
    <t>TGM10757</t>
  </si>
  <si>
    <t>CONSULTA SUS PAGO</t>
  </si>
  <si>
    <t>TGM10758</t>
  </si>
  <si>
    <t>TGM10759</t>
  </si>
  <si>
    <t>TGM10760</t>
  </si>
  <si>
    <t>TGM10761</t>
  </si>
  <si>
    <t>TGM10762</t>
  </si>
  <si>
    <t>CONSULTA SALDO TOTAL</t>
  </si>
  <si>
    <t>TGM10763</t>
  </si>
  <si>
    <t>PERDIDA DE ADORNO ANGEL</t>
  </si>
  <si>
    <t>TGM10764</t>
  </si>
  <si>
    <t>TGM10765</t>
  </si>
  <si>
    <t>ENTREGA ESTADO DE CUENTA</t>
  </si>
  <si>
    <t>TGM10766</t>
  </si>
  <si>
    <t>Venta de flores</t>
  </si>
  <si>
    <t>TGM10767</t>
  </si>
  <si>
    <t>TGM10768</t>
  </si>
  <si>
    <t>TGM10769</t>
  </si>
  <si>
    <t>TGM10770</t>
  </si>
  <si>
    <t>TGM10771</t>
  </si>
  <si>
    <t>TGM10772</t>
  </si>
  <si>
    <t>TGM10773</t>
  </si>
  <si>
    <t>TRASLADO EXTERNO 5023065</t>
  </si>
  <si>
    <t>TGM10774</t>
  </si>
  <si>
    <t>TGM10775</t>
  </si>
  <si>
    <t>TGM10776</t>
  </si>
  <si>
    <t>TGM10777</t>
  </si>
  <si>
    <t>TGM10778</t>
  </si>
  <si>
    <t>TGM10779</t>
  </si>
  <si>
    <t>TGM10780</t>
  </si>
  <si>
    <t>TGM10781</t>
  </si>
  <si>
    <t>QUEJA:ESPACIO LLENO DE DESECHO DE CESPED Y FLOREO DESPEGANDOSE</t>
  </si>
  <si>
    <t>TGM10782</t>
  </si>
  <si>
    <t>TGM10783</t>
  </si>
  <si>
    <t>CONSULTA DE MEDIOS DE PAGO</t>
  </si>
  <si>
    <t>TGM10784</t>
  </si>
  <si>
    <t>CONSULTA DE DEPOSITO</t>
  </si>
  <si>
    <t>TGM10785</t>
  </si>
  <si>
    <t>TGM10786</t>
  </si>
  <si>
    <t>TGM10787</t>
  </si>
  <si>
    <t>TGM10788</t>
  </si>
  <si>
    <t>TGM10789</t>
  </si>
  <si>
    <t>TGM10790</t>
  </si>
  <si>
    <t>TGM10791</t>
  </si>
  <si>
    <t>TGM10792</t>
  </si>
  <si>
    <t>TGM10793</t>
  </si>
  <si>
    <t>TGM10794</t>
  </si>
  <si>
    <t>TGM10795</t>
  </si>
  <si>
    <t>TGM10796</t>
  </si>
  <si>
    <t>TGM10797</t>
  </si>
  <si>
    <t>TGM10798</t>
  </si>
  <si>
    <t>TGM10799</t>
  </si>
  <si>
    <t>TGM10800</t>
  </si>
  <si>
    <t>ENV&amp;IACUTE;O DE BOLETAS</t>
  </si>
  <si>
    <t>TGM10801</t>
  </si>
  <si>
    <t>TGM10802</t>
  </si>
  <si>
    <t>TGM10803</t>
  </si>
  <si>
    <t>TGM10804</t>
  </si>
  <si>
    <t>TGM10805</t>
  </si>
  <si>
    <t>CUOTA DE PAGO EFECTIVO</t>
  </si>
  <si>
    <t>TGM10806</t>
  </si>
  <si>
    <t>TGM10807</t>
  </si>
  <si>
    <t>TGM10808</t>
  </si>
  <si>
    <t>TGM10809</t>
  </si>
  <si>
    <t>SOLICITUD</t>
  </si>
  <si>
    <t>TGM10810</t>
  </si>
  <si>
    <t>TGM10811</t>
  </si>
  <si>
    <t>LAPIDA CON OTRO FORMATO</t>
  </si>
  <si>
    <t>TGM10812</t>
  </si>
  <si>
    <t>TGM10813</t>
  </si>
  <si>
    <t>TGM10814</t>
  </si>
  <si>
    <t>TGM10815</t>
  </si>
  <si>
    <t>TGM10816</t>
  </si>
  <si>
    <t>TGM10817</t>
  </si>
  <si>
    <t>TGM10818</t>
  </si>
  <si>
    <t>TGM10819</t>
  </si>
  <si>
    <t>TGM10820</t>
  </si>
  <si>
    <t>CONSULTA SALDO</t>
  </si>
  <si>
    <t>TGM10821</t>
  </si>
  <si>
    <t>TGM10822</t>
  </si>
  <si>
    <t>RESOLUCI&amp;OACUTE;N DE CONTRATO</t>
  </si>
  <si>
    <t>TGM10823</t>
  </si>
  <si>
    <t>TGM10824</t>
  </si>
  <si>
    <t>TGM10825</t>
  </si>
  <si>
    <t>TGM10826</t>
  </si>
  <si>
    <t>TGM10827</t>
  </si>
  <si>
    <t>TGM10828</t>
  </si>
  <si>
    <t>TGM10829</t>
  </si>
  <si>
    <t>TGM10830</t>
  </si>
  <si>
    <t>TGM10831</t>
  </si>
  <si>
    <t>TGM10832</t>
  </si>
  <si>
    <t>TGM10833</t>
  </si>
  <si>
    <t>TGM10834</t>
  </si>
  <si>
    <t>TGM10835</t>
  </si>
  <si>
    <t>TGM10836</t>
  </si>
  <si>
    <t>TGM10837</t>
  </si>
  <si>
    <t>TGM10838</t>
  </si>
  <si>
    <t>TGM10839</t>
  </si>
  <si>
    <t>TGM10840</t>
  </si>
  <si>
    <t>TGM10841</t>
  </si>
  <si>
    <t>TGM10842</t>
  </si>
  <si>
    <t>TGM10843</t>
  </si>
  <si>
    <t>TGM10844</t>
  </si>
  <si>
    <t>TGM10845</t>
  </si>
  <si>
    <t>TGM10846</t>
  </si>
  <si>
    <t>UBICACI&amp;OACUTE;N ESPACIO PRUEBA</t>
  </si>
  <si>
    <t>TGM10847</t>
  </si>
  <si>
    <t>TGM10848</t>
  </si>
  <si>
    <t>TGM10849</t>
  </si>
  <si>
    <t>TGM10850</t>
  </si>
  <si>
    <t>TGM10851</t>
  </si>
  <si>
    <t>TGM10852</t>
  </si>
  <si>
    <t>TGM10853</t>
  </si>
  <si>
    <t>TGM10854</t>
  </si>
  <si>
    <t>TGM10855</t>
  </si>
  <si>
    <t>TGM10856</t>
  </si>
  <si>
    <t>TGM10857</t>
  </si>
  <si>
    <t>SOLICITA BOLETA 200110</t>
  </si>
  <si>
    <t>TGM10858</t>
  </si>
  <si>
    <t>USO DE ESPACIO NF 200350</t>
  </si>
  <si>
    <t>TGM10859</t>
  </si>
  <si>
    <t>CONSULTA USO 201132</t>
  </si>
  <si>
    <t>TGM10860</t>
  </si>
  <si>
    <t>CLIENTE SOLICITA ESTADO DE CUENTA  200712</t>
  </si>
  <si>
    <t>TGM10861</t>
  </si>
  <si>
    <t>CAMBIO DE TITULARIDAD 200198</t>
  </si>
  <si>
    <t>TGM10862</t>
  </si>
  <si>
    <t>ALQUILER PLEGARIA 201206</t>
  </si>
  <si>
    <t>TGM10863</t>
  </si>
  <si>
    <t>TGM10864</t>
  </si>
  <si>
    <t>TGM10865</t>
  </si>
  <si>
    <t>TGM10866</t>
  </si>
  <si>
    <t>TGM10867</t>
  </si>
  <si>
    <t>TGM10868</t>
  </si>
  <si>
    <t>TGM10871</t>
  </si>
  <si>
    <t>TGM10872</t>
  </si>
  <si>
    <t>TGM10874</t>
  </si>
  <si>
    <t>TGM10877</t>
  </si>
  <si>
    <t>USO DE ESPACIO  200350</t>
  </si>
  <si>
    <t>TGM10878</t>
  </si>
  <si>
    <t>TGM10879</t>
  </si>
  <si>
    <t>TGM10880</t>
  </si>
  <si>
    <t>TGM10882</t>
  </si>
  <si>
    <t>RESPUESTA CARTA RESOLUCION</t>
  </si>
  <si>
    <t>TGM10883</t>
  </si>
  <si>
    <t>TGM10884</t>
  </si>
  <si>
    <t>TGM10885</t>
  </si>
  <si>
    <t>TGM10886</t>
  </si>
  <si>
    <t>TGM10887</t>
  </si>
  <si>
    <t>TGM10888</t>
  </si>
  <si>
    <t>EMISION DE BOLETAS</t>
  </si>
  <si>
    <t>TGM10889</t>
  </si>
  <si>
    <t>TGM10890</t>
  </si>
  <si>
    <t>TGM10891</t>
  </si>
  <si>
    <t>TGM10892</t>
  </si>
  <si>
    <t>TGM10893</t>
  </si>
  <si>
    <t>TGM10894</t>
  </si>
  <si>
    <t>TGM10895</t>
  </si>
  <si>
    <t>TGM10896</t>
  </si>
  <si>
    <t>TGM10897</t>
  </si>
  <si>
    <t>TGM10898</t>
  </si>
  <si>
    <t>TGM10899</t>
  </si>
  <si>
    <t>TGM10900</t>
  </si>
  <si>
    <t>TGM10901</t>
  </si>
  <si>
    <t>TGM10902</t>
  </si>
  <si>
    <t>TGM10903</t>
  </si>
  <si>
    <t>TGM10904</t>
  </si>
  <si>
    <t>TGM10905</t>
  </si>
  <si>
    <t>TGM10906</t>
  </si>
  <si>
    <t>TGM10907</t>
  </si>
  <si>
    <t>TGM10911</t>
  </si>
  <si>
    <t>CARTA DE RESOLUCION</t>
  </si>
  <si>
    <t>TGM10912</t>
  </si>
  <si>
    <t>TGM10913</t>
  </si>
  <si>
    <t>TGM10914</t>
  </si>
  <si>
    <t>TGM10916</t>
  </si>
  <si>
    <t>TGM10917</t>
  </si>
  <si>
    <t>TGM10920</t>
  </si>
  <si>
    <t>PRUEBA MANTENIMIENTO DE ESPACIO</t>
  </si>
  <si>
    <t>TGM10924</t>
  </si>
  <si>
    <t>TGM10925</t>
  </si>
  <si>
    <t>TGM10926</t>
  </si>
  <si>
    <t>TGM10927</t>
  </si>
  <si>
    <t>TGM10928</t>
  </si>
  <si>
    <t>TGM10929</t>
  </si>
  <si>
    <t>TGM10930</t>
  </si>
  <si>
    <t>TGM10932</t>
  </si>
  <si>
    <t>TGM10933</t>
  </si>
  <si>
    <t>TGM10934</t>
  </si>
  <si>
    <t>TGM10935</t>
  </si>
  <si>
    <t>TGM10936</t>
  </si>
  <si>
    <t>TGM10937</t>
  </si>
  <si>
    <t>TGM10938</t>
  </si>
  <si>
    <t>USO DE ESPACIO NF REQUISITOS</t>
  </si>
  <si>
    <t>TGM10939</t>
  </si>
  <si>
    <t>TGM10940</t>
  </si>
  <si>
    <t>TGM10941</t>
  </si>
  <si>
    <t>TGM10942</t>
  </si>
  <si>
    <t>TGM10943</t>
  </si>
  <si>
    <t>TGM10944</t>
  </si>
  <si>
    <t>CAMBIO DE CODIGO MAUSOLEO</t>
  </si>
  <si>
    <t>TGM10945</t>
  </si>
  <si>
    <t>LIBRO RECLAMACIONES 061-2022</t>
  </si>
  <si>
    <t>TGM10946</t>
  </si>
  <si>
    <t>PERDIDA JARDINERA</t>
  </si>
  <si>
    <t>TGM10947</t>
  </si>
  <si>
    <t>TGM10948</t>
  </si>
  <si>
    <t>TGM10949</t>
  </si>
  <si>
    <t>TGM10950</t>
  </si>
  <si>
    <t>TGM10951</t>
  </si>
  <si>
    <t>2022</t>
  </si>
  <si>
    <t>TGM10954</t>
  </si>
  <si>
    <t>TGM10955</t>
  </si>
  <si>
    <t>Entrega de contrato</t>
  </si>
  <si>
    <t>TGM10956</t>
  </si>
  <si>
    <t>TGM10957</t>
  </si>
  <si>
    <t>TGM10958</t>
  </si>
  <si>
    <t>TGM10959</t>
  </si>
  <si>
    <t>TGM10961</t>
  </si>
  <si>
    <t>TGM10963</t>
  </si>
  <si>
    <t>TGM10965</t>
  </si>
  <si>
    <t>TGM10966</t>
  </si>
  <si>
    <t>TGM10967</t>
  </si>
  <si>
    <t>TGM10968</t>
  </si>
  <si>
    <t>TGM10969</t>
  </si>
  <si>
    <t>TGM10970</t>
  </si>
  <si>
    <t>TGM10971</t>
  </si>
  <si>
    <t>TGM10973</t>
  </si>
  <si>
    <t>TGM10974</t>
  </si>
  <si>
    <t>TGM10975</t>
  </si>
  <si>
    <t>TGM10976</t>
  </si>
  <si>
    <t>TGM10977</t>
  </si>
  <si>
    <t>CONSULTA  DE MEDIO DE PAGOS</t>
  </si>
  <si>
    <t>TGM10978</t>
  </si>
  <si>
    <t>TGM10979</t>
  </si>
  <si>
    <t>CONSTRUCCION DE CABECERA</t>
  </si>
  <si>
    <t>TGM10980</t>
  </si>
  <si>
    <t>TGM10982</t>
  </si>
  <si>
    <t>TGM10983</t>
  </si>
  <si>
    <t>TGM10984</t>
  </si>
  <si>
    <t>PRUEBA DEVOLUCI&amp;OACUTE;N DE GARANT&amp;IACUTE;A</t>
  </si>
  <si>
    <t>Devolución de garantia</t>
  </si>
  <si>
    <t>TGM10985</t>
  </si>
  <si>
    <t>PRUEBA RECEPCI&amp;OACUTE;N DE DOCUMENTOS</t>
  </si>
  <si>
    <t>TGM10986</t>
  </si>
  <si>
    <t>TGM10987</t>
  </si>
  <si>
    <t>TGM10990</t>
  </si>
  <si>
    <t>TGM10991</t>
  </si>
  <si>
    <t>TGM10992</t>
  </si>
  <si>
    <t>TGM10994</t>
  </si>
  <si>
    <t>TGM10995</t>
  </si>
  <si>
    <t>VENTRA DE FLORES</t>
  </si>
  <si>
    <t>TGM10997</t>
  </si>
  <si>
    <t>RETIRO LAPIDA</t>
  </si>
  <si>
    <t>TGM10998</t>
  </si>
  <si>
    <t>TGM11000</t>
  </si>
  <si>
    <t>TGM11001</t>
  </si>
  <si>
    <t>TGM11002</t>
  </si>
  <si>
    <t>TGM11004</t>
  </si>
  <si>
    <t>TGM11005</t>
  </si>
  <si>
    <t>TGM11006</t>
  </si>
  <si>
    <t>TGM11007</t>
  </si>
  <si>
    <t>TGM11008</t>
  </si>
  <si>
    <t>SOLICITA BOLETA DE PAGO 200820</t>
  </si>
  <si>
    <t>TGM11009</t>
  </si>
  <si>
    <t>CERTIFICADO DE USO 200024</t>
  </si>
  <si>
    <t>TGM11010</t>
  </si>
  <si>
    <t>SOLICITA CERTIFICADO DE USO 200023</t>
  </si>
  <si>
    <t>TGM11011</t>
  </si>
  <si>
    <t>SOLICITA CERTIFICADO DE USO201167</t>
  </si>
  <si>
    <t>TGM11012</t>
  </si>
  <si>
    <t>SOLICITA CERTIFICADO DE USO 201229</t>
  </si>
  <si>
    <t>TGM11013</t>
  </si>
  <si>
    <t>SOLICITA CERTIFICADO DE USO 5019295</t>
  </si>
  <si>
    <t>TGM11014</t>
  </si>
  <si>
    <t>Generación de codigo CIP</t>
  </si>
  <si>
    <t>TGM11016</t>
  </si>
  <si>
    <t>CONSULTA RESPONSO 201072</t>
  </si>
  <si>
    <t>TGM11017</t>
  </si>
  <si>
    <t>TGM11018</t>
  </si>
  <si>
    <t>CONSULTA CONTRATO RESUELTO</t>
  </si>
  <si>
    <t>TGM11019</t>
  </si>
  <si>
    <t>SOLICITA RESPONSO 200205</t>
  </si>
  <si>
    <t>TGM11022</t>
  </si>
  <si>
    <t>TGM11023</t>
  </si>
  <si>
    <t>FALTA DE COLOCACI&amp;OACUTE;N DE LAPIDA</t>
  </si>
  <si>
    <t>TGM11026</t>
  </si>
  <si>
    <t>CONSULTA COMPRA DE PLACA 5028435</t>
  </si>
  <si>
    <t>TGM11027</t>
  </si>
  <si>
    <t>TGM11029</t>
  </si>
  <si>
    <t>CONSULTA RESPONSO 201094</t>
  </si>
  <si>
    <t>TGM11031</t>
  </si>
  <si>
    <t>TGM11033</t>
  </si>
  <si>
    <t>PRUEBA RECLAMO QUEJA COBRO DE MORA</t>
  </si>
  <si>
    <t>Cobro de mora</t>
  </si>
  <si>
    <t>TGM11036</t>
  </si>
  <si>
    <t>Alquiler de toldo</t>
  </si>
  <si>
    <t>TGM11037</t>
  </si>
  <si>
    <t>COMPRA DE PLACA GRANITO NEGRO 5028435</t>
  </si>
  <si>
    <t>TGM11038</t>
  </si>
  <si>
    <t>TGM11041</t>
  </si>
  <si>
    <t>CONSULTA SALDO ACTUAL PARA 5000835</t>
  </si>
  <si>
    <t>TGM11043</t>
  </si>
  <si>
    <t>RECLAMO ATENCION SEPELIO</t>
  </si>
  <si>
    <t>TGM11044</t>
  </si>
  <si>
    <t>TGM11045</t>
  </si>
  <si>
    <t>REACTIVACION CONTRATO RESUELTO</t>
  </si>
  <si>
    <t>Reactivación de contrato</t>
  </si>
  <si>
    <t>TGM11046</t>
  </si>
  <si>
    <t>TGM11047</t>
  </si>
  <si>
    <t>TGM11048</t>
  </si>
  <si>
    <t>TGM11049</t>
  </si>
  <si>
    <t>TGM11050</t>
  </si>
  <si>
    <t>TGM11051</t>
  </si>
  <si>
    <t>GARANTIA DE LAPIDA</t>
  </si>
  <si>
    <t>TGM11052</t>
  </si>
  <si>
    <t>TGM11053</t>
  </si>
  <si>
    <t>TGM11054</t>
  </si>
  <si>
    <t>CONSULTA COMPRA DE FLORERO  201052</t>
  </si>
  <si>
    <t>TGM11055</t>
  </si>
  <si>
    <t>CONSULTA RESPONSO 5022755</t>
  </si>
  <si>
    <t>TGM11056</t>
  </si>
  <si>
    <t>TGM11057</t>
  </si>
  <si>
    <t>TGM11058</t>
  </si>
  <si>
    <t>TGM11059</t>
  </si>
  <si>
    <t>TGM11060</t>
  </si>
  <si>
    <t>TGM11061</t>
  </si>
  <si>
    <t>TGM11062</t>
  </si>
  <si>
    <t>TGM11063</t>
  </si>
  <si>
    <t>TGM11064</t>
  </si>
  <si>
    <t>TGM11065</t>
  </si>
  <si>
    <t>TGM11066</t>
  </si>
  <si>
    <t>TGM11067</t>
  </si>
  <si>
    <t>TGM11068</t>
  </si>
  <si>
    <t>TGM11069</t>
  </si>
  <si>
    <t>TGM11070</t>
  </si>
  <si>
    <t>TGM11071</t>
  </si>
  <si>
    <t>CERTIFICADO DE USO 5000625</t>
  </si>
  <si>
    <t>TGM11072</t>
  </si>
  <si>
    <t>BOLETA DE PAGO  5008955</t>
  </si>
  <si>
    <t>TGM11073</t>
  </si>
  <si>
    <t>TGM11074</t>
  </si>
  <si>
    <t>TGM11075</t>
  </si>
  <si>
    <t>TGM11076</t>
  </si>
  <si>
    <t>TGM11077</t>
  </si>
  <si>
    <t>CERTIFICADO DE USO 5000835</t>
  </si>
  <si>
    <t>TGM11078</t>
  </si>
  <si>
    <t>COMPRA DE FLORERO</t>
  </si>
  <si>
    <t>TGM11079</t>
  </si>
  <si>
    <t>REPITANDO DE LAPIDA</t>
  </si>
  <si>
    <t>TGM11080</t>
  </si>
  <si>
    <t>Pago de FOMA</t>
  </si>
  <si>
    <t>TGM11082</t>
  </si>
  <si>
    <t>TGM11083</t>
  </si>
  <si>
    <t>TGM11084</t>
  </si>
  <si>
    <t>CONSTANCIA</t>
  </si>
  <si>
    <t>TGM11085</t>
  </si>
  <si>
    <t>TGM11086</t>
  </si>
  <si>
    <t>TGM11087</t>
  </si>
  <si>
    <t>TGM11088</t>
  </si>
  <si>
    <t>TGM11089</t>
  </si>
  <si>
    <t>TGM11090</t>
  </si>
  <si>
    <t>TGM11091</t>
  </si>
  <si>
    <t>TGM11092</t>
  </si>
  <si>
    <t>TGM11093</t>
  </si>
  <si>
    <t>TGM11094</t>
  </si>
  <si>
    <t>TGM11095</t>
  </si>
  <si>
    <t>TGM11096</t>
  </si>
  <si>
    <t>TGM11097</t>
  </si>
  <si>
    <t>TGM11098</t>
  </si>
  <si>
    <t>TGM11099</t>
  </si>
  <si>
    <t>TGM11100</t>
  </si>
  <si>
    <t>TGM11101</t>
  </si>
  <si>
    <t>TGM11102</t>
  </si>
  <si>
    <t>TGM11103</t>
  </si>
  <si>
    <t>Alquiler de plegaria</t>
  </si>
  <si>
    <t>TGM11104</t>
  </si>
  <si>
    <t>TGM11105</t>
  </si>
  <si>
    <t>TGM11106</t>
  </si>
  <si>
    <t>CONSULTA SALDO PARA AMORTIZAR 201000</t>
  </si>
  <si>
    <t>TGM11107</t>
  </si>
  <si>
    <t>TGM11108</t>
  </si>
  <si>
    <t>TGM11109</t>
  </si>
  <si>
    <t>CONSULTA TRASLADO EXTERNO  200324</t>
  </si>
  <si>
    <t>TGM11110</t>
  </si>
  <si>
    <t>TGM11111</t>
  </si>
  <si>
    <t>TGM11112</t>
  </si>
  <si>
    <t>TGM11113</t>
  </si>
  <si>
    <t>TGM11114</t>
  </si>
  <si>
    <t>TGM11115</t>
  </si>
  <si>
    <t>TGM11116</t>
  </si>
  <si>
    <t>TGM11117</t>
  </si>
  <si>
    <t>TGM11118</t>
  </si>
  <si>
    <t>TGM11119</t>
  </si>
  <si>
    <t>TGM11120</t>
  </si>
  <si>
    <t>TGM11121</t>
  </si>
  <si>
    <t>TGM11122</t>
  </si>
  <si>
    <t>TGM11123</t>
  </si>
  <si>
    <t>TGM11124</t>
  </si>
  <si>
    <t>TGM11125</t>
  </si>
  <si>
    <t>TGM11126</t>
  </si>
  <si>
    <t>COPIA DE CONTRATO 201075</t>
  </si>
  <si>
    <t>TGM11127</t>
  </si>
  <si>
    <t>TGM11128</t>
  </si>
  <si>
    <t>USO DE ESPACIO NF 200286</t>
  </si>
  <si>
    <t>TGM11129</t>
  </si>
  <si>
    <t>TGM11130</t>
  </si>
  <si>
    <t>TGM11131</t>
  </si>
  <si>
    <t>TGM11132</t>
  </si>
  <si>
    <t>TGM11133</t>
  </si>
  <si>
    <t>TGM11134</t>
  </si>
  <si>
    <t>TGM11135</t>
  </si>
  <si>
    <t>TGM11136</t>
  </si>
  <si>
    <t>TGM11137</t>
  </si>
  <si>
    <t>ENTREGA DE CONTRATO 5015525</t>
  </si>
  <si>
    <t>TGM11138</t>
  </si>
  <si>
    <t>TGM11139</t>
  </si>
  <si>
    <t>SOLICITA DEVOLUCION DE GARANTIA 5015525</t>
  </si>
  <si>
    <t>TGM11140</t>
  </si>
  <si>
    <t>ACTUALIZACION DE DATOS 200856</t>
  </si>
  <si>
    <t>TGM11141</t>
  </si>
  <si>
    <t>ESTADO DE CUENTA 200856</t>
  </si>
  <si>
    <t>TGM11142</t>
  </si>
  <si>
    <t>BOLETA DE PAGO 200836</t>
  </si>
  <si>
    <t>TGM11143</t>
  </si>
  <si>
    <t>BOLETA DE PAGO 200888</t>
  </si>
  <si>
    <t>TGM11144</t>
  </si>
  <si>
    <t>BOLETA DE PAGO 200870</t>
  </si>
  <si>
    <t>TGM11145</t>
  </si>
  <si>
    <t>TGM11146</t>
  </si>
  <si>
    <t>TGM11147</t>
  </si>
  <si>
    <t>RESPONSO 201075</t>
  </si>
  <si>
    <t>TGM11148</t>
  </si>
  <si>
    <t>TGM11149</t>
  </si>
  <si>
    <t>TGM11150</t>
  </si>
  <si>
    <t>PRUEBA 01 DAVID ENVIO DE CORREOS</t>
  </si>
  <si>
    <t>TGM11151</t>
  </si>
  <si>
    <t>TGM11152</t>
  </si>
  <si>
    <t>BOLETA DE PAGO  200631</t>
  </si>
  <si>
    <t>TGM11153</t>
  </si>
  <si>
    <t>LAPIDA RETIRADA POR FALTA DE PAGO</t>
  </si>
  <si>
    <t>TGM11154</t>
  </si>
  <si>
    <t>ESTADO DE CUENTA 200757</t>
  </si>
  <si>
    <t>TGM11155</t>
  </si>
  <si>
    <t>SOLICITA BOLETA DE PAGO 200078</t>
  </si>
  <si>
    <t>TGM11156</t>
  </si>
  <si>
    <t>TGM11157</t>
  </si>
  <si>
    <t>PAGO DE FOMA 200187</t>
  </si>
  <si>
    <t>TGM11158</t>
  </si>
  <si>
    <t>TGM11159</t>
  </si>
  <si>
    <t>ENTREGA DE CONTRATO 201250</t>
  </si>
  <si>
    <t>TGM11160</t>
  </si>
  <si>
    <t>TGM11161</t>
  </si>
  <si>
    <t>TGM11162</t>
  </si>
  <si>
    <t>TGM11163</t>
  </si>
  <si>
    <t>TGM11164</t>
  </si>
  <si>
    <t>BOLETA DE PAGO  200952</t>
  </si>
  <si>
    <t>TGM11165</t>
  </si>
  <si>
    <t>CAMBIO DE TITULARIDAD 200780</t>
  </si>
  <si>
    <t>TGM11166</t>
  </si>
  <si>
    <t>TGM11167</t>
  </si>
  <si>
    <t>TGM11168</t>
  </si>
  <si>
    <t>TGM11169</t>
  </si>
  <si>
    <t>TGM11170</t>
  </si>
  <si>
    <t>TGM11171</t>
  </si>
  <si>
    <t>TGM11172</t>
  </si>
  <si>
    <t>TGM11173</t>
  </si>
  <si>
    <t>TGM11174</t>
  </si>
  <si>
    <t>TGM11175</t>
  </si>
  <si>
    <t>TGM11176</t>
  </si>
  <si>
    <t>TGM11177</t>
  </si>
  <si>
    <t>TGM11178</t>
  </si>
  <si>
    <t>TGM11179</t>
  </si>
  <si>
    <t>TGM11180</t>
  </si>
  <si>
    <t>SERVICIO DE INHUMACIO</t>
  </si>
  <si>
    <t>TGM11181</t>
  </si>
  <si>
    <t>LAPIDA POR COLOCAR</t>
  </si>
  <si>
    <t>TGM11182</t>
  </si>
  <si>
    <t>TGM11183</t>
  </si>
  <si>
    <t>TGM11184</t>
  </si>
  <si>
    <t>MISA DE RECUERDO</t>
  </si>
  <si>
    <t>TGM11185</t>
  </si>
  <si>
    <t>TGM11186</t>
  </si>
  <si>
    <t>TGM11187</t>
  </si>
  <si>
    <t>TGM11188</t>
  </si>
  <si>
    <t>TGM11189</t>
  </si>
  <si>
    <t>TGM11190</t>
  </si>
  <si>
    <t>TGM11191</t>
  </si>
  <si>
    <t>TGM11192</t>
  </si>
  <si>
    <t>TGM11193</t>
  </si>
  <si>
    <t>TGM11194</t>
  </si>
  <si>
    <t>TGM11195</t>
  </si>
  <si>
    <t>TGM11196</t>
  </si>
  <si>
    <t>TGM11197</t>
  </si>
  <si>
    <t>TGM11198</t>
  </si>
  <si>
    <t>TGM11199</t>
  </si>
  <si>
    <t>TGM11200</t>
  </si>
  <si>
    <t>MISA DE SEPELIO</t>
  </si>
  <si>
    <t>TGM11201</t>
  </si>
  <si>
    <t>TGM11202</t>
  </si>
  <si>
    <t>TGM11204</t>
  </si>
  <si>
    <t>TGM11205</t>
  </si>
  <si>
    <t>TGM11206</t>
  </si>
  <si>
    <t>TGM11207</t>
  </si>
  <si>
    <t>TGM11208</t>
  </si>
  <si>
    <t>TGM11210</t>
  </si>
  <si>
    <t>TGM11211</t>
  </si>
  <si>
    <t>TGM11212</t>
  </si>
  <si>
    <t>TGM11213</t>
  </si>
  <si>
    <t>Cuenta de Estado</t>
  </si>
  <si>
    <t>TGM11214</t>
  </si>
  <si>
    <t>TGM11215</t>
  </si>
  <si>
    <t>TGM11216</t>
  </si>
  <si>
    <t>TGM11217</t>
  </si>
  <si>
    <t>TGM11218</t>
  </si>
  <si>
    <t>TGM11219</t>
  </si>
  <si>
    <t>TGM11220</t>
  </si>
  <si>
    <t>TGM11221</t>
  </si>
  <si>
    <t>TGM11222</t>
  </si>
  <si>
    <t>TGM11223</t>
  </si>
  <si>
    <t>TGM11224</t>
  </si>
  <si>
    <t>TGM11225</t>
  </si>
  <si>
    <t>TGM11226</t>
  </si>
  <si>
    <t>TGM11227</t>
  </si>
  <si>
    <t>TGM11228</t>
  </si>
  <si>
    <t>TGM11229</t>
  </si>
  <si>
    <t>TGM11230</t>
  </si>
  <si>
    <t>TGM11231</t>
  </si>
  <si>
    <t>TGM11232</t>
  </si>
  <si>
    <t>TGM11233</t>
  </si>
  <si>
    <t>TGM11234</t>
  </si>
  <si>
    <t>TGM11235</t>
  </si>
  <si>
    <t>TGM11236</t>
  </si>
  <si>
    <t>TGM11237</t>
  </si>
  <si>
    <t>TGM11238</t>
  </si>
  <si>
    <t>TGM11239</t>
  </si>
  <si>
    <t>TGM11240</t>
  </si>
  <si>
    <t>TGM11241</t>
  </si>
  <si>
    <t>TGM11242</t>
  </si>
  <si>
    <t>TGM11243</t>
  </si>
  <si>
    <t>TGM11244</t>
  </si>
  <si>
    <t>TGM11245</t>
  </si>
  <si>
    <t>TGM11246</t>
  </si>
  <si>
    <t>CONSULTA PLACA 200478</t>
  </si>
  <si>
    <t>TGM11247</t>
  </si>
  <si>
    <t>TGM11248</t>
  </si>
  <si>
    <t>TGM11249</t>
  </si>
  <si>
    <t>TGM11250</t>
  </si>
  <si>
    <t>TGM11251</t>
  </si>
  <si>
    <t>TGM11252</t>
  </si>
  <si>
    <t>ERROR DE CODIGO</t>
  </si>
  <si>
    <t>TGM11253</t>
  </si>
  <si>
    <t>TGM11254</t>
  </si>
  <si>
    <t>TGM11255</t>
  </si>
  <si>
    <t>TGM11256</t>
  </si>
  <si>
    <t>TGM11257</t>
  </si>
  <si>
    <t>TGM11258</t>
  </si>
  <si>
    <t>TGM11259</t>
  </si>
  <si>
    <t>TGM11260</t>
  </si>
  <si>
    <t>TGM11261</t>
  </si>
  <si>
    <t>TGM11262</t>
  </si>
  <si>
    <t>TGM11263</t>
  </si>
  <si>
    <t>TGM11264</t>
  </si>
  <si>
    <t>COPIA DE BOLETA DE SEPELIO</t>
  </si>
  <si>
    <t>TGM11266</t>
  </si>
  <si>
    <t>USO DE CINERARIO</t>
  </si>
  <si>
    <t>TGM11267</t>
  </si>
  <si>
    <t>TGM11268</t>
  </si>
  <si>
    <t>TGM11269</t>
  </si>
  <si>
    <t>TGM11270</t>
  </si>
  <si>
    <t>TGM11271</t>
  </si>
  <si>
    <t>TGM11272</t>
  </si>
  <si>
    <t>TGM11273</t>
  </si>
  <si>
    <t>TGM11274</t>
  </si>
  <si>
    <t>DERECHO DE USO</t>
  </si>
  <si>
    <t>TGM11275</t>
  </si>
  <si>
    <t>TGM11276</t>
  </si>
  <si>
    <t>TGM11277</t>
  </si>
  <si>
    <t>RECLAMO POR LLAMADAS DE PAGO</t>
  </si>
  <si>
    <t>TGM11278</t>
  </si>
  <si>
    <t>ENTREGA DE CONTRATO 5033915</t>
  </si>
  <si>
    <t>TGM11279</t>
  </si>
  <si>
    <t>GENERACION PAGO EFECTIVO 201287</t>
  </si>
  <si>
    <t>TGM11280</t>
  </si>
  <si>
    <t>TGM11281</t>
  </si>
  <si>
    <t>ENTREGA ACTA DE DEFUNCION</t>
  </si>
  <si>
    <t>Cesar Eduardo Reategui Paredes SACCIX</t>
  </si>
  <si>
    <t>TGM11282</t>
  </si>
  <si>
    <t>TGM11283</t>
  </si>
  <si>
    <t>TGM11284</t>
  </si>
  <si>
    <t>TGM11285</t>
  </si>
  <si>
    <t>AMORTIZACION CAPITAL 5023605</t>
  </si>
  <si>
    <t>TGM11286</t>
  </si>
  <si>
    <t>ERROR EN LA PLACA  5027525</t>
  </si>
  <si>
    <t>TGM11287</t>
  </si>
  <si>
    <t>BOLETA DE PAGO 200078</t>
  </si>
  <si>
    <t>TGM11288</t>
  </si>
  <si>
    <t>TGM11289</t>
  </si>
  <si>
    <t>TGM11290</t>
  </si>
  <si>
    <t>TGM11291</t>
  </si>
  <si>
    <t>TGM11292</t>
  </si>
  <si>
    <t>PAGO DE FONDO DE MANTENIMIENTO</t>
  </si>
  <si>
    <t>TGM11293</t>
  </si>
  <si>
    <t>TGM11294</t>
  </si>
  <si>
    <t>TGM11295</t>
  </si>
  <si>
    <t>TGM11296</t>
  </si>
  <si>
    <t>TGM11297</t>
  </si>
  <si>
    <t>TGM11298</t>
  </si>
  <si>
    <t>TGM11299</t>
  </si>
  <si>
    <t>ESTADO DE CUENTA 5013615</t>
  </si>
  <si>
    <t>TGM11300</t>
  </si>
  <si>
    <t>RESERVA DE RESPONSO  5000625</t>
  </si>
  <si>
    <t>TGM11301</t>
  </si>
  <si>
    <t>TGM11302</t>
  </si>
  <si>
    <t>TGM11303</t>
  </si>
  <si>
    <t>TGM11304</t>
  </si>
  <si>
    <t>TGM11305</t>
  </si>
  <si>
    <t>COMPROBANTE DE PAGO 200345</t>
  </si>
  <si>
    <t>TGM11306</t>
  </si>
  <si>
    <t>CONSULTA CAMBIO DE TITULARIDAD CON DEUDA 200331</t>
  </si>
  <si>
    <t>TGM11307</t>
  </si>
  <si>
    <t>TGM11309</t>
  </si>
  <si>
    <t>ENTREGA DE ACTA 300331</t>
  </si>
  <si>
    <t>TGM11310</t>
  </si>
  <si>
    <t>TGM11311</t>
  </si>
  <si>
    <t>CERTIFICADO DE USO CONTRATO 200286</t>
  </si>
  <si>
    <t>TGM11312</t>
  </si>
  <si>
    <t>TGM11313</t>
  </si>
  <si>
    <t>REGULARIZA ACTA DE DEFUNCI&amp;OACUTE;N   200286</t>
  </si>
  <si>
    <t>TGM11314</t>
  </si>
  <si>
    <t>TGM11315</t>
  </si>
  <si>
    <t>TGM11316</t>
  </si>
  <si>
    <t>CONSULTA CAMBIO DE CODIGO 200915</t>
  </si>
  <si>
    <t>TGM11317</t>
  </si>
  <si>
    <t>RESERVA DE RESPONSO 200350</t>
  </si>
  <si>
    <t>TGM11318</t>
  </si>
  <si>
    <t>USO DE SEPULTURA NF 5015255</t>
  </si>
  <si>
    <t>TGM11319</t>
  </si>
  <si>
    <t>RESPONSO CONTRATO 200664</t>
  </si>
  <si>
    <t>TGM11320</t>
  </si>
  <si>
    <t>ENTREGA DE CONTRATO BASE 5033815</t>
  </si>
  <si>
    <t>TGM11321</t>
  </si>
  <si>
    <t>USO DE ESPACIO NF 200100</t>
  </si>
  <si>
    <t>TGM11322</t>
  </si>
  <si>
    <t>ENTREGA DE ACTA 5033926</t>
  </si>
  <si>
    <t>TGM11323</t>
  </si>
  <si>
    <t>REQUIERE CODIGO CIP  201287</t>
  </si>
  <si>
    <t>TGM11324</t>
  </si>
  <si>
    <t>QUEJA DE PAGO</t>
  </si>
  <si>
    <t>TGM11325</t>
  </si>
  <si>
    <t>TGM11326</t>
  </si>
  <si>
    <t>TGM11327</t>
  </si>
  <si>
    <t>ENTREGA DE ACTA 300251</t>
  </si>
  <si>
    <t>TGM11328</t>
  </si>
  <si>
    <t>SOLICITUD DE CONSTANCIA DE ENTIERRO CONTRATO 300251</t>
  </si>
  <si>
    <t>TGM11329</t>
  </si>
  <si>
    <t>SOLICITO BOLETAS DE VENTA 300762 -30764</t>
  </si>
  <si>
    <t>TGM11330</t>
  </si>
  <si>
    <t>TGM11331</t>
  </si>
  <si>
    <t>TGM11332</t>
  </si>
  <si>
    <t>TGM11333</t>
  </si>
  <si>
    <t>TGM11334</t>
  </si>
  <si>
    <t>TGM11335</t>
  </si>
  <si>
    <t>TGM11336</t>
  </si>
  <si>
    <t>TGM11337</t>
  </si>
  <si>
    <t>TGM11338</t>
  </si>
  <si>
    <t>TGM11339</t>
  </si>
  <si>
    <t>RECLAMO DE MANTENIMIENTO</t>
  </si>
  <si>
    <t>TGM11340</t>
  </si>
  <si>
    <t>TGM11341</t>
  </si>
  <si>
    <t>TGM11342</t>
  </si>
  <si>
    <t>TGM11343</t>
  </si>
  <si>
    <t>TGM11344</t>
  </si>
  <si>
    <t>TGM11345</t>
  </si>
  <si>
    <t>TGM11346</t>
  </si>
  <si>
    <t>TGM11347</t>
  </si>
  <si>
    <t>TGM11348</t>
  </si>
  <si>
    <t>TGM11349</t>
  </si>
  <si>
    <t>TGM11350</t>
  </si>
  <si>
    <t>TGM11351</t>
  </si>
  <si>
    <t>TGM11352</t>
  </si>
  <si>
    <t>TGM11353</t>
  </si>
  <si>
    <t>TGM11354</t>
  </si>
  <si>
    <t>TGM11355</t>
  </si>
  <si>
    <t>TGM11356</t>
  </si>
  <si>
    <t>TGM11357</t>
  </si>
  <si>
    <t>RECLAMO X AMPLIACI&amp;OACUTE;N</t>
  </si>
  <si>
    <t>Jose Luis Acevedo Marquez</t>
  </si>
  <si>
    <t>TGM11358</t>
  </si>
  <si>
    <t>TGM11359</t>
  </si>
  <si>
    <t>TGM11360</t>
  </si>
  <si>
    <t>TGM11361</t>
  </si>
  <si>
    <t>TGM11362</t>
  </si>
  <si>
    <t>TGM11363</t>
  </si>
  <si>
    <t>TGM11364</t>
  </si>
  <si>
    <t>TGM11365</t>
  </si>
  <si>
    <t>TGM11366</t>
  </si>
  <si>
    <t>TGM11367</t>
  </si>
  <si>
    <t>TGM11368</t>
  </si>
  <si>
    <t>TGM11369</t>
  </si>
  <si>
    <t>TGM11370</t>
  </si>
  <si>
    <t>LAPIDA DESPINTADA</t>
  </si>
  <si>
    <t>TGM11371</t>
  </si>
  <si>
    <t>TGM11372</t>
  </si>
  <si>
    <t>TGM11373</t>
  </si>
  <si>
    <t xml:space="preserve">Chimbote </t>
  </si>
  <si>
    <t>Mes</t>
  </si>
  <si>
    <t>Año</t>
  </si>
  <si>
    <t>Total</t>
  </si>
  <si>
    <t>Horario misa /Presentacion de coro /Alquiler de Sillas o Toldo</t>
  </si>
  <si>
    <t>TGM11374</t>
  </si>
  <si>
    <t>TGM11375</t>
  </si>
  <si>
    <t>TGM11376</t>
  </si>
  <si>
    <t>TGM11377</t>
  </si>
  <si>
    <t>TGM11378</t>
  </si>
  <si>
    <t>TGM11379</t>
  </si>
  <si>
    <t>TGM11380</t>
  </si>
  <si>
    <t>TGM11381</t>
  </si>
  <si>
    <t>TGM11382</t>
  </si>
  <si>
    <t>TGM11383</t>
  </si>
  <si>
    <t>USO DE ESPACIO 5018916</t>
  </si>
  <si>
    <t>TGM11384</t>
  </si>
  <si>
    <t>COPIA DE BOLETAS AL CORREO</t>
  </si>
  <si>
    <t>Yenifer Eliana Vásquez Carvajal</t>
  </si>
  <si>
    <t>TGM11385</t>
  </si>
  <si>
    <t>TGM11386</t>
  </si>
  <si>
    <t>TGM11387</t>
  </si>
  <si>
    <t>TGM11388</t>
  </si>
  <si>
    <t>TGM11389</t>
  </si>
  <si>
    <t>TGM11390</t>
  </si>
  <si>
    <t>TGM11391</t>
  </si>
  <si>
    <t>TGM11392</t>
  </si>
  <si>
    <t>TGM11393</t>
  </si>
  <si>
    <t>TGM11394</t>
  </si>
  <si>
    <t>ENTREGA DE ACTA 301014</t>
  </si>
  <si>
    <t>TGM11395</t>
  </si>
  <si>
    <t>TGM11396</t>
  </si>
  <si>
    <t>TGM11397</t>
  </si>
  <si>
    <t>TGM11398</t>
  </si>
  <si>
    <t>TGM11399</t>
  </si>
  <si>
    <t>TGM11400</t>
  </si>
  <si>
    <t>TGM11401</t>
  </si>
  <si>
    <t>TGM11402</t>
  </si>
  <si>
    <t>EMISION DE BOLETA</t>
  </si>
  <si>
    <t>TGM11403</t>
  </si>
  <si>
    <t>TGM11404</t>
  </si>
  <si>
    <t>TGM11405</t>
  </si>
  <si>
    <t>TGM11406</t>
  </si>
  <si>
    <t>TGM11407</t>
  </si>
  <si>
    <t>TGM11408</t>
  </si>
  <si>
    <t>PAGO CUOTAS</t>
  </si>
  <si>
    <t>TGM11409</t>
  </si>
  <si>
    <t>AMPLIACION</t>
  </si>
  <si>
    <t>TGM11410</t>
  </si>
  <si>
    <t>TGM11411</t>
  </si>
  <si>
    <t>CODIGO DE PAGO</t>
  </si>
  <si>
    <t>TGM11412</t>
  </si>
  <si>
    <t>ENTREGA DE CONTRATO 5034495</t>
  </si>
  <si>
    <t>TGM11413</t>
  </si>
  <si>
    <t>TGM11414</t>
  </si>
  <si>
    <t>TGM11415</t>
  </si>
  <si>
    <t>CERTIFICADO DE USO CONTRATO 200361</t>
  </si>
  <si>
    <t>TGM11416</t>
  </si>
  <si>
    <t>CONSULTA DE TRASLADO</t>
  </si>
  <si>
    <t>TGM11417</t>
  </si>
  <si>
    <t>TGM11418</t>
  </si>
  <si>
    <t>TGM11419</t>
  </si>
  <si>
    <t>TGM11420</t>
  </si>
  <si>
    <t>TGM11421</t>
  </si>
  <si>
    <t>TGM11422</t>
  </si>
  <si>
    <t>TGM11423</t>
  </si>
  <si>
    <t>TGM11424</t>
  </si>
  <si>
    <t>TGM11425</t>
  </si>
  <si>
    <t>CONSULTA ESTADO DE CUENTA</t>
  </si>
  <si>
    <t>TGM11426</t>
  </si>
  <si>
    <t>TGM11427</t>
  </si>
  <si>
    <t>ENTREGA DE CONTRATO 5034105</t>
  </si>
  <si>
    <t>TGM11428</t>
  </si>
  <si>
    <t>TGM11429</t>
  </si>
  <si>
    <t>TGM11430</t>
  </si>
  <si>
    <t>TGM11431</t>
  </si>
  <si>
    <t>TGM11432</t>
  </si>
  <si>
    <t>TGM11433</t>
  </si>
  <si>
    <t>TGM11434</t>
  </si>
  <si>
    <t>CAMBIO DE 2&amp;DEG; TITULAR</t>
  </si>
  <si>
    <t>TGM11435</t>
  </si>
  <si>
    <t>SOLICITUD DE ANULACION Y RESOLUCION DE CONTRATO</t>
  </si>
  <si>
    <t>TGM11436</t>
  </si>
  <si>
    <t>TGM11437</t>
  </si>
  <si>
    <t>CERTIFICADO DE USO CONTRATO 201252</t>
  </si>
  <si>
    <t>TGM11438</t>
  </si>
  <si>
    <t>TGM11439</t>
  </si>
  <si>
    <t>TGM11440</t>
  </si>
  <si>
    <t>TGM11441</t>
  </si>
  <si>
    <t>TGM11443</t>
  </si>
  <si>
    <t>TGM11444</t>
  </si>
  <si>
    <t>ENTREGA DE ESTADO DE CUENTA</t>
  </si>
  <si>
    <t>TGM11445</t>
  </si>
  <si>
    <t>TGM11446</t>
  </si>
  <si>
    <t>TGM11447</t>
  </si>
  <si>
    <t>CONSULTA ESTADO DE CUENTA 200475</t>
  </si>
  <si>
    <t>TGM11448</t>
  </si>
  <si>
    <t>TGM11449</t>
  </si>
  <si>
    <t>TGM11450</t>
  </si>
  <si>
    <t>TGM11451</t>
  </si>
  <si>
    <t>TGM11452</t>
  </si>
  <si>
    <t>CONSTANCIA DE ENTIERRO CONTRATO 400057</t>
  </si>
  <si>
    <t>TGM11453</t>
  </si>
  <si>
    <t>SOLICITUD DE CAMBIO DE FECHA DE RESPONSO 5014166</t>
  </si>
  <si>
    <t>TGM11454</t>
  </si>
  <si>
    <t>TGM11455</t>
  </si>
  <si>
    <t>TGM11456</t>
  </si>
  <si>
    <t>TGM11457</t>
  </si>
  <si>
    <t>TGM11458</t>
  </si>
  <si>
    <t>TGM11459</t>
  </si>
  <si>
    <t>CONSULTA NRO DE CONTRATO PARA PAGAR</t>
  </si>
  <si>
    <t>TGM11460</t>
  </si>
  <si>
    <t>TGM11461</t>
  </si>
  <si>
    <t>TGM11462</t>
  </si>
  <si>
    <t>INGRESO DEPOSITO/PAGO DE CUOTA</t>
  </si>
  <si>
    <t>TGM11463</t>
  </si>
  <si>
    <t>TGM11464</t>
  </si>
  <si>
    <t>TGM11465</t>
  </si>
  <si>
    <t>TGM11466</t>
  </si>
  <si>
    <t>COSULTA SI SU PAGO FUE REGISTRADO</t>
  </si>
  <si>
    <t>TGM11467</t>
  </si>
  <si>
    <t>CONSULTA  SI FUE REGISTRADO SU PAGO</t>
  </si>
  <si>
    <t>TGM11468</t>
  </si>
  <si>
    <t>TGM11469</t>
  </si>
  <si>
    <t>TGM11470</t>
  </si>
  <si>
    <t>TGM11471</t>
  </si>
  <si>
    <t>TGM11472</t>
  </si>
  <si>
    <t>TGM11473</t>
  </si>
  <si>
    <t>TGM11474</t>
  </si>
  <si>
    <t>TGM11475</t>
  </si>
  <si>
    <t>TGM11476</t>
  </si>
  <si>
    <t>TGM11477</t>
  </si>
  <si>
    <t>TGM11478</t>
  </si>
  <si>
    <t>TGM11479</t>
  </si>
  <si>
    <t>TGM11480</t>
  </si>
  <si>
    <t>TGM11481</t>
  </si>
  <si>
    <t>TGM11482</t>
  </si>
  <si>
    <t>TGM11483</t>
  </si>
  <si>
    <t>REQUISITOS USO ESPACIO</t>
  </si>
  <si>
    <t>TGM11484</t>
  </si>
  <si>
    <t>TGM11485</t>
  </si>
  <si>
    <t>TGM11486</t>
  </si>
  <si>
    <t>TGM11487</t>
  </si>
  <si>
    <t>TGM11488</t>
  </si>
  <si>
    <t>TGM11489</t>
  </si>
  <si>
    <t>TGM11490</t>
  </si>
  <si>
    <t>TGM11491</t>
  </si>
  <si>
    <t>TGM11492</t>
  </si>
  <si>
    <t>DEVOLUCION DE GARANTIA Y ENTREGA DE CONTRATO  5015255</t>
  </si>
  <si>
    <t>TGM11493</t>
  </si>
  <si>
    <t>DEVOLUCION DE GARANTIA  CONTRATO  5013405</t>
  </si>
  <si>
    <t>TGM11494</t>
  </si>
  <si>
    <t>TGM11495</t>
  </si>
  <si>
    <t>TGM11496</t>
  </si>
  <si>
    <t>TGM11497</t>
  </si>
  <si>
    <t>TGM11498</t>
  </si>
  <si>
    <t>TGM11499</t>
  </si>
  <si>
    <t>TGM11500</t>
  </si>
  <si>
    <t>VENTA DE FLORES</t>
  </si>
  <si>
    <t>TGM11501</t>
  </si>
  <si>
    <t>TGM11502</t>
  </si>
  <si>
    <t>TGM11503</t>
  </si>
  <si>
    <t>TGM11504</t>
  </si>
  <si>
    <t>TGM11505</t>
  </si>
  <si>
    <t>TGM11506</t>
  </si>
  <si>
    <t>TGM11507</t>
  </si>
  <si>
    <t>TGM11508</t>
  </si>
  <si>
    <t>TGM11509</t>
  </si>
  <si>
    <t>UBICACIO DE ESPACIO</t>
  </si>
  <si>
    <t>TGM11510</t>
  </si>
  <si>
    <t>TGM11511</t>
  </si>
  <si>
    <t>TGM11512</t>
  </si>
  <si>
    <t>TGM11513</t>
  </si>
  <si>
    <t>TGM11514</t>
  </si>
  <si>
    <t>TGM11515</t>
  </si>
  <si>
    <t>TGM11516</t>
  </si>
  <si>
    <t>TGM11517</t>
  </si>
  <si>
    <t>TGM11518</t>
  </si>
  <si>
    <t>TGM11519</t>
  </si>
  <si>
    <t>TGM11520</t>
  </si>
  <si>
    <t>TGM11521</t>
  </si>
  <si>
    <t>TGM11522</t>
  </si>
  <si>
    <t>USO INADECUADO EN ESPACIO</t>
  </si>
  <si>
    <t>TGM11523</t>
  </si>
  <si>
    <t>TGM11524</t>
  </si>
  <si>
    <t>TGM11525</t>
  </si>
  <si>
    <t>TGM11526</t>
  </si>
  <si>
    <t>CONSULTA PROXIMA FECHA DE PAGO Y CANALES DE PAGO</t>
  </si>
  <si>
    <t>TGM11527</t>
  </si>
  <si>
    <t>TGM11528</t>
  </si>
  <si>
    <t>TGM11529</t>
  </si>
  <si>
    <t>TGM11530</t>
  </si>
  <si>
    <t>TGM11531</t>
  </si>
  <si>
    <t>TGM11532</t>
  </si>
  <si>
    <t>TGM11533</t>
  </si>
  <si>
    <t>CONSULTAS VARIAS</t>
  </si>
  <si>
    <t>TGM11534</t>
  </si>
  <si>
    <t>TGM11535</t>
  </si>
  <si>
    <t>TGM11536</t>
  </si>
  <si>
    <t>USO DE ESPACIO NF - CONTRATO 300962</t>
  </si>
  <si>
    <t>TGM11537</t>
  </si>
  <si>
    <t>TGM11538</t>
  </si>
  <si>
    <t>TGM11539</t>
  </si>
  <si>
    <t>TGM11540</t>
  </si>
  <si>
    <t>TGM11541</t>
  </si>
  <si>
    <t>TGM11542</t>
  </si>
  <si>
    <t>TGM11543</t>
  </si>
  <si>
    <t>TGM11544</t>
  </si>
  <si>
    <t>TGM11545</t>
  </si>
  <si>
    <t>TGM11546</t>
  </si>
  <si>
    <t>TGM11547</t>
  </si>
  <si>
    <t>TGM11548</t>
  </si>
  <si>
    <t>TGM11549</t>
  </si>
  <si>
    <t>TGM11550</t>
  </si>
  <si>
    <t>TGM11551</t>
  </si>
  <si>
    <t>TGM11552</t>
  </si>
  <si>
    <t>TGM11553</t>
  </si>
  <si>
    <t>TGM11554</t>
  </si>
  <si>
    <t>TGM11555</t>
  </si>
  <si>
    <t>TGM11556</t>
  </si>
  <si>
    <t>TGM11557</t>
  </si>
  <si>
    <t>TGM11558</t>
  </si>
  <si>
    <t>TGM11559</t>
  </si>
  <si>
    <t>TGM11560</t>
  </si>
  <si>
    <t>TGM11561</t>
  </si>
  <si>
    <t>COPIA DE BOLETAS AL CORREO CONTRATO 5027366</t>
  </si>
  <si>
    <t>TGM11562</t>
  </si>
  <si>
    <t>TGM11563</t>
  </si>
  <si>
    <t>TGM11564</t>
  </si>
  <si>
    <t>TGM11565</t>
  </si>
  <si>
    <t>TGM11566</t>
  </si>
  <si>
    <t>TGM11567</t>
  </si>
  <si>
    <t>INGRESO A UN 2DO. TITULAR</t>
  </si>
  <si>
    <t>TGM11568</t>
  </si>
  <si>
    <t>TGM11569</t>
  </si>
  <si>
    <t>TGM11570</t>
  </si>
  <si>
    <t>TGM11571</t>
  </si>
  <si>
    <t>TGM11572</t>
  </si>
  <si>
    <t>TGM11573</t>
  </si>
  <si>
    <t>TGM11574</t>
  </si>
  <si>
    <t>TGM11575</t>
  </si>
  <si>
    <t>TGM11576</t>
  </si>
  <si>
    <t>TGM11577</t>
  </si>
  <si>
    <t>TGM11578</t>
  </si>
  <si>
    <t>PODADO DE CESPED</t>
  </si>
  <si>
    <t>TGM11579</t>
  </si>
  <si>
    <t>SOLICITA ESTADO DE CUENTA  CONTRATO 200430</t>
  </si>
  <si>
    <t>TGM11580</t>
  </si>
  <si>
    <t>TGM11581</t>
  </si>
  <si>
    <t>ESTADO DE CUENTA CONTRATO 200431</t>
  </si>
  <si>
    <t>TGM11582</t>
  </si>
  <si>
    <t>ESTADO DE CUENTA CONTRATO 200463</t>
  </si>
  <si>
    <t>TGM11583</t>
  </si>
  <si>
    <t>ESTADO DE CUENTA CONTRATO 200464</t>
  </si>
  <si>
    <t>TGM11584</t>
  </si>
  <si>
    <t>TGM11585</t>
  </si>
  <si>
    <t>TGM11586</t>
  </si>
  <si>
    <t>ACTUALIZACI&amp;OACUTE;N DE DATOS CONTRATO 200464</t>
  </si>
  <si>
    <t>TGM11587</t>
  </si>
  <si>
    <t>TGM11588</t>
  </si>
  <si>
    <t>RECEPCION DE COPIAS DE DNI</t>
  </si>
  <si>
    <t>TGM11589</t>
  </si>
  <si>
    <t>TRASLADO EXTERNO 200841</t>
  </si>
  <si>
    <t>TGM11590</t>
  </si>
  <si>
    <t>USO DE ESPACIO NF - CONTRATO 5001056</t>
  </si>
  <si>
    <t>TGM11591</t>
  </si>
  <si>
    <t>TGM11592</t>
  </si>
  <si>
    <t>TGM11593</t>
  </si>
  <si>
    <t>TGM11594</t>
  </si>
  <si>
    <t>TGM11595</t>
  </si>
  <si>
    <t>TGM11596</t>
  </si>
  <si>
    <t>TGM11597</t>
  </si>
  <si>
    <t>TGM11598</t>
  </si>
  <si>
    <t>TGM11599</t>
  </si>
  <si>
    <t>TGM11600</t>
  </si>
  <si>
    <t>ABONO A CAPITAL - CONTRATO 5007746</t>
  </si>
  <si>
    <t>TGM11601</t>
  </si>
  <si>
    <t>TGM11602</t>
  </si>
  <si>
    <t>TGM11603</t>
  </si>
  <si>
    <t>TGM11604</t>
  </si>
  <si>
    <t>TGM11605</t>
  </si>
  <si>
    <t>TGM11606</t>
  </si>
  <si>
    <t>TGM11607</t>
  </si>
  <si>
    <t>TGM11608</t>
  </si>
  <si>
    <t>TGM11609</t>
  </si>
  <si>
    <t>TGM11610</t>
  </si>
  <si>
    <t>TGM11611</t>
  </si>
  <si>
    <t>TGM11612</t>
  </si>
  <si>
    <t>TGM11613</t>
  </si>
  <si>
    <t>USO DE ESPACIO 300273</t>
  </si>
  <si>
    <t>TGM11614</t>
  </si>
  <si>
    <t>USO DE ESPACIO 5021767</t>
  </si>
  <si>
    <t>TGM11615</t>
  </si>
  <si>
    <t>TGM11616</t>
  </si>
  <si>
    <t>TGM11617</t>
  </si>
  <si>
    <t>VENTA DE FLORERO</t>
  </si>
  <si>
    <t>TGM11618</t>
  </si>
  <si>
    <t>TGM11619</t>
  </si>
  <si>
    <t>TGM11620</t>
  </si>
  <si>
    <t>TGM11621</t>
  </si>
  <si>
    <t>TGM11622</t>
  </si>
  <si>
    <t>TGM11623</t>
  </si>
  <si>
    <t>TGM11624</t>
  </si>
  <si>
    <t>TGM11625</t>
  </si>
  <si>
    <t>TGM11626</t>
  </si>
  <si>
    <t>USO DE ESPACIO 300351</t>
  </si>
  <si>
    <t>TGM11627</t>
  </si>
  <si>
    <t>TGM11628</t>
  </si>
  <si>
    <t>TGM11629</t>
  </si>
  <si>
    <t>TGM11630</t>
  </si>
  <si>
    <t>TGM11631</t>
  </si>
  <si>
    <t>TGM11632</t>
  </si>
  <si>
    <t>TGM11633</t>
  </si>
  <si>
    <t>TGM11634</t>
  </si>
  <si>
    <t>TGM11635</t>
  </si>
  <si>
    <t>TGM11636</t>
  </si>
  <si>
    <t>TGM11637</t>
  </si>
  <si>
    <t>TGM11638</t>
  </si>
  <si>
    <t xml:space="preserve">Enero </t>
  </si>
  <si>
    <t>TGM11639</t>
  </si>
  <si>
    <t>TGM11640</t>
  </si>
  <si>
    <t>TGM11641</t>
  </si>
  <si>
    <t>CERTIFICADO DE USO CONTRATO 5033945</t>
  </si>
  <si>
    <t>TGM11642</t>
  </si>
  <si>
    <t>TRASLADO EXTERNO 201188</t>
  </si>
  <si>
    <t>TGM11643</t>
  </si>
  <si>
    <t>CERTIFICADO DE USO 201266</t>
  </si>
  <si>
    <t>TGM11644</t>
  </si>
  <si>
    <t>TGM11645</t>
  </si>
  <si>
    <t>ENTREGA  DE PAGARE</t>
  </si>
  <si>
    <t>TGM11646</t>
  </si>
  <si>
    <t>ESTADO DE CUENTA CONTRATO 5026485</t>
  </si>
  <si>
    <t>TGM11647</t>
  </si>
  <si>
    <t>ENTREGA DE PAGARE</t>
  </si>
  <si>
    <t>TGM11648</t>
  </si>
  <si>
    <t>REPROGRAMACION DE CUOTA 5025545</t>
  </si>
  <si>
    <t>TGM11649</t>
  </si>
  <si>
    <t>Florentino Sebastian Salinas San Antonio</t>
  </si>
  <si>
    <t>TGM11650</t>
  </si>
  <si>
    <t>REQUIERE RESPONSO 201021</t>
  </si>
  <si>
    <t>TGM11651</t>
  </si>
  <si>
    <t>ALQUILER DE PLEGARIA 201168</t>
  </si>
  <si>
    <t>TGM11652</t>
  </si>
  <si>
    <t>SOLICITA CERTIFICADO DE USO 200002</t>
  </si>
  <si>
    <t>TGM11653</t>
  </si>
  <si>
    <t>PAGO EFECTIVO 5015175</t>
  </si>
  <si>
    <t>TGM11654</t>
  </si>
  <si>
    <t>CERTIFICADO DE USO 200432</t>
  </si>
  <si>
    <t>TGM11655</t>
  </si>
  <si>
    <t>CONSULTA DE COMPROBANTES DE PAGO Y CUOTAS A PAGAR</t>
  </si>
  <si>
    <t>TGM11656</t>
  </si>
  <si>
    <t>CONFECCION DE LAPIDA CARRARA</t>
  </si>
  <si>
    <t>TGM11657</t>
  </si>
  <si>
    <t>TGM11658</t>
  </si>
  <si>
    <t>CERTIFICADO DE USO 200433</t>
  </si>
  <si>
    <t>TGM11659</t>
  </si>
  <si>
    <t>CERTIFICADO DE USO 200435</t>
  </si>
  <si>
    <t>TGM11660</t>
  </si>
  <si>
    <t>TGM11661</t>
  </si>
  <si>
    <t>CAMBIO DE CODIGO CONTRATO 200564</t>
  </si>
  <si>
    <t>TGM11662</t>
  </si>
  <si>
    <t>TGM11663</t>
  </si>
  <si>
    <t>CERTIFICADO DE USO 201174</t>
  </si>
  <si>
    <t>TGM11664</t>
  </si>
  <si>
    <t>TGM11665</t>
  </si>
  <si>
    <t>ACTUALIZACIÓN  DE DATOS CONTRATO 200841</t>
  </si>
  <si>
    <t>TGM11666</t>
  </si>
  <si>
    <t>ACTUALIZACIÓN DE DATOS CONTRATO 200114</t>
  </si>
  <si>
    <t>TGM11667</t>
  </si>
  <si>
    <t>TGM11668</t>
  </si>
  <si>
    <t>TGM11669</t>
  </si>
  <si>
    <t>TGM11670</t>
  </si>
  <si>
    <t>TGM11671</t>
  </si>
  <si>
    <t>TGM11672</t>
  </si>
  <si>
    <t>TGM11673</t>
  </si>
  <si>
    <t>TGM11674</t>
  </si>
  <si>
    <t>TGM11675</t>
  </si>
  <si>
    <t>RESERVA DE RESPONSO 5011205</t>
  </si>
  <si>
    <t>TGM11676</t>
  </si>
  <si>
    <t>CERTFICADO DE USO 201086</t>
  </si>
  <si>
    <t>TGM11677</t>
  </si>
  <si>
    <t>PAGO DE  FOMA 201086</t>
  </si>
  <si>
    <t>TGM11678</t>
  </si>
  <si>
    <t>ENTREGA DE CONTRATO 5035595</t>
  </si>
  <si>
    <t>TGM11679</t>
  </si>
  <si>
    <t>GARANTÍA POR ACTA DE DEFUNCIÓN CONTRATO 5035595</t>
  </si>
  <si>
    <t>TGM11680</t>
  </si>
  <si>
    <t>TGM11681</t>
  </si>
  <si>
    <t>TGM11682</t>
  </si>
  <si>
    <t>TGM11683</t>
  </si>
  <si>
    <t>TGM11684</t>
  </si>
  <si>
    <t>TGM11685</t>
  </si>
  <si>
    <t>TGM11686</t>
  </si>
  <si>
    <t>TRASLADO EXTERNO 200043</t>
  </si>
  <si>
    <t>TGM11687</t>
  </si>
  <si>
    <t>NOTA DE CREDITO</t>
  </si>
  <si>
    <t>TGM11688</t>
  </si>
  <si>
    <t>TGM11689</t>
  </si>
  <si>
    <t>INGRESO 2DO TITULAR EN CONTRATO</t>
  </si>
  <si>
    <t>TGM11690</t>
  </si>
  <si>
    <t>TGM11691</t>
  </si>
  <si>
    <t>TGM11692</t>
  </si>
  <si>
    <t>TGM11693</t>
  </si>
  <si>
    <t>TGM11694</t>
  </si>
  <si>
    <t>TGM11695</t>
  </si>
  <si>
    <t>TGM11696</t>
  </si>
  <si>
    <t>TGM11697</t>
  </si>
  <si>
    <t>TGM11698</t>
  </si>
  <si>
    <t>TGM11699</t>
  </si>
  <si>
    <t>TGM11700</t>
  </si>
  <si>
    <t>TGM11701</t>
  </si>
  <si>
    <t>TGM11702</t>
  </si>
  <si>
    <t>TGM11703</t>
  </si>
  <si>
    <t>TGM11704</t>
  </si>
  <si>
    <t>TGM11705</t>
  </si>
  <si>
    <t>TGM11706</t>
  </si>
  <si>
    <t>TGM11707</t>
  </si>
  <si>
    <t>TGM11708</t>
  </si>
  <si>
    <t>TGM11709</t>
  </si>
  <si>
    <t>TGM11710</t>
  </si>
  <si>
    <t>TGM11711</t>
  </si>
  <si>
    <t>TGM11712</t>
  </si>
  <si>
    <t>TGM11713</t>
  </si>
  <si>
    <t>TGM11715</t>
  </si>
  <si>
    <t>ENTREGA DE ACTA 5034706 - DEVOLUCION DE GARANTIA</t>
  </si>
  <si>
    <t>TGM11716</t>
  </si>
  <si>
    <t>ENTREGA DE ACTA 300273 - DEVOLUCION DE GARANTIA</t>
  </si>
  <si>
    <t>TGM11717</t>
  </si>
  <si>
    <t>TGM11718</t>
  </si>
  <si>
    <t>ENTREGA DE ACTA 5021767 - DEVOLUCION DE GARANTIA</t>
  </si>
  <si>
    <t>TGM11719</t>
  </si>
  <si>
    <t>MISA DE CUERPO PRESENTE</t>
  </si>
  <si>
    <t>TGM11720</t>
  </si>
  <si>
    <t>ENTREGA DE ACTA 5035907 - DEVOLUCION DE GARANTIA</t>
  </si>
  <si>
    <t>TGM11721</t>
  </si>
  <si>
    <t>TGM11722</t>
  </si>
  <si>
    <t>SOLICITA CERTIFICADO DE USO 200847</t>
  </si>
  <si>
    <t>TGM11723</t>
  </si>
  <si>
    <t>SOLICITA CERTIFICADO DE USO 5000835</t>
  </si>
  <si>
    <t>TGM11724</t>
  </si>
  <si>
    <t>SOLICITA CERTIFICADO DE USO 5023065</t>
  </si>
  <si>
    <t>TGM11725</t>
  </si>
  <si>
    <t>TGM11726</t>
  </si>
  <si>
    <t>ALQUILER DE PLEGARIA 200574</t>
  </si>
  <si>
    <t>TGM11727</t>
  </si>
  <si>
    <t>SOLICITA PAGO EFECTIVO  201286</t>
  </si>
  <si>
    <t>TGM11728</t>
  </si>
  <si>
    <t>RESPONSO EN PLEGARIA 201268</t>
  </si>
  <si>
    <t>TGM11729</t>
  </si>
  <si>
    <t>USO DE SEPULTURA 201134</t>
  </si>
  <si>
    <t>TGM11730</t>
  </si>
  <si>
    <t>ALQUILER DE PLEGARA 200062</t>
  </si>
  <si>
    <t>TGM11731</t>
  </si>
  <si>
    <t>TGM11732</t>
  </si>
  <si>
    <t>USO DE ESPACIO NF - CONTRATO 5018826</t>
  </si>
  <si>
    <t>TGM11733</t>
  </si>
  <si>
    <t>TGM11734</t>
  </si>
  <si>
    <t>TGM11735</t>
  </si>
  <si>
    <t>TGM11736</t>
  </si>
  <si>
    <t>TGM11737</t>
  </si>
  <si>
    <t>TGM11738</t>
  </si>
  <si>
    <t>TGM11739</t>
  </si>
  <si>
    <t>TGM11740</t>
  </si>
  <si>
    <t>TGM11741</t>
  </si>
  <si>
    <t>RESPONSO EN PLEGARIA 5034535</t>
  </si>
  <si>
    <t>TGM11742</t>
  </si>
  <si>
    <t>ALQUILER DE TOLDO 200574</t>
  </si>
  <si>
    <t>TGM11743</t>
  </si>
  <si>
    <t>RESPONSO EN PLEGARIA 201094</t>
  </si>
  <si>
    <t>TGM11744</t>
  </si>
  <si>
    <t>TRASLADO INTERNO 5015805</t>
  </si>
  <si>
    <t>TGM11745</t>
  </si>
  <si>
    <t>REPROGRAMACION DE CUOTA 201124</t>
  </si>
  <si>
    <t>TGM11746</t>
  </si>
  <si>
    <t>REPROGRAMACION DE CUOTA 201125</t>
  </si>
  <si>
    <t>TGM11747</t>
  </si>
  <si>
    <t>TGM11748</t>
  </si>
  <si>
    <t>TGM11749</t>
  </si>
  <si>
    <t>TGM11750</t>
  </si>
  <si>
    <t>TGM11751</t>
  </si>
  <si>
    <t>TGM11752</t>
  </si>
  <si>
    <t>TGM11753</t>
  </si>
  <si>
    <t>REGULACION DE ACTA</t>
  </si>
  <si>
    <t>TGM11754</t>
  </si>
  <si>
    <t>TGM11755</t>
  </si>
  <si>
    <t>TGM11756</t>
  </si>
  <si>
    <t>TGM11757</t>
  </si>
  <si>
    <t>TGM11758</t>
  </si>
  <si>
    <t>TGM11759</t>
  </si>
  <si>
    <t>PAGO DE FOMA  201128</t>
  </si>
  <si>
    <t>TGM11760</t>
  </si>
  <si>
    <t>TGM11761</t>
  </si>
  <si>
    <t>PAGO DE FOMA 300212</t>
  </si>
  <si>
    <t>TGM11762</t>
  </si>
  <si>
    <t>TGM11763</t>
  </si>
  <si>
    <t>TGM11764</t>
  </si>
  <si>
    <t>PAGO DE FOMA  200487</t>
  </si>
  <si>
    <t>TGM11765</t>
  </si>
  <si>
    <t>PAGO DE FOMA  200488</t>
  </si>
  <si>
    <t>TGM11766</t>
  </si>
  <si>
    <t>COPIA DE BOLETA 200795</t>
  </si>
  <si>
    <t>TGM11767</t>
  </si>
  <si>
    <t>TRASLADO EXTERNO 5017005</t>
  </si>
  <si>
    <t>TGM11768</t>
  </si>
  <si>
    <t>MANTENIMIENTO PLACA 200922</t>
  </si>
  <si>
    <t>TGM11769</t>
  </si>
  <si>
    <t>TGM11770</t>
  </si>
  <si>
    <t>TGM11771</t>
  </si>
  <si>
    <t>CONSULTA USO DE SEPULTURA 200087</t>
  </si>
  <si>
    <t>TGM11772</t>
  </si>
  <si>
    <t>TGM11773</t>
  </si>
  <si>
    <t>TGM11774</t>
  </si>
  <si>
    <t>CONSULTA DE USO</t>
  </si>
  <si>
    <t>TGM11775</t>
  </si>
  <si>
    <t>TGM11776</t>
  </si>
  <si>
    <t>TGM11777</t>
  </si>
  <si>
    <t>TGM11778</t>
  </si>
  <si>
    <t>TGM11779</t>
  </si>
  <si>
    <t>RECOJO DE GARANTIA POR ACTA 200951</t>
  </si>
  <si>
    <t>TGM11780</t>
  </si>
  <si>
    <t>TGM11781</t>
  </si>
  <si>
    <t>TGM11782</t>
  </si>
  <si>
    <t>TGM11783</t>
  </si>
  <si>
    <t>TGM11784</t>
  </si>
  <si>
    <t>TGM11785</t>
  </si>
  <si>
    <t>TGM11786</t>
  </si>
  <si>
    <t>TGM11787</t>
  </si>
  <si>
    <t>TGM11788</t>
  </si>
  <si>
    <t>TGM11789</t>
  </si>
  <si>
    <t>TGM11790</t>
  </si>
  <si>
    <t>TGM11791</t>
  </si>
  <si>
    <t>TGM11792</t>
  </si>
  <si>
    <t>EXHUMACION DE MAUSOLEO</t>
  </si>
  <si>
    <t>TGM11793</t>
  </si>
  <si>
    <t>DEVOLUCION DE GARANTIA POR ACTA 201134</t>
  </si>
  <si>
    <t>TGM11794</t>
  </si>
  <si>
    <t>TGM11795</t>
  </si>
  <si>
    <t>TGM11796</t>
  </si>
  <si>
    <t>TGM11797</t>
  </si>
  <si>
    <t>DEVOLUCION DE GARANTIA POR ACTA  200629</t>
  </si>
  <si>
    <t>TGM11798</t>
  </si>
  <si>
    <t>TGM11799</t>
  </si>
  <si>
    <t>ALQUILER DE PLEGARIA 5015255</t>
  </si>
  <si>
    <t>TGM11800</t>
  </si>
  <si>
    <t>TGM11801</t>
  </si>
  <si>
    <t>TGM11802</t>
  </si>
  <si>
    <t>TGM11803</t>
  </si>
  <si>
    <t>TGM11804</t>
  </si>
  <si>
    <t>TGM11805</t>
  </si>
  <si>
    <t>TGM11806</t>
  </si>
  <si>
    <t>TGM11807</t>
  </si>
  <si>
    <t>TGM11808</t>
  </si>
  <si>
    <t>TGM11809</t>
  </si>
  <si>
    <t>TGM11810</t>
  </si>
  <si>
    <t>TGM11811</t>
  </si>
  <si>
    <t>TGM11812</t>
  </si>
  <si>
    <t>TGM11813</t>
  </si>
  <si>
    <t>TGM11814</t>
  </si>
  <si>
    <t>TGM11815</t>
  </si>
  <si>
    <t>SERVICIO DE RESPONSO EN PLEGARIA  200586</t>
  </si>
  <si>
    <t>TGM11816</t>
  </si>
  <si>
    <t>TGM11817</t>
  </si>
  <si>
    <t>TGM11818</t>
  </si>
  <si>
    <t>TGM11819</t>
  </si>
  <si>
    <t>TGM11820</t>
  </si>
  <si>
    <t>TGM11821</t>
  </si>
  <si>
    <t>TGM11822</t>
  </si>
  <si>
    <t>SESTADO DE CUENTA</t>
  </si>
  <si>
    <t>TGM11823</t>
  </si>
  <si>
    <t>TGM11824</t>
  </si>
  <si>
    <t>TGM11825</t>
  </si>
  <si>
    <t>TGM11826</t>
  </si>
  <si>
    <t>TGM11827</t>
  </si>
  <si>
    <t>TGM11828</t>
  </si>
  <si>
    <t>TGM11829</t>
  </si>
  <si>
    <t>TGM11830</t>
  </si>
  <si>
    <t>TGM11831</t>
  </si>
  <si>
    <t>TGM11832</t>
  </si>
  <si>
    <t>TGM11833</t>
  </si>
  <si>
    <t>TGM11834</t>
  </si>
  <si>
    <t>TGM11835</t>
  </si>
  <si>
    <t>TGM11836</t>
  </si>
  <si>
    <t>TGM11837</t>
  </si>
  <si>
    <t>TGM11838</t>
  </si>
  <si>
    <t>TGM11839</t>
  </si>
  <si>
    <t>INGRESO DE SEGUNDO TITULAR 200337</t>
  </si>
  <si>
    <t>TGM11840</t>
  </si>
  <si>
    <t>TGM11841</t>
  </si>
  <si>
    <t>TGM11842</t>
  </si>
  <si>
    <t>TGM11843</t>
  </si>
  <si>
    <t>TGM11844</t>
  </si>
  <si>
    <t>TGM11845</t>
  </si>
  <si>
    <t>TGM11846</t>
  </si>
  <si>
    <t>SOLICITUD  POR COPIA DE CONTRATO</t>
  </si>
  <si>
    <t>Anyela Pamela Soriano Segura SAN</t>
  </si>
  <si>
    <t>TGM11847</t>
  </si>
  <si>
    <t>Anyela Pamela Soriano Segura COR</t>
  </si>
  <si>
    <t>TGM11848</t>
  </si>
  <si>
    <t>TGM11849</t>
  </si>
  <si>
    <t>TGM11850</t>
  </si>
  <si>
    <t>PRUBA DAVID 1103</t>
  </si>
  <si>
    <t>TGM11851</t>
  </si>
  <si>
    <t>PRUEBA 02 DAVID 1103</t>
  </si>
  <si>
    <t>TGM11852</t>
  </si>
  <si>
    <t>PRUEBA 03 1103</t>
  </si>
  <si>
    <t>TGM11853</t>
  </si>
  <si>
    <t>TGM11854</t>
  </si>
  <si>
    <t>TGM11855</t>
  </si>
  <si>
    <t>TGM11856</t>
  </si>
  <si>
    <t>TGM11857</t>
  </si>
  <si>
    <t>TGM11858</t>
  </si>
  <si>
    <t>TGM11859</t>
  </si>
  <si>
    <t>TGM11860</t>
  </si>
  <si>
    <t>TGM11861</t>
  </si>
  <si>
    <t>TGM11862</t>
  </si>
  <si>
    <t>TGM11863</t>
  </si>
  <si>
    <t>TGM11864</t>
  </si>
  <si>
    <t>TGM11865</t>
  </si>
  <si>
    <t>TGM11866</t>
  </si>
  <si>
    <t>TGM11867</t>
  </si>
  <si>
    <t>TGM11868</t>
  </si>
  <si>
    <t>TGM11869</t>
  </si>
  <si>
    <t>TGM11870</t>
  </si>
  <si>
    <t>TGM11871</t>
  </si>
  <si>
    <t>TGM11872</t>
  </si>
  <si>
    <t>Columna1</t>
  </si>
  <si>
    <t xml:space="preserve">Etiquetas de fila </t>
  </si>
  <si>
    <t xml:space="preserve">Cuenta sub cateforia detalle </t>
  </si>
  <si>
    <t xml:space="preserve">Sub categoria detalle </t>
  </si>
  <si>
    <t xml:space="preserve">Cuenta </t>
  </si>
  <si>
    <t>F</t>
  </si>
  <si>
    <t>Acumulado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</si>
  <si>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</si>
  <si>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</si>
  <si>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</si>
  <si>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</si>
  <si>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</si>
  <si>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</si>
  <si>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</si>
  <si>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</si>
  <si>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</si>
  <si>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</si>
  <si>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</si>
  <si>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</si>
  <si>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 xml:space="preserve">Chiclayo </t>
  </si>
  <si>
    <t>Chimbote</t>
  </si>
  <si>
    <t xml:space="preserve">Cañete </t>
  </si>
  <si>
    <t>Si</t>
  </si>
  <si>
    <t>Florentino Sebastian Salinas Corona</t>
  </si>
  <si>
    <t>En Plazo</t>
  </si>
  <si>
    <t>Vencido</t>
  </si>
  <si>
    <t>Etiquetas de columna</t>
  </si>
  <si>
    <t>TGM11873</t>
  </si>
  <si>
    <t>TGM11874</t>
  </si>
  <si>
    <t>MANTENIMIENTO DE ESPACIO * PRUEBA</t>
  </si>
  <si>
    <t>TGM11875</t>
  </si>
  <si>
    <t>TGM11876</t>
  </si>
  <si>
    <t>TGM11877</t>
  </si>
  <si>
    <t>TGM11878</t>
  </si>
  <si>
    <t>TGM11879</t>
  </si>
  <si>
    <t>GENERACION DE PAGO EFECTIVO 5019715</t>
  </si>
  <si>
    <t>TGM11880</t>
  </si>
  <si>
    <t>TGM11881</t>
  </si>
  <si>
    <t>TGM11882</t>
  </si>
  <si>
    <t>TGM11883</t>
  </si>
  <si>
    <t>TGM11884</t>
  </si>
  <si>
    <t>CONSULTA DE GARANT&amp;IACUTE;A POR ACTA</t>
  </si>
  <si>
    <t>TGM11885</t>
  </si>
  <si>
    <t>TGM11886</t>
  </si>
  <si>
    <t>TGM11887</t>
  </si>
  <si>
    <t>TGM11888</t>
  </si>
  <si>
    <t>TGM11889</t>
  </si>
  <si>
    <t>TGM11890</t>
  </si>
  <si>
    <t>DEVOLUCION DE GARANTIA POR ACTA 200254</t>
  </si>
  <si>
    <t>TGM11891</t>
  </si>
  <si>
    <t>USO DE SEPULTURA 200544</t>
  </si>
  <si>
    <t>TGM11892</t>
  </si>
  <si>
    <t>CERTIFICADO DE USO 200337</t>
  </si>
  <si>
    <t>TGM11893</t>
  </si>
  <si>
    <t>CLIENTE SOLICITA ESTADO DE CUENTA 201191</t>
  </si>
  <si>
    <t>TGM11894</t>
  </si>
  <si>
    <t>TGM11895</t>
  </si>
  <si>
    <t>TGM11896</t>
  </si>
  <si>
    <t>TGM11897</t>
  </si>
  <si>
    <t>TGM11898</t>
  </si>
  <si>
    <t>ENTREGA DE FLOREROS Y JARDINERA</t>
  </si>
  <si>
    <t>TGM11899</t>
  </si>
  <si>
    <t>TGM11900</t>
  </si>
  <si>
    <t>RESPONSO EN PLEGARIA 200956</t>
  </si>
  <si>
    <t>TGM11901</t>
  </si>
  <si>
    <t>TGM11902</t>
  </si>
  <si>
    <t>TGM11903</t>
  </si>
  <si>
    <t>TGM11904</t>
  </si>
  <si>
    <t>TGM11905</t>
  </si>
  <si>
    <t>TGM11906</t>
  </si>
  <si>
    <t>TGM11907</t>
  </si>
  <si>
    <t>TGM11908</t>
  </si>
  <si>
    <t>TGM11909</t>
  </si>
  <si>
    <t>TGM11910</t>
  </si>
  <si>
    <t>TGM11911</t>
  </si>
  <si>
    <t>TGM11912</t>
  </si>
  <si>
    <t>TGM11913</t>
  </si>
  <si>
    <t>TGM11914</t>
  </si>
  <si>
    <t>TGM11915</t>
  </si>
  <si>
    <t>TGM11916</t>
  </si>
  <si>
    <t>TGM11917</t>
  </si>
  <si>
    <t>DEVOLUCION DE GARANTIA POR ACTA 5037215</t>
  </si>
  <si>
    <t>TGM11918</t>
  </si>
  <si>
    <t>CONSULTAQ DE PAGOS Y TRASLADO EXTERNO</t>
  </si>
  <si>
    <t>TGM11919</t>
  </si>
  <si>
    <t>TGM11920</t>
  </si>
  <si>
    <t>TGM11921</t>
  </si>
  <si>
    <t>ENTREGA DE CONTRATO 5037215</t>
  </si>
  <si>
    <t>TGM11922</t>
  </si>
  <si>
    <t>ACTUALIZACION DE DATOS 200331</t>
  </si>
  <si>
    <t>TGM11923</t>
  </si>
  <si>
    <t>TGM11924</t>
  </si>
  <si>
    <t>RESPONSO EN PLEGARIA 200840</t>
  </si>
  <si>
    <t>TGM11925</t>
  </si>
  <si>
    <t>TGM11926</t>
  </si>
  <si>
    <t>TGM11927</t>
  </si>
  <si>
    <t>DEVOLUCION DE GARANTIA POR ACTA 5036225</t>
  </si>
  <si>
    <t>TGM11928</t>
  </si>
  <si>
    <t>TGM11929</t>
  </si>
  <si>
    <t>EL CLIENTE SOLICITA BOLETA DE PAGO 200078</t>
  </si>
  <si>
    <t>TGM11930</t>
  </si>
  <si>
    <t>TGM11931</t>
  </si>
  <si>
    <t>TGM11932</t>
  </si>
  <si>
    <t>TGM11933</t>
  </si>
  <si>
    <t>CONSULTA DE CANCELACI&amp;OACUTE;N</t>
  </si>
  <si>
    <t>TGM11934</t>
  </si>
  <si>
    <t>TGM11935</t>
  </si>
  <si>
    <t>TGM11936</t>
  </si>
  <si>
    <t>TGM11937</t>
  </si>
  <si>
    <t>TGM11938</t>
  </si>
  <si>
    <t>TGM11939</t>
  </si>
  <si>
    <t>TGM11940</t>
  </si>
  <si>
    <t>ENTREGA DE ADENDA</t>
  </si>
  <si>
    <t>TGM11941</t>
  </si>
  <si>
    <t>TGM11942</t>
  </si>
  <si>
    <t>TGM11943</t>
  </si>
  <si>
    <t>TGM11944</t>
  </si>
  <si>
    <t>TGM11945</t>
  </si>
  <si>
    <t>TGM11946</t>
  </si>
  <si>
    <t>TGM11947</t>
  </si>
  <si>
    <t>TGM11948</t>
  </si>
  <si>
    <t>TGM11949</t>
  </si>
  <si>
    <t>TGM11950</t>
  </si>
  <si>
    <t>TGM11951</t>
  </si>
  <si>
    <t>TGM11952</t>
  </si>
  <si>
    <t>Yuleisi Jacqueline Morales Gonzales SACCHM</t>
  </si>
  <si>
    <t>TGM11953</t>
  </si>
  <si>
    <t>TGM11954</t>
  </si>
  <si>
    <t>TGM11955</t>
  </si>
  <si>
    <t>SOLICITA BOLETA DE PAGO 201008</t>
  </si>
  <si>
    <t>TGM11956</t>
  </si>
  <si>
    <t>TGM11957</t>
  </si>
  <si>
    <t>TGM11958</t>
  </si>
  <si>
    <t>TGM11959</t>
  </si>
  <si>
    <t>PERDIDA DE ARREGLO FLORAL</t>
  </si>
  <si>
    <t>TGM11962</t>
  </si>
  <si>
    <t>TGM11963</t>
  </si>
  <si>
    <t>TGM11966</t>
  </si>
  <si>
    <t>TGM11968</t>
  </si>
  <si>
    <t>FALTA DE FUMIGACION</t>
  </si>
  <si>
    <t>TGM11970</t>
  </si>
  <si>
    <t>TGM11971</t>
  </si>
  <si>
    <t>TGM11972</t>
  </si>
  <si>
    <t>TGM11973</t>
  </si>
  <si>
    <t>TGM11974</t>
  </si>
  <si>
    <t>TGM11975</t>
  </si>
  <si>
    <t>TGM11976</t>
  </si>
  <si>
    <t>TGM11977</t>
  </si>
  <si>
    <t>TGM11978</t>
  </si>
  <si>
    <t>TGM11979</t>
  </si>
  <si>
    <t>TGM11980</t>
  </si>
  <si>
    <t>TGM11981</t>
  </si>
  <si>
    <t>TGM11982</t>
  </si>
  <si>
    <t>TGM11983</t>
  </si>
  <si>
    <t>TGM11984</t>
  </si>
  <si>
    <t>TGM11985</t>
  </si>
  <si>
    <t>TGM11986</t>
  </si>
  <si>
    <t>TGM11987</t>
  </si>
  <si>
    <t>TGM11988</t>
  </si>
  <si>
    <t>FILTRACION DE AGUA</t>
  </si>
  <si>
    <t>TGM11989</t>
  </si>
  <si>
    <t>ENV&amp;IACUTE;O DE BOLETAS AL CORREO</t>
  </si>
  <si>
    <t>TGM11990</t>
  </si>
  <si>
    <t>AMORTIZACI&amp;OACUTE;N A CAPITAL</t>
  </si>
  <si>
    <t>TGM11991</t>
  </si>
  <si>
    <t>TGM11992</t>
  </si>
  <si>
    <t>TGM11993</t>
  </si>
  <si>
    <t>TGM11994</t>
  </si>
  <si>
    <t>TGM11995</t>
  </si>
  <si>
    <t>TGM11996</t>
  </si>
  <si>
    <t>TGM11997</t>
  </si>
  <si>
    <t>TGM11998</t>
  </si>
  <si>
    <t>INGRESO LAPIDA</t>
  </si>
  <si>
    <t>TGM11999</t>
  </si>
  <si>
    <t>TGM12000</t>
  </si>
  <si>
    <t>TGM12001</t>
  </si>
  <si>
    <t>TGM12002</t>
  </si>
  <si>
    <t>TGM12003</t>
  </si>
  <si>
    <t>TGM12004</t>
  </si>
  <si>
    <t>TGM12005</t>
  </si>
  <si>
    <t>TGM12006</t>
  </si>
  <si>
    <t>TGM12007</t>
  </si>
  <si>
    <t>TGM12008</t>
  </si>
  <si>
    <t>TGM12009</t>
  </si>
  <si>
    <t>TGM12010</t>
  </si>
  <si>
    <t>TGM12011</t>
  </si>
  <si>
    <t>Cuenta de Tipo</t>
  </si>
  <si>
    <t>TGM12012</t>
  </si>
  <si>
    <t>TGM12013</t>
  </si>
  <si>
    <t>TGM12014</t>
  </si>
  <si>
    <t>TGM12015</t>
  </si>
  <si>
    <t>TGM12016</t>
  </si>
  <si>
    <t>TGM12017</t>
  </si>
  <si>
    <t>TGM12018</t>
  </si>
  <si>
    <t>TGM12019</t>
  </si>
  <si>
    <t>SOLICITUD DE CONTRATO</t>
  </si>
  <si>
    <t>TGM12020</t>
  </si>
  <si>
    <t>TGM12021</t>
  </si>
  <si>
    <t>No</t>
  </si>
  <si>
    <t>TGM12022</t>
  </si>
  <si>
    <t>RECLAMO DE NO INFORMES</t>
  </si>
  <si>
    <t>TGM12023</t>
  </si>
  <si>
    <t>RESERVA DE RESPONSO  5002125</t>
  </si>
  <si>
    <t>TGM12024</t>
  </si>
  <si>
    <t>TGM12025</t>
  </si>
  <si>
    <t>TGM12026</t>
  </si>
  <si>
    <t>CAMBIO DE TITULARIDAD 201189</t>
  </si>
  <si>
    <t>TGM12027</t>
  </si>
  <si>
    <t>PAGO DE FOMA 201189</t>
  </si>
  <si>
    <t>TGM12028</t>
  </si>
  <si>
    <t>CERTIFICADO DE USO 200002</t>
  </si>
  <si>
    <t>TGM12029</t>
  </si>
  <si>
    <t>ENTREGA DE CONTRATO 5038335</t>
  </si>
  <si>
    <t>TGM12030</t>
  </si>
  <si>
    <t>USO DE ESPACIO NF CONTRATO 50021356</t>
  </si>
  <si>
    <t>TGM12031</t>
  </si>
  <si>
    <t>TGM12032</t>
  </si>
  <si>
    <t>TGM12033</t>
  </si>
  <si>
    <t>SOLICITA CERTIFICADO DE USO 200264</t>
  </si>
  <si>
    <t>TGM12034</t>
  </si>
  <si>
    <t>TGM12035</t>
  </si>
  <si>
    <t>TGM12036</t>
  </si>
  <si>
    <t>TRASLADO A OTRO CAMPOSANTO</t>
  </si>
  <si>
    <t>TGM12037</t>
  </si>
  <si>
    <t>SOLICITA CERTIFICADO DE USO  200263</t>
  </si>
  <si>
    <t>TGM12038</t>
  </si>
  <si>
    <t>TGM12039</t>
  </si>
  <si>
    <t>CONSULTA USO DE SEPULTURA 201000</t>
  </si>
  <si>
    <t>TGM12040</t>
  </si>
  <si>
    <t>USO DE SEPULTURA 201000</t>
  </si>
  <si>
    <t>TGM12041</t>
  </si>
  <si>
    <t>RESPONSO EN PLEGARIA 201238</t>
  </si>
  <si>
    <t>TGM12042</t>
  </si>
  <si>
    <t>TGM12043</t>
  </si>
  <si>
    <t>TGM12044</t>
  </si>
  <si>
    <t>TGM12045</t>
  </si>
  <si>
    <t>TGM12046</t>
  </si>
  <si>
    <t>TGM12047</t>
  </si>
  <si>
    <t>TGM12048</t>
  </si>
  <si>
    <t>TGM12049</t>
  </si>
  <si>
    <t>TGM12050</t>
  </si>
  <si>
    <t>BOLETA DE PAGO 200983</t>
  </si>
  <si>
    <t>TGM12051</t>
  </si>
  <si>
    <t>SEGUNDO TITULAR</t>
  </si>
  <si>
    <t>TGM12052</t>
  </si>
  <si>
    <t>TGM12053</t>
  </si>
  <si>
    <t>TGM12054</t>
  </si>
  <si>
    <t>TGM12055</t>
  </si>
  <si>
    <t>CONSULTA SOBRE CONTRATO RESUELTO</t>
  </si>
  <si>
    <t>TGM12056</t>
  </si>
  <si>
    <t>TGM12057</t>
  </si>
  <si>
    <t>CERTIFICADO DE USO 200487</t>
  </si>
  <si>
    <t>TGM12058</t>
  </si>
  <si>
    <t>CERTIFICADO DE USO 200488</t>
  </si>
  <si>
    <t>TGM12059</t>
  </si>
  <si>
    <t>TGM12060</t>
  </si>
  <si>
    <t>TGM12061</t>
  </si>
  <si>
    <t>TGM12062</t>
  </si>
  <si>
    <t>TGM12063</t>
  </si>
  <si>
    <t>TGM12064</t>
  </si>
  <si>
    <t>PRUEBA INSTALACI&amp;OACUTE;N DE LAPIDAS</t>
  </si>
  <si>
    <t>TGM12065</t>
  </si>
  <si>
    <t>TGM12066</t>
  </si>
  <si>
    <t>TGM12067</t>
  </si>
  <si>
    <t>PRUEBA ***</t>
  </si>
  <si>
    <t>TGM12068</t>
  </si>
  <si>
    <t>TRASLADO EXTERNO 200900</t>
  </si>
  <si>
    <t>TGM12071</t>
  </si>
  <si>
    <t>USO DE SERVICIO FUNERARIO 5011945</t>
  </si>
  <si>
    <t>TGM12072</t>
  </si>
  <si>
    <t>*PRUEBA INFORMACI&amp;OACUTE;N ****</t>
  </si>
  <si>
    <t>TGM12075</t>
  </si>
  <si>
    <t>*PRUEBA HORARIO</t>
  </si>
  <si>
    <t>TGM12076</t>
  </si>
  <si>
    <t>*PRUEBA HORARIO 2</t>
  </si>
  <si>
    <t>TGM12077</t>
  </si>
  <si>
    <t>*PRUEBA HORARIO 3</t>
  </si>
  <si>
    <t>TGM12078</t>
  </si>
  <si>
    <t>TGM12079</t>
  </si>
  <si>
    <t>TGM12080</t>
  </si>
  <si>
    <t>TGM12081</t>
  </si>
  <si>
    <t>TGM12082</t>
  </si>
  <si>
    <t>TGM12083</t>
  </si>
  <si>
    <t>TGM12084</t>
  </si>
  <si>
    <t>TGM12085</t>
  </si>
  <si>
    <t>TGM12086</t>
  </si>
  <si>
    <t>TGM12087</t>
  </si>
  <si>
    <t>TGM12088</t>
  </si>
  <si>
    <t>SOLICITA BOLETA DE PAGO 200493</t>
  </si>
  <si>
    <t>TGM12089</t>
  </si>
  <si>
    <t>PRUEBA INSTALACI&amp;OACUTE;N DE LAPIDA ***</t>
  </si>
  <si>
    <t>TGM12090</t>
  </si>
  <si>
    <t>REGULARIZA ACTA DE DEFUNCION 5038165</t>
  </si>
  <si>
    <t>TGM12091</t>
  </si>
  <si>
    <t>TGM12092</t>
  </si>
  <si>
    <t>TGM12093</t>
  </si>
  <si>
    <t>REACTIVACION DE CONTRATO 200761</t>
  </si>
  <si>
    <t>TGM12094</t>
  </si>
  <si>
    <t>PRUEBA VENTA DE LAPIDA</t>
  </si>
  <si>
    <t>TGM12095</t>
  </si>
  <si>
    <t>TGM12096</t>
  </si>
  <si>
    <t>REGULARIZA ACTA DE DEFUNCION 5038285</t>
  </si>
  <si>
    <t>TGM12097</t>
  </si>
  <si>
    <t>TGM12098</t>
  </si>
  <si>
    <t>ESTADO DE CUENTA 200331</t>
  </si>
  <si>
    <t>TGM12099</t>
  </si>
  <si>
    <t>TGM12100</t>
  </si>
  <si>
    <t>TGM12101</t>
  </si>
  <si>
    <t>TGM12102</t>
  </si>
  <si>
    <t>TGM12103</t>
  </si>
  <si>
    <t>TGM12104</t>
  </si>
  <si>
    <t>TGM12105</t>
  </si>
  <si>
    <t>TGM12106</t>
  </si>
  <si>
    <t>BOLETAS</t>
  </si>
  <si>
    <t>TGM12107</t>
  </si>
  <si>
    <t>TGM12108</t>
  </si>
  <si>
    <t>TGM12109</t>
  </si>
  <si>
    <t>TGM12110</t>
  </si>
  <si>
    <t>TGM12111</t>
  </si>
  <si>
    <t>TGM12112</t>
  </si>
  <si>
    <t>TGM12113</t>
  </si>
  <si>
    <t>TGM12114</t>
  </si>
  <si>
    <t>TGM12115</t>
  </si>
  <si>
    <t>TGM12116</t>
  </si>
  <si>
    <t>TGM12117</t>
  </si>
  <si>
    <t>TGM12118</t>
  </si>
  <si>
    <t>LAPIDA DESMORONADA</t>
  </si>
  <si>
    <t>TGM12119</t>
  </si>
  <si>
    <t>TGM12120</t>
  </si>
  <si>
    <t>TGM12121</t>
  </si>
  <si>
    <t>FLOREROS DE VIDRIO</t>
  </si>
  <si>
    <t>TGM12122</t>
  </si>
  <si>
    <t>USO DE ESPACIO NF 5022005</t>
  </si>
  <si>
    <t>TGM12123</t>
  </si>
  <si>
    <t>TGM12124</t>
  </si>
  <si>
    <t>TGM12125</t>
  </si>
  <si>
    <t>TGM12126</t>
  </si>
  <si>
    <t>TGM12127</t>
  </si>
  <si>
    <t>TGM12128</t>
  </si>
  <si>
    <t>TGM12129</t>
  </si>
  <si>
    <t>TGM12130</t>
  </si>
  <si>
    <t>TGM12131</t>
  </si>
  <si>
    <t>TGM12132</t>
  </si>
  <si>
    <t>TGM12133</t>
  </si>
  <si>
    <t>TGM12134</t>
  </si>
  <si>
    <t>TGM12135</t>
  </si>
  <si>
    <t>RECLAMO N° 1</t>
  </si>
  <si>
    <t>TGM12136</t>
  </si>
  <si>
    <t>TGM12137</t>
  </si>
  <si>
    <t>TGM12138</t>
  </si>
  <si>
    <t>TGM12139</t>
  </si>
  <si>
    <t>TGM12140</t>
  </si>
  <si>
    <t>TGM12141</t>
  </si>
  <si>
    <t>TGM12142</t>
  </si>
  <si>
    <t>TGM12143</t>
  </si>
  <si>
    <t>TGM12144</t>
  </si>
  <si>
    <t>TGM12145</t>
  </si>
  <si>
    <t>TGM12146</t>
  </si>
  <si>
    <t>TGM12147</t>
  </si>
  <si>
    <t>TGM12148</t>
  </si>
  <si>
    <t>TGM12149</t>
  </si>
  <si>
    <t>TGM12150</t>
  </si>
  <si>
    <t>TGM12151</t>
  </si>
  <si>
    <t>TGM12152</t>
  </si>
  <si>
    <t>TGM12153</t>
  </si>
  <si>
    <t>TGM12154</t>
  </si>
  <si>
    <t>TGM12155</t>
  </si>
  <si>
    <t>TGM12156</t>
  </si>
  <si>
    <t>TGM12157</t>
  </si>
  <si>
    <t>TGM12158</t>
  </si>
  <si>
    <t>TGM12159</t>
  </si>
  <si>
    <t>TGM12160</t>
  </si>
  <si>
    <t>TGM12161</t>
  </si>
  <si>
    <t>TGM12162</t>
  </si>
  <si>
    <t>TGM12163</t>
  </si>
  <si>
    <t>TGM12164</t>
  </si>
  <si>
    <t>TGM12165</t>
  </si>
  <si>
    <t>TGM12166</t>
  </si>
  <si>
    <t>TGM12167</t>
  </si>
  <si>
    <t>TGM12168</t>
  </si>
  <si>
    <t>TGM12169</t>
  </si>
  <si>
    <t>TGM12170</t>
  </si>
  <si>
    <t>TGM12171</t>
  </si>
  <si>
    <t>TGM12172</t>
  </si>
  <si>
    <t>DEVOLUCION DE GARANTIA POR ACTA 5010345</t>
  </si>
  <si>
    <t>TGM12173</t>
  </si>
  <si>
    <t>TGM12174</t>
  </si>
  <si>
    <t>TGM12175</t>
  </si>
  <si>
    <t>TGM12176</t>
  </si>
  <si>
    <t>EL CLIENTE SOLICITA CERTIFICADO DE USO 200430</t>
  </si>
  <si>
    <t>TGM12177</t>
  </si>
  <si>
    <t>CERTIFICADO DE USO 200431</t>
  </si>
  <si>
    <t>TGM12178</t>
  </si>
  <si>
    <t>CERTIFICADO DE USO 200463</t>
  </si>
  <si>
    <t>TGM12179</t>
  </si>
  <si>
    <t>CERTIFICADO DE USO 200464</t>
  </si>
  <si>
    <t>TGM12180</t>
  </si>
  <si>
    <t>TGM12181</t>
  </si>
  <si>
    <t>TGM12182</t>
  </si>
  <si>
    <t>TGM12183</t>
  </si>
  <si>
    <t>TGM12184</t>
  </si>
  <si>
    <t>CARTA DE AUTORIZACION USO DE ESPACIO</t>
  </si>
  <si>
    <t>TGM12185</t>
  </si>
  <si>
    <t>PRUEBA</t>
  </si>
  <si>
    <t>TGM12186</t>
  </si>
  <si>
    <t>SOLICITA BOLETA DE PAGO 200909</t>
  </si>
  <si>
    <t>TGM12187</t>
  </si>
  <si>
    <t>TGM12188</t>
  </si>
  <si>
    <t>TGM12189</t>
  </si>
  <si>
    <t>RECLAMO POR COLOCACI&amp;OACUTE;N DE LAPIDA</t>
  </si>
  <si>
    <t>TGM12190</t>
  </si>
  <si>
    <t>DOCUMENTO DE AUTORIZADOS</t>
  </si>
  <si>
    <t>TGM12191</t>
  </si>
  <si>
    <t>CERTIFICADO DE USO 5040195</t>
  </si>
  <si>
    <t>TGM12192</t>
  </si>
  <si>
    <t>TGM12193</t>
  </si>
  <si>
    <t>TGM12194</t>
  </si>
  <si>
    <t>TGM12195</t>
  </si>
  <si>
    <t>TGM12196</t>
  </si>
  <si>
    <t>TGM12197</t>
  </si>
  <si>
    <t>TGM12198</t>
  </si>
  <si>
    <t>Estado de Atención</t>
  </si>
  <si>
    <t>Cuenta de Estado de Atención</t>
  </si>
  <si>
    <t>TGM12199</t>
  </si>
  <si>
    <t>ERROR EN DATOS DE LAPIDA</t>
  </si>
  <si>
    <t>TGM12200</t>
  </si>
  <si>
    <t>TGM12201</t>
  </si>
  <si>
    <t>TGM12202</t>
  </si>
  <si>
    <t>TGM12203</t>
  </si>
  <si>
    <t>RESPONSO PLEGARIA 201259</t>
  </si>
  <si>
    <t>TGM12204</t>
  </si>
  <si>
    <t>USO DE ESPACIO NF 201218</t>
  </si>
  <si>
    <t>TGM12205</t>
  </si>
  <si>
    <t>TGM12206</t>
  </si>
  <si>
    <t>TGM12207</t>
  </si>
  <si>
    <t>TGM12208</t>
  </si>
  <si>
    <t>MANTENIMIENTO DE C&amp;EACUTE;SPED</t>
  </si>
  <si>
    <t>TGM12209</t>
  </si>
  <si>
    <t>TGM12210</t>
  </si>
  <si>
    <t>TGM12211</t>
  </si>
  <si>
    <t>TGM12212</t>
  </si>
  <si>
    <t>TGM12213</t>
  </si>
  <si>
    <t>TGM12214</t>
  </si>
  <si>
    <t>PLAN DE FLORES</t>
  </si>
  <si>
    <t>TGM12215</t>
  </si>
  <si>
    <t>TGM12216</t>
  </si>
  <si>
    <t>TGM12217</t>
  </si>
  <si>
    <t>TGM12218</t>
  </si>
  <si>
    <t>CONSULTA DE CANALES DE PAGO</t>
  </si>
  <si>
    <t>TGM12219</t>
  </si>
  <si>
    <t>CONSULTA DE USO DE ESPACIO  5027765</t>
  </si>
  <si>
    <t>TGM12220</t>
  </si>
  <si>
    <t>CONSULTA DE USO DE ESPACIO  201248</t>
  </si>
  <si>
    <t>TGM12221</t>
  </si>
  <si>
    <t>TGM12222</t>
  </si>
  <si>
    <t>USO DE SEPULTURA 201248</t>
  </si>
  <si>
    <t>TGM12223</t>
  </si>
  <si>
    <t>SOLICITUD DEL CAMBIO DE TITULAR</t>
  </si>
  <si>
    <t>TGM12224</t>
  </si>
  <si>
    <t>TGM12225</t>
  </si>
  <si>
    <t>TGM12226</t>
  </si>
  <si>
    <t>TGM12227</t>
  </si>
  <si>
    <t>TGM12228</t>
  </si>
  <si>
    <t>TGM12229</t>
  </si>
  <si>
    <t>CONSULTA DE USO DE EPACIO 200410</t>
  </si>
  <si>
    <t>TGM12230</t>
  </si>
  <si>
    <t>CONSULTA DE USO DE ESPACIO 5033545</t>
  </si>
  <si>
    <t>TGM12231</t>
  </si>
  <si>
    <t>TGM12232</t>
  </si>
  <si>
    <t>TGM12233</t>
  </si>
  <si>
    <t>TGM12234</t>
  </si>
  <si>
    <t>TGM12235</t>
  </si>
  <si>
    <t>PRUEBA DAVID 06042022</t>
  </si>
  <si>
    <t>TGM12236</t>
  </si>
  <si>
    <t>CERTIFICADO DE USO 201223</t>
  </si>
  <si>
    <t>TGM12237</t>
  </si>
  <si>
    <t>TGM12238</t>
  </si>
  <si>
    <t>TGM12239</t>
  </si>
  <si>
    <t>RESPONSO 5006885</t>
  </si>
  <si>
    <t>TGM12240</t>
  </si>
  <si>
    <t>TGM12241</t>
  </si>
  <si>
    <t>ENVIO BOLETA 5027075</t>
  </si>
  <si>
    <t>TGM12242</t>
  </si>
  <si>
    <t>TGM12245</t>
  </si>
  <si>
    <t>PRUEBA DAVID 04 RQ</t>
  </si>
  <si>
    <t>TGM12246</t>
  </si>
  <si>
    <t>TGM12247</t>
  </si>
  <si>
    <t>TGM12248</t>
  </si>
  <si>
    <t>TGM12249</t>
  </si>
  <si>
    <t>TGM12250</t>
  </si>
  <si>
    <t>TGM12251</t>
  </si>
  <si>
    <t>TGM12252</t>
  </si>
  <si>
    <t>TGM12253</t>
  </si>
  <si>
    <t>TGM12254</t>
  </si>
  <si>
    <t>TGM12255</t>
  </si>
  <si>
    <t>TGM12256</t>
  </si>
  <si>
    <t>TGM12257</t>
  </si>
  <si>
    <t>USO DE ESPACIO 200410</t>
  </si>
  <si>
    <t>TGM12258</t>
  </si>
  <si>
    <t>TGM12259</t>
  </si>
  <si>
    <t>TGM12260</t>
  </si>
  <si>
    <t>TGM12261</t>
  </si>
  <si>
    <t>TGM12262</t>
  </si>
  <si>
    <t>TGM12263</t>
  </si>
  <si>
    <t>TGM12264</t>
  </si>
  <si>
    <t>TGM12265</t>
  </si>
  <si>
    <t>TGM12266</t>
  </si>
  <si>
    <t>RESPONSO 5025935</t>
  </si>
  <si>
    <t>TGM12267</t>
  </si>
  <si>
    <t>USO DE ESPACIO 5008855</t>
  </si>
  <si>
    <t>TGM12268</t>
  </si>
  <si>
    <t>TGM12269</t>
  </si>
  <si>
    <t>TGM12270</t>
  </si>
  <si>
    <t>TGM12271</t>
  </si>
  <si>
    <t>TGM12272</t>
  </si>
  <si>
    <t>TGM12273</t>
  </si>
  <si>
    <t>TGM12274</t>
  </si>
  <si>
    <t>TGM12275</t>
  </si>
  <si>
    <t>TGM12276</t>
  </si>
  <si>
    <t>RESPONSO 200630</t>
  </si>
  <si>
    <t>TGM12277</t>
  </si>
  <si>
    <t>TGM12278</t>
  </si>
  <si>
    <t>CERTIFICADO DE USO 200475</t>
  </si>
  <si>
    <t>TGM12279</t>
  </si>
  <si>
    <t>CERTIFICADO DE USO 200476</t>
  </si>
  <si>
    <t>TGM12280</t>
  </si>
  <si>
    <t>TGM12281</t>
  </si>
  <si>
    <t>TGM12282</t>
  </si>
  <si>
    <t>TGM12283</t>
  </si>
  <si>
    <t>USO DE ESPACIO 201254</t>
  </si>
  <si>
    <t>TGM12284</t>
  </si>
  <si>
    <t>TGM12285</t>
  </si>
  <si>
    <t>TGM12286</t>
  </si>
  <si>
    <t>ALQUILER DE TOLDO 5035065</t>
  </si>
  <si>
    <t>TGM12287</t>
  </si>
  <si>
    <t>RECLAMO-EXCREMENTO EN SU FLORERO</t>
  </si>
  <si>
    <t>TGM12288</t>
  </si>
  <si>
    <t>RESPONSO 201250</t>
  </si>
  <si>
    <t>TGM12289</t>
  </si>
  <si>
    <t>REPINTADO PLACA</t>
  </si>
  <si>
    <t>TGM12290</t>
  </si>
  <si>
    <t>TGM12291</t>
  </si>
  <si>
    <t>TGM12292</t>
  </si>
  <si>
    <t>TGM12293</t>
  </si>
  <si>
    <t>TGM12294</t>
  </si>
  <si>
    <t>TGM12295</t>
  </si>
  <si>
    <t>TGM12296</t>
  </si>
  <si>
    <t>TGM12297</t>
  </si>
  <si>
    <t>TGM12298</t>
  </si>
  <si>
    <t>TGM12299</t>
  </si>
  <si>
    <t>TGM12300</t>
  </si>
  <si>
    <t>TGM12301</t>
  </si>
  <si>
    <t>TGM12302</t>
  </si>
  <si>
    <t>TGM12303</t>
  </si>
  <si>
    <t>TGM12304</t>
  </si>
  <si>
    <t>TGM12305</t>
  </si>
  <si>
    <t>TGM12306</t>
  </si>
  <si>
    <t>TGM12307</t>
  </si>
  <si>
    <t>TGM12308</t>
  </si>
  <si>
    <t>LAPIDA DESPINTADO</t>
  </si>
  <si>
    <t>TGM12309</t>
  </si>
  <si>
    <t>TGM12310</t>
  </si>
  <si>
    <t>TGM12311</t>
  </si>
  <si>
    <t>TGM12312</t>
  </si>
  <si>
    <t>RESPONSO 200754</t>
  </si>
  <si>
    <t>Rocio Margarita Chaname Vicente</t>
  </si>
  <si>
    <t>TGM12313</t>
  </si>
  <si>
    <t>TGM12314</t>
  </si>
  <si>
    <t>ALQUILER DE TOLDO 200754</t>
  </si>
  <si>
    <t>TGM12315</t>
  </si>
  <si>
    <t>TGM12316</t>
  </si>
  <si>
    <t>***PRUEBA HORARIO DE ATENCI&amp;OACUTE;N</t>
  </si>
  <si>
    <t>TGM12317</t>
  </si>
  <si>
    <t>TGM12318</t>
  </si>
  <si>
    <t>TGM12319</t>
  </si>
  <si>
    <t>TGM12320</t>
  </si>
  <si>
    <t>TGM12321</t>
  </si>
  <si>
    <t>TGM12322</t>
  </si>
  <si>
    <t>TGM12323</t>
  </si>
  <si>
    <t>TGM12324</t>
  </si>
  <si>
    <t>TGM12325</t>
  </si>
  <si>
    <t>TGM12326</t>
  </si>
  <si>
    <t>TGM12327</t>
  </si>
  <si>
    <t>TGM12328</t>
  </si>
  <si>
    <t>TGM12329</t>
  </si>
  <si>
    <t>RESPONSO 200167</t>
  </si>
  <si>
    <t>TGM12330</t>
  </si>
  <si>
    <t>TGM12331</t>
  </si>
  <si>
    <t>RESPONSO 5038845</t>
  </si>
  <si>
    <t>TGM12332</t>
  </si>
  <si>
    <t>TGM12333</t>
  </si>
  <si>
    <t>TGM12334</t>
  </si>
  <si>
    <t>TGM12335</t>
  </si>
  <si>
    <t>TGM12336</t>
  </si>
  <si>
    <t>TGM12337</t>
  </si>
  <si>
    <t>TGM12338</t>
  </si>
  <si>
    <t>TGM12339</t>
  </si>
  <si>
    <t>TGM12340</t>
  </si>
  <si>
    <t>TGM12341</t>
  </si>
  <si>
    <t>TGM12342</t>
  </si>
  <si>
    <t>TGM12343</t>
  </si>
  <si>
    <t>RESPONSO 201294</t>
  </si>
  <si>
    <t>TGM12344</t>
  </si>
  <si>
    <t>TGM12345</t>
  </si>
  <si>
    <t>RESPONSO 5010085</t>
  </si>
  <si>
    <t>TGM12346</t>
  </si>
  <si>
    <t>ALQUILER DE PLEGARIA 5038845</t>
  </si>
  <si>
    <t>TGM12347</t>
  </si>
  <si>
    <t>TGM12348</t>
  </si>
  <si>
    <t>USO DE ESPACIO 200145</t>
  </si>
  <si>
    <t>TGM12349</t>
  </si>
  <si>
    <t>TGM12350</t>
  </si>
  <si>
    <t>TGM12351</t>
  </si>
  <si>
    <t>TGM12355</t>
  </si>
  <si>
    <t>TGM12356</t>
  </si>
  <si>
    <t>TGM12357</t>
  </si>
  <si>
    <t>PRUEBA DAVID COMPRA LAPIDA</t>
  </si>
  <si>
    <t>TGM12358</t>
  </si>
  <si>
    <t>TGM12359</t>
  </si>
  <si>
    <t>TGM12360</t>
  </si>
  <si>
    <t>TGM12361</t>
  </si>
  <si>
    <t>TGM12362</t>
  </si>
  <si>
    <t>TGM12363</t>
  </si>
  <si>
    <t>TGM12364</t>
  </si>
  <si>
    <t>TGM12365</t>
  </si>
  <si>
    <t>TGM12366</t>
  </si>
  <si>
    <t>TGM12367</t>
  </si>
  <si>
    <t>CERTIFICADO DE USO 200528</t>
  </si>
  <si>
    <t>TGM12368</t>
  </si>
  <si>
    <t>TGM12369</t>
  </si>
  <si>
    <t>TGM12370</t>
  </si>
  <si>
    <t>TGM12371</t>
  </si>
  <si>
    <t>TGM12372</t>
  </si>
  <si>
    <t>TGM12373</t>
  </si>
  <si>
    <t>TGM12374</t>
  </si>
  <si>
    <t>TGM12375</t>
  </si>
  <si>
    <t>TGM12376</t>
  </si>
  <si>
    <t>TGM12377</t>
  </si>
  <si>
    <t>TGM12378</t>
  </si>
  <si>
    <t>TGM12379</t>
  </si>
  <si>
    <t>TGM12380</t>
  </si>
  <si>
    <t>TGM12381</t>
  </si>
  <si>
    <t>TGM12382</t>
  </si>
  <si>
    <t>TGM12383</t>
  </si>
  <si>
    <t>TGM12384</t>
  </si>
  <si>
    <t>TGM12385</t>
  </si>
  <si>
    <t>TGM12386</t>
  </si>
  <si>
    <t>TGM12387</t>
  </si>
  <si>
    <t>TGM12388</t>
  </si>
  <si>
    <t>TGM12389</t>
  </si>
  <si>
    <t>TGM12390</t>
  </si>
  <si>
    <t>SEDE CHIMBOTE</t>
  </si>
  <si>
    <t>SEDE LAMBAYEQUE</t>
  </si>
  <si>
    <t>SEDE CHICLAYO</t>
  </si>
  <si>
    <t>SEDE CAÑETE</t>
  </si>
  <si>
    <t>SEDE CORONA DEL FRAILE</t>
  </si>
  <si>
    <t>SEDE CUSCO I</t>
  </si>
  <si>
    <t>SEDE CUSCO II</t>
  </si>
  <si>
    <t>SEDE SAN ANTONIO</t>
  </si>
  <si>
    <t>SEDE</t>
  </si>
  <si>
    <t>GASTO ADMINISTRATIVO</t>
  </si>
  <si>
    <t>ALQUILER</t>
  </si>
  <si>
    <t>DERECHO DE SEPULTURA</t>
  </si>
  <si>
    <t>PLACA</t>
  </si>
  <si>
    <t>ENCHAPE MAUSOLEO SA</t>
  </si>
  <si>
    <t>FLORES</t>
  </si>
  <si>
    <t>VARIOS</t>
  </si>
  <si>
    <t>ENERO</t>
  </si>
  <si>
    <t>FEBRERO</t>
  </si>
  <si>
    <t>MARZO</t>
  </si>
  <si>
    <t>TOTAL</t>
  </si>
  <si>
    <t xml:space="preserve">Subtipo </t>
  </si>
  <si>
    <t>TGM12391</t>
  </si>
  <si>
    <t>PINTURA DE LAPIDA</t>
  </si>
  <si>
    <t>TGM12392</t>
  </si>
  <si>
    <t>ERROR EN GRABADO LAPIDA</t>
  </si>
  <si>
    <t>TGM12393</t>
  </si>
  <si>
    <t>CERTIFICADO DE USO 5041415</t>
  </si>
  <si>
    <t>TGM12394</t>
  </si>
  <si>
    <t>TRASLADO 5026875</t>
  </si>
  <si>
    <t>TGM12395</t>
  </si>
  <si>
    <t>TRASLADO 200613</t>
  </si>
  <si>
    <t>TGM12396</t>
  </si>
  <si>
    <t>PAGO EFECTIVO 200946</t>
  </si>
  <si>
    <t>TGM12397</t>
  </si>
  <si>
    <t>TGM12398</t>
  </si>
  <si>
    <t>REPROGRAMACION 201018</t>
  </si>
  <si>
    <t>TGM12399</t>
  </si>
  <si>
    <t>RECLAMO-PLOTEO DE PLACA</t>
  </si>
  <si>
    <t>TGM12400</t>
  </si>
  <si>
    <t>RESPONSO EN PLEGARIA 200701</t>
  </si>
  <si>
    <t>TGM12401</t>
  </si>
  <si>
    <t>RESPONSO 200701</t>
  </si>
  <si>
    <t>TGM12402</t>
  </si>
  <si>
    <t>TGM12403</t>
  </si>
  <si>
    <t>CONSULTA DE TRASLADO 5026875</t>
  </si>
  <si>
    <t>TGM12404</t>
  </si>
  <si>
    <t>CONSTANCIA DE ENTIERRO 200638</t>
  </si>
  <si>
    <t>TGM12405</t>
  </si>
  <si>
    <t>TGM12406</t>
  </si>
  <si>
    <t>TGM12407</t>
  </si>
  <si>
    <t>TGM12408</t>
  </si>
  <si>
    <t>TGM12409</t>
  </si>
  <si>
    <t>TGM12410</t>
  </si>
  <si>
    <t>TGM12411</t>
  </si>
  <si>
    <t>TGM12412</t>
  </si>
  <si>
    <t>INCUMPLIMIENTO DE PLOTEO</t>
  </si>
  <si>
    <t>TGM12413</t>
  </si>
  <si>
    <t>CONSTRUCCI&amp;OACUTE;N DE MAUSOLEO</t>
  </si>
  <si>
    <t>TGM12414</t>
  </si>
  <si>
    <t>TGM12415</t>
  </si>
  <si>
    <t>TGM12416</t>
  </si>
  <si>
    <t>TGM12417</t>
  </si>
  <si>
    <t>PAGO EFECTIVO 200294</t>
  </si>
  <si>
    <t>TGM12418</t>
  </si>
  <si>
    <t>USO DE ESPACIO 5029615</t>
  </si>
  <si>
    <t>TGM12419</t>
  </si>
  <si>
    <t>MISA CONTRATO 301018</t>
  </si>
  <si>
    <t>TGM12420</t>
  </si>
  <si>
    <t>MISA CONTRATO 5010496</t>
  </si>
  <si>
    <t>TGM12421</t>
  </si>
  <si>
    <t>MISA CONTRATO 300228</t>
  </si>
  <si>
    <t>TGM12422</t>
  </si>
  <si>
    <t>RESPONSO CANTADO CONTRATO 300224</t>
  </si>
  <si>
    <t>TGM12423</t>
  </si>
  <si>
    <t>ALQ DE CAPILLA CONTRATO 300999</t>
  </si>
  <si>
    <t>TGM12424</t>
  </si>
  <si>
    <t>RESPONSO CANTADO CONTRATO 301001</t>
  </si>
  <si>
    <t>TGM12425</t>
  </si>
  <si>
    <t>RESPONSO CONTRATO 301012</t>
  </si>
  <si>
    <t>TGM12426</t>
  </si>
  <si>
    <t>MISA CONTRATO 300235</t>
  </si>
  <si>
    <t>TGM12427</t>
  </si>
  <si>
    <t>RESPONSO CANTADO CONTRATO 300238</t>
  </si>
  <si>
    <t>TGM12428</t>
  </si>
  <si>
    <t>RESPONSO CANTADO CONTRATO 300240</t>
  </si>
  <si>
    <t>TGM12429</t>
  </si>
  <si>
    <t>RESPONSO CANTADO CONTRATO 5012666</t>
  </si>
  <si>
    <t>TGM12430</t>
  </si>
  <si>
    <t>MISA CONTRATO 5000316</t>
  </si>
  <si>
    <t>TGM12431</t>
  </si>
  <si>
    <t>MISA CONTRATO 5000526</t>
  </si>
  <si>
    <t>TGM12432</t>
  </si>
  <si>
    <t>RESPONSO 200542</t>
  </si>
  <si>
    <t>TGM12433</t>
  </si>
  <si>
    <t>MISA CONTRATO 300273</t>
  </si>
  <si>
    <t>TGM12434</t>
  </si>
  <si>
    <t>RESPONSO 200049</t>
  </si>
  <si>
    <t>TGM12435</t>
  </si>
  <si>
    <t>TGM12436</t>
  </si>
  <si>
    <t>TGM12437</t>
  </si>
  <si>
    <t>INFORMACI&amp;OACUTE;N DE CUOTAS 5023905</t>
  </si>
  <si>
    <t>TGM12438</t>
  </si>
  <si>
    <t>TGM12439</t>
  </si>
  <si>
    <t>RESPONSO 200495</t>
  </si>
  <si>
    <t>TGM12440</t>
  </si>
  <si>
    <t>CONSULTA ESPACIO 201142</t>
  </si>
  <si>
    <t>TGM12441</t>
  </si>
  <si>
    <t>CONSULTA USO DE ESPACIO 200166</t>
  </si>
  <si>
    <t>TGM12442</t>
  </si>
  <si>
    <t>CONSULTA USO DE ESPACIO 5041615</t>
  </si>
  <si>
    <t>TGM12443</t>
  </si>
  <si>
    <t>TGM12444</t>
  </si>
  <si>
    <t>TGM12445</t>
  </si>
  <si>
    <t>TGM12446</t>
  </si>
  <si>
    <t>TGM12447</t>
  </si>
  <si>
    <t>TGM12448</t>
  </si>
  <si>
    <t>VENTA FLOREROS</t>
  </si>
  <si>
    <t>TGM12449</t>
  </si>
  <si>
    <t>TGM12450</t>
  </si>
  <si>
    <t>TGM12451</t>
  </si>
  <si>
    <t>TGM12452</t>
  </si>
  <si>
    <t>PAGO DE CUOTAS 200643</t>
  </si>
  <si>
    <t>TGM12453</t>
  </si>
  <si>
    <t>TGM12454</t>
  </si>
  <si>
    <t>TGM12455</t>
  </si>
  <si>
    <t>PAGO DE CUOTA 200550</t>
  </si>
  <si>
    <t>TGM12456</t>
  </si>
  <si>
    <t>PAGO DE CUOTAS 5024255</t>
  </si>
  <si>
    <t>TGM12457</t>
  </si>
  <si>
    <t>TGM12458</t>
  </si>
  <si>
    <t>TGM12459</t>
  </si>
  <si>
    <t>CUOTAS</t>
  </si>
  <si>
    <t>TGM12460</t>
  </si>
  <si>
    <t>RESPONSO 201128</t>
  </si>
  <si>
    <t>TGM12461</t>
  </si>
  <si>
    <t>CONSULTA EL SALDO PENDIENTE</t>
  </si>
  <si>
    <t>TGM12462</t>
  </si>
  <si>
    <t>MANTENIMIENTO DE LAPIDA 200330</t>
  </si>
  <si>
    <t>TGM12463</t>
  </si>
  <si>
    <t>ESTADO DE CONTRATOS</t>
  </si>
  <si>
    <t>TGM12464</t>
  </si>
  <si>
    <t>CAMBIO DE LAPIDA 200926</t>
  </si>
  <si>
    <t>TGM12465</t>
  </si>
  <si>
    <t>TGM12466</t>
  </si>
  <si>
    <t>TGM12467</t>
  </si>
  <si>
    <t>TGM12468</t>
  </si>
  <si>
    <t>TGM12469</t>
  </si>
  <si>
    <t>BOLETA</t>
  </si>
  <si>
    <t>TGM12470</t>
  </si>
  <si>
    <t>TGM12471</t>
  </si>
  <si>
    <t>TGM12472</t>
  </si>
  <si>
    <t>TGM12473</t>
  </si>
  <si>
    <t>TGM12474</t>
  </si>
  <si>
    <t>TGM12475</t>
  </si>
  <si>
    <t>TGM12476</t>
  </si>
  <si>
    <t>CONSULTA DE FORMAS DE PAGO</t>
  </si>
  <si>
    <t>TGM12477</t>
  </si>
  <si>
    <t>TGM12478</t>
  </si>
  <si>
    <t>RECLAMO CARTA PRE-RESOLUTORIA</t>
  </si>
  <si>
    <t>TGM12479</t>
  </si>
  <si>
    <t>TGM12480</t>
  </si>
  <si>
    <t>TGM12481</t>
  </si>
  <si>
    <t>GENERACION BOLETA</t>
  </si>
  <si>
    <t>TGM12482</t>
  </si>
  <si>
    <t>CONSULTA DE ALQUILER DE PLEGARIA</t>
  </si>
  <si>
    <t>TGM12483</t>
  </si>
  <si>
    <t>TGM12484</t>
  </si>
  <si>
    <t>MANTENIMIENTO DE LAPIDA 200610</t>
  </si>
  <si>
    <t>TGM12485</t>
  </si>
  <si>
    <t>USO DE ESPACIO 5013316</t>
  </si>
  <si>
    <t>TGM12486</t>
  </si>
  <si>
    <t>USO DE ESPACIO 5013466</t>
  </si>
  <si>
    <t>TGM12487</t>
  </si>
  <si>
    <t>PAGO EFECTIVO 5019715</t>
  </si>
  <si>
    <t>TGM12488</t>
  </si>
  <si>
    <t>TGM12489</t>
  </si>
  <si>
    <t>RESPONSO 5040935</t>
  </si>
  <si>
    <t>TGM12490</t>
  </si>
  <si>
    <t>TGM12491</t>
  </si>
  <si>
    <t>RECEPCION DE ACTA DE DEFUNCION 200166</t>
  </si>
  <si>
    <t>TGM12492</t>
  </si>
  <si>
    <t>TGM12493</t>
  </si>
  <si>
    <t>TGM12494</t>
  </si>
  <si>
    <t>TGM12495</t>
  </si>
  <si>
    <t>TGM12496</t>
  </si>
  <si>
    <t>TGM12497</t>
  </si>
  <si>
    <t>TGM12498</t>
  </si>
  <si>
    <t>TGM12499</t>
  </si>
  <si>
    <t>RECEPCION DE DOCUMENTOS 5033545</t>
  </si>
  <si>
    <t>TGM12500</t>
  </si>
  <si>
    <t>AMORTIZACI&amp;OACUTE;N A CAPITAL CONTRATO 5025336</t>
  </si>
  <si>
    <t>TGM12501</t>
  </si>
  <si>
    <t>TGM12502</t>
  </si>
  <si>
    <t>TGM12503</t>
  </si>
  <si>
    <t>TGM12504</t>
  </si>
  <si>
    <t>CONTANCIA DE UBICACI&amp;OACUTE;N DE SEPULTURA CONTRATO 5009157</t>
  </si>
  <si>
    <t>TGM12505</t>
  </si>
  <si>
    <t>TGM12506</t>
  </si>
  <si>
    <t>TGM12507</t>
  </si>
  <si>
    <t>BOLETA 200848</t>
  </si>
  <si>
    <t>TGM12508</t>
  </si>
  <si>
    <t>TGM12509</t>
  </si>
  <si>
    <t>TGM12510</t>
  </si>
  <si>
    <t>TGM12511</t>
  </si>
  <si>
    <t>TGM12512</t>
  </si>
  <si>
    <t>TGM12513</t>
  </si>
  <si>
    <t>TGM12514</t>
  </si>
  <si>
    <t>FONDO DE MANTENIMIENTO</t>
  </si>
  <si>
    <t>TGM12515</t>
  </si>
  <si>
    <t>FONDO MANTENIMIENTO</t>
  </si>
  <si>
    <t>TGM12516</t>
  </si>
  <si>
    <t>TGM12517</t>
  </si>
  <si>
    <t>TRASLADO INTERNO 5019715</t>
  </si>
  <si>
    <t>TGM12518</t>
  </si>
  <si>
    <t>ALQUILER DE PLEGARIA 200538</t>
  </si>
  <si>
    <t>TGM12519</t>
  </si>
  <si>
    <t>PAGO EFECTIVO 200493</t>
  </si>
  <si>
    <t>TGM12520</t>
  </si>
  <si>
    <t>TGM12521</t>
  </si>
  <si>
    <t>TGM12522</t>
  </si>
  <si>
    <t>REQUISITOS PARA INHUMACI&amp;OACUTE;N</t>
  </si>
  <si>
    <t>TGM12523</t>
  </si>
  <si>
    <t>TGM12524</t>
  </si>
  <si>
    <t>CRONOGRAMA 200293</t>
  </si>
  <si>
    <t>TGM12525</t>
  </si>
  <si>
    <t>CONSULTA DE DEUDA PARA USO CONTRATO 5023596</t>
  </si>
  <si>
    <t>TGM12526</t>
  </si>
  <si>
    <t>TGM12527</t>
  </si>
  <si>
    <t>CONSULTA PARA SEPARAR MISA</t>
  </si>
  <si>
    <t>TGM12528</t>
  </si>
  <si>
    <t>INGRESO DE PAGO EFECTIVO A SG5</t>
  </si>
  <si>
    <t>TGM12529</t>
  </si>
  <si>
    <t>TGM12530</t>
  </si>
  <si>
    <t>REQUERIMIENTO DE LAPIDA</t>
  </si>
  <si>
    <t>TGM12531</t>
  </si>
  <si>
    <t>TGM12532</t>
  </si>
  <si>
    <t>TGM12533</t>
  </si>
  <si>
    <t>TGM12534</t>
  </si>
  <si>
    <t>TGM12535</t>
  </si>
  <si>
    <t>TGM12536</t>
  </si>
  <si>
    <t>RESPONSO 200790</t>
  </si>
  <si>
    <t>TGM12537</t>
  </si>
  <si>
    <t>TGM12538</t>
  </si>
  <si>
    <t>GENERACI&amp;OACUTE;N DE C&amp;OACUTE;DIGO DE PAGO CIP - CONTRATO 5013636</t>
  </si>
  <si>
    <t>TGM12539</t>
  </si>
  <si>
    <t>PAGO DEL FOMA</t>
  </si>
  <si>
    <t>TGM12540</t>
  </si>
  <si>
    <t>CONSULTA DE DEUDA - CONTRATO 300188</t>
  </si>
  <si>
    <t>TGM12542</t>
  </si>
  <si>
    <t>CRONOGRAMA DE PAGOS</t>
  </si>
  <si>
    <t>TGM12543</t>
  </si>
  <si>
    <t>TGM12544</t>
  </si>
  <si>
    <t>CONSTANCIA DE UBICACI&amp;OACUTE;N</t>
  </si>
  <si>
    <t>TGM12545</t>
  </si>
  <si>
    <t>TGM12546</t>
  </si>
  <si>
    <t>TGM12547</t>
  </si>
  <si>
    <t>USO DE ESPACIO 201132</t>
  </si>
  <si>
    <t>TGM12548</t>
  </si>
  <si>
    <t>TGM12549</t>
  </si>
  <si>
    <t>TGM12550</t>
  </si>
  <si>
    <t>TGM12551</t>
  </si>
  <si>
    <t>TGM12552</t>
  </si>
  <si>
    <t>TGM12553</t>
  </si>
  <si>
    <t>TGM12554</t>
  </si>
  <si>
    <t>TGM12555</t>
  </si>
  <si>
    <t>PAGO DE &amp;UACUTE;LTIMA CUOTA Y FOMA - CONTRATO 300308</t>
  </si>
  <si>
    <t>TGM12556</t>
  </si>
  <si>
    <t>CONSULTA PARA SEPARAR MISA O RESPONSO</t>
  </si>
  <si>
    <t>TGM12557</t>
  </si>
  <si>
    <t>TGM12558</t>
  </si>
  <si>
    <t>PAGO A CUENTA EQUIVOCADA - CONTRATO 5030376</t>
  </si>
  <si>
    <t>TGM12559</t>
  </si>
  <si>
    <t>RECEPCION DE DOCUMENTOS 5042355</t>
  </si>
  <si>
    <t>TGM12560</t>
  </si>
  <si>
    <t>TGM12561</t>
  </si>
  <si>
    <t>TGM12562</t>
  </si>
  <si>
    <t>TGM12563</t>
  </si>
  <si>
    <t>SOLICITA BOLETAS DE PAGO 5011945</t>
  </si>
  <si>
    <t>TGM12564</t>
  </si>
  <si>
    <t>TGM12565</t>
  </si>
  <si>
    <t>TGM12566</t>
  </si>
  <si>
    <t>TGM12567</t>
  </si>
  <si>
    <t>TGM12568</t>
  </si>
  <si>
    <t>TGM12569</t>
  </si>
  <si>
    <t>TGM12570</t>
  </si>
  <si>
    <t>TGM12571</t>
  </si>
  <si>
    <t>CERTIFICADO DE USO N&amp;DEG;5890</t>
  </si>
  <si>
    <t>TGM12572</t>
  </si>
  <si>
    <t>TGM12573</t>
  </si>
  <si>
    <t>TGM12574</t>
  </si>
  <si>
    <t>SOLICITUD DE ALQUILER DE CAPILLA - CONTRATO 300242</t>
  </si>
  <si>
    <t>TGM12575</t>
  </si>
  <si>
    <t>GENERACI&amp;OACUTE;N DE C&amp;OACUTE;DIGO DE PAGO CIP - CONTRATO 5000406</t>
  </si>
  <si>
    <t>TGM12576</t>
  </si>
  <si>
    <t>TGM12577</t>
  </si>
  <si>
    <t>TGM12578</t>
  </si>
  <si>
    <t>TGM12579</t>
  </si>
  <si>
    <t>TGM12580</t>
  </si>
  <si>
    <t>TGM12581</t>
  </si>
  <si>
    <t>TGM12582</t>
  </si>
  <si>
    <t>CONSULTA DE DEUDA  - CONTRATO 300773</t>
  </si>
  <si>
    <t>TGM12583</t>
  </si>
  <si>
    <t>TGM12584</t>
  </si>
  <si>
    <t>CONSULTA RESPONSO CONTRATO 5001056</t>
  </si>
  <si>
    <t>TGM12585</t>
  </si>
  <si>
    <t>CREACI&amp;OACUTE;N DE PAGO  CIP Y REGULARIZACI&amp;OACUTE;N - CONTRATO 300071</t>
  </si>
  <si>
    <t>TGM12586</t>
  </si>
  <si>
    <t>TGM12587</t>
  </si>
  <si>
    <t>TGM12588</t>
  </si>
  <si>
    <t>RESPONSO 5000915</t>
  </si>
  <si>
    <t>TGM12589</t>
  </si>
  <si>
    <t>TGM12590</t>
  </si>
  <si>
    <t>TGM12591</t>
  </si>
  <si>
    <t>TGM12592</t>
  </si>
  <si>
    <t>PAGO CUOTA 5031535</t>
  </si>
  <si>
    <t>TGM12593</t>
  </si>
  <si>
    <t>TGM12594</t>
  </si>
  <si>
    <t>PRUEBA COMPRA LAPIDA</t>
  </si>
  <si>
    <t>TGM12595</t>
  </si>
  <si>
    <t>PRUEBA HORARIO</t>
  </si>
  <si>
    <t>TGM12596</t>
  </si>
  <si>
    <t>PAGO DE CUOTA 200956</t>
  </si>
  <si>
    <t>TGM12597</t>
  </si>
  <si>
    <t>PRUEBA INFORMACION INCOMPLETA</t>
  </si>
  <si>
    <t>TGM12598</t>
  </si>
  <si>
    <t>TGM12599</t>
  </si>
  <si>
    <t>PAGO FOMA 201189</t>
  </si>
  <si>
    <t>TGM12600</t>
  </si>
  <si>
    <t>TGM12601</t>
  </si>
  <si>
    <t>PAGO CUOTA 5025495</t>
  </si>
  <si>
    <t>TGM12602</t>
  </si>
  <si>
    <t>TGM12603</t>
  </si>
  <si>
    <t>TGM12604</t>
  </si>
  <si>
    <t>TGM12605</t>
  </si>
  <si>
    <t>TGM12606</t>
  </si>
  <si>
    <t>TGM12607</t>
  </si>
  <si>
    <t>TGM12608</t>
  </si>
  <si>
    <t>PAGO CUOTA 502515</t>
  </si>
  <si>
    <t>TGM12609</t>
  </si>
  <si>
    <t>TGM12610</t>
  </si>
  <si>
    <t>TGM12611</t>
  </si>
  <si>
    <t>TGM12612</t>
  </si>
  <si>
    <t>ENTREGA DE CONTRATO 201090</t>
  </si>
  <si>
    <t>TGM12613</t>
  </si>
  <si>
    <t>SOLIITUD DEL CONTRATO</t>
  </si>
  <si>
    <t>TGM12614</t>
  </si>
  <si>
    <t>RESPONSO 200635</t>
  </si>
  <si>
    <t>TGM12615</t>
  </si>
  <si>
    <t>TGM12616</t>
  </si>
  <si>
    <t>TGM12617</t>
  </si>
  <si>
    <t>TGM12618</t>
  </si>
  <si>
    <t>ENTREGA DE ACTA DE DEFUNCI&amp;OACUTE;N Y DEV DE GARANT&amp;IACUTE;A - CONTRATO 5023846</t>
  </si>
  <si>
    <t>TGM12619</t>
  </si>
  <si>
    <t>CONSULTA SOBRE M&amp;IACUTE;NIMO PARA INHUMAR - 5003246</t>
  </si>
  <si>
    <t>TGM12620</t>
  </si>
  <si>
    <t>USO DE ESPACIO NF CONTRATO 5023596</t>
  </si>
  <si>
    <t>TGM12621</t>
  </si>
  <si>
    <t>GENERACI&amp;OACUTE;N DE C&amp;OACUTE;DIGO DE PAGO CIP - CONTRATO 5036237</t>
  </si>
  <si>
    <t>TGM12622</t>
  </si>
  <si>
    <t>RESPONSO 200043</t>
  </si>
  <si>
    <t>TGM12623</t>
  </si>
  <si>
    <t>CONSULTA DE DEUDA - CONTRATO 5003726</t>
  </si>
  <si>
    <t>TGM12624</t>
  </si>
  <si>
    <t>TGM12625</t>
  </si>
  <si>
    <t>PAGO CUOTA 200579</t>
  </si>
  <si>
    <t>TGM12626</t>
  </si>
  <si>
    <t>ENTREGA DE CONTRATO 5042355</t>
  </si>
  <si>
    <t>TGM12627</t>
  </si>
  <si>
    <t>NUMERO DE CONTRATO 5035565</t>
  </si>
  <si>
    <t>TGM12628</t>
  </si>
  <si>
    <t>TGM12629</t>
  </si>
  <si>
    <t>TGM12630</t>
  </si>
  <si>
    <t>CONSULTA SOBRE MISA - CONTRATO 5000596</t>
  </si>
  <si>
    <t>TGM12631</t>
  </si>
  <si>
    <t>CONSULTA DE DEUDA CONTRATO 5038546</t>
  </si>
  <si>
    <t>TGM12632</t>
  </si>
  <si>
    <t>TGM12633</t>
  </si>
  <si>
    <t>TGM12634</t>
  </si>
  <si>
    <t>CONSULTA DE DEUDA CONTRATO 5017156</t>
  </si>
  <si>
    <t>TGM12635</t>
  </si>
  <si>
    <t>TGM12636</t>
  </si>
  <si>
    <t>TGM12637</t>
  </si>
  <si>
    <t>TGM12638</t>
  </si>
  <si>
    <t>TGM12639</t>
  </si>
  <si>
    <t>TGM12640</t>
  </si>
  <si>
    <t>TGM12641</t>
  </si>
  <si>
    <t>TGM12642</t>
  </si>
  <si>
    <t>TGM12643</t>
  </si>
  <si>
    <t>TGM12644</t>
  </si>
  <si>
    <t>TGM12645</t>
  </si>
  <si>
    <t>TGM12646</t>
  </si>
  <si>
    <t>TGM12647</t>
  </si>
  <si>
    <t>CONSULTA MANTENIMIENTO DE L&amp;AACUTE;PIDA - CONTRATO 301009</t>
  </si>
  <si>
    <t>TGM12648</t>
  </si>
  <si>
    <t>CONSULTA SOBRE DISPONIBILIDAD DE MISA CONTRATO 5023516</t>
  </si>
  <si>
    <t>TGM12649</t>
  </si>
  <si>
    <t>CONSULTA SOBRE DISPONIBILIDAD DE MISA CONTRATO 300205</t>
  </si>
  <si>
    <t>TGM12650</t>
  </si>
  <si>
    <t>FLORERO VENTA</t>
  </si>
  <si>
    <t>TGM12651</t>
  </si>
  <si>
    <t>TGM12652</t>
  </si>
  <si>
    <t>TGM12653</t>
  </si>
  <si>
    <t>TGM12654</t>
  </si>
  <si>
    <t>CANALIZAR CUOTAS POR PAGO ERRADO - CONTRATO 5037106</t>
  </si>
  <si>
    <t>TGM12655</t>
  </si>
  <si>
    <t>CONSULTA DE AMPLIACION</t>
  </si>
  <si>
    <t>TGM12656</t>
  </si>
  <si>
    <t>CONSULTA SOBRE RESPONSO CONTRATO 5000146</t>
  </si>
  <si>
    <t>TGM12657</t>
  </si>
  <si>
    <t>TGM12658</t>
  </si>
  <si>
    <t>TGM12659</t>
  </si>
  <si>
    <t>TGM12660</t>
  </si>
  <si>
    <t>TGM12661</t>
  </si>
  <si>
    <t>TGM12662</t>
  </si>
  <si>
    <t>TGM12663</t>
  </si>
  <si>
    <t>CONSULTA DE ALQUILER DE CAPILLA CONTRATO 5023596</t>
  </si>
  <si>
    <t>TGM12664</t>
  </si>
  <si>
    <t>PAGO CUOTA 200334</t>
  </si>
  <si>
    <t>TGM12665</t>
  </si>
  <si>
    <t>TGM12666</t>
  </si>
  <si>
    <t>TGM12667</t>
  </si>
  <si>
    <t>CONSULTA REACTIVACION DE CONTRATO 200761</t>
  </si>
  <si>
    <t>TGM12668</t>
  </si>
  <si>
    <t>TGM12669</t>
  </si>
  <si>
    <t>Beatriz Coromoto Aranguibel Garcia - Cusco I</t>
  </si>
  <si>
    <t>TGM12670</t>
  </si>
  <si>
    <t>PAGO EFECTIVO 200908</t>
  </si>
  <si>
    <t>TGM12671</t>
  </si>
  <si>
    <t>TGM12672</t>
  </si>
  <si>
    <t>TGM12673</t>
  </si>
  <si>
    <t>RESPONSO 200145</t>
  </si>
  <si>
    <t>TGM12674</t>
  </si>
  <si>
    <t>TGM12675</t>
  </si>
  <si>
    <t>SOLICITA BOLETA DE PAGO 200952</t>
  </si>
  <si>
    <t>TGM12676</t>
  </si>
  <si>
    <t>PAGO DE CUOTA 200324</t>
  </si>
  <si>
    <t>TGM12677</t>
  </si>
  <si>
    <t>PAGO DE RESPONSO CON CORO - CONTRATO 301055</t>
  </si>
  <si>
    <t>TGM12678</t>
  </si>
  <si>
    <t>TGM12679</t>
  </si>
  <si>
    <t>TGM12680</t>
  </si>
  <si>
    <t>TGM12681</t>
  </si>
  <si>
    <t>TGM12682</t>
  </si>
  <si>
    <t>TGM12683</t>
  </si>
  <si>
    <t>TGM12684</t>
  </si>
  <si>
    <t>TGM12685</t>
  </si>
  <si>
    <t>TGM12686</t>
  </si>
  <si>
    <t>PAGO FOMA 200969</t>
  </si>
  <si>
    <t>TGM12687</t>
  </si>
  <si>
    <t>TGM12688</t>
  </si>
  <si>
    <t>TGM12689</t>
  </si>
  <si>
    <t>TGM12690</t>
  </si>
  <si>
    <t>TGM12691</t>
  </si>
  <si>
    <t>TGM12692</t>
  </si>
  <si>
    <t>ALQ DE CAPILLA CONTRATO 301053</t>
  </si>
  <si>
    <t>TGM12693</t>
  </si>
  <si>
    <t>TGM12694</t>
  </si>
  <si>
    <t>PAGO DE CUOTA CONTRATO 300997</t>
  </si>
  <si>
    <t>TGM12695</t>
  </si>
  <si>
    <t>BOLETAS 5021975</t>
  </si>
  <si>
    <t>TGM12696</t>
  </si>
  <si>
    <t>CONSULTAS VARIAS CONTRATO 5027986</t>
  </si>
  <si>
    <t>TGM12697</t>
  </si>
  <si>
    <t>RESPONSO 201218</t>
  </si>
  <si>
    <t>TGM12698</t>
  </si>
  <si>
    <t>ESTADO DE CUENTA 200969</t>
  </si>
  <si>
    <t>TGM12699</t>
  </si>
  <si>
    <t>MODIFICACION DE CRONOGRAMA 5043635</t>
  </si>
  <si>
    <t>TGM12700</t>
  </si>
  <si>
    <t>PAGO EFECTIVO 201218</t>
  </si>
  <si>
    <t>TGM12701</t>
  </si>
  <si>
    <t>TGM12702</t>
  </si>
  <si>
    <t>TGM12703</t>
  </si>
  <si>
    <t>C&amp;AACUTE;LCULO PARA POSIBLE USO</t>
  </si>
  <si>
    <t>TGM12704</t>
  </si>
  <si>
    <t>CALCULO PARA POSIBLE USO CONTRATO 5028796</t>
  </si>
  <si>
    <t>TGM12705</t>
  </si>
  <si>
    <t>CALCULO PARA POSIBLE USO CONTRATO 300676</t>
  </si>
  <si>
    <t>TGM12706</t>
  </si>
  <si>
    <t>RESPONSO 5022775</t>
  </si>
  <si>
    <t>TGM12707</t>
  </si>
  <si>
    <t>TGM12708</t>
  </si>
  <si>
    <t>PAGO DE CUOTA 201089</t>
  </si>
  <si>
    <t>TGM12709</t>
  </si>
  <si>
    <t>TGM12710</t>
  </si>
  <si>
    <t>USO DE ESPACIO NF CONTRATO 300676</t>
  </si>
  <si>
    <t>TGM12711</t>
  </si>
  <si>
    <t>TGM12712</t>
  </si>
  <si>
    <t>TGM12713</t>
  </si>
  <si>
    <t>MANTENIMIENTO DE LAPIDA 200534</t>
  </si>
  <si>
    <t>TGM12714</t>
  </si>
  <si>
    <t>ACTUALIZACION DE DATOS - CONTRATO 300676</t>
  </si>
  <si>
    <t>TGM12715</t>
  </si>
  <si>
    <t>RESPONSO 200535</t>
  </si>
  <si>
    <t>TGM12716</t>
  </si>
  <si>
    <t>TGM12717</t>
  </si>
  <si>
    <t>PAGO EFECTIVO 200534</t>
  </si>
  <si>
    <t>TGM12718</t>
  </si>
  <si>
    <t>TGM12719</t>
  </si>
  <si>
    <t>TGM12720</t>
  </si>
  <si>
    <t>TGM12721</t>
  </si>
  <si>
    <t>TGM12722</t>
  </si>
  <si>
    <t>TGM12723</t>
  </si>
  <si>
    <t>SOLICITA INFORMACION PARA USO DE ESPACIO 5041345</t>
  </si>
  <si>
    <t>TGM12724</t>
  </si>
  <si>
    <t>INGRESO DE PAGO EFECTIVO</t>
  </si>
  <si>
    <t>TGM12725</t>
  </si>
  <si>
    <t>TGM12726</t>
  </si>
  <si>
    <t>CERTIFICADO DE USO 201086</t>
  </si>
  <si>
    <t>TGM12727</t>
  </si>
  <si>
    <t>TGM12728</t>
  </si>
  <si>
    <t>RESPONSO 200919</t>
  </si>
  <si>
    <t>TGM12729</t>
  </si>
  <si>
    <t>USO DE ESPACIO 5041345</t>
  </si>
  <si>
    <t>TGM12730</t>
  </si>
  <si>
    <t>TGM12731</t>
  </si>
  <si>
    <t>PAGO CUOTA 200112</t>
  </si>
  <si>
    <t>TGM12732</t>
  </si>
  <si>
    <t>ENTREGA DE ACTA DE DEFUNCI&amp;OACUTE;N Y DEV DE GARANT&amp;IACUTE;A - CONTRATO 5044056</t>
  </si>
  <si>
    <t>TGM12733</t>
  </si>
  <si>
    <t>TGM12734</t>
  </si>
  <si>
    <t>TGM12735</t>
  </si>
  <si>
    <t>TGM12736</t>
  </si>
  <si>
    <t>TGM12737</t>
  </si>
  <si>
    <t>TGM12738</t>
  </si>
  <si>
    <t>TGM12739</t>
  </si>
  <si>
    <t>TGM12740</t>
  </si>
  <si>
    <t>TGM12741</t>
  </si>
  <si>
    <t>CERTIFICADO DE USO 200430</t>
  </si>
  <si>
    <t>TGM12742</t>
  </si>
  <si>
    <t>CODIGO CIP 200713</t>
  </si>
  <si>
    <t>TGM12743</t>
  </si>
  <si>
    <t>TGM12744</t>
  </si>
  <si>
    <t>TGM12745</t>
  </si>
  <si>
    <t>RESPONSO 5033545</t>
  </si>
  <si>
    <t>TGM12746</t>
  </si>
  <si>
    <t>TGM12747</t>
  </si>
  <si>
    <t>TGM12748</t>
  </si>
  <si>
    <t>TGM12749</t>
  </si>
  <si>
    <t>TGM12750</t>
  </si>
  <si>
    <t>RESPONSO 200576</t>
  </si>
  <si>
    <t>TGM12751</t>
  </si>
  <si>
    <t>TGM12752</t>
  </si>
  <si>
    <t>TGM12753</t>
  </si>
  <si>
    <t>PAGO CUOTA 200810</t>
  </si>
  <si>
    <t>TGM12754</t>
  </si>
  <si>
    <t>TGM12755</t>
  </si>
  <si>
    <t>CODIGO CIP 200667</t>
  </si>
  <si>
    <t>TGM12756</t>
  </si>
  <si>
    <t>ASIGNACION SEGUNDO TITULAR</t>
  </si>
  <si>
    <t>TGM12757</t>
  </si>
  <si>
    <t>TGM12758</t>
  </si>
  <si>
    <t>PAGO DE FOMA - CONTRATO 301007</t>
  </si>
  <si>
    <t>TGM12759</t>
  </si>
  <si>
    <t>TGM12760</t>
  </si>
  <si>
    <t>ENTREGA DE CERTIFICADO DE SEPULTURA -  CONTRATO 301007</t>
  </si>
  <si>
    <t>TGM12761</t>
  </si>
  <si>
    <t>TGM12762</t>
  </si>
  <si>
    <t>TGM12763</t>
  </si>
  <si>
    <t>MANTENIMIENTO DE LAPIDA - CONTRATO 300462</t>
  </si>
  <si>
    <t>TGM12764</t>
  </si>
  <si>
    <t>ENTREGA DE ACTA DE DEFUNCI&amp;OACUTE;N Y DEV DE GARANT&amp;IACUTE;A - CONTRATO 5042436</t>
  </si>
  <si>
    <t>TGM12765</t>
  </si>
  <si>
    <t>TGM12766</t>
  </si>
  <si>
    <t>TGM12767</t>
  </si>
  <si>
    <t>PAGO CUOTA 200278</t>
  </si>
  <si>
    <t>TGM12768</t>
  </si>
  <si>
    <t>TGM12769</t>
  </si>
  <si>
    <t>TGM12770</t>
  </si>
  <si>
    <t>TGM12771</t>
  </si>
  <si>
    <t>TGM12772</t>
  </si>
  <si>
    <t>TGM12773</t>
  </si>
  <si>
    <t>TGM12774</t>
  </si>
  <si>
    <t>RESPONSO CANTADO CONTRATO 5000146</t>
  </si>
  <si>
    <t>TGM12775</t>
  </si>
  <si>
    <t>RESPONSO CANTADO CONTRATO 300552</t>
  </si>
  <si>
    <t>TGM12776</t>
  </si>
  <si>
    <t>CANALIZACI&amp;OACUTE;N CORRECTA DE PAGO DE CUOTAS</t>
  </si>
  <si>
    <t>TGM12777</t>
  </si>
  <si>
    <t>PAGO CUOTA 200695</t>
  </si>
  <si>
    <t>TGM12778</t>
  </si>
  <si>
    <t>TGM12779</t>
  </si>
  <si>
    <t>PAGO EFECTIVO</t>
  </si>
  <si>
    <t>TGM12780</t>
  </si>
  <si>
    <t>TGM12781</t>
  </si>
  <si>
    <t>TGM12782</t>
  </si>
  <si>
    <t>TGM12783</t>
  </si>
  <si>
    <t>TGM12784</t>
  </si>
  <si>
    <t>TGM12785</t>
  </si>
  <si>
    <t>PAGO EFECTIVO 200331</t>
  </si>
  <si>
    <t>TGM12786</t>
  </si>
  <si>
    <t>RESPONSO 200688</t>
  </si>
  <si>
    <t>TGM12787</t>
  </si>
  <si>
    <t>MANTENIMIENTO DE LAPIDA 200331</t>
  </si>
  <si>
    <t>TGM12788</t>
  </si>
  <si>
    <t>TRASLADO EXTERNO 5037225</t>
  </si>
  <si>
    <t>TGM12789</t>
  </si>
  <si>
    <t>CITA CON LA ADMINISTRADORA</t>
  </si>
  <si>
    <t>Guadalupe Chanca Peña SACSAN</t>
  </si>
  <si>
    <t>TGM12790</t>
  </si>
  <si>
    <t>TGM12791</t>
  </si>
  <si>
    <t>TGM12792</t>
  </si>
  <si>
    <t>TGM12793</t>
  </si>
  <si>
    <t>TGM12794</t>
  </si>
  <si>
    <t>TGM12795</t>
  </si>
  <si>
    <t>TGM12796</t>
  </si>
  <si>
    <t>TGM12797</t>
  </si>
  <si>
    <t>TGM12798</t>
  </si>
  <si>
    <t>TGM12799</t>
  </si>
  <si>
    <t>TGM12800</t>
  </si>
  <si>
    <t>TGM12801</t>
  </si>
  <si>
    <t>TGM12802</t>
  </si>
  <si>
    <t>TGM12803</t>
  </si>
  <si>
    <t>TGM12804</t>
  </si>
  <si>
    <t>TGM12805</t>
  </si>
  <si>
    <t>TGM12806</t>
  </si>
  <si>
    <t>TGM12807</t>
  </si>
  <si>
    <t>TGM12808</t>
  </si>
  <si>
    <t>TGM12809</t>
  </si>
  <si>
    <t>VENTA DE PLACA</t>
  </si>
  <si>
    <t>TGM12810</t>
  </si>
  <si>
    <t>TGM12811</t>
  </si>
  <si>
    <t>TGM12812</t>
  </si>
  <si>
    <t>TGM12813</t>
  </si>
  <si>
    <t>TGM12814</t>
  </si>
  <si>
    <t>TGM12815</t>
  </si>
  <si>
    <t>TGM12816</t>
  </si>
  <si>
    <t>TGM12817</t>
  </si>
  <si>
    <t>TGM12818</t>
  </si>
  <si>
    <t>TGM12819</t>
  </si>
  <si>
    <t>TGM12820</t>
  </si>
  <si>
    <t>TGM12821</t>
  </si>
  <si>
    <t>TGM12822</t>
  </si>
  <si>
    <t>TGM12823</t>
  </si>
  <si>
    <t>TGM12824</t>
  </si>
  <si>
    <t>TGM12825</t>
  </si>
  <si>
    <t>TGM12826</t>
  </si>
  <si>
    <t>TGM12827</t>
  </si>
  <si>
    <t>TGM12828</t>
  </si>
  <si>
    <t>TGM12829</t>
  </si>
  <si>
    <t>TGM12830</t>
  </si>
  <si>
    <t>TGM12831</t>
  </si>
  <si>
    <t>TGM12832</t>
  </si>
  <si>
    <t>FLORERO DE VENTA</t>
  </si>
  <si>
    <t>TGM12833</t>
  </si>
  <si>
    <t>VENTA  DE FLORERO</t>
  </si>
  <si>
    <t>TGM12834</t>
  </si>
  <si>
    <t>TGM12835</t>
  </si>
  <si>
    <t>TGM12836</t>
  </si>
  <si>
    <t>TGM12837</t>
  </si>
  <si>
    <t>TGM12838</t>
  </si>
  <si>
    <t>TGM12839</t>
  </si>
  <si>
    <t>TGM12840</t>
  </si>
  <si>
    <t>TGM12841</t>
  </si>
  <si>
    <t>TGM12842</t>
  </si>
  <si>
    <t>COBRO DE CUOTA ERRADA</t>
  </si>
  <si>
    <t>TGM12843</t>
  </si>
  <si>
    <t>TGM12844</t>
  </si>
  <si>
    <t>TGM12845</t>
  </si>
  <si>
    <t>TGM12846</t>
  </si>
  <si>
    <t>TGM12847</t>
  </si>
  <si>
    <t>TGM12848</t>
  </si>
  <si>
    <t>MANTENIMIENTO DE LAPIDA 200111</t>
  </si>
  <si>
    <t>TGM12849</t>
  </si>
  <si>
    <t>TGM12850</t>
  </si>
  <si>
    <t>TGM12851</t>
  </si>
  <si>
    <t>MANTENIMIENTO DE LAPIDA 200132</t>
  </si>
  <si>
    <t>TGM12852</t>
  </si>
  <si>
    <t>TGM12853</t>
  </si>
  <si>
    <t>TGM12854</t>
  </si>
  <si>
    <t>MANTENIMIENTO DE LAPIDA 2005534</t>
  </si>
  <si>
    <t>TGM12855</t>
  </si>
  <si>
    <t>TGM12856</t>
  </si>
  <si>
    <t>TGM12857</t>
  </si>
  <si>
    <t>TGM12858</t>
  </si>
  <si>
    <t>TGM12859</t>
  </si>
  <si>
    <t>TGM12860</t>
  </si>
  <si>
    <t>TGM12861</t>
  </si>
  <si>
    <t>TGM12862</t>
  </si>
  <si>
    <t>RESPONSO 5001095</t>
  </si>
  <si>
    <t>TGM12863</t>
  </si>
  <si>
    <t>TGM12864</t>
  </si>
  <si>
    <t>TGM12865</t>
  </si>
  <si>
    <t>TGM12866</t>
  </si>
  <si>
    <t>TGM12867</t>
  </si>
  <si>
    <t>TGM12868</t>
  </si>
  <si>
    <t>TGM12869</t>
  </si>
  <si>
    <t>TGM12870</t>
  </si>
  <si>
    <t>TGM12871</t>
  </si>
  <si>
    <t>TGM12872</t>
  </si>
  <si>
    <t>CERTIFICADO DE USO 201029</t>
  </si>
  <si>
    <t>TGM12873</t>
  </si>
  <si>
    <t>RECLAMO ESPACIO DE SEPULTURA</t>
  </si>
  <si>
    <t>TGM12874</t>
  </si>
  <si>
    <t>MANTENIMIENTO DE LAPIDA 5033915</t>
  </si>
  <si>
    <t>TGM12875</t>
  </si>
  <si>
    <t>TGM12876</t>
  </si>
  <si>
    <t>TGM12877</t>
  </si>
  <si>
    <t>PAGO CUOTA 200324</t>
  </si>
  <si>
    <t>TGM12878</t>
  </si>
  <si>
    <t>PAGO CUOTA 200215</t>
  </si>
  <si>
    <t>TGM12879</t>
  </si>
  <si>
    <t>PAGO CUOTA 200325</t>
  </si>
  <si>
    <t>TGM12880</t>
  </si>
  <si>
    <t>RECLAMO-INGRESO MARIACHI A CAMPOSANTO</t>
  </si>
  <si>
    <t>TGM12881</t>
  </si>
  <si>
    <t>TGM12882</t>
  </si>
  <si>
    <t>TGM12883</t>
  </si>
  <si>
    <t>RESPONSO 5005145</t>
  </si>
  <si>
    <t>TGM12884</t>
  </si>
  <si>
    <t>TGM12885</t>
  </si>
  <si>
    <t>PAGO DE CUOTAS 5027075</t>
  </si>
  <si>
    <t>TGM12886</t>
  </si>
  <si>
    <t>CONSULTA PARA INHUMACION</t>
  </si>
  <si>
    <t>TGM12887</t>
  </si>
  <si>
    <t>RECLAMO DE REPINTADO</t>
  </si>
  <si>
    <t>TGM12888</t>
  </si>
  <si>
    <t>RESPONSO 200965</t>
  </si>
  <si>
    <t>TGM12889</t>
  </si>
  <si>
    <t>TGM12890</t>
  </si>
  <si>
    <t>MANTENIMIENTO DE LAPIDA 200587</t>
  </si>
  <si>
    <t>TGM12891</t>
  </si>
  <si>
    <t>MANTENIMIENTO DE LAPIDA 200519</t>
  </si>
  <si>
    <t>TGM12892</t>
  </si>
  <si>
    <t>PAGO CUOTA 201157</t>
  </si>
  <si>
    <t>TGM12893</t>
  </si>
  <si>
    <t>MANTENIMIENTO DE LAPIDA 200553</t>
  </si>
  <si>
    <t>TGM12894</t>
  </si>
  <si>
    <t>TGM12895</t>
  </si>
  <si>
    <t>TGM12896</t>
  </si>
  <si>
    <t>TGM12897</t>
  </si>
  <si>
    <t>TGM12898</t>
  </si>
  <si>
    <t>RESPONSO 5000955</t>
  </si>
  <si>
    <t>TGM12899</t>
  </si>
  <si>
    <t>TGM12900</t>
  </si>
  <si>
    <t>TGM12901</t>
  </si>
  <si>
    <t>TGM12902</t>
  </si>
  <si>
    <t>TGM12903</t>
  </si>
  <si>
    <t>TGM12904</t>
  </si>
  <si>
    <t>TGM12905</t>
  </si>
  <si>
    <t>RESPONSO CANTADO CONTRATO 5023516</t>
  </si>
  <si>
    <t>TGM12906</t>
  </si>
  <si>
    <t>CONSULTA SOBRE MISA - CONTRATO 300265</t>
  </si>
  <si>
    <t>TGM12907</t>
  </si>
  <si>
    <t>PAGO DE &amp;UACUTE;LTIMA CUOTA - CONTRATO 300268</t>
  </si>
  <si>
    <t>TGM12908</t>
  </si>
  <si>
    <t>TGM12909</t>
  </si>
  <si>
    <t>TGM12910</t>
  </si>
  <si>
    <t>TGM12911</t>
  </si>
  <si>
    <t>TGM12912</t>
  </si>
  <si>
    <t>TGM12913</t>
  </si>
  <si>
    <t>ENTREGA DE RESPUESTA DE SOLICITUD - CONTRATO 300837</t>
  </si>
  <si>
    <t>TGM12914</t>
  </si>
  <si>
    <t>CONSULTA DE MINIMO PARA INHUMAR - 300692</t>
  </si>
  <si>
    <t>TGM12915</t>
  </si>
  <si>
    <t>CONSTANCIA DE UBICACI&amp;OACUTE;N DE SEPULTURA - CONTRATO 5025336</t>
  </si>
  <si>
    <t>TGM12916</t>
  </si>
  <si>
    <t>TGM12917</t>
  </si>
  <si>
    <t>TGM12918</t>
  </si>
  <si>
    <t>TGM12919</t>
  </si>
  <si>
    <t>TGM12920</t>
  </si>
  <si>
    <t>PAGO FOMA 5000795</t>
  </si>
  <si>
    <t>TGM12921</t>
  </si>
  <si>
    <t>TGM12922</t>
  </si>
  <si>
    <t>TGM12923</t>
  </si>
  <si>
    <t>TGM12924</t>
  </si>
  <si>
    <t>USO DE ESPACIO NF 5036185</t>
  </si>
  <si>
    <t>TGM12925</t>
  </si>
  <si>
    <t>TGM12926</t>
  </si>
  <si>
    <t>TGM12927</t>
  </si>
  <si>
    <t>TGM12928</t>
  </si>
  <si>
    <t>TGM12929</t>
  </si>
  <si>
    <t>TGM12930</t>
  </si>
  <si>
    <t>ERROR DATOS LAPIDA</t>
  </si>
  <si>
    <t>TGM12931</t>
  </si>
  <si>
    <t>TGM12932</t>
  </si>
  <si>
    <t>TGM12933</t>
  </si>
  <si>
    <t>TGM12934</t>
  </si>
  <si>
    <t>TGM12935</t>
  </si>
  <si>
    <t>TGM12936</t>
  </si>
  <si>
    <t>MANTEMIMIENTO DE LAPIDA</t>
  </si>
  <si>
    <t>TGM12937</t>
  </si>
  <si>
    <t>TGM12938</t>
  </si>
  <si>
    <t>TGM12939</t>
  </si>
  <si>
    <t>TGM12940</t>
  </si>
  <si>
    <t>PAGO DE FOMA - CONTRATO 5000806</t>
  </si>
  <si>
    <t>TGM12941</t>
  </si>
  <si>
    <t>TGM12942</t>
  </si>
  <si>
    <t>TGM12943</t>
  </si>
  <si>
    <t>TGM12944</t>
  </si>
  <si>
    <t>RESPONSO 200506</t>
  </si>
  <si>
    <t>TGM12945</t>
  </si>
  <si>
    <t>RESPONSO 201194</t>
  </si>
  <si>
    <t>TGM12946</t>
  </si>
  <si>
    <t>TGM12947</t>
  </si>
  <si>
    <t>PAGO CUOTA 200883</t>
  </si>
  <si>
    <t>TGM12948</t>
  </si>
  <si>
    <t>TGM12949</t>
  </si>
  <si>
    <t>TGM12950</t>
  </si>
  <si>
    <t>TGM12951</t>
  </si>
  <si>
    <t>PAGO CUOTA5028685</t>
  </si>
  <si>
    <t>TGM12952</t>
  </si>
  <si>
    <t>TGM12953</t>
  </si>
  <si>
    <t>ENTREGA DE AD 2001132</t>
  </si>
  <si>
    <t>TGM12954</t>
  </si>
  <si>
    <t>CERTIFICADO DE USO PERPETUO DUPLICADO</t>
  </si>
  <si>
    <t>TGM12955</t>
  </si>
  <si>
    <t>TGM12956</t>
  </si>
  <si>
    <t>PAGO DE FOMA - CONTRATO 300915</t>
  </si>
  <si>
    <t>TGM12957</t>
  </si>
  <si>
    <t>CONSULTA DE DEUDA - CONTRATO 300832</t>
  </si>
  <si>
    <t>TGM12958</t>
  </si>
  <si>
    <t>TGM12959</t>
  </si>
  <si>
    <t>TGM12960</t>
  </si>
  <si>
    <t>GENERACI&amp;OACUTE;N DE C&amp;OACUTE;DIGO DE PAGO CIP - CONTRATO 5023506</t>
  </si>
  <si>
    <t>TGM12961</t>
  </si>
  <si>
    <t>TGM12962</t>
  </si>
  <si>
    <t>GENERACI&amp;OACUTE;N DE C&amp;OACUTE;DIGO DE PAGO CIP - CONTRATO 5034756</t>
  </si>
  <si>
    <t>TGM12963</t>
  </si>
  <si>
    <t>TGM12964</t>
  </si>
  <si>
    <t>CONSULTA CONTRATO 300893</t>
  </si>
  <si>
    <t>TGM12965</t>
  </si>
  <si>
    <t>SEGUNDO USO DE ESPACIO NI CONTRATO 5038817</t>
  </si>
  <si>
    <t>TGM12966</t>
  </si>
  <si>
    <t>TGM12967</t>
  </si>
  <si>
    <t>TGM12968</t>
  </si>
  <si>
    <t>TGM12969</t>
  </si>
  <si>
    <t>RECLAMO NO LE LLEGO EL CONTRATO</t>
  </si>
  <si>
    <t>TGM12970</t>
  </si>
  <si>
    <t>PRUEBA REPROG CUOTAS</t>
  </si>
  <si>
    <t>TGM12971</t>
  </si>
  <si>
    <t>TGM12972</t>
  </si>
  <si>
    <t>TRASLADO EXTERNO 200271</t>
  </si>
  <si>
    <t>TGM12973</t>
  </si>
  <si>
    <t>TGM12974</t>
  </si>
  <si>
    <t>TGM12976</t>
  </si>
  <si>
    <t>PRUEBA  REPROGRAMACI&amp;OACUTE;N DE COUTA</t>
  </si>
  <si>
    <t>TGM12977</t>
  </si>
  <si>
    <t>TGM12978</t>
  </si>
  <si>
    <t>TGM12979</t>
  </si>
  <si>
    <t>TGM12980</t>
  </si>
  <si>
    <t>TGM12981</t>
  </si>
  <si>
    <t>ENTREGA DE CERTIFICADO DE SEPULTURA -  CONTRATO 5000806</t>
  </si>
  <si>
    <t>TGM12982</t>
  </si>
  <si>
    <t>ENV&amp;IACUTE;O DE BOLETAS AL CORREO CONTRATO 5008127</t>
  </si>
  <si>
    <t>TGM12983</t>
  </si>
  <si>
    <t>ENV&amp;IACUTE;O DE BOLETAS AL CORREO CONTRATO 5012127</t>
  </si>
  <si>
    <t>TGM12984</t>
  </si>
  <si>
    <t>C&amp;OACUTE;DIGO DE CIP PAGO EFECTIVO</t>
  </si>
  <si>
    <t>Juan Carlos Chavez  Csc2</t>
  </si>
  <si>
    <t>TGM12985</t>
  </si>
  <si>
    <t>PRUEBA DISC COBRO DE MORA</t>
  </si>
  <si>
    <t>TGM12986</t>
  </si>
  <si>
    <t>RESPONSO 200546</t>
  </si>
  <si>
    <t>TGM12987</t>
  </si>
  <si>
    <t>PRUEBA  DISC COBRO MORA **</t>
  </si>
  <si>
    <t>TGM12988</t>
  </si>
  <si>
    <t>Juan Carlos Chavez  San</t>
  </si>
  <si>
    <t>TGM12989</t>
  </si>
  <si>
    <t>TGM12990</t>
  </si>
  <si>
    <t>TGM12991</t>
  </si>
  <si>
    <t>TGM12992</t>
  </si>
  <si>
    <t>TGM12993</t>
  </si>
  <si>
    <t>TGM12994</t>
  </si>
  <si>
    <t>TGM12995</t>
  </si>
  <si>
    <t>TGM12996</t>
  </si>
  <si>
    <t>TGM12997</t>
  </si>
  <si>
    <t>TGM12998</t>
  </si>
  <si>
    <t>RESPONSO 200547</t>
  </si>
  <si>
    <t>TGM12999</t>
  </si>
  <si>
    <t>TGM13000</t>
  </si>
  <si>
    <t>TGM13001</t>
  </si>
  <si>
    <t>RESPONSO 200045</t>
  </si>
  <si>
    <t>TGM13002</t>
  </si>
  <si>
    <t>TGM13003</t>
  </si>
  <si>
    <t>MANTENIMIENTO DE PLACA 201097</t>
  </si>
  <si>
    <t>TGM13004</t>
  </si>
  <si>
    <t>TGM13005</t>
  </si>
  <si>
    <t>TGM13006</t>
  </si>
  <si>
    <t>TGM13007</t>
  </si>
  <si>
    <t>TGM13008</t>
  </si>
  <si>
    <t>TGM13009</t>
  </si>
  <si>
    <t>TGM13010</t>
  </si>
  <si>
    <t>MANTENIMIENTO DE LAPIDA 201097</t>
  </si>
  <si>
    <t>TGM13011</t>
  </si>
  <si>
    <t>MANTENIMIENTO DE LAPIDA 200142</t>
  </si>
  <si>
    <t>TGM13012</t>
  </si>
  <si>
    <t>TGM13013</t>
  </si>
  <si>
    <t>PAGO DE FOMA - CONTRATO 300206</t>
  </si>
  <si>
    <t>TGM13014</t>
  </si>
  <si>
    <t>ENTREGA DE CERTIFICADO DE SEPULTURA -  CONTRATO 300206</t>
  </si>
  <si>
    <t>TGM13015</t>
  </si>
  <si>
    <t>CRONOGRAMA 5043635</t>
  </si>
  <si>
    <t>TGM13016</t>
  </si>
  <si>
    <t>TGM13017</t>
  </si>
  <si>
    <t>TGM13018</t>
  </si>
  <si>
    <t>TGM13019</t>
  </si>
  <si>
    <t>TGM13021</t>
  </si>
  <si>
    <t>TGM13022</t>
  </si>
  <si>
    <t>POGO DEL FOMA</t>
  </si>
  <si>
    <t>TGM13023</t>
  </si>
  <si>
    <t>TGM13024</t>
  </si>
  <si>
    <t>TGM13025</t>
  </si>
  <si>
    <t>TGM13026</t>
  </si>
  <si>
    <t>TGM13027</t>
  </si>
  <si>
    <t>TGM13028</t>
  </si>
  <si>
    <t>TGM13029</t>
  </si>
  <si>
    <t>TGM13030</t>
  </si>
  <si>
    <t>TGM13031</t>
  </si>
  <si>
    <t>TGM13032</t>
  </si>
  <si>
    <t>TGM13033</t>
  </si>
  <si>
    <t>TGM13034</t>
  </si>
  <si>
    <t>TGM13035</t>
  </si>
  <si>
    <t>TGM13036</t>
  </si>
  <si>
    <t>TGM13037</t>
  </si>
  <si>
    <t>TGM13038</t>
  </si>
  <si>
    <t>TGM13039</t>
  </si>
  <si>
    <t>PAGO FOMA 5040935</t>
  </si>
  <si>
    <t>TGM13040</t>
  </si>
  <si>
    <t>TGM13041</t>
  </si>
  <si>
    <t>RESPONSO 200563</t>
  </si>
  <si>
    <t>TGM13042</t>
  </si>
  <si>
    <t>CERTIFICADO DE USO 200053</t>
  </si>
  <si>
    <t>TGM13043</t>
  </si>
  <si>
    <t>TGM13044</t>
  </si>
  <si>
    <t>REPINTADO DE LAPIDA Y MANTENIMIENTO</t>
  </si>
  <si>
    <t>TGM13045</t>
  </si>
  <si>
    <t>TGM13046</t>
  </si>
  <si>
    <t>QUEJA POR TRATO DE MAESTRO DE CEREMONIAS</t>
  </si>
  <si>
    <t>TGM13047</t>
  </si>
  <si>
    <t>Juan Carlos Chavez  Csc1</t>
  </si>
  <si>
    <t>TGM13048</t>
  </si>
  <si>
    <t>PAGO FOMA 200794</t>
  </si>
  <si>
    <t>TGM13049</t>
  </si>
  <si>
    <t>TGM13050</t>
  </si>
  <si>
    <t>TGM13051</t>
  </si>
  <si>
    <t>TGM13053</t>
  </si>
  <si>
    <t>TGM13054</t>
  </si>
  <si>
    <t>CONSULTA CODIGO DE ESPACIO 5032065</t>
  </si>
  <si>
    <t>TGM13055</t>
  </si>
  <si>
    <t>TGM13056</t>
  </si>
  <si>
    <t>TGM13057</t>
  </si>
  <si>
    <t>TGM13058</t>
  </si>
  <si>
    <t>TGM13059</t>
  </si>
  <si>
    <t>TGM13060</t>
  </si>
  <si>
    <t>PAGO CUOTA 200310</t>
  </si>
  <si>
    <t>TGM13061</t>
  </si>
  <si>
    <t>TGM13062</t>
  </si>
  <si>
    <t>TGM13063</t>
  </si>
  <si>
    <t>TGM13064</t>
  </si>
  <si>
    <t>RESPONSO 200568</t>
  </si>
  <si>
    <t>TGM13065</t>
  </si>
  <si>
    <t>TGM13066</t>
  </si>
  <si>
    <t>TGM13067</t>
  </si>
  <si>
    <t>TGM13068</t>
  </si>
  <si>
    <t>TGM13069</t>
  </si>
  <si>
    <t>TGM13070</t>
  </si>
  <si>
    <t>RECLAMO DE MAUSOLEO</t>
  </si>
  <si>
    <t>TGM13071</t>
  </si>
  <si>
    <t>TGM13072</t>
  </si>
  <si>
    <t>TGM13073</t>
  </si>
  <si>
    <t>CONSULTA CUOTA 200799</t>
  </si>
  <si>
    <t>TGM13074</t>
  </si>
  <si>
    <t>TGM13075</t>
  </si>
  <si>
    <t>TGM13076</t>
  </si>
  <si>
    <t>TGM13077</t>
  </si>
  <si>
    <t>USO DE ESPACIO 200528</t>
  </si>
  <si>
    <t>TGM13078</t>
  </si>
  <si>
    <t>TGM13079</t>
  </si>
  <si>
    <t>TGM13080</t>
  </si>
  <si>
    <t>TGM13081</t>
  </si>
  <si>
    <t>TGM13082</t>
  </si>
  <si>
    <t>PAGO CUOTA 5037145</t>
  </si>
  <si>
    <t>TGM13083</t>
  </si>
  <si>
    <t>TGM13084</t>
  </si>
  <si>
    <t>ALQUILER DE TOLDO 200566</t>
  </si>
  <si>
    <t>TGM13085</t>
  </si>
  <si>
    <t>RESPONSO 5038285</t>
  </si>
  <si>
    <t>TGM13086</t>
  </si>
  <si>
    <t>RESPONSO 200582</t>
  </si>
  <si>
    <t>TGM13087</t>
  </si>
  <si>
    <t>TGM13088</t>
  </si>
  <si>
    <t>CERTIFICADO DE USO 200224</t>
  </si>
  <si>
    <t>TGM13089</t>
  </si>
  <si>
    <t>CERTIFICADO DE USO 200225</t>
  </si>
  <si>
    <t>TGM13090</t>
  </si>
  <si>
    <t>PRUEBA REQUERIMIENTO COBRO REPROGRAMACI&amp;OACUTE;N</t>
  </si>
  <si>
    <t>TGM13091</t>
  </si>
  <si>
    <t>RESPONSO 200792</t>
  </si>
  <si>
    <t>TGM13092</t>
  </si>
  <si>
    <t>200593 ALQUILER DE PLEGARIA</t>
  </si>
  <si>
    <t>TGM13093</t>
  </si>
  <si>
    <t>TGM13094</t>
  </si>
  <si>
    <t>PAGO DE CUOTA 200863</t>
  </si>
  <si>
    <t>TGM13095</t>
  </si>
  <si>
    <t>TGM13096</t>
  </si>
  <si>
    <t>PAGO CUOTA 5020105</t>
  </si>
  <si>
    <t>TGM13097</t>
  </si>
  <si>
    <t>TGM13098</t>
  </si>
  <si>
    <t>RECEPCION ACTA DE DEFUNCION 200528</t>
  </si>
  <si>
    <t>TGM13099</t>
  </si>
  <si>
    <t>TGM13100</t>
  </si>
  <si>
    <t>TGM13101</t>
  </si>
  <si>
    <t>SERVICIO FUNERARIO Y CERTIFICADO DE USO</t>
  </si>
  <si>
    <t>TGM13102</t>
  </si>
  <si>
    <t>TGM13103</t>
  </si>
  <si>
    <t>RECEPCION ACTA DE DEFUNCION 200917</t>
  </si>
  <si>
    <t>TGM13104</t>
  </si>
  <si>
    <t>TGM13105</t>
  </si>
  <si>
    <t>PAGO EFECTIVO 201123</t>
  </si>
  <si>
    <t>TGM13106</t>
  </si>
  <si>
    <t>TGM13107</t>
  </si>
  <si>
    <t>TGM13108</t>
  </si>
  <si>
    <t>TGM13109</t>
  </si>
  <si>
    <t>RESPONSO 5022755</t>
  </si>
  <si>
    <t>TGM13110</t>
  </si>
  <si>
    <t>TGM13111</t>
  </si>
  <si>
    <t>TGM13112</t>
  </si>
  <si>
    <t>TGM13113</t>
  </si>
  <si>
    <t>TGM13114</t>
  </si>
  <si>
    <t>REPINTADO</t>
  </si>
  <si>
    <t>TGM13115</t>
  </si>
  <si>
    <t>TGM13116</t>
  </si>
  <si>
    <t>TGM13117</t>
  </si>
  <si>
    <t>TGM13118</t>
  </si>
  <si>
    <t>TGM13119</t>
  </si>
  <si>
    <t>TGM13120</t>
  </si>
  <si>
    <t>TGM13121</t>
  </si>
  <si>
    <t>TGM13122</t>
  </si>
  <si>
    <t>TGM13123</t>
  </si>
  <si>
    <t>TGM13124</t>
  </si>
  <si>
    <t>TGM13125</t>
  </si>
  <si>
    <t>TGM13126</t>
  </si>
  <si>
    <t>TGM13127</t>
  </si>
  <si>
    <t>ESTADO DE CUENTA 5034265</t>
  </si>
  <si>
    <t>TGM13128</t>
  </si>
  <si>
    <t>TGM13129</t>
  </si>
  <si>
    <t>TGM13130</t>
  </si>
  <si>
    <t>TGM13131</t>
  </si>
  <si>
    <t>201076 PAGO DE CUOTA</t>
  </si>
  <si>
    <t>TGM13132</t>
  </si>
  <si>
    <t>CERTIFICADO DE USO 201265</t>
  </si>
  <si>
    <t>TGM13133</t>
  </si>
  <si>
    <t>TGM13134</t>
  </si>
  <si>
    <t>TGM13135</t>
  </si>
  <si>
    <t>TGM13136</t>
  </si>
  <si>
    <t>TGM13137</t>
  </si>
  <si>
    <t>TGM13138</t>
  </si>
  <si>
    <t>TGM13139</t>
  </si>
  <si>
    <t>TGM13140</t>
  </si>
  <si>
    <t>TGM13141</t>
  </si>
  <si>
    <t>TGM13142</t>
  </si>
  <si>
    <t>TGM13143</t>
  </si>
  <si>
    <t>TGM13144</t>
  </si>
  <si>
    <t>TGM13145</t>
  </si>
  <si>
    <t>TGM13146</t>
  </si>
  <si>
    <t>TGM13147</t>
  </si>
  <si>
    <t>TGM13148</t>
  </si>
  <si>
    <t>TGM13149</t>
  </si>
  <si>
    <t>TGM13150</t>
  </si>
  <si>
    <t>TGM13151</t>
  </si>
  <si>
    <t>TGM13152</t>
  </si>
  <si>
    <t>TGM13153</t>
  </si>
  <si>
    <t>TGM13154</t>
  </si>
  <si>
    <t>TGM13155</t>
  </si>
  <si>
    <t>TGM13156</t>
  </si>
  <si>
    <t>TGM13157</t>
  </si>
  <si>
    <t>TGM13158</t>
  </si>
  <si>
    <t>TGM13159</t>
  </si>
  <si>
    <t>TGM13160</t>
  </si>
  <si>
    <t>TGM13161</t>
  </si>
  <si>
    <t>TGM13162</t>
  </si>
  <si>
    <t>TGM13163</t>
  </si>
  <si>
    <t>TGM13164</t>
  </si>
  <si>
    <t>TGM13165</t>
  </si>
  <si>
    <t>TGM13166</t>
  </si>
  <si>
    <t>TGM13167</t>
  </si>
  <si>
    <t>ESTADO DE CUENTA 5033375</t>
  </si>
  <si>
    <t>TGM13168</t>
  </si>
  <si>
    <t>TGM13169</t>
  </si>
  <si>
    <t>TGM13170</t>
  </si>
  <si>
    <t>USO DE ESPACIO 201286</t>
  </si>
  <si>
    <t>TGM13171</t>
  </si>
  <si>
    <t>TGM13172</t>
  </si>
  <si>
    <t>TGM13173</t>
  </si>
  <si>
    <t>TGM13174</t>
  </si>
  <si>
    <t>TGM13175</t>
  </si>
  <si>
    <t>TGM13176</t>
  </si>
  <si>
    <t>RESPONSO 200610</t>
  </si>
  <si>
    <t>TGM13177</t>
  </si>
  <si>
    <t>TGM13178</t>
  </si>
  <si>
    <t>TGM13179</t>
  </si>
  <si>
    <t>INCREMENTO DE CAPITAL 200512</t>
  </si>
  <si>
    <t>TGM13180</t>
  </si>
  <si>
    <t>TGM13181</t>
  </si>
  <si>
    <t>PAGO CUOTA 201221</t>
  </si>
  <si>
    <t>TGM13182</t>
  </si>
  <si>
    <t>USO DE ESPACIO 200247</t>
  </si>
  <si>
    <t>TGM13183</t>
  </si>
  <si>
    <t>INFORMES PARA TRASLADO INTERNO</t>
  </si>
  <si>
    <t>TGM13184</t>
  </si>
  <si>
    <t>PLOTEO NO COLOCADO</t>
  </si>
  <si>
    <t>TGM13185</t>
  </si>
  <si>
    <t>RESPONSO 200579</t>
  </si>
  <si>
    <t>TGM13186</t>
  </si>
  <si>
    <t>PAGO CUOTA 200751</t>
  </si>
  <si>
    <t>TGM13187</t>
  </si>
  <si>
    <t>CERTIFICADO DE USO 5036015</t>
  </si>
  <si>
    <t>TGM13188</t>
  </si>
  <si>
    <t>CERTIFICADO DE USO 5036025</t>
  </si>
  <si>
    <t>TGM13189</t>
  </si>
  <si>
    <t>TGM13190</t>
  </si>
  <si>
    <t>TGM13191</t>
  </si>
  <si>
    <t>TGM13192</t>
  </si>
  <si>
    <t>TGM13193</t>
  </si>
  <si>
    <t>MANTENIMIENTO DE L APLACA</t>
  </si>
  <si>
    <t>TGM13194</t>
  </si>
  <si>
    <t>TGM13195</t>
  </si>
  <si>
    <t>RESPONSO 5027165</t>
  </si>
  <si>
    <t>TGM13196</t>
  </si>
  <si>
    <t>TGM13197</t>
  </si>
  <si>
    <t>TGM13198</t>
  </si>
  <si>
    <t>PAGO CUOTA 200896</t>
  </si>
  <si>
    <t>TGM13199</t>
  </si>
  <si>
    <t>CODIGO CIP 5027165</t>
  </si>
  <si>
    <t>TGM13200</t>
  </si>
  <si>
    <t>TGM13201</t>
  </si>
  <si>
    <t>BOLETA 200836</t>
  </si>
  <si>
    <t>TGM13202</t>
  </si>
  <si>
    <t>RESPONSO 200956</t>
  </si>
  <si>
    <t>TGM13203</t>
  </si>
  <si>
    <t>USO DE ESPACIO 200539</t>
  </si>
  <si>
    <t>TGM13204</t>
  </si>
  <si>
    <t>ALQUILER DE CAPILLA - CONTRATO  5003877</t>
  </si>
  <si>
    <t>TGM13205</t>
  </si>
  <si>
    <t>PAGO CUOTA 200956</t>
  </si>
  <si>
    <t>TGM13206</t>
  </si>
  <si>
    <t>TGM13207</t>
  </si>
  <si>
    <t>TGM13208</t>
  </si>
  <si>
    <t>TGM13209</t>
  </si>
  <si>
    <t>TGM13210</t>
  </si>
  <si>
    <t>TGM13211</t>
  </si>
  <si>
    <t>TGM13212</t>
  </si>
  <si>
    <t>TGM13213</t>
  </si>
  <si>
    <t>2020</t>
  </si>
  <si>
    <t>2021</t>
  </si>
  <si>
    <t>TGM13214</t>
  </si>
  <si>
    <t>TGM13215</t>
  </si>
  <si>
    <t>CONSULTA ACERCA DE LA FECHA DE PAGO DE SU CONTRATO</t>
  </si>
  <si>
    <t>TGM13216</t>
  </si>
  <si>
    <t>TGM13217</t>
  </si>
  <si>
    <t>ENV&amp;IACUTE;O DE BOLETAS AL CORREO CONTRATO 5009026</t>
  </si>
  <si>
    <t>TGM13218</t>
  </si>
  <si>
    <t>TGM13219</t>
  </si>
  <si>
    <t>TGM13220</t>
  </si>
  <si>
    <t>PAGO FOMA 201219</t>
  </si>
  <si>
    <t>TGM13221</t>
  </si>
  <si>
    <t>TGM13222</t>
  </si>
  <si>
    <t>TGM13223</t>
  </si>
  <si>
    <t>PAGO FOMA 201123</t>
  </si>
  <si>
    <t>TGM13224</t>
  </si>
  <si>
    <t>TGM13225</t>
  </si>
  <si>
    <t>ENTREGA DE ACTA DE DEFUNCI&amp;OACUTE;N Y DEV DE GARANT&amp;IACUTE;A - CONTRATO 5044277</t>
  </si>
  <si>
    <t>TGM13226</t>
  </si>
  <si>
    <t>TGM13227</t>
  </si>
  <si>
    <t>TGM13228</t>
  </si>
  <si>
    <t>TGM13229</t>
  </si>
  <si>
    <t>AMORTIZACI&amp;OACUTE;N A CAPITAL - 300928</t>
  </si>
  <si>
    <t>TGM13230</t>
  </si>
  <si>
    <t>USO DE ESPACIO NF CONTRATO 300441</t>
  </si>
  <si>
    <t>TGM13231</t>
  </si>
  <si>
    <t>CONSTANCIA DE ENTIERRO - CONTRATO 501126</t>
  </si>
  <si>
    <t>TGM13232</t>
  </si>
  <si>
    <t>PAGO FOMA 5034265</t>
  </si>
  <si>
    <t>TGM13233</t>
  </si>
  <si>
    <t>MANTENIMIENTO LAPIDA 200646</t>
  </si>
  <si>
    <t>TGM13234</t>
  </si>
  <si>
    <t>PAGO CUOTA 200726</t>
  </si>
  <si>
    <t>TGM13235</t>
  </si>
  <si>
    <t>TGM13236</t>
  </si>
  <si>
    <t>CONSULTA DE DEUDA - CONTRATO5042446</t>
  </si>
  <si>
    <t>TGM13237</t>
  </si>
  <si>
    <t>PAGO CUOTA 200849</t>
  </si>
  <si>
    <t>TGM13238</t>
  </si>
  <si>
    <t>PAGO CUOTA 201051</t>
  </si>
  <si>
    <t>TGM13239</t>
  </si>
  <si>
    <t>PAGO FOMA 200707</t>
  </si>
  <si>
    <t>TGM13240</t>
  </si>
  <si>
    <t>PAGO CUOTA 200113</t>
  </si>
  <si>
    <t>TGM13241</t>
  </si>
  <si>
    <t>TGM13242</t>
  </si>
  <si>
    <t>PAGO DE RESPONSO CON CORO - CONTRATO 300124</t>
  </si>
  <si>
    <t>TGM13243</t>
  </si>
  <si>
    <t>ENTREGA DE ACTA DE DEFUNCI&amp;OACUTE;N Y DEV DE GARANT&amp;IACUTE;A - CONTRATO 300124</t>
  </si>
  <si>
    <t>TGM13244</t>
  </si>
  <si>
    <t>CALCULO PARA POSIBLE USO CONTRATO 5014987</t>
  </si>
  <si>
    <t>TGM13245</t>
  </si>
  <si>
    <t>ENVIO DE ESTADO DE CUENTA</t>
  </si>
  <si>
    <t>TGM13246</t>
  </si>
  <si>
    <t>RESPONSO 5042355</t>
  </si>
  <si>
    <t>TGM13247</t>
  </si>
  <si>
    <t>TGM13248</t>
  </si>
  <si>
    <t>TGM13249</t>
  </si>
  <si>
    <t>TGM13250</t>
  </si>
  <si>
    <t>USO DE SU CINERARIO</t>
  </si>
  <si>
    <t>TGM13251</t>
  </si>
  <si>
    <t>TGM13252</t>
  </si>
  <si>
    <t>TGM13253</t>
  </si>
  <si>
    <t>TGM13254</t>
  </si>
  <si>
    <t>TGM13255</t>
  </si>
  <si>
    <t>PAGO CUOTA 200886</t>
  </si>
  <si>
    <t>TGM13256</t>
  </si>
  <si>
    <t>ENTREGA DE AD 200247</t>
  </si>
  <si>
    <t>TGM13257</t>
  </si>
  <si>
    <t>TGM13258</t>
  </si>
  <si>
    <t>PAGO CUOTA 2001049</t>
  </si>
  <si>
    <t>TGM13259</t>
  </si>
  <si>
    <t>TGM13260</t>
  </si>
  <si>
    <t>PAGO CUOTA 200848</t>
  </si>
  <si>
    <t>TGM13261</t>
  </si>
  <si>
    <t>TGM13262</t>
  </si>
  <si>
    <t>TGM13263</t>
  </si>
  <si>
    <t>SSFF</t>
  </si>
  <si>
    <t>TGM13264</t>
  </si>
  <si>
    <t>RESPONSO 200426</t>
  </si>
  <si>
    <t>TGM13265</t>
  </si>
  <si>
    <t>C&amp;OACUTE;DIGO CIP PARA PAGO DE CUOTA</t>
  </si>
  <si>
    <t>TGM13266</t>
  </si>
  <si>
    <t>TGM13267</t>
  </si>
  <si>
    <t>PAGO CUOTA 200493</t>
  </si>
  <si>
    <t>TGM13268</t>
  </si>
  <si>
    <t>TGM13269</t>
  </si>
  <si>
    <t>TGM13270</t>
  </si>
  <si>
    <t>ALQUILER DE PLEGARIA 200477</t>
  </si>
  <si>
    <t>TGM13271</t>
  </si>
  <si>
    <t>300618</t>
  </si>
  <si>
    <t>TGM13272</t>
  </si>
  <si>
    <t>CALCULO PARA POSIBLE USO CONTRATO 5039866</t>
  </si>
  <si>
    <t>TGM13273</t>
  </si>
  <si>
    <t>USO DE ESPACIO NF CONTRATO 300618</t>
  </si>
  <si>
    <t>TGM13274</t>
  </si>
  <si>
    <t>USO DE ESPACIO NF CONTRATO 5014987</t>
  </si>
  <si>
    <t>TGM13275</t>
  </si>
  <si>
    <t>LAPIDA PENDIENTE</t>
  </si>
  <si>
    <t>TGM13276</t>
  </si>
  <si>
    <t>TGM13277</t>
  </si>
  <si>
    <t>TGM13279</t>
  </si>
  <si>
    <t>RESPONSO 200627</t>
  </si>
  <si>
    <t>TGM13280</t>
  </si>
  <si>
    <t>PAGO CUOTA 201046</t>
  </si>
  <si>
    <t>TGM13281</t>
  </si>
  <si>
    <t>TGM13282</t>
  </si>
  <si>
    <t>TGM13283</t>
  </si>
  <si>
    <t>TGM13284</t>
  </si>
  <si>
    <t>TGM13285</t>
  </si>
  <si>
    <t>TGM13286</t>
  </si>
  <si>
    <t>INF. DE AMPLIACION</t>
  </si>
  <si>
    <t>TGM13287</t>
  </si>
  <si>
    <t>TGM13288</t>
  </si>
  <si>
    <t>TGM13289</t>
  </si>
  <si>
    <t>TGM13290</t>
  </si>
  <si>
    <t>TGM13291</t>
  </si>
  <si>
    <t>TGM13292</t>
  </si>
  <si>
    <t>PAGO CUOTA 200300</t>
  </si>
  <si>
    <t>TGM13293</t>
  </si>
  <si>
    <t>TGM13294</t>
  </si>
  <si>
    <t>TGM13295</t>
  </si>
  <si>
    <t>PAGO CUOTA 200424</t>
  </si>
  <si>
    <t>TGM13296</t>
  </si>
  <si>
    <t>TGM13297</t>
  </si>
  <si>
    <t>TGM13298</t>
  </si>
  <si>
    <t>USO DE ESPACIO 200458</t>
  </si>
  <si>
    <t>TGM13299</t>
  </si>
  <si>
    <t>TGM13300</t>
  </si>
  <si>
    <t>TGM13301</t>
  </si>
  <si>
    <t>PAGO CUOTA 200557</t>
  </si>
  <si>
    <t>TGM13302</t>
  </si>
  <si>
    <t>CITA</t>
  </si>
  <si>
    <t>TGM13303</t>
  </si>
  <si>
    <t>TGM13304</t>
  </si>
  <si>
    <t>TGM13305</t>
  </si>
  <si>
    <t>TGM13306</t>
  </si>
  <si>
    <t>TGM13307</t>
  </si>
  <si>
    <t>TGM13308</t>
  </si>
  <si>
    <t>TGM13309</t>
  </si>
  <si>
    <t>TGM13310</t>
  </si>
  <si>
    <t>USO DE ESPACIO 200788</t>
  </si>
  <si>
    <t>TGM13311</t>
  </si>
  <si>
    <t>AMORTIZACI&amp;OACUTE;N A CAPITAL - CONTRATO  300328</t>
  </si>
  <si>
    <t>Juan Carlos Chavez  Cix</t>
  </si>
  <si>
    <t>TGM13312</t>
  </si>
  <si>
    <t>TGM13313</t>
  </si>
  <si>
    <t>TGM13314</t>
  </si>
  <si>
    <t>TGM13315</t>
  </si>
  <si>
    <t>TGM13316</t>
  </si>
  <si>
    <t>TGM13317</t>
  </si>
  <si>
    <t>TGM13318</t>
  </si>
  <si>
    <t>TGM13319</t>
  </si>
  <si>
    <t>TGM13320</t>
  </si>
  <si>
    <t>TGM13321</t>
  </si>
  <si>
    <t>TGM13322</t>
  </si>
  <si>
    <t>TGM13323</t>
  </si>
  <si>
    <t>TGM13324</t>
  </si>
  <si>
    <t>TGM13325</t>
  </si>
  <si>
    <t>TGM13326</t>
  </si>
  <si>
    <t>TGM13327</t>
  </si>
  <si>
    <t>TGM13328</t>
  </si>
  <si>
    <t>TGM13329</t>
  </si>
  <si>
    <t>TGM13330</t>
  </si>
  <si>
    <t>TGM13331</t>
  </si>
  <si>
    <t>LAPIDA PERDIDA</t>
  </si>
  <si>
    <t>TGM13332</t>
  </si>
  <si>
    <t>SUGERENCIA</t>
  </si>
  <si>
    <t>TGM13333</t>
  </si>
  <si>
    <t>TGM13334</t>
  </si>
  <si>
    <t>SILLA DE RUEDA</t>
  </si>
  <si>
    <t>TGM13335</t>
  </si>
  <si>
    <t>TGM13336</t>
  </si>
  <si>
    <t>TGM13337</t>
  </si>
  <si>
    <t>TGM13338</t>
  </si>
  <si>
    <t>TGM13339</t>
  </si>
  <si>
    <t>TGM13340</t>
  </si>
  <si>
    <t>COLOCACION DE FLORERO DE MARMOL</t>
  </si>
  <si>
    <t>TGM13341</t>
  </si>
  <si>
    <t>TGM13342</t>
  </si>
  <si>
    <t>TGM13343</t>
  </si>
  <si>
    <t>CAMBIO DE ESCALERA</t>
  </si>
  <si>
    <t>TGM13344</t>
  </si>
  <si>
    <t>TGM13345</t>
  </si>
  <si>
    <t>MANTENIMIENTO ESPACIO</t>
  </si>
  <si>
    <t>TGM13346</t>
  </si>
  <si>
    <t>TGM13347</t>
  </si>
  <si>
    <t>TGM13348</t>
  </si>
  <si>
    <t>TGM13349</t>
  </si>
  <si>
    <t>BOLETA 200028</t>
  </si>
  <si>
    <t>TGM13350</t>
  </si>
  <si>
    <t>TGM13351</t>
  </si>
  <si>
    <t>TGM13352</t>
  </si>
  <si>
    <t>BOLETA 200104</t>
  </si>
  <si>
    <t>TGM13353</t>
  </si>
  <si>
    <t>TGM13354</t>
  </si>
  <si>
    <t>TGM13355</t>
  </si>
  <si>
    <t>TGM13356</t>
  </si>
  <si>
    <t>TGM13357</t>
  </si>
  <si>
    <t>TGM13358</t>
  </si>
  <si>
    <t>TGM13359</t>
  </si>
  <si>
    <t>RECLAMO DE INGRESO AL CRM</t>
  </si>
  <si>
    <t>TGM13360</t>
  </si>
  <si>
    <t>TGM13361</t>
  </si>
  <si>
    <t>TGM13362</t>
  </si>
  <si>
    <t>TGM13363</t>
  </si>
  <si>
    <t>TGM13364</t>
  </si>
  <si>
    <t>TGM13365</t>
  </si>
  <si>
    <t>TGM13366</t>
  </si>
  <si>
    <t>TGM13367</t>
  </si>
  <si>
    <t>TGM13368</t>
  </si>
  <si>
    <t>TGM13369</t>
  </si>
  <si>
    <t>TGM13370</t>
  </si>
  <si>
    <t>TGM13371</t>
  </si>
  <si>
    <t>TGM13372</t>
  </si>
  <si>
    <t>ALQUILER DE PLEGRIA</t>
  </si>
  <si>
    <t>TGM13373</t>
  </si>
  <si>
    <t>TGM13374</t>
  </si>
  <si>
    <t>TGM13375</t>
  </si>
  <si>
    <t>TGM13376</t>
  </si>
  <si>
    <t>ESTADO DE CUENTA 200027</t>
  </si>
  <si>
    <t>TGM13377</t>
  </si>
  <si>
    <t>BOLETA ELECTRONICA</t>
  </si>
  <si>
    <t>TGM13378</t>
  </si>
  <si>
    <t>NRO DE CONTRATO</t>
  </si>
  <si>
    <t>TGM13379</t>
  </si>
  <si>
    <t>RESPONSO 200569</t>
  </si>
  <si>
    <t>TGM13380</t>
  </si>
  <si>
    <t>TGM13381</t>
  </si>
  <si>
    <t>SOLICITUD DE RESOLUCION</t>
  </si>
  <si>
    <t>TGM13382</t>
  </si>
  <si>
    <t>TGM13383</t>
  </si>
  <si>
    <t>SOLICITUD POR COPIA DE CONTRATO</t>
  </si>
  <si>
    <t>TGM13384</t>
  </si>
  <si>
    <t>TGM13385</t>
  </si>
  <si>
    <t>RESPONSO 200347</t>
  </si>
  <si>
    <t>TGM13386</t>
  </si>
  <si>
    <t>TGM13387</t>
  </si>
  <si>
    <t>TGM13388</t>
  </si>
  <si>
    <t>TGM13389</t>
  </si>
  <si>
    <t>TGM13390</t>
  </si>
  <si>
    <t>PAGO CUOTA 200617</t>
  </si>
  <si>
    <t>TGM13391</t>
  </si>
  <si>
    <t>TGM13392</t>
  </si>
  <si>
    <t>TGM13393</t>
  </si>
  <si>
    <t>TGM13394</t>
  </si>
  <si>
    <t>TGM13395</t>
  </si>
  <si>
    <t>TGM13396</t>
  </si>
  <si>
    <t>PAGO CUOTA 200971</t>
  </si>
  <si>
    <t>TGM13397</t>
  </si>
  <si>
    <t>TGM13398</t>
  </si>
  <si>
    <t>TGM13399</t>
  </si>
  <si>
    <t>TGM13400</t>
  </si>
  <si>
    <t>REPINTADO DE LAPIDA CON GARANTIA</t>
  </si>
  <si>
    <t>TGM13401</t>
  </si>
  <si>
    <t>MODIFICACION DE DATOS 201027</t>
  </si>
  <si>
    <t>TGM13402</t>
  </si>
  <si>
    <t>TGM13403</t>
  </si>
  <si>
    <t>TGM13404</t>
  </si>
  <si>
    <t>PAGO CUOTA 5020935</t>
  </si>
  <si>
    <t>TGM13405</t>
  </si>
  <si>
    <t>TGM13407</t>
  </si>
  <si>
    <t>PAGO FOMA 5018295</t>
  </si>
  <si>
    <t>TGM13408</t>
  </si>
  <si>
    <t>TGM13409</t>
  </si>
  <si>
    <t>TGM13410</t>
  </si>
  <si>
    <t>TGM13411</t>
  </si>
  <si>
    <t>TGM13412</t>
  </si>
  <si>
    <t>REQUISITOS TRANSFERENCIA DE CONTRATO</t>
  </si>
  <si>
    <t>TGM13413</t>
  </si>
  <si>
    <t>TGM13414</t>
  </si>
  <si>
    <t>TGM13415</t>
  </si>
  <si>
    <t>TGM13416</t>
  </si>
  <si>
    <t>TGM13417</t>
  </si>
  <si>
    <t>TGM13418</t>
  </si>
  <si>
    <t>TGM13419</t>
  </si>
  <si>
    <t>TGM13420</t>
  </si>
  <si>
    <t>TGM13421</t>
  </si>
  <si>
    <t>TGM13422</t>
  </si>
  <si>
    <t>TGM13423</t>
  </si>
  <si>
    <t>TGM13424</t>
  </si>
  <si>
    <t>LAPIDAS ENTREGADAS</t>
  </si>
  <si>
    <t>TGM13425</t>
  </si>
  <si>
    <t>BOLETA 5014855</t>
  </si>
  <si>
    <t>TGM13426</t>
  </si>
  <si>
    <t>PAGO CUOTA 200620</t>
  </si>
  <si>
    <t>TGM13427</t>
  </si>
  <si>
    <t>TGM13428</t>
  </si>
  <si>
    <t>PAGO CUOTA 200533</t>
  </si>
  <si>
    <t>TGM13429</t>
  </si>
  <si>
    <t>TGM13430</t>
  </si>
  <si>
    <t>TGM13431</t>
  </si>
  <si>
    <t>TGM13432</t>
  </si>
  <si>
    <t>TGM13433</t>
  </si>
  <si>
    <t>TGM13434</t>
  </si>
  <si>
    <t>REQUISITOS TRASLADO EXTERNO</t>
  </si>
  <si>
    <t>TGM13435</t>
  </si>
  <si>
    <t>TGM13436</t>
  </si>
  <si>
    <t>TGM13437</t>
  </si>
  <si>
    <t>TGM13438</t>
  </si>
  <si>
    <t>TGM13439</t>
  </si>
  <si>
    <t>TGM13440</t>
  </si>
  <si>
    <t>TGM13441</t>
  </si>
  <si>
    <t>TGM13442</t>
  </si>
  <si>
    <t>TGM13443</t>
  </si>
  <si>
    <t>TGM13444</t>
  </si>
  <si>
    <t>NIELACION DE SEPULTURA</t>
  </si>
  <si>
    <t>TGM13445</t>
  </si>
  <si>
    <t>TGM13446</t>
  </si>
  <si>
    <t>TGM13447</t>
  </si>
  <si>
    <t>TGM13448</t>
  </si>
  <si>
    <t>TGM13449</t>
  </si>
  <si>
    <t>TGM13450</t>
  </si>
  <si>
    <t>TGM13451</t>
  </si>
  <si>
    <t>TGM13452</t>
  </si>
  <si>
    <t>TGM13453</t>
  </si>
  <si>
    <t>TGM13454</t>
  </si>
  <si>
    <t>TGM13455</t>
  </si>
  <si>
    <t>TGM13456</t>
  </si>
  <si>
    <t>TGM13457</t>
  </si>
  <si>
    <t>TGM13458</t>
  </si>
  <si>
    <t>TGM13459</t>
  </si>
  <si>
    <t>TGM13460</t>
  </si>
  <si>
    <t>TGM13461</t>
  </si>
  <si>
    <t>TGM13462</t>
  </si>
  <si>
    <t>TGM13463</t>
  </si>
  <si>
    <t>TGM13464</t>
  </si>
  <si>
    <t>TGM13465</t>
  </si>
  <si>
    <t>TGM13466</t>
  </si>
  <si>
    <t>TGM13467</t>
  </si>
  <si>
    <t>TGM13468</t>
  </si>
  <si>
    <t>TGM13469</t>
  </si>
  <si>
    <t>TGM13470</t>
  </si>
  <si>
    <t>TGM13471</t>
  </si>
  <si>
    <t>TGM13472</t>
  </si>
  <si>
    <t>TGM13473</t>
  </si>
  <si>
    <t>TGM13474</t>
  </si>
  <si>
    <t>TGM13475</t>
  </si>
  <si>
    <t>TGM13476</t>
  </si>
  <si>
    <t>TGM13477</t>
  </si>
  <si>
    <t>TGM13478</t>
  </si>
  <si>
    <t>TGM13479</t>
  </si>
  <si>
    <t>TGM13480</t>
  </si>
  <si>
    <t>TGM13481</t>
  </si>
  <si>
    <t>TGM13482</t>
  </si>
  <si>
    <t>TGM13483</t>
  </si>
  <si>
    <t>TGM13484</t>
  </si>
  <si>
    <t>TGM13485</t>
  </si>
  <si>
    <t>TGM13486</t>
  </si>
  <si>
    <t>TGM13487</t>
  </si>
  <si>
    <t>TGM13488</t>
  </si>
  <si>
    <t>TGM13489</t>
  </si>
  <si>
    <t>TGM13490</t>
  </si>
  <si>
    <t>TGM13491</t>
  </si>
  <si>
    <t>TGM13492</t>
  </si>
  <si>
    <t>TGM13493</t>
  </si>
  <si>
    <t>TGM13494</t>
  </si>
  <si>
    <t>TGM13495</t>
  </si>
  <si>
    <t>DEVOLUCION DE COSTO LAPIDA</t>
  </si>
  <si>
    <t>TGM13496</t>
  </si>
  <si>
    <t>TGM13497</t>
  </si>
  <si>
    <t>INFORMACION DE ESPACIO</t>
  </si>
  <si>
    <t>TGM13498</t>
  </si>
  <si>
    <t>TGM13499</t>
  </si>
  <si>
    <t>TGM13500</t>
  </si>
  <si>
    <t>TGM13503</t>
  </si>
  <si>
    <t>PRUEBA 2 DAVID</t>
  </si>
  <si>
    <t>TGM13504</t>
  </si>
  <si>
    <t>PRUEBA 2 DVID</t>
  </si>
  <si>
    <t>TGM13505</t>
  </si>
  <si>
    <t>TGM13506</t>
  </si>
  <si>
    <t>TGM13507</t>
  </si>
  <si>
    <t>TGM13508</t>
  </si>
  <si>
    <t>TGM13509</t>
  </si>
  <si>
    <t>TGM13510</t>
  </si>
  <si>
    <t>TGM13511</t>
  </si>
  <si>
    <t>TGM13512</t>
  </si>
  <si>
    <t>SOLICITA COPIA DE BOLETA DE CREMACION</t>
  </si>
  <si>
    <t>TGM13513</t>
  </si>
  <si>
    <t>TGM13514</t>
  </si>
  <si>
    <t>TRASNFERENCIA DE CONTRATO</t>
  </si>
  <si>
    <t>TGM13515</t>
  </si>
  <si>
    <t>RECLAMO POR CREMACION</t>
  </si>
  <si>
    <t>TGM13516</t>
  </si>
  <si>
    <t>MISA DE RECUERDOS</t>
  </si>
  <si>
    <t>TGM13517</t>
  </si>
  <si>
    <t>TGM13518</t>
  </si>
  <si>
    <t>TGM13519</t>
  </si>
  <si>
    <t>TGM13520</t>
  </si>
  <si>
    <t>TGM13521</t>
  </si>
  <si>
    <t>TGM13522</t>
  </si>
  <si>
    <t>TGM13523</t>
  </si>
  <si>
    <t>TGM13524</t>
  </si>
  <si>
    <t>TGM13525</t>
  </si>
  <si>
    <t>TGM13526</t>
  </si>
  <si>
    <t>TGM13527</t>
  </si>
  <si>
    <t>TGM13528</t>
  </si>
  <si>
    <t>TGM13529</t>
  </si>
  <si>
    <t>TGM13530</t>
  </si>
  <si>
    <t>TGM13531</t>
  </si>
  <si>
    <t>TGM13532</t>
  </si>
  <si>
    <t>TGM13533</t>
  </si>
  <si>
    <t>TGM13534</t>
  </si>
  <si>
    <t>TGM13535</t>
  </si>
  <si>
    <t>TGM13536</t>
  </si>
  <si>
    <t>TGM13537</t>
  </si>
  <si>
    <t>TGM13538</t>
  </si>
  <si>
    <t>TGM13539</t>
  </si>
  <si>
    <t>TGM13540</t>
  </si>
  <si>
    <t>TGM13541</t>
  </si>
  <si>
    <t>TGM13542</t>
  </si>
  <si>
    <t>TGM13543</t>
  </si>
  <si>
    <t>TGM13544</t>
  </si>
  <si>
    <t>TGM13545</t>
  </si>
  <si>
    <t>TGM13546</t>
  </si>
  <si>
    <t>TGM13547</t>
  </si>
  <si>
    <t>CORRECION DE FECHA</t>
  </si>
  <si>
    <t>TGM13548</t>
  </si>
  <si>
    <t>TGM13549</t>
  </si>
  <si>
    <t>TGM13550</t>
  </si>
  <si>
    <t>USO DE CREMACION NF</t>
  </si>
  <si>
    <t>TGM13554</t>
  </si>
  <si>
    <t>PRUEBA PARA VER DOC ADJUNTO</t>
  </si>
  <si>
    <t>TGM13555</t>
  </si>
  <si>
    <t>TGM13556</t>
  </si>
  <si>
    <t>TGM13557</t>
  </si>
  <si>
    <t>TGM13558</t>
  </si>
  <si>
    <t>TGM13559</t>
  </si>
  <si>
    <t>TGM13560</t>
  </si>
  <si>
    <t>TGM13561</t>
  </si>
  <si>
    <t>TGM13562</t>
  </si>
  <si>
    <t>TGM13563</t>
  </si>
  <si>
    <t>TGM13564</t>
  </si>
  <si>
    <t>TGM13565</t>
  </si>
  <si>
    <t>TGM13566</t>
  </si>
  <si>
    <t>TGM13567</t>
  </si>
  <si>
    <t>TGM13568</t>
  </si>
  <si>
    <t>TGM13569</t>
  </si>
  <si>
    <t>TGM13570</t>
  </si>
  <si>
    <t>TGM13571</t>
  </si>
  <si>
    <t>TGM13572</t>
  </si>
  <si>
    <t>TGM13573</t>
  </si>
  <si>
    <t>TGM13574</t>
  </si>
  <si>
    <t>TGM13575</t>
  </si>
  <si>
    <t>TGM13576</t>
  </si>
  <si>
    <t>TGM13577</t>
  </si>
  <si>
    <t>TGM13578</t>
  </si>
  <si>
    <t>TGM13579</t>
  </si>
  <si>
    <t>VENTA DE  LAPIDA</t>
  </si>
  <si>
    <t>TGM13580</t>
  </si>
  <si>
    <t>DEVOLUCION DE SSFF</t>
  </si>
  <si>
    <t>TGM13581</t>
  </si>
  <si>
    <t>INGRESO DE JARDINERA</t>
  </si>
  <si>
    <t>TGM13582</t>
  </si>
  <si>
    <t>TGM13583</t>
  </si>
  <si>
    <t>TGM13584</t>
  </si>
  <si>
    <t>TGM13585</t>
  </si>
  <si>
    <t>TGM13586</t>
  </si>
  <si>
    <t>TGM13587</t>
  </si>
  <si>
    <t>TGM13588</t>
  </si>
  <si>
    <t>ENTREGA DE FLOREROS</t>
  </si>
  <si>
    <t>TGM13589</t>
  </si>
  <si>
    <t>TGM13590</t>
  </si>
  <si>
    <t>FLOREROS DE METAL</t>
  </si>
  <si>
    <t>TGM13591</t>
  </si>
  <si>
    <t>TGM13592</t>
  </si>
  <si>
    <t>TGM13593</t>
  </si>
  <si>
    <t>TGM13594</t>
  </si>
  <si>
    <t>TGM13595</t>
  </si>
  <si>
    <t>VENTA DEL  PLAN DE FLORES</t>
  </si>
  <si>
    <t>TGM13596</t>
  </si>
  <si>
    <t>VENT DE FLORES</t>
  </si>
  <si>
    <t>TGM13597</t>
  </si>
  <si>
    <t>TGM13598</t>
  </si>
  <si>
    <t>TGM13599</t>
  </si>
  <si>
    <t>TGM13600</t>
  </si>
  <si>
    <t>TGM13601</t>
  </si>
  <si>
    <t>TGM13602</t>
  </si>
  <si>
    <t>TGM13603</t>
  </si>
  <si>
    <t>TGM13604</t>
  </si>
  <si>
    <t>TGM13605</t>
  </si>
  <si>
    <t>RECLAMO PLOTEO DE LAPIDA</t>
  </si>
  <si>
    <t>TGM13606</t>
  </si>
  <si>
    <t>TGM13607</t>
  </si>
  <si>
    <t>TGM13608</t>
  </si>
  <si>
    <t>TGM13609</t>
  </si>
  <si>
    <t>TGM13610</t>
  </si>
  <si>
    <t>TGM13611</t>
  </si>
  <si>
    <t>TGM13612</t>
  </si>
  <si>
    <t>TGM13613</t>
  </si>
  <si>
    <t>TGM13614</t>
  </si>
  <si>
    <t>TGM13615</t>
  </si>
  <si>
    <t>TGM13616</t>
  </si>
  <si>
    <t>TGM13617</t>
  </si>
  <si>
    <t>TGM13618</t>
  </si>
  <si>
    <t>TGM13619</t>
  </si>
  <si>
    <t>TGM13620</t>
  </si>
  <si>
    <t>TGM13621</t>
  </si>
  <si>
    <t>TGM13622</t>
  </si>
  <si>
    <t>TGM13623</t>
  </si>
  <si>
    <t>TGM13624</t>
  </si>
  <si>
    <t>TGM13625</t>
  </si>
  <si>
    <t>FLORERO NICHO</t>
  </si>
  <si>
    <t>TGM13626</t>
  </si>
  <si>
    <t>TGM13627</t>
  </si>
  <si>
    <t>TGM13628</t>
  </si>
  <si>
    <t>TGM13629</t>
  </si>
  <si>
    <t>TGM13630</t>
  </si>
  <si>
    <t>TGM13631</t>
  </si>
  <si>
    <t>RECLAMO FLORERO</t>
  </si>
  <si>
    <t>TGM13632</t>
  </si>
  <si>
    <t>TGM13633</t>
  </si>
  <si>
    <t>TGM13634</t>
  </si>
  <si>
    <t>TGM13635</t>
  </si>
  <si>
    <t>TGM13636</t>
  </si>
  <si>
    <t>TGM13637</t>
  </si>
  <si>
    <t>TGM13638</t>
  </si>
  <si>
    <t>TGM13639</t>
  </si>
  <si>
    <t>TGM13640</t>
  </si>
  <si>
    <t>TGM13641</t>
  </si>
  <si>
    <t>TGM13642</t>
  </si>
  <si>
    <t>TGM13643</t>
  </si>
  <si>
    <t>TGM13644</t>
  </si>
  <si>
    <t>TGM13645</t>
  </si>
  <si>
    <t>TGM13646</t>
  </si>
  <si>
    <t>TGM13647</t>
  </si>
  <si>
    <t>TGM13648</t>
  </si>
  <si>
    <t>CABECERA DE MAUSOLEO</t>
  </si>
  <si>
    <t>TGM13649</t>
  </si>
  <si>
    <t>TGM13650</t>
  </si>
  <si>
    <t>TGM13651</t>
  </si>
  <si>
    <t>TGM13652</t>
  </si>
  <si>
    <t>TGM13653</t>
  </si>
  <si>
    <t>TGM13654</t>
  </si>
  <si>
    <t>TGM13655</t>
  </si>
  <si>
    <t>TGM13656</t>
  </si>
  <si>
    <t>TGM13657</t>
  </si>
  <si>
    <t>TGM13658</t>
  </si>
  <si>
    <t>TGM13659</t>
  </si>
  <si>
    <t>TGM13660</t>
  </si>
  <si>
    <t>TGM13661</t>
  </si>
  <si>
    <t>TGM13662</t>
  </si>
  <si>
    <t>FLORERO DE MARMOL</t>
  </si>
  <si>
    <t>TGM13663</t>
  </si>
  <si>
    <t>VENTA  DE FLORES</t>
  </si>
  <si>
    <t>TGM13664</t>
  </si>
  <si>
    <t>TGM13665</t>
  </si>
  <si>
    <t>TGM13666</t>
  </si>
  <si>
    <t>TGM13667</t>
  </si>
  <si>
    <t>TGM13668</t>
  </si>
  <si>
    <t>TGM13669</t>
  </si>
  <si>
    <t>TGM13670</t>
  </si>
  <si>
    <t>TGM13671</t>
  </si>
  <si>
    <t>TGM13672</t>
  </si>
  <si>
    <t>TGM13673</t>
  </si>
  <si>
    <t>TGM13674</t>
  </si>
  <si>
    <t>TGM13675</t>
  </si>
  <si>
    <t>TGM13676</t>
  </si>
  <si>
    <t>TGM13677</t>
  </si>
  <si>
    <t>TGM13678</t>
  </si>
  <si>
    <t>TGM13679</t>
  </si>
  <si>
    <t>TGM13680</t>
  </si>
  <si>
    <t>TGM13681</t>
  </si>
  <si>
    <t>TGM13682</t>
  </si>
  <si>
    <t>TGM13683</t>
  </si>
  <si>
    <t>TGM13684</t>
  </si>
  <si>
    <t>TGM13685</t>
  </si>
  <si>
    <t>TGM13686</t>
  </si>
  <si>
    <t>TGM13687</t>
  </si>
  <si>
    <t>TGM13688</t>
  </si>
  <si>
    <t>TGM13689</t>
  </si>
  <si>
    <t>INFORMACION DE SU ESPACIO</t>
  </si>
  <si>
    <t>TGM13690</t>
  </si>
  <si>
    <t>TGM13691</t>
  </si>
  <si>
    <t>TGM13692</t>
  </si>
  <si>
    <t>TGM13693</t>
  </si>
  <si>
    <t>TGM13694</t>
  </si>
  <si>
    <t>TGM13695</t>
  </si>
  <si>
    <t>TGM13696</t>
  </si>
  <si>
    <t>TGM13697</t>
  </si>
  <si>
    <t>TGM13698</t>
  </si>
  <si>
    <t>TGM13699</t>
  </si>
  <si>
    <t>TGM13700</t>
  </si>
  <si>
    <t>ENTRE DE CERTIFICADO DE USO DEFINITIVO</t>
  </si>
  <si>
    <t>TGM13701</t>
  </si>
  <si>
    <t>ENTREGA DE CERTIFICADO DE USO DEFINITIVO</t>
  </si>
  <si>
    <t>TGM13702</t>
  </si>
  <si>
    <t>INFORMACION DE MISA</t>
  </si>
  <si>
    <t>TGM13703</t>
  </si>
  <si>
    <t>TGM13704</t>
  </si>
  <si>
    <t>TGM13705</t>
  </si>
  <si>
    <t>TGM13706</t>
  </si>
  <si>
    <t>TGM13707</t>
  </si>
  <si>
    <t>TGM13708</t>
  </si>
  <si>
    <t>RECLAMO DE FLOREROS DE MARMOL Y DE LATA</t>
  </si>
  <si>
    <t>TGM13709</t>
  </si>
  <si>
    <t>TGM13710</t>
  </si>
  <si>
    <t>TGM13711</t>
  </si>
  <si>
    <t>TGM13712</t>
  </si>
  <si>
    <t>TGM13713</t>
  </si>
  <si>
    <t>TGM13714</t>
  </si>
  <si>
    <t>TGM13715</t>
  </si>
  <si>
    <t>TGM13716</t>
  </si>
  <si>
    <t>TGM13717</t>
  </si>
  <si>
    <t>TGM13718</t>
  </si>
  <si>
    <t>TGM13719</t>
  </si>
  <si>
    <t>TGM13720</t>
  </si>
  <si>
    <t>TGM13721</t>
  </si>
  <si>
    <t>TGM13722</t>
  </si>
  <si>
    <t>TGM13723</t>
  </si>
  <si>
    <t>TGM13724</t>
  </si>
  <si>
    <t>TGM13725</t>
  </si>
  <si>
    <t>USO DE ESPACIO-TRASLADO EXTERNO</t>
  </si>
  <si>
    <t>TGM13726</t>
  </si>
  <si>
    <t>SERVICIO DE RESPONSO</t>
  </si>
  <si>
    <t>TGM13727</t>
  </si>
  <si>
    <t>TGM13728</t>
  </si>
  <si>
    <t>NO CONFECCIONAR LAPIDA</t>
  </si>
  <si>
    <t>TGM13729</t>
  </si>
  <si>
    <t>TGM13730</t>
  </si>
  <si>
    <t>TGM13731</t>
  </si>
  <si>
    <t>TGM13732</t>
  </si>
  <si>
    <t>TGM13733</t>
  </si>
  <si>
    <t>TGM13734</t>
  </si>
  <si>
    <t>TGM13735</t>
  </si>
  <si>
    <t>TGM13736</t>
  </si>
  <si>
    <t>TGM13737</t>
  </si>
  <si>
    <t>TGM13738</t>
  </si>
  <si>
    <t>TGM13739</t>
  </si>
  <si>
    <t>TGM13740</t>
  </si>
  <si>
    <t>TGM13741</t>
  </si>
  <si>
    <t>TGM13742</t>
  </si>
  <si>
    <t>TGM13743</t>
  </si>
  <si>
    <t>TGM13744</t>
  </si>
  <si>
    <t>TGM13745</t>
  </si>
  <si>
    <t>TGM13746</t>
  </si>
  <si>
    <t>ALQUILER DE PLEGARIA I</t>
  </si>
  <si>
    <t>TGM13747</t>
  </si>
  <si>
    <t>CONSTANCIA DE CREMACION</t>
  </si>
  <si>
    <t>TGM13748</t>
  </si>
  <si>
    <t>ENTREGA DE CERTIFICADO DE USO</t>
  </si>
  <si>
    <t>TGM13749</t>
  </si>
  <si>
    <t>TGM13750</t>
  </si>
  <si>
    <t>TGM13751</t>
  </si>
  <si>
    <t>TGM13752</t>
  </si>
  <si>
    <t>TGM13753</t>
  </si>
  <si>
    <t>TGM13754</t>
  </si>
  <si>
    <t>TGM13755</t>
  </si>
  <si>
    <t>TGM13756</t>
  </si>
  <si>
    <t>TGM13757</t>
  </si>
  <si>
    <t>TGM13758</t>
  </si>
  <si>
    <t>TGM13759</t>
  </si>
  <si>
    <t>TGM13760</t>
  </si>
  <si>
    <t>TGM13761</t>
  </si>
  <si>
    <t>AQUILER DE PLEGARIA</t>
  </si>
  <si>
    <t>TGM13762</t>
  </si>
  <si>
    <t>TGM13763</t>
  </si>
  <si>
    <t>TGM13764</t>
  </si>
  <si>
    <t>TGM13765</t>
  </si>
  <si>
    <t>TGM13766</t>
  </si>
  <si>
    <t>TGM13767</t>
  </si>
  <si>
    <t>TGM13768</t>
  </si>
  <si>
    <t>TGM13769</t>
  </si>
  <si>
    <t>TGM13770</t>
  </si>
  <si>
    <t>TGM13771</t>
  </si>
  <si>
    <t>TGM13772</t>
  </si>
  <si>
    <t>TGM13773</t>
  </si>
  <si>
    <t>TGM13774</t>
  </si>
  <si>
    <t>TGM13775</t>
  </si>
  <si>
    <t>TGM13776</t>
  </si>
  <si>
    <t>TGM13777</t>
  </si>
  <si>
    <t>TGM13778</t>
  </si>
  <si>
    <t>TGM13779</t>
  </si>
  <si>
    <t>TGM13780</t>
  </si>
  <si>
    <t>TGM13781</t>
  </si>
  <si>
    <t>TGM13782</t>
  </si>
  <si>
    <t>TGM13783</t>
  </si>
  <si>
    <t>TGM13784</t>
  </si>
  <si>
    <t>TGM13785</t>
  </si>
  <si>
    <t>TGM13786</t>
  </si>
  <si>
    <t>TGM13787</t>
  </si>
  <si>
    <t>TGM13788</t>
  </si>
  <si>
    <t>TGM13789</t>
  </si>
  <si>
    <t>TGM13790</t>
  </si>
  <si>
    <t>INCLUIR 2DO TITULAR</t>
  </si>
  <si>
    <t>TGM13791</t>
  </si>
  <si>
    <t>CONSULTA DE PAGO</t>
  </si>
  <si>
    <t>TGM13792</t>
  </si>
  <si>
    <t>CONSULTA DE REQUISITOS PARA USO DE ESPACIO</t>
  </si>
  <si>
    <t>TGM13793</t>
  </si>
  <si>
    <t>TGM13794</t>
  </si>
  <si>
    <t>TGM13795</t>
  </si>
  <si>
    <t>TGM13796</t>
  </si>
  <si>
    <t>TGM13797</t>
  </si>
  <si>
    <t>TGM13798</t>
  </si>
  <si>
    <t>TGM13799</t>
  </si>
  <si>
    <t>TGM13800</t>
  </si>
  <si>
    <t>TGM13801</t>
  </si>
  <si>
    <t>TGM13802</t>
  </si>
  <si>
    <t>RECLAMO FOTO</t>
  </si>
  <si>
    <t>TGM13803</t>
  </si>
  <si>
    <t>TGM13804</t>
  </si>
  <si>
    <t>RECLAMO ERROR LAPIDA</t>
  </si>
  <si>
    <t>TGM13805</t>
  </si>
  <si>
    <t>TGM13806</t>
  </si>
  <si>
    <t>TGM13807</t>
  </si>
  <si>
    <t>TGM13808</t>
  </si>
  <si>
    <t>TGM13809</t>
  </si>
  <si>
    <t>TGM13810</t>
  </si>
  <si>
    <t>PRUEBA CASO RC ENVIO CORREO</t>
  </si>
  <si>
    <t>TGM13811</t>
  </si>
  <si>
    <t>TGM13812</t>
  </si>
  <si>
    <t>TGM13813</t>
  </si>
  <si>
    <t>TGM13814</t>
  </si>
  <si>
    <t>TGM13815</t>
  </si>
  <si>
    <t>TGM13816</t>
  </si>
  <si>
    <t>TGM13817</t>
  </si>
  <si>
    <t>TGM13818</t>
  </si>
  <si>
    <t>TGM13819</t>
  </si>
  <si>
    <t>TGM13820</t>
  </si>
  <si>
    <t>TGM13821</t>
  </si>
  <si>
    <t>TGM13822</t>
  </si>
  <si>
    <t>TGM13823</t>
  </si>
  <si>
    <t>TGM13824</t>
  </si>
  <si>
    <t>TGM13825</t>
  </si>
  <si>
    <t>TGM13826</t>
  </si>
  <si>
    <t>TGM13827</t>
  </si>
  <si>
    <t>TGM13828</t>
  </si>
  <si>
    <t>Libro de Reclamaciones</t>
  </si>
  <si>
    <t>Cuenta de Libro de Reclamaciones</t>
  </si>
  <si>
    <t>TGM13829</t>
  </si>
  <si>
    <t>RECLAMO DE FACTURA</t>
  </si>
  <si>
    <t>TGM13830</t>
  </si>
  <si>
    <t>TGM13831</t>
  </si>
  <si>
    <t>RECLAMO MISA</t>
  </si>
  <si>
    <t>TGM13832</t>
  </si>
  <si>
    <t>TGM13833</t>
  </si>
  <si>
    <t>TGM13834</t>
  </si>
  <si>
    <t>TGM13835</t>
  </si>
  <si>
    <t>TGM13836</t>
  </si>
  <si>
    <t>TGM13837</t>
  </si>
  <si>
    <t>TGM13838</t>
  </si>
  <si>
    <t>TGM13839</t>
  </si>
  <si>
    <t>TGM13840</t>
  </si>
  <si>
    <t>TGM13841</t>
  </si>
  <si>
    <t>TGM13842</t>
  </si>
  <si>
    <t>TGM13843</t>
  </si>
  <si>
    <t>TGM13844</t>
  </si>
  <si>
    <t>TGM13845</t>
  </si>
  <si>
    <t>TGM13846</t>
  </si>
  <si>
    <t>TGM13847</t>
  </si>
  <si>
    <t>TGM13848</t>
  </si>
  <si>
    <t>TGM13849</t>
  </si>
  <si>
    <t>RECLAMO ESCALERAS</t>
  </si>
  <si>
    <t>TGM13850</t>
  </si>
  <si>
    <t>TGM13851</t>
  </si>
  <si>
    <t>TGM13852</t>
  </si>
  <si>
    <t>TGM13853</t>
  </si>
  <si>
    <t>TGM13854</t>
  </si>
  <si>
    <t>TGM13855</t>
  </si>
  <si>
    <t>TGM13856</t>
  </si>
  <si>
    <t>TGM13857</t>
  </si>
  <si>
    <t>TGM13858</t>
  </si>
  <si>
    <t>TGM13859</t>
  </si>
  <si>
    <t>TGM13860</t>
  </si>
  <si>
    <t>TGM13861</t>
  </si>
  <si>
    <t>TGM13862</t>
  </si>
  <si>
    <t>TGM13863</t>
  </si>
  <si>
    <t>TGM13864</t>
  </si>
  <si>
    <t>TGM13865</t>
  </si>
  <si>
    <t>TGM13866</t>
  </si>
  <si>
    <t>TGM13867</t>
  </si>
  <si>
    <t>TGM13868</t>
  </si>
  <si>
    <t>RAYADURAS DE MAUSOLEO</t>
  </si>
  <si>
    <t>TGM13869</t>
  </si>
  <si>
    <t>TGM13870</t>
  </si>
  <si>
    <t>TGM13871</t>
  </si>
  <si>
    <t>TGM13872</t>
  </si>
  <si>
    <t>TGM13873</t>
  </si>
  <si>
    <t>TGM13874</t>
  </si>
  <si>
    <t>TGM13875</t>
  </si>
  <si>
    <t>TGM13876</t>
  </si>
  <si>
    <t>TGM13877</t>
  </si>
  <si>
    <t>TGM13878</t>
  </si>
  <si>
    <t>TGM13879</t>
  </si>
  <si>
    <t>TGM13880</t>
  </si>
  <si>
    <t>TGM13881</t>
  </si>
  <si>
    <t>TGM13882</t>
  </si>
  <si>
    <t>TGM13883</t>
  </si>
  <si>
    <t>TGM13884</t>
  </si>
  <si>
    <t>TGM13885</t>
  </si>
  <si>
    <t>TGM13886</t>
  </si>
  <si>
    <t>TGM13887</t>
  </si>
  <si>
    <t>TGM13888</t>
  </si>
  <si>
    <t>TGM13889</t>
  </si>
  <si>
    <t>TGM13890</t>
  </si>
  <si>
    <t>TGM13891</t>
  </si>
  <si>
    <t>TGM13892</t>
  </si>
  <si>
    <t>TGM13893</t>
  </si>
  <si>
    <t>TGM13894</t>
  </si>
  <si>
    <t>TGM13895</t>
  </si>
  <si>
    <t>TGM13896</t>
  </si>
  <si>
    <t>TGM13897</t>
  </si>
  <si>
    <t>TGM13898</t>
  </si>
  <si>
    <t>TGM13899</t>
  </si>
  <si>
    <t>TGM13900</t>
  </si>
  <si>
    <t>TGM13901</t>
  </si>
  <si>
    <t>TGM13902</t>
  </si>
  <si>
    <t>TGM13903</t>
  </si>
  <si>
    <t>TGM13904</t>
  </si>
  <si>
    <t>TGM13905</t>
  </si>
  <si>
    <t>TGM13906</t>
  </si>
  <si>
    <t>TGM13907</t>
  </si>
  <si>
    <t>TGM13908</t>
  </si>
  <si>
    <t>TGM13909</t>
  </si>
  <si>
    <t>TGM13910</t>
  </si>
  <si>
    <t>TGM13911</t>
  </si>
  <si>
    <t>TGM13912</t>
  </si>
  <si>
    <t>TGM13913</t>
  </si>
  <si>
    <t>TGM13914</t>
  </si>
  <si>
    <t>CONSULTA MEDIOS DE PAGO</t>
  </si>
  <si>
    <t>TGM13915</t>
  </si>
  <si>
    <t>LAPIDA  AUN NO COLOCADA</t>
  </si>
  <si>
    <t>TGM13916</t>
  </si>
  <si>
    <t>TGM13917</t>
  </si>
  <si>
    <t>TGM13918</t>
  </si>
  <si>
    <t>TGM13919</t>
  </si>
  <si>
    <t>TGM13920</t>
  </si>
  <si>
    <t>TGM13921</t>
  </si>
  <si>
    <t>TGM13922</t>
  </si>
  <si>
    <t>TGM13923</t>
  </si>
  <si>
    <t>TGM13924</t>
  </si>
  <si>
    <t>TGM13925</t>
  </si>
  <si>
    <t>TGM13927</t>
  </si>
  <si>
    <t>REACTIVACION DE CONTRATO POR</t>
  </si>
  <si>
    <t>TGM13928</t>
  </si>
  <si>
    <t>TGM13929</t>
  </si>
  <si>
    <t>TGM13930</t>
  </si>
  <si>
    <t>LAPIDA DE COLUMBARIO</t>
  </si>
  <si>
    <t>TGM13931</t>
  </si>
  <si>
    <t>PRUEBA 02 ENVIO CORREO</t>
  </si>
  <si>
    <t>TGM13933</t>
  </si>
  <si>
    <t>TGM13934</t>
  </si>
  <si>
    <t>TGM13935</t>
  </si>
  <si>
    <t>TGM13936</t>
  </si>
  <si>
    <t>TGM13937</t>
  </si>
  <si>
    <t>TGM13938</t>
  </si>
  <si>
    <t>TGM13939</t>
  </si>
  <si>
    <t>PRUEBA 04</t>
  </si>
  <si>
    <t>TGM13940</t>
  </si>
  <si>
    <t>TGM13941</t>
  </si>
  <si>
    <t>TGM13942</t>
  </si>
  <si>
    <t>TGM13943</t>
  </si>
  <si>
    <t>TGM13944</t>
  </si>
  <si>
    <t>TGM13945</t>
  </si>
  <si>
    <t>TGM13947</t>
  </si>
  <si>
    <t>PRUEBA CORREO</t>
  </si>
  <si>
    <t>TGM13948</t>
  </si>
  <si>
    <t>TGM13949</t>
  </si>
  <si>
    <t>SOLICITA CAMBIO DE FECHAS DE PAGO</t>
  </si>
  <si>
    <t>TGM13950</t>
  </si>
  <si>
    <t>ACTUALIZACION DE DATOS PARA ENVIO DE ESTADO DE CUENTA</t>
  </si>
  <si>
    <t>TGM13951</t>
  </si>
  <si>
    <t>TGM13952</t>
  </si>
  <si>
    <t>CONSULTA ESTADO DE SOLICITUD REACTIVACION DE CONTRATO</t>
  </si>
  <si>
    <t>TGM13953</t>
  </si>
  <si>
    <t>TGM13954</t>
  </si>
  <si>
    <t>TGM13955</t>
  </si>
  <si>
    <t>TGM13956</t>
  </si>
  <si>
    <t>TGM13957</t>
  </si>
  <si>
    <t>TGM13958</t>
  </si>
  <si>
    <t>TGM13959</t>
  </si>
  <si>
    <t>TGM13960</t>
  </si>
  <si>
    <t>TGM13961</t>
  </si>
  <si>
    <t>TGM13962</t>
  </si>
  <si>
    <t>TGM13963</t>
  </si>
  <si>
    <t>TGM13964</t>
  </si>
  <si>
    <t>TGM13965</t>
  </si>
  <si>
    <t>TGM13966</t>
  </si>
  <si>
    <t>TGM13967</t>
  </si>
  <si>
    <t>TGM13968</t>
  </si>
  <si>
    <t>TGM13969</t>
  </si>
  <si>
    <t>TGM13970</t>
  </si>
  <si>
    <t>TGM13971</t>
  </si>
  <si>
    <t>TGM13972</t>
  </si>
  <si>
    <t>TGM13973</t>
  </si>
  <si>
    <t>CONSULTA DE BOLETAS DE CONTRATO</t>
  </si>
  <si>
    <t>Yuleisi  Jacqueline Morales Gonzales Sac</t>
  </si>
  <si>
    <t>TGM13974</t>
  </si>
  <si>
    <t>TGM13975</t>
  </si>
  <si>
    <t>TGM13976</t>
  </si>
  <si>
    <t>TGM13977</t>
  </si>
  <si>
    <t>TGM13978</t>
  </si>
  <si>
    <t>TGM13979</t>
  </si>
  <si>
    <t>TGM13980</t>
  </si>
  <si>
    <t>TGM13981</t>
  </si>
  <si>
    <t>TGM13982</t>
  </si>
  <si>
    <t>TGM13983</t>
  </si>
  <si>
    <t>TGM13984</t>
  </si>
  <si>
    <t>TGM13985</t>
  </si>
  <si>
    <t>TGM13986</t>
  </si>
  <si>
    <t>TGM13987</t>
  </si>
  <si>
    <t>TGM13988</t>
  </si>
  <si>
    <t>TGM13989</t>
  </si>
  <si>
    <t>TGM13990</t>
  </si>
  <si>
    <t>TGM13991</t>
  </si>
  <si>
    <t>TGM13992</t>
  </si>
  <si>
    <t>TGM13993</t>
  </si>
  <si>
    <t>TGM13994</t>
  </si>
  <si>
    <t>TGM13995</t>
  </si>
  <si>
    <t>RECLAMO DE PERROS</t>
  </si>
  <si>
    <t>Guadalupe Chanca Peña SACCOR</t>
  </si>
  <si>
    <t>TGM13996</t>
  </si>
  <si>
    <t>TGM13997</t>
  </si>
  <si>
    <t>TGM13998</t>
  </si>
  <si>
    <t>TGM13999</t>
  </si>
  <si>
    <t>TGM14000</t>
  </si>
  <si>
    <t>TGM14001</t>
  </si>
  <si>
    <t>TGM14002</t>
  </si>
  <si>
    <t>TGM14003</t>
  </si>
  <si>
    <t>TGM14004</t>
  </si>
  <si>
    <t>TGM14005</t>
  </si>
  <si>
    <t>TGM14006</t>
  </si>
  <si>
    <t>TGM14007</t>
  </si>
  <si>
    <t>TGM14008</t>
  </si>
  <si>
    <t>TGM14009</t>
  </si>
  <si>
    <t>TGM14010</t>
  </si>
  <si>
    <t>TGM14012</t>
  </si>
  <si>
    <t>TGM14013</t>
  </si>
  <si>
    <t>TGM14014</t>
  </si>
  <si>
    <t>TGM14015</t>
  </si>
  <si>
    <t>TGM14016</t>
  </si>
  <si>
    <t>CRONO GRAMA DE PAGOS</t>
  </si>
  <si>
    <t>TGM14017</t>
  </si>
  <si>
    <t>TGM14018</t>
  </si>
  <si>
    <t>CROMOGRAMA DE PAGOS</t>
  </si>
  <si>
    <t>TGM14019</t>
  </si>
  <si>
    <t>TGM14020</t>
  </si>
  <si>
    <t>TGM14021</t>
  </si>
  <si>
    <t>ATENCI&amp;OACUTE;N EN CAMPOSANTO</t>
  </si>
  <si>
    <t>TGM14022</t>
  </si>
  <si>
    <t>TGM14023</t>
  </si>
  <si>
    <t>TGM14024</t>
  </si>
  <si>
    <t>TGM14025</t>
  </si>
  <si>
    <t>TGM14026</t>
  </si>
  <si>
    <t>TGM14027</t>
  </si>
  <si>
    <t>TGM14028</t>
  </si>
  <si>
    <t>PRUEBA CORREO 1107</t>
  </si>
  <si>
    <t>TGM14030</t>
  </si>
  <si>
    <t>PRUEBA DAVID RECLAMO Q</t>
  </si>
  <si>
    <t>TGM14031</t>
  </si>
  <si>
    <t>TGM14032</t>
  </si>
  <si>
    <t>TGM14033</t>
  </si>
  <si>
    <t>TGM14034</t>
  </si>
  <si>
    <t>TGM14035</t>
  </si>
  <si>
    <t>TGM14036</t>
  </si>
  <si>
    <t>TGM14037</t>
  </si>
  <si>
    <t>TGM14038</t>
  </si>
  <si>
    <t>TGM14039</t>
  </si>
  <si>
    <t>TGM14040</t>
  </si>
  <si>
    <t>TGM14041</t>
  </si>
  <si>
    <t>TGM14042</t>
  </si>
  <si>
    <t>TGM14043</t>
  </si>
  <si>
    <t>TGM14044</t>
  </si>
  <si>
    <t>TGM14045</t>
  </si>
  <si>
    <t>TGM14046</t>
  </si>
  <si>
    <t>TGM14047</t>
  </si>
  <si>
    <t>TGM14048</t>
  </si>
  <si>
    <t>UBICACION</t>
  </si>
  <si>
    <t>TGM14049</t>
  </si>
  <si>
    <t>TGM14050</t>
  </si>
  <si>
    <t>TGM14051</t>
  </si>
  <si>
    <t>TGM14052</t>
  </si>
  <si>
    <t>TGM14053</t>
  </si>
  <si>
    <t>TGM14054</t>
  </si>
  <si>
    <t>TGM14055</t>
  </si>
  <si>
    <t>TGM14056</t>
  </si>
  <si>
    <t>TGM14057</t>
  </si>
  <si>
    <t>TGM14058</t>
  </si>
  <si>
    <t>TGM14059</t>
  </si>
  <si>
    <t>TGM14060</t>
  </si>
  <si>
    <t>TGM14061</t>
  </si>
  <si>
    <t>TGM14062</t>
  </si>
  <si>
    <t>TGM14063</t>
  </si>
  <si>
    <t>TGM14064</t>
  </si>
  <si>
    <t>TGM14065</t>
  </si>
  <si>
    <t>TGM14066</t>
  </si>
  <si>
    <t>TGM14067</t>
  </si>
  <si>
    <t>TGM14068</t>
  </si>
  <si>
    <t>TGM14069</t>
  </si>
  <si>
    <t>TGM14070</t>
  </si>
  <si>
    <t>TGM14071</t>
  </si>
  <si>
    <t>TGM14072</t>
  </si>
  <si>
    <t>TGM14073</t>
  </si>
  <si>
    <t>TGM14074</t>
  </si>
  <si>
    <t>TGM14075</t>
  </si>
  <si>
    <t>TGM14076</t>
  </si>
  <si>
    <t>TGM14077</t>
  </si>
  <si>
    <t>TGM14078</t>
  </si>
  <si>
    <t>TGM14079</t>
  </si>
  <si>
    <t>TGM14080</t>
  </si>
  <si>
    <t>TGM14081</t>
  </si>
  <si>
    <t>TGM14082</t>
  </si>
  <si>
    <t>TGM14083</t>
  </si>
  <si>
    <t>12012</t>
  </si>
  <si>
    <t>TGM14084</t>
  </si>
  <si>
    <t>TGM14085</t>
  </si>
  <si>
    <t>TGM14086</t>
  </si>
  <si>
    <t>CREMACION</t>
  </si>
  <si>
    <t>TGM14087</t>
  </si>
  <si>
    <t>LIMPIEZA DE ESPACIO</t>
  </si>
  <si>
    <t>TGM14088</t>
  </si>
  <si>
    <t>TGM14089</t>
  </si>
  <si>
    <t>TGM14090</t>
  </si>
  <si>
    <t>TGM14091</t>
  </si>
  <si>
    <t>TGM14092</t>
  </si>
  <si>
    <t>TGM14093</t>
  </si>
  <si>
    <t>TGM14094</t>
  </si>
  <si>
    <t>TGM14095</t>
  </si>
  <si>
    <t>TGM14096</t>
  </si>
  <si>
    <t>TGM14097</t>
  </si>
  <si>
    <t>LAPIDA SIN MORTERO</t>
  </si>
  <si>
    <t>TGM14098</t>
  </si>
  <si>
    <t>TGM14099</t>
  </si>
  <si>
    <t>TGM14100</t>
  </si>
  <si>
    <t>TGM14101</t>
  </si>
  <si>
    <t>TGM14102</t>
  </si>
  <si>
    <t>TGM14103</t>
  </si>
  <si>
    <t>TGM14104</t>
  </si>
  <si>
    <t>TGM14105</t>
  </si>
  <si>
    <t>TGM14106</t>
  </si>
  <si>
    <t>TGM14107</t>
  </si>
  <si>
    <t>TGM14108</t>
  </si>
  <si>
    <t>TGM14109</t>
  </si>
  <si>
    <t>TGM14110</t>
  </si>
  <si>
    <t>TGM14111</t>
  </si>
  <si>
    <t>TGM14112</t>
  </si>
  <si>
    <t>TGM14113</t>
  </si>
  <si>
    <t>QUEJA ASPECTO DE PARQUE JDL</t>
  </si>
  <si>
    <t>TGM14114</t>
  </si>
  <si>
    <t>DEMORA DE CASI 1 AÑO COLOCAR LAPIDA</t>
  </si>
  <si>
    <t>TGM14115</t>
  </si>
  <si>
    <t>TGM14116</t>
  </si>
  <si>
    <t>TGM14117</t>
  </si>
  <si>
    <t>TGM14118</t>
  </si>
  <si>
    <t>CERTIFICCADO DE USO</t>
  </si>
  <si>
    <t>TGM14119</t>
  </si>
  <si>
    <t>TGM14120</t>
  </si>
  <si>
    <t>PINTAR LAPIDA DE NICHO</t>
  </si>
  <si>
    <t>TGM14121</t>
  </si>
  <si>
    <t>TGM14122</t>
  </si>
  <si>
    <t>TGM14123</t>
  </si>
  <si>
    <t>TGM14124</t>
  </si>
  <si>
    <t>TGM14125</t>
  </si>
  <si>
    <t>TGM14126</t>
  </si>
  <si>
    <t>TGM14127</t>
  </si>
  <si>
    <t>TGM14128</t>
  </si>
  <si>
    <t>TGM14129</t>
  </si>
  <si>
    <t>TGM14130</t>
  </si>
  <si>
    <t>TGM14131</t>
  </si>
  <si>
    <t>TGM14132</t>
  </si>
  <si>
    <t>TGM14133</t>
  </si>
  <si>
    <t>TGM14134</t>
  </si>
  <si>
    <t>TGM14135</t>
  </si>
  <si>
    <t>TGM14136</t>
  </si>
  <si>
    <t>TGM14137</t>
  </si>
  <si>
    <t>TGM14138</t>
  </si>
  <si>
    <t>TGM14139</t>
  </si>
  <si>
    <t>TGM14140</t>
  </si>
  <si>
    <t>TGM14141</t>
  </si>
  <si>
    <t>CAMBIO DE CONTRATO</t>
  </si>
  <si>
    <t>TGM14142</t>
  </si>
  <si>
    <t>TGM14143</t>
  </si>
  <si>
    <t>TGM14144</t>
  </si>
  <si>
    <t>TGM14145</t>
  </si>
  <si>
    <t>TGM14146</t>
  </si>
  <si>
    <t>TGM14147</t>
  </si>
  <si>
    <t>TGM14148</t>
  </si>
  <si>
    <t>TGM14149</t>
  </si>
  <si>
    <t>TGM14150</t>
  </si>
  <si>
    <t>TGM14151</t>
  </si>
  <si>
    <t>TGM14152</t>
  </si>
  <si>
    <t>TGM14153</t>
  </si>
  <si>
    <t>TGM14154</t>
  </si>
  <si>
    <t>TGM14155</t>
  </si>
  <si>
    <t>TGM14156</t>
  </si>
  <si>
    <t>TGM14157</t>
  </si>
  <si>
    <t>TGM14158</t>
  </si>
  <si>
    <t>TGM14159</t>
  </si>
  <si>
    <t>TGM14160</t>
  </si>
  <si>
    <t>TGM14161</t>
  </si>
  <si>
    <t>TGM14162</t>
  </si>
  <si>
    <t>TGM14163</t>
  </si>
  <si>
    <t>TGM14164</t>
  </si>
  <si>
    <t>TGM14165</t>
  </si>
  <si>
    <t>TGM14166</t>
  </si>
  <si>
    <t>TGM14167</t>
  </si>
  <si>
    <t>TGM14168</t>
  </si>
  <si>
    <t>TGM14169</t>
  </si>
  <si>
    <t>TGM14170</t>
  </si>
  <si>
    <t>TGM14171</t>
  </si>
  <si>
    <t>TGM14172</t>
  </si>
  <si>
    <t>TGM14173</t>
  </si>
  <si>
    <t>TGM14174</t>
  </si>
  <si>
    <t>TGM14175</t>
  </si>
  <si>
    <t>TGM14176</t>
  </si>
  <si>
    <t>TGM14177</t>
  </si>
  <si>
    <t>TGM14178</t>
  </si>
  <si>
    <t>TGM14179</t>
  </si>
  <si>
    <t>TGM14180</t>
  </si>
  <si>
    <t>TGM14181</t>
  </si>
  <si>
    <t>LAPIDA DESPEGADA DE BASE DE CEMENTO</t>
  </si>
  <si>
    <t>TGM14182</t>
  </si>
  <si>
    <t>TGM14183</t>
  </si>
  <si>
    <t>TGM14184</t>
  </si>
  <si>
    <t>TGM14185</t>
  </si>
  <si>
    <t>TGM14186</t>
  </si>
  <si>
    <t>TGM14187</t>
  </si>
  <si>
    <t>TGM14188</t>
  </si>
  <si>
    <t>TGM14189</t>
  </si>
  <si>
    <t>TGM14190</t>
  </si>
  <si>
    <t>TGM14191</t>
  </si>
  <si>
    <t>TGM14192</t>
  </si>
  <si>
    <t>TGM14193</t>
  </si>
  <si>
    <t>TGM14194</t>
  </si>
  <si>
    <t>TGM14195</t>
  </si>
  <si>
    <t>TGM14196</t>
  </si>
  <si>
    <t>TGM14197</t>
  </si>
  <si>
    <t>TGM14198</t>
  </si>
  <si>
    <t>TGM14199</t>
  </si>
  <si>
    <t>TGM14200</t>
  </si>
  <si>
    <t>TGM14201</t>
  </si>
  <si>
    <t>TGM14202</t>
  </si>
  <si>
    <t>TGM14203</t>
  </si>
  <si>
    <t>TGM14204</t>
  </si>
  <si>
    <t>TGM14205</t>
  </si>
  <si>
    <t>TGM14206</t>
  </si>
  <si>
    <t>PAGO DE CUOTA 201157</t>
  </si>
  <si>
    <t>TGM14207</t>
  </si>
  <si>
    <t>MANTENIMIENTO DE LAPIDA 200626</t>
  </si>
  <si>
    <t>TGM14208</t>
  </si>
  <si>
    <t>PAGO DE CUOTA 5034585</t>
  </si>
  <si>
    <t>TGM14209</t>
  </si>
  <si>
    <t>PAGO DE CUOTA 201046</t>
  </si>
  <si>
    <t>TGM14210</t>
  </si>
  <si>
    <t>TGM14211</t>
  </si>
  <si>
    <t>TGM14212</t>
  </si>
  <si>
    <t>TGM14213</t>
  </si>
  <si>
    <t>TGM14214</t>
  </si>
  <si>
    <t>TGM14215</t>
  </si>
  <si>
    <t>TGM14216</t>
  </si>
  <si>
    <t>PAGO DE CUOTA 200564</t>
  </si>
  <si>
    <t>TGM14217</t>
  </si>
  <si>
    <t>TGM14218</t>
  </si>
  <si>
    <t>TGM14219</t>
  </si>
  <si>
    <t>TGM14220</t>
  </si>
  <si>
    <t>TGM14221</t>
  </si>
  <si>
    <t>TGM14222</t>
  </si>
  <si>
    <t>PAGO DE CUOTA 200067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</si>
  <si>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</si>
  <si>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</si>
  <si>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</si>
  <si>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</si>
  <si>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</si>
  <si>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</si>
  <si>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</si>
  <si>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</si>
  <si>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</si>
  <si>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Suma de ENERO</t>
  </si>
  <si>
    <t>Suma de FEBRERO</t>
  </si>
  <si>
    <t>Suma de MARZO</t>
  </si>
  <si>
    <t>Suma de ABRIL</t>
  </si>
  <si>
    <t>Suma de MAYO</t>
  </si>
  <si>
    <t>Suma de JUNIO</t>
  </si>
  <si>
    <t>Suma de JULIO</t>
  </si>
  <si>
    <t>Valores</t>
  </si>
  <si>
    <t>Mar</t>
  </si>
  <si>
    <t>Abr</t>
  </si>
  <si>
    <t>Feb</t>
  </si>
  <si>
    <t xml:space="preserve"> Ene</t>
  </si>
  <si>
    <t xml:space="preserve"> May</t>
  </si>
  <si>
    <t>Jun</t>
  </si>
  <si>
    <t>Jul</t>
  </si>
  <si>
    <t>TGM14223</t>
  </si>
  <si>
    <t>TGM14224</t>
  </si>
  <si>
    <t>TGM14225</t>
  </si>
  <si>
    <t>CONSULTA INHUMACION</t>
  </si>
  <si>
    <t>TGM14226</t>
  </si>
  <si>
    <t>TGM14227</t>
  </si>
  <si>
    <t>TGM14228</t>
  </si>
  <si>
    <t>TGM14229</t>
  </si>
  <si>
    <t>TGM14230</t>
  </si>
  <si>
    <t>TGM14231</t>
  </si>
  <si>
    <t>TGM14232</t>
  </si>
  <si>
    <t>TGM14233</t>
  </si>
  <si>
    <t>TGM14234</t>
  </si>
  <si>
    <t>TGM14235</t>
  </si>
  <si>
    <t>TGM14236</t>
  </si>
  <si>
    <t>TGM14237</t>
  </si>
  <si>
    <t>PAGO DE CUOTA 200971</t>
  </si>
  <si>
    <t>TGM14238</t>
  </si>
  <si>
    <t>TGM14239</t>
  </si>
  <si>
    <t>TGM14240</t>
  </si>
  <si>
    <t>CONSULTA SOBRE LAPIDA</t>
  </si>
  <si>
    <t>TGM14241</t>
  </si>
  <si>
    <t>REQUISITOS EXHUMACION</t>
  </si>
  <si>
    <t>TGM14242</t>
  </si>
  <si>
    <t>TGM14243</t>
  </si>
  <si>
    <t>TGM14244</t>
  </si>
  <si>
    <t>TGM14245</t>
  </si>
  <si>
    <t>TGM14246</t>
  </si>
  <si>
    <t>TGM14247</t>
  </si>
  <si>
    <t>TGM14248</t>
  </si>
  <si>
    <t>TGM14249</t>
  </si>
  <si>
    <t>TGM14250</t>
  </si>
  <si>
    <t>TGM14251</t>
  </si>
  <si>
    <t>TGM14252</t>
  </si>
  <si>
    <t>TGM14253</t>
  </si>
  <si>
    <t>LAPIDA COLINDANTE</t>
  </si>
  <si>
    <t>TGM14254</t>
  </si>
  <si>
    <t>TGM14255</t>
  </si>
  <si>
    <t>TGM14256</t>
  </si>
  <si>
    <t>TGM14257</t>
  </si>
  <si>
    <t>TGM14258</t>
  </si>
  <si>
    <t>TGM14259</t>
  </si>
  <si>
    <t>TGM14260</t>
  </si>
  <si>
    <t>TGM14261</t>
  </si>
  <si>
    <t>TGM14262</t>
  </si>
  <si>
    <t>TGM14263</t>
  </si>
  <si>
    <t>TGM14264</t>
  </si>
  <si>
    <t>TGM14265</t>
  </si>
  <si>
    <t>PAGO DE CUOTA 201136</t>
  </si>
  <si>
    <t>TGM14266</t>
  </si>
  <si>
    <t>TGM14267</t>
  </si>
  <si>
    <t>PAGO CUOTA 200606</t>
  </si>
  <si>
    <t>TGM14268</t>
  </si>
  <si>
    <t>ALQUILER DE PLEGARIA 200606</t>
  </si>
  <si>
    <t>TGM14269</t>
  </si>
  <si>
    <t>ACTUALIZACION DE PAGOS</t>
  </si>
  <si>
    <t>TGM14270</t>
  </si>
  <si>
    <t>TGM14271</t>
  </si>
  <si>
    <t>TGM14272</t>
  </si>
  <si>
    <t>TGM14273</t>
  </si>
  <si>
    <t>TGM14274</t>
  </si>
  <si>
    <t>TGM14275</t>
  </si>
  <si>
    <t>PAGO FOMA 200600</t>
  </si>
  <si>
    <t>TGM14276</t>
  </si>
  <si>
    <t>TGM14277</t>
  </si>
  <si>
    <t>TGM14278</t>
  </si>
  <si>
    <t>TGM14279</t>
  </si>
  <si>
    <t>TGM14280</t>
  </si>
  <si>
    <t>TGM14281</t>
  </si>
  <si>
    <t>TGM14282</t>
  </si>
  <si>
    <t>TGM14283</t>
  </si>
  <si>
    <t>TGM14284</t>
  </si>
  <si>
    <t>TGM14285</t>
  </si>
  <si>
    <t>TGM14286</t>
  </si>
  <si>
    <t>TGM14287</t>
  </si>
  <si>
    <t>TGM14288</t>
  </si>
  <si>
    <t>TGM14289</t>
  </si>
  <si>
    <t>TGM14290</t>
  </si>
  <si>
    <t>TGM14291</t>
  </si>
  <si>
    <t>TGM14292</t>
  </si>
  <si>
    <t>TGM14293</t>
  </si>
  <si>
    <t>TGM14294</t>
  </si>
  <si>
    <t>TGM14295</t>
  </si>
  <si>
    <t>TGM14296</t>
  </si>
  <si>
    <t>(en blanco)</t>
  </si>
  <si>
    <t>TGM14297</t>
  </si>
  <si>
    <t>TGM14298</t>
  </si>
  <si>
    <t>TGM14299</t>
  </si>
  <si>
    <t>TGM14300</t>
  </si>
  <si>
    <t>TGM14301</t>
  </si>
  <si>
    <t>TGM14302</t>
  </si>
  <si>
    <t>TGM14303</t>
  </si>
  <si>
    <t>TGM14304</t>
  </si>
  <si>
    <t>TGM14305</t>
  </si>
  <si>
    <t>TGM14306</t>
  </si>
  <si>
    <t>TGM14307</t>
  </si>
  <si>
    <t>TGM14308</t>
  </si>
  <si>
    <t>TGM14309</t>
  </si>
  <si>
    <t>TGM14310</t>
  </si>
  <si>
    <t>TGM14311</t>
  </si>
  <si>
    <t>TGM14312</t>
  </si>
  <si>
    <t>TGM14313</t>
  </si>
  <si>
    <t>TGM14314</t>
  </si>
  <si>
    <t>TGM14315</t>
  </si>
  <si>
    <t>TGM14316</t>
  </si>
  <si>
    <t>TGM14317</t>
  </si>
  <si>
    <t>TGM14318</t>
  </si>
  <si>
    <t>TGM14319</t>
  </si>
  <si>
    <t>TGM14320</t>
  </si>
  <si>
    <t>TGM14321</t>
  </si>
  <si>
    <t>TGM14322</t>
  </si>
  <si>
    <t>TGM14323</t>
  </si>
  <si>
    <t>TGM14324</t>
  </si>
  <si>
    <t>TGM14325</t>
  </si>
  <si>
    <t>TGM14326</t>
  </si>
  <si>
    <t>TGM14327</t>
  </si>
  <si>
    <t>TGM14328</t>
  </si>
  <si>
    <t>TGM14329</t>
  </si>
  <si>
    <t>TGM14330</t>
  </si>
  <si>
    <t>TGM14331</t>
  </si>
  <si>
    <t>TGM14332</t>
  </si>
  <si>
    <t>TGM14333</t>
  </si>
  <si>
    <t>TGM14334</t>
  </si>
  <si>
    <t>TGM14335</t>
  </si>
  <si>
    <t>TGM14336</t>
  </si>
  <si>
    <t>TGM14337</t>
  </si>
  <si>
    <t>TGM14338</t>
  </si>
  <si>
    <t>TGM14339</t>
  </si>
  <si>
    <t>TGM14340</t>
  </si>
  <si>
    <t>TGM14341</t>
  </si>
  <si>
    <t>TGM14342</t>
  </si>
  <si>
    <t>TGM14343</t>
  </si>
  <si>
    <t>TGM14344</t>
  </si>
  <si>
    <t>TGM14345</t>
  </si>
  <si>
    <t>TGM14346</t>
  </si>
  <si>
    <t>PAGO CUOTA 5021625</t>
  </si>
  <si>
    <t>TGM14347</t>
  </si>
  <si>
    <t>TGM14348</t>
  </si>
  <si>
    <t>TGM14349</t>
  </si>
  <si>
    <t>NUMERO DE CONTRATO 200617</t>
  </si>
  <si>
    <t>TGM14350</t>
  </si>
  <si>
    <t>TGM14351</t>
  </si>
  <si>
    <t>ENTREGA DE AD 200423</t>
  </si>
  <si>
    <t>TGM14352</t>
  </si>
  <si>
    <t>TGM14353</t>
  </si>
  <si>
    <t>TGM14354</t>
  </si>
  <si>
    <t>PAGO CUOTA 5026455</t>
  </si>
  <si>
    <t>TGM14355</t>
  </si>
  <si>
    <t>TGM14356</t>
  </si>
  <si>
    <t>TGM14357</t>
  </si>
  <si>
    <t>PAGO CUOTA 5050061</t>
  </si>
  <si>
    <t>TGM14358</t>
  </si>
  <si>
    <t>TGM14359</t>
  </si>
  <si>
    <t>TGM14360</t>
  </si>
  <si>
    <t>TGM14361</t>
  </si>
  <si>
    <t>TGM14362</t>
  </si>
  <si>
    <t>TGM14363</t>
  </si>
  <si>
    <t>RESPONSO 200518</t>
  </si>
  <si>
    <t>TGM14364</t>
  </si>
  <si>
    <t>PRUEBA RECLAMO QUEJA EXHUMACI&amp;OACUTE;N</t>
  </si>
  <si>
    <t>TGM14365</t>
  </si>
  <si>
    <t>PRUEBA REQUERIMIENTO EXHUMACION TRASLADO EXTERNO</t>
  </si>
  <si>
    <t>TGM14366</t>
  </si>
  <si>
    <t>TGM14367</t>
  </si>
  <si>
    <t>ESTADO DE CUENTA 201016</t>
  </si>
  <si>
    <t>TGM14368</t>
  </si>
  <si>
    <t>ESTADO DE CUENTA 200345</t>
  </si>
  <si>
    <t>TGM14369</t>
  </si>
  <si>
    <t>TGM14370</t>
  </si>
  <si>
    <t>TGM14371</t>
  </si>
  <si>
    <t>TGM14372</t>
  </si>
  <si>
    <t>TGM14373</t>
  </si>
  <si>
    <t>TGM14374</t>
  </si>
  <si>
    <t>TGM14375</t>
  </si>
  <si>
    <t>TGM14376</t>
  </si>
  <si>
    <t>NUMERO DE CONTRATO 200913</t>
  </si>
  <si>
    <t>TGM14377</t>
  </si>
  <si>
    <t>TGM14378</t>
  </si>
  <si>
    <t>TGM14379</t>
  </si>
  <si>
    <t>TGM14380</t>
  </si>
  <si>
    <t>TGM14381</t>
  </si>
  <si>
    <t>TGM14382</t>
  </si>
  <si>
    <t>TGM14383</t>
  </si>
  <si>
    <t>TGM14384</t>
  </si>
  <si>
    <t>PRUEBA USO DE ESPACIO</t>
  </si>
  <si>
    <t>TGM14385</t>
  </si>
  <si>
    <t>TGM14386</t>
  </si>
  <si>
    <t>PRUEBA RECLAMO LAPIDA</t>
  </si>
  <si>
    <t>TGM14387</t>
  </si>
  <si>
    <t>PRUEBA COMPRA DE FLORES</t>
  </si>
  <si>
    <t>TGM14388</t>
  </si>
  <si>
    <t>USO DE SU ESPACIO</t>
  </si>
  <si>
    <t>TGM14389</t>
  </si>
  <si>
    <t>ERROR EN PLOTEO DE LAPIDA</t>
  </si>
  <si>
    <t>TGM14390</t>
  </si>
  <si>
    <t>TGM14391</t>
  </si>
  <si>
    <t>TGM14392</t>
  </si>
  <si>
    <t>TGM14393</t>
  </si>
  <si>
    <t>200254 RESPONSO</t>
  </si>
  <si>
    <t>TGM14394</t>
  </si>
  <si>
    <t>TGM14395</t>
  </si>
  <si>
    <t>TGM14396</t>
  </si>
  <si>
    <t>TGM14397</t>
  </si>
  <si>
    <t>CAMBIO DE CRONOGRAMA 200345</t>
  </si>
  <si>
    <t>TGM14398</t>
  </si>
  <si>
    <t>TGM14399</t>
  </si>
  <si>
    <t>PRUEBA REQUERIMIENTO COBRO RE PROGRAMACI&amp;OACUTE;N DE CUOTAS</t>
  </si>
  <si>
    <t>TGM14400</t>
  </si>
  <si>
    <t>TGM14401</t>
  </si>
  <si>
    <t>PRUEBA RECLAMO QUEJA DISCONFORMIDAD DE CLIENTE ATENCION CONSEJERO</t>
  </si>
  <si>
    <t>Rosario Bautista Lonazco jef</t>
  </si>
  <si>
    <t>TGM14402</t>
  </si>
  <si>
    <t>PRUEBA  CAMBIO C&amp;OACUTE;DIGO DE PLATAFORMA</t>
  </si>
  <si>
    <t>TGM14403</t>
  </si>
  <si>
    <t>PRUEBA CAMBIO DE ENCHAPE</t>
  </si>
  <si>
    <t>TGM14404</t>
  </si>
  <si>
    <t>PRUEBA CONSTRUCCI&amp;OACUTE;N MAUSOLEO</t>
  </si>
  <si>
    <t>TGM14406</t>
  </si>
  <si>
    <t>TGM14407</t>
  </si>
  <si>
    <t>PAGO DE CUOTA 201008</t>
  </si>
  <si>
    <t>TGM14408</t>
  </si>
  <si>
    <t>PRUEBA REPINTADO</t>
  </si>
  <si>
    <t>TGM14409</t>
  </si>
  <si>
    <t>PAGO DE CUOTA 201009</t>
  </si>
  <si>
    <t>TGM14410</t>
  </si>
  <si>
    <t>RESPONSO 200466</t>
  </si>
  <si>
    <t>TGM14411</t>
  </si>
  <si>
    <t>PRUEBA RECLAMO QUEJA CAMBIO CODIGO</t>
  </si>
  <si>
    <t>TGM14412</t>
  </si>
  <si>
    <t>INCREMENTO DE CAPITAL 5050060</t>
  </si>
  <si>
    <t>TGM14413</t>
  </si>
  <si>
    <t>TGM14414</t>
  </si>
  <si>
    <t>PRUEBA RECLAMO HORARIO DE ATENCI&amp;OACUTE;N</t>
  </si>
  <si>
    <t>TGM14415</t>
  </si>
  <si>
    <t>TGM14416</t>
  </si>
  <si>
    <t>PAGO CUOTA 200788</t>
  </si>
  <si>
    <t>TGM14417</t>
  </si>
  <si>
    <t>TGM14418</t>
  </si>
  <si>
    <t>PAGO DE CUOTA 5021855</t>
  </si>
  <si>
    <t>TGM14419</t>
  </si>
  <si>
    <t>TGM14420</t>
  </si>
  <si>
    <t>TGM14421</t>
  </si>
  <si>
    <t>NUMERO DE CONTRATO 201079</t>
  </si>
  <si>
    <t>TGM14422</t>
  </si>
  <si>
    <t>TGM14423</t>
  </si>
  <si>
    <t>NUMERO DE CONTRATO 200122</t>
  </si>
  <si>
    <t>TGM14424</t>
  </si>
  <si>
    <t>TGM14425</t>
  </si>
  <si>
    <t>TGM14426</t>
  </si>
  <si>
    <t>TGM14427</t>
  </si>
  <si>
    <t>TGM14428</t>
  </si>
  <si>
    <t>TGM14429</t>
  </si>
  <si>
    <t>TGM14430</t>
  </si>
  <si>
    <t>TGM14431</t>
  </si>
  <si>
    <t>TGM14432</t>
  </si>
  <si>
    <t>TGM14433</t>
  </si>
  <si>
    <t>TGM14434</t>
  </si>
  <si>
    <t>TGM14435</t>
  </si>
  <si>
    <t>TGM14436</t>
  </si>
  <si>
    <t>ACTUALIZACIÓN DE DATOS</t>
  </si>
  <si>
    <t>TGM14437</t>
  </si>
  <si>
    <t>TGM14438</t>
  </si>
  <si>
    <t>PAGO DE CUOTA 5050071</t>
  </si>
  <si>
    <t>TGM14439</t>
  </si>
  <si>
    <t>BOLETA 5035565</t>
  </si>
  <si>
    <t>TGM14440</t>
  </si>
  <si>
    <t>NUMERO DE CONTRATO 200579</t>
  </si>
  <si>
    <t>TGM14441</t>
  </si>
  <si>
    <t>MANTENIMIENTO DE PLACA 5033915</t>
  </si>
  <si>
    <t>TGM14442</t>
  </si>
  <si>
    <t>TGM14443</t>
  </si>
  <si>
    <t>TGM14444</t>
  </si>
  <si>
    <t>TGM14445</t>
  </si>
  <si>
    <t>TGM14446</t>
  </si>
  <si>
    <t>TGM14447</t>
  </si>
  <si>
    <t>TGM14448</t>
  </si>
  <si>
    <t>TGM14449</t>
  </si>
  <si>
    <t>PAGO FOMA 201209</t>
  </si>
  <si>
    <t>TGM14450</t>
  </si>
  <si>
    <t>RECLAMO DE LA NIVELACION DE ESPACIO</t>
  </si>
  <si>
    <t>TGM14451</t>
  </si>
  <si>
    <t>TGM14452</t>
  </si>
  <si>
    <t>TGM14453</t>
  </si>
  <si>
    <t>TGM14454</t>
  </si>
  <si>
    <t>TGM14455</t>
  </si>
  <si>
    <t>TGM14456</t>
  </si>
  <si>
    <t>TGM14457</t>
  </si>
  <si>
    <t>TGM14458</t>
  </si>
  <si>
    <t>TGM14459</t>
  </si>
  <si>
    <t>TGM14460</t>
  </si>
  <si>
    <t>TGM14461</t>
  </si>
  <si>
    <t>TGM14462</t>
  </si>
  <si>
    <t>TGM14463</t>
  </si>
  <si>
    <t>TGM14464</t>
  </si>
  <si>
    <t>TGM14465</t>
  </si>
  <si>
    <t>TGM14466</t>
  </si>
  <si>
    <t>TGM14467</t>
  </si>
  <si>
    <t>CODIGO CIP 200951</t>
  </si>
  <si>
    <t>TGM14468</t>
  </si>
  <si>
    <t>ESTADO DE CUENTA 5041265</t>
  </si>
  <si>
    <t>TGM14469</t>
  </si>
  <si>
    <t>USO DE ESPACIO 201057</t>
  </si>
  <si>
    <t>TGM14470</t>
  </si>
  <si>
    <t>ESTADO DE CUENTA 200218</t>
  </si>
  <si>
    <t>TGM14471</t>
  </si>
  <si>
    <t>TGM14472</t>
  </si>
  <si>
    <t>TGM14473</t>
  </si>
  <si>
    <t>TGM14474</t>
  </si>
  <si>
    <t>TGM14475</t>
  </si>
  <si>
    <t>TGM14476</t>
  </si>
  <si>
    <t>TGM14477</t>
  </si>
  <si>
    <t>TGM14478</t>
  </si>
  <si>
    <t>TGM14479</t>
  </si>
  <si>
    <t>TGM14480</t>
  </si>
  <si>
    <t>TGM14481</t>
  </si>
  <si>
    <t>TGM14482</t>
  </si>
  <si>
    <t>PAGO FOMA 200148</t>
  </si>
  <si>
    <t>TGM14483</t>
  </si>
  <si>
    <t>PAGO FOMA 200685</t>
  </si>
  <si>
    <t>TGM14484</t>
  </si>
  <si>
    <t>TGM14485</t>
  </si>
  <si>
    <t>TGM14486</t>
  </si>
  <si>
    <t>TGM14487</t>
  </si>
  <si>
    <t>ESTADO DE CUENTA 200165</t>
  </si>
  <si>
    <t>TGM14488</t>
  </si>
  <si>
    <t>PAGO FOMA 200658</t>
  </si>
  <si>
    <t>TGM14489</t>
  </si>
  <si>
    <t>TGM14490</t>
  </si>
  <si>
    <t>TGM14491</t>
  </si>
  <si>
    <t>TGM14492</t>
  </si>
  <si>
    <t>TGM14493</t>
  </si>
  <si>
    <t>CERTIFICADO DE USO 200685</t>
  </si>
  <si>
    <t>TGM14494</t>
  </si>
  <si>
    <t>CERTIFICADO DE USO 200658</t>
  </si>
  <si>
    <t>TGM14495</t>
  </si>
  <si>
    <t>TGM14496</t>
  </si>
  <si>
    <t>TRASLADO 200641</t>
  </si>
  <si>
    <t>TGM14497</t>
  </si>
  <si>
    <t>TGM14498</t>
  </si>
  <si>
    <t>RESPONSO 200478</t>
  </si>
  <si>
    <t>TGM14499</t>
  </si>
  <si>
    <t>TGM14500</t>
  </si>
  <si>
    <t>TGM14501</t>
  </si>
  <si>
    <t>NUMERO DE CONTRATO 5037215</t>
  </si>
  <si>
    <t>TGM14502</t>
  </si>
  <si>
    <t>TGM14503</t>
  </si>
  <si>
    <t>TGM14504</t>
  </si>
  <si>
    <t>TGM14505</t>
  </si>
  <si>
    <t>TGM14506</t>
  </si>
  <si>
    <t>TGM14507</t>
  </si>
  <si>
    <t>TGM14508</t>
  </si>
  <si>
    <t>TGM14509</t>
  </si>
  <si>
    <t>TGM14510</t>
  </si>
  <si>
    <t>TGM14511</t>
  </si>
  <si>
    <t>TGM14512</t>
  </si>
  <si>
    <t>TRASLADO 200402</t>
  </si>
  <si>
    <t>TGM14513</t>
  </si>
  <si>
    <t>PAGO FOMA 200036</t>
  </si>
  <si>
    <t>TGM14514</t>
  </si>
  <si>
    <t>PAGO FOMA 200100</t>
  </si>
  <si>
    <t>TGM14515</t>
  </si>
  <si>
    <t>TGM14516</t>
  </si>
  <si>
    <t>TGM14517</t>
  </si>
  <si>
    <t>PAGO CUOTA 200096</t>
  </si>
  <si>
    <t>TGM14518</t>
  </si>
  <si>
    <t>TGM14519</t>
  </si>
  <si>
    <t>TGM14520</t>
  </si>
  <si>
    <t>PAGO CUOTA200674</t>
  </si>
  <si>
    <t>TGM14521</t>
  </si>
  <si>
    <t>TGM14522</t>
  </si>
  <si>
    <t>TGM14523</t>
  </si>
  <si>
    <t>TGM14524</t>
  </si>
  <si>
    <t>TGM14525</t>
  </si>
  <si>
    <t>PAGO CUOTA 5009685</t>
  </si>
  <si>
    <t>TGM14526</t>
  </si>
  <si>
    <t>TGM14527</t>
  </si>
  <si>
    <t>COTIZACION DE FLORERO NICHO ANTIGUO</t>
  </si>
  <si>
    <t>TGM14528</t>
  </si>
  <si>
    <t>TGM14529</t>
  </si>
  <si>
    <t>TGM14530</t>
  </si>
  <si>
    <t>TGM14531</t>
  </si>
  <si>
    <t>TGM14532</t>
  </si>
  <si>
    <t>TGM14533</t>
  </si>
  <si>
    <t>TGM14534</t>
  </si>
  <si>
    <t>TGM14535</t>
  </si>
  <si>
    <t>TGM14536</t>
  </si>
  <si>
    <t>TGM14537</t>
  </si>
  <si>
    <t>TGM14538</t>
  </si>
  <si>
    <t>TGM14539</t>
  </si>
  <si>
    <t>TGM14540</t>
  </si>
  <si>
    <t>TGM14541</t>
  </si>
  <si>
    <t>TGM14542</t>
  </si>
  <si>
    <t>MISA DE RCUERDO</t>
  </si>
  <si>
    <t>TGM14543</t>
  </si>
  <si>
    <t>TGM14544</t>
  </si>
  <si>
    <t>PRUEBA CORREO CASO 2</t>
  </si>
  <si>
    <t>TGM14545</t>
  </si>
  <si>
    <t>PRUEBA CASO 3</t>
  </si>
  <si>
    <t>TGM14546</t>
  </si>
  <si>
    <t>PRUEBA CORREO 4</t>
  </si>
  <si>
    <t>TGM14547</t>
  </si>
  <si>
    <t>PRUEBA CORREO 5</t>
  </si>
  <si>
    <t>TGM14548</t>
  </si>
  <si>
    <t>PRUEBA 6 MANT.ESP.</t>
  </si>
  <si>
    <t>TGM14549</t>
  </si>
  <si>
    <t>TGM14550</t>
  </si>
  <si>
    <t>TGM14551</t>
  </si>
  <si>
    <t>TGM14552</t>
  </si>
  <si>
    <t>TGM14553</t>
  </si>
  <si>
    <t>TGM14554</t>
  </si>
  <si>
    <t>TGM14555</t>
  </si>
  <si>
    <t>TGM14556</t>
  </si>
  <si>
    <t>TGM14557</t>
  </si>
  <si>
    <t>TGM14558</t>
  </si>
  <si>
    <t>PAGO FOMA 200076</t>
  </si>
  <si>
    <t>TGM14559</t>
  </si>
  <si>
    <t>PAGO CUOTA 5002815</t>
  </si>
  <si>
    <t>TGM14560</t>
  </si>
  <si>
    <t>INCREMENTO DE CAPITAL 5050065</t>
  </si>
  <si>
    <t>TGM14561</t>
  </si>
  <si>
    <t>PAGO CUOTA 5035255</t>
  </si>
  <si>
    <t>TGM14562</t>
  </si>
  <si>
    <t>TGM14563</t>
  </si>
  <si>
    <t>TGM14564</t>
  </si>
  <si>
    <t>TGM14565</t>
  </si>
  <si>
    <t>TGM14566</t>
  </si>
  <si>
    <t>TGM14567</t>
  </si>
  <si>
    <t>TGM14568</t>
  </si>
  <si>
    <t>TGM14569</t>
  </si>
  <si>
    <t>TGM14570</t>
  </si>
  <si>
    <t>TGM14571</t>
  </si>
  <si>
    <t>PAGO CUOTA 201242</t>
  </si>
  <si>
    <t>TGM14572</t>
  </si>
  <si>
    <t>TGM14573</t>
  </si>
  <si>
    <t>QUEJA DE PERDIDA DE FLORERO</t>
  </si>
  <si>
    <t>TGM14574</t>
  </si>
  <si>
    <t>TGM14575</t>
  </si>
  <si>
    <t>TGM14576</t>
  </si>
  <si>
    <t>TGM14577</t>
  </si>
  <si>
    <t>TGM14578</t>
  </si>
  <si>
    <t>MANTENIMIENTO DE LAPIDA 201139</t>
  </si>
  <si>
    <t>TGM14579</t>
  </si>
  <si>
    <t>PAGO CUOTA 200083</t>
  </si>
  <si>
    <t>TGM14580</t>
  </si>
  <si>
    <t>PAGO CUOTA 200082</t>
  </si>
  <si>
    <t>TGM14581</t>
  </si>
  <si>
    <t>TGM14582</t>
  </si>
  <si>
    <t>TGM14583</t>
  </si>
  <si>
    <t>TGM14584</t>
  </si>
  <si>
    <t>TGM14585</t>
  </si>
  <si>
    <t>TGM14586</t>
  </si>
  <si>
    <t>TGM14587</t>
  </si>
  <si>
    <t>TGM14588</t>
  </si>
  <si>
    <t>FLORERO HUECO</t>
  </si>
  <si>
    <t>TGM14589</t>
  </si>
  <si>
    <t>REGRABACION DE LAPIDA</t>
  </si>
  <si>
    <t>TGM14590</t>
  </si>
  <si>
    <t>TGM14591</t>
  </si>
  <si>
    <t>TGM14592</t>
  </si>
  <si>
    <t>TGM14593</t>
  </si>
  <si>
    <t>PAGO CUOTA 5019715</t>
  </si>
  <si>
    <t>TGM14594</t>
  </si>
  <si>
    <t>TGM14595</t>
  </si>
  <si>
    <t>TGM14596</t>
  </si>
  <si>
    <t>PAGO FOMA 200127</t>
  </si>
  <si>
    <t>TGM14597</t>
  </si>
  <si>
    <t>TGM14598</t>
  </si>
  <si>
    <t>TGM14599</t>
  </si>
  <si>
    <t>REQUISITOS PARA INHUMACION</t>
  </si>
  <si>
    <t>TGM14600</t>
  </si>
  <si>
    <t>TGM14601</t>
  </si>
  <si>
    <t>TGM14602</t>
  </si>
  <si>
    <t>TGM14603</t>
  </si>
  <si>
    <t>TGM14604</t>
  </si>
  <si>
    <t>CERTIFICADO DE USO 5050060</t>
  </si>
  <si>
    <t>TGM14605</t>
  </si>
  <si>
    <t>TGM14606</t>
  </si>
  <si>
    <t>COTIZACION DE CABECERAS</t>
  </si>
  <si>
    <t>TGM14607</t>
  </si>
  <si>
    <t>TGM14608</t>
  </si>
  <si>
    <t>TGM14609</t>
  </si>
  <si>
    <t>TGM14610</t>
  </si>
  <si>
    <t>TGM14611</t>
  </si>
  <si>
    <t>TGM14612</t>
  </si>
  <si>
    <t>TGM14613</t>
  </si>
  <si>
    <t>TGM14614</t>
  </si>
  <si>
    <t>TGM14615</t>
  </si>
  <si>
    <t>TGM14616</t>
  </si>
  <si>
    <t>TGM14617</t>
  </si>
  <si>
    <t>MANTENIMIENTO DE LA PLACA</t>
  </si>
  <si>
    <t>TGM14618</t>
  </si>
  <si>
    <t>TGM14619</t>
  </si>
  <si>
    <t>TGM14620</t>
  </si>
  <si>
    <t>TGM14621</t>
  </si>
  <si>
    <t>PRUEBA MANTENIMIENTO ESPACIO</t>
  </si>
  <si>
    <t>TGM14622</t>
  </si>
  <si>
    <t>TGM14623</t>
  </si>
  <si>
    <t>TGM14624</t>
  </si>
  <si>
    <t>TGM14625</t>
  </si>
  <si>
    <t>TGM14626</t>
  </si>
  <si>
    <t>TGM14627</t>
  </si>
  <si>
    <t>PRUEBA TAREAS O CORREOS</t>
  </si>
  <si>
    <t>TGM14628</t>
  </si>
  <si>
    <t>TGM14629</t>
  </si>
  <si>
    <t>TGM14630</t>
  </si>
  <si>
    <t>DEVOLUCION DE DINERO</t>
  </si>
  <si>
    <t>TGM14631</t>
  </si>
  <si>
    <t>PRUEBA 01 CON CORREO</t>
  </si>
  <si>
    <t>TGM14632</t>
  </si>
  <si>
    <t>TGM14633</t>
  </si>
  <si>
    <t>PRUEBA 03 SIN CORREO</t>
  </si>
  <si>
    <t>TGM14634</t>
  </si>
  <si>
    <t>PRUEBA CON CORREO</t>
  </si>
  <si>
    <t>TGM14635</t>
  </si>
  <si>
    <t>TGM14636</t>
  </si>
  <si>
    <t>TGM14637</t>
  </si>
  <si>
    <t>TGM14638</t>
  </si>
  <si>
    <t>TGM14639</t>
  </si>
  <si>
    <t>TGM14640</t>
  </si>
  <si>
    <t>TGM14641</t>
  </si>
  <si>
    <t>TGM14642</t>
  </si>
  <si>
    <t>TGM14643</t>
  </si>
  <si>
    <t>TGM14644</t>
  </si>
  <si>
    <t>TGM14645</t>
  </si>
  <si>
    <t>TGM14646</t>
  </si>
  <si>
    <t>PRUEBA RESOLUCI&amp;OACUTE;N</t>
  </si>
  <si>
    <t>Resolución contrato</t>
  </si>
  <si>
    <t>TGM14647</t>
  </si>
  <si>
    <t>TGM14648</t>
  </si>
  <si>
    <t>TGM14649</t>
  </si>
  <si>
    <t>RESPONSO 201130</t>
  </si>
  <si>
    <t>TGM14650</t>
  </si>
  <si>
    <t>PAGO FOMA 200739</t>
  </si>
  <si>
    <t>TGM14651</t>
  </si>
  <si>
    <t>CONSULTA PARA USO DE ESPACIO</t>
  </si>
  <si>
    <t>TGM14652</t>
  </si>
  <si>
    <t>TGM14653</t>
  </si>
  <si>
    <t>TGM14654</t>
  </si>
  <si>
    <t>TGM14655</t>
  </si>
  <si>
    <t>TGM14656</t>
  </si>
  <si>
    <t>TGM14657</t>
  </si>
  <si>
    <t>TGM14658</t>
  </si>
  <si>
    <t>TGM14659</t>
  </si>
  <si>
    <t>TGM14660</t>
  </si>
  <si>
    <t>TGM14661</t>
  </si>
  <si>
    <t>CERTIFICADO DE USO 200739</t>
  </si>
  <si>
    <t>TGM14662</t>
  </si>
  <si>
    <t>TGM14663</t>
  </si>
  <si>
    <t>RECLAMO COLOCACI&amp;OACUTE;N DE LAPIDA</t>
  </si>
  <si>
    <t>TGM14664</t>
  </si>
  <si>
    <t>LAPIDA SIN FORMATO</t>
  </si>
  <si>
    <t>TGM14665</t>
  </si>
  <si>
    <t>TGM14666</t>
  </si>
  <si>
    <t>TGM14667</t>
  </si>
  <si>
    <t>TGM14668</t>
  </si>
  <si>
    <t>RESPONSO 5014855</t>
  </si>
  <si>
    <t>TGM14669</t>
  </si>
  <si>
    <t>TGM14670</t>
  </si>
  <si>
    <t>TGM14671</t>
  </si>
  <si>
    <t>RECLAMO DE FLORES</t>
  </si>
  <si>
    <t>TGM14672</t>
  </si>
  <si>
    <t>TGM14673</t>
  </si>
  <si>
    <t>RECLAMO MANTENIMIENTO DE GRAS</t>
  </si>
  <si>
    <t>TGM14674</t>
  </si>
  <si>
    <t>TGM14675</t>
  </si>
  <si>
    <t>TGM14676</t>
  </si>
  <si>
    <t>TGM14677</t>
  </si>
  <si>
    <t>PRUEBA RESOLUCI&amp;OACUTE;N DE CONTRATO SIN DEVOLUCI&amp;OACUTE;N</t>
  </si>
  <si>
    <t>Resolucion de contrato sin devolucion</t>
  </si>
  <si>
    <t>TGM14678</t>
  </si>
  <si>
    <t>TGM14679</t>
  </si>
  <si>
    <t>PRUEBA DISCONFORMIDAD DE CLIENTE HORARIO DE ATENCI&amp;OACUTE;N</t>
  </si>
  <si>
    <t>TGM14680</t>
  </si>
  <si>
    <t>TGM14681</t>
  </si>
  <si>
    <t>TGM14682</t>
  </si>
  <si>
    <t>TGM14683</t>
  </si>
  <si>
    <t>TGM14684</t>
  </si>
  <si>
    <t>TGM14685</t>
  </si>
  <si>
    <t>TGM14689</t>
  </si>
  <si>
    <t>TGM14690</t>
  </si>
  <si>
    <t>PRUEBA CONSULTA MISA</t>
  </si>
  <si>
    <t>TGM14692</t>
  </si>
  <si>
    <t>TGM14693</t>
  </si>
  <si>
    <t>PRUEBA MAUSOLEO</t>
  </si>
  <si>
    <t>TGM14694</t>
  </si>
  <si>
    <t>TGM14695</t>
  </si>
  <si>
    <t>TGM14696</t>
  </si>
  <si>
    <t>PRUEBA C&amp;OACUTE;DIGO</t>
  </si>
  <si>
    <t>TGM14697</t>
  </si>
  <si>
    <t>NUMERO DE CONTRATO 200388</t>
  </si>
  <si>
    <t>TGM14698</t>
  </si>
  <si>
    <t>TGM14699</t>
  </si>
  <si>
    <t>NUMERO DE CONTRATO 200389</t>
  </si>
  <si>
    <t>TGM14700</t>
  </si>
  <si>
    <t>TGM14701</t>
  </si>
  <si>
    <t>TGM14702</t>
  </si>
  <si>
    <t>TGM14703</t>
  </si>
  <si>
    <t>TGM14704</t>
  </si>
  <si>
    <t>TGM14705</t>
  </si>
  <si>
    <t>TGM14706</t>
  </si>
  <si>
    <t>DEVOLUCION DE CUOTA</t>
  </si>
  <si>
    <t>TGM14707</t>
  </si>
  <si>
    <t>TGM14708</t>
  </si>
  <si>
    <t>TGM14709</t>
  </si>
  <si>
    <t>TGM14710</t>
  </si>
  <si>
    <t>TGM14711</t>
  </si>
  <si>
    <t>RECLAMO ASPECTO DEL CAMPOSANTO</t>
  </si>
  <si>
    <t>TGM14712</t>
  </si>
  <si>
    <t>TGM14713</t>
  </si>
  <si>
    <t>USO DE ESPACIO 200571</t>
  </si>
  <si>
    <t>TGM14714</t>
  </si>
  <si>
    <t>TGM14715</t>
  </si>
  <si>
    <t>TGM14716</t>
  </si>
  <si>
    <t>PAGO DE CUOTA 200896</t>
  </si>
  <si>
    <t>TGM14717</t>
  </si>
  <si>
    <t>TGM14718</t>
  </si>
  <si>
    <t>TGM14719</t>
  </si>
  <si>
    <t>TGM14720</t>
  </si>
  <si>
    <t>TGM14721</t>
  </si>
  <si>
    <t>TGM14722</t>
  </si>
  <si>
    <t>PAGO DE CUOTA 200964</t>
  </si>
  <si>
    <t>TGM14723</t>
  </si>
  <si>
    <t>TGM14724</t>
  </si>
  <si>
    <t>PRUEBA RE ACTIVACI&amp;OACUTE;N DE CONTRATO</t>
  </si>
  <si>
    <t>TGM14725</t>
  </si>
  <si>
    <t>TGM14726</t>
  </si>
  <si>
    <t>TGM14727</t>
  </si>
  <si>
    <t>TGM14728</t>
  </si>
  <si>
    <t>TGM14730</t>
  </si>
  <si>
    <t>TGM14731</t>
  </si>
  <si>
    <t>SOLICITA PAGARE</t>
  </si>
  <si>
    <t>TGM14732</t>
  </si>
  <si>
    <t>TGM14733</t>
  </si>
  <si>
    <t>TGM14734</t>
  </si>
  <si>
    <t>PRUEBA RESOLUCI&amp;OACUTE;N DE CONTRATO</t>
  </si>
  <si>
    <t>TGM14735</t>
  </si>
  <si>
    <t>TGM14736</t>
  </si>
  <si>
    <t>TGM14737</t>
  </si>
  <si>
    <t>TGM14738</t>
  </si>
  <si>
    <t>TGM14739</t>
  </si>
  <si>
    <t>TGM14740</t>
  </si>
  <si>
    <t>PAGO DE CUOTA 201215</t>
  </si>
  <si>
    <t>TGM14741</t>
  </si>
  <si>
    <t>PAGO DE CUOTA 5050069</t>
  </si>
  <si>
    <t>TGM14742</t>
  </si>
  <si>
    <t>PAGO FOMA 200249</t>
  </si>
  <si>
    <t>TGM14743</t>
  </si>
  <si>
    <t>TGM14744</t>
  </si>
  <si>
    <t>TGM14745</t>
  </si>
  <si>
    <t>NUMERO DE CONTRATO 5050014</t>
  </si>
  <si>
    <t>TGM14746</t>
  </si>
  <si>
    <t>TGM14747</t>
  </si>
  <si>
    <t>TGM14748</t>
  </si>
  <si>
    <t>TGM14749</t>
  </si>
  <si>
    <t>NUMERO DE CONTRATO 5050001</t>
  </si>
  <si>
    <t>TGM14750</t>
  </si>
  <si>
    <t>TGM14751</t>
  </si>
  <si>
    <t>REACTIVACION DE CONTRATO POR DEUDA</t>
  </si>
  <si>
    <t>Marina Diaz Romero Cix</t>
  </si>
  <si>
    <t>TGM14752</t>
  </si>
  <si>
    <t>CONSULTA DE SU DEUDA</t>
  </si>
  <si>
    <t>TGM14753</t>
  </si>
  <si>
    <t>TGM14754</t>
  </si>
  <si>
    <t>TGM14755</t>
  </si>
  <si>
    <t>TGM14756</t>
  </si>
  <si>
    <t>TGM14757</t>
  </si>
  <si>
    <t>SOLICITUD RESOLUCI&amp;OACUTE;N DE CONTRATO</t>
  </si>
  <si>
    <t>TGM14758</t>
  </si>
  <si>
    <t>TGM14759</t>
  </si>
  <si>
    <t>TGM14760</t>
  </si>
  <si>
    <t>GARANTIAS</t>
  </si>
  <si>
    <t>TGM14761</t>
  </si>
  <si>
    <t>TGM14762</t>
  </si>
  <si>
    <t>TGM14763</t>
  </si>
  <si>
    <t>TGM14764</t>
  </si>
  <si>
    <t>TGM14765</t>
  </si>
  <si>
    <t>INCREMENTO DE CAPITAL 5050061</t>
  </si>
  <si>
    <t>TGM14766</t>
  </si>
  <si>
    <t>TGM14767</t>
  </si>
  <si>
    <t>PAGO FOMA 5012505</t>
  </si>
  <si>
    <t>TGM14768</t>
  </si>
  <si>
    <t>PRUEBA REQUERIMIENTO MANT LAPIDA</t>
  </si>
  <si>
    <t>TGM14769</t>
  </si>
  <si>
    <t>TGM14770</t>
  </si>
  <si>
    <t>TGM14771</t>
  </si>
  <si>
    <t>TGM14772</t>
  </si>
  <si>
    <t>TGM14773</t>
  </si>
  <si>
    <t>TGM14774</t>
  </si>
  <si>
    <t>TGM14775</t>
  </si>
  <si>
    <t>TGM14776</t>
  </si>
  <si>
    <t>TGM14777</t>
  </si>
  <si>
    <t>TGM14778</t>
  </si>
  <si>
    <t>TGM14779</t>
  </si>
  <si>
    <t>TGM14780</t>
  </si>
  <si>
    <t>TGM14781</t>
  </si>
  <si>
    <t>TGM14782</t>
  </si>
  <si>
    <t>TGM14783</t>
  </si>
  <si>
    <t>TGM14784</t>
  </si>
  <si>
    <t>TGM14785</t>
  </si>
  <si>
    <t>TGM14786</t>
  </si>
  <si>
    <t>TGM14787</t>
  </si>
  <si>
    <t>TGM14788</t>
  </si>
  <si>
    <t>TGM14789</t>
  </si>
  <si>
    <t>TGM14790</t>
  </si>
  <si>
    <t>TGM14791</t>
  </si>
  <si>
    <t>TGM14792</t>
  </si>
  <si>
    <t>TGM14793</t>
  </si>
  <si>
    <t>TGM14794</t>
  </si>
  <si>
    <t>TGM14795</t>
  </si>
  <si>
    <t>TGM14796</t>
  </si>
  <si>
    <t>NUMERO DE CONTRATO 200322</t>
  </si>
  <si>
    <t>TGM14797</t>
  </si>
  <si>
    <t>TGM14798</t>
  </si>
  <si>
    <t>TGM14799</t>
  </si>
  <si>
    <t>TGM14800</t>
  </si>
  <si>
    <t>TGM14801</t>
  </si>
  <si>
    <t>TGM14802</t>
  </si>
  <si>
    <t>TGM14803</t>
  </si>
  <si>
    <t>TGM14804</t>
  </si>
  <si>
    <t>ALQUILER PLEGARIA</t>
  </si>
  <si>
    <t>Ag</t>
  </si>
  <si>
    <t>TGM14805</t>
  </si>
  <si>
    <t>TGM14806</t>
  </si>
  <si>
    <t>TGM14807</t>
  </si>
  <si>
    <t>TGM14808</t>
  </si>
  <si>
    <t>TGM14809</t>
  </si>
  <si>
    <t>TGM14810</t>
  </si>
  <si>
    <t>ALQUILER DE PLEGARIA 200092</t>
  </si>
  <si>
    <t>TGM14811</t>
  </si>
  <si>
    <t>PAGO DE CUOTA 5025495</t>
  </si>
  <si>
    <t>TGM14812</t>
  </si>
  <si>
    <t>PAGO CUOTA 5025515</t>
  </si>
  <si>
    <t>TGM14813</t>
  </si>
  <si>
    <t>TGM14814</t>
  </si>
  <si>
    <t>TGM14815</t>
  </si>
  <si>
    <t>TGM14816</t>
  </si>
  <si>
    <t>TGM14817</t>
  </si>
  <si>
    <t>TGM14818</t>
  </si>
  <si>
    <t>TGM14819</t>
  </si>
  <si>
    <t>TGM14820</t>
  </si>
  <si>
    <t>TGM14821</t>
  </si>
  <si>
    <t>TGM14822</t>
  </si>
  <si>
    <t>TGM14823</t>
  </si>
  <si>
    <t>TGM14824</t>
  </si>
  <si>
    <t>TGM14825</t>
  </si>
  <si>
    <t>TGM14826</t>
  </si>
  <si>
    <t>TGM14827</t>
  </si>
  <si>
    <t>REGULARIZACION ACTA-DEFUNCION</t>
  </si>
  <si>
    <t>TGM14828</t>
  </si>
  <si>
    <t>RECEPCION DE ACTA/DEFUNCION</t>
  </si>
  <si>
    <t>TGM14829</t>
  </si>
  <si>
    <t>RESPONSO 5050091</t>
  </si>
  <si>
    <t>TGM14830</t>
  </si>
  <si>
    <t>TGM14831</t>
  </si>
  <si>
    <t>TGM14832</t>
  </si>
  <si>
    <t>RECLAMO -ESPACIO DE SEPULTURA</t>
  </si>
  <si>
    <t>TGM14833</t>
  </si>
  <si>
    <t>PAGO FOMA 200034</t>
  </si>
  <si>
    <t>TGM14835</t>
  </si>
  <si>
    <t>NUMERO DE CONTRATO 5024255</t>
  </si>
  <si>
    <t>TGM14836</t>
  </si>
  <si>
    <t>TGM14837</t>
  </si>
  <si>
    <t>CERTFICADO DE USO 5012505</t>
  </si>
  <si>
    <t>TGM14838</t>
  </si>
  <si>
    <t>TGM14839</t>
  </si>
  <si>
    <t>NUMERO DE CONTRATO 200454</t>
  </si>
  <si>
    <t>TGM14840</t>
  </si>
  <si>
    <t>TGM14841</t>
  </si>
  <si>
    <t>TGM14842</t>
  </si>
  <si>
    <t>TGM14843</t>
  </si>
  <si>
    <t>TGM14844</t>
  </si>
  <si>
    <t>TGM14845</t>
  </si>
  <si>
    <t>TGM14846</t>
  </si>
  <si>
    <t>TGM14847</t>
  </si>
  <si>
    <t>TGM14848</t>
  </si>
  <si>
    <t>TGM14849</t>
  </si>
  <si>
    <t>RESPONSO 201117</t>
  </si>
  <si>
    <t>TGM14850</t>
  </si>
  <si>
    <t>TGM14851</t>
  </si>
  <si>
    <t>TGM14852</t>
  </si>
  <si>
    <t>TGM14853</t>
  </si>
  <si>
    <t>TGM14854</t>
  </si>
  <si>
    <t>TGM14855</t>
  </si>
  <si>
    <t>FLORES PLAN UNICO</t>
  </si>
  <si>
    <t>TGM14856</t>
  </si>
  <si>
    <t>TGM14857</t>
  </si>
  <si>
    <t>TGM14858</t>
  </si>
  <si>
    <t>TGM14859</t>
  </si>
  <si>
    <t>TGM14860</t>
  </si>
  <si>
    <t>TGM14861</t>
  </si>
  <si>
    <t>TGM14862</t>
  </si>
  <si>
    <t>TGM14863</t>
  </si>
  <si>
    <t>TGM14864</t>
  </si>
  <si>
    <t>TGM14865</t>
  </si>
  <si>
    <t>TGM14866</t>
  </si>
  <si>
    <t>TGM14867</t>
  </si>
  <si>
    <t>TGM14868</t>
  </si>
  <si>
    <t>TGM14869</t>
  </si>
  <si>
    <t>PRUEBA INSTALACI&amp;OACUTE;N LAPIDA</t>
  </si>
  <si>
    <t>TGM14870</t>
  </si>
  <si>
    <t>TGM14871</t>
  </si>
  <si>
    <t>TGM14872</t>
  </si>
  <si>
    <t>TGM14873</t>
  </si>
  <si>
    <t>TGM14874</t>
  </si>
  <si>
    <t>TGM14875</t>
  </si>
  <si>
    <t>TGM14876</t>
  </si>
  <si>
    <t>CORRECCION NOMBRE LAPIDA</t>
  </si>
  <si>
    <t>TGM14877</t>
  </si>
  <si>
    <t>ALQUILER DE CAPILLA</t>
  </si>
  <si>
    <t>TGM14878</t>
  </si>
  <si>
    <t>TGM14879</t>
  </si>
  <si>
    <t>COMPROBANTE A NOMBRE DE TERCERO</t>
  </si>
  <si>
    <t>TGM14880</t>
  </si>
  <si>
    <t>TGM14881</t>
  </si>
  <si>
    <t>TGM14882</t>
  </si>
  <si>
    <t>TGM14883</t>
  </si>
  <si>
    <t>TGM14884</t>
  </si>
  <si>
    <t>TGM14885</t>
  </si>
  <si>
    <t>TGM14886</t>
  </si>
  <si>
    <t>SOLICITUD ACTIVACION DE CONTRA</t>
  </si>
  <si>
    <t>TGM14887</t>
  </si>
  <si>
    <t>LAPIDA FLOJA</t>
  </si>
  <si>
    <t>TGM14888</t>
  </si>
  <si>
    <t>TGM14889</t>
  </si>
  <si>
    <t>TGM14890</t>
  </si>
  <si>
    <t>SOLICITUD DE EXHUMACION</t>
  </si>
  <si>
    <t>TGM14891</t>
  </si>
  <si>
    <t>TGM14892</t>
  </si>
  <si>
    <t>TGM14893</t>
  </si>
  <si>
    <t>RESOLUCION DE CONTRATOS</t>
  </si>
  <si>
    <t>TGM14894</t>
  </si>
  <si>
    <t>TGM14895</t>
  </si>
  <si>
    <t>TGM14896</t>
  </si>
  <si>
    <t>TGM14897</t>
  </si>
  <si>
    <t>TGM14898</t>
  </si>
  <si>
    <t>TGM14899</t>
  </si>
  <si>
    <t>TGM14900</t>
  </si>
  <si>
    <t>TGM14901</t>
  </si>
  <si>
    <t>SOLICITUD DE COPIA DE BOLETAS DE PAGO</t>
  </si>
  <si>
    <t>TGM14902</t>
  </si>
  <si>
    <t>RECLAMO  MALTRATO AGENTE DE SEGURIDAD</t>
  </si>
  <si>
    <t>Rocio del Pilar Taipe Ayala JV Cusco II</t>
  </si>
  <si>
    <t>TGM14903</t>
  </si>
  <si>
    <t>USO DE COLUMBARIO</t>
  </si>
  <si>
    <t>TGM14904</t>
  </si>
  <si>
    <t>TGM14905</t>
  </si>
  <si>
    <t>TGM14906</t>
  </si>
  <si>
    <t>TGM14907</t>
  </si>
  <si>
    <t>TGM14908</t>
  </si>
  <si>
    <t>TGM14909</t>
  </si>
  <si>
    <t>TGM14910</t>
  </si>
  <si>
    <t>CONSULTA DE CONSTRUCCION</t>
  </si>
  <si>
    <t>TGM14911</t>
  </si>
  <si>
    <t>TGM14912</t>
  </si>
  <si>
    <t>SOLICITUD DE RECONSIDERACION DE RESOLUCION Y  REACTIVACION DE CONTRATO</t>
  </si>
  <si>
    <t>TGM14913</t>
  </si>
  <si>
    <t>TGM14914</t>
  </si>
  <si>
    <t>TGM14915</t>
  </si>
  <si>
    <t>TGM14916</t>
  </si>
  <si>
    <t>SOLICITUD ACTIVACION DE CONTRATO</t>
  </si>
  <si>
    <t>TGM14917</t>
  </si>
  <si>
    <t>TGM14918</t>
  </si>
  <si>
    <t>TGM14919</t>
  </si>
  <si>
    <t>TGM14920</t>
  </si>
  <si>
    <t>TGM14921</t>
  </si>
  <si>
    <t>TGM14922</t>
  </si>
  <si>
    <t>TGM14923</t>
  </si>
  <si>
    <t>TGM14924</t>
  </si>
  <si>
    <t>TGM14925</t>
  </si>
  <si>
    <t>TGM14926</t>
  </si>
  <si>
    <t>TGM14927</t>
  </si>
  <si>
    <t>TGM14928</t>
  </si>
  <si>
    <t>TGM14929</t>
  </si>
  <si>
    <t>TGM14930</t>
  </si>
  <si>
    <t>TGM14931</t>
  </si>
  <si>
    <t>TGM14932</t>
  </si>
  <si>
    <t>TGM14933</t>
  </si>
  <si>
    <t>TGM14934</t>
  </si>
  <si>
    <t>TGM14935</t>
  </si>
  <si>
    <t>TGM14936</t>
  </si>
  <si>
    <t>TGM14937</t>
  </si>
  <si>
    <t>SOLICITA BOLETAS ELECTRONICAS</t>
  </si>
  <si>
    <t>TGM14938</t>
  </si>
  <si>
    <t>TGM14939</t>
  </si>
  <si>
    <t>TGM14940</t>
  </si>
  <si>
    <t>REQUISITOS DE USO</t>
  </si>
  <si>
    <t>TGM14941</t>
  </si>
  <si>
    <t>TGM14942</t>
  </si>
  <si>
    <t>TGM14943</t>
  </si>
  <si>
    <t>TGM14944</t>
  </si>
  <si>
    <t>TGM14945</t>
  </si>
  <si>
    <t>TGM14946</t>
  </si>
  <si>
    <t>REPINTADO LAPIDA</t>
  </si>
  <si>
    <t>TGM14947</t>
  </si>
  <si>
    <t>FIRMA DE CONTRATO NI</t>
  </si>
  <si>
    <t>TGM14948</t>
  </si>
  <si>
    <t>TGM14949</t>
  </si>
  <si>
    <t>TGM14950</t>
  </si>
  <si>
    <t>TGM14951</t>
  </si>
  <si>
    <t>TGM14952</t>
  </si>
  <si>
    <t>TGM14953</t>
  </si>
  <si>
    <t>TGM14954</t>
  </si>
  <si>
    <t>TGM14955</t>
  </si>
  <si>
    <t>TGM14956</t>
  </si>
  <si>
    <t>TGM14957</t>
  </si>
  <si>
    <t>TGM14958</t>
  </si>
  <si>
    <t>CERTIFICADO DE ESPACIO</t>
  </si>
  <si>
    <t>TGM14959</t>
  </si>
  <si>
    <t>TGM14960</t>
  </si>
  <si>
    <t>TGM14961</t>
  </si>
  <si>
    <t>TGM14962</t>
  </si>
  <si>
    <t>TGM14963</t>
  </si>
  <si>
    <t>TGM14964</t>
  </si>
  <si>
    <t>RECLAMO AGENTE DE SEGURIDAD</t>
  </si>
  <si>
    <t>TGM14965</t>
  </si>
  <si>
    <t>TGM14966</t>
  </si>
  <si>
    <t>TGM14967</t>
  </si>
  <si>
    <t>TGM14968</t>
  </si>
  <si>
    <t>TGM14969</t>
  </si>
  <si>
    <t>TGM14970</t>
  </si>
  <si>
    <t>TGM14971</t>
  </si>
  <si>
    <t>TGM14972</t>
  </si>
  <si>
    <t>TGM14973</t>
  </si>
  <si>
    <t>TGM14974</t>
  </si>
  <si>
    <t>TGM14975</t>
  </si>
  <si>
    <t>TGM14976</t>
  </si>
  <si>
    <t>TGM14977</t>
  </si>
  <si>
    <t>TGM14978</t>
  </si>
  <si>
    <t>TGM14979</t>
  </si>
  <si>
    <t>PAGO DE DERECHO DE INHUMACION</t>
  </si>
  <si>
    <t>TGM14980</t>
  </si>
  <si>
    <t>TGM14981</t>
  </si>
  <si>
    <t>PAGARE</t>
  </si>
  <si>
    <t>TGM14982</t>
  </si>
  <si>
    <t>TGM14983</t>
  </si>
  <si>
    <t>TGM14984</t>
  </si>
  <si>
    <t>TGM14985</t>
  </si>
  <si>
    <t>Juan Carlos Chavez  Cor</t>
  </si>
  <si>
    <t>TGM14986</t>
  </si>
  <si>
    <t>TGM14987</t>
  </si>
  <si>
    <t>TGM14988</t>
  </si>
  <si>
    <t>TGM14989</t>
  </si>
  <si>
    <t>SOLICITUD REACTIVACION DE CONTRATO</t>
  </si>
  <si>
    <t>TGM14990</t>
  </si>
  <si>
    <t>TGM14991</t>
  </si>
  <si>
    <t>TGM14992</t>
  </si>
  <si>
    <t>TGM14993</t>
  </si>
  <si>
    <t>TGM14994</t>
  </si>
  <si>
    <t>TGM14995</t>
  </si>
  <si>
    <t>TGM14996</t>
  </si>
  <si>
    <t>TGM14997</t>
  </si>
  <si>
    <t>TGM14998</t>
  </si>
  <si>
    <t>TGM14999</t>
  </si>
  <si>
    <t>TGM15000</t>
  </si>
  <si>
    <t>TGM15001</t>
  </si>
  <si>
    <t>TGM15002</t>
  </si>
  <si>
    <t>TGM15003</t>
  </si>
  <si>
    <t>TGM15004</t>
  </si>
  <si>
    <t>TGM15005</t>
  </si>
  <si>
    <t>TGM15006</t>
  </si>
  <si>
    <t>TGM15007</t>
  </si>
  <si>
    <t>TGM15008</t>
  </si>
  <si>
    <t>TGM15009</t>
  </si>
  <si>
    <t>TGM15010</t>
  </si>
  <si>
    <t>TGM15011</t>
  </si>
  <si>
    <t>CONSULTA ADELANTO DE CUOTAS</t>
  </si>
  <si>
    <t>TGM15012</t>
  </si>
  <si>
    <t>TGM15013</t>
  </si>
  <si>
    <t>TGM15014</t>
  </si>
  <si>
    <t>TGM15015</t>
  </si>
  <si>
    <t>TGM15016</t>
  </si>
  <si>
    <t>TGM15017</t>
  </si>
  <si>
    <t>TGM15018</t>
  </si>
  <si>
    <t>TGM15019</t>
  </si>
  <si>
    <t>TGM15020</t>
  </si>
  <si>
    <t>TGM15021</t>
  </si>
  <si>
    <t>TGM15022</t>
  </si>
  <si>
    <t>TGM15023</t>
  </si>
  <si>
    <t>TGM15024</t>
  </si>
  <si>
    <t>CONSULTA SI TIENE DEUDA</t>
  </si>
  <si>
    <t>TGM15025</t>
  </si>
  <si>
    <t>PAGO DE CUOTA 5020105</t>
  </si>
  <si>
    <t>TGM15026</t>
  </si>
  <si>
    <t>PAGO DE CUOTA 5050100</t>
  </si>
  <si>
    <t>TGM15027</t>
  </si>
  <si>
    <t>TGM15028</t>
  </si>
  <si>
    <t>TGM15029</t>
  </si>
  <si>
    <t>TGM15030</t>
  </si>
  <si>
    <t>PAGO DE CUOTA 200790</t>
  </si>
  <si>
    <t>TGM15031</t>
  </si>
  <si>
    <t>ESTADO DE CUENTA 200310</t>
  </si>
  <si>
    <t>TGM15032</t>
  </si>
  <si>
    <t>TGM15033</t>
  </si>
  <si>
    <t>TGM15034</t>
  </si>
  <si>
    <t>TGM15035</t>
  </si>
  <si>
    <t>TGM15036</t>
  </si>
  <si>
    <t>TGM15037</t>
  </si>
  <si>
    <t>TGM15038</t>
  </si>
  <si>
    <t>TGM15039</t>
  </si>
  <si>
    <t>TGM15040</t>
  </si>
  <si>
    <t>TGM15041</t>
  </si>
  <si>
    <t>TGM15042</t>
  </si>
  <si>
    <t>TGM15043</t>
  </si>
  <si>
    <t>TGM15044</t>
  </si>
  <si>
    <t>TGM15045</t>
  </si>
  <si>
    <t>TGM15046</t>
  </si>
  <si>
    <t>CAMBIO DE GRASS</t>
  </si>
  <si>
    <t>TGM15047</t>
  </si>
  <si>
    <t>TGM15048</t>
  </si>
  <si>
    <t>TGM15049</t>
  </si>
  <si>
    <t>TGM15050</t>
  </si>
  <si>
    <t>TGM15051</t>
  </si>
  <si>
    <t>TGM15052</t>
  </si>
  <si>
    <t>TGM15053</t>
  </si>
  <si>
    <t>TGM15054</t>
  </si>
  <si>
    <t>TGM15055</t>
  </si>
  <si>
    <t>RAYADURA EN LAPIDA</t>
  </si>
  <si>
    <t>TGM15056</t>
  </si>
  <si>
    <t>TGM15057</t>
  </si>
  <si>
    <t>TGM15058</t>
  </si>
  <si>
    <t>TGM15059</t>
  </si>
  <si>
    <t>TGM15060</t>
  </si>
  <si>
    <t>TGM15061</t>
  </si>
  <si>
    <t>TGM15062</t>
  </si>
  <si>
    <t>TGM15063</t>
  </si>
  <si>
    <t>TGM15064</t>
  </si>
  <si>
    <t>USO DE ESPACIO 200678</t>
  </si>
  <si>
    <t>TGM15065</t>
  </si>
  <si>
    <t>TGM15066</t>
  </si>
  <si>
    <t>Juan Carlos Chavez chimb</t>
  </si>
  <si>
    <t>TGM15067</t>
  </si>
  <si>
    <t>RE GRABADO EN LAPIDA DE MAUSOLEO</t>
  </si>
  <si>
    <t>TGM15068</t>
  </si>
  <si>
    <t>FLOREROS ROTOS</t>
  </si>
  <si>
    <t>TGM15069</t>
  </si>
  <si>
    <t>TGM15070</t>
  </si>
  <si>
    <t>TGM15071</t>
  </si>
  <si>
    <t>TGM15072</t>
  </si>
  <si>
    <t>TGM15073</t>
  </si>
  <si>
    <t>TGM15074</t>
  </si>
  <si>
    <t>TGM15075</t>
  </si>
  <si>
    <t>PAGO DE SALDO TOTAL</t>
  </si>
  <si>
    <t>TGM15076</t>
  </si>
  <si>
    <t>TGM15077</t>
  </si>
  <si>
    <t>TGM15078</t>
  </si>
  <si>
    <t>TGM15079</t>
  </si>
  <si>
    <t>TGM15080</t>
  </si>
  <si>
    <t>TGM15081</t>
  </si>
  <si>
    <t>TGM15082</t>
  </si>
  <si>
    <t>TGM15083</t>
  </si>
  <si>
    <t>TGM15084</t>
  </si>
  <si>
    <t>TGM15085</t>
  </si>
  <si>
    <t>TGM15086</t>
  </si>
  <si>
    <t>TGM15087</t>
  </si>
  <si>
    <t>REPINTADO DE LAPIDA POR GARANTIA</t>
  </si>
  <si>
    <t>TGM15088</t>
  </si>
  <si>
    <t>TGM15089</t>
  </si>
  <si>
    <t>TGM15090</t>
  </si>
  <si>
    <t>REPROGRAMACION DE CUOTAS PARA AMPLIAR PLAZO</t>
  </si>
  <si>
    <t>TGM15091</t>
  </si>
  <si>
    <t>TGM15092</t>
  </si>
  <si>
    <t>TGM15093</t>
  </si>
  <si>
    <t>FALTAN DATOS EN LAPIDA</t>
  </si>
  <si>
    <t>TGM15094</t>
  </si>
  <si>
    <t>TGM15095</t>
  </si>
  <si>
    <t>TGM15096</t>
  </si>
  <si>
    <t>TGM15097</t>
  </si>
  <si>
    <t>TGM15098</t>
  </si>
  <si>
    <t>TGM15099</t>
  </si>
  <si>
    <t>TGM15100</t>
  </si>
  <si>
    <t>TGM15101</t>
  </si>
  <si>
    <t>TGM15102</t>
  </si>
  <si>
    <t>TGM15103</t>
  </si>
  <si>
    <t>TGM15104</t>
  </si>
  <si>
    <t>TGM15105</t>
  </si>
  <si>
    <t>TGM15106</t>
  </si>
  <si>
    <t>TGM15107</t>
  </si>
  <si>
    <t>TGM15108</t>
  </si>
  <si>
    <t>TGM15109</t>
  </si>
  <si>
    <t>TGM15110</t>
  </si>
  <si>
    <t>TGM15111</t>
  </si>
  <si>
    <t>Asignación de segundo titular</t>
  </si>
  <si>
    <t>TGM15112</t>
  </si>
  <si>
    <t>TGM15113</t>
  </si>
  <si>
    <t>TGM15114</t>
  </si>
  <si>
    <t>TGM15115</t>
  </si>
  <si>
    <t>TGM15116</t>
  </si>
  <si>
    <t>TGM15117</t>
  </si>
  <si>
    <t>TGM15118</t>
  </si>
  <si>
    <t>TGM15119</t>
  </si>
  <si>
    <t>TGM15120</t>
  </si>
  <si>
    <t>TGM15121</t>
  </si>
  <si>
    <t>TGM15122</t>
  </si>
  <si>
    <t>TGM15123</t>
  </si>
  <si>
    <t>TGM15124</t>
  </si>
  <si>
    <t>TGM15125</t>
  </si>
  <si>
    <t>TGM15126</t>
  </si>
  <si>
    <t>TGM15127</t>
  </si>
  <si>
    <t>TGM15128</t>
  </si>
  <si>
    <t>TGM15129</t>
  </si>
  <si>
    <t>TGM15130</t>
  </si>
  <si>
    <t>TGM15131</t>
  </si>
  <si>
    <t>TGM15132</t>
  </si>
  <si>
    <t>TGM15133</t>
  </si>
  <si>
    <t>TGM15134</t>
  </si>
  <si>
    <t>TGM15135</t>
  </si>
  <si>
    <t>TGM15136</t>
  </si>
  <si>
    <t>TGM15137</t>
  </si>
  <si>
    <t>TGM15138</t>
  </si>
  <si>
    <t>TGM15139</t>
  </si>
  <si>
    <t>CARTA PARA AUTORIZADO</t>
  </si>
  <si>
    <t>TGM15140</t>
  </si>
  <si>
    <t>TGM15141</t>
  </si>
  <si>
    <t>TGM15142</t>
  </si>
  <si>
    <t>TGM15143</t>
  </si>
  <si>
    <t>TGM15144</t>
  </si>
  <si>
    <t>TGM15145</t>
  </si>
  <si>
    <t>TGM15146</t>
  </si>
  <si>
    <t>TGM15147</t>
  </si>
  <si>
    <t>TGM15148</t>
  </si>
  <si>
    <t>TGM15149</t>
  </si>
  <si>
    <t>TGM15150</t>
  </si>
  <si>
    <t>TGM15151</t>
  </si>
  <si>
    <t>TGM15152</t>
  </si>
  <si>
    <t>TGM15153</t>
  </si>
  <si>
    <t>TGM15154</t>
  </si>
  <si>
    <t>TGM15155</t>
  </si>
  <si>
    <t>TGM15156</t>
  </si>
  <si>
    <t>TGM15157</t>
  </si>
  <si>
    <t>TGM15158</t>
  </si>
  <si>
    <t>TGM15159</t>
  </si>
  <si>
    <t>TGM15160</t>
  </si>
  <si>
    <t>TGM15161</t>
  </si>
  <si>
    <t>TGM15162</t>
  </si>
  <si>
    <t>TGM15163</t>
  </si>
  <si>
    <t>VENTA DE LAPIDAS</t>
  </si>
  <si>
    <t>TGM15164</t>
  </si>
  <si>
    <t>TGM15165</t>
  </si>
  <si>
    <t>TGM15166</t>
  </si>
  <si>
    <t>TGM15167</t>
  </si>
  <si>
    <t>TGM15168</t>
  </si>
  <si>
    <t>TGM15169</t>
  </si>
  <si>
    <t>TGM15170</t>
  </si>
  <si>
    <t>TGM15171</t>
  </si>
  <si>
    <t>TGM15172</t>
  </si>
  <si>
    <t>TGM15173</t>
  </si>
  <si>
    <t>TGM15174</t>
  </si>
  <si>
    <t>TGM15175</t>
  </si>
  <si>
    <t>TGM15176</t>
  </si>
  <si>
    <t>TGM15177</t>
  </si>
  <si>
    <t>TGM15178</t>
  </si>
  <si>
    <t>TGM15179</t>
  </si>
  <si>
    <t>TGM15180</t>
  </si>
  <si>
    <t>Oscar San Martin Castillo  Chimbote</t>
  </si>
  <si>
    <t>TGM15181</t>
  </si>
  <si>
    <t>TGM15182</t>
  </si>
  <si>
    <t>TGM15183</t>
  </si>
  <si>
    <t>TGM15184</t>
  </si>
  <si>
    <t>TGM15185</t>
  </si>
  <si>
    <t>TGM15186</t>
  </si>
  <si>
    <t>Set</t>
  </si>
  <si>
    <t xml:space="preserve">Relcamo / Queja </t>
  </si>
  <si>
    <t xml:space="preserve">General </t>
  </si>
  <si>
    <t>TGM15187</t>
  </si>
  <si>
    <t>TGM15188</t>
  </si>
  <si>
    <t>TGM15189</t>
  </si>
  <si>
    <t>TGM15190</t>
  </si>
  <si>
    <t>TGM15191</t>
  </si>
  <si>
    <t>TGM15192</t>
  </si>
  <si>
    <t>TGM15193</t>
  </si>
  <si>
    <t>TGM15194</t>
  </si>
  <si>
    <t>TGM15195</t>
  </si>
  <si>
    <t>TGM15196</t>
  </si>
  <si>
    <t>TGM15197</t>
  </si>
  <si>
    <t>TGM15198</t>
  </si>
  <si>
    <t>TGM15199</t>
  </si>
  <si>
    <t>TGM15200</t>
  </si>
  <si>
    <t>TGM15201</t>
  </si>
  <si>
    <t>TGM15202</t>
  </si>
  <si>
    <t>TGM15203</t>
  </si>
  <si>
    <t>TGM15204</t>
  </si>
  <si>
    <t>TGM15205</t>
  </si>
  <si>
    <t>TGM15206</t>
  </si>
  <si>
    <t>SOLICITUD DEVOLUCION POR DESISTIMIENTO DE COMPRA</t>
  </si>
  <si>
    <t>TGM15207</t>
  </si>
  <si>
    <t>TGM15208</t>
  </si>
  <si>
    <t>TGM15209</t>
  </si>
  <si>
    <t>TGM15210</t>
  </si>
  <si>
    <t>TGM15211</t>
  </si>
  <si>
    <t>TGM15212</t>
  </si>
  <si>
    <t>TGM15213</t>
  </si>
  <si>
    <t>TGM15214</t>
  </si>
  <si>
    <t>TGM15215</t>
  </si>
  <si>
    <t>DEVOLUCI&amp;OACUTE;N DE GARANTIA</t>
  </si>
  <si>
    <t>TGM15216</t>
  </si>
  <si>
    <t>TGM15217</t>
  </si>
  <si>
    <t>TGM15218</t>
  </si>
  <si>
    <t>RECLAMO DE LAPIDA ROTA</t>
  </si>
  <si>
    <t>TGM15219</t>
  </si>
  <si>
    <t>TGM15220</t>
  </si>
  <si>
    <t>TGM15221</t>
  </si>
  <si>
    <t>TGM15222</t>
  </si>
  <si>
    <t>TGM15223</t>
  </si>
  <si>
    <t>TGM15224</t>
  </si>
  <si>
    <t>TGM15225</t>
  </si>
  <si>
    <t>TGM15226</t>
  </si>
  <si>
    <t>DATO ERRADO EN LAPIDA</t>
  </si>
  <si>
    <t>TGM15227</t>
  </si>
  <si>
    <t>TGM15228</t>
  </si>
  <si>
    <t>TGM15229</t>
  </si>
  <si>
    <t>TGM15230</t>
  </si>
  <si>
    <t>TGM15231</t>
  </si>
  <si>
    <t>TGM15232</t>
  </si>
  <si>
    <t>TGM15233</t>
  </si>
  <si>
    <t>TGM15234</t>
  </si>
  <si>
    <t>TGM15235</t>
  </si>
  <si>
    <t>TGM15236</t>
  </si>
  <si>
    <t>TGM15237</t>
  </si>
  <si>
    <t>TGM15238</t>
  </si>
  <si>
    <t>TGM15239</t>
  </si>
  <si>
    <t>TGM15240</t>
  </si>
  <si>
    <t>TGM15241</t>
  </si>
  <si>
    <t>TGM15242</t>
  </si>
  <si>
    <t>TGM15243</t>
  </si>
  <si>
    <t>SOLITUD DE REACTIVACION</t>
  </si>
  <si>
    <t>TGM15244</t>
  </si>
  <si>
    <t>TGM15245</t>
  </si>
  <si>
    <t>TGM15246</t>
  </si>
  <si>
    <t>TGM15247</t>
  </si>
  <si>
    <t>TGM15248</t>
  </si>
  <si>
    <t>TGM15249</t>
  </si>
  <si>
    <t>TGM15250</t>
  </si>
  <si>
    <t>TGM15251</t>
  </si>
  <si>
    <t>TGM15252</t>
  </si>
  <si>
    <t>TGM15253</t>
  </si>
  <si>
    <t>TGM15254</t>
  </si>
  <si>
    <t>TGM15255</t>
  </si>
  <si>
    <t>TGM15256</t>
  </si>
  <si>
    <t>TGM15257</t>
  </si>
  <si>
    <t>TGM15258</t>
  </si>
  <si>
    <t>TGM15259</t>
  </si>
  <si>
    <t>TGM15260</t>
  </si>
  <si>
    <t>TGM15261</t>
  </si>
  <si>
    <t>TGM15262</t>
  </si>
  <si>
    <t>TGM15263</t>
  </si>
  <si>
    <t>TGM15264</t>
  </si>
  <si>
    <t>TGM15265</t>
  </si>
  <si>
    <t>TGM15266</t>
  </si>
  <si>
    <t>TGM15267</t>
  </si>
  <si>
    <t>TGM15268</t>
  </si>
  <si>
    <t>TGM15269</t>
  </si>
  <si>
    <t>TGM15270</t>
  </si>
  <si>
    <t>TGM15271</t>
  </si>
  <si>
    <t>TGM15272</t>
  </si>
  <si>
    <t>TGM15273</t>
  </si>
  <si>
    <t>RECLAMO NIVELACION DE ESPACIO</t>
  </si>
  <si>
    <t>TGM15274</t>
  </si>
  <si>
    <t>TGM15275</t>
  </si>
  <si>
    <t>TGM15276</t>
  </si>
  <si>
    <t>TGM15277</t>
  </si>
  <si>
    <t>TGM15278</t>
  </si>
  <si>
    <t>TGM15279</t>
  </si>
  <si>
    <t>TGM15280</t>
  </si>
  <si>
    <t>TGM15281</t>
  </si>
  <si>
    <t>TGM15282</t>
  </si>
  <si>
    <t>TGM15283</t>
  </si>
  <si>
    <t>TGM15284</t>
  </si>
  <si>
    <t>TGM15285</t>
  </si>
  <si>
    <t>TGM15286</t>
  </si>
  <si>
    <t>TGM15287</t>
  </si>
  <si>
    <t>TGM15288</t>
  </si>
  <si>
    <t>TGM15289</t>
  </si>
  <si>
    <t>TGM15290</t>
  </si>
  <si>
    <t>TGM15291</t>
  </si>
  <si>
    <t>TGM15292</t>
  </si>
  <si>
    <t>TGM15293</t>
  </si>
  <si>
    <t>TGM15294</t>
  </si>
  <si>
    <t>SOLICITA CONSTRUCCI&amp;OACUTE;N DE MAUSOLEO</t>
  </si>
  <si>
    <t>TGM15295</t>
  </si>
  <si>
    <t>TGM15296</t>
  </si>
  <si>
    <t>TGM15297</t>
  </si>
  <si>
    <t>TGM15298</t>
  </si>
  <si>
    <t>TGM15299</t>
  </si>
  <si>
    <t>RECLAMO-SEPELIO SIN MAESTRO DE CEREMONIA</t>
  </si>
  <si>
    <t>TGM15300</t>
  </si>
  <si>
    <t>TGM15301</t>
  </si>
  <si>
    <t>TGM15302</t>
  </si>
  <si>
    <t>TGM15303</t>
  </si>
  <si>
    <t>TGM15304</t>
  </si>
  <si>
    <t>TGM15305</t>
  </si>
  <si>
    <t>TGM15306</t>
  </si>
  <si>
    <t>TGM15307</t>
  </si>
  <si>
    <t>TGM15308</t>
  </si>
  <si>
    <t>TGM15309</t>
  </si>
  <si>
    <t>TGM15310</t>
  </si>
  <si>
    <t>TGM15311</t>
  </si>
  <si>
    <t>TGM15312</t>
  </si>
  <si>
    <t>TGM15313</t>
  </si>
  <si>
    <t>TGM15314</t>
  </si>
  <si>
    <t>TGM15315</t>
  </si>
  <si>
    <t>TGM15316</t>
  </si>
  <si>
    <t>TGM15317</t>
  </si>
  <si>
    <t>TGM15318</t>
  </si>
  <si>
    <t>TGM15319</t>
  </si>
  <si>
    <t>TGM15320</t>
  </si>
  <si>
    <t>TGM15321</t>
  </si>
  <si>
    <t>TGM15322</t>
  </si>
  <si>
    <t>TGM15323</t>
  </si>
  <si>
    <t>TGM15324</t>
  </si>
  <si>
    <t>COPIA DE CONTRATO POR EXTRAVIO</t>
  </si>
  <si>
    <t>TGM15325</t>
  </si>
  <si>
    <t>FLOREROS DE LATA</t>
  </si>
  <si>
    <t>TGM15326</t>
  </si>
  <si>
    <t>TGM15327</t>
  </si>
  <si>
    <t>TGM15328</t>
  </si>
  <si>
    <t>TGM15329</t>
  </si>
  <si>
    <t>FALTAN DATOS EN LA LAPIDA</t>
  </si>
  <si>
    <t>TGM15330</t>
  </si>
  <si>
    <t>SOLICITUD FRACIONAMIENTO DE DEUDA CONTRATO RESUELTO</t>
  </si>
  <si>
    <t>TGM15331</t>
  </si>
  <si>
    <t>TGM15332</t>
  </si>
  <si>
    <t>EXHUMACION E INHUMACION</t>
  </si>
  <si>
    <t>TGM15333</t>
  </si>
  <si>
    <t>TGM15334</t>
  </si>
  <si>
    <t>TGM15335</t>
  </si>
  <si>
    <t>TGM15336</t>
  </si>
  <si>
    <t>TGM15337</t>
  </si>
  <si>
    <t>TGM15338</t>
  </si>
  <si>
    <t>TGM15339</t>
  </si>
  <si>
    <t>TGM15340</t>
  </si>
  <si>
    <t>TGM15341</t>
  </si>
  <si>
    <t>TGM15342</t>
  </si>
  <si>
    <t>TGM15343</t>
  </si>
  <si>
    <t>TGM15344</t>
  </si>
  <si>
    <t>TGM15345</t>
  </si>
  <si>
    <t>TGM15346</t>
  </si>
  <si>
    <t>TGM15347</t>
  </si>
  <si>
    <t>TGM15348</t>
  </si>
  <si>
    <t>TGM15349</t>
  </si>
  <si>
    <t>DEVOLUCI&amp;OACUTE;N GARANTIA</t>
  </si>
  <si>
    <t>TGM15350</t>
  </si>
  <si>
    <t>TGM15351</t>
  </si>
  <si>
    <t>TGM15352</t>
  </si>
  <si>
    <t>TGM15353</t>
  </si>
  <si>
    <t>TGM15354</t>
  </si>
  <si>
    <t>TGM15355</t>
  </si>
  <si>
    <t>TGM15356</t>
  </si>
  <si>
    <t>TGM15357</t>
  </si>
  <si>
    <t>TGM15358</t>
  </si>
  <si>
    <t>TGM15359</t>
  </si>
  <si>
    <t>TGM15360</t>
  </si>
  <si>
    <t>TGM15361</t>
  </si>
  <si>
    <t>TGM15362</t>
  </si>
  <si>
    <t>CAMBIO DE NOMBRE EN LAPIDA</t>
  </si>
  <si>
    <t>TGM15363</t>
  </si>
  <si>
    <t>TGM15364</t>
  </si>
  <si>
    <t>TGM15365</t>
  </si>
  <si>
    <t>TGM15366</t>
  </si>
  <si>
    <t>TGM15367</t>
  </si>
  <si>
    <t>TGM15368</t>
  </si>
  <si>
    <t>TGM15369</t>
  </si>
  <si>
    <t>TGM15370</t>
  </si>
  <si>
    <t>TGM15371</t>
  </si>
  <si>
    <t>TGM15372</t>
  </si>
  <si>
    <t>TGM15373</t>
  </si>
  <si>
    <t>TGM15374</t>
  </si>
  <si>
    <t>TGM15375</t>
  </si>
  <si>
    <t>TGM15376</t>
  </si>
  <si>
    <t>TGM15377</t>
  </si>
  <si>
    <t>TGM15378</t>
  </si>
  <si>
    <t>CONSULTA SOBRE CARTA PRE RESOLUTORIA DE CONTRATO</t>
  </si>
  <si>
    <t>TGM15379</t>
  </si>
  <si>
    <t>TGM15380</t>
  </si>
  <si>
    <t>TGM15381</t>
  </si>
  <si>
    <t>RECLAMO COBRO MJS. DE COBRANZA</t>
  </si>
  <si>
    <t>TGM15382</t>
  </si>
  <si>
    <t>PAGO DE CUOTA DE MES DE OCTUBRE</t>
  </si>
  <si>
    <t>TGM15383</t>
  </si>
  <si>
    <t>TGM15384</t>
  </si>
  <si>
    <t>TGM15385</t>
  </si>
  <si>
    <t>TGM15386</t>
  </si>
  <si>
    <t>TGM15387</t>
  </si>
  <si>
    <t>TGM15388</t>
  </si>
  <si>
    <t>TGM15389</t>
  </si>
  <si>
    <t>TGM15390</t>
  </si>
  <si>
    <t>TGM15391</t>
  </si>
  <si>
    <t>TGM15392</t>
  </si>
  <si>
    <t>TGM15393</t>
  </si>
  <si>
    <t>TGM15394</t>
  </si>
  <si>
    <t>TGM15395</t>
  </si>
  <si>
    <t>TGM15396</t>
  </si>
  <si>
    <t>TGM15397</t>
  </si>
  <si>
    <t>TGM15398</t>
  </si>
  <si>
    <t>TGM15399</t>
  </si>
  <si>
    <t>TGM15400</t>
  </si>
  <si>
    <t>TGM15401</t>
  </si>
  <si>
    <t>TGM15402</t>
  </si>
  <si>
    <t>TGM15403</t>
  </si>
  <si>
    <t>TGM15404</t>
  </si>
  <si>
    <t>TGM15405</t>
  </si>
  <si>
    <t>TGM15407</t>
  </si>
  <si>
    <t>TGM15408</t>
  </si>
  <si>
    <t>TGM15409</t>
  </si>
  <si>
    <t>TGM15410</t>
  </si>
  <si>
    <t>SOLICITUD DE BOLETAS DE PAGO</t>
  </si>
  <si>
    <t>TGM15411</t>
  </si>
  <si>
    <t>CONSTANCIA DE REUBICACION</t>
  </si>
  <si>
    <t>TGM15412</t>
  </si>
  <si>
    <t>TGM15413</t>
  </si>
  <si>
    <t>TGM15414</t>
  </si>
  <si>
    <t>TGM15415</t>
  </si>
  <si>
    <t>SOLICITUD DE DEVOLUCI&amp;OACUTE;N</t>
  </si>
  <si>
    <t>TGM15416</t>
  </si>
  <si>
    <t>TGM15417</t>
  </si>
  <si>
    <t>TGM15418</t>
  </si>
  <si>
    <t>TGM15419</t>
  </si>
  <si>
    <t>TGM15420</t>
  </si>
  <si>
    <t>TGM15421</t>
  </si>
  <si>
    <t>TGM15422</t>
  </si>
  <si>
    <t>TGM15423</t>
  </si>
  <si>
    <t>TGM15424</t>
  </si>
  <si>
    <t>TGM15425</t>
  </si>
  <si>
    <t>TGM15426</t>
  </si>
  <si>
    <t>CONSTANCIA DE PAGO</t>
  </si>
  <si>
    <t>TGM15427</t>
  </si>
  <si>
    <t>TGM15428</t>
  </si>
  <si>
    <t>TGM15429</t>
  </si>
  <si>
    <t>TGM15430</t>
  </si>
  <si>
    <t>TGM15431</t>
  </si>
  <si>
    <t>TGM15432</t>
  </si>
  <si>
    <t>CLIENTE SOLICITA NIVELACI&amp;OACUTE;N DE ESPACIO</t>
  </si>
  <si>
    <t>TGM15433</t>
  </si>
  <si>
    <t>CONSULTA ASIGNACION DE 2DO TITULAR</t>
  </si>
  <si>
    <t>TGM15434</t>
  </si>
  <si>
    <t>TGM15435</t>
  </si>
  <si>
    <t>TGM15436</t>
  </si>
  <si>
    <t>TGM15437</t>
  </si>
  <si>
    <t>TGM15438</t>
  </si>
  <si>
    <t>TGM15439</t>
  </si>
  <si>
    <t>TGM15440</t>
  </si>
  <si>
    <t>TGM15441</t>
  </si>
  <si>
    <t>TGM15442</t>
  </si>
  <si>
    <t>TGM15443</t>
  </si>
  <si>
    <t>TGM15444</t>
  </si>
  <si>
    <t>TGM15445</t>
  </si>
  <si>
    <t>TGM15446</t>
  </si>
  <si>
    <t>TGM15447</t>
  </si>
  <si>
    <t>TGM15448</t>
  </si>
  <si>
    <t>TGM15449</t>
  </si>
  <si>
    <t>TGM15450</t>
  </si>
  <si>
    <t>Mariella Valentín Guadalupe Fierro CBCEO</t>
  </si>
  <si>
    <t>TGM15451</t>
  </si>
  <si>
    <t>TGM15452</t>
  </si>
  <si>
    <t>TGM15453</t>
  </si>
  <si>
    <t>TGM15454</t>
  </si>
  <si>
    <t>RECLAMO POR HABERLE REPROGRAMADO SIN AUTORIZACION DEL TITULAR</t>
  </si>
  <si>
    <t>TGM15455</t>
  </si>
  <si>
    <t>TGM15456</t>
  </si>
  <si>
    <t>TGM15457</t>
  </si>
  <si>
    <t>TGM15458</t>
  </si>
  <si>
    <t>TGM15459</t>
  </si>
  <si>
    <t>TGM15460</t>
  </si>
  <si>
    <t>TGM15461</t>
  </si>
  <si>
    <t>TGM15462</t>
  </si>
  <si>
    <t>TGM15463</t>
  </si>
  <si>
    <t>TGM15464</t>
  </si>
  <si>
    <t>TGM15465</t>
  </si>
  <si>
    <t>TGM15466</t>
  </si>
  <si>
    <t>TGM15467</t>
  </si>
  <si>
    <t>TGM15468</t>
  </si>
  <si>
    <t>TGM15469</t>
  </si>
  <si>
    <t>TGM15470</t>
  </si>
  <si>
    <t>TGM15471</t>
  </si>
  <si>
    <t>TGM15472</t>
  </si>
  <si>
    <t>TGM15473</t>
  </si>
  <si>
    <t>TGM15474</t>
  </si>
  <si>
    <t>TGM15475</t>
  </si>
  <si>
    <t>TGM15476</t>
  </si>
  <si>
    <t>TGM15477</t>
  </si>
  <si>
    <t>TGM15478</t>
  </si>
  <si>
    <t>TGM15479</t>
  </si>
  <si>
    <t>TGM15480</t>
  </si>
  <si>
    <t>TGM15481</t>
  </si>
  <si>
    <t>TGM15482</t>
  </si>
  <si>
    <t>TGM15483</t>
  </si>
  <si>
    <t>TGM15484</t>
  </si>
  <si>
    <t>TGM15485</t>
  </si>
  <si>
    <t>TGM15486</t>
  </si>
  <si>
    <t>TGM15487</t>
  </si>
  <si>
    <t>TGM15488</t>
  </si>
  <si>
    <t>TGM15489</t>
  </si>
  <si>
    <t>TGM15490</t>
  </si>
  <si>
    <t>TGM15491</t>
  </si>
  <si>
    <t>TGM15492</t>
  </si>
  <si>
    <t>TGM15493</t>
  </si>
  <si>
    <t>TGM15494</t>
  </si>
  <si>
    <t>TGM15495</t>
  </si>
  <si>
    <t>TGM15496</t>
  </si>
  <si>
    <t>TGM15497</t>
  </si>
  <si>
    <t>TGM15498</t>
  </si>
  <si>
    <t>TGM15499</t>
  </si>
  <si>
    <t>TGM15500</t>
  </si>
  <si>
    <t>TGM15501</t>
  </si>
  <si>
    <t>TGM15502</t>
  </si>
  <si>
    <t>TGM15503</t>
  </si>
  <si>
    <t>TGM15504</t>
  </si>
  <si>
    <t>TGM15505</t>
  </si>
  <si>
    <t>MANTENIMIENTO DE CESPED</t>
  </si>
  <si>
    <t>TGM15506</t>
  </si>
  <si>
    <t>TGM15507</t>
  </si>
  <si>
    <t>TGM15508</t>
  </si>
  <si>
    <t>TGM15509</t>
  </si>
  <si>
    <t>TGM15510</t>
  </si>
  <si>
    <t>TGM15511</t>
  </si>
  <si>
    <t>TGM15512</t>
  </si>
  <si>
    <t>LAPIDA CONSULTA</t>
  </si>
  <si>
    <t>TGM15513</t>
  </si>
  <si>
    <t>TGM15514</t>
  </si>
  <si>
    <t>TGM15515</t>
  </si>
  <si>
    <t>TGM15516</t>
  </si>
  <si>
    <t>TGM15517</t>
  </si>
  <si>
    <t>TGM15518</t>
  </si>
  <si>
    <t>TGM15519</t>
  </si>
  <si>
    <t>TGM15520</t>
  </si>
  <si>
    <t>TGM15521</t>
  </si>
  <si>
    <t>TGM15522</t>
  </si>
  <si>
    <t>TGM15523</t>
  </si>
  <si>
    <t>TGM15524</t>
  </si>
  <si>
    <t>TGM15525</t>
  </si>
  <si>
    <t>TGM15526</t>
  </si>
  <si>
    <t>TGM15527</t>
  </si>
  <si>
    <t>TGM15528</t>
  </si>
  <si>
    <t>TGM15529</t>
  </si>
  <si>
    <t>TGM15530</t>
  </si>
  <si>
    <t>TGM15531</t>
  </si>
  <si>
    <t>TGM15532</t>
  </si>
  <si>
    <t>TGM15533</t>
  </si>
  <si>
    <t>TGM15534</t>
  </si>
  <si>
    <t>TGM15535</t>
  </si>
  <si>
    <t>TGM15536</t>
  </si>
  <si>
    <t>TGM15537</t>
  </si>
  <si>
    <t>TGM15538</t>
  </si>
  <si>
    <t>TGM15539</t>
  </si>
  <si>
    <t>TGM15540</t>
  </si>
  <si>
    <t>TGM15541</t>
  </si>
  <si>
    <t>TGM15542</t>
  </si>
  <si>
    <t>TGM15543</t>
  </si>
  <si>
    <t>TGM15544</t>
  </si>
  <si>
    <t>TGM15545</t>
  </si>
  <si>
    <t>TGM15546</t>
  </si>
  <si>
    <t>TGM15547</t>
  </si>
  <si>
    <t>TGM15548</t>
  </si>
  <si>
    <t>TGM15549</t>
  </si>
  <si>
    <t>TGM15550</t>
  </si>
  <si>
    <t>TGM15551</t>
  </si>
  <si>
    <t>TGM15552</t>
  </si>
  <si>
    <t>TGM15553</t>
  </si>
  <si>
    <t>TGM15554</t>
  </si>
  <si>
    <t>TGM15555</t>
  </si>
  <si>
    <t>TGM15556</t>
  </si>
  <si>
    <t>TGM15557</t>
  </si>
  <si>
    <t>TGM15558</t>
  </si>
  <si>
    <t>TGM15559</t>
  </si>
  <si>
    <t>TGM15560</t>
  </si>
  <si>
    <t>TGM15561</t>
  </si>
  <si>
    <t>TGM15562</t>
  </si>
  <si>
    <t>TGM15563</t>
  </si>
  <si>
    <t>TGM15564</t>
  </si>
  <si>
    <t>TGM15565</t>
  </si>
  <si>
    <t>TGM15566</t>
  </si>
  <si>
    <t>TGM15567</t>
  </si>
  <si>
    <t>TGM15568</t>
  </si>
  <si>
    <t>TGM15569</t>
  </si>
  <si>
    <t>TGM15570</t>
  </si>
  <si>
    <t>TGM15571</t>
  </si>
  <si>
    <t>TGM15572</t>
  </si>
  <si>
    <t>TGM15573</t>
  </si>
  <si>
    <t>TGM15574</t>
  </si>
  <si>
    <t>TGM15575</t>
  </si>
  <si>
    <t>RECLAMO DE LAPIDA ANTERIOR</t>
  </si>
  <si>
    <t>TGM15576</t>
  </si>
  <si>
    <t>TGM15577</t>
  </si>
  <si>
    <t>TGM15578</t>
  </si>
  <si>
    <t>TGM15579</t>
  </si>
  <si>
    <t>TGM15580</t>
  </si>
  <si>
    <t>TGM15581</t>
  </si>
  <si>
    <t>TGM15582</t>
  </si>
  <si>
    <t>TGM15583</t>
  </si>
  <si>
    <t>TGM15584</t>
  </si>
  <si>
    <t>TGM15585</t>
  </si>
  <si>
    <t>TGM15586</t>
  </si>
  <si>
    <t>TGM15587</t>
  </si>
  <si>
    <t>TGM15588</t>
  </si>
  <si>
    <t>TGM15589</t>
  </si>
  <si>
    <t>TGM15590</t>
  </si>
  <si>
    <t>TGM15591</t>
  </si>
  <si>
    <t>TGM15592</t>
  </si>
  <si>
    <t>TGM15593</t>
  </si>
  <si>
    <t>TGM15594</t>
  </si>
  <si>
    <t>TGM15595</t>
  </si>
  <si>
    <t>TGM15596</t>
  </si>
  <si>
    <t>TGM15597</t>
  </si>
  <si>
    <t>RECLAMO DE ATENCION</t>
  </si>
  <si>
    <t>TGM15598</t>
  </si>
  <si>
    <t>TGM15599</t>
  </si>
  <si>
    <t>TGM15600</t>
  </si>
  <si>
    <t>TGM15601</t>
  </si>
  <si>
    <t>TGM15602</t>
  </si>
  <si>
    <t>TGM15603</t>
  </si>
  <si>
    <t>TGM15604</t>
  </si>
  <si>
    <t>TGM15605</t>
  </si>
  <si>
    <t>CAMBIO 2DO TITULAR</t>
  </si>
  <si>
    <t>TGM15606</t>
  </si>
  <si>
    <t>TGM15607</t>
  </si>
  <si>
    <t>TGM15608</t>
  </si>
  <si>
    <t>Thalia Nataly Ramos Pocomucha csc1</t>
  </si>
  <si>
    <t>TGM15609</t>
  </si>
  <si>
    <t>TGM15610</t>
  </si>
  <si>
    <t>TGM15611</t>
  </si>
  <si>
    <t>TGM15612</t>
  </si>
  <si>
    <t>TGM15613</t>
  </si>
  <si>
    <t>TGM15614</t>
  </si>
  <si>
    <t>TGM15615</t>
  </si>
  <si>
    <t>TGM15616</t>
  </si>
  <si>
    <t>TGM15617</t>
  </si>
  <si>
    <t>TGM15618</t>
  </si>
  <si>
    <t>TGM15619</t>
  </si>
  <si>
    <t>TGM15620</t>
  </si>
  <si>
    <t>TGM15621</t>
  </si>
  <si>
    <t>TGM15622</t>
  </si>
  <si>
    <t>TGM15623</t>
  </si>
  <si>
    <t>TGM15624</t>
  </si>
  <si>
    <t>TGM15625</t>
  </si>
  <si>
    <t>TGM15626</t>
  </si>
  <si>
    <t>TGM15627</t>
  </si>
  <si>
    <t>TGM15628</t>
  </si>
  <si>
    <t>Fiordeliz Michelle Baquerizo Aliaga SAN</t>
  </si>
  <si>
    <t>TGM15629</t>
  </si>
  <si>
    <t>Fiordeliz Michelle Baquerizo Aliaga COR</t>
  </si>
  <si>
    <t>TGM15630</t>
  </si>
  <si>
    <t>SOLICITUD DE CONSTRUCCION DE MAUSOLEO</t>
  </si>
  <si>
    <t>TGM15631</t>
  </si>
  <si>
    <t>TGM15632</t>
  </si>
  <si>
    <t>TGM15633</t>
  </si>
  <si>
    <t>TGM15634</t>
  </si>
  <si>
    <t>TGM15635</t>
  </si>
  <si>
    <t>TGM15636</t>
  </si>
  <si>
    <t>SOLICITUD DE SEPARACION DE PAGO</t>
  </si>
  <si>
    <t>TGM15637</t>
  </si>
  <si>
    <t>MENSAJES DE COBRANZA</t>
  </si>
  <si>
    <t>TGM15638</t>
  </si>
  <si>
    <t>TGM15639</t>
  </si>
  <si>
    <t>TGM15640</t>
  </si>
  <si>
    <t>TGM15641</t>
  </si>
  <si>
    <t>TGM15642</t>
  </si>
  <si>
    <t>TGM15643</t>
  </si>
  <si>
    <t>TGM15645</t>
  </si>
  <si>
    <t>CONSULTA DE CUOTA MENSUAL Y FOMA</t>
  </si>
  <si>
    <t>TGM15646</t>
  </si>
  <si>
    <t>TGM15647</t>
  </si>
  <si>
    <t>SOLICITA REACTIVACION DE CONTRATO</t>
  </si>
  <si>
    <t>TGM15648</t>
  </si>
  <si>
    <t>TGM15649</t>
  </si>
  <si>
    <t>TGM15650</t>
  </si>
  <si>
    <t>SOLICITA REPROGRAMACION</t>
  </si>
  <si>
    <t>TGM15651</t>
  </si>
  <si>
    <t>TGM15652</t>
  </si>
  <si>
    <t>TGM15653</t>
  </si>
  <si>
    <t>TGM15654</t>
  </si>
  <si>
    <t>TGM15655</t>
  </si>
  <si>
    <t>TGM15656</t>
  </si>
  <si>
    <t>TGM15657</t>
  </si>
  <si>
    <t>TGM15658</t>
  </si>
  <si>
    <t>TGM15659</t>
  </si>
  <si>
    <t>DESACUERDO EN CAPACIDAD CONTRATADA</t>
  </si>
  <si>
    <t>TGM15660</t>
  </si>
  <si>
    <t>TGM15661</t>
  </si>
  <si>
    <t>TGM15662</t>
  </si>
  <si>
    <t>INCUMPLIMIENTO DE REPINTADO</t>
  </si>
  <si>
    <t>TGM15663</t>
  </si>
  <si>
    <t>TGM15664</t>
  </si>
  <si>
    <t>TGM15665</t>
  </si>
  <si>
    <t>TGM15666</t>
  </si>
  <si>
    <t>TGM15667</t>
  </si>
  <si>
    <t>QUEJA SOBRE NO&amp;NTILDE;OS JUGANDO EN ESPACIOS DE SEPULTURA</t>
  </si>
  <si>
    <t>TGM15668</t>
  </si>
  <si>
    <t>TGM15669</t>
  </si>
  <si>
    <t>ARREGLO DE FLORERO</t>
  </si>
  <si>
    <t>TGM15670</t>
  </si>
  <si>
    <t>TGM15671</t>
  </si>
  <si>
    <t>SOLICITUD DE CONTRATO RESUELTO</t>
  </si>
  <si>
    <t>TGM15672</t>
  </si>
  <si>
    <t>CONSTANCIA DE USO</t>
  </si>
  <si>
    <t>TGM15673</t>
  </si>
  <si>
    <t>TGM15674</t>
  </si>
  <si>
    <t>TGM15675</t>
  </si>
  <si>
    <t>TGM15676</t>
  </si>
  <si>
    <t>TGM15677</t>
  </si>
  <si>
    <t>TGM15678</t>
  </si>
  <si>
    <t>TGM15679</t>
  </si>
  <si>
    <t>TGM15680</t>
  </si>
  <si>
    <t>TGM15681</t>
  </si>
  <si>
    <t>TGM15682</t>
  </si>
  <si>
    <t>TGM15683</t>
  </si>
  <si>
    <t>TGM15684</t>
  </si>
  <si>
    <t>CONSULTA ALQUILER DE TOLDO</t>
  </si>
  <si>
    <t>TGM15685</t>
  </si>
  <si>
    <t>CONUSLTA DE LAPIDA SOBRESALIDA</t>
  </si>
  <si>
    <t>TGM15686</t>
  </si>
  <si>
    <t>TGM15687</t>
  </si>
  <si>
    <t>TGM15688</t>
  </si>
  <si>
    <t>TGM15689</t>
  </si>
  <si>
    <t>TGM15690</t>
  </si>
  <si>
    <t>TGM15691</t>
  </si>
  <si>
    <t>ENTREGA DE ACTA Y RECEPCI&amp;OACUTE;N DE GARANTIA</t>
  </si>
  <si>
    <t>TGM15692</t>
  </si>
  <si>
    <t>TGM15693</t>
  </si>
  <si>
    <t>TGM15694</t>
  </si>
  <si>
    <t>TGM15695</t>
  </si>
  <si>
    <t>TGM15696</t>
  </si>
  <si>
    <t>TGM15697</t>
  </si>
  <si>
    <t>TGM15698</t>
  </si>
  <si>
    <t>TGM15699</t>
  </si>
  <si>
    <t>ACTUALIZACION DE DATOS DE FALLECIDO</t>
  </si>
  <si>
    <t>TGM15700</t>
  </si>
  <si>
    <t>ASIGNACION DE 2DO TITULAR EN CONTRATO</t>
  </si>
  <si>
    <t>TGM15701</t>
  </si>
  <si>
    <t>TGM15702</t>
  </si>
  <si>
    <t>TGM15703</t>
  </si>
  <si>
    <t>TGM15704</t>
  </si>
  <si>
    <t>TGM15705</t>
  </si>
  <si>
    <t>TGM15706</t>
  </si>
  <si>
    <t>TGM15707</t>
  </si>
  <si>
    <t>TGM15708</t>
  </si>
  <si>
    <t>TGM15709</t>
  </si>
  <si>
    <t>TGM15710</t>
  </si>
  <si>
    <t>TGM15711</t>
  </si>
  <si>
    <t>CONSULTA DE INHUMACION</t>
  </si>
  <si>
    <t>TGM15712</t>
  </si>
  <si>
    <t>TGM15713</t>
  </si>
  <si>
    <t>TGM15714</t>
  </si>
  <si>
    <t>TGM15715</t>
  </si>
  <si>
    <t>TGM15716</t>
  </si>
  <si>
    <t>TGM15717</t>
  </si>
  <si>
    <t>TGM15718</t>
  </si>
  <si>
    <t>TGM15719</t>
  </si>
  <si>
    <t>PAGO FONDO DE MANTENIMIENTO</t>
  </si>
  <si>
    <t>TGM15720</t>
  </si>
  <si>
    <t>TGM15721</t>
  </si>
  <si>
    <t>TGM15722</t>
  </si>
  <si>
    <t>TGM15723</t>
  </si>
  <si>
    <t>TGM15724</t>
  </si>
  <si>
    <t>TGM15725</t>
  </si>
  <si>
    <t>TGM15726</t>
  </si>
  <si>
    <t>TGM15727</t>
  </si>
  <si>
    <t>TGM15728</t>
  </si>
  <si>
    <t>TGM15729</t>
  </si>
  <si>
    <t>TGM15730</t>
  </si>
  <si>
    <t>RECLAMA DE LETRAS EN LAPIDA DE NICHO</t>
  </si>
  <si>
    <t>TGM15731</t>
  </si>
  <si>
    <t>TGM15732</t>
  </si>
  <si>
    <t>TGM15733</t>
  </si>
  <si>
    <t>TGM15734</t>
  </si>
  <si>
    <t>TGM15735</t>
  </si>
  <si>
    <t>TGM15736</t>
  </si>
  <si>
    <t>SOLICITUD DE REACTIVACI&amp;OACUTE;N DE CONTRATO</t>
  </si>
  <si>
    <t>TGM15737</t>
  </si>
  <si>
    <t>TGM15738</t>
  </si>
  <si>
    <t>TGM15739</t>
  </si>
  <si>
    <t>SOLICITUD DE CAMBIO DE BOLETA A FACTURA</t>
  </si>
  <si>
    <t>TGM15740</t>
  </si>
  <si>
    <t>TGM15741</t>
  </si>
  <si>
    <t>TGM15742</t>
  </si>
  <si>
    <t>TGM15743</t>
  </si>
  <si>
    <t>TGM15744</t>
  </si>
  <si>
    <t>TGM15745</t>
  </si>
  <si>
    <t>TGM15746</t>
  </si>
  <si>
    <t>TGM15747</t>
  </si>
  <si>
    <t>TGM15748</t>
  </si>
  <si>
    <t>TGM15749</t>
  </si>
  <si>
    <t>TGM15750</t>
  </si>
  <si>
    <t>TGM15751</t>
  </si>
  <si>
    <t>TGM15752</t>
  </si>
  <si>
    <t>TGM15753</t>
  </si>
  <si>
    <t>TGM15754</t>
  </si>
  <si>
    <t>TGM15755</t>
  </si>
  <si>
    <t>TGM15756</t>
  </si>
  <si>
    <t>TGM15757</t>
  </si>
  <si>
    <t>TGM15758</t>
  </si>
  <si>
    <t>TGM15759</t>
  </si>
  <si>
    <t>TGM15760</t>
  </si>
  <si>
    <t>TGM15761</t>
  </si>
  <si>
    <t>TGM15762</t>
  </si>
  <si>
    <t>TGM15763</t>
  </si>
  <si>
    <t>TGM15764</t>
  </si>
  <si>
    <t>TGM15765</t>
  </si>
  <si>
    <t>TGM15766</t>
  </si>
  <si>
    <t>TGM15767</t>
  </si>
  <si>
    <t>TGM15768</t>
  </si>
  <si>
    <t>TGM15769</t>
  </si>
  <si>
    <t>TGM15770</t>
  </si>
  <si>
    <t>TGM15771</t>
  </si>
  <si>
    <t>TGM15772</t>
  </si>
  <si>
    <t>TGM15773</t>
  </si>
  <si>
    <t>TGM15774</t>
  </si>
  <si>
    <t>TGM15775</t>
  </si>
  <si>
    <t>TGM15776</t>
  </si>
  <si>
    <t>CASO DE FLORERO DE NICHO</t>
  </si>
  <si>
    <t>TGM15777</t>
  </si>
  <si>
    <t>TGM15778</t>
  </si>
  <si>
    <t>TGM15779</t>
  </si>
  <si>
    <t>TGM15780</t>
  </si>
  <si>
    <t>TGM15781</t>
  </si>
  <si>
    <t>TGM15782</t>
  </si>
  <si>
    <t>TGM15783</t>
  </si>
  <si>
    <t>TGM15784</t>
  </si>
  <si>
    <t>BOLETAS ELECTRONICAS</t>
  </si>
  <si>
    <t>TGM15785</t>
  </si>
  <si>
    <t>TGM15786</t>
  </si>
  <si>
    <t>CONSULTA COPIA DE CONTRATO</t>
  </si>
  <si>
    <t>Constancia de ubicación</t>
  </si>
  <si>
    <t>TGM15787</t>
  </si>
  <si>
    <t>PRUEBA REQUERIMIENTO SOLICITUD COPIA DE CONTRATO</t>
  </si>
  <si>
    <t>TGM15788</t>
  </si>
  <si>
    <t>PRUEBA SOLICITUD CONSTANCIA DE SEPULTURA</t>
  </si>
  <si>
    <t>Constancia de sepultura</t>
  </si>
  <si>
    <t>TGM15789</t>
  </si>
  <si>
    <t>PRUEBA REQUERIMIENTO SOLICITUD CONST SEPULTURA</t>
  </si>
  <si>
    <t>TGM15790</t>
  </si>
  <si>
    <t>TGM15791</t>
  </si>
  <si>
    <t>TGM15792</t>
  </si>
  <si>
    <t>CONFECCI&amp;OACUTE;N DE L&amp;AACUTE;PIDA</t>
  </si>
  <si>
    <t>TGM15793</t>
  </si>
  <si>
    <t>TGM15794</t>
  </si>
  <si>
    <t>TGM15795</t>
  </si>
  <si>
    <t>TGM15796</t>
  </si>
  <si>
    <t>TGM15797</t>
  </si>
  <si>
    <t>TGM15798</t>
  </si>
  <si>
    <t>TGM15799</t>
  </si>
  <si>
    <t>DEVOLUCION DE INICIAL</t>
  </si>
  <si>
    <t>TGM15800</t>
  </si>
  <si>
    <t>TGM15801</t>
  </si>
  <si>
    <t>TGM15802</t>
  </si>
  <si>
    <t>TGM15803</t>
  </si>
  <si>
    <t>TGM15804</t>
  </si>
  <si>
    <t>TGM15805</t>
  </si>
  <si>
    <t>TGM15806</t>
  </si>
  <si>
    <t>TGM15807</t>
  </si>
  <si>
    <t>SELLAR SU ESPACIO</t>
  </si>
  <si>
    <t>TGM15808</t>
  </si>
  <si>
    <t>TGM15809</t>
  </si>
  <si>
    <t>TGM15810</t>
  </si>
  <si>
    <t>TGM15811</t>
  </si>
  <si>
    <t>TGM15812</t>
  </si>
  <si>
    <t>TGM15813</t>
  </si>
  <si>
    <t>TGM15814</t>
  </si>
  <si>
    <t>TGM15815</t>
  </si>
  <si>
    <t>TGM15816</t>
  </si>
  <si>
    <t>TGM15817</t>
  </si>
  <si>
    <t>SEDE PISCO</t>
  </si>
  <si>
    <t xml:space="preserve">sensor de oxigeno </t>
  </si>
  <si>
    <t xml:space="preserve">cambio de bujias </t>
  </si>
  <si>
    <t>bobina</t>
  </si>
  <si>
    <t>TGM15818</t>
  </si>
  <si>
    <t>TGM15819</t>
  </si>
  <si>
    <t>TGM15820</t>
  </si>
  <si>
    <t>TGM15821</t>
  </si>
  <si>
    <t>COTIZACI&amp;OACUTE;N DE MAUSOLEOS</t>
  </si>
  <si>
    <t>TGM15822</t>
  </si>
  <si>
    <t>TGM15823</t>
  </si>
  <si>
    <t>TGM15824</t>
  </si>
  <si>
    <t>TGM15825</t>
  </si>
  <si>
    <t>TGM15826</t>
  </si>
  <si>
    <t>TGM15827</t>
  </si>
  <si>
    <t>TGM15828</t>
  </si>
  <si>
    <t>TGM15829</t>
  </si>
  <si>
    <t>TGM15830</t>
  </si>
  <si>
    <t>TGM15831</t>
  </si>
  <si>
    <t>TGM15832</t>
  </si>
  <si>
    <t>TGM15833</t>
  </si>
  <si>
    <t>TGM15834</t>
  </si>
  <si>
    <t>TGM15835</t>
  </si>
  <si>
    <t>TGM15836</t>
  </si>
  <si>
    <t>TGM15837</t>
  </si>
  <si>
    <t>TGM15838</t>
  </si>
  <si>
    <t>TGM15839</t>
  </si>
  <si>
    <t>TGM15840</t>
  </si>
  <si>
    <t>TGM15841</t>
  </si>
  <si>
    <t>TGM15842</t>
  </si>
  <si>
    <t>TGM15843</t>
  </si>
  <si>
    <t>TGM15844</t>
  </si>
  <si>
    <t>TGM15845</t>
  </si>
  <si>
    <t>TGM15846</t>
  </si>
  <si>
    <t>TGM15847</t>
  </si>
  <si>
    <t>TGM15848</t>
  </si>
  <si>
    <t>TGM15849</t>
  </si>
  <si>
    <t>RECLAMO DE ADORNOS</t>
  </si>
  <si>
    <t>TGM15850</t>
  </si>
  <si>
    <t>TGM15851</t>
  </si>
  <si>
    <t>TGM15852</t>
  </si>
  <si>
    <t>TGM15853</t>
  </si>
  <si>
    <t>TGM15854</t>
  </si>
  <si>
    <t>TGM15855</t>
  </si>
  <si>
    <t>TGM15856</t>
  </si>
  <si>
    <t>TGM15857</t>
  </si>
  <si>
    <t>TGM15858</t>
  </si>
  <si>
    <t>TGM15859</t>
  </si>
  <si>
    <t>TGM15860</t>
  </si>
  <si>
    <t>TGM15861</t>
  </si>
  <si>
    <t>TGM15862</t>
  </si>
  <si>
    <t>TGM15863</t>
  </si>
  <si>
    <t>TGM15864</t>
  </si>
  <si>
    <t>TGM15865</t>
  </si>
  <si>
    <t>TGM15866</t>
  </si>
  <si>
    <t>TGM15867</t>
  </si>
  <si>
    <t>TGM15868</t>
  </si>
  <si>
    <t>TGM15869</t>
  </si>
  <si>
    <t>TGM15870</t>
  </si>
  <si>
    <t>TGM15871</t>
  </si>
  <si>
    <t>TGM15872</t>
  </si>
  <si>
    <t>TGM15873</t>
  </si>
  <si>
    <t>TGM15874</t>
  </si>
  <si>
    <t>FLORERO CAMBIADO</t>
  </si>
  <si>
    <t>TGM15875</t>
  </si>
  <si>
    <t>TGM15876</t>
  </si>
  <si>
    <t>TGM15877</t>
  </si>
  <si>
    <t>TGM15878</t>
  </si>
  <si>
    <t>TUBER&amp;IACUTE;A ROTA</t>
  </si>
  <si>
    <t>TGM15879</t>
  </si>
  <si>
    <t>TGM15880</t>
  </si>
  <si>
    <t>TGM15881</t>
  </si>
  <si>
    <t>TGM15882</t>
  </si>
  <si>
    <t>TGM15883</t>
  </si>
  <si>
    <t>TGM15884</t>
  </si>
  <si>
    <t>TGM15885</t>
  </si>
  <si>
    <t>TGM15886</t>
  </si>
  <si>
    <t>TGM15887</t>
  </si>
  <si>
    <t>TGM15888</t>
  </si>
  <si>
    <t>TGM15889</t>
  </si>
  <si>
    <t>TGM15890</t>
  </si>
  <si>
    <t>TGM15891</t>
  </si>
  <si>
    <t>TGM15892</t>
  </si>
  <si>
    <t>TGM15893</t>
  </si>
  <si>
    <t>TGM15894</t>
  </si>
  <si>
    <t>ACTUALIZACI&amp;OACUTE;N DE DATOS Y GENERACI&amp;OACUTE;N DE CIP</t>
  </si>
  <si>
    <t>TGM15895</t>
  </si>
  <si>
    <t>TGM15896</t>
  </si>
  <si>
    <t>TGM15897</t>
  </si>
  <si>
    <t>TGM15898</t>
  </si>
  <si>
    <t>TGM15899</t>
  </si>
  <si>
    <t>TGM15900</t>
  </si>
  <si>
    <t>CODIFICACI&amp;OACUTE;N DE NICHOS</t>
  </si>
  <si>
    <t>TGM15901</t>
  </si>
  <si>
    <t>COBRO DE MORA CAJA HYO</t>
  </si>
  <si>
    <t>TGM15902</t>
  </si>
  <si>
    <t>TGM15903</t>
  </si>
  <si>
    <t>TGM15904</t>
  </si>
  <si>
    <t>TGM15905</t>
  </si>
  <si>
    <t>ESPACIOS DE FLOREROS</t>
  </si>
  <si>
    <t>TGM15906</t>
  </si>
  <si>
    <t>TGM15907</t>
  </si>
  <si>
    <t>TGM15908</t>
  </si>
  <si>
    <t>TGM15909</t>
  </si>
  <si>
    <t>TGM15910</t>
  </si>
  <si>
    <t>TGM15911</t>
  </si>
  <si>
    <t>TGM15912</t>
  </si>
  <si>
    <t>TGM15913</t>
  </si>
  <si>
    <t>TGM15914</t>
  </si>
  <si>
    <t>TGM15915</t>
  </si>
  <si>
    <t>TGM15916</t>
  </si>
  <si>
    <t>TGM15917</t>
  </si>
  <si>
    <t>TGM15918</t>
  </si>
  <si>
    <t>TGM15919</t>
  </si>
  <si>
    <t>TGM15920</t>
  </si>
  <si>
    <t>TGM15921</t>
  </si>
  <si>
    <t>TGM15922</t>
  </si>
  <si>
    <t>TGM15923</t>
  </si>
  <si>
    <t>TGM15924</t>
  </si>
  <si>
    <t>TGM15925</t>
  </si>
  <si>
    <t>TGM15926</t>
  </si>
  <si>
    <t>TGM15927</t>
  </si>
  <si>
    <t>TGM15928</t>
  </si>
  <si>
    <t>TGM15929</t>
  </si>
  <si>
    <t>TGM15930</t>
  </si>
  <si>
    <t>TGM15931</t>
  </si>
  <si>
    <t>TGM15932</t>
  </si>
  <si>
    <t>TGM15933</t>
  </si>
  <si>
    <t>TGM15934</t>
  </si>
  <si>
    <t>TGM15935</t>
  </si>
  <si>
    <t>TGM15936</t>
  </si>
  <si>
    <t>TGM15937</t>
  </si>
  <si>
    <t>TGM15938</t>
  </si>
  <si>
    <t>TGM15939</t>
  </si>
  <si>
    <t>TGM15940</t>
  </si>
  <si>
    <t>TGM15941</t>
  </si>
  <si>
    <t>TGM15942</t>
  </si>
  <si>
    <t>TGM15943</t>
  </si>
  <si>
    <t>TGM15944</t>
  </si>
  <si>
    <t>TGM15945</t>
  </si>
  <si>
    <t>TGM15946</t>
  </si>
  <si>
    <t>TGM15947</t>
  </si>
  <si>
    <t>TGM15948</t>
  </si>
  <si>
    <t>TGM15949</t>
  </si>
  <si>
    <t>TGM15950</t>
  </si>
  <si>
    <t>TGM15951</t>
  </si>
  <si>
    <t>TGM15952</t>
  </si>
  <si>
    <t>RECLAMO INCUMPLIMIENTO DE COLOCACI&amp;OACUTE;N DE LAPIDA</t>
  </si>
  <si>
    <t>TGM15953</t>
  </si>
  <si>
    <t>DEVOLUCION DE GARANCTI A/D</t>
  </si>
  <si>
    <t>TGM15954</t>
  </si>
  <si>
    <t>TGM15955</t>
  </si>
  <si>
    <t>TGM15956</t>
  </si>
  <si>
    <t>TGM15957</t>
  </si>
  <si>
    <t>TGM15958</t>
  </si>
  <si>
    <t>TGM15959</t>
  </si>
  <si>
    <t>TGM15960</t>
  </si>
  <si>
    <t>TGM15961</t>
  </si>
  <si>
    <t>TGM15962</t>
  </si>
  <si>
    <t>TGM15963</t>
  </si>
  <si>
    <t>TGM15964</t>
  </si>
  <si>
    <t>TGM15965</t>
  </si>
  <si>
    <t>TGM15966</t>
  </si>
  <si>
    <t>TGM15967</t>
  </si>
  <si>
    <t>TGM15968</t>
  </si>
  <si>
    <t>TGM15969</t>
  </si>
  <si>
    <t>TGM15970</t>
  </si>
  <si>
    <t>TGM15971</t>
  </si>
  <si>
    <t>TGM15972</t>
  </si>
  <si>
    <t>TGM15973</t>
  </si>
  <si>
    <t>TGM15974</t>
  </si>
  <si>
    <t>TGM15975</t>
  </si>
  <si>
    <t>REGRABADO DE L&amp;AACUTE;PIDA MAUSOLEO</t>
  </si>
  <si>
    <t>TGM15976</t>
  </si>
  <si>
    <t>TGM15977</t>
  </si>
  <si>
    <t>CARTA PRE RESOLUTORIA DE CONTRATO</t>
  </si>
  <si>
    <t>TGM15978</t>
  </si>
  <si>
    <t>TGM15979</t>
  </si>
  <si>
    <t>TGM15980</t>
  </si>
  <si>
    <t>TGM15981</t>
  </si>
  <si>
    <t>TGM15983</t>
  </si>
  <si>
    <t>CONSULTA DEL MONTO A CANCELAR</t>
  </si>
  <si>
    <t>TGM15984</t>
  </si>
  <si>
    <t>TGM15985</t>
  </si>
  <si>
    <t>TGM15986</t>
  </si>
  <si>
    <t>TGM15987</t>
  </si>
  <si>
    <t>REQUISITOS PARA EXHUMACION DE CUERPOE</t>
  </si>
  <si>
    <t>TGM15988</t>
  </si>
  <si>
    <t>DECORACIÓN DE LAPIDA CON ROSAS</t>
  </si>
  <si>
    <t>TGM15990</t>
  </si>
  <si>
    <t>TGM15991</t>
  </si>
  <si>
    <t>TGM15993</t>
  </si>
  <si>
    <t>TGM15994</t>
  </si>
  <si>
    <t>TGM15995</t>
  </si>
  <si>
    <t>TGM15996</t>
  </si>
  <si>
    <t>TGM15997</t>
  </si>
  <si>
    <t>PAGO DE CUOTA CON CÓDIGO CIP</t>
  </si>
  <si>
    <t>TGM15998</t>
  </si>
  <si>
    <t>FLORES EN ESPACIO</t>
  </si>
  <si>
    <t>TGM15999</t>
  </si>
  <si>
    <t>TGM16000</t>
  </si>
  <si>
    <t>TGM16001</t>
  </si>
  <si>
    <t>LAPIDA DE FLORERO</t>
  </si>
  <si>
    <t>TGM16002</t>
  </si>
  <si>
    <t>ESCALERAS DE NICHOS ANTIGUOS</t>
  </si>
  <si>
    <t>TGM16003</t>
  </si>
  <si>
    <t>TGM16004</t>
  </si>
  <si>
    <t>TGM16005</t>
  </si>
  <si>
    <t>TGM16006</t>
  </si>
  <si>
    <t>TGM16007</t>
  </si>
  <si>
    <t>TGM16008</t>
  </si>
  <si>
    <t>TGM16009</t>
  </si>
  <si>
    <t>TGM16010</t>
  </si>
  <si>
    <t>TGM16011</t>
  </si>
  <si>
    <t>TGM16012</t>
  </si>
  <si>
    <t>TGM16013</t>
  </si>
  <si>
    <t>TGM16014</t>
  </si>
  <si>
    <t>TGM16015</t>
  </si>
  <si>
    <t>TGM16016</t>
  </si>
  <si>
    <t>TGM16017</t>
  </si>
  <si>
    <t>SOLICITA REDUCCION DE CUOTA</t>
  </si>
  <si>
    <t>TGM16018</t>
  </si>
  <si>
    <t>TGM16019</t>
  </si>
  <si>
    <t>TGM16020</t>
  </si>
  <si>
    <t>TGM16021</t>
  </si>
  <si>
    <t>TGM16022</t>
  </si>
  <si>
    <t>TGM16023</t>
  </si>
  <si>
    <t>TGM16024</t>
  </si>
  <si>
    <t>TGM16025</t>
  </si>
  <si>
    <t>TGM16026</t>
  </si>
  <si>
    <t>TGM16027</t>
  </si>
  <si>
    <t>TGM16028</t>
  </si>
  <si>
    <t>TGM16029</t>
  </si>
  <si>
    <t>TGM16030</t>
  </si>
  <si>
    <t>TGM16031</t>
  </si>
  <si>
    <t>TGM16032</t>
  </si>
  <si>
    <t>TGM16033</t>
  </si>
  <si>
    <t>TGM16034</t>
  </si>
  <si>
    <t>TGM16035</t>
  </si>
  <si>
    <t>TGM16036</t>
  </si>
  <si>
    <t>TGM16037</t>
  </si>
  <si>
    <t>TGM16038</t>
  </si>
  <si>
    <t>TGM16039</t>
  </si>
  <si>
    <t>TGM16040</t>
  </si>
  <si>
    <t>TGM16041</t>
  </si>
  <si>
    <t>TGM16042</t>
  </si>
  <si>
    <t>TGM16043</t>
  </si>
  <si>
    <t>TGM16044</t>
  </si>
  <si>
    <t>TGM16045</t>
  </si>
  <si>
    <t>TGM16046</t>
  </si>
  <si>
    <t>TGM16047</t>
  </si>
  <si>
    <t>TGM16048</t>
  </si>
  <si>
    <t>TGM16049</t>
  </si>
  <si>
    <t>TGM16050</t>
  </si>
  <si>
    <t>TGM16051</t>
  </si>
  <si>
    <t>TGM16052</t>
  </si>
  <si>
    <t>TGM16053</t>
  </si>
  <si>
    <t>TGM16054</t>
  </si>
  <si>
    <t>TGM16055</t>
  </si>
  <si>
    <t>TGM16056</t>
  </si>
  <si>
    <t>TGM16057</t>
  </si>
  <si>
    <t>TGM16058</t>
  </si>
  <si>
    <t>TGM16059</t>
  </si>
  <si>
    <t>TGM16060</t>
  </si>
  <si>
    <t>TGM16061</t>
  </si>
  <si>
    <t>TGM16062</t>
  </si>
  <si>
    <t>TGM16063</t>
  </si>
  <si>
    <t>TGM16064</t>
  </si>
  <si>
    <t>TGM16065</t>
  </si>
  <si>
    <t>TGM16066</t>
  </si>
  <si>
    <t>TGM16067</t>
  </si>
  <si>
    <t>TGM16068</t>
  </si>
  <si>
    <t>TGM16069</t>
  </si>
  <si>
    <t>TGM16070</t>
  </si>
  <si>
    <t>TGM16071</t>
  </si>
  <si>
    <t>TGM16072</t>
  </si>
  <si>
    <t>TGM16073</t>
  </si>
  <si>
    <t>TGM16074</t>
  </si>
  <si>
    <t>TGM16075</t>
  </si>
  <si>
    <t>TGM16076</t>
  </si>
  <si>
    <t>TGM16077</t>
  </si>
  <si>
    <t>TGM16078</t>
  </si>
  <si>
    <t>TGM16079</t>
  </si>
  <si>
    <t>TGM16080</t>
  </si>
  <si>
    <t>TGM16081</t>
  </si>
  <si>
    <t>TGM16082</t>
  </si>
  <si>
    <t>TGM16083</t>
  </si>
  <si>
    <t>TGM16084</t>
  </si>
  <si>
    <t>TGM16085</t>
  </si>
  <si>
    <t>LAPIDA DA&amp;NTILDE;ADA</t>
  </si>
  <si>
    <t>TGM16086</t>
  </si>
  <si>
    <t>TGM16087</t>
  </si>
  <si>
    <t>TGM16088</t>
  </si>
  <si>
    <t>SOLICITUD DE RENUNCIA A LA 2DA TITULARIDAD</t>
  </si>
  <si>
    <t>TGM16089</t>
  </si>
  <si>
    <t>TGM16090</t>
  </si>
  <si>
    <t>TGM16091</t>
  </si>
  <si>
    <t>TGM16092</t>
  </si>
  <si>
    <t>TGM16093</t>
  </si>
  <si>
    <t>TGM16094</t>
  </si>
  <si>
    <t>TGM16095</t>
  </si>
  <si>
    <t>TGM16096</t>
  </si>
  <si>
    <t>TGM16097</t>
  </si>
  <si>
    <t>TGM16098</t>
  </si>
  <si>
    <t>TGM16099</t>
  </si>
  <si>
    <t>TGM16100</t>
  </si>
  <si>
    <t>TGM16101</t>
  </si>
  <si>
    <t>TGM16102</t>
  </si>
  <si>
    <t>TGM16103</t>
  </si>
  <si>
    <t>TGM16104</t>
  </si>
  <si>
    <t>TGM16105</t>
  </si>
  <si>
    <t>TGM16106</t>
  </si>
  <si>
    <t>TGM16107</t>
  </si>
  <si>
    <t>TGM16108</t>
  </si>
  <si>
    <t>TGM16109</t>
  </si>
  <si>
    <t>TGM16110</t>
  </si>
  <si>
    <t>TGM16111</t>
  </si>
  <si>
    <t>TGM16112</t>
  </si>
  <si>
    <t>TGM16113</t>
  </si>
  <si>
    <t>TGM16114</t>
  </si>
  <si>
    <t>TGM16115</t>
  </si>
  <si>
    <t>TGM16116</t>
  </si>
  <si>
    <t>TGM16117</t>
  </si>
  <si>
    <t>RETIRAR LAPIDA</t>
  </si>
  <si>
    <t>TGM16118</t>
  </si>
  <si>
    <t>TGM16119</t>
  </si>
  <si>
    <t>TGM16120</t>
  </si>
  <si>
    <t>TGM16121</t>
  </si>
  <si>
    <t>TGM16122</t>
  </si>
  <si>
    <t>TGM16123</t>
  </si>
  <si>
    <t>TGM16124</t>
  </si>
  <si>
    <t>TGM16125</t>
  </si>
  <si>
    <t>TGM16126</t>
  </si>
  <si>
    <t>TGM16127</t>
  </si>
  <si>
    <t>TGM16128</t>
  </si>
  <si>
    <t>TGM16129</t>
  </si>
  <si>
    <t>TGM16130</t>
  </si>
  <si>
    <t>TGM16131</t>
  </si>
  <si>
    <t>TGM16132</t>
  </si>
  <si>
    <t>TGM16133</t>
  </si>
  <si>
    <t>TGM16134</t>
  </si>
  <si>
    <t>TGM16135</t>
  </si>
  <si>
    <t>TGM16136</t>
  </si>
  <si>
    <t>TGM16137</t>
  </si>
  <si>
    <t>TGM16138</t>
  </si>
  <si>
    <t>TGM16139</t>
  </si>
  <si>
    <t>TGM16140</t>
  </si>
  <si>
    <t>TGM16141</t>
  </si>
  <si>
    <t>TGM16142</t>
  </si>
  <si>
    <t>TGM16143</t>
  </si>
  <si>
    <t>TGM16144</t>
  </si>
  <si>
    <t>TGM16145</t>
  </si>
  <si>
    <t>TGM16146</t>
  </si>
  <si>
    <t>TGM16147</t>
  </si>
  <si>
    <t>TGM16148</t>
  </si>
  <si>
    <t>TGM16149</t>
  </si>
  <si>
    <t>TGM16150</t>
  </si>
  <si>
    <t>TGM16151</t>
  </si>
  <si>
    <t>TGM16152</t>
  </si>
  <si>
    <t>TGM16153</t>
  </si>
  <si>
    <t>TGM16154</t>
  </si>
  <si>
    <t>TGM16155</t>
  </si>
  <si>
    <t>TGM16156</t>
  </si>
  <si>
    <t>TGM16157</t>
  </si>
  <si>
    <t>TGM16158</t>
  </si>
  <si>
    <t>TGM16159</t>
  </si>
  <si>
    <t>TGM16160</t>
  </si>
  <si>
    <t>TGM16161</t>
  </si>
  <si>
    <t>TGM16162</t>
  </si>
  <si>
    <t>TGM16163</t>
  </si>
  <si>
    <t>TGM16164</t>
  </si>
  <si>
    <t>TGM16165</t>
  </si>
  <si>
    <t>TGM16166</t>
  </si>
  <si>
    <t>TGM16167</t>
  </si>
  <si>
    <t>TGM16168</t>
  </si>
  <si>
    <t>TGM16169</t>
  </si>
  <si>
    <t>TGM16170</t>
  </si>
  <si>
    <t>TGM16171</t>
  </si>
  <si>
    <t>TGM16172</t>
  </si>
  <si>
    <t>TGM16173</t>
  </si>
  <si>
    <t>TGM16174</t>
  </si>
  <si>
    <t>TGM16175</t>
  </si>
  <si>
    <t>TGM16176</t>
  </si>
  <si>
    <t>TGM16177</t>
  </si>
  <si>
    <t>TGM16178</t>
  </si>
  <si>
    <t>TGM16179</t>
  </si>
  <si>
    <t>TGM16180</t>
  </si>
  <si>
    <t>TGM16181</t>
  </si>
  <si>
    <t>TGM16182</t>
  </si>
  <si>
    <t>TGM16183</t>
  </si>
  <si>
    <t>TGM16184</t>
  </si>
  <si>
    <t>TGM16185</t>
  </si>
  <si>
    <t>TGM16186</t>
  </si>
  <si>
    <t>TGM16187</t>
  </si>
  <si>
    <t>TGM16188</t>
  </si>
  <si>
    <t>TGM16189</t>
  </si>
  <si>
    <t>TGM16190</t>
  </si>
  <si>
    <t>TGM16191</t>
  </si>
  <si>
    <t>TGM16192</t>
  </si>
  <si>
    <t>TGM16193</t>
  </si>
  <si>
    <t>TGM16194</t>
  </si>
  <si>
    <t>TGM16195</t>
  </si>
  <si>
    <t>TGM16196</t>
  </si>
  <si>
    <t>TGM16197</t>
  </si>
  <si>
    <t>TGM16198</t>
  </si>
  <si>
    <t>TGM16199</t>
  </si>
  <si>
    <t>TGM16200</t>
  </si>
  <si>
    <t>TGM16201</t>
  </si>
  <si>
    <t>TGM16202</t>
  </si>
  <si>
    <t>TGM16203</t>
  </si>
  <si>
    <t>TGM16204</t>
  </si>
  <si>
    <t>TGM16205</t>
  </si>
  <si>
    <t>TGM16206</t>
  </si>
  <si>
    <t>TGM16207</t>
  </si>
  <si>
    <t>TGM16208</t>
  </si>
  <si>
    <t>TGM16209</t>
  </si>
  <si>
    <t>TGM16210</t>
  </si>
  <si>
    <t>TGM16211</t>
  </si>
  <si>
    <t>RECLAMO SOBRE PAGO DE CONTRATO</t>
  </si>
  <si>
    <t>Antonio Genaro Barragan Cordova jef</t>
  </si>
  <si>
    <t>TGM16212</t>
  </si>
  <si>
    <t>TGM16213</t>
  </si>
  <si>
    <t>TGM16214</t>
  </si>
  <si>
    <t>TGM16215</t>
  </si>
  <si>
    <t>TGM16216</t>
  </si>
  <si>
    <t>TGM16217</t>
  </si>
  <si>
    <t>TGM16218</t>
  </si>
  <si>
    <t>TGM16219</t>
  </si>
  <si>
    <t>TGM16220</t>
  </si>
  <si>
    <t>TGM16221</t>
  </si>
  <si>
    <t>TGM16222</t>
  </si>
  <si>
    <t>TGM16223</t>
  </si>
  <si>
    <t>TGM16224</t>
  </si>
  <si>
    <t>TGM16225</t>
  </si>
  <si>
    <t>TGM16226</t>
  </si>
  <si>
    <t>TGM16227</t>
  </si>
  <si>
    <t>TGM16228</t>
  </si>
  <si>
    <t>TGM16229</t>
  </si>
  <si>
    <t>TGM16230</t>
  </si>
  <si>
    <t>TGM16231</t>
  </si>
  <si>
    <t>TGM16232</t>
  </si>
  <si>
    <t>TGM16233</t>
  </si>
  <si>
    <t>TGM16234</t>
  </si>
  <si>
    <t>TGM16235</t>
  </si>
  <si>
    <t>TGM16236</t>
  </si>
  <si>
    <t>TGM16237</t>
  </si>
  <si>
    <t>TGM16238</t>
  </si>
  <si>
    <t>TGM16239</t>
  </si>
  <si>
    <t>TGM16240</t>
  </si>
  <si>
    <t>TGM16241</t>
  </si>
  <si>
    <t>TGM16242</t>
  </si>
  <si>
    <t>TGM16243</t>
  </si>
  <si>
    <t>TGM16244</t>
  </si>
  <si>
    <t>TGM16245</t>
  </si>
  <si>
    <t>TGM16246</t>
  </si>
  <si>
    <t>FLOREROS DA&amp;NTILDE;ADOS</t>
  </si>
  <si>
    <t>TGM16247</t>
  </si>
  <si>
    <t>TGM16248</t>
  </si>
  <si>
    <t>TGM16249</t>
  </si>
  <si>
    <t>TGM16250</t>
  </si>
  <si>
    <t>TGM16251</t>
  </si>
  <si>
    <t>TGM16252</t>
  </si>
  <si>
    <t>TGM16253</t>
  </si>
  <si>
    <t>TGM16254</t>
  </si>
  <si>
    <t>TGM16255</t>
  </si>
  <si>
    <t>TGM16256</t>
  </si>
  <si>
    <t>TGM16257</t>
  </si>
  <si>
    <t>TGM16258</t>
  </si>
  <si>
    <t>TGM16259</t>
  </si>
  <si>
    <t>TGM16260</t>
  </si>
  <si>
    <t>TGM16261</t>
  </si>
  <si>
    <t>TGM16262</t>
  </si>
  <si>
    <t>TGM16263</t>
  </si>
  <si>
    <t>DEVOLUCION DE GARANTIA X A/D</t>
  </si>
  <si>
    <t>TGM16264</t>
  </si>
  <si>
    <t>TGM16265</t>
  </si>
  <si>
    <t>TGM16266</t>
  </si>
  <si>
    <t>TGM16267</t>
  </si>
  <si>
    <t>TGM16268</t>
  </si>
  <si>
    <t>TGM16269</t>
  </si>
  <si>
    <t>TGM16270</t>
  </si>
  <si>
    <t>TGM16271</t>
  </si>
  <si>
    <t>TGM16272</t>
  </si>
  <si>
    <t>TGM16273</t>
  </si>
  <si>
    <t>TGM16274</t>
  </si>
  <si>
    <t>TGM16275</t>
  </si>
  <si>
    <t>TGM16276</t>
  </si>
  <si>
    <t>TGM16277</t>
  </si>
  <si>
    <t>TGM16278</t>
  </si>
  <si>
    <t>TGM16279</t>
  </si>
  <si>
    <t>TGM16280</t>
  </si>
  <si>
    <t>TGM16281</t>
  </si>
  <si>
    <t>TGM16282</t>
  </si>
  <si>
    <t>MEJORA DE LAPIDA</t>
  </si>
  <si>
    <t>TGM16283</t>
  </si>
  <si>
    <t>TGM16284</t>
  </si>
  <si>
    <t>TGM16285</t>
  </si>
  <si>
    <t>TGM16286</t>
  </si>
  <si>
    <t>TGM16287</t>
  </si>
  <si>
    <t>TGM16288</t>
  </si>
  <si>
    <t>TGM16289</t>
  </si>
  <si>
    <t>TGM16290</t>
  </si>
  <si>
    <t>TGM16291</t>
  </si>
  <si>
    <t>TGM16294</t>
  </si>
  <si>
    <t>TGM16295</t>
  </si>
  <si>
    <t>TGM16296</t>
  </si>
  <si>
    <t>TGM16297</t>
  </si>
  <si>
    <t>TGM16298</t>
  </si>
  <si>
    <t>COPIA FEDATADA DE CONTRATO</t>
  </si>
  <si>
    <t>TGM16299</t>
  </si>
  <si>
    <t>TGM16300</t>
  </si>
  <si>
    <t>TGM16301</t>
  </si>
  <si>
    <t>TGM16302</t>
  </si>
  <si>
    <t>TGM16303</t>
  </si>
  <si>
    <t>TGM16304</t>
  </si>
  <si>
    <t>TGM16305</t>
  </si>
  <si>
    <t>TGM16306</t>
  </si>
  <si>
    <t>TGM16307</t>
  </si>
  <si>
    <t>TGM16308</t>
  </si>
  <si>
    <t>TGM16309</t>
  </si>
  <si>
    <t>TGM16310</t>
  </si>
  <si>
    <t>TGM16311</t>
  </si>
  <si>
    <t>TGM16312</t>
  </si>
  <si>
    <t>TGM16313</t>
  </si>
  <si>
    <t>TGM16314</t>
  </si>
  <si>
    <t>TGM16315</t>
  </si>
  <si>
    <t>TGM16316</t>
  </si>
  <si>
    <t>TGM16317</t>
  </si>
  <si>
    <t>TGM16318</t>
  </si>
  <si>
    <t>TGM16319</t>
  </si>
  <si>
    <t>TGM16320</t>
  </si>
  <si>
    <t>TGM16321</t>
  </si>
  <si>
    <t>TGM16322</t>
  </si>
  <si>
    <t>TGM16323</t>
  </si>
  <si>
    <t>TGM16324</t>
  </si>
  <si>
    <t>RECLAMO DE COBRANZA</t>
  </si>
  <si>
    <t>TGM16325</t>
  </si>
  <si>
    <t>TGM16326</t>
  </si>
  <si>
    <t>TGM16327</t>
  </si>
  <si>
    <t>TGM16328</t>
  </si>
  <si>
    <t>TGM16329</t>
  </si>
  <si>
    <t>TGM16330</t>
  </si>
  <si>
    <t>TGM16331</t>
  </si>
  <si>
    <t>TGM16332</t>
  </si>
  <si>
    <t>TGM16333</t>
  </si>
  <si>
    <t>TGM16334</t>
  </si>
  <si>
    <t>TGM16335</t>
  </si>
  <si>
    <t>TGM16336</t>
  </si>
  <si>
    <t>TGM16337</t>
  </si>
  <si>
    <t>TGM16338</t>
  </si>
  <si>
    <t>TGM16339</t>
  </si>
  <si>
    <t>TGM16340</t>
  </si>
  <si>
    <t>TGM16341</t>
  </si>
  <si>
    <t>TGM16342</t>
  </si>
  <si>
    <t>PRUEBA DAVID - MARIA SILVA</t>
  </si>
  <si>
    <t>TGM16344</t>
  </si>
  <si>
    <t>PRUEBA 2 DAVID - MARIA</t>
  </si>
  <si>
    <t>TGM16345</t>
  </si>
  <si>
    <t>PRUEBA3 DAVID - JULIO</t>
  </si>
  <si>
    <t>TGM16346</t>
  </si>
  <si>
    <t>PRUEBA4 -DAVID MARIA V</t>
  </si>
  <si>
    <t>TGM16347</t>
  </si>
  <si>
    <t>2023</t>
  </si>
  <si>
    <t>TGM16354</t>
  </si>
  <si>
    <t>TGM16355</t>
  </si>
  <si>
    <t>TGM16356</t>
  </si>
  <si>
    <t>TGM16357</t>
  </si>
  <si>
    <t>GENERACION CIP</t>
  </si>
  <si>
    <t>TGM16358</t>
  </si>
  <si>
    <t>TGM16359</t>
  </si>
  <si>
    <t>TGM16360</t>
  </si>
  <si>
    <t>TGM16361</t>
  </si>
  <si>
    <t>TGM16362</t>
  </si>
  <si>
    <t>TGM16363</t>
  </si>
  <si>
    <t>TGM16364</t>
  </si>
  <si>
    <t>TGM16365</t>
  </si>
  <si>
    <t>TGM16366</t>
  </si>
  <si>
    <t>CONSULTA DE TITULARIDAD</t>
  </si>
  <si>
    <t>TGM16367</t>
  </si>
  <si>
    <t>CONSULTA SOBRE PAGO DE  CUOTA DE DICIEMBRE</t>
  </si>
  <si>
    <t>TGM16368</t>
  </si>
  <si>
    <t>CONSULTA DE MONTO DE PAGO</t>
  </si>
  <si>
    <t>TGM16369</t>
  </si>
  <si>
    <t>TGM16370</t>
  </si>
  <si>
    <t>TGM16371</t>
  </si>
  <si>
    <t>TGM16372</t>
  </si>
  <si>
    <t>TGM16373</t>
  </si>
  <si>
    <t>TGM16374</t>
  </si>
  <si>
    <t>TGM16375</t>
  </si>
  <si>
    <t>TGM16376</t>
  </si>
  <si>
    <t>TGM16377</t>
  </si>
  <si>
    <t>TGM16378</t>
  </si>
  <si>
    <t>TGM16379</t>
  </si>
  <si>
    <t>TGM16380</t>
  </si>
  <si>
    <t>TGM16381</t>
  </si>
  <si>
    <t>TGM16382</t>
  </si>
  <si>
    <t>TGM16383</t>
  </si>
  <si>
    <t>TGM16384</t>
  </si>
  <si>
    <t>TGM16385</t>
  </si>
  <si>
    <t>TGM16386</t>
  </si>
  <si>
    <t>TGM16387</t>
  </si>
  <si>
    <t>TGM16388</t>
  </si>
  <si>
    <t>TGM16389</t>
  </si>
  <si>
    <t>TGM16390</t>
  </si>
  <si>
    <t>TGM16391</t>
  </si>
  <si>
    <t>TGM16392</t>
  </si>
  <si>
    <t>TGM16393</t>
  </si>
  <si>
    <t>TGM16394</t>
  </si>
  <si>
    <t>TGM16395</t>
  </si>
  <si>
    <t>GENERACIÓN COD CIP</t>
  </si>
  <si>
    <t>Karla M Ligarda Baca</t>
  </si>
  <si>
    <t>TGM16396</t>
  </si>
  <si>
    <t>TGM16398</t>
  </si>
  <si>
    <t>TGM16399</t>
  </si>
  <si>
    <t>TGM16402</t>
  </si>
  <si>
    <t>TGM16403</t>
  </si>
  <si>
    <t>TGM16404</t>
  </si>
  <si>
    <t>TGM16405</t>
  </si>
  <si>
    <t>TGM16406</t>
  </si>
  <si>
    <t>TGM16407</t>
  </si>
  <si>
    <t>TGM16408</t>
  </si>
  <si>
    <t>TGM16409</t>
  </si>
  <si>
    <t>TGM16410</t>
  </si>
  <si>
    <t>TGM16411</t>
  </si>
  <si>
    <t>TGM16412</t>
  </si>
  <si>
    <t>TGM16413</t>
  </si>
  <si>
    <t>EMISION DE CERTIFICADO DE USO PERPETUO</t>
  </si>
  <si>
    <t>Karla Ligarda Baca</t>
  </si>
  <si>
    <t>TGM16414</t>
  </si>
  <si>
    <t>ENV&amp;IACUTE;O DEL ESTADO DE CUENTA</t>
  </si>
  <si>
    <t>TGM16415</t>
  </si>
  <si>
    <t>TGM16416</t>
  </si>
  <si>
    <t>TGM16417</t>
  </si>
  <si>
    <t>MANTENIMIENTO PLACA</t>
  </si>
  <si>
    <t>TGM16418</t>
  </si>
  <si>
    <t>TGM16419</t>
  </si>
  <si>
    <t>TGM16420</t>
  </si>
  <si>
    <t>TGM16421</t>
  </si>
  <si>
    <t>TGM16422</t>
  </si>
  <si>
    <t>TGM16423</t>
  </si>
  <si>
    <t>TGM16424</t>
  </si>
  <si>
    <t>TGM16425</t>
  </si>
  <si>
    <t>TGM16426</t>
  </si>
  <si>
    <t>TGM16427</t>
  </si>
  <si>
    <t>TGM16428</t>
  </si>
  <si>
    <t>TGM16429</t>
  </si>
  <si>
    <t>TGM16430</t>
  </si>
  <si>
    <t>TGM16431</t>
  </si>
  <si>
    <t>TGM16432</t>
  </si>
  <si>
    <t>REPROGRAMACION DE FECHA</t>
  </si>
  <si>
    <t>TGM16433</t>
  </si>
  <si>
    <t>TGM16434</t>
  </si>
  <si>
    <t>TGM16435</t>
  </si>
  <si>
    <t>TGM16436</t>
  </si>
  <si>
    <t>TGM16437</t>
  </si>
  <si>
    <t>TGM16438</t>
  </si>
  <si>
    <t>TGM16439</t>
  </si>
  <si>
    <t>EMISION CONSTANCIA DE SEPULTURA</t>
  </si>
  <si>
    <t>TGM16440</t>
  </si>
  <si>
    <t>TGM16441</t>
  </si>
  <si>
    <t>TGM16442</t>
  </si>
  <si>
    <t>TGM16443</t>
  </si>
  <si>
    <t>TGM16444</t>
  </si>
  <si>
    <t>ENVIO DEL ESTADO DE CUENTA</t>
  </si>
  <si>
    <t>TGM16445</t>
  </si>
  <si>
    <t>TGM16446</t>
  </si>
  <si>
    <t>TGM16447</t>
  </si>
  <si>
    <t>TGM16448</t>
  </si>
  <si>
    <t>TGM16449</t>
  </si>
  <si>
    <t>TGM16450</t>
  </si>
  <si>
    <t>TGM16451</t>
  </si>
  <si>
    <t>TGM16452</t>
  </si>
  <si>
    <t>TGM16453</t>
  </si>
  <si>
    <t>TGM16454</t>
  </si>
  <si>
    <t>TGM16455</t>
  </si>
  <si>
    <t>TGM16456</t>
  </si>
  <si>
    <t>RECEPCION DE SOLICITUD</t>
  </si>
  <si>
    <t>TGM16457</t>
  </si>
  <si>
    <t>TGM16458</t>
  </si>
  <si>
    <t>TGM16459</t>
  </si>
  <si>
    <t>TGM16460</t>
  </si>
  <si>
    <t>TGM16461</t>
  </si>
  <si>
    <t>TGM16462</t>
  </si>
  <si>
    <t>TGM16463</t>
  </si>
  <si>
    <t>TGM16464</t>
  </si>
  <si>
    <t>TGM16465</t>
  </si>
  <si>
    <t>TGM16466</t>
  </si>
  <si>
    <t>TGM16467</t>
  </si>
  <si>
    <t>TGM16468</t>
  </si>
  <si>
    <t>TGM16472</t>
  </si>
  <si>
    <t>301016 INFORME DE DEUDA ACTUAL</t>
  </si>
  <si>
    <t>TGM16474</t>
  </si>
  <si>
    <t>7001096 CONSULTA SERVICIO FUNERARIO</t>
  </si>
  <si>
    <t>TGM16475</t>
  </si>
  <si>
    <t>RESPONSO 201084</t>
  </si>
  <si>
    <t>TGM16476</t>
  </si>
  <si>
    <t>300078 CODIGO PARA FOMA</t>
  </si>
  <si>
    <t>TGM16480</t>
  </si>
  <si>
    <t>USO DE ESPACIO 200266</t>
  </si>
  <si>
    <t>TGM16481</t>
  </si>
  <si>
    <t>TGM16482</t>
  </si>
  <si>
    <t>TGM16484</t>
  </si>
  <si>
    <t>TGM16485</t>
  </si>
  <si>
    <t>TGM16486</t>
  </si>
  <si>
    <t>LAPIDA EN MAL ESTADO</t>
  </si>
  <si>
    <t>TGM16487</t>
  </si>
  <si>
    <t>CONSULTA DE CODIGO CIP</t>
  </si>
  <si>
    <t>TGM16488</t>
  </si>
  <si>
    <t>TGM16489</t>
  </si>
  <si>
    <t>TGM16490</t>
  </si>
  <si>
    <t>TGM16491</t>
  </si>
  <si>
    <t>TGM16492</t>
  </si>
  <si>
    <t>TGM16493</t>
  </si>
  <si>
    <t>TGM16494</t>
  </si>
  <si>
    <t>5033016</t>
  </si>
  <si>
    <t>TGM16495</t>
  </si>
  <si>
    <t>6001425 CONSULTA FECHA DE PAGO</t>
  </si>
  <si>
    <t>TGM16496</t>
  </si>
  <si>
    <t>6001446 ENTREGA DE ACTA DEFUNCION</t>
  </si>
  <si>
    <t>TGM16497</t>
  </si>
  <si>
    <t>CONSULTA RESPONSO</t>
  </si>
  <si>
    <t>TGM16498</t>
  </si>
  <si>
    <t>TGM16499</t>
  </si>
  <si>
    <t>TGM16500</t>
  </si>
  <si>
    <t>TGM16501</t>
  </si>
  <si>
    <t>300129 REPROGRAMACION DE CUOTAS</t>
  </si>
  <si>
    <t>TGM16502</t>
  </si>
  <si>
    <t>6001156 SOLICITA REACTIVACION DE CONTRATO</t>
  </si>
  <si>
    <t>TGM16503</t>
  </si>
  <si>
    <t>6001142 PAGO DE CUOTA</t>
  </si>
  <si>
    <t>TGM16504</t>
  </si>
  <si>
    <t>TGM16505</t>
  </si>
  <si>
    <t>TGM16506</t>
  </si>
  <si>
    <t>TGM16507</t>
  </si>
  <si>
    <t>TGM16508</t>
  </si>
  <si>
    <t>TGM16509</t>
  </si>
  <si>
    <t>TGM16510</t>
  </si>
  <si>
    <t>TGM16511</t>
  </si>
  <si>
    <t>TGM16512</t>
  </si>
  <si>
    <t>TGM16513</t>
  </si>
  <si>
    <t>6001146 - ENTREGA DE CONSTANCIA</t>
  </si>
  <si>
    <t>TGM16514</t>
  </si>
  <si>
    <t>TGM16515</t>
  </si>
  <si>
    <t>TGM16516</t>
  </si>
  <si>
    <t>TGM16517</t>
  </si>
  <si>
    <t>TGM16518</t>
  </si>
  <si>
    <t>TGM16519</t>
  </si>
  <si>
    <t>TGM16520</t>
  </si>
  <si>
    <t>TGM16521</t>
  </si>
  <si>
    <t>TGM16522</t>
  </si>
  <si>
    <t>TGM16523</t>
  </si>
  <si>
    <t>TGM16524</t>
  </si>
  <si>
    <t>TGM16525</t>
  </si>
  <si>
    <t>TGM16526</t>
  </si>
  <si>
    <t>TGM16527</t>
  </si>
  <si>
    <t>TGM16528</t>
  </si>
  <si>
    <t>TGM16529</t>
  </si>
  <si>
    <t>TGM16530</t>
  </si>
  <si>
    <t>TGM16531</t>
  </si>
  <si>
    <t>6001450 - ENTREGA DE CERTIFICADO ESPACIO</t>
  </si>
  <si>
    <t>TGM16532</t>
  </si>
  <si>
    <t>TGM16533</t>
  </si>
  <si>
    <t>TGM16534</t>
  </si>
  <si>
    <t>TGM16536</t>
  </si>
  <si>
    <t>TGM16537</t>
  </si>
  <si>
    <t>TGM16538</t>
  </si>
  <si>
    <t>TGM16539</t>
  </si>
  <si>
    <t>TGM16540</t>
  </si>
  <si>
    <t>TGM16541</t>
  </si>
  <si>
    <t>TGM16542</t>
  </si>
  <si>
    <t>TGM16543</t>
  </si>
  <si>
    <t>TGM16544</t>
  </si>
  <si>
    <t>TGM16545</t>
  </si>
  <si>
    <t>TGM16546</t>
  </si>
  <si>
    <t>TGM16547</t>
  </si>
  <si>
    <t>TGM16548</t>
  </si>
  <si>
    <t>TGM16549</t>
  </si>
  <si>
    <t>T4- ENTREGA DE ACTA DE DEFUNCION</t>
  </si>
  <si>
    <t>TGM16550</t>
  </si>
  <si>
    <t>TGM16551</t>
  </si>
  <si>
    <t>TGM16552</t>
  </si>
  <si>
    <t>PAGO FOMA</t>
  </si>
  <si>
    <t>TGM16553</t>
  </si>
  <si>
    <t>TGM16554</t>
  </si>
  <si>
    <t>TGM16555</t>
  </si>
  <si>
    <t>TGM16557</t>
  </si>
  <si>
    <t>TGM16558</t>
  </si>
  <si>
    <t>TGM16559</t>
  </si>
  <si>
    <t>TGM16560</t>
  </si>
  <si>
    <t>TGM16561</t>
  </si>
  <si>
    <t>300218 - GENERACION DE CIP PARA PAGO</t>
  </si>
  <si>
    <t>TGM16562</t>
  </si>
  <si>
    <t>TGM16563</t>
  </si>
  <si>
    <t>300219 -GENERACION DE CIP PARA PAGO DE FOMA</t>
  </si>
  <si>
    <t>TGM16564</t>
  </si>
  <si>
    <t>TGM16565</t>
  </si>
  <si>
    <t>TGM16566</t>
  </si>
  <si>
    <t>TGM16567</t>
  </si>
  <si>
    <t>7001020 - PAGO DE CUOTA</t>
  </si>
  <si>
    <t>Marina Diaz Romero lamb</t>
  </si>
  <si>
    <t>TGM16568</t>
  </si>
  <si>
    <t>300464 - CAMBIO DE TITULARIDAD</t>
  </si>
  <si>
    <t>TGM16569</t>
  </si>
  <si>
    <t>TGM16570</t>
  </si>
  <si>
    <t>TGM16571</t>
  </si>
  <si>
    <t>TGM16572</t>
  </si>
  <si>
    <t>DECLARACION JURADA</t>
  </si>
  <si>
    <t>TGM16573</t>
  </si>
  <si>
    <t>5034756 - RESPONSO</t>
  </si>
  <si>
    <t>TGM16574</t>
  </si>
  <si>
    <t>TGM16575</t>
  </si>
  <si>
    <t>TGM16576</t>
  </si>
  <si>
    <t>TGM16577</t>
  </si>
  <si>
    <t>TGM16578</t>
  </si>
  <si>
    <t>FLOREROS NICHO DOBLE</t>
  </si>
  <si>
    <t>TGM16579</t>
  </si>
  <si>
    <t>TGM16580</t>
  </si>
  <si>
    <t>300277 - PAGO DE CUOTA</t>
  </si>
  <si>
    <t>TGM16581</t>
  </si>
  <si>
    <t>300715 - PAGO DE FOMA</t>
  </si>
  <si>
    <t>TGM16582</t>
  </si>
  <si>
    <t>TGM16583</t>
  </si>
  <si>
    <t>TGM16584</t>
  </si>
  <si>
    <t>16724209- DEVOLUCION DE SEPARACION</t>
  </si>
  <si>
    <t>TGM16585</t>
  </si>
  <si>
    <t>TGM16586</t>
  </si>
  <si>
    <t>COMPRA PLACA MARMOL</t>
  </si>
  <si>
    <t>TGM16587</t>
  </si>
  <si>
    <t>TGM16588</t>
  </si>
  <si>
    <t>DESPINTADO DE LAPIDA</t>
  </si>
  <si>
    <t>TGM16589</t>
  </si>
  <si>
    <t>TGM16590</t>
  </si>
  <si>
    <t>TGM16591</t>
  </si>
  <si>
    <t>TGM16592</t>
  </si>
  <si>
    <t>TGM16593</t>
  </si>
  <si>
    <t>TGM16594</t>
  </si>
  <si>
    <t>6001471 - ENTREGA DE ACTA DEFUNCION</t>
  </si>
  <si>
    <t>TGM16595</t>
  </si>
  <si>
    <t>TGM16596</t>
  </si>
  <si>
    <t>300846 - SOLICITUD FOTO EN LAPIDA</t>
  </si>
  <si>
    <t>TGM16597</t>
  </si>
  <si>
    <t>TGM16598</t>
  </si>
  <si>
    <t>5021956 - SOLICITA REACTIVACION DE CONTRATO</t>
  </si>
  <si>
    <t>TGM16599</t>
  </si>
  <si>
    <t>300846 - PAGO DE CUOTA</t>
  </si>
  <si>
    <t>TGM16600</t>
  </si>
  <si>
    <t>300464 - CODIGO CIP PARA PAGO DEUDA</t>
  </si>
  <si>
    <t>TGM16601</t>
  </si>
  <si>
    <t>TGM16602</t>
  </si>
  <si>
    <t>TGM16603</t>
  </si>
  <si>
    <t>300133 - ENTREGA DE CERTIFICADO DE ESPACIO</t>
  </si>
  <si>
    <t>TGM16604</t>
  </si>
  <si>
    <t>5005856 - SOLICITA COMPROBANTE</t>
  </si>
  <si>
    <t>TGM16605</t>
  </si>
  <si>
    <t>5006447 - PAGO DE FOMA</t>
  </si>
  <si>
    <t>TGM16606</t>
  </si>
  <si>
    <t>7001165 - ENTREGA DE ACTA DEF</t>
  </si>
  <si>
    <t>TGM16607</t>
  </si>
  <si>
    <t>300617 - PAGO DE CUOTA POR CIP</t>
  </si>
  <si>
    <t>TGM16608</t>
  </si>
  <si>
    <t>300401 - PAGO DE CUOTA CON CODIGO CIP</t>
  </si>
  <si>
    <t>TGM16609</t>
  </si>
  <si>
    <t>300585 - CONSULTA DEUDA</t>
  </si>
  <si>
    <t>TGM16610</t>
  </si>
  <si>
    <t>TGM16611</t>
  </si>
  <si>
    <t>TGM16612</t>
  </si>
  <si>
    <t>TGM16613</t>
  </si>
  <si>
    <t>TGM16614</t>
  </si>
  <si>
    <t>300791 - SOLICITA PLAZO PARA CANCELAR DEUDA</t>
  </si>
  <si>
    <t>TGM16615</t>
  </si>
  <si>
    <t>6001473 - ENTREGA DE ACTA</t>
  </si>
  <si>
    <t>TGM16616</t>
  </si>
  <si>
    <t>CONSULTA AMPLIACION</t>
  </si>
  <si>
    <t>TGM16617</t>
  </si>
  <si>
    <t>TGM16618</t>
  </si>
  <si>
    <t>TGM16619</t>
  </si>
  <si>
    <t>TGM16620</t>
  </si>
  <si>
    <t>TGM16621</t>
  </si>
  <si>
    <t>TGM16622</t>
  </si>
  <si>
    <t>TGM16623</t>
  </si>
  <si>
    <t>TGM16624</t>
  </si>
  <si>
    <t>TGM16625</t>
  </si>
  <si>
    <t>PLOTEO DE LAPIDA</t>
  </si>
  <si>
    <t>TGM16626</t>
  </si>
  <si>
    <t>TGM16627</t>
  </si>
  <si>
    <t>TGM16628</t>
  </si>
  <si>
    <t>TGM16629</t>
  </si>
  <si>
    <t>TGM16630</t>
  </si>
  <si>
    <t>TGM16631</t>
  </si>
  <si>
    <t>ENTREGA CERTIFICADO DE USO PERPETUO</t>
  </si>
  <si>
    <t>TGM16632</t>
  </si>
  <si>
    <t>TGM16633</t>
  </si>
  <si>
    <t>TGM16634</t>
  </si>
  <si>
    <t>TGM16635</t>
  </si>
  <si>
    <t>TGM16636</t>
  </si>
  <si>
    <t>TGM16637</t>
  </si>
  <si>
    <t>TGM16638</t>
  </si>
  <si>
    <t>TGM16639</t>
  </si>
  <si>
    <t>TGM16640</t>
  </si>
  <si>
    <t>TGM16641</t>
  </si>
  <si>
    <t>TGM16642</t>
  </si>
  <si>
    <t>TGM16643</t>
  </si>
  <si>
    <t>TGM16644</t>
  </si>
  <si>
    <t>TGM16645</t>
  </si>
  <si>
    <t>TGM16646</t>
  </si>
  <si>
    <t>TGM16647</t>
  </si>
  <si>
    <t>300338 - PAGO DE CUOTAS PENDIENTES</t>
  </si>
  <si>
    <t>TGM16648</t>
  </si>
  <si>
    <t>300441 - PAGO DE CUOTAS PENDIENTES</t>
  </si>
  <si>
    <t>TGM16649</t>
  </si>
  <si>
    <t>TGM16650</t>
  </si>
  <si>
    <t>CONSULTA DE CERTIFICADO DE USO PERPETUO</t>
  </si>
  <si>
    <t>TGM16651</t>
  </si>
  <si>
    <t>300047 - INFORMACION SOBRE DEUDA</t>
  </si>
  <si>
    <t>TGM16652</t>
  </si>
  <si>
    <t>TGM16653</t>
  </si>
  <si>
    <t>7001063 - CONSULTA DE MISA</t>
  </si>
  <si>
    <t>TGM16654</t>
  </si>
  <si>
    <t>TGM16655</t>
  </si>
  <si>
    <t>CONSULTA CERTIFICADO DE USO PERPETUO</t>
  </si>
  <si>
    <t>TGM16656</t>
  </si>
  <si>
    <t>TGM16657</t>
  </si>
  <si>
    <t>TGM16658</t>
  </si>
  <si>
    <t>TGM16659</t>
  </si>
  <si>
    <t>TGM16660</t>
  </si>
  <si>
    <t>TRASLADO 200745</t>
  </si>
  <si>
    <t>TGM16661</t>
  </si>
  <si>
    <t>6001143 - CONSULTA DE LAPIDA</t>
  </si>
  <si>
    <t>TGM16662</t>
  </si>
  <si>
    <t>TGM16663</t>
  </si>
  <si>
    <t>TGM16664</t>
  </si>
  <si>
    <t>TGM16665</t>
  </si>
  <si>
    <t>300391 - CONSULTA DE SALDO</t>
  </si>
  <si>
    <t>TGM16666</t>
  </si>
  <si>
    <t>7001159- USO DE ESPACIO</t>
  </si>
  <si>
    <t>TGM16667</t>
  </si>
  <si>
    <t>400081 - CONSULTA DE TRASLADO</t>
  </si>
  <si>
    <t>TGM16668</t>
  </si>
  <si>
    <t>TGM16669</t>
  </si>
  <si>
    <t>6001406 - ADELANTO DE CUOTAS</t>
  </si>
  <si>
    <t>TGM16670</t>
  </si>
  <si>
    <t>TGM16671</t>
  </si>
  <si>
    <t>CONSULTA CAPACIDAD DE ESPACIO</t>
  </si>
  <si>
    <t>TGM16672</t>
  </si>
  <si>
    <t>TGM16673</t>
  </si>
  <si>
    <t>CONSULTA RENOVACION DE LAPIDA</t>
  </si>
  <si>
    <t>TGM16674</t>
  </si>
  <si>
    <t>TGM16675</t>
  </si>
  <si>
    <t>TGM16676</t>
  </si>
  <si>
    <t>TGM16677</t>
  </si>
  <si>
    <t>TGM16678</t>
  </si>
  <si>
    <t>TGM16679</t>
  </si>
  <si>
    <t>TGM16680</t>
  </si>
  <si>
    <t>TGM16681</t>
  </si>
  <si>
    <t>RESPONSO 200751</t>
  </si>
  <si>
    <t>TGM16682</t>
  </si>
  <si>
    <t>TGM16683</t>
  </si>
  <si>
    <t>TGM16684</t>
  </si>
  <si>
    <t>TGM16685</t>
  </si>
  <si>
    <t>TGM16686</t>
  </si>
  <si>
    <t>300697 - CONTRATO RESUELTO</t>
  </si>
  <si>
    <t>TGM16687</t>
  </si>
  <si>
    <t>5026166 - PAGO DE CUOTA POR CIP</t>
  </si>
  <si>
    <t>TGM16688</t>
  </si>
  <si>
    <t>TGM16689</t>
  </si>
  <si>
    <t>5006387 - SALDO ACTUAL</t>
  </si>
  <si>
    <t>TGM16690</t>
  </si>
  <si>
    <t>5006387 - CONSULTA DEUDA ACTUAL</t>
  </si>
  <si>
    <t>TGM16691</t>
  </si>
  <si>
    <t>6001474 - PRECIO NICHOS NF</t>
  </si>
  <si>
    <t>TGM16692</t>
  </si>
  <si>
    <t>TGM16693</t>
  </si>
  <si>
    <t>300497 - USO DE ESPACIO</t>
  </si>
  <si>
    <t>TGM16694</t>
  </si>
  <si>
    <t>5010326 - USO DE ESPACIO CONTRATO RESUELTO</t>
  </si>
  <si>
    <t>TGM16695</t>
  </si>
  <si>
    <t>5035907 - RESPONSO</t>
  </si>
  <si>
    <t>TGM16696</t>
  </si>
  <si>
    <t>5024176 - CONSULTA RESPONSO</t>
  </si>
  <si>
    <t>TGM16697</t>
  </si>
  <si>
    <t>300697 - REACTIVACION DE CONTRATO</t>
  </si>
  <si>
    <t>TGM16698</t>
  </si>
  <si>
    <t>300050 - CONSULTA DEUDA ACTUAL</t>
  </si>
  <si>
    <t>TGM16699</t>
  </si>
  <si>
    <t>TGM16700</t>
  </si>
  <si>
    <t>TGM16701</t>
  </si>
  <si>
    <t>REENVIO DE CONTRATO DIGITAL</t>
  </si>
  <si>
    <t>TGM16702</t>
  </si>
  <si>
    <t>TGM16703</t>
  </si>
  <si>
    <t>TGM16704</t>
  </si>
  <si>
    <t>TGM16705</t>
  </si>
  <si>
    <t>TGM16706</t>
  </si>
  <si>
    <t>TGM16707</t>
  </si>
  <si>
    <t>TGM16709</t>
  </si>
  <si>
    <t>PLOTEO DE PLACA</t>
  </si>
  <si>
    <t>TGM16710</t>
  </si>
  <si>
    <t>TGM16711</t>
  </si>
  <si>
    <t>TGM16712</t>
  </si>
  <si>
    <t>TGM16713</t>
  </si>
  <si>
    <t>TGM16714</t>
  </si>
  <si>
    <t>TGM16715</t>
  </si>
  <si>
    <t>TGM16716</t>
  </si>
  <si>
    <t>TGM16717</t>
  </si>
  <si>
    <t>RECLAMO RAJADURA EN LAPIDA</t>
  </si>
  <si>
    <t>TGM16718</t>
  </si>
  <si>
    <t>TGM16719</t>
  </si>
  <si>
    <t>TGM16720</t>
  </si>
  <si>
    <t>TGM16721</t>
  </si>
  <si>
    <t>TGM16722</t>
  </si>
  <si>
    <t>CAMBIO DE DIRECCION</t>
  </si>
  <si>
    <t>TGM16723</t>
  </si>
  <si>
    <t>TGM16724</t>
  </si>
  <si>
    <t>ESTADO DE CUENTA 201049</t>
  </si>
  <si>
    <t>TGM16725</t>
  </si>
  <si>
    <t>TGM16726</t>
  </si>
  <si>
    <t>TGM16727</t>
  </si>
  <si>
    <t>TGM16728</t>
  </si>
  <si>
    <t>ACTUALIZACION DE DATOS 200849</t>
  </si>
  <si>
    <t>TGM16729</t>
  </si>
  <si>
    <t>TGM16730</t>
  </si>
  <si>
    <t>200292 ESTADO DE CUENTA</t>
  </si>
  <si>
    <t>TGM16731</t>
  </si>
  <si>
    <t>TGM16732</t>
  </si>
  <si>
    <t>TGM16733</t>
  </si>
  <si>
    <t>300511 - PAGO DE CUOTAS CON CIP</t>
  </si>
  <si>
    <t>TGM16734</t>
  </si>
  <si>
    <t>6001156 - CLIENTE SOLICITA REACTIVACION DE CONTRATO</t>
  </si>
  <si>
    <t>TGM16735</t>
  </si>
  <si>
    <t>TGM16736</t>
  </si>
  <si>
    <t>ACTUALIZACION DE DATOS 5027665</t>
  </si>
  <si>
    <t>TGM16737</t>
  </si>
  <si>
    <t>TGM16738</t>
  </si>
  <si>
    <t>TGM16739</t>
  </si>
  <si>
    <t>PAGO DE FOMA 201049</t>
  </si>
  <si>
    <t>TGM16740</t>
  </si>
  <si>
    <t>300163 - VERIF CODIGO DE ESPACIO</t>
  </si>
  <si>
    <t>TGM16741</t>
  </si>
  <si>
    <t>300651 - CERTIFICADO DE ESPACIO</t>
  </si>
  <si>
    <t>TGM16742</t>
  </si>
  <si>
    <t>5003126 - CODIGO CIP PARA PAGO</t>
  </si>
  <si>
    <t>TGM16743</t>
  </si>
  <si>
    <t>TGM16744</t>
  </si>
  <si>
    <t>TGM16745</t>
  </si>
  <si>
    <t>LAPIDA 5013405</t>
  </si>
  <si>
    <t>TGM16746</t>
  </si>
  <si>
    <t>TGM16747</t>
  </si>
  <si>
    <t>PAGO DE CUOTA 5031245</t>
  </si>
  <si>
    <t>TGM16748</t>
  </si>
  <si>
    <t>PAGO DE CUOTA 5032955</t>
  </si>
  <si>
    <t>TGM16749</t>
  </si>
  <si>
    <t>ACTUALIZACION DE DATOS 200424</t>
  </si>
  <si>
    <t>TGM16750</t>
  </si>
  <si>
    <t>RESOLUCION DE CONTRATO 200908</t>
  </si>
  <si>
    <t>Juan Carlos Chavez  Cañ</t>
  </si>
  <si>
    <t>TGM16751</t>
  </si>
  <si>
    <t>ALQUILER DE TOLDO 200881</t>
  </si>
  <si>
    <t>TGM16752</t>
  </si>
  <si>
    <t>TGM16753</t>
  </si>
  <si>
    <t>ALQUILER DE TOLDO 201072</t>
  </si>
  <si>
    <t>TGM16754</t>
  </si>
  <si>
    <t>TGM16755</t>
  </si>
  <si>
    <t>TGM16756</t>
  </si>
  <si>
    <t>TGM16757</t>
  </si>
  <si>
    <t>TGM16758</t>
  </si>
  <si>
    <t>TGM16759</t>
  </si>
  <si>
    <t>TGM16760</t>
  </si>
  <si>
    <t>TGM16761</t>
  </si>
  <si>
    <t>TGM16762</t>
  </si>
  <si>
    <t>TGM16763</t>
  </si>
  <si>
    <t>TGM16764</t>
  </si>
  <si>
    <t>TGM16765</t>
  </si>
  <si>
    <t>RECEPCION DE DOC.PARA CONTRATO ANTIGUO</t>
  </si>
  <si>
    <t>TGM16766</t>
  </si>
  <si>
    <t>CERTIFICADO DE USO 201175</t>
  </si>
  <si>
    <t>TGM16767</t>
  </si>
  <si>
    <t>RECLAMO MAESTRO DE CEREMONIA</t>
  </si>
  <si>
    <t>TGM16768</t>
  </si>
  <si>
    <t>TGM16769</t>
  </si>
  <si>
    <t>TGM16770</t>
  </si>
  <si>
    <t>6001155 - BOLETAS AL CORREO</t>
  </si>
  <si>
    <t>TGM16771</t>
  </si>
  <si>
    <t>TGM16772</t>
  </si>
  <si>
    <t>TGM16773</t>
  </si>
  <si>
    <t>7001138 - ACTUALIZACION DE DATOS</t>
  </si>
  <si>
    <t>TGM16774</t>
  </si>
  <si>
    <t>TGM16775</t>
  </si>
  <si>
    <t>RESPONSO 201131</t>
  </si>
  <si>
    <t>TGM16776</t>
  </si>
  <si>
    <t>300163 - PAGO DE FOMA</t>
  </si>
  <si>
    <t>TGM16777</t>
  </si>
  <si>
    <t>TGM16778</t>
  </si>
  <si>
    <t>TGM16779</t>
  </si>
  <si>
    <t>TGM16780</t>
  </si>
  <si>
    <t>6001306 - VERIFICACION DE PAGO DE CUOTA</t>
  </si>
  <si>
    <t>TGM16781</t>
  </si>
  <si>
    <t>TGM16782</t>
  </si>
  <si>
    <t>TGM16783</t>
  </si>
  <si>
    <t>TGM16784</t>
  </si>
  <si>
    <t>TGM16785</t>
  </si>
  <si>
    <t>TGM16786</t>
  </si>
  <si>
    <t>TGM16787</t>
  </si>
  <si>
    <t>TGM16788</t>
  </si>
  <si>
    <t>TGM16789</t>
  </si>
  <si>
    <t>TGM16790</t>
  </si>
  <si>
    <t>TGM16791</t>
  </si>
  <si>
    <t>TGM16792</t>
  </si>
  <si>
    <t>TGM16793</t>
  </si>
  <si>
    <t>300706 - CODIGO CIP PARA FOMA</t>
  </si>
  <si>
    <t>TGM16794</t>
  </si>
  <si>
    <t>5023946 - CONSULTA POR CUOTA PARA PAGO</t>
  </si>
  <si>
    <t>TGM16795</t>
  </si>
  <si>
    <t>300097 -CONSULTA DE DEUDA</t>
  </si>
  <si>
    <t>TGM16796</t>
  </si>
  <si>
    <t>TGM16797</t>
  </si>
  <si>
    <t>TGM16798</t>
  </si>
  <si>
    <t>TGM16800</t>
  </si>
  <si>
    <t>7001035 - SOLICITA REPROGRMACION DE PAGOS</t>
  </si>
  <si>
    <t>Juan Carlos Chavez  lam</t>
  </si>
  <si>
    <t>TGM16801</t>
  </si>
  <si>
    <t>TGM16802</t>
  </si>
  <si>
    <t>TGM16803</t>
  </si>
  <si>
    <t>ALQUILER DE TOLDO 201117</t>
  </si>
  <si>
    <t>TGM16804</t>
  </si>
  <si>
    <t>BOLETA 5004985</t>
  </si>
  <si>
    <t>TGM16805</t>
  </si>
  <si>
    <t>PAGO DE CUOTA 200620</t>
  </si>
  <si>
    <t>TGM16806</t>
  </si>
  <si>
    <t>300765 - CODIGO CIP PARA PAGO DE CUOTA</t>
  </si>
  <si>
    <t>TGM16807</t>
  </si>
  <si>
    <t>TGM16808</t>
  </si>
  <si>
    <t>300225- USO DE ESPACIO</t>
  </si>
  <si>
    <t>TGM16809</t>
  </si>
  <si>
    <t>5027027 - USO DE ESPACIO PARA TRASLADO</t>
  </si>
  <si>
    <t>TGM16810</t>
  </si>
  <si>
    <t>MAUSOLEO SEMIABIERTO</t>
  </si>
  <si>
    <t>TGM16811</t>
  </si>
  <si>
    <t>PAGO DE CUOTA 5050193</t>
  </si>
  <si>
    <t>TGM16812</t>
  </si>
  <si>
    <t>300391 - AMORTIZACION DEUDA</t>
  </si>
  <si>
    <t>TGM16813</t>
  </si>
  <si>
    <t>TGM16814</t>
  </si>
  <si>
    <t>TGM16815</t>
  </si>
  <si>
    <t>TGM16816</t>
  </si>
  <si>
    <t>TGM16817</t>
  </si>
  <si>
    <t>TGM16818</t>
  </si>
  <si>
    <t>RESPONSO 200480</t>
  </si>
  <si>
    <t>TGM16819</t>
  </si>
  <si>
    <t>TGM16820</t>
  </si>
  <si>
    <t>TGM16821</t>
  </si>
  <si>
    <t>ESTADO DE CUENTA 5013405</t>
  </si>
  <si>
    <t>TGM16822</t>
  </si>
  <si>
    <t>RESPONSO 200629</t>
  </si>
  <si>
    <t>TGM16823</t>
  </si>
  <si>
    <t>TGM16824</t>
  </si>
  <si>
    <t>7001044 - CNOSULTA NUMERO DE CONTRATO</t>
  </si>
  <si>
    <t>TGM16825</t>
  </si>
  <si>
    <t>7001165 - AMORTIZACION A CAPITAL</t>
  </si>
  <si>
    <t>TGM16826</t>
  </si>
  <si>
    <t>TGM16827</t>
  </si>
  <si>
    <t>5027027 - CONSTANCIA DE UBICACION DE ESPACIO</t>
  </si>
  <si>
    <t>TGM16828</t>
  </si>
  <si>
    <t>TGM16829</t>
  </si>
  <si>
    <t>PAGO DE FOMA 200251</t>
  </si>
  <si>
    <t>TGM16830</t>
  </si>
  <si>
    <t>TGM16831</t>
  </si>
  <si>
    <t>300225 - ENTREGA DE ACTA DE DEF</t>
  </si>
  <si>
    <t>TGM16832</t>
  </si>
  <si>
    <t>16614896 - DEVOLUCION DE INICIAL</t>
  </si>
  <si>
    <t>TGM16833</t>
  </si>
  <si>
    <t>PAGO DE FOMA 5029085</t>
  </si>
  <si>
    <t>TGM16834</t>
  </si>
  <si>
    <t>300432 - PAGO DE CUOTA CODIGO CIP</t>
  </si>
  <si>
    <t>TGM16835</t>
  </si>
  <si>
    <t>TGM16836</t>
  </si>
  <si>
    <t>RAJADURA NICHO DOBLE</t>
  </si>
  <si>
    <t>TGM16837</t>
  </si>
  <si>
    <t>TGM16838</t>
  </si>
  <si>
    <t>TGM16839</t>
  </si>
  <si>
    <t>TGM16840</t>
  </si>
  <si>
    <t>TGM16841</t>
  </si>
  <si>
    <t>DISCONFORME ESPACIO</t>
  </si>
  <si>
    <t>TGM16842</t>
  </si>
  <si>
    <t>TGM16843</t>
  </si>
  <si>
    <t>TGM16844</t>
  </si>
  <si>
    <t>TGM16845</t>
  </si>
  <si>
    <t>PAGO DE CUOTA 200791</t>
  </si>
  <si>
    <t>TGM16846</t>
  </si>
  <si>
    <t>TGM16847</t>
  </si>
  <si>
    <t>TGM16848</t>
  </si>
  <si>
    <t>TGM16849</t>
  </si>
  <si>
    <t>TGM16850</t>
  </si>
  <si>
    <t>TGM16851</t>
  </si>
  <si>
    <t>TGM16852</t>
  </si>
  <si>
    <t>TGM16853</t>
  </si>
  <si>
    <t>TGM16854</t>
  </si>
  <si>
    <t>TGM16855</t>
  </si>
  <si>
    <t>300997 - PAGO DE FOMA</t>
  </si>
  <si>
    <t>TGM16856</t>
  </si>
  <si>
    <t>TGM16857</t>
  </si>
  <si>
    <t>300472 - CERTIFICADO DE ESPACIO</t>
  </si>
  <si>
    <t>TGM16858</t>
  </si>
  <si>
    <t>TGM16859</t>
  </si>
  <si>
    <t>TGM16860</t>
  </si>
  <si>
    <t>TGM16861</t>
  </si>
  <si>
    <t>TGM16862</t>
  </si>
  <si>
    <t>TGM16863</t>
  </si>
  <si>
    <t>TGM16864</t>
  </si>
  <si>
    <t>TGM16865</t>
  </si>
  <si>
    <t>300765 - CONSULTA DE PAGO</t>
  </si>
  <si>
    <t>TGM16866</t>
  </si>
  <si>
    <t>TGM16867</t>
  </si>
  <si>
    <t>TGM16868</t>
  </si>
  <si>
    <t>TGM16869</t>
  </si>
  <si>
    <t>TGM16870</t>
  </si>
  <si>
    <t>TGM16871</t>
  </si>
  <si>
    <t>TGM16872</t>
  </si>
  <si>
    <t>TGM16873</t>
  </si>
  <si>
    <t>TGM16874</t>
  </si>
  <si>
    <t>TGM16875</t>
  </si>
  <si>
    <t>TGM16876</t>
  </si>
  <si>
    <t>PAGO DE CUOTA 201012</t>
  </si>
  <si>
    <t>TGM16877</t>
  </si>
  <si>
    <t>PAGO DE CUOTA 201013</t>
  </si>
  <si>
    <t>TGM16878</t>
  </si>
  <si>
    <t>300408 - ESTADO DE DEUDA</t>
  </si>
  <si>
    <t>TGM16879</t>
  </si>
  <si>
    <t>TGM16880</t>
  </si>
  <si>
    <t>PAGO DE CUOTA 200061</t>
  </si>
  <si>
    <t>TGM16881</t>
  </si>
  <si>
    <t>TGM16882</t>
  </si>
  <si>
    <t>PAGO DE CUOTA 200996</t>
  </si>
  <si>
    <t>TGM16883</t>
  </si>
  <si>
    <t>TGM16884</t>
  </si>
  <si>
    <t>TGM16885</t>
  </si>
  <si>
    <t>TGM16886</t>
  </si>
  <si>
    <t>TGM16887</t>
  </si>
  <si>
    <t>TGM16888</t>
  </si>
  <si>
    <t>TGM16889</t>
  </si>
  <si>
    <t>TGM16890</t>
  </si>
  <si>
    <t>TGM16891</t>
  </si>
  <si>
    <t>TGM16892</t>
  </si>
  <si>
    <t>TGM16893</t>
  </si>
  <si>
    <t>PAGO DE CUOTA 201051</t>
  </si>
  <si>
    <t>TGM16894</t>
  </si>
  <si>
    <t>5042836 - PAGO DE CUOTA CON CODIGO</t>
  </si>
  <si>
    <t>TGM16895</t>
  </si>
  <si>
    <t>300830 - CONSULTA POR SALDO</t>
  </si>
  <si>
    <t>TGM16896</t>
  </si>
  <si>
    <t>400029 - PAGO DE CUOTA CON CIP</t>
  </si>
  <si>
    <t>TGM16897</t>
  </si>
  <si>
    <t>TGM16898</t>
  </si>
  <si>
    <t>400029 - PAGO DE CUTOA CON CIP</t>
  </si>
  <si>
    <t>TGM16899</t>
  </si>
  <si>
    <t>GRUPO MUSICAL</t>
  </si>
  <si>
    <t>TGM16900</t>
  </si>
  <si>
    <t>TGM16901</t>
  </si>
  <si>
    <t>TGM16902</t>
  </si>
  <si>
    <t>TGM16903</t>
  </si>
  <si>
    <t>TGM16904</t>
  </si>
  <si>
    <t>TGM16905</t>
  </si>
  <si>
    <t>TGM16906</t>
  </si>
  <si>
    <t>TGM16907</t>
  </si>
  <si>
    <t>TGM16908</t>
  </si>
  <si>
    <t>TGM16909</t>
  </si>
  <si>
    <t>5027976 - PAGO DE FOMA</t>
  </si>
  <si>
    <t>TGM16911</t>
  </si>
  <si>
    <t>TGM16912</t>
  </si>
  <si>
    <t>TGM16913</t>
  </si>
  <si>
    <t>TGM16914</t>
  </si>
  <si>
    <t>TGM16915</t>
  </si>
  <si>
    <t>TGM16916</t>
  </si>
  <si>
    <t>TGM16917</t>
  </si>
  <si>
    <t>ENTRADA INADECUADA SANTA ROSA</t>
  </si>
  <si>
    <t>TGM16918</t>
  </si>
  <si>
    <t>TGM16919</t>
  </si>
  <si>
    <t>TGM16920</t>
  </si>
  <si>
    <t>TGM16921</t>
  </si>
  <si>
    <t>TGM16922</t>
  </si>
  <si>
    <t>TGM16923</t>
  </si>
  <si>
    <t>TGM16924</t>
  </si>
  <si>
    <t>TGM16925</t>
  </si>
  <si>
    <t>TGM16926</t>
  </si>
  <si>
    <t>INACCESIBILIDAD DE TOLDOS</t>
  </si>
  <si>
    <t>TGM16927</t>
  </si>
  <si>
    <t>TGM16928</t>
  </si>
  <si>
    <t>TGM16929</t>
  </si>
  <si>
    <t>TGM16930</t>
  </si>
  <si>
    <t>TGM16931</t>
  </si>
  <si>
    <t>TGM16932</t>
  </si>
  <si>
    <t>TGM16933</t>
  </si>
  <si>
    <t>TGM16934</t>
  </si>
  <si>
    <t>TGM16935</t>
  </si>
  <si>
    <t>TGM16936</t>
  </si>
  <si>
    <t>TGM16937</t>
  </si>
  <si>
    <t>TGM16938</t>
  </si>
  <si>
    <t>5000746 - PAGO DE SALDO TOTAL</t>
  </si>
  <si>
    <t>TGM16939</t>
  </si>
  <si>
    <t>TGM16940</t>
  </si>
  <si>
    <t>TGM16941</t>
  </si>
  <si>
    <t>TGM16942</t>
  </si>
  <si>
    <t>6001464- DECLARACION DE BENEFICIARIOS</t>
  </si>
  <si>
    <t>TGM16943</t>
  </si>
  <si>
    <t>CONSULTA CONSTANCIA DE SEPULTURA</t>
  </si>
  <si>
    <t>TGM16944</t>
  </si>
  <si>
    <t>TGM16945</t>
  </si>
  <si>
    <t>6001489</t>
  </si>
  <si>
    <t>TGM16946</t>
  </si>
  <si>
    <t>TGM16947</t>
  </si>
  <si>
    <t>TGM16948</t>
  </si>
  <si>
    <t>TGM16949</t>
  </si>
  <si>
    <t>400008 - PAGO DE FOMA</t>
  </si>
  <si>
    <t>TGM16950</t>
  </si>
  <si>
    <t>TGM16951</t>
  </si>
  <si>
    <t>TGM16952</t>
  </si>
  <si>
    <t>TGM16953</t>
  </si>
  <si>
    <t>TGM16954</t>
  </si>
  <si>
    <t>300922 - ENTREGA DE ACTA DEF</t>
  </si>
  <si>
    <t>TGM16955</t>
  </si>
  <si>
    <t>301016 - PAGO DE CUOTA CIP</t>
  </si>
  <si>
    <t>TGM16956</t>
  </si>
  <si>
    <t>6001292-PAGO DE CUOTA CIP</t>
  </si>
  <si>
    <t>TGM16957</t>
  </si>
  <si>
    <t>TGM16958</t>
  </si>
  <si>
    <t>TGM16959</t>
  </si>
  <si>
    <t>SOLICITUD PARA INCLUIR BENEFICIARIO</t>
  </si>
  <si>
    <t>TGM16960</t>
  </si>
  <si>
    <t>300061 - CONSULTA DEUDA</t>
  </si>
  <si>
    <t>TGM16961</t>
  </si>
  <si>
    <t>TGM16962</t>
  </si>
  <si>
    <t>6001267 - CONSULTA DE PAGO</t>
  </si>
  <si>
    <t>TGM16963</t>
  </si>
  <si>
    <t>5020306 - CONSULTA DE RESPONSO</t>
  </si>
  <si>
    <t>TGM16964</t>
  </si>
  <si>
    <t>PAGO DE CUOTA 200325</t>
  </si>
  <si>
    <t>TGM16965</t>
  </si>
  <si>
    <t>TGM16966</t>
  </si>
  <si>
    <t>RESPONSO 201160</t>
  </si>
  <si>
    <t>TGM16967</t>
  </si>
  <si>
    <t>TGM16968</t>
  </si>
  <si>
    <t>PAGO DE CUOTA 5050260</t>
  </si>
  <si>
    <t>TGM16969</t>
  </si>
  <si>
    <t>TGM16970</t>
  </si>
  <si>
    <t>TGM16971</t>
  </si>
  <si>
    <t>ALQUILER DE PLEGARIA 5037215</t>
  </si>
  <si>
    <t>TGM16972</t>
  </si>
  <si>
    <t>TGM16973</t>
  </si>
  <si>
    <t>PAGO DE CUOTA 200529</t>
  </si>
  <si>
    <t>TGM16974</t>
  </si>
  <si>
    <t>RESPONSO 5015935</t>
  </si>
  <si>
    <t>TGM16975</t>
  </si>
  <si>
    <t>PAGO DE CUOTA 5050174</t>
  </si>
  <si>
    <t>TGM16976</t>
  </si>
  <si>
    <t>TGM16977</t>
  </si>
  <si>
    <t>6001482 - ENTREGA DE ACTA</t>
  </si>
  <si>
    <t>TGM16978</t>
  </si>
  <si>
    <t>300720 - CERTIFICADO DE USO</t>
  </si>
  <si>
    <t>TGM16979</t>
  </si>
  <si>
    <t>RESPONSO 5050303</t>
  </si>
  <si>
    <t>TGM16980</t>
  </si>
  <si>
    <t>TGM16981</t>
  </si>
  <si>
    <t>300807 - PAGO DE FOMA CON TARJETA</t>
  </si>
  <si>
    <t>TGM16982</t>
  </si>
  <si>
    <t>300807 - CERTIFICADO DE ESPACIO</t>
  </si>
  <si>
    <t>TGM16983</t>
  </si>
  <si>
    <t>6001458 - RESPONSO</t>
  </si>
  <si>
    <t>TGM16984</t>
  </si>
  <si>
    <t>6001371 - RESOLUCION DE CONTRATO</t>
  </si>
  <si>
    <t>TGM16985</t>
  </si>
  <si>
    <t>TGM16986</t>
  </si>
  <si>
    <t>CERTIFICADO DE USO 5017555</t>
  </si>
  <si>
    <t>TGM16987</t>
  </si>
  <si>
    <t>TGM16988</t>
  </si>
  <si>
    <t>6001271 - ESTADO DE CUENTA</t>
  </si>
  <si>
    <t>TGM16989</t>
  </si>
  <si>
    <t>5023946 - CONSULTA DEUDA ACTUAL</t>
  </si>
  <si>
    <t>TGM16990</t>
  </si>
  <si>
    <t>300959 - CONSULTA DE PAGO CUOTAS NIUBIZ</t>
  </si>
  <si>
    <t>TGM16991</t>
  </si>
  <si>
    <t>6001358 - PAGO DE CUOTA</t>
  </si>
  <si>
    <t>TGM16993</t>
  </si>
  <si>
    <t>PAGO DE FOMA 201057</t>
  </si>
  <si>
    <t>TGM16994</t>
  </si>
  <si>
    <t>300779 - PAGO DE CUOTA POR CIP</t>
  </si>
  <si>
    <t>TGM16995</t>
  </si>
  <si>
    <t>CERTIFICADO DE USO 5004805</t>
  </si>
  <si>
    <t>TGM16996</t>
  </si>
  <si>
    <t>TGM16997</t>
  </si>
  <si>
    <t>TGM16998</t>
  </si>
  <si>
    <t>CONSULTA TRASLADOS</t>
  </si>
  <si>
    <t>TGM16999</t>
  </si>
  <si>
    <t>CERTIFICADO DE USO 5004815</t>
  </si>
  <si>
    <t>TGM17000</t>
  </si>
  <si>
    <t>CERTIFICADO DE USO 200040</t>
  </si>
  <si>
    <t>TGM17001</t>
  </si>
  <si>
    <t>REACTIVACION DE CONTRATO 2608 REE</t>
  </si>
  <si>
    <t>TGM17002</t>
  </si>
  <si>
    <t>TGM17003</t>
  </si>
  <si>
    <t>TGM17004</t>
  </si>
  <si>
    <t>TGM17005</t>
  </si>
  <si>
    <t>TGM17006</t>
  </si>
  <si>
    <t>TGM17007</t>
  </si>
  <si>
    <t>ALQUILER DE PLEGARIA 5050156</t>
  </si>
  <si>
    <t>TGM17008</t>
  </si>
  <si>
    <t>NUMERO DE CONTRATO 5050255</t>
  </si>
  <si>
    <t>TGM17009</t>
  </si>
  <si>
    <t>TGM17010</t>
  </si>
  <si>
    <t>TGM17011</t>
  </si>
  <si>
    <t>INGRESO DE PAGO POR CODIGO CIP</t>
  </si>
  <si>
    <t>TGM17012</t>
  </si>
  <si>
    <t>TGM17013</t>
  </si>
  <si>
    <t>TGM17014</t>
  </si>
  <si>
    <t>300665 - CONTRATO RESUELTO</t>
  </si>
  <si>
    <t>TGM17015</t>
  </si>
  <si>
    <t>QUEJA DE CAJA HYO</t>
  </si>
  <si>
    <t>TGM17016</t>
  </si>
  <si>
    <t>CONSULTA  TRASLADO</t>
  </si>
  <si>
    <t>TGM17017</t>
  </si>
  <si>
    <t>TGM17018</t>
  </si>
  <si>
    <t>300436 - PAGO DE FOMA CON CIP</t>
  </si>
  <si>
    <t>TGM17019</t>
  </si>
  <si>
    <t>NUMERO DE CONTRATO 5050288</t>
  </si>
  <si>
    <t>TGM17020</t>
  </si>
  <si>
    <t>TGM17021</t>
  </si>
  <si>
    <t>6001419- PAGO DE CUOTA</t>
  </si>
  <si>
    <t>TGM17022</t>
  </si>
  <si>
    <t>5008016 - CONSULTA DE PAGO</t>
  </si>
  <si>
    <t>TGM17023</t>
  </si>
  <si>
    <t>6001436 - PAGO DE CUOTA</t>
  </si>
  <si>
    <t>TGM17024</t>
  </si>
  <si>
    <t>6001279 - PAGO DE CUOTA</t>
  </si>
  <si>
    <t>TGM17025</t>
  </si>
  <si>
    <t>TGM17026</t>
  </si>
  <si>
    <t>TGM17027</t>
  </si>
  <si>
    <t>301016 - PAGO DE CUOTA</t>
  </si>
  <si>
    <t>TGM17028</t>
  </si>
  <si>
    <t>TGM17029</t>
  </si>
  <si>
    <t>TGM17030</t>
  </si>
  <si>
    <t>TGM17031</t>
  </si>
  <si>
    <t>TGM17032</t>
  </si>
  <si>
    <t>CONSULTA CONVENIO COVID ESSALUD</t>
  </si>
  <si>
    <t>TGM17033</t>
  </si>
  <si>
    <t>TGM17034</t>
  </si>
  <si>
    <t>TGM17035</t>
  </si>
  <si>
    <t>6001424 - PAGO DE CUOTA</t>
  </si>
  <si>
    <t>TGM17036</t>
  </si>
  <si>
    <t>TGM17037</t>
  </si>
  <si>
    <t>TGM17038</t>
  </si>
  <si>
    <t>TGM17039</t>
  </si>
  <si>
    <t>6001417 -  PAGO DE CUOTA</t>
  </si>
  <si>
    <t>TGM17040</t>
  </si>
  <si>
    <t>TGM17041</t>
  </si>
  <si>
    <t>TGM17042</t>
  </si>
  <si>
    <t>TGM17043</t>
  </si>
  <si>
    <t>TGM17044</t>
  </si>
  <si>
    <t>5038046 - PAGO DE FOMA</t>
  </si>
  <si>
    <t>TGM17045</t>
  </si>
  <si>
    <t>TGM17046</t>
  </si>
  <si>
    <t>TGM17047</t>
  </si>
  <si>
    <t>TGM17048</t>
  </si>
  <si>
    <t>TGM17049</t>
  </si>
  <si>
    <t>5025226 - PAGO DE CUOTA</t>
  </si>
  <si>
    <t>TGM17050</t>
  </si>
  <si>
    <t>5025386 - PAGO DE CUOTA</t>
  </si>
  <si>
    <t>TGM17051</t>
  </si>
  <si>
    <t>TGM17052</t>
  </si>
  <si>
    <t>300451 - BOLETAS ULTIMOS PAGOS</t>
  </si>
  <si>
    <t>TGM17053</t>
  </si>
  <si>
    <t>300497 - CONSULTA DEUDA</t>
  </si>
  <si>
    <t>TGM17054</t>
  </si>
  <si>
    <t>TGM17055</t>
  </si>
  <si>
    <t>TGM17056</t>
  </si>
  <si>
    <t>TGM17057</t>
  </si>
  <si>
    <t>TGM17058</t>
  </si>
  <si>
    <t>TGM17059</t>
  </si>
  <si>
    <t>5003016 - PAGO DE CUOTA CTA INICIALES</t>
  </si>
  <si>
    <t>TGM17060</t>
  </si>
  <si>
    <t>CONSULTA REPROGRAMACION</t>
  </si>
  <si>
    <t>TGM17061</t>
  </si>
  <si>
    <t>TGM17062</t>
  </si>
  <si>
    <t>6001324 - RESOLUCION DE CONTRATO</t>
  </si>
  <si>
    <t>TGM17063</t>
  </si>
  <si>
    <t>TGM17064</t>
  </si>
  <si>
    <t>TGM17065</t>
  </si>
  <si>
    <t>301016 - CONSULTA DE PAGO</t>
  </si>
  <si>
    <t>TGM17066</t>
  </si>
  <si>
    <t>TGM17067</t>
  </si>
  <si>
    <t>TGM17068</t>
  </si>
  <si>
    <t>TGM17069</t>
  </si>
  <si>
    <t>TGM17070</t>
  </si>
  <si>
    <t>TGM17071</t>
  </si>
  <si>
    <t>TGM17072</t>
  </si>
  <si>
    <t>TGM17073</t>
  </si>
  <si>
    <t>TGM17074</t>
  </si>
  <si>
    <t>TGM17075</t>
  </si>
  <si>
    <t>TGM17076</t>
  </si>
  <si>
    <t>TGM17077</t>
  </si>
  <si>
    <t>TGM17078</t>
  </si>
  <si>
    <t>TGM17079</t>
  </si>
  <si>
    <t>TGM17080</t>
  </si>
  <si>
    <t>TGM17081</t>
  </si>
  <si>
    <t>5009666 - PAGO DE CUOTA CON CIP</t>
  </si>
  <si>
    <t>TGM17082</t>
  </si>
  <si>
    <t>300722 - PAGO DE FOMA</t>
  </si>
  <si>
    <t>TGM17083</t>
  </si>
  <si>
    <t>6001146 - CONSULTA DE TRASLADO</t>
  </si>
  <si>
    <t>TGM17084</t>
  </si>
  <si>
    <t>TGM17085</t>
  </si>
  <si>
    <t>300063 PAGO DE FOMA</t>
  </si>
  <si>
    <t>Claudia Reyes Gabrieli cix</t>
  </si>
  <si>
    <t>TGM17086</t>
  </si>
  <si>
    <t>TGM17087</t>
  </si>
  <si>
    <t>TGM17088</t>
  </si>
  <si>
    <t>TGM17089</t>
  </si>
  <si>
    <t>TGM17090</t>
  </si>
  <si>
    <t>TGM17091</t>
  </si>
  <si>
    <t>TGM17092</t>
  </si>
  <si>
    <t>TGM17093</t>
  </si>
  <si>
    <t>503327 - RESOLUCION DE CONTRATO</t>
  </si>
  <si>
    <t>TGM17094</t>
  </si>
  <si>
    <t>6001503 - CONSULTA MISA COMUNITARIA</t>
  </si>
  <si>
    <t>TGM17095</t>
  </si>
  <si>
    <t>CONSULTA PLACA</t>
  </si>
  <si>
    <t>TGM17096</t>
  </si>
  <si>
    <t>TGM17097</t>
  </si>
  <si>
    <t>TGM17098</t>
  </si>
  <si>
    <t>TGM17099</t>
  </si>
  <si>
    <t>TGM17100</t>
  </si>
  <si>
    <t>TGM17101</t>
  </si>
  <si>
    <t>TGM17102</t>
  </si>
  <si>
    <t>5008796 - CONSULTA DE PAGO</t>
  </si>
  <si>
    <t>TGM17103</t>
  </si>
  <si>
    <t>300909- MISA CON CORO</t>
  </si>
  <si>
    <t>TGM17104</t>
  </si>
  <si>
    <t>QUEJA DE LAPIDA</t>
  </si>
  <si>
    <t>TGM17105</t>
  </si>
  <si>
    <t>TGM17106</t>
  </si>
  <si>
    <t>TGM17107</t>
  </si>
  <si>
    <t>TGM17108</t>
  </si>
  <si>
    <t>TGM17109</t>
  </si>
  <si>
    <t>TGM17110</t>
  </si>
  <si>
    <t>TGM17111</t>
  </si>
  <si>
    <t>TGM17112</t>
  </si>
  <si>
    <t>TGM17113</t>
  </si>
  <si>
    <t>TGM17114</t>
  </si>
  <si>
    <t>TGM17115</t>
  </si>
  <si>
    <t>TGM17116</t>
  </si>
  <si>
    <t>TGM17117</t>
  </si>
  <si>
    <t>TGM17118</t>
  </si>
  <si>
    <t>TGM17119</t>
  </si>
  <si>
    <t>TGM17120</t>
  </si>
  <si>
    <t>TGM17121</t>
  </si>
  <si>
    <t>TGM17122</t>
  </si>
  <si>
    <t>TGM17123</t>
  </si>
  <si>
    <t>TGM17124</t>
  </si>
  <si>
    <t>TGM17125</t>
  </si>
  <si>
    <t>TGM17126</t>
  </si>
  <si>
    <t>TGM17127</t>
  </si>
  <si>
    <t>ESTADO DE CUENTA 5050302</t>
  </si>
  <si>
    <t>TGM17128</t>
  </si>
  <si>
    <t>TGM17129</t>
  </si>
  <si>
    <t>TGM17130</t>
  </si>
  <si>
    <t>TGM17131</t>
  </si>
  <si>
    <t>TGM17132</t>
  </si>
  <si>
    <t>TGM17133</t>
  </si>
  <si>
    <t>TGM17134</t>
  </si>
  <si>
    <t>TGM17135</t>
  </si>
  <si>
    <t>300117 - PAGO DE CUOTA</t>
  </si>
  <si>
    <t>TGM17136</t>
  </si>
  <si>
    <t>300830 - PAGO DE FOMA</t>
  </si>
  <si>
    <t>TGM17137</t>
  </si>
  <si>
    <t>TGM17138</t>
  </si>
  <si>
    <t>TGM17139</t>
  </si>
  <si>
    <t>7001082- CONSULTA DE AMORTIZACION A CAPITAL</t>
  </si>
  <si>
    <t>TGM17140</t>
  </si>
  <si>
    <t>TGM17141</t>
  </si>
  <si>
    <t>TGM17142</t>
  </si>
  <si>
    <t>TGM17143</t>
  </si>
  <si>
    <t>TGM17144</t>
  </si>
  <si>
    <t>TGM17145</t>
  </si>
  <si>
    <t>6001044 - ESTADO DE CUENTA</t>
  </si>
  <si>
    <t>TGM17146</t>
  </si>
  <si>
    <t>TGM17147</t>
  </si>
  <si>
    <t>TGM17148</t>
  </si>
  <si>
    <t>TGM17149</t>
  </si>
  <si>
    <t>TGM17150</t>
  </si>
  <si>
    <t>TGM17151</t>
  </si>
  <si>
    <t>TGM17152</t>
  </si>
  <si>
    <t>TGM17153</t>
  </si>
  <si>
    <t>DATO INCORRECTO EN LAPIDA</t>
  </si>
  <si>
    <t>TGM17154</t>
  </si>
  <si>
    <t>TGM17155</t>
  </si>
  <si>
    <t>TGM17156</t>
  </si>
  <si>
    <t>TGM17157</t>
  </si>
  <si>
    <t>TGM17158</t>
  </si>
  <si>
    <t>TGM17159</t>
  </si>
  <si>
    <t>TGM17160</t>
  </si>
  <si>
    <t>TGM17161</t>
  </si>
  <si>
    <t>TGM17162</t>
  </si>
  <si>
    <t>TGM17163</t>
  </si>
  <si>
    <t>TGM17164</t>
  </si>
  <si>
    <t>TGM17165</t>
  </si>
  <si>
    <t>TGM17166</t>
  </si>
  <si>
    <t>TGM17167</t>
  </si>
  <si>
    <t>TGM17168</t>
  </si>
  <si>
    <t>TGM17169</t>
  </si>
  <si>
    <t>TGM17170</t>
  </si>
  <si>
    <t>TGM17171</t>
  </si>
  <si>
    <t>TGM17172</t>
  </si>
  <si>
    <t>TGM17173</t>
  </si>
  <si>
    <t>TGM17174</t>
  </si>
  <si>
    <t>5009706 - REASIGNACION CUOTAS</t>
  </si>
  <si>
    <t>TGM17175</t>
  </si>
  <si>
    <t>TGM17176</t>
  </si>
  <si>
    <t>5009736 - PAGO DE CUOTA</t>
  </si>
  <si>
    <t>TGM17177</t>
  </si>
  <si>
    <t>TGM17178</t>
  </si>
  <si>
    <t>TGM17179</t>
  </si>
  <si>
    <t>301017 - CONSULTA DE PAGO</t>
  </si>
  <si>
    <t>TGM17180</t>
  </si>
  <si>
    <t>TGM17181</t>
  </si>
  <si>
    <t>TGM17182</t>
  </si>
  <si>
    <t>TGM17183</t>
  </si>
  <si>
    <t>MANTENIMIENTO DE PLACA 200035</t>
  </si>
  <si>
    <t>TGM17184</t>
  </si>
  <si>
    <t>TGM17185</t>
  </si>
  <si>
    <t>TGM17186</t>
  </si>
  <si>
    <t>TGM17187</t>
  </si>
  <si>
    <t>TGM17188</t>
  </si>
  <si>
    <t>TGM17189</t>
  </si>
  <si>
    <t>ENTREGA DE CERTIFICADO DE USO PERPETUO</t>
  </si>
  <si>
    <t>TGM17190</t>
  </si>
  <si>
    <t>TGM17191</t>
  </si>
  <si>
    <t>TGM17192</t>
  </si>
  <si>
    <t>TGM17193</t>
  </si>
  <si>
    <t>TGM17194</t>
  </si>
  <si>
    <t>TGM17195</t>
  </si>
  <si>
    <t>TGM17196</t>
  </si>
  <si>
    <t>TGM17197</t>
  </si>
  <si>
    <t>TGM17198</t>
  </si>
  <si>
    <t>TGM17199</t>
  </si>
  <si>
    <t>TGM17200</t>
  </si>
  <si>
    <t>TGM17201</t>
  </si>
  <si>
    <t>TGM17202</t>
  </si>
  <si>
    <t>TGM17203</t>
  </si>
  <si>
    <t>Pisco</t>
  </si>
  <si>
    <t>TGM17204</t>
  </si>
  <si>
    <t>SOLICITA RESOLUCION DE CONTRATO 1030039</t>
  </si>
  <si>
    <t>Jhuliana Hipolito Guerrero Jefe SAC</t>
  </si>
  <si>
    <t>TGM17205</t>
  </si>
  <si>
    <t>TGM17206</t>
  </si>
  <si>
    <t>TGM17207</t>
  </si>
  <si>
    <t>TGM17208</t>
  </si>
  <si>
    <t>QUEJA DE ESCALERAS NICHO ANTIGUO</t>
  </si>
  <si>
    <t>TGM17209</t>
  </si>
  <si>
    <t>TGM17210</t>
  </si>
  <si>
    <t>TGM17211</t>
  </si>
  <si>
    <t>TGM17212</t>
  </si>
  <si>
    <t>TGM17213</t>
  </si>
  <si>
    <t>TGM17214</t>
  </si>
  <si>
    <t>TGM17215</t>
  </si>
  <si>
    <t>TGM17216</t>
  </si>
  <si>
    <t>INCLUSION 2DO TITULAR</t>
  </si>
  <si>
    <t>TGM17217</t>
  </si>
  <si>
    <t>SOLICITA CERTIFICADO DE USO 10030016</t>
  </si>
  <si>
    <t>TGM17218</t>
  </si>
  <si>
    <t>TGM17219</t>
  </si>
  <si>
    <t>TGM17220</t>
  </si>
  <si>
    <t>TGM17221</t>
  </si>
  <si>
    <t>TGM17222</t>
  </si>
  <si>
    <t>TGM17223</t>
  </si>
  <si>
    <t>ABONO AL ESPACIO</t>
  </si>
  <si>
    <t>TGM17224</t>
  </si>
  <si>
    <t>TGM17225</t>
  </si>
  <si>
    <t>TGM17226</t>
  </si>
  <si>
    <t>TGM17227</t>
  </si>
  <si>
    <t>TGM17228</t>
  </si>
  <si>
    <t>TGM17229</t>
  </si>
  <si>
    <t>TGM17230</t>
  </si>
  <si>
    <t>TGM17231</t>
  </si>
  <si>
    <t>TGM17232</t>
  </si>
  <si>
    <t>TGM17233</t>
  </si>
  <si>
    <t>TGM17234</t>
  </si>
  <si>
    <t>TUBERIA ROTA</t>
  </si>
  <si>
    <t>TGM17235</t>
  </si>
  <si>
    <t>TGM17236</t>
  </si>
  <si>
    <t>TGM17237</t>
  </si>
  <si>
    <t>TGM17238</t>
  </si>
  <si>
    <t>TGM17239</t>
  </si>
  <si>
    <t>TGM17240</t>
  </si>
  <si>
    <t>TGM17241</t>
  </si>
  <si>
    <t>TGM17242</t>
  </si>
  <si>
    <t>TGM17243</t>
  </si>
  <si>
    <t>TGM17244</t>
  </si>
  <si>
    <t>TGM17245</t>
  </si>
  <si>
    <t>TGM17246</t>
  </si>
  <si>
    <t>TGM17247</t>
  </si>
  <si>
    <t>TGM17248</t>
  </si>
  <si>
    <t>TGM17249</t>
  </si>
  <si>
    <t>SOLICITA CERTIFICADO DE USO 10030005</t>
  </si>
  <si>
    <t>TGM17250</t>
  </si>
  <si>
    <t>SOLICITA BOLETA DE PAGO MES FEBRERO  10030022</t>
  </si>
  <si>
    <t>TGM17251</t>
  </si>
  <si>
    <t>TGM17252</t>
  </si>
  <si>
    <t>TGM17253</t>
  </si>
  <si>
    <t>TGM17254</t>
  </si>
  <si>
    <t>TGM17255</t>
  </si>
  <si>
    <t>TGM17256</t>
  </si>
  <si>
    <t>TGM17257</t>
  </si>
  <si>
    <t>TGM17258</t>
  </si>
  <si>
    <t>TGM17259</t>
  </si>
  <si>
    <t>TGM17260</t>
  </si>
  <si>
    <t>TGM17261</t>
  </si>
  <si>
    <t>TGM17262</t>
  </si>
  <si>
    <t>TGM17263</t>
  </si>
  <si>
    <t>TGM17264</t>
  </si>
  <si>
    <t>TGM17265</t>
  </si>
  <si>
    <t>TGM17266</t>
  </si>
  <si>
    <t>TGM17267</t>
  </si>
  <si>
    <t>SOLICITENTREGA DE CONTRATO  10030078</t>
  </si>
  <si>
    <t>TGM17268</t>
  </si>
  <si>
    <t>SOLICITA ENTREGA DE CONTRATO  10030078</t>
  </si>
  <si>
    <t>TGM17269</t>
  </si>
  <si>
    <t>TGM17270</t>
  </si>
  <si>
    <t>TGM17271</t>
  </si>
  <si>
    <t>TGM17272</t>
  </si>
  <si>
    <t>TGM17273</t>
  </si>
  <si>
    <t>TGM17274</t>
  </si>
  <si>
    <t>TGM17275</t>
  </si>
  <si>
    <t>TGM17276</t>
  </si>
  <si>
    <t>TGM17277</t>
  </si>
  <si>
    <t>TGM17278</t>
  </si>
  <si>
    <t>TGM17279</t>
  </si>
  <si>
    <t>TGM17280</t>
  </si>
  <si>
    <t>TGM17281</t>
  </si>
  <si>
    <t>TGM17282</t>
  </si>
  <si>
    <t>TGM17283</t>
  </si>
  <si>
    <t>TGM17284</t>
  </si>
  <si>
    <t>TGM17285</t>
  </si>
  <si>
    <t>TGM17286</t>
  </si>
  <si>
    <t>TGM17287</t>
  </si>
  <si>
    <t>TGM17288</t>
  </si>
  <si>
    <t>TGM17289</t>
  </si>
  <si>
    <t>TGM17290</t>
  </si>
  <si>
    <t>TGM17291</t>
  </si>
  <si>
    <t>TGM17292</t>
  </si>
  <si>
    <t>TGM17293</t>
  </si>
  <si>
    <t>TGM17294</t>
  </si>
  <si>
    <t>TGM17295</t>
  </si>
  <si>
    <t>TGM17296</t>
  </si>
  <si>
    <t>6001159 - RESOLUCION DE CONTRATO</t>
  </si>
  <si>
    <t>TGM17297</t>
  </si>
  <si>
    <t>6001487 - USO DE ESPACIO</t>
  </si>
  <si>
    <t>TGM17298</t>
  </si>
  <si>
    <t>TGM17299</t>
  </si>
  <si>
    <t>6001145 - PGO DE CUOTA CON CIP</t>
  </si>
  <si>
    <t>TGM17300</t>
  </si>
  <si>
    <t>6001353 - RESPONSO CON CORO</t>
  </si>
  <si>
    <t>TGM17301</t>
  </si>
  <si>
    <t>6001081- CONSULTA DE PAGO DE CUOTA</t>
  </si>
  <si>
    <t>TGM17302</t>
  </si>
  <si>
    <t>TGM17303</t>
  </si>
  <si>
    <t>TGM17304</t>
  </si>
  <si>
    <t>TGM17305</t>
  </si>
  <si>
    <t>TGM17306</t>
  </si>
  <si>
    <t>TGM17307</t>
  </si>
  <si>
    <t>TGM17308</t>
  </si>
  <si>
    <t>RECLAMO DE FLORES ARTIFICIALES</t>
  </si>
  <si>
    <t>TGM17309</t>
  </si>
  <si>
    <t>300970 - RESPONSO CON CORO</t>
  </si>
  <si>
    <t>TGM17310</t>
  </si>
  <si>
    <t>TGM17311</t>
  </si>
  <si>
    <t>TGM17312</t>
  </si>
  <si>
    <t>TGM17313</t>
  </si>
  <si>
    <t>TGM17314</t>
  </si>
  <si>
    <t>TGM17315</t>
  </si>
  <si>
    <t>TGM17316</t>
  </si>
  <si>
    <t>TGM17317</t>
  </si>
  <si>
    <t>TGM17318</t>
  </si>
  <si>
    <t>TGM17319</t>
  </si>
  <si>
    <t>TGM17320</t>
  </si>
  <si>
    <t>TGM17321</t>
  </si>
  <si>
    <t>TGM17322</t>
  </si>
  <si>
    <t>TGM17323</t>
  </si>
  <si>
    <t>TGM17324</t>
  </si>
  <si>
    <t>TGM17325</t>
  </si>
  <si>
    <t>TGM17326</t>
  </si>
  <si>
    <t>TGM17327</t>
  </si>
  <si>
    <t>TGM17328</t>
  </si>
  <si>
    <t>TGM17329</t>
  </si>
  <si>
    <t>TGM17330</t>
  </si>
  <si>
    <t>TGM17331</t>
  </si>
  <si>
    <t>TGM17332</t>
  </si>
  <si>
    <t>TGM17333</t>
  </si>
  <si>
    <t>TGM17334</t>
  </si>
  <si>
    <t>TGM17335</t>
  </si>
  <si>
    <t>TGM17336</t>
  </si>
  <si>
    <t>TGM17337</t>
  </si>
  <si>
    <t>TGM17338</t>
  </si>
  <si>
    <t>TGM17339</t>
  </si>
  <si>
    <t>TGM17340</t>
  </si>
  <si>
    <t>TGM17341</t>
  </si>
  <si>
    <t>CARTA DE REQUERIMIENTO</t>
  </si>
  <si>
    <t>TGM17342</t>
  </si>
  <si>
    <t>TGM17343</t>
  </si>
  <si>
    <t>REQUISITOS PARA REALIZAR USO DE ESPACIO</t>
  </si>
  <si>
    <t>TGM17344</t>
  </si>
  <si>
    <t>TGM17345</t>
  </si>
  <si>
    <t>TGM17346</t>
  </si>
  <si>
    <t>TGM17347</t>
  </si>
  <si>
    <t>TGM17348</t>
  </si>
  <si>
    <t>TGM17349</t>
  </si>
  <si>
    <t>RECLAMO POR COBRANZA</t>
  </si>
  <si>
    <t>TGM17350</t>
  </si>
  <si>
    <t>TGM17351</t>
  </si>
  <si>
    <t>TGM17352</t>
  </si>
  <si>
    <t>TGM17353</t>
  </si>
  <si>
    <t>TGM17354</t>
  </si>
  <si>
    <t>TGM17355</t>
  </si>
  <si>
    <t>TGM17356</t>
  </si>
  <si>
    <t>TGM17357</t>
  </si>
  <si>
    <t>TGM17358</t>
  </si>
  <si>
    <t>TGM17359</t>
  </si>
  <si>
    <t>TGM17360</t>
  </si>
  <si>
    <t>TGM17361</t>
  </si>
  <si>
    <t>TGM17362</t>
  </si>
  <si>
    <t>TGM17363</t>
  </si>
  <si>
    <t>TGM17364</t>
  </si>
  <si>
    <t>TGM17365</t>
  </si>
  <si>
    <t>TGM17366</t>
  </si>
  <si>
    <t>TGM17367</t>
  </si>
  <si>
    <t>TGM17368</t>
  </si>
  <si>
    <t>TGM17369</t>
  </si>
  <si>
    <t>TGM17370</t>
  </si>
  <si>
    <t>TGM17371</t>
  </si>
  <si>
    <t>TGM17372</t>
  </si>
  <si>
    <t>TGM17373</t>
  </si>
  <si>
    <t>5009706- CONSULTA DE CUOTAS</t>
  </si>
  <si>
    <t>TGM17374</t>
  </si>
  <si>
    <t>TGM17375</t>
  </si>
  <si>
    <t>TGM17376</t>
  </si>
  <si>
    <t>TGM17377</t>
  </si>
  <si>
    <t>TGM17378</t>
  </si>
  <si>
    <t>TGM17379</t>
  </si>
  <si>
    <t>TGM17380</t>
  </si>
  <si>
    <t>TGM17381</t>
  </si>
  <si>
    <t>TGM17382</t>
  </si>
  <si>
    <t>TGM17383</t>
  </si>
  <si>
    <t>TGM17384</t>
  </si>
  <si>
    <t>TGM17385</t>
  </si>
  <si>
    <t>TGM17386</t>
  </si>
  <si>
    <t>TGM17387</t>
  </si>
  <si>
    <t>6001041 - PAGO DE CUOTA</t>
  </si>
  <si>
    <t>TGM17388</t>
  </si>
  <si>
    <t>300565 - ANULACION SEGUNDO TITULAR</t>
  </si>
  <si>
    <t>TGM17389</t>
  </si>
  <si>
    <t>TGM17390</t>
  </si>
  <si>
    <t>TGM17391</t>
  </si>
  <si>
    <t>TGM17392</t>
  </si>
  <si>
    <t>QUEJA MAUSOLEO</t>
  </si>
  <si>
    <t>TGM17393</t>
  </si>
  <si>
    <t>TGM17394</t>
  </si>
  <si>
    <t>TGM17395</t>
  </si>
  <si>
    <t>TGM17396</t>
  </si>
  <si>
    <t>TGM17397</t>
  </si>
  <si>
    <t>6001146 - ENTREGA DE ACTA DEF</t>
  </si>
  <si>
    <t>TGM17398</t>
  </si>
  <si>
    <t>TGM17399</t>
  </si>
  <si>
    <t>TGM17400</t>
  </si>
  <si>
    <t>TGM17401</t>
  </si>
  <si>
    <t>TGM17402</t>
  </si>
  <si>
    <t>TGM17403</t>
  </si>
  <si>
    <t>TGM17404</t>
  </si>
  <si>
    <t>TGM17405</t>
  </si>
  <si>
    <t>TGM17406</t>
  </si>
  <si>
    <t>TGM17407</t>
  </si>
  <si>
    <t>TGM17408</t>
  </si>
  <si>
    <t>TGM17409</t>
  </si>
  <si>
    <t>TGM17410</t>
  </si>
  <si>
    <t>TGM17411</t>
  </si>
  <si>
    <t>6001514 - ENTREGA DE ACTA DEF</t>
  </si>
  <si>
    <t>TGM17412</t>
  </si>
  <si>
    <t>TGM17413</t>
  </si>
  <si>
    <t>TGM17414</t>
  </si>
  <si>
    <t>TGM17415</t>
  </si>
  <si>
    <t>6001509-  CONSULTA DE SALDO</t>
  </si>
  <si>
    <t>TGM17416</t>
  </si>
  <si>
    <t>TGM17417</t>
  </si>
  <si>
    <t>TGM17418</t>
  </si>
  <si>
    <t>TGM17419</t>
  </si>
  <si>
    <t>TGM17420</t>
  </si>
  <si>
    <t>TGM17421</t>
  </si>
  <si>
    <t>TGM17422</t>
  </si>
  <si>
    <t>TGM17423</t>
  </si>
  <si>
    <t>TGM17424</t>
  </si>
  <si>
    <t>TGM17425</t>
  </si>
  <si>
    <t>TGM17426</t>
  </si>
  <si>
    <t>TGM17427</t>
  </si>
  <si>
    <t>TGM17428</t>
  </si>
  <si>
    <t>TGM17429</t>
  </si>
  <si>
    <t>TGM17430</t>
  </si>
  <si>
    <t>TGM17431</t>
  </si>
  <si>
    <t>5015066- PAGO DE FOMA</t>
  </si>
  <si>
    <t>TGM17432</t>
  </si>
  <si>
    <t>TGM17433</t>
  </si>
  <si>
    <t>300959 - CONSULTA DE ESTADO DE CUENTA</t>
  </si>
  <si>
    <t>TGM17434</t>
  </si>
  <si>
    <t>TGM17435</t>
  </si>
  <si>
    <t>TGM17436</t>
  </si>
  <si>
    <t>TGM17437</t>
  </si>
  <si>
    <t>301059- CONSULTA DE PAGO</t>
  </si>
  <si>
    <t>TGM17438</t>
  </si>
  <si>
    <t>300773 - PAGO DE CUOTA CON CIP</t>
  </si>
  <si>
    <t>TGM17439</t>
  </si>
  <si>
    <t>5027946- PAGO DE CUOTA CONCIP</t>
  </si>
  <si>
    <t>TGM17440</t>
  </si>
  <si>
    <t>REPROGRAMAICON DE CONTRATO EN MORA</t>
  </si>
  <si>
    <t>TGM17441</t>
  </si>
  <si>
    <t>TGM17442</t>
  </si>
  <si>
    <t>TGM17443</t>
  </si>
  <si>
    <t>TGM17444</t>
  </si>
  <si>
    <t>TGM17445</t>
  </si>
  <si>
    <t>TGM17446</t>
  </si>
  <si>
    <t>TGM17447</t>
  </si>
  <si>
    <t>TGM17448</t>
  </si>
  <si>
    <t>TGM17449</t>
  </si>
  <si>
    <t>TGM17450</t>
  </si>
  <si>
    <t>TGM17451</t>
  </si>
  <si>
    <t>TGM17452</t>
  </si>
  <si>
    <t>TGM17453</t>
  </si>
  <si>
    <t>TGM17454</t>
  </si>
  <si>
    <t>TGM17455</t>
  </si>
  <si>
    <t>TGM17457</t>
  </si>
  <si>
    <t>TGM17458</t>
  </si>
  <si>
    <t>CONSULTA REPINTADO</t>
  </si>
  <si>
    <t>TGM17459</t>
  </si>
  <si>
    <t>TGM17460</t>
  </si>
  <si>
    <t>TGM17461</t>
  </si>
  <si>
    <t>PAGO DE CUOTA EN OFICINA</t>
  </si>
  <si>
    <t>TGM17462</t>
  </si>
  <si>
    <t>TGM17463</t>
  </si>
  <si>
    <t>TGM17464</t>
  </si>
  <si>
    <t>TGM17465</t>
  </si>
  <si>
    <t>TGM17466</t>
  </si>
  <si>
    <t>TGM17467</t>
  </si>
  <si>
    <t>TGM17468</t>
  </si>
  <si>
    <t>TGM17469</t>
  </si>
  <si>
    <t>TGM17470</t>
  </si>
  <si>
    <t>TGM17471</t>
  </si>
  <si>
    <t>TGM17472</t>
  </si>
  <si>
    <t>TGM17473</t>
  </si>
  <si>
    <t>TGM17474</t>
  </si>
  <si>
    <t>TGM17475</t>
  </si>
  <si>
    <t>TGM17476</t>
  </si>
  <si>
    <t>300565 - CAMBIO DE TITULARIDAD</t>
  </si>
  <si>
    <t>TGM17477</t>
  </si>
  <si>
    <t>TGM17478</t>
  </si>
  <si>
    <t>TGM17479</t>
  </si>
  <si>
    <t>TGM17480</t>
  </si>
  <si>
    <t>5034216- USO DE ESPACIO</t>
  </si>
  <si>
    <t>TGM17481</t>
  </si>
  <si>
    <t>TGM17482</t>
  </si>
  <si>
    <t>TGM17483</t>
  </si>
  <si>
    <t>SOLICITA RESOLUCION DE CONTRATO 10030034</t>
  </si>
  <si>
    <t>TGM17484</t>
  </si>
  <si>
    <t>TGM17485</t>
  </si>
  <si>
    <t>TGM17486</t>
  </si>
  <si>
    <t>TGM17487</t>
  </si>
  <si>
    <t>TGM17488</t>
  </si>
  <si>
    <t>TGM17489</t>
  </si>
  <si>
    <t>TGM17490</t>
  </si>
  <si>
    <t>TGM17491</t>
  </si>
  <si>
    <t>TGM17492</t>
  </si>
  <si>
    <t>TGM17493</t>
  </si>
  <si>
    <t>ESTADO DE CUENTA 5003155</t>
  </si>
  <si>
    <t>TGM17494</t>
  </si>
  <si>
    <t>USO DE ESPACIO 200835</t>
  </si>
  <si>
    <t>TGM17495</t>
  </si>
  <si>
    <t>TGM17496</t>
  </si>
  <si>
    <t>TGM17497</t>
  </si>
  <si>
    <t>TGM17498</t>
  </si>
  <si>
    <t>TGM17499</t>
  </si>
  <si>
    <t>TGM17500</t>
  </si>
  <si>
    <t>TGM17501</t>
  </si>
  <si>
    <t>TGM17502</t>
  </si>
  <si>
    <t>7001164- PAGO DE CUOTA</t>
  </si>
  <si>
    <t>TGM17503</t>
  </si>
  <si>
    <t>7001119- PAGO DE CUOTA</t>
  </si>
  <si>
    <t>TGM17504</t>
  </si>
  <si>
    <t>TGM17505</t>
  </si>
  <si>
    <t>TGM17506</t>
  </si>
  <si>
    <t>TGM17507</t>
  </si>
  <si>
    <t>TGM17508</t>
  </si>
  <si>
    <t>TGM17509</t>
  </si>
  <si>
    <t>TGM17510</t>
  </si>
  <si>
    <t>TGM17511</t>
  </si>
  <si>
    <t>TGM17512</t>
  </si>
  <si>
    <t>TGM17513</t>
  </si>
  <si>
    <t>TGM17514</t>
  </si>
  <si>
    <t>TGM17515</t>
  </si>
  <si>
    <t>TGM17516</t>
  </si>
  <si>
    <t>5039557 - REPROGRAMACION DE PAGOS</t>
  </si>
  <si>
    <t>TGM17517</t>
  </si>
  <si>
    <t>6001397 - PAGO DE CUOTA</t>
  </si>
  <si>
    <t>TGM17518</t>
  </si>
  <si>
    <t>TGM17519</t>
  </si>
  <si>
    <t>TGM17520</t>
  </si>
  <si>
    <t>TGM17521</t>
  </si>
  <si>
    <t>TGM17522</t>
  </si>
  <si>
    <t>6001514 - PAGO DE FOMA</t>
  </si>
  <si>
    <t>TGM17523</t>
  </si>
  <si>
    <t>TGM17524</t>
  </si>
  <si>
    <t>TGM17525</t>
  </si>
  <si>
    <t>TGM17526</t>
  </si>
  <si>
    <t>TGM17527</t>
  </si>
  <si>
    <t>TGM17528</t>
  </si>
  <si>
    <t>TGM17529</t>
  </si>
  <si>
    <t>TGM17530</t>
  </si>
  <si>
    <t>TGM17531</t>
  </si>
  <si>
    <t>TGM17532</t>
  </si>
  <si>
    <t>TGM17533</t>
  </si>
  <si>
    <t>LAPIDA LINEA NOTORIA</t>
  </si>
  <si>
    <t>TGM17534</t>
  </si>
  <si>
    <t>RECLAMO POR ESCRITURA EN LAPIDA</t>
  </si>
  <si>
    <t>TGM17535</t>
  </si>
  <si>
    <t>TGM17536</t>
  </si>
  <si>
    <t>TGM17537</t>
  </si>
  <si>
    <t>TGM17538</t>
  </si>
  <si>
    <t>TGM17539</t>
  </si>
  <si>
    <t>TGM17540</t>
  </si>
  <si>
    <t>TGM17541</t>
  </si>
  <si>
    <t>TGM17542</t>
  </si>
  <si>
    <t>TGM17543</t>
  </si>
  <si>
    <t>TGM17544</t>
  </si>
  <si>
    <t>TGM17545</t>
  </si>
  <si>
    <t>TGM17546</t>
  </si>
  <si>
    <t>TGM17547</t>
  </si>
  <si>
    <t>TGM17548</t>
  </si>
  <si>
    <t>TGM17549</t>
  </si>
  <si>
    <t>TGM17550</t>
  </si>
  <si>
    <t>TGM17551</t>
  </si>
  <si>
    <t>TGM17552</t>
  </si>
  <si>
    <t>PAGO DE CUOTA 5050147</t>
  </si>
  <si>
    <t>TGM17553</t>
  </si>
  <si>
    <t>TGM17554</t>
  </si>
  <si>
    <t>PAGO DE CUOTA 5050274</t>
  </si>
  <si>
    <t>TGM17555</t>
  </si>
  <si>
    <t>TGM17556</t>
  </si>
  <si>
    <t>TGM17557</t>
  </si>
  <si>
    <t>TGM17558</t>
  </si>
  <si>
    <t>5005516- PAGO DE CUOTAS</t>
  </si>
  <si>
    <t>TGM17559</t>
  </si>
  <si>
    <t>300959 - PAGO DE CUOTA ATRAZADA</t>
  </si>
  <si>
    <t>TGM17560</t>
  </si>
  <si>
    <t>TGM17561</t>
  </si>
  <si>
    <t>TGM17562</t>
  </si>
  <si>
    <t>TGM17563</t>
  </si>
  <si>
    <t>TGM17564</t>
  </si>
  <si>
    <t>TGM17565</t>
  </si>
  <si>
    <t>TGM17566</t>
  </si>
  <si>
    <t>TGM17567</t>
  </si>
  <si>
    <t>PAGO DE CUOTA 201214</t>
  </si>
  <si>
    <t>TGM17568</t>
  </si>
  <si>
    <t>TGM17569</t>
  </si>
  <si>
    <t>PAGO DE CUOTA 5050247</t>
  </si>
  <si>
    <t>TGM17570</t>
  </si>
  <si>
    <t>301016- PAGO DE CUOTA</t>
  </si>
  <si>
    <t>TGM17571</t>
  </si>
  <si>
    <t>RESPONSO 201094</t>
  </si>
  <si>
    <t>TGM17572</t>
  </si>
  <si>
    <t>CONSULTA DE LUGARES DE PAGO Y MONTO A PAGAR</t>
  </si>
  <si>
    <t>TGM17573</t>
  </si>
  <si>
    <t>TGM17574</t>
  </si>
  <si>
    <t>5037636- RESPONSO</t>
  </si>
  <si>
    <t>TGM17575</t>
  </si>
  <si>
    <t>TGM17576</t>
  </si>
  <si>
    <t>6001516- ENTREGA DE ACTA DEFUNCION</t>
  </si>
  <si>
    <t>TGM17577</t>
  </si>
  <si>
    <t>6001525- ENTREGA DE ACTA DE DEFUNCION</t>
  </si>
  <si>
    <t>TGM17578</t>
  </si>
  <si>
    <t>TGM17579</t>
  </si>
  <si>
    <t>SOLICITA ESTADO DE CUENTA 10030075</t>
  </si>
  <si>
    <t>TGM17580</t>
  </si>
  <si>
    <t>TGM17581</t>
  </si>
  <si>
    <t>TGM17582</t>
  </si>
  <si>
    <t>TGM17583</t>
  </si>
  <si>
    <t>TGM17584</t>
  </si>
  <si>
    <t>BOLETAS 5012495</t>
  </si>
  <si>
    <t>TGM17585</t>
  </si>
  <si>
    <t>REACTIVACION DE CONTRATO 5015905</t>
  </si>
  <si>
    <t>TGM17586</t>
  </si>
  <si>
    <t>TGM17587</t>
  </si>
  <si>
    <t>TGM17588</t>
  </si>
  <si>
    <t>TGM17589</t>
  </si>
  <si>
    <t>TGM17590</t>
  </si>
  <si>
    <t>TGM17591</t>
  </si>
  <si>
    <t>TGM17592</t>
  </si>
  <si>
    <t>TGM17593</t>
  </si>
  <si>
    <t>TGM17594</t>
  </si>
  <si>
    <t>TGM17595</t>
  </si>
  <si>
    <t>TGM17596</t>
  </si>
  <si>
    <t>TGM17597</t>
  </si>
  <si>
    <t>TGM17598</t>
  </si>
  <si>
    <t>TGM17599</t>
  </si>
  <si>
    <t>5044056- RESPONSO</t>
  </si>
  <si>
    <t>TGM17600</t>
  </si>
  <si>
    <t>TGM17601</t>
  </si>
  <si>
    <t>TGM17602</t>
  </si>
  <si>
    <t>300617 - PAGO DE CUOTAS</t>
  </si>
  <si>
    <t>TGM17603</t>
  </si>
  <si>
    <t>TGM17604</t>
  </si>
  <si>
    <t>TGM17605</t>
  </si>
  <si>
    <t>TGM17606</t>
  </si>
  <si>
    <t>NO LLEGO MAESTRO DE CEREMONIA</t>
  </si>
  <si>
    <t>TGM17607</t>
  </si>
  <si>
    <t>TGM17608</t>
  </si>
  <si>
    <t>TGM17609</t>
  </si>
  <si>
    <t>TGM17610</t>
  </si>
  <si>
    <t>TGM17611</t>
  </si>
  <si>
    <t>TGM17612</t>
  </si>
  <si>
    <t>TGM17613</t>
  </si>
  <si>
    <t>TGM17614</t>
  </si>
  <si>
    <t>TGM17615</t>
  </si>
  <si>
    <t>TGM17616</t>
  </si>
  <si>
    <t>TGM17617</t>
  </si>
  <si>
    <t>TGM17618</t>
  </si>
  <si>
    <t>TGM17619</t>
  </si>
  <si>
    <t>TGM17620</t>
  </si>
  <si>
    <t>TGM17621</t>
  </si>
  <si>
    <t>TGM17622</t>
  </si>
  <si>
    <t>TGM17623</t>
  </si>
  <si>
    <t>TGM17624</t>
  </si>
  <si>
    <t>TGM17625</t>
  </si>
  <si>
    <t>TGM17626</t>
  </si>
  <si>
    <t>RESOLUCION DE CONTRATO 10030034</t>
  </si>
  <si>
    <t>TGM17627</t>
  </si>
  <si>
    <t>TGM17628</t>
  </si>
  <si>
    <t>TGM17629</t>
  </si>
  <si>
    <t>TGM17630</t>
  </si>
  <si>
    <t>TGM17631</t>
  </si>
  <si>
    <t>TGM17632</t>
  </si>
  <si>
    <t>TGM17633</t>
  </si>
  <si>
    <t>TGM17634</t>
  </si>
  <si>
    <t>TGM17635</t>
  </si>
  <si>
    <t>TGM17636</t>
  </si>
  <si>
    <t>TGM17637</t>
  </si>
  <si>
    <t>TGM17638</t>
  </si>
  <si>
    <t>TGM17639</t>
  </si>
  <si>
    <t>TGM17640</t>
  </si>
  <si>
    <t>TGM17641</t>
  </si>
  <si>
    <t>TGM17642</t>
  </si>
  <si>
    <t>300436- PAGO DE FOMA</t>
  </si>
  <si>
    <t>TGM17643</t>
  </si>
  <si>
    <t>300255 - REACTIVACION DE CONTRTO</t>
  </si>
  <si>
    <t>TGM17644</t>
  </si>
  <si>
    <t>TGM17645</t>
  </si>
  <si>
    <t>TGM17646</t>
  </si>
  <si>
    <t>TGM17647</t>
  </si>
  <si>
    <t>TGM17648</t>
  </si>
  <si>
    <t>QUEJA FLORERO METAL</t>
  </si>
  <si>
    <t>TGM17649</t>
  </si>
  <si>
    <t>TGM17650</t>
  </si>
  <si>
    <t>TGM17651</t>
  </si>
  <si>
    <t>TGM17652</t>
  </si>
  <si>
    <t>TGM17653</t>
  </si>
  <si>
    <t>ESTADO DE CUENTA 5050134</t>
  </si>
  <si>
    <t>TGM17654</t>
  </si>
  <si>
    <t>TGM17655</t>
  </si>
  <si>
    <t>TGM17656</t>
  </si>
  <si>
    <t>300084 - PAGO DE FOMA</t>
  </si>
  <si>
    <t>TGM17657</t>
  </si>
  <si>
    <t>6001137 - PAGO DE CUOTAS</t>
  </si>
  <si>
    <t>TGM17658</t>
  </si>
  <si>
    <t>TGM17659</t>
  </si>
  <si>
    <t>TGM17660</t>
  </si>
  <si>
    <t>TGM17661</t>
  </si>
  <si>
    <t>TGM17662</t>
  </si>
  <si>
    <t>TGM17663</t>
  </si>
  <si>
    <t>TGM17664</t>
  </si>
  <si>
    <t>300063 - CERTIFICADO DE ESPACIO</t>
  </si>
  <si>
    <t>TGM17665</t>
  </si>
  <si>
    <t>300622 - USO DE ESPACIO</t>
  </si>
  <si>
    <t>TGM17666</t>
  </si>
  <si>
    <t>TGM17667</t>
  </si>
  <si>
    <t>TGM17668</t>
  </si>
  <si>
    <t>TGM17669</t>
  </si>
  <si>
    <t>TGM17670</t>
  </si>
  <si>
    <t>TGM17671</t>
  </si>
  <si>
    <t>PAGO FOMA 201160</t>
  </si>
  <si>
    <t>TGM17672</t>
  </si>
  <si>
    <t>TGM17673</t>
  </si>
  <si>
    <t>TGM17674</t>
  </si>
  <si>
    <t>FILTRO DE NICHO</t>
  </si>
  <si>
    <t>TGM17675</t>
  </si>
  <si>
    <t>ALQUILER DE PLEGARIA 201193</t>
  </si>
  <si>
    <t>TGM17676</t>
  </si>
  <si>
    <t>TGM17677</t>
  </si>
  <si>
    <t>TGM17678</t>
  </si>
  <si>
    <t>TGM17679</t>
  </si>
  <si>
    <t>TGM17680</t>
  </si>
  <si>
    <t>TGM17681</t>
  </si>
  <si>
    <t>TGM17682</t>
  </si>
  <si>
    <t>TGM17683</t>
  </si>
  <si>
    <t>TGM17684</t>
  </si>
  <si>
    <t>TGM17685</t>
  </si>
  <si>
    <t>TGM17686</t>
  </si>
  <si>
    <t>PAGO DE FOMA 201253</t>
  </si>
  <si>
    <t>TGM17687</t>
  </si>
  <si>
    <t>RESPONSO 201168</t>
  </si>
  <si>
    <t>TGM17688</t>
  </si>
  <si>
    <t>TGM17689</t>
  </si>
  <si>
    <t>TGM17690</t>
  </si>
  <si>
    <t>SOLICITA ACTUALIZACION DE DATOS 10030035</t>
  </si>
  <si>
    <t>TGM17691</t>
  </si>
  <si>
    <t>TGM17692</t>
  </si>
  <si>
    <t>TGM17693</t>
  </si>
  <si>
    <t>TGM17694</t>
  </si>
  <si>
    <t>TGM17695</t>
  </si>
  <si>
    <t>6001497- PAGO DE CUOTA</t>
  </si>
  <si>
    <t>TGM17696</t>
  </si>
  <si>
    <t>INCLUSI&amp;OACUTE;N DE BENEFICIARIO</t>
  </si>
  <si>
    <t>TGM17697</t>
  </si>
  <si>
    <t>TGM17698</t>
  </si>
  <si>
    <t>TGM17699</t>
  </si>
  <si>
    <t>PAGO DE CUOTA 200399</t>
  </si>
  <si>
    <t>TGM17700</t>
  </si>
  <si>
    <t>TGM17701</t>
  </si>
  <si>
    <t>ACTUALIZACION DE DATOS 5026815</t>
  </si>
  <si>
    <t>TGM17702</t>
  </si>
  <si>
    <t>TGM17703</t>
  </si>
  <si>
    <t>TGM17704</t>
  </si>
  <si>
    <t>TGM17705</t>
  </si>
  <si>
    <t>TGM17706</t>
  </si>
  <si>
    <t>TGM17707</t>
  </si>
  <si>
    <t>TGM17708</t>
  </si>
  <si>
    <t>TGM17709</t>
  </si>
  <si>
    <t>TGM17710</t>
  </si>
  <si>
    <t>CONTRATO 200794</t>
  </si>
  <si>
    <t>TGM17711</t>
  </si>
  <si>
    <t>TGM17712</t>
  </si>
  <si>
    <t>TGM17713</t>
  </si>
  <si>
    <t>TGM17714</t>
  </si>
  <si>
    <t>TGM17715</t>
  </si>
  <si>
    <t>SOLICITA CONTRATO 10030050</t>
  </si>
  <si>
    <t>TGM17716</t>
  </si>
  <si>
    <t>TGM17717</t>
  </si>
  <si>
    <t>TGM17718</t>
  </si>
  <si>
    <t>TGM17719</t>
  </si>
  <si>
    <t>TGM17720</t>
  </si>
  <si>
    <t>TGM17721</t>
  </si>
  <si>
    <t>TGM17722</t>
  </si>
  <si>
    <t>TGM17723</t>
  </si>
  <si>
    <t>TGM17724</t>
  </si>
  <si>
    <t>TGM17725</t>
  </si>
  <si>
    <t>TGM17726</t>
  </si>
  <si>
    <t>TGM17727</t>
  </si>
  <si>
    <t>TGM17728</t>
  </si>
  <si>
    <t>TGM17729</t>
  </si>
  <si>
    <t>TGM17730</t>
  </si>
  <si>
    <t>TGM17731</t>
  </si>
  <si>
    <t>TGM17732</t>
  </si>
  <si>
    <t>TGM17733</t>
  </si>
  <si>
    <t>TGM17734</t>
  </si>
  <si>
    <t>CONSULTA UBICACION DE ESPACIO</t>
  </si>
  <si>
    <t>TGM17735</t>
  </si>
  <si>
    <t>TGM17736</t>
  </si>
  <si>
    <t>TGM17737</t>
  </si>
  <si>
    <t>TGM17738</t>
  </si>
  <si>
    <t>TGM17739</t>
  </si>
  <si>
    <t>TGM17740</t>
  </si>
  <si>
    <t>TGM17741</t>
  </si>
  <si>
    <t>TGM17742</t>
  </si>
  <si>
    <t>PAGO DE CUOTA 5021975</t>
  </si>
  <si>
    <t>TGM17743</t>
  </si>
  <si>
    <t>TGM17744</t>
  </si>
  <si>
    <t>TGM17745</t>
  </si>
  <si>
    <t>TGM17746</t>
  </si>
  <si>
    <t>TGM17747</t>
  </si>
  <si>
    <t>TGM17748</t>
  </si>
  <si>
    <t>TGM17749</t>
  </si>
  <si>
    <t>TGM17750</t>
  </si>
  <si>
    <t>TGM17751</t>
  </si>
  <si>
    <t>TGM17752</t>
  </si>
  <si>
    <t>TGM17753</t>
  </si>
  <si>
    <t>TGM17754</t>
  </si>
  <si>
    <t>TGM17755</t>
  </si>
  <si>
    <t>TGM17756</t>
  </si>
  <si>
    <t>TGM17757</t>
  </si>
  <si>
    <t>TGM17758</t>
  </si>
  <si>
    <t>TGM17759</t>
  </si>
  <si>
    <t>TGM17760</t>
  </si>
  <si>
    <t>TGM17761</t>
  </si>
  <si>
    <t>TGM17762</t>
  </si>
  <si>
    <t>TGM17763</t>
  </si>
  <si>
    <t>TGM17764</t>
  </si>
  <si>
    <t>TGM17765</t>
  </si>
  <si>
    <t>TGM17766</t>
  </si>
  <si>
    <t>TGM17767</t>
  </si>
  <si>
    <t>TGM17768</t>
  </si>
  <si>
    <t>TGM17769</t>
  </si>
  <si>
    <t>300373 CAMBIO DE TITULARIDAD</t>
  </si>
  <si>
    <t>TGM17770</t>
  </si>
  <si>
    <t>300453 - PAGO DE CUOTAS</t>
  </si>
  <si>
    <t>TGM17771</t>
  </si>
  <si>
    <t>6001142 - PAGO DE CUOTA</t>
  </si>
  <si>
    <t>TGM17772</t>
  </si>
  <si>
    <t>300988 - PAGO DE FOMA CON CIP</t>
  </si>
  <si>
    <t>TGM17773</t>
  </si>
  <si>
    <t>5037566 - USO DE ESPACIO</t>
  </si>
  <si>
    <t>TGM17774</t>
  </si>
  <si>
    <t>TGM17775</t>
  </si>
  <si>
    <t>5040257 - PAGO DE CUOTA</t>
  </si>
  <si>
    <t>TGM17776</t>
  </si>
  <si>
    <t>TGM17777</t>
  </si>
  <si>
    <t>TGM17778</t>
  </si>
  <si>
    <t>TGM17779</t>
  </si>
  <si>
    <t>MANTENIMIENTO DE PLACA 200420</t>
  </si>
  <si>
    <t>TGM17780</t>
  </si>
  <si>
    <t>301022 - PAGO E CUOTA CON CIP</t>
  </si>
  <si>
    <t>TGM17781</t>
  </si>
  <si>
    <t>6001553 - DEVOLUCION DE GARANTIA DE ACTA</t>
  </si>
  <si>
    <t>TGM17782</t>
  </si>
  <si>
    <t>5009696 - PAGO DE CUOTAS CON CIP</t>
  </si>
  <si>
    <t>TGM17783</t>
  </si>
  <si>
    <t>5003126 PAGO DE CUOTA CIP</t>
  </si>
  <si>
    <t>TGM17784</t>
  </si>
  <si>
    <t>ALQUILER DE PLEGARIA 5050226</t>
  </si>
  <si>
    <t>TGM17785</t>
  </si>
  <si>
    <t>TGM17786</t>
  </si>
  <si>
    <t>TGM17787</t>
  </si>
  <si>
    <t>6001526 - COPIA DE BOLETAS</t>
  </si>
  <si>
    <t>TGM17788</t>
  </si>
  <si>
    <t>RESPONSO 201163</t>
  </si>
  <si>
    <t>TGM17789</t>
  </si>
  <si>
    <t>TGM17790</t>
  </si>
  <si>
    <t>400008 - PAGO DE CUOTA</t>
  </si>
  <si>
    <t>TGM17791</t>
  </si>
  <si>
    <t>TGM17792</t>
  </si>
  <si>
    <t>TGM17793</t>
  </si>
  <si>
    <t>TGM17794</t>
  </si>
  <si>
    <t>PAGO DE FOMA 200566</t>
  </si>
  <si>
    <t>TGM17795</t>
  </si>
  <si>
    <t>TGM17796</t>
  </si>
  <si>
    <t>RECLAMO 5025175</t>
  </si>
  <si>
    <t>Cristian Llona Cateriano Jef</t>
  </si>
  <si>
    <t>TGM17797</t>
  </si>
  <si>
    <t>TGM17798</t>
  </si>
  <si>
    <t>PAGO DE FOMA 201173</t>
  </si>
  <si>
    <t>TGM17799</t>
  </si>
  <si>
    <t>SOLICITA ENVIO DE CONTRATO A SU CORREO 10030310</t>
  </si>
  <si>
    <t>TGM17800</t>
  </si>
  <si>
    <t>SOLIICTA INFORMACION DE SU ESTADO DE CTA. 10030020</t>
  </si>
  <si>
    <t>TGM17801</t>
  </si>
  <si>
    <t>TGM17802</t>
  </si>
  <si>
    <t>TGM17803</t>
  </si>
  <si>
    <t>FOMA 201193</t>
  </si>
  <si>
    <t>TGM17804</t>
  </si>
  <si>
    <t>CONSULTA TRASLADO 5050267</t>
  </si>
  <si>
    <t>TGM17805</t>
  </si>
  <si>
    <t>CONSULTA DE TRASLADO 200688</t>
  </si>
  <si>
    <t>TGM17806</t>
  </si>
  <si>
    <t>TGM17807</t>
  </si>
  <si>
    <t>TGM17809</t>
  </si>
  <si>
    <t>NUMERO DE CONTRATO 200259</t>
  </si>
  <si>
    <t>TGM17810</t>
  </si>
  <si>
    <t>TGM17811</t>
  </si>
  <si>
    <t>NUMERO DE CONTRATO 200242</t>
  </si>
  <si>
    <t>TGM17812</t>
  </si>
  <si>
    <t>TGM17813</t>
  </si>
  <si>
    <t>TGM17814</t>
  </si>
  <si>
    <t>300497 - PAGO DE CUOTA CIP</t>
  </si>
  <si>
    <t>TGM17815</t>
  </si>
  <si>
    <t>301012 - RESPONSO CON CORO</t>
  </si>
  <si>
    <t>TGM17816</t>
  </si>
  <si>
    <t>TGM17817</t>
  </si>
  <si>
    <t>TGM17818</t>
  </si>
  <si>
    <t>TGM17819</t>
  </si>
  <si>
    <t>TGM17820</t>
  </si>
  <si>
    <t>6001547- ENTRGA DE GARANTIA POR ACTA</t>
  </si>
  <si>
    <t>TGM17821</t>
  </si>
  <si>
    <t>SOLICITA GENERACION DE CODIGO CIP 10030019</t>
  </si>
  <si>
    <t>TGM17822</t>
  </si>
  <si>
    <t>REGULARIZACION DE ACTA DE DEFUNCION 10030315</t>
  </si>
  <si>
    <t>TGM17823</t>
  </si>
  <si>
    <t>TGM17824</t>
  </si>
  <si>
    <t>TGM17825</t>
  </si>
  <si>
    <t>TGM17826</t>
  </si>
  <si>
    <t>TGM17827</t>
  </si>
  <si>
    <t>TGM17828</t>
  </si>
  <si>
    <t>TGM17829</t>
  </si>
  <si>
    <t>TGM17830</t>
  </si>
  <si>
    <t>TGM17831</t>
  </si>
  <si>
    <t>TGM17832</t>
  </si>
  <si>
    <t>CONSEJEROS DE VENTA</t>
  </si>
  <si>
    <t>TGM17833</t>
  </si>
  <si>
    <t>TGM17834</t>
  </si>
  <si>
    <t>TGM17835</t>
  </si>
  <si>
    <t>TGM17836</t>
  </si>
  <si>
    <t>TGM17837</t>
  </si>
  <si>
    <t>TGM17838</t>
  </si>
  <si>
    <t>TGM17839</t>
  </si>
  <si>
    <t>SOLICITUD DE COMUNICACI&amp;OACUTE;N SOBRE EXHUMACION</t>
  </si>
  <si>
    <t>TGM17840</t>
  </si>
  <si>
    <t>TGM17841</t>
  </si>
  <si>
    <t>TGM17842</t>
  </si>
  <si>
    <t>RECLAMO DE SERVICIO MOVILIDAD</t>
  </si>
  <si>
    <t>TGM17843</t>
  </si>
  <si>
    <t>TGM17844</t>
  </si>
  <si>
    <t>TGM17845</t>
  </si>
  <si>
    <t>TGM17846</t>
  </si>
  <si>
    <t>TGM17847</t>
  </si>
  <si>
    <t>TGM17848</t>
  </si>
  <si>
    <t>QUEJA DE ESPACIO</t>
  </si>
  <si>
    <t>TGM17849</t>
  </si>
  <si>
    <t>TGM17850</t>
  </si>
  <si>
    <t>TGM17851</t>
  </si>
  <si>
    <t>TGM17852</t>
  </si>
  <si>
    <t>TGM17853</t>
  </si>
  <si>
    <t>TGM17854</t>
  </si>
  <si>
    <t>TGM17855</t>
  </si>
  <si>
    <t>TGM17856</t>
  </si>
  <si>
    <t>TGM17857</t>
  </si>
  <si>
    <t>TGM17858</t>
  </si>
  <si>
    <t>TGM17859</t>
  </si>
  <si>
    <t>TGM17860</t>
  </si>
  <si>
    <t>TGM17861</t>
  </si>
  <si>
    <t>TGM17862</t>
  </si>
  <si>
    <t>TGM17863</t>
  </si>
  <si>
    <t>TGM17864</t>
  </si>
  <si>
    <t>TGM17865</t>
  </si>
  <si>
    <t>TGM17866</t>
  </si>
  <si>
    <t>TGM17867</t>
  </si>
  <si>
    <t>TGM17868</t>
  </si>
  <si>
    <t>TGM17869</t>
  </si>
  <si>
    <t>TGM17870</t>
  </si>
  <si>
    <t>TGM17871</t>
  </si>
  <si>
    <t>TGM17872</t>
  </si>
  <si>
    <t>TGM17873</t>
  </si>
  <si>
    <t>TGM17874</t>
  </si>
  <si>
    <t>RESPONSO VIP</t>
  </si>
  <si>
    <t>TGM17875</t>
  </si>
  <si>
    <t>TGM17876</t>
  </si>
  <si>
    <t>ENTREGA DE CRONOGRAMA POR REACTIVACION DE CONTRATO</t>
  </si>
  <si>
    <t>TGM17877</t>
  </si>
  <si>
    <t>TGM17878</t>
  </si>
  <si>
    <t>TGM17879</t>
  </si>
  <si>
    <t>TGM17880</t>
  </si>
  <si>
    <t>TGM17881</t>
  </si>
  <si>
    <t>TGM17882</t>
  </si>
  <si>
    <t>TGM17883</t>
  </si>
  <si>
    <t>TGM17884</t>
  </si>
  <si>
    <t>TGM17885</t>
  </si>
  <si>
    <t>CONSULTA DE TRASLADO 200664</t>
  </si>
  <si>
    <t>TGM17886</t>
  </si>
  <si>
    <t>CONSTANCIA DE SEPULTURA 200794</t>
  </si>
  <si>
    <t>TGM17887</t>
  </si>
  <si>
    <t>TGM17888</t>
  </si>
  <si>
    <t>TGM17889</t>
  </si>
  <si>
    <t>TGM17890</t>
  </si>
  <si>
    <t>TGM17891</t>
  </si>
  <si>
    <t>NUMERO DE CONTRATO 5050325</t>
  </si>
  <si>
    <t>TGM17892</t>
  </si>
  <si>
    <t>PAGO EFECTIVO 201150</t>
  </si>
  <si>
    <t>TGM17893</t>
  </si>
  <si>
    <t>FOMA 200378</t>
  </si>
  <si>
    <t>TGM17894</t>
  </si>
  <si>
    <t>TGM17895</t>
  </si>
  <si>
    <t>RESOLUCION DE CONTRATO 200548</t>
  </si>
  <si>
    <t>TGM17896</t>
  </si>
  <si>
    <t>TGM17897</t>
  </si>
  <si>
    <t>TGM17898</t>
  </si>
  <si>
    <t>TGM17899</t>
  </si>
  <si>
    <t>TGM17900</t>
  </si>
  <si>
    <t>CONSULTA LAPIDA 5050224</t>
  </si>
  <si>
    <t>TGM17901</t>
  </si>
  <si>
    <t>TGM17902</t>
  </si>
  <si>
    <t>TGM17903</t>
  </si>
  <si>
    <t>TGM17904</t>
  </si>
  <si>
    <t>USO DE ESPACIO 201233</t>
  </si>
  <si>
    <t>TGM17905</t>
  </si>
  <si>
    <t>TGM17906</t>
  </si>
  <si>
    <t>USO DE ESPACIO 5050275</t>
  </si>
  <si>
    <t>TGM17907</t>
  </si>
  <si>
    <t>SOLICITA INCLUIR BENEFICIARIO</t>
  </si>
  <si>
    <t>TGM17908</t>
  </si>
  <si>
    <t>TGM17909</t>
  </si>
  <si>
    <t>TGM17910</t>
  </si>
  <si>
    <t>TGM17911</t>
  </si>
  <si>
    <t>TGM17912</t>
  </si>
  <si>
    <t>TGM17913</t>
  </si>
  <si>
    <t>NUMERO DE CONTRATO 5050318</t>
  </si>
  <si>
    <t>TGM17914</t>
  </si>
  <si>
    <t>TGM17915</t>
  </si>
  <si>
    <t>TGM17916</t>
  </si>
  <si>
    <t>USO DE SS.FF.</t>
  </si>
  <si>
    <t>TGM17917</t>
  </si>
  <si>
    <t>PAGO CUOTA 200061</t>
  </si>
  <si>
    <t>TGM17918</t>
  </si>
  <si>
    <t>PAGO CUOTA 201012</t>
  </si>
  <si>
    <t>TGM17919</t>
  </si>
  <si>
    <t>PLANTA EN LA CABECERA</t>
  </si>
  <si>
    <t>TGM17920</t>
  </si>
  <si>
    <t>TGM17921</t>
  </si>
  <si>
    <t>TGM17922</t>
  </si>
  <si>
    <t>TGM17923</t>
  </si>
  <si>
    <t>PAGO CUOTA 200796</t>
  </si>
  <si>
    <t>TGM17924</t>
  </si>
  <si>
    <t>PAGO DE CUOTA 200368</t>
  </si>
  <si>
    <t>TGM17925</t>
  </si>
  <si>
    <t>PAGO CUOTA 200369</t>
  </si>
  <si>
    <t>TGM17926</t>
  </si>
  <si>
    <t>CERTIFICADO DE USO 200278</t>
  </si>
  <si>
    <t>TGM17927</t>
  </si>
  <si>
    <t>PAGO DE CUOTA 200370</t>
  </si>
  <si>
    <t>TGM17928</t>
  </si>
  <si>
    <t>CERTIFICADO DE USO 5033615</t>
  </si>
  <si>
    <t>TGM17929</t>
  </si>
  <si>
    <t>TGM17930</t>
  </si>
  <si>
    <t>TGM17931</t>
  </si>
  <si>
    <t>TGM17932</t>
  </si>
  <si>
    <t>TGM17933</t>
  </si>
  <si>
    <t>TGM17934</t>
  </si>
  <si>
    <t>TGM17935</t>
  </si>
  <si>
    <t>FLORERO DE NICHO</t>
  </si>
  <si>
    <t>TGM17936</t>
  </si>
  <si>
    <t>TGM17937</t>
  </si>
  <si>
    <t>TGM17938</t>
  </si>
  <si>
    <t>TGM17939</t>
  </si>
  <si>
    <t>TGM17940</t>
  </si>
  <si>
    <t>TGM17941</t>
  </si>
  <si>
    <t>USO DE SS.FF. VIP</t>
  </si>
  <si>
    <t>TGM17942</t>
  </si>
  <si>
    <t>ADELANTO DE PAGOS</t>
  </si>
  <si>
    <t>TGM17943</t>
  </si>
  <si>
    <t>TGM17944</t>
  </si>
  <si>
    <t>TGM17945</t>
  </si>
  <si>
    <t>TGM17946</t>
  </si>
  <si>
    <t>TGM17947</t>
  </si>
  <si>
    <t>TGM17948</t>
  </si>
  <si>
    <t>TGM17949</t>
  </si>
  <si>
    <t>TGM17950</t>
  </si>
  <si>
    <t>TGM17951</t>
  </si>
  <si>
    <t>TGM17952</t>
  </si>
  <si>
    <t>TGM17953</t>
  </si>
  <si>
    <t>SOLICITA FACTURA 201050</t>
  </si>
  <si>
    <t>TGM17954</t>
  </si>
  <si>
    <t>PAGO DE CUOTA 200836</t>
  </si>
  <si>
    <t>TGM17955</t>
  </si>
  <si>
    <t>TGM17956</t>
  </si>
  <si>
    <t>TGM17957</t>
  </si>
  <si>
    <t>TGM17958</t>
  </si>
  <si>
    <t>TGM17959</t>
  </si>
  <si>
    <t>TGM17960</t>
  </si>
  <si>
    <t>TGM17961</t>
  </si>
  <si>
    <t>TGM17962</t>
  </si>
  <si>
    <t>TGM17963</t>
  </si>
  <si>
    <t>TGM17964</t>
  </si>
  <si>
    <t>TGM17965</t>
  </si>
  <si>
    <t>TGM17966</t>
  </si>
  <si>
    <t>TGM17967</t>
  </si>
  <si>
    <t>TGM17968</t>
  </si>
  <si>
    <t>TGM17969</t>
  </si>
  <si>
    <t>TGM17970</t>
  </si>
  <si>
    <t>TGM17971</t>
  </si>
  <si>
    <t>TGM17972</t>
  </si>
  <si>
    <t>TGM17973</t>
  </si>
  <si>
    <t>TGM17974</t>
  </si>
  <si>
    <t>TGM17975</t>
  </si>
  <si>
    <t>TGM17976</t>
  </si>
  <si>
    <t>TGM17977</t>
  </si>
  <si>
    <t>TGM17978</t>
  </si>
  <si>
    <t>TGM17979</t>
  </si>
  <si>
    <t>TGM17980</t>
  </si>
  <si>
    <t>TGM17981</t>
  </si>
  <si>
    <t>TGM17982</t>
  </si>
  <si>
    <t>TGM17983</t>
  </si>
  <si>
    <t>TGM17984</t>
  </si>
  <si>
    <t>TGM17985</t>
  </si>
  <si>
    <t>TGM17986</t>
  </si>
  <si>
    <t>TGM17987</t>
  </si>
  <si>
    <t>TGM17988</t>
  </si>
  <si>
    <t>TGM17989</t>
  </si>
  <si>
    <t>TGM17990</t>
  </si>
  <si>
    <t>TGM17991</t>
  </si>
  <si>
    <t>TGM17992</t>
  </si>
  <si>
    <t>TGM17993</t>
  </si>
  <si>
    <t>TGM17994</t>
  </si>
  <si>
    <t>TGM17995</t>
  </si>
  <si>
    <t>TGM17996</t>
  </si>
  <si>
    <t>TGM17997</t>
  </si>
  <si>
    <t>TGM17998</t>
  </si>
  <si>
    <t>TGM17999</t>
  </si>
  <si>
    <t>TGM18000</t>
  </si>
  <si>
    <t>6001145- PAGO DE CUOTA CIP</t>
  </si>
  <si>
    <t>TGM18001</t>
  </si>
  <si>
    <t>5040396 - PAGO DE CUOTA POS</t>
  </si>
  <si>
    <t>TGM18002</t>
  </si>
  <si>
    <t>6001517 - INFO CANALES DE PAGO</t>
  </si>
  <si>
    <t>TGM18003</t>
  </si>
  <si>
    <t>300303- PAGO DE CUOTA CIP</t>
  </si>
  <si>
    <t>TGM18004</t>
  </si>
  <si>
    <t>300213 - RESPONSO CON CORO</t>
  </si>
  <si>
    <t>TGM18005</t>
  </si>
  <si>
    <t>TGM18006</t>
  </si>
  <si>
    <t>TGM18007</t>
  </si>
  <si>
    <t>TGM18008</t>
  </si>
  <si>
    <t>TGM18009</t>
  </si>
  <si>
    <t>TGM18010</t>
  </si>
  <si>
    <t>6001374- USO DE ESPACIO</t>
  </si>
  <si>
    <t>TGM18011</t>
  </si>
  <si>
    <t>300061 - PAGO DE DEUDA</t>
  </si>
  <si>
    <t>TGM18012</t>
  </si>
  <si>
    <t>300998 - DEVOLUCION DE EXCEDENTE</t>
  </si>
  <si>
    <t>TGM18013</t>
  </si>
  <si>
    <t>TGM18014</t>
  </si>
  <si>
    <t>TGM18015</t>
  </si>
  <si>
    <t>TGM18016</t>
  </si>
  <si>
    <t>TGM18017</t>
  </si>
  <si>
    <t>TGM18018</t>
  </si>
  <si>
    <t>TGM18019</t>
  </si>
  <si>
    <t>TGM18020</t>
  </si>
  <si>
    <t>TGM18021</t>
  </si>
  <si>
    <t>TGM18022</t>
  </si>
  <si>
    <t>TGM18023</t>
  </si>
  <si>
    <t>TGM18024</t>
  </si>
  <si>
    <t>TGM18025</t>
  </si>
  <si>
    <t>TGM18026</t>
  </si>
  <si>
    <t>TGM18027</t>
  </si>
  <si>
    <t>TGM18028</t>
  </si>
  <si>
    <t>TGM18029</t>
  </si>
  <si>
    <t>TGM18030</t>
  </si>
  <si>
    <t>TGM18031</t>
  </si>
  <si>
    <t>TGM18032</t>
  </si>
  <si>
    <t>TGM18033</t>
  </si>
  <si>
    <t>DEUDA</t>
  </si>
  <si>
    <t>CUOTA</t>
  </si>
  <si>
    <t xml:space="preserve">MANTENIMIENTO </t>
  </si>
  <si>
    <t xml:space="preserve">SERVICIOS FUNERARIOS </t>
  </si>
  <si>
    <t>INHUMACION</t>
  </si>
  <si>
    <t>SALDO</t>
  </si>
  <si>
    <t>PRECIOS</t>
  </si>
  <si>
    <t xml:space="preserve">USO DE ESPACIO NF </t>
  </si>
  <si>
    <t>AMPLIACIÓN</t>
  </si>
  <si>
    <t>ACTA</t>
  </si>
  <si>
    <t xml:space="preserve">ACTUALIZACIÓN DE DATOS </t>
  </si>
  <si>
    <t>Pago de CUOTA</t>
  </si>
  <si>
    <t>GENERACIÓN CODIGO CIP</t>
  </si>
  <si>
    <t xml:space="preserve">ESTADO DE CUENTA </t>
  </si>
  <si>
    <t>MANTENIMEINTO DE LAPIDAS</t>
  </si>
  <si>
    <t>MANTENIMEITNO DE LAPIDAS</t>
  </si>
  <si>
    <t xml:space="preserve">REGULARIZACIÓN DOCUMENTARIA </t>
  </si>
  <si>
    <t xml:space="preserve">SERVICIO DE INHUMACIÓN NF </t>
  </si>
  <si>
    <t xml:space="preserve">VENTA DE LAPIDAS </t>
  </si>
  <si>
    <t>Cambio de Titularidad Con Deuda</t>
  </si>
  <si>
    <t>Ene</t>
  </si>
  <si>
    <t>Recuento de SubCategoria Detalle</t>
  </si>
  <si>
    <t>Fecha de creación (año)</t>
  </si>
  <si>
    <t>All</t>
  </si>
  <si>
    <t>%</t>
  </si>
  <si>
    <t>Aten/día</t>
  </si>
  <si>
    <t>REGULARIZACIÓN DOCUMENTARIA</t>
  </si>
  <si>
    <t>SERVICIO DE INHUMACIÓN NF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</si>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</sst>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4" formatCode="_-&quot;S/&quot;\ * #,##0.00_-;\-&quot;S/&quot;\ * #,##0.00_-;_-&quot;S/&quot;\ * &quot;-&quot;??_-;_-@_-"/>
    <numFmt numFmtId="43" formatCode="_-* #,##0.00_-;\-* #,##0.00_-;_-* &quot;-&quot;??_-;_-@_-"/>
    <numFmt numFmtId="164" formatCode="0.0%"/>
    <numFmt numFmtId="165" formatCode="_-&quot;S/&quot;* #,##0.00_-;\-&quot;S/&quot;* #,##0.00_-;_-&quot;S/&quot;* &quot;-&quot;?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indexed="81"/>
      <name val="Tahoma"/>
      <family val="2"/>
    </font>
    <font>
      <sz val="20"/>
      <color indexed="81"/>
      <name val="Tahoma"/>
      <family val="2"/>
    </font>
    <font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indexed="8"/>
      <name val="Calibri"/>
      <family val="2"/>
    </font>
    <font>
      <sz val="1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 applyFill="0" applyProtection="0"/>
  </cellStyleXfs>
  <cellXfs count="58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14" fontId="0" fillId="0" borderId="0" xfId="0" applyNumberFormat="1"/>
    <xf numFmtId="0" fontId="0" fillId="0" borderId="0" xfId="0" applyAlignment="1">
      <alignment horizontal="left" indent="1"/>
    </xf>
    <xf numFmtId="0" fontId="0" fillId="0" borderId="1" xfId="0" applyBorder="1"/>
    <xf numFmtId="0" fontId="2" fillId="0" borderId="0" xfId="0" applyFont="1" applyAlignment="1">
      <alignment horizontal="right"/>
    </xf>
    <xf numFmtId="9" fontId="0" fillId="0" borderId="0" xfId="1" applyFont="1"/>
    <xf numFmtId="164" fontId="0" fillId="0" borderId="0" xfId="1" applyNumberFormat="1" applyFont="1"/>
    <xf numFmtId="0" fontId="3" fillId="0" borderId="0" xfId="0" applyFont="1" applyAlignment="1">
      <alignment horizontal="center"/>
    </xf>
    <xf numFmtId="164" fontId="0" fillId="0" borderId="0" xfId="0" applyNumberFormat="1"/>
    <xf numFmtId="9" fontId="1" fillId="0" borderId="0" xfId="0" applyNumberFormat="1" applyFont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4" fillId="0" borderId="0" xfId="0" applyFont="1"/>
    <xf numFmtId="0" fontId="2" fillId="0" borderId="1" xfId="0" applyFont="1" applyBorder="1" applyAlignment="1">
      <alignment horizontal="right"/>
    </xf>
    <xf numFmtId="0" fontId="4" fillId="0" borderId="1" xfId="0" applyFont="1" applyBorder="1"/>
    <xf numFmtId="0" fontId="5" fillId="0" borderId="1" xfId="0" applyFont="1" applyBorder="1" applyAlignment="1">
      <alignment horizontal="center" wrapText="1"/>
    </xf>
    <xf numFmtId="0" fontId="5" fillId="0" borderId="2" xfId="0" applyFont="1" applyBorder="1" applyAlignment="1">
      <alignment horizontal="right"/>
    </xf>
    <xf numFmtId="0" fontId="0" fillId="0" borderId="0" xfId="0" applyAlignment="1">
      <alignment horizontal="center" vertical="center" wrapText="1"/>
    </xf>
    <xf numFmtId="0" fontId="5" fillId="0" borderId="0" xfId="0" applyFont="1" applyAlignment="1">
      <alignment horizontal="right"/>
    </xf>
    <xf numFmtId="9" fontId="0" fillId="0" borderId="0" xfId="0" applyNumberFormat="1"/>
    <xf numFmtId="10" fontId="0" fillId="0" borderId="0" xfId="0" applyNumberFormat="1"/>
    <xf numFmtId="0" fontId="0" fillId="0" borderId="0" xfId="0" applyAlignment="1">
      <alignment horizontal="center"/>
    </xf>
    <xf numFmtId="44" fontId="0" fillId="0" borderId="0" xfId="0" applyNumberFormat="1"/>
    <xf numFmtId="14" fontId="0" fillId="0" borderId="0" xfId="0" applyNumberFormat="1" applyAlignment="1">
      <alignment horizontal="center" vertical="center" wrapText="1"/>
    </xf>
    <xf numFmtId="14" fontId="0" fillId="0" borderId="0" xfId="0" applyNumberFormat="1" applyAlignment="1">
      <alignment horizontal="center"/>
    </xf>
    <xf numFmtId="0" fontId="8" fillId="0" borderId="0" xfId="0" applyFont="1"/>
    <xf numFmtId="0" fontId="8" fillId="0" borderId="0" xfId="0" applyFont="1" applyAlignment="1">
      <alignment horizontal="center"/>
    </xf>
    <xf numFmtId="44" fontId="8" fillId="0" borderId="0" xfId="3" applyFont="1"/>
    <xf numFmtId="44" fontId="0" fillId="0" borderId="0" xfId="3" applyFont="1"/>
    <xf numFmtId="165" fontId="0" fillId="0" borderId="0" xfId="0" applyNumberFormat="1"/>
    <xf numFmtId="0" fontId="9" fillId="0" borderId="0" xfId="0" applyFont="1"/>
    <xf numFmtId="44" fontId="9" fillId="0" borderId="0" xfId="0" applyNumberFormat="1" applyFont="1"/>
    <xf numFmtId="0" fontId="0" fillId="0" borderId="0" xfId="0" pivotButton="1" applyAlignment="1">
      <alignment horizontal="center"/>
    </xf>
    <xf numFmtId="0" fontId="5" fillId="0" borderId="1" xfId="0" applyFont="1" applyBorder="1" applyAlignment="1">
      <alignment horizontal="right"/>
    </xf>
    <xf numFmtId="0" fontId="2" fillId="0" borderId="1" xfId="0" applyFont="1" applyBorder="1" applyAlignment="1">
      <alignment horizontal="left" indent="1"/>
    </xf>
    <xf numFmtId="0" fontId="2" fillId="0" borderId="1" xfId="0" applyFont="1" applyBorder="1"/>
    <xf numFmtId="164" fontId="2" fillId="0" borderId="1" xfId="1" applyNumberFormat="1" applyFont="1" applyBorder="1"/>
    <xf numFmtId="0" fontId="0" fillId="0" borderId="1" xfId="0" applyBorder="1" applyAlignment="1">
      <alignment horizontal="left" indent="1"/>
    </xf>
    <xf numFmtId="164" fontId="0" fillId="0" borderId="1" xfId="1" applyNumberFormat="1" applyFont="1" applyBorder="1"/>
    <xf numFmtId="0" fontId="0" fillId="0" borderId="1" xfId="0" applyBorder="1" applyAlignment="1">
      <alignment horizontal="center"/>
    </xf>
    <xf numFmtId="164" fontId="1" fillId="0" borderId="1" xfId="1" applyNumberFormat="1" applyFont="1" applyBorder="1"/>
    <xf numFmtId="164" fontId="1" fillId="0" borderId="0" xfId="1" applyNumberFormat="1" applyFont="1"/>
    <xf numFmtId="0" fontId="0" fillId="0" borderId="3" xfId="0" applyBorder="1"/>
    <xf numFmtId="0" fontId="11" fillId="0" borderId="0" xfId="0" applyFont="1"/>
    <xf numFmtId="44" fontId="11" fillId="0" borderId="0" xfId="3" applyFont="1"/>
    <xf numFmtId="44" fontId="11" fillId="0" borderId="0" xfId="0" applyNumberFormat="1" applyFont="1"/>
    <xf numFmtId="10" fontId="0" fillId="0" borderId="0" xfId="1" applyNumberFormat="1" applyFont="1"/>
    <xf numFmtId="0" fontId="0" fillId="3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10" fontId="0" fillId="4" borderId="1" xfId="1" applyNumberFormat="1" applyFont="1" applyFill="1" applyBorder="1" applyAlignment="1">
      <alignment horizontal="center"/>
    </xf>
    <xf numFmtId="0" fontId="0" fillId="4" borderId="1" xfId="0" applyFill="1" applyBorder="1" applyAlignment="1">
      <alignment horizontal="left"/>
    </xf>
    <xf numFmtId="2" fontId="0" fillId="4" borderId="1" xfId="0" applyNumberFormat="1" applyFill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0" fillId="0" borderId="0" xfId="0" applyNumberFormat="1" applyAlignment="1">
      <alignment horizontal="center"/>
    </xf>
  </cellXfs>
  <cellStyles count="5">
    <cellStyle name="Millares 2" xfId="2" xr:uid="{00000000-0005-0000-0000-000000000000}"/>
    <cellStyle name="Moneda" xfId="3" builtinId="4"/>
    <cellStyle name="Normal" xfId="0" builtinId="0"/>
    <cellStyle name="Normal 2" xfId="4" xr:uid="{00000000-0005-0000-0000-000003000000}"/>
    <cellStyle name="Porcentaje" xfId="1" builtinId="5"/>
  </cellStyles>
  <dxfs count="150"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0" formatCode="General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left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numFmt numFmtId="166" formatCode="d/mm/yyyy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numFmt numFmtId="34" formatCode="_-&quot;S/&quot;\ * #,##0.00_-;\-&quot;S/&quot;\ * #,##0.00_-;_-&quot;S/&quot;\ * &quot;-&quot;??_-;_-@_-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numFmt numFmtId="34" formatCode="_-&quot;S/&quot;\ * #,##0.00_-;\-&quot;S/&quot;\ * #,##0.00_-;_-&quot;S/&quot;\ * &quot;-&quot;??_-;_-@_-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center" readingOrder="0"/>
    </dxf>
    <dxf>
      <numFmt numFmtId="34" formatCode="_-&quot;S/&quot;\ * #,##0.00_-;\-&quot;S/&quot;\ * #,##0.00_-;_-&quot;S/&quot;\ * &quot;-&quot;??_-;_-@_-"/>
    </dxf>
    <dxf>
      <numFmt numFmtId="13" formatCode="0%"/>
    </dxf>
    <dxf>
      <numFmt numFmtId="164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164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164" formatCode="0.0%"/>
    </dxf>
    <dxf>
      <numFmt numFmtId="0" formatCode="General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numFmt numFmtId="0" formatCode="General"/>
    </dxf>
    <dxf>
      <numFmt numFmtId="164" formatCode="0.0%"/>
    </dxf>
    <dxf>
      <numFmt numFmtId="164" formatCode="0.0%"/>
    </dxf>
    <dxf>
      <numFmt numFmtId="0" formatCode="General"/>
    </dxf>
    <dxf>
      <font>
        <b/>
        <sz val="11"/>
        <color theme="1"/>
      </font>
      <border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fill>
        <patternFill>
          <bgColor theme="9" tint="0.79998168889431442"/>
        </patternFill>
      </fill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fill>
        <patternFill>
          <bgColor theme="9" tint="0.59996337778862885"/>
        </patternFill>
      </fill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fill>
        <patternFill>
          <bgColor theme="5" tint="0.59996337778862885"/>
        </patternFill>
      </fill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0" tint="-0.34998626667073579"/>
        </bottom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8"/>
        </bottom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5"/>
        </bottom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5"/>
        </bottom>
        <vertical/>
        <horizontal/>
      </border>
    </dxf>
    <dxf>
      <font>
        <color theme="1"/>
      </font>
      <fill>
        <patternFill>
          <bgColor theme="9" tint="0.79998168889431442"/>
        </patternFill>
      </fill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4"/>
        </bottom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5"/>
        </bottom>
        <vertical/>
        <horizontal/>
      </border>
    </dxf>
    <dxf>
      <font>
        <color theme="1"/>
      </font>
      <fill>
        <patternFill>
          <bgColor theme="5" tint="-0.24994659260841701"/>
        </patternFill>
      </fill>
      <border diagonalUp="0" diagonalDown="0">
        <left/>
        <right/>
        <top/>
        <bottom/>
        <vertical/>
        <horizontal/>
      </border>
    </dxf>
  </dxfs>
  <tableStyles count="13" defaultTableStyle="TableStyleMedium2" defaultPivotStyle="PivotStyleLight16">
    <tableStyle name="SlicerStyleDark2 2" pivot="0" table="0" count="10" xr9:uid="{00000000-0011-0000-FFFF-FFFF00000000}">
      <tableStyleElement type="wholeTable" dxfId="149"/>
      <tableStyleElement type="headerRow" dxfId="148"/>
    </tableStyle>
    <tableStyle name="SlicerStyleLight1 2" pivot="0" table="0" count="10" xr9:uid="{00000000-0011-0000-FFFF-FFFF01000000}">
      <tableStyleElement type="wholeTable" dxfId="147"/>
      <tableStyleElement type="headerRow" dxfId="146"/>
    </tableStyle>
    <tableStyle name="TimeSlicerStyleLight1 2" pivot="0" table="0" count="9" xr9:uid="{00000000-0011-0000-FFFF-FFFF02000000}">
      <tableStyleElement type="wholeTable" dxfId="145"/>
      <tableStyleElement type="headerRow" dxfId="144"/>
    </tableStyle>
    <tableStyle name="SlicerStyleLight2 2" pivot="0" table="0" count="2" xr9:uid="{00000000-0011-0000-FFFF-FFFF03000000}">
      <tableStyleElement type="wholeTable" dxfId="143"/>
      <tableStyleElement type="headerRow" dxfId="142"/>
    </tableStyle>
    <tableStyle name="SlicerStyleLight2 3" pivot="0" table="0" count="10" xr9:uid="{00000000-0011-0000-FFFF-FFFF04000000}">
      <tableStyleElement type="wholeTable" dxfId="141"/>
      <tableStyleElement type="headerRow" dxfId="140"/>
    </tableStyle>
    <tableStyle name="SlicerStyleLight5 2" pivot="0" table="0" count="10" xr9:uid="{00000000-0011-0000-FFFF-FFFF05000000}">
      <tableStyleElement type="wholeTable" dxfId="139"/>
      <tableStyleElement type="headerRow" dxfId="138"/>
    </tableStyle>
    <tableStyle name="SlicerStyleOther1 2" pivot="0" table="0" count="10" xr9:uid="{00000000-0011-0000-FFFF-FFFF06000000}">
      <tableStyleElement type="wholeTable" dxfId="137"/>
      <tableStyleElement type="headerRow" dxfId="136"/>
    </tableStyle>
    <tableStyle name="TimeSlicerStyleLight2 2" pivot="0" table="0" count="2" xr9:uid="{00000000-0011-0000-FFFF-FFFF07000000}">
      <tableStyleElement type="wholeTable" dxfId="135"/>
      <tableStyleElement type="headerRow" dxfId="134"/>
    </tableStyle>
    <tableStyle name="TimeSlicerStyleLight2 2 2" pivot="0" table="0" count="2" xr9:uid="{00000000-0011-0000-FFFF-FFFF08000000}">
      <tableStyleElement type="wholeTable" dxfId="133"/>
      <tableStyleElement type="headerRow" dxfId="132"/>
    </tableStyle>
    <tableStyle name="TimeSlicerStyleLight2 2 2 2" pivot="0" table="0" count="2" xr9:uid="{00000000-0011-0000-FFFF-FFFF09000000}">
      <tableStyleElement type="wholeTable" dxfId="131"/>
      <tableStyleElement type="headerRow" dxfId="130"/>
    </tableStyle>
    <tableStyle name="TimeSlicerStyleLight3 2" pivot="0" table="0" count="9" xr9:uid="{00000000-0011-0000-FFFF-FFFF0A000000}">
      <tableStyleElement type="wholeTable" dxfId="129"/>
      <tableStyleElement type="headerRow" dxfId="128"/>
    </tableStyle>
    <tableStyle name="TimeSlicerStyleLight5 2" pivot="0" table="0" count="9" xr9:uid="{00000000-0011-0000-FFFF-FFFF0B000000}">
      <tableStyleElement type="wholeTable" dxfId="127"/>
      <tableStyleElement type="headerRow" dxfId="126"/>
    </tableStyle>
    <tableStyle name="TimeSlicerStyleLight6 2" pivot="0" table="0" count="9" xr9:uid="{00000000-0011-0000-FFFF-FFFF0C000000}">
      <tableStyleElement type="wholeTable" dxfId="125"/>
      <tableStyleElement type="headerRow" dxfId="124"/>
    </tableStyle>
  </tableStyles>
  <colors>
    <mruColors>
      <color rgb="FFFF3300"/>
      <color rgb="FFFF9999"/>
    </mruColors>
  </colors>
  <extLst>
    <ext xmlns:x14="http://schemas.microsoft.com/office/spreadsheetml/2009/9/main" uri="{46F421CA-312F-682f-3DD2-61675219B42D}">
      <x14:dxfs count="40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1"/>
          </font>
          <fill>
            <patternFill patternType="solid">
              <fgColor theme="0" tint="-0.14999847407452621"/>
              <bgColor theme="0" tint="-0.14999847407452621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0" tint="-0.249977111117893"/>
              <bgColor theme="0" tint="-0.249977111117893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theme="0"/>
              <bgColor theme="0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0"/>
              <bgColor theme="0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8" tint="0.79998168889431442"/>
              <bgColor theme="8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8" tint="0.59999389629810485"/>
              <bgColor theme="8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5" tint="0.79998168889431442"/>
              <bgColor theme="5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5" tint="0.59999389629810485"/>
              <bgColor theme="5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5" tint="-0.249977111117893"/>
          </font>
          <fill>
            <patternFill patternType="solid">
              <fgColor theme="5" tint="0.59999389629810485"/>
              <bgColor theme="5" tint="0.59999389629810485"/>
            </patternFill>
          </fill>
          <border>
            <left style="thin">
              <color theme="5" tint="0.59999389629810485"/>
            </left>
            <right style="thin">
              <color theme="5" tint="0.59999389629810485"/>
            </right>
            <top style="thin">
              <color theme="5" tint="0.59999389629810485"/>
            </top>
            <bottom style="thin">
              <color theme="5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5"/>
              <bgColor theme="5"/>
            </patternFill>
          </fill>
          <border>
            <left style="thin">
              <color theme="5"/>
            </left>
            <right style="thin">
              <color theme="5"/>
            </right>
            <top style="thin">
              <color theme="5"/>
            </top>
            <bottom style="thin">
              <color theme="5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SlicerStyleDark2 2">
          <x14:slicerStyleElements>
            <x14:slicerStyleElement type="unselectedItemWithData" dxfId="39"/>
            <x14:slicerStyleElement type="unselectedItemWithNoData" dxfId="38"/>
            <x14:slicerStyleElement type="selectedItemWithData" dxfId="37"/>
            <x14:slicerStyleElement type="selectedItemWithNoData" dxfId="36"/>
            <x14:slicerStyleElement type="hoveredUnselectedItemWithData" dxfId="35"/>
            <x14:slicerStyleElement type="hoveredSelectedItemWithData" dxfId="34"/>
            <x14:slicerStyleElement type="hoveredUnselectedItemWithNoData" dxfId="33"/>
            <x14:slicerStyleElement type="hoveredSelectedItemWithNoData" dxfId="32"/>
          </x14:slicerStyleElements>
        </x14:slicerStyle>
        <x14:slicerStyle name="SlicerStyleLight1 2">
          <x14:slicerStyleElements>
            <x14:slicerStyleElement type="unselectedItemWithData" dxfId="31"/>
            <x14:slicerStyleElement type="unselectedItemWithNoData" dxfId="30"/>
            <x14:slicerStyleElement type="selectedItemWithData" dxfId="29"/>
            <x14:slicerStyleElement type="selectedItemWithNoData" dxfId="28"/>
            <x14:slicerStyleElement type="hoveredUnselectedItemWithData" dxfId="27"/>
            <x14:slicerStyleElement type="hoveredSelectedItemWithData" dxfId="26"/>
            <x14:slicerStyleElement type="hoveredUnselectedItemWithNoData" dxfId="25"/>
            <x14:slicerStyleElement type="hoveredSelectedItemWithNoData" dxfId="24"/>
          </x14:slicerStyleElements>
        </x14:slicerStyle>
        <x14:slicerStyle name="SlicerStyleLight2 3">
          <x14:slicerStyleElements>
            <x14:slicerStyleElement type="unselectedItemWithData" dxfId="23"/>
            <x14:slicerStyleElement type="unselectedItemWithNoData" dxfId="22"/>
            <x14:slicerStyleElement type="selectedItemWithData" dxfId="21"/>
            <x14:slicerStyleElement type="selectedItemWithNoData" dxfId="20"/>
            <x14:slicerStyleElement type="hoveredUnselectedItemWithData" dxfId="19"/>
            <x14:slicerStyleElement type="hoveredSelectedItemWithData" dxfId="18"/>
            <x14:slicerStyleElement type="hoveredUnselectedItemWithNoData" dxfId="17"/>
            <x14:slicerStyleElement type="hoveredSelectedItemWithNoData" dxfId="16"/>
          </x14:slicerStyleElements>
        </x14:slicerStyle>
        <x14:slicerStyle name="SlicerStyleLight5 2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SlicerStyleOther1 2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A0A4C193-F2C1-4fcb-8827-314CF55A85BB}">
      <x15:dxfs count="28">
        <dxf>
          <fill>
            <patternFill patternType="solid">
              <fgColor theme="9" tint="0.39997558519241921"/>
              <bgColor theme="9" tint="0.39997558519241921"/>
            </patternFill>
          </fill>
          <border>
            <vertical/>
            <horizontal/>
          </border>
        </dxf>
        <dxf>
          <fill>
            <gradientFill degree="90">
              <stop position="0">
                <color theme="0" tint="-0.14999847407452621"/>
              </stop>
              <stop position="1">
                <color theme="0" tint="-0.14999847407452621"/>
              </stop>
            </gradientFill>
          </fill>
          <border>
            <vertical/>
            <horizontal/>
          </border>
        </dxf>
        <dxf>
          <fill>
            <gradientFill degree="90">
              <stop position="0">
                <color theme="9" tint="0.59999389629810485"/>
              </stop>
              <stop position="1">
                <color theme="9"/>
              </stop>
            </gradientFill>
          </fill>
          <border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10"/>
            <color theme="9" tint="-0.249977111117893"/>
          </font>
          <border>
            <left/>
            <right/>
            <top/>
            <bottom/>
            <vertical/>
            <horizontal/>
          </border>
        </dxf>
        <dxf>
          <fill>
            <patternFill patternType="solid">
              <fgColor theme="8" tint="0.39997558519241921"/>
              <bgColor theme="8" tint="0.39997558519241921"/>
            </patternFill>
          </fill>
          <border>
            <vertical/>
            <horizontal/>
          </border>
        </dxf>
        <dxf>
          <fill>
            <gradientFill degree="90">
              <stop position="0">
                <color theme="0" tint="-0.14999847407452621"/>
              </stop>
              <stop position="1">
                <color theme="0" tint="-0.14999847407452621"/>
              </stop>
            </gradientFill>
          </fill>
          <border>
            <vertical/>
            <horizontal/>
          </border>
        </dxf>
        <dxf>
          <fill>
            <gradientFill degree="90">
              <stop position="0">
                <color theme="8" tint="0.59999389629810485"/>
              </stop>
              <stop position="1">
                <color theme="8"/>
              </stop>
            </gradientFill>
          </fill>
          <border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10"/>
            <color theme="8" tint="-0.249977111117893"/>
          </font>
          <border>
            <left/>
            <right/>
            <top/>
            <bottom/>
            <vertical/>
            <horizontal/>
          </border>
        </dxf>
        <dxf>
          <fill>
            <patternFill patternType="solid">
              <fgColor theme="6" tint="0.39997558519241921"/>
              <bgColor theme="6" tint="0.39997558519241921"/>
            </patternFill>
          </fill>
          <border>
            <vertical/>
            <horizontal/>
          </border>
        </dxf>
        <dxf>
          <fill>
            <gradientFill degree="90">
              <stop position="0">
                <color theme="0" tint="-0.14999847407452621"/>
              </stop>
              <stop position="1">
                <color theme="0" tint="-0.14999847407452621"/>
              </stop>
            </gradientFill>
          </fill>
          <border>
            <vertical/>
            <horizontal/>
          </border>
        </dxf>
        <dxf>
          <fill>
            <gradientFill degree="90">
              <stop position="0">
                <color theme="6" tint="0.59999389629810485"/>
              </stop>
              <stop position="1">
                <color theme="6"/>
              </stop>
            </gradientFill>
          </fill>
          <border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10"/>
            <color theme="6" tint="-0.249977111117893"/>
          </font>
          <border>
            <left/>
            <right/>
            <top/>
            <bottom/>
            <vertical/>
            <horizontal/>
          </border>
        </dxf>
        <dxf>
          <fill>
            <patternFill patternType="solid">
              <fgColor theme="4" tint="0.39997558519241921"/>
              <bgColor theme="4" tint="0.39997558519241921"/>
            </patternFill>
          </fill>
          <border>
            <vertical/>
            <horizontal/>
          </border>
        </dxf>
        <dxf>
          <fill>
            <gradientFill degree="90">
              <stop position="0">
                <color theme="0" tint="-0.14999847407452621"/>
              </stop>
              <stop position="1">
                <color theme="0" tint="-0.14999847407452621"/>
              </stop>
            </gradientFill>
          </fill>
          <border>
            <vertical/>
            <horizontal/>
          </border>
        </dxf>
        <dxf>
          <fill>
            <gradientFill degree="90">
              <stop position="0">
                <color theme="4" tint="0.59999389629810485"/>
              </stop>
              <stop position="1">
                <color theme="4"/>
              </stop>
            </gradientFill>
          </fill>
          <border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10"/>
            <color theme="4" tint="-0.249977111117893"/>
          </font>
          <border>
            <left/>
            <right/>
            <top/>
            <bottom/>
            <vertical/>
            <horizontal/>
          </border>
        </dxf>
      </x15:dxfs>
    </ext>
    <ext xmlns:x15="http://schemas.microsoft.com/office/spreadsheetml/2010/11/main" uri="{9260A510-F301-46a8-8635-F512D64BE5F5}">
      <x15:timelineStyles defaultTimelineStyle="TimeSlicerStyleLight1">
        <x15:timelineStyle name="TimeSlicerStyleLight1 2">
          <x15:timelineStyleElements>
            <x15:timelineStyleElement type="selectionLabel" dxfId="27"/>
            <x15:timelineStyleElement type="timeLevel" dxfId="26"/>
            <x15:timelineStyleElement type="periodLabel1" dxfId="25"/>
            <x15:timelineStyleElement type="periodLabel2" dxfId="24"/>
            <x15:timelineStyleElement type="selectedTimeBlock" dxfId="23"/>
            <x15:timelineStyleElement type="unselectedTimeBlock" dxfId="22"/>
            <x15:timelineStyleElement type="selectedTimeBlockSpace" dxfId="21"/>
          </x15:timelineStyleElements>
        </x15:timelineStyle>
        <x15:timelineStyle name="TimeSlicerStyleLight3 2">
          <x15:timelineStyleElements>
            <x15:timelineStyleElement type="selectionLabel" dxfId="20"/>
            <x15:timelineStyleElement type="timeLevel" dxfId="19"/>
            <x15:timelineStyleElement type="periodLabel1" dxfId="18"/>
            <x15:timelineStyleElement type="periodLabel2" dxfId="17"/>
            <x15:timelineStyleElement type="selectedTimeBlock" dxfId="16"/>
            <x15:timelineStyleElement type="unselectedTimeBlock" dxfId="15"/>
            <x15:timelineStyleElement type="selectedTimeBlockSpace" dxfId="14"/>
          </x15:timelineStyleElements>
        </x15:timelineStyle>
        <x15:timelineStyle name="TimeSlicerStyleLight5 2">
          <x15:timelineStyleElements>
            <x15:timelineStyleElement type="selectionLabel" dxfId="13"/>
            <x15:timelineStyleElement type="timeLevel" dxfId="12"/>
            <x15:timelineStyleElement type="periodLabel1" dxfId="11"/>
            <x15:timelineStyleElement type="periodLabel2" dxfId="10"/>
            <x15:timelineStyleElement type="selectedTimeBlock" dxfId="9"/>
            <x15:timelineStyleElement type="unselectedTimeBlock" dxfId="8"/>
            <x15:timelineStyleElement type="selectedTimeBlockSpace" dxfId="7"/>
          </x15:timelineStyleElements>
        </x15:timelineStyle>
        <x15:timelineStyle name="TimeSlicerStyleLight6 2">
          <x15:timelineStyleElements>
            <x15:timelineStyleElement type="selectionLabel" dxfId="6"/>
            <x15:timelineStyleElement type="timeLevel" dxfId="5"/>
            <x15:timelineStyleElement type="periodLabel1" dxfId="4"/>
            <x15:timelineStyleElement type="periodLabel2" dxfId="3"/>
            <x15:timelineStyleElement type="selectedTimeBlock" dxfId="2"/>
            <x15:timelineStyleElement type="unselectedTimeBlock" dxfId="1"/>
            <x15:timelineStyleElement type="selectedTimeBlockSpace" dxfId="0"/>
          </x15:timelineStyleElements>
        </x15:timelineStyle>
      </x15:timelineStyles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microsoft.com/office/2007/relationships/slicerCache" Target="slicerCaches/slicerCache1.xml"/><Relationship Id="rId26" Type="http://schemas.microsoft.com/office/2011/relationships/timelineCache" Target="timelineCaches/timelineCache1.xml"/><Relationship Id="rId39" Type="http://schemas.openxmlformats.org/officeDocument/2006/relationships/powerPivotData" Target="model/item.data"/><Relationship Id="rId21" Type="http://schemas.microsoft.com/office/2007/relationships/slicerCache" Target="slicerCaches/slicerCache4.xml"/><Relationship Id="rId34" Type="http://schemas.openxmlformats.org/officeDocument/2006/relationships/theme" Target="theme/theme1.xml"/><Relationship Id="rId42" Type="http://schemas.openxmlformats.org/officeDocument/2006/relationships/customXml" Target="../customXml/item2.xml"/><Relationship Id="rId47" Type="http://schemas.openxmlformats.org/officeDocument/2006/relationships/customXml" Target="../customXml/item7.xml"/><Relationship Id="rId50" Type="http://schemas.openxmlformats.org/officeDocument/2006/relationships/customXml" Target="../customXml/item10.xml"/><Relationship Id="rId55" Type="http://schemas.openxmlformats.org/officeDocument/2006/relationships/customXml" Target="../customXml/item1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9" Type="http://schemas.microsoft.com/office/2011/relationships/timelineCache" Target="timelineCaches/timelineCache4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7.xml"/><Relationship Id="rId32" Type="http://schemas.microsoft.com/office/2011/relationships/timelineCache" Target="timelineCaches/timelineCache7.xml"/><Relationship Id="rId37" Type="http://schemas.openxmlformats.org/officeDocument/2006/relationships/sharedStrings" Target="sharedStrings.xml"/><Relationship Id="rId40" Type="http://schemas.openxmlformats.org/officeDocument/2006/relationships/calcChain" Target="calcChain.xml"/><Relationship Id="rId45" Type="http://schemas.openxmlformats.org/officeDocument/2006/relationships/customXml" Target="../customXml/item5.xml"/><Relationship Id="rId53" Type="http://schemas.openxmlformats.org/officeDocument/2006/relationships/customXml" Target="../customXml/item13.xml"/><Relationship Id="rId5" Type="http://schemas.openxmlformats.org/officeDocument/2006/relationships/worksheet" Target="worksheets/sheet5.xml"/><Relationship Id="rId19" Type="http://schemas.microsoft.com/office/2007/relationships/slicerCache" Target="slicerCaches/slicerCache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Relationship Id="rId22" Type="http://schemas.microsoft.com/office/2007/relationships/slicerCache" Target="slicerCaches/slicerCache5.xml"/><Relationship Id="rId27" Type="http://schemas.microsoft.com/office/2011/relationships/timelineCache" Target="timelineCaches/timelineCache2.xml"/><Relationship Id="rId30" Type="http://schemas.microsoft.com/office/2011/relationships/timelineCache" Target="timelineCaches/timelineCache5.xml"/><Relationship Id="rId35" Type="http://schemas.openxmlformats.org/officeDocument/2006/relationships/connections" Target="connections.xml"/><Relationship Id="rId43" Type="http://schemas.openxmlformats.org/officeDocument/2006/relationships/customXml" Target="../customXml/item3.xml"/><Relationship Id="rId48" Type="http://schemas.openxmlformats.org/officeDocument/2006/relationships/customXml" Target="../customXml/item8.xml"/><Relationship Id="rId56" Type="http://schemas.openxmlformats.org/officeDocument/2006/relationships/customXml" Target="../customXml/item16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4.xml"/><Relationship Id="rId25" Type="http://schemas.microsoft.com/office/2007/relationships/slicerCache" Target="slicerCaches/slicerCache8.xml"/><Relationship Id="rId33" Type="http://schemas.microsoft.com/office/2011/relationships/timelineCache" Target="timelineCaches/timelineCache8.xml"/><Relationship Id="rId38" Type="http://schemas.openxmlformats.org/officeDocument/2006/relationships/sheetMetadata" Target="metadata.xml"/><Relationship Id="rId46" Type="http://schemas.openxmlformats.org/officeDocument/2006/relationships/customXml" Target="../customXml/item6.xml"/><Relationship Id="rId20" Type="http://schemas.microsoft.com/office/2007/relationships/slicerCache" Target="slicerCaches/slicerCache3.xml"/><Relationship Id="rId41" Type="http://schemas.openxmlformats.org/officeDocument/2006/relationships/customXml" Target="../customXml/item1.xml"/><Relationship Id="rId54" Type="http://schemas.openxmlformats.org/officeDocument/2006/relationships/customXml" Target="../customXml/item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pivotCacheDefinition" Target="pivotCache/pivotCacheDefinition2.xml"/><Relationship Id="rId23" Type="http://schemas.microsoft.com/office/2007/relationships/slicerCache" Target="slicerCaches/slicerCache6.xml"/><Relationship Id="rId28" Type="http://schemas.microsoft.com/office/2011/relationships/timelineCache" Target="timelineCaches/timelineCache3.xml"/><Relationship Id="rId36" Type="http://schemas.openxmlformats.org/officeDocument/2006/relationships/styles" Target="styles.xml"/><Relationship Id="rId49" Type="http://schemas.openxmlformats.org/officeDocument/2006/relationships/customXml" Target="../customXml/item9.xml"/><Relationship Id="rId57" Type="http://schemas.openxmlformats.org/officeDocument/2006/relationships/customXml" Target="../customXml/item17.xml"/><Relationship Id="rId10" Type="http://schemas.openxmlformats.org/officeDocument/2006/relationships/worksheet" Target="worksheets/sheet10.xml"/><Relationship Id="rId31" Type="http://schemas.microsoft.com/office/2011/relationships/timelineCache" Target="timelineCaches/timelineCache6.xml"/><Relationship Id="rId44" Type="http://schemas.openxmlformats.org/officeDocument/2006/relationships/customXml" Target="../customXml/item4.xml"/><Relationship Id="rId52" Type="http://schemas.openxmlformats.org/officeDocument/2006/relationships/customXml" Target="../customXml/item1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[23.04 Reporte CRM - Hasta abril 2023 v2.xlsx]Dinamico_1_1!TablaDinámica5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RANKING GLOBAL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Dinamico_1_1!$B$4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Dinamico_1_1!$A$5:$A$52</c:f>
              <c:multiLvlStrCache>
                <c:ptCount val="46"/>
                <c:lvl>
                  <c:pt idx="0">
                    <c:v>(en blanco)</c:v>
                  </c:pt>
                  <c:pt idx="1">
                    <c:v>Atencion del Consejero</c:v>
                  </c:pt>
                  <c:pt idx="2">
                    <c:v>Transmision de Responso</c:v>
                  </c:pt>
                  <c:pt idx="3">
                    <c:v>Construccion de Mausoleo</c:v>
                  </c:pt>
                  <c:pt idx="4">
                    <c:v>Resolucion de contrato sin devolucion</c:v>
                  </c:pt>
                  <c:pt idx="5">
                    <c:v>El Padre llego tarde/Cruce de Horarios/El Coro no se pressento/Limpieza/Alquiler de Sillas o Toldo</c:v>
                  </c:pt>
                  <c:pt idx="6">
                    <c:v>Información incompleta / Horario de atención incorrecto / Terminos y condiciones ambiguas</c:v>
                  </c:pt>
                  <c:pt idx="7">
                    <c:v>Uso de Espacio NF no Paso Periodo de Carencia</c:v>
                  </c:pt>
                  <c:pt idx="8">
                    <c:v>Modificacion de datos en Lapida por error</c:v>
                  </c:pt>
                  <c:pt idx="9">
                    <c:v>Lapida Rota</c:v>
                  </c:pt>
                  <c:pt idx="10">
                    <c:v>Venta de flores</c:v>
                  </c:pt>
                  <c:pt idx="11">
                    <c:v>Cambio Titularidad con Deuda</c:v>
                  </c:pt>
                  <c:pt idx="12">
                    <c:v>Entrega de contrato</c:v>
                  </c:pt>
                  <c:pt idx="13">
                    <c:v>Modificacion de Datos a Solicitud del Cliente</c:v>
                  </c:pt>
                  <c:pt idx="14">
                    <c:v>Asignación de segundo titular</c:v>
                  </c:pt>
                  <c:pt idx="15">
                    <c:v>Constancia de ubicación</c:v>
                  </c:pt>
                  <c:pt idx="16">
                    <c:v>Instalacion de Placa</c:v>
                  </c:pt>
                  <c:pt idx="17">
                    <c:v>Flores / Jardineras / Lapida / Fotografia</c:v>
                  </c:pt>
                  <c:pt idx="18">
                    <c:v>Copia de Contrato - Constancia de Ubicacion - Constancia de Sepultura</c:v>
                  </c:pt>
                  <c:pt idx="19">
                    <c:v>Resolución contrato</c:v>
                  </c:pt>
                  <c:pt idx="20">
                    <c:v>Espera en Servicio - Responso inadecuado</c:v>
                  </c:pt>
                  <c:pt idx="21">
                    <c:v>Constancia de sepultura</c:v>
                  </c:pt>
                  <c:pt idx="22">
                    <c:v>Floreros</c:v>
                  </c:pt>
                  <c:pt idx="23">
                    <c:v>Copia de Contrato</c:v>
                  </c:pt>
                  <c:pt idx="24">
                    <c:v>Repintado de Lapida sin Garantia</c:v>
                  </c:pt>
                  <c:pt idx="25">
                    <c:v>Compra de Lapida</c:v>
                  </c:pt>
                  <c:pt idx="26">
                    <c:v>Alquiler de toldo</c:v>
                  </c:pt>
                  <c:pt idx="27">
                    <c:v>Cambio de Titularidad Sin Deuda</c:v>
                  </c:pt>
                  <c:pt idx="28">
                    <c:v>Recepción de documentos</c:v>
                  </c:pt>
                  <c:pt idx="29">
                    <c:v>Reactivación de contrato</c:v>
                  </c:pt>
                  <c:pt idx="30">
                    <c:v>Traslado interno / Traslado externo</c:v>
                  </c:pt>
                  <c:pt idx="31">
                    <c:v>Copia de Boleta de Ventas</c:v>
                  </c:pt>
                  <c:pt idx="32">
                    <c:v>Alquiler de plegaria</c:v>
                  </c:pt>
                  <c:pt idx="33">
                    <c:v>Venta de Floreros</c:v>
                  </c:pt>
                  <c:pt idx="34">
                    <c:v>Ubicación de espacio</c:v>
                  </c:pt>
                  <c:pt idx="35">
                    <c:v>Podado Riego Nivelacion Cmb.Grass Limpieza Refaccion Repintado Fumigacion Filtracion Cmb.Luna</c:v>
                  </c:pt>
                  <c:pt idx="36">
                    <c:v>Reprogramacion de Cuotas</c:v>
                  </c:pt>
                  <c:pt idx="37">
                    <c:v>Instalacion de Lapida</c:v>
                  </c:pt>
                  <c:pt idx="38">
                    <c:v>Uso de Espacio NF</c:v>
                  </c:pt>
                  <c:pt idx="39">
                    <c:v>Pago de FOMA</c:v>
                  </c:pt>
                  <c:pt idx="40">
                    <c:v>Devolución de garantia</c:v>
                  </c:pt>
                  <c:pt idx="41">
                    <c:v>Direc. Domiciliaria Correspondencia Email Telef Celular Fijo</c:v>
                  </c:pt>
                  <c:pt idx="42">
                    <c:v>Copia de Estado de Cuenta</c:v>
                  </c:pt>
                  <c:pt idx="43">
                    <c:v>Certificado de Uso</c:v>
                  </c:pt>
                  <c:pt idx="44">
                    <c:v>Generación de codigo CIP</c:v>
                  </c:pt>
                  <c:pt idx="45">
                    <c:v>Horario misa /Presentacion de coro /Alquiler de Sillas o Toldo</c:v>
                  </c:pt>
                </c:lvl>
                <c:lvl>
                  <c:pt idx="0">
                    <c:v>2023</c:v>
                  </c:pt>
                </c:lvl>
              </c:multiLvlStrCache>
            </c:multiLvlStrRef>
          </c:cat>
          <c:val>
            <c:numRef>
              <c:f>Dinamico_1_1!$B$5:$B$52</c:f>
              <c:numCache>
                <c:formatCode>General</c:formatCode>
                <c:ptCount val="46"/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5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7</c:v>
                </c:pt>
                <c:pt idx="22">
                  <c:v>8</c:v>
                </c:pt>
                <c:pt idx="23">
                  <c:v>8</c:v>
                </c:pt>
                <c:pt idx="24">
                  <c:v>10</c:v>
                </c:pt>
                <c:pt idx="25">
                  <c:v>10</c:v>
                </c:pt>
                <c:pt idx="26">
                  <c:v>13</c:v>
                </c:pt>
                <c:pt idx="27">
                  <c:v>14</c:v>
                </c:pt>
                <c:pt idx="28">
                  <c:v>14</c:v>
                </c:pt>
                <c:pt idx="29">
                  <c:v>15</c:v>
                </c:pt>
                <c:pt idx="30">
                  <c:v>15</c:v>
                </c:pt>
                <c:pt idx="31">
                  <c:v>15</c:v>
                </c:pt>
                <c:pt idx="32">
                  <c:v>16</c:v>
                </c:pt>
                <c:pt idx="33">
                  <c:v>16</c:v>
                </c:pt>
                <c:pt idx="34">
                  <c:v>21</c:v>
                </c:pt>
                <c:pt idx="35">
                  <c:v>25</c:v>
                </c:pt>
                <c:pt idx="36">
                  <c:v>40</c:v>
                </c:pt>
                <c:pt idx="37">
                  <c:v>42</c:v>
                </c:pt>
                <c:pt idx="38">
                  <c:v>55</c:v>
                </c:pt>
                <c:pt idx="39">
                  <c:v>59</c:v>
                </c:pt>
                <c:pt idx="40">
                  <c:v>74</c:v>
                </c:pt>
                <c:pt idx="41">
                  <c:v>88</c:v>
                </c:pt>
                <c:pt idx="42">
                  <c:v>110</c:v>
                </c:pt>
                <c:pt idx="43">
                  <c:v>140</c:v>
                </c:pt>
                <c:pt idx="44">
                  <c:v>173</c:v>
                </c:pt>
                <c:pt idx="45">
                  <c:v>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5A-4286-ADF6-01BC7661C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84548064"/>
        <c:axId val="684537664"/>
      </c:barChart>
      <c:catAx>
        <c:axId val="6845480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84537664"/>
        <c:crosses val="autoZero"/>
        <c:auto val="1"/>
        <c:lblAlgn val="ctr"/>
        <c:lblOffset val="100"/>
        <c:noMultiLvlLbl val="0"/>
      </c:catAx>
      <c:valAx>
        <c:axId val="684537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84548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[23.04 Reporte CRM - Hasta abril 2023 v2.xlsx]Dinamico_1_2!TablaDinámica1</c:name>
    <c:fmtId val="5"/>
  </c:pivotSource>
  <c:chart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Dinamico_1_2!$B$1:$B$2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Dinamico_1_2!$A$3:$A$13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Dinamico_1_2!$B$3:$B$13</c:f>
              <c:numCache>
                <c:formatCode>General</c:formatCode>
                <c:ptCount val="10"/>
                <c:pt idx="0">
                  <c:v>1766</c:v>
                </c:pt>
                <c:pt idx="1">
                  <c:v>254</c:v>
                </c:pt>
                <c:pt idx="2">
                  <c:v>242</c:v>
                </c:pt>
                <c:pt idx="3">
                  <c:v>236</c:v>
                </c:pt>
                <c:pt idx="4">
                  <c:v>86</c:v>
                </c:pt>
                <c:pt idx="5">
                  <c:v>168</c:v>
                </c:pt>
                <c:pt idx="6">
                  <c:v>12</c:v>
                </c:pt>
                <c:pt idx="7">
                  <c:v>14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43-4A24-BE00-06125E1C68E7}"/>
            </c:ext>
          </c:extLst>
        </c:ser>
        <c:ser>
          <c:idx val="1"/>
          <c:order val="1"/>
          <c:tx>
            <c:strRef>
              <c:f>Dinamico_1_2!$C$1:$C$2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Dinamico_1_2!$A$3:$A$13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Dinamico_1_2!$C$3:$C$13</c:f>
              <c:numCache>
                <c:formatCode>General</c:formatCode>
                <c:ptCount val="10"/>
                <c:pt idx="0">
                  <c:v>471</c:v>
                </c:pt>
                <c:pt idx="1">
                  <c:v>125</c:v>
                </c:pt>
                <c:pt idx="2">
                  <c:v>69</c:v>
                </c:pt>
                <c:pt idx="3">
                  <c:v>53</c:v>
                </c:pt>
                <c:pt idx="4">
                  <c:v>10</c:v>
                </c:pt>
                <c:pt idx="5">
                  <c:v>6</c:v>
                </c:pt>
                <c:pt idx="6">
                  <c:v>3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43-4A24-BE00-06125E1C68E7}"/>
            </c:ext>
          </c:extLst>
        </c:ser>
        <c:ser>
          <c:idx val="2"/>
          <c:order val="2"/>
          <c:tx>
            <c:strRef>
              <c:f>Dinamico_1_2!$D$1:$D$2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Dinamico_1_2!$A$3:$A$13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Dinamico_1_2!$D$3:$D$13</c:f>
              <c:numCache>
                <c:formatCode>General</c:formatCode>
                <c:ptCount val="10"/>
                <c:pt idx="0">
                  <c:v>5448</c:v>
                </c:pt>
                <c:pt idx="1">
                  <c:v>958</c:v>
                </c:pt>
                <c:pt idx="2">
                  <c:v>822</c:v>
                </c:pt>
                <c:pt idx="3">
                  <c:v>1004</c:v>
                </c:pt>
                <c:pt idx="4">
                  <c:v>308</c:v>
                </c:pt>
                <c:pt idx="5">
                  <c:v>965</c:v>
                </c:pt>
                <c:pt idx="6">
                  <c:v>95</c:v>
                </c:pt>
                <c:pt idx="7">
                  <c:v>43</c:v>
                </c:pt>
                <c:pt idx="8">
                  <c:v>9</c:v>
                </c:pt>
                <c:pt idx="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43-4A24-BE00-06125E1C6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57179503"/>
        <c:axId val="757172431"/>
      </c:barChart>
      <c:catAx>
        <c:axId val="757179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57172431"/>
        <c:crosses val="autoZero"/>
        <c:auto val="1"/>
        <c:lblAlgn val="ctr"/>
        <c:lblOffset val="100"/>
        <c:noMultiLvlLbl val="0"/>
      </c:catAx>
      <c:valAx>
        <c:axId val="757172431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57179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[23.04 Reporte CRM - Hasta abril 2023 v2.xlsx]Dinamico_1_2!TablaDinámica2</c:name>
    <c:fmtId val="5"/>
  </c:pivotSource>
  <c:chart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</c:pivotFmt>
      <c:pivotFmt>
        <c:idx val="15"/>
        <c:dLbl>
          <c:idx val="0"/>
          <c:layout>
            <c:manualLayout>
              <c:x val="2.3033555537620414E-3"/>
              <c:y val="2.402100987225677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Dinamico_1_2!$B$16:$B$17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9F2-45E3-AB26-FB952FECEB5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49F2-45E3-AB26-FB952FECEB5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9F2-45E3-AB26-FB952FECEB5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9F2-45E3-AB26-FB952FECEB59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DF-47C9-BED4-97970C16E64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58-4BA0-B7EB-CA8D2C848409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2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591-4DC3-B5A1-0DD290E9EA3D}"/>
              </c:ext>
            </c:extLst>
          </c:dPt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F2-45E3-AB26-FB952FECEB5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DF-47C9-BED4-97970C16E64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91-4DC3-B5A1-0DD290E9EA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Dinamico_1_2!$A$18:$A$28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Dinamico_1_2!$B$18:$B$28</c:f>
              <c:numCache>
                <c:formatCode>0%</c:formatCode>
                <c:ptCount val="10"/>
                <c:pt idx="0">
                  <c:v>0.22979830839297333</c:v>
                </c:pt>
                <c:pt idx="1">
                  <c:v>0.18997756170531038</c:v>
                </c:pt>
                <c:pt idx="2">
                  <c:v>0.21359223300970873</c:v>
                </c:pt>
                <c:pt idx="3">
                  <c:v>0.18252126836813612</c:v>
                </c:pt>
                <c:pt idx="4">
                  <c:v>0.21287128712871287</c:v>
                </c:pt>
                <c:pt idx="5">
                  <c:v>0.14749780509218613</c:v>
                </c:pt>
                <c:pt idx="6">
                  <c:v>0.10909090909090909</c:v>
                </c:pt>
                <c:pt idx="7">
                  <c:v>0.2413793103448276</c:v>
                </c:pt>
                <c:pt idx="8">
                  <c:v>0</c:v>
                </c:pt>
                <c:pt idx="9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2-45E3-AB26-FB952FECEB59}"/>
            </c:ext>
          </c:extLst>
        </c:ser>
        <c:ser>
          <c:idx val="1"/>
          <c:order val="1"/>
          <c:tx>
            <c:strRef>
              <c:f>Dinamico_1_2!$C$16:$C$17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Dinamico_1_2!$A$18:$A$28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Dinamico_1_2!$C$18:$C$28</c:f>
              <c:numCache>
                <c:formatCode>0%</c:formatCode>
                <c:ptCount val="10"/>
                <c:pt idx="0">
                  <c:v>6.1288223812621993E-2</c:v>
                </c:pt>
                <c:pt idx="1">
                  <c:v>9.3492894540014956E-2</c:v>
                </c:pt>
                <c:pt idx="2">
                  <c:v>6.0900264783759928E-2</c:v>
                </c:pt>
                <c:pt idx="3">
                  <c:v>4.0989945862335654E-2</c:v>
                </c:pt>
                <c:pt idx="4">
                  <c:v>2.4752475247524754E-2</c:v>
                </c:pt>
                <c:pt idx="5">
                  <c:v>5.2677787532923615E-3</c:v>
                </c:pt>
                <c:pt idx="6">
                  <c:v>2.7272727272727271E-2</c:v>
                </c:pt>
                <c:pt idx="7">
                  <c:v>1.7241379310344827E-2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F2-45E3-AB26-FB952FECEB59}"/>
            </c:ext>
          </c:extLst>
        </c:ser>
        <c:ser>
          <c:idx val="2"/>
          <c:order val="2"/>
          <c:tx>
            <c:strRef>
              <c:f>Dinamico_1_2!$D$16:$D$17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Dinamico_1_2!$A$18:$A$28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Dinamico_1_2!$D$18:$D$28</c:f>
              <c:numCache>
                <c:formatCode>0%</c:formatCode>
                <c:ptCount val="10"/>
                <c:pt idx="0">
                  <c:v>0.70891346779440467</c:v>
                </c:pt>
                <c:pt idx="1">
                  <c:v>0.71652954375467459</c:v>
                </c:pt>
                <c:pt idx="2">
                  <c:v>0.72550750220653137</c:v>
                </c:pt>
                <c:pt idx="3">
                  <c:v>0.77648878576952818</c:v>
                </c:pt>
                <c:pt idx="4">
                  <c:v>0.76237623762376239</c:v>
                </c:pt>
                <c:pt idx="5">
                  <c:v>0.84723441615452155</c:v>
                </c:pt>
                <c:pt idx="6">
                  <c:v>0.86363636363636365</c:v>
                </c:pt>
                <c:pt idx="7">
                  <c:v>0.74137931034482762</c:v>
                </c:pt>
                <c:pt idx="8">
                  <c:v>1</c:v>
                </c:pt>
                <c:pt idx="9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F2-45E3-AB26-FB952FECE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55908399"/>
        <c:axId val="555918799"/>
      </c:barChart>
      <c:catAx>
        <c:axId val="5559083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55918799"/>
        <c:crosses val="autoZero"/>
        <c:auto val="1"/>
        <c:lblAlgn val="ctr"/>
        <c:lblOffset val="100"/>
        <c:noMultiLvlLbl val="0"/>
      </c:catAx>
      <c:valAx>
        <c:axId val="555918799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559083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pivotSource>
    <c:name>[23.04 Reporte CRM - Hasta abril 2023 v2.xlsx]Dinamico_1_2!TablaDinámica3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DATA CONSOLIDADA 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0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1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5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9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Dinamico_1_2!$O$2:$O$3</c:f>
              <c:strCache>
                <c:ptCount val="1"/>
                <c:pt idx="0">
                  <c:v>12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40000"/>
                  </a:schemeClr>
                </a:gs>
                <a:gs pos="75000">
                  <a:schemeClr val="accent1">
                    <a:shade val="40000"/>
                    <a:lumMod val="60000"/>
                    <a:lumOff val="40000"/>
                  </a:schemeClr>
                </a:gs>
                <a:gs pos="51000">
                  <a:schemeClr val="accent1">
                    <a:shade val="40000"/>
                    <a:alpha val="75000"/>
                  </a:schemeClr>
                </a:gs>
                <a:gs pos="100000">
                  <a:schemeClr val="accent1">
                    <a:shade val="40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Dinamico_1_2!$O$4:$O$14</c:f>
              <c:numCache>
                <c:formatCode>General</c:formatCode>
                <c:ptCount val="10"/>
                <c:pt idx="0">
                  <c:v>442</c:v>
                </c:pt>
                <c:pt idx="1">
                  <c:v>110</c:v>
                </c:pt>
                <c:pt idx="2">
                  <c:v>38</c:v>
                </c:pt>
                <c:pt idx="3">
                  <c:v>87</c:v>
                </c:pt>
                <c:pt idx="4">
                  <c:v>56</c:v>
                </c:pt>
                <c:pt idx="5">
                  <c:v>2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98-4AC3-BBA8-9CCBFB2C820B}"/>
            </c:ext>
          </c:extLst>
        </c:ser>
        <c:ser>
          <c:idx val="1"/>
          <c:order val="1"/>
          <c:tx>
            <c:strRef>
              <c:f>Dinamico_1_2!$P$2:$P$3</c:f>
              <c:strCache>
                <c:ptCount val="1"/>
                <c:pt idx="0">
                  <c:v>1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51000"/>
                  </a:schemeClr>
                </a:gs>
                <a:gs pos="75000">
                  <a:schemeClr val="accent1">
                    <a:shade val="51000"/>
                    <a:lumMod val="60000"/>
                    <a:lumOff val="40000"/>
                  </a:schemeClr>
                </a:gs>
                <a:gs pos="51000">
                  <a:schemeClr val="accent1">
                    <a:shade val="51000"/>
                    <a:alpha val="75000"/>
                  </a:schemeClr>
                </a:gs>
                <a:gs pos="100000">
                  <a:schemeClr val="accent1">
                    <a:shade val="51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Dinamico_1_2!$P$4:$P$14</c:f>
              <c:numCache>
                <c:formatCode>General</c:formatCode>
                <c:ptCount val="10"/>
                <c:pt idx="0">
                  <c:v>672</c:v>
                </c:pt>
                <c:pt idx="1">
                  <c:v>111</c:v>
                </c:pt>
                <c:pt idx="2">
                  <c:v>83</c:v>
                </c:pt>
                <c:pt idx="3">
                  <c:v>128</c:v>
                </c:pt>
                <c:pt idx="4">
                  <c:v>131</c:v>
                </c:pt>
                <c:pt idx="5">
                  <c:v>30</c:v>
                </c:pt>
                <c:pt idx="6">
                  <c:v>17</c:v>
                </c:pt>
                <c:pt idx="7">
                  <c:v>6</c:v>
                </c:pt>
                <c:pt idx="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6A-46A1-9A11-DF6FF2F86DD9}"/>
            </c:ext>
          </c:extLst>
        </c:ser>
        <c:ser>
          <c:idx val="2"/>
          <c:order val="2"/>
          <c:tx>
            <c:strRef>
              <c:f>Dinamico_1_2!$Q$2:$Q$3</c:f>
              <c:strCache>
                <c:ptCount val="1"/>
                <c:pt idx="0">
                  <c:v>2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62000"/>
                  </a:schemeClr>
                </a:gs>
                <a:gs pos="75000">
                  <a:schemeClr val="accent1">
                    <a:shade val="62000"/>
                    <a:lumMod val="60000"/>
                    <a:lumOff val="40000"/>
                  </a:schemeClr>
                </a:gs>
                <a:gs pos="51000">
                  <a:schemeClr val="accent1">
                    <a:shade val="62000"/>
                    <a:alpha val="75000"/>
                  </a:schemeClr>
                </a:gs>
                <a:gs pos="100000">
                  <a:schemeClr val="accent1">
                    <a:shade val="62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Dinamico_1_2!$Q$4:$Q$14</c:f>
              <c:numCache>
                <c:formatCode>General</c:formatCode>
                <c:ptCount val="10"/>
                <c:pt idx="0">
                  <c:v>471</c:v>
                </c:pt>
                <c:pt idx="1">
                  <c:v>61</c:v>
                </c:pt>
                <c:pt idx="2">
                  <c:v>94</c:v>
                </c:pt>
                <c:pt idx="3">
                  <c:v>153</c:v>
                </c:pt>
                <c:pt idx="4">
                  <c:v>135</c:v>
                </c:pt>
                <c:pt idx="5">
                  <c:v>96</c:v>
                </c:pt>
                <c:pt idx="6">
                  <c:v>6</c:v>
                </c:pt>
                <c:pt idx="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6A-46A1-9A11-DF6FF2F86DD9}"/>
            </c:ext>
          </c:extLst>
        </c:ser>
        <c:ser>
          <c:idx val="3"/>
          <c:order val="3"/>
          <c:tx>
            <c:strRef>
              <c:f>Dinamico_1_2!$R$2:$R$3</c:f>
              <c:strCache>
                <c:ptCount val="1"/>
                <c:pt idx="0">
                  <c:v>3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73000"/>
                  </a:schemeClr>
                </a:gs>
                <a:gs pos="75000">
                  <a:schemeClr val="accent1">
                    <a:shade val="73000"/>
                    <a:lumMod val="60000"/>
                    <a:lumOff val="40000"/>
                  </a:schemeClr>
                </a:gs>
                <a:gs pos="51000">
                  <a:schemeClr val="accent1">
                    <a:shade val="73000"/>
                    <a:alpha val="75000"/>
                  </a:schemeClr>
                </a:gs>
                <a:gs pos="100000">
                  <a:schemeClr val="accent1">
                    <a:shade val="73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Dinamico_1_2!$R$4:$R$14</c:f>
              <c:numCache>
                <c:formatCode>General</c:formatCode>
                <c:ptCount val="10"/>
                <c:pt idx="0">
                  <c:v>674</c:v>
                </c:pt>
                <c:pt idx="1">
                  <c:v>134</c:v>
                </c:pt>
                <c:pt idx="2">
                  <c:v>130</c:v>
                </c:pt>
                <c:pt idx="3">
                  <c:v>176</c:v>
                </c:pt>
                <c:pt idx="4">
                  <c:v>134</c:v>
                </c:pt>
                <c:pt idx="5">
                  <c:v>64</c:v>
                </c:pt>
                <c:pt idx="6">
                  <c:v>9</c:v>
                </c:pt>
                <c:pt idx="7">
                  <c:v>13</c:v>
                </c:pt>
                <c:pt idx="8">
                  <c:v>9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6A-46A1-9A11-DF6FF2F86DD9}"/>
            </c:ext>
          </c:extLst>
        </c:ser>
        <c:ser>
          <c:idx val="4"/>
          <c:order val="4"/>
          <c:tx>
            <c:strRef>
              <c:f>Dinamico_1_2!$S$2:$S$3</c:f>
              <c:strCache>
                <c:ptCount val="1"/>
                <c:pt idx="0">
                  <c:v>4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83000"/>
                  </a:schemeClr>
                </a:gs>
                <a:gs pos="75000">
                  <a:schemeClr val="accent1">
                    <a:shade val="83000"/>
                    <a:lumMod val="60000"/>
                    <a:lumOff val="40000"/>
                  </a:schemeClr>
                </a:gs>
                <a:gs pos="51000">
                  <a:schemeClr val="accent1">
                    <a:shade val="83000"/>
                    <a:alpha val="75000"/>
                  </a:schemeClr>
                </a:gs>
                <a:gs pos="100000">
                  <a:schemeClr val="accent1">
                    <a:shade val="83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Dinamico_1_2!$S$4:$S$14</c:f>
              <c:numCache>
                <c:formatCode>General</c:formatCode>
                <c:ptCount val="10"/>
                <c:pt idx="0">
                  <c:v>243</c:v>
                </c:pt>
                <c:pt idx="1">
                  <c:v>47</c:v>
                </c:pt>
                <c:pt idx="2">
                  <c:v>97</c:v>
                </c:pt>
                <c:pt idx="3">
                  <c:v>46</c:v>
                </c:pt>
                <c:pt idx="4">
                  <c:v>40</c:v>
                </c:pt>
                <c:pt idx="5">
                  <c:v>30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6A-46A1-9A11-DF6FF2F86DD9}"/>
            </c:ext>
          </c:extLst>
        </c:ser>
        <c:ser>
          <c:idx val="5"/>
          <c:order val="5"/>
          <c:tx>
            <c:strRef>
              <c:f>Dinamico_1_2!$T$2:$T$3</c:f>
              <c:strCache>
                <c:ptCount val="1"/>
                <c:pt idx="0">
                  <c:v>5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94000"/>
                  </a:schemeClr>
                </a:gs>
                <a:gs pos="75000">
                  <a:schemeClr val="accent1">
                    <a:shade val="94000"/>
                    <a:lumMod val="60000"/>
                    <a:lumOff val="40000"/>
                  </a:schemeClr>
                </a:gs>
                <a:gs pos="51000">
                  <a:schemeClr val="accent1">
                    <a:shade val="94000"/>
                    <a:alpha val="75000"/>
                  </a:schemeClr>
                </a:gs>
                <a:gs pos="100000">
                  <a:schemeClr val="accent1">
                    <a:shade val="94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Dinamico_1_2!$T$4:$T$14</c:f>
              <c:numCache>
                <c:formatCode>General</c:formatCode>
                <c:ptCount val="10"/>
                <c:pt idx="0">
                  <c:v>519</c:v>
                </c:pt>
                <c:pt idx="1">
                  <c:v>134</c:v>
                </c:pt>
                <c:pt idx="2">
                  <c:v>198</c:v>
                </c:pt>
                <c:pt idx="3">
                  <c:v>53</c:v>
                </c:pt>
                <c:pt idx="4">
                  <c:v>45</c:v>
                </c:pt>
                <c:pt idx="5">
                  <c:v>31</c:v>
                </c:pt>
                <c:pt idx="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6A-46A1-9A11-DF6FF2F86DD9}"/>
            </c:ext>
          </c:extLst>
        </c:ser>
        <c:ser>
          <c:idx val="6"/>
          <c:order val="6"/>
          <c:tx>
            <c:strRef>
              <c:f>Dinamico_1_2!$U$2:$U$3</c:f>
              <c:strCache>
                <c:ptCount val="1"/>
                <c:pt idx="0">
                  <c:v>6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95000"/>
                  </a:schemeClr>
                </a:gs>
                <a:gs pos="75000">
                  <a:schemeClr val="accent1">
                    <a:tint val="95000"/>
                    <a:lumMod val="60000"/>
                    <a:lumOff val="40000"/>
                  </a:schemeClr>
                </a:gs>
                <a:gs pos="51000">
                  <a:schemeClr val="accent1">
                    <a:tint val="95000"/>
                    <a:alpha val="75000"/>
                  </a:schemeClr>
                </a:gs>
                <a:gs pos="100000">
                  <a:schemeClr val="accent1">
                    <a:tint val="95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Dinamico_1_2!$U$4:$U$14</c:f>
              <c:numCache>
                <c:formatCode>General</c:formatCode>
                <c:ptCount val="10"/>
                <c:pt idx="0">
                  <c:v>397</c:v>
                </c:pt>
                <c:pt idx="1">
                  <c:v>82</c:v>
                </c:pt>
                <c:pt idx="2">
                  <c:v>32</c:v>
                </c:pt>
                <c:pt idx="3">
                  <c:v>45</c:v>
                </c:pt>
                <c:pt idx="4">
                  <c:v>31</c:v>
                </c:pt>
                <c:pt idx="5">
                  <c:v>4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76A-46A1-9A11-DF6FF2F86DD9}"/>
            </c:ext>
          </c:extLst>
        </c:ser>
        <c:ser>
          <c:idx val="7"/>
          <c:order val="7"/>
          <c:tx>
            <c:strRef>
              <c:f>Dinamico_1_2!$V$2:$V$3</c:f>
              <c:strCache>
                <c:ptCount val="1"/>
                <c:pt idx="0">
                  <c:v>7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84000"/>
                  </a:schemeClr>
                </a:gs>
                <a:gs pos="75000">
                  <a:schemeClr val="accent1">
                    <a:tint val="84000"/>
                    <a:lumMod val="60000"/>
                    <a:lumOff val="40000"/>
                  </a:schemeClr>
                </a:gs>
                <a:gs pos="51000">
                  <a:schemeClr val="accent1">
                    <a:tint val="84000"/>
                    <a:alpha val="75000"/>
                  </a:schemeClr>
                </a:gs>
                <a:gs pos="100000">
                  <a:schemeClr val="accent1">
                    <a:tint val="84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Dinamico_1_2!$V$4:$V$14</c:f>
              <c:numCache>
                <c:formatCode>General</c:formatCode>
                <c:ptCount val="10"/>
                <c:pt idx="0">
                  <c:v>454</c:v>
                </c:pt>
                <c:pt idx="1">
                  <c:v>75</c:v>
                </c:pt>
                <c:pt idx="2">
                  <c:v>61</c:v>
                </c:pt>
                <c:pt idx="3">
                  <c:v>41</c:v>
                </c:pt>
                <c:pt idx="4">
                  <c:v>42</c:v>
                </c:pt>
                <c:pt idx="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76A-46A1-9A11-DF6FF2F86DD9}"/>
            </c:ext>
          </c:extLst>
        </c:ser>
        <c:ser>
          <c:idx val="8"/>
          <c:order val="8"/>
          <c:tx>
            <c:strRef>
              <c:f>Dinamico_1_2!$W$2:$W$3</c:f>
              <c:strCache>
                <c:ptCount val="1"/>
                <c:pt idx="0">
                  <c:v>8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74000"/>
                  </a:schemeClr>
                </a:gs>
                <a:gs pos="75000">
                  <a:schemeClr val="accent1">
                    <a:tint val="74000"/>
                    <a:lumMod val="60000"/>
                    <a:lumOff val="40000"/>
                  </a:schemeClr>
                </a:gs>
                <a:gs pos="51000">
                  <a:schemeClr val="accent1">
                    <a:tint val="74000"/>
                    <a:alpha val="75000"/>
                  </a:schemeClr>
                </a:gs>
                <a:gs pos="100000">
                  <a:schemeClr val="accent1">
                    <a:tint val="74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Dinamico_1_2!$W$4:$W$14</c:f>
              <c:numCache>
                <c:formatCode>General</c:formatCode>
                <c:ptCount val="10"/>
                <c:pt idx="0">
                  <c:v>386</c:v>
                </c:pt>
                <c:pt idx="1">
                  <c:v>87</c:v>
                </c:pt>
                <c:pt idx="2">
                  <c:v>111</c:v>
                </c:pt>
                <c:pt idx="3">
                  <c:v>49</c:v>
                </c:pt>
                <c:pt idx="4">
                  <c:v>41</c:v>
                </c:pt>
                <c:pt idx="5">
                  <c:v>1</c:v>
                </c:pt>
                <c:pt idx="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76A-46A1-9A11-DF6FF2F86DD9}"/>
            </c:ext>
          </c:extLst>
        </c:ser>
        <c:ser>
          <c:idx val="9"/>
          <c:order val="9"/>
          <c:tx>
            <c:strRef>
              <c:f>Dinamico_1_2!$X$2:$X$3</c:f>
              <c:strCache>
                <c:ptCount val="1"/>
                <c:pt idx="0">
                  <c:v>9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63000"/>
                  </a:schemeClr>
                </a:gs>
                <a:gs pos="75000">
                  <a:schemeClr val="accent1">
                    <a:tint val="63000"/>
                    <a:lumMod val="60000"/>
                    <a:lumOff val="40000"/>
                  </a:schemeClr>
                </a:gs>
                <a:gs pos="51000">
                  <a:schemeClr val="accent1">
                    <a:tint val="63000"/>
                    <a:alpha val="75000"/>
                  </a:schemeClr>
                </a:gs>
                <a:gs pos="100000">
                  <a:schemeClr val="accent1">
                    <a:tint val="63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Dinamico_1_2!$X$4:$X$14</c:f>
              <c:numCache>
                <c:formatCode>General</c:formatCode>
                <c:ptCount val="10"/>
                <c:pt idx="0">
                  <c:v>369</c:v>
                </c:pt>
                <c:pt idx="1">
                  <c:v>36</c:v>
                </c:pt>
                <c:pt idx="2">
                  <c:v>54</c:v>
                </c:pt>
                <c:pt idx="3">
                  <c:v>46</c:v>
                </c:pt>
                <c:pt idx="4">
                  <c:v>37</c:v>
                </c:pt>
                <c:pt idx="5">
                  <c:v>28</c:v>
                </c:pt>
                <c:pt idx="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76A-46A1-9A11-DF6FF2F86DD9}"/>
            </c:ext>
          </c:extLst>
        </c:ser>
        <c:ser>
          <c:idx val="10"/>
          <c:order val="10"/>
          <c:tx>
            <c:strRef>
              <c:f>Dinamico_1_2!$Y$2:$Y$3</c:f>
              <c:strCache>
                <c:ptCount val="1"/>
                <c:pt idx="0">
                  <c:v>10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52000"/>
                  </a:schemeClr>
                </a:gs>
                <a:gs pos="75000">
                  <a:schemeClr val="accent1">
                    <a:tint val="52000"/>
                    <a:lumMod val="60000"/>
                    <a:lumOff val="40000"/>
                  </a:schemeClr>
                </a:gs>
                <a:gs pos="51000">
                  <a:schemeClr val="accent1">
                    <a:tint val="52000"/>
                    <a:alpha val="75000"/>
                  </a:schemeClr>
                </a:gs>
                <a:gs pos="100000">
                  <a:schemeClr val="accent1">
                    <a:tint val="52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Dinamico_1_2!$Y$4:$Y$14</c:f>
              <c:numCache>
                <c:formatCode>General</c:formatCode>
                <c:ptCount val="10"/>
                <c:pt idx="0">
                  <c:v>437</c:v>
                </c:pt>
                <c:pt idx="1">
                  <c:v>74</c:v>
                </c:pt>
                <c:pt idx="2">
                  <c:v>30</c:v>
                </c:pt>
                <c:pt idx="3">
                  <c:v>80</c:v>
                </c:pt>
                <c:pt idx="4">
                  <c:v>82</c:v>
                </c:pt>
                <c:pt idx="5">
                  <c:v>4</c:v>
                </c:pt>
                <c:pt idx="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76A-46A1-9A11-DF6FF2F86DD9}"/>
            </c:ext>
          </c:extLst>
        </c:ser>
        <c:ser>
          <c:idx val="11"/>
          <c:order val="11"/>
          <c:tx>
            <c:strRef>
              <c:f>Dinamico_1_2!$Z$2:$Z$3</c:f>
              <c:strCache>
                <c:ptCount val="1"/>
                <c:pt idx="0">
                  <c:v>11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41000"/>
                  </a:schemeClr>
                </a:gs>
                <a:gs pos="75000">
                  <a:schemeClr val="accent1">
                    <a:tint val="41000"/>
                    <a:lumMod val="60000"/>
                    <a:lumOff val="40000"/>
                  </a:schemeClr>
                </a:gs>
                <a:gs pos="51000">
                  <a:schemeClr val="accent1">
                    <a:tint val="41000"/>
                    <a:alpha val="75000"/>
                  </a:schemeClr>
                </a:gs>
                <a:gs pos="100000">
                  <a:schemeClr val="accent1">
                    <a:tint val="41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Dinamico_1_2!$Z$4:$Z$14</c:f>
              <c:numCache>
                <c:formatCode>General</c:formatCode>
                <c:ptCount val="10"/>
                <c:pt idx="0">
                  <c:v>384</c:v>
                </c:pt>
                <c:pt idx="1">
                  <c:v>53</c:v>
                </c:pt>
                <c:pt idx="2">
                  <c:v>37</c:v>
                </c:pt>
                <c:pt idx="3">
                  <c:v>54</c:v>
                </c:pt>
                <c:pt idx="4">
                  <c:v>48</c:v>
                </c:pt>
                <c:pt idx="5">
                  <c:v>18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76A-46A1-9A11-DF6FF2F86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5"/>
        <c:overlap val="-70"/>
        <c:axId val="640614640"/>
        <c:axId val="640616304"/>
      </c:barChart>
      <c:catAx>
        <c:axId val="64061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40616304"/>
        <c:crosses val="autoZero"/>
        <c:auto val="1"/>
        <c:lblAlgn val="ctr"/>
        <c:lblOffset val="100"/>
        <c:noMultiLvlLbl val="0"/>
      </c:catAx>
      <c:valAx>
        <c:axId val="6406163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40614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pivotSource>
    <c:name>[23.04 Reporte CRM - Hasta abril 2023 v2.xlsx]Dinamico_1_1!TablaDinámica5</c:name>
    <c:fmtId val="17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RANKING GLOBAL </a:t>
            </a:r>
            <a:endParaRPr lang="es-PE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dLbl>
          <c:idx val="0"/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38312274276572517"/>
          <c:y val="8.0584361985517564E-2"/>
          <c:w val="0.56342183190435569"/>
          <c:h val="0.844726484823472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Dinamico_1_1!$B$4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Dinamico_1_1!$A$5:$A$52</c:f>
              <c:multiLvlStrCache>
                <c:ptCount val="46"/>
                <c:lvl>
                  <c:pt idx="0">
                    <c:v>(en blanco)</c:v>
                  </c:pt>
                  <c:pt idx="1">
                    <c:v>Atencion del Consejero</c:v>
                  </c:pt>
                  <c:pt idx="2">
                    <c:v>Transmision de Responso</c:v>
                  </c:pt>
                  <c:pt idx="3">
                    <c:v>Construccion de Mausoleo</c:v>
                  </c:pt>
                  <c:pt idx="4">
                    <c:v>Resolucion de contrato sin devolucion</c:v>
                  </c:pt>
                  <c:pt idx="5">
                    <c:v>El Padre llego tarde/Cruce de Horarios/El Coro no se pressento/Limpieza/Alquiler de Sillas o Toldo</c:v>
                  </c:pt>
                  <c:pt idx="6">
                    <c:v>Información incompleta / Horario de atención incorrecto / Terminos y condiciones ambiguas</c:v>
                  </c:pt>
                  <c:pt idx="7">
                    <c:v>Uso de Espacio NF no Paso Periodo de Carencia</c:v>
                  </c:pt>
                  <c:pt idx="8">
                    <c:v>Modificacion de datos en Lapida por error</c:v>
                  </c:pt>
                  <c:pt idx="9">
                    <c:v>Lapida Rota</c:v>
                  </c:pt>
                  <c:pt idx="10">
                    <c:v>Venta de flores</c:v>
                  </c:pt>
                  <c:pt idx="11">
                    <c:v>Cambio Titularidad con Deuda</c:v>
                  </c:pt>
                  <c:pt idx="12">
                    <c:v>Entrega de contrato</c:v>
                  </c:pt>
                  <c:pt idx="13">
                    <c:v>Modificacion de Datos a Solicitud del Cliente</c:v>
                  </c:pt>
                  <c:pt idx="14">
                    <c:v>Asignación de segundo titular</c:v>
                  </c:pt>
                  <c:pt idx="15">
                    <c:v>Constancia de ubicación</c:v>
                  </c:pt>
                  <c:pt idx="16">
                    <c:v>Instalacion de Placa</c:v>
                  </c:pt>
                  <c:pt idx="17">
                    <c:v>Flores / Jardineras / Lapida / Fotografia</c:v>
                  </c:pt>
                  <c:pt idx="18">
                    <c:v>Copia de Contrato - Constancia de Ubicacion - Constancia de Sepultura</c:v>
                  </c:pt>
                  <c:pt idx="19">
                    <c:v>Resolución contrato</c:v>
                  </c:pt>
                  <c:pt idx="20">
                    <c:v>Espera en Servicio - Responso inadecuado</c:v>
                  </c:pt>
                  <c:pt idx="21">
                    <c:v>Constancia de sepultura</c:v>
                  </c:pt>
                  <c:pt idx="22">
                    <c:v>Floreros</c:v>
                  </c:pt>
                  <c:pt idx="23">
                    <c:v>Copia de Contrato</c:v>
                  </c:pt>
                  <c:pt idx="24">
                    <c:v>Repintado de Lapida sin Garantia</c:v>
                  </c:pt>
                  <c:pt idx="25">
                    <c:v>Compra de Lapida</c:v>
                  </c:pt>
                  <c:pt idx="26">
                    <c:v>Alquiler de toldo</c:v>
                  </c:pt>
                  <c:pt idx="27">
                    <c:v>Cambio de Titularidad Sin Deuda</c:v>
                  </c:pt>
                  <c:pt idx="28">
                    <c:v>Recepción de documentos</c:v>
                  </c:pt>
                  <c:pt idx="29">
                    <c:v>Reactivación de contrato</c:v>
                  </c:pt>
                  <c:pt idx="30">
                    <c:v>Traslado interno / Traslado externo</c:v>
                  </c:pt>
                  <c:pt idx="31">
                    <c:v>Copia de Boleta de Ventas</c:v>
                  </c:pt>
                  <c:pt idx="32">
                    <c:v>Alquiler de plegaria</c:v>
                  </c:pt>
                  <c:pt idx="33">
                    <c:v>Venta de Floreros</c:v>
                  </c:pt>
                  <c:pt idx="34">
                    <c:v>Ubicación de espacio</c:v>
                  </c:pt>
                  <c:pt idx="35">
                    <c:v>Podado Riego Nivelacion Cmb.Grass Limpieza Refaccion Repintado Fumigacion Filtracion Cmb.Luna</c:v>
                  </c:pt>
                  <c:pt idx="36">
                    <c:v>Reprogramacion de Cuotas</c:v>
                  </c:pt>
                  <c:pt idx="37">
                    <c:v>Instalacion de Lapida</c:v>
                  </c:pt>
                  <c:pt idx="38">
                    <c:v>Uso de Espacio NF</c:v>
                  </c:pt>
                  <c:pt idx="39">
                    <c:v>Pago de FOMA</c:v>
                  </c:pt>
                  <c:pt idx="40">
                    <c:v>Devolución de garantia</c:v>
                  </c:pt>
                  <c:pt idx="41">
                    <c:v>Direc. Domiciliaria Correspondencia Email Telef Celular Fijo</c:v>
                  </c:pt>
                  <c:pt idx="42">
                    <c:v>Copia de Estado de Cuenta</c:v>
                  </c:pt>
                  <c:pt idx="43">
                    <c:v>Certificado de Uso</c:v>
                  </c:pt>
                  <c:pt idx="44">
                    <c:v>Generación de codigo CIP</c:v>
                  </c:pt>
                  <c:pt idx="45">
                    <c:v>Horario misa /Presentacion de coro /Alquiler de Sillas o Toldo</c:v>
                  </c:pt>
                </c:lvl>
                <c:lvl>
                  <c:pt idx="0">
                    <c:v>2023</c:v>
                  </c:pt>
                </c:lvl>
              </c:multiLvlStrCache>
            </c:multiLvlStrRef>
          </c:cat>
          <c:val>
            <c:numRef>
              <c:f>Dinamico_1_1!$B$5:$B$52</c:f>
              <c:numCache>
                <c:formatCode>General</c:formatCode>
                <c:ptCount val="46"/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5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7</c:v>
                </c:pt>
                <c:pt idx="22">
                  <c:v>8</c:v>
                </c:pt>
                <c:pt idx="23">
                  <c:v>8</c:v>
                </c:pt>
                <c:pt idx="24">
                  <c:v>10</c:v>
                </c:pt>
                <c:pt idx="25">
                  <c:v>10</c:v>
                </c:pt>
                <c:pt idx="26">
                  <c:v>13</c:v>
                </c:pt>
                <c:pt idx="27">
                  <c:v>14</c:v>
                </c:pt>
                <c:pt idx="28">
                  <c:v>14</c:v>
                </c:pt>
                <c:pt idx="29">
                  <c:v>15</c:v>
                </c:pt>
                <c:pt idx="30">
                  <c:v>15</c:v>
                </c:pt>
                <c:pt idx="31">
                  <c:v>15</c:v>
                </c:pt>
                <c:pt idx="32">
                  <c:v>16</c:v>
                </c:pt>
                <c:pt idx="33">
                  <c:v>16</c:v>
                </c:pt>
                <c:pt idx="34">
                  <c:v>21</c:v>
                </c:pt>
                <c:pt idx="35">
                  <c:v>25</c:v>
                </c:pt>
                <c:pt idx="36">
                  <c:v>40</c:v>
                </c:pt>
                <c:pt idx="37">
                  <c:v>42</c:v>
                </c:pt>
                <c:pt idx="38">
                  <c:v>55</c:v>
                </c:pt>
                <c:pt idx="39">
                  <c:v>59</c:v>
                </c:pt>
                <c:pt idx="40">
                  <c:v>74</c:v>
                </c:pt>
                <c:pt idx="41">
                  <c:v>88</c:v>
                </c:pt>
                <c:pt idx="42">
                  <c:v>110</c:v>
                </c:pt>
                <c:pt idx="43">
                  <c:v>140</c:v>
                </c:pt>
                <c:pt idx="44">
                  <c:v>173</c:v>
                </c:pt>
                <c:pt idx="45">
                  <c:v>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8E-4CF7-A88E-4B46440C7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684548064"/>
        <c:axId val="684537664"/>
      </c:barChart>
      <c:catAx>
        <c:axId val="6845480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84537664"/>
        <c:crosses val="autoZero"/>
        <c:auto val="1"/>
        <c:lblAlgn val="ctr"/>
        <c:lblOffset val="100"/>
        <c:noMultiLvlLbl val="0"/>
      </c:catAx>
      <c:valAx>
        <c:axId val="684537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84548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[23.04 Reporte CRM - Hasta abril 2023 v2.xlsx]Dinamico_1_2!TablaDinámica4</c:name>
    <c:fmtId val="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Estado</a:t>
            </a:r>
            <a:r>
              <a:rPr lang="es-PE" baseline="0"/>
              <a:t> de casos ingresados crm</a:t>
            </a:r>
            <a:endParaRPr lang="es-P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1"/>
                </a:gs>
                <a:gs pos="46000">
                  <a:schemeClr val="accent1"/>
                </a:gs>
                <a:gs pos="100000">
                  <a:schemeClr val="accent1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1"/>
                </a:gs>
                <a:gs pos="46000">
                  <a:schemeClr val="accent1"/>
                </a:gs>
                <a:gs pos="100000">
                  <a:schemeClr val="accent1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8.3033981584706207E-2"/>
          <c:y val="0.12562569845224983"/>
          <c:w val="0.81166146128319128"/>
          <c:h val="0.783965020900660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Dinamico_1_2!$B$45:$B$46</c:f>
              <c:strCache>
                <c:ptCount val="1"/>
                <c:pt idx="0">
                  <c:v>En Plazo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Dinamico_1_2!$A$47:$A$56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Chiclayo</c:v>
                </c:pt>
                <c:pt idx="4">
                  <c:v>Corona del Fraile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</c:strCache>
            </c:strRef>
          </c:cat>
          <c:val>
            <c:numRef>
              <c:f>Dinamico_1_2!$B$47:$B$56</c:f>
              <c:numCache>
                <c:formatCode>0.00%</c:formatCode>
                <c:ptCount val="9"/>
                <c:pt idx="0">
                  <c:v>0.71670190274841439</c:v>
                </c:pt>
                <c:pt idx="1">
                  <c:v>0.84323040380047509</c:v>
                </c:pt>
                <c:pt idx="2">
                  <c:v>0.87573964497041423</c:v>
                </c:pt>
                <c:pt idx="3">
                  <c:v>0.53846153846153844</c:v>
                </c:pt>
                <c:pt idx="4">
                  <c:v>0.75</c:v>
                </c:pt>
                <c:pt idx="5">
                  <c:v>0.79104477611940294</c:v>
                </c:pt>
                <c:pt idx="6">
                  <c:v>0.72972972972972971</c:v>
                </c:pt>
                <c:pt idx="7">
                  <c:v>0.59090909090909094</c:v>
                </c:pt>
                <c:pt idx="8">
                  <c:v>0.33333333333333331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E6-4EDE-91CA-0EA4436ADC48}"/>
            </c:ext>
          </c:extLst>
        </c:ser>
        <c:ser>
          <c:idx val="1"/>
          <c:order val="1"/>
          <c:tx>
            <c:strRef>
              <c:f>Dinamico_1_2!$C$45:$C$46</c:f>
              <c:strCache>
                <c:ptCount val="1"/>
                <c:pt idx="0">
                  <c:v>Vencido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Dinamico_1_2!$A$47:$A$56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Chiclayo</c:v>
                </c:pt>
                <c:pt idx="4">
                  <c:v>Corona del Fraile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</c:strCache>
            </c:strRef>
          </c:cat>
          <c:val>
            <c:numRef>
              <c:f>Dinamico_1_2!$C$47:$C$56</c:f>
              <c:numCache>
                <c:formatCode>0.00%</c:formatCode>
                <c:ptCount val="9"/>
                <c:pt idx="0">
                  <c:v>0.28329809725158561</c:v>
                </c:pt>
                <c:pt idx="1">
                  <c:v>0.15676959619952494</c:v>
                </c:pt>
                <c:pt idx="2">
                  <c:v>0.1242603550295858</c:v>
                </c:pt>
                <c:pt idx="3">
                  <c:v>0.46153846153846156</c:v>
                </c:pt>
                <c:pt idx="4">
                  <c:v>0.25</c:v>
                </c:pt>
                <c:pt idx="5">
                  <c:v>0.20895522388059701</c:v>
                </c:pt>
                <c:pt idx="6">
                  <c:v>0.27027027027027029</c:v>
                </c:pt>
                <c:pt idx="7">
                  <c:v>0.40909090909090912</c:v>
                </c:pt>
                <c:pt idx="8">
                  <c:v>0.66666666666666663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64-47A1-879D-E0DD089F5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31091680"/>
        <c:axId val="331090848"/>
      </c:barChart>
      <c:catAx>
        <c:axId val="33109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1090848"/>
        <c:crosses val="autoZero"/>
        <c:auto val="1"/>
        <c:lblAlgn val="ctr"/>
        <c:lblOffset val="100"/>
        <c:noMultiLvlLbl val="0"/>
      </c:catAx>
      <c:valAx>
        <c:axId val="331090848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1091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[23.04 Reporte CRM - Hasta abril 2023 v2.xlsx]Dinamico_1_1!TablaDinámica1</c:name>
    <c:fmtId val="1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CASOS LIBRO DE RECLAMACIONES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</c:pivotFmt>
      <c:pivotFmt>
        <c:idx val="5"/>
        <c:dLbl>
          <c:idx val="0"/>
          <c:layout>
            <c:manualLayout>
              <c:x val="-9.4535447102896145E-17"/>
              <c:y val="-2.899676198067862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</c:pivotFmt>
      <c:pivotFmt>
        <c:idx val="7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layout>
            <c:manualLayout>
              <c:x val="-7.7348077514548443E-3"/>
              <c:y val="-3.080905960447103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layout>
            <c:manualLayout>
              <c:x val="-9.4535447102896145E-17"/>
              <c:y val="-2.899676198067862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layout>
            <c:manualLayout>
              <c:x val="2.5782692504849481E-3"/>
              <c:y val="-3.6245952475848282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Dinamico_1_1!$Z$3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DC19-4064-82CD-93D617161B98}"/>
              </c:ext>
            </c:extLst>
          </c:dPt>
          <c:dLbls>
            <c:dLbl>
              <c:idx val="1"/>
              <c:layout>
                <c:manualLayout>
                  <c:x val="2.5782692504849481E-3"/>
                  <c:y val="-3.62459524758482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19-4064-82CD-93D617161B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Dinamico_1_1!$Y$4:$Y$6</c:f>
              <c:strCache>
                <c:ptCount val="2"/>
                <c:pt idx="0">
                  <c:v>No</c:v>
                </c:pt>
                <c:pt idx="1">
                  <c:v>Si</c:v>
                </c:pt>
              </c:strCache>
            </c:strRef>
          </c:cat>
          <c:val>
            <c:numRef>
              <c:f>Dinamico_1_1!$Z$4:$Z$6</c:f>
              <c:numCache>
                <c:formatCode>General</c:formatCode>
                <c:ptCount val="2"/>
                <c:pt idx="0">
                  <c:v>338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9-4064-82CD-93D617161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0341935"/>
        <c:axId val="730342767"/>
      </c:barChart>
      <c:catAx>
        <c:axId val="7303419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30342767"/>
        <c:crosses val="autoZero"/>
        <c:auto val="1"/>
        <c:lblAlgn val="ctr"/>
        <c:lblOffset val="100"/>
        <c:noMultiLvlLbl val="0"/>
      </c:catAx>
      <c:valAx>
        <c:axId val="7303427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303419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'Book 2.1_Casos registrados'!$B$337</c:f>
              <c:strCache>
                <c:ptCount val="1"/>
                <c:pt idx="0">
                  <c:v>San Antonio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registrados'!$C$337:$M$337</c:f>
              <c:numCache>
                <c:formatCode>General</c:formatCode>
                <c:ptCount val="11"/>
                <c:pt idx="0">
                  <c:v>234</c:v>
                </c:pt>
                <c:pt idx="1">
                  <c:v>227</c:v>
                </c:pt>
                <c:pt idx="2">
                  <c:v>227</c:v>
                </c:pt>
                <c:pt idx="3">
                  <c:v>164</c:v>
                </c:pt>
                <c:pt idx="4">
                  <c:v>302</c:v>
                </c:pt>
                <c:pt idx="5">
                  <c:v>282</c:v>
                </c:pt>
                <c:pt idx="6">
                  <c:v>255</c:v>
                </c:pt>
                <c:pt idx="7">
                  <c:v>220</c:v>
                </c:pt>
                <c:pt idx="8">
                  <c:v>194</c:v>
                </c:pt>
                <c:pt idx="9">
                  <c:v>176</c:v>
                </c:pt>
                <c:pt idx="10">
                  <c:v>183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E18-4CA6-86B3-1540D5520DC0}"/>
            </c:ext>
          </c:extLst>
        </c:ser>
        <c:ser>
          <c:idx val="1"/>
          <c:order val="1"/>
          <c:tx>
            <c:strRef>
              <c:f>'Book 2.1_Casos registrados'!$B$338</c:f>
              <c:strCache>
                <c:ptCount val="1"/>
                <c:pt idx="0">
                  <c:v>Corona del Fraile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registrados'!$C$338:$M$338</c:f>
              <c:numCache>
                <c:formatCode>General</c:formatCode>
                <c:ptCount val="11"/>
                <c:pt idx="0">
                  <c:v>43</c:v>
                </c:pt>
                <c:pt idx="1">
                  <c:v>36</c:v>
                </c:pt>
                <c:pt idx="2">
                  <c:v>50</c:v>
                </c:pt>
                <c:pt idx="3">
                  <c:v>25</c:v>
                </c:pt>
                <c:pt idx="4">
                  <c:v>50</c:v>
                </c:pt>
                <c:pt idx="5">
                  <c:v>39</c:v>
                </c:pt>
                <c:pt idx="6">
                  <c:v>30</c:v>
                </c:pt>
                <c:pt idx="7">
                  <c:v>0</c:v>
                </c:pt>
                <c:pt idx="8">
                  <c:v>4</c:v>
                </c:pt>
                <c:pt idx="9">
                  <c:v>3</c:v>
                </c:pt>
                <c:pt idx="10">
                  <c:v>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E18-4CA6-86B3-1540D5520DC0}"/>
            </c:ext>
          </c:extLst>
        </c:ser>
        <c:ser>
          <c:idx val="2"/>
          <c:order val="2"/>
          <c:tx>
            <c:strRef>
              <c:f>'Book 2.1_Casos registrados'!$B$339</c:f>
              <c:strCache>
                <c:ptCount val="1"/>
                <c:pt idx="0">
                  <c:v>Cusco I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registrados'!$C$339:$M$339</c:f>
              <c:numCache>
                <c:formatCode>General</c:formatCode>
                <c:ptCount val="11"/>
                <c:pt idx="0">
                  <c:v>57</c:v>
                </c:pt>
                <c:pt idx="1">
                  <c:v>56</c:v>
                </c:pt>
                <c:pt idx="2">
                  <c:v>38</c:v>
                </c:pt>
                <c:pt idx="3">
                  <c:v>30</c:v>
                </c:pt>
                <c:pt idx="4">
                  <c:v>24</c:v>
                </c:pt>
                <c:pt idx="5">
                  <c:v>8</c:v>
                </c:pt>
                <c:pt idx="6">
                  <c:v>31</c:v>
                </c:pt>
                <c:pt idx="7">
                  <c:v>28</c:v>
                </c:pt>
                <c:pt idx="8">
                  <c:v>19</c:v>
                </c:pt>
                <c:pt idx="9">
                  <c:v>30</c:v>
                </c:pt>
                <c:pt idx="10">
                  <c:v>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E18-4CA6-86B3-1540D5520DC0}"/>
            </c:ext>
          </c:extLst>
        </c:ser>
        <c:ser>
          <c:idx val="3"/>
          <c:order val="3"/>
          <c:tx>
            <c:strRef>
              <c:f>'Book 2.1_Casos registrados'!$B$340</c:f>
              <c:strCache>
                <c:ptCount val="1"/>
                <c:pt idx="0">
                  <c:v>Cusco II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registrados'!$C$340:$M$340</c:f>
              <c:numCache>
                <c:formatCode>General</c:formatCode>
                <c:ptCount val="11"/>
                <c:pt idx="0">
                  <c:v>51</c:v>
                </c:pt>
                <c:pt idx="1">
                  <c:v>48</c:v>
                </c:pt>
                <c:pt idx="2">
                  <c:v>41</c:v>
                </c:pt>
                <c:pt idx="3">
                  <c:v>48</c:v>
                </c:pt>
                <c:pt idx="4">
                  <c:v>22</c:v>
                </c:pt>
                <c:pt idx="5">
                  <c:v>0</c:v>
                </c:pt>
                <c:pt idx="6">
                  <c:v>26</c:v>
                </c:pt>
                <c:pt idx="7">
                  <c:v>36</c:v>
                </c:pt>
                <c:pt idx="8">
                  <c:v>40</c:v>
                </c:pt>
                <c:pt idx="9">
                  <c:v>30</c:v>
                </c:pt>
                <c:pt idx="10">
                  <c:v>24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5E18-4CA6-86B3-1540D5520DC0}"/>
            </c:ext>
          </c:extLst>
        </c:ser>
        <c:ser>
          <c:idx val="4"/>
          <c:order val="4"/>
          <c:tx>
            <c:strRef>
              <c:f>'Book 2.1_Casos registrados'!$B$341</c:f>
              <c:strCache>
                <c:ptCount val="1"/>
                <c:pt idx="0">
                  <c:v>Chiclayo </c:v>
                </c:pt>
              </c:strCache>
            </c:strRef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registrados'!$C$341:$M$341</c:f>
              <c:numCache>
                <c:formatCode>General</c:formatCode>
                <c:ptCount val="11"/>
                <c:pt idx="0">
                  <c:v>27</c:v>
                </c:pt>
                <c:pt idx="1">
                  <c:v>17</c:v>
                </c:pt>
                <c:pt idx="2">
                  <c:v>7</c:v>
                </c:pt>
                <c:pt idx="3">
                  <c:v>20</c:v>
                </c:pt>
                <c:pt idx="4">
                  <c:v>15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7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5E18-4CA6-86B3-1540D5520DC0}"/>
            </c:ext>
          </c:extLst>
        </c:ser>
        <c:ser>
          <c:idx val="5"/>
          <c:order val="5"/>
          <c:tx>
            <c:strRef>
              <c:f>'Book 2.1_Casos registrados'!$B$342</c:f>
              <c:strCache>
                <c:ptCount val="1"/>
                <c:pt idx="0">
                  <c:v>Lambayeque</c:v>
                </c:pt>
              </c:strCache>
            </c:strRef>
          </c:tx>
          <c:spPr>
            <a:ln w="34925" cap="rnd">
              <a:solidFill>
                <a:schemeClr val="accent6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registrados'!$C$342:$M$342</c:f>
              <c:numCache>
                <c:formatCode>General</c:formatCode>
                <c:ptCount val="11"/>
                <c:pt idx="0">
                  <c:v>5</c:v>
                </c:pt>
                <c:pt idx="1">
                  <c:v>7</c:v>
                </c:pt>
                <c:pt idx="2">
                  <c:v>7</c:v>
                </c:pt>
                <c:pt idx="3">
                  <c:v>0</c:v>
                </c:pt>
                <c:pt idx="4">
                  <c:v>6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5E18-4CA6-86B3-1540D5520DC0}"/>
            </c:ext>
          </c:extLst>
        </c:ser>
        <c:ser>
          <c:idx val="6"/>
          <c:order val="6"/>
          <c:tx>
            <c:strRef>
              <c:f>'Book 2.1_Casos registrados'!$B$343</c:f>
              <c:strCache>
                <c:ptCount val="1"/>
                <c:pt idx="0">
                  <c:v>Chimbote</c:v>
                </c:pt>
              </c:strCache>
            </c:strRef>
          </c:tx>
          <c:spPr>
            <a:ln w="34925" cap="rnd">
              <a:solidFill>
                <a:schemeClr val="accent1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registrados'!$C$343:$M$343</c:f>
              <c:numCache>
                <c:formatCode>General</c:formatCode>
                <c:ptCount val="11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E18-4CA6-86B3-1540D5520DC0}"/>
            </c:ext>
          </c:extLst>
        </c:ser>
        <c:ser>
          <c:idx val="7"/>
          <c:order val="7"/>
          <c:tx>
            <c:strRef>
              <c:f>'Book 2.1_Casos registrados'!$B$344</c:f>
              <c:strCache>
                <c:ptCount val="1"/>
                <c:pt idx="0">
                  <c:v>Cañete </c:v>
                </c:pt>
              </c:strCache>
            </c:strRef>
          </c:tx>
          <c:spPr>
            <a:ln w="34925" cap="rnd">
              <a:solidFill>
                <a:schemeClr val="accent2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registrados'!$C$344:$M$344</c:f>
              <c:numCache>
                <c:formatCode>General</c:formatCode>
                <c:ptCount val="11"/>
                <c:pt idx="0">
                  <c:v>51</c:v>
                </c:pt>
                <c:pt idx="1">
                  <c:v>32</c:v>
                </c:pt>
                <c:pt idx="2">
                  <c:v>71</c:v>
                </c:pt>
                <c:pt idx="3">
                  <c:v>85</c:v>
                </c:pt>
                <c:pt idx="4">
                  <c:v>142</c:v>
                </c:pt>
                <c:pt idx="5">
                  <c:v>10</c:v>
                </c:pt>
                <c:pt idx="6">
                  <c:v>14</c:v>
                </c:pt>
                <c:pt idx="7">
                  <c:v>79</c:v>
                </c:pt>
                <c:pt idx="8">
                  <c:v>18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5E18-4CA6-86B3-1540D5520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9309519"/>
        <c:axId val="1829302447"/>
      </c:lineChart>
      <c:catAx>
        <c:axId val="18293095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29302447"/>
        <c:crosses val="autoZero"/>
        <c:auto val="1"/>
        <c:lblAlgn val="ctr"/>
        <c:lblOffset val="100"/>
        <c:noMultiLvlLbl val="0"/>
      </c:catAx>
      <c:valAx>
        <c:axId val="1829302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293095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CONSULTA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2.7239112399462213E-2"/>
          <c:y val="0.12761901433132303"/>
          <c:w val="0.95610368770294674"/>
          <c:h val="0.80185002001367445"/>
        </c:manualLayout>
      </c:layout>
      <c:lineChart>
        <c:grouping val="standard"/>
        <c:varyColors val="0"/>
        <c:ser>
          <c:idx val="4"/>
          <c:order val="0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4BC-4BF5-AEB5-B1F358986A1E}"/>
            </c:ext>
          </c:extLst>
        </c:ser>
        <c:ser>
          <c:idx val="5"/>
          <c:order val="1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registrados'!$C$367:$H$367</c:f>
              <c:numCache>
                <c:formatCode>General</c:formatCode>
                <c:ptCount val="6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  <c:pt idx="5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4BC-4BF5-AEB5-B1F358986A1E}"/>
            </c:ext>
          </c:extLst>
        </c:ser>
        <c:ser>
          <c:idx val="6"/>
          <c:order val="2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4BC-4BF5-AEB5-B1F358986A1E}"/>
            </c:ext>
          </c:extLst>
        </c:ser>
        <c:ser>
          <c:idx val="7"/>
          <c:order val="3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registrados'!$C$367:$H$367</c:f>
              <c:numCache>
                <c:formatCode>General</c:formatCode>
                <c:ptCount val="6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  <c:pt idx="5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4BC-4BF5-AEB5-B1F358986A1E}"/>
            </c:ext>
          </c:extLst>
        </c:ser>
        <c:ser>
          <c:idx val="0"/>
          <c:order val="4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4BC-4BF5-AEB5-B1F358986A1E}"/>
            </c:ext>
          </c:extLst>
        </c:ser>
        <c:ser>
          <c:idx val="2"/>
          <c:order val="5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registrados'!$C$367:$H$367</c:f>
              <c:numCache>
                <c:formatCode>General</c:formatCode>
                <c:ptCount val="6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  <c:pt idx="5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4BC-4BF5-AEB5-B1F358986A1E}"/>
            </c:ext>
          </c:extLst>
        </c:ser>
        <c:ser>
          <c:idx val="3"/>
          <c:order val="6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4BC-4BF5-AEB5-B1F358986A1E}"/>
            </c:ext>
          </c:extLst>
        </c:ser>
        <c:ser>
          <c:idx val="1"/>
          <c:order val="7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1.1102698121746941E-3"/>
                  <c:y val="2.1552784806474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BC-4BF5-AEB5-B1F358986A1E}"/>
                </c:ext>
              </c:extLst>
            </c:dLbl>
            <c:dLbl>
              <c:idx val="1"/>
              <c:layout>
                <c:manualLayout>
                  <c:x val="-8.8821584973975531E-3"/>
                  <c:y val="-4.0411471512139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BC-4BF5-AEB5-B1F358986A1E}"/>
                </c:ext>
              </c:extLst>
            </c:dLbl>
            <c:dLbl>
              <c:idx val="2"/>
              <c:layout>
                <c:manualLayout>
                  <c:x val="-2.2205396243493883E-3"/>
                  <c:y val="-4.5799667713758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BC-4BF5-AEB5-B1F358986A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registrados'!$C$367:$O$367</c:f>
              <c:numCache>
                <c:formatCode>General</c:formatCode>
                <c:ptCount val="13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  <c:pt idx="5">
                  <c:v>114</c:v>
                </c:pt>
                <c:pt idx="6">
                  <c:v>67</c:v>
                </c:pt>
                <c:pt idx="7">
                  <c:v>79</c:v>
                </c:pt>
                <c:pt idx="8">
                  <c:v>73</c:v>
                </c:pt>
                <c:pt idx="9">
                  <c:v>34</c:v>
                </c:pt>
                <c:pt idx="10">
                  <c:v>103</c:v>
                </c:pt>
                <c:pt idx="11">
                  <c:v>241</c:v>
                </c:pt>
                <c:pt idx="12">
                  <c:v>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4BC-4BF5-AEB5-B1F358986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tx1">
                      <a:lumMod val="5000"/>
                      <a:lumOff val="95000"/>
                    </a:schemeClr>
                  </a:gs>
                  <a:gs pos="0">
                    <a:schemeClr val="tx1">
                      <a:lumMod val="25000"/>
                      <a:lumOff val="7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[23.04 Reporte CRM - Hasta abril 2023 v2.xlsx]Book 2.1_Casos registrados!TablaDinámica1</c:name>
    <c:fmtId val="9"/>
  </c:pivotSource>
  <c:chart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ln w="28575" cap="rnd">
            <a:solidFill>
              <a:schemeClr val="accent3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1"/>
          <c:order val="0"/>
          <c:tx>
            <c:strRef>
              <c:f>'Book 2.1_Casos registrados'!$C$403:$C$404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'Book 2.1_Casos registrados'!$B$405:$B$446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  <c:pt idx="35">
                    <c:v>2</c:v>
                  </c:pt>
                  <c:pt idx="36">
                    <c:v>3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  <c:pt idx="34">
                    <c:v>2023</c:v>
                  </c:pt>
                </c:lvl>
              </c:multiLvlStrCache>
            </c:multiLvlStrRef>
          </c:cat>
          <c:val>
            <c:numRef>
              <c:f>'Book 2.1_Casos registrados'!$C$405:$C$446</c:f>
              <c:numCache>
                <c:formatCode>General</c:formatCode>
                <c:ptCount val="37"/>
                <c:pt idx="4">
                  <c:v>2</c:v>
                </c:pt>
                <c:pt idx="6">
                  <c:v>112</c:v>
                </c:pt>
                <c:pt idx="7">
                  <c:v>175</c:v>
                </c:pt>
                <c:pt idx="8">
                  <c:v>137</c:v>
                </c:pt>
                <c:pt idx="9">
                  <c:v>99</c:v>
                </c:pt>
                <c:pt idx="10">
                  <c:v>27</c:v>
                </c:pt>
                <c:pt idx="11">
                  <c:v>10</c:v>
                </c:pt>
                <c:pt idx="12">
                  <c:v>12</c:v>
                </c:pt>
                <c:pt idx="13">
                  <c:v>4</c:v>
                </c:pt>
                <c:pt idx="14">
                  <c:v>13</c:v>
                </c:pt>
                <c:pt idx="15">
                  <c:v>17</c:v>
                </c:pt>
                <c:pt idx="16">
                  <c:v>22</c:v>
                </c:pt>
                <c:pt idx="17">
                  <c:v>24</c:v>
                </c:pt>
                <c:pt idx="18">
                  <c:v>10</c:v>
                </c:pt>
                <c:pt idx="19">
                  <c:v>1</c:v>
                </c:pt>
                <c:pt idx="20">
                  <c:v>3</c:v>
                </c:pt>
                <c:pt idx="21">
                  <c:v>153</c:v>
                </c:pt>
                <c:pt idx="22">
                  <c:v>217</c:v>
                </c:pt>
                <c:pt idx="23">
                  <c:v>119</c:v>
                </c:pt>
                <c:pt idx="24">
                  <c:v>91</c:v>
                </c:pt>
                <c:pt idx="25">
                  <c:v>139</c:v>
                </c:pt>
                <c:pt idx="26">
                  <c:v>167</c:v>
                </c:pt>
                <c:pt idx="27">
                  <c:v>124</c:v>
                </c:pt>
                <c:pt idx="28">
                  <c:v>140</c:v>
                </c:pt>
                <c:pt idx="29">
                  <c:v>114</c:v>
                </c:pt>
                <c:pt idx="30">
                  <c:v>67</c:v>
                </c:pt>
                <c:pt idx="31">
                  <c:v>79</c:v>
                </c:pt>
                <c:pt idx="32">
                  <c:v>73</c:v>
                </c:pt>
                <c:pt idx="33">
                  <c:v>34</c:v>
                </c:pt>
                <c:pt idx="34">
                  <c:v>103</c:v>
                </c:pt>
                <c:pt idx="35">
                  <c:v>241</c:v>
                </c:pt>
                <c:pt idx="36">
                  <c:v>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B0-4E57-879F-675B64BA0E1E}"/>
            </c:ext>
          </c:extLst>
        </c:ser>
        <c:ser>
          <c:idx val="0"/>
          <c:order val="1"/>
          <c:tx>
            <c:strRef>
              <c:f>'Book 2.1_Casos registrados'!$D$403:$D$404</c:f>
              <c:strCache>
                <c:ptCount val="1"/>
                <c:pt idx="0">
                  <c:v>Reclamo / Queja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'Book 2.1_Casos registrados'!$B$405:$B$446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  <c:pt idx="35">
                    <c:v>2</c:v>
                  </c:pt>
                  <c:pt idx="36">
                    <c:v>3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  <c:pt idx="34">
                    <c:v>2023</c:v>
                  </c:pt>
                </c:lvl>
              </c:multiLvlStrCache>
            </c:multiLvlStrRef>
          </c:cat>
          <c:val>
            <c:numRef>
              <c:f>'Book 2.1_Casos registrados'!$D$405:$D$446</c:f>
              <c:numCache>
                <c:formatCode>General</c:formatCode>
                <c:ptCount val="37"/>
                <c:pt idx="0">
                  <c:v>49</c:v>
                </c:pt>
                <c:pt idx="1">
                  <c:v>17</c:v>
                </c:pt>
                <c:pt idx="2">
                  <c:v>26</c:v>
                </c:pt>
                <c:pt idx="3">
                  <c:v>8</c:v>
                </c:pt>
                <c:pt idx="6">
                  <c:v>15</c:v>
                </c:pt>
                <c:pt idx="7">
                  <c:v>31</c:v>
                </c:pt>
                <c:pt idx="8">
                  <c:v>32</c:v>
                </c:pt>
                <c:pt idx="9">
                  <c:v>31</c:v>
                </c:pt>
                <c:pt idx="10">
                  <c:v>27</c:v>
                </c:pt>
                <c:pt idx="11">
                  <c:v>12</c:v>
                </c:pt>
                <c:pt idx="12">
                  <c:v>9</c:v>
                </c:pt>
                <c:pt idx="13">
                  <c:v>4</c:v>
                </c:pt>
                <c:pt idx="14">
                  <c:v>10</c:v>
                </c:pt>
                <c:pt idx="15">
                  <c:v>6</c:v>
                </c:pt>
                <c:pt idx="16">
                  <c:v>9</c:v>
                </c:pt>
                <c:pt idx="17">
                  <c:v>10</c:v>
                </c:pt>
                <c:pt idx="18">
                  <c:v>3</c:v>
                </c:pt>
                <c:pt idx="20">
                  <c:v>1</c:v>
                </c:pt>
                <c:pt idx="21">
                  <c:v>47</c:v>
                </c:pt>
                <c:pt idx="22">
                  <c:v>39</c:v>
                </c:pt>
                <c:pt idx="23">
                  <c:v>27</c:v>
                </c:pt>
                <c:pt idx="24">
                  <c:v>26</c:v>
                </c:pt>
                <c:pt idx="25">
                  <c:v>30</c:v>
                </c:pt>
                <c:pt idx="26">
                  <c:v>38</c:v>
                </c:pt>
                <c:pt idx="27">
                  <c:v>22</c:v>
                </c:pt>
                <c:pt idx="28">
                  <c:v>19</c:v>
                </c:pt>
                <c:pt idx="29">
                  <c:v>40</c:v>
                </c:pt>
                <c:pt idx="30">
                  <c:v>27</c:v>
                </c:pt>
                <c:pt idx="31">
                  <c:v>30</c:v>
                </c:pt>
                <c:pt idx="32">
                  <c:v>17</c:v>
                </c:pt>
                <c:pt idx="33">
                  <c:v>11</c:v>
                </c:pt>
                <c:pt idx="34">
                  <c:v>10</c:v>
                </c:pt>
                <c:pt idx="35">
                  <c:v>27</c:v>
                </c:pt>
                <c:pt idx="3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99-43FA-A269-6A80CAFC2940}"/>
            </c:ext>
          </c:extLst>
        </c:ser>
        <c:ser>
          <c:idx val="2"/>
          <c:order val="2"/>
          <c:tx>
            <c:strRef>
              <c:f>'Book 2.1_Casos registrados'!$E$403:$E$404</c:f>
              <c:strCache>
                <c:ptCount val="1"/>
                <c:pt idx="0">
                  <c:v>Requerimiento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'Book 2.1_Casos registrados'!$B$405:$B$446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  <c:pt idx="35">
                    <c:v>2</c:v>
                  </c:pt>
                  <c:pt idx="36">
                    <c:v>3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  <c:pt idx="34">
                    <c:v>2023</c:v>
                  </c:pt>
                </c:lvl>
              </c:multiLvlStrCache>
            </c:multiLvlStrRef>
          </c:cat>
          <c:val>
            <c:numRef>
              <c:f>'Book 2.1_Casos registrados'!$E$405:$E$446</c:f>
              <c:numCache>
                <c:formatCode>General</c:formatCode>
                <c:ptCount val="37"/>
                <c:pt idx="0">
                  <c:v>145</c:v>
                </c:pt>
                <c:pt idx="1">
                  <c:v>46</c:v>
                </c:pt>
                <c:pt idx="2">
                  <c:v>34</c:v>
                </c:pt>
                <c:pt idx="3">
                  <c:v>6</c:v>
                </c:pt>
                <c:pt idx="4">
                  <c:v>19</c:v>
                </c:pt>
                <c:pt idx="5">
                  <c:v>2</c:v>
                </c:pt>
                <c:pt idx="6">
                  <c:v>148</c:v>
                </c:pt>
                <c:pt idx="7">
                  <c:v>514</c:v>
                </c:pt>
                <c:pt idx="8">
                  <c:v>362</c:v>
                </c:pt>
                <c:pt idx="9">
                  <c:v>383</c:v>
                </c:pt>
                <c:pt idx="10">
                  <c:v>383</c:v>
                </c:pt>
                <c:pt idx="11">
                  <c:v>299</c:v>
                </c:pt>
                <c:pt idx="12">
                  <c:v>531</c:v>
                </c:pt>
                <c:pt idx="13">
                  <c:v>206</c:v>
                </c:pt>
                <c:pt idx="14">
                  <c:v>440</c:v>
                </c:pt>
                <c:pt idx="15">
                  <c:v>282</c:v>
                </c:pt>
                <c:pt idx="16">
                  <c:v>386</c:v>
                </c:pt>
                <c:pt idx="17">
                  <c:v>340</c:v>
                </c:pt>
                <c:pt idx="18">
                  <c:v>143</c:v>
                </c:pt>
                <c:pt idx="19">
                  <c:v>8</c:v>
                </c:pt>
                <c:pt idx="20">
                  <c:v>9</c:v>
                </c:pt>
                <c:pt idx="21">
                  <c:v>224</c:v>
                </c:pt>
                <c:pt idx="22">
                  <c:v>426</c:v>
                </c:pt>
                <c:pt idx="23">
                  <c:v>338</c:v>
                </c:pt>
                <c:pt idx="24">
                  <c:v>405</c:v>
                </c:pt>
                <c:pt idx="25">
                  <c:v>293</c:v>
                </c:pt>
                <c:pt idx="26">
                  <c:v>527</c:v>
                </c:pt>
                <c:pt idx="27">
                  <c:v>311</c:v>
                </c:pt>
                <c:pt idx="28">
                  <c:v>294</c:v>
                </c:pt>
                <c:pt idx="29">
                  <c:v>348</c:v>
                </c:pt>
                <c:pt idx="30">
                  <c:v>287</c:v>
                </c:pt>
                <c:pt idx="31">
                  <c:v>197</c:v>
                </c:pt>
                <c:pt idx="32">
                  <c:v>233</c:v>
                </c:pt>
                <c:pt idx="33">
                  <c:v>139</c:v>
                </c:pt>
                <c:pt idx="34">
                  <c:v>227</c:v>
                </c:pt>
                <c:pt idx="35">
                  <c:v>347</c:v>
                </c:pt>
                <c:pt idx="36">
                  <c:v>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99-43FA-A269-6A80CAFC2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4465663"/>
        <c:axId val="1674462335"/>
      </c:lineChart>
      <c:catAx>
        <c:axId val="16744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74462335"/>
        <c:crosses val="autoZero"/>
        <c:auto val="1"/>
        <c:lblAlgn val="ctr"/>
        <c:lblOffset val="100"/>
        <c:noMultiLvlLbl val="0"/>
      </c:catAx>
      <c:valAx>
        <c:axId val="16744623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74465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REQUERIMIENTO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'Book 2.1_Casos registrados'!$B$366</c:f>
              <c:strCache>
                <c:ptCount val="1"/>
                <c:pt idx="0">
                  <c:v>Requerimiento</c:v>
                </c:pt>
              </c:strCache>
            </c:strRef>
          </c:tx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registrados'!$C$366:$G$366</c:f>
              <c:numCache>
                <c:formatCode>General</c:formatCode>
                <c:ptCount val="5"/>
                <c:pt idx="0">
                  <c:v>405</c:v>
                </c:pt>
                <c:pt idx="1">
                  <c:v>293</c:v>
                </c:pt>
                <c:pt idx="2">
                  <c:v>527</c:v>
                </c:pt>
                <c:pt idx="3">
                  <c:v>311</c:v>
                </c:pt>
                <c:pt idx="4">
                  <c:v>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30-470A-86C6-6FF861C1A4D6}"/>
            </c:ext>
          </c:extLst>
        </c:ser>
        <c:ser>
          <c:idx val="0"/>
          <c:order val="1"/>
          <c:tx>
            <c:strRef>
              <c:f>'Book 2.1_Casos registrados'!$B$366</c:f>
              <c:strCache>
                <c:ptCount val="1"/>
                <c:pt idx="0">
                  <c:v>Requerimiento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3323237746096412E-2"/>
                  <c:y val="-4.310556961294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30-4F5E-82D4-FF3127116038}"/>
                </c:ext>
              </c:extLst>
            </c:dLbl>
            <c:dLbl>
              <c:idx val="1"/>
              <c:layout>
                <c:manualLayout>
                  <c:x val="-1.7764316994795106E-2"/>
                  <c:y val="2.4246882907283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30-470A-86C6-6FF861C1A4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registrados'!$C$366:$O$366</c:f>
              <c:numCache>
                <c:formatCode>General</c:formatCode>
                <c:ptCount val="13"/>
                <c:pt idx="0">
                  <c:v>405</c:v>
                </c:pt>
                <c:pt idx="1">
                  <c:v>293</c:v>
                </c:pt>
                <c:pt idx="2">
                  <c:v>527</c:v>
                </c:pt>
                <c:pt idx="3">
                  <c:v>311</c:v>
                </c:pt>
                <c:pt idx="4">
                  <c:v>294</c:v>
                </c:pt>
                <c:pt idx="5">
                  <c:v>348</c:v>
                </c:pt>
                <c:pt idx="6">
                  <c:v>287</c:v>
                </c:pt>
                <c:pt idx="7">
                  <c:v>197</c:v>
                </c:pt>
                <c:pt idx="8">
                  <c:v>233</c:v>
                </c:pt>
                <c:pt idx="9">
                  <c:v>139</c:v>
                </c:pt>
                <c:pt idx="10">
                  <c:v>227</c:v>
                </c:pt>
                <c:pt idx="11">
                  <c:v>347</c:v>
                </c:pt>
                <c:pt idx="12">
                  <c:v>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30-470A-86C6-6FF861C1A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tx1">
                      <a:lumMod val="5000"/>
                      <a:lumOff val="95000"/>
                    </a:schemeClr>
                  </a:gs>
                  <a:gs pos="0">
                    <a:schemeClr val="tx1">
                      <a:lumMod val="25000"/>
                      <a:lumOff val="7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[23.04 Reporte CRM - Hasta abril 2023 v2.xlsx]Dinamico_1_1!TablaDinámica2</c:name>
    <c:fmtId val="0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Dinamico_1_1!$S$73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Dinamico_1_1!$R$74:$R$82</c:f>
              <c:strCache>
                <c:ptCount val="8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Lambayeque</c:v>
                </c:pt>
                <c:pt idx="7">
                  <c:v>Chimbote </c:v>
                </c:pt>
              </c:strCache>
            </c:strRef>
          </c:cat>
          <c:val>
            <c:numRef>
              <c:f>Dinamico_1_1!$S$74:$S$82</c:f>
              <c:numCache>
                <c:formatCode>General</c:formatCode>
                <c:ptCount val="8"/>
                <c:pt idx="0">
                  <c:v>535</c:v>
                </c:pt>
                <c:pt idx="1">
                  <c:v>160</c:v>
                </c:pt>
                <c:pt idx="2">
                  <c:v>144</c:v>
                </c:pt>
                <c:pt idx="3">
                  <c:v>129</c:v>
                </c:pt>
                <c:pt idx="4">
                  <c:v>119</c:v>
                </c:pt>
                <c:pt idx="5">
                  <c:v>60</c:v>
                </c:pt>
                <c:pt idx="6">
                  <c:v>18</c:v>
                </c:pt>
                <c:pt idx="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61-45EA-99F4-4E726A35C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61382160"/>
        <c:axId val="1061382992"/>
      </c:barChart>
      <c:catAx>
        <c:axId val="106138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061382992"/>
        <c:crosses val="autoZero"/>
        <c:auto val="1"/>
        <c:lblAlgn val="ctr"/>
        <c:lblOffset val="100"/>
        <c:noMultiLvlLbl val="0"/>
      </c:catAx>
      <c:valAx>
        <c:axId val="106138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061382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[23.04 Reporte CRM - Hasta abril 2023 v2.xlsx]Book 2.1_Casos registrados!TablaDinámica2</c:name>
    <c:fmtId val="11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'Book 2.1_Casos registrados'!$C$381:$C$382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'Book 2.1_Casos registrados'!$B$383:$B$387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'Book 2.1_Casos registrados'!$C$383:$C$387</c:f>
              <c:numCache>
                <c:formatCode>General</c:formatCode>
                <c:ptCount val="4"/>
                <c:pt idx="0">
                  <c:v>1659</c:v>
                </c:pt>
                <c:pt idx="1">
                  <c:v>3251</c:v>
                </c:pt>
                <c:pt idx="2">
                  <c:v>3798</c:v>
                </c:pt>
                <c:pt idx="3">
                  <c:v>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21-4B49-B37F-F2ECA6D0599D}"/>
            </c:ext>
          </c:extLst>
        </c:ser>
        <c:ser>
          <c:idx val="1"/>
          <c:order val="1"/>
          <c:tx>
            <c:strRef>
              <c:f>'Book 2.1_Casos registrados'!$D$381:$D$382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'Book 2.1_Casos registrados'!$B$383:$B$387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'Book 2.1_Casos registrados'!$D$383:$D$387</c:f>
              <c:numCache>
                <c:formatCode>General</c:formatCode>
                <c:ptCount val="4"/>
                <c:pt idx="0">
                  <c:v>525</c:v>
                </c:pt>
                <c:pt idx="1">
                  <c:v>296</c:v>
                </c:pt>
                <c:pt idx="2">
                  <c:v>1364</c:v>
                </c:pt>
                <c:pt idx="3">
                  <c:v>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21-4B49-B37F-F2ECA6D0599D}"/>
            </c:ext>
          </c:extLst>
        </c:ser>
        <c:ser>
          <c:idx val="2"/>
          <c:order val="2"/>
          <c:tx>
            <c:strRef>
              <c:f>'Book 2.1_Casos registrados'!$E$381:$E$382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'Book 2.1_Casos registrados'!$B$383:$B$387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'Book 2.1_Casos registrados'!$E$383:$E$387</c:f>
              <c:numCache>
                <c:formatCode>General</c:formatCode>
                <c:ptCount val="4"/>
                <c:pt idx="0">
                  <c:v>209</c:v>
                </c:pt>
                <c:pt idx="1">
                  <c:v>138</c:v>
                </c:pt>
                <c:pt idx="2">
                  <c:v>326</c:v>
                </c:pt>
                <c:pt idx="3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21-4B49-B37F-F2ECA6D05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95660255"/>
        <c:axId val="1895675647"/>
      </c:barChart>
      <c:catAx>
        <c:axId val="1895660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95675647"/>
        <c:crosses val="autoZero"/>
        <c:auto val="1"/>
        <c:lblAlgn val="ctr"/>
        <c:lblOffset val="100"/>
        <c:noMultiLvlLbl val="0"/>
      </c:catAx>
      <c:valAx>
        <c:axId val="18956756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956602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RECLAMO/QUEJA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'Book 2.1_Casos registrados'!$B$368</c:f>
              <c:strCache>
                <c:ptCount val="1"/>
                <c:pt idx="0">
                  <c:v>Reclamo / Queja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0-B70D-44CF-A524-60460DA479BC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registrados'!$C$368:$O$368</c:f>
              <c:numCache>
                <c:formatCode>General</c:formatCode>
                <c:ptCount val="13"/>
                <c:pt idx="0">
                  <c:v>26</c:v>
                </c:pt>
                <c:pt idx="1">
                  <c:v>30</c:v>
                </c:pt>
                <c:pt idx="2">
                  <c:v>38</c:v>
                </c:pt>
                <c:pt idx="3">
                  <c:v>22</c:v>
                </c:pt>
                <c:pt idx="4">
                  <c:v>19</c:v>
                </c:pt>
                <c:pt idx="5">
                  <c:v>40</c:v>
                </c:pt>
                <c:pt idx="6">
                  <c:v>27</c:v>
                </c:pt>
                <c:pt idx="7">
                  <c:v>30</c:v>
                </c:pt>
                <c:pt idx="8">
                  <c:v>17</c:v>
                </c:pt>
                <c:pt idx="9">
                  <c:v>11</c:v>
                </c:pt>
                <c:pt idx="10">
                  <c:v>10</c:v>
                </c:pt>
                <c:pt idx="11">
                  <c:v>27</c:v>
                </c:pt>
                <c:pt idx="12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02-4FB2-B702-BD2B06727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tx1">
                      <a:lumMod val="5000"/>
                      <a:lumOff val="95000"/>
                    </a:schemeClr>
                  </a:gs>
                  <a:gs pos="0">
                    <a:schemeClr val="tx1">
                      <a:lumMod val="25000"/>
                      <a:lumOff val="7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[23.04 Reporte CRM - Hasta abril 2023 v2.xlsx]Book 2.2_Reclamos!TablaDinámica9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TENDENCIA SERVICIOS ADICIONALES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'Book 2.2_Reclamos'!$R$1:$R$2</c:f>
              <c:strCache>
                <c:ptCount val="1"/>
                <c:pt idx="0">
                  <c:v>SEDE CAÑETE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2.2_Reclamos'!$R$3:$R$11</c:f>
              <c:numCache>
                <c:formatCode>_("S/"* #,##0.00_);_("S/"* \(#,##0.00\);_("S/"* "-"??_);_(@_)</c:formatCode>
                <c:ptCount val="9"/>
                <c:pt idx="0">
                  <c:v>2940</c:v>
                </c:pt>
                <c:pt idx="1">
                  <c:v>2480</c:v>
                </c:pt>
                <c:pt idx="2">
                  <c:v>3150</c:v>
                </c:pt>
                <c:pt idx="3">
                  <c:v>2150</c:v>
                </c:pt>
                <c:pt idx="4">
                  <c:v>4620</c:v>
                </c:pt>
                <c:pt idx="5">
                  <c:v>2010</c:v>
                </c:pt>
                <c:pt idx="6">
                  <c:v>2310</c:v>
                </c:pt>
                <c:pt idx="7">
                  <c:v>2110</c:v>
                </c:pt>
                <c:pt idx="8">
                  <c:v>2830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53-41F2-9DAF-9CEDA6DD3502}"/>
            </c:ext>
          </c:extLst>
        </c:ser>
        <c:ser>
          <c:idx val="1"/>
          <c:order val="1"/>
          <c:tx>
            <c:strRef>
              <c:f>'Book 2.2_Reclamos'!$S$1:$S$2</c:f>
              <c:strCache>
                <c:ptCount val="1"/>
                <c:pt idx="0">
                  <c:v>SEDE CHICLAYO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2.2_Reclamos'!$S$3:$S$11</c:f>
              <c:numCache>
                <c:formatCode>_("S/"* #,##0.00_);_("S/"* \(#,##0.00\);_("S/"* "-"??_);_(@_)</c:formatCode>
                <c:ptCount val="9"/>
                <c:pt idx="0">
                  <c:v>900</c:v>
                </c:pt>
                <c:pt idx="1">
                  <c:v>1450</c:v>
                </c:pt>
                <c:pt idx="2">
                  <c:v>2060</c:v>
                </c:pt>
                <c:pt idx="3">
                  <c:v>3240</c:v>
                </c:pt>
                <c:pt idx="4">
                  <c:v>1920</c:v>
                </c:pt>
                <c:pt idx="5">
                  <c:v>2130</c:v>
                </c:pt>
                <c:pt idx="6">
                  <c:v>1490</c:v>
                </c:pt>
                <c:pt idx="7">
                  <c:v>1742</c:v>
                </c:pt>
                <c:pt idx="8">
                  <c:v>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8-4926-B526-98F50F92BE50}"/>
            </c:ext>
          </c:extLst>
        </c:ser>
        <c:ser>
          <c:idx val="2"/>
          <c:order val="2"/>
          <c:tx>
            <c:strRef>
              <c:f>'Book 2.2_Reclamos'!$T$1:$T$2</c:f>
              <c:strCache>
                <c:ptCount val="1"/>
                <c:pt idx="0">
                  <c:v>SEDE CHIMBOTE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2.2_Reclamos'!$T$3:$T$11</c:f>
              <c:numCache>
                <c:formatCode>_("S/"* #,##0.00_);_("S/"* \(#,##0.00\);_("S/"* "-"??_);_(@_)</c:formatCode>
                <c:ptCount val="9"/>
                <c:pt idx="0">
                  <c:v>460</c:v>
                </c:pt>
                <c:pt idx="1">
                  <c:v>30</c:v>
                </c:pt>
                <c:pt idx="2">
                  <c:v>30</c:v>
                </c:pt>
                <c:pt idx="4">
                  <c:v>30</c:v>
                </c:pt>
                <c:pt idx="6">
                  <c:v>1140</c:v>
                </c:pt>
                <c:pt idx="7">
                  <c:v>370</c:v>
                </c:pt>
                <c:pt idx="8">
                  <c:v>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98-4926-B526-98F50F92BE50}"/>
            </c:ext>
          </c:extLst>
        </c:ser>
        <c:ser>
          <c:idx val="3"/>
          <c:order val="3"/>
          <c:tx>
            <c:strRef>
              <c:f>'Book 2.2_Reclamos'!$U$1:$U$2</c:f>
              <c:strCache>
                <c:ptCount val="1"/>
                <c:pt idx="0">
                  <c:v>SEDE CORONA DEL FRAILE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2.2_Reclamos'!$U$3:$U$11</c:f>
              <c:numCache>
                <c:formatCode>_("S/"* #,##0.00_);_("S/"* \(#,##0.00\);_("S/"* "-"??_);_(@_)</c:formatCode>
                <c:ptCount val="9"/>
                <c:pt idx="0">
                  <c:v>4240</c:v>
                </c:pt>
                <c:pt idx="1">
                  <c:v>7169</c:v>
                </c:pt>
                <c:pt idx="2">
                  <c:v>3313</c:v>
                </c:pt>
                <c:pt idx="3">
                  <c:v>4776</c:v>
                </c:pt>
                <c:pt idx="4">
                  <c:v>6930</c:v>
                </c:pt>
                <c:pt idx="5">
                  <c:v>5141</c:v>
                </c:pt>
                <c:pt idx="6">
                  <c:v>7185</c:v>
                </c:pt>
                <c:pt idx="7">
                  <c:v>28490</c:v>
                </c:pt>
                <c:pt idx="8">
                  <c:v>6430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98-4926-B526-98F50F92BE50}"/>
            </c:ext>
          </c:extLst>
        </c:ser>
        <c:ser>
          <c:idx val="4"/>
          <c:order val="4"/>
          <c:tx>
            <c:strRef>
              <c:f>'Book 2.2_Reclamos'!$V$1:$V$2</c:f>
              <c:strCache>
                <c:ptCount val="1"/>
                <c:pt idx="0">
                  <c:v>SEDE CUSCO I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2.2_Reclamos'!$V$3:$V$11</c:f>
              <c:numCache>
                <c:formatCode>_("S/"* #,##0.00_);_("S/"* \(#,##0.00\);_("S/"* "-"??_);_(@_)</c:formatCode>
                <c:ptCount val="9"/>
                <c:pt idx="0">
                  <c:v>2850</c:v>
                </c:pt>
                <c:pt idx="1">
                  <c:v>1810.1</c:v>
                </c:pt>
                <c:pt idx="2">
                  <c:v>18230</c:v>
                </c:pt>
                <c:pt idx="3">
                  <c:v>8754</c:v>
                </c:pt>
                <c:pt idx="4">
                  <c:v>3846</c:v>
                </c:pt>
                <c:pt idx="5">
                  <c:v>3120</c:v>
                </c:pt>
                <c:pt idx="6">
                  <c:v>5780</c:v>
                </c:pt>
                <c:pt idx="7">
                  <c:v>24074</c:v>
                </c:pt>
                <c:pt idx="8">
                  <c:v>2374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98-4926-B526-98F50F92BE50}"/>
            </c:ext>
          </c:extLst>
        </c:ser>
        <c:ser>
          <c:idx val="5"/>
          <c:order val="5"/>
          <c:tx>
            <c:strRef>
              <c:f>'Book 2.2_Reclamos'!$W$1:$W$2</c:f>
              <c:strCache>
                <c:ptCount val="1"/>
                <c:pt idx="0">
                  <c:v>SEDE CUSCO II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2.2_Reclamos'!$W$3:$W$11</c:f>
              <c:numCache>
                <c:formatCode>_("S/"* #,##0.00_);_("S/"* \(#,##0.00\);_("S/"* "-"??_);_(@_)</c:formatCode>
                <c:ptCount val="9"/>
                <c:pt idx="0">
                  <c:v>19590</c:v>
                </c:pt>
                <c:pt idx="1">
                  <c:v>71410</c:v>
                </c:pt>
                <c:pt idx="2">
                  <c:v>25490</c:v>
                </c:pt>
                <c:pt idx="3">
                  <c:v>15662</c:v>
                </c:pt>
                <c:pt idx="4">
                  <c:v>36878</c:v>
                </c:pt>
                <c:pt idx="5">
                  <c:v>6260</c:v>
                </c:pt>
                <c:pt idx="6">
                  <c:v>14540</c:v>
                </c:pt>
                <c:pt idx="7">
                  <c:v>6480</c:v>
                </c:pt>
                <c:pt idx="8">
                  <c:v>4276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98-4926-B526-98F50F92BE50}"/>
            </c:ext>
          </c:extLst>
        </c:ser>
        <c:ser>
          <c:idx val="6"/>
          <c:order val="6"/>
          <c:tx>
            <c:strRef>
              <c:f>'Book 2.2_Reclamos'!$X$1:$X$2</c:f>
              <c:strCache>
                <c:ptCount val="1"/>
                <c:pt idx="0">
                  <c:v>SEDE LAMBAYEQUE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2.2_Reclamos'!$X$3:$X$11</c:f>
              <c:numCache>
                <c:formatCode>_("S/"* #,##0.00_);_("S/"* \(#,##0.00\);_("S/"* "-"??_);_(@_)</c:formatCode>
                <c:ptCount val="9"/>
                <c:pt idx="0">
                  <c:v>190</c:v>
                </c:pt>
                <c:pt idx="1">
                  <c:v>550</c:v>
                </c:pt>
                <c:pt idx="2">
                  <c:v>340</c:v>
                </c:pt>
                <c:pt idx="3">
                  <c:v>320</c:v>
                </c:pt>
                <c:pt idx="4">
                  <c:v>140</c:v>
                </c:pt>
                <c:pt idx="5">
                  <c:v>380</c:v>
                </c:pt>
                <c:pt idx="6">
                  <c:v>420</c:v>
                </c:pt>
                <c:pt idx="7">
                  <c:v>550</c:v>
                </c:pt>
                <c:pt idx="8">
                  <c:v>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98-4926-B526-98F50F92BE50}"/>
            </c:ext>
          </c:extLst>
        </c:ser>
        <c:ser>
          <c:idx val="7"/>
          <c:order val="7"/>
          <c:tx>
            <c:strRef>
              <c:f>'Book 2.2_Reclamos'!$Y$1:$Y$2</c:f>
              <c:strCache>
                <c:ptCount val="1"/>
                <c:pt idx="0">
                  <c:v>SEDE SAN ANTONIO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2.2_Reclamos'!$Y$3:$Y$11</c:f>
              <c:numCache>
                <c:formatCode>_("S/"* #,##0.00_);_("S/"* \(#,##0.00\);_("S/"* "-"??_);_(@_)</c:formatCode>
                <c:ptCount val="9"/>
                <c:pt idx="0">
                  <c:v>86620</c:v>
                </c:pt>
                <c:pt idx="1">
                  <c:v>57558.2</c:v>
                </c:pt>
                <c:pt idx="2">
                  <c:v>58672</c:v>
                </c:pt>
                <c:pt idx="3">
                  <c:v>28314</c:v>
                </c:pt>
                <c:pt idx="4">
                  <c:v>38346</c:v>
                </c:pt>
                <c:pt idx="5">
                  <c:v>61859</c:v>
                </c:pt>
                <c:pt idx="6">
                  <c:v>52570</c:v>
                </c:pt>
                <c:pt idx="7">
                  <c:v>37725</c:v>
                </c:pt>
                <c:pt idx="8">
                  <c:v>56486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298-4926-B526-98F50F92B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6601439"/>
        <c:axId val="1476597279"/>
      </c:lineChart>
      <c:catAx>
        <c:axId val="14766014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476597279"/>
        <c:crosses val="autoZero"/>
        <c:auto val="1"/>
        <c:lblAlgn val="ctr"/>
        <c:lblOffset val="100"/>
        <c:noMultiLvlLbl val="0"/>
      </c:catAx>
      <c:valAx>
        <c:axId val="14765972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S/&quot;* #,##0.00_);_(&quot;S/&quot;* \(#,##0.00\);_(&quot;S/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4766014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INGRESO TOTAL SERVICIO ADICIONAL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'Book 2.2_Reclamos'!$B$11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2.2_Reclamos'!$C$1:$M$1</c:f>
              <c:strCache>
                <c:ptCount val="1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2.2_Reclamos'!$C$11:$M$11</c:f>
              <c:numCache>
                <c:formatCode>_("S/"* #,##0.00_);_("S/"* \(#,##0.00\);_("S/"* "-"??_);_(@_)</c:formatCode>
                <c:ptCount val="11"/>
                <c:pt idx="0">
                  <c:v>117790</c:v>
                </c:pt>
                <c:pt idx="1">
                  <c:v>142457.29999999999</c:v>
                </c:pt>
                <c:pt idx="2">
                  <c:v>111285</c:v>
                </c:pt>
                <c:pt idx="3">
                  <c:v>63216</c:v>
                </c:pt>
                <c:pt idx="4">
                  <c:v>92710</c:v>
                </c:pt>
                <c:pt idx="5">
                  <c:v>80900</c:v>
                </c:pt>
                <c:pt idx="6">
                  <c:v>85435</c:v>
                </c:pt>
                <c:pt idx="7">
                  <c:v>101541</c:v>
                </c:pt>
                <c:pt idx="8">
                  <c:v>74466</c:v>
                </c:pt>
                <c:pt idx="9">
                  <c:v>59098.1</c:v>
                </c:pt>
                <c:pt idx="10">
                  <c:v>100978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B3-442D-8AA8-0CF1CB13E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960687"/>
        <c:axId val="209950703"/>
      </c:lineChart>
      <c:catAx>
        <c:axId val="209960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9950703"/>
        <c:crosses val="autoZero"/>
        <c:auto val="1"/>
        <c:lblAlgn val="ctr"/>
        <c:lblOffset val="100"/>
        <c:noMultiLvlLbl val="0"/>
      </c:catAx>
      <c:valAx>
        <c:axId val="2099507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S/&quot;* #,##0.00_);_(&quot;S/&quot;* \(#,##0.00\);_(&quot;S/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99606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'Book 2.2_Reclamos'!$R$95</c:f>
              <c:strCache>
                <c:ptCount val="1"/>
                <c:pt idx="0">
                  <c:v>SEDE CHIMBOTE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2.2_Reclamos'!$S$94:$AD$94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'Book 2.2_Reclamos'!$S$95:$AD$95</c:f>
              <c:numCache>
                <c:formatCode>_-"S/"* #,##0.00_-;\-"S/"* #,##0.00_-;_-"S/"* "-"??_-;_-@_-</c:formatCode>
                <c:ptCount val="12"/>
                <c:pt idx="0">
                  <c:v>117790</c:v>
                </c:pt>
                <c:pt idx="1">
                  <c:v>8866</c:v>
                </c:pt>
                <c:pt idx="2">
                  <c:v>11215</c:v>
                </c:pt>
                <c:pt idx="3">
                  <c:v>11713</c:v>
                </c:pt>
                <c:pt idx="4">
                  <c:v>19572</c:v>
                </c:pt>
                <c:pt idx="5">
                  <c:v>24738</c:v>
                </c:pt>
                <c:pt idx="6">
                  <c:v>50915</c:v>
                </c:pt>
                <c:pt idx="7">
                  <c:v>84645</c:v>
                </c:pt>
                <c:pt idx="8">
                  <c:v>137435</c:v>
                </c:pt>
                <c:pt idx="9">
                  <c:v>72478</c:v>
                </c:pt>
                <c:pt idx="10">
                  <c:v>57382.5</c:v>
                </c:pt>
                <c:pt idx="11">
                  <c:v>116909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D9-411D-A8E3-90D4A5821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037856"/>
        <c:axId val="57023296"/>
      </c:lineChart>
      <c:catAx>
        <c:axId val="5703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7023296"/>
        <c:crosses val="autoZero"/>
        <c:auto val="1"/>
        <c:lblAlgn val="ctr"/>
        <c:lblOffset val="100"/>
        <c:noMultiLvlLbl val="0"/>
      </c:catAx>
      <c:valAx>
        <c:axId val="5702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&quot;S/&quot;* #,##0.00_-;\-&quot;S/&quot;* #,##0.00_-;_-&quot;S/&quot;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703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[23.04 Reporte CRM - Hasta abril 2023 v2.xlsx]Book 2.1_Casos registrados!TablaDinámica2</c:name>
    <c:fmtId val="1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HISTORICO DE ATENCION CRM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6">
              <a:lumMod val="60000"/>
              <a:lumOff val="40000"/>
            </a:schemeClr>
          </a:solidFill>
          <a:ln>
            <a:solidFill>
              <a:schemeClr val="accent6">
                <a:lumMod val="60000"/>
                <a:lumOff val="40000"/>
              </a:scheme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0070C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FF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6">
              <a:lumMod val="60000"/>
              <a:lumOff val="40000"/>
            </a:schemeClr>
          </a:solidFill>
          <a:ln>
            <a:solidFill>
              <a:schemeClr val="accent6">
                <a:lumMod val="60000"/>
                <a:lumOff val="40000"/>
              </a:schemeClr>
            </a:solidFill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2.5939717635046242E-2"/>
          <c:y val="8.3865425397344262E-2"/>
          <c:w val="0.85371201916468675"/>
          <c:h val="0.819155665480034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'Book 2.1_Casos registrados'!$C$381:$C$382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registrados'!$B$383:$B$387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'Book 2.1_Casos registrados'!$C$383:$C$387</c:f>
              <c:numCache>
                <c:formatCode>General</c:formatCode>
                <c:ptCount val="4"/>
                <c:pt idx="0">
                  <c:v>1659</c:v>
                </c:pt>
                <c:pt idx="1">
                  <c:v>3251</c:v>
                </c:pt>
                <c:pt idx="2">
                  <c:v>3798</c:v>
                </c:pt>
                <c:pt idx="3">
                  <c:v>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63-4708-9B8B-B27471AF1743}"/>
            </c:ext>
          </c:extLst>
        </c:ser>
        <c:ser>
          <c:idx val="1"/>
          <c:order val="1"/>
          <c:tx>
            <c:strRef>
              <c:f>'Book 2.1_Casos registrados'!$D$381:$D$382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registrados'!$B$383:$B$387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'Book 2.1_Casos registrados'!$D$383:$D$387</c:f>
              <c:numCache>
                <c:formatCode>General</c:formatCode>
                <c:ptCount val="4"/>
                <c:pt idx="0">
                  <c:v>525</c:v>
                </c:pt>
                <c:pt idx="1">
                  <c:v>296</c:v>
                </c:pt>
                <c:pt idx="2">
                  <c:v>1364</c:v>
                </c:pt>
                <c:pt idx="3">
                  <c:v>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63-4708-9B8B-B27471AF1743}"/>
            </c:ext>
          </c:extLst>
        </c:ser>
        <c:ser>
          <c:idx val="2"/>
          <c:order val="2"/>
          <c:tx>
            <c:strRef>
              <c:f>'Book 2.1_Casos registrados'!$E$381:$E$382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registrados'!$B$383:$B$387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'Book 2.1_Casos registrados'!$E$383:$E$387</c:f>
              <c:numCache>
                <c:formatCode>General</c:formatCode>
                <c:ptCount val="4"/>
                <c:pt idx="0">
                  <c:v>209</c:v>
                </c:pt>
                <c:pt idx="1">
                  <c:v>138</c:v>
                </c:pt>
                <c:pt idx="2">
                  <c:v>326</c:v>
                </c:pt>
                <c:pt idx="3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63-4708-9B8B-B27471AF1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95660255"/>
        <c:axId val="1895675647"/>
      </c:barChart>
      <c:catAx>
        <c:axId val="1895660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95675647"/>
        <c:crosses val="autoZero"/>
        <c:auto val="1"/>
        <c:lblAlgn val="ctr"/>
        <c:lblOffset val="100"/>
        <c:noMultiLvlLbl val="0"/>
      </c:catAx>
      <c:valAx>
        <c:axId val="189567564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956602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sz="2000"/>
              <a:t>CONSULTA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2.7239112399462213E-2"/>
          <c:y val="0.12761901433132303"/>
          <c:w val="0.95610368770294674"/>
          <c:h val="0.80185002001367445"/>
        </c:manualLayout>
      </c:layout>
      <c:lineChart>
        <c:grouping val="standard"/>
        <c:varyColors val="0"/>
        <c:ser>
          <c:idx val="4"/>
          <c:order val="0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F5-4D96-A85B-B4934E8124C4}"/>
            </c:ext>
          </c:extLst>
        </c:ser>
        <c:ser>
          <c:idx val="5"/>
          <c:order val="1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registrados'!$C$367:$H$367</c:f>
              <c:numCache>
                <c:formatCode>General</c:formatCode>
                <c:ptCount val="6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  <c:pt idx="5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F5-4D96-A85B-B4934E8124C4}"/>
            </c:ext>
          </c:extLst>
        </c:ser>
        <c:ser>
          <c:idx val="6"/>
          <c:order val="2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F5-4D96-A85B-B4934E8124C4}"/>
            </c:ext>
          </c:extLst>
        </c:ser>
        <c:ser>
          <c:idx val="7"/>
          <c:order val="3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registrados'!$C$367:$H$367</c:f>
              <c:numCache>
                <c:formatCode>General</c:formatCode>
                <c:ptCount val="6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  <c:pt idx="5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F5-4D96-A85B-B4934E8124C4}"/>
            </c:ext>
          </c:extLst>
        </c:ser>
        <c:ser>
          <c:idx val="0"/>
          <c:order val="4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4F5-4D96-A85B-B4934E8124C4}"/>
            </c:ext>
          </c:extLst>
        </c:ser>
        <c:ser>
          <c:idx val="2"/>
          <c:order val="5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registrados'!$C$367:$H$367</c:f>
              <c:numCache>
                <c:formatCode>General</c:formatCode>
                <c:ptCount val="6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  <c:pt idx="5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F5-4D96-A85B-B4934E8124C4}"/>
            </c:ext>
          </c:extLst>
        </c:ser>
        <c:ser>
          <c:idx val="3"/>
          <c:order val="6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4F5-4D96-A85B-B4934E8124C4}"/>
            </c:ext>
          </c:extLst>
        </c:ser>
        <c:ser>
          <c:idx val="1"/>
          <c:order val="7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registrados'!$C$367:$O$367</c:f>
              <c:numCache>
                <c:formatCode>General</c:formatCode>
                <c:ptCount val="13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  <c:pt idx="5">
                  <c:v>114</c:v>
                </c:pt>
                <c:pt idx="6">
                  <c:v>67</c:v>
                </c:pt>
                <c:pt idx="7">
                  <c:v>79</c:v>
                </c:pt>
                <c:pt idx="8">
                  <c:v>73</c:v>
                </c:pt>
                <c:pt idx="9">
                  <c:v>34</c:v>
                </c:pt>
                <c:pt idx="10">
                  <c:v>103</c:v>
                </c:pt>
                <c:pt idx="11">
                  <c:v>241</c:v>
                </c:pt>
                <c:pt idx="12">
                  <c:v>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4F5-4D96-A85B-B4934E812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sz="2000"/>
              <a:t>REQUERIMIENTO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'Book 2.1_Casos registrados'!$B$366</c:f>
              <c:strCache>
                <c:ptCount val="1"/>
                <c:pt idx="0">
                  <c:v>Requerimiento</c:v>
                </c:pt>
              </c:strCache>
            </c:strRef>
          </c:tx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registrados'!$C$366:$G$366</c:f>
              <c:numCache>
                <c:formatCode>General</c:formatCode>
                <c:ptCount val="5"/>
                <c:pt idx="0">
                  <c:v>405</c:v>
                </c:pt>
                <c:pt idx="1">
                  <c:v>293</c:v>
                </c:pt>
                <c:pt idx="2">
                  <c:v>527</c:v>
                </c:pt>
                <c:pt idx="3">
                  <c:v>311</c:v>
                </c:pt>
                <c:pt idx="4">
                  <c:v>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23-4AAE-92A4-2A7357CABF6A}"/>
            </c:ext>
          </c:extLst>
        </c:ser>
        <c:ser>
          <c:idx val="0"/>
          <c:order val="1"/>
          <c:tx>
            <c:strRef>
              <c:f>'Book 2.1_Casos registrados'!$B$366</c:f>
              <c:strCache>
                <c:ptCount val="1"/>
                <c:pt idx="0">
                  <c:v>Requerimiento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registrados'!$C$366:$O$366</c:f>
              <c:numCache>
                <c:formatCode>General</c:formatCode>
                <c:ptCount val="13"/>
                <c:pt idx="0">
                  <c:v>405</c:v>
                </c:pt>
                <c:pt idx="1">
                  <c:v>293</c:v>
                </c:pt>
                <c:pt idx="2">
                  <c:v>527</c:v>
                </c:pt>
                <c:pt idx="3">
                  <c:v>311</c:v>
                </c:pt>
                <c:pt idx="4">
                  <c:v>294</c:v>
                </c:pt>
                <c:pt idx="5">
                  <c:v>348</c:v>
                </c:pt>
                <c:pt idx="6">
                  <c:v>287</c:v>
                </c:pt>
                <c:pt idx="7">
                  <c:v>197</c:v>
                </c:pt>
                <c:pt idx="8">
                  <c:v>233</c:v>
                </c:pt>
                <c:pt idx="9">
                  <c:v>139</c:v>
                </c:pt>
                <c:pt idx="10">
                  <c:v>227</c:v>
                </c:pt>
                <c:pt idx="11">
                  <c:v>347</c:v>
                </c:pt>
                <c:pt idx="12">
                  <c:v>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23-4AAE-92A4-2A7357CAB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RECLAMO/QUEJA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'Book 2.1_Casos registrados'!$B$368</c:f>
              <c:strCache>
                <c:ptCount val="1"/>
                <c:pt idx="0">
                  <c:v>Reclamo / Queja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0-EE9B-41BF-B32B-F7BEB76B342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registrados'!$C$368:$O$368</c:f>
              <c:numCache>
                <c:formatCode>General</c:formatCode>
                <c:ptCount val="13"/>
                <c:pt idx="0">
                  <c:v>26</c:v>
                </c:pt>
                <c:pt idx="1">
                  <c:v>30</c:v>
                </c:pt>
                <c:pt idx="2">
                  <c:v>38</c:v>
                </c:pt>
                <c:pt idx="3">
                  <c:v>22</c:v>
                </c:pt>
                <c:pt idx="4">
                  <c:v>19</c:v>
                </c:pt>
                <c:pt idx="5">
                  <c:v>40</c:v>
                </c:pt>
                <c:pt idx="6">
                  <c:v>27</c:v>
                </c:pt>
                <c:pt idx="7">
                  <c:v>30</c:v>
                </c:pt>
                <c:pt idx="8">
                  <c:v>17</c:v>
                </c:pt>
                <c:pt idx="9">
                  <c:v>11</c:v>
                </c:pt>
                <c:pt idx="10">
                  <c:v>10</c:v>
                </c:pt>
                <c:pt idx="11">
                  <c:v>27</c:v>
                </c:pt>
                <c:pt idx="12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9B-41BF-B32B-F7BEB76B3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Consulta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'Pareto(consulta_reclamo_requer)'!$B$2</c:f>
              <c:strCache>
                <c:ptCount val="1"/>
                <c:pt idx="0">
                  <c:v>Cuenta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9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5F-484C-B153-DA1FC848997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'Pareto(consulta_reclamo_requer)'!$A$3:$A$37</c:f>
              <c:strCache>
                <c:ptCount val="35"/>
                <c:pt idx="0">
                  <c:v>Horario misa /Presentacion de coro /Alquiler de Sillas o Toldo</c:v>
                </c:pt>
                <c:pt idx="1">
                  <c:v>Copia de Estado de Cuenta</c:v>
                </c:pt>
                <c:pt idx="2">
                  <c:v>Reprogramacion de Cuotas</c:v>
                </c:pt>
                <c:pt idx="3">
                  <c:v>Uso de Espacio NF</c:v>
                </c:pt>
                <c:pt idx="4">
                  <c:v>Certificado de Uso</c:v>
                </c:pt>
                <c:pt idx="5">
                  <c:v>Copia de Contrato - Constancia de Ubicacion - Constancia de Sepultura</c:v>
                </c:pt>
                <c:pt idx="6">
                  <c:v>Copia de Contrato</c:v>
                </c:pt>
                <c:pt idx="7">
                  <c:v>Cambio de Titularidad Sin Deuda</c:v>
                </c:pt>
                <c:pt idx="8">
                  <c:v>Espera en Servicio - Responso inadecuado</c:v>
                </c:pt>
                <c:pt idx="9">
                  <c:v>Traslado interno / Traslado externo</c:v>
                </c:pt>
                <c:pt idx="10">
                  <c:v>Instalacion de Lapida</c:v>
                </c:pt>
                <c:pt idx="11">
                  <c:v>Cambio Titularidad con Deuda</c:v>
                </c:pt>
                <c:pt idx="12">
                  <c:v>Direc. Domiciliaria Correspondencia Email Telef Celular Fijo</c:v>
                </c:pt>
                <c:pt idx="13">
                  <c:v>Cambio de Floreros</c:v>
                </c:pt>
                <c:pt idx="14">
                  <c:v>Instalacion de Placa</c:v>
                </c:pt>
                <c:pt idx="15">
                  <c:v>Transmision de Responso</c:v>
                </c:pt>
                <c:pt idx="16">
                  <c:v>Venta de Floreros</c:v>
                </c:pt>
                <c:pt idx="17">
                  <c:v>Autorizacion de Ingreso</c:v>
                </c:pt>
                <c:pt idx="18">
                  <c:v>Compra de Lapida</c:v>
                </c:pt>
                <c:pt idx="19">
                  <c:v>Podado Riego Nivelacion Cmb.Grass Limpieza Refaccion Repintado Fumigacion Filtracion Cmb.Luna</c:v>
                </c:pt>
                <c:pt idx="20">
                  <c:v>Floreros</c:v>
                </c:pt>
                <c:pt idx="21">
                  <c:v>Horario de Atencion</c:v>
                </c:pt>
                <c:pt idx="22">
                  <c:v>Uso de Espacio NF no Paso Periodo de Carencia</c:v>
                </c:pt>
                <c:pt idx="23">
                  <c:v>Cambio de Codigo de Sepultura</c:v>
                </c:pt>
                <c:pt idx="24">
                  <c:v>Lapida por Formato</c:v>
                </c:pt>
                <c:pt idx="25">
                  <c:v>Lapida Rota</c:v>
                </c:pt>
                <c:pt idx="26">
                  <c:v>Arreglo Floral</c:v>
                </c:pt>
                <c:pt idx="27">
                  <c:v>Construccion de Mausoleo</c:v>
                </c:pt>
                <c:pt idx="28">
                  <c:v>Modificacion de Datos a Solicitud del Cliente</c:v>
                </c:pt>
                <c:pt idx="29">
                  <c:v>Repintado de Lapida sin Garantia</c:v>
                </c:pt>
                <c:pt idx="30">
                  <c:v>Flores / Jardineras / Lapida / Fotografia</c:v>
                </c:pt>
                <c:pt idx="31">
                  <c:v>Copia de Boleta de Ventas</c:v>
                </c:pt>
                <c:pt idx="32">
                  <c:v>Modificacion de datos en Lapida por error</c:v>
                </c:pt>
                <c:pt idx="33">
                  <c:v>Atencion del Consejero</c:v>
                </c:pt>
                <c:pt idx="34">
                  <c:v>El Padre llego tarde/Cruce de Horarios/El Coro no se pressento/Limpieza/Alquiler de Sillas o Toldo</c:v>
                </c:pt>
              </c:strCache>
            </c:strRef>
          </c:cat>
          <c:val>
            <c:numRef>
              <c:f>'Pareto(consulta_reclamo_requer)'!$B$3:$B$37</c:f>
              <c:numCache>
                <c:formatCode>General</c:formatCode>
                <c:ptCount val="35"/>
                <c:pt idx="0">
                  <c:v>1312</c:v>
                </c:pt>
                <c:pt idx="1">
                  <c:v>0</c:v>
                </c:pt>
                <c:pt idx="2">
                  <c:v>191</c:v>
                </c:pt>
                <c:pt idx="3">
                  <c:v>123</c:v>
                </c:pt>
                <c:pt idx="4">
                  <c:v>99</c:v>
                </c:pt>
                <c:pt idx="5">
                  <c:v>65</c:v>
                </c:pt>
                <c:pt idx="6">
                  <c:v>59</c:v>
                </c:pt>
                <c:pt idx="7">
                  <c:v>65</c:v>
                </c:pt>
                <c:pt idx="8">
                  <c:v>55</c:v>
                </c:pt>
                <c:pt idx="9">
                  <c:v>60</c:v>
                </c:pt>
                <c:pt idx="10">
                  <c:v>41</c:v>
                </c:pt>
                <c:pt idx="11">
                  <c:v>30</c:v>
                </c:pt>
                <c:pt idx="12">
                  <c:v>29</c:v>
                </c:pt>
                <c:pt idx="13">
                  <c:v>18</c:v>
                </c:pt>
                <c:pt idx="14">
                  <c:v>22</c:v>
                </c:pt>
                <c:pt idx="15">
                  <c:v>15</c:v>
                </c:pt>
                <c:pt idx="16">
                  <c:v>15</c:v>
                </c:pt>
                <c:pt idx="17">
                  <c:v>13</c:v>
                </c:pt>
                <c:pt idx="18">
                  <c:v>22</c:v>
                </c:pt>
                <c:pt idx="19">
                  <c:v>9</c:v>
                </c:pt>
                <c:pt idx="20">
                  <c:v>5</c:v>
                </c:pt>
                <c:pt idx="21">
                  <c:v>5</c:v>
                </c:pt>
                <c:pt idx="22">
                  <c:v>9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4</c:v>
                </c:pt>
                <c:pt idx="31">
                  <c:v>2</c:v>
                </c:pt>
                <c:pt idx="32">
                  <c:v>2</c:v>
                </c:pt>
                <c:pt idx="33">
                  <c:v>1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AF-4F54-B47F-C6C4C3AB5F03}"/>
            </c:ext>
          </c:extLst>
        </c:ser>
        <c:ser>
          <c:idx val="1"/>
          <c:order val="1"/>
          <c:tx>
            <c:strRef>
              <c:f>'Pareto(consulta_reclamo_requer)'!$C$2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'Pareto(consulta_reclamo_requer)'!$A$3:$A$37</c:f>
              <c:strCache>
                <c:ptCount val="35"/>
                <c:pt idx="0">
                  <c:v>Horario misa /Presentacion de coro /Alquiler de Sillas o Toldo</c:v>
                </c:pt>
                <c:pt idx="1">
                  <c:v>Copia de Estado de Cuenta</c:v>
                </c:pt>
                <c:pt idx="2">
                  <c:v>Reprogramacion de Cuotas</c:v>
                </c:pt>
                <c:pt idx="3">
                  <c:v>Uso de Espacio NF</c:v>
                </c:pt>
                <c:pt idx="4">
                  <c:v>Certificado de Uso</c:v>
                </c:pt>
                <c:pt idx="5">
                  <c:v>Copia de Contrato - Constancia de Ubicacion - Constancia de Sepultura</c:v>
                </c:pt>
                <c:pt idx="6">
                  <c:v>Copia de Contrato</c:v>
                </c:pt>
                <c:pt idx="7">
                  <c:v>Cambio de Titularidad Sin Deuda</c:v>
                </c:pt>
                <c:pt idx="8">
                  <c:v>Espera en Servicio - Responso inadecuado</c:v>
                </c:pt>
                <c:pt idx="9">
                  <c:v>Traslado interno / Traslado externo</c:v>
                </c:pt>
                <c:pt idx="10">
                  <c:v>Instalacion de Lapida</c:v>
                </c:pt>
                <c:pt idx="11">
                  <c:v>Cambio Titularidad con Deuda</c:v>
                </c:pt>
                <c:pt idx="12">
                  <c:v>Direc. Domiciliaria Correspondencia Email Telef Celular Fijo</c:v>
                </c:pt>
                <c:pt idx="13">
                  <c:v>Cambio de Floreros</c:v>
                </c:pt>
                <c:pt idx="14">
                  <c:v>Instalacion de Placa</c:v>
                </c:pt>
                <c:pt idx="15">
                  <c:v>Transmision de Responso</c:v>
                </c:pt>
                <c:pt idx="16">
                  <c:v>Venta de Floreros</c:v>
                </c:pt>
                <c:pt idx="17">
                  <c:v>Autorizacion de Ingreso</c:v>
                </c:pt>
                <c:pt idx="18">
                  <c:v>Compra de Lapida</c:v>
                </c:pt>
                <c:pt idx="19">
                  <c:v>Podado Riego Nivelacion Cmb.Grass Limpieza Refaccion Repintado Fumigacion Filtracion Cmb.Luna</c:v>
                </c:pt>
                <c:pt idx="20">
                  <c:v>Floreros</c:v>
                </c:pt>
                <c:pt idx="21">
                  <c:v>Horario de Atencion</c:v>
                </c:pt>
                <c:pt idx="22">
                  <c:v>Uso de Espacio NF no Paso Periodo de Carencia</c:v>
                </c:pt>
                <c:pt idx="23">
                  <c:v>Cambio de Codigo de Sepultura</c:v>
                </c:pt>
                <c:pt idx="24">
                  <c:v>Lapida por Formato</c:v>
                </c:pt>
                <c:pt idx="25">
                  <c:v>Lapida Rota</c:v>
                </c:pt>
                <c:pt idx="26">
                  <c:v>Arreglo Floral</c:v>
                </c:pt>
                <c:pt idx="27">
                  <c:v>Construccion de Mausoleo</c:v>
                </c:pt>
                <c:pt idx="28">
                  <c:v>Modificacion de Datos a Solicitud del Cliente</c:v>
                </c:pt>
                <c:pt idx="29">
                  <c:v>Repintado de Lapida sin Garantia</c:v>
                </c:pt>
                <c:pt idx="30">
                  <c:v>Flores / Jardineras / Lapida / Fotografia</c:v>
                </c:pt>
                <c:pt idx="31">
                  <c:v>Copia de Boleta de Ventas</c:v>
                </c:pt>
                <c:pt idx="32">
                  <c:v>Modificacion de datos en Lapida por error</c:v>
                </c:pt>
                <c:pt idx="33">
                  <c:v>Atencion del Consejero</c:v>
                </c:pt>
                <c:pt idx="34">
                  <c:v>El Padre llego tarde/Cruce de Horarios/El Coro no se pressento/Limpieza/Alquiler de Sillas o Toldo</c:v>
                </c:pt>
              </c:strCache>
            </c:strRef>
          </c:cat>
          <c:val>
            <c:numRef>
              <c:f>'Pareto(consulta_reclamo_requer)'!$C$3:$C$37</c:f>
              <c:numCache>
                <c:formatCode>0.0%</c:formatCode>
                <c:ptCount val="35"/>
                <c:pt idx="0">
                  <c:v>0.57167755991285407</c:v>
                </c:pt>
                <c:pt idx="1">
                  <c:v>0</c:v>
                </c:pt>
                <c:pt idx="2">
                  <c:v>8.32244008714597E-2</c:v>
                </c:pt>
                <c:pt idx="3">
                  <c:v>5.3594771241830062E-2</c:v>
                </c:pt>
                <c:pt idx="4">
                  <c:v>4.3137254901960784E-2</c:v>
                </c:pt>
                <c:pt idx="5">
                  <c:v>2.8322440087145968E-2</c:v>
                </c:pt>
                <c:pt idx="6">
                  <c:v>2.570806100217865E-2</c:v>
                </c:pt>
                <c:pt idx="7">
                  <c:v>2.8322440087145968E-2</c:v>
                </c:pt>
                <c:pt idx="8">
                  <c:v>2.3965141612200435E-2</c:v>
                </c:pt>
                <c:pt idx="9">
                  <c:v>2.6143790849673203E-2</c:v>
                </c:pt>
                <c:pt idx="10">
                  <c:v>1.786492374727669E-2</c:v>
                </c:pt>
                <c:pt idx="11">
                  <c:v>1.3071895424836602E-2</c:v>
                </c:pt>
                <c:pt idx="12">
                  <c:v>1.2636165577342049E-2</c:v>
                </c:pt>
                <c:pt idx="13">
                  <c:v>7.8431372549019607E-3</c:v>
                </c:pt>
                <c:pt idx="14">
                  <c:v>9.5860566448801744E-3</c:v>
                </c:pt>
                <c:pt idx="15">
                  <c:v>6.5359477124183009E-3</c:v>
                </c:pt>
                <c:pt idx="16">
                  <c:v>6.5359477124183009E-3</c:v>
                </c:pt>
                <c:pt idx="17">
                  <c:v>5.664488017429194E-3</c:v>
                </c:pt>
                <c:pt idx="18">
                  <c:v>9.5860566448801744E-3</c:v>
                </c:pt>
                <c:pt idx="19">
                  <c:v>3.9215686274509803E-3</c:v>
                </c:pt>
                <c:pt idx="20">
                  <c:v>2.1786492374727671E-3</c:v>
                </c:pt>
                <c:pt idx="21">
                  <c:v>2.1786492374727671E-3</c:v>
                </c:pt>
                <c:pt idx="22">
                  <c:v>3.9215686274509803E-3</c:v>
                </c:pt>
                <c:pt idx="23">
                  <c:v>1.7429193899782135E-3</c:v>
                </c:pt>
                <c:pt idx="24">
                  <c:v>1.7429193899782135E-3</c:v>
                </c:pt>
                <c:pt idx="25">
                  <c:v>1.7429193899782135E-3</c:v>
                </c:pt>
                <c:pt idx="26">
                  <c:v>1.30718954248366E-3</c:v>
                </c:pt>
                <c:pt idx="27">
                  <c:v>1.30718954248366E-3</c:v>
                </c:pt>
                <c:pt idx="28">
                  <c:v>1.30718954248366E-3</c:v>
                </c:pt>
                <c:pt idx="29">
                  <c:v>1.30718954248366E-3</c:v>
                </c:pt>
                <c:pt idx="30">
                  <c:v>1.7429193899782135E-3</c:v>
                </c:pt>
                <c:pt idx="31">
                  <c:v>8.7145969498910673E-4</c:v>
                </c:pt>
                <c:pt idx="32">
                  <c:v>8.7145969498910673E-4</c:v>
                </c:pt>
                <c:pt idx="33">
                  <c:v>4.3572984749455336E-4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AF-4F54-B47F-C6C4C3AB5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39096719"/>
        <c:axId val="1839079247"/>
      </c:barChart>
      <c:lineChart>
        <c:grouping val="standard"/>
        <c:varyColors val="0"/>
        <c:ser>
          <c:idx val="2"/>
          <c:order val="2"/>
          <c:tx>
            <c:strRef>
              <c:f>'Pareto(consulta_reclamo_requer)'!$D$2</c:f>
              <c:strCache>
                <c:ptCount val="1"/>
                <c:pt idx="0">
                  <c:v>Acumulado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AF-4F54-B47F-C6C4C3AB5F0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AF-4F54-B47F-C6C4C3AB5F0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AF-4F54-B47F-C6C4C3AB5F0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AF-4F54-B47F-C6C4C3AB5F0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AF-4F54-B47F-C6C4C3AB5F0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AF-4F54-B47F-C6C4C3AB5F0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AF-4F54-B47F-C6C4C3AB5F0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AF-4F54-B47F-C6C4C3AB5F0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AF-4F54-B47F-C6C4C3AB5F0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8AF-4F54-B47F-C6C4C3AB5F03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8-48AF-4F54-B47F-C6C4C3AB5F0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8AF-4F54-B47F-C6C4C3AB5F0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AF-4F54-B47F-C6C4C3AB5F0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8AF-4F54-B47F-C6C4C3AB5F0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8AF-4F54-B47F-C6C4C3AB5F0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8AF-4F54-B47F-C6C4C3AB5F03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8AF-4F54-B47F-C6C4C3AB5F03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8AF-4F54-B47F-C6C4C3AB5F0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8AF-4F54-B47F-C6C4C3AB5F03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8AF-4F54-B47F-C6C4C3AB5F0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8AF-4F54-B47F-C6C4C3AB5F03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8AF-4F54-B47F-C6C4C3AB5F03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8AF-4F54-B47F-C6C4C3AB5F03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8AF-4F54-B47F-C6C4C3AB5F03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8AF-4F54-B47F-C6C4C3AB5F03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8AF-4F54-B47F-C6C4C3AB5F03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8AF-4F54-B47F-C6C4C3AB5F03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8AF-4F54-B47F-C6C4C3AB5F03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8AF-4F54-B47F-C6C4C3AB5F03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8AF-4F54-B47F-C6C4C3AB5F03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8AF-4F54-B47F-C6C4C3AB5F03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8AF-4F54-B47F-C6C4C3AB5F03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8AF-4F54-B47F-C6C4C3AB5F03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8AF-4F54-B47F-C6C4C3AB5F03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8AF-4F54-B47F-C6C4C3AB5F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'Pareto(consulta_reclamo_requer)'!$A$3:$A$37</c:f>
              <c:strCache>
                <c:ptCount val="35"/>
                <c:pt idx="0">
                  <c:v>Horario misa /Presentacion de coro /Alquiler de Sillas o Toldo</c:v>
                </c:pt>
                <c:pt idx="1">
                  <c:v>Copia de Estado de Cuenta</c:v>
                </c:pt>
                <c:pt idx="2">
                  <c:v>Reprogramacion de Cuotas</c:v>
                </c:pt>
                <c:pt idx="3">
                  <c:v>Uso de Espacio NF</c:v>
                </c:pt>
                <c:pt idx="4">
                  <c:v>Certificado de Uso</c:v>
                </c:pt>
                <c:pt idx="5">
                  <c:v>Copia de Contrato - Constancia de Ubicacion - Constancia de Sepultura</c:v>
                </c:pt>
                <c:pt idx="6">
                  <c:v>Copia de Contrato</c:v>
                </c:pt>
                <c:pt idx="7">
                  <c:v>Cambio de Titularidad Sin Deuda</c:v>
                </c:pt>
                <c:pt idx="8">
                  <c:v>Espera en Servicio - Responso inadecuado</c:v>
                </c:pt>
                <c:pt idx="9">
                  <c:v>Traslado interno / Traslado externo</c:v>
                </c:pt>
                <c:pt idx="10">
                  <c:v>Instalacion de Lapida</c:v>
                </c:pt>
                <c:pt idx="11">
                  <c:v>Cambio Titularidad con Deuda</c:v>
                </c:pt>
                <c:pt idx="12">
                  <c:v>Direc. Domiciliaria Correspondencia Email Telef Celular Fijo</c:v>
                </c:pt>
                <c:pt idx="13">
                  <c:v>Cambio de Floreros</c:v>
                </c:pt>
                <c:pt idx="14">
                  <c:v>Instalacion de Placa</c:v>
                </c:pt>
                <c:pt idx="15">
                  <c:v>Transmision de Responso</c:v>
                </c:pt>
                <c:pt idx="16">
                  <c:v>Venta de Floreros</c:v>
                </c:pt>
                <c:pt idx="17">
                  <c:v>Autorizacion de Ingreso</c:v>
                </c:pt>
                <c:pt idx="18">
                  <c:v>Compra de Lapida</c:v>
                </c:pt>
                <c:pt idx="19">
                  <c:v>Podado Riego Nivelacion Cmb.Grass Limpieza Refaccion Repintado Fumigacion Filtracion Cmb.Luna</c:v>
                </c:pt>
                <c:pt idx="20">
                  <c:v>Floreros</c:v>
                </c:pt>
                <c:pt idx="21">
                  <c:v>Horario de Atencion</c:v>
                </c:pt>
                <c:pt idx="22">
                  <c:v>Uso de Espacio NF no Paso Periodo de Carencia</c:v>
                </c:pt>
                <c:pt idx="23">
                  <c:v>Cambio de Codigo de Sepultura</c:v>
                </c:pt>
                <c:pt idx="24">
                  <c:v>Lapida por Formato</c:v>
                </c:pt>
                <c:pt idx="25">
                  <c:v>Lapida Rota</c:v>
                </c:pt>
                <c:pt idx="26">
                  <c:v>Arreglo Floral</c:v>
                </c:pt>
                <c:pt idx="27">
                  <c:v>Construccion de Mausoleo</c:v>
                </c:pt>
                <c:pt idx="28">
                  <c:v>Modificacion de Datos a Solicitud del Cliente</c:v>
                </c:pt>
                <c:pt idx="29">
                  <c:v>Repintado de Lapida sin Garantia</c:v>
                </c:pt>
                <c:pt idx="30">
                  <c:v>Flores / Jardineras / Lapida / Fotografia</c:v>
                </c:pt>
                <c:pt idx="31">
                  <c:v>Copia de Boleta de Ventas</c:v>
                </c:pt>
                <c:pt idx="32">
                  <c:v>Modificacion de datos en Lapida por error</c:v>
                </c:pt>
                <c:pt idx="33">
                  <c:v>Atencion del Consejero</c:v>
                </c:pt>
                <c:pt idx="34">
                  <c:v>El Padre llego tarde/Cruce de Horarios/El Coro no se pressento/Limpieza/Alquiler de Sillas o Toldo</c:v>
                </c:pt>
              </c:strCache>
            </c:strRef>
          </c:cat>
          <c:val>
            <c:numRef>
              <c:f>'Pareto(consulta_reclamo_requer)'!$D$3:$D$37</c:f>
              <c:numCache>
                <c:formatCode>0%</c:formatCode>
                <c:ptCount val="35"/>
                <c:pt idx="0" formatCode="0.0%">
                  <c:v>0.57167755991285407</c:v>
                </c:pt>
                <c:pt idx="1">
                  <c:v>0.57167755991285407</c:v>
                </c:pt>
                <c:pt idx="2" formatCode="0.0%">
                  <c:v>0.65490196078431373</c:v>
                </c:pt>
                <c:pt idx="3" formatCode="0.0%">
                  <c:v>0.70849673202614383</c:v>
                </c:pt>
                <c:pt idx="4" formatCode="0.0%">
                  <c:v>0.75163398692810457</c:v>
                </c:pt>
                <c:pt idx="5" formatCode="0.0%">
                  <c:v>0.77995642701525059</c:v>
                </c:pt>
                <c:pt idx="6" formatCode="0.0%">
                  <c:v>0.80566448801742929</c:v>
                </c:pt>
                <c:pt idx="7" formatCode="0.0%">
                  <c:v>0.83398692810457531</c:v>
                </c:pt>
                <c:pt idx="8" formatCode="0.0%">
                  <c:v>0.85795206971677573</c:v>
                </c:pt>
                <c:pt idx="9" formatCode="0.0%">
                  <c:v>0.88409586056644895</c:v>
                </c:pt>
                <c:pt idx="10" formatCode="0.0%">
                  <c:v>0.90196078431372562</c:v>
                </c:pt>
                <c:pt idx="11" formatCode="0.0%">
                  <c:v>0.91503267973856217</c:v>
                </c:pt>
                <c:pt idx="12" formatCode="0.0%">
                  <c:v>0.92766884531590421</c:v>
                </c:pt>
                <c:pt idx="13" formatCode="0.0%">
                  <c:v>0.93551198257080614</c:v>
                </c:pt>
                <c:pt idx="14" formatCode="0.0%">
                  <c:v>0.94509803921568636</c:v>
                </c:pt>
                <c:pt idx="15" formatCode="0.0%">
                  <c:v>0.95163398692810464</c:v>
                </c:pt>
                <c:pt idx="16" formatCode="0.0%">
                  <c:v>0.95816993464052291</c:v>
                </c:pt>
                <c:pt idx="17" formatCode="0.0%">
                  <c:v>0.96383442265795216</c:v>
                </c:pt>
                <c:pt idx="18" formatCode="0.0%">
                  <c:v>0.97342047930283238</c:v>
                </c:pt>
                <c:pt idx="19" formatCode="0.0%">
                  <c:v>0.97734204793028334</c:v>
                </c:pt>
                <c:pt idx="20" formatCode="0.0%">
                  <c:v>0.97952069716775614</c:v>
                </c:pt>
                <c:pt idx="21" formatCode="0.0%">
                  <c:v>0.98169934640522893</c:v>
                </c:pt>
                <c:pt idx="22" formatCode="0.0%">
                  <c:v>0.9856209150326799</c:v>
                </c:pt>
                <c:pt idx="23" formatCode="0.0%">
                  <c:v>0.98736383442265807</c:v>
                </c:pt>
                <c:pt idx="24" formatCode="0.0%">
                  <c:v>0.98910675381263624</c:v>
                </c:pt>
                <c:pt idx="25" formatCode="0.0%">
                  <c:v>0.99084967320261441</c:v>
                </c:pt>
                <c:pt idx="26" formatCode="0.0%">
                  <c:v>0.99215686274509807</c:v>
                </c:pt>
                <c:pt idx="27" formatCode="0.0%">
                  <c:v>0.99346405228758172</c:v>
                </c:pt>
                <c:pt idx="28" formatCode="0.0%">
                  <c:v>0.99477124183006538</c:v>
                </c:pt>
                <c:pt idx="29" formatCode="0.0%">
                  <c:v>0.99607843137254903</c:v>
                </c:pt>
                <c:pt idx="30" formatCode="0.0%">
                  <c:v>0.9978213507625272</c:v>
                </c:pt>
                <c:pt idx="31" formatCode="0.0%">
                  <c:v>0.99869281045751634</c:v>
                </c:pt>
                <c:pt idx="32" formatCode="0.0%">
                  <c:v>0.99956427015250549</c:v>
                </c:pt>
                <c:pt idx="33" formatCode="0.0%">
                  <c:v>1</c:v>
                </c:pt>
                <c:pt idx="34" formatCode="0.0%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AF-4F54-B47F-C6C4C3AB5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9088815"/>
        <c:axId val="1839073423"/>
      </c:lineChart>
      <c:catAx>
        <c:axId val="1839096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39079247"/>
        <c:crosses val="autoZero"/>
        <c:auto val="1"/>
        <c:lblAlgn val="ctr"/>
        <c:lblOffset val="100"/>
        <c:noMultiLvlLbl val="0"/>
      </c:catAx>
      <c:valAx>
        <c:axId val="18390792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39096719"/>
        <c:crosses val="autoZero"/>
        <c:crossBetween val="between"/>
      </c:valAx>
      <c:valAx>
        <c:axId val="1839073423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39088815"/>
        <c:crosses val="max"/>
        <c:crossBetween val="between"/>
      </c:valAx>
      <c:catAx>
        <c:axId val="1839088815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3907342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Reclamo / Queja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0.11547050364924168"/>
          <c:y val="7.9355432780847168E-2"/>
          <c:w val="0.84893834744392871"/>
          <c:h val="0.451266657966096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'Pareto(consulta_reclamo_requer)'!$B$47</c:f>
              <c:strCache>
                <c:ptCount val="1"/>
                <c:pt idx="0">
                  <c:v>Cuenta sub cateforia detalle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87F1-4824-A341-3F7227AA263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'Pareto(consulta_reclamo_requer)'!$A$48:$A$82</c:f>
              <c:strCache>
                <c:ptCount val="35"/>
                <c:pt idx="0">
                  <c:v>Direc. Domiciliaria Correspondencia Email Telef Celular Fijo</c:v>
                </c:pt>
                <c:pt idx="1">
                  <c:v>Podado Riego Nivelacion Cmb.Grass Limpieza Refaccion Repintado Fumigacion Filtracion Cmb.Luna</c:v>
                </c:pt>
                <c:pt idx="2">
                  <c:v>Flores / Jardineras / Lapida / Fotografia</c:v>
                </c:pt>
                <c:pt idx="3">
                  <c:v>Instalacion de Lapida</c:v>
                </c:pt>
                <c:pt idx="4">
                  <c:v>Modificacion de datos en Lapida por error</c:v>
                </c:pt>
                <c:pt idx="5">
                  <c:v>Copia de Estado de Cuenta</c:v>
                </c:pt>
                <c:pt idx="6">
                  <c:v>Lapida Rota</c:v>
                </c:pt>
                <c:pt idx="7">
                  <c:v>Reprogramacion de Cuotas</c:v>
                </c:pt>
                <c:pt idx="8">
                  <c:v>Floreros</c:v>
                </c:pt>
                <c:pt idx="9">
                  <c:v>Certificado de Uso</c:v>
                </c:pt>
                <c:pt idx="10">
                  <c:v>Cambio de Floreros</c:v>
                </c:pt>
                <c:pt idx="11">
                  <c:v>Autorizacion de Ingreso</c:v>
                </c:pt>
                <c:pt idx="12">
                  <c:v>El Padre llego tarde/Cruce de Horarios/El Coro no se pressento/Limpieza/Alquiler de Sillas o Toldo</c:v>
                </c:pt>
                <c:pt idx="13">
                  <c:v>Horario de Atencion</c:v>
                </c:pt>
                <c:pt idx="14">
                  <c:v>Copia de Contrato - Constancia de Ubicacion - Constancia de Sepultura</c:v>
                </c:pt>
                <c:pt idx="15">
                  <c:v>Espera en Servicio - Responso inadecuado</c:v>
                </c:pt>
                <c:pt idx="16">
                  <c:v>Venta de Floreros</c:v>
                </c:pt>
                <c:pt idx="17">
                  <c:v>Copia de Boleta de Ventas</c:v>
                </c:pt>
                <c:pt idx="18">
                  <c:v>Información incompleta / Horario de atención incorrecto / Terminos y condiciones ambiguas</c:v>
                </c:pt>
                <c:pt idx="19">
                  <c:v>Lapida por Formato</c:v>
                </c:pt>
                <c:pt idx="20">
                  <c:v>Atencion del Consejero</c:v>
                </c:pt>
                <c:pt idx="21">
                  <c:v>Compra de Lapida</c:v>
                </c:pt>
                <c:pt idx="22">
                  <c:v>Copia de Contrato</c:v>
                </c:pt>
                <c:pt idx="23">
                  <c:v>Enchape de Mausoleo</c:v>
                </c:pt>
                <c:pt idx="24">
                  <c:v>Arreglo Floral</c:v>
                </c:pt>
                <c:pt idx="25">
                  <c:v>Cambio de Titularidad Sin Deuda</c:v>
                </c:pt>
                <c:pt idx="26">
                  <c:v>Construccion de Mausoleo</c:v>
                </c:pt>
                <c:pt idx="27">
                  <c:v>Instalacion de Placa</c:v>
                </c:pt>
                <c:pt idx="28">
                  <c:v>Lapida por Deuda</c:v>
                </c:pt>
                <c:pt idx="29">
                  <c:v>Cambio de Codigo de Sepultura</c:v>
                </c:pt>
                <c:pt idx="30">
                  <c:v>Cambio Titularidad con Deuda</c:v>
                </c:pt>
                <c:pt idx="31">
                  <c:v>Cobro de mora</c:v>
                </c:pt>
                <c:pt idx="32">
                  <c:v>Repintado de Lapida sin Garantia</c:v>
                </c:pt>
                <c:pt idx="33">
                  <c:v>Traslado interno / Traslado externo</c:v>
                </c:pt>
                <c:pt idx="34">
                  <c:v>Uso de Espacio NF</c:v>
                </c:pt>
              </c:strCache>
            </c:strRef>
          </c:cat>
          <c:val>
            <c:numRef>
              <c:f>'Pareto(consulta_reclamo_requer)'!$B$48:$B$82</c:f>
              <c:numCache>
                <c:formatCode>General</c:formatCode>
                <c:ptCount val="35"/>
                <c:pt idx="0">
                  <c:v>93</c:v>
                </c:pt>
                <c:pt idx="1">
                  <c:v>80</c:v>
                </c:pt>
                <c:pt idx="2">
                  <c:v>46</c:v>
                </c:pt>
                <c:pt idx="3">
                  <c:v>155</c:v>
                </c:pt>
                <c:pt idx="4">
                  <c:v>50</c:v>
                </c:pt>
                <c:pt idx="5">
                  <c:v>28</c:v>
                </c:pt>
                <c:pt idx="6">
                  <c:v>37</c:v>
                </c:pt>
                <c:pt idx="7">
                  <c:v>32</c:v>
                </c:pt>
                <c:pt idx="8">
                  <c:v>22</c:v>
                </c:pt>
                <c:pt idx="9">
                  <c:v>9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18</c:v>
                </c:pt>
                <c:pt idx="14">
                  <c:v>9</c:v>
                </c:pt>
                <c:pt idx="15">
                  <c:v>12</c:v>
                </c:pt>
                <c:pt idx="16">
                  <c:v>5</c:v>
                </c:pt>
                <c:pt idx="17">
                  <c:v>4</c:v>
                </c:pt>
                <c:pt idx="18">
                  <c:v>27</c:v>
                </c:pt>
                <c:pt idx="19">
                  <c:v>4</c:v>
                </c:pt>
                <c:pt idx="20">
                  <c:v>14</c:v>
                </c:pt>
                <c:pt idx="21">
                  <c:v>9</c:v>
                </c:pt>
                <c:pt idx="22">
                  <c:v>3</c:v>
                </c:pt>
                <c:pt idx="23">
                  <c:v>7</c:v>
                </c:pt>
                <c:pt idx="24">
                  <c:v>2</c:v>
                </c:pt>
                <c:pt idx="25">
                  <c:v>3</c:v>
                </c:pt>
                <c:pt idx="26">
                  <c:v>4</c:v>
                </c:pt>
                <c:pt idx="27">
                  <c:v>2</c:v>
                </c:pt>
                <c:pt idx="28">
                  <c:v>2</c:v>
                </c:pt>
                <c:pt idx="29">
                  <c:v>4</c:v>
                </c:pt>
                <c:pt idx="30">
                  <c:v>3</c:v>
                </c:pt>
                <c:pt idx="31">
                  <c:v>6</c:v>
                </c:pt>
                <c:pt idx="32">
                  <c:v>1</c:v>
                </c:pt>
                <c:pt idx="33">
                  <c:v>3</c:v>
                </c:pt>
                <c:pt idx="3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F1-4824-A341-3F7227AA2632}"/>
            </c:ext>
          </c:extLst>
        </c:ser>
        <c:ser>
          <c:idx val="1"/>
          <c:order val="1"/>
          <c:tx>
            <c:strRef>
              <c:f>'Pareto(consulta_reclamo_requer)'!$C$47</c:f>
              <c:strCache>
                <c:ptCount val="1"/>
                <c:pt idx="0">
                  <c:v>Columna1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'Pareto(consulta_reclamo_requer)'!$A$48:$A$82</c:f>
              <c:strCache>
                <c:ptCount val="35"/>
                <c:pt idx="0">
                  <c:v>Direc. Domiciliaria Correspondencia Email Telef Celular Fijo</c:v>
                </c:pt>
                <c:pt idx="1">
                  <c:v>Podado Riego Nivelacion Cmb.Grass Limpieza Refaccion Repintado Fumigacion Filtracion Cmb.Luna</c:v>
                </c:pt>
                <c:pt idx="2">
                  <c:v>Flores / Jardineras / Lapida / Fotografia</c:v>
                </c:pt>
                <c:pt idx="3">
                  <c:v>Instalacion de Lapida</c:v>
                </c:pt>
                <c:pt idx="4">
                  <c:v>Modificacion de datos en Lapida por error</c:v>
                </c:pt>
                <c:pt idx="5">
                  <c:v>Copia de Estado de Cuenta</c:v>
                </c:pt>
                <c:pt idx="6">
                  <c:v>Lapida Rota</c:v>
                </c:pt>
                <c:pt idx="7">
                  <c:v>Reprogramacion de Cuotas</c:v>
                </c:pt>
                <c:pt idx="8">
                  <c:v>Floreros</c:v>
                </c:pt>
                <c:pt idx="9">
                  <c:v>Certificado de Uso</c:v>
                </c:pt>
                <c:pt idx="10">
                  <c:v>Cambio de Floreros</c:v>
                </c:pt>
                <c:pt idx="11">
                  <c:v>Autorizacion de Ingreso</c:v>
                </c:pt>
                <c:pt idx="12">
                  <c:v>El Padre llego tarde/Cruce de Horarios/El Coro no se pressento/Limpieza/Alquiler de Sillas o Toldo</c:v>
                </c:pt>
                <c:pt idx="13">
                  <c:v>Horario de Atencion</c:v>
                </c:pt>
                <c:pt idx="14">
                  <c:v>Copia de Contrato - Constancia de Ubicacion - Constancia de Sepultura</c:v>
                </c:pt>
                <c:pt idx="15">
                  <c:v>Espera en Servicio - Responso inadecuado</c:v>
                </c:pt>
                <c:pt idx="16">
                  <c:v>Venta de Floreros</c:v>
                </c:pt>
                <c:pt idx="17">
                  <c:v>Copia de Boleta de Ventas</c:v>
                </c:pt>
                <c:pt idx="18">
                  <c:v>Información incompleta / Horario de atención incorrecto / Terminos y condiciones ambiguas</c:v>
                </c:pt>
                <c:pt idx="19">
                  <c:v>Lapida por Formato</c:v>
                </c:pt>
                <c:pt idx="20">
                  <c:v>Atencion del Consejero</c:v>
                </c:pt>
                <c:pt idx="21">
                  <c:v>Compra de Lapida</c:v>
                </c:pt>
                <c:pt idx="22">
                  <c:v>Copia de Contrato</c:v>
                </c:pt>
                <c:pt idx="23">
                  <c:v>Enchape de Mausoleo</c:v>
                </c:pt>
                <c:pt idx="24">
                  <c:v>Arreglo Floral</c:v>
                </c:pt>
                <c:pt idx="25">
                  <c:v>Cambio de Titularidad Sin Deuda</c:v>
                </c:pt>
                <c:pt idx="26">
                  <c:v>Construccion de Mausoleo</c:v>
                </c:pt>
                <c:pt idx="27">
                  <c:v>Instalacion de Placa</c:v>
                </c:pt>
                <c:pt idx="28">
                  <c:v>Lapida por Deuda</c:v>
                </c:pt>
                <c:pt idx="29">
                  <c:v>Cambio de Codigo de Sepultura</c:v>
                </c:pt>
                <c:pt idx="30">
                  <c:v>Cambio Titularidad con Deuda</c:v>
                </c:pt>
                <c:pt idx="31">
                  <c:v>Cobro de mora</c:v>
                </c:pt>
                <c:pt idx="32">
                  <c:v>Repintado de Lapida sin Garantia</c:v>
                </c:pt>
                <c:pt idx="33">
                  <c:v>Traslado interno / Traslado externo</c:v>
                </c:pt>
                <c:pt idx="34">
                  <c:v>Uso de Espacio NF</c:v>
                </c:pt>
              </c:strCache>
            </c:strRef>
          </c:cat>
          <c:val>
            <c:numRef>
              <c:f>'Pareto(consulta_reclamo_requer)'!$C$48:$C$82</c:f>
              <c:numCache>
                <c:formatCode>0.0%</c:formatCode>
                <c:ptCount val="35"/>
                <c:pt idx="0">
                  <c:v>0.12916666666666668</c:v>
                </c:pt>
                <c:pt idx="1">
                  <c:v>0.1111111111111111</c:v>
                </c:pt>
                <c:pt idx="2">
                  <c:v>6.3888888888888884E-2</c:v>
                </c:pt>
                <c:pt idx="3">
                  <c:v>0.21527777777777779</c:v>
                </c:pt>
                <c:pt idx="4">
                  <c:v>6.9444444444444448E-2</c:v>
                </c:pt>
                <c:pt idx="5">
                  <c:v>3.888888888888889E-2</c:v>
                </c:pt>
                <c:pt idx="6">
                  <c:v>5.1388888888888887E-2</c:v>
                </c:pt>
                <c:pt idx="7">
                  <c:v>4.4444444444444446E-2</c:v>
                </c:pt>
                <c:pt idx="8">
                  <c:v>3.0555555555555555E-2</c:v>
                </c:pt>
                <c:pt idx="9">
                  <c:v>1.2500000000000001E-2</c:v>
                </c:pt>
                <c:pt idx="10">
                  <c:v>1.1111111111111112E-2</c:v>
                </c:pt>
                <c:pt idx="11">
                  <c:v>1.1111111111111112E-2</c:v>
                </c:pt>
                <c:pt idx="12">
                  <c:v>1.1111111111111112E-2</c:v>
                </c:pt>
                <c:pt idx="13">
                  <c:v>2.5000000000000001E-2</c:v>
                </c:pt>
                <c:pt idx="14">
                  <c:v>1.2500000000000001E-2</c:v>
                </c:pt>
                <c:pt idx="15">
                  <c:v>1.6666666666666666E-2</c:v>
                </c:pt>
                <c:pt idx="16">
                  <c:v>6.9444444444444441E-3</c:v>
                </c:pt>
                <c:pt idx="17">
                  <c:v>5.5555555555555558E-3</c:v>
                </c:pt>
                <c:pt idx="18">
                  <c:v>3.7499999999999999E-2</c:v>
                </c:pt>
                <c:pt idx="19">
                  <c:v>5.5555555555555558E-3</c:v>
                </c:pt>
                <c:pt idx="20">
                  <c:v>1.9444444444444445E-2</c:v>
                </c:pt>
                <c:pt idx="21">
                  <c:v>1.2500000000000001E-2</c:v>
                </c:pt>
                <c:pt idx="22">
                  <c:v>4.1666666666666666E-3</c:v>
                </c:pt>
                <c:pt idx="23">
                  <c:v>9.7222222222222224E-3</c:v>
                </c:pt>
                <c:pt idx="24">
                  <c:v>2.7777777777777779E-3</c:v>
                </c:pt>
                <c:pt idx="25">
                  <c:v>4.1666666666666666E-3</c:v>
                </c:pt>
                <c:pt idx="26">
                  <c:v>5.5555555555555558E-3</c:v>
                </c:pt>
                <c:pt idx="27">
                  <c:v>2.7777777777777779E-3</c:v>
                </c:pt>
                <c:pt idx="28">
                  <c:v>2.7777777777777779E-3</c:v>
                </c:pt>
                <c:pt idx="29">
                  <c:v>5.5555555555555558E-3</c:v>
                </c:pt>
                <c:pt idx="30">
                  <c:v>4.1666666666666666E-3</c:v>
                </c:pt>
                <c:pt idx="31">
                  <c:v>8.3333333333333332E-3</c:v>
                </c:pt>
                <c:pt idx="32">
                  <c:v>1.3888888888888889E-3</c:v>
                </c:pt>
                <c:pt idx="33">
                  <c:v>4.1666666666666666E-3</c:v>
                </c:pt>
                <c:pt idx="34">
                  <c:v>2.7777777777777779E-3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F1-4824-A341-3F7227AA2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72388159"/>
        <c:axId val="1772380671"/>
      </c:barChart>
      <c:lineChart>
        <c:grouping val="standard"/>
        <c:varyColors val="0"/>
        <c:ser>
          <c:idx val="2"/>
          <c:order val="2"/>
          <c:tx>
            <c:strRef>
              <c:f>'Pareto(consulta_reclamo_requer)'!$D$47</c:f>
              <c:strCache>
                <c:ptCount val="1"/>
                <c:pt idx="0">
                  <c:v>Acumulado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F1-4824-A341-3F7227AA263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F1-4824-A341-3F7227AA263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F1-4824-A341-3F7227AA263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F1-4824-A341-3F7227AA263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F1-4824-A341-3F7227AA263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F1-4824-A341-3F7227AA263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F1-4824-A341-3F7227AA263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F1-4824-A341-3F7227AA263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F1-4824-A341-3F7227AA263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F1-4824-A341-3F7227AA263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F1-4824-A341-3F7227AA2632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F1-4824-A341-3F7227AA263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F1-4824-A341-3F7227AA2632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F1-4824-A341-3F7227AA2632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F1-4824-A341-3F7227AA2632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F1-4824-A341-3F7227AA2632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F1-4824-A341-3F7227AA2632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F1-4824-A341-3F7227AA2632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F1-4824-A341-3F7227AA2632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7F1-4824-A341-3F7227AA2632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7F1-4824-A341-3F7227AA2632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7F1-4824-A341-3F7227AA2632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7F1-4824-A341-3F7227AA2632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7F1-4824-A341-3F7227AA2632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7F1-4824-A341-3F7227AA2632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7F1-4824-A341-3F7227AA263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7F1-4824-A341-3F7227AA2632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7F1-4824-A341-3F7227AA263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7F1-4824-A341-3F7227AA2632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7F1-4824-A341-3F7227AA2632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7F1-4824-A341-3F7227AA263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7F1-4824-A341-3F7227AA2632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7F1-4824-A341-3F7227AA26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'Pareto(consulta_reclamo_requer)'!$A$48:$A$82</c:f>
              <c:strCache>
                <c:ptCount val="35"/>
                <c:pt idx="0">
                  <c:v>Direc. Domiciliaria Correspondencia Email Telef Celular Fijo</c:v>
                </c:pt>
                <c:pt idx="1">
                  <c:v>Podado Riego Nivelacion Cmb.Grass Limpieza Refaccion Repintado Fumigacion Filtracion Cmb.Luna</c:v>
                </c:pt>
                <c:pt idx="2">
                  <c:v>Flores / Jardineras / Lapida / Fotografia</c:v>
                </c:pt>
                <c:pt idx="3">
                  <c:v>Instalacion de Lapida</c:v>
                </c:pt>
                <c:pt idx="4">
                  <c:v>Modificacion de datos en Lapida por error</c:v>
                </c:pt>
                <c:pt idx="5">
                  <c:v>Copia de Estado de Cuenta</c:v>
                </c:pt>
                <c:pt idx="6">
                  <c:v>Lapida Rota</c:v>
                </c:pt>
                <c:pt idx="7">
                  <c:v>Reprogramacion de Cuotas</c:v>
                </c:pt>
                <c:pt idx="8">
                  <c:v>Floreros</c:v>
                </c:pt>
                <c:pt idx="9">
                  <c:v>Certificado de Uso</c:v>
                </c:pt>
                <c:pt idx="10">
                  <c:v>Cambio de Floreros</c:v>
                </c:pt>
                <c:pt idx="11">
                  <c:v>Autorizacion de Ingreso</c:v>
                </c:pt>
                <c:pt idx="12">
                  <c:v>El Padre llego tarde/Cruce de Horarios/El Coro no se pressento/Limpieza/Alquiler de Sillas o Toldo</c:v>
                </c:pt>
                <c:pt idx="13">
                  <c:v>Horario de Atencion</c:v>
                </c:pt>
                <c:pt idx="14">
                  <c:v>Copia de Contrato - Constancia de Ubicacion - Constancia de Sepultura</c:v>
                </c:pt>
                <c:pt idx="15">
                  <c:v>Espera en Servicio - Responso inadecuado</c:v>
                </c:pt>
                <c:pt idx="16">
                  <c:v>Venta de Floreros</c:v>
                </c:pt>
                <c:pt idx="17">
                  <c:v>Copia de Boleta de Ventas</c:v>
                </c:pt>
                <c:pt idx="18">
                  <c:v>Información incompleta / Horario de atención incorrecto / Terminos y condiciones ambiguas</c:v>
                </c:pt>
                <c:pt idx="19">
                  <c:v>Lapida por Formato</c:v>
                </c:pt>
                <c:pt idx="20">
                  <c:v>Atencion del Consejero</c:v>
                </c:pt>
                <c:pt idx="21">
                  <c:v>Compra de Lapida</c:v>
                </c:pt>
                <c:pt idx="22">
                  <c:v>Copia de Contrato</c:v>
                </c:pt>
                <c:pt idx="23">
                  <c:v>Enchape de Mausoleo</c:v>
                </c:pt>
                <c:pt idx="24">
                  <c:v>Arreglo Floral</c:v>
                </c:pt>
                <c:pt idx="25">
                  <c:v>Cambio de Titularidad Sin Deuda</c:v>
                </c:pt>
                <c:pt idx="26">
                  <c:v>Construccion de Mausoleo</c:v>
                </c:pt>
                <c:pt idx="27">
                  <c:v>Instalacion de Placa</c:v>
                </c:pt>
                <c:pt idx="28">
                  <c:v>Lapida por Deuda</c:v>
                </c:pt>
                <c:pt idx="29">
                  <c:v>Cambio de Codigo de Sepultura</c:v>
                </c:pt>
                <c:pt idx="30">
                  <c:v>Cambio Titularidad con Deuda</c:v>
                </c:pt>
                <c:pt idx="31">
                  <c:v>Cobro de mora</c:v>
                </c:pt>
                <c:pt idx="32">
                  <c:v>Repintado de Lapida sin Garantia</c:v>
                </c:pt>
                <c:pt idx="33">
                  <c:v>Traslado interno / Traslado externo</c:v>
                </c:pt>
                <c:pt idx="34">
                  <c:v>Uso de Espacio NF</c:v>
                </c:pt>
              </c:strCache>
            </c:strRef>
          </c:cat>
          <c:val>
            <c:numRef>
              <c:f>'Pareto(consulta_reclamo_requer)'!$D$48:$D$82</c:f>
              <c:numCache>
                <c:formatCode>0.0%</c:formatCode>
                <c:ptCount val="35"/>
                <c:pt idx="0">
                  <c:v>0.12916666666666668</c:v>
                </c:pt>
                <c:pt idx="1">
                  <c:v>0.24027777777777778</c:v>
                </c:pt>
                <c:pt idx="2">
                  <c:v>0.3041666666666667</c:v>
                </c:pt>
                <c:pt idx="3">
                  <c:v>0.51944444444444449</c:v>
                </c:pt>
                <c:pt idx="4">
                  <c:v>0.58888888888888891</c:v>
                </c:pt>
                <c:pt idx="5">
                  <c:v>0.62777777777777777</c:v>
                </c:pt>
                <c:pt idx="6">
                  <c:v>0.6791666666666667</c:v>
                </c:pt>
                <c:pt idx="7">
                  <c:v>0.72361111111111109</c:v>
                </c:pt>
                <c:pt idx="8">
                  <c:v>0.75416666666666665</c:v>
                </c:pt>
                <c:pt idx="9">
                  <c:v>0.76666666666666661</c:v>
                </c:pt>
                <c:pt idx="10">
                  <c:v>0.77777777777777768</c:v>
                </c:pt>
                <c:pt idx="11">
                  <c:v>0.78888888888888875</c:v>
                </c:pt>
                <c:pt idx="12">
                  <c:v>0.79999999999999982</c:v>
                </c:pt>
                <c:pt idx="13">
                  <c:v>0.82499999999999984</c:v>
                </c:pt>
                <c:pt idx="14">
                  <c:v>0.8374999999999998</c:v>
                </c:pt>
                <c:pt idx="15">
                  <c:v>0.85416666666666652</c:v>
                </c:pt>
                <c:pt idx="16">
                  <c:v>0.86111111111111094</c:v>
                </c:pt>
                <c:pt idx="17">
                  <c:v>0.86666666666666647</c:v>
                </c:pt>
                <c:pt idx="18">
                  <c:v>0.90416666666666645</c:v>
                </c:pt>
                <c:pt idx="19">
                  <c:v>0.90972222222222199</c:v>
                </c:pt>
                <c:pt idx="20">
                  <c:v>0.92916666666666647</c:v>
                </c:pt>
                <c:pt idx="21">
                  <c:v>0.94166666666666643</c:v>
                </c:pt>
                <c:pt idx="22">
                  <c:v>0.94583333333333308</c:v>
                </c:pt>
                <c:pt idx="23">
                  <c:v>0.95555555555555527</c:v>
                </c:pt>
                <c:pt idx="24">
                  <c:v>0.95833333333333304</c:v>
                </c:pt>
                <c:pt idx="25">
                  <c:v>0.96249999999999969</c:v>
                </c:pt>
                <c:pt idx="26">
                  <c:v>0.96805555555555522</c:v>
                </c:pt>
                <c:pt idx="27">
                  <c:v>0.97083333333333299</c:v>
                </c:pt>
                <c:pt idx="28">
                  <c:v>0.97361111111111076</c:v>
                </c:pt>
                <c:pt idx="29">
                  <c:v>0.9791666666666663</c:v>
                </c:pt>
                <c:pt idx="30">
                  <c:v>0.98333333333333295</c:v>
                </c:pt>
                <c:pt idx="31">
                  <c:v>0.99166666666666625</c:v>
                </c:pt>
                <c:pt idx="32">
                  <c:v>0.99305555555555514</c:v>
                </c:pt>
                <c:pt idx="33">
                  <c:v>0.99722222222222179</c:v>
                </c:pt>
                <c:pt idx="34">
                  <c:v>0.99999999999999956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F1-4824-A341-3F7227AA2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2381087"/>
        <c:axId val="1772383999"/>
      </c:lineChart>
      <c:catAx>
        <c:axId val="17723881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72380671"/>
        <c:crosses val="autoZero"/>
        <c:auto val="1"/>
        <c:lblAlgn val="ctr"/>
        <c:lblOffset val="100"/>
        <c:noMultiLvlLbl val="0"/>
      </c:catAx>
      <c:valAx>
        <c:axId val="1772380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72388159"/>
        <c:crosses val="autoZero"/>
        <c:crossBetween val="between"/>
      </c:valAx>
      <c:valAx>
        <c:axId val="1772383999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72381087"/>
        <c:crosses val="max"/>
        <c:crossBetween val="between"/>
      </c:valAx>
      <c:catAx>
        <c:axId val="177238108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7723839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Requerimiento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'Pareto(consulta_reclamo_requer)'!$B$89</c:f>
              <c:strCache>
                <c:ptCount val="1"/>
                <c:pt idx="0">
                  <c:v>Cuenta sub cateforia detalle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65F7-4C1E-AA5E-49779B6E598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'Pareto(consulta_reclamo_requer)'!$A$90:$A$132</c:f>
              <c:strCache>
                <c:ptCount val="43"/>
                <c:pt idx="0">
                  <c:v>Certificado de Uso</c:v>
                </c:pt>
                <c:pt idx="1">
                  <c:v>Copia de Contrato - Constancia de Ubicacion - Constancia de Sepultura</c:v>
                </c:pt>
                <c:pt idx="2">
                  <c:v>Copia de Estado de Cuenta</c:v>
                </c:pt>
                <c:pt idx="3">
                  <c:v>Reprogramacion de Cuotas</c:v>
                </c:pt>
                <c:pt idx="4">
                  <c:v>Copia de Contrato</c:v>
                </c:pt>
                <c:pt idx="5">
                  <c:v>Uso de Espacio NF</c:v>
                </c:pt>
                <c:pt idx="6">
                  <c:v>Copia de Boleta de Ventas</c:v>
                </c:pt>
                <c:pt idx="7">
                  <c:v>Direc. Domiciliaria Correspondencia Email Telef Celular Fijo</c:v>
                </c:pt>
                <c:pt idx="8">
                  <c:v>Modificacion de Datos a Solicitud del Cliente</c:v>
                </c:pt>
                <c:pt idx="9">
                  <c:v>Podado Riego Nivelacion Cmb.Grass Limpieza Refaccion Repintado Fumigacion Filtracion Cmb.Luna</c:v>
                </c:pt>
                <c:pt idx="10">
                  <c:v>Repintado de Lapida sin Garantia</c:v>
                </c:pt>
                <c:pt idx="11">
                  <c:v>Cambio de Titularidad Sin Deuda</c:v>
                </c:pt>
                <c:pt idx="12">
                  <c:v>Transmision de Responso</c:v>
                </c:pt>
                <c:pt idx="13">
                  <c:v>Instalacion de Lapida</c:v>
                </c:pt>
                <c:pt idx="14">
                  <c:v>Venta de Floreros</c:v>
                </c:pt>
                <c:pt idx="15">
                  <c:v>Compra de Lapida</c:v>
                </c:pt>
                <c:pt idx="16">
                  <c:v>Traslado interno / Traslado externo</c:v>
                </c:pt>
                <c:pt idx="17">
                  <c:v>Arreglo Floral</c:v>
                </c:pt>
                <c:pt idx="18">
                  <c:v>Generación de codigo CIP</c:v>
                </c:pt>
                <c:pt idx="19">
                  <c:v>Floreros</c:v>
                </c:pt>
                <c:pt idx="20">
                  <c:v>Recepción de documentos</c:v>
                </c:pt>
                <c:pt idx="21">
                  <c:v>Devolución de garantia</c:v>
                </c:pt>
                <c:pt idx="22">
                  <c:v>Flores / Jardineras / Lapida / Fotografia</c:v>
                </c:pt>
                <c:pt idx="23">
                  <c:v>Cambio Titularidad con Deuda</c:v>
                </c:pt>
                <c:pt idx="24">
                  <c:v>Lapida Rota</c:v>
                </c:pt>
                <c:pt idx="25">
                  <c:v>Cambio de Codigo de Sepultura</c:v>
                </c:pt>
                <c:pt idx="26">
                  <c:v>Entrega de contrato</c:v>
                </c:pt>
                <c:pt idx="27">
                  <c:v>Ubicación de espacio</c:v>
                </c:pt>
                <c:pt idx="28">
                  <c:v>Construccion de Mausoleo</c:v>
                </c:pt>
                <c:pt idx="29">
                  <c:v>Lapida por Formato</c:v>
                </c:pt>
                <c:pt idx="30">
                  <c:v>Alquiler de plegaria</c:v>
                </c:pt>
                <c:pt idx="31">
                  <c:v>Autorizacion de Ingreso</c:v>
                </c:pt>
                <c:pt idx="32">
                  <c:v>Instalacion de Placa</c:v>
                </c:pt>
                <c:pt idx="33">
                  <c:v>Pago de FOMA</c:v>
                </c:pt>
                <c:pt idx="34">
                  <c:v>Uso de Espacio NF no Paso Periodo de Carencia</c:v>
                </c:pt>
                <c:pt idx="35">
                  <c:v>Venta de flores</c:v>
                </c:pt>
                <c:pt idx="36">
                  <c:v>Cambio de Enchape</c:v>
                </c:pt>
                <c:pt idx="37">
                  <c:v>Libro de Condolencias</c:v>
                </c:pt>
                <c:pt idx="38">
                  <c:v>Alquiler de toldo</c:v>
                </c:pt>
                <c:pt idx="39">
                  <c:v>Lapida por Deuda</c:v>
                </c:pt>
                <c:pt idx="40">
                  <c:v>Enchape de Mausoleo</c:v>
                </c:pt>
                <c:pt idx="41">
                  <c:v>Reactivación de contrato</c:v>
                </c:pt>
                <c:pt idx="42">
                  <c:v>Modificacion de datos en Lapida por error</c:v>
                </c:pt>
              </c:strCache>
            </c:strRef>
          </c:cat>
          <c:val>
            <c:numRef>
              <c:f>'Pareto(consulta_reclamo_requer)'!$B$90:$B$132</c:f>
              <c:numCache>
                <c:formatCode>General</c:formatCode>
                <c:ptCount val="43"/>
                <c:pt idx="0">
                  <c:v>1826</c:v>
                </c:pt>
                <c:pt idx="1">
                  <c:v>882</c:v>
                </c:pt>
                <c:pt idx="2">
                  <c:v>1014</c:v>
                </c:pt>
                <c:pt idx="3">
                  <c:v>668</c:v>
                </c:pt>
                <c:pt idx="4">
                  <c:v>613</c:v>
                </c:pt>
                <c:pt idx="5">
                  <c:v>563</c:v>
                </c:pt>
                <c:pt idx="6">
                  <c:v>370</c:v>
                </c:pt>
                <c:pt idx="7">
                  <c:v>369</c:v>
                </c:pt>
                <c:pt idx="8">
                  <c:v>166</c:v>
                </c:pt>
                <c:pt idx="9">
                  <c:v>231</c:v>
                </c:pt>
                <c:pt idx="10">
                  <c:v>151</c:v>
                </c:pt>
                <c:pt idx="11">
                  <c:v>139</c:v>
                </c:pt>
                <c:pt idx="12">
                  <c:v>92</c:v>
                </c:pt>
                <c:pt idx="13">
                  <c:v>138</c:v>
                </c:pt>
                <c:pt idx="14">
                  <c:v>365</c:v>
                </c:pt>
                <c:pt idx="15">
                  <c:v>110</c:v>
                </c:pt>
                <c:pt idx="16">
                  <c:v>77</c:v>
                </c:pt>
                <c:pt idx="17">
                  <c:v>55</c:v>
                </c:pt>
                <c:pt idx="18">
                  <c:v>419</c:v>
                </c:pt>
                <c:pt idx="19">
                  <c:v>90</c:v>
                </c:pt>
                <c:pt idx="20">
                  <c:v>134</c:v>
                </c:pt>
                <c:pt idx="21">
                  <c:v>141</c:v>
                </c:pt>
                <c:pt idx="22">
                  <c:v>24</c:v>
                </c:pt>
                <c:pt idx="23">
                  <c:v>33</c:v>
                </c:pt>
                <c:pt idx="24">
                  <c:v>22</c:v>
                </c:pt>
                <c:pt idx="25">
                  <c:v>23</c:v>
                </c:pt>
                <c:pt idx="26">
                  <c:v>33</c:v>
                </c:pt>
                <c:pt idx="27">
                  <c:v>98</c:v>
                </c:pt>
                <c:pt idx="28">
                  <c:v>24</c:v>
                </c:pt>
                <c:pt idx="29">
                  <c:v>15</c:v>
                </c:pt>
                <c:pt idx="30">
                  <c:v>134</c:v>
                </c:pt>
                <c:pt idx="31">
                  <c:v>13</c:v>
                </c:pt>
                <c:pt idx="32">
                  <c:v>12</c:v>
                </c:pt>
                <c:pt idx="33">
                  <c:v>276</c:v>
                </c:pt>
                <c:pt idx="34">
                  <c:v>9</c:v>
                </c:pt>
                <c:pt idx="35">
                  <c:v>38</c:v>
                </c:pt>
                <c:pt idx="36">
                  <c:v>6</c:v>
                </c:pt>
                <c:pt idx="37">
                  <c:v>5</c:v>
                </c:pt>
                <c:pt idx="38">
                  <c:v>61</c:v>
                </c:pt>
                <c:pt idx="39">
                  <c:v>3</c:v>
                </c:pt>
                <c:pt idx="40">
                  <c:v>2</c:v>
                </c:pt>
                <c:pt idx="41">
                  <c:v>49</c:v>
                </c:pt>
                <c:pt idx="4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F7-4C1E-AA5E-49779B6E598E}"/>
            </c:ext>
          </c:extLst>
        </c:ser>
        <c:ser>
          <c:idx val="1"/>
          <c:order val="1"/>
          <c:tx>
            <c:strRef>
              <c:f>'Pareto(consulta_reclamo_requer)'!$C$89</c:f>
              <c:strCache>
                <c:ptCount val="1"/>
                <c:pt idx="0">
                  <c:v>Columna1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'Pareto(consulta_reclamo_requer)'!$A$90:$A$132</c:f>
              <c:strCache>
                <c:ptCount val="43"/>
                <c:pt idx="0">
                  <c:v>Certificado de Uso</c:v>
                </c:pt>
                <c:pt idx="1">
                  <c:v>Copia de Contrato - Constancia de Ubicacion - Constancia de Sepultura</c:v>
                </c:pt>
                <c:pt idx="2">
                  <c:v>Copia de Estado de Cuenta</c:v>
                </c:pt>
                <c:pt idx="3">
                  <c:v>Reprogramacion de Cuotas</c:v>
                </c:pt>
                <c:pt idx="4">
                  <c:v>Copia de Contrato</c:v>
                </c:pt>
                <c:pt idx="5">
                  <c:v>Uso de Espacio NF</c:v>
                </c:pt>
                <c:pt idx="6">
                  <c:v>Copia de Boleta de Ventas</c:v>
                </c:pt>
                <c:pt idx="7">
                  <c:v>Direc. Domiciliaria Correspondencia Email Telef Celular Fijo</c:v>
                </c:pt>
                <c:pt idx="8">
                  <c:v>Modificacion de Datos a Solicitud del Cliente</c:v>
                </c:pt>
                <c:pt idx="9">
                  <c:v>Podado Riego Nivelacion Cmb.Grass Limpieza Refaccion Repintado Fumigacion Filtracion Cmb.Luna</c:v>
                </c:pt>
                <c:pt idx="10">
                  <c:v>Repintado de Lapida sin Garantia</c:v>
                </c:pt>
                <c:pt idx="11">
                  <c:v>Cambio de Titularidad Sin Deuda</c:v>
                </c:pt>
                <c:pt idx="12">
                  <c:v>Transmision de Responso</c:v>
                </c:pt>
                <c:pt idx="13">
                  <c:v>Instalacion de Lapida</c:v>
                </c:pt>
                <c:pt idx="14">
                  <c:v>Venta de Floreros</c:v>
                </c:pt>
                <c:pt idx="15">
                  <c:v>Compra de Lapida</c:v>
                </c:pt>
                <c:pt idx="16">
                  <c:v>Traslado interno / Traslado externo</c:v>
                </c:pt>
                <c:pt idx="17">
                  <c:v>Arreglo Floral</c:v>
                </c:pt>
                <c:pt idx="18">
                  <c:v>Generación de codigo CIP</c:v>
                </c:pt>
                <c:pt idx="19">
                  <c:v>Floreros</c:v>
                </c:pt>
                <c:pt idx="20">
                  <c:v>Recepción de documentos</c:v>
                </c:pt>
                <c:pt idx="21">
                  <c:v>Devolución de garantia</c:v>
                </c:pt>
                <c:pt idx="22">
                  <c:v>Flores / Jardineras / Lapida / Fotografia</c:v>
                </c:pt>
                <c:pt idx="23">
                  <c:v>Cambio Titularidad con Deuda</c:v>
                </c:pt>
                <c:pt idx="24">
                  <c:v>Lapida Rota</c:v>
                </c:pt>
                <c:pt idx="25">
                  <c:v>Cambio de Codigo de Sepultura</c:v>
                </c:pt>
                <c:pt idx="26">
                  <c:v>Entrega de contrato</c:v>
                </c:pt>
                <c:pt idx="27">
                  <c:v>Ubicación de espacio</c:v>
                </c:pt>
                <c:pt idx="28">
                  <c:v>Construccion de Mausoleo</c:v>
                </c:pt>
                <c:pt idx="29">
                  <c:v>Lapida por Formato</c:v>
                </c:pt>
                <c:pt idx="30">
                  <c:v>Alquiler de plegaria</c:v>
                </c:pt>
                <c:pt idx="31">
                  <c:v>Autorizacion de Ingreso</c:v>
                </c:pt>
                <c:pt idx="32">
                  <c:v>Instalacion de Placa</c:v>
                </c:pt>
                <c:pt idx="33">
                  <c:v>Pago de FOMA</c:v>
                </c:pt>
                <c:pt idx="34">
                  <c:v>Uso de Espacio NF no Paso Periodo de Carencia</c:v>
                </c:pt>
                <c:pt idx="35">
                  <c:v>Venta de flores</c:v>
                </c:pt>
                <c:pt idx="36">
                  <c:v>Cambio de Enchape</c:v>
                </c:pt>
                <c:pt idx="37">
                  <c:v>Libro de Condolencias</c:v>
                </c:pt>
                <c:pt idx="38">
                  <c:v>Alquiler de toldo</c:v>
                </c:pt>
                <c:pt idx="39">
                  <c:v>Lapida por Deuda</c:v>
                </c:pt>
                <c:pt idx="40">
                  <c:v>Enchape de Mausoleo</c:v>
                </c:pt>
                <c:pt idx="41">
                  <c:v>Reactivación de contrato</c:v>
                </c:pt>
                <c:pt idx="42">
                  <c:v>Modificacion de datos en Lapida por error</c:v>
                </c:pt>
              </c:strCache>
            </c:strRef>
          </c:cat>
          <c:val>
            <c:numRef>
              <c:f>'Pareto(consulta_reclamo_requer)'!$C$90:$C$132</c:f>
              <c:numCache>
                <c:formatCode>0.0%</c:formatCode>
                <c:ptCount val="43"/>
                <c:pt idx="0">
                  <c:v>0.19233199915736254</c:v>
                </c:pt>
                <c:pt idx="1">
                  <c:v>9.2900779439646086E-2</c:v>
                </c:pt>
                <c:pt idx="2">
                  <c:v>0.1068042974510217</c:v>
                </c:pt>
                <c:pt idx="3">
                  <c:v>7.0360227512112919E-2</c:v>
                </c:pt>
                <c:pt idx="4">
                  <c:v>6.4567095007373079E-2</c:v>
                </c:pt>
                <c:pt idx="5">
                  <c:v>5.9300610912155043E-2</c:v>
                </c:pt>
                <c:pt idx="6">
                  <c:v>3.8971982304613441E-2</c:v>
                </c:pt>
                <c:pt idx="7">
                  <c:v>3.886665262270908E-2</c:v>
                </c:pt>
                <c:pt idx="8">
                  <c:v>1.7484727196123869E-2</c:v>
                </c:pt>
                <c:pt idx="9">
                  <c:v>2.4331156519907311E-2</c:v>
                </c:pt>
                <c:pt idx="10">
                  <c:v>1.5904781967558457E-2</c:v>
                </c:pt>
                <c:pt idx="11">
                  <c:v>1.464082578470613E-2</c:v>
                </c:pt>
                <c:pt idx="12">
                  <c:v>9.6903307352011799E-3</c:v>
                </c:pt>
                <c:pt idx="13">
                  <c:v>1.4535496102801769E-2</c:v>
                </c:pt>
                <c:pt idx="14">
                  <c:v>3.8445333895091638E-2</c:v>
                </c:pt>
                <c:pt idx="15">
                  <c:v>1.1586265009479671E-2</c:v>
                </c:pt>
                <c:pt idx="16">
                  <c:v>8.1103855066357693E-3</c:v>
                </c:pt>
                <c:pt idx="17">
                  <c:v>5.7931325047398353E-3</c:v>
                </c:pt>
                <c:pt idx="18">
                  <c:v>4.413313671792711E-2</c:v>
                </c:pt>
                <c:pt idx="19">
                  <c:v>9.4796713713924587E-3</c:v>
                </c:pt>
                <c:pt idx="20">
                  <c:v>1.4114177375184327E-2</c:v>
                </c:pt>
                <c:pt idx="21">
                  <c:v>1.4851485148514851E-2</c:v>
                </c:pt>
                <c:pt idx="22">
                  <c:v>2.5279123657046556E-3</c:v>
                </c:pt>
                <c:pt idx="23">
                  <c:v>3.4758795028439014E-3</c:v>
                </c:pt>
                <c:pt idx="24">
                  <c:v>2.3172530018959344E-3</c:v>
                </c:pt>
                <c:pt idx="25">
                  <c:v>2.422582683800295E-3</c:v>
                </c:pt>
                <c:pt idx="26">
                  <c:v>3.4758795028439014E-3</c:v>
                </c:pt>
                <c:pt idx="27">
                  <c:v>1.0322308826627343E-2</c:v>
                </c:pt>
                <c:pt idx="28">
                  <c:v>2.5279123657046556E-3</c:v>
                </c:pt>
                <c:pt idx="29">
                  <c:v>1.5799452285654098E-3</c:v>
                </c:pt>
                <c:pt idx="30">
                  <c:v>1.4114177375184327E-2</c:v>
                </c:pt>
                <c:pt idx="31">
                  <c:v>1.3692858647566884E-3</c:v>
                </c:pt>
                <c:pt idx="32">
                  <c:v>1.2639561828523278E-3</c:v>
                </c:pt>
                <c:pt idx="33">
                  <c:v>2.9070992205603538E-2</c:v>
                </c:pt>
                <c:pt idx="34">
                  <c:v>9.4796713713924579E-4</c:v>
                </c:pt>
                <c:pt idx="35">
                  <c:v>4.0025279123657043E-3</c:v>
                </c:pt>
                <c:pt idx="36">
                  <c:v>6.3197809142616389E-4</c:v>
                </c:pt>
                <c:pt idx="37">
                  <c:v>5.2664840952180319E-4</c:v>
                </c:pt>
                <c:pt idx="38">
                  <c:v>6.4251105961659997E-3</c:v>
                </c:pt>
                <c:pt idx="39">
                  <c:v>3.1598904571308195E-4</c:v>
                </c:pt>
                <c:pt idx="40">
                  <c:v>2.106593638087213E-4</c:v>
                </c:pt>
                <c:pt idx="41">
                  <c:v>5.1611544133136717E-3</c:v>
                </c:pt>
                <c:pt idx="42">
                  <c:v>1.0532968190436065E-4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F7-4C1E-AA5E-49779B6E5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66955439"/>
        <c:axId val="1766957519"/>
      </c:barChart>
      <c:lineChart>
        <c:grouping val="standard"/>
        <c:varyColors val="0"/>
        <c:ser>
          <c:idx val="2"/>
          <c:order val="2"/>
          <c:tx>
            <c:strRef>
              <c:f>'Pareto(consulta_reclamo_requer)'!$D$89</c:f>
              <c:strCache>
                <c:ptCount val="1"/>
                <c:pt idx="0">
                  <c:v>Acumulado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5F7-4C1E-AA5E-49779B6E598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5F7-4C1E-AA5E-49779B6E598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5F7-4C1E-AA5E-49779B6E598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5F7-4C1E-AA5E-49779B6E598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5F7-4C1E-AA5E-49779B6E598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5F7-4C1E-AA5E-49779B6E598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F7-4C1E-AA5E-49779B6E598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F7-4C1E-AA5E-49779B6E598E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D-65F7-4C1E-AA5E-49779B6E598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F7-4C1E-AA5E-49779B6E598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F7-4C1E-AA5E-49779B6E598E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F7-4C1E-AA5E-49779B6E598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F7-4C1E-AA5E-49779B6E598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F7-4C1E-AA5E-49779B6E598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F7-4C1E-AA5E-49779B6E598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F7-4C1E-AA5E-49779B6E598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F7-4C1E-AA5E-49779B6E598E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F7-4C1E-AA5E-49779B6E598E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F7-4C1E-AA5E-49779B6E598E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F7-4C1E-AA5E-49779B6E598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F7-4C1E-AA5E-49779B6E598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F7-4C1E-AA5E-49779B6E598E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F7-4C1E-AA5E-49779B6E598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F7-4C1E-AA5E-49779B6E598E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F7-4C1E-AA5E-49779B6E598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F7-4C1E-AA5E-49779B6E598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5F7-4C1E-AA5E-49779B6E598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F7-4C1E-AA5E-49779B6E598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F7-4C1E-AA5E-49779B6E598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F7-4C1E-AA5E-49779B6E598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F7-4C1E-AA5E-49779B6E598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F7-4C1E-AA5E-49779B6E598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F7-4C1E-AA5E-49779B6E598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5F7-4C1E-AA5E-49779B6E598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5F7-4C1E-AA5E-49779B6E598E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5F7-4C1E-AA5E-49779B6E598E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5F7-4C1E-AA5E-49779B6E598E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5F7-4C1E-AA5E-49779B6E598E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5F7-4C1E-AA5E-49779B6E598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5F7-4C1E-AA5E-49779B6E598E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5F7-4C1E-AA5E-49779B6E598E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5F7-4C1E-AA5E-49779B6E598E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5F7-4C1E-AA5E-49779B6E59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'Pareto(consulta_reclamo_requer)'!$A$90:$A$132</c:f>
              <c:strCache>
                <c:ptCount val="43"/>
                <c:pt idx="0">
                  <c:v>Certificado de Uso</c:v>
                </c:pt>
                <c:pt idx="1">
                  <c:v>Copia de Contrato - Constancia de Ubicacion - Constancia de Sepultura</c:v>
                </c:pt>
                <c:pt idx="2">
                  <c:v>Copia de Estado de Cuenta</c:v>
                </c:pt>
                <c:pt idx="3">
                  <c:v>Reprogramacion de Cuotas</c:v>
                </c:pt>
                <c:pt idx="4">
                  <c:v>Copia de Contrato</c:v>
                </c:pt>
                <c:pt idx="5">
                  <c:v>Uso de Espacio NF</c:v>
                </c:pt>
                <c:pt idx="6">
                  <c:v>Copia de Boleta de Ventas</c:v>
                </c:pt>
                <c:pt idx="7">
                  <c:v>Direc. Domiciliaria Correspondencia Email Telef Celular Fijo</c:v>
                </c:pt>
                <c:pt idx="8">
                  <c:v>Modificacion de Datos a Solicitud del Cliente</c:v>
                </c:pt>
                <c:pt idx="9">
                  <c:v>Podado Riego Nivelacion Cmb.Grass Limpieza Refaccion Repintado Fumigacion Filtracion Cmb.Luna</c:v>
                </c:pt>
                <c:pt idx="10">
                  <c:v>Repintado de Lapida sin Garantia</c:v>
                </c:pt>
                <c:pt idx="11">
                  <c:v>Cambio de Titularidad Sin Deuda</c:v>
                </c:pt>
                <c:pt idx="12">
                  <c:v>Transmision de Responso</c:v>
                </c:pt>
                <c:pt idx="13">
                  <c:v>Instalacion de Lapida</c:v>
                </c:pt>
                <c:pt idx="14">
                  <c:v>Venta de Floreros</c:v>
                </c:pt>
                <c:pt idx="15">
                  <c:v>Compra de Lapida</c:v>
                </c:pt>
                <c:pt idx="16">
                  <c:v>Traslado interno / Traslado externo</c:v>
                </c:pt>
                <c:pt idx="17">
                  <c:v>Arreglo Floral</c:v>
                </c:pt>
                <c:pt idx="18">
                  <c:v>Generación de codigo CIP</c:v>
                </c:pt>
                <c:pt idx="19">
                  <c:v>Floreros</c:v>
                </c:pt>
                <c:pt idx="20">
                  <c:v>Recepción de documentos</c:v>
                </c:pt>
                <c:pt idx="21">
                  <c:v>Devolución de garantia</c:v>
                </c:pt>
                <c:pt idx="22">
                  <c:v>Flores / Jardineras / Lapida / Fotografia</c:v>
                </c:pt>
                <c:pt idx="23">
                  <c:v>Cambio Titularidad con Deuda</c:v>
                </c:pt>
                <c:pt idx="24">
                  <c:v>Lapida Rota</c:v>
                </c:pt>
                <c:pt idx="25">
                  <c:v>Cambio de Codigo de Sepultura</c:v>
                </c:pt>
                <c:pt idx="26">
                  <c:v>Entrega de contrato</c:v>
                </c:pt>
                <c:pt idx="27">
                  <c:v>Ubicación de espacio</c:v>
                </c:pt>
                <c:pt idx="28">
                  <c:v>Construccion de Mausoleo</c:v>
                </c:pt>
                <c:pt idx="29">
                  <c:v>Lapida por Formato</c:v>
                </c:pt>
                <c:pt idx="30">
                  <c:v>Alquiler de plegaria</c:v>
                </c:pt>
                <c:pt idx="31">
                  <c:v>Autorizacion de Ingreso</c:v>
                </c:pt>
                <c:pt idx="32">
                  <c:v>Instalacion de Placa</c:v>
                </c:pt>
                <c:pt idx="33">
                  <c:v>Pago de FOMA</c:v>
                </c:pt>
                <c:pt idx="34">
                  <c:v>Uso de Espacio NF no Paso Periodo de Carencia</c:v>
                </c:pt>
                <c:pt idx="35">
                  <c:v>Venta de flores</c:v>
                </c:pt>
                <c:pt idx="36">
                  <c:v>Cambio de Enchape</c:v>
                </c:pt>
                <c:pt idx="37">
                  <c:v>Libro de Condolencias</c:v>
                </c:pt>
                <c:pt idx="38">
                  <c:v>Alquiler de toldo</c:v>
                </c:pt>
                <c:pt idx="39">
                  <c:v>Lapida por Deuda</c:v>
                </c:pt>
                <c:pt idx="40">
                  <c:v>Enchape de Mausoleo</c:v>
                </c:pt>
                <c:pt idx="41">
                  <c:v>Reactivación de contrato</c:v>
                </c:pt>
                <c:pt idx="42">
                  <c:v>Modificacion de datos en Lapida por error</c:v>
                </c:pt>
              </c:strCache>
            </c:strRef>
          </c:cat>
          <c:val>
            <c:numRef>
              <c:f>'Pareto(consulta_reclamo_requer)'!$D$90:$D$132</c:f>
              <c:numCache>
                <c:formatCode>0.0%</c:formatCode>
                <c:ptCount val="43"/>
                <c:pt idx="0">
                  <c:v>0.19233199915736254</c:v>
                </c:pt>
                <c:pt idx="1">
                  <c:v>0.28523277859700863</c:v>
                </c:pt>
                <c:pt idx="2">
                  <c:v>0.39203707604803034</c:v>
                </c:pt>
                <c:pt idx="3">
                  <c:v>0.46239730356014325</c:v>
                </c:pt>
                <c:pt idx="4">
                  <c:v>0.52696439856751631</c:v>
                </c:pt>
                <c:pt idx="5">
                  <c:v>0.58626500947967131</c:v>
                </c:pt>
                <c:pt idx="6">
                  <c:v>0.62523699178428471</c:v>
                </c:pt>
                <c:pt idx="7">
                  <c:v>0.66410364440699376</c:v>
                </c:pt>
                <c:pt idx="8">
                  <c:v>0.68158837160311758</c:v>
                </c:pt>
                <c:pt idx="9">
                  <c:v>0.70591952812302494</c:v>
                </c:pt>
                <c:pt idx="10">
                  <c:v>0.72182431009058345</c:v>
                </c:pt>
                <c:pt idx="11">
                  <c:v>0.73646513587528961</c:v>
                </c:pt>
                <c:pt idx="12">
                  <c:v>0.74615546661049081</c:v>
                </c:pt>
                <c:pt idx="13">
                  <c:v>0.76069096271329262</c:v>
                </c:pt>
                <c:pt idx="14">
                  <c:v>0.79913629660838426</c:v>
                </c:pt>
                <c:pt idx="15">
                  <c:v>0.81072256161786393</c:v>
                </c:pt>
                <c:pt idx="16">
                  <c:v>0.81883294712449972</c:v>
                </c:pt>
                <c:pt idx="17">
                  <c:v>0.82462607962923951</c:v>
                </c:pt>
                <c:pt idx="18">
                  <c:v>0.86875921634716657</c:v>
                </c:pt>
                <c:pt idx="19">
                  <c:v>0.87823888771855907</c:v>
                </c:pt>
                <c:pt idx="20">
                  <c:v>0.89235306509374335</c:v>
                </c:pt>
                <c:pt idx="21">
                  <c:v>0.90720455024225821</c:v>
                </c:pt>
                <c:pt idx="22">
                  <c:v>0.90973246260796292</c:v>
                </c:pt>
                <c:pt idx="23">
                  <c:v>0.91320834211080681</c:v>
                </c:pt>
                <c:pt idx="24">
                  <c:v>0.91552559511270271</c:v>
                </c:pt>
                <c:pt idx="25">
                  <c:v>0.91794817779650295</c:v>
                </c:pt>
                <c:pt idx="26">
                  <c:v>0.92142405729934684</c:v>
                </c:pt>
                <c:pt idx="27">
                  <c:v>0.93174636612597417</c:v>
                </c:pt>
                <c:pt idx="28">
                  <c:v>0.93427427849167888</c:v>
                </c:pt>
                <c:pt idx="29">
                  <c:v>0.93585422372024429</c:v>
                </c:pt>
                <c:pt idx="30">
                  <c:v>0.94996840109542857</c:v>
                </c:pt>
                <c:pt idx="31">
                  <c:v>0.95133768696018528</c:v>
                </c:pt>
                <c:pt idx="32">
                  <c:v>0.95260164314303764</c:v>
                </c:pt>
                <c:pt idx="33">
                  <c:v>0.98167263534864113</c:v>
                </c:pt>
                <c:pt idx="34">
                  <c:v>0.98262060248578043</c:v>
                </c:pt>
                <c:pt idx="35">
                  <c:v>0.98662313039814609</c:v>
                </c:pt>
                <c:pt idx="36">
                  <c:v>0.98725510848957221</c:v>
                </c:pt>
                <c:pt idx="37">
                  <c:v>0.98778175689909398</c:v>
                </c:pt>
                <c:pt idx="38">
                  <c:v>0.99420686749525999</c:v>
                </c:pt>
                <c:pt idx="39">
                  <c:v>0.99452285654097305</c:v>
                </c:pt>
                <c:pt idx="40">
                  <c:v>0.99473351590478176</c:v>
                </c:pt>
                <c:pt idx="41">
                  <c:v>0.99989467031809542</c:v>
                </c:pt>
                <c:pt idx="42">
                  <c:v>0.99999999999999978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F7-4C1E-AA5E-49779B6E5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6935887"/>
        <c:axId val="1766942959"/>
      </c:lineChart>
      <c:catAx>
        <c:axId val="17669554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66957519"/>
        <c:crosses val="autoZero"/>
        <c:auto val="1"/>
        <c:lblAlgn val="ctr"/>
        <c:lblOffset val="100"/>
        <c:noMultiLvlLbl val="0"/>
      </c:catAx>
      <c:valAx>
        <c:axId val="1766957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66955439"/>
        <c:crosses val="autoZero"/>
        <c:crossBetween val="between"/>
      </c:valAx>
      <c:valAx>
        <c:axId val="1766942959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66935887"/>
        <c:crosses val="max"/>
        <c:crossBetween val="between"/>
      </c:valAx>
      <c:catAx>
        <c:axId val="176693588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766942959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[23.04 Reporte CRM - Hasta abril 2023 v2.xlsx]Dinamico_1_2!TablaDinámica3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Dinamico_1_2!$O$2:$O$3</c:f>
              <c:strCache>
                <c:ptCount val="1"/>
                <c:pt idx="0">
                  <c:v>12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Dinamico_1_2!$O$4:$O$14</c:f>
              <c:numCache>
                <c:formatCode>General</c:formatCode>
                <c:ptCount val="10"/>
                <c:pt idx="0">
                  <c:v>442</c:v>
                </c:pt>
                <c:pt idx="1">
                  <c:v>110</c:v>
                </c:pt>
                <c:pt idx="2">
                  <c:v>38</c:v>
                </c:pt>
                <c:pt idx="3">
                  <c:v>87</c:v>
                </c:pt>
                <c:pt idx="4">
                  <c:v>56</c:v>
                </c:pt>
                <c:pt idx="5">
                  <c:v>2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4-4EA0-897D-BD82E6DF8DA7}"/>
            </c:ext>
          </c:extLst>
        </c:ser>
        <c:ser>
          <c:idx val="1"/>
          <c:order val="1"/>
          <c:tx>
            <c:strRef>
              <c:f>Dinamico_1_2!$P$2:$P$3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Dinamico_1_2!$P$4:$P$14</c:f>
              <c:numCache>
                <c:formatCode>General</c:formatCode>
                <c:ptCount val="10"/>
                <c:pt idx="0">
                  <c:v>672</c:v>
                </c:pt>
                <c:pt idx="1">
                  <c:v>111</c:v>
                </c:pt>
                <c:pt idx="2">
                  <c:v>83</c:v>
                </c:pt>
                <c:pt idx="3">
                  <c:v>128</c:v>
                </c:pt>
                <c:pt idx="4">
                  <c:v>131</c:v>
                </c:pt>
                <c:pt idx="5">
                  <c:v>30</c:v>
                </c:pt>
                <c:pt idx="6">
                  <c:v>17</c:v>
                </c:pt>
                <c:pt idx="7">
                  <c:v>6</c:v>
                </c:pt>
                <c:pt idx="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EE-4E9B-B0CE-E43E5BED63C0}"/>
            </c:ext>
          </c:extLst>
        </c:ser>
        <c:ser>
          <c:idx val="2"/>
          <c:order val="2"/>
          <c:tx>
            <c:strRef>
              <c:f>Dinamico_1_2!$Q$2:$Q$3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Dinamico_1_2!$Q$4:$Q$14</c:f>
              <c:numCache>
                <c:formatCode>General</c:formatCode>
                <c:ptCount val="10"/>
                <c:pt idx="0">
                  <c:v>471</c:v>
                </c:pt>
                <c:pt idx="1">
                  <c:v>61</c:v>
                </c:pt>
                <c:pt idx="2">
                  <c:v>94</c:v>
                </c:pt>
                <c:pt idx="3">
                  <c:v>153</c:v>
                </c:pt>
                <c:pt idx="4">
                  <c:v>135</c:v>
                </c:pt>
                <c:pt idx="5">
                  <c:v>96</c:v>
                </c:pt>
                <c:pt idx="6">
                  <c:v>6</c:v>
                </c:pt>
                <c:pt idx="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EE-4E9B-B0CE-E43E5BED63C0}"/>
            </c:ext>
          </c:extLst>
        </c:ser>
        <c:ser>
          <c:idx val="3"/>
          <c:order val="3"/>
          <c:tx>
            <c:strRef>
              <c:f>Dinamico_1_2!$R$2:$R$3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Dinamico_1_2!$R$4:$R$14</c:f>
              <c:numCache>
                <c:formatCode>General</c:formatCode>
                <c:ptCount val="10"/>
                <c:pt idx="0">
                  <c:v>674</c:v>
                </c:pt>
                <c:pt idx="1">
                  <c:v>134</c:v>
                </c:pt>
                <c:pt idx="2">
                  <c:v>130</c:v>
                </c:pt>
                <c:pt idx="3">
                  <c:v>176</c:v>
                </c:pt>
                <c:pt idx="4">
                  <c:v>134</c:v>
                </c:pt>
                <c:pt idx="5">
                  <c:v>64</c:v>
                </c:pt>
                <c:pt idx="6">
                  <c:v>9</c:v>
                </c:pt>
                <c:pt idx="7">
                  <c:v>13</c:v>
                </c:pt>
                <c:pt idx="8">
                  <c:v>9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EE-4E9B-B0CE-E43E5BED63C0}"/>
            </c:ext>
          </c:extLst>
        </c:ser>
        <c:ser>
          <c:idx val="4"/>
          <c:order val="4"/>
          <c:tx>
            <c:strRef>
              <c:f>Dinamico_1_2!$S$2:$S$3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Dinamico_1_2!$S$4:$S$14</c:f>
              <c:numCache>
                <c:formatCode>General</c:formatCode>
                <c:ptCount val="10"/>
                <c:pt idx="0">
                  <c:v>243</c:v>
                </c:pt>
                <c:pt idx="1">
                  <c:v>47</c:v>
                </c:pt>
                <c:pt idx="2">
                  <c:v>97</c:v>
                </c:pt>
                <c:pt idx="3">
                  <c:v>46</c:v>
                </c:pt>
                <c:pt idx="4">
                  <c:v>40</c:v>
                </c:pt>
                <c:pt idx="5">
                  <c:v>30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EE-4E9B-B0CE-E43E5BED63C0}"/>
            </c:ext>
          </c:extLst>
        </c:ser>
        <c:ser>
          <c:idx val="5"/>
          <c:order val="5"/>
          <c:tx>
            <c:strRef>
              <c:f>Dinamico_1_2!$T$2:$T$3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Dinamico_1_2!$T$4:$T$14</c:f>
              <c:numCache>
                <c:formatCode>General</c:formatCode>
                <c:ptCount val="10"/>
                <c:pt idx="0">
                  <c:v>519</c:v>
                </c:pt>
                <c:pt idx="1">
                  <c:v>134</c:v>
                </c:pt>
                <c:pt idx="2">
                  <c:v>198</c:v>
                </c:pt>
                <c:pt idx="3">
                  <c:v>53</c:v>
                </c:pt>
                <c:pt idx="4">
                  <c:v>45</c:v>
                </c:pt>
                <c:pt idx="5">
                  <c:v>31</c:v>
                </c:pt>
                <c:pt idx="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EE-4E9B-B0CE-E43E5BED63C0}"/>
            </c:ext>
          </c:extLst>
        </c:ser>
        <c:ser>
          <c:idx val="6"/>
          <c:order val="6"/>
          <c:tx>
            <c:strRef>
              <c:f>Dinamico_1_2!$U$2:$U$3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Dinamico_1_2!$U$4:$U$14</c:f>
              <c:numCache>
                <c:formatCode>General</c:formatCode>
                <c:ptCount val="10"/>
                <c:pt idx="0">
                  <c:v>397</c:v>
                </c:pt>
                <c:pt idx="1">
                  <c:v>82</c:v>
                </c:pt>
                <c:pt idx="2">
                  <c:v>32</c:v>
                </c:pt>
                <c:pt idx="3">
                  <c:v>45</c:v>
                </c:pt>
                <c:pt idx="4">
                  <c:v>31</c:v>
                </c:pt>
                <c:pt idx="5">
                  <c:v>4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4EE-4E9B-B0CE-E43E5BED63C0}"/>
            </c:ext>
          </c:extLst>
        </c:ser>
        <c:ser>
          <c:idx val="7"/>
          <c:order val="7"/>
          <c:tx>
            <c:strRef>
              <c:f>Dinamico_1_2!$V$2:$V$3</c:f>
              <c:strCache>
                <c:ptCount val="1"/>
                <c:pt idx="0">
                  <c:v>7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Dinamico_1_2!$V$4:$V$14</c:f>
              <c:numCache>
                <c:formatCode>General</c:formatCode>
                <c:ptCount val="10"/>
                <c:pt idx="0">
                  <c:v>454</c:v>
                </c:pt>
                <c:pt idx="1">
                  <c:v>75</c:v>
                </c:pt>
                <c:pt idx="2">
                  <c:v>61</c:v>
                </c:pt>
                <c:pt idx="3">
                  <c:v>41</c:v>
                </c:pt>
                <c:pt idx="4">
                  <c:v>42</c:v>
                </c:pt>
                <c:pt idx="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4EE-4E9B-B0CE-E43E5BED63C0}"/>
            </c:ext>
          </c:extLst>
        </c:ser>
        <c:ser>
          <c:idx val="8"/>
          <c:order val="8"/>
          <c:tx>
            <c:strRef>
              <c:f>Dinamico_1_2!$W$2:$W$3</c:f>
              <c:strCache>
                <c:ptCount val="1"/>
                <c:pt idx="0">
                  <c:v>8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Dinamico_1_2!$W$4:$W$14</c:f>
              <c:numCache>
                <c:formatCode>General</c:formatCode>
                <c:ptCount val="10"/>
                <c:pt idx="0">
                  <c:v>386</c:v>
                </c:pt>
                <c:pt idx="1">
                  <c:v>87</c:v>
                </c:pt>
                <c:pt idx="2">
                  <c:v>111</c:v>
                </c:pt>
                <c:pt idx="3">
                  <c:v>49</c:v>
                </c:pt>
                <c:pt idx="4">
                  <c:v>41</c:v>
                </c:pt>
                <c:pt idx="5">
                  <c:v>1</c:v>
                </c:pt>
                <c:pt idx="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4EE-4E9B-B0CE-E43E5BED63C0}"/>
            </c:ext>
          </c:extLst>
        </c:ser>
        <c:ser>
          <c:idx val="9"/>
          <c:order val="9"/>
          <c:tx>
            <c:strRef>
              <c:f>Dinamico_1_2!$X$2:$X$3</c:f>
              <c:strCache>
                <c:ptCount val="1"/>
                <c:pt idx="0">
                  <c:v>9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Dinamico_1_2!$X$4:$X$14</c:f>
              <c:numCache>
                <c:formatCode>General</c:formatCode>
                <c:ptCount val="10"/>
                <c:pt idx="0">
                  <c:v>369</c:v>
                </c:pt>
                <c:pt idx="1">
                  <c:v>36</c:v>
                </c:pt>
                <c:pt idx="2">
                  <c:v>54</c:v>
                </c:pt>
                <c:pt idx="3">
                  <c:v>46</c:v>
                </c:pt>
                <c:pt idx="4">
                  <c:v>37</c:v>
                </c:pt>
                <c:pt idx="5">
                  <c:v>28</c:v>
                </c:pt>
                <c:pt idx="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4EE-4E9B-B0CE-E43E5BED63C0}"/>
            </c:ext>
          </c:extLst>
        </c:ser>
        <c:ser>
          <c:idx val="10"/>
          <c:order val="10"/>
          <c:tx>
            <c:strRef>
              <c:f>Dinamico_1_2!$Y$2:$Y$3</c:f>
              <c:strCache>
                <c:ptCount val="1"/>
                <c:pt idx="0">
                  <c:v>10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Dinamico_1_2!$Y$4:$Y$14</c:f>
              <c:numCache>
                <c:formatCode>General</c:formatCode>
                <c:ptCount val="10"/>
                <c:pt idx="0">
                  <c:v>437</c:v>
                </c:pt>
                <c:pt idx="1">
                  <c:v>74</c:v>
                </c:pt>
                <c:pt idx="2">
                  <c:v>30</c:v>
                </c:pt>
                <c:pt idx="3">
                  <c:v>80</c:v>
                </c:pt>
                <c:pt idx="4">
                  <c:v>82</c:v>
                </c:pt>
                <c:pt idx="5">
                  <c:v>4</c:v>
                </c:pt>
                <c:pt idx="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4EE-4E9B-B0CE-E43E5BED63C0}"/>
            </c:ext>
          </c:extLst>
        </c:ser>
        <c:ser>
          <c:idx val="11"/>
          <c:order val="11"/>
          <c:tx>
            <c:strRef>
              <c:f>Dinamico_1_2!$Z$2:$Z$3</c:f>
              <c:strCache>
                <c:ptCount val="1"/>
                <c:pt idx="0">
                  <c:v>11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Dinamico_1_2!$Z$4:$Z$14</c:f>
              <c:numCache>
                <c:formatCode>General</c:formatCode>
                <c:ptCount val="10"/>
                <c:pt idx="0">
                  <c:v>384</c:v>
                </c:pt>
                <c:pt idx="1">
                  <c:v>53</c:v>
                </c:pt>
                <c:pt idx="2">
                  <c:v>37</c:v>
                </c:pt>
                <c:pt idx="3">
                  <c:v>54</c:v>
                </c:pt>
                <c:pt idx="4">
                  <c:v>48</c:v>
                </c:pt>
                <c:pt idx="5">
                  <c:v>18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4EE-4E9B-B0CE-E43E5BED6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0614640"/>
        <c:axId val="640616304"/>
      </c:barChart>
      <c:catAx>
        <c:axId val="64061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40616304"/>
        <c:crosses val="autoZero"/>
        <c:auto val="1"/>
        <c:lblAlgn val="ctr"/>
        <c:lblOffset val="100"/>
        <c:noMultiLvlLbl val="0"/>
      </c:catAx>
      <c:valAx>
        <c:axId val="640616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40614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[23.04 Reporte CRM - Hasta abril 2023 v2.xlsx]Dinamico_1_2!TablaDinámica1</c:name>
    <c:fmtId val="3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Dinamico_1_2!$B$1:$B$2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Dinamico_1_2!$A$3:$A$13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Dinamico_1_2!$B$3:$B$13</c:f>
              <c:numCache>
                <c:formatCode>General</c:formatCode>
                <c:ptCount val="10"/>
                <c:pt idx="0">
                  <c:v>1766</c:v>
                </c:pt>
                <c:pt idx="1">
                  <c:v>254</c:v>
                </c:pt>
                <c:pt idx="2">
                  <c:v>242</c:v>
                </c:pt>
                <c:pt idx="3">
                  <c:v>236</c:v>
                </c:pt>
                <c:pt idx="4">
                  <c:v>86</c:v>
                </c:pt>
                <c:pt idx="5">
                  <c:v>168</c:v>
                </c:pt>
                <c:pt idx="6">
                  <c:v>12</c:v>
                </c:pt>
                <c:pt idx="7">
                  <c:v>14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91-4703-9B74-AD5166E36EDA}"/>
            </c:ext>
          </c:extLst>
        </c:ser>
        <c:ser>
          <c:idx val="1"/>
          <c:order val="1"/>
          <c:tx>
            <c:strRef>
              <c:f>Dinamico_1_2!$C$1:$C$2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Dinamico_1_2!$A$3:$A$13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Dinamico_1_2!$C$3:$C$13</c:f>
              <c:numCache>
                <c:formatCode>General</c:formatCode>
                <c:ptCount val="10"/>
                <c:pt idx="0">
                  <c:v>471</c:v>
                </c:pt>
                <c:pt idx="1">
                  <c:v>125</c:v>
                </c:pt>
                <c:pt idx="2">
                  <c:v>69</c:v>
                </c:pt>
                <c:pt idx="3">
                  <c:v>53</c:v>
                </c:pt>
                <c:pt idx="4">
                  <c:v>10</c:v>
                </c:pt>
                <c:pt idx="5">
                  <c:v>6</c:v>
                </c:pt>
                <c:pt idx="6">
                  <c:v>3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91-4703-9B74-AD5166E36EDA}"/>
            </c:ext>
          </c:extLst>
        </c:ser>
        <c:ser>
          <c:idx val="2"/>
          <c:order val="2"/>
          <c:tx>
            <c:strRef>
              <c:f>Dinamico_1_2!$D$1:$D$2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Dinamico_1_2!$A$3:$A$13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Dinamico_1_2!$D$3:$D$13</c:f>
              <c:numCache>
                <c:formatCode>General</c:formatCode>
                <c:ptCount val="10"/>
                <c:pt idx="0">
                  <c:v>5448</c:v>
                </c:pt>
                <c:pt idx="1">
                  <c:v>958</c:v>
                </c:pt>
                <c:pt idx="2">
                  <c:v>822</c:v>
                </c:pt>
                <c:pt idx="3">
                  <c:v>1004</c:v>
                </c:pt>
                <c:pt idx="4">
                  <c:v>308</c:v>
                </c:pt>
                <c:pt idx="5">
                  <c:v>965</c:v>
                </c:pt>
                <c:pt idx="6">
                  <c:v>95</c:v>
                </c:pt>
                <c:pt idx="7">
                  <c:v>43</c:v>
                </c:pt>
                <c:pt idx="8">
                  <c:v>9</c:v>
                </c:pt>
                <c:pt idx="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91-4703-9B74-AD5166E36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7179503"/>
        <c:axId val="757172431"/>
      </c:barChart>
      <c:catAx>
        <c:axId val="757179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57172431"/>
        <c:crosses val="autoZero"/>
        <c:auto val="1"/>
        <c:lblAlgn val="ctr"/>
        <c:lblOffset val="100"/>
        <c:noMultiLvlLbl val="0"/>
      </c:catAx>
      <c:valAx>
        <c:axId val="757172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57179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[23.04 Reporte CRM - Hasta abril 2023 v2.xlsx]Dinamico_1_2!TablaDinámica2</c:name>
    <c:fmtId val="3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Dinamico_1_2!$B$16:$B$17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Dinamico_1_2!$A$18:$A$28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Dinamico_1_2!$B$18:$B$28</c:f>
              <c:numCache>
                <c:formatCode>0%</c:formatCode>
                <c:ptCount val="10"/>
                <c:pt idx="0">
                  <c:v>0.22979830839297333</c:v>
                </c:pt>
                <c:pt idx="1">
                  <c:v>0.18997756170531038</c:v>
                </c:pt>
                <c:pt idx="2">
                  <c:v>0.21359223300970873</c:v>
                </c:pt>
                <c:pt idx="3">
                  <c:v>0.18252126836813612</c:v>
                </c:pt>
                <c:pt idx="4">
                  <c:v>0.21287128712871287</c:v>
                </c:pt>
                <c:pt idx="5">
                  <c:v>0.14749780509218613</c:v>
                </c:pt>
                <c:pt idx="6">
                  <c:v>0.10909090909090909</c:v>
                </c:pt>
                <c:pt idx="7">
                  <c:v>0.2413793103448276</c:v>
                </c:pt>
                <c:pt idx="8">
                  <c:v>0</c:v>
                </c:pt>
                <c:pt idx="9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07-4ED0-B97E-F382F81B85FC}"/>
            </c:ext>
          </c:extLst>
        </c:ser>
        <c:ser>
          <c:idx val="1"/>
          <c:order val="1"/>
          <c:tx>
            <c:strRef>
              <c:f>Dinamico_1_2!$C$16:$C$17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Dinamico_1_2!$A$18:$A$28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Dinamico_1_2!$C$18:$C$28</c:f>
              <c:numCache>
                <c:formatCode>0%</c:formatCode>
                <c:ptCount val="10"/>
                <c:pt idx="0">
                  <c:v>6.1288223812621993E-2</c:v>
                </c:pt>
                <c:pt idx="1">
                  <c:v>9.3492894540014956E-2</c:v>
                </c:pt>
                <c:pt idx="2">
                  <c:v>6.0900264783759928E-2</c:v>
                </c:pt>
                <c:pt idx="3">
                  <c:v>4.0989945862335654E-2</c:v>
                </c:pt>
                <c:pt idx="4">
                  <c:v>2.4752475247524754E-2</c:v>
                </c:pt>
                <c:pt idx="5">
                  <c:v>5.2677787532923615E-3</c:v>
                </c:pt>
                <c:pt idx="6">
                  <c:v>2.7272727272727271E-2</c:v>
                </c:pt>
                <c:pt idx="7">
                  <c:v>1.7241379310344827E-2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07-4ED0-B97E-F382F81B85FC}"/>
            </c:ext>
          </c:extLst>
        </c:ser>
        <c:ser>
          <c:idx val="2"/>
          <c:order val="2"/>
          <c:tx>
            <c:strRef>
              <c:f>Dinamico_1_2!$D$16:$D$17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Dinamico_1_2!$A$18:$A$28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Dinamico_1_2!$D$18:$D$28</c:f>
              <c:numCache>
                <c:formatCode>0%</c:formatCode>
                <c:ptCount val="10"/>
                <c:pt idx="0">
                  <c:v>0.70891346779440467</c:v>
                </c:pt>
                <c:pt idx="1">
                  <c:v>0.71652954375467459</c:v>
                </c:pt>
                <c:pt idx="2">
                  <c:v>0.72550750220653137</c:v>
                </c:pt>
                <c:pt idx="3">
                  <c:v>0.77648878576952818</c:v>
                </c:pt>
                <c:pt idx="4">
                  <c:v>0.76237623762376239</c:v>
                </c:pt>
                <c:pt idx="5">
                  <c:v>0.84723441615452155</c:v>
                </c:pt>
                <c:pt idx="6">
                  <c:v>0.86363636363636365</c:v>
                </c:pt>
                <c:pt idx="7">
                  <c:v>0.74137931034482762</c:v>
                </c:pt>
                <c:pt idx="8">
                  <c:v>1</c:v>
                </c:pt>
                <c:pt idx="9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07-4ED0-B97E-F382F81B8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55908399"/>
        <c:axId val="555918799"/>
      </c:barChart>
      <c:catAx>
        <c:axId val="5559083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55918799"/>
        <c:crosses val="autoZero"/>
        <c:auto val="1"/>
        <c:lblAlgn val="ctr"/>
        <c:lblOffset val="100"/>
        <c:noMultiLvlLbl val="0"/>
      </c:catAx>
      <c:valAx>
        <c:axId val="5559187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559083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[23.04 Reporte CRM - Hasta abril 2023 v2.xlsx]Dinamico_1_2!TablaDinámica4</c:name>
    <c:fmtId val="4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Dinamico_1_2!$B$45:$B$46</c:f>
              <c:strCache>
                <c:ptCount val="1"/>
                <c:pt idx="0">
                  <c:v>En Plazo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Dinamico_1_2!$A$47:$A$56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Chiclayo</c:v>
                </c:pt>
                <c:pt idx="4">
                  <c:v>Corona del Fraile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</c:strCache>
            </c:strRef>
          </c:cat>
          <c:val>
            <c:numRef>
              <c:f>Dinamico_1_2!$B$47:$B$56</c:f>
              <c:numCache>
                <c:formatCode>0.00%</c:formatCode>
                <c:ptCount val="9"/>
                <c:pt idx="0">
                  <c:v>0.71670190274841439</c:v>
                </c:pt>
                <c:pt idx="1">
                  <c:v>0.84323040380047509</c:v>
                </c:pt>
                <c:pt idx="2">
                  <c:v>0.87573964497041423</c:v>
                </c:pt>
                <c:pt idx="3">
                  <c:v>0.53846153846153844</c:v>
                </c:pt>
                <c:pt idx="4">
                  <c:v>0.75</c:v>
                </c:pt>
                <c:pt idx="5">
                  <c:v>0.79104477611940294</c:v>
                </c:pt>
                <c:pt idx="6">
                  <c:v>0.72972972972972971</c:v>
                </c:pt>
                <c:pt idx="7">
                  <c:v>0.59090909090909094</c:v>
                </c:pt>
                <c:pt idx="8">
                  <c:v>0.33333333333333331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C3-4BE0-B4FE-9CBB3A55FC9B}"/>
            </c:ext>
          </c:extLst>
        </c:ser>
        <c:ser>
          <c:idx val="1"/>
          <c:order val="1"/>
          <c:tx>
            <c:strRef>
              <c:f>Dinamico_1_2!$C$45:$C$46</c:f>
              <c:strCache>
                <c:ptCount val="1"/>
                <c:pt idx="0">
                  <c:v>Vencido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Dinamico_1_2!$A$47:$A$56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Chiclayo</c:v>
                </c:pt>
                <c:pt idx="4">
                  <c:v>Corona del Fraile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</c:strCache>
            </c:strRef>
          </c:cat>
          <c:val>
            <c:numRef>
              <c:f>Dinamico_1_2!$C$47:$C$56</c:f>
              <c:numCache>
                <c:formatCode>0.00%</c:formatCode>
                <c:ptCount val="9"/>
                <c:pt idx="0">
                  <c:v>0.28329809725158561</c:v>
                </c:pt>
                <c:pt idx="1">
                  <c:v>0.15676959619952494</c:v>
                </c:pt>
                <c:pt idx="2">
                  <c:v>0.1242603550295858</c:v>
                </c:pt>
                <c:pt idx="3">
                  <c:v>0.46153846153846156</c:v>
                </c:pt>
                <c:pt idx="4">
                  <c:v>0.25</c:v>
                </c:pt>
                <c:pt idx="5">
                  <c:v>0.20895522388059701</c:v>
                </c:pt>
                <c:pt idx="6">
                  <c:v>0.27027027027027029</c:v>
                </c:pt>
                <c:pt idx="7">
                  <c:v>0.40909090909090912</c:v>
                </c:pt>
                <c:pt idx="8">
                  <c:v>0.66666666666666663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CA-4C87-8BD3-A77276519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31091680"/>
        <c:axId val="331090848"/>
      </c:barChart>
      <c:catAx>
        <c:axId val="33109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1090848"/>
        <c:crosses val="autoZero"/>
        <c:auto val="1"/>
        <c:lblAlgn val="ctr"/>
        <c:lblOffset val="100"/>
        <c:noMultiLvlLbl val="0"/>
      </c:catAx>
      <c:valAx>
        <c:axId val="331090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1091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3.xml><?xml version="1.0" encoding="utf-8"?>
<cs:colorStyle xmlns:cs="http://schemas.microsoft.com/office/drawing/2012/chartStyle" xmlns:a="http://schemas.openxmlformats.org/drawingml/2006/main" meth="withinLinearReversed" id="23">
  <a:schemeClr val="accent3"/>
</cs:colorStyle>
</file>

<file path=xl/charts/colors1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1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tx1">
                <a:lumMod val="5000"/>
                <a:lumOff val="95000"/>
              </a:schemeClr>
            </a:gs>
            <a:gs pos="0">
              <a:schemeClr val="tx1">
                <a:lumMod val="25000"/>
                <a:lumOff val="7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tx1">
                <a:lumMod val="5000"/>
                <a:lumOff val="95000"/>
              </a:schemeClr>
            </a:gs>
            <a:gs pos="0">
              <a:schemeClr val="tx1">
                <a:lumMod val="25000"/>
                <a:lumOff val="7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4" Type="http://schemas.openxmlformats.org/officeDocument/2006/relationships/chart" Target="../charts/chart2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43294</xdr:colOff>
      <xdr:row>0</xdr:row>
      <xdr:rowOff>54553</xdr:rowOff>
    </xdr:from>
    <xdr:to>
      <xdr:col>6</xdr:col>
      <xdr:colOff>329044</xdr:colOff>
      <xdr:row>7</xdr:row>
      <xdr:rowOff>40698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de creación 8">
              <a:extLst>
                <a:ext uri="{FF2B5EF4-FFF2-40B4-BE49-F238E27FC236}">
                  <a16:creationId xmlns:a16="http://schemas.microsoft.com/office/drawing/2014/main" id="{00000000-0008-0000-01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559765" y="54553"/>
              <a:ext cx="3333750" cy="13644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51088</xdr:colOff>
      <xdr:row>7</xdr:row>
      <xdr:rowOff>153266</xdr:rowOff>
    </xdr:from>
    <xdr:to>
      <xdr:col>4</xdr:col>
      <xdr:colOff>355888</xdr:colOff>
      <xdr:row>21</xdr:row>
      <xdr:rowOff>10391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Tipo 5">
              <a:extLst>
                <a:ext uri="{FF2B5EF4-FFF2-40B4-BE49-F238E27FC236}">
                  <a16:creationId xmlns:a16="http://schemas.microsoft.com/office/drawing/2014/main" id="{00000000-0008-0000-01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567559" y="153159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184387</xdr:colOff>
      <xdr:row>1</xdr:row>
      <xdr:rowOff>58067</xdr:rowOff>
    </xdr:from>
    <xdr:to>
      <xdr:col>17</xdr:col>
      <xdr:colOff>432954</xdr:colOff>
      <xdr:row>41</xdr:row>
      <xdr:rowOff>103908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540946</xdr:colOff>
      <xdr:row>1</xdr:row>
      <xdr:rowOff>127660</xdr:rowOff>
    </xdr:from>
    <xdr:to>
      <xdr:col>18</xdr:col>
      <xdr:colOff>628032</xdr:colOff>
      <xdr:row>14</xdr:row>
      <xdr:rowOff>175285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ede">
              <a:extLst>
                <a:ext uri="{FF2B5EF4-FFF2-40B4-BE49-F238E27FC236}">
                  <a16:creationId xmlns:a16="http://schemas.microsoft.com/office/drawing/2014/main" id="{00000000-0008-0000-02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461310" y="31816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20</xdr:col>
      <xdr:colOff>182212</xdr:colOff>
      <xdr:row>1</xdr:row>
      <xdr:rowOff>105270</xdr:rowOff>
    </xdr:from>
    <xdr:to>
      <xdr:col>22</xdr:col>
      <xdr:colOff>487012</xdr:colOff>
      <xdr:row>14</xdr:row>
      <xdr:rowOff>152895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Tipo">
              <a:extLst>
                <a:ext uri="{FF2B5EF4-FFF2-40B4-BE49-F238E27FC236}">
                  <a16:creationId xmlns:a16="http://schemas.microsoft.com/office/drawing/2014/main" id="{00000000-0008-0000-02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388576" y="29577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531667</xdr:colOff>
      <xdr:row>15</xdr:row>
      <xdr:rowOff>51089</xdr:rowOff>
    </xdr:from>
    <xdr:to>
      <xdr:col>19</xdr:col>
      <xdr:colOff>600199</xdr:colOff>
      <xdr:row>22</xdr:row>
      <xdr:rowOff>89189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de creación">
              <a:extLst>
                <a:ext uri="{FF2B5EF4-FFF2-40B4-BE49-F238E27FC236}">
                  <a16:creationId xmlns:a16="http://schemas.microsoft.com/office/drawing/2014/main" id="{00000000-0008-0000-02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452031" y="2908589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19</xdr:col>
      <xdr:colOff>716231</xdr:colOff>
      <xdr:row>66</xdr:row>
      <xdr:rowOff>131370</xdr:rowOff>
    </xdr:from>
    <xdr:to>
      <xdr:col>29</xdr:col>
      <xdr:colOff>136071</xdr:colOff>
      <xdr:row>90</xdr:row>
      <xdr:rowOff>95249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29</xdr:col>
      <xdr:colOff>587951</xdr:colOff>
      <xdr:row>59</xdr:row>
      <xdr:rowOff>38101</xdr:rowOff>
    </xdr:from>
    <xdr:to>
      <xdr:col>33</xdr:col>
      <xdr:colOff>155862</xdr:colOff>
      <xdr:row>71</xdr:row>
      <xdr:rowOff>155865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Estado">
              <a:extLst>
                <a:ext uri="{FF2B5EF4-FFF2-40B4-BE49-F238E27FC236}">
                  <a16:creationId xmlns:a16="http://schemas.microsoft.com/office/drawing/2014/main" id="{00000000-0008-0000-02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stad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6821051" y="11277601"/>
              <a:ext cx="2615911" cy="240376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597475</xdr:colOff>
      <xdr:row>72</xdr:row>
      <xdr:rowOff>43294</xdr:rowOff>
    </xdr:from>
    <xdr:to>
      <xdr:col>35</xdr:col>
      <xdr:colOff>744680</xdr:colOff>
      <xdr:row>83</xdr:row>
      <xdr:rowOff>190499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11" name="Fecha de creación 1">
              <a:extLst>
                <a:ext uri="{FF2B5EF4-FFF2-40B4-BE49-F238E27FC236}">
                  <a16:creationId xmlns:a16="http://schemas.microsoft.com/office/drawing/2014/main" id="{00000000-0008-0000-0200-00000B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6830575" y="13759294"/>
              <a:ext cx="4719205" cy="22427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33</xdr:col>
      <xdr:colOff>187159</xdr:colOff>
      <xdr:row>58</xdr:row>
      <xdr:rowOff>140153</xdr:rowOff>
    </xdr:from>
    <xdr:to>
      <xdr:col>35</xdr:col>
      <xdr:colOff>491959</xdr:colOff>
      <xdr:row>71</xdr:row>
      <xdr:rowOff>187778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Tipo 1">
              <a:extLst>
                <a:ext uri="{FF2B5EF4-FFF2-40B4-BE49-F238E27FC236}">
                  <a16:creationId xmlns:a16="http://schemas.microsoft.com/office/drawing/2014/main" id="{00000000-0008-0000-0200-00000C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9468259" y="11189153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231323</xdr:colOff>
      <xdr:row>0</xdr:row>
      <xdr:rowOff>138793</xdr:rowOff>
    </xdr:from>
    <xdr:to>
      <xdr:col>24</xdr:col>
      <xdr:colOff>231323</xdr:colOff>
      <xdr:row>37</xdr:row>
      <xdr:rowOff>68036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210910</xdr:colOff>
      <xdr:row>45</xdr:row>
      <xdr:rowOff>152400</xdr:rowOff>
    </xdr:from>
    <xdr:to>
      <xdr:col>24</xdr:col>
      <xdr:colOff>761999</xdr:colOff>
      <xdr:row>81</xdr:row>
      <xdr:rowOff>176893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74837</xdr:colOff>
      <xdr:row>87</xdr:row>
      <xdr:rowOff>111577</xdr:rowOff>
    </xdr:from>
    <xdr:to>
      <xdr:col>24</xdr:col>
      <xdr:colOff>693964</xdr:colOff>
      <xdr:row>132</xdr:row>
      <xdr:rowOff>13607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</xdr:colOff>
      <xdr:row>0</xdr:row>
      <xdr:rowOff>19049</xdr:rowOff>
    </xdr:from>
    <xdr:to>
      <xdr:col>8</xdr:col>
      <xdr:colOff>66675</xdr:colOff>
      <xdr:row>7</xdr:row>
      <xdr:rowOff>66674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de creación 3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562600" y="19049"/>
              <a:ext cx="2295525" cy="138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27</xdr:col>
      <xdr:colOff>115180</xdr:colOff>
      <xdr:row>0</xdr:row>
      <xdr:rowOff>0</xdr:rowOff>
    </xdr:from>
    <xdr:to>
      <xdr:col>31</xdr:col>
      <xdr:colOff>367311</xdr:colOff>
      <xdr:row>7</xdr:row>
      <xdr:rowOff>38100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5" name="Fecha de creación 4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757466" y="0"/>
              <a:ext cx="3300131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14</xdr:col>
      <xdr:colOff>630585</xdr:colOff>
      <xdr:row>16</xdr:row>
      <xdr:rowOff>186018</xdr:rowOff>
    </xdr:from>
    <xdr:to>
      <xdr:col>29</xdr:col>
      <xdr:colOff>415636</xdr:colOff>
      <xdr:row>42</xdr:row>
      <xdr:rowOff>17317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27</xdr:col>
      <xdr:colOff>245888</xdr:colOff>
      <xdr:row>7</xdr:row>
      <xdr:rowOff>133351</xdr:rowOff>
    </xdr:from>
    <xdr:to>
      <xdr:col>29</xdr:col>
      <xdr:colOff>471446</xdr:colOff>
      <xdr:row>13</xdr:row>
      <xdr:rowOff>182097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Tipo 3">
              <a:extLst>
                <a:ext uri="{FF2B5EF4-FFF2-40B4-BE49-F238E27FC236}">
                  <a16:creationId xmlns:a16="http://schemas.microsoft.com/office/drawing/2014/main" id="{00000000-0008-0000-04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888174" y="1466851"/>
              <a:ext cx="1749558" cy="119174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5</xdr:col>
      <xdr:colOff>27215</xdr:colOff>
      <xdr:row>7</xdr:row>
      <xdr:rowOff>111580</xdr:rowOff>
    </xdr:from>
    <xdr:to>
      <xdr:col>11</xdr:col>
      <xdr:colOff>27215</xdr:colOff>
      <xdr:row>21</xdr:row>
      <xdr:rowOff>187780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40822</xdr:colOff>
      <xdr:row>22</xdr:row>
      <xdr:rowOff>70758</xdr:rowOff>
    </xdr:from>
    <xdr:to>
      <xdr:col>11</xdr:col>
      <xdr:colOff>40822</xdr:colOff>
      <xdr:row>36</xdr:row>
      <xdr:rowOff>146958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265740</xdr:colOff>
      <xdr:row>43</xdr:row>
      <xdr:rowOff>178812</xdr:rowOff>
    </xdr:from>
    <xdr:to>
      <xdr:col>12</xdr:col>
      <xdr:colOff>427424</xdr:colOff>
      <xdr:row>63</xdr:row>
      <xdr:rowOff>149677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190501</xdr:colOff>
      <xdr:row>8</xdr:row>
      <xdr:rowOff>68036</xdr:rowOff>
    </xdr:from>
    <xdr:to>
      <xdr:col>16383</xdr:col>
      <xdr:colOff>639535</xdr:colOff>
      <xdr:row>16</xdr:row>
      <xdr:rowOff>122464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9" name="Fecha de creación 9">
              <a:extLst>
                <a:ext uri="{FF2B5EF4-FFF2-40B4-BE49-F238E27FC236}">
                  <a16:creationId xmlns:a16="http://schemas.microsoft.com/office/drawing/2014/main" id="{00000000-0008-0000-05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764501" y="1592036"/>
              <a:ext cx="4340677" cy="157842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60272</xdr:colOff>
      <xdr:row>8</xdr:row>
      <xdr:rowOff>151841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de creación 5">
              <a:extLst>
                <a:ext uri="{FF2B5EF4-FFF2-40B4-BE49-F238E27FC236}">
                  <a16:creationId xmlns:a16="http://schemas.microsoft.com/office/drawing/2014/main" id="{00000000-0008-0000-05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0728272" cy="167584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0</xdr:col>
      <xdr:colOff>130548</xdr:colOff>
      <xdr:row>7</xdr:row>
      <xdr:rowOff>115503</xdr:rowOff>
    </xdr:from>
    <xdr:to>
      <xdr:col>7</xdr:col>
      <xdr:colOff>11205</xdr:colOff>
      <xdr:row>24</xdr:row>
      <xdr:rowOff>100853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731983</xdr:colOff>
      <xdr:row>7</xdr:row>
      <xdr:rowOff>147118</xdr:rowOff>
    </xdr:from>
    <xdr:to>
      <xdr:col>14</xdr:col>
      <xdr:colOff>149678</xdr:colOff>
      <xdr:row>24</xdr:row>
      <xdr:rowOff>80841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23</xdr:col>
      <xdr:colOff>585908</xdr:colOff>
      <xdr:row>0</xdr:row>
      <xdr:rowOff>0</xdr:rowOff>
    </xdr:from>
    <xdr:to>
      <xdr:col>16383</xdr:col>
      <xdr:colOff>517070</xdr:colOff>
      <xdr:row>6</xdr:row>
      <xdr:rowOff>176893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5" name="Fecha de creación 6">
              <a:extLst>
                <a:ext uri="{FF2B5EF4-FFF2-40B4-BE49-F238E27FC236}">
                  <a16:creationId xmlns:a16="http://schemas.microsoft.com/office/drawing/2014/main" id="{00000000-0008-0000-05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111908" y="0"/>
              <a:ext cx="6870805" cy="13198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14</xdr:col>
      <xdr:colOff>225070</xdr:colOff>
      <xdr:row>0</xdr:row>
      <xdr:rowOff>32737</xdr:rowOff>
    </xdr:from>
    <xdr:to>
      <xdr:col>23</xdr:col>
      <xdr:colOff>462644</xdr:colOff>
      <xdr:row>25</xdr:row>
      <xdr:rowOff>95251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23</xdr:col>
      <xdr:colOff>498245</xdr:colOff>
      <xdr:row>7</xdr:row>
      <xdr:rowOff>142155</xdr:rowOff>
    </xdr:from>
    <xdr:to>
      <xdr:col>26</xdr:col>
      <xdr:colOff>598714</xdr:colOff>
      <xdr:row>14</xdr:row>
      <xdr:rowOff>13606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Tipo 4">
              <a:extLst>
                <a:ext uri="{FF2B5EF4-FFF2-40B4-BE49-F238E27FC236}">
                  <a16:creationId xmlns:a16="http://schemas.microsoft.com/office/drawing/2014/main" id="{00000000-0008-0000-05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024245" y="1475655"/>
              <a:ext cx="2386469" cy="120495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0</xdr:col>
      <xdr:colOff>25743</xdr:colOff>
      <xdr:row>24</xdr:row>
      <xdr:rowOff>54887</xdr:rowOff>
    </xdr:from>
    <xdr:to>
      <xdr:col>14</xdr:col>
      <xdr:colOff>189029</xdr:colOff>
      <xdr:row>52</xdr:row>
      <xdr:rowOff>51487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13</xdr:col>
      <xdr:colOff>585944</xdr:colOff>
      <xdr:row>41</xdr:row>
      <xdr:rowOff>73635</xdr:rowOff>
    </xdr:from>
    <xdr:to>
      <xdr:col>16</xdr:col>
      <xdr:colOff>163286</xdr:colOff>
      <xdr:row>47</xdr:row>
      <xdr:rowOff>136070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Tipo 2">
              <a:extLst>
                <a:ext uri="{FF2B5EF4-FFF2-40B4-BE49-F238E27FC236}">
                  <a16:creationId xmlns:a16="http://schemas.microsoft.com/office/drawing/2014/main" id="{00000000-0008-0000-0500-00000A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491944" y="7884135"/>
              <a:ext cx="1863342" cy="120543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16</xdr:col>
      <xdr:colOff>236899</xdr:colOff>
      <xdr:row>26</xdr:row>
      <xdr:rowOff>77832</xdr:rowOff>
    </xdr:from>
    <xdr:to>
      <xdr:col>26</xdr:col>
      <xdr:colOff>211309</xdr:colOff>
      <xdr:row>31</xdr:row>
      <xdr:rowOff>49257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11" name="Fecha de creación 2">
              <a:extLst>
                <a:ext uri="{FF2B5EF4-FFF2-40B4-BE49-F238E27FC236}">
                  <a16:creationId xmlns:a16="http://schemas.microsoft.com/office/drawing/2014/main" id="{00000000-0008-0000-0500-00000B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428899" y="5030832"/>
              <a:ext cx="7594410" cy="9239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16</xdr:col>
      <xdr:colOff>201771</xdr:colOff>
      <xdr:row>31</xdr:row>
      <xdr:rowOff>165275</xdr:rowOff>
    </xdr:from>
    <xdr:to>
      <xdr:col>26</xdr:col>
      <xdr:colOff>258535</xdr:colOff>
      <xdr:row>52</xdr:row>
      <xdr:rowOff>2401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612322</xdr:colOff>
      <xdr:row>15</xdr:row>
      <xdr:rowOff>68035</xdr:rowOff>
    </xdr:from>
    <xdr:to>
      <xdr:col>16383</xdr:col>
      <xdr:colOff>884464</xdr:colOff>
      <xdr:row>52</xdr:row>
      <xdr:rowOff>27214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26</xdr:col>
      <xdr:colOff>630010</xdr:colOff>
      <xdr:row>8</xdr:row>
      <xdr:rowOff>58510</xdr:rowOff>
    </xdr:from>
    <xdr:to>
      <xdr:col>16383</xdr:col>
      <xdr:colOff>843642</xdr:colOff>
      <xdr:row>15</xdr:row>
      <xdr:rowOff>149679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8" name="Sede 5">
              <a:extLst>
                <a:ext uri="{FF2B5EF4-FFF2-40B4-BE49-F238E27FC236}">
                  <a16:creationId xmlns:a16="http://schemas.microsoft.com/office/drawing/2014/main" id="{00000000-0008-0000-0500-00001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442010" y="1582510"/>
              <a:ext cx="4867275" cy="14246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13</xdr:col>
      <xdr:colOff>630010</xdr:colOff>
      <xdr:row>26</xdr:row>
      <xdr:rowOff>4082</xdr:rowOff>
    </xdr:from>
    <xdr:to>
      <xdr:col>16</xdr:col>
      <xdr:colOff>172810</xdr:colOff>
      <xdr:row>39</xdr:row>
      <xdr:rowOff>51707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ede 1">
              <a:extLst>
                <a:ext uri="{FF2B5EF4-FFF2-40B4-BE49-F238E27FC236}">
                  <a16:creationId xmlns:a16="http://schemas.microsoft.com/office/drawing/2014/main" id="{00000000-0008-0000-0500-00000C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536010" y="4957082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363681</xdr:colOff>
      <xdr:row>315</xdr:row>
      <xdr:rowOff>69275</xdr:rowOff>
    </xdr:from>
    <xdr:to>
      <xdr:col>30</xdr:col>
      <xdr:colOff>294408</xdr:colOff>
      <xdr:row>341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831272</xdr:colOff>
      <xdr:row>375</xdr:row>
      <xdr:rowOff>65808</xdr:rowOff>
    </xdr:from>
    <xdr:to>
      <xdr:col>28</xdr:col>
      <xdr:colOff>196995</xdr:colOff>
      <xdr:row>391</xdr:row>
      <xdr:rowOff>86588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50222</xdr:colOff>
      <xdr:row>374</xdr:row>
      <xdr:rowOff>50223</xdr:rowOff>
    </xdr:from>
    <xdr:to>
      <xdr:col>2</xdr:col>
      <xdr:colOff>1340736</xdr:colOff>
      <xdr:row>379</xdr:row>
      <xdr:rowOff>122962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4" name="Fecha de creación 7">
              <a:extLst>
                <a:ext uri="{FF2B5EF4-FFF2-40B4-BE49-F238E27FC236}">
                  <a16:creationId xmlns:a16="http://schemas.microsoft.com/office/drawing/2014/main" id="{00000000-0008-0000-06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52995" y="70275450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544285</xdr:colOff>
      <xdr:row>396</xdr:row>
      <xdr:rowOff>28575</xdr:rowOff>
    </xdr:from>
    <xdr:to>
      <xdr:col>2</xdr:col>
      <xdr:colOff>1817270</xdr:colOff>
      <xdr:row>401</xdr:row>
      <xdr:rowOff>39460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7" name="Fecha de creación 10">
              <a:extLst>
                <a:ext uri="{FF2B5EF4-FFF2-40B4-BE49-F238E27FC236}">
                  <a16:creationId xmlns:a16="http://schemas.microsoft.com/office/drawing/2014/main" id="{00000000-0008-0000-06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59428" y="77875039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6</xdr:col>
      <xdr:colOff>1061358</xdr:colOff>
      <xdr:row>398</xdr:row>
      <xdr:rowOff>54429</xdr:rowOff>
    </xdr:from>
    <xdr:to>
      <xdr:col>18</xdr:col>
      <xdr:colOff>666750</xdr:colOff>
      <xdr:row>414</xdr:row>
      <xdr:rowOff>10886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0</xdr:colOff>
      <xdr:row>351</xdr:row>
      <xdr:rowOff>0</xdr:rowOff>
    </xdr:from>
    <xdr:to>
      <xdr:col>46</xdr:col>
      <xdr:colOff>4331</xdr:colOff>
      <xdr:row>367</xdr:row>
      <xdr:rowOff>20780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528202</xdr:colOff>
      <xdr:row>374</xdr:row>
      <xdr:rowOff>117763</xdr:rowOff>
    </xdr:from>
    <xdr:to>
      <xdr:col>12</xdr:col>
      <xdr:colOff>952499</xdr:colOff>
      <xdr:row>389</xdr:row>
      <xdr:rowOff>121227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31</xdr:col>
      <xdr:colOff>23813</xdr:colOff>
      <xdr:row>369</xdr:row>
      <xdr:rowOff>-1</xdr:rowOff>
    </xdr:from>
    <xdr:to>
      <xdr:col>46</xdr:col>
      <xdr:colOff>28144</xdr:colOff>
      <xdr:row>386</xdr:row>
      <xdr:rowOff>20780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242455</xdr:colOff>
      <xdr:row>0</xdr:row>
      <xdr:rowOff>207819</xdr:rowOff>
    </xdr:from>
    <xdr:to>
      <xdr:col>31</xdr:col>
      <xdr:colOff>813954</xdr:colOff>
      <xdr:row>20</xdr:row>
      <xdr:rowOff>69273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32</xdr:col>
      <xdr:colOff>106074</xdr:colOff>
      <xdr:row>0</xdr:row>
      <xdr:rowOff>131185</xdr:rowOff>
    </xdr:from>
    <xdr:to>
      <xdr:col>32</xdr:col>
      <xdr:colOff>2216727</xdr:colOff>
      <xdr:row>11</xdr:row>
      <xdr:rowOff>173183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EDE 3">
              <a:extLst>
                <a:ext uri="{FF2B5EF4-FFF2-40B4-BE49-F238E27FC236}">
                  <a16:creationId xmlns:a16="http://schemas.microsoft.com/office/drawing/2014/main" id="{00000000-0008-0000-07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2389665" y="131185"/>
              <a:ext cx="2110653" cy="270899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32</xdr:col>
      <xdr:colOff>2282599</xdr:colOff>
      <xdr:row>0</xdr:row>
      <xdr:rowOff>162605</xdr:rowOff>
    </xdr:from>
    <xdr:to>
      <xdr:col>37</xdr:col>
      <xdr:colOff>816429</xdr:colOff>
      <xdr:row>22</xdr:row>
      <xdr:rowOff>81643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560677</xdr:colOff>
      <xdr:row>96</xdr:row>
      <xdr:rowOff>176212</xdr:rowOff>
    </xdr:from>
    <xdr:to>
      <xdr:col>24</xdr:col>
      <xdr:colOff>428625</xdr:colOff>
      <xdr:row>125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238124</xdr:colOff>
      <xdr:row>0</xdr:row>
      <xdr:rowOff>0</xdr:rowOff>
    </xdr:from>
    <xdr:to>
      <xdr:col>25</xdr:col>
      <xdr:colOff>285749</xdr:colOff>
      <xdr:row>35</xdr:row>
      <xdr:rowOff>166687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242455</xdr:colOff>
      <xdr:row>34</xdr:row>
      <xdr:rowOff>155864</xdr:rowOff>
    </xdr:from>
    <xdr:to>
      <xdr:col>12</xdr:col>
      <xdr:colOff>329045</xdr:colOff>
      <xdr:row>57</xdr:row>
      <xdr:rowOff>155864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757669</xdr:colOff>
      <xdr:row>34</xdr:row>
      <xdr:rowOff>155864</xdr:rowOff>
    </xdr:from>
    <xdr:to>
      <xdr:col>25</xdr:col>
      <xdr:colOff>346364</xdr:colOff>
      <xdr:row>58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207819</xdr:colOff>
      <xdr:row>58</xdr:row>
      <xdr:rowOff>86591</xdr:rowOff>
    </xdr:from>
    <xdr:to>
      <xdr:col>25</xdr:col>
      <xdr:colOff>363682</xdr:colOff>
      <xdr:row>83</xdr:row>
      <xdr:rowOff>17318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504825</xdr:colOff>
      <xdr:row>15</xdr:row>
      <xdr:rowOff>142875</xdr:rowOff>
    </xdr:from>
    <xdr:to>
      <xdr:col>8</xdr:col>
      <xdr:colOff>714375</xdr:colOff>
      <xdr:row>22</xdr:row>
      <xdr:rowOff>180975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3" name="Fecha de creación 11">
              <a:extLst>
                <a:ext uri="{FF2B5EF4-FFF2-40B4-BE49-F238E27FC236}">
                  <a16:creationId xmlns:a16="http://schemas.microsoft.com/office/drawing/2014/main" id="{00000000-0008-0000-09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2075" y="3000375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ristian Edwin Francisco Luis Zegarra" refreshedDate="44867.435860879632" createdVersion="6" refreshedVersion="6" minRefreshableVersion="3" recordCount="60" xr:uid="{00000000-000A-0000-FFFF-FFFF00000000}">
  <cacheSource type="worksheet">
    <worksheetSource name="Tabla4"/>
  </cacheSource>
  <cacheFields count="15">
    <cacheField name="SEDE" numFmtId="0">
      <sharedItems count="8">
        <s v="SEDE CHIMBOTE"/>
        <s v="SEDE LAMBAYEQUE"/>
        <s v="SEDE CHICLAYO"/>
        <s v="SEDE CAÑETE"/>
        <s v="SEDE CORONA DEL FRAILE"/>
        <s v="SEDE CUSCO I"/>
        <s v="SEDE CUSCO II"/>
        <s v="SEDE SAN ANTONIO"/>
      </sharedItems>
    </cacheField>
    <cacheField name="Subtipo " numFmtId="0">
      <sharedItems count="12">
        <s v="GASTO ADMINISTRATIVO"/>
        <s v="MISA"/>
        <s v="CONSTANCIA"/>
        <s v="ALQUILER"/>
        <s v="DERECHO DE SEPULTURA"/>
        <s v="CAMBIO DE TITULAR"/>
        <s v="LAPIDA"/>
        <s v="PLACA"/>
        <s v="FLORES"/>
        <s v="FLOREROS PVC"/>
        <s v="ENCHAPE MAUSOLEO SA"/>
        <s v="VARIOS"/>
      </sharedItems>
    </cacheField>
    <cacheField name="ENERO" numFmtId="44">
      <sharedItems containsString="0" containsBlank="1" containsNumber="1" containsInteger="1" minValue="30" maxValue="28690"/>
    </cacheField>
    <cacheField name="FEBRERO" numFmtId="44">
      <sharedItems containsString="0" containsBlank="1" containsNumber="1" minValue="9" maxValue="65000"/>
    </cacheField>
    <cacheField name="MARZO" numFmtId="44">
      <sharedItems containsString="0" containsBlank="1" containsNumber="1" containsInteger="1" minValue="3" maxValue="24260"/>
    </cacheField>
    <cacheField name="ABRIL" numFmtId="44">
      <sharedItems containsString="0" containsBlank="1" containsNumber="1" containsInteger="1" minValue="6" maxValue="21770"/>
    </cacheField>
    <cacheField name="MAYO" numFmtId="44">
      <sharedItems containsString="0" containsBlank="1" containsNumber="1" containsInteger="1" minValue="30" maxValue="30000"/>
    </cacheField>
    <cacheField name="JUNIO" numFmtId="44">
      <sharedItems containsString="0" containsBlank="1" containsNumber="1" containsInteger="1" minValue="20" maxValue="25420"/>
    </cacheField>
    <cacheField name="JULIO" numFmtId="44">
      <sharedItems containsString="0" containsBlank="1" containsNumber="1" containsInteger="1" minValue="10" maxValue="20430"/>
    </cacheField>
    <cacheField name="AGOSTO" numFmtId="0">
      <sharedItems containsNonDate="0" containsString="0" containsBlank="1"/>
    </cacheField>
    <cacheField name="SETIEMBRE" numFmtId="0">
      <sharedItems containsNonDate="0" containsString="0" containsBlank="1"/>
    </cacheField>
    <cacheField name="OCTUBRE" numFmtId="0">
      <sharedItems containsNonDate="0" containsString="0" containsBlank="1"/>
    </cacheField>
    <cacheField name="NOVIEMBRE" numFmtId="0">
      <sharedItems containsNonDate="0" containsString="0" containsBlank="1"/>
    </cacheField>
    <cacheField name="DICIEMBRE" numFmtId="0">
      <sharedItems containsNonDate="0" containsString="0" containsBlank="1"/>
    </cacheField>
    <cacheField name="TOTAL" numFmtId="44">
      <sharedItems containsSemiMixedTypes="0" containsString="0" containsNumber="1" minValue="30" maxValue="167990.2"/>
    </cacheField>
  </cacheFields>
  <extLst>
    <ext xmlns:x14="http://schemas.microsoft.com/office/spreadsheetml/2009/9/main" uri="{725AE2AE-9491-48be-B2B4-4EB974FC3084}">
      <x14:pivotCacheDefinition pivotCacheId="8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ristian Edwin Francisco Luis Zegarra" refreshedDate="44874.430778472219" createdVersion="6" refreshedVersion="6" minRefreshableVersion="3" recordCount="8" xr:uid="{00000000-000A-0000-FFFF-FFFF01000000}">
  <cacheSource type="worksheet">
    <worksheetSource name="Tabla8"/>
  </cacheSource>
  <cacheFields count="14">
    <cacheField name="SEDE" numFmtId="0">
      <sharedItems count="8">
        <s v="SEDE CHIMBOTE"/>
        <s v="SEDE LAMBAYEQUE"/>
        <s v="SEDE CHICLAYO"/>
        <s v="SEDE CAÑETE"/>
        <s v="SEDE CORONA DEL FRAILE"/>
        <s v="SEDE CUSCO I"/>
        <s v="SEDE CUSCO II"/>
        <s v="SEDE SAN ANTONIO"/>
      </sharedItems>
    </cacheField>
    <cacheField name="Enero" numFmtId="44">
      <sharedItems containsSemiMixedTypes="0" containsString="0" containsNumber="1" containsInteger="1" minValue="190" maxValue="86620"/>
    </cacheField>
    <cacheField name="Febrero" numFmtId="44">
      <sharedItems containsSemiMixedTypes="0" containsString="0" containsNumber="1" minValue="30" maxValue="71410"/>
    </cacheField>
    <cacheField name="Marzo" numFmtId="44">
      <sharedItems containsSemiMixedTypes="0" containsString="0" containsNumber="1" containsInteger="1" minValue="30" maxValue="58672"/>
    </cacheField>
    <cacheField name="Abril" numFmtId="44">
      <sharedItems containsString="0" containsBlank="1" containsNumber="1" containsInteger="1" minValue="320" maxValue="28314"/>
    </cacheField>
    <cacheField name="Mayo" numFmtId="44">
      <sharedItems containsSemiMixedTypes="0" containsString="0" containsNumber="1" containsInteger="1" minValue="30" maxValue="38346"/>
    </cacheField>
    <cacheField name="Junio" numFmtId="44">
      <sharedItems containsString="0" containsBlank="1" containsNumber="1" containsInteger="1" minValue="380" maxValue="61859"/>
    </cacheField>
    <cacheField name="Julio" numFmtId="44">
      <sharedItems containsSemiMixedTypes="0" containsString="0" containsNumber="1" containsInteger="1" minValue="420" maxValue="52570"/>
    </cacheField>
    <cacheField name="Agosto" numFmtId="44">
      <sharedItems containsSemiMixedTypes="0" containsString="0" containsNumber="1" containsInteger="1" minValue="370" maxValue="37725"/>
    </cacheField>
    <cacheField name="Setiembre" numFmtId="44">
      <sharedItems containsSemiMixedTypes="0" containsString="0" containsNumber="1" containsInteger="1" minValue="410" maxValue="56486"/>
    </cacheField>
    <cacheField name="Octubre" numFmtId="44">
      <sharedItems containsSemiMixedTypes="0" containsString="0" containsNumber="1" minValue="160" maxValue="36025"/>
    </cacheField>
    <cacheField name="Noviembre" numFmtId="44">
      <sharedItems containsNonDate="0" containsString="0" containsBlank="1"/>
    </cacheField>
    <cacheField name="Diciembre" numFmtId="44">
      <sharedItems containsNonDate="0" containsString="0" containsBlank="1"/>
    </cacheField>
    <cacheField name="Total" numFmtId="44">
      <sharedItems containsSemiMixedTypes="0" containsString="0" containsNumber="1" minValue="1690" maxValue="383939.2"/>
    </cacheField>
  </cacheFields>
  <extLst>
    <ext xmlns:x14="http://schemas.microsoft.com/office/spreadsheetml/2009/9/main" uri="{725AE2AE-9491-48be-B2B4-4EB974FC3084}">
      <x14:pivotCacheDefinition pivotCacheId="7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ristian Edwin Francisco Luis Zegarra" refreshedDate="45021.36250949074" createdVersion="6" refreshedVersion="6" minRefreshableVersion="3" recordCount="13173" xr:uid="{00000000-000A-0000-FFFF-FFFF02000000}">
  <cacheSource type="worksheet">
    <worksheetSource name="Tabla2"/>
  </cacheSource>
  <cacheFields count="16">
    <cacheField name="Fecha de creación" numFmtId="14">
      <sharedItems containsSemiMixedTypes="0" containsNonDate="0" containsDate="1" containsString="0" minDate="2020-01-01T16:32:02" maxDate="2023-03-31T16:31:27" count="13021">
        <d v="2020-01-01T16:32:02"/>
        <d v="2020-01-01T16:38:47"/>
        <d v="2020-01-01T16:48:49"/>
        <d v="2020-01-01T17:13:01"/>
        <d v="2020-01-01T17:18:22"/>
        <d v="2020-01-01T17:23:20"/>
        <d v="2020-01-02T17:44:46"/>
        <d v="2020-01-03T15:01:25"/>
        <d v="2020-01-04T12:45:53"/>
        <d v="2020-01-04T12:54:23"/>
        <d v="2020-01-04T13:02:25"/>
        <d v="2020-01-04T13:08:33"/>
        <d v="2020-01-04T13:09:25"/>
        <d v="2020-01-04T15:10:47"/>
        <d v="2020-01-04T15:12:36"/>
        <d v="2020-01-05T16:11:26"/>
        <d v="2020-01-05T17:04:56"/>
        <d v="2020-01-05T17:15:43"/>
        <d v="2020-01-05T17:21:27"/>
        <d v="2020-01-05T17:23:18"/>
        <d v="2020-01-06T09:13:04"/>
        <d v="2020-01-06T10:33:08"/>
        <d v="2020-01-06T10:43:22"/>
        <d v="2020-01-06T10:57:50"/>
        <d v="2020-01-06T11:02:34"/>
        <d v="2020-01-06T11:09:59"/>
        <d v="2020-01-06T11:29:56"/>
        <d v="2020-01-06T12:30:10"/>
        <d v="2020-01-06T12:55:40"/>
        <d v="2020-01-06T15:33:17"/>
        <d v="2020-01-06T15:52:19"/>
        <d v="2020-01-07T11:14:44"/>
        <d v="2020-01-07T16:06:26"/>
        <d v="2020-01-07T17:48:05"/>
        <d v="2020-01-07T17:53:07"/>
        <d v="2020-01-08T10:06:53"/>
        <d v="2020-01-08T10:13:39"/>
        <d v="2020-01-08T12:15:27"/>
        <d v="2020-01-08T12:55:51"/>
        <d v="2020-01-08T16:36:34"/>
        <d v="2020-01-08T16:41:56"/>
        <d v="2020-01-08T17:00:59"/>
        <d v="2020-01-08T17:15:36"/>
        <d v="2020-01-08T17:36:51"/>
        <d v="2020-01-08T17:43:09"/>
        <d v="2020-01-09T14:11:52"/>
        <d v="2020-01-09T15:59:56"/>
        <d v="2020-01-09T17:47:45"/>
        <d v="2020-01-10T09:24:23"/>
        <d v="2020-01-10T11:56:04"/>
        <d v="2020-01-10T12:46:53"/>
        <d v="2020-01-10T12:58:40"/>
        <d v="2020-01-10T15:19:18"/>
        <d v="2020-01-10T15:54:45"/>
        <d v="2020-01-10T15:58:16"/>
        <d v="2020-01-10T16:01:11"/>
        <d v="2020-01-10T18:54:56"/>
        <d v="2020-01-10T19:00:11"/>
        <d v="2020-01-10T19:14:50"/>
        <d v="2020-01-10T19:17:38"/>
        <d v="2020-01-11T15:29:44"/>
        <d v="2020-01-12T11:02:14"/>
        <d v="2020-01-12T11:47:35"/>
        <d v="2020-01-12T11:53:05"/>
        <d v="2020-01-12T12:13:47"/>
        <d v="2020-01-12T12:46:48"/>
        <d v="2020-01-12T12:53:32"/>
        <d v="2020-01-12T13:16:12"/>
        <d v="2020-01-12T13:22:58"/>
        <d v="2020-01-12T13:38:31"/>
        <d v="2020-01-12T13:58:53"/>
        <d v="2020-01-12T14:47:09"/>
        <d v="2020-01-12T16:49:23"/>
        <d v="2020-01-12T17:09:40"/>
        <d v="2020-01-12T17:14:07"/>
        <d v="2020-01-13T11:29:29"/>
        <d v="2020-01-13T11:47:42"/>
        <d v="2020-01-13T11:53:25"/>
        <d v="2020-01-13T12:02:30"/>
        <d v="2020-01-13T12:25:14"/>
        <d v="2020-01-13T13:08:56"/>
        <d v="2020-01-13T13:39:34"/>
        <d v="2020-01-13T16:13:37"/>
        <d v="2020-01-14T12:57:29"/>
        <d v="2020-01-14T15:39:26"/>
        <d v="2020-01-14T16:20:46"/>
        <d v="2020-01-14T16:30:56"/>
        <d v="2020-01-14T16:50:46"/>
        <d v="2020-01-14T17:19:22"/>
        <d v="2020-01-14T17:48:57"/>
        <d v="2020-01-15T11:04:59"/>
        <d v="2020-01-15T16:00:31"/>
        <d v="2020-01-15T16:15:01"/>
        <d v="2020-01-15T16:40:08"/>
        <d v="2020-01-16T10:56:01"/>
        <d v="2020-01-16T14:06:55"/>
        <d v="2020-01-17T13:05:47"/>
        <d v="2020-01-17T13:22:24"/>
        <d v="2020-01-17T13:26:44"/>
        <d v="2020-01-17T13:31:39"/>
        <d v="2020-01-17T13:40:44"/>
        <d v="2020-01-17T13:48:50"/>
        <d v="2020-01-17T13:52:23"/>
        <d v="2020-01-17T14:54:43"/>
        <d v="2020-01-17T15:25:46"/>
        <d v="2020-01-17T15:35:55"/>
        <d v="2020-01-17T15:54:10"/>
        <d v="2020-01-17T16:09:35"/>
        <d v="2020-01-17T16:19:58"/>
        <d v="2020-01-17T18:11:50"/>
        <d v="2020-01-17T18:31:40"/>
        <d v="2020-01-19T09:05:34"/>
        <d v="2020-01-19T09:52:32"/>
        <d v="2020-01-19T12:05:01"/>
        <d v="2020-01-19T13:58:53"/>
        <d v="2020-01-19T16:25:07"/>
        <d v="2020-01-19T17:13:44"/>
        <d v="2020-01-21T17:46:42"/>
        <d v="2020-01-21T17:51:22"/>
        <d v="2020-01-21T18:11:22"/>
        <d v="2020-01-21T18:16:33"/>
        <d v="2020-01-21T19:47:05"/>
        <d v="2020-01-21T20:00:50"/>
        <d v="2020-01-21T20:03:36"/>
        <d v="2020-01-21T22:00:18"/>
        <d v="2020-01-22T13:41:10"/>
        <d v="2020-01-22T13:55:17"/>
        <d v="2020-01-22T13:58:59"/>
        <d v="2020-01-22T14:15:33"/>
        <d v="2020-01-22T14:19:46"/>
        <d v="2020-01-22T16:06:26"/>
        <d v="2020-01-22T16:36:48"/>
        <d v="2020-01-22T17:59:49"/>
        <d v="2020-01-22T18:22:32"/>
        <d v="2020-01-22T20:21:50"/>
        <d v="2020-01-22T20:53:38"/>
        <d v="2020-01-23T13:38:07"/>
        <d v="2020-01-23T13:59:15"/>
        <d v="2020-01-23T14:37:13"/>
        <d v="2020-01-23T14:42:45"/>
        <d v="2020-01-23T14:49:56"/>
        <d v="2020-01-23T15:36:10"/>
        <d v="2020-01-23T16:19:25"/>
        <d v="2020-01-23T20:41:49"/>
        <d v="2020-01-23T20:58:09"/>
        <d v="2020-01-23T21:09:44"/>
        <d v="2020-01-23T21:40:23"/>
        <d v="2020-01-24T13:44:08"/>
        <d v="2020-01-24T14:05:50"/>
        <d v="2020-01-24T14:18:44"/>
        <d v="2020-01-24T15:22:27"/>
        <d v="2020-01-24T16:06:19"/>
        <d v="2020-01-24T12:27:39"/>
        <d v="2020-01-24T12:37:52"/>
        <d v="2020-01-24T12:46:14"/>
        <d v="2020-01-24T12:57:19"/>
        <d v="2020-01-24T13:03:36"/>
        <d v="2020-01-24T14:24:59"/>
        <d v="2020-01-24T14:53:20"/>
        <d v="2020-01-24T15:03:19"/>
        <d v="2020-01-24T17:10:28"/>
        <d v="2020-01-24T17:55:10"/>
        <d v="2020-01-25T09:39:41"/>
        <d v="2020-01-25T12:28:48"/>
        <d v="2020-01-25T12:53:52"/>
        <d v="2020-01-25T12:59:12"/>
        <d v="2020-01-25T17:23:43"/>
        <d v="2020-01-25T17:42:37"/>
        <d v="2020-01-27T11:12:08"/>
        <d v="2020-01-27T12:26:46"/>
        <d v="2020-01-27T12:30:30"/>
        <d v="2020-01-27T12:35:24"/>
        <d v="2020-01-27T12:39:31"/>
        <d v="2020-01-27T12:44:44"/>
        <d v="2020-01-27T12:49:21"/>
        <d v="2020-01-27T12:52:46"/>
        <d v="2020-01-27T12:55:50"/>
        <d v="2020-01-27T13:01:37"/>
        <d v="2020-01-27T13:36:12"/>
        <d v="2020-01-27T14:11:01"/>
        <d v="2020-01-27T14:15:32"/>
        <d v="2020-01-29T11:26:13"/>
        <d v="2020-01-29T12:03:17"/>
        <d v="2020-01-29T15:33:56"/>
        <d v="2020-01-29T16:23:27"/>
        <d v="2020-01-29T16:28:07"/>
        <d v="2020-01-29T17:41:48"/>
        <d v="2020-01-30T12:49:23"/>
        <d v="2020-01-31T14:26:48"/>
        <d v="2020-01-31T19:10:34"/>
        <d v="2020-01-31T19:39:17"/>
        <d v="2020-01-31T19:46:18"/>
        <d v="2020-01-31T19:50:11"/>
        <d v="2020-01-31T20:08:30"/>
        <d v="2020-02-03T09:02:02"/>
        <d v="2020-02-03T09:35:03"/>
        <d v="2020-02-03T16:47:17"/>
        <d v="2020-02-04T13:53:45"/>
        <d v="2020-02-04T14:15:05"/>
        <d v="2020-02-05T11:04:09"/>
        <d v="2020-02-05T11:47:03"/>
        <d v="2020-02-06T11:47:58"/>
        <d v="2020-02-06T16:03:38"/>
        <d v="2020-02-06T16:21:12"/>
        <d v="2020-02-06T18:27:44"/>
        <d v="2020-02-06T18:36:16"/>
        <d v="2020-02-06T19:05:44"/>
        <d v="2020-02-07T10:23:03"/>
        <d v="2020-02-07T11:23:20"/>
        <d v="2020-02-07T11:44:31"/>
        <d v="2020-02-07T11:47:29"/>
        <d v="2020-02-07T11:48:22"/>
        <d v="2020-02-07T13:55:02"/>
        <d v="2020-02-07T14:06:11"/>
        <d v="2020-02-07T15:58:07"/>
        <d v="2020-02-07T16:02:53"/>
        <d v="2020-02-08T09:43:39"/>
        <d v="2020-02-09T10:36:20"/>
        <d v="2020-02-09T11:28:48"/>
        <d v="2020-02-09T13:01:16"/>
        <d v="2020-02-09T15:52:01"/>
        <d v="2020-02-10T09:25:45"/>
        <d v="2020-02-10T16:56:28"/>
        <d v="2020-02-11T13:21:49"/>
        <d v="2020-02-14T13:51:18"/>
        <d v="2020-02-14T14:01:18"/>
        <d v="2020-02-14T17:24:18"/>
        <d v="2020-02-15T10:18:13"/>
        <d v="2020-02-15T11:26:09"/>
        <d v="2020-02-15T17:47:25"/>
        <d v="2020-02-15T18:05:03"/>
        <d v="2020-02-16T15:15:39"/>
        <d v="2020-02-17T12:26:45"/>
        <d v="2020-02-18T18:56:12"/>
        <d v="2020-02-18T19:00:37"/>
        <d v="2020-02-19T09:27:36"/>
        <d v="2020-02-19T09:31:15"/>
        <d v="2020-02-19T15:55:52"/>
        <d v="2020-02-19T16:39:35"/>
        <d v="2020-02-19T16:52:40"/>
        <d v="2020-02-19T17:01:53"/>
        <d v="2020-02-19T17:10:26"/>
        <d v="2020-02-19T17:12:32"/>
        <d v="2020-02-21T13:56:46"/>
        <d v="2020-02-21T14:20:11"/>
        <d v="2020-02-21T16:01:23"/>
        <d v="2020-02-21T16:06:30"/>
        <d v="2020-02-21T16:48:09"/>
        <d v="2020-02-22T10:46:02"/>
        <d v="2020-02-22T15:08:56"/>
        <d v="2020-02-22T16:52:58"/>
        <d v="2020-02-22T17:15:58"/>
        <d v="2020-02-22T17:50:32"/>
        <d v="2020-02-24T10:49:26"/>
        <d v="2020-02-26T12:18:18"/>
        <d v="2020-02-26T16:58:43"/>
        <d v="2020-02-26T17:03:07"/>
        <d v="2020-03-01T11:24:04"/>
        <d v="2020-03-01T11:27:45"/>
        <d v="2020-03-01T11:31:12"/>
        <d v="2020-03-01T11:38:27"/>
        <d v="2020-03-01T17:57:39"/>
        <d v="2020-03-02T11:02:25"/>
        <d v="2020-03-02T11:14:08"/>
        <d v="2020-03-02T12:04:27"/>
        <d v="2020-03-04T09:25:24"/>
        <d v="2020-03-04T12:51:07"/>
        <d v="2020-03-05T16:22:06"/>
        <d v="2020-03-05T16:32:23"/>
        <d v="2020-03-08T11:40:04"/>
        <d v="2020-03-08T11:49:40"/>
        <d v="2020-03-09T16:23:24"/>
        <d v="2020-03-11T09:15:52"/>
        <d v="2020-03-11T11:39:28"/>
        <d v="2020-03-11T12:02:01"/>
        <d v="2020-03-12T10:57:05"/>
        <d v="2020-03-12T17:11:04"/>
        <d v="2020-03-13T16:41:15"/>
        <d v="2020-03-13T19:04:08"/>
        <d v="2020-03-14T11:16:26"/>
        <d v="2020-03-15T09:47:38"/>
        <d v="2020-03-15T15:28:48"/>
        <d v="2020-03-15T16:14:05"/>
        <d v="2020-03-15T16:21:15"/>
        <d v="2020-03-15T16:47:34"/>
        <d v="2020-03-15T17:07:55"/>
        <d v="2020-03-15T17:15:33"/>
        <d v="2020-03-21T10:05:01"/>
        <d v="2020-03-21T12:36:01"/>
        <d v="2020-03-21T17:13:43"/>
        <d v="2020-03-22T09:30:02"/>
        <d v="2020-03-22T09:47:49"/>
        <d v="2020-03-22T09:55:16"/>
        <d v="2020-03-22T09:59:47"/>
        <d v="2020-03-22T15:00:43"/>
        <d v="2020-03-22T15:14:20"/>
        <d v="2020-03-22T15:50:30"/>
        <d v="2020-03-23T12:19:16"/>
        <d v="2020-03-25T15:03:41"/>
        <d v="2020-03-25T15:09:22"/>
        <d v="2020-03-25T15:17:43"/>
        <d v="2020-03-25T15:25:40"/>
        <d v="2020-03-25T15:29:57"/>
        <d v="2020-03-25T16:13:34"/>
        <d v="2020-03-25T16:23:47"/>
        <d v="2020-03-28T11:43:51"/>
        <d v="2020-03-28T12:18:22"/>
        <d v="2020-03-28T14:17:48"/>
        <d v="2020-03-28T14:35:47"/>
        <d v="2020-03-28T14:47:31"/>
        <d v="2020-03-28T15:01:17"/>
        <d v="2020-03-28T15:18:02"/>
        <d v="2020-03-28T15:25:16"/>
        <d v="2020-03-28T15:40:06"/>
        <d v="2020-03-28T15:48:07"/>
        <d v="2020-03-28T16:18:24"/>
        <d v="2020-03-28T16:25:32"/>
        <d v="2020-04-03T10:20:04"/>
        <d v="2020-04-04T09:58:57"/>
        <d v="2020-04-04T10:05:19"/>
        <d v="2020-04-04T10:17:36"/>
        <d v="2020-04-04T10:25:13"/>
        <d v="2020-04-11T11:22:14"/>
        <d v="2020-04-13T15:49:27"/>
        <d v="2020-04-13T16:27:04"/>
        <d v="2020-04-13T16:33:58"/>
        <d v="2020-04-13T16:42:48"/>
        <d v="2020-04-13T16:49:19"/>
        <d v="2020-04-13T16:53:07"/>
        <d v="2020-04-13T16:57:07"/>
        <d v="2020-04-22T23:14:32"/>
        <d v="2020-05-18T17:49:01"/>
        <d v="2020-05-18T17:55:47"/>
        <d v="2020-05-18T18:00:52"/>
        <d v="2020-05-18T19:28:31"/>
        <d v="2020-05-18T20:20:25"/>
        <d v="2020-05-18T22:52:58"/>
        <d v="2020-05-18T23:41:47"/>
        <d v="2020-05-19T11:52:31"/>
        <d v="2020-05-19T12:20:54"/>
        <d v="2020-05-19T17:34:41"/>
        <d v="2020-05-19T19:03:32"/>
        <d v="2020-05-19T19:48:14"/>
        <d v="2020-05-19T22:04:42"/>
        <d v="2020-05-19T22:34:07"/>
        <d v="2020-05-19T23:19:00"/>
        <d v="2020-05-19T23:24:28"/>
        <d v="2020-05-20T11:15:29"/>
        <d v="2020-05-20T12:39:18"/>
        <d v="2020-05-20T13:46:06"/>
        <d v="2020-05-20T14:40:14"/>
        <d v="2020-05-20T20:11:09"/>
        <d v="2020-08-31T11:06:22"/>
        <d v="2020-08-31T13:01:09"/>
        <d v="2020-09-01T11:50:54"/>
        <d v="2020-09-02T11:18:54"/>
        <d v="2020-09-02T17:16:56"/>
        <d v="2020-09-03T09:40:16"/>
        <d v="2020-09-03T10:31:37"/>
        <d v="2020-09-03T10:52:47"/>
        <d v="2020-09-03T12:32:24"/>
        <d v="2020-09-03T16:16:14"/>
        <d v="2020-09-04T12:42:19"/>
        <d v="2020-09-07T12:52:29"/>
        <d v="2020-09-07T13:00:19"/>
        <d v="2020-09-07T13:02:02"/>
        <d v="2020-09-07T17:31:04"/>
        <d v="2020-09-08T10:01:50"/>
        <d v="2020-09-08T11:06:31"/>
        <d v="2020-09-08T11:08:31"/>
        <d v="2020-09-08T12:38:38"/>
        <d v="2020-09-08T12:53:52"/>
        <d v="2020-09-08T14:18:10"/>
        <d v="2020-09-08T16:44:54"/>
        <d v="2020-09-09T12:08:01"/>
        <d v="2020-09-09T12:22:18"/>
        <d v="2020-09-09T12:25:41"/>
        <d v="2020-09-09T12:44:40"/>
        <d v="2020-09-09T13:04:20"/>
        <d v="2020-09-09T16:20:23"/>
        <d v="2020-09-09T17:03:46"/>
        <d v="2020-09-09T17:17:33"/>
        <d v="2020-09-09T17:33:08"/>
        <d v="2020-09-09T21:16:28"/>
        <d v="2020-09-10T11:11:16"/>
        <d v="2020-09-11T12:50:00"/>
        <d v="2020-09-11T12:58:19"/>
        <d v="2020-09-11T13:58:33"/>
        <d v="2020-09-11T14:47:46"/>
        <d v="2020-09-11T15:18:59"/>
        <d v="2020-09-11T15:33:35"/>
        <d v="2020-09-11T15:53:31"/>
        <d v="2020-09-11T15:59:18"/>
        <d v="2020-09-11T16:19:44"/>
        <d v="2020-09-11T16:35:10"/>
        <d v="2020-09-11T16:43:53"/>
        <d v="2020-09-11T16:57:52"/>
        <d v="2020-09-11T17:24:04"/>
        <d v="2020-09-12T09:59:52"/>
        <d v="2020-09-12T11:37:39"/>
        <d v="2020-09-12T11:51:25"/>
        <d v="2020-09-12T14:04:46"/>
        <d v="2020-09-12T16:06:57"/>
        <d v="2020-09-12T17:05:28"/>
        <d v="2020-09-14T11:42:42"/>
        <d v="2020-09-14T11:43:30"/>
        <d v="2020-09-14T12:16:14"/>
        <d v="2020-09-14T12:19:56"/>
        <d v="2020-09-14T15:10:45"/>
        <d v="2020-09-14T16:29:28"/>
        <d v="2020-09-14T16:30:46"/>
        <d v="2020-09-14T16:42:28"/>
        <d v="2020-09-15T09:08:07"/>
        <d v="2020-09-15T09:16:35"/>
        <d v="2020-09-15T10:15:38"/>
        <d v="2020-09-15T11:33:23"/>
        <d v="2020-09-15T12:20:13"/>
        <d v="2020-09-15T13:24:11"/>
        <d v="2020-09-15T16:40:20"/>
        <d v="2020-09-15T16:49:43"/>
        <d v="2020-09-16T10:45:53"/>
        <d v="2020-09-16T11:22:32"/>
        <d v="2020-09-16T11:27:14"/>
        <d v="2020-09-16T11:35:37"/>
        <d v="2020-09-16T12:45:01"/>
        <d v="2020-09-16T13:02:18"/>
        <d v="2020-09-16T15:32:10"/>
        <d v="2020-09-16T15:51:43"/>
        <d v="2020-09-16T16:09:49"/>
        <d v="2020-09-16T17:07:15"/>
        <d v="2020-09-16T17:21:21"/>
        <d v="2020-09-16T17:27:13"/>
        <d v="2020-09-17T10:20:05"/>
        <d v="2020-09-17T11:08:44"/>
        <d v="2020-09-17T12:31:03"/>
        <d v="2020-09-17T12:40:45"/>
        <d v="2020-09-17T13:01:51"/>
        <d v="2020-09-17T14:42:27"/>
        <d v="2020-09-17T16:19:10"/>
        <d v="2020-09-17T16:46:50"/>
        <d v="2020-09-17T16:51:29"/>
        <d v="2020-09-17T17:08:35"/>
        <d v="2020-09-17T17:20:53"/>
        <d v="2020-09-17T17:25:18"/>
        <d v="2020-09-17T17:28:11"/>
        <d v="2020-09-17T17:34:55"/>
        <d v="2020-09-17T17:37:11"/>
        <d v="2020-09-17T17:39:27"/>
        <d v="2020-09-17T17:42:57"/>
        <d v="2020-09-18T11:41:53"/>
        <d v="2020-09-18T12:17:18"/>
        <d v="2020-09-18T12:42:51"/>
        <d v="2020-09-18T15:42:45"/>
        <d v="2020-09-18T16:15:44"/>
        <d v="2020-09-18T16:41:23"/>
        <d v="2020-09-19T10:29:41"/>
        <d v="2020-09-19T10:30:42"/>
        <d v="2020-09-19T10:35:53"/>
        <d v="2020-09-19T10:53:55"/>
        <d v="2020-09-19T10:54:50"/>
        <d v="2020-09-19T11:15:17"/>
        <d v="2020-09-19T11:18:28"/>
        <d v="2020-09-19T11:25:52"/>
        <d v="2020-09-19T11:55:52"/>
        <d v="2020-09-19T12:16:00"/>
        <d v="2020-09-19T12:18:52"/>
        <d v="2020-09-19T12:23:49"/>
        <d v="2020-09-19T12:29:23"/>
        <d v="2020-09-19T12:34:41"/>
        <d v="2020-09-19T12:37:53"/>
        <d v="2020-09-19T12:41:47"/>
        <d v="2020-09-19T12:49:51"/>
        <d v="2020-09-19T12:50:04"/>
        <d v="2020-09-19T13:33:01"/>
        <d v="2020-09-19T15:25:44"/>
        <d v="2020-09-19T15:43:00"/>
        <d v="2020-09-19T15:49:03"/>
        <d v="2020-09-21T09:46:21"/>
        <d v="2020-09-21T09:59:10"/>
        <d v="2020-09-21T10:10:56"/>
        <d v="2020-09-21T10:22:00"/>
        <d v="2020-09-21T11:04:34"/>
        <d v="2020-09-21T11:54:50"/>
        <d v="2020-09-21T11:56:58"/>
        <d v="2020-09-21T12:11:08"/>
        <d v="2020-09-21T12:20:39"/>
        <d v="2020-09-21T12:29:08"/>
        <d v="2020-09-21T14:26:48"/>
        <d v="2020-09-21T14:33:34"/>
        <d v="2020-09-21T14:44:45"/>
        <d v="2020-09-21T14:49:13"/>
        <d v="2020-09-21T14:54:28"/>
        <d v="2020-09-21T15:05:19"/>
        <d v="2020-09-21T15:55:07"/>
        <d v="2020-09-21T16:13:28"/>
        <d v="2020-09-21T16:32:42"/>
        <d v="2020-09-21T16:59:48"/>
        <d v="2020-09-21T17:12:25"/>
        <d v="2020-09-21T17:15:55"/>
        <d v="2020-09-22T09:32:57"/>
        <d v="2020-09-22T09:48:43"/>
        <d v="2020-09-22T11:08:35"/>
        <d v="2020-09-22T11:27:31"/>
        <d v="2020-09-22T11:36:06"/>
        <d v="2020-09-22T12:30:23"/>
        <d v="2020-09-22T15:45:43"/>
        <d v="2020-09-22T16:12:44"/>
        <d v="2020-09-22T16:29:26"/>
        <d v="2020-09-22T16:36:12"/>
        <d v="2020-09-22T16:42:27"/>
        <d v="2020-09-22T16:51:00"/>
        <d v="2020-09-22T16:55:15"/>
        <d v="2020-09-22T17:05:09"/>
        <d v="2020-09-22T17:10:23"/>
        <d v="2020-09-22T17:11:30"/>
        <d v="2020-09-22T17:20:38"/>
        <d v="2020-09-22T17:26:50"/>
        <d v="2020-09-22T17:36:03"/>
        <d v="2020-09-23T09:02:07"/>
        <d v="2020-09-23T09:45:46"/>
        <d v="2020-09-23T10:02:18"/>
        <d v="2020-09-23T10:41:00"/>
        <d v="2020-09-23T10:44:03"/>
        <d v="2020-09-23T11:02:47"/>
        <d v="2020-09-23T11:10:49"/>
        <d v="2020-09-23T12:09:30"/>
        <d v="2020-09-23T12:45:22"/>
        <d v="2020-09-23T13:04:17"/>
        <d v="2020-09-23T15:35:51"/>
        <d v="2020-09-23T15:53:23"/>
        <d v="2020-09-23T16:00:12"/>
        <d v="2020-09-23T16:08:10"/>
        <d v="2020-09-23T16:10:44"/>
        <d v="2020-09-23T17:21:19"/>
        <d v="2020-09-23T17:52:33"/>
        <d v="2020-09-24T09:59:42"/>
        <d v="2020-09-24T10:36:32"/>
        <d v="2020-09-24T10:37:00"/>
        <d v="2020-09-24T10:38:01"/>
        <d v="2020-09-24T10:58:22"/>
        <d v="2020-09-24T11:21:58"/>
        <d v="2020-09-24T11:29:19"/>
        <d v="2020-09-24T11:30:40"/>
        <d v="2020-09-24T11:37:05"/>
        <d v="2020-09-24T11:54:32"/>
        <d v="2020-09-24T12:03:25"/>
        <d v="2020-09-24T12:05:27"/>
        <d v="2020-09-24T12:16:16"/>
        <d v="2020-09-24T12:20:50"/>
        <d v="2020-09-24T12:27:35"/>
        <d v="2020-09-24T12:33:03"/>
        <d v="2020-09-24T12:34:05"/>
        <d v="2020-09-24T12:36:29"/>
        <d v="2020-09-24T12:41:30"/>
        <d v="2020-09-24T15:15:56"/>
        <d v="2020-09-24T17:01:04"/>
        <d v="2020-09-24T17:04:36"/>
        <d v="2020-09-25T12:39:50"/>
        <d v="2020-09-25T13:15:13"/>
        <d v="2020-09-25T15:21:24"/>
        <d v="2020-09-25T15:33:42"/>
        <d v="2020-09-25T15:48:45"/>
        <d v="2020-09-25T16:04:22"/>
        <d v="2020-09-25T16:19:20"/>
        <d v="2020-09-25T16:34:05"/>
        <d v="2020-09-25T16:49:37"/>
        <d v="2020-09-25T17:01:18"/>
        <d v="2020-09-26T10:21:10"/>
        <d v="2020-09-26T10:40:08"/>
        <d v="2020-09-26T10:55:50"/>
        <d v="2020-09-26T11:04:24"/>
        <d v="2020-09-26T11:35:54"/>
        <d v="2020-09-26T12:01:02"/>
        <d v="2020-09-26T12:11:15"/>
        <d v="2020-09-26T12:43:40"/>
        <d v="2020-09-26T12:53:08"/>
        <d v="2020-09-26T17:05:38"/>
        <d v="2020-09-26T17:37:23"/>
        <d v="2020-09-26T17:41:39"/>
        <d v="2020-09-26T17:45:05"/>
        <d v="2020-09-27T10:01:21"/>
        <d v="2020-09-27T10:07:39"/>
        <d v="2020-09-28T10:07:38"/>
        <d v="2020-09-28T10:58:46"/>
        <d v="2020-09-28T12:51:00"/>
        <d v="2020-09-28T16:10:46"/>
        <d v="2020-09-28T16:58:47"/>
        <d v="2020-09-29T09:31:10"/>
        <d v="2020-09-29T10:02:40"/>
        <d v="2020-09-29T10:14:11"/>
        <d v="2020-09-29T10:23:02"/>
        <d v="2020-09-29T10:33:21"/>
        <d v="2020-09-29T10:35:38"/>
        <d v="2020-09-29T10:50:36"/>
        <d v="2020-09-29T11:50:41"/>
        <d v="2020-09-29T12:08:13"/>
        <d v="2020-09-29T12:33:07"/>
        <d v="2020-09-29T12:38:16"/>
        <d v="2020-09-29T12:59:22"/>
        <d v="2020-09-29T13:29:12"/>
        <d v="2020-09-29T13:37:09"/>
        <d v="2020-09-29T13:47:09"/>
        <d v="2020-09-29T13:53:12"/>
        <d v="2020-09-29T14:29:40"/>
        <d v="2020-09-29T15:25:20"/>
        <d v="2020-09-29T15:35:14"/>
        <d v="2020-09-29T16:15:24"/>
        <d v="2020-09-29T16:19:51"/>
        <d v="2020-09-29T16:42:02"/>
        <d v="2020-09-29T16:50:13"/>
        <d v="2020-09-29T16:58:48"/>
        <d v="2020-09-29T17:06:17"/>
        <d v="2020-09-30T09:36:56"/>
        <d v="2020-09-30T11:24:49"/>
        <d v="2020-09-30T12:04:01"/>
        <d v="2020-09-30T12:09:59"/>
        <d v="2020-09-30T12:11:01"/>
        <d v="2020-09-30T12:48:01"/>
        <d v="2020-09-30T12:55:43"/>
        <d v="2020-09-30T13:05:49"/>
        <d v="2020-09-30T13:36:42"/>
        <d v="2020-09-30T15:53:21"/>
        <d v="2020-09-30T16:35:02"/>
        <d v="2020-09-30T16:44:35"/>
        <d v="2020-09-30T16:59:01"/>
        <d v="2020-09-30T17:14:57"/>
        <d v="2020-09-30T17:23:31"/>
        <d v="2020-09-30T17:57:37"/>
        <d v="2020-09-30T17:59:46"/>
        <d v="2020-10-01T10:26:59"/>
        <d v="2020-10-01T10:36:27"/>
        <d v="2020-10-01T11:12:04"/>
        <d v="2020-10-01T11:57:23"/>
        <d v="2020-10-01T12:13:58"/>
        <d v="2020-10-01T12:26:20"/>
        <d v="2020-10-01T12:41:01"/>
        <d v="2020-10-01T12:45:33"/>
        <d v="2020-10-01T15:02:09"/>
        <d v="2020-10-01T15:12:36"/>
        <d v="2020-10-01T15:20:54"/>
        <d v="2020-10-01T15:39:37"/>
        <d v="2020-10-01T16:08:14"/>
        <d v="2020-10-01T16:33:43"/>
        <d v="2020-10-01T16:43:20"/>
        <d v="2020-10-01T16:46:20"/>
        <d v="2020-10-01T16:48:46"/>
        <d v="2020-10-01T16:53:43"/>
        <d v="2020-10-01T16:58:06"/>
        <d v="2020-10-01T17:01:10"/>
        <d v="2020-10-01T17:46:14"/>
        <d v="2020-10-01T17:59:01"/>
        <d v="2020-10-01T18:12:58"/>
        <d v="2020-10-02T10:39:47"/>
        <d v="2020-10-02T11:10:34"/>
        <d v="2020-10-02T11:40:01"/>
        <d v="2020-10-02T11:49:55"/>
        <d v="2020-10-02T12:52:50"/>
        <d v="2020-10-02T14:53:29"/>
        <d v="2020-10-02T15:17:19"/>
        <d v="2020-10-02T15:26:17"/>
        <d v="2020-10-02T15:41:31"/>
        <d v="2020-10-02T15:43:15"/>
        <d v="2020-10-02T15:57:36"/>
        <d v="2020-10-02T15:59:12"/>
        <d v="2020-10-02T16:31:00"/>
        <d v="2020-10-02T16:35:12"/>
        <d v="2020-10-02T16:53:18"/>
        <d v="2020-10-02T17:57:19"/>
        <d v="2020-10-02T18:17:15"/>
        <d v="2020-10-02T18:23:17"/>
        <d v="2020-10-02T18:58:27"/>
        <d v="2020-10-03T09:41:27"/>
        <d v="2020-10-03T09:51:57"/>
        <d v="2020-10-03T10:09:46"/>
        <d v="2020-10-03T10:29:02"/>
        <d v="2020-10-03T10:31:38"/>
        <d v="2020-10-03T11:14:26"/>
        <d v="2020-10-03T11:22:03"/>
        <d v="2020-10-03T12:05:48"/>
        <d v="2020-10-03T12:17:00"/>
        <d v="2020-10-03T12:37:47"/>
        <d v="2020-10-03T12:38:30"/>
        <d v="2020-10-03T12:45:09"/>
        <d v="2020-10-03T14:01:17"/>
        <d v="2020-10-03T15:38:48"/>
        <d v="2020-10-03T15:53:44"/>
        <d v="2020-10-03T16:22:02"/>
        <d v="2020-10-03T16:22:10"/>
        <d v="2020-10-03T16:30:05"/>
        <d v="2020-10-03T16:36:31"/>
        <d v="2020-10-03T17:13:18"/>
        <d v="2020-10-03T17:22:40"/>
        <d v="2020-10-03T17:27:11"/>
        <d v="2020-10-03T17:33:50"/>
        <d v="2020-10-04T12:05:47"/>
        <d v="2020-10-05T09:28:27"/>
        <d v="2020-10-05T09:29:49"/>
        <d v="2020-10-05T10:10:08"/>
        <d v="2020-10-05T10:14:12"/>
        <d v="2020-10-05T10:18:03"/>
        <d v="2020-10-05T10:39:06"/>
        <d v="2020-10-05T10:46:26"/>
        <d v="2020-10-05T10:56:56"/>
        <d v="2020-10-05T11:26:27"/>
        <d v="2020-10-05T11:29:47"/>
        <d v="2020-10-05T11:38:34"/>
        <d v="2020-10-05T11:46:02"/>
        <d v="2020-10-05T11:49:54"/>
        <d v="2020-10-05T12:00:14"/>
        <d v="2020-10-05T12:11:09"/>
        <d v="2020-10-05T13:18:11"/>
        <d v="2020-10-05T13:34:27"/>
        <d v="2020-10-05T15:27:35"/>
        <d v="2020-10-05T15:31:48"/>
        <d v="2020-10-05T15:49:34"/>
        <d v="2020-10-05T15:50:39"/>
        <d v="2020-10-05T15:56:26"/>
        <d v="2020-10-05T15:56:41"/>
        <d v="2020-10-05T16:08:40"/>
        <d v="2020-10-05T16:15:04"/>
        <d v="2020-10-05T16:51:49"/>
        <d v="2020-10-05T17:02:01"/>
        <d v="2020-10-05T17:04:47"/>
        <d v="2020-10-05T17:06:18"/>
        <d v="2020-10-05T17:09:04"/>
        <d v="2020-10-05T17:09:51"/>
        <d v="2020-10-05T17:12:48"/>
        <d v="2020-10-05T17:13:21"/>
        <d v="2020-10-05T17:30:21"/>
        <d v="2020-10-05T17:35:01"/>
        <d v="2020-10-05T17:39:26"/>
        <d v="2020-10-05T17:42:21"/>
        <d v="2020-10-05T17:48:33"/>
        <d v="2020-10-05T17:56:22"/>
        <d v="2020-10-05T18:01:52"/>
        <d v="2020-10-05T18:07:19"/>
        <d v="2020-10-05T18:10:21"/>
        <d v="2020-10-05T18:15:12"/>
        <d v="2020-10-05T18:26:48"/>
        <d v="2020-10-05T18:37:41"/>
        <d v="2020-10-05T18:53:00"/>
        <d v="2020-10-06T10:19:25"/>
        <d v="2020-10-06T11:24:46"/>
        <d v="2020-10-06T11:35:08"/>
        <d v="2020-10-06T11:40:34"/>
        <d v="2020-10-06T11:52:26"/>
        <d v="2020-10-06T12:10:22"/>
        <d v="2020-10-06T12:44:12"/>
        <d v="2020-10-06T12:47:04"/>
        <d v="2020-10-06T13:00:43"/>
        <d v="2020-10-06T14:57:09"/>
        <d v="2020-10-06T14:59:06"/>
        <d v="2020-10-06T15:09:32"/>
        <d v="2020-10-06T15:12:18"/>
        <d v="2020-10-06T15:25:31"/>
        <d v="2020-10-06T15:33:05"/>
        <d v="2020-10-06T15:37:06"/>
        <d v="2020-10-06T15:45:55"/>
        <d v="2020-10-06T16:52:20"/>
        <d v="2020-10-06T17:04:25"/>
        <d v="2020-10-06T17:13:39"/>
        <d v="2020-10-06T17:36:58"/>
        <d v="2020-10-06T18:42:33"/>
        <d v="2020-10-06T18:47:40"/>
        <d v="2020-10-06T18:59:58"/>
        <d v="2020-10-06T20:47:15"/>
        <d v="2020-10-06T21:02:00"/>
        <d v="2020-10-07T09:39:24"/>
        <d v="2020-10-07T09:41:18"/>
        <d v="2020-10-07T09:52:04"/>
        <d v="2020-10-07T11:30:08"/>
        <d v="2020-10-07T11:33:56"/>
        <d v="2020-10-07T11:51:08"/>
        <d v="2020-10-07T11:57:51"/>
        <d v="2020-10-07T11:59:34"/>
        <d v="2020-10-07T12:06:11"/>
        <d v="2020-10-07T12:45:47"/>
        <d v="2020-10-07T12:48:34"/>
        <d v="2020-10-07T13:05:12"/>
        <d v="2020-10-07T14:19:23"/>
        <d v="2020-10-07T15:04:18"/>
        <d v="2020-10-07T15:27:29"/>
        <d v="2020-10-07T16:21:30"/>
        <d v="2020-10-07T16:29:07"/>
        <d v="2020-10-07T16:29:16"/>
        <d v="2020-10-07T16:31:56"/>
        <d v="2020-10-07T16:42:32"/>
        <d v="2020-10-07T16:46:05"/>
        <d v="2020-10-07T16:46:07"/>
        <d v="2020-10-07T16:56:04"/>
        <d v="2020-10-07T16:59:42"/>
        <d v="2020-10-07T17:00:06"/>
        <d v="2020-10-07T17:09:32"/>
        <d v="2020-10-07T17:11:29"/>
        <d v="2020-10-07T17:17:47"/>
        <d v="2020-10-07T17:18:45"/>
        <d v="2020-10-07T17:22:05"/>
        <d v="2020-10-07T17:23:08"/>
        <d v="2020-10-08T08:56:45"/>
        <d v="2020-10-08T09:04:47"/>
        <d v="2020-10-08T09:13:43"/>
        <d v="2020-10-08T10:06:10"/>
        <d v="2020-10-08T10:09:00"/>
        <d v="2020-10-08T10:22:58"/>
        <d v="2020-10-08T10:25:10"/>
        <d v="2020-10-08T10:31:53"/>
        <d v="2020-10-08T10:35:32"/>
        <d v="2020-10-08T11:00:38"/>
        <d v="2020-10-08T11:08:34"/>
        <d v="2020-10-08T11:25:08"/>
        <d v="2020-10-08T11:30:13"/>
        <d v="2020-10-08T11:43:47"/>
        <d v="2020-10-08T11:48:02"/>
        <d v="2020-10-08T11:52:31"/>
        <d v="2020-10-08T11:56:48"/>
        <d v="2020-10-08T12:03:55"/>
        <d v="2020-10-08T12:08:01"/>
        <d v="2020-10-08T12:11:22"/>
        <d v="2020-10-08T12:17:24"/>
        <d v="2020-10-08T12:19:36"/>
        <d v="2020-10-08T12:23:35"/>
        <d v="2020-10-08T12:25:57"/>
        <d v="2020-10-08T12:42:21"/>
        <d v="2020-10-08T12:53:57"/>
        <d v="2020-10-08T13:00:41"/>
        <d v="2020-10-08T15:08:37"/>
        <d v="2020-10-08T15:12:20"/>
        <d v="2020-10-08T15:15:16"/>
        <d v="2020-10-08T15:18:55"/>
        <d v="2020-10-08T15:37:04"/>
        <d v="2020-10-08T16:37:38"/>
        <d v="2020-10-08T17:11:50"/>
        <d v="2020-10-08T17:14:34"/>
        <d v="2020-10-08T17:17:23"/>
        <d v="2020-10-08T17:21:51"/>
        <d v="2020-10-08T18:41:43"/>
        <d v="2020-10-08T18:49:04"/>
        <d v="2020-10-08T18:58:40"/>
        <d v="2020-10-09T08:57:02"/>
        <d v="2020-10-09T09:24:12"/>
        <d v="2020-10-09T09:29:49"/>
        <d v="2020-10-09T09:46:27"/>
        <d v="2020-10-09T09:50:37"/>
        <d v="2020-10-09T10:08:04"/>
        <d v="2020-10-09T10:32:51"/>
        <d v="2020-10-09T11:04:22"/>
        <d v="2020-10-09T11:20:36"/>
        <d v="2020-10-09T12:19:44"/>
        <d v="2020-10-09T12:28:31"/>
        <d v="2020-10-09T12:36:13"/>
        <d v="2020-10-09T12:41:52"/>
        <d v="2020-10-09T16:50:44"/>
        <d v="2020-10-09T17:01:21"/>
        <d v="2020-10-09T17:01:47"/>
        <d v="2020-10-09T17:14:04"/>
        <d v="2020-10-09T17:15:10"/>
        <d v="2020-10-09T17:18:29"/>
        <d v="2020-10-09T17:54:51"/>
        <d v="2020-10-09T17:59:48"/>
        <d v="2020-10-09T18:08:49"/>
        <d v="2020-10-09T18:27:00"/>
        <d v="2020-10-09T18:31:48"/>
        <d v="2020-10-09T18:37:35"/>
        <d v="2020-10-09T18:44:30"/>
        <d v="2020-10-09T18:53:57"/>
        <d v="2020-10-10T10:24:35"/>
        <d v="2020-10-10T10:25:52"/>
        <d v="2020-10-10T11:10:58"/>
        <d v="2020-10-10T11:19:24"/>
        <d v="2020-10-10T11:32:58"/>
        <d v="2020-10-10T11:48:28"/>
        <d v="2020-10-10T12:01:27"/>
        <d v="2020-10-10T12:05:08"/>
        <d v="2020-10-10T12:11:01"/>
        <d v="2020-10-10T15:21:34"/>
        <d v="2020-10-10T15:34:05"/>
        <d v="2020-10-10T16:14:43"/>
        <d v="2020-10-10T16:22:50"/>
        <d v="2020-10-10T16:42:57"/>
        <d v="2020-10-10T16:51:42"/>
        <d v="2020-10-10T16:52:46"/>
        <d v="2020-10-10T16:57:27"/>
        <d v="2020-10-10T16:59:28"/>
        <d v="2020-10-10T17:07:43"/>
        <d v="2020-10-10T17:09:53"/>
        <d v="2020-10-10T17:34:08"/>
        <d v="2020-10-10T17:39:44"/>
        <d v="2020-10-10T17:44:49"/>
        <d v="2020-10-10T18:04:33"/>
        <d v="2020-10-10T18:24:55"/>
        <d v="2020-10-11T10:22:19"/>
        <d v="2020-10-11T11:03:24"/>
        <d v="2020-10-11T11:13:56"/>
        <d v="2020-10-11T11:20:15"/>
        <d v="2020-10-11T11:36:59"/>
        <d v="2020-10-11T11:45:58"/>
        <d v="2020-10-11T15:00:13"/>
        <d v="2020-10-11T15:36:00"/>
        <d v="2020-10-11T16:14:49"/>
        <d v="2020-10-11T16:35:39"/>
        <d v="2020-10-11T16:39:46"/>
        <d v="2020-10-12T10:15:39"/>
        <d v="2020-10-12T10:19:26"/>
        <d v="2020-10-12T11:31:12"/>
        <d v="2020-10-12T11:37:32"/>
        <d v="2020-10-12T11:42:57"/>
        <d v="2020-10-12T11:49:30"/>
        <d v="2020-10-12T11:53:52"/>
        <d v="2020-10-12T12:03:51"/>
        <d v="2020-10-12T16:37:12"/>
        <d v="2020-10-12T16:46:06"/>
        <d v="2020-10-12T17:04:20"/>
        <d v="2020-10-12T17:16:25"/>
        <d v="2020-10-12T17:34:40"/>
        <d v="2020-10-12T18:14:01"/>
        <d v="2020-10-12T18:26:28"/>
        <d v="2020-10-12T18:34:42"/>
        <d v="2020-10-12T18:58:35"/>
        <d v="2020-10-12T19:03:58"/>
        <d v="2020-10-12T19:07:56"/>
        <d v="2020-10-13T11:33:09"/>
        <d v="2020-10-13T11:39:36"/>
        <d v="2020-10-13T11:52:57"/>
        <d v="2020-10-13T12:23:07"/>
        <d v="2020-10-13T12:38:24"/>
        <d v="2020-10-13T14:49:13"/>
        <d v="2020-10-13T14:53:12"/>
        <d v="2020-10-13T14:54:08"/>
        <d v="2020-10-13T15:00:42"/>
        <d v="2020-10-13T15:06:01"/>
        <d v="2020-10-13T15:09:58"/>
        <d v="2020-10-13T15:10:53"/>
        <d v="2020-10-13T15:12:42"/>
        <d v="2020-10-13T15:15:22"/>
        <d v="2020-10-13T15:29:37"/>
        <d v="2020-10-13T15:35:24"/>
        <d v="2020-10-13T15:58:03"/>
        <d v="2020-10-13T15:58:35"/>
        <d v="2020-10-13T16:09:12"/>
        <d v="2020-10-13T16:14:39"/>
        <d v="2020-10-13T16:20:38"/>
        <d v="2020-10-13T16:26:42"/>
        <d v="2020-10-13T16:49:00"/>
        <d v="2020-10-13T17:01:28"/>
        <d v="2020-10-13T17:12:17"/>
        <d v="2020-10-13T17:24:57"/>
        <d v="2020-10-13T18:32:23"/>
        <d v="2020-10-13T18:42:35"/>
        <d v="2020-10-14T09:52:17"/>
        <d v="2020-10-14T10:37:45"/>
        <d v="2020-10-14T10:46:54"/>
        <d v="2020-10-14T10:56:01"/>
        <d v="2020-10-14T10:58:53"/>
        <d v="2020-10-14T11:00:06"/>
        <d v="2020-10-14T11:09:44"/>
        <d v="2020-10-14T11:16:25"/>
        <d v="2020-10-14T11:25:14"/>
        <d v="2020-10-14T11:41:58"/>
        <d v="2020-10-14T11:54:54"/>
        <d v="2020-10-14T12:25:37"/>
        <d v="2020-10-14T13:42:45"/>
        <d v="2020-10-14T13:48:56"/>
        <d v="2020-10-14T14:20:46"/>
        <d v="2020-10-14T16:30:03"/>
        <d v="2020-10-14T16:44:46"/>
        <d v="2020-10-14T17:10:49"/>
        <d v="2020-10-14T17:18:40"/>
        <d v="2020-10-14T17:22:49"/>
        <d v="2020-10-14T17:25:53"/>
        <d v="2020-10-14T17:29:31"/>
        <d v="2020-10-14T17:32:53"/>
        <d v="2020-10-14T17:36:06"/>
        <d v="2020-10-14T17:39:48"/>
        <d v="2020-10-14T17:44:02"/>
        <d v="2020-10-14T18:21:29"/>
        <d v="2020-10-14T18:27:50"/>
        <d v="2020-10-14T18:32:24"/>
        <d v="2020-10-14T18:36:14"/>
        <d v="2020-10-15T09:41:14"/>
        <d v="2020-10-15T10:22:27"/>
        <d v="2020-10-15T10:50:34"/>
        <d v="2020-10-15T10:54:25"/>
        <d v="2020-10-15T10:54:51"/>
        <d v="2020-10-15T11:01:54"/>
        <d v="2020-10-15T13:43:25"/>
        <d v="2020-10-15T13:48:49"/>
        <d v="2020-10-15T16:40:08"/>
        <d v="2020-10-16T09:42:13"/>
        <d v="2020-10-16T09:46:12"/>
        <d v="2020-10-16T10:06:58"/>
        <d v="2020-10-16T11:22:00"/>
        <d v="2020-10-16T11:39:09"/>
        <d v="2020-10-16T12:12:37"/>
        <d v="2020-10-16T12:24:13"/>
        <d v="2020-10-16T12:38:50"/>
        <d v="2020-10-16T12:42:59"/>
        <d v="2020-10-16T12:51:52"/>
        <d v="2020-10-16T12:57:03"/>
        <d v="2020-10-16T13:08:40"/>
        <d v="2020-10-16T15:21:41"/>
        <d v="2020-10-16T16:19:58"/>
        <d v="2020-10-16T16:21:20"/>
        <d v="2020-10-16T16:37:09"/>
        <d v="2020-10-16T16:41:57"/>
        <d v="2020-10-16T16:50:20"/>
        <d v="2020-10-16T16:53:53"/>
        <d v="2020-10-16T16:56:01"/>
        <d v="2020-10-16T16:58:11"/>
        <d v="2020-10-16T17:02:48"/>
        <d v="2020-10-16T17:16:23"/>
        <d v="2020-10-16T17:16:59"/>
        <d v="2020-10-16T17:23:24"/>
        <d v="2020-10-16T17:36:34"/>
        <d v="2020-10-16T18:14:34"/>
        <d v="2020-10-16T18:37:26"/>
        <d v="2020-10-17T09:28:29"/>
        <d v="2020-10-17T10:18:44"/>
        <d v="2020-10-17T10:24:58"/>
        <d v="2020-10-17T10:50:04"/>
        <d v="2020-10-17T11:12:43"/>
        <d v="2020-10-17T11:26:22"/>
        <d v="2020-10-17T11:56:53"/>
        <d v="2020-10-17T12:21:30"/>
        <d v="2020-10-17T13:31:18"/>
        <d v="2020-10-17T13:43:48"/>
        <d v="2020-10-17T13:50:07"/>
        <d v="2020-10-17T16:29:13"/>
        <d v="2020-10-17T16:39:27"/>
        <d v="2020-10-17T17:16:56"/>
        <d v="2020-10-17T17:51:19"/>
        <d v="2020-10-17T18:03:09"/>
        <d v="2020-10-17T18:09:30"/>
        <d v="2020-10-18T11:57:58"/>
        <d v="2020-10-18T12:25:53"/>
        <d v="2020-10-18T12:46:01"/>
        <d v="2020-10-18T12:50:36"/>
        <d v="2020-10-18T12:58:05"/>
        <d v="2020-10-19T10:49:23"/>
        <d v="2020-10-19T10:56:38"/>
        <d v="2020-10-19T11:14:01"/>
        <d v="2020-10-19T12:31:11"/>
        <d v="2020-10-19T12:36:30"/>
        <d v="2020-10-19T13:47:38"/>
        <d v="2020-10-19T16:02:03"/>
        <d v="2020-10-19T16:23:41"/>
        <d v="2020-10-19T16:30:09"/>
        <d v="2020-10-19T16:52:25"/>
        <d v="2020-10-19T16:56:42"/>
        <d v="2020-10-19T16:57:52"/>
        <d v="2020-10-19T17:00:15"/>
        <d v="2020-10-19T17:33:28"/>
        <d v="2020-10-19T17:41:20"/>
        <d v="2020-10-19T17:45:24"/>
        <d v="2020-10-19T18:08:20"/>
        <d v="2020-10-19T18:14:20"/>
        <d v="2020-10-19T18:22:25"/>
        <d v="2020-10-19T18:29:03"/>
        <d v="2020-10-19T18:35:46"/>
        <d v="2020-10-20T09:17:12"/>
        <d v="2020-10-20T09:24:13"/>
        <d v="2020-10-20T09:56:22"/>
        <d v="2020-10-20T11:18:53"/>
        <d v="2020-10-20T11:22:33"/>
        <d v="2020-10-20T11:39:23"/>
        <d v="2020-10-20T11:42:12"/>
        <d v="2020-10-20T11:45:16"/>
        <d v="2020-10-20T11:59:44"/>
        <d v="2020-10-20T12:02:49"/>
        <d v="2020-10-20T12:10:40"/>
        <d v="2020-10-20T12:16:10"/>
        <d v="2020-10-20T12:17:02"/>
        <d v="2020-10-20T12:17:55"/>
        <d v="2020-10-20T12:44:00"/>
        <d v="2020-10-20T13:09:54"/>
        <d v="2020-10-20T13:34:16"/>
        <d v="2020-10-20T14:15:18"/>
        <d v="2020-10-20T14:33:06"/>
        <d v="2020-10-20T14:46:57"/>
        <d v="2020-10-20T15:52:45"/>
        <d v="2020-10-20T16:12:39"/>
        <d v="2020-10-20T17:00:37"/>
        <d v="2020-10-20T17:06:44"/>
        <d v="2020-10-20T17:21:54"/>
        <d v="2020-10-20T17:26:55"/>
        <d v="2020-10-20T17:30:48"/>
        <d v="2020-10-20T17:32:02"/>
        <d v="2020-10-20T17:46:00"/>
        <d v="2020-10-20T17:50:01"/>
        <d v="2020-10-20T17:53:28"/>
        <d v="2020-10-20T17:57:38"/>
        <d v="2020-10-20T18:08:02"/>
        <d v="2020-10-20T18:12:18"/>
        <d v="2020-10-20T18:28:04"/>
        <d v="2020-10-20T18:42:43"/>
        <d v="2020-10-21T08:53:19"/>
        <d v="2020-10-21T09:55:10"/>
        <d v="2020-10-21T11:52:53"/>
        <d v="2020-10-21T11:58:24"/>
        <d v="2020-10-21T12:01:09"/>
        <d v="2020-10-21T12:27:46"/>
        <d v="2020-10-21T12:32:31"/>
        <d v="2020-10-21T15:06:34"/>
        <d v="2020-10-21T15:46:23"/>
        <d v="2020-10-21T16:20:43"/>
        <d v="2020-10-21T16:57:42"/>
        <d v="2020-10-21T17:01:30"/>
        <d v="2020-10-21T17:02:51"/>
        <d v="2020-10-21T17:03:22"/>
        <d v="2020-10-21T17:04:07"/>
        <d v="2020-10-21T17:10:40"/>
        <d v="2020-10-21T17:12:49"/>
        <d v="2020-10-21T17:27:14"/>
        <d v="2020-10-21T17:44:12"/>
        <d v="2020-10-21T17:50:10"/>
        <d v="2020-10-21T17:59:32"/>
        <d v="2020-10-21T18:09:38"/>
        <d v="2020-10-21T18:21:31"/>
        <d v="2020-10-21T18:30:42"/>
        <d v="2020-10-22T09:56:24"/>
        <d v="2020-10-22T10:03:06"/>
        <d v="2020-10-22T10:23:58"/>
        <d v="2020-10-22T10:24:13"/>
        <d v="2020-10-22T10:42:05"/>
        <d v="2020-10-22T10:45:54"/>
        <d v="2020-10-22T11:16:49"/>
        <d v="2020-10-22T11:28:30"/>
        <d v="2020-10-22T12:59:41"/>
        <d v="2020-10-22T15:33:08"/>
        <d v="2020-10-22T16:13:05"/>
        <d v="2020-10-22T16:29:52"/>
        <d v="2020-10-22T17:01:29"/>
        <d v="2020-10-22T17:09:56"/>
        <d v="2020-10-22T17:24:12"/>
        <d v="2020-10-22T18:00:36"/>
        <d v="2020-10-22T18:26:40"/>
        <d v="2020-10-22T18:30:29"/>
        <d v="2020-10-22T18:35:09"/>
        <d v="2020-10-23T10:03:38"/>
        <d v="2020-10-23T10:21:38"/>
        <d v="2020-10-23T10:31:37"/>
        <d v="2020-10-23T10:37:33"/>
        <d v="2020-10-23T10:40:24"/>
        <d v="2020-10-23T10:47:03"/>
        <d v="2020-10-23T11:26:03"/>
        <d v="2020-10-23T11:34:50"/>
        <d v="2020-10-23T11:39:24"/>
        <d v="2020-10-23T12:06:11"/>
        <d v="2020-10-23T12:14:15"/>
        <d v="2020-10-23T12:27:16"/>
        <d v="2020-10-23T12:30:32"/>
        <d v="2020-10-23T12:32:08"/>
        <d v="2020-10-23T13:54:14"/>
        <d v="2020-10-23T14:15:30"/>
        <d v="2020-10-23T14:19:53"/>
        <d v="2020-10-23T14:28:41"/>
        <d v="2020-10-23T14:42:44"/>
        <d v="2020-10-23T14:52:41"/>
        <d v="2020-10-23T15:57:06"/>
        <d v="2020-10-23T17:02:49"/>
        <d v="2020-10-23T17:07:08"/>
        <d v="2020-10-23T17:10:55"/>
        <d v="2020-10-23T17:15:08"/>
        <d v="2020-10-23T17:20:51"/>
        <d v="2020-10-23T17:22:56"/>
        <d v="2020-10-23T17:25:03"/>
        <d v="2020-10-23T17:28:28"/>
        <d v="2020-10-23T17:32:03"/>
        <d v="2020-10-23T17:34:25"/>
        <d v="2020-10-23T17:36:23"/>
        <d v="2020-10-23T17:37:28"/>
        <d v="2020-10-23T17:53:27"/>
        <d v="2020-10-23T18:04:55"/>
        <d v="2020-10-23T18:14:32"/>
        <d v="2020-10-23T18:44:29"/>
        <d v="2020-10-24T10:17:51"/>
        <d v="2020-10-24T10:27:45"/>
        <d v="2020-10-24T10:37:07"/>
        <d v="2020-10-24T10:52:45"/>
        <d v="2020-10-24T10:58:02"/>
        <d v="2020-10-24T11:13:30"/>
        <d v="2020-10-24T12:57:02"/>
        <d v="2020-10-24T15:11:30"/>
        <d v="2020-10-24T15:20:06"/>
        <d v="2020-10-24T15:34:50"/>
        <d v="2020-10-24T15:47:39"/>
        <d v="2020-10-24T15:56:21"/>
        <d v="2020-10-24T16:56:43"/>
        <d v="2020-10-24T17:01:37"/>
        <d v="2020-10-24T17:14:28"/>
        <d v="2020-10-24T17:17:51"/>
        <d v="2020-10-24T17:20:41"/>
        <d v="2020-10-24T17:25:18"/>
        <d v="2020-10-24T17:29:00"/>
        <d v="2020-10-24T18:45:29"/>
        <d v="2020-10-24T18:47:26"/>
        <d v="2020-10-26T09:09:01"/>
        <d v="2020-10-26T09:14:31"/>
        <d v="2020-10-26T10:06:47"/>
        <d v="2020-10-26T10:17:22"/>
        <d v="2020-10-26T10:25:27"/>
        <d v="2020-10-26T10:35:22"/>
        <d v="2020-10-26T11:32:00"/>
        <d v="2020-10-26T11:39:29"/>
        <d v="2020-10-26T11:54:55"/>
        <d v="2020-10-26T12:48:18"/>
        <d v="2020-10-26T12:49:41"/>
        <d v="2020-10-26T12:54:32"/>
        <d v="2020-10-26T15:50:33"/>
        <d v="2020-10-26T16:10:46"/>
        <d v="2020-10-26T16:19:13"/>
        <d v="2020-10-26T16:26:59"/>
        <d v="2020-10-26T16:52:12"/>
        <d v="2020-10-26T16:55:20"/>
        <d v="2020-10-26T17:01:40"/>
        <d v="2020-10-26T17:11:53"/>
        <d v="2020-10-26T17:25:48"/>
        <d v="2020-10-26T17:32:08"/>
        <d v="2020-10-26T17:41:34"/>
        <d v="2020-10-26T18:37:13"/>
        <d v="2020-10-26T18:47:13"/>
        <d v="2020-10-27T09:15:51"/>
        <d v="2020-10-27T10:15:37"/>
        <d v="2020-10-27T10:44:22"/>
        <d v="2020-10-27T10:57:00"/>
        <d v="2020-10-27T11:03:21"/>
        <d v="2020-10-27T11:09:54"/>
        <d v="2020-10-27T11:10:17"/>
        <d v="2020-10-27T11:19:58"/>
        <d v="2020-10-27T12:13:39"/>
        <d v="2020-10-27T12:24:27"/>
        <d v="2020-10-27T14:14:21"/>
        <d v="2020-10-27T14:15:57"/>
        <d v="2020-10-27T14:58:57"/>
        <d v="2020-10-27T15:13:47"/>
        <d v="2020-10-27T15:30:08"/>
        <d v="2020-10-27T16:09:50"/>
        <d v="2020-10-27T16:20:55"/>
        <d v="2020-10-27T16:51:58"/>
        <d v="2020-10-27T17:35:56"/>
        <d v="2020-10-27T18:08:06"/>
        <d v="2020-10-27T18:20:12"/>
        <d v="2020-10-27T18:45:29"/>
        <d v="2020-10-27T18:54:51"/>
        <d v="2020-10-27T19:01:41"/>
        <d v="2020-10-28T09:37:52"/>
        <d v="2020-10-28T10:00:01"/>
        <d v="2020-10-28T10:20:13"/>
        <d v="2020-10-28T10:35:56"/>
        <d v="2020-10-28T10:41:45"/>
        <d v="2020-10-28T10:49:57"/>
        <d v="2020-10-28T10:50:43"/>
        <d v="2020-10-28T10:54:35"/>
        <d v="2020-10-28T10:59:04"/>
        <d v="2020-10-28T12:20:50"/>
        <d v="2020-10-28T14:37:55"/>
        <d v="2020-10-28T14:49:07"/>
        <d v="2020-10-28T14:58:15"/>
        <d v="2020-10-28T15:06:13"/>
        <d v="2020-10-28T15:13:17"/>
        <d v="2020-10-28T15:17:28"/>
        <d v="2020-10-28T15:21:12"/>
        <d v="2020-10-28T15:29:58"/>
        <d v="2020-10-28T15:35:20"/>
        <d v="2020-10-28T15:46:43"/>
        <d v="2020-10-28T15:53:05"/>
        <d v="2020-10-28T16:03:58"/>
        <d v="2020-10-28T16:13:35"/>
        <d v="2020-10-28T16:19:33"/>
        <d v="2020-10-28T16:22:33"/>
        <d v="2020-10-28T16:27:35"/>
        <d v="2020-10-28T16:46:56"/>
        <d v="2020-10-28T16:52:30"/>
        <d v="2020-10-28T17:00:13"/>
        <d v="2020-10-28T17:05:15"/>
        <d v="2020-10-28T17:11:02"/>
        <d v="2020-10-28T17:19:02"/>
        <d v="2020-10-28T17:21:28"/>
        <d v="2020-10-28T17:33:37"/>
        <d v="2020-10-28T17:43:41"/>
        <d v="2020-10-29T08:58:43"/>
        <d v="2020-10-29T09:14:40"/>
        <d v="2020-10-29T09:29:23"/>
        <d v="2020-10-29T09:33:41"/>
        <d v="2020-10-29T09:36:14"/>
        <d v="2020-10-29T09:53:53"/>
        <d v="2020-10-29T10:35:47"/>
        <d v="2020-10-29T11:28:38"/>
        <d v="2020-10-29T11:34:08"/>
        <d v="2020-10-29T11:50:43"/>
        <d v="2020-10-29T13:42:48"/>
        <d v="2020-10-29T13:46:52"/>
        <d v="2020-10-29T14:41:34"/>
        <d v="2020-10-29T14:49:24"/>
        <d v="2020-10-29T14:55:30"/>
        <d v="2020-10-29T15:06:42"/>
        <d v="2020-10-29T15:07:53"/>
        <d v="2020-10-29T15:25:16"/>
        <d v="2020-10-29T15:26:26"/>
        <d v="2020-10-29T15:28:23"/>
        <d v="2020-10-29T15:29:41"/>
        <d v="2020-10-29T15:44:36"/>
        <d v="2020-10-29T15:54:08"/>
        <d v="2020-10-29T16:15:35"/>
        <d v="2020-10-29T16:27:23"/>
        <d v="2020-10-29T16:40:02"/>
        <d v="2020-10-29T16:49:39"/>
        <d v="2020-10-29T17:31:34"/>
        <d v="2020-10-29T17:46:39"/>
        <d v="2020-10-29T19:07:22"/>
        <d v="2020-10-30T10:53:49"/>
        <d v="2020-10-30T11:25:10"/>
        <d v="2020-10-30T12:28:14"/>
        <d v="2020-10-30T13:14:29"/>
        <d v="2020-10-30T13:18:42"/>
        <d v="2020-10-30T13:36:02"/>
        <d v="2020-10-30T14:38:36"/>
        <d v="2020-10-30T14:44:23"/>
        <d v="2020-10-30T14:48:16"/>
        <d v="2020-10-30T15:29:43"/>
        <d v="2020-10-30T15:31:16"/>
        <d v="2020-10-30T15:32:43"/>
        <d v="2020-10-30T15:36:00"/>
        <d v="2020-10-30T15:50:29"/>
        <d v="2020-10-30T16:09:27"/>
        <d v="2020-10-30T17:23:56"/>
        <d v="2020-10-30T19:20:29"/>
        <d v="2020-10-30T19:27:02"/>
        <d v="2020-10-30T19:27:57"/>
        <d v="2020-10-31T10:15:06"/>
        <d v="2020-10-31T10:22:52"/>
        <d v="2020-10-31T10:26:42"/>
        <d v="2020-10-31T10:38:28"/>
        <d v="2020-10-31T10:39:37"/>
        <d v="2020-10-31T10:48:32"/>
        <d v="2020-10-31T10:52:17"/>
        <d v="2020-10-31T11:03:04"/>
        <d v="2020-10-31T12:30:28"/>
        <d v="2020-10-31T13:00:51"/>
        <d v="2020-10-31T13:01:58"/>
        <d v="2020-10-31T13:10:01"/>
        <d v="2020-10-31T13:21:20"/>
        <d v="2020-10-31T13:31:10"/>
        <d v="2020-10-31T13:36:39"/>
        <d v="2020-10-31T13:45:17"/>
        <d v="2020-10-31T17:47:13"/>
        <d v="2020-10-31T18:04:55"/>
        <d v="2020-10-31T18:09:44"/>
        <d v="2020-10-31T18:13:54"/>
        <d v="2020-10-31T18:28:36"/>
        <d v="2020-11-01T14:07:02"/>
        <d v="2020-11-01T14:15:15"/>
        <d v="2020-11-01T14:17:57"/>
        <d v="2020-11-01T14:20:35"/>
        <d v="2020-11-02T11:14:25"/>
        <d v="2020-11-02T11:15:41"/>
        <d v="2020-11-02T15:04:16"/>
        <d v="2020-11-02T15:06:13"/>
        <d v="2020-11-02T17:05:49"/>
        <d v="2020-11-02T17:29:12"/>
        <d v="2020-11-02T17:34:35"/>
        <d v="2020-11-02T17:38:02"/>
        <d v="2020-11-02T17:42:41"/>
        <d v="2020-11-02T17:49:00"/>
        <d v="2020-11-02T18:17:29"/>
        <d v="2020-11-03T09:53:02"/>
        <d v="2020-11-03T09:56:38"/>
        <d v="2020-11-03T10:09:36"/>
        <d v="2020-11-03T10:18:25"/>
        <d v="2020-11-03T10:18:44"/>
        <d v="2020-11-03T10:53:01"/>
        <d v="2020-11-03T10:59:25"/>
        <d v="2020-11-03T11:05:51"/>
        <d v="2020-11-03T11:12:47"/>
        <d v="2020-11-03T11:20:52"/>
        <d v="2020-11-03T11:30:16"/>
        <d v="2020-11-03T11:35:13"/>
        <d v="2020-11-03T11:44:17"/>
        <d v="2020-11-03T11:52:21"/>
        <d v="2020-11-03T11:57:09"/>
        <d v="2020-11-03T12:12:12"/>
        <d v="2020-11-03T12:15:45"/>
        <d v="2020-11-03T12:40:51"/>
        <d v="2020-11-03T12:45:39"/>
        <d v="2020-11-03T12:58:14"/>
        <d v="2020-11-03T16:18:45"/>
        <d v="2020-11-03T16:57:11"/>
        <d v="2020-11-03T17:02:20"/>
        <d v="2020-11-04T09:46:08"/>
        <d v="2020-11-04T10:32:51"/>
        <d v="2020-11-04T11:03:45"/>
        <d v="2020-11-04T12:34:15"/>
        <d v="2020-11-04T14:34:14"/>
        <d v="2020-11-04T14:37:52"/>
        <d v="2020-11-04T14:40:24"/>
        <d v="2020-11-04T15:21:40"/>
        <d v="2020-11-04T15:51:32"/>
        <d v="2020-11-04T15:58:23"/>
        <d v="2020-11-04T16:00:05"/>
        <d v="2020-11-04T16:01:13"/>
        <d v="2020-11-04T16:03:47"/>
        <d v="2020-11-04T16:08:49"/>
        <d v="2020-11-04T16:11:30"/>
        <d v="2020-11-04T16:22:16"/>
        <d v="2020-11-04T16:40:11"/>
        <d v="2020-11-04T16:42:36"/>
        <d v="2020-11-04T17:03:30"/>
        <d v="2020-11-04T18:22:23"/>
        <d v="2020-11-04T18:26:19"/>
        <d v="2020-11-04T18:35:52"/>
        <d v="2020-11-04T18:47:46"/>
        <d v="2020-11-04T18:56:22"/>
        <d v="2020-11-05T09:44:15"/>
        <d v="2020-11-05T10:12:33"/>
        <d v="2020-11-05T10:26:30"/>
        <d v="2020-11-05T10:37:18"/>
        <d v="2020-11-05T11:18:46"/>
        <d v="2020-11-05T12:42:40"/>
        <d v="2020-11-05T12:47:32"/>
        <d v="2020-11-05T12:53:58"/>
        <d v="2020-11-05T15:43:18"/>
        <d v="2020-11-05T15:43:40"/>
        <d v="2020-11-05T15:49:29"/>
        <d v="2020-11-05T15:52:40"/>
        <d v="2020-11-05T16:10:25"/>
        <d v="2020-11-05T16:23:01"/>
        <d v="2020-11-05T16:29:33"/>
        <d v="2020-11-05T16:32:26"/>
        <d v="2020-11-05T16:35:16"/>
        <d v="2020-11-05T16:51:15"/>
        <d v="2020-11-05T17:05:49"/>
        <d v="2020-11-05T17:09:32"/>
        <d v="2020-11-05T17:55:49"/>
        <d v="2020-11-05T18:06:04"/>
        <d v="2020-11-05T18:11:22"/>
        <d v="2020-11-05T18:12:50"/>
        <d v="2020-11-05T18:20:01"/>
        <d v="2020-11-05T18:21:05"/>
        <d v="2020-11-05T18:26:51"/>
        <d v="2020-11-05T18:30:57"/>
        <d v="2020-11-05T18:40:00"/>
        <d v="2020-11-05T18:46:39"/>
        <d v="2020-11-05T18:54:47"/>
        <d v="2020-11-06T09:58:42"/>
        <d v="2020-11-06T10:28:35"/>
        <d v="2020-11-06T10:35:11"/>
        <d v="2020-11-06T11:11:57"/>
        <d v="2020-11-06T11:12:03"/>
        <d v="2020-11-06T11:18:52"/>
        <d v="2020-11-06T11:33:25"/>
        <d v="2020-11-06T11:40:09"/>
        <d v="2020-11-06T11:42:14"/>
        <d v="2020-11-06T11:43:30"/>
        <d v="2020-11-06T11:53:27"/>
        <d v="2020-11-06T12:01:38"/>
        <d v="2020-11-06T12:26:51"/>
        <d v="2020-11-06T12:31:35"/>
        <d v="2020-11-06T16:04:21"/>
        <d v="2020-11-06T16:24:38"/>
        <d v="2020-11-06T16:41:43"/>
        <d v="2020-11-06T17:23:57"/>
        <d v="2020-11-06T18:57:37"/>
        <d v="2020-11-07T12:23:14"/>
        <d v="2020-11-07T13:07:57"/>
        <d v="2020-11-07T13:15:48"/>
        <d v="2020-11-07T16:59:59"/>
        <d v="2020-11-07T17:04:06"/>
        <d v="2020-11-07T17:08:01"/>
        <d v="2020-11-07T17:16:47"/>
        <d v="2020-11-07T17:22:16"/>
        <d v="2020-11-07T17:27:07"/>
        <d v="2020-11-07T17:31:08"/>
        <d v="2020-11-07T17:44:22"/>
        <d v="2020-11-07T17:52:29"/>
        <d v="2020-11-07T18:00:00"/>
        <d v="2020-11-07T18:04:11"/>
        <d v="2020-11-08T12:57:31"/>
        <d v="2020-11-08T14:08:03"/>
        <d v="2020-11-08T14:12:15"/>
        <d v="2020-11-08T14:20:13"/>
        <d v="2020-11-08T15:45:24"/>
        <d v="2020-11-09T10:00:04"/>
        <d v="2020-11-09T10:15:44"/>
        <d v="2020-11-09T10:31:22"/>
        <d v="2020-11-09T10:57:44"/>
        <d v="2020-11-09T11:16:27"/>
        <d v="2020-11-09T11:19:36"/>
        <d v="2020-11-09T11:31:35"/>
        <d v="2020-11-09T11:51:01"/>
        <d v="2020-11-09T11:58:10"/>
        <d v="2020-11-09T12:41:18"/>
        <d v="2020-11-09T13:08:12"/>
        <d v="2020-11-09T13:13:01"/>
        <d v="2020-11-09T14:35:55"/>
        <d v="2020-11-09T15:51:07"/>
        <d v="2020-11-09T16:14:59"/>
        <d v="2020-11-09T16:25:47"/>
        <d v="2020-11-09T16:29:06"/>
        <d v="2020-11-09T16:40:05"/>
        <d v="2020-11-09T16:45:21"/>
        <d v="2020-11-09T17:04:32"/>
        <d v="2020-11-09T17:13:18"/>
        <d v="2020-11-09T17:15:47"/>
        <d v="2020-11-09T17:22:21"/>
        <d v="2020-11-09T17:24:18"/>
        <d v="2020-11-09T17:29:48"/>
        <d v="2020-11-09T18:32:55"/>
        <d v="2020-11-10T09:14:57"/>
        <d v="2020-11-10T10:43:28"/>
        <d v="2020-11-10T10:44:47"/>
        <d v="2020-11-10T11:03:11"/>
        <d v="2020-11-10T11:09:40"/>
        <d v="2020-11-10T11:19:46"/>
        <d v="2020-11-10T11:24:03"/>
        <d v="2020-11-10T11:25:24"/>
        <d v="2020-11-10T11:29:58"/>
        <d v="2020-11-10T11:31:04"/>
        <d v="2020-11-10T11:43:29"/>
        <d v="2020-11-10T11:55:41"/>
        <d v="2020-11-10T11:59:53"/>
        <d v="2020-11-10T12:25:01"/>
        <d v="2020-11-10T12:31:40"/>
        <d v="2020-11-10T12:53:53"/>
        <d v="2020-11-10T12:55:35"/>
        <d v="2020-11-10T13:01:04"/>
        <d v="2020-11-10T13:20:18"/>
        <d v="2020-11-10T13:28:27"/>
        <d v="2020-11-10T14:59:23"/>
        <d v="2020-11-10T15:04:38"/>
        <d v="2020-11-10T15:23:58"/>
        <d v="2020-11-10T16:13:16"/>
        <d v="2020-11-10T16:19:53"/>
        <d v="2020-11-10T16:29:34"/>
        <d v="2020-11-10T16:38:52"/>
        <d v="2020-11-10T16:52:51"/>
        <d v="2020-11-10T16:58:50"/>
        <d v="2020-11-10T17:06:13"/>
        <d v="2020-11-10T17:17:20"/>
        <d v="2020-11-10T17:25:20"/>
        <d v="2020-11-11T09:48:43"/>
        <d v="2020-11-11T09:53:15"/>
        <d v="2020-11-11T10:02:20"/>
        <d v="2020-11-11T10:06:26"/>
        <d v="2020-11-11T10:08:34"/>
        <d v="2020-11-11T10:23:40"/>
        <d v="2020-11-11T10:24:11"/>
        <d v="2020-11-11T10:30:13"/>
        <d v="2020-11-11T11:17:27"/>
        <d v="2020-11-11T11:33:01"/>
        <d v="2020-11-11T11:38:06"/>
        <d v="2020-11-11T11:41:16"/>
        <d v="2020-11-11T11:51:24"/>
        <d v="2020-11-11T12:07:57"/>
        <d v="2020-11-11T12:20:43"/>
        <d v="2020-11-11T12:21:03"/>
        <d v="2020-11-11T12:22:19"/>
        <d v="2020-11-11T12:47:49"/>
        <d v="2020-11-11T12:56:21"/>
        <d v="2020-11-11T12:58:29"/>
        <d v="2020-11-11T14:05:06"/>
        <d v="2020-11-11T14:10:21"/>
        <d v="2020-11-11T14:15:51"/>
        <d v="2020-11-11T14:36:32"/>
        <d v="2020-11-11T16:31:00"/>
        <d v="2020-11-11T16:32:11"/>
        <d v="2020-11-11T16:37:15"/>
        <d v="2020-11-11T16:39:22"/>
        <d v="2020-11-11T16:45:35"/>
        <d v="2020-11-11T17:29:42"/>
        <d v="2020-11-11T17:34:39"/>
        <d v="2020-11-11T17:45:00"/>
        <d v="2020-11-11T17:55:44"/>
        <d v="2020-11-11T18:01:34"/>
        <d v="2020-11-11T18:06:12"/>
        <d v="2020-11-12T10:09:25"/>
        <d v="2020-11-12T11:28:18"/>
        <d v="2020-11-12T11:54:42"/>
        <d v="2020-11-12T12:41:14"/>
        <d v="2020-11-12T12:43:50"/>
        <d v="2020-11-12T12:45:50"/>
        <d v="2020-11-12T13:28:13"/>
        <d v="2020-11-12T16:06:11"/>
        <d v="2020-11-12T16:13:54"/>
        <d v="2020-11-12T16:18:33"/>
        <d v="2020-11-12T16:36:42"/>
        <d v="2020-11-12T16:37:04"/>
        <d v="2020-11-12T16:45:55"/>
        <d v="2020-11-12T16:52:54"/>
        <d v="2020-11-12T17:40:57"/>
        <d v="2020-11-12T17:41:16"/>
        <d v="2020-11-12T17:45:07"/>
        <d v="2020-11-12T17:47:10"/>
        <d v="2020-11-12T17:57:36"/>
        <d v="2020-11-12T18:04:01"/>
        <d v="2020-11-13T09:33:19"/>
        <d v="2020-11-13T11:57:49"/>
        <d v="2020-11-13T12:48:55"/>
        <d v="2020-11-13T12:51:04"/>
        <d v="2020-11-13T15:43:51"/>
        <d v="2020-11-13T15:57:44"/>
        <d v="2020-11-13T16:03:37"/>
        <d v="2020-11-13T16:17:16"/>
        <d v="2020-11-13T17:01:26"/>
        <d v="2020-11-13T17:52:25"/>
        <d v="2020-11-13T18:06:56"/>
        <d v="2020-11-13T18:23:17"/>
        <d v="2020-11-14T09:43:27"/>
        <d v="2020-11-14T09:49:26"/>
        <d v="2020-11-14T10:31:08"/>
        <d v="2020-11-14T10:41:30"/>
        <d v="2020-11-14T10:49:50"/>
        <d v="2020-11-14T11:20:30"/>
        <d v="2020-11-14T11:27:20"/>
        <d v="2020-11-14T11:32:41"/>
        <d v="2020-11-14T11:38:59"/>
        <d v="2020-11-14T11:45:19"/>
        <d v="2020-11-14T11:50:08"/>
        <d v="2020-11-14T15:09:14"/>
        <d v="2020-11-14T17:56:32"/>
        <d v="2020-11-14T18:09:48"/>
        <d v="2020-11-14T18:15:17"/>
        <d v="2020-11-14T19:34:32"/>
        <d v="2020-11-15T09:06:03"/>
        <d v="2020-11-15T09:27:32"/>
        <d v="2020-11-15T09:57:45"/>
        <d v="2020-11-15T10:08:41"/>
        <d v="2020-11-15T10:12:41"/>
        <d v="2020-11-15T11:02:39"/>
        <d v="2020-11-15T11:11:06"/>
        <d v="2020-11-15T11:15:30"/>
        <d v="2020-11-15T11:31:31"/>
        <d v="2020-11-15T14:20:30"/>
        <d v="2020-11-15T14:22:29"/>
        <d v="2020-11-15T14:36:00"/>
        <d v="2020-11-15T14:42:02"/>
        <d v="2020-11-15T15:28:59"/>
        <d v="2020-11-15T15:38:35"/>
        <d v="2020-11-16T09:52:33"/>
        <d v="2020-11-16T10:19:57"/>
        <d v="2020-11-16T10:25:10"/>
        <d v="2020-11-16T10:43:55"/>
        <d v="2020-11-16T11:11:51"/>
        <d v="2020-11-16T11:17:07"/>
        <d v="2020-11-16T11:27:53"/>
        <d v="2020-11-16T11:33:28"/>
        <d v="2020-11-16T11:53:51"/>
        <d v="2020-11-16T12:03:11"/>
        <d v="2020-11-16T12:06:48"/>
        <d v="2020-11-16T12:22:45"/>
        <d v="2020-11-16T12:34:11"/>
        <d v="2020-11-16T13:52:46"/>
        <d v="2020-11-16T14:37:52"/>
        <d v="2020-11-16T15:04:37"/>
        <d v="2020-11-16T15:37:03"/>
        <d v="2020-11-16T17:05:23"/>
        <d v="2020-11-16T17:06:36"/>
        <d v="2020-11-16T17:20:09"/>
        <d v="2020-11-16T17:28:48"/>
        <d v="2020-11-16T17:33:54"/>
        <d v="2020-11-16T17:59:55"/>
        <d v="2020-11-16T18:23:39"/>
        <d v="2020-11-16T18:31:25"/>
        <d v="2020-11-16T18:32:45"/>
        <d v="2020-11-16T18:34:22"/>
        <d v="2020-11-17T10:03:56"/>
        <d v="2020-11-17T10:24:27"/>
        <d v="2020-11-17T10:31:01"/>
        <d v="2020-11-17T10:35:56"/>
        <d v="2020-11-17T10:39:20"/>
        <d v="2020-11-17T10:59:03"/>
        <d v="2020-11-17T11:22:27"/>
        <d v="2020-11-17T11:26:22"/>
        <d v="2020-11-17T11:40:37"/>
        <d v="2020-11-17T11:46:07"/>
        <d v="2020-11-17T12:11:19"/>
        <d v="2020-11-17T13:04:01"/>
        <d v="2020-11-17T13:14:13"/>
        <d v="2020-11-17T13:37:39"/>
        <d v="2020-11-17T13:40:11"/>
        <d v="2020-11-17T13:57:27"/>
        <d v="2020-11-17T14:02:15"/>
        <d v="2020-11-17T14:09:15"/>
        <d v="2020-11-17T14:12:43"/>
        <d v="2020-11-17T14:19:03"/>
        <d v="2020-11-17T15:29:21"/>
        <d v="2020-11-17T15:51:00"/>
        <d v="2020-11-17T16:13:52"/>
        <d v="2020-11-17T16:21:26"/>
        <d v="2020-11-17T16:22:39"/>
        <d v="2020-11-17T16:29:06"/>
        <d v="2020-11-17T16:33:25"/>
        <d v="2020-11-17T17:14:36"/>
        <d v="2020-11-17T17:32:41"/>
        <d v="2020-11-17T17:45:09"/>
        <d v="2020-11-17T17:48:19"/>
        <d v="2020-11-17T17:55:19"/>
        <d v="2020-11-17T18:17:50"/>
        <d v="2020-11-17T18:24:40"/>
        <d v="2020-11-17T18:31:27"/>
        <d v="2020-11-18T09:26:43"/>
        <d v="2020-11-18T09:54:30"/>
        <d v="2020-11-18T10:44:04"/>
        <d v="2020-11-18T10:54:15"/>
        <d v="2020-11-18T11:30:37"/>
        <d v="2020-11-18T11:45:22"/>
        <d v="2020-11-18T12:17:38"/>
        <d v="2020-11-18T13:41:43"/>
        <d v="2020-11-18T13:55:54"/>
        <d v="2020-11-18T14:12:57"/>
        <d v="2020-11-18T14:47:14"/>
        <d v="2020-11-18T14:47:26"/>
        <d v="2020-11-18T14:58:52"/>
        <d v="2020-11-18T15:01:06"/>
        <d v="2020-11-18T15:03:26"/>
        <d v="2020-11-18T16:09:29"/>
        <d v="2020-11-18T16:19:11"/>
        <d v="2020-11-18T16:28:40"/>
        <d v="2020-11-18T16:55:02"/>
        <d v="2020-11-18T16:55:17"/>
        <d v="2020-11-18T16:58:19"/>
        <d v="2020-11-18T16:58:46"/>
        <d v="2020-11-18T17:01:38"/>
        <d v="2020-11-18T17:21:38"/>
        <d v="2020-11-19T09:52:52"/>
        <d v="2020-11-19T11:03:46"/>
        <d v="2020-11-19T11:04:41"/>
        <d v="2020-11-19T11:06:53"/>
        <d v="2020-11-19T11:57:48"/>
        <d v="2020-11-19T12:08:41"/>
        <d v="2020-11-19T13:13:36"/>
        <d v="2020-11-19T14:25:00"/>
        <d v="2020-11-19T14:46:16"/>
        <d v="2020-11-19T15:05:01"/>
        <d v="2020-11-19T15:24:10"/>
        <d v="2020-11-19T15:35:17"/>
        <d v="2020-11-19T15:37:27"/>
        <d v="2020-11-19T16:10:54"/>
        <d v="2020-11-19T16:16:17"/>
        <d v="2020-11-19T16:44:50"/>
        <d v="2020-11-19T16:56:12"/>
        <d v="2020-11-19T17:48:34"/>
        <d v="2020-11-19T17:50:26"/>
        <d v="2020-11-19T18:00:46"/>
        <d v="2020-11-19T18:02:13"/>
        <d v="2020-11-20T13:12:19"/>
        <d v="2020-11-20T14:34:04"/>
        <d v="2020-11-20T14:49:34"/>
        <d v="2020-11-20T14:54:06"/>
        <d v="2020-11-20T14:57:55"/>
        <d v="2020-11-20T15:04:29"/>
        <d v="2020-11-20T15:05:22"/>
        <d v="2020-11-20T15:38:54"/>
        <d v="2020-11-20T16:45:34"/>
        <d v="2020-11-20T17:25:47"/>
        <d v="2020-11-20T17:34:13"/>
        <d v="2020-11-21T12:30:39"/>
        <d v="2020-11-21T13:39:37"/>
        <d v="2020-11-21T14:09:59"/>
        <d v="2020-11-21T14:22:22"/>
        <d v="2020-11-21T14:41:31"/>
        <d v="2020-11-21T14:45:22"/>
        <d v="2020-11-21T14:48:00"/>
        <d v="2020-11-21T14:52:21"/>
        <d v="2020-11-21T17:15:20"/>
        <d v="2020-11-21T17:27:10"/>
        <d v="2020-11-21T17:33:23"/>
        <d v="2020-11-21T18:01:18"/>
        <d v="2020-11-22T12:01:08"/>
        <d v="2020-11-22T13:09:07"/>
        <d v="2020-11-22T14:36:52"/>
        <d v="2020-11-22T14:50:26"/>
        <d v="2020-11-22T15:12:21"/>
        <d v="2020-11-22T15:44:37"/>
        <d v="2020-11-23T09:09:19"/>
        <d v="2020-11-23T09:34:14"/>
        <d v="2020-11-23T09:51:40"/>
        <d v="2020-11-23T10:13:45"/>
        <d v="2020-11-23T10:41:10"/>
        <d v="2020-11-23T11:07:52"/>
        <d v="2020-11-23T11:17:27"/>
        <d v="2020-11-23T11:25:34"/>
        <d v="2020-11-23T11:28:41"/>
        <d v="2020-11-23T12:46:13"/>
        <d v="2020-11-23T13:37:04"/>
        <d v="2020-11-23T14:01:31"/>
        <d v="2020-11-23T14:12:09"/>
        <d v="2020-11-23T14:39:29"/>
        <d v="2020-11-23T14:42:38"/>
        <d v="2020-11-23T14:46:57"/>
        <d v="2020-11-23T14:47:49"/>
        <d v="2020-11-23T14:51:59"/>
        <d v="2020-11-23T14:59:57"/>
        <d v="2020-11-23T15:00:21"/>
        <d v="2020-11-23T15:17:02"/>
        <d v="2020-11-23T16:39:08"/>
        <d v="2020-11-23T16:51:30"/>
        <d v="2020-11-23T16:56:12"/>
        <d v="2020-11-23T16:58:17"/>
        <d v="2020-11-23T17:01:19"/>
        <d v="2020-11-23T17:08:38"/>
        <d v="2020-11-23T17:15:21"/>
        <d v="2020-11-23T17:24:17"/>
        <d v="2020-11-23T17:27:21"/>
        <d v="2020-11-23T17:40:14"/>
        <d v="2020-11-23T17:43:31"/>
        <d v="2020-11-23T17:46:09"/>
        <d v="2020-11-23T17:49:21"/>
        <d v="2020-11-23T17:51:52"/>
        <d v="2020-11-23T17:53:33"/>
        <d v="2020-11-24T09:30:20"/>
        <d v="2020-11-24T10:14:36"/>
        <d v="2020-11-24T10:52:11"/>
        <d v="2020-11-24T11:04:22"/>
        <d v="2020-11-24T11:13:12"/>
        <d v="2020-11-24T11:21:09"/>
        <d v="2020-11-24T11:26:53"/>
        <d v="2020-11-24T11:58:16"/>
        <d v="2020-11-24T14:51:34"/>
        <d v="2020-11-24T14:55:46"/>
        <d v="2020-11-25T11:20:09"/>
        <d v="2020-11-25T11:42:48"/>
        <d v="2020-11-25T11:48:53"/>
        <d v="2020-11-25T11:50:05"/>
        <d v="2020-11-25T12:04:45"/>
        <d v="2020-11-25T15:50:34"/>
        <d v="2020-11-25T16:33:39"/>
        <d v="2020-11-25T17:09:54"/>
        <d v="2020-11-26T09:26:55"/>
        <d v="2020-11-26T10:28:46"/>
        <d v="2020-11-26T10:37:43"/>
        <d v="2020-11-26T10:46:16"/>
        <d v="2020-11-26T10:46:59"/>
        <d v="2020-11-26T11:09:37"/>
        <d v="2020-11-26T11:16:05"/>
        <d v="2020-11-26T11:16:37"/>
        <d v="2020-11-26T11:22:26"/>
        <d v="2020-11-26T11:25:42"/>
        <d v="2020-11-26T11:50:36"/>
        <d v="2020-11-26T11:59:35"/>
        <d v="2020-11-26T12:02:24"/>
        <d v="2020-11-26T12:13:01"/>
        <d v="2020-11-26T12:17:19"/>
        <d v="2020-11-26T12:44:25"/>
        <d v="2020-11-26T14:45:24"/>
        <d v="2020-11-26T14:50:24"/>
        <d v="2020-11-26T16:08:38"/>
        <d v="2020-11-26T16:39:32"/>
        <d v="2020-11-26T16:48:57"/>
        <d v="2020-11-26T16:52:06"/>
        <d v="2020-11-26T17:41:23"/>
        <d v="2020-11-26T17:55:09"/>
        <d v="2020-11-26T18:00:55"/>
        <d v="2020-11-26T18:10:03"/>
        <d v="2020-11-26T18:15:22"/>
        <d v="2020-11-26T18:29:19"/>
        <d v="2020-11-26T18:35:30"/>
        <d v="2020-11-26T18:39:35"/>
        <d v="2020-11-27T09:08:10"/>
        <d v="2020-11-27T12:45:47"/>
        <d v="2020-11-27T15:21:00"/>
        <d v="2020-11-27T16:32:47"/>
        <d v="2020-11-28T09:46:02"/>
        <d v="2020-11-28T10:04:19"/>
        <d v="2020-11-28T10:08:23"/>
        <d v="2020-11-28T10:09:50"/>
        <d v="2020-11-28T10:10:33"/>
        <d v="2020-11-28T10:13:58"/>
        <d v="2020-11-28T10:28:15"/>
        <d v="2020-11-28T11:24:52"/>
        <d v="2020-11-28T12:00:04"/>
        <d v="2020-11-28T12:05:28"/>
        <d v="2020-11-28T12:21:48"/>
        <d v="2020-11-28T16:57:44"/>
        <d v="2020-11-28T17:09:04"/>
        <d v="2020-11-28T18:20:47"/>
        <d v="2020-11-29T14:01:27"/>
        <d v="2020-11-30T10:44:01"/>
        <d v="2020-11-30T11:21:02"/>
        <d v="2020-11-30T11:58:57"/>
        <d v="2020-11-30T17:24:38"/>
        <d v="2020-11-30T17:53:01"/>
        <d v="2020-12-01T09:48:29"/>
        <d v="2020-12-01T10:21:23"/>
        <d v="2020-12-01T10:24:34"/>
        <d v="2020-12-01T10:29:43"/>
        <d v="2020-12-01T10:40:42"/>
        <d v="2020-12-01T10:53:07"/>
        <d v="2020-12-01T10:58:01"/>
        <d v="2020-12-01T11:05:41"/>
        <d v="2020-12-01T11:25:40"/>
        <d v="2020-12-01T12:19:49"/>
        <d v="2020-12-01T12:26:20"/>
        <d v="2020-12-01T12:59:12"/>
        <d v="2020-12-01T13:17:32"/>
        <d v="2020-12-01T15:31:36"/>
        <d v="2020-12-01T15:44:07"/>
        <d v="2020-12-01T15:48:01"/>
        <d v="2020-12-01T15:53:53"/>
        <d v="2020-12-01T16:00:30"/>
        <d v="2020-12-01T16:03:18"/>
        <d v="2020-12-01T16:31:55"/>
        <d v="2020-12-01T16:39:55"/>
        <d v="2020-12-01T17:24:34"/>
        <d v="2020-12-01T17:25:16"/>
        <d v="2020-12-01T17:32:17"/>
        <d v="2020-12-02T10:00:02"/>
        <d v="2020-12-02T10:21:27"/>
        <d v="2020-12-02T10:52:37"/>
        <d v="2020-12-02T12:19:30"/>
        <d v="2020-12-02T15:57:10"/>
        <d v="2020-12-02T16:11:01"/>
        <d v="2020-12-02T17:29:02"/>
        <d v="2020-12-02T17:36:20"/>
        <d v="2020-12-02T18:02:34"/>
        <d v="2020-12-02T18:10:31"/>
        <d v="2020-12-02T18:25:08"/>
        <d v="2020-12-03T09:28:26"/>
        <d v="2020-12-03T09:33:13"/>
        <d v="2020-12-03T09:38:01"/>
        <d v="2020-12-03T10:53:10"/>
        <d v="2020-12-03T11:04:10"/>
        <d v="2020-12-03T11:54:11"/>
        <d v="2020-12-03T12:40:26"/>
        <d v="2020-12-03T12:56:44"/>
        <d v="2020-12-03T13:04:33"/>
        <d v="2020-12-03T13:07:40"/>
        <d v="2020-12-03T13:08:25"/>
        <d v="2020-12-03T13:11:54"/>
        <d v="2020-12-03T13:17:58"/>
        <d v="2020-12-03T13:23:00"/>
        <d v="2020-12-03T13:33:00"/>
        <d v="2020-12-03T13:39:08"/>
        <d v="2020-12-03T14:04:20"/>
        <d v="2020-12-03T14:52:27"/>
        <d v="2020-12-03T15:16:53"/>
        <d v="2020-12-03T15:21:25"/>
        <d v="2020-12-03T15:46:21"/>
        <d v="2020-12-03T15:51:06"/>
        <d v="2020-12-03T15:52:47"/>
        <d v="2020-12-03T15:54:40"/>
        <d v="2020-12-03T15:56:19"/>
        <d v="2020-12-03T15:59:13"/>
        <d v="2020-12-03T16:17:20"/>
        <d v="2020-12-03T16:31:48"/>
        <d v="2020-12-03T16:42:12"/>
        <d v="2020-12-03T17:27:28"/>
        <d v="2020-12-03T17:31:44"/>
        <d v="2020-12-03T18:26:23"/>
        <d v="2020-12-04T11:30:53"/>
        <d v="2020-12-04T12:23:34"/>
        <d v="2020-12-04T12:37:05"/>
        <d v="2020-12-04T15:35:38"/>
        <d v="2020-12-04T15:42:37"/>
        <d v="2020-12-04T16:05:18"/>
        <d v="2020-12-04T16:13:29"/>
        <d v="2020-12-04T17:00:09"/>
        <d v="2020-12-04T17:00:25"/>
        <d v="2020-12-04T17:06:17"/>
        <d v="2020-12-04T17:06:21"/>
        <d v="2020-12-04T17:10:03"/>
        <d v="2020-12-04T17:10:10"/>
        <d v="2020-12-04T17:15:13"/>
        <d v="2020-12-04T17:31:22"/>
        <d v="2020-12-04T17:34:49"/>
        <d v="2020-12-04T18:33:27"/>
        <d v="2020-12-04T18:56:34"/>
        <d v="2020-12-05T10:37:52"/>
        <d v="2020-12-05T10:51:41"/>
        <d v="2020-12-05T11:40:25"/>
        <d v="2020-12-05T13:14:44"/>
        <d v="2020-12-05T15:20:40"/>
        <d v="2020-12-05T15:28:02"/>
        <d v="2020-12-05T15:41:34"/>
        <d v="2020-12-05T15:46:09"/>
        <d v="2020-12-05T15:51:04"/>
        <d v="2020-12-05T15:57:10"/>
        <d v="2020-12-05T16:01:18"/>
        <d v="2020-12-05T16:29:51"/>
        <d v="2020-12-05T16:39:21"/>
        <d v="2020-12-05T16:45:28"/>
        <d v="2020-12-05T16:53:35"/>
        <d v="2020-12-05T16:58:43"/>
        <d v="2020-12-05T17:18:18"/>
        <d v="2020-12-05T17:18:24"/>
        <d v="2020-12-06T09:23:45"/>
        <d v="2020-12-06T11:30:30"/>
        <d v="2020-12-06T12:41:55"/>
        <d v="2020-12-06T12:46:04"/>
        <d v="2020-12-06T12:49:30"/>
        <d v="2020-12-06T14:03:11"/>
        <d v="2020-12-06T14:07:56"/>
        <d v="2020-12-06T15:14:38"/>
        <d v="2020-12-06T16:09:12"/>
        <d v="2020-12-06T16:25:46"/>
        <d v="2020-12-07T08:55:11"/>
        <d v="2020-12-07T10:22:42"/>
        <d v="2020-12-07T10:43:02"/>
        <d v="2020-12-07T10:45:22"/>
        <d v="2020-12-07T10:59:24"/>
        <d v="2020-12-07T11:05:53"/>
        <d v="2020-12-07T17:21:17"/>
        <d v="2020-12-07T17:23:38"/>
        <d v="2020-12-07T17:30:07"/>
        <d v="2020-12-08T11:22:13"/>
        <d v="2020-12-08T11:30:31"/>
        <d v="2020-12-08T13:54:16"/>
        <d v="2020-12-08T14:21:19"/>
        <d v="2020-12-08T14:28:42"/>
        <d v="2020-12-08T15:30:11"/>
        <d v="2020-12-08T16:25:27"/>
        <d v="2020-12-08T16:42:54"/>
        <d v="2020-12-08T16:47:52"/>
        <d v="2020-12-09T10:00:08"/>
        <d v="2020-12-09T10:43:17"/>
        <d v="2020-12-09T10:54:25"/>
        <d v="2020-12-09T11:02:55"/>
        <d v="2020-12-09T11:07:50"/>
        <d v="2020-12-09T11:12:12"/>
        <d v="2020-12-09T11:17:00"/>
        <d v="2020-12-09T11:28:41"/>
        <d v="2020-12-09T12:03:47"/>
        <d v="2020-12-09T12:07:04"/>
        <d v="2020-12-09T12:10:51"/>
        <d v="2020-12-09T12:26:33"/>
        <d v="2020-12-09T12:31:53"/>
        <d v="2020-12-09T12:38:52"/>
        <d v="2020-12-09T14:22:17"/>
        <d v="2020-12-09T16:13:16"/>
        <d v="2020-12-09T16:18:30"/>
        <d v="2020-12-09T16:22:26"/>
        <d v="2020-12-09T16:32:52"/>
        <d v="2020-12-09T17:25:15"/>
        <d v="2020-12-09T17:27:11"/>
        <d v="2020-12-09T17:36:28"/>
        <d v="2020-12-10T13:24:18"/>
        <d v="2020-12-10T13:52:03"/>
        <d v="2020-12-10T15:06:02"/>
        <d v="2020-12-10T15:08:59"/>
        <d v="2020-12-10T19:49:16"/>
        <d v="2020-12-10T19:57:51"/>
        <d v="2020-12-10T20:34:00"/>
        <d v="2020-12-10T20:36:35"/>
        <d v="2020-12-10T20:44:03"/>
        <d v="2020-12-10T21:45:35"/>
        <d v="2020-12-11T14:17:50"/>
        <d v="2020-12-11T14:25:55"/>
        <d v="2020-12-11T14:38:26"/>
        <d v="2020-12-11T15:19:37"/>
        <d v="2020-12-11T15:30:00"/>
        <d v="2020-12-11T16:15:06"/>
        <d v="2020-12-11T16:28:26"/>
        <d v="2020-12-11T16:55:01"/>
        <d v="2020-12-11T18:34:47"/>
        <d v="2020-12-11T18:42:51"/>
        <d v="2020-12-11T19:09:37"/>
        <d v="2020-12-11T19:24:01"/>
        <d v="2020-12-11T19:28:44"/>
        <d v="2020-12-11T19:35:33"/>
        <d v="2020-12-11T20:19:06"/>
        <d v="2020-12-11T20:25:13"/>
        <d v="2020-12-12T15:03:04"/>
        <d v="2020-12-12T15:34:01"/>
        <d v="2020-12-12T18:41:30"/>
        <d v="2020-12-12T19:02:23"/>
        <d v="2020-12-12T20:37:10"/>
        <d v="2020-12-12T21:05:38"/>
        <d v="2020-12-12T21:23:43"/>
        <d v="2020-12-12T21:38:22"/>
        <d v="2020-12-12T21:43:53"/>
        <d v="2020-12-12T22:16:58"/>
        <d v="2020-12-13T13:33:55"/>
        <d v="2020-12-13T13:42:30"/>
        <d v="2020-12-13T13:49:50"/>
        <d v="2020-12-13T14:06:41"/>
        <d v="2020-12-13T14:38:49"/>
        <d v="2020-12-13T14:57:24"/>
        <d v="2020-12-13T17:09:34"/>
        <d v="2020-12-13T17:25:45"/>
        <d v="2020-12-13T17:41:28"/>
        <d v="2020-12-13T19:18:44"/>
        <d v="2020-12-13T19:23:44"/>
        <d v="2020-12-13T19:32:05"/>
        <d v="2020-12-13T20:28:15"/>
        <d v="2020-12-13T20:29:12"/>
        <d v="2020-12-13T20:40:01"/>
        <d v="2020-12-13T20:43:58"/>
        <d v="2020-12-13T20:50:13"/>
        <d v="2020-12-14T13:35:01"/>
        <d v="2020-12-14T14:53:13"/>
        <d v="2020-12-14T15:00:08"/>
        <d v="2020-12-14T15:53:58"/>
        <d v="2020-12-14T17:04:25"/>
        <d v="2020-12-14T17:12:18"/>
        <d v="2020-12-14T17:55:29"/>
        <d v="2020-12-14T18:13:47"/>
        <d v="2020-12-14T18:17:38"/>
        <d v="2020-12-14T18:19:44"/>
        <d v="2020-12-14T19:36:44"/>
        <d v="2020-12-14T19:48:48"/>
        <d v="2020-12-14T20:02:47"/>
        <d v="2020-12-14T20:21:35"/>
        <d v="2020-12-14T20:23:46"/>
        <d v="2020-12-14T20:31:01"/>
        <d v="2020-12-14T21:18:49"/>
        <d v="2020-12-14T21:26:09"/>
        <d v="2020-12-14T21:30:13"/>
        <d v="2020-12-14T21:42:10"/>
        <d v="2020-12-14T21:43:49"/>
        <d v="2020-12-14T21:48:20"/>
        <d v="2020-12-14T21:49:20"/>
        <d v="2020-12-14T22:22:39"/>
        <d v="2020-12-14T22:53:59"/>
        <d v="2020-12-15T13:26:20"/>
        <d v="2020-12-15T13:48:31"/>
        <d v="2020-12-15T13:49:31"/>
        <d v="2020-12-15T14:40:29"/>
        <d v="2020-12-15T14:54:12"/>
        <d v="2020-12-15T15:25:36"/>
        <d v="2020-12-15T15:45:41"/>
        <d v="2020-12-15T15:58:39"/>
        <d v="2020-12-15T16:27:32"/>
        <d v="2020-12-15T16:32:56"/>
        <d v="2020-12-15T16:58:37"/>
        <d v="2020-12-15T17:05:38"/>
        <d v="2020-12-15T17:37:30"/>
        <d v="2020-12-15T17:42:56"/>
        <d v="2020-12-15T17:59:28"/>
        <d v="2020-12-15T18:00:54"/>
        <d v="2020-12-15T18:06:59"/>
        <d v="2020-12-15T19:04:38"/>
        <d v="2020-12-15T19:15:04"/>
        <d v="2020-12-15T20:42:35"/>
        <d v="2020-12-15T21:00:28"/>
        <d v="2020-12-15T21:05:20"/>
        <d v="2020-12-15T21:13:49"/>
        <d v="2020-12-15T21:30:53"/>
        <d v="2020-12-15T21:34:30"/>
        <d v="2020-12-15T21:41:05"/>
        <d v="2020-12-15T21:45:34"/>
        <d v="2020-12-16T15:59:25"/>
        <d v="2020-12-16T18:11:42"/>
        <d v="2020-12-16T18:16:52"/>
        <d v="2020-12-16T19:35:19"/>
        <d v="2020-12-16T19:35:58"/>
        <d v="2020-12-16T19:36:58"/>
        <d v="2020-12-16T19:49:07"/>
        <d v="2020-12-16T19:50:01"/>
        <d v="2020-12-16T19:52:16"/>
        <d v="2020-12-16T20:21:30"/>
        <d v="2020-12-16T21:25:13"/>
        <d v="2020-12-16T21:30:46"/>
        <d v="2020-12-16T21:36:45"/>
        <d v="2020-12-16T21:38:45"/>
        <d v="2020-12-16T21:47:42"/>
        <d v="2020-12-16T21:53:37"/>
        <d v="2020-12-16T21:54:43"/>
        <d v="2020-12-16T21:57:46"/>
        <d v="2020-12-16T22:02:11"/>
        <d v="2020-12-16T22:07:54"/>
        <d v="2020-12-16T22:36:31"/>
        <d v="2020-12-16T22:58:03"/>
        <d v="2020-12-17T15:58:20"/>
        <d v="2020-12-17T14:04:11"/>
        <d v="2020-12-17T14:31:43"/>
        <d v="2020-12-17T14:32:17"/>
        <d v="2020-12-17T14:45:59"/>
        <d v="2020-12-17T14:47:55"/>
        <d v="2020-12-17T14:58:46"/>
        <d v="2020-12-17T15:07:00"/>
        <d v="2020-12-17T17:06:20"/>
        <d v="2020-12-17T18:40:30"/>
        <d v="2020-12-18T09:44:27"/>
        <d v="2020-12-18T09:50:58"/>
        <d v="2020-12-18T09:57:29"/>
        <d v="2020-12-18T10:00:14"/>
        <d v="2020-12-18T11:16:39"/>
        <d v="2020-12-18T11:26:15"/>
        <d v="2020-12-18T11:48:30"/>
        <d v="2020-12-18T12:46:59"/>
        <d v="2020-12-18T12:50:41"/>
        <d v="2020-12-18T13:02:10"/>
        <d v="2020-12-18T13:11:28"/>
        <d v="2020-12-18T13:14:08"/>
        <d v="2020-12-18T13:26:24"/>
        <d v="2020-12-18T13:27:38"/>
        <d v="2020-12-18T13:44:30"/>
        <d v="2020-12-18T14:39:03"/>
        <d v="2020-12-18T15:04:53"/>
        <d v="2020-12-18T15:45:29"/>
        <d v="2020-12-18T15:51:27"/>
        <d v="2020-12-18T15:58:00"/>
        <d v="2020-12-18T16:51:03"/>
        <d v="2020-12-18T17:03:37"/>
        <d v="2020-12-18T17:25:30"/>
        <d v="2020-12-18T17:30:19"/>
        <d v="2020-12-18T18:52:21"/>
        <d v="2020-12-19T09:47:50"/>
        <d v="2020-12-19T10:47:17"/>
        <d v="2020-12-19T12:06:33"/>
        <d v="2020-12-19T12:19:07"/>
        <d v="2020-12-19T12:40:57"/>
        <d v="2020-12-19T15:06:59"/>
        <d v="2020-12-19T15:11:20"/>
        <d v="2020-12-19T15:15:55"/>
        <d v="2020-12-19T15:20:49"/>
        <d v="2020-12-19T15:28:47"/>
        <d v="2020-12-19T15:31:50"/>
        <d v="2020-12-19T16:04:10"/>
        <d v="2020-12-19T16:16:00"/>
        <d v="2020-12-19T16:16:42"/>
        <d v="2020-12-19T16:40:43"/>
        <d v="2020-12-19T17:14:53"/>
        <d v="2020-12-19T17:17:02"/>
        <d v="2020-12-19T17:41:38"/>
        <d v="2020-12-20T08:58:36"/>
        <d v="2020-12-20T09:33:53"/>
        <d v="2020-12-20T12:36:56"/>
        <d v="2020-12-20T14:51:46"/>
        <d v="2020-12-20T16:51:14"/>
        <d v="2020-12-21T10:06:11"/>
        <d v="2020-12-21T12:28:49"/>
        <d v="2020-12-21T14:30:14"/>
        <d v="2020-12-21T14:55:23"/>
        <d v="2020-12-21T15:25:48"/>
        <d v="2020-12-21T15:37:43"/>
        <d v="2020-12-21T15:40:40"/>
        <d v="2020-12-21T15:44:08"/>
        <d v="2020-12-21T15:45:13"/>
        <d v="2020-12-21T15:47:33"/>
        <d v="2020-12-21T15:48:20"/>
        <d v="2020-12-21T17:32:56"/>
        <d v="2020-12-21T17:38:26"/>
        <d v="2020-12-22T09:28:59"/>
        <d v="2020-12-22T09:36:19"/>
        <d v="2020-12-22T10:44:23"/>
        <d v="2020-12-22T10:53:26"/>
        <d v="2020-12-22T11:43:56"/>
        <d v="2020-12-22T12:51:03"/>
        <d v="2020-12-22T13:03:02"/>
        <d v="2020-12-22T13:25:06"/>
        <d v="2020-12-22T15:23:31"/>
        <d v="2020-12-22T15:44:23"/>
        <d v="2020-12-22T15:53:06"/>
        <d v="2020-12-22T16:35:31"/>
        <d v="2020-12-22T16:41:48"/>
        <d v="2020-12-22T16:46:00"/>
        <d v="2020-12-22T16:54:20"/>
        <d v="2020-12-23T11:08:38"/>
        <d v="2020-12-23T11:18:39"/>
        <d v="2020-12-23T11:19:29"/>
        <d v="2020-12-23T11:20:29"/>
        <d v="2020-12-23T11:21:36"/>
        <d v="2020-12-23T11:29:57"/>
        <d v="2020-12-23T11:33:05"/>
        <d v="2020-12-23T11:34:08"/>
        <d v="2020-12-23T11:39:03"/>
        <d v="2020-12-23T11:44:01"/>
        <d v="2020-12-23T12:02:54"/>
        <d v="2020-12-23T12:24:03"/>
        <d v="2020-12-23T12:26:34"/>
        <d v="2020-12-23T12:43:34"/>
        <d v="2020-12-23T12:51:34"/>
        <d v="2020-12-23T12:55:05"/>
        <d v="2020-12-23T12:55:54"/>
        <d v="2020-12-23T15:00:04"/>
        <d v="2020-12-23T15:06:14"/>
        <d v="2020-12-23T15:17:45"/>
        <d v="2020-12-23T15:37:19"/>
        <d v="2020-12-23T15:43:58"/>
        <d v="2020-12-23T15:47:46"/>
        <d v="2020-12-23T15:52:46"/>
        <d v="2020-12-23T15:57:44"/>
        <d v="2020-12-23T16:02:57"/>
        <d v="2020-12-23T16:28:54"/>
        <d v="2020-12-24T09:52:32"/>
        <d v="2020-12-24T10:06:01"/>
        <d v="2020-12-24T16:27:07"/>
        <d v="2020-12-24T16:41:41"/>
        <d v="2020-12-24T16:42:35"/>
        <d v="2020-12-24T16:49:48"/>
        <d v="2020-12-24T16:54:22"/>
        <d v="2020-12-24T17:07:21"/>
        <d v="2020-12-24T17:10:09"/>
        <d v="2020-12-24T17:13:06"/>
        <d v="2020-12-25T16:52:05"/>
        <d v="2020-12-25T16:53:43"/>
        <d v="2020-12-26T11:32:56"/>
        <d v="2020-12-26T11:40:25"/>
        <d v="2020-12-26T11:43:03"/>
        <d v="2020-12-26T11:58:49"/>
        <d v="2020-12-26T12:03:37"/>
        <d v="2020-12-26T12:04:27"/>
        <d v="2020-12-26T12:08:18"/>
        <d v="2020-12-26T12:28:10"/>
        <d v="2020-12-26T12:29:04"/>
        <d v="2020-12-26T12:32:01"/>
        <d v="2020-12-26T12:42:57"/>
        <d v="2020-12-26T14:15:51"/>
        <d v="2020-12-26T14:34:29"/>
        <d v="2020-12-26T16:26:12"/>
        <d v="2020-12-26T16:37:25"/>
        <d v="2020-12-26T16:56:47"/>
        <d v="2020-12-26T17:01:17"/>
        <d v="2020-12-26T17:06:13"/>
        <d v="2020-12-26T17:19:43"/>
        <d v="2020-12-26T17:44:15"/>
        <d v="2020-12-26T17:51:13"/>
        <d v="2020-12-26T18:07:41"/>
        <d v="2020-12-27T15:34:49"/>
        <d v="2020-12-27T16:54:47"/>
        <d v="2020-12-28T11:20:27"/>
        <d v="2020-12-28T11:22:03"/>
        <d v="2020-12-28T11:31:36"/>
        <d v="2020-12-28T11:32:58"/>
        <d v="2020-12-28T11:42:26"/>
        <d v="2020-12-28T13:17:45"/>
        <d v="2020-12-28T13:38:33"/>
        <d v="2020-12-28T14:43:10"/>
        <d v="2020-12-28T14:43:44"/>
        <d v="2020-12-28T15:07:11"/>
        <d v="2020-12-28T15:26:52"/>
        <d v="2020-12-28T15:29:27"/>
        <d v="2020-12-28T15:30:03"/>
        <d v="2020-12-28T15:30:26"/>
        <d v="2020-12-28T15:31:13"/>
        <d v="2020-12-28T16:04:34"/>
        <d v="2020-12-28T16:05:22"/>
        <d v="2020-12-28T16:49:05"/>
        <d v="2020-12-28T17:47:50"/>
        <d v="2020-12-28T17:49:10"/>
        <d v="2020-12-28T18:39:07"/>
        <d v="2020-12-29T09:47:30"/>
        <d v="2020-12-29T10:03:05"/>
        <d v="2020-12-29T10:07:53"/>
        <d v="2020-12-29T10:22:46"/>
        <d v="2020-12-29T10:23:09"/>
        <d v="2020-12-29T10:34:26"/>
        <d v="2020-12-29T10:40:35"/>
        <d v="2020-12-29T11:13:33"/>
        <d v="2020-12-29T11:57:30"/>
        <d v="2020-12-29T11:58:38"/>
        <d v="2020-12-29T12:00:37"/>
        <d v="2020-12-29T12:04:36"/>
        <d v="2020-12-29T12:05:20"/>
        <d v="2020-12-29T12:14:54"/>
        <d v="2020-12-29T15:42:49"/>
        <d v="2020-12-29T15:58:00"/>
        <d v="2020-12-29T16:41:43"/>
        <d v="2020-12-29T16:43:20"/>
        <d v="2020-12-29T16:45:41"/>
        <d v="2020-12-29T16:46:27"/>
        <d v="2020-12-29T16:47:24"/>
        <d v="2020-12-29T16:50:32"/>
        <d v="2020-12-29T16:51:23"/>
        <d v="2020-12-29T16:53:07"/>
        <d v="2020-12-29T17:09:01"/>
        <d v="2020-12-29T17:24:49"/>
        <d v="2020-12-29T18:22:06"/>
        <d v="2020-12-30T09:43:31"/>
        <d v="2020-12-30T09:46:43"/>
        <d v="2020-12-30T09:59:53"/>
        <d v="2020-12-30T10:12:08"/>
        <d v="2020-12-30T10:12:29"/>
        <d v="2020-12-30T10:15:52"/>
        <d v="2020-12-30T13:48:47"/>
        <d v="2020-12-30T14:32:00"/>
        <d v="2020-12-30T14:48:29"/>
        <d v="2020-12-30T15:05:08"/>
        <d v="2020-12-30T15:10:20"/>
        <d v="2020-12-30T16:33:28"/>
        <d v="2020-12-30T17:36:03"/>
        <d v="2020-12-30T17:37:26"/>
        <d v="2020-12-30T17:38:17"/>
        <d v="2020-12-30T17:42:33"/>
        <d v="2020-12-30T17:44:32"/>
        <d v="2020-12-30T18:10:08"/>
        <d v="2020-12-30T18:16:19"/>
        <d v="2020-12-30T18:17:05"/>
        <d v="2020-12-30T18:18:26"/>
        <d v="2020-12-30T18:25:49"/>
        <d v="2020-12-30T18:31:48"/>
        <d v="2020-12-30T18:34:36"/>
        <d v="2020-12-30T18:35:24"/>
        <d v="2020-12-30T18:56:33"/>
        <d v="2020-12-30T19:00:19"/>
        <d v="2020-12-30T19:00:48"/>
        <d v="2020-12-30T19:04:29"/>
        <d v="2020-12-30T19:08:46"/>
        <d v="2020-12-30T19:12:51"/>
        <d v="2020-12-30T19:16:32"/>
        <d v="2020-12-30T19:17:19"/>
        <d v="2020-12-30T19:21:17"/>
        <d v="2020-12-30T19:22:19"/>
        <d v="2020-12-30T19:25:28"/>
        <d v="2021-01-01T11:08:37"/>
        <d v="2021-01-01T11:10:28"/>
        <d v="2021-01-01T11:24:06"/>
        <d v="2021-01-01T11:26:03"/>
        <d v="2021-01-01T17:18:56"/>
        <d v="2021-01-02T17:00:35"/>
        <d v="2021-01-04T10:22:20"/>
        <d v="2021-01-04T11:02:09"/>
        <d v="2021-01-04T14:43:36"/>
        <d v="2021-01-04T15:42:51"/>
        <d v="2021-01-04T17:11:20"/>
        <d v="2021-01-04T17:33:13"/>
        <d v="2021-01-05T09:23:32"/>
        <d v="2021-01-05T09:55:50"/>
        <d v="2021-01-05T10:28:18"/>
        <d v="2021-01-05T10:33:42"/>
        <d v="2021-01-05T10:49:18"/>
        <d v="2021-01-05T11:32:46"/>
        <d v="2021-01-05T11:44:53"/>
        <d v="2021-01-05T12:05:45"/>
        <d v="2021-01-05T12:15:30"/>
        <d v="2021-01-05T12:24:04"/>
        <d v="2021-01-05T12:38:45"/>
        <d v="2021-01-05T12:44:35"/>
        <d v="2021-01-05T12:48:56"/>
        <d v="2021-01-05T12:58:32"/>
        <d v="2021-01-05T15:54:41"/>
        <d v="2021-01-05T17:16:56"/>
        <d v="2021-01-05T17:21:41"/>
        <d v="2021-01-06T09:04:17"/>
        <d v="2021-01-06T09:18:05"/>
        <d v="2021-01-06T09:19:36"/>
        <d v="2021-01-06T10:17:09"/>
        <d v="2021-01-06T10:18:29"/>
        <d v="2021-01-06T10:32:30"/>
        <d v="2021-01-06T10:39:05"/>
        <d v="2021-01-06T10:43:51"/>
        <d v="2021-01-06T11:33:38"/>
        <d v="2021-01-06T12:11:58"/>
        <d v="2021-01-06T12:51:51"/>
        <d v="2021-01-06T15:10:55"/>
        <d v="2021-01-06T15:15:20"/>
        <d v="2021-01-06T16:17:34"/>
        <d v="2021-01-06T17:01:27"/>
        <d v="2021-01-06T17:25:41"/>
        <d v="2021-01-06T18:14:36"/>
        <d v="2021-01-06T18:24:54"/>
        <d v="2021-01-07T10:52:56"/>
        <d v="2021-01-07T11:22:16"/>
        <d v="2021-01-07T12:48:02"/>
        <d v="2021-01-07T12:57:03"/>
        <d v="2021-01-07T13:04:27"/>
        <d v="2021-01-07T13:27:20"/>
        <d v="2021-01-07T13:32:02"/>
        <d v="2021-01-07T13:33:04"/>
        <d v="2021-01-07T14:10:17"/>
        <d v="2021-01-07T16:21:05"/>
        <d v="2021-01-07T16:36:39"/>
        <d v="2021-01-07T17:06:47"/>
        <d v="2021-01-07T17:13:44"/>
        <d v="2021-01-08T09:07:46"/>
        <d v="2021-01-08T09:41:18"/>
        <d v="2021-01-08T09:51:15"/>
        <d v="2021-01-08T10:10:11"/>
        <d v="2021-01-08T10:10:23"/>
        <d v="2021-01-08T10:11:13"/>
        <d v="2021-01-08T10:17:40"/>
        <d v="2021-01-08T10:35:47"/>
        <d v="2021-01-08T10:49:20"/>
        <d v="2021-01-08T10:49:58"/>
        <d v="2021-01-08T11:18:24"/>
        <d v="2021-01-08T11:38:50"/>
        <d v="2021-01-08T12:06:32"/>
        <d v="2021-01-08T12:38:28"/>
        <d v="2021-01-08T12:55:18"/>
        <d v="2021-01-08T16:43:38"/>
        <d v="2021-01-08T17:12:59"/>
        <d v="2021-01-08T17:18:42"/>
        <d v="2021-01-08T17:19:44"/>
        <d v="2021-01-08T17:32:19"/>
        <d v="2021-01-08T17:42:54"/>
        <d v="2021-01-09T09:23:45"/>
        <d v="2021-01-09T09:25:12"/>
        <d v="2021-01-09T10:56:46"/>
        <d v="2021-01-09T11:36:34"/>
        <d v="2021-01-09T12:09:27"/>
        <d v="2021-01-09T12:15:09"/>
        <d v="2021-01-09T13:05:39"/>
        <d v="2021-01-09T13:09:47"/>
        <d v="2021-01-09T13:14:47"/>
        <d v="2021-01-09T13:34:24"/>
        <d v="2021-01-09T14:09:12"/>
        <d v="2021-01-09T15:31:18"/>
        <d v="2021-01-09T15:36:54"/>
        <d v="2021-01-09T17:14:58"/>
        <d v="2021-01-09T17:41:40"/>
        <d v="2021-01-09T17:43:08"/>
        <d v="2021-01-10T09:17:35"/>
        <d v="2021-01-10T09:37:02"/>
        <d v="2021-01-10T11:47:06"/>
        <d v="2021-01-10T15:57:44"/>
        <d v="2021-01-10T16:02:28"/>
        <d v="2021-01-10T16:03:28"/>
        <d v="2021-01-10T16:04:27"/>
        <d v="2021-01-10T17:19:40"/>
        <d v="2021-01-11T11:39:25"/>
        <d v="2021-01-11T12:48:04"/>
        <d v="2021-01-11T13:48:06"/>
        <d v="2021-01-11T13:49:06"/>
        <d v="2021-01-11T16:04:01"/>
        <d v="2021-01-11T16:08:35"/>
        <d v="2021-01-11T16:14:06"/>
        <d v="2021-01-11T17:19:16"/>
        <d v="2021-01-11T17:39:28"/>
        <d v="2021-01-11T18:12:06"/>
        <d v="2021-01-11T18:12:47"/>
        <d v="2021-01-11T18:18:46"/>
        <d v="2021-01-11T18:22:39"/>
        <d v="2021-01-11T18:25:40"/>
        <d v="2021-01-11T18:26:39"/>
        <d v="2021-01-11T18:32:16"/>
        <d v="2021-01-11T18:37:39"/>
        <d v="2021-01-11T19:28:42"/>
        <d v="2021-01-11T20:02:14"/>
        <d v="2021-01-11T20:03:27"/>
        <d v="2021-01-11T20:07:20"/>
        <d v="2021-01-11T20:08:16"/>
        <d v="2021-01-11T20:13:22"/>
        <d v="2021-01-11T20:14:16"/>
        <d v="2021-01-11T20:55:32"/>
        <d v="2021-01-12T11:28:45"/>
        <d v="2021-01-12T17:15:46"/>
        <d v="2021-01-12T17:21:03"/>
        <d v="2021-01-12T17:51:16"/>
        <d v="2021-01-12T17:57:24"/>
        <d v="2021-01-12T18:01:23"/>
        <d v="2021-01-12T18:05:06"/>
        <d v="2021-01-12T18:10:02"/>
        <d v="2021-01-12T18:18:55"/>
        <d v="2021-01-12T18:26:48"/>
        <d v="2021-01-12T18:34:58"/>
        <d v="2021-01-13T10:23:31"/>
        <d v="2021-01-13T10:32:03"/>
        <d v="2021-01-13T10:42:35"/>
        <d v="2021-01-13T10:47:22"/>
        <d v="2021-01-13T10:47:45"/>
        <d v="2021-01-13T10:50:41"/>
        <d v="2021-01-13T10:52:44"/>
        <d v="2021-01-13T11:01:02"/>
        <d v="2021-01-13T11:09:07"/>
        <d v="2021-01-13T11:12:28"/>
        <d v="2021-01-13T11:20:59"/>
        <d v="2021-01-13T11:25:24"/>
        <d v="2021-01-13T11:52:08"/>
        <d v="2021-01-13T14:25:35"/>
        <d v="2021-01-13T15:53:14"/>
        <d v="2021-01-13T16:17:47"/>
        <d v="2021-01-13T16:22:52"/>
        <d v="2021-01-13T16:27:51"/>
        <d v="2021-01-13T16:28:12"/>
        <d v="2021-01-13T16:32:25"/>
        <d v="2021-01-13T16:37:11"/>
        <d v="2021-01-13T16:45:45"/>
        <d v="2021-01-13T17:08:44"/>
        <d v="2021-01-13T17:27:06"/>
        <d v="2021-01-13T17:38:52"/>
        <d v="2021-01-13T17:44:39"/>
        <d v="2021-01-13T17:51:42"/>
        <d v="2021-01-13T18:25:31"/>
        <d v="2021-01-14T09:14:37"/>
        <d v="2021-01-14T09:31:37"/>
        <d v="2021-01-14T11:26:14"/>
        <d v="2021-01-14T11:36:36"/>
        <d v="2021-01-14T12:51:25"/>
        <d v="2021-01-14T17:16:03"/>
        <d v="2021-01-14T17:18:40"/>
        <d v="2021-01-14T17:20:05"/>
        <d v="2021-01-14T17:20:42"/>
        <d v="2021-01-14T17:31:34"/>
        <d v="2021-01-15T10:00:20"/>
        <d v="2021-01-15T10:56:36"/>
        <d v="2021-01-15T11:21:38"/>
        <d v="2021-01-15T11:27:51"/>
        <d v="2021-01-15T11:43:02"/>
        <d v="2021-01-15T11:50:20"/>
        <d v="2021-01-15T12:08:05"/>
        <d v="2021-01-15T13:33:14"/>
        <d v="2021-01-15T14:07:00"/>
        <d v="2021-01-15T17:10:30"/>
        <d v="2021-01-15T17:11:21"/>
        <d v="2021-01-15T17:34:42"/>
        <d v="2021-01-15T17:38:24"/>
        <d v="2021-01-15T17:40:54"/>
        <d v="2021-01-15T17:43:44"/>
        <d v="2021-01-16T08:53:53"/>
        <d v="2021-01-16T09:52:34"/>
        <d v="2021-01-16T10:03:03"/>
        <d v="2021-01-16T10:11:31"/>
        <d v="2021-01-16T10:25:44"/>
        <d v="2021-01-16T10:42:02"/>
        <d v="2021-01-16T12:02:17"/>
        <d v="2021-01-16T12:04:53"/>
        <d v="2021-01-16T12:09:22"/>
        <d v="2021-01-16T12:15:08"/>
        <d v="2021-01-16T12:43:56"/>
        <d v="2021-01-18T11:36:40"/>
        <d v="2021-01-18T12:38:01"/>
        <d v="2021-01-18T12:48:49"/>
        <d v="2021-01-18T12:55:40"/>
        <d v="2021-01-18T12:59:48"/>
        <d v="2021-01-18T13:05:13"/>
        <d v="2021-01-18T13:52:47"/>
        <d v="2021-01-18T14:10:35"/>
        <d v="2021-01-18T16:39:40"/>
        <d v="2021-01-18T16:40:57"/>
        <d v="2021-01-18T17:16:22"/>
        <d v="2021-01-18T17:25:30"/>
        <d v="2021-01-19T09:26:26"/>
        <d v="2021-01-19T09:33:52"/>
        <d v="2021-01-19T09:41:25"/>
        <d v="2021-01-19T09:51:16"/>
        <d v="2021-01-19T10:09:47"/>
        <d v="2021-01-19T10:32:05"/>
        <d v="2021-01-19T10:37:22"/>
        <d v="2021-01-19T11:34:29"/>
        <d v="2021-01-19T11:45:35"/>
        <d v="2021-01-19T11:57:40"/>
        <d v="2021-01-19T12:17:35"/>
        <d v="2021-01-19T12:21:23"/>
        <d v="2021-01-19T12:26:58"/>
        <d v="2021-01-19T15:28:39"/>
        <d v="2021-01-19T16:58:15"/>
        <d v="2021-01-19T17:02:09"/>
        <d v="2021-01-19T17:06:31"/>
        <d v="2021-01-19T17:10:20"/>
        <d v="2021-01-19T17:20:17"/>
        <d v="2021-01-19T17:24:33"/>
        <d v="2021-01-19T17:31:17"/>
        <d v="2021-01-19T17:34:52"/>
        <d v="2021-01-19T17:38:44"/>
        <d v="2021-01-19T17:44:47"/>
        <d v="2021-01-19T17:49:30"/>
        <d v="2021-01-19T17:55:35"/>
        <d v="2021-01-20T09:20:40"/>
        <d v="2021-01-20T09:26:28"/>
        <d v="2021-01-20T09:43:12"/>
        <d v="2021-01-20T09:54:51"/>
        <d v="2021-01-20T09:56:21"/>
        <d v="2021-01-20T10:00:14"/>
        <d v="2021-01-20T10:36:46"/>
        <d v="2021-01-20T10:40:22"/>
        <d v="2021-01-20T10:50:23"/>
        <d v="2021-01-20T10:54:04"/>
        <d v="2021-01-20T11:12:15"/>
        <d v="2021-01-20T12:51:50"/>
        <d v="2021-01-20T13:53:05"/>
        <d v="2021-01-20T15:00:10"/>
        <d v="2021-01-20T15:32:57"/>
        <d v="2021-01-20T15:34:01"/>
        <d v="2021-01-20T16:02:36"/>
        <d v="2021-01-20T16:23:48"/>
        <d v="2021-01-20T16:28:17"/>
        <d v="2021-01-20T16:39:19"/>
        <d v="2021-01-20T16:43:56"/>
        <d v="2021-01-20T16:53:46"/>
        <d v="2021-01-20T17:02:58"/>
        <d v="2021-01-20T17:05:33"/>
        <d v="2021-01-20T17:07:26"/>
        <d v="2021-01-20T17:08:09"/>
        <d v="2021-01-20T17:13:45"/>
        <d v="2021-01-20T17:21:20"/>
        <d v="2021-01-20T17:21:58"/>
        <d v="2021-01-20T17:31:58"/>
        <d v="2021-01-20T17:54:15"/>
        <d v="2021-01-20T17:59:01"/>
        <d v="2021-01-21T09:08:00"/>
        <d v="2021-01-21T10:25:21"/>
        <d v="2021-01-21T10:33:41"/>
        <d v="2021-01-21T10:36:33"/>
        <d v="2021-01-21T10:43:06"/>
        <d v="2021-01-21T10:54:55"/>
        <d v="2021-01-21T10:57:28"/>
        <d v="2021-01-21T11:03:13"/>
        <d v="2021-01-21T11:05:26"/>
        <d v="2021-01-21T11:30:10"/>
        <d v="2021-01-21T13:25:05"/>
        <d v="2021-01-21T13:35:02"/>
        <d v="2021-01-21T14:40:32"/>
        <d v="2021-01-21T15:32:31"/>
        <d v="2021-01-21T16:12:56"/>
        <d v="2021-01-21T20:43:55"/>
        <d v="2021-01-21T21:06:02"/>
        <d v="2021-01-21T21:13:10"/>
        <d v="2021-01-21T21:24:21"/>
        <d v="2021-01-21T21:31:30"/>
        <d v="2021-01-21T21:58:31"/>
        <d v="2021-01-21T22:44:16"/>
        <d v="2021-01-21T22:51:11"/>
        <d v="2021-01-21T22:52:17"/>
        <d v="2021-01-21T23:15:03"/>
        <d v="2021-01-21T23:23:35"/>
        <d v="2021-01-22T09:24:05"/>
        <d v="2021-01-22T09:27:43"/>
        <d v="2021-01-22T10:00:32"/>
        <d v="2021-01-22T11:44:38"/>
        <d v="2021-01-22T12:07:38"/>
        <d v="2021-01-22T13:24:15"/>
        <d v="2021-01-22T14:42:03"/>
        <d v="2021-01-22T14:56:02"/>
        <d v="2021-01-22T14:56:56"/>
        <d v="2021-01-22T14:57:40"/>
        <d v="2021-01-22T15:18:01"/>
        <d v="2021-01-22T15:29:20"/>
        <d v="2021-01-22T16:59:10"/>
        <d v="2021-01-22T17:02:45"/>
        <d v="2021-01-22T17:04:24"/>
        <d v="2021-01-22T17:05:37"/>
        <d v="2021-01-22T17:07:25"/>
        <d v="2021-01-22T17:23:12"/>
        <d v="2021-01-22T17:32:32"/>
        <d v="2021-01-23T08:59:28"/>
        <d v="2021-01-23T11:30:20"/>
        <d v="2021-01-23T11:51:18"/>
        <d v="2021-01-23T12:48:16"/>
        <d v="2021-01-23T13:13:33"/>
        <d v="2021-01-24T13:06:49"/>
        <d v="2021-01-24T13:57:17"/>
        <d v="2021-01-24T14:03:11"/>
        <d v="2021-01-24T14:06:25"/>
        <d v="2021-01-24T14:08:54"/>
        <d v="2021-01-24T14:09:49"/>
        <d v="2021-01-24T14:13:16"/>
        <d v="2021-01-24T15:12:13"/>
        <d v="2021-01-24T15:12:53"/>
        <d v="2021-01-24T15:19:35"/>
        <d v="2021-01-24T15:35:18"/>
        <d v="2021-01-24T15:35:57"/>
        <d v="2021-01-24T15:38:13"/>
        <d v="2021-01-24T15:40:18"/>
        <d v="2021-01-24T15:45:37"/>
        <d v="2021-01-24T16:31:17"/>
        <d v="2021-01-24T16:39:37"/>
        <d v="2021-01-24T16:40:17"/>
        <d v="2021-01-24T16:40:55"/>
        <d v="2021-01-24T16:41:31"/>
        <d v="2021-01-25T10:45:15"/>
        <d v="2021-01-25T10:53:23"/>
        <d v="2021-01-25T11:20:53"/>
        <d v="2021-01-25T11:22:12"/>
        <d v="2021-01-25T12:38:17"/>
        <d v="2021-01-25T12:43:51"/>
        <d v="2021-01-25T13:37:28"/>
        <d v="2021-01-25T16:13:29"/>
        <d v="2021-01-25T17:11:17"/>
        <d v="2021-01-25T17:50:48"/>
        <d v="2021-01-25T17:55:39"/>
        <d v="2021-01-25T17:56:25"/>
        <d v="2021-01-25T18:03:03"/>
        <d v="2021-01-25T18:05:24"/>
        <d v="2021-01-25T18:06:12"/>
        <d v="2021-01-25T18:15:38"/>
        <d v="2021-01-25T18:16:29"/>
        <d v="2021-01-25T18:25:34"/>
        <d v="2021-01-25T18:26:21"/>
        <d v="2021-01-26T10:34:07"/>
        <d v="2021-01-26T10:50:18"/>
        <d v="2021-01-26T10:56:15"/>
        <d v="2021-01-26T11:22:47"/>
        <d v="2021-01-26T11:55:06"/>
        <d v="2021-01-26T11:58:55"/>
        <d v="2021-01-26T15:28:53"/>
        <d v="2021-01-26T15:31:17"/>
        <d v="2021-01-26T17:08:41"/>
        <d v="2021-01-26T17:39:48"/>
        <d v="2021-01-26T17:46:13"/>
        <d v="2021-01-26T17:50:02"/>
        <d v="2021-01-26T18:24:41"/>
        <d v="2021-01-26T18:26:11"/>
        <d v="2021-01-27T09:27:13"/>
        <d v="2021-01-27T09:37:33"/>
        <d v="2021-01-27T09:40:14"/>
        <d v="2021-01-27T09:42:51"/>
        <d v="2021-01-27T10:45:00"/>
        <d v="2021-01-27T11:04:29"/>
        <d v="2021-01-27T12:45:41"/>
        <d v="2021-01-27T13:00:23"/>
        <d v="2021-01-27T13:31:32"/>
        <d v="2021-01-27T14:34:35"/>
        <d v="2021-01-27T18:03:46"/>
        <d v="2021-01-27T18:08:36"/>
        <d v="2021-01-27T18:10:25"/>
        <d v="2021-01-27T18:19:59"/>
        <d v="2021-01-27T18:30:48"/>
        <d v="2021-01-27T18:31:43"/>
        <d v="2021-01-27T18:32:24"/>
        <d v="2021-01-27T18:39:11"/>
        <d v="2021-01-28T10:38:07"/>
        <d v="2021-01-28T10:41:09"/>
        <d v="2021-01-28T10:46:20"/>
        <d v="2021-01-28T12:47:26"/>
        <d v="2021-01-28T13:34:32"/>
        <d v="2021-01-28T13:41:06"/>
        <d v="2021-01-28T13:47:49"/>
        <d v="2021-01-28T13:56:56"/>
        <d v="2021-01-28T15:31:15"/>
        <d v="2021-01-28T17:33:54"/>
        <d v="2021-01-28T17:35:39"/>
        <d v="2021-01-28T17:36:16"/>
        <d v="2021-01-28T17:43:12"/>
        <d v="2021-01-28T17:44:10"/>
        <d v="2021-01-28T17:57:27"/>
        <d v="2021-01-28T18:06:51"/>
        <d v="2021-01-28T18:07:33"/>
        <d v="2021-01-28T18:08:09"/>
        <d v="2021-01-28T18:18:18"/>
        <d v="2021-01-28T18:23:41"/>
        <d v="2021-01-28T18:26:28"/>
        <d v="2021-01-28T18:27:20"/>
        <d v="2021-01-28T18:28:03"/>
        <d v="2021-01-29T09:26:02"/>
        <d v="2021-01-29T11:08:03"/>
        <d v="2021-01-29T11:11:09"/>
        <d v="2021-01-29T11:58:45"/>
        <d v="2021-01-29T12:03:43"/>
        <d v="2021-01-29T12:50:20"/>
        <d v="2021-01-29T16:28:14"/>
        <d v="2021-01-30T14:08:30"/>
        <d v="2021-01-30T14:13:02"/>
        <d v="2021-01-30T15:45:27"/>
        <d v="2021-01-30T18:17:48"/>
        <d v="2021-01-31T11:26:41"/>
        <d v="2021-01-31T11:29:51"/>
        <d v="2021-01-31T15:31:49"/>
        <d v="2021-01-31T15:53:47"/>
        <d v="2021-01-31T16:12:25"/>
        <d v="2021-01-31T16:47:31"/>
        <d v="2021-01-31T16:49:12"/>
        <d v="2021-02-01T16:04:44"/>
        <d v="2021-02-01T16:06:02"/>
        <d v="2021-02-01T16:41:53"/>
        <d v="2021-02-01T16:46:29"/>
        <d v="2021-02-02T09:05:59"/>
        <d v="2021-02-02T09:10:07"/>
        <d v="2021-02-02T09:31:03"/>
        <d v="2021-02-02T09:37:13"/>
        <d v="2021-02-02T09:38:08"/>
        <d v="2021-02-02T09:45:31"/>
        <d v="2021-02-02T09:53:04"/>
        <d v="2021-02-02T09:55:36"/>
        <d v="2021-02-02T10:03:55"/>
        <d v="2021-02-02T10:09:01"/>
        <d v="2021-02-02T10:09:43"/>
        <d v="2021-02-02T10:11:23"/>
        <d v="2021-02-02T12:39:48"/>
        <d v="2021-02-02T12:52:27"/>
        <d v="2021-02-02T13:07:59"/>
        <d v="2021-02-02T13:12:45"/>
        <d v="2021-02-02T13:13:20"/>
        <d v="2021-02-02T13:45:42"/>
        <d v="2021-02-02T13:46:43"/>
        <d v="2021-02-02T15:03:03"/>
        <d v="2021-02-02T16:28:54"/>
        <d v="2021-02-02T16:30:54"/>
        <d v="2021-02-02T16:31:52"/>
        <d v="2021-02-03T09:34:46"/>
        <d v="2021-02-03T11:13:39"/>
        <d v="2021-02-03T11:15:39"/>
        <d v="2021-02-03T11:42:43"/>
        <d v="2021-02-03T15:13:55"/>
        <d v="2021-02-03T15:27:55"/>
        <d v="2021-02-03T16:15:07"/>
        <d v="2021-02-03T16:35:53"/>
        <d v="2021-02-04T10:56:31"/>
        <d v="2021-02-04T12:09:17"/>
        <d v="2021-02-04T13:31:54"/>
        <d v="2021-02-05T12:12:43"/>
        <d v="2021-02-05T12:20:38"/>
        <d v="2021-02-05T15:44:24"/>
        <d v="2021-02-06T08:43:55"/>
        <d v="2021-02-06T09:17:47"/>
        <d v="2021-02-06T10:18:12"/>
        <d v="2021-02-06T10:25:16"/>
        <d v="2021-02-06T10:36:51"/>
        <d v="2021-02-06T10:51:15"/>
        <d v="2021-02-06T10:53:22"/>
        <d v="2021-02-06T13:49:13"/>
        <d v="2021-02-06T15:35:28"/>
        <d v="2021-02-06T15:36:15"/>
        <d v="2021-02-06T15:36:57"/>
        <d v="2021-02-06T16:20:14"/>
        <d v="2021-02-06T16:54:45"/>
        <d v="2021-02-07T15:39:32"/>
        <d v="2021-02-08T10:06:01"/>
        <d v="2021-02-08T10:50:57"/>
        <d v="2021-02-08T12:05:26"/>
        <d v="2021-02-08T13:37:53"/>
        <d v="2021-02-09T11:22:30"/>
        <d v="2021-02-09T11:29:32"/>
        <d v="2021-02-09T13:26:53"/>
        <d v="2021-02-09T14:48:46"/>
        <d v="2021-02-09T16:21:12"/>
        <d v="2021-02-09T16:48:35"/>
        <d v="2021-02-09T16:48:42"/>
        <d v="2021-02-09T16:50:18"/>
        <d v="2021-02-09T16:50:56"/>
        <d v="2021-02-09T16:51:34"/>
        <d v="2021-02-09T16:54:05"/>
        <d v="2021-02-09T16:54:23"/>
        <d v="2021-02-09T16:59:08"/>
        <d v="2021-02-10T16:38:10"/>
        <d v="2021-02-10T16:51:12"/>
        <d v="2021-02-11T10:12:35"/>
        <d v="2021-02-11T10:33:44"/>
        <d v="2021-02-11T11:12:03"/>
        <d v="2021-02-11T11:28:24"/>
        <d v="2021-02-11T11:29:33"/>
        <d v="2021-02-11T11:31:15"/>
        <d v="2021-02-11T11:44:30"/>
        <d v="2021-02-11T12:02:43"/>
        <d v="2021-02-11T12:04:52"/>
        <d v="2021-02-11T12:16:24"/>
        <d v="2021-02-11T15:50:28"/>
        <d v="2021-02-11T15:52:00"/>
        <d v="2021-02-12T11:37:48"/>
        <d v="2021-02-12T11:41:40"/>
        <d v="2021-02-12T12:09:10"/>
        <d v="2021-02-12T12:15:08"/>
        <d v="2021-02-12T12:19:35"/>
        <d v="2021-02-13T09:32:48"/>
        <d v="2021-02-13T10:22:24"/>
        <d v="2021-02-13T10:24:02"/>
        <d v="2021-02-13T10:42:50"/>
        <d v="2021-02-13T10:43:54"/>
        <d v="2021-02-13T11:39:10"/>
        <d v="2021-02-13T12:14:08"/>
        <d v="2021-02-13T15:48:57"/>
        <d v="2021-02-13T15:58:01"/>
        <d v="2021-02-13T16:01:17"/>
        <d v="2021-02-13T16:02:17"/>
        <d v="2021-02-13T16:04:47"/>
        <d v="2021-02-13T16:08:06"/>
        <d v="2021-02-13T16:08:54"/>
        <d v="2021-02-13T16:09:51"/>
        <d v="2021-02-13T16:12:13"/>
        <d v="2021-02-13T16:12:38"/>
        <d v="2021-02-13T16:22:38"/>
        <d v="2021-02-13T16:27:00"/>
        <d v="2021-02-15T11:15:25"/>
        <d v="2021-02-15T16:20:55"/>
        <d v="2021-02-15T16:24:08"/>
        <d v="2021-02-15T16:58:45"/>
        <d v="2021-02-15T17:03:20"/>
        <d v="2021-02-15T17:07:26"/>
        <d v="2021-02-16T09:12:01"/>
        <d v="2021-02-16T09:18:43"/>
        <d v="2021-02-16T09:31:44"/>
        <d v="2021-02-16T09:37:44"/>
        <d v="2021-02-16T09:38:23"/>
        <d v="2021-02-16T09:42:46"/>
        <d v="2021-02-16T09:50:20"/>
        <d v="2021-02-16T09:56:12"/>
        <d v="2021-02-16T09:57:36"/>
        <d v="2021-02-16T10:16:15"/>
        <d v="2021-02-16T10:19:29"/>
        <d v="2021-02-16T10:50:27"/>
        <d v="2021-02-16T12:01:47"/>
        <d v="2021-02-16T12:06:23"/>
        <d v="2021-02-16T12:16:14"/>
        <d v="2021-02-16T12:18:51"/>
        <d v="2021-02-16T12:35:13"/>
        <d v="2021-02-16T12:38:43"/>
        <d v="2021-02-16T13:04:40"/>
        <d v="2021-02-16T13:05:30"/>
        <d v="2021-02-16T16:12:58"/>
        <d v="2021-02-17T09:42:29"/>
        <d v="2021-02-17T09:43:10"/>
        <d v="2021-02-17T09:48:15"/>
        <d v="2021-02-17T10:12:00"/>
        <d v="2021-02-17T10:14:52"/>
        <d v="2021-02-17T10:15:27"/>
        <d v="2021-02-17T10:16:21"/>
        <d v="2021-02-17T10:19:15"/>
        <d v="2021-02-17T10:27:53"/>
        <d v="2021-02-17T11:04:52"/>
        <d v="2021-02-17T11:49:16"/>
        <d v="2021-02-17T11:55:36"/>
        <d v="2021-02-17T12:20:04"/>
        <d v="2021-02-17T12:42:52"/>
        <d v="2021-02-17T12:51:05"/>
        <d v="2021-02-17T12:52:07"/>
        <d v="2021-02-17T14:48:59"/>
        <d v="2021-02-17T15:01:11"/>
        <d v="2021-02-17T15:01:50"/>
        <d v="2021-02-17T15:07:13"/>
        <d v="2021-02-17T15:46:40"/>
        <d v="2021-02-17T15:53:34"/>
        <d v="2021-02-17T15:57:07"/>
        <d v="2021-02-17T15:57:51"/>
        <d v="2021-02-17T15:58:14"/>
        <d v="2021-02-17T16:09:49"/>
        <d v="2021-02-17T16:13:34"/>
        <d v="2021-02-17T16:19:06"/>
        <d v="2021-02-17T16:24:07"/>
        <d v="2021-02-17T16:41:38"/>
        <d v="2021-02-17T16:42:22"/>
        <d v="2021-02-17T16:46:41"/>
        <d v="2021-02-17T16:51:22"/>
        <d v="2021-02-17T16:52:28"/>
        <d v="2021-02-18T08:55:26"/>
        <d v="2021-02-18T09:26:40"/>
        <d v="2021-02-18T09:45:45"/>
        <d v="2021-02-18T09:49:29"/>
        <d v="2021-02-18T10:34:36"/>
        <d v="2021-02-18T11:30:58"/>
        <d v="2021-02-18T11:39:19"/>
        <d v="2021-02-18T11:52:13"/>
        <d v="2021-02-18T13:51:58"/>
        <d v="2021-02-18T15:18:17"/>
        <d v="2021-02-18T15:26:46"/>
        <d v="2021-02-18T15:51:41"/>
        <d v="2021-02-18T16:10:15"/>
        <d v="2021-02-18T16:26:45"/>
        <d v="2021-02-19T16:31:03"/>
        <d v="2021-02-19T16:37:47"/>
        <d v="2021-02-19T17:20:04"/>
        <d v="2021-02-19T17:20:40"/>
        <d v="2021-02-20T14:48:58"/>
        <d v="2021-02-20T14:49:35"/>
        <d v="2021-02-20T15:51:16"/>
        <d v="2021-02-21T15:24:33"/>
        <d v="2021-02-21T15:38:49"/>
        <d v="2021-02-21T15:43:22"/>
        <d v="2021-02-22T08:51:07"/>
        <d v="2021-02-22T10:07:07"/>
        <d v="2021-02-22T10:07:10"/>
        <d v="2021-02-22T10:08:26"/>
        <d v="2021-02-22T10:11:34"/>
        <d v="2021-02-22T10:12:19"/>
        <d v="2021-02-22T10:12:24"/>
        <d v="2021-02-22T10:15:22"/>
        <d v="2021-02-22T10:35:43"/>
        <d v="2021-02-22T10:36:25"/>
        <d v="2021-02-22T10:37:47"/>
        <d v="2021-02-22T11:03:27"/>
        <d v="2021-02-22T11:50:32"/>
        <d v="2021-02-22T12:02:41"/>
        <d v="2021-02-22T12:05:12"/>
        <d v="2021-02-22T12:14:29"/>
        <d v="2021-02-22T12:29:18"/>
        <d v="2021-02-22T12:32:43"/>
        <d v="2021-02-22T13:01:56"/>
        <d v="2021-02-22T14:26:00"/>
        <d v="2021-02-22T14:33:51"/>
        <d v="2021-02-22T14:39:23"/>
        <d v="2021-02-22T14:42:28"/>
        <d v="2021-02-22T14:46:11"/>
        <d v="2021-02-22T14:47:09"/>
        <d v="2021-02-22T14:54:03"/>
        <d v="2021-02-22T14:56:03"/>
        <d v="2021-02-22T15:00:02"/>
        <d v="2021-02-22T15:33:39"/>
        <d v="2021-02-22T15:39:31"/>
        <d v="2021-02-22T15:47:24"/>
        <d v="2021-02-22T15:50:16"/>
        <d v="2021-02-22T16:05:08"/>
        <d v="2021-02-22T16:08:23"/>
        <d v="2021-02-22T16:23:01"/>
        <d v="2021-02-22T16:27:39"/>
        <d v="2021-02-22T16:31:01"/>
        <d v="2021-02-22T16:42:09"/>
        <d v="2021-02-22T16:51:20"/>
        <d v="2021-02-22T17:00:04"/>
        <d v="2021-02-22T17:01:54"/>
        <d v="2021-02-22T17:03:12"/>
        <d v="2021-02-23T09:45:27"/>
        <d v="2021-02-23T10:07:05"/>
        <d v="2021-02-23T10:16:46"/>
        <d v="2021-02-23T11:06:05"/>
        <d v="2021-02-23T12:41:00"/>
        <d v="2021-02-23T12:44:42"/>
        <d v="2021-02-23T13:11:25"/>
        <d v="2021-02-23T14:17:14"/>
        <d v="2021-02-23T16:10:47"/>
        <d v="2021-02-23T16:19:30"/>
        <d v="2021-02-23T16:20:09"/>
        <d v="2021-02-23T16:20:41"/>
        <d v="2021-02-23T16:29:34"/>
        <d v="2021-02-23T16:35:20"/>
        <d v="2021-02-23T16:39:02"/>
        <d v="2021-02-23T16:42:34"/>
        <d v="2021-02-23T17:03:59"/>
        <d v="2021-02-23T17:15:57"/>
        <d v="2021-02-23T17:15:59"/>
        <d v="2021-02-23T17:18:35"/>
        <d v="2021-02-23T17:21:09"/>
        <d v="2021-02-24T11:40:12"/>
        <d v="2021-02-24T11:44:31"/>
        <d v="2021-02-24T13:40:21"/>
        <d v="2021-02-24T14:56:48"/>
        <d v="2021-02-24T15:44:57"/>
        <d v="2021-02-24T15:55:48"/>
        <d v="2021-02-24T16:16:16"/>
        <d v="2021-02-24T16:17:01"/>
        <d v="2021-02-24T16:21:31"/>
        <d v="2021-02-24T16:22:42"/>
        <d v="2021-02-24T16:24:58"/>
        <d v="2021-02-24T16:27:20"/>
        <d v="2021-02-24T16:39:55"/>
        <d v="2021-02-24T16:41:26"/>
        <d v="2021-02-24T16:53:13"/>
        <d v="2021-02-24T16:58:42"/>
        <d v="2021-02-24T17:03:07"/>
        <d v="2021-02-24T17:30:39"/>
        <d v="2021-02-25T09:52:04"/>
        <d v="2021-02-25T09:57:58"/>
        <d v="2021-02-25T10:07:51"/>
        <d v="2021-02-25T10:09:51"/>
        <d v="2021-02-25T10:16:23"/>
        <d v="2021-02-25T11:30:19"/>
        <d v="2021-02-25T11:59:46"/>
        <d v="2021-02-25T12:09:24"/>
        <d v="2021-02-25T12:15:01"/>
        <d v="2021-02-25T12:29:53"/>
        <d v="2021-02-25T12:32:55"/>
        <d v="2021-02-25T13:29:01"/>
        <d v="2021-02-25T13:39:36"/>
        <d v="2021-02-25T15:05:46"/>
        <d v="2021-02-25T15:12:04"/>
        <d v="2021-02-25T17:17:52"/>
        <d v="2021-02-25T17:50:08"/>
        <d v="2021-02-26T09:12:07"/>
        <d v="2021-02-26T09:15:12"/>
        <d v="2021-02-26T09:51:35"/>
        <d v="2021-02-26T09:53:23"/>
        <d v="2021-02-26T09:57:11"/>
        <d v="2021-02-26T09:58:24"/>
        <d v="2021-02-26T10:05:13"/>
        <d v="2021-02-26T10:06:20"/>
        <d v="2021-02-26T10:58:04"/>
        <d v="2021-02-26T12:08:02"/>
        <d v="2021-02-26T12:16:01"/>
        <d v="2021-02-26T16:19:16"/>
        <d v="2021-02-26T17:58:34"/>
        <d v="2021-02-26T17:59:37"/>
        <d v="2021-02-27T10:04:02"/>
        <d v="2021-02-28T10:29:45"/>
        <d v="2021-02-28T10:34:02"/>
        <d v="2021-02-28T10:36:06"/>
        <d v="2021-02-28T10:40:00"/>
        <d v="2021-02-28T11:59:59"/>
        <d v="2021-02-28T12:07:05"/>
        <d v="2021-02-28T12:22:12"/>
        <d v="2021-02-28T12:34:09"/>
        <d v="2021-02-28T12:49:10"/>
        <d v="2021-02-28T13:05:15"/>
        <d v="2021-02-28T13:17:22"/>
        <d v="2021-02-28T14:22:53"/>
        <d v="2021-02-28T14:26:00"/>
        <d v="2021-03-01T09:19:22"/>
        <d v="2021-03-01T12:34:16"/>
        <d v="2021-03-01T13:20:38"/>
        <d v="2021-03-01T13:23:41"/>
        <d v="2021-03-01T13:27:26"/>
        <d v="2021-03-01T15:38:45"/>
        <d v="2021-03-01T16:42:09"/>
        <d v="2021-03-01T17:17:10"/>
        <d v="2021-03-01T17:22:43"/>
        <d v="2021-03-01T17:25:10"/>
        <d v="2021-03-01T17:31:17"/>
        <d v="2021-03-01T17:39:28"/>
        <d v="2021-03-02T09:35:52"/>
        <d v="2021-03-02T09:57:37"/>
        <d v="2021-03-02T10:14:28"/>
        <d v="2021-03-02T10:17:03"/>
        <d v="2021-03-02T10:46:06"/>
        <d v="2021-03-02T11:53:01"/>
        <d v="2021-03-02T11:59:21"/>
        <d v="2021-03-02T12:00:41"/>
        <d v="2021-03-02T12:04:15"/>
        <d v="2021-03-02T12:14:09"/>
        <d v="2021-03-02T12:28:01"/>
        <d v="2021-03-02T12:28:46"/>
        <d v="2021-03-02T12:37:33"/>
        <d v="2021-03-02T12:44:15"/>
        <d v="2021-03-02T12:48:21"/>
        <d v="2021-03-02T12:49:01"/>
        <d v="2021-03-02T12:50:14"/>
        <d v="2021-03-02T13:21:26"/>
        <d v="2021-03-02T14:33:24"/>
        <d v="2021-03-03T09:24:00"/>
        <d v="2021-03-03T09:49:34"/>
        <d v="2021-03-03T10:10:34"/>
        <d v="2021-03-03T10:11:34"/>
        <d v="2021-03-03T10:53:56"/>
        <d v="2021-03-03T12:00:53"/>
        <d v="2021-03-03T12:01:53"/>
        <d v="2021-03-03T12:04:03"/>
        <d v="2021-03-03T14:51:14"/>
        <d v="2021-03-03T14:56:35"/>
        <d v="2021-03-03T14:59:39"/>
        <d v="2021-03-03T15:03:45"/>
        <d v="2021-03-03T15:08:25"/>
        <d v="2021-03-03T15:30:26"/>
        <d v="2021-03-03T16:09:47"/>
        <d v="2021-03-03T16:10:23"/>
        <d v="2021-03-03T16:13:43"/>
        <d v="2021-03-03T16:15:23"/>
        <d v="2021-03-03T16:17:57"/>
        <d v="2021-03-03T16:21:52"/>
        <d v="2021-03-03T16:32:13"/>
        <d v="2021-03-03T16:39:34"/>
        <d v="2021-03-03T16:52:05"/>
        <d v="2021-03-03T16:55:19"/>
        <d v="2021-03-03T17:00:39"/>
        <d v="2021-03-03T17:13:42"/>
        <d v="2021-03-04T11:00:34"/>
        <d v="2021-03-04T11:02:57"/>
        <d v="2021-03-04T11:18:26"/>
        <d v="2021-03-04T11:19:05"/>
        <d v="2021-03-04T11:42:58"/>
        <d v="2021-03-04T12:02:35"/>
        <d v="2021-03-04T12:32:01"/>
        <d v="2021-03-04T12:47:20"/>
        <d v="2021-03-04T12:54:56"/>
        <d v="2021-03-04T12:59:09"/>
        <d v="2021-03-04T12:59:53"/>
        <d v="2021-03-04T13:00:37"/>
        <d v="2021-03-04T13:08:59"/>
        <d v="2021-03-04T13:10:38"/>
        <d v="2021-03-04T13:11:18"/>
        <d v="2021-03-04T13:20:01"/>
        <d v="2021-03-04T13:33:51"/>
        <d v="2021-03-04T13:42:19"/>
        <d v="2021-03-04T13:50:31"/>
        <d v="2021-03-04T14:02:54"/>
        <d v="2021-03-04T14:34:29"/>
        <d v="2021-03-04T14:37:03"/>
        <d v="2021-03-04T14:41:58"/>
        <d v="2021-03-04T15:00:10"/>
        <d v="2021-03-04T15:04:15"/>
        <d v="2021-03-04T15:04:53"/>
        <d v="2021-03-04T15:05:23"/>
        <d v="2021-03-04T15:12:53"/>
        <d v="2021-03-04T15:13:42"/>
        <d v="2021-03-04T15:14:31"/>
        <d v="2021-03-04T15:15:24"/>
        <d v="2021-03-04T15:23:03"/>
        <d v="2021-03-04T15:23:53"/>
        <d v="2021-03-04T15:25:29"/>
        <d v="2021-03-04T15:36:14"/>
        <d v="2021-03-04T15:38:42"/>
        <d v="2021-03-04T15:41:16"/>
        <d v="2021-03-04T15:43:51"/>
        <d v="2021-03-04T16:08:42"/>
        <d v="2021-03-04T16:32:40"/>
        <d v="2021-03-04T17:35:03"/>
        <d v="2021-03-04T17:36:00"/>
        <d v="2021-03-04T17:36:34"/>
        <d v="2021-03-05T09:02:46"/>
        <d v="2021-03-05T09:04:28"/>
        <d v="2021-03-05T09:14:26"/>
        <d v="2021-03-05T09:15:03"/>
        <d v="2021-03-05T09:32:08"/>
        <d v="2021-03-05T11:00:21"/>
        <d v="2021-03-05T12:04:50"/>
        <d v="2021-03-05T12:14:54"/>
        <d v="2021-03-05T15:58:14"/>
        <d v="2021-03-05T16:23:24"/>
        <d v="2021-03-05T16:29:17"/>
        <d v="2021-03-05T17:18:00"/>
        <d v="2021-03-06T09:11:04"/>
        <d v="2021-03-06T09:13:08"/>
        <d v="2021-03-06T09:13:13"/>
        <d v="2021-03-06T10:47:33"/>
        <d v="2021-03-06T10:49:03"/>
        <d v="2021-03-06T10:51:48"/>
        <d v="2021-03-06T11:15:02"/>
        <d v="2021-03-06T11:18:21"/>
        <d v="2021-03-06T11:19:05"/>
        <d v="2021-03-06T12:30:20"/>
        <d v="2021-03-06T14:18:27"/>
        <d v="2021-03-06T14:32:07"/>
        <d v="2021-03-06T15:07:01"/>
        <d v="2021-03-06T15:42:03"/>
        <d v="2021-03-06T16:31:19"/>
        <d v="2021-03-06T16:34:37"/>
        <d v="2021-03-06T16:36:32"/>
        <d v="2021-03-06T16:37:25"/>
        <d v="2021-03-06T16:43:04"/>
        <d v="2021-03-06T16:44:05"/>
        <d v="2021-03-06T16:48:50"/>
        <d v="2021-03-06T16:49:22"/>
        <d v="2021-03-07T12:27:14"/>
        <d v="2021-03-07T15:39:55"/>
        <d v="2021-03-08T08:49:33"/>
        <d v="2021-03-08T09:00:36"/>
        <d v="2021-03-08T09:01:25"/>
        <d v="2021-03-08T09:18:29"/>
        <d v="2021-03-08T09:21:21"/>
        <d v="2021-03-08T10:04:05"/>
        <d v="2021-03-08T10:45:36"/>
        <d v="2021-03-08T10:59:38"/>
        <d v="2021-03-08T11:27:10"/>
        <d v="2021-03-08T13:02:44"/>
        <d v="2021-03-08T13:04:19"/>
        <d v="2021-03-08T15:05:19"/>
        <d v="2021-03-08T15:21:54"/>
        <d v="2021-03-08T15:25:40"/>
        <d v="2021-03-08T17:25:03"/>
        <d v="2021-03-08T17:26:37"/>
        <d v="2021-03-08T17:38:28"/>
        <d v="2021-03-08T17:46:26"/>
        <d v="2021-03-08T17:47:15"/>
        <d v="2021-03-08T17:47:46"/>
        <d v="2021-03-09T09:48:19"/>
        <d v="2021-03-09T09:51:44"/>
        <d v="2021-03-09T10:01:43"/>
        <d v="2021-03-09T10:09:57"/>
        <d v="2021-03-09T12:40:19"/>
        <d v="2021-03-09T12:45:34"/>
        <d v="2021-03-09T12:47:33"/>
        <d v="2021-03-09T13:07:32"/>
        <d v="2021-03-09T13:19:23"/>
        <d v="2021-03-09T13:27:05"/>
        <d v="2021-03-09T13:39:26"/>
        <d v="2021-03-09T13:47:28"/>
        <d v="2021-03-09T13:58:18"/>
        <d v="2021-03-09T15:29:19"/>
        <d v="2021-03-09T16:07:34"/>
        <d v="2021-03-09T16:09:20"/>
        <d v="2021-03-09T16:52:49"/>
        <d v="2021-03-09T16:58:50"/>
        <d v="2021-03-09T17:07:03"/>
        <d v="2021-03-09T17:08:11"/>
        <d v="2021-03-09T17:12:20"/>
        <d v="2021-03-09T17:12:59"/>
        <d v="2021-03-10T09:12:37"/>
        <d v="2021-03-10T09:27:08"/>
        <d v="2021-03-10T09:27:57"/>
        <d v="2021-03-10T09:34:50"/>
        <d v="2021-03-10T09:38:30"/>
        <d v="2021-03-10T09:40:19"/>
        <d v="2021-03-10T09:41:06"/>
        <d v="2021-03-10T09:54:58"/>
        <d v="2021-03-10T09:58:14"/>
        <d v="2021-03-10T10:36:45"/>
        <d v="2021-03-10T11:44:10"/>
        <d v="2021-03-10T14:57:31"/>
        <d v="2021-03-10T14:58:02"/>
        <d v="2021-03-10T14:58:41"/>
        <d v="2021-03-10T15:02:14"/>
        <d v="2021-03-10T15:02:46"/>
        <d v="2021-03-10T15:05:20"/>
        <d v="2021-03-10T15:05:23"/>
        <d v="2021-03-10T15:45:46"/>
        <d v="2021-03-10T15:46:28"/>
        <d v="2021-03-10T17:36:26"/>
        <d v="2021-03-10T17:41:56"/>
        <d v="2021-03-10T17:42:41"/>
        <d v="2021-03-11T09:27:17"/>
        <d v="2021-03-11T10:30:39"/>
        <d v="2021-03-11T12:04:49"/>
        <d v="2021-03-11T13:44:23"/>
        <d v="2021-03-11T13:55:08"/>
        <d v="2021-03-11T13:58:37"/>
        <d v="2021-03-11T14:59:11"/>
        <d v="2021-03-11T16:30:03"/>
        <d v="2021-03-11T16:31:06"/>
        <d v="2021-03-12T09:46:52"/>
        <d v="2021-03-12T09:48:16"/>
        <d v="2021-03-12T09:48:45"/>
        <d v="2021-03-12T09:49:19"/>
        <d v="2021-03-12T09:49:55"/>
        <d v="2021-03-12T09:50:30"/>
        <d v="2021-03-12T09:58:18"/>
        <d v="2021-03-12T10:04:38"/>
        <d v="2021-03-12T11:21:43"/>
        <d v="2021-03-12T11:33:26"/>
        <d v="2021-03-12T11:45:35"/>
        <d v="2021-03-12T11:57:02"/>
        <d v="2021-03-12T11:57:34"/>
        <d v="2021-03-12T12:30:05"/>
        <d v="2021-03-12T12:35:02"/>
        <d v="2021-03-12T12:37:11"/>
        <d v="2021-03-12T12:59:13"/>
        <d v="2021-03-12T13:00:19"/>
        <d v="2021-03-12T13:19:34"/>
        <d v="2021-03-12T13:31:29"/>
        <d v="2021-03-12T13:49:07"/>
        <d v="2021-03-12T13:53:11"/>
        <d v="2021-03-12T14:04:36"/>
        <d v="2021-03-12T14:05:20"/>
        <d v="2021-03-12T14:06:03"/>
        <d v="2021-03-12T14:06:43"/>
        <d v="2021-03-12T14:33:50"/>
        <d v="2021-03-12T15:13:38"/>
        <d v="2021-03-12T15:52:28"/>
        <d v="2021-03-12T15:54:54"/>
        <d v="2021-03-12T16:05:22"/>
        <d v="2021-03-12T16:07:11"/>
        <d v="2021-03-12T16:30:06"/>
        <d v="2021-03-12T16:37:45"/>
        <d v="2021-03-12T16:40:02"/>
        <d v="2021-03-12T16:40:03"/>
        <d v="2021-03-12T16:50:19"/>
        <d v="2021-03-12T16:51:09"/>
        <d v="2021-03-12T17:04:38"/>
        <d v="2021-03-12T17:07:09"/>
        <d v="2021-03-12T17:13:22"/>
        <d v="2021-03-12T17:14:26"/>
        <d v="2021-03-12T17:16:36"/>
        <d v="2021-03-12T17:29:54"/>
        <d v="2021-03-12T17:33:30"/>
        <d v="2021-03-12T17:34:08"/>
        <d v="2021-03-13T12:34:52"/>
        <d v="2021-03-13T15:04:26"/>
        <d v="2021-03-13T15:05:32"/>
        <d v="2021-03-13T15:06:08"/>
        <d v="2021-03-13T15:18:47"/>
        <d v="2021-03-13T15:30:55"/>
        <d v="2021-03-13T15:37:12"/>
        <d v="2021-03-13T15:45:20"/>
        <d v="2021-03-13T16:01:40"/>
        <d v="2021-03-13T17:04:37"/>
        <d v="2021-03-14T12:07:16"/>
        <d v="2021-03-14T12:08:14"/>
        <d v="2021-03-14T12:12:37"/>
        <d v="2021-03-14T12:19:27"/>
        <d v="2021-03-14T12:42:48"/>
        <d v="2021-03-14T12:52:14"/>
        <d v="2021-03-14T13:04:10"/>
        <d v="2021-03-14T13:08:11"/>
        <d v="2021-03-14T13:11:42"/>
        <d v="2021-03-14T13:36:48"/>
        <d v="2021-03-14T15:03:48"/>
        <d v="2021-03-14T15:04:31"/>
        <d v="2021-03-14T15:17:40"/>
        <d v="2021-03-14T15:24:52"/>
        <d v="2021-03-14T15:26:01"/>
        <d v="2021-03-14T15:40:34"/>
        <d v="2021-03-14T15:49:02"/>
        <d v="2021-03-14T15:55:26"/>
        <d v="2021-03-14T16:08:20"/>
        <d v="2021-03-14T16:11:02"/>
        <d v="2021-03-14T16:19:17"/>
        <d v="2021-03-14T16:20:38"/>
        <d v="2021-03-14T16:21:24"/>
        <d v="2021-03-14T16:56:01"/>
        <d v="2021-03-14T16:57:13"/>
        <d v="2021-03-14T17:11:14"/>
        <d v="2021-03-14T17:11:57"/>
        <d v="2021-03-15T12:22:43"/>
        <d v="2021-03-15T12:24:53"/>
        <d v="2021-03-15T14:44:38"/>
        <d v="2021-03-15T16:12:12"/>
        <d v="2021-03-15T16:13:01"/>
        <d v="2021-03-15T16:13:43"/>
        <d v="2021-03-15T16:22:53"/>
        <d v="2021-03-15T16:33:30"/>
        <d v="2021-03-15T16:34:22"/>
        <d v="2021-03-15T16:35:34"/>
        <d v="2021-03-15T17:02:48"/>
        <d v="2021-03-15T17:06:30"/>
        <d v="2021-03-15T18:05:56"/>
        <d v="2021-03-16T09:32:29"/>
        <d v="2021-03-16T09:54:05"/>
        <d v="2021-03-16T10:00:52"/>
        <d v="2021-03-16T10:06:49"/>
        <d v="2021-03-16T10:49:13"/>
        <d v="2021-03-16T10:58:32"/>
        <d v="2021-03-16T11:05:26"/>
        <d v="2021-03-16T11:08:57"/>
        <d v="2021-03-16T12:25:33"/>
        <d v="2021-03-16T12:31:06"/>
        <d v="2021-03-16T15:13:00"/>
        <d v="2021-03-16T15:14:11"/>
        <d v="2021-03-16T15:15:34"/>
        <d v="2021-03-16T16:07:31"/>
        <d v="2021-03-16T16:26:38"/>
        <d v="2021-03-16T16:27:29"/>
        <d v="2021-03-16T16:36:29"/>
        <d v="2021-03-16T16:51:36"/>
        <d v="2021-03-16T16:52:34"/>
        <d v="2021-03-16T17:10:06"/>
        <d v="2021-03-16T17:11:48"/>
        <d v="2021-03-16T17:19:41"/>
        <d v="2021-03-16T17:20:56"/>
        <d v="2021-03-16T17:29:56"/>
        <d v="2021-03-16T17:56:58"/>
        <d v="2021-03-16T17:57:42"/>
        <d v="2021-03-17T09:34:40"/>
        <d v="2021-03-17T09:55:37"/>
        <d v="2021-03-17T10:03:56"/>
        <d v="2021-03-17T10:53:31"/>
        <d v="2021-03-17T11:26:46"/>
        <d v="2021-03-17T13:23:42"/>
        <d v="2021-03-17T13:24:39"/>
        <d v="2021-03-17T13:24:49"/>
        <d v="2021-03-17T14:53:14"/>
        <d v="2021-03-17T15:22:01"/>
        <d v="2021-03-17T15:25:01"/>
        <d v="2021-03-17T17:02:06"/>
        <d v="2021-03-18T09:26:49"/>
        <d v="2021-03-18T09:28:20"/>
        <d v="2021-03-18T09:58:01"/>
        <d v="2021-03-18T10:08:46"/>
        <d v="2021-03-18T10:40:17"/>
        <d v="2021-03-18T10:52:22"/>
        <d v="2021-03-18T11:19:50"/>
        <d v="2021-03-18T11:48:27"/>
        <d v="2021-03-18T14:50:58"/>
        <d v="2021-03-18T15:03:08"/>
        <d v="2021-03-18T15:25:31"/>
        <d v="2021-03-18T15:45:04"/>
        <d v="2021-03-18T16:32:25"/>
        <d v="2021-03-18T17:14:08"/>
        <d v="2021-03-19T10:40:55"/>
        <d v="2021-03-19T10:41:27"/>
        <d v="2021-03-19T11:45:01"/>
        <d v="2021-03-19T12:05:36"/>
        <d v="2021-03-19T12:09:07"/>
        <d v="2021-03-19T12:23:54"/>
        <d v="2021-03-19T12:24:27"/>
        <d v="2021-03-19T16:21:28"/>
        <d v="2021-03-19T16:22:00"/>
        <d v="2021-03-19T17:07:52"/>
        <d v="2021-03-19T17:17:19"/>
        <d v="2021-03-19T17:18:06"/>
        <d v="2021-03-19T17:27:41"/>
        <d v="2021-03-19T17:28:35"/>
        <d v="2021-03-20T09:54:20"/>
        <d v="2021-03-20T10:10:28"/>
        <d v="2021-03-20T11:30:04"/>
        <d v="2021-03-20T12:20:41"/>
        <d v="2021-03-20T12:31:41"/>
        <d v="2021-03-20T12:38:42"/>
        <d v="2021-03-20T13:03:38"/>
        <d v="2021-03-20T13:05:10"/>
        <d v="2021-03-20T13:49:51"/>
        <d v="2021-03-20T14:23:28"/>
        <d v="2021-03-20T15:08:07"/>
        <d v="2021-03-20T15:55:04"/>
        <d v="2021-03-21T12:29:06"/>
        <d v="2021-03-21T13:00:25"/>
        <d v="2021-03-21T15:13:17"/>
        <d v="2021-03-22T09:53:30"/>
        <d v="2021-03-22T10:07:56"/>
        <d v="2021-03-22T10:25:09"/>
        <d v="2021-03-22T10:32:41"/>
        <d v="2021-03-22T10:36:49"/>
        <d v="2021-03-22T10:48:18"/>
        <d v="2021-03-22T10:59:28"/>
        <d v="2021-03-22T11:14:34"/>
        <d v="2021-03-22T11:16:17"/>
        <d v="2021-03-22T11:19:04"/>
        <d v="2021-03-22T11:21:39"/>
        <d v="2021-03-22T11:26:42"/>
        <d v="2021-03-22T12:13:24"/>
        <d v="2021-03-22T12:18:05"/>
        <d v="2021-03-22T14:01:39"/>
        <d v="2021-03-22T14:03:54"/>
        <d v="2021-03-22T15:13:29"/>
        <d v="2021-03-22T15:55:56"/>
        <d v="2021-03-22T16:08:06"/>
        <d v="2021-03-22T16:26:22"/>
        <d v="2021-03-22T16:42:52"/>
        <d v="2021-03-22T16:56:16"/>
        <d v="2021-03-22T16:56:57"/>
        <d v="2021-03-22T17:11:50"/>
        <d v="2021-03-22T17:17:45"/>
        <d v="2021-03-22T17:22:19"/>
        <d v="2021-03-23T09:02:45"/>
        <d v="2021-03-23T09:03:49"/>
        <d v="2021-03-23T09:04:10"/>
        <d v="2021-03-23T09:43:36"/>
        <d v="2021-03-23T09:44:32"/>
        <d v="2021-03-23T09:55:11"/>
        <d v="2021-03-23T10:11:12"/>
        <d v="2021-03-23T10:25:49"/>
        <d v="2021-03-23T10:30:05"/>
        <d v="2021-03-23T10:35:19"/>
        <d v="2021-03-23T10:39:56"/>
        <d v="2021-03-23T10:59:43"/>
        <d v="2021-03-23T11:08:00"/>
        <d v="2021-03-23T11:08:51"/>
        <d v="2021-03-23T11:27:11"/>
        <d v="2021-03-23T12:02:33"/>
        <d v="2021-03-23T12:27:39"/>
        <d v="2021-03-23T13:25:27"/>
        <d v="2021-03-23T14:42:47"/>
        <d v="2021-03-23T15:39:11"/>
        <d v="2021-03-23T15:46:16"/>
        <d v="2021-03-23T15:50:43"/>
        <d v="2021-03-23T16:24:52"/>
        <d v="2021-03-23T16:33:09"/>
        <d v="2021-03-23T17:17:29"/>
        <d v="2021-03-24T09:03:53"/>
        <d v="2021-03-24T10:50:46"/>
        <d v="2021-03-24T17:19:31"/>
        <d v="2021-03-24T17:20:44"/>
        <d v="2021-03-24T17:21:53"/>
        <d v="2021-03-24T17:35:20"/>
        <d v="2021-03-24T17:36:06"/>
        <d v="2021-03-25T08:34:59"/>
        <d v="2021-03-25T09:13:12"/>
        <d v="2021-03-25T10:15:29"/>
        <d v="2021-03-25T10:16:15"/>
        <d v="2021-03-25T10:16:18"/>
        <d v="2021-03-25T10:16:56"/>
        <d v="2021-03-25T10:22:09"/>
        <d v="2021-03-25T10:30:29"/>
        <d v="2021-03-25T10:45:11"/>
        <d v="2021-03-25T11:32:26"/>
        <d v="2021-03-25T12:08:58"/>
        <d v="2021-03-25T12:37:31"/>
        <d v="2021-03-25T12:40:24"/>
        <d v="2021-03-25T12:41:13"/>
        <d v="2021-03-25T13:41:34"/>
        <d v="2021-03-25T16:37:24"/>
        <d v="2021-03-25T16:42:21"/>
        <d v="2021-03-25T16:48:36"/>
        <d v="2021-03-25T16:54:07"/>
        <d v="2021-03-25T16:58:29"/>
        <d v="2021-03-25T17:01:35"/>
        <d v="2021-03-25T17:06:20"/>
        <d v="2021-03-25T17:10:11"/>
        <d v="2021-03-26T12:57:35"/>
        <d v="2021-03-26T14:18:26"/>
        <d v="2021-03-26T16:00:33"/>
        <d v="2021-03-26T16:54:40"/>
        <d v="2021-03-26T16:58:26"/>
        <d v="2021-03-26T17:00:02"/>
        <d v="2021-03-26T17:00:49"/>
        <d v="2021-03-26T17:56:07"/>
        <d v="2021-03-26T18:17:00"/>
        <d v="2021-03-26T18:19:08"/>
        <d v="2021-03-27T09:23:16"/>
        <d v="2021-03-27T09:26:40"/>
        <d v="2021-03-27T09:27:28"/>
        <d v="2021-03-27T09:30:58"/>
        <d v="2021-03-27T09:31:14"/>
        <d v="2021-03-27T09:38:25"/>
        <d v="2021-03-27T09:42:01"/>
        <d v="2021-03-27T09:47:25"/>
        <d v="2021-03-27T09:52:12"/>
        <d v="2021-03-27T09:55:35"/>
        <d v="2021-03-27T09:56:13"/>
        <d v="2021-03-27T10:06:43"/>
        <d v="2021-03-27T10:07:52"/>
        <d v="2021-03-27T10:21:59"/>
        <d v="2021-03-27T10:28:21"/>
        <d v="2021-03-27T11:47:52"/>
        <d v="2021-03-27T12:39:10"/>
        <d v="2021-03-27T13:22:54"/>
        <d v="2021-03-27T13:31:37"/>
        <d v="2021-03-27T14:18:57"/>
        <d v="2021-03-27T14:21:08"/>
        <d v="2021-03-27T16:10:51"/>
        <d v="2021-03-27T16:11:44"/>
        <d v="2021-03-27T16:12:59"/>
        <d v="2021-03-27T16:17:54"/>
        <d v="2021-03-27T16:40:56"/>
        <d v="2021-03-27T16:48:14"/>
        <d v="2021-03-27T16:49:49"/>
        <d v="2021-03-27T16:54:55"/>
        <d v="2021-03-27T16:58:12"/>
        <d v="2021-03-27T17:07:12"/>
        <d v="2021-03-27T17:14:25"/>
        <d v="2021-03-27T17:24:01"/>
        <d v="2021-03-27T17:24:59"/>
        <d v="2021-03-27T17:32:06"/>
        <d v="2021-03-28T09:09:34"/>
        <d v="2021-03-28T09:52:03"/>
        <d v="2021-03-28T09:54:49"/>
        <d v="2021-03-28T09:59:08"/>
        <d v="2021-03-28T10:00:23"/>
        <d v="2021-03-28T13:59:47"/>
        <d v="2021-03-29T09:51:30"/>
        <d v="2021-03-29T09:53:31"/>
        <d v="2021-03-29T10:11:01"/>
        <d v="2021-03-29T10:19:17"/>
        <d v="2021-03-29T10:27:18"/>
        <d v="2021-03-29T14:22:42"/>
        <d v="2021-03-29T16:22:31"/>
        <d v="2021-03-29T18:04:31"/>
        <d v="2021-03-29T18:09:44"/>
        <d v="2021-03-29T18:14:31"/>
        <d v="2021-03-29T18:21:57"/>
        <d v="2021-03-29T18:25:18"/>
        <d v="2021-03-29T18:26:19"/>
        <d v="2021-03-29T18:27:09"/>
        <d v="2021-03-29T18:27:46"/>
        <d v="2021-03-29T18:32:56"/>
        <d v="2021-03-29T18:40:48"/>
        <d v="2021-03-29T18:46:09"/>
        <d v="2021-03-29T18:52:21"/>
        <d v="2021-03-29T18:57:24"/>
        <d v="2021-03-30T08:51:16"/>
        <d v="2021-03-30T12:10:54"/>
        <d v="2021-03-30T17:40:17"/>
        <d v="2021-03-30T17:42:38"/>
        <d v="2021-03-30T17:48:20"/>
        <d v="2021-03-30T18:07:20"/>
        <d v="2021-03-30T18:10:23"/>
        <d v="2021-03-31T11:13:30"/>
        <d v="2021-03-31T12:10:16"/>
        <d v="2021-03-31T12:57:26"/>
        <d v="2021-03-31T13:14:16"/>
        <d v="2021-03-31T13:24:14"/>
        <d v="2021-03-31T17:47:53"/>
        <d v="2021-04-02T10:24:24"/>
        <d v="2021-04-02T10:40:06"/>
        <d v="2021-04-02T10:54:01"/>
        <d v="2021-04-02T10:55:12"/>
        <d v="2021-04-02T10:55:55"/>
        <d v="2021-04-02T11:05:00"/>
        <d v="2021-04-02T11:05:40"/>
        <d v="2021-04-02T11:06:24"/>
        <d v="2021-04-02T11:17:46"/>
        <d v="2021-04-02T11:18:50"/>
        <d v="2021-04-02T11:19:25"/>
        <d v="2021-04-02T11:30:17"/>
        <d v="2021-04-02T11:31:17"/>
        <d v="2021-04-02T11:31:57"/>
        <d v="2021-04-02T11:42:51"/>
        <d v="2021-04-02T11:43:31"/>
        <d v="2021-04-02T11:44:17"/>
        <d v="2021-04-02T12:12:39"/>
        <d v="2021-04-02T12:13:35"/>
        <d v="2021-04-02T12:21:48"/>
        <d v="2021-04-02T16:19:17"/>
        <d v="2021-04-02T16:29:55"/>
        <d v="2021-04-03T12:59:51"/>
        <d v="2021-04-03T13:07:59"/>
        <d v="2021-04-03T13:13:36"/>
        <d v="2021-04-03T13:33:20"/>
        <d v="2021-04-03T13:39:09"/>
        <d v="2021-04-03T16:25:16"/>
        <d v="2021-04-03T16:41:32"/>
        <d v="2021-04-03T16:43:09"/>
        <d v="2021-04-05T13:16:14"/>
        <d v="2021-04-05T18:29:05"/>
        <d v="2021-04-06T11:59:54"/>
        <d v="2021-04-06T12:00:26"/>
        <d v="2021-04-06T14:55:54"/>
        <d v="2021-04-06T15:03:20"/>
        <d v="2021-04-06T16:29:32"/>
        <d v="2021-04-06T16:30:41"/>
        <d v="2021-04-06T16:59:32"/>
        <d v="2021-04-06T17:12:33"/>
        <d v="2021-04-06T17:52:17"/>
        <d v="2021-04-06T17:54:42"/>
        <d v="2021-04-06T18:04:29"/>
        <d v="2021-04-07T17:59:53"/>
        <d v="2021-04-07T18:08:05"/>
        <d v="2021-04-08T17:41:07"/>
        <d v="2021-04-08T17:44:45"/>
        <d v="2021-04-08T17:51:54"/>
        <d v="2021-04-08T17:53:08"/>
        <d v="2021-04-08T17:54:06"/>
        <d v="2021-04-08T18:00:13"/>
        <d v="2021-04-08T18:04:08"/>
        <d v="2021-04-09T11:00:33"/>
        <d v="2021-04-09T12:34:05"/>
        <d v="2021-04-09T13:36:59"/>
        <d v="2021-04-09T17:28:18"/>
        <d v="2021-04-09T17:30:59"/>
        <d v="2021-04-10T14:00:35"/>
        <d v="2021-04-10T18:21:18"/>
        <d v="2021-04-10T18:35:06"/>
        <d v="2021-04-10T18:43:19"/>
        <d v="2021-04-10T18:44:10"/>
        <d v="2021-04-10T18:53:14"/>
        <d v="2021-04-10T18:53:59"/>
        <d v="2021-04-11T15:47:45"/>
        <d v="2021-04-11T15:48:47"/>
        <d v="2021-04-12T08:58:31"/>
        <d v="2021-04-12T09:36:42"/>
        <d v="2021-04-12T17:41:44"/>
        <d v="2021-04-12T17:43:01"/>
        <d v="2021-04-12T17:47:07"/>
        <d v="2021-04-12T17:47:55"/>
        <d v="2021-04-13T09:09:22"/>
        <d v="2021-04-13T10:05:55"/>
        <d v="2021-04-13T10:10:24"/>
        <d v="2021-04-13T10:14:04"/>
        <d v="2021-04-13T10:19:04"/>
        <d v="2021-04-13T10:20:52"/>
        <d v="2021-04-13T12:09:44"/>
        <d v="2021-04-13T12:11:22"/>
        <d v="2021-04-13T12:11:56"/>
        <d v="2021-04-13T13:44:47"/>
        <d v="2021-04-13T13:45:48"/>
        <d v="2021-04-13T13:46:22"/>
        <d v="2021-04-13T14:03:32"/>
        <d v="2021-04-13T14:04:40"/>
        <d v="2021-04-13T14:05:54"/>
        <d v="2021-04-13T17:22:13"/>
        <d v="2021-04-13T17:41:35"/>
        <d v="2021-04-13T17:43:21"/>
        <d v="2021-04-14T12:05:44"/>
        <d v="2021-04-14T15:46:42"/>
        <d v="2021-04-14T15:47:21"/>
        <d v="2021-04-14T16:08:39"/>
        <d v="2021-04-14T16:18:45"/>
        <d v="2021-04-14T16:29:31"/>
        <d v="2021-04-14T16:36:20"/>
        <d v="2021-04-14T16:38:45"/>
        <d v="2021-04-14T17:32:35"/>
        <d v="2021-04-14T18:16:49"/>
        <d v="2021-04-15T09:28:23"/>
        <d v="2021-04-15T15:02:48"/>
        <d v="2021-04-15T16:00:21"/>
        <d v="2021-04-15T16:08:21"/>
        <d v="2021-04-15T18:05:31"/>
        <d v="2021-04-16T10:21:21"/>
        <d v="2021-04-17T10:13:42"/>
        <d v="2021-04-17T11:44:19"/>
        <d v="2021-04-17T12:01:43"/>
        <d v="2021-04-17T12:23:07"/>
        <d v="2021-04-17T12:34:50"/>
        <d v="2021-04-17T15:38:35"/>
        <d v="2021-04-17T15:57:45"/>
        <d v="2021-04-17T16:17:02"/>
        <d v="2021-04-18T08:59:01"/>
        <d v="2021-04-18T09:00:51"/>
        <d v="2021-04-18T09:04:46"/>
        <d v="2021-04-19T10:17:44"/>
        <d v="2021-04-19T10:48:13"/>
        <d v="2021-04-19T10:52:26"/>
        <d v="2021-04-19T11:01:47"/>
        <d v="2021-04-19T11:13:38"/>
        <d v="2021-04-20T13:01:21"/>
        <d v="2021-04-20T13:02:10"/>
        <d v="2021-04-20T13:09:28"/>
        <d v="2021-04-20T13:23:03"/>
        <d v="2021-04-20T13:24:30"/>
        <d v="2021-04-20T14:26:29"/>
        <d v="2021-04-20T14:36:36"/>
        <d v="2021-04-21T12:05:12"/>
        <d v="2021-04-21T12:05:55"/>
        <d v="2021-04-21T12:07:00"/>
        <d v="2021-04-21T13:08:51"/>
        <d v="2021-04-21T13:11:06"/>
        <d v="2021-04-21T13:13:54"/>
        <d v="2021-04-21T13:18:53"/>
        <d v="2021-04-21T13:54:20"/>
        <d v="2021-04-21T14:01:33"/>
        <d v="2021-04-21T14:06:51"/>
        <d v="2021-04-21T14:13:57"/>
        <d v="2021-04-21T14:22:34"/>
        <d v="2021-04-21T15:07:54"/>
        <d v="2021-04-21T15:19:31"/>
        <d v="2021-04-21T17:13:34"/>
        <d v="2021-04-21T17:15:34"/>
        <d v="2021-04-21T17:19:35"/>
        <d v="2021-04-22T12:21:58"/>
        <d v="2021-04-22T16:04:14"/>
        <d v="2021-04-22T16:54:40"/>
        <d v="2021-04-22T16:55:46"/>
        <d v="2021-04-22T17:14:34"/>
        <d v="2021-04-23T10:42:42"/>
        <d v="2021-04-23T11:46:47"/>
        <d v="2021-04-23T12:51:53"/>
        <d v="2021-04-23T13:47:11"/>
        <d v="2021-04-23T13:56:09"/>
        <d v="2021-04-23T14:10:08"/>
        <d v="2021-04-23T15:13:45"/>
        <d v="2021-04-23T16:53:46"/>
        <d v="2021-04-23T16:54:56"/>
        <d v="2021-04-23T16:58:37"/>
        <d v="2021-04-24T09:06:55"/>
        <d v="2021-04-24T10:51:33"/>
        <d v="2021-04-24T12:08:38"/>
        <d v="2021-04-24T13:13:57"/>
        <d v="2021-04-26T13:02:48"/>
        <d v="2021-04-27T11:37:59"/>
        <d v="2021-04-27T15:36:06"/>
        <d v="2021-04-27T15:39:40"/>
        <d v="2021-04-27T15:40:34"/>
        <d v="2021-04-27T15:40:44"/>
        <d v="2021-04-27T15:41:45"/>
        <d v="2021-04-27T16:43:13"/>
        <d v="2021-04-27T16:44:30"/>
        <d v="2021-04-27T16:48:29"/>
        <d v="2021-04-27T17:43:52"/>
        <d v="2021-04-27T17:45:54"/>
        <d v="2021-04-27T18:14:39"/>
        <d v="2021-04-28T09:04:33"/>
        <d v="2021-04-28T09:05:29"/>
        <d v="2021-04-28T10:11:36"/>
        <d v="2021-04-28T10:56:54"/>
        <d v="2021-04-28T11:03:21"/>
        <d v="2021-04-28T11:08:38"/>
        <d v="2021-04-28T11:24:41"/>
        <d v="2021-04-28T11:38:27"/>
        <d v="2021-04-28T12:15:05"/>
        <d v="2021-04-28T15:03:34"/>
        <d v="2021-04-28T16:11:35"/>
        <d v="2021-04-28T16:37:58"/>
        <d v="2021-04-28T16:42:41"/>
        <d v="2021-04-28T16:57:38"/>
        <d v="2021-04-28T17:04:22"/>
        <d v="2021-04-28T17:15:22"/>
        <d v="2021-04-28T17:16:54"/>
        <d v="2021-04-28T17:49:07"/>
        <d v="2021-04-28T18:05:36"/>
        <d v="2021-04-28T18:13:19"/>
        <d v="2021-04-28T18:14:05"/>
        <d v="2021-04-28T18:38:19"/>
        <d v="2021-04-28T19:38:11"/>
        <d v="2021-04-29T09:14:04"/>
        <d v="2021-04-29T10:04:03"/>
        <d v="2021-04-29T10:17:31"/>
        <d v="2021-04-29T10:59:29"/>
        <d v="2021-04-29T12:37:28"/>
        <d v="2021-04-29T13:09:27"/>
        <d v="2021-04-29T14:55:47"/>
        <d v="2021-04-29T16:29:23"/>
        <d v="2021-04-30T11:38:04"/>
        <d v="2021-04-30T12:37:04"/>
        <d v="2021-04-30T17:24:43"/>
        <d v="2021-04-30T17:30:52"/>
        <d v="2021-04-30T17:40:37"/>
        <d v="2021-05-01T13:36:06"/>
        <d v="2021-05-01T13:37:43"/>
        <d v="2021-05-01T14:24:45"/>
        <d v="2021-05-01T15:47:57"/>
        <d v="2021-05-01T15:48:59"/>
        <d v="2021-05-01T16:23:39"/>
        <d v="2021-05-01T16:24:04"/>
        <d v="2021-05-01T17:52:46"/>
        <d v="2021-05-02T16:05:19"/>
        <d v="2021-05-03T10:16:41"/>
        <d v="2021-05-03T11:23:56"/>
        <d v="2021-05-03T11:24:44"/>
        <d v="2021-05-03T11:26:22"/>
        <d v="2021-05-03T12:00:58"/>
        <d v="2021-05-03T12:08:54"/>
        <d v="2021-05-03T15:10:18"/>
        <d v="2021-05-03T16:22:26"/>
        <d v="2021-05-03T17:28:58"/>
        <d v="2021-05-03T17:34:27"/>
        <d v="2021-05-03T17:41:51"/>
        <d v="2021-05-04T13:22:46"/>
        <d v="2021-05-04T13:29:30"/>
        <d v="2021-05-04T13:31:00"/>
        <d v="2021-05-04T13:55:55"/>
        <d v="2021-05-04T14:01:45"/>
        <d v="2021-05-04T14:22:39"/>
        <d v="2021-05-04T14:23:28"/>
        <d v="2021-05-04T14:25:09"/>
        <d v="2021-05-04T15:51:21"/>
        <d v="2021-05-04T16:11:06"/>
        <d v="2021-05-04T16:15:09"/>
        <d v="2021-05-04T17:20:44"/>
        <d v="2021-05-05T08:56:29"/>
        <d v="2021-05-05T09:24:54"/>
        <d v="2021-05-05T09:25:35"/>
        <d v="2021-05-05T09:26:27"/>
        <d v="2021-05-05T09:27:33"/>
        <d v="2021-05-05T09:28:26"/>
        <d v="2021-05-05T10:59:18"/>
        <d v="2021-05-05T12:02:47"/>
        <d v="2021-05-05T13:07:59"/>
        <d v="2021-05-05T16:30:54"/>
        <d v="2021-05-05T17:17:12"/>
        <d v="2021-05-06T12:23:40"/>
        <d v="2021-05-06T12:24:56"/>
        <d v="2021-05-06T12:34:15"/>
        <d v="2021-05-06T12:43:49"/>
        <d v="2021-05-06T14:05:20"/>
        <d v="2021-05-06T15:07:01"/>
        <d v="2021-05-06T15:22:31"/>
        <d v="2021-05-06T15:45:26"/>
        <d v="2021-05-06T15:46:18"/>
        <d v="2021-05-06T17:14:20"/>
        <d v="2021-05-06T17:26:53"/>
        <d v="2021-05-06T17:36:21"/>
        <d v="2021-05-06T17:38:14"/>
        <d v="2021-05-07T10:51:46"/>
        <d v="2021-05-07T11:09:23"/>
        <d v="2021-05-07T11:16:21"/>
        <d v="2021-05-07T11:30:39"/>
        <d v="2021-05-07T11:50:37"/>
        <d v="2021-05-07T12:13:09"/>
        <d v="2021-05-07T13:49:59"/>
        <d v="2021-05-07T14:05:52"/>
        <d v="2021-05-07T16:49:58"/>
        <d v="2021-05-07T17:18:08"/>
        <d v="2021-05-07T17:46:51"/>
        <d v="2021-05-07T17:48:52"/>
        <d v="2021-05-07T18:05:46"/>
        <d v="2021-05-07T18:13:23"/>
        <d v="2021-05-08T09:53:49"/>
        <d v="2021-05-08T14:20:06"/>
        <d v="2021-05-08T15:32:17"/>
        <d v="2021-05-08T16:13:43"/>
        <d v="2021-05-08T16:18:53"/>
        <d v="2021-05-09T13:53:59"/>
        <d v="2021-05-09T13:58:38"/>
        <d v="2021-05-09T14:04:28"/>
        <d v="2021-05-09T14:10:54"/>
        <d v="2021-05-09T16:05:21"/>
        <d v="2021-05-09T16:19:49"/>
        <d v="2021-05-10T11:02:25"/>
        <d v="2021-05-10T12:45:04"/>
        <d v="2021-05-10T14:43:37"/>
        <d v="2021-05-10T14:53:59"/>
        <d v="2021-05-10T15:06:44"/>
        <d v="2021-05-10T15:51:15"/>
        <d v="2021-05-10T15:55:00"/>
        <d v="2021-05-10T17:11:04"/>
        <d v="2021-05-10T17:30:39"/>
        <d v="2021-05-10T17:47:34"/>
        <d v="2021-05-10T17:54:24"/>
        <d v="2021-05-11T09:08:07"/>
        <d v="2021-05-11T09:14:00"/>
        <d v="2021-05-11T10:21:08"/>
        <d v="2021-05-11T10:27:32"/>
        <d v="2021-05-11T10:51:45"/>
        <d v="2021-05-11T12:39:02"/>
        <d v="2021-05-11T12:42:52"/>
        <d v="2021-05-11T12:54:37"/>
        <d v="2021-05-11T12:55:40"/>
        <d v="2021-05-11T12:59:34"/>
        <d v="2021-05-11T13:27:47"/>
        <d v="2021-05-11T13:49:38"/>
        <d v="2021-05-11T13:53:30"/>
        <d v="2021-05-11T14:03:53"/>
        <d v="2021-05-11T16:30:41"/>
        <d v="2021-05-11T16:36:00"/>
        <d v="2021-05-11T17:06:50"/>
        <d v="2021-05-12T10:23:38"/>
        <d v="2021-05-12T10:44:09"/>
        <d v="2021-05-12T10:44:54"/>
        <d v="2021-05-12T12:13:38"/>
        <d v="2021-05-12T12:35:40"/>
        <d v="2021-05-12T12:45:53"/>
        <d v="2021-05-12T12:59:19"/>
        <d v="2021-05-12T13:49:19"/>
        <d v="2021-05-12T16:57:51"/>
        <d v="2021-05-12T17:07:41"/>
        <d v="2021-05-12T17:09:31"/>
        <d v="2021-05-12T18:19:12"/>
        <d v="2021-05-13T10:47:33"/>
        <d v="2021-05-13T11:24:52"/>
        <d v="2021-05-13T11:36:00"/>
        <d v="2021-05-13T11:57:18"/>
        <d v="2021-05-13T11:58:08"/>
        <d v="2021-05-13T12:00:14"/>
        <d v="2021-05-13T12:00:58"/>
        <d v="2021-05-13T12:01:59"/>
        <d v="2021-05-13T12:10:33"/>
        <d v="2021-05-13T12:33:29"/>
        <d v="2021-05-13T12:42:05"/>
        <d v="2021-05-13T12:54:46"/>
        <d v="2021-05-13T15:48:14"/>
        <d v="2021-05-13T17:45:46"/>
        <d v="2021-05-14T10:09:04"/>
        <d v="2021-05-14T10:12:05"/>
        <d v="2021-05-14T10:34:20"/>
        <d v="2021-05-14T10:36:11"/>
        <d v="2021-05-14T10:37:34"/>
        <d v="2021-05-14T15:20:36"/>
        <d v="2021-05-14T17:00:32"/>
        <d v="2021-05-15T12:58:50"/>
        <d v="2021-05-15T13:07:36"/>
        <d v="2021-05-15T17:42:55"/>
        <d v="2021-05-16T09:44:27"/>
        <d v="2021-05-16T11:11:49"/>
        <d v="2021-05-16T12:36:27"/>
        <d v="2021-05-16T12:47:12"/>
        <d v="2021-05-16T13:02:54"/>
        <d v="2021-05-16T16:43:14"/>
        <d v="2021-05-16T16:58:22"/>
        <d v="2021-05-17T11:26:57"/>
        <d v="2021-05-17T12:15:51"/>
        <d v="2021-05-17T12:29:40"/>
        <d v="2021-05-17T12:33:19"/>
        <d v="2021-05-17T12:34:03"/>
        <d v="2021-05-17T13:35:36"/>
        <d v="2021-05-17T16:29:15"/>
        <d v="2021-05-17T17:10:40"/>
        <d v="2021-05-17T17:38:55"/>
        <d v="2021-05-17T17:46:17"/>
        <d v="2021-05-17T18:10:45"/>
        <d v="2021-05-17T18:14:11"/>
        <d v="2021-05-18T11:27:35"/>
        <d v="2021-05-18T11:49:18"/>
        <d v="2021-05-18T11:56:25"/>
        <d v="2021-05-18T11:59:23"/>
        <d v="2021-05-18T12:03:57"/>
        <d v="2021-05-18T12:14:03"/>
        <d v="2021-05-18T12:18:46"/>
        <d v="2021-05-18T12:38:51"/>
        <d v="2021-05-18T12:39:47"/>
        <d v="2021-05-18T12:57:39"/>
        <d v="2021-05-18T14:46:46"/>
        <d v="2021-05-18T14:48:24"/>
        <d v="2021-05-18T14:49:14"/>
        <d v="2021-05-18T14:51:32"/>
        <d v="2021-05-18T16:12:13"/>
        <d v="2021-05-18T16:27:35"/>
        <d v="2021-05-18T16:28:20"/>
        <d v="2021-05-18T16:29:13"/>
        <d v="2021-05-18T16:36:54"/>
        <d v="2021-05-18T16:40:52"/>
        <d v="2021-05-18T17:18:45"/>
        <d v="2021-05-18T17:22:57"/>
        <d v="2021-05-18T17:29:28"/>
        <d v="2021-05-18T17:32:44"/>
        <d v="2021-05-18T17:37:40"/>
        <d v="2021-05-18T17:40:25"/>
        <d v="2021-05-18T17:41:48"/>
        <d v="2021-05-18T17:43:42"/>
        <d v="2021-05-18T17:46:50"/>
        <d v="2021-05-18T17:50:52"/>
        <d v="2021-05-18T17:51:55"/>
        <d v="2021-05-18T17:54:37"/>
        <d v="2021-05-18T17:59:23"/>
        <d v="2021-05-18T18:01:28"/>
        <d v="2021-05-18T18:02:05"/>
        <d v="2021-05-18T18:06:32"/>
        <d v="2021-05-18T18:09:26"/>
        <d v="2021-05-18T18:13:39"/>
        <d v="2021-05-19T09:49:23"/>
        <d v="2021-05-19T10:47:51"/>
        <d v="2021-05-19T10:50:46"/>
        <d v="2021-05-19T11:20:39"/>
        <d v="2021-05-19T11:29:27"/>
        <d v="2021-05-19T11:47:27"/>
        <d v="2021-05-19T11:48:17"/>
        <d v="2021-05-19T11:50:45"/>
        <d v="2021-05-19T11:54:15"/>
        <d v="2021-05-19T11:55:06"/>
        <d v="2021-05-19T11:56:42"/>
        <d v="2021-05-19T12:50:52"/>
        <d v="2021-05-19T12:52:47"/>
        <d v="2021-05-19T14:06:21"/>
        <d v="2021-05-19T17:19:09"/>
        <d v="2021-05-19T17:38:28"/>
        <d v="2021-05-19T17:40:30"/>
        <d v="2021-05-19T17:59:10"/>
        <d v="2021-05-19T18:00:27"/>
        <d v="2021-05-19T18:10:49"/>
        <d v="2021-05-19T18:12:02"/>
        <d v="2021-05-20T09:17:24"/>
        <d v="2021-05-20T09:31:25"/>
        <d v="2021-05-20T09:51:02"/>
        <d v="2021-05-20T09:58:39"/>
        <d v="2021-05-20T10:10:52"/>
        <d v="2021-05-20T13:27:54"/>
        <d v="2021-05-20T13:32:58"/>
        <d v="2021-05-20T15:00:26"/>
        <d v="2021-05-21T09:08:54"/>
        <d v="2021-05-21T09:17:47"/>
        <d v="2021-05-21T10:53:56"/>
        <d v="2021-05-21T11:11:57"/>
        <d v="2021-05-21T11:14:35"/>
        <d v="2021-05-21T12:11:13"/>
        <d v="2021-05-21T12:13:44"/>
        <d v="2021-05-21T12:14:27"/>
        <d v="2021-05-21T12:17:04"/>
        <d v="2021-05-21T13:19:36"/>
        <d v="2021-05-21T14:28:24"/>
        <d v="2021-05-21T14:33:00"/>
        <d v="2021-05-21T14:38:31"/>
        <d v="2021-05-21T15:15:03"/>
        <d v="2021-05-21T15:27:27"/>
        <d v="2021-05-21T15:28:33"/>
        <d v="2021-05-21T15:30:03"/>
        <d v="2021-05-21T15:38:46"/>
        <d v="2021-05-21T16:10:12"/>
        <d v="2021-05-22T09:24:10"/>
        <d v="2021-05-22T09:52:30"/>
        <d v="2021-05-22T09:53:03"/>
        <d v="2021-05-22T09:53:48"/>
        <d v="2021-05-22T09:56:19"/>
        <d v="2021-05-22T09:57:36"/>
        <d v="2021-05-22T09:58:08"/>
        <d v="2021-05-22T10:12:58"/>
        <d v="2021-05-22T10:13:59"/>
        <d v="2021-05-22T10:28:18"/>
        <d v="2021-05-22T10:39:39"/>
        <d v="2021-05-22T10:43:39"/>
        <d v="2021-05-22T11:24:21"/>
        <d v="2021-05-22T15:36:09"/>
        <d v="2021-05-22T15:56:49"/>
        <d v="2021-05-22T15:58:48"/>
        <d v="2021-05-22T16:02:45"/>
        <d v="2021-05-22T16:04:39"/>
        <d v="2021-05-22T16:06:14"/>
        <d v="2021-05-22T16:16:37"/>
        <d v="2021-05-22T16:17:12"/>
        <d v="2021-05-22T16:20:53"/>
        <d v="2021-05-22T16:28:49"/>
        <d v="2021-05-22T16:29:18"/>
        <d v="2021-05-22T16:50:48"/>
        <d v="2021-05-22T16:55:13"/>
        <d v="2021-05-22T16:55:42"/>
        <d v="2021-05-22T16:55:44"/>
        <d v="2021-05-22T16:56:24"/>
        <d v="2021-05-22T16:56:52"/>
        <d v="2021-05-22T17:16:01"/>
        <d v="2021-05-22T17:16:30"/>
        <d v="2021-05-22T17:38:25"/>
        <d v="2021-05-22T17:38:57"/>
        <d v="2021-05-22T17:46:28"/>
        <d v="2021-05-22T17:48:01"/>
        <d v="2021-05-22T17:49:00"/>
        <d v="2021-05-23T10:55:19"/>
        <d v="2021-05-23T10:55:52"/>
        <d v="2021-05-23T11:01:09"/>
        <d v="2021-05-23T11:01:40"/>
        <d v="2021-05-23T11:09:41"/>
        <d v="2021-05-23T11:10:07"/>
        <d v="2021-05-23T11:18:16"/>
        <d v="2021-05-23T11:19:29"/>
        <d v="2021-05-23T16:01:56"/>
        <d v="2021-05-23T16:02:56"/>
        <d v="2021-05-23T16:11:09"/>
        <d v="2021-05-23T16:11:38"/>
        <d v="2021-05-23T16:14:06"/>
        <d v="2021-05-23T16:17:27"/>
        <d v="2021-05-23T16:21:39"/>
        <d v="2021-05-23T16:22:17"/>
        <d v="2021-05-23T16:22:50"/>
        <d v="2021-05-23T16:24:59"/>
        <d v="2021-05-23T16:25:22"/>
        <d v="2021-05-23T16:26:15"/>
        <d v="2021-05-23T16:30:25"/>
        <d v="2021-05-23T16:30:47"/>
        <d v="2021-05-23T16:31:18"/>
        <d v="2021-05-23T16:36:42"/>
        <d v="2021-05-23T16:37:14"/>
        <d v="2021-05-23T16:37:48"/>
        <d v="2021-05-24T09:55:58"/>
        <d v="2021-05-24T11:42:30"/>
        <d v="2021-05-24T12:00:30"/>
        <d v="2021-05-24T13:24:59"/>
        <d v="2021-05-24T14:39:43"/>
        <d v="2021-05-24T16:34:04"/>
        <d v="2021-05-25T10:24:31"/>
        <d v="2021-05-25T10:26:05"/>
        <d v="2021-05-25T10:28:38"/>
        <d v="2021-05-25T10:32:04"/>
        <d v="2021-05-25T10:33:58"/>
        <d v="2021-05-25T10:36:51"/>
        <d v="2021-05-25T10:38:58"/>
        <d v="2021-05-25T10:39:40"/>
        <d v="2021-05-25T10:48:47"/>
        <d v="2021-05-25T12:31:19"/>
        <d v="2021-05-25T12:50:20"/>
        <d v="2021-05-25T13:05:51"/>
        <d v="2021-05-25T13:05:55"/>
        <d v="2021-05-25T13:09:30"/>
        <d v="2021-05-25T14:04:08"/>
        <d v="2021-05-25T14:12:52"/>
        <d v="2021-05-25T16:21:58"/>
        <d v="2021-05-25T16:30:28"/>
        <d v="2021-05-25T17:36:05"/>
        <d v="2021-05-26T10:03:42"/>
        <d v="2021-05-26T10:12:20"/>
        <d v="2021-05-26T10:13:40"/>
        <d v="2021-05-26T10:32:13"/>
        <d v="2021-05-26T10:42:25"/>
        <d v="2021-05-26T10:47:11"/>
        <d v="2021-05-26T11:08:35"/>
        <d v="2021-05-26T11:26:30"/>
        <d v="2021-05-26T12:21:06"/>
        <d v="2021-05-26T12:23:34"/>
        <d v="2021-05-26T12:23:38"/>
        <d v="2021-05-26T12:24:15"/>
        <d v="2021-05-26T12:24:52"/>
        <d v="2021-05-26T12:27:26"/>
        <d v="2021-05-26T12:27:50"/>
        <d v="2021-05-26T12:28:00"/>
        <d v="2021-05-26T12:28:35"/>
        <d v="2021-05-26T12:32:48"/>
        <d v="2021-05-26T12:33:54"/>
        <d v="2021-05-26T12:34:18"/>
        <d v="2021-05-26T12:36:45"/>
        <d v="2021-05-26T12:39:51"/>
        <d v="2021-05-26T12:40:50"/>
        <d v="2021-05-26T12:42:39"/>
        <d v="2021-05-26T12:48:51"/>
        <d v="2021-05-26T12:49:16"/>
        <d v="2021-05-26T12:49:41"/>
        <d v="2021-05-26T12:56:35"/>
        <d v="2021-05-26T13:00:58"/>
        <d v="2021-05-26T13:04:49"/>
        <d v="2021-05-26T13:10:13"/>
        <d v="2021-05-26T13:10:57"/>
        <d v="2021-05-26T13:15:53"/>
        <d v="2021-05-26T13:28:55"/>
        <d v="2021-05-26T13:33:14"/>
        <d v="2021-05-26T14:04:48"/>
        <d v="2021-05-26T14:53:16"/>
        <d v="2021-05-26T15:36:34"/>
        <d v="2021-05-26T16:09:36"/>
        <d v="2021-05-26T16:17:59"/>
        <d v="2021-05-26T16:25:30"/>
        <d v="2021-05-26T16:37:29"/>
        <d v="2021-05-27T10:58:29"/>
        <d v="2021-05-27T10:59:57"/>
        <d v="2021-05-27T13:40:51"/>
        <d v="2021-05-27T14:41:41"/>
        <d v="2021-05-27T17:47:59"/>
        <d v="2021-05-27T17:54:31"/>
        <d v="2021-05-27T17:59:19"/>
        <d v="2021-05-28T09:03:48"/>
        <d v="2021-05-28T10:03:48"/>
        <d v="2021-05-28T10:05:42"/>
        <d v="2021-05-28T10:11:08"/>
        <d v="2021-05-28T10:38:24"/>
        <d v="2021-05-28T10:59:05"/>
        <d v="2021-05-28T11:23:41"/>
        <d v="2021-05-28T11:31:21"/>
        <d v="2021-05-28T11:46:42"/>
        <d v="2021-05-28T12:50:39"/>
        <d v="2021-05-28T12:57:22"/>
        <d v="2021-05-28T13:03:07"/>
        <d v="2021-05-28T13:14:13"/>
        <d v="2021-05-28T15:22:05"/>
        <d v="2021-05-28T16:22:57"/>
        <d v="2021-05-28T16:24:32"/>
        <d v="2021-05-28T16:29:33"/>
        <d v="2021-05-28T16:31:09"/>
        <d v="2021-05-28T16:52:31"/>
        <d v="2021-05-29T09:55:07"/>
        <d v="2021-05-29T10:55:43"/>
        <d v="2021-05-29T11:43:41"/>
        <d v="2021-05-29T12:46:04"/>
        <d v="2021-05-29T12:47:53"/>
        <d v="2021-05-29T12:48:35"/>
        <d v="2021-05-29T12:48:41"/>
        <d v="2021-05-29T13:26:58"/>
        <d v="2021-05-29T15:14:24"/>
        <d v="2021-05-29T16:57:56"/>
        <d v="2021-05-29T17:15:06"/>
        <d v="2021-05-29T17:17:14"/>
        <d v="2021-05-29T17:24:59"/>
        <d v="2021-05-29T17:38:45"/>
        <d v="2021-05-29T17:39:43"/>
        <d v="2021-05-29T17:48:46"/>
        <d v="2021-05-29T17:52:47"/>
        <d v="2021-05-29T17:54:14"/>
        <d v="2021-05-29T18:24:22"/>
        <d v="2021-05-29T18:26:33"/>
        <d v="2021-05-30T09:04:51"/>
        <d v="2021-05-30T09:40:37"/>
        <d v="2021-05-30T09:41:25"/>
        <d v="2021-05-30T09:50:16"/>
        <d v="2021-05-30T09:51:12"/>
        <d v="2021-05-30T10:17:15"/>
        <d v="2021-05-30T13:04:48"/>
        <d v="2021-05-30T16:40:39"/>
        <d v="2021-05-30T16:46:34"/>
        <d v="2021-05-30T17:00:18"/>
        <d v="2021-05-30T17:00:55"/>
        <d v="2021-05-30T17:16:42"/>
        <d v="2021-05-30T17:27:59"/>
        <d v="2021-05-31T08:59:53"/>
        <d v="2021-05-31T10:32:57"/>
        <d v="2021-05-31T11:10:37"/>
        <d v="2021-05-31T11:25:21"/>
        <d v="2021-05-31T12:16:35"/>
        <d v="2021-05-31T12:16:39"/>
        <d v="2021-05-31T12:18:11"/>
        <d v="2021-05-31T12:31:42"/>
        <d v="2021-05-31T12:37:31"/>
        <d v="2021-05-31T12:38:08"/>
        <d v="2021-05-31T12:40:19"/>
        <d v="2021-05-31T13:07:32"/>
        <d v="2021-05-31T13:28:04"/>
        <d v="2021-05-31T13:46:08"/>
        <d v="2021-05-31T13:47:26"/>
        <d v="2021-05-31T14:16:18"/>
        <d v="2021-05-31T15:45:22"/>
        <d v="2021-05-31T16:07:47"/>
        <d v="2021-05-31T16:28:11"/>
        <d v="2021-05-31T16:29:37"/>
        <d v="2021-05-31T16:33:21"/>
        <d v="2021-05-31T16:37:22"/>
        <d v="2021-05-31T17:58:13"/>
        <d v="2021-05-31T18:11:29"/>
        <d v="2021-06-01T11:31:31"/>
        <d v="2021-06-01T13:44:50"/>
        <d v="2021-06-01T15:55:54"/>
        <d v="2021-06-01T16:22:06"/>
        <d v="2021-06-01T16:53:36"/>
        <d v="2021-06-01T17:25:46"/>
        <d v="2021-06-01T17:26:17"/>
        <d v="2021-06-01T17:35:00"/>
        <d v="2021-06-01T17:35:59"/>
        <d v="2021-06-02T13:43:51"/>
        <d v="2021-06-02T13:44:00"/>
        <d v="2021-06-02T13:47:26"/>
        <d v="2021-06-02T13:48:00"/>
        <d v="2021-06-02T16:10:27"/>
        <d v="2021-06-02T18:22:42"/>
        <d v="2021-06-02T18:26:53"/>
        <d v="2021-06-02T18:31:04"/>
        <d v="2021-06-03T11:43:16"/>
        <d v="2021-06-03T12:18:00"/>
        <d v="2021-06-03T12:21:24"/>
        <d v="2021-06-03T13:07:09"/>
        <d v="2021-06-03T16:14:46"/>
        <d v="2021-06-03T16:18:23"/>
        <d v="2021-06-03T16:21:29"/>
        <d v="2021-06-03T16:22:25"/>
        <d v="2021-06-03T16:28:22"/>
        <d v="2021-06-03T17:09:48"/>
        <d v="2021-06-03T17:23:41"/>
        <d v="2021-06-04T14:11:34"/>
        <d v="2021-06-04T16:23:09"/>
        <d v="2021-06-04T16:58:26"/>
        <d v="2021-06-04T17:09:13"/>
        <d v="2021-06-04T17:10:25"/>
        <d v="2021-06-04T17:21:32"/>
        <d v="2021-06-04T17:56:22"/>
        <d v="2021-06-04T17:57:32"/>
        <d v="2021-06-04T18:10:01"/>
        <d v="2021-06-04T18:22:04"/>
        <d v="2021-06-04T18:23:02"/>
        <d v="2021-06-04T18:55:06"/>
        <d v="2021-06-04T18:56:52"/>
        <d v="2021-06-04T19:08:21"/>
        <d v="2021-06-04T19:09:54"/>
        <d v="2021-06-04T19:21:08"/>
        <d v="2021-06-04T19:33:50"/>
        <d v="2021-06-04T19:44:21"/>
        <d v="2021-06-05T09:56:14"/>
        <d v="2021-06-05T12:21:42"/>
        <d v="2021-06-05T18:03:45"/>
        <d v="2021-06-06T10:22:55"/>
        <d v="2021-06-06T10:24:53"/>
        <d v="2021-06-06T11:25:24"/>
        <d v="2021-06-06T12:18:52"/>
        <d v="2021-06-06T12:22:50"/>
        <d v="2021-06-06T12:26:59"/>
        <d v="2021-06-07T09:20:58"/>
        <d v="2021-06-07T10:10:15"/>
        <d v="2021-06-07T12:33:33"/>
        <d v="2021-06-07T16:43:42"/>
        <d v="2021-06-07T18:38:49"/>
        <d v="2021-06-07T18:39:54"/>
        <d v="2021-06-07T18:41:08"/>
        <d v="2021-06-07T18:56:03"/>
        <d v="2021-06-07T18:57:01"/>
        <d v="2021-06-07T18:57:45"/>
        <d v="2021-06-08T10:27:45"/>
        <d v="2021-06-08T10:33:37"/>
        <d v="2021-06-08T10:49:17"/>
        <d v="2021-06-08T13:05:05"/>
        <d v="2021-06-08T13:12:59"/>
        <d v="2021-06-08T13:20:54"/>
        <d v="2021-06-08T17:03:43"/>
        <d v="2021-06-08T17:46:54"/>
        <d v="2021-06-08T17:57:38"/>
        <d v="2021-06-09T09:52:41"/>
        <d v="2021-06-09T12:34:17"/>
        <d v="2021-06-09T15:58:16"/>
        <d v="2021-06-09T16:12:07"/>
        <d v="2021-06-09T16:12:48"/>
        <d v="2021-06-09T16:19:22"/>
        <d v="2021-06-09T16:48:31"/>
        <d v="2021-06-09T16:52:55"/>
        <d v="2021-06-09T17:06:15"/>
        <d v="2021-06-09T17:11:24"/>
        <d v="2021-06-09T17:12:36"/>
        <d v="2021-06-09T17:15:47"/>
        <d v="2021-06-09T17:22:15"/>
        <d v="2021-06-09T17:26:33"/>
        <d v="2021-06-09T17:28:05"/>
        <d v="2021-06-09T18:12:55"/>
        <d v="2021-06-09T18:16:31"/>
        <d v="2021-06-09T18:17:37"/>
        <d v="2021-06-09T18:45:37"/>
        <d v="2021-06-09T18:46:32"/>
        <d v="2021-06-09T18:47:38"/>
        <d v="2021-06-09T18:48:34"/>
        <d v="2021-06-09T19:20:45"/>
        <d v="2021-06-09T19:21:44"/>
        <d v="2021-06-09T19:22:33"/>
        <d v="2021-06-09T19:32:54"/>
        <d v="2021-06-09T19:45:31"/>
        <d v="2021-06-09T19:46:08"/>
        <d v="2021-06-09T19:57:34"/>
        <d v="2021-06-10T10:26:53"/>
        <d v="2021-06-10T10:31:12"/>
        <d v="2021-06-10T11:11:25"/>
        <d v="2021-06-10T12:18:49"/>
        <d v="2021-06-10T13:14:08"/>
        <d v="2021-06-10T15:17:52"/>
        <d v="2021-06-10T16:20:35"/>
        <d v="2021-06-10T16:45:57"/>
        <d v="2021-06-10T17:12:24"/>
        <d v="2021-06-10T17:25:03"/>
        <d v="2021-06-10T17:25:48"/>
        <d v="2021-06-10T18:09:34"/>
        <d v="2021-06-10T18:11:47"/>
        <d v="2021-06-10T18:13:29"/>
        <d v="2021-06-11T10:19:24"/>
        <d v="2021-06-11T10:20:50"/>
        <d v="2021-06-11T10:22:52"/>
        <d v="2021-06-11T11:05:14"/>
        <d v="2021-06-11T12:06:06"/>
        <d v="2021-06-11T13:33:05"/>
        <d v="2021-06-11T17:18:32"/>
        <d v="2021-06-11T17:33:40"/>
        <d v="2021-06-11T18:25:43"/>
        <d v="2021-06-11T18:27:47"/>
        <d v="2021-06-11T18:28:50"/>
        <d v="2021-06-12T09:41:23"/>
        <d v="2021-06-12T09:42:50"/>
        <d v="2021-06-12T09:49:58"/>
        <d v="2021-06-12T10:16:19"/>
        <d v="2021-06-12T13:38:18"/>
        <d v="2021-06-12T15:43:34"/>
        <d v="2021-06-12T16:56:02"/>
        <d v="2021-06-12T18:37:40"/>
        <d v="2021-06-12T18:39:14"/>
        <d v="2021-06-12T19:23:40"/>
        <d v="2021-06-12T19:24:30"/>
        <d v="2021-06-12T19:41:07"/>
        <d v="2021-06-12T19:49:56"/>
        <d v="2021-06-12T20:01:16"/>
        <d v="2021-06-12T20:10:29"/>
        <d v="2021-06-14T10:00:18"/>
        <d v="2021-06-14T12:37:04"/>
        <d v="2021-06-14T13:28:39"/>
        <d v="2021-06-14T13:30:13"/>
        <d v="2021-06-14T13:54:12"/>
        <d v="2021-06-14T15:38:40"/>
        <d v="2021-06-14T15:59:57"/>
        <d v="2021-06-14T16:03:29"/>
        <d v="2021-06-14T16:27:28"/>
        <d v="2021-06-14T16:59:05"/>
        <d v="2021-06-15T08:43:59"/>
        <d v="2021-06-15T17:09:16"/>
        <d v="2021-06-16T11:18:36"/>
        <d v="2021-06-16T11:19:44"/>
        <d v="2021-06-16T11:45:31"/>
        <d v="2021-06-16T16:00:16"/>
        <d v="2021-06-16T16:16:11"/>
        <d v="2021-06-16T17:03:07"/>
        <d v="2021-06-16T17:35:19"/>
        <d v="2021-06-17T12:02:09"/>
        <d v="2021-06-17T12:05:27"/>
        <d v="2021-06-17T16:47:46"/>
        <d v="2021-06-17T17:32:00"/>
        <d v="2021-06-17T17:40:13"/>
        <d v="2021-06-17T17:51:18"/>
        <d v="2021-06-17T17:58:33"/>
        <d v="2021-06-17T18:14:13"/>
        <d v="2021-06-17T18:14:58"/>
        <d v="2021-06-18T10:36:57"/>
        <d v="2021-06-18T10:41:39"/>
        <d v="2021-06-18T11:16:55"/>
        <d v="2021-06-18T11:24:14"/>
        <d v="2021-06-18T12:22:05"/>
        <d v="2021-06-18T12:28:57"/>
        <d v="2021-06-18T14:59:08"/>
        <d v="2021-06-18T15:05:30"/>
        <d v="2021-06-18T16:59:42"/>
        <d v="2021-06-18T18:17:02"/>
        <d v="2021-06-18T18:27:01"/>
        <d v="2021-06-21T11:49:51"/>
        <d v="2021-06-21T11:58:44"/>
        <d v="2021-06-21T13:10:31"/>
        <d v="2021-06-21T13:11:37"/>
        <d v="2021-06-21T14:43:34"/>
        <d v="2021-06-21T14:48:26"/>
        <d v="2021-06-21T16:53:41"/>
        <d v="2021-06-21T16:56:27"/>
        <d v="2021-06-21T17:10:39"/>
        <d v="2021-06-21T17:14:52"/>
        <d v="2021-06-21T17:29:22"/>
        <d v="2021-06-21T17:33:19"/>
        <d v="2021-06-21T17:53:23"/>
        <d v="2021-06-21T18:02:06"/>
        <d v="2021-06-21T18:15:46"/>
        <d v="2021-06-21T18:19:17"/>
        <d v="2021-06-21T18:23:27"/>
        <d v="2021-06-21T18:27:24"/>
        <d v="2021-06-21T18:28:11"/>
        <d v="2021-06-21T18:44:22"/>
        <d v="2021-06-22T11:45:38"/>
        <d v="2021-06-22T12:02:11"/>
        <d v="2021-06-22T12:09:36"/>
        <d v="2021-06-22T12:18:36"/>
        <d v="2021-06-22T12:19:53"/>
        <d v="2021-06-22T12:55:51"/>
        <d v="2021-06-22T15:21:18"/>
        <d v="2021-06-22T15:26:22"/>
        <d v="2021-06-22T15:54:55"/>
        <d v="2021-06-22T17:10:27"/>
        <d v="2021-06-22T17:23:48"/>
        <d v="2021-06-22T17:27:47"/>
        <d v="2021-06-22T17:30:19"/>
        <d v="2021-06-22T17:38:07"/>
        <d v="2021-06-22T17:39:29"/>
        <d v="2021-06-22T17:39:39"/>
        <d v="2021-06-22T17:51:36"/>
        <d v="2021-06-22T18:04:25"/>
        <d v="2021-06-22T18:09:56"/>
        <d v="2021-06-22T18:19:29"/>
        <d v="2021-06-22T18:23:52"/>
        <d v="2021-06-22T18:35:12"/>
        <d v="2021-06-22T18:38:50"/>
        <d v="2021-06-22T18:42:11"/>
        <d v="2021-06-23T12:41:12"/>
        <d v="2021-06-23T16:20:10"/>
        <d v="2021-06-23T16:42:25"/>
        <d v="2021-06-23T16:43:20"/>
        <d v="2021-06-23T17:16:36"/>
        <d v="2021-06-23T17:41:12"/>
        <d v="2021-06-23T18:05:03"/>
        <d v="2021-06-24T10:50:14"/>
        <d v="2021-06-24T10:51:49"/>
        <d v="2021-06-24T11:53:45"/>
        <d v="2021-06-24T11:55:35"/>
        <d v="2021-06-24T14:57:33"/>
        <d v="2021-06-24T14:59:16"/>
        <d v="2021-06-24T14:59:34"/>
        <d v="2021-06-24T15:16:58"/>
        <d v="2021-06-24T15:17:54"/>
        <d v="2021-06-24T17:50:40"/>
        <d v="2021-06-24T18:00:40"/>
        <d v="2021-06-25T09:28:14"/>
        <d v="2021-06-25T12:20:28"/>
        <d v="2021-06-25T14:10:15"/>
        <d v="2021-06-25T14:17:19"/>
        <d v="2021-06-25T16:27:42"/>
        <d v="2021-06-25T16:49:14"/>
        <d v="2021-06-25T16:59:21"/>
        <d v="2021-06-25T17:05:54"/>
        <d v="2021-06-26T11:20:09"/>
        <d v="2021-06-26T11:23:18"/>
        <d v="2021-06-26T11:54:28"/>
        <d v="2021-06-26T11:57:51"/>
        <d v="2021-06-26T12:11:40"/>
        <d v="2021-06-26T16:52:35"/>
        <d v="2021-06-27T13:19:59"/>
        <d v="2021-06-27T13:23:30"/>
        <d v="2021-06-27T13:44:33"/>
        <d v="2021-06-27T13:49:32"/>
        <d v="2021-06-27T13:57:54"/>
        <d v="2021-06-27T14:02:54"/>
        <d v="2021-06-28T14:11:51"/>
        <d v="2021-06-28T15:33:56"/>
        <d v="2021-06-28T15:41:00"/>
        <d v="2021-06-28T15:56:37"/>
        <d v="2021-06-28T16:36:32"/>
        <d v="2021-06-28T16:49:15"/>
        <d v="2021-06-28T17:13:32"/>
        <d v="2021-06-28T17:55:17"/>
        <d v="2021-06-28T18:04:28"/>
        <d v="2021-06-28T18:05:42"/>
        <d v="2021-06-28T18:06:42"/>
        <d v="2021-06-28T18:07:31"/>
        <d v="2021-06-28T18:12:16"/>
        <d v="2021-06-28T18:14:49"/>
        <d v="2021-06-28T18:22:17"/>
        <d v="2021-06-28T18:23:46"/>
        <d v="2021-06-28T18:25:48"/>
        <d v="2021-06-28T18:45:32"/>
        <d v="2021-06-28T18:46:19"/>
        <d v="2021-06-29T10:49:37"/>
        <d v="2021-06-29T11:57:14"/>
        <d v="2021-06-29T12:44:24"/>
        <d v="2021-06-29T13:44:20"/>
        <d v="2021-06-29T15:38:42"/>
        <d v="2021-06-29T15:54:45"/>
        <d v="2021-06-29T16:49:04"/>
        <d v="2021-06-29T17:04:32"/>
        <d v="2021-06-29T17:21:08"/>
        <d v="2021-06-29T17:37:51"/>
        <d v="2021-06-29T18:13:58"/>
        <d v="2021-06-29T18:37:48"/>
        <d v="2021-06-30T09:14:53"/>
        <d v="2021-06-30T11:48:47"/>
        <d v="2021-06-30T12:08:48"/>
        <d v="2021-06-30T16:25:46"/>
        <d v="2021-06-30T16:59:27"/>
        <d v="2021-06-30T17:17:34"/>
        <d v="2021-06-30T17:18:50"/>
        <d v="2021-06-30T17:23:46"/>
        <d v="2021-06-30T18:04:24"/>
        <d v="2021-07-01T10:26:06"/>
        <d v="2021-07-01T11:18:48"/>
        <d v="2021-07-01T11:35:38"/>
        <d v="2021-07-01T12:53:47"/>
        <d v="2021-07-01T13:07:41"/>
        <d v="2021-07-01T16:15:31"/>
        <d v="2021-07-01T16:21:27"/>
        <d v="2021-07-01T16:23:37"/>
        <d v="2021-07-01T16:28:12"/>
        <d v="2021-07-01T16:32:21"/>
        <d v="2021-07-01T16:42:54"/>
        <d v="2021-07-01T17:05:15"/>
        <d v="2021-07-01T17:09:58"/>
        <d v="2021-07-01T17:15:59"/>
        <d v="2021-07-01T17:18:58"/>
        <d v="2021-07-01T17:20:59"/>
        <d v="2021-07-01T17:35:46"/>
        <d v="2021-07-01T17:48:15"/>
        <d v="2021-07-01T17:50:16"/>
        <d v="2021-07-01T18:02:43"/>
        <d v="2021-07-02T10:46:10"/>
        <d v="2021-07-02T11:11:10"/>
        <d v="2021-07-02T12:45:42"/>
        <d v="2021-07-02T16:47:23"/>
        <d v="2021-07-02T17:34:02"/>
        <d v="2021-07-02T17:41:14"/>
        <d v="2021-07-02T18:10:37"/>
        <d v="2021-07-02T18:19:34"/>
        <d v="2021-07-02T18:33:33"/>
        <d v="2021-07-02T18:53:27"/>
        <d v="2021-07-02T18:55:37"/>
        <d v="2021-07-02T19:10:54"/>
        <d v="2021-07-02T19:15:13"/>
        <d v="2021-07-03T10:18:34"/>
        <d v="2021-07-03T10:43:03"/>
        <d v="2021-07-03T10:59:26"/>
        <d v="2021-07-03T11:17:49"/>
        <d v="2021-07-03T11:35:06"/>
        <d v="2021-07-03T11:40:38"/>
        <d v="2021-07-03T11:44:27"/>
        <d v="2021-07-03T12:21:38"/>
        <d v="2021-07-03T12:22:37"/>
        <d v="2021-07-03T18:38:01"/>
        <d v="2021-07-05T12:21:47"/>
        <d v="2021-07-05T12:36:49"/>
        <d v="2021-07-05T12:39:30"/>
        <d v="2021-07-05T15:05:35"/>
        <d v="2021-07-05T17:35:49"/>
        <d v="2021-07-05T17:51:33"/>
        <d v="2021-07-05T17:58:34"/>
        <d v="2021-07-05T18:10:45"/>
        <d v="2021-07-05T18:21:13"/>
        <d v="2021-07-05T18:22:10"/>
        <d v="2021-07-05T18:28:13"/>
        <d v="2021-07-05T18:35:50"/>
        <d v="2021-07-05T18:38:43"/>
        <d v="2021-07-05T18:40:53"/>
        <d v="2021-07-05T18:51:34"/>
        <d v="2021-07-05T18:52:39"/>
        <d v="2021-07-05T18:52:41"/>
        <d v="2021-07-05T18:58:14"/>
        <d v="2021-07-06T14:42:12"/>
        <d v="2021-07-06T15:43:36"/>
        <d v="2021-07-06T15:49:24"/>
        <d v="2021-07-06T15:53:03"/>
        <d v="2021-07-06T16:05:28"/>
        <d v="2021-07-06T16:07:21"/>
        <d v="2021-07-06T16:09:31"/>
        <d v="2021-07-06T16:33:49"/>
        <d v="2021-07-06T16:49:26"/>
        <d v="2021-07-06T17:12:20"/>
        <d v="2021-07-06T17:27:38"/>
        <d v="2021-07-06T17:29:21"/>
        <d v="2021-07-06T17:37:17"/>
        <d v="2021-07-06T17:49:02"/>
        <d v="2021-07-06T17:50:06"/>
        <d v="2021-07-06T17:59:50"/>
        <d v="2021-07-06T18:04:44"/>
        <d v="2021-07-07T09:39:09"/>
        <d v="2021-07-07T10:08:58"/>
        <d v="2021-07-07T10:37:55"/>
        <d v="2021-07-07T11:13:52"/>
        <d v="2021-07-07T12:57:14"/>
        <d v="2021-07-07T16:20:24"/>
        <d v="2021-07-07T16:26:59"/>
        <d v="2021-07-07T16:38:35"/>
        <d v="2021-07-07T16:39:17"/>
        <d v="2021-07-07T16:40:43"/>
        <d v="2021-07-07T16:56:14"/>
        <d v="2021-07-07T17:01:50"/>
        <d v="2021-07-07T17:22:14"/>
        <d v="2021-07-07T17:37:59"/>
        <d v="2021-07-07T17:41:58"/>
        <d v="2021-07-07T17:48:56"/>
        <d v="2021-07-07T17:53:55"/>
        <d v="2021-07-07T17:54:44"/>
        <d v="2021-07-07T17:56:15"/>
        <d v="2021-07-07T18:22:55"/>
        <d v="2021-07-07T18:24:20"/>
        <d v="2021-07-07T18:25:13"/>
        <d v="2021-07-07T18:26:44"/>
        <d v="2021-07-07T18:33:01"/>
        <d v="2021-07-07T18:33:41"/>
        <d v="2021-07-07T18:42:16"/>
        <d v="2021-07-07T18:42:46"/>
        <d v="2021-07-07T18:43:44"/>
        <d v="2021-07-08T11:21:46"/>
        <d v="2021-07-08T12:56:02"/>
        <d v="2021-07-08T15:17:23"/>
        <d v="2021-07-08T16:33:19"/>
        <d v="2021-07-08T17:34:19"/>
        <d v="2021-07-08T17:40:47"/>
        <d v="2021-07-08T17:47:05"/>
        <d v="2021-07-08T17:48:10"/>
        <d v="2021-07-09T10:30:07"/>
        <d v="2021-07-09T10:43:15"/>
        <d v="2021-07-09T10:49:50"/>
        <d v="2021-07-09T12:48:39"/>
        <d v="2021-07-09T12:52:02"/>
        <d v="2021-07-09T13:32:35"/>
        <d v="2021-07-09T14:14:54"/>
        <d v="2021-07-09T14:37:03"/>
        <d v="2021-07-09T16:10:03"/>
        <d v="2021-07-09T16:31:31"/>
        <d v="2021-07-09T17:04:15"/>
        <d v="2021-07-09T17:38:58"/>
        <d v="2021-07-09T17:50:28"/>
        <d v="2021-07-09T17:52:34"/>
        <d v="2021-07-10T10:29:24"/>
        <d v="2021-07-10T10:30:51"/>
        <d v="2021-07-10T10:32:17"/>
        <d v="2021-07-10T10:34:33"/>
        <d v="2021-07-10T14:15:09"/>
        <d v="2021-07-10T14:33:14"/>
        <d v="2021-07-10T14:48:07"/>
        <d v="2021-07-10T15:00:46"/>
        <d v="2021-07-10T15:06:33"/>
        <d v="2021-07-10T16:38:21"/>
        <d v="2021-07-11T09:20:34"/>
        <d v="2021-07-11T10:37:26"/>
        <d v="2021-07-11T11:09:54"/>
        <d v="2021-07-11T11:29:03"/>
        <d v="2021-07-11T11:29:56"/>
        <d v="2021-07-11T11:31:44"/>
        <d v="2021-07-11T12:26:53"/>
        <d v="2021-07-11T12:37:49"/>
        <d v="2021-07-11T13:01:08"/>
        <d v="2021-07-11T13:20:21"/>
        <d v="2021-07-11T16:41:36"/>
        <d v="2021-07-11T16:54:04"/>
        <d v="2021-07-11T17:09:32"/>
        <d v="2021-07-11T17:19:41"/>
        <d v="2021-07-12T16:26:58"/>
        <d v="2021-07-12T16:31:29"/>
        <d v="2021-07-12T16:33:38"/>
        <d v="2021-07-12T16:34:27"/>
        <d v="2021-07-12T18:17:04"/>
        <d v="2021-07-12T18:25:38"/>
        <d v="2021-07-12T18:27:44"/>
        <d v="2021-07-13T10:53:03"/>
        <d v="2021-07-13T11:01:16"/>
        <d v="2021-07-13T11:03:58"/>
        <d v="2021-07-13T14:41:43"/>
        <d v="2021-07-13T16:26:13"/>
        <d v="2021-07-13T17:36:34"/>
        <d v="2021-07-13T17:44:47"/>
        <d v="2021-07-13T17:51:53"/>
        <d v="2021-07-13T18:16:37"/>
        <d v="2021-07-13T18:28:29"/>
        <d v="2021-07-13T18:29:48"/>
        <d v="2021-07-13T18:38:35"/>
        <d v="2021-07-13T18:39:55"/>
        <d v="2021-07-13T18:48:25"/>
        <d v="2021-07-13T18:53:25"/>
        <d v="2021-07-13T18:58:20"/>
        <d v="2021-07-13T19:07:53"/>
        <d v="2021-07-13T19:09:46"/>
        <d v="2021-07-13T19:18:12"/>
        <d v="2021-07-14T09:29:20"/>
        <d v="2021-07-14T10:35:37"/>
        <d v="2021-07-14T11:01:54"/>
        <d v="2021-07-14T11:53:23"/>
        <d v="2021-07-14T12:03:51"/>
        <d v="2021-07-14T12:32:56"/>
        <d v="2021-07-14T12:42:45"/>
        <d v="2021-07-14T14:16:04"/>
        <d v="2021-07-15T12:04:15"/>
        <d v="2021-07-15T12:32:04"/>
        <d v="2021-07-15T12:38:12"/>
        <d v="2021-07-15T13:27:05"/>
        <d v="2021-07-15T16:27:28"/>
        <d v="2021-07-15T16:35:24"/>
        <d v="2021-07-15T16:48:14"/>
        <d v="2021-07-15T16:59:52"/>
        <d v="2021-07-15T17:18:43"/>
        <d v="2021-07-15T17:36:20"/>
        <d v="2021-07-15T17:37:08"/>
        <d v="2021-07-15T17:38:58"/>
        <d v="2021-07-15T17:51:38"/>
        <d v="2021-07-16T09:45:39"/>
        <d v="2021-07-16T09:46:56"/>
        <d v="2021-07-16T10:39:04"/>
        <d v="2021-07-16T10:54:59"/>
        <d v="2021-07-16T11:07:47"/>
        <d v="2021-07-16T11:22:43"/>
        <d v="2021-07-16T11:35:05"/>
        <d v="2021-07-16T11:53:51"/>
        <d v="2021-07-16T12:14:18"/>
        <d v="2021-07-16T12:46:06"/>
        <d v="2021-07-16T12:47:29"/>
        <d v="2021-07-16T12:54:38"/>
        <d v="2021-07-16T16:01:36"/>
        <d v="2021-07-16T16:21:57"/>
        <d v="2021-07-16T16:22:25"/>
        <d v="2021-07-16T17:08:24"/>
        <d v="2021-07-16T17:11:53"/>
        <d v="2021-07-16T17:26:42"/>
        <d v="2021-07-16T17:28:16"/>
        <d v="2021-07-16T17:34:56"/>
        <d v="2021-07-16T17:43:20"/>
        <d v="2021-07-16T17:47:34"/>
        <d v="2021-07-16T17:48:30"/>
        <d v="2021-07-17T11:22:45"/>
        <d v="2021-07-17T14:42:56"/>
        <d v="2021-07-17T15:08:03"/>
        <d v="2021-07-17T15:40:59"/>
        <d v="2021-07-17T15:43:43"/>
        <d v="2021-07-17T17:08:09"/>
        <d v="2021-07-17T17:12:49"/>
        <d v="2021-07-17T17:15:34"/>
        <d v="2021-07-17T17:16:08"/>
        <d v="2021-07-17T17:16:45"/>
        <d v="2021-07-17T17:22:17"/>
        <d v="2021-07-17T17:22:53"/>
        <d v="2021-07-17T17:24:53"/>
        <d v="2021-07-17T17:26:56"/>
        <d v="2021-07-17T17:43:46"/>
        <d v="2021-07-18T11:40:15"/>
        <d v="2021-07-18T11:48:40"/>
        <d v="2021-07-18T12:36:23"/>
        <d v="2021-07-18T13:04:32"/>
        <d v="2021-07-18T15:00:25"/>
        <d v="2021-07-18T15:05:03"/>
        <d v="2021-07-18T15:06:13"/>
        <d v="2021-07-18T15:40:19"/>
        <d v="2021-07-18T15:56:56"/>
        <d v="2021-07-18T16:42:58"/>
        <d v="2021-07-18T16:54:13"/>
        <d v="2021-07-18T17:13:08"/>
        <d v="2021-07-19T10:17:02"/>
        <d v="2021-07-19T10:22:51"/>
        <d v="2021-07-19T10:24:38"/>
        <d v="2021-07-19T10:25:17"/>
        <d v="2021-07-19T10:25:47"/>
        <d v="2021-07-19T10:26:16"/>
        <d v="2021-07-19T10:28:17"/>
        <d v="2021-07-19T10:43:30"/>
        <d v="2021-07-19T10:59:29"/>
        <d v="2021-07-19T12:46:26"/>
        <d v="2021-07-19T14:54:04"/>
        <d v="2021-07-19T15:40:49"/>
        <d v="2021-07-19T16:07:33"/>
        <d v="2021-07-19T16:18:09"/>
        <d v="2021-07-19T16:43:20"/>
        <d v="2021-07-19T17:05:05"/>
        <d v="2021-07-20T08:54:59"/>
        <d v="2021-07-20T09:00:16"/>
        <d v="2021-07-20T09:41:44"/>
        <d v="2021-07-20T09:50:48"/>
        <d v="2021-07-20T12:19:02"/>
        <d v="2021-07-20T12:22:05"/>
        <d v="2021-07-20T17:24:59"/>
        <d v="2021-07-20T17:53:44"/>
        <d v="2021-07-20T18:01:05"/>
        <d v="2021-07-20T18:06:07"/>
        <d v="2021-07-20T18:11:30"/>
        <d v="2021-07-21T09:53:45"/>
        <d v="2021-07-21T10:57:34"/>
        <d v="2021-07-21T10:58:14"/>
        <d v="2021-07-21T10:59:27"/>
        <d v="2021-07-21T11:42:26"/>
        <d v="2021-07-21T11:43:16"/>
        <d v="2021-07-21T15:36:54"/>
        <d v="2021-07-21T15:56:40"/>
        <d v="2021-07-21T16:38:16"/>
        <d v="2021-07-21T16:53:29"/>
        <d v="2021-07-21T16:53:37"/>
        <d v="2021-07-21T16:55:06"/>
        <d v="2021-07-21T16:55:48"/>
        <d v="2021-07-21T16:56:33"/>
        <d v="2021-07-22T10:09:49"/>
        <d v="2021-07-22T10:19:56"/>
        <d v="2021-07-22T10:21:30"/>
        <d v="2021-07-22T10:25:27"/>
        <d v="2021-07-22T10:30:43"/>
        <d v="2021-07-22T10:36:52"/>
        <d v="2021-07-22T11:55:59"/>
        <d v="2021-07-22T12:18:37"/>
        <d v="2021-07-22T12:28:43"/>
        <d v="2021-07-22T12:42:42"/>
        <d v="2021-07-22T12:52:18"/>
        <d v="2021-07-22T12:58:51"/>
        <d v="2021-07-22T16:44:54"/>
        <d v="2021-07-22T16:50:31"/>
        <d v="2021-07-22T17:07:49"/>
        <d v="2021-07-22T17:08:51"/>
        <d v="2021-07-23T12:31:46"/>
        <d v="2021-07-23T17:14:41"/>
        <d v="2021-07-23T17:17:05"/>
        <d v="2021-07-23T17:21:28"/>
        <d v="2021-07-23T17:23:46"/>
        <d v="2021-07-23T17:56:06"/>
        <d v="2021-07-24T16:00:57"/>
        <d v="2021-07-24T16:04:45"/>
        <d v="2021-07-24T16:42:49"/>
        <d v="2021-07-24T16:53:11"/>
        <d v="2021-07-24T17:23:18"/>
        <d v="2021-07-24T17:25:11"/>
        <d v="2021-07-24T17:28:47"/>
        <d v="2021-07-24T17:34:54"/>
        <d v="2021-07-24T17:37:20"/>
        <d v="2021-07-25T09:42:16"/>
        <d v="2021-07-25T15:14:01"/>
        <d v="2021-07-25T15:42:36"/>
        <d v="2021-07-25T15:55:30"/>
        <d v="2021-07-25T15:56:27"/>
        <d v="2021-07-25T17:16:44"/>
        <d v="2021-07-25T17:20:51"/>
        <d v="2021-07-25T17:28:18"/>
        <d v="2021-07-25T17:32:36"/>
        <d v="2021-07-25T17:36:35"/>
        <d v="2021-07-25T17:41:57"/>
        <d v="2021-07-26T13:03:01"/>
        <d v="2021-07-26T17:21:37"/>
        <d v="2021-07-26T17:27:22"/>
        <d v="2021-07-26T17:38:48"/>
        <d v="2021-07-26T17:50:03"/>
        <d v="2021-07-26T17:51:50"/>
        <d v="2021-07-26T17:52:34"/>
        <d v="2021-07-26T17:53:23"/>
        <d v="2021-07-26T17:56:20"/>
        <d v="2021-07-27T11:27:37"/>
        <d v="2021-07-27T11:31:47"/>
        <d v="2021-07-27T11:39:17"/>
        <d v="2021-07-27T12:24:02"/>
        <d v="2021-07-27T13:44:23"/>
        <d v="2021-07-27T14:35:13"/>
        <d v="2021-07-27T14:36:04"/>
        <d v="2021-07-27T15:50:26"/>
        <d v="2021-07-27T17:28:41"/>
        <d v="2021-07-27T18:11:01"/>
        <d v="2021-07-28T10:15:24"/>
        <d v="2021-07-28T10:29:20"/>
        <d v="2021-07-28T15:05:11"/>
        <d v="2021-07-28T16:30:58"/>
        <d v="2021-07-28T16:32:14"/>
        <d v="2021-07-28T16:33:00"/>
        <d v="2021-07-28T16:45:52"/>
        <d v="2021-07-28T16:53:48"/>
        <d v="2021-07-28T17:01:09"/>
        <d v="2021-07-28T17:07:33"/>
        <d v="2021-07-28T17:20:45"/>
        <d v="2021-07-28T17:53:25"/>
        <d v="2021-07-29T10:06:02"/>
        <d v="2021-07-29T10:17:23"/>
        <d v="2021-07-29T10:21:35"/>
        <d v="2021-07-29T10:28:26"/>
        <d v="2021-07-29T10:29:19"/>
        <d v="2021-07-29T10:39:45"/>
        <d v="2021-07-29T10:40:27"/>
        <d v="2021-07-29T10:41:08"/>
        <d v="2021-07-29T10:47:49"/>
        <d v="2021-07-29T10:48:32"/>
        <d v="2021-07-29T10:50:44"/>
        <d v="2021-07-29T11:10:57"/>
        <d v="2021-07-29T11:34:39"/>
        <d v="2021-07-29T12:19:20"/>
        <d v="2021-07-29T12:25:13"/>
        <d v="2021-07-29T12:26:57"/>
        <d v="2021-07-29T12:49:37"/>
        <d v="2021-07-29T12:51:05"/>
        <d v="2021-07-29T13:06:46"/>
        <d v="2021-07-29T13:15:44"/>
        <d v="2021-07-29T13:16:37"/>
        <d v="2021-07-29T13:17:31"/>
        <d v="2021-07-29T13:24:51"/>
        <d v="2021-07-29T13:38:54"/>
        <d v="2021-07-29T13:40:46"/>
        <d v="2021-07-29T15:35:35"/>
        <d v="2021-07-29T15:37:07"/>
        <d v="2021-07-29T15:37:55"/>
        <d v="2021-07-29T15:46:13"/>
        <d v="2021-07-29T15:50:27"/>
        <d v="2021-07-29T15:53:52"/>
        <d v="2021-07-29T16:29:45"/>
        <d v="2021-07-30T10:11:24"/>
        <d v="2021-07-30T10:48:37"/>
        <d v="2021-07-30T11:40:32"/>
        <d v="2021-07-30T11:41:36"/>
        <d v="2021-07-30T11:42:21"/>
        <d v="2021-07-30T12:32:34"/>
        <d v="2021-07-30T12:36:06"/>
        <d v="2021-07-30T16:36:32"/>
        <d v="2021-07-30T16:42:10"/>
        <d v="2021-07-30T16:43:21"/>
        <d v="2021-07-30T16:44:11"/>
        <d v="2021-07-30T16:44:53"/>
        <d v="2021-07-30T17:04:13"/>
        <d v="2021-07-30T17:27:44"/>
        <d v="2021-07-30T17:39:25"/>
        <d v="2021-07-30T18:22:00"/>
        <d v="2021-07-31T15:00:37"/>
        <d v="2021-07-31T15:09:09"/>
        <d v="2021-07-31T16:39:31"/>
        <d v="2021-07-31T17:17:46"/>
        <d v="2021-07-31T17:41:03"/>
        <d v="2021-07-31T17:48:02"/>
        <d v="2021-08-01T14:17:24"/>
        <d v="2021-08-01T14:34:02"/>
        <d v="2021-08-01T17:22:07"/>
        <d v="2021-08-01T17:24:41"/>
        <d v="2021-08-01T17:59:32"/>
        <d v="2021-08-01T18:01:25"/>
        <d v="2021-08-01T18:03:46"/>
        <d v="2021-08-02T09:56:43"/>
        <d v="2021-08-02T14:31:10"/>
        <d v="2021-08-02T15:34:23"/>
        <d v="2021-08-02T17:50:36"/>
        <d v="2021-08-02T17:54:42"/>
        <d v="2021-08-02T17:55:58"/>
        <d v="2021-08-02T18:01:34"/>
        <d v="2021-08-02T18:02:35"/>
        <d v="2021-08-02T18:05:01"/>
        <d v="2021-08-02T18:30:16"/>
        <d v="2021-08-02T18:40:18"/>
        <d v="2021-08-02T18:43:52"/>
        <d v="2021-08-02T18:47:32"/>
        <d v="2021-08-02T18:47:37"/>
        <d v="2021-08-02T18:48:22"/>
        <d v="2021-08-02T18:49:14"/>
        <d v="2021-08-02T18:49:56"/>
        <d v="2021-08-02T18:50:30"/>
        <d v="2021-08-02T18:50:55"/>
        <d v="2021-08-02T19:11:49"/>
        <d v="2021-08-02T19:15:58"/>
        <d v="2021-08-02T19:27:43"/>
        <d v="2021-08-02T19:29:01"/>
        <d v="2021-08-03T09:57:05"/>
        <d v="2021-08-03T12:24:40"/>
        <d v="2021-08-03T13:10:45"/>
        <d v="2021-08-03T13:46:19"/>
        <d v="2021-08-03T13:59:07"/>
        <d v="2021-08-03T14:40:28"/>
        <d v="2021-08-03T16:06:56"/>
        <d v="2021-08-03T17:34:26"/>
        <d v="2021-08-03T17:36:04"/>
        <d v="2021-08-03T17:50:24"/>
        <d v="2021-08-03T17:55:01"/>
        <d v="2021-08-03T17:57:27"/>
        <d v="2021-08-03T17:58:52"/>
        <d v="2021-08-03T18:10:07"/>
        <d v="2021-08-03T18:15:04"/>
        <d v="2021-08-03T18:17:41"/>
        <d v="2021-08-03T18:23:35"/>
        <d v="2021-08-03T18:27:33"/>
        <d v="2021-08-04T08:43:15"/>
        <d v="2021-08-04T11:05:25"/>
        <d v="2021-08-04T11:23:51"/>
        <d v="2021-08-04T11:48:27"/>
        <d v="2021-08-04T16:07:27"/>
        <d v="2021-08-05T15:09:27"/>
        <d v="2021-08-05T15:55:44"/>
        <d v="2021-08-05T18:28:05"/>
        <d v="2021-08-05T18:38:52"/>
        <d v="2021-08-05T18:41:46"/>
        <d v="2021-08-05T19:49:46"/>
        <d v="2021-08-05T19:57:31"/>
        <d v="2021-08-05T19:59:28"/>
        <d v="2021-08-05T20:01:24"/>
        <d v="2021-08-06T10:58:34"/>
        <d v="2021-08-06T13:16:12"/>
        <d v="2021-08-06T13:31:59"/>
        <d v="2021-08-06T13:55:14"/>
        <d v="2021-08-06T13:57:51"/>
        <d v="2021-08-07T16:06:52"/>
        <d v="2021-08-07T18:28:49"/>
        <d v="2021-08-07T18:30:31"/>
        <d v="2021-08-08T09:25:35"/>
        <d v="2021-08-08T09:33:44"/>
        <d v="2021-08-08T09:54:29"/>
        <d v="2021-08-08T12:34:04"/>
        <d v="2021-08-08T12:43:27"/>
        <d v="2021-08-08T12:44:31"/>
        <d v="2021-08-08T15:10:17"/>
        <d v="2021-08-08T16:09:36"/>
        <d v="2021-08-08T16:22:21"/>
        <d v="2021-08-08T16:23:01"/>
        <d v="2021-08-08T17:24:32"/>
        <d v="2021-08-09T09:42:46"/>
        <d v="2021-08-09T09:56:37"/>
        <d v="2021-08-09T11:02:19"/>
        <d v="2021-08-09T11:15:57"/>
        <d v="2021-08-09T11:58:00"/>
        <d v="2021-08-09T16:01:56"/>
        <d v="2021-08-09T16:56:57"/>
        <d v="2021-08-09T17:00:17"/>
        <d v="2021-08-09T17:08:13"/>
        <d v="2021-08-09T17:09:39"/>
        <d v="2021-08-09T17:13:15"/>
        <d v="2021-08-10T09:44:06"/>
        <d v="2021-08-10T09:50:01"/>
        <d v="2021-08-10T10:08:33"/>
        <d v="2021-08-10T12:24:39"/>
        <d v="2021-08-10T12:38:52"/>
        <d v="2021-08-10T12:58:13"/>
        <d v="2021-08-10T15:55:27"/>
        <d v="2021-08-10T17:38:02"/>
        <d v="2021-08-10T17:39:27"/>
        <d v="2021-08-10T17:50:30"/>
        <d v="2021-08-10T17:56:20"/>
        <d v="2021-08-10T17:57:59"/>
        <d v="2021-08-10T18:00:06"/>
        <d v="2021-08-10T18:11:25"/>
        <d v="2021-08-11T15:59:56"/>
        <d v="2021-08-11T17:44:49"/>
        <d v="2021-08-12T11:57:10"/>
        <d v="2021-08-12T12:39:56"/>
        <d v="2021-08-12T12:54:17"/>
        <d v="2021-08-12T14:43:34"/>
        <d v="2021-08-12T15:01:20"/>
        <d v="2021-08-12T15:02:37"/>
        <d v="2021-08-12T15:04:29"/>
        <d v="2021-08-12T15:39:44"/>
        <d v="2021-08-12T16:19:08"/>
        <d v="2021-08-12T16:45:50"/>
        <d v="2021-08-12T17:01:58"/>
        <d v="2021-08-12T17:17:07"/>
        <d v="2021-08-12T17:18:23"/>
        <d v="2021-08-12T17:19:20"/>
        <d v="2021-08-12T17:34:39"/>
        <d v="2021-08-12T17:40:59"/>
        <d v="2021-08-12T17:42:00"/>
        <d v="2021-08-13T10:36:11"/>
        <d v="2021-08-13T11:11:41"/>
        <d v="2021-08-13T11:52:11"/>
        <d v="2021-08-13T13:47:16"/>
        <d v="2021-08-13T16:48:06"/>
        <d v="2021-08-14T10:36:00"/>
        <d v="2021-08-14T12:15:55"/>
        <d v="2021-08-14T12:17:17"/>
        <d v="2021-08-14T13:13:55"/>
        <d v="2021-08-14T15:14:45"/>
        <d v="2021-08-14T15:48:36"/>
        <d v="2021-08-14T16:26:26"/>
        <d v="2021-08-14T16:47:52"/>
        <d v="2021-08-14T16:52:50"/>
        <d v="2021-08-15T17:22:32"/>
        <d v="2021-08-15T17:24:58"/>
        <d v="2021-08-15T17:29:07"/>
        <d v="2021-08-16T10:01:57"/>
        <d v="2021-08-16T11:30:28"/>
        <d v="2021-08-16T13:33:41"/>
        <d v="2021-08-16T13:49:31"/>
        <d v="2021-08-16T13:51:11"/>
        <d v="2021-08-16T13:51:53"/>
        <d v="2021-08-16T14:06:21"/>
        <d v="2021-08-16T16:49:44"/>
        <d v="2021-08-16T17:55:05"/>
        <d v="2021-08-17T10:15:33"/>
        <d v="2021-08-17T11:38:53"/>
        <d v="2021-08-17T11:59:56"/>
        <d v="2021-08-17T12:04:56"/>
        <d v="2021-08-17T12:14:31"/>
        <d v="2021-08-17T17:08:21"/>
        <d v="2021-08-17T17:09:45"/>
        <d v="2021-08-17T17:34:06"/>
        <d v="2021-08-18T09:23:32"/>
        <d v="2021-08-18T12:30:19"/>
        <d v="2021-08-18T12:38:07"/>
        <d v="2021-08-18T12:39:20"/>
        <d v="2021-08-18T12:52:36"/>
        <d v="2021-08-18T13:01:55"/>
        <d v="2021-08-18T13:11:04"/>
        <d v="2021-08-18T13:24:05"/>
        <d v="2021-08-18T13:45:36"/>
        <d v="2021-08-18T13:54:35"/>
        <d v="2021-08-18T13:59:22"/>
        <d v="2021-08-18T14:59:31"/>
        <d v="2021-08-18T15:04:11"/>
        <d v="2021-08-18T15:11:04"/>
        <d v="2021-08-18T15:14:25"/>
        <d v="2021-08-18T15:32:13"/>
        <d v="2021-08-18T15:51:55"/>
        <d v="2021-08-18T15:53:03"/>
        <d v="2021-08-18T16:35:06"/>
        <d v="2021-08-18T16:46:35"/>
        <d v="2021-08-18T16:58:06"/>
        <d v="2021-08-18T17:21:29"/>
        <d v="2021-08-18T17:28:27"/>
        <d v="2021-08-18T17:32:49"/>
        <d v="2021-08-18T17:41:23"/>
        <d v="2021-08-18T18:07:03"/>
        <d v="2021-08-18T18:19:51"/>
        <d v="2021-08-19T09:14:08"/>
        <d v="2021-08-19T09:15:27"/>
        <d v="2021-08-19T12:08:48"/>
        <d v="2021-08-19T12:15:12"/>
        <d v="2021-08-19T16:33:07"/>
        <d v="2021-08-20T09:11:26"/>
        <d v="2021-08-20T14:52:11"/>
        <d v="2021-08-20T15:34:54"/>
        <d v="2021-08-20T17:34:18"/>
        <d v="2021-08-20T17:39:12"/>
        <d v="2021-08-20T17:40:08"/>
        <d v="2021-08-20T18:12:03"/>
        <d v="2021-08-20T18:14:45"/>
        <d v="2021-08-20T18:16:45"/>
        <d v="2021-08-20T18:33:10"/>
        <d v="2021-08-20T18:47:34"/>
        <d v="2021-08-20T18:50:13"/>
        <d v="2021-08-20T18:51:42"/>
        <d v="2021-08-21T11:05:40"/>
        <d v="2021-08-21T16:14:16"/>
        <d v="2021-08-22T12:16:28"/>
        <d v="2021-08-22T13:52:33"/>
        <d v="2021-08-22T13:57:01"/>
        <d v="2021-08-22T15:09:54"/>
        <d v="2021-08-22T15:39:57"/>
        <d v="2021-08-22T16:21:22"/>
        <d v="2021-08-22T16:23:06"/>
        <d v="2021-08-22T16:27:35"/>
        <d v="2021-08-22T17:50:06"/>
        <d v="2021-08-22T18:13:50"/>
        <d v="2021-08-22T18:26:59"/>
        <d v="2021-08-22T18:37:27"/>
        <d v="2021-08-23T08:52:03"/>
        <d v="2021-08-23T12:20:37"/>
        <d v="2021-08-23T15:49:09"/>
        <d v="2021-08-23T16:28:02"/>
        <d v="2021-08-23T17:04:01"/>
        <d v="2021-08-23T17:26:02"/>
        <d v="2021-08-23T17:27:09"/>
        <d v="2021-08-23T17:35:25"/>
        <d v="2021-08-23T17:40:24"/>
        <d v="2021-08-23T17:44:51"/>
        <d v="2021-08-23T17:56:00"/>
        <d v="2021-08-23T18:24:13"/>
        <d v="2021-08-23T18:32:50"/>
        <d v="2021-08-23T18:45:13"/>
        <d v="2021-08-23T18:49:36"/>
        <d v="2021-08-23T18:54:52"/>
        <d v="2021-08-23T18:55:31"/>
        <d v="2021-08-23T19:06:24"/>
        <d v="2021-08-23T19:14:50"/>
        <d v="2021-08-23T19:19:04"/>
        <d v="2021-08-23T19:19:39"/>
        <d v="2021-08-24T12:00:16"/>
        <d v="2021-08-24T15:17:07"/>
        <d v="2021-08-24T16:52:09"/>
        <d v="2021-08-24T17:49:41"/>
        <d v="2021-08-24T17:51:40"/>
        <d v="2021-08-24T17:52:59"/>
        <d v="2021-08-24T18:36:16"/>
        <d v="2021-08-24T18:49:42"/>
        <d v="2021-08-24T18:55:07"/>
        <d v="2021-08-24T19:05:02"/>
        <d v="2021-08-24T19:05:47"/>
        <d v="2021-08-24T19:18:00"/>
        <d v="2021-08-24T19:20:05"/>
        <d v="2021-08-24T19:33:45"/>
        <d v="2021-08-24T19:39:23"/>
        <d v="2021-08-24T19:47:11"/>
        <d v="2021-08-24T19:53:55"/>
        <d v="2021-08-25T09:36:04"/>
        <d v="2021-08-25T10:54:29"/>
        <d v="2021-08-25T11:10:12"/>
        <d v="2021-08-25T11:21:26"/>
        <d v="2021-08-25T11:22:18"/>
        <d v="2021-08-25T11:24:40"/>
        <d v="2021-08-25T11:25:23"/>
        <d v="2021-08-25T11:25:58"/>
        <d v="2021-08-25T11:27:05"/>
        <d v="2021-08-25T12:01:10"/>
        <d v="2021-08-25T12:18:20"/>
        <d v="2021-08-25T12:36:14"/>
        <d v="2021-08-25T12:51:34"/>
        <d v="2021-08-25T13:04:46"/>
        <d v="2021-08-25T13:07:07"/>
        <d v="2021-08-25T13:26:32"/>
        <d v="2021-08-25T15:49:30"/>
        <d v="2021-08-25T15:54:41"/>
        <d v="2021-08-25T15:55:41"/>
        <d v="2021-08-25T16:12:20"/>
        <d v="2021-08-25T16:12:49"/>
        <d v="2021-08-25T16:14:37"/>
        <d v="2021-08-25T16:15:36"/>
        <d v="2021-08-25T16:17:41"/>
        <d v="2021-08-25T16:23:34"/>
        <d v="2021-08-25T16:32:50"/>
        <d v="2021-08-25T16:39:00"/>
        <d v="2021-08-25T17:37:51"/>
        <d v="2021-08-25T17:42:49"/>
        <d v="2021-08-26T09:28:27"/>
        <d v="2021-08-26T09:47:47"/>
        <d v="2021-08-26T09:51:06"/>
        <d v="2021-08-26T09:51:15"/>
        <d v="2021-08-26T11:44:11"/>
        <d v="2021-08-26T12:53:35"/>
        <d v="2021-08-26T12:54:53"/>
        <d v="2021-08-26T12:57:50"/>
        <d v="2021-08-26T13:07:46"/>
        <d v="2021-08-26T13:09:51"/>
        <d v="2021-08-26T15:52:49"/>
        <d v="2021-08-26T16:38:11"/>
        <d v="2021-08-26T16:39:35"/>
        <d v="2021-08-26T16:54:58"/>
        <d v="2021-08-26T17:04:43"/>
        <d v="2021-08-26T17:10:10"/>
        <d v="2021-08-26T17:10:49"/>
        <d v="2021-08-26T17:15:44"/>
        <d v="2021-08-26T17:16:58"/>
        <d v="2021-08-26T17:20:13"/>
        <d v="2021-08-26T17:23:19"/>
        <d v="2021-08-27T08:59:33"/>
        <d v="2021-08-27T09:04:36"/>
        <d v="2021-08-27T10:55:00"/>
        <d v="2021-08-27T11:10:57"/>
        <d v="2021-08-27T11:13:54"/>
        <d v="2021-08-27T14:16:01"/>
        <d v="2021-08-27T16:37:48"/>
        <d v="2021-08-27T17:02:55"/>
        <d v="2021-08-27T17:40:05"/>
        <d v="2021-08-27T17:43:26"/>
        <d v="2021-08-27T17:45:50"/>
        <d v="2021-08-28T11:13:11"/>
        <d v="2021-08-28T11:45:52"/>
        <d v="2021-08-28T12:08:09"/>
        <d v="2021-08-28T16:43:31"/>
        <d v="2021-08-28T16:54:22"/>
        <d v="2021-08-28T17:12:32"/>
        <d v="2021-08-28T17:30:13"/>
        <d v="2021-08-28T17:32:09"/>
        <d v="2021-08-28T17:34:38"/>
        <d v="2021-08-28T17:41:55"/>
        <d v="2021-08-28T17:43:19"/>
        <d v="2021-08-28T17:46:26"/>
        <d v="2021-08-28T17:48:40"/>
        <d v="2021-08-28T18:15:29"/>
        <d v="2021-08-28T18:17:27"/>
        <d v="2021-08-28T18:18:05"/>
        <d v="2021-08-28T18:22:43"/>
        <d v="2021-08-28T18:23:19"/>
        <d v="2021-08-29T09:48:40"/>
        <d v="2021-08-29T09:49:08"/>
        <d v="2021-08-29T09:49:46"/>
        <d v="2021-08-29T10:06:36"/>
        <d v="2021-08-29T12:05:21"/>
        <d v="2021-08-29T13:48:41"/>
        <d v="2021-08-29T14:15:49"/>
        <d v="2021-08-29T15:25:43"/>
        <d v="2021-08-29T15:33:55"/>
        <d v="2021-08-29T15:40:39"/>
        <d v="2021-08-29T16:13:07"/>
        <d v="2021-08-29T16:17:23"/>
        <d v="2021-08-29T16:18:56"/>
        <d v="2021-08-29T16:24:18"/>
        <d v="2021-08-29T16:27:05"/>
        <d v="2021-08-29T16:34:13"/>
        <d v="2021-08-29T16:57:02"/>
        <d v="2021-08-29T17:11:20"/>
        <d v="2021-08-29T17:12:03"/>
        <d v="2021-08-29T17:19:53"/>
        <d v="2021-08-29T17:21:10"/>
        <d v="2021-08-29T17:25:05"/>
        <d v="2021-08-29T17:37:10"/>
        <d v="2021-08-29T17:43:50"/>
        <d v="2021-08-29T17:44:43"/>
        <d v="2021-08-29T17:59:42"/>
        <d v="2021-08-30T11:46:39"/>
        <d v="2021-08-30T12:11:20"/>
        <d v="2021-08-30T16:25:08"/>
        <d v="2021-08-30T17:10:30"/>
        <d v="2021-08-30T17:14:53"/>
        <d v="2021-08-30T17:21:29"/>
        <d v="2021-08-30T17:24:59"/>
        <d v="2021-08-31T10:21:21"/>
        <d v="2021-08-31T12:54:08"/>
        <d v="2021-08-31T15:55:45"/>
        <d v="2021-08-31T17:54:18"/>
        <d v="2021-08-31T17:56:53"/>
        <d v="2021-08-31T18:17:33"/>
        <d v="2021-09-01T09:03:50"/>
        <d v="2021-09-01T09:56:17"/>
        <d v="2021-09-01T12:25:24"/>
        <d v="2021-09-01T12:27:10"/>
        <d v="2021-09-01T15:17:05"/>
        <d v="2021-09-01T17:00:46"/>
        <d v="2021-09-02T10:10:48"/>
        <d v="2021-09-02T13:26:24"/>
        <d v="2021-09-02T15:28:17"/>
        <d v="2021-09-02T15:32:20"/>
        <d v="2021-09-02T15:34:20"/>
        <d v="2021-09-02T15:37:01"/>
        <d v="2021-09-02T15:40:57"/>
        <d v="2021-09-02T15:41:45"/>
        <d v="2021-09-02T17:29:31"/>
        <d v="2021-09-02T17:41:02"/>
        <d v="2021-09-03T11:30:04"/>
        <d v="2021-09-03T15:56:26"/>
        <d v="2021-09-04T10:50:02"/>
        <d v="2021-09-04T11:27:27"/>
        <d v="2021-09-04T16:06:22"/>
        <d v="2021-09-04T16:07:40"/>
        <d v="2021-09-04T17:15:07"/>
        <d v="2021-09-04T17:15:47"/>
        <d v="2021-09-04T17:24:05"/>
        <d v="2021-09-05T13:01:08"/>
        <d v="2021-09-05T13:03:10"/>
        <d v="2021-09-05T14:24:13"/>
        <d v="2021-09-05T14:29:44"/>
        <d v="2021-09-05T14:31:07"/>
        <d v="2021-09-05T15:07:10"/>
        <d v="2021-09-05T15:19:32"/>
        <d v="2021-09-05T15:30:42"/>
        <d v="2021-09-05T15:43:31"/>
        <d v="2021-09-05T16:04:23"/>
        <d v="2021-09-05T16:17:26"/>
        <d v="2021-09-05T16:35:08"/>
        <d v="2021-09-05T17:02:07"/>
        <d v="2021-09-05T17:10:45"/>
        <d v="2021-09-06T09:58:43"/>
        <d v="2021-09-06T10:41:28"/>
        <d v="2021-09-06T10:54:42"/>
        <d v="2021-09-06T10:55:17"/>
        <d v="2021-09-06T12:32:57"/>
        <d v="2021-09-06T12:59:18"/>
        <d v="2021-09-06T13:14:06"/>
        <d v="2021-09-06T15:09:44"/>
        <d v="2021-09-06T15:13:58"/>
        <d v="2021-09-07T11:47:06"/>
        <d v="2021-09-07T11:48:08"/>
        <d v="2021-09-07T12:22:24"/>
        <d v="2021-09-07T12:25:01"/>
        <d v="2021-09-07T13:12:03"/>
        <d v="2021-09-07T13:12:53"/>
        <d v="2021-09-07T13:51:47"/>
        <d v="2021-09-07T14:17:33"/>
        <d v="2021-09-07T14:18:31"/>
        <d v="2021-09-07T16:13:07"/>
        <d v="2021-09-07T17:22:20"/>
        <d v="2021-09-07T17:23:12"/>
        <d v="2021-09-07T17:52:40"/>
        <d v="2021-09-07T18:12:25"/>
        <d v="2021-09-07T18:17:23"/>
        <d v="2021-09-07T18:29:15"/>
        <d v="2021-09-07T18:34:53"/>
        <d v="2021-09-07T18:39:28"/>
        <d v="2021-09-07T18:45:30"/>
        <d v="2021-09-08T09:09:31"/>
        <d v="2021-09-08T11:06:44"/>
        <d v="2021-09-08T11:17:13"/>
        <d v="2021-09-08T12:01:22"/>
        <d v="2021-09-08T12:02:59"/>
        <d v="2021-09-08T13:45:33"/>
        <d v="2021-09-08T14:05:36"/>
        <d v="2021-09-08T14:07:42"/>
        <d v="2021-09-08T14:08:45"/>
        <d v="2021-09-08T14:48:16"/>
        <d v="2021-09-08T15:36:13"/>
        <d v="2021-09-08T15:43:10"/>
        <d v="2021-09-08T16:18:28"/>
        <d v="2021-09-08T16:22:55"/>
        <d v="2021-09-08T17:08:08"/>
        <d v="2021-09-08T17:31:36"/>
        <d v="2021-09-08T17:34:09"/>
        <d v="2021-09-08T17:36:13"/>
        <d v="2021-09-08T18:02:02"/>
        <d v="2021-09-08T18:14:54"/>
        <d v="2021-09-09T10:02:58"/>
        <d v="2021-09-09T10:08:12"/>
        <d v="2021-09-09T10:39:50"/>
        <d v="2021-09-09T10:40:31"/>
        <d v="2021-09-09T11:11:43"/>
        <d v="2021-09-09T14:10:29"/>
        <d v="2021-09-09T14:12:08"/>
        <d v="2021-09-09T14:17:06"/>
        <d v="2021-09-09T14:19:13"/>
        <d v="2021-09-09T14:22:47"/>
        <d v="2021-09-09T16:18:48"/>
        <d v="2021-09-09T16:50:36"/>
        <d v="2021-09-10T10:04:31"/>
        <d v="2021-09-10T15:09:02"/>
        <d v="2021-09-10T15:21:45"/>
        <d v="2021-09-10T15:22:36"/>
        <d v="2021-09-11T12:25:22"/>
        <d v="2021-09-11T12:44:43"/>
        <d v="2021-09-11T12:58:58"/>
        <d v="2021-09-11T14:23:42"/>
        <d v="2021-09-11T14:32:53"/>
        <d v="2021-09-11T14:40:18"/>
        <d v="2021-09-11T15:19:56"/>
        <d v="2021-09-11T15:47:35"/>
        <d v="2021-09-11T16:31:16"/>
        <d v="2021-09-11T16:40:54"/>
        <d v="2021-09-11T16:42:48"/>
        <d v="2021-09-11T16:47:25"/>
        <d v="2021-09-11T16:52:23"/>
        <d v="2021-09-11T16:54:04"/>
        <d v="2021-09-11T17:23:37"/>
        <d v="2021-09-11T17:25:12"/>
        <d v="2021-09-11T17:25:43"/>
        <d v="2021-09-11T17:26:27"/>
        <d v="2021-09-11T17:48:35"/>
        <d v="2021-09-11T17:52:15"/>
        <d v="2021-09-11T18:00:14"/>
        <d v="2021-09-11T18:01:12"/>
        <d v="2021-09-12T10:04:56"/>
        <d v="2021-09-12T10:26:20"/>
        <d v="2021-09-12T10:33:59"/>
        <d v="2021-09-12T10:34:47"/>
        <d v="2021-09-12T10:42:18"/>
        <d v="2021-09-12T10:43:16"/>
        <d v="2021-09-12T11:16:40"/>
        <d v="2021-09-12T11:59:24"/>
        <d v="2021-09-12T12:12:05"/>
        <d v="2021-09-12T12:26:44"/>
        <d v="2021-09-12T12:34:13"/>
        <d v="2021-09-12T14:16:06"/>
        <d v="2021-09-12T15:24:41"/>
        <d v="2021-09-12T15:28:31"/>
        <d v="2021-09-12T16:42:26"/>
        <d v="2021-09-12T16:47:02"/>
        <d v="2021-09-12T17:15:27"/>
        <d v="2021-09-12T17:23:16"/>
        <d v="2021-09-14T16:56:31"/>
        <d v="2021-09-20T11:17:36"/>
        <d v="2021-09-20T16:02:38"/>
        <d v="2021-09-20T16:48:26"/>
        <d v="2021-09-22T16:56:06"/>
        <d v="2021-09-22T17:08:25"/>
        <d v="2021-09-24T11:24:11"/>
        <d v="2021-09-24T12:26:25"/>
        <d v="2021-09-24T12:35:34"/>
        <d v="2021-09-26T12:19:03"/>
        <d v="2021-09-26T12:27:20"/>
        <d v="2021-09-27T12:23:22"/>
        <d v="2021-09-27T15:16:30"/>
        <d v="2021-10-14T13:24:10"/>
        <d v="2021-10-21T13:03:48"/>
        <d v="2021-10-21T17:38:59"/>
        <d v="2021-10-23T11:00:34"/>
        <d v="2021-10-23T14:59:46"/>
        <d v="2021-10-26T14:43:25"/>
        <d v="2021-10-26T15:03:15"/>
        <d v="2021-10-26T15:07:37"/>
        <d v="2021-10-26T15:10:14"/>
        <d v="2021-11-03T14:10:47"/>
        <d v="2021-11-04T12:54:59"/>
        <d v="2021-11-04T17:12:26"/>
        <d v="2021-11-12T17:33:50"/>
        <d v="2021-11-16T09:35:27"/>
        <d v="2021-11-18T16:27:44"/>
        <d v="2021-11-22T13:44:03"/>
        <d v="2021-11-23T11:19:28"/>
        <d v="2021-11-23T16:50:10"/>
        <d v="2021-11-23T16:57:24"/>
        <d v="2021-11-24T11:59:41"/>
        <d v="2021-11-24T12:04:24"/>
        <d v="2021-11-25T13:22:42"/>
        <d v="2021-12-07T14:49:51"/>
        <d v="2021-12-07T17:29:00"/>
        <d v="2021-12-07T17:40:36"/>
        <d v="2021-12-08T00:42:38"/>
        <d v="2021-12-08T00:45:25"/>
        <d v="2021-12-08T00:47:28"/>
        <d v="2021-12-08T00:51:27"/>
        <d v="2021-12-08T01:15:30"/>
        <d v="2021-12-08T01:39:05"/>
        <d v="2021-12-08T01:47:20"/>
        <d v="2021-12-08T12:36:22"/>
        <d v="2021-12-09T12:41:46"/>
        <d v="2021-12-09T12:44:40"/>
        <d v="2021-12-09T12:48:43"/>
        <d v="2021-12-09T12:54:42"/>
        <d v="2021-12-09T13:50:17"/>
        <d v="2021-12-09T14:01:49"/>
        <d v="2021-12-09T16:19:24"/>
        <d v="2021-12-09T16:25:47"/>
        <d v="2021-12-09T16:34:31"/>
        <d v="2021-12-09T16:52:35"/>
        <d v="2021-12-09T17:07:05"/>
        <d v="2021-12-10T10:47:25"/>
        <d v="2021-12-10T11:17:27"/>
        <d v="2021-12-10T11:24:06"/>
        <d v="2021-12-10T11:34:53"/>
        <d v="2021-12-10T11:41:24"/>
        <d v="2021-12-10T11:56:55"/>
        <d v="2021-12-10T12:09:04"/>
        <d v="2021-12-10T12:14:17"/>
        <d v="2021-12-10T12:19:18"/>
        <d v="2021-12-10T12:24:08"/>
        <d v="2021-12-10T12:33:01"/>
        <d v="2021-12-10T12:50:19"/>
        <d v="2021-12-10T13:02:00"/>
        <d v="2021-12-10T15:23:21"/>
        <d v="2021-12-10T17:44:00"/>
        <d v="2021-12-10T18:14:38"/>
        <d v="2021-12-10T18:22:09"/>
        <d v="2021-12-10T18:30:36"/>
        <d v="2021-12-10T18:37:21"/>
        <d v="2021-12-10T18:44:31"/>
        <d v="2021-12-10T18:52:43"/>
        <d v="2021-12-10T19:29:58"/>
        <d v="2021-12-10T19:54:41"/>
        <d v="2021-12-10T20:11:09"/>
        <d v="2021-12-10T20:20:33"/>
        <d v="2021-12-10T20:28:59"/>
        <d v="2021-12-10T20:37:37"/>
        <d v="2021-12-10T20:46:30"/>
        <d v="2021-12-10T20:57:29"/>
        <d v="2021-12-10T21:06:00"/>
        <d v="2021-12-11T10:37:18"/>
        <d v="2021-12-11T11:35:07"/>
        <d v="2021-12-12T17:13:06"/>
        <d v="2021-12-12T17:20:52"/>
        <d v="2021-12-12T17:44:54"/>
        <d v="2021-12-12T17:49:42"/>
        <d v="2021-12-12T17:53:13"/>
        <d v="2021-12-12T17:59:21"/>
        <d v="2021-12-12T18:02:37"/>
        <d v="2021-12-12T18:08:14"/>
        <d v="2021-12-12T18:13:04"/>
        <d v="2021-12-12T18:20:46"/>
        <d v="2021-12-12T18:35:33"/>
        <d v="2021-12-12T18:41:33"/>
        <d v="2021-12-12T19:06:21"/>
        <d v="2021-12-12T19:18:43"/>
        <d v="2021-12-17T09:18:07"/>
        <d v="2021-12-17T10:05:34"/>
        <d v="2021-12-17T10:07:25"/>
        <d v="2021-12-17T10:13:21"/>
        <d v="2021-12-17T10:43:57"/>
        <d v="2021-12-17T10:59:09"/>
        <d v="2021-12-17T11:53:37"/>
        <d v="2021-12-17T12:14:09"/>
        <d v="2021-12-17T12:25:42"/>
        <d v="2021-12-17T12:28:24"/>
        <d v="2021-12-17T12:40:53"/>
        <d v="2021-12-17T12:54:05"/>
        <d v="2021-12-17T13:12:51"/>
        <d v="2021-12-17T13:57:30"/>
        <d v="2021-12-17T14:09:50"/>
        <d v="2021-12-17T14:53:20"/>
        <d v="2021-12-17T14:56:54"/>
        <d v="2021-12-17T15:41:27"/>
        <d v="2021-12-17T15:47:36"/>
        <d v="2021-12-17T15:53:01"/>
        <d v="2021-12-17T15:53:49"/>
        <d v="2021-12-17T16:00:15"/>
        <d v="2021-12-17T16:02:41"/>
        <d v="2021-12-17T16:14:54"/>
        <d v="2021-12-17T17:26:22"/>
        <d v="2021-12-17T17:33:44"/>
        <d v="2021-12-17T17:48:21"/>
        <d v="2021-12-17T17:52:03"/>
        <d v="2021-12-18T10:04:27"/>
        <d v="2021-12-18T10:12:32"/>
        <d v="2021-12-18T10:17:53"/>
        <d v="2021-12-18T10:43:40"/>
        <d v="2021-12-18T10:48:59"/>
        <d v="2021-12-18T10:52:09"/>
        <d v="2021-12-18T11:12:44"/>
        <d v="2021-12-18T12:39:14"/>
        <d v="2021-12-18T13:12:22"/>
        <d v="2021-12-18T15:37:32"/>
        <d v="2021-12-18T15:43:40"/>
        <d v="2021-12-18T15:44:28"/>
        <d v="2021-12-18T15:48:59"/>
        <d v="2021-12-18T15:57:20"/>
        <d v="2021-12-18T16:06:02"/>
        <d v="2021-12-18T16:06:28"/>
        <d v="2021-12-18T16:11:46"/>
        <d v="2021-12-18T16:17:53"/>
        <d v="2021-12-18T16:49:19"/>
        <d v="2021-12-18T16:58:54"/>
        <d v="2021-12-18T17:12:33"/>
        <d v="2021-12-18T17:29:05"/>
        <d v="2021-12-19T10:15:22"/>
        <d v="2021-12-19T10:31:23"/>
        <d v="2021-12-19T10:34:50"/>
        <d v="2021-12-19T11:22:43"/>
        <d v="2021-12-19T11:24:56"/>
        <d v="2021-12-19T11:49:56"/>
        <d v="2021-12-19T12:04:23"/>
        <d v="2021-12-19T12:05:03"/>
        <d v="2021-12-19T12:10:37"/>
        <d v="2021-12-19T12:25:49"/>
        <d v="2021-12-19T12:32:27"/>
        <d v="2021-12-19T12:33:55"/>
        <d v="2021-12-19T12:55:08"/>
        <d v="2021-12-19T13:48:06"/>
        <d v="2021-12-19T13:57:45"/>
        <d v="2021-12-19T15:41:41"/>
        <d v="2021-12-19T16:31:22"/>
        <d v="2021-12-19T17:34:49"/>
        <d v="2021-12-20T09:44:00"/>
        <d v="2021-12-20T10:28:41"/>
        <d v="2021-12-20T10:39:02"/>
        <d v="2021-12-20T10:45:23"/>
        <d v="2021-12-20T10:51:21"/>
        <d v="2021-12-20T10:55:16"/>
        <d v="2021-12-20T11:10:31"/>
        <d v="2021-12-20T11:18:28"/>
        <d v="2021-12-20T11:27:58"/>
        <d v="2021-12-20T11:37:31"/>
        <d v="2021-12-20T11:59:20"/>
        <d v="2021-12-20T12:20:43"/>
        <d v="2021-12-20T12:36:24"/>
        <d v="2021-12-20T13:31:53"/>
        <d v="2021-12-20T13:40:43"/>
        <d v="2021-12-20T13:44:41"/>
        <d v="2021-12-20T13:55:31"/>
        <d v="2021-12-20T13:56:20"/>
        <d v="2021-12-20T14:05:50"/>
        <d v="2021-12-20T14:45:57"/>
        <d v="2021-12-20T15:07:20"/>
        <d v="2021-12-20T15:36:51"/>
        <d v="2021-12-20T15:47:23"/>
        <d v="2021-12-20T15:53:41"/>
        <d v="2021-12-20T16:10:58"/>
        <d v="2021-12-20T16:12:49"/>
        <d v="2021-12-20T16:16:43"/>
        <d v="2021-12-20T16:17:51"/>
        <d v="2021-12-20T16:25:12"/>
        <d v="2021-12-20T16:28:16"/>
        <d v="2021-12-20T16:41:03"/>
        <d v="2021-12-20T16:46:35"/>
        <d v="2021-12-20T16:55:59"/>
        <d v="2021-12-20T16:57:25"/>
        <d v="2021-12-20T17:07:46"/>
        <d v="2021-12-20T17:18:09"/>
        <d v="2021-12-20T17:25:16"/>
        <d v="2021-12-20T17:30:35"/>
        <d v="2021-12-21T09:37:56"/>
        <d v="2021-12-21T10:13:25"/>
        <d v="2021-12-21T10:27:24"/>
        <d v="2021-12-21T11:14:48"/>
        <d v="2021-12-21T11:39:56"/>
        <d v="2021-12-21T12:01:01"/>
        <d v="2021-12-21T12:22:15"/>
        <d v="2021-12-21T12:28:57"/>
        <d v="2021-12-21T12:30:12"/>
        <d v="2021-12-21T12:34:11"/>
        <d v="2021-12-21T12:35:21"/>
        <d v="2021-12-21T12:43:38"/>
        <d v="2021-12-21T12:44:54"/>
        <d v="2021-12-21T12:53:44"/>
        <d v="2021-12-21T12:56:51"/>
        <d v="2021-12-21T13:01:16"/>
        <d v="2021-12-21T13:09:26"/>
        <d v="2021-12-21T13:49:06"/>
        <d v="2021-12-21T13:56:09"/>
        <d v="2021-12-21T14:28:39"/>
        <d v="2021-12-21T14:54:33"/>
        <d v="2021-12-21T15:22:13"/>
        <d v="2021-12-21T15:24:23"/>
        <d v="2021-12-21T15:51:32"/>
        <d v="2021-12-21T15:57:03"/>
        <d v="2021-12-21T16:01:19"/>
        <d v="2021-12-21T16:50:33"/>
        <d v="2021-12-21T17:02:06"/>
        <d v="2021-12-21T17:07:51"/>
        <d v="2021-12-21T17:12:08"/>
        <d v="2021-12-21T17:17:05"/>
        <d v="2021-12-21T17:22:42"/>
        <d v="2021-12-22T09:52:30"/>
        <d v="2021-12-22T10:05:43"/>
        <d v="2021-12-22T10:14:11"/>
        <d v="2021-12-22T10:15:21"/>
        <d v="2021-12-22T10:21:04"/>
        <d v="2021-12-22T12:00:45"/>
        <d v="2021-12-22T12:34:50"/>
        <d v="2021-12-22T12:39:54"/>
        <d v="2021-12-22T12:41:05"/>
        <d v="2021-12-22T13:12:59"/>
        <d v="2021-12-22T14:43:25"/>
        <d v="2021-12-22T14:54:35"/>
        <d v="2021-12-22T14:54:38"/>
        <d v="2021-12-22T14:59:34"/>
        <d v="2021-12-22T15:15:50"/>
        <d v="2021-12-22T15:16:37"/>
        <d v="2021-12-22T15:20:23"/>
        <d v="2021-12-22T15:57:10"/>
        <d v="2021-12-22T16:24:52"/>
        <d v="2021-12-22T16:28:30"/>
        <d v="2021-12-23T09:54:31"/>
        <d v="2021-12-23T10:05:18"/>
        <d v="2021-12-23T10:41:37"/>
        <d v="2021-12-23T10:52:03"/>
        <d v="2021-12-23T11:02:41"/>
        <d v="2021-12-23T11:19:08"/>
        <d v="2021-12-23T11:31:17"/>
        <d v="2021-12-23T12:25:59"/>
        <d v="2021-12-23T12:28:35"/>
        <d v="2021-12-23T12:31:29"/>
        <d v="2021-12-23T12:35:00"/>
        <d v="2021-12-23T12:35:57"/>
        <d v="2021-12-23T12:43:02"/>
        <d v="2021-12-23T12:49:11"/>
        <d v="2021-12-23T13:01:29"/>
        <d v="2021-12-23T13:07:42"/>
        <d v="2021-12-23T13:18:19"/>
        <d v="2021-12-23T13:22:09"/>
        <d v="2021-12-23T14:37:14"/>
        <d v="2021-12-23T14:47:18"/>
        <d v="2021-12-23T15:19:05"/>
        <d v="2021-12-23T15:26:00"/>
        <d v="2021-12-23T15:49:53"/>
        <d v="2021-12-23T16:37:56"/>
        <d v="2021-12-23T16:48:22"/>
        <d v="2021-12-23T16:50:17"/>
        <d v="2021-12-23T17:01:53"/>
        <d v="2021-12-24T08:45:53"/>
        <d v="2021-12-24T10:10:50"/>
        <d v="2021-12-24T11:14:06"/>
        <d v="2021-12-24T11:23:20"/>
        <d v="2021-12-24T12:11:42"/>
        <d v="2021-12-24T12:42:11"/>
        <d v="2021-12-24T13:16:17"/>
        <d v="2021-12-24T13:29:51"/>
        <d v="2021-12-24T13:44:41"/>
        <d v="2021-12-24T14:12:43"/>
        <d v="2021-12-24T15:11:16"/>
        <d v="2021-12-24T16:12:39"/>
        <d v="2021-12-24T16:20:58"/>
        <d v="2021-12-24T16:27:07"/>
        <d v="2021-12-24T16:30:17"/>
        <d v="2021-12-24T16:30:28"/>
        <d v="2021-12-24T17:07:50"/>
        <d v="2021-12-24T17:22:51"/>
        <d v="2021-12-24T17:29:27"/>
        <d v="2021-12-24T17:31:30"/>
        <d v="2021-12-24T17:34:27"/>
        <d v="2021-12-24T17:36:10"/>
        <d v="2021-12-24T17:39:27"/>
        <d v="2021-12-24T17:41:26"/>
        <d v="2021-12-24T17:44:03"/>
        <d v="2021-12-25T09:54:56"/>
        <d v="2021-12-25T12:24:06"/>
        <d v="2021-12-25T14:36:26"/>
        <d v="2021-12-25T16:39:23"/>
        <d v="2021-12-25T16:47:24"/>
        <d v="2021-12-25T16:48:48"/>
        <d v="2021-12-26T11:18:36"/>
        <d v="2021-12-27T09:08:41"/>
        <d v="2021-12-27T09:20:27"/>
        <d v="2021-12-27T09:21:32"/>
        <d v="2021-12-27T09:47:14"/>
        <d v="2021-12-27T10:02:46"/>
        <d v="2021-12-27T10:08:55"/>
        <d v="2021-12-27T10:17:50"/>
        <d v="2021-12-27T10:22:01"/>
        <d v="2021-12-27T10:37:34"/>
        <d v="2021-12-27T10:38:00"/>
        <d v="2021-12-27T10:40:51"/>
        <d v="2021-12-27T10:49:05"/>
        <d v="2021-12-27T11:15:32"/>
        <d v="2021-12-27T11:28:30"/>
        <d v="2021-12-27T11:32:40"/>
        <d v="2021-12-27T11:33:56"/>
        <d v="2021-12-27T11:41:31"/>
        <d v="2021-12-27T11:49:30"/>
        <d v="2021-12-27T11:52:12"/>
        <d v="2021-12-27T12:08:42"/>
        <d v="2021-12-27T12:12:16"/>
        <d v="2021-12-27T12:13:43"/>
        <d v="2021-12-27T12:16:56"/>
        <d v="2021-12-27T12:28:56"/>
        <d v="2021-12-27T12:42:47"/>
        <d v="2021-12-27T12:51:50"/>
        <d v="2021-12-27T12:56:00"/>
        <d v="2021-12-27T13:36:02"/>
        <d v="2021-12-27T14:01:33"/>
        <d v="2021-12-27T15:31:26"/>
        <d v="2021-12-27T15:38:05"/>
        <d v="2021-12-27T16:13:45"/>
        <d v="2021-12-27T16:14:18"/>
        <d v="2021-12-27T16:26:49"/>
        <d v="2021-12-27T16:27:31"/>
        <d v="2021-12-27T16:28:24"/>
        <d v="2021-12-27T17:30:11"/>
        <d v="2021-12-27T17:52:20"/>
        <d v="2021-12-27T18:04:22"/>
        <d v="2021-12-27T18:14:18"/>
        <d v="2021-12-27T18:25:29"/>
        <d v="2021-12-27T18:26:15"/>
        <d v="2021-12-27T18:27:40"/>
        <d v="2021-12-28T08:53:29"/>
        <d v="2021-12-28T10:15:28"/>
        <d v="2021-12-28T10:24:15"/>
        <d v="2021-12-28T11:21:16"/>
        <d v="2021-12-28T11:40:12"/>
        <d v="2021-12-28T12:04:55"/>
        <d v="2021-12-28T12:17:30"/>
        <d v="2021-12-28T12:41:49"/>
        <d v="2021-12-28T13:04:38"/>
        <d v="2021-12-28T13:16:36"/>
        <d v="2021-12-28T13:24:23"/>
        <d v="2021-12-28T13:26:13"/>
        <d v="2021-12-28T13:31:46"/>
        <d v="2021-12-28T13:38:09"/>
        <d v="2021-12-28T14:11:56"/>
        <d v="2021-12-28T14:27:48"/>
        <d v="2021-12-28T14:39:34"/>
        <d v="2021-12-28T14:48:26"/>
        <d v="2021-12-28T14:56:53"/>
        <d v="2021-12-28T15:24:47"/>
        <d v="2021-12-28T15:45:50"/>
        <d v="2021-12-28T16:07:13"/>
        <d v="2021-12-28T17:08:42"/>
        <d v="2021-12-28T17:33:05"/>
        <d v="2021-12-28T17:40:23"/>
        <d v="2021-12-28T18:16:52"/>
        <d v="2021-12-28T18:18:58"/>
        <d v="2021-12-28T18:43:12"/>
        <d v="2021-12-28T18:46:57"/>
        <d v="2021-12-28T18:47:37"/>
        <d v="2021-12-28T19:17:11"/>
        <d v="2021-12-28T19:23:54"/>
        <d v="2021-12-28T19:40:21"/>
        <d v="2021-12-29T09:00:07"/>
        <d v="2021-12-29T09:04:45"/>
        <d v="2021-12-29T09:11:20"/>
        <d v="2021-12-29T09:31:03"/>
        <d v="2021-12-29T10:03:53"/>
        <d v="2021-12-29T10:04:00"/>
        <d v="2021-12-29T10:22:26"/>
        <d v="2021-12-29T10:40:17"/>
        <d v="2021-12-29T10:55:18"/>
        <d v="2021-12-29T11:01:00"/>
        <d v="2021-12-29T11:03:12"/>
        <d v="2021-12-29T11:26:24"/>
        <d v="2021-12-29T12:16:22"/>
        <d v="2021-12-29T12:37:08"/>
        <d v="2021-12-29T12:48:13"/>
        <d v="2021-12-29T12:55:50"/>
        <d v="2021-12-29T12:57:20"/>
        <d v="2021-12-29T12:59:01"/>
        <d v="2021-12-29T13:04:39"/>
        <d v="2021-12-29T13:25:15"/>
        <d v="2021-12-29T13:32:11"/>
        <d v="2021-12-29T13:36:38"/>
        <d v="2021-12-29T13:58:57"/>
        <d v="2021-12-29T16:21:23"/>
        <d v="2021-12-29T16:24:15"/>
        <d v="2021-12-29T16:36:30"/>
        <d v="2021-12-29T17:33:51"/>
        <d v="2021-12-29T17:38:52"/>
        <d v="2021-12-29T18:37:06"/>
        <d v="2021-12-29T18:40:41"/>
        <d v="2021-12-30T09:05:59"/>
        <d v="2021-12-30T12:14:20"/>
        <d v="2021-12-30T12:27:36"/>
        <d v="2021-12-30T12:52:58"/>
        <d v="2021-12-30T12:56:48"/>
        <d v="2021-12-30T17:51:28"/>
        <d v="2021-12-31T10:26:14"/>
        <d v="2021-12-31T10:53:55"/>
        <d v="2021-12-31T11:05:00"/>
        <d v="2021-12-31T11:09:48"/>
        <d v="2021-12-31T11:15:15"/>
        <d v="2021-12-31T11:22:26"/>
        <d v="2021-12-31T11:41:54"/>
        <d v="2021-12-31T12:16:37"/>
        <d v="2021-12-31T12:23:58"/>
        <d v="2021-12-31T12:54:30"/>
        <d v="2021-12-31T13:04:14"/>
        <d v="2021-12-31T14:36:08"/>
        <d v="2021-12-31T14:43:16"/>
        <d v="2021-12-31T14:51:22"/>
        <d v="2021-12-31T14:57:36"/>
        <d v="2021-12-31T15:09:00"/>
        <d v="2021-12-31T16:11:12"/>
        <d v="2021-12-31T16:19:15"/>
        <d v="2021-12-31T16:24:04"/>
        <d v="2021-12-31T16:26:53"/>
        <d v="2021-12-31T16:40:43"/>
        <d v="2021-12-31T16:42:26"/>
        <d v="2021-12-31T16:43:35"/>
        <d v="2021-12-31T16:46:45"/>
        <d v="2021-12-31T16:47:33"/>
        <d v="2021-12-31T17:23:40"/>
        <d v="2021-12-31T17:24:40"/>
        <d v="2022-01-01T10:40:00"/>
        <d v="2022-01-01T10:43:03"/>
        <d v="2022-01-01T10:48:00"/>
        <d v="2022-01-01T11:00:55"/>
        <d v="2022-01-01T11:08:28"/>
        <d v="2022-01-01T12:13:09"/>
        <d v="2022-01-02T09:54:26"/>
        <d v="2022-01-02T10:58:34"/>
        <d v="2022-01-02T11:21:30"/>
        <d v="2022-01-02T11:32:39"/>
        <d v="2022-01-02T12:02:10"/>
        <d v="2022-01-02T12:04:07"/>
        <d v="2022-01-02T12:11:39"/>
        <d v="2022-01-02T12:56:48"/>
        <d v="2022-01-02T12:59:13"/>
        <d v="2022-01-02T13:02:37"/>
        <d v="2022-01-02T13:06:02"/>
        <d v="2022-01-02T13:36:58"/>
        <d v="2022-01-02T14:01:21"/>
        <d v="2022-01-02T14:27:47"/>
        <d v="2022-01-02T16:06:51"/>
        <d v="2022-01-02T16:24:20"/>
        <d v="2022-01-02T16:43:53"/>
        <d v="2022-01-03T10:17:00"/>
        <d v="2022-01-03T10:32:06"/>
        <d v="2022-01-03T10:40:03"/>
        <d v="2022-01-03T10:42:42"/>
        <d v="2022-01-03T10:43:31"/>
        <d v="2022-01-03T10:57:39"/>
        <d v="2022-01-03T11:56:18"/>
        <d v="2022-01-03T11:56:53"/>
        <d v="2022-01-03T12:04:47"/>
        <d v="2022-01-03T12:21:37"/>
        <d v="2022-01-03T12:42:59"/>
        <d v="2022-01-03T12:47:26"/>
        <d v="2022-01-03T12:55:14"/>
        <d v="2022-01-03T13:02:16"/>
        <d v="2022-01-03T13:05:15"/>
        <d v="2022-01-03T13:09:24"/>
        <d v="2022-01-03T13:55:14"/>
        <d v="2022-01-03T13:55:25"/>
        <d v="2022-01-03T14:13:59"/>
        <d v="2022-01-03T15:27:28"/>
        <d v="2022-01-03T15:30:10"/>
        <d v="2022-01-03T15:35:50"/>
        <d v="2022-01-03T15:53:02"/>
        <d v="2022-01-03T15:57:59"/>
        <d v="2022-01-03T16:06:24"/>
        <d v="2022-01-03T16:16:00"/>
        <d v="2022-01-03T17:25:02"/>
        <d v="2022-01-04T09:15:58"/>
        <d v="2022-01-04T09:53:25"/>
        <d v="2022-01-04T11:08:19"/>
        <d v="2022-01-04T11:55:55"/>
        <d v="2022-01-04T14:03:55"/>
        <d v="2022-01-04T14:30:45"/>
        <d v="2022-01-04T14:32:33"/>
        <d v="2022-01-04T15:00:43"/>
        <d v="2022-01-04T16:30:13"/>
        <d v="2022-01-04T16:40:39"/>
        <d v="2022-01-04T16:53:39"/>
        <d v="2022-01-04T17:50:34"/>
        <d v="2022-01-04T17:56:26"/>
        <d v="2022-01-04T18:01:21"/>
        <d v="2022-01-04T18:02:48"/>
        <d v="2022-01-04T18:03:18"/>
        <d v="2022-01-04T18:07:38"/>
        <d v="2022-01-04T18:09:37"/>
        <d v="2022-01-04T18:11:05"/>
        <d v="2022-01-04T18:28:00"/>
        <d v="2022-01-05T09:39:03"/>
        <d v="2022-01-05T09:56:50"/>
        <d v="2022-01-05T10:30:34"/>
        <d v="2022-01-05T11:05:49"/>
        <d v="2022-01-05T11:07:53"/>
        <d v="2022-01-05T11:14:31"/>
        <d v="2022-01-05T11:43:52"/>
        <d v="2022-01-05T11:44:10"/>
        <d v="2022-01-05T11:48:56"/>
        <d v="2022-01-05T12:18:58"/>
        <d v="2022-01-05T12:42:45"/>
        <d v="2022-01-05T15:19:26"/>
        <d v="2022-01-05T15:22:45"/>
        <d v="2022-01-05T15:34:34"/>
        <d v="2022-01-05T15:38:02"/>
        <d v="2022-01-05T15:47:32"/>
        <d v="2022-01-05T15:51:10"/>
        <d v="2022-01-05T15:55:09"/>
        <d v="2022-01-05T16:19:44"/>
        <d v="2022-01-05T16:58:45"/>
        <d v="2022-01-05T17:48:34"/>
        <d v="2022-01-05T17:54:25"/>
        <d v="2022-01-05T17:59:10"/>
        <d v="2022-01-05T18:00:15"/>
        <d v="2022-01-05T18:04:26"/>
        <d v="2022-01-05T18:09:29"/>
        <d v="2022-01-05T18:18:02"/>
        <d v="2022-01-06T09:15:30"/>
        <d v="2022-01-06T09:23:25"/>
        <d v="2022-01-06T09:31:37"/>
        <d v="2022-01-06T09:32:06"/>
        <d v="2022-01-06T09:39:55"/>
        <d v="2022-01-06T09:45:24"/>
        <d v="2022-01-06T09:48:53"/>
        <d v="2022-01-06T09:50:39"/>
        <d v="2022-01-06T10:00:27"/>
        <d v="2022-01-06T10:21:24"/>
        <d v="2022-01-06T10:28:34"/>
        <d v="2022-01-06T10:40:49"/>
        <d v="2022-01-06T10:58:53"/>
        <d v="2022-01-06T11:04:40"/>
        <d v="2022-01-06T11:08:06"/>
        <d v="2022-01-06T11:09:04"/>
        <d v="2022-01-06T11:24:19"/>
        <d v="2022-01-06T11:30:30"/>
        <d v="2022-01-06T11:37:39"/>
        <d v="2022-01-06T11:40:27"/>
        <d v="2022-01-06T11:52:59"/>
        <d v="2022-01-06T12:02:14"/>
        <d v="2022-01-06T12:27:39"/>
        <d v="2022-01-06T12:34:11"/>
        <d v="2022-01-06T12:43:06"/>
        <d v="2022-01-06T12:43:43"/>
        <d v="2022-01-06T12:49:43"/>
        <d v="2022-01-06T13:00:28"/>
        <d v="2022-01-06T13:21:15"/>
        <d v="2022-01-06T13:29:55"/>
        <d v="2022-01-06T13:52:00"/>
        <d v="2022-01-06T13:57:48"/>
        <d v="2022-01-06T14:00:34"/>
        <d v="2022-01-06T14:32:28"/>
        <d v="2022-01-06T14:33:23"/>
        <d v="2022-01-06T15:53:30"/>
        <d v="2022-01-06T16:05:30"/>
        <d v="2022-01-06T16:05:34"/>
        <d v="2022-01-06T16:12:47"/>
        <d v="2022-01-06T16:16:24"/>
        <d v="2022-01-06T16:16:41"/>
        <d v="2022-01-06T16:23:11"/>
        <d v="2022-01-06T16:27:22"/>
        <d v="2022-01-06T16:27:43"/>
        <d v="2022-01-06T16:29:00"/>
        <d v="2022-01-06T16:31:44"/>
        <d v="2022-01-06T16:33:24"/>
        <d v="2022-01-06T16:35:50"/>
        <d v="2022-01-06T16:38:05"/>
        <d v="2022-01-06T16:41:43"/>
        <d v="2022-01-06T16:43:24"/>
        <d v="2022-01-06T16:44:34"/>
        <d v="2022-01-06T16:48:21"/>
        <d v="2022-01-06T16:55:05"/>
        <d v="2022-01-06T17:02:11"/>
        <d v="2022-01-06T17:02:26"/>
        <d v="2022-01-06T17:28:48"/>
        <d v="2022-01-07T10:06:18"/>
        <d v="2022-01-07T10:07:55"/>
        <d v="2022-01-07T10:27:40"/>
        <d v="2022-01-07T10:30:30"/>
        <d v="2022-01-07T10:33:02"/>
        <d v="2022-01-07T10:35:39"/>
        <d v="2022-01-07T10:37:41"/>
        <d v="2022-01-07T10:58:38"/>
        <d v="2022-01-07T11:21:42"/>
        <d v="2022-01-07T11:24:43"/>
        <d v="2022-01-07T11:31:25"/>
        <d v="2022-01-07T11:31:56"/>
        <d v="2022-01-07T11:50:36"/>
        <d v="2022-01-07T12:10:50"/>
        <d v="2022-01-07T12:22:13"/>
        <d v="2022-01-07T13:13:09"/>
        <d v="2022-01-07T13:28:15"/>
        <d v="2022-01-07T13:29:13"/>
        <d v="2022-01-07T13:47:48"/>
        <d v="2022-01-07T13:50:36"/>
        <d v="2022-01-07T14:04:37"/>
        <d v="2022-01-07T16:59:55"/>
        <d v="2022-01-07T17:03:27"/>
        <d v="2022-01-07T17:26:27"/>
        <d v="2022-01-07T17:38:18"/>
        <d v="2022-01-07T17:47:20"/>
        <d v="2022-01-07T17:52:29"/>
        <d v="2022-01-08T09:58:17"/>
        <d v="2022-01-08T11:58:36"/>
        <d v="2022-01-08T11:58:52"/>
        <d v="2022-01-08T12:48:36"/>
        <d v="2022-01-08T14:46:07"/>
        <d v="2022-01-08T14:53:59"/>
        <d v="2022-01-08T15:22:57"/>
        <d v="2022-01-08T16:06:29"/>
        <d v="2022-01-08T16:07:43"/>
        <d v="2022-01-08T16:09:44"/>
        <d v="2022-01-08T16:13:12"/>
        <d v="2022-01-08T16:14:46"/>
        <d v="2022-01-08T16:16:16"/>
        <d v="2022-01-08T16:18:15"/>
        <d v="2022-01-08T16:19:59"/>
        <d v="2022-01-08T16:20:18"/>
        <d v="2022-01-08T16:23:00"/>
        <d v="2022-01-08T16:23:08"/>
        <d v="2022-01-08T16:26:14"/>
        <d v="2022-01-08T16:28:44"/>
        <d v="2022-01-08T16:30:56"/>
        <d v="2022-01-08T16:31:48"/>
        <d v="2022-01-08T16:33:06"/>
        <d v="2022-01-08T16:34:44"/>
        <d v="2022-01-08T16:40:26"/>
        <d v="2022-01-08T17:29:13"/>
        <d v="2022-01-09T09:36:59"/>
        <d v="2022-01-09T09:58:14"/>
        <d v="2022-01-09T10:00:54"/>
        <d v="2022-01-09T10:10:59"/>
        <d v="2022-01-09T10:12:10"/>
        <d v="2022-01-09T10:31:27"/>
        <d v="2022-01-09T10:40:42"/>
        <d v="2022-01-09T10:59:14"/>
        <d v="2022-01-09T11:01:34"/>
        <d v="2022-01-09T11:02:57"/>
        <d v="2022-01-09T11:25:35"/>
        <d v="2022-01-09T11:40:09"/>
        <d v="2022-01-09T11:41:28"/>
        <d v="2022-01-09T11:42:34"/>
        <d v="2022-01-09T11:44:07"/>
        <d v="2022-01-09T12:01:42"/>
        <d v="2022-01-09T12:14:00"/>
        <d v="2022-01-09T12:53:37"/>
        <d v="2022-01-09T13:08:22"/>
        <d v="2022-01-09T13:17:19"/>
        <d v="2022-01-09T13:30:12"/>
        <d v="2022-01-09T13:38:30"/>
        <d v="2022-01-09T13:44:43"/>
        <d v="2022-01-09T13:52:30"/>
        <d v="2022-01-09T13:54:47"/>
        <d v="2022-01-09T14:00:45"/>
        <d v="2022-01-09T15:55:01"/>
        <d v="2022-01-09T15:57:06"/>
        <d v="2022-01-10T11:35:39"/>
        <d v="2022-01-10T13:55:44"/>
        <d v="2022-01-10T14:20:20"/>
        <d v="2022-01-10T14:23:13"/>
        <d v="2022-01-10T15:00:18"/>
        <d v="2022-01-10T15:10:37"/>
        <d v="2022-01-10T16:52:10"/>
        <d v="2022-01-10T17:28:19"/>
        <d v="2022-01-11T09:23:13"/>
        <d v="2022-01-11T09:27:08"/>
        <d v="2022-01-11T10:07:04"/>
        <d v="2022-01-11T10:48:02"/>
        <d v="2022-01-11T11:23:37"/>
        <d v="2022-01-11T11:41:17"/>
        <d v="2022-01-11T11:55:47"/>
        <d v="2022-01-11T12:13:48"/>
        <d v="2022-01-11T12:16:14"/>
        <d v="2022-01-11T13:10:33"/>
        <d v="2022-01-11T15:55:52"/>
        <d v="2022-01-12T12:05:34"/>
        <d v="2022-01-12T12:15:50"/>
        <d v="2022-01-12T12:25:52"/>
        <d v="2022-01-12T12:26:26"/>
        <d v="2022-01-12T12:29:37"/>
        <d v="2022-01-12T12:35:08"/>
        <d v="2022-01-12T13:42:56"/>
        <d v="2022-01-12T13:45:05"/>
        <d v="2022-01-12T14:25:33"/>
        <d v="2022-01-12T14:30:33"/>
        <d v="2022-01-12T14:37:22"/>
        <d v="2022-01-12T15:10:10"/>
        <d v="2022-01-12T15:18:26"/>
        <d v="2022-01-12T15:21:26"/>
        <d v="2022-01-12T15:24:51"/>
        <d v="2022-01-12T15:44:45"/>
        <d v="2022-01-12T15:54:33"/>
        <d v="2022-01-12T16:26:03"/>
        <d v="2022-01-12T16:50:01"/>
        <d v="2022-01-12T16:53:01"/>
        <d v="2022-01-12T16:56:30"/>
        <d v="2022-01-12T18:28:11"/>
        <d v="2022-01-13T10:45:20"/>
        <d v="2022-01-13T11:46:09"/>
        <d v="2022-01-13T12:52:52"/>
        <d v="2022-01-13T13:07:14"/>
        <d v="2022-01-13T13:15:31"/>
        <d v="2022-01-13T13:40:47"/>
        <d v="2022-01-13T13:59:39"/>
        <d v="2022-01-13T14:08:13"/>
        <d v="2022-01-13T14:11:58"/>
        <d v="2022-01-13T14:24:04"/>
        <d v="2022-01-13T14:28:44"/>
        <d v="2022-01-13T14:32:06"/>
        <d v="2022-01-13T14:32:38"/>
        <d v="2022-01-13T14:41:01"/>
        <d v="2022-01-13T14:44:52"/>
        <d v="2022-01-13T14:47:58"/>
        <d v="2022-01-13T14:50:39"/>
        <d v="2022-01-13T14:56:03"/>
        <d v="2022-01-13T14:58:19"/>
        <d v="2022-01-13T15:00:17"/>
        <d v="2022-01-13T15:00:46"/>
        <d v="2022-01-13T15:02:00"/>
        <d v="2022-01-13T15:10:55"/>
        <d v="2022-01-13T15:11:53"/>
        <d v="2022-01-13T15:24:13"/>
        <d v="2022-01-13T15:29:00"/>
        <d v="2022-01-13T15:30:14"/>
        <d v="2022-01-13T15:43:59"/>
        <d v="2022-01-13T15:44:45"/>
        <d v="2022-01-13T15:46:49"/>
        <d v="2022-01-13T16:00:25"/>
        <d v="2022-01-13T16:20:34"/>
        <d v="2022-01-13T16:37:00"/>
        <d v="2022-01-13T16:42:45"/>
        <d v="2022-01-13T17:08:37"/>
        <d v="2022-01-13T17:51:39"/>
        <d v="2022-01-13T18:52:17"/>
        <d v="2022-01-13T18:59:36"/>
        <d v="2022-01-14T11:48:35"/>
        <d v="2022-01-14T11:56:46"/>
        <d v="2022-01-14T12:03:12"/>
        <d v="2022-01-14T12:08:07"/>
        <d v="2022-01-14T13:50:21"/>
        <d v="2022-01-14T14:42:37"/>
        <d v="2022-01-14T14:44:28"/>
        <d v="2022-01-14T14:44:49"/>
        <d v="2022-01-14T15:07:04"/>
        <d v="2022-01-14T15:15:43"/>
        <d v="2022-01-14T15:16:34"/>
        <d v="2022-01-14T15:19:21"/>
        <d v="2022-01-14T15:20:44"/>
        <d v="2022-01-14T15:22:53"/>
        <d v="2022-01-14T15:25:06"/>
        <d v="2022-01-14T15:28:17"/>
        <d v="2022-01-14T15:41:00"/>
        <d v="2022-01-14T15:43:50"/>
        <d v="2022-01-14T15:47:07"/>
        <d v="2022-01-14T15:49:46"/>
        <d v="2022-01-14T15:51:36"/>
        <d v="2022-01-14T15:53:17"/>
        <d v="2022-01-14T15:55:49"/>
        <d v="2022-01-14T15:56:16"/>
        <d v="2022-01-14T16:00:29"/>
        <d v="2022-01-14T16:01:13"/>
        <d v="2022-01-14T16:02:55"/>
        <d v="2022-01-14T16:05:15"/>
        <d v="2022-01-14T16:08:26"/>
        <d v="2022-01-14T16:11:01"/>
        <d v="2022-01-14T16:13:46"/>
        <d v="2022-01-14T16:19:10"/>
        <d v="2022-01-14T16:36:18"/>
        <d v="2022-01-14T16:44:45"/>
        <d v="2022-01-14T17:16:30"/>
        <d v="2022-01-14T18:07:51"/>
        <d v="2022-01-15T10:05:36"/>
        <d v="2022-01-15T10:41:22"/>
        <d v="2022-01-15T10:44:45"/>
        <d v="2022-01-15T10:51:38"/>
        <d v="2022-01-15T11:03:41"/>
        <d v="2022-01-15T11:05:03"/>
        <d v="2022-01-15T12:39:02"/>
        <d v="2022-01-15T12:47:57"/>
        <d v="2022-01-15T12:52:24"/>
        <d v="2022-01-15T12:55:01"/>
        <d v="2022-01-15T13:12:40"/>
        <d v="2022-01-15T13:46:59"/>
        <d v="2022-01-15T13:57:35"/>
        <d v="2022-01-15T14:03:54"/>
        <d v="2022-01-15T14:53:24"/>
        <d v="2022-01-15T15:15:13"/>
        <d v="2022-01-15T15:32:17"/>
        <d v="2022-01-15T15:34:11"/>
        <d v="2022-01-15T15:34:36"/>
        <d v="2022-01-15T15:46:10"/>
        <d v="2022-01-15T15:49:36"/>
        <d v="2022-01-15T15:53:57"/>
        <d v="2022-01-16T14:26:39"/>
        <d v="2022-01-16T14:30:54"/>
        <d v="2022-01-16T15:39:11"/>
        <d v="2022-01-17T11:33:53"/>
        <d v="2022-01-17T12:01:29"/>
        <d v="2022-01-17T13:47:33"/>
        <d v="2022-01-17T14:50:18"/>
        <d v="2022-01-17T14:54:05"/>
        <d v="2022-01-17T14:57:07"/>
        <d v="2022-01-17T15:02:04"/>
        <d v="2022-01-17T15:05:57"/>
        <d v="2022-01-17T15:09:59"/>
        <d v="2022-01-17T15:14:25"/>
        <d v="2022-01-17T15:19:21"/>
        <d v="2022-01-17T15:23:03"/>
        <d v="2022-01-17T15:27:55"/>
        <d v="2022-01-17T15:28:10"/>
        <d v="2022-01-17T15:32:28"/>
        <d v="2022-01-17T15:33:56"/>
        <d v="2022-01-17T15:36:18"/>
        <d v="2022-01-17T15:37:42"/>
        <d v="2022-01-17T15:44:06"/>
        <d v="2022-01-17T15:53:38"/>
        <d v="2022-01-17T16:04:31"/>
        <d v="2022-01-17T16:43:54"/>
        <d v="2022-01-17T16:49:15"/>
        <d v="2022-01-17T17:04:51"/>
        <d v="2022-01-17T17:08:22"/>
        <d v="2022-01-17T17:11:52"/>
        <d v="2022-01-18T10:04:13"/>
        <d v="2022-01-18T10:07:09"/>
        <d v="2022-01-18T10:16:41"/>
        <d v="2022-01-18T10:17:31"/>
        <d v="2022-01-18T10:44:00"/>
        <d v="2022-01-18T11:03:12"/>
        <d v="2022-01-18T11:10:44"/>
        <d v="2022-01-18T11:16:19"/>
        <d v="2022-01-18T11:20:40"/>
        <d v="2022-01-18T11:23:48"/>
        <d v="2022-01-18T11:26:28"/>
        <d v="2022-01-18T11:28:49"/>
        <d v="2022-01-18T11:31:03"/>
        <d v="2022-01-18T11:33:46"/>
        <d v="2022-01-18T11:34:30"/>
        <d v="2022-01-18T11:39:07"/>
        <d v="2022-01-18T11:43:15"/>
        <d v="2022-01-18T11:51:00"/>
        <d v="2022-01-18T11:53:47"/>
        <d v="2022-01-18T12:18:05"/>
        <d v="2022-01-18T12:36:02"/>
        <d v="2022-01-18T12:47:31"/>
        <d v="2022-01-18T13:05:17"/>
        <d v="2022-01-18T14:42:00"/>
        <d v="2022-01-18T14:51:21"/>
        <d v="2022-01-18T15:30:28"/>
        <d v="2022-01-18T15:46:14"/>
        <d v="2022-01-18T15:54:17"/>
        <d v="2022-01-18T15:54:37"/>
        <d v="2022-01-18T16:01:25"/>
        <d v="2022-01-18T16:04:44"/>
        <d v="2022-01-18T16:33:13"/>
        <d v="2022-01-18T16:37:52"/>
        <d v="2022-01-18T16:39:30"/>
        <d v="2022-01-18T16:44:01"/>
        <d v="2022-01-18T16:54:22"/>
        <d v="2022-01-18T16:58:29"/>
        <d v="2022-01-19T09:53:32"/>
        <d v="2022-01-19T09:57:43"/>
        <d v="2022-01-19T10:02:07"/>
        <d v="2022-01-19T10:12:39"/>
        <d v="2022-01-19T10:26:06"/>
        <d v="2022-01-19T10:41:09"/>
        <d v="2022-01-19T12:39:42"/>
        <d v="2022-01-19T14:40:14"/>
        <d v="2022-01-19T15:02:03"/>
        <d v="2022-01-19T15:56:51"/>
        <d v="2022-01-19T16:09:18"/>
        <d v="2022-01-19T16:14:32"/>
        <d v="2022-01-19T16:24:05"/>
        <d v="2022-01-19T17:36:43"/>
        <d v="2022-01-19T17:57:05"/>
        <d v="2022-01-20T09:02:08"/>
        <d v="2022-01-20T09:27:39"/>
        <d v="2022-01-20T09:46:20"/>
        <d v="2022-01-20T09:48:50"/>
        <d v="2022-01-20T09:59:56"/>
        <d v="2022-01-20T10:34:30"/>
        <d v="2022-01-20T10:57:27"/>
        <d v="2022-01-20T11:01:23"/>
        <d v="2022-01-20T11:02:00"/>
        <d v="2022-01-20T11:30:34"/>
        <d v="2022-01-20T11:44:07"/>
        <d v="2022-01-20T11:48:46"/>
        <d v="2022-01-20T14:21:36"/>
        <d v="2022-01-20T14:25:57"/>
        <d v="2022-01-20T14:56:29"/>
        <d v="2022-01-20T15:12:00"/>
        <d v="2022-01-20T15:16:16"/>
        <d v="2022-01-20T15:39:07"/>
        <d v="2022-01-20T15:51:46"/>
        <d v="2022-01-20T15:53:14"/>
        <d v="2022-01-20T16:09:30"/>
        <d v="2022-01-20T16:15:17"/>
        <d v="2022-01-20T16:50:45"/>
        <d v="2022-01-20T17:11:13"/>
        <d v="2022-01-20T18:35:27"/>
        <d v="2022-01-21T09:12:34"/>
        <d v="2022-01-21T09:38:50"/>
        <d v="2022-01-21T09:52:07"/>
        <d v="2022-01-21T14:18:44"/>
        <d v="2022-01-21T14:21:38"/>
        <d v="2022-01-21T16:22:05"/>
        <d v="2022-01-22T10:20:03"/>
        <d v="2022-01-22T10:26:05"/>
        <d v="2022-01-22T10:46:43"/>
        <d v="2022-01-22T11:52:39"/>
        <d v="2022-01-22T13:41:51"/>
        <d v="2022-01-22T14:27:00"/>
        <d v="2022-01-22T15:10:49"/>
        <d v="2022-01-22T15:37:30"/>
        <d v="2022-01-22T16:26:20"/>
        <d v="2022-01-22T16:34:22"/>
        <d v="2022-01-22T16:40:18"/>
        <d v="2022-01-22T16:46:18"/>
        <d v="2022-01-22T16:50:15"/>
        <d v="2022-01-22T16:52:35"/>
        <d v="2022-01-22T16:55:26"/>
        <d v="2022-01-23T10:15:49"/>
        <d v="2022-01-23T10:41:05"/>
        <d v="2022-01-23T10:47:25"/>
        <d v="2022-01-23T11:09:52"/>
        <d v="2022-01-23T11:22:35"/>
        <d v="2022-01-23T11:52:57"/>
        <d v="2022-01-23T13:09:26"/>
        <d v="2022-01-23T14:10:38"/>
        <d v="2022-01-23T14:13:39"/>
        <d v="2022-01-23T16:10:31"/>
        <d v="2022-01-23T16:32:17"/>
        <d v="2022-01-24T10:39:42"/>
        <d v="2022-01-24T14:29:12"/>
        <d v="2022-01-24T15:29:28"/>
        <d v="2022-01-24T15:34:11"/>
        <d v="2022-01-24T15:59:40"/>
        <d v="2022-01-24T16:17:18"/>
        <d v="2022-01-24T17:14:11"/>
        <d v="2022-01-24T18:36:09"/>
        <d v="2022-01-25T10:13:00"/>
        <d v="2022-01-25T10:24:38"/>
        <d v="2022-01-25T10:25:43"/>
        <d v="2022-01-25T10:30:41"/>
        <d v="2022-01-25T10:41:18"/>
        <d v="2022-01-25T10:46:39"/>
        <d v="2022-01-25T10:54:13"/>
        <d v="2022-01-25T11:21:44"/>
        <d v="2022-01-25T11:52:56"/>
        <d v="2022-01-25T12:08:16"/>
        <d v="2022-01-25T12:13:44"/>
        <d v="2022-01-25T12:21:11"/>
        <d v="2022-01-25T12:47:07"/>
        <d v="2022-01-25T13:18:34"/>
        <d v="2022-01-25T13:22:25"/>
        <d v="2022-01-25T13:23:10"/>
        <d v="2022-01-25T13:30:44"/>
        <d v="2022-01-25T13:32:51"/>
        <d v="2022-01-25T13:33:43"/>
        <d v="2022-01-25T13:36:47"/>
        <d v="2022-01-25T13:42:15"/>
        <d v="2022-01-25T15:11:54"/>
        <d v="2022-01-25T16:06:17"/>
        <d v="2022-01-25T16:07:58"/>
        <d v="2022-01-25T16:17:52"/>
        <d v="2022-01-25T16:51:43"/>
        <d v="2022-01-25T16:57:05"/>
        <d v="2022-01-25T17:04:30"/>
        <d v="2022-01-25T17:06:09"/>
        <d v="2022-01-25T17:10:55"/>
        <d v="2022-01-25T17:15:49"/>
        <d v="2022-01-25T17:19:49"/>
        <d v="2022-01-26T09:11:59"/>
        <d v="2022-01-26T09:14:00"/>
        <d v="2022-01-26T09:16:20"/>
        <d v="2022-01-26T09:17:57"/>
        <d v="2022-01-26T09:30:57"/>
        <d v="2022-01-26T09:34:36"/>
        <d v="2022-01-26T09:47:53"/>
        <d v="2022-01-26T09:50:00"/>
        <d v="2022-01-26T09:54:34"/>
        <d v="2022-01-26T09:56:30"/>
        <d v="2022-01-26T10:18:43"/>
        <d v="2022-01-26T10:56:23"/>
        <d v="2022-01-26T11:03:17"/>
        <d v="2022-01-26T11:06:03"/>
        <d v="2022-01-26T11:08:58"/>
        <d v="2022-01-26T11:40:20"/>
        <d v="2022-01-26T11:48:49"/>
        <d v="2022-01-26T12:28:44"/>
        <d v="2022-01-26T13:54:03"/>
        <d v="2022-01-26T14:48:23"/>
        <d v="2022-01-26T15:37:50"/>
        <d v="2022-01-26T15:51:31"/>
        <d v="2022-01-26T16:54:26"/>
        <d v="2022-01-27T09:11:01"/>
        <d v="2022-01-27T10:07:45"/>
        <d v="2022-01-27T11:17:57"/>
        <d v="2022-01-27T11:21:21"/>
        <d v="2022-01-27T11:23:30"/>
        <d v="2022-01-27T11:29:23"/>
        <d v="2022-01-27T11:50:36"/>
        <d v="2022-01-27T11:56:40"/>
        <d v="2022-01-27T11:57:43"/>
        <d v="2022-01-27T12:03:35"/>
        <d v="2022-01-27T12:10:52"/>
        <d v="2022-01-27T12:18:06"/>
        <d v="2022-01-27T12:22:19"/>
        <d v="2022-01-27T12:27:28"/>
        <d v="2022-01-27T15:02:04"/>
        <d v="2022-01-27T15:20:07"/>
        <d v="2022-01-27T15:38:45"/>
        <d v="2022-01-27T15:47:54"/>
        <d v="2022-01-27T15:51:48"/>
        <d v="2022-01-27T15:52:39"/>
        <d v="2022-01-27T15:55:06"/>
        <d v="2022-01-27T15:57:04"/>
        <d v="2022-01-27T15:59:20"/>
        <d v="2022-01-27T16:08:34"/>
        <d v="2022-01-27T16:17:27"/>
        <d v="2022-01-27T16:19:01"/>
        <d v="2022-01-27T17:02:54"/>
        <d v="2022-01-27T17:04:24"/>
        <d v="2022-01-27T17:07:07"/>
        <d v="2022-01-28T08:51:07"/>
        <d v="2022-01-28T09:43:08"/>
        <d v="2022-01-28T09:43:43"/>
        <d v="2022-01-28T10:21:12"/>
        <d v="2022-01-28T10:43:37"/>
        <d v="2022-01-28T10:48:25"/>
        <d v="2022-01-28T11:02:10"/>
        <d v="2022-01-28T11:10:23"/>
        <d v="2022-01-28T11:11:55"/>
        <d v="2022-01-28T11:13:27"/>
        <d v="2022-01-28T11:16:50"/>
        <d v="2022-01-28T12:38:52"/>
        <d v="2022-01-28T15:16:45"/>
        <d v="2022-01-28T15:18:39"/>
        <d v="2022-01-28T15:38:30"/>
        <d v="2022-01-28T16:14:40"/>
        <d v="2022-01-28T16:31:07"/>
        <d v="2022-01-28T16:36:34"/>
        <d v="2022-01-28T16:45:07"/>
        <d v="2022-01-28T17:11:05"/>
        <d v="2022-01-29T09:48:33"/>
        <d v="2022-01-29T09:55:30"/>
        <d v="2022-01-29T11:03:16"/>
        <d v="2022-01-29T11:05:34"/>
        <d v="2022-01-29T11:41:09"/>
        <d v="2022-01-29T12:08:22"/>
        <d v="2022-01-29T12:12:08"/>
        <d v="2022-01-29T12:15:28"/>
        <d v="2022-01-29T12:18:50"/>
        <d v="2022-01-29T12:24:29"/>
        <d v="2022-01-29T12:26:38"/>
        <d v="2022-01-29T12:27:50"/>
        <d v="2022-01-29T13:33:12"/>
        <d v="2022-01-29T14:22:34"/>
        <d v="2022-01-29T14:25:35"/>
        <d v="2022-01-29T15:21:55"/>
        <d v="2022-01-29T15:30:08"/>
        <d v="2022-01-29T15:33:45"/>
        <d v="2022-01-29T15:43:58"/>
        <d v="2022-01-29T15:44:49"/>
        <d v="2022-01-29T16:38:47"/>
        <d v="2022-01-29T17:02:17"/>
        <d v="2022-01-30T09:55:54"/>
        <d v="2022-01-30T10:22:50"/>
        <d v="2022-01-30T10:30:02"/>
        <d v="2022-01-30T10:35:02"/>
        <d v="2022-01-30T11:05:43"/>
        <d v="2022-01-30T12:45:40"/>
        <d v="2022-01-30T14:45:40"/>
        <d v="2022-01-30T15:03:04"/>
        <d v="2022-01-30T15:33:33"/>
        <d v="2022-01-30T15:43:52"/>
        <d v="2022-01-30T16:30:42"/>
        <d v="2022-01-31T08:58:12"/>
        <d v="2022-01-31T10:05:36"/>
        <d v="2022-01-31T10:14:36"/>
        <d v="2022-01-31T10:30:37"/>
        <d v="2022-01-31T11:11:38"/>
        <d v="2022-01-31T11:43:04"/>
        <d v="2022-01-31T14:05:48"/>
        <d v="2022-01-31T14:12:40"/>
        <d v="2022-01-31T14:24:35"/>
        <d v="2022-01-31T14:33:10"/>
        <d v="2022-01-31T14:38:36"/>
        <d v="2022-01-31T14:45:21"/>
        <d v="2022-01-31T14:53:23"/>
        <d v="2022-01-31T15:11:28"/>
        <d v="2022-01-31T16:28:17"/>
        <d v="2022-01-31T16:30:43"/>
        <d v="2022-01-31T16:32:07"/>
        <d v="2022-01-31T16:37:09"/>
        <d v="2022-01-31T16:39:19"/>
        <d v="2022-01-31T16:41:49"/>
        <d v="2022-01-31T16:45:06"/>
        <d v="2022-01-31T16:48:15"/>
        <d v="2022-01-31T17:04:11"/>
        <d v="2022-01-31T17:12:48"/>
        <d v="2022-01-31T17:13:19"/>
        <d v="2022-01-31T17:19:08"/>
        <d v="2022-01-31T17:25:37"/>
        <d v="2022-02-01T01:21:46"/>
        <d v="2022-02-01T09:11:03"/>
        <d v="2022-02-01T09:53:08"/>
        <d v="2022-02-01T09:56:36"/>
        <d v="2022-02-01T09:59:42"/>
        <d v="2022-02-01T10:14:33"/>
        <d v="2022-02-01T10:53:02"/>
        <d v="2022-02-01T10:54:05"/>
        <d v="2022-02-01T11:06:14"/>
        <d v="2022-02-01T11:21:51"/>
        <d v="2022-02-01T11:27:37"/>
        <d v="2022-02-01T11:48:34"/>
        <d v="2022-02-01T12:20:47"/>
        <d v="2022-02-01T12:26:22"/>
        <d v="2022-02-01T12:50:08"/>
        <d v="2022-02-01T12:56:42"/>
        <d v="2022-02-01T13:08:15"/>
        <d v="2022-02-01T13:13:39"/>
        <d v="2022-02-01T13:20:59"/>
        <d v="2022-02-01T13:58:29"/>
        <d v="2022-02-01T15:13:22"/>
        <d v="2022-02-01T16:48:45"/>
        <d v="2022-02-01T16:52:07"/>
        <d v="2022-02-01T17:04:52"/>
        <d v="2022-02-01T17:11:01"/>
        <d v="2022-02-01T17:15:29"/>
        <d v="2022-02-01T17:22:34"/>
        <d v="2022-02-01T17:34:56"/>
        <d v="2022-02-01T18:39:19"/>
        <d v="2022-02-01T18:43:14"/>
        <d v="2022-02-01T18:46:53"/>
        <d v="2022-02-02T09:50:23"/>
        <d v="2022-02-02T10:23:12"/>
        <d v="2022-02-02T12:48:20"/>
        <d v="2022-02-02T14:31:03"/>
        <d v="2022-02-02T17:26:47"/>
        <d v="2022-02-02T17:33:48"/>
        <d v="2022-02-02T18:46:00"/>
        <d v="2022-02-02T18:50:10"/>
        <d v="2022-02-02T18:53:40"/>
        <d v="2022-02-02T20:04:44"/>
        <d v="2022-02-02T20:06:59"/>
        <d v="2022-02-02T20:12:33"/>
        <d v="2022-02-03T10:02:02"/>
        <d v="2022-02-03T10:16:30"/>
        <d v="2022-02-03T10:51:12"/>
        <d v="2022-02-03T10:56:58"/>
        <d v="2022-02-03T11:02:08"/>
        <d v="2022-02-03T12:02:21"/>
        <d v="2022-02-03T13:47:07"/>
        <d v="2022-02-03T14:00:03"/>
        <d v="2022-02-03T14:19:01"/>
        <d v="2022-02-03T14:19:31"/>
        <d v="2022-02-03T15:00:47"/>
        <d v="2022-02-03T15:02:03"/>
        <d v="2022-02-03T15:07:44"/>
        <d v="2022-02-03T15:17:19"/>
        <d v="2022-02-03T15:17:29"/>
        <d v="2022-02-03T15:55:02"/>
        <d v="2022-02-03T16:01:32"/>
        <d v="2022-02-03T17:59:22"/>
        <d v="2022-02-03T18:32:56"/>
        <d v="2022-02-04T09:41:21"/>
        <d v="2022-02-04T09:48:09"/>
        <d v="2022-02-04T00:00:00"/>
        <d v="2022-02-05T08:45:23"/>
        <d v="2022-02-05T10:20:04"/>
        <d v="2022-02-05T00:00:00"/>
        <d v="2022-02-06T08:56:55"/>
        <d v="2022-02-06T09:20:03"/>
        <d v="2022-02-06T00:00:00"/>
        <d v="2022-02-07T10:13:57"/>
        <d v="2022-02-07T10:26:21"/>
        <d v="2022-02-07T00:00:00"/>
        <d v="2022-02-08T09:45:13"/>
        <d v="2022-02-08T10:08:17"/>
        <d v="2022-02-08T00:00:00"/>
        <d v="2022-02-09T09:24:53"/>
        <d v="2022-02-09T09:39:35"/>
        <d v="2022-02-09T00:00:00"/>
        <d v="2022-02-10T09:39:29"/>
        <d v="2022-02-10T09:44:45"/>
        <d v="2022-02-10T00:00:00"/>
        <d v="2022-02-11T09:59:25"/>
        <d v="2022-02-11T10:30:43"/>
        <d v="2022-02-11T00:00:00"/>
        <d v="2022-02-12T11:49:36"/>
        <d v="2022-02-12T12:26:12"/>
        <d v="2022-02-12T00:00:00"/>
        <d v="2022-02-13T09:51:28"/>
        <d v="2022-02-13T10:09:33"/>
        <d v="2022-02-13T00:00:00"/>
        <d v="2022-02-14T09:13:28"/>
        <d v="2022-02-14T10:23:40"/>
        <d v="2022-02-14T00:00:00"/>
        <d v="2022-02-15T12:11:12"/>
        <d v="2022-02-15T12:11:26"/>
        <d v="2022-02-15T12:40:56"/>
        <d v="2022-02-15T15:50:34"/>
        <d v="2022-02-16T09:46:16"/>
        <d v="2022-02-16T10:39:54"/>
        <d v="2022-02-16T10:49:05"/>
        <d v="2022-02-16T10:54:16"/>
        <d v="2022-02-16T11:11:46"/>
        <d v="2022-02-16T11:15:30"/>
        <d v="2022-02-16T11:32:24"/>
        <d v="2022-02-16T11:35:09"/>
        <d v="2022-02-16T11:36:44"/>
        <d v="2022-02-16T11:36:56"/>
        <d v="2022-02-16T11:44:51"/>
        <d v="2022-02-16T12:23:57"/>
        <d v="2022-02-16T12:40:27"/>
        <d v="2022-02-16T12:50:09"/>
        <d v="2022-02-16T12:52:46"/>
        <d v="2022-02-16T13:05:15"/>
        <d v="2022-02-16T14:37:05"/>
        <d v="2022-02-16T14:41:58"/>
        <d v="2022-02-16T14:53:25"/>
        <d v="2022-02-16T15:27:48"/>
        <d v="2022-02-16T15:31:04"/>
        <d v="2022-02-16T15:35:14"/>
        <d v="2022-02-16T15:42:37"/>
        <d v="2022-02-16T16:02:45"/>
        <d v="2022-02-16T16:32:17"/>
        <d v="2022-02-16T16:37:10"/>
        <d v="2022-02-16T16:49:19"/>
        <d v="2022-02-16T16:57:52"/>
        <d v="2022-02-16T18:06:08"/>
        <d v="2022-02-16T18:20:49"/>
        <d v="2022-02-16T18:23:44"/>
        <d v="2022-02-17T08:47:20"/>
        <d v="2022-02-17T09:14:38"/>
        <d v="2022-02-17T09:15:33"/>
        <d v="2022-02-17T09:17:32"/>
        <d v="2022-02-17T09:44:36"/>
        <d v="2022-02-17T09:47:46"/>
        <d v="2022-02-17T10:58:26"/>
        <d v="2022-02-17T11:07:15"/>
        <d v="2022-02-17T11:23:36"/>
        <d v="2022-02-17T12:04:31"/>
        <d v="2022-02-17T12:15:51"/>
        <d v="2022-02-17T12:19:56"/>
        <d v="2022-02-17T12:56:57"/>
        <d v="2022-02-17T12:59:15"/>
        <d v="2022-02-17T13:06:40"/>
        <d v="2022-02-17T13:50:36"/>
        <d v="2022-02-17T15:59:16"/>
        <d v="2022-02-17T16:58:05"/>
        <d v="2022-02-17T18:12:54"/>
        <d v="2022-02-17T18:40:00"/>
        <d v="2022-02-17T18:52:54"/>
        <d v="2022-02-18T09:37:23"/>
        <d v="2022-02-18T09:48:40"/>
        <d v="2022-02-18T10:09:18"/>
        <d v="2022-02-18T10:23:10"/>
        <d v="2022-02-18T11:34:13"/>
        <d v="2022-02-18T12:00:06"/>
        <d v="2022-02-18T12:13:14"/>
        <d v="2022-02-18T12:16:18"/>
        <d v="2022-02-18T12:22:00"/>
        <d v="2022-02-18T12:23:37"/>
        <d v="2022-02-18T13:08:54"/>
        <d v="2022-02-18T14:03:19"/>
        <d v="2022-02-18T14:10:48"/>
        <d v="2022-02-18T14:14:57"/>
        <d v="2022-02-18T14:17:54"/>
        <d v="2022-02-18T14:22:17"/>
        <d v="2022-02-18T14:23:27"/>
        <d v="2022-02-18T14:38:17"/>
        <d v="2022-02-18T14:44:03"/>
        <d v="2022-02-18T14:54:55"/>
        <d v="2022-02-18T14:56:23"/>
        <d v="2022-02-18T14:56:33"/>
        <d v="2022-02-18T14:59:12"/>
        <d v="2022-02-18T14:59:33"/>
        <d v="2022-02-18T15:16:07"/>
        <d v="2022-02-18T15:31:47"/>
        <d v="2022-02-18T15:34:38"/>
        <d v="2022-02-18T15:35:30"/>
        <d v="2022-02-18T15:44:30"/>
        <d v="2022-02-18T15:53:00"/>
        <d v="2022-02-18T15:58:49"/>
        <d v="2022-02-18T16:07:37"/>
        <d v="2022-02-18T16:09:47"/>
        <d v="2022-02-18T16:47:25"/>
        <d v="2022-02-18T16:57:43"/>
        <d v="2022-02-18T17:10:15"/>
        <d v="2022-02-18T17:13:40"/>
        <d v="2022-02-18T18:13:48"/>
        <d v="2022-02-19T10:58:50"/>
        <d v="2022-02-19T11:03:40"/>
        <d v="2022-02-19T13:07:44"/>
        <d v="2022-02-19T14:07:58"/>
        <d v="2022-02-19T14:15:00"/>
        <d v="2022-02-19T15:31:02"/>
        <d v="2022-02-19T16:07:42"/>
        <d v="2022-02-19T16:13:43"/>
        <d v="2022-02-19T16:14:20"/>
        <d v="2022-02-19T16:16:09"/>
        <d v="2022-02-19T16:25:06"/>
        <d v="2022-02-20T10:46:47"/>
        <d v="2022-02-20T10:51:08"/>
        <d v="2022-02-20T10:53:41"/>
        <d v="2022-02-20T10:59:10"/>
        <d v="2022-02-20T11:12:14"/>
        <d v="2022-02-20T11:16:30"/>
        <d v="2022-02-20T11:32:47"/>
        <d v="2022-02-20T11:36:34"/>
        <d v="2022-02-20T11:37:57"/>
        <d v="2022-02-20T11:38:07"/>
        <d v="2022-02-20T11:41:11"/>
        <d v="2022-02-20T12:02:49"/>
        <d v="2022-02-20T12:12:53"/>
        <d v="2022-02-20T12:15:00"/>
        <d v="2022-02-20T12:50:57"/>
        <d v="2022-02-20T15:58:13"/>
        <d v="2022-02-20T17:34:47"/>
        <d v="2022-02-20T17:44:09"/>
        <d v="2022-02-20T18:31:37"/>
        <d v="2022-02-21T10:25:45"/>
        <d v="2022-02-21T10:27:05"/>
        <d v="2022-02-21T11:58:56"/>
        <d v="2022-02-21T12:03:23"/>
        <d v="2022-02-21T12:24:39"/>
        <d v="2022-02-21T12:45:06"/>
        <d v="2022-02-21T12:56:05"/>
        <d v="2022-02-21T13:19:01"/>
        <d v="2022-02-21T13:45:46"/>
        <d v="2022-02-21T13:55:43"/>
        <d v="2022-02-21T14:03:52"/>
        <d v="2022-02-21T14:57:09"/>
        <d v="2022-02-21T15:06:57"/>
        <d v="2022-02-21T15:58:50"/>
        <d v="2022-02-22T10:03:34"/>
        <d v="2022-02-22T10:19:35"/>
        <d v="2022-02-22T11:33:10"/>
        <d v="2022-02-22T12:11:41"/>
        <d v="2022-02-22T12:15:43"/>
        <d v="2022-02-22T12:21:56"/>
        <d v="2022-02-22T12:29:10"/>
        <d v="2022-02-22T12:29:20"/>
        <d v="2022-02-22T12:54:20"/>
        <d v="2022-02-22T13:22:41"/>
        <d v="2022-02-22T14:04:45"/>
        <d v="2022-02-22T14:21:45"/>
        <d v="2022-02-22T14:33:52"/>
        <d v="2022-02-22T14:38:56"/>
        <d v="2022-02-22T15:11:09"/>
        <d v="2022-02-22T15:22:14"/>
        <d v="2022-02-22T15:37:25"/>
        <d v="2022-02-22T16:00:51"/>
        <d v="2022-02-22T16:13:05"/>
        <d v="2022-02-22T16:18:57"/>
        <d v="2022-02-22T16:21:15"/>
        <d v="2022-02-22T16:30:43"/>
        <d v="2022-02-22T16:33:46"/>
        <d v="2022-02-22T16:41:23"/>
        <d v="2022-02-22T16:44:57"/>
        <d v="2022-02-22T16:51:11"/>
        <d v="2022-02-22T16:53:45"/>
        <d v="2022-02-22T16:55:04"/>
        <d v="2022-02-22T17:01:26"/>
        <d v="2022-02-23T10:03:41"/>
        <d v="2022-02-23T10:13:28"/>
        <d v="2022-02-23T11:23:35"/>
        <d v="2022-02-23T12:22:17"/>
        <d v="2022-02-23T12:31:46"/>
        <d v="2022-02-23T12:54:52"/>
        <d v="2022-02-23T13:08:15"/>
        <d v="2022-02-23T14:54:57"/>
        <d v="2022-02-23T15:04:55"/>
        <d v="2022-02-23T15:23:55"/>
        <d v="2022-02-23T15:39:09"/>
        <d v="2022-02-23T15:48:46"/>
        <d v="2022-02-23T15:53:30"/>
        <d v="2022-02-23T16:20:40"/>
        <d v="2022-02-23T16:21:09"/>
        <d v="2022-02-23T16:30:17"/>
        <d v="2022-02-23T16:33:22"/>
        <d v="2022-02-23T16:42:30"/>
        <d v="2022-02-23T16:46:05"/>
        <d v="2022-02-23T16:52:21"/>
        <d v="2022-02-23T16:53:53"/>
        <d v="2022-02-23T16:59:42"/>
        <d v="2022-02-23T17:07:03"/>
        <d v="2022-02-23T17:09:48"/>
        <d v="2022-02-24T09:01:32"/>
        <d v="2022-02-24T09:28:21"/>
        <d v="2022-02-24T13:26:04"/>
        <d v="2022-02-24T15:33:56"/>
        <d v="2022-02-24T16:09:31"/>
        <d v="2022-02-24T16:22:35"/>
        <d v="2022-02-24T16:26:59"/>
        <d v="2022-02-24T16:31:34"/>
        <d v="2022-02-25T09:21:14"/>
        <d v="2022-02-25T10:13:46"/>
        <d v="2022-02-25T11:52:55"/>
        <d v="2022-02-25T11:59:54"/>
        <d v="2022-02-25T12:17:56"/>
        <d v="2022-02-25T14:36:39"/>
        <d v="2022-02-25T16:32:09"/>
        <d v="2022-02-25T16:35:48"/>
        <d v="2022-02-25T16:47:45"/>
        <d v="2022-02-26T09:09:25"/>
        <d v="2022-02-26T09:59:53"/>
        <d v="2022-02-26T10:27:16"/>
        <d v="2022-02-26T12:31:43"/>
        <d v="2022-02-26T12:40:06"/>
        <d v="2022-02-26T14:08:41"/>
        <d v="2022-02-26T14:17:17"/>
        <d v="2022-02-26T14:25:14"/>
        <d v="2022-02-26T14:29:31"/>
        <d v="2022-02-26T15:09:09"/>
        <d v="2022-02-26T15:30:56"/>
        <d v="2022-02-26T15:53:45"/>
        <d v="2022-02-26T16:07:45"/>
        <d v="2022-02-26T16:58:16"/>
        <d v="2022-02-26T17:01:34"/>
        <d v="2022-02-26T17:06:00"/>
        <d v="2022-02-27T12:29:35"/>
        <d v="2022-02-27T13:32:05"/>
        <d v="2022-02-27T13:38:22"/>
        <d v="2022-02-27T15:01:48"/>
        <d v="2022-02-27T15:58:11"/>
        <d v="2022-02-28T12:26:17"/>
        <d v="2022-02-28T12:28:36"/>
        <d v="2022-02-28T14:42:47"/>
        <d v="2022-02-28T16:34:06"/>
        <d v="2022-02-28T16:37:31"/>
        <d v="2022-02-28T16:43:18"/>
        <d v="2022-02-28T16:57:20"/>
        <d v="2022-02-28T16:58:31"/>
        <d v="2022-02-28T17:00:53"/>
        <d v="2022-02-28T17:02:40"/>
        <d v="2022-02-28T17:07:35"/>
        <d v="2022-02-28T17:21:05"/>
        <d v="2022-03-01T09:24:59"/>
        <d v="2022-03-01T09:57:29"/>
        <d v="2022-03-01T10:16:01"/>
        <d v="2022-03-01T10:48:29"/>
        <d v="2022-03-01T11:00:54"/>
        <d v="2022-03-01T11:03:41"/>
        <d v="2022-03-01T11:10:58"/>
        <d v="2022-03-01T11:14:08"/>
        <d v="2022-03-01T11:18:21"/>
        <d v="2022-03-01T11:19:40"/>
        <d v="2022-03-01T11:22:24"/>
        <d v="2022-03-01T11:24:19"/>
        <d v="2022-03-01T11:27:06"/>
        <d v="2022-03-01T11:33:02"/>
        <d v="2022-03-01T11:40:29"/>
        <d v="2022-03-01T11:43:52"/>
        <d v="2022-03-01T12:28:27"/>
        <d v="2022-03-01T12:43:06"/>
        <d v="2022-03-01T12:55:59"/>
        <d v="2022-03-01T14:36:49"/>
        <d v="2022-03-01T14:40:16"/>
        <d v="2022-03-01T14:49:50"/>
        <d v="2022-03-01T15:21:35"/>
        <d v="2022-03-01T15:30:15"/>
        <d v="2022-03-01T15:53:52"/>
        <d v="2022-03-01T15:54:53"/>
        <d v="2022-03-01T16:00:51"/>
        <d v="2022-03-01T16:13:56"/>
        <d v="2022-03-01T17:13:41"/>
        <d v="2022-03-01T17:16:27"/>
        <d v="2022-03-01T17:29:10"/>
        <d v="2022-03-01T17:30:56"/>
        <d v="2022-03-01T17:33:58"/>
        <d v="2022-03-01T17:39:34"/>
        <d v="2022-03-01T17:41:20"/>
        <d v="2022-03-02T09:16:50"/>
        <d v="2022-03-02T09:22:30"/>
        <d v="2022-03-02T10:37:53"/>
        <d v="2022-03-02T10:42:15"/>
        <d v="2022-03-02T10:55:38"/>
        <d v="2022-03-02T11:00:34"/>
        <d v="2022-03-02T11:24:57"/>
        <d v="2022-03-02T11:46:11"/>
        <d v="2022-03-02T11:51:18"/>
        <d v="2022-03-02T11:52:08"/>
        <d v="2022-03-02T11:59:51"/>
        <d v="2022-03-02T12:00:34"/>
        <d v="2022-03-02T12:06:34"/>
        <d v="2022-03-02T12:07:43"/>
        <d v="2022-03-02T12:59:51"/>
        <d v="2022-03-02T13:32:44"/>
        <d v="2022-03-02T13:41:27"/>
        <d v="2022-03-02T16:15:40"/>
        <d v="2022-03-03T13:52:28"/>
        <d v="2022-03-03T14:02:05"/>
        <d v="2022-03-03T14:03:53"/>
        <d v="2022-03-03T14:04:06"/>
        <d v="2022-03-03T14:04:41"/>
        <d v="2022-03-03T14:10:44"/>
        <d v="2022-03-03T14:44:52"/>
        <d v="2022-03-03T14:46:29"/>
        <d v="2022-03-03T14:49:30"/>
        <d v="2022-03-03T15:06:55"/>
        <d v="2022-03-03T15:10:15"/>
        <d v="2022-03-03T15:12:12"/>
        <d v="2022-03-03T15:13:08"/>
        <d v="2022-03-03T15:14:56"/>
        <d v="2022-03-03T15:16:52"/>
        <d v="2022-03-03T15:25:34"/>
        <d v="2022-03-03T15:56:59"/>
        <d v="2022-03-03T16:05:14"/>
        <d v="2022-03-03T16:09:23"/>
        <d v="2022-03-03T16:24:43"/>
        <d v="2022-03-03T16:28:20"/>
        <d v="2022-03-03T16:50:55"/>
        <d v="2022-03-03T17:01:44"/>
        <d v="2022-03-03T17:08:32"/>
        <d v="2022-03-03T17:09:21"/>
        <d v="2022-03-03T17:14:18"/>
        <d v="2022-03-03T17:15:16"/>
        <d v="2022-03-03T17:22:19"/>
        <d v="2022-03-04T10:35:59"/>
        <d v="2022-03-04T11:01:49"/>
        <d v="2022-03-04T11:05:57"/>
        <d v="2022-03-04T11:09:21"/>
        <d v="2022-03-04T11:43:37"/>
        <d v="2022-03-04T11:53:57"/>
        <d v="2022-03-04T14:42:20"/>
        <d v="2022-03-04T15:38:34"/>
        <d v="2022-03-05T11:21:31"/>
        <d v="2022-03-05T11:26:20"/>
        <d v="2022-03-05T11:31:58"/>
        <d v="2022-03-05T11:35:25"/>
        <d v="2022-03-05T11:39:14"/>
        <d v="2022-03-05T12:05:58"/>
        <d v="2022-03-05T12:21:20"/>
        <d v="2022-03-05T12:52:33"/>
        <d v="2022-03-05T12:55:19"/>
        <d v="2022-03-05T14:03:41"/>
        <d v="2022-03-05T14:55:31"/>
        <d v="2022-03-05T15:14:17"/>
        <d v="2022-03-05T15:54:05"/>
        <d v="2022-03-05T15:57:40"/>
        <d v="2022-03-05T16:01:04"/>
        <d v="2022-03-05T16:05:38"/>
        <d v="2022-03-05T16:09:12"/>
        <d v="2022-03-05T16:11:53"/>
        <d v="2022-03-05T16:18:52"/>
        <d v="2022-03-05T16:23:32"/>
        <d v="2022-03-05T16:38:31"/>
        <d v="2022-03-05T16:42:53"/>
        <d v="2022-03-05T16:43:55"/>
        <d v="2022-03-05T16:55:22"/>
        <d v="2022-03-05T17:32:29"/>
        <d v="2022-03-05T17:58:13"/>
        <d v="2022-03-05T18:00:49"/>
        <d v="2022-03-06T09:43:28"/>
        <d v="2022-03-06T13:58:55"/>
        <d v="2022-03-06T17:19:32"/>
        <d v="2022-03-07T09:37:59"/>
        <d v="2022-03-07T09:49:59"/>
        <d v="2022-03-07T10:08:48"/>
        <d v="2022-03-07T10:14:33"/>
        <d v="2022-03-07T10:22:20"/>
        <d v="2022-03-07T11:37:25"/>
        <d v="2022-03-07T11:39:36"/>
        <d v="2022-03-07T12:04:27"/>
        <d v="2022-03-07T12:44:11"/>
        <d v="2022-03-07T15:39:02"/>
        <d v="2022-03-07T16:04:51"/>
        <d v="2022-03-07T17:10:22"/>
        <d v="2022-03-07T17:15:29"/>
        <d v="2022-03-08T09:30:13"/>
        <d v="2022-03-08T09:46:28"/>
        <d v="2022-03-08T09:48:28"/>
        <d v="2022-03-08T10:32:36"/>
        <d v="2022-03-08T11:00:10"/>
        <d v="2022-03-08T11:35:12"/>
        <d v="2022-03-08T15:42:24"/>
        <d v="2022-03-08T16:01:38"/>
        <d v="2022-03-08T16:10:51"/>
        <d v="2022-03-08T16:38:37"/>
        <d v="2022-03-08T17:33:40"/>
        <d v="2022-03-09T09:14:44"/>
        <d v="2022-03-09T09:19:16"/>
        <d v="2022-03-09T09:21:17"/>
        <d v="2022-03-09T09:25:53"/>
        <d v="2022-03-09T09:29:50"/>
        <d v="2022-03-09T09:29:57"/>
        <d v="2022-03-09T09:33:43"/>
        <d v="2022-03-09T09:38:01"/>
        <d v="2022-03-09T10:22:10"/>
        <d v="2022-03-09T10:24:25"/>
        <d v="2022-03-09T11:02:26"/>
        <d v="2022-03-09T11:15:34"/>
        <d v="2022-03-09T11:17:04"/>
        <d v="2022-03-09T11:18:25"/>
        <d v="2022-03-09T11:42:21"/>
        <d v="2022-03-09T12:50:43"/>
        <d v="2022-03-09T15:28:41"/>
        <d v="2022-03-09T15:40:00"/>
        <d v="2022-03-09T15:46:10"/>
        <d v="2022-03-09T16:12:50"/>
        <d v="2022-03-09T16:17:36"/>
        <d v="2022-03-10T10:08:37"/>
        <d v="2022-03-10T11:27:27"/>
        <d v="2022-03-10T11:33:00"/>
        <d v="2022-03-10T11:35:09"/>
        <d v="2022-03-10T11:41:34"/>
        <d v="2022-03-10T11:59:33"/>
        <d v="2022-03-10T12:08:08"/>
        <d v="2022-03-10T12:44:50"/>
        <d v="2022-03-10T12:47:59"/>
        <d v="2022-03-10T12:52:09"/>
        <d v="2022-03-10T12:57:59"/>
        <d v="2022-03-10T13:05:59"/>
        <d v="2022-03-10T14:25:05"/>
        <d v="2022-03-10T14:32:12"/>
        <d v="2022-03-10T14:44:07"/>
        <d v="2022-03-10T15:31:11"/>
        <d v="2022-03-10T15:32:01"/>
        <d v="2022-03-10T15:56:33"/>
        <d v="2022-03-10T15:56:37"/>
        <d v="2022-03-10T16:03:07"/>
        <d v="2022-03-10T16:04:25"/>
        <d v="2022-03-10T16:05:42"/>
        <d v="2022-03-10T16:15:08"/>
        <d v="2022-03-10T16:19:17"/>
        <d v="2022-03-10T16:24:31"/>
        <d v="2022-03-10T17:03:44"/>
        <d v="2022-03-10T17:20:36"/>
        <d v="2022-03-10T17:23:12"/>
        <d v="2022-03-11T09:52:34"/>
        <d v="2022-03-11T10:29:04"/>
        <d v="2022-03-11T11:13:01"/>
        <d v="2022-03-11T12:05:10"/>
        <d v="2022-03-11T12:28:00"/>
        <d v="2022-03-11T13:31:24"/>
        <d v="2022-03-11T15:44:35"/>
        <d v="2022-03-11T15:45:34"/>
        <d v="2022-03-11T15:51:54"/>
        <d v="2022-03-11T16:00:32"/>
        <d v="2022-03-11T16:07:14"/>
        <d v="2022-03-11T16:14:02"/>
        <d v="2022-03-11T16:18:40"/>
        <d v="2022-03-11T16:23:18"/>
        <d v="2022-03-11T16:40:04"/>
        <d v="2022-03-11T17:09:46"/>
        <d v="2022-03-11T17:18:47"/>
        <d v="2022-03-11T17:21:48"/>
        <d v="2022-03-11T23:06:58"/>
        <d v="2022-03-11T23:54:33"/>
        <d v="2022-03-12T01:21:28"/>
        <d v="2022-03-12T10:50:41"/>
        <d v="2022-03-12T11:32:56"/>
        <d v="2022-03-12T11:56:30"/>
        <d v="2022-03-12T14:07:42"/>
        <d v="2022-03-12T14:12:07"/>
        <d v="2022-03-12T16:33:47"/>
        <d v="2022-03-12T16:36:49"/>
        <d v="2022-03-12T16:38:23"/>
        <d v="2022-03-13T11:37:58"/>
        <d v="2022-03-13T11:53:37"/>
        <d v="2022-03-13T12:03:52"/>
        <d v="2022-03-13T13:33:17"/>
        <d v="2022-03-13T14:36:58"/>
        <d v="2022-03-13T15:29:01"/>
        <d v="2022-03-13T15:32:24"/>
        <d v="2022-03-13T15:33:38"/>
        <d v="2022-03-13T15:34:22"/>
        <d v="2022-03-13T15:40:21"/>
        <d v="2022-03-13T15:41:04"/>
        <d v="2022-03-13T16:03:17"/>
        <d v="2022-03-14T10:17:20"/>
        <d v="2022-03-14T10:31:35"/>
        <d v="2022-03-14T11:01:38"/>
        <d v="2022-03-14T11:03:47"/>
        <d v="2022-03-14T11:16:36"/>
        <d v="2022-03-14T11:23:54"/>
        <d v="2022-03-14T11:43:45"/>
        <d v="2022-03-14T13:26:04"/>
        <d v="2022-03-14T13:28:08"/>
        <d v="2022-03-14T15:12:49"/>
        <d v="2022-03-14T15:14:30"/>
        <d v="2022-03-14T15:46:44"/>
        <d v="2022-03-14T16:26:21"/>
        <d v="2022-03-14T16:41:36"/>
        <d v="2022-03-14T16:51:08"/>
        <d v="2022-03-14T17:09:50"/>
        <d v="2022-03-14T17:11:39"/>
        <d v="2022-03-15T09:48:27"/>
        <d v="2022-03-15T10:25:06"/>
        <d v="2022-03-15T10:32:38"/>
        <d v="2022-03-15T10:41:45"/>
        <d v="2022-03-15T11:00:26"/>
        <d v="2022-03-15T11:09:33"/>
        <d v="2022-03-15T11:13:14"/>
        <d v="2022-03-15T11:16:36"/>
        <d v="2022-03-15T12:09:35"/>
        <d v="2022-03-15T12:41:34"/>
        <d v="2022-03-15T14:00:02"/>
        <d v="2022-03-15T14:18:38"/>
        <d v="2022-03-15T14:29:40"/>
        <d v="2022-03-15T14:40:13"/>
        <d v="2022-03-15T15:04:18"/>
        <d v="2022-03-15T15:55:17"/>
        <d v="2022-03-15T15:57:04"/>
        <d v="2022-03-15T16:12:33"/>
        <d v="2022-03-15T16:21:07"/>
        <d v="2022-03-15T16:36:44"/>
        <d v="2022-03-15T16:40:26"/>
        <d v="2022-03-15T16:42:08"/>
        <d v="2022-03-16T10:27:29"/>
        <d v="2022-03-16T10:32:24"/>
        <d v="2022-03-16T10:34:12"/>
        <d v="2022-03-16T10:37:45"/>
        <d v="2022-03-16T10:37:56"/>
        <d v="2022-03-16T10:39:50"/>
        <d v="2022-03-16T10:40:47"/>
        <d v="2022-03-16T11:47:33"/>
        <d v="2022-03-16T11:53:40"/>
        <d v="2022-03-16T11:55:23"/>
        <d v="2022-03-16T11:58:49"/>
        <d v="2022-03-16T12:18:09"/>
        <d v="2022-03-16T12:31:35"/>
        <d v="2022-03-16T13:46:56"/>
        <d v="2022-03-16T13:50:34"/>
        <d v="2022-03-16T15:43:00"/>
        <d v="2022-03-16T15:44:48"/>
        <d v="2022-03-16T15:47:30"/>
        <d v="2022-03-16T16:15:34"/>
        <d v="2022-03-16T16:17:23"/>
        <d v="2022-03-16T16:18:27"/>
        <d v="2022-03-16T16:23:31"/>
        <d v="2022-03-16T16:39:21"/>
        <d v="2022-03-16T16:42:38"/>
        <d v="2022-03-17T10:13:18"/>
        <d v="2022-03-17T10:15:02"/>
        <d v="2022-03-17T10:33:15"/>
        <d v="2022-03-17T10:54:00"/>
        <d v="2022-03-17T11:29:42"/>
        <d v="2022-03-17T11:33:31"/>
        <d v="2022-03-17T11:52:41"/>
        <d v="2022-03-17T11:53:38"/>
        <d v="2022-03-17T14:38:03"/>
        <d v="2022-03-17T14:40:19"/>
        <d v="2022-03-17T14:41:44"/>
        <d v="2022-03-17T14:53:54"/>
        <d v="2022-03-17T14:55:54"/>
        <d v="2022-03-17T14:57:48"/>
        <d v="2022-03-17T16:06:27"/>
        <d v="2022-03-17T16:21:29"/>
        <d v="2022-03-17T16:22:11"/>
        <d v="2022-03-17T16:28:03"/>
        <d v="2022-03-17T16:30:12"/>
        <d v="2022-03-18T09:14:05"/>
        <d v="2022-03-18T09:17:15"/>
        <d v="2022-03-18T09:18:45"/>
        <d v="2022-03-18T09:53:06"/>
        <d v="2022-03-18T10:09:28"/>
        <d v="2022-03-18T10:31:08"/>
        <d v="2022-03-18T10:32:36"/>
        <d v="2022-03-18T10:47:51"/>
        <d v="2022-03-18T10:54:23"/>
        <d v="2022-03-18T12:58:10"/>
        <d v="2022-03-18T14:31:11"/>
        <d v="2022-03-18T14:32:18"/>
        <d v="2022-03-18T14:40:24"/>
        <d v="2022-03-18T15:01:26"/>
        <d v="2022-03-18T15:43:17"/>
        <d v="2022-03-18T15:50:50"/>
        <d v="2022-03-18T15:56:09"/>
        <d v="2022-03-18T16:06:02"/>
        <d v="2022-03-18T16:14:14"/>
        <d v="2022-03-18T16:16:31"/>
        <d v="2022-03-18T16:29:32"/>
        <d v="2022-03-18T16:33:45"/>
        <d v="2022-03-18T16:36:58"/>
        <d v="2022-03-18T16:39:15"/>
        <d v="2022-03-19T09:56:34"/>
        <d v="2022-03-19T10:18:10"/>
        <d v="2022-03-19T10:27:12"/>
        <d v="2022-03-19T10:54:19"/>
        <d v="2022-03-19T11:16:00"/>
        <d v="2022-03-19T11:18:52"/>
        <d v="2022-03-19T11:45:01"/>
        <d v="2022-03-19T12:13:39"/>
        <d v="2022-03-19T14:09:20"/>
        <d v="2022-03-19T14:13:10"/>
        <d v="2022-03-19T14:16:19"/>
        <d v="2022-03-19T14:18:26"/>
        <d v="2022-03-19T15:43:29"/>
        <d v="2022-03-19T15:52:25"/>
        <d v="2022-03-19T16:12:54"/>
        <d v="2022-03-19T16:18:01"/>
        <d v="2022-03-19T16:27:26"/>
        <d v="2022-03-19T16:52:07"/>
        <d v="2022-03-19T17:01:14"/>
        <d v="2022-03-19T17:30:26"/>
        <d v="2022-03-20T09:04:30"/>
        <d v="2022-03-20T09:05:55"/>
        <d v="2022-03-20T09:10:14"/>
        <d v="2022-03-20T12:25:07"/>
        <d v="2022-03-20T12:43:23"/>
        <d v="2022-03-20T14:24:52"/>
        <d v="2022-03-20T15:50:29"/>
        <d v="2022-03-21T10:39:23"/>
        <d v="2022-03-21T10:40:31"/>
        <d v="2022-03-21T10:52:29"/>
        <d v="2022-03-21T11:48:06"/>
        <d v="2022-03-21T11:48:45"/>
        <d v="2022-03-21T11:49:20"/>
        <d v="2022-03-21T11:54:36"/>
        <d v="2022-03-21T15:23:53"/>
        <d v="2022-03-21T15:43:06"/>
        <d v="2022-03-21T15:46:37"/>
        <d v="2022-03-22T09:30:29"/>
        <d v="2022-03-22T10:07:37"/>
        <d v="2022-03-22T10:12:09"/>
        <d v="2022-03-22T10:15:22"/>
        <d v="2022-03-22T11:04:02"/>
        <d v="2022-03-22T11:08:52"/>
        <d v="2022-03-22T12:36:57"/>
        <d v="2022-03-22T13:29:44"/>
        <d v="2022-03-22T14:53:42"/>
        <d v="2022-03-22T16:17:39"/>
        <d v="2022-03-22T16:21:56"/>
        <d v="2022-03-22T16:23:42"/>
        <d v="2022-03-22T16:29:58"/>
        <d v="2022-03-22T16:48:11"/>
        <d v="2022-03-22T16:50:49"/>
        <d v="2022-03-22T16:55:04"/>
        <d v="2022-03-22T16:57:54"/>
        <d v="2022-03-23T09:08:21"/>
        <d v="2022-03-23T10:03:15"/>
        <d v="2022-03-23T11:14:27"/>
        <d v="2022-03-23T11:41:54"/>
        <d v="2022-03-23T11:42:45"/>
        <d v="2022-03-23T11:45:52"/>
        <d v="2022-03-23T11:47:37"/>
        <d v="2022-03-23T11:48:53"/>
        <d v="2022-03-23T11:50:47"/>
        <d v="2022-03-23T11:53:51"/>
        <d v="2022-03-23T11:54:48"/>
        <d v="2022-03-23T11:55:10"/>
        <d v="2022-03-23T11:58:10"/>
        <d v="2022-03-23T12:03:01"/>
        <d v="2022-03-23T12:03:12"/>
        <d v="2022-03-23T12:36:23"/>
        <d v="2022-03-23T12:39:45"/>
        <d v="2022-03-23T15:38:39"/>
        <d v="2022-03-23T15:39:37"/>
        <d v="2022-03-23T15:44:01"/>
        <d v="2022-03-23T16:25:48"/>
        <d v="2022-03-23T16:35:32"/>
        <d v="2022-03-23T16:42:56"/>
        <d v="2022-03-23T17:03:23"/>
        <d v="2022-03-23T17:12:17"/>
        <d v="2022-03-24T08:46:13"/>
        <d v="2022-03-24T09:03:34"/>
        <d v="2022-03-24T09:06:38"/>
        <d v="2022-03-24T09:07:52"/>
        <d v="2022-03-24T09:30:57"/>
        <d v="2022-03-24T10:09:01"/>
        <d v="2022-03-24T10:17:01"/>
        <d v="2022-03-24T10:31:23"/>
        <d v="2022-03-24T10:48:21"/>
        <d v="2022-03-24T10:51:24"/>
        <d v="2022-03-24T11:48:29"/>
        <d v="2022-03-24T12:37:01"/>
        <d v="2022-03-24T12:57:31"/>
        <d v="2022-03-24T14:25:09"/>
        <d v="2022-03-24T14:30:12"/>
        <d v="2022-03-24T14:36:06"/>
        <d v="2022-03-24T16:12:35"/>
        <d v="2022-03-24T16:21:24"/>
        <d v="2022-03-24T16:25:18"/>
        <d v="2022-03-24T16:31:53"/>
        <d v="2022-03-24T16:39:05"/>
        <d v="2022-03-24T16:48:49"/>
        <d v="2022-03-25T09:38:59"/>
        <d v="2022-03-25T10:50:45"/>
        <d v="2022-03-25T11:07:49"/>
        <d v="2022-03-25T11:08:45"/>
        <d v="2022-03-25T11:14:10"/>
        <d v="2022-03-25T11:36:04"/>
        <d v="2022-03-25T12:04:18"/>
        <d v="2022-03-25T12:12:19"/>
        <d v="2022-03-25T12:49:17"/>
        <d v="2022-03-25T14:57:22"/>
        <d v="2022-03-25T16:35:08"/>
        <d v="2022-03-26T10:52:38"/>
        <d v="2022-03-26T11:10:52"/>
        <d v="2022-03-26T11:25:19"/>
        <d v="2022-03-26T11:29:41"/>
        <d v="2022-03-26T15:45:21"/>
        <d v="2022-03-26T15:59:19"/>
        <d v="2022-03-26T15:59:26"/>
        <d v="2022-03-26T16:07:22"/>
        <d v="2022-03-26T16:08:22"/>
        <d v="2022-03-26T16:11:04"/>
        <d v="2022-03-26T16:45:09"/>
        <d v="2022-03-26T17:01:04"/>
        <d v="2022-03-26T17:06:58"/>
        <d v="2022-03-26T17:11:01"/>
        <d v="2022-03-27T10:06:08"/>
        <d v="2022-03-27T10:27:04"/>
        <d v="2022-03-27T12:05:08"/>
        <d v="2022-03-27T12:11:50"/>
        <d v="2022-03-27T14:20:55"/>
        <d v="2022-03-27T14:24:02"/>
        <d v="2022-03-27T14:42:41"/>
        <d v="2022-03-28T12:15:07"/>
        <d v="2022-03-28T12:55:51"/>
        <d v="2022-03-28T12:58:22"/>
        <d v="2022-03-28T13:30:28"/>
        <d v="2022-03-28T14:52:00"/>
        <d v="2022-03-28T15:54:52"/>
        <d v="2022-03-28T16:07:34"/>
        <d v="2022-03-28T16:09:23"/>
        <d v="2022-03-28T16:10:47"/>
        <d v="2022-03-28T16:12:39"/>
        <d v="2022-03-28T16:42:42"/>
        <d v="2022-03-28T17:01:49"/>
        <d v="2022-03-28T19:27:37"/>
        <d v="2022-03-28T19:30:31"/>
        <d v="2022-03-29T09:18:37"/>
        <d v="2022-03-29T09:24:42"/>
        <d v="2022-03-29T10:35:42"/>
        <d v="2022-03-29T10:41:13"/>
        <d v="2022-03-29T11:58:16"/>
        <d v="2022-03-29T12:25:45"/>
        <d v="2022-03-29T12:41:19"/>
        <d v="2022-03-29T12:48:59"/>
        <d v="2022-03-29T15:19:46"/>
        <d v="2022-03-29T15:22:06"/>
        <d v="2022-03-29T17:53:42"/>
        <d v="2022-03-29T17:57:06"/>
        <d v="2022-03-30T11:00:11"/>
        <d v="2022-03-30T11:03:20"/>
        <d v="2022-03-30T11:03:26"/>
        <d v="2022-03-30T11:07:18"/>
        <d v="2022-03-30T11:10:50"/>
        <d v="2022-03-30T11:14:48"/>
        <d v="2022-03-30T13:03:05"/>
        <d v="2022-03-30T14:26:05"/>
        <d v="2022-03-30T14:27:28"/>
        <d v="2022-03-30T14:32:02"/>
        <d v="2022-03-30T14:40:03"/>
        <d v="2022-03-30T15:56:31"/>
        <d v="2022-03-30T16:01:23"/>
        <d v="2022-03-30T16:05:45"/>
        <d v="2022-03-30T16:14:18"/>
        <d v="2022-03-30T16:17:55"/>
        <d v="2022-03-30T16:22:14"/>
        <d v="2022-03-31T15:23:51"/>
        <d v="2022-03-31T15:35:22"/>
        <d v="2022-03-31T15:45:11"/>
        <d v="2022-03-31T16:02:35"/>
        <d v="2022-03-31T16:20:22"/>
        <d v="2022-03-31T17:08:50"/>
        <d v="2022-03-31T17:13:12"/>
        <d v="2022-04-01T10:40:09"/>
        <d v="2022-04-01T11:12:27"/>
        <d v="2022-04-01T14:16:59"/>
        <d v="2022-04-01T16:00:41"/>
        <d v="2022-04-01T16:42:47"/>
        <d v="2022-04-01T17:15:09"/>
        <d v="2022-04-01T17:16:52"/>
        <d v="2022-04-01T17:17:59"/>
        <d v="2022-04-02T09:55:36"/>
        <d v="2022-04-02T11:02:50"/>
        <d v="2022-04-02T11:06:56"/>
        <d v="2022-04-02T11:24:07"/>
        <d v="2022-04-02T11:31:03"/>
        <d v="2022-04-02T12:13:17"/>
        <d v="2022-04-02T12:14:52"/>
        <d v="2022-04-02T12:15:10"/>
        <d v="2022-04-02T12:20:51"/>
        <d v="2022-04-02T14:49:17"/>
        <d v="2022-04-02T15:57:39"/>
        <d v="2022-04-02T16:47:35"/>
        <d v="2022-04-03T11:21:42"/>
        <d v="2022-04-03T11:23:30"/>
        <d v="2022-04-03T11:29:31"/>
        <d v="2022-04-03T13:47:52"/>
        <d v="2022-04-03T13:50:26"/>
        <d v="2022-04-03T14:05:35"/>
        <d v="2022-04-03T14:23:13"/>
        <d v="2022-04-04T10:00:18"/>
        <d v="2022-04-04T10:34:52"/>
        <d v="2022-04-04T10:54:43"/>
        <d v="2022-04-04T11:02:09"/>
        <d v="2022-04-04T11:36:34"/>
        <d v="2022-04-04T11:42:31"/>
        <d v="2022-04-04T12:18:23"/>
        <d v="2022-04-04T12:26:23"/>
        <d v="2022-04-04T12:29:24"/>
        <d v="2022-04-04T12:41:31"/>
        <d v="2022-04-04T16:18:01"/>
        <d v="2022-04-04T16:25:29"/>
        <d v="2022-04-04T16:30:58"/>
        <d v="2022-04-04T16:32:29"/>
        <d v="2022-04-04T16:35:18"/>
        <d v="2022-04-04T17:01:05"/>
        <d v="2022-04-05T09:33:34"/>
        <d v="2022-04-05T10:02:01"/>
        <d v="2022-04-05T10:04:14"/>
        <d v="2022-04-05T11:18:33"/>
        <d v="2022-04-05T15:03:15"/>
        <d v="2022-04-05T15:14:16"/>
        <d v="2022-04-05T15:14:40"/>
        <d v="2022-04-05T16:27:06"/>
        <d v="2022-04-05T17:01:09"/>
        <d v="2022-04-06T09:14:26"/>
        <d v="2022-04-06T09:50:39"/>
        <d v="2022-04-06T11:20:17"/>
        <d v="2022-04-06T13:34:07"/>
        <d v="2022-04-06T13:37:03"/>
        <d v="2022-04-06T13:41:35"/>
        <d v="2022-04-06T14:24:09"/>
        <d v="2022-04-06T14:43:45"/>
        <d v="2022-04-06T14:47:29"/>
        <d v="2022-04-06T14:48:37"/>
        <d v="2022-04-06T14:52:17"/>
        <d v="2022-04-06T15:33:41"/>
        <d v="2022-04-06T15:57:57"/>
        <d v="2022-04-06T16:31:31"/>
        <d v="2022-04-06T16:35:59"/>
        <d v="2022-04-06T16:38:03"/>
        <d v="2022-04-06T17:07:23"/>
        <d v="2022-04-06T17:10:45"/>
        <d v="2022-04-06T17:17:47"/>
        <d v="2022-04-07T01:56:35"/>
        <d v="2022-04-07T10:59:21"/>
        <d v="2022-04-07T11:50:49"/>
        <d v="2022-04-07T13:00:11"/>
        <d v="2022-04-07T13:31:09"/>
        <d v="2022-04-07T13:33:07"/>
        <d v="2022-04-07T13:34:28"/>
        <d v="2022-04-07T14:06:01"/>
        <d v="2022-04-07T15:00:18"/>
        <d v="2022-04-07T15:06:27"/>
        <d v="2022-04-07T15:11:47"/>
        <d v="2022-04-07T15:21:17"/>
        <d v="2022-04-07T15:25:12"/>
        <d v="2022-04-07T15:26:57"/>
        <d v="2022-04-07T15:45:18"/>
        <d v="2022-04-07T16:06:37"/>
        <d v="2022-04-07T16:24:58"/>
        <d v="2022-04-07T16:56:40"/>
        <d v="2022-04-07T16:56:55"/>
        <d v="2022-04-07T16:58:21"/>
        <d v="2022-04-07T17:07:10"/>
        <d v="2022-04-07T17:08:36"/>
        <d v="2022-04-08T09:40:28"/>
        <d v="2022-04-08T10:44:42"/>
        <d v="2022-04-08T12:15:13"/>
        <d v="2022-04-08T12:54:15"/>
        <d v="2022-04-08T12:58:00"/>
        <d v="2022-04-08T13:17:05"/>
        <d v="2022-04-08T13:26:41"/>
        <d v="2022-04-08T13:30:41"/>
        <d v="2022-04-08T13:52:29"/>
        <d v="2022-04-08T14:00:27"/>
        <d v="2022-04-08T15:25:51"/>
        <d v="2022-04-08T15:35:12"/>
        <d v="2022-04-08T15:39:57"/>
        <d v="2022-04-08T15:46:17"/>
        <d v="2022-04-08T16:33:36"/>
        <d v="2022-04-08T16:58:06"/>
        <d v="2022-04-09T08:41:36"/>
        <d v="2022-04-09T09:02:50"/>
        <d v="2022-04-09T10:42:40"/>
        <d v="2022-04-09T10:45:56"/>
        <d v="2022-04-09T11:08:50"/>
        <d v="2022-04-09T11:09:51"/>
        <d v="2022-04-09T11:18:36"/>
        <d v="2022-04-09T12:03:00"/>
        <d v="2022-04-09T15:12:36"/>
        <d v="2022-04-09T15:15:54"/>
        <d v="2022-04-09T15:18:26"/>
        <d v="2022-04-09T15:21:28"/>
        <d v="2022-04-09T15:41:34"/>
        <d v="2022-04-09T15:52:56"/>
        <d v="2022-04-09T15:57:03"/>
        <d v="2022-04-09T16:00:10"/>
        <d v="2022-04-09T16:17:04"/>
        <d v="2022-04-09T16:21:17"/>
        <d v="2022-04-09T16:57:43"/>
        <d v="2022-04-10T15:54:10"/>
        <d v="2022-04-10T16:24:29"/>
        <d v="2022-04-10T16:26:35"/>
        <d v="2022-04-10T16:29:34"/>
        <d v="2022-04-10T16:31:38"/>
        <d v="2022-04-11T09:46:04"/>
        <d v="2022-04-11T10:35:51"/>
        <d v="2022-04-11T11:20:37"/>
        <d v="2022-04-11T11:39:17"/>
        <d v="2022-04-11T11:47:56"/>
        <d v="2022-04-11T15:16:54"/>
        <d v="2022-04-11T15:26:10"/>
        <d v="2022-04-11T15:30:22"/>
        <d v="2022-04-11T16:10:11"/>
        <d v="2022-04-11T17:02:14"/>
        <d v="2022-04-11T17:15:33"/>
        <d v="2022-04-11T17:17:10"/>
        <d v="2022-04-11T17:19:58"/>
        <d v="2022-04-11T17:56:34"/>
        <d v="2022-04-11T18:01:24"/>
        <d v="2022-04-11T18:05:20"/>
        <d v="2022-04-11T18:19:55"/>
        <d v="2022-04-12T09:14:11"/>
        <d v="2022-04-12T09:16:25"/>
        <d v="2022-04-12T09:30:27"/>
        <d v="2022-04-12T09:38:38"/>
        <d v="2022-04-12T09:43:15"/>
        <d v="2022-04-12T10:13:01"/>
        <d v="2022-04-12T10:30:09"/>
        <d v="2022-04-12T10:36:25"/>
        <d v="2022-04-12T10:38:04"/>
        <d v="2022-04-12T12:30:13"/>
        <d v="2022-04-12T13:22:16"/>
        <d v="2022-04-12T14:36:48"/>
        <d v="2022-04-12T14:49:16"/>
        <d v="2022-04-12T14:53:46"/>
        <d v="2022-04-12T14:57:33"/>
        <d v="2022-04-12T15:01:48"/>
        <d v="2022-04-12T15:10:28"/>
        <d v="2022-04-12T15:16:49"/>
        <d v="2022-04-12T16:38:21"/>
        <d v="2022-04-12T16:46:29"/>
        <d v="2022-04-13T14:57:43"/>
        <d v="2022-04-13T15:25:37"/>
        <d v="2022-04-13T15:28:50"/>
        <d v="2022-04-13T15:30:05"/>
        <d v="2022-04-13T15:32:29"/>
        <d v="2022-04-13T18:12:57"/>
        <d v="2022-04-13T18:15:26"/>
        <d v="2022-04-13T18:17:27"/>
        <d v="2022-04-14T11:26:37"/>
        <d v="2022-04-14T11:36:11"/>
        <d v="2022-04-14T12:37:50"/>
        <d v="2022-04-14T14:44:57"/>
        <d v="2022-04-14T15:01:53"/>
        <d v="2022-04-14T15:05:46"/>
        <d v="2022-04-14T15:10:21"/>
        <d v="2022-04-14T15:33:17"/>
        <d v="2022-04-14T15:48:13"/>
        <d v="2022-04-14T16:00:10"/>
        <d v="2022-04-14T16:25:16"/>
        <d v="2022-04-15T11:08:13"/>
        <d v="2022-04-16T12:26:30"/>
        <d v="2022-04-16T15:13:05"/>
        <d v="2022-04-16T15:29:35"/>
        <d v="2022-04-16T15:49:42"/>
        <d v="2022-04-16T15:56:50"/>
        <d v="2022-04-16T15:59:29"/>
        <d v="2022-04-16T16:17:55"/>
        <d v="2022-04-16T16:54:16"/>
        <d v="2022-04-16T16:58:18"/>
        <d v="2022-04-16T17:06:50"/>
        <d v="2022-04-16T17:10:38"/>
        <d v="2022-04-16T17:14:08"/>
        <d v="2022-04-16T17:16:47"/>
        <d v="2022-04-17T11:01:22"/>
        <d v="2022-04-17T11:09:48"/>
        <d v="2022-04-17T13:50:55"/>
        <d v="2022-04-17T15:48:38"/>
        <d v="2022-04-17T15:53:25"/>
        <d v="2022-04-17T16:24:19"/>
        <d v="2022-04-17T16:53:55"/>
        <d v="2022-04-17T17:22:37"/>
        <d v="2022-04-17T17:29:41"/>
        <d v="2022-04-17T17:34:02"/>
        <d v="2022-04-17T17:40:02"/>
        <d v="2022-04-18T10:42:51"/>
        <d v="2022-04-18T14:22:36"/>
        <d v="2022-04-18T16:45:17"/>
        <d v="2022-04-18T17:10:26"/>
        <d v="2022-04-18T17:14:25"/>
        <d v="2022-04-18T17:33:09"/>
        <d v="2022-04-19T09:44:27"/>
        <d v="2022-04-19T12:11:14"/>
        <d v="2022-04-19T14:40:11"/>
        <d v="2022-04-19T16:26:40"/>
        <d v="2022-04-19T16:27:11"/>
        <d v="2022-04-19T16:30:00"/>
        <d v="2022-04-19T16:33:39"/>
        <d v="2022-04-19T16:37:39"/>
        <d v="2022-04-19T17:05:23"/>
        <d v="2022-04-19T17:16:44"/>
        <d v="2022-04-19T18:16:40"/>
        <d v="2022-04-19T18:19:11"/>
        <d v="2022-04-20T09:38:32"/>
        <d v="2022-04-20T09:52:31"/>
        <d v="2022-04-20T11:36:39"/>
        <d v="2022-04-20T12:40:22"/>
        <d v="2022-04-20T12:54:09"/>
        <d v="2022-04-20T15:30:23"/>
        <d v="2022-04-20T17:06:08"/>
        <d v="2022-04-20T17:20:34"/>
        <d v="2022-04-21T11:12:28"/>
        <d v="2022-04-21T11:16:17"/>
        <d v="2022-04-21T11:47:54"/>
        <d v="2022-04-21T11:59:21"/>
        <d v="2022-04-21T12:02:11"/>
        <d v="2022-04-21T12:06:08"/>
        <d v="2022-04-21T12:12:13"/>
        <d v="2022-04-21T12:15:45"/>
        <d v="2022-04-21T12:18:07"/>
        <d v="2022-04-21T12:25:50"/>
        <d v="2022-04-21T12:41:10"/>
        <d v="2022-04-21T12:43:46"/>
        <d v="2022-04-21T14:44:31"/>
        <d v="2022-04-21T14:58:39"/>
        <d v="2022-04-21T15:02:30"/>
        <d v="2022-04-21T15:45:00"/>
        <d v="2022-04-21T15:45:03"/>
        <d v="2022-04-21T15:49:11"/>
        <d v="2022-04-21T17:11:20"/>
        <d v="2022-04-21T17:14:45"/>
        <d v="2022-04-22T08:57:42"/>
        <d v="2022-04-22T11:11:53"/>
        <d v="2022-04-22T12:12:25"/>
        <d v="2022-04-22T14:13:28"/>
        <d v="2022-04-22T16:02:02"/>
        <d v="2022-04-22T16:09:49"/>
        <d v="2022-04-22T16:11:08"/>
        <d v="2022-04-22T16:13:39"/>
        <d v="2022-04-22T16:37:22"/>
        <d v="2022-04-22T16:40:30"/>
        <d v="2022-04-22T16:44:05"/>
        <d v="2022-04-22T16:48:04"/>
        <d v="2022-04-23T13:56:09"/>
        <d v="2022-04-23T14:00:39"/>
        <d v="2022-04-24T08:46:32"/>
        <d v="2022-04-24T08:51:18"/>
        <d v="2022-04-24T08:57:37"/>
        <d v="2022-04-24T09:55:29"/>
        <d v="2022-04-24T11:25:29"/>
        <d v="2022-04-24T12:37:30"/>
        <d v="2022-04-24T16:03:29"/>
        <d v="2022-04-24T16:06:36"/>
        <d v="2022-04-24T16:22:37"/>
        <d v="2022-04-25T11:58:13"/>
        <d v="2022-04-25T12:14:08"/>
        <d v="2022-04-25T12:36:08"/>
        <d v="2022-04-25T13:18:13"/>
        <d v="2022-04-25T14:59:02"/>
        <d v="2022-04-25T18:02:42"/>
        <d v="2022-04-25T18:10:54"/>
        <d v="2022-04-25T18:13:17"/>
        <d v="2022-04-25T18:14:49"/>
        <d v="2022-04-25T18:16:22"/>
        <d v="2022-04-25T18:17:52"/>
        <d v="2022-04-25T18:22:26"/>
        <d v="2022-04-25T18:22:51"/>
        <d v="2022-04-25T18:26:50"/>
        <d v="2022-04-25T18:29:08"/>
        <d v="2022-04-25T18:29:11"/>
        <d v="2022-04-26T08:52:33"/>
        <d v="2022-04-26T09:16:15"/>
        <d v="2022-04-26T09:27:32"/>
        <d v="2022-04-26T10:23:54"/>
        <d v="2022-04-26T10:34:18"/>
        <d v="2022-04-26T10:41:01"/>
        <d v="2022-04-26T10:49:12"/>
        <d v="2022-04-26T10:58:21"/>
        <d v="2022-04-26T10:58:26"/>
        <d v="2022-04-26T10:58:39"/>
        <d v="2022-04-26T11:04:15"/>
        <d v="2022-04-26T11:10:36"/>
        <d v="2022-04-26T11:18:10"/>
        <d v="2022-04-26T11:41:04"/>
        <d v="2022-04-26T12:10:58"/>
        <d v="2022-04-26T12:12:38"/>
        <d v="2022-04-26T12:28:45"/>
        <d v="2022-04-26T12:31:39"/>
        <d v="2022-04-26T12:33:01"/>
        <d v="2022-04-26T12:35:03"/>
        <d v="2022-04-26T12:40:12"/>
        <d v="2022-04-26T12:46:53"/>
        <d v="2022-04-26T12:50:20"/>
        <d v="2022-04-26T12:51:56"/>
        <d v="2022-04-26T13:23:09"/>
        <d v="2022-04-26T13:35:21"/>
        <d v="2022-04-26T14:14:37"/>
        <d v="2022-04-26T14:36:34"/>
        <d v="2022-04-26T15:02:55"/>
        <d v="2022-04-26T15:05:55"/>
        <d v="2022-04-26T15:11:27"/>
        <d v="2022-04-26T15:39:29"/>
        <d v="2022-04-26T15:43:56"/>
        <d v="2022-04-26T16:42:49"/>
        <d v="2022-04-26T16:59:20"/>
        <d v="2022-04-26T17:06:41"/>
        <d v="2022-04-26T17:06:58"/>
        <d v="2022-04-26T17:09:01"/>
        <d v="2022-04-26T17:09:57"/>
        <d v="2022-04-26T17:24:04"/>
        <d v="2022-04-26T17:42:09"/>
        <d v="2022-04-27T09:18:57"/>
        <d v="2022-04-27T09:40:59"/>
        <d v="2022-04-27T10:06:33"/>
        <d v="2022-04-27T10:16:15"/>
        <d v="2022-04-27T10:38:40"/>
        <d v="2022-04-27T11:25:13"/>
        <d v="2022-04-27T11:31:27"/>
        <d v="2022-04-27T11:40:03"/>
        <d v="2022-04-27T11:48:16"/>
        <d v="2022-04-27T11:53:56"/>
        <d v="2022-04-27T12:07:16"/>
        <d v="2022-04-27T12:12:03"/>
        <d v="2022-04-27T12:27:45"/>
        <d v="2022-04-27T12:34:36"/>
        <d v="2022-04-27T13:04:05"/>
        <d v="2022-04-27T13:35:17"/>
        <d v="2022-04-27T13:38:09"/>
        <d v="2022-04-27T13:42:42"/>
        <d v="2022-04-27T13:54:13"/>
        <d v="2022-04-27T14:33:43"/>
        <d v="2022-04-27T14:41:23"/>
        <d v="2022-04-27T14:49:34"/>
        <d v="2022-04-27T14:51:59"/>
        <d v="2022-04-27T14:54:15"/>
        <d v="2022-04-27T14:58:23"/>
        <d v="2022-04-27T15:01:49"/>
        <d v="2022-04-27T15:15:23"/>
        <d v="2022-04-27T15:27:14"/>
        <d v="2022-04-27T15:31:49"/>
        <d v="2022-04-27T15:32:38"/>
        <d v="2022-04-27T15:38:53"/>
        <d v="2022-04-27T15:47:54"/>
        <d v="2022-04-27T16:05:24"/>
        <d v="2022-04-27T16:23:17"/>
        <d v="2022-04-27T16:23:41"/>
        <d v="2022-04-27T16:26:04"/>
        <d v="2022-04-27T16:28:30"/>
        <d v="2022-04-27T16:32:16"/>
        <d v="2022-04-27T16:47:07"/>
        <d v="2022-04-28T09:05:35"/>
        <d v="2022-04-28T09:06:02"/>
        <d v="2022-04-28T09:10:53"/>
        <d v="2022-04-28T09:46:45"/>
        <d v="2022-04-28T10:01:37"/>
        <d v="2022-04-28T10:03:40"/>
        <d v="2022-04-28T11:14:35"/>
        <d v="2022-04-28T11:16:17"/>
        <d v="2022-04-28T11:18:42"/>
        <d v="2022-04-28T11:39:15"/>
        <d v="2022-04-28T12:05:35"/>
        <d v="2022-04-28T12:30:12"/>
        <d v="2022-04-28T12:33:22"/>
        <d v="2022-04-28T12:37:09"/>
        <d v="2022-04-28T13:20:20"/>
        <d v="2022-04-28T13:45:47"/>
        <d v="2022-04-28T14:01:37"/>
        <d v="2022-04-28T14:55:06"/>
        <d v="2022-04-28T15:00:48"/>
        <d v="2022-04-28T15:32:21"/>
        <d v="2022-04-28T15:40:48"/>
        <d v="2022-04-28T15:55:54"/>
        <d v="2022-04-28T16:10:10"/>
        <d v="2022-04-28T16:12:25"/>
        <d v="2022-04-28T16:18:40"/>
        <d v="2022-04-28T16:19:04"/>
        <d v="2022-04-28T16:26:33"/>
        <d v="2022-04-28T16:29:07"/>
        <d v="2022-04-28T16:33:55"/>
        <d v="2022-04-28T16:35:56"/>
        <d v="2022-04-28T16:41:50"/>
        <d v="2022-04-28T16:52:41"/>
        <d v="2022-04-29T09:01:24"/>
        <d v="2022-04-29T09:13:59"/>
        <d v="2022-04-29T09:14:19"/>
        <d v="2022-04-29T09:17:54"/>
        <d v="2022-04-29T10:08:04"/>
        <d v="2022-04-29T10:30:20"/>
        <d v="2022-04-29T10:47:25"/>
        <d v="2022-04-29T11:09:59"/>
        <d v="2022-04-29T11:21:01"/>
        <d v="2022-04-29T11:46:42"/>
        <d v="2022-04-29T12:10:38"/>
        <d v="2022-04-29T12:21:43"/>
        <d v="2022-04-29T12:26:56"/>
        <d v="2022-04-29T12:39:25"/>
        <d v="2022-04-29T12:47:43"/>
        <d v="2022-04-29T12:48:39"/>
        <d v="2022-04-29T13:06:48"/>
        <d v="2022-04-29T13:07:52"/>
        <d v="2022-04-29T13:10:25"/>
        <d v="2022-04-29T13:32:54"/>
        <d v="2022-04-29T13:39:08"/>
        <d v="2022-04-29T14:06:50"/>
        <d v="2022-04-29T14:44:06"/>
        <d v="2022-04-29T14:55:13"/>
        <d v="2022-04-29T14:59:53"/>
        <d v="2022-04-29T15:35:49"/>
        <d v="2022-04-29T16:03:32"/>
        <d v="2022-04-29T16:05:35"/>
        <d v="2022-04-29T16:40:02"/>
        <d v="2022-04-29T18:05:05"/>
        <d v="2022-04-29T18:08:09"/>
        <d v="2022-04-29T18:13:09"/>
        <d v="2022-04-29T18:16:48"/>
        <d v="2022-04-30T09:14:24"/>
        <d v="2022-04-30T09:26:03"/>
        <d v="2022-04-30T09:38:58"/>
        <d v="2022-04-30T10:49:56"/>
        <d v="2022-04-30T11:19:44"/>
        <d v="2022-04-30T11:45:06"/>
        <d v="2022-04-30T13:50:10"/>
        <d v="2022-04-30T16:02:06"/>
        <d v="2022-04-30T16:02:53"/>
        <d v="2022-04-30T16:05:34"/>
        <d v="2022-04-30T16:06:53"/>
        <d v="2022-04-30T16:07:15"/>
        <d v="2022-04-30T16:10:36"/>
        <d v="2022-04-30T16:10:51"/>
        <d v="2022-04-30T16:15:28"/>
        <d v="2022-04-30T16:24:33"/>
        <d v="2022-04-30T16:41:55"/>
        <d v="2022-04-30T16:46:11"/>
        <d v="2022-05-01T11:20:55"/>
        <d v="2022-05-01T11:32:30"/>
        <d v="2022-05-01T11:40:07"/>
        <d v="2022-05-01T12:09:26"/>
        <d v="2022-05-01T13:03:41"/>
        <d v="2022-05-01T13:07:32"/>
        <d v="2022-05-01T13:09:45"/>
        <d v="2022-05-01T13:31:37"/>
        <d v="2022-05-01T13:50:01"/>
        <d v="2022-05-01T13:54:34"/>
        <d v="2022-05-01T13:57:29"/>
        <d v="2022-05-01T14:02:13"/>
        <d v="2022-05-01T14:12:18"/>
        <d v="2022-05-01T15:03:49"/>
        <d v="2022-05-01T15:04:55"/>
        <d v="2022-05-01T15:07:10"/>
        <d v="2022-05-01T15:13:47"/>
        <d v="2022-05-01T15:15:45"/>
        <d v="2022-05-01T15:45:29"/>
        <d v="2022-05-01T15:55:19"/>
        <d v="2022-05-01T16:31:04"/>
        <d v="2022-05-01T16:35:46"/>
        <d v="2022-05-02T09:19:30"/>
        <d v="2022-05-02T09:36:41"/>
        <d v="2022-05-02T09:39:27"/>
        <d v="2022-05-02T10:25:20"/>
        <d v="2022-05-02T10:27:12"/>
        <d v="2022-05-02T10:38:40"/>
        <d v="2022-05-02T10:46:53"/>
        <d v="2022-05-02T10:47:00"/>
        <d v="2022-05-02T10:57:37"/>
        <d v="2022-05-02T11:07:59"/>
        <d v="2022-05-02T11:12:20"/>
        <d v="2022-05-02T11:16:18"/>
        <d v="2022-05-02T11:20:00"/>
        <d v="2022-05-02T12:13:19"/>
        <d v="2022-05-02T12:53:02"/>
        <d v="2022-05-02T13:00:03"/>
        <d v="2022-05-02T13:04:32"/>
        <d v="2022-05-02T14:30:36"/>
        <d v="2022-05-02T15:40:37"/>
        <d v="2022-05-02T16:09:51"/>
        <d v="2022-05-02T16:19:31"/>
        <d v="2022-05-02T16:27:09"/>
        <d v="2022-05-02T16:30:37"/>
        <d v="2022-05-02T16:36:19"/>
        <d v="2022-05-02T16:37:58"/>
        <d v="2022-05-02T16:39:11"/>
        <d v="2022-05-02T16:50:49"/>
        <d v="2022-05-02T16:55:18"/>
        <d v="2022-05-02T17:00:09"/>
        <d v="2022-05-02T17:08:04"/>
        <d v="2022-05-02T17:10:39"/>
        <d v="2022-05-02T17:10:56"/>
        <d v="2022-05-02T17:13:26"/>
        <d v="2022-05-02T17:13:38"/>
        <d v="2022-05-03T08:44:03"/>
        <d v="2022-05-03T09:08:12"/>
        <d v="2022-05-03T09:54:29"/>
        <d v="2022-05-03T10:02:20"/>
        <d v="2022-05-03T10:21:59"/>
        <d v="2022-05-03T10:46:25"/>
        <d v="2022-05-03T10:53:55"/>
        <d v="2022-05-03T10:56:30"/>
        <d v="2022-05-03T10:58:59"/>
        <d v="2022-05-03T11:00:41"/>
        <d v="2022-05-03T11:21:00"/>
        <d v="2022-05-03T11:36:28"/>
        <d v="2022-05-03T11:44:38"/>
        <d v="2022-05-03T12:53:15"/>
        <d v="2022-05-03T13:10:58"/>
        <d v="2022-05-03T13:15:30"/>
        <d v="2022-05-03T13:34:06"/>
        <d v="2022-05-03T14:28:13"/>
        <d v="2022-05-03T14:41:56"/>
        <d v="2022-05-03T14:51:39"/>
        <d v="2022-05-03T14:58:08"/>
        <d v="2022-05-03T16:16:41"/>
        <d v="2022-05-03T16:27:24"/>
        <d v="2022-05-03T16:46:13"/>
        <d v="2022-05-03T16:51:17"/>
        <d v="2022-05-03T17:01:20"/>
        <d v="2022-05-03T17:11:04"/>
        <d v="2022-05-03T17:19:20"/>
        <d v="2022-05-03T17:21:49"/>
        <d v="2022-05-03T17:22:39"/>
        <d v="2022-05-03T17:25:06"/>
        <d v="2022-05-03T17:32:17"/>
        <d v="2022-05-04T08:33:46"/>
        <d v="2022-05-04T08:41:36"/>
        <d v="2022-05-04T09:00:38"/>
        <d v="2022-05-04T09:31:25"/>
        <d v="2022-05-04T09:42:04"/>
        <d v="2022-05-04T09:52:59"/>
        <d v="2022-05-04T10:32:29"/>
        <d v="2022-05-04T11:06:06"/>
        <d v="2022-05-04T11:15:52"/>
        <d v="2022-05-04T11:24:30"/>
        <d v="2022-05-04T11:39:40"/>
        <d v="2022-05-04T11:55:02"/>
        <d v="2022-05-04T11:59:04"/>
        <d v="2022-05-04T12:35:48"/>
        <d v="2022-05-04T12:38:46"/>
        <d v="2022-05-04T12:44:03"/>
        <d v="2022-05-04T14:19:40"/>
        <d v="2022-05-04T14:32:48"/>
        <d v="2022-05-04T14:41:39"/>
        <d v="2022-05-04T14:47:34"/>
        <d v="2022-05-04T14:52:32"/>
        <d v="2022-05-04T14:57:29"/>
        <d v="2022-05-04T15:15:50"/>
        <d v="2022-05-04T15:19:55"/>
        <d v="2022-05-04T15:28:26"/>
        <d v="2022-05-04T15:39:59"/>
        <d v="2022-05-04T15:47:15"/>
        <d v="2022-05-04T15:52:05"/>
        <d v="2022-05-04T16:10:01"/>
        <d v="2022-05-04T16:14:54"/>
        <d v="2022-05-04T16:36:20"/>
        <d v="2022-05-04T16:36:34"/>
        <d v="2022-05-04T16:47:12"/>
        <d v="2022-05-04T16:59:29"/>
        <d v="2022-05-04T17:05:27"/>
        <d v="2022-05-04T17:07:58"/>
        <d v="2022-05-05T10:39:03"/>
        <d v="2022-05-05T10:47:05"/>
        <d v="2022-05-05T11:18:27"/>
        <d v="2022-05-05T11:35:36"/>
        <d v="2022-05-05T11:49:38"/>
        <d v="2022-05-05T11:55:24"/>
        <d v="2022-05-05T12:19:12"/>
        <d v="2022-05-05T12:26:52"/>
        <d v="2022-05-05T12:36:16"/>
        <d v="2022-05-05T12:36:32"/>
        <d v="2022-05-05T12:40:20"/>
        <d v="2022-05-05T12:50:55"/>
        <d v="2022-05-05T15:47:20"/>
        <d v="2022-05-05T16:19:03"/>
        <d v="2022-05-05T16:29:15"/>
        <d v="2022-05-05T16:37:57"/>
        <d v="2022-05-05T16:57:43"/>
        <d v="2022-05-05T17:39:22"/>
        <d v="2022-05-05T17:43:32"/>
        <d v="2022-05-05T17:51:22"/>
        <d v="2022-05-06T09:34:57"/>
        <d v="2022-05-06T11:37:09"/>
        <d v="2022-05-06T11:48:18"/>
        <d v="2022-05-06T12:07:30"/>
        <d v="2022-05-06T13:32:29"/>
        <d v="2022-05-06T13:38:48"/>
        <d v="2022-05-06T14:09:25"/>
        <d v="2022-05-06T14:16:26"/>
        <d v="2022-05-06T14:20:40"/>
        <d v="2022-05-06T14:23:11"/>
        <d v="2022-05-06T14:28:24"/>
        <d v="2022-05-06T14:48:58"/>
        <d v="2022-05-06T15:19:37"/>
        <d v="2022-05-06T15:23:58"/>
        <d v="2022-05-06T15:41:17"/>
        <d v="2022-05-06T17:01:38"/>
        <d v="2022-05-06T17:06:24"/>
        <d v="2022-05-06T17:07:43"/>
        <d v="2022-05-06T17:11:16"/>
        <d v="2022-05-06T17:57:04"/>
        <d v="2022-05-07T12:14:27"/>
        <d v="2022-05-07T12:19:44"/>
        <d v="2022-05-07T12:46:59"/>
        <d v="2022-05-07T12:59:48"/>
        <d v="2022-05-07T13:09:37"/>
        <d v="2022-05-07T13:17:38"/>
        <d v="2022-05-07T13:45:00"/>
        <d v="2022-05-07T13:46:40"/>
        <d v="2022-05-07T13:49:13"/>
        <d v="2022-05-07T14:04:00"/>
        <d v="2022-05-07T14:42:49"/>
        <d v="2022-05-07T14:45:25"/>
        <d v="2022-05-07T14:58:04"/>
        <d v="2022-05-07T15:06:43"/>
        <d v="2022-05-07T15:08:07"/>
        <d v="2022-05-07T15:13:32"/>
        <d v="2022-05-07T15:20:52"/>
        <d v="2022-05-07T15:28:53"/>
        <d v="2022-05-07T15:41:08"/>
        <d v="2022-05-07T15:44:32"/>
        <d v="2022-05-07T15:50:17"/>
        <d v="2022-05-07T15:54:55"/>
        <d v="2022-05-07T15:55:34"/>
        <d v="2022-05-07T15:58:43"/>
        <d v="2022-05-07T16:00:35"/>
        <d v="2022-05-07T16:07:22"/>
        <d v="2022-05-07T16:28:15"/>
        <d v="2022-05-07T17:11:59"/>
        <d v="2022-05-07T17:14:29"/>
        <d v="2022-05-07T17:16:45"/>
        <d v="2022-05-07T17:18:18"/>
        <d v="2022-05-07T17:20:19"/>
        <d v="2022-05-08T10:01:12"/>
        <d v="2022-05-08T10:36:33"/>
        <d v="2022-05-08T10:56:35"/>
        <d v="2022-05-08T11:30:53"/>
        <d v="2022-05-08T12:19:35"/>
        <d v="2022-05-08T12:24:48"/>
        <d v="2022-05-08T12:36:57"/>
        <d v="2022-05-08T12:43:51"/>
        <d v="2022-05-08T14:18:19"/>
        <d v="2022-05-08T14:20:51"/>
        <d v="2022-05-08T14:27:09"/>
        <d v="2022-05-08T15:16:55"/>
        <d v="2022-05-08T15:17:01"/>
        <d v="2022-05-08T15:20:03"/>
        <d v="2022-05-08T15:33:46"/>
        <d v="2022-05-08T15:47:10"/>
        <d v="2022-05-08T15:51:18"/>
        <d v="2022-05-08T15:54:46"/>
        <d v="2022-05-08T15:57:00"/>
        <d v="2022-05-08T16:02:48"/>
        <d v="2022-05-08T16:10:12"/>
        <d v="2022-05-08T16:12:56"/>
        <d v="2022-05-08T16:17:02"/>
        <d v="2022-05-08T16:19:40"/>
        <d v="2022-05-08T16:28:30"/>
        <d v="2022-05-08T16:32:20"/>
        <d v="2022-05-08T17:03:49"/>
        <d v="2022-05-08T17:09:34"/>
        <d v="2022-05-08T17:11:51"/>
        <d v="2022-05-08T17:18:04"/>
        <d v="2022-05-08T17:20:11"/>
        <d v="2022-05-08T17:22:19"/>
        <d v="2022-05-08T17:37:56"/>
        <d v="2022-05-08T17:39:50"/>
        <d v="2022-05-08T17:40:31"/>
        <d v="2022-05-09T08:51:19"/>
        <d v="2022-05-09T09:00:30"/>
        <d v="2022-05-09T09:08:05"/>
        <d v="2022-05-09T09:12:14"/>
        <d v="2022-05-09T09:26:56"/>
        <d v="2022-05-09T09:58:31"/>
        <d v="2022-05-09T10:49:50"/>
        <d v="2022-05-09T11:20:55"/>
        <d v="2022-05-09T11:21:59"/>
        <d v="2022-05-09T11:26:51"/>
        <d v="2022-05-09T11:38:25"/>
        <d v="2022-05-09T11:48:21"/>
        <d v="2022-05-09T12:13:11"/>
        <d v="2022-05-09T12:15:06"/>
        <d v="2022-05-09T12:41:12"/>
        <d v="2022-05-09T12:45:42"/>
        <d v="2022-05-09T13:30:18"/>
        <d v="2022-05-09T13:41:59"/>
        <d v="2022-05-09T14:12:33"/>
        <d v="2022-05-09T14:32:48"/>
        <d v="2022-05-09T15:04:21"/>
        <d v="2022-05-09T15:46:48"/>
        <d v="2022-05-09T15:47:40"/>
        <d v="2022-05-09T15:58:45"/>
        <d v="2022-05-09T16:03:08"/>
        <d v="2022-05-09T16:07:18"/>
        <d v="2022-05-09T16:22:49"/>
        <d v="2022-05-09T17:19:05"/>
        <d v="2022-05-09T17:24:53"/>
        <d v="2022-05-09T17:29:38"/>
        <d v="2022-05-10T08:35:30"/>
        <d v="2022-05-10T09:00:16"/>
        <d v="2022-05-10T09:14:34"/>
        <d v="2022-05-10T09:14:59"/>
        <d v="2022-05-10T09:19:09"/>
        <d v="2022-05-10T09:30:17"/>
        <d v="2022-05-10T09:47:46"/>
        <d v="2022-05-10T09:58:28"/>
        <d v="2022-05-10T10:01:32"/>
        <d v="2022-05-10T10:12:26"/>
        <d v="2022-05-10T10:23:47"/>
        <d v="2022-05-10T10:24:45"/>
        <d v="2022-05-10T10:29:37"/>
        <d v="2022-05-10T10:32:31"/>
        <d v="2022-05-10T11:06:52"/>
        <d v="2022-05-10T11:29:57"/>
        <d v="2022-05-10T11:34:57"/>
        <d v="2022-05-10T12:00:48"/>
        <d v="2022-05-10T12:03:51"/>
        <d v="2022-05-10T12:07:49"/>
        <d v="2022-05-10T12:19:31"/>
        <d v="2022-05-10T12:21:22"/>
        <d v="2022-05-10T12:22:15"/>
        <d v="2022-05-10T12:32:02"/>
        <d v="2022-05-10T13:07:21"/>
        <d v="2022-05-10T14:08:39"/>
        <d v="2022-05-10T14:12:55"/>
        <d v="2022-05-10T14:21:18"/>
        <d v="2022-05-10T14:31:50"/>
        <d v="2022-05-10T14:32:48"/>
        <d v="2022-05-10T15:15:05"/>
        <d v="2022-05-10T15:31:35"/>
        <d v="2022-05-10T15:36:05"/>
        <d v="2022-05-10T15:42:08"/>
        <d v="2022-05-10T15:50:43"/>
        <d v="2022-05-10T15:52:14"/>
        <d v="2022-05-10T15:56:14"/>
        <d v="2022-05-10T15:58:04"/>
        <d v="2022-05-10T16:24:44"/>
        <d v="2022-05-10T16:33:38"/>
        <d v="2022-05-10T17:23:03"/>
        <d v="2022-05-10T17:56:32"/>
        <d v="2022-05-11T09:37:41"/>
        <d v="2022-05-11T10:33:33"/>
        <d v="2022-05-11T10:58:37"/>
        <d v="2022-05-11T11:26:49"/>
        <d v="2022-05-11T11:58:58"/>
        <d v="2022-05-11T12:02:12"/>
        <d v="2022-05-11T12:03:39"/>
        <d v="2022-05-11T12:10:47"/>
        <d v="2022-05-11T12:28:24"/>
        <d v="2022-05-11T12:29:27"/>
        <d v="2022-05-11T12:37:53"/>
        <d v="2022-05-11T12:42:13"/>
        <d v="2022-05-11T12:42:17"/>
        <d v="2022-05-11T12:44:38"/>
        <d v="2022-05-11T12:45:10"/>
        <d v="2022-05-11T12:45:25"/>
        <d v="2022-05-11T12:47:38"/>
        <d v="2022-05-11T12:49:50"/>
        <d v="2022-05-11T12:50:46"/>
        <d v="2022-05-11T12:53:10"/>
        <d v="2022-05-11T12:53:14"/>
        <d v="2022-05-11T12:58:17"/>
        <d v="2022-05-11T13:30:44"/>
        <d v="2022-05-11T13:32:44"/>
        <d v="2022-05-11T13:35:27"/>
        <d v="2022-05-11T15:50:14"/>
        <d v="2022-05-11T15:52:50"/>
        <d v="2022-05-11T15:53:50"/>
        <d v="2022-05-11T15:57:01"/>
        <d v="2022-05-11T16:01:53"/>
        <d v="2022-05-11T16:07:30"/>
        <d v="2022-05-11T16:27:51"/>
        <d v="2022-05-11T17:02:44"/>
        <d v="2022-05-12T09:16:29"/>
        <d v="2022-05-12T10:50:55"/>
        <d v="2022-05-12T10:53:30"/>
        <d v="2022-05-12T11:13:23"/>
        <d v="2022-05-12T11:16:35"/>
        <d v="2022-05-12T11:51:43"/>
        <d v="2022-05-12T13:14:58"/>
        <d v="2022-05-12T15:40:41"/>
        <d v="2022-05-12T15:48:20"/>
        <d v="2022-05-12T15:58:10"/>
        <d v="2022-05-12T16:09:55"/>
        <d v="2022-05-12T16:10:58"/>
        <d v="2022-05-12T16:14:34"/>
        <d v="2022-05-12T16:35:27"/>
        <d v="2022-05-12T18:51:33"/>
        <d v="2022-05-12T18:56:13"/>
        <d v="2022-05-12T19:08:27"/>
        <d v="2022-05-12T19:13:12"/>
        <d v="2022-05-12T19:15:17"/>
        <d v="2022-05-13T09:33:51"/>
        <d v="2022-05-13T10:45:18"/>
        <d v="2022-05-13T11:18:45"/>
        <d v="2022-05-13T11:35:46"/>
        <d v="2022-05-13T11:50:32"/>
        <d v="2022-05-13T14:10:03"/>
        <d v="2022-05-13T14:40:43"/>
        <d v="2022-05-13T15:59:51"/>
        <d v="2022-05-13T16:30:57"/>
        <d v="2022-05-13T17:14:28"/>
        <d v="2022-05-13T17:23:06"/>
        <d v="2022-05-13T17:40:45"/>
        <d v="2022-05-13T17:46:41"/>
        <d v="2022-05-14T09:36:59"/>
        <d v="2022-05-14T09:52:02"/>
        <d v="2022-05-14T10:13:27"/>
        <d v="2022-05-14T11:21:09"/>
        <d v="2022-05-14T11:23:04"/>
        <d v="2022-05-14T11:35:30"/>
        <d v="2022-05-14T11:53:12"/>
        <d v="2022-05-14T12:05:36"/>
        <d v="2022-05-14T12:25:22"/>
        <d v="2022-05-14T12:31:21"/>
        <d v="2022-05-15T09:42:18"/>
        <d v="2022-05-15T11:17:27"/>
        <d v="2022-05-15T11:27:16"/>
        <d v="2022-05-15T11:30:01"/>
        <d v="2022-05-15T11:32:11"/>
        <d v="2022-05-15T11:39:44"/>
        <d v="2022-05-15T11:57:09"/>
        <d v="2022-05-15T12:35:36"/>
        <d v="2022-05-15T12:38:58"/>
        <d v="2022-05-15T12:44:40"/>
        <d v="2022-05-15T12:49:13"/>
        <d v="2022-05-15T12:55:32"/>
        <d v="2022-05-15T15:54:38"/>
        <d v="2022-05-15T16:10:52"/>
        <d v="2022-05-15T16:20:48"/>
        <d v="2022-05-15T16:26:35"/>
        <d v="2022-05-15T16:53:21"/>
        <d v="2022-05-15T17:15:17"/>
        <d v="2022-05-16T08:41:05"/>
        <d v="2022-05-16T09:45:01"/>
        <d v="2022-05-16T09:55:45"/>
        <d v="2022-05-16T10:10:59"/>
        <d v="2022-05-16T10:28:35"/>
        <d v="2022-05-16T10:33:50"/>
        <d v="2022-05-16T10:46:30"/>
        <d v="2022-05-16T10:57:52"/>
        <d v="2022-05-16T12:04:00"/>
        <d v="2022-05-16T12:10:00"/>
        <d v="2022-05-16T12:19:38"/>
        <d v="2022-05-16T12:26:46"/>
        <d v="2022-05-16T12:28:50"/>
        <d v="2022-05-16T14:05:51"/>
        <d v="2022-05-16T15:20:33"/>
        <d v="2022-05-16T15:42:57"/>
        <d v="2022-05-16T15:49:24"/>
        <d v="2022-05-16T15:59:30"/>
        <d v="2022-05-16T16:04:41"/>
        <d v="2022-05-16T16:14:34"/>
        <d v="2022-05-16T16:14:50"/>
        <d v="2022-05-16T16:16:17"/>
        <d v="2022-05-16T16:23:36"/>
        <d v="2022-05-16T16:27:30"/>
        <d v="2022-05-16T17:26:29"/>
        <d v="2022-05-16T17:41:55"/>
        <d v="2022-05-16T17:45:07"/>
        <d v="2022-05-16T17:47:09"/>
        <d v="2022-05-17T08:51:41"/>
        <d v="2022-05-17T09:24:47"/>
        <d v="2022-05-17T09:44:13"/>
        <d v="2022-05-17T10:21:33"/>
        <d v="2022-05-17T11:46:51"/>
        <d v="2022-05-17T11:59:01"/>
        <d v="2022-05-17T12:07:45"/>
        <d v="2022-05-17T12:13:17"/>
        <d v="2022-05-17T12:14:34"/>
        <d v="2022-05-17T12:17:01"/>
        <d v="2022-05-17T12:19:41"/>
        <d v="2022-05-17T12:21:05"/>
        <d v="2022-05-17T12:22:15"/>
        <d v="2022-05-17T12:59:58"/>
        <d v="2022-05-17T13:56:12"/>
        <d v="2022-05-17T14:09:38"/>
        <d v="2022-05-17T14:37:00"/>
        <d v="2022-05-17T15:01:43"/>
        <d v="2022-05-17T15:09:55"/>
        <d v="2022-05-17T16:05:04"/>
        <d v="2022-05-17T16:23:58"/>
        <d v="2022-05-17T16:40:32"/>
        <d v="2022-05-17T17:35:04"/>
        <d v="2022-05-18T09:35:17"/>
        <d v="2022-05-18T09:51:35"/>
        <d v="2022-05-18T10:58:48"/>
        <d v="2022-05-18T11:27:56"/>
        <d v="2022-05-18T11:30:50"/>
        <d v="2022-05-18T12:16:51"/>
        <d v="2022-05-18T12:22:23"/>
        <d v="2022-05-18T12:29:46"/>
        <d v="2022-05-18T12:47:10"/>
        <d v="2022-05-18T13:36:10"/>
        <d v="2022-05-18T14:01:01"/>
        <d v="2022-05-18T14:05:30"/>
        <d v="2022-05-18T14:47:58"/>
        <d v="2022-05-18T15:23:08"/>
        <d v="2022-05-18T15:33:23"/>
        <d v="2022-05-18T15:45:21"/>
        <d v="2022-05-18T15:50:05"/>
        <d v="2022-05-18T15:59:37"/>
        <d v="2022-05-18T16:20:17"/>
        <d v="2022-05-18T16:30:35"/>
        <d v="2022-05-18T16:41:33"/>
        <d v="2022-05-18T16:46:13"/>
        <d v="2022-05-18T17:00:07"/>
        <d v="2022-05-19T12:19:34"/>
        <d v="2022-05-19T16:06:33"/>
        <d v="2022-05-19T16:08:03"/>
        <d v="2022-05-19T16:40:49"/>
        <d v="2022-05-19T16:42:52"/>
        <d v="2022-05-19T16:43:54"/>
        <d v="2022-05-19T16:46:37"/>
        <d v="2022-05-19T16:48:52"/>
        <d v="2022-05-19T16:51:18"/>
        <d v="2022-05-19T16:54:33"/>
        <d v="2022-05-19T17:13:48"/>
        <d v="2022-05-20T09:20:59"/>
        <d v="2022-05-20T09:25:51"/>
        <d v="2022-05-20T09:28:04"/>
        <d v="2022-05-20T09:41:48"/>
        <d v="2022-05-20T09:45:10"/>
        <d v="2022-05-20T09:48:42"/>
        <d v="2022-05-20T10:13:13"/>
        <d v="2022-05-20T12:04:08"/>
        <d v="2022-05-20T16:40:11"/>
        <d v="2022-05-20T16:56:57"/>
        <d v="2022-05-20T17:11:14"/>
        <d v="2022-05-20T17:36:32"/>
        <d v="2022-05-20T17:36:51"/>
        <d v="2022-05-20T17:39:52"/>
        <d v="2022-05-20T17:40:58"/>
        <d v="2022-05-20T17:43:25"/>
        <d v="2022-05-20T17:44:37"/>
        <d v="2022-05-20T18:09:53"/>
        <d v="2022-05-20T18:11:35"/>
        <d v="2022-05-20T18:14:53"/>
        <d v="2022-05-20T18:16:38"/>
        <d v="2022-05-20T18:18:32"/>
        <d v="2022-05-20T18:21:10"/>
        <d v="2022-05-20T18:25:38"/>
        <d v="2022-05-20T18:27:05"/>
        <d v="2022-05-20T18:36:14"/>
        <d v="2022-05-20T18:40:15"/>
        <d v="2022-05-21T12:32:25"/>
        <d v="2022-05-21T12:35:24"/>
        <d v="2022-05-21T14:34:34"/>
        <d v="2022-05-21T14:37:16"/>
        <d v="2022-05-21T15:23:04"/>
        <d v="2022-05-21T15:28:54"/>
        <d v="2022-05-21T15:32:28"/>
        <d v="2022-05-21T15:33:14"/>
        <d v="2022-05-21T15:37:37"/>
        <d v="2022-05-21T15:41:58"/>
        <d v="2022-05-21T16:27:17"/>
        <d v="2022-05-21T16:47:48"/>
        <d v="2022-05-21T17:05:11"/>
        <d v="2022-05-21T17:06:47"/>
        <d v="2022-05-21T17:07:29"/>
        <d v="2022-05-22T09:57:06"/>
        <d v="2022-05-22T10:02:17"/>
        <d v="2022-05-22T10:18:53"/>
        <d v="2022-05-22T10:37:46"/>
        <d v="2022-05-22T14:14:44"/>
        <d v="2022-05-22T15:05:08"/>
        <d v="2022-05-22T15:21:35"/>
        <d v="2022-05-22T15:24:04"/>
        <d v="2022-05-22T15:39:08"/>
        <d v="2022-05-22T16:04:51"/>
        <d v="2022-05-22T16:07:52"/>
        <d v="2022-05-22T16:10:02"/>
        <d v="2022-05-22T16:45:58"/>
        <d v="2022-05-22T16:46:32"/>
        <d v="2022-05-22T17:09:10"/>
        <d v="2022-05-23T10:41:00"/>
        <d v="2022-05-23T10:56:25"/>
        <d v="2022-05-23T11:10:43"/>
        <d v="2022-05-23T11:27:15"/>
        <d v="2022-05-23T11:41:38"/>
        <d v="2022-05-23T12:19:24"/>
        <d v="2022-05-23T12:32:55"/>
        <d v="2022-05-23T12:59:02"/>
        <d v="2022-05-23T14:07:36"/>
        <d v="2022-05-23T14:09:44"/>
        <d v="2022-05-23T14:11:21"/>
        <d v="2022-05-23T14:14:01"/>
        <d v="2022-05-23T14:20:04"/>
        <d v="2022-05-23T14:21:27"/>
        <d v="2022-05-23T14:21:52"/>
        <d v="2022-05-23T14:23:40"/>
        <d v="2022-05-23T14:39:09"/>
        <d v="2022-05-23T15:05:17"/>
        <d v="2022-05-23T15:23:47"/>
        <d v="2022-05-23T15:24:39"/>
        <d v="2022-05-23T16:09:57"/>
        <d v="2022-05-23T16:30:03"/>
        <d v="2022-05-23T16:42:46"/>
        <d v="2022-05-23T16:50:49"/>
        <d v="2022-05-23T17:02:48"/>
        <d v="2022-05-23T17:06:21"/>
        <d v="2022-05-23T17:09:48"/>
        <d v="2022-05-23T17:12:37"/>
        <d v="2022-05-23T17:18:59"/>
        <d v="2022-05-23T17:43:15"/>
        <d v="2022-05-23T17:51:07"/>
        <d v="2022-05-23T18:16:01"/>
        <d v="2022-05-24T09:34:34"/>
        <d v="2022-05-24T09:36:35"/>
        <d v="2022-05-24T09:37:22"/>
        <d v="2022-05-24T09:40:33"/>
        <d v="2022-05-24T09:49:55"/>
        <d v="2022-05-24T10:39:14"/>
        <d v="2022-05-24T11:04:04"/>
        <d v="2022-05-24T11:15:38"/>
        <d v="2022-05-24T12:21:19"/>
        <d v="2022-05-24T12:22:56"/>
        <d v="2022-05-24T12:26:53"/>
        <d v="2022-05-24T12:42:15"/>
        <d v="2022-05-24T12:46:28"/>
        <d v="2022-05-24T12:49:51"/>
        <d v="2022-05-24T12:51:17"/>
        <d v="2022-05-24T12:51:49"/>
        <d v="2022-05-24T12:59:49"/>
        <d v="2022-05-24T13:10:03"/>
        <d v="2022-05-24T13:41:42"/>
        <d v="2022-05-24T14:46:13"/>
        <d v="2022-05-24T15:13:57"/>
        <d v="2022-05-24T15:17:48"/>
        <d v="2022-05-24T15:34:31"/>
        <d v="2022-05-24T15:46:42"/>
        <d v="2022-05-24T16:04:07"/>
        <d v="2022-05-24T16:19:26"/>
        <d v="2022-05-24T16:41:10"/>
        <d v="2022-05-24T16:48:58"/>
        <d v="2022-05-24T16:54:43"/>
        <d v="2022-05-24T17:00:48"/>
        <d v="2022-05-24T17:07:43"/>
        <d v="2022-05-24T17:21:55"/>
        <d v="2022-05-25T09:26:55"/>
        <d v="2022-05-25T12:28:19"/>
        <d v="2022-05-25T12:30:29"/>
        <d v="2022-05-25T12:34:07"/>
        <d v="2022-05-25T12:36:15"/>
        <d v="2022-05-25T12:40:01"/>
        <d v="2022-05-25T12:52:03"/>
        <d v="2022-05-25T13:04:09"/>
        <d v="2022-05-25T14:27:41"/>
        <d v="2022-05-25T15:00:42"/>
        <d v="2022-05-25T15:17:01"/>
        <d v="2022-05-25T15:58:18"/>
        <d v="2022-05-25T16:35:35"/>
        <d v="2022-05-25T16:49:17"/>
        <d v="2022-05-25T16:52:06"/>
        <d v="2022-05-25T16:56:22"/>
        <d v="2022-05-26T09:18:04"/>
        <d v="2022-05-26T09:21:36"/>
        <d v="2022-05-26T09:36:15"/>
        <d v="2022-05-26T09:38:59"/>
        <d v="2022-05-26T09:49:21"/>
        <d v="2022-05-26T09:55:26"/>
        <d v="2022-05-26T09:55:34"/>
        <d v="2022-05-26T10:24:19"/>
        <d v="2022-05-26T10:43:19"/>
        <d v="2022-05-26T10:54:00"/>
        <d v="2022-05-26T11:16:44"/>
        <d v="2022-05-26T11:43:37"/>
        <d v="2022-05-26T11:46:20"/>
        <d v="2022-05-26T12:48:26"/>
        <d v="2022-05-26T14:29:54"/>
        <d v="2022-05-26T14:49:13"/>
        <d v="2022-05-26T15:45:26"/>
        <d v="2022-05-26T16:03:03"/>
        <d v="2022-05-26T16:28:56"/>
        <d v="2022-05-26T16:32:17"/>
        <d v="2022-05-26T16:39:06"/>
        <d v="2022-05-26T16:42:55"/>
        <d v="2022-05-26T17:01:28"/>
        <d v="2022-05-26T17:03:28"/>
        <d v="2022-05-26T17:34:05"/>
        <d v="2022-05-27T09:15:32"/>
        <d v="2022-05-27T09:19:13"/>
        <d v="2022-05-27T09:23:47"/>
        <d v="2022-05-27T09:34:37"/>
        <d v="2022-05-27T09:44:49"/>
        <d v="2022-05-27T10:02:53"/>
        <d v="2022-05-27T10:05:12"/>
        <d v="2022-05-27T10:09:43"/>
        <d v="2022-05-27T10:12:35"/>
        <d v="2022-05-27T10:14:29"/>
        <d v="2022-05-27T10:54:47"/>
        <d v="2022-05-27T11:09:41"/>
        <d v="2022-05-27T11:19:25"/>
        <d v="2022-05-27T11:39:28"/>
        <d v="2022-05-27T11:44:40"/>
        <d v="2022-05-27T12:13:56"/>
        <d v="2022-05-27T12:25:34"/>
        <d v="2022-05-27T14:59:32"/>
        <d v="2022-05-27T15:43:54"/>
        <d v="2022-05-27T16:37:04"/>
        <d v="2022-05-27T16:55:38"/>
        <d v="2022-05-28T09:59:50"/>
        <d v="2022-05-28T13:10:10"/>
        <d v="2022-05-28T14:39:13"/>
        <d v="2022-05-28T15:25:45"/>
        <d v="2022-05-28T15:33:03"/>
        <d v="2022-05-28T15:36:03"/>
        <d v="2022-05-28T15:37:19"/>
        <d v="2022-05-28T15:38:04"/>
        <d v="2022-05-28T15:44:49"/>
        <d v="2022-05-28T15:47:47"/>
        <d v="2022-05-28T15:50:41"/>
        <d v="2022-05-28T15:51:48"/>
        <d v="2022-05-28T15:52:39"/>
        <d v="2022-05-28T16:03:09"/>
        <d v="2022-05-28T16:09:02"/>
        <d v="2022-05-28T16:09:37"/>
        <d v="2022-05-28T16:20:38"/>
        <d v="2022-05-28T16:35:52"/>
        <d v="2022-05-28T16:41:03"/>
        <d v="2022-05-28T16:45:11"/>
        <d v="2022-05-28T16:51:37"/>
        <d v="2022-05-28T16:54:46"/>
        <d v="2022-05-29T10:40:38"/>
        <d v="2022-05-29T11:12:37"/>
        <d v="2022-05-29T11:19:59"/>
        <d v="2022-05-29T11:37:17"/>
        <d v="2022-05-29T12:52:36"/>
        <d v="2022-05-29T13:31:06"/>
        <d v="2022-05-29T13:39:33"/>
        <d v="2022-05-29T13:43:50"/>
        <d v="2022-05-29T14:23:23"/>
        <d v="2022-05-29T14:47:45"/>
        <d v="2022-05-29T14:56:17"/>
        <d v="2022-05-29T15:07:43"/>
        <d v="2022-05-29T15:56:15"/>
        <d v="2022-05-29T16:23:47"/>
        <d v="2022-05-29T16:32:54"/>
        <d v="2022-05-30T10:04:18"/>
        <d v="2022-05-30T10:17:26"/>
        <d v="2022-05-30T10:30:50"/>
        <d v="2022-05-30T10:44:44"/>
        <d v="2022-05-30T11:25:15"/>
        <d v="2022-05-30T11:58:02"/>
        <d v="2022-05-30T12:13:42"/>
        <d v="2022-05-30T12:31:42"/>
        <d v="2022-05-30T12:57:34"/>
        <d v="2022-05-30T15:37:09"/>
        <d v="2022-05-30T15:55:04"/>
        <d v="2022-05-30T16:15:07"/>
        <d v="2022-05-30T16:26:24"/>
        <d v="2022-05-30T16:48:34"/>
        <d v="2022-05-30T16:56:36"/>
        <d v="2022-05-30T18:03:28"/>
        <d v="2022-05-30T18:09:39"/>
        <d v="2022-05-30T18:13:03"/>
        <d v="2022-05-31T11:00:52"/>
        <d v="2022-05-31T11:14:57"/>
        <d v="2022-05-31T11:33:56"/>
        <d v="2022-05-31T15:54:00"/>
        <d v="2022-05-31T16:02:35"/>
        <d v="2022-05-31T16:41:15"/>
        <d v="2022-05-31T16:45:48"/>
        <d v="2022-05-31T16:48:03"/>
        <d v="2022-05-31T16:50:34"/>
        <d v="2022-05-31T16:51:11"/>
        <d v="2022-05-31T16:54:52"/>
        <d v="2022-05-31T16:56:46"/>
        <d v="2022-06-01T10:22:16"/>
        <d v="2022-06-01T10:31:40"/>
        <d v="2022-06-01T10:42:34"/>
        <d v="2022-06-01T10:43:59"/>
        <d v="2022-06-01T10:52:17"/>
        <d v="2022-06-01T10:58:38"/>
        <d v="2022-06-01T11:04:12"/>
        <d v="2022-06-01T11:30:07"/>
        <d v="2022-06-01T11:33:19"/>
        <d v="2022-06-01T11:59:29"/>
        <d v="2022-06-01T11:59:57"/>
        <d v="2022-06-01T12:42:28"/>
        <d v="2022-06-01T13:36:54"/>
        <d v="2022-06-01T13:38:39"/>
        <d v="2022-06-01T13:52:58"/>
        <d v="2022-06-01T14:22:21"/>
        <d v="2022-06-01T14:33:55"/>
        <d v="2022-06-01T14:37:16"/>
        <d v="2022-06-01T14:42:33"/>
        <d v="2022-06-01T15:04:29"/>
        <d v="2022-06-01T15:08:14"/>
        <d v="2022-06-01T15:16:39"/>
        <d v="2022-06-01T15:17:31"/>
        <d v="2022-06-01T15:27:54"/>
        <d v="2022-06-01T15:33:17"/>
        <d v="2022-06-01T15:37:43"/>
        <d v="2022-06-01T15:44:46"/>
        <d v="2022-06-01T16:33:51"/>
        <d v="2022-06-01T16:44:50"/>
        <d v="2022-06-01T16:52:16"/>
        <d v="2022-06-02T09:39:56"/>
        <d v="2022-06-02T10:12:18"/>
        <d v="2022-06-02T11:15:57"/>
        <d v="2022-06-02T11:17:59"/>
        <d v="2022-06-02T11:37:49"/>
        <d v="2022-06-02T12:34:40"/>
        <d v="2022-06-02T14:07:20"/>
        <d v="2022-06-02T16:01:33"/>
        <d v="2022-06-02T16:10:38"/>
        <d v="2022-06-02T16:16:13"/>
        <d v="2022-06-02T16:19:28"/>
        <d v="2022-06-02T16:22:51"/>
        <d v="2022-06-02T16:29:28"/>
        <d v="2022-06-02T16:35:45"/>
        <d v="2022-06-02T16:37:51"/>
        <d v="2022-06-02T16:40:45"/>
        <d v="2022-06-02T17:10:22"/>
        <d v="2022-06-02T17:19:37"/>
        <d v="2022-06-03T09:12:29"/>
        <d v="2022-06-03T09:38:41"/>
        <d v="2022-06-03T09:56:11"/>
        <d v="2022-06-03T10:06:33"/>
        <d v="2022-06-03T10:41:32"/>
        <d v="2022-06-03T10:59:27"/>
        <d v="2022-06-03T11:44:09"/>
        <d v="2022-06-03T11:52:36"/>
        <d v="2022-06-03T12:46:58"/>
        <d v="2022-06-03T15:14:52"/>
        <d v="2022-06-03T15:21:49"/>
        <d v="2022-06-03T15:24:05"/>
        <d v="2022-06-03T15:29:05"/>
        <d v="2022-06-03T15:49:26"/>
        <d v="2022-06-05T09:48:00"/>
        <d v="2022-06-05T09:51:22"/>
        <d v="2022-06-05T09:52:59"/>
        <d v="2022-06-05T09:56:30"/>
        <d v="2022-06-05T10:47:37"/>
        <d v="2022-06-05T11:18:51"/>
        <d v="2022-06-05T14:51:28"/>
        <d v="2022-06-05T16:15:09"/>
        <d v="2022-06-05T16:30:01"/>
        <d v="2022-06-05T16:46:36"/>
        <d v="2022-06-06T10:08:14"/>
        <d v="2022-06-06T15:22:22"/>
        <d v="2022-06-06T15:29:50"/>
        <d v="2022-06-06T15:33:10"/>
        <d v="2022-06-06T15:53:48"/>
        <d v="2022-06-06T16:02:36"/>
        <d v="2022-06-06T16:15:22"/>
        <d v="2022-06-06T16:16:49"/>
        <d v="2022-06-06T16:29:12"/>
        <d v="2022-06-06T17:14:36"/>
        <d v="2022-06-06T17:16:21"/>
        <d v="2022-06-06T17:20:01"/>
        <d v="2022-06-06T17:20:52"/>
        <d v="2022-06-07T10:20:08"/>
        <d v="2022-06-07T10:27:00"/>
        <d v="2022-06-07T10:39:55"/>
        <d v="2022-06-07T14:47:07"/>
        <d v="2022-06-07T15:09:51"/>
        <d v="2022-06-07T15:20:38"/>
        <d v="2022-06-07T15:24:27"/>
        <d v="2022-06-07T16:14:26"/>
        <d v="2022-06-07T16:15:50"/>
        <d v="2022-06-07T16:38:00"/>
        <d v="2022-06-07T16:40:45"/>
        <d v="2022-06-07T16:48:03"/>
        <d v="2022-06-07T17:06:18"/>
        <d v="2022-06-07T17:06:44"/>
        <d v="2022-06-07T17:10:57"/>
        <d v="2022-06-07T17:14:11"/>
        <d v="2022-06-07T17:16:31"/>
        <d v="2022-06-07T18:12:40"/>
        <d v="2022-06-08T11:03:45"/>
        <d v="2022-06-08T11:13:43"/>
        <d v="2022-06-08T11:25:23"/>
        <d v="2022-06-08T11:36:20"/>
        <d v="2022-06-08T11:51:45"/>
        <d v="2022-06-08T12:25:10"/>
        <d v="2022-06-08T12:49:40"/>
        <d v="2022-06-08T13:44:43"/>
        <d v="2022-06-08T14:27:03"/>
        <d v="2022-06-08T14:28:15"/>
        <d v="2022-06-08T14:30:35"/>
        <d v="2022-06-08T16:07:42"/>
        <d v="2022-06-08T16:08:09"/>
        <d v="2022-06-08T16:16:26"/>
        <d v="2022-06-09T11:15:20"/>
        <d v="2022-06-09T14:52:20"/>
        <d v="2022-06-09T15:36:38"/>
        <d v="2022-06-09T15:56:25"/>
        <d v="2022-06-09T16:40:41"/>
        <d v="2022-06-10T10:12:44"/>
        <d v="2022-06-10T11:10:31"/>
        <d v="2022-06-10T13:41:49"/>
        <d v="2022-06-10T13:48:33"/>
        <d v="2022-06-10T18:24:54"/>
        <d v="2022-06-10T18:26:07"/>
        <d v="2022-06-10T18:27:38"/>
        <d v="2022-06-10T18:29:12"/>
        <d v="2022-06-10T18:30:22"/>
        <d v="2022-06-10T18:31:55"/>
        <d v="2022-06-10T18:36:05"/>
        <d v="2022-06-11T11:00:38"/>
        <d v="2022-06-11T11:21:26"/>
        <d v="2022-06-11T11:23:28"/>
        <d v="2022-06-11T12:15:35"/>
        <d v="2022-06-11T12:17:32"/>
        <d v="2022-06-11T14:29:09"/>
        <d v="2022-06-11T15:43:24"/>
        <d v="2022-06-11T16:31:30"/>
        <d v="2022-06-11T16:48:43"/>
        <d v="2022-06-11T16:50:45"/>
        <d v="2022-06-12T10:28:50"/>
        <d v="2022-06-12T11:13:47"/>
        <d v="2022-06-12T11:14:31"/>
        <d v="2022-06-12T11:15:45"/>
        <d v="2022-06-12T11:17:57"/>
        <d v="2022-06-12T11:20:27"/>
        <d v="2022-06-12T11:37:05"/>
        <d v="2022-06-12T11:39:12"/>
        <d v="2022-06-12T11:41:59"/>
        <d v="2022-06-12T11:45:18"/>
        <d v="2022-06-12T12:43:13"/>
        <d v="2022-06-12T12:46:52"/>
        <d v="2022-06-12T13:54:09"/>
        <d v="2022-06-12T15:51:50"/>
        <d v="2022-06-12T15:54:52"/>
        <d v="2022-06-12T16:12:31"/>
        <d v="2022-06-12T16:56:55"/>
        <d v="2022-06-13T12:27:19"/>
        <d v="2022-06-13T12:36:47"/>
        <d v="2022-06-13T12:43:22"/>
        <d v="2022-06-13T12:53:42"/>
        <d v="2022-06-13T13:35:19"/>
        <d v="2022-06-13T14:33:29"/>
        <d v="2022-06-13T14:47:00"/>
        <d v="2022-06-13T14:56:13"/>
        <d v="2022-06-13T15:17:07"/>
        <d v="2022-06-13T16:00:50"/>
        <d v="2022-06-13T16:05:47"/>
        <d v="2022-06-13T16:46:49"/>
        <d v="2022-06-14T14:04:08"/>
        <d v="2022-06-14T14:28:08"/>
        <d v="2022-06-14T14:35:04"/>
        <d v="2022-06-14T15:16:04"/>
        <d v="2022-06-14T15:46:19"/>
        <d v="2022-06-14T16:50:22"/>
        <d v="2022-06-14T17:11:19"/>
        <d v="2022-06-14T17:16:24"/>
        <d v="2022-06-14T17:20:47"/>
        <d v="2022-06-14T17:38:44"/>
        <d v="2022-06-14T17:45:30"/>
        <d v="2022-06-15T12:30:53"/>
        <d v="2022-06-15T14:01:34"/>
        <d v="2022-06-15T14:18:02"/>
        <d v="2022-06-15T14:21:20"/>
        <d v="2022-06-15T14:22:28"/>
        <d v="2022-06-15T15:29:25"/>
        <d v="2022-06-15T15:32:11"/>
        <d v="2022-06-15T15:35:09"/>
        <d v="2022-06-15T15:35:35"/>
        <d v="2022-06-15T15:46:00"/>
        <d v="2022-06-15T15:50:00"/>
        <d v="2022-06-15T15:56:02"/>
        <d v="2022-06-15T16:03:20"/>
        <d v="2022-06-15T16:51:34"/>
        <d v="2022-06-15T16:55:56"/>
        <d v="2022-06-15T17:17:19"/>
        <d v="2022-06-16T11:14:25"/>
        <d v="2022-06-16T11:24:06"/>
        <d v="2022-06-16T11:27:54"/>
        <d v="2022-06-16T11:31:45"/>
        <d v="2022-06-16T11:38:25"/>
        <d v="2022-06-16T11:43:45"/>
        <d v="2022-06-16T12:10:08"/>
        <d v="2022-06-16T12:59:36"/>
        <d v="2022-06-16T15:26:56"/>
        <d v="2022-06-17T10:19:38"/>
        <d v="2022-06-17T12:05:19"/>
        <d v="2022-06-17T12:08:31"/>
        <d v="2022-06-17T12:19:24"/>
        <d v="2022-06-17T15:32:21"/>
        <d v="2022-06-17T15:33:15"/>
        <d v="2022-06-17T15:36:55"/>
        <d v="2022-06-17T15:39:32"/>
        <d v="2022-06-17T15:41:33"/>
        <d v="2022-06-17T15:43:11"/>
        <d v="2022-06-17T15:58:36"/>
        <d v="2022-06-17T16:10:25"/>
        <d v="2022-06-17T16:12:01"/>
        <d v="2022-06-17T16:15:19"/>
        <d v="2022-06-17T16:36:46"/>
        <d v="2022-06-17T16:41:14"/>
        <d v="2022-06-17T16:58:45"/>
        <d v="2022-06-18T09:19:30"/>
        <d v="2022-06-18T10:21:23"/>
        <d v="2022-06-18T12:13:03"/>
        <d v="2022-06-18T12:14:49"/>
        <d v="2022-06-18T12:26:15"/>
        <d v="2022-06-18T12:27:47"/>
        <d v="2022-06-18T12:39:04"/>
        <d v="2022-06-18T15:25:36"/>
        <d v="2022-06-18T17:30:15"/>
        <d v="2022-06-18T17:55:34"/>
        <d v="2022-06-18T17:58:58"/>
        <d v="2022-06-18T18:01:23"/>
        <d v="2022-06-19T09:50:32"/>
        <d v="2022-06-19T09:59:04"/>
        <d v="2022-06-19T10:21:46"/>
        <d v="2022-06-19T10:33:27"/>
        <d v="2022-06-19T10:33:31"/>
        <d v="2022-06-19T10:35:35"/>
        <d v="2022-06-19T10:44:24"/>
        <d v="2022-06-19T10:52:50"/>
        <d v="2022-06-19T11:08:44"/>
        <d v="2022-06-19T11:15:14"/>
        <d v="2022-06-19T11:16:33"/>
        <d v="2022-06-19T11:18:03"/>
        <d v="2022-06-19T11:23:51"/>
        <d v="2022-06-19T11:26:00"/>
        <d v="2022-06-19T11:31:56"/>
        <d v="2022-06-19T11:35:30"/>
        <d v="2022-06-19T11:37:41"/>
        <d v="2022-06-19T11:43:26"/>
        <d v="2022-06-19T11:47:29"/>
        <d v="2022-06-19T11:48:21"/>
        <d v="2022-06-19T12:18:08"/>
        <d v="2022-06-19T12:19:24"/>
        <d v="2022-06-19T12:20:36"/>
        <d v="2022-06-19T12:21:41"/>
        <d v="2022-06-19T12:30:45"/>
        <d v="2022-06-19T12:34:30"/>
        <d v="2022-06-19T12:48:46"/>
        <d v="2022-06-19T12:49:33"/>
        <d v="2022-06-19T12:50:07"/>
        <d v="2022-06-19T12:51:11"/>
        <d v="2022-06-19T12:53:02"/>
        <d v="2022-06-19T12:54:46"/>
        <d v="2022-06-19T12:57:55"/>
        <d v="2022-06-19T13:06:41"/>
        <d v="2022-06-19T13:06:45"/>
        <d v="2022-06-19T13:17:34"/>
        <d v="2022-06-19T13:20:36"/>
        <d v="2022-06-19T13:40:10"/>
        <d v="2022-06-19T13:42:00"/>
        <d v="2022-06-19T13:48:33"/>
        <d v="2022-06-19T13:52:28"/>
        <d v="2022-06-19T14:34:14"/>
        <d v="2022-06-19T14:38:05"/>
        <d v="2022-06-19T14:45:02"/>
        <d v="2022-06-19T15:20:44"/>
        <d v="2022-06-19T15:22:38"/>
        <d v="2022-06-19T15:22:43"/>
        <d v="2022-06-19T15:24:15"/>
        <d v="2022-06-19T15:27:32"/>
        <d v="2022-06-19T15:30:27"/>
        <d v="2022-06-19T15:32:51"/>
        <d v="2022-06-19T15:33:43"/>
        <d v="2022-06-19T15:34:30"/>
        <d v="2022-06-19T15:36:41"/>
        <d v="2022-06-19T15:37:22"/>
        <d v="2022-06-19T15:51:44"/>
        <d v="2022-06-19T16:01:56"/>
        <d v="2022-06-19T16:43:11"/>
        <d v="2022-06-20T11:09:06"/>
        <d v="2022-06-20T11:26:23"/>
        <d v="2022-06-20T11:30:07"/>
        <d v="2022-06-20T11:55:02"/>
        <d v="2022-06-20T14:29:30"/>
        <d v="2022-06-20T16:05:41"/>
        <d v="2022-06-21T10:14:42"/>
        <d v="2022-06-21T10:15:46"/>
        <d v="2022-06-21T11:04:03"/>
        <d v="2022-06-21T11:26:28"/>
        <d v="2022-06-21T11:58:41"/>
        <d v="2022-06-21T12:17:33"/>
        <d v="2022-06-21T12:19:05"/>
        <d v="2022-06-21T12:22:07"/>
        <d v="2022-06-21T14:26:47"/>
        <d v="2022-06-21T15:25:18"/>
        <d v="2022-06-21T15:28:48"/>
        <d v="2022-06-21T15:35:25"/>
        <d v="2022-06-21T15:41:25"/>
        <d v="2022-06-21T15:56:22"/>
        <d v="2022-06-21T16:23:17"/>
        <d v="2022-06-21T16:27:23"/>
        <d v="2022-06-21T16:27:35"/>
        <d v="2022-06-21T16:55:56"/>
        <d v="2022-06-22T10:02:50"/>
        <d v="2022-06-22T10:24:54"/>
        <d v="2022-06-22T10:35:06"/>
        <d v="2022-06-22T10:38:43"/>
        <d v="2022-06-22T10:47:10"/>
        <d v="2022-06-22T10:48:04"/>
        <d v="2022-06-22T10:49:47"/>
        <d v="2022-06-22T11:22:57"/>
        <d v="2022-06-22T11:36:11"/>
        <d v="2022-06-22T12:05:54"/>
        <d v="2022-06-22T12:09:15"/>
        <d v="2022-06-22T12:24:37"/>
        <d v="2022-06-22T12:26:47"/>
        <d v="2022-06-22T13:02:33"/>
        <d v="2022-06-22T14:01:41"/>
        <d v="2022-06-22T14:18:00"/>
        <d v="2022-06-22T15:10:54"/>
        <d v="2022-06-22T15:13:07"/>
        <d v="2022-06-22T15:19:50"/>
        <d v="2022-06-22T15:45:15"/>
        <d v="2022-06-22T16:13:05"/>
        <d v="2022-06-22T16:16:50"/>
        <d v="2022-06-22T16:22:27"/>
        <d v="2022-06-22T16:31:07"/>
        <d v="2022-06-23T10:21:02"/>
        <d v="2022-06-23T10:23:25"/>
        <d v="2022-06-23T11:21:45"/>
        <d v="2022-06-23T11:28:46"/>
        <d v="2022-06-23T12:10:50"/>
        <d v="2022-06-23T12:28:40"/>
        <d v="2022-06-23T12:29:42"/>
        <d v="2022-06-23T12:35:23"/>
        <d v="2022-06-23T12:44:59"/>
        <d v="2022-06-23T13:01:52"/>
        <d v="2022-06-23T14:50:54"/>
        <d v="2022-06-23T14:54:33"/>
        <d v="2022-06-23T14:57:43"/>
        <d v="2022-06-23T15:05:49"/>
        <d v="2022-06-23T15:42:43"/>
        <d v="2022-06-23T15:43:50"/>
        <d v="2022-06-23T16:17:21"/>
        <d v="2022-06-23T16:18:41"/>
        <d v="2022-06-23T16:41:47"/>
        <d v="2022-06-23T16:42:36"/>
        <d v="2022-06-23T16:43:54"/>
        <d v="2022-06-23T16:45:36"/>
        <d v="2022-06-23T16:58:11"/>
        <d v="2022-06-24T09:18:53"/>
        <d v="2022-06-24T11:50:00"/>
        <d v="2022-06-24T11:52:09"/>
        <d v="2022-06-24T12:48:49"/>
        <d v="2022-06-24T13:35:39"/>
        <d v="2022-06-24T13:37:54"/>
        <d v="2022-06-24T13:41:48"/>
        <d v="2022-06-24T14:21:36"/>
        <d v="2022-06-24T14:23:35"/>
        <d v="2022-06-24T14:25:41"/>
        <d v="2022-06-24T14:30:15"/>
        <d v="2022-06-24T14:32:18"/>
        <d v="2022-06-24T15:40:30"/>
        <d v="2022-06-24T16:19:56"/>
        <d v="2022-06-24T16:54:20"/>
        <d v="2022-06-25T10:39:36"/>
        <d v="2022-06-25T12:12:06"/>
        <d v="2022-06-25T12:14:03"/>
        <d v="2022-06-25T12:16:50"/>
        <d v="2022-06-25T12:42:43"/>
        <d v="2022-06-25T13:33:24"/>
        <d v="2022-06-25T13:58:17"/>
        <d v="2022-06-25T14:55:28"/>
        <d v="2022-06-25T15:33:26"/>
        <d v="2022-06-25T15:37:19"/>
        <d v="2022-06-25T17:44:17"/>
        <d v="2022-06-26T11:13:24"/>
        <d v="2022-06-26T12:47:48"/>
        <d v="2022-06-26T12:48:43"/>
        <d v="2022-06-26T12:49:45"/>
        <d v="2022-06-26T14:35:08"/>
        <d v="2022-06-26T14:41:46"/>
        <d v="2022-06-26T15:08:19"/>
        <d v="2022-06-26T15:27:21"/>
        <d v="2022-06-26T16:23:33"/>
        <d v="2022-06-26T16:32:06"/>
        <d v="2022-06-26T16:37:04"/>
        <d v="2022-06-27T12:00:31"/>
        <d v="2022-06-27T12:27:15"/>
        <d v="2022-06-27T12:30:26"/>
        <d v="2022-06-27T13:24:58"/>
        <d v="2022-06-27T13:40:22"/>
        <d v="2022-06-27T13:52:43"/>
        <d v="2022-06-27T13:56:18"/>
        <d v="2022-06-27T14:02:56"/>
        <d v="2022-06-27T15:52:48"/>
        <d v="2022-06-27T16:13:10"/>
        <d v="2022-06-27T16:16:54"/>
        <d v="2022-06-27T16:18:39"/>
        <d v="2022-06-27T16:19:09"/>
        <d v="2022-06-27T16:20:51"/>
        <d v="2022-06-27T16:22:20"/>
        <d v="2022-06-27T16:25:32"/>
        <d v="2022-06-27T16:28:52"/>
        <d v="2022-06-27T16:38:31"/>
        <d v="2022-06-27T17:46:57"/>
        <d v="2022-06-27T17:47:55"/>
        <d v="2022-06-27T17:55:35"/>
        <d v="2022-06-28T11:34:45"/>
        <d v="2022-06-28T11:36:38"/>
        <d v="2022-06-28T11:40:39"/>
        <d v="2022-06-28T12:03:48"/>
        <d v="2022-06-28T13:28:45"/>
        <d v="2022-06-28T14:19:20"/>
        <d v="2022-06-28T14:21:50"/>
        <d v="2022-06-28T15:16:26"/>
        <d v="2022-06-28T16:27:55"/>
        <d v="2022-06-29T12:54:51"/>
        <d v="2022-06-29T13:57:38"/>
        <d v="2022-06-29T14:05:26"/>
        <d v="2022-06-29T14:07:30"/>
        <d v="2022-06-29T14:25:42"/>
        <d v="2022-06-29T14:32:52"/>
        <d v="2022-06-29T16:02:38"/>
        <d v="2022-06-29T16:06:01"/>
        <d v="2022-06-29T16:09:31"/>
        <d v="2022-06-29T16:14:50"/>
        <d v="2022-06-29T16:17:13"/>
        <d v="2022-06-29T16:22:00"/>
        <d v="2022-06-29T16:30:00"/>
        <d v="2022-06-29T16:34:32"/>
        <d v="2022-06-30T12:53:03"/>
        <d v="2022-06-30T14:05:15"/>
        <d v="2022-06-30T15:03:21"/>
        <d v="2022-06-30T15:23:00"/>
        <d v="2022-06-30T15:30:50"/>
        <d v="2022-06-30T15:33:32"/>
        <d v="2022-06-30T15:36:11"/>
        <d v="2022-06-30T16:00:48"/>
        <d v="2022-06-30T16:01:51"/>
        <d v="2022-06-30T16:22:30"/>
        <d v="2022-07-01T10:30:03"/>
        <d v="2022-07-01T10:35:15"/>
        <d v="2022-07-01T10:37:55"/>
        <d v="2022-07-01T10:39:43"/>
        <d v="2022-07-01T11:14:19"/>
        <d v="2022-07-01T12:18:49"/>
        <d v="2022-07-01T12:21:40"/>
        <d v="2022-07-01T12:24:38"/>
        <d v="2022-07-01T12:28:16"/>
        <d v="2022-07-01T13:34:10"/>
        <d v="2022-07-01T14:17:25"/>
        <d v="2022-07-01T15:27:29"/>
        <d v="2022-07-02T10:05:37"/>
        <d v="2022-07-02T10:10:39"/>
        <d v="2022-07-02T11:34:46"/>
        <d v="2022-07-02T15:04:07"/>
        <d v="2022-07-02T15:06:56"/>
        <d v="2022-07-02T15:08:44"/>
        <d v="2022-07-02T15:10:42"/>
        <d v="2022-07-02T15:14:14"/>
        <d v="2022-07-02T15:15:28"/>
        <d v="2022-07-02T15:28:46"/>
        <d v="2022-07-02T16:01:14"/>
        <d v="2022-07-02T16:05:12"/>
        <d v="2022-07-02T16:08:14"/>
        <d v="2022-07-02T16:12:27"/>
        <d v="2022-07-02T16:14:46"/>
        <d v="2022-07-02T16:18:43"/>
        <d v="2022-07-02T16:35:33"/>
        <d v="2022-07-02T16:36:02"/>
        <d v="2022-07-02T16:39:29"/>
        <d v="2022-07-02T17:10:02"/>
        <d v="2022-07-03T11:36:05"/>
        <d v="2022-07-03T12:58:34"/>
        <d v="2022-07-03T14:25:52"/>
        <d v="2022-07-03T14:27:14"/>
        <d v="2022-07-03T14:32:48"/>
        <d v="2022-07-03T14:33:38"/>
        <d v="2022-07-03T15:28:36"/>
        <d v="2022-07-03T15:36:17"/>
        <d v="2022-07-03T16:21:22"/>
        <d v="2022-07-03T16:22:30"/>
        <d v="2022-07-04T10:27:29"/>
        <d v="2022-07-04T10:50:07"/>
        <d v="2022-07-04T11:02:04"/>
        <d v="2022-07-04T11:04:47"/>
        <d v="2022-07-04T11:09:14"/>
        <d v="2022-07-04T12:54:54"/>
        <d v="2022-07-04T13:08:16"/>
        <d v="2022-07-04T13:11:58"/>
        <d v="2022-07-04T13:25:21"/>
        <d v="2022-07-04T14:39:26"/>
        <d v="2022-07-04T14:52:00"/>
        <d v="2022-07-04T15:38:59"/>
        <d v="2022-07-04T15:40:22"/>
        <d v="2022-07-04T15:42:10"/>
        <d v="2022-07-04T15:43:38"/>
        <d v="2022-07-04T16:04:20"/>
        <d v="2022-07-04T16:05:37"/>
        <d v="2022-07-05T11:25:32"/>
        <d v="2022-07-05T11:39:53"/>
        <d v="2022-07-05T11:42:43"/>
        <d v="2022-07-05T11:45:49"/>
        <d v="2022-07-05T14:27:05"/>
        <d v="2022-07-05T14:30:37"/>
        <d v="2022-07-05T14:36:30"/>
        <d v="2022-07-05T14:50:10"/>
        <d v="2022-07-05T14:55:53"/>
        <d v="2022-07-05T15:01:43"/>
        <d v="2022-07-05T15:14:51"/>
        <d v="2022-07-05T16:15:16"/>
        <d v="2022-07-05T16:18:03"/>
        <d v="2022-07-05T16:20:16"/>
        <d v="2022-07-05T16:35:11"/>
        <d v="2022-07-05T16:38:00"/>
        <d v="2022-07-05T16:46:19"/>
        <d v="2022-07-06T09:39:46"/>
        <d v="2022-07-06T10:50:10"/>
        <d v="2022-07-06T10:55:07"/>
        <d v="2022-07-06T11:02:29"/>
        <d v="2022-07-06T11:05:52"/>
        <d v="2022-07-06T11:07:33"/>
        <d v="2022-07-06T11:09:19"/>
        <d v="2022-07-06T11:10:29"/>
        <d v="2022-07-06T11:33:44"/>
        <d v="2022-07-06T11:37:02"/>
        <d v="2022-07-06T11:42:32"/>
        <d v="2022-07-06T11:49:20"/>
        <d v="2022-07-06T11:52:14"/>
        <d v="2022-07-06T11:59:25"/>
        <d v="2022-07-06T12:12:56"/>
        <d v="2022-07-06T12:31:20"/>
        <d v="2022-07-06T13:54:52"/>
        <d v="2022-07-06T13:56:53"/>
        <d v="2022-07-06T13:58:12"/>
        <d v="2022-07-06T13:59:33"/>
        <d v="2022-07-06T14:10:31"/>
        <d v="2022-07-06T14:20:21"/>
        <d v="2022-07-06T15:00:05"/>
        <d v="2022-07-06T15:08:46"/>
        <d v="2022-07-06T15:37:59"/>
        <d v="2022-07-06T15:42:28"/>
        <d v="2022-07-06T15:46:43"/>
        <d v="2022-07-06T15:49:33"/>
        <d v="2022-07-06T15:51:14"/>
        <d v="2022-07-06T15:59:04"/>
        <d v="2022-07-06T16:17:46"/>
        <d v="2022-07-06T16:33:46"/>
        <d v="2022-07-06T17:06:05"/>
        <d v="2022-07-07T09:34:21"/>
        <d v="2022-07-07T09:34:41"/>
        <d v="2022-07-07T09:38:50"/>
        <d v="2022-07-07T09:49:47"/>
        <d v="2022-07-07T11:14:47"/>
        <d v="2022-07-07T11:20:55"/>
        <d v="2022-07-07T12:03:27"/>
        <d v="2022-07-07T12:54:22"/>
        <d v="2022-07-07T12:57:06"/>
        <d v="2022-07-07T13:13:32"/>
        <d v="2022-07-07T15:45:50"/>
        <d v="2022-07-07T15:55:46"/>
        <d v="2022-07-07T16:04:16"/>
        <d v="2022-07-07T16:10:47"/>
        <d v="2022-07-07T16:28:20"/>
        <d v="2022-07-07T16:38:24"/>
        <d v="2022-07-07T16:59:12"/>
        <d v="2022-07-07T17:18:50"/>
        <d v="2022-07-08T09:56:32"/>
        <d v="2022-07-08T10:08:03"/>
        <d v="2022-07-08T11:32:25"/>
        <d v="2022-07-08T11:34:11"/>
        <d v="2022-07-08T11:54:27"/>
        <d v="2022-07-08T14:46:20"/>
        <d v="2022-07-08T14:54:52"/>
        <d v="2022-07-08T15:08:20"/>
        <d v="2022-07-08T15:19:00"/>
        <d v="2022-07-08T15:40:15"/>
        <d v="2022-07-08T15:45:42"/>
        <d v="2022-07-08T16:52:08"/>
        <d v="2022-07-08T17:50:15"/>
        <d v="2022-07-09T12:25:24"/>
        <d v="2022-07-09T12:29:08"/>
        <d v="2022-07-09T12:38:50"/>
        <d v="2022-07-09T12:44:51"/>
        <d v="2022-07-09T16:28:15"/>
        <d v="2022-07-09T16:30:39"/>
        <d v="2022-07-09T16:32:38"/>
        <d v="2022-07-09T16:37:46"/>
        <d v="2022-07-09T16:41:42"/>
        <d v="2022-07-10T09:27:31"/>
        <d v="2022-07-10T09:29:29"/>
        <d v="2022-07-10T10:06:19"/>
        <d v="2022-07-10T10:11:02"/>
        <d v="2022-07-10T12:00:15"/>
        <d v="2022-07-10T12:47:33"/>
        <d v="2022-07-10T13:49:57"/>
        <d v="2022-07-10T13:51:37"/>
        <d v="2022-07-10T13:55:32"/>
        <d v="2022-07-10T14:07:39"/>
        <d v="2022-07-10T15:46:03"/>
        <d v="2022-07-10T15:50:59"/>
        <d v="2022-07-10T15:54:28"/>
        <d v="2022-07-10T15:57:46"/>
        <d v="2022-07-10T16:03:59"/>
        <d v="2022-07-10T16:05:54"/>
        <d v="2022-07-10T16:09:04"/>
        <d v="2022-07-10T16:10:56"/>
        <d v="2022-07-10T16:12:17"/>
        <d v="2022-07-10T16:17:34"/>
        <d v="2022-07-10T20:48:04"/>
        <d v="2022-07-11T10:08:38"/>
        <d v="2022-07-11T10:17:36"/>
        <d v="2022-07-11T11:13:35"/>
        <d v="2022-07-11T11:34:13"/>
        <d v="2022-07-11T11:37:27"/>
        <d v="2022-07-11T11:39:40"/>
        <d v="2022-07-11T11:41:31"/>
        <d v="2022-07-11T11:43:17"/>
        <d v="2022-07-11T11:46:07"/>
        <d v="2022-07-11T12:56:05"/>
        <d v="2022-07-11T14:48:51"/>
        <d v="2022-07-11T15:44:13"/>
        <d v="2022-07-11T15:52:35"/>
        <d v="2022-07-11T15:55:58"/>
        <d v="2022-07-11T16:29:44"/>
        <d v="2022-07-11T22:38:28"/>
        <d v="2022-07-12T00:51:54"/>
        <d v="2022-07-12T09:40:13"/>
        <d v="2022-07-12T11:14:09"/>
        <d v="2022-07-12T15:58:51"/>
        <d v="2022-07-12T16:37:38"/>
        <d v="2022-07-12T16:42:37"/>
        <d v="2022-07-12T16:42:59"/>
        <d v="2022-07-12T16:46:23"/>
        <d v="2022-07-12T16:53:27"/>
        <d v="2022-07-12T17:01:14"/>
        <d v="2022-07-12T17:18:54"/>
        <d v="2022-07-13T10:40:20"/>
        <d v="2022-07-13T15:19:43"/>
        <d v="2022-07-13T15:23:57"/>
        <d v="2022-07-13T15:33:45"/>
        <d v="2022-07-13T15:58:25"/>
        <d v="2022-07-13T16:01:27"/>
        <d v="2022-07-13T16:04:50"/>
        <d v="2022-07-13T16:06:26"/>
        <d v="2022-07-13T16:09:53"/>
        <d v="2022-07-13T16:14:15"/>
        <d v="2022-07-13T16:28:01"/>
        <d v="2022-07-13T16:57:17"/>
        <d v="2022-07-13T17:00:26"/>
        <d v="2022-07-13T17:02:08"/>
        <d v="2022-07-14T10:03:48"/>
        <d v="2022-07-14T10:44:58"/>
        <d v="2022-07-14T10:48:06"/>
        <d v="2022-07-14T11:15:09"/>
        <d v="2022-07-14T11:55:00"/>
        <d v="2022-07-14T13:24:09"/>
        <d v="2022-07-14T13:53:48"/>
        <d v="2022-07-14T13:55:55"/>
        <d v="2022-07-14T14:09:18"/>
        <d v="2022-07-14T14:33:04"/>
        <d v="2022-07-14T15:36:54"/>
        <d v="2022-07-14T16:15:32"/>
        <d v="2022-07-15T10:00:19"/>
        <d v="2022-07-15T10:43:29"/>
        <d v="2022-07-15T12:50:42"/>
        <d v="2022-07-15T14:35:10"/>
        <d v="2022-07-15T15:03:27"/>
        <d v="2022-07-15T15:09:04"/>
        <d v="2022-07-15T15:55:12"/>
        <d v="2022-07-15T16:01:23"/>
        <d v="2022-07-15T16:05:34"/>
        <d v="2022-07-15T16:13:38"/>
        <d v="2022-07-15T16:23:57"/>
        <d v="2022-07-16T10:01:08"/>
        <d v="2022-07-16T10:36:57"/>
        <d v="2022-07-16T11:18:27"/>
        <d v="2022-07-16T12:43:00"/>
        <d v="2022-07-16T14:15:22"/>
        <d v="2022-07-16T16:35:26"/>
        <d v="2022-07-16T16:45:08"/>
        <d v="2022-07-16T16:50:11"/>
        <d v="2022-07-16T16:52:35"/>
        <d v="2022-07-17T11:19:22"/>
        <d v="2022-07-17T16:01:45"/>
        <d v="2022-07-17T16:02:27"/>
        <d v="2022-07-17T16:04:35"/>
        <d v="2022-07-17T16:24:24"/>
        <d v="2022-07-17T16:26:49"/>
        <d v="2022-07-17T16:29:32"/>
        <d v="2022-07-17T16:42:52"/>
        <d v="2022-07-17T16:58:56"/>
        <d v="2022-07-17T16:59:57"/>
        <d v="2022-07-18T09:11:45"/>
        <d v="2022-07-18T10:54:59"/>
        <d v="2022-07-18T11:36:45"/>
        <d v="2022-07-18T11:42:37"/>
        <d v="2022-07-18T11:58:07"/>
        <d v="2022-07-18T12:24:42"/>
        <d v="2022-07-18T12:41:23"/>
        <d v="2022-07-18T12:43:09"/>
        <d v="2022-07-18T12:43:39"/>
        <d v="2022-07-18T12:45:55"/>
        <d v="2022-07-18T12:46:21"/>
        <d v="2022-07-18T12:47:29"/>
        <d v="2022-07-18T12:49:47"/>
        <d v="2022-07-18T12:57:02"/>
        <d v="2022-07-18T13:00:18"/>
        <d v="2022-07-18T13:01:47"/>
        <d v="2022-07-18T14:03:55"/>
        <d v="2022-07-18T14:25:15"/>
        <d v="2022-07-18T14:29:28"/>
        <d v="2022-07-18T14:36:40"/>
        <d v="2022-07-18T15:58:08"/>
        <d v="2022-07-18T16:37:11"/>
        <d v="2022-07-18T16:49:13"/>
        <d v="2022-07-18T17:30:00"/>
        <d v="2022-07-19T10:07:21"/>
        <d v="2022-07-19T12:40:46"/>
        <d v="2022-07-19T12:42:21"/>
        <d v="2022-07-19T12:44:09"/>
        <d v="2022-07-19T12:57:45"/>
        <d v="2022-07-19T15:07:41"/>
        <d v="2022-07-19T16:14:35"/>
        <d v="2022-07-19T16:15:51"/>
        <d v="2022-07-19T16:18:26"/>
        <d v="2022-07-20T10:43:27"/>
        <d v="2022-07-20T10:57:28"/>
        <d v="2022-07-20T11:44:38"/>
        <d v="2022-07-20T12:32:34"/>
        <d v="2022-07-20T15:48:59"/>
        <d v="2022-07-20T15:51:39"/>
        <d v="2022-07-20T15:56:00"/>
        <d v="2022-07-20T15:59:14"/>
        <d v="2022-07-20T16:03:32"/>
        <d v="2022-07-20T16:07:55"/>
        <d v="2022-07-20T16:45:53"/>
        <d v="2022-07-21T09:00:54"/>
        <d v="2022-07-21T09:30:47"/>
        <d v="2022-07-21T11:03:52"/>
        <d v="2022-07-21T11:05:02"/>
        <d v="2022-07-21T11:09:18"/>
        <d v="2022-07-21T11:12:31"/>
        <d v="2022-07-21T12:15:38"/>
        <d v="2022-07-21T12:33:34"/>
        <d v="2022-07-21T15:19:35"/>
        <d v="2022-07-21T15:23:13"/>
        <d v="2022-07-21T15:36:06"/>
        <d v="2022-07-21T15:41:00"/>
        <d v="2022-07-21T15:44:15"/>
        <d v="2022-07-21T15:48:07"/>
        <d v="2022-07-21T15:53:28"/>
        <d v="2022-07-21T16:15:36"/>
        <d v="2022-07-21T16:17:22"/>
        <d v="2022-07-21T16:56:57"/>
        <d v="2022-07-21T16:57:47"/>
        <d v="2022-07-21T17:36:47"/>
        <d v="2022-07-21T17:38:48"/>
        <d v="2022-07-21T17:40:20"/>
        <d v="2022-07-22T11:41:13"/>
        <d v="2022-07-22T12:40:15"/>
        <d v="2022-07-22T15:33:46"/>
        <d v="2022-07-22T15:41:29"/>
        <d v="2022-07-22T15:48:00"/>
        <d v="2022-07-23T10:27:33"/>
        <d v="2022-07-23T10:28:55"/>
        <d v="2022-07-23T11:06:49"/>
        <d v="2022-07-23T11:31:41"/>
        <d v="2022-07-23T11:52:15"/>
        <d v="2022-07-23T15:03:02"/>
        <d v="2022-07-23T15:07:04"/>
        <d v="2022-07-23T15:29:51"/>
        <d v="2022-07-23T16:25:42"/>
        <d v="2022-07-23T16:28:35"/>
        <d v="2022-07-23T16:38:59"/>
        <d v="2022-07-23T17:24:23"/>
        <d v="2022-07-24T12:40:41"/>
        <d v="2022-07-24T12:42:52"/>
        <d v="2022-07-24T12:44:02"/>
        <d v="2022-07-24T12:44:54"/>
        <d v="2022-07-24T13:36:41"/>
        <d v="2022-07-24T14:48:26"/>
        <d v="2022-07-24T14:49:55"/>
        <d v="2022-07-24T15:35:42"/>
        <d v="2022-07-24T15:52:36"/>
        <d v="2022-07-24T16:07:49"/>
        <d v="2022-07-24T16:24:21"/>
        <d v="2022-07-24T16:46:12"/>
        <d v="2022-07-25T09:42:10"/>
        <d v="2022-07-25T10:07:43"/>
        <d v="2022-07-25T11:08:34"/>
        <d v="2022-07-25T12:21:48"/>
        <d v="2022-07-25T12:53:59"/>
        <d v="2022-07-25T15:10:23"/>
        <d v="2022-07-25T15:34:57"/>
        <d v="2022-07-25T15:53:59"/>
        <d v="2022-07-25T15:56:31"/>
        <d v="2022-07-25T16:25:54"/>
        <d v="2022-07-25T16:33:50"/>
        <d v="2022-07-25T16:37:48"/>
        <d v="2022-07-26T10:55:03"/>
        <d v="2022-07-26T10:56:57"/>
        <d v="2022-07-26T11:21:12"/>
        <d v="2022-07-26T11:31:53"/>
        <d v="2022-07-26T11:56:58"/>
        <d v="2022-07-26T12:33:52"/>
        <d v="2022-07-26T13:17:48"/>
        <d v="2022-07-26T13:33:09"/>
        <d v="2022-07-26T13:58:33"/>
        <d v="2022-07-26T14:14:47"/>
        <d v="2022-07-26T14:18:16"/>
        <d v="2022-07-26T14:24:52"/>
        <d v="2022-07-26T14:56:52"/>
        <d v="2022-07-26T15:29:53"/>
        <d v="2022-07-26T15:30:08"/>
        <d v="2022-07-26T15:31:57"/>
        <d v="2022-07-26T15:33:54"/>
        <d v="2022-07-26T15:37:23"/>
        <d v="2022-07-26T16:06:40"/>
        <d v="2022-07-27T10:57:19"/>
        <d v="2022-07-27T10:59:59"/>
        <d v="2022-07-27T11:00:59"/>
        <d v="2022-07-27T11:02:18"/>
        <d v="2022-07-27T12:06:26"/>
        <d v="2022-07-27T12:08:32"/>
        <d v="2022-07-27T12:37:58"/>
        <d v="2022-07-27T13:54:51"/>
        <d v="2022-07-27T14:40:48"/>
        <d v="2022-07-27T14:43:18"/>
        <d v="2022-07-27T14:45:20"/>
        <d v="2022-07-27T15:15:08"/>
        <d v="2022-07-27T15:22:25"/>
        <d v="2022-07-27T15:26:29"/>
        <d v="2022-07-27T15:53:13"/>
        <d v="2022-07-27T16:38:20"/>
        <d v="2022-07-28T09:44:37"/>
        <d v="2022-07-28T10:24:39"/>
        <d v="2022-07-28T10:38:41"/>
        <d v="2022-07-28T11:30:44"/>
        <d v="2022-07-28T12:15:52"/>
        <d v="2022-07-28T12:20:18"/>
        <d v="2022-07-28T12:21:12"/>
        <d v="2022-07-28T13:34:02"/>
        <d v="2022-07-28T15:17:28"/>
        <d v="2022-07-28T15:20:32"/>
        <d v="2022-07-28T15:24:09"/>
        <d v="2022-07-28T15:25:32"/>
        <d v="2022-07-28T15:26:45"/>
        <d v="2022-07-28T16:48:58"/>
        <d v="2022-07-28T17:02:42"/>
        <d v="2022-07-29T10:23:39"/>
        <d v="2022-07-29T11:18:38"/>
        <d v="2022-07-29T11:35:21"/>
        <d v="2022-07-29T11:37:04"/>
        <d v="2022-07-29T13:30:06"/>
        <d v="2022-07-29T13:35:16"/>
        <d v="2022-07-29T13:37:46"/>
        <d v="2022-07-29T15:14:07"/>
        <d v="2022-07-29T15:47:37"/>
        <d v="2022-07-29T15:48:31"/>
        <d v="2022-07-29T16:01:35"/>
        <d v="2022-07-30T10:28:13"/>
        <d v="2022-07-30T10:55:15"/>
        <d v="2022-07-30T11:15:25"/>
        <d v="2022-07-30T11:32:39"/>
        <d v="2022-07-30T11:45:01"/>
        <d v="2022-07-30T12:00:41"/>
        <d v="2022-07-30T12:01:54"/>
        <d v="2022-07-30T12:04:47"/>
        <d v="2022-07-30T12:13:31"/>
        <d v="2022-07-30T13:53:18"/>
        <d v="2022-07-30T14:30:19"/>
        <d v="2022-07-30T15:37:31"/>
        <d v="2022-07-30T15:38:49"/>
        <d v="2022-07-30T16:26:42"/>
        <d v="2022-07-30T16:42:43"/>
        <d v="2022-07-30T16:44:04"/>
        <d v="2022-07-30T16:46:29"/>
        <d v="2022-07-30T16:49:50"/>
        <d v="2022-07-30T17:02:52"/>
        <d v="2022-07-31T12:51:07"/>
        <d v="2022-07-31T12:53:47"/>
        <d v="2022-07-31T15:07:05"/>
        <d v="2022-07-31T15:09:18"/>
        <d v="2022-07-31T15:11:48"/>
        <d v="2022-07-31T15:23:08"/>
        <d v="2022-07-31T16:16:50"/>
        <d v="2022-07-31T16:17:06"/>
        <d v="2022-07-31T16:27:40"/>
        <d v="2022-07-31T16:32:08"/>
        <d v="2022-07-31T16:42:06"/>
        <d v="2022-07-31T16:44:16"/>
        <d v="2022-07-31T16:52:39"/>
        <d v="2022-08-01T09:08:04"/>
        <d v="2022-08-01T09:12:38"/>
        <d v="2022-08-01T09:46:12"/>
        <d v="2022-08-01T09:47:17"/>
        <d v="2022-08-01T09:54:21"/>
        <d v="2022-08-01T09:59:31"/>
        <d v="2022-08-01T10:03:13"/>
        <d v="2022-08-01T10:03:15"/>
        <d v="2022-08-01T11:09:06"/>
        <d v="2022-08-01T11:09:58"/>
        <d v="2022-08-01T11:12:30"/>
        <d v="2022-08-01T11:17:35"/>
        <d v="2022-08-01T11:18:37"/>
        <d v="2022-08-01T11:29:43"/>
        <d v="2022-08-01T11:43:30"/>
        <d v="2022-08-01T11:52:34"/>
        <d v="2022-08-01T11:54:29"/>
        <d v="2022-08-01T12:11:58"/>
        <d v="2022-08-01T12:31:10"/>
        <d v="2022-08-01T12:48:16"/>
        <d v="2022-08-01T14:06:58"/>
        <d v="2022-08-01T14:48:40"/>
        <d v="2022-08-01T15:24:39"/>
        <d v="2022-08-01T15:27:49"/>
        <d v="2022-08-01T15:28:28"/>
        <d v="2022-08-01T15:37:59"/>
        <d v="2022-08-01T15:42:07"/>
        <d v="2022-08-01T15:46:58"/>
        <d v="2022-08-01T16:22:24"/>
        <d v="2022-08-01T16:31:08"/>
        <d v="2022-08-01T16:32:40"/>
        <d v="2022-08-01T16:54:52"/>
        <d v="2022-08-02T08:43:31"/>
        <d v="2022-08-02T09:18:08"/>
        <d v="2022-08-02T09:40:14"/>
        <d v="2022-08-02T10:32:55"/>
        <d v="2022-08-02T10:47:27"/>
        <d v="2022-08-02T12:01:38"/>
        <d v="2022-08-02T12:21:11"/>
        <d v="2022-08-02T16:50:47"/>
        <d v="2022-08-02T17:28:21"/>
        <d v="2022-08-02T17:39:37"/>
        <d v="2022-08-03T10:13:09"/>
        <d v="2022-08-03T10:17:06"/>
        <d v="2022-08-03T10:30:11"/>
        <d v="2022-08-03T11:09:13"/>
        <d v="2022-08-03T11:10:50"/>
        <d v="2022-08-03T11:12:44"/>
        <d v="2022-08-03T11:15:20"/>
        <d v="2022-08-03T11:16:51"/>
        <d v="2022-08-03T11:19:51"/>
        <d v="2022-08-03T11:52:37"/>
        <d v="2022-08-03T12:12:51"/>
        <d v="2022-08-03T12:44:47"/>
        <d v="2022-08-03T12:50:49"/>
        <d v="2022-08-03T13:03:48"/>
        <d v="2022-08-03T14:48:05"/>
        <d v="2022-08-03T14:55:54"/>
        <d v="2022-08-03T15:05:03"/>
        <d v="2022-08-03T15:40:47"/>
        <d v="2022-08-03T16:30:37"/>
        <d v="2022-08-03T16:36:32"/>
        <d v="2022-08-03T16:40:34"/>
        <d v="2022-08-03T16:43:02"/>
        <d v="2022-08-03T16:43:47"/>
        <d v="2022-08-03T16:49:47"/>
        <d v="2022-08-03T16:50:35"/>
        <d v="2022-08-03T16:56:25"/>
        <d v="2022-08-03T16:58:30"/>
        <d v="2022-08-03T17:05:19"/>
        <d v="2022-08-04T09:10:41"/>
        <d v="2022-08-04T10:48:51"/>
        <d v="2022-08-04T10:53:45"/>
        <d v="2022-08-04T11:07:11"/>
        <d v="2022-08-04T11:08:26"/>
        <d v="2022-08-04T11:09:59"/>
        <d v="2022-08-04T11:12:38"/>
        <d v="2022-08-04T11:15:03"/>
        <d v="2022-08-04T11:19:13"/>
        <d v="2022-08-04T11:28:06"/>
        <d v="2022-08-04T11:43:26"/>
        <d v="2022-08-04T11:46:27"/>
        <d v="2022-08-04T11:50:26"/>
        <d v="2022-08-04T12:06:57"/>
        <d v="2022-08-04T12:11:09"/>
        <d v="2022-08-04T12:12:17"/>
        <d v="2022-08-04T12:14:01"/>
        <d v="2022-08-04T12:20:24"/>
        <d v="2022-08-04T12:28:01"/>
        <d v="2022-08-04T12:31:00"/>
        <d v="2022-08-04T12:39:03"/>
        <d v="2022-08-04T12:46:57"/>
        <d v="2022-08-04T12:47:10"/>
        <d v="2022-08-04T12:51:55"/>
        <d v="2022-08-04T13:38:56"/>
        <d v="2022-08-04T13:40:07"/>
        <d v="2022-08-04T14:31:05"/>
        <d v="2022-08-04T14:49:24"/>
        <d v="2022-08-04T15:11:43"/>
        <d v="2022-08-04T15:36:26"/>
        <d v="2022-08-04T16:20:07"/>
        <d v="2022-08-04T17:06:38"/>
        <d v="2022-08-04T17:09:55"/>
        <d v="2022-08-04T17:12:16"/>
        <d v="2022-08-04T17:30:06"/>
        <d v="2022-08-05T10:20:46"/>
        <d v="2022-08-05T10:26:53"/>
        <d v="2022-08-05T10:50:40"/>
        <d v="2022-08-05T11:03:22"/>
        <d v="2022-08-05T11:12:46"/>
        <d v="2022-08-05T11:27:07"/>
        <d v="2022-08-05T11:30:54"/>
        <d v="2022-08-05T12:03:19"/>
        <d v="2022-08-05T12:12:32"/>
        <d v="2022-08-05T12:21:01"/>
        <d v="2022-08-05T12:28:40"/>
        <d v="2022-08-05T12:32:47"/>
        <d v="2022-08-05T12:42:15"/>
        <d v="2022-08-05T14:09:54"/>
        <d v="2022-08-05T14:16:18"/>
        <d v="2022-08-05T14:38:03"/>
        <d v="2022-08-05T15:35:11"/>
        <d v="2022-08-05T16:13:37"/>
        <d v="2022-08-05T16:17:36"/>
        <d v="2022-08-05T16:17:42"/>
        <d v="2022-08-05T16:29:28"/>
        <d v="2022-08-05T16:39:20"/>
        <d v="2022-08-05T16:44:59"/>
        <d v="2022-08-05T16:45:40"/>
        <d v="2022-08-05T16:50:53"/>
        <d v="2022-08-05T16:51:39"/>
        <d v="2022-08-05T16:55:17"/>
        <d v="2022-08-05T17:04:05"/>
        <d v="2022-08-05T17:07:53"/>
        <d v="2022-08-05T17:10:11"/>
        <d v="2022-08-05T17:11:07"/>
        <d v="2022-08-05T18:14:30"/>
        <d v="2022-08-05T18:18:43"/>
        <d v="2022-08-05T18:23:26"/>
        <d v="2022-08-05T18:35:14"/>
        <d v="2022-08-06T08:59:53"/>
        <d v="2022-08-06T09:23:19"/>
        <d v="2022-08-06T10:30:44"/>
        <d v="2022-08-06T11:07:03"/>
        <d v="2022-08-06T11:27:40"/>
        <d v="2022-08-06T11:37:02"/>
        <d v="2022-08-06T11:37:51"/>
        <d v="2022-08-06T11:54:05"/>
        <d v="2022-08-06T11:56:14"/>
        <d v="2022-08-06T11:58:20"/>
        <d v="2022-08-06T12:07:56"/>
        <d v="2022-08-06T15:12:06"/>
        <d v="2022-08-06T15:55:45"/>
        <d v="2022-08-06T15:58:55"/>
        <d v="2022-08-07T08:42:57"/>
        <d v="2022-08-07T11:27:38"/>
        <d v="2022-08-07T11:31:08"/>
        <d v="2022-08-07T11:35:13"/>
        <d v="2022-08-07T14:30:26"/>
        <d v="2022-08-07T15:17:28"/>
        <d v="2022-08-07T15:19:44"/>
        <d v="2022-08-07T15:34:18"/>
        <d v="2022-08-07T16:24:03"/>
        <d v="2022-08-07T16:26:21"/>
        <d v="2022-08-07T16:28:56"/>
        <d v="2022-08-07T16:32:53"/>
        <d v="2022-08-07T16:34:01"/>
        <d v="2022-08-07T16:38:15"/>
        <d v="2022-08-07T16:43:23"/>
        <d v="2022-08-08T08:53:18"/>
        <d v="2022-08-08T09:32:47"/>
        <d v="2022-08-08T10:29:46"/>
        <d v="2022-08-08T11:32:23"/>
        <d v="2022-08-08T12:08:17"/>
        <d v="2022-08-08T12:49:56"/>
        <d v="2022-08-08T13:46:53"/>
        <d v="2022-08-08T13:48:23"/>
        <d v="2022-08-08T13:50:01"/>
        <d v="2022-08-08T13:51:57"/>
        <d v="2022-08-08T13:57:03"/>
        <d v="2022-08-08T13:58:51"/>
        <d v="2022-08-08T14:00:00"/>
        <d v="2022-08-08T14:01:37"/>
        <d v="2022-08-08T14:03:16"/>
        <d v="2022-08-08T14:10:18"/>
        <d v="2022-08-08T15:19:27"/>
        <d v="2022-08-08T15:23:35"/>
        <d v="2022-08-08T15:26:57"/>
        <d v="2022-08-08T15:30:50"/>
        <d v="2022-08-08T15:46:08"/>
        <d v="2022-08-08T16:18:08"/>
        <d v="2022-08-08T16:30:48"/>
        <d v="2022-08-08T16:35:24"/>
        <d v="2022-08-08T17:05:24"/>
        <d v="2022-08-08T17:22:50"/>
        <d v="2022-08-09T09:16:52"/>
        <d v="2022-08-09T09:57:17"/>
        <d v="2022-08-09T10:44:19"/>
        <d v="2022-08-09T11:05:32"/>
        <d v="2022-08-09T11:17:45"/>
        <d v="2022-08-09T11:26:43"/>
        <d v="2022-08-09T12:25:56"/>
        <d v="2022-08-09T14:29:41"/>
        <d v="2022-08-09T14:44:56"/>
        <d v="2022-08-09T15:04:50"/>
        <d v="2022-08-09T15:41:49"/>
        <d v="2022-08-09T15:43:43"/>
        <d v="2022-08-09T16:38:57"/>
        <d v="2022-08-09T16:50:53"/>
        <d v="2022-08-09T17:08:58"/>
        <d v="2022-08-09T19:25:01"/>
        <d v="2022-08-10T10:42:34"/>
        <d v="2022-08-10T11:09:10"/>
        <d v="2022-08-10T11:48:47"/>
        <d v="2022-08-10T12:03:44"/>
        <d v="2022-08-10T12:12:58"/>
        <d v="2022-08-10T12:24:08"/>
        <d v="2022-08-10T12:28:07"/>
        <d v="2022-08-10T12:29:41"/>
        <d v="2022-08-10T12:45:02"/>
        <d v="2022-08-10T14:32:26"/>
        <d v="2022-08-10T15:38:06"/>
        <d v="2022-08-10T15:40:29"/>
        <d v="2022-08-10T16:12:41"/>
        <d v="2022-08-10T16:16:33"/>
        <d v="2022-08-10T16:18:34"/>
        <d v="2022-08-10T16:21:16"/>
        <d v="2022-08-10T16:30:58"/>
        <d v="2022-08-10T17:28:50"/>
        <d v="2022-08-11T09:19:25"/>
        <d v="2022-08-11T10:45:08"/>
        <d v="2022-08-11T11:24:47"/>
        <d v="2022-08-11T11:26:11"/>
        <d v="2022-08-11T11:57:27"/>
        <d v="2022-08-11T12:10:04"/>
        <d v="2022-08-11T12:13:17"/>
        <d v="2022-08-11T12:18:17"/>
        <d v="2022-08-11T12:30:33"/>
        <d v="2022-08-11T13:23:49"/>
        <d v="2022-08-11T13:25:57"/>
        <d v="2022-08-11T13:26:54"/>
        <d v="2022-08-11T13:27:49"/>
        <d v="2022-08-11T13:28:53"/>
        <d v="2022-08-11T14:17:13"/>
        <d v="2022-08-11T15:28:42"/>
        <d v="2022-08-11T16:37:19"/>
        <d v="2022-08-11T17:13:08"/>
        <d v="2022-08-11T19:06:44"/>
        <d v="2022-08-11T23:24:47"/>
        <d v="2022-08-12T00:05:36"/>
        <d v="2022-08-12T00:33:19"/>
        <d v="2022-08-12T10:52:01"/>
        <d v="2022-08-12T11:09:24"/>
        <d v="2022-08-12T11:19:51"/>
        <d v="2022-08-12T11:35:51"/>
        <d v="2022-08-12T13:03:24"/>
        <d v="2022-08-12T15:21:47"/>
        <d v="2022-08-12T15:29:42"/>
        <d v="2022-08-12T17:16:40"/>
        <d v="2022-08-12T17:18:43"/>
        <d v="2022-08-13T08:38:07"/>
        <d v="2022-08-13T08:55:42"/>
        <d v="2022-08-13T09:26:57"/>
        <d v="2022-08-13T10:31:44"/>
        <d v="2022-08-13T10:34:03"/>
        <d v="2022-08-13T10:34:59"/>
        <d v="2022-08-13T10:47:04"/>
        <d v="2022-08-13T11:10:10"/>
        <d v="2022-08-13T11:14:16"/>
        <d v="2022-08-13T11:16:19"/>
        <d v="2022-08-13T11:28:13"/>
        <d v="2022-08-13T11:36:23"/>
        <d v="2022-08-13T11:56:07"/>
        <d v="2022-08-13T11:58:11"/>
        <d v="2022-08-13T11:59:55"/>
        <d v="2022-08-13T12:06:19"/>
        <d v="2022-08-13T12:10:31"/>
        <d v="2022-08-13T12:14:04"/>
        <d v="2022-08-13T12:40:10"/>
        <d v="2022-08-13T14:08:50"/>
        <d v="2022-08-13T14:59:31"/>
        <d v="2022-08-13T15:22:43"/>
        <d v="2022-08-13T15:48:29"/>
        <d v="2022-08-13T15:57:52"/>
        <d v="2022-08-14T11:14:01"/>
        <d v="2022-08-14T11:53:57"/>
        <d v="2022-08-14T13:12:12"/>
        <d v="2022-08-14T13:26:50"/>
        <d v="2022-08-14T14:32:38"/>
        <d v="2022-08-14T14:34:11"/>
        <d v="2022-08-14T15:02:35"/>
        <d v="2022-08-14T15:30:29"/>
        <d v="2022-08-14T15:51:06"/>
        <d v="2022-08-14T16:48:45"/>
        <d v="2022-08-14T17:15:03"/>
        <d v="2022-08-15T08:48:04"/>
        <d v="2022-08-15T10:53:04"/>
        <d v="2022-08-15T11:09:17"/>
        <d v="2022-08-15T11:22:17"/>
        <d v="2022-08-15T12:18:59"/>
        <d v="2022-08-15T12:29:05"/>
        <d v="2022-08-15T13:51:24"/>
        <d v="2022-08-15T16:56:10"/>
        <d v="2022-08-15T17:05:27"/>
        <d v="2022-08-15T17:13:21"/>
        <d v="2022-08-16T10:01:01"/>
        <d v="2022-08-16T11:39:47"/>
        <d v="2022-08-16T12:12:58"/>
        <d v="2022-08-16T13:03:15"/>
        <d v="2022-08-16T15:33:57"/>
        <d v="2022-08-16T15:35:58"/>
        <d v="2022-08-16T15:42:49"/>
        <d v="2022-08-16T15:44:05"/>
        <d v="2022-08-16T15:50:04"/>
        <d v="2022-08-16T15:51:38"/>
        <d v="2022-08-16T15:53:13"/>
        <d v="2022-08-17T12:25:07"/>
        <d v="2022-08-17T12:28:57"/>
        <d v="2022-08-17T14:49:18"/>
        <d v="2022-08-17T15:19:23"/>
        <d v="2022-08-17T15:53:41"/>
        <d v="2022-08-17T15:57:34"/>
        <d v="2022-08-18T09:41:21"/>
        <d v="2022-08-18T10:05:19"/>
        <d v="2022-08-18T10:14:35"/>
        <d v="2022-08-18T11:36:57"/>
        <d v="2022-08-18T12:29:22"/>
        <d v="2022-08-18T13:29:58"/>
        <d v="2022-08-18T13:39:32"/>
        <d v="2022-08-18T13:51:31"/>
        <d v="2022-08-18T14:15:16"/>
        <d v="2022-08-18T15:29:56"/>
        <d v="2022-08-18T15:53:28"/>
        <d v="2022-08-18T16:02:53"/>
        <d v="2022-08-18T16:53:17"/>
        <d v="2022-08-18T22:15:42"/>
        <d v="2022-08-18T22:19:06"/>
        <d v="2022-08-19T09:53:11"/>
        <d v="2022-08-19T10:14:43"/>
        <d v="2022-08-19T13:11:59"/>
        <d v="2022-08-19T16:05:16"/>
        <d v="2022-08-19T16:10:09"/>
        <d v="2022-08-19T16:16:27"/>
        <d v="2022-08-19T16:19:52"/>
        <d v="2022-08-19T16:23:03"/>
        <d v="2022-08-19T16:26:14"/>
        <d v="2022-08-19T16:39:31"/>
        <d v="2022-08-19T17:21:57"/>
        <d v="2022-08-19T18:05:54"/>
        <d v="2022-08-20T09:01:31"/>
        <d v="2022-08-20T09:03:01"/>
        <d v="2022-08-20T10:33:25"/>
        <d v="2022-08-20T11:10:50"/>
        <d v="2022-08-20T11:46:44"/>
        <d v="2022-08-20T12:01:19"/>
        <d v="2022-08-20T13:31:03"/>
        <d v="2022-08-20T14:16:54"/>
        <d v="2022-08-20T14:47:38"/>
        <d v="2022-08-20T14:54:03"/>
        <d v="2022-08-20T15:12:28"/>
        <d v="2022-08-20T15:23:29"/>
        <d v="2022-08-20T15:29:03"/>
        <d v="2022-08-20T15:32:19"/>
        <d v="2022-08-20T16:12:33"/>
        <d v="2022-08-21T10:02:09"/>
        <d v="2022-08-21T10:36:50"/>
        <d v="2022-08-21T12:46:22"/>
        <d v="2022-08-21T14:46:59"/>
        <d v="2022-08-21T14:53:06"/>
        <d v="2022-08-21T14:54:44"/>
        <d v="2022-08-21T15:00:56"/>
        <d v="2022-08-21T15:12:01"/>
        <d v="2022-08-21T15:13:45"/>
        <d v="2022-08-21T15:31:26"/>
        <d v="2022-08-21T15:32:40"/>
        <d v="2022-08-22T09:18:50"/>
        <d v="2022-08-22T09:21:30"/>
        <d v="2022-08-22T10:14:47"/>
        <d v="2022-08-22T11:44:15"/>
        <d v="2022-08-22T12:05:38"/>
        <d v="2022-08-22T12:09:24"/>
        <d v="2022-08-22T12:19:57"/>
        <d v="2022-08-22T12:46:47"/>
        <d v="2022-08-22T12:49:13"/>
        <d v="2022-08-22T12:52:05"/>
        <d v="2022-08-22T13:55:22"/>
        <d v="2022-08-22T13:57:08"/>
        <d v="2022-08-22T15:27:15"/>
        <d v="2022-08-23T10:04:34"/>
        <d v="2022-08-23T10:05:12"/>
        <d v="2022-08-23T10:18:11"/>
        <d v="2022-08-23T10:19:57"/>
        <d v="2022-08-23T10:24:04"/>
        <d v="2022-08-23T10:50:59"/>
        <d v="2022-08-23T10:57:55"/>
        <d v="2022-08-23T11:16:43"/>
        <d v="2022-08-23T11:50:57"/>
        <d v="2022-08-23T12:21:55"/>
        <d v="2022-08-23T13:30:58"/>
        <d v="2022-08-23T13:32:23"/>
        <d v="2022-08-23T13:33:31"/>
        <d v="2022-08-23T14:01:16"/>
        <d v="2022-08-23T14:22:25"/>
        <d v="2022-08-23T14:26:25"/>
        <d v="2022-08-23T14:31:43"/>
        <d v="2022-08-23T14:35:05"/>
        <d v="2022-08-23T14:43:22"/>
        <d v="2022-08-23T14:53:22"/>
        <d v="2022-08-23T14:55:29"/>
        <d v="2022-08-23T14:59:03"/>
        <d v="2022-08-23T15:01:32"/>
        <d v="2022-08-23T15:49:08"/>
        <d v="2022-08-23T15:51:41"/>
        <d v="2022-08-23T15:55:04"/>
        <d v="2022-08-23T16:00:38"/>
        <d v="2022-08-23T16:01:38"/>
        <d v="2022-08-23T16:07:21"/>
        <d v="2022-08-23T16:12:46"/>
        <d v="2022-08-23T16:23:32"/>
        <d v="2022-08-23T16:33:38"/>
        <d v="2022-08-23T17:17:50"/>
        <d v="2022-08-24T10:14:35"/>
        <d v="2022-08-24T10:57:54"/>
        <d v="2022-08-24T11:14:39"/>
        <d v="2022-08-24T11:20:32"/>
        <d v="2022-08-24T11:55:19"/>
        <d v="2022-08-24T12:04:59"/>
        <d v="2022-08-24T12:10:10"/>
        <d v="2022-08-24T12:14:10"/>
        <d v="2022-08-24T12:25:06"/>
        <d v="2022-08-24T12:29:03"/>
        <d v="2022-08-24T12:50:49"/>
        <d v="2022-08-24T13:01:22"/>
        <d v="2022-08-24T13:54:09"/>
        <d v="2022-08-24T15:37:21"/>
        <d v="2022-08-24T17:03:23"/>
        <d v="2022-08-24T17:19:45"/>
        <d v="2022-08-25T11:15:57"/>
        <d v="2022-08-25T12:29:07"/>
        <d v="2022-08-25T12:41:00"/>
        <d v="2022-08-25T13:15:06"/>
        <d v="2022-08-25T14:47:15"/>
        <d v="2022-08-25T14:47:50"/>
        <d v="2022-08-25T15:01:25"/>
        <d v="2022-08-25T15:03:43"/>
        <d v="2022-08-25T15:04:01"/>
        <d v="2022-08-25T15:29:39"/>
        <d v="2022-08-25T15:43:38"/>
        <d v="2022-08-25T15:53:00"/>
        <d v="2022-08-25T16:32:51"/>
        <d v="2022-08-25T16:40:30"/>
        <d v="2022-08-25T16:59:08"/>
        <d v="2022-08-26T10:17:05"/>
        <d v="2022-08-26T11:53:26"/>
        <d v="2022-08-26T14:42:04"/>
        <d v="2022-08-26T15:01:44"/>
        <d v="2022-08-26T16:18:26"/>
        <d v="2022-08-26T16:45:06"/>
        <d v="2022-08-26T17:17:19"/>
        <d v="2022-08-26T17:20:49"/>
        <d v="2022-08-26T17:26:17"/>
        <d v="2022-08-26T17:28:48"/>
        <d v="2022-08-27T09:21:07"/>
        <d v="2022-08-27T10:43:06"/>
        <d v="2022-08-27T11:52:07"/>
        <d v="2022-08-27T13:16:49"/>
        <d v="2022-08-27T16:14:54"/>
        <d v="2022-08-27T16:19:40"/>
        <d v="2022-08-27T16:23:42"/>
        <d v="2022-08-27T16:33:19"/>
        <d v="2022-08-27T16:35:33"/>
        <d v="2022-08-27T16:49:29"/>
        <d v="2022-08-28T13:30:39"/>
        <d v="2022-08-28T16:45:31"/>
        <d v="2022-08-28T16:48:40"/>
        <d v="2022-08-28T17:11:38"/>
        <d v="2022-08-28T17:14:04"/>
        <d v="2022-08-28T17:24:13"/>
        <d v="2022-08-29T10:49:50"/>
        <d v="2022-08-29T12:24:03"/>
        <d v="2022-08-29T17:28:56"/>
        <d v="2022-08-29T17:30:49"/>
        <d v="2022-08-29T17:33:36"/>
        <d v="2022-08-30T12:16:14"/>
        <d v="2022-08-30T12:17:48"/>
        <d v="2022-08-30T12:33:09"/>
        <d v="2022-08-30T15:15:05"/>
        <d v="2022-08-30T15:27:25"/>
        <d v="2022-08-30T15:30:12"/>
        <d v="2022-08-30T16:16:46"/>
        <d v="2022-08-30T16:30:39"/>
        <d v="2022-08-30T16:37:22"/>
        <d v="2022-08-31T09:19:28"/>
        <d v="2022-08-31T09:55:20"/>
        <d v="2022-08-31T10:56:09"/>
        <d v="2022-08-31T11:15:53"/>
        <d v="2022-08-31T11:16:55"/>
        <d v="2022-08-31T11:59:16"/>
        <d v="2022-08-31T14:47:31"/>
        <d v="2022-08-31T15:44:27"/>
        <d v="2022-08-31T16:12:04"/>
        <d v="2022-08-31T16:58:51"/>
        <d v="2022-09-01T12:16:37"/>
        <d v="2022-09-01T12:33:29"/>
        <d v="2022-09-01T15:36:17"/>
        <d v="2022-09-01T16:33:03"/>
        <d v="2022-09-01T16:48:56"/>
        <d v="2022-09-02T08:37:58"/>
        <d v="2022-09-02T09:04:13"/>
        <d v="2022-09-02T09:29:43"/>
        <d v="2022-09-02T09:55:00"/>
        <d v="2022-09-02T09:55:56"/>
        <d v="2022-09-02T09:58:48"/>
        <d v="2022-09-02T10:04:11"/>
        <d v="2022-09-02T10:07:19"/>
        <d v="2022-09-02T10:08:26"/>
        <d v="2022-09-02T10:10:41"/>
        <d v="2022-09-02T10:11:17"/>
        <d v="2022-09-02T10:52:35"/>
        <d v="2022-09-02T11:09:01"/>
        <d v="2022-09-02T11:17:39"/>
        <d v="2022-09-02T11:27:18"/>
        <d v="2022-09-02T11:29:43"/>
        <d v="2022-09-02T11:30:17"/>
        <d v="2022-09-02T11:30:48"/>
        <d v="2022-09-02T11:34:37"/>
        <d v="2022-09-02T11:48:36"/>
        <d v="2022-09-02T13:00:24"/>
        <d v="2022-09-02T13:27:13"/>
        <d v="2022-09-02T14:03:45"/>
        <d v="2022-09-02T15:29:07"/>
        <d v="2022-09-02T15:57:28"/>
        <d v="2022-09-02T16:29:34"/>
        <d v="2022-09-02T16:34:36"/>
        <d v="2022-09-02T16:51:17"/>
        <d v="2022-09-02T17:08:46"/>
        <d v="2022-09-03T09:13:17"/>
        <d v="2022-09-03T09:15:19"/>
        <d v="2022-09-03T16:07:29"/>
        <d v="2022-09-03T17:05:00"/>
        <d v="2022-09-03T17:08:19"/>
        <d v="2022-09-03T17:10:44"/>
        <d v="2022-09-03T17:16:00"/>
        <d v="2022-09-03T17:23:53"/>
        <d v="2022-09-03T17:24:53"/>
        <d v="2022-09-04T09:51:57"/>
        <d v="2022-09-04T10:41:08"/>
        <d v="2022-09-04T10:42:38"/>
        <d v="2022-09-04T11:57:15"/>
        <d v="2022-09-04T12:02:23"/>
        <d v="2022-09-04T12:17:54"/>
        <d v="2022-09-04T12:34:11"/>
        <d v="2022-09-04T12:53:30"/>
        <d v="2022-09-04T13:05:30"/>
        <d v="2022-09-04T13:19:04"/>
        <d v="2022-09-04T13:20:23"/>
        <d v="2022-09-04T13:30:19"/>
        <d v="2022-09-04T13:44:09"/>
        <d v="2022-09-04T16:31:36"/>
        <d v="2022-09-04T16:41:38"/>
        <d v="2022-09-04T16:46:23"/>
        <d v="2022-09-04T17:08:43"/>
        <d v="2022-09-04T17:17:27"/>
        <d v="2022-09-04T17:22:15"/>
        <d v="2022-09-05T08:56:25"/>
        <d v="2022-09-05T09:05:45"/>
        <d v="2022-09-05T10:54:11"/>
        <d v="2022-09-05T11:39:10"/>
        <d v="2022-09-05T14:58:10"/>
        <d v="2022-09-05T15:17:12"/>
        <d v="2022-09-05T15:22:16"/>
        <d v="2022-09-05T16:50:49"/>
        <d v="2022-09-05T16:54:52"/>
        <d v="2022-09-05T17:22:06"/>
        <d v="2022-09-05T17:45:47"/>
        <d v="2022-09-06T08:50:59"/>
        <d v="2022-09-06T09:26:44"/>
        <d v="2022-09-06T09:34:44"/>
        <d v="2022-09-06T09:52:20"/>
        <d v="2022-09-06T11:02:42"/>
        <d v="2022-09-06T11:50:37"/>
        <d v="2022-09-06T12:05:53"/>
        <d v="2022-09-06T12:46:13"/>
        <d v="2022-09-06T13:16:13"/>
        <d v="2022-09-06T14:38:15"/>
        <d v="2022-09-06T14:42:00"/>
        <d v="2022-09-06T15:05:17"/>
        <d v="2022-09-06T15:25:40"/>
        <d v="2022-09-06T15:38:51"/>
        <d v="2022-09-06T15:42:54"/>
        <d v="2022-09-06T15:59:18"/>
        <d v="2022-09-06T16:00:36"/>
        <d v="2022-09-06T16:47:47"/>
        <d v="2022-09-06T17:12:11"/>
        <d v="2022-09-06T17:14:21"/>
        <d v="2022-09-06T17:16:34"/>
        <d v="2022-09-06T17:19:37"/>
        <d v="2022-09-06T18:53:58"/>
        <d v="2022-09-06T19:19:18"/>
        <d v="2022-09-07T09:16:38"/>
        <d v="2022-09-07T09:55:49"/>
        <d v="2022-09-07T11:39:23"/>
        <d v="2022-09-07T11:44:11"/>
        <d v="2022-09-07T12:01:39"/>
        <d v="2022-09-07T12:03:21"/>
        <d v="2022-09-07T12:07:55"/>
        <d v="2022-09-07T12:41:50"/>
        <d v="2022-09-07T13:40:03"/>
        <d v="2022-09-07T14:27:16"/>
        <d v="2022-09-07T15:34:44"/>
        <d v="2022-09-07T16:15:50"/>
        <d v="2022-09-07T16:21:29"/>
        <d v="2022-09-07T16:24:48"/>
        <d v="2022-09-07T16:58:31"/>
        <d v="2022-09-07T17:00:30"/>
        <d v="2022-09-07T17:03:46"/>
        <d v="2022-09-07T19:07:46"/>
        <d v="2022-09-08T09:09:08"/>
        <d v="2022-09-08T10:59:09"/>
        <d v="2022-09-08T11:28:43"/>
        <d v="2022-09-08T12:07:18"/>
        <d v="2022-09-08T12:23:26"/>
        <d v="2022-09-08T13:06:46"/>
        <d v="2022-09-08T13:45:16"/>
        <d v="2022-09-08T13:48:34"/>
        <d v="2022-09-08T15:05:53"/>
        <d v="2022-09-08T15:30:07"/>
        <d v="2022-09-08T15:31:33"/>
        <d v="2022-09-08T15:42:05"/>
        <d v="2022-09-08T15:53:20"/>
        <d v="2022-09-08T16:09:08"/>
        <d v="2022-09-08T16:20:16"/>
        <d v="2022-09-08T16:46:43"/>
        <d v="2022-09-09T10:29:06"/>
        <d v="2022-09-09T11:26:21"/>
        <d v="2022-09-09T11:27:32"/>
        <d v="2022-09-09T11:32:00"/>
        <d v="2022-09-09T11:47:06"/>
        <d v="2022-09-09T11:48:05"/>
        <d v="2022-09-09T11:50:05"/>
        <d v="2022-09-09T11:50:06"/>
        <d v="2022-09-09T12:12:52"/>
        <d v="2022-09-09T12:22:25"/>
        <d v="2022-09-09T12:36:53"/>
        <d v="2022-09-09T13:35:29"/>
        <d v="2022-09-09T13:50:47"/>
        <d v="2022-09-09T13:58:03"/>
        <d v="2022-09-09T14:03:48"/>
        <d v="2022-09-09T14:10:26"/>
        <d v="2022-09-09T14:23:37"/>
        <d v="2022-09-09T14:39:29"/>
        <d v="2022-09-09T15:20:55"/>
        <d v="2022-09-09T15:30:50"/>
        <d v="2022-09-09T15:31:57"/>
        <d v="2022-09-09T16:18:24"/>
        <d v="2022-09-09T16:22:28"/>
        <d v="2022-09-09T16:29:39"/>
        <d v="2022-09-10T10:31:18"/>
        <d v="2022-09-10T11:44:54"/>
        <d v="2022-09-10T11:50:42"/>
        <d v="2022-09-10T12:18:48"/>
        <d v="2022-09-10T12:33:20"/>
        <d v="2022-09-10T13:57:50"/>
        <d v="2022-09-10T14:14:53"/>
        <d v="2022-09-10T15:50:10"/>
        <d v="2022-09-10T16:05:18"/>
        <d v="2022-09-10T16:33:26"/>
        <d v="2022-09-11T11:38:48"/>
        <d v="2022-09-11T12:31:51"/>
        <d v="2022-09-11T15:10:49"/>
        <d v="2022-09-11T15:21:41"/>
        <d v="2022-09-11T15:26:09"/>
        <d v="2022-09-11T16:19:09"/>
        <d v="2022-09-11T16:34:51"/>
        <d v="2022-09-11T17:03:20"/>
        <d v="2022-09-11T17:36:52"/>
        <d v="2022-09-11T17:37:46"/>
        <d v="2022-09-11T17:39:41"/>
        <d v="2022-09-11T19:24:45"/>
        <d v="2022-09-12T13:49:43"/>
        <d v="2022-09-12T15:48:26"/>
        <d v="2022-09-12T16:14:32"/>
        <d v="2022-09-12T16:20:16"/>
        <d v="2022-09-12T16:24:22"/>
        <d v="2022-09-12T16:33:14"/>
        <d v="2022-09-12T17:53:42"/>
        <d v="2022-09-13T11:43:33"/>
        <d v="2022-09-13T13:24:42"/>
        <d v="2022-09-13T15:24:15"/>
        <d v="2022-09-13T15:27:13"/>
        <d v="2022-09-13T15:28:42"/>
        <d v="2022-09-13T15:33:44"/>
        <d v="2022-09-13T15:36:00"/>
        <d v="2022-09-13T15:36:58"/>
        <d v="2022-09-13T15:41:41"/>
        <d v="2022-09-13T15:41:46"/>
        <d v="2022-09-13T15:44:04"/>
        <d v="2022-09-13T15:50:14"/>
        <d v="2022-09-13T16:46:15"/>
        <d v="2022-09-13T17:36:52"/>
        <d v="2022-09-14T12:40:19"/>
        <d v="2022-09-14T15:46:12"/>
        <d v="2022-09-15T09:46:23"/>
        <d v="2022-09-15T10:03:56"/>
        <d v="2022-09-15T10:43:29"/>
        <d v="2022-09-15T10:57:59"/>
        <d v="2022-09-15T11:02:55"/>
        <d v="2022-09-15T11:22:17"/>
        <d v="2022-09-15T11:24:41"/>
        <d v="2022-09-15T12:28:48"/>
        <d v="2022-09-15T12:33:54"/>
        <d v="2022-09-15T15:46:19"/>
        <d v="2022-09-15T15:52:29"/>
        <d v="2022-09-15T16:05:58"/>
        <d v="2022-09-15T16:13:48"/>
        <d v="2022-09-15T16:20:37"/>
        <d v="2022-09-15T16:27:44"/>
        <d v="2022-09-15T16:46:57"/>
        <d v="2022-09-15T16:52:18"/>
        <d v="2022-09-15T16:58:11"/>
        <d v="2022-09-15T17:00:59"/>
        <d v="2022-09-16T11:00:20"/>
        <d v="2022-09-16T11:47:29"/>
        <d v="2022-09-16T12:07:58"/>
        <d v="2022-09-16T13:16:15"/>
        <d v="2022-09-16T13:30:39"/>
        <d v="2022-09-16T14:13:44"/>
        <d v="2022-09-16T15:10:49"/>
        <d v="2022-09-16T15:41:31"/>
        <d v="2022-09-16T15:44:41"/>
        <d v="2022-09-16T16:06:16"/>
        <d v="2022-09-16T16:30:36"/>
        <d v="2022-09-16T16:37:48"/>
        <d v="2022-09-16T16:40:52"/>
        <d v="2022-09-16T16:42:16"/>
        <d v="2022-09-16T16:56:02"/>
        <d v="2022-09-16T17:06:40"/>
        <d v="2022-09-17T09:50:23"/>
        <d v="2022-09-17T15:37:55"/>
        <d v="2022-09-17T15:39:04"/>
        <d v="2022-09-17T15:46:07"/>
        <d v="2022-09-17T15:47:18"/>
        <d v="2022-09-17T16:46:10"/>
        <d v="2022-09-17T16:52:29"/>
        <d v="2022-09-17T16:56:38"/>
        <d v="2022-09-18T10:07:02"/>
        <d v="2022-09-18T11:35:48"/>
        <d v="2022-09-18T11:36:49"/>
        <d v="2022-09-18T12:21:18"/>
        <d v="2022-09-18T12:37:49"/>
        <d v="2022-09-18T12:50:24"/>
        <d v="2022-09-18T13:57:08"/>
        <d v="2022-09-18T14:08:45"/>
        <d v="2022-09-18T14:34:46"/>
        <d v="2022-09-18T15:26:45"/>
        <d v="2022-09-18T16:16:25"/>
        <d v="2022-09-18T16:40:24"/>
        <d v="2022-09-18T16:48:18"/>
        <d v="2022-09-18T17:00:21"/>
        <d v="2022-09-18T17:05:00"/>
        <d v="2022-09-19T08:32:52"/>
        <d v="2022-09-19T11:19:32"/>
        <d v="2022-09-19T15:00:47"/>
        <d v="2022-09-19T15:15:06"/>
        <d v="2022-09-19T16:12:49"/>
        <d v="2022-09-19T17:16:55"/>
        <d v="2022-09-19T17:24:21"/>
        <d v="2022-09-19T17:29:13"/>
        <d v="2022-09-19T17:58:57"/>
        <d v="2022-09-20T09:45:38"/>
        <d v="2022-09-20T10:40:16"/>
        <d v="2022-09-20T11:59:02"/>
        <d v="2022-09-20T13:07:26"/>
        <d v="2022-09-20T14:52:30"/>
        <d v="2022-09-20T14:57:31"/>
        <d v="2022-09-20T15:09:20"/>
        <d v="2022-09-20T15:23:08"/>
        <d v="2022-09-20T15:29:49"/>
        <d v="2022-09-20T15:35:25"/>
        <d v="2022-09-20T16:51:43"/>
        <d v="2022-09-20T17:33:17"/>
        <d v="2022-09-21T10:42:07"/>
        <d v="2022-09-21T11:33:15"/>
        <d v="2022-09-21T11:48:43"/>
        <d v="2022-09-21T12:52:07"/>
        <d v="2022-09-21T13:51:39"/>
        <d v="2022-09-21T15:01:06"/>
        <d v="2022-09-22T10:27:56"/>
        <d v="2022-09-22T10:56:27"/>
        <d v="2022-09-22T12:30:21"/>
        <d v="2022-09-22T13:21:42"/>
        <d v="2022-09-22T13:27:49"/>
        <d v="2022-09-22T13:56:07"/>
        <d v="2022-09-23T12:15:01"/>
        <d v="2022-09-23T13:36:07"/>
        <d v="2022-09-23T14:59:18"/>
        <d v="2022-09-23T16:24:43"/>
        <d v="2022-09-23T16:26:09"/>
        <d v="2022-09-23T16:27:59"/>
        <d v="2022-09-23T16:29:47"/>
        <d v="2022-09-23T16:31:15"/>
        <d v="2022-09-23T16:33:23"/>
        <d v="2022-09-24T10:35:56"/>
        <d v="2022-09-24T10:39:51"/>
        <d v="2022-09-24T10:43:09"/>
        <d v="2022-09-24T10:50:05"/>
        <d v="2022-09-24T11:00:34"/>
        <d v="2022-09-24T11:26:58"/>
        <d v="2022-09-24T12:33:41"/>
        <d v="2022-09-24T13:10:36"/>
        <d v="2022-09-24T14:48:26"/>
        <d v="2022-09-24T15:51:15"/>
        <d v="2022-09-24T15:58:22"/>
        <d v="2022-09-24T16:18:00"/>
        <d v="2022-09-24T16:49:31"/>
        <d v="2022-09-24T16:51:21"/>
        <d v="2022-09-24T17:01:09"/>
        <d v="2022-09-24T17:09:45"/>
        <d v="2022-09-24T17:16:04"/>
        <d v="2022-09-25T11:32:25"/>
        <d v="2022-09-25T12:46:21"/>
        <d v="2022-09-25T13:07:34"/>
        <d v="2022-09-25T13:08:57"/>
        <d v="2022-09-25T13:10:11"/>
        <d v="2022-09-25T13:11:54"/>
        <d v="2022-09-25T13:13:32"/>
        <d v="2022-09-25T14:20:43"/>
        <d v="2022-09-25T14:25:01"/>
        <d v="2022-09-25T14:32:47"/>
        <d v="2022-09-25T14:35:07"/>
        <d v="2022-09-25T16:05:39"/>
        <d v="2022-09-25T16:23:03"/>
        <d v="2022-09-25T17:10:28"/>
        <d v="2022-09-26T11:29:52"/>
        <d v="2022-09-26T12:28:30"/>
        <d v="2022-09-26T12:36:57"/>
        <d v="2022-09-26T15:03:44"/>
        <d v="2022-09-27T09:10:14"/>
        <d v="2022-09-27T10:03:11"/>
        <d v="2022-09-27T11:00:56"/>
        <d v="2022-09-27T11:29:03"/>
        <d v="2022-09-27T13:18:08"/>
        <d v="2022-09-27T13:34:55"/>
        <d v="2022-09-27T13:38:44"/>
        <d v="2022-09-27T13:49:57"/>
        <d v="2022-09-27T14:07:04"/>
        <d v="2022-09-27T17:02:38"/>
        <d v="2022-09-28T09:31:21"/>
        <d v="2022-09-28T09:42:57"/>
        <d v="2022-09-28T10:57:23"/>
        <d v="2022-09-28T12:15:40"/>
        <d v="2022-09-28T13:15:43"/>
        <d v="2022-09-28T13:20:50"/>
        <d v="2022-09-28T14:28:06"/>
        <d v="2022-09-28T14:53:31"/>
        <d v="2022-09-28T14:55:39"/>
        <d v="2022-09-28T16:41:39"/>
        <d v="2022-09-28T16:52:00"/>
        <d v="2022-09-28T16:57:44"/>
        <d v="2022-09-28T17:04:52"/>
        <d v="2022-09-28T17:09:32"/>
        <d v="2022-09-29T09:53:07"/>
        <d v="2022-09-29T11:50:34"/>
        <d v="2022-09-29T11:52:35"/>
        <d v="2022-09-29T12:41:35"/>
        <d v="2022-09-29T13:59:27"/>
        <d v="2022-09-29T14:00:10"/>
        <d v="2022-09-29T15:53:46"/>
        <d v="2022-09-29T16:33:08"/>
        <d v="2022-09-29T16:44:41"/>
        <d v="2022-09-29T16:48:23"/>
        <d v="2022-09-29T16:56:20"/>
        <d v="2022-09-29T17:21:29"/>
        <d v="2022-09-30T10:07:31"/>
        <d v="2022-09-30T11:38:42"/>
        <d v="2022-09-30T12:19:16"/>
        <d v="2022-09-30T12:21:29"/>
        <d v="2022-09-30T14:48:31"/>
        <d v="2022-09-30T15:53:48"/>
        <d v="2022-09-30T16:26:00"/>
        <d v="2022-09-30T16:28:48"/>
        <d v="2022-09-30T16:33:09"/>
        <d v="2022-09-30T17:05:04"/>
        <d v="2022-10-01T11:16:18"/>
        <d v="2022-10-01T11:23:12"/>
        <d v="2022-10-01T11:30:11"/>
        <d v="2022-10-01T11:59:38"/>
        <d v="2022-10-01T13:10:39"/>
        <d v="2022-10-01T13:56:11"/>
        <d v="2022-10-01T14:23:56"/>
        <d v="2022-10-02T09:42:42"/>
        <d v="2022-10-02T10:34:22"/>
        <d v="2022-10-02T12:08:05"/>
        <d v="2022-10-02T13:18:29"/>
        <d v="2022-10-02T14:43:28"/>
        <d v="2022-10-02T15:43:11"/>
        <d v="2022-10-02T16:14:11"/>
        <d v="2022-10-02T16:38:51"/>
        <d v="2022-10-02T16:42:25"/>
        <d v="2022-10-02T16:44:58"/>
        <d v="2022-10-03T15:11:23"/>
        <d v="2022-10-03T15:15:19"/>
        <d v="2022-10-03T16:26:41"/>
        <d v="2022-10-03T18:00:39"/>
        <d v="2022-10-03T18:19:40"/>
        <d v="2022-10-04T08:58:36"/>
        <d v="2022-10-04T09:38:51"/>
        <d v="2022-10-04T10:26:53"/>
        <d v="2022-10-04T12:09:18"/>
        <d v="2022-10-04T12:36:50"/>
        <d v="2022-10-04T13:21:43"/>
        <d v="2022-10-04T13:33:24"/>
        <d v="2022-10-04T14:14:43"/>
        <d v="2022-10-04T15:42:09"/>
        <d v="2022-10-04T15:46:35"/>
        <d v="2022-10-04T15:49:10"/>
        <d v="2022-10-04T15:49:27"/>
        <d v="2022-10-04T15:54:23"/>
        <d v="2022-10-04T16:33:38"/>
        <d v="2022-10-04T19:10:45"/>
        <d v="2022-10-04T19:24:23"/>
        <d v="2022-10-05T10:41:49"/>
        <d v="2022-10-05T10:44:36"/>
        <d v="2022-10-05T12:25:02"/>
        <d v="2022-10-05T14:55:35"/>
        <d v="2022-10-05T16:21:14"/>
        <d v="2022-10-05T17:23:31"/>
        <d v="2022-10-06T09:08:24"/>
        <d v="2022-10-06T09:46:55"/>
        <d v="2022-10-06T10:01:16"/>
        <d v="2022-10-06T10:15:31"/>
        <d v="2022-10-06T10:26:04"/>
        <d v="2022-10-06T10:38:51"/>
        <d v="2022-10-06T11:26:03"/>
        <d v="2022-10-06T11:36:09"/>
        <d v="2022-10-06T13:40:02"/>
        <d v="2022-10-06T14:26:02"/>
        <d v="2022-10-06T16:17:57"/>
        <d v="2022-10-06T16:59:55"/>
        <d v="2022-10-06T17:17:40"/>
        <d v="2022-10-07T10:34:17"/>
        <d v="2022-10-07T10:38:20"/>
        <d v="2022-10-07T11:27:44"/>
        <d v="2022-10-07T11:57:54"/>
        <d v="2022-10-07T13:47:08"/>
        <d v="2022-10-07T14:30:50"/>
        <d v="2022-10-07T14:43:42"/>
        <d v="2022-10-07T14:51:22"/>
        <d v="2022-10-07T15:08:57"/>
        <d v="2022-10-07T15:12:35"/>
        <d v="2022-10-07T16:02:46"/>
        <d v="2022-10-08T09:07:01"/>
        <d v="2022-10-08T09:33:32"/>
        <d v="2022-10-08T11:05:28"/>
        <d v="2022-10-08T14:57:13"/>
        <d v="2022-10-09T11:45:53"/>
        <d v="2022-10-09T12:15:26"/>
        <d v="2022-10-09T15:02:33"/>
        <d v="2022-10-09T17:09:08"/>
        <d v="2022-10-10T08:56:55"/>
        <d v="2022-10-10T09:47:58"/>
        <d v="2022-10-10T10:22:48"/>
        <d v="2022-10-10T10:38:30"/>
        <d v="2022-10-10T10:53:39"/>
        <d v="2022-10-10T10:54:07"/>
        <d v="2022-10-10T11:15:52"/>
        <d v="2022-10-10T12:51:48"/>
        <d v="2022-10-10T13:02:17"/>
        <d v="2022-10-10T14:46:17"/>
        <d v="2022-10-10T15:03:54"/>
        <d v="2022-10-10T16:35:46"/>
        <d v="2022-10-10T16:39:14"/>
        <d v="2022-10-10T16:43:04"/>
        <d v="2022-10-10T16:45:12"/>
        <d v="2022-10-10T17:49:43"/>
        <d v="2022-10-11T10:25:19"/>
        <d v="2022-10-11T11:05:06"/>
        <d v="2022-10-11T11:22:31"/>
        <d v="2022-10-11T11:55:42"/>
        <d v="2022-10-11T11:59:57"/>
        <d v="2022-10-11T12:05:23"/>
        <d v="2022-10-11T12:15:53"/>
        <d v="2022-10-11T13:03:52"/>
        <d v="2022-10-11T14:36:14"/>
        <d v="2022-10-11T15:51:19"/>
        <d v="2022-10-11T15:59:45"/>
        <d v="2022-10-11T16:07:44"/>
        <d v="2022-10-11T16:29:59"/>
        <d v="2022-10-11T16:42:15"/>
        <d v="2022-10-12T10:23:29"/>
        <d v="2022-10-12T10:30:36"/>
        <d v="2022-10-12T11:08:13"/>
        <d v="2022-10-12T12:15:54"/>
        <d v="2022-10-12T12:21:18"/>
        <d v="2022-10-12T12:25:34"/>
        <d v="2022-10-12T14:54:36"/>
        <d v="2022-10-12T15:26:33"/>
        <d v="2022-10-12T16:03:18"/>
        <d v="2022-10-12T16:35:18"/>
        <d v="2022-10-12T16:37:39"/>
        <d v="2022-10-12T16:41:12"/>
        <d v="2022-10-12T16:48:12"/>
        <d v="2022-10-12T16:53:00"/>
        <d v="2022-10-12T16:55:51"/>
        <d v="2022-10-13T13:44:21"/>
        <d v="2022-10-13T13:52:18"/>
        <d v="2022-10-13T13:58:30"/>
        <d v="2022-10-13T14:02:11"/>
        <d v="2022-10-13T14:05:10"/>
        <d v="2022-10-13T14:08:04"/>
        <d v="2022-10-13T15:39:30"/>
        <d v="2022-10-13T18:20:46"/>
        <d v="2022-10-13T18:22:21"/>
        <d v="2022-10-14T10:45:15"/>
        <d v="2022-10-14T10:50:06"/>
        <d v="2022-10-14T11:09:36"/>
        <d v="2022-10-14T11:16:18"/>
        <d v="2022-10-14T12:00:19"/>
        <d v="2022-10-14T12:13:47"/>
        <d v="2022-10-14T12:20:27"/>
        <d v="2022-10-14T16:04:30"/>
        <d v="2022-10-14T16:34:34"/>
        <d v="2022-10-14T16:37:33"/>
        <d v="2022-10-14T16:40:19"/>
        <d v="2022-10-14T17:44:19"/>
        <d v="2022-10-15T09:57:24"/>
        <d v="2022-10-15T10:11:23"/>
        <d v="2022-10-15T11:02:05"/>
        <d v="2022-10-15T12:33:30"/>
        <d v="2022-10-15T15:23:06"/>
        <d v="2022-10-15T15:35:24"/>
        <d v="2022-10-15T15:47:27"/>
        <d v="2022-10-15T15:51:59"/>
        <d v="2022-10-15T16:46:29"/>
        <d v="2022-10-16T12:29:37"/>
        <d v="2022-10-16T12:41:01"/>
        <d v="2022-10-16T12:53:33"/>
        <d v="2022-10-16T13:40:10"/>
        <d v="2022-10-16T15:50:26"/>
        <d v="2022-10-16T16:01:56"/>
        <d v="2022-10-16T16:05:32"/>
        <d v="2022-10-16T16:12:09"/>
        <d v="2022-10-16T16:45:55"/>
        <d v="2022-10-16T16:51:52"/>
        <d v="2022-10-17T09:58:15"/>
        <d v="2022-10-17T10:12:47"/>
        <d v="2022-10-17T12:07:02"/>
        <d v="2022-10-17T14:44:26"/>
        <d v="2022-10-17T14:56:44"/>
        <d v="2022-10-17T14:57:43"/>
        <d v="2022-10-17T15:24:25"/>
        <d v="2022-10-17T15:34:16"/>
        <d v="2022-10-17T16:03:30"/>
        <d v="2022-10-17T16:04:59"/>
        <d v="2022-10-17T16:09:07"/>
        <d v="2022-10-17T16:13:02"/>
        <d v="2022-10-17T16:33:23"/>
        <d v="2022-10-17T16:43:12"/>
        <d v="2022-10-17T17:53:16"/>
        <d v="2022-10-17T17:59:17"/>
        <d v="2022-10-18T11:05:06"/>
        <d v="2022-10-18T11:11:35"/>
        <d v="2022-10-18T12:39:56"/>
        <d v="2022-10-18T16:16:39"/>
        <d v="2022-10-18T16:21:02"/>
        <d v="2022-10-18T16:25:26"/>
        <d v="2022-10-18T16:31:04"/>
        <d v="2022-10-18T16:35:50"/>
        <d v="2022-10-18T16:41:04"/>
        <d v="2022-10-18T16:46:42"/>
        <d v="2022-10-18T17:06:44"/>
        <d v="2022-10-19T09:37:05"/>
        <d v="2022-10-19T10:55:50"/>
        <d v="2022-10-19T10:56:48"/>
        <d v="2022-10-19T12:03:03"/>
        <d v="2022-10-19T12:09:53"/>
        <d v="2022-10-19T12:40:07"/>
        <d v="2022-10-19T14:30:49"/>
        <d v="2022-10-19T16:42:26"/>
        <d v="2022-10-19T17:16:15"/>
        <d v="2022-10-19T17:18:44"/>
        <d v="2022-10-19T17:20:35"/>
        <d v="2022-10-19T17:24:03"/>
        <d v="2022-10-19T17:29:36"/>
        <d v="2022-10-20T09:46:13"/>
        <d v="2022-10-20T09:54:27"/>
        <d v="2022-10-20T10:05:08"/>
        <d v="2022-10-20T10:46:12"/>
        <d v="2022-10-20T10:49:34"/>
        <d v="2022-10-20T10:50:55"/>
        <d v="2022-10-20T11:22:55"/>
        <d v="2022-10-20T11:45:54"/>
        <d v="2022-10-20T13:04:24"/>
        <d v="2022-10-20T14:54:33"/>
        <d v="2022-10-20T15:04:14"/>
        <d v="2022-10-20T15:13:38"/>
        <d v="2022-10-20T15:14:22"/>
        <d v="2022-10-20T15:26:43"/>
        <d v="2022-10-20T15:42:34"/>
        <d v="2022-10-20T15:46:28"/>
        <d v="2022-10-20T15:54:12"/>
        <d v="2022-10-20T15:54:50"/>
        <d v="2022-10-20T16:56:36"/>
        <d v="2022-10-21T12:44:03"/>
        <d v="2022-10-21T16:40:22"/>
        <d v="2022-10-22T09:31:37"/>
        <d v="2022-10-22T10:24:00"/>
        <d v="2022-10-22T10:55:47"/>
        <d v="2022-10-22T11:07:35"/>
        <d v="2022-10-22T12:31:27"/>
        <d v="2022-10-22T12:40:46"/>
        <d v="2022-10-22T15:10:05"/>
        <d v="2022-10-23T12:05:34"/>
        <d v="2022-10-23T12:35:53"/>
        <d v="2022-10-23T15:21:34"/>
        <d v="2022-10-23T16:19:31"/>
        <d v="2022-10-23T16:22:39"/>
        <d v="2022-10-23T16:25:17"/>
        <d v="2022-10-23T16:27:13"/>
        <d v="2022-10-23T16:29:09"/>
        <d v="2022-10-24T10:02:01"/>
        <d v="2022-10-24T11:54:33"/>
        <d v="2022-10-24T16:17:09"/>
        <d v="2022-10-24T16:17:14"/>
        <d v="2022-10-24T16:20:23"/>
        <d v="2022-10-24T16:22:15"/>
        <d v="2022-10-24T16:44:30"/>
        <d v="2022-10-25T10:39:16"/>
        <d v="2022-10-25T10:59:52"/>
        <d v="2022-10-25T11:42:31"/>
        <d v="2022-10-25T11:58:51"/>
        <d v="2022-10-25T13:29:06"/>
        <d v="2022-10-25T13:32:24"/>
        <d v="2022-10-25T13:39:27"/>
        <d v="2022-10-25T13:44:52"/>
        <d v="2022-10-25T13:47:26"/>
        <d v="2022-10-25T13:57:08"/>
        <d v="2022-10-25T15:35:55"/>
        <d v="2022-10-25T16:39:28"/>
        <d v="2022-10-26T12:32:32"/>
        <d v="2022-10-26T16:50:58"/>
        <d v="2022-10-26T16:53:56"/>
        <d v="2022-10-27T10:15:01"/>
        <d v="2022-10-27T16:37:22"/>
        <d v="2022-10-27T17:27:23"/>
        <d v="2022-10-27T18:01:28"/>
        <d v="2022-10-27T18:31:32"/>
        <d v="2022-10-28T10:45:16"/>
        <d v="2022-10-28T11:00:19"/>
        <d v="2022-10-28T19:39:22"/>
        <d v="2022-10-29T09:43:07"/>
        <d v="2022-10-29T11:11:23"/>
        <d v="2022-10-29T11:36:12"/>
        <d v="2022-10-29T11:53:49"/>
        <d v="2022-10-29T12:34:40"/>
        <d v="2022-10-29T14:59:07"/>
        <d v="2022-10-29T15:40:57"/>
        <d v="2022-10-29T18:38:30"/>
        <d v="2022-10-29T18:46:28"/>
        <d v="2022-10-29T18:51:31"/>
        <d v="2022-10-30T09:58:22"/>
        <d v="2022-10-30T10:13:44"/>
        <d v="2022-10-30T10:36:14"/>
        <d v="2022-10-30T10:49:19"/>
        <d v="2022-10-30T11:43:01"/>
        <d v="2022-10-30T11:48:03"/>
        <d v="2022-10-30T12:59:47"/>
        <d v="2022-10-30T13:25:48"/>
        <d v="2022-10-30T13:43:44"/>
        <d v="2022-10-30T14:06:45"/>
        <d v="2022-10-30T14:08:22"/>
        <d v="2022-10-30T15:11:04"/>
        <d v="2022-10-30T15:18:33"/>
        <d v="2022-10-30T15:18:45"/>
        <d v="2022-10-30T15:37:50"/>
        <d v="2022-10-30T15:38:38"/>
        <d v="2022-10-30T15:59:55"/>
        <d v="2022-10-30T16:10:14"/>
        <d v="2022-10-30T16:15:41"/>
        <d v="2022-10-30T16:24:41"/>
        <d v="2022-10-30T16:29:07"/>
        <d v="2022-10-30T16:29:45"/>
        <d v="2022-10-30T16:42:39"/>
        <d v="2022-10-31T09:20:22"/>
        <d v="2022-10-31T09:49:13"/>
        <d v="2022-10-31T10:18:47"/>
        <d v="2022-10-31T10:28:47"/>
        <d v="2022-10-31T10:35:03"/>
        <d v="2022-10-31T12:02:55"/>
        <d v="2022-11-01T08:55:48"/>
        <d v="2022-11-01T09:14:01"/>
        <d v="2022-11-01T09:54:00"/>
        <d v="2022-11-01T10:25:30"/>
        <d v="2022-11-01T10:32:24"/>
        <d v="2022-11-01T11:02:24"/>
        <d v="2022-11-01T11:32:07"/>
        <d v="2022-11-01T11:35:43"/>
        <d v="2022-11-01T11:40:40"/>
        <d v="2022-11-01T11:51:17"/>
        <d v="2022-11-01T11:56:03"/>
        <d v="2022-11-01T11:57:58"/>
        <d v="2022-11-01T12:07:00"/>
        <d v="2022-11-01T12:15:29"/>
        <d v="2022-11-01T12:26:22"/>
        <d v="2022-11-01T12:28:42"/>
        <d v="2022-11-01T12:34:44"/>
        <d v="2022-11-01T12:45:44"/>
        <d v="2022-11-01T12:56:05"/>
        <d v="2022-11-01T12:59:05"/>
        <d v="2022-11-01T13:25:23"/>
        <d v="2022-11-01T13:35:11"/>
        <d v="2022-11-01T14:10:40"/>
        <d v="2022-11-01T15:26:25"/>
        <d v="2022-11-01T15:52:51"/>
        <d v="2022-11-01T15:53:42"/>
        <d v="2022-11-01T16:30:22"/>
        <d v="2022-11-01T16:34:44"/>
        <d v="2022-11-01T16:48:47"/>
        <d v="2022-11-01T16:54:50"/>
        <d v="2022-11-01T16:58:40"/>
        <d v="2022-11-01T17:01:43"/>
        <d v="2022-11-01T17:21:25"/>
        <d v="2022-11-02T10:09:39"/>
        <d v="2022-11-02T10:13:42"/>
        <d v="2022-11-02T10:49:40"/>
        <d v="2022-11-02T11:00:11"/>
        <d v="2022-11-02T11:08:57"/>
        <d v="2022-11-02T11:10:40"/>
        <d v="2022-11-02T11:14:46"/>
        <d v="2022-11-02T11:20:36"/>
        <d v="2022-11-02T11:31:49"/>
        <d v="2022-11-02T14:30:48"/>
        <d v="2022-11-02T15:56:06"/>
        <d v="2022-11-02T16:19:29"/>
        <d v="2022-11-02T16:33:16"/>
        <d v="2022-11-02T16:46:45"/>
        <d v="2022-11-02T16:49:08"/>
        <d v="2022-11-02T16:55:07"/>
        <d v="2022-11-03T10:22:40"/>
        <d v="2022-11-03T10:44:29"/>
        <d v="2022-11-03T11:10:43"/>
        <d v="2022-11-03T12:37:34"/>
        <d v="2022-11-03T13:07:17"/>
        <d v="2022-11-03T13:50:03"/>
        <d v="2022-11-03T14:52:24"/>
        <d v="2022-11-03T14:55:41"/>
        <d v="2022-11-03T15:00:06"/>
        <d v="2022-11-03T15:06:20"/>
        <d v="2022-11-03T15:45:56"/>
        <d v="2022-11-03T16:43:23"/>
        <d v="2022-11-04T11:29:48"/>
        <d v="2022-11-04T11:45:55"/>
        <d v="2022-11-04T11:50:09"/>
        <d v="2022-11-04T12:02:24"/>
        <d v="2022-11-04T12:40:31"/>
        <d v="2022-11-04T14:30:43"/>
        <d v="2022-11-04T16:01:16"/>
        <d v="2022-11-04T16:43:38"/>
        <d v="2022-11-04T16:57:05"/>
        <d v="2022-11-04T17:33:22"/>
        <d v="2022-11-04T18:49:07"/>
        <d v="2022-11-04T18:51:15"/>
        <d v="2022-11-05T10:17:42"/>
        <d v="2022-11-05T12:18:19"/>
        <d v="2022-11-05T12:21:29"/>
        <d v="2022-11-05T12:26:54"/>
        <d v="2022-11-05T12:45:30"/>
        <d v="2022-11-05T12:47:51"/>
        <d v="2022-11-05T16:26:46"/>
        <d v="2022-11-05T16:47:58"/>
        <d v="2022-11-05T16:54:11"/>
        <d v="2022-11-05T17:01:57"/>
        <d v="2022-11-06T10:33:57"/>
        <d v="2022-11-06T12:28:25"/>
        <d v="2022-11-06T12:34:38"/>
        <d v="2022-11-06T12:55:33"/>
        <d v="2022-11-06T12:58:47"/>
        <d v="2022-11-06T13:44:12"/>
        <d v="2022-11-06T13:57:02"/>
        <d v="2022-11-06T13:59:54"/>
        <d v="2022-11-06T14:37:57"/>
        <d v="2022-11-06T16:19:56"/>
        <d v="2022-11-06T16:21:18"/>
        <d v="2022-11-06T16:42:35"/>
        <d v="2022-11-06T16:48:19"/>
        <d v="2022-11-06T16:49:41"/>
        <d v="2022-11-06T16:50:24"/>
        <d v="2022-11-06T16:51:26"/>
        <d v="2022-11-06T16:56:00"/>
        <d v="2022-11-06T16:59:15"/>
        <d v="2022-11-06T17:02:10"/>
        <d v="2022-11-06T17:05:34"/>
        <d v="2022-11-06T17:14:38"/>
        <d v="2022-11-07T08:55:46"/>
        <d v="2022-11-07T09:26:51"/>
        <d v="2022-11-07T09:45:35"/>
        <d v="2022-11-07T09:50:25"/>
        <d v="2022-11-07T09:58:31"/>
        <d v="2022-11-07T10:27:58"/>
        <d v="2022-11-07T11:24:48"/>
        <d v="2022-11-07T13:13:32"/>
        <d v="2022-11-07T13:14:32"/>
        <d v="2022-11-07T13:16:34"/>
        <d v="2022-11-07T13:51:19"/>
        <d v="2022-11-07T14:08:57"/>
        <d v="2022-11-07T16:07:16"/>
        <d v="2022-11-07T16:15:13"/>
        <d v="2022-11-07T16:43:11"/>
        <d v="2022-11-08T09:52:12"/>
        <d v="2022-11-08T09:55:06"/>
        <d v="2022-11-08T12:15:29"/>
        <d v="2022-11-08T15:58:06"/>
        <d v="2022-11-08T16:26:39"/>
        <d v="2022-11-08T17:40:59"/>
        <d v="2022-11-09T08:35:44"/>
        <d v="2022-11-09T09:29:49"/>
        <d v="2022-11-09T11:25:52"/>
        <d v="2022-11-09T15:24:40"/>
        <d v="2022-11-09T15:48:57"/>
        <d v="2022-11-09T16:17:24"/>
        <d v="2022-11-09T16:27:38"/>
        <d v="2022-11-09T16:29:54"/>
        <d v="2022-11-09T16:32:22"/>
        <d v="2022-11-09T16:37:38"/>
        <d v="2022-11-09T16:55:36"/>
        <d v="2022-11-10T10:05:04"/>
        <d v="2022-11-10T11:06:02"/>
        <d v="2022-11-10T11:20:19"/>
        <d v="2022-11-10T12:47:05"/>
        <d v="2022-11-10T15:50:46"/>
        <d v="2022-11-10T16:39:56"/>
        <d v="2022-11-10T17:08:42"/>
        <d v="2022-11-10T17:12:02"/>
        <d v="2022-11-10T17:16:58"/>
        <d v="2022-11-10T17:17:58"/>
        <d v="2022-11-10T17:20:05"/>
        <d v="2022-11-10T17:21:40"/>
        <d v="2022-11-10T17:28:05"/>
        <d v="2022-11-10T17:39:49"/>
        <d v="2022-11-10T18:08:45"/>
        <d v="2022-11-11T10:12:43"/>
        <d v="2022-11-11T10:16:30"/>
        <d v="2022-11-11T10:18:45"/>
        <d v="2022-11-11T10:38:35"/>
        <d v="2022-11-11T10:40:37"/>
        <d v="2022-11-11T11:49:59"/>
        <d v="2022-11-11T11:51:10"/>
        <d v="2022-11-11T12:38:46"/>
        <d v="2022-11-11T14:53:03"/>
        <d v="2022-11-11T14:56:57"/>
        <d v="2022-11-11T15:17:06"/>
        <d v="2022-11-11T15:20:32"/>
        <d v="2022-11-11T15:30:13"/>
        <d v="2022-11-11T16:57:06"/>
        <d v="2022-11-12T10:33:06"/>
        <d v="2022-11-12T10:34:48"/>
        <d v="2022-11-12T10:36:25"/>
        <d v="2022-11-12T11:48:36"/>
        <d v="2022-11-12T11:54:37"/>
        <d v="2022-11-12T12:07:09"/>
        <d v="2022-11-12T12:10:59"/>
        <d v="2022-11-12T12:11:10"/>
        <d v="2022-11-12T12:56:52"/>
        <d v="2022-11-12T15:25:05"/>
        <d v="2022-11-12T15:30:25"/>
        <d v="2022-11-12T15:34:58"/>
        <d v="2022-11-12T16:08:15"/>
        <d v="2022-11-12T16:23:08"/>
        <d v="2022-11-12T16:32:51"/>
        <d v="2022-11-12T17:07:46"/>
        <d v="2022-11-12T17:15:21"/>
        <d v="2022-11-13T10:49:18"/>
        <d v="2022-11-13T11:08:30"/>
        <d v="2022-11-13T11:51:37"/>
        <d v="2022-11-13T12:00:52"/>
        <d v="2022-11-13T12:22:07"/>
        <d v="2022-11-13T12:30:22"/>
        <d v="2022-11-13T13:15:43"/>
        <d v="2022-11-13T14:32:36"/>
        <d v="2022-11-13T15:39:02"/>
        <d v="2022-11-13T16:10:21"/>
        <d v="2022-11-13T17:03:51"/>
        <d v="2022-11-14T09:50:23"/>
        <d v="2022-11-14T09:54:58"/>
        <d v="2022-11-14T10:39:29"/>
        <d v="2022-11-14T11:02:56"/>
        <d v="2022-11-14T14:44:03"/>
        <d v="2022-11-14T14:55:11"/>
        <d v="2022-11-14T15:21:16"/>
        <d v="2022-11-14T16:05:02"/>
        <d v="2022-11-14T16:12:53"/>
        <d v="2022-11-14T16:18:09"/>
        <d v="2022-11-14T16:20:34"/>
        <d v="2022-11-15T08:43:04"/>
        <d v="2022-11-15T08:51:37"/>
        <d v="2022-11-15T09:29:29"/>
        <d v="2022-11-15T11:08:14"/>
        <d v="2022-11-15T12:20:34"/>
        <d v="2022-11-15T12:37:04"/>
        <d v="2022-11-15T12:40:18"/>
        <d v="2022-11-15T12:43:33"/>
        <d v="2022-11-15T13:02:14"/>
        <d v="2022-11-15T14:06:32"/>
        <d v="2022-11-15T14:45:53"/>
        <d v="2022-11-15T14:52:16"/>
        <d v="2022-11-15T15:49:51"/>
        <d v="2022-11-15T16:06:47"/>
        <d v="2022-11-15T16:09:23"/>
        <d v="2022-11-15T16:13:34"/>
        <d v="2022-11-15T16:21:29"/>
        <d v="2022-11-15T16:33:51"/>
        <d v="2022-11-15T16:42:34"/>
        <d v="2022-11-15T16:43:36"/>
        <d v="2022-11-15T16:54:03"/>
        <d v="2022-11-15T16:58:05"/>
        <d v="2022-11-16T09:22:09"/>
        <d v="2022-11-16T09:28:29"/>
        <d v="2022-11-16T09:48:46"/>
        <d v="2022-11-16T10:47:15"/>
        <d v="2022-11-16T11:05:56"/>
        <d v="2022-11-16T11:33:53"/>
        <d v="2022-11-16T11:38:50"/>
        <d v="2022-11-16T12:14:19"/>
        <d v="2022-11-16T15:15:24"/>
        <d v="2022-11-16T15:49:38"/>
        <d v="2022-11-16T16:33:46"/>
        <d v="2022-11-16T16:39:51"/>
        <d v="2022-11-16T16:43:36"/>
        <d v="2022-11-16T17:14:37"/>
        <d v="2022-11-17T09:20:37"/>
        <d v="2022-11-17T10:35:30"/>
        <d v="2022-11-17T10:55:00"/>
        <d v="2022-11-17T12:33:10"/>
        <d v="2022-11-17T14:38:40"/>
        <d v="2022-11-17T15:49:18"/>
        <d v="2022-11-17T16:19:24"/>
        <d v="2022-11-17T16:28:27"/>
        <d v="2022-11-17T16:31:12"/>
        <d v="2022-11-17T16:32:29"/>
        <d v="2022-11-17T16:46:29"/>
        <d v="2022-11-17T17:03:45"/>
        <d v="2022-11-18T09:40:14"/>
        <d v="2022-11-18T11:41:55"/>
        <d v="2022-11-18T15:00:08"/>
        <d v="2022-11-18T15:22:24"/>
        <d v="2022-11-18T16:04:41"/>
        <d v="2022-11-18T16:18:48"/>
        <d v="2022-11-19T11:03:31"/>
        <d v="2022-11-19T12:13:38"/>
        <d v="2022-11-19T12:48:23"/>
        <d v="2022-11-19T15:32:29"/>
        <d v="2022-11-19T16:00:26"/>
        <d v="2022-11-19T16:12:31"/>
        <d v="2022-11-19T16:17:48"/>
        <d v="2022-11-19T16:23:08"/>
        <d v="2022-11-19T16:27:11"/>
        <d v="2022-11-19T16:36:18"/>
        <d v="2022-11-21T09:40:32"/>
        <d v="2022-11-21T12:52:49"/>
        <d v="2022-11-21T15:42:28"/>
        <d v="2022-11-21T16:25:12"/>
        <d v="2022-11-22T12:40:00"/>
        <d v="2022-11-22T17:47:21"/>
        <d v="2022-11-22T17:52:21"/>
        <d v="2022-11-22T17:55:55"/>
        <d v="2022-11-22T18:02:27"/>
        <d v="2022-11-23T08:54:23"/>
        <d v="2022-11-23T09:46:14"/>
        <d v="2022-11-23T10:31:11"/>
        <d v="2022-11-23T12:55:39"/>
        <d v="2022-11-23T12:56:35"/>
        <d v="2022-11-23T14:00:46"/>
        <d v="2022-11-23T15:53:13"/>
        <d v="2022-11-23T16:25:18"/>
        <d v="2022-11-23T16:32:55"/>
        <d v="2022-11-23T16:39:15"/>
        <d v="2022-11-24T09:31:57"/>
        <d v="2022-11-24T09:35:17"/>
        <d v="2022-11-24T09:40:09"/>
        <d v="2022-11-24T09:45:25"/>
        <d v="2022-11-24T10:13:47"/>
        <d v="2022-11-24T10:41:50"/>
        <d v="2022-11-24T12:00:08"/>
        <d v="2022-11-24T12:03:15"/>
        <d v="2022-11-24T14:32:56"/>
        <d v="2022-11-25T09:53:24"/>
        <d v="2022-11-25T17:46:55"/>
        <d v="2022-11-26T11:04:42"/>
        <d v="2022-11-26T11:09:27"/>
        <d v="2022-11-26T14:45:29"/>
        <d v="2022-11-26T15:21:32"/>
        <d v="2022-11-26T15:23:04"/>
        <d v="2022-11-26T16:40:04"/>
        <d v="2022-11-27T11:06:35"/>
        <d v="2022-11-27T11:26:51"/>
        <d v="2022-11-29T09:11:48"/>
        <d v="2022-11-29T10:19:56"/>
        <d v="2022-11-29T10:26:22"/>
        <d v="2022-11-29T16:01:11"/>
        <d v="2022-11-29T16:10:16"/>
        <d v="2022-11-29T16:11:16"/>
        <d v="2022-11-30T09:22:32"/>
        <d v="2022-11-30T09:36:54"/>
        <d v="2022-11-30T10:37:37"/>
        <d v="2022-11-30T10:43:51"/>
        <d v="2022-11-30T11:08:53"/>
        <d v="2022-11-30T11:19:36"/>
        <d v="2022-11-30T15:36:13"/>
        <d v="2022-11-30T16:38:49"/>
        <d v="2022-11-30T16:50:55"/>
        <d v="2022-11-30T17:19:29"/>
        <d v="2022-11-30T17:27:51"/>
        <d v="2022-12-01T10:20:51"/>
        <d v="2022-12-01T12:43:00"/>
        <d v="2022-12-01T12:47:26"/>
        <d v="2022-12-01T14:57:12"/>
        <d v="2022-12-01T15:38:40"/>
        <d v="2022-12-01T15:41:23"/>
        <d v="2022-12-01T15:45:45"/>
        <d v="2022-12-01T16:21:07"/>
        <d v="2022-12-01T16:22:11"/>
        <d v="2022-12-01T16:45:52"/>
        <d v="2022-12-01T17:02:24"/>
        <d v="2022-12-01T17:07:31"/>
        <d v="2022-12-01T17:08:43"/>
        <d v="2022-12-01T17:10:17"/>
        <d v="2022-12-01T17:12:18"/>
        <d v="2022-12-01T17:25:37"/>
        <d v="2022-12-02T09:45:13"/>
        <d v="2022-12-02T15:47:36"/>
        <d v="2022-12-02T17:20:43"/>
        <d v="2022-12-03T16:02:51"/>
        <d v="2022-12-03T16:28:46"/>
        <d v="2022-12-03T16:33:19"/>
        <d v="2022-12-03T16:34:21"/>
        <d v="2022-12-03T16:38:11"/>
        <d v="2022-12-03T16:42:57"/>
        <d v="2022-12-03T16:55:44"/>
        <d v="2022-12-03T16:58:51"/>
        <d v="2022-12-04T09:29:20"/>
        <d v="2022-12-04T09:40:43"/>
        <d v="2022-12-04T09:44:52"/>
        <d v="2022-12-04T10:45:21"/>
        <d v="2022-12-04T10:48:50"/>
        <d v="2022-12-04T11:08:47"/>
        <d v="2022-12-04T12:53:12"/>
        <d v="2022-12-04T12:56:45"/>
        <d v="2022-12-04T13:48:23"/>
        <d v="2022-12-05T10:05:39"/>
        <d v="2022-12-05T10:45:42"/>
        <d v="2022-12-05T17:06:21"/>
        <d v="2022-12-05T17:08:00"/>
        <d v="2022-12-06T12:25:44"/>
        <d v="2022-12-06T12:28:45"/>
        <d v="2022-12-06T14:51:01"/>
        <d v="2022-12-06T16:11:32"/>
        <d v="2022-12-07T11:42:13"/>
        <d v="2022-12-07T11:49:20"/>
        <d v="2022-12-07T11:54:03"/>
        <d v="2022-12-07T12:02:10"/>
        <d v="2022-12-07T12:03:14"/>
        <d v="2022-12-07T15:25:08"/>
        <d v="2022-12-08T10:04:20"/>
        <d v="2022-12-08T11:19:49"/>
        <d v="2022-12-08T12:21:09"/>
        <d v="2022-12-08T12:22:00"/>
        <d v="2022-12-08T12:46:53"/>
        <d v="2022-12-08T13:28:15"/>
        <d v="2022-12-08T15:25:17"/>
        <d v="2022-12-08T16:13:34"/>
        <d v="2022-12-09T12:13:32"/>
        <d v="2022-12-09T12:16:06"/>
        <d v="2022-12-09T12:16:12"/>
        <d v="2022-12-09T12:29:41"/>
        <d v="2022-12-09T14:18:26"/>
        <d v="2022-12-09T17:38:33"/>
        <d v="2022-12-09T17:46:33"/>
        <d v="2022-12-10T14:19:27"/>
        <d v="2022-12-10T14:25:54"/>
        <d v="2022-12-10T15:34:47"/>
        <d v="2022-12-10T16:18:09"/>
        <d v="2022-12-10T16:27:15"/>
        <d v="2022-12-10T16:47:34"/>
        <d v="2022-12-10T18:31:35"/>
        <d v="2022-12-11T15:22:21"/>
        <d v="2022-12-11T15:25:16"/>
        <d v="2022-12-11T15:29:10"/>
        <d v="2022-12-11T15:31:32"/>
        <d v="2022-12-12T13:31:01"/>
        <d v="2022-12-12T14:50:06"/>
        <d v="2022-12-12T14:54:04"/>
        <d v="2022-12-12T15:09:23"/>
        <d v="2022-12-12T15:14:52"/>
        <d v="2022-12-12T16:19:29"/>
        <d v="2022-12-12T16:29:56"/>
        <d v="2022-12-12T17:21:52"/>
        <d v="2022-12-13T11:51:22"/>
        <d v="2022-12-13T13:00:34"/>
        <d v="2022-12-13T16:46:15"/>
        <d v="2022-12-13T17:09:34"/>
        <d v="2022-12-13T17:14:16"/>
        <d v="2022-12-13T17:52:01"/>
        <d v="2022-12-14T09:48:59"/>
        <d v="2022-12-14T09:55:57"/>
        <d v="2022-12-14T10:11:44"/>
        <d v="2022-12-14T10:14:38"/>
        <d v="2022-12-14T11:33:38"/>
        <d v="2022-12-14T11:35:21"/>
        <d v="2022-12-14T11:37:21"/>
        <d v="2022-12-14T11:58:14"/>
        <d v="2022-12-14T13:57:12"/>
        <d v="2022-12-14T13:58:09"/>
        <d v="2022-12-15T15:26:07"/>
        <d v="2022-12-15T15:39:06"/>
        <d v="2022-12-15T16:14:48"/>
        <d v="2022-12-15T16:17:50"/>
        <d v="2022-12-15T16:22:12"/>
        <d v="2022-12-15T16:31:03"/>
        <d v="2022-12-15T16:57:34"/>
        <d v="2022-12-15T17:10:07"/>
        <d v="2022-12-15T17:12:43"/>
        <d v="2022-12-15T17:16:13"/>
        <d v="2022-12-15T17:18:59"/>
        <d v="2022-12-15T17:23:23"/>
        <d v="2022-12-16T10:19:31"/>
        <d v="2022-12-16T11:04:05"/>
        <d v="2022-12-16T11:38:47"/>
        <d v="2022-12-16T11:51:46"/>
        <d v="2022-12-16T15:28:48"/>
        <d v="2022-12-16T15:38:30"/>
        <d v="2022-12-16T16:14:24"/>
        <d v="2022-12-16T16:43:58"/>
        <d v="2022-12-17T09:23:08"/>
        <d v="2022-12-17T09:30:39"/>
        <d v="2022-12-17T12:53:12"/>
        <d v="2022-12-17T13:00:30"/>
        <d v="2022-12-17T13:41:31"/>
        <d v="2022-12-17T16:09:20"/>
        <d v="2022-12-18T16:13:28"/>
        <d v="2022-12-18T16:31:18"/>
        <d v="2022-12-18T16:34:25"/>
        <d v="2022-12-18T16:36:39"/>
        <d v="2022-12-19T12:33:12"/>
        <d v="2022-12-19T12:35:36"/>
        <d v="2022-12-19T13:21:15"/>
        <d v="2022-12-19T13:26:04"/>
        <d v="2022-12-19T14:04:29"/>
        <d v="2022-12-19T17:43:11"/>
        <d v="2022-12-20T15:16:00"/>
        <d v="2022-12-20T16:45:08"/>
        <d v="2022-12-20T17:13:05"/>
        <d v="2022-12-21T10:05:42"/>
        <d v="2022-12-21T10:49:52"/>
        <d v="2022-12-21T12:23:03"/>
        <d v="2022-12-21T17:03:24"/>
        <d v="2022-12-21T17:11:16"/>
        <d v="2022-12-22T10:25:58"/>
        <d v="2022-12-22T12:00:38"/>
        <d v="2022-12-23T15:25:57"/>
        <d v="2022-12-23T15:38:37"/>
        <d v="2022-12-23T19:22:41"/>
        <d v="2022-12-24T11:23:48"/>
        <d v="2022-12-26T09:45:35"/>
        <d v="2022-12-26T11:11:08"/>
        <d v="2022-12-26T14:37:16"/>
        <d v="2022-12-26T15:40:23"/>
        <d v="2022-12-27T15:34:13"/>
        <d v="2022-12-27T18:24:37"/>
        <d v="2022-12-28T09:37:50"/>
        <d v="2022-12-28T14:13:05"/>
        <d v="2022-12-28T16:48:35"/>
        <d v="2022-12-28T17:09:31"/>
        <d v="2022-12-28T17:15:11"/>
        <d v="2022-12-29T08:59:28"/>
        <d v="2022-12-29T12:02:28"/>
        <d v="2022-12-29T12:03:40"/>
        <d v="2022-12-29T15:19:33"/>
        <d v="2022-12-29T15:45:33"/>
        <d v="2022-12-29T15:49:04"/>
        <d v="2022-12-29T16:40:40"/>
        <d v="2022-12-29T16:49:23"/>
        <d v="2022-12-29T17:01:22"/>
        <d v="2022-12-29T17:36:44"/>
        <d v="2022-12-29T17:41:49"/>
        <d v="2022-12-30T10:33:49"/>
        <d v="2022-12-30T10:34:30"/>
        <d v="2022-12-30T10:51:40"/>
        <d v="2022-12-30T11:02:53"/>
        <d v="2022-12-30T11:05:23"/>
        <d v="2022-12-30T11:13:34"/>
        <d v="2022-12-31T10:44:20"/>
        <d v="2022-12-31T12:35:36"/>
        <d v="2022-12-31T14:25:13"/>
        <d v="2022-12-31T14:50:38"/>
        <d v="2022-12-31T15:39:47"/>
        <d v="2022-12-31T15:42:02"/>
        <d v="2023-01-02T08:54:54"/>
        <d v="2023-01-02T14:03:28"/>
        <d v="2023-01-02T15:05:45"/>
        <d v="2023-01-02T15:55:35"/>
        <d v="2023-01-02T16:43:05"/>
        <d v="2023-01-02T16:47:59"/>
        <d v="2023-01-02T18:19:12"/>
        <d v="2023-01-02T18:22:51"/>
        <d v="2023-01-02T18:24:26"/>
        <d v="2023-01-03T11:10:44"/>
        <d v="2023-01-03T11:14:04"/>
        <d v="2023-01-03T11:17:14"/>
        <d v="2023-01-03T11:19:31"/>
        <d v="2023-01-03T11:28:49"/>
        <d v="2023-01-03T11:32:10"/>
        <d v="2023-01-03T11:46:53"/>
        <d v="2023-01-03T16:28:48"/>
        <d v="2023-01-03T17:10:30"/>
        <d v="2023-01-03T17:13:49"/>
        <d v="2023-01-03T17:17:29"/>
        <d v="2023-01-03T17:20:46"/>
        <d v="2023-01-03T17:43:17"/>
        <d v="2023-01-04T14:13:22"/>
        <d v="2023-01-04T16:00:01"/>
        <d v="2023-01-04T16:12:47"/>
        <d v="2023-01-04T16:38:54"/>
        <d v="2023-01-05T10:34:38"/>
        <d v="2023-01-05T11:43:57"/>
        <d v="2023-01-05T15:30:48"/>
        <d v="2023-01-05T16:12:14"/>
        <d v="2023-01-05T16:21:56"/>
        <d v="2023-01-06T09:37:23"/>
        <d v="2023-01-06T09:42:01"/>
        <d v="2023-01-06T09:44:54"/>
        <d v="2023-01-06T09:57:54"/>
        <d v="2023-01-06T11:13:20"/>
        <d v="2023-01-06T12:26:51"/>
        <d v="2023-01-06T14:39:44"/>
        <d v="2023-01-07T11:25:44"/>
        <d v="2023-01-07T11:29:39"/>
        <d v="2023-01-07T13:29:08"/>
        <d v="2023-01-07T13:31:19"/>
        <d v="2023-01-07T13:33:54"/>
        <d v="2023-01-07T13:36:10"/>
        <d v="2023-01-07T13:39:36"/>
        <d v="2023-01-07T14:28:47"/>
        <d v="2023-01-07T14:41:45"/>
        <d v="2023-01-07T16:14:40"/>
        <d v="2023-01-07T16:24:43"/>
        <d v="2023-01-07T16:31:04"/>
        <d v="2023-01-07T16:42:38"/>
        <d v="2023-01-07T16:45:48"/>
        <d v="2023-01-07T16:57:06"/>
        <d v="2023-01-07T17:02:04"/>
        <d v="2023-01-07T17:05:03"/>
        <d v="2023-01-07T17:08:52"/>
        <d v="2023-01-07T17:10:10"/>
        <d v="2023-01-07T17:12:25"/>
        <d v="2023-01-08T10:12:00"/>
        <d v="2023-01-08T11:23:00"/>
        <d v="2023-01-08T11:35:37"/>
        <d v="2023-01-08T14:42:57"/>
        <d v="2023-01-08T16:01:35"/>
        <d v="2023-01-08T16:10:59"/>
        <d v="2023-01-08T16:14:43"/>
        <d v="2023-01-08T16:17:30"/>
        <d v="2023-01-08T16:20:03"/>
        <d v="2023-01-09T11:01:53"/>
        <d v="2023-01-09T12:20:59"/>
        <d v="2023-01-09T14:45:22"/>
        <d v="2023-01-09T14:49:08"/>
        <d v="2023-01-09T14:58:09"/>
        <d v="2023-01-09T15:13:48"/>
        <d v="2023-01-09T17:37:27"/>
        <d v="2023-01-10T10:42:03"/>
        <d v="2023-01-10T11:50:11"/>
        <d v="2023-01-10T12:09:19"/>
        <d v="2023-01-10T12:11:35"/>
        <d v="2023-01-10T12:13:27"/>
        <d v="2023-01-10T12:40:10"/>
        <d v="2023-01-10T14:35:52"/>
        <d v="2023-01-10T14:45:55"/>
        <d v="2023-01-10T14:55:03"/>
        <d v="2023-01-10T15:20:01"/>
        <d v="2023-01-10T15:47:59"/>
        <d v="2023-01-10T15:49:59"/>
        <d v="2023-01-10T16:07:13"/>
        <d v="2023-01-10T16:14:38"/>
        <d v="2023-01-10T16:20:09"/>
        <d v="2023-01-10T16:24:18"/>
        <d v="2023-01-10T16:27:16"/>
        <d v="2023-01-10T16:32:10"/>
        <d v="2023-01-10T16:36:35"/>
        <d v="2023-01-10T16:37:35"/>
        <d v="2023-01-10T16:39:19"/>
        <d v="2023-01-10T16:46:40"/>
        <d v="2023-01-10T16:47:43"/>
        <d v="2023-01-10T16:49:12"/>
        <d v="2023-01-10T16:50:13"/>
        <d v="2023-01-10T16:51:19"/>
        <d v="2023-01-11T10:01:49"/>
        <d v="2023-01-11T11:49:36"/>
        <d v="2023-01-11T11:49:40"/>
        <d v="2023-01-11T12:17:47"/>
        <d v="2023-01-11T15:43:18"/>
        <d v="2023-01-11T16:36:19"/>
        <d v="2023-01-11T16:39:57"/>
        <d v="2023-01-11T16:44:28"/>
        <d v="2023-01-11T16:46:47"/>
        <d v="2023-01-11T16:49:45"/>
        <d v="2023-01-11T16:55:02"/>
        <d v="2023-01-11T17:14:48"/>
        <d v="2023-01-12T09:56:52"/>
        <d v="2023-01-12T10:48:05"/>
        <d v="2023-01-12T12:09:46"/>
        <d v="2023-01-12T15:06:48"/>
        <d v="2023-01-12T15:15:55"/>
        <d v="2023-01-12T15:28:41"/>
        <d v="2023-01-12T16:28:04"/>
        <d v="2023-01-13T11:32:32"/>
        <d v="2023-01-13T11:44:49"/>
        <d v="2023-01-13T14:54:36"/>
        <d v="2023-01-13T14:56:52"/>
        <d v="2023-01-13T14:58:06"/>
        <d v="2023-01-13T15:23:35"/>
        <d v="2023-01-13T15:25:12"/>
        <d v="2023-01-13T15:26:04"/>
        <d v="2023-01-13T15:36:21"/>
        <d v="2023-01-14T11:49:26"/>
        <d v="2023-01-14T11:51:24"/>
        <d v="2023-01-14T12:30:04"/>
        <d v="2023-01-14T15:32:05"/>
        <d v="2023-01-14T16:16:12"/>
        <d v="2023-01-14T16:20:49"/>
        <d v="2023-01-14T16:46:06"/>
        <d v="2023-01-15T10:23:44"/>
        <d v="2023-01-15T10:45:34"/>
        <d v="2023-01-15T11:20:27"/>
        <d v="2023-01-15T11:45:02"/>
        <d v="2023-01-15T11:52:20"/>
        <d v="2023-01-15T14:26:43"/>
        <d v="2023-01-15T14:55:12"/>
        <d v="2023-01-15T15:40:48"/>
        <d v="2023-01-15T16:09:05"/>
        <d v="2023-01-15T16:44:12"/>
        <d v="2023-01-15T16:46:46"/>
        <d v="2023-01-15T16:51:33"/>
        <d v="2023-01-15T16:53:18"/>
        <d v="2023-01-15T17:05:25"/>
        <d v="2023-01-15T17:06:35"/>
        <d v="2023-01-16T10:57:57"/>
        <d v="2023-01-16T11:19:11"/>
        <d v="2023-01-16T11:42:48"/>
        <d v="2023-01-16T15:03:00"/>
        <d v="2023-01-16T17:50:22"/>
        <d v="2023-01-17T10:11:37"/>
        <d v="2023-01-17T10:13:56"/>
        <d v="2023-01-17T10:18:11"/>
        <d v="2023-01-17T10:32:02"/>
        <d v="2023-01-17T10:34:28"/>
        <d v="2023-01-17T10:58:54"/>
        <d v="2023-01-17T11:39:01"/>
        <d v="2023-01-17T11:43:52"/>
        <d v="2023-01-17T11:48:54"/>
        <d v="2023-01-17T11:56:21"/>
        <d v="2023-01-17T12:02:38"/>
        <d v="2023-01-17T12:14:41"/>
        <d v="2023-01-17T13:51:17"/>
        <d v="2023-01-17T13:57:50"/>
        <d v="2023-01-18T10:04:57"/>
        <d v="2023-01-18T11:14:37"/>
        <d v="2023-01-18T11:25:03"/>
        <d v="2023-01-18T11:43:21"/>
        <d v="2023-01-18T11:45:09"/>
        <d v="2023-01-18T11:48:08"/>
        <d v="2023-01-18T11:57:50"/>
        <d v="2023-01-18T12:15:36"/>
        <d v="2023-01-18T12:25:10"/>
        <d v="2023-01-18T15:05:57"/>
        <d v="2023-01-18T15:23:54"/>
        <d v="2023-01-18T15:35:41"/>
        <d v="2023-01-18T15:50:42"/>
        <d v="2023-01-18T16:02:15"/>
        <d v="2023-01-18T16:05:38"/>
        <d v="2023-01-18T16:09:14"/>
        <d v="2023-01-18T16:23:18"/>
        <d v="2023-01-18T16:29:09"/>
        <d v="2023-01-18T16:37:28"/>
        <d v="2023-01-18T16:37:34"/>
        <d v="2023-01-18T16:55:34"/>
        <d v="2023-01-19T11:19:48"/>
        <d v="2023-01-19T11:24:54"/>
        <d v="2023-01-19T11:26:01"/>
        <d v="2023-01-19T12:04:33"/>
        <d v="2023-01-19T12:08:35"/>
        <d v="2023-01-19T12:36:39"/>
        <d v="2023-01-19T14:53:50"/>
        <d v="2023-01-19T15:30:06"/>
        <d v="2023-01-19T16:00:54"/>
        <d v="2023-01-19T16:12:40"/>
        <d v="2023-01-19T16:14:05"/>
        <d v="2023-01-19T16:29:15"/>
        <d v="2023-01-19T16:52:09"/>
        <d v="2023-01-19T17:04:10"/>
        <d v="2023-01-19T17:19:52"/>
        <d v="2023-01-19T17:40:04"/>
        <d v="2023-01-20T10:41:02"/>
        <d v="2023-01-20T10:43:18"/>
        <d v="2023-01-20T11:09:13"/>
        <d v="2023-01-20T11:15:40"/>
        <d v="2023-01-20T11:17:29"/>
        <d v="2023-01-20T11:20:14"/>
        <d v="2023-01-20T15:13:33"/>
        <d v="2023-01-20T16:01:27"/>
        <d v="2023-01-20T16:07:14"/>
        <d v="2023-01-20T16:30:59"/>
        <d v="2023-01-20T16:35:19"/>
        <d v="2023-01-20T16:49:18"/>
        <d v="2023-01-20T16:51:41"/>
        <d v="2023-01-20T16:56:30"/>
        <d v="2023-01-20T17:00:55"/>
        <d v="2023-01-21T10:42:28"/>
        <d v="2023-01-21T11:32:19"/>
        <d v="2023-01-21T11:40:26"/>
        <d v="2023-01-21T11:58:55"/>
        <d v="2023-01-21T12:10:13"/>
        <d v="2023-01-21T12:20:20"/>
        <d v="2023-01-21T14:03:32"/>
        <d v="2023-01-21T14:28:50"/>
        <d v="2023-01-21T16:04:29"/>
        <d v="2023-01-21T16:39:44"/>
        <d v="2023-01-21T16:56:03"/>
        <d v="2023-01-21T17:27:25"/>
        <d v="2023-01-21T17:28:25"/>
        <d v="2023-01-21T17:29:36"/>
        <d v="2023-01-21T17:36:04"/>
        <d v="2023-01-22T11:49:27"/>
        <d v="2023-01-22T12:26:44"/>
        <d v="2023-01-22T12:40:24"/>
        <d v="2023-01-22T13:31:10"/>
        <d v="2023-01-22T14:01:30"/>
        <d v="2023-01-22T15:25:53"/>
        <d v="2023-01-22T16:05:38"/>
        <d v="2023-01-23T09:56:16"/>
        <d v="2023-01-23T12:54:15"/>
        <d v="2023-01-23T15:30:58"/>
        <d v="2023-01-23T15:52:15"/>
        <d v="2023-01-23T15:53:40"/>
        <d v="2023-01-23T15:56:49"/>
        <d v="2023-01-23T16:00:09"/>
        <d v="2023-01-23T16:02:46"/>
        <d v="2023-01-23T16:13:15"/>
        <d v="2023-01-23T16:25:05"/>
        <d v="2023-01-23T16:33:38"/>
        <d v="2023-01-23T16:48:14"/>
        <d v="2023-01-23T17:18:51"/>
        <d v="2023-01-23T18:56:48"/>
        <d v="2023-01-24T09:48:08"/>
        <d v="2023-01-24T14:48:49"/>
        <d v="2023-01-24T15:22:25"/>
        <d v="2023-01-24T15:31:02"/>
        <d v="2023-01-24T15:37:11"/>
        <d v="2023-01-24T15:41:37"/>
        <d v="2023-01-24T15:47:20"/>
        <d v="2023-01-24T15:49:51"/>
        <d v="2023-01-25T08:51:17"/>
        <d v="2023-01-25T09:19:12"/>
        <d v="2023-01-25T09:30:09"/>
        <d v="2023-01-25T09:52:01"/>
        <d v="2023-01-25T10:16:15"/>
        <d v="2023-01-25T10:20:29"/>
        <d v="2023-01-25T10:23:15"/>
        <d v="2023-01-25T10:26:07"/>
        <d v="2023-01-25T10:28:17"/>
        <d v="2023-01-25T10:30:44"/>
        <d v="2023-01-25T10:41:54"/>
        <d v="2023-01-25T10:43:10"/>
        <d v="2023-01-25T10:45:58"/>
        <d v="2023-01-25T10:49:19"/>
        <d v="2023-01-25T10:51:58"/>
        <d v="2023-01-25T10:53:14"/>
        <d v="2023-01-25T12:05:05"/>
        <d v="2023-01-25T12:09:34"/>
        <d v="2023-01-25T12:09:52"/>
        <d v="2023-01-25T12:37:58"/>
        <d v="2023-01-25T12:40:23"/>
        <d v="2023-01-25T16:22:15"/>
        <d v="2023-01-25T17:19:16"/>
        <d v="2023-01-26T10:59:11"/>
        <d v="2023-01-26T11:14:14"/>
        <d v="2023-01-26T11:17:57"/>
        <d v="2023-01-26T11:21:51"/>
        <d v="2023-01-26T12:04:17"/>
        <d v="2023-01-26T12:11:58"/>
        <d v="2023-01-26T12:34:29"/>
        <d v="2023-01-26T13:01:09"/>
        <d v="2023-01-26T15:10:35"/>
        <d v="2023-01-26T15:32:41"/>
        <d v="2023-01-26T15:38:03"/>
        <d v="2023-01-26T15:44:32"/>
        <d v="2023-01-26T16:22:00"/>
        <d v="2023-01-26T16:24:51"/>
        <d v="2023-01-26T16:29:17"/>
        <d v="2023-01-26T16:32:05"/>
        <d v="2023-01-26T16:47:14"/>
        <d v="2023-01-26T17:49:09"/>
        <d v="2023-01-26T17:54:52"/>
        <d v="2023-01-26T17:57:02"/>
        <d v="2023-01-26T17:59:48"/>
        <d v="2023-01-26T18:02:54"/>
        <d v="2023-01-27T10:04:08"/>
        <d v="2023-01-27T10:13:21"/>
        <d v="2023-01-27T10:15:27"/>
        <d v="2023-01-27T10:18:06"/>
        <d v="2023-01-27T10:35:26"/>
        <d v="2023-01-27T11:21:50"/>
        <d v="2023-01-27T11:22:27"/>
        <d v="2023-01-27T12:55:28"/>
        <d v="2023-01-27T16:28:53"/>
        <d v="2023-01-28T14:09:09"/>
        <d v="2023-01-28T14:29:02"/>
        <d v="2023-01-28T14:31:49"/>
        <d v="2023-01-28T16:48:04"/>
        <d v="2023-01-28T17:29:00"/>
        <d v="2023-01-28T19:41:41"/>
        <d v="2023-01-28T19:51:04"/>
        <d v="2023-01-29T12:29:55"/>
        <d v="2023-01-29T16:23:56"/>
        <d v="2023-01-29T16:27:29"/>
        <d v="2023-01-29T16:37:00"/>
        <d v="2023-01-29T16:38:19"/>
        <d v="2023-01-29T16:40:03"/>
        <d v="2023-01-29T16:43:56"/>
        <d v="2023-01-29T16:48:40"/>
        <d v="2023-01-29T16:56:08"/>
        <d v="2023-01-30T11:49:33"/>
        <d v="2023-01-30T12:31:38"/>
        <d v="2023-01-30T12:34:03"/>
        <d v="2023-01-30T12:54:54"/>
        <d v="2023-01-30T13:07:38"/>
        <d v="2023-02-01T09:33:32"/>
        <d v="2023-02-01T09:57:51"/>
        <d v="2023-02-01T10:02:48"/>
        <d v="2023-02-01T10:30:52"/>
        <d v="2023-02-01T12:57:07"/>
        <d v="2023-02-01T12:58:31"/>
        <d v="2023-02-01T14:35:16"/>
        <d v="2023-02-01T15:41:02"/>
        <d v="2023-02-01T15:43:20"/>
        <d v="2023-02-01T15:46:33"/>
        <d v="2023-02-01T15:49:56"/>
        <d v="2023-02-01T16:05:31"/>
        <d v="2023-02-01T16:37:04"/>
        <d v="2023-02-01T16:50:08"/>
        <d v="2023-02-01T17:15:48"/>
        <d v="2023-02-02T09:16:11"/>
        <d v="2023-02-02T09:18:42"/>
        <d v="2023-02-02T09:25:43"/>
        <d v="2023-02-02T09:31:12"/>
        <d v="2023-02-02T09:40:19"/>
        <d v="2023-02-02T09:43:46"/>
        <d v="2023-02-02T09:48:32"/>
        <d v="2023-02-02T09:50:19"/>
        <d v="2023-02-02T10:16:57"/>
        <d v="2023-02-02T10:35:10"/>
        <d v="2023-02-02T10:41:06"/>
        <d v="2023-02-02T10:42:43"/>
        <d v="2023-02-02T10:44:23"/>
        <d v="2023-02-02T10:45:21"/>
        <d v="2023-02-02T11:06:30"/>
        <d v="2023-02-02T15:03:07"/>
        <d v="2023-02-02T15:29:51"/>
        <d v="2023-02-02T15:40:25"/>
        <d v="2023-02-03T11:29:19"/>
        <d v="2023-02-03T16:12:36"/>
        <d v="2023-02-03T16:14:07"/>
        <d v="2023-02-03T16:21:55"/>
        <d v="2023-02-03T16:27:03"/>
        <d v="2023-02-03T16:31:03"/>
        <d v="2023-02-03T16:42:27"/>
        <d v="2023-02-03T16:47:11"/>
        <d v="2023-02-04T10:56:08"/>
        <d v="2023-02-04T11:17:14"/>
        <d v="2023-02-04T12:23:33"/>
        <d v="2023-02-04T12:24:45"/>
        <d v="2023-02-04T13:02:00"/>
        <d v="2023-02-04T13:59:53"/>
        <d v="2023-02-04T14:43:23"/>
        <d v="2023-02-04T14:44:55"/>
        <d v="2023-02-04T14:48:00"/>
        <d v="2023-02-04T14:57:23"/>
        <d v="2023-02-04T15:12:33"/>
        <d v="2023-02-04T15:23:16"/>
        <d v="2023-02-04T15:59:10"/>
        <d v="2023-02-04T16:34:00"/>
        <d v="2023-02-04T16:59:52"/>
        <d v="2023-02-04T17:07:32"/>
        <d v="2023-02-04T17:08:58"/>
        <d v="2023-02-04T17:14:34"/>
        <d v="2023-02-04T17:15:02"/>
        <d v="2023-02-04T17:18:11"/>
        <d v="2023-02-04T17:27:03"/>
        <d v="2023-02-04T17:42:31"/>
        <d v="2023-02-05T12:25:57"/>
        <d v="2023-02-05T12:46:13"/>
        <d v="2023-02-05T12:51:24"/>
        <d v="2023-02-05T14:19:45"/>
        <d v="2023-02-05T14:45:30"/>
        <d v="2023-02-05T16:11:33"/>
        <d v="2023-02-05T16:14:51"/>
        <d v="2023-02-05T16:17:50"/>
        <d v="2023-02-05T16:33:17"/>
        <d v="2023-02-05T16:44:19"/>
        <d v="2023-02-06T09:40:46"/>
        <d v="2023-02-06T10:19:49"/>
        <d v="2023-02-06T10:20:00"/>
        <d v="2023-02-06T10:34:30"/>
        <d v="2023-02-06T11:02:58"/>
        <d v="2023-02-06T11:06:01"/>
        <d v="2023-02-06T11:59:51"/>
        <d v="2023-02-06T12:03:46"/>
        <d v="2023-02-06T12:06:55"/>
        <d v="2023-02-06T12:14:16"/>
        <d v="2023-02-06T12:19:55"/>
        <d v="2023-02-06T13:48:04"/>
        <d v="2023-02-06T14:09:01"/>
        <d v="2023-02-06T14:13:55"/>
        <d v="2023-02-06T15:46:35"/>
        <d v="2023-02-06T17:10:01"/>
        <d v="2023-02-06T17:12:58"/>
        <d v="2023-02-06T17:16:08"/>
        <d v="2023-02-06T17:18:11"/>
        <d v="2023-02-06T17:42:33"/>
        <d v="2023-02-06T17:47:03"/>
        <d v="2023-02-07T10:27:23"/>
        <d v="2023-02-07T10:44:36"/>
        <d v="2023-02-07T13:16:23"/>
        <d v="2023-02-07T13:31:22"/>
        <d v="2023-02-07T13:37:11"/>
        <d v="2023-02-07T16:20:42"/>
        <d v="2023-02-07T16:28:52"/>
        <d v="2023-02-07T16:32:25"/>
        <d v="2023-02-07T16:33:59"/>
        <d v="2023-02-07T17:15:38"/>
        <d v="2023-02-07T17:20:39"/>
        <d v="2023-02-07T17:25:09"/>
        <d v="2023-02-07T17:26:57"/>
        <d v="2023-02-07T17:29:56"/>
        <d v="2023-02-07T17:35:37"/>
        <d v="2023-02-07T17:39:31"/>
        <d v="2023-02-08T09:08:48"/>
        <d v="2023-02-08T09:11:47"/>
        <d v="2023-02-08T09:46:42"/>
        <d v="2023-02-08T09:56:15"/>
        <d v="2023-02-08T10:03:13"/>
        <d v="2023-02-08T10:12:10"/>
        <d v="2023-02-08T10:48:28"/>
        <d v="2023-02-08T11:10:40"/>
        <d v="2023-02-08T11:18:41"/>
        <d v="2023-02-08T11:36:27"/>
        <d v="2023-02-08T11:42:59"/>
        <d v="2023-02-08T12:44:24"/>
        <d v="2023-02-08T12:56:25"/>
        <d v="2023-02-08T12:59:14"/>
        <d v="2023-02-08T15:14:32"/>
        <d v="2023-02-08T15:19:26"/>
        <d v="2023-02-08T15:33:22"/>
        <d v="2023-02-08T15:52:03"/>
        <d v="2023-02-08T16:12:08"/>
        <d v="2023-02-08T16:14:54"/>
        <d v="2023-02-08T16:35:13"/>
        <d v="2023-02-08T17:07:50"/>
        <d v="2023-02-08T17:30:36"/>
        <d v="2023-02-08T17:31:20"/>
        <d v="2023-02-08T17:33:17"/>
        <d v="2023-02-08T17:33:36"/>
        <d v="2023-02-09T09:05:20"/>
        <d v="2023-02-09T09:24:27"/>
        <d v="2023-02-09T11:16:34"/>
        <d v="2023-02-09T11:45:21"/>
        <d v="2023-02-09T11:48:35"/>
        <d v="2023-02-09T11:59:34"/>
        <d v="2023-02-09T12:30:32"/>
        <d v="2023-02-09T12:55:12"/>
        <d v="2023-02-09T13:01:33"/>
        <d v="2023-02-09T13:04:34"/>
        <d v="2023-02-09T13:14:23"/>
        <d v="2023-02-09T14:03:57"/>
        <d v="2023-02-09T14:20:10"/>
        <d v="2023-02-09T14:39:10"/>
        <d v="2023-02-09T14:42:51"/>
        <d v="2023-02-09T14:46:15"/>
        <d v="2023-02-09T14:50:51"/>
        <d v="2023-02-09T14:50:55"/>
        <d v="2023-02-09T14:56:16"/>
        <d v="2023-02-09T14:59:56"/>
        <d v="2023-02-09T15:07:12"/>
        <d v="2023-02-09T15:10:55"/>
        <d v="2023-02-09T15:25:08"/>
        <d v="2023-02-09T15:54:00"/>
        <d v="2023-02-09T16:28:53"/>
        <d v="2023-02-09T16:30:39"/>
        <d v="2023-02-09T16:32:34"/>
        <d v="2023-02-09T16:39:35"/>
        <d v="2023-02-09T17:03:39"/>
        <d v="2023-02-10T08:47:28"/>
        <d v="2023-02-10T09:49:50"/>
        <d v="2023-02-10T10:01:48"/>
        <d v="2023-02-10T10:22:23"/>
        <d v="2023-02-10T10:46:52"/>
        <d v="2023-02-10T10:52:52"/>
        <d v="2023-02-10T10:54:30"/>
        <d v="2023-02-10T10:58:50"/>
        <d v="2023-02-10T11:11:50"/>
        <d v="2023-02-10T11:34:07"/>
        <d v="2023-02-10T12:39:29"/>
        <d v="2023-02-10T12:42:25"/>
        <d v="2023-02-10T12:48:03"/>
        <d v="2023-02-10T13:07:43"/>
        <d v="2023-02-10T13:15:28"/>
        <d v="2023-02-10T13:25:20"/>
        <d v="2023-02-10T13:27:54"/>
        <d v="2023-02-10T13:31:06"/>
        <d v="2023-02-10T15:23:55"/>
        <d v="2023-02-10T15:55:57"/>
        <d v="2023-02-10T16:00:52"/>
        <d v="2023-02-10T16:01:58"/>
        <d v="2023-02-10T16:03:22"/>
        <d v="2023-02-10T16:03:35"/>
        <d v="2023-02-10T16:04:36"/>
        <d v="2023-02-10T16:06:32"/>
        <d v="2023-02-10T16:08:13"/>
        <d v="2023-02-10T16:09:05"/>
        <d v="2023-02-10T16:11:17"/>
        <d v="2023-02-10T16:24:55"/>
        <d v="2023-02-10T16:28:58"/>
        <d v="2023-02-10T16:30:55"/>
        <d v="2023-02-10T16:35:20"/>
        <d v="2023-02-10T17:18:05"/>
        <d v="2023-02-11T10:18:37"/>
        <d v="2023-02-11T10:26:05"/>
        <d v="2023-02-11T10:59:44"/>
        <d v="2023-02-11T15:54:17"/>
        <d v="2023-02-11T15:56:56"/>
        <d v="2023-02-11T16:00:58"/>
        <d v="2023-02-11T16:06:32"/>
        <d v="2023-02-11T16:40:53"/>
        <d v="2023-02-12T09:37:38"/>
        <d v="2023-02-12T09:58:29"/>
        <d v="2023-02-12T15:08:42"/>
        <d v="2023-02-12T17:26:18"/>
        <d v="2023-02-12T17:43:06"/>
        <d v="2023-02-13T09:29:09"/>
        <d v="2023-02-13T09:36:52"/>
        <d v="2023-02-13T09:43:50"/>
        <d v="2023-02-13T10:16:32"/>
        <d v="2023-02-13T10:23:37"/>
        <d v="2023-02-13T10:31:21"/>
        <d v="2023-02-13T10:46:27"/>
        <d v="2023-02-13T10:57:18"/>
        <d v="2023-02-13T11:01:36"/>
        <d v="2023-02-13T11:08:17"/>
        <d v="2023-02-13T11:20:23"/>
        <d v="2023-02-13T11:22:36"/>
        <d v="2023-02-13T11:45:48"/>
        <d v="2023-02-13T12:05:02"/>
        <d v="2023-02-13T14:17:38"/>
        <d v="2023-02-13T14:55:47"/>
        <d v="2023-02-13T15:21:43"/>
        <d v="2023-02-13T15:25:19"/>
        <d v="2023-02-13T15:35:06"/>
        <d v="2023-02-13T16:58:20"/>
        <d v="2023-02-13T17:05:43"/>
        <d v="2023-02-13T17:16:17"/>
        <d v="2023-02-13T17:35:05"/>
        <d v="2023-02-13T17:37:40"/>
        <d v="2023-02-14T09:03:35"/>
        <d v="2023-02-14T09:25:16"/>
        <d v="2023-02-14T10:35:50"/>
        <d v="2023-02-14T10:41:20"/>
        <d v="2023-02-14T11:04:20"/>
        <d v="2023-02-14T11:37:23"/>
        <d v="2023-02-14T13:11:00"/>
        <d v="2023-02-14T13:11:34"/>
        <d v="2023-02-14T13:34:36"/>
        <d v="2023-02-14T13:36:36"/>
        <d v="2023-02-14T13:39:56"/>
        <d v="2023-02-14T15:05:56"/>
        <d v="2023-02-14T15:35:19"/>
        <d v="2023-02-14T16:12:27"/>
        <d v="2023-02-14T16:31:47"/>
        <d v="2023-02-14T16:39:28"/>
        <d v="2023-02-14T16:53:16"/>
        <d v="2023-02-14T17:07:02"/>
        <d v="2023-02-14T17:44:50"/>
        <d v="2023-02-14T17:50:18"/>
        <d v="2023-02-14T17:52:39"/>
        <d v="2023-02-15T08:37:04"/>
        <d v="2023-02-15T11:02:49"/>
        <d v="2023-02-15T11:03:25"/>
        <d v="2023-02-15T11:07:42"/>
        <d v="2023-02-15T11:10:07"/>
        <d v="2023-02-15T11:14:05"/>
        <d v="2023-02-15T13:06:12"/>
        <d v="2023-02-15T13:09:41"/>
        <d v="2023-02-15T14:01:07"/>
        <d v="2023-02-15T14:15:46"/>
        <d v="2023-02-15T14:21:58"/>
        <d v="2023-02-15T14:27:28"/>
        <d v="2023-02-15T16:38:33"/>
        <d v="2023-02-15T16:41:19"/>
        <d v="2023-02-15T17:24:05"/>
        <d v="2023-02-15T17:28:25"/>
        <d v="2023-02-15T17:52:29"/>
        <d v="2023-02-15T17:55:08"/>
        <d v="2023-02-15T17:57:10"/>
        <d v="2023-02-16T09:45:07"/>
        <d v="2023-02-16T10:12:01"/>
        <d v="2023-02-16T10:28:23"/>
        <d v="2023-02-16T10:36:24"/>
        <d v="2023-02-16T11:00:05"/>
        <d v="2023-02-16T11:02:39"/>
        <d v="2023-02-16T11:59:30"/>
        <d v="2023-02-16T12:05:36"/>
        <d v="2023-02-16T12:15:59"/>
        <d v="2023-02-16T12:16:03"/>
        <d v="2023-02-16T12:20:16"/>
        <d v="2023-02-16T12:50:36"/>
        <d v="2023-02-16T12:53:53"/>
        <d v="2023-02-16T12:55:56"/>
        <d v="2023-02-16T13:34:21"/>
        <d v="2023-02-16T15:13:32"/>
        <d v="2023-02-16T15:31:14"/>
        <d v="2023-02-16T15:46:52"/>
        <d v="2023-02-16T15:49:42"/>
        <d v="2023-02-16T15:59:16"/>
        <d v="2023-02-16T16:54:10"/>
        <d v="2023-02-16T17:08:27"/>
        <d v="2023-02-16T17:10:36"/>
        <d v="2023-02-17T08:40:13"/>
        <d v="2023-02-17T09:19:31"/>
        <d v="2023-02-17T09:37:00"/>
        <d v="2023-02-17T09:46:17"/>
        <d v="2023-02-17T11:00:19"/>
        <d v="2023-02-17T11:26:25"/>
        <d v="2023-02-17T13:51:59"/>
        <d v="2023-02-17T14:49:25"/>
        <d v="2023-02-17T15:13:15"/>
        <d v="2023-02-17T15:17:50"/>
        <d v="2023-02-17T15:31:49"/>
        <d v="2023-02-17T16:03:27"/>
        <d v="2023-02-17T16:07:58"/>
        <d v="2023-02-17T16:10:54"/>
        <d v="2023-02-17T16:23:26"/>
        <d v="2023-02-17T16:31:15"/>
        <d v="2023-02-17T16:34:41"/>
        <d v="2023-02-17T16:38:25"/>
        <d v="2023-02-17T16:42:30"/>
        <d v="2023-02-17T16:46:09"/>
        <d v="2023-02-17T17:06:11"/>
        <d v="2023-02-17T17:10:06"/>
        <d v="2023-02-17T17:34:04"/>
        <d v="2023-02-17T17:34:26"/>
        <d v="2023-02-17T17:35:47"/>
        <d v="2023-02-17T17:38:54"/>
        <d v="2023-02-18T09:13:21"/>
        <d v="2023-02-18T09:20:35"/>
        <d v="2023-02-18T09:42:21"/>
        <d v="2023-02-18T10:17:47"/>
        <d v="2023-02-18T10:21:19"/>
        <d v="2023-02-18T11:01:17"/>
        <d v="2023-02-18T11:31:23"/>
        <d v="2023-02-18T12:08:34"/>
        <d v="2023-02-18T12:29:43"/>
        <d v="2023-02-18T12:57:48"/>
        <d v="2023-02-18T13:01:18"/>
        <d v="2023-02-18T13:02:58"/>
        <d v="2023-02-18T13:05:32"/>
        <d v="2023-02-18T13:10:04"/>
        <d v="2023-02-18T14:43:58"/>
        <d v="2023-02-18T14:46:05"/>
        <d v="2023-02-18T16:19:05"/>
        <d v="2023-02-18T17:05:25"/>
        <d v="2023-02-18T17:08:16"/>
        <d v="2023-02-18T17:11:44"/>
        <d v="2023-02-18T17:12:28"/>
        <d v="2023-02-18T17:15:04"/>
        <d v="2023-02-18T17:25:28"/>
        <d v="2023-02-18T17:34:39"/>
        <d v="2023-02-19T12:42:07"/>
        <d v="2023-02-19T17:31:28"/>
        <d v="2023-02-19T17:34:18"/>
        <d v="2023-02-19T18:43:04"/>
        <d v="2023-02-19T18:45:31"/>
        <d v="2023-02-19T19:19:30"/>
        <d v="2023-02-19T19:22:23"/>
        <d v="2023-02-20T08:59:13"/>
        <d v="2023-02-20T09:37:13"/>
        <d v="2023-02-20T09:45:04"/>
        <d v="2023-02-20T09:50:57"/>
        <d v="2023-02-20T09:51:03"/>
        <d v="2023-02-20T10:16:15"/>
        <d v="2023-02-20T10:37:10"/>
        <d v="2023-02-20T10:42:41"/>
        <d v="2023-02-20T10:44:26"/>
        <d v="2023-02-20T10:49:42"/>
        <d v="2023-02-20T11:07:03"/>
        <d v="2023-02-20T11:12:48"/>
        <d v="2023-02-20T11:40:26"/>
        <d v="2023-02-20T12:00:51"/>
        <d v="2023-02-20T12:13:05"/>
        <d v="2023-02-20T12:22:30"/>
        <d v="2023-02-20T12:30:55"/>
        <d v="2023-02-20T13:03:50"/>
        <d v="2023-02-20T13:06:43"/>
        <d v="2023-02-20T13:25:11"/>
        <d v="2023-02-20T13:29:19"/>
        <d v="2023-02-20T13:59:05"/>
        <d v="2023-02-20T14:02:55"/>
        <d v="2023-02-20T14:27:23"/>
        <d v="2023-02-20T14:38:42"/>
        <d v="2023-02-20T15:19:52"/>
        <d v="2023-02-20T16:08:10"/>
        <d v="2023-02-20T16:11:48"/>
        <d v="2023-02-20T16:19:53"/>
        <d v="2023-02-20T16:23:45"/>
        <d v="2023-02-20T16:24:28"/>
        <d v="2023-02-20T16:27:46"/>
        <d v="2023-02-20T16:43:57"/>
        <d v="2023-02-20T16:44:31"/>
        <d v="2023-02-20T16:55:49"/>
        <d v="2023-02-20T17:24:04"/>
        <d v="2023-02-20T17:25:27"/>
        <d v="2023-02-20T17:32:51"/>
        <d v="2023-02-20T17:38:29"/>
        <d v="2023-02-20T17:40:12"/>
        <d v="2023-02-20T17:55:39"/>
        <d v="2023-02-21T08:49:46"/>
        <d v="2023-02-21T09:03:51"/>
        <d v="2023-02-21T09:37:49"/>
        <d v="2023-02-21T09:50:57"/>
        <d v="2023-02-21T10:04:59"/>
        <d v="2023-02-21T10:05:49"/>
        <d v="2023-02-21T10:24:57"/>
        <d v="2023-02-21T10:27:44"/>
        <d v="2023-02-21T10:31:46"/>
        <d v="2023-02-21T10:34:53"/>
        <d v="2023-02-21T10:46:55"/>
        <d v="2023-02-21T11:14:52"/>
        <d v="2023-02-21T11:24:01"/>
        <d v="2023-02-21T11:26:19"/>
        <d v="2023-02-21T11:35:57"/>
        <d v="2023-02-21T12:14:01"/>
        <d v="2023-02-21T13:50:02"/>
        <d v="2023-02-21T15:31:00"/>
        <d v="2023-02-21T15:43:10"/>
        <d v="2023-02-21T15:52:01"/>
        <d v="2023-02-21T15:55:48"/>
        <d v="2023-02-21T16:19:22"/>
        <d v="2023-02-21T16:22:18"/>
        <d v="2023-02-21T16:29:24"/>
        <d v="2023-02-21T16:45:37"/>
        <d v="2023-02-21T16:48:05"/>
        <d v="2023-02-21T16:57:41"/>
        <d v="2023-02-21T17:04:12"/>
        <d v="2023-02-21T17:05:12"/>
        <d v="2023-02-21T17:13:45"/>
        <d v="2023-02-21T17:29:58"/>
        <d v="2023-02-21T17:35:31"/>
        <d v="2023-02-22T08:59:30"/>
        <d v="2023-02-22T09:09:48"/>
        <d v="2023-02-22T09:36:36"/>
        <d v="2023-02-22T09:37:20"/>
        <d v="2023-02-22T09:47:51"/>
        <d v="2023-02-22T09:53:35"/>
        <d v="2023-02-22T10:03:27"/>
        <d v="2023-02-22T10:47:35"/>
        <d v="2023-02-22T11:44:49"/>
        <d v="2023-02-22T11:56:38"/>
        <d v="2023-02-22T12:03:48"/>
        <d v="2023-02-22T12:06:14"/>
        <d v="2023-02-22T12:07:00"/>
        <d v="2023-02-22T12:21:25"/>
        <d v="2023-02-22T12:44:21"/>
        <d v="2023-02-22T12:46:29"/>
        <d v="2023-02-22T12:48:57"/>
        <d v="2023-02-22T12:53:45"/>
        <d v="2023-02-22T13:25:41"/>
        <d v="2023-02-22T13:30:00"/>
        <d v="2023-02-22T13:45:43"/>
        <d v="2023-02-22T13:54:29"/>
        <d v="2023-02-22T13:56:17"/>
        <d v="2023-02-22T13:58:04"/>
        <d v="2023-02-22T14:03:06"/>
        <d v="2023-02-22T15:24:36"/>
        <d v="2023-02-22T16:30:55"/>
        <d v="2023-02-22T16:35:11"/>
        <d v="2023-02-22T16:35:36"/>
        <d v="2023-02-22T16:37:37"/>
        <d v="2023-02-22T17:06:16"/>
        <d v="2023-02-23T09:32:52"/>
        <d v="2023-02-23T09:34:40"/>
        <d v="2023-02-23T10:35:25"/>
        <d v="2023-02-23T10:44:35"/>
        <d v="2023-02-23T10:57:21"/>
        <d v="2023-02-23T11:10:43"/>
        <d v="2023-02-23T11:28:11"/>
        <d v="2023-02-23T11:38:10"/>
        <d v="2023-02-23T11:52:08"/>
        <d v="2023-02-23T12:01:15"/>
        <d v="2023-02-23T12:13:28"/>
        <d v="2023-02-23T12:27:12"/>
        <d v="2023-02-23T12:45:24"/>
        <d v="2023-02-23T13:06:54"/>
        <d v="2023-02-23T13:44:22"/>
        <d v="2023-02-23T13:45:31"/>
        <d v="2023-02-23T14:58:20"/>
        <d v="2023-02-23T15:08:27"/>
        <d v="2023-02-23T15:17:43"/>
        <d v="2023-02-23T15:47:35"/>
        <d v="2023-02-23T15:50:53"/>
        <d v="2023-02-23T15:51:02"/>
        <d v="2023-02-23T15:58:48"/>
        <d v="2023-02-23T16:06:47"/>
        <d v="2023-02-23T17:04:16"/>
        <d v="2023-02-23T17:04:31"/>
        <d v="2023-02-23T17:39:27"/>
        <d v="2023-02-24T09:45:17"/>
        <d v="2023-02-24T09:51:14"/>
        <d v="2023-02-24T10:28:37"/>
        <d v="2023-02-24T10:31:00"/>
        <d v="2023-02-24T10:34:15"/>
        <d v="2023-02-24T11:16:08"/>
        <d v="2023-02-24T11:24:39"/>
        <d v="2023-02-24T11:45:17"/>
        <d v="2023-02-24T11:59:00"/>
        <d v="2023-02-24T12:12:03"/>
        <d v="2023-02-24T12:12:20"/>
        <d v="2023-02-24T12:14:10"/>
        <d v="2023-02-24T12:37:32"/>
        <d v="2023-02-24T13:24:06"/>
        <d v="2023-02-24T13:46:20"/>
        <d v="2023-02-24T15:45:18"/>
        <d v="2023-02-24T15:49:50"/>
        <d v="2023-02-24T16:06:42"/>
        <d v="2023-02-24T16:30:25"/>
        <d v="2023-02-24T16:35:27"/>
        <d v="2023-02-24T16:36:45"/>
        <d v="2023-02-24T16:42:30"/>
        <d v="2023-02-24T16:47:19"/>
        <d v="2023-02-24T16:50:45"/>
        <d v="2023-02-24T16:52:16"/>
        <d v="2023-02-24T16:57:03"/>
        <d v="2023-02-24T17:02:06"/>
        <d v="2023-02-24T17:07:13"/>
        <d v="2023-02-24T17:10:26"/>
        <d v="2023-02-24T17:15:28"/>
        <d v="2023-02-24T17:30:42"/>
        <d v="2023-02-24T17:31:14"/>
        <d v="2023-02-24T17:34:09"/>
        <d v="2023-02-24T17:36:29"/>
        <d v="2023-02-24T17:38:53"/>
        <d v="2023-02-24T17:41:12"/>
        <d v="2023-02-24T17:44:12"/>
        <d v="2023-02-25T11:13:05"/>
        <d v="2023-02-25T11:44:39"/>
        <d v="2023-02-25T11:48:19"/>
        <d v="2023-02-25T12:01:17"/>
        <d v="2023-02-25T12:02:33"/>
        <d v="2023-02-25T12:03:31"/>
        <d v="2023-02-25T12:24:09"/>
        <d v="2023-02-25T12:30:25"/>
        <d v="2023-02-25T12:46:33"/>
        <d v="2023-02-25T12:46:49"/>
        <d v="2023-02-25T12:52:31"/>
        <d v="2023-02-25T12:53:40"/>
        <d v="2023-02-25T12:55:04"/>
        <d v="2023-02-25T13:03:56"/>
        <d v="2023-02-25T13:09:51"/>
        <d v="2023-02-25T13:20:55"/>
        <d v="2023-02-25T14:30:05"/>
        <d v="2023-02-25T15:53:43"/>
        <d v="2023-02-25T16:29:35"/>
        <d v="2023-02-25T16:59:47"/>
        <d v="2023-02-25T17:13:28"/>
        <d v="2023-02-25T17:16:25"/>
        <d v="2023-02-25T17:20:32"/>
        <d v="2023-02-25T17:32:38"/>
        <d v="2023-02-26T14:58:18"/>
        <d v="2023-02-26T15:23:56"/>
        <d v="2023-02-26T15:35:25"/>
        <d v="2023-02-26T16:02:59"/>
        <d v="2023-02-26T16:07:20"/>
        <d v="2023-02-26T16:13:00"/>
        <d v="2023-02-26T16:30:42"/>
        <d v="2023-02-26T16:36:41"/>
        <d v="2023-02-26T17:13:57"/>
        <d v="2023-02-27T10:52:24"/>
        <d v="2023-02-27T10:54:50"/>
        <d v="2023-02-27T11:43:03"/>
        <d v="2023-02-27T11:56:06"/>
        <d v="2023-02-27T11:58:28"/>
        <d v="2023-02-27T12:07:38"/>
        <d v="2023-02-27T12:22:32"/>
        <d v="2023-02-27T13:47:30"/>
        <d v="2023-02-27T14:11:32"/>
        <d v="2023-02-27T14:32:04"/>
        <d v="2023-02-27T15:02:01"/>
        <d v="2023-02-27T15:28:31"/>
        <d v="2023-02-27T16:25:20"/>
        <d v="2023-02-27T16:35:15"/>
        <d v="2023-02-27T16:38:03"/>
        <d v="2023-02-27T16:41:19"/>
        <d v="2023-02-27T16:42:51"/>
        <d v="2023-02-27T16:55:14"/>
        <d v="2023-02-27T16:57:33"/>
        <d v="2023-02-27T17:00:58"/>
        <d v="2023-02-27T17:17:08"/>
        <d v="2023-02-27T17:20:22"/>
        <d v="2023-02-27T17:40:11"/>
        <d v="2023-02-28T08:44:10"/>
        <d v="2023-02-28T09:15:26"/>
        <d v="2023-02-28T09:39:35"/>
        <d v="2023-02-28T10:45:04"/>
        <d v="2023-02-28T10:45:43"/>
        <d v="2023-02-28T10:49:25"/>
        <d v="2023-02-28T10:54:25"/>
        <d v="2023-02-28T11:50:18"/>
        <d v="2023-02-28T11:51:52"/>
        <d v="2023-02-28T12:12:16"/>
        <d v="2023-02-28T12:19:11"/>
        <d v="2023-02-28T12:21:50"/>
        <d v="2023-02-28T12:34:08"/>
        <d v="2023-02-28T12:52:46"/>
        <d v="2023-02-28T13:30:25"/>
        <d v="2023-02-28T13:47:48"/>
        <d v="2023-02-28T13:51:38"/>
        <d v="2023-02-28T13:53:08"/>
        <d v="2023-02-28T14:23:05"/>
        <d v="2023-02-28T14:31:40"/>
        <d v="2023-02-28T15:02:11"/>
        <d v="2023-02-28T15:25:09"/>
        <d v="2023-02-28T15:30:21"/>
        <d v="2023-02-28T15:36:20"/>
        <d v="2023-02-28T15:41:45"/>
        <d v="2023-02-28T15:53:23"/>
        <d v="2023-02-28T16:22:41"/>
        <d v="2023-02-28T16:30:30"/>
        <d v="2023-02-28T16:37:22"/>
        <d v="2023-02-28T16:41:29"/>
        <d v="2023-02-28T16:53:43"/>
        <d v="2023-02-28T17:09:03"/>
        <d v="2023-02-28T17:10:37"/>
        <d v="2023-02-28T17:13:50"/>
        <d v="2023-02-28T17:28:18"/>
        <d v="2023-03-01T10:05:45"/>
        <d v="2023-03-01T10:14:33"/>
        <d v="2023-03-01T10:24:09"/>
        <d v="2023-03-01T10:25:47"/>
        <d v="2023-03-01T10:41:45"/>
        <d v="2023-03-01T10:46:30"/>
        <d v="2023-03-01T10:59:33"/>
        <d v="2023-03-01T11:21:38"/>
        <d v="2023-03-01T11:30:57"/>
        <d v="2023-03-01T11:35:49"/>
        <d v="2023-03-01T11:36:22"/>
        <d v="2023-03-01T11:38:21"/>
        <d v="2023-03-01T12:24:25"/>
        <d v="2023-03-01T12:43:46"/>
        <d v="2023-03-01T12:45:59"/>
        <d v="2023-03-01T12:53:19"/>
        <d v="2023-03-01T14:49:31"/>
        <d v="2023-03-01T14:53:56"/>
        <d v="2023-03-01T15:36:20"/>
        <d v="2023-03-01T15:40:57"/>
        <d v="2023-03-01T15:43:30"/>
        <d v="2023-03-01T15:45:43"/>
        <d v="2023-03-01T16:28:30"/>
        <d v="2023-03-01T16:33:49"/>
        <d v="2023-03-01T16:33:53"/>
        <d v="2023-03-01T16:35:03"/>
        <d v="2023-03-01T16:40:34"/>
        <d v="2023-03-01T16:41:32"/>
        <d v="2023-03-01T17:06:11"/>
        <d v="2023-03-01T17:23:14"/>
        <d v="2023-03-01T17:26:34"/>
        <d v="2023-03-01T17:28:55"/>
        <d v="2023-03-02T09:16:42"/>
        <d v="2023-03-02T09:22:45"/>
        <d v="2023-03-02T10:13:45"/>
        <d v="2023-03-02T10:35:34"/>
        <d v="2023-03-02T10:38:19"/>
        <d v="2023-03-02T10:47:22"/>
        <d v="2023-03-02T10:49:22"/>
        <d v="2023-03-02T11:03:39"/>
        <d v="2023-03-02T11:08:42"/>
        <d v="2023-03-02T11:10:06"/>
        <d v="2023-03-02T11:10:59"/>
        <d v="2023-03-02T11:15:10"/>
        <d v="2023-03-02T11:24:49"/>
        <d v="2023-03-02T11:43:43"/>
        <d v="2023-03-02T11:49:50"/>
        <d v="2023-03-02T11:51:20"/>
        <d v="2023-03-02T11:53:09"/>
        <d v="2023-03-02T11:54:55"/>
        <d v="2023-03-02T12:01:34"/>
        <d v="2023-03-02T12:18:08"/>
        <d v="2023-03-02T12:52:26"/>
        <d v="2023-03-02T13:02:23"/>
        <d v="2023-03-02T13:14:41"/>
        <d v="2023-03-02T15:06:54"/>
        <d v="2023-03-02T15:09:40"/>
        <d v="2023-03-02T15:24:03"/>
        <d v="2023-03-02T15:25:24"/>
        <d v="2023-03-02T15:26:31"/>
        <d v="2023-03-02T15:38:23"/>
        <d v="2023-03-02T16:08:17"/>
        <d v="2023-03-02T16:17:05"/>
        <d v="2023-03-02T16:19:15"/>
        <d v="2023-03-02T16:25:20"/>
        <d v="2023-03-02T16:28:30"/>
        <d v="2023-03-02T16:41:58"/>
        <d v="2023-03-02T16:42:28"/>
        <d v="2023-03-02T17:20:53"/>
        <d v="2023-03-02T17:22:40"/>
        <d v="2023-03-03T09:57:23"/>
        <d v="2023-03-03T10:21:00"/>
        <d v="2023-03-03T10:26:11"/>
        <d v="2023-03-03T10:52:14"/>
        <d v="2023-03-03T10:54:13"/>
        <d v="2023-03-03T10:57:25"/>
        <d v="2023-03-03T11:02:08"/>
        <d v="2023-03-03T11:43:27"/>
        <d v="2023-03-03T11:49:34"/>
        <d v="2023-03-03T14:03:09"/>
        <d v="2023-03-03T14:49:15"/>
        <d v="2023-03-03T15:07:47"/>
        <d v="2023-03-03T15:10:16"/>
        <d v="2023-03-03T15:28:56"/>
        <d v="2023-03-03T15:39:44"/>
        <d v="2023-03-03T15:42:04"/>
        <d v="2023-03-03T15:44:16"/>
        <d v="2023-03-03T15:47:06"/>
        <d v="2023-03-03T16:08:19"/>
        <d v="2023-03-03T16:11:35"/>
        <d v="2023-03-03T16:13:53"/>
        <d v="2023-03-03T16:15:35"/>
        <d v="2023-03-03T16:18:16"/>
        <d v="2023-03-03T16:42:35"/>
        <d v="2023-03-03T17:05:51"/>
        <d v="2023-03-04T10:20:37"/>
        <d v="2023-03-04T10:39:48"/>
        <d v="2023-03-04T11:54:55"/>
        <d v="2023-03-04T12:39:08"/>
        <d v="2023-03-04T12:39:59"/>
        <d v="2023-03-04T13:26:09"/>
        <d v="2023-03-04T13:30:32"/>
        <d v="2023-03-04T13:46:09"/>
        <d v="2023-03-04T13:58:50"/>
        <d v="2023-03-04T14:15:24"/>
        <d v="2023-03-04T14:41:03"/>
        <d v="2023-03-04T14:42:42"/>
        <d v="2023-03-04T16:49:35"/>
        <d v="2023-03-04T16:59:11"/>
        <d v="2023-03-05T09:32:07"/>
        <d v="2023-03-05T09:50:18"/>
        <d v="2023-03-05T10:59:07"/>
        <d v="2023-03-05T11:40:27"/>
        <d v="2023-03-05T11:44:10"/>
        <d v="2023-03-05T12:47:13"/>
        <d v="2023-03-05T16:35:38"/>
        <d v="2023-03-05T16:37:00"/>
        <d v="2023-03-05T17:28:47"/>
        <d v="2023-03-06T09:39:34"/>
        <d v="2023-03-06T09:45:13"/>
        <d v="2023-03-06T10:27:18"/>
        <d v="2023-03-06T11:12:10"/>
        <d v="2023-03-06T12:00:51"/>
        <d v="2023-03-06T12:35:02"/>
        <d v="2023-03-06T12:45:55"/>
        <d v="2023-03-06T12:56:41"/>
        <d v="2023-03-06T13:19:00"/>
        <d v="2023-03-06T13:26:31"/>
        <d v="2023-03-06T13:36:50"/>
        <d v="2023-03-06T13:38:05"/>
        <d v="2023-03-06T16:04:57"/>
        <d v="2023-03-06T16:21:47"/>
        <d v="2023-03-06T16:23:01"/>
        <d v="2023-03-06T17:03:07"/>
        <d v="2023-03-07T09:56:53"/>
        <d v="2023-03-07T09:59:03"/>
        <d v="2023-03-07T10:03:02"/>
        <d v="2023-03-07T10:07:22"/>
        <d v="2023-03-07T10:09:42"/>
        <d v="2023-03-07T10:48:10"/>
        <d v="2023-03-07T10:48:57"/>
        <d v="2023-03-07T10:52:51"/>
        <d v="2023-03-07T11:12:35"/>
        <d v="2023-03-07T11:35:40"/>
        <d v="2023-03-07T11:44:11"/>
        <d v="2023-03-07T14:03:15"/>
        <d v="2023-03-07T14:05:14"/>
        <d v="2023-03-07T14:56:51"/>
        <d v="2023-03-08T10:07:01"/>
        <d v="2023-03-08T10:34:13"/>
        <d v="2023-03-08T10:54:32"/>
        <d v="2023-03-08T10:57:22"/>
        <d v="2023-03-08T11:09:41"/>
        <d v="2023-03-08T11:16:09"/>
        <d v="2023-03-08T11:18:27"/>
        <d v="2023-03-08T11:21:15"/>
        <d v="2023-03-08T11:48:00"/>
        <d v="2023-03-08T11:50:30"/>
        <d v="2023-03-08T11:52:20"/>
        <d v="2023-03-08T11:52:23"/>
        <d v="2023-03-08T11:54:01"/>
        <d v="2023-03-08T11:57:09"/>
        <d v="2023-03-08T14:54:11"/>
        <d v="2023-03-08T14:56:04"/>
        <d v="2023-03-08T15:37:03"/>
        <d v="2023-03-08T15:40:37"/>
        <d v="2023-03-08T16:04:52"/>
        <d v="2023-03-08T16:28:21"/>
        <d v="2023-03-08T17:39:56"/>
        <d v="2023-03-08T17:42:34"/>
        <d v="2023-03-08T17:46:25"/>
        <d v="2023-03-09T08:41:08"/>
        <d v="2023-03-09T09:05:08"/>
        <d v="2023-03-09T09:15:50"/>
        <d v="2023-03-09T09:18:02"/>
        <d v="2023-03-09T09:18:54"/>
        <d v="2023-03-09T09:21:39"/>
        <d v="2023-03-09T09:28:18"/>
        <d v="2023-03-09T09:48:27"/>
        <d v="2023-03-09T09:48:43"/>
        <d v="2023-03-09T10:12:04"/>
        <d v="2023-03-09T11:11:00"/>
        <d v="2023-03-09T11:17:57"/>
        <d v="2023-03-09T11:19:10"/>
        <d v="2023-03-09T11:19:40"/>
        <d v="2023-03-09T11:22:17"/>
        <d v="2023-03-09T11:48:37"/>
        <d v="2023-03-09T12:04:44"/>
        <d v="2023-03-09T12:11:05"/>
        <d v="2023-03-09T12:18:11"/>
        <d v="2023-03-09T12:28:42"/>
        <d v="2023-03-09T14:59:39"/>
        <d v="2023-03-09T16:11:02"/>
        <d v="2023-03-09T17:03:23"/>
        <d v="2023-03-09T17:08:11"/>
        <d v="2023-03-09T17:23:17"/>
        <d v="2023-03-10T08:41:29"/>
        <d v="2023-03-10T09:28:19"/>
        <d v="2023-03-10T09:53:25"/>
        <d v="2023-03-10T10:03:37"/>
        <d v="2023-03-10T10:34:44"/>
        <d v="2023-03-10T10:43:47"/>
        <d v="2023-03-10T11:20:27"/>
        <d v="2023-03-10T11:29:12"/>
        <d v="2023-03-10T11:34:35"/>
        <d v="2023-03-10T12:41:48"/>
        <d v="2023-03-10T13:45:35"/>
        <d v="2023-03-10T13:48:03"/>
        <d v="2023-03-10T13:49:23"/>
        <d v="2023-03-10T13:56:25"/>
        <d v="2023-03-10T13:57:37"/>
        <d v="2023-03-10T15:19:03"/>
        <d v="2023-03-10T15:21:55"/>
        <d v="2023-03-10T15:46:34"/>
        <d v="2023-03-10T15:47:29"/>
        <d v="2023-03-10T16:06:09"/>
        <d v="2023-03-10T16:31:11"/>
        <d v="2023-03-10T17:08:15"/>
        <d v="2023-03-10T17:35:49"/>
        <d v="2023-03-10T17:57:59"/>
        <d v="2023-03-10T18:01:53"/>
        <d v="2023-03-11T09:35:31"/>
        <d v="2023-03-11T10:06:20"/>
        <d v="2023-03-11T10:13:01"/>
        <d v="2023-03-11T10:23:52"/>
        <d v="2023-03-11T10:27:37"/>
        <d v="2023-03-11T10:31:10"/>
        <d v="2023-03-11T10:31:37"/>
        <d v="2023-03-11T11:05:45"/>
        <d v="2023-03-11T11:21:09"/>
        <d v="2023-03-11T12:15:17"/>
        <d v="2023-03-11T12:27:22"/>
        <d v="2023-03-11T12:30:37"/>
        <d v="2023-03-11T12:41:17"/>
        <d v="2023-03-11T12:45:03"/>
        <d v="2023-03-11T12:50:55"/>
        <d v="2023-03-11T14:37:07"/>
        <d v="2023-03-11T14:44:52"/>
        <d v="2023-03-11T14:59:28"/>
        <d v="2023-03-11T16:04:15"/>
        <d v="2023-03-11T16:07:46"/>
        <d v="2023-03-11T16:47:52"/>
        <d v="2023-03-11T16:52:37"/>
        <d v="2023-03-11T16:55:33"/>
        <d v="2023-03-11T17:05:24"/>
        <d v="2023-03-11T17:11:42"/>
        <d v="2023-03-11T17:28:43"/>
        <d v="2023-03-12T16:42:06"/>
        <d v="2023-03-13T09:23:17"/>
        <d v="2023-03-13T09:31:29"/>
        <d v="2023-03-13T11:23:40"/>
        <d v="2023-03-13T11:25:05"/>
        <d v="2023-03-13T12:21:51"/>
        <d v="2023-03-13T12:26:16"/>
        <d v="2023-03-13T12:34:17"/>
        <d v="2023-03-13T12:37:57"/>
        <d v="2023-03-13T12:40:07"/>
        <d v="2023-03-13T12:52:14"/>
        <d v="2023-03-13T12:53:43"/>
        <d v="2023-03-13T13:12:34"/>
        <d v="2023-03-13T13:19:22"/>
        <d v="2023-03-13T13:20:36"/>
        <d v="2023-03-13T14:58:37"/>
        <d v="2023-03-13T15:01:57"/>
        <d v="2023-03-13T15:43:52"/>
        <d v="2023-03-13T15:46:35"/>
        <d v="2023-03-13T16:19:24"/>
        <d v="2023-03-13T16:32:44"/>
        <d v="2023-03-13T16:42:03"/>
        <d v="2023-03-13T16:46:11"/>
        <d v="2023-03-14T10:46:56"/>
        <d v="2023-03-14T11:01:28"/>
        <d v="2023-03-14T11:11:16"/>
        <d v="2023-03-14T11:14:12"/>
        <d v="2023-03-14T11:15:29"/>
        <d v="2023-03-14T12:19:51"/>
        <d v="2023-03-14T12:23:51"/>
        <d v="2023-03-14T12:31:39"/>
        <d v="2023-03-14T15:53:56"/>
        <d v="2023-03-14T16:23:50"/>
        <d v="2023-03-14T16:44:07"/>
        <d v="2023-03-14T16:44:53"/>
        <d v="2023-03-14T16:58:08"/>
        <d v="2023-03-14T16:58:13"/>
        <d v="2023-03-14T17:15:51"/>
        <d v="2023-03-14T17:17:25"/>
        <d v="2023-03-14T17:26:57"/>
        <d v="2023-03-15T09:29:15"/>
        <d v="2023-03-15T09:35:30"/>
        <d v="2023-03-15T09:52:41"/>
        <d v="2023-03-15T09:56:31"/>
        <d v="2023-03-15T10:15:41"/>
        <d v="2023-03-15T10:18:07"/>
        <d v="2023-03-15T10:44:46"/>
        <d v="2023-03-15T10:46:35"/>
        <d v="2023-03-15T11:02:47"/>
        <d v="2023-03-15T11:04:55"/>
        <d v="2023-03-15T11:45:56"/>
        <d v="2023-03-15T11:54:33"/>
        <d v="2023-03-15T13:09:42"/>
        <d v="2023-03-15T15:27:16"/>
        <d v="2023-03-15T16:51:53"/>
        <d v="2023-03-16T09:53:55"/>
        <d v="2023-03-16T09:58:13"/>
        <d v="2023-03-16T10:04:47"/>
        <d v="2023-03-16T10:07:53"/>
        <d v="2023-03-16T10:09:46"/>
        <d v="2023-03-16T11:29:41"/>
        <d v="2023-03-17T09:38:49"/>
        <d v="2023-03-17T09:50:13"/>
        <d v="2023-03-17T09:55:49"/>
        <d v="2023-03-17T10:13:14"/>
        <d v="2023-03-17T10:24:05"/>
        <d v="2023-03-17T10:49:27"/>
        <d v="2023-03-17T11:09:12"/>
        <d v="2023-03-17T12:00:03"/>
        <d v="2023-03-17T12:36:04"/>
        <d v="2023-03-17T12:39:26"/>
        <d v="2023-03-17T12:40:39"/>
        <d v="2023-03-17T13:31:47"/>
        <d v="2023-03-17T13:39:50"/>
        <d v="2023-03-17T13:47:58"/>
        <d v="2023-03-17T14:36:09"/>
        <d v="2023-03-17T15:32:21"/>
        <d v="2023-03-17T15:56:18"/>
        <d v="2023-03-17T16:06:45"/>
        <d v="2023-03-17T16:14:38"/>
        <d v="2023-03-17T16:21:12"/>
        <d v="2023-03-17T16:26:41"/>
        <d v="2023-03-17T16:28:26"/>
        <d v="2023-03-17T16:30:39"/>
        <d v="2023-03-17T16:32:42"/>
        <d v="2023-03-17T16:36:07"/>
        <d v="2023-03-18T09:06:03"/>
        <d v="2023-03-18T10:18:53"/>
        <d v="2023-03-18T10:57:37"/>
        <d v="2023-03-18T11:02:27"/>
        <d v="2023-03-18T13:34:55"/>
        <d v="2023-03-18T15:31:22"/>
        <d v="2023-03-18T16:02:40"/>
        <d v="2023-03-18T16:18:02"/>
        <d v="2023-03-18T16:44:43"/>
        <d v="2023-03-19T14:40:38"/>
        <d v="2023-03-19T15:36:18"/>
        <d v="2023-03-19T15:39:11"/>
        <d v="2023-03-19T15:44:04"/>
        <d v="2023-03-19T15:48:49"/>
        <d v="2023-03-19T15:51:29"/>
        <d v="2023-03-19T15:54:31"/>
        <d v="2023-03-19T15:58:13"/>
        <d v="2023-03-19T16:02:48"/>
        <d v="2023-03-19T16:05:34"/>
        <d v="2023-03-19T16:07:35"/>
        <d v="2023-03-19T16:38:21"/>
        <d v="2023-03-20T09:57:22"/>
        <d v="2023-03-20T10:02:14"/>
        <d v="2023-03-20T10:30:57"/>
        <d v="2023-03-20T11:08:25"/>
        <d v="2023-03-20T11:11:49"/>
        <d v="2023-03-20T11:13:09"/>
        <d v="2023-03-20T11:34:27"/>
        <d v="2023-03-20T11:38:16"/>
        <d v="2023-03-20T11:45:49"/>
        <d v="2023-03-20T11:49:15"/>
        <d v="2023-03-20T11:51:44"/>
        <d v="2023-03-20T12:02:46"/>
        <d v="2023-03-20T12:10:23"/>
        <d v="2023-03-20T12:11:51"/>
        <d v="2023-03-20T12:13:24"/>
        <d v="2023-03-20T12:14:52"/>
        <d v="2023-03-20T13:48:30"/>
        <d v="2023-03-20T15:43:17"/>
        <d v="2023-03-20T16:06:03"/>
        <d v="2023-03-20T16:07:08"/>
        <d v="2023-03-20T16:09:47"/>
        <d v="2023-03-20T16:12:14"/>
        <d v="2023-03-20T16:13:34"/>
        <d v="2023-03-20T16:15:16"/>
        <d v="2023-03-20T16:24:29"/>
        <d v="2023-03-20T16:44:00"/>
        <d v="2023-03-20T16:44:58"/>
        <d v="2023-03-20T16:54:40"/>
        <d v="2023-03-20T16:55:52"/>
        <d v="2023-03-20T16:57:19"/>
        <d v="2023-03-21T09:39:58"/>
        <d v="2023-03-21T11:43:26"/>
        <d v="2023-03-21T11:57:23"/>
        <d v="2023-03-21T12:03:44"/>
        <d v="2023-03-21T12:19:33"/>
        <d v="2023-03-21T12:39:53"/>
        <d v="2023-03-21T12:41:13"/>
        <d v="2023-03-21T12:43:00"/>
        <d v="2023-03-21T12:45:13"/>
        <d v="2023-03-21T12:46:03"/>
        <d v="2023-03-21T12:47:07"/>
        <d v="2023-03-21T12:57:16"/>
        <d v="2023-03-21T12:58:31"/>
        <d v="2023-03-21T13:41:29"/>
        <d v="2023-03-21T13:43:00"/>
        <d v="2023-03-21T14:25:14"/>
        <d v="2023-03-21T14:27:15"/>
        <d v="2023-03-21T15:08:42"/>
        <d v="2023-03-21T15:40:29"/>
        <d v="2023-03-21T16:22:31"/>
        <d v="2023-03-21T17:16:03"/>
        <d v="2023-03-21T17:18:20"/>
        <d v="2023-03-21T17:19:36"/>
        <d v="2023-03-21T17:21:51"/>
        <d v="2023-03-22T09:08:33"/>
        <d v="2023-03-22T10:18:36"/>
        <d v="2023-03-22T10:30:11"/>
        <d v="2023-03-22T10:32:32"/>
        <d v="2023-03-22T10:41:50"/>
        <d v="2023-03-22T10:44:40"/>
        <d v="2023-03-22T10:50:34"/>
        <d v="2023-03-22T10:52:13"/>
        <d v="2023-03-22T10:53:42"/>
        <d v="2023-03-22T11:40:33"/>
        <d v="2023-03-22T11:41:45"/>
        <d v="2023-03-22T11:43:18"/>
        <d v="2023-03-22T11:45:30"/>
        <d v="2023-03-22T11:47:12"/>
        <d v="2023-03-22T11:48:40"/>
        <d v="2023-03-22T12:04:51"/>
        <d v="2023-03-22T12:14:38"/>
        <d v="2023-03-22T12:16:10"/>
        <d v="2023-03-22T12:17:41"/>
        <d v="2023-03-22T12:32:47"/>
        <d v="2023-03-22T13:52:54"/>
        <d v="2023-03-22T15:46:11"/>
        <d v="2023-03-22T16:06:36"/>
        <d v="2023-03-22T16:08:40"/>
        <d v="2023-03-22T16:12:37"/>
        <d v="2023-03-22T16:16:58"/>
        <d v="2023-03-22T16:24:26"/>
        <d v="2023-03-22T16:25:38"/>
        <d v="2023-03-22T16:29:12"/>
        <d v="2023-03-22T16:43:57"/>
        <d v="2023-03-22T16:46:21"/>
        <d v="2023-03-22T16:50:00"/>
        <d v="2023-03-22T16:58:15"/>
        <d v="2023-03-22T17:09:51"/>
        <d v="2023-03-23T09:01:46"/>
        <d v="2023-03-23T09:19:59"/>
        <d v="2023-03-23T09:52:06"/>
        <d v="2023-03-23T10:01:23"/>
        <d v="2023-03-23T12:26:47"/>
        <d v="2023-03-23T12:30:35"/>
        <d v="2023-03-23T12:38:07"/>
        <d v="2023-03-23T12:43:32"/>
        <d v="2023-03-23T12:45:45"/>
        <d v="2023-03-23T12:47:36"/>
        <d v="2023-03-23T13:02:10"/>
        <d v="2023-03-23T13:04:14"/>
        <d v="2023-03-23T13:05:19"/>
        <d v="2023-03-23T13:06:50"/>
        <d v="2023-03-23T13:08:23"/>
        <d v="2023-03-23T13:10:46"/>
        <d v="2023-03-23T13:12:59"/>
        <d v="2023-03-23T13:15:51"/>
        <d v="2023-03-23T13:17:14"/>
        <d v="2023-03-23T14:57:42"/>
        <d v="2023-03-23T15:13:10"/>
        <d v="2023-03-23T15:54:20"/>
        <d v="2023-03-23T15:57:53"/>
        <d v="2023-03-23T16:44:15"/>
        <d v="2023-03-23T16:45:09"/>
        <d v="2023-03-23T16:45:52"/>
        <d v="2023-03-23T16:52:43"/>
        <d v="2023-03-23T16:56:44"/>
        <d v="2023-03-24T09:23:29"/>
        <d v="2023-03-24T10:13:05"/>
        <d v="2023-03-24T10:54:33"/>
        <d v="2023-03-24T11:09:16"/>
        <d v="2023-03-24T11:52:41"/>
        <d v="2023-03-24T13:04:26"/>
        <d v="2023-03-24T13:05:25"/>
        <d v="2023-03-24T13:07:12"/>
        <d v="2023-03-24T14:42:59"/>
        <d v="2023-03-24T15:01:00"/>
        <d v="2023-03-24T15:03:21"/>
        <d v="2023-03-24T15:21:57"/>
        <d v="2023-03-24T15:24:05"/>
        <d v="2023-03-24T15:46:48"/>
        <d v="2023-03-24T16:03:34"/>
        <d v="2023-03-24T16:22:06"/>
        <d v="2023-03-24T16:53:35"/>
        <d v="2023-03-24T16:59:54"/>
        <d v="2023-03-24T17:01:22"/>
        <d v="2023-03-24T17:07:37"/>
        <d v="2023-03-24T17:12:28"/>
        <d v="2023-03-24T17:14:12"/>
        <d v="2023-03-24T17:14:56"/>
        <d v="2023-03-24T17:16:15"/>
        <d v="2023-03-24T17:18:14"/>
        <d v="2023-03-25T10:10:18"/>
        <d v="2023-03-25T10:16:37"/>
        <d v="2023-03-25T11:06:45"/>
        <d v="2023-03-25T11:07:49"/>
        <d v="2023-03-25T11:11:21"/>
        <d v="2023-03-25T12:23:07"/>
        <d v="2023-03-25T12:29:01"/>
        <d v="2023-03-25T12:30:05"/>
        <d v="2023-03-25T12:31:12"/>
        <d v="2023-03-25T12:51:41"/>
        <d v="2023-03-25T15:17:05"/>
        <d v="2023-03-25T16:26:54"/>
        <d v="2023-03-25T17:11:22"/>
        <d v="2023-03-25T17:12:50"/>
        <d v="2023-03-25T18:18:17"/>
        <d v="2023-03-25T18:20:04"/>
        <d v="2023-03-25T18:22:33"/>
        <d v="2023-03-25T18:24:55"/>
        <d v="2023-03-26T09:29:04"/>
        <d v="2023-03-26T09:30:06"/>
        <d v="2023-03-26T15:22:07"/>
        <d v="2023-03-26T15:24:15"/>
        <d v="2023-03-26T15:26:54"/>
        <d v="2023-03-26T15:30:06"/>
        <d v="2023-03-26T16:01:44"/>
        <d v="2023-03-26T16:04:57"/>
        <d v="2023-03-26T16:07:43"/>
        <d v="2023-03-26T16:43:45"/>
        <d v="2023-03-26T17:12:55"/>
        <d v="2023-03-26T17:15:12"/>
        <d v="2023-03-26T17:16:33"/>
        <d v="2023-03-27T09:52:37"/>
        <d v="2023-03-27T11:31:46"/>
        <d v="2023-03-27T11:50:30"/>
        <d v="2023-03-27T12:58:25"/>
        <d v="2023-03-27T13:15:21"/>
        <d v="2023-03-27T13:23:46"/>
        <d v="2023-03-27T14:02:38"/>
        <d v="2023-03-27T15:05:02"/>
        <d v="2023-03-27T15:10:32"/>
        <d v="2023-03-27T15:23:14"/>
        <d v="2023-03-27T15:32:35"/>
        <d v="2023-03-27T15:45:36"/>
        <d v="2023-03-27T16:29:35"/>
        <d v="2023-03-27T16:40:44"/>
        <d v="2023-03-27T16:45:57"/>
        <d v="2023-03-27T16:50:59"/>
        <d v="2023-03-27T17:05:03"/>
        <d v="2023-03-27T17:08:44"/>
        <d v="2023-03-27T17:14:33"/>
        <d v="2023-03-27T18:20:26"/>
        <d v="2023-03-28T08:39:24"/>
        <d v="2023-03-28T10:26:59"/>
        <d v="2023-03-28T10:30:23"/>
        <d v="2023-03-28T10:40:18"/>
        <d v="2023-03-28T11:08:33"/>
        <d v="2023-03-28T11:11:54"/>
        <d v="2023-03-28T11:35:07"/>
        <d v="2023-03-28T11:36:41"/>
        <d v="2023-03-28T11:37:58"/>
        <d v="2023-03-28T11:39:04"/>
        <d v="2023-03-28T11:49:05"/>
        <d v="2023-03-28T11:50:10"/>
        <d v="2023-03-28T13:06:32"/>
        <d v="2023-03-28T13:07:31"/>
        <d v="2023-03-28T13:08:35"/>
        <d v="2023-03-28T13:26:50"/>
        <d v="2023-03-28T13:28:28"/>
        <d v="2023-03-28T14:37:21"/>
        <d v="2023-03-28T15:00:12"/>
        <d v="2023-03-28T15:11:20"/>
        <d v="2023-03-28T16:26:48"/>
        <d v="2023-03-28T16:58:20"/>
        <d v="2023-03-28T16:59:57"/>
        <d v="2023-03-28T17:02:22"/>
        <d v="2023-03-28T17:09:12"/>
        <d v="2023-03-28T17:09:44"/>
        <d v="2023-03-28T17:11:44"/>
        <d v="2023-03-28T17:12:29"/>
        <d v="2023-03-28T17:13:50"/>
        <d v="2023-03-28T17:15:14"/>
        <d v="2023-03-28T17:16:21"/>
        <d v="2023-03-28T17:24:12"/>
        <d v="2023-03-29T08:45:54"/>
        <d v="2023-03-29T09:02:17"/>
        <d v="2023-03-29T11:26:52"/>
        <d v="2023-03-29T12:06:30"/>
        <d v="2023-03-29T12:10:36"/>
        <d v="2023-03-29T12:40:34"/>
        <d v="2023-03-29T12:53:56"/>
        <d v="2023-03-29T15:02:26"/>
        <d v="2023-03-29T15:57:11"/>
        <d v="2023-03-29T15:57:44"/>
        <d v="2023-03-29T15:59:38"/>
        <d v="2023-03-29T16:02:12"/>
        <d v="2023-03-29T16:02:15"/>
        <d v="2023-03-29T16:06:17"/>
        <d v="2023-03-29T16:13:33"/>
        <d v="2023-03-29T16:18:44"/>
        <d v="2023-03-29T16:39:47"/>
        <d v="2023-03-30T09:51:35"/>
        <d v="2023-03-30T11:22:16"/>
        <d v="2023-03-30T11:47:49"/>
        <d v="2023-03-30T12:21:25"/>
        <d v="2023-03-30T12:22:44"/>
        <d v="2023-03-30T12:26:22"/>
        <d v="2023-03-30T12:29:10"/>
        <d v="2023-03-30T12:35:55"/>
        <d v="2023-03-30T12:36:51"/>
        <d v="2023-03-30T13:07:59"/>
        <d v="2023-03-30T13:09:30"/>
        <d v="2023-03-30T13:17:57"/>
        <d v="2023-03-30T13:19:17"/>
        <d v="2023-03-30T13:20:39"/>
        <d v="2023-03-30T13:30:09"/>
        <d v="2023-03-30T13:57:53"/>
        <d v="2023-03-30T14:01:56"/>
        <d v="2023-03-30T14:25:40"/>
        <d v="2023-03-30T14:41:18"/>
        <d v="2023-03-30T15:31:58"/>
        <d v="2023-03-30T15:36:31"/>
        <d v="2023-03-30T16:26:40"/>
        <d v="2023-03-30T16:28:47"/>
        <d v="2023-03-30T16:34:38"/>
        <d v="2023-03-30T16:39:09"/>
        <d v="2023-03-30T16:46:38"/>
        <d v="2023-03-30T16:49:05"/>
        <d v="2023-03-30T17:01:45"/>
        <d v="2023-03-30T17:05:34"/>
        <d v="2023-03-30T17:22:33"/>
        <d v="2023-03-30T17:30:12"/>
        <d v="2023-03-30T17:35:56"/>
        <d v="2023-03-31T09:34:54"/>
        <d v="2023-03-31T10:05:08"/>
        <d v="2023-03-31T10:06:36"/>
        <d v="2023-03-31T10:15:25"/>
        <d v="2023-03-31T11:38:10"/>
        <d v="2023-03-31T11:41:51"/>
        <d v="2023-03-31T11:43:35"/>
        <d v="2023-03-31T11:48:23"/>
        <d v="2023-03-31T11:50:15"/>
        <d v="2023-03-31T12:02:24"/>
        <d v="2023-03-31T12:09:58"/>
        <d v="2023-03-31T12:52:58"/>
        <d v="2023-03-31T13:00:14"/>
        <d v="2023-03-31T13:08:15"/>
        <d v="2023-03-31T13:13:27"/>
        <d v="2023-03-31T13:17:43"/>
        <d v="2023-03-31T13:20:19"/>
        <d v="2023-03-31T13:29:14"/>
        <d v="2023-03-31T14:30:26"/>
        <d v="2023-03-31T15:54:28"/>
        <d v="2023-03-31T15:55:33"/>
        <d v="2023-03-31T16:10:59"/>
        <d v="2023-03-31T16:31:27"/>
      </sharedItems>
      <fieldGroup par="15" base="0">
        <rangePr groupBy="months" startDate="2020-01-01T16:32:02" endDate="2023-03-31T16:31:27"/>
        <groupItems count="14">
          <s v="&lt;1/01/2020"/>
          <s v="Ene"/>
          <s v="Feb"/>
          <s v="Mar"/>
          <s v="Abr"/>
          <s v="May"/>
          <s v="Jun"/>
          <s v="Jul"/>
          <s v="Ago"/>
          <s v="Set"/>
          <s v="Oct"/>
          <s v="Nov"/>
          <s v="Dic"/>
          <s v="&gt;31/03/2023"/>
        </groupItems>
      </fieldGroup>
    </cacheField>
    <cacheField name="Sede" numFmtId="0">
      <sharedItems containsBlank="1" count="14">
        <s v="San Antonio"/>
        <s v="Corona del Fraile"/>
        <s v="Cañete"/>
        <s v="Cusco I"/>
        <s v="Cusco II"/>
        <s v="Chiclayo"/>
        <s v="Lambayeque"/>
        <s v="Chimbote "/>
        <s v="Chimbote"/>
        <s v="Pisco"/>
        <m u="1"/>
        <s v="Junin" u="1"/>
        <s v="Ancash" u="1"/>
        <s v="Lima" u="1"/>
      </sharedItems>
    </cacheField>
    <cacheField name="Núm. de Caso" numFmtId="0">
      <sharedItems/>
    </cacheField>
    <cacheField name="Titulo" numFmtId="0">
      <sharedItems/>
    </cacheField>
    <cacheField name="Tipo de Caso" numFmtId="0">
      <sharedItems count="1">
        <s v="Atencion al Cliente"/>
      </sharedItems>
    </cacheField>
    <cacheField name="Tipo" numFmtId="0">
      <sharedItems containsBlank="1" count="4">
        <s v="Requerimiento"/>
        <s v="Reclamo / Queja"/>
        <s v="Consulta"/>
        <m u="1"/>
      </sharedItems>
    </cacheField>
    <cacheField name="Estado" numFmtId="0">
      <sharedItems count="8">
        <s v="Cerrada"/>
        <s v="Cerrado - No Procede"/>
        <s v="Abierta"/>
        <s v="No Procede"/>
        <s v="En progreso"/>
        <s v="Esperando respuesta"/>
        <s v="Asignado para Atencion"/>
        <s v="Por Crear Sgte Actividad"/>
      </sharedItems>
    </cacheField>
    <cacheField name="SubCategoria Detalle" numFmtId="0">
      <sharedItems containsBlank="1" count="58">
        <s v="Certificado de Uso"/>
        <s v="Direc. Domiciliaria Correspondencia Email Telef Celular Fijo"/>
        <m/>
        <s v="Copia de Contrato"/>
        <s v="Floreros"/>
        <s v="Copia de Estado de Cuenta"/>
        <s v="Copia de Contrato - Constancia de Ubicacion - Constancia de Sepultura"/>
        <s v="Traslado interno / Traslado externo"/>
        <s v="Uso de Espacio NF"/>
        <s v="Compra de Lapida"/>
        <s v="Reprogramacion de Cuotas"/>
        <s v="Repintado de Lapida sin Garantia"/>
        <s v="Construccion de Mausoleo"/>
        <s v="Instalacion de Lapida"/>
        <s v="Podado Riego Nivelacion Cmb.Grass Limpieza Refaccion Repintado Fumigacion Filtracion Cmb.Luna"/>
        <s v="Instalacion de Placa"/>
        <s v="Cambio Titularidad con Deuda"/>
        <s v="Flores / Jardineras / Lapida / Fotografia"/>
        <s v="Modificacion de datos en Lapida por error"/>
        <s v="Copia de Boleta de Ventas"/>
        <s v="Lapida Rota"/>
        <s v="Venta de Floreros"/>
        <s v="Arreglo Floral"/>
        <s v="Autorizacion de Ingreso"/>
        <s v="Cambio de Codigo de Sepultura"/>
        <s v="Cambio de Enchape"/>
        <s v="Lapida por Deuda"/>
        <s v="Lapida por Formato"/>
        <s v="Libro de Condolencias"/>
        <s v="Transmision de Responso"/>
        <s v="Modificacion de Datos a Solicitud del Cliente"/>
        <s v="Cambio de Titularidad Sin Deuda"/>
        <s v="Horario de Atencion"/>
        <s v="Uso de Espacio NF no Paso Periodo de Carencia"/>
        <s v="Cambio de Floreros"/>
        <s v="Espera en Servicio - Responso inadecuado"/>
        <s v="Atencion del Consejero"/>
        <s v="Enchape de Mausoleo"/>
        <s v="El Padre llego tarde/Cruce de Horarios/El Coro no se pressento/Limpieza/Alquiler de Sillas o Toldo"/>
        <s v="Horario misa /Presentacion de coro /Alquiler de Sillas o Toldo"/>
        <s v="Ubicación de espacio"/>
        <s v="Recepción de documentos"/>
        <s v="Información incompleta / Horario de atención incorrecto / Terminos y condiciones ambiguas"/>
        <s v="Venta de flores"/>
        <s v="Entrega de contrato"/>
        <s v="Devolución de garantia"/>
        <s v="Generación de codigo CIP"/>
        <s v="Cobro de mora"/>
        <s v="Alquiler de toldo"/>
        <s v="Reactivación de contrato"/>
        <s v="Alquiler de plegaria"/>
        <s v="Pago de FOMA"/>
        <s v="Resolución contrato"/>
        <s v="Resolucion de contrato sin devolucion"/>
        <s v="Asignación de segundo titular"/>
        <s v="Constancia de ubicación"/>
        <s v="Constancia de sepultura"/>
        <s v="Misa/Alquiler toldo/Florero" u="1"/>
      </sharedItems>
    </cacheField>
    <cacheField name="Asignado a" numFmtId="0">
      <sharedItems/>
    </cacheField>
    <cacheField name="Fuente Reclamo" numFmtId="0">
      <sharedItems containsBlank="1"/>
    </cacheField>
    <cacheField name="Libro de Reclamaciones" numFmtId="0">
      <sharedItems count="2">
        <s v="No"/>
        <s v="Si"/>
      </sharedItems>
    </cacheField>
    <cacheField name="Estado de Atención" numFmtId="0">
      <sharedItems containsBlank="1" count="3">
        <m/>
        <s v="En Plazo"/>
        <s v="Vencido"/>
      </sharedItems>
    </cacheField>
    <cacheField name="Año" numFmtId="0">
      <sharedItems containsSemiMixedTypes="0" containsString="0" containsNumber="1" containsInteger="1" minValue="2020" maxValue="2023" count="4">
        <n v="2020"/>
        <n v="2021"/>
        <n v="2022"/>
        <n v="2023"/>
      </sharedItems>
    </cacheField>
    <cacheField name="Mes" numFmtId="0">
      <sharedItems containsSemiMixedTypes="0" containsString="0" containsNumber="1" containsInteger="1" minValue="1" maxValue="12" count="12">
        <n v="1"/>
        <n v="2"/>
        <n v="3"/>
        <n v="4"/>
        <n v="5"/>
        <n v="8"/>
        <n v="9"/>
        <n v="10"/>
        <n v="11"/>
        <n v="12"/>
        <n v="6"/>
        <n v="7"/>
      </sharedItems>
    </cacheField>
    <cacheField name="Trimestres" numFmtId="0" databaseField="0">
      <fieldGroup base="0">
        <rangePr groupBy="quarters" startDate="2020-01-01T16:32:02" endDate="2023-03-31T16:31:27"/>
        <groupItems count="6">
          <s v="&lt;1/01/2020"/>
          <s v="Trim.1"/>
          <s v="Trim.2"/>
          <s v="Trim.3"/>
          <s v="Trim.4"/>
          <s v="&gt;31/03/2023"/>
        </groupItems>
      </fieldGroup>
    </cacheField>
    <cacheField name="Años" numFmtId="0" databaseField="0">
      <fieldGroup base="0">
        <rangePr groupBy="years" startDate="2020-01-01T16:32:02" endDate="2023-03-31T16:31:27"/>
        <groupItems count="6">
          <s v="&lt;1/01/2020"/>
          <s v="2020"/>
          <s v="2021"/>
          <s v="2022"/>
          <s v="2023"/>
          <s v="&gt;31/03/2023"/>
        </groupItems>
      </fieldGroup>
    </cacheField>
  </cacheFields>
  <extLst>
    <ext xmlns:x14="http://schemas.microsoft.com/office/spreadsheetml/2009/9/main" uri="{725AE2AE-9491-48be-B2B4-4EB974FC3084}">
      <x14:pivotCacheDefinition pivotCacheId="4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uis Rojas Crisostomo" refreshedDate="45075.508610532408" backgroundQuery="1" createdVersion="8" refreshedVersion="8" minRefreshableVersion="3" recordCount="0" supportSubquery="1" supportAdvancedDrill="1" xr:uid="{DFA83674-A4B3-4159-9BEA-55E009E77A5A}">
  <cacheSource type="external" connectionId="1"/>
  <cacheFields count="6">
    <cacheField name="[Tabla2].[Fecha de creación (año)].[Fecha de creación (año)]" caption="Fecha de creación (año)" numFmtId="0" hierarchy="14" level="1">
      <sharedItems containsSemiMixedTypes="0" containsNonDate="0" containsString="0"/>
    </cacheField>
    <cacheField name="[Measures].[Recuento de SubCategoria Detalle]" caption="Recuento de SubCategoria Detalle" numFmtId="0" hierarchy="21" level="32767"/>
    <cacheField name="[Tabla2].[SubCategoria Detalle].[SubCategoria Detalle]" caption="SubCategoria Detalle" numFmtId="0" hierarchy="7" level="1">
      <sharedItems count="47">
        <s v="ACTUALIZACIÓN DE DATOS"/>
        <s v="Alquiler de plegaria"/>
        <s v="Alquiler de toldo"/>
        <s v="Asignación de segundo titular"/>
        <s v="Cambio de Titularidad Con Deuda"/>
        <s v="Cambio de Titularidad Sin Deuda"/>
        <s v="Cambio Titularidad con Deuda"/>
        <s v="Certificado de Uso"/>
        <s v="Compra de Lapida"/>
        <s v="Constancia de sepultura"/>
        <s v="Constancia de ubicación"/>
        <s v="Construccion de Mausoleo"/>
        <s v="Copia de Boleta de Ventas"/>
        <s v="Copia de Contrato"/>
        <s v="Copia de Contrato - Constancia de Ubicacion - Constancia de Sepultura"/>
        <s v="Copia de Estado de Cuenta"/>
        <s v="CUOTA"/>
        <s v="Devolución de garantia"/>
        <s v="Direc. Domiciliaria Correspondencia Email Telef Celular Fijo"/>
        <s v="Entrega de contrato"/>
        <s v="ESTADO DE CUENTA"/>
        <s v="Floreros"/>
        <s v="GENERACIÓN CODIGO CIP"/>
        <s v="Generación de codigo CIP"/>
        <s v="Instalacion de Lapida"/>
        <s v="MANTENIMEINTO DE LAPIDAS"/>
        <s v="MANTENIMEITNO DE LAPIDAS"/>
        <s v="Modificacion de Datos a Solicitud del Cliente"/>
        <s v="Pago de CUOTA"/>
        <s v="Pago de FOMA"/>
        <s v="Podado Riego Nivelacion Cmb.Grass Limpieza Refaccion Repintado Fumigacion Filtracion Cmb.Luna"/>
        <s v="Reactivación de contrato"/>
        <s v="Recepción de documentos"/>
        <s v="REGULARIZACIÓN DOCUMENTARIA"/>
        <s v="Repintado de Lapida sin Garantia"/>
        <s v="Reprogramacion de Cuotas"/>
        <s v="Resolución contrato"/>
        <s v="Resolucion de contrato sin devolucion"/>
        <s v="SERVICIO DE INHUMACIÓN NF"/>
        <s v="Transmision de Responso"/>
        <s v="Traslado interno / Traslado externo"/>
        <s v="Ubicación de espacio"/>
        <s v="Uso de Espacio NF"/>
        <s v="Uso de Espacio NF no Paso Periodo de Carencia"/>
        <s v="Venta de Floreros"/>
        <s v="Venta de flores"/>
        <s v="VENTA DE LAPIDAS"/>
      </sharedItems>
    </cacheField>
    <cacheField name="[Tabla2].[Tipo].[Tipo]" caption="Tipo" numFmtId="0" hierarchy="5" level="1">
      <sharedItems containsSemiMixedTypes="0" containsNonDate="0" containsString="0"/>
    </cacheField>
    <cacheField name="[Tabla2].[Mes].[Mes]" caption="Mes" numFmtId="0" hierarchy="13" level="1">
      <sharedItems containsSemiMixedTypes="0" containsString="0" containsNumber="1" containsInteger="1" minValue="1" maxValue="4" count="4">
        <n v="1"/>
        <n v="2"/>
        <n v="3"/>
        <n v="4"/>
      </sharedItems>
      <extLst>
        <ext xmlns:x15="http://schemas.microsoft.com/office/spreadsheetml/2010/11/main" uri="{4F2E5C28-24EA-4eb8-9CBF-B6C8F9C3D259}">
          <x15:cachedUniqueNames>
            <x15:cachedUniqueName index="0" name="[Tabla2].[Mes].&amp;[1]"/>
            <x15:cachedUniqueName index="1" name="[Tabla2].[Mes].&amp;[2]"/>
            <x15:cachedUniqueName index="2" name="[Tabla2].[Mes].&amp;[3]"/>
            <x15:cachedUniqueName index="3" name="[Tabla2].[Mes].&amp;[4]"/>
          </x15:cachedUniqueNames>
        </ext>
      </extLst>
    </cacheField>
    <cacheField name="[Tabla2].[Sede].[Sede]" caption="Sede" numFmtId="0" hierarchy="1" level="1">
      <sharedItems containsSemiMixedTypes="0" containsNonDate="0" containsString="0"/>
    </cacheField>
  </cacheFields>
  <cacheHierarchies count="22">
    <cacheHierarchy uniqueName="[Tabla2].[Fecha de creación]" caption="Fecha de creación" attribute="1" time="1" defaultMemberUniqueName="[Tabla2].[Fecha de creación].[All]" allUniqueName="[Tabla2].[Fecha de creación].[All]" dimensionUniqueName="[Tabla2]" displayFolder="" count="2" memberValueDatatype="7" unbalanced="0"/>
    <cacheHierarchy uniqueName="[Tabla2].[Sede]" caption="Sede" attribute="1" defaultMemberUniqueName="[Tabla2].[Sede].[All]" allUniqueName="[Tabla2].[Sede].[All]" dimensionUniqueName="[Tabla2]" displayFolder="" count="2" memberValueDatatype="130" unbalanced="0">
      <fieldsUsage count="2">
        <fieldUsage x="-1"/>
        <fieldUsage x="5"/>
      </fieldsUsage>
    </cacheHierarchy>
    <cacheHierarchy uniqueName="[Tabla2].[Núm. de Caso]" caption="Núm. de Caso" attribute="1" defaultMemberUniqueName="[Tabla2].[Núm. de Caso].[All]" allUniqueName="[Tabla2].[Núm. de Caso].[All]" dimensionUniqueName="[Tabla2]" displayFolder="" count="0" memberValueDatatype="130" unbalanced="0"/>
    <cacheHierarchy uniqueName="[Tabla2].[Titulo]" caption="Titulo" attribute="1" defaultMemberUniqueName="[Tabla2].[Titulo].[All]" allUniqueName="[Tabla2].[Titulo].[All]" dimensionUniqueName="[Tabla2]" displayFolder="" count="0" memberValueDatatype="130" unbalanced="0"/>
    <cacheHierarchy uniqueName="[Tabla2].[Tipo de Caso]" caption="Tipo de Caso" attribute="1" defaultMemberUniqueName="[Tabla2].[Tipo de Caso].[All]" allUniqueName="[Tabla2].[Tipo de Caso].[All]" dimensionUniqueName="[Tabla2]" displayFolder="" count="0" memberValueDatatype="130" unbalanced="0"/>
    <cacheHierarchy uniqueName="[Tabla2].[Tipo]" caption="Tipo" attribute="1" defaultMemberUniqueName="[Tabla2].[Tipo].[All]" allUniqueName="[Tabla2].[Tipo].[All]" dimensionUniqueName="[Tabla2]" displayFolder="" count="2" memberValueDatatype="130" unbalanced="0">
      <fieldsUsage count="2">
        <fieldUsage x="-1"/>
        <fieldUsage x="3"/>
      </fieldsUsage>
    </cacheHierarchy>
    <cacheHierarchy uniqueName="[Tabla2].[Estado]" caption="Estado" attribute="1" defaultMemberUniqueName="[Tabla2].[Estado].[All]" allUniqueName="[Tabla2].[Estado].[All]" dimensionUniqueName="[Tabla2]" displayFolder="" count="0" memberValueDatatype="130" unbalanced="0"/>
    <cacheHierarchy uniqueName="[Tabla2].[SubCategoria Detalle]" caption="SubCategoria Detalle" attribute="1" defaultMemberUniqueName="[Tabla2].[SubCategoria Detalle].[All]" allUniqueName="[Tabla2].[SubCategoria Detalle].[All]" dimensionUniqueName="[Tabla2]" displayFolder="" count="2" memberValueDatatype="130" unbalanced="0">
      <fieldsUsage count="2">
        <fieldUsage x="-1"/>
        <fieldUsage x="2"/>
      </fieldsUsage>
    </cacheHierarchy>
    <cacheHierarchy uniqueName="[Tabla2].[Asignado a]" caption="Asignado a" attribute="1" defaultMemberUniqueName="[Tabla2].[Asignado a].[All]" allUniqueName="[Tabla2].[Asignado a].[All]" dimensionUniqueName="[Tabla2]" displayFolder="" count="0" memberValueDatatype="130" unbalanced="0"/>
    <cacheHierarchy uniqueName="[Tabla2].[Fuente Reclamo]" caption="Fuente Reclamo" attribute="1" defaultMemberUniqueName="[Tabla2].[Fuente Reclamo].[All]" allUniqueName="[Tabla2].[Fuente Reclamo].[All]" dimensionUniqueName="[Tabla2]" displayFolder="" count="0" memberValueDatatype="130" unbalanced="0"/>
    <cacheHierarchy uniqueName="[Tabla2].[Libro de Reclamaciones]" caption="Libro de Reclamaciones" attribute="1" defaultMemberUniqueName="[Tabla2].[Libro de Reclamaciones].[All]" allUniqueName="[Tabla2].[Libro de Reclamaciones].[All]" dimensionUniqueName="[Tabla2]" displayFolder="" count="0" memberValueDatatype="130" unbalanced="0"/>
    <cacheHierarchy uniqueName="[Tabla2].[Estado de Atención]" caption="Estado de Atención" attribute="1" defaultMemberUniqueName="[Tabla2].[Estado de Atención].[All]" allUniqueName="[Tabla2].[Estado de Atención].[All]" dimensionUniqueName="[Tabla2]" displayFolder="" count="0" memberValueDatatype="130" unbalanced="0"/>
    <cacheHierarchy uniqueName="[Tabla2].[Año]" caption="Año" attribute="1" defaultMemberUniqueName="[Tabla2].[Año].[All]" allUniqueName="[Tabla2].[Año].[All]" dimensionUniqueName="[Tabla2]" displayFolder="" count="0" memberValueDatatype="20" unbalanced="0"/>
    <cacheHierarchy uniqueName="[Tabla2].[Mes]" caption="Mes" attribute="1" defaultMemberUniqueName="[Tabla2].[Mes].[All]" allUniqueName="[Tabla2].[Mes].[All]" dimensionUniqueName="[Tabla2]" displayFolder="" count="2" memberValueDatatype="20" unbalanced="0">
      <fieldsUsage count="2">
        <fieldUsage x="-1"/>
        <fieldUsage x="4"/>
      </fieldsUsage>
    </cacheHierarchy>
    <cacheHierarchy uniqueName="[Tabla2].[Fecha de creación (año)]" caption="Fecha de creación (año)" attribute="1" defaultMemberUniqueName="[Tabla2].[Fecha de creación (año)].[All]" allUniqueName="[Tabla2].[Fecha de creación (año)].[All]" dimensionUniqueName="[Tabla2]" displayFolder="" count="2" memberValueDatatype="130" unbalanced="0">
      <fieldsUsage count="2">
        <fieldUsage x="-1"/>
        <fieldUsage x="0"/>
      </fieldsUsage>
    </cacheHierarchy>
    <cacheHierarchy uniqueName="[Tabla2].[Fecha de creación (trimestre)]" caption="Fecha de creación (trimestre)" attribute="1" defaultMemberUniqueName="[Tabla2].[Fecha de creación (trimestre)].[All]" allUniqueName="[Tabla2].[Fecha de creación (trimestre)].[All]" dimensionUniqueName="[Tabla2]" displayFolder="" count="0" memberValueDatatype="130" unbalanced="0"/>
    <cacheHierarchy uniqueName="[Tabla2].[Fecha de creación (mes)]" caption="Fecha de creación (mes)" attribute="1" defaultMemberUniqueName="[Tabla2].[Fecha de creación (mes)].[All]" allUniqueName="[Tabla2].[Fecha de creación (mes)].[All]" dimensionUniqueName="[Tabla2]" displayFolder="" count="2" memberValueDatatype="130" unbalanced="0"/>
    <cacheHierarchy uniqueName="[Tabla2].[Fecha de creación (índice de meses)]" caption="Fecha de creación (índice de meses)" attribute="1" defaultMemberUniqueName="[Tabla2].[Fecha de creación (índice de meses)].[All]" allUniqueName="[Tabla2].[Fecha de creación (índice de meses)].[All]" dimensionUniqueName="[Tabla2]" displayFolder="" count="0" memberValueDatatype="20" unbalanced="0" hidden="1"/>
    <cacheHierarchy uniqueName="[Measures].[__XL_Count Tabla2]" caption="__XL_Count Tabla2" measure="1" displayFolder="" measureGroup="Tabla2" count="0" hidden="1"/>
    <cacheHierarchy uniqueName="[Measures].[__No hay medidas definidas]" caption="__No hay medidas definidas" measure="1" displayFolder="" count="0" hidden="1"/>
    <cacheHierarchy uniqueName="[Measures].[Recuento de Núm. de Caso]" caption="Recuento de Núm. de Caso" measure="1" displayFolder="" measureGroup="Tabla2" count="0" hidden="1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Recuento de SubCategoria Detalle]" caption="Recuento de SubCategoria Detalle" measure="1" displayFolder="" measureGroup="Tabla2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2">
    <dimension measure="1" name="Measures" uniqueName="[Measures]" caption="Measures"/>
    <dimension name="Tabla2" uniqueName="[Tabla2]" caption="Tabla2"/>
  </dimensions>
  <measureGroups count="1">
    <measureGroup name="Tabla2" caption="Tabla2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0">
  <r>
    <x v="0"/>
    <x v="0"/>
    <n v="30"/>
    <m/>
    <m/>
    <m/>
    <m/>
    <m/>
    <m/>
    <m/>
    <m/>
    <m/>
    <m/>
    <m/>
    <n v="30"/>
  </r>
  <r>
    <x v="0"/>
    <x v="1"/>
    <m/>
    <m/>
    <m/>
    <m/>
    <m/>
    <m/>
    <n v="90"/>
    <m/>
    <m/>
    <m/>
    <m/>
    <m/>
    <n v="90"/>
  </r>
  <r>
    <x v="0"/>
    <x v="2"/>
    <n v="30"/>
    <n v="30"/>
    <n v="30"/>
    <m/>
    <n v="30"/>
    <m/>
    <m/>
    <m/>
    <m/>
    <m/>
    <m/>
    <m/>
    <n v="120"/>
  </r>
  <r>
    <x v="0"/>
    <x v="3"/>
    <n v="400"/>
    <m/>
    <m/>
    <m/>
    <m/>
    <m/>
    <m/>
    <m/>
    <m/>
    <m/>
    <m/>
    <m/>
    <n v="400"/>
  </r>
  <r>
    <x v="0"/>
    <x v="4"/>
    <m/>
    <m/>
    <m/>
    <m/>
    <m/>
    <m/>
    <n v="1050"/>
    <m/>
    <m/>
    <m/>
    <m/>
    <m/>
    <n v="1050"/>
  </r>
  <r>
    <x v="1"/>
    <x v="5"/>
    <n v="30"/>
    <m/>
    <m/>
    <m/>
    <m/>
    <m/>
    <m/>
    <m/>
    <m/>
    <m/>
    <m/>
    <m/>
    <n v="30"/>
  </r>
  <r>
    <x v="1"/>
    <x v="2"/>
    <n v="30"/>
    <n v="30"/>
    <m/>
    <n v="60"/>
    <n v="60"/>
    <n v="90"/>
    <m/>
    <m/>
    <m/>
    <m/>
    <m/>
    <m/>
    <n v="270"/>
  </r>
  <r>
    <x v="1"/>
    <x v="1"/>
    <n v="130"/>
    <n v="520"/>
    <n v="340"/>
    <n v="260"/>
    <n v="80"/>
    <n v="290"/>
    <n v="420"/>
    <m/>
    <m/>
    <m/>
    <m/>
    <m/>
    <n v="2040"/>
  </r>
  <r>
    <x v="2"/>
    <x v="0"/>
    <m/>
    <n v="10"/>
    <n v="10"/>
    <m/>
    <m/>
    <n v="20"/>
    <n v="10"/>
    <m/>
    <m/>
    <m/>
    <m/>
    <m/>
    <n v="50"/>
  </r>
  <r>
    <x v="2"/>
    <x v="5"/>
    <n v="30"/>
    <m/>
    <m/>
    <n v="30"/>
    <m/>
    <m/>
    <m/>
    <m/>
    <m/>
    <m/>
    <m/>
    <m/>
    <n v="60"/>
  </r>
  <r>
    <x v="2"/>
    <x v="6"/>
    <m/>
    <m/>
    <m/>
    <m/>
    <m/>
    <n v="100"/>
    <m/>
    <m/>
    <m/>
    <m/>
    <m/>
    <m/>
    <n v="100"/>
  </r>
  <r>
    <x v="2"/>
    <x v="2"/>
    <n v="30"/>
    <n v="60"/>
    <m/>
    <m/>
    <n v="60"/>
    <m/>
    <n v="30"/>
    <m/>
    <m/>
    <m/>
    <m/>
    <m/>
    <n v="180"/>
  </r>
  <r>
    <x v="2"/>
    <x v="3"/>
    <m/>
    <n v="50"/>
    <n v="50"/>
    <n v="100"/>
    <m/>
    <m/>
    <m/>
    <m/>
    <m/>
    <m/>
    <m/>
    <m/>
    <n v="200"/>
  </r>
  <r>
    <x v="2"/>
    <x v="7"/>
    <m/>
    <m/>
    <m/>
    <m/>
    <n v="30"/>
    <n v="270"/>
    <m/>
    <m/>
    <m/>
    <m/>
    <m/>
    <m/>
    <n v="300"/>
  </r>
  <r>
    <x v="2"/>
    <x v="4"/>
    <m/>
    <m/>
    <m/>
    <m/>
    <m/>
    <m/>
    <n v="400"/>
    <m/>
    <m/>
    <m/>
    <m/>
    <m/>
    <n v="400"/>
  </r>
  <r>
    <x v="2"/>
    <x v="1"/>
    <n v="840"/>
    <n v="1330"/>
    <n v="2000"/>
    <n v="3110"/>
    <n v="1830"/>
    <n v="1740"/>
    <n v="760"/>
    <m/>
    <m/>
    <m/>
    <m/>
    <m/>
    <n v="11610"/>
  </r>
  <r>
    <x v="3"/>
    <x v="5"/>
    <n v="30"/>
    <m/>
    <m/>
    <m/>
    <m/>
    <n v="30"/>
    <m/>
    <m/>
    <m/>
    <m/>
    <m/>
    <m/>
    <n v="60"/>
  </r>
  <r>
    <x v="3"/>
    <x v="2"/>
    <n v="120"/>
    <m/>
    <m/>
    <m/>
    <m/>
    <m/>
    <m/>
    <m/>
    <m/>
    <m/>
    <m/>
    <m/>
    <n v="120"/>
  </r>
  <r>
    <x v="3"/>
    <x v="0"/>
    <n v="120"/>
    <n v="90"/>
    <n v="120"/>
    <n v="90"/>
    <n v="90"/>
    <n v="30"/>
    <m/>
    <m/>
    <m/>
    <m/>
    <m/>
    <m/>
    <n v="540"/>
  </r>
  <r>
    <x v="3"/>
    <x v="3"/>
    <n v="50"/>
    <n v="200"/>
    <n v="200"/>
    <n v="250"/>
    <n v="50"/>
    <m/>
    <n v="50"/>
    <m/>
    <m/>
    <m/>
    <m/>
    <m/>
    <n v="800"/>
  </r>
  <r>
    <x v="3"/>
    <x v="7"/>
    <n v="730"/>
    <n v="60"/>
    <n v="380"/>
    <n v="90"/>
    <n v="330"/>
    <n v="180"/>
    <n v="150"/>
    <m/>
    <m/>
    <m/>
    <m/>
    <m/>
    <n v="1920"/>
  </r>
  <r>
    <x v="3"/>
    <x v="4"/>
    <m/>
    <n v="400"/>
    <m/>
    <m/>
    <n v="1200"/>
    <m/>
    <n v="400"/>
    <m/>
    <m/>
    <m/>
    <m/>
    <m/>
    <n v="2000"/>
  </r>
  <r>
    <x v="3"/>
    <x v="1"/>
    <n v="1890"/>
    <n v="1730"/>
    <n v="2450"/>
    <n v="1720"/>
    <n v="2950"/>
    <n v="1770"/>
    <n v="1620"/>
    <m/>
    <m/>
    <m/>
    <m/>
    <m/>
    <n v="14130"/>
  </r>
  <r>
    <x v="4"/>
    <x v="8"/>
    <m/>
    <m/>
    <m/>
    <m/>
    <m/>
    <n v="50"/>
    <m/>
    <m/>
    <m/>
    <m/>
    <m/>
    <m/>
    <n v="50"/>
  </r>
  <r>
    <x v="4"/>
    <x v="9"/>
    <m/>
    <n v="9"/>
    <n v="3"/>
    <n v="6"/>
    <n v="30"/>
    <n v="21"/>
    <n v="15"/>
    <m/>
    <m/>
    <m/>
    <m/>
    <m/>
    <n v="84"/>
  </r>
  <r>
    <x v="4"/>
    <x v="5"/>
    <m/>
    <m/>
    <m/>
    <n v="30"/>
    <n v="60"/>
    <m/>
    <m/>
    <m/>
    <m/>
    <m/>
    <m/>
    <m/>
    <n v="90"/>
  </r>
  <r>
    <x v="4"/>
    <x v="3"/>
    <m/>
    <m/>
    <m/>
    <m/>
    <n v="150"/>
    <m/>
    <m/>
    <m/>
    <m/>
    <m/>
    <m/>
    <m/>
    <n v="150"/>
  </r>
  <r>
    <x v="4"/>
    <x v="0"/>
    <m/>
    <m/>
    <n v="40"/>
    <n v="30"/>
    <n v="60"/>
    <n v="90"/>
    <n v="90"/>
    <m/>
    <m/>
    <m/>
    <m/>
    <m/>
    <n v="310"/>
  </r>
  <r>
    <x v="4"/>
    <x v="2"/>
    <n v="90"/>
    <n v="120"/>
    <m/>
    <n v="60"/>
    <n v="90"/>
    <n v="30"/>
    <n v="90"/>
    <m/>
    <m/>
    <m/>
    <m/>
    <m/>
    <n v="480"/>
  </r>
  <r>
    <x v="4"/>
    <x v="7"/>
    <n v="30"/>
    <n v="320"/>
    <m/>
    <m/>
    <n v="230"/>
    <n v="90"/>
    <n v="130"/>
    <m/>
    <m/>
    <m/>
    <m/>
    <m/>
    <n v="800"/>
  </r>
  <r>
    <x v="4"/>
    <x v="4"/>
    <m/>
    <n v="1800"/>
    <m/>
    <m/>
    <n v="1800"/>
    <m/>
    <m/>
    <m/>
    <m/>
    <m/>
    <m/>
    <m/>
    <n v="3600"/>
  </r>
  <r>
    <x v="4"/>
    <x v="1"/>
    <n v="4120"/>
    <n v="4920"/>
    <n v="3270"/>
    <n v="4650"/>
    <n v="4510"/>
    <n v="4860"/>
    <n v="6550"/>
    <m/>
    <m/>
    <m/>
    <m/>
    <m/>
    <n v="32880"/>
  </r>
  <r>
    <x v="5"/>
    <x v="2"/>
    <m/>
    <n v="60"/>
    <n v="30"/>
    <n v="30"/>
    <n v="30"/>
    <m/>
    <m/>
    <m/>
    <m/>
    <m/>
    <m/>
    <m/>
    <n v="150"/>
  </r>
  <r>
    <x v="5"/>
    <x v="3"/>
    <m/>
    <m/>
    <n v="30"/>
    <n v="60"/>
    <n v="150"/>
    <m/>
    <m/>
    <m/>
    <m/>
    <m/>
    <m/>
    <m/>
    <n v="240"/>
  </r>
  <r>
    <x v="5"/>
    <x v="5"/>
    <m/>
    <n v="30.1"/>
    <n v="60"/>
    <n v="60"/>
    <m/>
    <n v="30"/>
    <n v="60"/>
    <m/>
    <m/>
    <m/>
    <m/>
    <m/>
    <n v="240.1"/>
  </r>
  <r>
    <x v="5"/>
    <x v="7"/>
    <n v="150"/>
    <n v="90"/>
    <n v="60"/>
    <n v="180"/>
    <n v="210"/>
    <n v="120"/>
    <n v="90"/>
    <m/>
    <m/>
    <m/>
    <m/>
    <m/>
    <n v="900"/>
  </r>
  <r>
    <x v="5"/>
    <x v="0"/>
    <n v="40"/>
    <n v="120"/>
    <n v="130"/>
    <n v="304"/>
    <n v="1086"/>
    <n v="90"/>
    <n v="300"/>
    <m/>
    <m/>
    <m/>
    <m/>
    <m/>
    <n v="2070"/>
  </r>
  <r>
    <x v="5"/>
    <x v="4"/>
    <m/>
    <m/>
    <n v="4950"/>
    <m/>
    <m/>
    <m/>
    <n v="2700"/>
    <m/>
    <m/>
    <m/>
    <m/>
    <m/>
    <n v="7650"/>
  </r>
  <r>
    <x v="5"/>
    <x v="10"/>
    <m/>
    <m/>
    <n v="10000"/>
    <n v="5000"/>
    <m/>
    <m/>
    <m/>
    <m/>
    <m/>
    <m/>
    <m/>
    <m/>
    <n v="15000"/>
  </r>
  <r>
    <x v="5"/>
    <x v="1"/>
    <n v="2660"/>
    <n v="1510"/>
    <n v="2970"/>
    <n v="3120"/>
    <n v="2370"/>
    <n v="2880"/>
    <n v="2210"/>
    <m/>
    <m/>
    <m/>
    <m/>
    <m/>
    <n v="17720"/>
  </r>
  <r>
    <x v="6"/>
    <x v="3"/>
    <m/>
    <m/>
    <n v="50"/>
    <n v="50"/>
    <m/>
    <m/>
    <m/>
    <m/>
    <m/>
    <m/>
    <m/>
    <m/>
    <n v="100"/>
  </r>
  <r>
    <x v="6"/>
    <x v="2"/>
    <n v="30"/>
    <m/>
    <n v="30"/>
    <m/>
    <n v="90"/>
    <m/>
    <n v="30"/>
    <m/>
    <m/>
    <m/>
    <m/>
    <m/>
    <n v="180"/>
  </r>
  <r>
    <x v="6"/>
    <x v="5"/>
    <m/>
    <n v="90"/>
    <n v="30"/>
    <n v="30"/>
    <m/>
    <m/>
    <n v="60"/>
    <m/>
    <m/>
    <m/>
    <m/>
    <m/>
    <n v="210"/>
  </r>
  <r>
    <x v="6"/>
    <x v="0"/>
    <n v="30"/>
    <n v="30"/>
    <n v="90"/>
    <n v="792"/>
    <n v="158"/>
    <n v="100"/>
    <m/>
    <m/>
    <m/>
    <m/>
    <m/>
    <m/>
    <n v="1200"/>
  </r>
  <r>
    <x v="6"/>
    <x v="4"/>
    <n v="250"/>
    <m/>
    <n v="400"/>
    <n v="3600"/>
    <m/>
    <n v="1200"/>
    <m/>
    <m/>
    <m/>
    <m/>
    <m/>
    <m/>
    <n v="5450"/>
  </r>
  <r>
    <x v="6"/>
    <x v="1"/>
    <n v="1390"/>
    <n v="1630"/>
    <n v="2560"/>
    <n v="2200"/>
    <n v="1650"/>
    <n v="1150"/>
    <n v="1700"/>
    <m/>
    <m/>
    <m/>
    <m/>
    <m/>
    <n v="12280"/>
  </r>
  <r>
    <x v="6"/>
    <x v="7"/>
    <n v="2890"/>
    <n v="4660"/>
    <n v="2330"/>
    <n v="3990"/>
    <n v="4980"/>
    <n v="3810"/>
    <n v="2400"/>
    <m/>
    <m/>
    <m/>
    <m/>
    <m/>
    <n v="25060"/>
  </r>
  <r>
    <x v="6"/>
    <x v="10"/>
    <n v="15000"/>
    <n v="65000"/>
    <n v="20000"/>
    <n v="5000"/>
    <n v="30000"/>
    <m/>
    <m/>
    <m/>
    <m/>
    <m/>
    <m/>
    <m/>
    <n v="135000"/>
  </r>
  <r>
    <x v="7"/>
    <x v="6"/>
    <m/>
    <m/>
    <m/>
    <m/>
    <n v="150"/>
    <m/>
    <m/>
    <m/>
    <m/>
    <m/>
    <m/>
    <m/>
    <n v="150"/>
  </r>
  <r>
    <x v="7"/>
    <x v="0"/>
    <n v="220"/>
    <n v="230"/>
    <n v="480"/>
    <n v="220"/>
    <n v="450"/>
    <n v="175"/>
    <n v="130"/>
    <m/>
    <m/>
    <m/>
    <m/>
    <m/>
    <n v="1905"/>
  </r>
  <r>
    <x v="7"/>
    <x v="2"/>
    <n v="450"/>
    <n v="420"/>
    <n v="270"/>
    <n v="240"/>
    <n v="150"/>
    <n v="210"/>
    <n v="180"/>
    <m/>
    <m/>
    <m/>
    <m/>
    <m/>
    <n v="1920"/>
  </r>
  <r>
    <x v="7"/>
    <x v="9"/>
    <n v="230"/>
    <n v="268"/>
    <n v="242"/>
    <n v="194"/>
    <n v="386"/>
    <n v="434"/>
    <n v="225"/>
    <m/>
    <m/>
    <m/>
    <m/>
    <m/>
    <n v="1979"/>
  </r>
  <r>
    <x v="7"/>
    <x v="5"/>
    <n v="270"/>
    <n v="270"/>
    <n v="450"/>
    <n v="210"/>
    <n v="240"/>
    <n v="390"/>
    <n v="180"/>
    <m/>
    <m/>
    <m/>
    <m/>
    <m/>
    <n v="2010"/>
  </r>
  <r>
    <x v="7"/>
    <x v="8"/>
    <n v="360"/>
    <n v="220"/>
    <n v="190"/>
    <n v="260"/>
    <n v="220"/>
    <n v="520"/>
    <n v="250"/>
    <m/>
    <m/>
    <m/>
    <m/>
    <m/>
    <n v="2020"/>
  </r>
  <r>
    <x v="7"/>
    <x v="3"/>
    <n v="400"/>
    <n v="600"/>
    <n v="300"/>
    <n v="400"/>
    <n v="750"/>
    <n v="550"/>
    <n v="600"/>
    <m/>
    <m/>
    <m/>
    <m/>
    <m/>
    <n v="3600"/>
  </r>
  <r>
    <x v="7"/>
    <x v="7"/>
    <n v="7900"/>
    <n v="3000"/>
    <n v="3570"/>
    <n v="2420"/>
    <n v="4980"/>
    <n v="4510"/>
    <n v="2660"/>
    <m/>
    <m/>
    <m/>
    <m/>
    <m/>
    <n v="29040"/>
  </r>
  <r>
    <x v="7"/>
    <x v="11"/>
    <n v="10000"/>
    <m/>
    <n v="2360"/>
    <m/>
    <n v="2550"/>
    <m/>
    <n v="19000"/>
    <m/>
    <m/>
    <m/>
    <m/>
    <m/>
    <n v="33910"/>
  </r>
  <r>
    <x v="7"/>
    <x v="4"/>
    <n v="14300"/>
    <n v="4550"/>
    <n v="4550"/>
    <n v="2600"/>
    <n v="5850"/>
    <n v="5850"/>
    <n v="2600"/>
    <m/>
    <m/>
    <m/>
    <m/>
    <m/>
    <n v="40300"/>
  </r>
  <r>
    <x v="7"/>
    <x v="10"/>
    <n v="23800"/>
    <n v="22600"/>
    <n v="22000"/>
    <m/>
    <n v="600"/>
    <n v="23800"/>
    <n v="1800"/>
    <m/>
    <m/>
    <m/>
    <m/>
    <m/>
    <n v="94600"/>
  </r>
  <r>
    <x v="7"/>
    <x v="1"/>
    <n v="28690"/>
    <n v="25400.199999999997"/>
    <n v="24260"/>
    <n v="21770"/>
    <n v="22020"/>
    <n v="25420"/>
    <n v="20430"/>
    <m/>
    <m/>
    <m/>
    <m/>
    <m/>
    <n v="167990.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">
  <r>
    <x v="0"/>
    <n v="460"/>
    <n v="30"/>
    <n v="30"/>
    <m/>
    <n v="30"/>
    <m/>
    <n v="1140"/>
    <n v="370"/>
    <n v="410"/>
    <n v="370"/>
    <m/>
    <m/>
    <n v="1690"/>
  </r>
  <r>
    <x v="1"/>
    <n v="190"/>
    <n v="550"/>
    <n v="340"/>
    <n v="320"/>
    <n v="140"/>
    <n v="380"/>
    <n v="420"/>
    <n v="550"/>
    <n v="680"/>
    <n v="160"/>
    <m/>
    <m/>
    <n v="2340"/>
  </r>
  <r>
    <x v="2"/>
    <n v="900"/>
    <n v="1450"/>
    <n v="2060"/>
    <n v="3240"/>
    <n v="1920"/>
    <n v="2130"/>
    <n v="1490"/>
    <n v="1742"/>
    <n v="980"/>
    <n v="1720"/>
    <m/>
    <m/>
    <n v="13190"/>
  </r>
  <r>
    <x v="3"/>
    <n v="2940"/>
    <n v="2480"/>
    <n v="3150"/>
    <n v="2150"/>
    <n v="4620"/>
    <n v="2010"/>
    <n v="2310"/>
    <n v="2110"/>
    <n v="2830"/>
    <n v="1960"/>
    <m/>
    <m/>
    <n v="19660"/>
  </r>
  <r>
    <x v="4"/>
    <n v="4240"/>
    <n v="7169"/>
    <n v="3313"/>
    <n v="4776"/>
    <n v="6930"/>
    <n v="5141"/>
    <n v="7185"/>
    <n v="28490"/>
    <n v="6430"/>
    <n v="5493"/>
    <m/>
    <m/>
    <n v="38754"/>
  </r>
  <r>
    <x v="5"/>
    <n v="2850"/>
    <n v="1810.1"/>
    <n v="18230"/>
    <n v="8754"/>
    <n v="3846"/>
    <n v="3120"/>
    <n v="5780"/>
    <n v="24074"/>
    <n v="2374"/>
    <n v="3810.1"/>
    <m/>
    <m/>
    <n v="44390.1"/>
  </r>
  <r>
    <x v="6"/>
    <n v="19590"/>
    <n v="71410"/>
    <n v="25490"/>
    <n v="15662"/>
    <n v="36878"/>
    <n v="6260"/>
    <n v="14540"/>
    <n v="6480"/>
    <n v="4276"/>
    <n v="9560"/>
    <m/>
    <m/>
    <n v="189830"/>
  </r>
  <r>
    <x v="7"/>
    <n v="86620"/>
    <n v="57558.2"/>
    <n v="58672"/>
    <n v="28314"/>
    <n v="38346"/>
    <n v="61859"/>
    <n v="52570"/>
    <n v="37725"/>
    <n v="56486"/>
    <n v="36025"/>
    <m/>
    <m/>
    <n v="383939.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173">
  <r>
    <x v="0"/>
    <x v="0"/>
    <s v="TGM4223"/>
    <s v="CERTIFICADO DE USO"/>
    <x v="0"/>
    <x v="0"/>
    <x v="0"/>
    <x v="0"/>
    <s v="Liz Lidiana Huaman Rojas"/>
    <m/>
    <x v="0"/>
    <x v="0"/>
    <x v="0"/>
    <x v="0"/>
  </r>
  <r>
    <x v="1"/>
    <x v="0"/>
    <s v="TGM4224"/>
    <s v="CERTIFICADO DE USO"/>
    <x v="0"/>
    <x v="0"/>
    <x v="0"/>
    <x v="0"/>
    <s v="Liz Lidiana Huaman Rojas"/>
    <m/>
    <x v="0"/>
    <x v="0"/>
    <x v="0"/>
    <x v="0"/>
  </r>
  <r>
    <x v="2"/>
    <x v="0"/>
    <s v="TGM4225"/>
    <s v="CERTIFICADO DE USO"/>
    <x v="0"/>
    <x v="0"/>
    <x v="0"/>
    <x v="0"/>
    <s v="Liz Lidiana Huaman Rojas"/>
    <m/>
    <x v="0"/>
    <x v="0"/>
    <x v="0"/>
    <x v="0"/>
  </r>
  <r>
    <x v="3"/>
    <x v="0"/>
    <s v="TGM4226"/>
    <s v="MANTENIMIENTO"/>
    <x v="0"/>
    <x v="1"/>
    <x v="0"/>
    <x v="1"/>
    <s v="Liz Lidiana Huaman Rojas"/>
    <m/>
    <x v="0"/>
    <x v="0"/>
    <x v="0"/>
    <x v="0"/>
  </r>
  <r>
    <x v="4"/>
    <x v="0"/>
    <s v="TGM4227"/>
    <s v="ALQUILER DE TOLDO"/>
    <x v="0"/>
    <x v="1"/>
    <x v="0"/>
    <x v="1"/>
    <s v="Liz Lidiana Huaman Rojas"/>
    <m/>
    <x v="0"/>
    <x v="0"/>
    <x v="0"/>
    <x v="0"/>
  </r>
  <r>
    <x v="5"/>
    <x v="0"/>
    <s v="TGM4228"/>
    <s v="ALQUILER TOLDO"/>
    <x v="0"/>
    <x v="1"/>
    <x v="0"/>
    <x v="1"/>
    <s v="Liz Lidiana Huaman Rojas"/>
    <m/>
    <x v="0"/>
    <x v="0"/>
    <x v="0"/>
    <x v="0"/>
  </r>
  <r>
    <x v="6"/>
    <x v="0"/>
    <s v="TGM4229"/>
    <s v="SOLICITUD DE FACTURA DE PAGOS"/>
    <x v="0"/>
    <x v="0"/>
    <x v="0"/>
    <x v="2"/>
    <s v="Deisy Huaman Lara"/>
    <m/>
    <x v="0"/>
    <x v="0"/>
    <x v="0"/>
    <x v="0"/>
  </r>
  <r>
    <x v="7"/>
    <x v="0"/>
    <s v="TGM4231"/>
    <s v="COPIA DE CONTRATO"/>
    <x v="0"/>
    <x v="0"/>
    <x v="0"/>
    <x v="3"/>
    <s v="Liz Lidiana Huaman Rojas"/>
    <m/>
    <x v="0"/>
    <x v="0"/>
    <x v="0"/>
    <x v="0"/>
  </r>
  <r>
    <x v="8"/>
    <x v="0"/>
    <s v="TGM4232"/>
    <s v="CERTIFICADO DE USO"/>
    <x v="0"/>
    <x v="0"/>
    <x v="0"/>
    <x v="0"/>
    <s v="Liz Lidiana Huaman Rojas"/>
    <m/>
    <x v="0"/>
    <x v="0"/>
    <x v="0"/>
    <x v="0"/>
  </r>
  <r>
    <x v="9"/>
    <x v="0"/>
    <s v="TGM4233"/>
    <s v="CONSTANCIA DE ENTIERRO"/>
    <x v="0"/>
    <x v="1"/>
    <x v="0"/>
    <x v="1"/>
    <s v="Liz Lidiana Huaman Rojas"/>
    <m/>
    <x v="0"/>
    <x v="0"/>
    <x v="0"/>
    <x v="0"/>
  </r>
  <r>
    <x v="10"/>
    <x v="0"/>
    <s v="TGM4234"/>
    <s v="CONSTANCIA DE ENTIERRO"/>
    <x v="0"/>
    <x v="1"/>
    <x v="0"/>
    <x v="1"/>
    <s v="Liz Lidiana Huaman Rojas"/>
    <m/>
    <x v="0"/>
    <x v="0"/>
    <x v="0"/>
    <x v="0"/>
  </r>
  <r>
    <x v="11"/>
    <x v="0"/>
    <s v="TGM4235"/>
    <s v="CONSTANCIA DE ENTIERRO"/>
    <x v="0"/>
    <x v="1"/>
    <x v="0"/>
    <x v="1"/>
    <s v="Liz Lidiana Huaman Rojas"/>
    <m/>
    <x v="0"/>
    <x v="0"/>
    <x v="0"/>
    <x v="0"/>
  </r>
  <r>
    <x v="12"/>
    <x v="0"/>
    <s v="TGM4236"/>
    <s v="CONSTANCIA DE ENTIERRO"/>
    <x v="0"/>
    <x v="1"/>
    <x v="0"/>
    <x v="1"/>
    <s v="Liz Lidiana Huaman Rojas"/>
    <m/>
    <x v="0"/>
    <x v="0"/>
    <x v="0"/>
    <x v="0"/>
  </r>
  <r>
    <x v="13"/>
    <x v="0"/>
    <s v="TGM4237"/>
    <s v="FLORERO ROTO"/>
    <x v="0"/>
    <x v="0"/>
    <x v="0"/>
    <x v="4"/>
    <s v="Liz Lidiana Huaman Rojas"/>
    <m/>
    <x v="0"/>
    <x v="0"/>
    <x v="0"/>
    <x v="0"/>
  </r>
  <r>
    <x v="14"/>
    <x v="0"/>
    <s v="TGM4238"/>
    <s v="MANTENIMIENTO"/>
    <x v="0"/>
    <x v="1"/>
    <x v="0"/>
    <x v="1"/>
    <s v="Liz Lidiana Huaman Rojas"/>
    <m/>
    <x v="0"/>
    <x v="0"/>
    <x v="0"/>
    <x v="0"/>
  </r>
  <r>
    <x v="15"/>
    <x v="0"/>
    <s v="TGM4239"/>
    <s v="CERTIFICADO DE USO"/>
    <x v="0"/>
    <x v="0"/>
    <x v="0"/>
    <x v="0"/>
    <s v="Liz Lidiana Huaman Rojas"/>
    <m/>
    <x v="0"/>
    <x v="0"/>
    <x v="0"/>
    <x v="0"/>
  </r>
  <r>
    <x v="16"/>
    <x v="0"/>
    <s v="TGM4240"/>
    <s v="CONSULTA DE DEUDA"/>
    <x v="0"/>
    <x v="1"/>
    <x v="0"/>
    <x v="1"/>
    <s v="Liz Lidiana Huaman Rojas"/>
    <m/>
    <x v="0"/>
    <x v="0"/>
    <x v="0"/>
    <x v="0"/>
  </r>
  <r>
    <x v="17"/>
    <x v="0"/>
    <s v="TGM4241"/>
    <s v="CERTIFICADO DE USO"/>
    <x v="0"/>
    <x v="0"/>
    <x v="0"/>
    <x v="0"/>
    <s v="Liz Lidiana Huaman Rojas"/>
    <m/>
    <x v="0"/>
    <x v="0"/>
    <x v="0"/>
    <x v="0"/>
  </r>
  <r>
    <x v="18"/>
    <x v="0"/>
    <s v="TGM4242"/>
    <s v="CONSULTA DE DEUDA"/>
    <x v="0"/>
    <x v="1"/>
    <x v="0"/>
    <x v="1"/>
    <s v="Liz Lidiana Huaman Rojas"/>
    <m/>
    <x v="0"/>
    <x v="0"/>
    <x v="0"/>
    <x v="0"/>
  </r>
  <r>
    <x v="19"/>
    <x v="0"/>
    <s v="TGM4243"/>
    <s v="FLOREROS"/>
    <x v="0"/>
    <x v="0"/>
    <x v="0"/>
    <x v="4"/>
    <s v="Liz Lidiana Huaman Rojas"/>
    <m/>
    <x v="0"/>
    <x v="0"/>
    <x v="0"/>
    <x v="0"/>
  </r>
  <r>
    <x v="20"/>
    <x v="0"/>
    <s v="TGM4244"/>
    <s v="FALTA DE AGUA"/>
    <x v="0"/>
    <x v="0"/>
    <x v="0"/>
    <x v="2"/>
    <s v="Oscar San Martin Castillo"/>
    <m/>
    <x v="1"/>
    <x v="0"/>
    <x v="0"/>
    <x v="0"/>
  </r>
  <r>
    <x v="21"/>
    <x v="0"/>
    <s v="TGM4245"/>
    <s v="PERDIDA DE LAPIDA DE MÁRMOL GUINDA"/>
    <x v="0"/>
    <x v="0"/>
    <x v="0"/>
    <x v="2"/>
    <s v="Deisy Huaman Lara"/>
    <m/>
    <x v="1"/>
    <x v="0"/>
    <x v="0"/>
    <x v="0"/>
  </r>
  <r>
    <x v="22"/>
    <x v="0"/>
    <s v="TGM4246"/>
    <s v="CERTIFICADO DE USO"/>
    <x v="0"/>
    <x v="0"/>
    <x v="0"/>
    <x v="0"/>
    <s v="Mariella Valentina Guadalupe Fierro"/>
    <m/>
    <x v="0"/>
    <x v="0"/>
    <x v="0"/>
    <x v="0"/>
  </r>
  <r>
    <x v="23"/>
    <x v="0"/>
    <s v="TGM4247"/>
    <s v="CERTIFICADO DE USO"/>
    <x v="0"/>
    <x v="0"/>
    <x v="0"/>
    <x v="0"/>
    <s v="Mariella Valentina Guadalupe Fierro"/>
    <m/>
    <x v="0"/>
    <x v="0"/>
    <x v="0"/>
    <x v="0"/>
  </r>
  <r>
    <x v="24"/>
    <x v="0"/>
    <s v="TGM4248"/>
    <s v="CERTIFICADO DE USO"/>
    <x v="0"/>
    <x v="0"/>
    <x v="0"/>
    <x v="0"/>
    <s v="Mariella Valentina Guadalupe Fierro"/>
    <m/>
    <x v="0"/>
    <x v="0"/>
    <x v="0"/>
    <x v="0"/>
  </r>
  <r>
    <x v="25"/>
    <x v="0"/>
    <s v="TGM4249"/>
    <s v="CERTIFICADO DE USO"/>
    <x v="0"/>
    <x v="0"/>
    <x v="0"/>
    <x v="0"/>
    <s v="Mariella Valentina Guadalupe Fierro"/>
    <m/>
    <x v="0"/>
    <x v="0"/>
    <x v="0"/>
    <x v="0"/>
  </r>
  <r>
    <x v="26"/>
    <x v="0"/>
    <s v="TGM4250"/>
    <s v="PRESTAMO DE SILLAS"/>
    <x v="0"/>
    <x v="1"/>
    <x v="0"/>
    <x v="1"/>
    <s v="Deisy Huaman Lara"/>
    <m/>
    <x v="1"/>
    <x v="0"/>
    <x v="0"/>
    <x v="0"/>
  </r>
  <r>
    <x v="27"/>
    <x v="0"/>
    <s v="TGM4251"/>
    <s v="CAMBIO DE LAPIDA"/>
    <x v="0"/>
    <x v="0"/>
    <x v="0"/>
    <x v="2"/>
    <s v="Deisy Huaman Lara"/>
    <m/>
    <x v="1"/>
    <x v="0"/>
    <x v="0"/>
    <x v="0"/>
  </r>
  <r>
    <x v="28"/>
    <x v="0"/>
    <s v="TGM4252"/>
    <s v="LAPIDA ERRONEA EN DISEÑO"/>
    <x v="0"/>
    <x v="1"/>
    <x v="0"/>
    <x v="2"/>
    <s v="Deisy Huaman Lara - San Antonio"/>
    <m/>
    <x v="1"/>
    <x v="0"/>
    <x v="0"/>
    <x v="0"/>
  </r>
  <r>
    <x v="29"/>
    <x v="0"/>
    <s v="TGM4253"/>
    <s v="PERDIDA DE FLOREROS"/>
    <x v="0"/>
    <x v="0"/>
    <x v="0"/>
    <x v="2"/>
    <s v="Rosario Margarita Vergara Jimenez"/>
    <m/>
    <x v="0"/>
    <x v="0"/>
    <x v="0"/>
    <x v="0"/>
  </r>
  <r>
    <x v="30"/>
    <x v="0"/>
    <s v="TGM4254"/>
    <s v="MANTENIMIENTO DE GRAS"/>
    <x v="0"/>
    <x v="0"/>
    <x v="0"/>
    <x v="2"/>
    <s v="Oscar San Martin Castillo"/>
    <m/>
    <x v="0"/>
    <x v="0"/>
    <x v="0"/>
    <x v="0"/>
  </r>
  <r>
    <x v="31"/>
    <x v="0"/>
    <s v="TGM4256"/>
    <s v="CERTIFICADO DE USO"/>
    <x v="0"/>
    <x v="0"/>
    <x v="0"/>
    <x v="0"/>
    <s v="Mariella Valentina Guadalupe Fierro"/>
    <m/>
    <x v="0"/>
    <x v="0"/>
    <x v="0"/>
    <x v="0"/>
  </r>
  <r>
    <x v="32"/>
    <x v="0"/>
    <s v="TGM4258"/>
    <s v="ESTADO DE CUENTA"/>
    <x v="0"/>
    <x v="0"/>
    <x v="0"/>
    <x v="5"/>
    <s v="Lizmary Carolina Piñero Fermin"/>
    <m/>
    <x v="0"/>
    <x v="0"/>
    <x v="0"/>
    <x v="0"/>
  </r>
  <r>
    <x v="33"/>
    <x v="0"/>
    <s v="TGM4259"/>
    <s v="CERTIFICADO DE USO"/>
    <x v="0"/>
    <x v="0"/>
    <x v="0"/>
    <x v="0"/>
    <s v="Rosario Margarita Vergara Jimenez"/>
    <m/>
    <x v="0"/>
    <x v="0"/>
    <x v="0"/>
    <x v="0"/>
  </r>
  <r>
    <x v="34"/>
    <x v="0"/>
    <s v="TGM4260"/>
    <s v="CERTIFICADO DE USO"/>
    <x v="0"/>
    <x v="0"/>
    <x v="0"/>
    <x v="0"/>
    <s v="Rosario Margarita Vergara Jimenez"/>
    <m/>
    <x v="0"/>
    <x v="0"/>
    <x v="0"/>
    <x v="0"/>
  </r>
  <r>
    <x v="35"/>
    <x v="0"/>
    <s v="TGM4261"/>
    <s v="SOLICITUD DE CAMBIO DE FECHA DE PAGO"/>
    <x v="0"/>
    <x v="1"/>
    <x v="0"/>
    <x v="1"/>
    <s v="Tymiller Jhalber Llacza Rosales"/>
    <m/>
    <x v="0"/>
    <x v="0"/>
    <x v="0"/>
    <x v="0"/>
  </r>
  <r>
    <x v="36"/>
    <x v="0"/>
    <s v="TGM4262"/>
    <s v="CAMBIO DE FECHA DE PAGO DE CUOTAS"/>
    <x v="0"/>
    <x v="1"/>
    <x v="0"/>
    <x v="1"/>
    <s v="Liz Lidiana Huaman Rojas"/>
    <m/>
    <x v="0"/>
    <x v="0"/>
    <x v="0"/>
    <x v="0"/>
  </r>
  <r>
    <x v="37"/>
    <x v="0"/>
    <s v="TGM4263"/>
    <s v="AUTORIZACIÓN´PARA INGRESO DE MÚSICOS"/>
    <x v="0"/>
    <x v="1"/>
    <x v="0"/>
    <x v="1"/>
    <s v="Lizmary Carolina Piñero Fermin"/>
    <m/>
    <x v="0"/>
    <x v="0"/>
    <x v="0"/>
    <x v="0"/>
  </r>
  <r>
    <x v="38"/>
    <x v="0"/>
    <s v="TGM4264"/>
    <s v="CONSTANCIA DE ENTIERRO"/>
    <x v="0"/>
    <x v="0"/>
    <x v="0"/>
    <x v="6"/>
    <s v="Liz Lidiana Huaman Rojas"/>
    <m/>
    <x v="0"/>
    <x v="0"/>
    <x v="0"/>
    <x v="0"/>
  </r>
  <r>
    <x v="39"/>
    <x v="0"/>
    <s v="TGM4265"/>
    <s v="TRASLADO INTERNO"/>
    <x v="0"/>
    <x v="0"/>
    <x v="0"/>
    <x v="7"/>
    <s v="Oscar San Martin Castillo"/>
    <m/>
    <x v="0"/>
    <x v="0"/>
    <x v="0"/>
    <x v="0"/>
  </r>
  <r>
    <x v="40"/>
    <x v="0"/>
    <s v="TGM4266"/>
    <s v="TRASLADO INTERNO"/>
    <x v="0"/>
    <x v="0"/>
    <x v="0"/>
    <x v="7"/>
    <s v="Oscar San Martin Castillo"/>
    <m/>
    <x v="0"/>
    <x v="0"/>
    <x v="0"/>
    <x v="0"/>
  </r>
  <r>
    <x v="41"/>
    <x v="0"/>
    <s v="TGM4267"/>
    <s v="TRASLADO EXTERNO"/>
    <x v="0"/>
    <x v="0"/>
    <x v="0"/>
    <x v="7"/>
    <s v="Oscar San Martin Castillo"/>
    <m/>
    <x v="0"/>
    <x v="0"/>
    <x v="0"/>
    <x v="0"/>
  </r>
  <r>
    <x v="42"/>
    <x v="0"/>
    <s v="TGM4268"/>
    <s v="USO DE ESPACIO"/>
    <x v="0"/>
    <x v="0"/>
    <x v="0"/>
    <x v="8"/>
    <s v="Oscar San Martin Castillo"/>
    <m/>
    <x v="0"/>
    <x v="0"/>
    <x v="0"/>
    <x v="0"/>
  </r>
  <r>
    <x v="43"/>
    <x v="0"/>
    <s v="TGM4269"/>
    <s v="ALQUILER DE CARPA PARA ESPACIO"/>
    <x v="0"/>
    <x v="1"/>
    <x v="0"/>
    <x v="1"/>
    <s v="Rosario Margarita Vergara Jimenez"/>
    <m/>
    <x v="0"/>
    <x v="0"/>
    <x v="0"/>
    <x v="0"/>
  </r>
  <r>
    <x v="44"/>
    <x v="0"/>
    <s v="TGM4270"/>
    <s v="COMPRA DE LAPIDA"/>
    <x v="0"/>
    <x v="0"/>
    <x v="0"/>
    <x v="9"/>
    <s v="Oscar San Martin Castillo"/>
    <m/>
    <x v="0"/>
    <x v="0"/>
    <x v="0"/>
    <x v="0"/>
  </r>
  <r>
    <x v="45"/>
    <x v="0"/>
    <s v="TGM4271"/>
    <s v="CERTIFICADO DE USO"/>
    <x v="0"/>
    <x v="0"/>
    <x v="0"/>
    <x v="0"/>
    <s v="Rosario Margarita Vergara Jimenez"/>
    <m/>
    <x v="0"/>
    <x v="0"/>
    <x v="0"/>
    <x v="0"/>
  </r>
  <r>
    <x v="46"/>
    <x v="0"/>
    <s v="TGM4272"/>
    <s v="CERTIFICADO DE USO"/>
    <x v="0"/>
    <x v="0"/>
    <x v="0"/>
    <x v="0"/>
    <s v="Rosario Margarita Vergara Jimenez"/>
    <m/>
    <x v="0"/>
    <x v="0"/>
    <x v="0"/>
    <x v="0"/>
  </r>
  <r>
    <x v="47"/>
    <x v="0"/>
    <s v="TGM4273"/>
    <s v="USO DE ESPACIO"/>
    <x v="0"/>
    <x v="0"/>
    <x v="0"/>
    <x v="8"/>
    <s v="Rosario Margarita Vergara Jimenez"/>
    <m/>
    <x v="0"/>
    <x v="0"/>
    <x v="0"/>
    <x v="0"/>
  </r>
  <r>
    <x v="48"/>
    <x v="0"/>
    <s v="TGM4274"/>
    <s v="CAMBIO DE TITULARIDAD"/>
    <x v="0"/>
    <x v="1"/>
    <x v="0"/>
    <x v="1"/>
    <s v="Rosario Margarita Vergara Jimenez"/>
    <m/>
    <x v="0"/>
    <x v="0"/>
    <x v="0"/>
    <x v="0"/>
  </r>
  <r>
    <x v="49"/>
    <x v="1"/>
    <s v="TGM4275"/>
    <s v="REFINANCIAMIENTO DE DEUDA"/>
    <x v="0"/>
    <x v="0"/>
    <x v="0"/>
    <x v="10"/>
    <s v="Rosario Margarita Vergara Jimenez"/>
    <m/>
    <x v="0"/>
    <x v="0"/>
    <x v="0"/>
    <x v="0"/>
  </r>
  <r>
    <x v="50"/>
    <x v="1"/>
    <s v="TGM4276"/>
    <s v="RE PROGRAMACIÓN DE DEUDA"/>
    <x v="0"/>
    <x v="0"/>
    <x v="0"/>
    <x v="10"/>
    <s v="Rosario Margarita Vergara Jimenez"/>
    <m/>
    <x v="0"/>
    <x v="0"/>
    <x v="0"/>
    <x v="0"/>
  </r>
  <r>
    <x v="51"/>
    <x v="1"/>
    <s v="TGM4277"/>
    <s v="CAMBIO DE SEGUNDO TITULAR"/>
    <x v="0"/>
    <x v="1"/>
    <x v="0"/>
    <x v="1"/>
    <s v="Rosario Margarita Vergara Jimenez"/>
    <m/>
    <x v="0"/>
    <x v="0"/>
    <x v="0"/>
    <x v="0"/>
  </r>
  <r>
    <x v="52"/>
    <x v="0"/>
    <s v="TGM4278"/>
    <s v="MANTENIMIENTO DE PLACA"/>
    <x v="0"/>
    <x v="0"/>
    <x v="0"/>
    <x v="11"/>
    <s v="Edith Johana Rojas Fierro"/>
    <m/>
    <x v="0"/>
    <x v="0"/>
    <x v="0"/>
    <x v="0"/>
  </r>
  <r>
    <x v="53"/>
    <x v="0"/>
    <s v="TGM4279"/>
    <s v="REPINTADO DE LAPIDA"/>
    <x v="0"/>
    <x v="0"/>
    <x v="0"/>
    <x v="11"/>
    <s v="Oscar San Martin Castillo"/>
    <m/>
    <x v="0"/>
    <x v="0"/>
    <x v="0"/>
    <x v="0"/>
  </r>
  <r>
    <x v="54"/>
    <x v="0"/>
    <s v="TGM4280"/>
    <s v="REPINTADO DE LAPIDA"/>
    <x v="0"/>
    <x v="0"/>
    <x v="0"/>
    <x v="11"/>
    <s v="Oscar San Martin Castillo"/>
    <m/>
    <x v="0"/>
    <x v="0"/>
    <x v="0"/>
    <x v="0"/>
  </r>
  <r>
    <x v="55"/>
    <x v="0"/>
    <s v="TGM4281"/>
    <s v="REPINTADO DE LAPIDA"/>
    <x v="0"/>
    <x v="0"/>
    <x v="0"/>
    <x v="11"/>
    <s v="Oscar San Martin Castillo"/>
    <m/>
    <x v="0"/>
    <x v="0"/>
    <x v="0"/>
    <x v="0"/>
  </r>
  <r>
    <x v="56"/>
    <x v="0"/>
    <s v="TGM4282"/>
    <s v="INFORMACIÓN DE PAGO DE FOMA"/>
    <x v="0"/>
    <x v="1"/>
    <x v="0"/>
    <x v="1"/>
    <s v="Rosario Margarita Vergara Jimenez"/>
    <m/>
    <x v="0"/>
    <x v="0"/>
    <x v="0"/>
    <x v="0"/>
  </r>
  <r>
    <x v="57"/>
    <x v="0"/>
    <s v="TGM4283"/>
    <s v="INFORMACIÓN SOBRE PRECIOS DE LAPIDAS"/>
    <x v="0"/>
    <x v="0"/>
    <x v="0"/>
    <x v="9"/>
    <s v="Rosario Margarita Vergara Jimenez"/>
    <m/>
    <x v="0"/>
    <x v="0"/>
    <x v="0"/>
    <x v="0"/>
  </r>
  <r>
    <x v="58"/>
    <x v="0"/>
    <s v="TGM4284"/>
    <s v="CERTIFICADO DE USO"/>
    <x v="0"/>
    <x v="0"/>
    <x v="0"/>
    <x v="0"/>
    <s v="Rosario Margarita Vergara Jimenez"/>
    <m/>
    <x v="0"/>
    <x v="0"/>
    <x v="0"/>
    <x v="0"/>
  </r>
  <r>
    <x v="59"/>
    <x v="0"/>
    <s v="TGM4285"/>
    <s v="CERTIFICADO DE USO"/>
    <x v="0"/>
    <x v="0"/>
    <x v="0"/>
    <x v="0"/>
    <s v="Rosario Margarita Vergara Jimenez"/>
    <m/>
    <x v="0"/>
    <x v="0"/>
    <x v="0"/>
    <x v="0"/>
  </r>
  <r>
    <x v="60"/>
    <x v="0"/>
    <s v="TGM4286"/>
    <s v="INTALACION DE CABECERA Y JARDINERIA MAUSOLEO"/>
    <x v="0"/>
    <x v="1"/>
    <x v="0"/>
    <x v="1"/>
    <s v="Liz Lidiana Huaman Rojas"/>
    <m/>
    <x v="0"/>
    <x v="0"/>
    <x v="0"/>
    <x v="0"/>
  </r>
  <r>
    <x v="61"/>
    <x v="0"/>
    <s v="TGM4287"/>
    <s v="CERTIFICADO DE USO"/>
    <x v="0"/>
    <x v="0"/>
    <x v="0"/>
    <x v="0"/>
    <s v="Rosario Margarita Vergara Jimenez"/>
    <m/>
    <x v="0"/>
    <x v="0"/>
    <x v="0"/>
    <x v="0"/>
  </r>
  <r>
    <x v="62"/>
    <x v="0"/>
    <s v="TGM4288"/>
    <s v="CONSTRUCCIÓN DE MAUSOLEO"/>
    <x v="0"/>
    <x v="0"/>
    <x v="0"/>
    <x v="12"/>
    <s v="Oscar San Martin Castillo"/>
    <m/>
    <x v="0"/>
    <x v="0"/>
    <x v="0"/>
    <x v="0"/>
  </r>
  <r>
    <x v="63"/>
    <x v="0"/>
    <s v="TGM4289"/>
    <s v="LAPIDA NO ENTREGADA"/>
    <x v="0"/>
    <x v="1"/>
    <x v="0"/>
    <x v="13"/>
    <s v="Oscar San Martin Castillo"/>
    <m/>
    <x v="0"/>
    <x v="0"/>
    <x v="0"/>
    <x v="0"/>
  </r>
  <r>
    <x v="64"/>
    <x v="0"/>
    <s v="TGM4290"/>
    <s v="NIVELACIÓN DE ESPACIO"/>
    <x v="0"/>
    <x v="0"/>
    <x v="0"/>
    <x v="14"/>
    <s v="Rosario Margarita Vergara Jimenez"/>
    <m/>
    <x v="0"/>
    <x v="0"/>
    <x v="0"/>
    <x v="0"/>
  </r>
  <r>
    <x v="65"/>
    <x v="0"/>
    <s v="TGM4291"/>
    <s v="NIVELACIÓN DE ESPACIO"/>
    <x v="0"/>
    <x v="0"/>
    <x v="0"/>
    <x v="14"/>
    <s v="Oscar San Martin Castillo"/>
    <m/>
    <x v="0"/>
    <x v="0"/>
    <x v="0"/>
    <x v="0"/>
  </r>
  <r>
    <x v="66"/>
    <x v="0"/>
    <s v="TGM4292"/>
    <s v="CONSULTA DE PRECIO DE LAPIDAS"/>
    <x v="0"/>
    <x v="0"/>
    <x v="0"/>
    <x v="9"/>
    <s v="Rosario Margarita Vergara Jimenez"/>
    <m/>
    <x v="0"/>
    <x v="0"/>
    <x v="0"/>
    <x v="0"/>
  </r>
  <r>
    <x v="67"/>
    <x v="0"/>
    <s v="TGM4293"/>
    <s v="SOLICITA REQUISITOS DE TRANSFERENCIA"/>
    <x v="0"/>
    <x v="1"/>
    <x v="0"/>
    <x v="1"/>
    <s v="Rosario Margarita Vergara Jimenez"/>
    <m/>
    <x v="0"/>
    <x v="0"/>
    <x v="0"/>
    <x v="0"/>
  </r>
  <r>
    <x v="68"/>
    <x v="0"/>
    <s v="TGM4294"/>
    <s v="NIVELACIÓN DE ESPACIO"/>
    <x v="0"/>
    <x v="0"/>
    <x v="0"/>
    <x v="14"/>
    <s v="Rosario Margarita Vergara Jimenez"/>
    <m/>
    <x v="0"/>
    <x v="0"/>
    <x v="0"/>
    <x v="0"/>
  </r>
  <r>
    <x v="69"/>
    <x v="0"/>
    <s v="TGM4295"/>
    <s v="PODADO DE GRASS"/>
    <x v="0"/>
    <x v="0"/>
    <x v="0"/>
    <x v="14"/>
    <s v="Oscar San Martin Castillo"/>
    <m/>
    <x v="0"/>
    <x v="0"/>
    <x v="0"/>
    <x v="0"/>
  </r>
  <r>
    <x v="70"/>
    <x v="0"/>
    <s v="TGM4296"/>
    <s v="ERROR EN LA FECHA DE NACIMIENTO DEL DIFUNTO"/>
    <x v="0"/>
    <x v="1"/>
    <x v="0"/>
    <x v="1"/>
    <s v="Rosario Margarita Vergara Jimenez"/>
    <m/>
    <x v="0"/>
    <x v="0"/>
    <x v="0"/>
    <x v="0"/>
  </r>
  <r>
    <x v="71"/>
    <x v="0"/>
    <s v="TGM4297"/>
    <s v="MANTENIMIENTO DE LA PIDA CON GARANTIA"/>
    <x v="0"/>
    <x v="0"/>
    <x v="0"/>
    <x v="14"/>
    <s v="Liz Lidiana Huaman Rojas"/>
    <m/>
    <x v="0"/>
    <x v="0"/>
    <x v="0"/>
    <x v="0"/>
  </r>
  <r>
    <x v="72"/>
    <x v="0"/>
    <s v="TGM4298"/>
    <s v="RETIRO DE LAPIDA POR DEUDA"/>
    <x v="0"/>
    <x v="1"/>
    <x v="0"/>
    <x v="1"/>
    <s v="Tymiller Jhalber Llacza Rosales"/>
    <m/>
    <x v="0"/>
    <x v="0"/>
    <x v="0"/>
    <x v="0"/>
  </r>
  <r>
    <x v="73"/>
    <x v="0"/>
    <s v="TGM4299"/>
    <s v="RETIRO DE LAPIDA POR DEUDA"/>
    <x v="0"/>
    <x v="1"/>
    <x v="0"/>
    <x v="1"/>
    <s v="Liz Lidiana Huaman Rojas"/>
    <m/>
    <x v="0"/>
    <x v="0"/>
    <x v="0"/>
    <x v="0"/>
  </r>
  <r>
    <x v="74"/>
    <x v="0"/>
    <s v="TGM4300"/>
    <s v="CONSULTA DE LAPIDA"/>
    <x v="0"/>
    <x v="0"/>
    <x v="0"/>
    <x v="15"/>
    <s v="Oscar San Martin Castillo"/>
    <m/>
    <x v="0"/>
    <x v="0"/>
    <x v="0"/>
    <x v="0"/>
  </r>
  <r>
    <x v="75"/>
    <x v="0"/>
    <s v="TGM4301"/>
    <s v="CERTIFICADO DE USO"/>
    <x v="0"/>
    <x v="0"/>
    <x v="0"/>
    <x v="0"/>
    <s v="Rosario Margarita Vergara Jimenez"/>
    <m/>
    <x v="0"/>
    <x v="0"/>
    <x v="0"/>
    <x v="0"/>
  </r>
  <r>
    <x v="76"/>
    <x v="0"/>
    <s v="TGM4302"/>
    <s v="CONSTANCIA DE ENTIERRO"/>
    <x v="0"/>
    <x v="0"/>
    <x v="0"/>
    <x v="6"/>
    <s v="Rosario Margarita Vergara Jimenez"/>
    <m/>
    <x v="0"/>
    <x v="0"/>
    <x v="0"/>
    <x v="0"/>
  </r>
  <r>
    <x v="77"/>
    <x v="0"/>
    <s v="TGM4303"/>
    <s v="ALQUILER TOLDO"/>
    <x v="0"/>
    <x v="1"/>
    <x v="0"/>
    <x v="1"/>
    <s v="Rosario Margarita Vergara Jimenez"/>
    <m/>
    <x v="0"/>
    <x v="0"/>
    <x v="0"/>
    <x v="0"/>
  </r>
  <r>
    <x v="78"/>
    <x v="0"/>
    <s v="TGM4304"/>
    <s v="INFORMACIÓN DE TRASLADO EXTERNO"/>
    <x v="0"/>
    <x v="0"/>
    <x v="0"/>
    <x v="7"/>
    <s v="Lizmary Carolina Piñero Fermin"/>
    <m/>
    <x v="0"/>
    <x v="0"/>
    <x v="0"/>
    <x v="0"/>
  </r>
  <r>
    <x v="79"/>
    <x v="0"/>
    <s v="TGM4305"/>
    <s v="INFORMACIÓN DE CAMBIO DE TITULARIDAD"/>
    <x v="0"/>
    <x v="0"/>
    <x v="0"/>
    <x v="16"/>
    <s v="Lizmary Carolina Piñero Fermin"/>
    <m/>
    <x v="0"/>
    <x v="0"/>
    <x v="0"/>
    <x v="0"/>
  </r>
  <r>
    <x v="80"/>
    <x v="0"/>
    <s v="TGM4306"/>
    <s v="CERTIFICADO DE USO"/>
    <x v="0"/>
    <x v="0"/>
    <x v="0"/>
    <x v="0"/>
    <s v="Rosario Margarita Vergara Jimenez"/>
    <m/>
    <x v="0"/>
    <x v="0"/>
    <x v="0"/>
    <x v="0"/>
  </r>
  <r>
    <x v="81"/>
    <x v="0"/>
    <s v="TGM4307"/>
    <s v="MALA COLOCACIÓN DE LAPIDA"/>
    <x v="0"/>
    <x v="1"/>
    <x v="0"/>
    <x v="1"/>
    <s v="Oscar San Martin Castillo"/>
    <m/>
    <x v="0"/>
    <x v="0"/>
    <x v="0"/>
    <x v="0"/>
  </r>
  <r>
    <x v="82"/>
    <x v="0"/>
    <s v="TGM4308"/>
    <s v="PODADO DE GRAS"/>
    <x v="0"/>
    <x v="0"/>
    <x v="0"/>
    <x v="14"/>
    <s v="Oscar San Martin Castillo"/>
    <m/>
    <x v="0"/>
    <x v="0"/>
    <x v="0"/>
    <x v="0"/>
  </r>
  <r>
    <x v="83"/>
    <x v="0"/>
    <s v="TGM4309"/>
    <s v="CERTIFICADO DE USO"/>
    <x v="0"/>
    <x v="0"/>
    <x v="0"/>
    <x v="0"/>
    <s v="Rosario Margarita Vergara Jimenez"/>
    <m/>
    <x v="0"/>
    <x v="0"/>
    <x v="0"/>
    <x v="0"/>
  </r>
  <r>
    <x v="84"/>
    <x v="0"/>
    <s v="TGM4310"/>
    <s v="CERTIFICADO DE USO"/>
    <x v="0"/>
    <x v="0"/>
    <x v="0"/>
    <x v="0"/>
    <s v="Rosario Margarita Vergara Jimenez"/>
    <m/>
    <x v="0"/>
    <x v="0"/>
    <x v="0"/>
    <x v="0"/>
  </r>
  <r>
    <x v="85"/>
    <x v="0"/>
    <s v="TGM4311"/>
    <s v="SOLICITUD DE PRORROGA DE PAGO"/>
    <x v="0"/>
    <x v="1"/>
    <x v="0"/>
    <x v="1"/>
    <s v="Tymiller Jhalber Llacza Rosales"/>
    <m/>
    <x v="0"/>
    <x v="0"/>
    <x v="0"/>
    <x v="0"/>
  </r>
  <r>
    <x v="86"/>
    <x v="0"/>
    <s v="TGM4312"/>
    <s v="CERTIFICADO DE USO"/>
    <x v="0"/>
    <x v="0"/>
    <x v="0"/>
    <x v="0"/>
    <s v="Lizmary Carolina Piñero Fermin"/>
    <m/>
    <x v="0"/>
    <x v="0"/>
    <x v="0"/>
    <x v="0"/>
  </r>
  <r>
    <x v="87"/>
    <x v="0"/>
    <s v="TGM4313"/>
    <s v="ELABORACIÓN DE LAPIDA"/>
    <x v="0"/>
    <x v="0"/>
    <x v="0"/>
    <x v="9"/>
    <s v="Rosario Margarita Vergara Jimenez"/>
    <m/>
    <x v="0"/>
    <x v="0"/>
    <x v="0"/>
    <x v="0"/>
  </r>
  <r>
    <x v="88"/>
    <x v="0"/>
    <s v="TGM4314"/>
    <s v="REPINTADO DE LÁPIDA"/>
    <x v="0"/>
    <x v="0"/>
    <x v="0"/>
    <x v="11"/>
    <s v="Oscar San Martin Castillo"/>
    <m/>
    <x v="0"/>
    <x v="0"/>
    <x v="0"/>
    <x v="0"/>
  </r>
  <r>
    <x v="89"/>
    <x v="0"/>
    <s v="TGM4315"/>
    <s v="REPINTADO DE LAPIDA"/>
    <x v="0"/>
    <x v="0"/>
    <x v="0"/>
    <x v="11"/>
    <s v="Rosario Margarita Vergara Jimenez"/>
    <m/>
    <x v="0"/>
    <x v="0"/>
    <x v="0"/>
    <x v="0"/>
  </r>
  <r>
    <x v="90"/>
    <x v="0"/>
    <s v="TGM4316"/>
    <s v="REPINTADO Y MANTENIMIENTO DE LÁPIDA"/>
    <x v="0"/>
    <x v="0"/>
    <x v="0"/>
    <x v="11"/>
    <s v="Oscar San Martin Castillo"/>
    <m/>
    <x v="0"/>
    <x v="0"/>
    <x v="0"/>
    <x v="0"/>
  </r>
  <r>
    <x v="91"/>
    <x v="0"/>
    <s v="TGM4317"/>
    <s v="CERTIFICADO DE USO"/>
    <x v="0"/>
    <x v="0"/>
    <x v="0"/>
    <x v="0"/>
    <s v="Rosario Margarita Vergara Jimenez"/>
    <m/>
    <x v="0"/>
    <x v="0"/>
    <x v="0"/>
    <x v="0"/>
  </r>
  <r>
    <x v="92"/>
    <x v="0"/>
    <s v="TGM4318"/>
    <s v="ALQUILER DE TOLDO"/>
    <x v="0"/>
    <x v="1"/>
    <x v="0"/>
    <x v="1"/>
    <s v="Rosario Margarita Vergara Jimenez"/>
    <m/>
    <x v="0"/>
    <x v="0"/>
    <x v="0"/>
    <x v="0"/>
  </r>
  <r>
    <x v="93"/>
    <x v="0"/>
    <s v="TGM4319"/>
    <s v="CERTIFICADO DE USO"/>
    <x v="0"/>
    <x v="0"/>
    <x v="0"/>
    <x v="0"/>
    <s v="Rosario Margarita Vergara Jimenez"/>
    <m/>
    <x v="0"/>
    <x v="0"/>
    <x v="0"/>
    <x v="0"/>
  </r>
  <r>
    <x v="94"/>
    <x v="0"/>
    <s v="TGM4320"/>
    <s v="CERTIFICADO DE USO"/>
    <x v="0"/>
    <x v="0"/>
    <x v="0"/>
    <x v="0"/>
    <s v="Rosario Margarita Vergara Jimenez"/>
    <m/>
    <x v="0"/>
    <x v="0"/>
    <x v="0"/>
    <x v="0"/>
  </r>
  <r>
    <x v="95"/>
    <x v="0"/>
    <s v="TGM4321"/>
    <s v="COMPRA DE LAPIDA"/>
    <x v="0"/>
    <x v="0"/>
    <x v="0"/>
    <x v="9"/>
    <s v="Rosario Margarita Vergara Jimenez"/>
    <m/>
    <x v="0"/>
    <x v="0"/>
    <x v="0"/>
    <x v="0"/>
  </r>
  <r>
    <x v="96"/>
    <x v="0"/>
    <s v="TGM4322"/>
    <s v="DEVOLUCIÓN DE JARDINERA"/>
    <x v="0"/>
    <x v="1"/>
    <x v="0"/>
    <x v="1"/>
    <s v="Rosario Margarita Vergara Jimenez"/>
    <m/>
    <x v="0"/>
    <x v="0"/>
    <x v="0"/>
    <x v="0"/>
  </r>
  <r>
    <x v="97"/>
    <x v="0"/>
    <s v="TGM4323"/>
    <s v="ENTREGA DE FLOREROS PVC"/>
    <x v="0"/>
    <x v="0"/>
    <x v="0"/>
    <x v="17"/>
    <s v="Rosario Margarita Vergara Jimenez"/>
    <m/>
    <x v="0"/>
    <x v="0"/>
    <x v="0"/>
    <x v="0"/>
  </r>
  <r>
    <x v="98"/>
    <x v="0"/>
    <s v="TGM4324"/>
    <s v="DELIMITACIÓN DE SEPULTURA"/>
    <x v="0"/>
    <x v="1"/>
    <x v="0"/>
    <x v="1"/>
    <s v="Rosario Margarita Vergara Jimenez"/>
    <m/>
    <x v="0"/>
    <x v="0"/>
    <x v="0"/>
    <x v="0"/>
  </r>
  <r>
    <x v="99"/>
    <x v="0"/>
    <s v="TGM4325"/>
    <s v="SOLICITO REQUISITOS PARA REALIZAR UN TRASLADO INTERNO"/>
    <x v="0"/>
    <x v="0"/>
    <x v="0"/>
    <x v="7"/>
    <s v="Rosario Margarita Vergara Jimenez"/>
    <m/>
    <x v="0"/>
    <x v="0"/>
    <x v="0"/>
    <x v="0"/>
  </r>
  <r>
    <x v="100"/>
    <x v="0"/>
    <s v="TGM4327"/>
    <s v="CERTIFICADO DE USO"/>
    <x v="0"/>
    <x v="0"/>
    <x v="0"/>
    <x v="0"/>
    <s v="Rosario Margarita Vergara Jimenez"/>
    <m/>
    <x v="0"/>
    <x v="0"/>
    <x v="0"/>
    <x v="0"/>
  </r>
  <r>
    <x v="101"/>
    <x v="0"/>
    <s v="TGM4328"/>
    <s v="ESTADO DE CUENTA"/>
    <x v="0"/>
    <x v="0"/>
    <x v="0"/>
    <x v="5"/>
    <s v="Rosario Margarita Vergara Jimenez"/>
    <m/>
    <x v="0"/>
    <x v="0"/>
    <x v="0"/>
    <x v="0"/>
  </r>
  <r>
    <x v="102"/>
    <x v="0"/>
    <s v="TGM4329"/>
    <s v="ESTADO DE CUENTA"/>
    <x v="0"/>
    <x v="0"/>
    <x v="0"/>
    <x v="5"/>
    <s v="Rosario Margarita Vergara Jimenez"/>
    <m/>
    <x v="0"/>
    <x v="0"/>
    <x v="0"/>
    <x v="0"/>
  </r>
  <r>
    <x v="103"/>
    <x v="0"/>
    <s v="TGM4330"/>
    <s v="NIVELACIÓN DE ESPACIO"/>
    <x v="0"/>
    <x v="0"/>
    <x v="0"/>
    <x v="14"/>
    <s v="Oscar San Martin Castillo"/>
    <m/>
    <x v="0"/>
    <x v="0"/>
    <x v="0"/>
    <x v="0"/>
  </r>
  <r>
    <x v="104"/>
    <x v="0"/>
    <s v="TGM4331"/>
    <s v="CERTIFICADO DE USO"/>
    <x v="0"/>
    <x v="0"/>
    <x v="0"/>
    <x v="0"/>
    <s v="Rosario Margarita Vergara Jimenez"/>
    <m/>
    <x v="0"/>
    <x v="0"/>
    <x v="0"/>
    <x v="0"/>
  </r>
  <r>
    <x v="105"/>
    <x v="0"/>
    <s v="TGM4332"/>
    <s v="SOLICITA CONSTANCIA DE ENTIERRO"/>
    <x v="0"/>
    <x v="0"/>
    <x v="0"/>
    <x v="6"/>
    <s v="Rosario Margarita Vergara Jimenez"/>
    <m/>
    <x v="0"/>
    <x v="0"/>
    <x v="0"/>
    <x v="0"/>
  </r>
  <r>
    <x v="106"/>
    <x v="0"/>
    <s v="TGM4333"/>
    <s v="PODADO DE GRAS"/>
    <x v="0"/>
    <x v="0"/>
    <x v="0"/>
    <x v="14"/>
    <s v="Rosario Margarita Vergara Jimenez"/>
    <m/>
    <x v="0"/>
    <x v="0"/>
    <x v="0"/>
    <x v="0"/>
  </r>
  <r>
    <x v="107"/>
    <x v="0"/>
    <s v="TGM4334"/>
    <s v="ELABORACIÓN DE LAPIDA"/>
    <x v="0"/>
    <x v="0"/>
    <x v="0"/>
    <x v="9"/>
    <s v="Oscar San Martin Castillo"/>
    <m/>
    <x v="0"/>
    <x v="0"/>
    <x v="0"/>
    <x v="0"/>
  </r>
  <r>
    <x v="108"/>
    <x v="0"/>
    <s v="TGM4335"/>
    <s v="ALQUILER DE TOLDO"/>
    <x v="0"/>
    <x v="1"/>
    <x v="0"/>
    <x v="1"/>
    <s v="Rosario Margarita Vergara Jimenez"/>
    <m/>
    <x v="0"/>
    <x v="0"/>
    <x v="0"/>
    <x v="0"/>
  </r>
  <r>
    <x v="109"/>
    <x v="0"/>
    <s v="TGM4336"/>
    <s v="DEVOLUCIÓN DE FLOREROS"/>
    <x v="0"/>
    <x v="1"/>
    <x v="0"/>
    <x v="1"/>
    <s v="Rosario Margarita Vergara Jimenez"/>
    <m/>
    <x v="0"/>
    <x v="0"/>
    <x v="0"/>
    <x v="0"/>
  </r>
  <r>
    <x v="110"/>
    <x v="0"/>
    <s v="TGM4337"/>
    <s v="REPINTADO DE LAPIDA"/>
    <x v="0"/>
    <x v="0"/>
    <x v="0"/>
    <x v="11"/>
    <s v="Oscar San Martin Castillo"/>
    <m/>
    <x v="0"/>
    <x v="0"/>
    <x v="0"/>
    <x v="0"/>
  </r>
  <r>
    <x v="111"/>
    <x v="0"/>
    <s v="TGM4338"/>
    <s v="SERVICIO DE SILLAS"/>
    <x v="0"/>
    <x v="1"/>
    <x v="0"/>
    <x v="1"/>
    <s v="Deisy Huaman Lara"/>
    <m/>
    <x v="1"/>
    <x v="0"/>
    <x v="0"/>
    <x v="0"/>
  </r>
  <r>
    <x v="112"/>
    <x v="0"/>
    <s v="TGM4339"/>
    <s v="ATENCIÓN AL CLIENTE"/>
    <x v="0"/>
    <x v="1"/>
    <x v="0"/>
    <x v="1"/>
    <s v="Deisy Huaman Lara"/>
    <m/>
    <x v="1"/>
    <x v="0"/>
    <x v="0"/>
    <x v="0"/>
  </r>
  <r>
    <x v="113"/>
    <x v="0"/>
    <s v="TGM4340"/>
    <s v="UBICACIÓN DE SEPULTURA"/>
    <x v="0"/>
    <x v="0"/>
    <x v="0"/>
    <x v="14"/>
    <s v="Deisy Huaman Lara"/>
    <m/>
    <x v="1"/>
    <x v="0"/>
    <x v="0"/>
    <x v="0"/>
  </r>
  <r>
    <x v="114"/>
    <x v="0"/>
    <s v="TGM4341"/>
    <s v="RETIRO DE LAPIDA"/>
    <x v="0"/>
    <x v="0"/>
    <x v="0"/>
    <x v="17"/>
    <s v="Rosario Margarita Vergara Jimenez"/>
    <m/>
    <x v="1"/>
    <x v="0"/>
    <x v="0"/>
    <x v="0"/>
  </r>
  <r>
    <x v="115"/>
    <x v="0"/>
    <s v="TGM4342"/>
    <s v="CAIDA EN VEREDA"/>
    <x v="0"/>
    <x v="1"/>
    <x v="0"/>
    <x v="1"/>
    <s v="Deisy Huaman Lara"/>
    <m/>
    <x v="1"/>
    <x v="0"/>
    <x v="0"/>
    <x v="0"/>
  </r>
  <r>
    <x v="116"/>
    <x v="0"/>
    <s v="TGM4343"/>
    <s v="CERTIFICADO DE USO"/>
    <x v="0"/>
    <x v="0"/>
    <x v="0"/>
    <x v="0"/>
    <s v="Rosario Margarita Vergara Jimenez"/>
    <m/>
    <x v="0"/>
    <x v="0"/>
    <x v="0"/>
    <x v="0"/>
  </r>
  <r>
    <x v="117"/>
    <x v="0"/>
    <s v="TGM4344"/>
    <s v="REPINTADO DE LAPIDA"/>
    <x v="0"/>
    <x v="0"/>
    <x v="0"/>
    <x v="11"/>
    <s v="Rosario Margarita Vergara Jimenez"/>
    <m/>
    <x v="0"/>
    <x v="0"/>
    <x v="0"/>
    <x v="0"/>
  </r>
  <r>
    <x v="118"/>
    <x v="0"/>
    <s v="TGM4345"/>
    <s v="REPINTADO DE LAPIDA"/>
    <x v="0"/>
    <x v="0"/>
    <x v="0"/>
    <x v="11"/>
    <s v="Oscar San Martin Castillo"/>
    <m/>
    <x v="0"/>
    <x v="0"/>
    <x v="0"/>
    <x v="0"/>
  </r>
  <r>
    <x v="119"/>
    <x v="0"/>
    <s v="TGM4346"/>
    <s v="ESTADO DE CUENTA"/>
    <x v="0"/>
    <x v="0"/>
    <x v="0"/>
    <x v="5"/>
    <s v="Rosario Margarita Vergara Jimenez"/>
    <m/>
    <x v="0"/>
    <x v="0"/>
    <x v="0"/>
    <x v="0"/>
  </r>
  <r>
    <x v="120"/>
    <x v="0"/>
    <s v="TGM4347"/>
    <s v="ASIGNACIÓN DE SEGUNDO TITULAR"/>
    <x v="0"/>
    <x v="1"/>
    <x v="0"/>
    <x v="1"/>
    <s v="Rosario Margarita Vergara Jimenez"/>
    <m/>
    <x v="0"/>
    <x v="0"/>
    <x v="0"/>
    <x v="0"/>
  </r>
  <r>
    <x v="121"/>
    <x v="0"/>
    <s v="TGM4348"/>
    <s v="CERTIFICADO DE USO"/>
    <x v="0"/>
    <x v="0"/>
    <x v="0"/>
    <x v="0"/>
    <s v="Rosario Margarita Vergara Jimenez"/>
    <m/>
    <x v="0"/>
    <x v="0"/>
    <x v="0"/>
    <x v="0"/>
  </r>
  <r>
    <x v="122"/>
    <x v="0"/>
    <s v="TGM4349"/>
    <s v="MANTENIMIENTO DE LAPIDA"/>
    <x v="0"/>
    <x v="1"/>
    <x v="0"/>
    <x v="1"/>
    <s v="Liz Lidiana Huaman Rojas"/>
    <m/>
    <x v="0"/>
    <x v="0"/>
    <x v="0"/>
    <x v="0"/>
  </r>
  <r>
    <x v="123"/>
    <x v="0"/>
    <s v="TGM4350"/>
    <s v="SOLICITA COPIA DE ACTA DE DEFUNCIÓN"/>
    <x v="0"/>
    <x v="0"/>
    <x v="0"/>
    <x v="3"/>
    <s v="Rosario Margarita Vergara Jimenez"/>
    <m/>
    <x v="0"/>
    <x v="0"/>
    <x v="0"/>
    <x v="0"/>
  </r>
  <r>
    <x v="124"/>
    <x v="0"/>
    <s v="TGM4351"/>
    <s v="USO DE ESPACIO"/>
    <x v="0"/>
    <x v="0"/>
    <x v="0"/>
    <x v="8"/>
    <s v="Oscar San Martin Castillo"/>
    <m/>
    <x v="0"/>
    <x v="0"/>
    <x v="0"/>
    <x v="0"/>
  </r>
  <r>
    <x v="125"/>
    <x v="0"/>
    <s v="TGM4352"/>
    <s v="SOLICITUD DE SILLAS"/>
    <x v="0"/>
    <x v="1"/>
    <x v="0"/>
    <x v="1"/>
    <s v="Lizmary Carolina Piñero Fermin"/>
    <m/>
    <x v="0"/>
    <x v="0"/>
    <x v="0"/>
    <x v="0"/>
  </r>
  <r>
    <x v="126"/>
    <x v="0"/>
    <s v="TGM4353"/>
    <s v="CERTIFICADO DE USO"/>
    <x v="0"/>
    <x v="0"/>
    <x v="0"/>
    <x v="0"/>
    <s v="Rosario Margarita Vergara Jimenez"/>
    <m/>
    <x v="0"/>
    <x v="0"/>
    <x v="0"/>
    <x v="0"/>
  </r>
  <r>
    <x v="127"/>
    <x v="0"/>
    <s v="TGM4354"/>
    <s v="CERTIFICADO DE USO"/>
    <x v="0"/>
    <x v="0"/>
    <x v="0"/>
    <x v="0"/>
    <s v="Rosario Margarita Vergara Jimenez"/>
    <m/>
    <x v="0"/>
    <x v="0"/>
    <x v="0"/>
    <x v="0"/>
  </r>
  <r>
    <x v="128"/>
    <x v="0"/>
    <s v="TGM4355"/>
    <s v="CERTIFICADO DE USO"/>
    <x v="0"/>
    <x v="0"/>
    <x v="0"/>
    <x v="0"/>
    <s v="Rosario Margarita Vergara Jimenez"/>
    <m/>
    <x v="0"/>
    <x v="0"/>
    <x v="0"/>
    <x v="0"/>
  </r>
  <r>
    <x v="129"/>
    <x v="0"/>
    <s v="TGM4356"/>
    <s v="CERTIFICADO DE USO"/>
    <x v="0"/>
    <x v="0"/>
    <x v="0"/>
    <x v="0"/>
    <s v="Rosario Margarita Vergara Jimenez"/>
    <m/>
    <x v="0"/>
    <x v="0"/>
    <x v="0"/>
    <x v="0"/>
  </r>
  <r>
    <x v="130"/>
    <x v="0"/>
    <s v="TGM4357"/>
    <s v="AUTORIZACIÓN PARA INGRESO DE MÚSICOS"/>
    <x v="0"/>
    <x v="1"/>
    <x v="0"/>
    <x v="1"/>
    <s v="Lizmary Carolina Piñero Fermin"/>
    <m/>
    <x v="0"/>
    <x v="0"/>
    <x v="0"/>
    <x v="0"/>
  </r>
  <r>
    <x v="131"/>
    <x v="0"/>
    <s v="TGM4358"/>
    <s v="CONFECCIÓN DE LÁPIDA NUEVA"/>
    <x v="0"/>
    <x v="0"/>
    <x v="0"/>
    <x v="15"/>
    <s v="Oscar San Martin Castillo"/>
    <m/>
    <x v="0"/>
    <x v="0"/>
    <x v="0"/>
    <x v="0"/>
  </r>
  <r>
    <x v="132"/>
    <x v="0"/>
    <s v="TGM4359"/>
    <s v="CERTIFICADO DE USO"/>
    <x v="0"/>
    <x v="0"/>
    <x v="0"/>
    <x v="0"/>
    <s v="Rosario Margarita Vergara Jimenez"/>
    <m/>
    <x v="0"/>
    <x v="0"/>
    <x v="0"/>
    <x v="0"/>
  </r>
  <r>
    <x v="133"/>
    <x v="0"/>
    <s v="TGM4361"/>
    <s v="CERTIFICADO DE USO"/>
    <x v="0"/>
    <x v="0"/>
    <x v="0"/>
    <x v="0"/>
    <s v="Rosario Margarita Vergara Jimenez"/>
    <m/>
    <x v="0"/>
    <x v="0"/>
    <x v="0"/>
    <x v="0"/>
  </r>
  <r>
    <x v="134"/>
    <x v="0"/>
    <s v="TGM4362"/>
    <s v="LAPIDA RETIRADA POR PAGO"/>
    <x v="0"/>
    <x v="1"/>
    <x v="0"/>
    <x v="1"/>
    <s v="Rosario Margarita Vergara Jimenez"/>
    <m/>
    <x v="0"/>
    <x v="0"/>
    <x v="0"/>
    <x v="0"/>
  </r>
  <r>
    <x v="135"/>
    <x v="0"/>
    <s v="TGM4363"/>
    <s v="CONSULTA SOBRE USO DE ESPACIO"/>
    <x v="0"/>
    <x v="0"/>
    <x v="0"/>
    <x v="8"/>
    <s v="Oscar San Martin Castillo"/>
    <m/>
    <x v="0"/>
    <x v="0"/>
    <x v="0"/>
    <x v="0"/>
  </r>
  <r>
    <x v="136"/>
    <x v="0"/>
    <s v="TGM4364"/>
    <s v="ESTADO DE CUENTA"/>
    <x v="0"/>
    <x v="0"/>
    <x v="0"/>
    <x v="5"/>
    <s v="Rosario Margarita Vergara Jimenez"/>
    <m/>
    <x v="0"/>
    <x v="0"/>
    <x v="0"/>
    <x v="0"/>
  </r>
  <r>
    <x v="137"/>
    <x v="0"/>
    <s v="TGM4365"/>
    <s v="ESTADO DE CUENTA"/>
    <x v="0"/>
    <x v="0"/>
    <x v="0"/>
    <x v="5"/>
    <s v="Rosario Margarita Vergara Jimenez"/>
    <m/>
    <x v="0"/>
    <x v="0"/>
    <x v="0"/>
    <x v="0"/>
  </r>
  <r>
    <x v="138"/>
    <x v="0"/>
    <s v="TGM4366"/>
    <s v="CAMBIO DE TITULARIDAD"/>
    <x v="0"/>
    <x v="1"/>
    <x v="0"/>
    <x v="1"/>
    <s v="Rosario Margarita Vergara Jimenez"/>
    <m/>
    <x v="0"/>
    <x v="0"/>
    <x v="0"/>
    <x v="0"/>
  </r>
  <r>
    <x v="139"/>
    <x v="0"/>
    <s v="TGM4367"/>
    <s v="CONSTANCIA DE UBICACIÓN DE ESPACIO"/>
    <x v="0"/>
    <x v="0"/>
    <x v="0"/>
    <x v="6"/>
    <s v="Rosario Margarita Vergara Jimenez"/>
    <m/>
    <x v="0"/>
    <x v="0"/>
    <x v="0"/>
    <x v="0"/>
  </r>
  <r>
    <x v="140"/>
    <x v="0"/>
    <s v="TGM4368"/>
    <s v="TRASLADO EXTERNO"/>
    <x v="0"/>
    <x v="0"/>
    <x v="0"/>
    <x v="7"/>
    <s v="Rosario Margarita Vergara Jimenez"/>
    <m/>
    <x v="0"/>
    <x v="0"/>
    <x v="0"/>
    <x v="0"/>
  </r>
  <r>
    <x v="141"/>
    <x v="0"/>
    <s v="TGM4369"/>
    <s v="CORRECCIÓN DE DATOS EN LÁPIDA"/>
    <x v="0"/>
    <x v="0"/>
    <x v="0"/>
    <x v="18"/>
    <s v="Oscar San Martin Castillo"/>
    <m/>
    <x v="0"/>
    <x v="0"/>
    <x v="0"/>
    <x v="0"/>
  </r>
  <r>
    <x v="142"/>
    <x v="0"/>
    <s v="TGM4370"/>
    <s v="UBICACIÓN DE ESPACIO"/>
    <x v="0"/>
    <x v="1"/>
    <x v="0"/>
    <x v="1"/>
    <s v="Lizmary Carolina Piñero Fermin"/>
    <m/>
    <x v="0"/>
    <x v="0"/>
    <x v="0"/>
    <x v="0"/>
  </r>
  <r>
    <x v="143"/>
    <x v="0"/>
    <s v="TGM4371"/>
    <s v="NIVELACIÓN DE ESPACIO"/>
    <x v="0"/>
    <x v="0"/>
    <x v="0"/>
    <x v="14"/>
    <s v="Oscar San Martin Castillo"/>
    <m/>
    <x v="0"/>
    <x v="0"/>
    <x v="0"/>
    <x v="0"/>
  </r>
  <r>
    <x v="144"/>
    <x v="0"/>
    <s v="TGM4372"/>
    <s v="CERTIFICADO DE USO"/>
    <x v="0"/>
    <x v="0"/>
    <x v="0"/>
    <x v="0"/>
    <s v="Lizmary Carolina Piñero Fermin"/>
    <m/>
    <x v="0"/>
    <x v="0"/>
    <x v="0"/>
    <x v="0"/>
  </r>
  <r>
    <x v="145"/>
    <x v="0"/>
    <s v="TGM4373"/>
    <s v="COPIA DE CONTRATO"/>
    <x v="0"/>
    <x v="0"/>
    <x v="0"/>
    <x v="3"/>
    <s v="Lizmary Carolina Piñero Fermin"/>
    <m/>
    <x v="0"/>
    <x v="0"/>
    <x v="0"/>
    <x v="0"/>
  </r>
  <r>
    <x v="146"/>
    <x v="0"/>
    <s v="TGM4374"/>
    <s v="COPIA DE BOLETA DE VENTA"/>
    <x v="0"/>
    <x v="0"/>
    <x v="0"/>
    <x v="19"/>
    <s v="Rosario Margarita Vergara Jimenez"/>
    <m/>
    <x v="0"/>
    <x v="0"/>
    <x v="0"/>
    <x v="0"/>
  </r>
  <r>
    <x v="147"/>
    <x v="0"/>
    <s v="TGM4375"/>
    <s v="ALQUILER DE TOLDO"/>
    <x v="0"/>
    <x v="1"/>
    <x v="0"/>
    <x v="1"/>
    <s v="Rosario Margarita Vergara Jimenez"/>
    <m/>
    <x v="0"/>
    <x v="0"/>
    <x v="0"/>
    <x v="0"/>
  </r>
  <r>
    <x v="148"/>
    <x v="0"/>
    <s v="TGM4376"/>
    <s v="RE PROGRAMACIÓN DE DEUDA"/>
    <x v="0"/>
    <x v="0"/>
    <x v="0"/>
    <x v="10"/>
    <s v="Rosario Margarita Vergara Jimenez"/>
    <m/>
    <x v="0"/>
    <x v="0"/>
    <x v="0"/>
    <x v="0"/>
  </r>
  <r>
    <x v="149"/>
    <x v="0"/>
    <s v="TGM4377"/>
    <s v="ESTADO DE CUENTA"/>
    <x v="0"/>
    <x v="0"/>
    <x v="0"/>
    <x v="5"/>
    <s v="Rosario Margarita Vergara Jimenez"/>
    <m/>
    <x v="0"/>
    <x v="0"/>
    <x v="0"/>
    <x v="0"/>
  </r>
  <r>
    <x v="150"/>
    <x v="0"/>
    <s v="TGM4378"/>
    <s v="ESTADO DE CUENTA"/>
    <x v="0"/>
    <x v="0"/>
    <x v="0"/>
    <x v="5"/>
    <s v="Rosario Margarita Vergara Jimenez"/>
    <m/>
    <x v="0"/>
    <x v="0"/>
    <x v="0"/>
    <x v="0"/>
  </r>
  <r>
    <x v="151"/>
    <x v="0"/>
    <s v="TGM4379"/>
    <s v="REPINTADO DE LAPIDA"/>
    <x v="0"/>
    <x v="0"/>
    <x v="0"/>
    <x v="11"/>
    <s v="Oscar San Martin Castillo"/>
    <m/>
    <x v="0"/>
    <x v="0"/>
    <x v="0"/>
    <x v="0"/>
  </r>
  <r>
    <x v="152"/>
    <x v="0"/>
    <s v="TGM4380"/>
    <s v="CERTIFICADO DE USO"/>
    <x v="0"/>
    <x v="0"/>
    <x v="0"/>
    <x v="0"/>
    <s v="Rosario Margarita Vergara Jimenez"/>
    <m/>
    <x v="0"/>
    <x v="0"/>
    <x v="0"/>
    <x v="0"/>
  </r>
  <r>
    <x v="153"/>
    <x v="0"/>
    <s v="TGM4381"/>
    <s v="CONSULTA SOBRE SU DEUDA"/>
    <x v="0"/>
    <x v="1"/>
    <x v="0"/>
    <x v="1"/>
    <s v="Rosario Margarita Vergara Jimenez"/>
    <m/>
    <x v="0"/>
    <x v="0"/>
    <x v="0"/>
    <x v="0"/>
  </r>
  <r>
    <x v="154"/>
    <x v="0"/>
    <s v="TGM4382"/>
    <s v="PODADO DE GRAS"/>
    <x v="0"/>
    <x v="0"/>
    <x v="0"/>
    <x v="14"/>
    <s v="Oscar San Martin Castillo"/>
    <m/>
    <x v="0"/>
    <x v="0"/>
    <x v="0"/>
    <x v="0"/>
  </r>
  <r>
    <x v="155"/>
    <x v="0"/>
    <s v="TGM4383"/>
    <s v="PODADO DE GRAS"/>
    <x v="0"/>
    <x v="0"/>
    <x v="0"/>
    <x v="14"/>
    <s v="Oscar San Martin Castillo"/>
    <m/>
    <x v="0"/>
    <x v="0"/>
    <x v="0"/>
    <x v="0"/>
  </r>
  <r>
    <x v="156"/>
    <x v="0"/>
    <s v="TGM4384"/>
    <s v="ESTADO DE CUENTA"/>
    <x v="0"/>
    <x v="0"/>
    <x v="0"/>
    <x v="5"/>
    <s v="Rosario Margarita Vergara Jimenez"/>
    <m/>
    <x v="0"/>
    <x v="0"/>
    <x v="0"/>
    <x v="0"/>
  </r>
  <r>
    <x v="157"/>
    <x v="0"/>
    <s v="TGM4385"/>
    <s v="ESTADO DE CUENTA"/>
    <x v="0"/>
    <x v="0"/>
    <x v="0"/>
    <x v="5"/>
    <s v="Rosario Margarita Vergara Jimenez"/>
    <m/>
    <x v="0"/>
    <x v="0"/>
    <x v="0"/>
    <x v="0"/>
  </r>
  <r>
    <x v="158"/>
    <x v="0"/>
    <s v="TGM4386"/>
    <s v="ESTADO DE CUENTA"/>
    <x v="0"/>
    <x v="0"/>
    <x v="0"/>
    <x v="5"/>
    <s v="Rosario Margarita Vergara Jimenez"/>
    <m/>
    <x v="0"/>
    <x v="0"/>
    <x v="0"/>
    <x v="0"/>
  </r>
  <r>
    <x v="159"/>
    <x v="0"/>
    <s v="TGM4387"/>
    <s v="CERTIFICADO DE USO"/>
    <x v="0"/>
    <x v="0"/>
    <x v="0"/>
    <x v="0"/>
    <s v="Rosario Margarita Vergara Jimenez"/>
    <m/>
    <x v="0"/>
    <x v="0"/>
    <x v="0"/>
    <x v="0"/>
  </r>
  <r>
    <x v="160"/>
    <x v="0"/>
    <s v="TGM4388"/>
    <s v="ESTADO DE CUENTA"/>
    <x v="0"/>
    <x v="0"/>
    <x v="0"/>
    <x v="5"/>
    <s v="Rosario Margarita Vergara Jimenez"/>
    <m/>
    <x v="0"/>
    <x v="0"/>
    <x v="0"/>
    <x v="0"/>
  </r>
  <r>
    <x v="161"/>
    <x v="0"/>
    <s v="TGM4389"/>
    <s v="LAPIDA"/>
    <x v="0"/>
    <x v="0"/>
    <x v="0"/>
    <x v="15"/>
    <s v="Oscar San Martin Castillo"/>
    <m/>
    <x v="0"/>
    <x v="0"/>
    <x v="0"/>
    <x v="0"/>
  </r>
  <r>
    <x v="162"/>
    <x v="0"/>
    <s v="TGM4390"/>
    <s v="CONSTANCIA DE ENTIERRO"/>
    <x v="0"/>
    <x v="0"/>
    <x v="0"/>
    <x v="6"/>
    <s v="Rosario Margarita Vergara Jimenez"/>
    <m/>
    <x v="0"/>
    <x v="0"/>
    <x v="0"/>
    <x v="0"/>
  </r>
  <r>
    <x v="163"/>
    <x v="0"/>
    <s v="TGM4391"/>
    <s v="CERTIFICADO DE USO"/>
    <x v="0"/>
    <x v="0"/>
    <x v="0"/>
    <x v="0"/>
    <s v="Rosario Margarita Vergara Jimenez"/>
    <m/>
    <x v="0"/>
    <x v="0"/>
    <x v="0"/>
    <x v="0"/>
  </r>
  <r>
    <x v="164"/>
    <x v="0"/>
    <s v="TGM4392"/>
    <s v="ALQUILER TOLDO"/>
    <x v="0"/>
    <x v="1"/>
    <x v="0"/>
    <x v="1"/>
    <s v="Rosario Margarita Vergara Jimenez"/>
    <m/>
    <x v="0"/>
    <x v="0"/>
    <x v="0"/>
    <x v="0"/>
  </r>
  <r>
    <x v="165"/>
    <x v="0"/>
    <s v="TGM4393"/>
    <s v="ALQUILER DE TOLDO"/>
    <x v="0"/>
    <x v="1"/>
    <x v="0"/>
    <x v="1"/>
    <s v="Rosario Margarita Vergara Jimenez"/>
    <m/>
    <x v="0"/>
    <x v="0"/>
    <x v="0"/>
    <x v="0"/>
  </r>
  <r>
    <x v="166"/>
    <x v="0"/>
    <s v="TGM4394"/>
    <s v="CERTIFICADO DE USO"/>
    <x v="0"/>
    <x v="0"/>
    <x v="0"/>
    <x v="0"/>
    <s v="Rosario Margarita Vergara Jimenez"/>
    <m/>
    <x v="0"/>
    <x v="0"/>
    <x v="0"/>
    <x v="0"/>
  </r>
  <r>
    <x v="167"/>
    <x v="0"/>
    <s v="TGM4395"/>
    <s v="SOLICITUD DE REPROGRAMACION DE DEUDA"/>
    <x v="0"/>
    <x v="0"/>
    <x v="0"/>
    <x v="2"/>
    <s v="Tymiller Jhalber Llacza Rosales"/>
    <m/>
    <x v="0"/>
    <x v="0"/>
    <x v="0"/>
    <x v="0"/>
  </r>
  <r>
    <x v="168"/>
    <x v="0"/>
    <s v="TGM4396"/>
    <s v="TRASLADO INTERNO"/>
    <x v="0"/>
    <x v="0"/>
    <x v="0"/>
    <x v="7"/>
    <s v="Mariella Valentina Guadalupe Fierro"/>
    <m/>
    <x v="0"/>
    <x v="0"/>
    <x v="0"/>
    <x v="0"/>
  </r>
  <r>
    <x v="169"/>
    <x v="0"/>
    <s v="TGM4397"/>
    <s v="CERTIFICADO DE USO"/>
    <x v="0"/>
    <x v="0"/>
    <x v="0"/>
    <x v="0"/>
    <s v="Rosario Margarita Vergara Jimenez"/>
    <m/>
    <x v="0"/>
    <x v="0"/>
    <x v="0"/>
    <x v="0"/>
  </r>
  <r>
    <x v="170"/>
    <x v="0"/>
    <s v="TGM4398"/>
    <s v="CERTIFICADO DE USO"/>
    <x v="0"/>
    <x v="0"/>
    <x v="0"/>
    <x v="0"/>
    <s v="Rosario Margarita Vergara Jimenez"/>
    <m/>
    <x v="0"/>
    <x v="0"/>
    <x v="0"/>
    <x v="0"/>
  </r>
  <r>
    <x v="171"/>
    <x v="0"/>
    <s v="TGM4399"/>
    <s v="CERTIFICADO DE USO"/>
    <x v="0"/>
    <x v="0"/>
    <x v="0"/>
    <x v="0"/>
    <s v="Rosario Margarita Vergara Jimenez"/>
    <m/>
    <x v="0"/>
    <x v="0"/>
    <x v="0"/>
    <x v="0"/>
  </r>
  <r>
    <x v="172"/>
    <x v="0"/>
    <s v="TGM4400"/>
    <s v="CERTIFICADO DE USO"/>
    <x v="0"/>
    <x v="0"/>
    <x v="0"/>
    <x v="0"/>
    <s v="Rosario Margarita Vergara Jimenez"/>
    <m/>
    <x v="0"/>
    <x v="0"/>
    <x v="0"/>
    <x v="0"/>
  </r>
  <r>
    <x v="173"/>
    <x v="0"/>
    <s v="TGM4401"/>
    <s v="CERTIFICADO DE USO"/>
    <x v="0"/>
    <x v="0"/>
    <x v="0"/>
    <x v="0"/>
    <s v="Rosario Margarita Vergara Jimenez"/>
    <m/>
    <x v="0"/>
    <x v="0"/>
    <x v="0"/>
    <x v="0"/>
  </r>
  <r>
    <x v="174"/>
    <x v="0"/>
    <s v="TGM4402"/>
    <s v="CERTIFICADO DE USO"/>
    <x v="0"/>
    <x v="0"/>
    <x v="0"/>
    <x v="0"/>
    <s v="Rosario Margarita Vergara Jimenez"/>
    <m/>
    <x v="0"/>
    <x v="0"/>
    <x v="0"/>
    <x v="0"/>
  </r>
  <r>
    <x v="175"/>
    <x v="0"/>
    <s v="TGM4403"/>
    <s v="CERTIFICADO DE USO"/>
    <x v="0"/>
    <x v="0"/>
    <x v="0"/>
    <x v="0"/>
    <s v="Rosario Margarita Vergara Jimenez"/>
    <m/>
    <x v="0"/>
    <x v="0"/>
    <x v="0"/>
    <x v="0"/>
  </r>
  <r>
    <x v="176"/>
    <x v="0"/>
    <s v="TGM4404"/>
    <s v="CERTIFICADO DE USO"/>
    <x v="0"/>
    <x v="0"/>
    <x v="0"/>
    <x v="0"/>
    <s v="Rosario Margarita Vergara Jimenez"/>
    <m/>
    <x v="0"/>
    <x v="0"/>
    <x v="0"/>
    <x v="0"/>
  </r>
  <r>
    <x v="177"/>
    <x v="0"/>
    <s v="TGM4405"/>
    <s v="CERTIFICADO DE USO"/>
    <x v="0"/>
    <x v="0"/>
    <x v="0"/>
    <x v="0"/>
    <s v="Rosario Margarita Vergara Jimenez"/>
    <m/>
    <x v="0"/>
    <x v="0"/>
    <x v="0"/>
    <x v="0"/>
  </r>
  <r>
    <x v="178"/>
    <x v="0"/>
    <s v="TGM4406"/>
    <s v="CERTIFICADO DE USO"/>
    <x v="0"/>
    <x v="0"/>
    <x v="0"/>
    <x v="0"/>
    <s v="Rosario Margarita Vergara Jimenez"/>
    <m/>
    <x v="0"/>
    <x v="0"/>
    <x v="0"/>
    <x v="0"/>
  </r>
  <r>
    <x v="179"/>
    <x v="0"/>
    <s v="TGM4407"/>
    <s v="CERTIFICADO DE USO"/>
    <x v="0"/>
    <x v="0"/>
    <x v="0"/>
    <x v="0"/>
    <s v="Rosario Margarita Vergara Jimenez"/>
    <m/>
    <x v="0"/>
    <x v="0"/>
    <x v="0"/>
    <x v="0"/>
  </r>
  <r>
    <x v="180"/>
    <x v="0"/>
    <s v="TGM4408"/>
    <s v="CERTIFICADO DE USO"/>
    <x v="0"/>
    <x v="0"/>
    <x v="0"/>
    <x v="0"/>
    <s v="Rosario Margarita Vergara Jimenez"/>
    <m/>
    <x v="0"/>
    <x v="0"/>
    <x v="0"/>
    <x v="0"/>
  </r>
  <r>
    <x v="181"/>
    <x v="0"/>
    <s v="TGM4409"/>
    <s v="CERTIFICADO DE USO"/>
    <x v="0"/>
    <x v="0"/>
    <x v="0"/>
    <x v="0"/>
    <s v="Lizmary Carolina Piñero Fermin"/>
    <m/>
    <x v="0"/>
    <x v="0"/>
    <x v="0"/>
    <x v="0"/>
  </r>
  <r>
    <x v="182"/>
    <x v="0"/>
    <s v="TGM4410"/>
    <s v="ALQUILER DE CARPA"/>
    <x v="0"/>
    <x v="1"/>
    <x v="0"/>
    <x v="1"/>
    <s v="Rosario Margarita Vergara Jimenez"/>
    <m/>
    <x v="0"/>
    <x v="0"/>
    <x v="0"/>
    <x v="0"/>
  </r>
  <r>
    <x v="183"/>
    <x v="0"/>
    <s v="TGM4411"/>
    <s v="REPINTADO DE LAPIDA"/>
    <x v="0"/>
    <x v="0"/>
    <x v="0"/>
    <x v="11"/>
    <s v="Oscar San Martin Castillo"/>
    <m/>
    <x v="0"/>
    <x v="0"/>
    <x v="0"/>
    <x v="0"/>
  </r>
  <r>
    <x v="184"/>
    <x v="0"/>
    <s v="TGM4412"/>
    <s v="CERTIFICADO DE USO"/>
    <x v="0"/>
    <x v="0"/>
    <x v="0"/>
    <x v="0"/>
    <s v="Rosario Margarita Vergara Jimenez"/>
    <m/>
    <x v="0"/>
    <x v="0"/>
    <x v="0"/>
    <x v="0"/>
  </r>
  <r>
    <x v="185"/>
    <x v="0"/>
    <s v="TGM4413"/>
    <s v="CERTIFICADO DE USO"/>
    <x v="0"/>
    <x v="0"/>
    <x v="0"/>
    <x v="0"/>
    <s v="Rosario Margarita Vergara Jimenez"/>
    <m/>
    <x v="0"/>
    <x v="0"/>
    <x v="0"/>
    <x v="0"/>
  </r>
  <r>
    <x v="186"/>
    <x v="0"/>
    <s v="TGM4414"/>
    <s v="CERTIFICADO DE USO"/>
    <x v="0"/>
    <x v="0"/>
    <x v="0"/>
    <x v="0"/>
    <s v="Rosario Margarita Vergara Jimenez"/>
    <m/>
    <x v="0"/>
    <x v="0"/>
    <x v="0"/>
    <x v="0"/>
  </r>
  <r>
    <x v="187"/>
    <x v="0"/>
    <s v="TGM4415"/>
    <s v="ALQUILER DE CARPA"/>
    <x v="0"/>
    <x v="1"/>
    <x v="0"/>
    <x v="1"/>
    <s v="Lizmary Carolina Piñero Fermin"/>
    <m/>
    <x v="0"/>
    <x v="0"/>
    <x v="0"/>
    <x v="0"/>
  </r>
  <r>
    <x v="188"/>
    <x v="0"/>
    <s v="TGM4416"/>
    <s v="CONSTANCIA DE ENTIERRO"/>
    <x v="0"/>
    <x v="0"/>
    <x v="0"/>
    <x v="6"/>
    <s v="Rosario Margarita Vergara Jimenez"/>
    <m/>
    <x v="0"/>
    <x v="0"/>
    <x v="0"/>
    <x v="0"/>
  </r>
  <r>
    <x v="189"/>
    <x v="0"/>
    <s v="TGM4417"/>
    <s v="REFINANCIAMIENTO DE DEUDAS"/>
    <x v="0"/>
    <x v="0"/>
    <x v="0"/>
    <x v="10"/>
    <s v="Rosario Margarita Vergara Jimenez"/>
    <m/>
    <x v="0"/>
    <x v="0"/>
    <x v="0"/>
    <x v="0"/>
  </r>
  <r>
    <x v="190"/>
    <x v="0"/>
    <s v="TGM4418"/>
    <s v="COPIA DE CONTRATO"/>
    <x v="0"/>
    <x v="0"/>
    <x v="0"/>
    <x v="3"/>
    <s v="Rosario Margarita Vergara Jimenez"/>
    <m/>
    <x v="0"/>
    <x v="0"/>
    <x v="0"/>
    <x v="0"/>
  </r>
  <r>
    <x v="191"/>
    <x v="0"/>
    <s v="TGM4419"/>
    <s v="CERTIFICADO DE USO"/>
    <x v="0"/>
    <x v="0"/>
    <x v="0"/>
    <x v="0"/>
    <s v="Rosario Margarita Vergara Jimenez"/>
    <m/>
    <x v="0"/>
    <x v="0"/>
    <x v="0"/>
    <x v="0"/>
  </r>
  <r>
    <x v="192"/>
    <x v="0"/>
    <s v="TGM4420"/>
    <s v="CERTIFICADO DE USO"/>
    <x v="0"/>
    <x v="0"/>
    <x v="0"/>
    <x v="0"/>
    <s v="Rosario Margarita Vergara Jimenez"/>
    <m/>
    <x v="0"/>
    <x v="0"/>
    <x v="0"/>
    <x v="0"/>
  </r>
  <r>
    <x v="193"/>
    <x v="0"/>
    <s v="TGM4421"/>
    <s v="CERTIFICADO DE USO"/>
    <x v="0"/>
    <x v="0"/>
    <x v="0"/>
    <x v="0"/>
    <s v="Rosario Margarita Vergara Jimenez"/>
    <m/>
    <x v="0"/>
    <x v="0"/>
    <x v="0"/>
    <x v="0"/>
  </r>
  <r>
    <x v="194"/>
    <x v="0"/>
    <s v="TGM4422"/>
    <s v="ESTADO DE CUENTA"/>
    <x v="0"/>
    <x v="0"/>
    <x v="0"/>
    <x v="5"/>
    <s v="Lizmary Carolina Piñero Fermin"/>
    <m/>
    <x v="0"/>
    <x v="0"/>
    <x v="0"/>
    <x v="1"/>
  </r>
  <r>
    <x v="195"/>
    <x v="0"/>
    <s v="TGM4423"/>
    <s v="CONSULTA DE LAPIDA"/>
    <x v="0"/>
    <x v="1"/>
    <x v="0"/>
    <x v="1"/>
    <s v="Liz Lidiana Huaman Rojas"/>
    <m/>
    <x v="0"/>
    <x v="0"/>
    <x v="0"/>
    <x v="1"/>
  </r>
  <r>
    <x v="196"/>
    <x v="0"/>
    <s v="TGM4424"/>
    <s v="CERTIFICADO DE USO"/>
    <x v="0"/>
    <x v="0"/>
    <x v="0"/>
    <x v="0"/>
    <s v="Lizmary Carolina Piñero Fermin"/>
    <m/>
    <x v="0"/>
    <x v="0"/>
    <x v="0"/>
    <x v="1"/>
  </r>
  <r>
    <x v="197"/>
    <x v="0"/>
    <s v="TGM4425"/>
    <s v="CLIENTE COLOCO PIEDRAS ALREDEDOR DE LA LAPIDA"/>
    <x v="0"/>
    <x v="0"/>
    <x v="0"/>
    <x v="14"/>
    <s v="Deisy Huaman Lara"/>
    <m/>
    <x v="1"/>
    <x v="0"/>
    <x v="0"/>
    <x v="1"/>
  </r>
  <r>
    <x v="198"/>
    <x v="0"/>
    <s v="TGM4426"/>
    <s v="TAPA DE MAUSOLEO"/>
    <x v="0"/>
    <x v="1"/>
    <x v="0"/>
    <x v="1"/>
    <s v="Deisy Huaman Lara"/>
    <m/>
    <x v="1"/>
    <x v="0"/>
    <x v="0"/>
    <x v="1"/>
  </r>
  <r>
    <x v="199"/>
    <x v="0"/>
    <s v="TGM4427"/>
    <s v="ALQUILER DE CARPA"/>
    <x v="0"/>
    <x v="1"/>
    <x v="0"/>
    <x v="1"/>
    <s v="Lizmary Carolina Piñero Fermin"/>
    <m/>
    <x v="0"/>
    <x v="0"/>
    <x v="0"/>
    <x v="1"/>
  </r>
  <r>
    <x v="200"/>
    <x v="0"/>
    <s v="TGM4428"/>
    <s v="ESTADO DE CUENTA"/>
    <x v="0"/>
    <x v="0"/>
    <x v="0"/>
    <x v="5"/>
    <s v="Lizmary Carolina Piñero Fermin"/>
    <m/>
    <x v="0"/>
    <x v="0"/>
    <x v="0"/>
    <x v="1"/>
  </r>
  <r>
    <x v="201"/>
    <x v="0"/>
    <s v="TGM4429"/>
    <s v="CERTIFICADO DE USO"/>
    <x v="0"/>
    <x v="0"/>
    <x v="0"/>
    <x v="0"/>
    <s v="Mariella Valentina Guadalupe Fierro"/>
    <m/>
    <x v="0"/>
    <x v="0"/>
    <x v="0"/>
    <x v="1"/>
  </r>
  <r>
    <x v="202"/>
    <x v="0"/>
    <s v="TGM4430"/>
    <s v="USO DE ESPACIO"/>
    <x v="0"/>
    <x v="0"/>
    <x v="0"/>
    <x v="8"/>
    <s v="Oscar San Martin Castillo"/>
    <m/>
    <x v="0"/>
    <x v="0"/>
    <x v="0"/>
    <x v="1"/>
  </r>
  <r>
    <x v="203"/>
    <x v="0"/>
    <s v="TGM4431"/>
    <s v="CERTIFICADO DE USO"/>
    <x v="0"/>
    <x v="0"/>
    <x v="0"/>
    <x v="0"/>
    <s v="Rosario Margarita Vergara Jimenez"/>
    <m/>
    <x v="0"/>
    <x v="0"/>
    <x v="0"/>
    <x v="1"/>
  </r>
  <r>
    <x v="204"/>
    <x v="0"/>
    <s v="TGM4432"/>
    <s v="CERTIFICADO DE USO"/>
    <x v="0"/>
    <x v="0"/>
    <x v="0"/>
    <x v="0"/>
    <s v="Rosario Margarita Vergara Jimenez"/>
    <m/>
    <x v="0"/>
    <x v="0"/>
    <x v="0"/>
    <x v="1"/>
  </r>
  <r>
    <x v="205"/>
    <x v="0"/>
    <s v="TGM4433"/>
    <s v="CERTIFICADO DE USO"/>
    <x v="0"/>
    <x v="0"/>
    <x v="0"/>
    <x v="0"/>
    <s v="Rosario Margarita Vergara Jimenez"/>
    <m/>
    <x v="0"/>
    <x v="0"/>
    <x v="0"/>
    <x v="1"/>
  </r>
  <r>
    <x v="206"/>
    <x v="0"/>
    <s v="TGM4435"/>
    <s v="REPINTADO DE LAPIDA"/>
    <x v="0"/>
    <x v="0"/>
    <x v="0"/>
    <x v="11"/>
    <s v="Rosario Margarita Vergara Jimenez"/>
    <m/>
    <x v="0"/>
    <x v="0"/>
    <x v="0"/>
    <x v="1"/>
  </r>
  <r>
    <x v="207"/>
    <x v="0"/>
    <s v="TGM4436"/>
    <s v="CERTIFICADO DE USO"/>
    <x v="0"/>
    <x v="0"/>
    <x v="0"/>
    <x v="0"/>
    <s v="Rosario Margarita Vergara Jimenez"/>
    <m/>
    <x v="0"/>
    <x v="0"/>
    <x v="0"/>
    <x v="1"/>
  </r>
  <r>
    <x v="208"/>
    <x v="0"/>
    <s v="TGM4437"/>
    <s v="CERTIFICADO DE USO"/>
    <x v="0"/>
    <x v="0"/>
    <x v="0"/>
    <x v="0"/>
    <s v="Rosario Margarita Vergara Jimenez"/>
    <m/>
    <x v="0"/>
    <x v="0"/>
    <x v="0"/>
    <x v="1"/>
  </r>
  <r>
    <x v="209"/>
    <x v="0"/>
    <s v="TGM4438"/>
    <s v="CERTIFICADO DE USO"/>
    <x v="0"/>
    <x v="0"/>
    <x v="0"/>
    <x v="0"/>
    <s v="Rosario Margarita Vergara Jimenez"/>
    <m/>
    <x v="0"/>
    <x v="0"/>
    <x v="0"/>
    <x v="1"/>
  </r>
  <r>
    <x v="210"/>
    <x v="0"/>
    <s v="TGM4439"/>
    <s v="LAPIDA ROTA"/>
    <x v="0"/>
    <x v="1"/>
    <x v="0"/>
    <x v="20"/>
    <s v="Oscar San Martin Castillo"/>
    <m/>
    <x v="0"/>
    <x v="0"/>
    <x v="0"/>
    <x v="1"/>
  </r>
  <r>
    <x v="211"/>
    <x v="0"/>
    <s v="TGM4440"/>
    <s v="CERTIFICADO DE USO"/>
    <x v="0"/>
    <x v="0"/>
    <x v="0"/>
    <x v="0"/>
    <s v="Rosario Margarita Vergara Jimenez"/>
    <m/>
    <x v="0"/>
    <x v="0"/>
    <x v="0"/>
    <x v="1"/>
  </r>
  <r>
    <x v="212"/>
    <x v="0"/>
    <s v="TGM4441"/>
    <s v="CERTIFICADO DE USO"/>
    <x v="0"/>
    <x v="0"/>
    <x v="0"/>
    <x v="0"/>
    <s v="Rosario Margarita Vergara Jimenez"/>
    <m/>
    <x v="0"/>
    <x v="0"/>
    <x v="0"/>
    <x v="1"/>
  </r>
  <r>
    <x v="213"/>
    <x v="0"/>
    <s v="TGM4442"/>
    <s v="CERTIFICADO DE USO"/>
    <x v="0"/>
    <x v="0"/>
    <x v="0"/>
    <x v="0"/>
    <s v="Rosario Margarita Vergara Jimenez"/>
    <m/>
    <x v="0"/>
    <x v="0"/>
    <x v="0"/>
    <x v="1"/>
  </r>
  <r>
    <x v="214"/>
    <x v="0"/>
    <s v="TGM4443"/>
    <s v="CERTIFICADO DE USO"/>
    <x v="0"/>
    <x v="0"/>
    <x v="0"/>
    <x v="0"/>
    <s v="Rosario Margarita Vergara Jimenez"/>
    <m/>
    <x v="0"/>
    <x v="0"/>
    <x v="0"/>
    <x v="1"/>
  </r>
  <r>
    <x v="215"/>
    <x v="0"/>
    <s v="TGM4444"/>
    <s v="CERTIFICADO DE USO"/>
    <x v="0"/>
    <x v="0"/>
    <x v="0"/>
    <x v="0"/>
    <s v="Rosario Margarita Vergara Jimenez"/>
    <m/>
    <x v="0"/>
    <x v="0"/>
    <x v="0"/>
    <x v="1"/>
  </r>
  <r>
    <x v="216"/>
    <x v="0"/>
    <s v="TGM4445"/>
    <s v="CONSTANCIA DE ENTIERRO"/>
    <x v="0"/>
    <x v="0"/>
    <x v="0"/>
    <x v="6"/>
    <s v="Lizmary Carolina Piñero Fermin"/>
    <m/>
    <x v="0"/>
    <x v="0"/>
    <x v="0"/>
    <x v="1"/>
  </r>
  <r>
    <x v="217"/>
    <x v="0"/>
    <s v="TGM4446"/>
    <s v="FLOREROS DE PVC"/>
    <x v="0"/>
    <x v="1"/>
    <x v="0"/>
    <x v="17"/>
    <s v="Rosario Margarita Vergara Jimenez"/>
    <m/>
    <x v="0"/>
    <x v="0"/>
    <x v="0"/>
    <x v="1"/>
  </r>
  <r>
    <x v="218"/>
    <x v="0"/>
    <s v="TGM4447"/>
    <s v="UBICACIÓN DE ESPACIO"/>
    <x v="0"/>
    <x v="1"/>
    <x v="0"/>
    <x v="1"/>
    <s v="Lizmary Carolina Piñero Fermin"/>
    <m/>
    <x v="0"/>
    <x v="0"/>
    <x v="0"/>
    <x v="1"/>
  </r>
  <r>
    <x v="219"/>
    <x v="0"/>
    <s v="TGM4448"/>
    <s v="CERTIFICADO DE USO"/>
    <x v="0"/>
    <x v="0"/>
    <x v="0"/>
    <x v="0"/>
    <s v="Rosario Margarita Vergara Jimenez"/>
    <m/>
    <x v="0"/>
    <x v="0"/>
    <x v="0"/>
    <x v="1"/>
  </r>
  <r>
    <x v="220"/>
    <x v="0"/>
    <s v="TGM4449"/>
    <s v="RECLAMO N° 32"/>
    <x v="0"/>
    <x v="1"/>
    <x v="0"/>
    <x v="2"/>
    <s v="Deisy Huaman Lara - Corona del Frail"/>
    <m/>
    <x v="1"/>
    <x v="0"/>
    <x v="0"/>
    <x v="1"/>
  </r>
  <r>
    <x v="221"/>
    <x v="0"/>
    <s v="TGM4450"/>
    <s v="CERTIFICADO DE USO"/>
    <x v="0"/>
    <x v="0"/>
    <x v="0"/>
    <x v="0"/>
    <s v="Mariella Valentina Guadalupe Fierro"/>
    <m/>
    <x v="0"/>
    <x v="0"/>
    <x v="0"/>
    <x v="1"/>
  </r>
  <r>
    <x v="222"/>
    <x v="0"/>
    <s v="TGM4451"/>
    <s v="COPIA DE CONTRATO"/>
    <x v="0"/>
    <x v="0"/>
    <x v="0"/>
    <x v="3"/>
    <s v="Lizmary Carolina Piñero Fermin"/>
    <m/>
    <x v="0"/>
    <x v="0"/>
    <x v="0"/>
    <x v="1"/>
  </r>
  <r>
    <x v="223"/>
    <x v="0"/>
    <s v="TGM4452"/>
    <s v="CERTIFICADO DE USO"/>
    <x v="0"/>
    <x v="0"/>
    <x v="0"/>
    <x v="0"/>
    <s v="Lizmary Carolina Piñero Fermin"/>
    <m/>
    <x v="0"/>
    <x v="0"/>
    <x v="0"/>
    <x v="1"/>
  </r>
  <r>
    <x v="224"/>
    <x v="0"/>
    <s v="TGM4453"/>
    <s v="CERTIFICADO DE USO"/>
    <x v="0"/>
    <x v="0"/>
    <x v="0"/>
    <x v="0"/>
    <s v="Rosario Margarita Vergara Jimenez"/>
    <m/>
    <x v="0"/>
    <x v="0"/>
    <x v="0"/>
    <x v="1"/>
  </r>
  <r>
    <x v="225"/>
    <x v="0"/>
    <s v="TGM4454"/>
    <s v="LA TITULAR SOLICITA CERTIFICADO DE USO"/>
    <x v="0"/>
    <x v="0"/>
    <x v="0"/>
    <x v="0"/>
    <s v="Rosario Margarita Vergara Jimenez"/>
    <m/>
    <x v="0"/>
    <x v="0"/>
    <x v="0"/>
    <x v="1"/>
  </r>
  <r>
    <x v="226"/>
    <x v="0"/>
    <s v="TGM4455"/>
    <s v="CONSTANCIA DE ENTIERRO"/>
    <x v="0"/>
    <x v="0"/>
    <x v="0"/>
    <x v="6"/>
    <s v="Rosario Margarita Vergara Jimenez"/>
    <m/>
    <x v="0"/>
    <x v="0"/>
    <x v="0"/>
    <x v="1"/>
  </r>
  <r>
    <x v="227"/>
    <x v="0"/>
    <s v="TGM4457"/>
    <s v="COPIA DE BOLETA"/>
    <x v="0"/>
    <x v="0"/>
    <x v="0"/>
    <x v="19"/>
    <s v="Rosario Margarita Vergara Jimenez"/>
    <m/>
    <x v="0"/>
    <x v="0"/>
    <x v="0"/>
    <x v="1"/>
  </r>
  <r>
    <x v="228"/>
    <x v="0"/>
    <s v="TGM4458"/>
    <s v="VENTA DE FLOREROS"/>
    <x v="0"/>
    <x v="0"/>
    <x v="0"/>
    <x v="21"/>
    <s v="Rosario Margarita Vergara Jimenez"/>
    <m/>
    <x v="0"/>
    <x v="0"/>
    <x v="0"/>
    <x v="1"/>
  </r>
  <r>
    <x v="229"/>
    <x v="0"/>
    <s v="TGM4459"/>
    <s v="CERTIFICADO DE USO"/>
    <x v="0"/>
    <x v="0"/>
    <x v="0"/>
    <x v="0"/>
    <s v="Rosario Margarita Vergara Jimenez"/>
    <m/>
    <x v="0"/>
    <x v="0"/>
    <x v="0"/>
    <x v="1"/>
  </r>
  <r>
    <x v="230"/>
    <x v="0"/>
    <s v="TGM4460"/>
    <s v="CERTIFICADO DE USO"/>
    <x v="0"/>
    <x v="0"/>
    <x v="0"/>
    <x v="0"/>
    <s v="Rosario Margarita Vergara Jimenez"/>
    <m/>
    <x v="0"/>
    <x v="0"/>
    <x v="0"/>
    <x v="1"/>
  </r>
  <r>
    <x v="231"/>
    <x v="0"/>
    <s v="TGM4461"/>
    <s v="mantenimiento de lapida"/>
    <x v="0"/>
    <x v="1"/>
    <x v="0"/>
    <x v="1"/>
    <s v="Liz Lidiana Huaman Rojas"/>
    <m/>
    <x v="0"/>
    <x v="0"/>
    <x v="0"/>
    <x v="1"/>
  </r>
  <r>
    <x v="232"/>
    <x v="0"/>
    <s v="TGM4462"/>
    <s v="ALQUILER DE CARPA"/>
    <x v="0"/>
    <x v="1"/>
    <x v="0"/>
    <x v="1"/>
    <s v="Lizmary Carolina Piñero Fermin"/>
    <m/>
    <x v="0"/>
    <x v="0"/>
    <x v="0"/>
    <x v="1"/>
  </r>
  <r>
    <x v="233"/>
    <x v="0"/>
    <s v="TGM4463"/>
    <s v="CERTIFICADO DE USO"/>
    <x v="0"/>
    <x v="0"/>
    <x v="0"/>
    <x v="0"/>
    <s v="Mariella Valentina Guadalupe Fierro"/>
    <m/>
    <x v="0"/>
    <x v="0"/>
    <x v="0"/>
    <x v="1"/>
  </r>
  <r>
    <x v="234"/>
    <x v="0"/>
    <s v="TGM4464"/>
    <s v="CERTIFICADO DE USO"/>
    <x v="0"/>
    <x v="0"/>
    <x v="0"/>
    <x v="0"/>
    <s v="Mariella Valentina Guadalupe Fierro"/>
    <m/>
    <x v="0"/>
    <x v="0"/>
    <x v="0"/>
    <x v="1"/>
  </r>
  <r>
    <x v="235"/>
    <x v="0"/>
    <s v="TGM4465"/>
    <s v="CERTIFICADO DE USO"/>
    <x v="0"/>
    <x v="0"/>
    <x v="0"/>
    <x v="0"/>
    <s v="Mariella Valentina Guadalupe Fierro"/>
    <m/>
    <x v="0"/>
    <x v="0"/>
    <x v="0"/>
    <x v="1"/>
  </r>
  <r>
    <x v="236"/>
    <x v="0"/>
    <s v="TGM4466"/>
    <s v="CERTIFICADO DE USO"/>
    <x v="0"/>
    <x v="0"/>
    <x v="0"/>
    <x v="0"/>
    <s v="Mariella Valentina Guadalupe Fierro"/>
    <m/>
    <x v="0"/>
    <x v="0"/>
    <x v="0"/>
    <x v="1"/>
  </r>
  <r>
    <x v="237"/>
    <x v="0"/>
    <s v="TGM4467"/>
    <s v="SOLICITUD DE FLOREROS DE PVC"/>
    <x v="0"/>
    <x v="1"/>
    <x v="0"/>
    <x v="21"/>
    <s v="Lizmary Carolina Piñero Fermin"/>
    <m/>
    <x v="0"/>
    <x v="0"/>
    <x v="0"/>
    <x v="1"/>
  </r>
  <r>
    <x v="238"/>
    <x v="0"/>
    <s v="TGM4468"/>
    <s v="CONSTANCIA DE ENTIERRO"/>
    <x v="0"/>
    <x v="0"/>
    <x v="0"/>
    <x v="6"/>
    <s v="Lizmary Carolina Piñero Fermin"/>
    <m/>
    <x v="0"/>
    <x v="0"/>
    <x v="0"/>
    <x v="1"/>
  </r>
  <r>
    <x v="239"/>
    <x v="0"/>
    <s v="TGM4469"/>
    <s v="información de pago de cuotas vencidas"/>
    <x v="0"/>
    <x v="0"/>
    <x v="0"/>
    <x v="5"/>
    <s v="Lizmary Carolina Piñero Fermin"/>
    <m/>
    <x v="0"/>
    <x v="0"/>
    <x v="0"/>
    <x v="1"/>
  </r>
  <r>
    <x v="240"/>
    <x v="0"/>
    <s v="TGM4470"/>
    <s v="SOLICITUD DE FLOREROS DE PVC"/>
    <x v="0"/>
    <x v="1"/>
    <x v="0"/>
    <x v="21"/>
    <s v="Lizmary Carolina Piñero Fermin"/>
    <m/>
    <x v="0"/>
    <x v="0"/>
    <x v="0"/>
    <x v="1"/>
  </r>
  <r>
    <x v="241"/>
    <x v="0"/>
    <s v="TGM4471"/>
    <s v="UBICACIÓN DE ESPACIO"/>
    <x v="0"/>
    <x v="1"/>
    <x v="0"/>
    <x v="1"/>
    <s v="Lizmary Carolina Piñero Fermin"/>
    <m/>
    <x v="0"/>
    <x v="0"/>
    <x v="0"/>
    <x v="1"/>
  </r>
  <r>
    <x v="242"/>
    <x v="0"/>
    <s v="TGM4472"/>
    <s v="CONSTANCIA DE ENTIERRO"/>
    <x v="0"/>
    <x v="0"/>
    <x v="0"/>
    <x v="6"/>
    <s v="Lizmary Carolina Piñero Fermin"/>
    <m/>
    <x v="0"/>
    <x v="0"/>
    <x v="0"/>
    <x v="1"/>
  </r>
  <r>
    <x v="243"/>
    <x v="0"/>
    <s v="TGM4473"/>
    <s v="INFORMACIÓN COSTO DE LÁPIDA NUEVA"/>
    <x v="0"/>
    <x v="0"/>
    <x v="0"/>
    <x v="15"/>
    <s v="Lizmary Carolina Piñero Fermin"/>
    <m/>
    <x v="0"/>
    <x v="0"/>
    <x v="0"/>
    <x v="1"/>
  </r>
  <r>
    <x v="244"/>
    <x v="0"/>
    <s v="TGM4474"/>
    <s v="MANTENIMIENTO DE LÁPIDA NICHO ANTIGUO"/>
    <x v="0"/>
    <x v="0"/>
    <x v="0"/>
    <x v="2"/>
    <s v="Oscar San Martin Castillo"/>
    <m/>
    <x v="0"/>
    <x v="0"/>
    <x v="0"/>
    <x v="1"/>
  </r>
  <r>
    <x v="245"/>
    <x v="0"/>
    <s v="TGM4475"/>
    <s v="NIVELACIÓN DE ESPACIO"/>
    <x v="0"/>
    <x v="0"/>
    <x v="0"/>
    <x v="14"/>
    <s v="Oscar San Martin Castillo"/>
    <m/>
    <x v="0"/>
    <x v="0"/>
    <x v="0"/>
    <x v="1"/>
  </r>
  <r>
    <x v="246"/>
    <x v="0"/>
    <s v="TGM4476"/>
    <s v="RECLAMO DE PAGO"/>
    <x v="0"/>
    <x v="1"/>
    <x v="0"/>
    <x v="1"/>
    <s v="Rosario Margarita Vergara Jimenez"/>
    <m/>
    <x v="1"/>
    <x v="0"/>
    <x v="0"/>
    <x v="1"/>
  </r>
  <r>
    <x v="247"/>
    <x v="0"/>
    <s v="TGM4477"/>
    <s v="INFORMACIÓN DE CAMBIO DE TITULA"/>
    <x v="0"/>
    <x v="1"/>
    <x v="0"/>
    <x v="1"/>
    <s v="Lizmary Carolina Piñero Fermin"/>
    <m/>
    <x v="0"/>
    <x v="0"/>
    <x v="0"/>
    <x v="1"/>
  </r>
  <r>
    <x v="248"/>
    <x v="0"/>
    <s v="TGM4478"/>
    <s v="ALQUILER DE CARPA"/>
    <x v="0"/>
    <x v="1"/>
    <x v="0"/>
    <x v="1"/>
    <s v="Lizmary Carolina Piñero Fermin"/>
    <m/>
    <x v="0"/>
    <x v="0"/>
    <x v="0"/>
    <x v="1"/>
  </r>
  <r>
    <x v="249"/>
    <x v="0"/>
    <s v="TGM4479"/>
    <s v="FLORERO DE CABECERA ROTO"/>
    <x v="0"/>
    <x v="0"/>
    <x v="0"/>
    <x v="2"/>
    <s v="Lizmary Carolina Piñero Fermin"/>
    <m/>
    <x v="0"/>
    <x v="0"/>
    <x v="0"/>
    <x v="1"/>
  </r>
  <r>
    <x v="250"/>
    <x v="0"/>
    <s v="TGM4480"/>
    <s v="UBICACIÓN DE ESPACIO"/>
    <x v="0"/>
    <x v="1"/>
    <x v="0"/>
    <x v="1"/>
    <s v="Lizmary Carolina Piñero Fermin"/>
    <m/>
    <x v="0"/>
    <x v="0"/>
    <x v="0"/>
    <x v="1"/>
  </r>
  <r>
    <x v="251"/>
    <x v="0"/>
    <s v="TGM4482"/>
    <s v="PODADO DE GRAS"/>
    <x v="0"/>
    <x v="0"/>
    <x v="0"/>
    <x v="14"/>
    <s v="Oscar San Martin Castillo"/>
    <m/>
    <x v="0"/>
    <x v="0"/>
    <x v="0"/>
    <x v="1"/>
  </r>
  <r>
    <x v="252"/>
    <x v="0"/>
    <s v="TGM4483"/>
    <s v="CERTIFICADO DE USO"/>
    <x v="0"/>
    <x v="0"/>
    <x v="0"/>
    <x v="0"/>
    <s v="Mariella Valentina Guadalupe Fierro"/>
    <m/>
    <x v="0"/>
    <x v="0"/>
    <x v="0"/>
    <x v="1"/>
  </r>
  <r>
    <x v="253"/>
    <x v="0"/>
    <s v="TGM4484"/>
    <s v="ALQUILER DE CARPA"/>
    <x v="0"/>
    <x v="1"/>
    <x v="0"/>
    <x v="1"/>
    <s v="Lizmary Carolina Piñero Fermin"/>
    <m/>
    <x v="0"/>
    <x v="0"/>
    <x v="0"/>
    <x v="1"/>
  </r>
  <r>
    <x v="254"/>
    <x v="0"/>
    <s v="TGM4485"/>
    <s v="CERTIFICADO DE USO"/>
    <x v="0"/>
    <x v="0"/>
    <x v="0"/>
    <x v="0"/>
    <s v="Rosario Margarita Vergara Jimenez"/>
    <m/>
    <x v="0"/>
    <x v="0"/>
    <x v="0"/>
    <x v="1"/>
  </r>
  <r>
    <x v="255"/>
    <x v="0"/>
    <s v="TGM4486"/>
    <s v="CERTIFICADO DE USO"/>
    <x v="0"/>
    <x v="0"/>
    <x v="0"/>
    <x v="0"/>
    <s v="Rosario Margarita Vergara Jimenez"/>
    <m/>
    <x v="0"/>
    <x v="0"/>
    <x v="0"/>
    <x v="1"/>
  </r>
  <r>
    <x v="256"/>
    <x v="0"/>
    <s v="TGM4487"/>
    <s v="CERTIFICADO DE USO"/>
    <x v="0"/>
    <x v="0"/>
    <x v="0"/>
    <x v="0"/>
    <s v="Rosario Margarita Vergara Jimenez"/>
    <m/>
    <x v="0"/>
    <x v="0"/>
    <x v="0"/>
    <x v="1"/>
  </r>
  <r>
    <x v="257"/>
    <x v="0"/>
    <s v="TGM4488"/>
    <s v="CERTIFICADO DE USO"/>
    <x v="0"/>
    <x v="0"/>
    <x v="0"/>
    <x v="0"/>
    <s v="Rosario Margarita Vergara Jimenez"/>
    <m/>
    <x v="0"/>
    <x v="0"/>
    <x v="0"/>
    <x v="2"/>
  </r>
  <r>
    <x v="258"/>
    <x v="0"/>
    <s v="TGM4489"/>
    <s v="CERTIFICADO DE USO"/>
    <x v="0"/>
    <x v="0"/>
    <x v="0"/>
    <x v="0"/>
    <s v="Rosario Margarita Vergara Jimenez"/>
    <m/>
    <x v="0"/>
    <x v="0"/>
    <x v="0"/>
    <x v="2"/>
  </r>
  <r>
    <x v="259"/>
    <x v="0"/>
    <s v="TGM4490"/>
    <s v="CERTIFICADO DE USO"/>
    <x v="0"/>
    <x v="0"/>
    <x v="0"/>
    <x v="0"/>
    <s v="Rosario Margarita Vergara Jimenez"/>
    <m/>
    <x v="0"/>
    <x v="0"/>
    <x v="0"/>
    <x v="2"/>
  </r>
  <r>
    <x v="260"/>
    <x v="0"/>
    <s v="TGM4491"/>
    <s v="CERTIFICADO DE USO"/>
    <x v="0"/>
    <x v="0"/>
    <x v="0"/>
    <x v="0"/>
    <s v="Rosario Margarita Vergara Jimenez"/>
    <m/>
    <x v="0"/>
    <x v="0"/>
    <x v="0"/>
    <x v="2"/>
  </r>
  <r>
    <x v="261"/>
    <x v="0"/>
    <s v="TGM4492"/>
    <s v="INGRESO INGRESO DE JARDINERA DE METAL"/>
    <x v="0"/>
    <x v="1"/>
    <x v="0"/>
    <x v="1"/>
    <s v="Rosario Margarita Vergara Jimenez"/>
    <m/>
    <x v="0"/>
    <x v="0"/>
    <x v="0"/>
    <x v="2"/>
  </r>
  <r>
    <x v="262"/>
    <x v="0"/>
    <s v="TGM4493"/>
    <s v="REPARACION DE FLOREROS"/>
    <x v="0"/>
    <x v="0"/>
    <x v="0"/>
    <x v="17"/>
    <s v="Mariella Valentina Guadalupe Fierro"/>
    <m/>
    <x v="0"/>
    <x v="0"/>
    <x v="0"/>
    <x v="2"/>
  </r>
  <r>
    <x v="263"/>
    <x v="0"/>
    <s v="TGM4494"/>
    <s v="CAMBIO DE FLOREROS"/>
    <x v="0"/>
    <x v="1"/>
    <x v="0"/>
    <x v="1"/>
    <s v="Mariella Valentina Guadalupe Fierro"/>
    <m/>
    <x v="0"/>
    <x v="0"/>
    <x v="0"/>
    <x v="2"/>
  </r>
  <r>
    <x v="264"/>
    <x v="0"/>
    <s v="TGM4495"/>
    <s v="UBICACION DE ESPACIO"/>
    <x v="0"/>
    <x v="1"/>
    <x v="0"/>
    <x v="1"/>
    <s v="Mariella Valentina Guadalupe Fierro"/>
    <m/>
    <x v="0"/>
    <x v="0"/>
    <x v="0"/>
    <x v="2"/>
  </r>
  <r>
    <x v="265"/>
    <x v="0"/>
    <s v="TGM4496"/>
    <s v="CERTIFICADO DE USO"/>
    <x v="0"/>
    <x v="0"/>
    <x v="0"/>
    <x v="0"/>
    <s v="Mariella Valentina Guadalupe Fierro"/>
    <m/>
    <x v="0"/>
    <x v="0"/>
    <x v="0"/>
    <x v="2"/>
  </r>
  <r>
    <x v="266"/>
    <x v="0"/>
    <s v="TGM4497"/>
    <s v="NIVELACION DE LAPIDA"/>
    <x v="0"/>
    <x v="0"/>
    <x v="0"/>
    <x v="14"/>
    <s v="Oscar San Martin Castillo"/>
    <m/>
    <x v="0"/>
    <x v="0"/>
    <x v="0"/>
    <x v="2"/>
  </r>
  <r>
    <x v="267"/>
    <x v="0"/>
    <s v="TGM4498"/>
    <s v="MANTENIMIENTO LAPIDA"/>
    <x v="0"/>
    <x v="0"/>
    <x v="0"/>
    <x v="11"/>
    <s v="Oscar San Martin Castillo"/>
    <m/>
    <x v="0"/>
    <x v="0"/>
    <x v="0"/>
    <x v="2"/>
  </r>
  <r>
    <x v="268"/>
    <x v="0"/>
    <s v="TGM4499"/>
    <s v="NIVELACION DE ESPACIO"/>
    <x v="0"/>
    <x v="0"/>
    <x v="0"/>
    <x v="14"/>
    <s v="Oscar San Martin Castillo"/>
    <m/>
    <x v="0"/>
    <x v="0"/>
    <x v="0"/>
    <x v="2"/>
  </r>
  <r>
    <x v="269"/>
    <x v="0"/>
    <s v="TGM4500"/>
    <s v="LAPIDA ROTA"/>
    <x v="0"/>
    <x v="1"/>
    <x v="0"/>
    <x v="20"/>
    <s v="Oscar San Martin Castillo"/>
    <m/>
    <x v="0"/>
    <x v="0"/>
    <x v="0"/>
    <x v="2"/>
  </r>
  <r>
    <x v="270"/>
    <x v="0"/>
    <s v="TGM4501"/>
    <s v="CAMBIO DE NICHO"/>
    <x v="0"/>
    <x v="1"/>
    <x v="0"/>
    <x v="1"/>
    <s v="Oscar San Martin Castillo"/>
    <m/>
    <x v="0"/>
    <x v="0"/>
    <x v="0"/>
    <x v="2"/>
  </r>
  <r>
    <x v="271"/>
    <x v="0"/>
    <s v="TGM4502"/>
    <s v="PERDIDA DE ANGEL"/>
    <x v="0"/>
    <x v="1"/>
    <x v="0"/>
    <x v="1"/>
    <s v="Oscar San Martin Castillo"/>
    <m/>
    <x v="0"/>
    <x v="0"/>
    <x v="0"/>
    <x v="2"/>
  </r>
  <r>
    <x v="272"/>
    <x v="0"/>
    <s v="TGM4503"/>
    <s v="ELABORACION DE LAPIDA"/>
    <x v="0"/>
    <x v="0"/>
    <x v="0"/>
    <x v="15"/>
    <s v="Mariella Valentina Guadalupe Fierro"/>
    <m/>
    <x v="0"/>
    <x v="0"/>
    <x v="0"/>
    <x v="2"/>
  </r>
  <r>
    <x v="273"/>
    <x v="0"/>
    <s v="TGM4504"/>
    <s v="ANULACION DE CONTRATO"/>
    <x v="0"/>
    <x v="1"/>
    <x v="0"/>
    <x v="1"/>
    <s v="Tymiller Jhalber Llacza Rosales"/>
    <m/>
    <x v="0"/>
    <x v="0"/>
    <x v="0"/>
    <x v="2"/>
  </r>
  <r>
    <x v="274"/>
    <x v="0"/>
    <s v="TGM4505"/>
    <s v="CERTIFICADO DE USO"/>
    <x v="0"/>
    <x v="0"/>
    <x v="0"/>
    <x v="0"/>
    <s v="Mariella Valentina Guadalupe Fierro"/>
    <m/>
    <x v="0"/>
    <x v="0"/>
    <x v="0"/>
    <x v="2"/>
  </r>
  <r>
    <x v="275"/>
    <x v="0"/>
    <s v="TGM4506"/>
    <s v="CONFECCIÓN DE LÁPIDA NUEVA"/>
    <x v="0"/>
    <x v="0"/>
    <x v="0"/>
    <x v="15"/>
    <s v="Oscar San Martin Castillo"/>
    <m/>
    <x v="0"/>
    <x v="0"/>
    <x v="0"/>
    <x v="2"/>
  </r>
  <r>
    <x v="276"/>
    <x v="0"/>
    <s v="TGM4507"/>
    <s v="PAGO DE FOMA"/>
    <x v="0"/>
    <x v="1"/>
    <x v="0"/>
    <x v="1"/>
    <s v="Rosario Margarita Vergara Jimenez"/>
    <m/>
    <x v="0"/>
    <x v="0"/>
    <x v="0"/>
    <x v="2"/>
  </r>
  <r>
    <x v="277"/>
    <x v="0"/>
    <s v="TGM4508"/>
    <s v="SOLICITUD REPROGRAMACION DE MONTO DE CUOTA"/>
    <x v="0"/>
    <x v="0"/>
    <x v="0"/>
    <x v="10"/>
    <s v="Tymiller Jhalber Llacza Rosales"/>
    <m/>
    <x v="0"/>
    <x v="0"/>
    <x v="0"/>
    <x v="2"/>
  </r>
  <r>
    <x v="278"/>
    <x v="0"/>
    <s v="TGM4509"/>
    <s v="CERTIFICADO DE USO"/>
    <x v="0"/>
    <x v="0"/>
    <x v="0"/>
    <x v="0"/>
    <s v="Rosario Margarita Vergara Jimenez"/>
    <m/>
    <x v="0"/>
    <x v="0"/>
    <x v="0"/>
    <x v="2"/>
  </r>
  <r>
    <x v="279"/>
    <x v="0"/>
    <s v="TGM4510"/>
    <s v="FAMILIAR SOLICITA DOCUMENTACIÓN DE BENEFICIARIO"/>
    <x v="0"/>
    <x v="1"/>
    <x v="0"/>
    <x v="1"/>
    <s v="Liz Lidiana Huaman Rojas"/>
    <m/>
    <x v="1"/>
    <x v="0"/>
    <x v="0"/>
    <x v="2"/>
  </r>
  <r>
    <x v="280"/>
    <x v="0"/>
    <s v="TGM4511"/>
    <s v="DECLARACIÓN JURADA POR EXTRAVIAR RECIBO DE GARANTIA"/>
    <x v="0"/>
    <x v="1"/>
    <x v="0"/>
    <x v="1"/>
    <s v="Rosario Margarita Vergara Jimenez"/>
    <m/>
    <x v="0"/>
    <x v="0"/>
    <x v="0"/>
    <x v="2"/>
  </r>
  <r>
    <x v="281"/>
    <x v="0"/>
    <s v="TGM4512"/>
    <s v="CERTIFICADO DE USO"/>
    <x v="0"/>
    <x v="0"/>
    <x v="0"/>
    <x v="0"/>
    <s v="Rosario Margarita Vergara Jimenez"/>
    <m/>
    <x v="0"/>
    <x v="0"/>
    <x v="0"/>
    <x v="2"/>
  </r>
  <r>
    <x v="282"/>
    <x v="0"/>
    <s v="TGM4513"/>
    <s v="SOLICITA FLOREROS"/>
    <x v="0"/>
    <x v="0"/>
    <x v="0"/>
    <x v="17"/>
    <s v="Rosario Margarita Vergara Jimenez"/>
    <m/>
    <x v="0"/>
    <x v="0"/>
    <x v="0"/>
    <x v="2"/>
  </r>
  <r>
    <x v="283"/>
    <x v="0"/>
    <s v="TGM4514"/>
    <s v="SOLICITA FLOREROS"/>
    <x v="0"/>
    <x v="0"/>
    <x v="0"/>
    <x v="17"/>
    <s v="Rosario Margarita Vergara Jimenez"/>
    <m/>
    <x v="0"/>
    <x v="0"/>
    <x v="0"/>
    <x v="2"/>
  </r>
  <r>
    <x v="284"/>
    <x v="0"/>
    <s v="TGM4515"/>
    <s v="SOLICITA FLOREROS"/>
    <x v="0"/>
    <x v="1"/>
    <x v="0"/>
    <x v="17"/>
    <s v="Rosario Margarita Vergara Jimenez"/>
    <m/>
    <x v="0"/>
    <x v="0"/>
    <x v="0"/>
    <x v="2"/>
  </r>
  <r>
    <x v="285"/>
    <x v="0"/>
    <s v="TGM4516"/>
    <s v="PERDIDA DE FLORES"/>
    <x v="0"/>
    <x v="1"/>
    <x v="0"/>
    <x v="17"/>
    <s v="Rosario Margarita Vergara Jimenez"/>
    <m/>
    <x v="0"/>
    <x v="0"/>
    <x v="0"/>
    <x v="2"/>
  </r>
  <r>
    <x v="286"/>
    <x v="0"/>
    <s v="TGM4517"/>
    <s v="SOLICITA FLOREROS"/>
    <x v="0"/>
    <x v="1"/>
    <x v="0"/>
    <x v="17"/>
    <s v="Rosario Margarita Vergara Jimenez"/>
    <m/>
    <x v="0"/>
    <x v="0"/>
    <x v="0"/>
    <x v="2"/>
  </r>
  <r>
    <x v="287"/>
    <x v="0"/>
    <s v="TGM4518"/>
    <s v="CONSTANCIA DE ENTIERRO"/>
    <x v="0"/>
    <x v="0"/>
    <x v="0"/>
    <x v="6"/>
    <s v="Rosario Margarita Vergara Jimenez"/>
    <m/>
    <x v="0"/>
    <x v="0"/>
    <x v="0"/>
    <x v="2"/>
  </r>
  <r>
    <x v="288"/>
    <x v="0"/>
    <s v="TGM4519"/>
    <s v="REPROGRAMACIÓN DE DEUDA"/>
    <x v="0"/>
    <x v="0"/>
    <x v="0"/>
    <x v="10"/>
    <s v="Rosario Margarita Vergara Jimenez"/>
    <m/>
    <x v="0"/>
    <x v="0"/>
    <x v="0"/>
    <x v="2"/>
  </r>
  <r>
    <x v="289"/>
    <x v="0"/>
    <s v="TGM4520"/>
    <s v="CAMBIO DE TITULARIDAD"/>
    <x v="0"/>
    <x v="1"/>
    <x v="0"/>
    <x v="1"/>
    <s v="Rosario Margarita Vergara Jimenez"/>
    <m/>
    <x v="0"/>
    <x v="0"/>
    <x v="0"/>
    <x v="2"/>
  </r>
  <r>
    <x v="290"/>
    <x v="0"/>
    <s v="TGM4521"/>
    <s v="ASIGNACIÓN DE BENEFICIARIO"/>
    <x v="0"/>
    <x v="1"/>
    <x v="0"/>
    <x v="1"/>
    <s v="Rosario Margarita Vergara Jimenez"/>
    <m/>
    <x v="0"/>
    <x v="0"/>
    <x v="0"/>
    <x v="2"/>
  </r>
  <r>
    <x v="291"/>
    <x v="0"/>
    <s v="TGM4522"/>
    <s v="CAMBIO DE TITULARIDAD"/>
    <x v="0"/>
    <x v="1"/>
    <x v="0"/>
    <x v="1"/>
    <s v="Rosario Margarita Vergara Jimenez"/>
    <m/>
    <x v="0"/>
    <x v="0"/>
    <x v="0"/>
    <x v="2"/>
  </r>
  <r>
    <x v="292"/>
    <x v="0"/>
    <s v="TGM4523"/>
    <s v="CAMBIO DE TITULARIDAD"/>
    <x v="0"/>
    <x v="1"/>
    <x v="0"/>
    <x v="1"/>
    <s v="Rosario Margarita Vergara Jimenez"/>
    <m/>
    <x v="0"/>
    <x v="0"/>
    <x v="0"/>
    <x v="2"/>
  </r>
  <r>
    <x v="293"/>
    <x v="0"/>
    <s v="TGM4524"/>
    <s v="CAMBIO DE TITULARIDAD"/>
    <x v="0"/>
    <x v="1"/>
    <x v="0"/>
    <x v="1"/>
    <s v="Rosario Margarita Vergara Jimenez"/>
    <m/>
    <x v="0"/>
    <x v="0"/>
    <x v="0"/>
    <x v="2"/>
  </r>
  <r>
    <x v="294"/>
    <x v="0"/>
    <s v="TGM4525"/>
    <s v="CAMBIO DE TITULARIDAD"/>
    <x v="0"/>
    <x v="1"/>
    <x v="0"/>
    <x v="1"/>
    <s v="Rosario Margarita Vergara Jimenez"/>
    <m/>
    <x v="0"/>
    <x v="0"/>
    <x v="0"/>
    <x v="2"/>
  </r>
  <r>
    <x v="295"/>
    <x v="0"/>
    <s v="TGM4526"/>
    <s v="CAMBIO DE TITULARIDAD"/>
    <x v="0"/>
    <x v="1"/>
    <x v="0"/>
    <x v="1"/>
    <s v="Rosario Margarita Vergara Jimenez"/>
    <m/>
    <x v="0"/>
    <x v="0"/>
    <x v="0"/>
    <x v="2"/>
  </r>
  <r>
    <x v="296"/>
    <x v="0"/>
    <s v="TGM4527"/>
    <s v="CAMBIO DE TITULARIDAD"/>
    <x v="0"/>
    <x v="1"/>
    <x v="0"/>
    <x v="1"/>
    <s v="Rosario Margarita Vergara Jimenez"/>
    <m/>
    <x v="0"/>
    <x v="0"/>
    <x v="0"/>
    <x v="2"/>
  </r>
  <r>
    <x v="297"/>
    <x v="0"/>
    <s v="TGM4528"/>
    <s v="USO DE ESPACIO CON CARTA PODER"/>
    <x v="0"/>
    <x v="1"/>
    <x v="0"/>
    <x v="1"/>
    <s v="Rosario Margarita Vergara Jimenez"/>
    <m/>
    <x v="0"/>
    <x v="0"/>
    <x v="0"/>
    <x v="2"/>
  </r>
  <r>
    <x v="298"/>
    <x v="0"/>
    <s v="TGM4529"/>
    <s v="TITULAR SOLICITA NUMERO DE CUENTA PARA PAGO"/>
    <x v="0"/>
    <x v="1"/>
    <x v="0"/>
    <x v="1"/>
    <s v="Rosario Margarita Vergara Jimenez"/>
    <m/>
    <x v="0"/>
    <x v="0"/>
    <x v="0"/>
    <x v="2"/>
  </r>
  <r>
    <x v="299"/>
    <x v="0"/>
    <s v="TGM4530"/>
    <s v="TITULAR SOLICITA NUMERO DE CUENTA PARA PAGO"/>
    <x v="0"/>
    <x v="1"/>
    <x v="0"/>
    <x v="1"/>
    <s v="Rosario Margarita Vergara Jimenez"/>
    <m/>
    <x v="0"/>
    <x v="0"/>
    <x v="0"/>
    <x v="2"/>
  </r>
  <r>
    <x v="300"/>
    <x v="0"/>
    <s v="TGM4531"/>
    <s v="TITULAR SOLICITA NUMERO DE CUENTA PARA PAGO"/>
    <x v="0"/>
    <x v="1"/>
    <x v="0"/>
    <x v="1"/>
    <s v="Rosario Margarita Vergara Jimenez"/>
    <m/>
    <x v="0"/>
    <x v="0"/>
    <x v="0"/>
    <x v="2"/>
  </r>
  <r>
    <x v="301"/>
    <x v="0"/>
    <s v="TGM4532"/>
    <s v="CAMBIO DE TITULARIDAD"/>
    <x v="0"/>
    <x v="1"/>
    <x v="0"/>
    <x v="1"/>
    <s v="Rosario Margarita Vergara Jimenez"/>
    <m/>
    <x v="0"/>
    <x v="0"/>
    <x v="0"/>
    <x v="2"/>
  </r>
  <r>
    <x v="302"/>
    <x v="0"/>
    <s v="TGM4533"/>
    <s v="CERTIFICADO DE USO"/>
    <x v="0"/>
    <x v="0"/>
    <x v="0"/>
    <x v="0"/>
    <s v="Rosario Margarita Vergara Jimenez"/>
    <m/>
    <x v="0"/>
    <x v="0"/>
    <x v="0"/>
    <x v="2"/>
  </r>
  <r>
    <x v="303"/>
    <x v="0"/>
    <s v="TGM4534"/>
    <s v="CERTIFICADO DE USO"/>
    <x v="0"/>
    <x v="0"/>
    <x v="0"/>
    <x v="0"/>
    <s v="Rosario Margarita Vergara Jimenez"/>
    <m/>
    <x v="0"/>
    <x v="0"/>
    <x v="0"/>
    <x v="2"/>
  </r>
  <r>
    <x v="304"/>
    <x v="0"/>
    <s v="TGM4535"/>
    <s v="CERTIFICADO DE USO"/>
    <x v="0"/>
    <x v="0"/>
    <x v="0"/>
    <x v="0"/>
    <s v="Rosario Margarita Vergara Jimenez"/>
    <m/>
    <x v="0"/>
    <x v="0"/>
    <x v="0"/>
    <x v="2"/>
  </r>
  <r>
    <x v="305"/>
    <x v="0"/>
    <s v="TGM4536"/>
    <s v="CERTIFICADO DE USO"/>
    <x v="0"/>
    <x v="0"/>
    <x v="0"/>
    <x v="0"/>
    <s v="Mariella Valentina Guadalupe Fierro"/>
    <m/>
    <x v="0"/>
    <x v="0"/>
    <x v="0"/>
    <x v="2"/>
  </r>
  <r>
    <x v="306"/>
    <x v="0"/>
    <s v="TGM4537"/>
    <s v="CERTIFICADO DE USO"/>
    <x v="0"/>
    <x v="0"/>
    <x v="0"/>
    <x v="0"/>
    <s v="Mariella Valentina Guadalupe Fierro"/>
    <m/>
    <x v="0"/>
    <x v="0"/>
    <x v="0"/>
    <x v="2"/>
  </r>
  <r>
    <x v="307"/>
    <x v="0"/>
    <s v="TGM4538"/>
    <s v="CONSTANCIA DE UBICACION"/>
    <x v="0"/>
    <x v="0"/>
    <x v="0"/>
    <x v="6"/>
    <s v="Mariella Valentina Guadalupe Fierro"/>
    <m/>
    <x v="0"/>
    <x v="0"/>
    <x v="0"/>
    <x v="2"/>
  </r>
  <r>
    <x v="308"/>
    <x v="0"/>
    <s v="TGM4539"/>
    <s v="CONSTANCIA DE ENTIERRO"/>
    <x v="0"/>
    <x v="0"/>
    <x v="0"/>
    <x v="6"/>
    <s v="Mariella Valentina Guadalupe Fierro"/>
    <m/>
    <x v="0"/>
    <x v="0"/>
    <x v="0"/>
    <x v="2"/>
  </r>
  <r>
    <x v="309"/>
    <x v="0"/>
    <s v="TGM4540"/>
    <s v="CERTIFICADO DE USO"/>
    <x v="0"/>
    <x v="0"/>
    <x v="0"/>
    <x v="0"/>
    <s v="Mariella Valentina Guadalupe Fierro"/>
    <m/>
    <x v="0"/>
    <x v="0"/>
    <x v="0"/>
    <x v="2"/>
  </r>
  <r>
    <x v="310"/>
    <x v="0"/>
    <s v="TGM4541"/>
    <s v="CERTIFICADO DE USO"/>
    <x v="0"/>
    <x v="0"/>
    <x v="0"/>
    <x v="0"/>
    <s v="Mariella Valentina Guadalupe Fierro"/>
    <m/>
    <x v="0"/>
    <x v="0"/>
    <x v="0"/>
    <x v="2"/>
  </r>
  <r>
    <x v="311"/>
    <x v="0"/>
    <s v="TGM4542"/>
    <s v="CERTIFICADO DE USO"/>
    <x v="0"/>
    <x v="0"/>
    <x v="0"/>
    <x v="0"/>
    <s v="Mariella Valentina Guadalupe Fierro"/>
    <m/>
    <x v="0"/>
    <x v="0"/>
    <x v="0"/>
    <x v="2"/>
  </r>
  <r>
    <x v="312"/>
    <x v="0"/>
    <s v="TGM4543"/>
    <s v="CERTIFICADO DE USO"/>
    <x v="0"/>
    <x v="0"/>
    <x v="0"/>
    <x v="0"/>
    <s v="Mariella Valentina Guadalupe Fierro"/>
    <m/>
    <x v="0"/>
    <x v="0"/>
    <x v="0"/>
    <x v="2"/>
  </r>
  <r>
    <x v="313"/>
    <x v="0"/>
    <s v="TGM4544"/>
    <s v="CONSTANCIA DE UBICACION"/>
    <x v="0"/>
    <x v="0"/>
    <x v="0"/>
    <x v="6"/>
    <s v="Mariella Valentina Guadalupe Fierro"/>
    <m/>
    <x v="0"/>
    <x v="0"/>
    <x v="0"/>
    <x v="2"/>
  </r>
  <r>
    <x v="314"/>
    <x v="0"/>
    <s v="TGM4545"/>
    <s v="CERTIFICADO DE USO"/>
    <x v="0"/>
    <x v="0"/>
    <x v="0"/>
    <x v="0"/>
    <s v="Mariella Valentina Guadalupe Fierro"/>
    <m/>
    <x v="0"/>
    <x v="0"/>
    <x v="0"/>
    <x v="2"/>
  </r>
  <r>
    <x v="315"/>
    <x v="0"/>
    <s v="TGM4546"/>
    <s v="CERTIFICADO DE USO"/>
    <x v="0"/>
    <x v="0"/>
    <x v="0"/>
    <x v="0"/>
    <s v="Mariella Valentina Guadalupe Fierro"/>
    <m/>
    <x v="0"/>
    <x v="0"/>
    <x v="0"/>
    <x v="2"/>
  </r>
  <r>
    <x v="316"/>
    <x v="0"/>
    <s v="TGM4547"/>
    <s v="CERTIFICADO DE USO"/>
    <x v="0"/>
    <x v="0"/>
    <x v="0"/>
    <x v="0"/>
    <s v="Mariella Valentina Guadalupe Fierro"/>
    <m/>
    <x v="0"/>
    <x v="0"/>
    <x v="0"/>
    <x v="2"/>
  </r>
  <r>
    <x v="317"/>
    <x v="0"/>
    <s v="TGM4548"/>
    <s v="INFORMACION DE REPROGRAMACION DE MISA"/>
    <x v="0"/>
    <x v="1"/>
    <x v="0"/>
    <x v="1"/>
    <s v="Rosario Margarita Vergara Jimenez"/>
    <m/>
    <x v="0"/>
    <x v="0"/>
    <x v="0"/>
    <x v="3"/>
  </r>
  <r>
    <x v="318"/>
    <x v="0"/>
    <s v="TGM4549"/>
    <s v="CERTIFICADO DE USO"/>
    <x v="0"/>
    <x v="0"/>
    <x v="0"/>
    <x v="0"/>
    <s v="Mariella Valentina Guadalupe Fierro"/>
    <m/>
    <x v="0"/>
    <x v="0"/>
    <x v="0"/>
    <x v="3"/>
  </r>
  <r>
    <x v="319"/>
    <x v="0"/>
    <s v="TGM4550"/>
    <s v="CONSTANCIA DE ENTIERRO"/>
    <x v="0"/>
    <x v="0"/>
    <x v="0"/>
    <x v="6"/>
    <s v="Mariella Valentina Guadalupe Fierro"/>
    <m/>
    <x v="0"/>
    <x v="0"/>
    <x v="0"/>
    <x v="3"/>
  </r>
  <r>
    <x v="320"/>
    <x v="0"/>
    <s v="TGM4551"/>
    <s v="CONSTANCIA DE ENTIERRO"/>
    <x v="0"/>
    <x v="0"/>
    <x v="0"/>
    <x v="6"/>
    <s v="Mariella Valentina Guadalupe Fierro"/>
    <m/>
    <x v="0"/>
    <x v="0"/>
    <x v="0"/>
    <x v="3"/>
  </r>
  <r>
    <x v="321"/>
    <x v="0"/>
    <s v="TGM4552"/>
    <s v="CERTIFICADO DE USO"/>
    <x v="0"/>
    <x v="0"/>
    <x v="0"/>
    <x v="0"/>
    <s v="Mariella Valentina Guadalupe Fierro"/>
    <m/>
    <x v="0"/>
    <x v="0"/>
    <x v="0"/>
    <x v="3"/>
  </r>
  <r>
    <x v="322"/>
    <x v="0"/>
    <s v="TGM4553"/>
    <s v="CAMBIO DE FECHA DE PAGO DE CUOTAS"/>
    <x v="0"/>
    <x v="0"/>
    <x v="0"/>
    <x v="10"/>
    <s v="Tymiller Jhalber Llacza Rosales"/>
    <m/>
    <x v="0"/>
    <x v="0"/>
    <x v="0"/>
    <x v="3"/>
  </r>
  <r>
    <x v="323"/>
    <x v="0"/>
    <s v="TGM4554"/>
    <s v="CONSULTA DE NUMERO DE CUENTA PARA PAGO DE CUOTA"/>
    <x v="0"/>
    <x v="1"/>
    <x v="0"/>
    <x v="1"/>
    <s v="Rosario Margarita Vergara Jimenez"/>
    <m/>
    <x v="0"/>
    <x v="0"/>
    <x v="0"/>
    <x v="3"/>
  </r>
  <r>
    <x v="324"/>
    <x v="0"/>
    <s v="TGM4555"/>
    <s v="CONSULTA DE NUMERO DE CUENTA PARA PAGO DE CUOTA"/>
    <x v="0"/>
    <x v="1"/>
    <x v="0"/>
    <x v="1"/>
    <s v="Rosario Margarita Vergara Jimenez"/>
    <m/>
    <x v="0"/>
    <x v="0"/>
    <x v="0"/>
    <x v="3"/>
  </r>
  <r>
    <x v="325"/>
    <x v="0"/>
    <s v="TGM4556"/>
    <s v="CONSULTA DE NUMERO DE CUENTA PARA PAGO DE CUOTA"/>
    <x v="0"/>
    <x v="1"/>
    <x v="0"/>
    <x v="1"/>
    <s v="Rosario Margarita Vergara Jimenez"/>
    <m/>
    <x v="0"/>
    <x v="0"/>
    <x v="0"/>
    <x v="3"/>
  </r>
  <r>
    <x v="326"/>
    <x v="0"/>
    <s v="TGM4557"/>
    <s v="CONSULTA DE NUMERO DE CUENTA PARA PAGO DE CUOTA"/>
    <x v="0"/>
    <x v="1"/>
    <x v="0"/>
    <x v="1"/>
    <s v="Rosario Margarita Vergara Jimenez"/>
    <m/>
    <x v="0"/>
    <x v="0"/>
    <x v="0"/>
    <x v="3"/>
  </r>
  <r>
    <x v="327"/>
    <x v="0"/>
    <s v="TGM4558"/>
    <s v="CONSULTA DE NUMERO DE CUENTA PARA PAGO DE CUOTA"/>
    <x v="0"/>
    <x v="1"/>
    <x v="0"/>
    <x v="1"/>
    <s v="Rosario Margarita Vergara Jimenez"/>
    <m/>
    <x v="0"/>
    <x v="0"/>
    <x v="0"/>
    <x v="3"/>
  </r>
  <r>
    <x v="328"/>
    <x v="0"/>
    <s v="TGM4559"/>
    <s v="CONSULTA DE NUMERO DE CUENTA PARA PAGO DE CUOTA"/>
    <x v="0"/>
    <x v="1"/>
    <x v="0"/>
    <x v="1"/>
    <s v="Rosario Margarita Vergara Jimenez"/>
    <m/>
    <x v="0"/>
    <x v="0"/>
    <x v="0"/>
    <x v="3"/>
  </r>
  <r>
    <x v="329"/>
    <x v="0"/>
    <s v="TGM4560"/>
    <s v="CONSULTA DE NUMERO DE CUENTA PARA PAGO DE CUOTA"/>
    <x v="0"/>
    <x v="1"/>
    <x v="0"/>
    <x v="1"/>
    <s v="Rosario Margarita Vergara Jimenez"/>
    <m/>
    <x v="0"/>
    <x v="0"/>
    <x v="0"/>
    <x v="3"/>
  </r>
  <r>
    <x v="330"/>
    <x v="0"/>
    <s v="TGM4561"/>
    <s v="Solicitud de document0"/>
    <x v="0"/>
    <x v="0"/>
    <x v="1"/>
    <x v="2"/>
    <s v="Rafael Martin Romero Candiotti"/>
    <m/>
    <x v="0"/>
    <x v="0"/>
    <x v="0"/>
    <x v="3"/>
  </r>
  <r>
    <x v="331"/>
    <x v="2"/>
    <s v="TGM4562"/>
    <s v="PRUEBA 1705 CONSULTA VARIAS"/>
    <x v="0"/>
    <x v="2"/>
    <x v="0"/>
    <x v="22"/>
    <s v="Melissa Jhuliana Hipolito Guerrero"/>
    <m/>
    <x v="0"/>
    <x v="0"/>
    <x v="0"/>
    <x v="4"/>
  </r>
  <r>
    <x v="332"/>
    <x v="2"/>
    <s v="TGM4563"/>
    <s v="PRUEBA 1705-2 CONSULTA VARIAS"/>
    <x v="0"/>
    <x v="2"/>
    <x v="0"/>
    <x v="14"/>
    <s v="Melissa Jhuliana Hipolito Guerrero"/>
    <m/>
    <x v="0"/>
    <x v="0"/>
    <x v="0"/>
    <x v="4"/>
  </r>
  <r>
    <x v="333"/>
    <x v="2"/>
    <s v="TGM4564"/>
    <s v="PRUEBA 1705-3 AUTORIZACION INGRESO"/>
    <x v="0"/>
    <x v="0"/>
    <x v="0"/>
    <x v="23"/>
    <s v="Melissa Jhuliana Hipolito Guerrero"/>
    <m/>
    <x v="0"/>
    <x v="0"/>
    <x v="0"/>
    <x v="4"/>
  </r>
  <r>
    <x v="334"/>
    <x v="2"/>
    <s v="TGM4565"/>
    <s v="PRUEBA 1705-4 CAMBIO DE COD SEPULTURA"/>
    <x v="0"/>
    <x v="0"/>
    <x v="0"/>
    <x v="24"/>
    <s v="Grupo de Asesoria de atencion al cliente Cañete"/>
    <m/>
    <x v="0"/>
    <x v="0"/>
    <x v="0"/>
    <x v="4"/>
  </r>
  <r>
    <x v="335"/>
    <x v="2"/>
    <s v="TGM4566"/>
    <s v="PRUEBA 1705-5 CAMBIO DE ENCHAPE"/>
    <x v="0"/>
    <x v="0"/>
    <x v="0"/>
    <x v="25"/>
    <s v="Grupo de Asesoria de atencion al cliente Cañete"/>
    <m/>
    <x v="0"/>
    <x v="0"/>
    <x v="0"/>
    <x v="4"/>
  </r>
  <r>
    <x v="336"/>
    <x v="2"/>
    <s v="TGM4568"/>
    <s v="PRUEBA 1705-6 TITULARIDAD CON DEUDA"/>
    <x v="0"/>
    <x v="0"/>
    <x v="0"/>
    <x v="16"/>
    <s v="Grupo de Asesoria de atencion al cliente Cañete"/>
    <m/>
    <x v="0"/>
    <x v="0"/>
    <x v="0"/>
    <x v="4"/>
  </r>
  <r>
    <x v="337"/>
    <x v="2"/>
    <s v="TGM4569"/>
    <s v="PRUEBA 1705-7 MAUSOLEO"/>
    <x v="0"/>
    <x v="0"/>
    <x v="0"/>
    <x v="12"/>
    <s v="Grupo de Asesoria de atencion al cliente Cañete"/>
    <m/>
    <x v="0"/>
    <x v="0"/>
    <x v="0"/>
    <x v="4"/>
  </r>
  <r>
    <x v="338"/>
    <x v="2"/>
    <s v="TGM4570"/>
    <s v="PRUEBA 1805 - 1 CONSTRUCCION DE MAUSOLEO"/>
    <x v="0"/>
    <x v="0"/>
    <x v="0"/>
    <x v="12"/>
    <s v="Grupo de Asesoria de atencion al cliente Cañete"/>
    <m/>
    <x v="0"/>
    <x v="0"/>
    <x v="0"/>
    <x v="4"/>
  </r>
  <r>
    <x v="339"/>
    <x v="2"/>
    <s v="TGM4571"/>
    <s v="PRUEBA 1805-2 TRALADO INTERNO EXTERNO"/>
    <x v="0"/>
    <x v="0"/>
    <x v="0"/>
    <x v="7"/>
    <s v="Grupo de Asesoria de atencion al cliente Cañete"/>
    <m/>
    <x v="0"/>
    <x v="0"/>
    <x v="0"/>
    <x v="4"/>
  </r>
  <r>
    <x v="340"/>
    <x v="2"/>
    <s v="TGM4572"/>
    <s v="PRUEBA 1805-3 LAPIDA POR DEUDA"/>
    <x v="0"/>
    <x v="0"/>
    <x v="0"/>
    <x v="26"/>
    <s v="Jose Antonio Benites Ochante C1"/>
    <m/>
    <x v="0"/>
    <x v="0"/>
    <x v="0"/>
    <x v="4"/>
  </r>
  <r>
    <x v="341"/>
    <x v="2"/>
    <s v="TGM4573"/>
    <s v="PRUEBA 1805 -4 LAPIDA POR FORMATO"/>
    <x v="0"/>
    <x v="0"/>
    <x v="0"/>
    <x v="27"/>
    <s v="Grupo de Asesoria de atencion al cliente Cañete"/>
    <m/>
    <x v="0"/>
    <x v="0"/>
    <x v="0"/>
    <x v="4"/>
  </r>
  <r>
    <x v="342"/>
    <x v="2"/>
    <s v="TGM4574"/>
    <s v="PRUEBA 1805-5 PODADO Y MAS"/>
    <x v="0"/>
    <x v="0"/>
    <x v="0"/>
    <x v="14"/>
    <s v="Grupo de Asesoria de atencion al cliente Cañete"/>
    <m/>
    <x v="0"/>
    <x v="0"/>
    <x v="0"/>
    <x v="4"/>
  </r>
  <r>
    <x v="343"/>
    <x v="2"/>
    <s v="TGM4575"/>
    <s v="PRUEBA 1805-6 REPINTADO SIN G"/>
    <x v="0"/>
    <x v="0"/>
    <x v="0"/>
    <x v="11"/>
    <s v="Grupo de Asesoria de atencion al cliente Cañete"/>
    <m/>
    <x v="0"/>
    <x v="0"/>
    <x v="0"/>
    <x v="4"/>
  </r>
  <r>
    <x v="344"/>
    <x v="2"/>
    <s v="TGM4576"/>
    <s v="PRUEBA 1805-7 INSTALACION DE LAP"/>
    <x v="0"/>
    <x v="0"/>
    <x v="0"/>
    <x v="13"/>
    <s v="Grupo de Asesoria de atencion al cliente Cañete"/>
    <m/>
    <x v="0"/>
    <x v="0"/>
    <x v="0"/>
    <x v="4"/>
  </r>
  <r>
    <x v="345"/>
    <x v="2"/>
    <s v="TGM4577"/>
    <s v="PRUEBA 1805-7 REPINTADO NO PAGA"/>
    <x v="0"/>
    <x v="0"/>
    <x v="0"/>
    <x v="11"/>
    <s v="Melissa Jhuliana Hipolito Guerrero"/>
    <m/>
    <x v="0"/>
    <x v="0"/>
    <x v="0"/>
    <x v="4"/>
  </r>
  <r>
    <x v="346"/>
    <x v="2"/>
    <s v="TGM4578"/>
    <s v="PRUEBA 1805-8 INSTALACION LAPIDA"/>
    <x v="0"/>
    <x v="0"/>
    <x v="0"/>
    <x v="13"/>
    <s v="Grupo de Asesoria de atencion al cliente Cañete"/>
    <m/>
    <x v="0"/>
    <x v="0"/>
    <x v="0"/>
    <x v="4"/>
  </r>
  <r>
    <x v="347"/>
    <x v="2"/>
    <s v="TGM4579"/>
    <s v="PRUEBA 1905-1 LIBRO CONDOLENCIAS"/>
    <x v="0"/>
    <x v="0"/>
    <x v="0"/>
    <x v="28"/>
    <s v="Grupo de Asesoria de atencion al cliente Cañete"/>
    <m/>
    <x v="0"/>
    <x v="0"/>
    <x v="0"/>
    <x v="4"/>
  </r>
  <r>
    <x v="348"/>
    <x v="2"/>
    <s v="TGM4580"/>
    <s v="PRUEBA 2005-2 REPROGRAMACION"/>
    <x v="0"/>
    <x v="0"/>
    <x v="0"/>
    <x v="10"/>
    <s v="Grupo de Asesoria de atencion al cliente Cañete"/>
    <m/>
    <x v="0"/>
    <x v="0"/>
    <x v="0"/>
    <x v="4"/>
  </r>
  <r>
    <x v="349"/>
    <x v="2"/>
    <s v="TGM4581"/>
    <s v="PRUEBA 2005-3 COMPRA LAPIDA"/>
    <x v="0"/>
    <x v="0"/>
    <x v="0"/>
    <x v="9"/>
    <s v="Grupo de Asesoria de atencion al cliente Cañete"/>
    <m/>
    <x v="0"/>
    <x v="0"/>
    <x v="0"/>
    <x v="4"/>
  </r>
  <r>
    <x v="350"/>
    <x v="2"/>
    <s v="TGM4582"/>
    <s v="PRUEBA 2005-4 COMPRA NO PAGA"/>
    <x v="0"/>
    <x v="0"/>
    <x v="0"/>
    <x v="9"/>
    <s v="Grupo de Asesoria de atencion al cliente Cañete"/>
    <m/>
    <x v="0"/>
    <x v="0"/>
    <x v="0"/>
    <x v="4"/>
  </r>
  <r>
    <x v="351"/>
    <x v="2"/>
    <s v="TGM4583"/>
    <s v="PRUEBA 2005-5 NO PAGA"/>
    <x v="0"/>
    <x v="0"/>
    <x v="0"/>
    <x v="9"/>
    <s v="Melissa Jhuliana Hipolito Guerrero"/>
    <m/>
    <x v="0"/>
    <x v="0"/>
    <x v="0"/>
    <x v="4"/>
  </r>
  <r>
    <x v="352"/>
    <x v="0"/>
    <s v="TGM4603"/>
    <s v="CERTIFICADO DE USO"/>
    <x v="0"/>
    <x v="0"/>
    <x v="2"/>
    <x v="0"/>
    <s v="Mariella Valentina Guadalupe Fierro"/>
    <m/>
    <x v="0"/>
    <x v="0"/>
    <x v="0"/>
    <x v="5"/>
  </r>
  <r>
    <x v="353"/>
    <x v="0"/>
    <s v="TGM4604"/>
    <s v="MAUSOLEO"/>
    <x v="0"/>
    <x v="0"/>
    <x v="2"/>
    <x v="13"/>
    <s v="Oscar San Martin Castillo"/>
    <m/>
    <x v="0"/>
    <x v="0"/>
    <x v="0"/>
    <x v="5"/>
  </r>
  <r>
    <x v="354"/>
    <x v="0"/>
    <s v="TGM4605"/>
    <s v="CERTIFICADO DE USO"/>
    <x v="0"/>
    <x v="0"/>
    <x v="2"/>
    <x v="0"/>
    <s v="Mariella Valentina Guadalupe Fierro"/>
    <m/>
    <x v="0"/>
    <x v="0"/>
    <x v="0"/>
    <x v="6"/>
  </r>
  <r>
    <x v="355"/>
    <x v="0"/>
    <s v="TGM4606"/>
    <s v="DEVOLUCION MISA"/>
    <x v="0"/>
    <x v="0"/>
    <x v="2"/>
    <x v="29"/>
    <s v="Grupo de Contabilidad"/>
    <m/>
    <x v="0"/>
    <x v="0"/>
    <x v="0"/>
    <x v="6"/>
  </r>
  <r>
    <x v="356"/>
    <x v="3"/>
    <s v="TGM4607"/>
    <s v="CONSTANCIA DE INHUMACION"/>
    <x v="0"/>
    <x v="0"/>
    <x v="0"/>
    <x v="6"/>
    <s v="Rayda Rita Vargas Perales - Cusco I"/>
    <m/>
    <x v="0"/>
    <x v="0"/>
    <x v="0"/>
    <x v="6"/>
  </r>
  <r>
    <x v="357"/>
    <x v="0"/>
    <s v="TGM4608"/>
    <s v="CONSTANCIA DE ENTIERRO"/>
    <x v="0"/>
    <x v="0"/>
    <x v="0"/>
    <x v="2"/>
    <s v="Rosario Margarita Vergara Jimenez"/>
    <m/>
    <x v="0"/>
    <x v="0"/>
    <x v="0"/>
    <x v="6"/>
  </r>
  <r>
    <x v="358"/>
    <x v="0"/>
    <s v="TGM4609"/>
    <s v="CERTIFICADO DE USO"/>
    <x v="0"/>
    <x v="0"/>
    <x v="0"/>
    <x v="0"/>
    <s v="Rosario Margarita Vergara Jimenez"/>
    <m/>
    <x v="0"/>
    <x v="0"/>
    <x v="0"/>
    <x v="6"/>
  </r>
  <r>
    <x v="359"/>
    <x v="0"/>
    <s v="TGM4610"/>
    <s v="CERTIFICADO DE USO"/>
    <x v="0"/>
    <x v="0"/>
    <x v="2"/>
    <x v="0"/>
    <s v="Rosario Margarita Vergara Jimenez"/>
    <m/>
    <x v="0"/>
    <x v="0"/>
    <x v="0"/>
    <x v="6"/>
  </r>
  <r>
    <x v="360"/>
    <x v="0"/>
    <s v="TGM4611"/>
    <s v="REPARACION DE JARDINERA"/>
    <x v="0"/>
    <x v="0"/>
    <x v="2"/>
    <x v="17"/>
    <s v="Rosario Margarita Vergara Jimenez"/>
    <m/>
    <x v="0"/>
    <x v="0"/>
    <x v="0"/>
    <x v="6"/>
  </r>
  <r>
    <x v="361"/>
    <x v="0"/>
    <s v="TGM4612"/>
    <s v="CERTIFICADO DE USO"/>
    <x v="0"/>
    <x v="0"/>
    <x v="0"/>
    <x v="0"/>
    <s v="Rosario Margarita Vergara Jimenez"/>
    <m/>
    <x v="0"/>
    <x v="0"/>
    <x v="0"/>
    <x v="6"/>
  </r>
  <r>
    <x v="362"/>
    <x v="0"/>
    <s v="TGM4613"/>
    <s v="MODIFICACION DE LAPIDA"/>
    <x v="0"/>
    <x v="0"/>
    <x v="3"/>
    <x v="15"/>
    <s v="Oscar San Martin Castillo"/>
    <m/>
    <x v="0"/>
    <x v="0"/>
    <x v="0"/>
    <x v="6"/>
  </r>
  <r>
    <x v="363"/>
    <x v="2"/>
    <s v="TGM4614"/>
    <s v="USO DE ESPACIO"/>
    <x v="0"/>
    <x v="2"/>
    <x v="2"/>
    <x v="8"/>
    <s v="Melissa Jhuliana Hipolito Guerrero"/>
    <m/>
    <x v="0"/>
    <x v="0"/>
    <x v="0"/>
    <x v="6"/>
  </r>
  <r>
    <x v="364"/>
    <x v="0"/>
    <s v="TGM4615"/>
    <s v="REPROGRAMACION"/>
    <x v="0"/>
    <x v="0"/>
    <x v="2"/>
    <x v="10"/>
    <s v="Mariella Valentina Guadalupe Fierro"/>
    <m/>
    <x v="0"/>
    <x v="0"/>
    <x v="0"/>
    <x v="6"/>
  </r>
  <r>
    <x v="365"/>
    <x v="2"/>
    <s v="TGM4616"/>
    <s v="SOLICITUD DE ESTADO DE CUENTA"/>
    <x v="0"/>
    <x v="0"/>
    <x v="0"/>
    <x v="5"/>
    <s v="Melissa Jhuliana Hipolito Guerrero"/>
    <m/>
    <x v="0"/>
    <x v="0"/>
    <x v="0"/>
    <x v="6"/>
  </r>
  <r>
    <x v="366"/>
    <x v="0"/>
    <s v="TGM4617"/>
    <s v="CONSTANCIA DE ENTIERRO"/>
    <x v="0"/>
    <x v="0"/>
    <x v="0"/>
    <x v="2"/>
    <s v="Liz Lidiana Huaman Rojas"/>
    <m/>
    <x v="0"/>
    <x v="0"/>
    <x v="0"/>
    <x v="6"/>
  </r>
  <r>
    <x v="367"/>
    <x v="0"/>
    <s v="TGM4618"/>
    <s v="EXONERACION DE MORA"/>
    <x v="0"/>
    <x v="0"/>
    <x v="2"/>
    <x v="5"/>
    <s v="Tymiller Jhalber Llacza Rosales"/>
    <m/>
    <x v="0"/>
    <x v="0"/>
    <x v="0"/>
    <x v="6"/>
  </r>
  <r>
    <x v="368"/>
    <x v="0"/>
    <s v="TGM4619"/>
    <s v="FOMA"/>
    <x v="0"/>
    <x v="2"/>
    <x v="2"/>
    <x v="5"/>
    <s v="Mariella Valentina Guadalupe Fierro"/>
    <m/>
    <x v="0"/>
    <x v="0"/>
    <x v="0"/>
    <x v="6"/>
  </r>
  <r>
    <x v="369"/>
    <x v="2"/>
    <s v="TGM4620"/>
    <s v="CONSULTA ESTADO DE CUENTA ACTUAL 200039"/>
    <x v="0"/>
    <x v="2"/>
    <x v="0"/>
    <x v="5"/>
    <s v="Melissa Jhuliana Hipolito Guerrero"/>
    <m/>
    <x v="0"/>
    <x v="0"/>
    <x v="0"/>
    <x v="6"/>
  </r>
  <r>
    <x v="370"/>
    <x v="3"/>
    <s v="TGM4621"/>
    <s v="ENTREGA DE CONTRATO"/>
    <x v="0"/>
    <x v="0"/>
    <x v="0"/>
    <x v="3"/>
    <s v="Maria Betania Araujo Gomez - Cusco I"/>
    <m/>
    <x v="0"/>
    <x v="0"/>
    <x v="0"/>
    <x v="6"/>
  </r>
  <r>
    <x v="371"/>
    <x v="0"/>
    <s v="TGM4622"/>
    <s v="ACTUALIZACION DE DATOS"/>
    <x v="0"/>
    <x v="0"/>
    <x v="0"/>
    <x v="30"/>
    <s v="Mariella Valentina Guadalupe Fierro"/>
    <m/>
    <x v="0"/>
    <x v="0"/>
    <x v="0"/>
    <x v="6"/>
  </r>
  <r>
    <x v="372"/>
    <x v="0"/>
    <s v="TGM4623"/>
    <s v="CERTIFICADO DE USO"/>
    <x v="0"/>
    <x v="0"/>
    <x v="0"/>
    <x v="0"/>
    <s v="Liz Lidiana Huaman Rojas"/>
    <m/>
    <x v="0"/>
    <x v="0"/>
    <x v="0"/>
    <x v="6"/>
  </r>
  <r>
    <x v="373"/>
    <x v="0"/>
    <s v="TGM4624"/>
    <s v="FLORISTERIA"/>
    <x v="0"/>
    <x v="0"/>
    <x v="0"/>
    <x v="21"/>
    <s v="Mariella Valentina Guadalupe Fierro"/>
    <m/>
    <x v="0"/>
    <x v="0"/>
    <x v="0"/>
    <x v="6"/>
  </r>
  <r>
    <x v="374"/>
    <x v="0"/>
    <s v="TGM4625"/>
    <s v="FLORISTERIA"/>
    <x v="0"/>
    <x v="0"/>
    <x v="0"/>
    <x v="21"/>
    <s v="Mariella Valentina Guadalupe Fierro"/>
    <m/>
    <x v="0"/>
    <x v="0"/>
    <x v="0"/>
    <x v="6"/>
  </r>
  <r>
    <x v="375"/>
    <x v="4"/>
    <s v="TGM4626"/>
    <s v="CAMBIO DE TITULARIDAD SIN DEUDA"/>
    <x v="0"/>
    <x v="0"/>
    <x v="0"/>
    <x v="31"/>
    <s v="Maria Betania Araujo Gomez - Cusco II"/>
    <m/>
    <x v="0"/>
    <x v="0"/>
    <x v="0"/>
    <x v="6"/>
  </r>
  <r>
    <x v="376"/>
    <x v="4"/>
    <s v="TGM4627"/>
    <s v="ENTREGA DE CONTRATO"/>
    <x v="0"/>
    <x v="0"/>
    <x v="0"/>
    <x v="5"/>
    <s v="Maria Betania Araujo Gomez - Cusco II"/>
    <m/>
    <x v="0"/>
    <x v="0"/>
    <x v="0"/>
    <x v="6"/>
  </r>
  <r>
    <x v="377"/>
    <x v="0"/>
    <s v="TGM4628"/>
    <s v="CERTIFICADO DE USO"/>
    <x v="0"/>
    <x v="0"/>
    <x v="2"/>
    <x v="0"/>
    <s v="Mariella Valentina Guadalupe Fierro"/>
    <m/>
    <x v="0"/>
    <x v="0"/>
    <x v="0"/>
    <x v="6"/>
  </r>
  <r>
    <x v="378"/>
    <x v="4"/>
    <s v="TGM4629"/>
    <s v="REGULARIZACION DE DOCUMENTOS"/>
    <x v="0"/>
    <x v="2"/>
    <x v="0"/>
    <x v="30"/>
    <s v="Maria Betania Araujo Gomez - Cusco II"/>
    <m/>
    <x v="0"/>
    <x v="0"/>
    <x v="0"/>
    <x v="6"/>
  </r>
  <r>
    <x v="379"/>
    <x v="0"/>
    <s v="TGM4631"/>
    <s v="RECLAMO N3"/>
    <x v="0"/>
    <x v="1"/>
    <x v="2"/>
    <x v="8"/>
    <s v="Deisy Huaman Lara - San Antonio"/>
    <m/>
    <x v="1"/>
    <x v="0"/>
    <x v="0"/>
    <x v="6"/>
  </r>
  <r>
    <x v="380"/>
    <x v="2"/>
    <s v="TGM4632"/>
    <s v="SOLICITA ESTADO DE CUENTA ACTUAL 200107"/>
    <x v="0"/>
    <x v="2"/>
    <x v="0"/>
    <x v="5"/>
    <s v="Melissa Jhuliana Hipolito Guerrero"/>
    <m/>
    <x v="0"/>
    <x v="0"/>
    <x v="0"/>
    <x v="6"/>
  </r>
  <r>
    <x v="381"/>
    <x v="2"/>
    <s v="TGM4633"/>
    <s v="SOLICITA CONTRATO"/>
    <x v="0"/>
    <x v="0"/>
    <x v="0"/>
    <x v="3"/>
    <s v="Melissa Jhuliana Hipolito Guerrero"/>
    <m/>
    <x v="0"/>
    <x v="0"/>
    <x v="0"/>
    <x v="6"/>
  </r>
  <r>
    <x v="382"/>
    <x v="0"/>
    <s v="TGM4634"/>
    <s v="REGULARIZACION ACTA DEFUNCION"/>
    <x v="0"/>
    <x v="0"/>
    <x v="0"/>
    <x v="8"/>
    <s v="Mariella Valentina Guadalupe Fierro"/>
    <m/>
    <x v="0"/>
    <x v="0"/>
    <x v="0"/>
    <x v="6"/>
  </r>
  <r>
    <x v="383"/>
    <x v="2"/>
    <s v="TGM4635"/>
    <s v="USO DE ESPACIO NF PRUEBA DAVID"/>
    <x v="0"/>
    <x v="2"/>
    <x v="0"/>
    <x v="8"/>
    <s v="Melissa Jhuliana Hipolito Guerrero"/>
    <m/>
    <x v="0"/>
    <x v="0"/>
    <x v="0"/>
    <x v="6"/>
  </r>
  <r>
    <x v="384"/>
    <x v="0"/>
    <s v="TGM4636"/>
    <s v="REPOSICION DE LAPIDA"/>
    <x v="0"/>
    <x v="0"/>
    <x v="0"/>
    <x v="13"/>
    <s v="Oscar San Martin Castillo"/>
    <m/>
    <x v="0"/>
    <x v="0"/>
    <x v="0"/>
    <x v="6"/>
  </r>
  <r>
    <x v="385"/>
    <x v="5"/>
    <s v="TGM4637"/>
    <s v="CONSTANCIA DE SEPULTURA"/>
    <x v="0"/>
    <x v="0"/>
    <x v="2"/>
    <x v="6"/>
    <s v="Marilyn Lisbet Alarcón Alarcón"/>
    <m/>
    <x v="0"/>
    <x v="0"/>
    <x v="0"/>
    <x v="6"/>
  </r>
  <r>
    <x v="386"/>
    <x v="0"/>
    <s v="TGM4638"/>
    <s v="SOLICITUD REPROGRAMACION"/>
    <x v="0"/>
    <x v="2"/>
    <x v="0"/>
    <x v="10"/>
    <s v="Liz Lidiana Huaman Rojas"/>
    <m/>
    <x v="0"/>
    <x v="0"/>
    <x v="0"/>
    <x v="6"/>
  </r>
  <r>
    <x v="387"/>
    <x v="2"/>
    <s v="TGM4639"/>
    <s v="CAMBIO DE TITULARIDAD POR FALLECIMIENTO DEL TITULAR 200711"/>
    <x v="0"/>
    <x v="0"/>
    <x v="4"/>
    <x v="16"/>
    <s v="Taymiler Jhaalber Llacza Rosales - Cañete"/>
    <m/>
    <x v="0"/>
    <x v="0"/>
    <x v="0"/>
    <x v="6"/>
  </r>
  <r>
    <x v="388"/>
    <x v="5"/>
    <s v="TGM4640"/>
    <s v="SOLICITUD DE CRONOGRAMA"/>
    <x v="0"/>
    <x v="0"/>
    <x v="2"/>
    <x v="5"/>
    <s v="Marilyn Lisbet Alarcón Alarcón"/>
    <m/>
    <x v="0"/>
    <x v="0"/>
    <x v="0"/>
    <x v="6"/>
  </r>
  <r>
    <x v="389"/>
    <x v="2"/>
    <s v="TGM4641"/>
    <s v="SOLICITA  COMPROBANTES DE PAGO"/>
    <x v="0"/>
    <x v="2"/>
    <x v="0"/>
    <x v="19"/>
    <s v="Melissa Jhuliana Hipolito Guerrero"/>
    <m/>
    <x v="0"/>
    <x v="0"/>
    <x v="0"/>
    <x v="6"/>
  </r>
  <r>
    <x v="390"/>
    <x v="2"/>
    <s v="TGM4642"/>
    <s v="CAMBIO DE TITULAR POR FALLECIMIENTO 200712"/>
    <x v="0"/>
    <x v="0"/>
    <x v="4"/>
    <x v="16"/>
    <s v="Taymiler Jhaalber Llacza Rosales - Cañete"/>
    <m/>
    <x v="0"/>
    <x v="0"/>
    <x v="0"/>
    <x v="6"/>
  </r>
  <r>
    <x v="391"/>
    <x v="0"/>
    <s v="TGM4643"/>
    <s v="CERTIFICADO DE USO"/>
    <x v="0"/>
    <x v="0"/>
    <x v="0"/>
    <x v="0"/>
    <s v="Lizmary Carolina Piñero Fermin"/>
    <m/>
    <x v="0"/>
    <x v="0"/>
    <x v="0"/>
    <x v="6"/>
  </r>
  <r>
    <x v="392"/>
    <x v="2"/>
    <s v="TGM4644"/>
    <s v="CONSULTA INGRESO AL PARQUE 200761"/>
    <x v="0"/>
    <x v="2"/>
    <x v="1"/>
    <x v="23"/>
    <s v="Melissa Jhuliana Hipolito Guerrero"/>
    <m/>
    <x v="0"/>
    <x v="0"/>
    <x v="0"/>
    <x v="6"/>
  </r>
  <r>
    <x v="393"/>
    <x v="2"/>
    <s v="TGM4645"/>
    <s v="CONSULTA CAMBIO DE CODIGO DE SEPULTURA 200735"/>
    <x v="0"/>
    <x v="2"/>
    <x v="0"/>
    <x v="24"/>
    <s v="Melissa Jhuliana Hipolito Guerrero"/>
    <m/>
    <x v="0"/>
    <x v="0"/>
    <x v="0"/>
    <x v="6"/>
  </r>
  <r>
    <x v="394"/>
    <x v="0"/>
    <s v="TGM4646"/>
    <s v="USO DE ESPACIO NF"/>
    <x v="0"/>
    <x v="0"/>
    <x v="0"/>
    <x v="8"/>
    <s v="Lizmary Carolina Piñero Fermin"/>
    <m/>
    <x v="0"/>
    <x v="0"/>
    <x v="0"/>
    <x v="6"/>
  </r>
  <r>
    <x v="395"/>
    <x v="0"/>
    <s v="TGM4647"/>
    <s v="ESTADO DE CUENTA"/>
    <x v="0"/>
    <x v="0"/>
    <x v="0"/>
    <x v="5"/>
    <s v="Lizmary Carolina Piñero Fermin"/>
    <m/>
    <x v="0"/>
    <x v="0"/>
    <x v="0"/>
    <x v="6"/>
  </r>
  <r>
    <x v="396"/>
    <x v="2"/>
    <s v="TGM4648"/>
    <s v="CONSULTA ESTADO DE CUENTA ACTUAL 200712"/>
    <x v="0"/>
    <x v="2"/>
    <x v="0"/>
    <x v="5"/>
    <s v="Melissa Jhuliana Hipolito Guerrero"/>
    <m/>
    <x v="0"/>
    <x v="0"/>
    <x v="0"/>
    <x v="6"/>
  </r>
  <r>
    <x v="397"/>
    <x v="0"/>
    <s v="TGM4649"/>
    <s v="CAMBIO DE DIRECCI"/>
    <x v="0"/>
    <x v="0"/>
    <x v="0"/>
    <x v="30"/>
    <s v="Rosario Margarita Vergara Jimenez"/>
    <m/>
    <x v="0"/>
    <x v="0"/>
    <x v="0"/>
    <x v="6"/>
  </r>
  <r>
    <x v="398"/>
    <x v="2"/>
    <s v="TGM4650"/>
    <s v="CONSULTA DE ESTADO DE CUENTA ACTUAL CONTRATO 200214"/>
    <x v="0"/>
    <x v="2"/>
    <x v="0"/>
    <x v="5"/>
    <s v="Melissa Jhuliana Hipolito Guerrero"/>
    <m/>
    <x v="0"/>
    <x v="0"/>
    <x v="0"/>
    <x v="6"/>
  </r>
  <r>
    <x v="399"/>
    <x v="2"/>
    <s v="TGM4651"/>
    <s v="CONSULTA INGRESO AL PARQUE 200745"/>
    <x v="0"/>
    <x v="2"/>
    <x v="0"/>
    <x v="23"/>
    <s v="Melissa Jhuliana Hipolito Guerrero"/>
    <m/>
    <x v="0"/>
    <x v="0"/>
    <x v="0"/>
    <x v="6"/>
  </r>
  <r>
    <x v="400"/>
    <x v="2"/>
    <s v="TGM4652"/>
    <s v="RETRASO DE PAGO CONTRATO 200502"/>
    <x v="0"/>
    <x v="0"/>
    <x v="2"/>
    <x v="10"/>
    <s v="Melissa Jhuliana Hipolito Guerrero"/>
    <m/>
    <x v="0"/>
    <x v="0"/>
    <x v="0"/>
    <x v="6"/>
  </r>
  <r>
    <x v="401"/>
    <x v="2"/>
    <s v="TGM4654"/>
    <s v="ENTREGA DE  ACTA, CONTRATO 200537"/>
    <x v="0"/>
    <x v="2"/>
    <x v="0"/>
    <x v="3"/>
    <s v="Melissa Jhuliana Hipolito Guerrero"/>
    <m/>
    <x v="0"/>
    <x v="0"/>
    <x v="0"/>
    <x v="6"/>
  </r>
  <r>
    <x v="402"/>
    <x v="2"/>
    <s v="TGM4655"/>
    <s v="REGULARIZACION DE ACTA, CONTRATO 200549"/>
    <x v="0"/>
    <x v="2"/>
    <x v="0"/>
    <x v="3"/>
    <s v="Melissa Jhuliana Hipolito Guerrero"/>
    <m/>
    <x v="0"/>
    <x v="0"/>
    <x v="0"/>
    <x v="6"/>
  </r>
  <r>
    <x v="403"/>
    <x v="2"/>
    <s v="TGM4656"/>
    <s v="CONSULTA ESTADO DE CUENTA ACTUAL CONTRATO 200736"/>
    <x v="0"/>
    <x v="2"/>
    <x v="0"/>
    <x v="5"/>
    <s v="Melissa Jhuliana Hipolito Guerrero"/>
    <m/>
    <x v="0"/>
    <x v="0"/>
    <x v="0"/>
    <x v="6"/>
  </r>
  <r>
    <x v="404"/>
    <x v="0"/>
    <s v="TGM4657"/>
    <s v="CERTIFICADO DE USO"/>
    <x v="0"/>
    <x v="0"/>
    <x v="2"/>
    <x v="0"/>
    <s v="Lizmary Carolina Piñero Fermin"/>
    <m/>
    <x v="0"/>
    <x v="0"/>
    <x v="0"/>
    <x v="6"/>
  </r>
  <r>
    <x v="405"/>
    <x v="2"/>
    <s v="TGM4658"/>
    <s v="SOLICITA ESTADO DE CUENTA ACTUAL 200364"/>
    <x v="0"/>
    <x v="2"/>
    <x v="0"/>
    <x v="5"/>
    <s v="Melissa Jhuliana Hipolito Guerrero"/>
    <m/>
    <x v="0"/>
    <x v="0"/>
    <x v="0"/>
    <x v="6"/>
  </r>
  <r>
    <x v="406"/>
    <x v="2"/>
    <s v="TGM4659"/>
    <s v="CONSULTA ARREGLO FLORAL CONTRATO 200705"/>
    <x v="0"/>
    <x v="2"/>
    <x v="0"/>
    <x v="4"/>
    <s v="Melissa Jhuliana Hipolito Guerrero"/>
    <m/>
    <x v="0"/>
    <x v="0"/>
    <x v="0"/>
    <x v="6"/>
  </r>
  <r>
    <x v="407"/>
    <x v="2"/>
    <s v="TGM4660"/>
    <s v="COPIA DE CONTRATO 200247"/>
    <x v="0"/>
    <x v="0"/>
    <x v="2"/>
    <x v="3"/>
    <s v="Melissa Jhuliana Hipolito Guerrero"/>
    <m/>
    <x v="0"/>
    <x v="0"/>
    <x v="0"/>
    <x v="6"/>
  </r>
  <r>
    <x v="408"/>
    <x v="2"/>
    <s v="TGM4661"/>
    <s v="SOLICITA  COMPROBANTES DE PAGO 200272"/>
    <x v="0"/>
    <x v="2"/>
    <x v="0"/>
    <x v="19"/>
    <s v="Melissa Jhuliana Hipolito Guerrero"/>
    <m/>
    <x v="0"/>
    <x v="0"/>
    <x v="0"/>
    <x v="6"/>
  </r>
  <r>
    <x v="409"/>
    <x v="2"/>
    <s v="TGM4662"/>
    <s v="REQUIERE ESTADO DE CUENTA ACTUAL 200559"/>
    <x v="0"/>
    <x v="2"/>
    <x v="0"/>
    <x v="5"/>
    <s v="Melissa Jhuliana Hipolito Guerrero"/>
    <m/>
    <x v="0"/>
    <x v="0"/>
    <x v="0"/>
    <x v="6"/>
  </r>
  <r>
    <x v="410"/>
    <x v="0"/>
    <s v="TGM4663"/>
    <s v="CONSTANCIA DE ENTIERRO"/>
    <x v="0"/>
    <x v="0"/>
    <x v="0"/>
    <x v="6"/>
    <s v="Lizmary Carolina Piñero Fermin"/>
    <m/>
    <x v="0"/>
    <x v="0"/>
    <x v="0"/>
    <x v="6"/>
  </r>
  <r>
    <x v="411"/>
    <x v="0"/>
    <s v="TGM4664"/>
    <s v="ESTADO DE CUENTA"/>
    <x v="0"/>
    <x v="0"/>
    <x v="0"/>
    <x v="5"/>
    <s v="Lizmary Carolina Piñero Fermin"/>
    <m/>
    <x v="0"/>
    <x v="0"/>
    <x v="0"/>
    <x v="6"/>
  </r>
  <r>
    <x v="412"/>
    <x v="5"/>
    <s v="TGM4665"/>
    <s v="COPIA DE ESTADO DE CUENTA"/>
    <x v="0"/>
    <x v="0"/>
    <x v="2"/>
    <x v="5"/>
    <s v="Marilyn Lisbet Alarcón Alarcón"/>
    <m/>
    <x v="0"/>
    <x v="0"/>
    <x v="0"/>
    <x v="6"/>
  </r>
  <r>
    <x v="413"/>
    <x v="5"/>
    <s v="TGM4666"/>
    <s v="ESTADO DE CUENTA"/>
    <x v="0"/>
    <x v="0"/>
    <x v="2"/>
    <x v="5"/>
    <s v="Marilyn Lisbet Alarcón Alarcón"/>
    <m/>
    <x v="0"/>
    <x v="0"/>
    <x v="0"/>
    <x v="6"/>
  </r>
  <r>
    <x v="414"/>
    <x v="0"/>
    <s v="TGM4667"/>
    <s v="LAPIDA ROTA"/>
    <x v="0"/>
    <x v="1"/>
    <x v="2"/>
    <x v="20"/>
    <s v="Oscar San Martin Castillo"/>
    <m/>
    <x v="0"/>
    <x v="0"/>
    <x v="0"/>
    <x v="6"/>
  </r>
  <r>
    <x v="415"/>
    <x v="2"/>
    <s v="TGM4668"/>
    <s v="SOLICITA ESTADO DE CUENTA ACTUAL 200384"/>
    <x v="0"/>
    <x v="0"/>
    <x v="0"/>
    <x v="5"/>
    <s v="Melissa Jhuliana Hipolito Guerrero"/>
    <m/>
    <x v="0"/>
    <x v="0"/>
    <x v="0"/>
    <x v="6"/>
  </r>
  <r>
    <x v="416"/>
    <x v="0"/>
    <s v="TGM4669"/>
    <s v="ESTADO DE CUENTA"/>
    <x v="0"/>
    <x v="0"/>
    <x v="0"/>
    <x v="5"/>
    <s v="Lizmary Carolina Piñero Fermin"/>
    <m/>
    <x v="0"/>
    <x v="0"/>
    <x v="0"/>
    <x v="6"/>
  </r>
  <r>
    <x v="417"/>
    <x v="2"/>
    <s v="TGM4670"/>
    <s v="CONSULTA ESTADO DE CUENTA ACTUAL 200827"/>
    <x v="0"/>
    <x v="2"/>
    <x v="0"/>
    <x v="5"/>
    <s v="Melissa Jhuliana Hipolito Guerrero"/>
    <m/>
    <x v="0"/>
    <x v="0"/>
    <x v="0"/>
    <x v="6"/>
  </r>
  <r>
    <x v="418"/>
    <x v="0"/>
    <s v="TGM4671"/>
    <s v="RECLAMO HORARIO DE ATENCIÓN"/>
    <x v="0"/>
    <x v="1"/>
    <x v="4"/>
    <x v="32"/>
    <s v="Edith Johana Rojas Fierro Jefe Sac SA"/>
    <m/>
    <x v="1"/>
    <x v="0"/>
    <x v="0"/>
    <x v="6"/>
  </r>
  <r>
    <x v="419"/>
    <x v="2"/>
    <s v="TGM4672"/>
    <s v="COLOCACION DE LAPIDA 200530"/>
    <x v="0"/>
    <x v="2"/>
    <x v="0"/>
    <x v="15"/>
    <s v="Melissa Jhuliana Hipolito Guerrero"/>
    <m/>
    <x v="0"/>
    <x v="0"/>
    <x v="0"/>
    <x v="6"/>
  </r>
  <r>
    <x v="420"/>
    <x v="0"/>
    <s v="TGM4673"/>
    <s v="CONSULTA SOBRE PERDIDA DE CONTRATO"/>
    <x v="0"/>
    <x v="2"/>
    <x v="0"/>
    <x v="6"/>
    <s v="Rosario Margarita Vergara Jimenez"/>
    <m/>
    <x v="0"/>
    <x v="0"/>
    <x v="0"/>
    <x v="6"/>
  </r>
  <r>
    <x v="421"/>
    <x v="2"/>
    <s v="TGM4674"/>
    <s v="REQUERIMIENTO DE CERTIFICADO DE USO 200553"/>
    <x v="0"/>
    <x v="0"/>
    <x v="2"/>
    <x v="0"/>
    <s v="Melissa Jhuliana Hipolito Guerrero"/>
    <m/>
    <x v="0"/>
    <x v="0"/>
    <x v="0"/>
    <x v="6"/>
  </r>
  <r>
    <x v="422"/>
    <x v="2"/>
    <s v="TGM4675"/>
    <s v="REQUERIMIENTO DE CERTIFICADO DE USO 200554"/>
    <x v="0"/>
    <x v="0"/>
    <x v="0"/>
    <x v="0"/>
    <s v="Melissa Jhuliana Hipolito Guerrero"/>
    <m/>
    <x v="0"/>
    <x v="0"/>
    <x v="0"/>
    <x v="6"/>
  </r>
  <r>
    <x v="423"/>
    <x v="0"/>
    <s v="TGM4676"/>
    <s v="REQUISITOS PARA TRANSFERENCIA DE CONTRATO"/>
    <x v="0"/>
    <x v="2"/>
    <x v="0"/>
    <x v="31"/>
    <s v="Rosario Margarita Vergara Jimenez"/>
    <m/>
    <x v="0"/>
    <x v="0"/>
    <x v="0"/>
    <x v="6"/>
  </r>
  <r>
    <x v="424"/>
    <x v="2"/>
    <s v="TGM4677"/>
    <s v="ENTREGA DE CONTRATO 200518"/>
    <x v="0"/>
    <x v="2"/>
    <x v="0"/>
    <x v="3"/>
    <s v="Melissa Jhuliana Hipolito Guerrero"/>
    <m/>
    <x v="0"/>
    <x v="0"/>
    <x v="0"/>
    <x v="6"/>
  </r>
  <r>
    <x v="425"/>
    <x v="2"/>
    <s v="TGM4678"/>
    <s v="ENTREGA DE CONTRATO 200831"/>
    <x v="0"/>
    <x v="2"/>
    <x v="0"/>
    <x v="3"/>
    <s v="Melissa Jhuliana Hipolito Guerrero"/>
    <m/>
    <x v="0"/>
    <x v="0"/>
    <x v="0"/>
    <x v="6"/>
  </r>
  <r>
    <x v="426"/>
    <x v="2"/>
    <s v="TGM4679"/>
    <s v="ENTREGA DE CONTRATO 200574"/>
    <x v="0"/>
    <x v="2"/>
    <x v="0"/>
    <x v="3"/>
    <s v="Melissa Jhuliana Hipolito Guerrero"/>
    <m/>
    <x v="0"/>
    <x v="0"/>
    <x v="0"/>
    <x v="6"/>
  </r>
  <r>
    <x v="427"/>
    <x v="2"/>
    <s v="TGM4680"/>
    <s v="ENTREGA DE CONTRATO 200774"/>
    <x v="0"/>
    <x v="2"/>
    <x v="0"/>
    <x v="3"/>
    <s v="Melissa Jhuliana Hipolito Guerrero"/>
    <m/>
    <x v="0"/>
    <x v="0"/>
    <x v="0"/>
    <x v="6"/>
  </r>
  <r>
    <x v="428"/>
    <x v="2"/>
    <s v="TGM4681"/>
    <s v="CONSULTA INSTALACION DE LAPIDA 200806"/>
    <x v="0"/>
    <x v="2"/>
    <x v="0"/>
    <x v="13"/>
    <s v="Melissa Jhuliana Hipolito Guerrero"/>
    <m/>
    <x v="0"/>
    <x v="0"/>
    <x v="0"/>
    <x v="6"/>
  </r>
  <r>
    <x v="429"/>
    <x v="2"/>
    <s v="TGM4682"/>
    <s v="SOLICITA ENTREGA DE CONTRATO 200576"/>
    <x v="0"/>
    <x v="2"/>
    <x v="0"/>
    <x v="3"/>
    <s v="Melissa Jhuliana Hipolito Guerrero"/>
    <m/>
    <x v="0"/>
    <x v="0"/>
    <x v="0"/>
    <x v="6"/>
  </r>
  <r>
    <x v="430"/>
    <x v="2"/>
    <s v="TGM4683"/>
    <s v="SOLICITA ENTREGA DE CONTRATO 200574"/>
    <x v="0"/>
    <x v="2"/>
    <x v="2"/>
    <x v="3"/>
    <s v="Melissa Jhuliana Hipolito Guerrero"/>
    <m/>
    <x v="0"/>
    <x v="0"/>
    <x v="0"/>
    <x v="6"/>
  </r>
  <r>
    <x v="431"/>
    <x v="2"/>
    <s v="TGM4684"/>
    <s v="CONSULTA LAPIDA 200480"/>
    <x v="0"/>
    <x v="1"/>
    <x v="4"/>
    <x v="18"/>
    <s v="Jose Antonio Benites Ochante C1"/>
    <m/>
    <x v="0"/>
    <x v="0"/>
    <x v="0"/>
    <x v="6"/>
  </r>
  <r>
    <x v="432"/>
    <x v="3"/>
    <s v="TGM4685"/>
    <s v="SOLICITUD DE CAMBIO DE CAPACIDAD DE ESPACIO"/>
    <x v="0"/>
    <x v="0"/>
    <x v="2"/>
    <x v="24"/>
    <s v="Maria Betania Araujo Gomez - Cusco I"/>
    <m/>
    <x v="0"/>
    <x v="0"/>
    <x v="0"/>
    <x v="6"/>
  </r>
  <r>
    <x v="433"/>
    <x v="2"/>
    <s v="TGM4686"/>
    <s v="CAMBIO DE TITULARIDAD SIN DEUDA 200560"/>
    <x v="0"/>
    <x v="2"/>
    <x v="0"/>
    <x v="31"/>
    <s v="Melissa Jhuliana Hipolito Guerrero"/>
    <m/>
    <x v="0"/>
    <x v="0"/>
    <x v="0"/>
    <x v="6"/>
  </r>
  <r>
    <x v="434"/>
    <x v="2"/>
    <s v="TGM4687"/>
    <s v="ENTREGA DE  CONTRATO 200832"/>
    <x v="0"/>
    <x v="2"/>
    <x v="0"/>
    <x v="3"/>
    <s v="Melissa Jhuliana Hipolito Guerrero"/>
    <m/>
    <x v="0"/>
    <x v="0"/>
    <x v="0"/>
    <x v="6"/>
  </r>
  <r>
    <x v="435"/>
    <x v="2"/>
    <s v="TGM4688"/>
    <s v="SOLICITA MODELO DE SOLICITUD PARA CAMBIO DE TITULARIDAD 200560"/>
    <x v="0"/>
    <x v="2"/>
    <x v="0"/>
    <x v="31"/>
    <s v="Melissa Jhuliana Hipolito Guerrero"/>
    <m/>
    <x v="0"/>
    <x v="0"/>
    <x v="0"/>
    <x v="6"/>
  </r>
  <r>
    <x v="436"/>
    <x v="2"/>
    <s v="TGM4689"/>
    <s v="ENTREGA DE CONTRATO 200544"/>
    <x v="0"/>
    <x v="2"/>
    <x v="0"/>
    <x v="3"/>
    <s v="Melissa Jhuliana Hipolito Guerrero"/>
    <m/>
    <x v="0"/>
    <x v="0"/>
    <x v="0"/>
    <x v="6"/>
  </r>
  <r>
    <x v="437"/>
    <x v="2"/>
    <s v="TGM4690"/>
    <s v="SOLICITA CERTIFICADO DE USO"/>
    <x v="0"/>
    <x v="2"/>
    <x v="0"/>
    <x v="0"/>
    <s v="Melissa Jhuliana Hipolito Guerrero"/>
    <m/>
    <x v="0"/>
    <x v="0"/>
    <x v="0"/>
    <x v="6"/>
  </r>
  <r>
    <x v="438"/>
    <x v="0"/>
    <s v="TGM4691"/>
    <s v="CERTIFICADO DE USO"/>
    <x v="0"/>
    <x v="0"/>
    <x v="0"/>
    <x v="0"/>
    <s v="Lizmary Carolina Piñero Fermin"/>
    <m/>
    <x v="0"/>
    <x v="0"/>
    <x v="0"/>
    <x v="6"/>
  </r>
  <r>
    <x v="439"/>
    <x v="2"/>
    <s v="TGM4692"/>
    <s v="SOLICITA CONTRATO  200577"/>
    <x v="0"/>
    <x v="2"/>
    <x v="0"/>
    <x v="3"/>
    <s v="Melissa Jhuliana Hipolito Guerrero"/>
    <m/>
    <x v="0"/>
    <x v="0"/>
    <x v="0"/>
    <x v="6"/>
  </r>
  <r>
    <x v="440"/>
    <x v="2"/>
    <s v="TGM4693"/>
    <s v="ENTREGA DE CONTRATO 200577"/>
    <x v="0"/>
    <x v="2"/>
    <x v="0"/>
    <x v="3"/>
    <s v="Melissa Jhuliana Hipolito Guerrero"/>
    <m/>
    <x v="0"/>
    <x v="0"/>
    <x v="0"/>
    <x v="6"/>
  </r>
  <r>
    <x v="441"/>
    <x v="2"/>
    <s v="TGM4694"/>
    <s v="ENTREGA DE CONTRATO 200186"/>
    <x v="0"/>
    <x v="2"/>
    <x v="0"/>
    <x v="3"/>
    <s v="Melissa Jhuliana Hipolito Guerrero"/>
    <m/>
    <x v="0"/>
    <x v="0"/>
    <x v="0"/>
    <x v="6"/>
  </r>
  <r>
    <x v="442"/>
    <x v="0"/>
    <s v="TGM4695"/>
    <s v="ESTADO DE CUENTA"/>
    <x v="0"/>
    <x v="0"/>
    <x v="0"/>
    <x v="5"/>
    <s v="Lizmary Carolina Piñero Fermin"/>
    <m/>
    <x v="0"/>
    <x v="0"/>
    <x v="0"/>
    <x v="6"/>
  </r>
  <r>
    <x v="443"/>
    <x v="0"/>
    <s v="TGM4696"/>
    <s v="CERTIFICADO DE USO"/>
    <x v="0"/>
    <x v="0"/>
    <x v="2"/>
    <x v="0"/>
    <s v="Lizmary Carolina Piñero Fermin"/>
    <m/>
    <x v="0"/>
    <x v="0"/>
    <x v="0"/>
    <x v="6"/>
  </r>
  <r>
    <x v="444"/>
    <x v="0"/>
    <s v="TGM4697"/>
    <s v="ESTADO DE CUENTA"/>
    <x v="0"/>
    <x v="0"/>
    <x v="0"/>
    <x v="5"/>
    <s v="Lizmary Carolina Piñero Fermin"/>
    <m/>
    <x v="0"/>
    <x v="0"/>
    <x v="0"/>
    <x v="6"/>
  </r>
  <r>
    <x v="445"/>
    <x v="0"/>
    <s v="TGM4698"/>
    <s v="CONSULTA DE CUOTAS VENCIDAS"/>
    <x v="0"/>
    <x v="2"/>
    <x v="2"/>
    <x v="10"/>
    <s v="Lizmary Carolina Piñero Fermin"/>
    <m/>
    <x v="0"/>
    <x v="0"/>
    <x v="0"/>
    <x v="6"/>
  </r>
  <r>
    <x v="446"/>
    <x v="2"/>
    <s v="TGM4699"/>
    <s v="ENTREGA DE CONTRATO 200592"/>
    <x v="0"/>
    <x v="2"/>
    <x v="0"/>
    <x v="3"/>
    <s v="Melissa Jhuliana Hipolito Guerrero"/>
    <m/>
    <x v="0"/>
    <x v="0"/>
    <x v="0"/>
    <x v="6"/>
  </r>
  <r>
    <x v="447"/>
    <x v="0"/>
    <s v="TGM4700"/>
    <s v="CONSTANCIA DE ENTIERRO"/>
    <x v="0"/>
    <x v="0"/>
    <x v="0"/>
    <x v="6"/>
    <s v="Lizmary Carolina Piñero Fermin"/>
    <m/>
    <x v="0"/>
    <x v="0"/>
    <x v="0"/>
    <x v="6"/>
  </r>
  <r>
    <x v="448"/>
    <x v="0"/>
    <s v="TGM4701"/>
    <s v="CAMBIO DE BOLETA"/>
    <x v="0"/>
    <x v="0"/>
    <x v="0"/>
    <x v="19"/>
    <s v="Lizmary Carolina Piñero Fermin"/>
    <m/>
    <x v="0"/>
    <x v="0"/>
    <x v="0"/>
    <x v="6"/>
  </r>
  <r>
    <x v="449"/>
    <x v="2"/>
    <s v="TGM4702"/>
    <s v="CAMBIO DE BOLETA DE PAGO"/>
    <x v="0"/>
    <x v="0"/>
    <x v="0"/>
    <x v="19"/>
    <s v="Melissa Jhuliana Hipolito Guerrero"/>
    <m/>
    <x v="0"/>
    <x v="0"/>
    <x v="0"/>
    <x v="6"/>
  </r>
  <r>
    <x v="450"/>
    <x v="2"/>
    <s v="TGM4703"/>
    <s v="COLOCACION DE LAPIDA 200549"/>
    <x v="0"/>
    <x v="2"/>
    <x v="0"/>
    <x v="13"/>
    <s v="Melissa Jhuliana Hipolito Guerrero"/>
    <m/>
    <x v="0"/>
    <x v="0"/>
    <x v="0"/>
    <x v="6"/>
  </r>
  <r>
    <x v="451"/>
    <x v="2"/>
    <s v="TGM4704"/>
    <s v="COLOCACION DE LAPIDA 200186"/>
    <x v="0"/>
    <x v="2"/>
    <x v="0"/>
    <x v="13"/>
    <s v="Melissa Jhuliana Hipolito Guerrero"/>
    <m/>
    <x v="0"/>
    <x v="0"/>
    <x v="0"/>
    <x v="6"/>
  </r>
  <r>
    <x v="452"/>
    <x v="2"/>
    <s v="TGM4705"/>
    <s v="ENTREGA DE CONTRATO 200524"/>
    <x v="0"/>
    <x v="2"/>
    <x v="0"/>
    <x v="3"/>
    <s v="Melissa Jhuliana Hipolito Guerrero"/>
    <m/>
    <x v="0"/>
    <x v="0"/>
    <x v="0"/>
    <x v="6"/>
  </r>
  <r>
    <x v="453"/>
    <x v="2"/>
    <s v="TGM4706"/>
    <s v="CONSULTA CAMBIO DE TITULARIDAD CON DEUDA 200720"/>
    <x v="0"/>
    <x v="2"/>
    <x v="0"/>
    <x v="16"/>
    <s v="Melissa Jhuliana Hipolito Guerrero"/>
    <m/>
    <x v="0"/>
    <x v="0"/>
    <x v="0"/>
    <x v="6"/>
  </r>
  <r>
    <x v="454"/>
    <x v="2"/>
    <s v="TGM4707"/>
    <s v="COLOCACION DE LAPIDA 200577"/>
    <x v="0"/>
    <x v="2"/>
    <x v="0"/>
    <x v="13"/>
    <s v="Melissa Jhuliana Hipolito Guerrero"/>
    <m/>
    <x v="0"/>
    <x v="0"/>
    <x v="0"/>
    <x v="6"/>
  </r>
  <r>
    <x v="455"/>
    <x v="0"/>
    <s v="TGM4708"/>
    <s v="ESTADO DE CUENTA"/>
    <x v="0"/>
    <x v="0"/>
    <x v="0"/>
    <x v="5"/>
    <s v="Lizmary Carolina Piñero Fermin"/>
    <m/>
    <x v="0"/>
    <x v="0"/>
    <x v="0"/>
    <x v="6"/>
  </r>
  <r>
    <x v="456"/>
    <x v="1"/>
    <s v="TGM4709"/>
    <s v="ESTADO DE CUENTA"/>
    <x v="0"/>
    <x v="2"/>
    <x v="0"/>
    <x v="5"/>
    <s v="Rosario Margarita Vergara Jimenez SAC CF"/>
    <m/>
    <x v="0"/>
    <x v="0"/>
    <x v="0"/>
    <x v="6"/>
  </r>
  <r>
    <x v="457"/>
    <x v="0"/>
    <s v="TGM4710"/>
    <s v="ESTADO DE CUENTA"/>
    <x v="0"/>
    <x v="0"/>
    <x v="0"/>
    <x v="5"/>
    <s v="Liz Lidiana Huaman Rojas"/>
    <m/>
    <x v="0"/>
    <x v="0"/>
    <x v="0"/>
    <x v="6"/>
  </r>
  <r>
    <x v="458"/>
    <x v="0"/>
    <s v="TGM4711"/>
    <s v="CERTIFICADO DE USO"/>
    <x v="0"/>
    <x v="0"/>
    <x v="2"/>
    <x v="0"/>
    <s v="Liz Lidiana Huaman Rojas"/>
    <m/>
    <x v="0"/>
    <x v="0"/>
    <x v="0"/>
    <x v="6"/>
  </r>
  <r>
    <x v="459"/>
    <x v="0"/>
    <s v="TGM4712"/>
    <s v="INFORMACI&amp;OACUTE;N DE CAMBIO DE TITULARIDAD"/>
    <x v="0"/>
    <x v="2"/>
    <x v="0"/>
    <x v="16"/>
    <s v="Lizmary Carolina Piñero Fermin"/>
    <m/>
    <x v="0"/>
    <x v="0"/>
    <x v="0"/>
    <x v="6"/>
  </r>
  <r>
    <x v="460"/>
    <x v="5"/>
    <s v="TGM4713"/>
    <s v="COPIA DE ESTADO DE CUENTA"/>
    <x v="0"/>
    <x v="0"/>
    <x v="2"/>
    <x v="5"/>
    <s v="Marilyn Lisbet Alarcón Alarcón"/>
    <m/>
    <x v="0"/>
    <x v="0"/>
    <x v="0"/>
    <x v="6"/>
  </r>
  <r>
    <x v="461"/>
    <x v="0"/>
    <s v="TGM4714"/>
    <s v="CONSTANCIA DE ENTIERRO"/>
    <x v="0"/>
    <x v="0"/>
    <x v="0"/>
    <x v="6"/>
    <s v="Lizmary Carolina Piñero Fermin"/>
    <m/>
    <x v="0"/>
    <x v="0"/>
    <x v="0"/>
    <x v="6"/>
  </r>
  <r>
    <x v="462"/>
    <x v="0"/>
    <s v="TGM4715"/>
    <s v="FLORES PLAN B"/>
    <x v="0"/>
    <x v="0"/>
    <x v="0"/>
    <x v="22"/>
    <s v="Lizmary Carolina Piñero Fermin"/>
    <m/>
    <x v="0"/>
    <x v="0"/>
    <x v="0"/>
    <x v="6"/>
  </r>
  <r>
    <x v="463"/>
    <x v="0"/>
    <s v="TGM4717"/>
    <s v="SOLICITUD DE PERIODO DE GRACIA"/>
    <x v="0"/>
    <x v="0"/>
    <x v="2"/>
    <x v="10"/>
    <s v="Tymiller Jhaalber Llacza Rosales - Cusco I"/>
    <m/>
    <x v="0"/>
    <x v="0"/>
    <x v="0"/>
    <x v="6"/>
  </r>
  <r>
    <x v="464"/>
    <x v="0"/>
    <s v="TGM4718"/>
    <s v="PAGO DE CUOTA CON MORA"/>
    <x v="0"/>
    <x v="1"/>
    <x v="0"/>
    <x v="10"/>
    <s v="Lizmary Carolina Piñero Fermin"/>
    <m/>
    <x v="0"/>
    <x v="0"/>
    <x v="0"/>
    <x v="6"/>
  </r>
  <r>
    <x v="465"/>
    <x v="0"/>
    <s v="TGM4719"/>
    <s v="MOLESTIA POR COBRO DE MORA"/>
    <x v="0"/>
    <x v="1"/>
    <x v="0"/>
    <x v="5"/>
    <s v="Rosario Margarita Vergara Jimenez"/>
    <m/>
    <x v="0"/>
    <x v="0"/>
    <x v="0"/>
    <x v="6"/>
  </r>
  <r>
    <x v="466"/>
    <x v="2"/>
    <s v="TGM4720"/>
    <s v="SOLICITA ESTADO DE CUENTA ACTUAL 200135"/>
    <x v="0"/>
    <x v="0"/>
    <x v="0"/>
    <x v="5"/>
    <s v="Melissa Jhuliana Hipolito Guerrero"/>
    <m/>
    <x v="0"/>
    <x v="0"/>
    <x v="0"/>
    <x v="6"/>
  </r>
  <r>
    <x v="467"/>
    <x v="0"/>
    <s v="TGM4721"/>
    <s v="SOLICITUD DE REPROGRAMACI&amp;OACUTE;N DE CUOTAS"/>
    <x v="0"/>
    <x v="0"/>
    <x v="2"/>
    <x v="10"/>
    <s v="Tymiller Jhaalber Llacza Rosales - Cusco I"/>
    <m/>
    <x v="0"/>
    <x v="0"/>
    <x v="0"/>
    <x v="6"/>
  </r>
  <r>
    <x v="468"/>
    <x v="0"/>
    <s v="TGM4722"/>
    <s v="SOLICITUD DE REPROGRAMACI&amp;OACUTE;N DE CUOTAS"/>
    <x v="0"/>
    <x v="0"/>
    <x v="2"/>
    <x v="10"/>
    <s v="Tymiller Jhaalber Llacza Rosales - Corona del Fr"/>
    <m/>
    <x v="0"/>
    <x v="0"/>
    <x v="0"/>
    <x v="6"/>
  </r>
  <r>
    <x v="469"/>
    <x v="0"/>
    <s v="TGM4723"/>
    <s v="CERTIFICADO DE USO"/>
    <x v="0"/>
    <x v="0"/>
    <x v="0"/>
    <x v="0"/>
    <s v="Liz Lidiana Huaman Rojas"/>
    <m/>
    <x v="0"/>
    <x v="0"/>
    <x v="0"/>
    <x v="6"/>
  </r>
  <r>
    <x v="470"/>
    <x v="0"/>
    <s v="TGM4724"/>
    <s v="ESTADO DE CUENTA E INFORMACIÓN SOBRE MODALIDADES DE PAGO"/>
    <x v="0"/>
    <x v="2"/>
    <x v="0"/>
    <x v="5"/>
    <s v="Rosario Margarita Vergara Jimenez"/>
    <m/>
    <x v="0"/>
    <x v="0"/>
    <x v="0"/>
    <x v="6"/>
  </r>
  <r>
    <x v="471"/>
    <x v="0"/>
    <s v="TGM4725"/>
    <s v="SOLICITUD DE REPROGRAMACI&amp;OACUTE;N DE CUOTAS"/>
    <x v="0"/>
    <x v="0"/>
    <x v="2"/>
    <x v="10"/>
    <s v="Lizmary Carolina Piñero Fermin"/>
    <m/>
    <x v="0"/>
    <x v="0"/>
    <x v="0"/>
    <x v="6"/>
  </r>
  <r>
    <x v="472"/>
    <x v="0"/>
    <s v="TGM4726"/>
    <s v="USO DE ESPACIO"/>
    <x v="0"/>
    <x v="0"/>
    <x v="0"/>
    <x v="8"/>
    <s v="Liz Lidiana Huaman Rojas"/>
    <m/>
    <x v="0"/>
    <x v="0"/>
    <x v="0"/>
    <x v="6"/>
  </r>
  <r>
    <x v="473"/>
    <x v="2"/>
    <s v="TGM4727"/>
    <s v="CONSULTA VISITA PARQUE 200625"/>
    <x v="0"/>
    <x v="2"/>
    <x v="0"/>
    <x v="23"/>
    <s v="Melissa Jhuliana Hipolito Guerrero"/>
    <m/>
    <x v="0"/>
    <x v="0"/>
    <x v="0"/>
    <x v="6"/>
  </r>
  <r>
    <x v="474"/>
    <x v="0"/>
    <s v="TGM4728"/>
    <s v="ESTADO DE CUENTA"/>
    <x v="0"/>
    <x v="2"/>
    <x v="0"/>
    <x v="5"/>
    <s v="Liz Lidiana Huaman Rojas"/>
    <m/>
    <x v="0"/>
    <x v="0"/>
    <x v="0"/>
    <x v="6"/>
  </r>
  <r>
    <x v="475"/>
    <x v="0"/>
    <s v="TGM4729"/>
    <s v="FLORES PLAN B"/>
    <x v="0"/>
    <x v="0"/>
    <x v="0"/>
    <x v="22"/>
    <s v="Lizmary Carolina Piñero Fermin"/>
    <m/>
    <x v="0"/>
    <x v="0"/>
    <x v="0"/>
    <x v="6"/>
  </r>
  <r>
    <x v="476"/>
    <x v="0"/>
    <s v="TGM4730"/>
    <s v="INSTALACI&amp;OACUTE;N DE LAPIDA"/>
    <x v="0"/>
    <x v="2"/>
    <x v="0"/>
    <x v="13"/>
    <s v="Lizmary Carolina Piñero Fermin"/>
    <m/>
    <x v="0"/>
    <x v="0"/>
    <x v="0"/>
    <x v="6"/>
  </r>
  <r>
    <x v="477"/>
    <x v="2"/>
    <s v="TGM4731"/>
    <s v="CONSULTA TRASLADO EXTERNO"/>
    <x v="0"/>
    <x v="2"/>
    <x v="0"/>
    <x v="7"/>
    <s v="Melissa Jhuliana Hipolito Guerrero"/>
    <m/>
    <x v="0"/>
    <x v="0"/>
    <x v="0"/>
    <x v="6"/>
  </r>
  <r>
    <x v="478"/>
    <x v="0"/>
    <s v="TGM4732"/>
    <s v="CONSULTA DE COBRO A DOMICILIO"/>
    <x v="0"/>
    <x v="2"/>
    <x v="0"/>
    <x v="5"/>
    <s v="Rosario Margarita Vergara Jimenez"/>
    <m/>
    <x v="0"/>
    <x v="0"/>
    <x v="0"/>
    <x v="6"/>
  </r>
  <r>
    <x v="479"/>
    <x v="0"/>
    <s v="TGM4733"/>
    <s v="CERTIFICADO DE USO"/>
    <x v="0"/>
    <x v="0"/>
    <x v="2"/>
    <x v="0"/>
    <s v="Rosario Margarita Vergara Jimenez"/>
    <m/>
    <x v="0"/>
    <x v="0"/>
    <x v="0"/>
    <x v="6"/>
  </r>
  <r>
    <x v="480"/>
    <x v="0"/>
    <s v="TGM4734"/>
    <s v="ESTADO DE CUENTA"/>
    <x v="0"/>
    <x v="0"/>
    <x v="0"/>
    <x v="5"/>
    <s v="Lizmary Carolina Piñero Fermin"/>
    <m/>
    <x v="0"/>
    <x v="0"/>
    <x v="0"/>
    <x v="6"/>
  </r>
  <r>
    <x v="481"/>
    <x v="0"/>
    <s v="TGM4736"/>
    <s v="INFORMACIÓN SOBRE CONSTANCIA DE ENTIERRO"/>
    <x v="0"/>
    <x v="2"/>
    <x v="0"/>
    <x v="6"/>
    <s v="Rosario Margarita Vergara Jimenez"/>
    <m/>
    <x v="0"/>
    <x v="0"/>
    <x v="0"/>
    <x v="6"/>
  </r>
  <r>
    <x v="482"/>
    <x v="2"/>
    <s v="TGM4737"/>
    <s v="ENTREGA DE CONTRATO 200636"/>
    <x v="0"/>
    <x v="2"/>
    <x v="0"/>
    <x v="3"/>
    <s v="Melissa Jhuliana Hipolito Guerrero"/>
    <m/>
    <x v="0"/>
    <x v="0"/>
    <x v="0"/>
    <x v="6"/>
  </r>
  <r>
    <x v="483"/>
    <x v="0"/>
    <s v="TGM4738"/>
    <s v="COBRO DE MORA"/>
    <x v="0"/>
    <x v="1"/>
    <x v="0"/>
    <x v="10"/>
    <s v="Lizmary Carolina Piñero Fermin"/>
    <m/>
    <x v="0"/>
    <x v="0"/>
    <x v="0"/>
    <x v="6"/>
  </r>
  <r>
    <x v="484"/>
    <x v="0"/>
    <s v="TGM4739"/>
    <s v="CONSULTA POR CARTA DE INFOCORP"/>
    <x v="0"/>
    <x v="2"/>
    <x v="0"/>
    <x v="5"/>
    <s v="Rosario Margarita Vergara Jimenez"/>
    <m/>
    <x v="0"/>
    <x v="0"/>
    <x v="0"/>
    <x v="6"/>
  </r>
  <r>
    <x v="485"/>
    <x v="0"/>
    <s v="TGM4740"/>
    <s v="SOLICITA ESTADO DE CUENTA"/>
    <x v="0"/>
    <x v="2"/>
    <x v="0"/>
    <x v="5"/>
    <s v="Rosario Margarita Vergara Jimenez"/>
    <m/>
    <x v="0"/>
    <x v="0"/>
    <x v="0"/>
    <x v="6"/>
  </r>
  <r>
    <x v="486"/>
    <x v="1"/>
    <s v="TGM4741"/>
    <s v="ESTADO DE CUENTA"/>
    <x v="0"/>
    <x v="2"/>
    <x v="0"/>
    <x v="5"/>
    <s v="Rosario Margarita Vergara Jimenez SAC CF"/>
    <m/>
    <x v="0"/>
    <x v="0"/>
    <x v="0"/>
    <x v="6"/>
  </r>
  <r>
    <x v="487"/>
    <x v="2"/>
    <s v="TGM4742"/>
    <s v="SOLICITA CAMBIO DE FECHA DE PAGO 200415"/>
    <x v="0"/>
    <x v="2"/>
    <x v="0"/>
    <x v="10"/>
    <s v="Melissa Jhuliana Hipolito Guerrero"/>
    <m/>
    <x v="0"/>
    <x v="0"/>
    <x v="0"/>
    <x v="6"/>
  </r>
  <r>
    <x v="488"/>
    <x v="0"/>
    <s v="TGM4743"/>
    <s v="ESTADO DE CUENTA"/>
    <x v="0"/>
    <x v="0"/>
    <x v="0"/>
    <x v="5"/>
    <s v="Lizmary Carolina Piñero Fermin"/>
    <m/>
    <x v="0"/>
    <x v="0"/>
    <x v="0"/>
    <x v="6"/>
  </r>
  <r>
    <x v="489"/>
    <x v="0"/>
    <s v="TGM4744"/>
    <s v="CONSTANCIA DE UBICACI&amp;OACUTE;N Y REUBICACI&amp;OACUTE;N DE SEPULTURA"/>
    <x v="0"/>
    <x v="0"/>
    <x v="0"/>
    <x v="6"/>
    <s v="Lizmary Carolina Piñero Fermin"/>
    <m/>
    <x v="0"/>
    <x v="0"/>
    <x v="0"/>
    <x v="6"/>
  </r>
  <r>
    <x v="490"/>
    <x v="0"/>
    <s v="TGM4745"/>
    <s v="REQUISITOS PARA TRASLADO INTERNO"/>
    <x v="0"/>
    <x v="2"/>
    <x v="0"/>
    <x v="7"/>
    <s v="Lizmary Carolina Piñero Fermin"/>
    <m/>
    <x v="0"/>
    <x v="0"/>
    <x v="0"/>
    <x v="6"/>
  </r>
  <r>
    <x v="491"/>
    <x v="0"/>
    <s v="TGM4746"/>
    <s v="INFORMACI&amp;OACUTE;N DE HORARIO DE ATENCI&amp;OACUTE;N"/>
    <x v="0"/>
    <x v="2"/>
    <x v="0"/>
    <x v="32"/>
    <s v="Lizmary Carolina Piñero Fermin"/>
    <m/>
    <x v="0"/>
    <x v="0"/>
    <x v="0"/>
    <x v="6"/>
  </r>
  <r>
    <x v="492"/>
    <x v="2"/>
    <s v="TGM4747"/>
    <s v="REGULARIZACION ACUTEN DE ACTA CONTRATO 200611"/>
    <x v="0"/>
    <x v="2"/>
    <x v="2"/>
    <x v="3"/>
    <s v="Melissa Jhuliana Hipolito Guerrero"/>
    <m/>
    <x v="0"/>
    <x v="0"/>
    <x v="0"/>
    <x v="6"/>
  </r>
  <r>
    <x v="493"/>
    <x v="0"/>
    <s v="TGM4748"/>
    <s v="SOLICITUD DE REPROGRAMACI&amp;OACUTE;N DE CUOTAS"/>
    <x v="0"/>
    <x v="0"/>
    <x v="2"/>
    <x v="10"/>
    <s v="Tymiller Jhalber Llacza Rosales"/>
    <m/>
    <x v="0"/>
    <x v="0"/>
    <x v="0"/>
    <x v="6"/>
  </r>
  <r>
    <x v="494"/>
    <x v="2"/>
    <s v="TGM4750"/>
    <s v="CONSULTA INSTALACION DE LAPIDA  200547"/>
    <x v="0"/>
    <x v="2"/>
    <x v="0"/>
    <x v="13"/>
    <s v="Melissa Jhuliana Hipolito Guerrero"/>
    <m/>
    <x v="0"/>
    <x v="0"/>
    <x v="0"/>
    <x v="6"/>
  </r>
  <r>
    <x v="495"/>
    <x v="2"/>
    <s v="TGM4752"/>
    <s v="RECOJO DE CONSTANCIA DE USO 200561"/>
    <x v="0"/>
    <x v="0"/>
    <x v="0"/>
    <x v="0"/>
    <s v="Melissa Jhuliana Hipolito Guerrero"/>
    <m/>
    <x v="0"/>
    <x v="0"/>
    <x v="0"/>
    <x v="6"/>
  </r>
  <r>
    <x v="496"/>
    <x v="2"/>
    <s v="TGM4753"/>
    <s v="ENTREGA DE CONTRATO 200534"/>
    <x v="0"/>
    <x v="2"/>
    <x v="0"/>
    <x v="3"/>
    <s v="Melissa Jhuliana Hipolito Guerrero"/>
    <m/>
    <x v="0"/>
    <x v="0"/>
    <x v="0"/>
    <x v="6"/>
  </r>
  <r>
    <x v="497"/>
    <x v="0"/>
    <s v="TGM4754"/>
    <s v="CERTIFICADO DE USO"/>
    <x v="0"/>
    <x v="0"/>
    <x v="0"/>
    <x v="0"/>
    <s v="Liz Lidiana Huaman Rojas"/>
    <m/>
    <x v="0"/>
    <x v="0"/>
    <x v="0"/>
    <x v="6"/>
  </r>
  <r>
    <x v="498"/>
    <x v="2"/>
    <s v="TGM4755"/>
    <s v="CERTIFICADO DE USO  200636"/>
    <x v="0"/>
    <x v="0"/>
    <x v="2"/>
    <x v="0"/>
    <s v="Melissa Jhuliana Hipolito Guerrero"/>
    <m/>
    <x v="0"/>
    <x v="0"/>
    <x v="0"/>
    <x v="6"/>
  </r>
  <r>
    <x v="499"/>
    <x v="2"/>
    <s v="TGM4756"/>
    <s v="SOLICITA ESTADO DE CUENTA ACTUAL 200219"/>
    <x v="0"/>
    <x v="0"/>
    <x v="0"/>
    <x v="5"/>
    <s v="Melissa Jhuliana Hipolito Guerrero"/>
    <m/>
    <x v="0"/>
    <x v="0"/>
    <x v="0"/>
    <x v="6"/>
  </r>
  <r>
    <x v="500"/>
    <x v="2"/>
    <s v="TGM4757"/>
    <s v="SOLICITA ESTADO DE CUENTA ACTUAL 200220"/>
    <x v="0"/>
    <x v="0"/>
    <x v="0"/>
    <x v="5"/>
    <s v="Melissa Jhuliana Hipolito Guerrero"/>
    <m/>
    <x v="0"/>
    <x v="0"/>
    <x v="0"/>
    <x v="6"/>
  </r>
  <r>
    <x v="501"/>
    <x v="2"/>
    <s v="TGM4758"/>
    <s v="ENTREGA DE CONTRATO 200841"/>
    <x v="0"/>
    <x v="2"/>
    <x v="0"/>
    <x v="3"/>
    <s v="Melissa Jhuliana Hipolito Guerrero"/>
    <m/>
    <x v="0"/>
    <x v="0"/>
    <x v="0"/>
    <x v="6"/>
  </r>
  <r>
    <x v="502"/>
    <x v="0"/>
    <s v="TGM4759"/>
    <s v="COSTO DE FLORES"/>
    <x v="0"/>
    <x v="2"/>
    <x v="0"/>
    <x v="22"/>
    <s v="Lizmary Carolina Piñero Fermin"/>
    <m/>
    <x v="0"/>
    <x v="0"/>
    <x v="0"/>
    <x v="6"/>
  </r>
  <r>
    <x v="503"/>
    <x v="0"/>
    <s v="TGM4760"/>
    <s v="ESTADO DE CUENTA"/>
    <x v="0"/>
    <x v="0"/>
    <x v="0"/>
    <x v="5"/>
    <s v="Lizmary Carolina Piñero Fermin"/>
    <m/>
    <x v="0"/>
    <x v="0"/>
    <x v="0"/>
    <x v="6"/>
  </r>
  <r>
    <x v="504"/>
    <x v="0"/>
    <s v="TGM4761"/>
    <s v="REQUISITOS PARA USO DE ESPACIO NF"/>
    <x v="0"/>
    <x v="2"/>
    <x v="0"/>
    <x v="8"/>
    <s v="Lizmary Carolina Piñero Fermin"/>
    <m/>
    <x v="0"/>
    <x v="0"/>
    <x v="0"/>
    <x v="6"/>
  </r>
  <r>
    <x v="505"/>
    <x v="2"/>
    <s v="TGM4762"/>
    <s v="CERTIFICADO DE USO 200220"/>
    <x v="0"/>
    <x v="0"/>
    <x v="0"/>
    <x v="0"/>
    <s v="Melissa Jhuliana Hipolito Guerrero"/>
    <m/>
    <x v="0"/>
    <x v="0"/>
    <x v="0"/>
    <x v="6"/>
  </r>
  <r>
    <x v="506"/>
    <x v="2"/>
    <s v="TGM4763"/>
    <s v="SOLICITA ESTADO DE CUENTA CONTRATO 200157"/>
    <x v="0"/>
    <x v="0"/>
    <x v="0"/>
    <x v="5"/>
    <s v="Melissa Jhuliana Hipolito Guerrero"/>
    <m/>
    <x v="0"/>
    <x v="0"/>
    <x v="0"/>
    <x v="6"/>
  </r>
  <r>
    <x v="507"/>
    <x v="0"/>
    <s v="TGM4764"/>
    <s v="ESTADO DE CUENTA"/>
    <x v="0"/>
    <x v="0"/>
    <x v="0"/>
    <x v="5"/>
    <s v="Lizmary Carolina Piñero Fermin"/>
    <m/>
    <x v="0"/>
    <x v="0"/>
    <x v="0"/>
    <x v="6"/>
  </r>
  <r>
    <x v="508"/>
    <x v="0"/>
    <s v="TGM4765"/>
    <s v="ESTADO DE CUENTA"/>
    <x v="0"/>
    <x v="0"/>
    <x v="0"/>
    <x v="5"/>
    <s v="Lizmary Carolina Piñero Fermin"/>
    <m/>
    <x v="0"/>
    <x v="0"/>
    <x v="0"/>
    <x v="6"/>
  </r>
  <r>
    <x v="509"/>
    <x v="0"/>
    <s v="TGM4766"/>
    <s v="ESTADO DE CUENTA"/>
    <x v="0"/>
    <x v="0"/>
    <x v="0"/>
    <x v="5"/>
    <s v="Lizmary Carolina Piñero Fermin"/>
    <m/>
    <x v="0"/>
    <x v="0"/>
    <x v="0"/>
    <x v="6"/>
  </r>
  <r>
    <x v="510"/>
    <x v="2"/>
    <s v="TGM4767"/>
    <s v="ENTREGA DE CONTRATO 200601"/>
    <x v="0"/>
    <x v="2"/>
    <x v="0"/>
    <x v="3"/>
    <s v="Melissa Jhuliana Hipolito Guerrero"/>
    <m/>
    <x v="0"/>
    <x v="0"/>
    <x v="0"/>
    <x v="6"/>
  </r>
  <r>
    <x v="511"/>
    <x v="1"/>
    <s v="TGM4768"/>
    <s v="CONSULTA SOBRE CAMBIO DE FECHA DE PAGO"/>
    <x v="0"/>
    <x v="2"/>
    <x v="0"/>
    <x v="5"/>
    <s v="Rosario Margarita Vergara Jimenez SAC CF"/>
    <m/>
    <x v="0"/>
    <x v="0"/>
    <x v="0"/>
    <x v="6"/>
  </r>
  <r>
    <x v="512"/>
    <x v="1"/>
    <s v="TGM4769"/>
    <s v="CONSULTA SOBRE MONTO DE PAGO"/>
    <x v="0"/>
    <x v="2"/>
    <x v="0"/>
    <x v="5"/>
    <s v="Rosario Margarita Vergara Jimenez SAC CF"/>
    <m/>
    <x v="0"/>
    <x v="0"/>
    <x v="0"/>
    <x v="6"/>
  </r>
  <r>
    <x v="513"/>
    <x v="1"/>
    <s v="TGM4770"/>
    <s v="CONSULTA SOBRE MONTO DE PAGO"/>
    <x v="0"/>
    <x v="2"/>
    <x v="0"/>
    <x v="5"/>
    <s v="Rosario Margarita Vergara Jimenez SAC CF"/>
    <m/>
    <x v="0"/>
    <x v="0"/>
    <x v="0"/>
    <x v="6"/>
  </r>
  <r>
    <x v="514"/>
    <x v="2"/>
    <s v="TGM4771"/>
    <s v="COMPROMISO DE PAGO 200727"/>
    <x v="0"/>
    <x v="2"/>
    <x v="0"/>
    <x v="10"/>
    <s v="Melissa Jhuliana Hipolito Guerrero"/>
    <m/>
    <x v="0"/>
    <x v="0"/>
    <x v="0"/>
    <x v="6"/>
  </r>
  <r>
    <x v="515"/>
    <x v="1"/>
    <s v="TGM4772"/>
    <s v="SOLICITA IMPRESION DE ESTADO DE CUENTA"/>
    <x v="0"/>
    <x v="0"/>
    <x v="0"/>
    <x v="5"/>
    <s v="Rosario Margarita Vergara Jimenez SAC CF"/>
    <m/>
    <x v="0"/>
    <x v="0"/>
    <x v="0"/>
    <x v="6"/>
  </r>
  <r>
    <x v="516"/>
    <x v="1"/>
    <s v="TGM4773"/>
    <s v="CONSULTA SOBRE EL PAGO DE CUOTA"/>
    <x v="0"/>
    <x v="2"/>
    <x v="0"/>
    <x v="5"/>
    <s v="Rosario Margarita Vergara Jimenez SAC CF"/>
    <m/>
    <x v="0"/>
    <x v="0"/>
    <x v="0"/>
    <x v="6"/>
  </r>
  <r>
    <x v="517"/>
    <x v="0"/>
    <s v="TGM4774"/>
    <s v="IMPRESION DE ESTADO DE CUENTA"/>
    <x v="0"/>
    <x v="0"/>
    <x v="0"/>
    <x v="5"/>
    <s v="Rosario Margarita Vergara Jimenez"/>
    <m/>
    <x v="0"/>
    <x v="0"/>
    <x v="0"/>
    <x v="6"/>
  </r>
  <r>
    <x v="518"/>
    <x v="2"/>
    <s v="TGM4776"/>
    <s v="ENTREGA DE CONTRATO 200525"/>
    <x v="0"/>
    <x v="2"/>
    <x v="0"/>
    <x v="3"/>
    <s v="Melissa Jhuliana Hipolito Guerrero"/>
    <m/>
    <x v="0"/>
    <x v="0"/>
    <x v="0"/>
    <x v="6"/>
  </r>
  <r>
    <x v="519"/>
    <x v="2"/>
    <s v="TGM4777"/>
    <s v="ENTREGA DE CONTRATO 200537"/>
    <x v="0"/>
    <x v="2"/>
    <x v="0"/>
    <x v="3"/>
    <s v="Melissa Jhuliana Hipolito Guerrero"/>
    <m/>
    <x v="0"/>
    <x v="0"/>
    <x v="0"/>
    <x v="6"/>
  </r>
  <r>
    <x v="520"/>
    <x v="0"/>
    <s v="TGM4778"/>
    <s v="RECLAMO POR EL COBRO DE MORA Y NO REALIZAR COBRO A DOMICILIO"/>
    <x v="0"/>
    <x v="1"/>
    <x v="2"/>
    <x v="5"/>
    <s v="Guadalupe Chanca Peña"/>
    <m/>
    <x v="1"/>
    <x v="0"/>
    <x v="0"/>
    <x v="6"/>
  </r>
  <r>
    <x v="521"/>
    <x v="0"/>
    <s v="TGM4779"/>
    <s v="CONSULTA SOBRE COBRO A DOMICILIO"/>
    <x v="0"/>
    <x v="2"/>
    <x v="0"/>
    <x v="5"/>
    <s v="Rosario Margarita Vergara Jimenez"/>
    <m/>
    <x v="0"/>
    <x v="0"/>
    <x v="0"/>
    <x v="6"/>
  </r>
  <r>
    <x v="522"/>
    <x v="0"/>
    <s v="TGM4780"/>
    <s v="ESTADO DE CUENTA"/>
    <x v="0"/>
    <x v="0"/>
    <x v="0"/>
    <x v="5"/>
    <s v="Lizmary Carolina Piñero Fermin"/>
    <m/>
    <x v="0"/>
    <x v="0"/>
    <x v="0"/>
    <x v="6"/>
  </r>
  <r>
    <x v="523"/>
    <x v="0"/>
    <s v="TGM4781"/>
    <s v="COPIA DE CONTRATO"/>
    <x v="0"/>
    <x v="0"/>
    <x v="0"/>
    <x v="3"/>
    <s v="Lizmary Carolina Piñero Fermin"/>
    <m/>
    <x v="0"/>
    <x v="0"/>
    <x v="0"/>
    <x v="6"/>
  </r>
  <r>
    <x v="524"/>
    <x v="0"/>
    <s v="TGM4782"/>
    <s v="CAMBIO DE BOLETA"/>
    <x v="0"/>
    <x v="0"/>
    <x v="2"/>
    <x v="19"/>
    <s v="Lizmary Carolina Piñero Fermin"/>
    <m/>
    <x v="0"/>
    <x v="0"/>
    <x v="0"/>
    <x v="6"/>
  </r>
  <r>
    <x v="525"/>
    <x v="2"/>
    <s v="TGM4783"/>
    <s v="ENTREGA DE CONTRATO 200840"/>
    <x v="0"/>
    <x v="2"/>
    <x v="0"/>
    <x v="3"/>
    <s v="Melissa Jhuliana Hipolito Guerrero"/>
    <m/>
    <x v="0"/>
    <x v="0"/>
    <x v="0"/>
    <x v="6"/>
  </r>
  <r>
    <x v="526"/>
    <x v="2"/>
    <s v="TGM4784"/>
    <s v="CONSULTA ESTADO DE CUENTA 200158"/>
    <x v="0"/>
    <x v="2"/>
    <x v="0"/>
    <x v="5"/>
    <s v="Melissa Jhuliana Hipolito Guerrero"/>
    <m/>
    <x v="0"/>
    <x v="0"/>
    <x v="0"/>
    <x v="6"/>
  </r>
  <r>
    <x v="527"/>
    <x v="0"/>
    <s v="TGM4785"/>
    <s v="SOLICITUD DE REPROGRAMACI&amp;OACUTE;N DE CUOTAS"/>
    <x v="0"/>
    <x v="0"/>
    <x v="0"/>
    <x v="10"/>
    <s v="Lizmary Carolina Piñero Fermin"/>
    <m/>
    <x v="0"/>
    <x v="0"/>
    <x v="0"/>
    <x v="6"/>
  </r>
  <r>
    <x v="528"/>
    <x v="2"/>
    <s v="TGM4786"/>
    <s v="SOLICITA CAMBIO DE FECHA DE PAGO 200200296"/>
    <x v="0"/>
    <x v="0"/>
    <x v="4"/>
    <x v="10"/>
    <s v="Taymiler Jhaalber Llacza Rosales - Cañete"/>
    <m/>
    <x v="0"/>
    <x v="0"/>
    <x v="0"/>
    <x v="6"/>
  </r>
  <r>
    <x v="529"/>
    <x v="0"/>
    <s v="TGM4787"/>
    <s v="CAMBIO DE BOLETA"/>
    <x v="0"/>
    <x v="0"/>
    <x v="0"/>
    <x v="19"/>
    <s v="Lizmary Carolina Piñero Fermin"/>
    <m/>
    <x v="0"/>
    <x v="0"/>
    <x v="0"/>
    <x v="6"/>
  </r>
  <r>
    <x v="530"/>
    <x v="2"/>
    <s v="TGM4788"/>
    <s v="SOLICITA CAMBIO DE FECHA DE PAGO 200297"/>
    <x v="0"/>
    <x v="2"/>
    <x v="0"/>
    <x v="10"/>
    <s v="Melissa Jhuliana Hipolito Guerrero"/>
    <m/>
    <x v="0"/>
    <x v="0"/>
    <x v="0"/>
    <x v="6"/>
  </r>
  <r>
    <x v="531"/>
    <x v="2"/>
    <s v="TGM4789"/>
    <s v="ENTREGA DE CONTRATO 200535"/>
    <x v="0"/>
    <x v="2"/>
    <x v="0"/>
    <x v="3"/>
    <s v="Melissa Jhuliana Hipolito Guerrero"/>
    <m/>
    <x v="0"/>
    <x v="0"/>
    <x v="0"/>
    <x v="6"/>
  </r>
  <r>
    <x v="532"/>
    <x v="0"/>
    <s v="TGM4790"/>
    <s v="REPINTADO DE L&amp;AACUTE;PIDA"/>
    <x v="0"/>
    <x v="0"/>
    <x v="2"/>
    <x v="11"/>
    <s v="Oscar San Martin Castillo"/>
    <m/>
    <x v="0"/>
    <x v="0"/>
    <x v="0"/>
    <x v="6"/>
  </r>
  <r>
    <x v="533"/>
    <x v="1"/>
    <s v="TGM4791"/>
    <s v="REPOSICIÓN DE LAPIDA"/>
    <x v="0"/>
    <x v="0"/>
    <x v="0"/>
    <x v="13"/>
    <s v="Rosario Margarita Vergara Jimenez SAC CF"/>
    <m/>
    <x v="0"/>
    <x v="0"/>
    <x v="0"/>
    <x v="6"/>
  </r>
  <r>
    <x v="534"/>
    <x v="0"/>
    <s v="TGM4792"/>
    <s v="ELABORACIÓN DE LAPIDA"/>
    <x v="0"/>
    <x v="0"/>
    <x v="2"/>
    <x v="13"/>
    <s v="Oscar San Martin Castillo"/>
    <m/>
    <x v="0"/>
    <x v="0"/>
    <x v="0"/>
    <x v="6"/>
  </r>
  <r>
    <x v="535"/>
    <x v="0"/>
    <s v="TGM4793"/>
    <s v="IMPRESION DE BOLETAS"/>
    <x v="0"/>
    <x v="0"/>
    <x v="0"/>
    <x v="19"/>
    <s v="Rosario Margarita Vergara Jimenez"/>
    <m/>
    <x v="0"/>
    <x v="0"/>
    <x v="0"/>
    <x v="6"/>
  </r>
  <r>
    <x v="536"/>
    <x v="2"/>
    <s v="TGM4794"/>
    <s v="ENTREGA DE CONTRATO 200587"/>
    <x v="0"/>
    <x v="2"/>
    <x v="0"/>
    <x v="3"/>
    <s v="Melissa Jhuliana Hipolito Guerrero"/>
    <m/>
    <x v="0"/>
    <x v="0"/>
    <x v="0"/>
    <x v="6"/>
  </r>
  <r>
    <x v="537"/>
    <x v="0"/>
    <s v="TGM4795"/>
    <s v="INCOMODIDAD POR COBRO DE MORA"/>
    <x v="0"/>
    <x v="2"/>
    <x v="0"/>
    <x v="5"/>
    <s v="Rosario Margarita Vergara Jimenez"/>
    <m/>
    <x v="0"/>
    <x v="0"/>
    <x v="0"/>
    <x v="6"/>
  </r>
  <r>
    <x v="538"/>
    <x v="0"/>
    <s v="TGM4796"/>
    <s v="ESTADO DE CUENTA"/>
    <x v="0"/>
    <x v="0"/>
    <x v="0"/>
    <x v="5"/>
    <s v="Lizmary Carolina Piñero Fermin"/>
    <m/>
    <x v="0"/>
    <x v="0"/>
    <x v="0"/>
    <x v="6"/>
  </r>
  <r>
    <x v="539"/>
    <x v="0"/>
    <s v="TGM4797"/>
    <s v="REPROGRAMACION DE CRONOGRAMA DE PAGOS"/>
    <x v="0"/>
    <x v="0"/>
    <x v="0"/>
    <x v="5"/>
    <s v="Rosario Margarita Vergara Jimenez"/>
    <m/>
    <x v="0"/>
    <x v="0"/>
    <x v="0"/>
    <x v="6"/>
  </r>
  <r>
    <x v="540"/>
    <x v="2"/>
    <s v="TGM4798"/>
    <s v="CONSULTA HORARIO DE ATENCION PARA DEJAR FLORES  EN EL CAMPOSANTO 200537"/>
    <x v="0"/>
    <x v="2"/>
    <x v="0"/>
    <x v="32"/>
    <s v="Melissa Jhuliana Hipolito Guerrero"/>
    <m/>
    <x v="0"/>
    <x v="0"/>
    <x v="0"/>
    <x v="6"/>
  </r>
  <r>
    <x v="541"/>
    <x v="0"/>
    <s v="TGM4799"/>
    <s v="INFORMACI&amp;OACUTE;N DE LAPIDA"/>
    <x v="0"/>
    <x v="2"/>
    <x v="0"/>
    <x v="13"/>
    <s v="Lizmary Carolina Piñero Fermin"/>
    <m/>
    <x v="0"/>
    <x v="0"/>
    <x v="0"/>
    <x v="6"/>
  </r>
  <r>
    <x v="542"/>
    <x v="2"/>
    <s v="TGM4800"/>
    <s v="SOLICITA ESTADO DE CUENTA Y CONTRATO 200557"/>
    <x v="0"/>
    <x v="0"/>
    <x v="0"/>
    <x v="5"/>
    <s v="Melissa Jhuliana Hipolito Guerrero"/>
    <m/>
    <x v="0"/>
    <x v="0"/>
    <x v="0"/>
    <x v="6"/>
  </r>
  <r>
    <x v="543"/>
    <x v="0"/>
    <s v="TGM4801"/>
    <s v="LAPIDA MAL COLOCADA"/>
    <x v="0"/>
    <x v="0"/>
    <x v="0"/>
    <x v="13"/>
    <s v="Lizmary Carolina Piñero Fermin"/>
    <m/>
    <x v="0"/>
    <x v="0"/>
    <x v="0"/>
    <x v="6"/>
  </r>
  <r>
    <x v="544"/>
    <x v="0"/>
    <s v="TGM4802"/>
    <s v="IMPRESION DE ESTADO DE CUENTA"/>
    <x v="0"/>
    <x v="0"/>
    <x v="0"/>
    <x v="5"/>
    <s v="Rosario Margarita Vergara Jimenez"/>
    <m/>
    <x v="0"/>
    <x v="0"/>
    <x v="0"/>
    <x v="6"/>
  </r>
  <r>
    <x v="545"/>
    <x v="1"/>
    <s v="TGM4803"/>
    <s v="CONSULTA SOBRE DIA DE PAGO"/>
    <x v="0"/>
    <x v="2"/>
    <x v="0"/>
    <x v="5"/>
    <s v="Rosario Margarita Vergara Jimenez SAC CF"/>
    <m/>
    <x v="0"/>
    <x v="0"/>
    <x v="0"/>
    <x v="6"/>
  </r>
  <r>
    <x v="546"/>
    <x v="0"/>
    <s v="TGM4804"/>
    <s v="RETIRO DE FOTOGRAFIA"/>
    <x v="0"/>
    <x v="1"/>
    <x v="0"/>
    <x v="17"/>
    <s v="Oscar San Martin Castillo"/>
    <m/>
    <x v="0"/>
    <x v="0"/>
    <x v="0"/>
    <x v="6"/>
  </r>
  <r>
    <x v="547"/>
    <x v="2"/>
    <s v="TGM4805"/>
    <s v="SOLICITA CAMBIO DE FECHA DE PAGO 200249"/>
    <x v="0"/>
    <x v="0"/>
    <x v="4"/>
    <x v="10"/>
    <s v="Taymiler Jhaalber Llacza Rosales - Cañete"/>
    <m/>
    <x v="0"/>
    <x v="0"/>
    <x v="0"/>
    <x v="6"/>
  </r>
  <r>
    <x v="548"/>
    <x v="2"/>
    <s v="TGM4806"/>
    <s v="SOLICITA CAMBIO DE FECHA DE PAGO 200257"/>
    <x v="0"/>
    <x v="2"/>
    <x v="0"/>
    <x v="10"/>
    <s v="Melissa Jhuliana Hipolito Guerrero"/>
    <m/>
    <x v="0"/>
    <x v="0"/>
    <x v="0"/>
    <x v="6"/>
  </r>
  <r>
    <x v="549"/>
    <x v="0"/>
    <s v="TGM4807"/>
    <s v="CORRECCI&amp;OACUTE;N DE DATOS EN L&amp;AACUTE;PIDA"/>
    <x v="0"/>
    <x v="1"/>
    <x v="2"/>
    <x v="18"/>
    <s v="Oscar San Martin Castillo"/>
    <m/>
    <x v="0"/>
    <x v="0"/>
    <x v="0"/>
    <x v="6"/>
  </r>
  <r>
    <x v="550"/>
    <x v="0"/>
    <s v="TGM4808"/>
    <s v="ESTADO DE CUENTA"/>
    <x v="0"/>
    <x v="0"/>
    <x v="0"/>
    <x v="5"/>
    <s v="Lizmary Carolina Piñero Fermin"/>
    <m/>
    <x v="0"/>
    <x v="0"/>
    <x v="0"/>
    <x v="6"/>
  </r>
  <r>
    <x v="551"/>
    <x v="2"/>
    <s v="TGM4809"/>
    <s v="CONSULTA HORARIO DE ATENCION EN EL CAMPOSANTO 200705"/>
    <x v="0"/>
    <x v="2"/>
    <x v="0"/>
    <x v="32"/>
    <s v="Melissa Jhuliana Hipolito Guerrero"/>
    <m/>
    <x v="0"/>
    <x v="0"/>
    <x v="0"/>
    <x v="6"/>
  </r>
  <r>
    <x v="552"/>
    <x v="0"/>
    <s v="TGM4810"/>
    <s v="CONSTANCIA DE ENTIERRO"/>
    <x v="0"/>
    <x v="0"/>
    <x v="0"/>
    <x v="6"/>
    <s v="Lizmary Carolina Piñero Fermin"/>
    <m/>
    <x v="0"/>
    <x v="0"/>
    <x v="0"/>
    <x v="6"/>
  </r>
  <r>
    <x v="553"/>
    <x v="0"/>
    <s v="TGM4811"/>
    <s v="ESTADO DE CUENTA"/>
    <x v="0"/>
    <x v="0"/>
    <x v="0"/>
    <x v="5"/>
    <s v="Lizmary Carolina Piñero Fermin"/>
    <m/>
    <x v="0"/>
    <x v="0"/>
    <x v="0"/>
    <x v="6"/>
  </r>
  <r>
    <x v="554"/>
    <x v="2"/>
    <s v="TGM4812"/>
    <s v="SOLICITA ESTADO DE CUENTA ACTUAL 200805"/>
    <x v="0"/>
    <x v="2"/>
    <x v="2"/>
    <x v="5"/>
    <s v="Melissa Jhuliana Hipolito Guerrero"/>
    <m/>
    <x v="0"/>
    <x v="0"/>
    <x v="0"/>
    <x v="6"/>
  </r>
  <r>
    <x v="555"/>
    <x v="0"/>
    <s v="TGM4813"/>
    <s v="RECLAMO 5 COBRO DE MORA"/>
    <x v="0"/>
    <x v="1"/>
    <x v="2"/>
    <x v="10"/>
    <s v="Deisy Huaman Lara - San Antonio"/>
    <m/>
    <x v="0"/>
    <x v="0"/>
    <x v="0"/>
    <x v="6"/>
  </r>
  <r>
    <x v="556"/>
    <x v="0"/>
    <s v="TGM4814"/>
    <s v="CAMBIO DE BOLETA"/>
    <x v="0"/>
    <x v="0"/>
    <x v="0"/>
    <x v="19"/>
    <s v="Lizmary Carolina Piñero Fermin"/>
    <m/>
    <x v="0"/>
    <x v="0"/>
    <x v="0"/>
    <x v="6"/>
  </r>
  <r>
    <x v="557"/>
    <x v="1"/>
    <s v="TGM4815"/>
    <s v="ELABORACIÓN DE CONTRATO NUEVO"/>
    <x v="0"/>
    <x v="2"/>
    <x v="0"/>
    <x v="5"/>
    <s v="Rosario Margarita Vergara Jimenez SAC CF"/>
    <m/>
    <x v="0"/>
    <x v="0"/>
    <x v="0"/>
    <x v="6"/>
  </r>
  <r>
    <x v="558"/>
    <x v="2"/>
    <s v="TGM4816"/>
    <s v="SOLICITA ESTADO DE CUENTA ACTUAL 200765"/>
    <x v="0"/>
    <x v="0"/>
    <x v="0"/>
    <x v="5"/>
    <s v="Melissa Jhuliana Hipolito Guerrero"/>
    <m/>
    <x v="0"/>
    <x v="0"/>
    <x v="0"/>
    <x v="6"/>
  </r>
  <r>
    <x v="559"/>
    <x v="1"/>
    <s v="TGM4817"/>
    <s v="INFORMACION PARA RECOGER CONTRATO DE SEPULTURA"/>
    <x v="0"/>
    <x v="2"/>
    <x v="0"/>
    <x v="3"/>
    <s v="Rosario Margarita Vergara Jimenez SAC CF"/>
    <m/>
    <x v="0"/>
    <x v="0"/>
    <x v="0"/>
    <x v="6"/>
  </r>
  <r>
    <x v="560"/>
    <x v="1"/>
    <s v="TGM4818"/>
    <s v="INFORMACION SOBRE REQUISITOS PARA EL SERVICIO DE INHUMACION"/>
    <x v="0"/>
    <x v="2"/>
    <x v="0"/>
    <x v="8"/>
    <s v="Rosario Margarita Vergara Jimenez SAC CF"/>
    <m/>
    <x v="0"/>
    <x v="0"/>
    <x v="0"/>
    <x v="6"/>
  </r>
  <r>
    <x v="561"/>
    <x v="1"/>
    <s v="TGM4819"/>
    <s v="SOLICITUD DE CAMBIO DE FECHA DE PAGO"/>
    <x v="0"/>
    <x v="0"/>
    <x v="0"/>
    <x v="5"/>
    <s v="Rosario Margarita Vergara Jimenez SAC CF"/>
    <m/>
    <x v="0"/>
    <x v="0"/>
    <x v="0"/>
    <x v="6"/>
  </r>
  <r>
    <x v="562"/>
    <x v="0"/>
    <s v="TGM4820"/>
    <s v="CAMBIO DE FECHA DE PAGO"/>
    <x v="0"/>
    <x v="0"/>
    <x v="0"/>
    <x v="5"/>
    <s v="Rosario Margarita Vergara Jimenez"/>
    <m/>
    <x v="0"/>
    <x v="0"/>
    <x v="0"/>
    <x v="6"/>
  </r>
  <r>
    <x v="563"/>
    <x v="0"/>
    <s v="TGM4821"/>
    <s v="CAMBIO DE FECHA DE PAGO"/>
    <x v="0"/>
    <x v="0"/>
    <x v="0"/>
    <x v="5"/>
    <s v="Rosario Margarita Vergara Jimenez"/>
    <m/>
    <x v="0"/>
    <x v="0"/>
    <x v="0"/>
    <x v="6"/>
  </r>
  <r>
    <x v="564"/>
    <x v="0"/>
    <s v="TGM4822"/>
    <s v="CAMBIO DE FECHA DE PAGO"/>
    <x v="0"/>
    <x v="0"/>
    <x v="0"/>
    <x v="5"/>
    <s v="Rosario Margarita Vergara Jimenez"/>
    <m/>
    <x v="0"/>
    <x v="0"/>
    <x v="0"/>
    <x v="6"/>
  </r>
  <r>
    <x v="565"/>
    <x v="0"/>
    <s v="TGM4823"/>
    <s v="CERTIFICADO DE USO"/>
    <x v="0"/>
    <x v="0"/>
    <x v="0"/>
    <x v="0"/>
    <s v="Rosario Margarita Vergara Jimenez"/>
    <m/>
    <x v="0"/>
    <x v="0"/>
    <x v="0"/>
    <x v="6"/>
  </r>
  <r>
    <x v="566"/>
    <x v="0"/>
    <s v="TGM4824"/>
    <s v="RECLAMO POR MORA"/>
    <x v="0"/>
    <x v="1"/>
    <x v="2"/>
    <x v="10"/>
    <s v="Deisy Huaman Lara - San Antonio"/>
    <m/>
    <x v="1"/>
    <x v="0"/>
    <x v="0"/>
    <x v="6"/>
  </r>
  <r>
    <x v="567"/>
    <x v="0"/>
    <s v="TGM4825"/>
    <s v="INFORMACIÓN SOBRE FECHA Y MONTO DE PAGO"/>
    <x v="0"/>
    <x v="2"/>
    <x v="0"/>
    <x v="5"/>
    <s v="Rosario Margarita Vergara Jimenez"/>
    <m/>
    <x v="0"/>
    <x v="0"/>
    <x v="0"/>
    <x v="6"/>
  </r>
  <r>
    <x v="568"/>
    <x v="0"/>
    <s v="TGM4826"/>
    <s v="CONSULTA SOBRE PAGO DE FOMA"/>
    <x v="0"/>
    <x v="2"/>
    <x v="0"/>
    <x v="5"/>
    <s v="Rosario Margarita Vergara Jimenez"/>
    <m/>
    <x v="0"/>
    <x v="0"/>
    <x v="0"/>
    <x v="6"/>
  </r>
  <r>
    <x v="569"/>
    <x v="0"/>
    <s v="TGM4827"/>
    <s v="CAMBIO DE FECHA DE PAGO"/>
    <x v="0"/>
    <x v="0"/>
    <x v="0"/>
    <x v="5"/>
    <s v="Rosario Margarita Vergara Jimenez"/>
    <m/>
    <x v="0"/>
    <x v="0"/>
    <x v="0"/>
    <x v="6"/>
  </r>
  <r>
    <x v="570"/>
    <x v="0"/>
    <s v="TGM4828"/>
    <s v="TITULAR SOLICITA IMPRESIÓN DE ESTADO DE CUENTA."/>
    <x v="0"/>
    <x v="0"/>
    <x v="0"/>
    <x v="5"/>
    <s v="Rosario Margarita Vergara Jimenez"/>
    <m/>
    <x v="0"/>
    <x v="0"/>
    <x v="0"/>
    <x v="6"/>
  </r>
  <r>
    <x v="571"/>
    <x v="0"/>
    <s v="TGM4829"/>
    <s v="EL TITULAR SOLICITA INFORMACIÓN PARA REALIZAR TRANSFERENCIA DE CONTRATO"/>
    <x v="0"/>
    <x v="2"/>
    <x v="0"/>
    <x v="16"/>
    <s v="Rosario Margarita Vergara Jimenez"/>
    <m/>
    <x v="0"/>
    <x v="0"/>
    <x v="0"/>
    <x v="6"/>
  </r>
  <r>
    <x v="572"/>
    <x v="0"/>
    <s v="TGM4831"/>
    <s v="MOLESTIA POR COBRO DE MORA"/>
    <x v="0"/>
    <x v="1"/>
    <x v="0"/>
    <x v="5"/>
    <s v="Rosario Margarita Vergara Jimenez"/>
    <m/>
    <x v="0"/>
    <x v="0"/>
    <x v="0"/>
    <x v="6"/>
  </r>
  <r>
    <x v="573"/>
    <x v="0"/>
    <s v="TGM4832"/>
    <s v="SOLICITA CERTIFICADO DE USO"/>
    <x v="0"/>
    <x v="0"/>
    <x v="0"/>
    <x v="0"/>
    <s v="Rosario Margarita Vergara Jimenez"/>
    <m/>
    <x v="0"/>
    <x v="0"/>
    <x v="0"/>
    <x v="6"/>
  </r>
  <r>
    <x v="574"/>
    <x v="0"/>
    <s v="TGM4833"/>
    <s v="IMPRESIÓN DE ESTADO DE CUENTA"/>
    <x v="0"/>
    <x v="0"/>
    <x v="0"/>
    <x v="5"/>
    <s v="Rosario Margarita Vergara Jimenez"/>
    <m/>
    <x v="0"/>
    <x v="0"/>
    <x v="0"/>
    <x v="6"/>
  </r>
  <r>
    <x v="575"/>
    <x v="0"/>
    <s v="TGM4834"/>
    <s v="IMPRESI&amp;OACUTE;N DE ESTADO DE CUENTA"/>
    <x v="0"/>
    <x v="0"/>
    <x v="2"/>
    <x v="5"/>
    <s v="Rosario Margarita Vergara Jimenez"/>
    <m/>
    <x v="0"/>
    <x v="0"/>
    <x v="0"/>
    <x v="6"/>
  </r>
  <r>
    <x v="576"/>
    <x v="0"/>
    <s v="TGM4835"/>
    <s v="INFORMACI&amp;OACUTE;N DE CONTRATO RESUELTO"/>
    <x v="0"/>
    <x v="2"/>
    <x v="0"/>
    <x v="10"/>
    <s v="Lizmary Carolina Piñero Fermin"/>
    <m/>
    <x v="0"/>
    <x v="0"/>
    <x v="0"/>
    <x v="6"/>
  </r>
  <r>
    <x v="577"/>
    <x v="0"/>
    <s v="TGM4836"/>
    <s v="CAMBIO DE TITULARIDAD CON DEUDA"/>
    <x v="0"/>
    <x v="2"/>
    <x v="0"/>
    <x v="16"/>
    <s v="Lizmary Carolina Piñero Fermin"/>
    <m/>
    <x v="0"/>
    <x v="0"/>
    <x v="0"/>
    <x v="6"/>
  </r>
  <r>
    <x v="578"/>
    <x v="0"/>
    <s v="TGM4837"/>
    <s v="CERTIFICADO DE USO"/>
    <x v="0"/>
    <x v="0"/>
    <x v="0"/>
    <x v="0"/>
    <s v="Lizmary Carolina Piñero Fermin"/>
    <m/>
    <x v="0"/>
    <x v="0"/>
    <x v="0"/>
    <x v="6"/>
  </r>
  <r>
    <x v="579"/>
    <x v="0"/>
    <s v="TGM4838"/>
    <s v="REQUISITOS PARA TRASLADO INTERNO"/>
    <x v="0"/>
    <x v="2"/>
    <x v="0"/>
    <x v="7"/>
    <s v="Lizmary Carolina Piñero Fermin"/>
    <m/>
    <x v="0"/>
    <x v="0"/>
    <x v="0"/>
    <x v="6"/>
  </r>
  <r>
    <x v="580"/>
    <x v="2"/>
    <s v="TGM4839"/>
    <s v="CONSULTA ENTREGA DE CONTRATO 200621"/>
    <x v="0"/>
    <x v="2"/>
    <x v="0"/>
    <x v="3"/>
    <s v="Melissa Jhuliana Hipolito Guerrero"/>
    <m/>
    <x v="0"/>
    <x v="0"/>
    <x v="0"/>
    <x v="6"/>
  </r>
  <r>
    <x v="581"/>
    <x v="5"/>
    <s v="TGM4840"/>
    <s v="LIBRO 1"/>
    <x v="0"/>
    <x v="2"/>
    <x v="0"/>
    <x v="32"/>
    <s v="Marcela Aguinaga Sac Chiclayo"/>
    <m/>
    <x v="1"/>
    <x v="0"/>
    <x v="0"/>
    <x v="6"/>
  </r>
  <r>
    <x v="582"/>
    <x v="0"/>
    <s v="TGM4841"/>
    <s v="SOLICITA ESTADO DE CUENTA Y CAMBIO DE FECHA DE PAGO"/>
    <x v="0"/>
    <x v="0"/>
    <x v="0"/>
    <x v="5"/>
    <s v="Rosario Margarita Vergara Jimenez"/>
    <m/>
    <x v="0"/>
    <x v="0"/>
    <x v="0"/>
    <x v="6"/>
  </r>
  <r>
    <x v="583"/>
    <x v="0"/>
    <s v="TGM4842"/>
    <s v="USO DE ESPACIO"/>
    <x v="0"/>
    <x v="0"/>
    <x v="0"/>
    <x v="8"/>
    <s v="Oscar San Martin Castillo"/>
    <m/>
    <x v="0"/>
    <x v="0"/>
    <x v="0"/>
    <x v="6"/>
  </r>
  <r>
    <x v="584"/>
    <x v="2"/>
    <s v="TGM4843"/>
    <s v="SOLICITA VISITA PARQUE 200539"/>
    <x v="0"/>
    <x v="2"/>
    <x v="0"/>
    <x v="13"/>
    <s v="Melissa Jhuliana Hipolito Guerrero"/>
    <m/>
    <x v="0"/>
    <x v="0"/>
    <x v="0"/>
    <x v="6"/>
  </r>
  <r>
    <x v="585"/>
    <x v="2"/>
    <s v="TGM4844"/>
    <s v="SOLICITA ESTADO DE CUENTA ACTUAL 200217"/>
    <x v="0"/>
    <x v="0"/>
    <x v="0"/>
    <x v="5"/>
    <s v="Melissa Jhuliana Hipolito Guerrero"/>
    <m/>
    <x v="0"/>
    <x v="0"/>
    <x v="0"/>
    <x v="6"/>
  </r>
  <r>
    <x v="586"/>
    <x v="2"/>
    <s v="TGM4845"/>
    <s v="SOLICITA ESTADO DE CUENTA ACTUAL 200841"/>
    <x v="0"/>
    <x v="0"/>
    <x v="2"/>
    <x v="5"/>
    <s v="Melissa Jhuliana Hipolito Guerrero"/>
    <m/>
    <x v="0"/>
    <x v="0"/>
    <x v="0"/>
    <x v="6"/>
  </r>
  <r>
    <x v="587"/>
    <x v="0"/>
    <s v="TGM4846"/>
    <s v="ESTADO DE CUENTA"/>
    <x v="0"/>
    <x v="0"/>
    <x v="0"/>
    <x v="5"/>
    <s v="Lizmary Carolina Piñero Fermin"/>
    <m/>
    <x v="0"/>
    <x v="0"/>
    <x v="0"/>
    <x v="6"/>
  </r>
  <r>
    <x v="588"/>
    <x v="0"/>
    <s v="TGM4847"/>
    <s v="CONSULTA FOMA"/>
    <x v="0"/>
    <x v="2"/>
    <x v="0"/>
    <x v="5"/>
    <s v="Mariella Valentina Guadalupe Fierro"/>
    <m/>
    <x v="0"/>
    <x v="0"/>
    <x v="0"/>
    <x v="6"/>
  </r>
  <r>
    <x v="589"/>
    <x v="0"/>
    <s v="TGM4848"/>
    <s v="CONSULTA DEUDA"/>
    <x v="0"/>
    <x v="2"/>
    <x v="0"/>
    <x v="5"/>
    <s v="Mariella Valentina Guadalupe Fierro"/>
    <m/>
    <x v="0"/>
    <x v="0"/>
    <x v="0"/>
    <x v="6"/>
  </r>
  <r>
    <x v="590"/>
    <x v="0"/>
    <s v="TGM4849"/>
    <s v="USO DE ESPACIO"/>
    <x v="0"/>
    <x v="0"/>
    <x v="0"/>
    <x v="8"/>
    <s v="Mariella Valentina Guadalupe Fierro"/>
    <m/>
    <x v="0"/>
    <x v="0"/>
    <x v="0"/>
    <x v="6"/>
  </r>
  <r>
    <x v="591"/>
    <x v="0"/>
    <s v="TGM4850"/>
    <s v="ESTADO DE CUENTA"/>
    <x v="0"/>
    <x v="0"/>
    <x v="0"/>
    <x v="5"/>
    <s v="Lizmary Carolina Piñero Fermin"/>
    <m/>
    <x v="0"/>
    <x v="0"/>
    <x v="0"/>
    <x v="6"/>
  </r>
  <r>
    <x v="592"/>
    <x v="0"/>
    <s v="TGM4851"/>
    <s v="CERTIFICADO DE USO"/>
    <x v="0"/>
    <x v="0"/>
    <x v="2"/>
    <x v="0"/>
    <s v="Mariella Valentina Guadalupe Fierro"/>
    <m/>
    <x v="0"/>
    <x v="0"/>
    <x v="0"/>
    <x v="6"/>
  </r>
  <r>
    <x v="593"/>
    <x v="0"/>
    <s v="TGM4852"/>
    <s v="INFORMACI&amp;OACUTE;N DE RESPONSO"/>
    <x v="0"/>
    <x v="2"/>
    <x v="0"/>
    <x v="29"/>
    <s v="Lizmary Carolina Piñero Fermin"/>
    <m/>
    <x v="0"/>
    <x v="0"/>
    <x v="0"/>
    <x v="6"/>
  </r>
  <r>
    <x v="594"/>
    <x v="0"/>
    <s v="TGM4853"/>
    <s v="CAMBIO DE FECHA DE PAGO"/>
    <x v="0"/>
    <x v="0"/>
    <x v="0"/>
    <x v="10"/>
    <s v="Mariella Valentina Guadalupe Fierro"/>
    <m/>
    <x v="0"/>
    <x v="0"/>
    <x v="0"/>
    <x v="6"/>
  </r>
  <r>
    <x v="595"/>
    <x v="0"/>
    <s v="TGM4854"/>
    <s v="CAMBIO DE CRONOGRAMA DE PAGO"/>
    <x v="0"/>
    <x v="0"/>
    <x v="0"/>
    <x v="10"/>
    <s v="Lizmary Carolina Piñero Fermin"/>
    <m/>
    <x v="0"/>
    <x v="0"/>
    <x v="0"/>
    <x v="6"/>
  </r>
  <r>
    <x v="596"/>
    <x v="0"/>
    <s v="TGM4855"/>
    <s v="CAMBIO DE BOLETA"/>
    <x v="0"/>
    <x v="0"/>
    <x v="0"/>
    <x v="19"/>
    <s v="Lizmary Carolina Piñero Fermin"/>
    <m/>
    <x v="0"/>
    <x v="0"/>
    <x v="0"/>
    <x v="6"/>
  </r>
  <r>
    <x v="597"/>
    <x v="0"/>
    <s v="TGM4856"/>
    <s v="CERTIFICADO DE USO"/>
    <x v="0"/>
    <x v="0"/>
    <x v="2"/>
    <x v="0"/>
    <s v="Lizmary Carolina Piñero Fermin"/>
    <m/>
    <x v="0"/>
    <x v="0"/>
    <x v="0"/>
    <x v="6"/>
  </r>
  <r>
    <x v="598"/>
    <x v="0"/>
    <s v="TGM4857"/>
    <s v="ESTADO DE CUENTA"/>
    <x v="0"/>
    <x v="0"/>
    <x v="0"/>
    <x v="5"/>
    <s v="Lizmary Carolina Piñero Fermin"/>
    <m/>
    <x v="0"/>
    <x v="0"/>
    <x v="0"/>
    <x v="6"/>
  </r>
  <r>
    <x v="599"/>
    <x v="0"/>
    <s v="TGM4858"/>
    <s v="CERTIFICADO DE USO"/>
    <x v="0"/>
    <x v="0"/>
    <x v="0"/>
    <x v="0"/>
    <s v="Rosario Margarita Vergara Jimenez"/>
    <m/>
    <x v="0"/>
    <x v="0"/>
    <x v="0"/>
    <x v="6"/>
  </r>
  <r>
    <x v="600"/>
    <x v="0"/>
    <s v="TGM4859"/>
    <s v="IMPRESIÓN DE ESTADO DE CUENTA"/>
    <x v="0"/>
    <x v="0"/>
    <x v="0"/>
    <x v="5"/>
    <s v="Rosario Margarita Vergara Jimenez"/>
    <m/>
    <x v="0"/>
    <x v="0"/>
    <x v="0"/>
    <x v="6"/>
  </r>
  <r>
    <x v="601"/>
    <x v="0"/>
    <s v="TGM4860"/>
    <s v="IMPRESION DE ESTADO DE CUENTA"/>
    <x v="0"/>
    <x v="0"/>
    <x v="0"/>
    <x v="5"/>
    <s v="Rosario Margarita Vergara Jimenez"/>
    <m/>
    <x v="0"/>
    <x v="0"/>
    <x v="0"/>
    <x v="6"/>
  </r>
  <r>
    <x v="602"/>
    <x v="0"/>
    <s v="TGM4861"/>
    <s v="CONSULTA SOBRE PAGO DE CUOTAS"/>
    <x v="0"/>
    <x v="2"/>
    <x v="0"/>
    <x v="5"/>
    <s v="Rosario Margarita Vergara Jimenez"/>
    <m/>
    <x v="0"/>
    <x v="0"/>
    <x v="0"/>
    <x v="6"/>
  </r>
  <r>
    <x v="603"/>
    <x v="0"/>
    <s v="TGM4862"/>
    <s v="CAMBIO DE CRONOGRAMA DE PAGO"/>
    <x v="0"/>
    <x v="0"/>
    <x v="0"/>
    <x v="5"/>
    <s v="Rosario Margarita Vergara Jimenez"/>
    <m/>
    <x v="0"/>
    <x v="0"/>
    <x v="0"/>
    <x v="6"/>
  </r>
  <r>
    <x v="604"/>
    <x v="1"/>
    <s v="TGM4863"/>
    <s v="RECLAMO N7 BRENA"/>
    <x v="0"/>
    <x v="1"/>
    <x v="2"/>
    <x v="5"/>
    <s v="Mariella Valentina Guadalupe Fierro SAC CF"/>
    <m/>
    <x v="1"/>
    <x v="0"/>
    <x v="0"/>
    <x v="6"/>
  </r>
  <r>
    <x v="605"/>
    <x v="1"/>
    <s v="TGM4864"/>
    <s v="CONSULTA DEUDA"/>
    <x v="0"/>
    <x v="2"/>
    <x v="2"/>
    <x v="10"/>
    <s v="Grupo de Cobranza Corona del Fraile"/>
    <m/>
    <x v="0"/>
    <x v="0"/>
    <x v="0"/>
    <x v="6"/>
  </r>
  <r>
    <x v="606"/>
    <x v="0"/>
    <s v="TGM4865"/>
    <s v="IMPRESION DE ESTADO DE CUENTA"/>
    <x v="0"/>
    <x v="0"/>
    <x v="0"/>
    <x v="5"/>
    <s v="Rosario Margarita Vergara Jimenez"/>
    <m/>
    <x v="0"/>
    <x v="0"/>
    <x v="0"/>
    <x v="6"/>
  </r>
  <r>
    <x v="607"/>
    <x v="2"/>
    <s v="TGM4866"/>
    <s v="CONSULTA ESTADO DE CUENTA ACTUAL 200736"/>
    <x v="0"/>
    <x v="0"/>
    <x v="0"/>
    <x v="5"/>
    <s v="Melissa Jhuliana Hipolito Guerrero"/>
    <m/>
    <x v="0"/>
    <x v="0"/>
    <x v="0"/>
    <x v="6"/>
  </r>
  <r>
    <x v="608"/>
    <x v="0"/>
    <s v="TGM4867"/>
    <s v="IMPRESION DE ESTADO DE CUENTA"/>
    <x v="0"/>
    <x v="0"/>
    <x v="0"/>
    <x v="5"/>
    <s v="Rosario Margarita Vergara Jimenez"/>
    <m/>
    <x v="0"/>
    <x v="0"/>
    <x v="0"/>
    <x v="6"/>
  </r>
  <r>
    <x v="609"/>
    <x v="1"/>
    <s v="TGM4868"/>
    <s v="CONSULTA DEUDA"/>
    <x v="0"/>
    <x v="2"/>
    <x v="0"/>
    <x v="5"/>
    <s v="Mariella Valentina Guadalupe Fierro SAC CF"/>
    <m/>
    <x v="0"/>
    <x v="0"/>
    <x v="0"/>
    <x v="6"/>
  </r>
  <r>
    <x v="610"/>
    <x v="0"/>
    <s v="TGM4869"/>
    <s v="CAMBIO DE BOLETA"/>
    <x v="0"/>
    <x v="0"/>
    <x v="0"/>
    <x v="19"/>
    <s v="Lizmary Carolina Piñero Fermin"/>
    <m/>
    <x v="0"/>
    <x v="0"/>
    <x v="0"/>
    <x v="6"/>
  </r>
  <r>
    <x v="611"/>
    <x v="2"/>
    <s v="TGM4870"/>
    <s v="CONSULTA ESTADO ACTUAL 200269"/>
    <x v="0"/>
    <x v="2"/>
    <x v="2"/>
    <x v="8"/>
    <s v="Melissa Jhuliana Hipolito Guerrero"/>
    <m/>
    <x v="0"/>
    <x v="0"/>
    <x v="0"/>
    <x v="6"/>
  </r>
  <r>
    <x v="612"/>
    <x v="2"/>
    <s v="TGM4871"/>
    <s v="CONSULTA ACTUALIZAR NUMERO CELULAR 200165"/>
    <x v="0"/>
    <x v="0"/>
    <x v="0"/>
    <x v="1"/>
    <s v="Melissa Jhuliana Hipolito Guerrero"/>
    <m/>
    <x v="0"/>
    <x v="0"/>
    <x v="0"/>
    <x v="6"/>
  </r>
  <r>
    <x v="613"/>
    <x v="0"/>
    <s v="TGM4872"/>
    <s v="REPROGRAMACION"/>
    <x v="0"/>
    <x v="0"/>
    <x v="0"/>
    <x v="10"/>
    <s v="Mariella Valentina Guadalupe Fierro"/>
    <m/>
    <x v="0"/>
    <x v="0"/>
    <x v="0"/>
    <x v="6"/>
  </r>
  <r>
    <x v="614"/>
    <x v="0"/>
    <s v="TGM4873"/>
    <s v="ESTADO DE CUENTA"/>
    <x v="0"/>
    <x v="0"/>
    <x v="0"/>
    <x v="5"/>
    <s v="Lizmary Carolina Piñero Fermin"/>
    <m/>
    <x v="0"/>
    <x v="0"/>
    <x v="0"/>
    <x v="6"/>
  </r>
  <r>
    <x v="615"/>
    <x v="0"/>
    <s v="TGM4874"/>
    <s v="ESTADO DE CUENTA"/>
    <x v="0"/>
    <x v="0"/>
    <x v="0"/>
    <x v="5"/>
    <s v="Lizmary Carolina Piñero Fermin"/>
    <m/>
    <x v="0"/>
    <x v="0"/>
    <x v="0"/>
    <x v="6"/>
  </r>
  <r>
    <x v="616"/>
    <x v="2"/>
    <s v="TGM4875"/>
    <s v="USO DE ESPACIO NF 200269"/>
    <x v="0"/>
    <x v="0"/>
    <x v="2"/>
    <x v="8"/>
    <s v="Melissa Jhuliana Hipolito Guerrero"/>
    <m/>
    <x v="0"/>
    <x v="0"/>
    <x v="0"/>
    <x v="6"/>
  </r>
  <r>
    <x v="617"/>
    <x v="0"/>
    <s v="TGM4876"/>
    <s v="CONSTANCIA DE ENTIERRO"/>
    <x v="0"/>
    <x v="0"/>
    <x v="2"/>
    <x v="6"/>
    <s v="Rosario Margarita Vergara Jimenez"/>
    <m/>
    <x v="0"/>
    <x v="0"/>
    <x v="0"/>
    <x v="6"/>
  </r>
  <r>
    <x v="618"/>
    <x v="0"/>
    <s v="TGM4877"/>
    <s v="COPIA DE BOLETA"/>
    <x v="0"/>
    <x v="0"/>
    <x v="2"/>
    <x v="19"/>
    <s v="Rosario Margarita Vergara Jimenez"/>
    <m/>
    <x v="0"/>
    <x v="0"/>
    <x v="0"/>
    <x v="6"/>
  </r>
  <r>
    <x v="619"/>
    <x v="0"/>
    <s v="TGM4878"/>
    <s v="CERTIFICADO DE USO"/>
    <x v="0"/>
    <x v="0"/>
    <x v="2"/>
    <x v="0"/>
    <s v="Rosario Margarita Vergara Jimenez"/>
    <m/>
    <x v="0"/>
    <x v="0"/>
    <x v="0"/>
    <x v="6"/>
  </r>
  <r>
    <x v="620"/>
    <x v="2"/>
    <s v="TGM4879"/>
    <s v="CONSULTA NUMERO DE CELULAR 200749"/>
    <x v="0"/>
    <x v="2"/>
    <x v="0"/>
    <x v="1"/>
    <s v="Melissa Jhuliana Hipolito Guerrero"/>
    <m/>
    <x v="0"/>
    <x v="0"/>
    <x v="0"/>
    <x v="6"/>
  </r>
  <r>
    <x v="621"/>
    <x v="2"/>
    <s v="TGM4880"/>
    <s v="ENTREGA DE CONTRATO 200559"/>
    <x v="0"/>
    <x v="2"/>
    <x v="0"/>
    <x v="3"/>
    <s v="Melissa Jhuliana Hipolito Guerrero"/>
    <m/>
    <x v="0"/>
    <x v="0"/>
    <x v="0"/>
    <x v="6"/>
  </r>
  <r>
    <x v="622"/>
    <x v="2"/>
    <s v="TGM4881"/>
    <s v="ENTREGA DE CONTRATO 200514"/>
    <x v="0"/>
    <x v="2"/>
    <x v="0"/>
    <x v="3"/>
    <s v="Melissa Jhuliana Hipolito Guerrero"/>
    <m/>
    <x v="0"/>
    <x v="0"/>
    <x v="0"/>
    <x v="6"/>
  </r>
  <r>
    <x v="623"/>
    <x v="0"/>
    <s v="TGM4882"/>
    <s v="CONSULTA FOMA"/>
    <x v="0"/>
    <x v="2"/>
    <x v="0"/>
    <x v="5"/>
    <s v="Mariella Valentina Guadalupe Fierro"/>
    <m/>
    <x v="0"/>
    <x v="0"/>
    <x v="0"/>
    <x v="6"/>
  </r>
  <r>
    <x v="624"/>
    <x v="0"/>
    <s v="TGM4883"/>
    <s v="INCOMODIDAD MORA"/>
    <x v="0"/>
    <x v="1"/>
    <x v="0"/>
    <x v="5"/>
    <s v="Mariella Valentina Guadalupe Fierro"/>
    <m/>
    <x v="0"/>
    <x v="0"/>
    <x v="0"/>
    <x v="6"/>
  </r>
  <r>
    <x v="625"/>
    <x v="0"/>
    <s v="TGM4884"/>
    <s v="ESTADO DE CUENTA"/>
    <x v="0"/>
    <x v="0"/>
    <x v="0"/>
    <x v="5"/>
    <s v="Mariella Valentina Guadalupe Fierro"/>
    <m/>
    <x v="0"/>
    <x v="0"/>
    <x v="0"/>
    <x v="6"/>
  </r>
  <r>
    <x v="626"/>
    <x v="0"/>
    <s v="TGM4885"/>
    <s v="CERTIFICADO DE USO"/>
    <x v="0"/>
    <x v="0"/>
    <x v="2"/>
    <x v="0"/>
    <s v="Mariella Valentina Guadalupe Fierro"/>
    <m/>
    <x v="0"/>
    <x v="0"/>
    <x v="0"/>
    <x v="6"/>
  </r>
  <r>
    <x v="627"/>
    <x v="0"/>
    <s v="TGM4886"/>
    <s v="ESTADO DE CUENTA"/>
    <x v="0"/>
    <x v="0"/>
    <x v="0"/>
    <x v="5"/>
    <s v="Lizmary Carolina Piñero Fermin"/>
    <m/>
    <x v="0"/>
    <x v="0"/>
    <x v="0"/>
    <x v="6"/>
  </r>
  <r>
    <x v="628"/>
    <x v="0"/>
    <s v="TGM4887"/>
    <s v="CAMBIO DE BOLETA"/>
    <x v="0"/>
    <x v="0"/>
    <x v="0"/>
    <x v="19"/>
    <s v="Lizmary Carolina Piñero Fermin"/>
    <m/>
    <x v="0"/>
    <x v="0"/>
    <x v="0"/>
    <x v="6"/>
  </r>
  <r>
    <x v="629"/>
    <x v="0"/>
    <s v="TGM4888"/>
    <s v="SOLICITA ESTADO DE CUENTA"/>
    <x v="0"/>
    <x v="2"/>
    <x v="0"/>
    <x v="5"/>
    <s v="Rosario Margarita Vergara Jimenez"/>
    <m/>
    <x v="0"/>
    <x v="0"/>
    <x v="0"/>
    <x v="7"/>
  </r>
  <r>
    <x v="630"/>
    <x v="0"/>
    <s v="TGM4889"/>
    <s v="CONSTANCIA DE ENTIERRO"/>
    <x v="0"/>
    <x v="0"/>
    <x v="0"/>
    <x v="6"/>
    <s v="Mariella Valentina Guadalupe Fierro"/>
    <m/>
    <x v="0"/>
    <x v="0"/>
    <x v="0"/>
    <x v="7"/>
  </r>
  <r>
    <x v="631"/>
    <x v="0"/>
    <s v="TGM4890"/>
    <s v="COPIA DE CONTRATO"/>
    <x v="0"/>
    <x v="0"/>
    <x v="0"/>
    <x v="3"/>
    <s v="Mariella Valentina Guadalupe Fierro"/>
    <m/>
    <x v="0"/>
    <x v="0"/>
    <x v="0"/>
    <x v="7"/>
  </r>
  <r>
    <x v="632"/>
    <x v="0"/>
    <s v="TGM4892"/>
    <s v="CONSULTA SOBRE LUGARES DE PAGO"/>
    <x v="0"/>
    <x v="2"/>
    <x v="0"/>
    <x v="5"/>
    <s v="Rosario Margarita Vergara Jimenez"/>
    <m/>
    <x v="0"/>
    <x v="0"/>
    <x v="0"/>
    <x v="7"/>
  </r>
  <r>
    <x v="633"/>
    <x v="0"/>
    <s v="TGM4893"/>
    <s v="CONSULTA DE UBICACION DE ESPACIO"/>
    <x v="0"/>
    <x v="2"/>
    <x v="0"/>
    <x v="6"/>
    <s v="Rosario Margarita Vergara Jimenez"/>
    <m/>
    <x v="0"/>
    <x v="0"/>
    <x v="0"/>
    <x v="7"/>
  </r>
  <r>
    <x v="634"/>
    <x v="0"/>
    <s v="TGM4894"/>
    <s v="LA TITULAR REALIZA EL RECLAMO DEL PAGO DE SU CUOTAS"/>
    <x v="0"/>
    <x v="1"/>
    <x v="0"/>
    <x v="5"/>
    <s v="Rosario Margarita Vergara Jimenez"/>
    <m/>
    <x v="0"/>
    <x v="0"/>
    <x v="0"/>
    <x v="7"/>
  </r>
  <r>
    <x v="635"/>
    <x v="0"/>
    <s v="TGM4895"/>
    <s v="UBICACION DE ESPACIO"/>
    <x v="0"/>
    <x v="2"/>
    <x v="0"/>
    <x v="6"/>
    <s v="Rosario Margarita Vergara Jimenez"/>
    <m/>
    <x v="0"/>
    <x v="0"/>
    <x v="0"/>
    <x v="7"/>
  </r>
  <r>
    <x v="636"/>
    <x v="2"/>
    <s v="TGM4896"/>
    <s v="ENTREGA DE CERTIFICADO 200538"/>
    <x v="0"/>
    <x v="0"/>
    <x v="0"/>
    <x v="0"/>
    <s v="Melissa Jhuliana Hipolito Guerrero"/>
    <m/>
    <x v="0"/>
    <x v="0"/>
    <x v="0"/>
    <x v="7"/>
  </r>
  <r>
    <x v="637"/>
    <x v="2"/>
    <s v="TGM4898"/>
    <s v="SOLICITA ESTADO DE CUENTA ACTUAL 200516"/>
    <x v="0"/>
    <x v="0"/>
    <x v="0"/>
    <x v="5"/>
    <s v="Melissa Jhuliana Hipolito Guerrero"/>
    <m/>
    <x v="0"/>
    <x v="0"/>
    <x v="0"/>
    <x v="7"/>
  </r>
  <r>
    <x v="638"/>
    <x v="2"/>
    <s v="TGM4899"/>
    <s v="SOLICITA VISITA PARQUE 200733"/>
    <x v="0"/>
    <x v="0"/>
    <x v="0"/>
    <x v="23"/>
    <s v="Melissa Jhuliana Hipolito Guerrero"/>
    <m/>
    <x v="0"/>
    <x v="0"/>
    <x v="0"/>
    <x v="7"/>
  </r>
  <r>
    <x v="639"/>
    <x v="0"/>
    <s v="TGM4900"/>
    <s v="SOLICITA COPIA DE BOLETA DE SERVICIO DE INHUMACION"/>
    <x v="0"/>
    <x v="0"/>
    <x v="0"/>
    <x v="19"/>
    <s v="Rosario Margarita Vergara Jimenez"/>
    <m/>
    <x v="0"/>
    <x v="0"/>
    <x v="0"/>
    <x v="7"/>
  </r>
  <r>
    <x v="640"/>
    <x v="0"/>
    <s v="TGM4901"/>
    <s v="INCONFORMIDAD POR MORA"/>
    <x v="0"/>
    <x v="1"/>
    <x v="0"/>
    <x v="5"/>
    <s v="Mariella Valentina Guadalupe Fierro"/>
    <m/>
    <x v="0"/>
    <x v="0"/>
    <x v="0"/>
    <x v="7"/>
  </r>
  <r>
    <x v="641"/>
    <x v="0"/>
    <s v="TGM4902"/>
    <s v="ESTADO DE CUENTA"/>
    <x v="0"/>
    <x v="0"/>
    <x v="0"/>
    <x v="5"/>
    <s v="Mariella Valentina Guadalupe Fierro"/>
    <m/>
    <x v="0"/>
    <x v="0"/>
    <x v="0"/>
    <x v="7"/>
  </r>
  <r>
    <x v="642"/>
    <x v="0"/>
    <s v="TGM4903"/>
    <s v="CERTIFICADO DE USO"/>
    <x v="0"/>
    <x v="0"/>
    <x v="0"/>
    <x v="0"/>
    <s v="Liz Lidiana Huaman Rojas"/>
    <m/>
    <x v="0"/>
    <x v="0"/>
    <x v="0"/>
    <x v="7"/>
  </r>
  <r>
    <x v="643"/>
    <x v="0"/>
    <s v="TGM4904"/>
    <s v="CERTIFICADO DE USO"/>
    <x v="0"/>
    <x v="0"/>
    <x v="2"/>
    <x v="0"/>
    <s v="Rosario Margarita Vergara Jimenez"/>
    <m/>
    <x v="0"/>
    <x v="0"/>
    <x v="0"/>
    <x v="7"/>
  </r>
  <r>
    <x v="644"/>
    <x v="0"/>
    <s v="TGM4905"/>
    <s v="CERTIFICADO DE USO"/>
    <x v="0"/>
    <x v="0"/>
    <x v="2"/>
    <x v="0"/>
    <s v="Rosario Margarita Vergara Jimenez"/>
    <m/>
    <x v="0"/>
    <x v="0"/>
    <x v="0"/>
    <x v="7"/>
  </r>
  <r>
    <x v="645"/>
    <x v="0"/>
    <s v="TGM4906"/>
    <s v="CERTIFICADO DE USO"/>
    <x v="0"/>
    <x v="0"/>
    <x v="2"/>
    <x v="0"/>
    <s v="Rosario Margarita Vergara Jimenez"/>
    <m/>
    <x v="0"/>
    <x v="0"/>
    <x v="0"/>
    <x v="7"/>
  </r>
  <r>
    <x v="646"/>
    <x v="0"/>
    <s v="TGM4907"/>
    <s v="CERTIFICADO DE USO"/>
    <x v="0"/>
    <x v="0"/>
    <x v="0"/>
    <x v="0"/>
    <s v="Rosario Margarita Vergara Jimenez"/>
    <m/>
    <x v="0"/>
    <x v="0"/>
    <x v="0"/>
    <x v="7"/>
  </r>
  <r>
    <x v="647"/>
    <x v="2"/>
    <s v="TGM4908"/>
    <s v="CONSULTA FLOREROS 200220"/>
    <x v="0"/>
    <x v="2"/>
    <x v="0"/>
    <x v="4"/>
    <s v="Melissa Jhuliana Hipolito Guerrero"/>
    <m/>
    <x v="0"/>
    <x v="0"/>
    <x v="0"/>
    <x v="7"/>
  </r>
  <r>
    <x v="648"/>
    <x v="0"/>
    <s v="TGM4909"/>
    <s v="CERTIFICADO DE USO"/>
    <x v="0"/>
    <x v="0"/>
    <x v="0"/>
    <x v="0"/>
    <s v="Rosario Margarita Vergara Jimenez"/>
    <m/>
    <x v="0"/>
    <x v="0"/>
    <x v="0"/>
    <x v="7"/>
  </r>
  <r>
    <x v="649"/>
    <x v="0"/>
    <s v="TGM4910"/>
    <s v="RECLAMO 8"/>
    <x v="0"/>
    <x v="1"/>
    <x v="2"/>
    <x v="5"/>
    <s v="Deisy Huaman Lara"/>
    <m/>
    <x v="1"/>
    <x v="0"/>
    <x v="0"/>
    <x v="7"/>
  </r>
  <r>
    <x v="650"/>
    <x v="0"/>
    <s v="TGM4911"/>
    <s v="CONSULTA SOBRE CUOTA"/>
    <x v="0"/>
    <x v="2"/>
    <x v="0"/>
    <x v="5"/>
    <s v="Rosario Margarita Vergara Jimenez"/>
    <m/>
    <x v="0"/>
    <x v="0"/>
    <x v="0"/>
    <x v="7"/>
  </r>
  <r>
    <x v="651"/>
    <x v="1"/>
    <s v="TGM4912"/>
    <s v="REPROGRAMACIÓN NO REPLICA EN INTEGRENS"/>
    <x v="0"/>
    <x v="0"/>
    <x v="0"/>
    <x v="5"/>
    <s v="Rosario Margarita Vergara Jimenez SAC CF"/>
    <m/>
    <x v="0"/>
    <x v="0"/>
    <x v="0"/>
    <x v="7"/>
  </r>
  <r>
    <x v="652"/>
    <x v="1"/>
    <s v="TGM4913"/>
    <s v="IMPRESION DE ESTADO DE CUENTA"/>
    <x v="0"/>
    <x v="0"/>
    <x v="0"/>
    <x v="5"/>
    <s v="Rosario Margarita Vergara Jimenez SAC CF"/>
    <m/>
    <x v="0"/>
    <x v="0"/>
    <x v="0"/>
    <x v="7"/>
  </r>
  <r>
    <x v="653"/>
    <x v="2"/>
    <s v="TGM4914"/>
    <s v="USO DE SPULTURA NI 200850"/>
    <x v="0"/>
    <x v="0"/>
    <x v="4"/>
    <x v="10"/>
    <s v="Taymiler Jhaalber Llacza Rosales - Cañete"/>
    <m/>
    <x v="0"/>
    <x v="0"/>
    <x v="0"/>
    <x v="7"/>
  </r>
  <r>
    <x v="654"/>
    <x v="2"/>
    <s v="TGM4915"/>
    <s v="ENTREGA DE CONTRATO 200667"/>
    <x v="0"/>
    <x v="2"/>
    <x v="0"/>
    <x v="3"/>
    <s v="Melissa Jhuliana Hipolito Guerrero"/>
    <m/>
    <x v="0"/>
    <x v="0"/>
    <x v="0"/>
    <x v="7"/>
  </r>
  <r>
    <x v="655"/>
    <x v="2"/>
    <s v="TGM4916"/>
    <s v="CONSULTA INGRESO AL PARQUE 200039"/>
    <x v="0"/>
    <x v="2"/>
    <x v="0"/>
    <x v="23"/>
    <s v="Melissa Jhuliana Hipolito Guerrero"/>
    <m/>
    <x v="0"/>
    <x v="0"/>
    <x v="0"/>
    <x v="7"/>
  </r>
  <r>
    <x v="656"/>
    <x v="2"/>
    <s v="TGM4917"/>
    <s v="SOLICITA ENTREGA DE CONTRATO 200560"/>
    <x v="0"/>
    <x v="2"/>
    <x v="0"/>
    <x v="3"/>
    <s v="Melissa Jhuliana Hipolito Guerrero"/>
    <m/>
    <x v="0"/>
    <x v="0"/>
    <x v="0"/>
    <x v="7"/>
  </r>
  <r>
    <x v="657"/>
    <x v="2"/>
    <s v="TGM4918"/>
    <s v="SOLICITA ACTUALIZAR NUMERO DE CELULAR 200560"/>
    <x v="0"/>
    <x v="0"/>
    <x v="0"/>
    <x v="1"/>
    <s v="Melissa Jhuliana Hipolito Guerrero"/>
    <m/>
    <x v="0"/>
    <x v="0"/>
    <x v="0"/>
    <x v="7"/>
  </r>
  <r>
    <x v="658"/>
    <x v="0"/>
    <s v="TGM4919"/>
    <s v="ESTADO DE CUENTA"/>
    <x v="0"/>
    <x v="0"/>
    <x v="0"/>
    <x v="5"/>
    <s v="Mariella Valentina Guadalupe Fierro"/>
    <m/>
    <x v="0"/>
    <x v="0"/>
    <x v="0"/>
    <x v="7"/>
  </r>
  <r>
    <x v="659"/>
    <x v="0"/>
    <s v="TGM4920"/>
    <s v="ESTADO DE CUENTA"/>
    <x v="0"/>
    <x v="0"/>
    <x v="0"/>
    <x v="5"/>
    <s v="Mariella Valentina Guadalupe Fierro"/>
    <m/>
    <x v="0"/>
    <x v="0"/>
    <x v="0"/>
    <x v="7"/>
  </r>
  <r>
    <x v="660"/>
    <x v="2"/>
    <s v="TGM4921"/>
    <s v="ENTREGA DE CONTRATO 200833"/>
    <x v="0"/>
    <x v="2"/>
    <x v="0"/>
    <x v="3"/>
    <s v="Melissa Jhuliana Hipolito Guerrero"/>
    <m/>
    <x v="0"/>
    <x v="0"/>
    <x v="0"/>
    <x v="7"/>
  </r>
  <r>
    <x v="661"/>
    <x v="0"/>
    <s v="TGM4922"/>
    <s v="REPROGRAMACION"/>
    <x v="0"/>
    <x v="0"/>
    <x v="0"/>
    <x v="10"/>
    <s v="Mariella Valentina Guadalupe Fierro"/>
    <m/>
    <x v="0"/>
    <x v="0"/>
    <x v="0"/>
    <x v="7"/>
  </r>
  <r>
    <x v="662"/>
    <x v="0"/>
    <s v="TGM4923"/>
    <s v="COLOCACION DE PLACA"/>
    <x v="0"/>
    <x v="2"/>
    <x v="0"/>
    <x v="13"/>
    <s v="Mariella Valentina Guadalupe Fierro"/>
    <m/>
    <x v="0"/>
    <x v="0"/>
    <x v="0"/>
    <x v="7"/>
  </r>
  <r>
    <x v="663"/>
    <x v="2"/>
    <s v="TGM4924"/>
    <s v="ENTREGA DE CONTRATO 200611"/>
    <x v="0"/>
    <x v="2"/>
    <x v="0"/>
    <x v="3"/>
    <s v="Melissa Jhuliana Hipolito Guerrero"/>
    <m/>
    <x v="0"/>
    <x v="0"/>
    <x v="0"/>
    <x v="7"/>
  </r>
  <r>
    <x v="664"/>
    <x v="1"/>
    <s v="TGM4925"/>
    <s v="IMPRESIÓN DE ESTADO DE CUENTA"/>
    <x v="0"/>
    <x v="0"/>
    <x v="0"/>
    <x v="5"/>
    <s v="Rosario Margarita Vergara Jimenez SAC CF"/>
    <m/>
    <x v="0"/>
    <x v="0"/>
    <x v="0"/>
    <x v="7"/>
  </r>
  <r>
    <x v="665"/>
    <x v="1"/>
    <s v="TGM4926"/>
    <s v="IMPRESIÓN DE ESTADO DE CUENTA"/>
    <x v="0"/>
    <x v="0"/>
    <x v="0"/>
    <x v="5"/>
    <s v="Rosario Margarita Vergara Jimenez SAC CF"/>
    <m/>
    <x v="0"/>
    <x v="0"/>
    <x v="0"/>
    <x v="7"/>
  </r>
  <r>
    <x v="666"/>
    <x v="1"/>
    <s v="TGM4927"/>
    <s v="IMPRESIÓN DE ESTADO DE CUENTA Y LUGARES PARA REALIZAR SUS PAGOS"/>
    <x v="0"/>
    <x v="0"/>
    <x v="0"/>
    <x v="5"/>
    <s v="Rosario Margarita Vergara Jimenez SAC CF"/>
    <m/>
    <x v="0"/>
    <x v="0"/>
    <x v="0"/>
    <x v="7"/>
  </r>
  <r>
    <x v="667"/>
    <x v="1"/>
    <s v="TGM4928"/>
    <s v="IMPRESIÓN DE ESTADO DE CUENTA"/>
    <x v="0"/>
    <x v="0"/>
    <x v="0"/>
    <x v="5"/>
    <s v="Rosario Margarita Vergara Jimenez SAC CF"/>
    <m/>
    <x v="0"/>
    <x v="0"/>
    <x v="0"/>
    <x v="7"/>
  </r>
  <r>
    <x v="668"/>
    <x v="1"/>
    <s v="TGM4929"/>
    <s v="IMPRESION DE ESTADO DE CUENTA"/>
    <x v="0"/>
    <x v="0"/>
    <x v="0"/>
    <x v="5"/>
    <s v="Rosario Margarita Vergara Jimenez SAC CF"/>
    <m/>
    <x v="0"/>
    <x v="0"/>
    <x v="0"/>
    <x v="7"/>
  </r>
  <r>
    <x v="669"/>
    <x v="1"/>
    <s v="TGM4930"/>
    <s v="IMPRESION DE ESTADO DE CUENTA"/>
    <x v="0"/>
    <x v="0"/>
    <x v="0"/>
    <x v="5"/>
    <s v="Rosario Margarita Vergara Jimenez SAC CF"/>
    <m/>
    <x v="0"/>
    <x v="0"/>
    <x v="0"/>
    <x v="7"/>
  </r>
  <r>
    <x v="670"/>
    <x v="0"/>
    <s v="TGM4931"/>
    <s v="CERTIFICADO DE USO"/>
    <x v="0"/>
    <x v="0"/>
    <x v="2"/>
    <x v="0"/>
    <s v="Rosario Margarita Vergara Jimenez"/>
    <m/>
    <x v="0"/>
    <x v="0"/>
    <x v="0"/>
    <x v="7"/>
  </r>
  <r>
    <x v="671"/>
    <x v="0"/>
    <s v="TGM4932"/>
    <s v="ESTADO DE CUENTA"/>
    <x v="0"/>
    <x v="0"/>
    <x v="0"/>
    <x v="5"/>
    <s v="Lizmary Carolina Piñero Fermin"/>
    <m/>
    <x v="0"/>
    <x v="0"/>
    <x v="0"/>
    <x v="7"/>
  </r>
  <r>
    <x v="672"/>
    <x v="0"/>
    <s v="TGM4933"/>
    <s v="ESTADO DE CUENTA"/>
    <x v="0"/>
    <x v="0"/>
    <x v="0"/>
    <x v="5"/>
    <s v="Lizmary Carolina Piñero Fermin"/>
    <m/>
    <x v="0"/>
    <x v="0"/>
    <x v="0"/>
    <x v="7"/>
  </r>
  <r>
    <x v="673"/>
    <x v="0"/>
    <s v="TGM4934"/>
    <s v="REQUISITOS PARA TRANSFERENCIA DE CONTRATO."/>
    <x v="0"/>
    <x v="2"/>
    <x v="0"/>
    <x v="31"/>
    <s v="Rosario Margarita Vergara Jimenez"/>
    <m/>
    <x v="0"/>
    <x v="0"/>
    <x v="0"/>
    <x v="7"/>
  </r>
  <r>
    <x v="674"/>
    <x v="2"/>
    <s v="TGM4935"/>
    <s v="SOLICITA ESTADO DE CUENTA ACTUAL 200736"/>
    <x v="0"/>
    <x v="0"/>
    <x v="0"/>
    <x v="5"/>
    <s v="Melissa Jhuliana Hipolito Guerrero"/>
    <m/>
    <x v="0"/>
    <x v="0"/>
    <x v="0"/>
    <x v="7"/>
  </r>
  <r>
    <x v="675"/>
    <x v="0"/>
    <s v="TGM4936"/>
    <s v="ESTADO DE CUENTA Y REPROGRAMACION DE PAGOS"/>
    <x v="0"/>
    <x v="0"/>
    <x v="0"/>
    <x v="5"/>
    <s v="Rosario Margarita Vergara Jimenez"/>
    <m/>
    <x v="0"/>
    <x v="0"/>
    <x v="0"/>
    <x v="7"/>
  </r>
  <r>
    <x v="676"/>
    <x v="1"/>
    <s v="TGM4937"/>
    <s v="ESTADO DE CUENTA"/>
    <x v="0"/>
    <x v="0"/>
    <x v="0"/>
    <x v="5"/>
    <s v="Rosario Margarita Vergara Jimenez SAC CF"/>
    <m/>
    <x v="0"/>
    <x v="0"/>
    <x v="0"/>
    <x v="7"/>
  </r>
  <r>
    <x v="677"/>
    <x v="1"/>
    <s v="TGM4938"/>
    <s v="SOLICITA CAMBIO DE FECHA DE PAGO"/>
    <x v="0"/>
    <x v="0"/>
    <x v="0"/>
    <x v="5"/>
    <s v="Rosario Margarita Vergara Jimenez SAC CF"/>
    <m/>
    <x v="0"/>
    <x v="0"/>
    <x v="0"/>
    <x v="7"/>
  </r>
  <r>
    <x v="678"/>
    <x v="4"/>
    <s v="TGM4939"/>
    <s v="CAMBIO DE TITULARIDAD"/>
    <x v="0"/>
    <x v="0"/>
    <x v="0"/>
    <x v="31"/>
    <s v="Beatriz Coromoto Aranguibel Garcia C2 SAC"/>
    <m/>
    <x v="0"/>
    <x v="0"/>
    <x v="0"/>
    <x v="7"/>
  </r>
  <r>
    <x v="679"/>
    <x v="4"/>
    <s v="TGM4940"/>
    <s v="ENTREGA DE CONTRATO"/>
    <x v="0"/>
    <x v="0"/>
    <x v="0"/>
    <x v="3"/>
    <s v="Maria Betania Araujo Gomez - Cusco II SAC"/>
    <m/>
    <x v="0"/>
    <x v="0"/>
    <x v="0"/>
    <x v="7"/>
  </r>
  <r>
    <x v="680"/>
    <x v="0"/>
    <s v="TGM4941"/>
    <s v="ESTADO DE CUENTA"/>
    <x v="0"/>
    <x v="0"/>
    <x v="0"/>
    <x v="5"/>
    <s v="Lizmary Carolina Piñero Fermin"/>
    <m/>
    <x v="0"/>
    <x v="0"/>
    <x v="0"/>
    <x v="7"/>
  </r>
  <r>
    <x v="681"/>
    <x v="4"/>
    <s v="TGM4942"/>
    <s v="CERTIFICADO DE USO"/>
    <x v="0"/>
    <x v="0"/>
    <x v="4"/>
    <x v="0"/>
    <s v="Beatriz Coromoto Aranguibel Garcia C2 SAC"/>
    <m/>
    <x v="0"/>
    <x v="0"/>
    <x v="0"/>
    <x v="7"/>
  </r>
  <r>
    <x v="682"/>
    <x v="0"/>
    <s v="TGM4943"/>
    <s v="NUMERO DE CUENTA BCP"/>
    <x v="0"/>
    <x v="0"/>
    <x v="0"/>
    <x v="10"/>
    <s v="Lizmary Carolina Piñero Fermin"/>
    <m/>
    <x v="0"/>
    <x v="0"/>
    <x v="0"/>
    <x v="7"/>
  </r>
  <r>
    <x v="683"/>
    <x v="0"/>
    <s v="TGM4945"/>
    <s v="USO DE ESPACIO"/>
    <x v="0"/>
    <x v="0"/>
    <x v="0"/>
    <x v="8"/>
    <s v="Liz Lidiana Huaman Rojas"/>
    <m/>
    <x v="0"/>
    <x v="0"/>
    <x v="0"/>
    <x v="7"/>
  </r>
  <r>
    <x v="684"/>
    <x v="0"/>
    <s v="TGM4946"/>
    <s v="ESTADO DE CUENTA"/>
    <x v="0"/>
    <x v="0"/>
    <x v="0"/>
    <x v="5"/>
    <s v="Lizmary Carolina Piñero Fermin"/>
    <m/>
    <x v="0"/>
    <x v="0"/>
    <x v="0"/>
    <x v="7"/>
  </r>
  <r>
    <x v="685"/>
    <x v="0"/>
    <s v="TGM4947"/>
    <s v="FLORES PLAN B"/>
    <x v="0"/>
    <x v="0"/>
    <x v="2"/>
    <x v="22"/>
    <s v="Lizmary Carolina Piñero Fermin"/>
    <m/>
    <x v="0"/>
    <x v="0"/>
    <x v="0"/>
    <x v="7"/>
  </r>
  <r>
    <x v="686"/>
    <x v="0"/>
    <s v="TGM4948"/>
    <s v="REQUISITOS PARA SOLICITAR COPIA DE CONTRATO"/>
    <x v="0"/>
    <x v="2"/>
    <x v="0"/>
    <x v="3"/>
    <s v="Rosario Margarita Vergara Jimenez"/>
    <m/>
    <x v="0"/>
    <x v="0"/>
    <x v="0"/>
    <x v="7"/>
  </r>
  <r>
    <x v="687"/>
    <x v="2"/>
    <s v="TGM4949"/>
    <s v="SOLICITA CERTIFICADO DE USO 200736"/>
    <x v="0"/>
    <x v="0"/>
    <x v="2"/>
    <x v="0"/>
    <s v="Melissa Jhuliana Hipolito Guerrero"/>
    <m/>
    <x v="0"/>
    <x v="0"/>
    <x v="0"/>
    <x v="7"/>
  </r>
  <r>
    <x v="688"/>
    <x v="4"/>
    <s v="TGM4950"/>
    <s v="ENTREGA DE CONTRATO"/>
    <x v="0"/>
    <x v="0"/>
    <x v="0"/>
    <x v="3"/>
    <s v="Maria Betania Araujo Gomez - Cusco II SAC"/>
    <m/>
    <x v="0"/>
    <x v="0"/>
    <x v="0"/>
    <x v="7"/>
  </r>
  <r>
    <x v="689"/>
    <x v="1"/>
    <s v="TGM4951"/>
    <s v="MANTENIMIENTO DEL ESPACIO DE LA SEPULTURA"/>
    <x v="0"/>
    <x v="1"/>
    <x v="0"/>
    <x v="14"/>
    <s v="Rosario Margarita Vergara Jimenez SAC CF"/>
    <m/>
    <x v="0"/>
    <x v="0"/>
    <x v="0"/>
    <x v="7"/>
  </r>
  <r>
    <x v="690"/>
    <x v="1"/>
    <s v="TGM4952"/>
    <s v="UBICACIÓN DE LA LAPIDA"/>
    <x v="0"/>
    <x v="2"/>
    <x v="2"/>
    <x v="13"/>
    <s v="Rosario Margarita Vergara Jimenez SAC CF"/>
    <m/>
    <x v="0"/>
    <x v="0"/>
    <x v="0"/>
    <x v="7"/>
  </r>
  <r>
    <x v="691"/>
    <x v="0"/>
    <s v="TGM4953"/>
    <s v="IMPRESIÓN DE ESTADO DE CUENTA"/>
    <x v="0"/>
    <x v="0"/>
    <x v="0"/>
    <x v="5"/>
    <s v="Rosario Margarita Vergara Jimenez"/>
    <m/>
    <x v="0"/>
    <x v="0"/>
    <x v="0"/>
    <x v="7"/>
  </r>
  <r>
    <x v="692"/>
    <x v="0"/>
    <s v="TGM4954"/>
    <s v="IMPRESIÓN DE ESTADO DE CUENTA"/>
    <x v="0"/>
    <x v="0"/>
    <x v="0"/>
    <x v="5"/>
    <s v="Rosario Margarita Vergara Jimenez"/>
    <m/>
    <x v="0"/>
    <x v="0"/>
    <x v="0"/>
    <x v="7"/>
  </r>
  <r>
    <x v="693"/>
    <x v="0"/>
    <s v="TGM4955"/>
    <s v="INFORMES SOBRE USO DE ESPACIO"/>
    <x v="0"/>
    <x v="2"/>
    <x v="0"/>
    <x v="8"/>
    <s v="Rosario Margarita Vergara Jimenez"/>
    <m/>
    <x v="0"/>
    <x v="0"/>
    <x v="0"/>
    <x v="7"/>
  </r>
  <r>
    <x v="694"/>
    <x v="0"/>
    <s v="TGM4956"/>
    <s v="CARTA PODER"/>
    <x v="0"/>
    <x v="0"/>
    <x v="2"/>
    <x v="0"/>
    <s v="Mariella Valentina Guadalupe Fierro"/>
    <m/>
    <x v="0"/>
    <x v="0"/>
    <x v="0"/>
    <x v="7"/>
  </r>
  <r>
    <x v="695"/>
    <x v="4"/>
    <s v="TGM4957"/>
    <s v="ENTREGA DE CONTRATO"/>
    <x v="0"/>
    <x v="0"/>
    <x v="0"/>
    <x v="3"/>
    <s v="Maria Betania Araujo Gomez - Cusco II SAC"/>
    <m/>
    <x v="0"/>
    <x v="0"/>
    <x v="0"/>
    <x v="7"/>
  </r>
  <r>
    <x v="696"/>
    <x v="4"/>
    <s v="TGM4958"/>
    <s v="ENTREGA DE CONTRATO"/>
    <x v="0"/>
    <x v="0"/>
    <x v="0"/>
    <x v="3"/>
    <s v="Maria Betania Araujo Gomez - Cusco II SAC"/>
    <m/>
    <x v="0"/>
    <x v="0"/>
    <x v="0"/>
    <x v="7"/>
  </r>
  <r>
    <x v="697"/>
    <x v="3"/>
    <s v="TGM4959"/>
    <s v="ENTREGA DE CONTRATO"/>
    <x v="0"/>
    <x v="0"/>
    <x v="2"/>
    <x v="3"/>
    <s v="Maria Betania Araujo Gomez - Cusco I SAC"/>
    <m/>
    <x v="0"/>
    <x v="0"/>
    <x v="0"/>
    <x v="7"/>
  </r>
  <r>
    <x v="698"/>
    <x v="4"/>
    <s v="TGM4960"/>
    <s v="ENTREGA DE CONTRATO"/>
    <x v="0"/>
    <x v="0"/>
    <x v="0"/>
    <x v="3"/>
    <s v="Maria Betania Araujo Gomez - Cusco II SAC"/>
    <m/>
    <x v="0"/>
    <x v="0"/>
    <x v="0"/>
    <x v="7"/>
  </r>
  <r>
    <x v="699"/>
    <x v="3"/>
    <s v="TGM4961"/>
    <s v="CAMBIO DE TITULARIDAD SIN DEUDA"/>
    <x v="0"/>
    <x v="2"/>
    <x v="2"/>
    <x v="31"/>
    <s v="Maria Betania Araujo Gomez - Cusco I SAC"/>
    <m/>
    <x v="0"/>
    <x v="0"/>
    <x v="0"/>
    <x v="7"/>
  </r>
  <r>
    <x v="700"/>
    <x v="4"/>
    <s v="TGM4962"/>
    <s v="ENTREGA DE CONTRATO"/>
    <x v="0"/>
    <x v="0"/>
    <x v="0"/>
    <x v="3"/>
    <s v="Maria Betania Araujo Gomez - Cusco II SAC"/>
    <m/>
    <x v="0"/>
    <x v="0"/>
    <x v="0"/>
    <x v="7"/>
  </r>
  <r>
    <x v="701"/>
    <x v="3"/>
    <s v="TGM4963"/>
    <s v="ENTREGA DE CONTRATO"/>
    <x v="0"/>
    <x v="0"/>
    <x v="2"/>
    <x v="3"/>
    <s v="Maria Betania Araujo Gomez - Cusco I SAC"/>
    <m/>
    <x v="0"/>
    <x v="0"/>
    <x v="0"/>
    <x v="7"/>
  </r>
  <r>
    <x v="702"/>
    <x v="3"/>
    <s v="TGM4964"/>
    <s v="ENTREGA DE CONTRATO"/>
    <x v="0"/>
    <x v="2"/>
    <x v="2"/>
    <x v="3"/>
    <s v="Maria Betania Araujo Gomez - Cusco I SAC"/>
    <m/>
    <x v="0"/>
    <x v="0"/>
    <x v="0"/>
    <x v="7"/>
  </r>
  <r>
    <x v="703"/>
    <x v="4"/>
    <s v="TGM4965"/>
    <s v="ENTREGA DE CONTRATO"/>
    <x v="0"/>
    <x v="0"/>
    <x v="0"/>
    <x v="3"/>
    <s v="Maria Betania Araujo Gomez - Cusco II SAC"/>
    <m/>
    <x v="0"/>
    <x v="0"/>
    <x v="0"/>
    <x v="7"/>
  </r>
  <r>
    <x v="704"/>
    <x v="3"/>
    <s v="TGM4966"/>
    <s v="ENTREGA DE CONTRATO"/>
    <x v="0"/>
    <x v="0"/>
    <x v="2"/>
    <x v="3"/>
    <s v="Maria Betania Araujo Gomez - Cusco I SAC"/>
    <m/>
    <x v="0"/>
    <x v="0"/>
    <x v="0"/>
    <x v="7"/>
  </r>
  <r>
    <x v="705"/>
    <x v="4"/>
    <s v="TGM4967"/>
    <s v="ENTREGA DE CONTRATO"/>
    <x v="0"/>
    <x v="0"/>
    <x v="0"/>
    <x v="3"/>
    <s v="Maria Betania Araujo Gomez - Cusco II SAC"/>
    <m/>
    <x v="0"/>
    <x v="0"/>
    <x v="0"/>
    <x v="7"/>
  </r>
  <r>
    <x v="706"/>
    <x v="0"/>
    <s v="TGM4968"/>
    <s v="REGULARIZACION DE DOCUMENTOS"/>
    <x v="0"/>
    <x v="2"/>
    <x v="0"/>
    <x v="2"/>
    <s v="Liz Lidiana Huaman Rojas"/>
    <m/>
    <x v="0"/>
    <x v="0"/>
    <x v="0"/>
    <x v="7"/>
  </r>
  <r>
    <x v="707"/>
    <x v="0"/>
    <s v="TGM4969"/>
    <s v="CONSTANCIA DE ENTIERRO"/>
    <x v="0"/>
    <x v="0"/>
    <x v="0"/>
    <x v="6"/>
    <s v="Liz Lidiana Huaman Rojas"/>
    <m/>
    <x v="0"/>
    <x v="0"/>
    <x v="0"/>
    <x v="7"/>
  </r>
  <r>
    <x v="708"/>
    <x v="0"/>
    <s v="TGM4970"/>
    <s v="CERTIFICADO DE USO"/>
    <x v="0"/>
    <x v="0"/>
    <x v="0"/>
    <x v="0"/>
    <s v="Liz Lidiana Huaman Rojas"/>
    <m/>
    <x v="0"/>
    <x v="0"/>
    <x v="0"/>
    <x v="7"/>
  </r>
  <r>
    <x v="709"/>
    <x v="4"/>
    <s v="TGM4971"/>
    <s v="ENTREGA DE CONTRATO"/>
    <x v="0"/>
    <x v="0"/>
    <x v="0"/>
    <x v="3"/>
    <s v="Maria Betania Araujo Gomez - Cusco II SAC"/>
    <m/>
    <x v="0"/>
    <x v="0"/>
    <x v="0"/>
    <x v="7"/>
  </r>
  <r>
    <x v="710"/>
    <x v="3"/>
    <s v="TGM4972"/>
    <s v="CERTIFICADO DE USO"/>
    <x v="0"/>
    <x v="0"/>
    <x v="0"/>
    <x v="0"/>
    <s v="Beatriz Coromoto Aranguibel Garcia C1 SAC"/>
    <m/>
    <x v="0"/>
    <x v="0"/>
    <x v="0"/>
    <x v="7"/>
  </r>
  <r>
    <x v="711"/>
    <x v="2"/>
    <s v="TGM4973"/>
    <s v="ENTREGA DE CONTRATO 200621"/>
    <x v="0"/>
    <x v="2"/>
    <x v="0"/>
    <x v="3"/>
    <s v="Melissa Jhuliana Hipolito Guerrero"/>
    <m/>
    <x v="0"/>
    <x v="0"/>
    <x v="0"/>
    <x v="7"/>
  </r>
  <r>
    <x v="712"/>
    <x v="0"/>
    <s v="TGM4974"/>
    <s v="CAMBIO DE BOLETA"/>
    <x v="0"/>
    <x v="0"/>
    <x v="0"/>
    <x v="19"/>
    <s v="Lizmary Carolina Piñero Fermin"/>
    <m/>
    <x v="0"/>
    <x v="0"/>
    <x v="0"/>
    <x v="7"/>
  </r>
  <r>
    <x v="713"/>
    <x v="0"/>
    <s v="TGM4975"/>
    <s v="REQUISITOS PARA TRASLADO INTERNO"/>
    <x v="0"/>
    <x v="2"/>
    <x v="0"/>
    <x v="7"/>
    <s v="Lizmary Carolina Piñero Fermin"/>
    <m/>
    <x v="0"/>
    <x v="0"/>
    <x v="0"/>
    <x v="7"/>
  </r>
  <r>
    <x v="714"/>
    <x v="0"/>
    <s v="TGM4976"/>
    <s v="REGULARIZACION DE DOCUMENTOS"/>
    <x v="0"/>
    <x v="2"/>
    <x v="0"/>
    <x v="30"/>
    <s v="Liz Lidiana Huaman Rojas"/>
    <m/>
    <x v="0"/>
    <x v="0"/>
    <x v="0"/>
    <x v="7"/>
  </r>
  <r>
    <x v="715"/>
    <x v="0"/>
    <s v="TGM4977"/>
    <s v="ACTUALIZACI&amp;OACUTE;N DE DATOS"/>
    <x v="0"/>
    <x v="0"/>
    <x v="0"/>
    <x v="1"/>
    <s v="Lizmary Carolina Piñero Fermin"/>
    <m/>
    <x v="0"/>
    <x v="0"/>
    <x v="0"/>
    <x v="7"/>
  </r>
  <r>
    <x v="716"/>
    <x v="2"/>
    <s v="TGM4978"/>
    <s v="ENTREGA DE CONTRATO 2005154"/>
    <x v="0"/>
    <x v="2"/>
    <x v="0"/>
    <x v="3"/>
    <s v="Melissa Jhuliana Hipolito Guerrero"/>
    <m/>
    <x v="0"/>
    <x v="0"/>
    <x v="0"/>
    <x v="7"/>
  </r>
  <r>
    <x v="717"/>
    <x v="0"/>
    <s v="TGM4979"/>
    <s v="TRASLADO INTERNO"/>
    <x v="0"/>
    <x v="0"/>
    <x v="0"/>
    <x v="7"/>
    <s v="Lizmary Carolina Piñero Fermin"/>
    <m/>
    <x v="0"/>
    <x v="0"/>
    <x v="0"/>
    <x v="7"/>
  </r>
  <r>
    <x v="718"/>
    <x v="0"/>
    <s v="TGM4980"/>
    <s v="CAMBIO DE BOLETA"/>
    <x v="0"/>
    <x v="0"/>
    <x v="0"/>
    <x v="19"/>
    <s v="Lizmary Carolina Piñero Fermin"/>
    <m/>
    <x v="0"/>
    <x v="0"/>
    <x v="0"/>
    <x v="7"/>
  </r>
  <r>
    <x v="719"/>
    <x v="2"/>
    <s v="TGM4981"/>
    <s v="CONSULTA CONSTRUCCION DE MAUSOLEO 200112"/>
    <x v="0"/>
    <x v="2"/>
    <x v="0"/>
    <x v="12"/>
    <s v="Melissa Jhuliana Hipolito Guerrero"/>
    <m/>
    <x v="0"/>
    <x v="0"/>
    <x v="0"/>
    <x v="7"/>
  </r>
  <r>
    <x v="720"/>
    <x v="2"/>
    <s v="TGM4983"/>
    <s v="SOLICITA CERTIFICADO DE USO 200515"/>
    <x v="0"/>
    <x v="0"/>
    <x v="2"/>
    <x v="0"/>
    <s v="Melissa Jhuliana Hipolito Guerrero"/>
    <m/>
    <x v="0"/>
    <x v="0"/>
    <x v="0"/>
    <x v="7"/>
  </r>
  <r>
    <x v="721"/>
    <x v="4"/>
    <s v="TGM4984"/>
    <s v="ENTREGA DE CONTRATO"/>
    <x v="0"/>
    <x v="0"/>
    <x v="0"/>
    <x v="3"/>
    <s v="Maria Betania Araujo Gomez - Cusco II SAC"/>
    <m/>
    <x v="0"/>
    <x v="0"/>
    <x v="0"/>
    <x v="7"/>
  </r>
  <r>
    <x v="722"/>
    <x v="0"/>
    <s v="TGM4985"/>
    <s v="CONSULTA DE CONDICIONES DE CONTRATO"/>
    <x v="0"/>
    <x v="2"/>
    <x v="0"/>
    <x v="3"/>
    <s v="Liz Lidiana Huaman Rojas"/>
    <m/>
    <x v="0"/>
    <x v="0"/>
    <x v="0"/>
    <x v="7"/>
  </r>
  <r>
    <x v="723"/>
    <x v="4"/>
    <s v="TGM4986"/>
    <s v="ENTREGA DE CONTRATO"/>
    <x v="0"/>
    <x v="0"/>
    <x v="0"/>
    <x v="3"/>
    <s v="Maria Betania Araujo Gomez - Cusco II SAC"/>
    <m/>
    <x v="0"/>
    <x v="0"/>
    <x v="0"/>
    <x v="7"/>
  </r>
  <r>
    <x v="724"/>
    <x v="3"/>
    <s v="TGM4987"/>
    <s v="ENTREGA DE CONTRATO"/>
    <x v="0"/>
    <x v="0"/>
    <x v="0"/>
    <x v="3"/>
    <s v="Maria Betania Araujo Gomez - Cusco I SAC"/>
    <m/>
    <x v="0"/>
    <x v="0"/>
    <x v="0"/>
    <x v="7"/>
  </r>
  <r>
    <x v="725"/>
    <x v="0"/>
    <s v="TGM4988"/>
    <s v="IMPRESION DE ESTADO DE CUENTA"/>
    <x v="0"/>
    <x v="0"/>
    <x v="0"/>
    <x v="5"/>
    <s v="Rosario Margarita Vergara Jimenez"/>
    <m/>
    <x v="0"/>
    <x v="0"/>
    <x v="0"/>
    <x v="7"/>
  </r>
  <r>
    <x v="726"/>
    <x v="0"/>
    <s v="TGM4989"/>
    <s v="CONSULTA DE CAMBIO DE TITULARIDAD"/>
    <x v="0"/>
    <x v="2"/>
    <x v="0"/>
    <x v="31"/>
    <s v="Liz Lidiana Huaman Rojas"/>
    <m/>
    <x v="0"/>
    <x v="0"/>
    <x v="0"/>
    <x v="7"/>
  </r>
  <r>
    <x v="727"/>
    <x v="0"/>
    <s v="TGM4990"/>
    <s v="CERTIFICADO DE USO"/>
    <x v="0"/>
    <x v="0"/>
    <x v="0"/>
    <x v="0"/>
    <s v="Mariella Valentina Guadalupe Fierro"/>
    <m/>
    <x v="0"/>
    <x v="0"/>
    <x v="0"/>
    <x v="7"/>
  </r>
  <r>
    <x v="728"/>
    <x v="0"/>
    <s v="TGM4991"/>
    <s v="IMPRESION DE ESTADO DE CUENTA"/>
    <x v="0"/>
    <x v="0"/>
    <x v="0"/>
    <x v="5"/>
    <s v="Rosario Margarita Vergara Jimenez"/>
    <m/>
    <x v="0"/>
    <x v="0"/>
    <x v="0"/>
    <x v="7"/>
  </r>
  <r>
    <x v="729"/>
    <x v="0"/>
    <s v="TGM4992"/>
    <s v="CONSULTA SOBRE MONTO DE PAGO"/>
    <x v="0"/>
    <x v="2"/>
    <x v="0"/>
    <x v="5"/>
    <s v="Rosario Margarita Vergara Jimenez"/>
    <m/>
    <x v="0"/>
    <x v="0"/>
    <x v="0"/>
    <x v="7"/>
  </r>
  <r>
    <x v="730"/>
    <x v="0"/>
    <s v="TGM4993"/>
    <s v="CONSULTA SOBRE MONTO DE PAGO"/>
    <x v="0"/>
    <x v="2"/>
    <x v="0"/>
    <x v="5"/>
    <s v="Rosario Margarita Vergara Jimenez"/>
    <m/>
    <x v="0"/>
    <x v="0"/>
    <x v="0"/>
    <x v="7"/>
  </r>
  <r>
    <x v="731"/>
    <x v="0"/>
    <s v="TGM4994"/>
    <s v="IMPRESION DE ESTADO DE CUENTA"/>
    <x v="0"/>
    <x v="0"/>
    <x v="0"/>
    <x v="5"/>
    <s v="Rosario Margarita Vergara Jimenez"/>
    <m/>
    <x v="0"/>
    <x v="0"/>
    <x v="0"/>
    <x v="7"/>
  </r>
  <r>
    <x v="732"/>
    <x v="0"/>
    <s v="TGM4995"/>
    <s v="CONSULTA SOBRE MODALIDADES DE PAGO"/>
    <x v="0"/>
    <x v="2"/>
    <x v="0"/>
    <x v="5"/>
    <s v="Rosario Margarita Vergara Jimenez"/>
    <m/>
    <x v="0"/>
    <x v="0"/>
    <x v="0"/>
    <x v="7"/>
  </r>
  <r>
    <x v="733"/>
    <x v="1"/>
    <s v="TGM4996"/>
    <s v="IMPRESION DE ESTADO DE CUENTA"/>
    <x v="0"/>
    <x v="0"/>
    <x v="0"/>
    <x v="5"/>
    <s v="Rosario Margarita Vergara Jimenez SAC CF"/>
    <m/>
    <x v="0"/>
    <x v="0"/>
    <x v="0"/>
    <x v="7"/>
  </r>
  <r>
    <x v="734"/>
    <x v="0"/>
    <s v="TGM4997"/>
    <s v="CONSULTA SOBRE LUGARES DE PAGO"/>
    <x v="0"/>
    <x v="2"/>
    <x v="0"/>
    <x v="5"/>
    <s v="Rosario Margarita Vergara Jimenez"/>
    <m/>
    <x v="0"/>
    <x v="0"/>
    <x v="0"/>
    <x v="7"/>
  </r>
  <r>
    <x v="735"/>
    <x v="1"/>
    <s v="TGM4998"/>
    <s v="INFORMACION SOBRE LUGARES DE PAGO DE CUOTA"/>
    <x v="0"/>
    <x v="2"/>
    <x v="0"/>
    <x v="5"/>
    <s v="Rosario Margarita Vergara Jimenez SAC CF"/>
    <m/>
    <x v="0"/>
    <x v="0"/>
    <x v="0"/>
    <x v="7"/>
  </r>
  <r>
    <x v="736"/>
    <x v="1"/>
    <s v="TGM4999"/>
    <s v="IMPRESION DE ESTADO DE CUENTA"/>
    <x v="0"/>
    <x v="0"/>
    <x v="0"/>
    <x v="5"/>
    <s v="Rosario Margarita Vergara Jimenez SAC CF"/>
    <m/>
    <x v="0"/>
    <x v="0"/>
    <x v="0"/>
    <x v="7"/>
  </r>
  <r>
    <x v="737"/>
    <x v="0"/>
    <s v="TGM5000"/>
    <s v="IMPRESION DE ESTADO DE CUENTA"/>
    <x v="0"/>
    <x v="0"/>
    <x v="0"/>
    <x v="5"/>
    <s v="Rosario Margarita Vergara Jimenez"/>
    <m/>
    <x v="0"/>
    <x v="0"/>
    <x v="0"/>
    <x v="7"/>
  </r>
  <r>
    <x v="738"/>
    <x v="0"/>
    <s v="TGM5001"/>
    <s v="REPROGRAMACION DE CRONOGRAMA DE PAGOS"/>
    <x v="0"/>
    <x v="0"/>
    <x v="0"/>
    <x v="5"/>
    <s v="Rosario Margarita Vergara Jimenez"/>
    <m/>
    <x v="0"/>
    <x v="0"/>
    <x v="0"/>
    <x v="7"/>
  </r>
  <r>
    <x v="739"/>
    <x v="0"/>
    <s v="TGM5002"/>
    <s v="IMPRESIÓN DE ESTADO DE CUENTA"/>
    <x v="0"/>
    <x v="0"/>
    <x v="0"/>
    <x v="5"/>
    <s v="Rosario Margarita Vergara Jimenez"/>
    <m/>
    <x v="0"/>
    <x v="0"/>
    <x v="0"/>
    <x v="7"/>
  </r>
  <r>
    <x v="740"/>
    <x v="0"/>
    <s v="TGM5003"/>
    <s v="ELABORACIÓN DE LAPIDA"/>
    <x v="0"/>
    <x v="0"/>
    <x v="2"/>
    <x v="13"/>
    <s v="Oscar San Martin Castillo"/>
    <m/>
    <x v="0"/>
    <x v="0"/>
    <x v="0"/>
    <x v="7"/>
  </r>
  <r>
    <x v="741"/>
    <x v="2"/>
    <s v="TGM5004"/>
    <s v="ENTREGA DE GARANTIA POR ACTA 200850"/>
    <x v="0"/>
    <x v="0"/>
    <x v="0"/>
    <x v="5"/>
    <s v="Melissa Jhuliana Hipolito Guerrero"/>
    <m/>
    <x v="0"/>
    <x v="0"/>
    <x v="0"/>
    <x v="7"/>
  </r>
  <r>
    <x v="742"/>
    <x v="0"/>
    <s v="TGM5005"/>
    <s v="CERTIFICADO DE USO"/>
    <x v="0"/>
    <x v="0"/>
    <x v="2"/>
    <x v="0"/>
    <s v="Rosario Margarita Vergara Jimenez"/>
    <m/>
    <x v="0"/>
    <x v="0"/>
    <x v="0"/>
    <x v="7"/>
  </r>
  <r>
    <x v="743"/>
    <x v="2"/>
    <s v="TGM5006"/>
    <s v="SOLICITA CAMBIO DE TITULARIDAD 200157"/>
    <x v="0"/>
    <x v="2"/>
    <x v="0"/>
    <x v="16"/>
    <s v="Melissa Jhuliana Hipolito Guerrero"/>
    <m/>
    <x v="0"/>
    <x v="0"/>
    <x v="0"/>
    <x v="7"/>
  </r>
  <r>
    <x v="744"/>
    <x v="2"/>
    <s v="TGM5007"/>
    <s v="SOLICITA ESTADO DE CUENTA ACTUAL 200158"/>
    <x v="0"/>
    <x v="0"/>
    <x v="0"/>
    <x v="5"/>
    <s v="Melissa Jhuliana Hipolito Guerrero"/>
    <m/>
    <x v="0"/>
    <x v="0"/>
    <x v="0"/>
    <x v="7"/>
  </r>
  <r>
    <x v="745"/>
    <x v="2"/>
    <s v="TGM5008"/>
    <s v="SOLICITA ESTADO DE CUENTA ACTUAL 200153"/>
    <x v="0"/>
    <x v="0"/>
    <x v="0"/>
    <x v="5"/>
    <s v="Melissa Jhuliana Hipolito Guerrero"/>
    <m/>
    <x v="0"/>
    <x v="0"/>
    <x v="0"/>
    <x v="7"/>
  </r>
  <r>
    <x v="746"/>
    <x v="2"/>
    <s v="TGM5009"/>
    <s v="SOLICITA CERTIFICADO DE USO 200560"/>
    <x v="0"/>
    <x v="0"/>
    <x v="2"/>
    <x v="0"/>
    <s v="Melissa Jhuliana Hipolito Guerrero"/>
    <m/>
    <x v="0"/>
    <x v="0"/>
    <x v="0"/>
    <x v="7"/>
  </r>
  <r>
    <x v="747"/>
    <x v="4"/>
    <s v="TGM5010"/>
    <s v="ENTREGA DE CONTRATO"/>
    <x v="0"/>
    <x v="0"/>
    <x v="0"/>
    <x v="3"/>
    <s v="Maria Betania Araujo Gomez - Cusco II SAC"/>
    <m/>
    <x v="0"/>
    <x v="0"/>
    <x v="0"/>
    <x v="7"/>
  </r>
  <r>
    <x v="748"/>
    <x v="0"/>
    <s v="TGM5011"/>
    <s v="REPROGRAMACI&amp;OACUTE;N DE CUOTAS"/>
    <x v="0"/>
    <x v="0"/>
    <x v="0"/>
    <x v="10"/>
    <s v="Lizmary Carolina Piñero Fermin"/>
    <m/>
    <x v="0"/>
    <x v="0"/>
    <x v="0"/>
    <x v="7"/>
  </r>
  <r>
    <x v="749"/>
    <x v="0"/>
    <s v="TGM5012"/>
    <s v="CERTIFICADO DE USO"/>
    <x v="0"/>
    <x v="0"/>
    <x v="0"/>
    <x v="0"/>
    <s v="Liz Lidiana Huaman Rojas"/>
    <m/>
    <x v="0"/>
    <x v="0"/>
    <x v="0"/>
    <x v="7"/>
  </r>
  <r>
    <x v="750"/>
    <x v="0"/>
    <s v="TGM5013"/>
    <s v="CONSTANCIA DE ENTIERRO"/>
    <x v="0"/>
    <x v="0"/>
    <x v="0"/>
    <x v="6"/>
    <s v="Liz Lidiana Huaman Rojas"/>
    <m/>
    <x v="0"/>
    <x v="0"/>
    <x v="0"/>
    <x v="7"/>
  </r>
  <r>
    <x v="751"/>
    <x v="4"/>
    <s v="TGM5014"/>
    <s v="ENTREGA DE CONTRATO"/>
    <x v="0"/>
    <x v="0"/>
    <x v="0"/>
    <x v="3"/>
    <s v="Maria Betania Araujo Gomez - Cusco II SAC"/>
    <m/>
    <x v="0"/>
    <x v="0"/>
    <x v="0"/>
    <x v="7"/>
  </r>
  <r>
    <x v="752"/>
    <x v="0"/>
    <s v="TGM5015"/>
    <s v="CONSTRUCCION DE CABECERA Y JARDINERIA MAUSOLEO"/>
    <x v="0"/>
    <x v="0"/>
    <x v="2"/>
    <x v="12"/>
    <s v="Oscar San Martin Castillo"/>
    <m/>
    <x v="0"/>
    <x v="0"/>
    <x v="0"/>
    <x v="7"/>
  </r>
  <r>
    <x v="753"/>
    <x v="3"/>
    <s v="TGM5016"/>
    <s v="ENTREGA DE CONTRATO"/>
    <x v="0"/>
    <x v="0"/>
    <x v="0"/>
    <x v="3"/>
    <s v="Maria Betania Araujo Gomez - Cusco I SAC"/>
    <m/>
    <x v="0"/>
    <x v="0"/>
    <x v="0"/>
    <x v="7"/>
  </r>
  <r>
    <x v="754"/>
    <x v="2"/>
    <s v="TGM5017"/>
    <s v="SOLICITA ESTADO DE CUENTA ACTUAL 200280"/>
    <x v="0"/>
    <x v="0"/>
    <x v="0"/>
    <x v="5"/>
    <s v="Melissa Jhuliana Hipolito Guerrero"/>
    <m/>
    <x v="0"/>
    <x v="0"/>
    <x v="0"/>
    <x v="7"/>
  </r>
  <r>
    <x v="755"/>
    <x v="3"/>
    <s v="TGM5018"/>
    <s v="ENTREGA DE CONTRATO"/>
    <x v="0"/>
    <x v="0"/>
    <x v="0"/>
    <x v="3"/>
    <s v="Maria Betania Araujo Gomez - Cusco I SAC"/>
    <m/>
    <x v="0"/>
    <x v="0"/>
    <x v="0"/>
    <x v="7"/>
  </r>
  <r>
    <x v="756"/>
    <x v="4"/>
    <s v="TGM5019"/>
    <s v="ENTREGA DE CONTRATO"/>
    <x v="0"/>
    <x v="0"/>
    <x v="0"/>
    <x v="3"/>
    <s v="Maria Betania Araujo Gomez - Cusco II SAC"/>
    <m/>
    <x v="0"/>
    <x v="0"/>
    <x v="0"/>
    <x v="7"/>
  </r>
  <r>
    <x v="757"/>
    <x v="3"/>
    <s v="TGM5020"/>
    <s v="ENTREGA DE CONTRATO"/>
    <x v="0"/>
    <x v="0"/>
    <x v="0"/>
    <x v="3"/>
    <s v="Maria Betania Araujo Gomez - Cusco I SAC"/>
    <m/>
    <x v="0"/>
    <x v="0"/>
    <x v="0"/>
    <x v="7"/>
  </r>
  <r>
    <x v="758"/>
    <x v="0"/>
    <s v="TGM5021"/>
    <s v="SOLICITA MISA VIRTUAL"/>
    <x v="0"/>
    <x v="0"/>
    <x v="0"/>
    <x v="29"/>
    <s v="Rosario Margarita Vergara Jimenez"/>
    <m/>
    <x v="0"/>
    <x v="0"/>
    <x v="0"/>
    <x v="7"/>
  </r>
  <r>
    <x v="759"/>
    <x v="0"/>
    <s v="TGM5022"/>
    <s v="ASIGNACIÓN DE BENEFICIARIOS"/>
    <x v="0"/>
    <x v="0"/>
    <x v="0"/>
    <x v="3"/>
    <s v="Rosario Margarita Vergara Jimenez"/>
    <m/>
    <x v="0"/>
    <x v="0"/>
    <x v="0"/>
    <x v="7"/>
  </r>
  <r>
    <x v="760"/>
    <x v="0"/>
    <s v="TGM5023"/>
    <s v="SOLICITUD DE COPIA DE CONTRATO"/>
    <x v="0"/>
    <x v="0"/>
    <x v="2"/>
    <x v="3"/>
    <s v="Rosario Margarita Vergara Jimenez"/>
    <m/>
    <x v="0"/>
    <x v="0"/>
    <x v="0"/>
    <x v="7"/>
  </r>
  <r>
    <x v="761"/>
    <x v="0"/>
    <s v="TGM5024"/>
    <s v="CONSULTA SOBRE MONTOS DE PAGO"/>
    <x v="0"/>
    <x v="2"/>
    <x v="0"/>
    <x v="5"/>
    <s v="Rosario Margarita Vergara Jimenez"/>
    <m/>
    <x v="0"/>
    <x v="0"/>
    <x v="0"/>
    <x v="7"/>
  </r>
  <r>
    <x v="762"/>
    <x v="1"/>
    <s v="TGM5025"/>
    <s v="REQUISITOS PARA EXHUMACION"/>
    <x v="0"/>
    <x v="2"/>
    <x v="0"/>
    <x v="7"/>
    <s v="Rosario Margarita Vergara Jimenez SAC CF"/>
    <m/>
    <x v="0"/>
    <x v="0"/>
    <x v="0"/>
    <x v="7"/>
  </r>
  <r>
    <x v="763"/>
    <x v="0"/>
    <s v="TGM5026"/>
    <s v="UBICACION DE ESPACIO"/>
    <x v="0"/>
    <x v="2"/>
    <x v="0"/>
    <x v="6"/>
    <s v="Rosario Margarita Vergara Jimenez"/>
    <m/>
    <x v="0"/>
    <x v="0"/>
    <x v="0"/>
    <x v="7"/>
  </r>
  <r>
    <x v="764"/>
    <x v="0"/>
    <s v="TGM5027"/>
    <s v="REPROGRAMACION DE CRONOGRAMA DE PAGOS"/>
    <x v="0"/>
    <x v="0"/>
    <x v="0"/>
    <x v="5"/>
    <s v="Rosario Margarita Vergara Jimenez"/>
    <m/>
    <x v="0"/>
    <x v="0"/>
    <x v="0"/>
    <x v="7"/>
  </r>
  <r>
    <x v="765"/>
    <x v="5"/>
    <s v="TGM5028"/>
    <s v="CASO GENERADO DE PRUEBA"/>
    <x v="0"/>
    <x v="1"/>
    <x v="4"/>
    <x v="20"/>
    <s v="Oscar Alberto Moncada Isla"/>
    <m/>
    <x v="0"/>
    <x v="0"/>
    <x v="0"/>
    <x v="7"/>
  </r>
  <r>
    <x v="766"/>
    <x v="5"/>
    <s v="TGM5029"/>
    <s v="PRUEBA COPIA DE CRONOGRAMA"/>
    <x v="0"/>
    <x v="0"/>
    <x v="0"/>
    <x v="5"/>
    <s v="Marilyn Lisbet Alarcón Alarcón"/>
    <m/>
    <x v="0"/>
    <x v="0"/>
    <x v="0"/>
    <x v="7"/>
  </r>
  <r>
    <x v="767"/>
    <x v="3"/>
    <s v="TGM5030"/>
    <s v="CAMBIO DE TITULARIDAD SIN DEUDA"/>
    <x v="0"/>
    <x v="2"/>
    <x v="0"/>
    <x v="31"/>
    <s v="Maria Betania Araujo Gomez - Cusco I SAC"/>
    <m/>
    <x v="0"/>
    <x v="0"/>
    <x v="0"/>
    <x v="7"/>
  </r>
  <r>
    <x v="768"/>
    <x v="3"/>
    <s v="TGM5031"/>
    <s v="ENTREGA DE CONTRATO"/>
    <x v="0"/>
    <x v="0"/>
    <x v="0"/>
    <x v="3"/>
    <s v="Maria Betania Araujo Gomez - Cusco I SAC"/>
    <m/>
    <x v="0"/>
    <x v="0"/>
    <x v="0"/>
    <x v="7"/>
  </r>
  <r>
    <x v="769"/>
    <x v="4"/>
    <s v="TGM5032"/>
    <s v="ENTREGA DE CONTRATO"/>
    <x v="0"/>
    <x v="0"/>
    <x v="0"/>
    <x v="3"/>
    <s v="Maria Betania Araujo Gomez - Cusco II SAC"/>
    <m/>
    <x v="0"/>
    <x v="0"/>
    <x v="0"/>
    <x v="7"/>
  </r>
  <r>
    <x v="770"/>
    <x v="4"/>
    <s v="TGM5033"/>
    <s v="ENTREGA DE CONTRATO"/>
    <x v="0"/>
    <x v="0"/>
    <x v="0"/>
    <x v="3"/>
    <s v="Maria Betania Araujo Gomez - Cusco II SAC"/>
    <m/>
    <x v="0"/>
    <x v="0"/>
    <x v="0"/>
    <x v="7"/>
  </r>
  <r>
    <x v="771"/>
    <x v="1"/>
    <s v="TGM5034"/>
    <s v="RECLAMO SOBRE MORA"/>
    <x v="0"/>
    <x v="1"/>
    <x v="0"/>
    <x v="5"/>
    <s v="Rosario Margarita Vergara Jimenez SAC CF"/>
    <m/>
    <x v="0"/>
    <x v="0"/>
    <x v="0"/>
    <x v="7"/>
  </r>
  <r>
    <x v="772"/>
    <x v="1"/>
    <s v="TGM5035"/>
    <s v="CONSULTA SOBRE ESPACIO"/>
    <x v="0"/>
    <x v="2"/>
    <x v="0"/>
    <x v="5"/>
    <s v="Rosario Margarita Vergara Jimenez SAC CF"/>
    <m/>
    <x v="0"/>
    <x v="0"/>
    <x v="0"/>
    <x v="7"/>
  </r>
  <r>
    <x v="773"/>
    <x v="0"/>
    <s v="TGM5036"/>
    <s v="CONSTANCIA DE ENTIERRO"/>
    <x v="0"/>
    <x v="0"/>
    <x v="0"/>
    <x v="6"/>
    <s v="Lizmary Carolina Piñero Fermin"/>
    <m/>
    <x v="0"/>
    <x v="0"/>
    <x v="0"/>
    <x v="7"/>
  </r>
  <r>
    <x v="774"/>
    <x v="1"/>
    <s v="TGM5037"/>
    <s v="PRECIOS DE SEPULTURA"/>
    <x v="0"/>
    <x v="0"/>
    <x v="0"/>
    <x v="8"/>
    <s v="Rosario Margarita Vergara Jimenez SAC CF"/>
    <m/>
    <x v="0"/>
    <x v="0"/>
    <x v="0"/>
    <x v="7"/>
  </r>
  <r>
    <x v="775"/>
    <x v="4"/>
    <s v="TGM5038"/>
    <s v="ENTREGA DE CONTRATO"/>
    <x v="0"/>
    <x v="0"/>
    <x v="0"/>
    <x v="3"/>
    <s v="Maria Betania Araujo Gomez - Cusco II SAC"/>
    <m/>
    <x v="0"/>
    <x v="0"/>
    <x v="0"/>
    <x v="7"/>
  </r>
  <r>
    <x v="776"/>
    <x v="4"/>
    <s v="TGM5039"/>
    <s v="CONSULTA"/>
    <x v="0"/>
    <x v="0"/>
    <x v="0"/>
    <x v="3"/>
    <s v="Maria Betania Araujo Gomez - Cusco II SAC"/>
    <m/>
    <x v="0"/>
    <x v="0"/>
    <x v="0"/>
    <x v="7"/>
  </r>
  <r>
    <x v="777"/>
    <x v="3"/>
    <s v="TGM5040"/>
    <s v="ENTREGA DE CONTRATO"/>
    <x v="0"/>
    <x v="0"/>
    <x v="0"/>
    <x v="3"/>
    <s v="Maria Betania Araujo Gomez - Cusco I SAC"/>
    <m/>
    <x v="0"/>
    <x v="0"/>
    <x v="0"/>
    <x v="7"/>
  </r>
  <r>
    <x v="778"/>
    <x v="0"/>
    <s v="TGM5041"/>
    <s v="ESTADO DE CUENTA"/>
    <x v="0"/>
    <x v="0"/>
    <x v="0"/>
    <x v="5"/>
    <s v="Lizmary Carolina Piñero Fermin"/>
    <m/>
    <x v="0"/>
    <x v="0"/>
    <x v="0"/>
    <x v="7"/>
  </r>
  <r>
    <x v="779"/>
    <x v="3"/>
    <s v="TGM5042"/>
    <s v="ENTREGA DE CONTRATO"/>
    <x v="0"/>
    <x v="0"/>
    <x v="0"/>
    <x v="3"/>
    <s v="Maria Betania Araujo Gomez - Cusco I SAC"/>
    <m/>
    <x v="0"/>
    <x v="0"/>
    <x v="0"/>
    <x v="7"/>
  </r>
  <r>
    <x v="780"/>
    <x v="0"/>
    <s v="TGM5043"/>
    <s v="CERTIFICADO DE USO"/>
    <x v="0"/>
    <x v="0"/>
    <x v="0"/>
    <x v="0"/>
    <s v="Lizmary Carolina Piñero Fermin"/>
    <m/>
    <x v="0"/>
    <x v="0"/>
    <x v="0"/>
    <x v="7"/>
  </r>
  <r>
    <x v="781"/>
    <x v="3"/>
    <s v="TGM5044"/>
    <s v="ENTREGA DE CONTRATO"/>
    <x v="0"/>
    <x v="0"/>
    <x v="2"/>
    <x v="3"/>
    <s v="Maria Betania Araujo Gomez - Cusco I SAC"/>
    <m/>
    <x v="0"/>
    <x v="0"/>
    <x v="0"/>
    <x v="7"/>
  </r>
  <r>
    <x v="782"/>
    <x v="0"/>
    <s v="TGM5045"/>
    <s v="REGULARIZACION DE ACTA DE DEFUNCION"/>
    <x v="0"/>
    <x v="2"/>
    <x v="0"/>
    <x v="6"/>
    <s v="Liz Lidiana Huaman Rojas"/>
    <m/>
    <x v="0"/>
    <x v="0"/>
    <x v="0"/>
    <x v="7"/>
  </r>
  <r>
    <x v="783"/>
    <x v="0"/>
    <s v="TGM5046"/>
    <s v="REGULARIZACION DE ACTA DE DEFUNCION"/>
    <x v="0"/>
    <x v="2"/>
    <x v="0"/>
    <x v="6"/>
    <s v="Liz Lidiana Huaman Rojas"/>
    <m/>
    <x v="0"/>
    <x v="0"/>
    <x v="0"/>
    <x v="7"/>
  </r>
  <r>
    <x v="784"/>
    <x v="3"/>
    <s v="TGM5047"/>
    <s v="CAMBIO DE TITULARIDAD CON DEUDA"/>
    <x v="0"/>
    <x v="0"/>
    <x v="0"/>
    <x v="16"/>
    <s v="Maria Betania Araujo Gomez - Cusco I SAC"/>
    <m/>
    <x v="0"/>
    <x v="0"/>
    <x v="0"/>
    <x v="7"/>
  </r>
  <r>
    <x v="785"/>
    <x v="3"/>
    <s v="TGM5048"/>
    <s v="ENTREGA DE CONTRATO"/>
    <x v="0"/>
    <x v="0"/>
    <x v="0"/>
    <x v="3"/>
    <s v="Maria Betania Araujo Gomez - Cusco I SAC"/>
    <m/>
    <x v="0"/>
    <x v="0"/>
    <x v="0"/>
    <x v="7"/>
  </r>
  <r>
    <x v="786"/>
    <x v="3"/>
    <s v="TGM5049"/>
    <s v="ENTREGA DE CONTRATO"/>
    <x v="0"/>
    <x v="0"/>
    <x v="2"/>
    <x v="3"/>
    <s v="Maria Betania Araujo Gomez - Cusco I SAC"/>
    <m/>
    <x v="0"/>
    <x v="0"/>
    <x v="0"/>
    <x v="7"/>
  </r>
  <r>
    <x v="787"/>
    <x v="0"/>
    <s v="TGM5050"/>
    <s v="LUGARES Y FORMAS DE PAGO"/>
    <x v="0"/>
    <x v="2"/>
    <x v="0"/>
    <x v="5"/>
    <s v="Rosario Margarita Vergara Jimenez"/>
    <m/>
    <x v="0"/>
    <x v="0"/>
    <x v="0"/>
    <x v="7"/>
  </r>
  <r>
    <x v="788"/>
    <x v="3"/>
    <s v="TGM5051"/>
    <s v="ENTREGA DE CONTRATO"/>
    <x v="0"/>
    <x v="0"/>
    <x v="0"/>
    <x v="3"/>
    <s v="Maria Betania Araujo Gomez - Cusco I SAC"/>
    <m/>
    <x v="0"/>
    <x v="0"/>
    <x v="0"/>
    <x v="7"/>
  </r>
  <r>
    <x v="789"/>
    <x v="3"/>
    <s v="TGM5052"/>
    <s v="ENTREGA DE CONTRATO"/>
    <x v="0"/>
    <x v="0"/>
    <x v="0"/>
    <x v="3"/>
    <s v="Maria Betania Araujo Gomez - Cusco I SAC"/>
    <m/>
    <x v="0"/>
    <x v="0"/>
    <x v="0"/>
    <x v="7"/>
  </r>
  <r>
    <x v="790"/>
    <x v="3"/>
    <s v="TGM5053"/>
    <s v="ENTREGA DE CONTRATO"/>
    <x v="0"/>
    <x v="0"/>
    <x v="0"/>
    <x v="3"/>
    <s v="Maria Betania Araujo Gomez - Cusco I SAC"/>
    <m/>
    <x v="0"/>
    <x v="0"/>
    <x v="0"/>
    <x v="7"/>
  </r>
  <r>
    <x v="791"/>
    <x v="0"/>
    <s v="TGM5054"/>
    <s v="IMPRESION DE ESTADO DE CUENTA"/>
    <x v="0"/>
    <x v="0"/>
    <x v="0"/>
    <x v="5"/>
    <s v="Rosario Margarita Vergara Jimenez"/>
    <m/>
    <x v="0"/>
    <x v="0"/>
    <x v="0"/>
    <x v="7"/>
  </r>
  <r>
    <x v="792"/>
    <x v="4"/>
    <s v="TGM5055"/>
    <s v="ENTREGA DE CONTRATO"/>
    <x v="0"/>
    <x v="0"/>
    <x v="0"/>
    <x v="3"/>
    <s v="Maria Betania Araujo Gomez - Cusco II SAC"/>
    <m/>
    <x v="0"/>
    <x v="0"/>
    <x v="0"/>
    <x v="7"/>
  </r>
  <r>
    <x v="793"/>
    <x v="0"/>
    <s v="TGM5056"/>
    <s v="EXPLICACION SOBRE PAGO DE MORA"/>
    <x v="0"/>
    <x v="2"/>
    <x v="0"/>
    <x v="5"/>
    <s v="Rosario Margarita Vergara Jimenez"/>
    <m/>
    <x v="0"/>
    <x v="0"/>
    <x v="0"/>
    <x v="7"/>
  </r>
  <r>
    <x v="794"/>
    <x v="0"/>
    <s v="TGM5058"/>
    <s v="INSTALACI&amp;OACUTE;N DE L&amp;AACUTE;PIDA"/>
    <x v="0"/>
    <x v="2"/>
    <x v="0"/>
    <x v="15"/>
    <s v="Lizmary Carolina Piñero Fermin"/>
    <m/>
    <x v="0"/>
    <x v="0"/>
    <x v="0"/>
    <x v="7"/>
  </r>
  <r>
    <x v="795"/>
    <x v="0"/>
    <s v="TGM5059"/>
    <s v="USO DE ESPACIO"/>
    <x v="0"/>
    <x v="0"/>
    <x v="0"/>
    <x v="8"/>
    <s v="Liz Lidiana Huaman Rojas"/>
    <m/>
    <x v="0"/>
    <x v="0"/>
    <x v="0"/>
    <x v="7"/>
  </r>
  <r>
    <x v="796"/>
    <x v="0"/>
    <s v="TGM5060"/>
    <s v="ESTADO DE CUENTA"/>
    <x v="0"/>
    <x v="0"/>
    <x v="0"/>
    <x v="5"/>
    <s v="Lizmary Carolina Piñero Fermin"/>
    <m/>
    <x v="0"/>
    <x v="0"/>
    <x v="0"/>
    <x v="7"/>
  </r>
  <r>
    <x v="797"/>
    <x v="0"/>
    <s v="TGM5061"/>
    <s v="REGULARIZACION DE ACTA DE DEFUNCION"/>
    <x v="0"/>
    <x v="0"/>
    <x v="0"/>
    <x v="6"/>
    <s v="Liz Lidiana Huaman Rojas"/>
    <m/>
    <x v="0"/>
    <x v="0"/>
    <x v="0"/>
    <x v="7"/>
  </r>
  <r>
    <x v="798"/>
    <x v="4"/>
    <s v="TGM5062"/>
    <s v="ENTREGA DE CONTRATO"/>
    <x v="0"/>
    <x v="0"/>
    <x v="0"/>
    <x v="3"/>
    <s v="Maria Betania Araujo Gomez - Cusco II SAC"/>
    <m/>
    <x v="0"/>
    <x v="0"/>
    <x v="0"/>
    <x v="7"/>
  </r>
  <r>
    <x v="799"/>
    <x v="3"/>
    <s v="TGM5063"/>
    <s v="ENTREGA DE CONTRATO"/>
    <x v="0"/>
    <x v="0"/>
    <x v="0"/>
    <x v="3"/>
    <s v="Maria Betania Araujo Gomez - Cusco I SAC"/>
    <m/>
    <x v="0"/>
    <x v="0"/>
    <x v="0"/>
    <x v="7"/>
  </r>
  <r>
    <x v="800"/>
    <x v="4"/>
    <s v="TGM5064"/>
    <s v="ENTREGA DE CONTRATO"/>
    <x v="0"/>
    <x v="0"/>
    <x v="0"/>
    <x v="3"/>
    <s v="Maria Betania Araujo Gomez - Cusco II SAC"/>
    <m/>
    <x v="0"/>
    <x v="0"/>
    <x v="0"/>
    <x v="7"/>
  </r>
  <r>
    <x v="801"/>
    <x v="3"/>
    <s v="TGM5065"/>
    <s v="ENTREGA DE CONTRATO"/>
    <x v="0"/>
    <x v="0"/>
    <x v="0"/>
    <x v="3"/>
    <s v="Maria Betania Araujo Gomez - Cusco I SAC"/>
    <m/>
    <x v="0"/>
    <x v="0"/>
    <x v="0"/>
    <x v="7"/>
  </r>
  <r>
    <x v="802"/>
    <x v="4"/>
    <s v="TGM5066"/>
    <s v="CERTIFICADO DE USO"/>
    <x v="0"/>
    <x v="2"/>
    <x v="0"/>
    <x v="0"/>
    <s v="Maria Betania Araujo Gomez - Cusco II SAC"/>
    <m/>
    <x v="0"/>
    <x v="0"/>
    <x v="0"/>
    <x v="7"/>
  </r>
  <r>
    <x v="803"/>
    <x v="1"/>
    <s v="TGM5067"/>
    <s v="IMPRESIÓN DE ESTADO DE CUENTA"/>
    <x v="0"/>
    <x v="0"/>
    <x v="0"/>
    <x v="5"/>
    <s v="Rosario Margarita Vergara Jimenez SAC CF"/>
    <m/>
    <x v="0"/>
    <x v="0"/>
    <x v="0"/>
    <x v="7"/>
  </r>
  <r>
    <x v="804"/>
    <x v="3"/>
    <s v="TGM5068"/>
    <s v="ENTREGA DE CONTRATO"/>
    <x v="0"/>
    <x v="0"/>
    <x v="0"/>
    <x v="3"/>
    <s v="Maria Betania Araujo Gomez - Cusco I SAC"/>
    <m/>
    <x v="0"/>
    <x v="0"/>
    <x v="0"/>
    <x v="7"/>
  </r>
  <r>
    <x v="805"/>
    <x v="2"/>
    <s v="TGM5069"/>
    <s v="SOLICITA BOLETAS DE PAGO 200610"/>
    <x v="0"/>
    <x v="0"/>
    <x v="2"/>
    <x v="19"/>
    <s v="Melissa Jhuliana Hipolito Guerrero"/>
    <m/>
    <x v="0"/>
    <x v="0"/>
    <x v="0"/>
    <x v="7"/>
  </r>
  <r>
    <x v="806"/>
    <x v="1"/>
    <s v="TGM5070"/>
    <s v="INFORMACIÓN SOBRE MODALIDADES DE PAGO"/>
    <x v="0"/>
    <x v="2"/>
    <x v="0"/>
    <x v="5"/>
    <s v="Rosario Margarita Vergara Jimenez SAC CF"/>
    <m/>
    <x v="0"/>
    <x v="0"/>
    <x v="0"/>
    <x v="7"/>
  </r>
  <r>
    <x v="807"/>
    <x v="0"/>
    <s v="TGM5071"/>
    <s v="CAMBIO DE TITULARIDAD"/>
    <x v="0"/>
    <x v="2"/>
    <x v="0"/>
    <x v="31"/>
    <s v="Lizmary Carolina Piñero Fermin"/>
    <m/>
    <x v="0"/>
    <x v="0"/>
    <x v="0"/>
    <x v="7"/>
  </r>
  <r>
    <x v="808"/>
    <x v="0"/>
    <s v="TGM5072"/>
    <s v="ENTREGA DE CONTRATO"/>
    <x v="0"/>
    <x v="0"/>
    <x v="0"/>
    <x v="3"/>
    <s v="Lizmary Carolina Piñero Fermin"/>
    <m/>
    <x v="0"/>
    <x v="0"/>
    <x v="0"/>
    <x v="7"/>
  </r>
  <r>
    <x v="809"/>
    <x v="1"/>
    <s v="TGM5074"/>
    <s v="CONSULTA SOBRE DIA DE PAGO"/>
    <x v="0"/>
    <x v="2"/>
    <x v="0"/>
    <x v="5"/>
    <s v="Rosario Margarita Vergara Jimenez SAC CF"/>
    <m/>
    <x v="0"/>
    <x v="0"/>
    <x v="0"/>
    <x v="7"/>
  </r>
  <r>
    <x v="810"/>
    <x v="0"/>
    <s v="TGM5075"/>
    <s v="RECLAMO SOBRE MORA Y MENSAJES DE TEXTO"/>
    <x v="0"/>
    <x v="1"/>
    <x v="0"/>
    <x v="5"/>
    <s v="Rosario Margarita Vergara Jimenez"/>
    <m/>
    <x v="0"/>
    <x v="0"/>
    <x v="0"/>
    <x v="7"/>
  </r>
  <r>
    <x v="811"/>
    <x v="0"/>
    <s v="TGM5076"/>
    <s v="ENTREGA DE ACTA DE DEFUNCI&amp;OACUTE;N"/>
    <x v="0"/>
    <x v="0"/>
    <x v="0"/>
    <x v="6"/>
    <s v="Lizmary Carolina Piñero Fermin"/>
    <m/>
    <x v="0"/>
    <x v="0"/>
    <x v="0"/>
    <x v="7"/>
  </r>
  <r>
    <x v="812"/>
    <x v="0"/>
    <s v="TGM5077"/>
    <s v="INS&amp;IQUEST;NSTALACI&amp;OACUTE;N DE LAPIDA"/>
    <x v="0"/>
    <x v="2"/>
    <x v="0"/>
    <x v="13"/>
    <s v="Lizmary Carolina Piñero Fermin"/>
    <m/>
    <x v="0"/>
    <x v="0"/>
    <x v="0"/>
    <x v="7"/>
  </r>
  <r>
    <x v="813"/>
    <x v="0"/>
    <s v="TGM5078"/>
    <s v="UBICACION DE ESPACIO"/>
    <x v="0"/>
    <x v="2"/>
    <x v="0"/>
    <x v="6"/>
    <s v="Rosario Margarita Vergara Jimenez"/>
    <m/>
    <x v="0"/>
    <x v="0"/>
    <x v="0"/>
    <x v="7"/>
  </r>
  <r>
    <x v="814"/>
    <x v="0"/>
    <s v="TGM5079"/>
    <s v="INSTALACI&amp;OACUTE;N DE LAPIDA"/>
    <x v="0"/>
    <x v="2"/>
    <x v="0"/>
    <x v="13"/>
    <s v="Lizmary Carolina Piñero Fermin"/>
    <m/>
    <x v="0"/>
    <x v="0"/>
    <x v="0"/>
    <x v="7"/>
  </r>
  <r>
    <x v="815"/>
    <x v="0"/>
    <s v="TGM5080"/>
    <s v="PAGO DE MORA"/>
    <x v="0"/>
    <x v="1"/>
    <x v="0"/>
    <x v="10"/>
    <s v="Lizmary Carolina Piñero Fermin"/>
    <m/>
    <x v="0"/>
    <x v="0"/>
    <x v="0"/>
    <x v="7"/>
  </r>
  <r>
    <x v="816"/>
    <x v="0"/>
    <s v="TGM5081"/>
    <s v="ENTREGA DE ACTA DE DEFUNCI&amp;OACUTE;N"/>
    <x v="0"/>
    <x v="0"/>
    <x v="0"/>
    <x v="6"/>
    <s v="Lizmary Carolina Piñero Fermin"/>
    <m/>
    <x v="0"/>
    <x v="0"/>
    <x v="0"/>
    <x v="7"/>
  </r>
  <r>
    <x v="817"/>
    <x v="0"/>
    <s v="TGM5082"/>
    <s v="UBICACION DE ESPACIO"/>
    <x v="0"/>
    <x v="2"/>
    <x v="0"/>
    <x v="6"/>
    <s v="Rosario Margarita Vergara Jimenez"/>
    <m/>
    <x v="0"/>
    <x v="0"/>
    <x v="0"/>
    <x v="7"/>
  </r>
  <r>
    <x v="818"/>
    <x v="0"/>
    <s v="TGM5083"/>
    <s v="UBICACION DE ESPACIO"/>
    <x v="0"/>
    <x v="2"/>
    <x v="0"/>
    <x v="5"/>
    <s v="Rosario Margarita Vergara Jimenez"/>
    <m/>
    <x v="0"/>
    <x v="0"/>
    <x v="0"/>
    <x v="7"/>
  </r>
  <r>
    <x v="819"/>
    <x v="0"/>
    <s v="TGM5084"/>
    <s v="UBICACI&amp;OACUTE;N DE ESPACIO"/>
    <x v="0"/>
    <x v="2"/>
    <x v="0"/>
    <x v="0"/>
    <s v="Lizmary Carolina Piñero Fermin"/>
    <m/>
    <x v="0"/>
    <x v="0"/>
    <x v="0"/>
    <x v="7"/>
  </r>
  <r>
    <x v="820"/>
    <x v="0"/>
    <s v="TGM5085"/>
    <s v="UBICACI&amp;OACUTE;N DE ESPACIO"/>
    <x v="0"/>
    <x v="2"/>
    <x v="0"/>
    <x v="0"/>
    <s v="Lizmary Carolina Piñero Fermin"/>
    <m/>
    <x v="0"/>
    <x v="0"/>
    <x v="0"/>
    <x v="7"/>
  </r>
  <r>
    <x v="821"/>
    <x v="0"/>
    <s v="TGM5086"/>
    <s v="CONSULTA DE PRECIOS EN  SEPULTURA"/>
    <x v="0"/>
    <x v="2"/>
    <x v="0"/>
    <x v="6"/>
    <s v="Rosario Margarita Vergara Jimenez"/>
    <m/>
    <x v="0"/>
    <x v="0"/>
    <x v="0"/>
    <x v="7"/>
  </r>
  <r>
    <x v="822"/>
    <x v="0"/>
    <s v="TGM5087"/>
    <s v="SOLICITUD DE COPIA DE CONTRATO"/>
    <x v="0"/>
    <x v="0"/>
    <x v="0"/>
    <x v="3"/>
    <s v="Lizmary Carolina Piñero Fermin"/>
    <m/>
    <x v="0"/>
    <x v="0"/>
    <x v="0"/>
    <x v="7"/>
  </r>
  <r>
    <x v="823"/>
    <x v="0"/>
    <s v="TGM5088"/>
    <s v="UBICACI&amp;OACUTE;N DE ESPACIO"/>
    <x v="0"/>
    <x v="2"/>
    <x v="0"/>
    <x v="0"/>
    <s v="Lizmary Carolina Piñero Fermin"/>
    <m/>
    <x v="0"/>
    <x v="0"/>
    <x v="0"/>
    <x v="7"/>
  </r>
  <r>
    <x v="824"/>
    <x v="0"/>
    <s v="TGM5089"/>
    <s v="UBICACI&amp;OACUTE;N DE ESPACIO"/>
    <x v="0"/>
    <x v="2"/>
    <x v="0"/>
    <x v="0"/>
    <s v="Lizmary Carolina Piñero Fermin"/>
    <m/>
    <x v="0"/>
    <x v="0"/>
    <x v="0"/>
    <x v="7"/>
  </r>
  <r>
    <x v="825"/>
    <x v="0"/>
    <s v="TGM5090"/>
    <s v="UBICACI&amp;OACUTE;N DE ESPACIO"/>
    <x v="0"/>
    <x v="2"/>
    <x v="0"/>
    <x v="0"/>
    <s v="Lizmary Carolina Piñero Fermin"/>
    <m/>
    <x v="0"/>
    <x v="0"/>
    <x v="0"/>
    <x v="7"/>
  </r>
  <r>
    <x v="826"/>
    <x v="0"/>
    <s v="TGM5091"/>
    <s v="UBICACI&amp;OACUTE;N DE ESPACIO"/>
    <x v="0"/>
    <x v="2"/>
    <x v="0"/>
    <x v="0"/>
    <s v="Lizmary Carolina Piñero Fermin"/>
    <m/>
    <x v="0"/>
    <x v="0"/>
    <x v="0"/>
    <x v="7"/>
  </r>
  <r>
    <x v="827"/>
    <x v="0"/>
    <s v="TGM5092"/>
    <s v="UBICACI&amp;OACUTE;N DE ESPACIO"/>
    <x v="0"/>
    <x v="2"/>
    <x v="0"/>
    <x v="0"/>
    <s v="Lizmary Carolina Piñero Fermin"/>
    <m/>
    <x v="0"/>
    <x v="0"/>
    <x v="0"/>
    <x v="7"/>
  </r>
  <r>
    <x v="828"/>
    <x v="0"/>
    <s v="TGM5093"/>
    <s v="UBICACI&amp;OACUTE;N DE ESPACIO"/>
    <x v="0"/>
    <x v="2"/>
    <x v="0"/>
    <x v="0"/>
    <s v="Lizmary Carolina Piñero Fermin"/>
    <m/>
    <x v="0"/>
    <x v="0"/>
    <x v="0"/>
    <x v="7"/>
  </r>
  <r>
    <x v="829"/>
    <x v="2"/>
    <s v="TGM5094"/>
    <s v="CONTRATO 200252 USO DE ESPACIO NF"/>
    <x v="0"/>
    <x v="2"/>
    <x v="0"/>
    <x v="8"/>
    <s v="Melissa Jhuliana Hipolito Guerrero"/>
    <m/>
    <x v="0"/>
    <x v="0"/>
    <x v="0"/>
    <x v="7"/>
  </r>
  <r>
    <x v="830"/>
    <x v="0"/>
    <s v="TGM5095"/>
    <s v="CONSTANCIA DE ENTIERRO"/>
    <x v="0"/>
    <x v="0"/>
    <x v="0"/>
    <x v="6"/>
    <s v="Lizmary Carolina Piñero Fermin"/>
    <m/>
    <x v="0"/>
    <x v="0"/>
    <x v="0"/>
    <x v="7"/>
  </r>
  <r>
    <x v="831"/>
    <x v="0"/>
    <s v="TGM5096"/>
    <s v="FLORES PLAN B"/>
    <x v="0"/>
    <x v="0"/>
    <x v="0"/>
    <x v="22"/>
    <s v="Lizmary Carolina Piñero Fermin"/>
    <m/>
    <x v="0"/>
    <x v="0"/>
    <x v="0"/>
    <x v="7"/>
  </r>
  <r>
    <x v="832"/>
    <x v="0"/>
    <s v="TGM5097"/>
    <s v="RECEPCI&amp;OACUTE;N DE ACTA"/>
    <x v="0"/>
    <x v="0"/>
    <x v="0"/>
    <x v="6"/>
    <s v="Lizmary Carolina Piñero Fermin"/>
    <m/>
    <x v="0"/>
    <x v="0"/>
    <x v="0"/>
    <x v="7"/>
  </r>
  <r>
    <x v="833"/>
    <x v="0"/>
    <s v="TGM5098"/>
    <s v="ENTREGA DE CONTRATO"/>
    <x v="0"/>
    <x v="0"/>
    <x v="0"/>
    <x v="3"/>
    <s v="Lizmary Carolina Piñero Fermin"/>
    <m/>
    <x v="0"/>
    <x v="0"/>
    <x v="0"/>
    <x v="7"/>
  </r>
  <r>
    <x v="834"/>
    <x v="0"/>
    <s v="TGM5099"/>
    <s v="RECEPCI&amp;OACUTE;N DE ACTA"/>
    <x v="0"/>
    <x v="0"/>
    <x v="2"/>
    <x v="6"/>
    <s v="Lizmary Carolina Piñero Fermin"/>
    <m/>
    <x v="0"/>
    <x v="0"/>
    <x v="0"/>
    <x v="7"/>
  </r>
  <r>
    <x v="835"/>
    <x v="0"/>
    <s v="TGM5100"/>
    <s v="ENTREGA DE ACTA DE DEFUNCION"/>
    <x v="0"/>
    <x v="0"/>
    <x v="0"/>
    <x v="33"/>
    <s v="Rosario Margarita Vergara Jimenez"/>
    <m/>
    <x v="0"/>
    <x v="0"/>
    <x v="0"/>
    <x v="7"/>
  </r>
  <r>
    <x v="836"/>
    <x v="0"/>
    <s v="TGM5101"/>
    <s v="CONSULTA SOBRE MONTO DE PAGO DE CUOTA"/>
    <x v="0"/>
    <x v="2"/>
    <x v="0"/>
    <x v="5"/>
    <s v="Rosario Margarita Vergara Jimenez"/>
    <m/>
    <x v="0"/>
    <x v="0"/>
    <x v="0"/>
    <x v="7"/>
  </r>
  <r>
    <x v="837"/>
    <x v="0"/>
    <s v="TGM5102"/>
    <s v="INCOMODIDAD POR PAGO DE MORA Y LLAMADAS"/>
    <x v="0"/>
    <x v="1"/>
    <x v="0"/>
    <x v="5"/>
    <s v="Rosario Margarita Vergara Jimenez"/>
    <m/>
    <x v="0"/>
    <x v="0"/>
    <x v="0"/>
    <x v="7"/>
  </r>
  <r>
    <x v="838"/>
    <x v="3"/>
    <s v="TGM5103"/>
    <s v="ENTREGA DE CONTRATO"/>
    <x v="0"/>
    <x v="0"/>
    <x v="0"/>
    <x v="3"/>
    <s v="Maria Betania Araujo Gomez - Cusco I SAC"/>
    <m/>
    <x v="0"/>
    <x v="0"/>
    <x v="0"/>
    <x v="7"/>
  </r>
  <r>
    <x v="839"/>
    <x v="0"/>
    <s v="TGM5104"/>
    <s v="CONSTANCIA DE ENTIERRO"/>
    <x v="0"/>
    <x v="0"/>
    <x v="0"/>
    <x v="6"/>
    <s v="Lizmary Carolina Piñero Fermin"/>
    <m/>
    <x v="0"/>
    <x v="0"/>
    <x v="0"/>
    <x v="7"/>
  </r>
  <r>
    <x v="840"/>
    <x v="0"/>
    <s v="TGM5105"/>
    <s v="RECEPCI&amp;OACUTE;N DE ACTA"/>
    <x v="0"/>
    <x v="0"/>
    <x v="0"/>
    <x v="6"/>
    <s v="Lizmary Carolina Piñero Fermin"/>
    <m/>
    <x v="0"/>
    <x v="0"/>
    <x v="0"/>
    <x v="7"/>
  </r>
  <r>
    <x v="841"/>
    <x v="1"/>
    <s v="TGM5106"/>
    <s v="CERTIFICADO DE USO"/>
    <x v="0"/>
    <x v="0"/>
    <x v="0"/>
    <x v="0"/>
    <s v="Rosario Margarita Vergara Jimenez SAC CF"/>
    <m/>
    <x v="0"/>
    <x v="0"/>
    <x v="0"/>
    <x v="7"/>
  </r>
  <r>
    <x v="842"/>
    <x v="0"/>
    <s v="TGM5107"/>
    <s v="ESTADO DE CUENTA"/>
    <x v="0"/>
    <x v="0"/>
    <x v="0"/>
    <x v="5"/>
    <s v="Lizmary Carolina Piñero Fermin"/>
    <m/>
    <x v="0"/>
    <x v="0"/>
    <x v="0"/>
    <x v="7"/>
  </r>
  <r>
    <x v="843"/>
    <x v="3"/>
    <s v="TGM5108"/>
    <s v="ENTREGA DE CONTRATO"/>
    <x v="0"/>
    <x v="0"/>
    <x v="0"/>
    <x v="3"/>
    <s v="Maria Betania Araujo Gomez - Cusco I SAC"/>
    <m/>
    <x v="0"/>
    <x v="0"/>
    <x v="0"/>
    <x v="7"/>
  </r>
  <r>
    <x v="844"/>
    <x v="1"/>
    <s v="TGM5109"/>
    <s v="SOLICITUD DE SUSPENSI&amp;OACUTE;N DE PAGOS"/>
    <x v="0"/>
    <x v="0"/>
    <x v="0"/>
    <x v="5"/>
    <s v="Rosario Margarita Vergara Jimenez SAC CF"/>
    <m/>
    <x v="0"/>
    <x v="0"/>
    <x v="0"/>
    <x v="7"/>
  </r>
  <r>
    <x v="845"/>
    <x v="0"/>
    <s v="TGM5110"/>
    <s v="INFORMACI&amp;OACUTE;N PARA USO DE ESPACIO"/>
    <x v="0"/>
    <x v="2"/>
    <x v="0"/>
    <x v="8"/>
    <s v="Lizmary Carolina Piñero Fermin"/>
    <m/>
    <x v="0"/>
    <x v="0"/>
    <x v="0"/>
    <x v="7"/>
  </r>
  <r>
    <x v="846"/>
    <x v="0"/>
    <s v="TGM5111"/>
    <s v="IMPRESIÓN DE ESTADO DE CUENTA"/>
    <x v="0"/>
    <x v="0"/>
    <x v="0"/>
    <x v="5"/>
    <s v="Rosario Margarita Vergara Jimenez"/>
    <m/>
    <x v="0"/>
    <x v="0"/>
    <x v="0"/>
    <x v="7"/>
  </r>
  <r>
    <x v="847"/>
    <x v="3"/>
    <s v="TGM5112"/>
    <s v="CAMBIO DE TITULARIDAD SIN DEUDA"/>
    <x v="0"/>
    <x v="0"/>
    <x v="0"/>
    <x v="31"/>
    <s v="Maria Betania Araujo Gomez - Cusco I SAC"/>
    <m/>
    <x v="0"/>
    <x v="0"/>
    <x v="0"/>
    <x v="7"/>
  </r>
  <r>
    <x v="848"/>
    <x v="0"/>
    <s v="TGM5113"/>
    <s v="ESTADO DE CUENTA"/>
    <x v="0"/>
    <x v="0"/>
    <x v="0"/>
    <x v="5"/>
    <s v="Lizmary Carolina Piñero Fermin"/>
    <m/>
    <x v="0"/>
    <x v="0"/>
    <x v="0"/>
    <x v="7"/>
  </r>
  <r>
    <x v="849"/>
    <x v="0"/>
    <s v="TGM5114"/>
    <s v="ESTADO DE CUENTA"/>
    <x v="0"/>
    <x v="0"/>
    <x v="0"/>
    <x v="5"/>
    <s v="Lizmary Carolina Piñero Fermin"/>
    <m/>
    <x v="0"/>
    <x v="0"/>
    <x v="0"/>
    <x v="7"/>
  </r>
  <r>
    <x v="850"/>
    <x v="4"/>
    <s v="TGM5115"/>
    <s v="ENTREGA DE CONTRATO"/>
    <x v="0"/>
    <x v="0"/>
    <x v="0"/>
    <x v="3"/>
    <s v="Maria Betania Araujo Gomez - Cusco II SAC"/>
    <m/>
    <x v="0"/>
    <x v="0"/>
    <x v="0"/>
    <x v="7"/>
  </r>
  <r>
    <x v="851"/>
    <x v="4"/>
    <s v="TGM5116"/>
    <s v="CERTIFICADO DE USO"/>
    <x v="0"/>
    <x v="0"/>
    <x v="0"/>
    <x v="0"/>
    <s v="Maria Betania Araujo Gomez - Cusco II SAC"/>
    <m/>
    <x v="0"/>
    <x v="0"/>
    <x v="0"/>
    <x v="7"/>
  </r>
  <r>
    <x v="852"/>
    <x v="1"/>
    <s v="TGM5117"/>
    <s v="RECLAMO POR PAGO REALIZADO CON TARJETA"/>
    <x v="0"/>
    <x v="1"/>
    <x v="2"/>
    <x v="5"/>
    <s v="Rosario Margarita Vergara Jimenez SAC CF"/>
    <m/>
    <x v="1"/>
    <x v="0"/>
    <x v="0"/>
    <x v="7"/>
  </r>
  <r>
    <x v="853"/>
    <x v="4"/>
    <s v="TGM5118"/>
    <s v="ENTREGA DE CONTRATO"/>
    <x v="0"/>
    <x v="0"/>
    <x v="0"/>
    <x v="3"/>
    <s v="Maria Betania Araujo Gomez - Cusco II SAC"/>
    <m/>
    <x v="0"/>
    <x v="0"/>
    <x v="0"/>
    <x v="7"/>
  </r>
  <r>
    <x v="854"/>
    <x v="4"/>
    <s v="TGM5119"/>
    <s v="ENTREGA DE CONTRATO"/>
    <x v="0"/>
    <x v="0"/>
    <x v="0"/>
    <x v="3"/>
    <s v="Maria Betania Araujo Gomez - Cusco II SAC"/>
    <m/>
    <x v="0"/>
    <x v="0"/>
    <x v="0"/>
    <x v="7"/>
  </r>
  <r>
    <x v="855"/>
    <x v="0"/>
    <s v="TGM5120"/>
    <s v="RECEPCI&amp;OACUTE;N DE ACTA"/>
    <x v="0"/>
    <x v="0"/>
    <x v="0"/>
    <x v="6"/>
    <s v="Lizmary Carolina Piñero Fermin"/>
    <m/>
    <x v="0"/>
    <x v="0"/>
    <x v="0"/>
    <x v="7"/>
  </r>
  <r>
    <x v="856"/>
    <x v="0"/>
    <s v="TGM5121"/>
    <s v="ESTADO DE CUENTA"/>
    <x v="0"/>
    <x v="0"/>
    <x v="0"/>
    <x v="5"/>
    <s v="Lizmary Carolina Piñero Fermin"/>
    <m/>
    <x v="0"/>
    <x v="0"/>
    <x v="0"/>
    <x v="7"/>
  </r>
  <r>
    <x v="857"/>
    <x v="0"/>
    <s v="TGM5122"/>
    <s v="REQUISITOS PARA REALIZAR EL USO DE ESPACIO"/>
    <x v="0"/>
    <x v="2"/>
    <x v="0"/>
    <x v="8"/>
    <s v="Rosario Margarita Vergara Jimenez"/>
    <m/>
    <x v="0"/>
    <x v="0"/>
    <x v="0"/>
    <x v="7"/>
  </r>
  <r>
    <x v="858"/>
    <x v="0"/>
    <s v="TGM5123"/>
    <s v="LUGARES Y FORMAS DE PAGO"/>
    <x v="0"/>
    <x v="2"/>
    <x v="0"/>
    <x v="5"/>
    <s v="Rosario Margarita Vergara Jimenez"/>
    <m/>
    <x v="0"/>
    <x v="0"/>
    <x v="0"/>
    <x v="7"/>
  </r>
  <r>
    <x v="859"/>
    <x v="1"/>
    <s v="TGM5124"/>
    <s v="CONSULTA SOBRE ENTREGA DE CONTRATO"/>
    <x v="0"/>
    <x v="2"/>
    <x v="0"/>
    <x v="3"/>
    <s v="Rosario Margarita Vergara Jimenez SAC CF"/>
    <m/>
    <x v="0"/>
    <x v="0"/>
    <x v="0"/>
    <x v="7"/>
  </r>
  <r>
    <x v="860"/>
    <x v="0"/>
    <s v="TGM5125"/>
    <s v="ELABORACION DE CONTRATO"/>
    <x v="0"/>
    <x v="0"/>
    <x v="0"/>
    <x v="3"/>
    <s v="Rosario Margarita Vergara Jimenez"/>
    <m/>
    <x v="0"/>
    <x v="0"/>
    <x v="0"/>
    <x v="7"/>
  </r>
  <r>
    <x v="861"/>
    <x v="0"/>
    <s v="TGM5126"/>
    <s v="REQUISITOS PARA REALIZAR EL USO DE ESPACIO"/>
    <x v="0"/>
    <x v="0"/>
    <x v="0"/>
    <x v="8"/>
    <s v="Rosario Margarita Vergara Jimenez"/>
    <m/>
    <x v="0"/>
    <x v="0"/>
    <x v="0"/>
    <x v="7"/>
  </r>
  <r>
    <x v="862"/>
    <x v="1"/>
    <s v="TGM5127"/>
    <s v="EXPLICACION SOBRE FECHA DE PAGO"/>
    <x v="0"/>
    <x v="0"/>
    <x v="0"/>
    <x v="5"/>
    <s v="Rosario Margarita Vergara Jimenez SAC CF"/>
    <m/>
    <x v="0"/>
    <x v="0"/>
    <x v="0"/>
    <x v="7"/>
  </r>
  <r>
    <x v="863"/>
    <x v="1"/>
    <s v="TGM5128"/>
    <s v="EXPLICACION SOBRE LA REPROGRAMACION"/>
    <x v="0"/>
    <x v="2"/>
    <x v="0"/>
    <x v="5"/>
    <s v="Rosario Margarita Vergara Jimenez SAC CF"/>
    <m/>
    <x v="0"/>
    <x v="0"/>
    <x v="0"/>
    <x v="7"/>
  </r>
  <r>
    <x v="864"/>
    <x v="0"/>
    <s v="TGM5129"/>
    <s v="SOLICITA ASIGNAR SEGUNDO TITULAR A SU CONTRATO"/>
    <x v="0"/>
    <x v="0"/>
    <x v="0"/>
    <x v="3"/>
    <s v="Rosario Margarita Vergara Jimenez"/>
    <m/>
    <x v="0"/>
    <x v="0"/>
    <x v="0"/>
    <x v="7"/>
  </r>
  <r>
    <x v="865"/>
    <x v="3"/>
    <s v="TGM5130"/>
    <s v="ENTREGA DE CONTRATO"/>
    <x v="0"/>
    <x v="0"/>
    <x v="0"/>
    <x v="3"/>
    <s v="Maria Betania Araujo Gomez - Cusco I SAC"/>
    <m/>
    <x v="0"/>
    <x v="0"/>
    <x v="0"/>
    <x v="7"/>
  </r>
  <r>
    <x v="866"/>
    <x v="3"/>
    <s v="TGM5131"/>
    <s v="ENTREGA DE CONTRATO"/>
    <x v="0"/>
    <x v="0"/>
    <x v="0"/>
    <x v="3"/>
    <s v="Maria Betania Araujo Gomez - Cusco I SAC"/>
    <m/>
    <x v="0"/>
    <x v="0"/>
    <x v="0"/>
    <x v="7"/>
  </r>
  <r>
    <x v="867"/>
    <x v="1"/>
    <s v="TGM5132"/>
    <s v="CONSULTA SOBRE LUGARES DE PAGO"/>
    <x v="0"/>
    <x v="0"/>
    <x v="0"/>
    <x v="5"/>
    <s v="Rosario Margarita Vergara Jimenez SAC CF"/>
    <m/>
    <x v="0"/>
    <x v="0"/>
    <x v="0"/>
    <x v="7"/>
  </r>
  <r>
    <x v="868"/>
    <x v="1"/>
    <s v="TGM5133"/>
    <s v="CONSULTA SOBRE ADELANTO DE CUOTAS"/>
    <x v="0"/>
    <x v="0"/>
    <x v="0"/>
    <x v="5"/>
    <s v="Rosario Margarita Vergara Jimenez SAC CF"/>
    <m/>
    <x v="0"/>
    <x v="0"/>
    <x v="0"/>
    <x v="7"/>
  </r>
  <r>
    <x v="869"/>
    <x v="1"/>
    <s v="TGM5134"/>
    <s v="INCOMODIDAD POR CARTA DE INFOCORP Y LLAMADAS TELEFONICAS"/>
    <x v="0"/>
    <x v="1"/>
    <x v="0"/>
    <x v="5"/>
    <s v="Rosario Margarita Vergara Jimenez SAC CF"/>
    <m/>
    <x v="0"/>
    <x v="0"/>
    <x v="0"/>
    <x v="7"/>
  </r>
  <r>
    <x v="870"/>
    <x v="1"/>
    <s v="TGM5135"/>
    <s v="INFORMACION SOBRE PRECIOS DE SEPULTURA"/>
    <x v="0"/>
    <x v="2"/>
    <x v="0"/>
    <x v="8"/>
    <s v="Rosario Margarita Vergara Jimenez SAC CF"/>
    <m/>
    <x v="0"/>
    <x v="0"/>
    <x v="0"/>
    <x v="7"/>
  </r>
  <r>
    <x v="871"/>
    <x v="0"/>
    <s v="TGM5136"/>
    <s v="INFORMACION SOBRE PRECIOS DE SEPULTURA"/>
    <x v="0"/>
    <x v="2"/>
    <x v="0"/>
    <x v="33"/>
    <s v="Rosario Margarita Vergara Jimenez"/>
    <m/>
    <x v="0"/>
    <x v="0"/>
    <x v="0"/>
    <x v="7"/>
  </r>
  <r>
    <x v="872"/>
    <x v="4"/>
    <s v="TGM5137"/>
    <s v="ENTREGA DE CONTRATO"/>
    <x v="0"/>
    <x v="0"/>
    <x v="0"/>
    <x v="3"/>
    <s v="Maria Betania Araujo Gomez - Cusco II SAC"/>
    <m/>
    <x v="0"/>
    <x v="0"/>
    <x v="0"/>
    <x v="7"/>
  </r>
  <r>
    <x v="873"/>
    <x v="4"/>
    <s v="TGM5138"/>
    <s v="ENTREGA DE CONTRATO"/>
    <x v="0"/>
    <x v="0"/>
    <x v="0"/>
    <x v="3"/>
    <s v="Maria Betania Araujo Gomez - Cusco II SAC"/>
    <m/>
    <x v="0"/>
    <x v="0"/>
    <x v="0"/>
    <x v="7"/>
  </r>
  <r>
    <x v="874"/>
    <x v="0"/>
    <s v="TGM5139"/>
    <s v="DATOS DE LAPIDA ERRADA"/>
    <x v="0"/>
    <x v="1"/>
    <x v="0"/>
    <x v="18"/>
    <s v="Liz Lidiana Huaman Rojas"/>
    <m/>
    <x v="0"/>
    <x v="0"/>
    <x v="0"/>
    <x v="7"/>
  </r>
  <r>
    <x v="875"/>
    <x v="0"/>
    <s v="TGM5140"/>
    <s v="ESTADO DE CUENTA"/>
    <x v="0"/>
    <x v="2"/>
    <x v="0"/>
    <x v="5"/>
    <s v="Liz Lidiana Huaman Rojas"/>
    <m/>
    <x v="0"/>
    <x v="0"/>
    <x v="0"/>
    <x v="7"/>
  </r>
  <r>
    <x v="876"/>
    <x v="0"/>
    <s v="TGM5141"/>
    <s v="CONSULTA DE COLOCACION DE LAPIDA"/>
    <x v="0"/>
    <x v="2"/>
    <x v="0"/>
    <x v="13"/>
    <s v="Liz Lidiana Huaman Rojas"/>
    <m/>
    <x v="0"/>
    <x v="0"/>
    <x v="0"/>
    <x v="7"/>
  </r>
  <r>
    <x v="877"/>
    <x v="0"/>
    <s v="TGM5142"/>
    <s v="ACTUALIZACI&amp;OACUTE;N DE DATOS"/>
    <x v="0"/>
    <x v="0"/>
    <x v="0"/>
    <x v="30"/>
    <s v="Liz Lidiana Huaman Rojas"/>
    <m/>
    <x v="0"/>
    <x v="0"/>
    <x v="0"/>
    <x v="7"/>
  </r>
  <r>
    <x v="878"/>
    <x v="0"/>
    <s v="TGM5143"/>
    <s v="FORMA DE PAGO EN AGENTE"/>
    <x v="0"/>
    <x v="0"/>
    <x v="0"/>
    <x v="5"/>
    <s v="Rosario Margarita Vergara Jimenez"/>
    <m/>
    <x v="0"/>
    <x v="0"/>
    <x v="0"/>
    <x v="7"/>
  </r>
  <r>
    <x v="879"/>
    <x v="0"/>
    <s v="TGM5144"/>
    <s v="CONSULTA SOBRE COLOCACION DE LAPIDA"/>
    <x v="0"/>
    <x v="2"/>
    <x v="0"/>
    <x v="13"/>
    <s v="Rosario Margarita Vergara Jimenez"/>
    <m/>
    <x v="0"/>
    <x v="0"/>
    <x v="0"/>
    <x v="7"/>
  </r>
  <r>
    <x v="880"/>
    <x v="0"/>
    <s v="TGM5145"/>
    <s v="SOLICITA RETIRO DE FLOREROS"/>
    <x v="0"/>
    <x v="2"/>
    <x v="0"/>
    <x v="34"/>
    <s v="Liz Lidiana Huaman Rojas"/>
    <m/>
    <x v="0"/>
    <x v="0"/>
    <x v="0"/>
    <x v="7"/>
  </r>
  <r>
    <x v="881"/>
    <x v="0"/>
    <s v="TGM5146"/>
    <s v="REPROGRAMACION DE CRONOGRAMA DE PAGOS"/>
    <x v="0"/>
    <x v="0"/>
    <x v="0"/>
    <x v="10"/>
    <s v="Rosario Margarita Vergara Jimenez"/>
    <m/>
    <x v="0"/>
    <x v="0"/>
    <x v="0"/>
    <x v="7"/>
  </r>
  <r>
    <x v="882"/>
    <x v="0"/>
    <s v="TGM5147"/>
    <s v="INFORMACION DE VISITAS A CAMPOSANTO"/>
    <x v="0"/>
    <x v="2"/>
    <x v="0"/>
    <x v="23"/>
    <s v="Liz Lidiana Huaman Rojas"/>
    <m/>
    <x v="0"/>
    <x v="0"/>
    <x v="0"/>
    <x v="7"/>
  </r>
  <r>
    <x v="883"/>
    <x v="4"/>
    <s v="TGM5148"/>
    <s v="ENTREGA DE CONTRATO"/>
    <x v="0"/>
    <x v="0"/>
    <x v="0"/>
    <x v="3"/>
    <s v="Maria Betania Araujo Gomez - Cusco II SAC"/>
    <m/>
    <x v="0"/>
    <x v="0"/>
    <x v="0"/>
    <x v="7"/>
  </r>
  <r>
    <x v="884"/>
    <x v="3"/>
    <s v="TGM5149"/>
    <s v="ENTREGA DE CONTRATO"/>
    <x v="0"/>
    <x v="0"/>
    <x v="0"/>
    <x v="3"/>
    <s v="Maria Betania Araujo Gomez - Cusco I SAC"/>
    <m/>
    <x v="0"/>
    <x v="0"/>
    <x v="0"/>
    <x v="7"/>
  </r>
  <r>
    <x v="885"/>
    <x v="1"/>
    <s v="TGM5150"/>
    <s v="IMPRESION DE ESTADO DE CUENTA"/>
    <x v="0"/>
    <x v="0"/>
    <x v="0"/>
    <x v="5"/>
    <s v="Rosario Margarita Vergara Jimenez SAC CF"/>
    <m/>
    <x v="0"/>
    <x v="0"/>
    <x v="0"/>
    <x v="7"/>
  </r>
  <r>
    <x v="886"/>
    <x v="0"/>
    <s v="TGM5151"/>
    <s v="CONSULTA DE PAGO DE FOMA"/>
    <x v="0"/>
    <x v="2"/>
    <x v="0"/>
    <x v="5"/>
    <s v="Rosario Margarita Vergara Jimenez"/>
    <m/>
    <x v="0"/>
    <x v="0"/>
    <x v="0"/>
    <x v="7"/>
  </r>
  <r>
    <x v="887"/>
    <x v="0"/>
    <s v="TGM5152"/>
    <s v="CONSULTA SOBRE SERVICIOS"/>
    <x v="0"/>
    <x v="2"/>
    <x v="0"/>
    <x v="29"/>
    <s v="Rosario Margarita Vergara Jimenez"/>
    <m/>
    <x v="0"/>
    <x v="0"/>
    <x v="0"/>
    <x v="7"/>
  </r>
  <r>
    <x v="888"/>
    <x v="0"/>
    <s v="TGM5153"/>
    <s v="CONSULTA SOBRE MONTO DE PAGO"/>
    <x v="0"/>
    <x v="2"/>
    <x v="0"/>
    <x v="5"/>
    <s v="Rosario Margarita Vergara Jimenez"/>
    <m/>
    <x v="0"/>
    <x v="0"/>
    <x v="0"/>
    <x v="7"/>
  </r>
  <r>
    <x v="889"/>
    <x v="0"/>
    <s v="TGM5154"/>
    <s v="SOLICITUD DE CAMBIO DE FECHA DE PAGO"/>
    <x v="0"/>
    <x v="0"/>
    <x v="0"/>
    <x v="5"/>
    <s v="Rosario Margarita Vergara Jimenez"/>
    <m/>
    <x v="0"/>
    <x v="0"/>
    <x v="0"/>
    <x v="7"/>
  </r>
  <r>
    <x v="890"/>
    <x v="0"/>
    <s v="TGM5155"/>
    <s v="USO DE ESPACIO"/>
    <x v="0"/>
    <x v="0"/>
    <x v="0"/>
    <x v="8"/>
    <s v="Liz Lidiana Huaman Rojas"/>
    <m/>
    <x v="0"/>
    <x v="0"/>
    <x v="0"/>
    <x v="7"/>
  </r>
  <r>
    <x v="891"/>
    <x v="0"/>
    <s v="TGM5156"/>
    <s v="CONSULTA DE COLOCACION DE LAPIDA"/>
    <x v="0"/>
    <x v="2"/>
    <x v="0"/>
    <x v="13"/>
    <s v="Liz Lidiana Huaman Rojas"/>
    <m/>
    <x v="0"/>
    <x v="0"/>
    <x v="0"/>
    <x v="7"/>
  </r>
  <r>
    <x v="892"/>
    <x v="0"/>
    <s v="TGM5157"/>
    <s v="COPIA CARATULA DE CONTRATO"/>
    <x v="0"/>
    <x v="0"/>
    <x v="0"/>
    <x v="3"/>
    <s v="Liz Lidiana Huaman Rojas"/>
    <m/>
    <x v="0"/>
    <x v="0"/>
    <x v="0"/>
    <x v="7"/>
  </r>
  <r>
    <x v="893"/>
    <x v="0"/>
    <s v="TGM5158"/>
    <s v="ESTADO DE CUENTA"/>
    <x v="0"/>
    <x v="0"/>
    <x v="0"/>
    <x v="5"/>
    <s v="Liz Lidiana Huaman Rojas"/>
    <m/>
    <x v="0"/>
    <x v="0"/>
    <x v="0"/>
    <x v="7"/>
  </r>
  <r>
    <x v="894"/>
    <x v="0"/>
    <s v="TGM5159"/>
    <s v="MISA VIRTUAL"/>
    <x v="0"/>
    <x v="2"/>
    <x v="2"/>
    <x v="29"/>
    <s v="Liz Lidiana Huaman Rojas"/>
    <m/>
    <x v="0"/>
    <x v="0"/>
    <x v="0"/>
    <x v="7"/>
  </r>
  <r>
    <x v="895"/>
    <x v="0"/>
    <s v="TGM5160"/>
    <s v="USO DE ESPACIO"/>
    <x v="0"/>
    <x v="0"/>
    <x v="0"/>
    <x v="8"/>
    <s v="Liz Lidiana Huaman Rojas"/>
    <m/>
    <x v="0"/>
    <x v="0"/>
    <x v="0"/>
    <x v="7"/>
  </r>
  <r>
    <x v="896"/>
    <x v="0"/>
    <s v="TGM5161"/>
    <s v="REGULARIZACION DE ACTA DE DEFUNCION"/>
    <x v="0"/>
    <x v="0"/>
    <x v="0"/>
    <x v="3"/>
    <s v="Liz Lidiana Huaman Rojas"/>
    <m/>
    <x v="0"/>
    <x v="0"/>
    <x v="0"/>
    <x v="7"/>
  </r>
  <r>
    <x v="897"/>
    <x v="0"/>
    <s v="TGM5162"/>
    <s v="REGULARIZACION DE ACTA DE DEFUNCION"/>
    <x v="0"/>
    <x v="0"/>
    <x v="0"/>
    <x v="6"/>
    <s v="Liz Lidiana Huaman Rojas"/>
    <m/>
    <x v="0"/>
    <x v="0"/>
    <x v="0"/>
    <x v="7"/>
  </r>
  <r>
    <x v="898"/>
    <x v="0"/>
    <s v="TGM5163"/>
    <s v="REGULARIZACION DE ACTA DE DEFUNCION"/>
    <x v="0"/>
    <x v="0"/>
    <x v="0"/>
    <x v="3"/>
    <s v="Liz Lidiana Huaman Rojas"/>
    <m/>
    <x v="0"/>
    <x v="0"/>
    <x v="0"/>
    <x v="7"/>
  </r>
  <r>
    <x v="899"/>
    <x v="0"/>
    <s v="TGM5164"/>
    <s v="CONFECCION LAPIDA GRANITO NEGRO"/>
    <x v="0"/>
    <x v="0"/>
    <x v="0"/>
    <x v="9"/>
    <s v="Oscar San Martin Castillo"/>
    <m/>
    <x v="0"/>
    <x v="0"/>
    <x v="0"/>
    <x v="7"/>
  </r>
  <r>
    <x v="900"/>
    <x v="0"/>
    <s v="TGM5165"/>
    <s v="CONFECCION DE LAPIDA EN CARRARA"/>
    <x v="0"/>
    <x v="0"/>
    <x v="2"/>
    <x v="9"/>
    <s v="Oscar San Martin Castillo"/>
    <m/>
    <x v="0"/>
    <x v="0"/>
    <x v="0"/>
    <x v="7"/>
  </r>
  <r>
    <x v="901"/>
    <x v="0"/>
    <s v="TGM5166"/>
    <s v="RECEPCI&amp;OACUTE;N DE ACTA"/>
    <x v="0"/>
    <x v="0"/>
    <x v="0"/>
    <x v="6"/>
    <s v="Lizmary Carolina Piñero Fermin"/>
    <m/>
    <x v="0"/>
    <x v="0"/>
    <x v="0"/>
    <x v="7"/>
  </r>
  <r>
    <x v="902"/>
    <x v="0"/>
    <s v="TGM5167"/>
    <s v="ENTREGA DE CONTRATO"/>
    <x v="0"/>
    <x v="0"/>
    <x v="0"/>
    <x v="3"/>
    <s v="Lizmary Carolina Piñero Fermin"/>
    <m/>
    <x v="0"/>
    <x v="0"/>
    <x v="0"/>
    <x v="7"/>
  </r>
  <r>
    <x v="903"/>
    <x v="0"/>
    <s v="TGM5168"/>
    <s v="CERTIFICADO DE USO"/>
    <x v="0"/>
    <x v="0"/>
    <x v="0"/>
    <x v="0"/>
    <s v="Rosario Margarita Vergara Jimenez"/>
    <m/>
    <x v="0"/>
    <x v="0"/>
    <x v="0"/>
    <x v="7"/>
  </r>
  <r>
    <x v="904"/>
    <x v="2"/>
    <s v="TGM5169"/>
    <s v="CONSULTA ENTREGA DE CONTRATO 200872"/>
    <x v="0"/>
    <x v="2"/>
    <x v="0"/>
    <x v="3"/>
    <s v="Melissa Jhuliana Hipolito Guerrero"/>
    <m/>
    <x v="0"/>
    <x v="0"/>
    <x v="0"/>
    <x v="7"/>
  </r>
  <r>
    <x v="905"/>
    <x v="3"/>
    <s v="TGM5170"/>
    <s v="CERTIFICADO DE USO"/>
    <x v="0"/>
    <x v="0"/>
    <x v="0"/>
    <x v="0"/>
    <s v="Maria Betania Araujo Gomez - Cusco I SAC"/>
    <m/>
    <x v="0"/>
    <x v="0"/>
    <x v="0"/>
    <x v="7"/>
  </r>
  <r>
    <x v="906"/>
    <x v="2"/>
    <s v="TGM5171"/>
    <s v="CONSULTA INGRESO AL PARQUE 200262"/>
    <x v="0"/>
    <x v="2"/>
    <x v="2"/>
    <x v="23"/>
    <s v="Melissa Jhuliana Hipolito Guerrero"/>
    <m/>
    <x v="0"/>
    <x v="0"/>
    <x v="0"/>
    <x v="7"/>
  </r>
  <r>
    <x v="907"/>
    <x v="1"/>
    <s v="TGM5172"/>
    <s v="CONSULTA SOBRE MONTO DE PAGO"/>
    <x v="0"/>
    <x v="2"/>
    <x v="0"/>
    <x v="5"/>
    <s v="Rosario Margarita Vergara Jimenez SAC CF"/>
    <m/>
    <x v="0"/>
    <x v="0"/>
    <x v="0"/>
    <x v="7"/>
  </r>
  <r>
    <x v="908"/>
    <x v="3"/>
    <s v="TGM5173"/>
    <s v="COPIA DE SU CONTRATO"/>
    <x v="0"/>
    <x v="0"/>
    <x v="0"/>
    <x v="3"/>
    <s v="Maria Betania Araujo Gomez - Cusco I SAC"/>
    <m/>
    <x v="0"/>
    <x v="0"/>
    <x v="0"/>
    <x v="7"/>
  </r>
  <r>
    <x v="909"/>
    <x v="0"/>
    <s v="TGM5174"/>
    <s v="SERVICIO DE FLORISTERIA"/>
    <x v="0"/>
    <x v="0"/>
    <x v="0"/>
    <x v="22"/>
    <s v="Liz Lidiana Huaman Rojas"/>
    <m/>
    <x v="0"/>
    <x v="0"/>
    <x v="0"/>
    <x v="7"/>
  </r>
  <r>
    <x v="910"/>
    <x v="0"/>
    <s v="TGM5175"/>
    <s v="RECLAMO NRO 10 BOLETAS DE VENTA ENTREGADAS"/>
    <x v="0"/>
    <x v="1"/>
    <x v="2"/>
    <x v="19"/>
    <s v="Deisy Huaman Lara"/>
    <m/>
    <x v="1"/>
    <x v="0"/>
    <x v="0"/>
    <x v="7"/>
  </r>
  <r>
    <x v="911"/>
    <x v="0"/>
    <s v="TGM5176"/>
    <s v="RECEPCI&amp;OACUTE;N DE ACTA"/>
    <x v="0"/>
    <x v="0"/>
    <x v="0"/>
    <x v="6"/>
    <s v="Lizmary Carolina Piñero Fermin"/>
    <m/>
    <x v="0"/>
    <x v="0"/>
    <x v="0"/>
    <x v="7"/>
  </r>
  <r>
    <x v="912"/>
    <x v="0"/>
    <s v="TGM5177"/>
    <s v="CONSTANCIA DE PROFANACI&amp;OACUTE;N DE TUMBA"/>
    <x v="0"/>
    <x v="0"/>
    <x v="0"/>
    <x v="14"/>
    <s v="Oscar San Martin Castillo"/>
    <m/>
    <x v="0"/>
    <x v="0"/>
    <x v="0"/>
    <x v="7"/>
  </r>
  <r>
    <x v="913"/>
    <x v="0"/>
    <s v="TGM5178"/>
    <s v="ENTREGA DE CONTRATO"/>
    <x v="0"/>
    <x v="0"/>
    <x v="0"/>
    <x v="3"/>
    <s v="Lizmary Carolina Piñero Fermin"/>
    <m/>
    <x v="0"/>
    <x v="0"/>
    <x v="0"/>
    <x v="7"/>
  </r>
  <r>
    <x v="914"/>
    <x v="1"/>
    <s v="TGM5179"/>
    <s v="ELABORACIÓN DE CONTRATO NUEVO"/>
    <x v="0"/>
    <x v="0"/>
    <x v="0"/>
    <x v="3"/>
    <s v="Rosario Margarita Vergara Jimenez SAC CF"/>
    <m/>
    <x v="0"/>
    <x v="0"/>
    <x v="0"/>
    <x v="7"/>
  </r>
  <r>
    <x v="915"/>
    <x v="0"/>
    <s v="TGM5180"/>
    <s v="RESPONSO VIRTUAL"/>
    <x v="0"/>
    <x v="0"/>
    <x v="0"/>
    <x v="29"/>
    <s v="Rosario Margarita Vergara Jimenez"/>
    <m/>
    <x v="0"/>
    <x v="0"/>
    <x v="0"/>
    <x v="7"/>
  </r>
  <r>
    <x v="916"/>
    <x v="0"/>
    <s v="TGM5181"/>
    <s v="AISGNACION DE SEGUNDO TITULAR"/>
    <x v="0"/>
    <x v="0"/>
    <x v="0"/>
    <x v="3"/>
    <s v="Rosario Margarita Vergara Jimenez"/>
    <m/>
    <x v="0"/>
    <x v="0"/>
    <x v="0"/>
    <x v="7"/>
  </r>
  <r>
    <x v="917"/>
    <x v="1"/>
    <s v="TGM5182"/>
    <s v="INFORMACION SOBRE ENTREGA DE ACTA"/>
    <x v="0"/>
    <x v="2"/>
    <x v="0"/>
    <x v="3"/>
    <s v="Rosario Margarita Vergara Jimenez SAC CF"/>
    <m/>
    <x v="0"/>
    <x v="0"/>
    <x v="0"/>
    <x v="7"/>
  </r>
  <r>
    <x v="918"/>
    <x v="1"/>
    <s v="TGM5183"/>
    <s v="CONSULTA SOBRE MONTO DE PAGO"/>
    <x v="0"/>
    <x v="2"/>
    <x v="0"/>
    <x v="5"/>
    <s v="Rosario Margarita Vergara Jimenez SAC CF"/>
    <m/>
    <x v="0"/>
    <x v="0"/>
    <x v="0"/>
    <x v="7"/>
  </r>
  <r>
    <x v="919"/>
    <x v="1"/>
    <s v="TGM5184"/>
    <s v="IMPRESION DE ESTADO DE CUENTA"/>
    <x v="0"/>
    <x v="0"/>
    <x v="0"/>
    <x v="5"/>
    <s v="Rosario Margarita Vergara Jimenez SAC CF"/>
    <m/>
    <x v="0"/>
    <x v="0"/>
    <x v="0"/>
    <x v="7"/>
  </r>
  <r>
    <x v="920"/>
    <x v="0"/>
    <s v="TGM5185"/>
    <s v="SOLICITA INFORMACION DE COMO REALIZAR FECHA DE CAMBIO DE PAGO DE CUOTA"/>
    <x v="0"/>
    <x v="2"/>
    <x v="0"/>
    <x v="5"/>
    <s v="Rosario Margarita Vergara Jimenez"/>
    <m/>
    <x v="0"/>
    <x v="0"/>
    <x v="0"/>
    <x v="7"/>
  </r>
  <r>
    <x v="921"/>
    <x v="0"/>
    <s v="TGM5186"/>
    <s v="INFORMACION DE USO DE ESPACIO"/>
    <x v="0"/>
    <x v="2"/>
    <x v="0"/>
    <x v="8"/>
    <s v="Rosario Margarita Vergara Jimenez"/>
    <m/>
    <x v="0"/>
    <x v="0"/>
    <x v="0"/>
    <x v="7"/>
  </r>
  <r>
    <x v="922"/>
    <x v="0"/>
    <s v="TGM5187"/>
    <s v="SOLICITA COPIA DE BOLETA"/>
    <x v="0"/>
    <x v="0"/>
    <x v="0"/>
    <x v="19"/>
    <s v="Rosario Margarita Vergara Jimenez"/>
    <m/>
    <x v="0"/>
    <x v="0"/>
    <x v="0"/>
    <x v="7"/>
  </r>
  <r>
    <x v="923"/>
    <x v="1"/>
    <s v="TGM5188"/>
    <s v="RECLAMO NRO 08 - MORA"/>
    <x v="0"/>
    <x v="1"/>
    <x v="2"/>
    <x v="5"/>
    <s v="Liz Lidiana Huaman Rojas SAC CF"/>
    <m/>
    <x v="1"/>
    <x v="0"/>
    <x v="0"/>
    <x v="7"/>
  </r>
  <r>
    <x v="924"/>
    <x v="2"/>
    <s v="TGM5189"/>
    <s v="SOLICITA COMPROBANTE DE PAGO 200608"/>
    <x v="0"/>
    <x v="0"/>
    <x v="0"/>
    <x v="19"/>
    <s v="Melissa Jhuliana Hipolito Guerrero"/>
    <m/>
    <x v="0"/>
    <x v="0"/>
    <x v="0"/>
    <x v="7"/>
  </r>
  <r>
    <x v="925"/>
    <x v="0"/>
    <s v="TGM5190"/>
    <s v="UBICACI&amp;OACUTE;N DE ESPACIO"/>
    <x v="0"/>
    <x v="0"/>
    <x v="0"/>
    <x v="0"/>
    <s v="Lizmary Carolina Piñero Fermin"/>
    <m/>
    <x v="0"/>
    <x v="0"/>
    <x v="0"/>
    <x v="7"/>
  </r>
  <r>
    <x v="926"/>
    <x v="2"/>
    <s v="TGM5191"/>
    <s v="SOLICITA CONTRATO 200872"/>
    <x v="0"/>
    <x v="2"/>
    <x v="0"/>
    <x v="3"/>
    <s v="Melissa Jhuliana Hipolito Guerrero"/>
    <m/>
    <x v="0"/>
    <x v="0"/>
    <x v="0"/>
    <x v="7"/>
  </r>
  <r>
    <x v="927"/>
    <x v="0"/>
    <s v="TGM5192"/>
    <s v="UBICACI&amp;OACUTE;N DE ESPACIO"/>
    <x v="0"/>
    <x v="0"/>
    <x v="0"/>
    <x v="0"/>
    <s v="Lizmary Carolina Piñero Fermin"/>
    <m/>
    <x v="0"/>
    <x v="0"/>
    <x v="0"/>
    <x v="7"/>
  </r>
  <r>
    <x v="928"/>
    <x v="0"/>
    <s v="TGM5193"/>
    <s v="UBICACI&amp;OACUTE;N DE ESPACIO"/>
    <x v="0"/>
    <x v="0"/>
    <x v="0"/>
    <x v="0"/>
    <s v="Lizmary Carolina Piñero Fermin"/>
    <m/>
    <x v="0"/>
    <x v="0"/>
    <x v="0"/>
    <x v="7"/>
  </r>
  <r>
    <x v="929"/>
    <x v="0"/>
    <s v="TGM5194"/>
    <s v="UBICACI&amp;OACUTE;N DE ESPACIO"/>
    <x v="0"/>
    <x v="0"/>
    <x v="0"/>
    <x v="0"/>
    <s v="Lizmary Carolina Piñero Fermin"/>
    <m/>
    <x v="0"/>
    <x v="0"/>
    <x v="0"/>
    <x v="7"/>
  </r>
  <r>
    <x v="930"/>
    <x v="0"/>
    <s v="TGM5195"/>
    <s v="UBICACI&amp;OACUTE;N DE ESPACIO"/>
    <x v="0"/>
    <x v="0"/>
    <x v="0"/>
    <x v="0"/>
    <s v="Lizmary Carolina Piñero Fermin"/>
    <m/>
    <x v="0"/>
    <x v="0"/>
    <x v="0"/>
    <x v="7"/>
  </r>
  <r>
    <x v="931"/>
    <x v="0"/>
    <s v="TGM5196"/>
    <s v="RESPONSO VIRTUAL"/>
    <x v="0"/>
    <x v="0"/>
    <x v="0"/>
    <x v="29"/>
    <s v="Liz Lidiana Huaman Rojas"/>
    <m/>
    <x v="0"/>
    <x v="0"/>
    <x v="0"/>
    <x v="7"/>
  </r>
  <r>
    <x v="932"/>
    <x v="0"/>
    <s v="TGM5197"/>
    <s v="UBICACI&amp;OACUTE;N DE ESPACIO"/>
    <x v="0"/>
    <x v="0"/>
    <x v="0"/>
    <x v="0"/>
    <s v="Lizmary Carolina Piñero Fermin"/>
    <m/>
    <x v="0"/>
    <x v="0"/>
    <x v="0"/>
    <x v="7"/>
  </r>
  <r>
    <x v="933"/>
    <x v="0"/>
    <s v="TGM5198"/>
    <s v="ESTADO DE CUENTA"/>
    <x v="0"/>
    <x v="0"/>
    <x v="0"/>
    <x v="5"/>
    <s v="Liz Lidiana Huaman Rojas"/>
    <m/>
    <x v="0"/>
    <x v="0"/>
    <x v="0"/>
    <x v="7"/>
  </r>
  <r>
    <x v="934"/>
    <x v="0"/>
    <s v="TGM5199"/>
    <s v="ENTREGA DE CONTRATO"/>
    <x v="0"/>
    <x v="0"/>
    <x v="0"/>
    <x v="3"/>
    <s v="Lizmary Carolina Piñero Fermin"/>
    <m/>
    <x v="0"/>
    <x v="0"/>
    <x v="0"/>
    <x v="7"/>
  </r>
  <r>
    <x v="935"/>
    <x v="0"/>
    <s v="TGM5200"/>
    <s v="RECEPCI&amp;OACUTE;N DE ACTA"/>
    <x v="0"/>
    <x v="0"/>
    <x v="0"/>
    <x v="6"/>
    <s v="Lizmary Carolina Piñero Fermin"/>
    <m/>
    <x v="0"/>
    <x v="0"/>
    <x v="0"/>
    <x v="7"/>
  </r>
  <r>
    <x v="936"/>
    <x v="0"/>
    <s v="TGM5201"/>
    <s v="USO DE ESPACIO"/>
    <x v="0"/>
    <x v="0"/>
    <x v="0"/>
    <x v="8"/>
    <s v="Liz Lidiana Huaman Rojas"/>
    <m/>
    <x v="0"/>
    <x v="0"/>
    <x v="0"/>
    <x v="7"/>
  </r>
  <r>
    <x v="937"/>
    <x v="0"/>
    <s v="TGM5202"/>
    <s v="ESTADO DE CUENTA"/>
    <x v="0"/>
    <x v="0"/>
    <x v="2"/>
    <x v="5"/>
    <s v="Lizmary Carolina Piñero Fermin"/>
    <m/>
    <x v="0"/>
    <x v="0"/>
    <x v="0"/>
    <x v="7"/>
  </r>
  <r>
    <x v="938"/>
    <x v="0"/>
    <s v="TGM5203"/>
    <s v="REGULARIZACION DE ACTA DE DEFUNCION"/>
    <x v="0"/>
    <x v="2"/>
    <x v="0"/>
    <x v="6"/>
    <s v="Liz Lidiana Huaman Rojas"/>
    <m/>
    <x v="0"/>
    <x v="0"/>
    <x v="0"/>
    <x v="7"/>
  </r>
  <r>
    <x v="939"/>
    <x v="0"/>
    <s v="TGM5204"/>
    <s v="IIMPRESIÓN DE ESTADO DE CUENTA"/>
    <x v="0"/>
    <x v="0"/>
    <x v="0"/>
    <x v="5"/>
    <s v="Rosario Margarita Vergara Jimenez"/>
    <m/>
    <x v="0"/>
    <x v="0"/>
    <x v="0"/>
    <x v="7"/>
  </r>
  <r>
    <x v="940"/>
    <x v="0"/>
    <s v="TGM5205"/>
    <s v="INFORMACION SOBRE USO DE ESPACIO"/>
    <x v="0"/>
    <x v="2"/>
    <x v="0"/>
    <x v="8"/>
    <s v="Rosario Margarita Vergara Jimenez"/>
    <m/>
    <x v="0"/>
    <x v="0"/>
    <x v="0"/>
    <x v="7"/>
  </r>
  <r>
    <x v="941"/>
    <x v="1"/>
    <s v="TGM5206"/>
    <s v="IMPRESIÓN DE ESTADO DE CUENTA"/>
    <x v="0"/>
    <x v="0"/>
    <x v="0"/>
    <x v="5"/>
    <s v="Rosario Margarita Vergara Jimenez SAC CF"/>
    <m/>
    <x v="0"/>
    <x v="0"/>
    <x v="0"/>
    <x v="7"/>
  </r>
  <r>
    <x v="942"/>
    <x v="1"/>
    <s v="TGM5207"/>
    <s v="CRONOGRAMA ERRADO"/>
    <x v="0"/>
    <x v="1"/>
    <x v="5"/>
    <x v="5"/>
    <s v="Rosario Margarita Vergara Jimenez SAC CF"/>
    <m/>
    <x v="0"/>
    <x v="0"/>
    <x v="0"/>
    <x v="7"/>
  </r>
  <r>
    <x v="943"/>
    <x v="0"/>
    <s v="TGM5208"/>
    <s v="ESTADO DE CUENTA"/>
    <x v="0"/>
    <x v="0"/>
    <x v="0"/>
    <x v="5"/>
    <s v="Rosario Margarita Vergara Jimenez"/>
    <m/>
    <x v="0"/>
    <x v="0"/>
    <x v="0"/>
    <x v="7"/>
  </r>
  <r>
    <x v="944"/>
    <x v="0"/>
    <s v="TGM5209"/>
    <s v="PAGO EN EFECTIVO"/>
    <x v="0"/>
    <x v="0"/>
    <x v="0"/>
    <x v="5"/>
    <s v="Rosario Margarita Vergara Jimenez"/>
    <m/>
    <x v="0"/>
    <x v="0"/>
    <x v="0"/>
    <x v="7"/>
  </r>
  <r>
    <x v="945"/>
    <x v="0"/>
    <s v="TGM5210"/>
    <s v="MISA VIRTUAL"/>
    <x v="0"/>
    <x v="0"/>
    <x v="0"/>
    <x v="29"/>
    <s v="Rosario Margarita Vergara Jimenez"/>
    <m/>
    <x v="0"/>
    <x v="0"/>
    <x v="0"/>
    <x v="7"/>
  </r>
  <r>
    <x v="946"/>
    <x v="0"/>
    <s v="TGM5211"/>
    <s v="SOLICITUD DE CAMBIO DE FECHA DE PAGO"/>
    <x v="0"/>
    <x v="0"/>
    <x v="2"/>
    <x v="5"/>
    <s v="Rosario Margarita Vergara Jimenez"/>
    <m/>
    <x v="0"/>
    <x v="0"/>
    <x v="0"/>
    <x v="7"/>
  </r>
  <r>
    <x v="947"/>
    <x v="0"/>
    <s v="TGM5212"/>
    <s v="HORARIO DE ATENCION DE CAMPOSANTO"/>
    <x v="0"/>
    <x v="2"/>
    <x v="0"/>
    <x v="8"/>
    <s v="Rosario Margarita Vergara Jimenez"/>
    <m/>
    <x v="0"/>
    <x v="0"/>
    <x v="0"/>
    <x v="7"/>
  </r>
  <r>
    <x v="948"/>
    <x v="0"/>
    <s v="TGM5213"/>
    <s v="CERTIFICADO DE USO"/>
    <x v="0"/>
    <x v="0"/>
    <x v="0"/>
    <x v="0"/>
    <s v="Rosario Margarita Vergara Jimenez"/>
    <m/>
    <x v="0"/>
    <x v="0"/>
    <x v="0"/>
    <x v="7"/>
  </r>
  <r>
    <x v="949"/>
    <x v="2"/>
    <s v="TGM5214"/>
    <s v="CONSULTA ESTADO DE CUENTA ACTUAL 200206"/>
    <x v="0"/>
    <x v="0"/>
    <x v="0"/>
    <x v="5"/>
    <s v="Melissa Jhuliana Hipolito Guerrero"/>
    <m/>
    <x v="0"/>
    <x v="0"/>
    <x v="0"/>
    <x v="7"/>
  </r>
  <r>
    <x v="950"/>
    <x v="2"/>
    <s v="TGM5215"/>
    <s v="CONSULTA TRASLADO EXTERNO 200536"/>
    <x v="0"/>
    <x v="2"/>
    <x v="0"/>
    <x v="7"/>
    <s v="Melissa Jhuliana Hipolito Guerrero"/>
    <m/>
    <x v="0"/>
    <x v="0"/>
    <x v="0"/>
    <x v="7"/>
  </r>
  <r>
    <x v="951"/>
    <x v="0"/>
    <s v="TGM5216"/>
    <s v="USO DE ESPACIO"/>
    <x v="0"/>
    <x v="0"/>
    <x v="0"/>
    <x v="8"/>
    <s v="Liz Lidiana Huaman Rojas"/>
    <m/>
    <x v="0"/>
    <x v="0"/>
    <x v="0"/>
    <x v="7"/>
  </r>
  <r>
    <x v="952"/>
    <x v="0"/>
    <s v="TGM5217"/>
    <s v="REGULARIZACION DE ACTA DE DEFUNCION"/>
    <x v="0"/>
    <x v="0"/>
    <x v="0"/>
    <x v="6"/>
    <s v="Liz Lidiana Huaman Rojas"/>
    <m/>
    <x v="0"/>
    <x v="0"/>
    <x v="0"/>
    <x v="7"/>
  </r>
  <r>
    <x v="953"/>
    <x v="0"/>
    <s v="TGM5218"/>
    <s v="DEVOLUCION DE GARANTIA"/>
    <x v="0"/>
    <x v="0"/>
    <x v="0"/>
    <x v="10"/>
    <s v="Liz Lidiana Huaman Rojas"/>
    <m/>
    <x v="0"/>
    <x v="0"/>
    <x v="0"/>
    <x v="7"/>
  </r>
  <r>
    <x v="954"/>
    <x v="1"/>
    <s v="TGM5219"/>
    <s v="CONSULTA SOBRE ACTA DE DEFUNCION"/>
    <x v="0"/>
    <x v="2"/>
    <x v="0"/>
    <x v="3"/>
    <s v="Rosario Margarita Vergara Jimenez SAC CF"/>
    <m/>
    <x v="0"/>
    <x v="0"/>
    <x v="0"/>
    <x v="7"/>
  </r>
  <r>
    <x v="955"/>
    <x v="1"/>
    <s v="TGM5220"/>
    <s v="ESTADO DE CUENTA"/>
    <x v="0"/>
    <x v="0"/>
    <x v="0"/>
    <x v="5"/>
    <s v="Rosario Margarita Vergara Jimenez SAC CF"/>
    <m/>
    <x v="0"/>
    <x v="0"/>
    <x v="0"/>
    <x v="7"/>
  </r>
  <r>
    <x v="956"/>
    <x v="1"/>
    <s v="TGM5221"/>
    <s v="BOLETA DE PAGO"/>
    <x v="0"/>
    <x v="0"/>
    <x v="0"/>
    <x v="19"/>
    <s v="Rosario Margarita Vergara Jimenez SAC CF"/>
    <m/>
    <x v="0"/>
    <x v="0"/>
    <x v="0"/>
    <x v="7"/>
  </r>
  <r>
    <x v="957"/>
    <x v="1"/>
    <s v="TGM5222"/>
    <s v="ESTADO DE CUENTA"/>
    <x v="0"/>
    <x v="0"/>
    <x v="0"/>
    <x v="5"/>
    <s v="Rosario Margarita Vergara Jimenez SAC CF"/>
    <m/>
    <x v="0"/>
    <x v="0"/>
    <x v="0"/>
    <x v="7"/>
  </r>
  <r>
    <x v="958"/>
    <x v="1"/>
    <s v="TGM5223"/>
    <s v="BOLETA DE PAGO"/>
    <x v="0"/>
    <x v="0"/>
    <x v="0"/>
    <x v="19"/>
    <s v="Rosario Margarita Vergara Jimenez SAC CF"/>
    <m/>
    <x v="0"/>
    <x v="0"/>
    <x v="0"/>
    <x v="7"/>
  </r>
  <r>
    <x v="959"/>
    <x v="3"/>
    <s v="TGM5224"/>
    <s v="CONSTANCIA DE SEPULTURA"/>
    <x v="0"/>
    <x v="0"/>
    <x v="0"/>
    <x v="6"/>
    <s v="Maria Betania Araujo Gomez - Cusco I SAC"/>
    <m/>
    <x v="0"/>
    <x v="0"/>
    <x v="0"/>
    <x v="7"/>
  </r>
  <r>
    <x v="960"/>
    <x v="0"/>
    <s v="TGM5225"/>
    <s v="USO DE ESPACIO"/>
    <x v="0"/>
    <x v="0"/>
    <x v="0"/>
    <x v="8"/>
    <s v="Liz Lidiana Huaman Rojas"/>
    <m/>
    <x v="0"/>
    <x v="0"/>
    <x v="0"/>
    <x v="7"/>
  </r>
  <r>
    <x v="961"/>
    <x v="0"/>
    <s v="TGM5226"/>
    <s v="CONSTANCIA DE ENTIERRO"/>
    <x v="0"/>
    <x v="0"/>
    <x v="0"/>
    <x v="6"/>
    <s v="Liz Lidiana Huaman Rojas"/>
    <m/>
    <x v="0"/>
    <x v="0"/>
    <x v="0"/>
    <x v="7"/>
  </r>
  <r>
    <x v="962"/>
    <x v="0"/>
    <s v="TGM5227"/>
    <s v="DEVOLUCION DE GARANTIA"/>
    <x v="0"/>
    <x v="0"/>
    <x v="0"/>
    <x v="10"/>
    <s v="Liz Lidiana Huaman Rojas"/>
    <m/>
    <x v="0"/>
    <x v="0"/>
    <x v="0"/>
    <x v="7"/>
  </r>
  <r>
    <x v="963"/>
    <x v="2"/>
    <s v="TGM5228"/>
    <s v="SOLICITA ESTADO DE CUENTA ACTUAL 200067"/>
    <x v="0"/>
    <x v="0"/>
    <x v="0"/>
    <x v="5"/>
    <s v="Melissa Jhuliana Hipolito Guerrero"/>
    <m/>
    <x v="0"/>
    <x v="0"/>
    <x v="0"/>
    <x v="7"/>
  </r>
  <r>
    <x v="964"/>
    <x v="2"/>
    <s v="TGM5229"/>
    <s v="CAMBIO DE SEGUNDO TITULAR 200566"/>
    <x v="0"/>
    <x v="2"/>
    <x v="0"/>
    <x v="16"/>
    <s v="Melissa Jhuliana Hipolito Guerrero"/>
    <m/>
    <x v="0"/>
    <x v="0"/>
    <x v="0"/>
    <x v="7"/>
  </r>
  <r>
    <x v="965"/>
    <x v="0"/>
    <s v="TGM5230"/>
    <s v="SERVICIO DE  MISA VIRTUAL"/>
    <x v="0"/>
    <x v="2"/>
    <x v="0"/>
    <x v="29"/>
    <s v="Rosario Margarita Vergara Jimenez"/>
    <m/>
    <x v="0"/>
    <x v="0"/>
    <x v="0"/>
    <x v="7"/>
  </r>
  <r>
    <x v="966"/>
    <x v="0"/>
    <s v="TGM5231"/>
    <s v="SERVICIO DE FLORES"/>
    <x v="0"/>
    <x v="2"/>
    <x v="0"/>
    <x v="21"/>
    <s v="Rosario Margarita Vergara Jimenez"/>
    <m/>
    <x v="0"/>
    <x v="0"/>
    <x v="0"/>
    <x v="7"/>
  </r>
  <r>
    <x v="967"/>
    <x v="2"/>
    <s v="TGM5232"/>
    <s v="SOLICITA ENTREGA DE CONTRATO 200252"/>
    <x v="0"/>
    <x v="2"/>
    <x v="0"/>
    <x v="3"/>
    <s v="Melissa Jhuliana Hipolito Guerrero"/>
    <m/>
    <x v="0"/>
    <x v="0"/>
    <x v="0"/>
    <x v="7"/>
  </r>
  <r>
    <x v="968"/>
    <x v="1"/>
    <s v="TGM5233"/>
    <s v="PAGO POR APP DEL BCP"/>
    <x v="0"/>
    <x v="2"/>
    <x v="0"/>
    <x v="5"/>
    <s v="Rosario Margarita Vergara Jimenez SAC CF"/>
    <m/>
    <x v="0"/>
    <x v="0"/>
    <x v="0"/>
    <x v="7"/>
  </r>
  <r>
    <x v="969"/>
    <x v="1"/>
    <s v="TGM5234"/>
    <s v="PAGO POR APP DEL BCP"/>
    <x v="0"/>
    <x v="2"/>
    <x v="0"/>
    <x v="5"/>
    <s v="Rosario Margarita Vergara Jimenez SAC CF"/>
    <m/>
    <x v="0"/>
    <x v="0"/>
    <x v="0"/>
    <x v="7"/>
  </r>
  <r>
    <x v="970"/>
    <x v="1"/>
    <s v="TGM5235"/>
    <s v="PAGO POR APP DEL BCP"/>
    <x v="0"/>
    <x v="2"/>
    <x v="0"/>
    <x v="5"/>
    <s v="Rosario Margarita Vergara Jimenez SAC CF"/>
    <m/>
    <x v="0"/>
    <x v="0"/>
    <x v="0"/>
    <x v="7"/>
  </r>
  <r>
    <x v="971"/>
    <x v="1"/>
    <s v="TGM5236"/>
    <s v="ESTADO DE CUENTA"/>
    <x v="0"/>
    <x v="0"/>
    <x v="0"/>
    <x v="5"/>
    <s v="Rosario Margarita Vergara Jimenez SAC CF"/>
    <m/>
    <x v="0"/>
    <x v="0"/>
    <x v="0"/>
    <x v="7"/>
  </r>
  <r>
    <x v="972"/>
    <x v="1"/>
    <s v="TGM5237"/>
    <s v="ESTADO DE CUENTA"/>
    <x v="0"/>
    <x v="0"/>
    <x v="0"/>
    <x v="5"/>
    <s v="Rosario Margarita Vergara Jimenez SAC CF"/>
    <m/>
    <x v="0"/>
    <x v="0"/>
    <x v="0"/>
    <x v="7"/>
  </r>
  <r>
    <x v="973"/>
    <x v="1"/>
    <s v="TGM5238"/>
    <s v="UBICACION DE ESPACIO"/>
    <x v="0"/>
    <x v="0"/>
    <x v="0"/>
    <x v="0"/>
    <s v="Rosario Margarita Vergara Jimenez SAC CF"/>
    <m/>
    <x v="0"/>
    <x v="0"/>
    <x v="0"/>
    <x v="7"/>
  </r>
  <r>
    <x v="974"/>
    <x v="1"/>
    <s v="TGM5239"/>
    <s v="REPROGRAMACION DE CRONOGRAMA DE PAGOS"/>
    <x v="0"/>
    <x v="0"/>
    <x v="0"/>
    <x v="10"/>
    <s v="Rosario Margarita Vergara Jimenez SAC CF"/>
    <m/>
    <x v="0"/>
    <x v="0"/>
    <x v="0"/>
    <x v="7"/>
  </r>
  <r>
    <x v="975"/>
    <x v="1"/>
    <s v="TGM5240"/>
    <s v="CONSULTA DE PAGOS"/>
    <x v="0"/>
    <x v="2"/>
    <x v="0"/>
    <x v="5"/>
    <s v="Rosario Margarita Vergara Jimenez SAC CF"/>
    <m/>
    <x v="0"/>
    <x v="0"/>
    <x v="0"/>
    <x v="7"/>
  </r>
  <r>
    <x v="976"/>
    <x v="0"/>
    <s v="TGM5241"/>
    <s v="ESTADO DE CUENTA"/>
    <x v="0"/>
    <x v="0"/>
    <x v="0"/>
    <x v="5"/>
    <s v="Rosario Margarita Vergara Jimenez"/>
    <m/>
    <x v="0"/>
    <x v="0"/>
    <x v="0"/>
    <x v="7"/>
  </r>
  <r>
    <x v="977"/>
    <x v="0"/>
    <s v="TGM5242"/>
    <s v="CERTIFICADO DE USO"/>
    <x v="0"/>
    <x v="0"/>
    <x v="2"/>
    <x v="0"/>
    <s v="Rosario Margarita Vergara Jimenez"/>
    <m/>
    <x v="0"/>
    <x v="0"/>
    <x v="0"/>
    <x v="7"/>
  </r>
  <r>
    <x v="978"/>
    <x v="3"/>
    <s v="TGM5243"/>
    <s v="SOLICITUD DE COMPROBANTE"/>
    <x v="0"/>
    <x v="0"/>
    <x v="0"/>
    <x v="5"/>
    <s v="Beatriz Coromoto Aranguibel Garcia C1 SAC"/>
    <m/>
    <x v="0"/>
    <x v="0"/>
    <x v="0"/>
    <x v="7"/>
  </r>
  <r>
    <x v="979"/>
    <x v="1"/>
    <s v="TGM5244"/>
    <s v="CONSULTA DE DOCUMENTOS"/>
    <x v="0"/>
    <x v="2"/>
    <x v="0"/>
    <x v="3"/>
    <s v="Rosario Margarita Vergara Jimenez SAC CF"/>
    <m/>
    <x v="0"/>
    <x v="0"/>
    <x v="0"/>
    <x v="7"/>
  </r>
  <r>
    <x v="980"/>
    <x v="1"/>
    <s v="TGM5245"/>
    <s v="SERVICIO DE FLORES"/>
    <x v="0"/>
    <x v="2"/>
    <x v="0"/>
    <x v="21"/>
    <s v="Rosario Margarita Vergara Jimenez SAC CF"/>
    <m/>
    <x v="0"/>
    <x v="0"/>
    <x v="0"/>
    <x v="7"/>
  </r>
  <r>
    <x v="981"/>
    <x v="0"/>
    <s v="TGM5246"/>
    <s v="CONSTANCIA DE ENTIERRO"/>
    <x v="0"/>
    <x v="0"/>
    <x v="0"/>
    <x v="6"/>
    <s v="Lizmary Carolina Piñero Fermin"/>
    <m/>
    <x v="0"/>
    <x v="0"/>
    <x v="0"/>
    <x v="7"/>
  </r>
  <r>
    <x v="982"/>
    <x v="1"/>
    <s v="TGM5247"/>
    <s v="SERVICIO DE MISA Y RESPONSO VIRTUAL"/>
    <x v="0"/>
    <x v="2"/>
    <x v="0"/>
    <x v="29"/>
    <s v="Rosario Margarita Vergara Jimenez SAC CF"/>
    <m/>
    <x v="0"/>
    <x v="0"/>
    <x v="0"/>
    <x v="7"/>
  </r>
  <r>
    <x v="983"/>
    <x v="0"/>
    <s v="TGM5248"/>
    <s v="RECLAMO 07"/>
    <x v="0"/>
    <x v="1"/>
    <x v="2"/>
    <x v="10"/>
    <s v="Deisy Huaman Lara"/>
    <m/>
    <x v="1"/>
    <x v="0"/>
    <x v="0"/>
    <x v="7"/>
  </r>
  <r>
    <x v="984"/>
    <x v="2"/>
    <s v="TGM5249"/>
    <s v="SOLICITA ESTADO DE CUENTA ACTUAL 200259"/>
    <x v="0"/>
    <x v="0"/>
    <x v="0"/>
    <x v="5"/>
    <s v="Melissa Jhuliana Hipolito Guerrero"/>
    <m/>
    <x v="0"/>
    <x v="0"/>
    <x v="0"/>
    <x v="7"/>
  </r>
  <r>
    <x v="985"/>
    <x v="0"/>
    <s v="TGM5250"/>
    <s v="FLORES PLAN A"/>
    <x v="0"/>
    <x v="0"/>
    <x v="0"/>
    <x v="22"/>
    <s v="Rosario Margarita Vergara Jimenez"/>
    <m/>
    <x v="0"/>
    <x v="0"/>
    <x v="0"/>
    <x v="7"/>
  </r>
  <r>
    <x v="986"/>
    <x v="0"/>
    <s v="TGM5251"/>
    <s v="CONSULTA TRASLADO INTERNO"/>
    <x v="0"/>
    <x v="2"/>
    <x v="0"/>
    <x v="7"/>
    <s v="Liz Lidiana Huaman Rojas"/>
    <m/>
    <x v="0"/>
    <x v="0"/>
    <x v="0"/>
    <x v="7"/>
  </r>
  <r>
    <x v="987"/>
    <x v="0"/>
    <s v="TGM5252"/>
    <s v="CONSTANCIA DE ENTIERRO"/>
    <x v="0"/>
    <x v="2"/>
    <x v="0"/>
    <x v="6"/>
    <s v="Mariella Valentina Guadalupe Fierro"/>
    <m/>
    <x v="0"/>
    <x v="0"/>
    <x v="0"/>
    <x v="7"/>
  </r>
  <r>
    <x v="988"/>
    <x v="0"/>
    <s v="TGM5253"/>
    <s v="CONSTANCIA DE ENTIERRO"/>
    <x v="0"/>
    <x v="2"/>
    <x v="0"/>
    <x v="6"/>
    <s v="Mariella Valentina Guadalupe Fierro"/>
    <m/>
    <x v="0"/>
    <x v="0"/>
    <x v="0"/>
    <x v="7"/>
  </r>
  <r>
    <x v="989"/>
    <x v="0"/>
    <s v="TGM5254"/>
    <s v="SERVICIO DE  MISA VIRTUAL"/>
    <x v="0"/>
    <x v="0"/>
    <x v="0"/>
    <x v="29"/>
    <s v="Rosario Margarita Vergara Jimenez"/>
    <m/>
    <x v="0"/>
    <x v="0"/>
    <x v="0"/>
    <x v="7"/>
  </r>
  <r>
    <x v="990"/>
    <x v="4"/>
    <s v="TGM5255"/>
    <s v="CONSTANCIA DE SEPULTURA"/>
    <x v="0"/>
    <x v="0"/>
    <x v="0"/>
    <x v="6"/>
    <s v="Maria Betania Araujo Gomez - Cusco II SAC"/>
    <m/>
    <x v="0"/>
    <x v="0"/>
    <x v="0"/>
    <x v="7"/>
  </r>
  <r>
    <x v="991"/>
    <x v="3"/>
    <s v="TGM5256"/>
    <s v="ENTREGA DE CONTRATO"/>
    <x v="0"/>
    <x v="0"/>
    <x v="0"/>
    <x v="3"/>
    <s v="Maria Betania Araujo Gomez - Cusco I SAC"/>
    <m/>
    <x v="0"/>
    <x v="0"/>
    <x v="0"/>
    <x v="7"/>
  </r>
  <r>
    <x v="992"/>
    <x v="0"/>
    <s v="TGM5257"/>
    <s v="FLORES PLAN A"/>
    <x v="0"/>
    <x v="0"/>
    <x v="0"/>
    <x v="22"/>
    <s v="Rosario Margarita Vergara Jimenez"/>
    <m/>
    <x v="0"/>
    <x v="0"/>
    <x v="0"/>
    <x v="7"/>
  </r>
  <r>
    <x v="993"/>
    <x v="1"/>
    <s v="TGM5258"/>
    <s v="FLORISTERIA"/>
    <x v="0"/>
    <x v="0"/>
    <x v="0"/>
    <x v="21"/>
    <s v="Rosario Margarita Vergara Jimenez SAC CF"/>
    <m/>
    <x v="0"/>
    <x v="0"/>
    <x v="0"/>
    <x v="7"/>
  </r>
  <r>
    <x v="994"/>
    <x v="1"/>
    <s v="TGM5259"/>
    <s v="FLORISTERIA"/>
    <x v="0"/>
    <x v="0"/>
    <x v="0"/>
    <x v="21"/>
    <s v="Rosario Margarita Vergara Jimenez SAC CF"/>
    <m/>
    <x v="0"/>
    <x v="0"/>
    <x v="0"/>
    <x v="7"/>
  </r>
  <r>
    <x v="995"/>
    <x v="1"/>
    <s v="TGM5260"/>
    <s v="CONSULTA SOBRE MONTO DE PAGO"/>
    <x v="0"/>
    <x v="2"/>
    <x v="0"/>
    <x v="5"/>
    <s v="Rosario Margarita Vergara Jimenez SAC CF"/>
    <m/>
    <x v="0"/>
    <x v="0"/>
    <x v="0"/>
    <x v="7"/>
  </r>
  <r>
    <x v="996"/>
    <x v="0"/>
    <s v="TGM5261"/>
    <s v="ACTA DE DEFUNCIÓN"/>
    <x v="0"/>
    <x v="0"/>
    <x v="0"/>
    <x v="3"/>
    <s v="Rosario Margarita Vergara Jimenez"/>
    <m/>
    <x v="0"/>
    <x v="0"/>
    <x v="0"/>
    <x v="7"/>
  </r>
  <r>
    <x v="997"/>
    <x v="0"/>
    <s v="TGM5262"/>
    <s v="ACTA DE DEFUNCION"/>
    <x v="0"/>
    <x v="0"/>
    <x v="0"/>
    <x v="3"/>
    <s v="Rosario Margarita Vergara Jimenez"/>
    <m/>
    <x v="0"/>
    <x v="0"/>
    <x v="0"/>
    <x v="7"/>
  </r>
  <r>
    <x v="998"/>
    <x v="0"/>
    <s v="TGM5263"/>
    <s v="COPIA DE BOLETA"/>
    <x v="0"/>
    <x v="0"/>
    <x v="0"/>
    <x v="19"/>
    <s v="Mariella Valentina Guadalupe Fierro"/>
    <m/>
    <x v="0"/>
    <x v="0"/>
    <x v="0"/>
    <x v="7"/>
  </r>
  <r>
    <x v="999"/>
    <x v="4"/>
    <s v="TGM5264"/>
    <s v="ENTREGA DE CONTRATO"/>
    <x v="0"/>
    <x v="0"/>
    <x v="0"/>
    <x v="3"/>
    <s v="Maria Betania Araujo Gomez - Cusco II SAC"/>
    <m/>
    <x v="0"/>
    <x v="0"/>
    <x v="0"/>
    <x v="7"/>
  </r>
  <r>
    <x v="1000"/>
    <x v="2"/>
    <s v="TGM5265"/>
    <s v="COLICITA BOLETA DE PAGO 200836"/>
    <x v="0"/>
    <x v="0"/>
    <x v="0"/>
    <x v="19"/>
    <s v="Melissa Jhuliana Hipolito Guerrero"/>
    <m/>
    <x v="0"/>
    <x v="0"/>
    <x v="0"/>
    <x v="7"/>
  </r>
  <r>
    <x v="1001"/>
    <x v="1"/>
    <s v="TGM5266"/>
    <s v="MOLESTIA POR COBRO DE MORA"/>
    <x v="0"/>
    <x v="1"/>
    <x v="0"/>
    <x v="5"/>
    <s v="Rosario Margarita Vergara Jimenez SAC CF"/>
    <m/>
    <x v="0"/>
    <x v="0"/>
    <x v="0"/>
    <x v="7"/>
  </r>
  <r>
    <x v="1002"/>
    <x v="1"/>
    <s v="TGM5267"/>
    <s v="MANTENIMIENTO DE ESPACIO"/>
    <x v="0"/>
    <x v="0"/>
    <x v="2"/>
    <x v="14"/>
    <s v="Rosario Margarita Vergara Jimenez SAC CF"/>
    <m/>
    <x v="0"/>
    <x v="0"/>
    <x v="0"/>
    <x v="7"/>
  </r>
  <r>
    <x v="1003"/>
    <x v="0"/>
    <s v="TGM5268"/>
    <s v="CONSULTA DE NICHO"/>
    <x v="0"/>
    <x v="2"/>
    <x v="0"/>
    <x v="0"/>
    <s v="Mariella Valentina Guadalupe Fierro"/>
    <m/>
    <x v="0"/>
    <x v="0"/>
    <x v="0"/>
    <x v="7"/>
  </r>
  <r>
    <x v="1004"/>
    <x v="0"/>
    <s v="TGM5269"/>
    <s v="CERTIFICADO DE USO"/>
    <x v="0"/>
    <x v="0"/>
    <x v="0"/>
    <x v="0"/>
    <s v="Mariella Valentina Guadalupe Fierro"/>
    <m/>
    <x v="0"/>
    <x v="0"/>
    <x v="0"/>
    <x v="7"/>
  </r>
  <r>
    <x v="1005"/>
    <x v="1"/>
    <s v="TGM5270"/>
    <s v="SERVICIO DE FLORES"/>
    <x v="0"/>
    <x v="2"/>
    <x v="0"/>
    <x v="21"/>
    <s v="Rosario Margarita Vergara Jimenez SAC CF"/>
    <m/>
    <x v="0"/>
    <x v="0"/>
    <x v="0"/>
    <x v="7"/>
  </r>
  <r>
    <x v="1006"/>
    <x v="0"/>
    <s v="TGM5271"/>
    <s v="CERTIFICADO DE USO"/>
    <x v="0"/>
    <x v="0"/>
    <x v="0"/>
    <x v="0"/>
    <s v="Mariella Valentina Guadalupe Fierro"/>
    <m/>
    <x v="0"/>
    <x v="0"/>
    <x v="0"/>
    <x v="7"/>
  </r>
  <r>
    <x v="1007"/>
    <x v="1"/>
    <s v="TGM5272"/>
    <s v="SERVICIO DE MISA Y RESPONSO VIRTUAL"/>
    <x v="0"/>
    <x v="2"/>
    <x v="0"/>
    <x v="29"/>
    <s v="Rosario Margarita Vergara Jimenez SAC CF"/>
    <m/>
    <x v="0"/>
    <x v="0"/>
    <x v="0"/>
    <x v="7"/>
  </r>
  <r>
    <x v="1008"/>
    <x v="1"/>
    <s v="TGM5273"/>
    <s v="PAGO DE FOMA"/>
    <x v="0"/>
    <x v="2"/>
    <x v="0"/>
    <x v="3"/>
    <s v="Rosario Margarita Vergara Jimenez SAC CF"/>
    <m/>
    <x v="0"/>
    <x v="0"/>
    <x v="0"/>
    <x v="7"/>
  </r>
  <r>
    <x v="1009"/>
    <x v="0"/>
    <s v="TGM5274"/>
    <s v="PAGO DE CUOTA"/>
    <x v="0"/>
    <x v="2"/>
    <x v="0"/>
    <x v="5"/>
    <s v="Rosario Margarita Vergara Jimenez"/>
    <m/>
    <x v="0"/>
    <x v="0"/>
    <x v="0"/>
    <x v="7"/>
  </r>
  <r>
    <x v="1010"/>
    <x v="0"/>
    <s v="TGM5275"/>
    <s v="CERTIFICADO DE USO"/>
    <x v="0"/>
    <x v="0"/>
    <x v="0"/>
    <x v="0"/>
    <s v="Mariella Valentina Guadalupe Fierro"/>
    <m/>
    <x v="0"/>
    <x v="0"/>
    <x v="0"/>
    <x v="7"/>
  </r>
  <r>
    <x v="1011"/>
    <x v="0"/>
    <s v="TGM5276"/>
    <s v="PAGO DE CUOTA"/>
    <x v="0"/>
    <x v="2"/>
    <x v="0"/>
    <x v="5"/>
    <s v="Rosario Margarita Vergara Jimenez"/>
    <m/>
    <x v="0"/>
    <x v="0"/>
    <x v="0"/>
    <x v="7"/>
  </r>
  <r>
    <x v="1012"/>
    <x v="0"/>
    <s v="TGM5277"/>
    <s v="CERTIFICADO DE USO"/>
    <x v="0"/>
    <x v="0"/>
    <x v="2"/>
    <x v="0"/>
    <s v="Rosario Margarita Vergara Jimenez"/>
    <m/>
    <x v="0"/>
    <x v="0"/>
    <x v="0"/>
    <x v="7"/>
  </r>
  <r>
    <x v="1013"/>
    <x v="0"/>
    <s v="TGM5278"/>
    <s v="CONSULTA PARA RECOGER CERTIFICADO DE USO"/>
    <x v="0"/>
    <x v="2"/>
    <x v="0"/>
    <x v="3"/>
    <s v="Rosario Margarita Vergara Jimenez"/>
    <m/>
    <x v="0"/>
    <x v="0"/>
    <x v="0"/>
    <x v="7"/>
  </r>
  <r>
    <x v="1014"/>
    <x v="0"/>
    <s v="TGM5279"/>
    <s v="CERTIFICADO DE USO"/>
    <x v="0"/>
    <x v="0"/>
    <x v="2"/>
    <x v="0"/>
    <s v="Rosario Margarita Vergara Jimenez"/>
    <m/>
    <x v="0"/>
    <x v="0"/>
    <x v="0"/>
    <x v="7"/>
  </r>
  <r>
    <x v="1015"/>
    <x v="0"/>
    <s v="TGM5281"/>
    <s v="CERTIFICADO DE USO"/>
    <x v="0"/>
    <x v="0"/>
    <x v="0"/>
    <x v="0"/>
    <s v="Mariella Valentina Guadalupe Fierro"/>
    <m/>
    <x v="0"/>
    <x v="0"/>
    <x v="0"/>
    <x v="7"/>
  </r>
  <r>
    <x v="1016"/>
    <x v="0"/>
    <s v="TGM5282"/>
    <s v="ESTADO DE CUENTA"/>
    <x v="0"/>
    <x v="0"/>
    <x v="0"/>
    <x v="5"/>
    <s v="Rosario Margarita Vergara Jimenez"/>
    <m/>
    <x v="0"/>
    <x v="0"/>
    <x v="0"/>
    <x v="7"/>
  </r>
  <r>
    <x v="1017"/>
    <x v="0"/>
    <s v="TGM5283"/>
    <s v="ESTADO DE CUENTA"/>
    <x v="0"/>
    <x v="0"/>
    <x v="0"/>
    <x v="5"/>
    <s v="Rosario Margarita Vergara Jimenez"/>
    <m/>
    <x v="0"/>
    <x v="0"/>
    <x v="0"/>
    <x v="7"/>
  </r>
  <r>
    <x v="1018"/>
    <x v="1"/>
    <s v="TGM5284"/>
    <s v="ESTADO DE CUENTA"/>
    <x v="0"/>
    <x v="0"/>
    <x v="0"/>
    <x v="5"/>
    <s v="Rosario Margarita Vergara Jimenez SAC CF"/>
    <m/>
    <x v="0"/>
    <x v="0"/>
    <x v="0"/>
    <x v="7"/>
  </r>
  <r>
    <x v="1019"/>
    <x v="0"/>
    <s v="TGM5285"/>
    <s v="UBICACION DE ESPACIO"/>
    <x v="0"/>
    <x v="2"/>
    <x v="0"/>
    <x v="0"/>
    <s v="Rosario Margarita Vergara Jimenez"/>
    <m/>
    <x v="0"/>
    <x v="0"/>
    <x v="0"/>
    <x v="7"/>
  </r>
  <r>
    <x v="1020"/>
    <x v="0"/>
    <s v="TGM5286"/>
    <s v="CAMBIO DE FECHA DE PAGO"/>
    <x v="0"/>
    <x v="0"/>
    <x v="0"/>
    <x v="5"/>
    <s v="Rosario Margarita Vergara Jimenez"/>
    <m/>
    <x v="0"/>
    <x v="0"/>
    <x v="0"/>
    <x v="7"/>
  </r>
  <r>
    <x v="1021"/>
    <x v="0"/>
    <s v="TGM5287"/>
    <s v="CAMBIO DE SERVICIO DE MISA A SERVICIO DE FLORES"/>
    <x v="0"/>
    <x v="0"/>
    <x v="2"/>
    <x v="19"/>
    <s v="Rosario Margarita Vergara Jimenez"/>
    <m/>
    <x v="0"/>
    <x v="0"/>
    <x v="0"/>
    <x v="7"/>
  </r>
  <r>
    <x v="1022"/>
    <x v="4"/>
    <s v="TGM5288"/>
    <s v="CERTIFICADO DE USO"/>
    <x v="0"/>
    <x v="0"/>
    <x v="0"/>
    <x v="0"/>
    <s v="Maria Betania Araujo Gomez - Cusco II SAC"/>
    <m/>
    <x v="0"/>
    <x v="0"/>
    <x v="0"/>
    <x v="7"/>
  </r>
  <r>
    <x v="1023"/>
    <x v="0"/>
    <s v="TGM5289"/>
    <s v="CERTIFICADO DE USO"/>
    <x v="0"/>
    <x v="0"/>
    <x v="0"/>
    <x v="0"/>
    <s v="Mariella Valentina Guadalupe Fierro"/>
    <m/>
    <x v="0"/>
    <x v="0"/>
    <x v="0"/>
    <x v="7"/>
  </r>
  <r>
    <x v="1024"/>
    <x v="1"/>
    <s v="TGM5290"/>
    <s v="CERTIFICADO DE USO"/>
    <x v="0"/>
    <x v="0"/>
    <x v="0"/>
    <x v="0"/>
    <s v="Mariella Valentina Guadalupe Fierro SAC CF"/>
    <m/>
    <x v="0"/>
    <x v="0"/>
    <x v="0"/>
    <x v="7"/>
  </r>
  <r>
    <x v="1025"/>
    <x v="1"/>
    <s v="TGM5291"/>
    <s v="CONSULTA DEUDA"/>
    <x v="0"/>
    <x v="2"/>
    <x v="0"/>
    <x v="5"/>
    <s v="Mariella Valentina Guadalupe Fierro SAC CF"/>
    <m/>
    <x v="0"/>
    <x v="0"/>
    <x v="0"/>
    <x v="7"/>
  </r>
  <r>
    <x v="1026"/>
    <x v="0"/>
    <s v="TGM5292"/>
    <s v="CONSULTA EECC"/>
    <x v="0"/>
    <x v="2"/>
    <x v="0"/>
    <x v="5"/>
    <s v="Mariella Valentina Guadalupe Fierro"/>
    <m/>
    <x v="0"/>
    <x v="0"/>
    <x v="0"/>
    <x v="7"/>
  </r>
  <r>
    <x v="1027"/>
    <x v="0"/>
    <s v="TGM5293"/>
    <s v="REGULARIZACION DE DOCUMENTOS"/>
    <x v="0"/>
    <x v="0"/>
    <x v="0"/>
    <x v="6"/>
    <s v="Mariella Valentina Guadalupe Fierro"/>
    <m/>
    <x v="0"/>
    <x v="0"/>
    <x v="0"/>
    <x v="7"/>
  </r>
  <r>
    <x v="1028"/>
    <x v="0"/>
    <s v="TGM5294"/>
    <s v="FORMA DE PAGO EN EL APLICATIVO DEL BCP"/>
    <x v="0"/>
    <x v="0"/>
    <x v="0"/>
    <x v="5"/>
    <s v="Rosario Margarita Vergara Jimenez"/>
    <m/>
    <x v="0"/>
    <x v="0"/>
    <x v="0"/>
    <x v="7"/>
  </r>
  <r>
    <x v="1029"/>
    <x v="0"/>
    <s v="TGM5295"/>
    <s v="CAMBIO DE FECHA DE PAGO"/>
    <x v="0"/>
    <x v="0"/>
    <x v="0"/>
    <x v="5"/>
    <s v="Rosario Margarita Vergara Jimenez"/>
    <m/>
    <x v="0"/>
    <x v="0"/>
    <x v="0"/>
    <x v="7"/>
  </r>
  <r>
    <x v="1030"/>
    <x v="0"/>
    <s v="TGM5296"/>
    <s v="IMPRESION DE BOLETAS"/>
    <x v="0"/>
    <x v="0"/>
    <x v="0"/>
    <x v="19"/>
    <s v="Rosario Margarita Vergara Jimenez"/>
    <m/>
    <x v="0"/>
    <x v="0"/>
    <x v="0"/>
    <x v="7"/>
  </r>
  <r>
    <x v="1031"/>
    <x v="0"/>
    <s v="TGM5297"/>
    <s v="ESTADO DE CUENTA"/>
    <x v="0"/>
    <x v="0"/>
    <x v="0"/>
    <x v="5"/>
    <s v="Rosario Margarita Vergara Jimenez"/>
    <m/>
    <x v="0"/>
    <x v="0"/>
    <x v="0"/>
    <x v="7"/>
  </r>
  <r>
    <x v="1032"/>
    <x v="0"/>
    <s v="TGM5298"/>
    <s v="CODIGO ZIP"/>
    <x v="0"/>
    <x v="0"/>
    <x v="0"/>
    <x v="5"/>
    <s v="Liz Lidiana Huaman Rojas"/>
    <m/>
    <x v="0"/>
    <x v="0"/>
    <x v="0"/>
    <x v="7"/>
  </r>
  <r>
    <x v="1033"/>
    <x v="0"/>
    <s v="TGM5299"/>
    <s v="RECLAMO 01"/>
    <x v="0"/>
    <x v="1"/>
    <x v="4"/>
    <x v="10"/>
    <s v="Tymiller Jhalber Llacza Rosales"/>
    <m/>
    <x v="1"/>
    <x v="0"/>
    <x v="0"/>
    <x v="7"/>
  </r>
  <r>
    <x v="1034"/>
    <x v="0"/>
    <s v="TGM5300"/>
    <s v="REEGULARIZACION DE ACTA DE DEFUNCION"/>
    <x v="0"/>
    <x v="2"/>
    <x v="0"/>
    <x v="6"/>
    <s v="Liz Lidiana Huaman Rojas"/>
    <m/>
    <x v="0"/>
    <x v="0"/>
    <x v="0"/>
    <x v="7"/>
  </r>
  <r>
    <x v="1035"/>
    <x v="0"/>
    <s v="TGM5301"/>
    <s v="ENTREGA DE GARANTIA"/>
    <x v="0"/>
    <x v="0"/>
    <x v="0"/>
    <x v="10"/>
    <s v="Liz Lidiana Huaman Rojas"/>
    <m/>
    <x v="0"/>
    <x v="0"/>
    <x v="0"/>
    <x v="7"/>
  </r>
  <r>
    <x v="1036"/>
    <x v="0"/>
    <s v="TGM5302"/>
    <s v="ENTREGA DE CONTRATO"/>
    <x v="0"/>
    <x v="0"/>
    <x v="0"/>
    <x v="3"/>
    <s v="Liz Lidiana Huaman Rojas"/>
    <m/>
    <x v="0"/>
    <x v="0"/>
    <x v="0"/>
    <x v="7"/>
  </r>
  <r>
    <x v="1037"/>
    <x v="0"/>
    <s v="TGM5303"/>
    <s v="SOLICITUD DE DEVOLUCIÓN DE ADELANTO DE RECIVO N° 001-002577"/>
    <x v="0"/>
    <x v="0"/>
    <x v="0"/>
    <x v="5"/>
    <s v="Rosario Margarita Vergara Jimenez"/>
    <m/>
    <x v="0"/>
    <x v="0"/>
    <x v="0"/>
    <x v="7"/>
  </r>
  <r>
    <x v="1038"/>
    <x v="0"/>
    <s v="TGM5304"/>
    <s v="SOLICITUD DE REPROGRAMACION"/>
    <x v="0"/>
    <x v="0"/>
    <x v="0"/>
    <x v="5"/>
    <s v="Rosario Margarita Vergara Jimenez"/>
    <m/>
    <x v="0"/>
    <x v="0"/>
    <x v="0"/>
    <x v="7"/>
  </r>
  <r>
    <x v="1039"/>
    <x v="0"/>
    <s v="TGM5305"/>
    <s v="SOLICITUD DE CAMBIO DE FECHA DE PAGO"/>
    <x v="0"/>
    <x v="0"/>
    <x v="0"/>
    <x v="5"/>
    <s v="Rosario Margarita Vergara Jimenez"/>
    <m/>
    <x v="0"/>
    <x v="0"/>
    <x v="0"/>
    <x v="7"/>
  </r>
  <r>
    <x v="1040"/>
    <x v="0"/>
    <s v="TGM5306"/>
    <s v="ESTADO DE CUENTA"/>
    <x v="0"/>
    <x v="0"/>
    <x v="0"/>
    <x v="5"/>
    <s v="Mariella Valentina Guadalupe Fierro"/>
    <m/>
    <x v="0"/>
    <x v="0"/>
    <x v="0"/>
    <x v="7"/>
  </r>
  <r>
    <x v="1041"/>
    <x v="0"/>
    <s v="TGM5307"/>
    <s v="REPROGRAMACION"/>
    <x v="0"/>
    <x v="0"/>
    <x v="0"/>
    <x v="10"/>
    <s v="Mariella Valentina Guadalupe Fierro"/>
    <m/>
    <x v="0"/>
    <x v="0"/>
    <x v="0"/>
    <x v="7"/>
  </r>
  <r>
    <x v="1042"/>
    <x v="0"/>
    <s v="TGM5308"/>
    <s v="PAGO EN EFECTIVO"/>
    <x v="0"/>
    <x v="0"/>
    <x v="0"/>
    <x v="5"/>
    <s v="Rosario Margarita Vergara Jimenez"/>
    <m/>
    <x v="0"/>
    <x v="0"/>
    <x v="0"/>
    <x v="7"/>
  </r>
  <r>
    <x v="1043"/>
    <x v="1"/>
    <s v="TGM5309"/>
    <s v="RECLAMO 11"/>
    <x v="0"/>
    <x v="1"/>
    <x v="2"/>
    <x v="0"/>
    <s v="Mariella Valentina Guadalupe Fierro SAC CF"/>
    <m/>
    <x v="1"/>
    <x v="0"/>
    <x v="0"/>
    <x v="7"/>
  </r>
  <r>
    <x v="1044"/>
    <x v="2"/>
    <s v="TGM5310"/>
    <s v="SOLICITA ESTADO DE CUENTA ACTUAL 200271"/>
    <x v="0"/>
    <x v="0"/>
    <x v="0"/>
    <x v="5"/>
    <s v="Melissa Jhuliana Hipolito Guerrero"/>
    <m/>
    <x v="0"/>
    <x v="0"/>
    <x v="0"/>
    <x v="7"/>
  </r>
  <r>
    <x v="1045"/>
    <x v="0"/>
    <s v="TGM5311"/>
    <s v="ESTADO DE CUENTA"/>
    <x v="0"/>
    <x v="0"/>
    <x v="0"/>
    <x v="5"/>
    <s v="Rosario Margarita Vergara Jimenez"/>
    <m/>
    <x v="0"/>
    <x v="0"/>
    <x v="0"/>
    <x v="7"/>
  </r>
  <r>
    <x v="1046"/>
    <x v="1"/>
    <s v="TGM5312"/>
    <s v="CAMBIO DE FECHA EECC"/>
    <x v="0"/>
    <x v="0"/>
    <x v="0"/>
    <x v="10"/>
    <s v="Mariella Valentina Guadalupe Fierro SAC CF"/>
    <m/>
    <x v="0"/>
    <x v="0"/>
    <x v="0"/>
    <x v="7"/>
  </r>
  <r>
    <x v="1047"/>
    <x v="2"/>
    <s v="TGM5313"/>
    <s v="SOLICITA ESTADO DE CUENTA ACTUAL 200805"/>
    <x v="0"/>
    <x v="2"/>
    <x v="0"/>
    <x v="5"/>
    <s v="Melissa Jhuliana Hipolito Guerrero"/>
    <m/>
    <x v="0"/>
    <x v="0"/>
    <x v="0"/>
    <x v="7"/>
  </r>
  <r>
    <x v="1048"/>
    <x v="1"/>
    <s v="TGM5314"/>
    <s v="CAMBIO DE FECHA EECC"/>
    <x v="0"/>
    <x v="0"/>
    <x v="0"/>
    <x v="10"/>
    <s v="Mariella Valentina Guadalupe Fierro SAC CF"/>
    <m/>
    <x v="0"/>
    <x v="0"/>
    <x v="0"/>
    <x v="7"/>
  </r>
  <r>
    <x v="1049"/>
    <x v="1"/>
    <s v="TGM5315"/>
    <s v="ESTADO DE CUENTA"/>
    <x v="0"/>
    <x v="0"/>
    <x v="0"/>
    <x v="5"/>
    <s v="Rosario Margarita Vergara Jimenez SAC CF"/>
    <m/>
    <x v="0"/>
    <x v="0"/>
    <x v="0"/>
    <x v="7"/>
  </r>
  <r>
    <x v="1050"/>
    <x v="0"/>
    <s v="TGM5317"/>
    <s v="CONSTANCIA DE ENTIERRO"/>
    <x v="0"/>
    <x v="0"/>
    <x v="0"/>
    <x v="6"/>
    <s v="Mariella Valentina Guadalupe Fierro"/>
    <m/>
    <x v="0"/>
    <x v="0"/>
    <x v="0"/>
    <x v="7"/>
  </r>
  <r>
    <x v="1051"/>
    <x v="0"/>
    <s v="TGM5318"/>
    <s v="CONSTANCIA DE ENTIERRO"/>
    <x v="0"/>
    <x v="0"/>
    <x v="0"/>
    <x v="6"/>
    <s v="Mariella Valentina Guadalupe Fierro"/>
    <m/>
    <x v="0"/>
    <x v="0"/>
    <x v="0"/>
    <x v="7"/>
  </r>
  <r>
    <x v="1052"/>
    <x v="0"/>
    <s v="TGM5319"/>
    <s v="CERTIFICADO DE USO"/>
    <x v="0"/>
    <x v="0"/>
    <x v="0"/>
    <x v="0"/>
    <s v="Mariella Valentina Guadalupe Fierro"/>
    <m/>
    <x v="0"/>
    <x v="0"/>
    <x v="0"/>
    <x v="7"/>
  </r>
  <r>
    <x v="1053"/>
    <x v="0"/>
    <s v="TGM5321"/>
    <s v="MISA VIRTUAL"/>
    <x v="0"/>
    <x v="0"/>
    <x v="0"/>
    <x v="29"/>
    <s v="Rosario Margarita Vergara Jimenez"/>
    <m/>
    <x v="0"/>
    <x v="0"/>
    <x v="0"/>
    <x v="7"/>
  </r>
  <r>
    <x v="1054"/>
    <x v="0"/>
    <s v="TGM5322"/>
    <s v="PAGO POR AGENTE BCP"/>
    <x v="0"/>
    <x v="2"/>
    <x v="0"/>
    <x v="5"/>
    <s v="Rosario Margarita Vergara Jimenez"/>
    <m/>
    <x v="0"/>
    <x v="0"/>
    <x v="0"/>
    <x v="7"/>
  </r>
  <r>
    <x v="1055"/>
    <x v="0"/>
    <s v="TGM5324"/>
    <s v="REQUISITOS PARA REALIZAR EL USO DE ESPACIO"/>
    <x v="0"/>
    <x v="2"/>
    <x v="0"/>
    <x v="8"/>
    <s v="Rosario Margarita Vergara Jimenez"/>
    <m/>
    <x v="0"/>
    <x v="0"/>
    <x v="0"/>
    <x v="7"/>
  </r>
  <r>
    <x v="1056"/>
    <x v="0"/>
    <s v="TGM5325"/>
    <s v="LLAMADA DE COBRANZA"/>
    <x v="0"/>
    <x v="1"/>
    <x v="0"/>
    <x v="5"/>
    <s v="Rosario Margarita Vergara Jimenez"/>
    <m/>
    <x v="0"/>
    <x v="0"/>
    <x v="0"/>
    <x v="7"/>
  </r>
  <r>
    <x v="1057"/>
    <x v="0"/>
    <s v="TGM5326"/>
    <s v="DEVOLUCION DE PAGO DE MISA VIRTUAL"/>
    <x v="0"/>
    <x v="1"/>
    <x v="2"/>
    <x v="35"/>
    <s v="Rosario Margarita Vergara Jimenez"/>
    <m/>
    <x v="0"/>
    <x v="0"/>
    <x v="0"/>
    <x v="7"/>
  </r>
  <r>
    <x v="1058"/>
    <x v="3"/>
    <s v="TGM5327"/>
    <s v="ENTREGA DE CONTRATO"/>
    <x v="0"/>
    <x v="0"/>
    <x v="0"/>
    <x v="3"/>
    <s v="Maria Betania Araujo Gomez - Cusco I SAC"/>
    <m/>
    <x v="0"/>
    <x v="0"/>
    <x v="0"/>
    <x v="7"/>
  </r>
  <r>
    <x v="1059"/>
    <x v="0"/>
    <s v="TGM5328"/>
    <s v="COLOCACION DE LAPIDA"/>
    <x v="0"/>
    <x v="2"/>
    <x v="0"/>
    <x v="13"/>
    <s v="Mariella Valentina Guadalupe Fierro"/>
    <m/>
    <x v="0"/>
    <x v="0"/>
    <x v="0"/>
    <x v="7"/>
  </r>
  <r>
    <x v="1060"/>
    <x v="0"/>
    <s v="TGM5329"/>
    <s v="CONSTANCIA DE ENTIERRO"/>
    <x v="0"/>
    <x v="0"/>
    <x v="0"/>
    <x v="6"/>
    <s v="Mariella Valentina Guadalupe Fierro"/>
    <m/>
    <x v="0"/>
    <x v="0"/>
    <x v="0"/>
    <x v="7"/>
  </r>
  <r>
    <x v="1061"/>
    <x v="3"/>
    <s v="TGM5330"/>
    <s v="ENTREGA DE CONTRATO"/>
    <x v="0"/>
    <x v="0"/>
    <x v="0"/>
    <x v="3"/>
    <s v="Maria Betania Araujo Gomez - Cusco I SAC"/>
    <m/>
    <x v="0"/>
    <x v="0"/>
    <x v="0"/>
    <x v="7"/>
  </r>
  <r>
    <x v="1062"/>
    <x v="3"/>
    <s v="TGM5331"/>
    <s v="CONSULTA"/>
    <x v="0"/>
    <x v="2"/>
    <x v="0"/>
    <x v="0"/>
    <s v="Maria Betania Araujo Gomez - Cusco I SAC"/>
    <m/>
    <x v="0"/>
    <x v="0"/>
    <x v="0"/>
    <x v="7"/>
  </r>
  <r>
    <x v="1063"/>
    <x v="2"/>
    <s v="TGM5332"/>
    <s v="SOLICITA CORRECCION DE DATOS EN PLACA 200749"/>
    <x v="0"/>
    <x v="1"/>
    <x v="4"/>
    <x v="18"/>
    <s v="Thalia Nataly Ramos Pocomucha"/>
    <m/>
    <x v="0"/>
    <x v="0"/>
    <x v="0"/>
    <x v="7"/>
  </r>
  <r>
    <x v="1064"/>
    <x v="4"/>
    <s v="TGM5333"/>
    <s v="CONSULTA"/>
    <x v="0"/>
    <x v="2"/>
    <x v="0"/>
    <x v="31"/>
    <s v="Maria Betania Araujo Gomez - Cusco II SAC"/>
    <m/>
    <x v="0"/>
    <x v="0"/>
    <x v="0"/>
    <x v="7"/>
  </r>
  <r>
    <x v="1065"/>
    <x v="4"/>
    <s v="TGM5334"/>
    <s v="CONSULTA"/>
    <x v="0"/>
    <x v="2"/>
    <x v="0"/>
    <x v="5"/>
    <s v="Maria Betania Araujo Gomez - Cusco II SAC"/>
    <m/>
    <x v="0"/>
    <x v="0"/>
    <x v="0"/>
    <x v="7"/>
  </r>
  <r>
    <x v="1066"/>
    <x v="1"/>
    <s v="TGM5335"/>
    <s v="ESTADO DE CUENTA"/>
    <x v="0"/>
    <x v="0"/>
    <x v="0"/>
    <x v="5"/>
    <s v="Rosario Margarita Vergara Jimenez SAC CF"/>
    <m/>
    <x v="0"/>
    <x v="0"/>
    <x v="0"/>
    <x v="7"/>
  </r>
  <r>
    <x v="1067"/>
    <x v="3"/>
    <s v="TGM5336"/>
    <s v="ENTREGA DE ACTA DE DEFUCION"/>
    <x v="0"/>
    <x v="2"/>
    <x v="0"/>
    <x v="0"/>
    <s v="Maria Betania Araujo Gomez - Cusco I SAC"/>
    <m/>
    <x v="0"/>
    <x v="0"/>
    <x v="0"/>
    <x v="7"/>
  </r>
  <r>
    <x v="1068"/>
    <x v="0"/>
    <s v="TGM5337"/>
    <s v="PAGO DE FOMA"/>
    <x v="0"/>
    <x v="2"/>
    <x v="0"/>
    <x v="5"/>
    <s v="Rosario Margarita Vergara Jimenez"/>
    <m/>
    <x v="0"/>
    <x v="0"/>
    <x v="0"/>
    <x v="7"/>
  </r>
  <r>
    <x v="1069"/>
    <x v="0"/>
    <s v="TGM5338"/>
    <s v="REGULARIZACION DE DOCUMENTOS"/>
    <x v="0"/>
    <x v="0"/>
    <x v="0"/>
    <x v="6"/>
    <s v="Mariella Valentina Guadalupe Fierro"/>
    <m/>
    <x v="0"/>
    <x v="0"/>
    <x v="0"/>
    <x v="7"/>
  </r>
  <r>
    <x v="1070"/>
    <x v="2"/>
    <s v="TGM5339"/>
    <s v="SOLICITA BOLETA DE PAGO 200370"/>
    <x v="0"/>
    <x v="0"/>
    <x v="0"/>
    <x v="19"/>
    <s v="Melissa Jhuliana Hipolito Guerrero"/>
    <m/>
    <x v="0"/>
    <x v="0"/>
    <x v="0"/>
    <x v="7"/>
  </r>
  <r>
    <x v="1071"/>
    <x v="3"/>
    <s v="TGM5340"/>
    <s v="ENTREGA DE CONTRATO"/>
    <x v="0"/>
    <x v="0"/>
    <x v="0"/>
    <x v="3"/>
    <s v="Maria Betania Araujo Gomez - Cusco I SAC"/>
    <m/>
    <x v="0"/>
    <x v="0"/>
    <x v="0"/>
    <x v="7"/>
  </r>
  <r>
    <x v="1072"/>
    <x v="2"/>
    <s v="TGM5341"/>
    <s v="SOLICITA BOLETA DE PAGO 200369"/>
    <x v="0"/>
    <x v="0"/>
    <x v="0"/>
    <x v="19"/>
    <s v="Melissa Jhuliana Hipolito Guerrero"/>
    <m/>
    <x v="0"/>
    <x v="0"/>
    <x v="0"/>
    <x v="7"/>
  </r>
  <r>
    <x v="1073"/>
    <x v="2"/>
    <s v="TGM5342"/>
    <s v="SOLICITA  COMPROBANTES DE PAGO 200268"/>
    <x v="0"/>
    <x v="0"/>
    <x v="0"/>
    <x v="19"/>
    <s v="Melissa Jhuliana Hipolito Guerrero"/>
    <m/>
    <x v="0"/>
    <x v="0"/>
    <x v="0"/>
    <x v="7"/>
  </r>
  <r>
    <x v="1074"/>
    <x v="2"/>
    <s v="TGM5343"/>
    <s v="SOLICITA INGRESO AL CAMPOSANTO 200805"/>
    <x v="0"/>
    <x v="0"/>
    <x v="2"/>
    <x v="23"/>
    <s v="Melissa Jhuliana Hipolito Guerrero"/>
    <m/>
    <x v="0"/>
    <x v="0"/>
    <x v="0"/>
    <x v="7"/>
  </r>
  <r>
    <x v="1075"/>
    <x v="0"/>
    <s v="TGM5344"/>
    <s v="ENTREGA DE CONTRATO"/>
    <x v="0"/>
    <x v="0"/>
    <x v="0"/>
    <x v="3"/>
    <s v="Mariella Valentina Guadalupe Fierro"/>
    <m/>
    <x v="0"/>
    <x v="0"/>
    <x v="0"/>
    <x v="7"/>
  </r>
  <r>
    <x v="1076"/>
    <x v="1"/>
    <s v="TGM5345"/>
    <s v="ENTREGA DE CONTRATO"/>
    <x v="0"/>
    <x v="0"/>
    <x v="0"/>
    <x v="3"/>
    <s v="Mariella Valentina Guadalupe Fierro SAC CF"/>
    <m/>
    <x v="0"/>
    <x v="0"/>
    <x v="0"/>
    <x v="7"/>
  </r>
  <r>
    <x v="1077"/>
    <x v="0"/>
    <s v="TGM5346"/>
    <s v="CERTIFICADO DE USO"/>
    <x v="0"/>
    <x v="0"/>
    <x v="0"/>
    <x v="0"/>
    <s v="Mariella Valentina Guadalupe Fierro"/>
    <m/>
    <x v="0"/>
    <x v="0"/>
    <x v="0"/>
    <x v="7"/>
  </r>
  <r>
    <x v="1078"/>
    <x v="0"/>
    <s v="TGM5347"/>
    <s v="CERTIFICADO DE USO"/>
    <x v="0"/>
    <x v="0"/>
    <x v="0"/>
    <x v="0"/>
    <s v="Mariella Valentina Guadalupe Fierro"/>
    <m/>
    <x v="0"/>
    <x v="0"/>
    <x v="0"/>
    <x v="7"/>
  </r>
  <r>
    <x v="1079"/>
    <x v="0"/>
    <s v="TGM5348"/>
    <s v="REGULARIZACION DE DOCUMENTOS"/>
    <x v="0"/>
    <x v="0"/>
    <x v="0"/>
    <x v="6"/>
    <s v="Mariella Valentina Guadalupe Fierro"/>
    <m/>
    <x v="0"/>
    <x v="0"/>
    <x v="0"/>
    <x v="7"/>
  </r>
  <r>
    <x v="1080"/>
    <x v="1"/>
    <s v="TGM5350"/>
    <s v="RECLAMO 0000"/>
    <x v="0"/>
    <x v="1"/>
    <x v="2"/>
    <x v="0"/>
    <s v="Mariella Valentina Guadalupe Fierro SAC CF"/>
    <m/>
    <x v="1"/>
    <x v="0"/>
    <x v="0"/>
    <x v="7"/>
  </r>
  <r>
    <x v="1081"/>
    <x v="1"/>
    <s v="TGM5351"/>
    <s v="CERTIFICADO DE USO"/>
    <x v="0"/>
    <x v="0"/>
    <x v="0"/>
    <x v="0"/>
    <s v="Mariella Valentina Guadalupe Fierro SAC CF"/>
    <m/>
    <x v="0"/>
    <x v="0"/>
    <x v="0"/>
    <x v="7"/>
  </r>
  <r>
    <x v="1082"/>
    <x v="1"/>
    <s v="TGM5352"/>
    <s v="ESTADO DE CUENTA"/>
    <x v="0"/>
    <x v="0"/>
    <x v="0"/>
    <x v="5"/>
    <s v="Rosario Margarita Vergara Jimenez SAC CF"/>
    <m/>
    <x v="0"/>
    <x v="0"/>
    <x v="0"/>
    <x v="7"/>
  </r>
  <r>
    <x v="1083"/>
    <x v="1"/>
    <s v="TGM5353"/>
    <s v="REQUISITOS PARA REALIZAR EL USO DE ESPACIO"/>
    <x v="0"/>
    <x v="2"/>
    <x v="0"/>
    <x v="8"/>
    <s v="Rosario Margarita Vergara Jimenez SAC CF"/>
    <m/>
    <x v="0"/>
    <x v="0"/>
    <x v="0"/>
    <x v="7"/>
  </r>
  <r>
    <x v="1084"/>
    <x v="1"/>
    <s v="TGM5354"/>
    <s v="ESTADO DE CUENTA"/>
    <x v="0"/>
    <x v="0"/>
    <x v="0"/>
    <x v="5"/>
    <s v="Rosario Margarita Vergara Jimenez SAC CF"/>
    <m/>
    <x v="0"/>
    <x v="0"/>
    <x v="0"/>
    <x v="7"/>
  </r>
  <r>
    <x v="1085"/>
    <x v="1"/>
    <s v="TGM5355"/>
    <s v="REGULARIZACION DE DOCUMENTOS"/>
    <x v="0"/>
    <x v="0"/>
    <x v="0"/>
    <x v="6"/>
    <s v="Mariella Valentina Guadalupe Fierro SAC CF"/>
    <m/>
    <x v="0"/>
    <x v="0"/>
    <x v="0"/>
    <x v="7"/>
  </r>
  <r>
    <x v="1086"/>
    <x v="0"/>
    <s v="TGM5356"/>
    <s v="ESTADO DE CUENTA"/>
    <x v="0"/>
    <x v="0"/>
    <x v="0"/>
    <x v="5"/>
    <s v="Rosario Margarita Vergara Jimenez"/>
    <m/>
    <x v="0"/>
    <x v="0"/>
    <x v="0"/>
    <x v="7"/>
  </r>
  <r>
    <x v="1087"/>
    <x v="0"/>
    <s v="TGM5357"/>
    <s v="ESTADO DE CUENTA"/>
    <x v="0"/>
    <x v="0"/>
    <x v="0"/>
    <x v="5"/>
    <s v="Rosario Margarita Vergara Jimenez"/>
    <m/>
    <x v="0"/>
    <x v="0"/>
    <x v="0"/>
    <x v="7"/>
  </r>
  <r>
    <x v="1088"/>
    <x v="0"/>
    <s v="TGM5358"/>
    <s v="ESTADO DE CUENTA"/>
    <x v="0"/>
    <x v="0"/>
    <x v="0"/>
    <x v="5"/>
    <s v="Rosario Margarita Vergara Jimenez"/>
    <m/>
    <x v="0"/>
    <x v="0"/>
    <x v="0"/>
    <x v="7"/>
  </r>
  <r>
    <x v="1089"/>
    <x v="0"/>
    <s v="TGM5359"/>
    <s v="ESTADO DE CUENTA"/>
    <x v="0"/>
    <x v="0"/>
    <x v="0"/>
    <x v="5"/>
    <s v="Rosario Margarita Vergara Jimenez"/>
    <m/>
    <x v="0"/>
    <x v="0"/>
    <x v="0"/>
    <x v="7"/>
  </r>
  <r>
    <x v="1090"/>
    <x v="0"/>
    <s v="TGM5360"/>
    <s v="REPROGRAMACION DE CRONOGRAMA DE PAGOS"/>
    <x v="0"/>
    <x v="0"/>
    <x v="0"/>
    <x v="10"/>
    <s v="Rosario Margarita Vergara Jimenez"/>
    <m/>
    <x v="0"/>
    <x v="0"/>
    <x v="0"/>
    <x v="7"/>
  </r>
  <r>
    <x v="1091"/>
    <x v="0"/>
    <s v="TGM5361"/>
    <s v="REPROGRAMACION DE CRONOGRAMA DE PAGOS"/>
    <x v="0"/>
    <x v="0"/>
    <x v="0"/>
    <x v="10"/>
    <s v="Rosario Margarita Vergara Jimenez"/>
    <m/>
    <x v="0"/>
    <x v="0"/>
    <x v="0"/>
    <x v="7"/>
  </r>
  <r>
    <x v="1092"/>
    <x v="0"/>
    <s v="TGM5362"/>
    <s v="REQUISITOS PARA REALIZAR EL USO DE ESPACIO"/>
    <x v="0"/>
    <x v="0"/>
    <x v="0"/>
    <x v="8"/>
    <s v="Rosario Margarita Vergara Jimenez"/>
    <m/>
    <x v="0"/>
    <x v="0"/>
    <x v="0"/>
    <x v="7"/>
  </r>
  <r>
    <x v="1093"/>
    <x v="0"/>
    <s v="TGM5363"/>
    <s v="REPROGRAMACIÓN NO REPLICA EN INTEGRENS"/>
    <x v="0"/>
    <x v="0"/>
    <x v="2"/>
    <x v="10"/>
    <s v="Rosario Margarita Vergara Jimenez"/>
    <m/>
    <x v="0"/>
    <x v="0"/>
    <x v="0"/>
    <x v="7"/>
  </r>
  <r>
    <x v="1094"/>
    <x v="3"/>
    <s v="TGM5364"/>
    <s v="CONSTANCIA DE SEPULTURA"/>
    <x v="0"/>
    <x v="0"/>
    <x v="0"/>
    <x v="6"/>
    <s v="Maria Betania Araujo Gomez - Cusco I SAC"/>
    <m/>
    <x v="0"/>
    <x v="0"/>
    <x v="0"/>
    <x v="7"/>
  </r>
  <r>
    <x v="1095"/>
    <x v="3"/>
    <s v="TGM5365"/>
    <s v="ENTREGA DE CONTRATO"/>
    <x v="0"/>
    <x v="0"/>
    <x v="0"/>
    <x v="3"/>
    <s v="Maria Betania Araujo Gomez - Cusco I SAC"/>
    <m/>
    <x v="0"/>
    <x v="0"/>
    <x v="0"/>
    <x v="7"/>
  </r>
  <r>
    <x v="1096"/>
    <x v="0"/>
    <s v="TGM5366"/>
    <s v="RESPONSO"/>
    <x v="0"/>
    <x v="0"/>
    <x v="0"/>
    <x v="29"/>
    <s v="Oscar San Martin Castillo"/>
    <m/>
    <x v="1"/>
    <x v="0"/>
    <x v="0"/>
    <x v="7"/>
  </r>
  <r>
    <x v="1097"/>
    <x v="0"/>
    <s v="TGM5367"/>
    <s v="RESPONSO"/>
    <x v="0"/>
    <x v="0"/>
    <x v="0"/>
    <x v="29"/>
    <s v="Oscar San Martin Castillo"/>
    <m/>
    <x v="0"/>
    <x v="0"/>
    <x v="0"/>
    <x v="7"/>
  </r>
  <r>
    <x v="1098"/>
    <x v="3"/>
    <s v="TGM5368"/>
    <s v="RECLAMO DE AMENAZA A INFOCOR"/>
    <x v="0"/>
    <x v="1"/>
    <x v="2"/>
    <x v="10"/>
    <s v="Grupo Asesoria de Atencion al Cliente Cusco I"/>
    <m/>
    <x v="1"/>
    <x v="0"/>
    <x v="0"/>
    <x v="7"/>
  </r>
  <r>
    <x v="1099"/>
    <x v="4"/>
    <s v="TGM5369"/>
    <s v="MALTRATO POR LA ADMINISTRADORA"/>
    <x v="0"/>
    <x v="1"/>
    <x v="2"/>
    <x v="6"/>
    <s v="Grupo Asesoria de atencion al cliente Cusco II"/>
    <m/>
    <x v="1"/>
    <x v="0"/>
    <x v="0"/>
    <x v="7"/>
  </r>
  <r>
    <x v="1100"/>
    <x v="0"/>
    <s v="TGM5370"/>
    <s v="ELABORACIÓN DE CONTRATO (AMPLIACIÓN)"/>
    <x v="0"/>
    <x v="0"/>
    <x v="0"/>
    <x v="8"/>
    <s v="Rosario Margarita Vergara Jimenez"/>
    <m/>
    <x v="0"/>
    <x v="0"/>
    <x v="0"/>
    <x v="7"/>
  </r>
  <r>
    <x v="1101"/>
    <x v="4"/>
    <s v="TGM5371"/>
    <s v="ENTREGA DE CONTRATO"/>
    <x v="0"/>
    <x v="0"/>
    <x v="0"/>
    <x v="3"/>
    <s v="Maria Betania Araujo Gomez - Cusco II SAC"/>
    <m/>
    <x v="0"/>
    <x v="0"/>
    <x v="0"/>
    <x v="7"/>
  </r>
  <r>
    <x v="1102"/>
    <x v="4"/>
    <s v="TGM5372"/>
    <s v="ENTREGA DE CONTRATO"/>
    <x v="0"/>
    <x v="0"/>
    <x v="0"/>
    <x v="3"/>
    <s v="Maria Betania Araujo Gomez - Cusco II SAC"/>
    <m/>
    <x v="0"/>
    <x v="0"/>
    <x v="0"/>
    <x v="7"/>
  </r>
  <r>
    <x v="1103"/>
    <x v="2"/>
    <s v="TGM5373"/>
    <s v="SOLICITA DEVOLUCION DE GARANTIA 200523"/>
    <x v="0"/>
    <x v="0"/>
    <x v="2"/>
    <x v="10"/>
    <s v="Melissa Jhuliana Hipolito Guerrero"/>
    <m/>
    <x v="0"/>
    <x v="0"/>
    <x v="0"/>
    <x v="7"/>
  </r>
  <r>
    <x v="1104"/>
    <x v="2"/>
    <s v="TGM5374"/>
    <s v="ENTREGA DE CONTRATO 200052"/>
    <x v="0"/>
    <x v="2"/>
    <x v="0"/>
    <x v="3"/>
    <s v="Melissa Jhuliana Hipolito Guerrero"/>
    <m/>
    <x v="0"/>
    <x v="0"/>
    <x v="0"/>
    <x v="7"/>
  </r>
  <r>
    <x v="1105"/>
    <x v="4"/>
    <s v="TGM5375"/>
    <s v="CERTIFICADO DE USO"/>
    <x v="0"/>
    <x v="0"/>
    <x v="0"/>
    <x v="0"/>
    <s v="Maria Betania Araujo Gomez - Cusco II SAC"/>
    <m/>
    <x v="0"/>
    <x v="0"/>
    <x v="0"/>
    <x v="7"/>
  </r>
  <r>
    <x v="1106"/>
    <x v="0"/>
    <s v="TGM5376"/>
    <s v="UBICACION DE ESPACIO"/>
    <x v="0"/>
    <x v="2"/>
    <x v="0"/>
    <x v="0"/>
    <s v="Mariella Valentina Guadalupe Fierro"/>
    <m/>
    <x v="0"/>
    <x v="0"/>
    <x v="0"/>
    <x v="7"/>
  </r>
  <r>
    <x v="1107"/>
    <x v="0"/>
    <s v="TGM5377"/>
    <s v="FLORES PLAN A"/>
    <x v="0"/>
    <x v="0"/>
    <x v="0"/>
    <x v="22"/>
    <s v="Rosario Margarita Vergara Jimenez"/>
    <m/>
    <x v="0"/>
    <x v="0"/>
    <x v="0"/>
    <x v="7"/>
  </r>
  <r>
    <x v="1108"/>
    <x v="2"/>
    <s v="TGM5378"/>
    <s v="CONSULTA ESTADO DE CUENTA ACTUAL 200052"/>
    <x v="0"/>
    <x v="2"/>
    <x v="0"/>
    <x v="5"/>
    <s v="Melissa Jhuliana Hipolito Guerrero"/>
    <m/>
    <x v="0"/>
    <x v="0"/>
    <x v="0"/>
    <x v="7"/>
  </r>
  <r>
    <x v="1109"/>
    <x v="0"/>
    <s v="TGM5379"/>
    <s v="PAGO POR AGENTE BCP"/>
    <x v="0"/>
    <x v="0"/>
    <x v="0"/>
    <x v="5"/>
    <s v="Rosario Margarita Vergara Jimenez"/>
    <m/>
    <x v="0"/>
    <x v="0"/>
    <x v="0"/>
    <x v="7"/>
  </r>
  <r>
    <x v="1110"/>
    <x v="0"/>
    <s v="TGM5380"/>
    <s v="REPROGRAMACION"/>
    <x v="0"/>
    <x v="0"/>
    <x v="2"/>
    <x v="10"/>
    <s v="Tymiller Jhalber Llacza Rosales"/>
    <m/>
    <x v="0"/>
    <x v="0"/>
    <x v="0"/>
    <x v="7"/>
  </r>
  <r>
    <x v="1111"/>
    <x v="0"/>
    <s v="TGM5381"/>
    <s v="RESPONSO VIRTUAL"/>
    <x v="0"/>
    <x v="0"/>
    <x v="0"/>
    <x v="29"/>
    <s v="Mariella Valentina Guadalupe Fierro"/>
    <m/>
    <x v="0"/>
    <x v="0"/>
    <x v="0"/>
    <x v="7"/>
  </r>
  <r>
    <x v="1112"/>
    <x v="0"/>
    <s v="TGM5382"/>
    <s v="EXPLICACIÓN DE MORA"/>
    <x v="0"/>
    <x v="2"/>
    <x v="0"/>
    <x v="5"/>
    <s v="Rosario Margarita Vergara Jimenez"/>
    <m/>
    <x v="0"/>
    <x v="0"/>
    <x v="0"/>
    <x v="7"/>
  </r>
  <r>
    <x v="1113"/>
    <x v="0"/>
    <s v="TGM5383"/>
    <s v="EXPLICACION DE MORA"/>
    <x v="0"/>
    <x v="2"/>
    <x v="0"/>
    <x v="5"/>
    <s v="Rosario Margarita Vergara Jimenez"/>
    <m/>
    <x v="0"/>
    <x v="0"/>
    <x v="0"/>
    <x v="7"/>
  </r>
  <r>
    <x v="1114"/>
    <x v="0"/>
    <s v="TGM5384"/>
    <s v="REPROGRAMACION DE FECHA DE PAGO"/>
    <x v="0"/>
    <x v="0"/>
    <x v="0"/>
    <x v="5"/>
    <s v="Rosario Margarita Vergara Jimenez"/>
    <m/>
    <x v="0"/>
    <x v="0"/>
    <x v="0"/>
    <x v="7"/>
  </r>
  <r>
    <x v="1115"/>
    <x v="0"/>
    <s v="TGM5385"/>
    <s v="REQUISITOS DE USO DE ESPACIO"/>
    <x v="0"/>
    <x v="2"/>
    <x v="0"/>
    <x v="8"/>
    <s v="Rosario Margarita Vergara Jimenez"/>
    <m/>
    <x v="0"/>
    <x v="0"/>
    <x v="0"/>
    <x v="7"/>
  </r>
  <r>
    <x v="1116"/>
    <x v="0"/>
    <s v="TGM5386"/>
    <s v="SERVICIO DE FLORES"/>
    <x v="0"/>
    <x v="2"/>
    <x v="0"/>
    <x v="21"/>
    <s v="Rosario Margarita Vergara Jimenez"/>
    <m/>
    <x v="0"/>
    <x v="0"/>
    <x v="0"/>
    <x v="7"/>
  </r>
  <r>
    <x v="1117"/>
    <x v="1"/>
    <s v="TGM5387"/>
    <s v="SOLICITUD DE PRORROGA DE PAGOS"/>
    <x v="0"/>
    <x v="0"/>
    <x v="0"/>
    <x v="5"/>
    <s v="Rosario Margarita Vergara Jimenez SAC CF"/>
    <m/>
    <x v="0"/>
    <x v="0"/>
    <x v="0"/>
    <x v="7"/>
  </r>
  <r>
    <x v="1118"/>
    <x v="0"/>
    <s v="TGM5388"/>
    <s v="REPROGRAMACIÓN NO REPLICA EN INTEGRENS"/>
    <x v="0"/>
    <x v="0"/>
    <x v="2"/>
    <x v="5"/>
    <s v="Rosario Margarita Vergara Jimenez"/>
    <m/>
    <x v="0"/>
    <x v="0"/>
    <x v="0"/>
    <x v="7"/>
  </r>
  <r>
    <x v="1119"/>
    <x v="0"/>
    <s v="TGM5389"/>
    <s v="REPROGRAMACION NO REPLICA EN INTEGRENS"/>
    <x v="0"/>
    <x v="0"/>
    <x v="2"/>
    <x v="5"/>
    <s v="Rosario Margarita Vergara Jimenez"/>
    <m/>
    <x v="0"/>
    <x v="0"/>
    <x v="0"/>
    <x v="7"/>
  </r>
  <r>
    <x v="1120"/>
    <x v="0"/>
    <s v="TGM5390"/>
    <s v="SERVICIO FUNERARIO"/>
    <x v="0"/>
    <x v="2"/>
    <x v="0"/>
    <x v="8"/>
    <s v="Rosario Margarita Vergara Jimenez"/>
    <m/>
    <x v="0"/>
    <x v="0"/>
    <x v="0"/>
    <x v="7"/>
  </r>
  <r>
    <x v="1121"/>
    <x v="0"/>
    <s v="TGM5391"/>
    <s v="RECLAMO 07"/>
    <x v="0"/>
    <x v="1"/>
    <x v="2"/>
    <x v="5"/>
    <s v="Deisy Huaman Lara - San Antonio"/>
    <m/>
    <x v="0"/>
    <x v="0"/>
    <x v="0"/>
    <x v="7"/>
  </r>
  <r>
    <x v="1122"/>
    <x v="1"/>
    <s v="TGM5392"/>
    <s v="BOLETA DE PAGO"/>
    <x v="0"/>
    <x v="0"/>
    <x v="0"/>
    <x v="19"/>
    <s v="Rosario Margarita Vergara Jimenez SAC CF"/>
    <m/>
    <x v="0"/>
    <x v="0"/>
    <x v="0"/>
    <x v="7"/>
  </r>
  <r>
    <x v="1123"/>
    <x v="1"/>
    <s v="TGM5393"/>
    <s v="BOLETA DE PAGO"/>
    <x v="0"/>
    <x v="0"/>
    <x v="0"/>
    <x v="19"/>
    <s v="Rosario Margarita Vergara Jimenez SAC CF"/>
    <m/>
    <x v="0"/>
    <x v="0"/>
    <x v="0"/>
    <x v="7"/>
  </r>
  <r>
    <x v="1124"/>
    <x v="1"/>
    <s v="TGM5394"/>
    <s v="PAGO EN EFECTIVO"/>
    <x v="0"/>
    <x v="0"/>
    <x v="0"/>
    <x v="5"/>
    <s v="Rosario Margarita Vergara Jimenez SAC CF"/>
    <m/>
    <x v="0"/>
    <x v="0"/>
    <x v="0"/>
    <x v="7"/>
  </r>
  <r>
    <x v="1125"/>
    <x v="0"/>
    <s v="TGM5395"/>
    <s v="PAGO EN EFECTIVO"/>
    <x v="0"/>
    <x v="0"/>
    <x v="0"/>
    <x v="5"/>
    <s v="Rosario Margarita Vergara Jimenez"/>
    <m/>
    <x v="0"/>
    <x v="0"/>
    <x v="0"/>
    <x v="7"/>
  </r>
  <r>
    <x v="1126"/>
    <x v="0"/>
    <s v="TGM5396"/>
    <s v="CAMBIO DE FECHA EECC"/>
    <x v="0"/>
    <x v="0"/>
    <x v="0"/>
    <x v="10"/>
    <s v="Mariella Valentina Guadalupe Fierro"/>
    <m/>
    <x v="0"/>
    <x v="0"/>
    <x v="0"/>
    <x v="7"/>
  </r>
  <r>
    <x v="1127"/>
    <x v="0"/>
    <s v="TGM5397"/>
    <s v="RESPONSO VIRTUAL"/>
    <x v="0"/>
    <x v="0"/>
    <x v="0"/>
    <x v="29"/>
    <s v="Mariella Valentina Guadalupe Fierro"/>
    <m/>
    <x v="0"/>
    <x v="0"/>
    <x v="0"/>
    <x v="7"/>
  </r>
  <r>
    <x v="1128"/>
    <x v="0"/>
    <s v="TGM5398"/>
    <s v="REGULARIZACION DE DOCUMENTOS"/>
    <x v="0"/>
    <x v="0"/>
    <x v="0"/>
    <x v="6"/>
    <s v="Mariella Valentina Guadalupe Fierro"/>
    <m/>
    <x v="0"/>
    <x v="0"/>
    <x v="0"/>
    <x v="7"/>
  </r>
  <r>
    <x v="1129"/>
    <x v="1"/>
    <s v="TGM5399"/>
    <s v="ENTREGA DE CONTRATO"/>
    <x v="0"/>
    <x v="0"/>
    <x v="0"/>
    <x v="3"/>
    <s v="Mariella Valentina Guadalupe Fierro SAC CF"/>
    <m/>
    <x v="0"/>
    <x v="0"/>
    <x v="0"/>
    <x v="7"/>
  </r>
  <r>
    <x v="1130"/>
    <x v="1"/>
    <s v="TGM5400"/>
    <s v="REPROGRAMACION DE CRONOGRAMA DE PAGOS"/>
    <x v="0"/>
    <x v="0"/>
    <x v="0"/>
    <x v="10"/>
    <s v="Rosario Margarita Vergara Jimenez SAC CF"/>
    <m/>
    <x v="0"/>
    <x v="0"/>
    <x v="0"/>
    <x v="7"/>
  </r>
  <r>
    <x v="1131"/>
    <x v="0"/>
    <s v="TGM5401"/>
    <s v="ESTADO DE CUENTA"/>
    <x v="0"/>
    <x v="0"/>
    <x v="0"/>
    <x v="5"/>
    <s v="Rosario Margarita Vergara Jimenez"/>
    <m/>
    <x v="0"/>
    <x v="0"/>
    <x v="0"/>
    <x v="7"/>
  </r>
  <r>
    <x v="1132"/>
    <x v="0"/>
    <s v="TGM5402"/>
    <s v="ESTADO DE CUENTA"/>
    <x v="0"/>
    <x v="0"/>
    <x v="0"/>
    <x v="5"/>
    <s v="Rosario Margarita Vergara Jimenez"/>
    <m/>
    <x v="0"/>
    <x v="0"/>
    <x v="0"/>
    <x v="7"/>
  </r>
  <r>
    <x v="1133"/>
    <x v="1"/>
    <s v="TGM5403"/>
    <s v="CONSULTA DE PAGO DE CUOTAS"/>
    <x v="0"/>
    <x v="2"/>
    <x v="0"/>
    <x v="5"/>
    <s v="Rosario Margarita Vergara Jimenez SAC CF"/>
    <m/>
    <x v="0"/>
    <x v="0"/>
    <x v="0"/>
    <x v="7"/>
  </r>
  <r>
    <x v="1134"/>
    <x v="1"/>
    <s v="TGM5404"/>
    <s v="CONSULTA SOBRE PAGO DE CUOTAS"/>
    <x v="0"/>
    <x v="2"/>
    <x v="0"/>
    <x v="5"/>
    <s v="Rosario Margarita Vergara Jimenez SAC CF"/>
    <m/>
    <x v="0"/>
    <x v="0"/>
    <x v="0"/>
    <x v="7"/>
  </r>
  <r>
    <x v="1135"/>
    <x v="1"/>
    <s v="TGM5405"/>
    <s v="PAGO POR AGENTE BCP."/>
    <x v="0"/>
    <x v="2"/>
    <x v="0"/>
    <x v="5"/>
    <s v="Rosario Margarita Vergara Jimenez SAC CF"/>
    <m/>
    <x v="0"/>
    <x v="0"/>
    <x v="0"/>
    <x v="7"/>
  </r>
  <r>
    <x v="1136"/>
    <x v="0"/>
    <s v="TGM5406"/>
    <s v="SOLICITA CAMBIO DE FECHA DE PAGO"/>
    <x v="0"/>
    <x v="0"/>
    <x v="0"/>
    <x v="5"/>
    <s v="Rosario Margarita Vergara Jimenez"/>
    <m/>
    <x v="0"/>
    <x v="0"/>
    <x v="0"/>
    <x v="7"/>
  </r>
  <r>
    <x v="1137"/>
    <x v="0"/>
    <s v="TGM5407"/>
    <s v="LAPIDA ANTIGUA RETIRADA"/>
    <x v="0"/>
    <x v="0"/>
    <x v="0"/>
    <x v="13"/>
    <s v="Lizmary Carolina Piñero Fermin"/>
    <m/>
    <x v="0"/>
    <x v="0"/>
    <x v="0"/>
    <x v="7"/>
  </r>
  <r>
    <x v="1138"/>
    <x v="0"/>
    <s v="TGM5408"/>
    <s v="UBICACI&amp;OACUTE;N DE ESPACIO"/>
    <x v="0"/>
    <x v="0"/>
    <x v="0"/>
    <x v="0"/>
    <s v="Lizmary Carolina Piñero Fermin"/>
    <m/>
    <x v="0"/>
    <x v="0"/>
    <x v="0"/>
    <x v="7"/>
  </r>
  <r>
    <x v="1139"/>
    <x v="0"/>
    <s v="TGM5409"/>
    <s v="UBICACI&amp;OACUTE;N DE ESPACIO"/>
    <x v="0"/>
    <x v="0"/>
    <x v="0"/>
    <x v="0"/>
    <s v="Lizmary Carolina Piñero Fermin"/>
    <m/>
    <x v="0"/>
    <x v="0"/>
    <x v="0"/>
    <x v="7"/>
  </r>
  <r>
    <x v="1140"/>
    <x v="0"/>
    <s v="TGM5410"/>
    <s v="UBICACI&amp;OACUTE;N DE ESPACIO"/>
    <x v="0"/>
    <x v="0"/>
    <x v="0"/>
    <x v="0"/>
    <s v="Lizmary Carolina Piñero Fermin"/>
    <m/>
    <x v="0"/>
    <x v="0"/>
    <x v="0"/>
    <x v="7"/>
  </r>
  <r>
    <x v="1141"/>
    <x v="0"/>
    <s v="TGM5411"/>
    <s v="UBICACI&amp;OACUTE;N DE ESPACIO"/>
    <x v="0"/>
    <x v="0"/>
    <x v="0"/>
    <x v="0"/>
    <s v="Lizmary Carolina Piñero Fermin"/>
    <m/>
    <x v="0"/>
    <x v="0"/>
    <x v="0"/>
    <x v="7"/>
  </r>
  <r>
    <x v="1142"/>
    <x v="0"/>
    <s v="TGM5412"/>
    <s v="INFORMACI&amp;OACUTE;N DE FOMA"/>
    <x v="0"/>
    <x v="0"/>
    <x v="0"/>
    <x v="5"/>
    <s v="Lizmary Carolina Piñero Fermin"/>
    <m/>
    <x v="0"/>
    <x v="0"/>
    <x v="0"/>
    <x v="7"/>
  </r>
  <r>
    <x v="1143"/>
    <x v="3"/>
    <s v="TGM5413"/>
    <s v="CERTIFICADO DE USO"/>
    <x v="0"/>
    <x v="0"/>
    <x v="0"/>
    <x v="0"/>
    <s v="Maria Betania Araujo Gomez - Cusco I SAC"/>
    <m/>
    <x v="0"/>
    <x v="0"/>
    <x v="0"/>
    <x v="7"/>
  </r>
  <r>
    <x v="1144"/>
    <x v="0"/>
    <s v="TGM5414"/>
    <s v="ESTADO DE CUENTA"/>
    <x v="0"/>
    <x v="0"/>
    <x v="0"/>
    <x v="5"/>
    <s v="Lizmary Carolina Piñero Fermin"/>
    <m/>
    <x v="0"/>
    <x v="0"/>
    <x v="0"/>
    <x v="7"/>
  </r>
  <r>
    <x v="1145"/>
    <x v="0"/>
    <s v="TGM5415"/>
    <s v="ESTADO DE CUENTA"/>
    <x v="0"/>
    <x v="0"/>
    <x v="0"/>
    <x v="5"/>
    <s v="Lizmary Carolina Piñero Fermin"/>
    <m/>
    <x v="0"/>
    <x v="0"/>
    <x v="0"/>
    <x v="7"/>
  </r>
  <r>
    <x v="1146"/>
    <x v="4"/>
    <s v="TGM5416"/>
    <s v="ENTREGA DE CONTRATO"/>
    <x v="0"/>
    <x v="0"/>
    <x v="0"/>
    <x v="3"/>
    <s v="Maria Betania Araujo Gomez - Cusco II SAC"/>
    <m/>
    <x v="0"/>
    <x v="0"/>
    <x v="0"/>
    <x v="7"/>
  </r>
  <r>
    <x v="1147"/>
    <x v="1"/>
    <s v="TGM5417"/>
    <s v="CONSULTA SOBRE ESTADO DE SU CONTRATO"/>
    <x v="0"/>
    <x v="2"/>
    <x v="0"/>
    <x v="3"/>
    <s v="Rosario Margarita Vergara Jimenez SAC CF"/>
    <m/>
    <x v="0"/>
    <x v="0"/>
    <x v="0"/>
    <x v="7"/>
  </r>
  <r>
    <x v="1148"/>
    <x v="0"/>
    <s v="TGM5418"/>
    <s v="ENTREGA DE CONTRATO"/>
    <x v="0"/>
    <x v="0"/>
    <x v="0"/>
    <x v="3"/>
    <s v="Lizmary Carolina Piñero Fermin"/>
    <m/>
    <x v="0"/>
    <x v="0"/>
    <x v="0"/>
    <x v="7"/>
  </r>
  <r>
    <x v="1149"/>
    <x v="4"/>
    <s v="TGM5419"/>
    <s v="RESPONSO VIRTUALES"/>
    <x v="0"/>
    <x v="0"/>
    <x v="4"/>
    <x v="29"/>
    <s v="Florentino Sebastian Salinas - Cusco II"/>
    <m/>
    <x v="0"/>
    <x v="0"/>
    <x v="0"/>
    <x v="7"/>
  </r>
  <r>
    <x v="1150"/>
    <x v="4"/>
    <s v="TGM5420"/>
    <s v="RESPONSO VIRTUAL"/>
    <x v="0"/>
    <x v="0"/>
    <x v="0"/>
    <x v="29"/>
    <s v="Maria Betania Araujo Gomez - Cusco II SAC"/>
    <m/>
    <x v="0"/>
    <x v="0"/>
    <x v="0"/>
    <x v="7"/>
  </r>
  <r>
    <x v="1151"/>
    <x v="1"/>
    <s v="TGM5421"/>
    <s v="CONSULTA DE ESTADO DE CUENTA"/>
    <x v="0"/>
    <x v="2"/>
    <x v="0"/>
    <x v="5"/>
    <s v="Rosario Margarita Vergara Jimenez SAC CF"/>
    <m/>
    <x v="0"/>
    <x v="0"/>
    <x v="0"/>
    <x v="7"/>
  </r>
  <r>
    <x v="1152"/>
    <x v="0"/>
    <s v="TGM5422"/>
    <s v="CONSULTA SOBRE EL SERVICIO DE MISA"/>
    <x v="0"/>
    <x v="2"/>
    <x v="0"/>
    <x v="29"/>
    <s v="Rosario Margarita Vergara Jimenez"/>
    <m/>
    <x v="0"/>
    <x v="0"/>
    <x v="0"/>
    <x v="7"/>
  </r>
  <r>
    <x v="1153"/>
    <x v="0"/>
    <s v="TGM5423"/>
    <s v="CONSULTA SOBRE EL SERVICIO DE FLORES"/>
    <x v="0"/>
    <x v="2"/>
    <x v="0"/>
    <x v="22"/>
    <s v="Rosario Margarita Vergara Jimenez"/>
    <m/>
    <x v="0"/>
    <x v="0"/>
    <x v="0"/>
    <x v="7"/>
  </r>
  <r>
    <x v="1154"/>
    <x v="1"/>
    <s v="TGM5424"/>
    <s v="ACTUALIZACION DE DATOS"/>
    <x v="0"/>
    <x v="0"/>
    <x v="0"/>
    <x v="30"/>
    <s v="Rosario Margarita Vergara Jimenez SAC CF"/>
    <m/>
    <x v="0"/>
    <x v="0"/>
    <x v="0"/>
    <x v="7"/>
  </r>
  <r>
    <x v="1155"/>
    <x v="0"/>
    <s v="TGM5426"/>
    <s v="FLORES PLAN B"/>
    <x v="0"/>
    <x v="0"/>
    <x v="0"/>
    <x v="22"/>
    <s v="Rosario Margarita Vergara Jimenez"/>
    <m/>
    <x v="0"/>
    <x v="0"/>
    <x v="0"/>
    <x v="7"/>
  </r>
  <r>
    <x v="1156"/>
    <x v="0"/>
    <s v="TGM5427"/>
    <s v="FLORES PLAN A"/>
    <x v="0"/>
    <x v="0"/>
    <x v="0"/>
    <x v="22"/>
    <s v="Rosario Margarita Vergara Jimenez"/>
    <m/>
    <x v="0"/>
    <x v="0"/>
    <x v="0"/>
    <x v="7"/>
  </r>
  <r>
    <x v="1157"/>
    <x v="3"/>
    <s v="TGM5428"/>
    <s v="ENTREGA DE CONTRATO"/>
    <x v="0"/>
    <x v="0"/>
    <x v="0"/>
    <x v="3"/>
    <s v="Maria Betania Araujo Gomez - Cusco I SAC"/>
    <m/>
    <x v="0"/>
    <x v="0"/>
    <x v="0"/>
    <x v="7"/>
  </r>
  <r>
    <x v="1158"/>
    <x v="0"/>
    <s v="TGM5429"/>
    <s v="UBICACI&amp;OACUTE;N DE ESPACIO"/>
    <x v="0"/>
    <x v="0"/>
    <x v="0"/>
    <x v="0"/>
    <s v="Lizmary Carolina Piñero Fermin"/>
    <m/>
    <x v="0"/>
    <x v="0"/>
    <x v="0"/>
    <x v="7"/>
  </r>
  <r>
    <x v="1159"/>
    <x v="0"/>
    <s v="TGM5430"/>
    <s v="UBICACI&amp;OACUTE;N DE ESPACIO"/>
    <x v="0"/>
    <x v="0"/>
    <x v="0"/>
    <x v="0"/>
    <s v="Lizmary Carolina Piñero Fermin"/>
    <m/>
    <x v="0"/>
    <x v="0"/>
    <x v="0"/>
    <x v="7"/>
  </r>
  <r>
    <x v="1160"/>
    <x v="0"/>
    <s v="TGM5431"/>
    <s v="UBICACI&amp;OACUTE;N DE ESPACIO"/>
    <x v="0"/>
    <x v="0"/>
    <x v="0"/>
    <x v="0"/>
    <s v="Lizmary Carolina Piñero Fermin"/>
    <m/>
    <x v="0"/>
    <x v="0"/>
    <x v="0"/>
    <x v="7"/>
  </r>
  <r>
    <x v="1161"/>
    <x v="0"/>
    <s v="TGM5432"/>
    <s v="ENTREGA DE CONTRATO"/>
    <x v="0"/>
    <x v="0"/>
    <x v="0"/>
    <x v="3"/>
    <s v="Lizmary Carolina Piñero Fermin"/>
    <m/>
    <x v="0"/>
    <x v="0"/>
    <x v="0"/>
    <x v="7"/>
  </r>
  <r>
    <x v="1162"/>
    <x v="0"/>
    <s v="TGM5433"/>
    <s v="ESTADO DE CUENTA"/>
    <x v="0"/>
    <x v="0"/>
    <x v="0"/>
    <x v="5"/>
    <s v="Lizmary Carolina Piñero Fermin"/>
    <m/>
    <x v="0"/>
    <x v="0"/>
    <x v="0"/>
    <x v="7"/>
  </r>
  <r>
    <x v="1163"/>
    <x v="0"/>
    <s v="TGM5434"/>
    <s v="CERTIFICADO DE USO"/>
    <x v="0"/>
    <x v="0"/>
    <x v="2"/>
    <x v="0"/>
    <s v="Rosario Margarita Vergara Jimenez"/>
    <m/>
    <x v="0"/>
    <x v="0"/>
    <x v="0"/>
    <x v="7"/>
  </r>
  <r>
    <x v="1164"/>
    <x v="0"/>
    <s v="TGM5435"/>
    <s v="UBICACI&amp;OACUTE;N DE ESPACIO"/>
    <x v="0"/>
    <x v="0"/>
    <x v="0"/>
    <x v="0"/>
    <s v="Lizmary Carolina Piñero Fermin"/>
    <m/>
    <x v="0"/>
    <x v="0"/>
    <x v="0"/>
    <x v="7"/>
  </r>
  <r>
    <x v="1165"/>
    <x v="0"/>
    <s v="TGM5436"/>
    <s v="INFORMACI&amp;OACUTE;N DE USO DE ESPACIO"/>
    <x v="0"/>
    <x v="2"/>
    <x v="0"/>
    <x v="8"/>
    <s v="Lizmary Carolina Piñero Fermin"/>
    <m/>
    <x v="0"/>
    <x v="0"/>
    <x v="0"/>
    <x v="7"/>
  </r>
  <r>
    <x v="1166"/>
    <x v="0"/>
    <s v="TGM5437"/>
    <s v="INSTALACI&amp;OACUTE;N DE LAPIDA"/>
    <x v="0"/>
    <x v="2"/>
    <x v="0"/>
    <x v="13"/>
    <s v="Lizmary Carolina Piñero Fermin"/>
    <m/>
    <x v="0"/>
    <x v="0"/>
    <x v="0"/>
    <x v="7"/>
  </r>
  <r>
    <x v="1167"/>
    <x v="0"/>
    <s v="TGM5438"/>
    <s v="UBICACI&amp;OACUTE;N DE ESPACIO"/>
    <x v="0"/>
    <x v="2"/>
    <x v="0"/>
    <x v="0"/>
    <s v="Lizmary Carolina Piñero Fermin"/>
    <m/>
    <x v="0"/>
    <x v="0"/>
    <x v="0"/>
    <x v="7"/>
  </r>
  <r>
    <x v="1168"/>
    <x v="0"/>
    <s v="TGM5439"/>
    <s v="CONSULTA SOBRE PAGO DE FOMA"/>
    <x v="0"/>
    <x v="2"/>
    <x v="0"/>
    <x v="3"/>
    <s v="Rosario Margarita Vergara Jimenez"/>
    <m/>
    <x v="0"/>
    <x v="0"/>
    <x v="0"/>
    <x v="7"/>
  </r>
  <r>
    <x v="1169"/>
    <x v="0"/>
    <s v="TGM5440"/>
    <s v="UBICACI&amp;OACUTE;N DE ESPACIO"/>
    <x v="0"/>
    <x v="2"/>
    <x v="0"/>
    <x v="0"/>
    <s v="Lizmary Carolina Piñero Fermin"/>
    <m/>
    <x v="0"/>
    <x v="0"/>
    <x v="0"/>
    <x v="7"/>
  </r>
  <r>
    <x v="1170"/>
    <x v="0"/>
    <s v="TGM5441"/>
    <s v="ESTADO DE CUENTA"/>
    <x v="0"/>
    <x v="0"/>
    <x v="0"/>
    <x v="5"/>
    <s v="Rosario Margarita Vergara Jimenez"/>
    <m/>
    <x v="0"/>
    <x v="0"/>
    <x v="0"/>
    <x v="7"/>
  </r>
  <r>
    <x v="1171"/>
    <x v="1"/>
    <s v="TGM5442"/>
    <s v="PAGO DE CUOTAS SIN MORA"/>
    <x v="0"/>
    <x v="0"/>
    <x v="0"/>
    <x v="5"/>
    <s v="Rosario Margarita Vergara Jimenez SAC CF"/>
    <m/>
    <x v="0"/>
    <x v="0"/>
    <x v="0"/>
    <x v="7"/>
  </r>
  <r>
    <x v="1172"/>
    <x v="1"/>
    <s v="TGM5443"/>
    <s v="SOLICITA CAMBIO DE FECHA DE PAGO"/>
    <x v="0"/>
    <x v="0"/>
    <x v="0"/>
    <x v="5"/>
    <s v="Rosario Margarita Vergara Jimenez SAC CF"/>
    <m/>
    <x v="0"/>
    <x v="0"/>
    <x v="0"/>
    <x v="7"/>
  </r>
  <r>
    <x v="1173"/>
    <x v="1"/>
    <s v="TGM5444"/>
    <s v="SOLICITUD DE CAMBIO DE FECHA DE PAGO"/>
    <x v="0"/>
    <x v="0"/>
    <x v="0"/>
    <x v="5"/>
    <s v="Rosario Margarita Vergara Jimenez SAC CF"/>
    <m/>
    <x v="0"/>
    <x v="0"/>
    <x v="0"/>
    <x v="7"/>
  </r>
  <r>
    <x v="1174"/>
    <x v="3"/>
    <s v="TGM5445"/>
    <s v="COPIA SIMPLE DE CONTRATO"/>
    <x v="0"/>
    <x v="0"/>
    <x v="0"/>
    <x v="3"/>
    <s v="Maria Betania Araujo Gomez - Cusco I SAC"/>
    <m/>
    <x v="0"/>
    <x v="0"/>
    <x v="0"/>
    <x v="7"/>
  </r>
  <r>
    <x v="1175"/>
    <x v="0"/>
    <s v="TGM5446"/>
    <s v="ESTADO DE CUENTA"/>
    <x v="0"/>
    <x v="0"/>
    <x v="0"/>
    <x v="5"/>
    <s v="Lizmary Carolina Piñero Fermin"/>
    <m/>
    <x v="0"/>
    <x v="0"/>
    <x v="0"/>
    <x v="7"/>
  </r>
  <r>
    <x v="1176"/>
    <x v="0"/>
    <s v="TGM5447"/>
    <s v="UBICACI&amp;OACUTE;N DE ESPACIO"/>
    <x v="0"/>
    <x v="2"/>
    <x v="0"/>
    <x v="0"/>
    <s v="Lizmary Carolina Piñero Fermin"/>
    <m/>
    <x v="0"/>
    <x v="0"/>
    <x v="0"/>
    <x v="7"/>
  </r>
  <r>
    <x v="1177"/>
    <x v="0"/>
    <s v="TGM5448"/>
    <s v="RECEPCI&amp;OACUTE;N DE ACTA"/>
    <x v="0"/>
    <x v="0"/>
    <x v="0"/>
    <x v="6"/>
    <s v="Lizmary Carolina Piñero Fermin"/>
    <m/>
    <x v="0"/>
    <x v="0"/>
    <x v="0"/>
    <x v="7"/>
  </r>
  <r>
    <x v="1178"/>
    <x v="0"/>
    <s v="TGM5449"/>
    <s v="ENTREGA DE CONTRATO"/>
    <x v="0"/>
    <x v="0"/>
    <x v="0"/>
    <x v="3"/>
    <s v="Lizmary Carolina Piñero Fermin"/>
    <m/>
    <x v="0"/>
    <x v="0"/>
    <x v="0"/>
    <x v="7"/>
  </r>
  <r>
    <x v="1179"/>
    <x v="0"/>
    <s v="TGM5450"/>
    <s v="UBICACI&amp;OACUTE;N DE ESPACIO"/>
    <x v="0"/>
    <x v="2"/>
    <x v="0"/>
    <x v="0"/>
    <s v="Lizmary Carolina Piñero Fermin"/>
    <m/>
    <x v="0"/>
    <x v="0"/>
    <x v="0"/>
    <x v="7"/>
  </r>
  <r>
    <x v="1180"/>
    <x v="0"/>
    <s v="TGM5451"/>
    <s v="PODADO DEL GRAS"/>
    <x v="0"/>
    <x v="0"/>
    <x v="2"/>
    <x v="14"/>
    <s v="Oscar San Martin Castillo"/>
    <m/>
    <x v="0"/>
    <x v="0"/>
    <x v="0"/>
    <x v="7"/>
  </r>
  <r>
    <x v="1181"/>
    <x v="0"/>
    <s v="TGM5453"/>
    <s v="ENTREGA DE ACTA DE DEFUNCION"/>
    <x v="0"/>
    <x v="0"/>
    <x v="0"/>
    <x v="6"/>
    <s v="Rosario Margarita Vergara Jimenez"/>
    <m/>
    <x v="0"/>
    <x v="0"/>
    <x v="0"/>
    <x v="7"/>
  </r>
  <r>
    <x v="1182"/>
    <x v="0"/>
    <s v="TGM5454"/>
    <s v="DEVOLUCION DE GARANTIA"/>
    <x v="0"/>
    <x v="0"/>
    <x v="0"/>
    <x v="10"/>
    <s v="Rosario Margarita Vergara Jimenez"/>
    <m/>
    <x v="0"/>
    <x v="0"/>
    <x v="0"/>
    <x v="7"/>
  </r>
  <r>
    <x v="1183"/>
    <x v="0"/>
    <s v="TGM5455"/>
    <s v="SOLICITA CAMBIO DE FECHA DE PAGO"/>
    <x v="0"/>
    <x v="0"/>
    <x v="0"/>
    <x v="5"/>
    <s v="Rosario Margarita Vergara Jimenez"/>
    <m/>
    <x v="0"/>
    <x v="0"/>
    <x v="0"/>
    <x v="7"/>
  </r>
  <r>
    <x v="1184"/>
    <x v="1"/>
    <s v="TGM5456"/>
    <s v="REQUISITOS PARA USO DE ESPACIO"/>
    <x v="0"/>
    <x v="2"/>
    <x v="0"/>
    <x v="8"/>
    <s v="Rosario Margarita Vergara Jimenez SAC CF"/>
    <m/>
    <x v="0"/>
    <x v="0"/>
    <x v="0"/>
    <x v="7"/>
  </r>
  <r>
    <x v="1185"/>
    <x v="1"/>
    <s v="TGM5457"/>
    <s v="REPROGRAMACION DE CUOTAS"/>
    <x v="0"/>
    <x v="0"/>
    <x v="0"/>
    <x v="10"/>
    <s v="Rosario Margarita Vergara Jimenez SAC CF"/>
    <m/>
    <x v="0"/>
    <x v="0"/>
    <x v="0"/>
    <x v="7"/>
  </r>
  <r>
    <x v="1186"/>
    <x v="0"/>
    <s v="TGM5458"/>
    <s v="CARTA DE INFOCORP"/>
    <x v="0"/>
    <x v="2"/>
    <x v="0"/>
    <x v="5"/>
    <s v="Rosario Margarita Vergara Jimenez"/>
    <m/>
    <x v="0"/>
    <x v="0"/>
    <x v="0"/>
    <x v="7"/>
  </r>
  <r>
    <x v="1187"/>
    <x v="0"/>
    <s v="TGM5459"/>
    <s v="PAGO POR APLICATIVO DEL BCP"/>
    <x v="0"/>
    <x v="2"/>
    <x v="0"/>
    <x v="5"/>
    <s v="Rosario Margarita Vergara Jimenez"/>
    <m/>
    <x v="0"/>
    <x v="0"/>
    <x v="0"/>
    <x v="7"/>
  </r>
  <r>
    <x v="1188"/>
    <x v="0"/>
    <s v="TGM5460"/>
    <s v="UBICACI&amp;OACUTE;N DE ESPACIO"/>
    <x v="0"/>
    <x v="2"/>
    <x v="0"/>
    <x v="0"/>
    <s v="Lizmary Carolina Piñero Fermin"/>
    <m/>
    <x v="0"/>
    <x v="0"/>
    <x v="0"/>
    <x v="7"/>
  </r>
  <r>
    <x v="1189"/>
    <x v="0"/>
    <s v="TGM5461"/>
    <s v="UBICACI&amp;OACUTE;N DE ESPACIO"/>
    <x v="0"/>
    <x v="2"/>
    <x v="0"/>
    <x v="0"/>
    <s v="Lizmary Carolina Piñero Fermin"/>
    <m/>
    <x v="0"/>
    <x v="0"/>
    <x v="0"/>
    <x v="7"/>
  </r>
  <r>
    <x v="1190"/>
    <x v="0"/>
    <s v="TGM5462"/>
    <s v="ESTADO DE CUENTA"/>
    <x v="0"/>
    <x v="0"/>
    <x v="0"/>
    <x v="5"/>
    <s v="Lizmary Carolina Piñero Fermin"/>
    <m/>
    <x v="0"/>
    <x v="0"/>
    <x v="0"/>
    <x v="7"/>
  </r>
  <r>
    <x v="1191"/>
    <x v="0"/>
    <s v="TGM5463"/>
    <s v="UBICACI&amp;OACUTE;N DE ESPACIO"/>
    <x v="0"/>
    <x v="0"/>
    <x v="0"/>
    <x v="0"/>
    <s v="Lizmary Carolina Piñero Fermin"/>
    <m/>
    <x v="0"/>
    <x v="0"/>
    <x v="0"/>
    <x v="7"/>
  </r>
  <r>
    <x v="1192"/>
    <x v="0"/>
    <s v="TGM5464"/>
    <s v="UBICACI&amp;OACUTE;N DE ESPACIO"/>
    <x v="0"/>
    <x v="2"/>
    <x v="0"/>
    <x v="0"/>
    <s v="Lizmary Carolina Piñero Fermin"/>
    <m/>
    <x v="0"/>
    <x v="0"/>
    <x v="0"/>
    <x v="7"/>
  </r>
  <r>
    <x v="1193"/>
    <x v="0"/>
    <s v="TGM5465"/>
    <s v="RESPONSO VIRTUAL"/>
    <x v="0"/>
    <x v="0"/>
    <x v="0"/>
    <x v="29"/>
    <s v="Rosario Margarita Vergara Jimenez"/>
    <m/>
    <x v="0"/>
    <x v="0"/>
    <x v="0"/>
    <x v="7"/>
  </r>
  <r>
    <x v="1194"/>
    <x v="0"/>
    <s v="TGM5466"/>
    <s v="CONSULTA SOBRE SERVICIO DE FLORES"/>
    <x v="0"/>
    <x v="2"/>
    <x v="0"/>
    <x v="21"/>
    <s v="Rosario Margarita Vergara Jimenez"/>
    <m/>
    <x v="0"/>
    <x v="0"/>
    <x v="0"/>
    <x v="7"/>
  </r>
  <r>
    <x v="1195"/>
    <x v="2"/>
    <s v="TGM5467"/>
    <s v="CONSULTA SALDO CAPITAL ACTUAL 200763"/>
    <x v="0"/>
    <x v="2"/>
    <x v="0"/>
    <x v="5"/>
    <s v="Melissa Jhuliana Hipolito Guerrero"/>
    <m/>
    <x v="0"/>
    <x v="0"/>
    <x v="0"/>
    <x v="7"/>
  </r>
  <r>
    <x v="1196"/>
    <x v="0"/>
    <s v="TGM5468"/>
    <s v="CAMBIO DE FECHA EECC"/>
    <x v="0"/>
    <x v="0"/>
    <x v="0"/>
    <x v="10"/>
    <s v="Mariella Valentina Guadalupe Fierro"/>
    <m/>
    <x v="0"/>
    <x v="0"/>
    <x v="0"/>
    <x v="7"/>
  </r>
  <r>
    <x v="1197"/>
    <x v="0"/>
    <s v="TGM5469"/>
    <s v="REGULARIZACION DE DOCUMENTOS"/>
    <x v="0"/>
    <x v="0"/>
    <x v="0"/>
    <x v="6"/>
    <s v="Mariella Valentina Guadalupe Fierro"/>
    <m/>
    <x v="0"/>
    <x v="0"/>
    <x v="0"/>
    <x v="7"/>
  </r>
  <r>
    <x v="1198"/>
    <x v="0"/>
    <s v="TGM5470"/>
    <s v="ENTREGA DE CONTRATO"/>
    <x v="0"/>
    <x v="0"/>
    <x v="0"/>
    <x v="3"/>
    <s v="Mariella Valentina Guadalupe Fierro"/>
    <m/>
    <x v="0"/>
    <x v="0"/>
    <x v="0"/>
    <x v="7"/>
  </r>
  <r>
    <x v="1199"/>
    <x v="2"/>
    <s v="TGM5471"/>
    <s v="ENTREGA DE GARANTIA 200759"/>
    <x v="0"/>
    <x v="0"/>
    <x v="2"/>
    <x v="10"/>
    <s v="Melissa Jhuliana Hipolito Guerrero"/>
    <m/>
    <x v="0"/>
    <x v="0"/>
    <x v="0"/>
    <x v="7"/>
  </r>
  <r>
    <x v="1200"/>
    <x v="1"/>
    <s v="TGM5472"/>
    <s v="ENTREGA DE CONTRATO"/>
    <x v="0"/>
    <x v="0"/>
    <x v="0"/>
    <x v="3"/>
    <s v="Mariella Valentina Guadalupe Fierro SAC CF"/>
    <m/>
    <x v="0"/>
    <x v="0"/>
    <x v="0"/>
    <x v="7"/>
  </r>
  <r>
    <x v="1201"/>
    <x v="2"/>
    <s v="TGM5473"/>
    <s v="SOLICITA ESTADO DE CUENTA ACTUAL 200698"/>
    <x v="0"/>
    <x v="0"/>
    <x v="0"/>
    <x v="5"/>
    <s v="Melissa Jhuliana Hipolito Guerrero"/>
    <m/>
    <x v="0"/>
    <x v="0"/>
    <x v="0"/>
    <x v="7"/>
  </r>
  <r>
    <x v="1202"/>
    <x v="0"/>
    <s v="TGM5474"/>
    <s v="ESTADO DE CUENTA"/>
    <x v="0"/>
    <x v="0"/>
    <x v="0"/>
    <x v="5"/>
    <s v="Rosario Margarita Vergara Jimenez"/>
    <m/>
    <x v="0"/>
    <x v="0"/>
    <x v="0"/>
    <x v="7"/>
  </r>
  <r>
    <x v="1203"/>
    <x v="0"/>
    <s v="TGM5475"/>
    <s v="REQUISITOS PARA TRANSFERENCIA DE CONTRATO."/>
    <x v="0"/>
    <x v="2"/>
    <x v="0"/>
    <x v="31"/>
    <s v="Rosario Margarita Vergara Jimenez"/>
    <m/>
    <x v="0"/>
    <x v="0"/>
    <x v="0"/>
    <x v="7"/>
  </r>
  <r>
    <x v="1204"/>
    <x v="4"/>
    <s v="TGM5476"/>
    <s v="RESOLUCION DE CONTRATO"/>
    <x v="0"/>
    <x v="0"/>
    <x v="2"/>
    <x v="6"/>
    <s v="Grupo de Cobranza Cusco II"/>
    <m/>
    <x v="0"/>
    <x v="0"/>
    <x v="0"/>
    <x v="7"/>
  </r>
  <r>
    <x v="1205"/>
    <x v="4"/>
    <s v="TGM5477"/>
    <s v="RESOLUCION DE CONTRATO"/>
    <x v="0"/>
    <x v="0"/>
    <x v="2"/>
    <x v="6"/>
    <s v="Grupo de Cobranza Cusco II"/>
    <m/>
    <x v="0"/>
    <x v="0"/>
    <x v="0"/>
    <x v="7"/>
  </r>
  <r>
    <x v="1206"/>
    <x v="4"/>
    <s v="TGM5478"/>
    <s v="RESOLUCION DE CONTRATO"/>
    <x v="0"/>
    <x v="0"/>
    <x v="2"/>
    <x v="6"/>
    <s v="Grupo de Cobranza"/>
    <m/>
    <x v="0"/>
    <x v="0"/>
    <x v="0"/>
    <x v="7"/>
  </r>
  <r>
    <x v="1207"/>
    <x v="2"/>
    <s v="TGM5479"/>
    <s v="CONSULTA INSTALACI&amp;OACUTE;N DE L&amp;AACUTE;PIDA 200833"/>
    <x v="0"/>
    <x v="2"/>
    <x v="0"/>
    <x v="15"/>
    <s v="Melissa Jhuliana Hipolito Guerrero"/>
    <m/>
    <x v="0"/>
    <x v="0"/>
    <x v="0"/>
    <x v="7"/>
  </r>
  <r>
    <x v="1208"/>
    <x v="0"/>
    <s v="TGM5480"/>
    <s v="RECLAMO 09"/>
    <x v="0"/>
    <x v="1"/>
    <x v="2"/>
    <x v="14"/>
    <s v="Deisy Huaman Lara - San Antonio"/>
    <m/>
    <x v="0"/>
    <x v="0"/>
    <x v="0"/>
    <x v="7"/>
  </r>
  <r>
    <x v="1209"/>
    <x v="0"/>
    <s v="TGM5481"/>
    <s v="RESPONSO"/>
    <x v="0"/>
    <x v="0"/>
    <x v="0"/>
    <x v="29"/>
    <s v="Lizmary Carolina Piñero Fermin"/>
    <m/>
    <x v="0"/>
    <x v="0"/>
    <x v="0"/>
    <x v="7"/>
  </r>
  <r>
    <x v="1210"/>
    <x v="0"/>
    <s v="TGM5482"/>
    <s v="RECLAMO 10"/>
    <x v="0"/>
    <x v="1"/>
    <x v="2"/>
    <x v="19"/>
    <s v="Deisy Huaman Lara - San Antonio"/>
    <m/>
    <x v="0"/>
    <x v="0"/>
    <x v="0"/>
    <x v="7"/>
  </r>
  <r>
    <x v="1211"/>
    <x v="0"/>
    <s v="TGM5483"/>
    <s v="CONSULTA FOMA"/>
    <x v="0"/>
    <x v="2"/>
    <x v="0"/>
    <x v="5"/>
    <s v="Mariella Valentina Guadalupe Fierro"/>
    <m/>
    <x v="0"/>
    <x v="0"/>
    <x v="0"/>
    <x v="7"/>
  </r>
  <r>
    <x v="1212"/>
    <x v="0"/>
    <s v="TGM5484"/>
    <s v="ESTADO DE CUENTA"/>
    <x v="0"/>
    <x v="0"/>
    <x v="0"/>
    <x v="5"/>
    <s v="Lizmary Carolina Piñero Fermin"/>
    <m/>
    <x v="0"/>
    <x v="0"/>
    <x v="0"/>
    <x v="7"/>
  </r>
  <r>
    <x v="1213"/>
    <x v="0"/>
    <s v="TGM5485"/>
    <s v="ESTADO DE CUENTA"/>
    <x v="0"/>
    <x v="0"/>
    <x v="0"/>
    <x v="5"/>
    <s v="Lizmary Carolina Piñero Fermin"/>
    <m/>
    <x v="0"/>
    <x v="0"/>
    <x v="0"/>
    <x v="7"/>
  </r>
  <r>
    <x v="1214"/>
    <x v="1"/>
    <s v="TGM5486"/>
    <s v="PAGO POR AGENTE BCP"/>
    <x v="0"/>
    <x v="2"/>
    <x v="0"/>
    <x v="5"/>
    <s v="Rosario Margarita Vergara Jimenez SAC CF"/>
    <m/>
    <x v="0"/>
    <x v="0"/>
    <x v="0"/>
    <x v="7"/>
  </r>
  <r>
    <x v="1215"/>
    <x v="1"/>
    <s v="TGM5487"/>
    <s v="SOLICITUD DE CAMBIO DE FECHA DE PAGO"/>
    <x v="0"/>
    <x v="0"/>
    <x v="0"/>
    <x v="5"/>
    <s v="Rosario Margarita Vergara Jimenez SAC CF"/>
    <m/>
    <x v="0"/>
    <x v="0"/>
    <x v="0"/>
    <x v="7"/>
  </r>
  <r>
    <x v="1216"/>
    <x v="1"/>
    <s v="TGM5488"/>
    <s v="SOLICITUD DE CAMBIO DE FECHA DE PAGO"/>
    <x v="0"/>
    <x v="0"/>
    <x v="0"/>
    <x v="5"/>
    <s v="Rosario Margarita Vergara Jimenez SAC CF"/>
    <m/>
    <x v="0"/>
    <x v="0"/>
    <x v="0"/>
    <x v="7"/>
  </r>
  <r>
    <x v="1217"/>
    <x v="0"/>
    <s v="TGM5489"/>
    <s v="CERTIFICADO DE USO"/>
    <x v="0"/>
    <x v="0"/>
    <x v="2"/>
    <x v="0"/>
    <s v="Rosario Margarita Vergara Jimenez"/>
    <m/>
    <x v="0"/>
    <x v="0"/>
    <x v="0"/>
    <x v="7"/>
  </r>
  <r>
    <x v="1218"/>
    <x v="0"/>
    <s v="TGM5490"/>
    <s v="CAMBIO DE FECHA DE PAGO"/>
    <x v="0"/>
    <x v="0"/>
    <x v="0"/>
    <x v="5"/>
    <s v="Rosario Margarita Vergara Jimenez"/>
    <m/>
    <x v="0"/>
    <x v="0"/>
    <x v="0"/>
    <x v="7"/>
  </r>
  <r>
    <x v="1219"/>
    <x v="0"/>
    <s v="TGM5491"/>
    <s v="REPROGRAMACION DE CUOTAS"/>
    <x v="0"/>
    <x v="0"/>
    <x v="0"/>
    <x v="10"/>
    <s v="Rosario Margarita Vergara Jimenez"/>
    <m/>
    <x v="0"/>
    <x v="0"/>
    <x v="0"/>
    <x v="7"/>
  </r>
  <r>
    <x v="1220"/>
    <x v="5"/>
    <s v="TGM5492"/>
    <s v="ENTREGA DE ACTA  300557"/>
    <x v="0"/>
    <x v="0"/>
    <x v="0"/>
    <x v="6"/>
    <s v="Marilyn Lisbet Alarcón Alarcón"/>
    <m/>
    <x v="0"/>
    <x v="0"/>
    <x v="0"/>
    <x v="7"/>
  </r>
  <r>
    <x v="1221"/>
    <x v="1"/>
    <s v="TGM5493"/>
    <s v="REGULARIZACION DE DOCUMENTOS"/>
    <x v="0"/>
    <x v="0"/>
    <x v="0"/>
    <x v="6"/>
    <s v="Mariella Valentina Guadalupe Fierro SAC CF"/>
    <m/>
    <x v="0"/>
    <x v="0"/>
    <x v="0"/>
    <x v="7"/>
  </r>
  <r>
    <x v="1222"/>
    <x v="4"/>
    <s v="TGM5494"/>
    <s v="CONSTANCIA DE INHUMACION"/>
    <x v="0"/>
    <x v="2"/>
    <x v="0"/>
    <x v="6"/>
    <s v="Maria Betania Araujo Gomez - Cusco II SAC"/>
    <m/>
    <x v="0"/>
    <x v="0"/>
    <x v="0"/>
    <x v="7"/>
  </r>
  <r>
    <x v="1223"/>
    <x v="0"/>
    <s v="TGM5495"/>
    <s v="REGULARIZACION DE DOCUMENTOS"/>
    <x v="0"/>
    <x v="0"/>
    <x v="0"/>
    <x v="6"/>
    <s v="Mariella Valentina Guadalupe Fierro"/>
    <m/>
    <x v="0"/>
    <x v="0"/>
    <x v="0"/>
    <x v="7"/>
  </r>
  <r>
    <x v="1224"/>
    <x v="0"/>
    <s v="TGM5496"/>
    <s v="ENTREGA DE CONTRATO"/>
    <x v="0"/>
    <x v="0"/>
    <x v="0"/>
    <x v="3"/>
    <s v="Mariella Valentina Guadalupe Fierro"/>
    <m/>
    <x v="0"/>
    <x v="0"/>
    <x v="0"/>
    <x v="7"/>
  </r>
  <r>
    <x v="1225"/>
    <x v="0"/>
    <s v="TGM5497"/>
    <s v="FLORES PLAN A"/>
    <x v="0"/>
    <x v="0"/>
    <x v="2"/>
    <x v="22"/>
    <s v="Lizmary Carolina Piñero Fermin"/>
    <m/>
    <x v="0"/>
    <x v="0"/>
    <x v="0"/>
    <x v="7"/>
  </r>
  <r>
    <x v="1226"/>
    <x v="4"/>
    <s v="TGM5498"/>
    <s v="RESOLUCION DE CONTRATO"/>
    <x v="0"/>
    <x v="0"/>
    <x v="2"/>
    <x v="10"/>
    <s v="Grupo de Cobranza"/>
    <m/>
    <x v="0"/>
    <x v="0"/>
    <x v="0"/>
    <x v="7"/>
  </r>
  <r>
    <x v="1227"/>
    <x v="0"/>
    <s v="TGM5499"/>
    <s v="ENTREGA DE CONTRATO"/>
    <x v="0"/>
    <x v="0"/>
    <x v="0"/>
    <x v="3"/>
    <s v="Mariella Valentina Guadalupe Fierro"/>
    <m/>
    <x v="0"/>
    <x v="0"/>
    <x v="0"/>
    <x v="7"/>
  </r>
  <r>
    <x v="1228"/>
    <x v="5"/>
    <s v="TGM5500"/>
    <s v="SOLICITUD DE INCLUIR BENEFICIARIOS"/>
    <x v="0"/>
    <x v="0"/>
    <x v="0"/>
    <x v="6"/>
    <s v="Marilyn Lisbet Alarcón Alarcón"/>
    <m/>
    <x v="0"/>
    <x v="0"/>
    <x v="0"/>
    <x v="7"/>
  </r>
  <r>
    <x v="1229"/>
    <x v="5"/>
    <s v="TGM5501"/>
    <s v="ENTREGA DE ACTA 300597"/>
    <x v="0"/>
    <x v="0"/>
    <x v="0"/>
    <x v="6"/>
    <s v="Marilyn Lisbet Alarcón Alarcón"/>
    <m/>
    <x v="0"/>
    <x v="0"/>
    <x v="0"/>
    <x v="7"/>
  </r>
  <r>
    <x v="1230"/>
    <x v="3"/>
    <s v="TGM5502"/>
    <s v="RESPONSO VIRTUAL"/>
    <x v="0"/>
    <x v="0"/>
    <x v="4"/>
    <x v="29"/>
    <s v="Jose Antonio Benites Ochante C1"/>
    <m/>
    <x v="0"/>
    <x v="0"/>
    <x v="0"/>
    <x v="7"/>
  </r>
  <r>
    <x v="1231"/>
    <x v="3"/>
    <s v="TGM5503"/>
    <s v="RESPONSO VIRTUAL"/>
    <x v="0"/>
    <x v="0"/>
    <x v="0"/>
    <x v="29"/>
    <s v="Maria Betania Araujo Gomez - Cusco I SAC"/>
    <m/>
    <x v="0"/>
    <x v="0"/>
    <x v="0"/>
    <x v="7"/>
  </r>
  <r>
    <x v="1232"/>
    <x v="0"/>
    <s v="TGM5504"/>
    <s v="ELABORACION DE LAPIDA"/>
    <x v="0"/>
    <x v="0"/>
    <x v="2"/>
    <x v="13"/>
    <s v="Oscar San Martin Castillo"/>
    <m/>
    <x v="0"/>
    <x v="0"/>
    <x v="0"/>
    <x v="7"/>
  </r>
  <r>
    <x v="1233"/>
    <x v="0"/>
    <s v="TGM5505"/>
    <s v="FLORES PLAN A"/>
    <x v="0"/>
    <x v="0"/>
    <x v="0"/>
    <x v="22"/>
    <s v="Rosario Margarita Vergara Jimenez"/>
    <m/>
    <x v="0"/>
    <x v="0"/>
    <x v="0"/>
    <x v="7"/>
  </r>
  <r>
    <x v="1234"/>
    <x v="0"/>
    <s v="TGM5506"/>
    <s v="FLORES PLAN B"/>
    <x v="0"/>
    <x v="0"/>
    <x v="2"/>
    <x v="22"/>
    <s v="Oscar San Martin Castillo"/>
    <m/>
    <x v="0"/>
    <x v="0"/>
    <x v="0"/>
    <x v="7"/>
  </r>
  <r>
    <x v="1235"/>
    <x v="5"/>
    <s v="TGM5507"/>
    <s v="USO DE ESPACIO 300368"/>
    <x v="0"/>
    <x v="2"/>
    <x v="2"/>
    <x v="8"/>
    <s v="Marilyn Lisbet Alarcón Alarcón"/>
    <m/>
    <x v="0"/>
    <x v="0"/>
    <x v="0"/>
    <x v="7"/>
  </r>
  <r>
    <x v="1236"/>
    <x v="2"/>
    <s v="TGM5508"/>
    <s v="CONSULTA COLOCACION DE LAPIDA 200833"/>
    <x v="0"/>
    <x v="2"/>
    <x v="0"/>
    <x v="13"/>
    <s v="Melissa Jhuliana Hipolito Guerrero"/>
    <m/>
    <x v="0"/>
    <x v="0"/>
    <x v="0"/>
    <x v="7"/>
  </r>
  <r>
    <x v="1237"/>
    <x v="0"/>
    <s v="TGM5509"/>
    <s v="CONSULTA SOBRE SERVICIO DE RESPONSO VIRTUAL"/>
    <x v="0"/>
    <x v="2"/>
    <x v="0"/>
    <x v="29"/>
    <s v="Rosario Margarita Vergara Jimenez"/>
    <m/>
    <x v="0"/>
    <x v="0"/>
    <x v="0"/>
    <x v="7"/>
  </r>
  <r>
    <x v="1238"/>
    <x v="0"/>
    <s v="TGM5510"/>
    <s v="RESPONSO"/>
    <x v="0"/>
    <x v="0"/>
    <x v="0"/>
    <x v="29"/>
    <s v="Lizmary Carolina Piñero Fermin"/>
    <m/>
    <x v="0"/>
    <x v="0"/>
    <x v="0"/>
    <x v="7"/>
  </r>
  <r>
    <x v="1239"/>
    <x v="0"/>
    <s v="TGM5511"/>
    <s v="FLORES PLAN B"/>
    <x v="0"/>
    <x v="0"/>
    <x v="0"/>
    <x v="22"/>
    <s v="Rosario Margarita Vergara Jimenez"/>
    <m/>
    <x v="0"/>
    <x v="0"/>
    <x v="0"/>
    <x v="7"/>
  </r>
  <r>
    <x v="1240"/>
    <x v="0"/>
    <s v="TGM5512"/>
    <s v="FLORES PLAN B"/>
    <x v="0"/>
    <x v="0"/>
    <x v="0"/>
    <x v="22"/>
    <s v="Rosario Margarita Vergara Jimenez"/>
    <m/>
    <x v="0"/>
    <x v="0"/>
    <x v="0"/>
    <x v="7"/>
  </r>
  <r>
    <x v="1241"/>
    <x v="0"/>
    <s v="TGM5513"/>
    <s v="ESTADO DE CUENTA"/>
    <x v="0"/>
    <x v="0"/>
    <x v="0"/>
    <x v="5"/>
    <s v="Rosario Margarita Vergara Jimenez"/>
    <m/>
    <x v="0"/>
    <x v="0"/>
    <x v="0"/>
    <x v="7"/>
  </r>
  <r>
    <x v="1242"/>
    <x v="0"/>
    <s v="TGM5514"/>
    <s v="ESTADO DE CUENTA"/>
    <x v="0"/>
    <x v="0"/>
    <x v="0"/>
    <x v="5"/>
    <s v="Rosario Margarita Vergara Jimenez"/>
    <m/>
    <x v="0"/>
    <x v="0"/>
    <x v="0"/>
    <x v="7"/>
  </r>
  <r>
    <x v="1243"/>
    <x v="0"/>
    <s v="TGM5515"/>
    <s v="REPROGRAMACION DE CUOTAS"/>
    <x v="0"/>
    <x v="0"/>
    <x v="0"/>
    <x v="10"/>
    <s v="Rosario Margarita Vergara Jimenez"/>
    <m/>
    <x v="0"/>
    <x v="0"/>
    <x v="0"/>
    <x v="7"/>
  </r>
  <r>
    <x v="1244"/>
    <x v="0"/>
    <s v="TGM5516"/>
    <s v="FLORES PLAN B"/>
    <x v="0"/>
    <x v="0"/>
    <x v="0"/>
    <x v="22"/>
    <s v="Lizmary Carolina Piñero Fermin"/>
    <m/>
    <x v="0"/>
    <x v="0"/>
    <x v="0"/>
    <x v="7"/>
  </r>
  <r>
    <x v="1245"/>
    <x v="0"/>
    <s v="TGM5517"/>
    <s v="MANTENIMIENTO DE LAPIDA"/>
    <x v="0"/>
    <x v="0"/>
    <x v="2"/>
    <x v="11"/>
    <s v="Oscar San Martin Castillo"/>
    <m/>
    <x v="0"/>
    <x v="0"/>
    <x v="0"/>
    <x v="7"/>
  </r>
  <r>
    <x v="1246"/>
    <x v="0"/>
    <s v="TGM5518"/>
    <s v="REPROGRAMACION"/>
    <x v="0"/>
    <x v="0"/>
    <x v="0"/>
    <x v="10"/>
    <s v="Mariella Valentina Guadalupe Fierro"/>
    <m/>
    <x v="0"/>
    <x v="0"/>
    <x v="0"/>
    <x v="7"/>
  </r>
  <r>
    <x v="1247"/>
    <x v="0"/>
    <s v="TGM5519"/>
    <s v="RESPONSO VIRTUAL"/>
    <x v="0"/>
    <x v="0"/>
    <x v="0"/>
    <x v="29"/>
    <s v="Mariella Valentina Guadalupe Fierro"/>
    <m/>
    <x v="0"/>
    <x v="0"/>
    <x v="0"/>
    <x v="7"/>
  </r>
  <r>
    <x v="1248"/>
    <x v="0"/>
    <s v="TGM5520"/>
    <s v="FLORES PLAN A"/>
    <x v="0"/>
    <x v="0"/>
    <x v="0"/>
    <x v="22"/>
    <s v="Mariella Valentina Guadalupe Fierro"/>
    <m/>
    <x v="0"/>
    <x v="0"/>
    <x v="0"/>
    <x v="7"/>
  </r>
  <r>
    <x v="1249"/>
    <x v="0"/>
    <s v="TGM5521"/>
    <s v="FLORES PLAN A"/>
    <x v="0"/>
    <x v="0"/>
    <x v="0"/>
    <x v="22"/>
    <s v="Mariella Valentina Guadalupe Fierro"/>
    <m/>
    <x v="0"/>
    <x v="0"/>
    <x v="0"/>
    <x v="7"/>
  </r>
  <r>
    <x v="1250"/>
    <x v="0"/>
    <s v="TGM5522"/>
    <s v="RESPONSO  VIRTUAL"/>
    <x v="0"/>
    <x v="0"/>
    <x v="0"/>
    <x v="29"/>
    <s v="Lizmary Carolina Piñero Fermin"/>
    <m/>
    <x v="0"/>
    <x v="0"/>
    <x v="0"/>
    <x v="7"/>
  </r>
  <r>
    <x v="1251"/>
    <x v="3"/>
    <s v="TGM5523"/>
    <s v="RESPONSO VIRTUAL"/>
    <x v="0"/>
    <x v="0"/>
    <x v="0"/>
    <x v="29"/>
    <s v="Maria Betania Araujo Gomez - Cusco I SAC"/>
    <m/>
    <x v="0"/>
    <x v="0"/>
    <x v="0"/>
    <x v="7"/>
  </r>
  <r>
    <x v="1252"/>
    <x v="0"/>
    <s v="TGM5524"/>
    <s v="FLORES PLAN B"/>
    <x v="0"/>
    <x v="0"/>
    <x v="0"/>
    <x v="22"/>
    <s v="Mariella Valentina Guadalupe Fierro"/>
    <m/>
    <x v="0"/>
    <x v="0"/>
    <x v="0"/>
    <x v="7"/>
  </r>
  <r>
    <x v="1253"/>
    <x v="0"/>
    <s v="TGM5525"/>
    <s v="CONSULTA SOBRE PAGO DE CUOTA"/>
    <x v="0"/>
    <x v="2"/>
    <x v="0"/>
    <x v="5"/>
    <s v="Rosario Margarita Vergara Jimenez"/>
    <m/>
    <x v="0"/>
    <x v="0"/>
    <x v="0"/>
    <x v="7"/>
  </r>
  <r>
    <x v="1254"/>
    <x v="0"/>
    <s v="TGM5526"/>
    <s v="RECLAMO 12"/>
    <x v="0"/>
    <x v="1"/>
    <x v="2"/>
    <x v="10"/>
    <s v="Deisy Huaman Lara - San Antonio"/>
    <m/>
    <x v="0"/>
    <x v="0"/>
    <x v="0"/>
    <x v="7"/>
  </r>
  <r>
    <x v="1255"/>
    <x v="0"/>
    <s v="TGM5527"/>
    <s v="CERTIFICADO DE USO"/>
    <x v="0"/>
    <x v="0"/>
    <x v="2"/>
    <x v="0"/>
    <s v="Rosario Margarita Vergara Jimenez"/>
    <m/>
    <x v="0"/>
    <x v="0"/>
    <x v="0"/>
    <x v="7"/>
  </r>
  <r>
    <x v="1256"/>
    <x v="0"/>
    <s v="TGM5528"/>
    <s v="ESTADO DE CUENTA"/>
    <x v="0"/>
    <x v="0"/>
    <x v="0"/>
    <x v="5"/>
    <s v="Rosario Margarita Vergara Jimenez"/>
    <m/>
    <x v="0"/>
    <x v="0"/>
    <x v="0"/>
    <x v="7"/>
  </r>
  <r>
    <x v="1257"/>
    <x v="0"/>
    <s v="TGM5529"/>
    <s v="ESTADO DE CUENTA"/>
    <x v="0"/>
    <x v="0"/>
    <x v="0"/>
    <x v="5"/>
    <s v="Rosario Margarita Vergara Jimenez"/>
    <m/>
    <x v="0"/>
    <x v="0"/>
    <x v="0"/>
    <x v="7"/>
  </r>
  <r>
    <x v="1258"/>
    <x v="1"/>
    <s v="TGM5530"/>
    <s v="PAGO POR AGENTE BCP"/>
    <x v="0"/>
    <x v="2"/>
    <x v="0"/>
    <x v="5"/>
    <s v="Rosario Margarita Vergara Jimenez SAC CF"/>
    <m/>
    <x v="0"/>
    <x v="0"/>
    <x v="0"/>
    <x v="7"/>
  </r>
  <r>
    <x v="1259"/>
    <x v="1"/>
    <s v="TGM5531"/>
    <s v="ESTADO DE CUENTA"/>
    <x v="0"/>
    <x v="0"/>
    <x v="0"/>
    <x v="5"/>
    <s v="Rosario Margarita Vergara Jimenez SAC CF"/>
    <m/>
    <x v="0"/>
    <x v="0"/>
    <x v="0"/>
    <x v="7"/>
  </r>
  <r>
    <x v="1260"/>
    <x v="1"/>
    <s v="TGM5532"/>
    <s v="ESTADO DE CUENTA"/>
    <x v="0"/>
    <x v="0"/>
    <x v="0"/>
    <x v="5"/>
    <s v="Rosario Margarita Vergara Jimenez SAC CF"/>
    <m/>
    <x v="0"/>
    <x v="0"/>
    <x v="0"/>
    <x v="7"/>
  </r>
  <r>
    <x v="1261"/>
    <x v="1"/>
    <s v="TGM5533"/>
    <s v="ESTADO DE CUENTA"/>
    <x v="0"/>
    <x v="0"/>
    <x v="0"/>
    <x v="5"/>
    <s v="Rosario Margarita Vergara Jimenez SAC CF"/>
    <m/>
    <x v="0"/>
    <x v="0"/>
    <x v="0"/>
    <x v="7"/>
  </r>
  <r>
    <x v="1262"/>
    <x v="0"/>
    <s v="TGM5534"/>
    <s v="ACTA DE DEFUNCION"/>
    <x v="0"/>
    <x v="0"/>
    <x v="0"/>
    <x v="3"/>
    <s v="Rosario Margarita Vergara Jimenez"/>
    <m/>
    <x v="0"/>
    <x v="0"/>
    <x v="0"/>
    <x v="7"/>
  </r>
  <r>
    <x v="1263"/>
    <x v="0"/>
    <s v="TGM5535"/>
    <s v="CERTIFICADO DE DEFUNCION"/>
    <x v="0"/>
    <x v="0"/>
    <x v="0"/>
    <x v="3"/>
    <s v="Rosario Margarita Vergara Jimenez"/>
    <m/>
    <x v="0"/>
    <x v="0"/>
    <x v="0"/>
    <x v="7"/>
  </r>
  <r>
    <x v="1264"/>
    <x v="0"/>
    <s v="TGM5536"/>
    <s v="FLORES PLAN B"/>
    <x v="0"/>
    <x v="0"/>
    <x v="0"/>
    <x v="22"/>
    <s v="Mariella Valentina Guadalupe Fierro"/>
    <m/>
    <x v="0"/>
    <x v="0"/>
    <x v="0"/>
    <x v="7"/>
  </r>
  <r>
    <x v="1265"/>
    <x v="0"/>
    <s v="TGM5537"/>
    <s v="DEVOLUCION DE GARANTIA"/>
    <x v="0"/>
    <x v="0"/>
    <x v="0"/>
    <x v="10"/>
    <s v="Rosario Margarita Vergara Jimenez"/>
    <m/>
    <x v="0"/>
    <x v="0"/>
    <x v="0"/>
    <x v="7"/>
  </r>
  <r>
    <x v="1266"/>
    <x v="0"/>
    <s v="TGM5538"/>
    <s v="REPROGRAMACION"/>
    <x v="0"/>
    <x v="0"/>
    <x v="0"/>
    <x v="10"/>
    <s v="Mariella Valentina Guadalupe Fierro"/>
    <m/>
    <x v="0"/>
    <x v="0"/>
    <x v="0"/>
    <x v="7"/>
  </r>
  <r>
    <x v="1267"/>
    <x v="4"/>
    <s v="TGM5539"/>
    <s v="CERTIFICADO DE USO"/>
    <x v="0"/>
    <x v="0"/>
    <x v="0"/>
    <x v="0"/>
    <s v="Maria Betania Araujo Gomez - Cusco II SAC"/>
    <m/>
    <x v="0"/>
    <x v="0"/>
    <x v="0"/>
    <x v="7"/>
  </r>
  <r>
    <x v="1268"/>
    <x v="4"/>
    <s v="TGM5540"/>
    <s v="ENTREGA DE CONTRATO"/>
    <x v="0"/>
    <x v="0"/>
    <x v="0"/>
    <x v="3"/>
    <s v="Maria Betania Araujo Gomez - Cusco II SAC"/>
    <m/>
    <x v="0"/>
    <x v="0"/>
    <x v="0"/>
    <x v="7"/>
  </r>
  <r>
    <x v="1269"/>
    <x v="0"/>
    <s v="TGM5541"/>
    <s v="ENTREGA DE CONTRATO"/>
    <x v="0"/>
    <x v="0"/>
    <x v="0"/>
    <x v="3"/>
    <s v="Mariella Valentina Guadalupe Fierro"/>
    <m/>
    <x v="0"/>
    <x v="0"/>
    <x v="0"/>
    <x v="7"/>
  </r>
  <r>
    <x v="1270"/>
    <x v="0"/>
    <s v="TGM5542"/>
    <s v="ACTA DE DEFUNCION"/>
    <x v="0"/>
    <x v="0"/>
    <x v="0"/>
    <x v="3"/>
    <s v="Rosario Margarita Vergara Jimenez"/>
    <m/>
    <x v="0"/>
    <x v="0"/>
    <x v="0"/>
    <x v="7"/>
  </r>
  <r>
    <x v="1271"/>
    <x v="0"/>
    <s v="TGM5543"/>
    <s v="DEVOLUCION DE GARANTIA"/>
    <x v="0"/>
    <x v="0"/>
    <x v="0"/>
    <x v="10"/>
    <s v="Rosario Margarita Vergara Jimenez"/>
    <m/>
    <x v="0"/>
    <x v="0"/>
    <x v="0"/>
    <x v="7"/>
  </r>
  <r>
    <x v="1272"/>
    <x v="0"/>
    <s v="TGM5544"/>
    <s v="PAGO EN AGENTE BCP"/>
    <x v="0"/>
    <x v="2"/>
    <x v="0"/>
    <x v="5"/>
    <s v="Rosario Margarita Vergara Jimenez"/>
    <m/>
    <x v="0"/>
    <x v="0"/>
    <x v="0"/>
    <x v="7"/>
  </r>
  <r>
    <x v="1273"/>
    <x v="0"/>
    <s v="TGM5545"/>
    <s v="ESTADO DE CUENTA"/>
    <x v="0"/>
    <x v="0"/>
    <x v="0"/>
    <x v="5"/>
    <s v="Rosario Margarita Vergara Jimenez"/>
    <m/>
    <x v="0"/>
    <x v="0"/>
    <x v="0"/>
    <x v="7"/>
  </r>
  <r>
    <x v="1274"/>
    <x v="0"/>
    <s v="TGM5546"/>
    <s v="PAGO EN AGENTE BCP"/>
    <x v="0"/>
    <x v="2"/>
    <x v="0"/>
    <x v="5"/>
    <s v="Rosario Margarita Vergara Jimenez"/>
    <m/>
    <x v="0"/>
    <x v="0"/>
    <x v="0"/>
    <x v="7"/>
  </r>
  <r>
    <x v="1275"/>
    <x v="0"/>
    <s v="TGM5547"/>
    <s v="CERTIFICADO DE USO"/>
    <x v="0"/>
    <x v="0"/>
    <x v="2"/>
    <x v="0"/>
    <s v="Rosario Margarita Vergara Jimenez"/>
    <m/>
    <x v="0"/>
    <x v="0"/>
    <x v="0"/>
    <x v="7"/>
  </r>
  <r>
    <x v="1276"/>
    <x v="0"/>
    <s v="TGM5548"/>
    <s v="FLORES PLAN B"/>
    <x v="0"/>
    <x v="0"/>
    <x v="0"/>
    <x v="22"/>
    <s v="Lizmary Carolina Piñero Fermin"/>
    <m/>
    <x v="0"/>
    <x v="0"/>
    <x v="0"/>
    <x v="7"/>
  </r>
  <r>
    <x v="1277"/>
    <x v="0"/>
    <s v="TGM5549"/>
    <s v="FLORES PLAN B"/>
    <x v="0"/>
    <x v="0"/>
    <x v="0"/>
    <x v="22"/>
    <s v="Lizmary Carolina Piñero Fermin"/>
    <m/>
    <x v="0"/>
    <x v="0"/>
    <x v="0"/>
    <x v="7"/>
  </r>
  <r>
    <x v="1278"/>
    <x v="0"/>
    <s v="TGM5550"/>
    <s v="FLORES PLAN B"/>
    <x v="0"/>
    <x v="0"/>
    <x v="0"/>
    <x v="22"/>
    <s v="Lizmary Carolina Piñero Fermin"/>
    <m/>
    <x v="0"/>
    <x v="0"/>
    <x v="0"/>
    <x v="7"/>
  </r>
  <r>
    <x v="1279"/>
    <x v="3"/>
    <s v="TGM5551"/>
    <s v="ENTREGA DE CONTRATO"/>
    <x v="0"/>
    <x v="0"/>
    <x v="0"/>
    <x v="3"/>
    <s v="Maria Betania Araujo Gomez - Cusco I SAC"/>
    <m/>
    <x v="0"/>
    <x v="0"/>
    <x v="0"/>
    <x v="7"/>
  </r>
  <r>
    <x v="1280"/>
    <x v="4"/>
    <s v="TGM5552"/>
    <s v="RESPONSO VIRTUAL"/>
    <x v="0"/>
    <x v="0"/>
    <x v="4"/>
    <x v="29"/>
    <s v="Florentino Sebastian Salinas - Cusco II"/>
    <m/>
    <x v="0"/>
    <x v="0"/>
    <x v="0"/>
    <x v="7"/>
  </r>
  <r>
    <x v="1281"/>
    <x v="3"/>
    <s v="TGM5553"/>
    <s v="RESPONSO VIRTUAL"/>
    <x v="0"/>
    <x v="0"/>
    <x v="0"/>
    <x v="29"/>
    <s v="Maria Betania Araujo Gomez - Cusco I SAC"/>
    <m/>
    <x v="0"/>
    <x v="0"/>
    <x v="0"/>
    <x v="7"/>
  </r>
  <r>
    <x v="1282"/>
    <x v="3"/>
    <s v="TGM5554"/>
    <s v="RESPONSO VIRTUAL"/>
    <x v="0"/>
    <x v="0"/>
    <x v="0"/>
    <x v="29"/>
    <s v="Maria Betania Araujo Gomez - Cusco I SAC"/>
    <m/>
    <x v="0"/>
    <x v="0"/>
    <x v="0"/>
    <x v="7"/>
  </r>
  <r>
    <x v="1283"/>
    <x v="3"/>
    <s v="TGM5555"/>
    <s v="RESPONSO VIRTUAL"/>
    <x v="0"/>
    <x v="0"/>
    <x v="0"/>
    <x v="29"/>
    <s v="Maria Betania Araujo Gomez - Cusco I SAC"/>
    <m/>
    <x v="0"/>
    <x v="0"/>
    <x v="0"/>
    <x v="7"/>
  </r>
  <r>
    <x v="1284"/>
    <x v="1"/>
    <s v="TGM5556"/>
    <s v="RECLAMO 14"/>
    <x v="0"/>
    <x v="1"/>
    <x v="2"/>
    <x v="5"/>
    <s v="Mariella Valentina Guadalupe Fierro SAC CF"/>
    <m/>
    <x v="0"/>
    <x v="0"/>
    <x v="0"/>
    <x v="7"/>
  </r>
  <r>
    <x v="1285"/>
    <x v="4"/>
    <s v="TGM5557"/>
    <s v="CERTIFICADO DE USO"/>
    <x v="0"/>
    <x v="0"/>
    <x v="0"/>
    <x v="0"/>
    <s v="Maria Betania Araujo Gomez - Cusco II SAC"/>
    <m/>
    <x v="0"/>
    <x v="0"/>
    <x v="0"/>
    <x v="7"/>
  </r>
  <r>
    <x v="1286"/>
    <x v="4"/>
    <s v="TGM5558"/>
    <s v="RESPONSO VIRTUAL"/>
    <x v="0"/>
    <x v="0"/>
    <x v="0"/>
    <x v="29"/>
    <s v="Maria Betania Araujo Gomez - Cusco II SAC"/>
    <m/>
    <x v="0"/>
    <x v="0"/>
    <x v="0"/>
    <x v="7"/>
  </r>
  <r>
    <x v="1287"/>
    <x v="4"/>
    <s v="TGM5559"/>
    <s v="RESPONSO VIRTUAL"/>
    <x v="0"/>
    <x v="0"/>
    <x v="0"/>
    <x v="29"/>
    <s v="Maria Betania Araujo Gomez - Cusco II SAC"/>
    <m/>
    <x v="0"/>
    <x v="0"/>
    <x v="0"/>
    <x v="7"/>
  </r>
  <r>
    <x v="1288"/>
    <x v="2"/>
    <s v="TGM5560"/>
    <s v="SOLICITA ESTADO DE CUENTA ACTUAL 200271"/>
    <x v="0"/>
    <x v="0"/>
    <x v="0"/>
    <x v="5"/>
    <s v="Melissa Jhuliana Hipolito Guerrero"/>
    <m/>
    <x v="0"/>
    <x v="0"/>
    <x v="0"/>
    <x v="7"/>
  </r>
  <r>
    <x v="1289"/>
    <x v="0"/>
    <s v="TGM5561"/>
    <s v="FLORES PLAN B"/>
    <x v="0"/>
    <x v="0"/>
    <x v="0"/>
    <x v="22"/>
    <s v="Mariella Valentina Guadalupe Fierro"/>
    <m/>
    <x v="0"/>
    <x v="0"/>
    <x v="0"/>
    <x v="7"/>
  </r>
  <r>
    <x v="1290"/>
    <x v="0"/>
    <s v="TGM5562"/>
    <s v="FLORES PLAN B"/>
    <x v="0"/>
    <x v="0"/>
    <x v="0"/>
    <x v="22"/>
    <s v="Mariella Valentina Guadalupe Fierro"/>
    <m/>
    <x v="0"/>
    <x v="0"/>
    <x v="0"/>
    <x v="7"/>
  </r>
  <r>
    <x v="1291"/>
    <x v="3"/>
    <s v="TGM5563"/>
    <s v="RESPONSO VIRTUAL"/>
    <x v="0"/>
    <x v="0"/>
    <x v="4"/>
    <x v="29"/>
    <s v="Jose Antonio Benites Ochante C1"/>
    <m/>
    <x v="0"/>
    <x v="0"/>
    <x v="0"/>
    <x v="7"/>
  </r>
  <r>
    <x v="1292"/>
    <x v="0"/>
    <s v="TGM5564"/>
    <s v="ACTA DE DEFUNCIÓN"/>
    <x v="0"/>
    <x v="0"/>
    <x v="0"/>
    <x v="3"/>
    <s v="Rosario Margarita Vergara Jimenez"/>
    <m/>
    <x v="0"/>
    <x v="0"/>
    <x v="0"/>
    <x v="7"/>
  </r>
  <r>
    <x v="1293"/>
    <x v="0"/>
    <s v="TGM5565"/>
    <s v="DEVOLUCION DE GARANTIA"/>
    <x v="0"/>
    <x v="0"/>
    <x v="0"/>
    <x v="10"/>
    <s v="Rosario Margarita Vergara Jimenez"/>
    <m/>
    <x v="0"/>
    <x v="0"/>
    <x v="0"/>
    <x v="7"/>
  </r>
  <r>
    <x v="1294"/>
    <x v="0"/>
    <s v="TGM5566"/>
    <s v="REPONSO VIRTUAL"/>
    <x v="0"/>
    <x v="0"/>
    <x v="0"/>
    <x v="29"/>
    <s v="Mariella Valentina Guadalupe Fierro"/>
    <m/>
    <x v="0"/>
    <x v="0"/>
    <x v="0"/>
    <x v="7"/>
  </r>
  <r>
    <x v="1295"/>
    <x v="0"/>
    <s v="TGM5567"/>
    <s v="ACTA DE DEFUNCION"/>
    <x v="0"/>
    <x v="0"/>
    <x v="0"/>
    <x v="3"/>
    <s v="Rosario Margarita Vergara Jimenez"/>
    <m/>
    <x v="0"/>
    <x v="0"/>
    <x v="0"/>
    <x v="7"/>
  </r>
  <r>
    <x v="1296"/>
    <x v="3"/>
    <s v="TGM5568"/>
    <s v="RESPONSO VIRTUAL"/>
    <x v="0"/>
    <x v="0"/>
    <x v="0"/>
    <x v="29"/>
    <s v="Maria Betania Araujo Gomez - Cusco I SAC"/>
    <m/>
    <x v="0"/>
    <x v="0"/>
    <x v="0"/>
    <x v="7"/>
  </r>
  <r>
    <x v="1297"/>
    <x v="3"/>
    <s v="TGM5569"/>
    <s v="RESPONSO VIRTUAL"/>
    <x v="0"/>
    <x v="0"/>
    <x v="0"/>
    <x v="29"/>
    <s v="Maria Betania Araujo Gomez - Cusco I SAC"/>
    <m/>
    <x v="0"/>
    <x v="0"/>
    <x v="0"/>
    <x v="7"/>
  </r>
  <r>
    <x v="1298"/>
    <x v="4"/>
    <s v="TGM5570"/>
    <s v="RESPONSO VIRTUAL"/>
    <x v="0"/>
    <x v="0"/>
    <x v="4"/>
    <x v="29"/>
    <s v="Florentino Sebastian Salinas - Cusco II"/>
    <m/>
    <x v="0"/>
    <x v="0"/>
    <x v="0"/>
    <x v="7"/>
  </r>
  <r>
    <x v="1299"/>
    <x v="4"/>
    <s v="TGM5571"/>
    <s v="RESPONSO VIRTUAL"/>
    <x v="0"/>
    <x v="0"/>
    <x v="0"/>
    <x v="29"/>
    <s v="Maria Betania Araujo Gomez - Cusco II SAC"/>
    <m/>
    <x v="0"/>
    <x v="0"/>
    <x v="0"/>
    <x v="7"/>
  </r>
  <r>
    <x v="1300"/>
    <x v="0"/>
    <s v="TGM5572"/>
    <s v="DEVOLUCION DE GARANTIA"/>
    <x v="0"/>
    <x v="0"/>
    <x v="0"/>
    <x v="10"/>
    <s v="Rosario Margarita Vergara Jimenez"/>
    <m/>
    <x v="0"/>
    <x v="0"/>
    <x v="0"/>
    <x v="7"/>
  </r>
  <r>
    <x v="1301"/>
    <x v="0"/>
    <s v="TGM5573"/>
    <s v="INFORMACION DE ESTADO DE CUENTA"/>
    <x v="0"/>
    <x v="2"/>
    <x v="0"/>
    <x v="5"/>
    <s v="Rosario Margarita Vergara Jimenez"/>
    <m/>
    <x v="0"/>
    <x v="0"/>
    <x v="0"/>
    <x v="7"/>
  </r>
  <r>
    <x v="1302"/>
    <x v="3"/>
    <s v="TGM5574"/>
    <s v="ENTREGA DE CONTRATO"/>
    <x v="0"/>
    <x v="0"/>
    <x v="0"/>
    <x v="3"/>
    <s v="Maria Betania Araujo Gomez - Cusco I SAC"/>
    <m/>
    <x v="0"/>
    <x v="0"/>
    <x v="0"/>
    <x v="7"/>
  </r>
  <r>
    <x v="1303"/>
    <x v="0"/>
    <s v="TGM5575"/>
    <s v="ESTADO DE CUENTA"/>
    <x v="0"/>
    <x v="0"/>
    <x v="0"/>
    <x v="5"/>
    <s v="Rosario Margarita Vergara Jimenez"/>
    <m/>
    <x v="0"/>
    <x v="0"/>
    <x v="0"/>
    <x v="7"/>
  </r>
  <r>
    <x v="1304"/>
    <x v="1"/>
    <s v="TGM5576"/>
    <s v="SOLICITUD DE REPROGRAMACION DE CUOTAS"/>
    <x v="0"/>
    <x v="0"/>
    <x v="0"/>
    <x v="10"/>
    <s v="Rosario Margarita Vergara Jimenez SAC CF"/>
    <m/>
    <x v="0"/>
    <x v="0"/>
    <x v="0"/>
    <x v="7"/>
  </r>
  <r>
    <x v="1305"/>
    <x v="1"/>
    <s v="TGM5577"/>
    <s v="SOLICITUD DE REPROGRAMACIÓN DE CUOTAS"/>
    <x v="0"/>
    <x v="0"/>
    <x v="0"/>
    <x v="10"/>
    <s v="Rosario Margarita Vergara Jimenez SAC CF"/>
    <m/>
    <x v="0"/>
    <x v="0"/>
    <x v="0"/>
    <x v="7"/>
  </r>
  <r>
    <x v="1306"/>
    <x v="0"/>
    <s v="TGM5578"/>
    <s v="REQUISITOS PARA TRASNFERENCIA DE CONTRATO"/>
    <x v="0"/>
    <x v="2"/>
    <x v="0"/>
    <x v="31"/>
    <s v="Rosario Margarita Vergara Jimenez"/>
    <m/>
    <x v="0"/>
    <x v="0"/>
    <x v="0"/>
    <x v="7"/>
  </r>
  <r>
    <x v="1307"/>
    <x v="0"/>
    <s v="TGM5579"/>
    <s v="MISA VIRTUAL"/>
    <x v="0"/>
    <x v="0"/>
    <x v="0"/>
    <x v="29"/>
    <s v="Rosario Margarita Vergara Jimenez"/>
    <m/>
    <x v="0"/>
    <x v="0"/>
    <x v="0"/>
    <x v="7"/>
  </r>
  <r>
    <x v="1308"/>
    <x v="0"/>
    <s v="TGM5580"/>
    <s v="RESPONSO VIRTUAL"/>
    <x v="0"/>
    <x v="0"/>
    <x v="0"/>
    <x v="29"/>
    <s v="Rosario Margarita Vergara Jimenez"/>
    <m/>
    <x v="0"/>
    <x v="0"/>
    <x v="0"/>
    <x v="7"/>
  </r>
  <r>
    <x v="1309"/>
    <x v="0"/>
    <s v="TGM5581"/>
    <s v="CONSULTA SOBRE SU DEUDA"/>
    <x v="0"/>
    <x v="2"/>
    <x v="0"/>
    <x v="5"/>
    <s v="Liz Lidiana Huaman Rojas"/>
    <m/>
    <x v="0"/>
    <x v="0"/>
    <x v="0"/>
    <x v="7"/>
  </r>
  <r>
    <x v="1310"/>
    <x v="4"/>
    <s v="TGM5582"/>
    <s v="ENTREGA DE CONTRATO"/>
    <x v="0"/>
    <x v="0"/>
    <x v="0"/>
    <x v="3"/>
    <s v="Maria Betania Araujo Gomez - Cusco II SAC"/>
    <m/>
    <x v="0"/>
    <x v="0"/>
    <x v="0"/>
    <x v="7"/>
  </r>
  <r>
    <x v="1311"/>
    <x v="0"/>
    <s v="TGM5583"/>
    <s v="FLORES PLAN B"/>
    <x v="0"/>
    <x v="0"/>
    <x v="0"/>
    <x v="22"/>
    <s v="Rosario Margarita Vergara Jimenez"/>
    <m/>
    <x v="0"/>
    <x v="0"/>
    <x v="0"/>
    <x v="7"/>
  </r>
  <r>
    <x v="1312"/>
    <x v="0"/>
    <s v="TGM5584"/>
    <s v="FLORES PLAN A"/>
    <x v="0"/>
    <x v="0"/>
    <x v="0"/>
    <x v="22"/>
    <s v="Rosario Margarita Vergara Jimenez"/>
    <m/>
    <x v="0"/>
    <x v="0"/>
    <x v="0"/>
    <x v="7"/>
  </r>
  <r>
    <x v="1313"/>
    <x v="0"/>
    <s v="TGM5585"/>
    <s v="MANTENIMIENTO DE ESPACIO"/>
    <x v="0"/>
    <x v="0"/>
    <x v="2"/>
    <x v="14"/>
    <s v="Oscar San Martin Castillo"/>
    <m/>
    <x v="0"/>
    <x v="0"/>
    <x v="0"/>
    <x v="7"/>
  </r>
  <r>
    <x v="1314"/>
    <x v="1"/>
    <s v="TGM5586"/>
    <s v="PAGO EN EFECTIVO"/>
    <x v="0"/>
    <x v="0"/>
    <x v="0"/>
    <x v="5"/>
    <s v="Rosario Margarita Vergara Jimenez SAC CF"/>
    <m/>
    <x v="0"/>
    <x v="0"/>
    <x v="0"/>
    <x v="7"/>
  </r>
  <r>
    <x v="1315"/>
    <x v="0"/>
    <s v="TGM5587"/>
    <s v="CAMBIO DE FECHA DE PAGO"/>
    <x v="0"/>
    <x v="0"/>
    <x v="0"/>
    <x v="5"/>
    <s v="Rosario Margarita Vergara Jimenez"/>
    <m/>
    <x v="0"/>
    <x v="0"/>
    <x v="0"/>
    <x v="7"/>
  </r>
  <r>
    <x v="1316"/>
    <x v="0"/>
    <s v="TGM5588"/>
    <s v="CAMBIO DE FECHA DE PAGO"/>
    <x v="0"/>
    <x v="0"/>
    <x v="0"/>
    <x v="5"/>
    <s v="Rosario Margarita Vergara Jimenez"/>
    <m/>
    <x v="0"/>
    <x v="0"/>
    <x v="0"/>
    <x v="7"/>
  </r>
  <r>
    <x v="1317"/>
    <x v="0"/>
    <s v="TGM5589"/>
    <s v="CAMBIO DE FECHA DE PAGO"/>
    <x v="0"/>
    <x v="0"/>
    <x v="0"/>
    <x v="5"/>
    <s v="Rosario Margarita Vergara Jimenez"/>
    <m/>
    <x v="0"/>
    <x v="0"/>
    <x v="0"/>
    <x v="7"/>
  </r>
  <r>
    <x v="1318"/>
    <x v="3"/>
    <s v="TGM5590"/>
    <s v="RESPONSO VIRTUAL"/>
    <x v="0"/>
    <x v="0"/>
    <x v="0"/>
    <x v="29"/>
    <s v="Maria Betania Araujo Gomez - Cusco I SAC"/>
    <m/>
    <x v="0"/>
    <x v="0"/>
    <x v="0"/>
    <x v="7"/>
  </r>
  <r>
    <x v="1319"/>
    <x v="3"/>
    <s v="TGM5591"/>
    <s v="RESPONSO VIRTUAL"/>
    <x v="0"/>
    <x v="0"/>
    <x v="0"/>
    <x v="29"/>
    <s v="Maria Betania Araujo Gomez - Cusco I SAC"/>
    <m/>
    <x v="0"/>
    <x v="0"/>
    <x v="0"/>
    <x v="7"/>
  </r>
  <r>
    <x v="1320"/>
    <x v="3"/>
    <s v="TGM5592"/>
    <s v="RESPONSO VIRTUAL"/>
    <x v="0"/>
    <x v="0"/>
    <x v="0"/>
    <x v="29"/>
    <s v="Maria Betania Araujo Gomez - Cusco I SAC"/>
    <m/>
    <x v="0"/>
    <x v="0"/>
    <x v="0"/>
    <x v="7"/>
  </r>
  <r>
    <x v="1321"/>
    <x v="4"/>
    <s v="TGM5593"/>
    <s v="RESPONSO VIRTUAL"/>
    <x v="0"/>
    <x v="0"/>
    <x v="0"/>
    <x v="29"/>
    <s v="Maria Betania Araujo Gomez - Cusco II SAC"/>
    <m/>
    <x v="0"/>
    <x v="0"/>
    <x v="0"/>
    <x v="7"/>
  </r>
  <r>
    <x v="1322"/>
    <x v="2"/>
    <s v="TGM5594"/>
    <s v="RESPONSO VIRTUAL 200833"/>
    <x v="0"/>
    <x v="0"/>
    <x v="4"/>
    <x v="29"/>
    <s v="Grupo de Asesoria de atencion al cliente Cañete"/>
    <m/>
    <x v="0"/>
    <x v="0"/>
    <x v="0"/>
    <x v="7"/>
  </r>
  <r>
    <x v="1323"/>
    <x v="4"/>
    <s v="TGM5595"/>
    <s v="RESPONSO VIRTUAL"/>
    <x v="0"/>
    <x v="0"/>
    <x v="0"/>
    <x v="29"/>
    <s v="Maria Betania Araujo Gomez - Cusco II SAC"/>
    <m/>
    <x v="0"/>
    <x v="0"/>
    <x v="0"/>
    <x v="7"/>
  </r>
  <r>
    <x v="1324"/>
    <x v="4"/>
    <s v="TGM5596"/>
    <s v="RESPONSO VIRTUAL"/>
    <x v="0"/>
    <x v="0"/>
    <x v="0"/>
    <x v="29"/>
    <s v="Maria Betania Araujo Gomez - Cusco II SAC"/>
    <m/>
    <x v="0"/>
    <x v="0"/>
    <x v="0"/>
    <x v="7"/>
  </r>
  <r>
    <x v="1325"/>
    <x v="0"/>
    <s v="TGM5597"/>
    <s v="RECLAMO N° 8 - LIBRO DE RACLAMACIONES BREÑA"/>
    <x v="0"/>
    <x v="1"/>
    <x v="2"/>
    <x v="5"/>
    <s v="Deisy Huaman Lara - San Antonio"/>
    <m/>
    <x v="1"/>
    <x v="0"/>
    <x v="0"/>
    <x v="7"/>
  </r>
  <r>
    <x v="1326"/>
    <x v="0"/>
    <s v="TGM5598"/>
    <s v="COPIA DE BOLETAS"/>
    <x v="0"/>
    <x v="0"/>
    <x v="0"/>
    <x v="19"/>
    <s v="Rosario Margarita Vergara Jimenez"/>
    <m/>
    <x v="0"/>
    <x v="0"/>
    <x v="0"/>
    <x v="7"/>
  </r>
  <r>
    <x v="1327"/>
    <x v="0"/>
    <s v="TGM5599"/>
    <s v="REPROGRAMACION DE CUOTAS"/>
    <x v="0"/>
    <x v="0"/>
    <x v="0"/>
    <x v="10"/>
    <s v="Rosario Margarita Vergara Jimenez"/>
    <m/>
    <x v="0"/>
    <x v="0"/>
    <x v="0"/>
    <x v="7"/>
  </r>
  <r>
    <x v="1328"/>
    <x v="0"/>
    <s v="TGM5600"/>
    <s v="CAMBIO DE FECHA DE PAGO"/>
    <x v="0"/>
    <x v="0"/>
    <x v="0"/>
    <x v="5"/>
    <s v="Rosario Margarita Vergara Jimenez"/>
    <m/>
    <x v="0"/>
    <x v="0"/>
    <x v="0"/>
    <x v="7"/>
  </r>
  <r>
    <x v="1329"/>
    <x v="1"/>
    <s v="TGM5601"/>
    <s v="CAMBIO DE FECHA DE PAGO"/>
    <x v="0"/>
    <x v="0"/>
    <x v="0"/>
    <x v="5"/>
    <s v="Rosario Margarita Vergara Jimenez SAC CF"/>
    <m/>
    <x v="0"/>
    <x v="0"/>
    <x v="0"/>
    <x v="7"/>
  </r>
  <r>
    <x v="1330"/>
    <x v="1"/>
    <s v="TGM5602"/>
    <s v="CAMBIO DE FECHA DE PAGO"/>
    <x v="0"/>
    <x v="0"/>
    <x v="0"/>
    <x v="5"/>
    <s v="Rosario Margarita Vergara Jimenez SAC CF"/>
    <m/>
    <x v="0"/>
    <x v="0"/>
    <x v="0"/>
    <x v="7"/>
  </r>
  <r>
    <x v="1331"/>
    <x v="0"/>
    <s v="TGM5603"/>
    <s v="ACTA DE DEFUNCION"/>
    <x v="0"/>
    <x v="0"/>
    <x v="0"/>
    <x v="3"/>
    <s v="Rosario Margarita Vergara Jimenez"/>
    <m/>
    <x v="0"/>
    <x v="0"/>
    <x v="0"/>
    <x v="7"/>
  </r>
  <r>
    <x v="1332"/>
    <x v="0"/>
    <s v="TGM5604"/>
    <s v="DEVOLUCION DE GARANTIA"/>
    <x v="0"/>
    <x v="0"/>
    <x v="0"/>
    <x v="10"/>
    <s v="Rosario Margarita Vergara Jimenez"/>
    <m/>
    <x v="0"/>
    <x v="0"/>
    <x v="0"/>
    <x v="7"/>
  </r>
  <r>
    <x v="1333"/>
    <x v="2"/>
    <s v="TGM5605"/>
    <s v="SOLICITA ESTADO DE CUENTA INICIAL 200131"/>
    <x v="0"/>
    <x v="0"/>
    <x v="0"/>
    <x v="5"/>
    <s v="Melissa Jhuliana Hipolito Guerrero"/>
    <m/>
    <x v="0"/>
    <x v="0"/>
    <x v="0"/>
    <x v="7"/>
  </r>
  <r>
    <x v="1334"/>
    <x v="1"/>
    <s v="TGM5606"/>
    <s v="CERTIFICADO DE USO"/>
    <x v="0"/>
    <x v="0"/>
    <x v="2"/>
    <x v="0"/>
    <s v="Rosario Margarita Vergara Jimenez SAC CF"/>
    <m/>
    <x v="0"/>
    <x v="0"/>
    <x v="0"/>
    <x v="7"/>
  </r>
  <r>
    <x v="1335"/>
    <x v="1"/>
    <s v="TGM5607"/>
    <s v="CERTIFICADO DE USO"/>
    <x v="0"/>
    <x v="0"/>
    <x v="2"/>
    <x v="0"/>
    <s v="Rosario Margarita Vergara Jimenez SAC CF"/>
    <m/>
    <x v="0"/>
    <x v="0"/>
    <x v="0"/>
    <x v="7"/>
  </r>
  <r>
    <x v="1336"/>
    <x v="0"/>
    <s v="TGM5608"/>
    <s v="CERTIFICADO DE USO"/>
    <x v="0"/>
    <x v="0"/>
    <x v="0"/>
    <x v="0"/>
    <s v="Rosario Margarita Vergara Jimenez"/>
    <m/>
    <x v="0"/>
    <x v="0"/>
    <x v="0"/>
    <x v="7"/>
  </r>
  <r>
    <x v="1337"/>
    <x v="0"/>
    <s v="TGM5609"/>
    <s v="CERTIFICADO DE USO"/>
    <x v="0"/>
    <x v="0"/>
    <x v="0"/>
    <x v="0"/>
    <s v="Rosario Margarita Vergara Jimenez"/>
    <m/>
    <x v="0"/>
    <x v="0"/>
    <x v="0"/>
    <x v="7"/>
  </r>
  <r>
    <x v="1338"/>
    <x v="3"/>
    <s v="TGM5610"/>
    <s v="CERTIFICADO DE USO"/>
    <x v="0"/>
    <x v="0"/>
    <x v="2"/>
    <x v="0"/>
    <s v="Maria Betania Araujo Gomez - Cusco I SAC"/>
    <m/>
    <x v="0"/>
    <x v="0"/>
    <x v="0"/>
    <x v="7"/>
  </r>
  <r>
    <x v="1339"/>
    <x v="0"/>
    <s v="TGM5611"/>
    <s v="FAMILIAR PROBLEMATICO"/>
    <x v="0"/>
    <x v="2"/>
    <x v="0"/>
    <x v="5"/>
    <s v="Rosario Margarita Vergara Jimenez"/>
    <m/>
    <x v="0"/>
    <x v="0"/>
    <x v="0"/>
    <x v="7"/>
  </r>
  <r>
    <x v="1340"/>
    <x v="0"/>
    <s v="TGM5612"/>
    <s v="CERTIFICADO DE USO"/>
    <x v="0"/>
    <x v="0"/>
    <x v="2"/>
    <x v="0"/>
    <s v="Rosario Margarita Vergara Jimenez"/>
    <m/>
    <x v="0"/>
    <x v="0"/>
    <x v="0"/>
    <x v="7"/>
  </r>
  <r>
    <x v="1341"/>
    <x v="1"/>
    <s v="TGM5613"/>
    <s v="PAGO EN AGENTE BCP"/>
    <x v="0"/>
    <x v="0"/>
    <x v="0"/>
    <x v="5"/>
    <s v="Rosario Margarita Vergara Jimenez SAC CF"/>
    <m/>
    <x v="0"/>
    <x v="0"/>
    <x v="0"/>
    <x v="7"/>
  </r>
  <r>
    <x v="1342"/>
    <x v="1"/>
    <s v="TGM5614"/>
    <s v="CERTIFICADO DE USO"/>
    <x v="0"/>
    <x v="0"/>
    <x v="2"/>
    <x v="0"/>
    <s v="Rosario Margarita Vergara Jimenez SAC CF"/>
    <m/>
    <x v="0"/>
    <x v="0"/>
    <x v="0"/>
    <x v="7"/>
  </r>
  <r>
    <x v="1343"/>
    <x v="0"/>
    <s v="TGM5615"/>
    <s v="CERTIFICADO DE USO"/>
    <x v="0"/>
    <x v="0"/>
    <x v="2"/>
    <x v="0"/>
    <s v="Rosario Margarita Vergara Jimenez"/>
    <m/>
    <x v="0"/>
    <x v="0"/>
    <x v="0"/>
    <x v="7"/>
  </r>
  <r>
    <x v="1344"/>
    <x v="1"/>
    <s v="TGM5616"/>
    <s v="INFORMACION SOBRE PAGO DE CUOTAS"/>
    <x v="0"/>
    <x v="2"/>
    <x v="0"/>
    <x v="5"/>
    <s v="Rosario Margarita Vergara Jimenez SAC CF"/>
    <m/>
    <x v="0"/>
    <x v="0"/>
    <x v="0"/>
    <x v="7"/>
  </r>
  <r>
    <x v="1345"/>
    <x v="0"/>
    <s v="TGM5617"/>
    <s v="RESPONSO VIRTUAL"/>
    <x v="0"/>
    <x v="0"/>
    <x v="4"/>
    <x v="29"/>
    <s v="Oscar San Martin Castillo"/>
    <m/>
    <x v="0"/>
    <x v="0"/>
    <x v="0"/>
    <x v="7"/>
  </r>
  <r>
    <x v="1346"/>
    <x v="0"/>
    <s v="TGM5618"/>
    <s v="CAMBIO DE FECHA DE PAGO"/>
    <x v="0"/>
    <x v="0"/>
    <x v="0"/>
    <x v="5"/>
    <s v="Rosario Margarita Vergara Jimenez"/>
    <m/>
    <x v="0"/>
    <x v="0"/>
    <x v="0"/>
    <x v="7"/>
  </r>
  <r>
    <x v="1347"/>
    <x v="0"/>
    <s v="TGM5619"/>
    <s v="RESPONSO VIRTUAL"/>
    <x v="0"/>
    <x v="0"/>
    <x v="4"/>
    <x v="29"/>
    <s v="Oscar San Martin Castillo"/>
    <m/>
    <x v="0"/>
    <x v="0"/>
    <x v="0"/>
    <x v="7"/>
  </r>
  <r>
    <x v="1348"/>
    <x v="0"/>
    <s v="TGM5620"/>
    <s v="FLORES PLAN A"/>
    <x v="0"/>
    <x v="0"/>
    <x v="0"/>
    <x v="22"/>
    <s v="Liz Lidiana Huaman Rojas"/>
    <m/>
    <x v="0"/>
    <x v="0"/>
    <x v="0"/>
    <x v="7"/>
  </r>
  <r>
    <x v="1349"/>
    <x v="0"/>
    <s v="TGM5621"/>
    <s v="RESPONSO VIRTUAL"/>
    <x v="0"/>
    <x v="0"/>
    <x v="0"/>
    <x v="29"/>
    <s v="Liz Lidiana Huaman Rojas"/>
    <m/>
    <x v="0"/>
    <x v="0"/>
    <x v="0"/>
    <x v="8"/>
  </r>
  <r>
    <x v="1350"/>
    <x v="0"/>
    <s v="TGM5622"/>
    <s v="FLORES PLAN A"/>
    <x v="0"/>
    <x v="0"/>
    <x v="0"/>
    <x v="22"/>
    <s v="Liz Lidiana Huaman Rojas"/>
    <m/>
    <x v="0"/>
    <x v="0"/>
    <x v="0"/>
    <x v="8"/>
  </r>
  <r>
    <x v="1351"/>
    <x v="0"/>
    <s v="TGM5623"/>
    <s v="FLORES PLAN B"/>
    <x v="0"/>
    <x v="0"/>
    <x v="0"/>
    <x v="22"/>
    <s v="Liz Lidiana Huaman Rojas"/>
    <m/>
    <x v="0"/>
    <x v="0"/>
    <x v="0"/>
    <x v="8"/>
  </r>
  <r>
    <x v="1352"/>
    <x v="0"/>
    <s v="TGM5624"/>
    <s v="FLORES PLAN A"/>
    <x v="0"/>
    <x v="0"/>
    <x v="0"/>
    <x v="22"/>
    <s v="Liz Lidiana Huaman Rojas"/>
    <m/>
    <x v="0"/>
    <x v="0"/>
    <x v="0"/>
    <x v="8"/>
  </r>
  <r>
    <x v="1353"/>
    <x v="1"/>
    <s v="TGM5625"/>
    <s v="ACTA DE DEFUNCION"/>
    <x v="0"/>
    <x v="0"/>
    <x v="0"/>
    <x v="3"/>
    <s v="Rosario Margarita Vergara Jimenez SAC CF"/>
    <m/>
    <x v="0"/>
    <x v="0"/>
    <x v="0"/>
    <x v="8"/>
  </r>
  <r>
    <x v="1354"/>
    <x v="1"/>
    <s v="TGM5626"/>
    <s v="ENTREGA DE CONTRATO"/>
    <x v="0"/>
    <x v="0"/>
    <x v="0"/>
    <x v="3"/>
    <s v="Rosario Margarita Vergara Jimenez SAC CF"/>
    <m/>
    <x v="0"/>
    <x v="0"/>
    <x v="0"/>
    <x v="8"/>
  </r>
  <r>
    <x v="1355"/>
    <x v="0"/>
    <s v="TGM5627"/>
    <s v="FLORES PLAN A"/>
    <x v="0"/>
    <x v="0"/>
    <x v="0"/>
    <x v="22"/>
    <s v="Rosario Margarita Vergara Jimenez"/>
    <m/>
    <x v="0"/>
    <x v="0"/>
    <x v="0"/>
    <x v="8"/>
  </r>
  <r>
    <x v="1356"/>
    <x v="0"/>
    <s v="TGM5628"/>
    <s v="CASO DE PRUEBA DAVID PARA VER TARES"/>
    <x v="0"/>
    <x v="0"/>
    <x v="4"/>
    <x v="11"/>
    <s v="Grupo Servicio de Atencion al Cliente"/>
    <m/>
    <x v="0"/>
    <x v="0"/>
    <x v="0"/>
    <x v="8"/>
  </r>
  <r>
    <x v="1357"/>
    <x v="2"/>
    <s v="TGM5629"/>
    <s v="CONSULTA  INSTALACION DE LAPIDA 200850"/>
    <x v="0"/>
    <x v="2"/>
    <x v="0"/>
    <x v="13"/>
    <s v="Melissa Jhuliana Hipolito Guerrero"/>
    <m/>
    <x v="0"/>
    <x v="0"/>
    <x v="0"/>
    <x v="8"/>
  </r>
  <r>
    <x v="1358"/>
    <x v="0"/>
    <s v="TGM5630"/>
    <s v="FLORES PLAN A"/>
    <x v="0"/>
    <x v="0"/>
    <x v="0"/>
    <x v="22"/>
    <s v="Lizmary Carolina Piñero Fermin"/>
    <m/>
    <x v="0"/>
    <x v="0"/>
    <x v="0"/>
    <x v="8"/>
  </r>
  <r>
    <x v="1359"/>
    <x v="0"/>
    <s v="TGM5631"/>
    <s v="FLORES PLAN A"/>
    <x v="0"/>
    <x v="0"/>
    <x v="2"/>
    <x v="22"/>
    <s v="Lizmary Carolina Piñero Fermin"/>
    <m/>
    <x v="0"/>
    <x v="0"/>
    <x v="0"/>
    <x v="8"/>
  </r>
  <r>
    <x v="1360"/>
    <x v="0"/>
    <s v="TGM5632"/>
    <s v="ESTADO DE CUENTA"/>
    <x v="0"/>
    <x v="0"/>
    <x v="0"/>
    <x v="5"/>
    <s v="Lizmary Carolina Piñero Fermin"/>
    <m/>
    <x v="0"/>
    <x v="0"/>
    <x v="0"/>
    <x v="8"/>
  </r>
  <r>
    <x v="1361"/>
    <x v="0"/>
    <s v="TGM5633"/>
    <s v="ESTADO DE CUENTA"/>
    <x v="0"/>
    <x v="0"/>
    <x v="0"/>
    <x v="5"/>
    <s v="Lizmary Carolina Piñero Fermin"/>
    <m/>
    <x v="0"/>
    <x v="0"/>
    <x v="0"/>
    <x v="8"/>
  </r>
  <r>
    <x v="1362"/>
    <x v="0"/>
    <s v="TGM5634"/>
    <s v="ESTADO DE CUENTA"/>
    <x v="0"/>
    <x v="0"/>
    <x v="0"/>
    <x v="5"/>
    <s v="Lizmary Carolina Piñero Fermin"/>
    <m/>
    <x v="0"/>
    <x v="0"/>
    <x v="0"/>
    <x v="8"/>
  </r>
  <r>
    <x v="1363"/>
    <x v="0"/>
    <s v="TGM5635"/>
    <s v="DEVOLUCION DE PAGO"/>
    <x v="0"/>
    <x v="0"/>
    <x v="2"/>
    <x v="10"/>
    <s v="Deisy Huaman Lara - San Antonio"/>
    <m/>
    <x v="0"/>
    <x v="0"/>
    <x v="0"/>
    <x v="8"/>
  </r>
  <r>
    <x v="1364"/>
    <x v="0"/>
    <s v="TGM5636"/>
    <s v="REQUISITOS DE TRANSFERENCIA DE CONTRATO"/>
    <x v="0"/>
    <x v="2"/>
    <x v="0"/>
    <x v="31"/>
    <s v="Lizmary Carolina Piñero Fermin"/>
    <m/>
    <x v="0"/>
    <x v="0"/>
    <x v="0"/>
    <x v="8"/>
  </r>
  <r>
    <x v="1365"/>
    <x v="0"/>
    <s v="TGM5637"/>
    <s v="RECEPCI&amp;OACUTE;N DE ACTA"/>
    <x v="0"/>
    <x v="0"/>
    <x v="0"/>
    <x v="6"/>
    <s v="Lizmary Carolina Piñero Fermin"/>
    <m/>
    <x v="0"/>
    <x v="0"/>
    <x v="0"/>
    <x v="8"/>
  </r>
  <r>
    <x v="1366"/>
    <x v="0"/>
    <s v="TGM5638"/>
    <s v="PAGO DE MORA"/>
    <x v="0"/>
    <x v="1"/>
    <x v="4"/>
    <x v="10"/>
    <s v="Tymiller Jhalber Llacza Rosales"/>
    <m/>
    <x v="0"/>
    <x v="0"/>
    <x v="0"/>
    <x v="8"/>
  </r>
  <r>
    <x v="1367"/>
    <x v="0"/>
    <s v="TGM5640"/>
    <s v="ESTADO DE CUENTA"/>
    <x v="0"/>
    <x v="0"/>
    <x v="0"/>
    <x v="5"/>
    <s v="Lizmary Carolina Piñero Fermin"/>
    <m/>
    <x v="0"/>
    <x v="0"/>
    <x v="0"/>
    <x v="8"/>
  </r>
  <r>
    <x v="1368"/>
    <x v="0"/>
    <s v="TGM5641"/>
    <s v="REGULARIZACION  DE ACTA"/>
    <x v="0"/>
    <x v="0"/>
    <x v="0"/>
    <x v="3"/>
    <s v="Mariella Valentina Guadalupe Fierro"/>
    <m/>
    <x v="0"/>
    <x v="0"/>
    <x v="0"/>
    <x v="8"/>
  </r>
  <r>
    <x v="1369"/>
    <x v="0"/>
    <s v="TGM5642"/>
    <s v="RECEPCION DE ACTA"/>
    <x v="0"/>
    <x v="0"/>
    <x v="0"/>
    <x v="6"/>
    <s v="Lizmary Carolina Piñero Fermin"/>
    <m/>
    <x v="0"/>
    <x v="0"/>
    <x v="0"/>
    <x v="8"/>
  </r>
  <r>
    <x v="1370"/>
    <x v="1"/>
    <s v="TGM5643"/>
    <s v="RESPONSO VIRTUAL"/>
    <x v="0"/>
    <x v="0"/>
    <x v="4"/>
    <x v="29"/>
    <s v="Oscar San Martin Castillo - Corona d"/>
    <m/>
    <x v="0"/>
    <x v="0"/>
    <x v="0"/>
    <x v="8"/>
  </r>
  <r>
    <x v="1371"/>
    <x v="1"/>
    <s v="TGM5644"/>
    <s v="RESPONSO VIRTUAL"/>
    <x v="0"/>
    <x v="0"/>
    <x v="4"/>
    <x v="29"/>
    <s v="Oscar San Martin Castillo - Corona d"/>
    <m/>
    <x v="0"/>
    <x v="0"/>
    <x v="0"/>
    <x v="8"/>
  </r>
  <r>
    <x v="1372"/>
    <x v="0"/>
    <s v="TGM5645"/>
    <s v="UBICACI&amp;OACUTE;N DE ESPACIO"/>
    <x v="0"/>
    <x v="2"/>
    <x v="0"/>
    <x v="0"/>
    <s v="Lizmary Carolina Piñero Fermin"/>
    <m/>
    <x v="0"/>
    <x v="0"/>
    <x v="0"/>
    <x v="8"/>
  </r>
  <r>
    <x v="1373"/>
    <x v="0"/>
    <s v="TGM5646"/>
    <s v="CERTIFICADO DE USO"/>
    <x v="0"/>
    <x v="0"/>
    <x v="0"/>
    <x v="0"/>
    <s v="Lizmary Carolina Piñero Fermin"/>
    <m/>
    <x v="0"/>
    <x v="0"/>
    <x v="0"/>
    <x v="8"/>
  </r>
  <r>
    <x v="1374"/>
    <x v="0"/>
    <s v="TGM5647"/>
    <s v="UBICACI&amp;OACUTE;N DE ESPACIO"/>
    <x v="0"/>
    <x v="2"/>
    <x v="0"/>
    <x v="0"/>
    <s v="Lizmary Carolina Piñero Fermin"/>
    <m/>
    <x v="0"/>
    <x v="0"/>
    <x v="0"/>
    <x v="8"/>
  </r>
  <r>
    <x v="1375"/>
    <x v="1"/>
    <s v="TGM5648"/>
    <s v="ESTADO DE CUENTA"/>
    <x v="0"/>
    <x v="2"/>
    <x v="0"/>
    <x v="5"/>
    <s v="Liz Lidiana Huaman Rojas SAC CF"/>
    <m/>
    <x v="0"/>
    <x v="0"/>
    <x v="0"/>
    <x v="8"/>
  </r>
  <r>
    <x v="1376"/>
    <x v="0"/>
    <s v="TGM5649"/>
    <s v="INFORMACI&amp;OACUTE;N DE CAMBIO DE TITULARIDAD"/>
    <x v="0"/>
    <x v="2"/>
    <x v="0"/>
    <x v="31"/>
    <s v="Lizmary Carolina Piñero Fermin"/>
    <m/>
    <x v="0"/>
    <x v="0"/>
    <x v="0"/>
    <x v="8"/>
  </r>
  <r>
    <x v="1377"/>
    <x v="0"/>
    <s v="TGM5650"/>
    <s v="RESPONSO VIRTUAL"/>
    <x v="0"/>
    <x v="0"/>
    <x v="4"/>
    <x v="29"/>
    <s v="Oscar San Martin Castillo"/>
    <m/>
    <x v="0"/>
    <x v="0"/>
    <x v="0"/>
    <x v="8"/>
  </r>
  <r>
    <x v="1378"/>
    <x v="0"/>
    <s v="TGM5651"/>
    <s v="LAPIDA ROTA"/>
    <x v="0"/>
    <x v="1"/>
    <x v="4"/>
    <x v="20"/>
    <s v="Oscar San Martin Castillo"/>
    <m/>
    <x v="0"/>
    <x v="0"/>
    <x v="0"/>
    <x v="8"/>
  </r>
  <r>
    <x v="1379"/>
    <x v="0"/>
    <s v="TGM5652"/>
    <s v="ESTADO DE CUENTA"/>
    <x v="0"/>
    <x v="0"/>
    <x v="0"/>
    <x v="5"/>
    <s v="Lizmary Carolina Piñero Fermin"/>
    <m/>
    <x v="0"/>
    <x v="0"/>
    <x v="0"/>
    <x v="8"/>
  </r>
  <r>
    <x v="1380"/>
    <x v="0"/>
    <s v="TGM5653"/>
    <s v="CERTIFICADO DE USO"/>
    <x v="0"/>
    <x v="0"/>
    <x v="0"/>
    <x v="0"/>
    <s v="Lizmary Carolina Piñero Fermin"/>
    <m/>
    <x v="0"/>
    <x v="0"/>
    <x v="0"/>
    <x v="8"/>
  </r>
  <r>
    <x v="1381"/>
    <x v="0"/>
    <s v="TGM5654"/>
    <s v="ESTADO DE CUENTA"/>
    <x v="0"/>
    <x v="0"/>
    <x v="0"/>
    <x v="5"/>
    <s v="Lizmary Carolina Piñero Fermin"/>
    <m/>
    <x v="0"/>
    <x v="0"/>
    <x v="0"/>
    <x v="8"/>
  </r>
  <r>
    <x v="1382"/>
    <x v="0"/>
    <s v="TGM5655"/>
    <s v="ESTADO DE CUENTA"/>
    <x v="0"/>
    <x v="0"/>
    <x v="0"/>
    <x v="5"/>
    <s v="Lizmary Carolina Piñero Fermin"/>
    <m/>
    <x v="0"/>
    <x v="0"/>
    <x v="0"/>
    <x v="8"/>
  </r>
  <r>
    <x v="1383"/>
    <x v="0"/>
    <s v="TGM5656"/>
    <s v="RECLAMO N&amp;DEG; 15 LAPIDA ROTA"/>
    <x v="0"/>
    <x v="1"/>
    <x v="4"/>
    <x v="20"/>
    <s v="Oscar San Martin Castillo"/>
    <m/>
    <x v="1"/>
    <x v="0"/>
    <x v="0"/>
    <x v="8"/>
  </r>
  <r>
    <x v="1384"/>
    <x v="0"/>
    <s v="TGM5657"/>
    <s v="FLORES PLAN B"/>
    <x v="0"/>
    <x v="0"/>
    <x v="0"/>
    <x v="22"/>
    <s v="Liz Lidiana Huaman Rojas"/>
    <m/>
    <x v="0"/>
    <x v="0"/>
    <x v="0"/>
    <x v="8"/>
  </r>
  <r>
    <x v="1385"/>
    <x v="2"/>
    <s v="TGM5658"/>
    <s v="TRASLADO EXTERNO 200092"/>
    <x v="0"/>
    <x v="0"/>
    <x v="0"/>
    <x v="7"/>
    <s v="Grupo de Asesoria de atencion al cliente Cañete"/>
    <m/>
    <x v="0"/>
    <x v="0"/>
    <x v="0"/>
    <x v="8"/>
  </r>
  <r>
    <x v="1386"/>
    <x v="2"/>
    <s v="TGM5659"/>
    <s v="SOLICITA BOLETAS DE PAGO 200721"/>
    <x v="0"/>
    <x v="0"/>
    <x v="0"/>
    <x v="19"/>
    <s v="Melissa Jhuliana Hipolito Guerrero"/>
    <m/>
    <x v="0"/>
    <x v="0"/>
    <x v="0"/>
    <x v="8"/>
  </r>
  <r>
    <x v="1387"/>
    <x v="0"/>
    <s v="TGM5660"/>
    <s v="CERTIFICADO DE USO"/>
    <x v="0"/>
    <x v="0"/>
    <x v="0"/>
    <x v="0"/>
    <s v="Lizmary Carolina Piñero Fermin"/>
    <m/>
    <x v="0"/>
    <x v="0"/>
    <x v="0"/>
    <x v="8"/>
  </r>
  <r>
    <x v="1388"/>
    <x v="5"/>
    <s v="TGM5661"/>
    <s v="ENTRE DE ACTA 300518"/>
    <x v="0"/>
    <x v="0"/>
    <x v="0"/>
    <x v="6"/>
    <s v="Marilyn Lisbet Alarcón Alarcón"/>
    <m/>
    <x v="0"/>
    <x v="0"/>
    <x v="0"/>
    <x v="8"/>
  </r>
  <r>
    <x v="1389"/>
    <x v="0"/>
    <s v="TGM5662"/>
    <s v="CORRECCI&amp;OACUTE;N DE DATOS EN L&amp;AACUTE;PIDA"/>
    <x v="0"/>
    <x v="1"/>
    <x v="4"/>
    <x v="18"/>
    <s v="Oscar San Martin Castillo"/>
    <m/>
    <x v="0"/>
    <x v="0"/>
    <x v="0"/>
    <x v="8"/>
  </r>
  <r>
    <x v="1390"/>
    <x v="0"/>
    <s v="TGM5663"/>
    <s v="CERTIFICADO DE USO"/>
    <x v="0"/>
    <x v="0"/>
    <x v="0"/>
    <x v="0"/>
    <s v="Lizmary Carolina Piñero Fermin"/>
    <m/>
    <x v="0"/>
    <x v="0"/>
    <x v="0"/>
    <x v="8"/>
  </r>
  <r>
    <x v="1391"/>
    <x v="3"/>
    <s v="TGM5664"/>
    <s v="CAMBIO DE TITULARIDAD SIN DEUDA"/>
    <x v="0"/>
    <x v="0"/>
    <x v="2"/>
    <x v="31"/>
    <s v="Maria Betania Araujo Gomez - Cusco I SAC"/>
    <m/>
    <x v="0"/>
    <x v="0"/>
    <x v="0"/>
    <x v="8"/>
  </r>
  <r>
    <x v="1392"/>
    <x v="4"/>
    <s v="TGM5665"/>
    <s v="ENTREGA DE GARANTIA"/>
    <x v="0"/>
    <x v="0"/>
    <x v="2"/>
    <x v="10"/>
    <s v="Maria Betania Araujo Gomez - Cusco II SAC"/>
    <m/>
    <x v="0"/>
    <x v="0"/>
    <x v="0"/>
    <x v="8"/>
  </r>
  <r>
    <x v="1393"/>
    <x v="4"/>
    <s v="TGM5666"/>
    <s v="COPIA DE CONTRATO"/>
    <x v="0"/>
    <x v="0"/>
    <x v="2"/>
    <x v="3"/>
    <s v="Maria Betania Araujo Gomez - Cusco II SAC"/>
    <m/>
    <x v="0"/>
    <x v="0"/>
    <x v="0"/>
    <x v="8"/>
  </r>
  <r>
    <x v="1394"/>
    <x v="5"/>
    <s v="TGM5667"/>
    <s v="ENTREGA DE ACTA 300483"/>
    <x v="0"/>
    <x v="0"/>
    <x v="0"/>
    <x v="3"/>
    <s v="Marilyn Lisbet Alarcón Alarcón"/>
    <m/>
    <x v="0"/>
    <x v="0"/>
    <x v="0"/>
    <x v="8"/>
  </r>
  <r>
    <x v="1395"/>
    <x v="0"/>
    <s v="TGM5668"/>
    <s v="UBICACI&amp;OACUTE;N DE ESPACIO"/>
    <x v="0"/>
    <x v="2"/>
    <x v="0"/>
    <x v="0"/>
    <s v="Lizmary Carolina Piñero Fermin"/>
    <m/>
    <x v="0"/>
    <x v="0"/>
    <x v="0"/>
    <x v="8"/>
  </r>
  <r>
    <x v="1396"/>
    <x v="0"/>
    <s v="TGM5669"/>
    <s v="ESTADO DE CUENTA"/>
    <x v="0"/>
    <x v="0"/>
    <x v="0"/>
    <x v="5"/>
    <s v="Lizmary Carolina Piñero Fermin"/>
    <m/>
    <x v="0"/>
    <x v="0"/>
    <x v="0"/>
    <x v="8"/>
  </r>
  <r>
    <x v="1397"/>
    <x v="5"/>
    <s v="TGM5670"/>
    <s v="ENTREGA DE ACTA 300185"/>
    <x v="0"/>
    <x v="0"/>
    <x v="0"/>
    <x v="6"/>
    <s v="Marilyn Lisbet Alarcón Alarcón"/>
    <m/>
    <x v="0"/>
    <x v="0"/>
    <x v="0"/>
    <x v="8"/>
  </r>
  <r>
    <x v="1398"/>
    <x v="0"/>
    <s v="TGM5671"/>
    <s v="ESTADO DE CUENTA"/>
    <x v="0"/>
    <x v="0"/>
    <x v="0"/>
    <x v="5"/>
    <s v="Lizmary Carolina Piñero Fermin"/>
    <m/>
    <x v="0"/>
    <x v="0"/>
    <x v="0"/>
    <x v="8"/>
  </r>
  <r>
    <x v="1399"/>
    <x v="0"/>
    <s v="TGM5672"/>
    <s v="ESTADO DE CUENTA"/>
    <x v="0"/>
    <x v="0"/>
    <x v="0"/>
    <x v="5"/>
    <s v="Lizmary Carolina Piñero Fermin"/>
    <m/>
    <x v="0"/>
    <x v="0"/>
    <x v="0"/>
    <x v="8"/>
  </r>
  <r>
    <x v="1400"/>
    <x v="5"/>
    <s v="TGM5673"/>
    <s v="ENTREGA DE ACTA 300218"/>
    <x v="0"/>
    <x v="0"/>
    <x v="0"/>
    <x v="6"/>
    <s v="Marilyn Lisbet Alarcón Alarcón"/>
    <m/>
    <x v="0"/>
    <x v="0"/>
    <x v="0"/>
    <x v="8"/>
  </r>
  <r>
    <x v="1401"/>
    <x v="0"/>
    <s v="TGM5674"/>
    <s v="ESTADO DE CUENTA"/>
    <x v="0"/>
    <x v="0"/>
    <x v="0"/>
    <x v="5"/>
    <s v="Lizmary Carolina Piñero Fermin"/>
    <m/>
    <x v="0"/>
    <x v="0"/>
    <x v="0"/>
    <x v="8"/>
  </r>
  <r>
    <x v="1402"/>
    <x v="5"/>
    <s v="TGM5675"/>
    <s v="ENTRE DE ACTA 300574"/>
    <x v="0"/>
    <x v="0"/>
    <x v="2"/>
    <x v="6"/>
    <s v="Marilyn Lisbet Alarcón Alarcón"/>
    <m/>
    <x v="0"/>
    <x v="0"/>
    <x v="0"/>
    <x v="8"/>
  </r>
  <r>
    <x v="1403"/>
    <x v="0"/>
    <s v="TGM5676"/>
    <s v="UBICACI&amp;OACUTE;N DE ESPACIO"/>
    <x v="0"/>
    <x v="2"/>
    <x v="0"/>
    <x v="0"/>
    <s v="Lizmary Carolina Piñero Fermin"/>
    <m/>
    <x v="0"/>
    <x v="0"/>
    <x v="0"/>
    <x v="8"/>
  </r>
  <r>
    <x v="1404"/>
    <x v="0"/>
    <s v="TGM5677"/>
    <s v="CERTIFICADO DE USO"/>
    <x v="0"/>
    <x v="0"/>
    <x v="0"/>
    <x v="0"/>
    <s v="Lizmary Carolina Piñero Fermin"/>
    <m/>
    <x v="0"/>
    <x v="0"/>
    <x v="0"/>
    <x v="8"/>
  </r>
  <r>
    <x v="1405"/>
    <x v="2"/>
    <s v="TGM5678"/>
    <s v="SOLICITA CONSTANCIA DE ENTIERRO 200605"/>
    <x v="0"/>
    <x v="0"/>
    <x v="0"/>
    <x v="6"/>
    <s v="Melissa Jhuliana Hipolito Guerrero"/>
    <m/>
    <x v="0"/>
    <x v="0"/>
    <x v="0"/>
    <x v="8"/>
  </r>
  <r>
    <x v="1406"/>
    <x v="0"/>
    <s v="TGM5679"/>
    <s v="CONSULTA MINIMO PARA INHUMAR"/>
    <x v="0"/>
    <x v="2"/>
    <x v="0"/>
    <x v="5"/>
    <s v="Liz Lidiana Huaman Rojas"/>
    <m/>
    <x v="0"/>
    <x v="0"/>
    <x v="0"/>
    <x v="8"/>
  </r>
  <r>
    <x v="1407"/>
    <x v="0"/>
    <s v="TGM5680"/>
    <s v="CERTIFICADO DE USO"/>
    <x v="0"/>
    <x v="0"/>
    <x v="2"/>
    <x v="0"/>
    <s v="Liz Lidiana Huaman Rojas"/>
    <m/>
    <x v="0"/>
    <x v="0"/>
    <x v="0"/>
    <x v="8"/>
  </r>
  <r>
    <x v="1408"/>
    <x v="0"/>
    <s v="TGM5681"/>
    <s v="GENERACION CODIGO ZIP"/>
    <x v="0"/>
    <x v="2"/>
    <x v="0"/>
    <x v="10"/>
    <s v="Liz Lidiana Huaman Rojas"/>
    <m/>
    <x v="0"/>
    <x v="0"/>
    <x v="0"/>
    <x v="8"/>
  </r>
  <r>
    <x v="1409"/>
    <x v="1"/>
    <s v="TGM5682"/>
    <s v="SOLICITUD DE RETRACTACION DE RESOLUCION"/>
    <x v="0"/>
    <x v="0"/>
    <x v="0"/>
    <x v="30"/>
    <s v="Grupo de Cobranza"/>
    <m/>
    <x v="0"/>
    <x v="0"/>
    <x v="0"/>
    <x v="8"/>
  </r>
  <r>
    <x v="1410"/>
    <x v="1"/>
    <s v="TGM5683"/>
    <s v="REPROGRAMACION DE CUOTA"/>
    <x v="0"/>
    <x v="0"/>
    <x v="4"/>
    <x v="10"/>
    <s v="Tymiller Jhaalber Llacza Rosales - Corona del Fr"/>
    <m/>
    <x v="0"/>
    <x v="0"/>
    <x v="0"/>
    <x v="8"/>
  </r>
  <r>
    <x v="1411"/>
    <x v="1"/>
    <s v="TGM5684"/>
    <s v="REGULARIZACION DE ACTA DE DEFUNCION"/>
    <x v="0"/>
    <x v="0"/>
    <x v="0"/>
    <x v="6"/>
    <s v="Liz Lidiana Huaman Rojas SAC CF"/>
    <m/>
    <x v="0"/>
    <x v="0"/>
    <x v="0"/>
    <x v="8"/>
  </r>
  <r>
    <x v="1412"/>
    <x v="0"/>
    <s v="TGM5685"/>
    <s v="CONFECCION DE LAPIDA NUEVA NICHO"/>
    <x v="0"/>
    <x v="0"/>
    <x v="4"/>
    <x v="13"/>
    <s v="Oscar San Martin Castillo"/>
    <m/>
    <x v="0"/>
    <x v="0"/>
    <x v="0"/>
    <x v="8"/>
  </r>
  <r>
    <x v="1413"/>
    <x v="0"/>
    <s v="TGM5686"/>
    <s v="ESTADO DE CUENTA"/>
    <x v="0"/>
    <x v="0"/>
    <x v="0"/>
    <x v="5"/>
    <s v="Lizmary Carolina Piñero Fermin"/>
    <m/>
    <x v="0"/>
    <x v="0"/>
    <x v="0"/>
    <x v="8"/>
  </r>
  <r>
    <x v="1414"/>
    <x v="0"/>
    <s v="TGM5687"/>
    <s v="INFORMACION DE INSTALACION DE LAPIDA"/>
    <x v="0"/>
    <x v="2"/>
    <x v="0"/>
    <x v="13"/>
    <s v="Lizmary Carolina Piñero Fermin"/>
    <m/>
    <x v="0"/>
    <x v="0"/>
    <x v="0"/>
    <x v="8"/>
  </r>
  <r>
    <x v="1415"/>
    <x v="0"/>
    <s v="TGM5688"/>
    <s v="ESTADO DE CUENTA"/>
    <x v="0"/>
    <x v="0"/>
    <x v="0"/>
    <x v="5"/>
    <s v="Lizmary Carolina Piñero Fermin"/>
    <m/>
    <x v="0"/>
    <x v="0"/>
    <x v="0"/>
    <x v="8"/>
  </r>
  <r>
    <x v="1416"/>
    <x v="0"/>
    <s v="TGM5689"/>
    <s v="RECEPCI&amp;OACUTE;N DE ACTA"/>
    <x v="0"/>
    <x v="0"/>
    <x v="0"/>
    <x v="6"/>
    <s v="Lizmary Carolina Piñero Fermin"/>
    <m/>
    <x v="0"/>
    <x v="0"/>
    <x v="0"/>
    <x v="8"/>
  </r>
  <r>
    <x v="1417"/>
    <x v="0"/>
    <s v="TGM5690"/>
    <s v="RECEPCION DE ACTA"/>
    <x v="0"/>
    <x v="0"/>
    <x v="0"/>
    <x v="6"/>
    <s v="Lizmary Carolina Piñero Fermin"/>
    <m/>
    <x v="0"/>
    <x v="0"/>
    <x v="0"/>
    <x v="8"/>
  </r>
  <r>
    <x v="1418"/>
    <x v="0"/>
    <s v="TGM5691"/>
    <s v="UBICACION DE ESPACIO"/>
    <x v="0"/>
    <x v="2"/>
    <x v="0"/>
    <x v="0"/>
    <s v="Lizmary Carolina Piñero Fermin"/>
    <m/>
    <x v="0"/>
    <x v="0"/>
    <x v="0"/>
    <x v="8"/>
  </r>
  <r>
    <x v="1419"/>
    <x v="2"/>
    <s v="TGM5692"/>
    <s v="CONSULTA TRASLADO EXTERNO 200093"/>
    <x v="0"/>
    <x v="2"/>
    <x v="0"/>
    <x v="7"/>
    <s v="Melissa Jhuliana Hipolito Guerrero"/>
    <m/>
    <x v="0"/>
    <x v="0"/>
    <x v="0"/>
    <x v="8"/>
  </r>
  <r>
    <x v="1420"/>
    <x v="0"/>
    <s v="TGM5693"/>
    <s v="ESTADO DE CUENTA"/>
    <x v="0"/>
    <x v="2"/>
    <x v="0"/>
    <x v="5"/>
    <s v="Lizmary Carolina Piñero Fermin"/>
    <m/>
    <x v="0"/>
    <x v="0"/>
    <x v="0"/>
    <x v="8"/>
  </r>
  <r>
    <x v="1421"/>
    <x v="0"/>
    <s v="TGM5694"/>
    <s v="UBICACION DE ESPACIO"/>
    <x v="0"/>
    <x v="2"/>
    <x v="0"/>
    <x v="0"/>
    <s v="Lizmary Carolina Piñero Fermin"/>
    <m/>
    <x v="0"/>
    <x v="0"/>
    <x v="0"/>
    <x v="8"/>
  </r>
  <r>
    <x v="1422"/>
    <x v="0"/>
    <s v="TGM5695"/>
    <s v="REQUISITOS DE TRANSFERENCIA DE CONTRATO"/>
    <x v="0"/>
    <x v="2"/>
    <x v="0"/>
    <x v="31"/>
    <s v="Lizmary Carolina Piñero Fermin"/>
    <m/>
    <x v="0"/>
    <x v="0"/>
    <x v="0"/>
    <x v="8"/>
  </r>
  <r>
    <x v="1423"/>
    <x v="5"/>
    <s v="TGM5696"/>
    <s v="ENTREGA DE ACTA 300265"/>
    <x v="0"/>
    <x v="0"/>
    <x v="0"/>
    <x v="6"/>
    <s v="Marilyn Lisbet Alarcón Alarcón"/>
    <m/>
    <x v="0"/>
    <x v="0"/>
    <x v="0"/>
    <x v="8"/>
  </r>
  <r>
    <x v="1424"/>
    <x v="5"/>
    <s v="TGM5697"/>
    <s v="ENTREGA DE ACTA 300555"/>
    <x v="0"/>
    <x v="0"/>
    <x v="0"/>
    <x v="6"/>
    <s v="Marilyn Lisbet Alarcón Alarcón"/>
    <m/>
    <x v="0"/>
    <x v="0"/>
    <x v="0"/>
    <x v="8"/>
  </r>
  <r>
    <x v="1425"/>
    <x v="0"/>
    <s v="TGM5698"/>
    <s v="UBICACION DE ESPACIO"/>
    <x v="0"/>
    <x v="2"/>
    <x v="0"/>
    <x v="0"/>
    <s v="Lizmary Carolina Piñero Fermin"/>
    <m/>
    <x v="0"/>
    <x v="0"/>
    <x v="0"/>
    <x v="8"/>
  </r>
  <r>
    <x v="1426"/>
    <x v="0"/>
    <s v="TGM5699"/>
    <s v="REQUISITOS DE TRANSFERENCIA DE CONTRATO"/>
    <x v="0"/>
    <x v="2"/>
    <x v="0"/>
    <x v="31"/>
    <s v="Lizmary Carolina Piñero Fermin"/>
    <m/>
    <x v="0"/>
    <x v="0"/>
    <x v="0"/>
    <x v="8"/>
  </r>
  <r>
    <x v="1427"/>
    <x v="2"/>
    <s v="TGM5700"/>
    <s v="SOLICITA DEVOLUCION DE GARANTIA 200920"/>
    <x v="0"/>
    <x v="0"/>
    <x v="0"/>
    <x v="10"/>
    <s v="Melissa Jhuliana Hipolito Guerrero"/>
    <m/>
    <x v="0"/>
    <x v="0"/>
    <x v="0"/>
    <x v="8"/>
  </r>
  <r>
    <x v="1428"/>
    <x v="0"/>
    <s v="TGM5701"/>
    <s v="CARTA NRO 01-DEVOLUCION DE PAGARES"/>
    <x v="0"/>
    <x v="0"/>
    <x v="2"/>
    <x v="6"/>
    <s v="Deisy Huaman Lara"/>
    <m/>
    <x v="0"/>
    <x v="0"/>
    <x v="0"/>
    <x v="8"/>
  </r>
  <r>
    <x v="1429"/>
    <x v="5"/>
    <s v="TGM5702"/>
    <s v="ENTREGA DE ACTA 300416"/>
    <x v="0"/>
    <x v="0"/>
    <x v="0"/>
    <x v="6"/>
    <s v="Marilyn Lisbet Alarcón Alarcón"/>
    <m/>
    <x v="0"/>
    <x v="0"/>
    <x v="0"/>
    <x v="8"/>
  </r>
  <r>
    <x v="1430"/>
    <x v="0"/>
    <s v="TGM5703"/>
    <s v="CARTA NRO 01-DEVOLUCION DE PAGARES"/>
    <x v="0"/>
    <x v="0"/>
    <x v="4"/>
    <x v="6"/>
    <s v="Deisy Huaman Lara - San Antonio"/>
    <m/>
    <x v="0"/>
    <x v="0"/>
    <x v="0"/>
    <x v="8"/>
  </r>
  <r>
    <x v="1431"/>
    <x v="0"/>
    <s v="TGM5704"/>
    <s v="ESTADO DE CUENTA"/>
    <x v="0"/>
    <x v="2"/>
    <x v="0"/>
    <x v="5"/>
    <s v="Liz Lidiana Huaman Rojas"/>
    <m/>
    <x v="0"/>
    <x v="0"/>
    <x v="0"/>
    <x v="8"/>
  </r>
  <r>
    <x v="1432"/>
    <x v="0"/>
    <s v="TGM5705"/>
    <s v="DECLARATORIA DE BENEFICIARIOS"/>
    <x v="0"/>
    <x v="2"/>
    <x v="0"/>
    <x v="30"/>
    <s v="Liz Lidiana Huaman Rojas"/>
    <m/>
    <x v="0"/>
    <x v="0"/>
    <x v="0"/>
    <x v="8"/>
  </r>
  <r>
    <x v="1433"/>
    <x v="1"/>
    <s v="TGM5706"/>
    <s v="ESTADO DE CUENTA"/>
    <x v="0"/>
    <x v="2"/>
    <x v="0"/>
    <x v="5"/>
    <s v="Liz Lidiana Huaman Rojas SAC CF"/>
    <m/>
    <x v="0"/>
    <x v="0"/>
    <x v="0"/>
    <x v="8"/>
  </r>
  <r>
    <x v="1434"/>
    <x v="0"/>
    <s v="TGM5707"/>
    <s v="CAMBIO DE FECHA DE PAGO"/>
    <x v="0"/>
    <x v="0"/>
    <x v="4"/>
    <x v="10"/>
    <s v="Tymiller Jhalber Llacza Rosales"/>
    <m/>
    <x v="0"/>
    <x v="0"/>
    <x v="0"/>
    <x v="8"/>
  </r>
  <r>
    <x v="1435"/>
    <x v="1"/>
    <s v="TGM5708"/>
    <s v="ESTADO DE CUENTA"/>
    <x v="0"/>
    <x v="2"/>
    <x v="0"/>
    <x v="5"/>
    <s v="Liz Lidiana Huaman Rojas SAC CF"/>
    <m/>
    <x v="0"/>
    <x v="0"/>
    <x v="0"/>
    <x v="8"/>
  </r>
  <r>
    <x v="1436"/>
    <x v="0"/>
    <s v="TGM5709"/>
    <s v="CONSULTA USO DE ESPACIO"/>
    <x v="0"/>
    <x v="2"/>
    <x v="0"/>
    <x v="8"/>
    <s v="Liz Lidiana Huaman Rojas"/>
    <m/>
    <x v="0"/>
    <x v="0"/>
    <x v="0"/>
    <x v="8"/>
  </r>
  <r>
    <x v="1437"/>
    <x v="0"/>
    <s v="TGM5710"/>
    <s v="CERTIFICADO DE USO"/>
    <x v="0"/>
    <x v="0"/>
    <x v="2"/>
    <x v="0"/>
    <s v="Liz Lidiana Huaman Rojas"/>
    <m/>
    <x v="0"/>
    <x v="0"/>
    <x v="0"/>
    <x v="8"/>
  </r>
  <r>
    <x v="1438"/>
    <x v="1"/>
    <s v="TGM5711"/>
    <s v="ESTADO DE CUENTA"/>
    <x v="0"/>
    <x v="2"/>
    <x v="0"/>
    <x v="5"/>
    <s v="Liz Lidiana Huaman Rojas SAC CF"/>
    <m/>
    <x v="0"/>
    <x v="0"/>
    <x v="0"/>
    <x v="8"/>
  </r>
  <r>
    <x v="1439"/>
    <x v="0"/>
    <s v="TGM5712"/>
    <s v="ESTADO DE CUENTA"/>
    <x v="0"/>
    <x v="2"/>
    <x v="0"/>
    <x v="5"/>
    <s v="Liz Lidiana Huaman Rojas"/>
    <m/>
    <x v="0"/>
    <x v="0"/>
    <x v="0"/>
    <x v="8"/>
  </r>
  <r>
    <x v="1440"/>
    <x v="0"/>
    <s v="TGM5713"/>
    <s v="CERTIFICADO DE USO"/>
    <x v="0"/>
    <x v="0"/>
    <x v="2"/>
    <x v="0"/>
    <s v="Liz Lidiana Huaman Rojas"/>
    <m/>
    <x v="0"/>
    <x v="0"/>
    <x v="0"/>
    <x v="8"/>
  </r>
  <r>
    <x v="1441"/>
    <x v="1"/>
    <s v="TGM5714"/>
    <s v="CERTIFICADO DE USO"/>
    <x v="0"/>
    <x v="0"/>
    <x v="0"/>
    <x v="0"/>
    <s v="Liz Lidiana Huaman Rojas SAC CF"/>
    <m/>
    <x v="0"/>
    <x v="0"/>
    <x v="0"/>
    <x v="8"/>
  </r>
  <r>
    <x v="1442"/>
    <x v="0"/>
    <s v="TGM5715"/>
    <s v="CAMBIO DE BOLETA"/>
    <x v="0"/>
    <x v="0"/>
    <x v="0"/>
    <x v="19"/>
    <s v="Lizmary Carolina Piñero Fermin"/>
    <m/>
    <x v="0"/>
    <x v="0"/>
    <x v="0"/>
    <x v="8"/>
  </r>
  <r>
    <x v="1443"/>
    <x v="0"/>
    <s v="TGM5716"/>
    <s v="CERTIFICADO DE USO"/>
    <x v="0"/>
    <x v="0"/>
    <x v="2"/>
    <x v="0"/>
    <s v="Lizmary Carolina Piñero Fermin"/>
    <m/>
    <x v="0"/>
    <x v="0"/>
    <x v="0"/>
    <x v="8"/>
  </r>
  <r>
    <x v="1444"/>
    <x v="0"/>
    <s v="TGM5717"/>
    <s v="REGULARIZACION DE ACTA DE DEFUNCION"/>
    <x v="0"/>
    <x v="2"/>
    <x v="0"/>
    <x v="6"/>
    <s v="Liz Lidiana Huaman Rojas"/>
    <m/>
    <x v="0"/>
    <x v="0"/>
    <x v="0"/>
    <x v="8"/>
  </r>
  <r>
    <x v="1445"/>
    <x v="0"/>
    <s v="TGM5718"/>
    <s v="RETIRO DE FLORERO"/>
    <x v="0"/>
    <x v="0"/>
    <x v="0"/>
    <x v="4"/>
    <s v="Lizmary Carolina Piñero Fermin"/>
    <m/>
    <x v="0"/>
    <x v="0"/>
    <x v="0"/>
    <x v="8"/>
  </r>
  <r>
    <x v="1446"/>
    <x v="0"/>
    <s v="TGM5719"/>
    <s v="ESTADO DE CUENTA"/>
    <x v="0"/>
    <x v="2"/>
    <x v="0"/>
    <x v="5"/>
    <s v="Liz Lidiana Huaman Rojas"/>
    <m/>
    <x v="0"/>
    <x v="0"/>
    <x v="0"/>
    <x v="8"/>
  </r>
  <r>
    <x v="1447"/>
    <x v="1"/>
    <s v="TGM5720"/>
    <s v="ERROR DE NOMBRE EN LAPIDA"/>
    <x v="0"/>
    <x v="1"/>
    <x v="4"/>
    <x v="18"/>
    <s v="Oscar San Martin Castillo - Corona d"/>
    <m/>
    <x v="0"/>
    <x v="0"/>
    <x v="0"/>
    <x v="8"/>
  </r>
  <r>
    <x v="1448"/>
    <x v="1"/>
    <s v="TGM5721"/>
    <s v="CERTIFICADO DE USO"/>
    <x v="0"/>
    <x v="0"/>
    <x v="2"/>
    <x v="0"/>
    <s v="Liz Lidiana Huaman Rojas SAC CF"/>
    <m/>
    <x v="0"/>
    <x v="0"/>
    <x v="0"/>
    <x v="8"/>
  </r>
  <r>
    <x v="1449"/>
    <x v="0"/>
    <s v="TGM5722"/>
    <s v="RECEPCI&amp;OACUTE;N DE ACTA"/>
    <x v="0"/>
    <x v="0"/>
    <x v="0"/>
    <x v="6"/>
    <s v="Lizmary Carolina Piñero Fermin"/>
    <m/>
    <x v="0"/>
    <x v="0"/>
    <x v="0"/>
    <x v="8"/>
  </r>
  <r>
    <x v="1450"/>
    <x v="0"/>
    <s v="TGM5723"/>
    <s v="COLOCACION DE LAPIDA"/>
    <x v="0"/>
    <x v="2"/>
    <x v="0"/>
    <x v="13"/>
    <s v="Liz Lidiana Huaman Rojas"/>
    <m/>
    <x v="0"/>
    <x v="0"/>
    <x v="0"/>
    <x v="8"/>
  </r>
  <r>
    <x v="1451"/>
    <x v="0"/>
    <s v="TGM5724"/>
    <s v="ENTREGA DE CONTRATO"/>
    <x v="0"/>
    <x v="0"/>
    <x v="2"/>
    <x v="3"/>
    <s v="Lizmary Carolina Piñero Fermin"/>
    <m/>
    <x v="0"/>
    <x v="0"/>
    <x v="0"/>
    <x v="8"/>
  </r>
  <r>
    <x v="1452"/>
    <x v="1"/>
    <s v="TGM5725"/>
    <s v="CERTIFICADO DE USO"/>
    <x v="0"/>
    <x v="0"/>
    <x v="2"/>
    <x v="0"/>
    <s v="Liz Lidiana Huaman Rojas SAC CF"/>
    <m/>
    <x v="0"/>
    <x v="0"/>
    <x v="0"/>
    <x v="8"/>
  </r>
  <r>
    <x v="1453"/>
    <x v="0"/>
    <s v="TGM5726"/>
    <s v="UBICACION DE ESPACIOS"/>
    <x v="0"/>
    <x v="2"/>
    <x v="0"/>
    <x v="0"/>
    <s v="Liz Lidiana Huaman Rojas"/>
    <m/>
    <x v="0"/>
    <x v="0"/>
    <x v="0"/>
    <x v="8"/>
  </r>
  <r>
    <x v="1454"/>
    <x v="0"/>
    <s v="TGM5727"/>
    <s v="FLORES PLAN A"/>
    <x v="0"/>
    <x v="0"/>
    <x v="0"/>
    <x v="22"/>
    <s v="Lizmary Carolina Piñero Fermin"/>
    <m/>
    <x v="0"/>
    <x v="0"/>
    <x v="0"/>
    <x v="8"/>
  </r>
  <r>
    <x v="1455"/>
    <x v="0"/>
    <s v="TGM5728"/>
    <s v="RECEPCION DE ACTA"/>
    <x v="0"/>
    <x v="0"/>
    <x v="0"/>
    <x v="6"/>
    <s v="Lizmary Carolina Piñero Fermin"/>
    <m/>
    <x v="0"/>
    <x v="0"/>
    <x v="0"/>
    <x v="8"/>
  </r>
  <r>
    <x v="1456"/>
    <x v="0"/>
    <s v="TGM5729"/>
    <s v="ESTADO DE CUENTA"/>
    <x v="0"/>
    <x v="0"/>
    <x v="0"/>
    <x v="5"/>
    <s v="Lizmary Carolina Piñero Fermin"/>
    <m/>
    <x v="0"/>
    <x v="0"/>
    <x v="0"/>
    <x v="8"/>
  </r>
  <r>
    <x v="1457"/>
    <x v="4"/>
    <s v="TGM5730"/>
    <s v="ENTREGA DE CONTRATO"/>
    <x v="0"/>
    <x v="0"/>
    <x v="0"/>
    <x v="3"/>
    <s v="Maria Betania Araujo Gomez - Cusco II SAC"/>
    <m/>
    <x v="0"/>
    <x v="0"/>
    <x v="0"/>
    <x v="8"/>
  </r>
  <r>
    <x v="1458"/>
    <x v="3"/>
    <s v="TGM5731"/>
    <s v="CERTIFICADO DE USO"/>
    <x v="0"/>
    <x v="0"/>
    <x v="0"/>
    <x v="0"/>
    <s v="Maria Betania Araujo Gomez - Cusco I SAC"/>
    <m/>
    <x v="0"/>
    <x v="0"/>
    <x v="0"/>
    <x v="8"/>
  </r>
  <r>
    <x v="1459"/>
    <x v="3"/>
    <s v="TGM5732"/>
    <s v="CAMBIO DE TITULARIDAD SIN DEUDA"/>
    <x v="0"/>
    <x v="0"/>
    <x v="0"/>
    <x v="31"/>
    <s v="Maria Betania Araujo Gomez - Cusco I SAC"/>
    <m/>
    <x v="0"/>
    <x v="0"/>
    <x v="0"/>
    <x v="8"/>
  </r>
  <r>
    <x v="1460"/>
    <x v="0"/>
    <s v="TGM5733"/>
    <s v="ESTADO DE CUENTA"/>
    <x v="0"/>
    <x v="2"/>
    <x v="0"/>
    <x v="5"/>
    <s v="Liz Lidiana Huaman Rojas"/>
    <m/>
    <x v="0"/>
    <x v="0"/>
    <x v="0"/>
    <x v="8"/>
  </r>
  <r>
    <x v="1461"/>
    <x v="3"/>
    <s v="TGM5734"/>
    <s v="ENTREGA DE CONTRATO"/>
    <x v="0"/>
    <x v="0"/>
    <x v="0"/>
    <x v="3"/>
    <s v="Maria Betania Araujo Gomez - Cusco I SAC"/>
    <m/>
    <x v="0"/>
    <x v="0"/>
    <x v="0"/>
    <x v="8"/>
  </r>
  <r>
    <x v="1462"/>
    <x v="2"/>
    <s v="TGM5735"/>
    <s v="SOLICITA CERTIFICADO DE USO 200763"/>
    <x v="0"/>
    <x v="0"/>
    <x v="0"/>
    <x v="0"/>
    <s v="Melissa Jhuliana Hipolito Guerrero"/>
    <m/>
    <x v="0"/>
    <x v="0"/>
    <x v="0"/>
    <x v="8"/>
  </r>
  <r>
    <x v="1463"/>
    <x v="2"/>
    <s v="TGM5736"/>
    <s v="SOLICITA CERTIFICADO DE USO 200698"/>
    <x v="0"/>
    <x v="0"/>
    <x v="0"/>
    <x v="0"/>
    <s v="Melissa Jhuliana Hipolito Guerrero"/>
    <m/>
    <x v="0"/>
    <x v="0"/>
    <x v="0"/>
    <x v="8"/>
  </r>
  <r>
    <x v="1464"/>
    <x v="4"/>
    <s v="TGM5737"/>
    <s v="SOLICITUD DE RESOLUCION DE CONTRATO"/>
    <x v="0"/>
    <x v="0"/>
    <x v="0"/>
    <x v="6"/>
    <s v="Beatriz Coromoto Aranguibel Garcia C2 SAC"/>
    <m/>
    <x v="0"/>
    <x v="0"/>
    <x v="0"/>
    <x v="8"/>
  </r>
  <r>
    <x v="1465"/>
    <x v="4"/>
    <s v="TGM5738"/>
    <s v="SOLICITO INGRESO A CAMPOSANTO"/>
    <x v="0"/>
    <x v="0"/>
    <x v="0"/>
    <x v="23"/>
    <s v="Beatriz Coromoto Aranguibel Garcia C2 SAC"/>
    <m/>
    <x v="0"/>
    <x v="0"/>
    <x v="0"/>
    <x v="8"/>
  </r>
  <r>
    <x v="1466"/>
    <x v="0"/>
    <s v="TGM5739"/>
    <s v="ESTADO DE CUENTA"/>
    <x v="0"/>
    <x v="2"/>
    <x v="0"/>
    <x v="5"/>
    <s v="Liz Lidiana Huaman Rojas"/>
    <m/>
    <x v="0"/>
    <x v="0"/>
    <x v="0"/>
    <x v="8"/>
  </r>
  <r>
    <x v="1467"/>
    <x v="3"/>
    <s v="TGM5740"/>
    <s v="SOLICITUD DE FINANCIAMIENTO"/>
    <x v="0"/>
    <x v="2"/>
    <x v="0"/>
    <x v="10"/>
    <s v="Beatriz Coromoto Aranguibel Garcia C1 SAC"/>
    <m/>
    <x v="0"/>
    <x v="0"/>
    <x v="0"/>
    <x v="8"/>
  </r>
  <r>
    <x v="1468"/>
    <x v="0"/>
    <s v="TGM5741"/>
    <s v="ESTADO DE CUENTA"/>
    <x v="0"/>
    <x v="2"/>
    <x v="0"/>
    <x v="5"/>
    <s v="Liz Lidiana Huaman Rojas"/>
    <m/>
    <x v="0"/>
    <x v="0"/>
    <x v="0"/>
    <x v="8"/>
  </r>
  <r>
    <x v="1469"/>
    <x v="0"/>
    <s v="TGM5742"/>
    <s v="ESTADO DE CUENTA"/>
    <x v="0"/>
    <x v="2"/>
    <x v="0"/>
    <x v="5"/>
    <s v="Liz Lidiana Huaman Rojas"/>
    <m/>
    <x v="0"/>
    <x v="0"/>
    <x v="0"/>
    <x v="8"/>
  </r>
  <r>
    <x v="1470"/>
    <x v="0"/>
    <s v="TGM5743"/>
    <s v="CERTIFICADO DE USO"/>
    <x v="0"/>
    <x v="0"/>
    <x v="2"/>
    <x v="0"/>
    <s v="Liz Lidiana Huaman Rojas"/>
    <m/>
    <x v="0"/>
    <x v="0"/>
    <x v="0"/>
    <x v="8"/>
  </r>
  <r>
    <x v="1471"/>
    <x v="0"/>
    <s v="TGM5744"/>
    <s v="COLOCACION DE LAPIDA"/>
    <x v="0"/>
    <x v="2"/>
    <x v="0"/>
    <x v="13"/>
    <s v="Liz Lidiana Huaman Rojas"/>
    <m/>
    <x v="0"/>
    <x v="0"/>
    <x v="0"/>
    <x v="8"/>
  </r>
  <r>
    <x v="1472"/>
    <x v="0"/>
    <s v="TGM5745"/>
    <s v="ESTADO DE CUENTA"/>
    <x v="0"/>
    <x v="2"/>
    <x v="0"/>
    <x v="5"/>
    <s v="Liz Lidiana Huaman Rojas"/>
    <m/>
    <x v="0"/>
    <x v="0"/>
    <x v="0"/>
    <x v="8"/>
  </r>
  <r>
    <x v="1473"/>
    <x v="1"/>
    <s v="TGM5746"/>
    <s v="CERTIFICADO DE USO"/>
    <x v="0"/>
    <x v="2"/>
    <x v="0"/>
    <x v="0"/>
    <s v="Liz Lidiana Huaman Rojas SAC CF"/>
    <m/>
    <x v="0"/>
    <x v="0"/>
    <x v="0"/>
    <x v="8"/>
  </r>
  <r>
    <x v="1474"/>
    <x v="1"/>
    <s v="TGM5747"/>
    <s v="ESTADO DE CUENTA"/>
    <x v="0"/>
    <x v="2"/>
    <x v="0"/>
    <x v="5"/>
    <s v="Liz Lidiana Huaman Rojas SAC CF"/>
    <m/>
    <x v="0"/>
    <x v="0"/>
    <x v="0"/>
    <x v="8"/>
  </r>
  <r>
    <x v="1475"/>
    <x v="0"/>
    <s v="TGM5748"/>
    <s v="CAMBIO DE FLOREROS"/>
    <x v="0"/>
    <x v="0"/>
    <x v="0"/>
    <x v="17"/>
    <s v="Rosario Margarita Vergara Jimenez"/>
    <m/>
    <x v="0"/>
    <x v="0"/>
    <x v="0"/>
    <x v="8"/>
  </r>
  <r>
    <x v="1476"/>
    <x v="0"/>
    <s v="TGM5749"/>
    <s v="DEVOLUCION DE FOTOGRAFIA DE LAPIDA"/>
    <x v="0"/>
    <x v="0"/>
    <x v="0"/>
    <x v="17"/>
    <s v="Rosario Margarita Vergara Jimenez"/>
    <m/>
    <x v="0"/>
    <x v="0"/>
    <x v="0"/>
    <x v="8"/>
  </r>
  <r>
    <x v="1477"/>
    <x v="0"/>
    <s v="TGM5750"/>
    <s v="ESTADO DE CUENTA"/>
    <x v="0"/>
    <x v="0"/>
    <x v="0"/>
    <x v="5"/>
    <s v="Rosario Margarita Vergara Jimenez"/>
    <m/>
    <x v="0"/>
    <x v="0"/>
    <x v="0"/>
    <x v="8"/>
  </r>
  <r>
    <x v="1478"/>
    <x v="0"/>
    <s v="TGM5751"/>
    <s v="CONSULTA DE INSTALACION DE LAPIDA"/>
    <x v="0"/>
    <x v="2"/>
    <x v="0"/>
    <x v="13"/>
    <s v="Rosario Margarita Vergara Jimenez"/>
    <m/>
    <x v="0"/>
    <x v="0"/>
    <x v="0"/>
    <x v="8"/>
  </r>
  <r>
    <x v="1479"/>
    <x v="0"/>
    <s v="TGM5752"/>
    <s v="ELABORACION DE LAPIDA"/>
    <x v="0"/>
    <x v="0"/>
    <x v="4"/>
    <x v="13"/>
    <s v="Oscar San Martin Castillo"/>
    <m/>
    <x v="0"/>
    <x v="0"/>
    <x v="0"/>
    <x v="8"/>
  </r>
  <r>
    <x v="1480"/>
    <x v="0"/>
    <s v="TGM5753"/>
    <s v="UBICACI&amp;OACUTE;N DE ESPACIO"/>
    <x v="0"/>
    <x v="0"/>
    <x v="0"/>
    <x v="0"/>
    <s v="Lizmary Carolina Piñero Fermin"/>
    <m/>
    <x v="0"/>
    <x v="0"/>
    <x v="0"/>
    <x v="8"/>
  </r>
  <r>
    <x v="1481"/>
    <x v="0"/>
    <s v="TGM5754"/>
    <s v="ESTADO DE CUENTA"/>
    <x v="0"/>
    <x v="0"/>
    <x v="0"/>
    <x v="5"/>
    <s v="Lizmary Carolina Piñero Fermin"/>
    <m/>
    <x v="0"/>
    <x v="0"/>
    <x v="0"/>
    <x v="8"/>
  </r>
  <r>
    <x v="1482"/>
    <x v="0"/>
    <s v="TGM5755"/>
    <s v="MODIFICACI&amp;OACUTE;N DE DATOS"/>
    <x v="0"/>
    <x v="0"/>
    <x v="0"/>
    <x v="30"/>
    <s v="Lizmary Carolina Piñero Fermin"/>
    <m/>
    <x v="0"/>
    <x v="0"/>
    <x v="0"/>
    <x v="8"/>
  </r>
  <r>
    <x v="1483"/>
    <x v="0"/>
    <s v="TGM5756"/>
    <s v="PAGO CUOTA"/>
    <x v="0"/>
    <x v="2"/>
    <x v="0"/>
    <x v="5"/>
    <s v="Liz Lidiana Huaman Rojas"/>
    <m/>
    <x v="0"/>
    <x v="0"/>
    <x v="0"/>
    <x v="8"/>
  </r>
  <r>
    <x v="1484"/>
    <x v="0"/>
    <s v="TGM5757"/>
    <s v="CONSULTA CUOTAS"/>
    <x v="0"/>
    <x v="2"/>
    <x v="0"/>
    <x v="5"/>
    <s v="Liz Lidiana Huaman Rojas"/>
    <m/>
    <x v="0"/>
    <x v="0"/>
    <x v="0"/>
    <x v="8"/>
  </r>
  <r>
    <x v="1485"/>
    <x v="0"/>
    <s v="TGM5758"/>
    <s v="REQUISITOS DE CAMBIO DE TITULARIDAD"/>
    <x v="0"/>
    <x v="2"/>
    <x v="0"/>
    <x v="31"/>
    <s v="Lizmary Carolina Piñero Fermin"/>
    <m/>
    <x v="0"/>
    <x v="0"/>
    <x v="0"/>
    <x v="8"/>
  </r>
  <r>
    <x v="1486"/>
    <x v="0"/>
    <s v="TGM5759"/>
    <s v="CONSULTA CUOTAS"/>
    <x v="0"/>
    <x v="2"/>
    <x v="0"/>
    <x v="5"/>
    <s v="Liz Lidiana Huaman Rojas"/>
    <m/>
    <x v="0"/>
    <x v="0"/>
    <x v="0"/>
    <x v="8"/>
  </r>
  <r>
    <x v="1487"/>
    <x v="1"/>
    <s v="TGM5760"/>
    <s v="RESPONSO VIRTUAL"/>
    <x v="0"/>
    <x v="2"/>
    <x v="0"/>
    <x v="29"/>
    <s v="Liz Lidiana Huaman Rojas SAC CF"/>
    <m/>
    <x v="0"/>
    <x v="0"/>
    <x v="0"/>
    <x v="8"/>
  </r>
  <r>
    <x v="1488"/>
    <x v="0"/>
    <s v="TGM5761"/>
    <s v="ESTADO DE CUENTA"/>
    <x v="0"/>
    <x v="0"/>
    <x v="0"/>
    <x v="5"/>
    <s v="Lizmary Carolina Piñero Fermin"/>
    <m/>
    <x v="0"/>
    <x v="0"/>
    <x v="0"/>
    <x v="8"/>
  </r>
  <r>
    <x v="1489"/>
    <x v="2"/>
    <s v="TGM5762"/>
    <s v="SOLICITA COPIA DE BOLETAS DE VENTA 200442"/>
    <x v="0"/>
    <x v="0"/>
    <x v="0"/>
    <x v="19"/>
    <s v="Melissa Jhuliana Hipolito Guerrero"/>
    <m/>
    <x v="0"/>
    <x v="0"/>
    <x v="0"/>
    <x v="8"/>
  </r>
  <r>
    <x v="1490"/>
    <x v="4"/>
    <s v="TGM5763"/>
    <s v="CONSULTA DE ESPACIO Y CERTIFICADO"/>
    <x v="0"/>
    <x v="2"/>
    <x v="0"/>
    <x v="0"/>
    <s v="Maria Betania Araujo Gomez - Cusco II SAC"/>
    <m/>
    <x v="0"/>
    <x v="0"/>
    <x v="0"/>
    <x v="8"/>
  </r>
  <r>
    <x v="1491"/>
    <x v="3"/>
    <s v="TGM5764"/>
    <s v="TRASLADO EXTERNO"/>
    <x v="0"/>
    <x v="2"/>
    <x v="0"/>
    <x v="7"/>
    <s v="Maria Betania Araujo Gomez - Cusco I SAC"/>
    <m/>
    <x v="0"/>
    <x v="0"/>
    <x v="0"/>
    <x v="8"/>
  </r>
  <r>
    <x v="1492"/>
    <x v="0"/>
    <s v="TGM5765"/>
    <s v="UBICACI&amp;OACUTE;N DE ESPACIO"/>
    <x v="0"/>
    <x v="0"/>
    <x v="0"/>
    <x v="0"/>
    <s v="Lizmary Carolina Piñero Fermin"/>
    <m/>
    <x v="0"/>
    <x v="0"/>
    <x v="0"/>
    <x v="8"/>
  </r>
  <r>
    <x v="1493"/>
    <x v="0"/>
    <s v="TGM5766"/>
    <s v="ESTADO DE CUENTA"/>
    <x v="0"/>
    <x v="2"/>
    <x v="0"/>
    <x v="5"/>
    <s v="Lizmary Carolina Piñero Fermin"/>
    <m/>
    <x v="0"/>
    <x v="0"/>
    <x v="0"/>
    <x v="8"/>
  </r>
  <r>
    <x v="1494"/>
    <x v="0"/>
    <s v="TGM5767"/>
    <s v="CAMBIO DE TITULARIDAD CON DEUDA"/>
    <x v="0"/>
    <x v="0"/>
    <x v="4"/>
    <x v="16"/>
    <s v="Tymiller Jhalber Llacza Rosales"/>
    <m/>
    <x v="0"/>
    <x v="0"/>
    <x v="0"/>
    <x v="8"/>
  </r>
  <r>
    <x v="1495"/>
    <x v="2"/>
    <s v="TGM5768"/>
    <s v="CERTIFICADO DE USO 200921"/>
    <x v="0"/>
    <x v="0"/>
    <x v="2"/>
    <x v="0"/>
    <s v="Melissa Jhuliana Hipolito Guerrero"/>
    <m/>
    <x v="0"/>
    <x v="0"/>
    <x v="0"/>
    <x v="8"/>
  </r>
  <r>
    <x v="1496"/>
    <x v="2"/>
    <s v="TGM5769"/>
    <s v="CONSULTA DEUDA ACTUAL CONTRATO 200198"/>
    <x v="0"/>
    <x v="2"/>
    <x v="0"/>
    <x v="5"/>
    <s v="Melissa Jhuliana Hipolito Guerrero"/>
    <m/>
    <x v="0"/>
    <x v="0"/>
    <x v="0"/>
    <x v="8"/>
  </r>
  <r>
    <x v="1497"/>
    <x v="0"/>
    <s v="TGM5770"/>
    <s v="ESTADO DE CUENTA"/>
    <x v="0"/>
    <x v="2"/>
    <x v="0"/>
    <x v="5"/>
    <s v="Lizmary Carolina Piñero Fermin"/>
    <m/>
    <x v="0"/>
    <x v="0"/>
    <x v="0"/>
    <x v="8"/>
  </r>
  <r>
    <x v="1498"/>
    <x v="0"/>
    <s v="TGM5771"/>
    <s v="CONSULTA MORAS"/>
    <x v="0"/>
    <x v="2"/>
    <x v="0"/>
    <x v="5"/>
    <s v="Liz Lidiana Huaman Rojas"/>
    <m/>
    <x v="0"/>
    <x v="0"/>
    <x v="0"/>
    <x v="8"/>
  </r>
  <r>
    <x v="1499"/>
    <x v="1"/>
    <s v="TGM5772"/>
    <s v="COPIA DE ESTADO DE CUENTA"/>
    <x v="0"/>
    <x v="0"/>
    <x v="0"/>
    <x v="5"/>
    <s v="Liz Lidiana Huaman Rojas SAC CF"/>
    <m/>
    <x v="0"/>
    <x v="0"/>
    <x v="0"/>
    <x v="8"/>
  </r>
  <r>
    <x v="1500"/>
    <x v="0"/>
    <s v="TGM5773"/>
    <s v="ESTADO DE CUENTA"/>
    <x v="0"/>
    <x v="0"/>
    <x v="0"/>
    <x v="5"/>
    <s v="Lizmary Carolina Piñero Fermin"/>
    <m/>
    <x v="0"/>
    <x v="0"/>
    <x v="0"/>
    <x v="8"/>
  </r>
  <r>
    <x v="1501"/>
    <x v="3"/>
    <s v="TGM5774"/>
    <s v="ENTREGA DE CONTRATO"/>
    <x v="0"/>
    <x v="0"/>
    <x v="0"/>
    <x v="3"/>
    <s v="Maria Betania Araujo Gomez - Cusco I SAC"/>
    <m/>
    <x v="0"/>
    <x v="0"/>
    <x v="0"/>
    <x v="8"/>
  </r>
  <r>
    <x v="1502"/>
    <x v="3"/>
    <s v="TGM5775"/>
    <s v="ENTREGA DE CONTRATO"/>
    <x v="0"/>
    <x v="0"/>
    <x v="0"/>
    <x v="3"/>
    <s v="Maria Betania Araujo Gomez - Cusco I SAC"/>
    <m/>
    <x v="0"/>
    <x v="0"/>
    <x v="0"/>
    <x v="8"/>
  </r>
  <r>
    <x v="1503"/>
    <x v="0"/>
    <s v="TGM5776"/>
    <s v="ESTADO DE CUENTA"/>
    <x v="0"/>
    <x v="0"/>
    <x v="0"/>
    <x v="5"/>
    <s v="Lizmary Carolina Piñero Fermin"/>
    <m/>
    <x v="0"/>
    <x v="0"/>
    <x v="0"/>
    <x v="8"/>
  </r>
  <r>
    <x v="1504"/>
    <x v="0"/>
    <s v="TGM5777"/>
    <s v="CONSTANCIA DE ENTIERRO"/>
    <x v="0"/>
    <x v="0"/>
    <x v="0"/>
    <x v="6"/>
    <s v="Lizmary Carolina Piñero Fermin"/>
    <m/>
    <x v="0"/>
    <x v="0"/>
    <x v="0"/>
    <x v="8"/>
  </r>
  <r>
    <x v="1505"/>
    <x v="0"/>
    <s v="TGM5778"/>
    <s v="CONSULTA VISITAS AL CAMPOSANTO"/>
    <x v="0"/>
    <x v="2"/>
    <x v="0"/>
    <x v="23"/>
    <s v="Liz Lidiana Huaman Rojas"/>
    <m/>
    <x v="0"/>
    <x v="0"/>
    <x v="0"/>
    <x v="8"/>
  </r>
  <r>
    <x v="1506"/>
    <x v="4"/>
    <s v="TGM5779"/>
    <s v="ENTREGA DE CONTRATO"/>
    <x v="0"/>
    <x v="0"/>
    <x v="0"/>
    <x v="3"/>
    <s v="Maria Betania Araujo Gomez - Cusco II SAC"/>
    <m/>
    <x v="0"/>
    <x v="0"/>
    <x v="0"/>
    <x v="8"/>
  </r>
  <r>
    <x v="1507"/>
    <x v="2"/>
    <s v="TGM5780"/>
    <s v="SOLICITA GARANTIA POR ACTA DE DEFUNCION 200923"/>
    <x v="0"/>
    <x v="0"/>
    <x v="0"/>
    <x v="10"/>
    <s v="Melissa Jhuliana Hipolito Guerrero"/>
    <m/>
    <x v="0"/>
    <x v="0"/>
    <x v="0"/>
    <x v="8"/>
  </r>
  <r>
    <x v="1508"/>
    <x v="0"/>
    <s v="TGM5781"/>
    <s v="MISA VIRTUAL"/>
    <x v="0"/>
    <x v="0"/>
    <x v="4"/>
    <x v="29"/>
    <s v="Oscar San Martin Castillo"/>
    <m/>
    <x v="0"/>
    <x v="0"/>
    <x v="0"/>
    <x v="8"/>
  </r>
  <r>
    <x v="1509"/>
    <x v="5"/>
    <s v="TGM5782"/>
    <s v="CONSTANCIA DE SEPULTURA"/>
    <x v="0"/>
    <x v="0"/>
    <x v="0"/>
    <x v="6"/>
    <s v="Marilyn Lisbet Alarcón Alarcón"/>
    <m/>
    <x v="0"/>
    <x v="0"/>
    <x v="0"/>
    <x v="8"/>
  </r>
  <r>
    <x v="1510"/>
    <x v="5"/>
    <s v="TGM5783"/>
    <s v="SOLICITUD DE TRANSFERENCIA DE CONTRATO CON DEUDA"/>
    <x v="0"/>
    <x v="0"/>
    <x v="4"/>
    <x v="16"/>
    <s v="Tymiller Jhaalber Llacza Rosales - Chiclayo"/>
    <m/>
    <x v="0"/>
    <x v="0"/>
    <x v="0"/>
    <x v="8"/>
  </r>
  <r>
    <x v="1511"/>
    <x v="2"/>
    <s v="TGM5784"/>
    <s v="SOLICITA COPIA DE BOLETAS DE VENTA 200686"/>
    <x v="0"/>
    <x v="0"/>
    <x v="0"/>
    <x v="19"/>
    <s v="Melissa Jhuliana Hipolito Guerrero"/>
    <m/>
    <x v="0"/>
    <x v="0"/>
    <x v="0"/>
    <x v="8"/>
  </r>
  <r>
    <x v="1512"/>
    <x v="5"/>
    <s v="TGM5785"/>
    <s v="ENTRE DE ACTA 300231"/>
    <x v="0"/>
    <x v="0"/>
    <x v="0"/>
    <x v="6"/>
    <s v="Marilyn Lisbet Alarcón Alarcón"/>
    <m/>
    <x v="0"/>
    <x v="0"/>
    <x v="0"/>
    <x v="8"/>
  </r>
  <r>
    <x v="1513"/>
    <x v="0"/>
    <s v="TGM5786"/>
    <s v="ESTADO DE CUENTA"/>
    <x v="0"/>
    <x v="0"/>
    <x v="0"/>
    <x v="5"/>
    <s v="Lizmary Carolina Piñero Fermin"/>
    <m/>
    <x v="0"/>
    <x v="0"/>
    <x v="0"/>
    <x v="8"/>
  </r>
  <r>
    <x v="1514"/>
    <x v="5"/>
    <s v="TGM5787"/>
    <s v="ENTRE DE ACTA 300510"/>
    <x v="0"/>
    <x v="0"/>
    <x v="0"/>
    <x v="6"/>
    <s v="Marilyn Lisbet Alarcón Alarcón"/>
    <m/>
    <x v="0"/>
    <x v="0"/>
    <x v="0"/>
    <x v="8"/>
  </r>
  <r>
    <x v="1515"/>
    <x v="0"/>
    <s v="TGM5788"/>
    <s v="UBICACION DE ESPACIO"/>
    <x v="0"/>
    <x v="2"/>
    <x v="0"/>
    <x v="0"/>
    <s v="Lizmary Carolina Piñero Fermin"/>
    <m/>
    <x v="0"/>
    <x v="0"/>
    <x v="0"/>
    <x v="8"/>
  </r>
  <r>
    <x v="1516"/>
    <x v="5"/>
    <s v="TGM5789"/>
    <s v="ENTRE DE ACTA 300634"/>
    <x v="0"/>
    <x v="0"/>
    <x v="0"/>
    <x v="6"/>
    <s v="Marilyn Lisbet Alarcón Alarcón"/>
    <m/>
    <x v="0"/>
    <x v="0"/>
    <x v="0"/>
    <x v="8"/>
  </r>
  <r>
    <x v="1517"/>
    <x v="4"/>
    <s v="TGM5790"/>
    <s v="ENTREGA DE CONTRATO"/>
    <x v="0"/>
    <x v="0"/>
    <x v="0"/>
    <x v="3"/>
    <s v="Maria Betania Araujo Gomez - Cusco II SAC"/>
    <m/>
    <x v="0"/>
    <x v="0"/>
    <x v="0"/>
    <x v="8"/>
  </r>
  <r>
    <x v="1518"/>
    <x v="4"/>
    <s v="TGM5791"/>
    <s v="ENTREGA DE CONTRATO"/>
    <x v="0"/>
    <x v="0"/>
    <x v="0"/>
    <x v="3"/>
    <s v="Maria Betania Araujo Gomez - Cusco II SAC"/>
    <m/>
    <x v="0"/>
    <x v="0"/>
    <x v="0"/>
    <x v="8"/>
  </r>
  <r>
    <x v="1519"/>
    <x v="2"/>
    <s v="TGM5792"/>
    <s v="SOLICITA COPIA DE BOLETAS DE PAGO 200405"/>
    <x v="0"/>
    <x v="0"/>
    <x v="0"/>
    <x v="19"/>
    <s v="Melissa Jhuliana Hipolito Guerrero"/>
    <m/>
    <x v="0"/>
    <x v="0"/>
    <x v="0"/>
    <x v="8"/>
  </r>
  <r>
    <x v="1520"/>
    <x v="0"/>
    <s v="TGM5793"/>
    <s v="CERTIFICADO DE USO"/>
    <x v="0"/>
    <x v="0"/>
    <x v="0"/>
    <x v="0"/>
    <s v="Lizmary Carolina Piñero Fermin"/>
    <m/>
    <x v="0"/>
    <x v="0"/>
    <x v="0"/>
    <x v="8"/>
  </r>
  <r>
    <x v="1521"/>
    <x v="3"/>
    <s v="TGM5794"/>
    <s v="CONSTANCIA DE INHUMACION"/>
    <x v="0"/>
    <x v="0"/>
    <x v="0"/>
    <x v="6"/>
    <s v="Maria Betania Araujo Gomez - Cusco I SAC"/>
    <m/>
    <x v="0"/>
    <x v="0"/>
    <x v="0"/>
    <x v="8"/>
  </r>
  <r>
    <x v="1522"/>
    <x v="2"/>
    <s v="TGM5795"/>
    <s v="SOLICITA ESTADO DE CUENTA 200131"/>
    <x v="0"/>
    <x v="0"/>
    <x v="2"/>
    <x v="5"/>
    <s v="Melissa Jhuliana Hipolito Guerrero"/>
    <m/>
    <x v="0"/>
    <x v="0"/>
    <x v="0"/>
    <x v="8"/>
  </r>
  <r>
    <x v="1523"/>
    <x v="0"/>
    <s v="TGM5796"/>
    <s v="REQUISITOS PARA CAMBIO DE TITULARIDAD"/>
    <x v="0"/>
    <x v="2"/>
    <x v="0"/>
    <x v="31"/>
    <s v="Lizmary Carolina Piñero Fermin"/>
    <m/>
    <x v="0"/>
    <x v="0"/>
    <x v="0"/>
    <x v="8"/>
  </r>
  <r>
    <x v="1524"/>
    <x v="0"/>
    <s v="TGM5797"/>
    <s v="ESTADO DE CUENTA"/>
    <x v="0"/>
    <x v="0"/>
    <x v="0"/>
    <x v="5"/>
    <s v="Lizmary Carolina Piñero Fermin"/>
    <m/>
    <x v="0"/>
    <x v="0"/>
    <x v="0"/>
    <x v="8"/>
  </r>
  <r>
    <x v="1525"/>
    <x v="2"/>
    <s v="TGM5798"/>
    <s v="SOLICITA CONSTRUCION DE MAUSOLEO 200153"/>
    <x v="0"/>
    <x v="0"/>
    <x v="0"/>
    <x v="12"/>
    <s v="Grupo de Asesoria de atencion al cliente Cañete"/>
    <m/>
    <x v="0"/>
    <x v="0"/>
    <x v="0"/>
    <x v="8"/>
  </r>
  <r>
    <x v="1526"/>
    <x v="0"/>
    <s v="TGM5799"/>
    <s v="UBICACION DE ESPACIO"/>
    <x v="0"/>
    <x v="2"/>
    <x v="0"/>
    <x v="0"/>
    <s v="Lizmary Carolina Piñero Fermin"/>
    <m/>
    <x v="0"/>
    <x v="0"/>
    <x v="0"/>
    <x v="8"/>
  </r>
  <r>
    <x v="1527"/>
    <x v="0"/>
    <s v="TGM5800"/>
    <s v="DECLARACION DE BENEFICIARIOS"/>
    <x v="0"/>
    <x v="0"/>
    <x v="2"/>
    <x v="6"/>
    <s v="Lizmary Carolina Piñero Fermin"/>
    <m/>
    <x v="0"/>
    <x v="0"/>
    <x v="0"/>
    <x v="8"/>
  </r>
  <r>
    <x v="1528"/>
    <x v="0"/>
    <s v="TGM5801"/>
    <s v="NIVELACI&amp;OACUTE;N DE ESPACIO"/>
    <x v="0"/>
    <x v="0"/>
    <x v="4"/>
    <x v="14"/>
    <s v="Oscar San Martin Castillo"/>
    <m/>
    <x v="0"/>
    <x v="0"/>
    <x v="0"/>
    <x v="8"/>
  </r>
  <r>
    <x v="1529"/>
    <x v="0"/>
    <s v="TGM5802"/>
    <s v="RECEPCION DE ACTA"/>
    <x v="0"/>
    <x v="0"/>
    <x v="0"/>
    <x v="6"/>
    <s v="Lizmary Carolina Piñero Fermin"/>
    <m/>
    <x v="0"/>
    <x v="0"/>
    <x v="0"/>
    <x v="8"/>
  </r>
  <r>
    <x v="1530"/>
    <x v="0"/>
    <s v="TGM5803"/>
    <s v="ENTREGA DE CONTRATO"/>
    <x v="0"/>
    <x v="0"/>
    <x v="0"/>
    <x v="3"/>
    <s v="Lizmary Carolina Piñero Fermin"/>
    <m/>
    <x v="0"/>
    <x v="0"/>
    <x v="0"/>
    <x v="8"/>
  </r>
  <r>
    <x v="1531"/>
    <x v="0"/>
    <s v="TGM5804"/>
    <s v="CONFECCION DE LAPIDA NUEVA NICHO"/>
    <x v="0"/>
    <x v="0"/>
    <x v="2"/>
    <x v="15"/>
    <s v="Oscar San Martin Castillo"/>
    <m/>
    <x v="0"/>
    <x v="0"/>
    <x v="0"/>
    <x v="8"/>
  </r>
  <r>
    <x v="1532"/>
    <x v="0"/>
    <s v="TGM5805"/>
    <s v="RECEPCION DE ACTA"/>
    <x v="0"/>
    <x v="0"/>
    <x v="0"/>
    <x v="6"/>
    <s v="Lizmary Carolina Piñero Fermin"/>
    <m/>
    <x v="0"/>
    <x v="0"/>
    <x v="0"/>
    <x v="8"/>
  </r>
  <r>
    <x v="1533"/>
    <x v="0"/>
    <s v="TGM5806"/>
    <s v="CONSULTA FOMA"/>
    <x v="0"/>
    <x v="2"/>
    <x v="0"/>
    <x v="5"/>
    <s v="Liz Lidiana Huaman Rojas"/>
    <m/>
    <x v="0"/>
    <x v="0"/>
    <x v="0"/>
    <x v="8"/>
  </r>
  <r>
    <x v="1534"/>
    <x v="0"/>
    <s v="TGM5807"/>
    <s v="CONSULTA CERTIFICADO DE USO"/>
    <x v="0"/>
    <x v="0"/>
    <x v="2"/>
    <x v="0"/>
    <s v="Liz Lidiana Huaman Rojas"/>
    <m/>
    <x v="0"/>
    <x v="0"/>
    <x v="0"/>
    <x v="8"/>
  </r>
  <r>
    <x v="1535"/>
    <x v="0"/>
    <s v="TGM5808"/>
    <s v="CONSULTA VISITAS AL CAMPOSANTO"/>
    <x v="0"/>
    <x v="2"/>
    <x v="0"/>
    <x v="23"/>
    <s v="Liz Lidiana Huaman Rojas"/>
    <m/>
    <x v="0"/>
    <x v="0"/>
    <x v="0"/>
    <x v="8"/>
  </r>
  <r>
    <x v="1536"/>
    <x v="2"/>
    <s v="TGM5809"/>
    <s v="CAMBIO DE TITULARIDAD SIN DEUDA 200311"/>
    <x v="0"/>
    <x v="2"/>
    <x v="0"/>
    <x v="31"/>
    <s v="Melissa Jhuliana Hipolito Guerrero"/>
    <m/>
    <x v="0"/>
    <x v="0"/>
    <x v="0"/>
    <x v="8"/>
  </r>
  <r>
    <x v="1537"/>
    <x v="0"/>
    <s v="TGM5810"/>
    <s v="RECLAMO FLORES EN MAL ESTADO"/>
    <x v="0"/>
    <x v="1"/>
    <x v="4"/>
    <x v="22"/>
    <s v="Oscar San Martin Castillo"/>
    <m/>
    <x v="0"/>
    <x v="0"/>
    <x v="0"/>
    <x v="8"/>
  </r>
  <r>
    <x v="1538"/>
    <x v="0"/>
    <s v="TGM5811"/>
    <s v="FLOREROS DE PVC"/>
    <x v="0"/>
    <x v="0"/>
    <x v="4"/>
    <x v="21"/>
    <s v="Oscar San Martin Castillo"/>
    <m/>
    <x v="0"/>
    <x v="0"/>
    <x v="0"/>
    <x v="8"/>
  </r>
  <r>
    <x v="1539"/>
    <x v="0"/>
    <s v="TGM5812"/>
    <s v="REQUISITOS PARA USO DE ESPACIO"/>
    <x v="0"/>
    <x v="2"/>
    <x v="0"/>
    <x v="8"/>
    <s v="Lizmary Carolina Piñero Fermin"/>
    <m/>
    <x v="0"/>
    <x v="0"/>
    <x v="0"/>
    <x v="8"/>
  </r>
  <r>
    <x v="1540"/>
    <x v="0"/>
    <s v="TGM5813"/>
    <s v="CERTIFICADO DE USO"/>
    <x v="0"/>
    <x v="0"/>
    <x v="0"/>
    <x v="0"/>
    <s v="Lizmary Carolina Piñero Fermin"/>
    <m/>
    <x v="0"/>
    <x v="0"/>
    <x v="0"/>
    <x v="8"/>
  </r>
  <r>
    <x v="1541"/>
    <x v="3"/>
    <s v="TGM5814"/>
    <s v="CAMBIO DE TITULARIDAD CON DEUDA"/>
    <x v="0"/>
    <x v="2"/>
    <x v="0"/>
    <x v="16"/>
    <s v="Maria Betania Araujo Gomez - Cusco I SAC"/>
    <m/>
    <x v="0"/>
    <x v="0"/>
    <x v="0"/>
    <x v="8"/>
  </r>
  <r>
    <x v="1542"/>
    <x v="0"/>
    <s v="TGM5815"/>
    <s v="CERTIFICADO DE USO"/>
    <x v="0"/>
    <x v="0"/>
    <x v="0"/>
    <x v="0"/>
    <s v="Lizmary Carolina Piñero Fermin"/>
    <m/>
    <x v="0"/>
    <x v="0"/>
    <x v="0"/>
    <x v="8"/>
  </r>
  <r>
    <x v="1543"/>
    <x v="4"/>
    <s v="TGM5816"/>
    <s v="CITA PARA INGRESAR AL CAMPOSANTO"/>
    <x v="0"/>
    <x v="0"/>
    <x v="0"/>
    <x v="23"/>
    <s v="Maria Betania Araujo Gomez - Cusco II SAC"/>
    <m/>
    <x v="0"/>
    <x v="0"/>
    <x v="0"/>
    <x v="8"/>
  </r>
  <r>
    <x v="1544"/>
    <x v="0"/>
    <s v="TGM5817"/>
    <s v="FLOREROS DE PVC"/>
    <x v="0"/>
    <x v="0"/>
    <x v="4"/>
    <x v="21"/>
    <s v="Oscar San Martin Castillo"/>
    <m/>
    <x v="0"/>
    <x v="0"/>
    <x v="0"/>
    <x v="8"/>
  </r>
  <r>
    <x v="1545"/>
    <x v="2"/>
    <s v="TGM5818"/>
    <s v="SOLICITA DEVOLUCION DE GARANTIA 200579"/>
    <x v="0"/>
    <x v="0"/>
    <x v="2"/>
    <x v="10"/>
    <s v="Melissa Jhuliana Hipolito Guerrero"/>
    <m/>
    <x v="0"/>
    <x v="0"/>
    <x v="0"/>
    <x v="8"/>
  </r>
  <r>
    <x v="1546"/>
    <x v="3"/>
    <s v="TGM5819"/>
    <s v="CAMBIO DE TITULARIDAD SIN DEUDA"/>
    <x v="0"/>
    <x v="2"/>
    <x v="0"/>
    <x v="31"/>
    <s v="Maria Betania Araujo Gomez - Cusco I SAC"/>
    <m/>
    <x v="0"/>
    <x v="0"/>
    <x v="0"/>
    <x v="8"/>
  </r>
  <r>
    <x v="1547"/>
    <x v="4"/>
    <s v="TGM5820"/>
    <s v="CITA PARA INGRESAR AL CAMPOSANTO"/>
    <x v="0"/>
    <x v="0"/>
    <x v="0"/>
    <x v="23"/>
    <s v="Maria Betania Araujo Gomez - Cusco II SAC"/>
    <m/>
    <x v="0"/>
    <x v="0"/>
    <x v="0"/>
    <x v="8"/>
  </r>
  <r>
    <x v="1548"/>
    <x v="4"/>
    <s v="TGM5821"/>
    <s v="CITA PARA INGRESAR AL CAMPOSANTO"/>
    <x v="0"/>
    <x v="0"/>
    <x v="0"/>
    <x v="23"/>
    <s v="Maria Betania Araujo Gomez - Cusco II SAC"/>
    <m/>
    <x v="0"/>
    <x v="0"/>
    <x v="0"/>
    <x v="8"/>
  </r>
  <r>
    <x v="1549"/>
    <x v="0"/>
    <s v="TGM5822"/>
    <s v="CAMBIO DE TITULARIDAD"/>
    <x v="0"/>
    <x v="0"/>
    <x v="0"/>
    <x v="31"/>
    <s v="Lizmary Carolina Piñero Fermin"/>
    <m/>
    <x v="0"/>
    <x v="0"/>
    <x v="0"/>
    <x v="8"/>
  </r>
  <r>
    <x v="1550"/>
    <x v="0"/>
    <s v="TGM5823"/>
    <s v="INFORMACI&amp;OACUTE;N DE REPINTADO DE L&amp;AACUTE;PIDA"/>
    <x v="0"/>
    <x v="2"/>
    <x v="0"/>
    <x v="11"/>
    <s v="Lizmary Carolina Piñero Fermin"/>
    <m/>
    <x v="0"/>
    <x v="0"/>
    <x v="0"/>
    <x v="8"/>
  </r>
  <r>
    <x v="1551"/>
    <x v="0"/>
    <s v="TGM5824"/>
    <s v="RECEPCION DE ACTA"/>
    <x v="0"/>
    <x v="0"/>
    <x v="0"/>
    <x v="6"/>
    <s v="Lizmary Carolina Piñero Fermin"/>
    <m/>
    <x v="0"/>
    <x v="0"/>
    <x v="0"/>
    <x v="8"/>
  </r>
  <r>
    <x v="1552"/>
    <x v="0"/>
    <s v="TGM5825"/>
    <s v="MISA VIRTUAL"/>
    <x v="0"/>
    <x v="0"/>
    <x v="4"/>
    <x v="29"/>
    <s v="Oscar San Martin Castillo"/>
    <m/>
    <x v="0"/>
    <x v="0"/>
    <x v="0"/>
    <x v="8"/>
  </r>
  <r>
    <x v="1553"/>
    <x v="0"/>
    <s v="TGM5826"/>
    <s v="ENTREGA DE CONTRATO"/>
    <x v="0"/>
    <x v="0"/>
    <x v="0"/>
    <x v="3"/>
    <s v="Lizmary Carolina Piñero Fermin"/>
    <m/>
    <x v="0"/>
    <x v="0"/>
    <x v="0"/>
    <x v="8"/>
  </r>
  <r>
    <x v="1554"/>
    <x v="0"/>
    <s v="TGM5827"/>
    <s v="RESPONSO VIRTUAL"/>
    <x v="0"/>
    <x v="0"/>
    <x v="4"/>
    <x v="29"/>
    <s v="Oscar San Martin Castillo"/>
    <m/>
    <x v="0"/>
    <x v="0"/>
    <x v="0"/>
    <x v="8"/>
  </r>
  <r>
    <x v="1555"/>
    <x v="0"/>
    <s v="TGM5828"/>
    <s v="ENTREGA DE CONTRATO"/>
    <x v="0"/>
    <x v="0"/>
    <x v="0"/>
    <x v="3"/>
    <s v="Lizmary Carolina Piñero Fermin"/>
    <m/>
    <x v="0"/>
    <x v="0"/>
    <x v="0"/>
    <x v="8"/>
  </r>
  <r>
    <x v="1556"/>
    <x v="0"/>
    <s v="TGM5829"/>
    <s v="CERTIFICADO DE USO"/>
    <x v="0"/>
    <x v="0"/>
    <x v="0"/>
    <x v="0"/>
    <s v="Lizmary Carolina Piñero Fermin"/>
    <m/>
    <x v="0"/>
    <x v="0"/>
    <x v="0"/>
    <x v="8"/>
  </r>
  <r>
    <x v="1557"/>
    <x v="0"/>
    <s v="TGM5830"/>
    <s v="UBICACION DE ESPACIO"/>
    <x v="0"/>
    <x v="2"/>
    <x v="0"/>
    <x v="0"/>
    <s v="Lizmary Carolina Piñero Fermin"/>
    <m/>
    <x v="0"/>
    <x v="0"/>
    <x v="0"/>
    <x v="8"/>
  </r>
  <r>
    <x v="1558"/>
    <x v="0"/>
    <s v="TGM5832"/>
    <s v="CAMBIO DE BOLETA"/>
    <x v="0"/>
    <x v="0"/>
    <x v="0"/>
    <x v="19"/>
    <s v="Rosario Margarita Vergara Jimenez"/>
    <m/>
    <x v="0"/>
    <x v="0"/>
    <x v="0"/>
    <x v="8"/>
  </r>
  <r>
    <x v="1559"/>
    <x v="0"/>
    <s v="TGM5833"/>
    <s v="BOLETA DE PAGO DEL MES DE OCTUBRE"/>
    <x v="0"/>
    <x v="0"/>
    <x v="0"/>
    <x v="19"/>
    <s v="Rosario Margarita Vergara Jimenez"/>
    <m/>
    <x v="0"/>
    <x v="0"/>
    <x v="0"/>
    <x v="8"/>
  </r>
  <r>
    <x v="1560"/>
    <x v="0"/>
    <s v="TGM5834"/>
    <s v="MISA VIRTUAL"/>
    <x v="0"/>
    <x v="0"/>
    <x v="2"/>
    <x v="29"/>
    <s v="Rosario Margarita Vergara Jimenez"/>
    <m/>
    <x v="0"/>
    <x v="0"/>
    <x v="0"/>
    <x v="8"/>
  </r>
  <r>
    <x v="1561"/>
    <x v="0"/>
    <s v="TGM5835"/>
    <s v="INFORMACI&amp;OACUTE;N DE INSTALACI&amp;OACUTE;N DE L&amp;AACUTE;PIDA"/>
    <x v="0"/>
    <x v="2"/>
    <x v="0"/>
    <x v="15"/>
    <s v="Lizmary Carolina Piñero Fermin"/>
    <m/>
    <x v="0"/>
    <x v="0"/>
    <x v="0"/>
    <x v="8"/>
  </r>
  <r>
    <x v="1562"/>
    <x v="5"/>
    <s v="TGM5836"/>
    <s v="CAMBIO DE FECHA DE PAGO"/>
    <x v="0"/>
    <x v="0"/>
    <x v="4"/>
    <x v="10"/>
    <s v="Tymiller Jhaalber Llacza Rosales - Chiclayo"/>
    <m/>
    <x v="0"/>
    <x v="0"/>
    <x v="0"/>
    <x v="8"/>
  </r>
  <r>
    <x v="1563"/>
    <x v="0"/>
    <s v="TGM5837"/>
    <s v="ESTADO DE CUENTA"/>
    <x v="0"/>
    <x v="2"/>
    <x v="0"/>
    <x v="5"/>
    <s v="Liz Lidiana Huaman Rojas"/>
    <m/>
    <x v="0"/>
    <x v="0"/>
    <x v="0"/>
    <x v="8"/>
  </r>
  <r>
    <x v="1564"/>
    <x v="5"/>
    <s v="TGM5838"/>
    <s v="CAMBIO DE FECHA DE PAGO"/>
    <x v="0"/>
    <x v="0"/>
    <x v="4"/>
    <x v="10"/>
    <s v="Tymiller Jhaalber Llacza Rosales - Chiclayo"/>
    <m/>
    <x v="0"/>
    <x v="0"/>
    <x v="0"/>
    <x v="8"/>
  </r>
  <r>
    <x v="1565"/>
    <x v="0"/>
    <s v="TGM5839"/>
    <s v="CONSULTA MORA"/>
    <x v="0"/>
    <x v="2"/>
    <x v="0"/>
    <x v="5"/>
    <s v="Liz Lidiana Huaman Rojas"/>
    <m/>
    <x v="0"/>
    <x v="0"/>
    <x v="0"/>
    <x v="8"/>
  </r>
  <r>
    <x v="1566"/>
    <x v="0"/>
    <s v="TGM5840"/>
    <s v="ESTADO DE CUENTA"/>
    <x v="0"/>
    <x v="2"/>
    <x v="0"/>
    <x v="5"/>
    <s v="Liz Lidiana Huaman Rojas"/>
    <m/>
    <x v="0"/>
    <x v="0"/>
    <x v="0"/>
    <x v="8"/>
  </r>
  <r>
    <x v="1567"/>
    <x v="0"/>
    <s v="TGM5841"/>
    <s v="CONSULTA VISITAS AL CAMPOSANTO"/>
    <x v="0"/>
    <x v="2"/>
    <x v="0"/>
    <x v="23"/>
    <s v="Liz Lidiana Huaman Rojas"/>
    <m/>
    <x v="0"/>
    <x v="0"/>
    <x v="0"/>
    <x v="8"/>
  </r>
  <r>
    <x v="1568"/>
    <x v="0"/>
    <s v="TGM5842"/>
    <s v="CONSULTA SOBRE NRO DE CONTRATO"/>
    <x v="0"/>
    <x v="2"/>
    <x v="0"/>
    <x v="6"/>
    <s v="Liz Lidiana Huaman Rojas"/>
    <m/>
    <x v="0"/>
    <x v="0"/>
    <x v="0"/>
    <x v="8"/>
  </r>
  <r>
    <x v="1569"/>
    <x v="0"/>
    <s v="TGM5843"/>
    <s v="CONSULTA CAMBIO DE TITULARIDAD"/>
    <x v="0"/>
    <x v="2"/>
    <x v="0"/>
    <x v="16"/>
    <s v="Liz Lidiana Huaman Rojas"/>
    <m/>
    <x v="0"/>
    <x v="0"/>
    <x v="0"/>
    <x v="8"/>
  </r>
  <r>
    <x v="1570"/>
    <x v="1"/>
    <s v="TGM5844"/>
    <s v="CONSULTA CREDIMUYA"/>
    <x v="0"/>
    <x v="2"/>
    <x v="0"/>
    <x v="5"/>
    <s v="Liz Lidiana Huaman Rojas SAC CF"/>
    <m/>
    <x v="0"/>
    <x v="0"/>
    <x v="0"/>
    <x v="8"/>
  </r>
  <r>
    <x v="1571"/>
    <x v="1"/>
    <s v="TGM5845"/>
    <s v="REGULARIZACION DE ACTA DE DEFUNCION"/>
    <x v="0"/>
    <x v="0"/>
    <x v="0"/>
    <x v="6"/>
    <s v="Liz Lidiana Huaman Rojas SAC CF"/>
    <m/>
    <x v="0"/>
    <x v="0"/>
    <x v="0"/>
    <x v="8"/>
  </r>
  <r>
    <x v="1572"/>
    <x v="1"/>
    <s v="TGM5846"/>
    <s v="DEVOLUCION DE GARANTIA"/>
    <x v="0"/>
    <x v="0"/>
    <x v="0"/>
    <x v="10"/>
    <s v="Liz Lidiana Huaman Rojas SAC CF"/>
    <m/>
    <x v="0"/>
    <x v="0"/>
    <x v="0"/>
    <x v="8"/>
  </r>
  <r>
    <x v="1573"/>
    <x v="0"/>
    <s v="TGM5847"/>
    <s v="CERTIFICADO DE USO"/>
    <x v="0"/>
    <x v="0"/>
    <x v="0"/>
    <x v="0"/>
    <s v="Mariella Valentina Guadalupe Fierro"/>
    <m/>
    <x v="0"/>
    <x v="0"/>
    <x v="0"/>
    <x v="8"/>
  </r>
  <r>
    <x v="1574"/>
    <x v="0"/>
    <s v="TGM5848"/>
    <s v="MENSAJES DE DEUDA Y EXHUMACION"/>
    <x v="0"/>
    <x v="1"/>
    <x v="0"/>
    <x v="5"/>
    <s v="Liz Lidiana Huaman Rojas"/>
    <m/>
    <x v="0"/>
    <x v="0"/>
    <x v="0"/>
    <x v="8"/>
  </r>
  <r>
    <x v="1575"/>
    <x v="0"/>
    <s v="TGM5849"/>
    <s v="REPINTADO Y MANTENIMIENTO DE LAPIDA"/>
    <x v="0"/>
    <x v="0"/>
    <x v="2"/>
    <x v="14"/>
    <s v="Oscar San Martin Castillo"/>
    <m/>
    <x v="0"/>
    <x v="0"/>
    <x v="0"/>
    <x v="8"/>
  </r>
  <r>
    <x v="1576"/>
    <x v="0"/>
    <s v="TGM5850"/>
    <s v="SOLICITUD DE FLOREROS PVC"/>
    <x v="0"/>
    <x v="0"/>
    <x v="4"/>
    <x v="21"/>
    <s v="Oscar San Martin Castillo"/>
    <m/>
    <x v="0"/>
    <x v="0"/>
    <x v="0"/>
    <x v="8"/>
  </r>
  <r>
    <x v="1577"/>
    <x v="0"/>
    <s v="TGM5851"/>
    <s v="SOLICITUD DE FLOREROS PVC"/>
    <x v="0"/>
    <x v="0"/>
    <x v="4"/>
    <x v="21"/>
    <s v="Oscar San Martin Castillo"/>
    <m/>
    <x v="0"/>
    <x v="0"/>
    <x v="0"/>
    <x v="8"/>
  </r>
  <r>
    <x v="1578"/>
    <x v="0"/>
    <s v="TGM5852"/>
    <s v="SOLICITUD DE FLOREROS PVC"/>
    <x v="0"/>
    <x v="0"/>
    <x v="4"/>
    <x v="21"/>
    <s v="Oscar San Martin Castillo"/>
    <m/>
    <x v="0"/>
    <x v="0"/>
    <x v="0"/>
    <x v="8"/>
  </r>
  <r>
    <x v="1579"/>
    <x v="2"/>
    <s v="TGM5853"/>
    <s v="SOLICITA BOLETAS DE PAGO 200683"/>
    <x v="0"/>
    <x v="0"/>
    <x v="0"/>
    <x v="19"/>
    <s v="Melissa Jhuliana Hipolito Guerrero"/>
    <m/>
    <x v="0"/>
    <x v="0"/>
    <x v="0"/>
    <x v="8"/>
  </r>
  <r>
    <x v="1580"/>
    <x v="0"/>
    <s v="TGM5854"/>
    <s v="VISITAS"/>
    <x v="0"/>
    <x v="1"/>
    <x v="0"/>
    <x v="0"/>
    <s v="Mariella Valentina Guadalupe Fierro"/>
    <m/>
    <x v="0"/>
    <x v="0"/>
    <x v="0"/>
    <x v="8"/>
  </r>
  <r>
    <x v="1581"/>
    <x v="0"/>
    <s v="TGM5855"/>
    <s v="RECLAMO DE MORA"/>
    <x v="0"/>
    <x v="2"/>
    <x v="0"/>
    <x v="10"/>
    <s v="Lizmary Carolina Piñero Fermin"/>
    <m/>
    <x v="0"/>
    <x v="0"/>
    <x v="0"/>
    <x v="8"/>
  </r>
  <r>
    <x v="1582"/>
    <x v="0"/>
    <s v="TGM5856"/>
    <s v="UBICACI&amp;OACUTE;N DE ESPACIO"/>
    <x v="0"/>
    <x v="0"/>
    <x v="2"/>
    <x v="0"/>
    <s v="Lizmary Carolina Piñero Fermin"/>
    <m/>
    <x v="0"/>
    <x v="0"/>
    <x v="0"/>
    <x v="8"/>
  </r>
  <r>
    <x v="1583"/>
    <x v="0"/>
    <s v="TGM5857"/>
    <s v="CONSTANCIA DE ENTIERRO"/>
    <x v="0"/>
    <x v="0"/>
    <x v="0"/>
    <x v="6"/>
    <s v="Lizmary Carolina Piñero Fermin"/>
    <m/>
    <x v="0"/>
    <x v="0"/>
    <x v="0"/>
    <x v="8"/>
  </r>
  <r>
    <x v="1584"/>
    <x v="0"/>
    <s v="TGM5858"/>
    <s v="ESTADO DE CUENTA"/>
    <x v="0"/>
    <x v="2"/>
    <x v="0"/>
    <x v="5"/>
    <s v="Liz Lidiana Huaman Rojas"/>
    <m/>
    <x v="0"/>
    <x v="0"/>
    <x v="0"/>
    <x v="8"/>
  </r>
  <r>
    <x v="1585"/>
    <x v="0"/>
    <s v="TGM5859"/>
    <s v="CERTIFICADO DE USO"/>
    <x v="0"/>
    <x v="2"/>
    <x v="0"/>
    <x v="0"/>
    <s v="Liz Lidiana Huaman Rojas"/>
    <m/>
    <x v="0"/>
    <x v="0"/>
    <x v="0"/>
    <x v="8"/>
  </r>
  <r>
    <x v="1586"/>
    <x v="1"/>
    <s v="TGM5860"/>
    <s v="USO DE ESPACIO NF"/>
    <x v="0"/>
    <x v="0"/>
    <x v="0"/>
    <x v="8"/>
    <s v="Liz Lidiana Huaman Rojas SAC CF"/>
    <m/>
    <x v="0"/>
    <x v="0"/>
    <x v="0"/>
    <x v="8"/>
  </r>
  <r>
    <x v="1587"/>
    <x v="0"/>
    <s v="TGM5861"/>
    <s v="RECLAMO 19"/>
    <x v="0"/>
    <x v="1"/>
    <x v="4"/>
    <x v="23"/>
    <s v="Edith Johana Rojas Fierro Jefe Sac SA"/>
    <m/>
    <x v="0"/>
    <x v="0"/>
    <x v="0"/>
    <x v="8"/>
  </r>
  <r>
    <x v="1588"/>
    <x v="1"/>
    <s v="TGM5862"/>
    <s v="CONSULTA DE CUOTAS VENCIDAS"/>
    <x v="0"/>
    <x v="2"/>
    <x v="0"/>
    <x v="10"/>
    <s v="Grupo de Cobranza Corona del Fraile"/>
    <m/>
    <x v="0"/>
    <x v="0"/>
    <x v="0"/>
    <x v="8"/>
  </r>
  <r>
    <x v="1589"/>
    <x v="0"/>
    <s v="TGM5863"/>
    <s v="RECLAMO 20"/>
    <x v="0"/>
    <x v="1"/>
    <x v="2"/>
    <x v="23"/>
    <s v="Guadalupe Chanca Peña"/>
    <m/>
    <x v="1"/>
    <x v="0"/>
    <x v="0"/>
    <x v="8"/>
  </r>
  <r>
    <x v="1590"/>
    <x v="0"/>
    <s v="TGM5864"/>
    <s v="RECLAMO 20"/>
    <x v="0"/>
    <x v="1"/>
    <x v="2"/>
    <x v="23"/>
    <s v="Guadalupe Chanca Peña"/>
    <m/>
    <x v="1"/>
    <x v="0"/>
    <x v="0"/>
    <x v="8"/>
  </r>
  <r>
    <x v="1591"/>
    <x v="0"/>
    <s v="TGM5865"/>
    <s v="CONSULTA MISA VIRTUAL"/>
    <x v="0"/>
    <x v="2"/>
    <x v="0"/>
    <x v="29"/>
    <s v="Liz Lidiana Huaman Rojas"/>
    <m/>
    <x v="0"/>
    <x v="0"/>
    <x v="0"/>
    <x v="8"/>
  </r>
  <r>
    <x v="1592"/>
    <x v="1"/>
    <s v="TGM5866"/>
    <s v="COMPROMISO DE PAGO"/>
    <x v="0"/>
    <x v="2"/>
    <x v="0"/>
    <x v="10"/>
    <s v="Liz Lidiana Huaman Rojas SAC CF"/>
    <m/>
    <x v="0"/>
    <x v="0"/>
    <x v="0"/>
    <x v="8"/>
  </r>
  <r>
    <x v="1593"/>
    <x v="4"/>
    <s v="TGM5867"/>
    <s v="CITA PARA INGRESAR AL CAMPOSANTO"/>
    <x v="0"/>
    <x v="0"/>
    <x v="0"/>
    <x v="23"/>
    <s v="Maria Betania Araujo Gomez - Cusco II SAC"/>
    <m/>
    <x v="0"/>
    <x v="0"/>
    <x v="0"/>
    <x v="8"/>
  </r>
  <r>
    <x v="1594"/>
    <x v="0"/>
    <s v="TGM5868"/>
    <s v="CONSULTA VISITAS AL CAMPOSANTO"/>
    <x v="0"/>
    <x v="2"/>
    <x v="0"/>
    <x v="23"/>
    <s v="Liz Lidiana Huaman Rojas"/>
    <m/>
    <x v="0"/>
    <x v="0"/>
    <x v="0"/>
    <x v="8"/>
  </r>
  <r>
    <x v="1595"/>
    <x v="3"/>
    <s v="TGM5869"/>
    <s v="CERTIFICADO DE USO"/>
    <x v="0"/>
    <x v="0"/>
    <x v="0"/>
    <x v="0"/>
    <s v="Maria Betania Araujo Gomez - Cusco I SAC"/>
    <m/>
    <x v="0"/>
    <x v="0"/>
    <x v="0"/>
    <x v="8"/>
  </r>
  <r>
    <x v="1596"/>
    <x v="1"/>
    <s v="TGM5870"/>
    <s v="ACTA DE DEFUNCION"/>
    <x v="0"/>
    <x v="0"/>
    <x v="0"/>
    <x v="3"/>
    <s v="Rosario Margarita Vergara Jimenez SAC CF"/>
    <m/>
    <x v="0"/>
    <x v="0"/>
    <x v="0"/>
    <x v="8"/>
  </r>
  <r>
    <x v="1597"/>
    <x v="0"/>
    <s v="TGM5871"/>
    <s v="CAMBIO DE TITULARIDAD"/>
    <x v="0"/>
    <x v="0"/>
    <x v="0"/>
    <x v="31"/>
    <s v="Rosario Margarita Vergara Jimenez"/>
    <m/>
    <x v="0"/>
    <x v="0"/>
    <x v="0"/>
    <x v="8"/>
  </r>
  <r>
    <x v="1598"/>
    <x v="0"/>
    <s v="TGM5872"/>
    <s v="ACTA DE DEFUNCION"/>
    <x v="0"/>
    <x v="0"/>
    <x v="0"/>
    <x v="3"/>
    <s v="Rosario Margarita Vergara Jimenez"/>
    <m/>
    <x v="0"/>
    <x v="0"/>
    <x v="0"/>
    <x v="8"/>
  </r>
  <r>
    <x v="1599"/>
    <x v="0"/>
    <s v="TGM5873"/>
    <s v="DEVOLUCION DE GARANTIA"/>
    <x v="0"/>
    <x v="0"/>
    <x v="0"/>
    <x v="10"/>
    <s v="Rosario Margarita Vergara Jimenez"/>
    <m/>
    <x v="0"/>
    <x v="0"/>
    <x v="0"/>
    <x v="8"/>
  </r>
  <r>
    <x v="1600"/>
    <x v="0"/>
    <s v="TGM5874"/>
    <s v="USO DE ESPACIO"/>
    <x v="0"/>
    <x v="0"/>
    <x v="2"/>
    <x v="8"/>
    <s v="Rosario Margarita Vergara Jimenez"/>
    <m/>
    <x v="0"/>
    <x v="0"/>
    <x v="0"/>
    <x v="8"/>
  </r>
  <r>
    <x v="1601"/>
    <x v="0"/>
    <s v="TGM5875"/>
    <s v="ESTADO DE CUENTA"/>
    <x v="0"/>
    <x v="2"/>
    <x v="0"/>
    <x v="5"/>
    <s v="Liz Lidiana Huaman Rojas"/>
    <m/>
    <x v="0"/>
    <x v="0"/>
    <x v="0"/>
    <x v="8"/>
  </r>
  <r>
    <x v="1602"/>
    <x v="0"/>
    <s v="TGM5876"/>
    <s v="ESTADO DE CUENTA"/>
    <x v="0"/>
    <x v="2"/>
    <x v="0"/>
    <x v="5"/>
    <s v="Liz Lidiana Huaman Rojas"/>
    <m/>
    <x v="0"/>
    <x v="0"/>
    <x v="0"/>
    <x v="8"/>
  </r>
  <r>
    <x v="1603"/>
    <x v="0"/>
    <s v="TGM5877"/>
    <s v="CERTIFICADO DE USO"/>
    <x v="0"/>
    <x v="0"/>
    <x v="2"/>
    <x v="0"/>
    <s v="Liz Lidiana Huaman Rojas"/>
    <m/>
    <x v="0"/>
    <x v="0"/>
    <x v="0"/>
    <x v="8"/>
  </r>
  <r>
    <x v="1604"/>
    <x v="0"/>
    <s v="TGM5878"/>
    <s v="CERTIFICADO DE USO"/>
    <x v="0"/>
    <x v="0"/>
    <x v="0"/>
    <x v="0"/>
    <s v="Liz Lidiana Huaman Rojas"/>
    <m/>
    <x v="0"/>
    <x v="0"/>
    <x v="0"/>
    <x v="8"/>
  </r>
  <r>
    <x v="1605"/>
    <x v="3"/>
    <s v="TGM5879"/>
    <s v="USO DE ESPACIO"/>
    <x v="0"/>
    <x v="2"/>
    <x v="0"/>
    <x v="8"/>
    <s v="Maria Betania Araujo Gomez - Cusco I SAC"/>
    <m/>
    <x v="0"/>
    <x v="0"/>
    <x v="0"/>
    <x v="8"/>
  </r>
  <r>
    <x v="1606"/>
    <x v="3"/>
    <s v="TGM5880"/>
    <s v="USO DE ESPACIO"/>
    <x v="0"/>
    <x v="0"/>
    <x v="0"/>
    <x v="8"/>
    <s v="Maria Betania Araujo Gomez - Cusco I SAC"/>
    <m/>
    <x v="0"/>
    <x v="0"/>
    <x v="0"/>
    <x v="8"/>
  </r>
  <r>
    <x v="1607"/>
    <x v="0"/>
    <s v="TGM5881"/>
    <s v="CERTIFICADO DE USO"/>
    <x v="0"/>
    <x v="0"/>
    <x v="0"/>
    <x v="0"/>
    <s v="Liz Lidiana Huaman Rojas"/>
    <m/>
    <x v="0"/>
    <x v="0"/>
    <x v="0"/>
    <x v="8"/>
  </r>
  <r>
    <x v="1608"/>
    <x v="0"/>
    <s v="TGM5882"/>
    <s v="CONSULTA USO DE ESPACIO"/>
    <x v="0"/>
    <x v="2"/>
    <x v="0"/>
    <x v="8"/>
    <s v="Liz Lidiana Huaman Rojas"/>
    <m/>
    <x v="0"/>
    <x v="0"/>
    <x v="0"/>
    <x v="8"/>
  </r>
  <r>
    <x v="1609"/>
    <x v="0"/>
    <s v="TGM5883"/>
    <s v="ESTADO DE CUENTA"/>
    <x v="0"/>
    <x v="2"/>
    <x v="0"/>
    <x v="5"/>
    <s v="Liz Lidiana Huaman Rojas"/>
    <m/>
    <x v="0"/>
    <x v="0"/>
    <x v="0"/>
    <x v="8"/>
  </r>
  <r>
    <x v="1610"/>
    <x v="0"/>
    <s v="TGM5884"/>
    <s v="REQUISITOS TRASLADO INTERNO"/>
    <x v="0"/>
    <x v="2"/>
    <x v="0"/>
    <x v="7"/>
    <s v="Liz Lidiana Huaman Rojas"/>
    <m/>
    <x v="0"/>
    <x v="0"/>
    <x v="0"/>
    <x v="8"/>
  </r>
  <r>
    <x v="1611"/>
    <x v="0"/>
    <s v="TGM5885"/>
    <s v="CONSULTA FOMA"/>
    <x v="0"/>
    <x v="2"/>
    <x v="0"/>
    <x v="36"/>
    <s v="Liz Lidiana Huaman Rojas"/>
    <m/>
    <x v="0"/>
    <x v="0"/>
    <x v="0"/>
    <x v="8"/>
  </r>
  <r>
    <x v="1612"/>
    <x v="0"/>
    <s v="TGM5886"/>
    <s v="REGULARIZACION DE ACTA DE DEFUNCION"/>
    <x v="0"/>
    <x v="0"/>
    <x v="0"/>
    <x v="6"/>
    <s v="Liz Lidiana Huaman Rojas"/>
    <m/>
    <x v="0"/>
    <x v="0"/>
    <x v="0"/>
    <x v="8"/>
  </r>
  <r>
    <x v="1613"/>
    <x v="0"/>
    <s v="TGM5887"/>
    <s v="DEVOLUCION DE GARANTIA"/>
    <x v="0"/>
    <x v="0"/>
    <x v="0"/>
    <x v="10"/>
    <s v="Liz Lidiana Huaman Rojas"/>
    <m/>
    <x v="0"/>
    <x v="0"/>
    <x v="0"/>
    <x v="8"/>
  </r>
  <r>
    <x v="1614"/>
    <x v="2"/>
    <s v="TGM5888"/>
    <s v="CERTIFICADO DE USO 200872"/>
    <x v="0"/>
    <x v="0"/>
    <x v="2"/>
    <x v="0"/>
    <s v="Melissa Jhuliana Hipolito Guerrero"/>
    <m/>
    <x v="0"/>
    <x v="0"/>
    <x v="0"/>
    <x v="8"/>
  </r>
  <r>
    <x v="1615"/>
    <x v="4"/>
    <s v="TGM5889"/>
    <s v="CITA PARA INGRESAR AL CAMPOSANTO"/>
    <x v="0"/>
    <x v="0"/>
    <x v="0"/>
    <x v="23"/>
    <s v="Maria Betania Araujo Gomez - Cusco II SAC"/>
    <m/>
    <x v="0"/>
    <x v="0"/>
    <x v="0"/>
    <x v="8"/>
  </r>
  <r>
    <x v="1616"/>
    <x v="3"/>
    <s v="TGM5890"/>
    <s v="USO DE ESPACIO"/>
    <x v="0"/>
    <x v="0"/>
    <x v="0"/>
    <x v="8"/>
    <s v="Maria Betania Araujo Gomez - Cusco I SAC"/>
    <m/>
    <x v="0"/>
    <x v="0"/>
    <x v="0"/>
    <x v="8"/>
  </r>
  <r>
    <x v="1617"/>
    <x v="0"/>
    <s v="TGM5891"/>
    <s v="ESTADO DE CUENTA"/>
    <x v="0"/>
    <x v="2"/>
    <x v="0"/>
    <x v="5"/>
    <s v="Liz Lidiana Huaman Rojas"/>
    <m/>
    <x v="0"/>
    <x v="0"/>
    <x v="0"/>
    <x v="8"/>
  </r>
  <r>
    <x v="1618"/>
    <x v="1"/>
    <s v="TGM5892"/>
    <s v="CONSULTA USO DE ESPACIO"/>
    <x v="0"/>
    <x v="2"/>
    <x v="0"/>
    <x v="8"/>
    <s v="Liz Lidiana Huaman Rojas SAC CF"/>
    <m/>
    <x v="0"/>
    <x v="0"/>
    <x v="0"/>
    <x v="8"/>
  </r>
  <r>
    <x v="1619"/>
    <x v="1"/>
    <s v="TGM5893"/>
    <s v="VISITA CAMPOSANTO"/>
    <x v="0"/>
    <x v="2"/>
    <x v="0"/>
    <x v="23"/>
    <s v="Liz Lidiana Huaman Rojas SAC CF"/>
    <m/>
    <x v="0"/>
    <x v="0"/>
    <x v="0"/>
    <x v="8"/>
  </r>
  <r>
    <x v="1620"/>
    <x v="0"/>
    <s v="TGM5894"/>
    <s v="RECLAMO N 21 LIBRO DE SAN ANTONIO"/>
    <x v="0"/>
    <x v="1"/>
    <x v="2"/>
    <x v="0"/>
    <s v="Guadalupe Chanca Peña"/>
    <m/>
    <x v="1"/>
    <x v="0"/>
    <x v="0"/>
    <x v="8"/>
  </r>
  <r>
    <x v="1621"/>
    <x v="0"/>
    <s v="TGM5895"/>
    <s v="FLOREROS DE PVC"/>
    <x v="0"/>
    <x v="0"/>
    <x v="4"/>
    <x v="21"/>
    <s v="Oscar San Martin Castillo"/>
    <m/>
    <x v="0"/>
    <x v="0"/>
    <x v="0"/>
    <x v="8"/>
  </r>
  <r>
    <x v="1622"/>
    <x v="0"/>
    <s v="TGM5896"/>
    <s v="UBICACION DE ESPACIO"/>
    <x v="0"/>
    <x v="0"/>
    <x v="0"/>
    <x v="0"/>
    <s v="Lizmary Carolina Piñero Fermin"/>
    <m/>
    <x v="0"/>
    <x v="0"/>
    <x v="0"/>
    <x v="8"/>
  </r>
  <r>
    <x v="1623"/>
    <x v="0"/>
    <s v="TGM5897"/>
    <s v="FLOREROS DE PVC"/>
    <x v="0"/>
    <x v="0"/>
    <x v="4"/>
    <x v="21"/>
    <s v="Oscar San Martin Castillo"/>
    <m/>
    <x v="0"/>
    <x v="0"/>
    <x v="0"/>
    <x v="8"/>
  </r>
  <r>
    <x v="1624"/>
    <x v="0"/>
    <s v="TGM5898"/>
    <s v="FOTOGRAFIA ROTA"/>
    <x v="0"/>
    <x v="1"/>
    <x v="4"/>
    <x v="17"/>
    <s v="Oscar San Martin Castillo"/>
    <m/>
    <x v="0"/>
    <x v="0"/>
    <x v="0"/>
    <x v="8"/>
  </r>
  <r>
    <x v="1625"/>
    <x v="0"/>
    <s v="TGM5899"/>
    <s v="FLOREROS DE PVC"/>
    <x v="0"/>
    <x v="0"/>
    <x v="4"/>
    <x v="21"/>
    <s v="Oscar San Martin Castillo"/>
    <m/>
    <x v="0"/>
    <x v="0"/>
    <x v="0"/>
    <x v="8"/>
  </r>
  <r>
    <x v="1626"/>
    <x v="0"/>
    <s v="TGM5900"/>
    <s v="FLORERO EXTRAVIADO"/>
    <x v="0"/>
    <x v="1"/>
    <x v="4"/>
    <x v="21"/>
    <s v="Oscar San Martin Castillo"/>
    <m/>
    <x v="0"/>
    <x v="0"/>
    <x v="0"/>
    <x v="8"/>
  </r>
  <r>
    <x v="1627"/>
    <x v="0"/>
    <s v="TGM5901"/>
    <s v="FLOREROS DE PVC"/>
    <x v="0"/>
    <x v="0"/>
    <x v="4"/>
    <x v="21"/>
    <s v="Oscar San Martin Castillo"/>
    <m/>
    <x v="0"/>
    <x v="0"/>
    <x v="0"/>
    <x v="8"/>
  </r>
  <r>
    <x v="1628"/>
    <x v="0"/>
    <s v="TGM5902"/>
    <s v="UBICACI&amp;OACUTE;N DE ESPACIO"/>
    <x v="0"/>
    <x v="2"/>
    <x v="0"/>
    <x v="0"/>
    <s v="Lizmary Carolina Piñero Fermin"/>
    <m/>
    <x v="0"/>
    <x v="0"/>
    <x v="0"/>
    <x v="8"/>
  </r>
  <r>
    <x v="1629"/>
    <x v="0"/>
    <s v="TGM5903"/>
    <s v="UBICACI&amp;OACUTE;N DE ESPACIO"/>
    <x v="0"/>
    <x v="2"/>
    <x v="0"/>
    <x v="0"/>
    <s v="Lizmary Carolina Piñero Fermin"/>
    <m/>
    <x v="0"/>
    <x v="0"/>
    <x v="0"/>
    <x v="8"/>
  </r>
  <r>
    <x v="1630"/>
    <x v="0"/>
    <s v="TGM5904"/>
    <s v="CERTIFICADO DE USO"/>
    <x v="0"/>
    <x v="0"/>
    <x v="0"/>
    <x v="0"/>
    <s v="Lizmary Carolina Piñero Fermin"/>
    <m/>
    <x v="0"/>
    <x v="0"/>
    <x v="0"/>
    <x v="8"/>
  </r>
  <r>
    <x v="1631"/>
    <x v="0"/>
    <s v="TGM5905"/>
    <s v="CERTIFICADO DE USO"/>
    <x v="0"/>
    <x v="0"/>
    <x v="0"/>
    <x v="0"/>
    <s v="Lizmary Carolina Piñero Fermin"/>
    <m/>
    <x v="0"/>
    <x v="0"/>
    <x v="0"/>
    <x v="8"/>
  </r>
  <r>
    <x v="1632"/>
    <x v="0"/>
    <s v="TGM5906"/>
    <s v="FLOREROS DE PVC"/>
    <x v="0"/>
    <x v="0"/>
    <x v="4"/>
    <x v="21"/>
    <s v="Oscar San Martin Castillo"/>
    <m/>
    <x v="0"/>
    <x v="0"/>
    <x v="0"/>
    <x v="8"/>
  </r>
  <r>
    <x v="1633"/>
    <x v="0"/>
    <s v="TGM5907"/>
    <s v="LAPIDA ROTA"/>
    <x v="0"/>
    <x v="1"/>
    <x v="4"/>
    <x v="20"/>
    <s v="Oscar San Martin Castillo"/>
    <m/>
    <x v="0"/>
    <x v="0"/>
    <x v="0"/>
    <x v="8"/>
  </r>
  <r>
    <x v="1634"/>
    <x v="0"/>
    <s v="TGM5908"/>
    <s v="FLOREROS DE PVC"/>
    <x v="0"/>
    <x v="0"/>
    <x v="4"/>
    <x v="21"/>
    <s v="Oscar San Martin Castillo"/>
    <m/>
    <x v="0"/>
    <x v="0"/>
    <x v="0"/>
    <x v="8"/>
  </r>
  <r>
    <x v="1635"/>
    <x v="0"/>
    <s v="TGM5910"/>
    <s v="CERTIFICADO DE USO"/>
    <x v="0"/>
    <x v="0"/>
    <x v="0"/>
    <x v="0"/>
    <s v="Lizmary Carolina Piñero Fermin"/>
    <m/>
    <x v="0"/>
    <x v="0"/>
    <x v="0"/>
    <x v="8"/>
  </r>
  <r>
    <x v="1636"/>
    <x v="0"/>
    <s v="TGM5911"/>
    <s v="RECLAMO N&amp;DEG; 22 INGRESO DE VISITANTES"/>
    <x v="0"/>
    <x v="1"/>
    <x v="4"/>
    <x v="23"/>
    <s v="Edith Johana Rojas Fierro Jefe Sac SA"/>
    <m/>
    <x v="1"/>
    <x v="0"/>
    <x v="0"/>
    <x v="8"/>
  </r>
  <r>
    <x v="1637"/>
    <x v="0"/>
    <s v="TGM5912"/>
    <s v="ESTADO DE CUENTA"/>
    <x v="0"/>
    <x v="0"/>
    <x v="0"/>
    <x v="5"/>
    <s v="Lizmary Carolina Piñero Fermin"/>
    <m/>
    <x v="0"/>
    <x v="0"/>
    <x v="0"/>
    <x v="8"/>
  </r>
  <r>
    <x v="1638"/>
    <x v="0"/>
    <s v="TGM5913"/>
    <s v="ESTADO DE CUENTA"/>
    <x v="0"/>
    <x v="0"/>
    <x v="0"/>
    <x v="5"/>
    <s v="Lizmary Carolina Piñero Fermin"/>
    <m/>
    <x v="0"/>
    <x v="0"/>
    <x v="0"/>
    <x v="8"/>
  </r>
  <r>
    <x v="1639"/>
    <x v="0"/>
    <s v="TGM5914"/>
    <s v="SOLICITUD DE REDUCCIÓN DE CUOTA"/>
    <x v="0"/>
    <x v="0"/>
    <x v="4"/>
    <x v="10"/>
    <s v="Tymiller Jhalber Llacza Rosales"/>
    <m/>
    <x v="0"/>
    <x v="0"/>
    <x v="0"/>
    <x v="8"/>
  </r>
  <r>
    <x v="1640"/>
    <x v="0"/>
    <s v="TGM5915"/>
    <s v="CONSULTA SOBRE UBICACION DE ESPACIO"/>
    <x v="0"/>
    <x v="2"/>
    <x v="0"/>
    <x v="0"/>
    <s v="Rosario Margarita Vergara Jimenez"/>
    <m/>
    <x v="0"/>
    <x v="0"/>
    <x v="0"/>
    <x v="8"/>
  </r>
  <r>
    <x v="1641"/>
    <x v="0"/>
    <s v="TGM5916"/>
    <s v="ESTADO DE CUENTA"/>
    <x v="0"/>
    <x v="0"/>
    <x v="0"/>
    <x v="5"/>
    <s v="Lizmary Carolina Piñero Fermin"/>
    <m/>
    <x v="0"/>
    <x v="0"/>
    <x v="0"/>
    <x v="8"/>
  </r>
  <r>
    <x v="1642"/>
    <x v="0"/>
    <s v="TGM5917"/>
    <s v="CAMBIO DE UBICACIÓN DE PILETA DE LA PLATAFORMA SANTA ROSA"/>
    <x v="0"/>
    <x v="2"/>
    <x v="0"/>
    <x v="0"/>
    <s v="Rosario Margarita Vergara Jimenez"/>
    <m/>
    <x v="0"/>
    <x v="0"/>
    <x v="0"/>
    <x v="8"/>
  </r>
  <r>
    <x v="1643"/>
    <x v="2"/>
    <s v="TGM5918"/>
    <s v="200924"/>
    <x v="0"/>
    <x v="0"/>
    <x v="2"/>
    <x v="10"/>
    <s v="Melissa Jhuliana Hipolito Guerrero"/>
    <m/>
    <x v="0"/>
    <x v="0"/>
    <x v="0"/>
    <x v="8"/>
  </r>
  <r>
    <x v="1644"/>
    <x v="2"/>
    <s v="TGM5919"/>
    <s v="SOLICITA INSTALACION DE LAPIDA 200924"/>
    <x v="0"/>
    <x v="0"/>
    <x v="4"/>
    <x v="13"/>
    <s v="Grupo de Asesoria de atencion al cliente Cañete"/>
    <m/>
    <x v="0"/>
    <x v="0"/>
    <x v="0"/>
    <x v="8"/>
  </r>
  <r>
    <x v="1645"/>
    <x v="0"/>
    <s v="TGM5920"/>
    <s v="REQUISITOS DE CAMBIO DE TITULARIDAD"/>
    <x v="0"/>
    <x v="0"/>
    <x v="0"/>
    <x v="31"/>
    <s v="Lizmary Carolina Piñero Fermin"/>
    <m/>
    <x v="0"/>
    <x v="0"/>
    <x v="0"/>
    <x v="8"/>
  </r>
  <r>
    <x v="1646"/>
    <x v="0"/>
    <s v="TGM5921"/>
    <s v="ENTREGA DE CONTRATO"/>
    <x v="0"/>
    <x v="0"/>
    <x v="0"/>
    <x v="3"/>
    <s v="Lizmary Carolina Piñero Fermin"/>
    <m/>
    <x v="0"/>
    <x v="0"/>
    <x v="0"/>
    <x v="8"/>
  </r>
  <r>
    <x v="1647"/>
    <x v="0"/>
    <s v="TGM5922"/>
    <s v="UBICACION DE ESPACIO"/>
    <x v="0"/>
    <x v="2"/>
    <x v="0"/>
    <x v="0"/>
    <s v="Lizmary Carolina Piñero Fermin"/>
    <m/>
    <x v="0"/>
    <x v="0"/>
    <x v="0"/>
    <x v="8"/>
  </r>
  <r>
    <x v="1648"/>
    <x v="0"/>
    <s v="TGM5923"/>
    <s v="RESPONSO VIRTUAL"/>
    <x v="0"/>
    <x v="0"/>
    <x v="4"/>
    <x v="29"/>
    <s v="Oscar San Martin Castillo"/>
    <m/>
    <x v="0"/>
    <x v="0"/>
    <x v="0"/>
    <x v="8"/>
  </r>
  <r>
    <x v="1649"/>
    <x v="2"/>
    <s v="TGM5924"/>
    <s v="SOLICITA GARANTIA POR ACTA DE DEFUNCION 200927"/>
    <x v="0"/>
    <x v="0"/>
    <x v="2"/>
    <x v="10"/>
    <s v="Melissa Jhuliana Hipolito Guerrero"/>
    <m/>
    <x v="0"/>
    <x v="0"/>
    <x v="0"/>
    <x v="8"/>
  </r>
  <r>
    <x v="1650"/>
    <x v="3"/>
    <s v="TGM5925"/>
    <s v="NIVELACION DE ESPACIO EN CAMPOSANTO"/>
    <x v="0"/>
    <x v="0"/>
    <x v="6"/>
    <x v="14"/>
    <s v="Beatriz Coromoto Aranguibel Garcia C1 SAC"/>
    <m/>
    <x v="1"/>
    <x v="0"/>
    <x v="0"/>
    <x v="8"/>
  </r>
  <r>
    <x v="1651"/>
    <x v="0"/>
    <s v="TGM5926"/>
    <s v="FLOREROS DE PVC"/>
    <x v="0"/>
    <x v="0"/>
    <x v="4"/>
    <x v="21"/>
    <s v="Oscar San Martin Castillo"/>
    <m/>
    <x v="0"/>
    <x v="0"/>
    <x v="0"/>
    <x v="8"/>
  </r>
  <r>
    <x v="1652"/>
    <x v="0"/>
    <s v="TGM5927"/>
    <s v="UBICACI&amp;OACUTE;N DE ESPACIO"/>
    <x v="0"/>
    <x v="0"/>
    <x v="2"/>
    <x v="0"/>
    <s v="Lizmary Carolina Piñero Fermin"/>
    <m/>
    <x v="0"/>
    <x v="0"/>
    <x v="0"/>
    <x v="8"/>
  </r>
  <r>
    <x v="1653"/>
    <x v="0"/>
    <s v="TGM5928"/>
    <s v="LAPIDA ERRONEA"/>
    <x v="0"/>
    <x v="2"/>
    <x v="0"/>
    <x v="18"/>
    <s v="Oscar San Martin Castillo"/>
    <m/>
    <x v="0"/>
    <x v="0"/>
    <x v="0"/>
    <x v="8"/>
  </r>
  <r>
    <x v="1654"/>
    <x v="0"/>
    <s v="TGM5929"/>
    <s v="INFORMACI&amp;OACUTE;N DE INSTALACI&amp;OACUTE;N DE L&amp;AACUTE;PIDA"/>
    <x v="0"/>
    <x v="2"/>
    <x v="0"/>
    <x v="15"/>
    <s v="Lizmary Carolina Piñero Fermin"/>
    <m/>
    <x v="0"/>
    <x v="0"/>
    <x v="0"/>
    <x v="8"/>
  </r>
  <r>
    <x v="1655"/>
    <x v="0"/>
    <s v="TGM5930"/>
    <s v="LAPIDA ROTA"/>
    <x v="0"/>
    <x v="2"/>
    <x v="0"/>
    <x v="20"/>
    <s v="Rosario Margarita Vergara Jimenez"/>
    <m/>
    <x v="0"/>
    <x v="0"/>
    <x v="0"/>
    <x v="8"/>
  </r>
  <r>
    <x v="1656"/>
    <x v="0"/>
    <s v="TGM5931"/>
    <s v="PRECIO DE LAPIDA"/>
    <x v="0"/>
    <x v="2"/>
    <x v="0"/>
    <x v="15"/>
    <s v="Rosario Margarita Vergara Jimenez"/>
    <m/>
    <x v="0"/>
    <x v="0"/>
    <x v="0"/>
    <x v="8"/>
  </r>
  <r>
    <x v="1657"/>
    <x v="0"/>
    <s v="TGM5932"/>
    <s v="LAPIDA ERRONEA"/>
    <x v="0"/>
    <x v="1"/>
    <x v="4"/>
    <x v="18"/>
    <s v="Oscar San Martin Castillo"/>
    <m/>
    <x v="0"/>
    <x v="0"/>
    <x v="0"/>
    <x v="8"/>
  </r>
  <r>
    <x v="1658"/>
    <x v="0"/>
    <s v="TGM5933"/>
    <s v="LAPIDA ERRONEA"/>
    <x v="0"/>
    <x v="1"/>
    <x v="4"/>
    <x v="18"/>
    <s v="Oscar San Martin Castillo"/>
    <m/>
    <x v="0"/>
    <x v="0"/>
    <x v="0"/>
    <x v="8"/>
  </r>
  <r>
    <x v="1659"/>
    <x v="0"/>
    <s v="TGM5934"/>
    <s v="ESTADO DE CUENTA"/>
    <x v="0"/>
    <x v="0"/>
    <x v="0"/>
    <x v="5"/>
    <s v="Rosario Margarita Vergara Jimenez"/>
    <m/>
    <x v="0"/>
    <x v="0"/>
    <x v="0"/>
    <x v="8"/>
  </r>
  <r>
    <x v="1660"/>
    <x v="0"/>
    <s v="TGM5935"/>
    <s v="COPIA DE CONTRATO"/>
    <x v="0"/>
    <x v="2"/>
    <x v="0"/>
    <x v="3"/>
    <s v="Rosario Margarita Vergara Jimenez"/>
    <m/>
    <x v="0"/>
    <x v="0"/>
    <x v="0"/>
    <x v="8"/>
  </r>
  <r>
    <x v="1661"/>
    <x v="0"/>
    <s v="TGM5936"/>
    <s v="REQUISITOS DE TRANSFERENCIA DE CONTRATO"/>
    <x v="0"/>
    <x v="2"/>
    <x v="0"/>
    <x v="31"/>
    <s v="Rosario Margarita Vergara Jimenez"/>
    <m/>
    <x v="0"/>
    <x v="0"/>
    <x v="0"/>
    <x v="8"/>
  </r>
  <r>
    <x v="1662"/>
    <x v="0"/>
    <s v="TGM5937"/>
    <s v="CONSULTA SOBRE VISITAS"/>
    <x v="0"/>
    <x v="2"/>
    <x v="0"/>
    <x v="0"/>
    <s v="Rosario Margarita Vergara Jimenez"/>
    <m/>
    <x v="0"/>
    <x v="0"/>
    <x v="0"/>
    <x v="8"/>
  </r>
  <r>
    <x v="1663"/>
    <x v="0"/>
    <s v="TGM5938"/>
    <s v="FLOREROS DE PVC"/>
    <x v="0"/>
    <x v="0"/>
    <x v="4"/>
    <x v="21"/>
    <s v="Oscar San Martin Castillo"/>
    <m/>
    <x v="0"/>
    <x v="0"/>
    <x v="0"/>
    <x v="8"/>
  </r>
  <r>
    <x v="1664"/>
    <x v="0"/>
    <s v="TGM5939"/>
    <s v="CAMBIO DE BOLETA"/>
    <x v="0"/>
    <x v="0"/>
    <x v="0"/>
    <x v="19"/>
    <s v="Lizmary Carolina Piñero Fermin"/>
    <m/>
    <x v="0"/>
    <x v="0"/>
    <x v="0"/>
    <x v="8"/>
  </r>
  <r>
    <x v="1665"/>
    <x v="0"/>
    <s v="TGM5940"/>
    <s v="ESTADO DE CUENTA"/>
    <x v="0"/>
    <x v="0"/>
    <x v="0"/>
    <x v="5"/>
    <s v="Lizmary Carolina Piñero Fermin"/>
    <m/>
    <x v="0"/>
    <x v="0"/>
    <x v="0"/>
    <x v="8"/>
  </r>
  <r>
    <x v="1666"/>
    <x v="0"/>
    <s v="TGM5941"/>
    <s v="ESTADO DE CUENTA"/>
    <x v="0"/>
    <x v="0"/>
    <x v="0"/>
    <x v="5"/>
    <s v="Lizmary Carolina Piñero Fermin"/>
    <m/>
    <x v="0"/>
    <x v="0"/>
    <x v="0"/>
    <x v="8"/>
  </r>
  <r>
    <x v="1667"/>
    <x v="0"/>
    <s v="TGM5942"/>
    <s v="REQUISITOS DE TRASLADO EXTERNO"/>
    <x v="0"/>
    <x v="2"/>
    <x v="0"/>
    <x v="7"/>
    <s v="Lizmary Carolina Piñero Fermin"/>
    <m/>
    <x v="0"/>
    <x v="0"/>
    <x v="0"/>
    <x v="8"/>
  </r>
  <r>
    <x v="1668"/>
    <x v="2"/>
    <s v="TGM5943"/>
    <s v="SOLICITA COMPROBANTES DE PAGO 200644"/>
    <x v="0"/>
    <x v="0"/>
    <x v="0"/>
    <x v="19"/>
    <s v="Melissa Jhuliana Hipolito Guerrero"/>
    <m/>
    <x v="0"/>
    <x v="0"/>
    <x v="0"/>
    <x v="8"/>
  </r>
  <r>
    <x v="1669"/>
    <x v="0"/>
    <s v="TGM5944"/>
    <s v="SOLICITUD DE AFILIACION A TARJETA HABIENTES AL SISTEMA DE PAGO FRECUENTES"/>
    <x v="0"/>
    <x v="0"/>
    <x v="0"/>
    <x v="5"/>
    <s v="Rosario Margarita Vergara Jimenez"/>
    <m/>
    <x v="0"/>
    <x v="0"/>
    <x v="0"/>
    <x v="8"/>
  </r>
  <r>
    <x v="1670"/>
    <x v="0"/>
    <s v="TGM5945"/>
    <s v="ESTADO DE CUENTA"/>
    <x v="0"/>
    <x v="0"/>
    <x v="0"/>
    <x v="5"/>
    <s v="Rosario Margarita Vergara Jimenez"/>
    <m/>
    <x v="0"/>
    <x v="0"/>
    <x v="0"/>
    <x v="8"/>
  </r>
  <r>
    <x v="1671"/>
    <x v="0"/>
    <s v="TGM5946"/>
    <s v="RECLAMO 22 LAPIDA ROTA"/>
    <x v="0"/>
    <x v="1"/>
    <x v="4"/>
    <x v="20"/>
    <s v="Oscar San Martin Castillo"/>
    <m/>
    <x v="0"/>
    <x v="0"/>
    <x v="0"/>
    <x v="8"/>
  </r>
  <r>
    <x v="1672"/>
    <x v="0"/>
    <s v="TGM5947"/>
    <s v="RECLAMO N° 9 - LIBRO DE RECLAMACIONES BREÑA"/>
    <x v="0"/>
    <x v="1"/>
    <x v="2"/>
    <x v="5"/>
    <s v="Guadalupe Chanca Peña"/>
    <m/>
    <x v="1"/>
    <x v="0"/>
    <x v="0"/>
    <x v="8"/>
  </r>
  <r>
    <x v="1673"/>
    <x v="0"/>
    <s v="TGM5948"/>
    <s v="REPINTADO DE LAPIDA SIN GARANTIA"/>
    <x v="0"/>
    <x v="0"/>
    <x v="4"/>
    <x v="11"/>
    <s v="Oscar San Martin Castillo"/>
    <m/>
    <x v="0"/>
    <x v="0"/>
    <x v="0"/>
    <x v="8"/>
  </r>
  <r>
    <x v="1674"/>
    <x v="1"/>
    <s v="TGM5949"/>
    <s v="SOLICITA CODIGO CIP"/>
    <x v="0"/>
    <x v="0"/>
    <x v="0"/>
    <x v="5"/>
    <s v="Rosario Margarita Vergara Jimenez SAC CF"/>
    <m/>
    <x v="0"/>
    <x v="0"/>
    <x v="0"/>
    <x v="8"/>
  </r>
  <r>
    <x v="1675"/>
    <x v="1"/>
    <s v="TGM5950"/>
    <s v="CODIGO CIP"/>
    <x v="0"/>
    <x v="0"/>
    <x v="0"/>
    <x v="5"/>
    <s v="Rosario Margarita Vergara Jimenez SAC CF"/>
    <m/>
    <x v="0"/>
    <x v="0"/>
    <x v="0"/>
    <x v="8"/>
  </r>
  <r>
    <x v="1676"/>
    <x v="2"/>
    <s v="TGM5951"/>
    <s v="SOLICITA MANTENIMIENTO DE LAPIDA 200220"/>
    <x v="0"/>
    <x v="0"/>
    <x v="0"/>
    <x v="14"/>
    <s v="Melissa Jhuliana Hipolito Guerrero"/>
    <m/>
    <x v="0"/>
    <x v="0"/>
    <x v="0"/>
    <x v="8"/>
  </r>
  <r>
    <x v="1677"/>
    <x v="0"/>
    <s v="TGM5952"/>
    <s v="CERTIFICADO DE USO"/>
    <x v="0"/>
    <x v="0"/>
    <x v="0"/>
    <x v="0"/>
    <s v="Rosario Margarita Vergara Jimenez"/>
    <m/>
    <x v="0"/>
    <x v="0"/>
    <x v="0"/>
    <x v="8"/>
  </r>
  <r>
    <x v="1678"/>
    <x v="0"/>
    <s v="TGM5953"/>
    <s v="CERTIFICADO DE USO"/>
    <x v="0"/>
    <x v="0"/>
    <x v="0"/>
    <x v="0"/>
    <s v="Rosario Margarita Vergara Jimenez"/>
    <m/>
    <x v="0"/>
    <x v="0"/>
    <x v="0"/>
    <x v="8"/>
  </r>
  <r>
    <x v="1679"/>
    <x v="0"/>
    <s v="TGM5954"/>
    <s v="CERTIFICADO DE USO"/>
    <x v="0"/>
    <x v="0"/>
    <x v="0"/>
    <x v="0"/>
    <s v="Rosario Margarita Vergara Jimenez"/>
    <m/>
    <x v="0"/>
    <x v="0"/>
    <x v="0"/>
    <x v="8"/>
  </r>
  <r>
    <x v="1680"/>
    <x v="0"/>
    <s v="TGM5955"/>
    <s v="CERTIFICADO DE USO"/>
    <x v="0"/>
    <x v="0"/>
    <x v="0"/>
    <x v="0"/>
    <s v="Rosario Margarita Vergara Jimenez"/>
    <m/>
    <x v="0"/>
    <x v="0"/>
    <x v="0"/>
    <x v="8"/>
  </r>
  <r>
    <x v="1681"/>
    <x v="0"/>
    <s v="TGM5956"/>
    <s v="SOLICITA CAMBIO DE FECHA DE PAGO"/>
    <x v="0"/>
    <x v="0"/>
    <x v="0"/>
    <x v="5"/>
    <s v="Rosario Margarita Vergara Jimenez"/>
    <m/>
    <x v="0"/>
    <x v="0"/>
    <x v="0"/>
    <x v="8"/>
  </r>
  <r>
    <x v="1682"/>
    <x v="0"/>
    <s v="TGM5957"/>
    <s v="SOLICITUD DE AFILIACION DE TARJETAHABIENTES AL SISTEMA DE PAGOS FECUENTES"/>
    <x v="0"/>
    <x v="0"/>
    <x v="0"/>
    <x v="0"/>
    <s v="Rosario Margarita Vergara Jimenez"/>
    <m/>
    <x v="0"/>
    <x v="0"/>
    <x v="0"/>
    <x v="8"/>
  </r>
  <r>
    <x v="1683"/>
    <x v="0"/>
    <s v="TGM5958"/>
    <s v="FLOREROS DE PVC"/>
    <x v="0"/>
    <x v="0"/>
    <x v="4"/>
    <x v="21"/>
    <s v="Oscar San Martin Castillo"/>
    <m/>
    <x v="0"/>
    <x v="0"/>
    <x v="0"/>
    <x v="8"/>
  </r>
  <r>
    <x v="1684"/>
    <x v="0"/>
    <s v="TGM5959"/>
    <s v="SOLICITUD COPIA DE CONTRATO"/>
    <x v="0"/>
    <x v="0"/>
    <x v="0"/>
    <x v="3"/>
    <s v="Lizmary Carolina Piñero Fermin"/>
    <m/>
    <x v="0"/>
    <x v="0"/>
    <x v="0"/>
    <x v="8"/>
  </r>
  <r>
    <x v="1685"/>
    <x v="3"/>
    <s v="TGM5961"/>
    <s v="CERTIFICADO DE USO"/>
    <x v="0"/>
    <x v="0"/>
    <x v="0"/>
    <x v="0"/>
    <s v="Beatriz Coromoto Aranguibel Garcia C1 SAC"/>
    <m/>
    <x v="0"/>
    <x v="0"/>
    <x v="0"/>
    <x v="8"/>
  </r>
  <r>
    <x v="1686"/>
    <x v="3"/>
    <s v="TGM5962"/>
    <s v="SOLICITUD DE DESMEJORA DE CONTRATO"/>
    <x v="0"/>
    <x v="2"/>
    <x v="0"/>
    <x v="24"/>
    <s v="Beatriz Coromoto Aranguibel Garcia C1 SAC"/>
    <m/>
    <x v="0"/>
    <x v="0"/>
    <x v="0"/>
    <x v="8"/>
  </r>
  <r>
    <x v="1687"/>
    <x v="0"/>
    <s v="TGM5963"/>
    <s v="LAPIDA MOVIDA"/>
    <x v="0"/>
    <x v="1"/>
    <x v="2"/>
    <x v="27"/>
    <s v="Guadalupe Chanca Peña"/>
    <m/>
    <x v="1"/>
    <x v="0"/>
    <x v="0"/>
    <x v="8"/>
  </r>
  <r>
    <x v="1688"/>
    <x v="0"/>
    <s v="TGM5964"/>
    <s v="FLOREROS PVC"/>
    <x v="0"/>
    <x v="0"/>
    <x v="0"/>
    <x v="4"/>
    <s v="Mariella Valentina Guadalupe Fierro"/>
    <m/>
    <x v="0"/>
    <x v="0"/>
    <x v="0"/>
    <x v="8"/>
  </r>
  <r>
    <x v="1689"/>
    <x v="0"/>
    <s v="TGM5965"/>
    <s v="FLOREROS DE PVC"/>
    <x v="0"/>
    <x v="0"/>
    <x v="4"/>
    <x v="21"/>
    <s v="Oscar San Martin Castillo"/>
    <m/>
    <x v="0"/>
    <x v="0"/>
    <x v="0"/>
    <x v="8"/>
  </r>
  <r>
    <x v="1690"/>
    <x v="0"/>
    <s v="TGM5966"/>
    <s v="PODADO DE GRAS"/>
    <x v="0"/>
    <x v="0"/>
    <x v="2"/>
    <x v="14"/>
    <s v="Oscar San Martin Castillo"/>
    <m/>
    <x v="0"/>
    <x v="0"/>
    <x v="0"/>
    <x v="8"/>
  </r>
  <r>
    <x v="1691"/>
    <x v="0"/>
    <s v="TGM5968"/>
    <s v="CERTIFICADO DE USO"/>
    <x v="0"/>
    <x v="0"/>
    <x v="0"/>
    <x v="0"/>
    <s v="Rosario Margarita Vergara Jimenez"/>
    <m/>
    <x v="0"/>
    <x v="0"/>
    <x v="0"/>
    <x v="8"/>
  </r>
  <r>
    <x v="1692"/>
    <x v="1"/>
    <s v="TGM5969"/>
    <s v="CONSULTA SOBRE PAGO DE CUOTAS"/>
    <x v="0"/>
    <x v="2"/>
    <x v="0"/>
    <x v="5"/>
    <s v="Rosario Margarita Vergara Jimenez SAC CF"/>
    <m/>
    <x v="0"/>
    <x v="0"/>
    <x v="0"/>
    <x v="8"/>
  </r>
  <r>
    <x v="1693"/>
    <x v="1"/>
    <s v="TGM5970"/>
    <s v="CONSULTA SOBRE MONTO DE PAGO"/>
    <x v="0"/>
    <x v="2"/>
    <x v="0"/>
    <x v="5"/>
    <s v="Rosario Margarita Vergara Jimenez SAC CF"/>
    <m/>
    <x v="0"/>
    <x v="0"/>
    <x v="0"/>
    <x v="8"/>
  </r>
  <r>
    <x v="1694"/>
    <x v="0"/>
    <s v="TGM5971"/>
    <s v="JARDINERAS Y FLOREROS"/>
    <x v="0"/>
    <x v="0"/>
    <x v="0"/>
    <x v="17"/>
    <s v="Oscar San Martin Castillo"/>
    <m/>
    <x v="0"/>
    <x v="0"/>
    <x v="0"/>
    <x v="8"/>
  </r>
  <r>
    <x v="1695"/>
    <x v="4"/>
    <s v="TGM5972"/>
    <s v="SOLICITUD DE REPROGRAMACION"/>
    <x v="0"/>
    <x v="0"/>
    <x v="0"/>
    <x v="10"/>
    <s v="Beatriz Coromoto Aranguibel Garcia C2 SAC"/>
    <m/>
    <x v="0"/>
    <x v="0"/>
    <x v="0"/>
    <x v="8"/>
  </r>
  <r>
    <x v="1696"/>
    <x v="4"/>
    <s v="TGM5973"/>
    <s v="SOLICITU DE CONSTANCIA DE SEPULTURA"/>
    <x v="0"/>
    <x v="0"/>
    <x v="0"/>
    <x v="6"/>
    <s v="Beatriz Coromoto Aranguibel Garcia C2 SAC"/>
    <m/>
    <x v="0"/>
    <x v="0"/>
    <x v="0"/>
    <x v="8"/>
  </r>
  <r>
    <x v="1697"/>
    <x v="4"/>
    <s v="TGM5974"/>
    <s v="ESPACIO DE SEPULTURA"/>
    <x v="0"/>
    <x v="1"/>
    <x v="6"/>
    <x v="14"/>
    <s v="Beatriz Coromoto Aranguibel Garcia C2 SAC"/>
    <m/>
    <x v="0"/>
    <x v="0"/>
    <x v="0"/>
    <x v="8"/>
  </r>
  <r>
    <x v="1698"/>
    <x v="0"/>
    <s v="TGM5975"/>
    <s v="NIVELACION DE ESPACIO"/>
    <x v="0"/>
    <x v="0"/>
    <x v="2"/>
    <x v="14"/>
    <s v="Oscar San Martin Castillo"/>
    <m/>
    <x v="0"/>
    <x v="0"/>
    <x v="0"/>
    <x v="8"/>
  </r>
  <r>
    <x v="1699"/>
    <x v="3"/>
    <s v="TGM5976"/>
    <s v="CERTIFICADO DE USO"/>
    <x v="0"/>
    <x v="0"/>
    <x v="0"/>
    <x v="0"/>
    <s v="Maria Betania Araujo Gomez - Cusco I SAC"/>
    <m/>
    <x v="0"/>
    <x v="0"/>
    <x v="0"/>
    <x v="8"/>
  </r>
  <r>
    <x v="1700"/>
    <x v="0"/>
    <s v="TGM5977"/>
    <s v="FOTOGRAFIA ROTA"/>
    <x v="0"/>
    <x v="2"/>
    <x v="0"/>
    <x v="17"/>
    <s v="Lizmary Carolina Piñero Fermin"/>
    <m/>
    <x v="0"/>
    <x v="0"/>
    <x v="0"/>
    <x v="8"/>
  </r>
  <r>
    <x v="1701"/>
    <x v="1"/>
    <s v="TGM5978"/>
    <s v="REPROGRAMACION DE CUOTAS"/>
    <x v="0"/>
    <x v="0"/>
    <x v="4"/>
    <x v="10"/>
    <s v="Tymiller Jhaalber Llacza Rosales - Corona del Fr"/>
    <m/>
    <x v="0"/>
    <x v="0"/>
    <x v="0"/>
    <x v="8"/>
  </r>
  <r>
    <x v="1702"/>
    <x v="0"/>
    <s v="TGM5979"/>
    <s v="CONSULTA SOBRE CUOTAS"/>
    <x v="0"/>
    <x v="2"/>
    <x v="0"/>
    <x v="5"/>
    <s v="Rosario Margarita Vergara Jimenez"/>
    <m/>
    <x v="0"/>
    <x v="0"/>
    <x v="0"/>
    <x v="8"/>
  </r>
  <r>
    <x v="1703"/>
    <x v="0"/>
    <s v="TGM5980"/>
    <s v="FALLECIDO NO APARECE EN SISTEMA DE VISITAS"/>
    <x v="0"/>
    <x v="0"/>
    <x v="0"/>
    <x v="3"/>
    <s v="Rosario Margarita Vergara Jimenez"/>
    <m/>
    <x v="0"/>
    <x v="0"/>
    <x v="0"/>
    <x v="8"/>
  </r>
  <r>
    <x v="1704"/>
    <x v="0"/>
    <s v="TGM5981"/>
    <s v="ESTADO DE CUENTA"/>
    <x v="0"/>
    <x v="0"/>
    <x v="0"/>
    <x v="5"/>
    <s v="Lizmary Carolina Piñero Fermin"/>
    <m/>
    <x v="0"/>
    <x v="0"/>
    <x v="0"/>
    <x v="8"/>
  </r>
  <r>
    <x v="1705"/>
    <x v="0"/>
    <s v="TGM5982"/>
    <s v="COPIA DE BOLETA DE PAGO"/>
    <x v="0"/>
    <x v="0"/>
    <x v="0"/>
    <x v="19"/>
    <s v="Rosario Margarita Vergara Jimenez"/>
    <m/>
    <x v="0"/>
    <x v="0"/>
    <x v="0"/>
    <x v="8"/>
  </r>
  <r>
    <x v="1706"/>
    <x v="0"/>
    <s v="TGM5983"/>
    <s v="CERTIFICADO DE USO"/>
    <x v="0"/>
    <x v="0"/>
    <x v="0"/>
    <x v="0"/>
    <s v="Rosario Margarita Vergara Jimenez"/>
    <m/>
    <x v="0"/>
    <x v="0"/>
    <x v="0"/>
    <x v="8"/>
  </r>
  <r>
    <x v="1707"/>
    <x v="0"/>
    <s v="TGM5984"/>
    <s v="CODIGO CIP"/>
    <x v="0"/>
    <x v="0"/>
    <x v="0"/>
    <x v="5"/>
    <s v="Rosario Margarita Vergara Jimenez"/>
    <m/>
    <x v="0"/>
    <x v="0"/>
    <x v="0"/>
    <x v="8"/>
  </r>
  <r>
    <x v="1708"/>
    <x v="1"/>
    <s v="TGM5985"/>
    <s v="PAGO DE CUOTAS"/>
    <x v="0"/>
    <x v="2"/>
    <x v="0"/>
    <x v="5"/>
    <s v="Rosario Margarita Vergara Jimenez SAC CF"/>
    <m/>
    <x v="0"/>
    <x v="0"/>
    <x v="0"/>
    <x v="8"/>
  </r>
  <r>
    <x v="1709"/>
    <x v="0"/>
    <s v="TGM5986"/>
    <s v="UBICACI&amp;OACUTE;N DE ESPACIO"/>
    <x v="0"/>
    <x v="2"/>
    <x v="0"/>
    <x v="0"/>
    <s v="Lizmary Carolina Piñero Fermin"/>
    <m/>
    <x v="0"/>
    <x v="0"/>
    <x v="0"/>
    <x v="8"/>
  </r>
  <r>
    <x v="1710"/>
    <x v="0"/>
    <s v="TGM5987"/>
    <s v="UBICACION DE ESPACIO"/>
    <x v="0"/>
    <x v="2"/>
    <x v="0"/>
    <x v="0"/>
    <s v="Lizmary Carolina Piñero Fermin"/>
    <m/>
    <x v="0"/>
    <x v="0"/>
    <x v="0"/>
    <x v="8"/>
  </r>
  <r>
    <x v="1711"/>
    <x v="0"/>
    <s v="TGM5988"/>
    <s v="CAMBIO DE TITULARIDAD"/>
    <x v="0"/>
    <x v="0"/>
    <x v="0"/>
    <x v="31"/>
    <s v="Lizmary Carolina Piñero Fermin"/>
    <m/>
    <x v="0"/>
    <x v="0"/>
    <x v="0"/>
    <x v="8"/>
  </r>
  <r>
    <x v="1712"/>
    <x v="0"/>
    <s v="TGM5989"/>
    <s v="CAMBIO DE TITULARIDAD"/>
    <x v="0"/>
    <x v="0"/>
    <x v="0"/>
    <x v="31"/>
    <s v="Lizmary Carolina Piñero Fermin"/>
    <m/>
    <x v="0"/>
    <x v="0"/>
    <x v="0"/>
    <x v="8"/>
  </r>
  <r>
    <x v="1713"/>
    <x v="0"/>
    <s v="TGM5990"/>
    <s v="ESTADO DE CUENTA"/>
    <x v="0"/>
    <x v="0"/>
    <x v="0"/>
    <x v="5"/>
    <s v="Lizmary Carolina Piñero Fermin"/>
    <m/>
    <x v="0"/>
    <x v="0"/>
    <x v="0"/>
    <x v="8"/>
  </r>
  <r>
    <x v="1714"/>
    <x v="0"/>
    <s v="TGM5991"/>
    <s v="SOLICITUD DE FLOREROS DE PVC"/>
    <x v="0"/>
    <x v="0"/>
    <x v="0"/>
    <x v="4"/>
    <s v="Lizmary Carolina Piñero Fermin"/>
    <m/>
    <x v="0"/>
    <x v="0"/>
    <x v="0"/>
    <x v="8"/>
  </r>
  <r>
    <x v="1715"/>
    <x v="0"/>
    <s v="TGM5992"/>
    <s v="RECEPCION DE ACTA"/>
    <x v="0"/>
    <x v="0"/>
    <x v="0"/>
    <x v="6"/>
    <s v="Lizmary Carolina Piñero Fermin"/>
    <m/>
    <x v="0"/>
    <x v="0"/>
    <x v="0"/>
    <x v="8"/>
  </r>
  <r>
    <x v="1716"/>
    <x v="1"/>
    <s v="TGM5993"/>
    <s v="ESTADO DE CUENTA"/>
    <x v="0"/>
    <x v="0"/>
    <x v="0"/>
    <x v="5"/>
    <s v="Rosario Margarita Vergara Jimenez SAC CF"/>
    <m/>
    <x v="0"/>
    <x v="0"/>
    <x v="0"/>
    <x v="8"/>
  </r>
  <r>
    <x v="1717"/>
    <x v="0"/>
    <s v="TGM5994"/>
    <s v="GRAS DESCUIDADO"/>
    <x v="0"/>
    <x v="1"/>
    <x v="4"/>
    <x v="14"/>
    <s v="Oscar San Martin Castillo"/>
    <m/>
    <x v="0"/>
    <x v="0"/>
    <x v="0"/>
    <x v="8"/>
  </r>
  <r>
    <x v="1718"/>
    <x v="0"/>
    <s v="TGM5995"/>
    <s v="CONFECCION DE LAPIDA NUEVA"/>
    <x v="0"/>
    <x v="0"/>
    <x v="4"/>
    <x v="9"/>
    <s v="Oscar San Martin Castillo"/>
    <m/>
    <x v="0"/>
    <x v="0"/>
    <x v="0"/>
    <x v="8"/>
  </r>
  <r>
    <x v="1719"/>
    <x v="1"/>
    <s v="TGM5996"/>
    <s v="FORMA DE PAGO POR EL APLICATIVO DEL BCP"/>
    <x v="0"/>
    <x v="2"/>
    <x v="0"/>
    <x v="5"/>
    <s v="Rosario Margarita Vergara Jimenez SAC CF"/>
    <m/>
    <x v="0"/>
    <x v="0"/>
    <x v="0"/>
    <x v="8"/>
  </r>
  <r>
    <x v="1720"/>
    <x v="2"/>
    <s v="TGM5997"/>
    <s v="SOLICITA BOLETAS DE PAGO  200748"/>
    <x v="0"/>
    <x v="0"/>
    <x v="0"/>
    <x v="19"/>
    <s v="Melissa Jhuliana Hipolito Guerrero"/>
    <m/>
    <x v="0"/>
    <x v="0"/>
    <x v="0"/>
    <x v="8"/>
  </r>
  <r>
    <x v="1721"/>
    <x v="0"/>
    <s v="TGM5998"/>
    <s v="RECLAMO 25 DESCUIDO DE GRAS"/>
    <x v="0"/>
    <x v="1"/>
    <x v="4"/>
    <x v="14"/>
    <s v="Oscar San Martin Castillo"/>
    <m/>
    <x v="1"/>
    <x v="0"/>
    <x v="0"/>
    <x v="8"/>
  </r>
  <r>
    <x v="1722"/>
    <x v="2"/>
    <s v="TGM5999"/>
    <s v="SOLICITA DEVOLUCION DE GARANTIA 200618"/>
    <x v="0"/>
    <x v="0"/>
    <x v="0"/>
    <x v="10"/>
    <s v="Melissa Jhuliana Hipolito Guerrero"/>
    <m/>
    <x v="0"/>
    <x v="0"/>
    <x v="0"/>
    <x v="8"/>
  </r>
  <r>
    <x v="1723"/>
    <x v="1"/>
    <s v="TGM6000"/>
    <s v="USO DE ESPACIO"/>
    <x v="0"/>
    <x v="0"/>
    <x v="0"/>
    <x v="8"/>
    <s v="Rosario Margarita Vergara Jimenez SAC CF"/>
    <m/>
    <x v="0"/>
    <x v="0"/>
    <x v="0"/>
    <x v="8"/>
  </r>
  <r>
    <x v="1724"/>
    <x v="1"/>
    <s v="TGM6001"/>
    <s v="USO DE SERVICIO FUNERARIO"/>
    <x v="0"/>
    <x v="0"/>
    <x v="0"/>
    <x v="8"/>
    <s v="Rosario Margarita Vergara Jimenez SAC CF"/>
    <m/>
    <x v="0"/>
    <x v="0"/>
    <x v="0"/>
    <x v="8"/>
  </r>
  <r>
    <x v="1725"/>
    <x v="2"/>
    <s v="TGM6002"/>
    <s v="SOLICITA DEVOLUCION DE GARANTIA 200631"/>
    <x v="0"/>
    <x v="2"/>
    <x v="2"/>
    <x v="10"/>
    <s v="Melissa Jhuliana Hipolito Guerrero"/>
    <m/>
    <x v="0"/>
    <x v="0"/>
    <x v="0"/>
    <x v="8"/>
  </r>
  <r>
    <x v="1726"/>
    <x v="0"/>
    <s v="TGM6003"/>
    <s v="ESTADO DE CUENTA"/>
    <x v="0"/>
    <x v="0"/>
    <x v="0"/>
    <x v="5"/>
    <s v="Rosario Margarita Vergara Jimenez"/>
    <m/>
    <x v="0"/>
    <x v="0"/>
    <x v="0"/>
    <x v="8"/>
  </r>
  <r>
    <x v="1727"/>
    <x v="0"/>
    <s v="TGM6004"/>
    <s v="FOTOGRAFIA ROTA"/>
    <x v="0"/>
    <x v="1"/>
    <x v="4"/>
    <x v="17"/>
    <s v="Oscar San Martin Castillo"/>
    <m/>
    <x v="0"/>
    <x v="0"/>
    <x v="0"/>
    <x v="8"/>
  </r>
  <r>
    <x v="1728"/>
    <x v="4"/>
    <s v="TGM6005"/>
    <s v="ENTREGA DE CONTRATO"/>
    <x v="0"/>
    <x v="0"/>
    <x v="0"/>
    <x v="3"/>
    <s v="Maria Betania Araujo Gomez - Cusco II SAC"/>
    <m/>
    <x v="0"/>
    <x v="0"/>
    <x v="0"/>
    <x v="8"/>
  </r>
  <r>
    <x v="1729"/>
    <x v="1"/>
    <s v="TGM6007"/>
    <s v="CERTIFICADO DE USO"/>
    <x v="0"/>
    <x v="0"/>
    <x v="0"/>
    <x v="0"/>
    <s v="Rosario Margarita Vergara Jimenez SAC CF"/>
    <m/>
    <x v="0"/>
    <x v="0"/>
    <x v="0"/>
    <x v="8"/>
  </r>
  <r>
    <x v="1730"/>
    <x v="1"/>
    <s v="TGM6008"/>
    <s v="ACTA DE DEFUNCION"/>
    <x v="0"/>
    <x v="0"/>
    <x v="0"/>
    <x v="19"/>
    <s v="Rosario Margarita Vergara Jimenez SAC CF"/>
    <m/>
    <x v="0"/>
    <x v="0"/>
    <x v="0"/>
    <x v="8"/>
  </r>
  <r>
    <x v="1731"/>
    <x v="1"/>
    <s v="TGM6009"/>
    <s v="CODIGO CIP"/>
    <x v="0"/>
    <x v="0"/>
    <x v="0"/>
    <x v="5"/>
    <s v="Rosario Margarita Vergara Jimenez SAC CF"/>
    <m/>
    <x v="0"/>
    <x v="0"/>
    <x v="0"/>
    <x v="8"/>
  </r>
  <r>
    <x v="1732"/>
    <x v="0"/>
    <s v="TGM6010"/>
    <s v="UBICACI&amp;OACUTE;N DE ESPACIO"/>
    <x v="0"/>
    <x v="2"/>
    <x v="0"/>
    <x v="0"/>
    <s v="Lizmary Carolina Piñero Fermin"/>
    <m/>
    <x v="0"/>
    <x v="0"/>
    <x v="0"/>
    <x v="8"/>
  </r>
  <r>
    <x v="1733"/>
    <x v="0"/>
    <s v="TGM6011"/>
    <s v="CONSULTA SOBRE VISITA AL CMPOSANTO"/>
    <x v="0"/>
    <x v="2"/>
    <x v="0"/>
    <x v="0"/>
    <s v="Rosario Margarita Vergara Jimenez"/>
    <m/>
    <x v="0"/>
    <x v="0"/>
    <x v="0"/>
    <x v="8"/>
  </r>
  <r>
    <x v="1734"/>
    <x v="0"/>
    <s v="TGM6012"/>
    <s v="FLOREROS DE PVC"/>
    <x v="0"/>
    <x v="0"/>
    <x v="0"/>
    <x v="4"/>
    <s v="Lizmary Carolina Piñero Fermin"/>
    <m/>
    <x v="0"/>
    <x v="0"/>
    <x v="0"/>
    <x v="8"/>
  </r>
  <r>
    <x v="1735"/>
    <x v="0"/>
    <s v="TGM6013"/>
    <s v="RECEPCION DE ACTA"/>
    <x v="0"/>
    <x v="0"/>
    <x v="0"/>
    <x v="6"/>
    <s v="Lizmary Carolina Piñero Fermin"/>
    <m/>
    <x v="0"/>
    <x v="0"/>
    <x v="0"/>
    <x v="8"/>
  </r>
  <r>
    <x v="1736"/>
    <x v="0"/>
    <s v="TGM6014"/>
    <s v="FLORES PLAN A"/>
    <x v="0"/>
    <x v="0"/>
    <x v="2"/>
    <x v="22"/>
    <s v="Lizmary Carolina Piñero Fermin"/>
    <m/>
    <x v="0"/>
    <x v="0"/>
    <x v="0"/>
    <x v="8"/>
  </r>
  <r>
    <x v="1737"/>
    <x v="0"/>
    <s v="TGM6015"/>
    <s v="UBICACION DE ESPACIO"/>
    <x v="0"/>
    <x v="2"/>
    <x v="0"/>
    <x v="0"/>
    <s v="Lizmary Carolina Piñero Fermin"/>
    <m/>
    <x v="0"/>
    <x v="0"/>
    <x v="0"/>
    <x v="8"/>
  </r>
  <r>
    <x v="1738"/>
    <x v="0"/>
    <s v="TGM6016"/>
    <s v="RECEPCION DE ACTA"/>
    <x v="0"/>
    <x v="0"/>
    <x v="0"/>
    <x v="6"/>
    <s v="Lizmary Carolina Piñero Fermin"/>
    <m/>
    <x v="0"/>
    <x v="0"/>
    <x v="0"/>
    <x v="8"/>
  </r>
  <r>
    <x v="1739"/>
    <x v="3"/>
    <s v="TGM6017"/>
    <s v="RESPONSO VIRTUAL"/>
    <x v="0"/>
    <x v="0"/>
    <x v="0"/>
    <x v="29"/>
    <s v="Maria Betania Araujo Gomez - Cusco I SAC"/>
    <m/>
    <x v="0"/>
    <x v="0"/>
    <x v="0"/>
    <x v="8"/>
  </r>
  <r>
    <x v="1740"/>
    <x v="3"/>
    <s v="TGM6018"/>
    <s v="RESPONSO VIRTUAL"/>
    <x v="0"/>
    <x v="0"/>
    <x v="0"/>
    <x v="29"/>
    <s v="Maria Betania Araujo Gomez - Cusco I SAC"/>
    <m/>
    <x v="0"/>
    <x v="0"/>
    <x v="0"/>
    <x v="8"/>
  </r>
  <r>
    <x v="1741"/>
    <x v="4"/>
    <s v="TGM6019"/>
    <s v="RESPONSO VIRTUAL"/>
    <x v="0"/>
    <x v="0"/>
    <x v="0"/>
    <x v="29"/>
    <s v="Maria Betania Araujo Gomez - Cusco II SAC"/>
    <m/>
    <x v="0"/>
    <x v="0"/>
    <x v="0"/>
    <x v="8"/>
  </r>
  <r>
    <x v="1742"/>
    <x v="4"/>
    <s v="TGM6020"/>
    <s v="RESPONSO VIRTUAL"/>
    <x v="0"/>
    <x v="0"/>
    <x v="4"/>
    <x v="29"/>
    <s v="Florentino Sebastian Salinas - Cusco II"/>
    <m/>
    <x v="0"/>
    <x v="0"/>
    <x v="0"/>
    <x v="8"/>
  </r>
  <r>
    <x v="1743"/>
    <x v="2"/>
    <s v="TGM6021"/>
    <s v="CONSULTA SALDO CAPITAL ACTUAL 200640"/>
    <x v="0"/>
    <x v="0"/>
    <x v="0"/>
    <x v="5"/>
    <s v="Melissa Jhuliana Hipolito Guerrero"/>
    <m/>
    <x v="0"/>
    <x v="0"/>
    <x v="0"/>
    <x v="8"/>
  </r>
  <r>
    <x v="1744"/>
    <x v="2"/>
    <s v="TGM6022"/>
    <s v="CLIENTE SOLICITA COPIA DE ESTADO DE CUENTA ACTUAL CONTRATO N&amp;ORDM; 200715"/>
    <x v="0"/>
    <x v="0"/>
    <x v="0"/>
    <x v="5"/>
    <s v="Melissa Jhuliana Hipolito Guerrero"/>
    <m/>
    <x v="0"/>
    <x v="0"/>
    <x v="0"/>
    <x v="8"/>
  </r>
  <r>
    <x v="1745"/>
    <x v="4"/>
    <s v="TGM6025"/>
    <s v="ENTREGA DE CONTRATO"/>
    <x v="0"/>
    <x v="0"/>
    <x v="0"/>
    <x v="3"/>
    <s v="Maria Betania Araujo Gomez - Cusco II SAC"/>
    <m/>
    <x v="0"/>
    <x v="0"/>
    <x v="0"/>
    <x v="8"/>
  </r>
  <r>
    <x v="1746"/>
    <x v="1"/>
    <s v="TGM6026"/>
    <s v="CERTIFICADO DE USO"/>
    <x v="0"/>
    <x v="0"/>
    <x v="0"/>
    <x v="0"/>
    <s v="Rosario Margarita Vergara Jimenez SAC CF"/>
    <m/>
    <x v="0"/>
    <x v="0"/>
    <x v="0"/>
    <x v="8"/>
  </r>
  <r>
    <x v="1747"/>
    <x v="1"/>
    <s v="TGM6027"/>
    <s v="CERTIFICADO DE USO"/>
    <x v="0"/>
    <x v="0"/>
    <x v="0"/>
    <x v="0"/>
    <s v="Rosario Margarita Vergara Jimenez SAC CF"/>
    <m/>
    <x v="0"/>
    <x v="0"/>
    <x v="0"/>
    <x v="8"/>
  </r>
  <r>
    <x v="1748"/>
    <x v="0"/>
    <s v="TGM6028"/>
    <s v="ESTADO DE CUENTA"/>
    <x v="0"/>
    <x v="0"/>
    <x v="0"/>
    <x v="5"/>
    <s v="Lizmary Carolina Piñero Fermin"/>
    <m/>
    <x v="0"/>
    <x v="0"/>
    <x v="0"/>
    <x v="8"/>
  </r>
  <r>
    <x v="1749"/>
    <x v="1"/>
    <s v="TGM6029"/>
    <s v="ASIGNACION DE SEGUNDO TITULAR"/>
    <x v="0"/>
    <x v="2"/>
    <x v="0"/>
    <x v="3"/>
    <s v="Rosario Margarita Vergara Jimenez SAC CF"/>
    <m/>
    <x v="0"/>
    <x v="0"/>
    <x v="0"/>
    <x v="8"/>
  </r>
  <r>
    <x v="1750"/>
    <x v="0"/>
    <s v="TGM6030"/>
    <s v="DECLARACIÓN JURADA PARA COBRO DE AFP"/>
    <x v="0"/>
    <x v="0"/>
    <x v="0"/>
    <x v="3"/>
    <s v="Rosario Margarita Vergara Jimenez"/>
    <m/>
    <x v="0"/>
    <x v="0"/>
    <x v="0"/>
    <x v="8"/>
  </r>
  <r>
    <x v="1751"/>
    <x v="2"/>
    <s v="TGM6031"/>
    <s v="SOLICITA BOLETA DE PAGO 200722"/>
    <x v="0"/>
    <x v="0"/>
    <x v="0"/>
    <x v="19"/>
    <s v="Melissa Jhuliana Hipolito Guerrero"/>
    <m/>
    <x v="0"/>
    <x v="0"/>
    <x v="0"/>
    <x v="8"/>
  </r>
  <r>
    <x v="1752"/>
    <x v="0"/>
    <s v="TGM6032"/>
    <s v="PAGO POR APP DEL BCP"/>
    <x v="0"/>
    <x v="2"/>
    <x v="0"/>
    <x v="5"/>
    <s v="Rosario Margarita Vergara Jimenez"/>
    <m/>
    <x v="0"/>
    <x v="0"/>
    <x v="0"/>
    <x v="8"/>
  </r>
  <r>
    <x v="1753"/>
    <x v="0"/>
    <s v="TGM6033"/>
    <s v="FLORES PLAN A"/>
    <x v="0"/>
    <x v="0"/>
    <x v="0"/>
    <x v="22"/>
    <s v="Rosario Margarita Vergara Jimenez"/>
    <m/>
    <x v="0"/>
    <x v="0"/>
    <x v="0"/>
    <x v="8"/>
  </r>
  <r>
    <x v="1754"/>
    <x v="0"/>
    <s v="TGM6034"/>
    <s v="FLOREROS DE PVC"/>
    <x v="0"/>
    <x v="0"/>
    <x v="4"/>
    <x v="21"/>
    <s v="Oscar San Martin Castillo"/>
    <m/>
    <x v="0"/>
    <x v="0"/>
    <x v="0"/>
    <x v="8"/>
  </r>
  <r>
    <x v="1755"/>
    <x v="0"/>
    <s v="TGM6035"/>
    <s v="MISA VIRTUAL"/>
    <x v="0"/>
    <x v="0"/>
    <x v="4"/>
    <x v="29"/>
    <s v="Oscar San Martin Castillo"/>
    <m/>
    <x v="0"/>
    <x v="0"/>
    <x v="0"/>
    <x v="8"/>
  </r>
  <r>
    <x v="1756"/>
    <x v="0"/>
    <s v="TGM6036"/>
    <s v="FLORES PLAN B"/>
    <x v="0"/>
    <x v="0"/>
    <x v="2"/>
    <x v="22"/>
    <s v="Liz Lidiana Huaman Rojas"/>
    <m/>
    <x v="0"/>
    <x v="0"/>
    <x v="0"/>
    <x v="8"/>
  </r>
  <r>
    <x v="1757"/>
    <x v="0"/>
    <s v="TGM6037"/>
    <s v="LAPIDA ROTA"/>
    <x v="0"/>
    <x v="1"/>
    <x v="4"/>
    <x v="20"/>
    <s v="Oscar San Martin Castillo"/>
    <m/>
    <x v="0"/>
    <x v="0"/>
    <x v="0"/>
    <x v="8"/>
  </r>
  <r>
    <x v="1758"/>
    <x v="0"/>
    <s v="TGM6038"/>
    <s v="FLOREROS DE PVC"/>
    <x v="0"/>
    <x v="0"/>
    <x v="0"/>
    <x v="4"/>
    <s v="Lizmary Carolina Piñero Fermin"/>
    <m/>
    <x v="0"/>
    <x v="0"/>
    <x v="0"/>
    <x v="8"/>
  </r>
  <r>
    <x v="1759"/>
    <x v="0"/>
    <s v="TGM6039"/>
    <s v="FLOREROS DE PVC"/>
    <x v="0"/>
    <x v="0"/>
    <x v="0"/>
    <x v="4"/>
    <s v="Lizmary Carolina Piñero Fermin"/>
    <m/>
    <x v="0"/>
    <x v="0"/>
    <x v="0"/>
    <x v="8"/>
  </r>
  <r>
    <x v="1760"/>
    <x v="0"/>
    <s v="TGM6040"/>
    <s v="RECEPCION DE ACTA"/>
    <x v="0"/>
    <x v="0"/>
    <x v="0"/>
    <x v="6"/>
    <s v="Lizmary Carolina Piñero Fermin"/>
    <m/>
    <x v="0"/>
    <x v="0"/>
    <x v="0"/>
    <x v="8"/>
  </r>
  <r>
    <x v="1761"/>
    <x v="0"/>
    <s v="TGM6041"/>
    <s v="ENTREGA DE CONTRATO"/>
    <x v="0"/>
    <x v="0"/>
    <x v="2"/>
    <x v="6"/>
    <s v="Lizmary Carolina Piñero Fermin"/>
    <m/>
    <x v="0"/>
    <x v="0"/>
    <x v="0"/>
    <x v="8"/>
  </r>
  <r>
    <x v="1762"/>
    <x v="1"/>
    <s v="TGM6042"/>
    <s v="TRANSFERENCIA DE CONTRATO"/>
    <x v="0"/>
    <x v="0"/>
    <x v="0"/>
    <x v="31"/>
    <s v="Rosario Margarita Vergara Jimenez SAC CF"/>
    <m/>
    <x v="0"/>
    <x v="0"/>
    <x v="0"/>
    <x v="8"/>
  </r>
  <r>
    <x v="1763"/>
    <x v="0"/>
    <s v="TGM6043"/>
    <s v="TRANSFERENCIA DE CONTRATO"/>
    <x v="0"/>
    <x v="0"/>
    <x v="0"/>
    <x v="31"/>
    <s v="Rosario Margarita Vergara Jimenez"/>
    <m/>
    <x v="0"/>
    <x v="0"/>
    <x v="0"/>
    <x v="8"/>
  </r>
  <r>
    <x v="1764"/>
    <x v="0"/>
    <s v="TGM6044"/>
    <s v="CERTIFICADO DE USO"/>
    <x v="0"/>
    <x v="0"/>
    <x v="0"/>
    <x v="0"/>
    <s v="Rosario Margarita Vergara Jimenez"/>
    <m/>
    <x v="0"/>
    <x v="0"/>
    <x v="0"/>
    <x v="8"/>
  </r>
  <r>
    <x v="1765"/>
    <x v="1"/>
    <s v="TGM6045"/>
    <s v="CERTIFICADO DE USO"/>
    <x v="0"/>
    <x v="0"/>
    <x v="2"/>
    <x v="0"/>
    <s v="Rosario Margarita Vergara Jimenez SAC CF"/>
    <m/>
    <x v="0"/>
    <x v="0"/>
    <x v="0"/>
    <x v="8"/>
  </r>
  <r>
    <x v="1766"/>
    <x v="0"/>
    <s v="TGM6046"/>
    <s v="FLOREROS PVC"/>
    <x v="0"/>
    <x v="0"/>
    <x v="0"/>
    <x v="4"/>
    <s v="Mariella Valentina Guadalupe Fierro"/>
    <m/>
    <x v="0"/>
    <x v="0"/>
    <x v="0"/>
    <x v="8"/>
  </r>
  <r>
    <x v="1767"/>
    <x v="0"/>
    <s v="TGM6047"/>
    <s v="CORRECCION DE LAPIDA"/>
    <x v="0"/>
    <x v="1"/>
    <x v="4"/>
    <x v="18"/>
    <s v="Oscar San Martin Castillo"/>
    <m/>
    <x v="0"/>
    <x v="0"/>
    <x v="0"/>
    <x v="8"/>
  </r>
  <r>
    <x v="1768"/>
    <x v="0"/>
    <s v="TGM6048"/>
    <s v="NIVELACION DE ESPACIO"/>
    <x v="0"/>
    <x v="0"/>
    <x v="2"/>
    <x v="14"/>
    <s v="Oscar San Martin Castillo"/>
    <m/>
    <x v="0"/>
    <x v="0"/>
    <x v="0"/>
    <x v="8"/>
  </r>
  <r>
    <x v="1769"/>
    <x v="0"/>
    <s v="TGM6049"/>
    <s v="FLORERO ROTO"/>
    <x v="0"/>
    <x v="0"/>
    <x v="2"/>
    <x v="4"/>
    <s v="Oscar San Martin Castillo"/>
    <m/>
    <x v="0"/>
    <x v="0"/>
    <x v="0"/>
    <x v="8"/>
  </r>
  <r>
    <x v="1770"/>
    <x v="0"/>
    <s v="TGM6050"/>
    <s v="FLOREROS PVC"/>
    <x v="0"/>
    <x v="0"/>
    <x v="0"/>
    <x v="4"/>
    <s v="Oscar San Martin Castillo"/>
    <m/>
    <x v="0"/>
    <x v="0"/>
    <x v="0"/>
    <x v="8"/>
  </r>
  <r>
    <x v="1771"/>
    <x v="0"/>
    <s v="TGM6051"/>
    <s v="FLOREROS PVC"/>
    <x v="0"/>
    <x v="0"/>
    <x v="0"/>
    <x v="4"/>
    <s v="Oscar San Martin Castillo"/>
    <m/>
    <x v="0"/>
    <x v="0"/>
    <x v="0"/>
    <x v="8"/>
  </r>
  <r>
    <x v="1772"/>
    <x v="0"/>
    <s v="TGM6052"/>
    <s v="ESTADO DE CUENTA"/>
    <x v="0"/>
    <x v="0"/>
    <x v="0"/>
    <x v="5"/>
    <s v="Lizmary Carolina Piñero Fermin"/>
    <m/>
    <x v="0"/>
    <x v="0"/>
    <x v="0"/>
    <x v="8"/>
  </r>
  <r>
    <x v="1773"/>
    <x v="0"/>
    <s v="TGM6053"/>
    <s v="ESTADO DE CUENTA"/>
    <x v="0"/>
    <x v="0"/>
    <x v="0"/>
    <x v="5"/>
    <s v="Lizmary Carolina Piñero Fermin"/>
    <m/>
    <x v="0"/>
    <x v="0"/>
    <x v="0"/>
    <x v="8"/>
  </r>
  <r>
    <x v="1774"/>
    <x v="0"/>
    <s v="TGM6054"/>
    <s v="SOLICITUD DE INSLUCI&amp;OACUTE;N DE SEGUNDO TITULAR"/>
    <x v="0"/>
    <x v="0"/>
    <x v="0"/>
    <x v="6"/>
    <s v="Lizmary Carolina Piñero Fermin"/>
    <m/>
    <x v="0"/>
    <x v="0"/>
    <x v="0"/>
    <x v="8"/>
  </r>
  <r>
    <x v="1775"/>
    <x v="0"/>
    <s v="TGM6055"/>
    <s v="FLOREROS DE PVC"/>
    <x v="0"/>
    <x v="0"/>
    <x v="0"/>
    <x v="4"/>
    <s v="Lizmary Carolina Piñero Fermin"/>
    <m/>
    <x v="0"/>
    <x v="0"/>
    <x v="0"/>
    <x v="8"/>
  </r>
  <r>
    <x v="1776"/>
    <x v="3"/>
    <s v="TGM6056"/>
    <s v="ENTREGA DE CONTRATO"/>
    <x v="0"/>
    <x v="0"/>
    <x v="0"/>
    <x v="3"/>
    <s v="Maria Betania Araujo Gomez - Cusco I SAC"/>
    <m/>
    <x v="0"/>
    <x v="0"/>
    <x v="0"/>
    <x v="8"/>
  </r>
  <r>
    <x v="1777"/>
    <x v="0"/>
    <s v="TGM6057"/>
    <s v="CONSULTA SOBRE MISA VIRTUAL"/>
    <x v="0"/>
    <x v="0"/>
    <x v="4"/>
    <x v="29"/>
    <s v="Oscar San Martin Castillo"/>
    <m/>
    <x v="0"/>
    <x v="0"/>
    <x v="0"/>
    <x v="8"/>
  </r>
  <r>
    <x v="1778"/>
    <x v="0"/>
    <s v="TGM6058"/>
    <s v="PAGO MEDIANTE AGENTE BCP"/>
    <x v="0"/>
    <x v="2"/>
    <x v="0"/>
    <x v="5"/>
    <s v="Rosario Margarita Vergara Jimenez"/>
    <m/>
    <x v="0"/>
    <x v="0"/>
    <x v="0"/>
    <x v="8"/>
  </r>
  <r>
    <x v="1779"/>
    <x v="0"/>
    <s v="TGM6059"/>
    <s v="RECEPCION DE ACTA"/>
    <x v="0"/>
    <x v="0"/>
    <x v="2"/>
    <x v="6"/>
    <s v="Lizmary Carolina Piñero Fermin"/>
    <m/>
    <x v="0"/>
    <x v="0"/>
    <x v="0"/>
    <x v="8"/>
  </r>
  <r>
    <x v="1780"/>
    <x v="3"/>
    <s v="TGM6060"/>
    <s v="ESTADO DE CUENTA"/>
    <x v="0"/>
    <x v="0"/>
    <x v="0"/>
    <x v="5"/>
    <s v="Maria Betania Araujo Gomez - Cusco I SAC"/>
    <m/>
    <x v="0"/>
    <x v="0"/>
    <x v="0"/>
    <x v="8"/>
  </r>
  <r>
    <x v="1781"/>
    <x v="2"/>
    <s v="TGM6061"/>
    <s v="SOLICITA CERTIFICADO DE USO 200935"/>
    <x v="0"/>
    <x v="0"/>
    <x v="0"/>
    <x v="0"/>
    <s v="Melissa Jhuliana Hipolito Guerrero"/>
    <m/>
    <x v="0"/>
    <x v="0"/>
    <x v="0"/>
    <x v="8"/>
  </r>
  <r>
    <x v="1782"/>
    <x v="2"/>
    <s v="TGM6062"/>
    <s v="SOLICITA DEVOLUCION DE GARANTIA 200580"/>
    <x v="0"/>
    <x v="0"/>
    <x v="0"/>
    <x v="10"/>
    <s v="Melissa Jhuliana Hipolito Guerrero"/>
    <m/>
    <x v="0"/>
    <x v="0"/>
    <x v="0"/>
    <x v="8"/>
  </r>
  <r>
    <x v="1783"/>
    <x v="0"/>
    <s v="TGM6063"/>
    <s v="RECLAMO 26"/>
    <x v="0"/>
    <x v="1"/>
    <x v="4"/>
    <x v="20"/>
    <s v="Oscar San Martin Castillo"/>
    <m/>
    <x v="0"/>
    <x v="0"/>
    <x v="0"/>
    <x v="8"/>
  </r>
  <r>
    <x v="1784"/>
    <x v="1"/>
    <s v="TGM6064"/>
    <s v="CAMBIO DE BOLETAS"/>
    <x v="0"/>
    <x v="0"/>
    <x v="2"/>
    <x v="19"/>
    <s v="Rosario Margarita Vergara Jimenez SAC CF"/>
    <m/>
    <x v="0"/>
    <x v="0"/>
    <x v="0"/>
    <x v="8"/>
  </r>
  <r>
    <x v="1785"/>
    <x v="1"/>
    <s v="TGM6065"/>
    <s v="GENERACION DE CODIGO CIP"/>
    <x v="0"/>
    <x v="0"/>
    <x v="2"/>
    <x v="5"/>
    <s v="Rosario Margarita Vergara Jimenez SAC CF"/>
    <m/>
    <x v="0"/>
    <x v="0"/>
    <x v="0"/>
    <x v="8"/>
  </r>
  <r>
    <x v="1786"/>
    <x v="0"/>
    <s v="TGM6066"/>
    <s v="REQUISITOS DE TRASLADO EXTERNO"/>
    <x v="0"/>
    <x v="2"/>
    <x v="0"/>
    <x v="7"/>
    <s v="Lizmary Carolina Piñero Fermin"/>
    <m/>
    <x v="0"/>
    <x v="0"/>
    <x v="0"/>
    <x v="8"/>
  </r>
  <r>
    <x v="1787"/>
    <x v="0"/>
    <s v="TGM6067"/>
    <s v="REQUISITOS DE USO DE ESPACIO"/>
    <x v="0"/>
    <x v="2"/>
    <x v="0"/>
    <x v="8"/>
    <s v="Rosario Margarita Vergara Jimenez"/>
    <m/>
    <x v="0"/>
    <x v="0"/>
    <x v="0"/>
    <x v="8"/>
  </r>
  <r>
    <x v="1788"/>
    <x v="0"/>
    <s v="TGM6068"/>
    <s v="FLOREROS DE PVC"/>
    <x v="0"/>
    <x v="0"/>
    <x v="0"/>
    <x v="4"/>
    <s v="Lizmary Carolina Piñero Fermin"/>
    <m/>
    <x v="0"/>
    <x v="0"/>
    <x v="0"/>
    <x v="8"/>
  </r>
  <r>
    <x v="1789"/>
    <x v="0"/>
    <s v="TGM6069"/>
    <s v="REQUISITOS PARA USO DE ESPACIO"/>
    <x v="0"/>
    <x v="2"/>
    <x v="0"/>
    <x v="8"/>
    <s v="Rosario Margarita Vergara Jimenez"/>
    <m/>
    <x v="0"/>
    <x v="0"/>
    <x v="0"/>
    <x v="8"/>
  </r>
  <r>
    <x v="1790"/>
    <x v="4"/>
    <s v="TGM6070"/>
    <s v="ENTREGA DE CONTRATO"/>
    <x v="0"/>
    <x v="0"/>
    <x v="0"/>
    <x v="3"/>
    <s v="Maria Betania Araujo Gomez - Cusco II SAC"/>
    <m/>
    <x v="0"/>
    <x v="0"/>
    <x v="0"/>
    <x v="8"/>
  </r>
  <r>
    <x v="1791"/>
    <x v="0"/>
    <s v="TGM6071"/>
    <s v="FLOREROS DE PVC"/>
    <x v="0"/>
    <x v="0"/>
    <x v="0"/>
    <x v="4"/>
    <s v="Lizmary Carolina Piñero Fermin"/>
    <m/>
    <x v="0"/>
    <x v="0"/>
    <x v="0"/>
    <x v="8"/>
  </r>
  <r>
    <x v="1792"/>
    <x v="3"/>
    <s v="TGM6072"/>
    <s v="CERTIFICADO DE USO"/>
    <x v="0"/>
    <x v="0"/>
    <x v="0"/>
    <x v="0"/>
    <s v="Maria Betania Araujo Gomez - Cusco I SAC"/>
    <m/>
    <x v="0"/>
    <x v="0"/>
    <x v="0"/>
    <x v="8"/>
  </r>
  <r>
    <x v="1793"/>
    <x v="3"/>
    <s v="TGM6073"/>
    <s v="CERTIFICADO DE USO"/>
    <x v="0"/>
    <x v="0"/>
    <x v="0"/>
    <x v="0"/>
    <s v="Maria Betania Araujo Gomez - Cusco I SAC"/>
    <m/>
    <x v="0"/>
    <x v="0"/>
    <x v="0"/>
    <x v="8"/>
  </r>
  <r>
    <x v="1794"/>
    <x v="1"/>
    <s v="TGM6074"/>
    <s v="CONSULTA SOBRE ASIGNACION DE SEGUNDO TITULAR"/>
    <x v="0"/>
    <x v="0"/>
    <x v="0"/>
    <x v="3"/>
    <s v="Rosario Margarita Vergara Jimenez SAC CF"/>
    <m/>
    <x v="0"/>
    <x v="0"/>
    <x v="0"/>
    <x v="8"/>
  </r>
  <r>
    <x v="1795"/>
    <x v="2"/>
    <s v="TGM6075"/>
    <s v="SOLICITA DEVOLUCION DE GARANTIA 200935"/>
    <x v="0"/>
    <x v="0"/>
    <x v="2"/>
    <x v="10"/>
    <s v="Melissa Jhuliana Hipolito Guerrero"/>
    <m/>
    <x v="0"/>
    <x v="0"/>
    <x v="0"/>
    <x v="8"/>
  </r>
  <r>
    <x v="1796"/>
    <x v="0"/>
    <s v="TGM6076"/>
    <s v="CONSULTA SOBRE MONTO DE PAGO"/>
    <x v="0"/>
    <x v="2"/>
    <x v="0"/>
    <x v="5"/>
    <s v="Rosario Margarita Vergara Jimenez"/>
    <m/>
    <x v="0"/>
    <x v="0"/>
    <x v="0"/>
    <x v="8"/>
  </r>
  <r>
    <x v="1797"/>
    <x v="2"/>
    <s v="TGM6077"/>
    <s v="SOLICITA DEVOLUCION DE GARANTIA 200935"/>
    <x v="0"/>
    <x v="0"/>
    <x v="0"/>
    <x v="10"/>
    <s v="Melissa Jhuliana Hipolito Guerrero"/>
    <m/>
    <x v="0"/>
    <x v="0"/>
    <x v="0"/>
    <x v="8"/>
  </r>
  <r>
    <x v="1798"/>
    <x v="0"/>
    <s v="TGM6078"/>
    <s v="CERTIFICADO DE USO"/>
    <x v="0"/>
    <x v="0"/>
    <x v="0"/>
    <x v="0"/>
    <s v="Rosario Margarita Vergara Jimenez"/>
    <m/>
    <x v="0"/>
    <x v="0"/>
    <x v="0"/>
    <x v="8"/>
  </r>
  <r>
    <x v="1799"/>
    <x v="0"/>
    <s v="TGM6079"/>
    <s v="CERTIFICADO DE USO"/>
    <x v="0"/>
    <x v="0"/>
    <x v="0"/>
    <x v="0"/>
    <s v="Rosario Margarita Vergara Jimenez"/>
    <m/>
    <x v="0"/>
    <x v="0"/>
    <x v="0"/>
    <x v="8"/>
  </r>
  <r>
    <x v="1800"/>
    <x v="0"/>
    <s v="TGM6080"/>
    <s v="CERTIFICADO DE USO"/>
    <x v="0"/>
    <x v="0"/>
    <x v="0"/>
    <x v="0"/>
    <s v="Rosario Margarita Vergara Jimenez"/>
    <m/>
    <x v="0"/>
    <x v="0"/>
    <x v="0"/>
    <x v="8"/>
  </r>
  <r>
    <x v="1801"/>
    <x v="0"/>
    <s v="TGM6081"/>
    <s v="PAGO POR AGENTE BCP"/>
    <x v="0"/>
    <x v="2"/>
    <x v="0"/>
    <x v="5"/>
    <s v="Rosario Margarita Vergara Jimenez"/>
    <m/>
    <x v="0"/>
    <x v="0"/>
    <x v="0"/>
    <x v="8"/>
  </r>
  <r>
    <x v="1802"/>
    <x v="0"/>
    <s v="TGM6083"/>
    <s v="FLOREROS DE PVC"/>
    <x v="0"/>
    <x v="0"/>
    <x v="0"/>
    <x v="4"/>
    <s v="Lizmary Carolina Piñero Fermin"/>
    <m/>
    <x v="0"/>
    <x v="0"/>
    <x v="0"/>
    <x v="8"/>
  </r>
  <r>
    <x v="1803"/>
    <x v="0"/>
    <s v="TGM6084"/>
    <s v="CAMBIO DE BOLETA"/>
    <x v="0"/>
    <x v="0"/>
    <x v="0"/>
    <x v="19"/>
    <s v="Lizmary Carolina Piñero Fermin"/>
    <m/>
    <x v="0"/>
    <x v="0"/>
    <x v="0"/>
    <x v="8"/>
  </r>
  <r>
    <x v="1804"/>
    <x v="0"/>
    <s v="TGM6085"/>
    <s v="INFORMACION DE TRASLADO INTERNO"/>
    <x v="0"/>
    <x v="2"/>
    <x v="0"/>
    <x v="7"/>
    <s v="Lizmary Carolina Piñero Fermin"/>
    <m/>
    <x v="0"/>
    <x v="0"/>
    <x v="0"/>
    <x v="8"/>
  </r>
  <r>
    <x v="1805"/>
    <x v="0"/>
    <s v="TGM6086"/>
    <s v="REPINTADO DE LAPIDA SIN GARANTIA"/>
    <x v="0"/>
    <x v="0"/>
    <x v="4"/>
    <x v="11"/>
    <s v="Oscar San Martin Castillo"/>
    <m/>
    <x v="0"/>
    <x v="0"/>
    <x v="0"/>
    <x v="8"/>
  </r>
  <r>
    <x v="1806"/>
    <x v="0"/>
    <s v="TGM6087"/>
    <s v="FLORES PLAN A"/>
    <x v="0"/>
    <x v="0"/>
    <x v="2"/>
    <x v="22"/>
    <s v="Lizmary Carolina Piñero Fermin"/>
    <m/>
    <x v="0"/>
    <x v="0"/>
    <x v="0"/>
    <x v="8"/>
  </r>
  <r>
    <x v="1807"/>
    <x v="0"/>
    <s v="TGM6088"/>
    <s v="CAMBIO DE FECHA DE CRONOGRAMA DE PAGO"/>
    <x v="0"/>
    <x v="0"/>
    <x v="4"/>
    <x v="10"/>
    <s v="Tymiller Jhalber Llacza Rosales"/>
    <m/>
    <x v="0"/>
    <x v="0"/>
    <x v="0"/>
    <x v="8"/>
  </r>
  <r>
    <x v="1808"/>
    <x v="0"/>
    <s v="TGM6089"/>
    <s v="ESTADO DE CUENTA"/>
    <x v="0"/>
    <x v="0"/>
    <x v="0"/>
    <x v="5"/>
    <s v="Lizmary Carolina Piñero Fermin"/>
    <m/>
    <x v="0"/>
    <x v="0"/>
    <x v="0"/>
    <x v="8"/>
  </r>
  <r>
    <x v="1809"/>
    <x v="0"/>
    <s v="TGM6091"/>
    <s v="RECLAMO 30 LAPIDA EXTRAVIADA"/>
    <x v="0"/>
    <x v="1"/>
    <x v="2"/>
    <x v="15"/>
    <s v="Guadalupe Chanca Peña"/>
    <m/>
    <x v="1"/>
    <x v="0"/>
    <x v="0"/>
    <x v="8"/>
  </r>
  <r>
    <x v="1810"/>
    <x v="0"/>
    <s v="TGM6092"/>
    <s v="RESPONSO VIRTUAL"/>
    <x v="0"/>
    <x v="0"/>
    <x v="4"/>
    <x v="29"/>
    <s v="Oscar San Martin Castillo"/>
    <m/>
    <x v="0"/>
    <x v="0"/>
    <x v="0"/>
    <x v="8"/>
  </r>
  <r>
    <x v="1811"/>
    <x v="2"/>
    <s v="TGM6093"/>
    <s v="SOLICITA ESTADO DE CUENTA ACTUAL 200428"/>
    <x v="0"/>
    <x v="0"/>
    <x v="0"/>
    <x v="5"/>
    <s v="Melissa Jhuliana Hipolito Guerrero"/>
    <m/>
    <x v="0"/>
    <x v="0"/>
    <x v="0"/>
    <x v="8"/>
  </r>
  <r>
    <x v="1812"/>
    <x v="0"/>
    <s v="TGM6094"/>
    <s v="PAGO DE CUOTAS"/>
    <x v="0"/>
    <x v="2"/>
    <x v="0"/>
    <x v="5"/>
    <s v="Rosario Margarita Vergara Jimenez"/>
    <m/>
    <x v="0"/>
    <x v="0"/>
    <x v="0"/>
    <x v="8"/>
  </r>
  <r>
    <x v="1813"/>
    <x v="2"/>
    <s v="TGM6095"/>
    <s v="SOLICITA BOLETA DE PAGO 200368"/>
    <x v="0"/>
    <x v="0"/>
    <x v="0"/>
    <x v="19"/>
    <s v="Melissa Jhuliana Hipolito Guerrero"/>
    <m/>
    <x v="0"/>
    <x v="0"/>
    <x v="0"/>
    <x v="8"/>
  </r>
  <r>
    <x v="1814"/>
    <x v="0"/>
    <s v="TGM6096"/>
    <s v="REQUSITOS DE CAMBIO DE TITULARIDAD"/>
    <x v="0"/>
    <x v="0"/>
    <x v="0"/>
    <x v="31"/>
    <s v="Lizmary Carolina Piñero Fermin"/>
    <m/>
    <x v="0"/>
    <x v="0"/>
    <x v="0"/>
    <x v="8"/>
  </r>
  <r>
    <x v="1815"/>
    <x v="0"/>
    <s v="TGM6097"/>
    <s v="PAGO DE CUOTAS"/>
    <x v="0"/>
    <x v="2"/>
    <x v="0"/>
    <x v="5"/>
    <s v="Rosario Margarita Vergara Jimenez"/>
    <m/>
    <x v="0"/>
    <x v="0"/>
    <x v="0"/>
    <x v="8"/>
  </r>
  <r>
    <x v="1816"/>
    <x v="0"/>
    <s v="TGM6098"/>
    <s v="ESTADO DE CUENTA"/>
    <x v="0"/>
    <x v="0"/>
    <x v="0"/>
    <x v="5"/>
    <s v="Rosario Margarita Vergara Jimenez"/>
    <m/>
    <x v="0"/>
    <x v="0"/>
    <x v="0"/>
    <x v="8"/>
  </r>
  <r>
    <x v="1817"/>
    <x v="0"/>
    <s v="TGM6099"/>
    <s v="CODIGO CIP"/>
    <x v="0"/>
    <x v="0"/>
    <x v="0"/>
    <x v="5"/>
    <s v="Rosario Margarita Vergara Jimenez"/>
    <m/>
    <x v="0"/>
    <x v="0"/>
    <x v="0"/>
    <x v="8"/>
  </r>
  <r>
    <x v="1818"/>
    <x v="2"/>
    <s v="TGM6100"/>
    <s v="SOLICITA GARANTIA POR ACTA DE DEFUNCION 200331"/>
    <x v="0"/>
    <x v="0"/>
    <x v="0"/>
    <x v="10"/>
    <s v="Melissa Jhuliana Hipolito Guerrero"/>
    <m/>
    <x v="0"/>
    <x v="0"/>
    <x v="0"/>
    <x v="8"/>
  </r>
  <r>
    <x v="1819"/>
    <x v="0"/>
    <s v="TGM6101"/>
    <s v="CAMBIO DE FECHA DE PAGO"/>
    <x v="0"/>
    <x v="0"/>
    <x v="0"/>
    <x v="5"/>
    <s v="Rosario Margarita Vergara Jimenez"/>
    <m/>
    <x v="0"/>
    <x v="0"/>
    <x v="0"/>
    <x v="8"/>
  </r>
  <r>
    <x v="1820"/>
    <x v="3"/>
    <s v="TGM6102"/>
    <s v="ENTREGA DE CONTRATO"/>
    <x v="0"/>
    <x v="0"/>
    <x v="0"/>
    <x v="3"/>
    <s v="Maria Betania Araujo Gomez - Cusco I SAC"/>
    <m/>
    <x v="0"/>
    <x v="0"/>
    <x v="0"/>
    <x v="8"/>
  </r>
  <r>
    <x v="1821"/>
    <x v="0"/>
    <s v="TGM6103"/>
    <s v="CAMBIO DE FECHA DE PAGO"/>
    <x v="0"/>
    <x v="0"/>
    <x v="0"/>
    <x v="5"/>
    <s v="Rosario Margarita Vergara Jimenez"/>
    <m/>
    <x v="0"/>
    <x v="0"/>
    <x v="0"/>
    <x v="8"/>
  </r>
  <r>
    <x v="1822"/>
    <x v="0"/>
    <s v="TGM6104"/>
    <s v="CAMBIO DE FECHA DE PAGO"/>
    <x v="0"/>
    <x v="0"/>
    <x v="0"/>
    <x v="5"/>
    <s v="Rosario Margarita Vergara Jimenez"/>
    <m/>
    <x v="0"/>
    <x v="0"/>
    <x v="0"/>
    <x v="8"/>
  </r>
  <r>
    <x v="1823"/>
    <x v="0"/>
    <s v="TGM6105"/>
    <s v="LAPIDA ROTA"/>
    <x v="0"/>
    <x v="0"/>
    <x v="2"/>
    <x v="13"/>
    <s v="Oscar San Martin Castillo"/>
    <m/>
    <x v="0"/>
    <x v="0"/>
    <x v="0"/>
    <x v="8"/>
  </r>
  <r>
    <x v="1824"/>
    <x v="0"/>
    <s v="TGM6106"/>
    <s v="MISA VIRTUAL"/>
    <x v="0"/>
    <x v="0"/>
    <x v="4"/>
    <x v="29"/>
    <s v="Oscar San Martin Castillo"/>
    <m/>
    <x v="0"/>
    <x v="0"/>
    <x v="0"/>
    <x v="8"/>
  </r>
  <r>
    <x v="1825"/>
    <x v="4"/>
    <s v="TGM6107"/>
    <s v="USO DE ESPACIO"/>
    <x v="0"/>
    <x v="0"/>
    <x v="0"/>
    <x v="8"/>
    <s v="Maria Betania Araujo Gomez - Cusco II SAC"/>
    <m/>
    <x v="0"/>
    <x v="0"/>
    <x v="0"/>
    <x v="8"/>
  </r>
  <r>
    <x v="1826"/>
    <x v="0"/>
    <s v="TGM6108"/>
    <s v="FLOREROS DE PVC"/>
    <x v="0"/>
    <x v="0"/>
    <x v="0"/>
    <x v="4"/>
    <s v="Lizmary Carolina Piñero Fermin"/>
    <m/>
    <x v="0"/>
    <x v="0"/>
    <x v="0"/>
    <x v="8"/>
  </r>
  <r>
    <x v="1827"/>
    <x v="0"/>
    <s v="TGM6109"/>
    <s v="ESTADO DE CUENTA"/>
    <x v="0"/>
    <x v="0"/>
    <x v="0"/>
    <x v="5"/>
    <s v="Lizmary Carolina Piñero Fermin"/>
    <m/>
    <x v="0"/>
    <x v="0"/>
    <x v="0"/>
    <x v="8"/>
  </r>
  <r>
    <x v="1828"/>
    <x v="0"/>
    <s v="TGM6110"/>
    <s v="ESTADO DE CUENTA"/>
    <x v="0"/>
    <x v="0"/>
    <x v="0"/>
    <x v="5"/>
    <s v="Lizmary Carolina Piñero Fermin"/>
    <m/>
    <x v="0"/>
    <x v="0"/>
    <x v="0"/>
    <x v="8"/>
  </r>
  <r>
    <x v="1829"/>
    <x v="0"/>
    <s v="TGM6111"/>
    <s v="CERTIFICADO DE USO"/>
    <x v="0"/>
    <x v="0"/>
    <x v="0"/>
    <x v="0"/>
    <s v="Lizmary Carolina Piñero Fermin"/>
    <m/>
    <x v="0"/>
    <x v="0"/>
    <x v="0"/>
    <x v="8"/>
  </r>
  <r>
    <x v="1830"/>
    <x v="0"/>
    <s v="TGM6112"/>
    <s v="USO DE ESPACIO"/>
    <x v="0"/>
    <x v="2"/>
    <x v="0"/>
    <x v="8"/>
    <s v="Rosario Margarita Vergara Jimenez"/>
    <m/>
    <x v="0"/>
    <x v="0"/>
    <x v="0"/>
    <x v="8"/>
  </r>
  <r>
    <x v="1831"/>
    <x v="0"/>
    <s v="TGM6113"/>
    <s v="COPIA DE BOLETA"/>
    <x v="0"/>
    <x v="0"/>
    <x v="0"/>
    <x v="19"/>
    <s v="Lizmary Carolina Piñero Fermin"/>
    <m/>
    <x v="0"/>
    <x v="0"/>
    <x v="0"/>
    <x v="8"/>
  </r>
  <r>
    <x v="1832"/>
    <x v="1"/>
    <s v="TGM6114"/>
    <s v="TRANSFERENCIA DE CONTRATO"/>
    <x v="0"/>
    <x v="2"/>
    <x v="0"/>
    <x v="31"/>
    <s v="Rosario Margarita Vergara Jimenez SAC CF"/>
    <m/>
    <x v="0"/>
    <x v="0"/>
    <x v="0"/>
    <x v="8"/>
  </r>
  <r>
    <x v="1833"/>
    <x v="0"/>
    <s v="TGM6115"/>
    <s v="CONFECCION DE LAPIDA NUEVA NICHO"/>
    <x v="0"/>
    <x v="0"/>
    <x v="2"/>
    <x v="15"/>
    <s v="Lizmary Carolina Piñero Fermin"/>
    <m/>
    <x v="0"/>
    <x v="0"/>
    <x v="0"/>
    <x v="8"/>
  </r>
  <r>
    <x v="1834"/>
    <x v="0"/>
    <s v="TGM6116"/>
    <s v="CERTIFICADO DE USO"/>
    <x v="0"/>
    <x v="0"/>
    <x v="0"/>
    <x v="0"/>
    <s v="Lizmary Carolina Piñero Fermin"/>
    <m/>
    <x v="0"/>
    <x v="0"/>
    <x v="0"/>
    <x v="8"/>
  </r>
  <r>
    <x v="1835"/>
    <x v="3"/>
    <s v="TGM6117"/>
    <s v="BENEFICIARIOS Y AUTORIZADOS A UTILIZAR ESPACIO"/>
    <x v="0"/>
    <x v="2"/>
    <x v="0"/>
    <x v="6"/>
    <s v="Maria Betania Araujo Gomez - Cusco I SAC"/>
    <m/>
    <x v="0"/>
    <x v="0"/>
    <x v="0"/>
    <x v="8"/>
  </r>
  <r>
    <x v="1836"/>
    <x v="0"/>
    <s v="TGM6118"/>
    <s v="CAMBIO DE BOLETA"/>
    <x v="0"/>
    <x v="0"/>
    <x v="0"/>
    <x v="19"/>
    <s v="Lizmary Carolina Piñero Fermin"/>
    <m/>
    <x v="0"/>
    <x v="0"/>
    <x v="0"/>
    <x v="8"/>
  </r>
  <r>
    <x v="1837"/>
    <x v="0"/>
    <s v="TGM6119"/>
    <s v="INFORMACION DE CONTRATO"/>
    <x v="0"/>
    <x v="2"/>
    <x v="0"/>
    <x v="3"/>
    <s v="Rosario Margarita Vergara Jimenez"/>
    <m/>
    <x v="0"/>
    <x v="0"/>
    <x v="0"/>
    <x v="8"/>
  </r>
  <r>
    <x v="1838"/>
    <x v="0"/>
    <s v="TGM6120"/>
    <s v="SOLICITUD DE LAPIDA ANTIGUA"/>
    <x v="0"/>
    <x v="0"/>
    <x v="4"/>
    <x v="27"/>
    <s v="Grupo Servicio de Atencion al Cliente"/>
    <m/>
    <x v="0"/>
    <x v="0"/>
    <x v="0"/>
    <x v="8"/>
  </r>
  <r>
    <x v="1839"/>
    <x v="0"/>
    <s v="TGM6121"/>
    <s v="CONFECCI&amp;OACUTE;N DE L&amp;AACUTE;PIDA  NUEVA"/>
    <x v="0"/>
    <x v="0"/>
    <x v="4"/>
    <x v="27"/>
    <s v="Grupo Servicio de Atencion al Cliente"/>
    <m/>
    <x v="0"/>
    <x v="0"/>
    <x v="0"/>
    <x v="8"/>
  </r>
  <r>
    <x v="1840"/>
    <x v="0"/>
    <s v="TGM6122"/>
    <s v="FLOREROS DE PVC"/>
    <x v="0"/>
    <x v="0"/>
    <x v="0"/>
    <x v="4"/>
    <s v="Lizmary Carolina Piñero Fermin"/>
    <m/>
    <x v="0"/>
    <x v="0"/>
    <x v="0"/>
    <x v="8"/>
  </r>
  <r>
    <x v="1841"/>
    <x v="0"/>
    <s v="TGM6123"/>
    <s v="RECLAMO 31"/>
    <x v="0"/>
    <x v="1"/>
    <x v="4"/>
    <x v="13"/>
    <s v="Oscar San Martin Castillo"/>
    <m/>
    <x v="0"/>
    <x v="0"/>
    <x v="0"/>
    <x v="8"/>
  </r>
  <r>
    <x v="1842"/>
    <x v="0"/>
    <s v="TGM6124"/>
    <s v="NIVELACI&amp;OACUTE;N DE ESPACIO"/>
    <x v="0"/>
    <x v="0"/>
    <x v="4"/>
    <x v="14"/>
    <s v="Oscar San Martin Castillo"/>
    <m/>
    <x v="0"/>
    <x v="0"/>
    <x v="0"/>
    <x v="8"/>
  </r>
  <r>
    <x v="1843"/>
    <x v="2"/>
    <s v="TGM6125"/>
    <s v="CERTIFICADO DE USO CONTRATO N&amp;ORDM; 200934"/>
    <x v="0"/>
    <x v="0"/>
    <x v="0"/>
    <x v="0"/>
    <s v="Melissa Jhuliana Hipolito Guerrero"/>
    <m/>
    <x v="0"/>
    <x v="0"/>
    <x v="0"/>
    <x v="8"/>
  </r>
  <r>
    <x v="1844"/>
    <x v="0"/>
    <s v="TGM6126"/>
    <s v="USO DE ESPACIO"/>
    <x v="0"/>
    <x v="0"/>
    <x v="0"/>
    <x v="8"/>
    <s v="Rosario Margarita Vergara Jimenez"/>
    <m/>
    <x v="0"/>
    <x v="0"/>
    <x v="0"/>
    <x v="8"/>
  </r>
  <r>
    <x v="1845"/>
    <x v="2"/>
    <s v="TGM6127"/>
    <s v="SOLICITA ESTADO DE CUENTA ACTUAL 200899"/>
    <x v="0"/>
    <x v="0"/>
    <x v="0"/>
    <x v="5"/>
    <s v="Melissa Jhuliana Hipolito Guerrero"/>
    <m/>
    <x v="0"/>
    <x v="0"/>
    <x v="0"/>
    <x v="8"/>
  </r>
  <r>
    <x v="1846"/>
    <x v="0"/>
    <s v="TGM6128"/>
    <s v="CONSULTA DE PAGO DE FOMA"/>
    <x v="0"/>
    <x v="2"/>
    <x v="0"/>
    <x v="5"/>
    <s v="Rosario Margarita Vergara Jimenez"/>
    <m/>
    <x v="0"/>
    <x v="0"/>
    <x v="0"/>
    <x v="8"/>
  </r>
  <r>
    <x v="1847"/>
    <x v="0"/>
    <s v="TGM6129"/>
    <s v="RECEPCION DE ACTA"/>
    <x v="0"/>
    <x v="0"/>
    <x v="0"/>
    <x v="6"/>
    <s v="Lizmary Carolina Piñero Fermin"/>
    <m/>
    <x v="0"/>
    <x v="0"/>
    <x v="0"/>
    <x v="8"/>
  </r>
  <r>
    <x v="1848"/>
    <x v="0"/>
    <s v="TGM6130"/>
    <s v="CONSULTA SOBRE MONTO DE PAGO DE CUOTA"/>
    <x v="0"/>
    <x v="2"/>
    <x v="0"/>
    <x v="5"/>
    <s v="Rosario Margarita Vergara Jimenez"/>
    <m/>
    <x v="0"/>
    <x v="0"/>
    <x v="0"/>
    <x v="8"/>
  </r>
  <r>
    <x v="1849"/>
    <x v="1"/>
    <s v="TGM6131"/>
    <s v="ESTADO DE CUENTA"/>
    <x v="0"/>
    <x v="0"/>
    <x v="0"/>
    <x v="5"/>
    <s v="Rosario Margarita Vergara Jimenez SAC CF"/>
    <m/>
    <x v="0"/>
    <x v="0"/>
    <x v="0"/>
    <x v="8"/>
  </r>
  <r>
    <x v="1850"/>
    <x v="0"/>
    <s v="TGM6132"/>
    <s v="EXPLICACION DE CUOTAS"/>
    <x v="0"/>
    <x v="2"/>
    <x v="0"/>
    <x v="5"/>
    <s v="Rosario Margarita Vergara Jimenez"/>
    <m/>
    <x v="0"/>
    <x v="0"/>
    <x v="0"/>
    <x v="8"/>
  </r>
  <r>
    <x v="1851"/>
    <x v="0"/>
    <s v="TGM6133"/>
    <s v="CERTIFICADO DE USO"/>
    <x v="0"/>
    <x v="0"/>
    <x v="2"/>
    <x v="0"/>
    <s v="Rosario Margarita Vergara Jimenez"/>
    <m/>
    <x v="0"/>
    <x v="0"/>
    <x v="0"/>
    <x v="8"/>
  </r>
  <r>
    <x v="1852"/>
    <x v="0"/>
    <s v="TGM6134"/>
    <s v="CERTIFICADO DE USO"/>
    <x v="0"/>
    <x v="0"/>
    <x v="2"/>
    <x v="0"/>
    <s v="Rosario Margarita Vergara Jimenez"/>
    <m/>
    <x v="0"/>
    <x v="0"/>
    <x v="0"/>
    <x v="8"/>
  </r>
  <r>
    <x v="1853"/>
    <x v="0"/>
    <s v="TGM6135"/>
    <s v="TRANSFERENCIA DE CONTRATO"/>
    <x v="0"/>
    <x v="2"/>
    <x v="0"/>
    <x v="31"/>
    <s v="Rosario Margarita Vergara Jimenez"/>
    <m/>
    <x v="0"/>
    <x v="0"/>
    <x v="0"/>
    <x v="8"/>
  </r>
  <r>
    <x v="1854"/>
    <x v="1"/>
    <s v="TGM6136"/>
    <s v="ACTA DE DEFUNCION"/>
    <x v="0"/>
    <x v="0"/>
    <x v="0"/>
    <x v="3"/>
    <s v="Rosario Margarita Vergara Jimenez SAC CF"/>
    <m/>
    <x v="0"/>
    <x v="0"/>
    <x v="0"/>
    <x v="8"/>
  </r>
  <r>
    <x v="1855"/>
    <x v="1"/>
    <s v="TGM6137"/>
    <s v="DEVOLUCION DE GARANTIA"/>
    <x v="0"/>
    <x v="0"/>
    <x v="0"/>
    <x v="10"/>
    <s v="Rosario Margarita Vergara Jimenez SAC CF"/>
    <m/>
    <x v="0"/>
    <x v="0"/>
    <x v="0"/>
    <x v="8"/>
  </r>
  <r>
    <x v="1856"/>
    <x v="0"/>
    <s v="TGM6138"/>
    <s v="FLORES PLAN B"/>
    <x v="0"/>
    <x v="0"/>
    <x v="0"/>
    <x v="22"/>
    <s v="Mariella Valentina Guadalupe Fierro"/>
    <m/>
    <x v="0"/>
    <x v="0"/>
    <x v="0"/>
    <x v="8"/>
  </r>
  <r>
    <x v="1857"/>
    <x v="5"/>
    <s v="TGM6139"/>
    <s v="ENTRE DE ACTA 300246"/>
    <x v="0"/>
    <x v="0"/>
    <x v="2"/>
    <x v="6"/>
    <s v="Marilyn Lisbet Alarcón Alarcón"/>
    <m/>
    <x v="0"/>
    <x v="0"/>
    <x v="0"/>
    <x v="8"/>
  </r>
  <r>
    <x v="1858"/>
    <x v="5"/>
    <s v="TGM6140"/>
    <s v="ENTRE DE ACTA 300614"/>
    <x v="0"/>
    <x v="0"/>
    <x v="2"/>
    <x v="6"/>
    <s v="Marilyn Lisbet Alarcón Alarcón"/>
    <m/>
    <x v="0"/>
    <x v="0"/>
    <x v="0"/>
    <x v="8"/>
  </r>
  <r>
    <x v="1859"/>
    <x v="3"/>
    <s v="TGM6141"/>
    <s v="CONSTANCIA DE SEPULTURA"/>
    <x v="0"/>
    <x v="0"/>
    <x v="0"/>
    <x v="6"/>
    <s v="Maria Betania Araujo Gomez - Cusco I SAC"/>
    <m/>
    <x v="0"/>
    <x v="0"/>
    <x v="0"/>
    <x v="8"/>
  </r>
  <r>
    <x v="1860"/>
    <x v="3"/>
    <s v="TGM6142"/>
    <s v="ENTREGA DE CONTRATO"/>
    <x v="0"/>
    <x v="0"/>
    <x v="0"/>
    <x v="3"/>
    <s v="Maria Betania Araujo Gomez - Cusco I SAC"/>
    <m/>
    <x v="0"/>
    <x v="0"/>
    <x v="0"/>
    <x v="8"/>
  </r>
  <r>
    <x v="1861"/>
    <x v="0"/>
    <s v="TGM6143"/>
    <s v="CERTIFICADO DE USO"/>
    <x v="0"/>
    <x v="0"/>
    <x v="2"/>
    <x v="0"/>
    <s v="Rosario Margarita Vergara Jimenez"/>
    <m/>
    <x v="0"/>
    <x v="0"/>
    <x v="0"/>
    <x v="8"/>
  </r>
  <r>
    <x v="1862"/>
    <x v="0"/>
    <s v="TGM6144"/>
    <s v="ESTADO DE CUENTA"/>
    <x v="0"/>
    <x v="0"/>
    <x v="0"/>
    <x v="5"/>
    <s v="Rosario Margarita Vergara Jimenez"/>
    <m/>
    <x v="0"/>
    <x v="0"/>
    <x v="0"/>
    <x v="8"/>
  </r>
  <r>
    <x v="1863"/>
    <x v="3"/>
    <s v="TGM6145"/>
    <s v="LLAMADAS DE COBRANZA"/>
    <x v="0"/>
    <x v="1"/>
    <x v="2"/>
    <x v="3"/>
    <s v="Grupo Venta Sac - Administrativos San Antonio"/>
    <m/>
    <x v="1"/>
    <x v="0"/>
    <x v="0"/>
    <x v="8"/>
  </r>
  <r>
    <x v="1864"/>
    <x v="0"/>
    <s v="TGM6146"/>
    <s v="FLOREROS DE PVC"/>
    <x v="0"/>
    <x v="0"/>
    <x v="0"/>
    <x v="17"/>
    <s v="Rosario Margarita Vergara Jimenez"/>
    <m/>
    <x v="0"/>
    <x v="0"/>
    <x v="0"/>
    <x v="8"/>
  </r>
  <r>
    <x v="1865"/>
    <x v="3"/>
    <s v="TGM6147"/>
    <s v="LLAMADAS DE COBRANZA"/>
    <x v="0"/>
    <x v="1"/>
    <x v="2"/>
    <x v="3"/>
    <s v="Beatriz Coromoto Aranguibel Garcia C1 SAC"/>
    <m/>
    <x v="1"/>
    <x v="0"/>
    <x v="0"/>
    <x v="8"/>
  </r>
  <r>
    <x v="1866"/>
    <x v="4"/>
    <s v="TGM6148"/>
    <s v="ESPACIO DE SEPULTURA DA&amp;NTILDE;ADO"/>
    <x v="0"/>
    <x v="0"/>
    <x v="2"/>
    <x v="14"/>
    <s v="Rayda Rita Vargas Perales - Cusco II"/>
    <m/>
    <x v="0"/>
    <x v="0"/>
    <x v="0"/>
    <x v="8"/>
  </r>
  <r>
    <x v="1867"/>
    <x v="0"/>
    <s v="TGM6149"/>
    <s v="FLOREROS DE PVC"/>
    <x v="0"/>
    <x v="0"/>
    <x v="2"/>
    <x v="17"/>
    <s v="Rosario Margarita Vergara Jimenez"/>
    <m/>
    <x v="0"/>
    <x v="0"/>
    <x v="0"/>
    <x v="8"/>
  </r>
  <r>
    <x v="1868"/>
    <x v="0"/>
    <s v="TGM6150"/>
    <s v="ESTADO DE CUENTA"/>
    <x v="0"/>
    <x v="2"/>
    <x v="0"/>
    <x v="5"/>
    <s v="Liz Lidiana Huaman Rojas"/>
    <m/>
    <x v="0"/>
    <x v="0"/>
    <x v="0"/>
    <x v="8"/>
  </r>
  <r>
    <x v="1869"/>
    <x v="0"/>
    <s v="TGM6151"/>
    <s v="FLOREROS DE PVC"/>
    <x v="0"/>
    <x v="0"/>
    <x v="0"/>
    <x v="17"/>
    <s v="Rosario Margarita Vergara Jimenez"/>
    <m/>
    <x v="0"/>
    <x v="0"/>
    <x v="0"/>
    <x v="8"/>
  </r>
  <r>
    <x v="1870"/>
    <x v="0"/>
    <s v="TGM6152"/>
    <s v="LAPIDA ROTA"/>
    <x v="0"/>
    <x v="0"/>
    <x v="2"/>
    <x v="20"/>
    <s v="Oscar San Martin Castillo"/>
    <m/>
    <x v="0"/>
    <x v="0"/>
    <x v="0"/>
    <x v="8"/>
  </r>
  <r>
    <x v="1871"/>
    <x v="2"/>
    <s v="TGM6153"/>
    <s v="SOLICITA TRASLADO EXTERNO 200093"/>
    <x v="0"/>
    <x v="0"/>
    <x v="0"/>
    <x v="7"/>
    <s v="Grupo de Asesoria de atencion al cliente Cañete"/>
    <m/>
    <x v="0"/>
    <x v="0"/>
    <x v="0"/>
    <x v="8"/>
  </r>
  <r>
    <x v="1872"/>
    <x v="0"/>
    <s v="TGM6154"/>
    <s v="ESTADO DE CUENTA"/>
    <x v="0"/>
    <x v="2"/>
    <x v="0"/>
    <x v="5"/>
    <s v="Liz Lidiana Huaman Rojas"/>
    <m/>
    <x v="0"/>
    <x v="0"/>
    <x v="0"/>
    <x v="8"/>
  </r>
  <r>
    <x v="1873"/>
    <x v="0"/>
    <s v="TGM6155"/>
    <s v="ESTADO DE CUENTA"/>
    <x v="0"/>
    <x v="2"/>
    <x v="0"/>
    <x v="5"/>
    <s v="Liz Lidiana Huaman Rojas"/>
    <m/>
    <x v="0"/>
    <x v="0"/>
    <x v="0"/>
    <x v="8"/>
  </r>
  <r>
    <x v="1874"/>
    <x v="0"/>
    <s v="TGM6156"/>
    <s v="CERTIFICADO DE USO"/>
    <x v="0"/>
    <x v="0"/>
    <x v="0"/>
    <x v="0"/>
    <s v="Rosario Margarita Vergara Jimenez"/>
    <m/>
    <x v="0"/>
    <x v="0"/>
    <x v="0"/>
    <x v="8"/>
  </r>
  <r>
    <x v="1875"/>
    <x v="4"/>
    <s v="TGM6157"/>
    <s v="GARANTIA"/>
    <x v="0"/>
    <x v="0"/>
    <x v="2"/>
    <x v="10"/>
    <s v="Maria Betania Araujo Gomez - Cusco II SAC"/>
    <m/>
    <x v="0"/>
    <x v="0"/>
    <x v="0"/>
    <x v="8"/>
  </r>
  <r>
    <x v="1876"/>
    <x v="2"/>
    <s v="TGM6158"/>
    <s v="SOLICITA CERTIFICADO DE USO 200899"/>
    <x v="0"/>
    <x v="0"/>
    <x v="0"/>
    <x v="0"/>
    <s v="Melissa Jhuliana Hipolito Guerrero"/>
    <m/>
    <x v="0"/>
    <x v="0"/>
    <x v="0"/>
    <x v="8"/>
  </r>
  <r>
    <x v="1877"/>
    <x v="0"/>
    <s v="TGM6159"/>
    <s v="CONSULTA SOBRE 2DO TITULAR"/>
    <x v="0"/>
    <x v="2"/>
    <x v="0"/>
    <x v="16"/>
    <s v="Liz Lidiana Huaman Rojas"/>
    <m/>
    <x v="0"/>
    <x v="0"/>
    <x v="0"/>
    <x v="8"/>
  </r>
  <r>
    <x v="1878"/>
    <x v="0"/>
    <s v="TGM6160"/>
    <s v="REGULARIZACION DE ACTA DE DEFUNCION"/>
    <x v="0"/>
    <x v="0"/>
    <x v="0"/>
    <x v="6"/>
    <s v="Liz Lidiana Huaman Rojas"/>
    <m/>
    <x v="0"/>
    <x v="0"/>
    <x v="0"/>
    <x v="8"/>
  </r>
  <r>
    <x v="1879"/>
    <x v="0"/>
    <s v="TGM6161"/>
    <s v="ESTADO DE CUENTA"/>
    <x v="0"/>
    <x v="2"/>
    <x v="2"/>
    <x v="5"/>
    <s v="Liz Lidiana Huaman Rojas"/>
    <m/>
    <x v="0"/>
    <x v="0"/>
    <x v="0"/>
    <x v="8"/>
  </r>
  <r>
    <x v="1880"/>
    <x v="0"/>
    <s v="TGM6162"/>
    <s v="INFORMACION DE MISA VIRTUAL"/>
    <x v="0"/>
    <x v="2"/>
    <x v="0"/>
    <x v="29"/>
    <s v="Lizmary Carolina Piñero Fermin"/>
    <m/>
    <x v="0"/>
    <x v="0"/>
    <x v="0"/>
    <x v="9"/>
  </r>
  <r>
    <x v="1881"/>
    <x v="0"/>
    <s v="TGM6163"/>
    <s v="ACTA DE DEFUNCION"/>
    <x v="0"/>
    <x v="0"/>
    <x v="0"/>
    <x v="6"/>
    <s v="Rosario Margarita Vergara Jimenez"/>
    <m/>
    <x v="0"/>
    <x v="0"/>
    <x v="0"/>
    <x v="9"/>
  </r>
  <r>
    <x v="1882"/>
    <x v="0"/>
    <s v="TGM6164"/>
    <s v="CONSULTA DE TRASLADO INTERNO"/>
    <x v="0"/>
    <x v="2"/>
    <x v="0"/>
    <x v="7"/>
    <s v="Liz Lidiana Huaman Rojas"/>
    <m/>
    <x v="0"/>
    <x v="0"/>
    <x v="0"/>
    <x v="9"/>
  </r>
  <r>
    <x v="1883"/>
    <x v="0"/>
    <s v="TGM6165"/>
    <s v="COPIA DE CONTRATO"/>
    <x v="0"/>
    <x v="0"/>
    <x v="0"/>
    <x v="3"/>
    <s v="Rosario Margarita Vergara Jimenez"/>
    <m/>
    <x v="0"/>
    <x v="0"/>
    <x v="0"/>
    <x v="9"/>
  </r>
  <r>
    <x v="1884"/>
    <x v="0"/>
    <s v="TGM6166"/>
    <s v="SOLICITUD POR RETRASO DE PAGO DE CUOTAS"/>
    <x v="0"/>
    <x v="0"/>
    <x v="0"/>
    <x v="5"/>
    <s v="Rosario Margarita Vergara Jimenez"/>
    <m/>
    <x v="0"/>
    <x v="0"/>
    <x v="0"/>
    <x v="9"/>
  </r>
  <r>
    <x v="1885"/>
    <x v="0"/>
    <s v="TGM6167"/>
    <s v="COPIA DE CONTRATO"/>
    <x v="0"/>
    <x v="0"/>
    <x v="0"/>
    <x v="3"/>
    <s v="Rosario Margarita Vergara Jimenez"/>
    <m/>
    <x v="0"/>
    <x v="0"/>
    <x v="0"/>
    <x v="9"/>
  </r>
  <r>
    <x v="1886"/>
    <x v="0"/>
    <s v="TGM6168"/>
    <s v="ESTADO DE CUENTA"/>
    <x v="0"/>
    <x v="0"/>
    <x v="0"/>
    <x v="5"/>
    <s v="Lizmary Carolina Piñero Fermin"/>
    <m/>
    <x v="0"/>
    <x v="0"/>
    <x v="0"/>
    <x v="9"/>
  </r>
  <r>
    <x v="1887"/>
    <x v="0"/>
    <s v="TGM6169"/>
    <s v="CERTIFICADO DE USO"/>
    <x v="0"/>
    <x v="0"/>
    <x v="0"/>
    <x v="0"/>
    <s v="Rosario Margarita Vergara Jimenez"/>
    <m/>
    <x v="0"/>
    <x v="0"/>
    <x v="0"/>
    <x v="9"/>
  </r>
  <r>
    <x v="1888"/>
    <x v="0"/>
    <s v="TGM6170"/>
    <s v="CERTIFICADO DE USO"/>
    <x v="0"/>
    <x v="0"/>
    <x v="0"/>
    <x v="0"/>
    <s v="Rosario Margarita Vergara Jimenez"/>
    <m/>
    <x v="0"/>
    <x v="0"/>
    <x v="0"/>
    <x v="9"/>
  </r>
  <r>
    <x v="1889"/>
    <x v="0"/>
    <s v="TGM6171"/>
    <s v="INFORMACION DE INCLUSION DE SEGUNDO TITULAR"/>
    <x v="0"/>
    <x v="2"/>
    <x v="0"/>
    <x v="31"/>
    <s v="Lizmary Carolina Piñero Fermin"/>
    <m/>
    <x v="0"/>
    <x v="0"/>
    <x v="0"/>
    <x v="9"/>
  </r>
  <r>
    <x v="1890"/>
    <x v="1"/>
    <s v="TGM6172"/>
    <s v="REPROGRAMACION DE CUOTAS"/>
    <x v="0"/>
    <x v="0"/>
    <x v="4"/>
    <x v="10"/>
    <s v="Tymiller Jhaalber Llacza Rosales - Corona del Fr"/>
    <m/>
    <x v="0"/>
    <x v="0"/>
    <x v="0"/>
    <x v="9"/>
  </r>
  <r>
    <x v="1891"/>
    <x v="0"/>
    <s v="TGM6173"/>
    <s v="RECLAMO 32"/>
    <x v="0"/>
    <x v="1"/>
    <x v="4"/>
    <x v="17"/>
    <s v="Oscar San Martin Castillo"/>
    <m/>
    <x v="0"/>
    <x v="0"/>
    <x v="0"/>
    <x v="9"/>
  </r>
  <r>
    <x v="1892"/>
    <x v="0"/>
    <s v="TGM6174"/>
    <s v="CERTIFICADO DE USO"/>
    <x v="0"/>
    <x v="0"/>
    <x v="0"/>
    <x v="0"/>
    <s v="Rosario Margarita Vergara Jimenez"/>
    <m/>
    <x v="0"/>
    <x v="0"/>
    <x v="0"/>
    <x v="9"/>
  </r>
  <r>
    <x v="1893"/>
    <x v="3"/>
    <s v="TGM6175"/>
    <s v="CERTIFICADO DE USO"/>
    <x v="0"/>
    <x v="0"/>
    <x v="0"/>
    <x v="0"/>
    <s v="Maria Betania Araujo Gomez - Cusco I SAC"/>
    <m/>
    <x v="0"/>
    <x v="0"/>
    <x v="0"/>
    <x v="9"/>
  </r>
  <r>
    <x v="1894"/>
    <x v="0"/>
    <s v="TGM6176"/>
    <s v="CONSULTA INSTALACI&amp;OACUTE;N DE LAPIDA"/>
    <x v="0"/>
    <x v="2"/>
    <x v="0"/>
    <x v="13"/>
    <s v="Liz Lidiana Huaman Rojas"/>
    <m/>
    <x v="0"/>
    <x v="0"/>
    <x v="0"/>
    <x v="9"/>
  </r>
  <r>
    <x v="1895"/>
    <x v="0"/>
    <s v="TGM6177"/>
    <s v="CERTIFICADO DE USO"/>
    <x v="0"/>
    <x v="0"/>
    <x v="0"/>
    <x v="0"/>
    <s v="Liz Lidiana Huaman Rojas"/>
    <m/>
    <x v="0"/>
    <x v="0"/>
    <x v="0"/>
    <x v="9"/>
  </r>
  <r>
    <x v="1896"/>
    <x v="0"/>
    <s v="TGM6178"/>
    <s v="UBICACI&amp;OACUTE;N DE SEPULTURA"/>
    <x v="0"/>
    <x v="0"/>
    <x v="0"/>
    <x v="0"/>
    <s v="Liz Lidiana Huaman Rojas"/>
    <m/>
    <x v="0"/>
    <x v="0"/>
    <x v="0"/>
    <x v="9"/>
  </r>
  <r>
    <x v="1897"/>
    <x v="0"/>
    <s v="TGM6179"/>
    <s v="CAMBIO DE BOLETA DE SERVICIO DE INHUMACION"/>
    <x v="0"/>
    <x v="0"/>
    <x v="0"/>
    <x v="19"/>
    <s v="Liz Lidiana Huaman Rojas"/>
    <m/>
    <x v="0"/>
    <x v="0"/>
    <x v="0"/>
    <x v="9"/>
  </r>
  <r>
    <x v="1898"/>
    <x v="4"/>
    <s v="TGM6180"/>
    <s v="CONSTANCIA DE INHUMACION"/>
    <x v="0"/>
    <x v="0"/>
    <x v="0"/>
    <x v="6"/>
    <s v="Maria Betania Araujo Gomez - Cusco II SAC"/>
    <m/>
    <x v="0"/>
    <x v="0"/>
    <x v="0"/>
    <x v="9"/>
  </r>
  <r>
    <x v="1899"/>
    <x v="0"/>
    <s v="TGM6181"/>
    <s v="LAPIDA DESAPARECIDA"/>
    <x v="0"/>
    <x v="2"/>
    <x v="0"/>
    <x v="13"/>
    <s v="Liz Lidiana Huaman Rojas"/>
    <m/>
    <x v="0"/>
    <x v="0"/>
    <x v="0"/>
    <x v="9"/>
  </r>
  <r>
    <x v="1900"/>
    <x v="0"/>
    <s v="TGM6182"/>
    <s v="ESTADO DE CUENTA"/>
    <x v="0"/>
    <x v="2"/>
    <x v="0"/>
    <x v="5"/>
    <s v="Liz Lidiana Huaman Rojas"/>
    <m/>
    <x v="0"/>
    <x v="0"/>
    <x v="0"/>
    <x v="9"/>
  </r>
  <r>
    <x v="1901"/>
    <x v="0"/>
    <s v="TGM6183"/>
    <s v="ESTADO DE CUENTA"/>
    <x v="0"/>
    <x v="0"/>
    <x v="0"/>
    <x v="5"/>
    <s v="Lizmary Carolina Piñero Fermin"/>
    <m/>
    <x v="0"/>
    <x v="0"/>
    <x v="0"/>
    <x v="9"/>
  </r>
  <r>
    <x v="1902"/>
    <x v="0"/>
    <s v="TGM6184"/>
    <s v="ENTREGA DE CONTRATO"/>
    <x v="0"/>
    <x v="0"/>
    <x v="2"/>
    <x v="3"/>
    <s v="Liz Lidiana Huaman Rojas"/>
    <m/>
    <x v="0"/>
    <x v="0"/>
    <x v="0"/>
    <x v="9"/>
  </r>
  <r>
    <x v="1903"/>
    <x v="0"/>
    <s v="TGM6185"/>
    <s v="FLORERO ROTO"/>
    <x v="0"/>
    <x v="1"/>
    <x v="4"/>
    <x v="17"/>
    <s v="Oscar San Martin Castillo"/>
    <m/>
    <x v="0"/>
    <x v="0"/>
    <x v="0"/>
    <x v="9"/>
  </r>
  <r>
    <x v="1904"/>
    <x v="3"/>
    <s v="TGM6186"/>
    <s v="CONSTANCIA DE INHUMACION"/>
    <x v="0"/>
    <x v="0"/>
    <x v="0"/>
    <x v="6"/>
    <s v="Maria Betania Araujo Gomez - Cusco I SAC"/>
    <m/>
    <x v="0"/>
    <x v="0"/>
    <x v="0"/>
    <x v="9"/>
  </r>
  <r>
    <x v="1905"/>
    <x v="3"/>
    <s v="TGM6187"/>
    <s v="ENTREGA DE CONTRATO"/>
    <x v="0"/>
    <x v="0"/>
    <x v="0"/>
    <x v="3"/>
    <s v="Maria Betania Araujo Gomez - Cusco I SAC"/>
    <m/>
    <x v="0"/>
    <x v="0"/>
    <x v="0"/>
    <x v="9"/>
  </r>
  <r>
    <x v="1906"/>
    <x v="4"/>
    <s v="TGM6188"/>
    <s v="CONSTANCIA DE INHUMACION"/>
    <x v="0"/>
    <x v="0"/>
    <x v="0"/>
    <x v="6"/>
    <s v="Maria Betania Araujo Gomez - Cusco II SAC"/>
    <m/>
    <x v="0"/>
    <x v="0"/>
    <x v="0"/>
    <x v="9"/>
  </r>
  <r>
    <x v="1907"/>
    <x v="0"/>
    <s v="TGM6189"/>
    <s v="MANTENIMIENTO DE LAPIDA"/>
    <x v="0"/>
    <x v="0"/>
    <x v="4"/>
    <x v="11"/>
    <s v="Oscar San Martin Castillo"/>
    <m/>
    <x v="0"/>
    <x v="0"/>
    <x v="0"/>
    <x v="9"/>
  </r>
  <r>
    <x v="1908"/>
    <x v="0"/>
    <s v="TGM6190"/>
    <s v="USO DE ESPACIO"/>
    <x v="0"/>
    <x v="0"/>
    <x v="0"/>
    <x v="8"/>
    <s v="Liz Lidiana Huaman Rojas"/>
    <m/>
    <x v="0"/>
    <x v="0"/>
    <x v="0"/>
    <x v="9"/>
  </r>
  <r>
    <x v="1909"/>
    <x v="0"/>
    <s v="TGM6191"/>
    <s v="CONSULTA DE LAPIDA"/>
    <x v="0"/>
    <x v="2"/>
    <x v="0"/>
    <x v="13"/>
    <s v="Liz Lidiana Huaman Rojas"/>
    <m/>
    <x v="0"/>
    <x v="0"/>
    <x v="0"/>
    <x v="9"/>
  </r>
  <r>
    <x v="1910"/>
    <x v="0"/>
    <s v="TGM6192"/>
    <s v="REGULARIZACION DE ACTA DE DEFUNCION"/>
    <x v="0"/>
    <x v="0"/>
    <x v="0"/>
    <x v="6"/>
    <s v="Liz Lidiana Huaman Rojas"/>
    <m/>
    <x v="0"/>
    <x v="0"/>
    <x v="0"/>
    <x v="9"/>
  </r>
  <r>
    <x v="1911"/>
    <x v="0"/>
    <s v="TGM6193"/>
    <s v="DEVOLUCION DE GARANTIA"/>
    <x v="0"/>
    <x v="0"/>
    <x v="0"/>
    <x v="10"/>
    <s v="Liz Lidiana Huaman Rojas"/>
    <m/>
    <x v="0"/>
    <x v="0"/>
    <x v="0"/>
    <x v="9"/>
  </r>
  <r>
    <x v="1912"/>
    <x v="0"/>
    <s v="TGM6194"/>
    <s v="REQUISITOS PARA USO DE ESPACIO"/>
    <x v="0"/>
    <x v="2"/>
    <x v="0"/>
    <x v="8"/>
    <s v="Lizmary Carolina Piñero Fermin"/>
    <m/>
    <x v="0"/>
    <x v="0"/>
    <x v="0"/>
    <x v="9"/>
  </r>
  <r>
    <x v="1913"/>
    <x v="0"/>
    <s v="TGM6195"/>
    <s v="CAMBIO DE TITULARIDAD"/>
    <x v="0"/>
    <x v="0"/>
    <x v="0"/>
    <x v="31"/>
    <s v="Lizmary Carolina Piñero Fermin"/>
    <m/>
    <x v="0"/>
    <x v="0"/>
    <x v="0"/>
    <x v="9"/>
  </r>
  <r>
    <x v="1914"/>
    <x v="0"/>
    <s v="TGM6196"/>
    <s v="ESTADO DE CUENTA"/>
    <x v="0"/>
    <x v="0"/>
    <x v="0"/>
    <x v="5"/>
    <s v="Lizmary Carolina Piñero Fermin"/>
    <m/>
    <x v="0"/>
    <x v="0"/>
    <x v="0"/>
    <x v="9"/>
  </r>
  <r>
    <x v="1915"/>
    <x v="0"/>
    <s v="TGM6197"/>
    <s v="ENTREGA DE CONTRATO"/>
    <x v="0"/>
    <x v="0"/>
    <x v="0"/>
    <x v="3"/>
    <s v="Liz Lidiana Huaman Rojas"/>
    <m/>
    <x v="0"/>
    <x v="0"/>
    <x v="0"/>
    <x v="9"/>
  </r>
  <r>
    <x v="1916"/>
    <x v="0"/>
    <s v="TGM6198"/>
    <s v="REGULARIZACION DE ACTA DE DEFUNCION"/>
    <x v="0"/>
    <x v="0"/>
    <x v="0"/>
    <x v="6"/>
    <s v="Liz Lidiana Huaman Rojas"/>
    <m/>
    <x v="0"/>
    <x v="0"/>
    <x v="0"/>
    <x v="9"/>
  </r>
  <r>
    <x v="1917"/>
    <x v="0"/>
    <s v="TGM6199"/>
    <s v="DEVOLUCION DE GARANTIA"/>
    <x v="0"/>
    <x v="0"/>
    <x v="0"/>
    <x v="10"/>
    <s v="Liz Lidiana Huaman Rojas"/>
    <m/>
    <x v="0"/>
    <x v="0"/>
    <x v="0"/>
    <x v="9"/>
  </r>
  <r>
    <x v="1918"/>
    <x v="4"/>
    <s v="TGM6200"/>
    <s v="ADELANTO DE CUOTA PARA MINIMO PARA INHUMAR"/>
    <x v="0"/>
    <x v="0"/>
    <x v="4"/>
    <x v="10"/>
    <s v="Tymiller Jhaalber Llacza Rosales - Cusco II"/>
    <m/>
    <x v="0"/>
    <x v="0"/>
    <x v="0"/>
    <x v="9"/>
  </r>
  <r>
    <x v="1919"/>
    <x v="4"/>
    <s v="TGM6201"/>
    <s v="ENTREGA DE CONTRATO"/>
    <x v="0"/>
    <x v="0"/>
    <x v="0"/>
    <x v="3"/>
    <s v="Maria Betania Araujo Gomez - Cusco II SAC"/>
    <m/>
    <x v="0"/>
    <x v="0"/>
    <x v="0"/>
    <x v="9"/>
  </r>
  <r>
    <x v="1920"/>
    <x v="3"/>
    <s v="TGM6202"/>
    <s v="CERTIFICADO DE USO"/>
    <x v="0"/>
    <x v="0"/>
    <x v="0"/>
    <x v="0"/>
    <s v="Maria Betania Araujo Gomez - Cusco I SAC"/>
    <m/>
    <x v="0"/>
    <x v="0"/>
    <x v="0"/>
    <x v="9"/>
  </r>
  <r>
    <x v="1921"/>
    <x v="4"/>
    <s v="TGM6203"/>
    <s v="ENTREGA DE CONTRATO"/>
    <x v="0"/>
    <x v="0"/>
    <x v="0"/>
    <x v="3"/>
    <s v="Maria Betania Araujo Gomez - Cusco II SAC"/>
    <m/>
    <x v="0"/>
    <x v="0"/>
    <x v="0"/>
    <x v="9"/>
  </r>
  <r>
    <x v="1922"/>
    <x v="0"/>
    <s v="TGM6204"/>
    <s v="ENTREGA DE CONTRATO"/>
    <x v="0"/>
    <x v="0"/>
    <x v="0"/>
    <x v="3"/>
    <s v="Liz Lidiana Huaman Rojas"/>
    <m/>
    <x v="0"/>
    <x v="0"/>
    <x v="0"/>
    <x v="9"/>
  </r>
  <r>
    <x v="1923"/>
    <x v="0"/>
    <s v="TGM6205"/>
    <s v="REGULARIZACION DE ACTA DE DEFUNCION"/>
    <x v="0"/>
    <x v="0"/>
    <x v="0"/>
    <x v="6"/>
    <s v="Liz Lidiana Huaman Rojas"/>
    <m/>
    <x v="0"/>
    <x v="0"/>
    <x v="0"/>
    <x v="9"/>
  </r>
  <r>
    <x v="1924"/>
    <x v="2"/>
    <s v="TGM6206"/>
    <s v="GARANTIA POR ACTA DE DEFUNCION CONTRATO 200929"/>
    <x v="0"/>
    <x v="0"/>
    <x v="2"/>
    <x v="10"/>
    <s v="Melissa Jhuliana Hipolito Guerrero"/>
    <m/>
    <x v="0"/>
    <x v="0"/>
    <x v="0"/>
    <x v="9"/>
  </r>
  <r>
    <x v="1925"/>
    <x v="0"/>
    <s v="TGM6207"/>
    <s v="ENTREGA GARANTIA"/>
    <x v="0"/>
    <x v="0"/>
    <x v="0"/>
    <x v="10"/>
    <s v="Liz Lidiana Huaman Rojas"/>
    <m/>
    <x v="0"/>
    <x v="0"/>
    <x v="0"/>
    <x v="9"/>
  </r>
  <r>
    <x v="1926"/>
    <x v="0"/>
    <s v="TGM6208"/>
    <s v="ENTREGA DE CONTRATO"/>
    <x v="0"/>
    <x v="0"/>
    <x v="0"/>
    <x v="3"/>
    <s v="Liz Lidiana Huaman Rojas"/>
    <m/>
    <x v="0"/>
    <x v="0"/>
    <x v="0"/>
    <x v="9"/>
  </r>
  <r>
    <x v="1927"/>
    <x v="0"/>
    <s v="TGM6209"/>
    <s v="REGULARIZACION DE ACTA DE DEFUNCION"/>
    <x v="0"/>
    <x v="0"/>
    <x v="0"/>
    <x v="6"/>
    <s v="Liz Lidiana Huaman Rojas"/>
    <m/>
    <x v="0"/>
    <x v="0"/>
    <x v="0"/>
    <x v="9"/>
  </r>
  <r>
    <x v="1928"/>
    <x v="0"/>
    <s v="TGM6210"/>
    <s v="DEVOLUCION DE GARANTIA"/>
    <x v="0"/>
    <x v="0"/>
    <x v="0"/>
    <x v="10"/>
    <s v="Liz Lidiana Huaman Rojas"/>
    <m/>
    <x v="0"/>
    <x v="0"/>
    <x v="0"/>
    <x v="9"/>
  </r>
  <r>
    <x v="1929"/>
    <x v="0"/>
    <s v="TGM6211"/>
    <s v="ENTREGA DE CONTRATO"/>
    <x v="0"/>
    <x v="0"/>
    <x v="0"/>
    <x v="3"/>
    <s v="Liz Lidiana Huaman Rojas"/>
    <m/>
    <x v="0"/>
    <x v="0"/>
    <x v="0"/>
    <x v="9"/>
  </r>
  <r>
    <x v="1930"/>
    <x v="0"/>
    <s v="TGM6212"/>
    <s v="USO DE ESPACIO"/>
    <x v="0"/>
    <x v="0"/>
    <x v="0"/>
    <x v="8"/>
    <s v="Liz Lidiana Huaman Rojas"/>
    <m/>
    <x v="0"/>
    <x v="0"/>
    <x v="0"/>
    <x v="9"/>
  </r>
  <r>
    <x v="1931"/>
    <x v="2"/>
    <s v="TGM6213"/>
    <s v="SOLICITA ESTADO DE CUENTA 200612"/>
    <x v="0"/>
    <x v="0"/>
    <x v="0"/>
    <x v="5"/>
    <s v="Melissa Jhuliana Hipolito Guerrero"/>
    <m/>
    <x v="0"/>
    <x v="0"/>
    <x v="0"/>
    <x v="9"/>
  </r>
  <r>
    <x v="1932"/>
    <x v="0"/>
    <s v="TGM6214"/>
    <s v="COPIA DE CONTRATO"/>
    <x v="0"/>
    <x v="0"/>
    <x v="0"/>
    <x v="3"/>
    <s v="Liz Lidiana Huaman Rojas"/>
    <m/>
    <x v="0"/>
    <x v="0"/>
    <x v="0"/>
    <x v="9"/>
  </r>
  <r>
    <x v="1933"/>
    <x v="0"/>
    <s v="TGM6216"/>
    <s v="REGULARIZACION DE ACTA DE DEFUNCION"/>
    <x v="0"/>
    <x v="0"/>
    <x v="0"/>
    <x v="6"/>
    <s v="Liz Lidiana Huaman Rojas"/>
    <m/>
    <x v="0"/>
    <x v="0"/>
    <x v="0"/>
    <x v="9"/>
  </r>
  <r>
    <x v="1934"/>
    <x v="0"/>
    <s v="TGM6217"/>
    <s v="DEVOLUCION DE GARANTIA DE ACTA DE DEFUNCION"/>
    <x v="0"/>
    <x v="0"/>
    <x v="0"/>
    <x v="10"/>
    <s v="Liz Lidiana Huaman Rojas"/>
    <m/>
    <x v="0"/>
    <x v="0"/>
    <x v="0"/>
    <x v="9"/>
  </r>
  <r>
    <x v="1935"/>
    <x v="0"/>
    <s v="TGM6218"/>
    <s v="ENTREGA DE FLOREROS PVC"/>
    <x v="0"/>
    <x v="2"/>
    <x v="0"/>
    <x v="34"/>
    <s v="Liz Lidiana Huaman Rojas"/>
    <m/>
    <x v="0"/>
    <x v="0"/>
    <x v="0"/>
    <x v="9"/>
  </r>
  <r>
    <x v="1936"/>
    <x v="3"/>
    <s v="TGM6219"/>
    <s v="CERTIFICADO DE USO"/>
    <x v="0"/>
    <x v="0"/>
    <x v="0"/>
    <x v="0"/>
    <s v="Maria Betania Araujo Gomez - Cusco I SAC"/>
    <m/>
    <x v="0"/>
    <x v="0"/>
    <x v="0"/>
    <x v="9"/>
  </r>
  <r>
    <x v="1937"/>
    <x v="0"/>
    <s v="TGM6220"/>
    <s v="CONSULTA REQUISITOS USO DE ESPACIO"/>
    <x v="0"/>
    <x v="2"/>
    <x v="0"/>
    <x v="8"/>
    <s v="Liz Lidiana Huaman Rojas"/>
    <m/>
    <x v="0"/>
    <x v="0"/>
    <x v="0"/>
    <x v="9"/>
  </r>
  <r>
    <x v="1938"/>
    <x v="2"/>
    <s v="TGM6221"/>
    <s v="SOLICITA DEVOLUCION DE GARANTIA 200747"/>
    <x v="0"/>
    <x v="0"/>
    <x v="0"/>
    <x v="10"/>
    <s v="Melissa Jhuliana Hipolito Guerrero"/>
    <m/>
    <x v="0"/>
    <x v="0"/>
    <x v="0"/>
    <x v="9"/>
  </r>
  <r>
    <x v="1939"/>
    <x v="5"/>
    <s v="TGM6222"/>
    <s v="DEVOLUCION Y ANULACION DE CONTRATO"/>
    <x v="0"/>
    <x v="0"/>
    <x v="2"/>
    <x v="6"/>
    <s v="Marilyn Lisbet Alarcón Alarcón"/>
    <m/>
    <x v="0"/>
    <x v="0"/>
    <x v="0"/>
    <x v="9"/>
  </r>
  <r>
    <x v="1940"/>
    <x v="0"/>
    <s v="TGM6223"/>
    <s v="CONSULTA CAMBIO DE TITULARIDAD"/>
    <x v="0"/>
    <x v="2"/>
    <x v="0"/>
    <x v="31"/>
    <s v="Liz Lidiana Huaman Rojas"/>
    <m/>
    <x v="0"/>
    <x v="0"/>
    <x v="0"/>
    <x v="9"/>
  </r>
  <r>
    <x v="1941"/>
    <x v="0"/>
    <s v="TGM6224"/>
    <s v="FLOREROS PVC"/>
    <x v="0"/>
    <x v="2"/>
    <x v="0"/>
    <x v="34"/>
    <s v="Liz Lidiana Huaman Rojas"/>
    <m/>
    <x v="0"/>
    <x v="0"/>
    <x v="0"/>
    <x v="9"/>
  </r>
  <r>
    <x v="1942"/>
    <x v="0"/>
    <s v="TGM6225"/>
    <s v="FLORES PLAN A"/>
    <x v="0"/>
    <x v="0"/>
    <x v="4"/>
    <x v="21"/>
    <s v="Oscar San Martin Castillo"/>
    <m/>
    <x v="0"/>
    <x v="0"/>
    <x v="0"/>
    <x v="9"/>
  </r>
  <r>
    <x v="1943"/>
    <x v="0"/>
    <s v="TGM6226"/>
    <s v="NOMBRE INCORRECTO EN LAPIDA"/>
    <x v="0"/>
    <x v="1"/>
    <x v="4"/>
    <x v="18"/>
    <s v="Oscar San Martin Castillo"/>
    <m/>
    <x v="0"/>
    <x v="0"/>
    <x v="0"/>
    <x v="9"/>
  </r>
  <r>
    <x v="1944"/>
    <x v="0"/>
    <s v="TGM6227"/>
    <s v="FLOREROS PVC"/>
    <x v="0"/>
    <x v="2"/>
    <x v="0"/>
    <x v="34"/>
    <s v="Liz Lidiana Huaman Rojas"/>
    <m/>
    <x v="0"/>
    <x v="0"/>
    <x v="0"/>
    <x v="9"/>
  </r>
  <r>
    <x v="1945"/>
    <x v="0"/>
    <s v="TGM6228"/>
    <s v="FLOREROS PVC"/>
    <x v="0"/>
    <x v="2"/>
    <x v="0"/>
    <x v="34"/>
    <s v="Liz Lidiana Huaman Rojas"/>
    <m/>
    <x v="0"/>
    <x v="0"/>
    <x v="0"/>
    <x v="9"/>
  </r>
  <r>
    <x v="1946"/>
    <x v="0"/>
    <s v="TGM6229"/>
    <s v="ESTADO DE CUENTA"/>
    <x v="0"/>
    <x v="0"/>
    <x v="0"/>
    <x v="5"/>
    <s v="Lizmary Carolina Piñero Fermin"/>
    <m/>
    <x v="0"/>
    <x v="0"/>
    <x v="0"/>
    <x v="9"/>
  </r>
  <r>
    <x v="1947"/>
    <x v="4"/>
    <s v="TGM6230"/>
    <s v="CERTIFICADO DE USO"/>
    <x v="0"/>
    <x v="0"/>
    <x v="0"/>
    <x v="0"/>
    <s v="Maria Betania Araujo Gomez - Cusco II SAC"/>
    <m/>
    <x v="0"/>
    <x v="0"/>
    <x v="0"/>
    <x v="9"/>
  </r>
  <r>
    <x v="1948"/>
    <x v="3"/>
    <s v="TGM6231"/>
    <s v="CAMBIO DE TITULARIDAD SIN DEUDA"/>
    <x v="0"/>
    <x v="0"/>
    <x v="0"/>
    <x v="31"/>
    <s v="Maria Betania Araujo Gomez - Cusco I SAC"/>
    <m/>
    <x v="0"/>
    <x v="0"/>
    <x v="0"/>
    <x v="9"/>
  </r>
  <r>
    <x v="1949"/>
    <x v="3"/>
    <s v="TGM6232"/>
    <s v="ENTREGA DE ACTA DE DEFUNCION"/>
    <x v="0"/>
    <x v="0"/>
    <x v="0"/>
    <x v="3"/>
    <s v="Maria Betania Araujo Gomez - Cusco I SAC"/>
    <m/>
    <x v="0"/>
    <x v="0"/>
    <x v="0"/>
    <x v="9"/>
  </r>
  <r>
    <x v="1950"/>
    <x v="0"/>
    <s v="TGM6233"/>
    <s v="FLORERO PVC"/>
    <x v="0"/>
    <x v="2"/>
    <x v="0"/>
    <x v="34"/>
    <s v="Liz Lidiana Huaman Rojas"/>
    <m/>
    <x v="0"/>
    <x v="0"/>
    <x v="0"/>
    <x v="9"/>
  </r>
  <r>
    <x v="1951"/>
    <x v="0"/>
    <s v="TGM6234"/>
    <s v="FLOREROS PVC"/>
    <x v="0"/>
    <x v="2"/>
    <x v="0"/>
    <x v="34"/>
    <s v="Liz Lidiana Huaman Rojas"/>
    <m/>
    <x v="0"/>
    <x v="0"/>
    <x v="0"/>
    <x v="9"/>
  </r>
  <r>
    <x v="1952"/>
    <x v="0"/>
    <s v="TGM6235"/>
    <s v="FLOREROS PVC"/>
    <x v="0"/>
    <x v="2"/>
    <x v="0"/>
    <x v="34"/>
    <s v="Liz Lidiana Huaman Rojas"/>
    <m/>
    <x v="0"/>
    <x v="0"/>
    <x v="0"/>
    <x v="9"/>
  </r>
  <r>
    <x v="1953"/>
    <x v="0"/>
    <s v="TGM6236"/>
    <s v="ESTADO DE CUENTA"/>
    <x v="0"/>
    <x v="0"/>
    <x v="2"/>
    <x v="5"/>
    <s v="Lizmary Carolina Piñero Fermin"/>
    <m/>
    <x v="0"/>
    <x v="0"/>
    <x v="0"/>
    <x v="9"/>
  </r>
  <r>
    <x v="1954"/>
    <x v="2"/>
    <s v="TGM6237"/>
    <s v="CERTIFICADO DE USO 200827"/>
    <x v="0"/>
    <x v="0"/>
    <x v="0"/>
    <x v="0"/>
    <s v="Melissa Jhuliana Hipolito Guerrero"/>
    <m/>
    <x v="0"/>
    <x v="0"/>
    <x v="0"/>
    <x v="9"/>
  </r>
  <r>
    <x v="1955"/>
    <x v="0"/>
    <s v="TGM6238"/>
    <s v="FLOREROS PVC"/>
    <x v="0"/>
    <x v="2"/>
    <x v="0"/>
    <x v="34"/>
    <s v="Liz Lidiana Huaman Rojas"/>
    <m/>
    <x v="0"/>
    <x v="0"/>
    <x v="0"/>
    <x v="9"/>
  </r>
  <r>
    <x v="1956"/>
    <x v="0"/>
    <s v="TGM6239"/>
    <s v="ESTADO DE CUENTA"/>
    <x v="0"/>
    <x v="0"/>
    <x v="0"/>
    <x v="5"/>
    <s v="Lizmary Carolina Piñero Fermin"/>
    <m/>
    <x v="0"/>
    <x v="0"/>
    <x v="0"/>
    <x v="9"/>
  </r>
  <r>
    <x v="1957"/>
    <x v="0"/>
    <s v="TGM6240"/>
    <s v="FLOREROS PVC"/>
    <x v="0"/>
    <x v="2"/>
    <x v="0"/>
    <x v="34"/>
    <s v="Liz Lidiana Huaman Rojas"/>
    <m/>
    <x v="0"/>
    <x v="0"/>
    <x v="0"/>
    <x v="9"/>
  </r>
  <r>
    <x v="1958"/>
    <x v="0"/>
    <s v="TGM6241"/>
    <s v="CAMBIO DE FECHA DE PAGO"/>
    <x v="0"/>
    <x v="0"/>
    <x v="4"/>
    <x v="10"/>
    <s v="Tymiller Jhalber Llacza Rosales"/>
    <m/>
    <x v="0"/>
    <x v="0"/>
    <x v="0"/>
    <x v="9"/>
  </r>
  <r>
    <x v="1959"/>
    <x v="0"/>
    <s v="TGM6242"/>
    <s v="ESTADO DE CUENTA"/>
    <x v="0"/>
    <x v="2"/>
    <x v="0"/>
    <x v="5"/>
    <s v="Liz Lidiana Huaman Rojas"/>
    <m/>
    <x v="0"/>
    <x v="0"/>
    <x v="0"/>
    <x v="9"/>
  </r>
  <r>
    <x v="1960"/>
    <x v="0"/>
    <s v="TGM6243"/>
    <s v="CONFECCION DE LAPIDA NICHO"/>
    <x v="0"/>
    <x v="0"/>
    <x v="2"/>
    <x v="15"/>
    <s v="Oscar San Martin Castillo"/>
    <m/>
    <x v="0"/>
    <x v="0"/>
    <x v="0"/>
    <x v="9"/>
  </r>
  <r>
    <x v="1961"/>
    <x v="0"/>
    <s v="TGM6244"/>
    <s v="ESTADO DE CUENTA"/>
    <x v="0"/>
    <x v="0"/>
    <x v="0"/>
    <x v="5"/>
    <s v="Lizmary Carolina Piñero Fermin"/>
    <m/>
    <x v="0"/>
    <x v="0"/>
    <x v="0"/>
    <x v="9"/>
  </r>
  <r>
    <x v="1962"/>
    <x v="0"/>
    <s v="TGM6245"/>
    <s v="FLORES PLAN B"/>
    <x v="0"/>
    <x v="0"/>
    <x v="0"/>
    <x v="22"/>
    <s v="Lizmary Carolina Piñero Fermin"/>
    <m/>
    <x v="0"/>
    <x v="0"/>
    <x v="0"/>
    <x v="9"/>
  </r>
  <r>
    <x v="1963"/>
    <x v="0"/>
    <s v="TGM6246"/>
    <s v="ESTADO DE CUENTA"/>
    <x v="0"/>
    <x v="0"/>
    <x v="0"/>
    <x v="5"/>
    <s v="Lizmary Carolina Piñero Fermin"/>
    <m/>
    <x v="0"/>
    <x v="0"/>
    <x v="0"/>
    <x v="9"/>
  </r>
  <r>
    <x v="1964"/>
    <x v="0"/>
    <s v="TGM6247"/>
    <s v="EXONERACI&amp;OACUTE;N DE MORA"/>
    <x v="0"/>
    <x v="0"/>
    <x v="0"/>
    <x v="5"/>
    <s v="Lizmary Carolina Piñero Fermin"/>
    <m/>
    <x v="0"/>
    <x v="0"/>
    <x v="0"/>
    <x v="9"/>
  </r>
  <r>
    <x v="1965"/>
    <x v="0"/>
    <s v="TGM6248"/>
    <s v="SOLICITUD DE CRONOGRAMA DE PAGO INICIAL"/>
    <x v="0"/>
    <x v="0"/>
    <x v="0"/>
    <x v="5"/>
    <s v="Lizmary Carolina Piñero Fermin"/>
    <m/>
    <x v="0"/>
    <x v="0"/>
    <x v="0"/>
    <x v="9"/>
  </r>
  <r>
    <x v="1966"/>
    <x v="1"/>
    <s v="TGM6249"/>
    <s v="REGULARIZACION DE DOCUMENTOS"/>
    <x v="0"/>
    <x v="0"/>
    <x v="0"/>
    <x v="6"/>
    <s v="Liz Lidiana Huaman Rojas SAC CF"/>
    <m/>
    <x v="0"/>
    <x v="0"/>
    <x v="0"/>
    <x v="9"/>
  </r>
  <r>
    <x v="1967"/>
    <x v="0"/>
    <s v="TGM6250"/>
    <s v="REQUISITOS PARA CAMBIO DE TITULARIDAD POR FALLECIMIENTO"/>
    <x v="0"/>
    <x v="2"/>
    <x v="0"/>
    <x v="16"/>
    <s v="Lizmary Carolina Piñero Fermin"/>
    <m/>
    <x v="0"/>
    <x v="0"/>
    <x v="0"/>
    <x v="9"/>
  </r>
  <r>
    <x v="1968"/>
    <x v="3"/>
    <s v="TGM6251"/>
    <s v="TRASLADO"/>
    <x v="0"/>
    <x v="2"/>
    <x v="0"/>
    <x v="7"/>
    <s v="Maria Betania Araujo Gomez - Cusco I SAC"/>
    <m/>
    <x v="0"/>
    <x v="0"/>
    <x v="0"/>
    <x v="9"/>
  </r>
  <r>
    <x v="1969"/>
    <x v="0"/>
    <s v="TGM6252"/>
    <s v="DEVOLUCI&amp;OACUTE;N DE LAPIDA ANTERIOR"/>
    <x v="0"/>
    <x v="0"/>
    <x v="2"/>
    <x v="17"/>
    <s v="Liz Lidiana Huaman Rojas"/>
    <m/>
    <x v="0"/>
    <x v="0"/>
    <x v="0"/>
    <x v="9"/>
  </r>
  <r>
    <x v="1970"/>
    <x v="0"/>
    <s v="TGM6253"/>
    <s v="CONFECCION LAPIDA NUEVA"/>
    <x v="0"/>
    <x v="0"/>
    <x v="4"/>
    <x v="9"/>
    <s v="Oscar San Martin Castillo"/>
    <m/>
    <x v="0"/>
    <x v="0"/>
    <x v="0"/>
    <x v="9"/>
  </r>
  <r>
    <x v="1971"/>
    <x v="0"/>
    <s v="TGM6254"/>
    <s v="FLOREROS PVC"/>
    <x v="0"/>
    <x v="2"/>
    <x v="0"/>
    <x v="34"/>
    <s v="Liz Lidiana Huaman Rojas"/>
    <m/>
    <x v="0"/>
    <x v="0"/>
    <x v="0"/>
    <x v="9"/>
  </r>
  <r>
    <x v="1972"/>
    <x v="0"/>
    <s v="TGM6255"/>
    <s v="FLOREROS PVC"/>
    <x v="0"/>
    <x v="2"/>
    <x v="0"/>
    <x v="34"/>
    <s v="Liz Lidiana Huaman Rojas"/>
    <m/>
    <x v="0"/>
    <x v="0"/>
    <x v="0"/>
    <x v="9"/>
  </r>
  <r>
    <x v="1973"/>
    <x v="0"/>
    <s v="TGM6256"/>
    <s v="FLOREROS PVC"/>
    <x v="0"/>
    <x v="2"/>
    <x v="0"/>
    <x v="34"/>
    <s v="Liz Lidiana Huaman Rojas"/>
    <m/>
    <x v="0"/>
    <x v="0"/>
    <x v="0"/>
    <x v="9"/>
  </r>
  <r>
    <x v="1974"/>
    <x v="0"/>
    <s v="TGM6257"/>
    <s v="UBICACION DE SEPULTURA"/>
    <x v="0"/>
    <x v="0"/>
    <x v="0"/>
    <x v="0"/>
    <s v="Liz Lidiana Huaman Rojas"/>
    <m/>
    <x v="0"/>
    <x v="0"/>
    <x v="0"/>
    <x v="9"/>
  </r>
  <r>
    <x v="1975"/>
    <x v="0"/>
    <s v="TGM6258"/>
    <s v="CONSULTA FOMA"/>
    <x v="0"/>
    <x v="0"/>
    <x v="0"/>
    <x v="5"/>
    <s v="Liz Lidiana Huaman Rojas"/>
    <m/>
    <x v="0"/>
    <x v="0"/>
    <x v="0"/>
    <x v="9"/>
  </r>
  <r>
    <x v="1976"/>
    <x v="0"/>
    <s v="TGM6259"/>
    <s v="FLOREROS PVC"/>
    <x v="0"/>
    <x v="2"/>
    <x v="0"/>
    <x v="34"/>
    <s v="Liz Lidiana Huaman Rojas"/>
    <m/>
    <x v="0"/>
    <x v="0"/>
    <x v="0"/>
    <x v="9"/>
  </r>
  <r>
    <x v="1977"/>
    <x v="0"/>
    <s v="TGM6260"/>
    <s v="REGULARIZACION DE ACTA DE DEFUNCION"/>
    <x v="0"/>
    <x v="0"/>
    <x v="2"/>
    <x v="6"/>
    <s v="Liz Lidiana Huaman Rojas"/>
    <m/>
    <x v="0"/>
    <x v="0"/>
    <x v="0"/>
    <x v="9"/>
  </r>
  <r>
    <x v="1978"/>
    <x v="0"/>
    <s v="TGM6261"/>
    <s v="DEVOLUCION DE GARANTIA"/>
    <x v="0"/>
    <x v="0"/>
    <x v="2"/>
    <x v="10"/>
    <s v="Liz Lidiana Huaman Rojas"/>
    <m/>
    <x v="0"/>
    <x v="0"/>
    <x v="0"/>
    <x v="9"/>
  </r>
  <r>
    <x v="1979"/>
    <x v="0"/>
    <s v="TGM6262"/>
    <s v="ENTREGA DE CONTRATO"/>
    <x v="0"/>
    <x v="0"/>
    <x v="2"/>
    <x v="3"/>
    <s v="Liz Lidiana Huaman Rojas"/>
    <m/>
    <x v="0"/>
    <x v="0"/>
    <x v="0"/>
    <x v="9"/>
  </r>
  <r>
    <x v="1980"/>
    <x v="0"/>
    <s v="TGM6263"/>
    <s v="PERDIDA DE FLORES"/>
    <x v="0"/>
    <x v="1"/>
    <x v="4"/>
    <x v="17"/>
    <s v="Oscar San Martin Castillo"/>
    <m/>
    <x v="0"/>
    <x v="0"/>
    <x v="0"/>
    <x v="9"/>
  </r>
  <r>
    <x v="1981"/>
    <x v="0"/>
    <s v="TGM6264"/>
    <s v="DATOS DE LAPIDA ERRADA"/>
    <x v="0"/>
    <x v="1"/>
    <x v="4"/>
    <x v="18"/>
    <s v="Oscar San Martin Castillo"/>
    <m/>
    <x v="1"/>
    <x v="0"/>
    <x v="0"/>
    <x v="9"/>
  </r>
  <r>
    <x v="1982"/>
    <x v="0"/>
    <s v="TGM6265"/>
    <s v="RECLAMO DE CAMBIO DE CRONOGRAMA"/>
    <x v="0"/>
    <x v="1"/>
    <x v="2"/>
    <x v="5"/>
    <s v="Lizmary Carolina Piñero Fermin"/>
    <m/>
    <x v="0"/>
    <x v="0"/>
    <x v="0"/>
    <x v="9"/>
  </r>
  <r>
    <x v="1983"/>
    <x v="0"/>
    <s v="TGM6266"/>
    <s v="REPOSICION DE FLOREROS PVC"/>
    <x v="0"/>
    <x v="0"/>
    <x v="0"/>
    <x v="4"/>
    <s v="Mariella Valentina Guadalupe Fierro"/>
    <m/>
    <x v="0"/>
    <x v="0"/>
    <x v="0"/>
    <x v="9"/>
  </r>
  <r>
    <x v="1984"/>
    <x v="0"/>
    <s v="TGM6267"/>
    <s v="PLACA RAYADA"/>
    <x v="0"/>
    <x v="1"/>
    <x v="2"/>
    <x v="20"/>
    <s v="Oscar San Martin Castillo"/>
    <m/>
    <x v="0"/>
    <x v="0"/>
    <x v="0"/>
    <x v="9"/>
  </r>
  <r>
    <x v="1985"/>
    <x v="0"/>
    <s v="TGM6268"/>
    <s v="REPOSICION DE FLOREROS PVC"/>
    <x v="0"/>
    <x v="0"/>
    <x v="0"/>
    <x v="4"/>
    <s v="Mariella Valentina Guadalupe Fierro"/>
    <m/>
    <x v="0"/>
    <x v="0"/>
    <x v="0"/>
    <x v="9"/>
  </r>
  <r>
    <x v="1986"/>
    <x v="0"/>
    <s v="TGM6269"/>
    <s v="REPOSICION DE FLOREROS PVC"/>
    <x v="0"/>
    <x v="0"/>
    <x v="0"/>
    <x v="4"/>
    <s v="Mariella Valentina Guadalupe Fierro"/>
    <m/>
    <x v="0"/>
    <x v="0"/>
    <x v="0"/>
    <x v="9"/>
  </r>
  <r>
    <x v="1987"/>
    <x v="0"/>
    <s v="TGM6270"/>
    <s v="REPOSICION DE FLOREROS PVC"/>
    <x v="0"/>
    <x v="0"/>
    <x v="0"/>
    <x v="4"/>
    <s v="Mariella Valentina Guadalupe Fierro"/>
    <m/>
    <x v="0"/>
    <x v="0"/>
    <x v="0"/>
    <x v="9"/>
  </r>
  <r>
    <x v="1988"/>
    <x v="2"/>
    <s v="TGM6271"/>
    <s v="SOLICITA CERTIFICADO DE USO 200873"/>
    <x v="0"/>
    <x v="0"/>
    <x v="0"/>
    <x v="0"/>
    <s v="Melissa Jhuliana Hipolito Guerrero"/>
    <m/>
    <x v="0"/>
    <x v="0"/>
    <x v="0"/>
    <x v="9"/>
  </r>
  <r>
    <x v="1989"/>
    <x v="2"/>
    <s v="TGM6272"/>
    <s v="SOLICITA CERTIFICADO DE USO 200967"/>
    <x v="0"/>
    <x v="0"/>
    <x v="2"/>
    <x v="0"/>
    <s v="Melissa Jhuliana Hipolito Guerrero"/>
    <m/>
    <x v="0"/>
    <x v="0"/>
    <x v="0"/>
    <x v="9"/>
  </r>
  <r>
    <x v="1990"/>
    <x v="0"/>
    <s v="TGM6273"/>
    <s v="CORRECCION DE LAPIDA"/>
    <x v="0"/>
    <x v="1"/>
    <x v="4"/>
    <x v="18"/>
    <s v="Oscar San Martin Castillo"/>
    <m/>
    <x v="0"/>
    <x v="0"/>
    <x v="0"/>
    <x v="9"/>
  </r>
  <r>
    <x v="1991"/>
    <x v="0"/>
    <s v="TGM6274"/>
    <s v="CORRECCION DE LAPIDA"/>
    <x v="0"/>
    <x v="2"/>
    <x v="2"/>
    <x v="18"/>
    <s v="Oscar San Martin Castillo"/>
    <m/>
    <x v="0"/>
    <x v="0"/>
    <x v="0"/>
    <x v="9"/>
  </r>
  <r>
    <x v="1992"/>
    <x v="0"/>
    <s v="TGM6275"/>
    <s v="REPOSICION DE FLOREROS PVC"/>
    <x v="0"/>
    <x v="0"/>
    <x v="0"/>
    <x v="4"/>
    <s v="Mariella Valentina Guadalupe Fierro"/>
    <m/>
    <x v="0"/>
    <x v="0"/>
    <x v="0"/>
    <x v="9"/>
  </r>
  <r>
    <x v="1993"/>
    <x v="5"/>
    <s v="TGM6276"/>
    <s v="MODIFICACION DE CONTRATO"/>
    <x v="0"/>
    <x v="0"/>
    <x v="2"/>
    <x v="6"/>
    <s v="Marilyn Lisbet Alarcón Alarcón"/>
    <m/>
    <x v="0"/>
    <x v="0"/>
    <x v="0"/>
    <x v="9"/>
  </r>
  <r>
    <x v="1994"/>
    <x v="0"/>
    <s v="TGM6277"/>
    <s v="CONSULTA DE CAMBIO DE TITULARIDAD"/>
    <x v="0"/>
    <x v="2"/>
    <x v="0"/>
    <x v="31"/>
    <s v="Liz Lidiana Huaman Rojas"/>
    <m/>
    <x v="0"/>
    <x v="0"/>
    <x v="0"/>
    <x v="9"/>
  </r>
  <r>
    <x v="1995"/>
    <x v="0"/>
    <s v="TGM6278"/>
    <s v="REGULARIZACION DE ACTA DE DEFUNCION"/>
    <x v="0"/>
    <x v="2"/>
    <x v="0"/>
    <x v="6"/>
    <s v="Liz Lidiana Huaman Rojas"/>
    <m/>
    <x v="0"/>
    <x v="0"/>
    <x v="0"/>
    <x v="9"/>
  </r>
  <r>
    <x v="1996"/>
    <x v="0"/>
    <s v="TGM6279"/>
    <s v="ENTREGA DE CONTRATO"/>
    <x v="0"/>
    <x v="0"/>
    <x v="0"/>
    <x v="3"/>
    <s v="Liz Lidiana Huaman Rojas"/>
    <m/>
    <x v="0"/>
    <x v="0"/>
    <x v="0"/>
    <x v="9"/>
  </r>
  <r>
    <x v="1997"/>
    <x v="0"/>
    <s v="TGM6280"/>
    <s v="INFORMACI&amp;OACUTE;N DE CUOTAS VENCIDAS"/>
    <x v="0"/>
    <x v="2"/>
    <x v="0"/>
    <x v="5"/>
    <s v="Lizmary Carolina Piñero Fermin"/>
    <m/>
    <x v="0"/>
    <x v="0"/>
    <x v="0"/>
    <x v="9"/>
  </r>
  <r>
    <x v="1998"/>
    <x v="0"/>
    <s v="TGM6281"/>
    <s v="REQUISITOS PARA CAMBIO DE TITULARIDAD"/>
    <x v="0"/>
    <x v="2"/>
    <x v="0"/>
    <x v="31"/>
    <s v="Lizmary Carolina Piñero Fermin"/>
    <m/>
    <x v="0"/>
    <x v="0"/>
    <x v="0"/>
    <x v="9"/>
  </r>
  <r>
    <x v="1999"/>
    <x v="0"/>
    <s v="TGM6282"/>
    <s v="USO DE ESPACIO"/>
    <x v="0"/>
    <x v="0"/>
    <x v="0"/>
    <x v="8"/>
    <s v="Liz Lidiana Huaman Rojas"/>
    <m/>
    <x v="0"/>
    <x v="0"/>
    <x v="0"/>
    <x v="9"/>
  </r>
  <r>
    <x v="2000"/>
    <x v="0"/>
    <s v="TGM6283"/>
    <s v="USO DE ESPACIO"/>
    <x v="0"/>
    <x v="0"/>
    <x v="0"/>
    <x v="8"/>
    <s v="Liz Lidiana Huaman Rojas"/>
    <m/>
    <x v="0"/>
    <x v="0"/>
    <x v="0"/>
    <x v="9"/>
  </r>
  <r>
    <x v="2001"/>
    <x v="0"/>
    <s v="TGM6284"/>
    <s v="COLOCACION DE LAPIDA"/>
    <x v="0"/>
    <x v="2"/>
    <x v="0"/>
    <x v="13"/>
    <s v="Liz Lidiana Huaman Rojas"/>
    <m/>
    <x v="0"/>
    <x v="0"/>
    <x v="0"/>
    <x v="9"/>
  </r>
  <r>
    <x v="2002"/>
    <x v="0"/>
    <s v="TGM6285"/>
    <s v="CONSULTA USO SEPULTURA"/>
    <x v="0"/>
    <x v="2"/>
    <x v="0"/>
    <x v="8"/>
    <s v="Liz Lidiana Huaman Rojas"/>
    <m/>
    <x v="0"/>
    <x v="0"/>
    <x v="0"/>
    <x v="9"/>
  </r>
  <r>
    <x v="2003"/>
    <x v="0"/>
    <s v="TGM6286"/>
    <s v="FLOREROS PVC"/>
    <x v="0"/>
    <x v="1"/>
    <x v="0"/>
    <x v="34"/>
    <s v="Liz Lidiana Huaman Rojas"/>
    <m/>
    <x v="0"/>
    <x v="0"/>
    <x v="0"/>
    <x v="9"/>
  </r>
  <r>
    <x v="2004"/>
    <x v="2"/>
    <s v="TGM6287"/>
    <s v="SOLICITA DEVOLUCION DE GARANTIA 200617"/>
    <x v="0"/>
    <x v="0"/>
    <x v="0"/>
    <x v="10"/>
    <s v="Melissa Jhuliana Hipolito Guerrero"/>
    <m/>
    <x v="0"/>
    <x v="0"/>
    <x v="0"/>
    <x v="9"/>
  </r>
  <r>
    <x v="2005"/>
    <x v="3"/>
    <s v="TGM6288"/>
    <s v="CERTIFICADO DE USO"/>
    <x v="0"/>
    <x v="0"/>
    <x v="0"/>
    <x v="0"/>
    <s v="Maria Betania Araujo Gomez - Cusco I SAC"/>
    <m/>
    <x v="0"/>
    <x v="0"/>
    <x v="0"/>
    <x v="9"/>
  </r>
  <r>
    <x v="2006"/>
    <x v="4"/>
    <s v="TGM6289"/>
    <s v="ENTREGA DE CERTIFICADO"/>
    <x v="0"/>
    <x v="0"/>
    <x v="0"/>
    <x v="0"/>
    <s v="Maria Betania Araujo Gomez - Cusco II SAC"/>
    <m/>
    <x v="0"/>
    <x v="0"/>
    <x v="0"/>
    <x v="9"/>
  </r>
  <r>
    <x v="2007"/>
    <x v="0"/>
    <s v="TGM6290"/>
    <s v="USO DE ESPACIO"/>
    <x v="0"/>
    <x v="0"/>
    <x v="0"/>
    <x v="8"/>
    <s v="Liz Lidiana Huaman Rojas"/>
    <m/>
    <x v="0"/>
    <x v="0"/>
    <x v="0"/>
    <x v="9"/>
  </r>
  <r>
    <x v="2008"/>
    <x v="0"/>
    <s v="TGM6291"/>
    <s v="USO DE ESPACIO"/>
    <x v="0"/>
    <x v="0"/>
    <x v="0"/>
    <x v="8"/>
    <s v="Liz Lidiana Huaman Rojas"/>
    <m/>
    <x v="0"/>
    <x v="0"/>
    <x v="0"/>
    <x v="9"/>
  </r>
  <r>
    <x v="2009"/>
    <x v="0"/>
    <s v="TGM6292"/>
    <s v="ESTADO DE CUENTA"/>
    <x v="0"/>
    <x v="2"/>
    <x v="0"/>
    <x v="5"/>
    <s v="Liz Lidiana Huaman Rojas"/>
    <m/>
    <x v="0"/>
    <x v="0"/>
    <x v="0"/>
    <x v="9"/>
  </r>
  <r>
    <x v="2010"/>
    <x v="0"/>
    <s v="TGM6293"/>
    <s v="MODIFICACION DE DATOS LAPIDA"/>
    <x v="0"/>
    <x v="0"/>
    <x v="4"/>
    <x v="13"/>
    <s v="Oscar San Martin Castillo"/>
    <m/>
    <x v="0"/>
    <x v="0"/>
    <x v="0"/>
    <x v="9"/>
  </r>
  <r>
    <x v="2011"/>
    <x v="0"/>
    <s v="TGM6294"/>
    <s v="REPINTADO DE LAPIDA"/>
    <x v="0"/>
    <x v="1"/>
    <x v="2"/>
    <x v="11"/>
    <s v="Liz Lidiana Huaman Rojas"/>
    <m/>
    <x v="0"/>
    <x v="0"/>
    <x v="0"/>
    <x v="9"/>
  </r>
  <r>
    <x v="2012"/>
    <x v="0"/>
    <s v="TGM6295"/>
    <s v="REPOSICION DE FLOREROS PVC"/>
    <x v="0"/>
    <x v="0"/>
    <x v="0"/>
    <x v="4"/>
    <s v="Mariella Valentina Guadalupe Fierro"/>
    <m/>
    <x v="0"/>
    <x v="0"/>
    <x v="0"/>
    <x v="9"/>
  </r>
  <r>
    <x v="2013"/>
    <x v="0"/>
    <s v="TGM6296"/>
    <s v="REPOSICION DE FLOREROS PVC"/>
    <x v="0"/>
    <x v="0"/>
    <x v="0"/>
    <x v="4"/>
    <s v="Mariella Valentina Guadalupe Fierro"/>
    <m/>
    <x v="0"/>
    <x v="0"/>
    <x v="0"/>
    <x v="9"/>
  </r>
  <r>
    <x v="2014"/>
    <x v="0"/>
    <s v="TGM6297"/>
    <s v="REPOSICION DE FLOREROS PVC"/>
    <x v="0"/>
    <x v="0"/>
    <x v="0"/>
    <x v="4"/>
    <s v="Mariella Valentina Guadalupe Fierro"/>
    <m/>
    <x v="0"/>
    <x v="0"/>
    <x v="0"/>
    <x v="9"/>
  </r>
  <r>
    <x v="2015"/>
    <x v="0"/>
    <s v="TGM6298"/>
    <s v="REPOSICION DE FLOREROS PVC"/>
    <x v="0"/>
    <x v="0"/>
    <x v="0"/>
    <x v="4"/>
    <s v="Mariella Valentina Guadalupe Fierro"/>
    <m/>
    <x v="0"/>
    <x v="0"/>
    <x v="0"/>
    <x v="9"/>
  </r>
  <r>
    <x v="2016"/>
    <x v="0"/>
    <s v="TGM6299"/>
    <s v="REPOSICION DE FLOREROS PVC"/>
    <x v="0"/>
    <x v="0"/>
    <x v="0"/>
    <x v="4"/>
    <s v="Mariella Valentina Guadalupe Fierro"/>
    <m/>
    <x v="0"/>
    <x v="0"/>
    <x v="0"/>
    <x v="9"/>
  </r>
  <r>
    <x v="2017"/>
    <x v="0"/>
    <s v="TGM6300"/>
    <s v="REPOSICION DE FLOREROS PVC"/>
    <x v="0"/>
    <x v="0"/>
    <x v="0"/>
    <x v="4"/>
    <s v="Mariella Valentina Guadalupe Fierro"/>
    <m/>
    <x v="0"/>
    <x v="0"/>
    <x v="0"/>
    <x v="9"/>
  </r>
  <r>
    <x v="2018"/>
    <x v="0"/>
    <s v="TGM6301"/>
    <s v="REPOSICION DE FLOREROS PVC"/>
    <x v="0"/>
    <x v="0"/>
    <x v="0"/>
    <x v="4"/>
    <s v="Mariella Valentina Guadalupe Fierro"/>
    <m/>
    <x v="0"/>
    <x v="0"/>
    <x v="0"/>
    <x v="9"/>
  </r>
  <r>
    <x v="2019"/>
    <x v="0"/>
    <s v="TGM6302"/>
    <s v="REGULARIZACION DE ACTA DE DEFUNCION"/>
    <x v="0"/>
    <x v="0"/>
    <x v="0"/>
    <x v="6"/>
    <s v="Liz Lidiana Huaman Rojas"/>
    <m/>
    <x v="0"/>
    <x v="0"/>
    <x v="0"/>
    <x v="9"/>
  </r>
  <r>
    <x v="2020"/>
    <x v="0"/>
    <s v="TGM6303"/>
    <s v="ENTREGA DE CONTRATO"/>
    <x v="0"/>
    <x v="0"/>
    <x v="0"/>
    <x v="3"/>
    <s v="Liz Lidiana Huaman Rojas"/>
    <m/>
    <x v="0"/>
    <x v="0"/>
    <x v="0"/>
    <x v="9"/>
  </r>
  <r>
    <x v="2021"/>
    <x v="0"/>
    <s v="TGM6304"/>
    <s v="USO DE ESPACIO"/>
    <x v="0"/>
    <x v="0"/>
    <x v="0"/>
    <x v="8"/>
    <s v="Liz Lidiana Huaman Rojas"/>
    <m/>
    <x v="0"/>
    <x v="0"/>
    <x v="0"/>
    <x v="9"/>
  </r>
  <r>
    <x v="2022"/>
    <x v="0"/>
    <s v="TGM6305"/>
    <s v="REPINTADO DE LAPIDA"/>
    <x v="0"/>
    <x v="0"/>
    <x v="0"/>
    <x v="11"/>
    <s v="Liz Lidiana Huaman Rojas"/>
    <m/>
    <x v="0"/>
    <x v="0"/>
    <x v="0"/>
    <x v="9"/>
  </r>
  <r>
    <x v="2023"/>
    <x v="0"/>
    <s v="TGM6306"/>
    <s v="CERTIFICADO DE USO"/>
    <x v="0"/>
    <x v="0"/>
    <x v="0"/>
    <x v="0"/>
    <s v="Mariella Valentina Guadalupe Fierro"/>
    <m/>
    <x v="0"/>
    <x v="0"/>
    <x v="0"/>
    <x v="9"/>
  </r>
  <r>
    <x v="2024"/>
    <x v="1"/>
    <s v="TGM6307"/>
    <s v="REGULARIZACION DE ACTA DE DEFUNCION"/>
    <x v="0"/>
    <x v="0"/>
    <x v="2"/>
    <x v="6"/>
    <s v="Liz Lidiana Huaman Rojas SAC CF"/>
    <m/>
    <x v="0"/>
    <x v="0"/>
    <x v="0"/>
    <x v="9"/>
  </r>
  <r>
    <x v="2025"/>
    <x v="0"/>
    <s v="TGM6308"/>
    <s v="NIVELACION DE ESPACIO"/>
    <x v="0"/>
    <x v="1"/>
    <x v="2"/>
    <x v="14"/>
    <s v="Liz Lidiana Huaman Rojas"/>
    <m/>
    <x v="0"/>
    <x v="0"/>
    <x v="0"/>
    <x v="9"/>
  </r>
  <r>
    <x v="2026"/>
    <x v="0"/>
    <s v="TGM6309"/>
    <s v="REGULARIZACION DE ACTA DE DEFUNCION"/>
    <x v="0"/>
    <x v="0"/>
    <x v="2"/>
    <x v="6"/>
    <s v="Liz Lidiana Huaman Rojas"/>
    <m/>
    <x v="0"/>
    <x v="0"/>
    <x v="0"/>
    <x v="9"/>
  </r>
  <r>
    <x v="2027"/>
    <x v="0"/>
    <s v="TGM6310"/>
    <s v="NIVELACION DE ESPACIO"/>
    <x v="0"/>
    <x v="0"/>
    <x v="4"/>
    <x v="14"/>
    <s v="Oscar San Martin Castillo"/>
    <m/>
    <x v="0"/>
    <x v="0"/>
    <x v="0"/>
    <x v="9"/>
  </r>
  <r>
    <x v="2028"/>
    <x v="0"/>
    <s v="TGM6311"/>
    <s v="FLOREROS PVC"/>
    <x v="0"/>
    <x v="2"/>
    <x v="0"/>
    <x v="34"/>
    <s v="Liz Lidiana Huaman Rojas"/>
    <m/>
    <x v="0"/>
    <x v="0"/>
    <x v="0"/>
    <x v="9"/>
  </r>
  <r>
    <x v="2029"/>
    <x v="0"/>
    <s v="TGM6312"/>
    <s v="FLOREROS EN PVC"/>
    <x v="0"/>
    <x v="2"/>
    <x v="0"/>
    <x v="34"/>
    <s v="Liz Lidiana Huaman Rojas"/>
    <m/>
    <x v="0"/>
    <x v="0"/>
    <x v="0"/>
    <x v="9"/>
  </r>
  <r>
    <x v="2030"/>
    <x v="0"/>
    <s v="TGM6313"/>
    <s v="ESTADO DE CUENTA"/>
    <x v="0"/>
    <x v="0"/>
    <x v="0"/>
    <x v="5"/>
    <s v="Lizmary Carolina Piñero Fermin"/>
    <m/>
    <x v="0"/>
    <x v="0"/>
    <x v="0"/>
    <x v="9"/>
  </r>
  <r>
    <x v="2031"/>
    <x v="0"/>
    <s v="TGM6314"/>
    <s v="CERTIFICADO DE USO"/>
    <x v="0"/>
    <x v="0"/>
    <x v="0"/>
    <x v="0"/>
    <s v="Lizmary Carolina Piñero Fermin"/>
    <m/>
    <x v="0"/>
    <x v="0"/>
    <x v="0"/>
    <x v="9"/>
  </r>
  <r>
    <x v="2032"/>
    <x v="0"/>
    <s v="TGM6315"/>
    <s v="INFORMACION PARA CAMBIO DE TITULARIDAD"/>
    <x v="0"/>
    <x v="2"/>
    <x v="0"/>
    <x v="16"/>
    <s v="Lizmary Carolina Piñero Fermin"/>
    <m/>
    <x v="0"/>
    <x v="0"/>
    <x v="0"/>
    <x v="9"/>
  </r>
  <r>
    <x v="2033"/>
    <x v="0"/>
    <s v="TGM6316"/>
    <s v="CONSULTA DE MISA VIRTUAL"/>
    <x v="0"/>
    <x v="2"/>
    <x v="0"/>
    <x v="29"/>
    <s v="Lizmary Carolina Piñero Fermin"/>
    <m/>
    <x v="0"/>
    <x v="0"/>
    <x v="0"/>
    <x v="9"/>
  </r>
  <r>
    <x v="2034"/>
    <x v="0"/>
    <s v="TGM6317"/>
    <s v="SOLICITUD DE CUENTA BCP"/>
    <x v="0"/>
    <x v="0"/>
    <x v="0"/>
    <x v="5"/>
    <s v="Lizmary Carolina Piñero Fermin"/>
    <m/>
    <x v="0"/>
    <x v="0"/>
    <x v="0"/>
    <x v="9"/>
  </r>
  <r>
    <x v="2035"/>
    <x v="0"/>
    <s v="TGM6318"/>
    <s v="ESTADO DE CUENTA"/>
    <x v="0"/>
    <x v="0"/>
    <x v="0"/>
    <x v="5"/>
    <s v="Lizmary Carolina Piñero Fermin"/>
    <m/>
    <x v="0"/>
    <x v="0"/>
    <x v="0"/>
    <x v="9"/>
  </r>
  <r>
    <x v="2036"/>
    <x v="0"/>
    <s v="TGM6319"/>
    <s v="CERTIFICADO DE USO"/>
    <x v="0"/>
    <x v="0"/>
    <x v="0"/>
    <x v="0"/>
    <s v="Lizmary Carolina Piñero Fermin"/>
    <m/>
    <x v="0"/>
    <x v="0"/>
    <x v="0"/>
    <x v="9"/>
  </r>
  <r>
    <x v="2037"/>
    <x v="3"/>
    <s v="TGM6320"/>
    <s v="ENTREGA DE CONTRATO"/>
    <x v="0"/>
    <x v="0"/>
    <x v="0"/>
    <x v="3"/>
    <s v="Maria Betania Araujo Gomez - Cusco I SAC"/>
    <m/>
    <x v="0"/>
    <x v="0"/>
    <x v="0"/>
    <x v="9"/>
  </r>
  <r>
    <x v="2038"/>
    <x v="0"/>
    <s v="TGM6321"/>
    <s v="CERTIFICADO DE USO"/>
    <x v="0"/>
    <x v="0"/>
    <x v="0"/>
    <x v="0"/>
    <s v="Mariella Valentina Guadalupe Fierro"/>
    <m/>
    <x v="0"/>
    <x v="0"/>
    <x v="0"/>
    <x v="9"/>
  </r>
  <r>
    <x v="2039"/>
    <x v="0"/>
    <s v="TGM6323"/>
    <s v="ESTADO DE CUENTA"/>
    <x v="0"/>
    <x v="0"/>
    <x v="0"/>
    <x v="5"/>
    <s v="Lizmary Carolina Piñero Fermin"/>
    <m/>
    <x v="0"/>
    <x v="0"/>
    <x v="0"/>
    <x v="9"/>
  </r>
  <r>
    <x v="2040"/>
    <x v="0"/>
    <s v="TGM6324"/>
    <s v="CERTIFICADO DE USO"/>
    <x v="0"/>
    <x v="0"/>
    <x v="0"/>
    <x v="0"/>
    <s v="Lizmary Carolina Piñero Fermin"/>
    <m/>
    <x v="0"/>
    <x v="0"/>
    <x v="0"/>
    <x v="9"/>
  </r>
  <r>
    <x v="2041"/>
    <x v="0"/>
    <s v="TGM6325"/>
    <s v="ESTADO DE CUENTA"/>
    <x v="0"/>
    <x v="0"/>
    <x v="0"/>
    <x v="5"/>
    <s v="Lizmary Carolina Piñero Fermin"/>
    <m/>
    <x v="0"/>
    <x v="0"/>
    <x v="0"/>
    <x v="9"/>
  </r>
  <r>
    <x v="2042"/>
    <x v="3"/>
    <s v="TGM6326"/>
    <s v="ENTREGA DE CONTRATO"/>
    <x v="0"/>
    <x v="0"/>
    <x v="0"/>
    <x v="3"/>
    <s v="Maria Betania Araujo Gomez - Cusco I SAC"/>
    <m/>
    <x v="0"/>
    <x v="0"/>
    <x v="0"/>
    <x v="9"/>
  </r>
  <r>
    <x v="2043"/>
    <x v="3"/>
    <s v="TGM6327"/>
    <s v="CERTIFICADO DE USO"/>
    <x v="0"/>
    <x v="2"/>
    <x v="0"/>
    <x v="0"/>
    <s v="Maria Betania Araujo Gomez - Cusco I SAC"/>
    <m/>
    <x v="0"/>
    <x v="0"/>
    <x v="0"/>
    <x v="9"/>
  </r>
  <r>
    <x v="2044"/>
    <x v="3"/>
    <s v="TGM6328"/>
    <s v="CONSULTA DE ESPACIO"/>
    <x v="0"/>
    <x v="2"/>
    <x v="0"/>
    <x v="0"/>
    <s v="Maria Betania Araujo Gomez - Cusco I SAC"/>
    <m/>
    <x v="0"/>
    <x v="0"/>
    <x v="0"/>
    <x v="9"/>
  </r>
  <r>
    <x v="2045"/>
    <x v="4"/>
    <s v="TGM6329"/>
    <s v="REPROGRAMACION"/>
    <x v="0"/>
    <x v="0"/>
    <x v="2"/>
    <x v="10"/>
    <s v="Beatriz Coromoto Aranguibel Garcia C2 SAC"/>
    <m/>
    <x v="0"/>
    <x v="0"/>
    <x v="0"/>
    <x v="9"/>
  </r>
  <r>
    <x v="2046"/>
    <x v="0"/>
    <s v="TGM6330"/>
    <s v="REQUISITOS PARA CAMBIO DE TITULARIDAD"/>
    <x v="0"/>
    <x v="2"/>
    <x v="0"/>
    <x v="31"/>
    <s v="Lizmary Carolina Piñero Fermin"/>
    <m/>
    <x v="0"/>
    <x v="0"/>
    <x v="0"/>
    <x v="9"/>
  </r>
  <r>
    <x v="2047"/>
    <x v="4"/>
    <s v="TGM6331"/>
    <s v="ESTADO DE CUENTA"/>
    <x v="0"/>
    <x v="0"/>
    <x v="0"/>
    <x v="5"/>
    <s v="Maria Betania Araujo Gomez - Cusco II SAC"/>
    <m/>
    <x v="0"/>
    <x v="0"/>
    <x v="0"/>
    <x v="9"/>
  </r>
  <r>
    <x v="2048"/>
    <x v="0"/>
    <s v="TGM6332"/>
    <s v="CERTIFICADO DE USO"/>
    <x v="0"/>
    <x v="0"/>
    <x v="0"/>
    <x v="0"/>
    <s v="Liz Lidiana Huaman Rojas"/>
    <m/>
    <x v="0"/>
    <x v="0"/>
    <x v="0"/>
    <x v="9"/>
  </r>
  <r>
    <x v="2049"/>
    <x v="2"/>
    <s v="TGM6333"/>
    <s v="COPIA DE BOLETA DE VENTA 200756"/>
    <x v="0"/>
    <x v="0"/>
    <x v="0"/>
    <x v="19"/>
    <s v="Melissa Jhuliana Hipolito Guerrero"/>
    <m/>
    <x v="0"/>
    <x v="0"/>
    <x v="0"/>
    <x v="9"/>
  </r>
  <r>
    <x v="2050"/>
    <x v="3"/>
    <s v="TGM6334"/>
    <s v="ENTREGA DE CONTRATO"/>
    <x v="0"/>
    <x v="0"/>
    <x v="0"/>
    <x v="3"/>
    <s v="Maria Betania Araujo Gomez - Cusco I SAC"/>
    <m/>
    <x v="0"/>
    <x v="0"/>
    <x v="0"/>
    <x v="9"/>
  </r>
  <r>
    <x v="2051"/>
    <x v="0"/>
    <s v="TGM6335"/>
    <s v="CERTIFICADO DE USO"/>
    <x v="0"/>
    <x v="0"/>
    <x v="0"/>
    <x v="0"/>
    <s v="Liz Lidiana Huaman Rojas"/>
    <m/>
    <x v="0"/>
    <x v="0"/>
    <x v="0"/>
    <x v="9"/>
  </r>
  <r>
    <x v="2052"/>
    <x v="0"/>
    <s v="TGM6336"/>
    <s v="USO DE ESPACIO"/>
    <x v="0"/>
    <x v="0"/>
    <x v="2"/>
    <x v="8"/>
    <s v="Liz Lidiana Huaman Rojas"/>
    <m/>
    <x v="0"/>
    <x v="0"/>
    <x v="0"/>
    <x v="9"/>
  </r>
  <r>
    <x v="2053"/>
    <x v="0"/>
    <s v="TGM6337"/>
    <s v="CONFECCION DE LAPIDA NUEVA"/>
    <x v="0"/>
    <x v="0"/>
    <x v="4"/>
    <x v="9"/>
    <s v="Oscar San Martin Castillo"/>
    <m/>
    <x v="0"/>
    <x v="0"/>
    <x v="0"/>
    <x v="9"/>
  </r>
  <r>
    <x v="2054"/>
    <x v="0"/>
    <s v="TGM6338"/>
    <s v="CONSULTA USO DE ESPACIO"/>
    <x v="0"/>
    <x v="2"/>
    <x v="0"/>
    <x v="8"/>
    <s v="Liz Lidiana Huaman Rojas"/>
    <m/>
    <x v="0"/>
    <x v="0"/>
    <x v="0"/>
    <x v="9"/>
  </r>
  <r>
    <x v="2055"/>
    <x v="0"/>
    <s v="TGM6339"/>
    <s v="REGULARIZACION DE ACTA DE DEFUNCION"/>
    <x v="0"/>
    <x v="0"/>
    <x v="0"/>
    <x v="6"/>
    <s v="Liz Lidiana Huaman Rojas"/>
    <m/>
    <x v="0"/>
    <x v="0"/>
    <x v="0"/>
    <x v="9"/>
  </r>
  <r>
    <x v="2056"/>
    <x v="0"/>
    <s v="TGM6340"/>
    <s v="DEVOLUCION DE GARANTIA"/>
    <x v="0"/>
    <x v="0"/>
    <x v="0"/>
    <x v="10"/>
    <s v="Liz Lidiana Huaman Rojas"/>
    <m/>
    <x v="0"/>
    <x v="0"/>
    <x v="0"/>
    <x v="9"/>
  </r>
  <r>
    <x v="2057"/>
    <x v="0"/>
    <s v="TGM6341"/>
    <s v="REGULARIZACION DE ACTA DE DEFUNCION"/>
    <x v="0"/>
    <x v="0"/>
    <x v="0"/>
    <x v="6"/>
    <s v="Liz Lidiana Huaman Rojas"/>
    <m/>
    <x v="0"/>
    <x v="0"/>
    <x v="0"/>
    <x v="9"/>
  </r>
  <r>
    <x v="2058"/>
    <x v="0"/>
    <s v="TGM6342"/>
    <s v="DEVOLUCION  DE GARANTIA"/>
    <x v="0"/>
    <x v="0"/>
    <x v="0"/>
    <x v="10"/>
    <s v="Liz Lidiana Huaman Rojas"/>
    <m/>
    <x v="0"/>
    <x v="0"/>
    <x v="0"/>
    <x v="9"/>
  </r>
  <r>
    <x v="2059"/>
    <x v="2"/>
    <s v="TGM6343"/>
    <s v="SOLICITA CAMBIO DE FECHA DE PAGO DE CUOTAS 200624"/>
    <x v="0"/>
    <x v="2"/>
    <x v="0"/>
    <x v="10"/>
    <s v="Melissa Jhuliana Hipolito Guerrero"/>
    <m/>
    <x v="0"/>
    <x v="0"/>
    <x v="0"/>
    <x v="9"/>
  </r>
  <r>
    <x v="2060"/>
    <x v="4"/>
    <s v="TGM6344"/>
    <s v="CERTIFICADO DE USO"/>
    <x v="0"/>
    <x v="0"/>
    <x v="0"/>
    <x v="0"/>
    <s v="Maria Betania Araujo Gomez - Cusco II SAC"/>
    <m/>
    <x v="0"/>
    <x v="0"/>
    <x v="0"/>
    <x v="9"/>
  </r>
  <r>
    <x v="2061"/>
    <x v="2"/>
    <s v="TGM6345"/>
    <s v="CLIENTE SOLICITA COPIA DE ESTADO DE CUENTA ACTUAL CONTRATO 200043"/>
    <x v="0"/>
    <x v="0"/>
    <x v="0"/>
    <x v="5"/>
    <s v="Melissa Jhuliana Hipolito Guerrero"/>
    <m/>
    <x v="0"/>
    <x v="0"/>
    <x v="0"/>
    <x v="9"/>
  </r>
  <r>
    <x v="2062"/>
    <x v="2"/>
    <s v="TGM6346"/>
    <s v="GARANTIA POR ACTA DE DEFUNCION CONTRATO 200165"/>
    <x v="0"/>
    <x v="0"/>
    <x v="0"/>
    <x v="5"/>
    <s v="Melissa Jhuliana Hipolito Guerrero"/>
    <m/>
    <x v="0"/>
    <x v="0"/>
    <x v="0"/>
    <x v="9"/>
  </r>
  <r>
    <x v="2063"/>
    <x v="0"/>
    <s v="TGM6347"/>
    <s v="CERTIFICADO DE USO"/>
    <x v="0"/>
    <x v="0"/>
    <x v="0"/>
    <x v="0"/>
    <s v="Liz Lidiana Huaman Rojas"/>
    <m/>
    <x v="0"/>
    <x v="0"/>
    <x v="0"/>
    <x v="9"/>
  </r>
  <r>
    <x v="2064"/>
    <x v="0"/>
    <s v="TGM6348"/>
    <s v="REGULARIZACION DE ACTA DE DEFUNCION"/>
    <x v="0"/>
    <x v="0"/>
    <x v="2"/>
    <x v="6"/>
    <s v="Liz Lidiana Huaman Rojas"/>
    <m/>
    <x v="0"/>
    <x v="0"/>
    <x v="0"/>
    <x v="9"/>
  </r>
  <r>
    <x v="2065"/>
    <x v="0"/>
    <s v="TGM6349"/>
    <s v="SOLICITUD DE CAMBIO DE ZONA EN BOLETA DE PAGOS"/>
    <x v="0"/>
    <x v="0"/>
    <x v="2"/>
    <x v="19"/>
    <s v="Rosario Margarita Vergara Jimenez"/>
    <m/>
    <x v="0"/>
    <x v="0"/>
    <x v="0"/>
    <x v="9"/>
  </r>
  <r>
    <x v="2066"/>
    <x v="0"/>
    <s v="TGM6350"/>
    <s v="ESTADO DE CUENTA"/>
    <x v="0"/>
    <x v="0"/>
    <x v="0"/>
    <x v="5"/>
    <s v="Lizmary Carolina Piñero Fermin"/>
    <m/>
    <x v="0"/>
    <x v="0"/>
    <x v="0"/>
    <x v="9"/>
  </r>
  <r>
    <x v="2067"/>
    <x v="0"/>
    <s v="TGM6351"/>
    <s v="TAPAS RAJADAS Y QUI&amp;NTILDE;ADAS MAUSOLEO"/>
    <x v="0"/>
    <x v="1"/>
    <x v="4"/>
    <x v="37"/>
    <s v="Oscar San Martin Castillo"/>
    <m/>
    <x v="0"/>
    <x v="0"/>
    <x v="0"/>
    <x v="9"/>
  </r>
  <r>
    <x v="2068"/>
    <x v="0"/>
    <s v="TGM6352"/>
    <s v="INFORMACION DE FOMA"/>
    <x v="0"/>
    <x v="2"/>
    <x v="2"/>
    <x v="5"/>
    <s v="Lizmary Carolina Piñero Fermin"/>
    <m/>
    <x v="0"/>
    <x v="0"/>
    <x v="0"/>
    <x v="9"/>
  </r>
  <r>
    <x v="2069"/>
    <x v="0"/>
    <s v="TGM6353"/>
    <s v="UBICACION DEESPACIO"/>
    <x v="0"/>
    <x v="2"/>
    <x v="0"/>
    <x v="0"/>
    <s v="Rosario Margarita Vergara Jimenez"/>
    <m/>
    <x v="0"/>
    <x v="0"/>
    <x v="0"/>
    <x v="9"/>
  </r>
  <r>
    <x v="2070"/>
    <x v="0"/>
    <s v="TGM6354"/>
    <s v="ELABORACION DE LAPIDA"/>
    <x v="0"/>
    <x v="2"/>
    <x v="0"/>
    <x v="13"/>
    <s v="Rosario Margarita Vergara Jimenez"/>
    <m/>
    <x v="0"/>
    <x v="0"/>
    <x v="0"/>
    <x v="9"/>
  </r>
  <r>
    <x v="2071"/>
    <x v="0"/>
    <s v="TGM6355"/>
    <s v="UBICACION DEESPACIO"/>
    <x v="0"/>
    <x v="2"/>
    <x v="0"/>
    <x v="0"/>
    <s v="Rosario Margarita Vergara Jimenez"/>
    <m/>
    <x v="0"/>
    <x v="0"/>
    <x v="0"/>
    <x v="9"/>
  </r>
  <r>
    <x v="2072"/>
    <x v="0"/>
    <s v="TGM6356"/>
    <s v="CERTIFICADO DE USO"/>
    <x v="0"/>
    <x v="0"/>
    <x v="2"/>
    <x v="0"/>
    <s v="Rosario Margarita Vergara Jimenez"/>
    <m/>
    <x v="0"/>
    <x v="0"/>
    <x v="0"/>
    <x v="9"/>
  </r>
  <r>
    <x v="2073"/>
    <x v="0"/>
    <s v="TGM6357"/>
    <s v="ELABORACION DE LAPIDA"/>
    <x v="0"/>
    <x v="0"/>
    <x v="2"/>
    <x v="13"/>
    <s v="Oscar San Martin Castillo"/>
    <m/>
    <x v="0"/>
    <x v="0"/>
    <x v="0"/>
    <x v="9"/>
  </r>
  <r>
    <x v="2074"/>
    <x v="0"/>
    <s v="TGM6358"/>
    <s v="FLOREROS DE PVC"/>
    <x v="0"/>
    <x v="0"/>
    <x v="0"/>
    <x v="4"/>
    <s v="Rosario Margarita Vergara Jimenez"/>
    <m/>
    <x v="0"/>
    <x v="0"/>
    <x v="0"/>
    <x v="9"/>
  </r>
  <r>
    <x v="2075"/>
    <x v="0"/>
    <s v="TGM6359"/>
    <s v="CAMBIO DE FECHA DE MISA"/>
    <x v="0"/>
    <x v="2"/>
    <x v="0"/>
    <x v="29"/>
    <s v="Rosario Margarita Vergara Jimenez"/>
    <m/>
    <x v="0"/>
    <x v="0"/>
    <x v="0"/>
    <x v="9"/>
  </r>
  <r>
    <x v="2076"/>
    <x v="0"/>
    <s v="TGM6360"/>
    <s v="FLOREROS DE PVC"/>
    <x v="0"/>
    <x v="0"/>
    <x v="0"/>
    <x v="4"/>
    <s v="Rosario Margarita Vergara Jimenez"/>
    <m/>
    <x v="0"/>
    <x v="0"/>
    <x v="0"/>
    <x v="9"/>
  </r>
  <r>
    <x v="2077"/>
    <x v="0"/>
    <s v="TGM6361"/>
    <s v="ELABORACION DE LAPIDA"/>
    <x v="0"/>
    <x v="0"/>
    <x v="4"/>
    <x v="13"/>
    <s v="Oscar San Martin Castillo"/>
    <m/>
    <x v="0"/>
    <x v="0"/>
    <x v="0"/>
    <x v="9"/>
  </r>
  <r>
    <x v="2078"/>
    <x v="0"/>
    <s v="TGM6362"/>
    <s v="ESTADO DE CUENTA"/>
    <x v="0"/>
    <x v="0"/>
    <x v="0"/>
    <x v="5"/>
    <s v="Rosario Margarita Vergara Jimenez"/>
    <m/>
    <x v="0"/>
    <x v="0"/>
    <x v="0"/>
    <x v="9"/>
  </r>
  <r>
    <x v="2079"/>
    <x v="0"/>
    <s v="TGM6363"/>
    <s v="FLOREROS DE PVC"/>
    <x v="0"/>
    <x v="0"/>
    <x v="0"/>
    <x v="4"/>
    <s v="Rosario Margarita Vergara Jimenez"/>
    <m/>
    <x v="0"/>
    <x v="0"/>
    <x v="0"/>
    <x v="9"/>
  </r>
  <r>
    <x v="2080"/>
    <x v="0"/>
    <s v="TGM6364"/>
    <s v="UBICACION DEESPACIO"/>
    <x v="0"/>
    <x v="2"/>
    <x v="0"/>
    <x v="0"/>
    <s v="Rosario Margarita Vergara Jimenez"/>
    <m/>
    <x v="0"/>
    <x v="0"/>
    <x v="0"/>
    <x v="9"/>
  </r>
  <r>
    <x v="2081"/>
    <x v="0"/>
    <s v="TGM6365"/>
    <s v="CONSULTA SOBRE RETIRO DE LAPIDA"/>
    <x v="0"/>
    <x v="2"/>
    <x v="0"/>
    <x v="27"/>
    <s v="Rosario Margarita Vergara Jimenez"/>
    <m/>
    <x v="0"/>
    <x v="0"/>
    <x v="0"/>
    <x v="9"/>
  </r>
  <r>
    <x v="2082"/>
    <x v="0"/>
    <s v="TGM6366"/>
    <s v="CONFECCION DE LAPIDA"/>
    <x v="0"/>
    <x v="0"/>
    <x v="4"/>
    <x v="9"/>
    <s v="Oscar San Martin Castillo"/>
    <m/>
    <x v="0"/>
    <x v="0"/>
    <x v="0"/>
    <x v="9"/>
  </r>
  <r>
    <x v="2083"/>
    <x v="0"/>
    <s v="TGM6367"/>
    <s v="UBICACION DE ESPACIO"/>
    <x v="0"/>
    <x v="2"/>
    <x v="0"/>
    <x v="0"/>
    <s v="Rosario Margarita Vergara Jimenez"/>
    <m/>
    <x v="0"/>
    <x v="0"/>
    <x v="0"/>
    <x v="9"/>
  </r>
  <r>
    <x v="2084"/>
    <x v="0"/>
    <s v="TGM6368"/>
    <s v="PERDIDA DE FLOREROS DE MAUSOLEO"/>
    <x v="0"/>
    <x v="1"/>
    <x v="4"/>
    <x v="4"/>
    <s v="Oscar San Martin Castillo"/>
    <m/>
    <x v="1"/>
    <x v="0"/>
    <x v="0"/>
    <x v="9"/>
  </r>
  <r>
    <x v="2085"/>
    <x v="0"/>
    <s v="TGM6369"/>
    <s v="MOLESTIA POR DATOS ERRADOS EN LA LAPIDA"/>
    <x v="0"/>
    <x v="1"/>
    <x v="2"/>
    <x v="27"/>
    <s v="Guadalupe Chanca Peña"/>
    <m/>
    <x v="1"/>
    <x v="0"/>
    <x v="0"/>
    <x v="9"/>
  </r>
  <r>
    <x v="2086"/>
    <x v="0"/>
    <s v="TGM6370"/>
    <s v="REPINTADO DE LAPIDA"/>
    <x v="0"/>
    <x v="0"/>
    <x v="4"/>
    <x v="11"/>
    <s v="Oscar San Martin Castillo"/>
    <m/>
    <x v="0"/>
    <x v="0"/>
    <x v="0"/>
    <x v="9"/>
  </r>
  <r>
    <x v="2087"/>
    <x v="3"/>
    <s v="TGM6371"/>
    <s v="RECLAMO DEL CAMPOSANTO"/>
    <x v="0"/>
    <x v="0"/>
    <x v="2"/>
    <x v="23"/>
    <s v="Rayda Rita Vargas Perales - Cusco I"/>
    <m/>
    <x v="0"/>
    <x v="0"/>
    <x v="0"/>
    <x v="9"/>
  </r>
  <r>
    <x v="2088"/>
    <x v="1"/>
    <s v="TGM6372"/>
    <s v="USO DE ESPACIO"/>
    <x v="0"/>
    <x v="0"/>
    <x v="0"/>
    <x v="8"/>
    <s v="Rosario Margarita Vergara Jimenez SAC CF"/>
    <m/>
    <x v="0"/>
    <x v="0"/>
    <x v="0"/>
    <x v="9"/>
  </r>
  <r>
    <x v="2089"/>
    <x v="0"/>
    <s v="TGM6373"/>
    <s v="MANTENIMIENTO DE LAPIDA"/>
    <x v="0"/>
    <x v="0"/>
    <x v="4"/>
    <x v="11"/>
    <s v="Oscar San Martin Castillo"/>
    <m/>
    <x v="0"/>
    <x v="0"/>
    <x v="0"/>
    <x v="9"/>
  </r>
  <r>
    <x v="2090"/>
    <x v="0"/>
    <s v="TGM6374"/>
    <s v="MANTENIMIENTO DE LAPIDA"/>
    <x v="0"/>
    <x v="0"/>
    <x v="4"/>
    <x v="11"/>
    <s v="Oscar San Martin Castillo"/>
    <m/>
    <x v="0"/>
    <x v="0"/>
    <x v="0"/>
    <x v="9"/>
  </r>
  <r>
    <x v="2091"/>
    <x v="0"/>
    <s v="TGM6375"/>
    <s v="FLORISTERIA PLAN A"/>
    <x v="0"/>
    <x v="0"/>
    <x v="0"/>
    <x v="22"/>
    <s v="Mariella Valentina Guadalupe Fierro"/>
    <m/>
    <x v="0"/>
    <x v="0"/>
    <x v="0"/>
    <x v="9"/>
  </r>
  <r>
    <x v="2092"/>
    <x v="4"/>
    <s v="TGM6376"/>
    <s v="ENTREGA DE CONTRATO"/>
    <x v="0"/>
    <x v="0"/>
    <x v="0"/>
    <x v="3"/>
    <s v="Maria Betania Araujo Gomez - Cusco II SAC"/>
    <m/>
    <x v="0"/>
    <x v="0"/>
    <x v="0"/>
    <x v="9"/>
  </r>
  <r>
    <x v="2093"/>
    <x v="1"/>
    <s v="TGM6377"/>
    <s v="REGULARIZACION DE ACTA DE DEFUNCION"/>
    <x v="0"/>
    <x v="0"/>
    <x v="0"/>
    <x v="6"/>
    <s v="Liz Lidiana Huaman Rojas SAC CF"/>
    <m/>
    <x v="0"/>
    <x v="0"/>
    <x v="0"/>
    <x v="9"/>
  </r>
  <r>
    <x v="2094"/>
    <x v="1"/>
    <s v="TGM6378"/>
    <s v="ENTREGA DE CONTRATO"/>
    <x v="0"/>
    <x v="0"/>
    <x v="0"/>
    <x v="3"/>
    <s v="Liz Lidiana Huaman Rojas SAC CF"/>
    <m/>
    <x v="0"/>
    <x v="0"/>
    <x v="0"/>
    <x v="9"/>
  </r>
  <r>
    <x v="2095"/>
    <x v="1"/>
    <s v="TGM6379"/>
    <s v="CONSTANCIA DE ENTIERRO"/>
    <x v="0"/>
    <x v="0"/>
    <x v="0"/>
    <x v="6"/>
    <s v="Liz Lidiana Huaman Rojas SAC CF"/>
    <m/>
    <x v="0"/>
    <x v="0"/>
    <x v="0"/>
    <x v="9"/>
  </r>
  <r>
    <x v="2096"/>
    <x v="0"/>
    <s v="TGM6380"/>
    <s v="ESTADO DE CUENTA"/>
    <x v="0"/>
    <x v="0"/>
    <x v="0"/>
    <x v="5"/>
    <s v="Liz Lidiana Huaman Rojas"/>
    <m/>
    <x v="0"/>
    <x v="0"/>
    <x v="0"/>
    <x v="9"/>
  </r>
  <r>
    <x v="2097"/>
    <x v="0"/>
    <s v="TGM6381"/>
    <s v="CONSTANCIA DE ENTIERRO"/>
    <x v="0"/>
    <x v="0"/>
    <x v="0"/>
    <x v="6"/>
    <s v="Liz Lidiana Huaman Rojas"/>
    <m/>
    <x v="0"/>
    <x v="0"/>
    <x v="0"/>
    <x v="9"/>
  </r>
  <r>
    <x v="2098"/>
    <x v="3"/>
    <s v="TGM6382"/>
    <s v="ENTREGA DE CONTRATO"/>
    <x v="0"/>
    <x v="0"/>
    <x v="0"/>
    <x v="3"/>
    <s v="Maria Betania Araujo Gomez - Cusco I SAC"/>
    <m/>
    <x v="0"/>
    <x v="0"/>
    <x v="0"/>
    <x v="9"/>
  </r>
  <r>
    <x v="2099"/>
    <x v="3"/>
    <s v="TGM6383"/>
    <s v="CERTIFICADO DE USO"/>
    <x v="0"/>
    <x v="0"/>
    <x v="0"/>
    <x v="0"/>
    <s v="Maria Betania Araujo Gomez - Cusco I SAC"/>
    <m/>
    <x v="0"/>
    <x v="0"/>
    <x v="0"/>
    <x v="9"/>
  </r>
  <r>
    <x v="2100"/>
    <x v="0"/>
    <s v="TGM6384"/>
    <s v="COLOCACION DE LAPIDA"/>
    <x v="0"/>
    <x v="1"/>
    <x v="4"/>
    <x v="13"/>
    <s v="Oscar San Martin Castillo"/>
    <m/>
    <x v="0"/>
    <x v="0"/>
    <x v="0"/>
    <x v="9"/>
  </r>
  <r>
    <x v="2101"/>
    <x v="0"/>
    <s v="TGM6385"/>
    <s v="ACTUALIZACION DE DATOS"/>
    <x v="0"/>
    <x v="0"/>
    <x v="2"/>
    <x v="30"/>
    <s v="Liz Lidiana Huaman Rojas"/>
    <m/>
    <x v="0"/>
    <x v="0"/>
    <x v="0"/>
    <x v="9"/>
  </r>
  <r>
    <x v="2102"/>
    <x v="0"/>
    <s v="TGM6386"/>
    <s v="ACTUALIZACION DE DATOS"/>
    <x v="0"/>
    <x v="0"/>
    <x v="0"/>
    <x v="30"/>
    <s v="Liz Lidiana Huaman Rojas"/>
    <m/>
    <x v="0"/>
    <x v="0"/>
    <x v="0"/>
    <x v="9"/>
  </r>
  <r>
    <x v="2103"/>
    <x v="0"/>
    <s v="TGM6387"/>
    <s v="ENTREGA DE CONTRATO"/>
    <x v="0"/>
    <x v="0"/>
    <x v="0"/>
    <x v="6"/>
    <s v="Liz Lidiana Huaman Rojas"/>
    <m/>
    <x v="0"/>
    <x v="0"/>
    <x v="0"/>
    <x v="9"/>
  </r>
  <r>
    <x v="2104"/>
    <x v="0"/>
    <s v="TGM6388"/>
    <s v="ACTUALIZACION DE DATOS"/>
    <x v="0"/>
    <x v="0"/>
    <x v="0"/>
    <x v="30"/>
    <s v="Liz Lidiana Huaman Rojas"/>
    <m/>
    <x v="0"/>
    <x v="0"/>
    <x v="0"/>
    <x v="9"/>
  </r>
  <r>
    <x v="2105"/>
    <x v="0"/>
    <s v="TGM6389"/>
    <s v="REGULARIZACION DE ACTA DE DEFUNCION"/>
    <x v="0"/>
    <x v="0"/>
    <x v="0"/>
    <x v="6"/>
    <s v="Liz Lidiana Huaman Rojas"/>
    <m/>
    <x v="0"/>
    <x v="0"/>
    <x v="0"/>
    <x v="9"/>
  </r>
  <r>
    <x v="2106"/>
    <x v="0"/>
    <s v="TGM6390"/>
    <s v="DEVOLUCION DE GARANTIA"/>
    <x v="0"/>
    <x v="0"/>
    <x v="0"/>
    <x v="10"/>
    <s v="Liz Lidiana Huaman Rojas"/>
    <m/>
    <x v="0"/>
    <x v="0"/>
    <x v="0"/>
    <x v="9"/>
  </r>
  <r>
    <x v="2107"/>
    <x v="0"/>
    <s v="TGM6391"/>
    <s v="REGULARIZACION DE ACTA DE DEFUNCION"/>
    <x v="0"/>
    <x v="0"/>
    <x v="0"/>
    <x v="6"/>
    <s v="Liz Lidiana Huaman Rojas"/>
    <m/>
    <x v="0"/>
    <x v="0"/>
    <x v="0"/>
    <x v="9"/>
  </r>
  <r>
    <x v="2108"/>
    <x v="0"/>
    <s v="TGM6392"/>
    <s v="DEVOLUCION DE GARANTIA"/>
    <x v="0"/>
    <x v="0"/>
    <x v="0"/>
    <x v="10"/>
    <s v="Liz Lidiana Huaman Rojas"/>
    <m/>
    <x v="0"/>
    <x v="0"/>
    <x v="0"/>
    <x v="9"/>
  </r>
  <r>
    <x v="2109"/>
    <x v="0"/>
    <s v="TGM6393"/>
    <s v="CAMBIO DE TITULARIDAD"/>
    <x v="0"/>
    <x v="0"/>
    <x v="0"/>
    <x v="31"/>
    <s v="Rosario Margarita Vergara Jimenez"/>
    <m/>
    <x v="0"/>
    <x v="0"/>
    <x v="0"/>
    <x v="9"/>
  </r>
  <r>
    <x v="2110"/>
    <x v="0"/>
    <s v="TGM6394"/>
    <s v="RECLAMO SOBRE ACABADO DE MAUSOLEO"/>
    <x v="0"/>
    <x v="1"/>
    <x v="4"/>
    <x v="37"/>
    <s v="Oscar San Martin Castillo"/>
    <m/>
    <x v="0"/>
    <x v="0"/>
    <x v="0"/>
    <x v="9"/>
  </r>
  <r>
    <x v="2111"/>
    <x v="0"/>
    <s v="TGM6395"/>
    <s v="CERTIFICADO DE USO"/>
    <x v="0"/>
    <x v="0"/>
    <x v="0"/>
    <x v="0"/>
    <s v="Liz Lidiana Huaman Rojas"/>
    <m/>
    <x v="0"/>
    <x v="0"/>
    <x v="0"/>
    <x v="9"/>
  </r>
  <r>
    <x v="2112"/>
    <x v="0"/>
    <s v="TGM6396"/>
    <s v="REGULARIZACION DE ACTA DE DEFUNCION"/>
    <x v="0"/>
    <x v="0"/>
    <x v="0"/>
    <x v="6"/>
    <s v="Liz Lidiana Huaman Rojas"/>
    <m/>
    <x v="0"/>
    <x v="0"/>
    <x v="0"/>
    <x v="9"/>
  </r>
  <r>
    <x v="2113"/>
    <x v="0"/>
    <s v="TGM6397"/>
    <s v="DEVOLUCION DE GARANTIA"/>
    <x v="0"/>
    <x v="0"/>
    <x v="0"/>
    <x v="10"/>
    <s v="Liz Lidiana Huaman Rojas"/>
    <m/>
    <x v="0"/>
    <x v="0"/>
    <x v="0"/>
    <x v="9"/>
  </r>
  <r>
    <x v="2114"/>
    <x v="0"/>
    <s v="TGM6398"/>
    <s v="ELABORACIÓN DE LAPIDA"/>
    <x v="0"/>
    <x v="0"/>
    <x v="4"/>
    <x v="13"/>
    <s v="Oscar San Martin Castillo"/>
    <m/>
    <x v="0"/>
    <x v="0"/>
    <x v="0"/>
    <x v="9"/>
  </r>
  <r>
    <x v="2115"/>
    <x v="4"/>
    <s v="TGM6399"/>
    <s v="ENTREGA DE CONTRATO"/>
    <x v="0"/>
    <x v="0"/>
    <x v="0"/>
    <x v="3"/>
    <s v="Maria Betania Araujo Gomez - Cusco II SAC"/>
    <m/>
    <x v="0"/>
    <x v="0"/>
    <x v="0"/>
    <x v="9"/>
  </r>
  <r>
    <x v="2116"/>
    <x v="0"/>
    <s v="TGM6400"/>
    <s v="CERTIFICADO DE USO"/>
    <x v="0"/>
    <x v="0"/>
    <x v="2"/>
    <x v="0"/>
    <s v="Rosario Margarita Vergara Jimenez"/>
    <m/>
    <x v="0"/>
    <x v="0"/>
    <x v="0"/>
    <x v="9"/>
  </r>
  <r>
    <x v="2117"/>
    <x v="0"/>
    <s v="TGM6401"/>
    <s v="CERTIFICADO DE USO"/>
    <x v="0"/>
    <x v="0"/>
    <x v="2"/>
    <x v="0"/>
    <s v="Rosario Margarita Vergara Jimenez"/>
    <m/>
    <x v="0"/>
    <x v="0"/>
    <x v="0"/>
    <x v="9"/>
  </r>
  <r>
    <x v="2118"/>
    <x v="1"/>
    <s v="TGM6402"/>
    <s v="CERTIFICADO DE USO"/>
    <x v="0"/>
    <x v="0"/>
    <x v="2"/>
    <x v="0"/>
    <s v="Rosario Margarita Vergara Jimenez SAC CF"/>
    <m/>
    <x v="0"/>
    <x v="0"/>
    <x v="0"/>
    <x v="9"/>
  </r>
  <r>
    <x v="2119"/>
    <x v="2"/>
    <s v="TGM6403"/>
    <s v="COPIA DE ESTADO DE CUENTA CONTRATO 200465"/>
    <x v="0"/>
    <x v="0"/>
    <x v="0"/>
    <x v="5"/>
    <s v="Melissa Jhuliana Hipolito Guerrero"/>
    <m/>
    <x v="0"/>
    <x v="0"/>
    <x v="0"/>
    <x v="9"/>
  </r>
  <r>
    <x v="2120"/>
    <x v="2"/>
    <s v="TGM6404"/>
    <s v="COPIA DE ESTADO DE CUENTA CONTRATO 200466"/>
    <x v="0"/>
    <x v="0"/>
    <x v="0"/>
    <x v="5"/>
    <s v="Melissa Jhuliana Hipolito Guerrero"/>
    <m/>
    <x v="0"/>
    <x v="0"/>
    <x v="0"/>
    <x v="9"/>
  </r>
  <r>
    <x v="2121"/>
    <x v="0"/>
    <s v="TGM6405"/>
    <s v="RECLAMO 36"/>
    <x v="0"/>
    <x v="1"/>
    <x v="4"/>
    <x v="17"/>
    <s v="Oscar San Martin Castillo"/>
    <m/>
    <x v="1"/>
    <x v="0"/>
    <x v="0"/>
    <x v="9"/>
  </r>
  <r>
    <x v="2122"/>
    <x v="3"/>
    <s v="TGM6406"/>
    <s v="BENEFICIARIOS"/>
    <x v="0"/>
    <x v="0"/>
    <x v="0"/>
    <x v="3"/>
    <s v="Maria Betania Araujo Gomez - Cusco I SAC"/>
    <m/>
    <x v="0"/>
    <x v="0"/>
    <x v="0"/>
    <x v="9"/>
  </r>
  <r>
    <x v="2123"/>
    <x v="1"/>
    <s v="TGM6407"/>
    <s v="ESTADO DE CUENTA"/>
    <x v="0"/>
    <x v="2"/>
    <x v="0"/>
    <x v="5"/>
    <s v="Rosario Margarita Vergara Jimenez SAC CF"/>
    <m/>
    <x v="0"/>
    <x v="0"/>
    <x v="0"/>
    <x v="9"/>
  </r>
  <r>
    <x v="2124"/>
    <x v="1"/>
    <s v="TGM6408"/>
    <s v="TRAMITE DE ACTA DE DEFUNCION"/>
    <x v="0"/>
    <x v="2"/>
    <x v="0"/>
    <x v="15"/>
    <s v="Rosario Margarita Vergara Jimenez SAC CF"/>
    <m/>
    <x v="0"/>
    <x v="0"/>
    <x v="0"/>
    <x v="9"/>
  </r>
  <r>
    <x v="2125"/>
    <x v="0"/>
    <s v="TGM6409"/>
    <s v="PAGO DE CUOTA"/>
    <x v="0"/>
    <x v="2"/>
    <x v="0"/>
    <x v="5"/>
    <s v="Rosario Margarita Vergara Jimenez"/>
    <m/>
    <x v="0"/>
    <x v="0"/>
    <x v="0"/>
    <x v="9"/>
  </r>
  <r>
    <x v="2126"/>
    <x v="0"/>
    <s v="TGM6410"/>
    <s v="RECLAMO 37"/>
    <x v="0"/>
    <x v="0"/>
    <x v="2"/>
    <x v="17"/>
    <s v="Liz Lidiana Huaman Rojas"/>
    <m/>
    <x v="1"/>
    <x v="0"/>
    <x v="0"/>
    <x v="9"/>
  </r>
  <r>
    <x v="2127"/>
    <x v="0"/>
    <s v="TGM6411"/>
    <s v="REQUISITOS PARA USO DE ESPACIO"/>
    <x v="0"/>
    <x v="2"/>
    <x v="0"/>
    <x v="8"/>
    <s v="Rosario Margarita Vergara Jimenez"/>
    <m/>
    <x v="0"/>
    <x v="0"/>
    <x v="0"/>
    <x v="9"/>
  </r>
  <r>
    <x v="2128"/>
    <x v="0"/>
    <s v="TGM6412"/>
    <s v="CERTIFICADO DE USO"/>
    <x v="0"/>
    <x v="0"/>
    <x v="0"/>
    <x v="0"/>
    <s v="Rosario Margarita Vergara Jimenez"/>
    <m/>
    <x v="0"/>
    <x v="0"/>
    <x v="0"/>
    <x v="9"/>
  </r>
  <r>
    <x v="2129"/>
    <x v="0"/>
    <s v="TGM6413"/>
    <s v="GENERACIÓN DE CODIGO IZIPAY"/>
    <x v="0"/>
    <x v="0"/>
    <x v="0"/>
    <x v="5"/>
    <s v="Rosario Margarita Vergara Jimenez"/>
    <m/>
    <x v="0"/>
    <x v="0"/>
    <x v="0"/>
    <x v="9"/>
  </r>
  <r>
    <x v="2130"/>
    <x v="0"/>
    <s v="TGM6414"/>
    <s v="GENERACION DE CODIGO IZIPAY"/>
    <x v="0"/>
    <x v="0"/>
    <x v="0"/>
    <x v="5"/>
    <s v="Rosario Margarita Vergara Jimenez"/>
    <m/>
    <x v="0"/>
    <x v="0"/>
    <x v="0"/>
    <x v="9"/>
  </r>
  <r>
    <x v="2131"/>
    <x v="0"/>
    <s v="TGM6415"/>
    <s v="ESTADO DE CUENTA"/>
    <x v="0"/>
    <x v="0"/>
    <x v="0"/>
    <x v="5"/>
    <s v="Rosario Margarita Vergara Jimenez"/>
    <m/>
    <x v="0"/>
    <x v="0"/>
    <x v="0"/>
    <x v="9"/>
  </r>
  <r>
    <x v="2132"/>
    <x v="0"/>
    <s v="TGM6416"/>
    <s v="ESTADO DE CUENTA"/>
    <x v="0"/>
    <x v="0"/>
    <x v="0"/>
    <x v="5"/>
    <s v="Rosario Margarita Vergara Jimenez"/>
    <m/>
    <x v="0"/>
    <x v="0"/>
    <x v="0"/>
    <x v="9"/>
  </r>
  <r>
    <x v="2133"/>
    <x v="0"/>
    <s v="TGM6418"/>
    <s v="PAGO DE FOMA"/>
    <x v="0"/>
    <x v="0"/>
    <x v="0"/>
    <x v="5"/>
    <s v="Rosario Margarita Vergara Jimenez"/>
    <m/>
    <x v="0"/>
    <x v="0"/>
    <x v="0"/>
    <x v="9"/>
  </r>
  <r>
    <x v="2134"/>
    <x v="1"/>
    <s v="TGM6419"/>
    <s v="ESTADO DE CUENTA"/>
    <x v="0"/>
    <x v="0"/>
    <x v="0"/>
    <x v="5"/>
    <s v="Rosario Margarita Vergara Jimenez SAC CF"/>
    <m/>
    <x v="0"/>
    <x v="0"/>
    <x v="0"/>
    <x v="9"/>
  </r>
  <r>
    <x v="2135"/>
    <x v="1"/>
    <s v="TGM6420"/>
    <s v="PAGO DE FOMA"/>
    <x v="0"/>
    <x v="2"/>
    <x v="0"/>
    <x v="5"/>
    <s v="Rosario Margarita Vergara Jimenez SAC CF"/>
    <m/>
    <x v="0"/>
    <x v="0"/>
    <x v="0"/>
    <x v="9"/>
  </r>
  <r>
    <x v="2136"/>
    <x v="0"/>
    <s v="TGM6421"/>
    <s v="ACTA DE DEFUNCION"/>
    <x v="0"/>
    <x v="0"/>
    <x v="0"/>
    <x v="6"/>
    <s v="Rosario Margarita Vergara Jimenez"/>
    <m/>
    <x v="0"/>
    <x v="0"/>
    <x v="0"/>
    <x v="9"/>
  </r>
  <r>
    <x v="2137"/>
    <x v="0"/>
    <s v="TGM6422"/>
    <s v="DEVOLUCION DE GARANTIA"/>
    <x v="0"/>
    <x v="0"/>
    <x v="0"/>
    <x v="10"/>
    <s v="Rosario Margarita Vergara Jimenez"/>
    <m/>
    <x v="0"/>
    <x v="0"/>
    <x v="0"/>
    <x v="9"/>
  </r>
  <r>
    <x v="2138"/>
    <x v="4"/>
    <s v="TGM6423"/>
    <s v="CERTIFICADO DE USO"/>
    <x v="0"/>
    <x v="0"/>
    <x v="0"/>
    <x v="0"/>
    <s v="Maria Betania Araujo Gomez - Cusco II SAC"/>
    <m/>
    <x v="0"/>
    <x v="0"/>
    <x v="0"/>
    <x v="9"/>
  </r>
  <r>
    <x v="2139"/>
    <x v="4"/>
    <s v="TGM6424"/>
    <s v="RECLAMO DE LAPIDA"/>
    <x v="0"/>
    <x v="1"/>
    <x v="2"/>
    <x v="18"/>
    <s v="Rayda Rita Vargas Perales - Cusco II"/>
    <m/>
    <x v="0"/>
    <x v="0"/>
    <x v="0"/>
    <x v="9"/>
  </r>
  <r>
    <x v="2140"/>
    <x v="3"/>
    <s v="TGM6425"/>
    <s v="CAMBIO DE TITULARIDAD SIN DEUDA"/>
    <x v="0"/>
    <x v="0"/>
    <x v="0"/>
    <x v="31"/>
    <s v="Maria Betania Araujo Gomez - Cusco I SAC"/>
    <m/>
    <x v="0"/>
    <x v="0"/>
    <x v="0"/>
    <x v="9"/>
  </r>
  <r>
    <x v="2141"/>
    <x v="0"/>
    <s v="TGM6426"/>
    <s v="REGULARIZACION DE ACTA DE DEFUNCION"/>
    <x v="0"/>
    <x v="0"/>
    <x v="0"/>
    <x v="6"/>
    <s v="Liz Lidiana Huaman Rojas"/>
    <m/>
    <x v="0"/>
    <x v="0"/>
    <x v="0"/>
    <x v="9"/>
  </r>
  <r>
    <x v="2142"/>
    <x v="0"/>
    <s v="TGM6427"/>
    <s v="DEVOLUCION DE GARANTIA"/>
    <x v="0"/>
    <x v="0"/>
    <x v="2"/>
    <x v="10"/>
    <s v="Liz Lidiana Huaman Rojas"/>
    <m/>
    <x v="0"/>
    <x v="0"/>
    <x v="0"/>
    <x v="9"/>
  </r>
  <r>
    <x v="2143"/>
    <x v="0"/>
    <s v="TGM6428"/>
    <s v="ENTREGA DE CONTRATO"/>
    <x v="0"/>
    <x v="0"/>
    <x v="0"/>
    <x v="3"/>
    <s v="Liz Lidiana Huaman Rojas"/>
    <m/>
    <x v="0"/>
    <x v="0"/>
    <x v="0"/>
    <x v="9"/>
  </r>
  <r>
    <x v="2144"/>
    <x v="0"/>
    <s v="TGM6429"/>
    <s v="CONSULTA CAMBIO DE TITULARIDAD"/>
    <x v="0"/>
    <x v="2"/>
    <x v="0"/>
    <x v="31"/>
    <s v="Liz Lidiana Huaman Rojas"/>
    <m/>
    <x v="0"/>
    <x v="0"/>
    <x v="0"/>
    <x v="9"/>
  </r>
  <r>
    <x v="2145"/>
    <x v="0"/>
    <s v="TGM6430"/>
    <s v="USO DE ESPACIO"/>
    <x v="0"/>
    <x v="0"/>
    <x v="0"/>
    <x v="8"/>
    <s v="Liz Lidiana Huaman Rojas"/>
    <m/>
    <x v="0"/>
    <x v="0"/>
    <x v="0"/>
    <x v="9"/>
  </r>
  <r>
    <x v="2146"/>
    <x v="0"/>
    <s v="TGM6431"/>
    <s v="USO DE ESPACIO"/>
    <x v="0"/>
    <x v="0"/>
    <x v="0"/>
    <x v="8"/>
    <s v="Liz Lidiana Huaman Rojas"/>
    <m/>
    <x v="0"/>
    <x v="0"/>
    <x v="0"/>
    <x v="9"/>
  </r>
  <r>
    <x v="2147"/>
    <x v="4"/>
    <s v="TGM6432"/>
    <s v="CAMBIO DE TITULARIDAD"/>
    <x v="0"/>
    <x v="0"/>
    <x v="0"/>
    <x v="31"/>
    <s v="Maria Betania Araujo Gomez - Cusco II SAC"/>
    <m/>
    <x v="0"/>
    <x v="0"/>
    <x v="0"/>
    <x v="9"/>
  </r>
  <r>
    <x v="2148"/>
    <x v="0"/>
    <s v="TGM6433"/>
    <s v="CAMBIO DE TITULARIDAD"/>
    <x v="0"/>
    <x v="0"/>
    <x v="0"/>
    <x v="31"/>
    <s v="Liz Lidiana Huaman Rojas"/>
    <m/>
    <x v="0"/>
    <x v="0"/>
    <x v="0"/>
    <x v="9"/>
  </r>
  <r>
    <x v="2149"/>
    <x v="0"/>
    <s v="TGM6434"/>
    <s v="USO DE ESPACIO"/>
    <x v="0"/>
    <x v="0"/>
    <x v="0"/>
    <x v="8"/>
    <s v="Rosario Margarita Vergara Jimenez"/>
    <m/>
    <x v="0"/>
    <x v="0"/>
    <x v="0"/>
    <x v="9"/>
  </r>
  <r>
    <x v="2150"/>
    <x v="0"/>
    <s v="TGM6435"/>
    <s v="REPROGRAMACIÓN DE ESTADO DE CUENTA"/>
    <x v="0"/>
    <x v="0"/>
    <x v="4"/>
    <x v="10"/>
    <s v="Tymiller Jhalber Llacza Rosales"/>
    <m/>
    <x v="0"/>
    <x v="0"/>
    <x v="0"/>
    <x v="9"/>
  </r>
  <r>
    <x v="2151"/>
    <x v="0"/>
    <s v="TGM6436"/>
    <s v="CERTIFICADO DE USO"/>
    <x v="0"/>
    <x v="0"/>
    <x v="2"/>
    <x v="0"/>
    <s v="Liz Lidiana Huaman Rojas"/>
    <m/>
    <x v="0"/>
    <x v="0"/>
    <x v="0"/>
    <x v="9"/>
  </r>
  <r>
    <x v="2152"/>
    <x v="0"/>
    <s v="TGM6437"/>
    <s v="ACTUALIZACION DE DATOS"/>
    <x v="0"/>
    <x v="0"/>
    <x v="0"/>
    <x v="30"/>
    <s v="Liz Lidiana Huaman Rojas"/>
    <m/>
    <x v="0"/>
    <x v="0"/>
    <x v="0"/>
    <x v="9"/>
  </r>
  <r>
    <x v="2153"/>
    <x v="1"/>
    <s v="TGM6438"/>
    <s v="CERTIFICADO DE USO"/>
    <x v="0"/>
    <x v="0"/>
    <x v="2"/>
    <x v="0"/>
    <s v="Rosario Margarita Vergara Jimenez SAC CF"/>
    <m/>
    <x v="0"/>
    <x v="0"/>
    <x v="0"/>
    <x v="9"/>
  </r>
  <r>
    <x v="2154"/>
    <x v="0"/>
    <s v="TGM6439"/>
    <s v="CERTIFICADO DE USO"/>
    <x v="0"/>
    <x v="0"/>
    <x v="0"/>
    <x v="0"/>
    <s v="Liz Lidiana Huaman Rojas"/>
    <m/>
    <x v="0"/>
    <x v="0"/>
    <x v="0"/>
    <x v="9"/>
  </r>
  <r>
    <x v="2155"/>
    <x v="0"/>
    <s v="TGM6440"/>
    <s v="CONFECCION LAPIDA NUEVA"/>
    <x v="0"/>
    <x v="0"/>
    <x v="4"/>
    <x v="9"/>
    <s v="Oscar San Martin Castillo"/>
    <m/>
    <x v="0"/>
    <x v="0"/>
    <x v="0"/>
    <x v="9"/>
  </r>
  <r>
    <x v="2156"/>
    <x v="0"/>
    <s v="TGM6441"/>
    <s v="CERTIFICADO DE USO"/>
    <x v="0"/>
    <x v="0"/>
    <x v="0"/>
    <x v="0"/>
    <s v="Liz Lidiana Huaman Rojas"/>
    <m/>
    <x v="0"/>
    <x v="0"/>
    <x v="0"/>
    <x v="9"/>
  </r>
  <r>
    <x v="2157"/>
    <x v="1"/>
    <s v="TGM6442"/>
    <s v="CERTIFICADO DE USO"/>
    <x v="0"/>
    <x v="0"/>
    <x v="2"/>
    <x v="0"/>
    <s v="Rosario Margarita Vergara Jimenez SAC CF"/>
    <m/>
    <x v="0"/>
    <x v="0"/>
    <x v="0"/>
    <x v="9"/>
  </r>
  <r>
    <x v="2158"/>
    <x v="1"/>
    <s v="TGM6443"/>
    <s v="PAGO POR AGENTE BCP"/>
    <x v="0"/>
    <x v="0"/>
    <x v="0"/>
    <x v="5"/>
    <s v="Rosario Margarita Vergara Jimenez SAC CF"/>
    <m/>
    <x v="0"/>
    <x v="0"/>
    <x v="0"/>
    <x v="9"/>
  </r>
  <r>
    <x v="2159"/>
    <x v="1"/>
    <s v="TGM6444"/>
    <s v="CERTIFICADO DE USO"/>
    <x v="0"/>
    <x v="0"/>
    <x v="2"/>
    <x v="0"/>
    <s v="Rosario Margarita Vergara Jimenez SAC CF"/>
    <m/>
    <x v="0"/>
    <x v="0"/>
    <x v="0"/>
    <x v="9"/>
  </r>
  <r>
    <x v="2160"/>
    <x v="0"/>
    <s v="TGM6445"/>
    <s v="CONSTANCIA DE ENTIERRO"/>
    <x v="0"/>
    <x v="0"/>
    <x v="0"/>
    <x v="6"/>
    <s v="Mariella Valentina Guadalupe Fierro"/>
    <m/>
    <x v="0"/>
    <x v="0"/>
    <x v="0"/>
    <x v="9"/>
  </r>
  <r>
    <x v="2161"/>
    <x v="0"/>
    <s v="TGM6446"/>
    <s v="CAMBIO DE SEGUNDO TITULAR"/>
    <x v="0"/>
    <x v="2"/>
    <x v="0"/>
    <x v="6"/>
    <s v="Rosario Margarita Vergara Jimenez"/>
    <m/>
    <x v="0"/>
    <x v="0"/>
    <x v="0"/>
    <x v="9"/>
  </r>
  <r>
    <x v="2162"/>
    <x v="0"/>
    <s v="TGM6447"/>
    <s v="CAMBIO DE SEGUNDO TITULAR"/>
    <x v="0"/>
    <x v="2"/>
    <x v="0"/>
    <x v="6"/>
    <s v="Rosario Margarita Vergara Jimenez"/>
    <m/>
    <x v="0"/>
    <x v="0"/>
    <x v="0"/>
    <x v="9"/>
  </r>
  <r>
    <x v="2163"/>
    <x v="0"/>
    <s v="TGM6448"/>
    <s v="CAMBIO DE SEGUNDO TITULAR"/>
    <x v="0"/>
    <x v="2"/>
    <x v="0"/>
    <x v="6"/>
    <s v="Rosario Margarita Vergara Jimenez"/>
    <m/>
    <x v="0"/>
    <x v="0"/>
    <x v="0"/>
    <x v="9"/>
  </r>
  <r>
    <x v="2164"/>
    <x v="0"/>
    <s v="TGM6449"/>
    <s v="ACTUALIZACION DE DATOS"/>
    <x v="0"/>
    <x v="0"/>
    <x v="0"/>
    <x v="1"/>
    <s v="Rosario Margarita Vergara Jimenez"/>
    <m/>
    <x v="0"/>
    <x v="0"/>
    <x v="0"/>
    <x v="9"/>
  </r>
  <r>
    <x v="2165"/>
    <x v="0"/>
    <s v="TGM6450"/>
    <s v="CONSULTA SOBRE CONSTRUCCION DE MAUSOLEO"/>
    <x v="0"/>
    <x v="2"/>
    <x v="0"/>
    <x v="12"/>
    <s v="Mariella Valentina Guadalupe Fierro"/>
    <m/>
    <x v="0"/>
    <x v="0"/>
    <x v="0"/>
    <x v="9"/>
  </r>
  <r>
    <x v="2166"/>
    <x v="0"/>
    <s v="TGM6451"/>
    <s v="CERTIFICADO DE USO"/>
    <x v="0"/>
    <x v="0"/>
    <x v="0"/>
    <x v="0"/>
    <s v="Mariella Valentina Guadalupe Fierro"/>
    <m/>
    <x v="0"/>
    <x v="0"/>
    <x v="0"/>
    <x v="9"/>
  </r>
  <r>
    <x v="2167"/>
    <x v="0"/>
    <s v="TGM6452"/>
    <s v="REGULARIZACION DE DOCUMENTOS"/>
    <x v="0"/>
    <x v="0"/>
    <x v="0"/>
    <x v="6"/>
    <s v="Mariella Valentina Guadalupe Fierro"/>
    <m/>
    <x v="0"/>
    <x v="0"/>
    <x v="0"/>
    <x v="9"/>
  </r>
  <r>
    <x v="2168"/>
    <x v="0"/>
    <s v="TGM6453"/>
    <s v="CERTIFICADO DE USO"/>
    <x v="0"/>
    <x v="0"/>
    <x v="0"/>
    <x v="0"/>
    <s v="Rosario Margarita Vergara Jimenez"/>
    <m/>
    <x v="0"/>
    <x v="0"/>
    <x v="0"/>
    <x v="9"/>
  </r>
  <r>
    <x v="2169"/>
    <x v="0"/>
    <s v="TGM6454"/>
    <s v="PAGO EN EFECTIVO"/>
    <x v="0"/>
    <x v="2"/>
    <x v="0"/>
    <x v="5"/>
    <s v="Rosario Margarita Vergara Jimenez"/>
    <m/>
    <x v="0"/>
    <x v="0"/>
    <x v="0"/>
    <x v="9"/>
  </r>
  <r>
    <x v="2170"/>
    <x v="3"/>
    <s v="TGM6455"/>
    <s v="CERTIFICADO DE USO"/>
    <x v="0"/>
    <x v="0"/>
    <x v="0"/>
    <x v="0"/>
    <s v="Maria Betania Araujo Gomez - Cusco I SAC"/>
    <m/>
    <x v="0"/>
    <x v="0"/>
    <x v="0"/>
    <x v="9"/>
  </r>
  <r>
    <x v="2171"/>
    <x v="0"/>
    <s v="TGM6456"/>
    <s v="COBRO A DOMICILIO"/>
    <x v="0"/>
    <x v="2"/>
    <x v="0"/>
    <x v="5"/>
    <s v="Rosario Margarita Vergara Jimenez"/>
    <m/>
    <x v="0"/>
    <x v="0"/>
    <x v="0"/>
    <x v="9"/>
  </r>
  <r>
    <x v="2172"/>
    <x v="0"/>
    <s v="TGM6457"/>
    <s v="PAGO EN AGENTE BCP"/>
    <x v="0"/>
    <x v="0"/>
    <x v="0"/>
    <x v="5"/>
    <s v="Rosario Margarita Vergara Jimenez"/>
    <m/>
    <x v="0"/>
    <x v="0"/>
    <x v="0"/>
    <x v="9"/>
  </r>
  <r>
    <x v="2173"/>
    <x v="0"/>
    <s v="TGM6458"/>
    <s v="ACTUALIZACION DE DATOS"/>
    <x v="0"/>
    <x v="0"/>
    <x v="0"/>
    <x v="1"/>
    <s v="Rosario Margarita Vergara Jimenez"/>
    <m/>
    <x v="0"/>
    <x v="0"/>
    <x v="0"/>
    <x v="9"/>
  </r>
  <r>
    <x v="2174"/>
    <x v="0"/>
    <s v="TGM6459"/>
    <s v="PAGO POR APLICATIVO DEL BCP"/>
    <x v="0"/>
    <x v="0"/>
    <x v="0"/>
    <x v="5"/>
    <s v="Rosario Margarita Vergara Jimenez"/>
    <m/>
    <x v="0"/>
    <x v="0"/>
    <x v="0"/>
    <x v="9"/>
  </r>
  <r>
    <x v="2175"/>
    <x v="0"/>
    <s v="TGM6460"/>
    <s v="PAGO DE BCP"/>
    <x v="0"/>
    <x v="2"/>
    <x v="0"/>
    <x v="5"/>
    <s v="Rosario Margarita Vergara Jimenez"/>
    <m/>
    <x v="0"/>
    <x v="0"/>
    <x v="0"/>
    <x v="9"/>
  </r>
  <r>
    <x v="2176"/>
    <x v="0"/>
    <s v="TGM6461"/>
    <s v="CERTIFICADO DE USO"/>
    <x v="0"/>
    <x v="0"/>
    <x v="0"/>
    <x v="0"/>
    <s v="Liz Lidiana Huaman Rojas"/>
    <m/>
    <x v="0"/>
    <x v="0"/>
    <x v="0"/>
    <x v="9"/>
  </r>
  <r>
    <x v="2177"/>
    <x v="0"/>
    <s v="TGM6462"/>
    <s v="PAGO DE FOMA"/>
    <x v="0"/>
    <x v="2"/>
    <x v="0"/>
    <x v="5"/>
    <s v="Rosario Margarita Vergara Jimenez"/>
    <m/>
    <x v="0"/>
    <x v="0"/>
    <x v="0"/>
    <x v="9"/>
  </r>
  <r>
    <x v="2178"/>
    <x v="0"/>
    <s v="TGM6463"/>
    <s v="RETIRO DE FLOREROS"/>
    <x v="0"/>
    <x v="0"/>
    <x v="0"/>
    <x v="17"/>
    <s v="Liz Lidiana Huaman Rojas"/>
    <m/>
    <x v="0"/>
    <x v="0"/>
    <x v="0"/>
    <x v="9"/>
  </r>
  <r>
    <x v="2179"/>
    <x v="1"/>
    <s v="TGM6464"/>
    <s v="CONSOLIDADO DE PAGO DE MORAS"/>
    <x v="0"/>
    <x v="0"/>
    <x v="0"/>
    <x v="5"/>
    <s v="Rosario Margarita Vergara Jimenez SAC CF"/>
    <m/>
    <x v="0"/>
    <x v="0"/>
    <x v="0"/>
    <x v="9"/>
  </r>
  <r>
    <x v="2180"/>
    <x v="1"/>
    <s v="TGM6465"/>
    <s v="ESTADO DE CUENTA"/>
    <x v="0"/>
    <x v="0"/>
    <x v="0"/>
    <x v="5"/>
    <s v="Rosario Margarita Vergara Jimenez SAC CF"/>
    <m/>
    <x v="0"/>
    <x v="0"/>
    <x v="0"/>
    <x v="9"/>
  </r>
  <r>
    <x v="2181"/>
    <x v="1"/>
    <s v="TGM6466"/>
    <s v="COPIA DE BOLETAS"/>
    <x v="0"/>
    <x v="0"/>
    <x v="0"/>
    <x v="19"/>
    <s v="Rosario Margarita Vergara Jimenez SAC CF"/>
    <m/>
    <x v="0"/>
    <x v="0"/>
    <x v="0"/>
    <x v="9"/>
  </r>
  <r>
    <x v="2182"/>
    <x v="1"/>
    <s v="TGM6467"/>
    <s v="REPROGRAMACION DE CRONOGRAMA DE PAGOS"/>
    <x v="0"/>
    <x v="0"/>
    <x v="4"/>
    <x v="10"/>
    <s v="Tymiller Jhaalber Llacza Rosales - Corona del Fr"/>
    <m/>
    <x v="0"/>
    <x v="0"/>
    <x v="0"/>
    <x v="9"/>
  </r>
  <r>
    <x v="2183"/>
    <x v="1"/>
    <s v="TGM6468"/>
    <s v="ACTA DE DEFUNCION"/>
    <x v="0"/>
    <x v="0"/>
    <x v="0"/>
    <x v="6"/>
    <s v="Rosario Margarita Vergara Jimenez SAC CF"/>
    <m/>
    <x v="0"/>
    <x v="0"/>
    <x v="0"/>
    <x v="9"/>
  </r>
  <r>
    <x v="2184"/>
    <x v="1"/>
    <s v="TGM6469"/>
    <s v="DEVOLUCION DE GARANTIA"/>
    <x v="0"/>
    <x v="0"/>
    <x v="0"/>
    <x v="10"/>
    <s v="Rosario Margarita Vergara Jimenez SAC CF"/>
    <m/>
    <x v="0"/>
    <x v="0"/>
    <x v="0"/>
    <x v="9"/>
  </r>
  <r>
    <x v="2185"/>
    <x v="0"/>
    <s v="TGM6470"/>
    <s v="ELABORACION DE LAPIDA"/>
    <x v="0"/>
    <x v="0"/>
    <x v="4"/>
    <x v="13"/>
    <s v="Oscar San Martin Castillo"/>
    <m/>
    <x v="0"/>
    <x v="0"/>
    <x v="0"/>
    <x v="9"/>
  </r>
  <r>
    <x v="2186"/>
    <x v="0"/>
    <s v="TGM6471"/>
    <s v="RECLAMO NRO 38"/>
    <x v="0"/>
    <x v="1"/>
    <x v="2"/>
    <x v="5"/>
    <s v="Deisy Huaman Lara - San Antonio"/>
    <m/>
    <x v="1"/>
    <x v="0"/>
    <x v="0"/>
    <x v="9"/>
  </r>
  <r>
    <x v="2187"/>
    <x v="0"/>
    <s v="TGM6472"/>
    <s v="RECLAMO 41"/>
    <x v="0"/>
    <x v="1"/>
    <x v="2"/>
    <x v="3"/>
    <s v="Deisy Huaman Lara - San Antonio"/>
    <m/>
    <x v="1"/>
    <x v="0"/>
    <x v="0"/>
    <x v="9"/>
  </r>
  <r>
    <x v="2188"/>
    <x v="1"/>
    <s v="TGM6473"/>
    <s v="BOLETAS DE PAGO"/>
    <x v="0"/>
    <x v="0"/>
    <x v="0"/>
    <x v="19"/>
    <s v="Rosario Margarita Vergara Jimenez SAC CF"/>
    <m/>
    <x v="0"/>
    <x v="0"/>
    <x v="0"/>
    <x v="9"/>
  </r>
  <r>
    <x v="2189"/>
    <x v="1"/>
    <s v="TGM6474"/>
    <s v="PAGO DE CUOTAS"/>
    <x v="0"/>
    <x v="2"/>
    <x v="0"/>
    <x v="5"/>
    <s v="Rosario Margarita Vergara Jimenez SAC CF"/>
    <m/>
    <x v="0"/>
    <x v="0"/>
    <x v="0"/>
    <x v="9"/>
  </r>
  <r>
    <x v="2190"/>
    <x v="0"/>
    <s v="TGM6475"/>
    <s v="PAGO DE MORA"/>
    <x v="0"/>
    <x v="2"/>
    <x v="0"/>
    <x v="5"/>
    <s v="Rosario Margarita Vergara Jimenez"/>
    <m/>
    <x v="0"/>
    <x v="0"/>
    <x v="0"/>
    <x v="9"/>
  </r>
  <r>
    <x v="2191"/>
    <x v="0"/>
    <s v="TGM6476"/>
    <s v="ENTREGA DE ACTA DE DEFUNCION"/>
    <x v="0"/>
    <x v="2"/>
    <x v="0"/>
    <x v="6"/>
    <s v="Rosario Margarita Vergara Jimenez"/>
    <m/>
    <x v="0"/>
    <x v="0"/>
    <x v="0"/>
    <x v="9"/>
  </r>
  <r>
    <x v="2192"/>
    <x v="0"/>
    <s v="TGM6477"/>
    <s v="ESTADO DE CUENTA"/>
    <x v="0"/>
    <x v="0"/>
    <x v="0"/>
    <x v="5"/>
    <s v="Rosario Margarita Vergara Jimenez"/>
    <m/>
    <x v="0"/>
    <x v="0"/>
    <x v="0"/>
    <x v="9"/>
  </r>
  <r>
    <x v="2193"/>
    <x v="0"/>
    <s v="TGM6478"/>
    <s v="CERTIFICADO DE USO"/>
    <x v="0"/>
    <x v="0"/>
    <x v="0"/>
    <x v="0"/>
    <s v="Rosario Margarita Vergara Jimenez"/>
    <m/>
    <x v="0"/>
    <x v="0"/>
    <x v="0"/>
    <x v="9"/>
  </r>
  <r>
    <x v="2194"/>
    <x v="0"/>
    <s v="TGM6479"/>
    <s v="DESCARGO DE NOTIFICACION SOBRE EL PEDIDO DE RESOLUCION DE CONTRATO"/>
    <x v="0"/>
    <x v="0"/>
    <x v="0"/>
    <x v="6"/>
    <s v="Rosario Margarita Vergara Jimenez"/>
    <m/>
    <x v="0"/>
    <x v="0"/>
    <x v="0"/>
    <x v="9"/>
  </r>
  <r>
    <x v="2195"/>
    <x v="0"/>
    <s v="TGM6480"/>
    <s v="RECLAMO 43"/>
    <x v="0"/>
    <x v="1"/>
    <x v="2"/>
    <x v="34"/>
    <s v="Guadalupe Chanca Peña"/>
    <m/>
    <x v="1"/>
    <x v="0"/>
    <x v="0"/>
    <x v="9"/>
  </r>
  <r>
    <x v="2196"/>
    <x v="0"/>
    <s v="TGM6481"/>
    <s v="RECLAMO 39"/>
    <x v="0"/>
    <x v="1"/>
    <x v="4"/>
    <x v="4"/>
    <s v="Oscar San Martin Castillo"/>
    <m/>
    <x v="1"/>
    <x v="0"/>
    <x v="0"/>
    <x v="9"/>
  </r>
  <r>
    <x v="2197"/>
    <x v="0"/>
    <s v="TGM6482"/>
    <s v="COPIA DE CONTRATO"/>
    <x v="0"/>
    <x v="0"/>
    <x v="0"/>
    <x v="3"/>
    <s v="Liz Lidiana Huaman Rojas"/>
    <m/>
    <x v="0"/>
    <x v="0"/>
    <x v="0"/>
    <x v="9"/>
  </r>
  <r>
    <x v="2198"/>
    <x v="0"/>
    <s v="TGM6483"/>
    <s v="CAMBIO DE FECHA DE PAGO"/>
    <x v="0"/>
    <x v="0"/>
    <x v="0"/>
    <x v="5"/>
    <s v="Rosario Margarita Vergara Jimenez"/>
    <m/>
    <x v="0"/>
    <x v="0"/>
    <x v="0"/>
    <x v="9"/>
  </r>
  <r>
    <x v="2199"/>
    <x v="1"/>
    <s v="TGM6484"/>
    <s v="REPROGRAMACION DE CRONOGRAMA DE PAGOS"/>
    <x v="0"/>
    <x v="0"/>
    <x v="4"/>
    <x v="10"/>
    <s v="Tymiller Jhaalber Llacza Rosales - Corona del Fr"/>
    <m/>
    <x v="0"/>
    <x v="0"/>
    <x v="0"/>
    <x v="9"/>
  </r>
  <r>
    <x v="2200"/>
    <x v="0"/>
    <s v="TGM6485"/>
    <s v="PAGO DE CUOTAS"/>
    <x v="0"/>
    <x v="2"/>
    <x v="0"/>
    <x v="5"/>
    <s v="Rosario Margarita Vergara Jimenez"/>
    <m/>
    <x v="0"/>
    <x v="0"/>
    <x v="0"/>
    <x v="9"/>
  </r>
  <r>
    <x v="2201"/>
    <x v="0"/>
    <s v="TGM6486"/>
    <s v="REPINTADO DE LAPIDA"/>
    <x v="0"/>
    <x v="0"/>
    <x v="4"/>
    <x v="11"/>
    <s v="Oscar San Martin Castillo"/>
    <m/>
    <x v="0"/>
    <x v="0"/>
    <x v="0"/>
    <x v="9"/>
  </r>
  <r>
    <x v="2202"/>
    <x v="0"/>
    <s v="TGM6487"/>
    <s v="PAGO POR AGENTE BCP"/>
    <x v="0"/>
    <x v="2"/>
    <x v="0"/>
    <x v="5"/>
    <s v="Rosario Margarita Vergara Jimenez"/>
    <m/>
    <x v="0"/>
    <x v="0"/>
    <x v="0"/>
    <x v="9"/>
  </r>
  <r>
    <x v="2203"/>
    <x v="0"/>
    <s v="TGM6488"/>
    <s v="REQUISITOS DE USO DE ESPACIO"/>
    <x v="0"/>
    <x v="2"/>
    <x v="0"/>
    <x v="8"/>
    <s v="Rosario Margarita Vergara Jimenez"/>
    <m/>
    <x v="0"/>
    <x v="0"/>
    <x v="0"/>
    <x v="9"/>
  </r>
  <r>
    <x v="2204"/>
    <x v="1"/>
    <s v="TGM6489"/>
    <s v="VISITA A CAMPOSANTO"/>
    <x v="0"/>
    <x v="2"/>
    <x v="0"/>
    <x v="0"/>
    <s v="Rosario Margarita Vergara Jimenez SAC CF"/>
    <m/>
    <x v="0"/>
    <x v="0"/>
    <x v="0"/>
    <x v="9"/>
  </r>
  <r>
    <x v="2205"/>
    <x v="1"/>
    <s v="TGM6490"/>
    <s v="MISA PRESENCIAL"/>
    <x v="0"/>
    <x v="2"/>
    <x v="0"/>
    <x v="29"/>
    <s v="Rosario Margarita Vergara Jimenez SAC CF"/>
    <m/>
    <x v="0"/>
    <x v="0"/>
    <x v="0"/>
    <x v="9"/>
  </r>
  <r>
    <x v="2206"/>
    <x v="1"/>
    <s v="TGM6491"/>
    <s v="ACTUALIZACION DE DATOS"/>
    <x v="0"/>
    <x v="0"/>
    <x v="0"/>
    <x v="1"/>
    <s v="Rosario Margarita Vergara Jimenez SAC CF"/>
    <m/>
    <x v="0"/>
    <x v="0"/>
    <x v="0"/>
    <x v="9"/>
  </r>
  <r>
    <x v="2207"/>
    <x v="0"/>
    <s v="TGM6492"/>
    <s v="REGULARIZACION DE ACTA DE DEFUNCION"/>
    <x v="0"/>
    <x v="0"/>
    <x v="0"/>
    <x v="6"/>
    <s v="Liz Lidiana Huaman Rojas"/>
    <m/>
    <x v="0"/>
    <x v="0"/>
    <x v="0"/>
    <x v="9"/>
  </r>
  <r>
    <x v="2208"/>
    <x v="0"/>
    <s v="TGM6493"/>
    <s v="DEVOLUCION DE GARANTIA"/>
    <x v="0"/>
    <x v="0"/>
    <x v="0"/>
    <x v="10"/>
    <s v="Liz Lidiana Huaman Rojas"/>
    <m/>
    <x v="0"/>
    <x v="0"/>
    <x v="0"/>
    <x v="9"/>
  </r>
  <r>
    <x v="2209"/>
    <x v="0"/>
    <s v="TGM6494"/>
    <s v="ENTREGA DE CONTRATO"/>
    <x v="0"/>
    <x v="0"/>
    <x v="0"/>
    <x v="3"/>
    <s v="Liz Lidiana Huaman Rojas"/>
    <m/>
    <x v="0"/>
    <x v="0"/>
    <x v="0"/>
    <x v="9"/>
  </r>
  <r>
    <x v="2210"/>
    <x v="0"/>
    <s v="TGM6495"/>
    <s v="REGULARIZACION DE ACTA DE DEFUNCION"/>
    <x v="0"/>
    <x v="0"/>
    <x v="0"/>
    <x v="6"/>
    <s v="Liz Lidiana Huaman Rojas"/>
    <m/>
    <x v="0"/>
    <x v="0"/>
    <x v="0"/>
    <x v="9"/>
  </r>
  <r>
    <x v="2211"/>
    <x v="0"/>
    <s v="TGM6496"/>
    <s v="DEVOLUCION DE GARANTIA"/>
    <x v="0"/>
    <x v="0"/>
    <x v="0"/>
    <x v="10"/>
    <s v="Liz Lidiana Huaman Rojas"/>
    <m/>
    <x v="0"/>
    <x v="0"/>
    <x v="0"/>
    <x v="9"/>
  </r>
  <r>
    <x v="2212"/>
    <x v="0"/>
    <s v="TGM6497"/>
    <s v="REACTIVACION DE CONTRATO RESUELTO"/>
    <x v="0"/>
    <x v="0"/>
    <x v="0"/>
    <x v="5"/>
    <s v="Liz Lidiana Huaman Rojas"/>
    <m/>
    <x v="0"/>
    <x v="0"/>
    <x v="0"/>
    <x v="9"/>
  </r>
  <r>
    <x v="2213"/>
    <x v="0"/>
    <s v="TGM6498"/>
    <s v="SOLICITUD DE COPIA DE CONTRATO"/>
    <x v="0"/>
    <x v="0"/>
    <x v="2"/>
    <x v="3"/>
    <s v="Liz Lidiana Huaman Rojas"/>
    <m/>
    <x v="0"/>
    <x v="0"/>
    <x v="0"/>
    <x v="9"/>
  </r>
  <r>
    <x v="2214"/>
    <x v="0"/>
    <s v="TGM6499"/>
    <s v="USO DE ESPACIO"/>
    <x v="0"/>
    <x v="0"/>
    <x v="0"/>
    <x v="8"/>
    <s v="Liz Lidiana Huaman Rojas"/>
    <m/>
    <x v="0"/>
    <x v="0"/>
    <x v="0"/>
    <x v="9"/>
  </r>
  <r>
    <x v="2215"/>
    <x v="0"/>
    <s v="TGM6500"/>
    <s v="ACTUALIZACI&amp;OACUTE;N DE DATOS"/>
    <x v="0"/>
    <x v="0"/>
    <x v="0"/>
    <x v="30"/>
    <s v="Liz Lidiana Huaman Rojas"/>
    <m/>
    <x v="0"/>
    <x v="0"/>
    <x v="0"/>
    <x v="9"/>
  </r>
  <r>
    <x v="2216"/>
    <x v="0"/>
    <s v="TGM6501"/>
    <s v="RETIRO DE FLORES"/>
    <x v="0"/>
    <x v="1"/>
    <x v="4"/>
    <x v="17"/>
    <s v="Oscar San Martin Castillo"/>
    <m/>
    <x v="0"/>
    <x v="0"/>
    <x v="0"/>
    <x v="9"/>
  </r>
  <r>
    <x v="2217"/>
    <x v="0"/>
    <s v="TGM6502"/>
    <s v="ENTREGA DE CONTRATO"/>
    <x v="0"/>
    <x v="0"/>
    <x v="0"/>
    <x v="3"/>
    <s v="Liz Lidiana Huaman Rojas"/>
    <m/>
    <x v="0"/>
    <x v="0"/>
    <x v="0"/>
    <x v="9"/>
  </r>
  <r>
    <x v="2218"/>
    <x v="4"/>
    <s v="TGM6503"/>
    <s v="CERTIFICADO DE USO"/>
    <x v="0"/>
    <x v="0"/>
    <x v="0"/>
    <x v="0"/>
    <s v="Maria Betania Araujo Gomez - Cusco II SAC"/>
    <m/>
    <x v="0"/>
    <x v="0"/>
    <x v="0"/>
    <x v="9"/>
  </r>
  <r>
    <x v="2219"/>
    <x v="0"/>
    <s v="TGM6504"/>
    <s v="NIVELACION DE ESPACIO"/>
    <x v="0"/>
    <x v="0"/>
    <x v="2"/>
    <x v="14"/>
    <s v="Mariella Valentina Guadalupe Fierro"/>
    <m/>
    <x v="0"/>
    <x v="0"/>
    <x v="0"/>
    <x v="9"/>
  </r>
  <r>
    <x v="2220"/>
    <x v="0"/>
    <s v="TGM6505"/>
    <s v="REQUISITOS DE USO DE ESPACIO"/>
    <x v="0"/>
    <x v="2"/>
    <x v="0"/>
    <x v="8"/>
    <s v="Rosario Margarita Vergara Jimenez"/>
    <m/>
    <x v="0"/>
    <x v="0"/>
    <x v="0"/>
    <x v="9"/>
  </r>
  <r>
    <x v="2221"/>
    <x v="0"/>
    <s v="TGM6506"/>
    <s v="MANTENIMIENTO DE ESPACIO"/>
    <x v="0"/>
    <x v="0"/>
    <x v="4"/>
    <x v="14"/>
    <s v="Oscar San Martin Castillo"/>
    <m/>
    <x v="0"/>
    <x v="0"/>
    <x v="0"/>
    <x v="9"/>
  </r>
  <r>
    <x v="2222"/>
    <x v="2"/>
    <s v="TGM6507"/>
    <s v="SOLICITA CERTIFICADO DE USO 200210"/>
    <x v="0"/>
    <x v="0"/>
    <x v="2"/>
    <x v="0"/>
    <s v="Melissa Jhuliana Hipolito Guerrero"/>
    <m/>
    <x v="0"/>
    <x v="0"/>
    <x v="0"/>
    <x v="9"/>
  </r>
  <r>
    <x v="2223"/>
    <x v="0"/>
    <s v="TGM6508"/>
    <s v="PAGO POR EL APLICATIVO DEL BCP"/>
    <x v="0"/>
    <x v="2"/>
    <x v="0"/>
    <x v="5"/>
    <s v="Rosario Margarita Vergara Jimenez"/>
    <m/>
    <x v="0"/>
    <x v="0"/>
    <x v="0"/>
    <x v="9"/>
  </r>
  <r>
    <x v="2224"/>
    <x v="3"/>
    <s v="TGM6509"/>
    <s v="MANTENIMIENTO DE CAMPOSANTO"/>
    <x v="0"/>
    <x v="0"/>
    <x v="2"/>
    <x v="14"/>
    <s v="Rayda Rita Vargas Perales - Cusco I"/>
    <m/>
    <x v="0"/>
    <x v="0"/>
    <x v="0"/>
    <x v="9"/>
  </r>
  <r>
    <x v="2225"/>
    <x v="0"/>
    <s v="TGM6510"/>
    <s v="CERTIFICADO DE USO"/>
    <x v="0"/>
    <x v="0"/>
    <x v="0"/>
    <x v="0"/>
    <s v="Mariella Valentina Guadalupe Fierro"/>
    <m/>
    <x v="0"/>
    <x v="0"/>
    <x v="0"/>
    <x v="9"/>
  </r>
  <r>
    <x v="2226"/>
    <x v="3"/>
    <s v="TGM6511"/>
    <s v="MANTENIMIENTO DE CAMPOSANTO"/>
    <x v="0"/>
    <x v="0"/>
    <x v="2"/>
    <x v="14"/>
    <s v="Rayda Rita Vargas Perales - Cusco I"/>
    <m/>
    <x v="0"/>
    <x v="0"/>
    <x v="0"/>
    <x v="9"/>
  </r>
  <r>
    <x v="2227"/>
    <x v="0"/>
    <s v="TGM6512"/>
    <s v="ESTADO DE CUENTA"/>
    <x v="0"/>
    <x v="0"/>
    <x v="0"/>
    <x v="5"/>
    <s v="Rosario Margarita Vergara Jimenez"/>
    <m/>
    <x v="0"/>
    <x v="0"/>
    <x v="0"/>
    <x v="9"/>
  </r>
  <r>
    <x v="2228"/>
    <x v="0"/>
    <s v="TGM6513"/>
    <s v="ESTADO DE CUENTA"/>
    <x v="0"/>
    <x v="0"/>
    <x v="0"/>
    <x v="5"/>
    <s v="Rosario Margarita Vergara Jimenez"/>
    <m/>
    <x v="0"/>
    <x v="0"/>
    <x v="0"/>
    <x v="9"/>
  </r>
  <r>
    <x v="2229"/>
    <x v="0"/>
    <s v="TGM6514"/>
    <s v="NIVELACION DE TAPAS MAUSOLEO"/>
    <x v="0"/>
    <x v="0"/>
    <x v="0"/>
    <x v="14"/>
    <s v="Mariella Valentina Guadalupe Fierro"/>
    <m/>
    <x v="0"/>
    <x v="0"/>
    <x v="0"/>
    <x v="9"/>
  </r>
  <r>
    <x v="2230"/>
    <x v="0"/>
    <s v="TGM6515"/>
    <s v="CERTIFICADO DE USO"/>
    <x v="0"/>
    <x v="0"/>
    <x v="0"/>
    <x v="0"/>
    <s v="Mariella Valentina Guadalupe Fierro"/>
    <m/>
    <x v="0"/>
    <x v="0"/>
    <x v="0"/>
    <x v="9"/>
  </r>
  <r>
    <x v="2231"/>
    <x v="1"/>
    <s v="TGM6516"/>
    <s v="CERTIFICADO USO"/>
    <x v="0"/>
    <x v="0"/>
    <x v="0"/>
    <x v="0"/>
    <s v="Liz Lidiana Huaman Rojas SAC CF"/>
    <m/>
    <x v="0"/>
    <x v="0"/>
    <x v="0"/>
    <x v="9"/>
  </r>
  <r>
    <x v="2232"/>
    <x v="0"/>
    <s v="TGM6517"/>
    <s v="RECLAMO 45"/>
    <x v="0"/>
    <x v="1"/>
    <x v="4"/>
    <x v="4"/>
    <s v="Oscar San Martin Castillo"/>
    <m/>
    <x v="1"/>
    <x v="0"/>
    <x v="0"/>
    <x v="9"/>
  </r>
  <r>
    <x v="2233"/>
    <x v="3"/>
    <s v="TGM6518"/>
    <s v="ENTREGA DE CONTRATO"/>
    <x v="0"/>
    <x v="0"/>
    <x v="0"/>
    <x v="3"/>
    <s v="Maria Betania Araujo Gomez - Cusco I SAC"/>
    <m/>
    <x v="0"/>
    <x v="0"/>
    <x v="0"/>
    <x v="9"/>
  </r>
  <r>
    <x v="2234"/>
    <x v="0"/>
    <s v="TGM6519"/>
    <s v="ADJUNTA SEGUNDO TITULAR"/>
    <x v="0"/>
    <x v="0"/>
    <x v="0"/>
    <x v="6"/>
    <s v="Liz Lidiana Huaman Rojas"/>
    <m/>
    <x v="0"/>
    <x v="0"/>
    <x v="0"/>
    <x v="9"/>
  </r>
  <r>
    <x v="2235"/>
    <x v="1"/>
    <s v="TGM6520"/>
    <s v="ESTADO DE CUENTA"/>
    <x v="0"/>
    <x v="0"/>
    <x v="0"/>
    <x v="5"/>
    <s v="Rosario Margarita Vergara Jimenez SAC CF"/>
    <m/>
    <x v="0"/>
    <x v="0"/>
    <x v="0"/>
    <x v="9"/>
  </r>
  <r>
    <x v="2236"/>
    <x v="4"/>
    <s v="TGM6521"/>
    <s v="ENTREGA DE CONTRATO"/>
    <x v="0"/>
    <x v="0"/>
    <x v="0"/>
    <x v="3"/>
    <s v="Maria Betania Araujo Gomez - Cusco II SAC"/>
    <m/>
    <x v="0"/>
    <x v="0"/>
    <x v="0"/>
    <x v="9"/>
  </r>
  <r>
    <x v="2237"/>
    <x v="0"/>
    <s v="TGM6522"/>
    <s v="COLOCACION DE LAPIDA"/>
    <x v="0"/>
    <x v="1"/>
    <x v="4"/>
    <x v="13"/>
    <s v="Oscar San Martin Castillo"/>
    <m/>
    <x v="0"/>
    <x v="0"/>
    <x v="0"/>
    <x v="9"/>
  </r>
  <r>
    <x v="2238"/>
    <x v="1"/>
    <s v="TGM6523"/>
    <s v="SOLICITUD DE COPIA DE BOLETAS"/>
    <x v="0"/>
    <x v="0"/>
    <x v="0"/>
    <x v="19"/>
    <s v="Rosario Margarita Vergara Jimenez SAC CF"/>
    <m/>
    <x v="0"/>
    <x v="0"/>
    <x v="0"/>
    <x v="9"/>
  </r>
  <r>
    <x v="2239"/>
    <x v="0"/>
    <s v="TGM6524"/>
    <s v="REPINTADO DE LAPIDA"/>
    <x v="0"/>
    <x v="0"/>
    <x v="4"/>
    <x v="11"/>
    <s v="Oscar San Martin Castillo"/>
    <m/>
    <x v="0"/>
    <x v="0"/>
    <x v="0"/>
    <x v="9"/>
  </r>
  <r>
    <x v="2240"/>
    <x v="0"/>
    <s v="TGM6525"/>
    <s v="REPROGRAMACION DE PAGOS"/>
    <x v="0"/>
    <x v="0"/>
    <x v="4"/>
    <x v="10"/>
    <s v="Tymiller Jhalber Llacza Rosales"/>
    <m/>
    <x v="0"/>
    <x v="0"/>
    <x v="0"/>
    <x v="9"/>
  </r>
  <r>
    <x v="2241"/>
    <x v="0"/>
    <s v="TGM6526"/>
    <s v="PAGO EN AGENTE BCP"/>
    <x v="0"/>
    <x v="2"/>
    <x v="0"/>
    <x v="0"/>
    <s v="Rosario Margarita Vergara Jimenez"/>
    <m/>
    <x v="0"/>
    <x v="0"/>
    <x v="0"/>
    <x v="9"/>
  </r>
  <r>
    <x v="2242"/>
    <x v="1"/>
    <s v="TGM6527"/>
    <s v="ESTADO DE CUENTA"/>
    <x v="0"/>
    <x v="0"/>
    <x v="0"/>
    <x v="5"/>
    <s v="Rosario Margarita Vergara Jimenez SAC CF"/>
    <m/>
    <x v="0"/>
    <x v="0"/>
    <x v="0"/>
    <x v="9"/>
  </r>
  <r>
    <x v="2243"/>
    <x v="1"/>
    <s v="TGM6528"/>
    <s v="PAGO EN AGENTE BCP"/>
    <x v="0"/>
    <x v="2"/>
    <x v="0"/>
    <x v="5"/>
    <s v="Rosario Margarita Vergara Jimenez SAC CF"/>
    <m/>
    <x v="0"/>
    <x v="0"/>
    <x v="0"/>
    <x v="9"/>
  </r>
  <r>
    <x v="2244"/>
    <x v="1"/>
    <s v="TGM6529"/>
    <s v="USO DE ESPACIO"/>
    <x v="0"/>
    <x v="2"/>
    <x v="0"/>
    <x v="8"/>
    <s v="Rosario Margarita Vergara Jimenez SAC CF"/>
    <m/>
    <x v="0"/>
    <x v="0"/>
    <x v="0"/>
    <x v="9"/>
  </r>
  <r>
    <x v="2245"/>
    <x v="0"/>
    <s v="TGM6530"/>
    <s v="CERTIFICADO DE USO"/>
    <x v="0"/>
    <x v="0"/>
    <x v="0"/>
    <x v="0"/>
    <s v="Rosario Margarita Vergara Jimenez"/>
    <m/>
    <x v="0"/>
    <x v="0"/>
    <x v="0"/>
    <x v="9"/>
  </r>
  <r>
    <x v="2246"/>
    <x v="0"/>
    <s v="TGM6531"/>
    <s v="USO DE ESPACIO"/>
    <x v="0"/>
    <x v="2"/>
    <x v="0"/>
    <x v="8"/>
    <s v="Rosario Margarita Vergara Jimenez"/>
    <m/>
    <x v="0"/>
    <x v="0"/>
    <x v="0"/>
    <x v="9"/>
  </r>
  <r>
    <x v="2247"/>
    <x v="1"/>
    <s v="TGM6532"/>
    <s v="ESTADO DE CUENTA"/>
    <x v="0"/>
    <x v="0"/>
    <x v="0"/>
    <x v="5"/>
    <s v="Rosario Margarita Vergara Jimenez SAC CF"/>
    <m/>
    <x v="0"/>
    <x v="0"/>
    <x v="0"/>
    <x v="9"/>
  </r>
  <r>
    <x v="2248"/>
    <x v="0"/>
    <s v="TGM6533"/>
    <s v="REGULARIZACION DE ACTA DE DEFUNCION"/>
    <x v="0"/>
    <x v="0"/>
    <x v="0"/>
    <x v="6"/>
    <s v="Liz Lidiana Huaman Rojas"/>
    <m/>
    <x v="0"/>
    <x v="0"/>
    <x v="0"/>
    <x v="9"/>
  </r>
  <r>
    <x v="2249"/>
    <x v="0"/>
    <s v="TGM6534"/>
    <s v="DEVOLUCIOPN DE GARANTIA"/>
    <x v="0"/>
    <x v="0"/>
    <x v="0"/>
    <x v="10"/>
    <s v="Liz Lidiana Huaman Rojas"/>
    <m/>
    <x v="0"/>
    <x v="0"/>
    <x v="0"/>
    <x v="9"/>
  </r>
  <r>
    <x v="2250"/>
    <x v="0"/>
    <s v="TGM6535"/>
    <s v="ENTREGA DE CONTRATO"/>
    <x v="0"/>
    <x v="0"/>
    <x v="0"/>
    <x v="3"/>
    <s v="Liz Lidiana Huaman Rojas"/>
    <m/>
    <x v="0"/>
    <x v="0"/>
    <x v="0"/>
    <x v="9"/>
  </r>
  <r>
    <x v="2251"/>
    <x v="0"/>
    <s v="TGM6536"/>
    <s v="REGULARIZACION DE ACTA DE DEFUNCION"/>
    <x v="0"/>
    <x v="0"/>
    <x v="0"/>
    <x v="6"/>
    <s v="Liz Lidiana Huaman Rojas"/>
    <m/>
    <x v="0"/>
    <x v="0"/>
    <x v="0"/>
    <x v="9"/>
  </r>
  <r>
    <x v="2252"/>
    <x v="0"/>
    <s v="TGM6537"/>
    <s v="DEVOLUCION DE GARANTIA"/>
    <x v="0"/>
    <x v="0"/>
    <x v="0"/>
    <x v="10"/>
    <s v="Liz Lidiana Huaman Rojas"/>
    <m/>
    <x v="0"/>
    <x v="0"/>
    <x v="0"/>
    <x v="9"/>
  </r>
  <r>
    <x v="2253"/>
    <x v="0"/>
    <s v="TGM6538"/>
    <s v="ENTREGA DE CONTRATO"/>
    <x v="0"/>
    <x v="0"/>
    <x v="0"/>
    <x v="3"/>
    <s v="Liz Lidiana Huaman Rojas"/>
    <m/>
    <x v="0"/>
    <x v="0"/>
    <x v="0"/>
    <x v="9"/>
  </r>
  <r>
    <x v="2254"/>
    <x v="2"/>
    <s v="TGM6539"/>
    <s v="SOLICITA ENTREGA DE GARANTIA 200870"/>
    <x v="0"/>
    <x v="0"/>
    <x v="2"/>
    <x v="10"/>
    <s v="Melissa Jhuliana Hipolito Guerrero"/>
    <m/>
    <x v="0"/>
    <x v="0"/>
    <x v="0"/>
    <x v="9"/>
  </r>
  <r>
    <x v="2255"/>
    <x v="0"/>
    <s v="TGM6540"/>
    <s v="RECLAMO 44"/>
    <x v="0"/>
    <x v="1"/>
    <x v="2"/>
    <x v="34"/>
    <s v="Deisy Huaman Lara - San Antonio"/>
    <m/>
    <x v="1"/>
    <x v="0"/>
    <x v="0"/>
    <x v="9"/>
  </r>
  <r>
    <x v="2256"/>
    <x v="0"/>
    <s v="TGM6541"/>
    <s v="RECLAMO 46"/>
    <x v="0"/>
    <x v="1"/>
    <x v="2"/>
    <x v="34"/>
    <s v="Deisy Huaman Lara - San Antonio"/>
    <m/>
    <x v="1"/>
    <x v="0"/>
    <x v="0"/>
    <x v="9"/>
  </r>
  <r>
    <x v="2257"/>
    <x v="1"/>
    <s v="TGM6542"/>
    <s v="COBRO A DOMICILIO"/>
    <x v="0"/>
    <x v="2"/>
    <x v="0"/>
    <x v="5"/>
    <s v="Rosario Margarita Vergara Jimenez SAC CF"/>
    <m/>
    <x v="0"/>
    <x v="0"/>
    <x v="0"/>
    <x v="9"/>
  </r>
  <r>
    <x v="2258"/>
    <x v="1"/>
    <s v="TGM6543"/>
    <s v="PAGO DE FOMA"/>
    <x v="0"/>
    <x v="2"/>
    <x v="0"/>
    <x v="5"/>
    <s v="Rosario Margarita Vergara Jimenez SAC CF"/>
    <m/>
    <x v="0"/>
    <x v="0"/>
    <x v="0"/>
    <x v="9"/>
  </r>
  <r>
    <x v="2259"/>
    <x v="0"/>
    <s v="TGM6544"/>
    <s v="TRASLADO EXTERNO"/>
    <x v="0"/>
    <x v="2"/>
    <x v="0"/>
    <x v="7"/>
    <s v="Rosario Margarita Vergara Jimenez"/>
    <m/>
    <x v="0"/>
    <x v="0"/>
    <x v="0"/>
    <x v="9"/>
  </r>
  <r>
    <x v="2260"/>
    <x v="0"/>
    <s v="TGM6545"/>
    <s v="REGULARIZACION DE ACTA DE DEFUNCION"/>
    <x v="0"/>
    <x v="0"/>
    <x v="0"/>
    <x v="6"/>
    <s v="Liz Lidiana Huaman Rojas"/>
    <m/>
    <x v="0"/>
    <x v="0"/>
    <x v="0"/>
    <x v="9"/>
  </r>
  <r>
    <x v="2261"/>
    <x v="0"/>
    <s v="TGM6546"/>
    <s v="DEVOLUCION DE GARANTIA"/>
    <x v="0"/>
    <x v="0"/>
    <x v="0"/>
    <x v="10"/>
    <s v="Liz Lidiana Huaman Rojas"/>
    <m/>
    <x v="0"/>
    <x v="0"/>
    <x v="0"/>
    <x v="9"/>
  </r>
  <r>
    <x v="2262"/>
    <x v="0"/>
    <s v="TGM6547"/>
    <s v="SE ENTREGA CONTRATO A CLIENTE"/>
    <x v="0"/>
    <x v="0"/>
    <x v="0"/>
    <x v="3"/>
    <s v="Liz Lidiana Huaman Rojas"/>
    <m/>
    <x v="0"/>
    <x v="0"/>
    <x v="0"/>
    <x v="9"/>
  </r>
  <r>
    <x v="2263"/>
    <x v="0"/>
    <s v="TGM6548"/>
    <s v="CERTIFICADO DE USO"/>
    <x v="0"/>
    <x v="0"/>
    <x v="0"/>
    <x v="0"/>
    <s v="Rosario Margarita Vergara Jimenez"/>
    <m/>
    <x v="0"/>
    <x v="0"/>
    <x v="0"/>
    <x v="9"/>
  </r>
  <r>
    <x v="2264"/>
    <x v="0"/>
    <s v="TGM6549"/>
    <s v="CERTIFICADO DE USO"/>
    <x v="0"/>
    <x v="0"/>
    <x v="0"/>
    <x v="0"/>
    <s v="Rosario Margarita Vergara Jimenez"/>
    <m/>
    <x v="0"/>
    <x v="0"/>
    <x v="0"/>
    <x v="9"/>
  </r>
  <r>
    <x v="2265"/>
    <x v="0"/>
    <s v="TGM6550"/>
    <s v="CONSULTA SOBRE ELABORACION DE LAPIDA"/>
    <x v="0"/>
    <x v="2"/>
    <x v="0"/>
    <x v="13"/>
    <s v="Rosario Margarita Vergara Jimenez"/>
    <m/>
    <x v="0"/>
    <x v="0"/>
    <x v="0"/>
    <x v="9"/>
  </r>
  <r>
    <x v="2266"/>
    <x v="0"/>
    <s v="TGM6551"/>
    <s v="CAMBIO DE SEGUNDO TITULAR"/>
    <x v="0"/>
    <x v="2"/>
    <x v="0"/>
    <x v="6"/>
    <s v="Rosario Margarita Vergara Jimenez"/>
    <m/>
    <x v="0"/>
    <x v="0"/>
    <x v="0"/>
    <x v="9"/>
  </r>
  <r>
    <x v="2267"/>
    <x v="1"/>
    <s v="TGM6552"/>
    <s v="CERTIFICADO DE USO"/>
    <x v="0"/>
    <x v="0"/>
    <x v="2"/>
    <x v="0"/>
    <s v="Rosario Margarita Vergara Jimenez SAC CF"/>
    <m/>
    <x v="0"/>
    <x v="0"/>
    <x v="0"/>
    <x v="9"/>
  </r>
  <r>
    <x v="2268"/>
    <x v="5"/>
    <s v="TGM6553"/>
    <s v="LIBRO 2"/>
    <x v="0"/>
    <x v="1"/>
    <x v="4"/>
    <x v="23"/>
    <s v="Marilyn Lisbet Alarcón Alarcón - Jefe SAC Chi"/>
    <m/>
    <x v="0"/>
    <x v="0"/>
    <x v="0"/>
    <x v="9"/>
  </r>
  <r>
    <x v="2269"/>
    <x v="0"/>
    <s v="TGM6554"/>
    <s v="CERTIFICADO DE USO"/>
    <x v="0"/>
    <x v="0"/>
    <x v="2"/>
    <x v="0"/>
    <s v="Rosario Margarita Vergara Jimenez"/>
    <m/>
    <x v="0"/>
    <x v="0"/>
    <x v="0"/>
    <x v="9"/>
  </r>
  <r>
    <x v="2270"/>
    <x v="0"/>
    <s v="TGM6555"/>
    <s v="CERTIFICADO DE USO"/>
    <x v="0"/>
    <x v="0"/>
    <x v="2"/>
    <x v="0"/>
    <s v="Rosario Margarita Vergara Jimenez"/>
    <m/>
    <x v="0"/>
    <x v="0"/>
    <x v="0"/>
    <x v="9"/>
  </r>
  <r>
    <x v="2271"/>
    <x v="0"/>
    <s v="TGM6556"/>
    <s v="CERTIFICADO DE USO"/>
    <x v="0"/>
    <x v="0"/>
    <x v="2"/>
    <x v="0"/>
    <s v="Rosario Margarita Vergara Jimenez"/>
    <m/>
    <x v="0"/>
    <x v="0"/>
    <x v="0"/>
    <x v="9"/>
  </r>
  <r>
    <x v="2272"/>
    <x v="0"/>
    <s v="TGM6557"/>
    <s v="CONFECCION DE LAPIDA EN CARRARA"/>
    <x v="0"/>
    <x v="0"/>
    <x v="4"/>
    <x v="9"/>
    <s v="Oscar San Martin Castillo"/>
    <m/>
    <x v="0"/>
    <x v="0"/>
    <x v="0"/>
    <x v="9"/>
  </r>
  <r>
    <x v="2273"/>
    <x v="0"/>
    <s v="TGM6558"/>
    <s v="USO DE ESPACIO"/>
    <x v="0"/>
    <x v="0"/>
    <x v="2"/>
    <x v="8"/>
    <s v="Liz Lidiana Huaman Rojas"/>
    <m/>
    <x v="0"/>
    <x v="0"/>
    <x v="0"/>
    <x v="9"/>
  </r>
  <r>
    <x v="2274"/>
    <x v="1"/>
    <s v="TGM6559"/>
    <s v="CERTIFICADO DE USO"/>
    <x v="0"/>
    <x v="0"/>
    <x v="2"/>
    <x v="0"/>
    <s v="Rosario Margarita Vergara Jimenez SAC CF"/>
    <m/>
    <x v="0"/>
    <x v="0"/>
    <x v="0"/>
    <x v="9"/>
  </r>
  <r>
    <x v="2275"/>
    <x v="1"/>
    <s v="TGM6560"/>
    <s v="ESTADO DE CUENTA"/>
    <x v="0"/>
    <x v="0"/>
    <x v="0"/>
    <x v="5"/>
    <s v="Rosario Margarita Vergara Jimenez SAC CF"/>
    <m/>
    <x v="0"/>
    <x v="0"/>
    <x v="0"/>
    <x v="9"/>
  </r>
  <r>
    <x v="2276"/>
    <x v="0"/>
    <s v="TGM6561"/>
    <s v="USO DE ESPACIO"/>
    <x v="0"/>
    <x v="0"/>
    <x v="0"/>
    <x v="8"/>
    <s v="Liz Lidiana Huaman Rojas"/>
    <m/>
    <x v="0"/>
    <x v="0"/>
    <x v="0"/>
    <x v="9"/>
  </r>
  <r>
    <x v="2277"/>
    <x v="0"/>
    <s v="TGM6562"/>
    <s v="ACTUALIZACION DE DATOS"/>
    <x v="0"/>
    <x v="0"/>
    <x v="0"/>
    <x v="30"/>
    <s v="Liz Lidiana Huaman Rojas"/>
    <m/>
    <x v="0"/>
    <x v="0"/>
    <x v="0"/>
    <x v="9"/>
  </r>
  <r>
    <x v="2278"/>
    <x v="0"/>
    <s v="TGM6563"/>
    <s v="ACTUALIZACION DE DATOS"/>
    <x v="0"/>
    <x v="0"/>
    <x v="0"/>
    <x v="1"/>
    <s v="Rosario Margarita Vergara Jimenez"/>
    <m/>
    <x v="0"/>
    <x v="0"/>
    <x v="0"/>
    <x v="9"/>
  </r>
  <r>
    <x v="2279"/>
    <x v="0"/>
    <s v="TGM6564"/>
    <s v="ACTUALIZACION DE DATOS"/>
    <x v="0"/>
    <x v="0"/>
    <x v="0"/>
    <x v="30"/>
    <s v="Liz Lidiana Huaman Rojas"/>
    <m/>
    <x v="0"/>
    <x v="0"/>
    <x v="0"/>
    <x v="9"/>
  </r>
  <r>
    <x v="2280"/>
    <x v="0"/>
    <s v="TGM6565"/>
    <s v="RECLAMO TAPA MAUSOLEO DOBLADA"/>
    <x v="0"/>
    <x v="1"/>
    <x v="4"/>
    <x v="37"/>
    <s v="Oscar San Martin Castillo"/>
    <m/>
    <x v="0"/>
    <x v="0"/>
    <x v="0"/>
    <x v="9"/>
  </r>
  <r>
    <x v="2281"/>
    <x v="0"/>
    <s v="TGM6566"/>
    <s v="MANTENIMIENTO DE LAPIDA"/>
    <x v="0"/>
    <x v="0"/>
    <x v="4"/>
    <x v="11"/>
    <s v="Oscar San Martin Castillo"/>
    <m/>
    <x v="0"/>
    <x v="0"/>
    <x v="0"/>
    <x v="9"/>
  </r>
  <r>
    <x v="2282"/>
    <x v="0"/>
    <s v="TGM6567"/>
    <s v="MISA VIRTUAL"/>
    <x v="0"/>
    <x v="0"/>
    <x v="0"/>
    <x v="29"/>
    <s v="Liz Lidiana Huaman Rojas"/>
    <m/>
    <x v="0"/>
    <x v="0"/>
    <x v="0"/>
    <x v="9"/>
  </r>
  <r>
    <x v="2283"/>
    <x v="1"/>
    <s v="TGM6568"/>
    <s v="ASIGNACION DE SEGUNDO TITULAR"/>
    <x v="0"/>
    <x v="0"/>
    <x v="0"/>
    <x v="6"/>
    <s v="Rosario Margarita Vergara Jimenez SAC CF"/>
    <m/>
    <x v="0"/>
    <x v="0"/>
    <x v="0"/>
    <x v="9"/>
  </r>
  <r>
    <x v="2284"/>
    <x v="1"/>
    <s v="TGM6569"/>
    <s v="ASIGNACION DE SEGUNDO TITULAR"/>
    <x v="0"/>
    <x v="0"/>
    <x v="0"/>
    <x v="6"/>
    <s v="Rosario Margarita Vergara Jimenez SAC CF"/>
    <m/>
    <x v="0"/>
    <x v="0"/>
    <x v="0"/>
    <x v="9"/>
  </r>
  <r>
    <x v="2285"/>
    <x v="0"/>
    <s v="TGM6570"/>
    <s v="USO DE ESPACIO"/>
    <x v="0"/>
    <x v="0"/>
    <x v="0"/>
    <x v="8"/>
    <s v="Rosario Margarita Vergara Jimenez"/>
    <m/>
    <x v="0"/>
    <x v="0"/>
    <x v="0"/>
    <x v="9"/>
  </r>
  <r>
    <x v="2286"/>
    <x v="0"/>
    <s v="TGM6571"/>
    <s v="PAGO POR AGENTE BCP"/>
    <x v="0"/>
    <x v="2"/>
    <x v="0"/>
    <x v="5"/>
    <s v="Rosario Margarita Vergara Jimenez"/>
    <m/>
    <x v="0"/>
    <x v="0"/>
    <x v="0"/>
    <x v="9"/>
  </r>
  <r>
    <x v="2287"/>
    <x v="0"/>
    <s v="TGM6572"/>
    <s v="CONFECCION LAPIDA PASO 50%"/>
    <x v="0"/>
    <x v="0"/>
    <x v="4"/>
    <x v="13"/>
    <s v="Oscar San Martin Castillo"/>
    <m/>
    <x v="0"/>
    <x v="0"/>
    <x v="0"/>
    <x v="9"/>
  </r>
  <r>
    <x v="2288"/>
    <x v="0"/>
    <s v="TGM6573"/>
    <s v="CONFECCION LAPIDA NEGRA"/>
    <x v="0"/>
    <x v="0"/>
    <x v="4"/>
    <x v="13"/>
    <s v="Oscar San Martin Castillo"/>
    <m/>
    <x v="0"/>
    <x v="0"/>
    <x v="0"/>
    <x v="9"/>
  </r>
  <r>
    <x v="2289"/>
    <x v="0"/>
    <s v="TGM6574"/>
    <s v="REGULARIZACIN DE ACTA"/>
    <x v="0"/>
    <x v="0"/>
    <x v="0"/>
    <x v="6"/>
    <s v="Liz Lidiana Huaman Rojas"/>
    <m/>
    <x v="0"/>
    <x v="0"/>
    <x v="0"/>
    <x v="9"/>
  </r>
  <r>
    <x v="2290"/>
    <x v="0"/>
    <s v="TGM6575"/>
    <s v="DEVOLUCION DE GARANTIA"/>
    <x v="0"/>
    <x v="0"/>
    <x v="0"/>
    <x v="6"/>
    <s v="Liz Lidiana Huaman Rojas"/>
    <m/>
    <x v="0"/>
    <x v="0"/>
    <x v="0"/>
    <x v="9"/>
  </r>
  <r>
    <x v="2291"/>
    <x v="0"/>
    <s v="TGM6576"/>
    <s v="ENTREGA DE CONTRATO"/>
    <x v="0"/>
    <x v="0"/>
    <x v="0"/>
    <x v="3"/>
    <s v="Liz Lidiana Huaman Rojas"/>
    <m/>
    <x v="0"/>
    <x v="0"/>
    <x v="0"/>
    <x v="9"/>
  </r>
  <r>
    <x v="2292"/>
    <x v="0"/>
    <s v="TGM6577"/>
    <s v="REGULARIZACION DE ACTA DE DEFUNCION"/>
    <x v="0"/>
    <x v="0"/>
    <x v="0"/>
    <x v="6"/>
    <s v="Liz Lidiana Huaman Rojas"/>
    <m/>
    <x v="0"/>
    <x v="0"/>
    <x v="0"/>
    <x v="9"/>
  </r>
  <r>
    <x v="2293"/>
    <x v="0"/>
    <s v="TGM6578"/>
    <s v="DEVOLUCION DE GARANTIA"/>
    <x v="0"/>
    <x v="0"/>
    <x v="0"/>
    <x v="10"/>
    <s v="Liz Lidiana Huaman Rojas"/>
    <m/>
    <x v="0"/>
    <x v="0"/>
    <x v="0"/>
    <x v="9"/>
  </r>
  <r>
    <x v="2294"/>
    <x v="0"/>
    <s v="TGM6579"/>
    <s v="REGULARIZACION DE ACTA DE DEFUNCION"/>
    <x v="0"/>
    <x v="0"/>
    <x v="0"/>
    <x v="6"/>
    <s v="Liz Lidiana Huaman Rojas"/>
    <m/>
    <x v="0"/>
    <x v="0"/>
    <x v="0"/>
    <x v="9"/>
  </r>
  <r>
    <x v="2295"/>
    <x v="0"/>
    <s v="TGM6580"/>
    <s v="DEVOLUCION DE GARANTIA"/>
    <x v="0"/>
    <x v="0"/>
    <x v="0"/>
    <x v="10"/>
    <s v="Liz Lidiana Huaman Rojas"/>
    <m/>
    <x v="0"/>
    <x v="0"/>
    <x v="0"/>
    <x v="9"/>
  </r>
  <r>
    <x v="2296"/>
    <x v="0"/>
    <s v="TGM6581"/>
    <s v="PODADO DE GRASS"/>
    <x v="0"/>
    <x v="0"/>
    <x v="4"/>
    <x v="14"/>
    <s v="Oscar San Martin Castillo"/>
    <m/>
    <x v="0"/>
    <x v="0"/>
    <x v="0"/>
    <x v="9"/>
  </r>
  <r>
    <x v="2297"/>
    <x v="4"/>
    <s v="TGM6582"/>
    <s v="ENTREGA DE CERTIFICADO"/>
    <x v="0"/>
    <x v="0"/>
    <x v="0"/>
    <x v="0"/>
    <s v="Maria Betania Araujo Gomez - Cusco II SAC"/>
    <m/>
    <x v="0"/>
    <x v="0"/>
    <x v="0"/>
    <x v="9"/>
  </r>
  <r>
    <x v="2298"/>
    <x v="0"/>
    <s v="TGM6583"/>
    <s v="CORRECION DE DATOS LAPIDA"/>
    <x v="0"/>
    <x v="1"/>
    <x v="4"/>
    <x v="18"/>
    <s v="Oscar San Martin Castillo"/>
    <m/>
    <x v="0"/>
    <x v="0"/>
    <x v="0"/>
    <x v="9"/>
  </r>
  <r>
    <x v="2299"/>
    <x v="0"/>
    <s v="TGM6584"/>
    <s v="REPINTADO DE LAPIDA"/>
    <x v="0"/>
    <x v="0"/>
    <x v="4"/>
    <x v="11"/>
    <s v="Oscar San Martin Castillo"/>
    <m/>
    <x v="0"/>
    <x v="0"/>
    <x v="0"/>
    <x v="9"/>
  </r>
  <r>
    <x v="2300"/>
    <x v="1"/>
    <s v="TGM6585"/>
    <s v="PAGO POR AGENTE BCP"/>
    <x v="0"/>
    <x v="2"/>
    <x v="0"/>
    <x v="5"/>
    <s v="Rosario Margarita Vergara Jimenez SAC CF"/>
    <m/>
    <x v="0"/>
    <x v="0"/>
    <x v="0"/>
    <x v="9"/>
  </r>
  <r>
    <x v="2301"/>
    <x v="0"/>
    <s v="TGM6586"/>
    <s v="REQUISITOS PARA REALIZAR EL USO DE ESPACIO"/>
    <x v="0"/>
    <x v="2"/>
    <x v="0"/>
    <x v="8"/>
    <s v="Rosario Margarita Vergara Jimenez"/>
    <m/>
    <x v="0"/>
    <x v="0"/>
    <x v="0"/>
    <x v="9"/>
  </r>
  <r>
    <x v="2302"/>
    <x v="0"/>
    <s v="TGM6587"/>
    <s v="CERTIFICADO DE USO"/>
    <x v="0"/>
    <x v="0"/>
    <x v="0"/>
    <x v="0"/>
    <s v="Rosario Margarita Vergara Jimenez"/>
    <m/>
    <x v="0"/>
    <x v="0"/>
    <x v="0"/>
    <x v="9"/>
  </r>
  <r>
    <x v="2303"/>
    <x v="0"/>
    <s v="TGM6588"/>
    <s v="CERTIFICADO DE USO"/>
    <x v="0"/>
    <x v="0"/>
    <x v="2"/>
    <x v="0"/>
    <s v="Rosario Margarita Vergara Jimenez"/>
    <m/>
    <x v="0"/>
    <x v="0"/>
    <x v="0"/>
    <x v="9"/>
  </r>
  <r>
    <x v="2304"/>
    <x v="0"/>
    <s v="TGM6589"/>
    <s v="CONSULTA DE PAGOS"/>
    <x v="0"/>
    <x v="2"/>
    <x v="0"/>
    <x v="5"/>
    <s v="Rosario Margarita Vergara Jimenez"/>
    <m/>
    <x v="0"/>
    <x v="0"/>
    <x v="0"/>
    <x v="9"/>
  </r>
  <r>
    <x v="2305"/>
    <x v="0"/>
    <s v="TGM6590"/>
    <s v="ACTUALIZACION DE DATOS"/>
    <x v="0"/>
    <x v="0"/>
    <x v="0"/>
    <x v="1"/>
    <s v="Rosario Margarita Vergara Jimenez"/>
    <m/>
    <x v="0"/>
    <x v="0"/>
    <x v="0"/>
    <x v="9"/>
  </r>
  <r>
    <x v="2306"/>
    <x v="0"/>
    <s v="TGM6591"/>
    <s v="CAMBIO DE TITULARIDAD"/>
    <x v="0"/>
    <x v="2"/>
    <x v="0"/>
    <x v="16"/>
    <s v="Rosario Margarita Vergara Jimenez"/>
    <m/>
    <x v="0"/>
    <x v="0"/>
    <x v="0"/>
    <x v="9"/>
  </r>
  <r>
    <x v="2307"/>
    <x v="0"/>
    <s v="TGM6592"/>
    <s v="CONSULTA CONFECCION DE LAPIDA"/>
    <x v="0"/>
    <x v="2"/>
    <x v="0"/>
    <x v="9"/>
    <s v="Mariella Valentina Guadalupe Fierro"/>
    <m/>
    <x v="0"/>
    <x v="0"/>
    <x v="0"/>
    <x v="9"/>
  </r>
  <r>
    <x v="2308"/>
    <x v="0"/>
    <s v="TGM6593"/>
    <s v="RECLAMO 51"/>
    <x v="0"/>
    <x v="1"/>
    <x v="2"/>
    <x v="26"/>
    <s v="Guadalupe Chanca Peña"/>
    <m/>
    <x v="0"/>
    <x v="0"/>
    <x v="0"/>
    <x v="9"/>
  </r>
  <r>
    <x v="2309"/>
    <x v="0"/>
    <s v="TGM6594"/>
    <s v="ADJUNTAR BENEFICIARIO"/>
    <x v="0"/>
    <x v="0"/>
    <x v="2"/>
    <x v="6"/>
    <s v="Liz Lidiana Huaman Rojas"/>
    <m/>
    <x v="0"/>
    <x v="0"/>
    <x v="0"/>
    <x v="9"/>
  </r>
  <r>
    <x v="2310"/>
    <x v="3"/>
    <s v="TGM6595"/>
    <s v="GARANTIA POR ACTA"/>
    <x v="0"/>
    <x v="0"/>
    <x v="0"/>
    <x v="10"/>
    <s v="Maria Betania Araujo Gomez - Cusco I SAC"/>
    <m/>
    <x v="0"/>
    <x v="0"/>
    <x v="0"/>
    <x v="9"/>
  </r>
  <r>
    <x v="2311"/>
    <x v="1"/>
    <s v="TGM6596"/>
    <s v="ACTA DE DEFUNCION"/>
    <x v="0"/>
    <x v="0"/>
    <x v="0"/>
    <x v="6"/>
    <s v="Rosario Margarita Vergara Jimenez SAC CF"/>
    <m/>
    <x v="0"/>
    <x v="0"/>
    <x v="0"/>
    <x v="9"/>
  </r>
  <r>
    <x v="2312"/>
    <x v="1"/>
    <s v="TGM6597"/>
    <s v="DEVOLUCION DE GARANTIA"/>
    <x v="0"/>
    <x v="0"/>
    <x v="0"/>
    <x v="10"/>
    <s v="Rosario Margarita Vergara Jimenez SAC CF"/>
    <m/>
    <x v="0"/>
    <x v="0"/>
    <x v="0"/>
    <x v="9"/>
  </r>
  <r>
    <x v="2313"/>
    <x v="0"/>
    <s v="TGM6598"/>
    <s v="CERTIFICADO DE USO"/>
    <x v="0"/>
    <x v="0"/>
    <x v="0"/>
    <x v="0"/>
    <s v="Liz Lidiana Huaman Rojas"/>
    <m/>
    <x v="0"/>
    <x v="0"/>
    <x v="0"/>
    <x v="9"/>
  </r>
  <r>
    <x v="2314"/>
    <x v="0"/>
    <s v="TGM6599"/>
    <s v="COPIA DE BOLETA"/>
    <x v="0"/>
    <x v="0"/>
    <x v="0"/>
    <x v="19"/>
    <s v="Rosario Margarita Vergara Jimenez"/>
    <m/>
    <x v="0"/>
    <x v="0"/>
    <x v="0"/>
    <x v="9"/>
  </r>
  <r>
    <x v="2315"/>
    <x v="0"/>
    <s v="TGM6600"/>
    <s v="ESTADO DE CUENTA"/>
    <x v="0"/>
    <x v="0"/>
    <x v="0"/>
    <x v="5"/>
    <s v="Rosario Margarita Vergara Jimenez"/>
    <m/>
    <x v="0"/>
    <x v="0"/>
    <x v="0"/>
    <x v="9"/>
  </r>
  <r>
    <x v="2316"/>
    <x v="0"/>
    <s v="TGM6601"/>
    <s v="ESTADO DE CUENTA"/>
    <x v="0"/>
    <x v="0"/>
    <x v="0"/>
    <x v="5"/>
    <s v="Rosario Margarita Vergara Jimenez"/>
    <m/>
    <x v="0"/>
    <x v="0"/>
    <x v="0"/>
    <x v="9"/>
  </r>
  <r>
    <x v="2317"/>
    <x v="0"/>
    <s v="TGM6602"/>
    <s v="ESTADO DE CUENTA"/>
    <x v="0"/>
    <x v="0"/>
    <x v="0"/>
    <x v="5"/>
    <s v="Rosario Margarita Vergara Jimenez"/>
    <m/>
    <x v="0"/>
    <x v="0"/>
    <x v="0"/>
    <x v="9"/>
  </r>
  <r>
    <x v="2318"/>
    <x v="0"/>
    <s v="TGM6603"/>
    <s v="SOLICITUD DE REINCORPORACION DE PAGOS"/>
    <x v="0"/>
    <x v="0"/>
    <x v="4"/>
    <x v="6"/>
    <s v="Tymiller Jhalber Llacza Rosales"/>
    <m/>
    <x v="0"/>
    <x v="0"/>
    <x v="0"/>
    <x v="9"/>
  </r>
  <r>
    <x v="2319"/>
    <x v="0"/>
    <s v="TGM6604"/>
    <s v="USO DE ESPACIO"/>
    <x v="0"/>
    <x v="0"/>
    <x v="0"/>
    <x v="8"/>
    <s v="Liz Lidiana Huaman Rojas"/>
    <m/>
    <x v="0"/>
    <x v="0"/>
    <x v="0"/>
    <x v="9"/>
  </r>
  <r>
    <x v="2320"/>
    <x v="0"/>
    <s v="TGM6605"/>
    <s v="REGULARIZACION DE ACTA DE DEFUNCION"/>
    <x v="0"/>
    <x v="0"/>
    <x v="0"/>
    <x v="6"/>
    <s v="Liz Lidiana Huaman Rojas"/>
    <m/>
    <x v="0"/>
    <x v="0"/>
    <x v="0"/>
    <x v="9"/>
  </r>
  <r>
    <x v="2321"/>
    <x v="1"/>
    <s v="TGM6606"/>
    <s v="RESOLUCION DE CONTRATO"/>
    <x v="0"/>
    <x v="2"/>
    <x v="0"/>
    <x v="5"/>
    <s v="Rosario Margarita Vergara Jimenez SAC CF"/>
    <m/>
    <x v="0"/>
    <x v="0"/>
    <x v="0"/>
    <x v="9"/>
  </r>
  <r>
    <x v="2322"/>
    <x v="0"/>
    <s v="TGM6607"/>
    <s v="DEVOLUCION DE GARANTIA"/>
    <x v="0"/>
    <x v="0"/>
    <x v="0"/>
    <x v="10"/>
    <s v="Liz Lidiana Huaman Rojas"/>
    <m/>
    <x v="0"/>
    <x v="0"/>
    <x v="0"/>
    <x v="9"/>
  </r>
  <r>
    <x v="2323"/>
    <x v="0"/>
    <s v="TGM6608"/>
    <s v="ENTREGA DE CONTRATO"/>
    <x v="0"/>
    <x v="0"/>
    <x v="0"/>
    <x v="3"/>
    <s v="Liz Lidiana Huaman Rojas"/>
    <m/>
    <x v="0"/>
    <x v="0"/>
    <x v="0"/>
    <x v="9"/>
  </r>
  <r>
    <x v="2324"/>
    <x v="0"/>
    <s v="TGM6609"/>
    <s v="REGULARIZACION DE ACTA DE DEFUNCION"/>
    <x v="0"/>
    <x v="0"/>
    <x v="0"/>
    <x v="6"/>
    <s v="Liz Lidiana Huaman Rojas"/>
    <m/>
    <x v="0"/>
    <x v="0"/>
    <x v="0"/>
    <x v="9"/>
  </r>
  <r>
    <x v="2325"/>
    <x v="0"/>
    <s v="TGM6610"/>
    <s v="ENTREGA DE CONTRATO"/>
    <x v="0"/>
    <x v="0"/>
    <x v="0"/>
    <x v="3"/>
    <s v="Liz Lidiana Huaman Rojas"/>
    <m/>
    <x v="0"/>
    <x v="0"/>
    <x v="0"/>
    <x v="9"/>
  </r>
  <r>
    <x v="2326"/>
    <x v="1"/>
    <s v="TGM6611"/>
    <s v="MANTENIMIENTO DE ESPACIO"/>
    <x v="0"/>
    <x v="0"/>
    <x v="4"/>
    <x v="14"/>
    <s v="Rosario Margarita Vergara Jimenez SAC CF"/>
    <m/>
    <x v="0"/>
    <x v="0"/>
    <x v="0"/>
    <x v="9"/>
  </r>
  <r>
    <x v="2327"/>
    <x v="0"/>
    <s v="TGM6612"/>
    <s v="ENTREGA DE CONTRATO"/>
    <x v="0"/>
    <x v="0"/>
    <x v="0"/>
    <x v="6"/>
    <s v="Liz Lidiana Huaman Rojas"/>
    <m/>
    <x v="0"/>
    <x v="0"/>
    <x v="0"/>
    <x v="9"/>
  </r>
  <r>
    <x v="2328"/>
    <x v="0"/>
    <s v="TGM6613"/>
    <s v="CERTIFICADO DE USO"/>
    <x v="0"/>
    <x v="0"/>
    <x v="0"/>
    <x v="0"/>
    <s v="Liz Lidiana Huaman Rojas"/>
    <m/>
    <x v="0"/>
    <x v="0"/>
    <x v="0"/>
    <x v="9"/>
  </r>
  <r>
    <x v="2329"/>
    <x v="0"/>
    <s v="TGM6614"/>
    <s v="CAMBIO DE TITULARIDAD"/>
    <x v="0"/>
    <x v="0"/>
    <x v="0"/>
    <x v="31"/>
    <s v="Rosario Margarita Vergara Jimenez"/>
    <m/>
    <x v="0"/>
    <x v="0"/>
    <x v="0"/>
    <x v="9"/>
  </r>
  <r>
    <x v="2330"/>
    <x v="0"/>
    <s v="TGM6615"/>
    <s v="NIVELACION DE ESPACIO"/>
    <x v="0"/>
    <x v="0"/>
    <x v="2"/>
    <x v="14"/>
    <s v="Oscar San Martin Castillo"/>
    <m/>
    <x v="0"/>
    <x v="0"/>
    <x v="0"/>
    <x v="9"/>
  </r>
  <r>
    <x v="2331"/>
    <x v="1"/>
    <s v="TGM6616"/>
    <s v="REPROGRAMACION DE CRONOGRAMA DE PAGOS"/>
    <x v="0"/>
    <x v="0"/>
    <x v="4"/>
    <x v="10"/>
    <s v="Tymiller Jhaalber Llacza Rosales - Corona del Fr"/>
    <m/>
    <x v="0"/>
    <x v="0"/>
    <x v="0"/>
    <x v="9"/>
  </r>
  <r>
    <x v="2332"/>
    <x v="1"/>
    <s v="TGM6617"/>
    <s v="REPROGRAMACION DE CRONOGRAMA DE PAGOS"/>
    <x v="0"/>
    <x v="0"/>
    <x v="4"/>
    <x v="10"/>
    <s v="Tymiller Jhaalber Llacza Rosales - Corona del Fr"/>
    <m/>
    <x v="0"/>
    <x v="0"/>
    <x v="0"/>
    <x v="9"/>
  </r>
  <r>
    <x v="2333"/>
    <x v="4"/>
    <s v="TGM6618"/>
    <s v="ENTREGA DE CONTRATO"/>
    <x v="0"/>
    <x v="0"/>
    <x v="0"/>
    <x v="3"/>
    <s v="Maria Betania Araujo Gomez - Cusco II SAC"/>
    <m/>
    <x v="0"/>
    <x v="0"/>
    <x v="0"/>
    <x v="9"/>
  </r>
  <r>
    <x v="2334"/>
    <x v="0"/>
    <s v="TGM6619"/>
    <s v="CERTIFICADO DE USO"/>
    <x v="0"/>
    <x v="0"/>
    <x v="0"/>
    <x v="0"/>
    <s v="Rosario Margarita Vergara Jimenez"/>
    <m/>
    <x v="0"/>
    <x v="0"/>
    <x v="0"/>
    <x v="9"/>
  </r>
  <r>
    <x v="2335"/>
    <x v="1"/>
    <s v="TGM6620"/>
    <s v="CERTIFICADO DE USO"/>
    <x v="0"/>
    <x v="0"/>
    <x v="0"/>
    <x v="0"/>
    <s v="Rosario Margarita Vergara Jimenez SAC CF"/>
    <m/>
    <x v="0"/>
    <x v="0"/>
    <x v="0"/>
    <x v="9"/>
  </r>
  <r>
    <x v="2336"/>
    <x v="1"/>
    <s v="TGM6621"/>
    <s v="CERTIFICADO DE USO"/>
    <x v="0"/>
    <x v="0"/>
    <x v="2"/>
    <x v="0"/>
    <s v="Rosario Margarita Vergara Jimenez SAC CF"/>
    <m/>
    <x v="0"/>
    <x v="0"/>
    <x v="0"/>
    <x v="9"/>
  </r>
  <r>
    <x v="2337"/>
    <x v="4"/>
    <s v="TGM6622"/>
    <s v="ENTREGA DE CONTRATO"/>
    <x v="0"/>
    <x v="0"/>
    <x v="0"/>
    <x v="3"/>
    <s v="Maria Betania Araujo Gomez - Cusco II SAC"/>
    <m/>
    <x v="0"/>
    <x v="0"/>
    <x v="0"/>
    <x v="9"/>
  </r>
  <r>
    <x v="2338"/>
    <x v="0"/>
    <s v="TGM6623"/>
    <s v="REGULARIZACION DE ACTA DE DEFUNCION"/>
    <x v="0"/>
    <x v="0"/>
    <x v="0"/>
    <x v="6"/>
    <s v="Liz Lidiana Huaman Rojas"/>
    <m/>
    <x v="0"/>
    <x v="0"/>
    <x v="0"/>
    <x v="9"/>
  </r>
  <r>
    <x v="2339"/>
    <x v="0"/>
    <s v="TGM6624"/>
    <s v="DEVOLUCION DE GARANTIA"/>
    <x v="0"/>
    <x v="0"/>
    <x v="0"/>
    <x v="10"/>
    <s v="Liz Lidiana Huaman Rojas"/>
    <m/>
    <x v="0"/>
    <x v="0"/>
    <x v="0"/>
    <x v="9"/>
  </r>
  <r>
    <x v="2340"/>
    <x v="0"/>
    <s v="TGM6625"/>
    <s v="ENTREGA DE CONTRATO"/>
    <x v="0"/>
    <x v="0"/>
    <x v="0"/>
    <x v="3"/>
    <s v="Liz Lidiana Huaman Rojas"/>
    <m/>
    <x v="0"/>
    <x v="0"/>
    <x v="0"/>
    <x v="9"/>
  </r>
  <r>
    <x v="2341"/>
    <x v="1"/>
    <s v="TGM6626"/>
    <s v="REGULARIZACION DE ACTA DE DEFUNCION"/>
    <x v="0"/>
    <x v="0"/>
    <x v="0"/>
    <x v="6"/>
    <s v="Liz Lidiana Huaman Rojas SAC CF"/>
    <m/>
    <x v="0"/>
    <x v="0"/>
    <x v="0"/>
    <x v="9"/>
  </r>
  <r>
    <x v="2342"/>
    <x v="1"/>
    <s v="TGM6627"/>
    <s v="ENTREGA DE CONTRATO"/>
    <x v="0"/>
    <x v="0"/>
    <x v="0"/>
    <x v="3"/>
    <s v="Liz Lidiana Huaman Rojas SAC CF"/>
    <m/>
    <x v="0"/>
    <x v="0"/>
    <x v="0"/>
    <x v="9"/>
  </r>
  <r>
    <x v="2343"/>
    <x v="3"/>
    <s v="TGM6628"/>
    <s v="ENTREGA DE CONTRATO"/>
    <x v="0"/>
    <x v="0"/>
    <x v="0"/>
    <x v="3"/>
    <s v="Maria Betania Araujo Gomez - Cusco I SAC"/>
    <m/>
    <x v="0"/>
    <x v="0"/>
    <x v="0"/>
    <x v="9"/>
  </r>
  <r>
    <x v="2344"/>
    <x v="0"/>
    <s v="TGM6629"/>
    <s v="USO DE ESPACIO"/>
    <x v="0"/>
    <x v="0"/>
    <x v="0"/>
    <x v="8"/>
    <s v="Liz Lidiana Huaman Rojas"/>
    <m/>
    <x v="0"/>
    <x v="0"/>
    <x v="0"/>
    <x v="9"/>
  </r>
  <r>
    <x v="2345"/>
    <x v="0"/>
    <s v="TGM6630"/>
    <s v="USO DE ESPACIO"/>
    <x v="0"/>
    <x v="0"/>
    <x v="0"/>
    <x v="8"/>
    <s v="Liz Lidiana Huaman Rojas"/>
    <m/>
    <x v="0"/>
    <x v="0"/>
    <x v="0"/>
    <x v="9"/>
  </r>
  <r>
    <x v="2346"/>
    <x v="0"/>
    <s v="TGM6631"/>
    <s v="REGULARIZACION DE ACTA DE DEFUNCION"/>
    <x v="0"/>
    <x v="0"/>
    <x v="0"/>
    <x v="6"/>
    <s v="Liz Lidiana Huaman Rojas"/>
    <m/>
    <x v="0"/>
    <x v="0"/>
    <x v="0"/>
    <x v="9"/>
  </r>
  <r>
    <x v="2347"/>
    <x v="0"/>
    <s v="TGM6632"/>
    <s v="DEVOLUCION DE GARANTIA"/>
    <x v="0"/>
    <x v="0"/>
    <x v="0"/>
    <x v="10"/>
    <s v="Liz Lidiana Huaman Rojas"/>
    <m/>
    <x v="0"/>
    <x v="0"/>
    <x v="0"/>
    <x v="9"/>
  </r>
  <r>
    <x v="2348"/>
    <x v="0"/>
    <s v="TGM6633"/>
    <s v="USO DE ESPACIO"/>
    <x v="0"/>
    <x v="0"/>
    <x v="0"/>
    <x v="8"/>
    <s v="Liz Lidiana Huaman Rojas"/>
    <m/>
    <x v="0"/>
    <x v="0"/>
    <x v="0"/>
    <x v="9"/>
  </r>
  <r>
    <x v="2349"/>
    <x v="0"/>
    <s v="TGM6634"/>
    <s v="REGULARIZACION DE ACTA DE DEFUNCION"/>
    <x v="0"/>
    <x v="0"/>
    <x v="0"/>
    <x v="6"/>
    <s v="Liz Lidiana Huaman Rojas"/>
    <m/>
    <x v="0"/>
    <x v="0"/>
    <x v="0"/>
    <x v="9"/>
  </r>
  <r>
    <x v="2350"/>
    <x v="0"/>
    <s v="TGM6635"/>
    <s v="DEVOLUCION DE GARANTIA"/>
    <x v="0"/>
    <x v="0"/>
    <x v="0"/>
    <x v="10"/>
    <s v="Liz Lidiana Huaman Rojas"/>
    <m/>
    <x v="0"/>
    <x v="0"/>
    <x v="0"/>
    <x v="9"/>
  </r>
  <r>
    <x v="2351"/>
    <x v="0"/>
    <s v="TGM6636"/>
    <s v="REGULARIZACION DE ACTA DE DEFUNCION"/>
    <x v="0"/>
    <x v="0"/>
    <x v="0"/>
    <x v="6"/>
    <s v="Liz Lidiana Huaman Rojas"/>
    <m/>
    <x v="0"/>
    <x v="0"/>
    <x v="0"/>
    <x v="9"/>
  </r>
  <r>
    <x v="2352"/>
    <x v="0"/>
    <s v="TGM6637"/>
    <s v="DEVOLUCION DE GARANTIA"/>
    <x v="0"/>
    <x v="0"/>
    <x v="0"/>
    <x v="10"/>
    <s v="Liz Lidiana Huaman Rojas"/>
    <m/>
    <x v="0"/>
    <x v="0"/>
    <x v="0"/>
    <x v="9"/>
  </r>
  <r>
    <x v="2353"/>
    <x v="0"/>
    <s v="TGM6638"/>
    <s v="ENTREGA DE CONTRATO"/>
    <x v="0"/>
    <x v="0"/>
    <x v="0"/>
    <x v="3"/>
    <s v="Liz Lidiana Huaman Rojas"/>
    <m/>
    <x v="0"/>
    <x v="0"/>
    <x v="0"/>
    <x v="9"/>
  </r>
  <r>
    <x v="2354"/>
    <x v="0"/>
    <s v="TGM6639"/>
    <s v="CERTIFICADO DE USO"/>
    <x v="0"/>
    <x v="0"/>
    <x v="0"/>
    <x v="0"/>
    <s v="Liz Lidiana Huaman Rojas"/>
    <m/>
    <x v="0"/>
    <x v="0"/>
    <x v="0"/>
    <x v="9"/>
  </r>
  <r>
    <x v="2355"/>
    <x v="0"/>
    <s v="TGM6640"/>
    <s v="MISA VIRTUAL"/>
    <x v="0"/>
    <x v="0"/>
    <x v="4"/>
    <x v="29"/>
    <s v="Oscar San Martin Castillo"/>
    <m/>
    <x v="0"/>
    <x v="0"/>
    <x v="0"/>
    <x v="9"/>
  </r>
  <r>
    <x v="2356"/>
    <x v="0"/>
    <s v="TGM6641"/>
    <s v="ACTUALIZACION DE DATOS"/>
    <x v="0"/>
    <x v="0"/>
    <x v="0"/>
    <x v="30"/>
    <s v="Liz Lidiana Huaman Rojas"/>
    <m/>
    <x v="0"/>
    <x v="0"/>
    <x v="0"/>
    <x v="9"/>
  </r>
  <r>
    <x v="2357"/>
    <x v="0"/>
    <s v="TGM6642"/>
    <s v="ACTA DE DEFUNCION"/>
    <x v="0"/>
    <x v="0"/>
    <x v="0"/>
    <x v="6"/>
    <s v="Rosario Margarita Vergara Jimenez"/>
    <m/>
    <x v="0"/>
    <x v="0"/>
    <x v="0"/>
    <x v="9"/>
  </r>
  <r>
    <x v="2358"/>
    <x v="0"/>
    <s v="TGM6643"/>
    <s v="DEVOLUCION DE GARANTIA"/>
    <x v="0"/>
    <x v="0"/>
    <x v="0"/>
    <x v="10"/>
    <s v="Rosario Margarita Vergara Jimenez"/>
    <m/>
    <x v="0"/>
    <x v="0"/>
    <x v="0"/>
    <x v="9"/>
  </r>
  <r>
    <x v="2359"/>
    <x v="1"/>
    <s v="TGM6644"/>
    <s v="REPROGRAMACION DE CUOTAS"/>
    <x v="0"/>
    <x v="0"/>
    <x v="4"/>
    <x v="10"/>
    <s v="Tymiller Jhaalber Llacza Rosales - Corona del Fr"/>
    <m/>
    <x v="0"/>
    <x v="0"/>
    <x v="0"/>
    <x v="9"/>
  </r>
  <r>
    <x v="2360"/>
    <x v="1"/>
    <s v="TGM6645"/>
    <s v="REPROGRAMACION DE CUOTAS"/>
    <x v="0"/>
    <x v="0"/>
    <x v="4"/>
    <x v="10"/>
    <s v="Tymiller Jhaalber Llacza Rosales - Corona del Fr"/>
    <m/>
    <x v="0"/>
    <x v="0"/>
    <x v="0"/>
    <x v="9"/>
  </r>
  <r>
    <x v="2361"/>
    <x v="0"/>
    <s v="TGM6646"/>
    <s v="CAMBIO DE TITULARIDAD"/>
    <x v="0"/>
    <x v="0"/>
    <x v="0"/>
    <x v="31"/>
    <s v="Liz Lidiana Huaman Rojas"/>
    <m/>
    <x v="0"/>
    <x v="0"/>
    <x v="0"/>
    <x v="9"/>
  </r>
  <r>
    <x v="2362"/>
    <x v="0"/>
    <s v="TGM6647"/>
    <s v="CERTIFICADO DE USO"/>
    <x v="0"/>
    <x v="0"/>
    <x v="0"/>
    <x v="0"/>
    <s v="Rosario Margarita Vergara Jimenez"/>
    <m/>
    <x v="0"/>
    <x v="0"/>
    <x v="0"/>
    <x v="9"/>
  </r>
  <r>
    <x v="2363"/>
    <x v="0"/>
    <s v="TGM6648"/>
    <s v="REGULARIZACION DE ACTA DE DEFUNCION"/>
    <x v="0"/>
    <x v="0"/>
    <x v="0"/>
    <x v="6"/>
    <s v="Liz Lidiana Huaman Rojas"/>
    <m/>
    <x v="0"/>
    <x v="0"/>
    <x v="0"/>
    <x v="9"/>
  </r>
  <r>
    <x v="2364"/>
    <x v="0"/>
    <s v="TGM6649"/>
    <s v="CONSULTA SOBRE SEGUNDO TITULAR"/>
    <x v="0"/>
    <x v="2"/>
    <x v="0"/>
    <x v="3"/>
    <s v="Rosario Margarita Vergara Jimenez"/>
    <m/>
    <x v="0"/>
    <x v="0"/>
    <x v="0"/>
    <x v="9"/>
  </r>
  <r>
    <x v="2365"/>
    <x v="0"/>
    <s v="TGM6650"/>
    <s v="CONSULTA SOBRE SEGUNDO TITULAR"/>
    <x v="0"/>
    <x v="2"/>
    <x v="0"/>
    <x v="3"/>
    <s v="Rosario Margarita Vergara Jimenez"/>
    <m/>
    <x v="0"/>
    <x v="0"/>
    <x v="0"/>
    <x v="9"/>
  </r>
  <r>
    <x v="2366"/>
    <x v="0"/>
    <s v="TGM6651"/>
    <s v="COPIA DE CONTRATO"/>
    <x v="0"/>
    <x v="2"/>
    <x v="0"/>
    <x v="3"/>
    <s v="Rosario Margarita Vergara Jimenez"/>
    <m/>
    <x v="0"/>
    <x v="0"/>
    <x v="0"/>
    <x v="9"/>
  </r>
  <r>
    <x v="2367"/>
    <x v="0"/>
    <s v="TGM6652"/>
    <s v="PAGO EN AGENTE BCP"/>
    <x v="0"/>
    <x v="2"/>
    <x v="0"/>
    <x v="5"/>
    <s v="Rosario Margarita Vergara Jimenez"/>
    <m/>
    <x v="0"/>
    <x v="0"/>
    <x v="0"/>
    <x v="9"/>
  </r>
  <r>
    <x v="2368"/>
    <x v="2"/>
    <s v="TGM6653"/>
    <s v="CERTIFICADO DE USO 200850"/>
    <x v="0"/>
    <x v="0"/>
    <x v="0"/>
    <x v="0"/>
    <s v="Melissa Jhuliana Hipolito Guerrero"/>
    <m/>
    <x v="0"/>
    <x v="0"/>
    <x v="0"/>
    <x v="9"/>
  </r>
  <r>
    <x v="2369"/>
    <x v="1"/>
    <s v="TGM6654"/>
    <s v="REGULARIZACION DE ACTA DE DEFUNCION"/>
    <x v="0"/>
    <x v="0"/>
    <x v="0"/>
    <x v="6"/>
    <s v="Liz Lidiana Huaman Rojas SAC CF"/>
    <m/>
    <x v="0"/>
    <x v="0"/>
    <x v="0"/>
    <x v="9"/>
  </r>
  <r>
    <x v="2370"/>
    <x v="0"/>
    <s v="TGM6655"/>
    <s v="USO DE ESPACIO"/>
    <x v="0"/>
    <x v="0"/>
    <x v="0"/>
    <x v="8"/>
    <s v="Liz Lidiana Huaman Rojas"/>
    <m/>
    <x v="0"/>
    <x v="0"/>
    <x v="0"/>
    <x v="9"/>
  </r>
  <r>
    <x v="2371"/>
    <x v="0"/>
    <s v="TGM6656"/>
    <s v="CONFECCION LAPIDA GRANITO NEGRO"/>
    <x v="0"/>
    <x v="0"/>
    <x v="4"/>
    <x v="9"/>
    <s v="Oscar San Martin Castillo"/>
    <m/>
    <x v="0"/>
    <x v="0"/>
    <x v="0"/>
    <x v="9"/>
  </r>
  <r>
    <x v="2372"/>
    <x v="0"/>
    <s v="TGM6657"/>
    <s v="MENSAJES ENVIADOS A LOS CELULARES"/>
    <x v="0"/>
    <x v="2"/>
    <x v="0"/>
    <x v="5"/>
    <s v="Rosario Margarita Vergara Jimenez"/>
    <m/>
    <x v="0"/>
    <x v="0"/>
    <x v="0"/>
    <x v="9"/>
  </r>
  <r>
    <x v="2373"/>
    <x v="0"/>
    <s v="TGM6658"/>
    <s v="ACTUALIZACION DE DATOS"/>
    <x v="0"/>
    <x v="0"/>
    <x v="2"/>
    <x v="30"/>
    <s v="Liz Lidiana Huaman Rojas"/>
    <m/>
    <x v="0"/>
    <x v="0"/>
    <x v="0"/>
    <x v="9"/>
  </r>
  <r>
    <x v="2374"/>
    <x v="1"/>
    <s v="TGM6659"/>
    <s v="CONSULTA SOBRE MONTO DE PAGO"/>
    <x v="0"/>
    <x v="2"/>
    <x v="0"/>
    <x v="5"/>
    <s v="Rosario Margarita Vergara Jimenez SAC CF"/>
    <m/>
    <x v="0"/>
    <x v="0"/>
    <x v="0"/>
    <x v="9"/>
  </r>
  <r>
    <x v="2375"/>
    <x v="1"/>
    <s v="TGM6660"/>
    <s v="ACTUALIZACION DE DATOS"/>
    <x v="0"/>
    <x v="0"/>
    <x v="0"/>
    <x v="1"/>
    <s v="Rosario Margarita Vergara Jimenez SAC CF"/>
    <m/>
    <x v="0"/>
    <x v="0"/>
    <x v="0"/>
    <x v="9"/>
  </r>
  <r>
    <x v="2376"/>
    <x v="1"/>
    <s v="TGM6661"/>
    <s v="ESTADO DE CUENTA"/>
    <x v="0"/>
    <x v="0"/>
    <x v="0"/>
    <x v="5"/>
    <s v="Rosario Margarita Vergara Jimenez SAC CF"/>
    <m/>
    <x v="0"/>
    <x v="0"/>
    <x v="0"/>
    <x v="9"/>
  </r>
  <r>
    <x v="2377"/>
    <x v="1"/>
    <s v="TGM6662"/>
    <s v="TRANSFERENCIA DE CONTRATO"/>
    <x v="0"/>
    <x v="2"/>
    <x v="0"/>
    <x v="31"/>
    <s v="Rosario Margarita Vergara Jimenez SAC CF"/>
    <m/>
    <x v="0"/>
    <x v="0"/>
    <x v="0"/>
    <x v="9"/>
  </r>
  <r>
    <x v="2378"/>
    <x v="0"/>
    <s v="TGM6663"/>
    <s v="ENTREGA DE MAUSOLEO"/>
    <x v="0"/>
    <x v="0"/>
    <x v="4"/>
    <x v="12"/>
    <s v="Oscar San Martin Castillo"/>
    <m/>
    <x v="0"/>
    <x v="0"/>
    <x v="0"/>
    <x v="9"/>
  </r>
  <r>
    <x v="2379"/>
    <x v="1"/>
    <s v="TGM6664"/>
    <s v="UBICACION DE ESPACIO"/>
    <x v="0"/>
    <x v="2"/>
    <x v="0"/>
    <x v="0"/>
    <s v="Rosario Margarita Vergara Jimenez SAC CF"/>
    <m/>
    <x v="0"/>
    <x v="0"/>
    <x v="0"/>
    <x v="9"/>
  </r>
  <r>
    <x v="2380"/>
    <x v="0"/>
    <s v="TGM6665"/>
    <s v="ACTUALIZACION DE DATOS"/>
    <x v="0"/>
    <x v="0"/>
    <x v="0"/>
    <x v="30"/>
    <s v="Liz Lidiana Huaman Rojas"/>
    <m/>
    <x v="0"/>
    <x v="0"/>
    <x v="0"/>
    <x v="9"/>
  </r>
  <r>
    <x v="2381"/>
    <x v="1"/>
    <s v="TGM6666"/>
    <s v="REPROGRAMACION DE CUOTAS"/>
    <x v="0"/>
    <x v="0"/>
    <x v="4"/>
    <x v="10"/>
    <s v="Tymiller Jhaalber Llacza Rosales - Corona del Fr"/>
    <m/>
    <x v="0"/>
    <x v="0"/>
    <x v="0"/>
    <x v="9"/>
  </r>
  <r>
    <x v="2382"/>
    <x v="0"/>
    <s v="TGM6667"/>
    <s v="CONFECCION LAPIDA GRANITO NEGRO"/>
    <x v="0"/>
    <x v="0"/>
    <x v="4"/>
    <x v="9"/>
    <s v="Oscar San Martin Castillo"/>
    <m/>
    <x v="0"/>
    <x v="0"/>
    <x v="0"/>
    <x v="9"/>
  </r>
  <r>
    <x v="2383"/>
    <x v="0"/>
    <s v="TGM6668"/>
    <s v="REPROGRAMACION DE CUOTAS"/>
    <x v="0"/>
    <x v="0"/>
    <x v="4"/>
    <x v="10"/>
    <s v="Tymiller Jhalber Llacza Rosales"/>
    <m/>
    <x v="0"/>
    <x v="0"/>
    <x v="0"/>
    <x v="9"/>
  </r>
  <r>
    <x v="2384"/>
    <x v="0"/>
    <s v="TGM6669"/>
    <s v="RESPONSO VIRTUAL"/>
    <x v="0"/>
    <x v="0"/>
    <x v="4"/>
    <x v="29"/>
    <s v="Oscar San Martin Castillo"/>
    <m/>
    <x v="0"/>
    <x v="0"/>
    <x v="0"/>
    <x v="9"/>
  </r>
  <r>
    <x v="2385"/>
    <x v="0"/>
    <s v="TGM6670"/>
    <s v="REPINTADO DE LAPIDA"/>
    <x v="0"/>
    <x v="0"/>
    <x v="4"/>
    <x v="11"/>
    <s v="Oscar San Martin Castillo"/>
    <m/>
    <x v="0"/>
    <x v="0"/>
    <x v="0"/>
    <x v="9"/>
  </r>
  <r>
    <x v="2386"/>
    <x v="0"/>
    <s v="TGM6671"/>
    <s v="FLORES PLAN B"/>
    <x v="0"/>
    <x v="0"/>
    <x v="2"/>
    <x v="22"/>
    <s v="Liz Lidiana Huaman Rojas"/>
    <m/>
    <x v="0"/>
    <x v="0"/>
    <x v="0"/>
    <x v="9"/>
  </r>
  <r>
    <x v="2387"/>
    <x v="0"/>
    <s v="TGM6672"/>
    <s v="MISA VIRTUAL"/>
    <x v="0"/>
    <x v="0"/>
    <x v="4"/>
    <x v="29"/>
    <s v="Oscar San Martin Castillo"/>
    <m/>
    <x v="0"/>
    <x v="0"/>
    <x v="0"/>
    <x v="9"/>
  </r>
  <r>
    <x v="2388"/>
    <x v="0"/>
    <s v="TGM6673"/>
    <s v="REPROGRAMACION DE CUOTAS"/>
    <x v="0"/>
    <x v="0"/>
    <x v="4"/>
    <x v="10"/>
    <s v="Tymiller Jhalber Llacza Rosales"/>
    <m/>
    <x v="0"/>
    <x v="0"/>
    <x v="0"/>
    <x v="9"/>
  </r>
  <r>
    <x v="2389"/>
    <x v="0"/>
    <s v="TGM6674"/>
    <s v="RESPONSO VIRTUAL"/>
    <x v="0"/>
    <x v="0"/>
    <x v="4"/>
    <x v="29"/>
    <s v="Oscar San Martin Castillo"/>
    <m/>
    <x v="0"/>
    <x v="0"/>
    <x v="0"/>
    <x v="9"/>
  </r>
  <r>
    <x v="2390"/>
    <x v="0"/>
    <s v="TGM6675"/>
    <s v="MISA VIRTUAL"/>
    <x v="0"/>
    <x v="0"/>
    <x v="4"/>
    <x v="29"/>
    <s v="Oscar San Martin Castillo"/>
    <m/>
    <x v="0"/>
    <x v="0"/>
    <x v="0"/>
    <x v="9"/>
  </r>
  <r>
    <x v="2391"/>
    <x v="0"/>
    <s v="TGM6676"/>
    <s v="MISA VIRTUAL"/>
    <x v="0"/>
    <x v="0"/>
    <x v="4"/>
    <x v="29"/>
    <s v="Oscar San Martin Castillo"/>
    <m/>
    <x v="0"/>
    <x v="0"/>
    <x v="0"/>
    <x v="9"/>
  </r>
  <r>
    <x v="2392"/>
    <x v="1"/>
    <s v="TGM6677"/>
    <s v="REPROGRAMACION DE CUOTAS"/>
    <x v="0"/>
    <x v="0"/>
    <x v="4"/>
    <x v="10"/>
    <s v="Tymiller Jhaalber Llacza Rosales - Corona del Fr"/>
    <m/>
    <x v="0"/>
    <x v="0"/>
    <x v="0"/>
    <x v="9"/>
  </r>
  <r>
    <x v="2393"/>
    <x v="2"/>
    <s v="TGM6678"/>
    <s v="SOLICITA CERTIFICADO DE USO 200974"/>
    <x v="0"/>
    <x v="0"/>
    <x v="2"/>
    <x v="0"/>
    <s v="Melissa Jhuliana Hipolito Guerrero"/>
    <m/>
    <x v="0"/>
    <x v="0"/>
    <x v="1"/>
    <x v="0"/>
  </r>
  <r>
    <x v="2394"/>
    <x v="2"/>
    <s v="TGM6679"/>
    <s v="SOLICITA CERTIFICADO DE USO 200975"/>
    <x v="0"/>
    <x v="0"/>
    <x v="2"/>
    <x v="0"/>
    <s v="Melissa Jhuliana Hipolito Guerrero"/>
    <m/>
    <x v="0"/>
    <x v="0"/>
    <x v="1"/>
    <x v="0"/>
  </r>
  <r>
    <x v="2395"/>
    <x v="2"/>
    <s v="TGM6680"/>
    <s v="SOLICITA CERTIFICADO DE USO 200976"/>
    <x v="0"/>
    <x v="0"/>
    <x v="2"/>
    <x v="0"/>
    <s v="Melissa Jhuliana Hipolito Guerrero"/>
    <m/>
    <x v="0"/>
    <x v="0"/>
    <x v="1"/>
    <x v="0"/>
  </r>
  <r>
    <x v="2396"/>
    <x v="2"/>
    <s v="TGM6681"/>
    <s v="SOLICITA CERTIFICADO DE USO 200977"/>
    <x v="0"/>
    <x v="0"/>
    <x v="2"/>
    <x v="0"/>
    <s v="Melissa Jhuliana Hipolito Guerrero"/>
    <m/>
    <x v="0"/>
    <x v="0"/>
    <x v="1"/>
    <x v="0"/>
  </r>
  <r>
    <x v="2397"/>
    <x v="0"/>
    <s v="TGM6682"/>
    <s v="RECLAMO LAPIDA ROTA"/>
    <x v="0"/>
    <x v="1"/>
    <x v="4"/>
    <x v="20"/>
    <s v="Oscar San Martin Castillo"/>
    <m/>
    <x v="0"/>
    <x v="0"/>
    <x v="1"/>
    <x v="0"/>
  </r>
  <r>
    <x v="2398"/>
    <x v="2"/>
    <s v="TGM6683"/>
    <s v="CERTIFICADO DE USO 201030"/>
    <x v="0"/>
    <x v="0"/>
    <x v="2"/>
    <x v="0"/>
    <s v="Melissa Jhuliana Hipolito Guerrero"/>
    <m/>
    <x v="0"/>
    <x v="0"/>
    <x v="1"/>
    <x v="0"/>
  </r>
  <r>
    <x v="2399"/>
    <x v="4"/>
    <s v="TGM6684"/>
    <s v="CERTIFICADO DE USO"/>
    <x v="0"/>
    <x v="0"/>
    <x v="0"/>
    <x v="0"/>
    <s v="Maria Betania Araujo Gomez - Cusco II SAC"/>
    <m/>
    <x v="0"/>
    <x v="0"/>
    <x v="1"/>
    <x v="0"/>
  </r>
  <r>
    <x v="2400"/>
    <x v="4"/>
    <s v="TGM6685"/>
    <s v="CERTIFICADO DE USO"/>
    <x v="0"/>
    <x v="0"/>
    <x v="0"/>
    <x v="0"/>
    <s v="Maria Betania Araujo Gomez - Cusco II SAC"/>
    <m/>
    <x v="0"/>
    <x v="0"/>
    <x v="1"/>
    <x v="0"/>
  </r>
  <r>
    <x v="2401"/>
    <x v="5"/>
    <s v="TGM6686"/>
    <s v="ACTUALIZACI&amp;OACUTE;N DE DATOS"/>
    <x v="0"/>
    <x v="2"/>
    <x v="2"/>
    <x v="1"/>
    <s v="Judith Olortegui Guevara"/>
    <m/>
    <x v="0"/>
    <x v="0"/>
    <x v="1"/>
    <x v="0"/>
  </r>
  <r>
    <x v="2402"/>
    <x v="5"/>
    <s v="TGM6687"/>
    <s v="ACTUALIZAR DATOS"/>
    <x v="0"/>
    <x v="0"/>
    <x v="0"/>
    <x v="1"/>
    <s v="Marilyn Lisbet Alarcón Alarcón"/>
    <m/>
    <x v="0"/>
    <x v="0"/>
    <x v="1"/>
    <x v="0"/>
  </r>
  <r>
    <x v="2403"/>
    <x v="0"/>
    <s v="TGM6688"/>
    <s v="RECLAMO 47"/>
    <x v="0"/>
    <x v="0"/>
    <x v="4"/>
    <x v="13"/>
    <s v="Oscar San Martin Castillo"/>
    <m/>
    <x v="1"/>
    <x v="0"/>
    <x v="1"/>
    <x v="0"/>
  </r>
  <r>
    <x v="2404"/>
    <x v="0"/>
    <s v="TGM6689"/>
    <s v="RECLAMO 48"/>
    <x v="0"/>
    <x v="1"/>
    <x v="4"/>
    <x v="9"/>
    <s v="Oscar San Martin Castillo"/>
    <m/>
    <x v="1"/>
    <x v="0"/>
    <x v="1"/>
    <x v="0"/>
  </r>
  <r>
    <x v="2405"/>
    <x v="0"/>
    <s v="TGM6690"/>
    <s v="RECLAMO 50"/>
    <x v="0"/>
    <x v="1"/>
    <x v="2"/>
    <x v="34"/>
    <s v="Guadalupe Chanca Peña"/>
    <m/>
    <x v="1"/>
    <x v="0"/>
    <x v="1"/>
    <x v="0"/>
  </r>
  <r>
    <x v="2406"/>
    <x v="0"/>
    <s v="TGM6691"/>
    <s v="RECLAMO 02-2021"/>
    <x v="0"/>
    <x v="1"/>
    <x v="2"/>
    <x v="32"/>
    <s v="Liz Lidiana Huaman Rojas"/>
    <m/>
    <x v="1"/>
    <x v="0"/>
    <x v="1"/>
    <x v="0"/>
  </r>
  <r>
    <x v="2407"/>
    <x v="5"/>
    <s v="TGM6692"/>
    <s v="ACTUALIZAR DATOS"/>
    <x v="0"/>
    <x v="0"/>
    <x v="0"/>
    <x v="1"/>
    <s v="Marilyn Lisbet Alarcón Alarcón"/>
    <m/>
    <x v="0"/>
    <x v="0"/>
    <x v="1"/>
    <x v="0"/>
  </r>
  <r>
    <x v="2408"/>
    <x v="5"/>
    <s v="TGM6693"/>
    <s v="ACTUALIZAR DATOS"/>
    <x v="0"/>
    <x v="0"/>
    <x v="0"/>
    <x v="1"/>
    <s v="Marilyn Lisbet Alarcón Alarcón"/>
    <m/>
    <x v="0"/>
    <x v="0"/>
    <x v="1"/>
    <x v="0"/>
  </r>
  <r>
    <x v="2409"/>
    <x v="3"/>
    <s v="TGM6694"/>
    <s v="CERTIFICADO DE USO"/>
    <x v="0"/>
    <x v="0"/>
    <x v="0"/>
    <x v="0"/>
    <s v="Maria Betania Araujo Gomez - Cusco I SAC"/>
    <m/>
    <x v="0"/>
    <x v="0"/>
    <x v="1"/>
    <x v="0"/>
  </r>
  <r>
    <x v="2410"/>
    <x v="4"/>
    <s v="TGM6695"/>
    <s v="ENTREGA DE ACTA DE DEFUNCION"/>
    <x v="0"/>
    <x v="0"/>
    <x v="0"/>
    <x v="3"/>
    <s v="Maria Betania Araujo Gomez - Cusco II SAC"/>
    <m/>
    <x v="0"/>
    <x v="0"/>
    <x v="1"/>
    <x v="0"/>
  </r>
  <r>
    <x v="2411"/>
    <x v="2"/>
    <s v="TGM6696"/>
    <s v="ACTUALIZACION DE DATOS 200691"/>
    <x v="0"/>
    <x v="0"/>
    <x v="2"/>
    <x v="30"/>
    <s v="Melissa Jhuliana Hipolito Guerrero"/>
    <m/>
    <x v="0"/>
    <x v="0"/>
    <x v="1"/>
    <x v="0"/>
  </r>
  <r>
    <x v="2412"/>
    <x v="4"/>
    <s v="TGM6697"/>
    <s v="CERTIFICADO DE USO"/>
    <x v="0"/>
    <x v="0"/>
    <x v="0"/>
    <x v="0"/>
    <s v="Maria Betania Araujo Gomez - Cusco II SAC"/>
    <m/>
    <x v="0"/>
    <x v="0"/>
    <x v="1"/>
    <x v="0"/>
  </r>
  <r>
    <x v="2413"/>
    <x v="2"/>
    <s v="TGM6698"/>
    <s v="ACTUALIZACION DE DATOS 200613"/>
    <x v="0"/>
    <x v="0"/>
    <x v="2"/>
    <x v="30"/>
    <s v="Melissa Jhuliana Hipolito Guerrero"/>
    <m/>
    <x v="0"/>
    <x v="0"/>
    <x v="1"/>
    <x v="0"/>
  </r>
  <r>
    <x v="2414"/>
    <x v="2"/>
    <s v="TGM6699"/>
    <s v="ACTUALIZACION DE DATOS 200924"/>
    <x v="0"/>
    <x v="0"/>
    <x v="2"/>
    <x v="30"/>
    <s v="Melissa Jhuliana Hipolito Guerrero"/>
    <m/>
    <x v="0"/>
    <x v="0"/>
    <x v="1"/>
    <x v="0"/>
  </r>
  <r>
    <x v="2415"/>
    <x v="0"/>
    <s v="TGM6700"/>
    <s v="RECLAMO 04-2021"/>
    <x v="0"/>
    <x v="1"/>
    <x v="4"/>
    <x v="35"/>
    <s v="Oscar San Martin Castillo"/>
    <m/>
    <x v="1"/>
    <x v="0"/>
    <x v="1"/>
    <x v="0"/>
  </r>
  <r>
    <x v="2416"/>
    <x v="0"/>
    <s v="TGM6701"/>
    <s v="ACTUALIZACION DE DATOS"/>
    <x v="0"/>
    <x v="0"/>
    <x v="2"/>
    <x v="30"/>
    <s v="Liz Lidiana Huaman Rojas"/>
    <m/>
    <x v="0"/>
    <x v="0"/>
    <x v="1"/>
    <x v="0"/>
  </r>
  <r>
    <x v="2417"/>
    <x v="2"/>
    <s v="TGM6702"/>
    <s v="CONSTANCIA DE SEPULTURA 200665"/>
    <x v="0"/>
    <x v="0"/>
    <x v="2"/>
    <x v="6"/>
    <s v="Melissa Jhuliana Hipolito Guerrero"/>
    <m/>
    <x v="0"/>
    <x v="0"/>
    <x v="1"/>
    <x v="0"/>
  </r>
  <r>
    <x v="2418"/>
    <x v="2"/>
    <s v="TGM6703"/>
    <s v="ACTUALIZACION DE DATOS 200282"/>
    <x v="0"/>
    <x v="0"/>
    <x v="2"/>
    <x v="30"/>
    <s v="Melissa Jhuliana Hipolito Guerrero"/>
    <m/>
    <x v="0"/>
    <x v="0"/>
    <x v="1"/>
    <x v="0"/>
  </r>
  <r>
    <x v="2419"/>
    <x v="3"/>
    <s v="TGM6704"/>
    <s v="CONSTANCIA DE INHUMACION"/>
    <x v="0"/>
    <x v="0"/>
    <x v="0"/>
    <x v="6"/>
    <s v="Maria Betania Araujo Gomez - Cusco I SAC"/>
    <m/>
    <x v="0"/>
    <x v="0"/>
    <x v="1"/>
    <x v="0"/>
  </r>
  <r>
    <x v="2420"/>
    <x v="2"/>
    <s v="TGM6705"/>
    <s v="ACTUALIZACION DE DATOS 200171"/>
    <x v="0"/>
    <x v="0"/>
    <x v="2"/>
    <x v="30"/>
    <s v="Melissa Jhuliana Hipolito Guerrero"/>
    <m/>
    <x v="0"/>
    <x v="0"/>
    <x v="1"/>
    <x v="0"/>
  </r>
  <r>
    <x v="2421"/>
    <x v="2"/>
    <s v="TGM6706"/>
    <s v="ACTUALIZACION DE DATOS 200187"/>
    <x v="0"/>
    <x v="0"/>
    <x v="2"/>
    <x v="30"/>
    <s v="Melissa Jhuliana Hipolito Guerrero"/>
    <m/>
    <x v="0"/>
    <x v="0"/>
    <x v="1"/>
    <x v="0"/>
  </r>
  <r>
    <x v="2422"/>
    <x v="0"/>
    <s v="TGM6707"/>
    <s v="CAMBIO DE SEGUNDO TITULAR"/>
    <x v="0"/>
    <x v="0"/>
    <x v="0"/>
    <x v="6"/>
    <s v="Rosario Margarita Vergara Jimenez"/>
    <m/>
    <x v="0"/>
    <x v="0"/>
    <x v="1"/>
    <x v="0"/>
  </r>
  <r>
    <x v="2423"/>
    <x v="0"/>
    <s v="TGM6708"/>
    <s v="CONSULTA EECC"/>
    <x v="0"/>
    <x v="2"/>
    <x v="0"/>
    <x v="5"/>
    <s v="Mariella Valentina Guadalupe Fierro"/>
    <m/>
    <x v="0"/>
    <x v="0"/>
    <x v="1"/>
    <x v="0"/>
  </r>
  <r>
    <x v="2424"/>
    <x v="4"/>
    <s v="TGM6709"/>
    <s v="ENTREGA DE ACTA DE DEFUNCION"/>
    <x v="0"/>
    <x v="0"/>
    <x v="0"/>
    <x v="3"/>
    <s v="Maria Betania Araujo Gomez - Cusco II SAC"/>
    <m/>
    <x v="0"/>
    <x v="0"/>
    <x v="1"/>
    <x v="0"/>
  </r>
  <r>
    <x v="2425"/>
    <x v="0"/>
    <s v="TGM6710"/>
    <s v="ACTA DE DEFUNCION"/>
    <x v="0"/>
    <x v="0"/>
    <x v="0"/>
    <x v="6"/>
    <s v="Rosario Margarita Vergara Jimenez"/>
    <m/>
    <x v="0"/>
    <x v="0"/>
    <x v="1"/>
    <x v="0"/>
  </r>
  <r>
    <x v="2426"/>
    <x v="0"/>
    <s v="TGM6711"/>
    <s v="DEVOLUCION DE GARANTIA"/>
    <x v="0"/>
    <x v="0"/>
    <x v="0"/>
    <x v="10"/>
    <s v="Rosario Margarita Vergara Jimenez"/>
    <m/>
    <x v="0"/>
    <x v="0"/>
    <x v="1"/>
    <x v="0"/>
  </r>
  <r>
    <x v="2427"/>
    <x v="0"/>
    <s v="TGM6712"/>
    <s v="ACTA DE DEFUNCION"/>
    <x v="0"/>
    <x v="0"/>
    <x v="0"/>
    <x v="6"/>
    <s v="Rosario Margarita Vergara Jimenez"/>
    <m/>
    <x v="0"/>
    <x v="0"/>
    <x v="1"/>
    <x v="0"/>
  </r>
  <r>
    <x v="2428"/>
    <x v="0"/>
    <s v="TGM6714"/>
    <s v="ACTA DE DEFUNCION"/>
    <x v="0"/>
    <x v="0"/>
    <x v="0"/>
    <x v="6"/>
    <s v="Rosario Margarita Vergara Jimenez"/>
    <m/>
    <x v="0"/>
    <x v="0"/>
    <x v="1"/>
    <x v="0"/>
  </r>
  <r>
    <x v="2429"/>
    <x v="0"/>
    <s v="TGM6715"/>
    <s v="ACTA DE DEFUNCION"/>
    <x v="0"/>
    <x v="0"/>
    <x v="0"/>
    <x v="6"/>
    <s v="Rosario Margarita Vergara Jimenez"/>
    <m/>
    <x v="0"/>
    <x v="0"/>
    <x v="1"/>
    <x v="0"/>
  </r>
  <r>
    <x v="2430"/>
    <x v="3"/>
    <s v="TGM6716"/>
    <s v="CERTIFICADO DE USO"/>
    <x v="0"/>
    <x v="0"/>
    <x v="0"/>
    <x v="0"/>
    <s v="Maria Betania Araujo Gomez - Cusco I SAC"/>
    <m/>
    <x v="0"/>
    <x v="0"/>
    <x v="1"/>
    <x v="0"/>
  </r>
  <r>
    <x v="2431"/>
    <x v="2"/>
    <s v="TGM6717"/>
    <s v="SOLICITA COPIA DE ESTADO DE CUENTA 200720"/>
    <x v="0"/>
    <x v="0"/>
    <x v="0"/>
    <x v="5"/>
    <s v="Melissa Jhuliana Hipolito Guerrero"/>
    <m/>
    <x v="0"/>
    <x v="0"/>
    <x v="1"/>
    <x v="0"/>
  </r>
  <r>
    <x v="2432"/>
    <x v="0"/>
    <s v="TGM6718"/>
    <s v="ACTA DE DEFUNCION"/>
    <x v="0"/>
    <x v="0"/>
    <x v="0"/>
    <x v="6"/>
    <s v="Rosario Margarita Vergara Jimenez"/>
    <m/>
    <x v="0"/>
    <x v="0"/>
    <x v="1"/>
    <x v="0"/>
  </r>
  <r>
    <x v="2433"/>
    <x v="2"/>
    <s v="TGM6719"/>
    <s v="CERTIFICADO DE USO CONTRATO 200354"/>
    <x v="0"/>
    <x v="0"/>
    <x v="0"/>
    <x v="0"/>
    <s v="Melissa Jhuliana Hipolito Guerrero"/>
    <m/>
    <x v="0"/>
    <x v="0"/>
    <x v="1"/>
    <x v="0"/>
  </r>
  <r>
    <x v="2434"/>
    <x v="2"/>
    <s v="TGM6720"/>
    <s v="SOLICITA CERTIFICADO DE USO 200355"/>
    <x v="0"/>
    <x v="0"/>
    <x v="0"/>
    <x v="0"/>
    <s v="Melissa Jhuliana Hipolito Guerrero"/>
    <m/>
    <x v="0"/>
    <x v="0"/>
    <x v="1"/>
    <x v="0"/>
  </r>
  <r>
    <x v="2435"/>
    <x v="2"/>
    <s v="TGM6721"/>
    <s v="DEVOLUCION DE GARANTIA DE ACTA DE DEFUNCION 200649"/>
    <x v="0"/>
    <x v="0"/>
    <x v="2"/>
    <x v="10"/>
    <s v="Melissa Jhuliana Hipolito Guerrero"/>
    <m/>
    <x v="0"/>
    <x v="0"/>
    <x v="1"/>
    <x v="0"/>
  </r>
  <r>
    <x v="2436"/>
    <x v="0"/>
    <s v="TGM6722"/>
    <s v="CARTA DE DEVOLUCIÓN DE LAPIDA Y FLOREROS"/>
    <x v="0"/>
    <x v="1"/>
    <x v="2"/>
    <x v="6"/>
    <s v="Deisy Huaman Lara"/>
    <m/>
    <x v="0"/>
    <x v="0"/>
    <x v="1"/>
    <x v="0"/>
  </r>
  <r>
    <x v="2437"/>
    <x v="0"/>
    <s v="TGM6723"/>
    <s v="ELABORACIÓN DE LAPIDA"/>
    <x v="0"/>
    <x v="2"/>
    <x v="0"/>
    <x v="13"/>
    <s v="Rosario Margarita Vergara Jimenez"/>
    <m/>
    <x v="0"/>
    <x v="0"/>
    <x v="1"/>
    <x v="0"/>
  </r>
  <r>
    <x v="2438"/>
    <x v="0"/>
    <s v="TGM6724"/>
    <s v="ACTA DE DEFUNCION"/>
    <x v="0"/>
    <x v="0"/>
    <x v="0"/>
    <x v="6"/>
    <s v="Rosario Margarita Vergara Jimenez"/>
    <m/>
    <x v="0"/>
    <x v="0"/>
    <x v="1"/>
    <x v="0"/>
  </r>
  <r>
    <x v="2439"/>
    <x v="0"/>
    <s v="TGM6725"/>
    <s v="ACTA DE DEFUNCION"/>
    <x v="0"/>
    <x v="0"/>
    <x v="0"/>
    <x v="6"/>
    <s v="Rosario Margarita Vergara Jimenez"/>
    <m/>
    <x v="0"/>
    <x v="0"/>
    <x v="1"/>
    <x v="0"/>
  </r>
  <r>
    <x v="2440"/>
    <x v="1"/>
    <s v="TGM6726"/>
    <s v="RECLAMO 10 BRENA"/>
    <x v="0"/>
    <x v="1"/>
    <x v="2"/>
    <x v="19"/>
    <s v="Mariella Valentina Guadalupe Fierro SAC CF"/>
    <m/>
    <x v="1"/>
    <x v="0"/>
    <x v="1"/>
    <x v="0"/>
  </r>
  <r>
    <x v="2441"/>
    <x v="0"/>
    <s v="TGM6727"/>
    <s v="ACTA DE DEFUNCION"/>
    <x v="0"/>
    <x v="0"/>
    <x v="0"/>
    <x v="6"/>
    <s v="Rosario Margarita Vergara Jimenez"/>
    <m/>
    <x v="0"/>
    <x v="0"/>
    <x v="1"/>
    <x v="0"/>
  </r>
  <r>
    <x v="2442"/>
    <x v="4"/>
    <s v="TGM6728"/>
    <s v="CERTIFICADO DE USO"/>
    <x v="0"/>
    <x v="0"/>
    <x v="0"/>
    <x v="0"/>
    <s v="Maria Betania Araujo Gomez - Cusco II SAC"/>
    <m/>
    <x v="0"/>
    <x v="0"/>
    <x v="1"/>
    <x v="0"/>
  </r>
  <r>
    <x v="2443"/>
    <x v="1"/>
    <s v="TGM6729"/>
    <s v="USO DE ESPACIO"/>
    <x v="0"/>
    <x v="2"/>
    <x v="0"/>
    <x v="8"/>
    <s v="Rosario Margarita Vergara Jimenez SAC CF"/>
    <m/>
    <x v="0"/>
    <x v="0"/>
    <x v="1"/>
    <x v="0"/>
  </r>
  <r>
    <x v="2444"/>
    <x v="1"/>
    <s v="TGM6730"/>
    <s v="PAGO POR APLICATIVO BCP"/>
    <x v="0"/>
    <x v="2"/>
    <x v="0"/>
    <x v="5"/>
    <s v="Rosario Margarita Vergara Jimenez SAC CF"/>
    <m/>
    <x v="0"/>
    <x v="0"/>
    <x v="1"/>
    <x v="0"/>
  </r>
  <r>
    <x v="2445"/>
    <x v="0"/>
    <s v="TGM6731"/>
    <s v="MISA VIRTUAL"/>
    <x v="0"/>
    <x v="0"/>
    <x v="4"/>
    <x v="29"/>
    <s v="Oscar San Martin Castillo"/>
    <m/>
    <x v="0"/>
    <x v="0"/>
    <x v="1"/>
    <x v="0"/>
  </r>
  <r>
    <x v="2446"/>
    <x v="0"/>
    <s v="TGM6732"/>
    <s v="ACTA DE DEFUNCION"/>
    <x v="0"/>
    <x v="0"/>
    <x v="0"/>
    <x v="6"/>
    <s v="Rosario Margarita Vergara Jimenez"/>
    <m/>
    <x v="0"/>
    <x v="0"/>
    <x v="1"/>
    <x v="0"/>
  </r>
  <r>
    <x v="2447"/>
    <x v="0"/>
    <s v="TGM6733"/>
    <s v="DEVOLUCION DE GARANTIA"/>
    <x v="0"/>
    <x v="0"/>
    <x v="0"/>
    <x v="10"/>
    <s v="Rosario Margarita Vergara Jimenez"/>
    <m/>
    <x v="0"/>
    <x v="0"/>
    <x v="1"/>
    <x v="0"/>
  </r>
  <r>
    <x v="2448"/>
    <x v="0"/>
    <s v="TGM6734"/>
    <s v="UBICACION DE ESPACIO"/>
    <x v="0"/>
    <x v="0"/>
    <x v="0"/>
    <x v="0"/>
    <s v="Rosario Margarita Vergara Jimenez"/>
    <m/>
    <x v="0"/>
    <x v="0"/>
    <x v="1"/>
    <x v="0"/>
  </r>
  <r>
    <x v="2449"/>
    <x v="2"/>
    <s v="TGM6735"/>
    <s v="SOLICITA CAMBIO DE LAPIDA ROTA"/>
    <x v="0"/>
    <x v="1"/>
    <x v="4"/>
    <x v="20"/>
    <s v="Thalia Nataly Ramos Pocomucha"/>
    <m/>
    <x v="0"/>
    <x v="0"/>
    <x v="1"/>
    <x v="0"/>
  </r>
  <r>
    <x v="2450"/>
    <x v="2"/>
    <s v="TGM6736"/>
    <s v="MANTENIMIENTO DE ESPACIO 200562"/>
    <x v="0"/>
    <x v="2"/>
    <x v="0"/>
    <x v="14"/>
    <s v="Melissa Jhuliana Hipolito Guerrero"/>
    <m/>
    <x v="0"/>
    <x v="0"/>
    <x v="1"/>
    <x v="0"/>
  </r>
  <r>
    <x v="2451"/>
    <x v="0"/>
    <s v="TGM6737"/>
    <s v="CERTIFICADO DE USO"/>
    <x v="0"/>
    <x v="0"/>
    <x v="0"/>
    <x v="0"/>
    <s v="Liz Lidiana Huaman Rojas"/>
    <m/>
    <x v="0"/>
    <x v="0"/>
    <x v="1"/>
    <x v="0"/>
  </r>
  <r>
    <x v="2452"/>
    <x v="0"/>
    <s v="TGM6738"/>
    <s v="CERTIFICADO DE USO"/>
    <x v="0"/>
    <x v="0"/>
    <x v="0"/>
    <x v="0"/>
    <s v="Liz Lidiana Huaman Rojas"/>
    <m/>
    <x v="0"/>
    <x v="0"/>
    <x v="1"/>
    <x v="0"/>
  </r>
  <r>
    <x v="2453"/>
    <x v="0"/>
    <s v="TGM6739"/>
    <s v="ACTUALIZACION DE DATOS"/>
    <x v="0"/>
    <x v="0"/>
    <x v="0"/>
    <x v="30"/>
    <s v="Mariella Valentina Guadalupe Fierro"/>
    <m/>
    <x v="0"/>
    <x v="0"/>
    <x v="1"/>
    <x v="0"/>
  </r>
  <r>
    <x v="2454"/>
    <x v="1"/>
    <s v="TGM6740"/>
    <s v="ACTUALIZACION DE DATOS"/>
    <x v="0"/>
    <x v="0"/>
    <x v="0"/>
    <x v="30"/>
    <s v="Mariella Valentina Guadalupe Fierro SAC CF"/>
    <m/>
    <x v="0"/>
    <x v="0"/>
    <x v="1"/>
    <x v="0"/>
  </r>
  <r>
    <x v="2455"/>
    <x v="0"/>
    <s v="TGM6741"/>
    <s v="ACTUALIZACION DE DATOS"/>
    <x v="0"/>
    <x v="0"/>
    <x v="0"/>
    <x v="30"/>
    <s v="Mariella Valentina Guadalupe Fierro"/>
    <m/>
    <x v="0"/>
    <x v="0"/>
    <x v="1"/>
    <x v="0"/>
  </r>
  <r>
    <x v="2456"/>
    <x v="0"/>
    <s v="TGM6743"/>
    <s v="CONSTANCIA DE ENTIERRO"/>
    <x v="0"/>
    <x v="0"/>
    <x v="0"/>
    <x v="6"/>
    <s v="Liz Lidiana Huaman Rojas"/>
    <m/>
    <x v="0"/>
    <x v="0"/>
    <x v="1"/>
    <x v="0"/>
  </r>
  <r>
    <x v="2457"/>
    <x v="0"/>
    <s v="TGM6744"/>
    <s v="CERTIFICADO DE USO"/>
    <x v="0"/>
    <x v="0"/>
    <x v="0"/>
    <x v="0"/>
    <s v="Rosario Margarita Vergara Jimenez"/>
    <m/>
    <x v="0"/>
    <x v="0"/>
    <x v="1"/>
    <x v="0"/>
  </r>
  <r>
    <x v="2458"/>
    <x v="1"/>
    <s v="TGM6745"/>
    <s v="ACTUALIZACION DE DATOS"/>
    <x v="0"/>
    <x v="0"/>
    <x v="0"/>
    <x v="30"/>
    <s v="Mariella Valentina Guadalupe Fierro SAC CF"/>
    <m/>
    <x v="0"/>
    <x v="0"/>
    <x v="1"/>
    <x v="0"/>
  </r>
  <r>
    <x v="2459"/>
    <x v="0"/>
    <s v="TGM6746"/>
    <s v="CERTIFICADO DE USO"/>
    <x v="0"/>
    <x v="0"/>
    <x v="0"/>
    <x v="0"/>
    <s v="Rosario Margarita Vergara Jimenez"/>
    <m/>
    <x v="0"/>
    <x v="0"/>
    <x v="1"/>
    <x v="0"/>
  </r>
  <r>
    <x v="2460"/>
    <x v="0"/>
    <s v="TGM6747"/>
    <s v="ACTUALIZACION DE DATOS"/>
    <x v="0"/>
    <x v="0"/>
    <x v="0"/>
    <x v="30"/>
    <s v="Mariella Valentina Guadalupe Fierro"/>
    <m/>
    <x v="0"/>
    <x v="0"/>
    <x v="1"/>
    <x v="0"/>
  </r>
  <r>
    <x v="2461"/>
    <x v="0"/>
    <s v="TGM6748"/>
    <s v="ACTUALIZACION DE DATOS"/>
    <x v="0"/>
    <x v="0"/>
    <x v="2"/>
    <x v="30"/>
    <s v="Mariella Valentina Guadalupe Fierro"/>
    <m/>
    <x v="0"/>
    <x v="0"/>
    <x v="1"/>
    <x v="0"/>
  </r>
  <r>
    <x v="2462"/>
    <x v="0"/>
    <s v="TGM6749"/>
    <s v="CERTIFICADO DE USO"/>
    <x v="0"/>
    <x v="0"/>
    <x v="0"/>
    <x v="0"/>
    <s v="Rosario Margarita Vergara Jimenez"/>
    <m/>
    <x v="0"/>
    <x v="0"/>
    <x v="1"/>
    <x v="0"/>
  </r>
  <r>
    <x v="2463"/>
    <x v="0"/>
    <s v="TGM6750"/>
    <s v="CERTIFICADO DE USO"/>
    <x v="0"/>
    <x v="0"/>
    <x v="0"/>
    <x v="0"/>
    <s v="Rosario Margarita Vergara Jimenez"/>
    <m/>
    <x v="0"/>
    <x v="0"/>
    <x v="1"/>
    <x v="0"/>
  </r>
  <r>
    <x v="2464"/>
    <x v="1"/>
    <s v="TGM6751"/>
    <s v="CERTIFICADO DE USO"/>
    <x v="0"/>
    <x v="0"/>
    <x v="2"/>
    <x v="0"/>
    <s v="Mariella Valentina Guadalupe Fierro SAC CF"/>
    <m/>
    <x v="0"/>
    <x v="0"/>
    <x v="1"/>
    <x v="0"/>
  </r>
  <r>
    <x v="2465"/>
    <x v="2"/>
    <s v="TGM6752"/>
    <s v="ACTUALIZACION DE DATOS 200878"/>
    <x v="0"/>
    <x v="0"/>
    <x v="2"/>
    <x v="30"/>
    <s v="Melissa Jhuliana Hipolito Guerrero"/>
    <m/>
    <x v="0"/>
    <x v="0"/>
    <x v="1"/>
    <x v="0"/>
  </r>
  <r>
    <x v="2466"/>
    <x v="2"/>
    <s v="TGM6753"/>
    <s v="SOLICITA CERTIFICADO DE USO 200878"/>
    <x v="0"/>
    <x v="0"/>
    <x v="2"/>
    <x v="0"/>
    <s v="Melissa Jhuliana Hipolito Guerrero"/>
    <m/>
    <x v="0"/>
    <x v="0"/>
    <x v="1"/>
    <x v="0"/>
  </r>
  <r>
    <x v="2467"/>
    <x v="0"/>
    <s v="TGM6754"/>
    <s v="REGULARIZACION DE ACTA DE DEFUNCION"/>
    <x v="0"/>
    <x v="0"/>
    <x v="2"/>
    <x v="6"/>
    <s v="Liz Lidiana Huaman Rojas"/>
    <m/>
    <x v="0"/>
    <x v="0"/>
    <x v="1"/>
    <x v="0"/>
  </r>
  <r>
    <x v="2468"/>
    <x v="0"/>
    <s v="TGM6755"/>
    <s v="ESTADO DE CUENTA"/>
    <x v="0"/>
    <x v="2"/>
    <x v="0"/>
    <x v="5"/>
    <s v="Liz Lidiana Huaman Rojas"/>
    <m/>
    <x v="0"/>
    <x v="0"/>
    <x v="1"/>
    <x v="0"/>
  </r>
  <r>
    <x v="2469"/>
    <x v="0"/>
    <s v="TGM6756"/>
    <s v="ACTUALIZACION DE DATOS"/>
    <x v="0"/>
    <x v="0"/>
    <x v="0"/>
    <x v="30"/>
    <s v="Mariella Valentina Guadalupe Fierro"/>
    <m/>
    <x v="0"/>
    <x v="0"/>
    <x v="1"/>
    <x v="0"/>
  </r>
  <r>
    <x v="2470"/>
    <x v="0"/>
    <s v="TGM6757"/>
    <s v="ACTA DE DEFUNCION"/>
    <x v="0"/>
    <x v="0"/>
    <x v="0"/>
    <x v="6"/>
    <s v="Rosario Margarita Vergara Jimenez"/>
    <m/>
    <x v="0"/>
    <x v="0"/>
    <x v="1"/>
    <x v="0"/>
  </r>
  <r>
    <x v="2471"/>
    <x v="0"/>
    <s v="TGM6758"/>
    <s v="DEVOLUCION DE GARANTIA"/>
    <x v="0"/>
    <x v="0"/>
    <x v="0"/>
    <x v="10"/>
    <s v="Rosario Margarita Vergara Jimenez"/>
    <m/>
    <x v="0"/>
    <x v="0"/>
    <x v="1"/>
    <x v="0"/>
  </r>
  <r>
    <x v="2472"/>
    <x v="0"/>
    <s v="TGM6759"/>
    <s v="CONSTANCIA DE UBICACI&amp;OACUTE;N DE ESPACIO"/>
    <x v="0"/>
    <x v="0"/>
    <x v="2"/>
    <x v="6"/>
    <s v="Liz Lidiana Huaman Rojas"/>
    <m/>
    <x v="0"/>
    <x v="0"/>
    <x v="1"/>
    <x v="0"/>
  </r>
  <r>
    <x v="2473"/>
    <x v="0"/>
    <s v="TGM6760"/>
    <s v="PRESTAMO DE NICHO"/>
    <x v="0"/>
    <x v="0"/>
    <x v="0"/>
    <x v="8"/>
    <s v="Rosario Margarita Vergara Jimenez"/>
    <m/>
    <x v="0"/>
    <x v="0"/>
    <x v="1"/>
    <x v="0"/>
  </r>
  <r>
    <x v="2474"/>
    <x v="0"/>
    <s v="TGM6761"/>
    <s v="CORRECION DATOS DE LAPIDA"/>
    <x v="0"/>
    <x v="1"/>
    <x v="4"/>
    <x v="18"/>
    <s v="Oscar San Martin Castillo"/>
    <m/>
    <x v="0"/>
    <x v="0"/>
    <x v="1"/>
    <x v="0"/>
  </r>
  <r>
    <x v="2475"/>
    <x v="0"/>
    <s v="TGM6762"/>
    <s v="ACTUALIZACION DE DATOS"/>
    <x v="0"/>
    <x v="0"/>
    <x v="0"/>
    <x v="30"/>
    <s v="Liz Lidiana Huaman Rojas"/>
    <m/>
    <x v="0"/>
    <x v="0"/>
    <x v="1"/>
    <x v="0"/>
  </r>
  <r>
    <x v="2476"/>
    <x v="0"/>
    <s v="TGM6763"/>
    <s v="LAPIDA ROTA"/>
    <x v="0"/>
    <x v="1"/>
    <x v="2"/>
    <x v="20"/>
    <s v="Liz Lidiana Huaman Rojas"/>
    <m/>
    <x v="0"/>
    <x v="0"/>
    <x v="1"/>
    <x v="0"/>
  </r>
  <r>
    <x v="2477"/>
    <x v="0"/>
    <s v="TGM6764"/>
    <s v="ESTADO DE CUENTA DIGITAL"/>
    <x v="0"/>
    <x v="0"/>
    <x v="0"/>
    <x v="5"/>
    <s v="Liz Lidiana Huaman Rojas"/>
    <m/>
    <x v="0"/>
    <x v="0"/>
    <x v="1"/>
    <x v="0"/>
  </r>
  <r>
    <x v="2478"/>
    <x v="0"/>
    <s v="TGM6765"/>
    <s v="CAMBIO DE TITULARIDAD"/>
    <x v="0"/>
    <x v="0"/>
    <x v="0"/>
    <x v="31"/>
    <s v="Liz Lidiana Huaman Rojas"/>
    <m/>
    <x v="0"/>
    <x v="0"/>
    <x v="1"/>
    <x v="0"/>
  </r>
  <r>
    <x v="2479"/>
    <x v="2"/>
    <s v="TGM6766"/>
    <s v="ACTUALIZACION DE DATOS 200421"/>
    <x v="0"/>
    <x v="0"/>
    <x v="2"/>
    <x v="30"/>
    <s v="Melissa Jhuliana Hipolito Guerrero"/>
    <m/>
    <x v="0"/>
    <x v="0"/>
    <x v="1"/>
    <x v="0"/>
  </r>
  <r>
    <x v="2480"/>
    <x v="0"/>
    <s v="TGM6767"/>
    <s v="REGULARIZACION DE ACTA DE DEFUNCION"/>
    <x v="0"/>
    <x v="0"/>
    <x v="0"/>
    <x v="6"/>
    <s v="Liz Lidiana Huaman Rojas"/>
    <m/>
    <x v="0"/>
    <x v="0"/>
    <x v="1"/>
    <x v="0"/>
  </r>
  <r>
    <x v="2481"/>
    <x v="0"/>
    <s v="TGM6768"/>
    <s v="DEVOLUCION DE GARANTIA"/>
    <x v="0"/>
    <x v="0"/>
    <x v="0"/>
    <x v="10"/>
    <s v="Liz Lidiana Huaman Rojas"/>
    <m/>
    <x v="0"/>
    <x v="0"/>
    <x v="1"/>
    <x v="0"/>
  </r>
  <r>
    <x v="2482"/>
    <x v="0"/>
    <s v="TGM6769"/>
    <s v="ACTUALIZACION DE DATOS"/>
    <x v="0"/>
    <x v="0"/>
    <x v="2"/>
    <x v="6"/>
    <s v="Liz Lidiana Huaman Rojas"/>
    <m/>
    <x v="0"/>
    <x v="0"/>
    <x v="1"/>
    <x v="0"/>
  </r>
  <r>
    <x v="2483"/>
    <x v="0"/>
    <s v="TGM6770"/>
    <s v="RECLAMO 07-2021"/>
    <x v="0"/>
    <x v="1"/>
    <x v="2"/>
    <x v="27"/>
    <s v="Jesica Castro Blancas"/>
    <m/>
    <x v="1"/>
    <x v="0"/>
    <x v="1"/>
    <x v="0"/>
  </r>
  <r>
    <x v="2484"/>
    <x v="2"/>
    <s v="TGM6771"/>
    <s v="ACTUALIZACION DE DATOS 200878"/>
    <x v="0"/>
    <x v="0"/>
    <x v="2"/>
    <x v="30"/>
    <s v="Melissa Jhuliana Hipolito Guerrero"/>
    <m/>
    <x v="0"/>
    <x v="0"/>
    <x v="1"/>
    <x v="0"/>
  </r>
  <r>
    <x v="2485"/>
    <x v="1"/>
    <s v="TGM6772"/>
    <s v="ACTA DE DEFUNCION"/>
    <x v="0"/>
    <x v="0"/>
    <x v="0"/>
    <x v="6"/>
    <s v="Rosario Margarita Vergara Jimenez SAC CF"/>
    <m/>
    <x v="0"/>
    <x v="0"/>
    <x v="1"/>
    <x v="0"/>
  </r>
  <r>
    <x v="2486"/>
    <x v="1"/>
    <s v="TGM6773"/>
    <s v="DEVOLUCION DE GARANTIA"/>
    <x v="0"/>
    <x v="0"/>
    <x v="0"/>
    <x v="10"/>
    <s v="Rosario Margarita Vergara Jimenez SAC CF"/>
    <m/>
    <x v="0"/>
    <x v="0"/>
    <x v="1"/>
    <x v="0"/>
  </r>
  <r>
    <x v="2487"/>
    <x v="0"/>
    <s v="TGM6774"/>
    <s v="CAMBIO DE TITULARIDAD"/>
    <x v="0"/>
    <x v="0"/>
    <x v="0"/>
    <x v="31"/>
    <s v="Liz Lidiana Huaman Rojas"/>
    <m/>
    <x v="0"/>
    <x v="0"/>
    <x v="1"/>
    <x v="0"/>
  </r>
  <r>
    <x v="2488"/>
    <x v="0"/>
    <s v="TGM6775"/>
    <s v="REGULARIZACION DE ACTA DE DEFUNCION"/>
    <x v="0"/>
    <x v="0"/>
    <x v="0"/>
    <x v="6"/>
    <s v="Liz Lidiana Huaman Rojas"/>
    <m/>
    <x v="0"/>
    <x v="0"/>
    <x v="1"/>
    <x v="0"/>
  </r>
  <r>
    <x v="2489"/>
    <x v="0"/>
    <s v="TGM6776"/>
    <s v="DEVOLUCION DE GARANTIA"/>
    <x v="0"/>
    <x v="0"/>
    <x v="0"/>
    <x v="10"/>
    <s v="Liz Lidiana Huaman Rojas"/>
    <m/>
    <x v="0"/>
    <x v="0"/>
    <x v="1"/>
    <x v="0"/>
  </r>
  <r>
    <x v="2490"/>
    <x v="2"/>
    <s v="TGM6777"/>
    <s v="GARANTIA POR ACTA DE DEFUNCION CONTRATO 200198"/>
    <x v="0"/>
    <x v="0"/>
    <x v="2"/>
    <x v="10"/>
    <s v="Melissa Jhuliana Hipolito Guerrero"/>
    <m/>
    <x v="0"/>
    <x v="0"/>
    <x v="1"/>
    <x v="0"/>
  </r>
  <r>
    <x v="2491"/>
    <x v="2"/>
    <s v="TGM6778"/>
    <s v="GARANTIA POR ACTA DE DEFUNCION CONTRATO 200996"/>
    <x v="0"/>
    <x v="0"/>
    <x v="2"/>
    <x v="10"/>
    <s v="Melissa Jhuliana Hipolito Guerrero"/>
    <m/>
    <x v="0"/>
    <x v="0"/>
    <x v="1"/>
    <x v="0"/>
  </r>
  <r>
    <x v="2492"/>
    <x v="0"/>
    <s v="TGM6779"/>
    <s v="ACTUALIZACION DE DATOS"/>
    <x v="0"/>
    <x v="0"/>
    <x v="2"/>
    <x v="30"/>
    <s v="Liz Lidiana Huaman Rojas"/>
    <m/>
    <x v="0"/>
    <x v="0"/>
    <x v="1"/>
    <x v="0"/>
  </r>
  <r>
    <x v="2493"/>
    <x v="0"/>
    <s v="TGM6780"/>
    <s v="MISA VIRTUAL"/>
    <x v="0"/>
    <x v="0"/>
    <x v="4"/>
    <x v="29"/>
    <s v="Oscar San Martin Castillo"/>
    <m/>
    <x v="0"/>
    <x v="0"/>
    <x v="1"/>
    <x v="0"/>
  </r>
  <r>
    <x v="2494"/>
    <x v="0"/>
    <s v="TGM6781"/>
    <s v="REGULARIZACION DE ACTA DE DEFUNCION"/>
    <x v="0"/>
    <x v="0"/>
    <x v="0"/>
    <x v="6"/>
    <s v="Liz Lidiana Huaman Rojas"/>
    <m/>
    <x v="0"/>
    <x v="0"/>
    <x v="1"/>
    <x v="0"/>
  </r>
  <r>
    <x v="2495"/>
    <x v="0"/>
    <s v="TGM6782"/>
    <s v="DEVOLUCION DE GARANTIA"/>
    <x v="0"/>
    <x v="0"/>
    <x v="0"/>
    <x v="10"/>
    <s v="Liz Lidiana Huaman Rojas"/>
    <m/>
    <x v="0"/>
    <x v="0"/>
    <x v="1"/>
    <x v="0"/>
  </r>
  <r>
    <x v="2496"/>
    <x v="0"/>
    <s v="TGM6783"/>
    <s v="CONSTANCIA DE ENTIERRO"/>
    <x v="0"/>
    <x v="0"/>
    <x v="2"/>
    <x v="6"/>
    <s v="Liz Lidiana Huaman Rojas"/>
    <m/>
    <x v="0"/>
    <x v="0"/>
    <x v="1"/>
    <x v="0"/>
  </r>
  <r>
    <x v="2497"/>
    <x v="0"/>
    <s v="TGM6784"/>
    <s v="MISA PRESENCIAL"/>
    <x v="0"/>
    <x v="0"/>
    <x v="4"/>
    <x v="29"/>
    <s v="Oscar San Martin Castillo"/>
    <m/>
    <x v="0"/>
    <x v="0"/>
    <x v="1"/>
    <x v="0"/>
  </r>
  <r>
    <x v="2498"/>
    <x v="2"/>
    <s v="TGM6785"/>
    <s v="ENTREGA DE GARANTIA 201029"/>
    <x v="0"/>
    <x v="0"/>
    <x v="2"/>
    <x v="10"/>
    <s v="Melissa Jhuliana Hipolito Guerrero"/>
    <m/>
    <x v="0"/>
    <x v="0"/>
    <x v="1"/>
    <x v="0"/>
  </r>
  <r>
    <x v="2499"/>
    <x v="4"/>
    <s v="TGM6786"/>
    <s v="CONSULTA DE PAGOS"/>
    <x v="0"/>
    <x v="2"/>
    <x v="0"/>
    <x v="5"/>
    <s v="Maria Betania Araujo Gomez - Cusco II SAC"/>
    <m/>
    <x v="0"/>
    <x v="0"/>
    <x v="1"/>
    <x v="0"/>
  </r>
  <r>
    <x v="2500"/>
    <x v="0"/>
    <s v="TGM6787"/>
    <s v="USO DE ESPACIO"/>
    <x v="0"/>
    <x v="0"/>
    <x v="0"/>
    <x v="8"/>
    <s v="Liz Lidiana Huaman Rojas"/>
    <m/>
    <x v="0"/>
    <x v="0"/>
    <x v="1"/>
    <x v="0"/>
  </r>
  <r>
    <x v="2501"/>
    <x v="0"/>
    <s v="TGM6788"/>
    <s v="ACTUALIZACION DE DATOS"/>
    <x v="0"/>
    <x v="0"/>
    <x v="0"/>
    <x v="30"/>
    <s v="Liz Lidiana Huaman Rojas"/>
    <m/>
    <x v="0"/>
    <x v="0"/>
    <x v="1"/>
    <x v="0"/>
  </r>
  <r>
    <x v="2502"/>
    <x v="0"/>
    <s v="TGM6789"/>
    <s v="CONSTRUCCION DE MAUSOLEO"/>
    <x v="0"/>
    <x v="0"/>
    <x v="4"/>
    <x v="12"/>
    <s v="Oscar San Martin Castillo"/>
    <m/>
    <x v="0"/>
    <x v="0"/>
    <x v="1"/>
    <x v="0"/>
  </r>
  <r>
    <x v="2503"/>
    <x v="0"/>
    <s v="TGM6790"/>
    <s v="ESTADO DE CUENTA DIGITAL"/>
    <x v="0"/>
    <x v="0"/>
    <x v="0"/>
    <x v="5"/>
    <s v="Liz Lidiana Huaman Rojas"/>
    <m/>
    <x v="0"/>
    <x v="0"/>
    <x v="1"/>
    <x v="0"/>
  </r>
  <r>
    <x v="2504"/>
    <x v="0"/>
    <s v="TGM6791"/>
    <s v="ACTUALIZACION DE DATOS"/>
    <x v="0"/>
    <x v="0"/>
    <x v="0"/>
    <x v="30"/>
    <s v="Liz Lidiana Huaman Rojas"/>
    <m/>
    <x v="0"/>
    <x v="0"/>
    <x v="1"/>
    <x v="0"/>
  </r>
  <r>
    <x v="2505"/>
    <x v="0"/>
    <s v="TGM6793"/>
    <s v="CAMBIO DE SEGUNDO TITULAR"/>
    <x v="0"/>
    <x v="0"/>
    <x v="4"/>
    <x v="16"/>
    <s v="Tymiller Jhalber Llacza Rosales"/>
    <m/>
    <x v="0"/>
    <x v="0"/>
    <x v="1"/>
    <x v="0"/>
  </r>
  <r>
    <x v="2506"/>
    <x v="0"/>
    <s v="TGM6794"/>
    <s v="CONFECCION DE LAPIDA"/>
    <x v="0"/>
    <x v="0"/>
    <x v="4"/>
    <x v="9"/>
    <s v="Oscar San Martin Castillo"/>
    <m/>
    <x v="0"/>
    <x v="0"/>
    <x v="1"/>
    <x v="0"/>
  </r>
  <r>
    <x v="2507"/>
    <x v="0"/>
    <s v="TGM6795"/>
    <s v="ESTADO DE CUENTA DIGITAL"/>
    <x v="0"/>
    <x v="0"/>
    <x v="0"/>
    <x v="5"/>
    <s v="Liz Lidiana Huaman Rojas"/>
    <m/>
    <x v="0"/>
    <x v="0"/>
    <x v="1"/>
    <x v="0"/>
  </r>
  <r>
    <x v="2508"/>
    <x v="0"/>
    <s v="TGM6796"/>
    <s v="ACTUALIZACION DE DATOS"/>
    <x v="0"/>
    <x v="0"/>
    <x v="0"/>
    <x v="30"/>
    <s v="Liz Lidiana Huaman Rojas"/>
    <m/>
    <x v="0"/>
    <x v="0"/>
    <x v="1"/>
    <x v="0"/>
  </r>
  <r>
    <x v="2509"/>
    <x v="0"/>
    <s v="TGM6797"/>
    <s v="ACTUALIZACION DE DATOS"/>
    <x v="0"/>
    <x v="0"/>
    <x v="0"/>
    <x v="30"/>
    <s v="Liz Lidiana Huaman Rojas"/>
    <m/>
    <x v="0"/>
    <x v="0"/>
    <x v="1"/>
    <x v="0"/>
  </r>
  <r>
    <x v="2510"/>
    <x v="0"/>
    <s v="TGM6798"/>
    <s v="ESTADO DE CUENTA DIGITAL"/>
    <x v="0"/>
    <x v="0"/>
    <x v="0"/>
    <x v="5"/>
    <s v="Liz Lidiana Huaman Rojas"/>
    <m/>
    <x v="0"/>
    <x v="0"/>
    <x v="1"/>
    <x v="0"/>
  </r>
  <r>
    <x v="2511"/>
    <x v="0"/>
    <s v="TGM6799"/>
    <s v="ESTADO DE CUENTA DIGITAL"/>
    <x v="0"/>
    <x v="0"/>
    <x v="0"/>
    <x v="5"/>
    <s v="Liz Lidiana Huaman Rojas"/>
    <m/>
    <x v="0"/>
    <x v="0"/>
    <x v="1"/>
    <x v="0"/>
  </r>
  <r>
    <x v="2512"/>
    <x v="0"/>
    <s v="TGM6800"/>
    <s v="ACTUALIZACION DE DATOS"/>
    <x v="0"/>
    <x v="0"/>
    <x v="0"/>
    <x v="30"/>
    <s v="Liz Lidiana Huaman Rojas"/>
    <m/>
    <x v="0"/>
    <x v="0"/>
    <x v="1"/>
    <x v="0"/>
  </r>
  <r>
    <x v="2513"/>
    <x v="0"/>
    <s v="TGM6801"/>
    <s v="CERTIFICADO DE USO"/>
    <x v="0"/>
    <x v="0"/>
    <x v="0"/>
    <x v="0"/>
    <s v="Liz Lidiana Huaman Rojas"/>
    <m/>
    <x v="0"/>
    <x v="0"/>
    <x v="1"/>
    <x v="0"/>
  </r>
  <r>
    <x v="2514"/>
    <x v="0"/>
    <s v="TGM6802"/>
    <s v="CERTIFICADO DE USO"/>
    <x v="0"/>
    <x v="0"/>
    <x v="0"/>
    <x v="0"/>
    <s v="Liz Lidiana Huaman Rojas"/>
    <m/>
    <x v="0"/>
    <x v="0"/>
    <x v="1"/>
    <x v="0"/>
  </r>
  <r>
    <x v="2515"/>
    <x v="0"/>
    <s v="TGM6803"/>
    <s v="AGREGAR A 2DO TITULAR"/>
    <x v="0"/>
    <x v="0"/>
    <x v="0"/>
    <x v="30"/>
    <s v="Liz Lidiana Huaman Rojas"/>
    <m/>
    <x v="0"/>
    <x v="0"/>
    <x v="1"/>
    <x v="0"/>
  </r>
  <r>
    <x v="2516"/>
    <x v="1"/>
    <s v="TGM6804"/>
    <s v="CERTIFICADO USO"/>
    <x v="0"/>
    <x v="0"/>
    <x v="0"/>
    <x v="0"/>
    <s v="Liz Lidiana Huaman Rojas SAC CF"/>
    <m/>
    <x v="0"/>
    <x v="0"/>
    <x v="1"/>
    <x v="0"/>
  </r>
  <r>
    <x v="2517"/>
    <x v="1"/>
    <s v="TGM6805"/>
    <s v="CERTIFICADO USO"/>
    <x v="0"/>
    <x v="0"/>
    <x v="0"/>
    <x v="0"/>
    <s v="Liz Lidiana Huaman Rojas SAC CF"/>
    <m/>
    <x v="0"/>
    <x v="0"/>
    <x v="1"/>
    <x v="0"/>
  </r>
  <r>
    <x v="2518"/>
    <x v="1"/>
    <s v="TGM6806"/>
    <s v="ACTUALIZACION DE DATOS"/>
    <x v="0"/>
    <x v="0"/>
    <x v="0"/>
    <x v="30"/>
    <s v="Liz Lidiana Huaman Rojas SAC CF"/>
    <m/>
    <x v="0"/>
    <x v="0"/>
    <x v="1"/>
    <x v="0"/>
  </r>
  <r>
    <x v="2519"/>
    <x v="1"/>
    <s v="TGM6807"/>
    <s v="ESTADO DE CUENTA DIGITAL"/>
    <x v="0"/>
    <x v="0"/>
    <x v="0"/>
    <x v="5"/>
    <s v="Liz Lidiana Huaman Rojas SAC CF"/>
    <m/>
    <x v="0"/>
    <x v="0"/>
    <x v="1"/>
    <x v="0"/>
  </r>
  <r>
    <x v="2520"/>
    <x v="1"/>
    <s v="TGM6808"/>
    <s v="ACTUALIZACION DE DATOS"/>
    <x v="0"/>
    <x v="0"/>
    <x v="2"/>
    <x v="30"/>
    <s v="Liz Lidiana Huaman Rojas SAC CF"/>
    <m/>
    <x v="0"/>
    <x v="0"/>
    <x v="1"/>
    <x v="0"/>
  </r>
  <r>
    <x v="2521"/>
    <x v="1"/>
    <s v="TGM6809"/>
    <s v="ESTADO DE CUENTA DIGITAL"/>
    <x v="0"/>
    <x v="0"/>
    <x v="0"/>
    <x v="5"/>
    <s v="Liz Lidiana Huaman Rojas SAC CF"/>
    <m/>
    <x v="0"/>
    <x v="0"/>
    <x v="1"/>
    <x v="0"/>
  </r>
  <r>
    <x v="2522"/>
    <x v="0"/>
    <s v="TGM6810"/>
    <s v="REPINTADO DE LAPIDA"/>
    <x v="0"/>
    <x v="0"/>
    <x v="2"/>
    <x v="11"/>
    <s v="Liz Lidiana Huaman Rojas"/>
    <m/>
    <x v="0"/>
    <x v="0"/>
    <x v="1"/>
    <x v="0"/>
  </r>
  <r>
    <x v="2523"/>
    <x v="0"/>
    <s v="TGM6811"/>
    <s v="ELABORACION DE LAPIDA"/>
    <x v="0"/>
    <x v="2"/>
    <x v="0"/>
    <x v="27"/>
    <s v="Rosario Margarita Vergara Jimenez"/>
    <m/>
    <x v="0"/>
    <x v="0"/>
    <x v="1"/>
    <x v="0"/>
  </r>
  <r>
    <x v="2524"/>
    <x v="0"/>
    <s v="TGM6812"/>
    <s v="VENTA DE FLOREROS"/>
    <x v="0"/>
    <x v="0"/>
    <x v="4"/>
    <x v="21"/>
    <s v="Oscar San Martin Castillo"/>
    <m/>
    <x v="0"/>
    <x v="0"/>
    <x v="1"/>
    <x v="0"/>
  </r>
  <r>
    <x v="2525"/>
    <x v="1"/>
    <s v="TGM6813"/>
    <s v="SOLICITUD DE CERTIFICADO MEDICO DE DEFUNCION"/>
    <x v="0"/>
    <x v="2"/>
    <x v="0"/>
    <x v="6"/>
    <s v="Rosario Margarita Vergara Jimenez SAC CF"/>
    <m/>
    <x v="0"/>
    <x v="0"/>
    <x v="1"/>
    <x v="0"/>
  </r>
  <r>
    <x v="2526"/>
    <x v="0"/>
    <s v="TGM6814"/>
    <s v="UBICACION DE ESPACIO"/>
    <x v="0"/>
    <x v="2"/>
    <x v="0"/>
    <x v="0"/>
    <s v="Rosario Margarita Vergara Jimenez"/>
    <m/>
    <x v="0"/>
    <x v="0"/>
    <x v="1"/>
    <x v="0"/>
  </r>
  <r>
    <x v="2527"/>
    <x v="0"/>
    <s v="TGM6815"/>
    <s v="VENTA DE FLOREROS"/>
    <x v="0"/>
    <x v="0"/>
    <x v="4"/>
    <x v="21"/>
    <s v="Oscar San Martin Castillo"/>
    <m/>
    <x v="0"/>
    <x v="0"/>
    <x v="1"/>
    <x v="0"/>
  </r>
  <r>
    <x v="2528"/>
    <x v="0"/>
    <s v="TGM6816"/>
    <s v="VENTA DE FLOREROS"/>
    <x v="0"/>
    <x v="0"/>
    <x v="4"/>
    <x v="21"/>
    <s v="Oscar San Martin Castillo"/>
    <m/>
    <x v="0"/>
    <x v="0"/>
    <x v="1"/>
    <x v="0"/>
  </r>
  <r>
    <x v="2529"/>
    <x v="0"/>
    <s v="TGM6817"/>
    <s v="VENTA DE FLOREROS"/>
    <x v="0"/>
    <x v="0"/>
    <x v="4"/>
    <x v="21"/>
    <s v="Oscar San Martin Castillo"/>
    <m/>
    <x v="0"/>
    <x v="0"/>
    <x v="1"/>
    <x v="0"/>
  </r>
  <r>
    <x v="2530"/>
    <x v="0"/>
    <s v="TGM6818"/>
    <s v="VENTA DE FLOREROS"/>
    <x v="0"/>
    <x v="0"/>
    <x v="4"/>
    <x v="21"/>
    <s v="Oscar San Martin Castillo"/>
    <m/>
    <x v="0"/>
    <x v="0"/>
    <x v="1"/>
    <x v="0"/>
  </r>
  <r>
    <x v="2531"/>
    <x v="0"/>
    <s v="TGM6820"/>
    <s v="VENTA DE FLOREROS"/>
    <x v="0"/>
    <x v="0"/>
    <x v="4"/>
    <x v="21"/>
    <s v="Oscar San Martin Castillo"/>
    <m/>
    <x v="0"/>
    <x v="0"/>
    <x v="1"/>
    <x v="0"/>
  </r>
  <r>
    <x v="2532"/>
    <x v="0"/>
    <s v="TGM6821"/>
    <s v="MISA VIRTUAL"/>
    <x v="0"/>
    <x v="0"/>
    <x v="4"/>
    <x v="29"/>
    <s v="Oscar San Martin Castillo"/>
    <m/>
    <x v="0"/>
    <x v="0"/>
    <x v="1"/>
    <x v="0"/>
  </r>
  <r>
    <x v="2533"/>
    <x v="0"/>
    <s v="TGM6822"/>
    <s v="CONSTRUCCION DE CABEZAL DE MAUSOLEO"/>
    <x v="0"/>
    <x v="0"/>
    <x v="4"/>
    <x v="12"/>
    <s v="Oscar San Martin Castillo"/>
    <m/>
    <x v="0"/>
    <x v="0"/>
    <x v="1"/>
    <x v="0"/>
  </r>
  <r>
    <x v="2534"/>
    <x v="0"/>
    <s v="TGM6823"/>
    <s v="CERTIFICADO DE USO"/>
    <x v="0"/>
    <x v="0"/>
    <x v="0"/>
    <x v="0"/>
    <s v="Mariella Valentina Guadalupe Fierro"/>
    <m/>
    <x v="0"/>
    <x v="0"/>
    <x v="1"/>
    <x v="0"/>
  </r>
  <r>
    <x v="2535"/>
    <x v="0"/>
    <s v="TGM6824"/>
    <s v="CERTIFICADO DE USO"/>
    <x v="0"/>
    <x v="0"/>
    <x v="2"/>
    <x v="0"/>
    <s v="Mariella Valentina Guadalupe Fierro"/>
    <m/>
    <x v="0"/>
    <x v="0"/>
    <x v="1"/>
    <x v="0"/>
  </r>
  <r>
    <x v="2536"/>
    <x v="1"/>
    <s v="TGM6825"/>
    <s v="CERTIFICADO DE USO"/>
    <x v="0"/>
    <x v="0"/>
    <x v="2"/>
    <x v="0"/>
    <s v="Mariella Valentina Guadalupe Fierro SAC CF"/>
    <m/>
    <x v="0"/>
    <x v="0"/>
    <x v="1"/>
    <x v="0"/>
  </r>
  <r>
    <x v="2537"/>
    <x v="1"/>
    <s v="TGM6826"/>
    <s v="CERTIFICADO DE USO"/>
    <x v="0"/>
    <x v="0"/>
    <x v="2"/>
    <x v="0"/>
    <s v="Mariella Valentina Guadalupe Fierro SAC CF"/>
    <m/>
    <x v="0"/>
    <x v="0"/>
    <x v="1"/>
    <x v="0"/>
  </r>
  <r>
    <x v="2538"/>
    <x v="0"/>
    <s v="TGM6827"/>
    <s v="USO DE ESPACIO"/>
    <x v="0"/>
    <x v="0"/>
    <x v="0"/>
    <x v="8"/>
    <s v="Liz Lidiana Huaman Rojas"/>
    <m/>
    <x v="0"/>
    <x v="0"/>
    <x v="1"/>
    <x v="0"/>
  </r>
  <r>
    <x v="2539"/>
    <x v="0"/>
    <s v="TGM6828"/>
    <s v="ACTUALIZACION DE DATOS"/>
    <x v="0"/>
    <x v="0"/>
    <x v="0"/>
    <x v="30"/>
    <s v="Liz Lidiana Huaman Rojas"/>
    <m/>
    <x v="0"/>
    <x v="0"/>
    <x v="1"/>
    <x v="0"/>
  </r>
  <r>
    <x v="2540"/>
    <x v="1"/>
    <s v="TGM6829"/>
    <s v="CERTIFICADO DE USO"/>
    <x v="0"/>
    <x v="0"/>
    <x v="2"/>
    <x v="0"/>
    <s v="Mariella Valentina Guadalupe Fierro SAC CF"/>
    <m/>
    <x v="0"/>
    <x v="0"/>
    <x v="1"/>
    <x v="0"/>
  </r>
  <r>
    <x v="2541"/>
    <x v="1"/>
    <s v="TGM6830"/>
    <s v="CERTIFICADO DE USO"/>
    <x v="0"/>
    <x v="0"/>
    <x v="2"/>
    <x v="0"/>
    <s v="Mariella Valentina Guadalupe Fierro SAC CF"/>
    <m/>
    <x v="0"/>
    <x v="0"/>
    <x v="1"/>
    <x v="0"/>
  </r>
  <r>
    <x v="2542"/>
    <x v="0"/>
    <s v="TGM6831"/>
    <s v="01 FLORERO PVC"/>
    <x v="0"/>
    <x v="0"/>
    <x v="4"/>
    <x v="21"/>
    <s v="Oscar San Martin Castillo"/>
    <m/>
    <x v="0"/>
    <x v="0"/>
    <x v="1"/>
    <x v="0"/>
  </r>
  <r>
    <x v="2543"/>
    <x v="0"/>
    <s v="TGM6832"/>
    <s v="CERTIFICADO DE USO"/>
    <x v="0"/>
    <x v="0"/>
    <x v="2"/>
    <x v="0"/>
    <s v="Mariella Valentina Guadalupe Fierro"/>
    <m/>
    <x v="0"/>
    <x v="0"/>
    <x v="1"/>
    <x v="0"/>
  </r>
  <r>
    <x v="2544"/>
    <x v="0"/>
    <s v="TGM6833"/>
    <s v="LAPIDA ROTA"/>
    <x v="0"/>
    <x v="1"/>
    <x v="4"/>
    <x v="20"/>
    <s v="Oscar San Martin Castillo"/>
    <m/>
    <x v="0"/>
    <x v="0"/>
    <x v="1"/>
    <x v="0"/>
  </r>
  <r>
    <x v="2545"/>
    <x v="0"/>
    <s v="TGM6834"/>
    <s v="CERTIFICADO DE USO"/>
    <x v="0"/>
    <x v="0"/>
    <x v="0"/>
    <x v="0"/>
    <s v="Mariella Valentina Guadalupe Fierro"/>
    <m/>
    <x v="0"/>
    <x v="0"/>
    <x v="1"/>
    <x v="0"/>
  </r>
  <r>
    <x v="2546"/>
    <x v="0"/>
    <s v="TGM6835"/>
    <s v="ADJUNTA SEGUNDO TITULAR"/>
    <x v="0"/>
    <x v="0"/>
    <x v="0"/>
    <x v="30"/>
    <s v="Liz Lidiana Huaman Rojas"/>
    <m/>
    <x v="0"/>
    <x v="0"/>
    <x v="1"/>
    <x v="0"/>
  </r>
  <r>
    <x v="2547"/>
    <x v="0"/>
    <s v="TGM6836"/>
    <s v="USO DE ESPACIO"/>
    <x v="0"/>
    <x v="0"/>
    <x v="0"/>
    <x v="8"/>
    <s v="Liz Lidiana Huaman Rojas"/>
    <m/>
    <x v="0"/>
    <x v="0"/>
    <x v="1"/>
    <x v="0"/>
  </r>
  <r>
    <x v="2548"/>
    <x v="0"/>
    <s v="TGM6837"/>
    <s v="CERTIFICADO DE USO"/>
    <x v="0"/>
    <x v="0"/>
    <x v="0"/>
    <x v="0"/>
    <s v="Liz Lidiana Huaman Rojas"/>
    <m/>
    <x v="0"/>
    <x v="0"/>
    <x v="1"/>
    <x v="0"/>
  </r>
  <r>
    <x v="2549"/>
    <x v="0"/>
    <s v="TGM6838"/>
    <s v="MISA PRESENCIAL"/>
    <x v="0"/>
    <x v="0"/>
    <x v="4"/>
    <x v="29"/>
    <s v="Oscar San Martin Castillo"/>
    <m/>
    <x v="0"/>
    <x v="0"/>
    <x v="1"/>
    <x v="0"/>
  </r>
  <r>
    <x v="2550"/>
    <x v="0"/>
    <s v="TGM6839"/>
    <s v="VENTA DE FLOREROS"/>
    <x v="0"/>
    <x v="0"/>
    <x v="4"/>
    <x v="21"/>
    <s v="Oscar San Martin Castillo"/>
    <m/>
    <x v="0"/>
    <x v="0"/>
    <x v="1"/>
    <x v="0"/>
  </r>
  <r>
    <x v="2551"/>
    <x v="0"/>
    <s v="TGM6840"/>
    <s v="ACTUALIZACION DE DATOS"/>
    <x v="0"/>
    <x v="0"/>
    <x v="0"/>
    <x v="30"/>
    <s v="Liz Lidiana Huaman Rojas"/>
    <m/>
    <x v="0"/>
    <x v="0"/>
    <x v="1"/>
    <x v="0"/>
  </r>
  <r>
    <x v="2552"/>
    <x v="0"/>
    <s v="TGM6841"/>
    <s v="CAMBIO DE GRAS"/>
    <x v="0"/>
    <x v="0"/>
    <x v="2"/>
    <x v="14"/>
    <s v="Oscar San Martin Castillo"/>
    <m/>
    <x v="0"/>
    <x v="0"/>
    <x v="1"/>
    <x v="0"/>
  </r>
  <r>
    <x v="2553"/>
    <x v="0"/>
    <s v="TGM6842"/>
    <s v="EXPLICACION DE ELABORACION DE LAPIDA"/>
    <x v="0"/>
    <x v="0"/>
    <x v="4"/>
    <x v="13"/>
    <s v="Oscar San Martin Castillo"/>
    <m/>
    <x v="0"/>
    <x v="0"/>
    <x v="1"/>
    <x v="0"/>
  </r>
  <r>
    <x v="2554"/>
    <x v="0"/>
    <s v="TGM6843"/>
    <s v="MISA PRESENCIAL"/>
    <x v="0"/>
    <x v="0"/>
    <x v="4"/>
    <x v="29"/>
    <s v="Oscar San Martin Castillo"/>
    <m/>
    <x v="0"/>
    <x v="0"/>
    <x v="1"/>
    <x v="0"/>
  </r>
  <r>
    <x v="2555"/>
    <x v="0"/>
    <s v="TGM6844"/>
    <s v="VENTA DE FLOREROS"/>
    <x v="0"/>
    <x v="0"/>
    <x v="4"/>
    <x v="21"/>
    <s v="Oscar San Martin Castillo"/>
    <m/>
    <x v="0"/>
    <x v="0"/>
    <x v="1"/>
    <x v="0"/>
  </r>
  <r>
    <x v="2556"/>
    <x v="0"/>
    <s v="TGM6845"/>
    <s v="MANTENIMIENTO DE LAPIDA"/>
    <x v="0"/>
    <x v="0"/>
    <x v="4"/>
    <x v="11"/>
    <s v="Oscar San Martin Castillo"/>
    <m/>
    <x v="0"/>
    <x v="0"/>
    <x v="1"/>
    <x v="0"/>
  </r>
  <r>
    <x v="2557"/>
    <x v="0"/>
    <s v="TGM6846"/>
    <s v="CONSTANCIA DE UBICACION DE ESPACIO"/>
    <x v="0"/>
    <x v="2"/>
    <x v="0"/>
    <x v="6"/>
    <s v="Rosario Margarita Vergara Jimenez"/>
    <m/>
    <x v="0"/>
    <x v="0"/>
    <x v="1"/>
    <x v="0"/>
  </r>
  <r>
    <x v="2558"/>
    <x v="0"/>
    <s v="TGM6847"/>
    <s v="ACTA DE DEFUNCION"/>
    <x v="0"/>
    <x v="0"/>
    <x v="0"/>
    <x v="6"/>
    <s v="Rosario Margarita Vergara Jimenez"/>
    <m/>
    <x v="0"/>
    <x v="0"/>
    <x v="1"/>
    <x v="0"/>
  </r>
  <r>
    <x v="2559"/>
    <x v="0"/>
    <s v="TGM6848"/>
    <s v="DEVOLUCION DE GARANTIA"/>
    <x v="0"/>
    <x v="0"/>
    <x v="0"/>
    <x v="10"/>
    <s v="Rosario Margarita Vergara Jimenez"/>
    <m/>
    <x v="0"/>
    <x v="0"/>
    <x v="1"/>
    <x v="0"/>
  </r>
  <r>
    <x v="2560"/>
    <x v="0"/>
    <s v="TGM6849"/>
    <s v="SOLICITUD DE REDUCCION DE CUOTAS"/>
    <x v="0"/>
    <x v="0"/>
    <x v="0"/>
    <x v="5"/>
    <s v="Rosario Margarita Vergara Jimenez"/>
    <m/>
    <x v="0"/>
    <x v="0"/>
    <x v="1"/>
    <x v="0"/>
  </r>
  <r>
    <x v="2561"/>
    <x v="0"/>
    <s v="TGM6850"/>
    <s v="SOLICITUD DE EXPLICACION Y VERIFICACION DE ESPACIO"/>
    <x v="0"/>
    <x v="0"/>
    <x v="2"/>
    <x v="6"/>
    <s v="Oscar San Martin Castillo"/>
    <m/>
    <x v="0"/>
    <x v="0"/>
    <x v="1"/>
    <x v="0"/>
  </r>
  <r>
    <x v="2562"/>
    <x v="0"/>
    <s v="TGM6851"/>
    <s v="ACTUALIZACION DE DATOS"/>
    <x v="0"/>
    <x v="0"/>
    <x v="0"/>
    <x v="30"/>
    <s v="Mariella Valentina Guadalupe Fierro"/>
    <m/>
    <x v="0"/>
    <x v="0"/>
    <x v="1"/>
    <x v="0"/>
  </r>
  <r>
    <x v="2563"/>
    <x v="0"/>
    <s v="TGM6852"/>
    <s v="ACTUALIZACION DE DATOS"/>
    <x v="0"/>
    <x v="0"/>
    <x v="0"/>
    <x v="30"/>
    <s v="Mariella Valentina Guadalupe Fierro"/>
    <m/>
    <x v="0"/>
    <x v="0"/>
    <x v="1"/>
    <x v="0"/>
  </r>
  <r>
    <x v="2564"/>
    <x v="0"/>
    <s v="TGM6853"/>
    <s v="ERROR DEBITO AUTOMATICO"/>
    <x v="0"/>
    <x v="1"/>
    <x v="2"/>
    <x v="5"/>
    <s v="Mariella Valentina Guadalupe Fierro"/>
    <m/>
    <x v="0"/>
    <x v="0"/>
    <x v="1"/>
    <x v="0"/>
  </r>
  <r>
    <x v="2565"/>
    <x v="0"/>
    <s v="TGM6854"/>
    <s v="CONSULTA TERCER USO NIVEL"/>
    <x v="0"/>
    <x v="2"/>
    <x v="0"/>
    <x v="8"/>
    <s v="Mariella Valentina Guadalupe Fierro"/>
    <m/>
    <x v="0"/>
    <x v="0"/>
    <x v="1"/>
    <x v="0"/>
  </r>
  <r>
    <x v="2566"/>
    <x v="0"/>
    <s v="TGM6855"/>
    <s v="CAMBIO DE FECHA DE PAGO"/>
    <x v="0"/>
    <x v="0"/>
    <x v="4"/>
    <x v="10"/>
    <s v="Tymiller Jhalber Llacza Rosales"/>
    <m/>
    <x v="0"/>
    <x v="0"/>
    <x v="1"/>
    <x v="0"/>
  </r>
  <r>
    <x v="2567"/>
    <x v="0"/>
    <s v="TGM6856"/>
    <s v="USO DE ESPACIO"/>
    <x v="0"/>
    <x v="0"/>
    <x v="0"/>
    <x v="8"/>
    <s v="Liz Lidiana Huaman Rojas"/>
    <m/>
    <x v="0"/>
    <x v="0"/>
    <x v="1"/>
    <x v="0"/>
  </r>
  <r>
    <x v="2568"/>
    <x v="0"/>
    <s v="TGM6857"/>
    <s v="USO DE ESPACIO"/>
    <x v="0"/>
    <x v="0"/>
    <x v="0"/>
    <x v="8"/>
    <s v="Liz Lidiana Huaman Rojas"/>
    <m/>
    <x v="0"/>
    <x v="0"/>
    <x v="1"/>
    <x v="0"/>
  </r>
  <r>
    <x v="2569"/>
    <x v="0"/>
    <s v="TGM6858"/>
    <s v="USO DE ESPACIO"/>
    <x v="0"/>
    <x v="0"/>
    <x v="0"/>
    <x v="8"/>
    <s v="Liz Lidiana Huaman Rojas"/>
    <m/>
    <x v="0"/>
    <x v="0"/>
    <x v="1"/>
    <x v="0"/>
  </r>
  <r>
    <x v="2570"/>
    <x v="0"/>
    <s v="TGM6859"/>
    <s v="ACTUALIZACION DE DATOS"/>
    <x v="0"/>
    <x v="0"/>
    <x v="0"/>
    <x v="30"/>
    <s v="Liz Lidiana Huaman Rojas"/>
    <m/>
    <x v="0"/>
    <x v="0"/>
    <x v="1"/>
    <x v="0"/>
  </r>
  <r>
    <x v="2571"/>
    <x v="1"/>
    <s v="TGM6860"/>
    <s v="CERTIFICADO DE USO"/>
    <x v="0"/>
    <x v="0"/>
    <x v="2"/>
    <x v="0"/>
    <s v="Mariella Valentina Guadalupe Fierro SAC CF"/>
    <m/>
    <x v="0"/>
    <x v="0"/>
    <x v="1"/>
    <x v="0"/>
  </r>
  <r>
    <x v="2572"/>
    <x v="0"/>
    <s v="TGM6861"/>
    <s v="CERTIFICADO DE USO"/>
    <x v="0"/>
    <x v="0"/>
    <x v="2"/>
    <x v="0"/>
    <s v="Mariella Valentina Guadalupe Fierro"/>
    <m/>
    <x v="0"/>
    <x v="0"/>
    <x v="1"/>
    <x v="0"/>
  </r>
  <r>
    <x v="2573"/>
    <x v="1"/>
    <s v="TGM6862"/>
    <s v="ACTUALIZACION DE DATOS"/>
    <x v="0"/>
    <x v="0"/>
    <x v="0"/>
    <x v="30"/>
    <s v="Mariella Valentina Guadalupe Fierro SAC CF"/>
    <m/>
    <x v="0"/>
    <x v="0"/>
    <x v="1"/>
    <x v="0"/>
  </r>
  <r>
    <x v="2574"/>
    <x v="0"/>
    <s v="TGM6864"/>
    <s v="COLOCACION DE LAPIDA"/>
    <x v="0"/>
    <x v="0"/>
    <x v="4"/>
    <x v="13"/>
    <s v="Oscar San Martin Castillo"/>
    <m/>
    <x v="0"/>
    <x v="0"/>
    <x v="1"/>
    <x v="0"/>
  </r>
  <r>
    <x v="2575"/>
    <x v="0"/>
    <s v="TGM6865"/>
    <s v="MANTENIMIENTO DE LAPIDA"/>
    <x v="0"/>
    <x v="0"/>
    <x v="2"/>
    <x v="14"/>
    <s v="Mariella Valentina Guadalupe Fierro"/>
    <m/>
    <x v="0"/>
    <x v="0"/>
    <x v="1"/>
    <x v="0"/>
  </r>
  <r>
    <x v="2576"/>
    <x v="0"/>
    <s v="TGM6866"/>
    <s v="ESTADO DE CUENTA"/>
    <x v="0"/>
    <x v="0"/>
    <x v="0"/>
    <x v="5"/>
    <s v="Mariella Valentina Guadalupe Fierro"/>
    <m/>
    <x v="0"/>
    <x v="0"/>
    <x v="1"/>
    <x v="0"/>
  </r>
  <r>
    <x v="2577"/>
    <x v="0"/>
    <s v="TGM6867"/>
    <s v="CERTIFICADO DE USO"/>
    <x v="0"/>
    <x v="0"/>
    <x v="0"/>
    <x v="0"/>
    <s v="Liz Lidiana Huaman Rojas"/>
    <m/>
    <x v="0"/>
    <x v="0"/>
    <x v="1"/>
    <x v="0"/>
  </r>
  <r>
    <x v="2578"/>
    <x v="1"/>
    <s v="TGM6868"/>
    <s v="REPOSICION DE PLACA"/>
    <x v="0"/>
    <x v="0"/>
    <x v="2"/>
    <x v="15"/>
    <s v="Mariella Valentina Guadalupe Fierro SAC CF"/>
    <m/>
    <x v="0"/>
    <x v="0"/>
    <x v="1"/>
    <x v="0"/>
  </r>
  <r>
    <x v="2579"/>
    <x v="0"/>
    <s v="TGM6869"/>
    <s v="USO DE ESPACIO"/>
    <x v="0"/>
    <x v="0"/>
    <x v="0"/>
    <x v="8"/>
    <s v="Liz Lidiana Huaman Rojas"/>
    <m/>
    <x v="0"/>
    <x v="0"/>
    <x v="1"/>
    <x v="0"/>
  </r>
  <r>
    <x v="2580"/>
    <x v="2"/>
    <s v="TGM6870"/>
    <s v="TRASLADO EXTERNO 200167"/>
    <x v="0"/>
    <x v="0"/>
    <x v="4"/>
    <x v="7"/>
    <s v="Grupo de Asesoria de atencion al cliente Cañete"/>
    <m/>
    <x v="0"/>
    <x v="0"/>
    <x v="1"/>
    <x v="0"/>
  </r>
  <r>
    <x v="2581"/>
    <x v="0"/>
    <s v="TGM6871"/>
    <s v="REGULARIZACION DE ACTA DE DEFUNCION"/>
    <x v="0"/>
    <x v="0"/>
    <x v="0"/>
    <x v="6"/>
    <s v="Liz Lidiana Huaman Rojas"/>
    <m/>
    <x v="0"/>
    <x v="0"/>
    <x v="1"/>
    <x v="0"/>
  </r>
  <r>
    <x v="2582"/>
    <x v="0"/>
    <s v="TGM6872"/>
    <s v="DEVOLUCION DE GARANTIA"/>
    <x v="0"/>
    <x v="0"/>
    <x v="0"/>
    <x v="10"/>
    <s v="Liz Lidiana Huaman Rojas"/>
    <m/>
    <x v="0"/>
    <x v="0"/>
    <x v="1"/>
    <x v="0"/>
  </r>
  <r>
    <x v="2583"/>
    <x v="0"/>
    <s v="TGM6873"/>
    <s v="01 FLORERO PVC"/>
    <x v="0"/>
    <x v="0"/>
    <x v="4"/>
    <x v="21"/>
    <s v="Oscar San Martin Castillo"/>
    <m/>
    <x v="0"/>
    <x v="0"/>
    <x v="1"/>
    <x v="0"/>
  </r>
  <r>
    <x v="2584"/>
    <x v="0"/>
    <s v="TGM6874"/>
    <s v="VENTA 02 FLOREROS"/>
    <x v="0"/>
    <x v="0"/>
    <x v="4"/>
    <x v="21"/>
    <s v="Oscar San Martin Castillo"/>
    <m/>
    <x v="0"/>
    <x v="0"/>
    <x v="1"/>
    <x v="0"/>
  </r>
  <r>
    <x v="2585"/>
    <x v="0"/>
    <s v="TGM6875"/>
    <s v="VENTA 02 FLOREROS"/>
    <x v="0"/>
    <x v="0"/>
    <x v="4"/>
    <x v="21"/>
    <s v="Oscar San Martin Castillo"/>
    <m/>
    <x v="0"/>
    <x v="0"/>
    <x v="1"/>
    <x v="0"/>
  </r>
  <r>
    <x v="2586"/>
    <x v="0"/>
    <s v="TGM6876"/>
    <s v="VENTA 02 FLOREROS"/>
    <x v="0"/>
    <x v="0"/>
    <x v="4"/>
    <x v="21"/>
    <s v="Oscar San Martin Castillo"/>
    <m/>
    <x v="0"/>
    <x v="0"/>
    <x v="1"/>
    <x v="0"/>
  </r>
  <r>
    <x v="2587"/>
    <x v="1"/>
    <s v="TGM6877"/>
    <s v="CERTIFICADO DE USO"/>
    <x v="0"/>
    <x v="0"/>
    <x v="0"/>
    <x v="0"/>
    <s v="Mariella Valentina Guadalupe Fierro SAC CF"/>
    <m/>
    <x v="0"/>
    <x v="0"/>
    <x v="1"/>
    <x v="0"/>
  </r>
  <r>
    <x v="2588"/>
    <x v="0"/>
    <s v="TGM6878"/>
    <s v="RECLAMO LAPIDA"/>
    <x v="0"/>
    <x v="1"/>
    <x v="4"/>
    <x v="20"/>
    <s v="Oscar San Martin Castillo"/>
    <m/>
    <x v="0"/>
    <x v="0"/>
    <x v="1"/>
    <x v="0"/>
  </r>
  <r>
    <x v="2589"/>
    <x v="0"/>
    <s v="TGM6879"/>
    <s v="INFORMACION DE LAPIDA NUEVA"/>
    <x v="0"/>
    <x v="2"/>
    <x v="0"/>
    <x v="9"/>
    <s v="Liz Lidiana Huaman Rojas"/>
    <m/>
    <x v="0"/>
    <x v="0"/>
    <x v="1"/>
    <x v="0"/>
  </r>
  <r>
    <x v="2590"/>
    <x v="0"/>
    <s v="TGM6880"/>
    <s v="COLOCACION DE LAPIDA"/>
    <x v="0"/>
    <x v="0"/>
    <x v="4"/>
    <x v="13"/>
    <s v="Oscar San Martin Castillo"/>
    <m/>
    <x v="0"/>
    <x v="0"/>
    <x v="1"/>
    <x v="0"/>
  </r>
  <r>
    <x v="2591"/>
    <x v="0"/>
    <s v="TGM6881"/>
    <s v="RECLAMO 08-2021"/>
    <x v="0"/>
    <x v="1"/>
    <x v="2"/>
    <x v="34"/>
    <s v="Liz Lidiana Huaman Rojas"/>
    <m/>
    <x v="1"/>
    <x v="0"/>
    <x v="1"/>
    <x v="0"/>
  </r>
  <r>
    <x v="2592"/>
    <x v="0"/>
    <s v="TGM6882"/>
    <s v="CERTIFICADO DE USO"/>
    <x v="0"/>
    <x v="0"/>
    <x v="2"/>
    <x v="0"/>
    <s v="Mariella Valentina Guadalupe Fierro"/>
    <m/>
    <x v="0"/>
    <x v="0"/>
    <x v="1"/>
    <x v="0"/>
  </r>
  <r>
    <x v="2593"/>
    <x v="3"/>
    <s v="TGM6883"/>
    <s v="ESTADO DE CUENTA"/>
    <x v="0"/>
    <x v="0"/>
    <x v="0"/>
    <x v="5"/>
    <s v="Maria Betania Araujo Gomez - Cusco I SAC"/>
    <m/>
    <x v="0"/>
    <x v="0"/>
    <x v="1"/>
    <x v="0"/>
  </r>
  <r>
    <x v="2594"/>
    <x v="5"/>
    <s v="TGM6884"/>
    <s v="SOLICITUD DE RESOLUCION DEL CONTRATO"/>
    <x v="0"/>
    <x v="0"/>
    <x v="2"/>
    <x v="6"/>
    <s v="Marilyn Lisbet Alarcón Alarcón"/>
    <m/>
    <x v="0"/>
    <x v="0"/>
    <x v="1"/>
    <x v="0"/>
  </r>
  <r>
    <x v="2595"/>
    <x v="4"/>
    <s v="TGM6885"/>
    <s v="ESTADO DE CUENTA"/>
    <x v="0"/>
    <x v="0"/>
    <x v="0"/>
    <x v="5"/>
    <s v="Maria Betania Araujo Gomez - Cusco II SAC"/>
    <m/>
    <x v="0"/>
    <x v="0"/>
    <x v="1"/>
    <x v="0"/>
  </r>
  <r>
    <x v="2596"/>
    <x v="4"/>
    <s v="TGM6886"/>
    <s v="RECLAMO POR LAPIDA"/>
    <x v="0"/>
    <x v="1"/>
    <x v="2"/>
    <x v="20"/>
    <s v="Rayda Rita Vargas Perales - Cusco II"/>
    <m/>
    <x v="0"/>
    <x v="0"/>
    <x v="1"/>
    <x v="0"/>
  </r>
  <r>
    <x v="2597"/>
    <x v="0"/>
    <s v="TGM6887"/>
    <s v="MANTENIMIENTO DE ESPACIO"/>
    <x v="0"/>
    <x v="0"/>
    <x v="2"/>
    <x v="14"/>
    <s v="Oscar San Martin Castillo"/>
    <m/>
    <x v="0"/>
    <x v="0"/>
    <x v="1"/>
    <x v="0"/>
  </r>
  <r>
    <x v="2598"/>
    <x v="3"/>
    <s v="TGM6888"/>
    <s v="ENTREGA DE ACTA DE DEFUNCION"/>
    <x v="0"/>
    <x v="0"/>
    <x v="0"/>
    <x v="3"/>
    <s v="Maria Betania Araujo Gomez - Cusco I SAC"/>
    <m/>
    <x v="0"/>
    <x v="0"/>
    <x v="1"/>
    <x v="0"/>
  </r>
  <r>
    <x v="2599"/>
    <x v="4"/>
    <s v="TGM6889"/>
    <s v="AGREGAR UN 2DO TITULAR"/>
    <x v="0"/>
    <x v="0"/>
    <x v="4"/>
    <x v="16"/>
    <s v="Tymiller Jhaalber Llacza Rosales - Cusco II"/>
    <m/>
    <x v="0"/>
    <x v="0"/>
    <x v="1"/>
    <x v="0"/>
  </r>
  <r>
    <x v="2600"/>
    <x v="4"/>
    <s v="TGM6890"/>
    <s v="CONSULTA DE PAGOS"/>
    <x v="0"/>
    <x v="0"/>
    <x v="0"/>
    <x v="5"/>
    <s v="Maria Betania Araujo Gomez - Cusco II SAC"/>
    <m/>
    <x v="0"/>
    <x v="0"/>
    <x v="1"/>
    <x v="0"/>
  </r>
  <r>
    <x v="2601"/>
    <x v="4"/>
    <s v="TGM6891"/>
    <s v="ERROR EN LAPIDA"/>
    <x v="0"/>
    <x v="0"/>
    <x v="2"/>
    <x v="13"/>
    <s v="Rayda Rita Vargas Perales - Cusco II"/>
    <m/>
    <x v="0"/>
    <x v="0"/>
    <x v="1"/>
    <x v="0"/>
  </r>
  <r>
    <x v="2602"/>
    <x v="4"/>
    <s v="TGM6892"/>
    <s v="ERROR EN LAPIDA"/>
    <x v="0"/>
    <x v="1"/>
    <x v="2"/>
    <x v="18"/>
    <s v="Rayda Rita Vargas Perales - Cusco II"/>
    <m/>
    <x v="0"/>
    <x v="0"/>
    <x v="1"/>
    <x v="0"/>
  </r>
  <r>
    <x v="2603"/>
    <x v="4"/>
    <s v="TGM6893"/>
    <s v="USO DE ESPACIO"/>
    <x v="0"/>
    <x v="2"/>
    <x v="0"/>
    <x v="8"/>
    <s v="Maria Betania Araujo Gomez - Cusco II SAC"/>
    <m/>
    <x v="0"/>
    <x v="0"/>
    <x v="1"/>
    <x v="0"/>
  </r>
  <r>
    <x v="2604"/>
    <x v="3"/>
    <s v="TGM6894"/>
    <s v="REQUISITOS PARA HACER USO DE ESPACIO"/>
    <x v="0"/>
    <x v="0"/>
    <x v="0"/>
    <x v="8"/>
    <s v="Maria Betania Araujo Gomez - Cusco I SAC"/>
    <m/>
    <x v="0"/>
    <x v="0"/>
    <x v="1"/>
    <x v="0"/>
  </r>
  <r>
    <x v="2605"/>
    <x v="0"/>
    <s v="TGM6895"/>
    <s v="RECLAMO 09 - 2021"/>
    <x v="0"/>
    <x v="1"/>
    <x v="4"/>
    <x v="13"/>
    <s v="Oscar San Martin Castillo"/>
    <m/>
    <x v="1"/>
    <x v="0"/>
    <x v="1"/>
    <x v="0"/>
  </r>
  <r>
    <x v="2606"/>
    <x v="0"/>
    <s v="TGM6896"/>
    <s v="ACTUALIZACION DE DATOS"/>
    <x v="0"/>
    <x v="0"/>
    <x v="0"/>
    <x v="30"/>
    <s v="Liz Lidiana Huaman Rojas"/>
    <m/>
    <x v="0"/>
    <x v="0"/>
    <x v="1"/>
    <x v="0"/>
  </r>
  <r>
    <x v="2607"/>
    <x v="0"/>
    <s v="TGM6897"/>
    <s v="USO DE ESPACIO"/>
    <x v="0"/>
    <x v="0"/>
    <x v="0"/>
    <x v="8"/>
    <s v="Liz Lidiana Huaman Rojas"/>
    <m/>
    <x v="0"/>
    <x v="0"/>
    <x v="1"/>
    <x v="0"/>
  </r>
  <r>
    <x v="2608"/>
    <x v="3"/>
    <s v="TGM6898"/>
    <s v="CERTIFICADO DE USO"/>
    <x v="0"/>
    <x v="0"/>
    <x v="0"/>
    <x v="0"/>
    <s v="Maria Betania Araujo Gomez - Cusco I SAC"/>
    <m/>
    <x v="0"/>
    <x v="0"/>
    <x v="1"/>
    <x v="0"/>
  </r>
  <r>
    <x v="2609"/>
    <x v="2"/>
    <s v="TGM6899"/>
    <s v="ACTUALIZACION DE DATOS 200144"/>
    <x v="0"/>
    <x v="0"/>
    <x v="0"/>
    <x v="30"/>
    <s v="Melissa Jhuliana Hipolito Guerrero"/>
    <m/>
    <x v="0"/>
    <x v="0"/>
    <x v="1"/>
    <x v="0"/>
  </r>
  <r>
    <x v="2610"/>
    <x v="0"/>
    <s v="TGM6900"/>
    <s v="ACTUALIZACION DE DATOS"/>
    <x v="0"/>
    <x v="0"/>
    <x v="0"/>
    <x v="30"/>
    <s v="Mariella Valentina Guadalupe Fierro"/>
    <m/>
    <x v="0"/>
    <x v="0"/>
    <x v="1"/>
    <x v="0"/>
  </r>
  <r>
    <x v="2611"/>
    <x v="1"/>
    <s v="TGM6901"/>
    <s v="ACTUALIZACION DE DATOS"/>
    <x v="0"/>
    <x v="0"/>
    <x v="0"/>
    <x v="30"/>
    <s v="Mariella Valentina Guadalupe Fierro SAC CF"/>
    <m/>
    <x v="0"/>
    <x v="0"/>
    <x v="1"/>
    <x v="0"/>
  </r>
  <r>
    <x v="2612"/>
    <x v="1"/>
    <s v="TGM6902"/>
    <s v="ACTUALIZACION DE DATOS"/>
    <x v="0"/>
    <x v="0"/>
    <x v="0"/>
    <x v="30"/>
    <s v="Mariella Valentina Guadalupe Fierro SAC CF"/>
    <m/>
    <x v="0"/>
    <x v="0"/>
    <x v="1"/>
    <x v="0"/>
  </r>
  <r>
    <x v="2613"/>
    <x v="0"/>
    <s v="TGM6903"/>
    <s v="ACTUALIZACION DE DATOS"/>
    <x v="0"/>
    <x v="0"/>
    <x v="0"/>
    <x v="30"/>
    <s v="Mariella Valentina Guadalupe Fierro"/>
    <m/>
    <x v="0"/>
    <x v="0"/>
    <x v="1"/>
    <x v="0"/>
  </r>
  <r>
    <x v="2614"/>
    <x v="0"/>
    <s v="TGM6904"/>
    <s v="ACTUALIZACION DE DATOS"/>
    <x v="0"/>
    <x v="0"/>
    <x v="0"/>
    <x v="30"/>
    <s v="Mariella Valentina Guadalupe Fierro"/>
    <m/>
    <x v="0"/>
    <x v="0"/>
    <x v="1"/>
    <x v="0"/>
  </r>
  <r>
    <x v="2615"/>
    <x v="0"/>
    <s v="TGM6905"/>
    <s v="ACTUALIZACION DE DATOS"/>
    <x v="0"/>
    <x v="0"/>
    <x v="0"/>
    <x v="30"/>
    <s v="Mariella Valentina Guadalupe Fierro"/>
    <m/>
    <x v="0"/>
    <x v="0"/>
    <x v="1"/>
    <x v="0"/>
  </r>
  <r>
    <x v="2616"/>
    <x v="0"/>
    <s v="TGM6906"/>
    <s v="ACTUALIZACION DE DATOS"/>
    <x v="0"/>
    <x v="0"/>
    <x v="2"/>
    <x v="30"/>
    <s v="Mariella Valentina Guadalupe Fierro"/>
    <m/>
    <x v="0"/>
    <x v="0"/>
    <x v="1"/>
    <x v="0"/>
  </r>
  <r>
    <x v="2617"/>
    <x v="3"/>
    <s v="TGM6907"/>
    <s v="ENTREGA DE CERTIFICADO"/>
    <x v="0"/>
    <x v="0"/>
    <x v="0"/>
    <x v="0"/>
    <s v="Maria Betania Araujo Gomez - Cusco I SAC"/>
    <m/>
    <x v="0"/>
    <x v="0"/>
    <x v="1"/>
    <x v="0"/>
  </r>
  <r>
    <x v="2618"/>
    <x v="3"/>
    <s v="TGM6908"/>
    <s v="COPIA DE CONTRATO"/>
    <x v="0"/>
    <x v="0"/>
    <x v="1"/>
    <x v="3"/>
    <s v="Maria Betania Araujo Gomez - Cusco I SAC"/>
    <m/>
    <x v="0"/>
    <x v="0"/>
    <x v="1"/>
    <x v="0"/>
  </r>
  <r>
    <x v="2619"/>
    <x v="3"/>
    <s v="TGM6909"/>
    <s v="SOLICITUD PARA AGG BENEFICIARIOS"/>
    <x v="0"/>
    <x v="0"/>
    <x v="0"/>
    <x v="30"/>
    <s v="Maria Betania Araujo Gomez - Cusco I SAC"/>
    <m/>
    <x v="0"/>
    <x v="0"/>
    <x v="1"/>
    <x v="0"/>
  </r>
  <r>
    <x v="2620"/>
    <x v="3"/>
    <s v="TGM6910"/>
    <s v="REQUISITOS PARA TRASLADO A NUESTRO CAMPOSANTO"/>
    <x v="0"/>
    <x v="2"/>
    <x v="0"/>
    <x v="7"/>
    <s v="Maria Betania Araujo Gomez - Cusco I SAC"/>
    <m/>
    <x v="0"/>
    <x v="0"/>
    <x v="1"/>
    <x v="0"/>
  </r>
  <r>
    <x v="2621"/>
    <x v="2"/>
    <s v="TGM6911"/>
    <s v="SOLICITA CERTIFICADO DE USO 200173"/>
    <x v="0"/>
    <x v="0"/>
    <x v="0"/>
    <x v="0"/>
    <s v="Melissa Jhuliana Hipolito Guerrero"/>
    <m/>
    <x v="0"/>
    <x v="0"/>
    <x v="1"/>
    <x v="0"/>
  </r>
  <r>
    <x v="2622"/>
    <x v="2"/>
    <s v="TGM6912"/>
    <s v="SOLICITA CERTIFICADO DE USO 200356"/>
    <x v="0"/>
    <x v="0"/>
    <x v="0"/>
    <x v="0"/>
    <s v="Melissa Jhuliana Hipolito Guerrero"/>
    <m/>
    <x v="0"/>
    <x v="0"/>
    <x v="1"/>
    <x v="0"/>
  </r>
  <r>
    <x v="2623"/>
    <x v="0"/>
    <s v="TGM6913"/>
    <s v="ACTUALIZACION DE DATOS"/>
    <x v="0"/>
    <x v="0"/>
    <x v="0"/>
    <x v="30"/>
    <s v="Liz Lidiana Huaman Rojas"/>
    <m/>
    <x v="0"/>
    <x v="0"/>
    <x v="1"/>
    <x v="0"/>
  </r>
  <r>
    <x v="2624"/>
    <x v="0"/>
    <s v="TGM6914"/>
    <s v="VENTA DE FLOREROS"/>
    <x v="0"/>
    <x v="0"/>
    <x v="4"/>
    <x v="21"/>
    <s v="Oscar San Martin Castillo"/>
    <m/>
    <x v="0"/>
    <x v="0"/>
    <x v="1"/>
    <x v="0"/>
  </r>
  <r>
    <x v="2625"/>
    <x v="0"/>
    <s v="TGM6915"/>
    <s v="VENTA DE FLOREROS"/>
    <x v="0"/>
    <x v="0"/>
    <x v="4"/>
    <x v="21"/>
    <s v="Oscar San Martin Castillo"/>
    <m/>
    <x v="0"/>
    <x v="0"/>
    <x v="1"/>
    <x v="0"/>
  </r>
  <r>
    <x v="2626"/>
    <x v="0"/>
    <s v="TGM6916"/>
    <s v="VENTA DE FLOREROS"/>
    <x v="0"/>
    <x v="0"/>
    <x v="4"/>
    <x v="21"/>
    <s v="Oscar San Martin Castillo"/>
    <m/>
    <x v="0"/>
    <x v="0"/>
    <x v="1"/>
    <x v="0"/>
  </r>
  <r>
    <x v="2627"/>
    <x v="0"/>
    <s v="TGM6917"/>
    <s v="ENTREGA DE FLOREROS PVC"/>
    <x v="0"/>
    <x v="0"/>
    <x v="4"/>
    <x v="21"/>
    <s v="Oscar San Martin Castillo"/>
    <m/>
    <x v="0"/>
    <x v="0"/>
    <x v="1"/>
    <x v="0"/>
  </r>
  <r>
    <x v="2628"/>
    <x v="0"/>
    <s v="TGM6918"/>
    <s v="VENTA DE FLOREROS"/>
    <x v="0"/>
    <x v="0"/>
    <x v="4"/>
    <x v="21"/>
    <s v="Oscar San Martin Castillo"/>
    <m/>
    <x v="0"/>
    <x v="0"/>
    <x v="1"/>
    <x v="0"/>
  </r>
  <r>
    <x v="2629"/>
    <x v="0"/>
    <s v="TGM6919"/>
    <s v="VENTA DE FLOREROS"/>
    <x v="0"/>
    <x v="0"/>
    <x v="4"/>
    <x v="21"/>
    <s v="Oscar San Martin Castillo"/>
    <m/>
    <x v="0"/>
    <x v="0"/>
    <x v="1"/>
    <x v="0"/>
  </r>
  <r>
    <x v="2630"/>
    <x v="0"/>
    <s v="TGM6920"/>
    <s v="VENTA DE FLOREROS"/>
    <x v="0"/>
    <x v="0"/>
    <x v="4"/>
    <x v="21"/>
    <s v="Oscar San Martin Castillo"/>
    <m/>
    <x v="0"/>
    <x v="0"/>
    <x v="1"/>
    <x v="0"/>
  </r>
  <r>
    <x v="2631"/>
    <x v="0"/>
    <s v="TGM6921"/>
    <s v="VENTA DE FLOREROS"/>
    <x v="0"/>
    <x v="0"/>
    <x v="4"/>
    <x v="21"/>
    <s v="Oscar San Martin Castillo"/>
    <m/>
    <x v="0"/>
    <x v="0"/>
    <x v="1"/>
    <x v="0"/>
  </r>
  <r>
    <x v="2632"/>
    <x v="0"/>
    <s v="TGM6922"/>
    <s v="VENTA DE FLOREROS"/>
    <x v="0"/>
    <x v="0"/>
    <x v="4"/>
    <x v="21"/>
    <s v="Oscar San Martin Castillo"/>
    <m/>
    <x v="0"/>
    <x v="0"/>
    <x v="1"/>
    <x v="0"/>
  </r>
  <r>
    <x v="2633"/>
    <x v="0"/>
    <s v="TGM6923"/>
    <s v="REPOSICION DE FLOREROS"/>
    <x v="0"/>
    <x v="0"/>
    <x v="4"/>
    <x v="21"/>
    <s v="Oscar San Martin Castillo"/>
    <m/>
    <x v="0"/>
    <x v="0"/>
    <x v="1"/>
    <x v="0"/>
  </r>
  <r>
    <x v="2634"/>
    <x v="0"/>
    <s v="TGM6924"/>
    <s v="VENTA DE FLOREROS"/>
    <x v="0"/>
    <x v="0"/>
    <x v="4"/>
    <x v="21"/>
    <s v="Oscar San Martin Castillo"/>
    <m/>
    <x v="0"/>
    <x v="0"/>
    <x v="1"/>
    <x v="0"/>
  </r>
  <r>
    <x v="2635"/>
    <x v="0"/>
    <s v="TGM6925"/>
    <s v="VENTA DE FLOREROS"/>
    <x v="0"/>
    <x v="0"/>
    <x v="4"/>
    <x v="21"/>
    <s v="Oscar San Martin Castillo"/>
    <m/>
    <x v="0"/>
    <x v="0"/>
    <x v="1"/>
    <x v="0"/>
  </r>
  <r>
    <x v="2636"/>
    <x v="0"/>
    <s v="TGM6926"/>
    <s v="VENTA DE FLOREROS"/>
    <x v="0"/>
    <x v="0"/>
    <x v="4"/>
    <x v="21"/>
    <s v="Oscar San Martin Castillo"/>
    <m/>
    <x v="0"/>
    <x v="0"/>
    <x v="1"/>
    <x v="0"/>
  </r>
  <r>
    <x v="2637"/>
    <x v="0"/>
    <s v="TGM6927"/>
    <s v="VENTA DE FLOREROS"/>
    <x v="0"/>
    <x v="0"/>
    <x v="4"/>
    <x v="21"/>
    <s v="Oscar San Martin Castillo"/>
    <m/>
    <x v="0"/>
    <x v="0"/>
    <x v="1"/>
    <x v="0"/>
  </r>
  <r>
    <x v="2638"/>
    <x v="0"/>
    <s v="TGM6928"/>
    <s v="VENTA DE FLOREROS"/>
    <x v="0"/>
    <x v="0"/>
    <x v="4"/>
    <x v="21"/>
    <s v="Oscar San Martin Castillo"/>
    <m/>
    <x v="0"/>
    <x v="0"/>
    <x v="1"/>
    <x v="0"/>
  </r>
  <r>
    <x v="2639"/>
    <x v="0"/>
    <s v="TGM6929"/>
    <s v="CONSULTA SOBRE TRANSFERENCIA DE CONTRATO"/>
    <x v="0"/>
    <x v="2"/>
    <x v="0"/>
    <x v="16"/>
    <s v="Rosario Margarita Vergara Jimenez"/>
    <m/>
    <x v="0"/>
    <x v="0"/>
    <x v="1"/>
    <x v="0"/>
  </r>
  <r>
    <x v="2640"/>
    <x v="0"/>
    <s v="TGM6930"/>
    <s v="USO DE ESPACIO"/>
    <x v="0"/>
    <x v="0"/>
    <x v="0"/>
    <x v="8"/>
    <s v="Liz Lidiana Huaman Rojas"/>
    <m/>
    <x v="0"/>
    <x v="0"/>
    <x v="1"/>
    <x v="0"/>
  </r>
  <r>
    <x v="2641"/>
    <x v="0"/>
    <s v="TGM6931"/>
    <s v="ACTUALIZACION DE DATOS"/>
    <x v="0"/>
    <x v="0"/>
    <x v="0"/>
    <x v="30"/>
    <s v="Liz Lidiana Huaman Rojas"/>
    <m/>
    <x v="0"/>
    <x v="0"/>
    <x v="1"/>
    <x v="0"/>
  </r>
  <r>
    <x v="2642"/>
    <x v="0"/>
    <s v="TGM6932"/>
    <s v="CONSULTA SOBRE TRANSFERENCIA DE CONTRATO"/>
    <x v="0"/>
    <x v="2"/>
    <x v="0"/>
    <x v="16"/>
    <s v="Rosario Margarita Vergara Jimenez"/>
    <m/>
    <x v="0"/>
    <x v="0"/>
    <x v="1"/>
    <x v="0"/>
  </r>
  <r>
    <x v="2643"/>
    <x v="4"/>
    <s v="TGM6933"/>
    <s v="AGREGAR A BENEFICIARIOS"/>
    <x v="0"/>
    <x v="0"/>
    <x v="0"/>
    <x v="30"/>
    <s v="Maria Betania Araujo Gomez - Cusco II SAC"/>
    <m/>
    <x v="0"/>
    <x v="0"/>
    <x v="1"/>
    <x v="0"/>
  </r>
  <r>
    <x v="2644"/>
    <x v="0"/>
    <s v="TGM6934"/>
    <s v="USO DE ESPACIO"/>
    <x v="0"/>
    <x v="0"/>
    <x v="0"/>
    <x v="8"/>
    <s v="Liz Lidiana Huaman Rojas"/>
    <m/>
    <x v="0"/>
    <x v="0"/>
    <x v="1"/>
    <x v="0"/>
  </r>
  <r>
    <x v="2645"/>
    <x v="2"/>
    <s v="TGM6935"/>
    <s v="SOLICITA CERTIFICADO DE USO 201030"/>
    <x v="0"/>
    <x v="0"/>
    <x v="0"/>
    <x v="0"/>
    <s v="Melissa Jhuliana Hipolito Guerrero"/>
    <m/>
    <x v="0"/>
    <x v="0"/>
    <x v="1"/>
    <x v="0"/>
  </r>
  <r>
    <x v="2646"/>
    <x v="3"/>
    <s v="TGM6936"/>
    <s v="FIRMA DEL 2DO TITULAR"/>
    <x v="0"/>
    <x v="0"/>
    <x v="0"/>
    <x v="30"/>
    <s v="Maria Betania Araujo Gomez - Cusco I SAC"/>
    <m/>
    <x v="0"/>
    <x v="0"/>
    <x v="1"/>
    <x v="0"/>
  </r>
  <r>
    <x v="2647"/>
    <x v="3"/>
    <s v="TGM6937"/>
    <s v="ESTADO DE CUENTA"/>
    <x v="0"/>
    <x v="0"/>
    <x v="0"/>
    <x v="5"/>
    <s v="Maria Betania Araujo Gomez - Cusco I SAC"/>
    <m/>
    <x v="0"/>
    <x v="0"/>
    <x v="1"/>
    <x v="0"/>
  </r>
  <r>
    <x v="2648"/>
    <x v="0"/>
    <s v="TGM6938"/>
    <s v="LAPIDA CON ERROR DE DATOS"/>
    <x v="0"/>
    <x v="1"/>
    <x v="4"/>
    <x v="18"/>
    <s v="Oscar San Martin Castillo"/>
    <m/>
    <x v="0"/>
    <x v="0"/>
    <x v="1"/>
    <x v="0"/>
  </r>
  <r>
    <x v="2649"/>
    <x v="0"/>
    <s v="TGM6939"/>
    <s v="02 FLOREROS PVC"/>
    <x v="0"/>
    <x v="0"/>
    <x v="0"/>
    <x v="21"/>
    <s v="Liz Lidiana Huaman Rojas"/>
    <m/>
    <x v="0"/>
    <x v="0"/>
    <x v="1"/>
    <x v="0"/>
  </r>
  <r>
    <x v="2650"/>
    <x v="0"/>
    <s v="TGM6940"/>
    <s v="REPINTADO DE LAPIDA"/>
    <x v="0"/>
    <x v="0"/>
    <x v="2"/>
    <x v="11"/>
    <s v="Liz Lidiana Huaman Rojas"/>
    <m/>
    <x v="0"/>
    <x v="0"/>
    <x v="1"/>
    <x v="0"/>
  </r>
  <r>
    <x v="2651"/>
    <x v="0"/>
    <s v="TGM6941"/>
    <s v="VENTA DE 01 FLORERO PVC"/>
    <x v="0"/>
    <x v="0"/>
    <x v="0"/>
    <x v="21"/>
    <s v="Liz Lidiana Huaman Rojas"/>
    <m/>
    <x v="0"/>
    <x v="0"/>
    <x v="1"/>
    <x v="0"/>
  </r>
  <r>
    <x v="2652"/>
    <x v="5"/>
    <s v="TGM6942"/>
    <s v="LIBRO DE RECLAMACIONES"/>
    <x v="0"/>
    <x v="1"/>
    <x v="4"/>
    <x v="32"/>
    <s v="Marilyn Lisbet Alarcón Alarcón - Jefe SAC Chi"/>
    <m/>
    <x v="0"/>
    <x v="0"/>
    <x v="1"/>
    <x v="0"/>
  </r>
  <r>
    <x v="2653"/>
    <x v="0"/>
    <s v="TGM6944"/>
    <s v="MANTENIMIENTO DE LAPIDA"/>
    <x v="0"/>
    <x v="0"/>
    <x v="4"/>
    <x v="11"/>
    <s v="Oscar San Martin Castillo"/>
    <m/>
    <x v="0"/>
    <x v="0"/>
    <x v="1"/>
    <x v="0"/>
  </r>
  <r>
    <x v="2654"/>
    <x v="0"/>
    <s v="TGM6945"/>
    <s v="MANTENIMIENTO DE LAPIDA"/>
    <x v="0"/>
    <x v="0"/>
    <x v="4"/>
    <x v="11"/>
    <s v="Oscar San Martin Castillo"/>
    <m/>
    <x v="0"/>
    <x v="0"/>
    <x v="1"/>
    <x v="0"/>
  </r>
  <r>
    <x v="2655"/>
    <x v="0"/>
    <s v="TGM6946"/>
    <s v="ELABORACION DE LAPIDA"/>
    <x v="0"/>
    <x v="0"/>
    <x v="4"/>
    <x v="13"/>
    <s v="Oscar San Martin Castillo"/>
    <m/>
    <x v="0"/>
    <x v="0"/>
    <x v="1"/>
    <x v="0"/>
  </r>
  <r>
    <x v="2656"/>
    <x v="0"/>
    <s v="TGM6947"/>
    <s v="VENTA DE FLOREROS"/>
    <x v="0"/>
    <x v="0"/>
    <x v="4"/>
    <x v="21"/>
    <s v="Oscar San Martin Castillo"/>
    <m/>
    <x v="0"/>
    <x v="0"/>
    <x v="1"/>
    <x v="0"/>
  </r>
  <r>
    <x v="2657"/>
    <x v="0"/>
    <s v="TGM6948"/>
    <s v="FLORES PLAN A"/>
    <x v="0"/>
    <x v="0"/>
    <x v="0"/>
    <x v="22"/>
    <s v="Rosario Margarita Vergara Jimenez"/>
    <m/>
    <x v="0"/>
    <x v="0"/>
    <x v="1"/>
    <x v="0"/>
  </r>
  <r>
    <x v="2658"/>
    <x v="0"/>
    <s v="TGM6949"/>
    <s v="FLORES PLAN B"/>
    <x v="0"/>
    <x v="0"/>
    <x v="0"/>
    <x v="22"/>
    <s v="Rosario Margarita Vergara Jimenez"/>
    <m/>
    <x v="0"/>
    <x v="0"/>
    <x v="1"/>
    <x v="0"/>
  </r>
  <r>
    <x v="2659"/>
    <x v="0"/>
    <s v="TGM6950"/>
    <s v="USO DE ESPACIO"/>
    <x v="0"/>
    <x v="0"/>
    <x v="0"/>
    <x v="8"/>
    <s v="Liz Lidiana Huaman Rojas"/>
    <m/>
    <x v="0"/>
    <x v="0"/>
    <x v="1"/>
    <x v="0"/>
  </r>
  <r>
    <x v="2660"/>
    <x v="2"/>
    <s v="TGM6951"/>
    <s v="GARANTIA POR ACTA DE DEFUNCION CONTRATO 200639"/>
    <x v="0"/>
    <x v="0"/>
    <x v="0"/>
    <x v="10"/>
    <s v="Melissa Jhuliana Hipolito Guerrero"/>
    <m/>
    <x v="0"/>
    <x v="0"/>
    <x v="1"/>
    <x v="0"/>
  </r>
  <r>
    <x v="2661"/>
    <x v="0"/>
    <s v="TGM6952"/>
    <s v="ACTUALIZACION DE DATOS"/>
    <x v="0"/>
    <x v="0"/>
    <x v="0"/>
    <x v="30"/>
    <s v="Liz Lidiana Huaman Rojas"/>
    <m/>
    <x v="0"/>
    <x v="0"/>
    <x v="1"/>
    <x v="0"/>
  </r>
  <r>
    <x v="2662"/>
    <x v="0"/>
    <s v="TGM6953"/>
    <s v="FLORES PLAN B"/>
    <x v="0"/>
    <x v="0"/>
    <x v="0"/>
    <x v="22"/>
    <s v="Rosario Margarita Vergara Jimenez"/>
    <m/>
    <x v="0"/>
    <x v="0"/>
    <x v="1"/>
    <x v="0"/>
  </r>
  <r>
    <x v="2663"/>
    <x v="0"/>
    <s v="TGM6954"/>
    <s v="02 FLOREROS PVC"/>
    <x v="0"/>
    <x v="0"/>
    <x v="0"/>
    <x v="21"/>
    <s v="Liz Lidiana Huaman Rojas"/>
    <m/>
    <x v="0"/>
    <x v="0"/>
    <x v="1"/>
    <x v="0"/>
  </r>
  <r>
    <x v="2664"/>
    <x v="0"/>
    <s v="TGM6955"/>
    <s v="CONSULTA SOBRE RESPONSO VIRTUAL"/>
    <x v="0"/>
    <x v="2"/>
    <x v="0"/>
    <x v="29"/>
    <s v="Rosario Margarita Vergara Jimenez"/>
    <m/>
    <x v="0"/>
    <x v="0"/>
    <x v="1"/>
    <x v="0"/>
  </r>
  <r>
    <x v="2665"/>
    <x v="0"/>
    <s v="TGM6956"/>
    <s v="UBICACION DE ESPACIO"/>
    <x v="0"/>
    <x v="0"/>
    <x v="0"/>
    <x v="0"/>
    <s v="Rosario Margarita Vergara Jimenez"/>
    <m/>
    <x v="0"/>
    <x v="0"/>
    <x v="1"/>
    <x v="0"/>
  </r>
  <r>
    <x v="2666"/>
    <x v="0"/>
    <s v="TGM6957"/>
    <s v="CERTIFICADO DE USO"/>
    <x v="0"/>
    <x v="0"/>
    <x v="2"/>
    <x v="0"/>
    <s v="Rosario Margarita Vergara Jimenez"/>
    <m/>
    <x v="0"/>
    <x v="0"/>
    <x v="1"/>
    <x v="0"/>
  </r>
  <r>
    <x v="2667"/>
    <x v="0"/>
    <s v="TGM6958"/>
    <s v="CONSTANCIA DE ENTIERRO"/>
    <x v="0"/>
    <x v="0"/>
    <x v="0"/>
    <x v="6"/>
    <s v="Liz Lidiana Huaman Rojas"/>
    <m/>
    <x v="0"/>
    <x v="0"/>
    <x v="1"/>
    <x v="0"/>
  </r>
  <r>
    <x v="2668"/>
    <x v="3"/>
    <s v="TGM6959"/>
    <s v="CONSULTA DE COMPROBANTES"/>
    <x v="0"/>
    <x v="2"/>
    <x v="0"/>
    <x v="5"/>
    <s v="Maria Betania Araujo Gomez - Cusco I SAC"/>
    <m/>
    <x v="0"/>
    <x v="0"/>
    <x v="1"/>
    <x v="0"/>
  </r>
  <r>
    <x v="2669"/>
    <x v="0"/>
    <s v="TGM6960"/>
    <s v="CERTIFICADO DE USO"/>
    <x v="0"/>
    <x v="0"/>
    <x v="0"/>
    <x v="0"/>
    <s v="Mariella Valentina Guadalupe Fierro"/>
    <m/>
    <x v="0"/>
    <x v="0"/>
    <x v="1"/>
    <x v="0"/>
  </r>
  <r>
    <x v="2670"/>
    <x v="0"/>
    <s v="TGM6961"/>
    <s v="CERTIFICADO DE USO"/>
    <x v="0"/>
    <x v="0"/>
    <x v="2"/>
    <x v="0"/>
    <s v="Mariella Valentina Guadalupe Fierro"/>
    <m/>
    <x v="0"/>
    <x v="0"/>
    <x v="1"/>
    <x v="0"/>
  </r>
  <r>
    <x v="2671"/>
    <x v="0"/>
    <s v="TGM6962"/>
    <s v="CERTIFICADO DE USO"/>
    <x v="0"/>
    <x v="0"/>
    <x v="2"/>
    <x v="0"/>
    <s v="Mariella Valentina Guadalupe Fierro"/>
    <m/>
    <x v="0"/>
    <x v="0"/>
    <x v="1"/>
    <x v="0"/>
  </r>
  <r>
    <x v="2672"/>
    <x v="0"/>
    <s v="TGM6963"/>
    <s v="CERTIFICADO DE USO"/>
    <x v="0"/>
    <x v="0"/>
    <x v="2"/>
    <x v="0"/>
    <s v="Mariella Valentina Guadalupe Fierro"/>
    <m/>
    <x v="0"/>
    <x v="0"/>
    <x v="1"/>
    <x v="0"/>
  </r>
  <r>
    <x v="2673"/>
    <x v="1"/>
    <s v="TGM6964"/>
    <s v="CERTIFICADO DE USO"/>
    <x v="0"/>
    <x v="0"/>
    <x v="0"/>
    <x v="0"/>
    <s v="Mariella Valentina Guadalupe Fierro SAC CF"/>
    <m/>
    <x v="0"/>
    <x v="0"/>
    <x v="1"/>
    <x v="0"/>
  </r>
  <r>
    <x v="2674"/>
    <x v="1"/>
    <s v="TGM6965"/>
    <s v="CERTIFICADO DE USO"/>
    <x v="0"/>
    <x v="0"/>
    <x v="2"/>
    <x v="0"/>
    <s v="Mariella Valentina Guadalupe Fierro SAC CF"/>
    <m/>
    <x v="0"/>
    <x v="0"/>
    <x v="1"/>
    <x v="0"/>
  </r>
  <r>
    <x v="2675"/>
    <x v="1"/>
    <s v="TGM6966"/>
    <s v="CERTIFICADO DE USO"/>
    <x v="0"/>
    <x v="0"/>
    <x v="2"/>
    <x v="0"/>
    <s v="Mariella Valentina Guadalupe Fierro SAC CF"/>
    <m/>
    <x v="0"/>
    <x v="0"/>
    <x v="1"/>
    <x v="0"/>
  </r>
  <r>
    <x v="2676"/>
    <x v="3"/>
    <s v="TGM6967"/>
    <s v="REQUISITOS PARA CAMBIO DE TITULARIDAD"/>
    <x v="0"/>
    <x v="0"/>
    <x v="0"/>
    <x v="31"/>
    <s v="Maria Betania Araujo Gomez - Cusco I SAC"/>
    <m/>
    <x v="0"/>
    <x v="0"/>
    <x v="1"/>
    <x v="0"/>
  </r>
  <r>
    <x v="2677"/>
    <x v="0"/>
    <s v="TGM6968"/>
    <s v="CONFECCION DE LAPIDA"/>
    <x v="0"/>
    <x v="0"/>
    <x v="4"/>
    <x v="13"/>
    <s v="Oscar San Martin Castillo"/>
    <m/>
    <x v="0"/>
    <x v="0"/>
    <x v="1"/>
    <x v="0"/>
  </r>
  <r>
    <x v="2678"/>
    <x v="4"/>
    <s v="TGM6969"/>
    <s v="CAMBIO DE TITULARIDAD"/>
    <x v="0"/>
    <x v="0"/>
    <x v="0"/>
    <x v="31"/>
    <s v="Maria Betania Araujo Gomez - Cusco II SAC"/>
    <m/>
    <x v="0"/>
    <x v="0"/>
    <x v="1"/>
    <x v="0"/>
  </r>
  <r>
    <x v="2679"/>
    <x v="4"/>
    <s v="TGM6970"/>
    <s v="ENTREGA DE CONTRATO"/>
    <x v="0"/>
    <x v="0"/>
    <x v="0"/>
    <x v="3"/>
    <s v="Maria Betania Araujo Gomez - Cusco II SAC"/>
    <m/>
    <x v="0"/>
    <x v="0"/>
    <x v="1"/>
    <x v="0"/>
  </r>
  <r>
    <x v="2680"/>
    <x v="0"/>
    <s v="TGM6971"/>
    <s v="USO DE ESPACIO"/>
    <x v="0"/>
    <x v="0"/>
    <x v="0"/>
    <x v="8"/>
    <s v="Rosario Margarita Vergara Jimenez"/>
    <m/>
    <x v="0"/>
    <x v="0"/>
    <x v="1"/>
    <x v="0"/>
  </r>
  <r>
    <x v="2681"/>
    <x v="2"/>
    <s v="TGM6972"/>
    <s v="GARANTIA POR ACTA DE DEFUNCION CONTRATO 200347"/>
    <x v="0"/>
    <x v="0"/>
    <x v="0"/>
    <x v="10"/>
    <s v="Melissa Jhuliana Hipolito Guerrero"/>
    <m/>
    <x v="0"/>
    <x v="0"/>
    <x v="1"/>
    <x v="0"/>
  </r>
  <r>
    <x v="2682"/>
    <x v="2"/>
    <s v="TGM6973"/>
    <s v="CERTIFICADO DE USO 200639"/>
    <x v="0"/>
    <x v="0"/>
    <x v="2"/>
    <x v="0"/>
    <s v="Melissa Jhuliana Hipolito Guerrero"/>
    <m/>
    <x v="0"/>
    <x v="0"/>
    <x v="1"/>
    <x v="0"/>
  </r>
  <r>
    <x v="2683"/>
    <x v="0"/>
    <s v="TGM6974"/>
    <s v="ACTA DE DEFUNCION"/>
    <x v="0"/>
    <x v="0"/>
    <x v="0"/>
    <x v="6"/>
    <s v="Rosario Margarita Vergara Jimenez"/>
    <m/>
    <x v="0"/>
    <x v="0"/>
    <x v="1"/>
    <x v="0"/>
  </r>
  <r>
    <x v="2684"/>
    <x v="0"/>
    <s v="TGM6975"/>
    <s v="CERTIFICADO DE USO"/>
    <x v="0"/>
    <x v="0"/>
    <x v="0"/>
    <x v="0"/>
    <s v="Rosario Margarita Vergara Jimenez"/>
    <m/>
    <x v="0"/>
    <x v="0"/>
    <x v="1"/>
    <x v="0"/>
  </r>
  <r>
    <x v="2685"/>
    <x v="0"/>
    <s v="TGM6976"/>
    <s v="CERTIFICADO DE USO"/>
    <x v="0"/>
    <x v="0"/>
    <x v="0"/>
    <x v="0"/>
    <s v="Rosario Margarita Vergara Jimenez"/>
    <m/>
    <x v="0"/>
    <x v="0"/>
    <x v="1"/>
    <x v="0"/>
  </r>
  <r>
    <x v="2686"/>
    <x v="0"/>
    <s v="TGM6977"/>
    <s v="CERTIFICADO DE USO"/>
    <x v="0"/>
    <x v="0"/>
    <x v="0"/>
    <x v="0"/>
    <s v="Rosario Margarita Vergara Jimenez"/>
    <m/>
    <x v="0"/>
    <x v="0"/>
    <x v="1"/>
    <x v="0"/>
  </r>
  <r>
    <x v="2687"/>
    <x v="0"/>
    <s v="TGM6978"/>
    <s v="CERTIFICADO DE USO"/>
    <x v="0"/>
    <x v="0"/>
    <x v="2"/>
    <x v="0"/>
    <s v="Rosario Margarita Vergara Jimenez"/>
    <m/>
    <x v="0"/>
    <x v="0"/>
    <x v="1"/>
    <x v="0"/>
  </r>
  <r>
    <x v="2688"/>
    <x v="1"/>
    <s v="TGM6979"/>
    <s v="CERTIFICADO DE USO"/>
    <x v="0"/>
    <x v="0"/>
    <x v="2"/>
    <x v="0"/>
    <s v="Rosario Margarita Vergara Jimenez SAC CF"/>
    <m/>
    <x v="0"/>
    <x v="0"/>
    <x v="1"/>
    <x v="0"/>
  </r>
  <r>
    <x v="2689"/>
    <x v="0"/>
    <s v="TGM6980"/>
    <s v="CONSULTA SOBRE SU CONTRATO"/>
    <x v="0"/>
    <x v="2"/>
    <x v="0"/>
    <x v="3"/>
    <s v="Rosario Margarita Vergara Jimenez"/>
    <m/>
    <x v="0"/>
    <x v="0"/>
    <x v="1"/>
    <x v="0"/>
  </r>
  <r>
    <x v="2690"/>
    <x v="0"/>
    <s v="TGM6981"/>
    <s v="CAMBIO DE SEGUNDO TITULAR"/>
    <x v="0"/>
    <x v="2"/>
    <x v="0"/>
    <x v="31"/>
    <s v="Rosario Margarita Vergara Jimenez"/>
    <m/>
    <x v="0"/>
    <x v="0"/>
    <x v="1"/>
    <x v="0"/>
  </r>
  <r>
    <x v="2691"/>
    <x v="0"/>
    <s v="TGM6982"/>
    <s v="ASIGNACION DE SEGUNDO TITULAR"/>
    <x v="0"/>
    <x v="2"/>
    <x v="0"/>
    <x v="6"/>
    <s v="Rosario Margarita Vergara Jimenez"/>
    <m/>
    <x v="0"/>
    <x v="0"/>
    <x v="1"/>
    <x v="0"/>
  </r>
  <r>
    <x v="2692"/>
    <x v="0"/>
    <s v="TGM6983"/>
    <s v="CONSULTA SOBRE CUOTAS DE PAGO"/>
    <x v="0"/>
    <x v="2"/>
    <x v="0"/>
    <x v="5"/>
    <s v="Rosario Margarita Vergara Jimenez"/>
    <m/>
    <x v="0"/>
    <x v="0"/>
    <x v="1"/>
    <x v="0"/>
  </r>
  <r>
    <x v="2693"/>
    <x v="0"/>
    <s v="TGM6984"/>
    <s v="ACTA DE DEFUNCION"/>
    <x v="0"/>
    <x v="0"/>
    <x v="0"/>
    <x v="6"/>
    <s v="Rosario Margarita Vergara Jimenez"/>
    <m/>
    <x v="0"/>
    <x v="0"/>
    <x v="1"/>
    <x v="0"/>
  </r>
  <r>
    <x v="2694"/>
    <x v="1"/>
    <s v="TGM6985"/>
    <s v="REPROGRAMACION"/>
    <x v="0"/>
    <x v="0"/>
    <x v="4"/>
    <x v="10"/>
    <s v="Tymiller Jhaalber Llacza Rosales - Corona del Fr"/>
    <m/>
    <x v="0"/>
    <x v="0"/>
    <x v="1"/>
    <x v="0"/>
  </r>
  <r>
    <x v="2695"/>
    <x v="1"/>
    <s v="TGM6986"/>
    <s v="REPROGRAMACION"/>
    <x v="0"/>
    <x v="0"/>
    <x v="4"/>
    <x v="10"/>
    <s v="Tymiller Jhaalber Llacza Rosales - Corona del Fr"/>
    <m/>
    <x v="0"/>
    <x v="0"/>
    <x v="1"/>
    <x v="0"/>
  </r>
  <r>
    <x v="2696"/>
    <x v="1"/>
    <s v="TGM6987"/>
    <s v="TRASLADO INTERNO"/>
    <x v="0"/>
    <x v="0"/>
    <x v="2"/>
    <x v="7"/>
    <s v="Mariella Valentina Guadalupe Fierro SAC CF"/>
    <m/>
    <x v="0"/>
    <x v="0"/>
    <x v="1"/>
    <x v="0"/>
  </r>
  <r>
    <x v="2697"/>
    <x v="0"/>
    <s v="TGM6988"/>
    <s v="REGULARIZACION DE ACTA DE DEFUNCION"/>
    <x v="0"/>
    <x v="0"/>
    <x v="0"/>
    <x v="6"/>
    <s v="Liz Lidiana Huaman Rojas"/>
    <m/>
    <x v="0"/>
    <x v="0"/>
    <x v="1"/>
    <x v="0"/>
  </r>
  <r>
    <x v="2698"/>
    <x v="0"/>
    <s v="TGM6989"/>
    <s v="REQUISITOS PARA USO"/>
    <x v="0"/>
    <x v="0"/>
    <x v="0"/>
    <x v="8"/>
    <s v="Mariella Valentina Guadalupe Fierro"/>
    <m/>
    <x v="0"/>
    <x v="0"/>
    <x v="1"/>
    <x v="0"/>
  </r>
  <r>
    <x v="2699"/>
    <x v="0"/>
    <s v="TGM6990"/>
    <s v="ENTREGA DE GARANTIA"/>
    <x v="0"/>
    <x v="0"/>
    <x v="0"/>
    <x v="10"/>
    <s v="Liz Lidiana Huaman Rojas"/>
    <m/>
    <x v="0"/>
    <x v="0"/>
    <x v="1"/>
    <x v="0"/>
  </r>
  <r>
    <x v="2700"/>
    <x v="0"/>
    <s v="TGM6991"/>
    <s v="ENTREGA DE CONTRATO"/>
    <x v="0"/>
    <x v="0"/>
    <x v="0"/>
    <x v="3"/>
    <s v="Liz Lidiana Huaman Rojas"/>
    <m/>
    <x v="0"/>
    <x v="0"/>
    <x v="1"/>
    <x v="0"/>
  </r>
  <r>
    <x v="2701"/>
    <x v="0"/>
    <s v="TGM6992"/>
    <s v="REGULARIZACION DE ACTA DE DEFUNCION"/>
    <x v="0"/>
    <x v="0"/>
    <x v="0"/>
    <x v="6"/>
    <s v="Liz Lidiana Huaman Rojas"/>
    <m/>
    <x v="0"/>
    <x v="0"/>
    <x v="1"/>
    <x v="0"/>
  </r>
  <r>
    <x v="2702"/>
    <x v="0"/>
    <s v="TGM6993"/>
    <s v="DEVOLUCION DE GARANTIA"/>
    <x v="0"/>
    <x v="0"/>
    <x v="0"/>
    <x v="10"/>
    <s v="Liz Lidiana Huaman Rojas"/>
    <m/>
    <x v="0"/>
    <x v="0"/>
    <x v="1"/>
    <x v="0"/>
  </r>
  <r>
    <x v="2703"/>
    <x v="0"/>
    <s v="TGM6994"/>
    <s v="ENTREGA DE CONTRATO"/>
    <x v="0"/>
    <x v="0"/>
    <x v="0"/>
    <x v="3"/>
    <s v="Liz Lidiana Huaman Rojas"/>
    <m/>
    <x v="0"/>
    <x v="0"/>
    <x v="1"/>
    <x v="0"/>
  </r>
  <r>
    <x v="2704"/>
    <x v="0"/>
    <s v="TGM6995"/>
    <s v="CAMARAS POR PERDIDA DE TARJETA"/>
    <x v="0"/>
    <x v="1"/>
    <x v="2"/>
    <x v="6"/>
    <s v="Liz Lidiana Huaman Rojas"/>
    <m/>
    <x v="0"/>
    <x v="0"/>
    <x v="1"/>
    <x v="0"/>
  </r>
  <r>
    <x v="2705"/>
    <x v="0"/>
    <s v="TGM6996"/>
    <s v="ESTADO DE CUENTA"/>
    <x v="0"/>
    <x v="0"/>
    <x v="0"/>
    <x v="5"/>
    <s v="Mariella Valentina Guadalupe Fierro"/>
    <m/>
    <x v="0"/>
    <x v="0"/>
    <x v="1"/>
    <x v="0"/>
  </r>
  <r>
    <x v="2706"/>
    <x v="0"/>
    <s v="TGM6997"/>
    <s v="REGULARIZACION DE ACTA DE DEFUNCION"/>
    <x v="0"/>
    <x v="0"/>
    <x v="0"/>
    <x v="6"/>
    <s v="Liz Lidiana Huaman Rojas"/>
    <m/>
    <x v="0"/>
    <x v="0"/>
    <x v="1"/>
    <x v="0"/>
  </r>
  <r>
    <x v="2707"/>
    <x v="0"/>
    <s v="TGM6998"/>
    <s v="REGULARIZACION DE ACTA DE DEFUNCION"/>
    <x v="0"/>
    <x v="0"/>
    <x v="0"/>
    <x v="6"/>
    <s v="Liz Lidiana Huaman Rojas"/>
    <m/>
    <x v="0"/>
    <x v="0"/>
    <x v="1"/>
    <x v="0"/>
  </r>
  <r>
    <x v="2708"/>
    <x v="0"/>
    <s v="TGM6999"/>
    <s v="DEVOLUCION DE GARANTIA"/>
    <x v="0"/>
    <x v="0"/>
    <x v="0"/>
    <x v="10"/>
    <s v="Liz Lidiana Huaman Rojas"/>
    <m/>
    <x v="0"/>
    <x v="0"/>
    <x v="1"/>
    <x v="0"/>
  </r>
  <r>
    <x v="2709"/>
    <x v="0"/>
    <s v="TGM7000"/>
    <s v="ENTREGA DE CONTRATO"/>
    <x v="0"/>
    <x v="0"/>
    <x v="0"/>
    <x v="3"/>
    <s v="Liz Lidiana Huaman Rojas"/>
    <m/>
    <x v="0"/>
    <x v="0"/>
    <x v="1"/>
    <x v="0"/>
  </r>
  <r>
    <x v="2710"/>
    <x v="0"/>
    <s v="TGM7001"/>
    <s v="CONSTANCIA DE ENTIERRO"/>
    <x v="0"/>
    <x v="0"/>
    <x v="0"/>
    <x v="6"/>
    <s v="Liz Lidiana Huaman Rojas"/>
    <m/>
    <x v="0"/>
    <x v="0"/>
    <x v="1"/>
    <x v="0"/>
  </r>
  <r>
    <x v="2711"/>
    <x v="4"/>
    <s v="TGM7002"/>
    <s v="CERTIFICADO DE USO"/>
    <x v="0"/>
    <x v="0"/>
    <x v="0"/>
    <x v="0"/>
    <s v="Maria Betania Araujo Gomez - Cusco II SAC"/>
    <m/>
    <x v="0"/>
    <x v="0"/>
    <x v="1"/>
    <x v="0"/>
  </r>
  <r>
    <x v="2712"/>
    <x v="3"/>
    <s v="TGM7003"/>
    <s v="CERTIFICADO DE USO"/>
    <x v="0"/>
    <x v="0"/>
    <x v="0"/>
    <x v="0"/>
    <s v="Maria Betania Araujo Gomez - Cusco I SAC"/>
    <m/>
    <x v="0"/>
    <x v="0"/>
    <x v="1"/>
    <x v="0"/>
  </r>
  <r>
    <x v="2713"/>
    <x v="4"/>
    <s v="TGM7004"/>
    <s v="CERTIFICADO DE USO"/>
    <x v="0"/>
    <x v="0"/>
    <x v="0"/>
    <x v="0"/>
    <s v="Maria Betania Araujo Gomez - Cusco II SAC"/>
    <m/>
    <x v="0"/>
    <x v="0"/>
    <x v="1"/>
    <x v="0"/>
  </r>
  <r>
    <x v="2714"/>
    <x v="0"/>
    <s v="TGM7005"/>
    <s v="ESTADO DE CUENTA DIGITAL"/>
    <x v="0"/>
    <x v="0"/>
    <x v="0"/>
    <x v="5"/>
    <s v="Liz Lidiana Huaman Rojas"/>
    <m/>
    <x v="0"/>
    <x v="0"/>
    <x v="1"/>
    <x v="0"/>
  </r>
  <r>
    <x v="2715"/>
    <x v="0"/>
    <s v="TGM7006"/>
    <s v="CONSULTA DEUDA"/>
    <x v="0"/>
    <x v="2"/>
    <x v="0"/>
    <x v="5"/>
    <s v="Mariella Valentina Guadalupe Fierro"/>
    <m/>
    <x v="0"/>
    <x v="0"/>
    <x v="1"/>
    <x v="0"/>
  </r>
  <r>
    <x v="2716"/>
    <x v="2"/>
    <s v="TGM7007"/>
    <s v="COPIA DE CONTRATO 200922"/>
    <x v="0"/>
    <x v="0"/>
    <x v="0"/>
    <x v="3"/>
    <s v="Melissa Jhuliana Hipolito Guerrero"/>
    <m/>
    <x v="0"/>
    <x v="0"/>
    <x v="1"/>
    <x v="0"/>
  </r>
  <r>
    <x v="2717"/>
    <x v="0"/>
    <s v="TGM7008"/>
    <s v="CERTIFICADO DE USO"/>
    <x v="0"/>
    <x v="0"/>
    <x v="0"/>
    <x v="0"/>
    <s v="Rosario Margarita Vergara Jimenez"/>
    <m/>
    <x v="0"/>
    <x v="0"/>
    <x v="1"/>
    <x v="0"/>
  </r>
  <r>
    <x v="2718"/>
    <x v="0"/>
    <s v="TGM7009"/>
    <s v="USO DE ESPACIO"/>
    <x v="0"/>
    <x v="0"/>
    <x v="0"/>
    <x v="8"/>
    <s v="Liz Lidiana Huaman Rojas"/>
    <m/>
    <x v="0"/>
    <x v="0"/>
    <x v="1"/>
    <x v="0"/>
  </r>
  <r>
    <x v="2719"/>
    <x v="0"/>
    <s v="TGM7010"/>
    <s v="LAPIDA GRANITO NEGRO"/>
    <x v="0"/>
    <x v="0"/>
    <x v="2"/>
    <x v="9"/>
    <s v="Liz Lidiana Huaman Rojas"/>
    <m/>
    <x v="0"/>
    <x v="0"/>
    <x v="1"/>
    <x v="0"/>
  </r>
  <r>
    <x v="2720"/>
    <x v="0"/>
    <s v="TGM7011"/>
    <s v="ACTUALIZACION DE DATOS"/>
    <x v="0"/>
    <x v="0"/>
    <x v="0"/>
    <x v="30"/>
    <s v="Liz Lidiana Huaman Rojas"/>
    <m/>
    <x v="0"/>
    <x v="0"/>
    <x v="1"/>
    <x v="0"/>
  </r>
  <r>
    <x v="2721"/>
    <x v="0"/>
    <s v="TGM7012"/>
    <s v="CONSULTA LAPIDA DE PARBULO"/>
    <x v="0"/>
    <x v="2"/>
    <x v="0"/>
    <x v="9"/>
    <s v="Liz Lidiana Huaman Rojas"/>
    <m/>
    <x v="0"/>
    <x v="0"/>
    <x v="1"/>
    <x v="0"/>
  </r>
  <r>
    <x v="2722"/>
    <x v="0"/>
    <s v="TGM7013"/>
    <s v="REGULARIZACION DE ACTA DE DEFUNCION"/>
    <x v="0"/>
    <x v="0"/>
    <x v="0"/>
    <x v="6"/>
    <s v="Liz Lidiana Huaman Rojas"/>
    <m/>
    <x v="0"/>
    <x v="0"/>
    <x v="1"/>
    <x v="0"/>
  </r>
  <r>
    <x v="2723"/>
    <x v="0"/>
    <s v="TGM7014"/>
    <s v="DEVOLUCION DE GARANTIA"/>
    <x v="0"/>
    <x v="0"/>
    <x v="0"/>
    <x v="10"/>
    <s v="Liz Lidiana Huaman Rojas"/>
    <m/>
    <x v="0"/>
    <x v="0"/>
    <x v="1"/>
    <x v="0"/>
  </r>
  <r>
    <x v="2724"/>
    <x v="0"/>
    <s v="TGM7015"/>
    <s v="ACTUALIZACION DE DATOS"/>
    <x v="0"/>
    <x v="0"/>
    <x v="0"/>
    <x v="30"/>
    <s v="Liz Lidiana Huaman Rojas"/>
    <m/>
    <x v="0"/>
    <x v="0"/>
    <x v="1"/>
    <x v="0"/>
  </r>
  <r>
    <x v="2725"/>
    <x v="0"/>
    <s v="TGM7016"/>
    <s v="REGULARIZACION DE ACTA DE DEFUNCION"/>
    <x v="0"/>
    <x v="0"/>
    <x v="0"/>
    <x v="6"/>
    <s v="Liz Lidiana Huaman Rojas"/>
    <m/>
    <x v="0"/>
    <x v="0"/>
    <x v="1"/>
    <x v="0"/>
  </r>
  <r>
    <x v="2726"/>
    <x v="0"/>
    <s v="TGM7017"/>
    <s v="DEVOLUCION DE GARANTIA"/>
    <x v="0"/>
    <x v="0"/>
    <x v="0"/>
    <x v="10"/>
    <s v="Liz Lidiana Huaman Rojas"/>
    <m/>
    <x v="0"/>
    <x v="0"/>
    <x v="1"/>
    <x v="0"/>
  </r>
  <r>
    <x v="2727"/>
    <x v="0"/>
    <s v="TGM7018"/>
    <s v="PRESTAMO DE NICHO"/>
    <x v="0"/>
    <x v="0"/>
    <x v="0"/>
    <x v="8"/>
    <s v="Liz Lidiana Huaman Rojas"/>
    <m/>
    <x v="0"/>
    <x v="0"/>
    <x v="1"/>
    <x v="0"/>
  </r>
  <r>
    <x v="2728"/>
    <x v="0"/>
    <s v="TGM7019"/>
    <s v="REGULARIZACION DE ACTA DE DEFUNCION"/>
    <x v="0"/>
    <x v="0"/>
    <x v="0"/>
    <x v="6"/>
    <s v="Liz Lidiana Huaman Rojas"/>
    <m/>
    <x v="0"/>
    <x v="0"/>
    <x v="1"/>
    <x v="0"/>
  </r>
  <r>
    <x v="2729"/>
    <x v="0"/>
    <s v="TGM7020"/>
    <s v="DEVOLUCION DE GARANTIA"/>
    <x v="0"/>
    <x v="0"/>
    <x v="0"/>
    <x v="10"/>
    <s v="Liz Lidiana Huaman Rojas"/>
    <m/>
    <x v="0"/>
    <x v="0"/>
    <x v="1"/>
    <x v="0"/>
  </r>
  <r>
    <x v="2730"/>
    <x v="0"/>
    <s v="TGM7021"/>
    <s v="ESTADO DE CUENTA"/>
    <x v="0"/>
    <x v="1"/>
    <x v="0"/>
    <x v="5"/>
    <s v="Liz Lidiana Huaman Rojas"/>
    <m/>
    <x v="0"/>
    <x v="0"/>
    <x v="1"/>
    <x v="0"/>
  </r>
  <r>
    <x v="2731"/>
    <x v="0"/>
    <s v="TGM7022"/>
    <s v="USO DE ESPACIO"/>
    <x v="0"/>
    <x v="0"/>
    <x v="0"/>
    <x v="8"/>
    <s v="Liz Lidiana Huaman Rojas"/>
    <m/>
    <x v="0"/>
    <x v="0"/>
    <x v="1"/>
    <x v="0"/>
  </r>
  <r>
    <x v="2732"/>
    <x v="0"/>
    <s v="TGM7023"/>
    <s v="ACTUALIZACION DE DATOS"/>
    <x v="0"/>
    <x v="0"/>
    <x v="0"/>
    <x v="30"/>
    <s v="Liz Lidiana Huaman Rojas"/>
    <m/>
    <x v="0"/>
    <x v="0"/>
    <x v="1"/>
    <x v="0"/>
  </r>
  <r>
    <x v="2733"/>
    <x v="0"/>
    <s v="TGM7024"/>
    <s v="ACTUALIZACION DE DATOS"/>
    <x v="0"/>
    <x v="0"/>
    <x v="0"/>
    <x v="30"/>
    <s v="Liz Lidiana Huaman Rojas"/>
    <m/>
    <x v="0"/>
    <x v="0"/>
    <x v="1"/>
    <x v="0"/>
  </r>
  <r>
    <x v="2734"/>
    <x v="0"/>
    <s v="TGM7025"/>
    <s v="REGULARIZACION DE ACTA DE DEFUNCION"/>
    <x v="0"/>
    <x v="0"/>
    <x v="0"/>
    <x v="6"/>
    <s v="Liz Lidiana Huaman Rojas"/>
    <m/>
    <x v="0"/>
    <x v="0"/>
    <x v="1"/>
    <x v="0"/>
  </r>
  <r>
    <x v="2735"/>
    <x v="0"/>
    <s v="TGM7026"/>
    <s v="DEVOLUCION DE GARANTIA"/>
    <x v="0"/>
    <x v="0"/>
    <x v="0"/>
    <x v="10"/>
    <s v="Liz Lidiana Huaman Rojas"/>
    <m/>
    <x v="0"/>
    <x v="0"/>
    <x v="1"/>
    <x v="0"/>
  </r>
  <r>
    <x v="2736"/>
    <x v="0"/>
    <s v="TGM7027"/>
    <s v="ENTREGA DE CONTRATO"/>
    <x v="0"/>
    <x v="0"/>
    <x v="0"/>
    <x v="3"/>
    <s v="Liz Lidiana Huaman Rojas"/>
    <m/>
    <x v="0"/>
    <x v="0"/>
    <x v="1"/>
    <x v="0"/>
  </r>
  <r>
    <x v="2737"/>
    <x v="0"/>
    <s v="TGM7028"/>
    <s v="CERTIFICADO DE USO"/>
    <x v="0"/>
    <x v="0"/>
    <x v="0"/>
    <x v="0"/>
    <s v="Liz Lidiana Huaman Rojas"/>
    <m/>
    <x v="0"/>
    <x v="0"/>
    <x v="1"/>
    <x v="0"/>
  </r>
  <r>
    <x v="2738"/>
    <x v="0"/>
    <s v="TGM7029"/>
    <s v="CONSULTA DEUDA"/>
    <x v="0"/>
    <x v="0"/>
    <x v="0"/>
    <x v="5"/>
    <s v="Mariella Valentina Guadalupe Fierro"/>
    <m/>
    <x v="0"/>
    <x v="0"/>
    <x v="1"/>
    <x v="0"/>
  </r>
  <r>
    <x v="2739"/>
    <x v="0"/>
    <s v="TGM7030"/>
    <s v="INSTALACION DE LAPIDA"/>
    <x v="0"/>
    <x v="0"/>
    <x v="4"/>
    <x v="13"/>
    <s v="Oscar San Martin Castillo"/>
    <m/>
    <x v="0"/>
    <x v="0"/>
    <x v="1"/>
    <x v="0"/>
  </r>
  <r>
    <x v="2740"/>
    <x v="3"/>
    <s v="TGM7031"/>
    <s v="CERTIFICADO DE PERPETUIDAD"/>
    <x v="0"/>
    <x v="1"/>
    <x v="2"/>
    <x v="0"/>
    <s v="Beatriz Coromoto Aranguibel Garcia C1 SAC"/>
    <m/>
    <x v="0"/>
    <x v="0"/>
    <x v="1"/>
    <x v="0"/>
  </r>
  <r>
    <x v="2741"/>
    <x v="3"/>
    <s v="TGM7032"/>
    <s v="CERTIFICADO DE PERPETUIDAD"/>
    <x v="0"/>
    <x v="0"/>
    <x v="0"/>
    <x v="0"/>
    <s v="Maria Betania Araujo Gomez - Cusco I SAC"/>
    <m/>
    <x v="0"/>
    <x v="0"/>
    <x v="1"/>
    <x v="0"/>
  </r>
  <r>
    <x v="2742"/>
    <x v="4"/>
    <s v="TGM7033"/>
    <s v="CONSTANCIA DE SEPULTURA"/>
    <x v="0"/>
    <x v="0"/>
    <x v="0"/>
    <x v="6"/>
    <s v="Maria Betania Araujo Gomez - Cusco II SAC"/>
    <m/>
    <x v="0"/>
    <x v="0"/>
    <x v="1"/>
    <x v="0"/>
  </r>
  <r>
    <x v="2743"/>
    <x v="4"/>
    <s v="TGM7034"/>
    <s v="ENTREGA DE CONTRATO"/>
    <x v="0"/>
    <x v="0"/>
    <x v="0"/>
    <x v="3"/>
    <s v="Maria Betania Araujo Gomez - Cusco II SAC"/>
    <m/>
    <x v="0"/>
    <x v="0"/>
    <x v="1"/>
    <x v="0"/>
  </r>
  <r>
    <x v="2744"/>
    <x v="2"/>
    <s v="TGM7035"/>
    <s v="DEVOLUCION DE GARANTIA DE ACTA DE DEFUNCION 200055"/>
    <x v="0"/>
    <x v="0"/>
    <x v="2"/>
    <x v="10"/>
    <s v="Melissa Jhuliana Hipolito Guerrero"/>
    <m/>
    <x v="0"/>
    <x v="0"/>
    <x v="1"/>
    <x v="0"/>
  </r>
  <r>
    <x v="2745"/>
    <x v="0"/>
    <s v="TGM7036"/>
    <s v="PERDIDA DE FLOREROS DE PVC"/>
    <x v="0"/>
    <x v="1"/>
    <x v="2"/>
    <x v="34"/>
    <s v="Deisy Huaman Lara"/>
    <m/>
    <x v="1"/>
    <x v="0"/>
    <x v="1"/>
    <x v="0"/>
  </r>
  <r>
    <x v="2746"/>
    <x v="4"/>
    <s v="TGM7037"/>
    <s v="ENTREGA DE CONTRATO"/>
    <x v="0"/>
    <x v="0"/>
    <x v="0"/>
    <x v="3"/>
    <s v="Maria Betania Araujo Gomez - Cusco II SAC"/>
    <m/>
    <x v="0"/>
    <x v="0"/>
    <x v="1"/>
    <x v="0"/>
  </r>
  <r>
    <x v="2747"/>
    <x v="0"/>
    <s v="TGM7038"/>
    <s v="REGULARIZACION DE ACTA DE DEFUNCION"/>
    <x v="0"/>
    <x v="0"/>
    <x v="0"/>
    <x v="6"/>
    <s v="Liz Lidiana Huaman Rojas"/>
    <m/>
    <x v="0"/>
    <x v="0"/>
    <x v="1"/>
    <x v="0"/>
  </r>
  <r>
    <x v="2748"/>
    <x v="1"/>
    <s v="TGM7039"/>
    <s v="REGULARIZACION DE ACTA DE DEFUNCION"/>
    <x v="0"/>
    <x v="0"/>
    <x v="0"/>
    <x v="6"/>
    <s v="Liz Lidiana Huaman Rojas SAC CF"/>
    <m/>
    <x v="0"/>
    <x v="0"/>
    <x v="1"/>
    <x v="0"/>
  </r>
  <r>
    <x v="2749"/>
    <x v="1"/>
    <s v="TGM7040"/>
    <s v="DEVOLUCION DE GARANTIA"/>
    <x v="0"/>
    <x v="0"/>
    <x v="0"/>
    <x v="10"/>
    <s v="Liz Lidiana Huaman Rojas SAC CF"/>
    <m/>
    <x v="0"/>
    <x v="0"/>
    <x v="1"/>
    <x v="0"/>
  </r>
  <r>
    <x v="2750"/>
    <x v="0"/>
    <s v="TGM7041"/>
    <s v="REGULARIZACION DE ACTA DE DEFUNCION"/>
    <x v="0"/>
    <x v="0"/>
    <x v="0"/>
    <x v="6"/>
    <s v="Liz Lidiana Huaman Rojas"/>
    <m/>
    <x v="0"/>
    <x v="0"/>
    <x v="1"/>
    <x v="0"/>
  </r>
  <r>
    <x v="2751"/>
    <x v="0"/>
    <s v="TGM7042"/>
    <s v="DEVOLUCION DE GARANTIA"/>
    <x v="0"/>
    <x v="0"/>
    <x v="0"/>
    <x v="10"/>
    <s v="Liz Lidiana Huaman Rojas"/>
    <m/>
    <x v="0"/>
    <x v="0"/>
    <x v="1"/>
    <x v="0"/>
  </r>
  <r>
    <x v="2752"/>
    <x v="0"/>
    <s v="TGM7043"/>
    <s v="SE ENTREGA CONTRATO"/>
    <x v="0"/>
    <x v="0"/>
    <x v="0"/>
    <x v="3"/>
    <s v="Liz Lidiana Huaman Rojas"/>
    <m/>
    <x v="0"/>
    <x v="0"/>
    <x v="1"/>
    <x v="0"/>
  </r>
  <r>
    <x v="2753"/>
    <x v="0"/>
    <s v="TGM7044"/>
    <s v="REGULARIZACION DE ACTA DE DEFUNCION"/>
    <x v="0"/>
    <x v="0"/>
    <x v="0"/>
    <x v="6"/>
    <s v="Liz Lidiana Huaman Rojas"/>
    <m/>
    <x v="0"/>
    <x v="0"/>
    <x v="1"/>
    <x v="0"/>
  </r>
  <r>
    <x v="2754"/>
    <x v="0"/>
    <s v="TGM7045"/>
    <s v="DEVOLUCION DE GARANTIA"/>
    <x v="0"/>
    <x v="0"/>
    <x v="0"/>
    <x v="10"/>
    <s v="Liz Lidiana Huaman Rojas"/>
    <m/>
    <x v="0"/>
    <x v="0"/>
    <x v="1"/>
    <x v="0"/>
  </r>
  <r>
    <x v="2755"/>
    <x v="0"/>
    <s v="TGM7046"/>
    <s v="REGULARIZACION DE ACTA DE DEFUNCION"/>
    <x v="0"/>
    <x v="0"/>
    <x v="0"/>
    <x v="6"/>
    <s v="Liz Lidiana Huaman Rojas"/>
    <m/>
    <x v="0"/>
    <x v="0"/>
    <x v="1"/>
    <x v="0"/>
  </r>
  <r>
    <x v="2756"/>
    <x v="0"/>
    <s v="TGM7047"/>
    <s v="CONSTANCIA DE ENTIERRO"/>
    <x v="0"/>
    <x v="0"/>
    <x v="0"/>
    <x v="6"/>
    <s v="Liz Lidiana Huaman Rojas"/>
    <m/>
    <x v="0"/>
    <x v="0"/>
    <x v="1"/>
    <x v="0"/>
  </r>
  <r>
    <x v="2757"/>
    <x v="0"/>
    <s v="TGM7048"/>
    <s v="CERTIFICADO DE USO"/>
    <x v="0"/>
    <x v="0"/>
    <x v="2"/>
    <x v="0"/>
    <s v="Mariella Valentina Guadalupe Fierro"/>
    <m/>
    <x v="0"/>
    <x v="0"/>
    <x v="1"/>
    <x v="0"/>
  </r>
  <r>
    <x v="2758"/>
    <x v="1"/>
    <s v="TGM7049"/>
    <s v="REPINTADO DE LAPIDA"/>
    <x v="0"/>
    <x v="0"/>
    <x v="2"/>
    <x v="14"/>
    <s v="Mariella Valentina Guadalupe Fierro SAC CF"/>
    <m/>
    <x v="0"/>
    <x v="0"/>
    <x v="1"/>
    <x v="0"/>
  </r>
  <r>
    <x v="2759"/>
    <x v="3"/>
    <s v="TGM7050"/>
    <s v="ENTREGA DE CONTRATO"/>
    <x v="0"/>
    <x v="0"/>
    <x v="0"/>
    <x v="3"/>
    <s v="Maria Betania Araujo Gomez - Cusco I SAC"/>
    <m/>
    <x v="0"/>
    <x v="0"/>
    <x v="1"/>
    <x v="0"/>
  </r>
  <r>
    <x v="2760"/>
    <x v="3"/>
    <s v="TGM7051"/>
    <s v="ENTREGA DE CONTRATO"/>
    <x v="0"/>
    <x v="0"/>
    <x v="0"/>
    <x v="3"/>
    <s v="Maria Betania Araujo Gomez - Cusco I SAC"/>
    <m/>
    <x v="0"/>
    <x v="0"/>
    <x v="1"/>
    <x v="0"/>
  </r>
  <r>
    <x v="2761"/>
    <x v="0"/>
    <s v="TGM7052"/>
    <s v="DEVOLUCION DE DOS MIL SOLES"/>
    <x v="0"/>
    <x v="0"/>
    <x v="0"/>
    <x v="5"/>
    <s v="Rosario Margarita Vergara Jimenez"/>
    <m/>
    <x v="0"/>
    <x v="0"/>
    <x v="1"/>
    <x v="0"/>
  </r>
  <r>
    <x v="2762"/>
    <x v="3"/>
    <s v="TGM7053"/>
    <s v="AGREGAR A BENEFICIARIOS"/>
    <x v="0"/>
    <x v="0"/>
    <x v="0"/>
    <x v="30"/>
    <s v="Maria Betania Araujo Gomez - Cusco I SAC"/>
    <m/>
    <x v="0"/>
    <x v="0"/>
    <x v="1"/>
    <x v="0"/>
  </r>
  <r>
    <x v="2763"/>
    <x v="4"/>
    <s v="TGM7054"/>
    <s v="ENTREGA DE CONTRATO"/>
    <x v="0"/>
    <x v="0"/>
    <x v="0"/>
    <x v="3"/>
    <s v="Maria Betania Araujo Gomez - Cusco II SAC"/>
    <m/>
    <x v="0"/>
    <x v="0"/>
    <x v="1"/>
    <x v="0"/>
  </r>
  <r>
    <x v="2764"/>
    <x v="3"/>
    <s v="TGM7055"/>
    <s v="CONSTANCIA DE INHUMACION"/>
    <x v="0"/>
    <x v="0"/>
    <x v="0"/>
    <x v="6"/>
    <s v="Maria Betania Araujo Gomez - Cusco I SAC"/>
    <m/>
    <x v="0"/>
    <x v="0"/>
    <x v="1"/>
    <x v="0"/>
  </r>
  <r>
    <x v="2765"/>
    <x v="0"/>
    <s v="TGM7056"/>
    <s v="RECLAMO 11 BRENA"/>
    <x v="0"/>
    <x v="1"/>
    <x v="4"/>
    <x v="32"/>
    <s v="Edith Johana Rojas Fierro Jefe Sac SA"/>
    <m/>
    <x v="1"/>
    <x v="0"/>
    <x v="1"/>
    <x v="0"/>
  </r>
  <r>
    <x v="2766"/>
    <x v="0"/>
    <s v="TGM7057"/>
    <s v="RECLAMO N&amp;DEG; 12 - LIBRO SAN ANTONIO"/>
    <x v="0"/>
    <x v="1"/>
    <x v="4"/>
    <x v="4"/>
    <s v="Oscar San Martin Castillo"/>
    <m/>
    <x v="1"/>
    <x v="0"/>
    <x v="1"/>
    <x v="0"/>
  </r>
  <r>
    <x v="2767"/>
    <x v="0"/>
    <s v="TGM7058"/>
    <s v="USO DE ESPACIO"/>
    <x v="0"/>
    <x v="0"/>
    <x v="0"/>
    <x v="8"/>
    <s v="Liz Lidiana Huaman Rojas"/>
    <m/>
    <x v="0"/>
    <x v="0"/>
    <x v="1"/>
    <x v="0"/>
  </r>
  <r>
    <x v="2768"/>
    <x v="0"/>
    <s v="TGM7059"/>
    <s v="RECLAMO N° 13 - LIBRO DE SAN ANTONIO"/>
    <x v="0"/>
    <x v="1"/>
    <x v="4"/>
    <x v="4"/>
    <s v="Oscar San Martin Castillo"/>
    <m/>
    <x v="1"/>
    <x v="0"/>
    <x v="1"/>
    <x v="0"/>
  </r>
  <r>
    <x v="2769"/>
    <x v="0"/>
    <s v="TGM7060"/>
    <s v="RETIRAR TIERRA DE ESPACIO"/>
    <x v="0"/>
    <x v="0"/>
    <x v="0"/>
    <x v="14"/>
    <s v="Rosario Margarita Vergara Jimenez"/>
    <m/>
    <x v="0"/>
    <x v="0"/>
    <x v="1"/>
    <x v="0"/>
  </r>
  <r>
    <x v="2770"/>
    <x v="0"/>
    <s v="TGM7061"/>
    <s v="ACTUALIZACION DE DATOS"/>
    <x v="0"/>
    <x v="0"/>
    <x v="0"/>
    <x v="30"/>
    <s v="Liz Lidiana Huaman Rojas"/>
    <m/>
    <x v="0"/>
    <x v="0"/>
    <x v="1"/>
    <x v="0"/>
  </r>
  <r>
    <x v="2771"/>
    <x v="0"/>
    <s v="TGM7062"/>
    <s v="ACTA DE DEFUNCION"/>
    <x v="0"/>
    <x v="0"/>
    <x v="0"/>
    <x v="6"/>
    <s v="Rosario Margarita Vergara Jimenez"/>
    <m/>
    <x v="0"/>
    <x v="0"/>
    <x v="1"/>
    <x v="0"/>
  </r>
  <r>
    <x v="2772"/>
    <x v="1"/>
    <s v="TGM7063"/>
    <s v="CERTIFICADO DE USO"/>
    <x v="0"/>
    <x v="0"/>
    <x v="2"/>
    <x v="0"/>
    <s v="Mariella Valentina Guadalupe Fierro SAC CF"/>
    <m/>
    <x v="0"/>
    <x v="0"/>
    <x v="1"/>
    <x v="0"/>
  </r>
  <r>
    <x v="2773"/>
    <x v="1"/>
    <s v="TGM7064"/>
    <s v="CERTIFICADO DE USO"/>
    <x v="0"/>
    <x v="0"/>
    <x v="2"/>
    <x v="0"/>
    <s v="Mariella Valentina Guadalupe Fierro SAC CF"/>
    <m/>
    <x v="0"/>
    <x v="0"/>
    <x v="1"/>
    <x v="0"/>
  </r>
  <r>
    <x v="2774"/>
    <x v="1"/>
    <s v="TGM7065"/>
    <s v="CERTIFICADO DE USO"/>
    <x v="0"/>
    <x v="0"/>
    <x v="0"/>
    <x v="0"/>
    <s v="Mariella Valentina Guadalupe Fierro SAC CF"/>
    <m/>
    <x v="0"/>
    <x v="0"/>
    <x v="1"/>
    <x v="0"/>
  </r>
  <r>
    <x v="2775"/>
    <x v="0"/>
    <s v="TGM7066"/>
    <s v="USO DE ESPACIO"/>
    <x v="0"/>
    <x v="0"/>
    <x v="0"/>
    <x v="8"/>
    <s v="Liz Lidiana Huaman Rojas"/>
    <m/>
    <x v="0"/>
    <x v="0"/>
    <x v="1"/>
    <x v="0"/>
  </r>
  <r>
    <x v="2776"/>
    <x v="3"/>
    <s v="TGM7067"/>
    <s v="CONSTANCIA DE SEPULTURA"/>
    <x v="0"/>
    <x v="0"/>
    <x v="0"/>
    <x v="6"/>
    <s v="Maria Betania Araujo Gomez - Cusco I SAC"/>
    <m/>
    <x v="0"/>
    <x v="0"/>
    <x v="1"/>
    <x v="0"/>
  </r>
  <r>
    <x v="2777"/>
    <x v="3"/>
    <s v="TGM7068"/>
    <s v="CERTIFICADO DE USO"/>
    <x v="0"/>
    <x v="0"/>
    <x v="0"/>
    <x v="0"/>
    <s v="Maria Betania Araujo Gomez - Cusco I SAC"/>
    <m/>
    <x v="0"/>
    <x v="0"/>
    <x v="1"/>
    <x v="0"/>
  </r>
  <r>
    <x v="2778"/>
    <x v="1"/>
    <s v="TGM7069"/>
    <s v="ENTREGA DE CONTRATO"/>
    <x v="0"/>
    <x v="0"/>
    <x v="0"/>
    <x v="3"/>
    <s v="Rosario Margarita Vergara Jimenez SAC CF"/>
    <m/>
    <x v="0"/>
    <x v="0"/>
    <x v="1"/>
    <x v="0"/>
  </r>
  <r>
    <x v="2779"/>
    <x v="0"/>
    <s v="TGM7070"/>
    <s v="ACTUALIZACION DE DATOS"/>
    <x v="0"/>
    <x v="0"/>
    <x v="0"/>
    <x v="1"/>
    <s v="Rosario Margarita Vergara Jimenez"/>
    <m/>
    <x v="0"/>
    <x v="0"/>
    <x v="1"/>
    <x v="0"/>
  </r>
  <r>
    <x v="2780"/>
    <x v="3"/>
    <s v="TGM7071"/>
    <s v="CERTIFICADO DE USO"/>
    <x v="0"/>
    <x v="0"/>
    <x v="0"/>
    <x v="0"/>
    <s v="Maria Betania Araujo Gomez - Cusco I SAC"/>
    <m/>
    <x v="0"/>
    <x v="0"/>
    <x v="1"/>
    <x v="0"/>
  </r>
  <r>
    <x v="2781"/>
    <x v="0"/>
    <s v="TGM7072"/>
    <s v="USO DE ESPACIO"/>
    <x v="0"/>
    <x v="0"/>
    <x v="0"/>
    <x v="8"/>
    <s v="Liz Lidiana Huaman Rojas"/>
    <m/>
    <x v="0"/>
    <x v="0"/>
    <x v="1"/>
    <x v="0"/>
  </r>
  <r>
    <x v="2782"/>
    <x v="0"/>
    <s v="TGM7073"/>
    <s v="USO DE ESPACIO"/>
    <x v="0"/>
    <x v="0"/>
    <x v="0"/>
    <x v="8"/>
    <s v="Liz Lidiana Huaman Rojas"/>
    <m/>
    <x v="0"/>
    <x v="0"/>
    <x v="1"/>
    <x v="0"/>
  </r>
  <r>
    <x v="2783"/>
    <x v="0"/>
    <s v="TGM7074"/>
    <s v="COPIA DE CONTRATO"/>
    <x v="0"/>
    <x v="0"/>
    <x v="0"/>
    <x v="3"/>
    <s v="Liz Lidiana Huaman Rojas"/>
    <m/>
    <x v="0"/>
    <x v="0"/>
    <x v="1"/>
    <x v="0"/>
  </r>
  <r>
    <x v="2784"/>
    <x v="0"/>
    <s v="TGM7075"/>
    <s v="USO DE ESPACIO"/>
    <x v="0"/>
    <x v="0"/>
    <x v="0"/>
    <x v="8"/>
    <s v="Liz Lidiana Huaman Rojas"/>
    <m/>
    <x v="0"/>
    <x v="0"/>
    <x v="1"/>
    <x v="0"/>
  </r>
  <r>
    <x v="2785"/>
    <x v="0"/>
    <s v="TGM7076"/>
    <s v="REGULARIZACIN DE ACTA"/>
    <x v="0"/>
    <x v="0"/>
    <x v="0"/>
    <x v="6"/>
    <s v="Liz Lidiana Huaman Rojas"/>
    <m/>
    <x v="0"/>
    <x v="0"/>
    <x v="1"/>
    <x v="0"/>
  </r>
  <r>
    <x v="2786"/>
    <x v="0"/>
    <s v="TGM7077"/>
    <s v="DEVOLUCION DE GARANTIA"/>
    <x v="0"/>
    <x v="0"/>
    <x v="0"/>
    <x v="10"/>
    <s v="Liz Lidiana Huaman Rojas"/>
    <m/>
    <x v="0"/>
    <x v="0"/>
    <x v="1"/>
    <x v="0"/>
  </r>
  <r>
    <x v="2787"/>
    <x v="0"/>
    <s v="TGM7078"/>
    <s v="ENTREGA DE CONTRATO"/>
    <x v="0"/>
    <x v="0"/>
    <x v="0"/>
    <x v="3"/>
    <s v="Liz Lidiana Huaman Rojas"/>
    <m/>
    <x v="0"/>
    <x v="0"/>
    <x v="1"/>
    <x v="0"/>
  </r>
  <r>
    <x v="2788"/>
    <x v="0"/>
    <s v="TGM7079"/>
    <s v="ACTA DE DEFUNCION"/>
    <x v="0"/>
    <x v="0"/>
    <x v="2"/>
    <x v="6"/>
    <s v="Rosario Margarita Vergara Jimenez"/>
    <m/>
    <x v="0"/>
    <x v="0"/>
    <x v="1"/>
    <x v="0"/>
  </r>
  <r>
    <x v="2789"/>
    <x v="0"/>
    <s v="TGM7080"/>
    <s v="CERTIFICADO DE USO"/>
    <x v="0"/>
    <x v="0"/>
    <x v="2"/>
    <x v="0"/>
    <s v="Mariella Valentina Guadalupe Fierro"/>
    <m/>
    <x v="0"/>
    <x v="0"/>
    <x v="1"/>
    <x v="0"/>
  </r>
  <r>
    <x v="2790"/>
    <x v="0"/>
    <s v="TGM7081"/>
    <s v="CERTIFICADO DE USO"/>
    <x v="0"/>
    <x v="0"/>
    <x v="2"/>
    <x v="0"/>
    <s v="Mariella Valentina Guadalupe Fierro"/>
    <m/>
    <x v="0"/>
    <x v="0"/>
    <x v="1"/>
    <x v="0"/>
  </r>
  <r>
    <x v="2791"/>
    <x v="1"/>
    <s v="TGM7082"/>
    <s v="CERTIFICADO DE USO"/>
    <x v="0"/>
    <x v="0"/>
    <x v="2"/>
    <x v="0"/>
    <s v="Mariella Valentina Guadalupe Fierro SAC CF"/>
    <m/>
    <x v="0"/>
    <x v="0"/>
    <x v="1"/>
    <x v="0"/>
  </r>
  <r>
    <x v="2792"/>
    <x v="4"/>
    <s v="TGM7083"/>
    <s v="ENTREGA DE CONTRATO"/>
    <x v="0"/>
    <x v="0"/>
    <x v="0"/>
    <x v="3"/>
    <s v="Maria Betania Araujo Gomez - Cusco II SAC"/>
    <m/>
    <x v="0"/>
    <x v="0"/>
    <x v="1"/>
    <x v="0"/>
  </r>
  <r>
    <x v="2793"/>
    <x v="4"/>
    <s v="TGM7084"/>
    <s v="GARANTIA POR ACTA"/>
    <x v="0"/>
    <x v="0"/>
    <x v="0"/>
    <x v="10"/>
    <s v="Maria Betania Araujo Gomez - Cusco II SAC"/>
    <m/>
    <x v="0"/>
    <x v="0"/>
    <x v="1"/>
    <x v="0"/>
  </r>
  <r>
    <x v="2794"/>
    <x v="4"/>
    <s v="TGM7085"/>
    <s v="ENTREGA DE CONTRATO"/>
    <x v="0"/>
    <x v="0"/>
    <x v="0"/>
    <x v="3"/>
    <s v="Maria Betania Araujo Gomez - Cusco II SAC"/>
    <m/>
    <x v="0"/>
    <x v="0"/>
    <x v="1"/>
    <x v="0"/>
  </r>
  <r>
    <x v="2795"/>
    <x v="4"/>
    <s v="TGM7086"/>
    <s v="ENTREGA DE CONTRATO"/>
    <x v="0"/>
    <x v="0"/>
    <x v="0"/>
    <x v="3"/>
    <s v="Maria Betania Araujo Gomez - Cusco II SAC"/>
    <m/>
    <x v="0"/>
    <x v="0"/>
    <x v="1"/>
    <x v="0"/>
  </r>
  <r>
    <x v="2796"/>
    <x v="3"/>
    <s v="TGM7087"/>
    <s v="CERTIFICADO DE USO"/>
    <x v="0"/>
    <x v="0"/>
    <x v="0"/>
    <x v="0"/>
    <s v="Maria Betania Araujo Gomez - Cusco I SAC"/>
    <m/>
    <x v="0"/>
    <x v="0"/>
    <x v="1"/>
    <x v="0"/>
  </r>
  <r>
    <x v="2797"/>
    <x v="0"/>
    <s v="TGM7088"/>
    <s v="USO DE ESPACIO"/>
    <x v="0"/>
    <x v="0"/>
    <x v="2"/>
    <x v="8"/>
    <s v="Liz Lidiana Huaman Rojas"/>
    <m/>
    <x v="0"/>
    <x v="0"/>
    <x v="1"/>
    <x v="0"/>
  </r>
  <r>
    <x v="2798"/>
    <x v="0"/>
    <s v="TGM7089"/>
    <s v="USO ESPACIO 2DO NIVEL"/>
    <x v="0"/>
    <x v="0"/>
    <x v="0"/>
    <x v="8"/>
    <s v="Liz Lidiana Huaman Rojas"/>
    <m/>
    <x v="0"/>
    <x v="0"/>
    <x v="1"/>
    <x v="0"/>
  </r>
  <r>
    <x v="2799"/>
    <x v="0"/>
    <s v="TGM7090"/>
    <s v="REGULARIZACION DE ACTA DE DEFUNCION"/>
    <x v="0"/>
    <x v="0"/>
    <x v="0"/>
    <x v="6"/>
    <s v="Liz Lidiana Huaman Rojas"/>
    <m/>
    <x v="0"/>
    <x v="0"/>
    <x v="1"/>
    <x v="0"/>
  </r>
  <r>
    <x v="2800"/>
    <x v="0"/>
    <s v="TGM7091"/>
    <s v="DEVOLUCION DE GARANTIA"/>
    <x v="0"/>
    <x v="0"/>
    <x v="0"/>
    <x v="10"/>
    <s v="Liz Lidiana Huaman Rojas"/>
    <m/>
    <x v="0"/>
    <x v="0"/>
    <x v="1"/>
    <x v="0"/>
  </r>
  <r>
    <x v="2801"/>
    <x v="1"/>
    <s v="TGM7092"/>
    <s v="REGULARIZACION DE ACTA DE DEFUNCION"/>
    <x v="0"/>
    <x v="0"/>
    <x v="0"/>
    <x v="6"/>
    <s v="Liz Lidiana Huaman Rojas SAC CF"/>
    <m/>
    <x v="0"/>
    <x v="0"/>
    <x v="1"/>
    <x v="0"/>
  </r>
  <r>
    <x v="2802"/>
    <x v="1"/>
    <s v="TGM7093"/>
    <s v="DEVOLUCION DE GARANTIA"/>
    <x v="0"/>
    <x v="0"/>
    <x v="0"/>
    <x v="10"/>
    <s v="Liz Lidiana Huaman Rojas SAC CF"/>
    <m/>
    <x v="0"/>
    <x v="0"/>
    <x v="1"/>
    <x v="0"/>
  </r>
  <r>
    <x v="2803"/>
    <x v="0"/>
    <s v="TGM7094"/>
    <s v="USO DE ESPACIO"/>
    <x v="0"/>
    <x v="0"/>
    <x v="0"/>
    <x v="8"/>
    <s v="Liz Lidiana Huaman Rojas"/>
    <m/>
    <x v="0"/>
    <x v="0"/>
    <x v="1"/>
    <x v="0"/>
  </r>
  <r>
    <x v="2804"/>
    <x v="0"/>
    <s v="TGM7095"/>
    <s v="USO DE ESPACIO"/>
    <x v="0"/>
    <x v="0"/>
    <x v="0"/>
    <x v="8"/>
    <s v="Liz Lidiana Huaman Rojas"/>
    <m/>
    <x v="0"/>
    <x v="0"/>
    <x v="1"/>
    <x v="0"/>
  </r>
  <r>
    <x v="2805"/>
    <x v="0"/>
    <s v="TGM7096"/>
    <s v="REGULARIZACION DE ACTA DE DEFUNCION"/>
    <x v="0"/>
    <x v="0"/>
    <x v="0"/>
    <x v="6"/>
    <s v="Liz Lidiana Huaman Rojas"/>
    <m/>
    <x v="0"/>
    <x v="0"/>
    <x v="1"/>
    <x v="0"/>
  </r>
  <r>
    <x v="2806"/>
    <x v="0"/>
    <s v="TGM7097"/>
    <s v="DEVOLUCION DE GARANTIA"/>
    <x v="0"/>
    <x v="0"/>
    <x v="0"/>
    <x v="10"/>
    <s v="Liz Lidiana Huaman Rojas"/>
    <m/>
    <x v="0"/>
    <x v="0"/>
    <x v="1"/>
    <x v="0"/>
  </r>
  <r>
    <x v="2807"/>
    <x v="0"/>
    <s v="TGM7098"/>
    <s v="USO DE ESPACIO"/>
    <x v="0"/>
    <x v="0"/>
    <x v="0"/>
    <x v="8"/>
    <s v="Liz Lidiana Huaman Rojas"/>
    <m/>
    <x v="0"/>
    <x v="0"/>
    <x v="1"/>
    <x v="0"/>
  </r>
  <r>
    <x v="2808"/>
    <x v="0"/>
    <s v="TGM7099"/>
    <s v="USO DE ESPACIO"/>
    <x v="0"/>
    <x v="0"/>
    <x v="0"/>
    <x v="8"/>
    <s v="Liz Lidiana Huaman Rojas"/>
    <m/>
    <x v="0"/>
    <x v="0"/>
    <x v="1"/>
    <x v="0"/>
  </r>
  <r>
    <x v="2809"/>
    <x v="0"/>
    <s v="TGM7100"/>
    <s v="REGULARIZACION DE ACTA DE DEFUNCION"/>
    <x v="0"/>
    <x v="0"/>
    <x v="0"/>
    <x v="6"/>
    <s v="Liz Lidiana Huaman Rojas"/>
    <m/>
    <x v="0"/>
    <x v="0"/>
    <x v="1"/>
    <x v="0"/>
  </r>
  <r>
    <x v="2810"/>
    <x v="0"/>
    <s v="TGM7101"/>
    <s v="DEVOLUCION DE GARANTIA"/>
    <x v="0"/>
    <x v="0"/>
    <x v="0"/>
    <x v="10"/>
    <s v="Liz Lidiana Huaman Rojas"/>
    <m/>
    <x v="0"/>
    <x v="0"/>
    <x v="1"/>
    <x v="0"/>
  </r>
  <r>
    <x v="2811"/>
    <x v="0"/>
    <s v="TGM7102"/>
    <s v="ACTUALIZACION DE DATOS"/>
    <x v="0"/>
    <x v="0"/>
    <x v="0"/>
    <x v="30"/>
    <s v="Liz Lidiana Huaman Rojas"/>
    <m/>
    <x v="0"/>
    <x v="0"/>
    <x v="1"/>
    <x v="0"/>
  </r>
  <r>
    <x v="2812"/>
    <x v="2"/>
    <s v="TGM7103"/>
    <s v="COPIA DE ESTADO DE CUENTA CONTRATO 200131"/>
    <x v="0"/>
    <x v="0"/>
    <x v="0"/>
    <x v="5"/>
    <s v="Melissa Jhuliana Hipolito Guerrero"/>
    <m/>
    <x v="0"/>
    <x v="0"/>
    <x v="1"/>
    <x v="0"/>
  </r>
  <r>
    <x v="2813"/>
    <x v="3"/>
    <s v="TGM7104"/>
    <s v="CERTIFICADO DE PERPETUIDAD"/>
    <x v="0"/>
    <x v="0"/>
    <x v="0"/>
    <x v="0"/>
    <s v="Maria Betania Araujo Gomez - Cusco I SAC"/>
    <m/>
    <x v="0"/>
    <x v="0"/>
    <x v="1"/>
    <x v="0"/>
  </r>
  <r>
    <x v="2814"/>
    <x v="3"/>
    <s v="TGM7105"/>
    <s v="ENTREGA DE CONTRATO"/>
    <x v="0"/>
    <x v="0"/>
    <x v="0"/>
    <x v="3"/>
    <s v="Maria Betania Araujo Gomez - Cusco I SAC"/>
    <m/>
    <x v="0"/>
    <x v="0"/>
    <x v="1"/>
    <x v="0"/>
  </r>
  <r>
    <x v="2815"/>
    <x v="0"/>
    <s v="TGM7106"/>
    <s v="CONSULTA DEUDA"/>
    <x v="0"/>
    <x v="2"/>
    <x v="0"/>
    <x v="5"/>
    <s v="Mariella Valentina Guadalupe Fierro"/>
    <m/>
    <x v="0"/>
    <x v="0"/>
    <x v="1"/>
    <x v="0"/>
  </r>
  <r>
    <x v="2816"/>
    <x v="0"/>
    <s v="TGM7107"/>
    <s v="RESOLUCION CREDIMUYA"/>
    <x v="0"/>
    <x v="0"/>
    <x v="2"/>
    <x v="6"/>
    <s v="Mariella Valentina Guadalupe Fierro"/>
    <m/>
    <x v="0"/>
    <x v="0"/>
    <x v="1"/>
    <x v="0"/>
  </r>
  <r>
    <x v="2817"/>
    <x v="3"/>
    <s v="TGM7108"/>
    <s v="CERTIFICADO DE PERPETUIDAD"/>
    <x v="0"/>
    <x v="0"/>
    <x v="0"/>
    <x v="0"/>
    <s v="Maria Betania Araujo Gomez - Cusco I SAC"/>
    <m/>
    <x v="0"/>
    <x v="0"/>
    <x v="1"/>
    <x v="0"/>
  </r>
  <r>
    <x v="2818"/>
    <x v="0"/>
    <s v="TGM7109"/>
    <s v="CONSTANCIA DE ENTIERRO"/>
    <x v="0"/>
    <x v="0"/>
    <x v="0"/>
    <x v="6"/>
    <s v="Rosario Margarita Vergara Jimenez"/>
    <m/>
    <x v="0"/>
    <x v="0"/>
    <x v="1"/>
    <x v="0"/>
  </r>
  <r>
    <x v="2819"/>
    <x v="1"/>
    <s v="TGM7110"/>
    <s v="ACTA DE DEFUNCION"/>
    <x v="0"/>
    <x v="0"/>
    <x v="0"/>
    <x v="6"/>
    <s v="Rosario Margarita Vergara Jimenez SAC CF"/>
    <m/>
    <x v="0"/>
    <x v="0"/>
    <x v="1"/>
    <x v="0"/>
  </r>
  <r>
    <x v="2820"/>
    <x v="1"/>
    <s v="TGM7111"/>
    <s v="DEVOLUCION DE GARANTIA"/>
    <x v="0"/>
    <x v="0"/>
    <x v="0"/>
    <x v="10"/>
    <s v="Rosario Margarita Vergara Jimenez SAC CF"/>
    <m/>
    <x v="0"/>
    <x v="0"/>
    <x v="1"/>
    <x v="0"/>
  </r>
  <r>
    <x v="2821"/>
    <x v="0"/>
    <s v="TGM7112"/>
    <s v="FLORES PLAN B"/>
    <x v="0"/>
    <x v="0"/>
    <x v="0"/>
    <x v="22"/>
    <s v="Mariella Valentina Guadalupe Fierro"/>
    <m/>
    <x v="0"/>
    <x v="0"/>
    <x v="1"/>
    <x v="0"/>
  </r>
  <r>
    <x v="2822"/>
    <x v="0"/>
    <s v="TGM7113"/>
    <s v="LAPIDA GRANITO NEGRO"/>
    <x v="0"/>
    <x v="0"/>
    <x v="2"/>
    <x v="13"/>
    <s v="Liz Lidiana Huaman Rojas"/>
    <m/>
    <x v="0"/>
    <x v="0"/>
    <x v="1"/>
    <x v="0"/>
  </r>
  <r>
    <x v="2823"/>
    <x v="0"/>
    <s v="TGM7114"/>
    <s v="ACTA DE DEFUNCION"/>
    <x v="0"/>
    <x v="0"/>
    <x v="0"/>
    <x v="6"/>
    <s v="Rosario Margarita Vergara Jimenez"/>
    <m/>
    <x v="0"/>
    <x v="0"/>
    <x v="1"/>
    <x v="0"/>
  </r>
  <r>
    <x v="2824"/>
    <x v="0"/>
    <s v="TGM7115"/>
    <s v="DEVOLUCION DE GARANTIA"/>
    <x v="0"/>
    <x v="0"/>
    <x v="0"/>
    <x v="10"/>
    <s v="Rosario Margarita Vergara Jimenez"/>
    <m/>
    <x v="0"/>
    <x v="0"/>
    <x v="1"/>
    <x v="0"/>
  </r>
  <r>
    <x v="2825"/>
    <x v="1"/>
    <s v="TGM7116"/>
    <s v="USO DE ESPACIO"/>
    <x v="0"/>
    <x v="0"/>
    <x v="0"/>
    <x v="8"/>
    <s v="Rosario Margarita Vergara Jimenez SAC CF"/>
    <m/>
    <x v="0"/>
    <x v="0"/>
    <x v="1"/>
    <x v="0"/>
  </r>
  <r>
    <x v="2826"/>
    <x v="0"/>
    <s v="TGM7117"/>
    <s v="CERTIFICADO DE USO"/>
    <x v="0"/>
    <x v="0"/>
    <x v="0"/>
    <x v="0"/>
    <s v="Rosario Margarita Vergara Jimenez"/>
    <m/>
    <x v="0"/>
    <x v="0"/>
    <x v="1"/>
    <x v="0"/>
  </r>
  <r>
    <x v="2827"/>
    <x v="0"/>
    <s v="TGM7118"/>
    <s v="SOLICITUD DE CONSIDERACION DE RECIBO DE ADELANTO DE SEPARACION A CUOTA DE CONTRATO"/>
    <x v="0"/>
    <x v="0"/>
    <x v="2"/>
    <x v="6"/>
    <s v="Rosario Margarita Vergara Jimenez"/>
    <m/>
    <x v="0"/>
    <x v="0"/>
    <x v="1"/>
    <x v="0"/>
  </r>
  <r>
    <x v="2828"/>
    <x v="0"/>
    <s v="TGM7119"/>
    <s v="ACTA DE DEFUNCION"/>
    <x v="0"/>
    <x v="0"/>
    <x v="0"/>
    <x v="6"/>
    <s v="Rosario Margarita Vergara Jimenez"/>
    <m/>
    <x v="0"/>
    <x v="0"/>
    <x v="1"/>
    <x v="0"/>
  </r>
  <r>
    <x v="2829"/>
    <x v="0"/>
    <s v="TGM7120"/>
    <s v="DEVOLUCION DE GARANTIA"/>
    <x v="0"/>
    <x v="0"/>
    <x v="0"/>
    <x v="10"/>
    <s v="Rosario Margarita Vergara Jimenez"/>
    <m/>
    <x v="0"/>
    <x v="0"/>
    <x v="1"/>
    <x v="0"/>
  </r>
  <r>
    <x v="2830"/>
    <x v="1"/>
    <s v="TGM7121"/>
    <s v="ACTA DE DEFUNCION"/>
    <x v="0"/>
    <x v="0"/>
    <x v="0"/>
    <x v="6"/>
    <s v="Rosario Margarita Vergara Jimenez SAC CF"/>
    <m/>
    <x v="0"/>
    <x v="0"/>
    <x v="1"/>
    <x v="1"/>
  </r>
  <r>
    <x v="2831"/>
    <x v="1"/>
    <s v="TGM7122"/>
    <s v="DEVOLUCION DE GARANTIA"/>
    <x v="0"/>
    <x v="0"/>
    <x v="0"/>
    <x v="10"/>
    <s v="Rosario Margarita Vergara Jimenez SAC CF"/>
    <m/>
    <x v="0"/>
    <x v="0"/>
    <x v="1"/>
    <x v="1"/>
  </r>
  <r>
    <x v="2832"/>
    <x v="4"/>
    <s v="TGM7123"/>
    <s v="ENTREGA DE CONTRATO"/>
    <x v="0"/>
    <x v="0"/>
    <x v="0"/>
    <x v="3"/>
    <s v="Maria Betania Araujo Gomez - Cusco II SAC"/>
    <m/>
    <x v="0"/>
    <x v="0"/>
    <x v="1"/>
    <x v="1"/>
  </r>
  <r>
    <x v="2833"/>
    <x v="0"/>
    <s v="TGM7124"/>
    <s v="MISA VIRTUAL"/>
    <x v="0"/>
    <x v="0"/>
    <x v="4"/>
    <x v="29"/>
    <s v="Oscar San Martin Castillo"/>
    <m/>
    <x v="0"/>
    <x v="0"/>
    <x v="1"/>
    <x v="1"/>
  </r>
  <r>
    <x v="2834"/>
    <x v="0"/>
    <s v="TGM7125"/>
    <s v="MANTENIENTO DE LAPIDA"/>
    <x v="0"/>
    <x v="0"/>
    <x v="4"/>
    <x v="11"/>
    <s v="Oscar San Martin Castillo"/>
    <m/>
    <x v="0"/>
    <x v="0"/>
    <x v="1"/>
    <x v="1"/>
  </r>
  <r>
    <x v="2835"/>
    <x v="0"/>
    <s v="TGM7126"/>
    <s v="SERVICIO DE FLORES - PLAN A"/>
    <x v="0"/>
    <x v="0"/>
    <x v="0"/>
    <x v="22"/>
    <s v="Rosario Margarita Vergara Jimenez"/>
    <m/>
    <x v="0"/>
    <x v="0"/>
    <x v="1"/>
    <x v="1"/>
  </r>
  <r>
    <x v="2836"/>
    <x v="0"/>
    <s v="TGM7127"/>
    <s v="FLORES PLAN A"/>
    <x v="0"/>
    <x v="0"/>
    <x v="0"/>
    <x v="22"/>
    <s v="Rosario Margarita Vergara Jimenez"/>
    <m/>
    <x v="0"/>
    <x v="0"/>
    <x v="1"/>
    <x v="1"/>
  </r>
  <r>
    <x v="2837"/>
    <x v="0"/>
    <s v="TGM7128"/>
    <s v="ACTA DE DEFUNCION"/>
    <x v="0"/>
    <x v="0"/>
    <x v="0"/>
    <x v="6"/>
    <s v="Rosario Margarita Vergara Jimenez"/>
    <m/>
    <x v="0"/>
    <x v="0"/>
    <x v="1"/>
    <x v="1"/>
  </r>
  <r>
    <x v="2838"/>
    <x v="0"/>
    <s v="TGM7129"/>
    <s v="DEVOLUCION DE GARANTIA"/>
    <x v="0"/>
    <x v="0"/>
    <x v="0"/>
    <x v="10"/>
    <s v="Rosario Margarita Vergara Jimenez"/>
    <m/>
    <x v="0"/>
    <x v="0"/>
    <x v="1"/>
    <x v="1"/>
  </r>
  <r>
    <x v="2839"/>
    <x v="0"/>
    <s v="TGM7130"/>
    <s v="ACTA DE DEFUNCION"/>
    <x v="0"/>
    <x v="0"/>
    <x v="0"/>
    <x v="6"/>
    <s v="Rosario Margarita Vergara Jimenez"/>
    <m/>
    <x v="0"/>
    <x v="0"/>
    <x v="1"/>
    <x v="1"/>
  </r>
  <r>
    <x v="2840"/>
    <x v="0"/>
    <s v="TGM7131"/>
    <s v="USO DE ESPACIO"/>
    <x v="0"/>
    <x v="0"/>
    <x v="0"/>
    <x v="8"/>
    <s v="Liz Lidiana Huaman Rojas"/>
    <m/>
    <x v="0"/>
    <x v="0"/>
    <x v="1"/>
    <x v="1"/>
  </r>
  <r>
    <x v="2841"/>
    <x v="0"/>
    <s v="TGM7132"/>
    <s v="DEVOLUCION DE GARANTIA"/>
    <x v="0"/>
    <x v="0"/>
    <x v="0"/>
    <x v="10"/>
    <s v="Rosario Margarita Vergara Jimenez"/>
    <m/>
    <x v="0"/>
    <x v="0"/>
    <x v="1"/>
    <x v="1"/>
  </r>
  <r>
    <x v="2842"/>
    <x v="0"/>
    <s v="TGM7133"/>
    <s v="DEVOLUCION DE GARANTIA"/>
    <x v="0"/>
    <x v="0"/>
    <x v="0"/>
    <x v="10"/>
    <s v="Rosario Margarita Vergara Jimenez"/>
    <m/>
    <x v="0"/>
    <x v="0"/>
    <x v="1"/>
    <x v="1"/>
  </r>
  <r>
    <x v="2843"/>
    <x v="0"/>
    <s v="TGM7134"/>
    <s v="USO DE ESPACIO"/>
    <x v="0"/>
    <x v="0"/>
    <x v="0"/>
    <x v="8"/>
    <s v="Liz Lidiana Huaman Rojas"/>
    <m/>
    <x v="0"/>
    <x v="0"/>
    <x v="1"/>
    <x v="1"/>
  </r>
  <r>
    <x v="2844"/>
    <x v="0"/>
    <s v="TGM7135"/>
    <s v="REGULARIZACION DE ACTA DE DEFUNCION"/>
    <x v="0"/>
    <x v="0"/>
    <x v="0"/>
    <x v="6"/>
    <s v="Liz Lidiana Huaman Rojas"/>
    <m/>
    <x v="0"/>
    <x v="0"/>
    <x v="1"/>
    <x v="1"/>
  </r>
  <r>
    <x v="2845"/>
    <x v="0"/>
    <s v="TGM7136"/>
    <s v="DEVOLUCION DE GARANTIA"/>
    <x v="0"/>
    <x v="0"/>
    <x v="0"/>
    <x v="10"/>
    <s v="Liz Lidiana Huaman Rojas"/>
    <m/>
    <x v="0"/>
    <x v="0"/>
    <x v="1"/>
    <x v="1"/>
  </r>
  <r>
    <x v="2846"/>
    <x v="0"/>
    <s v="TGM7137"/>
    <s v="ACTA DE DEFUNCION"/>
    <x v="0"/>
    <x v="0"/>
    <x v="0"/>
    <x v="6"/>
    <s v="Rosario Margarita Vergara Jimenez"/>
    <m/>
    <x v="0"/>
    <x v="0"/>
    <x v="1"/>
    <x v="1"/>
  </r>
  <r>
    <x v="2847"/>
    <x v="4"/>
    <s v="TGM7138"/>
    <s v="ENTREGA DE CONTRATO"/>
    <x v="0"/>
    <x v="0"/>
    <x v="0"/>
    <x v="3"/>
    <s v="Maria Betania Araujo Gomez - Cusco II SAC"/>
    <m/>
    <x v="0"/>
    <x v="0"/>
    <x v="1"/>
    <x v="1"/>
  </r>
  <r>
    <x v="2848"/>
    <x v="4"/>
    <s v="TGM7141"/>
    <s v="RECLAMO DE LAPIDA PARTIDA"/>
    <x v="0"/>
    <x v="1"/>
    <x v="2"/>
    <x v="20"/>
    <s v="Rayda Rita Vargas Perales - Cusco II"/>
    <m/>
    <x v="0"/>
    <x v="0"/>
    <x v="1"/>
    <x v="1"/>
  </r>
  <r>
    <x v="2849"/>
    <x v="1"/>
    <s v="TGM7142"/>
    <s v="ACTUALIZACION DE DATOS"/>
    <x v="0"/>
    <x v="0"/>
    <x v="0"/>
    <x v="1"/>
    <s v="Rosario Margarita Vergara Jimenez SAC CF"/>
    <m/>
    <x v="0"/>
    <x v="0"/>
    <x v="1"/>
    <x v="1"/>
  </r>
  <r>
    <x v="2850"/>
    <x v="1"/>
    <s v="TGM7143"/>
    <s v="ESTADO DE CUENTA"/>
    <x v="0"/>
    <x v="0"/>
    <x v="0"/>
    <x v="5"/>
    <s v="Rosario Margarita Vergara Jimenez SAC CF"/>
    <m/>
    <x v="0"/>
    <x v="0"/>
    <x v="1"/>
    <x v="1"/>
  </r>
  <r>
    <x v="2851"/>
    <x v="0"/>
    <s v="TGM7144"/>
    <s v="ACTUALIZACION DE DATOS"/>
    <x v="0"/>
    <x v="0"/>
    <x v="0"/>
    <x v="1"/>
    <s v="Rosario Margarita Vergara Jimenez"/>
    <m/>
    <x v="0"/>
    <x v="0"/>
    <x v="1"/>
    <x v="1"/>
  </r>
  <r>
    <x v="2852"/>
    <x v="0"/>
    <s v="TGM7145"/>
    <s v="ESTADO DE CUENTA"/>
    <x v="0"/>
    <x v="0"/>
    <x v="0"/>
    <x v="5"/>
    <s v="Rosario Margarita Vergara Jimenez"/>
    <m/>
    <x v="0"/>
    <x v="0"/>
    <x v="1"/>
    <x v="1"/>
  </r>
  <r>
    <x v="2853"/>
    <x v="0"/>
    <s v="TGM7146"/>
    <s v="USO DE ESPACIO"/>
    <x v="0"/>
    <x v="0"/>
    <x v="0"/>
    <x v="8"/>
    <s v="Liz Lidiana Huaman Rojas"/>
    <m/>
    <x v="0"/>
    <x v="0"/>
    <x v="1"/>
    <x v="1"/>
  </r>
  <r>
    <x v="2854"/>
    <x v="0"/>
    <s v="TGM7147"/>
    <s v="ACTUALIZACION DE DATOS"/>
    <x v="0"/>
    <x v="0"/>
    <x v="0"/>
    <x v="30"/>
    <s v="Liz Lidiana Huaman Rojas"/>
    <m/>
    <x v="0"/>
    <x v="0"/>
    <x v="1"/>
    <x v="1"/>
  </r>
  <r>
    <x v="2855"/>
    <x v="1"/>
    <s v="TGM7148"/>
    <s v="ACTUALIZACION DE DATOS"/>
    <x v="0"/>
    <x v="0"/>
    <x v="0"/>
    <x v="1"/>
    <s v="Rosario Margarita Vergara Jimenez SAC CF"/>
    <m/>
    <x v="0"/>
    <x v="0"/>
    <x v="1"/>
    <x v="1"/>
  </r>
  <r>
    <x v="2856"/>
    <x v="1"/>
    <s v="TGM7149"/>
    <s v="ESTADO DE CUENTA"/>
    <x v="0"/>
    <x v="0"/>
    <x v="2"/>
    <x v="5"/>
    <s v="Rosario Margarita Vergara Jimenez SAC CF"/>
    <m/>
    <x v="0"/>
    <x v="0"/>
    <x v="1"/>
    <x v="1"/>
  </r>
  <r>
    <x v="2857"/>
    <x v="3"/>
    <s v="TGM7150"/>
    <s v="ENTREGA DE CONTRATO"/>
    <x v="0"/>
    <x v="0"/>
    <x v="2"/>
    <x v="3"/>
    <s v="Maria Betania Araujo Gomez - Cusco I SAC"/>
    <m/>
    <x v="0"/>
    <x v="0"/>
    <x v="1"/>
    <x v="1"/>
  </r>
  <r>
    <x v="2858"/>
    <x v="4"/>
    <s v="TGM7151"/>
    <s v="ESTADO DE CUENTA"/>
    <x v="0"/>
    <x v="0"/>
    <x v="0"/>
    <x v="5"/>
    <s v="Maria Betania Araujo Gomez - Cusco II SAC"/>
    <m/>
    <x v="0"/>
    <x v="0"/>
    <x v="1"/>
    <x v="1"/>
  </r>
  <r>
    <x v="2859"/>
    <x v="4"/>
    <s v="TGM7152"/>
    <s v="ESTADO DE CUENTA"/>
    <x v="0"/>
    <x v="0"/>
    <x v="0"/>
    <x v="5"/>
    <s v="Maria Betania Araujo Gomez - Cusco II SAC"/>
    <m/>
    <x v="0"/>
    <x v="0"/>
    <x v="1"/>
    <x v="1"/>
  </r>
  <r>
    <x v="2860"/>
    <x v="4"/>
    <s v="TGM7153"/>
    <s v="REQUISITOS PARA HACER USO DE ESPACIO"/>
    <x v="0"/>
    <x v="2"/>
    <x v="0"/>
    <x v="8"/>
    <s v="Maria Betania Araujo Gomez - Cusco II SAC"/>
    <m/>
    <x v="0"/>
    <x v="0"/>
    <x v="1"/>
    <x v="1"/>
  </r>
  <r>
    <x v="2861"/>
    <x v="0"/>
    <s v="TGM7154"/>
    <s v="CONSTANCIA DE EMISION DE BOLETA"/>
    <x v="0"/>
    <x v="0"/>
    <x v="0"/>
    <x v="6"/>
    <s v="Mariella Valentina Guadalupe Fierro"/>
    <m/>
    <x v="0"/>
    <x v="0"/>
    <x v="1"/>
    <x v="1"/>
  </r>
  <r>
    <x v="2862"/>
    <x v="0"/>
    <s v="TGM7155"/>
    <s v="USO DE ESPACIO"/>
    <x v="0"/>
    <x v="0"/>
    <x v="0"/>
    <x v="8"/>
    <s v="Mariella Valentina Guadalupe Fierro"/>
    <m/>
    <x v="0"/>
    <x v="0"/>
    <x v="1"/>
    <x v="1"/>
  </r>
  <r>
    <x v="2863"/>
    <x v="3"/>
    <s v="TGM7156"/>
    <s v="ESPACIO DE SEPULTURA DESNIVELADO"/>
    <x v="0"/>
    <x v="1"/>
    <x v="2"/>
    <x v="0"/>
    <s v="Rayda Rita Vargas Perales - Cusco I"/>
    <m/>
    <x v="0"/>
    <x v="0"/>
    <x v="1"/>
    <x v="1"/>
  </r>
  <r>
    <x v="2864"/>
    <x v="3"/>
    <s v="TGM7157"/>
    <s v="ESPACIO DE SEPULTURA DESNIVELADO"/>
    <x v="0"/>
    <x v="1"/>
    <x v="2"/>
    <x v="0"/>
    <s v="Rayda Rita Vargas Perales - Cusco I"/>
    <m/>
    <x v="0"/>
    <x v="0"/>
    <x v="1"/>
    <x v="1"/>
  </r>
  <r>
    <x v="2865"/>
    <x v="2"/>
    <s v="TGM7158"/>
    <s v="SOLICITA ESTADO DE CUENTA ACTUAL 200206"/>
    <x v="0"/>
    <x v="0"/>
    <x v="0"/>
    <x v="5"/>
    <s v="Melissa Jhuliana Hipolito Guerrero"/>
    <m/>
    <x v="0"/>
    <x v="0"/>
    <x v="1"/>
    <x v="1"/>
  </r>
  <r>
    <x v="2866"/>
    <x v="3"/>
    <s v="TGM7159"/>
    <s v="CERTIFICADO DE PERPETUIDAD"/>
    <x v="0"/>
    <x v="0"/>
    <x v="0"/>
    <x v="0"/>
    <s v="Maria Betania Araujo Gomez - Cusco I SAC"/>
    <m/>
    <x v="0"/>
    <x v="0"/>
    <x v="1"/>
    <x v="1"/>
  </r>
  <r>
    <x v="2867"/>
    <x v="0"/>
    <s v="TGM7160"/>
    <s v="REQUISITOS DE USO DE ESPACIO"/>
    <x v="0"/>
    <x v="0"/>
    <x v="0"/>
    <x v="8"/>
    <s v="Rosario Margarita Vergara Jimenez"/>
    <m/>
    <x v="0"/>
    <x v="0"/>
    <x v="1"/>
    <x v="1"/>
  </r>
  <r>
    <x v="2868"/>
    <x v="0"/>
    <s v="TGM7161"/>
    <s v="ESTADO DE CUENTA DIGITAL"/>
    <x v="0"/>
    <x v="0"/>
    <x v="0"/>
    <x v="5"/>
    <s v="Liz Lidiana Huaman Rojas"/>
    <m/>
    <x v="0"/>
    <x v="0"/>
    <x v="1"/>
    <x v="1"/>
  </r>
  <r>
    <x v="2869"/>
    <x v="0"/>
    <s v="TGM7162"/>
    <s v="ACTUALIZACION DE DATOS"/>
    <x v="0"/>
    <x v="0"/>
    <x v="0"/>
    <x v="30"/>
    <s v="Liz Lidiana Huaman Rojas"/>
    <m/>
    <x v="0"/>
    <x v="0"/>
    <x v="1"/>
    <x v="1"/>
  </r>
  <r>
    <x v="2870"/>
    <x v="3"/>
    <s v="TGM7163"/>
    <s v="ENTREGA DE CERTIFICADO DE PERPETUIDAD"/>
    <x v="0"/>
    <x v="0"/>
    <x v="0"/>
    <x v="0"/>
    <s v="Maria Betania Araujo Gomez - Cusco I SAC"/>
    <m/>
    <x v="0"/>
    <x v="0"/>
    <x v="1"/>
    <x v="1"/>
  </r>
  <r>
    <x v="2871"/>
    <x v="0"/>
    <s v="TGM7164"/>
    <s v="MISA VIRTUAL"/>
    <x v="0"/>
    <x v="0"/>
    <x v="4"/>
    <x v="29"/>
    <s v="Oscar San Martin Castillo"/>
    <m/>
    <x v="0"/>
    <x v="0"/>
    <x v="1"/>
    <x v="1"/>
  </r>
  <r>
    <x v="2872"/>
    <x v="0"/>
    <s v="TGM7165"/>
    <s v="FLORES PLAN B"/>
    <x v="0"/>
    <x v="0"/>
    <x v="0"/>
    <x v="22"/>
    <s v="Rosario Margarita Vergara Jimenez"/>
    <m/>
    <x v="0"/>
    <x v="0"/>
    <x v="1"/>
    <x v="1"/>
  </r>
  <r>
    <x v="2873"/>
    <x v="4"/>
    <s v="TGM7166"/>
    <s v="COPIA DE CONTRATO"/>
    <x v="0"/>
    <x v="0"/>
    <x v="0"/>
    <x v="3"/>
    <s v="Maria Betania Araujo Gomez - Cusco II SAC"/>
    <m/>
    <x v="0"/>
    <x v="0"/>
    <x v="1"/>
    <x v="1"/>
  </r>
  <r>
    <x v="2874"/>
    <x v="4"/>
    <s v="TGM7167"/>
    <s v="COPIA DE CONTRATO"/>
    <x v="0"/>
    <x v="0"/>
    <x v="0"/>
    <x v="3"/>
    <s v="Maria Betania Araujo Gomez - Cusco II SAC"/>
    <m/>
    <x v="0"/>
    <x v="0"/>
    <x v="1"/>
    <x v="1"/>
  </r>
  <r>
    <x v="2875"/>
    <x v="1"/>
    <s v="TGM7168"/>
    <s v="REPROGRAMACION DE ESTADO DE CUENTA"/>
    <x v="0"/>
    <x v="0"/>
    <x v="4"/>
    <x v="10"/>
    <s v="Tymiller Jhaalber Llacza Rosales - Corona del Fr"/>
    <m/>
    <x v="0"/>
    <x v="0"/>
    <x v="1"/>
    <x v="1"/>
  </r>
  <r>
    <x v="2876"/>
    <x v="1"/>
    <s v="TGM7169"/>
    <s v="ACTA DE DEFUNCION"/>
    <x v="0"/>
    <x v="0"/>
    <x v="0"/>
    <x v="6"/>
    <s v="Rosario Margarita Vergara Jimenez SAC CF"/>
    <m/>
    <x v="0"/>
    <x v="0"/>
    <x v="1"/>
    <x v="1"/>
  </r>
  <r>
    <x v="2877"/>
    <x v="1"/>
    <s v="TGM7170"/>
    <s v="ENTREGA DE CONTRATO"/>
    <x v="0"/>
    <x v="0"/>
    <x v="0"/>
    <x v="3"/>
    <s v="Rosario Margarita Vergara Jimenez SAC CF"/>
    <m/>
    <x v="0"/>
    <x v="0"/>
    <x v="1"/>
    <x v="1"/>
  </r>
  <r>
    <x v="2878"/>
    <x v="0"/>
    <s v="TGM7171"/>
    <s v="USO DE ESPACIO"/>
    <x v="0"/>
    <x v="0"/>
    <x v="0"/>
    <x v="8"/>
    <s v="Rosario Margarita Vergara Jimenez"/>
    <m/>
    <x v="0"/>
    <x v="0"/>
    <x v="1"/>
    <x v="1"/>
  </r>
  <r>
    <x v="2879"/>
    <x v="0"/>
    <s v="TGM7172"/>
    <s v="ACTA DE DEFUNCION"/>
    <x v="0"/>
    <x v="0"/>
    <x v="0"/>
    <x v="6"/>
    <s v="Rosario Margarita Vergara Jimenez"/>
    <m/>
    <x v="0"/>
    <x v="0"/>
    <x v="1"/>
    <x v="1"/>
  </r>
  <r>
    <x v="2880"/>
    <x v="0"/>
    <s v="TGM7173"/>
    <s v="DEVOLUCION DE GARANTIA"/>
    <x v="0"/>
    <x v="0"/>
    <x v="0"/>
    <x v="10"/>
    <s v="Rosario Margarita Vergara Jimenez"/>
    <m/>
    <x v="0"/>
    <x v="0"/>
    <x v="1"/>
    <x v="1"/>
  </r>
  <r>
    <x v="2881"/>
    <x v="0"/>
    <s v="TGM7174"/>
    <s v="ENTREGA DE CONTRATO"/>
    <x v="0"/>
    <x v="0"/>
    <x v="0"/>
    <x v="3"/>
    <s v="Rosario Margarita Vergara Jimenez"/>
    <m/>
    <x v="0"/>
    <x v="0"/>
    <x v="1"/>
    <x v="1"/>
  </r>
  <r>
    <x v="2882"/>
    <x v="2"/>
    <s v="TGM7175"/>
    <s v="GARANTIA POR ACTA DE DEFUNCION CONTRATO 200768"/>
    <x v="0"/>
    <x v="0"/>
    <x v="2"/>
    <x v="10"/>
    <s v="Melissa Jhuliana Hipolito Guerrero"/>
    <m/>
    <x v="0"/>
    <x v="0"/>
    <x v="1"/>
    <x v="1"/>
  </r>
  <r>
    <x v="2883"/>
    <x v="0"/>
    <s v="TGM7176"/>
    <s v="MISA VIRTUAL"/>
    <x v="0"/>
    <x v="0"/>
    <x v="2"/>
    <x v="29"/>
    <s v="Rosario Margarita Vergara Jimenez"/>
    <m/>
    <x v="0"/>
    <x v="0"/>
    <x v="1"/>
    <x v="1"/>
  </r>
  <r>
    <x v="2884"/>
    <x v="0"/>
    <s v="TGM7177"/>
    <s v="CONFECCION LAPIDA"/>
    <x v="0"/>
    <x v="0"/>
    <x v="4"/>
    <x v="9"/>
    <s v="Oscar San Martin Castillo"/>
    <m/>
    <x v="0"/>
    <x v="0"/>
    <x v="1"/>
    <x v="1"/>
  </r>
  <r>
    <x v="2885"/>
    <x v="0"/>
    <s v="TGM7178"/>
    <s v="RECLAMO 29"/>
    <x v="0"/>
    <x v="1"/>
    <x v="2"/>
    <x v="14"/>
    <s v="Mariella Valentina Guadalupe Fierro"/>
    <m/>
    <x v="1"/>
    <x v="0"/>
    <x v="1"/>
    <x v="1"/>
  </r>
  <r>
    <x v="2886"/>
    <x v="4"/>
    <s v="TGM7179"/>
    <s v="CERTIFICADO DE PERPETUIDAD"/>
    <x v="0"/>
    <x v="0"/>
    <x v="0"/>
    <x v="0"/>
    <s v="Maria Betania Araujo Gomez - Cusco II SAC"/>
    <m/>
    <x v="0"/>
    <x v="0"/>
    <x v="1"/>
    <x v="1"/>
  </r>
  <r>
    <x v="2887"/>
    <x v="4"/>
    <s v="TGM7180"/>
    <s v="CERTIFICADO DE USO"/>
    <x v="0"/>
    <x v="0"/>
    <x v="0"/>
    <x v="0"/>
    <s v="Maria Betania Araujo Gomez - Cusco II SAC"/>
    <m/>
    <x v="0"/>
    <x v="0"/>
    <x v="1"/>
    <x v="1"/>
  </r>
  <r>
    <x v="2888"/>
    <x v="0"/>
    <s v="TGM7181"/>
    <s v="USO DE ESPACIO"/>
    <x v="0"/>
    <x v="0"/>
    <x v="0"/>
    <x v="8"/>
    <s v="Mariella Valentina Guadalupe Fierro"/>
    <m/>
    <x v="0"/>
    <x v="0"/>
    <x v="1"/>
    <x v="1"/>
  </r>
  <r>
    <x v="2889"/>
    <x v="3"/>
    <s v="TGM7182"/>
    <s v="CONSTANCIA DE SEPULTURA"/>
    <x v="0"/>
    <x v="0"/>
    <x v="0"/>
    <x v="6"/>
    <s v="Maria Betania Araujo Gomez - Cusco I SAC"/>
    <m/>
    <x v="0"/>
    <x v="0"/>
    <x v="1"/>
    <x v="1"/>
  </r>
  <r>
    <x v="2890"/>
    <x v="3"/>
    <s v="TGM7183"/>
    <s v="CAMBIO DE TITULARIDAD"/>
    <x v="0"/>
    <x v="0"/>
    <x v="0"/>
    <x v="31"/>
    <s v="Maria Betania Araujo Gomez - Cusco I SAC"/>
    <m/>
    <x v="0"/>
    <x v="0"/>
    <x v="1"/>
    <x v="1"/>
  </r>
  <r>
    <x v="2891"/>
    <x v="1"/>
    <s v="TGM7184"/>
    <s v="ERROR DE PAGO"/>
    <x v="0"/>
    <x v="1"/>
    <x v="2"/>
    <x v="10"/>
    <s v="Liz Lidiana Huaman Rojas SAC CF"/>
    <m/>
    <x v="0"/>
    <x v="0"/>
    <x v="1"/>
    <x v="1"/>
  </r>
  <r>
    <x v="2892"/>
    <x v="3"/>
    <s v="TGM7185"/>
    <s v="ENTREGA DE CONTRATO"/>
    <x v="0"/>
    <x v="0"/>
    <x v="0"/>
    <x v="3"/>
    <s v="Maria Betania Araujo Gomez - Cusco I SAC"/>
    <m/>
    <x v="0"/>
    <x v="0"/>
    <x v="1"/>
    <x v="1"/>
  </r>
  <r>
    <x v="2893"/>
    <x v="3"/>
    <s v="TGM7186"/>
    <s v="ENTREGA DE CONTRATO"/>
    <x v="0"/>
    <x v="0"/>
    <x v="0"/>
    <x v="3"/>
    <s v="Maria Betania Araujo Gomez - Cusco I SAC"/>
    <m/>
    <x v="0"/>
    <x v="0"/>
    <x v="1"/>
    <x v="1"/>
  </r>
  <r>
    <x v="2894"/>
    <x v="0"/>
    <s v="TGM7187"/>
    <s v="USO DE ESPACIO"/>
    <x v="0"/>
    <x v="0"/>
    <x v="0"/>
    <x v="8"/>
    <s v="Mariella Valentina Guadalupe Fierro"/>
    <m/>
    <x v="0"/>
    <x v="0"/>
    <x v="1"/>
    <x v="1"/>
  </r>
  <r>
    <x v="2895"/>
    <x v="0"/>
    <s v="TGM7188"/>
    <s v="USO DE ESPACIO"/>
    <x v="0"/>
    <x v="0"/>
    <x v="0"/>
    <x v="8"/>
    <s v="Liz Lidiana Huaman Rojas"/>
    <m/>
    <x v="0"/>
    <x v="0"/>
    <x v="1"/>
    <x v="1"/>
  </r>
  <r>
    <x v="2896"/>
    <x v="0"/>
    <s v="TGM7189"/>
    <s v="REGULARIZACION DE ACTA DE DEFUNCION"/>
    <x v="0"/>
    <x v="0"/>
    <x v="0"/>
    <x v="6"/>
    <s v="Liz Lidiana Huaman Rojas"/>
    <m/>
    <x v="0"/>
    <x v="0"/>
    <x v="1"/>
    <x v="1"/>
  </r>
  <r>
    <x v="2897"/>
    <x v="0"/>
    <s v="TGM7190"/>
    <s v="DEVOLUCION DE GARANTIA"/>
    <x v="0"/>
    <x v="0"/>
    <x v="0"/>
    <x v="10"/>
    <s v="Liz Lidiana Huaman Rojas"/>
    <m/>
    <x v="0"/>
    <x v="0"/>
    <x v="1"/>
    <x v="1"/>
  </r>
  <r>
    <x v="2898"/>
    <x v="0"/>
    <s v="TGM7191"/>
    <s v="ENTREGA DE CONTRATO"/>
    <x v="0"/>
    <x v="0"/>
    <x v="0"/>
    <x v="3"/>
    <s v="Liz Lidiana Huaman Rojas"/>
    <m/>
    <x v="0"/>
    <x v="0"/>
    <x v="1"/>
    <x v="1"/>
  </r>
  <r>
    <x v="2899"/>
    <x v="0"/>
    <s v="TGM7192"/>
    <s v="CONSTANCIA DE EMPRESA FUNERARIA"/>
    <x v="0"/>
    <x v="0"/>
    <x v="0"/>
    <x v="6"/>
    <s v="Liz Lidiana Huaman Rojas"/>
    <m/>
    <x v="0"/>
    <x v="0"/>
    <x v="1"/>
    <x v="1"/>
  </r>
  <r>
    <x v="2900"/>
    <x v="0"/>
    <s v="TGM7193"/>
    <s v="REPROGRAMACION"/>
    <x v="0"/>
    <x v="0"/>
    <x v="4"/>
    <x v="10"/>
    <s v="Tymiller Jhalber Llacza Rosales"/>
    <m/>
    <x v="0"/>
    <x v="0"/>
    <x v="1"/>
    <x v="1"/>
  </r>
  <r>
    <x v="2901"/>
    <x v="0"/>
    <s v="TGM7194"/>
    <s v="ACTA DE DEFUNCION"/>
    <x v="0"/>
    <x v="0"/>
    <x v="0"/>
    <x v="6"/>
    <s v="Mariella Valentina Guadalupe Fierro"/>
    <m/>
    <x v="0"/>
    <x v="0"/>
    <x v="1"/>
    <x v="1"/>
  </r>
  <r>
    <x v="2902"/>
    <x v="0"/>
    <s v="TGM7195"/>
    <s v="ACTUALIZACION DE DATOS"/>
    <x v="0"/>
    <x v="0"/>
    <x v="0"/>
    <x v="30"/>
    <s v="Liz Lidiana Huaman Rojas"/>
    <m/>
    <x v="0"/>
    <x v="0"/>
    <x v="1"/>
    <x v="1"/>
  </r>
  <r>
    <x v="2903"/>
    <x v="0"/>
    <s v="TGM7196"/>
    <s v="ESTADO DE CUENTA DIGITAL"/>
    <x v="0"/>
    <x v="0"/>
    <x v="0"/>
    <x v="5"/>
    <s v="Liz Lidiana Huaman Rojas"/>
    <m/>
    <x v="0"/>
    <x v="0"/>
    <x v="1"/>
    <x v="1"/>
  </r>
  <r>
    <x v="2904"/>
    <x v="0"/>
    <s v="TGM7197"/>
    <s v="ACTUALIZACION DE DATOS"/>
    <x v="0"/>
    <x v="0"/>
    <x v="0"/>
    <x v="30"/>
    <s v="Liz Lidiana Huaman Rojas"/>
    <m/>
    <x v="0"/>
    <x v="0"/>
    <x v="1"/>
    <x v="1"/>
  </r>
  <r>
    <x v="2905"/>
    <x v="2"/>
    <s v="TGM7198"/>
    <s v="ENTREGA DE  ACTA, CONTRATO 201074"/>
    <x v="0"/>
    <x v="0"/>
    <x v="2"/>
    <x v="10"/>
    <s v="Melissa Jhuliana Hipolito Guerrero"/>
    <m/>
    <x v="0"/>
    <x v="0"/>
    <x v="1"/>
    <x v="1"/>
  </r>
  <r>
    <x v="2906"/>
    <x v="0"/>
    <s v="TGM7199"/>
    <s v="ESTADO DE CUENTA DIGITAL"/>
    <x v="0"/>
    <x v="0"/>
    <x v="0"/>
    <x v="5"/>
    <s v="Liz Lidiana Huaman Rojas"/>
    <m/>
    <x v="0"/>
    <x v="0"/>
    <x v="1"/>
    <x v="1"/>
  </r>
  <r>
    <x v="2907"/>
    <x v="0"/>
    <s v="TGM7200"/>
    <s v="REGULARIZACION DE ACTA DE DEFUNCION"/>
    <x v="0"/>
    <x v="0"/>
    <x v="0"/>
    <x v="6"/>
    <s v="Liz Lidiana Huaman Rojas"/>
    <m/>
    <x v="0"/>
    <x v="0"/>
    <x v="1"/>
    <x v="1"/>
  </r>
  <r>
    <x v="2908"/>
    <x v="0"/>
    <s v="TGM7201"/>
    <s v="DEVOLUCION DE GARANTIA"/>
    <x v="0"/>
    <x v="0"/>
    <x v="0"/>
    <x v="10"/>
    <s v="Liz Lidiana Huaman Rojas"/>
    <m/>
    <x v="0"/>
    <x v="0"/>
    <x v="1"/>
    <x v="1"/>
  </r>
  <r>
    <x v="2909"/>
    <x v="0"/>
    <s v="TGM7202"/>
    <s v="USO DE ESPACIO"/>
    <x v="0"/>
    <x v="0"/>
    <x v="0"/>
    <x v="8"/>
    <s v="Liz Lidiana Huaman Rojas"/>
    <m/>
    <x v="0"/>
    <x v="0"/>
    <x v="1"/>
    <x v="1"/>
  </r>
  <r>
    <x v="2910"/>
    <x v="0"/>
    <s v="TGM7203"/>
    <s v="EXONERACION DE DERECHO INHUMACION"/>
    <x v="0"/>
    <x v="0"/>
    <x v="0"/>
    <x v="8"/>
    <s v="Liz Lidiana Huaman Rojas"/>
    <m/>
    <x v="0"/>
    <x v="0"/>
    <x v="1"/>
    <x v="1"/>
  </r>
  <r>
    <x v="2911"/>
    <x v="0"/>
    <s v="TGM7204"/>
    <s v="CONSULTA CAMBIO DE TITULARIDAD"/>
    <x v="0"/>
    <x v="2"/>
    <x v="0"/>
    <x v="31"/>
    <s v="Liz Lidiana Huaman Rojas"/>
    <m/>
    <x v="0"/>
    <x v="0"/>
    <x v="1"/>
    <x v="1"/>
  </r>
  <r>
    <x v="2912"/>
    <x v="0"/>
    <s v="TGM7205"/>
    <s v="USO DE ESPACIO"/>
    <x v="0"/>
    <x v="0"/>
    <x v="0"/>
    <x v="8"/>
    <s v="Liz Lidiana Huaman Rojas"/>
    <m/>
    <x v="0"/>
    <x v="0"/>
    <x v="1"/>
    <x v="1"/>
  </r>
  <r>
    <x v="2913"/>
    <x v="0"/>
    <s v="TGM7206"/>
    <s v="USO DE ESPACIO"/>
    <x v="0"/>
    <x v="0"/>
    <x v="0"/>
    <x v="8"/>
    <s v="Liz Lidiana Huaman Rojas"/>
    <m/>
    <x v="0"/>
    <x v="0"/>
    <x v="1"/>
    <x v="1"/>
  </r>
  <r>
    <x v="2914"/>
    <x v="0"/>
    <s v="TGM7207"/>
    <s v="REGULARIZACION DE ACTA DE DEFUNCION"/>
    <x v="0"/>
    <x v="0"/>
    <x v="0"/>
    <x v="6"/>
    <s v="Liz Lidiana Huaman Rojas"/>
    <m/>
    <x v="0"/>
    <x v="0"/>
    <x v="1"/>
    <x v="1"/>
  </r>
  <r>
    <x v="2915"/>
    <x v="0"/>
    <s v="TGM7208"/>
    <s v="DEVOLUCION DE GARANTIA"/>
    <x v="0"/>
    <x v="0"/>
    <x v="0"/>
    <x v="10"/>
    <s v="Liz Lidiana Huaman Rojas"/>
    <m/>
    <x v="0"/>
    <x v="0"/>
    <x v="1"/>
    <x v="1"/>
  </r>
  <r>
    <x v="2916"/>
    <x v="3"/>
    <s v="TGM7209"/>
    <s v="CERTIFICADO DE USO"/>
    <x v="0"/>
    <x v="0"/>
    <x v="0"/>
    <x v="0"/>
    <s v="Maria Betania Araujo Gomez - Cusco I SAC"/>
    <m/>
    <x v="0"/>
    <x v="0"/>
    <x v="1"/>
    <x v="1"/>
  </r>
  <r>
    <x v="2917"/>
    <x v="2"/>
    <s v="TGM7210"/>
    <s v="CERTIFICADO DE USO 201065"/>
    <x v="0"/>
    <x v="0"/>
    <x v="2"/>
    <x v="0"/>
    <s v="Melissa Jhuliana Hipolito Guerrero"/>
    <m/>
    <x v="0"/>
    <x v="0"/>
    <x v="1"/>
    <x v="1"/>
  </r>
  <r>
    <x v="2918"/>
    <x v="0"/>
    <s v="TGM7211"/>
    <s v="CONSTRUCCION DE MAUSOLEO"/>
    <x v="0"/>
    <x v="2"/>
    <x v="0"/>
    <x v="12"/>
    <s v="Mariella Valentina Guadalupe Fierro"/>
    <m/>
    <x v="0"/>
    <x v="0"/>
    <x v="1"/>
    <x v="1"/>
  </r>
  <r>
    <x v="2919"/>
    <x v="0"/>
    <s v="TGM7212"/>
    <s v="USO DE ESPACIO"/>
    <x v="0"/>
    <x v="0"/>
    <x v="0"/>
    <x v="8"/>
    <s v="Mariella Valentina Guadalupe Fierro"/>
    <m/>
    <x v="0"/>
    <x v="0"/>
    <x v="1"/>
    <x v="1"/>
  </r>
  <r>
    <x v="2920"/>
    <x v="0"/>
    <s v="TGM7213"/>
    <s v="ACTA DE DEFUNCION"/>
    <x v="0"/>
    <x v="0"/>
    <x v="2"/>
    <x v="6"/>
    <s v="Mariella Valentina Guadalupe Fierro"/>
    <m/>
    <x v="0"/>
    <x v="0"/>
    <x v="1"/>
    <x v="1"/>
  </r>
  <r>
    <x v="2921"/>
    <x v="0"/>
    <s v="TGM7214"/>
    <s v="USO DE ESPACIO"/>
    <x v="0"/>
    <x v="0"/>
    <x v="0"/>
    <x v="8"/>
    <s v="Liz Lidiana Huaman Rojas"/>
    <m/>
    <x v="0"/>
    <x v="0"/>
    <x v="1"/>
    <x v="1"/>
  </r>
  <r>
    <x v="2922"/>
    <x v="4"/>
    <s v="TGM7215"/>
    <s v="ENTREGA DE CONTRATO"/>
    <x v="0"/>
    <x v="0"/>
    <x v="0"/>
    <x v="3"/>
    <s v="Maria Betania Araujo Gomez - Cusco II SAC"/>
    <m/>
    <x v="0"/>
    <x v="0"/>
    <x v="1"/>
    <x v="1"/>
  </r>
  <r>
    <x v="2923"/>
    <x v="0"/>
    <s v="TGM7216"/>
    <s v="USO DE ESPACIO"/>
    <x v="0"/>
    <x v="0"/>
    <x v="0"/>
    <x v="8"/>
    <s v="Liz Lidiana Huaman Rojas"/>
    <m/>
    <x v="0"/>
    <x v="0"/>
    <x v="1"/>
    <x v="1"/>
  </r>
  <r>
    <x v="2924"/>
    <x v="0"/>
    <s v="TGM7217"/>
    <s v="ENTREGA DE CONTRATO"/>
    <x v="0"/>
    <x v="0"/>
    <x v="0"/>
    <x v="3"/>
    <s v="Liz Lidiana Huaman Rojas"/>
    <m/>
    <x v="0"/>
    <x v="0"/>
    <x v="1"/>
    <x v="1"/>
  </r>
  <r>
    <x v="2925"/>
    <x v="0"/>
    <s v="TGM7218"/>
    <s v="REGULARIZACION DE ACTA DE DEFUNCION"/>
    <x v="0"/>
    <x v="0"/>
    <x v="0"/>
    <x v="6"/>
    <s v="Liz Lidiana Huaman Rojas"/>
    <m/>
    <x v="0"/>
    <x v="0"/>
    <x v="1"/>
    <x v="1"/>
  </r>
  <r>
    <x v="2926"/>
    <x v="0"/>
    <s v="TGM7219"/>
    <s v="COBRO DE MORA"/>
    <x v="0"/>
    <x v="0"/>
    <x v="2"/>
    <x v="5"/>
    <s v="Tymiller Jhalber Llacza Rosales"/>
    <m/>
    <x v="0"/>
    <x v="0"/>
    <x v="1"/>
    <x v="1"/>
  </r>
  <r>
    <x v="2927"/>
    <x v="4"/>
    <s v="TGM7220"/>
    <s v="ENTREGA DE CERTIFICADO DE PERPETUIDAD"/>
    <x v="0"/>
    <x v="0"/>
    <x v="0"/>
    <x v="0"/>
    <s v="Maria Betania Araujo Gomez - Cusco II SAC"/>
    <m/>
    <x v="0"/>
    <x v="0"/>
    <x v="1"/>
    <x v="1"/>
  </r>
  <r>
    <x v="2928"/>
    <x v="0"/>
    <s v="TGM7221"/>
    <s v="USO DE ESPACIO"/>
    <x v="0"/>
    <x v="0"/>
    <x v="0"/>
    <x v="8"/>
    <s v="Liz Lidiana Huaman Rojas"/>
    <m/>
    <x v="0"/>
    <x v="0"/>
    <x v="1"/>
    <x v="1"/>
  </r>
  <r>
    <x v="2929"/>
    <x v="0"/>
    <s v="TGM7222"/>
    <s v="PLAN A FLORES"/>
    <x v="0"/>
    <x v="0"/>
    <x v="4"/>
    <x v="21"/>
    <s v="Oscar San Martin Castillo"/>
    <m/>
    <x v="0"/>
    <x v="0"/>
    <x v="1"/>
    <x v="1"/>
  </r>
  <r>
    <x v="2930"/>
    <x v="0"/>
    <s v="TGM7223"/>
    <s v="REGULARIZACION DE ACTA DE DEFUNCION"/>
    <x v="0"/>
    <x v="0"/>
    <x v="0"/>
    <x v="6"/>
    <s v="Liz Lidiana Huaman Rojas"/>
    <m/>
    <x v="0"/>
    <x v="0"/>
    <x v="1"/>
    <x v="1"/>
  </r>
  <r>
    <x v="2931"/>
    <x v="0"/>
    <s v="TGM7224"/>
    <s v="DEVOLUCION DE GARANTIA"/>
    <x v="0"/>
    <x v="0"/>
    <x v="0"/>
    <x v="10"/>
    <s v="Liz Lidiana Huaman Rojas"/>
    <m/>
    <x v="0"/>
    <x v="0"/>
    <x v="1"/>
    <x v="1"/>
  </r>
  <r>
    <x v="2932"/>
    <x v="0"/>
    <s v="TGM7225"/>
    <s v="USO DE ESPACIO"/>
    <x v="0"/>
    <x v="0"/>
    <x v="0"/>
    <x v="8"/>
    <s v="Liz Lidiana Huaman Rojas"/>
    <m/>
    <x v="0"/>
    <x v="0"/>
    <x v="1"/>
    <x v="1"/>
  </r>
  <r>
    <x v="2933"/>
    <x v="0"/>
    <s v="TGM7226"/>
    <s v="USO DE ESPACIO"/>
    <x v="0"/>
    <x v="0"/>
    <x v="0"/>
    <x v="8"/>
    <s v="Liz Lidiana Huaman Rojas"/>
    <m/>
    <x v="0"/>
    <x v="0"/>
    <x v="1"/>
    <x v="1"/>
  </r>
  <r>
    <x v="2934"/>
    <x v="0"/>
    <s v="TGM7227"/>
    <s v="USO DE ESPACIO"/>
    <x v="0"/>
    <x v="0"/>
    <x v="0"/>
    <x v="8"/>
    <s v="Mariella Valentina Guadalupe Fierro"/>
    <m/>
    <x v="0"/>
    <x v="0"/>
    <x v="1"/>
    <x v="1"/>
  </r>
  <r>
    <x v="2935"/>
    <x v="0"/>
    <s v="TGM7228"/>
    <s v="REGULARIZACION DE ACTA DE DEFUNCION"/>
    <x v="0"/>
    <x v="0"/>
    <x v="0"/>
    <x v="6"/>
    <s v="Liz Lidiana Huaman Rojas"/>
    <m/>
    <x v="0"/>
    <x v="0"/>
    <x v="1"/>
    <x v="1"/>
  </r>
  <r>
    <x v="2936"/>
    <x v="0"/>
    <s v="TGM7229"/>
    <s v="CAMBIO DE TITULARIDAD"/>
    <x v="0"/>
    <x v="0"/>
    <x v="0"/>
    <x v="31"/>
    <s v="Mariella Valentina Guadalupe Fierro"/>
    <m/>
    <x v="0"/>
    <x v="0"/>
    <x v="1"/>
    <x v="1"/>
  </r>
  <r>
    <x v="2937"/>
    <x v="0"/>
    <s v="TGM7230"/>
    <s v="DEVOLUCION DE GARANTIA"/>
    <x v="0"/>
    <x v="0"/>
    <x v="0"/>
    <x v="10"/>
    <s v="Liz Lidiana Huaman Rojas"/>
    <m/>
    <x v="0"/>
    <x v="0"/>
    <x v="1"/>
    <x v="1"/>
  </r>
  <r>
    <x v="2938"/>
    <x v="0"/>
    <s v="TGM7231"/>
    <s v="FLORES PLAN B"/>
    <x v="0"/>
    <x v="0"/>
    <x v="0"/>
    <x v="22"/>
    <s v="Mariella Valentina Guadalupe Fierro"/>
    <m/>
    <x v="0"/>
    <x v="0"/>
    <x v="1"/>
    <x v="1"/>
  </r>
  <r>
    <x v="2939"/>
    <x v="0"/>
    <s v="TGM7232"/>
    <s v="USO DE ESPACIO"/>
    <x v="0"/>
    <x v="0"/>
    <x v="2"/>
    <x v="8"/>
    <s v="Mariella Valentina Guadalupe Fierro"/>
    <m/>
    <x v="0"/>
    <x v="0"/>
    <x v="1"/>
    <x v="1"/>
  </r>
  <r>
    <x v="2940"/>
    <x v="2"/>
    <s v="TGM7233"/>
    <s v="DEVOLUCION DE GARANTIA DE ACTA DE DEFUNCION 201061"/>
    <x v="0"/>
    <x v="0"/>
    <x v="2"/>
    <x v="10"/>
    <s v="Melissa Jhuliana Hipolito Guerrero"/>
    <m/>
    <x v="0"/>
    <x v="0"/>
    <x v="1"/>
    <x v="1"/>
  </r>
  <r>
    <x v="2941"/>
    <x v="0"/>
    <s v="TGM7234"/>
    <s v="MISA VIRTUAL"/>
    <x v="0"/>
    <x v="0"/>
    <x v="0"/>
    <x v="29"/>
    <s v="Liz Lidiana Huaman Rojas"/>
    <m/>
    <x v="0"/>
    <x v="0"/>
    <x v="1"/>
    <x v="1"/>
  </r>
  <r>
    <x v="2942"/>
    <x v="3"/>
    <s v="TGM7235"/>
    <s v="CERTIFICADO DE PERPETUIDAD"/>
    <x v="0"/>
    <x v="0"/>
    <x v="0"/>
    <x v="0"/>
    <s v="Maria Betania Araujo Gomez - Cusco I SAC"/>
    <m/>
    <x v="0"/>
    <x v="0"/>
    <x v="1"/>
    <x v="1"/>
  </r>
  <r>
    <x v="2943"/>
    <x v="0"/>
    <s v="TGM7236"/>
    <s v="USO DE ESPACIO"/>
    <x v="0"/>
    <x v="0"/>
    <x v="0"/>
    <x v="8"/>
    <s v="Liz Lidiana Huaman Rojas"/>
    <m/>
    <x v="0"/>
    <x v="0"/>
    <x v="1"/>
    <x v="1"/>
  </r>
  <r>
    <x v="2944"/>
    <x v="0"/>
    <s v="TGM7237"/>
    <s v="NO PASO PERIODO DE CARENCIA"/>
    <x v="0"/>
    <x v="0"/>
    <x v="0"/>
    <x v="33"/>
    <s v="Liz Lidiana Huaman Rojas"/>
    <m/>
    <x v="0"/>
    <x v="0"/>
    <x v="1"/>
    <x v="1"/>
  </r>
  <r>
    <x v="2945"/>
    <x v="0"/>
    <s v="TGM7238"/>
    <s v="USO DE ESPACIO"/>
    <x v="0"/>
    <x v="0"/>
    <x v="0"/>
    <x v="8"/>
    <s v="Liz Lidiana Huaman Rojas"/>
    <m/>
    <x v="0"/>
    <x v="0"/>
    <x v="1"/>
    <x v="1"/>
  </r>
  <r>
    <x v="2946"/>
    <x v="0"/>
    <s v="TGM7239"/>
    <s v="CERTIFICADO DE USO"/>
    <x v="0"/>
    <x v="0"/>
    <x v="0"/>
    <x v="0"/>
    <s v="Mariella Valentina Guadalupe Fierro"/>
    <m/>
    <x v="0"/>
    <x v="0"/>
    <x v="1"/>
    <x v="1"/>
  </r>
  <r>
    <x v="2947"/>
    <x v="0"/>
    <s v="TGM7240"/>
    <s v="ACTA DE DEFUNCION"/>
    <x v="0"/>
    <x v="0"/>
    <x v="0"/>
    <x v="6"/>
    <s v="Mariella Valentina Guadalupe Fierro"/>
    <m/>
    <x v="0"/>
    <x v="0"/>
    <x v="1"/>
    <x v="1"/>
  </r>
  <r>
    <x v="2948"/>
    <x v="0"/>
    <s v="TGM7241"/>
    <s v="USO DE ESPACIO"/>
    <x v="0"/>
    <x v="0"/>
    <x v="0"/>
    <x v="8"/>
    <s v="Mariella Valentina Guadalupe Fierro"/>
    <m/>
    <x v="0"/>
    <x v="0"/>
    <x v="1"/>
    <x v="1"/>
  </r>
  <r>
    <x v="2949"/>
    <x v="0"/>
    <s v="TGM7242"/>
    <s v="USO DE ESPACIO"/>
    <x v="0"/>
    <x v="0"/>
    <x v="0"/>
    <x v="0"/>
    <s v="Mariella Valentina Guadalupe Fierro"/>
    <m/>
    <x v="0"/>
    <x v="0"/>
    <x v="1"/>
    <x v="1"/>
  </r>
  <r>
    <x v="2950"/>
    <x v="0"/>
    <s v="TGM7243"/>
    <s v="USO DE ESPACIO"/>
    <x v="0"/>
    <x v="0"/>
    <x v="0"/>
    <x v="8"/>
    <s v="Liz Lidiana Huaman Rojas"/>
    <m/>
    <x v="0"/>
    <x v="0"/>
    <x v="1"/>
    <x v="1"/>
  </r>
  <r>
    <x v="2951"/>
    <x v="1"/>
    <s v="TGM7244"/>
    <s v="USO DE ESPACIO"/>
    <x v="0"/>
    <x v="0"/>
    <x v="0"/>
    <x v="8"/>
    <s v="Mariella Valentina Guadalupe Fierro SAC CF"/>
    <m/>
    <x v="0"/>
    <x v="0"/>
    <x v="1"/>
    <x v="1"/>
  </r>
  <r>
    <x v="2952"/>
    <x v="1"/>
    <s v="TGM7245"/>
    <s v="USO DE ESPACIO"/>
    <x v="0"/>
    <x v="0"/>
    <x v="0"/>
    <x v="8"/>
    <s v="Mariella Valentina Guadalupe Fierro SAC CF"/>
    <m/>
    <x v="0"/>
    <x v="0"/>
    <x v="1"/>
    <x v="1"/>
  </r>
  <r>
    <x v="2953"/>
    <x v="0"/>
    <s v="TGM7246"/>
    <s v="CAMBIO DE TITULARIDAD"/>
    <x v="0"/>
    <x v="0"/>
    <x v="2"/>
    <x v="31"/>
    <s v="Mariella Valentina Guadalupe Fierro"/>
    <m/>
    <x v="0"/>
    <x v="0"/>
    <x v="1"/>
    <x v="1"/>
  </r>
  <r>
    <x v="2954"/>
    <x v="0"/>
    <s v="TGM7247"/>
    <s v="USO DE ESPACIO"/>
    <x v="0"/>
    <x v="0"/>
    <x v="2"/>
    <x v="8"/>
    <s v="Mariella Valentina Guadalupe Fierro"/>
    <m/>
    <x v="0"/>
    <x v="0"/>
    <x v="1"/>
    <x v="1"/>
  </r>
  <r>
    <x v="2955"/>
    <x v="0"/>
    <s v="TGM7248"/>
    <s v="CERTIFICADO DE USO"/>
    <x v="0"/>
    <x v="0"/>
    <x v="2"/>
    <x v="0"/>
    <s v="Mariella Valentina Guadalupe Fierro"/>
    <m/>
    <x v="0"/>
    <x v="0"/>
    <x v="1"/>
    <x v="1"/>
  </r>
  <r>
    <x v="2956"/>
    <x v="0"/>
    <s v="TGM7249"/>
    <s v="CERTIFICADO DE USO"/>
    <x v="0"/>
    <x v="0"/>
    <x v="0"/>
    <x v="0"/>
    <s v="Mariella Valentina Guadalupe Fierro"/>
    <m/>
    <x v="0"/>
    <x v="0"/>
    <x v="1"/>
    <x v="1"/>
  </r>
  <r>
    <x v="2957"/>
    <x v="0"/>
    <s v="TGM7250"/>
    <s v="ACTA DE DEFUNCION"/>
    <x v="0"/>
    <x v="0"/>
    <x v="2"/>
    <x v="6"/>
    <s v="Mariella Valentina Guadalupe Fierro"/>
    <m/>
    <x v="0"/>
    <x v="0"/>
    <x v="1"/>
    <x v="1"/>
  </r>
  <r>
    <x v="2958"/>
    <x v="4"/>
    <s v="TGM7251"/>
    <s v="RECLAMO POR LAPIDA"/>
    <x v="0"/>
    <x v="1"/>
    <x v="2"/>
    <x v="18"/>
    <s v="Rayda Rita Vargas Perales - Cusco II"/>
    <m/>
    <x v="0"/>
    <x v="0"/>
    <x v="1"/>
    <x v="1"/>
  </r>
  <r>
    <x v="2959"/>
    <x v="3"/>
    <s v="TGM7252"/>
    <s v="ENTREGA DE CONTRATO"/>
    <x v="0"/>
    <x v="0"/>
    <x v="0"/>
    <x v="3"/>
    <s v="Maria Betania Araujo Gomez - Cusco I SAC"/>
    <m/>
    <x v="0"/>
    <x v="0"/>
    <x v="1"/>
    <x v="1"/>
  </r>
  <r>
    <x v="2960"/>
    <x v="3"/>
    <s v="TGM7253"/>
    <s v="ENTREGA DE CONTRATO"/>
    <x v="0"/>
    <x v="0"/>
    <x v="0"/>
    <x v="3"/>
    <s v="Maria Betania Araujo Gomez - Cusco I SAC"/>
    <m/>
    <x v="0"/>
    <x v="0"/>
    <x v="1"/>
    <x v="1"/>
  </r>
  <r>
    <x v="2961"/>
    <x v="3"/>
    <s v="TGM7254"/>
    <s v="REGULARIZACION DE ACTA DE DEFUNCION"/>
    <x v="0"/>
    <x v="0"/>
    <x v="0"/>
    <x v="6"/>
    <s v="Maria Betania Araujo Gomez - Cusco I SAC"/>
    <m/>
    <x v="0"/>
    <x v="0"/>
    <x v="1"/>
    <x v="1"/>
  </r>
  <r>
    <x v="2962"/>
    <x v="0"/>
    <s v="TGM7255"/>
    <s v="CAMBIO DE NICHO"/>
    <x v="0"/>
    <x v="1"/>
    <x v="2"/>
    <x v="24"/>
    <s v="Liz Lidiana Huaman Rojas"/>
    <m/>
    <x v="0"/>
    <x v="0"/>
    <x v="1"/>
    <x v="1"/>
  </r>
  <r>
    <x v="2963"/>
    <x v="0"/>
    <s v="TGM7256"/>
    <s v="USO DE ESPACIO"/>
    <x v="0"/>
    <x v="0"/>
    <x v="0"/>
    <x v="8"/>
    <s v="Liz Lidiana Huaman Rojas"/>
    <m/>
    <x v="0"/>
    <x v="0"/>
    <x v="1"/>
    <x v="1"/>
  </r>
  <r>
    <x v="2964"/>
    <x v="0"/>
    <s v="TGM7257"/>
    <s v="REGULARIZACION DE ACTA DE DEFUNCION"/>
    <x v="0"/>
    <x v="0"/>
    <x v="0"/>
    <x v="6"/>
    <s v="Liz Lidiana Huaman Rojas"/>
    <m/>
    <x v="0"/>
    <x v="0"/>
    <x v="1"/>
    <x v="1"/>
  </r>
  <r>
    <x v="2965"/>
    <x v="0"/>
    <s v="TGM7258"/>
    <s v="DEVOLUCION DE GARANTIA"/>
    <x v="0"/>
    <x v="0"/>
    <x v="0"/>
    <x v="10"/>
    <s v="Liz Lidiana Huaman Rojas"/>
    <m/>
    <x v="0"/>
    <x v="0"/>
    <x v="1"/>
    <x v="1"/>
  </r>
  <r>
    <x v="2966"/>
    <x v="2"/>
    <s v="TGM7259"/>
    <s v="CERTIFICADO DE USO"/>
    <x v="0"/>
    <x v="0"/>
    <x v="0"/>
    <x v="5"/>
    <s v="Melissa Jhuliana Hipolito Guerrero"/>
    <m/>
    <x v="0"/>
    <x v="0"/>
    <x v="1"/>
    <x v="1"/>
  </r>
  <r>
    <x v="2967"/>
    <x v="0"/>
    <s v="TGM7260"/>
    <s v="ACTUALIZACION DE DATOS"/>
    <x v="0"/>
    <x v="0"/>
    <x v="0"/>
    <x v="30"/>
    <s v="Liz Lidiana Huaman Rojas"/>
    <m/>
    <x v="0"/>
    <x v="0"/>
    <x v="1"/>
    <x v="1"/>
  </r>
  <r>
    <x v="2968"/>
    <x v="0"/>
    <s v="TGM7261"/>
    <s v="ESTADO DE CUENTA DIGITAL"/>
    <x v="0"/>
    <x v="0"/>
    <x v="0"/>
    <x v="5"/>
    <s v="Liz Lidiana Huaman Rojas"/>
    <m/>
    <x v="0"/>
    <x v="0"/>
    <x v="1"/>
    <x v="1"/>
  </r>
  <r>
    <x v="2969"/>
    <x v="0"/>
    <s v="TGM7262"/>
    <s v="CONSTANCIA DE EMPRESA FUNERARIA"/>
    <x v="0"/>
    <x v="0"/>
    <x v="0"/>
    <x v="6"/>
    <s v="Liz Lidiana Huaman Rojas"/>
    <m/>
    <x v="0"/>
    <x v="0"/>
    <x v="1"/>
    <x v="1"/>
  </r>
  <r>
    <x v="2970"/>
    <x v="4"/>
    <s v="TGM7263"/>
    <s v="CERTIFICADO DE PERPETUIDAD"/>
    <x v="0"/>
    <x v="0"/>
    <x v="0"/>
    <x v="0"/>
    <s v="Maria Betania Araujo Gomez - Cusco II SAC"/>
    <m/>
    <x v="0"/>
    <x v="0"/>
    <x v="1"/>
    <x v="1"/>
  </r>
  <r>
    <x v="2971"/>
    <x v="0"/>
    <s v="TGM7264"/>
    <s v="MEJORA LAPIDA NEGRA"/>
    <x v="0"/>
    <x v="0"/>
    <x v="4"/>
    <x v="9"/>
    <s v="Oscar San Martin Castillo"/>
    <m/>
    <x v="0"/>
    <x v="0"/>
    <x v="1"/>
    <x v="1"/>
  </r>
  <r>
    <x v="2972"/>
    <x v="0"/>
    <s v="TGM7265"/>
    <s v="ACTUALIZACION DE DATOS"/>
    <x v="0"/>
    <x v="0"/>
    <x v="0"/>
    <x v="30"/>
    <s v="Liz Lidiana Huaman Rojas"/>
    <m/>
    <x v="0"/>
    <x v="0"/>
    <x v="1"/>
    <x v="1"/>
  </r>
  <r>
    <x v="2973"/>
    <x v="3"/>
    <s v="TGM7266"/>
    <s v="CERTIFICADO DE PERPETUIDAD"/>
    <x v="0"/>
    <x v="0"/>
    <x v="0"/>
    <x v="0"/>
    <s v="Maria Betania Araujo Gomez - Cusco I SAC"/>
    <m/>
    <x v="0"/>
    <x v="0"/>
    <x v="1"/>
    <x v="1"/>
  </r>
  <r>
    <x v="2974"/>
    <x v="0"/>
    <s v="TGM7267"/>
    <s v="ACTA DE DEFUNCION"/>
    <x v="0"/>
    <x v="0"/>
    <x v="0"/>
    <x v="6"/>
    <s v="Mariella Valentina Guadalupe Fierro"/>
    <m/>
    <x v="0"/>
    <x v="0"/>
    <x v="1"/>
    <x v="1"/>
  </r>
  <r>
    <x v="2975"/>
    <x v="0"/>
    <s v="TGM7268"/>
    <s v="ESTADO DE CUENTA DIGITAL"/>
    <x v="0"/>
    <x v="0"/>
    <x v="0"/>
    <x v="5"/>
    <s v="Liz Lidiana Huaman Rojas"/>
    <m/>
    <x v="0"/>
    <x v="0"/>
    <x v="1"/>
    <x v="1"/>
  </r>
  <r>
    <x v="2976"/>
    <x v="2"/>
    <s v="TGM7269"/>
    <s v="USO DE ESPACIO NF 200752"/>
    <x v="0"/>
    <x v="0"/>
    <x v="2"/>
    <x v="8"/>
    <s v="Melissa Jhuliana Hipolito Guerrero"/>
    <m/>
    <x v="0"/>
    <x v="0"/>
    <x v="1"/>
    <x v="1"/>
  </r>
  <r>
    <x v="2977"/>
    <x v="3"/>
    <s v="TGM7270"/>
    <s v="ENTREGA DE CONTRATO"/>
    <x v="0"/>
    <x v="0"/>
    <x v="0"/>
    <x v="3"/>
    <s v="Maria Betania Araujo Gomez - Cusco I SAC"/>
    <m/>
    <x v="0"/>
    <x v="0"/>
    <x v="1"/>
    <x v="1"/>
  </r>
  <r>
    <x v="2978"/>
    <x v="5"/>
    <s v="TGM7271"/>
    <s v="ANULACION DE CONTRATO"/>
    <x v="0"/>
    <x v="0"/>
    <x v="2"/>
    <x v="6"/>
    <s v="Marilyn Lisbet Alarcón Alarcón"/>
    <m/>
    <x v="0"/>
    <x v="0"/>
    <x v="1"/>
    <x v="1"/>
  </r>
  <r>
    <x v="2979"/>
    <x v="0"/>
    <s v="TGM7272"/>
    <s v="ACTA DE DEFUNCION"/>
    <x v="0"/>
    <x v="0"/>
    <x v="0"/>
    <x v="6"/>
    <s v="Mariella Valentina Guadalupe Fierro"/>
    <m/>
    <x v="0"/>
    <x v="0"/>
    <x v="1"/>
    <x v="1"/>
  </r>
  <r>
    <x v="2980"/>
    <x v="5"/>
    <s v="TGM7273"/>
    <s v="ENTREGA DE ACTA  300822"/>
    <x v="0"/>
    <x v="2"/>
    <x v="2"/>
    <x v="6"/>
    <s v="Marilyn Lisbet Alarcón Alarcón"/>
    <m/>
    <x v="0"/>
    <x v="0"/>
    <x v="1"/>
    <x v="1"/>
  </r>
  <r>
    <x v="2981"/>
    <x v="0"/>
    <s v="TGM7274"/>
    <s v="REGULARIZACION DE ACTA DE DEFUNCION"/>
    <x v="0"/>
    <x v="0"/>
    <x v="0"/>
    <x v="6"/>
    <s v="Liz Lidiana Huaman Rojas"/>
    <m/>
    <x v="0"/>
    <x v="0"/>
    <x v="1"/>
    <x v="1"/>
  </r>
  <r>
    <x v="2982"/>
    <x v="0"/>
    <s v="TGM7275"/>
    <s v="DEVOLUCION DE GARANTIA"/>
    <x v="0"/>
    <x v="0"/>
    <x v="0"/>
    <x v="10"/>
    <s v="Liz Lidiana Huaman Rojas"/>
    <m/>
    <x v="0"/>
    <x v="0"/>
    <x v="1"/>
    <x v="1"/>
  </r>
  <r>
    <x v="2983"/>
    <x v="4"/>
    <s v="TGM7276"/>
    <s v="ENTREGA DE CONTRATO"/>
    <x v="0"/>
    <x v="0"/>
    <x v="0"/>
    <x v="3"/>
    <s v="Maria Betania Araujo Gomez - Cusco II SAC"/>
    <m/>
    <x v="0"/>
    <x v="0"/>
    <x v="1"/>
    <x v="1"/>
  </r>
  <r>
    <x v="2984"/>
    <x v="0"/>
    <s v="TGM7277"/>
    <s v="CONSTANCIA DE ENTIERRO"/>
    <x v="0"/>
    <x v="0"/>
    <x v="0"/>
    <x v="6"/>
    <s v="Liz Lidiana Huaman Rojas"/>
    <m/>
    <x v="0"/>
    <x v="0"/>
    <x v="1"/>
    <x v="1"/>
  </r>
  <r>
    <x v="2985"/>
    <x v="0"/>
    <s v="TGM7278"/>
    <s v="ESTADO DE CUENTA DIGITAL"/>
    <x v="0"/>
    <x v="0"/>
    <x v="0"/>
    <x v="5"/>
    <s v="Liz Lidiana Huaman Rojas"/>
    <m/>
    <x v="0"/>
    <x v="0"/>
    <x v="1"/>
    <x v="1"/>
  </r>
  <r>
    <x v="2986"/>
    <x v="0"/>
    <s v="TGM7279"/>
    <s v="ACTUALIZACION DE DATOS"/>
    <x v="0"/>
    <x v="0"/>
    <x v="0"/>
    <x v="30"/>
    <s v="Liz Lidiana Huaman Rojas"/>
    <m/>
    <x v="0"/>
    <x v="0"/>
    <x v="1"/>
    <x v="1"/>
  </r>
  <r>
    <x v="2987"/>
    <x v="0"/>
    <s v="TGM7280"/>
    <s v="CONSTANCIA DE ENTIERRO"/>
    <x v="0"/>
    <x v="0"/>
    <x v="0"/>
    <x v="6"/>
    <s v="Mariella Valentina Guadalupe Fierro"/>
    <m/>
    <x v="0"/>
    <x v="0"/>
    <x v="1"/>
    <x v="1"/>
  </r>
  <r>
    <x v="2988"/>
    <x v="0"/>
    <s v="TGM7281"/>
    <s v="USO DE ESPACIO"/>
    <x v="0"/>
    <x v="0"/>
    <x v="0"/>
    <x v="8"/>
    <s v="Mariella Valentina Guadalupe Fierro"/>
    <m/>
    <x v="0"/>
    <x v="0"/>
    <x v="1"/>
    <x v="1"/>
  </r>
  <r>
    <x v="2989"/>
    <x v="0"/>
    <s v="TGM7282"/>
    <s v="ESTADO DE CUENTA DIGITAL"/>
    <x v="0"/>
    <x v="0"/>
    <x v="0"/>
    <x v="5"/>
    <s v="Liz Lidiana Huaman Rojas"/>
    <m/>
    <x v="0"/>
    <x v="0"/>
    <x v="1"/>
    <x v="1"/>
  </r>
  <r>
    <x v="2990"/>
    <x v="1"/>
    <s v="TGM7283"/>
    <s v="USO DE ESPACIO"/>
    <x v="0"/>
    <x v="0"/>
    <x v="0"/>
    <x v="8"/>
    <s v="Mariella Valentina Guadalupe Fierro SAC CF"/>
    <m/>
    <x v="0"/>
    <x v="0"/>
    <x v="1"/>
    <x v="1"/>
  </r>
  <r>
    <x v="2991"/>
    <x v="0"/>
    <s v="TGM7284"/>
    <s v="ACTUALIZACION DE DATOS"/>
    <x v="0"/>
    <x v="0"/>
    <x v="0"/>
    <x v="30"/>
    <s v="Liz Lidiana Huaman Rojas"/>
    <m/>
    <x v="0"/>
    <x v="0"/>
    <x v="1"/>
    <x v="1"/>
  </r>
  <r>
    <x v="2992"/>
    <x v="0"/>
    <s v="TGM7285"/>
    <s v="REGULARIZACION DE ACTA DE DEFUNCION"/>
    <x v="0"/>
    <x v="0"/>
    <x v="0"/>
    <x v="6"/>
    <s v="Liz Lidiana Huaman Rojas"/>
    <m/>
    <x v="0"/>
    <x v="0"/>
    <x v="1"/>
    <x v="1"/>
  </r>
  <r>
    <x v="2993"/>
    <x v="0"/>
    <s v="TGM7286"/>
    <s v="ESTADO DE CUENTA DIGITAL"/>
    <x v="0"/>
    <x v="0"/>
    <x v="0"/>
    <x v="5"/>
    <s v="Liz Lidiana Huaman Rojas"/>
    <m/>
    <x v="0"/>
    <x v="0"/>
    <x v="1"/>
    <x v="1"/>
  </r>
  <r>
    <x v="2994"/>
    <x v="0"/>
    <s v="TGM7287"/>
    <s v="ACTUALIZACION DE DATOS"/>
    <x v="0"/>
    <x v="0"/>
    <x v="0"/>
    <x v="30"/>
    <s v="Liz Lidiana Huaman Rojas"/>
    <m/>
    <x v="0"/>
    <x v="0"/>
    <x v="1"/>
    <x v="1"/>
  </r>
  <r>
    <x v="2995"/>
    <x v="0"/>
    <s v="TGM7288"/>
    <s v="USO DE ESPACIO"/>
    <x v="0"/>
    <x v="0"/>
    <x v="0"/>
    <x v="8"/>
    <s v="Liz Lidiana Huaman Rojas"/>
    <m/>
    <x v="0"/>
    <x v="0"/>
    <x v="1"/>
    <x v="1"/>
  </r>
  <r>
    <x v="2996"/>
    <x v="0"/>
    <s v="TGM7289"/>
    <s v="ESTADO DE CUENTA DIGITAL"/>
    <x v="0"/>
    <x v="0"/>
    <x v="0"/>
    <x v="5"/>
    <s v="Liz Lidiana Huaman Rojas"/>
    <m/>
    <x v="0"/>
    <x v="0"/>
    <x v="1"/>
    <x v="1"/>
  </r>
  <r>
    <x v="2997"/>
    <x v="0"/>
    <s v="TGM7290"/>
    <s v="ACTUALIZACION DE DATOS"/>
    <x v="0"/>
    <x v="0"/>
    <x v="0"/>
    <x v="30"/>
    <s v="Liz Lidiana Huaman Rojas"/>
    <m/>
    <x v="0"/>
    <x v="0"/>
    <x v="1"/>
    <x v="1"/>
  </r>
  <r>
    <x v="2998"/>
    <x v="0"/>
    <s v="TGM7291"/>
    <s v="CAMBIO FECHA DE PAGO"/>
    <x v="0"/>
    <x v="0"/>
    <x v="0"/>
    <x v="10"/>
    <s v="Liz Lidiana Huaman Rojas"/>
    <m/>
    <x v="0"/>
    <x v="0"/>
    <x v="1"/>
    <x v="1"/>
  </r>
  <r>
    <x v="2999"/>
    <x v="0"/>
    <s v="TGM7292"/>
    <s v="ESTADO DE CUENTA DIGITAL"/>
    <x v="0"/>
    <x v="0"/>
    <x v="0"/>
    <x v="5"/>
    <s v="Liz Lidiana Huaman Rojas"/>
    <m/>
    <x v="0"/>
    <x v="0"/>
    <x v="1"/>
    <x v="1"/>
  </r>
  <r>
    <x v="3000"/>
    <x v="0"/>
    <s v="TGM7293"/>
    <s v="ACTUALIZACION DE DATOS"/>
    <x v="0"/>
    <x v="0"/>
    <x v="0"/>
    <x v="30"/>
    <s v="Liz Lidiana Huaman Rojas"/>
    <m/>
    <x v="0"/>
    <x v="0"/>
    <x v="1"/>
    <x v="1"/>
  </r>
  <r>
    <x v="3001"/>
    <x v="2"/>
    <s v="TGM7294"/>
    <s v="ACTUALIZACION DE DATOS 200516"/>
    <x v="0"/>
    <x v="0"/>
    <x v="0"/>
    <x v="30"/>
    <s v="Melissa Jhuliana Hipolito Guerrero"/>
    <m/>
    <x v="0"/>
    <x v="0"/>
    <x v="1"/>
    <x v="1"/>
  </r>
  <r>
    <x v="3002"/>
    <x v="0"/>
    <s v="TGM7295"/>
    <s v="USO DE ESPACIO"/>
    <x v="0"/>
    <x v="0"/>
    <x v="0"/>
    <x v="8"/>
    <s v="Mariella Valentina Guadalupe Fierro"/>
    <m/>
    <x v="0"/>
    <x v="0"/>
    <x v="1"/>
    <x v="1"/>
  </r>
  <r>
    <x v="3003"/>
    <x v="0"/>
    <s v="TGM7296"/>
    <s v="ESTADO DE CUENTA DIGITAL"/>
    <x v="0"/>
    <x v="0"/>
    <x v="0"/>
    <x v="5"/>
    <s v="Mariella Valentina Guadalupe Fierro"/>
    <m/>
    <x v="0"/>
    <x v="0"/>
    <x v="1"/>
    <x v="1"/>
  </r>
  <r>
    <x v="3004"/>
    <x v="0"/>
    <s v="TGM7297"/>
    <s v="ACTA DE DEFUNCION"/>
    <x v="0"/>
    <x v="0"/>
    <x v="0"/>
    <x v="6"/>
    <s v="Mariella Valentina Guadalupe Fierro"/>
    <m/>
    <x v="0"/>
    <x v="0"/>
    <x v="1"/>
    <x v="1"/>
  </r>
  <r>
    <x v="3005"/>
    <x v="3"/>
    <s v="TGM7298"/>
    <s v="CERTIFICADO DE PERPETUIDAD"/>
    <x v="0"/>
    <x v="0"/>
    <x v="0"/>
    <x v="0"/>
    <s v="Maria Betania Araujo Gomez - Cusco I SAC"/>
    <m/>
    <x v="0"/>
    <x v="0"/>
    <x v="1"/>
    <x v="1"/>
  </r>
  <r>
    <x v="3006"/>
    <x v="4"/>
    <s v="TGM7299"/>
    <s v="CAMBIO DE TITULARIDAD"/>
    <x v="0"/>
    <x v="0"/>
    <x v="0"/>
    <x v="31"/>
    <s v="Maria Betania Araujo Gomez - Cusco II SAC"/>
    <m/>
    <x v="0"/>
    <x v="0"/>
    <x v="1"/>
    <x v="1"/>
  </r>
  <r>
    <x v="3007"/>
    <x v="4"/>
    <s v="TGM7300"/>
    <s v="AGG SEGUNDO TITULAR"/>
    <x v="0"/>
    <x v="0"/>
    <x v="0"/>
    <x v="31"/>
    <s v="Maria Betania Araujo Gomez - Cusco II SAC"/>
    <m/>
    <x v="0"/>
    <x v="0"/>
    <x v="1"/>
    <x v="1"/>
  </r>
  <r>
    <x v="3008"/>
    <x v="4"/>
    <s v="TGM7301"/>
    <s v="CAMBIO DE TITULARIDAD POR FALLECIMIENTO"/>
    <x v="0"/>
    <x v="0"/>
    <x v="0"/>
    <x v="31"/>
    <s v="Maria Betania Araujo Gomez - Cusco II SAC"/>
    <m/>
    <x v="0"/>
    <x v="0"/>
    <x v="1"/>
    <x v="1"/>
  </r>
  <r>
    <x v="3009"/>
    <x v="2"/>
    <s v="TGM7302"/>
    <s v="DEVOLUCION DE GARANTIA DE ACTA DE DEFUNCION 200770"/>
    <x v="0"/>
    <x v="0"/>
    <x v="2"/>
    <x v="10"/>
    <s v="Melissa Jhuliana Hipolito Guerrero"/>
    <m/>
    <x v="0"/>
    <x v="0"/>
    <x v="1"/>
    <x v="1"/>
  </r>
  <r>
    <x v="3010"/>
    <x v="0"/>
    <s v="TGM7303"/>
    <s v="ACTA DE DEFUNCION"/>
    <x v="0"/>
    <x v="0"/>
    <x v="0"/>
    <x v="6"/>
    <s v="Mariella Valentina Guadalupe Fierro"/>
    <m/>
    <x v="0"/>
    <x v="0"/>
    <x v="1"/>
    <x v="1"/>
  </r>
  <r>
    <x v="3011"/>
    <x v="0"/>
    <s v="TGM7304"/>
    <s v="USO DE ESPACIO"/>
    <x v="0"/>
    <x v="0"/>
    <x v="0"/>
    <x v="8"/>
    <s v="Mariella Valentina Guadalupe Fierro"/>
    <m/>
    <x v="0"/>
    <x v="0"/>
    <x v="1"/>
    <x v="1"/>
  </r>
  <r>
    <x v="3012"/>
    <x v="0"/>
    <s v="TGM7305"/>
    <s v="RESPONSO VIRTUAL"/>
    <x v="0"/>
    <x v="0"/>
    <x v="4"/>
    <x v="29"/>
    <s v="Oscar San Martin Castillo"/>
    <m/>
    <x v="0"/>
    <x v="0"/>
    <x v="1"/>
    <x v="1"/>
  </r>
  <r>
    <x v="3013"/>
    <x v="0"/>
    <s v="TGM7306"/>
    <s v="CAMBIO DE TITULARIDAD"/>
    <x v="0"/>
    <x v="0"/>
    <x v="0"/>
    <x v="31"/>
    <s v="Mariella Valentina Guadalupe Fierro"/>
    <m/>
    <x v="0"/>
    <x v="0"/>
    <x v="1"/>
    <x v="1"/>
  </r>
  <r>
    <x v="3014"/>
    <x v="0"/>
    <s v="TGM7307"/>
    <s v="ACTA DE DEFUNCION"/>
    <x v="0"/>
    <x v="0"/>
    <x v="0"/>
    <x v="6"/>
    <s v="Mariella Valentina Guadalupe Fierro"/>
    <m/>
    <x v="0"/>
    <x v="0"/>
    <x v="1"/>
    <x v="1"/>
  </r>
  <r>
    <x v="3015"/>
    <x v="2"/>
    <s v="TGM7308"/>
    <s v="DEVOLUCION DE GARANTIA DE ACTA DE DEFUNCION 200770"/>
    <x v="0"/>
    <x v="0"/>
    <x v="2"/>
    <x v="10"/>
    <s v="Melissa Jhuliana Hipolito Guerrero"/>
    <m/>
    <x v="0"/>
    <x v="0"/>
    <x v="1"/>
    <x v="1"/>
  </r>
  <r>
    <x v="3016"/>
    <x v="2"/>
    <s v="TGM7309"/>
    <s v="USO DE ESPACIO NF 200985"/>
    <x v="0"/>
    <x v="0"/>
    <x v="2"/>
    <x v="33"/>
    <s v="Melissa Jhuliana Hipolito Guerrero"/>
    <m/>
    <x v="0"/>
    <x v="0"/>
    <x v="1"/>
    <x v="1"/>
  </r>
  <r>
    <x v="3017"/>
    <x v="0"/>
    <s v="TGM7310"/>
    <s v="REGULARIZACION DE ACTA DE DEFUNCION"/>
    <x v="0"/>
    <x v="0"/>
    <x v="0"/>
    <x v="6"/>
    <s v="Liz Lidiana Huaman Rojas"/>
    <m/>
    <x v="0"/>
    <x v="0"/>
    <x v="1"/>
    <x v="1"/>
  </r>
  <r>
    <x v="3018"/>
    <x v="0"/>
    <s v="TGM7311"/>
    <s v="DEVOLUCION DE GARANTIA"/>
    <x v="0"/>
    <x v="0"/>
    <x v="0"/>
    <x v="10"/>
    <s v="Liz Lidiana Huaman Rojas"/>
    <m/>
    <x v="0"/>
    <x v="0"/>
    <x v="1"/>
    <x v="1"/>
  </r>
  <r>
    <x v="3019"/>
    <x v="0"/>
    <s v="TGM7312"/>
    <s v="ACTUALIZACION DE DATOS"/>
    <x v="0"/>
    <x v="0"/>
    <x v="0"/>
    <x v="30"/>
    <s v="Liz Lidiana Huaman Rojas"/>
    <m/>
    <x v="0"/>
    <x v="0"/>
    <x v="1"/>
    <x v="1"/>
  </r>
  <r>
    <x v="3020"/>
    <x v="0"/>
    <s v="TGM7313"/>
    <s v="ESTADO DE CUENTA DIGITAL"/>
    <x v="0"/>
    <x v="0"/>
    <x v="0"/>
    <x v="5"/>
    <s v="Liz Lidiana Huaman Rojas"/>
    <m/>
    <x v="0"/>
    <x v="0"/>
    <x v="1"/>
    <x v="1"/>
  </r>
  <r>
    <x v="3021"/>
    <x v="0"/>
    <s v="TGM7314"/>
    <s v="ACTUALIZACION DE DATOS"/>
    <x v="0"/>
    <x v="0"/>
    <x v="0"/>
    <x v="30"/>
    <s v="Liz Lidiana Huaman Rojas"/>
    <m/>
    <x v="0"/>
    <x v="0"/>
    <x v="1"/>
    <x v="1"/>
  </r>
  <r>
    <x v="3022"/>
    <x v="0"/>
    <s v="TGM7315"/>
    <s v="USO DE ESPACIO"/>
    <x v="0"/>
    <x v="0"/>
    <x v="0"/>
    <x v="8"/>
    <s v="Mariella Valentina Guadalupe Fierro"/>
    <m/>
    <x v="0"/>
    <x v="0"/>
    <x v="1"/>
    <x v="1"/>
  </r>
  <r>
    <x v="3023"/>
    <x v="0"/>
    <s v="TGM7316"/>
    <s v="CAMBIO DE TITULARIDAD"/>
    <x v="0"/>
    <x v="0"/>
    <x v="0"/>
    <x v="31"/>
    <s v="Mariella Valentina Guadalupe Fierro"/>
    <m/>
    <x v="0"/>
    <x v="0"/>
    <x v="1"/>
    <x v="1"/>
  </r>
  <r>
    <x v="3024"/>
    <x v="0"/>
    <s v="TGM7317"/>
    <s v="USO DE ESPACIO"/>
    <x v="0"/>
    <x v="0"/>
    <x v="0"/>
    <x v="8"/>
    <s v="Mariella Valentina Guadalupe Fierro"/>
    <m/>
    <x v="0"/>
    <x v="0"/>
    <x v="1"/>
    <x v="1"/>
  </r>
  <r>
    <x v="3025"/>
    <x v="4"/>
    <s v="TGM7318"/>
    <s v="LETRAS MUY PEQUEÑAS DE LA LAPIDA"/>
    <x v="0"/>
    <x v="1"/>
    <x v="2"/>
    <x v="18"/>
    <s v="Rayda Rita Vargas Perales - Cusco II"/>
    <m/>
    <x v="0"/>
    <x v="0"/>
    <x v="1"/>
    <x v="1"/>
  </r>
  <r>
    <x v="3026"/>
    <x v="0"/>
    <s v="TGM7319"/>
    <s v="USO DE ESPACIO"/>
    <x v="0"/>
    <x v="0"/>
    <x v="0"/>
    <x v="8"/>
    <s v="Liz Lidiana Huaman Rojas"/>
    <m/>
    <x v="0"/>
    <x v="0"/>
    <x v="1"/>
    <x v="1"/>
  </r>
  <r>
    <x v="3027"/>
    <x v="2"/>
    <s v="TGM7320"/>
    <s v="ACTUALIZACION DE DATOS 200751"/>
    <x v="0"/>
    <x v="0"/>
    <x v="0"/>
    <x v="30"/>
    <s v="Melissa Jhuliana Hipolito Guerrero"/>
    <m/>
    <x v="0"/>
    <x v="0"/>
    <x v="1"/>
    <x v="1"/>
  </r>
  <r>
    <x v="3028"/>
    <x v="0"/>
    <s v="TGM7321"/>
    <s v="USO DE ESPACIO"/>
    <x v="0"/>
    <x v="0"/>
    <x v="0"/>
    <x v="8"/>
    <s v="Liz Lidiana Huaman Rojas"/>
    <m/>
    <x v="0"/>
    <x v="0"/>
    <x v="1"/>
    <x v="1"/>
  </r>
  <r>
    <x v="3029"/>
    <x v="0"/>
    <s v="TGM7322"/>
    <s v="CAMBIO DE TITULARIDAD"/>
    <x v="0"/>
    <x v="0"/>
    <x v="2"/>
    <x v="31"/>
    <s v="Mariella Valentina Guadalupe Fierro"/>
    <m/>
    <x v="0"/>
    <x v="0"/>
    <x v="1"/>
    <x v="1"/>
  </r>
  <r>
    <x v="3030"/>
    <x v="0"/>
    <s v="TGM7323"/>
    <s v="USO DE ESPACIO"/>
    <x v="0"/>
    <x v="0"/>
    <x v="0"/>
    <x v="8"/>
    <s v="Liz Lidiana Huaman Rojas"/>
    <m/>
    <x v="0"/>
    <x v="0"/>
    <x v="1"/>
    <x v="1"/>
  </r>
  <r>
    <x v="3031"/>
    <x v="0"/>
    <s v="TGM7324"/>
    <s v="USO DE ESPACIO"/>
    <x v="0"/>
    <x v="0"/>
    <x v="2"/>
    <x v="8"/>
    <s v="Mariella Valentina Guadalupe Fierro"/>
    <m/>
    <x v="0"/>
    <x v="0"/>
    <x v="1"/>
    <x v="1"/>
  </r>
  <r>
    <x v="3032"/>
    <x v="2"/>
    <s v="TGM7325"/>
    <s v="USO DE ESPACIO NF 200379"/>
    <x v="0"/>
    <x v="2"/>
    <x v="0"/>
    <x v="8"/>
    <s v="Melissa Jhuliana Hipolito Guerrero"/>
    <m/>
    <x v="0"/>
    <x v="0"/>
    <x v="1"/>
    <x v="1"/>
  </r>
  <r>
    <x v="3033"/>
    <x v="0"/>
    <s v="TGM7326"/>
    <s v="ACTUALIZACION DE DATOS"/>
    <x v="0"/>
    <x v="0"/>
    <x v="0"/>
    <x v="30"/>
    <s v="Liz Lidiana Huaman Rojas"/>
    <m/>
    <x v="0"/>
    <x v="0"/>
    <x v="1"/>
    <x v="1"/>
  </r>
  <r>
    <x v="3034"/>
    <x v="0"/>
    <s v="TGM7327"/>
    <s v="RESPONSO VIRTUAL"/>
    <x v="0"/>
    <x v="0"/>
    <x v="4"/>
    <x v="29"/>
    <s v="Oscar San Martin Castillo"/>
    <m/>
    <x v="0"/>
    <x v="0"/>
    <x v="1"/>
    <x v="1"/>
  </r>
  <r>
    <x v="3035"/>
    <x v="0"/>
    <s v="TGM7328"/>
    <s v="RESPONSO VIRTUAL"/>
    <x v="0"/>
    <x v="0"/>
    <x v="4"/>
    <x v="29"/>
    <s v="Oscar San Martin Castillo"/>
    <m/>
    <x v="0"/>
    <x v="0"/>
    <x v="1"/>
    <x v="1"/>
  </r>
  <r>
    <x v="3036"/>
    <x v="0"/>
    <s v="TGM7329"/>
    <s v="REGULARIZACION ACTA DEFUNCION"/>
    <x v="0"/>
    <x v="0"/>
    <x v="0"/>
    <x v="6"/>
    <s v="Mariella Valentina Guadalupe Fierro"/>
    <m/>
    <x v="0"/>
    <x v="0"/>
    <x v="1"/>
    <x v="1"/>
  </r>
  <r>
    <x v="3037"/>
    <x v="4"/>
    <s v="TGM7330"/>
    <s v="LAPIDA ROTA"/>
    <x v="0"/>
    <x v="1"/>
    <x v="2"/>
    <x v="20"/>
    <s v="Rayda Rita Vargas Perales - Cusco II"/>
    <m/>
    <x v="0"/>
    <x v="0"/>
    <x v="1"/>
    <x v="1"/>
  </r>
  <r>
    <x v="3038"/>
    <x v="1"/>
    <s v="TGM7331"/>
    <s v="CAMBIO DE TITULARIDAD"/>
    <x v="0"/>
    <x v="0"/>
    <x v="2"/>
    <x v="31"/>
    <s v="Mariella Valentina Guadalupe Fierro SAC CF"/>
    <m/>
    <x v="0"/>
    <x v="0"/>
    <x v="1"/>
    <x v="1"/>
  </r>
  <r>
    <x v="3039"/>
    <x v="4"/>
    <s v="TGM7332"/>
    <s v="CERTIFICADO DE PERPETUIDAD"/>
    <x v="0"/>
    <x v="0"/>
    <x v="0"/>
    <x v="0"/>
    <s v="Maria Betania Araujo Gomez - Cusco II SAC"/>
    <m/>
    <x v="0"/>
    <x v="0"/>
    <x v="1"/>
    <x v="1"/>
  </r>
  <r>
    <x v="3040"/>
    <x v="0"/>
    <s v="TGM7333"/>
    <s v="RECLAMO DE LAPIDA"/>
    <x v="0"/>
    <x v="1"/>
    <x v="0"/>
    <x v="9"/>
    <s v="Pilar del Carmen Torpoco Palpa"/>
    <m/>
    <x v="0"/>
    <x v="0"/>
    <x v="1"/>
    <x v="1"/>
  </r>
  <r>
    <x v="3041"/>
    <x v="1"/>
    <s v="TGM7334"/>
    <s v="USO DE ESPACIO"/>
    <x v="0"/>
    <x v="0"/>
    <x v="2"/>
    <x v="8"/>
    <s v="Mariella Valentina Guadalupe Fierro SAC CF"/>
    <m/>
    <x v="0"/>
    <x v="0"/>
    <x v="1"/>
    <x v="1"/>
  </r>
  <r>
    <x v="3042"/>
    <x v="1"/>
    <s v="TGM7335"/>
    <s v="ACTA DE DEFUNCION"/>
    <x v="0"/>
    <x v="0"/>
    <x v="2"/>
    <x v="6"/>
    <s v="Mariella Valentina Guadalupe Fierro SAC CF"/>
    <m/>
    <x v="0"/>
    <x v="0"/>
    <x v="1"/>
    <x v="1"/>
  </r>
  <r>
    <x v="3043"/>
    <x v="0"/>
    <s v="TGM7336"/>
    <s v="ESTADO DE CUENTA DIGITAL"/>
    <x v="0"/>
    <x v="0"/>
    <x v="0"/>
    <x v="5"/>
    <s v="Mariella Valentina Guadalupe Fierro"/>
    <m/>
    <x v="0"/>
    <x v="0"/>
    <x v="1"/>
    <x v="1"/>
  </r>
  <r>
    <x v="3044"/>
    <x v="0"/>
    <s v="TGM7337"/>
    <s v="USO DE ESPACIO"/>
    <x v="0"/>
    <x v="0"/>
    <x v="0"/>
    <x v="8"/>
    <s v="Liz Lidiana Huaman Rojas"/>
    <m/>
    <x v="0"/>
    <x v="0"/>
    <x v="1"/>
    <x v="1"/>
  </r>
  <r>
    <x v="3045"/>
    <x v="0"/>
    <s v="TGM7338"/>
    <s v="USO DE ESPACIO"/>
    <x v="0"/>
    <x v="0"/>
    <x v="0"/>
    <x v="8"/>
    <s v="Liz Lidiana Huaman Rojas"/>
    <m/>
    <x v="0"/>
    <x v="0"/>
    <x v="1"/>
    <x v="1"/>
  </r>
  <r>
    <x v="3046"/>
    <x v="1"/>
    <s v="TGM7339"/>
    <s v="USO DE ESPACIO"/>
    <x v="0"/>
    <x v="0"/>
    <x v="0"/>
    <x v="8"/>
    <s v="Liz Lidiana Huaman Rojas SAC CF"/>
    <m/>
    <x v="0"/>
    <x v="0"/>
    <x v="1"/>
    <x v="1"/>
  </r>
  <r>
    <x v="3047"/>
    <x v="1"/>
    <s v="TGM7340"/>
    <s v="CAMBIO DE FECHA DE PAGO"/>
    <x v="0"/>
    <x v="0"/>
    <x v="0"/>
    <x v="10"/>
    <s v="Liz Lidiana Huaman Rojas SAC CF"/>
    <m/>
    <x v="0"/>
    <x v="0"/>
    <x v="1"/>
    <x v="1"/>
  </r>
  <r>
    <x v="3048"/>
    <x v="0"/>
    <s v="TGM7341"/>
    <s v="REGULARIZACION DE ACTA DE DEFUNCION"/>
    <x v="0"/>
    <x v="0"/>
    <x v="0"/>
    <x v="6"/>
    <s v="Liz Lidiana Huaman Rojas"/>
    <m/>
    <x v="0"/>
    <x v="0"/>
    <x v="1"/>
    <x v="1"/>
  </r>
  <r>
    <x v="3049"/>
    <x v="0"/>
    <s v="TGM7342"/>
    <s v="DEVOLUCION DE GARANTIA"/>
    <x v="0"/>
    <x v="0"/>
    <x v="0"/>
    <x v="10"/>
    <s v="Liz Lidiana Huaman Rojas"/>
    <m/>
    <x v="0"/>
    <x v="0"/>
    <x v="1"/>
    <x v="1"/>
  </r>
  <r>
    <x v="3050"/>
    <x v="0"/>
    <s v="TGM7343"/>
    <s v="REGULARIZACION DE ACTA DE DEFUNCION"/>
    <x v="0"/>
    <x v="0"/>
    <x v="0"/>
    <x v="6"/>
    <s v="Liz Lidiana Huaman Rojas"/>
    <m/>
    <x v="0"/>
    <x v="0"/>
    <x v="1"/>
    <x v="1"/>
  </r>
  <r>
    <x v="3051"/>
    <x v="0"/>
    <s v="TGM7344"/>
    <s v="DEVOLCUION DE GARANTIA"/>
    <x v="0"/>
    <x v="0"/>
    <x v="0"/>
    <x v="10"/>
    <s v="Liz Lidiana Huaman Rojas"/>
    <m/>
    <x v="0"/>
    <x v="0"/>
    <x v="1"/>
    <x v="1"/>
  </r>
  <r>
    <x v="3052"/>
    <x v="0"/>
    <s v="TGM7345"/>
    <s v="USO DE ESPACIO"/>
    <x v="0"/>
    <x v="0"/>
    <x v="0"/>
    <x v="8"/>
    <s v="Liz Lidiana Huaman Rojas"/>
    <m/>
    <x v="0"/>
    <x v="0"/>
    <x v="1"/>
    <x v="1"/>
  </r>
  <r>
    <x v="3053"/>
    <x v="0"/>
    <s v="TGM7346"/>
    <s v="USO DE ESPACIO"/>
    <x v="0"/>
    <x v="0"/>
    <x v="0"/>
    <x v="8"/>
    <s v="Liz Lidiana Huaman Rojas"/>
    <m/>
    <x v="0"/>
    <x v="0"/>
    <x v="1"/>
    <x v="1"/>
  </r>
  <r>
    <x v="3054"/>
    <x v="0"/>
    <s v="TGM7347"/>
    <s v="REPONSO VIRTUAL"/>
    <x v="0"/>
    <x v="0"/>
    <x v="0"/>
    <x v="29"/>
    <s v="Liz Lidiana Huaman Rojas"/>
    <m/>
    <x v="0"/>
    <x v="0"/>
    <x v="1"/>
    <x v="1"/>
  </r>
  <r>
    <x v="3055"/>
    <x v="0"/>
    <s v="TGM7348"/>
    <s v="COPIA BOLETAS"/>
    <x v="0"/>
    <x v="0"/>
    <x v="0"/>
    <x v="19"/>
    <s v="Liz Lidiana Huaman Rojas"/>
    <m/>
    <x v="0"/>
    <x v="0"/>
    <x v="1"/>
    <x v="1"/>
  </r>
  <r>
    <x v="3056"/>
    <x v="0"/>
    <s v="TGM7349"/>
    <s v="CERTIFICADO DE USO"/>
    <x v="0"/>
    <x v="0"/>
    <x v="0"/>
    <x v="0"/>
    <s v="Liz Lidiana Huaman Rojas"/>
    <m/>
    <x v="0"/>
    <x v="0"/>
    <x v="1"/>
    <x v="1"/>
  </r>
  <r>
    <x v="3057"/>
    <x v="0"/>
    <s v="TGM7350"/>
    <s v="CERTIFICADO DE USO"/>
    <x v="0"/>
    <x v="0"/>
    <x v="0"/>
    <x v="0"/>
    <s v="Liz Lidiana Huaman Rojas"/>
    <m/>
    <x v="0"/>
    <x v="0"/>
    <x v="1"/>
    <x v="1"/>
  </r>
  <r>
    <x v="3058"/>
    <x v="1"/>
    <s v="TGM7351"/>
    <s v="ACTA DE DEFUNCION"/>
    <x v="0"/>
    <x v="0"/>
    <x v="0"/>
    <x v="6"/>
    <s v="Mariella Valentina Guadalupe Fierro SAC CF"/>
    <m/>
    <x v="0"/>
    <x v="0"/>
    <x v="1"/>
    <x v="1"/>
  </r>
  <r>
    <x v="3059"/>
    <x v="0"/>
    <s v="TGM7352"/>
    <s v="CONSTANCIA DE NO ADEUDO"/>
    <x v="0"/>
    <x v="0"/>
    <x v="0"/>
    <x v="6"/>
    <s v="Liz Lidiana Huaman Rojas"/>
    <m/>
    <x v="0"/>
    <x v="0"/>
    <x v="1"/>
    <x v="1"/>
  </r>
  <r>
    <x v="3060"/>
    <x v="0"/>
    <s v="TGM7353"/>
    <s v="ACTA DE DEFUNCION"/>
    <x v="0"/>
    <x v="0"/>
    <x v="0"/>
    <x v="6"/>
    <s v="Mariella Valentina Guadalupe Fierro"/>
    <m/>
    <x v="0"/>
    <x v="0"/>
    <x v="1"/>
    <x v="1"/>
  </r>
  <r>
    <x v="3061"/>
    <x v="0"/>
    <s v="TGM7354"/>
    <s v="CONSTANCIA DE ENTIERRO"/>
    <x v="0"/>
    <x v="0"/>
    <x v="0"/>
    <x v="6"/>
    <s v="Mariella Valentina Guadalupe Fierro"/>
    <m/>
    <x v="0"/>
    <x v="0"/>
    <x v="1"/>
    <x v="1"/>
  </r>
  <r>
    <x v="3062"/>
    <x v="0"/>
    <s v="TGM7355"/>
    <s v="CERTIFICADO DE USO"/>
    <x v="0"/>
    <x v="0"/>
    <x v="0"/>
    <x v="0"/>
    <s v="Mariella Valentina Guadalupe Fierro"/>
    <m/>
    <x v="0"/>
    <x v="0"/>
    <x v="1"/>
    <x v="1"/>
  </r>
  <r>
    <x v="3063"/>
    <x v="3"/>
    <s v="TGM7356"/>
    <s v="ENTREGA DE CONTRATO"/>
    <x v="0"/>
    <x v="0"/>
    <x v="0"/>
    <x v="3"/>
    <s v="Maria Betania Araujo Gomez - Cusco I SAC"/>
    <m/>
    <x v="0"/>
    <x v="0"/>
    <x v="1"/>
    <x v="1"/>
  </r>
  <r>
    <x v="3064"/>
    <x v="0"/>
    <s v="TGM7357"/>
    <s v="ACTUALIZACION DE DATOS"/>
    <x v="0"/>
    <x v="0"/>
    <x v="0"/>
    <x v="30"/>
    <s v="Liz Lidiana Huaman Rojas"/>
    <m/>
    <x v="0"/>
    <x v="0"/>
    <x v="1"/>
    <x v="1"/>
  </r>
  <r>
    <x v="3065"/>
    <x v="0"/>
    <s v="TGM7358"/>
    <s v="ESTADO DE CUENTA DIGITAL"/>
    <x v="0"/>
    <x v="0"/>
    <x v="0"/>
    <x v="5"/>
    <s v="Liz Lidiana Huaman Rojas"/>
    <m/>
    <x v="0"/>
    <x v="0"/>
    <x v="1"/>
    <x v="1"/>
  </r>
  <r>
    <x v="3066"/>
    <x v="0"/>
    <s v="TGM7359"/>
    <s v="CERTIFICADO DE USO"/>
    <x v="0"/>
    <x v="0"/>
    <x v="2"/>
    <x v="0"/>
    <s v="Mariella Valentina Guadalupe Fierro"/>
    <m/>
    <x v="0"/>
    <x v="0"/>
    <x v="1"/>
    <x v="1"/>
  </r>
  <r>
    <x v="3067"/>
    <x v="0"/>
    <s v="TGM7360"/>
    <s v="COLOCACION DE LAPIDA"/>
    <x v="0"/>
    <x v="2"/>
    <x v="0"/>
    <x v="13"/>
    <s v="Mariella Valentina Guadalupe Fierro"/>
    <m/>
    <x v="0"/>
    <x v="0"/>
    <x v="1"/>
    <x v="1"/>
  </r>
  <r>
    <x v="3068"/>
    <x v="0"/>
    <s v="TGM7361"/>
    <s v="CERTIFICADO DE USO"/>
    <x v="0"/>
    <x v="0"/>
    <x v="2"/>
    <x v="0"/>
    <s v="Mariella Valentina Guadalupe Fierro"/>
    <m/>
    <x v="0"/>
    <x v="0"/>
    <x v="1"/>
    <x v="1"/>
  </r>
  <r>
    <x v="3069"/>
    <x v="0"/>
    <s v="TGM7362"/>
    <s v="CONSULTA FOMA"/>
    <x v="0"/>
    <x v="2"/>
    <x v="0"/>
    <x v="5"/>
    <s v="Mariella Valentina Guadalupe Fierro"/>
    <m/>
    <x v="0"/>
    <x v="0"/>
    <x v="1"/>
    <x v="1"/>
  </r>
  <r>
    <x v="3070"/>
    <x v="5"/>
    <s v="TGM7363"/>
    <s v="ENTRE DE ACTA 300446"/>
    <x v="0"/>
    <x v="2"/>
    <x v="0"/>
    <x v="6"/>
    <s v="Marilyn Lisbet Alarcón Alarcón"/>
    <m/>
    <x v="0"/>
    <x v="0"/>
    <x v="1"/>
    <x v="1"/>
  </r>
  <r>
    <x v="3071"/>
    <x v="0"/>
    <s v="TGM7364"/>
    <s v="ACTUALIZACION DE DATOS"/>
    <x v="0"/>
    <x v="0"/>
    <x v="0"/>
    <x v="30"/>
    <s v="Mariella Valentina Guadalupe Fierro"/>
    <m/>
    <x v="0"/>
    <x v="0"/>
    <x v="1"/>
    <x v="1"/>
  </r>
  <r>
    <x v="3072"/>
    <x v="0"/>
    <s v="TGM7365"/>
    <s v="ESTADO DE CUENTA DIGITAL"/>
    <x v="0"/>
    <x v="0"/>
    <x v="2"/>
    <x v="5"/>
    <s v="Mariella Valentina Guadalupe Fierro"/>
    <m/>
    <x v="0"/>
    <x v="0"/>
    <x v="1"/>
    <x v="1"/>
  </r>
  <r>
    <x v="3073"/>
    <x v="2"/>
    <s v="TGM7366"/>
    <s v="DEVOLUCION DE GARANTIA DE ACTA DE DEFUNCION 200802"/>
    <x v="0"/>
    <x v="0"/>
    <x v="0"/>
    <x v="10"/>
    <s v="Melissa Jhuliana Hipolito Guerrero"/>
    <m/>
    <x v="0"/>
    <x v="0"/>
    <x v="1"/>
    <x v="1"/>
  </r>
  <r>
    <x v="3074"/>
    <x v="1"/>
    <s v="TGM7367"/>
    <s v="CAMBIO DE CODIGO"/>
    <x v="0"/>
    <x v="0"/>
    <x v="2"/>
    <x v="24"/>
    <s v="Liz Lidiana Huaman Rojas SAC CF"/>
    <m/>
    <x v="0"/>
    <x v="0"/>
    <x v="1"/>
    <x v="1"/>
  </r>
  <r>
    <x v="3075"/>
    <x v="0"/>
    <s v="TGM7368"/>
    <s v="CONSULTA DEUDA"/>
    <x v="0"/>
    <x v="2"/>
    <x v="2"/>
    <x v="5"/>
    <s v="Mariella Valentina Guadalupe Fierro"/>
    <m/>
    <x v="0"/>
    <x v="0"/>
    <x v="1"/>
    <x v="1"/>
  </r>
  <r>
    <x v="3076"/>
    <x v="0"/>
    <s v="TGM7369"/>
    <s v="REGULARIZACION DE ACTA DE DEFUNCION"/>
    <x v="0"/>
    <x v="0"/>
    <x v="0"/>
    <x v="6"/>
    <s v="Liz Lidiana Huaman Rojas"/>
    <m/>
    <x v="0"/>
    <x v="0"/>
    <x v="1"/>
    <x v="1"/>
  </r>
  <r>
    <x v="3077"/>
    <x v="0"/>
    <s v="TGM7370"/>
    <s v="ENTREGA DE CONTRATO"/>
    <x v="0"/>
    <x v="0"/>
    <x v="0"/>
    <x v="3"/>
    <s v="Liz Lidiana Huaman Rojas"/>
    <m/>
    <x v="0"/>
    <x v="0"/>
    <x v="1"/>
    <x v="1"/>
  </r>
  <r>
    <x v="3078"/>
    <x v="0"/>
    <s v="TGM7371"/>
    <s v="DEVOLCUION DE GARANTIA"/>
    <x v="0"/>
    <x v="0"/>
    <x v="0"/>
    <x v="10"/>
    <s v="Liz Lidiana Huaman Rojas"/>
    <m/>
    <x v="0"/>
    <x v="0"/>
    <x v="1"/>
    <x v="1"/>
  </r>
  <r>
    <x v="3079"/>
    <x v="3"/>
    <s v="TGM7372"/>
    <s v="ENTREGA DE CONTRATO"/>
    <x v="0"/>
    <x v="0"/>
    <x v="0"/>
    <x v="0"/>
    <s v="Maria Betania Araujo Gomez - Cusco I SAC"/>
    <m/>
    <x v="0"/>
    <x v="0"/>
    <x v="1"/>
    <x v="1"/>
  </r>
  <r>
    <x v="3080"/>
    <x v="3"/>
    <s v="TGM7373"/>
    <s v="ENTREGA DE CONTRATO"/>
    <x v="0"/>
    <x v="0"/>
    <x v="0"/>
    <x v="3"/>
    <s v="Maria Betania Araujo Gomez - Cusco I SAC"/>
    <m/>
    <x v="0"/>
    <x v="0"/>
    <x v="1"/>
    <x v="1"/>
  </r>
  <r>
    <x v="3081"/>
    <x v="0"/>
    <s v="TGM7374"/>
    <s v="ESTADO DE CUENTA DIGITAL"/>
    <x v="0"/>
    <x v="0"/>
    <x v="0"/>
    <x v="5"/>
    <s v="Mariella Valentina Guadalupe Fierro"/>
    <m/>
    <x v="0"/>
    <x v="0"/>
    <x v="1"/>
    <x v="1"/>
  </r>
  <r>
    <x v="3082"/>
    <x v="0"/>
    <s v="TGM7375"/>
    <s v="CERTIFICADO DE USO"/>
    <x v="0"/>
    <x v="0"/>
    <x v="2"/>
    <x v="0"/>
    <s v="Liz Lidiana Huaman Rojas"/>
    <m/>
    <x v="0"/>
    <x v="0"/>
    <x v="1"/>
    <x v="1"/>
  </r>
  <r>
    <x v="3083"/>
    <x v="0"/>
    <s v="TGM7376"/>
    <s v="ESTADO DE CUENTA DIGITAL"/>
    <x v="0"/>
    <x v="0"/>
    <x v="0"/>
    <x v="5"/>
    <s v="Mariella Valentina Guadalupe Fierro"/>
    <m/>
    <x v="0"/>
    <x v="0"/>
    <x v="1"/>
    <x v="1"/>
  </r>
  <r>
    <x v="3084"/>
    <x v="0"/>
    <s v="TGM7377"/>
    <s v="ACTUALIZACION DE DATOS"/>
    <x v="0"/>
    <x v="0"/>
    <x v="2"/>
    <x v="30"/>
    <s v="Mariella Valentina Guadalupe Fierro"/>
    <m/>
    <x v="0"/>
    <x v="0"/>
    <x v="1"/>
    <x v="1"/>
  </r>
  <r>
    <x v="3085"/>
    <x v="4"/>
    <s v="TGM7378"/>
    <s v="ENTREGA DE CONTRATO"/>
    <x v="0"/>
    <x v="0"/>
    <x v="0"/>
    <x v="3"/>
    <s v="Maria Betania Araujo Gomez - Cusco II SAC"/>
    <m/>
    <x v="0"/>
    <x v="0"/>
    <x v="1"/>
    <x v="1"/>
  </r>
  <r>
    <x v="3086"/>
    <x v="0"/>
    <s v="TGM7379"/>
    <s v="REGULARIZACION DE ACTA DE DEFUNCION"/>
    <x v="0"/>
    <x v="0"/>
    <x v="0"/>
    <x v="6"/>
    <s v="Liz Lidiana Huaman Rojas"/>
    <m/>
    <x v="0"/>
    <x v="0"/>
    <x v="1"/>
    <x v="1"/>
  </r>
  <r>
    <x v="3087"/>
    <x v="0"/>
    <s v="TGM7380"/>
    <s v="DEVOLUCION DE GARANTIA"/>
    <x v="0"/>
    <x v="0"/>
    <x v="0"/>
    <x v="10"/>
    <s v="Liz Lidiana Huaman Rojas"/>
    <m/>
    <x v="0"/>
    <x v="0"/>
    <x v="1"/>
    <x v="1"/>
  </r>
  <r>
    <x v="3088"/>
    <x v="0"/>
    <s v="TGM7381"/>
    <s v="MANTENIM IENTO DE ESPACIO"/>
    <x v="0"/>
    <x v="0"/>
    <x v="4"/>
    <x v="14"/>
    <s v="Oscar San Martin Castillo"/>
    <m/>
    <x v="0"/>
    <x v="0"/>
    <x v="1"/>
    <x v="1"/>
  </r>
  <r>
    <x v="3089"/>
    <x v="0"/>
    <s v="TGM7382"/>
    <s v="USO DE ESPACIO"/>
    <x v="0"/>
    <x v="0"/>
    <x v="0"/>
    <x v="8"/>
    <s v="Mariella Valentina Guadalupe Fierro"/>
    <m/>
    <x v="0"/>
    <x v="0"/>
    <x v="1"/>
    <x v="1"/>
  </r>
  <r>
    <x v="3090"/>
    <x v="4"/>
    <s v="TGM7383"/>
    <s v="ENTREGA DE CONTRATO"/>
    <x v="0"/>
    <x v="0"/>
    <x v="0"/>
    <x v="3"/>
    <s v="Rosmery Montesinos Quispe c2"/>
    <m/>
    <x v="0"/>
    <x v="0"/>
    <x v="1"/>
    <x v="1"/>
  </r>
  <r>
    <x v="3091"/>
    <x v="3"/>
    <s v="TGM7384"/>
    <s v="REACTIVACION DE CONTRATO"/>
    <x v="0"/>
    <x v="0"/>
    <x v="2"/>
    <x v="10"/>
    <s v="Maria Betania Araujo Gomez - Cusco I SAC"/>
    <m/>
    <x v="0"/>
    <x v="0"/>
    <x v="1"/>
    <x v="1"/>
  </r>
  <r>
    <x v="3092"/>
    <x v="0"/>
    <s v="TGM7385"/>
    <s v="ACTA DE DEFUNCION"/>
    <x v="0"/>
    <x v="0"/>
    <x v="0"/>
    <x v="6"/>
    <s v="Mariella Valentina Guadalupe Fierro"/>
    <m/>
    <x v="0"/>
    <x v="0"/>
    <x v="1"/>
    <x v="1"/>
  </r>
  <r>
    <x v="3093"/>
    <x v="0"/>
    <s v="TGM7386"/>
    <s v="ACTA DE DEFUNCION"/>
    <x v="0"/>
    <x v="0"/>
    <x v="0"/>
    <x v="6"/>
    <s v="Mariella Valentina Guadalupe Fierro"/>
    <m/>
    <x v="0"/>
    <x v="0"/>
    <x v="1"/>
    <x v="1"/>
  </r>
  <r>
    <x v="3094"/>
    <x v="0"/>
    <s v="TGM7387"/>
    <s v="ACTUALIZACION DE DATOS"/>
    <x v="0"/>
    <x v="0"/>
    <x v="0"/>
    <x v="30"/>
    <s v="Liz Lidiana Huaman Rojas"/>
    <m/>
    <x v="0"/>
    <x v="0"/>
    <x v="1"/>
    <x v="1"/>
  </r>
  <r>
    <x v="3095"/>
    <x v="0"/>
    <s v="TGM7388"/>
    <s v="ESTADO DE CUENTA DIGITAL"/>
    <x v="0"/>
    <x v="0"/>
    <x v="0"/>
    <x v="5"/>
    <s v="Liz Lidiana Huaman Rojas"/>
    <m/>
    <x v="0"/>
    <x v="0"/>
    <x v="1"/>
    <x v="1"/>
  </r>
  <r>
    <x v="3096"/>
    <x v="0"/>
    <s v="TGM7389"/>
    <s v="ACTUALIZACION DE DATOS"/>
    <x v="0"/>
    <x v="0"/>
    <x v="0"/>
    <x v="30"/>
    <s v="Liz Lidiana Huaman Rojas"/>
    <m/>
    <x v="0"/>
    <x v="0"/>
    <x v="1"/>
    <x v="1"/>
  </r>
  <r>
    <x v="3097"/>
    <x v="0"/>
    <s v="TGM7390"/>
    <s v="USO DE ESPACIO"/>
    <x v="0"/>
    <x v="0"/>
    <x v="0"/>
    <x v="8"/>
    <s v="Mariella Valentina Guadalupe Fierro"/>
    <m/>
    <x v="0"/>
    <x v="0"/>
    <x v="1"/>
    <x v="1"/>
  </r>
  <r>
    <x v="3098"/>
    <x v="0"/>
    <s v="TGM7391"/>
    <s v="ESTADO DE CUENTA DIGITAL"/>
    <x v="0"/>
    <x v="0"/>
    <x v="0"/>
    <x v="5"/>
    <s v="Liz Lidiana Huaman Rojas"/>
    <m/>
    <x v="0"/>
    <x v="0"/>
    <x v="1"/>
    <x v="1"/>
  </r>
  <r>
    <x v="3099"/>
    <x v="0"/>
    <s v="TGM7392"/>
    <s v="COLOCACION DE LAPIDA"/>
    <x v="0"/>
    <x v="2"/>
    <x v="0"/>
    <x v="13"/>
    <s v="Mariella Valentina Guadalupe Fierro"/>
    <m/>
    <x v="0"/>
    <x v="0"/>
    <x v="1"/>
    <x v="1"/>
  </r>
  <r>
    <x v="3100"/>
    <x v="0"/>
    <s v="TGM7393"/>
    <s v="ACTUALIZACION DE DATOS"/>
    <x v="0"/>
    <x v="0"/>
    <x v="2"/>
    <x v="30"/>
    <s v="Liz Lidiana Huaman Rojas"/>
    <m/>
    <x v="0"/>
    <x v="0"/>
    <x v="1"/>
    <x v="1"/>
  </r>
  <r>
    <x v="3101"/>
    <x v="0"/>
    <s v="TGM7394"/>
    <s v="ESTADO DE CUENTA DIGITAL"/>
    <x v="0"/>
    <x v="0"/>
    <x v="0"/>
    <x v="5"/>
    <s v="Liz Lidiana Huaman Rojas"/>
    <m/>
    <x v="0"/>
    <x v="0"/>
    <x v="1"/>
    <x v="1"/>
  </r>
  <r>
    <x v="3102"/>
    <x v="0"/>
    <s v="TGM7395"/>
    <s v="CERTIFICADO DE USO"/>
    <x v="0"/>
    <x v="0"/>
    <x v="2"/>
    <x v="0"/>
    <s v="Liz Lidiana Huaman Rojas"/>
    <m/>
    <x v="0"/>
    <x v="0"/>
    <x v="1"/>
    <x v="1"/>
  </r>
  <r>
    <x v="3103"/>
    <x v="0"/>
    <s v="TGM7396"/>
    <s v="CERTIFICADO DE USO"/>
    <x v="0"/>
    <x v="0"/>
    <x v="0"/>
    <x v="0"/>
    <s v="Liz Lidiana Huaman Rojas"/>
    <m/>
    <x v="0"/>
    <x v="0"/>
    <x v="1"/>
    <x v="1"/>
  </r>
  <r>
    <x v="3104"/>
    <x v="0"/>
    <s v="TGM7397"/>
    <s v="ADJUNTAR 2DO TITULAR"/>
    <x v="0"/>
    <x v="0"/>
    <x v="0"/>
    <x v="6"/>
    <s v="Liz Lidiana Huaman Rojas"/>
    <m/>
    <x v="0"/>
    <x v="0"/>
    <x v="1"/>
    <x v="1"/>
  </r>
  <r>
    <x v="3105"/>
    <x v="4"/>
    <s v="TGM7398"/>
    <s v="REACTIVACION DE CONTRATO"/>
    <x v="0"/>
    <x v="0"/>
    <x v="2"/>
    <x v="10"/>
    <s v="Rosmery Montesinos Quispe c2"/>
    <m/>
    <x v="0"/>
    <x v="0"/>
    <x v="1"/>
    <x v="1"/>
  </r>
  <r>
    <x v="3106"/>
    <x v="2"/>
    <s v="TGM7399"/>
    <s v="SOLICITA BOLETAS DE PAGO 200883"/>
    <x v="0"/>
    <x v="0"/>
    <x v="0"/>
    <x v="19"/>
    <s v="Melissa Jhuliana Hipolito Guerrero"/>
    <m/>
    <x v="0"/>
    <x v="0"/>
    <x v="1"/>
    <x v="1"/>
  </r>
  <r>
    <x v="3107"/>
    <x v="2"/>
    <s v="TGM7400"/>
    <s v="SOLICITA BOLETA DE PAGO 200886"/>
    <x v="0"/>
    <x v="0"/>
    <x v="0"/>
    <x v="19"/>
    <s v="Melissa Jhuliana Hipolito Guerrero"/>
    <m/>
    <x v="0"/>
    <x v="0"/>
    <x v="1"/>
    <x v="1"/>
  </r>
  <r>
    <x v="3108"/>
    <x v="0"/>
    <s v="TGM7401"/>
    <s v="CERTIFICADO DE USO"/>
    <x v="0"/>
    <x v="0"/>
    <x v="0"/>
    <x v="0"/>
    <s v="Liz Lidiana Huaman Rojas"/>
    <m/>
    <x v="0"/>
    <x v="0"/>
    <x v="1"/>
    <x v="1"/>
  </r>
  <r>
    <x v="3109"/>
    <x v="0"/>
    <s v="TGM7402"/>
    <s v="CERTIFICADO DE USO"/>
    <x v="0"/>
    <x v="0"/>
    <x v="0"/>
    <x v="0"/>
    <s v="Liz Lidiana Huaman Rojas"/>
    <m/>
    <x v="0"/>
    <x v="0"/>
    <x v="1"/>
    <x v="1"/>
  </r>
  <r>
    <x v="3110"/>
    <x v="0"/>
    <s v="TGM7403"/>
    <s v="CERTIFICADO DE USO"/>
    <x v="0"/>
    <x v="0"/>
    <x v="0"/>
    <x v="0"/>
    <s v="Liz Lidiana Huaman Rojas"/>
    <m/>
    <x v="0"/>
    <x v="0"/>
    <x v="1"/>
    <x v="1"/>
  </r>
  <r>
    <x v="3111"/>
    <x v="0"/>
    <s v="TGM7404"/>
    <s v="CERTIFICADO DE USO"/>
    <x v="0"/>
    <x v="0"/>
    <x v="0"/>
    <x v="0"/>
    <s v="Liz Lidiana Huaman Rojas"/>
    <m/>
    <x v="0"/>
    <x v="0"/>
    <x v="1"/>
    <x v="1"/>
  </r>
  <r>
    <x v="3112"/>
    <x v="0"/>
    <s v="TGM7405"/>
    <s v="CERTIFICADO DE USO"/>
    <x v="0"/>
    <x v="0"/>
    <x v="0"/>
    <x v="0"/>
    <s v="Liz Lidiana Huaman Rojas"/>
    <m/>
    <x v="0"/>
    <x v="0"/>
    <x v="1"/>
    <x v="1"/>
  </r>
  <r>
    <x v="3113"/>
    <x v="0"/>
    <s v="TGM7406"/>
    <s v="CERTIFICADO DE USO"/>
    <x v="0"/>
    <x v="0"/>
    <x v="0"/>
    <x v="0"/>
    <s v="Liz Lidiana Huaman Rojas"/>
    <m/>
    <x v="0"/>
    <x v="0"/>
    <x v="1"/>
    <x v="1"/>
  </r>
  <r>
    <x v="3114"/>
    <x v="0"/>
    <s v="TGM7407"/>
    <s v="CERTIFICADO DE USO"/>
    <x v="0"/>
    <x v="0"/>
    <x v="0"/>
    <x v="0"/>
    <s v="Liz Lidiana Huaman Rojas"/>
    <m/>
    <x v="0"/>
    <x v="0"/>
    <x v="1"/>
    <x v="1"/>
  </r>
  <r>
    <x v="3115"/>
    <x v="0"/>
    <s v="TGM7408"/>
    <s v="CERTIFICADO DE USO"/>
    <x v="0"/>
    <x v="0"/>
    <x v="0"/>
    <x v="0"/>
    <s v="Liz Lidiana Huaman Rojas"/>
    <m/>
    <x v="0"/>
    <x v="0"/>
    <x v="1"/>
    <x v="1"/>
  </r>
  <r>
    <x v="3116"/>
    <x v="3"/>
    <s v="TGM7409"/>
    <s v="REPROGRAMACION"/>
    <x v="0"/>
    <x v="0"/>
    <x v="2"/>
    <x v="10"/>
    <s v="Maria Betania Araujo Gomez - Cusco I SAC"/>
    <m/>
    <x v="0"/>
    <x v="0"/>
    <x v="1"/>
    <x v="1"/>
  </r>
  <r>
    <x v="3117"/>
    <x v="2"/>
    <s v="TGM7410"/>
    <s v="CERTIFICADO DE USO 200386"/>
    <x v="0"/>
    <x v="0"/>
    <x v="2"/>
    <x v="0"/>
    <s v="Melissa Jhuliana Hipolito Guerrero"/>
    <m/>
    <x v="0"/>
    <x v="0"/>
    <x v="1"/>
    <x v="1"/>
  </r>
  <r>
    <x v="3118"/>
    <x v="2"/>
    <s v="TGM7411"/>
    <s v="CONSTRUCCION DE MAUSOLEO 200386"/>
    <x v="0"/>
    <x v="0"/>
    <x v="0"/>
    <x v="12"/>
    <s v="Grupo de Asesoria de atencion al cliente Cañete"/>
    <m/>
    <x v="0"/>
    <x v="0"/>
    <x v="1"/>
    <x v="1"/>
  </r>
  <r>
    <x v="3119"/>
    <x v="4"/>
    <s v="TGM7412"/>
    <s v="ENTREGA DE CONTRATO"/>
    <x v="0"/>
    <x v="0"/>
    <x v="0"/>
    <x v="3"/>
    <s v="Rosmery Montesinos Quispe c2"/>
    <m/>
    <x v="0"/>
    <x v="0"/>
    <x v="1"/>
    <x v="1"/>
  </r>
  <r>
    <x v="3120"/>
    <x v="4"/>
    <s v="TGM7413"/>
    <s v="CERTIFICADO DE USO"/>
    <x v="0"/>
    <x v="0"/>
    <x v="0"/>
    <x v="0"/>
    <s v="Rosmery Montesinos Quispe c2"/>
    <m/>
    <x v="0"/>
    <x v="0"/>
    <x v="1"/>
    <x v="1"/>
  </r>
  <r>
    <x v="3121"/>
    <x v="0"/>
    <s v="TGM7414"/>
    <s v="USO DE ESPACIO"/>
    <x v="0"/>
    <x v="0"/>
    <x v="0"/>
    <x v="8"/>
    <s v="Liz Lidiana Huaman Rojas"/>
    <m/>
    <x v="0"/>
    <x v="0"/>
    <x v="1"/>
    <x v="1"/>
  </r>
  <r>
    <x v="3122"/>
    <x v="0"/>
    <s v="TGM7415"/>
    <s v="ACTUALIZACION DE DATOS"/>
    <x v="0"/>
    <x v="0"/>
    <x v="0"/>
    <x v="30"/>
    <s v="Liz Lidiana Huaman Rojas"/>
    <m/>
    <x v="0"/>
    <x v="0"/>
    <x v="1"/>
    <x v="1"/>
  </r>
  <r>
    <x v="3123"/>
    <x v="0"/>
    <s v="TGM7416"/>
    <s v="ESTADO DE CUENTA DIGITAL"/>
    <x v="0"/>
    <x v="0"/>
    <x v="2"/>
    <x v="5"/>
    <s v="Liz Lidiana Huaman Rojas"/>
    <m/>
    <x v="0"/>
    <x v="0"/>
    <x v="1"/>
    <x v="1"/>
  </r>
  <r>
    <x v="3124"/>
    <x v="3"/>
    <s v="TGM7417"/>
    <s v="EXONERACION DE INTERES MORATORIO"/>
    <x v="0"/>
    <x v="0"/>
    <x v="2"/>
    <x v="10"/>
    <s v="Rosmery Montesinos Quispe c1"/>
    <m/>
    <x v="0"/>
    <x v="0"/>
    <x v="1"/>
    <x v="1"/>
  </r>
  <r>
    <x v="3125"/>
    <x v="0"/>
    <s v="TGM7418"/>
    <s v="ACTUALIZACION DE DATOS"/>
    <x v="0"/>
    <x v="0"/>
    <x v="0"/>
    <x v="30"/>
    <s v="Liz Lidiana Huaman Rojas"/>
    <m/>
    <x v="0"/>
    <x v="0"/>
    <x v="1"/>
    <x v="1"/>
  </r>
  <r>
    <x v="3126"/>
    <x v="0"/>
    <s v="TGM7419"/>
    <s v="ACTUALIZACION DE DATOS"/>
    <x v="0"/>
    <x v="0"/>
    <x v="0"/>
    <x v="30"/>
    <s v="Mariella Valentina Guadalupe Fierro"/>
    <m/>
    <x v="0"/>
    <x v="0"/>
    <x v="1"/>
    <x v="1"/>
  </r>
  <r>
    <x v="3127"/>
    <x v="0"/>
    <s v="TGM7420"/>
    <s v="ACTUALIZACION DE DATOS"/>
    <x v="0"/>
    <x v="0"/>
    <x v="0"/>
    <x v="30"/>
    <s v="Mariella Valentina Guadalupe Fierro"/>
    <m/>
    <x v="0"/>
    <x v="0"/>
    <x v="1"/>
    <x v="1"/>
  </r>
  <r>
    <x v="3128"/>
    <x v="0"/>
    <s v="TGM7421"/>
    <s v="ESTADO DE CUENTA DIGITAL"/>
    <x v="0"/>
    <x v="0"/>
    <x v="0"/>
    <x v="5"/>
    <s v="Liz Lidiana Huaman Rojas"/>
    <m/>
    <x v="0"/>
    <x v="0"/>
    <x v="1"/>
    <x v="1"/>
  </r>
  <r>
    <x v="3129"/>
    <x v="0"/>
    <s v="TGM7422"/>
    <s v="REACTICAVION DE CONTRATO"/>
    <x v="0"/>
    <x v="0"/>
    <x v="0"/>
    <x v="6"/>
    <s v="Liz Lidiana Huaman Rojas"/>
    <m/>
    <x v="0"/>
    <x v="0"/>
    <x v="1"/>
    <x v="1"/>
  </r>
  <r>
    <x v="3130"/>
    <x v="0"/>
    <s v="TGM7423"/>
    <s v="ACTUALIZACION DE DATOS"/>
    <x v="0"/>
    <x v="0"/>
    <x v="0"/>
    <x v="30"/>
    <s v="Mariella Valentina Guadalupe Fierro"/>
    <m/>
    <x v="0"/>
    <x v="0"/>
    <x v="1"/>
    <x v="1"/>
  </r>
  <r>
    <x v="3131"/>
    <x v="0"/>
    <s v="TGM7424"/>
    <s v="CONSTANCIA DE ENTIERRO"/>
    <x v="0"/>
    <x v="0"/>
    <x v="0"/>
    <x v="6"/>
    <s v="Liz Lidiana Huaman Rojas"/>
    <m/>
    <x v="0"/>
    <x v="0"/>
    <x v="1"/>
    <x v="1"/>
  </r>
  <r>
    <x v="3132"/>
    <x v="4"/>
    <s v="TGM7425"/>
    <s v="LAPIDA CON ERROR"/>
    <x v="0"/>
    <x v="1"/>
    <x v="2"/>
    <x v="18"/>
    <s v="Maria Betania Araujo Gomez - Cusco II SAC"/>
    <m/>
    <x v="0"/>
    <x v="0"/>
    <x v="1"/>
    <x v="1"/>
  </r>
  <r>
    <x v="3133"/>
    <x v="3"/>
    <s v="TGM7426"/>
    <s v="RECLAMO SOBRE PLATAFORMA MAUSOLEOS"/>
    <x v="0"/>
    <x v="1"/>
    <x v="4"/>
    <x v="12"/>
    <s v="Jose Antonio Benites Ochante C1"/>
    <m/>
    <x v="0"/>
    <x v="0"/>
    <x v="1"/>
    <x v="1"/>
  </r>
  <r>
    <x v="3134"/>
    <x v="0"/>
    <s v="TGM7427"/>
    <s v="USO DE ESPACIO"/>
    <x v="0"/>
    <x v="0"/>
    <x v="0"/>
    <x v="8"/>
    <s v="Mariella Valentina Guadalupe Fierro"/>
    <m/>
    <x v="0"/>
    <x v="0"/>
    <x v="1"/>
    <x v="1"/>
  </r>
  <r>
    <x v="3135"/>
    <x v="0"/>
    <s v="TGM7428"/>
    <s v="USO DE ESPACIO"/>
    <x v="0"/>
    <x v="0"/>
    <x v="0"/>
    <x v="8"/>
    <s v="Liz Lidiana Huaman Rojas"/>
    <m/>
    <x v="0"/>
    <x v="0"/>
    <x v="1"/>
    <x v="1"/>
  </r>
  <r>
    <x v="3136"/>
    <x v="0"/>
    <s v="TGM7429"/>
    <s v="ACTUALIZACION DE DATOS"/>
    <x v="0"/>
    <x v="0"/>
    <x v="0"/>
    <x v="30"/>
    <s v="Liz Lidiana Huaman Rojas"/>
    <m/>
    <x v="0"/>
    <x v="0"/>
    <x v="1"/>
    <x v="1"/>
  </r>
  <r>
    <x v="3137"/>
    <x v="4"/>
    <s v="TGM7430"/>
    <s v="ENTREGA DE CONTRATO"/>
    <x v="0"/>
    <x v="0"/>
    <x v="0"/>
    <x v="3"/>
    <s v="Rosmery Montesinos Quispe c2"/>
    <m/>
    <x v="0"/>
    <x v="0"/>
    <x v="1"/>
    <x v="1"/>
  </r>
  <r>
    <x v="3138"/>
    <x v="0"/>
    <s v="TGM7431"/>
    <s v="USO DE ESPACIO"/>
    <x v="0"/>
    <x v="0"/>
    <x v="0"/>
    <x v="8"/>
    <s v="Liz Lidiana Huaman Rojas"/>
    <m/>
    <x v="0"/>
    <x v="0"/>
    <x v="1"/>
    <x v="1"/>
  </r>
  <r>
    <x v="3139"/>
    <x v="0"/>
    <s v="TGM7432"/>
    <s v="ACTUALIZACION DE DATOS"/>
    <x v="0"/>
    <x v="0"/>
    <x v="0"/>
    <x v="30"/>
    <s v="Liz Lidiana Huaman Rojas"/>
    <m/>
    <x v="0"/>
    <x v="0"/>
    <x v="1"/>
    <x v="1"/>
  </r>
  <r>
    <x v="3140"/>
    <x v="0"/>
    <s v="TGM7433"/>
    <s v="ESTADO DE CUENTA DIGITAL"/>
    <x v="0"/>
    <x v="0"/>
    <x v="0"/>
    <x v="5"/>
    <s v="Liz Lidiana Huaman Rojas"/>
    <m/>
    <x v="0"/>
    <x v="0"/>
    <x v="1"/>
    <x v="1"/>
  </r>
  <r>
    <x v="3141"/>
    <x v="0"/>
    <s v="TGM7434"/>
    <s v="CONSTANCIA DE ENTIERRO"/>
    <x v="0"/>
    <x v="0"/>
    <x v="0"/>
    <x v="6"/>
    <s v="Liz Lidiana Huaman Rojas"/>
    <m/>
    <x v="0"/>
    <x v="0"/>
    <x v="1"/>
    <x v="1"/>
  </r>
  <r>
    <x v="3142"/>
    <x v="0"/>
    <s v="TGM7435"/>
    <s v="CERTIFICADO DE USO"/>
    <x v="0"/>
    <x v="0"/>
    <x v="2"/>
    <x v="0"/>
    <s v="Liz Lidiana Huaman Rojas"/>
    <m/>
    <x v="0"/>
    <x v="0"/>
    <x v="1"/>
    <x v="1"/>
  </r>
  <r>
    <x v="3143"/>
    <x v="0"/>
    <s v="TGM7436"/>
    <s v="CERTIFICADO DE USO"/>
    <x v="0"/>
    <x v="0"/>
    <x v="0"/>
    <x v="0"/>
    <s v="Liz Lidiana Huaman Rojas"/>
    <m/>
    <x v="0"/>
    <x v="0"/>
    <x v="1"/>
    <x v="1"/>
  </r>
  <r>
    <x v="3144"/>
    <x v="0"/>
    <s v="TGM7437"/>
    <s v="CERTIFICADO DE USO"/>
    <x v="0"/>
    <x v="0"/>
    <x v="2"/>
    <x v="0"/>
    <s v="Liz Lidiana Huaman Rojas"/>
    <m/>
    <x v="0"/>
    <x v="0"/>
    <x v="1"/>
    <x v="1"/>
  </r>
  <r>
    <x v="3145"/>
    <x v="0"/>
    <s v="TGM7438"/>
    <s v="CERTIFICADO DE USO"/>
    <x v="0"/>
    <x v="0"/>
    <x v="0"/>
    <x v="0"/>
    <s v="Liz Lidiana Huaman Rojas"/>
    <m/>
    <x v="0"/>
    <x v="0"/>
    <x v="1"/>
    <x v="1"/>
  </r>
  <r>
    <x v="3146"/>
    <x v="0"/>
    <s v="TGM7440"/>
    <s v="CERTIFICADO DE USO"/>
    <x v="0"/>
    <x v="0"/>
    <x v="2"/>
    <x v="0"/>
    <s v="Liz Lidiana Huaman Rojas"/>
    <m/>
    <x v="0"/>
    <x v="0"/>
    <x v="1"/>
    <x v="1"/>
  </r>
  <r>
    <x v="3147"/>
    <x v="0"/>
    <s v="TGM7441"/>
    <s v="CERTIFICADO DE USO"/>
    <x v="0"/>
    <x v="0"/>
    <x v="2"/>
    <x v="0"/>
    <s v="Liz Lidiana Huaman Rojas"/>
    <m/>
    <x v="0"/>
    <x v="0"/>
    <x v="1"/>
    <x v="1"/>
  </r>
  <r>
    <x v="3148"/>
    <x v="0"/>
    <s v="TGM7442"/>
    <s v="CERTIFICADO DE USO"/>
    <x v="0"/>
    <x v="0"/>
    <x v="2"/>
    <x v="0"/>
    <s v="Liz Lidiana Huaman Rojas"/>
    <m/>
    <x v="0"/>
    <x v="0"/>
    <x v="1"/>
    <x v="1"/>
  </r>
  <r>
    <x v="3149"/>
    <x v="0"/>
    <s v="TGM7443"/>
    <s v="CERTIFICADO DE USO"/>
    <x v="0"/>
    <x v="0"/>
    <x v="0"/>
    <x v="0"/>
    <s v="Liz Lidiana Huaman Rojas"/>
    <m/>
    <x v="0"/>
    <x v="0"/>
    <x v="1"/>
    <x v="1"/>
  </r>
  <r>
    <x v="3150"/>
    <x v="0"/>
    <s v="TGM7444"/>
    <s v="CERTIFICADO DE USO"/>
    <x v="0"/>
    <x v="0"/>
    <x v="2"/>
    <x v="0"/>
    <s v="Liz Lidiana Huaman Rojas"/>
    <m/>
    <x v="0"/>
    <x v="0"/>
    <x v="1"/>
    <x v="1"/>
  </r>
  <r>
    <x v="3151"/>
    <x v="0"/>
    <s v="TGM7445"/>
    <s v="USO DE ESPACIO"/>
    <x v="0"/>
    <x v="0"/>
    <x v="0"/>
    <x v="8"/>
    <s v="Mariella Valentina Guadalupe Fierro"/>
    <m/>
    <x v="0"/>
    <x v="0"/>
    <x v="1"/>
    <x v="2"/>
  </r>
  <r>
    <x v="3152"/>
    <x v="0"/>
    <s v="TGM7446"/>
    <s v="USO DE ESPACIO"/>
    <x v="0"/>
    <x v="0"/>
    <x v="2"/>
    <x v="8"/>
    <s v="Mariella Valentina Guadalupe Fierro"/>
    <m/>
    <x v="0"/>
    <x v="0"/>
    <x v="1"/>
    <x v="2"/>
  </r>
  <r>
    <x v="3153"/>
    <x v="4"/>
    <s v="TGM7447"/>
    <s v="ENTREGA DE CONTRATO"/>
    <x v="0"/>
    <x v="0"/>
    <x v="0"/>
    <x v="3"/>
    <s v="Rosmery Montesinos Quispe c2"/>
    <m/>
    <x v="0"/>
    <x v="0"/>
    <x v="1"/>
    <x v="2"/>
  </r>
  <r>
    <x v="3154"/>
    <x v="4"/>
    <s v="TGM7448"/>
    <s v="ENTREGA DE CONTRATO"/>
    <x v="0"/>
    <x v="0"/>
    <x v="0"/>
    <x v="3"/>
    <s v="Rosmery Montesinos Quispe c2"/>
    <m/>
    <x v="0"/>
    <x v="0"/>
    <x v="1"/>
    <x v="2"/>
  </r>
  <r>
    <x v="3155"/>
    <x v="4"/>
    <s v="TGM7449"/>
    <s v="ENTREGA DE CONTRATO"/>
    <x v="0"/>
    <x v="0"/>
    <x v="0"/>
    <x v="3"/>
    <s v="Rosmery Montesinos Quispe c2"/>
    <m/>
    <x v="0"/>
    <x v="0"/>
    <x v="1"/>
    <x v="2"/>
  </r>
  <r>
    <x v="3156"/>
    <x v="0"/>
    <s v="TGM7450"/>
    <s v="USO DE ESPACIO"/>
    <x v="0"/>
    <x v="0"/>
    <x v="0"/>
    <x v="8"/>
    <s v="Mariella Valentina Guadalupe Fierro"/>
    <m/>
    <x v="0"/>
    <x v="0"/>
    <x v="1"/>
    <x v="2"/>
  </r>
  <r>
    <x v="3157"/>
    <x v="0"/>
    <s v="TGM7451"/>
    <s v="SALDO PENDIENTE"/>
    <x v="0"/>
    <x v="2"/>
    <x v="2"/>
    <x v="5"/>
    <s v="Mariella Valentina Guadalupe Fierro"/>
    <m/>
    <x v="0"/>
    <x v="0"/>
    <x v="1"/>
    <x v="2"/>
  </r>
  <r>
    <x v="3158"/>
    <x v="2"/>
    <s v="TGM7452"/>
    <s v="DEVOLUCION DE GARANTIA DE ACTA DE DEFUNCION 200025"/>
    <x v="0"/>
    <x v="0"/>
    <x v="0"/>
    <x v="10"/>
    <s v="Melissa Jhuliana Hipolito Guerrero"/>
    <m/>
    <x v="0"/>
    <x v="0"/>
    <x v="1"/>
    <x v="2"/>
  </r>
  <r>
    <x v="3159"/>
    <x v="3"/>
    <s v="TGM7453"/>
    <s v="CERTIFICADO DE USO"/>
    <x v="0"/>
    <x v="0"/>
    <x v="0"/>
    <x v="0"/>
    <s v="Beatriz Coromoto Aranguibel Garcia C1 SAC"/>
    <m/>
    <x v="0"/>
    <x v="0"/>
    <x v="1"/>
    <x v="2"/>
  </r>
  <r>
    <x v="3160"/>
    <x v="3"/>
    <s v="TGM7454"/>
    <s v="COPIA DE CONTRATO"/>
    <x v="0"/>
    <x v="0"/>
    <x v="0"/>
    <x v="3"/>
    <s v="Beatriz Coromoto Aranguibel Garcia C1 SAC"/>
    <m/>
    <x v="0"/>
    <x v="0"/>
    <x v="1"/>
    <x v="2"/>
  </r>
  <r>
    <x v="3161"/>
    <x v="4"/>
    <s v="TGM7455"/>
    <s v="LAPIDA SIN CONFECCIONAR"/>
    <x v="0"/>
    <x v="1"/>
    <x v="2"/>
    <x v="9"/>
    <s v="Beatriz Coromoto Aranguibel Garcia C2 SAC"/>
    <m/>
    <x v="0"/>
    <x v="0"/>
    <x v="1"/>
    <x v="2"/>
  </r>
  <r>
    <x v="3162"/>
    <x v="4"/>
    <s v="TGM7456"/>
    <s v="CERTIFICADO DE USO Y SOLICITUD DE PRECIO DE AMPLIACION"/>
    <x v="0"/>
    <x v="2"/>
    <x v="0"/>
    <x v="0"/>
    <s v="Beatriz Coromoto Aranguibel Garcia C2 SAC"/>
    <m/>
    <x v="0"/>
    <x v="0"/>
    <x v="1"/>
    <x v="2"/>
  </r>
  <r>
    <x v="3163"/>
    <x v="0"/>
    <s v="TGM7457"/>
    <s v="CAMBIO DE TITULARIDAD"/>
    <x v="0"/>
    <x v="0"/>
    <x v="0"/>
    <x v="31"/>
    <s v="Mariella Valentina Guadalupe Fierro"/>
    <m/>
    <x v="0"/>
    <x v="0"/>
    <x v="1"/>
    <x v="2"/>
  </r>
  <r>
    <x v="3164"/>
    <x v="0"/>
    <s v="TGM7458"/>
    <s v="USO DE ESPACIO"/>
    <x v="0"/>
    <x v="0"/>
    <x v="2"/>
    <x v="8"/>
    <s v="Mariella Valentina Guadalupe Fierro"/>
    <m/>
    <x v="0"/>
    <x v="0"/>
    <x v="1"/>
    <x v="2"/>
  </r>
  <r>
    <x v="3165"/>
    <x v="0"/>
    <s v="TGM7459"/>
    <s v="CERTIFICADO DE USO"/>
    <x v="0"/>
    <x v="0"/>
    <x v="0"/>
    <x v="0"/>
    <s v="Mariella Valentina Guadalupe Fierro"/>
    <m/>
    <x v="0"/>
    <x v="0"/>
    <x v="1"/>
    <x v="2"/>
  </r>
  <r>
    <x v="3166"/>
    <x v="0"/>
    <s v="TGM7460"/>
    <s v="CERTIFICADO DE USO"/>
    <x v="0"/>
    <x v="0"/>
    <x v="0"/>
    <x v="0"/>
    <s v="Mariella Valentina Guadalupe Fierro"/>
    <m/>
    <x v="0"/>
    <x v="0"/>
    <x v="1"/>
    <x v="2"/>
  </r>
  <r>
    <x v="3167"/>
    <x v="0"/>
    <s v="TGM7461"/>
    <s v="CERTIFICADO DE USO"/>
    <x v="0"/>
    <x v="0"/>
    <x v="2"/>
    <x v="0"/>
    <s v="Mariella Valentina Guadalupe Fierro"/>
    <m/>
    <x v="0"/>
    <x v="0"/>
    <x v="1"/>
    <x v="2"/>
  </r>
  <r>
    <x v="3168"/>
    <x v="0"/>
    <s v="TGM7462"/>
    <s v="CONSULTA SOBRE ELABORACION DE LAPIDA"/>
    <x v="0"/>
    <x v="2"/>
    <x v="0"/>
    <x v="9"/>
    <s v="Rosario Margarita Vergara Jimenez"/>
    <m/>
    <x v="0"/>
    <x v="0"/>
    <x v="1"/>
    <x v="2"/>
  </r>
  <r>
    <x v="3169"/>
    <x v="0"/>
    <s v="TGM7463"/>
    <s v="REGULARIZACION DE ACTA DE DEFUNCION"/>
    <x v="0"/>
    <x v="0"/>
    <x v="0"/>
    <x v="6"/>
    <s v="Liz Lidiana Huaman Rojas"/>
    <m/>
    <x v="0"/>
    <x v="0"/>
    <x v="1"/>
    <x v="2"/>
  </r>
  <r>
    <x v="3170"/>
    <x v="0"/>
    <s v="TGM7464"/>
    <s v="DEVOLUCION DE GARANTIA"/>
    <x v="0"/>
    <x v="0"/>
    <x v="0"/>
    <x v="10"/>
    <s v="Liz Lidiana Huaman Rojas"/>
    <m/>
    <x v="0"/>
    <x v="0"/>
    <x v="1"/>
    <x v="2"/>
  </r>
  <r>
    <x v="3171"/>
    <x v="0"/>
    <s v="TGM7465"/>
    <s v="PAGO EN AGENTE BCP"/>
    <x v="0"/>
    <x v="0"/>
    <x v="0"/>
    <x v="5"/>
    <s v="Rosario Margarita Vergara Jimenez"/>
    <m/>
    <x v="0"/>
    <x v="0"/>
    <x v="1"/>
    <x v="2"/>
  </r>
  <r>
    <x v="3172"/>
    <x v="0"/>
    <s v="TGM7466"/>
    <s v="ESTADO DE CUENTA"/>
    <x v="0"/>
    <x v="0"/>
    <x v="0"/>
    <x v="5"/>
    <s v="Rosario Margarita Vergara Jimenez"/>
    <m/>
    <x v="0"/>
    <x v="0"/>
    <x v="1"/>
    <x v="2"/>
  </r>
  <r>
    <x v="3173"/>
    <x v="0"/>
    <s v="TGM7467"/>
    <s v="ACTUALIZACION DE DATOS"/>
    <x v="0"/>
    <x v="0"/>
    <x v="0"/>
    <x v="1"/>
    <s v="Rosario Margarita Vergara Jimenez"/>
    <m/>
    <x v="0"/>
    <x v="0"/>
    <x v="1"/>
    <x v="2"/>
  </r>
  <r>
    <x v="3174"/>
    <x v="0"/>
    <s v="TGM7468"/>
    <s v="ESTADO DE CUENTA"/>
    <x v="0"/>
    <x v="0"/>
    <x v="0"/>
    <x v="5"/>
    <s v="Rosario Margarita Vergara Jimenez"/>
    <m/>
    <x v="0"/>
    <x v="0"/>
    <x v="1"/>
    <x v="2"/>
  </r>
  <r>
    <x v="3175"/>
    <x v="0"/>
    <s v="TGM7469"/>
    <s v="ENTREGA DE LAPIDA ANTIGUA"/>
    <x v="0"/>
    <x v="0"/>
    <x v="2"/>
    <x v="17"/>
    <s v="Mariella Valentina Guadalupe Fierro"/>
    <m/>
    <x v="0"/>
    <x v="0"/>
    <x v="1"/>
    <x v="2"/>
  </r>
  <r>
    <x v="3176"/>
    <x v="0"/>
    <s v="TGM7470"/>
    <s v="REGULARIZACION DE ACTA DE DEFUNCION"/>
    <x v="0"/>
    <x v="0"/>
    <x v="0"/>
    <x v="6"/>
    <s v="Liz Lidiana Huaman Rojas"/>
    <m/>
    <x v="0"/>
    <x v="0"/>
    <x v="1"/>
    <x v="2"/>
  </r>
  <r>
    <x v="3177"/>
    <x v="0"/>
    <s v="TGM7471"/>
    <s v="REGULARIZACION DE ACTA DE DEFUNCION"/>
    <x v="0"/>
    <x v="0"/>
    <x v="0"/>
    <x v="6"/>
    <s v="Liz Lidiana Huaman Rojas"/>
    <m/>
    <x v="0"/>
    <x v="0"/>
    <x v="1"/>
    <x v="2"/>
  </r>
  <r>
    <x v="3178"/>
    <x v="0"/>
    <s v="TGM7472"/>
    <s v="DEVOLUCION DE GARANTIA"/>
    <x v="0"/>
    <x v="0"/>
    <x v="0"/>
    <x v="10"/>
    <s v="Liz Lidiana Huaman Rojas"/>
    <m/>
    <x v="0"/>
    <x v="0"/>
    <x v="1"/>
    <x v="2"/>
  </r>
  <r>
    <x v="3179"/>
    <x v="0"/>
    <s v="TGM7473"/>
    <s v="MEJORA LAPIDA GRANITO NEGRO"/>
    <x v="0"/>
    <x v="0"/>
    <x v="2"/>
    <x v="9"/>
    <s v="Liz Lidiana Huaman Rojas"/>
    <m/>
    <x v="0"/>
    <x v="0"/>
    <x v="1"/>
    <x v="2"/>
  </r>
  <r>
    <x v="3180"/>
    <x v="2"/>
    <s v="TGM7474"/>
    <s v="DEVOLUCION DE GARANTIA DE ACTA DE DEFUNCION 201062"/>
    <x v="0"/>
    <x v="0"/>
    <x v="0"/>
    <x v="10"/>
    <s v="Melissa Jhuliana Hipolito Guerrero"/>
    <m/>
    <x v="0"/>
    <x v="0"/>
    <x v="1"/>
    <x v="2"/>
  </r>
  <r>
    <x v="3181"/>
    <x v="4"/>
    <s v="TGM7475"/>
    <s v="ENTREGA DE CONTRATO"/>
    <x v="0"/>
    <x v="0"/>
    <x v="0"/>
    <x v="3"/>
    <s v="Maria Betania Araujo Gomez - Cusco II SAC"/>
    <m/>
    <x v="0"/>
    <x v="0"/>
    <x v="1"/>
    <x v="2"/>
  </r>
  <r>
    <x v="3182"/>
    <x v="0"/>
    <s v="TGM7476"/>
    <s v="USO DE ESPACIO"/>
    <x v="0"/>
    <x v="0"/>
    <x v="0"/>
    <x v="8"/>
    <s v="Mariella Valentina Guadalupe Fierro"/>
    <m/>
    <x v="0"/>
    <x v="0"/>
    <x v="1"/>
    <x v="2"/>
  </r>
  <r>
    <x v="3183"/>
    <x v="0"/>
    <s v="TGM7477"/>
    <s v="DEVOLUCION DE GARANTIA"/>
    <x v="0"/>
    <x v="0"/>
    <x v="0"/>
    <x v="10"/>
    <s v="Liz Lidiana Huaman Rojas"/>
    <m/>
    <x v="0"/>
    <x v="0"/>
    <x v="1"/>
    <x v="2"/>
  </r>
  <r>
    <x v="3184"/>
    <x v="0"/>
    <s v="TGM7478"/>
    <s v="CONSTANCIA DE ENTIERRO"/>
    <x v="0"/>
    <x v="0"/>
    <x v="0"/>
    <x v="6"/>
    <s v="Mariella Valentina Guadalupe Fierro"/>
    <m/>
    <x v="0"/>
    <x v="0"/>
    <x v="1"/>
    <x v="2"/>
  </r>
  <r>
    <x v="3185"/>
    <x v="0"/>
    <s v="TGM7479"/>
    <s v="COPIA DE CONTRATO"/>
    <x v="0"/>
    <x v="0"/>
    <x v="0"/>
    <x v="3"/>
    <s v="Mariella Valentina Guadalupe Fierro"/>
    <m/>
    <x v="0"/>
    <x v="0"/>
    <x v="1"/>
    <x v="2"/>
  </r>
  <r>
    <x v="3186"/>
    <x v="0"/>
    <s v="TGM7480"/>
    <s v="USO DE ESPACIO"/>
    <x v="0"/>
    <x v="0"/>
    <x v="0"/>
    <x v="8"/>
    <s v="Mariella Valentina Guadalupe Fierro"/>
    <m/>
    <x v="0"/>
    <x v="0"/>
    <x v="1"/>
    <x v="2"/>
  </r>
  <r>
    <x v="3187"/>
    <x v="0"/>
    <s v="TGM7481"/>
    <s v="USO DE ESPACIO"/>
    <x v="0"/>
    <x v="0"/>
    <x v="0"/>
    <x v="8"/>
    <s v="Rosario Margarita Vergara Jimenez"/>
    <m/>
    <x v="0"/>
    <x v="0"/>
    <x v="1"/>
    <x v="2"/>
  </r>
  <r>
    <x v="3188"/>
    <x v="0"/>
    <s v="TGM7482"/>
    <s v="CAMBIO DE TITULARIDAD"/>
    <x v="0"/>
    <x v="0"/>
    <x v="0"/>
    <x v="31"/>
    <s v="Rosario Margarita Vergara Jimenez"/>
    <m/>
    <x v="0"/>
    <x v="0"/>
    <x v="1"/>
    <x v="2"/>
  </r>
  <r>
    <x v="3189"/>
    <x v="0"/>
    <s v="TGM7483"/>
    <s v="PAGO DE FOMA"/>
    <x v="0"/>
    <x v="0"/>
    <x v="0"/>
    <x v="6"/>
    <s v="Rosario Margarita Vergara Jimenez"/>
    <m/>
    <x v="0"/>
    <x v="0"/>
    <x v="1"/>
    <x v="2"/>
  </r>
  <r>
    <x v="3190"/>
    <x v="0"/>
    <s v="TGM7484"/>
    <s v="COLOCACION DE LAPIDA"/>
    <x v="0"/>
    <x v="2"/>
    <x v="0"/>
    <x v="13"/>
    <s v="Mariella Valentina Guadalupe Fierro"/>
    <m/>
    <x v="0"/>
    <x v="0"/>
    <x v="1"/>
    <x v="2"/>
  </r>
  <r>
    <x v="3191"/>
    <x v="0"/>
    <s v="TGM7485"/>
    <s v="CERTIFICADO DE USO"/>
    <x v="0"/>
    <x v="0"/>
    <x v="0"/>
    <x v="0"/>
    <s v="Mariella Valentina Guadalupe Fierro"/>
    <m/>
    <x v="0"/>
    <x v="0"/>
    <x v="1"/>
    <x v="2"/>
  </r>
  <r>
    <x v="3192"/>
    <x v="0"/>
    <s v="TGM7486"/>
    <s v="CERTIFICADO DE USO"/>
    <x v="0"/>
    <x v="0"/>
    <x v="2"/>
    <x v="0"/>
    <s v="Mariella Valentina Guadalupe Fierro"/>
    <m/>
    <x v="0"/>
    <x v="0"/>
    <x v="1"/>
    <x v="2"/>
  </r>
  <r>
    <x v="3193"/>
    <x v="0"/>
    <s v="TGM7487"/>
    <s v="CERTIFICADO DE USO"/>
    <x v="0"/>
    <x v="0"/>
    <x v="0"/>
    <x v="0"/>
    <s v="Mariella Valentina Guadalupe Fierro"/>
    <m/>
    <x v="0"/>
    <x v="0"/>
    <x v="1"/>
    <x v="2"/>
  </r>
  <r>
    <x v="3194"/>
    <x v="0"/>
    <s v="TGM7488"/>
    <s v="CERTIFICADO DE USO"/>
    <x v="0"/>
    <x v="0"/>
    <x v="2"/>
    <x v="0"/>
    <s v="Mariella Valentina Guadalupe Fierro"/>
    <m/>
    <x v="0"/>
    <x v="0"/>
    <x v="1"/>
    <x v="2"/>
  </r>
  <r>
    <x v="3195"/>
    <x v="0"/>
    <s v="TGM7489"/>
    <s v="ESTADO DE CUENTA"/>
    <x v="0"/>
    <x v="0"/>
    <x v="0"/>
    <x v="5"/>
    <s v="Mariella Valentina Guadalupe Fierro"/>
    <m/>
    <x v="0"/>
    <x v="0"/>
    <x v="1"/>
    <x v="2"/>
  </r>
  <r>
    <x v="3196"/>
    <x v="0"/>
    <s v="TGM7490"/>
    <s v="CERTIFICADO DE USO"/>
    <x v="0"/>
    <x v="0"/>
    <x v="2"/>
    <x v="0"/>
    <s v="Mariella Valentina Guadalupe Fierro"/>
    <m/>
    <x v="0"/>
    <x v="0"/>
    <x v="1"/>
    <x v="2"/>
  </r>
  <r>
    <x v="3197"/>
    <x v="0"/>
    <s v="TGM7491"/>
    <s v="PAGO POR APLICATIVO DEL BCP"/>
    <x v="0"/>
    <x v="0"/>
    <x v="0"/>
    <x v="5"/>
    <s v="Rosario Margarita Vergara Jimenez"/>
    <m/>
    <x v="0"/>
    <x v="0"/>
    <x v="1"/>
    <x v="2"/>
  </r>
  <r>
    <x v="3198"/>
    <x v="2"/>
    <s v="TGM7492"/>
    <s v="SOLICITA CERTIFICADO DE USO 200530"/>
    <x v="0"/>
    <x v="0"/>
    <x v="0"/>
    <x v="0"/>
    <s v="Melissa Jhuliana Hipolito Guerrero"/>
    <m/>
    <x v="0"/>
    <x v="0"/>
    <x v="1"/>
    <x v="2"/>
  </r>
  <r>
    <x v="3199"/>
    <x v="1"/>
    <s v="TGM7493"/>
    <s v="CERTIFICADO DE USO"/>
    <x v="0"/>
    <x v="0"/>
    <x v="0"/>
    <x v="0"/>
    <s v="Mariella Valentina Guadalupe Fierro SAC CF"/>
    <m/>
    <x v="0"/>
    <x v="0"/>
    <x v="1"/>
    <x v="2"/>
  </r>
  <r>
    <x v="3200"/>
    <x v="1"/>
    <s v="TGM7494"/>
    <s v="CERTIFICADO DE USO"/>
    <x v="0"/>
    <x v="0"/>
    <x v="0"/>
    <x v="0"/>
    <s v="Mariella Valentina Guadalupe Fierro SAC CF"/>
    <m/>
    <x v="0"/>
    <x v="0"/>
    <x v="1"/>
    <x v="2"/>
  </r>
  <r>
    <x v="3201"/>
    <x v="1"/>
    <s v="TGM7495"/>
    <s v="CERTIFICADO DE USO"/>
    <x v="0"/>
    <x v="0"/>
    <x v="2"/>
    <x v="0"/>
    <s v="Mariella Valentina Guadalupe Fierro SAC CF"/>
    <m/>
    <x v="0"/>
    <x v="0"/>
    <x v="1"/>
    <x v="2"/>
  </r>
  <r>
    <x v="3202"/>
    <x v="0"/>
    <s v="TGM7496"/>
    <s v="CERTIFICADO DE USO"/>
    <x v="0"/>
    <x v="0"/>
    <x v="2"/>
    <x v="0"/>
    <s v="Liz Lidiana Huaman Rojas"/>
    <m/>
    <x v="0"/>
    <x v="0"/>
    <x v="1"/>
    <x v="2"/>
  </r>
  <r>
    <x v="3203"/>
    <x v="0"/>
    <s v="TGM7497"/>
    <s v="FALLECIDO NO INGRESADO"/>
    <x v="0"/>
    <x v="0"/>
    <x v="0"/>
    <x v="0"/>
    <s v="Liz Lidiana Huaman Rojas"/>
    <m/>
    <x v="0"/>
    <x v="0"/>
    <x v="1"/>
    <x v="2"/>
  </r>
  <r>
    <x v="3204"/>
    <x v="1"/>
    <s v="TGM7498"/>
    <s v="CERTIFICADO DE USO"/>
    <x v="0"/>
    <x v="0"/>
    <x v="2"/>
    <x v="0"/>
    <s v="Mariella Valentina Guadalupe Fierro SAC CF"/>
    <m/>
    <x v="0"/>
    <x v="0"/>
    <x v="1"/>
    <x v="2"/>
  </r>
  <r>
    <x v="3205"/>
    <x v="1"/>
    <s v="TGM7499"/>
    <s v="CERTIFICADO DE USO"/>
    <x v="0"/>
    <x v="0"/>
    <x v="0"/>
    <x v="0"/>
    <s v="Mariella Valentina Guadalupe Fierro SAC CF"/>
    <m/>
    <x v="0"/>
    <x v="0"/>
    <x v="1"/>
    <x v="2"/>
  </r>
  <r>
    <x v="3206"/>
    <x v="0"/>
    <s v="TGM7500"/>
    <s v="ANULACION DE CONTRATO Y DEVOLUCION DE DINERO"/>
    <x v="0"/>
    <x v="0"/>
    <x v="0"/>
    <x v="6"/>
    <s v="Rosario Margarita Vergara Jimenez"/>
    <m/>
    <x v="0"/>
    <x v="0"/>
    <x v="1"/>
    <x v="2"/>
  </r>
  <r>
    <x v="3207"/>
    <x v="0"/>
    <s v="TGM7501"/>
    <s v="CERTIFICADO DE USO"/>
    <x v="0"/>
    <x v="0"/>
    <x v="0"/>
    <x v="0"/>
    <s v="Mariella Valentina Guadalupe Fierro"/>
    <m/>
    <x v="0"/>
    <x v="0"/>
    <x v="1"/>
    <x v="2"/>
  </r>
  <r>
    <x v="3208"/>
    <x v="0"/>
    <s v="TGM7502"/>
    <s v="REGULARIZACION DE ACTA DE DEFUNCION"/>
    <x v="0"/>
    <x v="0"/>
    <x v="2"/>
    <x v="6"/>
    <s v="Liz Lidiana Huaman Rojas"/>
    <m/>
    <x v="0"/>
    <x v="0"/>
    <x v="1"/>
    <x v="2"/>
  </r>
  <r>
    <x v="3209"/>
    <x v="0"/>
    <s v="TGM7503"/>
    <s v="DEVOLUCION DE GARANTIA"/>
    <x v="0"/>
    <x v="0"/>
    <x v="0"/>
    <x v="10"/>
    <s v="Liz Lidiana Huaman Rojas"/>
    <m/>
    <x v="0"/>
    <x v="0"/>
    <x v="1"/>
    <x v="2"/>
  </r>
  <r>
    <x v="3210"/>
    <x v="0"/>
    <s v="TGM7504"/>
    <s v="REGULARIZACION DE ACTA DE DEFUNCION"/>
    <x v="0"/>
    <x v="0"/>
    <x v="0"/>
    <x v="6"/>
    <s v="Liz Lidiana Huaman Rojas"/>
    <m/>
    <x v="0"/>
    <x v="0"/>
    <x v="1"/>
    <x v="2"/>
  </r>
  <r>
    <x v="3211"/>
    <x v="0"/>
    <s v="TGM7505"/>
    <s v="DEVOLUCION DE GARANTIA"/>
    <x v="0"/>
    <x v="0"/>
    <x v="0"/>
    <x v="10"/>
    <s v="Liz Lidiana Huaman Rojas"/>
    <m/>
    <x v="0"/>
    <x v="0"/>
    <x v="1"/>
    <x v="2"/>
  </r>
  <r>
    <x v="3212"/>
    <x v="0"/>
    <s v="TGM7506"/>
    <s v="UBICACION DE ESPACIO"/>
    <x v="0"/>
    <x v="0"/>
    <x v="0"/>
    <x v="0"/>
    <s v="Mariella Valentina Guadalupe Fierro"/>
    <m/>
    <x v="0"/>
    <x v="0"/>
    <x v="1"/>
    <x v="2"/>
  </r>
  <r>
    <x v="3213"/>
    <x v="0"/>
    <s v="TGM7507"/>
    <s v="ESTADO DE CUENTA DIGITAL"/>
    <x v="0"/>
    <x v="0"/>
    <x v="0"/>
    <x v="5"/>
    <s v="Mariella Valentina Guadalupe Fierro"/>
    <m/>
    <x v="0"/>
    <x v="0"/>
    <x v="1"/>
    <x v="2"/>
  </r>
  <r>
    <x v="3214"/>
    <x v="0"/>
    <s v="TGM7508"/>
    <s v="INSTALACION DE PLACA"/>
    <x v="0"/>
    <x v="2"/>
    <x v="0"/>
    <x v="15"/>
    <s v="Mariella Valentina Guadalupe Fierro"/>
    <m/>
    <x v="0"/>
    <x v="0"/>
    <x v="1"/>
    <x v="2"/>
  </r>
  <r>
    <x v="3215"/>
    <x v="0"/>
    <s v="TGM7509"/>
    <s v="CAMBIO DE TITULARIDAD"/>
    <x v="0"/>
    <x v="0"/>
    <x v="0"/>
    <x v="31"/>
    <s v="Liz Lidiana Huaman Rojas"/>
    <m/>
    <x v="0"/>
    <x v="0"/>
    <x v="1"/>
    <x v="2"/>
  </r>
  <r>
    <x v="3216"/>
    <x v="0"/>
    <s v="TGM7510"/>
    <s v="USO DE ESPACIO"/>
    <x v="0"/>
    <x v="0"/>
    <x v="0"/>
    <x v="8"/>
    <s v="Mariella Valentina Guadalupe Fierro"/>
    <m/>
    <x v="0"/>
    <x v="0"/>
    <x v="1"/>
    <x v="2"/>
  </r>
  <r>
    <x v="3217"/>
    <x v="0"/>
    <s v="TGM7511"/>
    <s v="USO DE ESPACIO"/>
    <x v="0"/>
    <x v="0"/>
    <x v="0"/>
    <x v="8"/>
    <s v="Liz Lidiana Huaman Rojas"/>
    <m/>
    <x v="0"/>
    <x v="0"/>
    <x v="1"/>
    <x v="2"/>
  </r>
  <r>
    <x v="3218"/>
    <x v="0"/>
    <s v="TGM7512"/>
    <s v="REGULARIZACIN DE ACTA"/>
    <x v="0"/>
    <x v="0"/>
    <x v="0"/>
    <x v="6"/>
    <s v="Liz Lidiana Huaman Rojas"/>
    <m/>
    <x v="0"/>
    <x v="0"/>
    <x v="1"/>
    <x v="2"/>
  </r>
  <r>
    <x v="3219"/>
    <x v="0"/>
    <s v="TGM7513"/>
    <s v="DEVOLUCION DE GARANTIA"/>
    <x v="0"/>
    <x v="0"/>
    <x v="0"/>
    <x v="10"/>
    <s v="Liz Lidiana Huaman Rojas"/>
    <m/>
    <x v="0"/>
    <x v="0"/>
    <x v="1"/>
    <x v="2"/>
  </r>
  <r>
    <x v="3220"/>
    <x v="0"/>
    <s v="TGM7514"/>
    <s v="ACTA DE DEFUNCION"/>
    <x v="0"/>
    <x v="0"/>
    <x v="0"/>
    <x v="6"/>
    <s v="Mariella Valentina Guadalupe Fierro"/>
    <m/>
    <x v="0"/>
    <x v="0"/>
    <x v="1"/>
    <x v="2"/>
  </r>
  <r>
    <x v="3221"/>
    <x v="0"/>
    <s v="TGM7515"/>
    <s v="REGULARIZACION DE ACTA DE DEFUNCION"/>
    <x v="0"/>
    <x v="0"/>
    <x v="0"/>
    <x v="6"/>
    <s v="Liz Lidiana Huaman Rojas"/>
    <m/>
    <x v="0"/>
    <x v="0"/>
    <x v="1"/>
    <x v="2"/>
  </r>
  <r>
    <x v="3222"/>
    <x v="0"/>
    <s v="TGM7516"/>
    <s v="DEVOLUCION DE GARANTIA"/>
    <x v="0"/>
    <x v="0"/>
    <x v="0"/>
    <x v="10"/>
    <s v="Liz Lidiana Huaman Rojas"/>
    <m/>
    <x v="0"/>
    <x v="0"/>
    <x v="1"/>
    <x v="2"/>
  </r>
  <r>
    <x v="3223"/>
    <x v="0"/>
    <s v="TGM7517"/>
    <s v="ACTA DE DEFUNCION"/>
    <x v="0"/>
    <x v="0"/>
    <x v="0"/>
    <x v="6"/>
    <s v="Mariella Valentina Guadalupe Fierro"/>
    <m/>
    <x v="0"/>
    <x v="0"/>
    <x v="1"/>
    <x v="2"/>
  </r>
  <r>
    <x v="3224"/>
    <x v="0"/>
    <s v="TGM7518"/>
    <s v="ACTA DE DEFUNCION"/>
    <x v="0"/>
    <x v="0"/>
    <x v="0"/>
    <x v="6"/>
    <s v="Mariella Valentina Guadalupe Fierro"/>
    <m/>
    <x v="0"/>
    <x v="0"/>
    <x v="1"/>
    <x v="2"/>
  </r>
  <r>
    <x v="3225"/>
    <x v="0"/>
    <s v="TGM7519"/>
    <s v="ACTUALIZACION DE DATOS"/>
    <x v="0"/>
    <x v="0"/>
    <x v="0"/>
    <x v="30"/>
    <s v="Mariella Valentina Guadalupe Fierro"/>
    <m/>
    <x v="0"/>
    <x v="0"/>
    <x v="1"/>
    <x v="2"/>
  </r>
  <r>
    <x v="3226"/>
    <x v="0"/>
    <s v="TGM7520"/>
    <s v="ACTUALIZACION DE DATOS"/>
    <x v="0"/>
    <x v="0"/>
    <x v="0"/>
    <x v="30"/>
    <s v="Mariella Valentina Guadalupe Fierro"/>
    <m/>
    <x v="0"/>
    <x v="0"/>
    <x v="1"/>
    <x v="2"/>
  </r>
  <r>
    <x v="3227"/>
    <x v="0"/>
    <s v="TGM7521"/>
    <s v="ACTUALIZACION DE DATOS"/>
    <x v="0"/>
    <x v="0"/>
    <x v="0"/>
    <x v="30"/>
    <s v="Mariella Valentina Guadalupe Fierro"/>
    <m/>
    <x v="0"/>
    <x v="0"/>
    <x v="1"/>
    <x v="2"/>
  </r>
  <r>
    <x v="3228"/>
    <x v="0"/>
    <s v="TGM7522"/>
    <s v="CAMBIO DE TITULARIDAD"/>
    <x v="0"/>
    <x v="2"/>
    <x v="0"/>
    <x v="31"/>
    <s v="Liz Lidiana Huaman Rojas"/>
    <m/>
    <x v="0"/>
    <x v="0"/>
    <x v="1"/>
    <x v="2"/>
  </r>
  <r>
    <x v="3229"/>
    <x v="0"/>
    <s v="TGM7523"/>
    <s v="REGULARIZACION DE ACTA DE DEFUNCION"/>
    <x v="0"/>
    <x v="0"/>
    <x v="0"/>
    <x v="6"/>
    <s v="Liz Lidiana Huaman Rojas"/>
    <m/>
    <x v="0"/>
    <x v="0"/>
    <x v="1"/>
    <x v="2"/>
  </r>
  <r>
    <x v="3230"/>
    <x v="0"/>
    <s v="TGM7524"/>
    <s v="DEVOLUCION DE GARANTIA"/>
    <x v="0"/>
    <x v="0"/>
    <x v="0"/>
    <x v="10"/>
    <s v="Liz Lidiana Huaman Rojas"/>
    <m/>
    <x v="0"/>
    <x v="0"/>
    <x v="1"/>
    <x v="2"/>
  </r>
  <r>
    <x v="3231"/>
    <x v="0"/>
    <s v="TGM7525"/>
    <s v="USO DE ESPACIO"/>
    <x v="0"/>
    <x v="0"/>
    <x v="0"/>
    <x v="8"/>
    <s v="Liz Lidiana Huaman Rojas"/>
    <m/>
    <x v="0"/>
    <x v="0"/>
    <x v="1"/>
    <x v="2"/>
  </r>
  <r>
    <x v="3232"/>
    <x v="0"/>
    <s v="TGM7526"/>
    <s v="CAMBIO DE CODIGO"/>
    <x v="0"/>
    <x v="0"/>
    <x v="0"/>
    <x v="24"/>
    <s v="Liz Lidiana Huaman Rojas"/>
    <m/>
    <x v="0"/>
    <x v="0"/>
    <x v="1"/>
    <x v="2"/>
  </r>
  <r>
    <x v="3233"/>
    <x v="0"/>
    <s v="TGM7527"/>
    <s v="REGULARIZACION DE ACTA DE DEFUNCION"/>
    <x v="0"/>
    <x v="0"/>
    <x v="0"/>
    <x v="6"/>
    <s v="Liz Lidiana Huaman Rojas"/>
    <m/>
    <x v="0"/>
    <x v="0"/>
    <x v="1"/>
    <x v="2"/>
  </r>
  <r>
    <x v="3234"/>
    <x v="0"/>
    <s v="TGM7528"/>
    <s v="DEVOLUCION DE GARANTIA"/>
    <x v="0"/>
    <x v="0"/>
    <x v="0"/>
    <x v="10"/>
    <s v="Liz Lidiana Huaman Rojas"/>
    <m/>
    <x v="0"/>
    <x v="0"/>
    <x v="1"/>
    <x v="2"/>
  </r>
  <r>
    <x v="3235"/>
    <x v="0"/>
    <s v="TGM7529"/>
    <s v="CAMBIO DE TITULARIDAD"/>
    <x v="0"/>
    <x v="0"/>
    <x v="0"/>
    <x v="16"/>
    <s v="Liz Lidiana Huaman Rojas"/>
    <m/>
    <x v="0"/>
    <x v="0"/>
    <x v="1"/>
    <x v="2"/>
  </r>
  <r>
    <x v="3236"/>
    <x v="0"/>
    <s v="TGM7530"/>
    <s v="USO DE ESPACIO"/>
    <x v="0"/>
    <x v="0"/>
    <x v="0"/>
    <x v="8"/>
    <s v="Liz Lidiana Huaman Rojas"/>
    <m/>
    <x v="0"/>
    <x v="0"/>
    <x v="1"/>
    <x v="2"/>
  </r>
  <r>
    <x v="3237"/>
    <x v="0"/>
    <s v="TGM7531"/>
    <s v="REGULARIZACION DE ACTA DE DEFUNCION"/>
    <x v="0"/>
    <x v="0"/>
    <x v="0"/>
    <x v="6"/>
    <s v="Liz Lidiana Huaman Rojas"/>
    <m/>
    <x v="0"/>
    <x v="0"/>
    <x v="1"/>
    <x v="2"/>
  </r>
  <r>
    <x v="3238"/>
    <x v="0"/>
    <s v="TGM7532"/>
    <s v="DEVOLCUION DE GARANTIA"/>
    <x v="0"/>
    <x v="0"/>
    <x v="0"/>
    <x v="10"/>
    <s v="Liz Lidiana Huaman Rojas"/>
    <m/>
    <x v="0"/>
    <x v="0"/>
    <x v="1"/>
    <x v="2"/>
  </r>
  <r>
    <x v="3239"/>
    <x v="0"/>
    <s v="TGM7533"/>
    <s v="USO DE ESPACIO"/>
    <x v="0"/>
    <x v="0"/>
    <x v="0"/>
    <x v="8"/>
    <s v="Liz Lidiana Huaman Rojas"/>
    <m/>
    <x v="0"/>
    <x v="0"/>
    <x v="1"/>
    <x v="2"/>
  </r>
  <r>
    <x v="3240"/>
    <x v="0"/>
    <s v="TGM7534"/>
    <s v="REGULARIZACION DE ACTA DE DEFUNCION"/>
    <x v="0"/>
    <x v="0"/>
    <x v="0"/>
    <x v="6"/>
    <s v="Liz Lidiana Huaman Rojas"/>
    <m/>
    <x v="0"/>
    <x v="0"/>
    <x v="1"/>
    <x v="2"/>
  </r>
  <r>
    <x v="3241"/>
    <x v="0"/>
    <s v="TGM7535"/>
    <s v="DEVOLUCION DE GARANTIA"/>
    <x v="0"/>
    <x v="0"/>
    <x v="0"/>
    <x v="10"/>
    <s v="Liz Lidiana Huaman Rojas"/>
    <m/>
    <x v="0"/>
    <x v="0"/>
    <x v="1"/>
    <x v="2"/>
  </r>
  <r>
    <x v="3242"/>
    <x v="1"/>
    <s v="TGM7536"/>
    <s v="ACTUALIZACION DE DATOS"/>
    <x v="0"/>
    <x v="0"/>
    <x v="0"/>
    <x v="30"/>
    <s v="Mariella Valentina Guadalupe Fierro SAC CF"/>
    <m/>
    <x v="0"/>
    <x v="0"/>
    <x v="1"/>
    <x v="2"/>
  </r>
  <r>
    <x v="3243"/>
    <x v="1"/>
    <s v="TGM7537"/>
    <s v="ACTUALIZACION DE DATOS"/>
    <x v="0"/>
    <x v="0"/>
    <x v="0"/>
    <x v="0"/>
    <s v="Mariella Valentina Guadalupe Fierro SAC CF"/>
    <m/>
    <x v="0"/>
    <x v="0"/>
    <x v="1"/>
    <x v="2"/>
  </r>
  <r>
    <x v="3244"/>
    <x v="1"/>
    <s v="TGM7538"/>
    <s v="ACTUALIZACION DE DATOS"/>
    <x v="0"/>
    <x v="0"/>
    <x v="0"/>
    <x v="30"/>
    <s v="Mariella Valentina Guadalupe Fierro SAC CF"/>
    <m/>
    <x v="0"/>
    <x v="0"/>
    <x v="1"/>
    <x v="2"/>
  </r>
  <r>
    <x v="3245"/>
    <x v="1"/>
    <s v="TGM7539"/>
    <s v="ACTUALIZACION DE DATOS"/>
    <x v="0"/>
    <x v="0"/>
    <x v="0"/>
    <x v="30"/>
    <s v="Mariella Valentina Guadalupe Fierro SAC CF"/>
    <m/>
    <x v="0"/>
    <x v="0"/>
    <x v="1"/>
    <x v="2"/>
  </r>
  <r>
    <x v="3246"/>
    <x v="0"/>
    <s v="TGM7540"/>
    <s v="ACTUALIZACION DE DATOS"/>
    <x v="0"/>
    <x v="0"/>
    <x v="0"/>
    <x v="30"/>
    <s v="Mariella Valentina Guadalupe Fierro"/>
    <m/>
    <x v="0"/>
    <x v="0"/>
    <x v="1"/>
    <x v="2"/>
  </r>
  <r>
    <x v="3247"/>
    <x v="2"/>
    <s v="TGM7541"/>
    <s v="SOLICITA ESTADO DE CUENTA ACTUAL 200990"/>
    <x v="0"/>
    <x v="0"/>
    <x v="0"/>
    <x v="5"/>
    <s v="Melissa Jhuliana Hipolito Guerrero"/>
    <m/>
    <x v="0"/>
    <x v="0"/>
    <x v="1"/>
    <x v="2"/>
  </r>
  <r>
    <x v="3248"/>
    <x v="0"/>
    <s v="TGM7542"/>
    <s v="USO DE ESPACIO"/>
    <x v="0"/>
    <x v="0"/>
    <x v="0"/>
    <x v="8"/>
    <s v="Liz Lidiana Huaman Rojas"/>
    <m/>
    <x v="0"/>
    <x v="0"/>
    <x v="1"/>
    <x v="2"/>
  </r>
  <r>
    <x v="3249"/>
    <x v="0"/>
    <s v="TGM7543"/>
    <s v="REGULARIZACION DE ACTA DE DEFUNCION"/>
    <x v="0"/>
    <x v="0"/>
    <x v="0"/>
    <x v="6"/>
    <s v="Liz Lidiana Huaman Rojas"/>
    <m/>
    <x v="0"/>
    <x v="0"/>
    <x v="1"/>
    <x v="2"/>
  </r>
  <r>
    <x v="3250"/>
    <x v="0"/>
    <s v="TGM7544"/>
    <s v="DEVOLUCION DE GARANTIA"/>
    <x v="0"/>
    <x v="0"/>
    <x v="0"/>
    <x v="10"/>
    <s v="Liz Lidiana Huaman Rojas"/>
    <m/>
    <x v="0"/>
    <x v="0"/>
    <x v="1"/>
    <x v="2"/>
  </r>
  <r>
    <x v="3251"/>
    <x v="0"/>
    <s v="TGM7545"/>
    <s v="ACTUALIZACION DE DATOS"/>
    <x v="0"/>
    <x v="0"/>
    <x v="0"/>
    <x v="30"/>
    <s v="Liz Lidiana Huaman Rojas"/>
    <m/>
    <x v="0"/>
    <x v="0"/>
    <x v="1"/>
    <x v="2"/>
  </r>
  <r>
    <x v="3252"/>
    <x v="0"/>
    <s v="TGM7546"/>
    <s v="ESTADO DE CUENTA DIGITAL"/>
    <x v="0"/>
    <x v="0"/>
    <x v="0"/>
    <x v="5"/>
    <s v="Liz Lidiana Huaman Rojas"/>
    <m/>
    <x v="0"/>
    <x v="0"/>
    <x v="1"/>
    <x v="2"/>
  </r>
  <r>
    <x v="3253"/>
    <x v="0"/>
    <s v="TGM7547"/>
    <s v="ACTUALIZACION DE DATOS"/>
    <x v="0"/>
    <x v="0"/>
    <x v="0"/>
    <x v="30"/>
    <s v="Liz Lidiana Huaman Rojas"/>
    <m/>
    <x v="0"/>
    <x v="0"/>
    <x v="1"/>
    <x v="2"/>
  </r>
  <r>
    <x v="3254"/>
    <x v="0"/>
    <s v="TGM7548"/>
    <s v="ESTADO DE CUENTA DIGITAL"/>
    <x v="0"/>
    <x v="0"/>
    <x v="0"/>
    <x v="5"/>
    <s v="Liz Lidiana Huaman Rojas"/>
    <m/>
    <x v="0"/>
    <x v="0"/>
    <x v="1"/>
    <x v="2"/>
  </r>
  <r>
    <x v="3255"/>
    <x v="0"/>
    <s v="TGM7549"/>
    <s v="REGULARIZACION DE ACTA DE DEFUNCION"/>
    <x v="0"/>
    <x v="0"/>
    <x v="0"/>
    <x v="6"/>
    <s v="Liz Lidiana Huaman Rojas"/>
    <m/>
    <x v="0"/>
    <x v="0"/>
    <x v="1"/>
    <x v="2"/>
  </r>
  <r>
    <x v="3256"/>
    <x v="0"/>
    <s v="TGM7550"/>
    <s v="DEVOLUCION DE GARANTIA"/>
    <x v="0"/>
    <x v="0"/>
    <x v="0"/>
    <x v="10"/>
    <s v="Liz Lidiana Huaman Rojas"/>
    <m/>
    <x v="0"/>
    <x v="0"/>
    <x v="1"/>
    <x v="2"/>
  </r>
  <r>
    <x v="3257"/>
    <x v="2"/>
    <s v="TGM7551"/>
    <s v="DEVOLUCION DE GARANTIA POR ACTA DE DEFUNCION 201123"/>
    <x v="0"/>
    <x v="0"/>
    <x v="0"/>
    <x v="10"/>
    <s v="Melissa Jhuliana Hipolito Guerrero"/>
    <m/>
    <x v="0"/>
    <x v="0"/>
    <x v="1"/>
    <x v="2"/>
  </r>
  <r>
    <x v="3258"/>
    <x v="2"/>
    <s v="TGM7552"/>
    <s v="DEVOLUCION DE GARANTIA POR ACTA DE DEFUNCION 201156"/>
    <x v="0"/>
    <x v="0"/>
    <x v="0"/>
    <x v="10"/>
    <s v="Melissa Jhuliana Hipolito Guerrero"/>
    <m/>
    <x v="0"/>
    <x v="0"/>
    <x v="1"/>
    <x v="2"/>
  </r>
  <r>
    <x v="3259"/>
    <x v="4"/>
    <s v="TGM7553"/>
    <s v="CONSTANCIA DE INHUMACION"/>
    <x v="0"/>
    <x v="0"/>
    <x v="0"/>
    <x v="6"/>
    <s v="Maria Betania Araujo Gomez - Cusco II SAC"/>
    <m/>
    <x v="0"/>
    <x v="0"/>
    <x v="1"/>
    <x v="2"/>
  </r>
  <r>
    <x v="3260"/>
    <x v="0"/>
    <s v="TGM7554"/>
    <s v="SOLICITUD DE REACTIVACION"/>
    <x v="0"/>
    <x v="0"/>
    <x v="0"/>
    <x v="6"/>
    <s v="Mariella Valentina Guadalupe Fierro"/>
    <m/>
    <x v="0"/>
    <x v="0"/>
    <x v="1"/>
    <x v="2"/>
  </r>
  <r>
    <x v="3261"/>
    <x v="0"/>
    <s v="TGM7555"/>
    <s v="USO DE ESPACIO"/>
    <x v="0"/>
    <x v="0"/>
    <x v="2"/>
    <x v="8"/>
    <s v="Mariella Valentina Guadalupe Fierro"/>
    <m/>
    <x v="0"/>
    <x v="0"/>
    <x v="1"/>
    <x v="2"/>
  </r>
  <r>
    <x v="3262"/>
    <x v="2"/>
    <s v="TGM7556"/>
    <s v="REPINTADO DE LAPIDA 200805"/>
    <x v="0"/>
    <x v="0"/>
    <x v="2"/>
    <x v="14"/>
    <s v="Melissa Jhuliana Hipolito Guerrero"/>
    <m/>
    <x v="0"/>
    <x v="0"/>
    <x v="1"/>
    <x v="2"/>
  </r>
  <r>
    <x v="3263"/>
    <x v="0"/>
    <s v="TGM7557"/>
    <s v="ACTUALIZACION DE DATOS"/>
    <x v="0"/>
    <x v="0"/>
    <x v="0"/>
    <x v="1"/>
    <s v="Rosario Margarita Vergara Jimenez"/>
    <m/>
    <x v="0"/>
    <x v="0"/>
    <x v="1"/>
    <x v="2"/>
  </r>
  <r>
    <x v="3264"/>
    <x v="0"/>
    <s v="TGM7558"/>
    <s v="ESTADO DE CUENTA DIGITAL"/>
    <x v="0"/>
    <x v="0"/>
    <x v="0"/>
    <x v="5"/>
    <s v="Rosario Margarita Vergara Jimenez"/>
    <m/>
    <x v="0"/>
    <x v="0"/>
    <x v="1"/>
    <x v="2"/>
  </r>
  <r>
    <x v="3265"/>
    <x v="3"/>
    <s v="TGM7559"/>
    <s v="AGREGAR UN 2DO TITULAR"/>
    <x v="0"/>
    <x v="0"/>
    <x v="4"/>
    <x v="16"/>
    <s v="Tymiller Jhaalber Llacza Rosales - Cusco I"/>
    <m/>
    <x v="0"/>
    <x v="0"/>
    <x v="1"/>
    <x v="2"/>
  </r>
  <r>
    <x v="3266"/>
    <x v="0"/>
    <s v="TGM7560"/>
    <s v="REGULARIZACION DE ACTA DE DEFUNCION"/>
    <x v="0"/>
    <x v="0"/>
    <x v="0"/>
    <x v="6"/>
    <s v="Liz Lidiana Huaman Rojas"/>
    <m/>
    <x v="0"/>
    <x v="0"/>
    <x v="1"/>
    <x v="2"/>
  </r>
  <r>
    <x v="3267"/>
    <x v="0"/>
    <s v="TGM7561"/>
    <s v="ENTREGA DE CONTRATO"/>
    <x v="0"/>
    <x v="0"/>
    <x v="0"/>
    <x v="3"/>
    <s v="Liz Lidiana Huaman Rojas"/>
    <m/>
    <x v="0"/>
    <x v="0"/>
    <x v="1"/>
    <x v="2"/>
  </r>
  <r>
    <x v="3268"/>
    <x v="0"/>
    <s v="TGM7562"/>
    <s v="DEVOLUCION DE GARANTIA"/>
    <x v="0"/>
    <x v="0"/>
    <x v="0"/>
    <x v="10"/>
    <s v="Liz Lidiana Huaman Rojas"/>
    <m/>
    <x v="0"/>
    <x v="0"/>
    <x v="1"/>
    <x v="2"/>
  </r>
  <r>
    <x v="3269"/>
    <x v="3"/>
    <s v="TGM7563"/>
    <s v="RECONSIDERACION DE PAGO"/>
    <x v="0"/>
    <x v="0"/>
    <x v="2"/>
    <x v="10"/>
    <s v="Grupo de Cobranza Cusco I"/>
    <m/>
    <x v="0"/>
    <x v="0"/>
    <x v="1"/>
    <x v="2"/>
  </r>
  <r>
    <x v="3270"/>
    <x v="3"/>
    <s v="TGM7564"/>
    <s v="RECONSIDERACION DE PAGO"/>
    <x v="0"/>
    <x v="0"/>
    <x v="2"/>
    <x v="10"/>
    <s v="Grupo de Cobranza Cusco I"/>
    <m/>
    <x v="0"/>
    <x v="0"/>
    <x v="1"/>
    <x v="2"/>
  </r>
  <r>
    <x v="3271"/>
    <x v="3"/>
    <s v="TGM7565"/>
    <s v="RECONSIDERACION DE PAGO"/>
    <x v="0"/>
    <x v="0"/>
    <x v="2"/>
    <x v="10"/>
    <s v="Rosmery Montesinos Quispe c1"/>
    <m/>
    <x v="0"/>
    <x v="0"/>
    <x v="1"/>
    <x v="2"/>
  </r>
  <r>
    <x v="3272"/>
    <x v="0"/>
    <s v="TGM7566"/>
    <s v="FLORES PLAN A"/>
    <x v="0"/>
    <x v="0"/>
    <x v="0"/>
    <x v="22"/>
    <s v="Rosario Margarita Vergara Jimenez"/>
    <m/>
    <x v="0"/>
    <x v="0"/>
    <x v="1"/>
    <x v="2"/>
  </r>
  <r>
    <x v="3273"/>
    <x v="0"/>
    <s v="TGM7567"/>
    <s v="USO DE ESPACIO"/>
    <x v="0"/>
    <x v="0"/>
    <x v="0"/>
    <x v="8"/>
    <s v="Liz Lidiana Huaman Rojas"/>
    <m/>
    <x v="0"/>
    <x v="0"/>
    <x v="1"/>
    <x v="2"/>
  </r>
  <r>
    <x v="3274"/>
    <x v="0"/>
    <s v="TGM7568"/>
    <s v="CAMBIO DE LAPIDA"/>
    <x v="0"/>
    <x v="2"/>
    <x v="0"/>
    <x v="27"/>
    <s v="Rosario Margarita Vergara Jimenez"/>
    <m/>
    <x v="0"/>
    <x v="0"/>
    <x v="1"/>
    <x v="2"/>
  </r>
  <r>
    <x v="3275"/>
    <x v="4"/>
    <s v="TGM7569"/>
    <s v="ENTREGA DE CONTRATO"/>
    <x v="0"/>
    <x v="0"/>
    <x v="0"/>
    <x v="3"/>
    <s v="Rosmery Montesinos Quispe c2"/>
    <m/>
    <x v="0"/>
    <x v="0"/>
    <x v="1"/>
    <x v="2"/>
  </r>
  <r>
    <x v="3276"/>
    <x v="4"/>
    <s v="TGM7570"/>
    <s v="CERTIFICADO DE USO"/>
    <x v="0"/>
    <x v="0"/>
    <x v="0"/>
    <x v="0"/>
    <s v="Rosmery Montesinos Quispe c2"/>
    <m/>
    <x v="0"/>
    <x v="0"/>
    <x v="1"/>
    <x v="2"/>
  </r>
  <r>
    <x v="3277"/>
    <x v="0"/>
    <s v="TGM7571"/>
    <s v="USO DE ESPACIO"/>
    <x v="0"/>
    <x v="0"/>
    <x v="0"/>
    <x v="8"/>
    <s v="Liz Lidiana Huaman Rojas"/>
    <m/>
    <x v="0"/>
    <x v="0"/>
    <x v="1"/>
    <x v="2"/>
  </r>
  <r>
    <x v="3278"/>
    <x v="0"/>
    <s v="TGM7572"/>
    <s v="USO DE ESPACIO"/>
    <x v="0"/>
    <x v="0"/>
    <x v="0"/>
    <x v="8"/>
    <s v="Liz Lidiana Huaman Rojas"/>
    <m/>
    <x v="0"/>
    <x v="0"/>
    <x v="1"/>
    <x v="2"/>
  </r>
  <r>
    <x v="3279"/>
    <x v="0"/>
    <s v="TGM7573"/>
    <s v="REGULARIZACION DE ACTA DE DEFUNCION"/>
    <x v="0"/>
    <x v="0"/>
    <x v="0"/>
    <x v="6"/>
    <s v="Liz Lidiana Huaman Rojas"/>
    <m/>
    <x v="0"/>
    <x v="0"/>
    <x v="1"/>
    <x v="2"/>
  </r>
  <r>
    <x v="3280"/>
    <x v="0"/>
    <s v="TGM7574"/>
    <s v="DEVOLUCION DE GARANTIA"/>
    <x v="0"/>
    <x v="0"/>
    <x v="0"/>
    <x v="10"/>
    <s v="Liz Lidiana Huaman Rojas"/>
    <m/>
    <x v="0"/>
    <x v="0"/>
    <x v="1"/>
    <x v="2"/>
  </r>
  <r>
    <x v="3281"/>
    <x v="0"/>
    <s v="TGM7575"/>
    <s v="REGULARIZACION DE ACTA DE DEFUNCION"/>
    <x v="0"/>
    <x v="0"/>
    <x v="0"/>
    <x v="6"/>
    <s v="Liz Lidiana Huaman Rojas"/>
    <m/>
    <x v="0"/>
    <x v="0"/>
    <x v="1"/>
    <x v="2"/>
  </r>
  <r>
    <x v="3282"/>
    <x v="0"/>
    <s v="TGM7576"/>
    <s v="DEVOLUCION DE GARANTIA"/>
    <x v="0"/>
    <x v="0"/>
    <x v="0"/>
    <x v="10"/>
    <s v="Liz Lidiana Huaman Rojas"/>
    <m/>
    <x v="0"/>
    <x v="0"/>
    <x v="1"/>
    <x v="2"/>
  </r>
  <r>
    <x v="3283"/>
    <x v="0"/>
    <s v="TGM7577"/>
    <s v="REGULARIZACION DE ACTA DE DEFUNCION"/>
    <x v="0"/>
    <x v="0"/>
    <x v="0"/>
    <x v="6"/>
    <s v="Liz Lidiana Huaman Rojas"/>
    <m/>
    <x v="0"/>
    <x v="0"/>
    <x v="1"/>
    <x v="2"/>
  </r>
  <r>
    <x v="3284"/>
    <x v="0"/>
    <s v="TGM7578"/>
    <s v="DEVOLUCION DE GARANTIA"/>
    <x v="0"/>
    <x v="0"/>
    <x v="0"/>
    <x v="10"/>
    <s v="Liz Lidiana Huaman Rojas"/>
    <m/>
    <x v="0"/>
    <x v="0"/>
    <x v="1"/>
    <x v="2"/>
  </r>
  <r>
    <x v="3285"/>
    <x v="0"/>
    <s v="TGM7579"/>
    <s v="USO DE ESPACIO"/>
    <x v="0"/>
    <x v="0"/>
    <x v="0"/>
    <x v="8"/>
    <s v="Mariella Valentina Guadalupe Fierro"/>
    <m/>
    <x v="0"/>
    <x v="0"/>
    <x v="1"/>
    <x v="2"/>
  </r>
  <r>
    <x v="3286"/>
    <x v="5"/>
    <s v="TGM7580"/>
    <s v="ACTUALIZACI&amp;OACUTE;N DE DATOS"/>
    <x v="0"/>
    <x v="1"/>
    <x v="0"/>
    <x v="19"/>
    <s v="Judith Olortegui Guevara"/>
    <m/>
    <x v="0"/>
    <x v="0"/>
    <x v="1"/>
    <x v="2"/>
  </r>
  <r>
    <x v="3287"/>
    <x v="3"/>
    <s v="TGM7581"/>
    <s v="RECONSIDERACI&amp;OACUTE;N  DE CONTRATO"/>
    <x v="0"/>
    <x v="0"/>
    <x v="2"/>
    <x v="10"/>
    <s v="Rosmery Montesinos Quispe c1"/>
    <m/>
    <x v="0"/>
    <x v="0"/>
    <x v="1"/>
    <x v="2"/>
  </r>
  <r>
    <x v="3288"/>
    <x v="1"/>
    <s v="TGM7582"/>
    <s v="REGULARIZACION DE ACTA"/>
    <x v="0"/>
    <x v="0"/>
    <x v="0"/>
    <x v="6"/>
    <s v="Liz Lidiana Huaman Rojas SAC CF"/>
    <m/>
    <x v="0"/>
    <x v="0"/>
    <x v="1"/>
    <x v="2"/>
  </r>
  <r>
    <x v="3289"/>
    <x v="1"/>
    <s v="TGM7583"/>
    <s v="DEVOLUCION DE GARANTIA"/>
    <x v="0"/>
    <x v="0"/>
    <x v="0"/>
    <x v="10"/>
    <s v="Liz Lidiana Huaman Rojas SAC CF"/>
    <m/>
    <x v="0"/>
    <x v="0"/>
    <x v="1"/>
    <x v="2"/>
  </r>
  <r>
    <x v="3290"/>
    <x v="0"/>
    <s v="TGM7584"/>
    <s v="USO DE ESPACIO"/>
    <x v="0"/>
    <x v="0"/>
    <x v="0"/>
    <x v="8"/>
    <s v="Mariella Valentina Guadalupe Fierro"/>
    <m/>
    <x v="0"/>
    <x v="0"/>
    <x v="1"/>
    <x v="2"/>
  </r>
  <r>
    <x v="3291"/>
    <x v="0"/>
    <s v="TGM7585"/>
    <s v="ACTA DE DEFUNCION"/>
    <x v="0"/>
    <x v="0"/>
    <x v="2"/>
    <x v="6"/>
    <s v="Mariella Valentina Guadalupe Fierro"/>
    <m/>
    <x v="0"/>
    <x v="0"/>
    <x v="1"/>
    <x v="2"/>
  </r>
  <r>
    <x v="3292"/>
    <x v="1"/>
    <s v="TGM7586"/>
    <s v="CERTIFICADO DE USO"/>
    <x v="0"/>
    <x v="0"/>
    <x v="0"/>
    <x v="0"/>
    <s v="Liz Lidiana Huaman Rojas SAC CF"/>
    <m/>
    <x v="0"/>
    <x v="0"/>
    <x v="1"/>
    <x v="2"/>
  </r>
  <r>
    <x v="3293"/>
    <x v="3"/>
    <s v="TGM7587"/>
    <s v="ENTREGA DE CONTRATO"/>
    <x v="0"/>
    <x v="0"/>
    <x v="0"/>
    <x v="3"/>
    <s v="Maria Betania Araujo Gomez - Cusco I SAC"/>
    <m/>
    <x v="0"/>
    <x v="0"/>
    <x v="1"/>
    <x v="2"/>
  </r>
  <r>
    <x v="3294"/>
    <x v="4"/>
    <s v="TGM7588"/>
    <s v="ENTREGA DE CONTRATO"/>
    <x v="0"/>
    <x v="0"/>
    <x v="0"/>
    <x v="3"/>
    <s v="Maria Betania Araujo Gomez - Cusco II SAC"/>
    <m/>
    <x v="0"/>
    <x v="0"/>
    <x v="1"/>
    <x v="2"/>
  </r>
  <r>
    <x v="3295"/>
    <x v="0"/>
    <s v="TGM7589"/>
    <s v="CERTIFICADO DE USO"/>
    <x v="0"/>
    <x v="0"/>
    <x v="2"/>
    <x v="0"/>
    <s v="Mariella Valentina Guadalupe Fierro"/>
    <m/>
    <x v="0"/>
    <x v="0"/>
    <x v="1"/>
    <x v="2"/>
  </r>
  <r>
    <x v="3296"/>
    <x v="0"/>
    <s v="TGM7590"/>
    <s v="CERTIFICADO DE USO"/>
    <x v="0"/>
    <x v="0"/>
    <x v="0"/>
    <x v="0"/>
    <s v="Liz Lidiana Huaman Rojas"/>
    <m/>
    <x v="0"/>
    <x v="0"/>
    <x v="1"/>
    <x v="2"/>
  </r>
  <r>
    <x v="3297"/>
    <x v="0"/>
    <s v="TGM7591"/>
    <s v="CERTIFICADO DE USO"/>
    <x v="0"/>
    <x v="0"/>
    <x v="2"/>
    <x v="0"/>
    <s v="Liz Lidiana Huaman Rojas"/>
    <m/>
    <x v="0"/>
    <x v="0"/>
    <x v="1"/>
    <x v="2"/>
  </r>
  <r>
    <x v="3298"/>
    <x v="1"/>
    <s v="TGM7592"/>
    <s v="CERTIFICADO DE USO"/>
    <x v="0"/>
    <x v="0"/>
    <x v="2"/>
    <x v="0"/>
    <s v="Liz Lidiana Huaman Rojas SAC CF"/>
    <m/>
    <x v="0"/>
    <x v="0"/>
    <x v="1"/>
    <x v="2"/>
  </r>
  <r>
    <x v="3299"/>
    <x v="1"/>
    <s v="TGM7593"/>
    <s v="CERTIFICADO DE USO"/>
    <x v="0"/>
    <x v="0"/>
    <x v="0"/>
    <x v="0"/>
    <s v="Liz Lidiana Huaman Rojas SAC CF"/>
    <m/>
    <x v="0"/>
    <x v="0"/>
    <x v="1"/>
    <x v="2"/>
  </r>
  <r>
    <x v="3300"/>
    <x v="1"/>
    <s v="TGM7594"/>
    <s v="CERTIFICADO DE USO"/>
    <x v="0"/>
    <x v="0"/>
    <x v="0"/>
    <x v="0"/>
    <s v="Liz Lidiana Huaman Rojas SAC CF"/>
    <m/>
    <x v="0"/>
    <x v="0"/>
    <x v="1"/>
    <x v="2"/>
  </r>
  <r>
    <x v="3301"/>
    <x v="1"/>
    <s v="TGM7595"/>
    <s v="ACTUALIZACION DE DATOS"/>
    <x v="0"/>
    <x v="0"/>
    <x v="2"/>
    <x v="30"/>
    <s v="Liz Lidiana Huaman Rojas SAC CF"/>
    <m/>
    <x v="0"/>
    <x v="0"/>
    <x v="1"/>
    <x v="2"/>
  </r>
  <r>
    <x v="3302"/>
    <x v="1"/>
    <s v="TGM7596"/>
    <s v="ACTUALIZACION DE DATOS"/>
    <x v="0"/>
    <x v="0"/>
    <x v="2"/>
    <x v="30"/>
    <s v="Liz Lidiana Huaman Rojas SAC CF"/>
    <m/>
    <x v="0"/>
    <x v="0"/>
    <x v="1"/>
    <x v="2"/>
  </r>
  <r>
    <x v="3303"/>
    <x v="0"/>
    <s v="TGM7597"/>
    <s v="ACTA DE DEFUNCION"/>
    <x v="0"/>
    <x v="0"/>
    <x v="0"/>
    <x v="6"/>
    <s v="Mariella Valentina Guadalupe Fierro"/>
    <m/>
    <x v="0"/>
    <x v="0"/>
    <x v="1"/>
    <x v="2"/>
  </r>
  <r>
    <x v="3304"/>
    <x v="0"/>
    <s v="TGM7598"/>
    <s v="REGULARIZACION DE ACTA DE DEFUNCION"/>
    <x v="0"/>
    <x v="0"/>
    <x v="0"/>
    <x v="6"/>
    <s v="Liz Lidiana Huaman Rojas"/>
    <m/>
    <x v="0"/>
    <x v="0"/>
    <x v="1"/>
    <x v="2"/>
  </r>
  <r>
    <x v="3305"/>
    <x v="0"/>
    <s v="TGM7599"/>
    <s v="DEVOLUCION DE GARANTIA"/>
    <x v="0"/>
    <x v="0"/>
    <x v="0"/>
    <x v="10"/>
    <s v="Liz Lidiana Huaman Rojas"/>
    <m/>
    <x v="0"/>
    <x v="0"/>
    <x v="1"/>
    <x v="2"/>
  </r>
  <r>
    <x v="3306"/>
    <x v="0"/>
    <s v="TGM7600"/>
    <s v="ENTREGA DE CONTRATO"/>
    <x v="0"/>
    <x v="0"/>
    <x v="0"/>
    <x v="3"/>
    <s v="Liz Lidiana Huaman Rojas"/>
    <m/>
    <x v="0"/>
    <x v="0"/>
    <x v="1"/>
    <x v="2"/>
  </r>
  <r>
    <x v="3307"/>
    <x v="0"/>
    <s v="TGM7601"/>
    <s v="ACTA DE DEFUNCION"/>
    <x v="0"/>
    <x v="0"/>
    <x v="0"/>
    <x v="6"/>
    <s v="Mariella Valentina Guadalupe Fierro"/>
    <m/>
    <x v="0"/>
    <x v="0"/>
    <x v="1"/>
    <x v="2"/>
  </r>
  <r>
    <x v="3308"/>
    <x v="0"/>
    <s v="TGM7602"/>
    <s v="CONSTANCIA DE ENTIERRO"/>
    <x v="0"/>
    <x v="0"/>
    <x v="0"/>
    <x v="6"/>
    <s v="Mariella Valentina Guadalupe Fierro"/>
    <m/>
    <x v="0"/>
    <x v="0"/>
    <x v="1"/>
    <x v="2"/>
  </r>
  <r>
    <x v="3309"/>
    <x v="1"/>
    <s v="TGM7603"/>
    <s v="ACTA DE DEFUNCION"/>
    <x v="0"/>
    <x v="0"/>
    <x v="0"/>
    <x v="6"/>
    <s v="Mariella Valentina Guadalupe Fierro SAC CF"/>
    <m/>
    <x v="0"/>
    <x v="0"/>
    <x v="1"/>
    <x v="2"/>
  </r>
  <r>
    <x v="3310"/>
    <x v="0"/>
    <s v="TGM7604"/>
    <s v="CERTIFICADO DE USO"/>
    <x v="0"/>
    <x v="0"/>
    <x v="0"/>
    <x v="0"/>
    <s v="Mariella Valentina Guadalupe Fierro"/>
    <m/>
    <x v="0"/>
    <x v="0"/>
    <x v="1"/>
    <x v="2"/>
  </r>
  <r>
    <x v="3311"/>
    <x v="3"/>
    <s v="TGM7605"/>
    <s v="ENTREGA DE CONTRATO"/>
    <x v="0"/>
    <x v="0"/>
    <x v="0"/>
    <x v="3"/>
    <s v="Maria Betania Araujo Gomez - Cusco I SAC"/>
    <m/>
    <x v="0"/>
    <x v="0"/>
    <x v="1"/>
    <x v="2"/>
  </r>
  <r>
    <x v="3312"/>
    <x v="0"/>
    <s v="TGM7606"/>
    <s v="REDUCCION DE MORA"/>
    <x v="0"/>
    <x v="0"/>
    <x v="0"/>
    <x v="5"/>
    <s v="Rosario Margarita Vergara Jimenez"/>
    <m/>
    <x v="0"/>
    <x v="0"/>
    <x v="1"/>
    <x v="2"/>
  </r>
  <r>
    <x v="3313"/>
    <x v="0"/>
    <s v="TGM7607"/>
    <s v="PAGO POR AGENTE BCP"/>
    <x v="0"/>
    <x v="0"/>
    <x v="0"/>
    <x v="5"/>
    <s v="Rosario Margarita Vergara Jimenez"/>
    <m/>
    <x v="0"/>
    <x v="0"/>
    <x v="1"/>
    <x v="2"/>
  </r>
  <r>
    <x v="3314"/>
    <x v="0"/>
    <s v="TGM7608"/>
    <s v="ACTA DE DEFUNCION"/>
    <x v="0"/>
    <x v="0"/>
    <x v="0"/>
    <x v="6"/>
    <s v="Mariella Valentina Guadalupe Fierro"/>
    <m/>
    <x v="0"/>
    <x v="0"/>
    <x v="1"/>
    <x v="2"/>
  </r>
  <r>
    <x v="3315"/>
    <x v="0"/>
    <s v="TGM7609"/>
    <s v="RECLAMO POR PAGO REALIZADO DE CUOTAS"/>
    <x v="0"/>
    <x v="1"/>
    <x v="0"/>
    <x v="5"/>
    <s v="Rosario Margarita Vergara Jimenez"/>
    <m/>
    <x v="0"/>
    <x v="0"/>
    <x v="1"/>
    <x v="2"/>
  </r>
  <r>
    <x v="3316"/>
    <x v="0"/>
    <s v="TGM7610"/>
    <s v="REQUISITOS DE USO DE ESPACIO"/>
    <x v="0"/>
    <x v="0"/>
    <x v="0"/>
    <x v="8"/>
    <s v="Rosario Margarita Vergara Jimenez"/>
    <m/>
    <x v="0"/>
    <x v="0"/>
    <x v="1"/>
    <x v="2"/>
  </r>
  <r>
    <x v="3317"/>
    <x v="0"/>
    <s v="TGM7611"/>
    <s v="REQUISITOS DE USO DE ESPACIO"/>
    <x v="0"/>
    <x v="2"/>
    <x v="0"/>
    <x v="8"/>
    <s v="Rosario Margarita Vergara Jimenez"/>
    <m/>
    <x v="0"/>
    <x v="0"/>
    <x v="1"/>
    <x v="2"/>
  </r>
  <r>
    <x v="3318"/>
    <x v="1"/>
    <s v="TGM7612"/>
    <s v="CONSULTA SOBRE PAGOS"/>
    <x v="0"/>
    <x v="2"/>
    <x v="0"/>
    <x v="5"/>
    <s v="Rosario Margarita Vergara Jimenez SAC CF"/>
    <m/>
    <x v="0"/>
    <x v="0"/>
    <x v="1"/>
    <x v="2"/>
  </r>
  <r>
    <x v="3319"/>
    <x v="0"/>
    <s v="TGM7613"/>
    <s v="CERTIFICADO DE USO"/>
    <x v="0"/>
    <x v="0"/>
    <x v="0"/>
    <x v="0"/>
    <s v="Rosario Margarita Vergara Jimenez"/>
    <m/>
    <x v="0"/>
    <x v="0"/>
    <x v="1"/>
    <x v="2"/>
  </r>
  <r>
    <x v="3320"/>
    <x v="0"/>
    <s v="TGM7614"/>
    <s v="MISA VIRTUAL"/>
    <x v="0"/>
    <x v="0"/>
    <x v="4"/>
    <x v="29"/>
    <s v="Oscar San Martin Castillo"/>
    <m/>
    <x v="0"/>
    <x v="0"/>
    <x v="1"/>
    <x v="2"/>
  </r>
  <r>
    <x v="3321"/>
    <x v="0"/>
    <s v="TGM7615"/>
    <s v="ACTUALIZACION DE DATOS"/>
    <x v="0"/>
    <x v="0"/>
    <x v="0"/>
    <x v="1"/>
    <s v="Rosario Margarita Vergara Jimenez"/>
    <m/>
    <x v="0"/>
    <x v="0"/>
    <x v="1"/>
    <x v="2"/>
  </r>
  <r>
    <x v="3322"/>
    <x v="0"/>
    <s v="TGM7616"/>
    <s v="ESTADO DE CUENTA VIRTUAL"/>
    <x v="0"/>
    <x v="0"/>
    <x v="0"/>
    <x v="5"/>
    <s v="Rosario Margarita Vergara Jimenez"/>
    <m/>
    <x v="0"/>
    <x v="0"/>
    <x v="1"/>
    <x v="2"/>
  </r>
  <r>
    <x v="3323"/>
    <x v="0"/>
    <s v="TGM7617"/>
    <s v="REGULARIZACION DE ACTA DE DEFUNCION"/>
    <x v="0"/>
    <x v="0"/>
    <x v="0"/>
    <x v="6"/>
    <s v="Liz Lidiana Huaman Rojas"/>
    <m/>
    <x v="0"/>
    <x v="0"/>
    <x v="1"/>
    <x v="2"/>
  </r>
  <r>
    <x v="3324"/>
    <x v="0"/>
    <s v="TGM7618"/>
    <s v="DEVOLUCION DE GARANTIA"/>
    <x v="0"/>
    <x v="0"/>
    <x v="0"/>
    <x v="10"/>
    <s v="Liz Lidiana Huaman Rojas"/>
    <m/>
    <x v="0"/>
    <x v="0"/>
    <x v="1"/>
    <x v="2"/>
  </r>
  <r>
    <x v="3325"/>
    <x v="0"/>
    <s v="TGM7619"/>
    <s v="REGULARIZACION DE ACTA DE DEFUNCION"/>
    <x v="0"/>
    <x v="0"/>
    <x v="0"/>
    <x v="6"/>
    <s v="Liz Lidiana Huaman Rojas"/>
    <m/>
    <x v="0"/>
    <x v="0"/>
    <x v="1"/>
    <x v="2"/>
  </r>
  <r>
    <x v="3326"/>
    <x v="0"/>
    <s v="TGM7620"/>
    <s v="DEVOLUCION DE GARANTIA"/>
    <x v="0"/>
    <x v="0"/>
    <x v="0"/>
    <x v="10"/>
    <s v="Liz Lidiana Huaman Rojas"/>
    <m/>
    <x v="0"/>
    <x v="0"/>
    <x v="1"/>
    <x v="2"/>
  </r>
  <r>
    <x v="3327"/>
    <x v="0"/>
    <s v="TGM7621"/>
    <s v="REGULARIZACION DE ACTA DE DEFUNCION"/>
    <x v="0"/>
    <x v="0"/>
    <x v="0"/>
    <x v="6"/>
    <s v="Liz Lidiana Huaman Rojas"/>
    <m/>
    <x v="0"/>
    <x v="0"/>
    <x v="1"/>
    <x v="2"/>
  </r>
  <r>
    <x v="3328"/>
    <x v="0"/>
    <s v="TGM7622"/>
    <s v="DEVOLUCION DE GARANTIA"/>
    <x v="0"/>
    <x v="0"/>
    <x v="0"/>
    <x v="10"/>
    <s v="Liz Lidiana Huaman Rojas"/>
    <m/>
    <x v="0"/>
    <x v="0"/>
    <x v="1"/>
    <x v="2"/>
  </r>
  <r>
    <x v="3329"/>
    <x v="0"/>
    <s v="TGM7623"/>
    <s v="ESTADO DE CUENTA DIGITAL"/>
    <x v="0"/>
    <x v="0"/>
    <x v="0"/>
    <x v="5"/>
    <s v="Rosario Margarita Vergara Jimenez"/>
    <m/>
    <x v="0"/>
    <x v="0"/>
    <x v="1"/>
    <x v="2"/>
  </r>
  <r>
    <x v="3330"/>
    <x v="1"/>
    <s v="TGM7624"/>
    <s v="REGULARIZACION DE ACTA"/>
    <x v="0"/>
    <x v="0"/>
    <x v="0"/>
    <x v="6"/>
    <s v="Liz Lidiana Huaman Rojas SAC CF"/>
    <m/>
    <x v="0"/>
    <x v="0"/>
    <x v="1"/>
    <x v="2"/>
  </r>
  <r>
    <x v="3331"/>
    <x v="1"/>
    <s v="TGM7625"/>
    <s v="DEVOLUCION DE GARANTIA"/>
    <x v="0"/>
    <x v="0"/>
    <x v="2"/>
    <x v="10"/>
    <s v="Liz Lidiana Huaman Rojas SAC CF"/>
    <m/>
    <x v="0"/>
    <x v="0"/>
    <x v="1"/>
    <x v="2"/>
  </r>
  <r>
    <x v="3332"/>
    <x v="1"/>
    <s v="TGM7626"/>
    <s v="REGULARIZACION DE ACTA"/>
    <x v="0"/>
    <x v="0"/>
    <x v="2"/>
    <x v="6"/>
    <s v="Liz Lidiana Huaman Rojas SAC CF"/>
    <m/>
    <x v="0"/>
    <x v="0"/>
    <x v="1"/>
    <x v="2"/>
  </r>
  <r>
    <x v="3333"/>
    <x v="1"/>
    <s v="TGM7627"/>
    <s v="DEVOLUCION DE GARANTIA"/>
    <x v="0"/>
    <x v="0"/>
    <x v="0"/>
    <x v="10"/>
    <s v="Liz Lidiana Huaman Rojas SAC CF"/>
    <m/>
    <x v="0"/>
    <x v="0"/>
    <x v="1"/>
    <x v="2"/>
  </r>
  <r>
    <x v="3334"/>
    <x v="1"/>
    <s v="TGM7628"/>
    <s v="REGULARIZACION DE ACTA"/>
    <x v="0"/>
    <x v="0"/>
    <x v="0"/>
    <x v="6"/>
    <s v="Liz Lidiana Huaman Rojas SAC CF"/>
    <m/>
    <x v="0"/>
    <x v="0"/>
    <x v="1"/>
    <x v="2"/>
  </r>
  <r>
    <x v="3335"/>
    <x v="1"/>
    <s v="TGM7629"/>
    <s v="DEVOLUCION DE GARANTIA"/>
    <x v="0"/>
    <x v="0"/>
    <x v="0"/>
    <x v="10"/>
    <s v="Liz Lidiana Huaman Rojas SAC CF"/>
    <m/>
    <x v="0"/>
    <x v="0"/>
    <x v="1"/>
    <x v="2"/>
  </r>
  <r>
    <x v="3336"/>
    <x v="0"/>
    <s v="TGM7630"/>
    <s v="USO DE ESPACIO"/>
    <x v="0"/>
    <x v="0"/>
    <x v="0"/>
    <x v="8"/>
    <s v="Mariella Valentina Guadalupe Fierro"/>
    <m/>
    <x v="0"/>
    <x v="0"/>
    <x v="1"/>
    <x v="2"/>
  </r>
  <r>
    <x v="3337"/>
    <x v="0"/>
    <s v="TGM7631"/>
    <s v="USO DE ESPACIO"/>
    <x v="0"/>
    <x v="0"/>
    <x v="0"/>
    <x v="8"/>
    <s v="Mariella Valentina Guadalupe Fierro"/>
    <m/>
    <x v="0"/>
    <x v="0"/>
    <x v="1"/>
    <x v="2"/>
  </r>
  <r>
    <x v="3338"/>
    <x v="1"/>
    <s v="TGM7632"/>
    <s v="CERTIFICADO DE USO"/>
    <x v="0"/>
    <x v="0"/>
    <x v="0"/>
    <x v="0"/>
    <s v="Mariella Valentina Guadalupe Fierro SAC CF"/>
    <m/>
    <x v="0"/>
    <x v="0"/>
    <x v="1"/>
    <x v="2"/>
  </r>
  <r>
    <x v="3339"/>
    <x v="0"/>
    <s v="TGM7633"/>
    <s v="ACTA DE DEFUNCION"/>
    <x v="0"/>
    <x v="0"/>
    <x v="0"/>
    <x v="6"/>
    <s v="Mariella Valentina Guadalupe Fierro"/>
    <m/>
    <x v="0"/>
    <x v="0"/>
    <x v="1"/>
    <x v="2"/>
  </r>
  <r>
    <x v="3340"/>
    <x v="0"/>
    <s v="TGM7634"/>
    <s v="USO DE ESPACIO"/>
    <x v="0"/>
    <x v="0"/>
    <x v="0"/>
    <x v="8"/>
    <s v="Liz Lidiana Huaman Rojas"/>
    <m/>
    <x v="0"/>
    <x v="0"/>
    <x v="1"/>
    <x v="2"/>
  </r>
  <r>
    <x v="3341"/>
    <x v="0"/>
    <s v="TGM7635"/>
    <s v="REGULARIZACION DE ACTA DE DEFUNCION"/>
    <x v="0"/>
    <x v="0"/>
    <x v="0"/>
    <x v="6"/>
    <s v="Liz Lidiana Huaman Rojas"/>
    <m/>
    <x v="0"/>
    <x v="0"/>
    <x v="1"/>
    <x v="2"/>
  </r>
  <r>
    <x v="3342"/>
    <x v="0"/>
    <s v="TGM7636"/>
    <s v="DEVOLUCION DE GARANTIA"/>
    <x v="0"/>
    <x v="0"/>
    <x v="0"/>
    <x v="10"/>
    <s v="Liz Lidiana Huaman Rojas"/>
    <m/>
    <x v="0"/>
    <x v="0"/>
    <x v="1"/>
    <x v="2"/>
  </r>
  <r>
    <x v="3343"/>
    <x v="0"/>
    <s v="TGM7637"/>
    <s v="REGULARIZACION DE ACTA DE DEFUNCION"/>
    <x v="0"/>
    <x v="0"/>
    <x v="0"/>
    <x v="6"/>
    <s v="Liz Lidiana Huaman Rojas"/>
    <m/>
    <x v="0"/>
    <x v="0"/>
    <x v="1"/>
    <x v="2"/>
  </r>
  <r>
    <x v="3344"/>
    <x v="0"/>
    <s v="TGM7638"/>
    <s v="DEVOLUCION DE GARANTIA"/>
    <x v="0"/>
    <x v="0"/>
    <x v="2"/>
    <x v="10"/>
    <s v="Liz Lidiana Huaman Rojas"/>
    <m/>
    <x v="0"/>
    <x v="0"/>
    <x v="1"/>
    <x v="2"/>
  </r>
  <r>
    <x v="3345"/>
    <x v="3"/>
    <s v="TGM7639"/>
    <s v="ENTREGA DE CONTRATO"/>
    <x v="0"/>
    <x v="0"/>
    <x v="0"/>
    <x v="3"/>
    <s v="Rosmery Montesinos Quispe c1"/>
    <m/>
    <x v="0"/>
    <x v="0"/>
    <x v="1"/>
    <x v="2"/>
  </r>
  <r>
    <x v="3346"/>
    <x v="0"/>
    <s v="TGM7640"/>
    <s v="DEVOLUCION DE GARANTIA"/>
    <x v="0"/>
    <x v="0"/>
    <x v="0"/>
    <x v="10"/>
    <s v="Liz Lidiana Huaman Rojas"/>
    <m/>
    <x v="0"/>
    <x v="0"/>
    <x v="1"/>
    <x v="2"/>
  </r>
  <r>
    <x v="3347"/>
    <x v="0"/>
    <s v="TGM7641"/>
    <s v="REGULARIZACION DE ACTA DE DEFUNCION"/>
    <x v="0"/>
    <x v="0"/>
    <x v="0"/>
    <x v="6"/>
    <s v="Liz Lidiana Huaman Rojas"/>
    <m/>
    <x v="0"/>
    <x v="0"/>
    <x v="1"/>
    <x v="2"/>
  </r>
  <r>
    <x v="3348"/>
    <x v="0"/>
    <s v="TGM7642"/>
    <s v="DEVOLUCION DE GARANTIA"/>
    <x v="0"/>
    <x v="0"/>
    <x v="0"/>
    <x v="10"/>
    <s v="Liz Lidiana Huaman Rojas"/>
    <m/>
    <x v="0"/>
    <x v="0"/>
    <x v="1"/>
    <x v="2"/>
  </r>
  <r>
    <x v="3349"/>
    <x v="0"/>
    <s v="TGM7643"/>
    <s v="ACTA DE DEFUNCION"/>
    <x v="0"/>
    <x v="0"/>
    <x v="0"/>
    <x v="6"/>
    <s v="Mariella Valentina Guadalupe Fierro"/>
    <m/>
    <x v="0"/>
    <x v="0"/>
    <x v="1"/>
    <x v="2"/>
  </r>
  <r>
    <x v="3350"/>
    <x v="0"/>
    <s v="TGM7644"/>
    <s v="REGULARIZACION DE ACTA DE DEFUNCION"/>
    <x v="0"/>
    <x v="0"/>
    <x v="2"/>
    <x v="6"/>
    <s v="Liz Lidiana Huaman Rojas"/>
    <m/>
    <x v="0"/>
    <x v="0"/>
    <x v="1"/>
    <x v="2"/>
  </r>
  <r>
    <x v="3351"/>
    <x v="0"/>
    <s v="TGM7645"/>
    <s v="DEVOLUCION DE GARANTIA"/>
    <x v="0"/>
    <x v="0"/>
    <x v="0"/>
    <x v="10"/>
    <s v="Liz Lidiana Huaman Rojas"/>
    <m/>
    <x v="0"/>
    <x v="0"/>
    <x v="1"/>
    <x v="2"/>
  </r>
  <r>
    <x v="3352"/>
    <x v="0"/>
    <s v="TGM7646"/>
    <s v="ACTA DE DEFUNCION"/>
    <x v="0"/>
    <x v="0"/>
    <x v="0"/>
    <x v="6"/>
    <s v="Mariella Valentina Guadalupe Fierro"/>
    <m/>
    <x v="0"/>
    <x v="0"/>
    <x v="1"/>
    <x v="2"/>
  </r>
  <r>
    <x v="3353"/>
    <x v="0"/>
    <s v="TGM7647"/>
    <s v="CAMBIO DE 2DO TITULAR"/>
    <x v="0"/>
    <x v="2"/>
    <x v="0"/>
    <x v="16"/>
    <s v="Mariella Valentina Guadalupe Fierro"/>
    <m/>
    <x v="0"/>
    <x v="0"/>
    <x v="1"/>
    <x v="2"/>
  </r>
  <r>
    <x v="3354"/>
    <x v="3"/>
    <s v="TGM7648"/>
    <s v="ENTREGA DE CONTRATO"/>
    <x v="0"/>
    <x v="0"/>
    <x v="0"/>
    <x v="3"/>
    <s v="Maria Betania Araujo Gomez - Cusco I SAC"/>
    <m/>
    <x v="0"/>
    <x v="0"/>
    <x v="1"/>
    <x v="2"/>
  </r>
  <r>
    <x v="3355"/>
    <x v="0"/>
    <s v="TGM7649"/>
    <s v="CERTIFICADO DE USO"/>
    <x v="0"/>
    <x v="0"/>
    <x v="0"/>
    <x v="0"/>
    <s v="Rosario Margarita Vergara Jimenez"/>
    <m/>
    <x v="0"/>
    <x v="0"/>
    <x v="1"/>
    <x v="2"/>
  </r>
  <r>
    <x v="3356"/>
    <x v="1"/>
    <s v="TGM7650"/>
    <s v="CERTIFICADO DE USO"/>
    <x v="0"/>
    <x v="0"/>
    <x v="0"/>
    <x v="0"/>
    <s v="Rosario Margarita Vergara Jimenez SAC CF"/>
    <m/>
    <x v="0"/>
    <x v="0"/>
    <x v="1"/>
    <x v="2"/>
  </r>
  <r>
    <x v="3357"/>
    <x v="1"/>
    <s v="TGM7651"/>
    <s v="CERTIFICADO DE USO"/>
    <x v="0"/>
    <x v="0"/>
    <x v="2"/>
    <x v="0"/>
    <s v="Rosario Margarita Vergara Jimenez SAC CF"/>
    <m/>
    <x v="0"/>
    <x v="0"/>
    <x v="1"/>
    <x v="2"/>
  </r>
  <r>
    <x v="3358"/>
    <x v="3"/>
    <s v="TGM7652"/>
    <s v="LAPIDA CON ERROR"/>
    <x v="0"/>
    <x v="1"/>
    <x v="0"/>
    <x v="18"/>
    <s v="Maria Betania Araujo Gomez - Cusco I SAC"/>
    <m/>
    <x v="0"/>
    <x v="0"/>
    <x v="1"/>
    <x v="2"/>
  </r>
  <r>
    <x v="3359"/>
    <x v="1"/>
    <s v="TGM7653"/>
    <s v="ESTADO DE CUENTA DIGITAL"/>
    <x v="0"/>
    <x v="0"/>
    <x v="0"/>
    <x v="5"/>
    <s v="Rosario Margarita Vergara Jimenez SAC CF"/>
    <m/>
    <x v="0"/>
    <x v="0"/>
    <x v="1"/>
    <x v="2"/>
  </r>
  <r>
    <x v="3360"/>
    <x v="1"/>
    <s v="TGM7654"/>
    <s v="ESTADO DE CUENTA DIGITAL"/>
    <x v="0"/>
    <x v="0"/>
    <x v="2"/>
    <x v="5"/>
    <s v="Rosario Margarita Vergara Jimenez SAC CF"/>
    <m/>
    <x v="0"/>
    <x v="0"/>
    <x v="1"/>
    <x v="2"/>
  </r>
  <r>
    <x v="3361"/>
    <x v="0"/>
    <s v="TGM7655"/>
    <s v="CERTIFICADO DE USO"/>
    <x v="0"/>
    <x v="0"/>
    <x v="2"/>
    <x v="0"/>
    <s v="Mariella Valentina Guadalupe Fierro"/>
    <m/>
    <x v="0"/>
    <x v="0"/>
    <x v="1"/>
    <x v="2"/>
  </r>
  <r>
    <x v="3362"/>
    <x v="0"/>
    <s v="TGM7656"/>
    <s v="CERTIFICADO DE USO"/>
    <x v="0"/>
    <x v="0"/>
    <x v="2"/>
    <x v="0"/>
    <s v="Mariella Valentina Guadalupe Fierro"/>
    <m/>
    <x v="0"/>
    <x v="0"/>
    <x v="1"/>
    <x v="2"/>
  </r>
  <r>
    <x v="3363"/>
    <x v="0"/>
    <s v="TGM7657"/>
    <s v="CERTIFICADO DE USO"/>
    <x v="0"/>
    <x v="0"/>
    <x v="2"/>
    <x v="0"/>
    <s v="Mariella Valentina Guadalupe Fierro"/>
    <m/>
    <x v="0"/>
    <x v="0"/>
    <x v="1"/>
    <x v="2"/>
  </r>
  <r>
    <x v="3364"/>
    <x v="0"/>
    <s v="TGM7658"/>
    <s v="CERTIFICADO DE USO"/>
    <x v="0"/>
    <x v="0"/>
    <x v="2"/>
    <x v="0"/>
    <s v="Mariella Valentina Guadalupe Fierro"/>
    <m/>
    <x v="0"/>
    <x v="0"/>
    <x v="1"/>
    <x v="2"/>
  </r>
  <r>
    <x v="3365"/>
    <x v="0"/>
    <s v="TGM7659"/>
    <s v="CERTIFICADO DE USO"/>
    <x v="0"/>
    <x v="0"/>
    <x v="2"/>
    <x v="0"/>
    <s v="Mariella Valentina Guadalupe Fierro"/>
    <m/>
    <x v="0"/>
    <x v="0"/>
    <x v="1"/>
    <x v="2"/>
  </r>
  <r>
    <x v="3366"/>
    <x v="0"/>
    <s v="TGM7660"/>
    <s v="CERTIFICADO DE USO"/>
    <x v="0"/>
    <x v="0"/>
    <x v="2"/>
    <x v="0"/>
    <s v="Mariella Valentina Guadalupe Fierro"/>
    <m/>
    <x v="0"/>
    <x v="0"/>
    <x v="1"/>
    <x v="2"/>
  </r>
  <r>
    <x v="3367"/>
    <x v="0"/>
    <s v="TGM7661"/>
    <s v="FLORES PLAN A"/>
    <x v="0"/>
    <x v="0"/>
    <x v="0"/>
    <x v="22"/>
    <s v="Rosario Margarita Vergara Jimenez"/>
    <m/>
    <x v="0"/>
    <x v="0"/>
    <x v="1"/>
    <x v="2"/>
  </r>
  <r>
    <x v="3368"/>
    <x v="0"/>
    <s v="TGM7662"/>
    <s v="FLORES PLAN A"/>
    <x v="0"/>
    <x v="0"/>
    <x v="0"/>
    <x v="22"/>
    <s v="Rosario Margarita Vergara Jimenez"/>
    <m/>
    <x v="0"/>
    <x v="0"/>
    <x v="1"/>
    <x v="2"/>
  </r>
  <r>
    <x v="3369"/>
    <x v="5"/>
    <s v="TGM7663"/>
    <s v="RESPONSO PRESCENCIAL"/>
    <x v="0"/>
    <x v="0"/>
    <x v="4"/>
    <x v="29"/>
    <s v="Oscar Alberto Moncada Isla"/>
    <m/>
    <x v="0"/>
    <x v="0"/>
    <x v="1"/>
    <x v="2"/>
  </r>
  <r>
    <x v="3370"/>
    <x v="5"/>
    <s v="TGM7664"/>
    <s v="CONSTANCIA DE SEPULTURA"/>
    <x v="0"/>
    <x v="0"/>
    <x v="0"/>
    <x v="6"/>
    <s v="Marilyn Lisbet Alarcón Alarcón"/>
    <m/>
    <x v="0"/>
    <x v="0"/>
    <x v="1"/>
    <x v="2"/>
  </r>
  <r>
    <x v="3371"/>
    <x v="5"/>
    <s v="TGM7665"/>
    <s v="ENTRE DE ACTA 300912"/>
    <x v="0"/>
    <x v="0"/>
    <x v="0"/>
    <x v="6"/>
    <s v="Marilyn Lisbet Alarcón Alarcón"/>
    <m/>
    <x v="0"/>
    <x v="0"/>
    <x v="1"/>
    <x v="2"/>
  </r>
  <r>
    <x v="3372"/>
    <x v="1"/>
    <s v="TGM7666"/>
    <s v="REPROGRAMACION DE CUOTAS"/>
    <x v="0"/>
    <x v="0"/>
    <x v="4"/>
    <x v="10"/>
    <s v="Tymiller Jhaalber Llacza Rosales - Corona del Fr"/>
    <m/>
    <x v="0"/>
    <x v="0"/>
    <x v="1"/>
    <x v="2"/>
  </r>
  <r>
    <x v="3373"/>
    <x v="1"/>
    <s v="TGM7667"/>
    <s v="REPROGRAMACION DE CUOTAS"/>
    <x v="0"/>
    <x v="0"/>
    <x v="4"/>
    <x v="10"/>
    <s v="Tymiller Jhaalber Llacza Rosales - Corona del Fr"/>
    <m/>
    <x v="0"/>
    <x v="0"/>
    <x v="1"/>
    <x v="2"/>
  </r>
  <r>
    <x v="3374"/>
    <x v="1"/>
    <s v="TGM7668"/>
    <s v="ACTA DE DEFUNCION"/>
    <x v="0"/>
    <x v="0"/>
    <x v="0"/>
    <x v="6"/>
    <s v="Mariella Valentina Guadalupe Fierro SAC CF"/>
    <m/>
    <x v="0"/>
    <x v="0"/>
    <x v="1"/>
    <x v="2"/>
  </r>
  <r>
    <x v="3375"/>
    <x v="0"/>
    <s v="TGM7669"/>
    <s v="ACTA DE DEFUNCION"/>
    <x v="0"/>
    <x v="0"/>
    <x v="0"/>
    <x v="3"/>
    <s v="Rosario Margarita Vergara Jimenez"/>
    <m/>
    <x v="0"/>
    <x v="0"/>
    <x v="1"/>
    <x v="2"/>
  </r>
  <r>
    <x v="3376"/>
    <x v="0"/>
    <s v="TGM7670"/>
    <s v="DEVOLUCION DE GARANTIA"/>
    <x v="0"/>
    <x v="0"/>
    <x v="0"/>
    <x v="10"/>
    <s v="Rosario Margarita Vergara Jimenez"/>
    <m/>
    <x v="0"/>
    <x v="0"/>
    <x v="1"/>
    <x v="2"/>
  </r>
  <r>
    <x v="3377"/>
    <x v="0"/>
    <s v="TGM7671"/>
    <s v="ACTA DE DEFUNCION"/>
    <x v="0"/>
    <x v="0"/>
    <x v="0"/>
    <x v="6"/>
    <s v="Rosario Margarita Vergara Jimenez"/>
    <m/>
    <x v="0"/>
    <x v="0"/>
    <x v="1"/>
    <x v="2"/>
  </r>
  <r>
    <x v="3378"/>
    <x v="0"/>
    <s v="TGM7672"/>
    <s v="DEVOLUCION DE GARANTIA"/>
    <x v="0"/>
    <x v="0"/>
    <x v="0"/>
    <x v="10"/>
    <s v="Rosario Margarita Vergara Jimenez"/>
    <m/>
    <x v="0"/>
    <x v="0"/>
    <x v="1"/>
    <x v="2"/>
  </r>
  <r>
    <x v="3379"/>
    <x v="0"/>
    <s v="TGM7673"/>
    <s v="ACTA DE DEFUNCION"/>
    <x v="0"/>
    <x v="0"/>
    <x v="0"/>
    <x v="6"/>
    <s v="Rosario Margarita Vergara Jimenez"/>
    <m/>
    <x v="0"/>
    <x v="0"/>
    <x v="1"/>
    <x v="2"/>
  </r>
  <r>
    <x v="3380"/>
    <x v="0"/>
    <s v="TGM7674"/>
    <s v="DEVOLUCION DE GARANTIA"/>
    <x v="0"/>
    <x v="0"/>
    <x v="0"/>
    <x v="10"/>
    <s v="Rosario Margarita Vergara Jimenez"/>
    <m/>
    <x v="0"/>
    <x v="0"/>
    <x v="1"/>
    <x v="2"/>
  </r>
  <r>
    <x v="3381"/>
    <x v="0"/>
    <s v="TGM7675"/>
    <s v="ACTA DE DEFUNCION"/>
    <x v="0"/>
    <x v="0"/>
    <x v="0"/>
    <x v="6"/>
    <s v="Rosario Margarita Vergara Jimenez"/>
    <m/>
    <x v="0"/>
    <x v="0"/>
    <x v="1"/>
    <x v="2"/>
  </r>
  <r>
    <x v="3382"/>
    <x v="0"/>
    <s v="TGM7676"/>
    <s v="DEVOLUCION DE GARANTIA"/>
    <x v="0"/>
    <x v="0"/>
    <x v="0"/>
    <x v="10"/>
    <s v="Rosario Margarita Vergara Jimenez"/>
    <m/>
    <x v="0"/>
    <x v="0"/>
    <x v="1"/>
    <x v="2"/>
  </r>
  <r>
    <x v="3383"/>
    <x v="0"/>
    <s v="TGM7677"/>
    <s v="ACTA DE DEFUNCION"/>
    <x v="0"/>
    <x v="0"/>
    <x v="0"/>
    <x v="6"/>
    <s v="Rosario Margarita Vergara Jimenez"/>
    <m/>
    <x v="0"/>
    <x v="0"/>
    <x v="1"/>
    <x v="2"/>
  </r>
  <r>
    <x v="3384"/>
    <x v="0"/>
    <s v="TGM7678"/>
    <s v="DEVOLUCION DE GARANTIA"/>
    <x v="0"/>
    <x v="0"/>
    <x v="0"/>
    <x v="10"/>
    <s v="Rosario Margarita Vergara Jimenez"/>
    <m/>
    <x v="0"/>
    <x v="0"/>
    <x v="1"/>
    <x v="2"/>
  </r>
  <r>
    <x v="3385"/>
    <x v="0"/>
    <s v="TGM7679"/>
    <s v="ENTREGA DE CONTRATO"/>
    <x v="0"/>
    <x v="0"/>
    <x v="0"/>
    <x v="3"/>
    <s v="Rosario Margarita Vergara Jimenez"/>
    <m/>
    <x v="0"/>
    <x v="0"/>
    <x v="1"/>
    <x v="2"/>
  </r>
  <r>
    <x v="3386"/>
    <x v="0"/>
    <s v="TGM7680"/>
    <s v="CERTIFICADO DE USO"/>
    <x v="0"/>
    <x v="0"/>
    <x v="0"/>
    <x v="0"/>
    <s v="Rosario Margarita Vergara Jimenez"/>
    <m/>
    <x v="0"/>
    <x v="0"/>
    <x v="1"/>
    <x v="2"/>
  </r>
  <r>
    <x v="3387"/>
    <x v="0"/>
    <s v="TGM7681"/>
    <s v="ACTA DE DEFUNCION"/>
    <x v="0"/>
    <x v="0"/>
    <x v="0"/>
    <x v="6"/>
    <s v="Mariella Valentina Guadalupe Fierro"/>
    <m/>
    <x v="0"/>
    <x v="0"/>
    <x v="1"/>
    <x v="2"/>
  </r>
  <r>
    <x v="3388"/>
    <x v="1"/>
    <s v="TGM7682"/>
    <s v="CERTIFICADO DE USO"/>
    <x v="0"/>
    <x v="0"/>
    <x v="0"/>
    <x v="0"/>
    <s v="Mariella Valentina Guadalupe Fierro SAC CF"/>
    <m/>
    <x v="0"/>
    <x v="0"/>
    <x v="1"/>
    <x v="2"/>
  </r>
  <r>
    <x v="3389"/>
    <x v="0"/>
    <s v="TGM7683"/>
    <s v="ACTA DE DEFUNCION"/>
    <x v="0"/>
    <x v="0"/>
    <x v="0"/>
    <x v="6"/>
    <s v="Rosario Margarita Vergara Jimenez"/>
    <m/>
    <x v="0"/>
    <x v="0"/>
    <x v="1"/>
    <x v="2"/>
  </r>
  <r>
    <x v="3390"/>
    <x v="1"/>
    <s v="TGM7684"/>
    <s v="CONSTANCIA DE ENTIERRO"/>
    <x v="0"/>
    <x v="0"/>
    <x v="0"/>
    <x v="6"/>
    <s v="Mariella Valentina Guadalupe Fierro SAC CF"/>
    <m/>
    <x v="0"/>
    <x v="0"/>
    <x v="1"/>
    <x v="2"/>
  </r>
  <r>
    <x v="3391"/>
    <x v="0"/>
    <s v="TGM7685"/>
    <s v="DEVOLUCION DE GARANTIA"/>
    <x v="0"/>
    <x v="0"/>
    <x v="0"/>
    <x v="10"/>
    <s v="Rosario Margarita Vergara Jimenez"/>
    <m/>
    <x v="0"/>
    <x v="0"/>
    <x v="1"/>
    <x v="2"/>
  </r>
  <r>
    <x v="3392"/>
    <x v="0"/>
    <s v="TGM7686"/>
    <s v="ENTREGA DE CONTRATO"/>
    <x v="0"/>
    <x v="0"/>
    <x v="0"/>
    <x v="3"/>
    <s v="Rosario Margarita Vergara Jimenez"/>
    <m/>
    <x v="0"/>
    <x v="0"/>
    <x v="1"/>
    <x v="2"/>
  </r>
  <r>
    <x v="3393"/>
    <x v="1"/>
    <s v="TGM7687"/>
    <s v="CONSTANCIA DE ENTIERRO"/>
    <x v="0"/>
    <x v="0"/>
    <x v="0"/>
    <x v="6"/>
    <s v="Mariella Valentina Guadalupe Fierro SAC CF"/>
    <m/>
    <x v="0"/>
    <x v="0"/>
    <x v="1"/>
    <x v="2"/>
  </r>
  <r>
    <x v="3394"/>
    <x v="1"/>
    <s v="TGM7688"/>
    <s v="ACTA DE DEFUNCION"/>
    <x v="0"/>
    <x v="0"/>
    <x v="0"/>
    <x v="6"/>
    <s v="Mariella Valentina Guadalupe Fierro SAC CF"/>
    <m/>
    <x v="0"/>
    <x v="0"/>
    <x v="1"/>
    <x v="2"/>
  </r>
  <r>
    <x v="3395"/>
    <x v="1"/>
    <s v="TGM7689"/>
    <s v="ENTREGA DE CONTRATO"/>
    <x v="0"/>
    <x v="0"/>
    <x v="0"/>
    <x v="3"/>
    <s v="Mariella Valentina Guadalupe Fierro SAC CF"/>
    <m/>
    <x v="0"/>
    <x v="0"/>
    <x v="1"/>
    <x v="2"/>
  </r>
  <r>
    <x v="3396"/>
    <x v="1"/>
    <s v="TGM7690"/>
    <s v="ACTA DE DEFUNCION"/>
    <x v="0"/>
    <x v="0"/>
    <x v="0"/>
    <x v="6"/>
    <s v="Rosario Margarita Vergara Jimenez SAC CF"/>
    <m/>
    <x v="0"/>
    <x v="0"/>
    <x v="1"/>
    <x v="2"/>
  </r>
  <r>
    <x v="3397"/>
    <x v="1"/>
    <s v="TGM7691"/>
    <s v="DEVOLUCION DE GARANTIA"/>
    <x v="0"/>
    <x v="0"/>
    <x v="0"/>
    <x v="10"/>
    <s v="Rosario Margarita Vergara Jimenez SAC CF"/>
    <m/>
    <x v="0"/>
    <x v="0"/>
    <x v="1"/>
    <x v="2"/>
  </r>
  <r>
    <x v="3398"/>
    <x v="1"/>
    <s v="TGM7692"/>
    <s v="ENTREGA DE CONTRATO"/>
    <x v="0"/>
    <x v="0"/>
    <x v="0"/>
    <x v="3"/>
    <s v="Rosario Margarita Vergara Jimenez SAC CF"/>
    <m/>
    <x v="0"/>
    <x v="0"/>
    <x v="1"/>
    <x v="2"/>
  </r>
  <r>
    <x v="3399"/>
    <x v="0"/>
    <s v="TGM7693"/>
    <s v="ACTA DE DEFUNCION"/>
    <x v="0"/>
    <x v="0"/>
    <x v="0"/>
    <x v="6"/>
    <s v="Mariella Valentina Guadalupe Fierro"/>
    <m/>
    <x v="0"/>
    <x v="0"/>
    <x v="1"/>
    <x v="2"/>
  </r>
  <r>
    <x v="3400"/>
    <x v="1"/>
    <s v="TGM7694"/>
    <s v="ACTA DE DEFUNCION"/>
    <x v="0"/>
    <x v="0"/>
    <x v="0"/>
    <x v="6"/>
    <s v="Rosario Margarita Vergara Jimenez SAC CF"/>
    <m/>
    <x v="0"/>
    <x v="0"/>
    <x v="1"/>
    <x v="2"/>
  </r>
  <r>
    <x v="3401"/>
    <x v="1"/>
    <s v="TGM7695"/>
    <s v="GARANTIA DE ACTA DE DEFUNCION"/>
    <x v="0"/>
    <x v="0"/>
    <x v="0"/>
    <x v="10"/>
    <s v="Rosario Margarita Vergara Jimenez SAC CF"/>
    <m/>
    <x v="0"/>
    <x v="0"/>
    <x v="1"/>
    <x v="2"/>
  </r>
  <r>
    <x v="3402"/>
    <x v="1"/>
    <s v="TGM7696"/>
    <s v="ENTREGA DE CONTRATO"/>
    <x v="0"/>
    <x v="0"/>
    <x v="0"/>
    <x v="3"/>
    <s v="Rosario Margarita Vergara Jimenez SAC CF"/>
    <m/>
    <x v="0"/>
    <x v="0"/>
    <x v="1"/>
    <x v="2"/>
  </r>
  <r>
    <x v="3403"/>
    <x v="0"/>
    <s v="TGM7697"/>
    <s v="CERTIFICADO DE USO"/>
    <x v="0"/>
    <x v="0"/>
    <x v="0"/>
    <x v="0"/>
    <s v="Mariella Valentina Guadalupe Fierro"/>
    <m/>
    <x v="0"/>
    <x v="0"/>
    <x v="1"/>
    <x v="2"/>
  </r>
  <r>
    <x v="3404"/>
    <x v="1"/>
    <s v="TGM7698"/>
    <s v="ACTA DE DEFUNCION"/>
    <x v="0"/>
    <x v="0"/>
    <x v="0"/>
    <x v="6"/>
    <s v="Rosario Margarita Vergara Jimenez SAC CF"/>
    <m/>
    <x v="0"/>
    <x v="0"/>
    <x v="1"/>
    <x v="2"/>
  </r>
  <r>
    <x v="3405"/>
    <x v="1"/>
    <s v="TGM7699"/>
    <s v="DEVOLUCION DE GARANTIA"/>
    <x v="0"/>
    <x v="0"/>
    <x v="0"/>
    <x v="10"/>
    <s v="Rosario Margarita Vergara Jimenez SAC CF"/>
    <m/>
    <x v="0"/>
    <x v="0"/>
    <x v="1"/>
    <x v="2"/>
  </r>
  <r>
    <x v="3406"/>
    <x v="1"/>
    <s v="TGM7700"/>
    <s v="ENTREGA DE CONTRATO"/>
    <x v="0"/>
    <x v="0"/>
    <x v="0"/>
    <x v="3"/>
    <s v="Rosario Margarita Vergara Jimenez SAC CF"/>
    <m/>
    <x v="0"/>
    <x v="0"/>
    <x v="1"/>
    <x v="2"/>
  </r>
  <r>
    <x v="3407"/>
    <x v="5"/>
    <s v="TGM7701"/>
    <s v="REPROGRAMACION 300435"/>
    <x v="0"/>
    <x v="0"/>
    <x v="4"/>
    <x v="10"/>
    <s v="Tymiller Jhaalber Llacza Rosales - Chiclayo"/>
    <m/>
    <x v="0"/>
    <x v="0"/>
    <x v="1"/>
    <x v="2"/>
  </r>
  <r>
    <x v="3408"/>
    <x v="0"/>
    <s v="TGM7702"/>
    <s v="ACTA DE DEFUNCION"/>
    <x v="0"/>
    <x v="0"/>
    <x v="0"/>
    <x v="6"/>
    <s v="Mariella Valentina Guadalupe Fierro"/>
    <m/>
    <x v="0"/>
    <x v="0"/>
    <x v="1"/>
    <x v="2"/>
  </r>
  <r>
    <x v="3409"/>
    <x v="0"/>
    <s v="TGM7703"/>
    <s v="ENTREGA DE CONTRATO"/>
    <x v="0"/>
    <x v="0"/>
    <x v="0"/>
    <x v="3"/>
    <s v="Mariella Valentina Guadalupe Fierro"/>
    <m/>
    <x v="0"/>
    <x v="0"/>
    <x v="1"/>
    <x v="2"/>
  </r>
  <r>
    <x v="3410"/>
    <x v="0"/>
    <s v="TGM7704"/>
    <s v="CONSTANCIA DE ENTIERRO"/>
    <x v="0"/>
    <x v="0"/>
    <x v="0"/>
    <x v="6"/>
    <s v="Mariella Valentina Guadalupe Fierro"/>
    <m/>
    <x v="0"/>
    <x v="0"/>
    <x v="1"/>
    <x v="2"/>
  </r>
  <r>
    <x v="3411"/>
    <x v="0"/>
    <s v="TGM7705"/>
    <s v="CONSTANCIA DE ENTIERRO"/>
    <x v="0"/>
    <x v="0"/>
    <x v="0"/>
    <x v="6"/>
    <s v="Mariella Valentina Guadalupe Fierro"/>
    <m/>
    <x v="0"/>
    <x v="0"/>
    <x v="1"/>
    <x v="2"/>
  </r>
  <r>
    <x v="3412"/>
    <x v="0"/>
    <s v="TGM7706"/>
    <s v="CONSTANCIA DE ENTIERRO"/>
    <x v="0"/>
    <x v="0"/>
    <x v="0"/>
    <x v="6"/>
    <s v="Mariella Valentina Guadalupe Fierro"/>
    <m/>
    <x v="0"/>
    <x v="0"/>
    <x v="1"/>
    <x v="2"/>
  </r>
  <r>
    <x v="3413"/>
    <x v="0"/>
    <s v="TGM7708"/>
    <s v="CERTIFICADO DE USO"/>
    <x v="0"/>
    <x v="0"/>
    <x v="2"/>
    <x v="0"/>
    <s v="Mariella Valentina Guadalupe Fierro"/>
    <m/>
    <x v="0"/>
    <x v="0"/>
    <x v="1"/>
    <x v="2"/>
  </r>
  <r>
    <x v="3414"/>
    <x v="0"/>
    <s v="TGM7709"/>
    <s v="CAMBIO DE TITULARIDAD"/>
    <x v="0"/>
    <x v="0"/>
    <x v="2"/>
    <x v="31"/>
    <s v="Mariella Valentina Guadalupe Fierro"/>
    <m/>
    <x v="0"/>
    <x v="0"/>
    <x v="1"/>
    <x v="2"/>
  </r>
  <r>
    <x v="3415"/>
    <x v="0"/>
    <s v="TGM7710"/>
    <s v="USO DE ESPACIO"/>
    <x v="0"/>
    <x v="0"/>
    <x v="2"/>
    <x v="8"/>
    <s v="Mariella Valentina Guadalupe Fierro"/>
    <m/>
    <x v="0"/>
    <x v="0"/>
    <x v="1"/>
    <x v="2"/>
  </r>
  <r>
    <x v="3416"/>
    <x v="3"/>
    <s v="TGM7711"/>
    <s v="ENTREGA DE CONTRATO"/>
    <x v="0"/>
    <x v="0"/>
    <x v="0"/>
    <x v="3"/>
    <s v="Rosmery Montesinos Quispe c1"/>
    <m/>
    <x v="0"/>
    <x v="0"/>
    <x v="1"/>
    <x v="2"/>
  </r>
  <r>
    <x v="3417"/>
    <x v="0"/>
    <s v="TGM7712"/>
    <s v="REGULARIZACION DE ACTA DE DEFUNCION"/>
    <x v="0"/>
    <x v="0"/>
    <x v="0"/>
    <x v="6"/>
    <s v="Liz Lidiana Huaman Rojas"/>
    <m/>
    <x v="0"/>
    <x v="0"/>
    <x v="1"/>
    <x v="2"/>
  </r>
  <r>
    <x v="3418"/>
    <x v="0"/>
    <s v="TGM7713"/>
    <s v="DEVOLUCION DE GARANTIA"/>
    <x v="0"/>
    <x v="0"/>
    <x v="0"/>
    <x v="10"/>
    <s v="Liz Lidiana Huaman Rojas"/>
    <m/>
    <x v="0"/>
    <x v="0"/>
    <x v="1"/>
    <x v="2"/>
  </r>
  <r>
    <x v="3419"/>
    <x v="0"/>
    <s v="TGM7714"/>
    <s v="RECLAMO N&amp;DEG;33"/>
    <x v="0"/>
    <x v="1"/>
    <x v="0"/>
    <x v="6"/>
    <s v="Liz Lidiana Huaman Rojas"/>
    <m/>
    <x v="1"/>
    <x v="0"/>
    <x v="1"/>
    <x v="2"/>
  </r>
  <r>
    <x v="3420"/>
    <x v="0"/>
    <s v="TGM7715"/>
    <s v="CONSTANCIA DE ENTIERRO"/>
    <x v="0"/>
    <x v="0"/>
    <x v="0"/>
    <x v="6"/>
    <s v="Liz Lidiana Huaman Rojas"/>
    <m/>
    <x v="0"/>
    <x v="0"/>
    <x v="1"/>
    <x v="2"/>
  </r>
  <r>
    <x v="3421"/>
    <x v="0"/>
    <s v="TGM7716"/>
    <s v="DEVOLUCION DE SEPARACION"/>
    <x v="0"/>
    <x v="0"/>
    <x v="0"/>
    <x v="6"/>
    <s v="Rosario Margarita Vergara Jimenez"/>
    <m/>
    <x v="0"/>
    <x v="0"/>
    <x v="1"/>
    <x v="2"/>
  </r>
  <r>
    <x v="3422"/>
    <x v="0"/>
    <s v="TGM7717"/>
    <s v="DEVOLUCION DE SEPARACION"/>
    <x v="0"/>
    <x v="0"/>
    <x v="0"/>
    <x v="6"/>
    <s v="Rosario Margarita Vergara Jimenez"/>
    <m/>
    <x v="0"/>
    <x v="0"/>
    <x v="1"/>
    <x v="2"/>
  </r>
  <r>
    <x v="3423"/>
    <x v="0"/>
    <s v="TGM7718"/>
    <s v="ACTUALIZACION DE DATOS"/>
    <x v="0"/>
    <x v="0"/>
    <x v="0"/>
    <x v="1"/>
    <s v="Rosario Margarita Vergara Jimenez"/>
    <m/>
    <x v="0"/>
    <x v="0"/>
    <x v="1"/>
    <x v="2"/>
  </r>
  <r>
    <x v="3424"/>
    <x v="0"/>
    <s v="TGM7719"/>
    <s v="ESTADO DE CUENTA DIGITAL"/>
    <x v="0"/>
    <x v="0"/>
    <x v="0"/>
    <x v="5"/>
    <s v="Rosario Margarita Vergara Jimenez"/>
    <m/>
    <x v="0"/>
    <x v="0"/>
    <x v="1"/>
    <x v="2"/>
  </r>
  <r>
    <x v="3425"/>
    <x v="0"/>
    <s v="TGM7720"/>
    <s v="ACTUALIZACION DE DATOS"/>
    <x v="0"/>
    <x v="0"/>
    <x v="0"/>
    <x v="1"/>
    <s v="Rosario Margarita Vergara Jimenez"/>
    <m/>
    <x v="0"/>
    <x v="0"/>
    <x v="1"/>
    <x v="2"/>
  </r>
  <r>
    <x v="3426"/>
    <x v="0"/>
    <s v="TGM7721"/>
    <s v="SOLICITUD DE DEVOLUCION DE DINERO"/>
    <x v="0"/>
    <x v="0"/>
    <x v="2"/>
    <x v="6"/>
    <s v="Rosario Margarita Vergara Jimenez"/>
    <m/>
    <x v="0"/>
    <x v="0"/>
    <x v="1"/>
    <x v="2"/>
  </r>
  <r>
    <x v="3427"/>
    <x v="0"/>
    <s v="TGM7722"/>
    <s v="ENTREGA DE CONTRATO"/>
    <x v="0"/>
    <x v="0"/>
    <x v="0"/>
    <x v="3"/>
    <s v="Rosario Margarita Vergara Jimenez"/>
    <m/>
    <x v="0"/>
    <x v="0"/>
    <x v="1"/>
    <x v="2"/>
  </r>
  <r>
    <x v="3428"/>
    <x v="0"/>
    <s v="TGM7723"/>
    <s v="CERTIFICADO DE USO"/>
    <x v="0"/>
    <x v="0"/>
    <x v="0"/>
    <x v="0"/>
    <s v="Rosario Margarita Vergara Jimenez"/>
    <m/>
    <x v="0"/>
    <x v="0"/>
    <x v="1"/>
    <x v="2"/>
  </r>
  <r>
    <x v="3429"/>
    <x v="0"/>
    <s v="TGM7724"/>
    <s v="CERTIFICADO DE USO"/>
    <x v="0"/>
    <x v="0"/>
    <x v="0"/>
    <x v="0"/>
    <s v="Rosario Margarita Vergara Jimenez"/>
    <m/>
    <x v="0"/>
    <x v="0"/>
    <x v="1"/>
    <x v="2"/>
  </r>
  <r>
    <x v="3430"/>
    <x v="0"/>
    <s v="TGM7725"/>
    <s v="ACTA DE DEFUNCION"/>
    <x v="0"/>
    <x v="0"/>
    <x v="0"/>
    <x v="6"/>
    <s v="Rosario Margarita Vergara Jimenez"/>
    <m/>
    <x v="0"/>
    <x v="0"/>
    <x v="1"/>
    <x v="2"/>
  </r>
  <r>
    <x v="3431"/>
    <x v="0"/>
    <s v="TGM7726"/>
    <s v="DEVOLUCION DE GARANTIA"/>
    <x v="0"/>
    <x v="0"/>
    <x v="0"/>
    <x v="10"/>
    <s v="Rosario Margarita Vergara Jimenez"/>
    <m/>
    <x v="0"/>
    <x v="0"/>
    <x v="1"/>
    <x v="2"/>
  </r>
  <r>
    <x v="3432"/>
    <x v="0"/>
    <s v="TGM7727"/>
    <s v="ENTREGA DE CARATULA DE CONTRATO"/>
    <x v="0"/>
    <x v="0"/>
    <x v="0"/>
    <x v="3"/>
    <s v="Rosario Margarita Vergara Jimenez"/>
    <m/>
    <x v="0"/>
    <x v="0"/>
    <x v="1"/>
    <x v="2"/>
  </r>
  <r>
    <x v="3433"/>
    <x v="1"/>
    <s v="TGM7728"/>
    <s v="ACTA DE DEFUNCION"/>
    <x v="0"/>
    <x v="0"/>
    <x v="0"/>
    <x v="6"/>
    <s v="Rosario Margarita Vergara Jimenez SAC CF"/>
    <m/>
    <x v="0"/>
    <x v="0"/>
    <x v="1"/>
    <x v="2"/>
  </r>
  <r>
    <x v="3434"/>
    <x v="1"/>
    <s v="TGM7730"/>
    <s v="DEVOLUCION DE GARANTIA"/>
    <x v="0"/>
    <x v="0"/>
    <x v="0"/>
    <x v="10"/>
    <s v="Rosario Margarita Vergara Jimenez SAC CF"/>
    <m/>
    <x v="0"/>
    <x v="0"/>
    <x v="1"/>
    <x v="2"/>
  </r>
  <r>
    <x v="3435"/>
    <x v="0"/>
    <s v="TGM7731"/>
    <s v="ACTA DE DEFUNCION"/>
    <x v="0"/>
    <x v="0"/>
    <x v="0"/>
    <x v="6"/>
    <s v="Rosario Margarita Vergara Jimenez"/>
    <m/>
    <x v="0"/>
    <x v="0"/>
    <x v="1"/>
    <x v="2"/>
  </r>
  <r>
    <x v="3436"/>
    <x v="0"/>
    <s v="TGM7732"/>
    <s v="DEVOLUCION DE GARANTIA"/>
    <x v="0"/>
    <x v="0"/>
    <x v="0"/>
    <x v="10"/>
    <s v="Rosario Margarita Vergara Jimenez"/>
    <m/>
    <x v="0"/>
    <x v="0"/>
    <x v="1"/>
    <x v="2"/>
  </r>
  <r>
    <x v="3437"/>
    <x v="0"/>
    <s v="TGM7733"/>
    <s v="ACTA DE DEFUNCION"/>
    <x v="0"/>
    <x v="0"/>
    <x v="0"/>
    <x v="6"/>
    <s v="Rosario Margarita Vergara Jimenez"/>
    <m/>
    <x v="0"/>
    <x v="0"/>
    <x v="1"/>
    <x v="2"/>
  </r>
  <r>
    <x v="3438"/>
    <x v="0"/>
    <s v="TGM7734"/>
    <s v="DEVOLUCION DE GARANTIA"/>
    <x v="0"/>
    <x v="0"/>
    <x v="0"/>
    <x v="10"/>
    <s v="Rosario Margarita Vergara Jimenez"/>
    <m/>
    <x v="0"/>
    <x v="0"/>
    <x v="1"/>
    <x v="2"/>
  </r>
  <r>
    <x v="3439"/>
    <x v="0"/>
    <s v="TGM7735"/>
    <s v="COPIA DE BOLETAS"/>
    <x v="0"/>
    <x v="0"/>
    <x v="0"/>
    <x v="19"/>
    <s v="Rosario Margarita Vergara Jimenez"/>
    <m/>
    <x v="0"/>
    <x v="0"/>
    <x v="1"/>
    <x v="2"/>
  </r>
  <r>
    <x v="3440"/>
    <x v="0"/>
    <s v="TGM7736"/>
    <s v="ACTA DE DEFUNCION"/>
    <x v="0"/>
    <x v="0"/>
    <x v="0"/>
    <x v="6"/>
    <s v="Rosario Margarita Vergara Jimenez"/>
    <m/>
    <x v="0"/>
    <x v="0"/>
    <x v="1"/>
    <x v="2"/>
  </r>
  <r>
    <x v="3441"/>
    <x v="0"/>
    <s v="TGM7737"/>
    <s v="DEVOLUCION DE GARANTIA"/>
    <x v="0"/>
    <x v="0"/>
    <x v="0"/>
    <x v="10"/>
    <s v="Rosario Margarita Vergara Jimenez"/>
    <m/>
    <x v="0"/>
    <x v="0"/>
    <x v="1"/>
    <x v="2"/>
  </r>
  <r>
    <x v="3442"/>
    <x v="0"/>
    <s v="TGM7738"/>
    <s v="ACTA DE DEFUNCION"/>
    <x v="0"/>
    <x v="0"/>
    <x v="0"/>
    <x v="6"/>
    <s v="Rosario Margarita Vergara Jimenez"/>
    <m/>
    <x v="0"/>
    <x v="0"/>
    <x v="1"/>
    <x v="2"/>
  </r>
  <r>
    <x v="3443"/>
    <x v="0"/>
    <s v="TGM7739"/>
    <s v="DEVOLUCION DE GARANTIA"/>
    <x v="0"/>
    <x v="0"/>
    <x v="2"/>
    <x v="10"/>
    <s v="Rosario Margarita Vergara Jimenez"/>
    <m/>
    <x v="0"/>
    <x v="0"/>
    <x v="1"/>
    <x v="2"/>
  </r>
  <r>
    <x v="3444"/>
    <x v="0"/>
    <s v="TGM7740"/>
    <s v="ACTUALIZACION DE DATOS"/>
    <x v="0"/>
    <x v="0"/>
    <x v="0"/>
    <x v="1"/>
    <s v="Rosario Margarita Vergara Jimenez"/>
    <m/>
    <x v="0"/>
    <x v="0"/>
    <x v="1"/>
    <x v="2"/>
  </r>
  <r>
    <x v="3445"/>
    <x v="0"/>
    <s v="TGM7741"/>
    <s v="ESTADO DE CUENTA DIGITAL"/>
    <x v="0"/>
    <x v="0"/>
    <x v="0"/>
    <x v="5"/>
    <s v="Rosario Margarita Vergara Jimenez"/>
    <m/>
    <x v="0"/>
    <x v="0"/>
    <x v="1"/>
    <x v="2"/>
  </r>
  <r>
    <x v="3446"/>
    <x v="2"/>
    <s v="TGM7742"/>
    <s v="GARANTIA POR ACTA DE DEFUNCION CONTRATO 201172"/>
    <x v="0"/>
    <x v="0"/>
    <x v="0"/>
    <x v="10"/>
    <s v="Melissa Jhuliana Hipolito Guerrero"/>
    <m/>
    <x v="0"/>
    <x v="0"/>
    <x v="1"/>
    <x v="2"/>
  </r>
  <r>
    <x v="3447"/>
    <x v="0"/>
    <s v="TGM7743"/>
    <s v="ACTA DE DEFUNCION"/>
    <x v="0"/>
    <x v="0"/>
    <x v="0"/>
    <x v="6"/>
    <s v="Rosario Margarita Vergara Jimenez"/>
    <m/>
    <x v="0"/>
    <x v="0"/>
    <x v="1"/>
    <x v="2"/>
  </r>
  <r>
    <x v="3448"/>
    <x v="0"/>
    <s v="TGM7744"/>
    <s v="DEVOLUCION DE GARANTIA"/>
    <x v="0"/>
    <x v="0"/>
    <x v="0"/>
    <x v="10"/>
    <s v="Rosario Margarita Vergara Jimenez"/>
    <m/>
    <x v="0"/>
    <x v="0"/>
    <x v="1"/>
    <x v="2"/>
  </r>
  <r>
    <x v="3449"/>
    <x v="0"/>
    <s v="TGM7745"/>
    <s v="ENTREGA DE CONTRATO"/>
    <x v="0"/>
    <x v="0"/>
    <x v="0"/>
    <x v="3"/>
    <s v="Rosario Margarita Vergara Jimenez"/>
    <m/>
    <x v="0"/>
    <x v="0"/>
    <x v="1"/>
    <x v="2"/>
  </r>
  <r>
    <x v="3450"/>
    <x v="0"/>
    <s v="TGM7746"/>
    <s v="ACTA DE DEFUNCION"/>
    <x v="0"/>
    <x v="0"/>
    <x v="0"/>
    <x v="6"/>
    <s v="Rosario Margarita Vergara Jimenez"/>
    <m/>
    <x v="0"/>
    <x v="0"/>
    <x v="1"/>
    <x v="2"/>
  </r>
  <r>
    <x v="3451"/>
    <x v="0"/>
    <s v="TGM7747"/>
    <s v="DEVOLUCION DE GARANTIA"/>
    <x v="0"/>
    <x v="0"/>
    <x v="0"/>
    <x v="10"/>
    <s v="Rosario Margarita Vergara Jimenez"/>
    <m/>
    <x v="0"/>
    <x v="0"/>
    <x v="1"/>
    <x v="2"/>
  </r>
  <r>
    <x v="3452"/>
    <x v="0"/>
    <s v="TGM7748"/>
    <s v="ENTREGA DE CONTRATO"/>
    <x v="0"/>
    <x v="0"/>
    <x v="0"/>
    <x v="3"/>
    <s v="Rosario Margarita Vergara Jimenez"/>
    <m/>
    <x v="0"/>
    <x v="0"/>
    <x v="1"/>
    <x v="2"/>
  </r>
  <r>
    <x v="3453"/>
    <x v="0"/>
    <s v="TGM7749"/>
    <s v="ELABORACI&amp;OACUTE;N DE LAPIDA"/>
    <x v="0"/>
    <x v="0"/>
    <x v="4"/>
    <x v="13"/>
    <s v="Oscar San Martin Castillo"/>
    <m/>
    <x v="0"/>
    <x v="0"/>
    <x v="1"/>
    <x v="2"/>
  </r>
  <r>
    <x v="3454"/>
    <x v="5"/>
    <s v="TGM7750"/>
    <s v="ACTUALIZACI&amp;OACUTE;N DE DATOS"/>
    <x v="0"/>
    <x v="0"/>
    <x v="0"/>
    <x v="30"/>
    <s v="Judith Olortegui Guevara"/>
    <m/>
    <x v="0"/>
    <x v="0"/>
    <x v="1"/>
    <x v="2"/>
  </r>
  <r>
    <x v="3455"/>
    <x v="5"/>
    <s v="TGM7751"/>
    <s v="ACTUALIZACI&amp;OACUTE;N DE DATOS"/>
    <x v="0"/>
    <x v="0"/>
    <x v="0"/>
    <x v="5"/>
    <s v="Judith Olortegui Guevara"/>
    <m/>
    <x v="0"/>
    <x v="0"/>
    <x v="1"/>
    <x v="2"/>
  </r>
  <r>
    <x v="3456"/>
    <x v="0"/>
    <s v="TGM7752"/>
    <s v="USO DE ESPACIO"/>
    <x v="0"/>
    <x v="0"/>
    <x v="0"/>
    <x v="8"/>
    <s v="Mariella Valentina Guadalupe Fierro"/>
    <m/>
    <x v="0"/>
    <x v="0"/>
    <x v="1"/>
    <x v="2"/>
  </r>
  <r>
    <x v="3457"/>
    <x v="0"/>
    <s v="TGM7753"/>
    <s v="USO DE ESPACIO"/>
    <x v="0"/>
    <x v="0"/>
    <x v="0"/>
    <x v="8"/>
    <s v="Mariella Valentina Guadalupe Fierro"/>
    <m/>
    <x v="0"/>
    <x v="0"/>
    <x v="1"/>
    <x v="2"/>
  </r>
  <r>
    <x v="3458"/>
    <x v="0"/>
    <s v="TGM7755"/>
    <s v="ACTA DE DEFUNCION"/>
    <x v="0"/>
    <x v="0"/>
    <x v="0"/>
    <x v="6"/>
    <s v="Mariella Valentina Guadalupe Fierro"/>
    <m/>
    <x v="0"/>
    <x v="0"/>
    <x v="1"/>
    <x v="2"/>
  </r>
  <r>
    <x v="3459"/>
    <x v="0"/>
    <s v="TGM7756"/>
    <s v="ESTADO DE CUENTA DIGITAL"/>
    <x v="0"/>
    <x v="0"/>
    <x v="0"/>
    <x v="5"/>
    <s v="Mariella Valentina Guadalupe Fierro"/>
    <m/>
    <x v="0"/>
    <x v="0"/>
    <x v="1"/>
    <x v="2"/>
  </r>
  <r>
    <x v="3460"/>
    <x v="0"/>
    <s v="TGM7757"/>
    <s v="ACTA DE DEFUNCION"/>
    <x v="0"/>
    <x v="0"/>
    <x v="0"/>
    <x v="6"/>
    <s v="Mariella Valentina Guadalupe Fierro"/>
    <m/>
    <x v="0"/>
    <x v="0"/>
    <x v="1"/>
    <x v="2"/>
  </r>
  <r>
    <x v="3461"/>
    <x v="0"/>
    <s v="TGM7758"/>
    <s v="ACTA DE DEFUNCION"/>
    <x v="0"/>
    <x v="0"/>
    <x v="0"/>
    <x v="6"/>
    <s v="Mariella Valentina Guadalupe Fierro"/>
    <m/>
    <x v="0"/>
    <x v="0"/>
    <x v="1"/>
    <x v="2"/>
  </r>
  <r>
    <x v="3462"/>
    <x v="0"/>
    <s v="TGM7759"/>
    <s v="CERTIFICADO DE USO"/>
    <x v="0"/>
    <x v="0"/>
    <x v="0"/>
    <x v="0"/>
    <s v="Mariella Valentina Guadalupe Fierro"/>
    <m/>
    <x v="0"/>
    <x v="0"/>
    <x v="1"/>
    <x v="2"/>
  </r>
  <r>
    <x v="3463"/>
    <x v="1"/>
    <s v="TGM7760"/>
    <s v="CERTIFICADO DE USO"/>
    <x v="0"/>
    <x v="0"/>
    <x v="0"/>
    <x v="0"/>
    <s v="Mariella Valentina Guadalupe Fierro SAC CF"/>
    <m/>
    <x v="0"/>
    <x v="0"/>
    <x v="1"/>
    <x v="2"/>
  </r>
  <r>
    <x v="3464"/>
    <x v="1"/>
    <s v="TGM7761"/>
    <s v="REPROGRAMACION"/>
    <x v="0"/>
    <x v="0"/>
    <x v="2"/>
    <x v="10"/>
    <s v="Grupo de Cobranza Corona del Fraile"/>
    <m/>
    <x v="0"/>
    <x v="0"/>
    <x v="1"/>
    <x v="2"/>
  </r>
  <r>
    <x v="3465"/>
    <x v="3"/>
    <s v="TGM7762"/>
    <s v="ENTREGA DE CONTRATO"/>
    <x v="0"/>
    <x v="0"/>
    <x v="0"/>
    <x v="3"/>
    <s v="Maria Betania Araujo Gomez - Cusco I SAC"/>
    <m/>
    <x v="0"/>
    <x v="0"/>
    <x v="1"/>
    <x v="2"/>
  </r>
  <r>
    <x v="3466"/>
    <x v="0"/>
    <s v="TGM7763"/>
    <s v="ACTA DE DEFUNCION"/>
    <x v="0"/>
    <x v="0"/>
    <x v="2"/>
    <x v="6"/>
    <s v="Mariella Valentina Guadalupe Fierro"/>
    <m/>
    <x v="0"/>
    <x v="0"/>
    <x v="1"/>
    <x v="2"/>
  </r>
  <r>
    <x v="3467"/>
    <x v="0"/>
    <s v="TGM7764"/>
    <s v="ACTA DE DEFUNCION"/>
    <x v="0"/>
    <x v="0"/>
    <x v="0"/>
    <x v="6"/>
    <s v="Mariella Valentina Guadalupe Fierro"/>
    <m/>
    <x v="0"/>
    <x v="0"/>
    <x v="1"/>
    <x v="2"/>
  </r>
  <r>
    <x v="3468"/>
    <x v="0"/>
    <s v="TGM7765"/>
    <s v="ENTREGA DE CONTRATO"/>
    <x v="0"/>
    <x v="0"/>
    <x v="0"/>
    <x v="3"/>
    <s v="Mariella Valentina Guadalupe Fierro"/>
    <m/>
    <x v="0"/>
    <x v="0"/>
    <x v="1"/>
    <x v="2"/>
  </r>
  <r>
    <x v="3469"/>
    <x v="0"/>
    <s v="TGM7766"/>
    <s v="CERTIFICADO DE USO"/>
    <x v="0"/>
    <x v="0"/>
    <x v="2"/>
    <x v="0"/>
    <s v="Mariella Valentina Guadalupe Fierro"/>
    <m/>
    <x v="0"/>
    <x v="0"/>
    <x v="1"/>
    <x v="2"/>
  </r>
  <r>
    <x v="3470"/>
    <x v="3"/>
    <s v="TGM7767"/>
    <s v="ENTREGA DE CONTRATO"/>
    <x v="0"/>
    <x v="0"/>
    <x v="0"/>
    <x v="3"/>
    <s v="Maria Betania Araujo Gomez - Cusco I SAC"/>
    <m/>
    <x v="0"/>
    <x v="0"/>
    <x v="1"/>
    <x v="2"/>
  </r>
  <r>
    <x v="3471"/>
    <x v="1"/>
    <s v="TGM7768"/>
    <s v="ACTA DE DEFUNCION"/>
    <x v="0"/>
    <x v="0"/>
    <x v="0"/>
    <x v="6"/>
    <s v="Rosario Margarita Vergara Jimenez SAC CF"/>
    <m/>
    <x v="0"/>
    <x v="0"/>
    <x v="1"/>
    <x v="2"/>
  </r>
  <r>
    <x v="3472"/>
    <x v="1"/>
    <s v="TGM7769"/>
    <s v="ENTREGA DE CONTRATO"/>
    <x v="0"/>
    <x v="0"/>
    <x v="0"/>
    <x v="3"/>
    <s v="Rosario Margarita Vergara Jimenez SAC CF"/>
    <m/>
    <x v="0"/>
    <x v="0"/>
    <x v="1"/>
    <x v="2"/>
  </r>
  <r>
    <x v="3473"/>
    <x v="1"/>
    <s v="TGM7770"/>
    <s v="ESTADO DE CUENTA DIGITAL"/>
    <x v="0"/>
    <x v="0"/>
    <x v="0"/>
    <x v="5"/>
    <s v="Mariella Valentina Guadalupe Fierro SAC CF"/>
    <m/>
    <x v="0"/>
    <x v="0"/>
    <x v="1"/>
    <x v="2"/>
  </r>
  <r>
    <x v="3474"/>
    <x v="1"/>
    <s v="TGM7771"/>
    <s v="ACTA DE DEFUNCION"/>
    <x v="0"/>
    <x v="0"/>
    <x v="0"/>
    <x v="6"/>
    <s v="Rosario Margarita Vergara Jimenez SAC CF"/>
    <m/>
    <x v="0"/>
    <x v="0"/>
    <x v="1"/>
    <x v="2"/>
  </r>
  <r>
    <x v="3475"/>
    <x v="1"/>
    <s v="TGM7772"/>
    <s v="ENTREGA DE CONTRATO"/>
    <x v="0"/>
    <x v="0"/>
    <x v="0"/>
    <x v="3"/>
    <s v="Rosario Margarita Vergara Jimenez SAC CF"/>
    <m/>
    <x v="0"/>
    <x v="0"/>
    <x v="1"/>
    <x v="2"/>
  </r>
  <r>
    <x v="3476"/>
    <x v="1"/>
    <s v="TGM7773"/>
    <s v="ACTA DE DEFUNCION"/>
    <x v="0"/>
    <x v="0"/>
    <x v="0"/>
    <x v="6"/>
    <s v="Rosario Margarita Vergara Jimenez SAC CF"/>
    <m/>
    <x v="0"/>
    <x v="0"/>
    <x v="1"/>
    <x v="2"/>
  </r>
  <r>
    <x v="3477"/>
    <x v="1"/>
    <s v="TGM7774"/>
    <s v="DEVOLUCION DE GARANTIA"/>
    <x v="0"/>
    <x v="0"/>
    <x v="0"/>
    <x v="10"/>
    <s v="Rosario Margarita Vergara Jimenez SAC CF"/>
    <m/>
    <x v="0"/>
    <x v="0"/>
    <x v="1"/>
    <x v="2"/>
  </r>
  <r>
    <x v="3478"/>
    <x v="0"/>
    <s v="TGM7775"/>
    <s v="ACTUALIZACION DE DATOS"/>
    <x v="0"/>
    <x v="0"/>
    <x v="0"/>
    <x v="1"/>
    <s v="Rosario Margarita Vergara Jimenez"/>
    <m/>
    <x v="0"/>
    <x v="0"/>
    <x v="1"/>
    <x v="2"/>
  </r>
  <r>
    <x v="3479"/>
    <x v="0"/>
    <s v="TGM7776"/>
    <s v="ESTADO DE CUENTA DIGITAL"/>
    <x v="0"/>
    <x v="0"/>
    <x v="0"/>
    <x v="5"/>
    <s v="Rosario Margarita Vergara Jimenez"/>
    <m/>
    <x v="0"/>
    <x v="0"/>
    <x v="1"/>
    <x v="2"/>
  </r>
  <r>
    <x v="3480"/>
    <x v="0"/>
    <s v="TGM7777"/>
    <s v="MISA VIRTUAL"/>
    <x v="0"/>
    <x v="0"/>
    <x v="4"/>
    <x v="29"/>
    <s v="Oscar San Martin Castillo"/>
    <m/>
    <x v="0"/>
    <x v="0"/>
    <x v="1"/>
    <x v="2"/>
  </r>
  <r>
    <x v="3481"/>
    <x v="0"/>
    <s v="TGM7778"/>
    <s v="CERTIFICADO DE USO"/>
    <x v="0"/>
    <x v="0"/>
    <x v="0"/>
    <x v="0"/>
    <s v="Rosario Margarita Vergara Jimenez"/>
    <m/>
    <x v="0"/>
    <x v="0"/>
    <x v="1"/>
    <x v="2"/>
  </r>
  <r>
    <x v="3482"/>
    <x v="0"/>
    <s v="TGM7779"/>
    <s v="CERTIFICADO DE USO"/>
    <x v="0"/>
    <x v="0"/>
    <x v="0"/>
    <x v="0"/>
    <s v="Rosario Margarita Vergara Jimenez"/>
    <m/>
    <x v="0"/>
    <x v="0"/>
    <x v="1"/>
    <x v="2"/>
  </r>
  <r>
    <x v="3483"/>
    <x v="3"/>
    <s v="TGM7780"/>
    <s v="CERTIFICADO DE USO"/>
    <x v="0"/>
    <x v="0"/>
    <x v="0"/>
    <x v="0"/>
    <s v="Rosmery Montesinos Quispe c1"/>
    <m/>
    <x v="0"/>
    <x v="0"/>
    <x v="1"/>
    <x v="2"/>
  </r>
  <r>
    <x v="3484"/>
    <x v="0"/>
    <s v="TGM7781"/>
    <s v="CERTIFICADO DE USO"/>
    <x v="0"/>
    <x v="0"/>
    <x v="0"/>
    <x v="0"/>
    <s v="Rosario Margarita Vergara Jimenez"/>
    <m/>
    <x v="0"/>
    <x v="0"/>
    <x v="1"/>
    <x v="2"/>
  </r>
  <r>
    <x v="3485"/>
    <x v="1"/>
    <s v="TGM7782"/>
    <s v="CERTIFICADO DE USO"/>
    <x v="0"/>
    <x v="0"/>
    <x v="0"/>
    <x v="0"/>
    <s v="Rosario Margarita Vergara Jimenez SAC CF"/>
    <m/>
    <x v="0"/>
    <x v="0"/>
    <x v="1"/>
    <x v="2"/>
  </r>
  <r>
    <x v="3486"/>
    <x v="4"/>
    <s v="TGM7783"/>
    <s v="CERTIFICADO DE USO"/>
    <x v="0"/>
    <x v="0"/>
    <x v="0"/>
    <x v="0"/>
    <s v="Rosmery Montesinos Quispe c2"/>
    <m/>
    <x v="0"/>
    <x v="0"/>
    <x v="1"/>
    <x v="2"/>
  </r>
  <r>
    <x v="3487"/>
    <x v="0"/>
    <s v="TGM7784"/>
    <s v="CONSTANCIA DE ENTIERRO"/>
    <x v="0"/>
    <x v="0"/>
    <x v="0"/>
    <x v="6"/>
    <s v="Rosario Margarita Vergara Jimenez"/>
    <m/>
    <x v="0"/>
    <x v="0"/>
    <x v="1"/>
    <x v="2"/>
  </r>
  <r>
    <x v="3488"/>
    <x v="0"/>
    <s v="TGM7785"/>
    <s v="ACTA DE DEFUNCION"/>
    <x v="0"/>
    <x v="0"/>
    <x v="0"/>
    <x v="6"/>
    <s v="Rosario Margarita Vergara Jimenez"/>
    <m/>
    <x v="0"/>
    <x v="0"/>
    <x v="1"/>
    <x v="2"/>
  </r>
  <r>
    <x v="3489"/>
    <x v="0"/>
    <s v="TGM7786"/>
    <s v="DEVOLUCION DE GARANTIA"/>
    <x v="0"/>
    <x v="0"/>
    <x v="0"/>
    <x v="10"/>
    <s v="Rosario Margarita Vergara Jimenez"/>
    <m/>
    <x v="0"/>
    <x v="0"/>
    <x v="1"/>
    <x v="2"/>
  </r>
  <r>
    <x v="3490"/>
    <x v="4"/>
    <s v="TGM7787"/>
    <s v="ENTREGA DE CONTRATO"/>
    <x v="0"/>
    <x v="0"/>
    <x v="0"/>
    <x v="3"/>
    <s v="Rosmery Montesinos Quispe c2"/>
    <m/>
    <x v="0"/>
    <x v="0"/>
    <x v="1"/>
    <x v="2"/>
  </r>
  <r>
    <x v="3491"/>
    <x v="3"/>
    <s v="TGM7788"/>
    <s v="ENTREGA DE CERTIFICADO DE PERPETUIDAD"/>
    <x v="0"/>
    <x v="0"/>
    <x v="0"/>
    <x v="0"/>
    <s v="Maria Betania Araujo Gomez - Cusco I SAC"/>
    <m/>
    <x v="0"/>
    <x v="0"/>
    <x v="1"/>
    <x v="2"/>
  </r>
  <r>
    <x v="3492"/>
    <x v="0"/>
    <s v="TGM7789"/>
    <s v="REDUCCION DE CUOTA"/>
    <x v="0"/>
    <x v="0"/>
    <x v="2"/>
    <x v="5"/>
    <s v="Mariella Valentina Guadalupe Fierro"/>
    <m/>
    <x v="0"/>
    <x v="0"/>
    <x v="1"/>
    <x v="2"/>
  </r>
  <r>
    <x v="3493"/>
    <x v="0"/>
    <s v="TGM7790"/>
    <s v="REDUCCION DE CUOTA"/>
    <x v="0"/>
    <x v="0"/>
    <x v="2"/>
    <x v="5"/>
    <s v="Mariella Valentina Guadalupe Fierro"/>
    <m/>
    <x v="0"/>
    <x v="0"/>
    <x v="1"/>
    <x v="2"/>
  </r>
  <r>
    <x v="3494"/>
    <x v="0"/>
    <s v="TGM7792"/>
    <s v="NIVELACION DE ESPACIO"/>
    <x v="0"/>
    <x v="0"/>
    <x v="2"/>
    <x v="14"/>
    <s v="Mariella Valentina Guadalupe Fierro"/>
    <m/>
    <x v="0"/>
    <x v="0"/>
    <x v="1"/>
    <x v="2"/>
  </r>
  <r>
    <x v="3495"/>
    <x v="0"/>
    <s v="TGM7793"/>
    <s v="ACTA DE DEFUNCION"/>
    <x v="0"/>
    <x v="0"/>
    <x v="0"/>
    <x v="6"/>
    <s v="Rosario Margarita Vergara Jimenez"/>
    <m/>
    <x v="0"/>
    <x v="0"/>
    <x v="1"/>
    <x v="2"/>
  </r>
  <r>
    <x v="3496"/>
    <x v="0"/>
    <s v="TGM7794"/>
    <s v="DEVOLUCION DE GARANTIA"/>
    <x v="0"/>
    <x v="0"/>
    <x v="0"/>
    <x v="10"/>
    <s v="Rosario Margarita Vergara Jimenez"/>
    <m/>
    <x v="0"/>
    <x v="0"/>
    <x v="1"/>
    <x v="2"/>
  </r>
  <r>
    <x v="3497"/>
    <x v="4"/>
    <s v="TGM7795"/>
    <s v="ENTREGA DE CONTRATO"/>
    <x v="0"/>
    <x v="0"/>
    <x v="0"/>
    <x v="3"/>
    <s v="Maria Betania Araujo Gomez - Cusco II SAC"/>
    <m/>
    <x v="0"/>
    <x v="0"/>
    <x v="1"/>
    <x v="2"/>
  </r>
  <r>
    <x v="3498"/>
    <x v="0"/>
    <s v="TGM7796"/>
    <s v="USO DE ESPACIO"/>
    <x v="0"/>
    <x v="0"/>
    <x v="0"/>
    <x v="8"/>
    <s v="Rosario Margarita Vergara Jimenez"/>
    <m/>
    <x v="0"/>
    <x v="0"/>
    <x v="1"/>
    <x v="2"/>
  </r>
  <r>
    <x v="3499"/>
    <x v="3"/>
    <s v="TGM7797"/>
    <s v="REQUISITOS PARA EXHUMACION"/>
    <x v="0"/>
    <x v="2"/>
    <x v="0"/>
    <x v="7"/>
    <s v="Maria Betania Araujo Gomez - Cusco I SAC"/>
    <m/>
    <x v="0"/>
    <x v="0"/>
    <x v="1"/>
    <x v="2"/>
  </r>
  <r>
    <x v="3500"/>
    <x v="0"/>
    <s v="TGM7798"/>
    <s v="REACTIVACION DE CONTRATO"/>
    <x v="0"/>
    <x v="0"/>
    <x v="4"/>
    <x v="6"/>
    <s v="Rosario Margarita Vergara Jimenez"/>
    <m/>
    <x v="0"/>
    <x v="0"/>
    <x v="1"/>
    <x v="2"/>
  </r>
  <r>
    <x v="3501"/>
    <x v="0"/>
    <s v="TGM7799"/>
    <s v="INSTALACION DE LAPIDA"/>
    <x v="0"/>
    <x v="0"/>
    <x v="4"/>
    <x v="13"/>
    <s v="Oscar San Martin Castillo"/>
    <m/>
    <x v="0"/>
    <x v="0"/>
    <x v="1"/>
    <x v="2"/>
  </r>
  <r>
    <x v="3502"/>
    <x v="4"/>
    <s v="TGM7800"/>
    <s v="ENTREGA DE CONTRATO"/>
    <x v="0"/>
    <x v="0"/>
    <x v="0"/>
    <x v="3"/>
    <s v="Rosmery Montesinos Quispe c2"/>
    <m/>
    <x v="0"/>
    <x v="0"/>
    <x v="1"/>
    <x v="2"/>
  </r>
  <r>
    <x v="3503"/>
    <x v="2"/>
    <s v="TGM7801"/>
    <s v="GARANTIA POR ACTA DE DEFUNCION CONTRATO 201068"/>
    <x v="0"/>
    <x v="0"/>
    <x v="0"/>
    <x v="10"/>
    <s v="Melissa Jhuliana Hipolito Guerrero"/>
    <m/>
    <x v="0"/>
    <x v="0"/>
    <x v="1"/>
    <x v="2"/>
  </r>
  <r>
    <x v="3504"/>
    <x v="2"/>
    <s v="TGM7802"/>
    <s v="GARANTIA POR ACTA DE DEFUNCION CONTRATO 201060"/>
    <x v="0"/>
    <x v="0"/>
    <x v="0"/>
    <x v="10"/>
    <s v="Melissa Jhuliana Hipolito Guerrero"/>
    <m/>
    <x v="0"/>
    <x v="0"/>
    <x v="1"/>
    <x v="2"/>
  </r>
  <r>
    <x v="3505"/>
    <x v="2"/>
    <s v="TGM7803"/>
    <s v="GARANTIA POR ACTA DE DEFUNCION CONTRATO 201135"/>
    <x v="0"/>
    <x v="0"/>
    <x v="0"/>
    <x v="10"/>
    <s v="Melissa Jhuliana Hipolito Guerrero"/>
    <m/>
    <x v="0"/>
    <x v="0"/>
    <x v="1"/>
    <x v="2"/>
  </r>
  <r>
    <x v="3506"/>
    <x v="2"/>
    <s v="TGM7804"/>
    <s v="GARANTIA POR ACTA DE DEFUNCION CONTRATO 201155"/>
    <x v="0"/>
    <x v="0"/>
    <x v="0"/>
    <x v="10"/>
    <s v="Melissa Jhuliana Hipolito Guerrero"/>
    <m/>
    <x v="0"/>
    <x v="0"/>
    <x v="1"/>
    <x v="2"/>
  </r>
  <r>
    <x v="3507"/>
    <x v="4"/>
    <s v="TGM7805"/>
    <s v="CONSTANCIA DE SEPULTURA"/>
    <x v="0"/>
    <x v="0"/>
    <x v="0"/>
    <x v="6"/>
    <s v="Rosmery Montesinos Quispe c2"/>
    <m/>
    <x v="0"/>
    <x v="0"/>
    <x v="1"/>
    <x v="2"/>
  </r>
  <r>
    <x v="3508"/>
    <x v="1"/>
    <s v="TGM7806"/>
    <s v="SOLICITUD DE REPROGRAMACION DE CUOTAS"/>
    <x v="0"/>
    <x v="0"/>
    <x v="4"/>
    <x v="10"/>
    <s v="Tymiller Jhaalber Llacza Rosales - Corona del Fr"/>
    <m/>
    <x v="0"/>
    <x v="0"/>
    <x v="1"/>
    <x v="2"/>
  </r>
  <r>
    <x v="3509"/>
    <x v="0"/>
    <s v="TGM7807"/>
    <s v="ACTA DE DEFUNCION"/>
    <x v="0"/>
    <x v="0"/>
    <x v="2"/>
    <x v="6"/>
    <s v="Mariella Valentina Guadalupe Fierro"/>
    <m/>
    <x v="0"/>
    <x v="0"/>
    <x v="1"/>
    <x v="2"/>
  </r>
  <r>
    <x v="3510"/>
    <x v="0"/>
    <s v="TGM7808"/>
    <s v="ENTREGA DE CONTRATO"/>
    <x v="0"/>
    <x v="0"/>
    <x v="2"/>
    <x v="3"/>
    <s v="Mariella Valentina Guadalupe Fierro"/>
    <m/>
    <x v="0"/>
    <x v="0"/>
    <x v="1"/>
    <x v="2"/>
  </r>
  <r>
    <x v="3511"/>
    <x v="4"/>
    <s v="TGM7809"/>
    <s v="ENTREGA DE CONTRATO"/>
    <x v="0"/>
    <x v="0"/>
    <x v="0"/>
    <x v="3"/>
    <s v="Rosmery Montesinos Quispe c2"/>
    <m/>
    <x v="0"/>
    <x v="0"/>
    <x v="1"/>
    <x v="2"/>
  </r>
  <r>
    <x v="3512"/>
    <x v="4"/>
    <s v="TGM7810"/>
    <s v="ENTREGA DE CONTRATO"/>
    <x v="0"/>
    <x v="0"/>
    <x v="0"/>
    <x v="3"/>
    <s v="Maria Betania Araujo Gomez - Cusco II SAC"/>
    <m/>
    <x v="0"/>
    <x v="0"/>
    <x v="1"/>
    <x v="2"/>
  </r>
  <r>
    <x v="3513"/>
    <x v="0"/>
    <s v="TGM7811"/>
    <s v="CAMBIO DE TITULARIDAD"/>
    <x v="0"/>
    <x v="0"/>
    <x v="0"/>
    <x v="31"/>
    <s v="Mariella Valentina Guadalupe Fierro"/>
    <m/>
    <x v="0"/>
    <x v="0"/>
    <x v="1"/>
    <x v="2"/>
  </r>
  <r>
    <x v="3514"/>
    <x v="1"/>
    <s v="TGM7812"/>
    <s v="ACTA DE DEFUNCION"/>
    <x v="0"/>
    <x v="0"/>
    <x v="0"/>
    <x v="6"/>
    <s v="Mariella Valentina Guadalupe Fierro SAC CF"/>
    <m/>
    <x v="0"/>
    <x v="0"/>
    <x v="1"/>
    <x v="2"/>
  </r>
  <r>
    <x v="3515"/>
    <x v="1"/>
    <s v="TGM7813"/>
    <s v="ENTREGA DE CONTRATO"/>
    <x v="0"/>
    <x v="0"/>
    <x v="0"/>
    <x v="3"/>
    <s v="Mariella Valentina Guadalupe Fierro SAC CF"/>
    <m/>
    <x v="0"/>
    <x v="0"/>
    <x v="1"/>
    <x v="2"/>
  </r>
  <r>
    <x v="3516"/>
    <x v="4"/>
    <s v="TGM7814"/>
    <s v="ENTREGA DE CONTRATO"/>
    <x v="0"/>
    <x v="0"/>
    <x v="0"/>
    <x v="3"/>
    <s v="Maria Betania Araujo Gomez - Cusco II SAC"/>
    <m/>
    <x v="0"/>
    <x v="0"/>
    <x v="1"/>
    <x v="2"/>
  </r>
  <r>
    <x v="3517"/>
    <x v="3"/>
    <s v="TGM7815"/>
    <s v="COPIA DE BOLETAS DE PAGO"/>
    <x v="0"/>
    <x v="0"/>
    <x v="0"/>
    <x v="19"/>
    <s v="Rosmery Montesinos Quispe c1"/>
    <m/>
    <x v="0"/>
    <x v="0"/>
    <x v="1"/>
    <x v="2"/>
  </r>
  <r>
    <x v="3518"/>
    <x v="0"/>
    <s v="TGM7816"/>
    <s v="USO DE ESPACIO"/>
    <x v="0"/>
    <x v="0"/>
    <x v="0"/>
    <x v="8"/>
    <s v="Mariella Valentina Guadalupe Fierro"/>
    <m/>
    <x v="0"/>
    <x v="0"/>
    <x v="1"/>
    <x v="2"/>
  </r>
  <r>
    <x v="3519"/>
    <x v="0"/>
    <s v="TGM7817"/>
    <s v="USO DE ESPACIO"/>
    <x v="0"/>
    <x v="0"/>
    <x v="0"/>
    <x v="8"/>
    <s v="Mariella Valentina Guadalupe Fierro"/>
    <m/>
    <x v="0"/>
    <x v="0"/>
    <x v="1"/>
    <x v="2"/>
  </r>
  <r>
    <x v="3520"/>
    <x v="0"/>
    <s v="TGM7818"/>
    <s v="ACTA DE DEFUNCION"/>
    <x v="0"/>
    <x v="0"/>
    <x v="0"/>
    <x v="6"/>
    <s v="Mariella Valentina Guadalupe Fierro"/>
    <m/>
    <x v="0"/>
    <x v="0"/>
    <x v="1"/>
    <x v="2"/>
  </r>
  <r>
    <x v="3521"/>
    <x v="0"/>
    <s v="TGM7819"/>
    <s v="ACTA DE DEFUNCION"/>
    <x v="0"/>
    <x v="0"/>
    <x v="0"/>
    <x v="6"/>
    <s v="Rosario Margarita Vergara Jimenez"/>
    <m/>
    <x v="0"/>
    <x v="0"/>
    <x v="1"/>
    <x v="2"/>
  </r>
  <r>
    <x v="3522"/>
    <x v="0"/>
    <s v="TGM7820"/>
    <s v="ENTREGA DE CONTRATO"/>
    <x v="0"/>
    <x v="0"/>
    <x v="0"/>
    <x v="3"/>
    <s v="Rosario Margarita Vergara Jimenez"/>
    <m/>
    <x v="0"/>
    <x v="0"/>
    <x v="1"/>
    <x v="2"/>
  </r>
  <r>
    <x v="3523"/>
    <x v="0"/>
    <s v="TGM7821"/>
    <s v="LAPIDA ROTA"/>
    <x v="0"/>
    <x v="1"/>
    <x v="2"/>
    <x v="20"/>
    <s v="Mariella Valentina Guadalupe Fierro"/>
    <m/>
    <x v="0"/>
    <x v="0"/>
    <x v="1"/>
    <x v="2"/>
  </r>
  <r>
    <x v="3524"/>
    <x v="3"/>
    <s v="TGM7822"/>
    <s v="ENTREGA DE CONTRATO"/>
    <x v="0"/>
    <x v="0"/>
    <x v="0"/>
    <x v="3"/>
    <s v="Rosmery Montesinos Quispe c1"/>
    <m/>
    <x v="0"/>
    <x v="0"/>
    <x v="1"/>
    <x v="2"/>
  </r>
  <r>
    <x v="3525"/>
    <x v="1"/>
    <s v="TGM7823"/>
    <s v="CERTIFICADO DE USO"/>
    <x v="0"/>
    <x v="0"/>
    <x v="0"/>
    <x v="0"/>
    <s v="Mariella Valentina Guadalupe Fierro SAC CF"/>
    <m/>
    <x v="0"/>
    <x v="0"/>
    <x v="1"/>
    <x v="2"/>
  </r>
  <r>
    <x v="3526"/>
    <x v="0"/>
    <s v="TGM7824"/>
    <s v="CERTIFICADO DE USO"/>
    <x v="0"/>
    <x v="0"/>
    <x v="0"/>
    <x v="0"/>
    <s v="Mariella Valentina Guadalupe Fierro"/>
    <m/>
    <x v="0"/>
    <x v="0"/>
    <x v="1"/>
    <x v="2"/>
  </r>
  <r>
    <x v="3527"/>
    <x v="3"/>
    <s v="TGM7825"/>
    <s v="CERTIFICADO DE USO"/>
    <x v="0"/>
    <x v="0"/>
    <x v="0"/>
    <x v="0"/>
    <s v="Rosmery Montesinos Quispe c1"/>
    <m/>
    <x v="0"/>
    <x v="0"/>
    <x v="1"/>
    <x v="2"/>
  </r>
  <r>
    <x v="3528"/>
    <x v="3"/>
    <s v="TGM7826"/>
    <s v="ENTREGA DE CONTRATO"/>
    <x v="0"/>
    <x v="0"/>
    <x v="2"/>
    <x v="3"/>
    <s v="Rosmery Montesinos Quispe c1"/>
    <m/>
    <x v="0"/>
    <x v="0"/>
    <x v="1"/>
    <x v="2"/>
  </r>
  <r>
    <x v="3529"/>
    <x v="1"/>
    <s v="TGM7827"/>
    <s v="CERTIFICADO DE USO"/>
    <x v="0"/>
    <x v="0"/>
    <x v="2"/>
    <x v="0"/>
    <s v="Mariella Valentina Guadalupe Fierro SAC CF"/>
    <m/>
    <x v="0"/>
    <x v="0"/>
    <x v="1"/>
    <x v="2"/>
  </r>
  <r>
    <x v="3530"/>
    <x v="1"/>
    <s v="TGM7828"/>
    <s v="CERTIFICADO DE USO"/>
    <x v="0"/>
    <x v="0"/>
    <x v="2"/>
    <x v="0"/>
    <s v="Mariella Valentina Guadalupe Fierro SAC CF"/>
    <m/>
    <x v="0"/>
    <x v="0"/>
    <x v="1"/>
    <x v="2"/>
  </r>
  <r>
    <x v="3531"/>
    <x v="0"/>
    <s v="TGM7829"/>
    <s v="SOLICITUD DE REPROGRAMACIÓN DE CUOTAS"/>
    <x v="0"/>
    <x v="0"/>
    <x v="4"/>
    <x v="10"/>
    <s v="Tymiller Jhalber Llacza Rosales"/>
    <m/>
    <x v="0"/>
    <x v="0"/>
    <x v="1"/>
    <x v="2"/>
  </r>
  <r>
    <x v="3532"/>
    <x v="3"/>
    <s v="TGM7830"/>
    <s v="ENTREGA DE CONTRATO"/>
    <x v="0"/>
    <x v="0"/>
    <x v="0"/>
    <x v="3"/>
    <s v="Rosmery Montesinos Quispe c1"/>
    <m/>
    <x v="0"/>
    <x v="0"/>
    <x v="1"/>
    <x v="2"/>
  </r>
  <r>
    <x v="3533"/>
    <x v="3"/>
    <s v="TGM7831"/>
    <s v="ENTREGA DE CONTRATO"/>
    <x v="0"/>
    <x v="0"/>
    <x v="0"/>
    <x v="3"/>
    <s v="Rosmery Montesinos Quispe c1"/>
    <m/>
    <x v="0"/>
    <x v="0"/>
    <x v="1"/>
    <x v="2"/>
  </r>
  <r>
    <x v="3534"/>
    <x v="0"/>
    <s v="TGM7832"/>
    <s v="PLACA PERDIDA"/>
    <x v="0"/>
    <x v="0"/>
    <x v="2"/>
    <x v="15"/>
    <s v="Mariella Valentina Guadalupe Fierro"/>
    <m/>
    <x v="0"/>
    <x v="0"/>
    <x v="1"/>
    <x v="2"/>
  </r>
  <r>
    <x v="3535"/>
    <x v="2"/>
    <s v="TGM7834"/>
    <s v="GARANTIA POR ACTA DE DEFUNCION CONTRATO 201106"/>
    <x v="0"/>
    <x v="0"/>
    <x v="0"/>
    <x v="10"/>
    <s v="Melissa Jhuliana Hipolito Guerrero"/>
    <m/>
    <x v="0"/>
    <x v="0"/>
    <x v="1"/>
    <x v="2"/>
  </r>
  <r>
    <x v="3536"/>
    <x v="2"/>
    <s v="TGM7835"/>
    <s v="GARANTIA POR ACTA DE DEFUNCION CONTRATO 201114"/>
    <x v="0"/>
    <x v="0"/>
    <x v="0"/>
    <x v="10"/>
    <s v="Melissa Jhuliana Hipolito Guerrero"/>
    <m/>
    <x v="0"/>
    <x v="0"/>
    <x v="1"/>
    <x v="2"/>
  </r>
  <r>
    <x v="3537"/>
    <x v="0"/>
    <s v="TGM7836"/>
    <s v="CERTIFICADO DE USO"/>
    <x v="0"/>
    <x v="0"/>
    <x v="0"/>
    <x v="0"/>
    <s v="Mariella Valentina Guadalupe Fierro"/>
    <m/>
    <x v="0"/>
    <x v="0"/>
    <x v="1"/>
    <x v="2"/>
  </r>
  <r>
    <x v="3538"/>
    <x v="0"/>
    <s v="TGM7837"/>
    <s v="REPROGRAMACION DE MISA"/>
    <x v="0"/>
    <x v="0"/>
    <x v="0"/>
    <x v="6"/>
    <s v="Rosario Margarita Vergara Jimenez"/>
    <m/>
    <x v="0"/>
    <x v="0"/>
    <x v="1"/>
    <x v="2"/>
  </r>
  <r>
    <x v="3539"/>
    <x v="0"/>
    <s v="TGM7838"/>
    <s v="MANTENIMIENTO DE ESPACIO"/>
    <x v="0"/>
    <x v="0"/>
    <x v="2"/>
    <x v="14"/>
    <s v="Rosario Margarita Vergara Jimenez"/>
    <m/>
    <x v="0"/>
    <x v="0"/>
    <x v="1"/>
    <x v="2"/>
  </r>
  <r>
    <x v="3540"/>
    <x v="2"/>
    <s v="TGM7839"/>
    <s v="DEVOLUCION DE GARANTIA DE ACTA DE DEFUNCION 200219"/>
    <x v="0"/>
    <x v="0"/>
    <x v="0"/>
    <x v="10"/>
    <s v="Melissa Jhuliana Hipolito Guerrero"/>
    <m/>
    <x v="0"/>
    <x v="0"/>
    <x v="1"/>
    <x v="2"/>
  </r>
  <r>
    <x v="3541"/>
    <x v="2"/>
    <s v="TGM7840"/>
    <s v="DEVOLUCION DE GARANTIA DE ACTA DE DEFUNCION 2001127"/>
    <x v="0"/>
    <x v="0"/>
    <x v="0"/>
    <x v="10"/>
    <s v="Melissa Jhuliana Hipolito Guerrero"/>
    <m/>
    <x v="0"/>
    <x v="0"/>
    <x v="1"/>
    <x v="2"/>
  </r>
  <r>
    <x v="3542"/>
    <x v="0"/>
    <s v="TGM7841"/>
    <s v="ACTA DE DEFUNCION"/>
    <x v="0"/>
    <x v="0"/>
    <x v="0"/>
    <x v="6"/>
    <s v="Mariella Valentina Guadalupe Fierro"/>
    <m/>
    <x v="0"/>
    <x v="0"/>
    <x v="1"/>
    <x v="2"/>
  </r>
  <r>
    <x v="3543"/>
    <x v="1"/>
    <s v="TGM7842"/>
    <s v="CERTIFICADO DE USO"/>
    <x v="0"/>
    <x v="0"/>
    <x v="0"/>
    <x v="0"/>
    <s v="Mariella Valentina Guadalupe Fierro SAC CF"/>
    <m/>
    <x v="0"/>
    <x v="0"/>
    <x v="1"/>
    <x v="2"/>
  </r>
  <r>
    <x v="3544"/>
    <x v="1"/>
    <s v="TGM7843"/>
    <s v="ACTA DE DEFUNCION"/>
    <x v="0"/>
    <x v="0"/>
    <x v="0"/>
    <x v="6"/>
    <s v="Mariella Valentina Guadalupe Fierro SAC CF"/>
    <m/>
    <x v="0"/>
    <x v="0"/>
    <x v="1"/>
    <x v="2"/>
  </r>
  <r>
    <x v="3545"/>
    <x v="0"/>
    <s v="TGM7844"/>
    <s v="VENTA DE FLOREROS PVC"/>
    <x v="0"/>
    <x v="0"/>
    <x v="0"/>
    <x v="21"/>
    <s v="Mariella Valentina Guadalupe Fierro"/>
    <m/>
    <x v="0"/>
    <x v="0"/>
    <x v="1"/>
    <x v="2"/>
  </r>
  <r>
    <x v="3546"/>
    <x v="4"/>
    <s v="TGM7845"/>
    <s v="ENTREGA DE CONTRATO"/>
    <x v="0"/>
    <x v="0"/>
    <x v="0"/>
    <x v="3"/>
    <s v="Rosmery Montesinos Quispe c2"/>
    <m/>
    <x v="0"/>
    <x v="0"/>
    <x v="1"/>
    <x v="2"/>
  </r>
  <r>
    <x v="3547"/>
    <x v="4"/>
    <s v="TGM7846"/>
    <s v="ENTREGA DE CONTRATO"/>
    <x v="0"/>
    <x v="0"/>
    <x v="0"/>
    <x v="3"/>
    <s v="Rosmery Montesinos Quispe c2"/>
    <m/>
    <x v="0"/>
    <x v="0"/>
    <x v="1"/>
    <x v="2"/>
  </r>
  <r>
    <x v="3548"/>
    <x v="4"/>
    <s v="TGM7847"/>
    <s v="ENTREGA DE CONTRATO"/>
    <x v="0"/>
    <x v="0"/>
    <x v="0"/>
    <x v="3"/>
    <s v="Rosmery Montesinos Quispe c2"/>
    <m/>
    <x v="0"/>
    <x v="0"/>
    <x v="1"/>
    <x v="2"/>
  </r>
  <r>
    <x v="3549"/>
    <x v="0"/>
    <s v="TGM7848"/>
    <s v="REPROGRAMACION DE MISA"/>
    <x v="0"/>
    <x v="0"/>
    <x v="0"/>
    <x v="6"/>
    <s v="Rosario Margarita Vergara Jimenez"/>
    <m/>
    <x v="0"/>
    <x v="0"/>
    <x v="1"/>
    <x v="2"/>
  </r>
  <r>
    <x v="3550"/>
    <x v="4"/>
    <s v="TGM7849"/>
    <s v="ENTREGA DE CONTRATO"/>
    <x v="0"/>
    <x v="0"/>
    <x v="0"/>
    <x v="3"/>
    <s v="Maria Betania Araujo Gomez - Cusco II SAC"/>
    <m/>
    <x v="0"/>
    <x v="0"/>
    <x v="1"/>
    <x v="2"/>
  </r>
  <r>
    <x v="3551"/>
    <x v="4"/>
    <s v="TGM7850"/>
    <s v="ENTREGA DE CONTRATO"/>
    <x v="0"/>
    <x v="0"/>
    <x v="0"/>
    <x v="3"/>
    <s v="Maria Betania Araujo Gomez - Cusco II SAC"/>
    <m/>
    <x v="0"/>
    <x v="0"/>
    <x v="1"/>
    <x v="2"/>
  </r>
  <r>
    <x v="3552"/>
    <x v="2"/>
    <s v="TGM7851"/>
    <s v="CERTIFICADO DE USO 201110"/>
    <x v="0"/>
    <x v="0"/>
    <x v="2"/>
    <x v="0"/>
    <s v="Melissa Jhuliana Hipolito Guerrero"/>
    <m/>
    <x v="0"/>
    <x v="0"/>
    <x v="1"/>
    <x v="2"/>
  </r>
  <r>
    <x v="3553"/>
    <x v="2"/>
    <s v="TGM7852"/>
    <s v="CERTIFICADO DE USO 200098"/>
    <x v="0"/>
    <x v="0"/>
    <x v="2"/>
    <x v="0"/>
    <s v="Melissa Jhuliana Hipolito Guerrero"/>
    <m/>
    <x v="0"/>
    <x v="0"/>
    <x v="1"/>
    <x v="2"/>
  </r>
  <r>
    <x v="3554"/>
    <x v="4"/>
    <s v="TGM7853"/>
    <s v="ENTREGA DE CONTRATO"/>
    <x v="0"/>
    <x v="0"/>
    <x v="0"/>
    <x v="3"/>
    <s v="Rosmery Montesinos Quispe c2"/>
    <m/>
    <x v="0"/>
    <x v="0"/>
    <x v="1"/>
    <x v="2"/>
  </r>
  <r>
    <x v="3555"/>
    <x v="1"/>
    <s v="TGM7854"/>
    <s v="ACTA DE DEFUNCION"/>
    <x v="0"/>
    <x v="0"/>
    <x v="0"/>
    <x v="6"/>
    <s v="Mariella Valentina Guadalupe Fierro SAC CF"/>
    <m/>
    <x v="0"/>
    <x v="0"/>
    <x v="1"/>
    <x v="2"/>
  </r>
  <r>
    <x v="3556"/>
    <x v="0"/>
    <s v="TGM7855"/>
    <s v="USO DE ESPACIO"/>
    <x v="0"/>
    <x v="0"/>
    <x v="0"/>
    <x v="8"/>
    <s v="Mariella Valentina Guadalupe Fierro"/>
    <m/>
    <x v="0"/>
    <x v="0"/>
    <x v="1"/>
    <x v="2"/>
  </r>
  <r>
    <x v="3557"/>
    <x v="4"/>
    <s v="TGM7856"/>
    <s v="ENTREGA DE CONTRATO"/>
    <x v="0"/>
    <x v="0"/>
    <x v="0"/>
    <x v="3"/>
    <s v="Rosmery Montesinos Quispe c2"/>
    <m/>
    <x v="0"/>
    <x v="0"/>
    <x v="1"/>
    <x v="2"/>
  </r>
  <r>
    <x v="3558"/>
    <x v="0"/>
    <s v="TGM7857"/>
    <s v="CUADRO ENCONTRADO EN SEPULTURA"/>
    <x v="0"/>
    <x v="0"/>
    <x v="0"/>
    <x v="17"/>
    <s v="Rosario Margarita Vergara Jimenez"/>
    <m/>
    <x v="0"/>
    <x v="0"/>
    <x v="1"/>
    <x v="2"/>
  </r>
  <r>
    <x v="3559"/>
    <x v="1"/>
    <s v="TGM7858"/>
    <s v="ACTA DE DEFUNCION"/>
    <x v="0"/>
    <x v="0"/>
    <x v="0"/>
    <x v="6"/>
    <s v="Rosario Margarita Vergara Jimenez SAC CF"/>
    <m/>
    <x v="0"/>
    <x v="0"/>
    <x v="1"/>
    <x v="2"/>
  </r>
  <r>
    <x v="3560"/>
    <x v="1"/>
    <s v="TGM7859"/>
    <s v="DEVOLUCION DE GARANTIA"/>
    <x v="0"/>
    <x v="0"/>
    <x v="0"/>
    <x v="10"/>
    <s v="Rosario Margarita Vergara Jimenez SAC CF"/>
    <m/>
    <x v="0"/>
    <x v="0"/>
    <x v="1"/>
    <x v="2"/>
  </r>
  <r>
    <x v="3561"/>
    <x v="0"/>
    <s v="TGM7860"/>
    <s v="ACTA DE DEFUNCION"/>
    <x v="0"/>
    <x v="0"/>
    <x v="0"/>
    <x v="6"/>
    <s v="Rosario Margarita Vergara Jimenez"/>
    <m/>
    <x v="0"/>
    <x v="0"/>
    <x v="1"/>
    <x v="2"/>
  </r>
  <r>
    <x v="3562"/>
    <x v="0"/>
    <s v="TGM7861"/>
    <s v="DEVOLUCION DE GARANTIA"/>
    <x v="0"/>
    <x v="0"/>
    <x v="0"/>
    <x v="10"/>
    <s v="Rosario Margarita Vergara Jimenez"/>
    <m/>
    <x v="0"/>
    <x v="0"/>
    <x v="1"/>
    <x v="2"/>
  </r>
  <r>
    <x v="3563"/>
    <x v="0"/>
    <s v="TGM7862"/>
    <s v="ELABORACION DE LAPIDA"/>
    <x v="0"/>
    <x v="0"/>
    <x v="4"/>
    <x v="9"/>
    <s v="Oscar San Martin Castillo"/>
    <m/>
    <x v="0"/>
    <x v="0"/>
    <x v="1"/>
    <x v="2"/>
  </r>
  <r>
    <x v="3564"/>
    <x v="0"/>
    <s v="TGM7863"/>
    <s v="ACTA DE DEFUNCION"/>
    <x v="0"/>
    <x v="0"/>
    <x v="0"/>
    <x v="6"/>
    <s v="Rosario Margarita Vergara Jimenez"/>
    <m/>
    <x v="0"/>
    <x v="0"/>
    <x v="1"/>
    <x v="2"/>
  </r>
  <r>
    <x v="3565"/>
    <x v="0"/>
    <s v="TGM7864"/>
    <s v="DEVOLUCION DE GARANTIA"/>
    <x v="0"/>
    <x v="0"/>
    <x v="0"/>
    <x v="10"/>
    <s v="Rosario Margarita Vergara Jimenez"/>
    <m/>
    <x v="0"/>
    <x v="0"/>
    <x v="1"/>
    <x v="2"/>
  </r>
  <r>
    <x v="3566"/>
    <x v="0"/>
    <s v="TGM7865"/>
    <s v="USO DE ESPACIO"/>
    <x v="0"/>
    <x v="0"/>
    <x v="0"/>
    <x v="8"/>
    <s v="Mariella Valentina Guadalupe Fierro"/>
    <m/>
    <x v="0"/>
    <x v="0"/>
    <x v="1"/>
    <x v="2"/>
  </r>
  <r>
    <x v="3567"/>
    <x v="0"/>
    <s v="TGM7866"/>
    <s v="ACTA DE DEFUNCION"/>
    <x v="0"/>
    <x v="0"/>
    <x v="0"/>
    <x v="6"/>
    <s v="Rosario Margarita Vergara Jimenez"/>
    <m/>
    <x v="0"/>
    <x v="0"/>
    <x v="1"/>
    <x v="2"/>
  </r>
  <r>
    <x v="3568"/>
    <x v="0"/>
    <s v="TGM7867"/>
    <s v="DEVOLUCION DE GARANTIA"/>
    <x v="0"/>
    <x v="0"/>
    <x v="0"/>
    <x v="10"/>
    <s v="Rosario Margarita Vergara Jimenez"/>
    <m/>
    <x v="0"/>
    <x v="0"/>
    <x v="1"/>
    <x v="2"/>
  </r>
  <r>
    <x v="3569"/>
    <x v="0"/>
    <s v="TGM7868"/>
    <s v="ACTUALIZACION DE DATOS"/>
    <x v="0"/>
    <x v="0"/>
    <x v="0"/>
    <x v="1"/>
    <s v="Rosario Margarita Vergara Jimenez"/>
    <m/>
    <x v="0"/>
    <x v="0"/>
    <x v="1"/>
    <x v="2"/>
  </r>
  <r>
    <x v="3570"/>
    <x v="0"/>
    <s v="TGM7869"/>
    <s v="BUSQUEDA EN EL KUNAQ"/>
    <x v="0"/>
    <x v="0"/>
    <x v="4"/>
    <x v="6"/>
    <s v="Rosario Margarita Vergara Jimenez"/>
    <m/>
    <x v="0"/>
    <x v="0"/>
    <x v="1"/>
    <x v="2"/>
  </r>
  <r>
    <x v="3571"/>
    <x v="0"/>
    <s v="TGM7870"/>
    <s v="ACTA DE DEFUNCION"/>
    <x v="0"/>
    <x v="0"/>
    <x v="0"/>
    <x v="6"/>
    <s v="Mariella Valentina Guadalupe Fierro"/>
    <m/>
    <x v="0"/>
    <x v="0"/>
    <x v="1"/>
    <x v="2"/>
  </r>
  <r>
    <x v="3572"/>
    <x v="0"/>
    <s v="TGM7871"/>
    <s v="ENTREGA DE CONTRATO"/>
    <x v="0"/>
    <x v="0"/>
    <x v="0"/>
    <x v="3"/>
    <s v="Rosario Margarita Vergara Jimenez"/>
    <m/>
    <x v="0"/>
    <x v="0"/>
    <x v="1"/>
    <x v="2"/>
  </r>
  <r>
    <x v="3573"/>
    <x v="0"/>
    <s v="TGM7872"/>
    <s v="ACTA DE DEFUNCION"/>
    <x v="0"/>
    <x v="0"/>
    <x v="0"/>
    <x v="6"/>
    <s v="Mariella Valentina Guadalupe Fierro"/>
    <m/>
    <x v="0"/>
    <x v="0"/>
    <x v="1"/>
    <x v="2"/>
  </r>
  <r>
    <x v="3574"/>
    <x v="2"/>
    <s v="TGM7873"/>
    <s v="DEVOLUCION DE GARANTIA DE ACTA DE DEFUNCION 201130"/>
    <x v="0"/>
    <x v="0"/>
    <x v="0"/>
    <x v="10"/>
    <s v="Melissa Jhuliana Hipolito Guerrero"/>
    <m/>
    <x v="0"/>
    <x v="0"/>
    <x v="1"/>
    <x v="2"/>
  </r>
  <r>
    <x v="3575"/>
    <x v="0"/>
    <s v="TGM7874"/>
    <s v="CERTIFICADO DE USO"/>
    <x v="0"/>
    <x v="0"/>
    <x v="0"/>
    <x v="0"/>
    <s v="Rosario Margarita Vergara Jimenez"/>
    <m/>
    <x v="0"/>
    <x v="0"/>
    <x v="1"/>
    <x v="2"/>
  </r>
  <r>
    <x v="3576"/>
    <x v="0"/>
    <s v="TGM7875"/>
    <s v="ACTUALIZACION DE DATOS"/>
    <x v="0"/>
    <x v="0"/>
    <x v="0"/>
    <x v="1"/>
    <s v="Rosario Margarita Vergara Jimenez"/>
    <m/>
    <x v="0"/>
    <x v="0"/>
    <x v="1"/>
    <x v="2"/>
  </r>
  <r>
    <x v="3577"/>
    <x v="0"/>
    <s v="TGM7876"/>
    <s v="ESTADO DE CUENTA DIGITAL"/>
    <x v="0"/>
    <x v="0"/>
    <x v="0"/>
    <x v="5"/>
    <s v="Rosario Margarita Vergara Jimenez"/>
    <m/>
    <x v="0"/>
    <x v="0"/>
    <x v="1"/>
    <x v="2"/>
  </r>
  <r>
    <x v="3578"/>
    <x v="0"/>
    <s v="TGM7877"/>
    <s v="REGULARIZACION DE ACTA DE DEFUNCION"/>
    <x v="0"/>
    <x v="0"/>
    <x v="0"/>
    <x v="6"/>
    <s v="Liz Lidiana Huaman Rojas"/>
    <m/>
    <x v="0"/>
    <x v="0"/>
    <x v="1"/>
    <x v="2"/>
  </r>
  <r>
    <x v="3579"/>
    <x v="0"/>
    <s v="TGM7878"/>
    <s v="COLOCACION DE LAPIDA"/>
    <x v="0"/>
    <x v="0"/>
    <x v="2"/>
    <x v="13"/>
    <s v="Mariella Valentina Guadalupe Fierro"/>
    <m/>
    <x v="0"/>
    <x v="0"/>
    <x v="1"/>
    <x v="2"/>
  </r>
  <r>
    <x v="3580"/>
    <x v="4"/>
    <s v="TGM7879"/>
    <s v="ENTREGA DE CONTRATO"/>
    <x v="0"/>
    <x v="0"/>
    <x v="0"/>
    <x v="3"/>
    <s v="Rosmery Montesinos Quispe c2"/>
    <m/>
    <x v="0"/>
    <x v="0"/>
    <x v="1"/>
    <x v="2"/>
  </r>
  <r>
    <x v="3581"/>
    <x v="3"/>
    <s v="TGM7880"/>
    <s v="ENTREGA DE CONTRATO"/>
    <x v="0"/>
    <x v="0"/>
    <x v="0"/>
    <x v="3"/>
    <s v="Maria Betania Araujo Gomez - Cusco I SAC"/>
    <m/>
    <x v="0"/>
    <x v="0"/>
    <x v="1"/>
    <x v="2"/>
  </r>
  <r>
    <x v="3582"/>
    <x v="0"/>
    <s v="TGM7881"/>
    <s v="ACTUALIZACION DE DATOS"/>
    <x v="0"/>
    <x v="0"/>
    <x v="0"/>
    <x v="1"/>
    <s v="Rosario Margarita Vergara Jimenez"/>
    <m/>
    <x v="0"/>
    <x v="0"/>
    <x v="1"/>
    <x v="2"/>
  </r>
  <r>
    <x v="3583"/>
    <x v="2"/>
    <s v="TGM7882"/>
    <s v="DEVOLUCION DE GARANTIA DE ACTA DE DEFUNCION 201168"/>
    <x v="0"/>
    <x v="0"/>
    <x v="0"/>
    <x v="10"/>
    <s v="Melissa Jhuliana Hipolito Guerrero"/>
    <m/>
    <x v="0"/>
    <x v="0"/>
    <x v="1"/>
    <x v="2"/>
  </r>
  <r>
    <x v="3584"/>
    <x v="2"/>
    <s v="TGM7883"/>
    <s v="DEVOLUCION DE GARANTIA DE ACTA DE DEFUNCION 201130"/>
    <x v="0"/>
    <x v="0"/>
    <x v="0"/>
    <x v="10"/>
    <s v="Melissa Jhuliana Hipolito Guerrero"/>
    <m/>
    <x v="0"/>
    <x v="0"/>
    <x v="1"/>
    <x v="2"/>
  </r>
  <r>
    <x v="3585"/>
    <x v="2"/>
    <s v="TGM7884"/>
    <s v="DEVOLUCION DE GARANTIA DE ACTA DE DEFUNCION 200081"/>
    <x v="0"/>
    <x v="0"/>
    <x v="0"/>
    <x v="10"/>
    <s v="Melissa Jhuliana Hipolito Guerrero"/>
    <m/>
    <x v="0"/>
    <x v="0"/>
    <x v="1"/>
    <x v="2"/>
  </r>
  <r>
    <x v="3586"/>
    <x v="2"/>
    <s v="TGM7885"/>
    <s v="CERTIFICADO DE USO 201166"/>
    <x v="0"/>
    <x v="0"/>
    <x v="2"/>
    <x v="0"/>
    <s v="Melissa Jhuliana Hipolito Guerrero"/>
    <m/>
    <x v="0"/>
    <x v="0"/>
    <x v="1"/>
    <x v="2"/>
  </r>
  <r>
    <x v="3587"/>
    <x v="0"/>
    <s v="TGM7886"/>
    <s v="ESTADO DE CUENTA"/>
    <x v="0"/>
    <x v="0"/>
    <x v="0"/>
    <x v="5"/>
    <s v="Mariella Valentina Guadalupe Fierro"/>
    <m/>
    <x v="0"/>
    <x v="0"/>
    <x v="1"/>
    <x v="2"/>
  </r>
  <r>
    <x v="3588"/>
    <x v="0"/>
    <s v="TGM7887"/>
    <s v="CERTIFICADO DE USO"/>
    <x v="0"/>
    <x v="0"/>
    <x v="0"/>
    <x v="0"/>
    <s v="Rosario Margarita Vergara Jimenez"/>
    <m/>
    <x v="0"/>
    <x v="0"/>
    <x v="1"/>
    <x v="2"/>
  </r>
  <r>
    <x v="3589"/>
    <x v="0"/>
    <s v="TGM7888"/>
    <s v="ACTA DE DEFUNCION"/>
    <x v="0"/>
    <x v="0"/>
    <x v="0"/>
    <x v="6"/>
    <s v="Rosario Margarita Vergara Jimenez"/>
    <m/>
    <x v="0"/>
    <x v="0"/>
    <x v="1"/>
    <x v="2"/>
  </r>
  <r>
    <x v="3590"/>
    <x v="3"/>
    <s v="TGM7889"/>
    <s v="ENTREGA DE CONTRATO"/>
    <x v="0"/>
    <x v="0"/>
    <x v="0"/>
    <x v="3"/>
    <s v="Rosmery Montesinos Quispe c1"/>
    <m/>
    <x v="0"/>
    <x v="0"/>
    <x v="1"/>
    <x v="2"/>
  </r>
  <r>
    <x v="3591"/>
    <x v="0"/>
    <s v="TGM7890"/>
    <s v="ACTA DE DEFUNCION"/>
    <x v="0"/>
    <x v="0"/>
    <x v="0"/>
    <x v="6"/>
    <s v="Rosario Margarita Vergara Jimenez"/>
    <m/>
    <x v="0"/>
    <x v="0"/>
    <x v="1"/>
    <x v="2"/>
  </r>
  <r>
    <x v="3592"/>
    <x v="0"/>
    <s v="TGM7891"/>
    <s v="DEVOLUCION DE GARANTIA"/>
    <x v="0"/>
    <x v="0"/>
    <x v="0"/>
    <x v="10"/>
    <s v="Rosario Margarita Vergara Jimenez"/>
    <m/>
    <x v="0"/>
    <x v="0"/>
    <x v="1"/>
    <x v="2"/>
  </r>
  <r>
    <x v="3593"/>
    <x v="0"/>
    <s v="TGM7892"/>
    <s v="DEVOLUCION DE GARANTIA"/>
    <x v="0"/>
    <x v="0"/>
    <x v="0"/>
    <x v="10"/>
    <s v="Rosario Margarita Vergara Jimenez"/>
    <m/>
    <x v="0"/>
    <x v="0"/>
    <x v="1"/>
    <x v="2"/>
  </r>
  <r>
    <x v="3594"/>
    <x v="0"/>
    <s v="TGM7893"/>
    <s v="ACTA DE DEFUNCION"/>
    <x v="0"/>
    <x v="0"/>
    <x v="0"/>
    <x v="6"/>
    <s v="Rosario Margarita Vergara Jimenez"/>
    <m/>
    <x v="0"/>
    <x v="0"/>
    <x v="1"/>
    <x v="2"/>
  </r>
  <r>
    <x v="3595"/>
    <x v="0"/>
    <s v="TGM7894"/>
    <s v="DEVOLUCION DE GARANTIA"/>
    <x v="0"/>
    <x v="0"/>
    <x v="0"/>
    <x v="10"/>
    <s v="Rosario Margarita Vergara Jimenez"/>
    <m/>
    <x v="0"/>
    <x v="0"/>
    <x v="1"/>
    <x v="2"/>
  </r>
  <r>
    <x v="3596"/>
    <x v="4"/>
    <s v="TGM7895"/>
    <s v="CERTIFICADO DE USO"/>
    <x v="0"/>
    <x v="0"/>
    <x v="0"/>
    <x v="0"/>
    <s v="Rosmery Montesinos Quispe c2"/>
    <m/>
    <x v="0"/>
    <x v="0"/>
    <x v="1"/>
    <x v="2"/>
  </r>
  <r>
    <x v="3597"/>
    <x v="3"/>
    <s v="TGM7896"/>
    <s v="CONSTANCIA DE INHUMACION"/>
    <x v="0"/>
    <x v="0"/>
    <x v="0"/>
    <x v="6"/>
    <s v="Maria Betania Araujo Gomez - Cusco I SAC"/>
    <m/>
    <x v="0"/>
    <x v="0"/>
    <x v="1"/>
    <x v="2"/>
  </r>
  <r>
    <x v="3598"/>
    <x v="0"/>
    <s v="TGM7897"/>
    <s v="REGULARIZACION DE ACTA DE DEFUNCION"/>
    <x v="0"/>
    <x v="0"/>
    <x v="0"/>
    <x v="6"/>
    <s v="Liz Lidiana Huaman Rojas"/>
    <m/>
    <x v="0"/>
    <x v="0"/>
    <x v="1"/>
    <x v="2"/>
  </r>
  <r>
    <x v="3599"/>
    <x v="0"/>
    <s v="TGM7898"/>
    <s v="DEVOLUCION DE GARANTIA"/>
    <x v="0"/>
    <x v="0"/>
    <x v="0"/>
    <x v="10"/>
    <s v="Liz Lidiana Huaman Rojas"/>
    <m/>
    <x v="0"/>
    <x v="0"/>
    <x v="1"/>
    <x v="2"/>
  </r>
  <r>
    <x v="3600"/>
    <x v="0"/>
    <s v="TGM7899"/>
    <s v="USO DE ESPACIO"/>
    <x v="0"/>
    <x v="0"/>
    <x v="0"/>
    <x v="8"/>
    <s v="Mariella Valentina Guadalupe Fierro"/>
    <m/>
    <x v="0"/>
    <x v="0"/>
    <x v="1"/>
    <x v="2"/>
  </r>
  <r>
    <x v="3601"/>
    <x v="0"/>
    <s v="TGM7900"/>
    <s v="ENTREGA DE CONTRATO"/>
    <x v="0"/>
    <x v="0"/>
    <x v="0"/>
    <x v="3"/>
    <s v="Liz Lidiana Huaman Rojas"/>
    <m/>
    <x v="0"/>
    <x v="0"/>
    <x v="1"/>
    <x v="2"/>
  </r>
  <r>
    <x v="3602"/>
    <x v="0"/>
    <s v="TGM7901"/>
    <s v="REGULARIZACION DE ACTA DE DEFUNCION"/>
    <x v="0"/>
    <x v="0"/>
    <x v="0"/>
    <x v="6"/>
    <s v="Liz Lidiana Huaman Rojas"/>
    <m/>
    <x v="0"/>
    <x v="0"/>
    <x v="1"/>
    <x v="2"/>
  </r>
  <r>
    <x v="3603"/>
    <x v="0"/>
    <s v="TGM7902"/>
    <s v="ACTA DE DEFUNCION"/>
    <x v="0"/>
    <x v="0"/>
    <x v="0"/>
    <x v="6"/>
    <s v="Mariella Valentina Guadalupe Fierro"/>
    <m/>
    <x v="0"/>
    <x v="0"/>
    <x v="1"/>
    <x v="2"/>
  </r>
  <r>
    <x v="3604"/>
    <x v="0"/>
    <s v="TGM7903"/>
    <s v="DEVOLUCION DE GARANTIA"/>
    <x v="0"/>
    <x v="0"/>
    <x v="0"/>
    <x v="10"/>
    <s v="Liz Lidiana Huaman Rojas"/>
    <m/>
    <x v="0"/>
    <x v="0"/>
    <x v="1"/>
    <x v="2"/>
  </r>
  <r>
    <x v="3605"/>
    <x v="0"/>
    <s v="TGM7904"/>
    <s v="ENTREGA DE CONTRATO"/>
    <x v="0"/>
    <x v="0"/>
    <x v="0"/>
    <x v="3"/>
    <s v="Liz Lidiana Huaman Rojas"/>
    <m/>
    <x v="0"/>
    <x v="0"/>
    <x v="1"/>
    <x v="2"/>
  </r>
  <r>
    <x v="3606"/>
    <x v="4"/>
    <s v="TGM7905"/>
    <s v="ENTREGA DE CONTRATO"/>
    <x v="0"/>
    <x v="0"/>
    <x v="0"/>
    <x v="3"/>
    <s v="Rosmery Montesinos Quispe c2"/>
    <m/>
    <x v="0"/>
    <x v="0"/>
    <x v="1"/>
    <x v="2"/>
  </r>
  <r>
    <x v="3607"/>
    <x v="3"/>
    <s v="TGM7906"/>
    <s v="ENTREGA DE CONTRATO"/>
    <x v="0"/>
    <x v="0"/>
    <x v="0"/>
    <x v="3"/>
    <s v="Rosmery Montesinos Quispe c1"/>
    <m/>
    <x v="0"/>
    <x v="0"/>
    <x v="1"/>
    <x v="2"/>
  </r>
  <r>
    <x v="3608"/>
    <x v="0"/>
    <s v="TGM7907"/>
    <s v="ENTREGA DE CONTRATO"/>
    <x v="0"/>
    <x v="0"/>
    <x v="2"/>
    <x v="3"/>
    <s v="Mariella Valentina Guadalupe Fierro"/>
    <m/>
    <x v="0"/>
    <x v="0"/>
    <x v="1"/>
    <x v="2"/>
  </r>
  <r>
    <x v="3609"/>
    <x v="0"/>
    <s v="TGM7908"/>
    <s v="ACTA DE DEFUNCION"/>
    <x v="0"/>
    <x v="0"/>
    <x v="2"/>
    <x v="6"/>
    <s v="Mariella Valentina Guadalupe Fierro"/>
    <m/>
    <x v="0"/>
    <x v="0"/>
    <x v="1"/>
    <x v="2"/>
  </r>
  <r>
    <x v="3610"/>
    <x v="3"/>
    <s v="TGM7909"/>
    <s v="ENTREGA DE CONTRATO"/>
    <x v="0"/>
    <x v="0"/>
    <x v="0"/>
    <x v="3"/>
    <s v="Maria Betania Araujo Gomez - Cusco I SAC"/>
    <m/>
    <x v="0"/>
    <x v="0"/>
    <x v="1"/>
    <x v="2"/>
  </r>
  <r>
    <x v="3611"/>
    <x v="2"/>
    <s v="TGM7910"/>
    <s v="DEVOLUCION DE GARANTIA DE ACTA DE DEFUNCION 201161"/>
    <x v="0"/>
    <x v="0"/>
    <x v="0"/>
    <x v="10"/>
    <s v="Melissa Jhuliana Hipolito Guerrero"/>
    <m/>
    <x v="0"/>
    <x v="0"/>
    <x v="1"/>
    <x v="2"/>
  </r>
  <r>
    <x v="3612"/>
    <x v="0"/>
    <s v="TGM7911"/>
    <s v="FLORERO PVC"/>
    <x v="0"/>
    <x v="0"/>
    <x v="0"/>
    <x v="21"/>
    <s v="Mariella Valentina Guadalupe Fierro"/>
    <m/>
    <x v="0"/>
    <x v="0"/>
    <x v="1"/>
    <x v="2"/>
  </r>
  <r>
    <x v="3613"/>
    <x v="0"/>
    <s v="TGM7912"/>
    <s v="FLORERO PVC"/>
    <x v="0"/>
    <x v="0"/>
    <x v="0"/>
    <x v="21"/>
    <s v="Mariella Valentina Guadalupe Fierro"/>
    <m/>
    <x v="0"/>
    <x v="0"/>
    <x v="1"/>
    <x v="2"/>
  </r>
  <r>
    <x v="3614"/>
    <x v="0"/>
    <s v="TGM7913"/>
    <s v="FLORERO PVC"/>
    <x v="0"/>
    <x v="0"/>
    <x v="0"/>
    <x v="21"/>
    <s v="Mariella Valentina Guadalupe Fierro"/>
    <m/>
    <x v="0"/>
    <x v="0"/>
    <x v="1"/>
    <x v="2"/>
  </r>
  <r>
    <x v="3615"/>
    <x v="2"/>
    <s v="TGM7914"/>
    <s v="REGULARIZACION DE ACTA CONTRATO 200338"/>
    <x v="0"/>
    <x v="0"/>
    <x v="0"/>
    <x v="10"/>
    <s v="Melissa Jhuliana Hipolito Guerrero"/>
    <m/>
    <x v="0"/>
    <x v="0"/>
    <x v="1"/>
    <x v="2"/>
  </r>
  <r>
    <x v="3616"/>
    <x v="0"/>
    <s v="TGM7915"/>
    <s v="FLORERO PVC"/>
    <x v="0"/>
    <x v="0"/>
    <x v="0"/>
    <x v="21"/>
    <s v="Mariella Valentina Guadalupe Fierro"/>
    <m/>
    <x v="0"/>
    <x v="0"/>
    <x v="1"/>
    <x v="2"/>
  </r>
  <r>
    <x v="3617"/>
    <x v="0"/>
    <s v="TGM7916"/>
    <s v="FLOREROS PVC"/>
    <x v="0"/>
    <x v="0"/>
    <x v="0"/>
    <x v="21"/>
    <s v="Mariella Valentina Guadalupe Fierro"/>
    <m/>
    <x v="0"/>
    <x v="0"/>
    <x v="1"/>
    <x v="2"/>
  </r>
  <r>
    <x v="3618"/>
    <x v="0"/>
    <s v="TGM7917"/>
    <s v="FLOREROS PVC"/>
    <x v="0"/>
    <x v="0"/>
    <x v="0"/>
    <x v="21"/>
    <s v="Mariella Valentina Guadalupe Fierro"/>
    <m/>
    <x v="0"/>
    <x v="0"/>
    <x v="1"/>
    <x v="2"/>
  </r>
  <r>
    <x v="3619"/>
    <x v="4"/>
    <s v="TGM7918"/>
    <s v="CAMBIO DE TITULARIDAD"/>
    <x v="0"/>
    <x v="0"/>
    <x v="0"/>
    <x v="31"/>
    <s v="Rosmery Montesinos Quispe c2"/>
    <m/>
    <x v="0"/>
    <x v="0"/>
    <x v="1"/>
    <x v="2"/>
  </r>
  <r>
    <x v="3620"/>
    <x v="5"/>
    <s v="TGM7919"/>
    <s v="SOLICITUD DE RESOLUCION DEL CONTRATO"/>
    <x v="0"/>
    <x v="0"/>
    <x v="0"/>
    <x v="6"/>
    <s v="Marilyn Lisbet Alarcón Alarcón"/>
    <m/>
    <x v="0"/>
    <x v="0"/>
    <x v="1"/>
    <x v="2"/>
  </r>
  <r>
    <x v="3621"/>
    <x v="0"/>
    <s v="TGM7920"/>
    <s v="JARDINERA NO COLOCADA"/>
    <x v="0"/>
    <x v="0"/>
    <x v="0"/>
    <x v="17"/>
    <s v="Rosario Margarita Vergara Jimenez"/>
    <m/>
    <x v="0"/>
    <x v="0"/>
    <x v="1"/>
    <x v="2"/>
  </r>
  <r>
    <x v="3622"/>
    <x v="1"/>
    <s v="TGM7921"/>
    <s v="CERTIFICADO DE USO"/>
    <x v="0"/>
    <x v="0"/>
    <x v="0"/>
    <x v="0"/>
    <s v="Rosario Margarita Vergara Jimenez SAC CF"/>
    <m/>
    <x v="0"/>
    <x v="0"/>
    <x v="1"/>
    <x v="2"/>
  </r>
  <r>
    <x v="3623"/>
    <x v="0"/>
    <s v="TGM7922"/>
    <s v="ACTA DE DEFUNCION"/>
    <x v="0"/>
    <x v="0"/>
    <x v="0"/>
    <x v="6"/>
    <s v="Mariella Valentina Guadalupe Fierro"/>
    <m/>
    <x v="0"/>
    <x v="0"/>
    <x v="1"/>
    <x v="2"/>
  </r>
  <r>
    <x v="3624"/>
    <x v="0"/>
    <s v="TGM7923"/>
    <s v="ENTREGA DE CONTRATO"/>
    <x v="0"/>
    <x v="0"/>
    <x v="0"/>
    <x v="3"/>
    <s v="Mariella Valentina Guadalupe Fierro"/>
    <m/>
    <x v="0"/>
    <x v="0"/>
    <x v="1"/>
    <x v="2"/>
  </r>
  <r>
    <x v="3625"/>
    <x v="0"/>
    <s v="TGM7924"/>
    <s v="SOLICITUD DE REPROGRAMACION DE CUOTAS"/>
    <x v="0"/>
    <x v="0"/>
    <x v="4"/>
    <x v="10"/>
    <s v="Tymiller Jhalber Llacza Rosales"/>
    <m/>
    <x v="0"/>
    <x v="0"/>
    <x v="1"/>
    <x v="2"/>
  </r>
  <r>
    <x v="3626"/>
    <x v="0"/>
    <s v="TGM7925"/>
    <s v="ACTUALIZACION DE DATOS"/>
    <x v="0"/>
    <x v="0"/>
    <x v="0"/>
    <x v="1"/>
    <s v="Rosario Margarita Vergara Jimenez"/>
    <m/>
    <x v="0"/>
    <x v="0"/>
    <x v="1"/>
    <x v="2"/>
  </r>
  <r>
    <x v="3627"/>
    <x v="0"/>
    <s v="TGM7926"/>
    <s v="ACTA DE DEFUNCION"/>
    <x v="0"/>
    <x v="0"/>
    <x v="0"/>
    <x v="6"/>
    <s v="Rosario Margarita Vergara Jimenez"/>
    <m/>
    <x v="0"/>
    <x v="0"/>
    <x v="1"/>
    <x v="2"/>
  </r>
  <r>
    <x v="3628"/>
    <x v="0"/>
    <s v="TGM7927"/>
    <s v="GARANTIA DE ACTA DE DEFUNCION"/>
    <x v="0"/>
    <x v="0"/>
    <x v="0"/>
    <x v="10"/>
    <s v="Rosario Margarita Vergara Jimenez"/>
    <m/>
    <x v="0"/>
    <x v="0"/>
    <x v="1"/>
    <x v="2"/>
  </r>
  <r>
    <x v="3629"/>
    <x v="1"/>
    <s v="TGM7928"/>
    <s v="ACTUALIZACION DE DATOS"/>
    <x v="0"/>
    <x v="0"/>
    <x v="0"/>
    <x v="1"/>
    <s v="Rosario Margarita Vergara Jimenez SAC CF"/>
    <m/>
    <x v="0"/>
    <x v="0"/>
    <x v="1"/>
    <x v="2"/>
  </r>
  <r>
    <x v="3630"/>
    <x v="0"/>
    <s v="TGM7930"/>
    <s v="ACTA DE DEFUNCION"/>
    <x v="0"/>
    <x v="0"/>
    <x v="0"/>
    <x v="6"/>
    <s v="Mariella Valentina Guadalupe Fierro"/>
    <m/>
    <x v="0"/>
    <x v="0"/>
    <x v="1"/>
    <x v="2"/>
  </r>
  <r>
    <x v="3631"/>
    <x v="3"/>
    <s v="TGM7931"/>
    <s v="ENTREGA DE CONTRATO"/>
    <x v="0"/>
    <x v="0"/>
    <x v="0"/>
    <x v="3"/>
    <s v="Rosmery Montesinos Quispe c1"/>
    <m/>
    <x v="0"/>
    <x v="0"/>
    <x v="1"/>
    <x v="2"/>
  </r>
  <r>
    <x v="3632"/>
    <x v="0"/>
    <s v="TGM7932"/>
    <s v="CONSTANCIA DE ENTIERRO"/>
    <x v="0"/>
    <x v="0"/>
    <x v="0"/>
    <x v="6"/>
    <s v="Mariella Valentina Guadalupe Fierro"/>
    <m/>
    <x v="0"/>
    <x v="0"/>
    <x v="1"/>
    <x v="2"/>
  </r>
  <r>
    <x v="3633"/>
    <x v="1"/>
    <s v="TGM7933"/>
    <s v="ESTADO DE CUENTA DIGITAL"/>
    <x v="0"/>
    <x v="0"/>
    <x v="0"/>
    <x v="5"/>
    <s v="Rosario Margarita Vergara Jimenez SAC CF"/>
    <m/>
    <x v="0"/>
    <x v="0"/>
    <x v="1"/>
    <x v="2"/>
  </r>
  <r>
    <x v="3634"/>
    <x v="0"/>
    <s v="TGM7934"/>
    <s v="ACTA DE DEFUNCION"/>
    <x v="0"/>
    <x v="0"/>
    <x v="0"/>
    <x v="6"/>
    <s v="Mariella Valentina Guadalupe Fierro"/>
    <m/>
    <x v="0"/>
    <x v="0"/>
    <x v="1"/>
    <x v="2"/>
  </r>
  <r>
    <x v="3635"/>
    <x v="0"/>
    <s v="TGM7935"/>
    <s v="CAMBIO DE 2DO TITULAR"/>
    <x v="0"/>
    <x v="0"/>
    <x v="0"/>
    <x v="31"/>
    <s v="Mariella Valentina Guadalupe Fierro"/>
    <m/>
    <x v="0"/>
    <x v="0"/>
    <x v="1"/>
    <x v="2"/>
  </r>
  <r>
    <x v="3636"/>
    <x v="0"/>
    <s v="TGM7936"/>
    <s v="ACTUALIZACION DE DATOS"/>
    <x v="0"/>
    <x v="0"/>
    <x v="0"/>
    <x v="1"/>
    <s v="Rosario Margarita Vergara Jimenez"/>
    <m/>
    <x v="0"/>
    <x v="0"/>
    <x v="1"/>
    <x v="2"/>
  </r>
  <r>
    <x v="3637"/>
    <x v="0"/>
    <s v="TGM7937"/>
    <s v="ESTADO DE CUENTA DIGITAL"/>
    <x v="0"/>
    <x v="0"/>
    <x v="0"/>
    <x v="5"/>
    <s v="Rosario Margarita Vergara Jimenez"/>
    <m/>
    <x v="0"/>
    <x v="0"/>
    <x v="1"/>
    <x v="2"/>
  </r>
  <r>
    <x v="3638"/>
    <x v="0"/>
    <s v="TGM7938"/>
    <s v="ACTA DE DEFUNCION"/>
    <x v="0"/>
    <x v="0"/>
    <x v="0"/>
    <x v="6"/>
    <s v="Mariella Valentina Guadalupe Fierro"/>
    <m/>
    <x v="0"/>
    <x v="0"/>
    <x v="1"/>
    <x v="2"/>
  </r>
  <r>
    <x v="3639"/>
    <x v="0"/>
    <s v="TGM7939"/>
    <s v="ACTA DE DEFUNCION"/>
    <x v="0"/>
    <x v="0"/>
    <x v="0"/>
    <x v="6"/>
    <s v="Mariella Valentina Guadalupe Fierro"/>
    <m/>
    <x v="0"/>
    <x v="0"/>
    <x v="1"/>
    <x v="2"/>
  </r>
  <r>
    <x v="3640"/>
    <x v="0"/>
    <s v="TGM7940"/>
    <s v="ACTA DE DEFUNCION"/>
    <x v="0"/>
    <x v="0"/>
    <x v="0"/>
    <x v="6"/>
    <s v="Mariella Valentina Guadalupe Fierro"/>
    <m/>
    <x v="0"/>
    <x v="0"/>
    <x v="1"/>
    <x v="2"/>
  </r>
  <r>
    <x v="3641"/>
    <x v="0"/>
    <s v="TGM7941"/>
    <s v="REQUISISTOS PARA USO DE ESPACIO"/>
    <x v="0"/>
    <x v="2"/>
    <x v="0"/>
    <x v="8"/>
    <s v="Rosario Margarita Vergara Jimenez"/>
    <m/>
    <x v="0"/>
    <x v="0"/>
    <x v="1"/>
    <x v="2"/>
  </r>
  <r>
    <x v="3642"/>
    <x v="0"/>
    <s v="TGM7942"/>
    <s v="ACTA DE DEFUNCION"/>
    <x v="0"/>
    <x v="0"/>
    <x v="0"/>
    <x v="6"/>
    <s v="Mariella Valentina Guadalupe Fierro"/>
    <m/>
    <x v="0"/>
    <x v="0"/>
    <x v="1"/>
    <x v="2"/>
  </r>
  <r>
    <x v="3643"/>
    <x v="0"/>
    <s v="TGM7943"/>
    <s v="REPOSICION DE FLORERO DE PVC"/>
    <x v="0"/>
    <x v="0"/>
    <x v="0"/>
    <x v="4"/>
    <s v="Rosario Margarita Vergara Jimenez"/>
    <m/>
    <x v="0"/>
    <x v="0"/>
    <x v="1"/>
    <x v="2"/>
  </r>
  <r>
    <x v="3644"/>
    <x v="0"/>
    <s v="TGM7944"/>
    <s v="MANTENIMIENTO DE ANGELES Y PEDESTALES"/>
    <x v="0"/>
    <x v="0"/>
    <x v="0"/>
    <x v="14"/>
    <s v="Rosario Margarita Vergara Jimenez"/>
    <m/>
    <x v="0"/>
    <x v="0"/>
    <x v="1"/>
    <x v="2"/>
  </r>
  <r>
    <x v="3645"/>
    <x v="1"/>
    <s v="TGM7946"/>
    <s v="ACTUALIZACION DE DATOS"/>
    <x v="0"/>
    <x v="0"/>
    <x v="0"/>
    <x v="1"/>
    <s v="Rosario Margarita Vergara Jimenez SAC CF"/>
    <m/>
    <x v="0"/>
    <x v="0"/>
    <x v="1"/>
    <x v="2"/>
  </r>
  <r>
    <x v="3646"/>
    <x v="0"/>
    <s v="TGM7947"/>
    <s v="ACTUALIZACION DE DATOS"/>
    <x v="0"/>
    <x v="0"/>
    <x v="0"/>
    <x v="1"/>
    <s v="Rosario Margarita Vergara Jimenez"/>
    <m/>
    <x v="0"/>
    <x v="0"/>
    <x v="1"/>
    <x v="2"/>
  </r>
  <r>
    <x v="3647"/>
    <x v="0"/>
    <s v="TGM7948"/>
    <s v="UBICACION DE ESPACIO"/>
    <x v="0"/>
    <x v="0"/>
    <x v="2"/>
    <x v="0"/>
    <s v="Rosario Margarita Vergara Jimenez"/>
    <m/>
    <x v="0"/>
    <x v="0"/>
    <x v="1"/>
    <x v="2"/>
  </r>
  <r>
    <x v="3648"/>
    <x v="0"/>
    <s v="TGM7949"/>
    <s v="MANTENIMIENTO DE LAPIDA"/>
    <x v="0"/>
    <x v="1"/>
    <x v="2"/>
    <x v="14"/>
    <s v="Mariella Valentina Guadalupe Fierro"/>
    <m/>
    <x v="0"/>
    <x v="0"/>
    <x v="1"/>
    <x v="2"/>
  </r>
  <r>
    <x v="3649"/>
    <x v="3"/>
    <s v="TGM7950"/>
    <s v="ENTREGA DE CONTRATO"/>
    <x v="0"/>
    <x v="0"/>
    <x v="0"/>
    <x v="3"/>
    <s v="Rosmery Montesinos Quispe c1"/>
    <m/>
    <x v="0"/>
    <x v="0"/>
    <x v="1"/>
    <x v="2"/>
  </r>
  <r>
    <x v="3650"/>
    <x v="1"/>
    <s v="TGM7951"/>
    <s v="CERTIFICADO DE USO"/>
    <x v="0"/>
    <x v="0"/>
    <x v="0"/>
    <x v="0"/>
    <s v="Rosario Margarita Vergara Jimenez SAC CF"/>
    <m/>
    <x v="0"/>
    <x v="0"/>
    <x v="1"/>
    <x v="2"/>
  </r>
  <r>
    <x v="3651"/>
    <x v="0"/>
    <s v="TGM7952"/>
    <s v="ACTA DE DEFUNCION"/>
    <x v="0"/>
    <x v="0"/>
    <x v="0"/>
    <x v="6"/>
    <s v="Mariella Valentina Guadalupe Fierro"/>
    <m/>
    <x v="0"/>
    <x v="0"/>
    <x v="1"/>
    <x v="2"/>
  </r>
  <r>
    <x v="3652"/>
    <x v="0"/>
    <s v="TGM7953"/>
    <s v="ENTREGA DE CONTRATO"/>
    <x v="0"/>
    <x v="0"/>
    <x v="0"/>
    <x v="3"/>
    <s v="Mariella Valentina Guadalupe Fierro"/>
    <m/>
    <x v="0"/>
    <x v="0"/>
    <x v="1"/>
    <x v="2"/>
  </r>
  <r>
    <x v="3653"/>
    <x v="0"/>
    <s v="TGM7954"/>
    <s v="CERTIFICADO DE USO"/>
    <x v="0"/>
    <x v="0"/>
    <x v="4"/>
    <x v="0"/>
    <s v="Rosario Margarita Vergara Jimenez"/>
    <m/>
    <x v="0"/>
    <x v="0"/>
    <x v="1"/>
    <x v="2"/>
  </r>
  <r>
    <x v="3654"/>
    <x v="0"/>
    <s v="TGM7955"/>
    <s v="ACTA DE DEFUNCION"/>
    <x v="0"/>
    <x v="0"/>
    <x v="0"/>
    <x v="6"/>
    <s v="Mariella Valentina Guadalupe Fierro"/>
    <m/>
    <x v="0"/>
    <x v="0"/>
    <x v="1"/>
    <x v="2"/>
  </r>
  <r>
    <x v="3655"/>
    <x v="0"/>
    <s v="TGM7956"/>
    <s v="USO DE ESPACIO"/>
    <x v="0"/>
    <x v="0"/>
    <x v="0"/>
    <x v="8"/>
    <s v="Mariella Valentina Guadalupe Fierro"/>
    <m/>
    <x v="0"/>
    <x v="0"/>
    <x v="1"/>
    <x v="2"/>
  </r>
  <r>
    <x v="3656"/>
    <x v="1"/>
    <s v="TGM7957"/>
    <s v="CERTIFICADO DE USO"/>
    <x v="0"/>
    <x v="0"/>
    <x v="2"/>
    <x v="0"/>
    <s v="Rosario Margarita Vergara Jimenez SAC CF"/>
    <m/>
    <x v="0"/>
    <x v="0"/>
    <x v="1"/>
    <x v="2"/>
  </r>
  <r>
    <x v="3657"/>
    <x v="0"/>
    <s v="TGM7958"/>
    <s v="REPINTADO DE PLACA"/>
    <x v="0"/>
    <x v="0"/>
    <x v="2"/>
    <x v="14"/>
    <s v="Mariella Valentina Guadalupe Fierro"/>
    <m/>
    <x v="0"/>
    <x v="0"/>
    <x v="1"/>
    <x v="2"/>
  </r>
  <r>
    <x v="3658"/>
    <x v="1"/>
    <s v="TGM7959"/>
    <s v="CERTIFICADO DE USO"/>
    <x v="0"/>
    <x v="0"/>
    <x v="0"/>
    <x v="0"/>
    <s v="Rosario Margarita Vergara Jimenez SAC CF"/>
    <m/>
    <x v="0"/>
    <x v="0"/>
    <x v="1"/>
    <x v="2"/>
  </r>
  <r>
    <x v="3659"/>
    <x v="1"/>
    <s v="TGM7960"/>
    <s v="CERTIFICADO DE USO"/>
    <x v="0"/>
    <x v="0"/>
    <x v="2"/>
    <x v="0"/>
    <s v="Rosario Margarita Vergara Jimenez SAC CF"/>
    <m/>
    <x v="0"/>
    <x v="0"/>
    <x v="1"/>
    <x v="2"/>
  </r>
  <r>
    <x v="3660"/>
    <x v="0"/>
    <s v="TGM7961"/>
    <s v="CERTIFICADO DE USO"/>
    <x v="0"/>
    <x v="0"/>
    <x v="2"/>
    <x v="0"/>
    <s v="Rosario Margarita Vergara Jimenez"/>
    <m/>
    <x v="0"/>
    <x v="0"/>
    <x v="1"/>
    <x v="2"/>
  </r>
  <r>
    <x v="3661"/>
    <x v="0"/>
    <s v="TGM7962"/>
    <s v="CERTIFICADO DE USO"/>
    <x v="0"/>
    <x v="0"/>
    <x v="0"/>
    <x v="0"/>
    <s v="Rosario Margarita Vergara Jimenez"/>
    <m/>
    <x v="0"/>
    <x v="0"/>
    <x v="1"/>
    <x v="2"/>
  </r>
  <r>
    <x v="3662"/>
    <x v="0"/>
    <s v="TGM7963"/>
    <s v="CERTIFICADO DE USO"/>
    <x v="0"/>
    <x v="0"/>
    <x v="0"/>
    <x v="0"/>
    <s v="Rosario Margarita Vergara Jimenez"/>
    <m/>
    <x v="0"/>
    <x v="0"/>
    <x v="1"/>
    <x v="2"/>
  </r>
  <r>
    <x v="3663"/>
    <x v="0"/>
    <s v="TGM7964"/>
    <s v="CERTIFICADO DE USO"/>
    <x v="0"/>
    <x v="0"/>
    <x v="0"/>
    <x v="0"/>
    <s v="Rosario Margarita Vergara Jimenez"/>
    <m/>
    <x v="0"/>
    <x v="0"/>
    <x v="1"/>
    <x v="2"/>
  </r>
  <r>
    <x v="3664"/>
    <x v="0"/>
    <s v="TGM7965"/>
    <s v="CERTIFICADO DE USO"/>
    <x v="0"/>
    <x v="0"/>
    <x v="0"/>
    <x v="0"/>
    <s v="Rosario Margarita Vergara Jimenez"/>
    <m/>
    <x v="0"/>
    <x v="0"/>
    <x v="1"/>
    <x v="2"/>
  </r>
  <r>
    <x v="3665"/>
    <x v="0"/>
    <s v="TGM7966"/>
    <s v="CERTIFICADO DE USO"/>
    <x v="0"/>
    <x v="0"/>
    <x v="0"/>
    <x v="0"/>
    <s v="Rosario Margarita Vergara Jimenez"/>
    <m/>
    <x v="0"/>
    <x v="0"/>
    <x v="1"/>
    <x v="2"/>
  </r>
  <r>
    <x v="3666"/>
    <x v="0"/>
    <s v="TGM7967"/>
    <s v="CERTIFICADO DE USO"/>
    <x v="0"/>
    <x v="0"/>
    <x v="2"/>
    <x v="0"/>
    <s v="Rosario Margarita Vergara Jimenez"/>
    <m/>
    <x v="0"/>
    <x v="0"/>
    <x v="1"/>
    <x v="2"/>
  </r>
  <r>
    <x v="3667"/>
    <x v="0"/>
    <s v="TGM7968"/>
    <s v="CERTIFICADO DE USO"/>
    <x v="0"/>
    <x v="0"/>
    <x v="2"/>
    <x v="0"/>
    <s v="Rosario Margarita Vergara Jimenez"/>
    <m/>
    <x v="0"/>
    <x v="0"/>
    <x v="1"/>
    <x v="2"/>
  </r>
  <r>
    <x v="3668"/>
    <x v="0"/>
    <s v="TGM7969"/>
    <s v="CERTIFICADO DE USO"/>
    <x v="0"/>
    <x v="0"/>
    <x v="2"/>
    <x v="0"/>
    <s v="Rosario Margarita Vergara Jimenez"/>
    <m/>
    <x v="0"/>
    <x v="0"/>
    <x v="1"/>
    <x v="2"/>
  </r>
  <r>
    <x v="3669"/>
    <x v="1"/>
    <s v="TGM7970"/>
    <s v="CERTIFICADO DE USO"/>
    <x v="0"/>
    <x v="0"/>
    <x v="0"/>
    <x v="0"/>
    <s v="Rosario Margarita Vergara Jimenez SAC CF"/>
    <m/>
    <x v="0"/>
    <x v="0"/>
    <x v="1"/>
    <x v="2"/>
  </r>
  <r>
    <x v="3670"/>
    <x v="4"/>
    <s v="TGM7971"/>
    <s v="CERTIFICADO DE USO"/>
    <x v="0"/>
    <x v="0"/>
    <x v="0"/>
    <x v="0"/>
    <s v="Rosmery Montesinos Quispe c2"/>
    <m/>
    <x v="0"/>
    <x v="0"/>
    <x v="1"/>
    <x v="2"/>
  </r>
  <r>
    <x v="3671"/>
    <x v="2"/>
    <s v="TGM7972"/>
    <s v="CERTIFICADO DE USO 201097"/>
    <x v="0"/>
    <x v="0"/>
    <x v="2"/>
    <x v="0"/>
    <s v="Melissa Jhuliana Hipolito Guerrero"/>
    <m/>
    <x v="0"/>
    <x v="0"/>
    <x v="1"/>
    <x v="2"/>
  </r>
  <r>
    <x v="3672"/>
    <x v="2"/>
    <s v="TGM7973"/>
    <s v="CERTIFICADO DE USO 201103"/>
    <x v="0"/>
    <x v="0"/>
    <x v="2"/>
    <x v="0"/>
    <s v="Melissa Jhuliana Hipolito Guerrero"/>
    <m/>
    <x v="0"/>
    <x v="0"/>
    <x v="1"/>
    <x v="2"/>
  </r>
  <r>
    <x v="3673"/>
    <x v="2"/>
    <s v="TGM7974"/>
    <s v="CERTIFICADO DE USO 201087"/>
    <x v="0"/>
    <x v="0"/>
    <x v="0"/>
    <x v="0"/>
    <s v="Melissa Jhuliana Hipolito Guerrero"/>
    <m/>
    <x v="0"/>
    <x v="0"/>
    <x v="1"/>
    <x v="2"/>
  </r>
  <r>
    <x v="3674"/>
    <x v="2"/>
    <s v="TGM7975"/>
    <s v="CERTIFICADO DE USO 201092"/>
    <x v="0"/>
    <x v="0"/>
    <x v="2"/>
    <x v="0"/>
    <s v="Melissa Jhuliana Hipolito Guerrero"/>
    <m/>
    <x v="0"/>
    <x v="0"/>
    <x v="1"/>
    <x v="2"/>
  </r>
  <r>
    <x v="3675"/>
    <x v="4"/>
    <s v="TGM7976"/>
    <s v="ENTREGA DE CONTRATO"/>
    <x v="0"/>
    <x v="0"/>
    <x v="0"/>
    <x v="3"/>
    <s v="Rosmery Montesinos Quispe c2"/>
    <m/>
    <x v="0"/>
    <x v="0"/>
    <x v="1"/>
    <x v="2"/>
  </r>
  <r>
    <x v="3676"/>
    <x v="0"/>
    <s v="TGM7977"/>
    <s v="RECLAMO PLACA"/>
    <x v="0"/>
    <x v="1"/>
    <x v="2"/>
    <x v="15"/>
    <s v="Oscar San Martin Castillo"/>
    <m/>
    <x v="0"/>
    <x v="0"/>
    <x v="1"/>
    <x v="2"/>
  </r>
  <r>
    <x v="3677"/>
    <x v="0"/>
    <s v="TGM7978"/>
    <s v="CONSTANCIA DE ENTIERRO"/>
    <x v="0"/>
    <x v="0"/>
    <x v="0"/>
    <x v="6"/>
    <s v="Mariella Valentina Guadalupe Fierro"/>
    <m/>
    <x v="0"/>
    <x v="0"/>
    <x v="1"/>
    <x v="2"/>
  </r>
  <r>
    <x v="3678"/>
    <x v="0"/>
    <s v="TGM7979"/>
    <s v="USO DE ESPACIO"/>
    <x v="0"/>
    <x v="0"/>
    <x v="0"/>
    <x v="8"/>
    <s v="Mariella Valentina Guadalupe Fierro"/>
    <m/>
    <x v="0"/>
    <x v="0"/>
    <x v="1"/>
    <x v="2"/>
  </r>
  <r>
    <x v="3679"/>
    <x v="4"/>
    <s v="TGM7980"/>
    <s v="CONSTANCIA DE SEPULTURA"/>
    <x v="0"/>
    <x v="0"/>
    <x v="0"/>
    <x v="6"/>
    <s v="Rosmery Montesinos Quispe c2"/>
    <m/>
    <x v="0"/>
    <x v="0"/>
    <x v="1"/>
    <x v="2"/>
  </r>
  <r>
    <x v="3680"/>
    <x v="0"/>
    <s v="TGM7981"/>
    <s v="COMPRA DE PLACA"/>
    <x v="0"/>
    <x v="0"/>
    <x v="2"/>
    <x v="9"/>
    <s v="Mariella Valentina Guadalupe Fierro"/>
    <m/>
    <x v="0"/>
    <x v="0"/>
    <x v="1"/>
    <x v="2"/>
  </r>
  <r>
    <x v="3681"/>
    <x v="0"/>
    <s v="TGM7982"/>
    <s v="ESTADO DE CUENTA DIGITAL"/>
    <x v="0"/>
    <x v="0"/>
    <x v="0"/>
    <x v="5"/>
    <s v="Mariella Valentina Guadalupe Fierro"/>
    <m/>
    <x v="0"/>
    <x v="0"/>
    <x v="1"/>
    <x v="2"/>
  </r>
  <r>
    <x v="3682"/>
    <x v="3"/>
    <s v="TGM7983"/>
    <s v="CAMBIO DE TITULARIDAD"/>
    <x v="0"/>
    <x v="0"/>
    <x v="0"/>
    <x v="31"/>
    <s v="Rosmery Montesinos Quispe c1"/>
    <m/>
    <x v="0"/>
    <x v="0"/>
    <x v="1"/>
    <x v="2"/>
  </r>
  <r>
    <x v="3683"/>
    <x v="0"/>
    <s v="TGM7984"/>
    <s v="ACTA DE DEFUNCION"/>
    <x v="0"/>
    <x v="0"/>
    <x v="0"/>
    <x v="6"/>
    <s v="Mariella Valentina Guadalupe Fierro"/>
    <m/>
    <x v="0"/>
    <x v="0"/>
    <x v="1"/>
    <x v="2"/>
  </r>
  <r>
    <x v="3684"/>
    <x v="0"/>
    <s v="TGM7985"/>
    <s v="ENTREGA DE CONTRATO"/>
    <x v="0"/>
    <x v="0"/>
    <x v="0"/>
    <x v="3"/>
    <s v="Mariella Valentina Guadalupe Fierro"/>
    <m/>
    <x v="0"/>
    <x v="0"/>
    <x v="1"/>
    <x v="2"/>
  </r>
  <r>
    <x v="3685"/>
    <x v="3"/>
    <s v="TGM7986"/>
    <s v="ENTREGA DE CONTRATO"/>
    <x v="0"/>
    <x v="0"/>
    <x v="0"/>
    <x v="3"/>
    <s v="Rosmery Montesinos Quispe c1"/>
    <m/>
    <x v="0"/>
    <x v="0"/>
    <x v="1"/>
    <x v="2"/>
  </r>
  <r>
    <x v="3686"/>
    <x v="0"/>
    <s v="TGM7987"/>
    <s v="ESTADO DE CUENTA DIGITAL"/>
    <x v="0"/>
    <x v="0"/>
    <x v="0"/>
    <x v="5"/>
    <s v="Mariella Valentina Guadalupe Fierro"/>
    <m/>
    <x v="0"/>
    <x v="0"/>
    <x v="1"/>
    <x v="2"/>
  </r>
  <r>
    <x v="3687"/>
    <x v="0"/>
    <s v="TGM7988"/>
    <s v="ESTADO DE CUENTA DIGITAL"/>
    <x v="0"/>
    <x v="0"/>
    <x v="0"/>
    <x v="5"/>
    <s v="Mariella Valentina Guadalupe Fierro"/>
    <m/>
    <x v="0"/>
    <x v="0"/>
    <x v="1"/>
    <x v="2"/>
  </r>
  <r>
    <x v="3688"/>
    <x v="0"/>
    <s v="TGM7989"/>
    <s v="ESTADO DE CUENTA DIGITAL"/>
    <x v="0"/>
    <x v="0"/>
    <x v="2"/>
    <x v="5"/>
    <s v="Mariella Valentina Guadalupe Fierro"/>
    <m/>
    <x v="0"/>
    <x v="0"/>
    <x v="1"/>
    <x v="2"/>
  </r>
  <r>
    <x v="3689"/>
    <x v="0"/>
    <s v="TGM7990"/>
    <s v="ESTADO DE CUENTA DIGITAL"/>
    <x v="0"/>
    <x v="0"/>
    <x v="0"/>
    <x v="5"/>
    <s v="Mariella Valentina Guadalupe Fierro"/>
    <m/>
    <x v="0"/>
    <x v="0"/>
    <x v="1"/>
    <x v="2"/>
  </r>
  <r>
    <x v="3690"/>
    <x v="3"/>
    <s v="TGM7991"/>
    <s v="CAMBIO DE TITULARIDAD"/>
    <x v="0"/>
    <x v="0"/>
    <x v="4"/>
    <x v="16"/>
    <s v="Tymiller Jhaalber Llacza Rosales - Cusco I"/>
    <m/>
    <x v="0"/>
    <x v="0"/>
    <x v="1"/>
    <x v="2"/>
  </r>
  <r>
    <x v="3691"/>
    <x v="4"/>
    <s v="TGM7992"/>
    <s v="CERTIFICADO DE USO"/>
    <x v="0"/>
    <x v="0"/>
    <x v="0"/>
    <x v="0"/>
    <s v="Rosmery Montesinos Quispe c2"/>
    <m/>
    <x v="0"/>
    <x v="0"/>
    <x v="1"/>
    <x v="2"/>
  </r>
  <r>
    <x v="3692"/>
    <x v="0"/>
    <s v="TGM7993"/>
    <s v="MANTENIMIENTO DE ESPACIO"/>
    <x v="0"/>
    <x v="1"/>
    <x v="2"/>
    <x v="14"/>
    <s v="Deisy Huaman Lara"/>
    <m/>
    <x v="1"/>
    <x v="0"/>
    <x v="1"/>
    <x v="2"/>
  </r>
  <r>
    <x v="3693"/>
    <x v="0"/>
    <s v="TGM7994"/>
    <s v="ACTA DE DEFUNCION"/>
    <x v="0"/>
    <x v="0"/>
    <x v="0"/>
    <x v="6"/>
    <s v="Mariella Valentina Guadalupe Fierro"/>
    <m/>
    <x v="0"/>
    <x v="0"/>
    <x v="1"/>
    <x v="2"/>
  </r>
  <r>
    <x v="3694"/>
    <x v="0"/>
    <s v="TGM7995"/>
    <s v="FLORERO DE PVC"/>
    <x v="0"/>
    <x v="0"/>
    <x v="4"/>
    <x v="21"/>
    <s v="Oscar San Martin Castillo"/>
    <m/>
    <x v="0"/>
    <x v="0"/>
    <x v="1"/>
    <x v="2"/>
  </r>
  <r>
    <x v="3695"/>
    <x v="1"/>
    <s v="TGM7996"/>
    <s v="ACTA DE DEFUNCI&amp;OACUTE;N"/>
    <x v="0"/>
    <x v="0"/>
    <x v="0"/>
    <x v="6"/>
    <s v="Rosario Margarita Vergara Jimenez SAC CF"/>
    <m/>
    <x v="0"/>
    <x v="0"/>
    <x v="1"/>
    <x v="2"/>
  </r>
  <r>
    <x v="3696"/>
    <x v="1"/>
    <s v="TGM7997"/>
    <s v="GARANTIA DE ACTA DE DEFUNCION"/>
    <x v="0"/>
    <x v="0"/>
    <x v="0"/>
    <x v="10"/>
    <s v="Rosario Margarita Vergara Jimenez SAC CF"/>
    <m/>
    <x v="0"/>
    <x v="0"/>
    <x v="1"/>
    <x v="2"/>
  </r>
  <r>
    <x v="3697"/>
    <x v="3"/>
    <s v="TGM7998"/>
    <s v="ENTREGA DE CONTRATO"/>
    <x v="0"/>
    <x v="0"/>
    <x v="0"/>
    <x v="3"/>
    <s v="Rosmery Montesinos Quispe c1"/>
    <m/>
    <x v="0"/>
    <x v="0"/>
    <x v="1"/>
    <x v="2"/>
  </r>
  <r>
    <x v="3698"/>
    <x v="3"/>
    <s v="TGM7999"/>
    <s v="CERTIFICADO DE USO"/>
    <x v="0"/>
    <x v="0"/>
    <x v="0"/>
    <x v="0"/>
    <s v="Rosmery Montesinos Quispe c1"/>
    <m/>
    <x v="0"/>
    <x v="0"/>
    <x v="1"/>
    <x v="2"/>
  </r>
  <r>
    <x v="3699"/>
    <x v="0"/>
    <s v="TGM8000"/>
    <s v="ELABORACION DE LAPIDA"/>
    <x v="0"/>
    <x v="0"/>
    <x v="2"/>
    <x v="13"/>
    <s v="Rosario Margarita Vergara Jimenez"/>
    <m/>
    <x v="0"/>
    <x v="0"/>
    <x v="1"/>
    <x v="2"/>
  </r>
  <r>
    <x v="3700"/>
    <x v="0"/>
    <s v="TGM8001"/>
    <s v="ELABORACION DE LAPIDA"/>
    <x v="0"/>
    <x v="0"/>
    <x v="2"/>
    <x v="9"/>
    <s v="Rosario Margarita Vergara Jimenez"/>
    <m/>
    <x v="0"/>
    <x v="0"/>
    <x v="1"/>
    <x v="2"/>
  </r>
  <r>
    <x v="3701"/>
    <x v="0"/>
    <s v="TGM8002"/>
    <s v="ACTUALIZACION DE DATOS"/>
    <x v="0"/>
    <x v="0"/>
    <x v="0"/>
    <x v="1"/>
    <s v="Rosario Margarita Vergara Jimenez"/>
    <m/>
    <x v="0"/>
    <x v="0"/>
    <x v="1"/>
    <x v="2"/>
  </r>
  <r>
    <x v="3702"/>
    <x v="0"/>
    <s v="TGM8003"/>
    <s v="USO DE ESPACIO"/>
    <x v="0"/>
    <x v="0"/>
    <x v="2"/>
    <x v="8"/>
    <s v="Mariella Valentina Guadalupe Fierro"/>
    <m/>
    <x v="0"/>
    <x v="0"/>
    <x v="1"/>
    <x v="2"/>
  </r>
  <r>
    <x v="3703"/>
    <x v="0"/>
    <s v="TGM8004"/>
    <s v="ACTA DE DEFUNCION"/>
    <x v="0"/>
    <x v="0"/>
    <x v="0"/>
    <x v="6"/>
    <s v="Rosario Margarita Vergara Jimenez"/>
    <m/>
    <x v="0"/>
    <x v="0"/>
    <x v="1"/>
    <x v="3"/>
  </r>
  <r>
    <x v="3704"/>
    <x v="0"/>
    <s v="TGM8005"/>
    <s v="ENTREGA DE CONTRATO"/>
    <x v="0"/>
    <x v="0"/>
    <x v="0"/>
    <x v="3"/>
    <s v="Rosario Margarita Vergara Jimenez"/>
    <m/>
    <x v="0"/>
    <x v="0"/>
    <x v="1"/>
    <x v="3"/>
  </r>
  <r>
    <x v="3705"/>
    <x v="0"/>
    <s v="TGM8006"/>
    <s v="ACTA DE DEFUNCION"/>
    <x v="0"/>
    <x v="0"/>
    <x v="0"/>
    <x v="6"/>
    <s v="Rosario Margarita Vergara Jimenez"/>
    <m/>
    <x v="0"/>
    <x v="0"/>
    <x v="1"/>
    <x v="3"/>
  </r>
  <r>
    <x v="3706"/>
    <x v="0"/>
    <s v="TGM8007"/>
    <s v="DEVOLUCION DE GARANTIA"/>
    <x v="0"/>
    <x v="0"/>
    <x v="0"/>
    <x v="10"/>
    <s v="Rosario Margarita Vergara Jimenez"/>
    <m/>
    <x v="0"/>
    <x v="0"/>
    <x v="1"/>
    <x v="3"/>
  </r>
  <r>
    <x v="3707"/>
    <x v="0"/>
    <s v="TGM8008"/>
    <s v="ENTREGA DE CONTRATO"/>
    <x v="0"/>
    <x v="0"/>
    <x v="0"/>
    <x v="3"/>
    <s v="Rosario Margarita Vergara Jimenez"/>
    <m/>
    <x v="0"/>
    <x v="0"/>
    <x v="1"/>
    <x v="3"/>
  </r>
  <r>
    <x v="3708"/>
    <x v="0"/>
    <s v="TGM8009"/>
    <s v="ACTA DE DEFUNCION"/>
    <x v="0"/>
    <x v="0"/>
    <x v="0"/>
    <x v="6"/>
    <s v="Rosario Margarita Vergara Jimenez"/>
    <m/>
    <x v="0"/>
    <x v="0"/>
    <x v="1"/>
    <x v="3"/>
  </r>
  <r>
    <x v="3709"/>
    <x v="0"/>
    <s v="TGM8010"/>
    <s v="DEVOLUCION DE GARANTIA"/>
    <x v="0"/>
    <x v="0"/>
    <x v="0"/>
    <x v="10"/>
    <s v="Rosario Margarita Vergara Jimenez"/>
    <m/>
    <x v="0"/>
    <x v="0"/>
    <x v="1"/>
    <x v="3"/>
  </r>
  <r>
    <x v="3710"/>
    <x v="0"/>
    <s v="TGM8011"/>
    <s v="ENTREGA DE CONTRATO"/>
    <x v="0"/>
    <x v="0"/>
    <x v="0"/>
    <x v="3"/>
    <s v="Rosario Margarita Vergara Jimenez"/>
    <m/>
    <x v="0"/>
    <x v="0"/>
    <x v="1"/>
    <x v="3"/>
  </r>
  <r>
    <x v="3711"/>
    <x v="1"/>
    <s v="TGM8012"/>
    <s v="ACTA DE DEFUNCION"/>
    <x v="0"/>
    <x v="0"/>
    <x v="0"/>
    <x v="6"/>
    <s v="Rosario Margarita Vergara Jimenez SAC CF"/>
    <m/>
    <x v="0"/>
    <x v="0"/>
    <x v="1"/>
    <x v="3"/>
  </r>
  <r>
    <x v="3712"/>
    <x v="1"/>
    <s v="TGM8013"/>
    <s v="DEVOLUCION DE GARANTIA"/>
    <x v="0"/>
    <x v="0"/>
    <x v="0"/>
    <x v="10"/>
    <s v="Rosario Margarita Vergara Jimenez SAC CF"/>
    <m/>
    <x v="0"/>
    <x v="0"/>
    <x v="1"/>
    <x v="3"/>
  </r>
  <r>
    <x v="3713"/>
    <x v="1"/>
    <s v="TGM8014"/>
    <s v="ENTREGA DE CONTRATO"/>
    <x v="0"/>
    <x v="0"/>
    <x v="0"/>
    <x v="3"/>
    <s v="Rosario Margarita Vergara Jimenez SAC CF"/>
    <m/>
    <x v="0"/>
    <x v="0"/>
    <x v="1"/>
    <x v="3"/>
  </r>
  <r>
    <x v="3714"/>
    <x v="0"/>
    <s v="TGM8015"/>
    <s v="ACTA DE DEFUNCION"/>
    <x v="0"/>
    <x v="0"/>
    <x v="0"/>
    <x v="6"/>
    <s v="Rosario Margarita Vergara Jimenez"/>
    <m/>
    <x v="0"/>
    <x v="0"/>
    <x v="1"/>
    <x v="3"/>
  </r>
  <r>
    <x v="3715"/>
    <x v="0"/>
    <s v="TGM8016"/>
    <s v="GARANTIA DE ACTA DE DEFUNCION"/>
    <x v="0"/>
    <x v="0"/>
    <x v="0"/>
    <x v="10"/>
    <s v="Rosario Margarita Vergara Jimenez"/>
    <m/>
    <x v="0"/>
    <x v="0"/>
    <x v="1"/>
    <x v="3"/>
  </r>
  <r>
    <x v="3716"/>
    <x v="0"/>
    <s v="TGM8017"/>
    <s v="ENTREGA DE CONTRATO"/>
    <x v="0"/>
    <x v="0"/>
    <x v="0"/>
    <x v="3"/>
    <s v="Rosario Margarita Vergara Jimenez"/>
    <m/>
    <x v="0"/>
    <x v="0"/>
    <x v="1"/>
    <x v="3"/>
  </r>
  <r>
    <x v="3717"/>
    <x v="1"/>
    <s v="TGM8018"/>
    <s v="ACTA DE DEFUNCION"/>
    <x v="0"/>
    <x v="0"/>
    <x v="0"/>
    <x v="6"/>
    <s v="Rosario Margarita Vergara Jimenez SAC CF"/>
    <m/>
    <x v="0"/>
    <x v="0"/>
    <x v="1"/>
    <x v="3"/>
  </r>
  <r>
    <x v="3718"/>
    <x v="1"/>
    <s v="TGM8019"/>
    <s v="DEVOLUCION DE GARANTIA"/>
    <x v="0"/>
    <x v="0"/>
    <x v="0"/>
    <x v="10"/>
    <s v="Rosario Margarita Vergara Jimenez SAC CF"/>
    <m/>
    <x v="0"/>
    <x v="0"/>
    <x v="1"/>
    <x v="3"/>
  </r>
  <r>
    <x v="3719"/>
    <x v="1"/>
    <s v="TGM8020"/>
    <s v="ENTREGA DE CONTRATO"/>
    <x v="0"/>
    <x v="0"/>
    <x v="0"/>
    <x v="3"/>
    <s v="Rosario Margarita Vergara Jimenez SAC CF"/>
    <m/>
    <x v="0"/>
    <x v="0"/>
    <x v="1"/>
    <x v="3"/>
  </r>
  <r>
    <x v="3720"/>
    <x v="0"/>
    <s v="TGM8021"/>
    <s v="ACTA DE DEFUNCION"/>
    <x v="0"/>
    <x v="0"/>
    <x v="0"/>
    <x v="6"/>
    <s v="Rosario Margarita Vergara Jimenez"/>
    <m/>
    <x v="0"/>
    <x v="0"/>
    <x v="1"/>
    <x v="3"/>
  </r>
  <r>
    <x v="3721"/>
    <x v="0"/>
    <s v="TGM8022"/>
    <s v="GARANTIA DE ACTA DE DEFUNCION"/>
    <x v="0"/>
    <x v="0"/>
    <x v="0"/>
    <x v="10"/>
    <s v="Rosario Margarita Vergara Jimenez"/>
    <m/>
    <x v="0"/>
    <x v="0"/>
    <x v="1"/>
    <x v="3"/>
  </r>
  <r>
    <x v="3722"/>
    <x v="0"/>
    <s v="TGM8023"/>
    <s v="SOLICITUD DE REACTIVACION DE CONTRATO"/>
    <x v="0"/>
    <x v="0"/>
    <x v="0"/>
    <x v="6"/>
    <s v="Rosario Margarita Vergara Jimenez"/>
    <m/>
    <x v="0"/>
    <x v="0"/>
    <x v="1"/>
    <x v="3"/>
  </r>
  <r>
    <x v="3723"/>
    <x v="0"/>
    <s v="TGM8024"/>
    <s v="ACTUALIZACION DE DATOS"/>
    <x v="0"/>
    <x v="0"/>
    <x v="0"/>
    <x v="1"/>
    <s v="Rosario Margarita Vergara Jimenez"/>
    <m/>
    <x v="0"/>
    <x v="0"/>
    <x v="1"/>
    <x v="3"/>
  </r>
  <r>
    <x v="3724"/>
    <x v="0"/>
    <s v="TGM8025"/>
    <s v="ACTUALIZACION DE DATOS"/>
    <x v="0"/>
    <x v="0"/>
    <x v="0"/>
    <x v="1"/>
    <s v="Rosario Margarita Vergara Jimenez"/>
    <m/>
    <x v="0"/>
    <x v="0"/>
    <x v="1"/>
    <x v="3"/>
  </r>
  <r>
    <x v="3725"/>
    <x v="0"/>
    <s v="TGM8026"/>
    <s v="IMAGEN DE LAPIDA ROTA"/>
    <x v="0"/>
    <x v="2"/>
    <x v="0"/>
    <x v="20"/>
    <s v="Rosario Margarita Vergara Jimenez"/>
    <m/>
    <x v="0"/>
    <x v="0"/>
    <x v="1"/>
    <x v="3"/>
  </r>
  <r>
    <x v="3726"/>
    <x v="0"/>
    <s v="TGM8027"/>
    <s v="IMAGEN DE LAPIDA ROTA"/>
    <x v="0"/>
    <x v="0"/>
    <x v="0"/>
    <x v="20"/>
    <s v="Rosario Margarita Vergara Jimenez"/>
    <m/>
    <x v="0"/>
    <x v="0"/>
    <x v="1"/>
    <x v="3"/>
  </r>
  <r>
    <x v="3727"/>
    <x v="0"/>
    <s v="TGM8028"/>
    <s v="JARDINERA ROTA"/>
    <x v="0"/>
    <x v="0"/>
    <x v="0"/>
    <x v="20"/>
    <s v="Rosario Margarita Vergara Jimenez"/>
    <m/>
    <x v="0"/>
    <x v="0"/>
    <x v="1"/>
    <x v="3"/>
  </r>
  <r>
    <x v="3728"/>
    <x v="0"/>
    <s v="TGM8029"/>
    <s v="IMAGEN DE LAPIDA ROTA"/>
    <x v="0"/>
    <x v="0"/>
    <x v="0"/>
    <x v="20"/>
    <s v="Rosario Margarita Vergara Jimenez"/>
    <m/>
    <x v="0"/>
    <x v="0"/>
    <x v="1"/>
    <x v="3"/>
  </r>
  <r>
    <x v="3729"/>
    <x v="0"/>
    <s v="TGM8030"/>
    <s v="FLORERO ROTO EN LAPIDA"/>
    <x v="0"/>
    <x v="0"/>
    <x v="0"/>
    <x v="20"/>
    <s v="Rosario Margarita Vergara Jimenez"/>
    <m/>
    <x v="0"/>
    <x v="0"/>
    <x v="1"/>
    <x v="3"/>
  </r>
  <r>
    <x v="3730"/>
    <x v="0"/>
    <s v="TGM8031"/>
    <s v="ASIGNACION DE SEGUNDO TITULAR"/>
    <x v="0"/>
    <x v="0"/>
    <x v="0"/>
    <x v="6"/>
    <s v="Rosario Margarita Vergara Jimenez"/>
    <m/>
    <x v="0"/>
    <x v="0"/>
    <x v="1"/>
    <x v="3"/>
  </r>
  <r>
    <x v="3731"/>
    <x v="0"/>
    <s v="TGM8032"/>
    <s v="ACTUALIZACION DE DATOS"/>
    <x v="0"/>
    <x v="0"/>
    <x v="0"/>
    <x v="1"/>
    <s v="Rosario Margarita Vergara Jimenez"/>
    <m/>
    <x v="0"/>
    <x v="0"/>
    <x v="1"/>
    <x v="3"/>
  </r>
  <r>
    <x v="3732"/>
    <x v="0"/>
    <s v="TGM8033"/>
    <s v="ESTADO DE CUENTA DIGITAL"/>
    <x v="0"/>
    <x v="0"/>
    <x v="0"/>
    <x v="5"/>
    <s v="Rosario Margarita Vergara Jimenez"/>
    <m/>
    <x v="0"/>
    <x v="0"/>
    <x v="1"/>
    <x v="3"/>
  </r>
  <r>
    <x v="3733"/>
    <x v="4"/>
    <s v="TGM8034"/>
    <s v="ENTREGA DE CONTRATO"/>
    <x v="0"/>
    <x v="0"/>
    <x v="0"/>
    <x v="3"/>
    <s v="Rosmery Montesinos Quispe c2"/>
    <m/>
    <x v="0"/>
    <x v="0"/>
    <x v="1"/>
    <x v="3"/>
  </r>
  <r>
    <x v="3734"/>
    <x v="0"/>
    <s v="TGM8035"/>
    <s v="CERTIFICADO DE USO"/>
    <x v="0"/>
    <x v="0"/>
    <x v="0"/>
    <x v="0"/>
    <s v="Rosario Margarita Vergara Jimenez"/>
    <m/>
    <x v="0"/>
    <x v="0"/>
    <x v="1"/>
    <x v="3"/>
  </r>
  <r>
    <x v="3735"/>
    <x v="2"/>
    <s v="TGM8036"/>
    <s v="ACTA DE DEFUNCION"/>
    <x v="0"/>
    <x v="0"/>
    <x v="0"/>
    <x v="6"/>
    <s v="Melissa Jhuliana Hipolito Guerrero"/>
    <m/>
    <x v="0"/>
    <x v="0"/>
    <x v="1"/>
    <x v="3"/>
  </r>
  <r>
    <x v="3736"/>
    <x v="2"/>
    <s v="TGM8037"/>
    <s v="ENTREGA DE CONTRATO"/>
    <x v="0"/>
    <x v="0"/>
    <x v="0"/>
    <x v="3"/>
    <s v="Melissa Jhuliana Hipolito Guerrero"/>
    <m/>
    <x v="0"/>
    <x v="0"/>
    <x v="1"/>
    <x v="3"/>
  </r>
  <r>
    <x v="3737"/>
    <x v="2"/>
    <s v="TGM8038"/>
    <s v="USO DE ESPACIO"/>
    <x v="0"/>
    <x v="0"/>
    <x v="0"/>
    <x v="8"/>
    <s v="Melissa Jhuliana Hipolito Guerrero"/>
    <m/>
    <x v="0"/>
    <x v="0"/>
    <x v="1"/>
    <x v="3"/>
  </r>
  <r>
    <x v="3738"/>
    <x v="2"/>
    <s v="TGM8039"/>
    <s v="USO DE ESPACIO"/>
    <x v="0"/>
    <x v="0"/>
    <x v="0"/>
    <x v="8"/>
    <s v="Melissa Jhuliana Hipolito Guerrero"/>
    <m/>
    <x v="0"/>
    <x v="0"/>
    <x v="1"/>
    <x v="3"/>
  </r>
  <r>
    <x v="3739"/>
    <x v="0"/>
    <s v="TGM8040"/>
    <s v="USO DE ESPACIO"/>
    <x v="0"/>
    <x v="0"/>
    <x v="0"/>
    <x v="8"/>
    <s v="Liz Lidiana Huaman Rojas"/>
    <m/>
    <x v="0"/>
    <x v="0"/>
    <x v="1"/>
    <x v="3"/>
  </r>
  <r>
    <x v="3740"/>
    <x v="0"/>
    <s v="TGM8041"/>
    <s v="USO DE SSFF"/>
    <x v="0"/>
    <x v="0"/>
    <x v="0"/>
    <x v="8"/>
    <s v="Liz Lidiana Huaman Rojas"/>
    <m/>
    <x v="0"/>
    <x v="0"/>
    <x v="1"/>
    <x v="3"/>
  </r>
  <r>
    <x v="3741"/>
    <x v="0"/>
    <s v="TGM8042"/>
    <s v="USO DE ESPACIO CON CARTA PODER"/>
    <x v="0"/>
    <x v="0"/>
    <x v="0"/>
    <x v="8"/>
    <s v="Liz Lidiana Huaman Rojas"/>
    <m/>
    <x v="0"/>
    <x v="0"/>
    <x v="1"/>
    <x v="3"/>
  </r>
  <r>
    <x v="3742"/>
    <x v="0"/>
    <s v="TGM8043"/>
    <s v="SOLICITUD DE REACTIVACION DE CONTRATO"/>
    <x v="0"/>
    <x v="0"/>
    <x v="4"/>
    <x v="6"/>
    <s v="Rosario Margarita Vergara Jimenez"/>
    <m/>
    <x v="0"/>
    <x v="0"/>
    <x v="1"/>
    <x v="3"/>
  </r>
  <r>
    <x v="3743"/>
    <x v="0"/>
    <s v="TGM8044"/>
    <s v="ESTADO DE CUENTA DIGITAL"/>
    <x v="0"/>
    <x v="0"/>
    <x v="0"/>
    <x v="5"/>
    <s v="Liz Lidiana Huaman Rojas"/>
    <m/>
    <x v="0"/>
    <x v="0"/>
    <x v="1"/>
    <x v="3"/>
  </r>
  <r>
    <x v="3744"/>
    <x v="0"/>
    <s v="TGM8045"/>
    <s v="ESTADO DE CUENTA DIGITAL"/>
    <x v="0"/>
    <x v="0"/>
    <x v="0"/>
    <x v="5"/>
    <s v="Liz Lidiana Huaman Rojas"/>
    <m/>
    <x v="0"/>
    <x v="0"/>
    <x v="1"/>
    <x v="3"/>
  </r>
  <r>
    <x v="3745"/>
    <x v="0"/>
    <s v="TGM8046"/>
    <s v="REPOSICION FLOREROS DE PVC"/>
    <x v="0"/>
    <x v="0"/>
    <x v="0"/>
    <x v="4"/>
    <s v="Rosario Margarita Vergara Jimenez"/>
    <m/>
    <x v="0"/>
    <x v="0"/>
    <x v="1"/>
    <x v="3"/>
  </r>
  <r>
    <x v="3746"/>
    <x v="1"/>
    <s v="TGM8047"/>
    <s v="CERTIFICADO DE USO"/>
    <x v="0"/>
    <x v="0"/>
    <x v="0"/>
    <x v="0"/>
    <s v="Rosario Margarita Vergara Jimenez SAC CF"/>
    <m/>
    <x v="0"/>
    <x v="0"/>
    <x v="1"/>
    <x v="3"/>
  </r>
  <r>
    <x v="3747"/>
    <x v="0"/>
    <s v="TGM8048"/>
    <s v="SOLICITUD PATA AUTORIZACION DE ADORNO"/>
    <x v="0"/>
    <x v="0"/>
    <x v="4"/>
    <x v="6"/>
    <s v="Rosario Margarita Vergara Jimenez"/>
    <m/>
    <x v="0"/>
    <x v="0"/>
    <x v="1"/>
    <x v="3"/>
  </r>
  <r>
    <x v="3748"/>
    <x v="0"/>
    <s v="TGM8049"/>
    <s v="CAMBIO DE FECHA DE PAGO DE CUOTAS"/>
    <x v="0"/>
    <x v="0"/>
    <x v="2"/>
    <x v="5"/>
    <s v="Liz Lidiana Huaman Rojas"/>
    <m/>
    <x v="0"/>
    <x v="0"/>
    <x v="1"/>
    <x v="3"/>
  </r>
  <r>
    <x v="3749"/>
    <x v="1"/>
    <s v="TGM8050"/>
    <s v="CAMBIO DE TITULARIDAD"/>
    <x v="0"/>
    <x v="0"/>
    <x v="4"/>
    <x v="16"/>
    <s v="Tymiller Jhaalber Llacza Rosales - Corona del Fr"/>
    <m/>
    <x v="0"/>
    <x v="0"/>
    <x v="1"/>
    <x v="3"/>
  </r>
  <r>
    <x v="3750"/>
    <x v="0"/>
    <s v="TGM8051"/>
    <s v="ACTUALIZACION DE DATOS"/>
    <x v="0"/>
    <x v="0"/>
    <x v="0"/>
    <x v="30"/>
    <s v="Liz Lidiana Huaman Rojas"/>
    <m/>
    <x v="0"/>
    <x v="0"/>
    <x v="1"/>
    <x v="3"/>
  </r>
  <r>
    <x v="3751"/>
    <x v="0"/>
    <s v="TGM8052"/>
    <s v="DUPLICADO DE DOCUMENTO"/>
    <x v="0"/>
    <x v="0"/>
    <x v="0"/>
    <x v="6"/>
    <s v="Liz Lidiana Huaman Rojas"/>
    <m/>
    <x v="0"/>
    <x v="0"/>
    <x v="1"/>
    <x v="3"/>
  </r>
  <r>
    <x v="3752"/>
    <x v="1"/>
    <s v="TGM8053"/>
    <s v="CERTIFICADO DE USO"/>
    <x v="0"/>
    <x v="0"/>
    <x v="0"/>
    <x v="0"/>
    <s v="Rosario Margarita Vergara Jimenez SAC CF"/>
    <m/>
    <x v="0"/>
    <x v="0"/>
    <x v="1"/>
    <x v="3"/>
  </r>
  <r>
    <x v="3753"/>
    <x v="0"/>
    <s v="TGM8054"/>
    <s v="USO DE ESPACIO"/>
    <x v="0"/>
    <x v="0"/>
    <x v="0"/>
    <x v="8"/>
    <s v="Liz Lidiana Huaman Rojas"/>
    <m/>
    <x v="0"/>
    <x v="0"/>
    <x v="1"/>
    <x v="3"/>
  </r>
  <r>
    <x v="3754"/>
    <x v="0"/>
    <s v="TGM8055"/>
    <s v="RECLAMO POR TARJETA DEBITADA"/>
    <x v="0"/>
    <x v="1"/>
    <x v="4"/>
    <x v="5"/>
    <s v="Rosario Margarita Vergara Jimenez"/>
    <m/>
    <x v="0"/>
    <x v="0"/>
    <x v="1"/>
    <x v="3"/>
  </r>
  <r>
    <x v="3755"/>
    <x v="4"/>
    <s v="TGM8056"/>
    <s v="CERTIFICADO DE USO"/>
    <x v="0"/>
    <x v="0"/>
    <x v="0"/>
    <x v="0"/>
    <s v="Rosmery Montesinos Quispe c2"/>
    <m/>
    <x v="0"/>
    <x v="0"/>
    <x v="1"/>
    <x v="3"/>
  </r>
  <r>
    <x v="3756"/>
    <x v="0"/>
    <s v="TGM8057"/>
    <s v="USO DE ESPACIO CON CARTA PODER"/>
    <x v="0"/>
    <x v="0"/>
    <x v="0"/>
    <x v="8"/>
    <s v="Liz Lidiana Huaman Rojas"/>
    <m/>
    <x v="0"/>
    <x v="0"/>
    <x v="1"/>
    <x v="3"/>
  </r>
  <r>
    <x v="3757"/>
    <x v="0"/>
    <s v="TGM8058"/>
    <s v="ACTA DE DEFUNCION"/>
    <x v="0"/>
    <x v="0"/>
    <x v="0"/>
    <x v="6"/>
    <s v="Rosario Margarita Vergara Jimenez"/>
    <m/>
    <x v="0"/>
    <x v="0"/>
    <x v="1"/>
    <x v="3"/>
  </r>
  <r>
    <x v="3758"/>
    <x v="0"/>
    <s v="TGM8059"/>
    <s v="ENTREGA CERTIFICADO"/>
    <x v="0"/>
    <x v="0"/>
    <x v="0"/>
    <x v="0"/>
    <s v="Liz Lidiana Huaman Rojas"/>
    <m/>
    <x v="0"/>
    <x v="0"/>
    <x v="1"/>
    <x v="3"/>
  </r>
  <r>
    <x v="3759"/>
    <x v="0"/>
    <s v="TGM8060"/>
    <s v="CERTIFICADO DE USO"/>
    <x v="0"/>
    <x v="0"/>
    <x v="0"/>
    <x v="0"/>
    <s v="Liz Lidiana Huaman Rojas"/>
    <m/>
    <x v="0"/>
    <x v="0"/>
    <x v="1"/>
    <x v="3"/>
  </r>
  <r>
    <x v="3760"/>
    <x v="3"/>
    <s v="TGM8061"/>
    <s v="CERTIFICADO DE USO"/>
    <x v="0"/>
    <x v="0"/>
    <x v="0"/>
    <x v="0"/>
    <s v="Rosmery Montesinos Quispe c1"/>
    <m/>
    <x v="0"/>
    <x v="0"/>
    <x v="1"/>
    <x v="3"/>
  </r>
  <r>
    <x v="3761"/>
    <x v="0"/>
    <s v="TGM8062"/>
    <s v="CONSTANCIA DE ENTIERRO"/>
    <x v="0"/>
    <x v="0"/>
    <x v="0"/>
    <x v="6"/>
    <s v="Rosario Margarita Vergara Jimenez"/>
    <m/>
    <x v="0"/>
    <x v="0"/>
    <x v="1"/>
    <x v="3"/>
  </r>
  <r>
    <x v="3762"/>
    <x v="0"/>
    <s v="TGM8063"/>
    <s v="ACTA DE DEFUNCION"/>
    <x v="0"/>
    <x v="0"/>
    <x v="0"/>
    <x v="6"/>
    <s v="Rosario Margarita Vergara Jimenez"/>
    <m/>
    <x v="0"/>
    <x v="0"/>
    <x v="1"/>
    <x v="3"/>
  </r>
  <r>
    <x v="3763"/>
    <x v="0"/>
    <s v="TGM8064"/>
    <s v="GARANTIA DE ACTA DE DEFUNCION"/>
    <x v="0"/>
    <x v="0"/>
    <x v="0"/>
    <x v="10"/>
    <s v="Rosario Margarita Vergara Jimenez"/>
    <m/>
    <x v="0"/>
    <x v="0"/>
    <x v="1"/>
    <x v="3"/>
  </r>
  <r>
    <x v="3764"/>
    <x v="0"/>
    <s v="TGM8065"/>
    <s v="ENTREGA DE CONTRATO"/>
    <x v="0"/>
    <x v="0"/>
    <x v="0"/>
    <x v="3"/>
    <s v="Rosario Margarita Vergara Jimenez"/>
    <m/>
    <x v="0"/>
    <x v="0"/>
    <x v="1"/>
    <x v="3"/>
  </r>
  <r>
    <x v="3765"/>
    <x v="0"/>
    <s v="TGM8066"/>
    <s v="GARANTIA DE ACTA DE DEFUNCION"/>
    <x v="0"/>
    <x v="0"/>
    <x v="0"/>
    <x v="10"/>
    <s v="Rosario Margarita Vergara Jimenez"/>
    <m/>
    <x v="0"/>
    <x v="0"/>
    <x v="1"/>
    <x v="3"/>
  </r>
  <r>
    <x v="3766"/>
    <x v="0"/>
    <s v="TGM8067"/>
    <s v="ENTREGA DE CONTRATO"/>
    <x v="0"/>
    <x v="0"/>
    <x v="0"/>
    <x v="3"/>
    <s v="Rosario Margarita Vergara Jimenez"/>
    <m/>
    <x v="0"/>
    <x v="0"/>
    <x v="1"/>
    <x v="3"/>
  </r>
  <r>
    <x v="3767"/>
    <x v="0"/>
    <s v="TGM8068"/>
    <s v="USO DE ESPACIO"/>
    <x v="0"/>
    <x v="0"/>
    <x v="0"/>
    <x v="8"/>
    <s v="Liz Lidiana Huaman Rojas"/>
    <m/>
    <x v="0"/>
    <x v="0"/>
    <x v="1"/>
    <x v="3"/>
  </r>
  <r>
    <x v="3768"/>
    <x v="0"/>
    <s v="TGM8069"/>
    <s v="CAMBIO TITULARIDAD"/>
    <x v="0"/>
    <x v="0"/>
    <x v="0"/>
    <x v="31"/>
    <s v="Liz Lidiana Huaman Rojas"/>
    <m/>
    <x v="0"/>
    <x v="0"/>
    <x v="1"/>
    <x v="3"/>
  </r>
  <r>
    <x v="3769"/>
    <x v="1"/>
    <s v="TGM8070"/>
    <s v="ACTA DE DEFUNCION"/>
    <x v="0"/>
    <x v="0"/>
    <x v="0"/>
    <x v="6"/>
    <s v="Rosario Margarita Vergara Jimenez SAC CF"/>
    <m/>
    <x v="0"/>
    <x v="0"/>
    <x v="1"/>
    <x v="3"/>
  </r>
  <r>
    <x v="3770"/>
    <x v="1"/>
    <s v="TGM8071"/>
    <s v="GARANTIA DE ACTA DE DEFUNCION"/>
    <x v="0"/>
    <x v="0"/>
    <x v="0"/>
    <x v="10"/>
    <s v="Rosario Margarita Vergara Jimenez SAC CF"/>
    <m/>
    <x v="0"/>
    <x v="0"/>
    <x v="1"/>
    <x v="3"/>
  </r>
  <r>
    <x v="3771"/>
    <x v="0"/>
    <s v="TGM8072"/>
    <s v="REGULARIZACION DE ACTA DE DEFUNCION"/>
    <x v="0"/>
    <x v="0"/>
    <x v="0"/>
    <x v="6"/>
    <s v="Liz Lidiana Huaman Rojas"/>
    <m/>
    <x v="0"/>
    <x v="0"/>
    <x v="1"/>
    <x v="3"/>
  </r>
  <r>
    <x v="3772"/>
    <x v="0"/>
    <s v="TGM8073"/>
    <s v="DEVOLUCION DE GARANTIA"/>
    <x v="0"/>
    <x v="0"/>
    <x v="0"/>
    <x v="10"/>
    <s v="Liz Lidiana Huaman Rojas"/>
    <m/>
    <x v="0"/>
    <x v="0"/>
    <x v="1"/>
    <x v="3"/>
  </r>
  <r>
    <x v="3773"/>
    <x v="0"/>
    <s v="TGM8074"/>
    <s v="REGULARIZACION DE ACTA DE DEFUNCION"/>
    <x v="0"/>
    <x v="0"/>
    <x v="0"/>
    <x v="6"/>
    <s v="Liz Lidiana Huaman Rojas"/>
    <m/>
    <x v="0"/>
    <x v="0"/>
    <x v="1"/>
    <x v="3"/>
  </r>
  <r>
    <x v="3774"/>
    <x v="0"/>
    <s v="TGM8075"/>
    <s v="DEVOLUCION DE GARANTIA"/>
    <x v="0"/>
    <x v="0"/>
    <x v="0"/>
    <x v="10"/>
    <s v="Liz Lidiana Huaman Rojas"/>
    <m/>
    <x v="0"/>
    <x v="0"/>
    <x v="1"/>
    <x v="3"/>
  </r>
  <r>
    <x v="3775"/>
    <x v="2"/>
    <s v="TGM8076"/>
    <s v="SOLICITUD CONSTRUCCION DE MAUSOLEO"/>
    <x v="0"/>
    <x v="0"/>
    <x v="4"/>
    <x v="12"/>
    <s v="Florentino Sebastian Salinas"/>
    <m/>
    <x v="0"/>
    <x v="0"/>
    <x v="1"/>
    <x v="3"/>
  </r>
  <r>
    <x v="3776"/>
    <x v="1"/>
    <s v="TGM8077"/>
    <s v="ESTADO DE CUENTA DIGITAL"/>
    <x v="0"/>
    <x v="0"/>
    <x v="0"/>
    <x v="5"/>
    <s v="Rosario Margarita Vergara Jimenez SAC CF"/>
    <m/>
    <x v="0"/>
    <x v="0"/>
    <x v="1"/>
    <x v="3"/>
  </r>
  <r>
    <x v="3777"/>
    <x v="2"/>
    <s v="TGM8078"/>
    <s v="USO DE ESPACIO"/>
    <x v="0"/>
    <x v="0"/>
    <x v="0"/>
    <x v="8"/>
    <s v="Melissa Jhuliana Hipolito Guerrero"/>
    <m/>
    <x v="0"/>
    <x v="0"/>
    <x v="1"/>
    <x v="3"/>
  </r>
  <r>
    <x v="3778"/>
    <x v="2"/>
    <s v="TGM8079"/>
    <s v="ACTA DE DEFUNCION 200089"/>
    <x v="0"/>
    <x v="0"/>
    <x v="0"/>
    <x v="6"/>
    <s v="Melissa Jhuliana Hipolito Guerrero"/>
    <m/>
    <x v="0"/>
    <x v="0"/>
    <x v="1"/>
    <x v="3"/>
  </r>
  <r>
    <x v="3779"/>
    <x v="1"/>
    <s v="TGM8080"/>
    <s v="ACTUALIZACION DE DATOS"/>
    <x v="0"/>
    <x v="0"/>
    <x v="0"/>
    <x v="1"/>
    <s v="Rosario Margarita Vergara Jimenez SAC CF"/>
    <m/>
    <x v="0"/>
    <x v="0"/>
    <x v="1"/>
    <x v="3"/>
  </r>
  <r>
    <x v="3780"/>
    <x v="1"/>
    <s v="TGM8081"/>
    <s v="ESTADO DE CUENTA DIGITAL"/>
    <x v="0"/>
    <x v="0"/>
    <x v="0"/>
    <x v="5"/>
    <s v="Rosario Margarita Vergara Jimenez SAC CF"/>
    <m/>
    <x v="0"/>
    <x v="0"/>
    <x v="1"/>
    <x v="3"/>
  </r>
  <r>
    <x v="3781"/>
    <x v="0"/>
    <s v="TGM8082"/>
    <s v="ACTA DE DEFUNCION"/>
    <x v="0"/>
    <x v="0"/>
    <x v="0"/>
    <x v="6"/>
    <s v="Rosario Margarita Vergara Jimenez"/>
    <m/>
    <x v="0"/>
    <x v="0"/>
    <x v="1"/>
    <x v="3"/>
  </r>
  <r>
    <x v="3782"/>
    <x v="0"/>
    <s v="TGM8083"/>
    <s v="GARANTIA DE ACTA DE DEFUNCION"/>
    <x v="0"/>
    <x v="0"/>
    <x v="0"/>
    <x v="10"/>
    <s v="Rosario Margarita Vergara Jimenez"/>
    <m/>
    <x v="0"/>
    <x v="0"/>
    <x v="1"/>
    <x v="3"/>
  </r>
  <r>
    <x v="3783"/>
    <x v="0"/>
    <s v="TGM8084"/>
    <s v="ENTREGA DE CONTRATO"/>
    <x v="0"/>
    <x v="0"/>
    <x v="0"/>
    <x v="3"/>
    <s v="Rosario Margarita Vergara Jimenez"/>
    <m/>
    <x v="0"/>
    <x v="0"/>
    <x v="1"/>
    <x v="3"/>
  </r>
  <r>
    <x v="3784"/>
    <x v="0"/>
    <s v="TGM8085"/>
    <s v="ACTA DE DEFUNCION"/>
    <x v="0"/>
    <x v="0"/>
    <x v="0"/>
    <x v="6"/>
    <s v="Rosario Margarita Vergara Jimenez"/>
    <m/>
    <x v="0"/>
    <x v="0"/>
    <x v="1"/>
    <x v="3"/>
  </r>
  <r>
    <x v="3785"/>
    <x v="0"/>
    <s v="TGM8086"/>
    <s v="DEVOLUCION DE GARANTIA"/>
    <x v="0"/>
    <x v="0"/>
    <x v="0"/>
    <x v="10"/>
    <s v="Rosario Margarita Vergara Jimenez"/>
    <m/>
    <x v="0"/>
    <x v="0"/>
    <x v="1"/>
    <x v="3"/>
  </r>
  <r>
    <x v="3786"/>
    <x v="0"/>
    <s v="TGM8087"/>
    <s v="ENTREGA DE CONTRATO"/>
    <x v="0"/>
    <x v="0"/>
    <x v="0"/>
    <x v="3"/>
    <s v="Rosario Margarita Vergara Jimenez"/>
    <m/>
    <x v="0"/>
    <x v="0"/>
    <x v="1"/>
    <x v="3"/>
  </r>
  <r>
    <x v="3787"/>
    <x v="0"/>
    <s v="TGM8088"/>
    <s v="ACTA DE DEFUNCION"/>
    <x v="0"/>
    <x v="0"/>
    <x v="0"/>
    <x v="6"/>
    <s v="Rosario Margarita Vergara Jimenez"/>
    <m/>
    <x v="0"/>
    <x v="0"/>
    <x v="1"/>
    <x v="3"/>
  </r>
  <r>
    <x v="3788"/>
    <x v="0"/>
    <s v="TGM8089"/>
    <s v="DEVOLUCION DE GARANTIA"/>
    <x v="0"/>
    <x v="0"/>
    <x v="0"/>
    <x v="10"/>
    <s v="Rosario Margarita Vergara Jimenez"/>
    <m/>
    <x v="0"/>
    <x v="0"/>
    <x v="1"/>
    <x v="3"/>
  </r>
  <r>
    <x v="3789"/>
    <x v="0"/>
    <s v="TGM8090"/>
    <s v="ENTREGA DE CONTRATO"/>
    <x v="0"/>
    <x v="0"/>
    <x v="0"/>
    <x v="3"/>
    <s v="Rosario Margarita Vergara Jimenez"/>
    <m/>
    <x v="0"/>
    <x v="0"/>
    <x v="1"/>
    <x v="3"/>
  </r>
  <r>
    <x v="3790"/>
    <x v="0"/>
    <s v="TGM8091"/>
    <s v="ACTA DE DEFUNCION"/>
    <x v="0"/>
    <x v="0"/>
    <x v="0"/>
    <x v="6"/>
    <s v="Rosario Margarita Vergara Jimenez"/>
    <m/>
    <x v="0"/>
    <x v="0"/>
    <x v="1"/>
    <x v="3"/>
  </r>
  <r>
    <x v="3791"/>
    <x v="0"/>
    <s v="TGM8092"/>
    <s v="DEVOLUCION DE GARANTIA"/>
    <x v="0"/>
    <x v="0"/>
    <x v="0"/>
    <x v="10"/>
    <s v="Rosario Margarita Vergara Jimenez"/>
    <m/>
    <x v="0"/>
    <x v="0"/>
    <x v="1"/>
    <x v="3"/>
  </r>
  <r>
    <x v="3792"/>
    <x v="0"/>
    <s v="TGM8093"/>
    <s v="ENTREGA DE CONTRATO"/>
    <x v="0"/>
    <x v="0"/>
    <x v="0"/>
    <x v="3"/>
    <s v="Rosario Margarita Vergara Jimenez"/>
    <m/>
    <x v="0"/>
    <x v="0"/>
    <x v="1"/>
    <x v="3"/>
  </r>
  <r>
    <x v="3793"/>
    <x v="0"/>
    <s v="TGM8094"/>
    <s v="SOLICITUD DE COPIA DE ACTA DE DEFUNCION"/>
    <x v="0"/>
    <x v="0"/>
    <x v="0"/>
    <x v="6"/>
    <s v="Rosario Margarita Vergara Jimenez"/>
    <m/>
    <x v="0"/>
    <x v="0"/>
    <x v="1"/>
    <x v="3"/>
  </r>
  <r>
    <x v="3794"/>
    <x v="1"/>
    <s v="TGM8095"/>
    <s v="CERTIFICADO DE USO"/>
    <x v="0"/>
    <x v="0"/>
    <x v="0"/>
    <x v="0"/>
    <s v="Rosario Margarita Vergara Jimenez SAC CF"/>
    <m/>
    <x v="0"/>
    <x v="0"/>
    <x v="1"/>
    <x v="3"/>
  </r>
  <r>
    <x v="3795"/>
    <x v="1"/>
    <s v="TGM8096"/>
    <s v="CERTIFICADO DE USO"/>
    <x v="0"/>
    <x v="0"/>
    <x v="0"/>
    <x v="0"/>
    <s v="Rosario Margarita Vergara Jimenez SAC CF"/>
    <m/>
    <x v="0"/>
    <x v="0"/>
    <x v="1"/>
    <x v="3"/>
  </r>
  <r>
    <x v="3796"/>
    <x v="0"/>
    <s v="TGM8097"/>
    <s v="ESTADO DE CUENTA"/>
    <x v="0"/>
    <x v="0"/>
    <x v="0"/>
    <x v="5"/>
    <s v="Liz Lidiana Huaman Rojas"/>
    <m/>
    <x v="0"/>
    <x v="0"/>
    <x v="1"/>
    <x v="3"/>
  </r>
  <r>
    <x v="3797"/>
    <x v="0"/>
    <s v="TGM8098"/>
    <s v="ACTUALIZACION DE DATOS"/>
    <x v="0"/>
    <x v="0"/>
    <x v="0"/>
    <x v="30"/>
    <s v="Liz Lidiana Huaman Rojas"/>
    <m/>
    <x v="0"/>
    <x v="0"/>
    <x v="1"/>
    <x v="3"/>
  </r>
  <r>
    <x v="3798"/>
    <x v="0"/>
    <s v="TGM8099"/>
    <s v="ESTADO DE CUENTA DIGITAL"/>
    <x v="0"/>
    <x v="0"/>
    <x v="0"/>
    <x v="5"/>
    <s v="Liz Lidiana Huaman Rojas"/>
    <m/>
    <x v="0"/>
    <x v="0"/>
    <x v="1"/>
    <x v="3"/>
  </r>
  <r>
    <x v="3799"/>
    <x v="0"/>
    <s v="TGM8100"/>
    <s v="ACTUALIZACION DE DATOS"/>
    <x v="0"/>
    <x v="0"/>
    <x v="0"/>
    <x v="30"/>
    <s v="Liz Lidiana Huaman Rojas"/>
    <m/>
    <x v="0"/>
    <x v="0"/>
    <x v="1"/>
    <x v="3"/>
  </r>
  <r>
    <x v="3800"/>
    <x v="0"/>
    <s v="TGM8101"/>
    <s v="ESTADO DE CUENTA DIGITAL"/>
    <x v="0"/>
    <x v="0"/>
    <x v="0"/>
    <x v="5"/>
    <s v="Liz Lidiana Huaman Rojas"/>
    <m/>
    <x v="0"/>
    <x v="0"/>
    <x v="1"/>
    <x v="3"/>
  </r>
  <r>
    <x v="3801"/>
    <x v="0"/>
    <s v="TGM8102"/>
    <s v="CERTIFICADO DE USO"/>
    <x v="0"/>
    <x v="0"/>
    <x v="0"/>
    <x v="0"/>
    <s v="Rosario Margarita Vergara Jimenez"/>
    <m/>
    <x v="0"/>
    <x v="0"/>
    <x v="1"/>
    <x v="3"/>
  </r>
  <r>
    <x v="3802"/>
    <x v="0"/>
    <s v="TGM8103"/>
    <s v="CERTIFICADO DE USO"/>
    <x v="0"/>
    <x v="0"/>
    <x v="0"/>
    <x v="0"/>
    <s v="Rosario Margarita Vergara Jimenez"/>
    <m/>
    <x v="0"/>
    <x v="0"/>
    <x v="1"/>
    <x v="3"/>
  </r>
  <r>
    <x v="3803"/>
    <x v="3"/>
    <s v="TGM8104"/>
    <s v="ENTREGA DE CONTRATO"/>
    <x v="0"/>
    <x v="0"/>
    <x v="0"/>
    <x v="3"/>
    <s v="Maria Betania Araujo Gomez - Cusco I"/>
    <m/>
    <x v="0"/>
    <x v="0"/>
    <x v="1"/>
    <x v="3"/>
  </r>
  <r>
    <x v="3804"/>
    <x v="3"/>
    <s v="TGM8105"/>
    <s v="ENTREGA DE CERTIFICADO"/>
    <x v="0"/>
    <x v="0"/>
    <x v="0"/>
    <x v="0"/>
    <s v="Maria Betania Araujo Gomez - Cusco I"/>
    <m/>
    <x v="0"/>
    <x v="0"/>
    <x v="1"/>
    <x v="3"/>
  </r>
  <r>
    <x v="3805"/>
    <x v="4"/>
    <s v="TGM8106"/>
    <s v="ENTREGA DE CONTRATO"/>
    <x v="0"/>
    <x v="0"/>
    <x v="0"/>
    <x v="3"/>
    <s v="Maria Betania Araujo Gomez - Cusco II"/>
    <m/>
    <x v="0"/>
    <x v="0"/>
    <x v="1"/>
    <x v="3"/>
  </r>
  <r>
    <x v="3806"/>
    <x v="4"/>
    <s v="TGM8107"/>
    <s v="LAPIDA ROTA"/>
    <x v="0"/>
    <x v="1"/>
    <x v="2"/>
    <x v="18"/>
    <s v="Maria Betania Araujo Gomez - Cusco II"/>
    <m/>
    <x v="0"/>
    <x v="0"/>
    <x v="1"/>
    <x v="3"/>
  </r>
  <r>
    <x v="3807"/>
    <x v="0"/>
    <s v="TGM8108"/>
    <s v="USO DE ESPACIO"/>
    <x v="0"/>
    <x v="0"/>
    <x v="0"/>
    <x v="8"/>
    <s v="Liz Lidiana Huaman Rojas"/>
    <m/>
    <x v="0"/>
    <x v="0"/>
    <x v="1"/>
    <x v="3"/>
  </r>
  <r>
    <x v="3808"/>
    <x v="3"/>
    <s v="TGM8109"/>
    <s v="ENTREGA DE CONTRATO"/>
    <x v="0"/>
    <x v="0"/>
    <x v="0"/>
    <x v="3"/>
    <s v="Maria Betania Araujo Gomez - Cusco I"/>
    <m/>
    <x v="0"/>
    <x v="0"/>
    <x v="1"/>
    <x v="3"/>
  </r>
  <r>
    <x v="3809"/>
    <x v="0"/>
    <s v="TGM8110"/>
    <s v="CERTIFICADO DE USO"/>
    <x v="0"/>
    <x v="0"/>
    <x v="0"/>
    <x v="0"/>
    <s v="Liz Lidiana Huaman Rojas"/>
    <m/>
    <x v="0"/>
    <x v="0"/>
    <x v="1"/>
    <x v="3"/>
  </r>
  <r>
    <x v="3810"/>
    <x v="0"/>
    <s v="TGM8111"/>
    <s v="RECLAMO DE FLOREROS"/>
    <x v="0"/>
    <x v="1"/>
    <x v="4"/>
    <x v="4"/>
    <s v="Oscar San Martin Castillo"/>
    <m/>
    <x v="0"/>
    <x v="0"/>
    <x v="1"/>
    <x v="3"/>
  </r>
  <r>
    <x v="3811"/>
    <x v="0"/>
    <s v="TGM8112"/>
    <s v="UBICACION DE ESPACIO"/>
    <x v="0"/>
    <x v="2"/>
    <x v="0"/>
    <x v="0"/>
    <s v="Rosario Margarita Vergara Jimenez"/>
    <m/>
    <x v="0"/>
    <x v="0"/>
    <x v="1"/>
    <x v="3"/>
  </r>
  <r>
    <x v="3812"/>
    <x v="0"/>
    <s v="TGM8113"/>
    <s v="ACUALIZACION DE DATOS"/>
    <x v="0"/>
    <x v="0"/>
    <x v="0"/>
    <x v="1"/>
    <s v="Rosario Margarita Vergara Jimenez"/>
    <m/>
    <x v="0"/>
    <x v="0"/>
    <x v="1"/>
    <x v="3"/>
  </r>
  <r>
    <x v="3813"/>
    <x v="0"/>
    <s v="TGM8114"/>
    <s v="ESTADO DE CUENTA DIGITAL"/>
    <x v="0"/>
    <x v="0"/>
    <x v="0"/>
    <x v="5"/>
    <s v="Rosario Margarita Vergara Jimenez"/>
    <m/>
    <x v="0"/>
    <x v="0"/>
    <x v="1"/>
    <x v="3"/>
  </r>
  <r>
    <x v="3814"/>
    <x v="0"/>
    <s v="TGM8115"/>
    <s v="ACTA DE DEFUNCION"/>
    <x v="0"/>
    <x v="0"/>
    <x v="0"/>
    <x v="6"/>
    <s v="Rosario Margarita Vergara Jimenez"/>
    <m/>
    <x v="0"/>
    <x v="0"/>
    <x v="1"/>
    <x v="3"/>
  </r>
  <r>
    <x v="3815"/>
    <x v="0"/>
    <s v="TGM8116"/>
    <s v="DEVOLUCION DE GARANTIA"/>
    <x v="0"/>
    <x v="0"/>
    <x v="0"/>
    <x v="10"/>
    <s v="Rosario Margarita Vergara Jimenez"/>
    <m/>
    <x v="0"/>
    <x v="0"/>
    <x v="1"/>
    <x v="3"/>
  </r>
  <r>
    <x v="3816"/>
    <x v="0"/>
    <s v="TGM8117"/>
    <s v="MISA VIRTUAL"/>
    <x v="0"/>
    <x v="0"/>
    <x v="4"/>
    <x v="29"/>
    <s v="Oscar San Martin Castillo"/>
    <m/>
    <x v="0"/>
    <x v="0"/>
    <x v="1"/>
    <x v="3"/>
  </r>
  <r>
    <x v="3817"/>
    <x v="0"/>
    <s v="TGM8118"/>
    <s v="ACTA DE DEFUNCION"/>
    <x v="0"/>
    <x v="0"/>
    <x v="0"/>
    <x v="6"/>
    <s v="Rosario Margarita Vergara Jimenez"/>
    <m/>
    <x v="0"/>
    <x v="0"/>
    <x v="1"/>
    <x v="3"/>
  </r>
  <r>
    <x v="3818"/>
    <x v="0"/>
    <s v="TGM8119"/>
    <s v="GARANTIA DE ACTA DE DEFUNCION"/>
    <x v="0"/>
    <x v="0"/>
    <x v="0"/>
    <x v="10"/>
    <s v="Rosario Margarita Vergara Jimenez"/>
    <m/>
    <x v="0"/>
    <x v="0"/>
    <x v="1"/>
    <x v="3"/>
  </r>
  <r>
    <x v="3819"/>
    <x v="0"/>
    <s v="TGM8120"/>
    <s v="ENTREGA DE CONTRATO"/>
    <x v="0"/>
    <x v="0"/>
    <x v="0"/>
    <x v="3"/>
    <s v="Rosario Margarita Vergara Jimenez"/>
    <m/>
    <x v="0"/>
    <x v="0"/>
    <x v="1"/>
    <x v="3"/>
  </r>
  <r>
    <x v="3820"/>
    <x v="0"/>
    <s v="TGM8121"/>
    <s v="CONFECCION DE LAPIDA"/>
    <x v="0"/>
    <x v="0"/>
    <x v="0"/>
    <x v="13"/>
    <s v="Mariella Valentina Guadalupe Fierro"/>
    <m/>
    <x v="0"/>
    <x v="0"/>
    <x v="1"/>
    <x v="3"/>
  </r>
  <r>
    <x v="3821"/>
    <x v="0"/>
    <s v="TGM8122"/>
    <s v="USO DE ESPACIO"/>
    <x v="0"/>
    <x v="2"/>
    <x v="0"/>
    <x v="8"/>
    <s v="Rosario Margarita Vergara Jimenez"/>
    <m/>
    <x v="0"/>
    <x v="0"/>
    <x v="1"/>
    <x v="3"/>
  </r>
  <r>
    <x v="3822"/>
    <x v="3"/>
    <s v="TGM8123"/>
    <s v="ENTREGA DE CONTRATO"/>
    <x v="0"/>
    <x v="0"/>
    <x v="0"/>
    <x v="3"/>
    <s v="Rosmery Montesinos Quispe c1"/>
    <m/>
    <x v="0"/>
    <x v="0"/>
    <x v="1"/>
    <x v="3"/>
  </r>
  <r>
    <x v="3823"/>
    <x v="0"/>
    <s v="TGM8124"/>
    <s v="ESTADO DE CUENTA DIGITAL"/>
    <x v="0"/>
    <x v="0"/>
    <x v="0"/>
    <x v="5"/>
    <s v="Rosario Margarita Vergara Jimenez"/>
    <m/>
    <x v="0"/>
    <x v="0"/>
    <x v="1"/>
    <x v="3"/>
  </r>
  <r>
    <x v="3824"/>
    <x v="1"/>
    <s v="TGM8125"/>
    <s v="ACTA DE DEFUNCION"/>
    <x v="0"/>
    <x v="0"/>
    <x v="0"/>
    <x v="6"/>
    <s v="Rosario Margarita Vergara Jimenez SAC CF"/>
    <m/>
    <x v="0"/>
    <x v="0"/>
    <x v="1"/>
    <x v="3"/>
  </r>
  <r>
    <x v="3825"/>
    <x v="0"/>
    <s v="TGM8126"/>
    <s v="ACTA DE DEFUNCION"/>
    <x v="0"/>
    <x v="0"/>
    <x v="0"/>
    <x v="6"/>
    <s v="Rosario Margarita Vergara Jimenez"/>
    <m/>
    <x v="0"/>
    <x v="0"/>
    <x v="1"/>
    <x v="3"/>
  </r>
  <r>
    <x v="3826"/>
    <x v="0"/>
    <s v="TGM8127"/>
    <s v="GARANTIA DE ACTA DE DEFUNCION"/>
    <x v="0"/>
    <x v="0"/>
    <x v="0"/>
    <x v="10"/>
    <s v="Rosario Margarita Vergara Jimenez"/>
    <m/>
    <x v="0"/>
    <x v="0"/>
    <x v="1"/>
    <x v="3"/>
  </r>
  <r>
    <x v="3827"/>
    <x v="0"/>
    <s v="TGM8128"/>
    <s v="CONSTANCIA DE ENTIERRO"/>
    <x v="0"/>
    <x v="0"/>
    <x v="0"/>
    <x v="6"/>
    <s v="Rosario Margarita Vergara Jimenez"/>
    <m/>
    <x v="0"/>
    <x v="0"/>
    <x v="1"/>
    <x v="3"/>
  </r>
  <r>
    <x v="3828"/>
    <x v="0"/>
    <s v="TGM8129"/>
    <s v="ACTA DE DEFUNCION"/>
    <x v="0"/>
    <x v="0"/>
    <x v="0"/>
    <x v="6"/>
    <s v="Rosario Margarita Vergara Jimenez"/>
    <m/>
    <x v="0"/>
    <x v="0"/>
    <x v="1"/>
    <x v="3"/>
  </r>
  <r>
    <x v="3829"/>
    <x v="0"/>
    <s v="TGM8130"/>
    <s v="DEVOLUCION DE GARANTIA"/>
    <x v="0"/>
    <x v="0"/>
    <x v="0"/>
    <x v="10"/>
    <s v="Rosario Margarita Vergara Jimenez"/>
    <m/>
    <x v="0"/>
    <x v="0"/>
    <x v="1"/>
    <x v="3"/>
  </r>
  <r>
    <x v="3830"/>
    <x v="4"/>
    <s v="TGM8131"/>
    <s v="ENTREGA DE CERTIFICADO"/>
    <x v="0"/>
    <x v="0"/>
    <x v="0"/>
    <x v="0"/>
    <s v="Maria Betania Araujo Gomez - Cusco II"/>
    <m/>
    <x v="0"/>
    <x v="0"/>
    <x v="1"/>
    <x v="3"/>
  </r>
  <r>
    <x v="3831"/>
    <x v="4"/>
    <s v="TGM8132"/>
    <s v="ENTREGA DE CONTRATO"/>
    <x v="0"/>
    <x v="0"/>
    <x v="0"/>
    <x v="3"/>
    <s v="Rosmery Montesinos Quispe c2"/>
    <m/>
    <x v="0"/>
    <x v="0"/>
    <x v="1"/>
    <x v="3"/>
  </r>
  <r>
    <x v="3832"/>
    <x v="0"/>
    <s v="TGM8133"/>
    <s v="ACTA DE DEFUNCION"/>
    <x v="0"/>
    <x v="0"/>
    <x v="0"/>
    <x v="6"/>
    <s v="Rosario Margarita Vergara Jimenez"/>
    <m/>
    <x v="0"/>
    <x v="0"/>
    <x v="1"/>
    <x v="3"/>
  </r>
  <r>
    <x v="3833"/>
    <x v="0"/>
    <s v="TGM8134"/>
    <s v="DEVOLUCION DE GARANTIA"/>
    <x v="0"/>
    <x v="0"/>
    <x v="0"/>
    <x v="10"/>
    <s v="Rosario Margarita Vergara Jimenez"/>
    <m/>
    <x v="0"/>
    <x v="0"/>
    <x v="1"/>
    <x v="3"/>
  </r>
  <r>
    <x v="3834"/>
    <x v="0"/>
    <s v="TGM8135"/>
    <s v="ENTREGA DE CONTRATO"/>
    <x v="0"/>
    <x v="0"/>
    <x v="0"/>
    <x v="3"/>
    <s v="Rosario Margarita Vergara Jimenez"/>
    <m/>
    <x v="0"/>
    <x v="0"/>
    <x v="1"/>
    <x v="3"/>
  </r>
  <r>
    <x v="3835"/>
    <x v="0"/>
    <s v="TGM8136"/>
    <s v="ACTA DE DEFUNCION"/>
    <x v="0"/>
    <x v="0"/>
    <x v="0"/>
    <x v="6"/>
    <s v="Rosario Margarita Vergara Jimenez"/>
    <m/>
    <x v="0"/>
    <x v="0"/>
    <x v="1"/>
    <x v="3"/>
  </r>
  <r>
    <x v="3836"/>
    <x v="0"/>
    <s v="TGM8137"/>
    <s v="GARANTIA DE ACTA DE DEFUNCION"/>
    <x v="0"/>
    <x v="0"/>
    <x v="0"/>
    <x v="10"/>
    <s v="Rosario Margarita Vergara Jimenez"/>
    <m/>
    <x v="0"/>
    <x v="0"/>
    <x v="1"/>
    <x v="3"/>
  </r>
  <r>
    <x v="3837"/>
    <x v="0"/>
    <s v="TGM8138"/>
    <s v="ENTREGA DE CONTRATO"/>
    <x v="0"/>
    <x v="0"/>
    <x v="0"/>
    <x v="3"/>
    <s v="Rosario Margarita Vergara Jimenez"/>
    <m/>
    <x v="0"/>
    <x v="0"/>
    <x v="1"/>
    <x v="3"/>
  </r>
  <r>
    <x v="3838"/>
    <x v="0"/>
    <s v="TGM8139"/>
    <s v="CONSTANCIA DE ENTIERRO"/>
    <x v="0"/>
    <x v="0"/>
    <x v="0"/>
    <x v="6"/>
    <s v="Rosario Margarita Vergara Jimenez"/>
    <m/>
    <x v="0"/>
    <x v="0"/>
    <x v="1"/>
    <x v="3"/>
  </r>
  <r>
    <x v="3839"/>
    <x v="3"/>
    <s v="TGM8140"/>
    <s v="CERTIFICADO DE USO"/>
    <x v="0"/>
    <x v="0"/>
    <x v="0"/>
    <x v="0"/>
    <s v="Rosmery Montesinos Quispe c1"/>
    <m/>
    <x v="0"/>
    <x v="0"/>
    <x v="1"/>
    <x v="3"/>
  </r>
  <r>
    <x v="3840"/>
    <x v="3"/>
    <s v="TGM8141"/>
    <s v="ENTREGA DE CONTRATO"/>
    <x v="0"/>
    <x v="0"/>
    <x v="2"/>
    <x v="3"/>
    <s v="Rosmery Montesinos Quispe c1"/>
    <m/>
    <x v="0"/>
    <x v="0"/>
    <x v="1"/>
    <x v="3"/>
  </r>
  <r>
    <x v="3841"/>
    <x v="3"/>
    <s v="TGM8142"/>
    <s v="ENTREGA DE CONTRATO"/>
    <x v="0"/>
    <x v="0"/>
    <x v="0"/>
    <x v="3"/>
    <s v="Rosmery Montesinos Quispe c1"/>
    <m/>
    <x v="0"/>
    <x v="0"/>
    <x v="1"/>
    <x v="3"/>
  </r>
  <r>
    <x v="3842"/>
    <x v="4"/>
    <s v="TGM8143"/>
    <s v="ENTREGA DE CONTRATO"/>
    <x v="0"/>
    <x v="0"/>
    <x v="0"/>
    <x v="3"/>
    <s v="Rosmery Montesinos Quispe c2"/>
    <m/>
    <x v="0"/>
    <x v="0"/>
    <x v="1"/>
    <x v="3"/>
  </r>
  <r>
    <x v="3843"/>
    <x v="4"/>
    <s v="TGM8144"/>
    <s v="ENTREGA DE CONTRATO"/>
    <x v="0"/>
    <x v="0"/>
    <x v="0"/>
    <x v="3"/>
    <s v="Rosmery Montesinos Quispe c2"/>
    <m/>
    <x v="0"/>
    <x v="0"/>
    <x v="1"/>
    <x v="3"/>
  </r>
  <r>
    <x v="3844"/>
    <x v="0"/>
    <s v="TGM8145"/>
    <s v="MANTENIMIENTO Y REPINTADO DE LAPIDA"/>
    <x v="0"/>
    <x v="0"/>
    <x v="4"/>
    <x v="14"/>
    <s v="Rosario Margarita Vergara Jimenez"/>
    <m/>
    <x v="0"/>
    <x v="0"/>
    <x v="1"/>
    <x v="3"/>
  </r>
  <r>
    <x v="3845"/>
    <x v="1"/>
    <s v="TGM8146"/>
    <s v="REQUISITOS PARA USO DE ESPACIO"/>
    <x v="0"/>
    <x v="0"/>
    <x v="0"/>
    <x v="8"/>
    <s v="Rosario Margarita Vergara Jimenez SAC CF"/>
    <m/>
    <x v="0"/>
    <x v="0"/>
    <x v="1"/>
    <x v="3"/>
  </r>
  <r>
    <x v="3846"/>
    <x v="3"/>
    <s v="TGM8147"/>
    <s v="ENTREGA DE CONTRATO"/>
    <x v="0"/>
    <x v="0"/>
    <x v="0"/>
    <x v="3"/>
    <s v="Maria Betania Araujo Gomez - Cusco I"/>
    <m/>
    <x v="0"/>
    <x v="0"/>
    <x v="1"/>
    <x v="3"/>
  </r>
  <r>
    <x v="3847"/>
    <x v="3"/>
    <s v="TGM8148"/>
    <s v="ENTREGA DE CONTRATO"/>
    <x v="0"/>
    <x v="0"/>
    <x v="0"/>
    <x v="3"/>
    <s v="Maria Betania Araujo Gomez - Cusco I"/>
    <m/>
    <x v="0"/>
    <x v="0"/>
    <x v="1"/>
    <x v="3"/>
  </r>
  <r>
    <x v="3848"/>
    <x v="4"/>
    <s v="TGM8149"/>
    <s v="ENTREGA DE CONTRATO"/>
    <x v="0"/>
    <x v="0"/>
    <x v="0"/>
    <x v="3"/>
    <s v="Maria Betania Araujo Gomez - Cusco II"/>
    <m/>
    <x v="0"/>
    <x v="0"/>
    <x v="1"/>
    <x v="3"/>
  </r>
  <r>
    <x v="3849"/>
    <x v="4"/>
    <s v="TGM8150"/>
    <s v="ENTREGA DE CONTRATO"/>
    <x v="0"/>
    <x v="0"/>
    <x v="0"/>
    <x v="3"/>
    <s v="Maria Betania Araujo Gomez - Cusco II"/>
    <m/>
    <x v="0"/>
    <x v="0"/>
    <x v="1"/>
    <x v="3"/>
  </r>
  <r>
    <x v="3850"/>
    <x v="3"/>
    <s v="TGM8151"/>
    <s v="ENTREGA DE CONTRATO"/>
    <x v="0"/>
    <x v="0"/>
    <x v="0"/>
    <x v="3"/>
    <s v="Maria Betania Araujo Gomez - Cusco I"/>
    <m/>
    <x v="0"/>
    <x v="0"/>
    <x v="1"/>
    <x v="3"/>
  </r>
  <r>
    <x v="3851"/>
    <x v="1"/>
    <s v="TGM8152"/>
    <s v="SOLICITUD DE ASIGNACION DE SEGUNDA TITULAR"/>
    <x v="0"/>
    <x v="0"/>
    <x v="0"/>
    <x v="6"/>
    <s v="Rosario Margarita Vergara Jimenez SAC CF"/>
    <m/>
    <x v="0"/>
    <x v="0"/>
    <x v="1"/>
    <x v="3"/>
  </r>
  <r>
    <x v="3852"/>
    <x v="1"/>
    <s v="TGM8153"/>
    <s v="SOLICITUD DE ASIGNACION DE BENEFICIARIOS"/>
    <x v="0"/>
    <x v="0"/>
    <x v="0"/>
    <x v="6"/>
    <s v="Rosario Margarita Vergara Jimenez SAC CF"/>
    <m/>
    <x v="0"/>
    <x v="0"/>
    <x v="1"/>
    <x v="3"/>
  </r>
  <r>
    <x v="3853"/>
    <x v="4"/>
    <s v="TGM8154"/>
    <s v="ENTREGA DE CONTRATO"/>
    <x v="0"/>
    <x v="0"/>
    <x v="0"/>
    <x v="3"/>
    <s v="Rosmery Montesinos Quispe c2"/>
    <m/>
    <x v="0"/>
    <x v="0"/>
    <x v="1"/>
    <x v="3"/>
  </r>
  <r>
    <x v="3854"/>
    <x v="4"/>
    <s v="TGM8155"/>
    <s v="ENTREGA DE CONTRATO"/>
    <x v="0"/>
    <x v="0"/>
    <x v="0"/>
    <x v="3"/>
    <s v="Maria Betania Araujo Gomez - Cusco II"/>
    <m/>
    <x v="0"/>
    <x v="0"/>
    <x v="1"/>
    <x v="3"/>
  </r>
  <r>
    <x v="3855"/>
    <x v="3"/>
    <s v="TGM8156"/>
    <s v="ENTREGA DE CONTRATO"/>
    <x v="0"/>
    <x v="0"/>
    <x v="0"/>
    <x v="3"/>
    <s v="Maria Betania Araujo Gomez - Cusco I"/>
    <m/>
    <x v="0"/>
    <x v="0"/>
    <x v="1"/>
    <x v="3"/>
  </r>
  <r>
    <x v="3856"/>
    <x v="0"/>
    <s v="TGM8157"/>
    <s v="CERTIFICADO DE USO"/>
    <x v="0"/>
    <x v="0"/>
    <x v="0"/>
    <x v="0"/>
    <s v="Rosario Margarita Vergara Jimenez"/>
    <m/>
    <x v="0"/>
    <x v="0"/>
    <x v="1"/>
    <x v="3"/>
  </r>
  <r>
    <x v="3857"/>
    <x v="0"/>
    <s v="TGM8158"/>
    <s v="ELABORACION DE LAPIDA"/>
    <x v="0"/>
    <x v="0"/>
    <x v="4"/>
    <x v="13"/>
    <s v="Oscar San Martin Castillo"/>
    <m/>
    <x v="0"/>
    <x v="0"/>
    <x v="1"/>
    <x v="3"/>
  </r>
  <r>
    <x v="3858"/>
    <x v="0"/>
    <s v="TGM8159"/>
    <s v="ACTA DE DEFUNCION"/>
    <x v="0"/>
    <x v="0"/>
    <x v="0"/>
    <x v="6"/>
    <s v="Rosario Margarita Vergara Jimenez"/>
    <m/>
    <x v="0"/>
    <x v="0"/>
    <x v="1"/>
    <x v="3"/>
  </r>
  <r>
    <x v="3859"/>
    <x v="0"/>
    <s v="TGM8160"/>
    <s v="DEVOLUCION DE GARANTIA"/>
    <x v="0"/>
    <x v="0"/>
    <x v="0"/>
    <x v="10"/>
    <s v="Rosario Margarita Vergara Jimenez"/>
    <m/>
    <x v="0"/>
    <x v="0"/>
    <x v="1"/>
    <x v="3"/>
  </r>
  <r>
    <x v="3860"/>
    <x v="3"/>
    <s v="TGM8161"/>
    <s v="ENTREGA DE CERTIFICADO"/>
    <x v="0"/>
    <x v="0"/>
    <x v="0"/>
    <x v="0"/>
    <s v="Maria Betania Araujo Gomez - Cusco I"/>
    <m/>
    <x v="0"/>
    <x v="0"/>
    <x v="1"/>
    <x v="3"/>
  </r>
  <r>
    <x v="3861"/>
    <x v="0"/>
    <s v="TGM8162"/>
    <s v="ACTA DE DEFUNCION"/>
    <x v="0"/>
    <x v="0"/>
    <x v="0"/>
    <x v="6"/>
    <s v="Rosario Margarita Vergara Jimenez"/>
    <m/>
    <x v="0"/>
    <x v="0"/>
    <x v="1"/>
    <x v="3"/>
  </r>
  <r>
    <x v="3862"/>
    <x v="0"/>
    <s v="TGM8163"/>
    <s v="DEVOLUCION DE GARANTIA"/>
    <x v="0"/>
    <x v="0"/>
    <x v="0"/>
    <x v="10"/>
    <s v="Rosario Margarita Vergara Jimenez"/>
    <m/>
    <x v="0"/>
    <x v="0"/>
    <x v="1"/>
    <x v="3"/>
  </r>
  <r>
    <x v="3863"/>
    <x v="0"/>
    <s v="TGM8164"/>
    <s v="ENTREGA DE CONTRATO"/>
    <x v="0"/>
    <x v="0"/>
    <x v="0"/>
    <x v="3"/>
    <s v="Rosario Margarita Vergara Jimenez"/>
    <m/>
    <x v="0"/>
    <x v="0"/>
    <x v="1"/>
    <x v="3"/>
  </r>
  <r>
    <x v="3864"/>
    <x v="0"/>
    <s v="TGM8165"/>
    <s v="MANTENIMIENTO DE LAPIDA"/>
    <x v="0"/>
    <x v="0"/>
    <x v="2"/>
    <x v="11"/>
    <s v="Mariella Valentina Guadalupe Fierro"/>
    <m/>
    <x v="0"/>
    <x v="0"/>
    <x v="1"/>
    <x v="3"/>
  </r>
  <r>
    <x v="3865"/>
    <x v="3"/>
    <s v="TGM8166"/>
    <s v="ENTREGA DE CERTIFICADO"/>
    <x v="0"/>
    <x v="0"/>
    <x v="0"/>
    <x v="0"/>
    <s v="Maria Betania Araujo Gomez - Cusco I"/>
    <m/>
    <x v="0"/>
    <x v="0"/>
    <x v="1"/>
    <x v="3"/>
  </r>
  <r>
    <x v="3866"/>
    <x v="0"/>
    <s v="TGM8167"/>
    <s v="ESTADO DE CUENTA"/>
    <x v="0"/>
    <x v="0"/>
    <x v="0"/>
    <x v="5"/>
    <s v="Liz Lidiana Huaman Rojas"/>
    <m/>
    <x v="0"/>
    <x v="0"/>
    <x v="1"/>
    <x v="3"/>
  </r>
  <r>
    <x v="3867"/>
    <x v="2"/>
    <s v="TGM8168"/>
    <s v="DEVOLUCION DE GARANTIA 200544"/>
    <x v="0"/>
    <x v="0"/>
    <x v="0"/>
    <x v="10"/>
    <s v="Melissa Jhuliana Hipolito Guerrero"/>
    <m/>
    <x v="0"/>
    <x v="0"/>
    <x v="1"/>
    <x v="3"/>
  </r>
  <r>
    <x v="3868"/>
    <x v="4"/>
    <s v="TGM8169"/>
    <s v="ENTREGA DE CONTRATO"/>
    <x v="0"/>
    <x v="0"/>
    <x v="0"/>
    <x v="3"/>
    <s v="Rosmery Montesinos Quispe c2"/>
    <m/>
    <x v="0"/>
    <x v="0"/>
    <x v="1"/>
    <x v="3"/>
  </r>
  <r>
    <x v="3869"/>
    <x v="3"/>
    <s v="TGM8170"/>
    <s v="ENTREGA DE CERTIFICADO"/>
    <x v="0"/>
    <x v="0"/>
    <x v="0"/>
    <x v="0"/>
    <s v="Maria Betania Araujo Gomez - Cusco I"/>
    <m/>
    <x v="0"/>
    <x v="0"/>
    <x v="1"/>
    <x v="3"/>
  </r>
  <r>
    <x v="3870"/>
    <x v="3"/>
    <s v="TGM8171"/>
    <s v="ENTREGA DE CONTRATO"/>
    <x v="0"/>
    <x v="0"/>
    <x v="0"/>
    <x v="3"/>
    <s v="Rosmery Montesinos Quispe c1"/>
    <m/>
    <x v="0"/>
    <x v="0"/>
    <x v="1"/>
    <x v="3"/>
  </r>
  <r>
    <x v="3871"/>
    <x v="0"/>
    <s v="TGM8172"/>
    <s v="ACTA DE DEFUNCION"/>
    <x v="0"/>
    <x v="0"/>
    <x v="0"/>
    <x v="6"/>
    <s v="Rosario Margarita Vergara Jimenez"/>
    <m/>
    <x v="0"/>
    <x v="0"/>
    <x v="1"/>
    <x v="3"/>
  </r>
  <r>
    <x v="3872"/>
    <x v="0"/>
    <s v="TGM8173"/>
    <s v="DEVOLUCION DE GARANTIA"/>
    <x v="0"/>
    <x v="0"/>
    <x v="0"/>
    <x v="10"/>
    <s v="Rosario Margarita Vergara Jimenez"/>
    <m/>
    <x v="0"/>
    <x v="0"/>
    <x v="1"/>
    <x v="3"/>
  </r>
  <r>
    <x v="3873"/>
    <x v="4"/>
    <s v="TGM8174"/>
    <s v="ENTREGA DE CONTRATO"/>
    <x v="0"/>
    <x v="0"/>
    <x v="0"/>
    <x v="3"/>
    <s v="Rosmery Montesinos Quispe c2"/>
    <m/>
    <x v="0"/>
    <x v="0"/>
    <x v="1"/>
    <x v="3"/>
  </r>
  <r>
    <x v="3874"/>
    <x v="0"/>
    <s v="TGM8175"/>
    <s v="CONSTANCIA DE ENTIERRO"/>
    <x v="0"/>
    <x v="0"/>
    <x v="0"/>
    <x v="6"/>
    <s v="Rosario Margarita Vergara Jimenez"/>
    <m/>
    <x v="0"/>
    <x v="0"/>
    <x v="1"/>
    <x v="3"/>
  </r>
  <r>
    <x v="3875"/>
    <x v="1"/>
    <s v="TGM8176"/>
    <s v="ACTA DE DEFUNCION"/>
    <x v="0"/>
    <x v="0"/>
    <x v="0"/>
    <x v="6"/>
    <s v="Rosario Margarita Vergara Jimenez SAC CF"/>
    <m/>
    <x v="0"/>
    <x v="0"/>
    <x v="1"/>
    <x v="3"/>
  </r>
  <r>
    <x v="3876"/>
    <x v="1"/>
    <s v="TGM8177"/>
    <s v="DEVOLUCION DE GARANTIA"/>
    <x v="0"/>
    <x v="0"/>
    <x v="0"/>
    <x v="10"/>
    <s v="Rosario Margarita Vergara Jimenez SAC CF"/>
    <m/>
    <x v="0"/>
    <x v="0"/>
    <x v="1"/>
    <x v="3"/>
  </r>
  <r>
    <x v="3877"/>
    <x v="1"/>
    <s v="TGM8178"/>
    <s v="ENTREGA CONTRATO"/>
    <x v="0"/>
    <x v="0"/>
    <x v="0"/>
    <x v="3"/>
    <s v="Rosario Margarita Vergara Jimenez SAC CF"/>
    <m/>
    <x v="0"/>
    <x v="0"/>
    <x v="1"/>
    <x v="3"/>
  </r>
  <r>
    <x v="3878"/>
    <x v="0"/>
    <s v="TGM8179"/>
    <s v="ACTA DE DEFUNCION"/>
    <x v="0"/>
    <x v="0"/>
    <x v="0"/>
    <x v="6"/>
    <s v="Rosario Margarita Vergara Jimenez"/>
    <m/>
    <x v="0"/>
    <x v="0"/>
    <x v="1"/>
    <x v="3"/>
  </r>
  <r>
    <x v="3879"/>
    <x v="0"/>
    <s v="TGM8180"/>
    <s v="DEVOLUCION DE GARANTIA"/>
    <x v="0"/>
    <x v="0"/>
    <x v="0"/>
    <x v="10"/>
    <s v="Rosario Margarita Vergara Jimenez"/>
    <m/>
    <x v="0"/>
    <x v="0"/>
    <x v="1"/>
    <x v="3"/>
  </r>
  <r>
    <x v="3880"/>
    <x v="0"/>
    <s v="TGM8181"/>
    <s v="ENTREGA CONTRATO"/>
    <x v="0"/>
    <x v="0"/>
    <x v="0"/>
    <x v="3"/>
    <s v="Rosario Margarita Vergara Jimenez"/>
    <m/>
    <x v="0"/>
    <x v="0"/>
    <x v="1"/>
    <x v="3"/>
  </r>
  <r>
    <x v="3881"/>
    <x v="0"/>
    <s v="TGM8182"/>
    <s v="ACTA DE DEFUNCION"/>
    <x v="0"/>
    <x v="0"/>
    <x v="0"/>
    <x v="6"/>
    <s v="Rosario Margarita Vergara Jimenez"/>
    <m/>
    <x v="0"/>
    <x v="0"/>
    <x v="1"/>
    <x v="3"/>
  </r>
  <r>
    <x v="3882"/>
    <x v="0"/>
    <s v="TGM8183"/>
    <s v="DEVOLUCION DE GARANTIA"/>
    <x v="0"/>
    <x v="0"/>
    <x v="0"/>
    <x v="10"/>
    <s v="Rosario Margarita Vergara Jimenez"/>
    <m/>
    <x v="0"/>
    <x v="0"/>
    <x v="1"/>
    <x v="3"/>
  </r>
  <r>
    <x v="3883"/>
    <x v="3"/>
    <s v="TGM8184"/>
    <s v="ENTREGA DE CONTRATO"/>
    <x v="0"/>
    <x v="0"/>
    <x v="0"/>
    <x v="3"/>
    <s v="Maria Betania Araujo Gomez - Cusco I"/>
    <m/>
    <x v="0"/>
    <x v="0"/>
    <x v="1"/>
    <x v="3"/>
  </r>
  <r>
    <x v="3884"/>
    <x v="4"/>
    <s v="TGM8185"/>
    <s v="ENTREGA DE CONTRATO"/>
    <x v="0"/>
    <x v="0"/>
    <x v="0"/>
    <x v="3"/>
    <s v="Maria Betania Araujo Gomez - Cusco II"/>
    <m/>
    <x v="0"/>
    <x v="0"/>
    <x v="1"/>
    <x v="3"/>
  </r>
  <r>
    <x v="3885"/>
    <x v="3"/>
    <s v="TGM8186"/>
    <s v="ENTREGA DE CONTRATO"/>
    <x v="0"/>
    <x v="0"/>
    <x v="0"/>
    <x v="3"/>
    <s v="Maria Betania Araujo Gomez - Cusco I"/>
    <m/>
    <x v="0"/>
    <x v="0"/>
    <x v="1"/>
    <x v="3"/>
  </r>
  <r>
    <x v="3886"/>
    <x v="4"/>
    <s v="TGM8187"/>
    <s v="ENTREGA DE CERTIFICADO"/>
    <x v="0"/>
    <x v="0"/>
    <x v="0"/>
    <x v="0"/>
    <s v="Maria Betania Araujo Gomez - Cusco II"/>
    <m/>
    <x v="0"/>
    <x v="0"/>
    <x v="1"/>
    <x v="3"/>
  </r>
  <r>
    <x v="3887"/>
    <x v="4"/>
    <s v="TGM8188"/>
    <s v="ENTREGA DE CONTRATO"/>
    <x v="0"/>
    <x v="0"/>
    <x v="0"/>
    <x v="3"/>
    <s v="Maria Betania Araujo Gomez - Cusco II"/>
    <m/>
    <x v="0"/>
    <x v="0"/>
    <x v="1"/>
    <x v="3"/>
  </r>
  <r>
    <x v="3888"/>
    <x v="4"/>
    <s v="TGM8189"/>
    <s v="CERTIFICADO DE USO"/>
    <x v="0"/>
    <x v="0"/>
    <x v="0"/>
    <x v="0"/>
    <s v="Rosmery Montesinos Quispe c2"/>
    <m/>
    <x v="0"/>
    <x v="0"/>
    <x v="1"/>
    <x v="3"/>
  </r>
  <r>
    <x v="3889"/>
    <x v="4"/>
    <s v="TGM8190"/>
    <s v="ENTREGA DE CONTRATO"/>
    <x v="0"/>
    <x v="0"/>
    <x v="0"/>
    <x v="3"/>
    <s v="Rosmery Montesinos Quispe c2"/>
    <m/>
    <x v="0"/>
    <x v="0"/>
    <x v="1"/>
    <x v="3"/>
  </r>
  <r>
    <x v="3890"/>
    <x v="0"/>
    <s v="TGM8191"/>
    <s v="ACTA DE DEFUNCION"/>
    <x v="0"/>
    <x v="0"/>
    <x v="0"/>
    <x v="6"/>
    <s v="Rosario Margarita Vergara Jimenez"/>
    <m/>
    <x v="0"/>
    <x v="0"/>
    <x v="1"/>
    <x v="3"/>
  </r>
  <r>
    <x v="3891"/>
    <x v="0"/>
    <s v="TGM8192"/>
    <s v="DEVOLUCION DE GARANTIA"/>
    <x v="0"/>
    <x v="0"/>
    <x v="0"/>
    <x v="10"/>
    <s v="Rosario Margarita Vergara Jimenez"/>
    <m/>
    <x v="0"/>
    <x v="0"/>
    <x v="1"/>
    <x v="3"/>
  </r>
  <r>
    <x v="3892"/>
    <x v="4"/>
    <s v="TGM8193"/>
    <s v="ENTREGA DE CONTRATO"/>
    <x v="0"/>
    <x v="0"/>
    <x v="0"/>
    <x v="3"/>
    <s v="Rosmery Montesinos Quispe c2"/>
    <m/>
    <x v="0"/>
    <x v="0"/>
    <x v="1"/>
    <x v="3"/>
  </r>
  <r>
    <x v="3893"/>
    <x v="0"/>
    <s v="TGM8194"/>
    <s v="ENTREGA DE CONTRATO"/>
    <x v="0"/>
    <x v="0"/>
    <x v="0"/>
    <x v="3"/>
    <s v="Rosario Margarita Vergara Jimenez"/>
    <m/>
    <x v="0"/>
    <x v="0"/>
    <x v="1"/>
    <x v="3"/>
  </r>
  <r>
    <x v="3894"/>
    <x v="0"/>
    <s v="TGM8195"/>
    <s v="ACTUALIZACION DE DATOS"/>
    <x v="0"/>
    <x v="0"/>
    <x v="0"/>
    <x v="1"/>
    <s v="Rosario Margarita Vergara Jimenez"/>
    <m/>
    <x v="0"/>
    <x v="0"/>
    <x v="1"/>
    <x v="3"/>
  </r>
  <r>
    <x v="3895"/>
    <x v="0"/>
    <s v="TGM8196"/>
    <s v="ESTADO DE CUENTA DIGITAL"/>
    <x v="0"/>
    <x v="0"/>
    <x v="0"/>
    <x v="5"/>
    <s v="Rosario Margarita Vergara Jimenez"/>
    <m/>
    <x v="0"/>
    <x v="0"/>
    <x v="1"/>
    <x v="3"/>
  </r>
  <r>
    <x v="3896"/>
    <x v="0"/>
    <s v="TGM8197"/>
    <s v="ACTA DE DEFUNCION"/>
    <x v="0"/>
    <x v="0"/>
    <x v="0"/>
    <x v="6"/>
    <s v="Judith Olortegui Guevara SAN"/>
    <m/>
    <x v="0"/>
    <x v="0"/>
    <x v="1"/>
    <x v="3"/>
  </r>
  <r>
    <x v="3897"/>
    <x v="0"/>
    <s v="TGM8198"/>
    <s v="DEVOLUCION DE GARANTIA"/>
    <x v="0"/>
    <x v="0"/>
    <x v="2"/>
    <x v="10"/>
    <s v="Judith Olortegui Guevara SAN"/>
    <m/>
    <x v="0"/>
    <x v="0"/>
    <x v="1"/>
    <x v="3"/>
  </r>
  <r>
    <x v="3898"/>
    <x v="0"/>
    <s v="TGM8199"/>
    <s v="ACTA DE DEFUNCION"/>
    <x v="0"/>
    <x v="0"/>
    <x v="0"/>
    <x v="10"/>
    <s v="Judith Olortegui Guevara SAN"/>
    <m/>
    <x v="0"/>
    <x v="0"/>
    <x v="1"/>
    <x v="3"/>
  </r>
  <r>
    <x v="3899"/>
    <x v="0"/>
    <s v="TGM8200"/>
    <s v="USO DE ESPACIO"/>
    <x v="0"/>
    <x v="0"/>
    <x v="0"/>
    <x v="8"/>
    <s v="Judith Olortegui Guevara SAN"/>
    <m/>
    <x v="0"/>
    <x v="0"/>
    <x v="1"/>
    <x v="3"/>
  </r>
  <r>
    <x v="3900"/>
    <x v="0"/>
    <s v="TGM8201"/>
    <s v="ACTUALIZACION DE DATOS"/>
    <x v="0"/>
    <x v="0"/>
    <x v="0"/>
    <x v="1"/>
    <s v="Rosario Margarita Vergara Jimenez"/>
    <m/>
    <x v="0"/>
    <x v="0"/>
    <x v="1"/>
    <x v="3"/>
  </r>
  <r>
    <x v="3901"/>
    <x v="0"/>
    <s v="TGM8202"/>
    <s v="ESTADO DE CUENTA DIGITAL"/>
    <x v="0"/>
    <x v="0"/>
    <x v="0"/>
    <x v="5"/>
    <s v="Rosario Margarita Vergara Jimenez"/>
    <m/>
    <x v="0"/>
    <x v="0"/>
    <x v="1"/>
    <x v="3"/>
  </r>
  <r>
    <x v="3902"/>
    <x v="0"/>
    <s v="TGM8203"/>
    <s v="CERTIFICADO DE USO"/>
    <x v="0"/>
    <x v="0"/>
    <x v="0"/>
    <x v="0"/>
    <s v="Rosario Margarita Vergara Jimenez"/>
    <m/>
    <x v="0"/>
    <x v="0"/>
    <x v="1"/>
    <x v="3"/>
  </r>
  <r>
    <x v="3903"/>
    <x v="0"/>
    <s v="TGM8204"/>
    <s v="CERTIFICADO DE USO"/>
    <x v="0"/>
    <x v="0"/>
    <x v="0"/>
    <x v="0"/>
    <s v="Rosario Margarita Vergara Jimenez"/>
    <m/>
    <x v="0"/>
    <x v="0"/>
    <x v="1"/>
    <x v="3"/>
  </r>
  <r>
    <x v="3904"/>
    <x v="1"/>
    <s v="TGM8205"/>
    <s v="CERTIFICADO DE DERECHO DE SEPULTURA"/>
    <x v="0"/>
    <x v="0"/>
    <x v="0"/>
    <x v="0"/>
    <s v="Judith Olortegui Guevara COR"/>
    <m/>
    <x v="0"/>
    <x v="0"/>
    <x v="1"/>
    <x v="3"/>
  </r>
  <r>
    <x v="3905"/>
    <x v="1"/>
    <s v="TGM8206"/>
    <s v="ACTUALIZACION DE DATOS"/>
    <x v="0"/>
    <x v="0"/>
    <x v="0"/>
    <x v="1"/>
    <s v="Judith Olortegui Guevara COR"/>
    <m/>
    <x v="0"/>
    <x v="0"/>
    <x v="1"/>
    <x v="3"/>
  </r>
  <r>
    <x v="3906"/>
    <x v="0"/>
    <s v="TGM8207"/>
    <s v="UBICACION DE ESPACIO"/>
    <x v="0"/>
    <x v="2"/>
    <x v="0"/>
    <x v="6"/>
    <s v="Rosario Margarita Vergara Jimenez"/>
    <m/>
    <x v="0"/>
    <x v="0"/>
    <x v="1"/>
    <x v="3"/>
  </r>
  <r>
    <x v="3907"/>
    <x v="1"/>
    <s v="TGM8208"/>
    <s v="ACTUALIZACION DE DATOS"/>
    <x v="0"/>
    <x v="0"/>
    <x v="0"/>
    <x v="1"/>
    <s v="Judith Olortegui Guevara COR"/>
    <m/>
    <x v="0"/>
    <x v="0"/>
    <x v="1"/>
    <x v="3"/>
  </r>
  <r>
    <x v="3908"/>
    <x v="0"/>
    <s v="TGM8209"/>
    <s v="CLIENTE REALIZO PAGO EN OTRO CONTRATO POR ERROR"/>
    <x v="0"/>
    <x v="0"/>
    <x v="0"/>
    <x v="30"/>
    <s v="Judith Olortegui Guevara SAN"/>
    <m/>
    <x v="0"/>
    <x v="0"/>
    <x v="1"/>
    <x v="3"/>
  </r>
  <r>
    <x v="3909"/>
    <x v="0"/>
    <s v="TGM8210"/>
    <s v="MANTENIMIENTO DE ESPACIO DE SEPULTURA"/>
    <x v="0"/>
    <x v="0"/>
    <x v="0"/>
    <x v="14"/>
    <s v="Judith Olortegui Guevara SAN"/>
    <m/>
    <x v="0"/>
    <x v="0"/>
    <x v="1"/>
    <x v="3"/>
  </r>
  <r>
    <x v="3910"/>
    <x v="3"/>
    <s v="TGM8211"/>
    <s v="CONSTANCIA DE SEPULTURA"/>
    <x v="0"/>
    <x v="0"/>
    <x v="0"/>
    <x v="6"/>
    <s v="Rosmery Montesinos Quispe c1"/>
    <m/>
    <x v="0"/>
    <x v="0"/>
    <x v="1"/>
    <x v="3"/>
  </r>
  <r>
    <x v="3911"/>
    <x v="0"/>
    <s v="TGM8212"/>
    <s v="RECLAMA POR NO TENER LAPIDA"/>
    <x v="0"/>
    <x v="1"/>
    <x v="4"/>
    <x v="13"/>
    <s v="Oscar San Martin Castillo"/>
    <m/>
    <x v="0"/>
    <x v="0"/>
    <x v="1"/>
    <x v="3"/>
  </r>
  <r>
    <x v="3912"/>
    <x v="0"/>
    <s v="TGM8213"/>
    <s v="CERTIFICADO DE DERECHO DE SEPULTURA"/>
    <x v="0"/>
    <x v="0"/>
    <x v="0"/>
    <x v="0"/>
    <s v="Judith Olortegui Guevara SAN"/>
    <m/>
    <x v="0"/>
    <x v="0"/>
    <x v="1"/>
    <x v="3"/>
  </r>
  <r>
    <x v="3913"/>
    <x v="4"/>
    <s v="TGM8214"/>
    <s v="ENTREGA DE CONTRATO"/>
    <x v="0"/>
    <x v="0"/>
    <x v="0"/>
    <x v="3"/>
    <s v="Maria Betania Araujo Gomez - Cusco II"/>
    <m/>
    <x v="0"/>
    <x v="0"/>
    <x v="1"/>
    <x v="3"/>
  </r>
  <r>
    <x v="3914"/>
    <x v="0"/>
    <s v="TGM8215"/>
    <s v="CERTIFICADO DE USO"/>
    <x v="0"/>
    <x v="0"/>
    <x v="0"/>
    <x v="0"/>
    <s v="Rosario Margarita Vergara Jimenez"/>
    <m/>
    <x v="0"/>
    <x v="0"/>
    <x v="1"/>
    <x v="3"/>
  </r>
  <r>
    <x v="3915"/>
    <x v="0"/>
    <s v="TGM8216"/>
    <s v="CONSTANCIA DE ENTIERRO"/>
    <x v="0"/>
    <x v="0"/>
    <x v="0"/>
    <x v="6"/>
    <s v="Rosario Margarita Vergara Jimenez"/>
    <m/>
    <x v="0"/>
    <x v="0"/>
    <x v="1"/>
    <x v="3"/>
  </r>
  <r>
    <x v="3916"/>
    <x v="1"/>
    <s v="TGM8217"/>
    <s v="CAMBIO DE TITULARIDAD"/>
    <x v="0"/>
    <x v="0"/>
    <x v="0"/>
    <x v="31"/>
    <s v="Rosario Margarita Vergara Jimenez SAC CF"/>
    <m/>
    <x v="0"/>
    <x v="0"/>
    <x v="1"/>
    <x v="3"/>
  </r>
  <r>
    <x v="3917"/>
    <x v="1"/>
    <s v="TGM8218"/>
    <s v="ACTA DE DEFUNCION"/>
    <x v="0"/>
    <x v="0"/>
    <x v="0"/>
    <x v="6"/>
    <s v="Rosario Margarita Vergara Jimenez SAC CF"/>
    <m/>
    <x v="0"/>
    <x v="0"/>
    <x v="1"/>
    <x v="4"/>
  </r>
  <r>
    <x v="3918"/>
    <x v="1"/>
    <s v="TGM8219"/>
    <s v="DEVOLUCION DE GARANTIA"/>
    <x v="0"/>
    <x v="0"/>
    <x v="0"/>
    <x v="10"/>
    <s v="Rosario Margarita Vergara Jimenez SAC CF"/>
    <m/>
    <x v="0"/>
    <x v="0"/>
    <x v="1"/>
    <x v="4"/>
  </r>
  <r>
    <x v="3919"/>
    <x v="0"/>
    <s v="TGM8220"/>
    <s v="REPINTADO DE LAPIDA"/>
    <x v="0"/>
    <x v="0"/>
    <x v="4"/>
    <x v="11"/>
    <s v="Oscar San Martin Castillo"/>
    <m/>
    <x v="0"/>
    <x v="0"/>
    <x v="1"/>
    <x v="4"/>
  </r>
  <r>
    <x v="3920"/>
    <x v="1"/>
    <s v="TGM8221"/>
    <s v="ACTA DE DEFUNCION"/>
    <x v="0"/>
    <x v="0"/>
    <x v="0"/>
    <x v="6"/>
    <s v="Rosario Margarita Vergara Jimenez SAC CF"/>
    <m/>
    <x v="0"/>
    <x v="0"/>
    <x v="1"/>
    <x v="4"/>
  </r>
  <r>
    <x v="3921"/>
    <x v="1"/>
    <s v="TGM8222"/>
    <s v="DEVOLUCION DE GARANTIA"/>
    <x v="0"/>
    <x v="0"/>
    <x v="0"/>
    <x v="10"/>
    <s v="Rosario Margarita Vergara Jimenez SAC CF"/>
    <m/>
    <x v="0"/>
    <x v="0"/>
    <x v="1"/>
    <x v="4"/>
  </r>
  <r>
    <x v="3922"/>
    <x v="0"/>
    <s v="TGM8223"/>
    <s v="CERTIFICADO DE USO"/>
    <x v="0"/>
    <x v="0"/>
    <x v="0"/>
    <x v="0"/>
    <s v="Rosario Margarita Vergara Jimenez"/>
    <m/>
    <x v="0"/>
    <x v="0"/>
    <x v="1"/>
    <x v="4"/>
  </r>
  <r>
    <x v="3923"/>
    <x v="0"/>
    <s v="TGM8224"/>
    <s v="CERTIFICADO DE USO"/>
    <x v="0"/>
    <x v="0"/>
    <x v="0"/>
    <x v="0"/>
    <s v="Rosario Margarita Vergara Jimenez"/>
    <m/>
    <x v="0"/>
    <x v="0"/>
    <x v="1"/>
    <x v="4"/>
  </r>
  <r>
    <x v="3924"/>
    <x v="0"/>
    <s v="TGM8225"/>
    <s v="SOLICITUD DE CAMBIO DE FECHA DE NACIMIENTO EN LAPIDA"/>
    <x v="0"/>
    <x v="0"/>
    <x v="4"/>
    <x v="6"/>
    <s v="Rosario Margarita Vergara Jimenez"/>
    <m/>
    <x v="0"/>
    <x v="0"/>
    <x v="1"/>
    <x v="4"/>
  </r>
  <r>
    <x v="3925"/>
    <x v="1"/>
    <s v="TGM8226"/>
    <s v="ACTUALIZACION DE DATOS"/>
    <x v="0"/>
    <x v="0"/>
    <x v="0"/>
    <x v="1"/>
    <s v="Judith Olortegui Guevara COR"/>
    <m/>
    <x v="0"/>
    <x v="0"/>
    <x v="1"/>
    <x v="4"/>
  </r>
  <r>
    <x v="3926"/>
    <x v="4"/>
    <s v="TGM8227"/>
    <s v="CERTIFICADO DE USO"/>
    <x v="0"/>
    <x v="0"/>
    <x v="0"/>
    <x v="0"/>
    <s v="Rosmery Montesinos Quispe c2"/>
    <m/>
    <x v="0"/>
    <x v="0"/>
    <x v="1"/>
    <x v="4"/>
  </r>
  <r>
    <x v="3927"/>
    <x v="0"/>
    <s v="TGM8228"/>
    <s v="REQUISITOS PARA EXHUMACION"/>
    <x v="0"/>
    <x v="0"/>
    <x v="4"/>
    <x v="7"/>
    <s v="Oscar San Martin Castillo"/>
    <m/>
    <x v="0"/>
    <x v="0"/>
    <x v="1"/>
    <x v="4"/>
  </r>
  <r>
    <x v="3928"/>
    <x v="0"/>
    <s v="TGM8229"/>
    <s v="REQUISITOS PARA CREMACION"/>
    <x v="0"/>
    <x v="0"/>
    <x v="0"/>
    <x v="6"/>
    <s v="Rosario Margarita Vergara Jimenez"/>
    <m/>
    <x v="0"/>
    <x v="0"/>
    <x v="1"/>
    <x v="4"/>
  </r>
  <r>
    <x v="3929"/>
    <x v="0"/>
    <s v="TGM8230"/>
    <s v="REQUISITOS PARA TRANSFERENCIA DE CONTRATO"/>
    <x v="0"/>
    <x v="0"/>
    <x v="0"/>
    <x v="31"/>
    <s v="Rosario Margarita Vergara Jimenez"/>
    <m/>
    <x v="0"/>
    <x v="0"/>
    <x v="1"/>
    <x v="4"/>
  </r>
  <r>
    <x v="3930"/>
    <x v="0"/>
    <s v="TGM8231"/>
    <s v="LUGARES DE PAGO"/>
    <x v="0"/>
    <x v="0"/>
    <x v="0"/>
    <x v="5"/>
    <s v="Rosario Margarita Vergara Jimenez"/>
    <m/>
    <x v="0"/>
    <x v="0"/>
    <x v="1"/>
    <x v="4"/>
  </r>
  <r>
    <x v="3931"/>
    <x v="1"/>
    <s v="TGM8232"/>
    <s v="CERTIFICADO DE USO"/>
    <x v="0"/>
    <x v="0"/>
    <x v="0"/>
    <x v="0"/>
    <s v="Rosario Margarita Vergara Jimenez SAC CF"/>
    <m/>
    <x v="0"/>
    <x v="0"/>
    <x v="1"/>
    <x v="4"/>
  </r>
  <r>
    <x v="3932"/>
    <x v="0"/>
    <s v="TGM8233"/>
    <s v="CERTIFICADO DE USO"/>
    <x v="0"/>
    <x v="0"/>
    <x v="0"/>
    <x v="0"/>
    <s v="Rosario Margarita Vergara Jimenez"/>
    <m/>
    <x v="0"/>
    <x v="0"/>
    <x v="1"/>
    <x v="4"/>
  </r>
  <r>
    <x v="3933"/>
    <x v="4"/>
    <s v="TGM8234"/>
    <s v="ENTREGA DE CONTRATO"/>
    <x v="0"/>
    <x v="0"/>
    <x v="0"/>
    <x v="3"/>
    <s v="Rosmery Montesinos Quispe c2"/>
    <m/>
    <x v="0"/>
    <x v="0"/>
    <x v="1"/>
    <x v="4"/>
  </r>
  <r>
    <x v="3934"/>
    <x v="1"/>
    <s v="TGM8235"/>
    <s v="CERTIFICADO DE USO"/>
    <x v="0"/>
    <x v="0"/>
    <x v="0"/>
    <x v="0"/>
    <s v="Rosario Margarita Vergara Jimenez SAC CF"/>
    <m/>
    <x v="0"/>
    <x v="0"/>
    <x v="1"/>
    <x v="4"/>
  </r>
  <r>
    <x v="3935"/>
    <x v="1"/>
    <s v="TGM8236"/>
    <s v="CERTIFICADO DE USO"/>
    <x v="0"/>
    <x v="0"/>
    <x v="0"/>
    <x v="0"/>
    <s v="Rosario Margarita Vergara Jimenez SAC CF"/>
    <m/>
    <x v="0"/>
    <x v="0"/>
    <x v="1"/>
    <x v="4"/>
  </r>
  <r>
    <x v="3936"/>
    <x v="0"/>
    <s v="TGM8237"/>
    <s v="ESTADO DE CUENTA"/>
    <x v="0"/>
    <x v="0"/>
    <x v="0"/>
    <x v="5"/>
    <s v="Rosario Margarita Vergara Jimenez"/>
    <m/>
    <x v="0"/>
    <x v="0"/>
    <x v="1"/>
    <x v="4"/>
  </r>
  <r>
    <x v="3937"/>
    <x v="0"/>
    <s v="TGM8238"/>
    <s v="ACTA DE DEFUNCION"/>
    <x v="0"/>
    <x v="0"/>
    <x v="0"/>
    <x v="6"/>
    <s v="Rosario Margarita Vergara Jimenez"/>
    <m/>
    <x v="0"/>
    <x v="0"/>
    <x v="1"/>
    <x v="4"/>
  </r>
  <r>
    <x v="3938"/>
    <x v="0"/>
    <s v="TGM8239"/>
    <s v="DEVOLUCION DE GARANTIA"/>
    <x v="0"/>
    <x v="0"/>
    <x v="0"/>
    <x v="10"/>
    <s v="Rosario Margarita Vergara Jimenez"/>
    <m/>
    <x v="0"/>
    <x v="0"/>
    <x v="1"/>
    <x v="4"/>
  </r>
  <r>
    <x v="3939"/>
    <x v="0"/>
    <s v="TGM8240"/>
    <s v="ENTREGA DE CONTRA"/>
    <x v="0"/>
    <x v="0"/>
    <x v="0"/>
    <x v="3"/>
    <s v="Rosario Margarita Vergara Jimenez"/>
    <m/>
    <x v="0"/>
    <x v="0"/>
    <x v="1"/>
    <x v="4"/>
  </r>
  <r>
    <x v="3940"/>
    <x v="0"/>
    <s v="TGM8241"/>
    <s v="CERTIFICADO DE DERECHO DE SEPULTURA"/>
    <x v="0"/>
    <x v="0"/>
    <x v="0"/>
    <x v="0"/>
    <s v="Judith Olortegui Guevara SAN"/>
    <m/>
    <x v="0"/>
    <x v="0"/>
    <x v="1"/>
    <x v="4"/>
  </r>
  <r>
    <x v="3941"/>
    <x v="0"/>
    <s v="TGM8242"/>
    <s v="CERTIFICADO DE DERECHO DE SEPULTURA"/>
    <x v="0"/>
    <x v="0"/>
    <x v="0"/>
    <x v="0"/>
    <s v="Judith Olortegui Guevara SAN"/>
    <m/>
    <x v="0"/>
    <x v="0"/>
    <x v="1"/>
    <x v="4"/>
  </r>
  <r>
    <x v="3942"/>
    <x v="0"/>
    <s v="TGM8243"/>
    <s v="ACTA DE DEFUNCION"/>
    <x v="0"/>
    <x v="0"/>
    <x v="0"/>
    <x v="6"/>
    <s v="Rosario Margarita Vergara Jimenez"/>
    <m/>
    <x v="0"/>
    <x v="0"/>
    <x v="1"/>
    <x v="4"/>
  </r>
  <r>
    <x v="3943"/>
    <x v="0"/>
    <s v="TGM8244"/>
    <s v="DEVOLUCION DE GARANTIA"/>
    <x v="0"/>
    <x v="0"/>
    <x v="0"/>
    <x v="10"/>
    <s v="Rosario Margarita Vergara Jimenez"/>
    <m/>
    <x v="0"/>
    <x v="0"/>
    <x v="1"/>
    <x v="4"/>
  </r>
  <r>
    <x v="3944"/>
    <x v="0"/>
    <s v="TGM8245"/>
    <s v="ENTREGA DE CONTRATO"/>
    <x v="0"/>
    <x v="0"/>
    <x v="0"/>
    <x v="3"/>
    <s v="Rosario Margarita Vergara Jimenez"/>
    <m/>
    <x v="0"/>
    <x v="0"/>
    <x v="1"/>
    <x v="4"/>
  </r>
  <r>
    <x v="3945"/>
    <x v="4"/>
    <s v="TGM8246"/>
    <s v="ENTREGA DE CONTRATO"/>
    <x v="0"/>
    <x v="0"/>
    <x v="0"/>
    <x v="3"/>
    <s v="Maria Betania Araujo Gomez - Cusco II"/>
    <m/>
    <x v="0"/>
    <x v="0"/>
    <x v="1"/>
    <x v="4"/>
  </r>
  <r>
    <x v="3946"/>
    <x v="0"/>
    <s v="TGM8247"/>
    <s v="SOLICITA ESTADO DE CUENTA"/>
    <x v="0"/>
    <x v="0"/>
    <x v="0"/>
    <x v="5"/>
    <s v="Judith Olortegui Guevara SAN"/>
    <m/>
    <x v="0"/>
    <x v="0"/>
    <x v="1"/>
    <x v="4"/>
  </r>
  <r>
    <x v="3947"/>
    <x v="0"/>
    <s v="TGM8248"/>
    <s v="ACTUALIZACION DE DATOS"/>
    <x v="0"/>
    <x v="0"/>
    <x v="0"/>
    <x v="1"/>
    <s v="Judith Olortegui Guevara SAN"/>
    <m/>
    <x v="0"/>
    <x v="0"/>
    <x v="1"/>
    <x v="4"/>
  </r>
  <r>
    <x v="3948"/>
    <x v="2"/>
    <s v="TGM8249"/>
    <s v="GARANTIA POR ACTA DE DEFUNCION CONTRATO 201237"/>
    <x v="0"/>
    <x v="0"/>
    <x v="0"/>
    <x v="10"/>
    <s v="Melissa Jhuliana Hipolito Guerrero"/>
    <m/>
    <x v="0"/>
    <x v="0"/>
    <x v="1"/>
    <x v="4"/>
  </r>
  <r>
    <x v="3949"/>
    <x v="2"/>
    <s v="TGM8250"/>
    <s v="CERTIFICADO DE USO 201246"/>
    <x v="0"/>
    <x v="0"/>
    <x v="2"/>
    <x v="0"/>
    <s v="Melissa Jhuliana Hipolito Guerrero"/>
    <m/>
    <x v="0"/>
    <x v="0"/>
    <x v="1"/>
    <x v="4"/>
  </r>
  <r>
    <x v="3950"/>
    <x v="1"/>
    <s v="TGM8251"/>
    <s v="ACTA DE DEFUNCION"/>
    <x v="0"/>
    <x v="0"/>
    <x v="0"/>
    <x v="3"/>
    <s v="Rosario Margarita Vergara Jimenez SAC CF"/>
    <m/>
    <x v="0"/>
    <x v="0"/>
    <x v="1"/>
    <x v="4"/>
  </r>
  <r>
    <x v="3951"/>
    <x v="1"/>
    <s v="TGM8252"/>
    <s v="ACTA DE DEFUNCION"/>
    <x v="0"/>
    <x v="0"/>
    <x v="0"/>
    <x v="6"/>
    <s v="Rosario Margarita Vergara Jimenez SAC CF"/>
    <m/>
    <x v="0"/>
    <x v="0"/>
    <x v="1"/>
    <x v="4"/>
  </r>
  <r>
    <x v="3952"/>
    <x v="1"/>
    <s v="TGM8253"/>
    <s v="DEVOLUCION DE GARANTIA"/>
    <x v="0"/>
    <x v="0"/>
    <x v="0"/>
    <x v="10"/>
    <s v="Rosario Margarita Vergara Jimenez SAC CF"/>
    <m/>
    <x v="0"/>
    <x v="0"/>
    <x v="1"/>
    <x v="4"/>
  </r>
  <r>
    <x v="3953"/>
    <x v="1"/>
    <s v="TGM8254"/>
    <s v="DEVOLUCION DE GARANTIA"/>
    <x v="0"/>
    <x v="0"/>
    <x v="0"/>
    <x v="10"/>
    <s v="Rosario Margarita Vergara Jimenez SAC CF"/>
    <m/>
    <x v="0"/>
    <x v="0"/>
    <x v="1"/>
    <x v="4"/>
  </r>
  <r>
    <x v="3954"/>
    <x v="1"/>
    <s v="TGM8255"/>
    <s v="ENTREGA DE CONTRATO"/>
    <x v="0"/>
    <x v="0"/>
    <x v="0"/>
    <x v="3"/>
    <s v="Rosario Margarita Vergara Jimenez SAC CF"/>
    <m/>
    <x v="0"/>
    <x v="0"/>
    <x v="1"/>
    <x v="4"/>
  </r>
  <r>
    <x v="3955"/>
    <x v="3"/>
    <s v="TGM8256"/>
    <s v="ENTREGA DE CERTIFICADO"/>
    <x v="0"/>
    <x v="0"/>
    <x v="0"/>
    <x v="0"/>
    <s v="Maria Betania Araujo Gomez - Cusco I"/>
    <m/>
    <x v="0"/>
    <x v="0"/>
    <x v="1"/>
    <x v="4"/>
  </r>
  <r>
    <x v="3956"/>
    <x v="3"/>
    <s v="TGM8257"/>
    <s v="RECLAMO POR COMISION DE PAGO"/>
    <x v="0"/>
    <x v="1"/>
    <x v="2"/>
    <x v="10"/>
    <s v="Rosmery Montesinos Quispe c1"/>
    <m/>
    <x v="0"/>
    <x v="0"/>
    <x v="1"/>
    <x v="4"/>
  </r>
  <r>
    <x v="3957"/>
    <x v="3"/>
    <s v="TGM8258"/>
    <s v="ENTREGA DE CERTIFICADO"/>
    <x v="0"/>
    <x v="0"/>
    <x v="0"/>
    <x v="0"/>
    <s v="Maria Betania Araujo Gomez - Cusco I"/>
    <m/>
    <x v="0"/>
    <x v="0"/>
    <x v="1"/>
    <x v="4"/>
  </r>
  <r>
    <x v="3958"/>
    <x v="4"/>
    <s v="TGM8259"/>
    <s v="ENTREGA DE CONTRATO"/>
    <x v="0"/>
    <x v="0"/>
    <x v="0"/>
    <x v="3"/>
    <s v="Rosmery Montesinos Quispe c2"/>
    <m/>
    <x v="0"/>
    <x v="0"/>
    <x v="1"/>
    <x v="4"/>
  </r>
  <r>
    <x v="3959"/>
    <x v="0"/>
    <s v="TGM8260"/>
    <s v="CERTIFICADO DE USO"/>
    <x v="0"/>
    <x v="0"/>
    <x v="0"/>
    <x v="0"/>
    <s v="Rosario Margarita Vergara Jimenez"/>
    <m/>
    <x v="0"/>
    <x v="0"/>
    <x v="1"/>
    <x v="4"/>
  </r>
  <r>
    <x v="3960"/>
    <x v="0"/>
    <s v="TGM8261"/>
    <s v="CERTIFICADO DE USO"/>
    <x v="0"/>
    <x v="0"/>
    <x v="0"/>
    <x v="0"/>
    <s v="Liz Lidiana Huaman Rojas"/>
    <m/>
    <x v="0"/>
    <x v="0"/>
    <x v="1"/>
    <x v="4"/>
  </r>
  <r>
    <x v="3961"/>
    <x v="0"/>
    <s v="TGM8262"/>
    <s v="CONSULTA DE CAMBIO DE TITULAR"/>
    <x v="0"/>
    <x v="2"/>
    <x v="0"/>
    <x v="31"/>
    <s v="Liz Lidiana Huaman Rojas"/>
    <m/>
    <x v="0"/>
    <x v="0"/>
    <x v="1"/>
    <x v="4"/>
  </r>
  <r>
    <x v="3962"/>
    <x v="4"/>
    <s v="TGM8263"/>
    <s v="ENTREGA DE CONTRATO"/>
    <x v="0"/>
    <x v="0"/>
    <x v="0"/>
    <x v="3"/>
    <s v="Maria Betania Araujo Gomez - Cusco II"/>
    <m/>
    <x v="0"/>
    <x v="0"/>
    <x v="1"/>
    <x v="4"/>
  </r>
  <r>
    <x v="3963"/>
    <x v="2"/>
    <s v="TGM8264"/>
    <s v="GARANTIA POR ACTA DE DEFUNCION CONTRATO 201134"/>
    <x v="0"/>
    <x v="0"/>
    <x v="0"/>
    <x v="10"/>
    <s v="Melissa Jhuliana Hipolito Guerrero"/>
    <m/>
    <x v="0"/>
    <x v="0"/>
    <x v="1"/>
    <x v="4"/>
  </r>
  <r>
    <x v="3964"/>
    <x v="1"/>
    <s v="TGM8265"/>
    <s v="CERTIFICADO DE USO DEFINITIVO"/>
    <x v="0"/>
    <x v="0"/>
    <x v="0"/>
    <x v="0"/>
    <s v="Judith Olortegui Guevara COR"/>
    <m/>
    <x v="0"/>
    <x v="0"/>
    <x v="1"/>
    <x v="4"/>
  </r>
  <r>
    <x v="3965"/>
    <x v="2"/>
    <s v="TGM8266"/>
    <s v="CERTIFICADO DE USO 200333"/>
    <x v="0"/>
    <x v="0"/>
    <x v="2"/>
    <x v="0"/>
    <s v="Melissa Jhuliana Hipolito Guerrero"/>
    <m/>
    <x v="0"/>
    <x v="0"/>
    <x v="1"/>
    <x v="4"/>
  </r>
  <r>
    <x v="3966"/>
    <x v="3"/>
    <s v="TGM8267"/>
    <s v="ENTREGA DE CONTRATO"/>
    <x v="0"/>
    <x v="0"/>
    <x v="0"/>
    <x v="3"/>
    <s v="Rosmery Montesinos Quispe c1"/>
    <m/>
    <x v="0"/>
    <x v="0"/>
    <x v="1"/>
    <x v="4"/>
  </r>
  <r>
    <x v="3967"/>
    <x v="4"/>
    <s v="TGM8268"/>
    <s v="ENTREGA DE CONTRATO"/>
    <x v="0"/>
    <x v="0"/>
    <x v="0"/>
    <x v="3"/>
    <s v="Rosmery Montesinos Quispe c2"/>
    <m/>
    <x v="0"/>
    <x v="0"/>
    <x v="1"/>
    <x v="4"/>
  </r>
  <r>
    <x v="3968"/>
    <x v="1"/>
    <s v="TGM8269"/>
    <s v="CERTIFICADO DE USO DEFINITIVO"/>
    <x v="0"/>
    <x v="0"/>
    <x v="0"/>
    <x v="0"/>
    <s v="Judith Olortegui Guevara COR"/>
    <m/>
    <x v="0"/>
    <x v="0"/>
    <x v="1"/>
    <x v="4"/>
  </r>
  <r>
    <x v="3969"/>
    <x v="0"/>
    <s v="TGM8270"/>
    <s v="REGULARIZACION DE ACTA DE DEFUNCION"/>
    <x v="0"/>
    <x v="0"/>
    <x v="0"/>
    <x v="6"/>
    <s v="Liz Lidiana Huaman Rojas"/>
    <m/>
    <x v="0"/>
    <x v="0"/>
    <x v="1"/>
    <x v="4"/>
  </r>
  <r>
    <x v="3970"/>
    <x v="1"/>
    <s v="TGM8271"/>
    <s v="CERTIFICADO DE USO"/>
    <x v="0"/>
    <x v="0"/>
    <x v="0"/>
    <x v="0"/>
    <s v="Liz Lidiana Huaman Rojas SAC CF"/>
    <m/>
    <x v="0"/>
    <x v="0"/>
    <x v="1"/>
    <x v="4"/>
  </r>
  <r>
    <x v="3971"/>
    <x v="0"/>
    <s v="TGM8272"/>
    <s v="REGULARIZACION DE ACTA DE DEFUNCION"/>
    <x v="0"/>
    <x v="0"/>
    <x v="0"/>
    <x v="6"/>
    <s v="Liz Lidiana Huaman Rojas"/>
    <m/>
    <x v="0"/>
    <x v="0"/>
    <x v="1"/>
    <x v="4"/>
  </r>
  <r>
    <x v="3972"/>
    <x v="0"/>
    <s v="TGM8273"/>
    <s v="DEVOLUCION DE GARANTIA"/>
    <x v="0"/>
    <x v="0"/>
    <x v="0"/>
    <x v="10"/>
    <s v="Liz Lidiana Huaman Rojas"/>
    <m/>
    <x v="0"/>
    <x v="0"/>
    <x v="1"/>
    <x v="4"/>
  </r>
  <r>
    <x v="3973"/>
    <x v="0"/>
    <s v="TGM8274"/>
    <s v="REPROGRAMACION DE CUOTAS"/>
    <x v="0"/>
    <x v="0"/>
    <x v="0"/>
    <x v="10"/>
    <s v="Liz Lidiana Huaman Rojas"/>
    <m/>
    <x v="0"/>
    <x v="0"/>
    <x v="1"/>
    <x v="4"/>
  </r>
  <r>
    <x v="3974"/>
    <x v="4"/>
    <s v="TGM8275"/>
    <s v="CERTIFICADO DE USO"/>
    <x v="0"/>
    <x v="0"/>
    <x v="0"/>
    <x v="0"/>
    <s v="Rosmery Montesinos Quispe c2"/>
    <m/>
    <x v="0"/>
    <x v="0"/>
    <x v="1"/>
    <x v="4"/>
  </r>
  <r>
    <x v="3975"/>
    <x v="1"/>
    <s v="TGM8276"/>
    <s v="SOLICITUD DE REACTIVACION DE CONTRATO"/>
    <x v="0"/>
    <x v="0"/>
    <x v="4"/>
    <x v="6"/>
    <s v="Rosario Margarita Vergara Jimenez SAC CF"/>
    <m/>
    <x v="0"/>
    <x v="0"/>
    <x v="1"/>
    <x v="4"/>
  </r>
  <r>
    <x v="3976"/>
    <x v="4"/>
    <s v="TGM8277"/>
    <s v="ENTREGA DE CONTRATO"/>
    <x v="0"/>
    <x v="0"/>
    <x v="0"/>
    <x v="3"/>
    <s v="Maria Betania Araujo Gomez - Cusco II"/>
    <m/>
    <x v="0"/>
    <x v="0"/>
    <x v="1"/>
    <x v="4"/>
  </r>
  <r>
    <x v="3977"/>
    <x v="1"/>
    <s v="TGM8278"/>
    <s v="DEVOLUCION DE GARANTIA"/>
    <x v="0"/>
    <x v="0"/>
    <x v="0"/>
    <x v="10"/>
    <s v="Liz Lidiana Huaman Rojas SAC CF"/>
    <m/>
    <x v="0"/>
    <x v="0"/>
    <x v="1"/>
    <x v="4"/>
  </r>
  <r>
    <x v="3978"/>
    <x v="4"/>
    <s v="TGM8279"/>
    <s v="ENTREGA DE CONTRATO"/>
    <x v="0"/>
    <x v="0"/>
    <x v="0"/>
    <x v="3"/>
    <s v="Maria Betania Araujo Gomez - Cusco II"/>
    <m/>
    <x v="0"/>
    <x v="0"/>
    <x v="1"/>
    <x v="4"/>
  </r>
  <r>
    <x v="3979"/>
    <x v="4"/>
    <s v="TGM8280"/>
    <s v="ENTREGA DE CONTRATO"/>
    <x v="0"/>
    <x v="0"/>
    <x v="0"/>
    <x v="3"/>
    <s v="Rosmery Montesinos Quispe c2"/>
    <m/>
    <x v="0"/>
    <x v="0"/>
    <x v="1"/>
    <x v="4"/>
  </r>
  <r>
    <x v="3980"/>
    <x v="0"/>
    <s v="TGM8281"/>
    <s v="CERTIFICADO DE USO"/>
    <x v="0"/>
    <x v="0"/>
    <x v="0"/>
    <x v="0"/>
    <s v="Liz Lidiana Huaman Rojas"/>
    <m/>
    <x v="0"/>
    <x v="0"/>
    <x v="1"/>
    <x v="4"/>
  </r>
  <r>
    <x v="3981"/>
    <x v="2"/>
    <s v="TGM8282"/>
    <s v="GARANTIA POR ACTA DE DEFUNCION CONTRATO 201252"/>
    <x v="0"/>
    <x v="0"/>
    <x v="0"/>
    <x v="10"/>
    <s v="Melissa Jhuliana Hipolito Guerrero"/>
    <m/>
    <x v="0"/>
    <x v="0"/>
    <x v="1"/>
    <x v="4"/>
  </r>
  <r>
    <x v="3982"/>
    <x v="2"/>
    <s v="TGM8283"/>
    <s v="GARANTIA POR ACTA DE DEFUNCION CONTRATO 201158"/>
    <x v="0"/>
    <x v="0"/>
    <x v="0"/>
    <x v="10"/>
    <s v="Melissa Jhuliana Hipolito Guerrero"/>
    <m/>
    <x v="0"/>
    <x v="0"/>
    <x v="1"/>
    <x v="4"/>
  </r>
  <r>
    <x v="3983"/>
    <x v="0"/>
    <s v="TGM8284"/>
    <s v="ACTA DE DEFUNCION"/>
    <x v="0"/>
    <x v="0"/>
    <x v="0"/>
    <x v="6"/>
    <s v="Rosario Margarita Vergara Jimenez"/>
    <m/>
    <x v="0"/>
    <x v="0"/>
    <x v="1"/>
    <x v="4"/>
  </r>
  <r>
    <x v="3984"/>
    <x v="0"/>
    <s v="TGM8285"/>
    <s v="DEVOLUCION DE GARANTIA"/>
    <x v="0"/>
    <x v="0"/>
    <x v="0"/>
    <x v="10"/>
    <s v="Rosario Margarita Vergara Jimenez"/>
    <m/>
    <x v="0"/>
    <x v="0"/>
    <x v="1"/>
    <x v="4"/>
  </r>
  <r>
    <x v="3985"/>
    <x v="0"/>
    <s v="TGM8286"/>
    <s v="ENTREGA DE CONTRATO"/>
    <x v="0"/>
    <x v="0"/>
    <x v="0"/>
    <x v="3"/>
    <s v="Rosario Margarita Vergara Jimenez"/>
    <m/>
    <x v="0"/>
    <x v="0"/>
    <x v="1"/>
    <x v="4"/>
  </r>
  <r>
    <x v="3986"/>
    <x v="1"/>
    <s v="TGM8287"/>
    <s v="CERTIFICADO DE USO"/>
    <x v="0"/>
    <x v="0"/>
    <x v="0"/>
    <x v="0"/>
    <s v="Rosario Margarita Vergara Jimenez SAC CF"/>
    <m/>
    <x v="0"/>
    <x v="0"/>
    <x v="1"/>
    <x v="4"/>
  </r>
  <r>
    <x v="3987"/>
    <x v="0"/>
    <s v="TGM8288"/>
    <s v="ENTREGA DE ACTA"/>
    <x v="0"/>
    <x v="0"/>
    <x v="0"/>
    <x v="3"/>
    <s v="Judith Olortegui Guevara SAN"/>
    <m/>
    <x v="0"/>
    <x v="0"/>
    <x v="1"/>
    <x v="4"/>
  </r>
  <r>
    <x v="3988"/>
    <x v="0"/>
    <s v="TGM8289"/>
    <s v="ACTA DE DEFUNCION"/>
    <x v="0"/>
    <x v="0"/>
    <x v="0"/>
    <x v="6"/>
    <s v="Rosario Margarita Vergara Jimenez"/>
    <m/>
    <x v="0"/>
    <x v="0"/>
    <x v="1"/>
    <x v="4"/>
  </r>
  <r>
    <x v="3989"/>
    <x v="0"/>
    <s v="TGM8290"/>
    <s v="GARANTIA DE ACTA DE DEFUNCI&amp;OACUTE;N."/>
    <x v="0"/>
    <x v="0"/>
    <x v="0"/>
    <x v="10"/>
    <s v="Rosario Margarita Vergara Jimenez"/>
    <m/>
    <x v="0"/>
    <x v="0"/>
    <x v="1"/>
    <x v="4"/>
  </r>
  <r>
    <x v="3990"/>
    <x v="0"/>
    <s v="TGM8291"/>
    <s v="ERROR EN FECHA DE FALLECIMIENTO"/>
    <x v="0"/>
    <x v="1"/>
    <x v="2"/>
    <x v="18"/>
    <s v="Judith Olortegui Guevara SAN"/>
    <m/>
    <x v="0"/>
    <x v="0"/>
    <x v="1"/>
    <x v="4"/>
  </r>
  <r>
    <x v="3991"/>
    <x v="0"/>
    <s v="TGM8292"/>
    <s v="CLIENTE SOLICITA CONSTANCIA DE ENTIERRO"/>
    <x v="0"/>
    <x v="0"/>
    <x v="0"/>
    <x v="6"/>
    <s v="Judith Olortegui Guevara SAN"/>
    <m/>
    <x v="0"/>
    <x v="0"/>
    <x v="1"/>
    <x v="4"/>
  </r>
  <r>
    <x v="3992"/>
    <x v="0"/>
    <s v="TGM8293"/>
    <s v="USO DE ESPACIO"/>
    <x v="0"/>
    <x v="0"/>
    <x v="0"/>
    <x v="8"/>
    <s v="Liz Lidiana Huaman Rojas"/>
    <m/>
    <x v="0"/>
    <x v="0"/>
    <x v="1"/>
    <x v="4"/>
  </r>
  <r>
    <x v="3993"/>
    <x v="0"/>
    <s v="TGM8294"/>
    <s v="USO DE ESPACIO"/>
    <x v="0"/>
    <x v="0"/>
    <x v="0"/>
    <x v="8"/>
    <s v="Liz Lidiana Huaman Rojas"/>
    <m/>
    <x v="0"/>
    <x v="0"/>
    <x v="1"/>
    <x v="4"/>
  </r>
  <r>
    <x v="3994"/>
    <x v="1"/>
    <s v="TGM8295"/>
    <s v="CERTIFICADO DE USO"/>
    <x v="0"/>
    <x v="0"/>
    <x v="0"/>
    <x v="0"/>
    <s v="Rosario Margarita Vergara Jimenez SAC CF"/>
    <m/>
    <x v="0"/>
    <x v="0"/>
    <x v="1"/>
    <x v="4"/>
  </r>
  <r>
    <x v="3995"/>
    <x v="0"/>
    <s v="TGM8296"/>
    <s v="CONSTANCIA DE ENTIERRO"/>
    <x v="0"/>
    <x v="0"/>
    <x v="0"/>
    <x v="6"/>
    <s v="Rosario Margarita Vergara Jimenez"/>
    <m/>
    <x v="0"/>
    <x v="0"/>
    <x v="1"/>
    <x v="4"/>
  </r>
  <r>
    <x v="3996"/>
    <x v="0"/>
    <s v="TGM8297"/>
    <s v="CONSTANCIA DE ENTIERRO"/>
    <x v="0"/>
    <x v="0"/>
    <x v="0"/>
    <x v="6"/>
    <s v="Rosario Margarita Vergara Jimenez"/>
    <m/>
    <x v="0"/>
    <x v="0"/>
    <x v="1"/>
    <x v="4"/>
  </r>
  <r>
    <x v="3997"/>
    <x v="1"/>
    <s v="TGM8298"/>
    <s v="ACTA DE CONFORMIDAD"/>
    <x v="0"/>
    <x v="0"/>
    <x v="0"/>
    <x v="6"/>
    <s v="Rosario Margarita Vergara Jimenez SAC CF"/>
    <m/>
    <x v="0"/>
    <x v="0"/>
    <x v="1"/>
    <x v="4"/>
  </r>
  <r>
    <x v="3998"/>
    <x v="4"/>
    <s v="TGM8300"/>
    <s v="ENTREGA DE CONTRATO"/>
    <x v="0"/>
    <x v="0"/>
    <x v="0"/>
    <x v="3"/>
    <s v="Maria Betania Araujo Gomez - Cusco II"/>
    <m/>
    <x v="0"/>
    <x v="0"/>
    <x v="1"/>
    <x v="4"/>
  </r>
  <r>
    <x v="3999"/>
    <x v="0"/>
    <s v="TGM8301"/>
    <s v="ASIGNACION DE SEGUNDO TITULAR"/>
    <x v="0"/>
    <x v="0"/>
    <x v="0"/>
    <x v="6"/>
    <s v="Rosario Margarita Vergara Jimenez"/>
    <m/>
    <x v="0"/>
    <x v="0"/>
    <x v="1"/>
    <x v="4"/>
  </r>
  <r>
    <x v="4000"/>
    <x v="0"/>
    <s v="TGM8302"/>
    <s v="RETIRO DE FLORES"/>
    <x v="0"/>
    <x v="1"/>
    <x v="0"/>
    <x v="17"/>
    <s v="Liz Lidiana Huaman Rojas"/>
    <m/>
    <x v="0"/>
    <x v="0"/>
    <x v="1"/>
    <x v="4"/>
  </r>
  <r>
    <x v="4001"/>
    <x v="0"/>
    <s v="TGM8303"/>
    <s v="CERTIFICADO DE USO"/>
    <x v="0"/>
    <x v="0"/>
    <x v="0"/>
    <x v="0"/>
    <s v="Liz Lidiana Huaman Rojas"/>
    <m/>
    <x v="0"/>
    <x v="0"/>
    <x v="1"/>
    <x v="4"/>
  </r>
  <r>
    <x v="4002"/>
    <x v="0"/>
    <s v="TGM8304"/>
    <s v="CERTIFICADO DE USO"/>
    <x v="0"/>
    <x v="0"/>
    <x v="0"/>
    <x v="0"/>
    <s v="Liz Lidiana Huaman Rojas"/>
    <m/>
    <x v="0"/>
    <x v="0"/>
    <x v="1"/>
    <x v="4"/>
  </r>
  <r>
    <x v="4003"/>
    <x v="1"/>
    <s v="TGM8305"/>
    <s v="CERTIFICADO DE USO"/>
    <x v="0"/>
    <x v="0"/>
    <x v="0"/>
    <x v="0"/>
    <s v="Judith Olortegui Guevara COR"/>
    <m/>
    <x v="0"/>
    <x v="0"/>
    <x v="1"/>
    <x v="4"/>
  </r>
  <r>
    <x v="4004"/>
    <x v="0"/>
    <s v="TGM8306"/>
    <s v="ACTA DE DEFUNCION"/>
    <x v="0"/>
    <x v="0"/>
    <x v="0"/>
    <x v="6"/>
    <s v="Rosario Margarita Vergara Jimenez"/>
    <m/>
    <x v="0"/>
    <x v="0"/>
    <x v="1"/>
    <x v="4"/>
  </r>
  <r>
    <x v="4005"/>
    <x v="1"/>
    <s v="TGM8307"/>
    <s v="CERTIFICADO DE USO"/>
    <x v="0"/>
    <x v="0"/>
    <x v="0"/>
    <x v="0"/>
    <s v="Rosario Margarita Vergara Jimenez SAC CF"/>
    <m/>
    <x v="0"/>
    <x v="0"/>
    <x v="1"/>
    <x v="4"/>
  </r>
  <r>
    <x v="4006"/>
    <x v="1"/>
    <s v="TGM8308"/>
    <s v="CERTIFICADO DE USO"/>
    <x v="0"/>
    <x v="0"/>
    <x v="0"/>
    <x v="0"/>
    <s v="Rosario Margarita Vergara Jimenez SAC CF"/>
    <m/>
    <x v="0"/>
    <x v="0"/>
    <x v="1"/>
    <x v="4"/>
  </r>
  <r>
    <x v="4007"/>
    <x v="0"/>
    <s v="TGM8309"/>
    <s v="CERTIFICADO DE USO"/>
    <x v="0"/>
    <x v="0"/>
    <x v="0"/>
    <x v="0"/>
    <s v="Rosario Margarita Vergara Jimenez"/>
    <m/>
    <x v="0"/>
    <x v="0"/>
    <x v="1"/>
    <x v="4"/>
  </r>
  <r>
    <x v="4008"/>
    <x v="0"/>
    <s v="TGM8310"/>
    <s v="CERTIFICADO DE USO"/>
    <x v="0"/>
    <x v="0"/>
    <x v="0"/>
    <x v="0"/>
    <s v="Liz Lidiana Huaman Rojas"/>
    <m/>
    <x v="0"/>
    <x v="0"/>
    <x v="1"/>
    <x v="4"/>
  </r>
  <r>
    <x v="4009"/>
    <x v="1"/>
    <s v="TGM8311"/>
    <s v="CONSTANCIA DE ENTIERRO"/>
    <x v="0"/>
    <x v="0"/>
    <x v="0"/>
    <x v="6"/>
    <s v="Rosario Margarita Vergara Jimenez SAC CF"/>
    <m/>
    <x v="0"/>
    <x v="0"/>
    <x v="1"/>
    <x v="4"/>
  </r>
  <r>
    <x v="4010"/>
    <x v="0"/>
    <s v="TGM8312"/>
    <s v="CONSTANCIA DE ENTIERRO"/>
    <x v="0"/>
    <x v="0"/>
    <x v="0"/>
    <x v="6"/>
    <s v="Rosario Margarita Vergara Jimenez"/>
    <m/>
    <x v="0"/>
    <x v="0"/>
    <x v="1"/>
    <x v="4"/>
  </r>
  <r>
    <x v="4011"/>
    <x v="2"/>
    <s v="TGM8314"/>
    <s v="GARANTIA POR ACTA DE DEFUNCION CONTRATO 201294"/>
    <x v="0"/>
    <x v="0"/>
    <x v="0"/>
    <x v="10"/>
    <s v="Melissa Jhuliana Hipolito Guerrero"/>
    <m/>
    <x v="0"/>
    <x v="0"/>
    <x v="1"/>
    <x v="4"/>
  </r>
  <r>
    <x v="4012"/>
    <x v="2"/>
    <s v="TGM8315"/>
    <s v="GARANTIA POR ACTA DE DEFUNCION CONTRATO 201179"/>
    <x v="0"/>
    <x v="0"/>
    <x v="0"/>
    <x v="10"/>
    <s v="Melissa Jhuliana Hipolito Guerrero"/>
    <m/>
    <x v="0"/>
    <x v="0"/>
    <x v="1"/>
    <x v="4"/>
  </r>
  <r>
    <x v="4013"/>
    <x v="0"/>
    <s v="TGM8316"/>
    <s v="CERTIFICADO DE USO"/>
    <x v="0"/>
    <x v="0"/>
    <x v="0"/>
    <x v="0"/>
    <s v="Liz Lidiana Huaman Rojas"/>
    <m/>
    <x v="0"/>
    <x v="0"/>
    <x v="1"/>
    <x v="4"/>
  </r>
  <r>
    <x v="4014"/>
    <x v="3"/>
    <s v="TGM8317"/>
    <s v="ENTREGA DE CERTIFICADO"/>
    <x v="0"/>
    <x v="0"/>
    <x v="0"/>
    <x v="0"/>
    <s v="Maria Betania Araujo Gomez - Cusco I"/>
    <m/>
    <x v="0"/>
    <x v="0"/>
    <x v="1"/>
    <x v="4"/>
  </r>
  <r>
    <x v="4015"/>
    <x v="0"/>
    <s v="TGM8318"/>
    <s v="USO DE ESPACIO"/>
    <x v="0"/>
    <x v="0"/>
    <x v="0"/>
    <x v="8"/>
    <s v="Liz Lidiana Huaman Rojas"/>
    <m/>
    <x v="0"/>
    <x v="0"/>
    <x v="1"/>
    <x v="4"/>
  </r>
  <r>
    <x v="4016"/>
    <x v="0"/>
    <s v="TGM8319"/>
    <s v="USO DE ESPACIO"/>
    <x v="0"/>
    <x v="0"/>
    <x v="0"/>
    <x v="8"/>
    <s v="Liz Lidiana Huaman Rojas"/>
    <m/>
    <x v="0"/>
    <x v="0"/>
    <x v="1"/>
    <x v="4"/>
  </r>
  <r>
    <x v="4017"/>
    <x v="0"/>
    <s v="TGM8320"/>
    <s v="CONFECCION LAPIDA GRANITO NEGRO"/>
    <x v="0"/>
    <x v="0"/>
    <x v="0"/>
    <x v="9"/>
    <s v="Liz Lidiana Huaman Rojas"/>
    <m/>
    <x v="0"/>
    <x v="0"/>
    <x v="1"/>
    <x v="4"/>
  </r>
  <r>
    <x v="4018"/>
    <x v="0"/>
    <s v="TGM8321"/>
    <s v="CONSULTA COLOCACION DE LAPIDA"/>
    <x v="0"/>
    <x v="0"/>
    <x v="0"/>
    <x v="13"/>
    <s v="Liz Lidiana Huaman Rojas"/>
    <m/>
    <x v="0"/>
    <x v="0"/>
    <x v="1"/>
    <x v="4"/>
  </r>
  <r>
    <x v="4019"/>
    <x v="0"/>
    <s v="TGM8322"/>
    <s v="CERTIFICADO DE USO"/>
    <x v="0"/>
    <x v="0"/>
    <x v="0"/>
    <x v="0"/>
    <s v="Rosario Margarita Vergara Jimenez"/>
    <m/>
    <x v="0"/>
    <x v="0"/>
    <x v="1"/>
    <x v="4"/>
  </r>
  <r>
    <x v="4020"/>
    <x v="0"/>
    <s v="TGM8323"/>
    <s v="ESTADO DE CUENTA DIGITAL"/>
    <x v="0"/>
    <x v="0"/>
    <x v="0"/>
    <x v="5"/>
    <s v="Rosario Margarita Vergara Jimenez"/>
    <m/>
    <x v="0"/>
    <x v="0"/>
    <x v="1"/>
    <x v="4"/>
  </r>
  <r>
    <x v="4021"/>
    <x v="0"/>
    <s v="TGM8324"/>
    <s v="ELABORACION DE LAPIDA"/>
    <x v="0"/>
    <x v="0"/>
    <x v="4"/>
    <x v="13"/>
    <s v="Oscar San Martin Castillo"/>
    <m/>
    <x v="0"/>
    <x v="0"/>
    <x v="1"/>
    <x v="4"/>
  </r>
  <r>
    <x v="4022"/>
    <x v="0"/>
    <s v="TGM8325"/>
    <s v="ELABORACION DE LAPIDA"/>
    <x v="0"/>
    <x v="0"/>
    <x v="4"/>
    <x v="13"/>
    <s v="Oscar San Martin Castillo"/>
    <m/>
    <x v="0"/>
    <x v="0"/>
    <x v="1"/>
    <x v="4"/>
  </r>
  <r>
    <x v="4023"/>
    <x v="0"/>
    <s v="TGM8327"/>
    <s v="CERTIFICADO DE USO"/>
    <x v="0"/>
    <x v="0"/>
    <x v="0"/>
    <x v="0"/>
    <s v="Rosario Margarita Vergara Jimenez"/>
    <m/>
    <x v="0"/>
    <x v="0"/>
    <x v="1"/>
    <x v="4"/>
  </r>
  <r>
    <x v="4024"/>
    <x v="0"/>
    <s v="TGM8328"/>
    <s v="UBICACION DE ESPACIO"/>
    <x v="0"/>
    <x v="0"/>
    <x v="0"/>
    <x v="6"/>
    <s v="Rosario Margarita Vergara Jimenez"/>
    <m/>
    <x v="0"/>
    <x v="0"/>
    <x v="1"/>
    <x v="4"/>
  </r>
  <r>
    <x v="4025"/>
    <x v="4"/>
    <s v="TGM8329"/>
    <s v="ENTREGA DE CERTIFICADO"/>
    <x v="0"/>
    <x v="0"/>
    <x v="0"/>
    <x v="0"/>
    <s v="Maria Betania Araujo Gomez - Cusco II"/>
    <m/>
    <x v="0"/>
    <x v="0"/>
    <x v="1"/>
    <x v="4"/>
  </r>
  <r>
    <x v="4026"/>
    <x v="0"/>
    <s v="TGM8330"/>
    <s v="CERTIFICADO DE USO"/>
    <x v="0"/>
    <x v="0"/>
    <x v="2"/>
    <x v="0"/>
    <s v="Rosario Margarita Vergara Jimenez"/>
    <m/>
    <x v="0"/>
    <x v="0"/>
    <x v="1"/>
    <x v="4"/>
  </r>
  <r>
    <x v="4027"/>
    <x v="0"/>
    <s v="TGM8331"/>
    <s v="ACTA DE DEFUNCION"/>
    <x v="0"/>
    <x v="0"/>
    <x v="0"/>
    <x v="6"/>
    <s v="Rosario Margarita Vergara Jimenez"/>
    <m/>
    <x v="0"/>
    <x v="0"/>
    <x v="1"/>
    <x v="4"/>
  </r>
  <r>
    <x v="4028"/>
    <x v="0"/>
    <s v="TGM8332"/>
    <s v="ENTREGA DE CONTRATO"/>
    <x v="0"/>
    <x v="0"/>
    <x v="0"/>
    <x v="3"/>
    <s v="Rosario Margarita Vergara Jimenez"/>
    <m/>
    <x v="0"/>
    <x v="0"/>
    <x v="1"/>
    <x v="4"/>
  </r>
  <r>
    <x v="4029"/>
    <x v="0"/>
    <s v="TGM8333"/>
    <s v="ACTUALIZACION DE DATOS"/>
    <x v="0"/>
    <x v="0"/>
    <x v="0"/>
    <x v="30"/>
    <s v="Liz Lidiana Huaman Rojas"/>
    <m/>
    <x v="0"/>
    <x v="0"/>
    <x v="1"/>
    <x v="4"/>
  </r>
  <r>
    <x v="4030"/>
    <x v="1"/>
    <s v="TGM8334"/>
    <s v="ESTADO DE CUENTA DIGITAL"/>
    <x v="0"/>
    <x v="0"/>
    <x v="0"/>
    <x v="5"/>
    <s v="Rosario Margarita Vergara Jimenez SAC CF"/>
    <m/>
    <x v="0"/>
    <x v="0"/>
    <x v="1"/>
    <x v="4"/>
  </r>
  <r>
    <x v="4031"/>
    <x v="0"/>
    <s v="TGM8335"/>
    <s v="COMNSULTA DE MANTENIMIENTO DE LAPIDA"/>
    <x v="0"/>
    <x v="2"/>
    <x v="0"/>
    <x v="11"/>
    <s v="Rosario Margarita Vergara Jimenez"/>
    <m/>
    <x v="0"/>
    <x v="0"/>
    <x v="1"/>
    <x v="4"/>
  </r>
  <r>
    <x v="4032"/>
    <x v="0"/>
    <s v="TGM8336"/>
    <s v="MANTENIMIENTO DE ESPACIO"/>
    <x v="0"/>
    <x v="0"/>
    <x v="4"/>
    <x v="14"/>
    <s v="Rosario Margarita Vergara Jimenez"/>
    <m/>
    <x v="0"/>
    <x v="0"/>
    <x v="1"/>
    <x v="4"/>
  </r>
  <r>
    <x v="4033"/>
    <x v="0"/>
    <s v="TGM8337"/>
    <s v="FLOREROS DE PVC"/>
    <x v="0"/>
    <x v="0"/>
    <x v="4"/>
    <x v="21"/>
    <s v="Oscar San Martin Castillo"/>
    <m/>
    <x v="0"/>
    <x v="0"/>
    <x v="1"/>
    <x v="4"/>
  </r>
  <r>
    <x v="4034"/>
    <x v="1"/>
    <s v="TGM8338"/>
    <s v="CERTIFICADO DE USO"/>
    <x v="0"/>
    <x v="0"/>
    <x v="0"/>
    <x v="0"/>
    <s v="Rosario Margarita Vergara Jimenez SAC CF"/>
    <m/>
    <x v="0"/>
    <x v="0"/>
    <x v="1"/>
    <x v="4"/>
  </r>
  <r>
    <x v="4035"/>
    <x v="3"/>
    <s v="TGM8339"/>
    <s v="ENTREGA DE CONTRATO"/>
    <x v="0"/>
    <x v="0"/>
    <x v="0"/>
    <x v="3"/>
    <s v="Maria Betania Araujo Gomez - Cusco I"/>
    <m/>
    <x v="0"/>
    <x v="0"/>
    <x v="1"/>
    <x v="4"/>
  </r>
  <r>
    <x v="4036"/>
    <x v="0"/>
    <s v="TGM8340"/>
    <s v="CONSULTA TRASLADO INTERNO"/>
    <x v="0"/>
    <x v="2"/>
    <x v="0"/>
    <x v="7"/>
    <s v="Liz Lidiana Huaman Rojas"/>
    <m/>
    <x v="0"/>
    <x v="0"/>
    <x v="1"/>
    <x v="4"/>
  </r>
  <r>
    <x v="4037"/>
    <x v="0"/>
    <s v="TGM8341"/>
    <s v="DEVOLUCION DE LAPIDA"/>
    <x v="0"/>
    <x v="0"/>
    <x v="0"/>
    <x v="27"/>
    <s v="Grupo Servicio de Atencion al Cliente"/>
    <m/>
    <x v="0"/>
    <x v="0"/>
    <x v="1"/>
    <x v="4"/>
  </r>
  <r>
    <x v="4038"/>
    <x v="2"/>
    <s v="TGM8342"/>
    <s v="GARANTIA POR ACTA DE DEFUNCION CONTRATO 200610"/>
    <x v="0"/>
    <x v="0"/>
    <x v="0"/>
    <x v="10"/>
    <s v="Melissa Jhuliana Hipolito Guerrero"/>
    <m/>
    <x v="0"/>
    <x v="0"/>
    <x v="1"/>
    <x v="4"/>
  </r>
  <r>
    <x v="4039"/>
    <x v="0"/>
    <s v="TGM8343"/>
    <s v="ACTUALIZACION DE DATOS"/>
    <x v="0"/>
    <x v="0"/>
    <x v="0"/>
    <x v="1"/>
    <s v="Rosario Margarita Vergara Jimenez"/>
    <m/>
    <x v="0"/>
    <x v="0"/>
    <x v="1"/>
    <x v="4"/>
  </r>
  <r>
    <x v="4040"/>
    <x v="3"/>
    <s v="TGM8344"/>
    <s v="ENTREGA DE CERTIFICADO"/>
    <x v="0"/>
    <x v="0"/>
    <x v="0"/>
    <x v="0"/>
    <s v="Maria Betania Araujo Gomez - Cusco I"/>
    <m/>
    <x v="0"/>
    <x v="0"/>
    <x v="1"/>
    <x v="4"/>
  </r>
  <r>
    <x v="4041"/>
    <x v="0"/>
    <s v="TGM8345"/>
    <s v="PODANO DE CESPED"/>
    <x v="0"/>
    <x v="0"/>
    <x v="0"/>
    <x v="14"/>
    <s v="Liz Lidiana Huaman Rojas"/>
    <m/>
    <x v="0"/>
    <x v="0"/>
    <x v="1"/>
    <x v="4"/>
  </r>
  <r>
    <x v="4042"/>
    <x v="0"/>
    <s v="TGM8346"/>
    <s v="FLORERO PVC"/>
    <x v="0"/>
    <x v="0"/>
    <x v="0"/>
    <x v="21"/>
    <s v="Liz Lidiana Huaman Rojas"/>
    <m/>
    <x v="0"/>
    <x v="0"/>
    <x v="1"/>
    <x v="4"/>
  </r>
  <r>
    <x v="4043"/>
    <x v="0"/>
    <s v="TGM8347"/>
    <s v="REGULARIZACION DE ACTA DE DEFUNCION"/>
    <x v="0"/>
    <x v="0"/>
    <x v="0"/>
    <x v="6"/>
    <s v="Liz Lidiana Huaman Rojas"/>
    <m/>
    <x v="0"/>
    <x v="0"/>
    <x v="1"/>
    <x v="4"/>
  </r>
  <r>
    <x v="4044"/>
    <x v="0"/>
    <s v="TGM8348"/>
    <s v="DEVOLUCION DE GARANTIA"/>
    <x v="0"/>
    <x v="0"/>
    <x v="0"/>
    <x v="10"/>
    <s v="Liz Lidiana Huaman Rojas"/>
    <m/>
    <x v="0"/>
    <x v="0"/>
    <x v="1"/>
    <x v="4"/>
  </r>
  <r>
    <x v="4045"/>
    <x v="0"/>
    <s v="TGM8349"/>
    <s v="ENTREGA DE CONTRATO"/>
    <x v="0"/>
    <x v="0"/>
    <x v="0"/>
    <x v="3"/>
    <s v="Liz Lidiana Huaman Rojas"/>
    <m/>
    <x v="0"/>
    <x v="0"/>
    <x v="1"/>
    <x v="4"/>
  </r>
  <r>
    <x v="4046"/>
    <x v="0"/>
    <s v="TGM8350"/>
    <s v="CONFECCION DE LAPIDA"/>
    <x v="0"/>
    <x v="0"/>
    <x v="0"/>
    <x v="9"/>
    <s v="Liz Lidiana Huaman Rojas"/>
    <m/>
    <x v="0"/>
    <x v="0"/>
    <x v="1"/>
    <x v="4"/>
  </r>
  <r>
    <x v="4047"/>
    <x v="1"/>
    <s v="TGM8351"/>
    <s v="CONSTANCIA DE ENTIERRO"/>
    <x v="0"/>
    <x v="0"/>
    <x v="0"/>
    <x v="6"/>
    <s v="Rosario Margarita Vergara Jimenez SAC CF"/>
    <m/>
    <x v="0"/>
    <x v="0"/>
    <x v="1"/>
    <x v="4"/>
  </r>
  <r>
    <x v="4048"/>
    <x v="0"/>
    <s v="TGM8352"/>
    <s v="LAPIDA ROTA"/>
    <x v="0"/>
    <x v="2"/>
    <x v="0"/>
    <x v="20"/>
    <s v="Rosario Margarita Vergara Jimenez"/>
    <m/>
    <x v="0"/>
    <x v="0"/>
    <x v="1"/>
    <x v="4"/>
  </r>
  <r>
    <x v="4049"/>
    <x v="0"/>
    <s v="TGM8353"/>
    <s v="UBICACION DE ESPACIO"/>
    <x v="0"/>
    <x v="0"/>
    <x v="0"/>
    <x v="0"/>
    <s v="Rosario Margarita Vergara Jimenez"/>
    <m/>
    <x v="0"/>
    <x v="0"/>
    <x v="1"/>
    <x v="4"/>
  </r>
  <r>
    <x v="4050"/>
    <x v="0"/>
    <s v="TGM8354"/>
    <s v="ELABORACION DE LAPIDA"/>
    <x v="0"/>
    <x v="0"/>
    <x v="4"/>
    <x v="13"/>
    <s v="Oscar San Martin Castillo"/>
    <m/>
    <x v="0"/>
    <x v="0"/>
    <x v="1"/>
    <x v="4"/>
  </r>
  <r>
    <x v="4051"/>
    <x v="0"/>
    <s v="TGM8355"/>
    <s v="REGULARIZACION DE ACTA DE DEFUNCION"/>
    <x v="0"/>
    <x v="0"/>
    <x v="0"/>
    <x v="6"/>
    <s v="Liz Lidiana Huaman Rojas"/>
    <m/>
    <x v="0"/>
    <x v="0"/>
    <x v="1"/>
    <x v="4"/>
  </r>
  <r>
    <x v="4052"/>
    <x v="0"/>
    <s v="TGM8356"/>
    <s v="TRANSFERENCIA DE CONTRATO"/>
    <x v="0"/>
    <x v="0"/>
    <x v="0"/>
    <x v="31"/>
    <s v="Rosario Margarita Vergara Jimenez"/>
    <m/>
    <x v="0"/>
    <x v="0"/>
    <x v="1"/>
    <x v="4"/>
  </r>
  <r>
    <x v="4053"/>
    <x v="0"/>
    <s v="TGM8357"/>
    <s v="CONSULTA SOBRE COPIA DE CONTRATO"/>
    <x v="0"/>
    <x v="0"/>
    <x v="0"/>
    <x v="3"/>
    <s v="Rosario Margarita Vergara Jimenez"/>
    <m/>
    <x v="0"/>
    <x v="0"/>
    <x v="1"/>
    <x v="4"/>
  </r>
  <r>
    <x v="4054"/>
    <x v="0"/>
    <s v="TGM8358"/>
    <s v="USO DE ESPACIO"/>
    <x v="0"/>
    <x v="0"/>
    <x v="0"/>
    <x v="8"/>
    <s v="Liz Lidiana Huaman Rojas"/>
    <m/>
    <x v="0"/>
    <x v="0"/>
    <x v="1"/>
    <x v="4"/>
  </r>
  <r>
    <x v="4055"/>
    <x v="0"/>
    <s v="TGM8359"/>
    <s v="DEVOLUCION DE GARANTIA"/>
    <x v="0"/>
    <x v="0"/>
    <x v="0"/>
    <x v="10"/>
    <s v="Liz Lidiana Huaman Rojas"/>
    <m/>
    <x v="0"/>
    <x v="0"/>
    <x v="1"/>
    <x v="4"/>
  </r>
  <r>
    <x v="4056"/>
    <x v="0"/>
    <s v="TGM8360"/>
    <s v="ENTREGA DE CONTRATO"/>
    <x v="0"/>
    <x v="0"/>
    <x v="0"/>
    <x v="6"/>
    <s v="Liz Lidiana Huaman Rojas"/>
    <m/>
    <x v="0"/>
    <x v="0"/>
    <x v="1"/>
    <x v="4"/>
  </r>
  <r>
    <x v="4057"/>
    <x v="1"/>
    <s v="TGM8361"/>
    <s v="CERTIFICADO DE DERECHO DE SEPULTURA"/>
    <x v="0"/>
    <x v="0"/>
    <x v="0"/>
    <x v="0"/>
    <s v="Judith Olortegui Guevara COR"/>
    <m/>
    <x v="0"/>
    <x v="0"/>
    <x v="1"/>
    <x v="4"/>
  </r>
  <r>
    <x v="4058"/>
    <x v="0"/>
    <s v="TGM8362"/>
    <s v="CERTIFICADO DE USO"/>
    <x v="0"/>
    <x v="0"/>
    <x v="0"/>
    <x v="0"/>
    <s v="Rosario Margarita Vergara Jimenez"/>
    <m/>
    <x v="0"/>
    <x v="0"/>
    <x v="1"/>
    <x v="4"/>
  </r>
  <r>
    <x v="4059"/>
    <x v="0"/>
    <s v="TGM8363"/>
    <s v="CERTIFICADO DE USO"/>
    <x v="0"/>
    <x v="0"/>
    <x v="0"/>
    <x v="0"/>
    <s v="Liz Lidiana Huaman Rojas"/>
    <m/>
    <x v="0"/>
    <x v="0"/>
    <x v="1"/>
    <x v="4"/>
  </r>
  <r>
    <x v="4060"/>
    <x v="0"/>
    <s v="TGM8364"/>
    <s v="LAPIDA RAYADA"/>
    <x v="0"/>
    <x v="1"/>
    <x v="0"/>
    <x v="17"/>
    <s v="Liz Lidiana Huaman Rojas"/>
    <m/>
    <x v="0"/>
    <x v="0"/>
    <x v="1"/>
    <x v="4"/>
  </r>
  <r>
    <x v="4061"/>
    <x v="0"/>
    <s v="TGM8365"/>
    <s v="USO DE ESPACIO"/>
    <x v="0"/>
    <x v="0"/>
    <x v="0"/>
    <x v="8"/>
    <s v="Liz Lidiana Huaman Rojas"/>
    <m/>
    <x v="0"/>
    <x v="0"/>
    <x v="1"/>
    <x v="4"/>
  </r>
  <r>
    <x v="4062"/>
    <x v="0"/>
    <s v="TGM8366"/>
    <s v="CERTIFICADO DE USO"/>
    <x v="0"/>
    <x v="0"/>
    <x v="0"/>
    <x v="0"/>
    <s v="Rosario Margarita Vergara Jimenez"/>
    <m/>
    <x v="0"/>
    <x v="0"/>
    <x v="1"/>
    <x v="4"/>
  </r>
  <r>
    <x v="4063"/>
    <x v="0"/>
    <s v="TGM8367"/>
    <s v="CARTA SOLICITANDO REPROGRAMACION DE CUOTAS"/>
    <x v="0"/>
    <x v="0"/>
    <x v="4"/>
    <x v="6"/>
    <s v="Rosario Margarita Vergara Jimenez"/>
    <m/>
    <x v="0"/>
    <x v="0"/>
    <x v="1"/>
    <x v="4"/>
  </r>
  <r>
    <x v="4064"/>
    <x v="0"/>
    <s v="TGM8368"/>
    <s v="CONSULTA SOBRE SU CONTRATO RESUKETO"/>
    <x v="0"/>
    <x v="2"/>
    <x v="0"/>
    <x v="5"/>
    <s v="Rosario Margarita Vergara Jimenez"/>
    <m/>
    <x v="0"/>
    <x v="0"/>
    <x v="1"/>
    <x v="4"/>
  </r>
  <r>
    <x v="4065"/>
    <x v="0"/>
    <s v="TGM8369"/>
    <s v="CERTIFICADO DE USO"/>
    <x v="0"/>
    <x v="0"/>
    <x v="0"/>
    <x v="0"/>
    <s v="Rosario Margarita Vergara Jimenez"/>
    <m/>
    <x v="0"/>
    <x v="0"/>
    <x v="1"/>
    <x v="4"/>
  </r>
  <r>
    <x v="4066"/>
    <x v="0"/>
    <s v="TGM8370"/>
    <s v="CERTIFICADO DE USO"/>
    <x v="0"/>
    <x v="0"/>
    <x v="2"/>
    <x v="0"/>
    <s v="Rosario Margarita Vergara Jimenez"/>
    <m/>
    <x v="0"/>
    <x v="0"/>
    <x v="1"/>
    <x v="4"/>
  </r>
  <r>
    <x v="4067"/>
    <x v="0"/>
    <s v="TGM8371"/>
    <s v="CERTIFICADO DE USO"/>
    <x v="0"/>
    <x v="0"/>
    <x v="2"/>
    <x v="0"/>
    <s v="Rosario Margarita Vergara Jimenez"/>
    <m/>
    <x v="0"/>
    <x v="0"/>
    <x v="1"/>
    <x v="4"/>
  </r>
  <r>
    <x v="4068"/>
    <x v="1"/>
    <s v="TGM8372"/>
    <s v="CERTIFICADO DE USO"/>
    <x v="0"/>
    <x v="0"/>
    <x v="2"/>
    <x v="0"/>
    <s v="Rosario Margarita Vergara Jimenez SAC CF"/>
    <m/>
    <x v="0"/>
    <x v="0"/>
    <x v="1"/>
    <x v="4"/>
  </r>
  <r>
    <x v="4069"/>
    <x v="0"/>
    <s v="TGM8373"/>
    <s v="CERTIFICADO DE USO"/>
    <x v="0"/>
    <x v="0"/>
    <x v="0"/>
    <x v="0"/>
    <s v="Rosario Margarita Vergara Jimenez"/>
    <m/>
    <x v="0"/>
    <x v="0"/>
    <x v="1"/>
    <x v="4"/>
  </r>
  <r>
    <x v="4070"/>
    <x v="0"/>
    <s v="TGM8374"/>
    <s v="TRASLADO EXTERNO"/>
    <x v="0"/>
    <x v="2"/>
    <x v="0"/>
    <x v="7"/>
    <s v="Liz Lidiana Huaman Rojas"/>
    <m/>
    <x v="0"/>
    <x v="0"/>
    <x v="1"/>
    <x v="4"/>
  </r>
  <r>
    <x v="4071"/>
    <x v="1"/>
    <s v="TGM8375"/>
    <s v="ACTA DE DEFUNCION"/>
    <x v="0"/>
    <x v="0"/>
    <x v="0"/>
    <x v="6"/>
    <s v="Rosario Margarita Vergara Jimenez SAC CF"/>
    <m/>
    <x v="0"/>
    <x v="0"/>
    <x v="1"/>
    <x v="4"/>
  </r>
  <r>
    <x v="4072"/>
    <x v="1"/>
    <s v="TGM8376"/>
    <s v="DEVOLUCION DE GARANTIA"/>
    <x v="0"/>
    <x v="0"/>
    <x v="0"/>
    <x v="10"/>
    <s v="Rosario Margarita Vergara Jimenez SAC CF"/>
    <m/>
    <x v="0"/>
    <x v="0"/>
    <x v="1"/>
    <x v="4"/>
  </r>
  <r>
    <x v="4073"/>
    <x v="1"/>
    <s v="TGM8377"/>
    <s v="ENTREGA DE CONTRATO"/>
    <x v="0"/>
    <x v="0"/>
    <x v="0"/>
    <x v="3"/>
    <s v="Rosario Margarita Vergara Jimenez SAC CF"/>
    <m/>
    <x v="0"/>
    <x v="0"/>
    <x v="1"/>
    <x v="4"/>
  </r>
  <r>
    <x v="4074"/>
    <x v="4"/>
    <s v="TGM8378"/>
    <s v="ENTREGA DE CONTRATO"/>
    <x v="0"/>
    <x v="0"/>
    <x v="0"/>
    <x v="3"/>
    <s v="Rosmery Montesinos Quispe c2"/>
    <m/>
    <x v="0"/>
    <x v="0"/>
    <x v="1"/>
    <x v="4"/>
  </r>
  <r>
    <x v="4075"/>
    <x v="2"/>
    <s v="TGM8379"/>
    <s v="CONSTANCIA DE ENTIERRO 200561"/>
    <x v="0"/>
    <x v="0"/>
    <x v="0"/>
    <x v="6"/>
    <s v="Melissa Jhuliana Hipolito Guerrero"/>
    <m/>
    <x v="0"/>
    <x v="0"/>
    <x v="1"/>
    <x v="4"/>
  </r>
  <r>
    <x v="4076"/>
    <x v="4"/>
    <s v="TGM8380"/>
    <s v="ENTREGA DE CONTRATO"/>
    <x v="0"/>
    <x v="0"/>
    <x v="0"/>
    <x v="3"/>
    <s v="Rosmery Montesinos Quispe c2"/>
    <m/>
    <x v="0"/>
    <x v="0"/>
    <x v="1"/>
    <x v="4"/>
  </r>
  <r>
    <x v="4077"/>
    <x v="1"/>
    <s v="TGM8381"/>
    <s v="ASIGNACION DE SEGUNDO TITULAR"/>
    <x v="0"/>
    <x v="0"/>
    <x v="0"/>
    <x v="6"/>
    <s v="Rosario Margarita Vergara Jimenez SAC CF"/>
    <m/>
    <x v="0"/>
    <x v="0"/>
    <x v="1"/>
    <x v="4"/>
  </r>
  <r>
    <x v="4078"/>
    <x v="0"/>
    <s v="TGM8382"/>
    <s v="CONSULTA DE EXHUMACION"/>
    <x v="0"/>
    <x v="2"/>
    <x v="0"/>
    <x v="7"/>
    <s v="Rosario Margarita Vergara Jimenez"/>
    <m/>
    <x v="0"/>
    <x v="0"/>
    <x v="1"/>
    <x v="4"/>
  </r>
  <r>
    <x v="4079"/>
    <x v="0"/>
    <s v="TGM8383"/>
    <s v="USO DE ESPACIO"/>
    <x v="0"/>
    <x v="0"/>
    <x v="0"/>
    <x v="8"/>
    <s v="Liz Lidiana Huaman Rojas"/>
    <m/>
    <x v="0"/>
    <x v="0"/>
    <x v="1"/>
    <x v="4"/>
  </r>
  <r>
    <x v="4080"/>
    <x v="0"/>
    <s v="TGM8384"/>
    <s v="VENTA LAPIDA"/>
    <x v="0"/>
    <x v="0"/>
    <x v="0"/>
    <x v="9"/>
    <s v="Liz Lidiana Huaman Rojas"/>
    <m/>
    <x v="0"/>
    <x v="0"/>
    <x v="1"/>
    <x v="4"/>
  </r>
  <r>
    <x v="4081"/>
    <x v="0"/>
    <s v="TGM8385"/>
    <s v="CONSULTA DE USO DE ESPACIO"/>
    <x v="0"/>
    <x v="0"/>
    <x v="0"/>
    <x v="8"/>
    <s v="Rosario Margarita Vergara Jimenez"/>
    <m/>
    <x v="0"/>
    <x v="0"/>
    <x v="1"/>
    <x v="4"/>
  </r>
  <r>
    <x v="4082"/>
    <x v="0"/>
    <s v="TGM8386"/>
    <s v="FLOREROS DE PVC"/>
    <x v="0"/>
    <x v="1"/>
    <x v="0"/>
    <x v="34"/>
    <s v="Rosario Margarita Vergara Jimenez"/>
    <m/>
    <x v="0"/>
    <x v="0"/>
    <x v="1"/>
    <x v="4"/>
  </r>
  <r>
    <x v="4083"/>
    <x v="0"/>
    <s v="TGM8387"/>
    <s v="CERTIFICADO DE USO"/>
    <x v="0"/>
    <x v="0"/>
    <x v="0"/>
    <x v="0"/>
    <s v="Liz Lidiana Huaman Rojas"/>
    <m/>
    <x v="0"/>
    <x v="0"/>
    <x v="1"/>
    <x v="4"/>
  </r>
  <r>
    <x v="4084"/>
    <x v="0"/>
    <s v="TGM8388"/>
    <s v="CONSULTA DE PRECIOS DE LAPIDAS"/>
    <x v="0"/>
    <x v="2"/>
    <x v="0"/>
    <x v="9"/>
    <s v="Rosario Margarita Vergara Jimenez"/>
    <m/>
    <x v="0"/>
    <x v="0"/>
    <x v="1"/>
    <x v="4"/>
  </r>
  <r>
    <x v="4085"/>
    <x v="1"/>
    <s v="TGM8389"/>
    <s v="CONSULTA DE PAGOS REALIZADOS"/>
    <x v="0"/>
    <x v="2"/>
    <x v="0"/>
    <x v="5"/>
    <s v="Rosario Margarita Vergara Jimenez SAC CF"/>
    <m/>
    <x v="0"/>
    <x v="0"/>
    <x v="1"/>
    <x v="4"/>
  </r>
  <r>
    <x v="4086"/>
    <x v="2"/>
    <s v="TGM8390"/>
    <s v="DEVOLUCION DE GARANTIA DE ACTA DE DEFUNCION 200919"/>
    <x v="0"/>
    <x v="0"/>
    <x v="0"/>
    <x v="10"/>
    <s v="Melissa Jhuliana Hipolito Guerrero"/>
    <m/>
    <x v="0"/>
    <x v="0"/>
    <x v="1"/>
    <x v="4"/>
  </r>
  <r>
    <x v="4087"/>
    <x v="0"/>
    <s v="TGM8391"/>
    <s v="CAMBIO DE TITULARIDAD"/>
    <x v="0"/>
    <x v="2"/>
    <x v="0"/>
    <x v="31"/>
    <s v="Liz Lidiana Huaman Rojas"/>
    <m/>
    <x v="0"/>
    <x v="0"/>
    <x v="1"/>
    <x v="4"/>
  </r>
  <r>
    <x v="4088"/>
    <x v="1"/>
    <s v="TGM8392"/>
    <s v="ACTA DE DEFUNCION"/>
    <x v="0"/>
    <x v="0"/>
    <x v="2"/>
    <x v="6"/>
    <s v="Rosario Margarita Vergara Jimenez SAC CF"/>
    <m/>
    <x v="0"/>
    <x v="0"/>
    <x v="1"/>
    <x v="4"/>
  </r>
  <r>
    <x v="4089"/>
    <x v="1"/>
    <s v="TGM8393"/>
    <s v="GARANTIA DE ACTA DE DEFUNCI&amp;OACUTE;N."/>
    <x v="0"/>
    <x v="0"/>
    <x v="2"/>
    <x v="10"/>
    <s v="Rosario Margarita Vergara Jimenez SAC CF"/>
    <m/>
    <x v="0"/>
    <x v="0"/>
    <x v="1"/>
    <x v="4"/>
  </r>
  <r>
    <x v="4090"/>
    <x v="0"/>
    <s v="TGM8394"/>
    <s v="CERTIFICADO DE USO"/>
    <x v="0"/>
    <x v="0"/>
    <x v="0"/>
    <x v="0"/>
    <s v="Liz Lidiana Huaman Rojas"/>
    <m/>
    <x v="0"/>
    <x v="0"/>
    <x v="1"/>
    <x v="4"/>
  </r>
  <r>
    <x v="4091"/>
    <x v="0"/>
    <s v="TGM8395"/>
    <s v="CONSTANCIA DE ENTIERRO"/>
    <x v="0"/>
    <x v="0"/>
    <x v="0"/>
    <x v="6"/>
    <s v="Liz Lidiana Huaman Rojas"/>
    <m/>
    <x v="0"/>
    <x v="0"/>
    <x v="1"/>
    <x v="4"/>
  </r>
  <r>
    <x v="4092"/>
    <x v="0"/>
    <s v="TGM8396"/>
    <s v="ACTUALIZACION DE DATOS"/>
    <x v="0"/>
    <x v="0"/>
    <x v="0"/>
    <x v="30"/>
    <s v="Liz Lidiana Huaman Rojas"/>
    <m/>
    <x v="0"/>
    <x v="0"/>
    <x v="1"/>
    <x v="4"/>
  </r>
  <r>
    <x v="4093"/>
    <x v="0"/>
    <s v="TGM8397"/>
    <s v="ESTADO DE CUENTA"/>
    <x v="0"/>
    <x v="0"/>
    <x v="0"/>
    <x v="5"/>
    <s v="Liz Lidiana Huaman Rojas"/>
    <m/>
    <x v="0"/>
    <x v="0"/>
    <x v="1"/>
    <x v="4"/>
  </r>
  <r>
    <x v="4094"/>
    <x v="0"/>
    <s v="TGM8398"/>
    <s v="CONSTANCIA DE ENTIERRO"/>
    <x v="0"/>
    <x v="0"/>
    <x v="0"/>
    <x v="6"/>
    <s v="Liz Lidiana Huaman Rojas"/>
    <m/>
    <x v="0"/>
    <x v="0"/>
    <x v="1"/>
    <x v="4"/>
  </r>
  <r>
    <x v="4095"/>
    <x v="0"/>
    <s v="TGM8399"/>
    <s v="REACTIVACION DE CONTRATO"/>
    <x v="0"/>
    <x v="0"/>
    <x v="0"/>
    <x v="10"/>
    <s v="Liz Lidiana Huaman Rojas"/>
    <m/>
    <x v="0"/>
    <x v="0"/>
    <x v="1"/>
    <x v="4"/>
  </r>
  <r>
    <x v="4096"/>
    <x v="0"/>
    <s v="TGM8400"/>
    <s v="CONSTANCIA DE ENTIERRO"/>
    <x v="0"/>
    <x v="0"/>
    <x v="0"/>
    <x v="6"/>
    <s v="Liz Lidiana Huaman Rojas"/>
    <m/>
    <x v="0"/>
    <x v="0"/>
    <x v="1"/>
    <x v="4"/>
  </r>
  <r>
    <x v="4097"/>
    <x v="0"/>
    <s v="TGM8401"/>
    <s v="REGULARIZACION DE ACTA DE DEFUNCION"/>
    <x v="0"/>
    <x v="0"/>
    <x v="0"/>
    <x v="6"/>
    <s v="Liz Lidiana Huaman Rojas"/>
    <m/>
    <x v="0"/>
    <x v="0"/>
    <x v="1"/>
    <x v="4"/>
  </r>
  <r>
    <x v="4098"/>
    <x v="0"/>
    <s v="TGM8402"/>
    <s v="DEVOLUCION DE GARANTIA"/>
    <x v="0"/>
    <x v="0"/>
    <x v="0"/>
    <x v="10"/>
    <s v="Liz Lidiana Huaman Rojas"/>
    <m/>
    <x v="0"/>
    <x v="0"/>
    <x v="1"/>
    <x v="4"/>
  </r>
  <r>
    <x v="4099"/>
    <x v="1"/>
    <s v="TGM8403"/>
    <s v="CERTIFICADO DE USO"/>
    <x v="0"/>
    <x v="0"/>
    <x v="0"/>
    <x v="0"/>
    <s v="Liz Lidiana Huaman Rojas SAC CF"/>
    <m/>
    <x v="0"/>
    <x v="0"/>
    <x v="1"/>
    <x v="4"/>
  </r>
  <r>
    <x v="4100"/>
    <x v="1"/>
    <s v="TGM8404"/>
    <s v="CERTIFICADO DE USO"/>
    <x v="0"/>
    <x v="0"/>
    <x v="0"/>
    <x v="0"/>
    <s v="Liz Lidiana Huaman Rojas SAC CF"/>
    <m/>
    <x v="0"/>
    <x v="0"/>
    <x v="1"/>
    <x v="4"/>
  </r>
  <r>
    <x v="4101"/>
    <x v="1"/>
    <s v="TGM8405"/>
    <s v="USO DE ESPACIO NF"/>
    <x v="0"/>
    <x v="0"/>
    <x v="0"/>
    <x v="8"/>
    <s v="Liz Lidiana Huaman Rojas SAC CF"/>
    <m/>
    <x v="0"/>
    <x v="0"/>
    <x v="1"/>
    <x v="4"/>
  </r>
  <r>
    <x v="4102"/>
    <x v="0"/>
    <s v="TGM8406"/>
    <s v="SOLICITUD PARA MANTENIMIENTO"/>
    <x v="0"/>
    <x v="0"/>
    <x v="0"/>
    <x v="12"/>
    <s v="Liz Lidiana Huaman Rojas"/>
    <m/>
    <x v="0"/>
    <x v="0"/>
    <x v="1"/>
    <x v="4"/>
  </r>
  <r>
    <x v="4103"/>
    <x v="0"/>
    <s v="TGM8407"/>
    <s v="COPIA BOLETAS"/>
    <x v="0"/>
    <x v="0"/>
    <x v="0"/>
    <x v="19"/>
    <s v="Liz Lidiana Huaman Rojas"/>
    <m/>
    <x v="0"/>
    <x v="0"/>
    <x v="1"/>
    <x v="4"/>
  </r>
  <r>
    <x v="4104"/>
    <x v="0"/>
    <s v="TGM8408"/>
    <s v="CONSTANCIA DE ENTIERRO"/>
    <x v="0"/>
    <x v="0"/>
    <x v="0"/>
    <x v="6"/>
    <s v="Liz Lidiana Huaman Rojas"/>
    <m/>
    <x v="0"/>
    <x v="0"/>
    <x v="1"/>
    <x v="4"/>
  </r>
  <r>
    <x v="4105"/>
    <x v="0"/>
    <s v="TGM8409"/>
    <s v="USO DE ESPACIO"/>
    <x v="0"/>
    <x v="0"/>
    <x v="0"/>
    <x v="8"/>
    <s v="Liz Lidiana Huaman Rojas"/>
    <m/>
    <x v="0"/>
    <x v="0"/>
    <x v="1"/>
    <x v="4"/>
  </r>
  <r>
    <x v="4106"/>
    <x v="0"/>
    <s v="TGM8410"/>
    <s v="USO DE ESPACIO"/>
    <x v="0"/>
    <x v="0"/>
    <x v="0"/>
    <x v="8"/>
    <s v="Liz Lidiana Huaman Rojas"/>
    <m/>
    <x v="0"/>
    <x v="0"/>
    <x v="1"/>
    <x v="4"/>
  </r>
  <r>
    <x v="4107"/>
    <x v="0"/>
    <s v="TGM8411"/>
    <s v="LAPIDA ROTA"/>
    <x v="0"/>
    <x v="0"/>
    <x v="0"/>
    <x v="20"/>
    <s v="Rosario Margarita Vergara Jimenez"/>
    <m/>
    <x v="0"/>
    <x v="0"/>
    <x v="1"/>
    <x v="4"/>
  </r>
  <r>
    <x v="4108"/>
    <x v="0"/>
    <s v="TGM8412"/>
    <s v="CONSTANCIA DE ENTIERRO"/>
    <x v="0"/>
    <x v="0"/>
    <x v="0"/>
    <x v="6"/>
    <s v="Liz Lidiana Huaman Rojas"/>
    <m/>
    <x v="0"/>
    <x v="0"/>
    <x v="1"/>
    <x v="4"/>
  </r>
  <r>
    <x v="4109"/>
    <x v="0"/>
    <s v="TGM8413"/>
    <s v="USO DE ESPACIO CON CARTA PODER"/>
    <x v="0"/>
    <x v="0"/>
    <x v="0"/>
    <x v="8"/>
    <s v="Liz Lidiana Huaman Rojas"/>
    <m/>
    <x v="0"/>
    <x v="0"/>
    <x v="1"/>
    <x v="4"/>
  </r>
  <r>
    <x v="4110"/>
    <x v="0"/>
    <s v="TGM8414"/>
    <s v="HOYOS PARA FLOREROS"/>
    <x v="0"/>
    <x v="1"/>
    <x v="0"/>
    <x v="14"/>
    <s v="Rosario Margarita Vergara Jimenez"/>
    <m/>
    <x v="0"/>
    <x v="0"/>
    <x v="1"/>
    <x v="4"/>
  </r>
  <r>
    <x v="4111"/>
    <x v="0"/>
    <s v="TGM8415"/>
    <s v="COMPRA DE FLOREROS"/>
    <x v="0"/>
    <x v="0"/>
    <x v="4"/>
    <x v="21"/>
    <s v="Oscar San Martin Castillo"/>
    <m/>
    <x v="0"/>
    <x v="0"/>
    <x v="1"/>
    <x v="4"/>
  </r>
  <r>
    <x v="4112"/>
    <x v="1"/>
    <s v="TGM8416"/>
    <s v="USO DE ESPACIO NF"/>
    <x v="0"/>
    <x v="0"/>
    <x v="0"/>
    <x v="8"/>
    <s v="Liz Lidiana Huaman Rojas SAC CF"/>
    <m/>
    <x v="0"/>
    <x v="0"/>
    <x v="1"/>
    <x v="4"/>
  </r>
  <r>
    <x v="4113"/>
    <x v="0"/>
    <s v="TGM8417"/>
    <s v="USO DE ESPACIO"/>
    <x v="0"/>
    <x v="0"/>
    <x v="0"/>
    <x v="8"/>
    <s v="Rosario Margarita Vergara Jimenez"/>
    <m/>
    <x v="0"/>
    <x v="0"/>
    <x v="1"/>
    <x v="4"/>
  </r>
  <r>
    <x v="4114"/>
    <x v="1"/>
    <s v="TGM8418"/>
    <s v="CERTIFICADO DE USO"/>
    <x v="0"/>
    <x v="0"/>
    <x v="0"/>
    <x v="0"/>
    <s v="Liz Lidiana Huaman Rojas SAC CF"/>
    <m/>
    <x v="0"/>
    <x v="0"/>
    <x v="1"/>
    <x v="4"/>
  </r>
  <r>
    <x v="4115"/>
    <x v="1"/>
    <s v="TGM8419"/>
    <s v="ENTREGA GARANTIA"/>
    <x v="0"/>
    <x v="0"/>
    <x v="0"/>
    <x v="10"/>
    <s v="Liz Lidiana Huaman Rojas SAC CF"/>
    <m/>
    <x v="0"/>
    <x v="0"/>
    <x v="1"/>
    <x v="4"/>
  </r>
  <r>
    <x v="4116"/>
    <x v="1"/>
    <s v="TGM8420"/>
    <s v="ENTREGA DE CONTRATO"/>
    <x v="0"/>
    <x v="0"/>
    <x v="0"/>
    <x v="3"/>
    <s v="Liz Lidiana Huaman Rojas SAC CF"/>
    <m/>
    <x v="0"/>
    <x v="0"/>
    <x v="1"/>
    <x v="4"/>
  </r>
  <r>
    <x v="4117"/>
    <x v="1"/>
    <s v="TGM8421"/>
    <s v="REGULARIZACION DE ACTA DE DEFUNCION"/>
    <x v="0"/>
    <x v="0"/>
    <x v="0"/>
    <x v="6"/>
    <s v="Liz Lidiana Huaman Rojas SAC CF"/>
    <m/>
    <x v="0"/>
    <x v="0"/>
    <x v="1"/>
    <x v="4"/>
  </r>
  <r>
    <x v="4118"/>
    <x v="0"/>
    <s v="TGM8422"/>
    <s v="LUGARES DE PAGO"/>
    <x v="0"/>
    <x v="2"/>
    <x v="0"/>
    <x v="5"/>
    <s v="Rosario Margarita Vergara Jimenez"/>
    <m/>
    <x v="0"/>
    <x v="0"/>
    <x v="1"/>
    <x v="4"/>
  </r>
  <r>
    <x v="4119"/>
    <x v="0"/>
    <s v="TGM8423"/>
    <s v="ACTA DE DEFUNCION"/>
    <x v="0"/>
    <x v="0"/>
    <x v="0"/>
    <x v="6"/>
    <s v="Rosario Margarita Vergara Jimenez"/>
    <m/>
    <x v="0"/>
    <x v="0"/>
    <x v="1"/>
    <x v="4"/>
  </r>
  <r>
    <x v="4120"/>
    <x v="0"/>
    <s v="TGM8424"/>
    <s v="GARANTIA DE ACTA DE DEFUNCI&amp;OACUTE;N."/>
    <x v="0"/>
    <x v="0"/>
    <x v="0"/>
    <x v="10"/>
    <s v="Rosario Margarita Vergara Jimenez"/>
    <m/>
    <x v="0"/>
    <x v="0"/>
    <x v="1"/>
    <x v="4"/>
  </r>
  <r>
    <x v="4121"/>
    <x v="0"/>
    <s v="TGM8425"/>
    <s v="USO DE ESPACIO"/>
    <x v="0"/>
    <x v="0"/>
    <x v="0"/>
    <x v="8"/>
    <s v="Rosario Margarita Vergara Jimenez"/>
    <m/>
    <x v="0"/>
    <x v="0"/>
    <x v="1"/>
    <x v="4"/>
  </r>
  <r>
    <x v="4122"/>
    <x v="2"/>
    <s v="TGM8426"/>
    <s v="DEVOLUCION DE GARANTIA 200902"/>
    <x v="0"/>
    <x v="0"/>
    <x v="0"/>
    <x v="10"/>
    <s v="Melissa Jhuliana Hipolito Guerrero"/>
    <m/>
    <x v="0"/>
    <x v="0"/>
    <x v="1"/>
    <x v="4"/>
  </r>
  <r>
    <x v="4123"/>
    <x v="0"/>
    <s v="TGM8427"/>
    <s v="MANTENIMIENTO DE LAPIDA"/>
    <x v="0"/>
    <x v="0"/>
    <x v="0"/>
    <x v="11"/>
    <s v="Liz Lidiana Huaman Rojas"/>
    <m/>
    <x v="0"/>
    <x v="0"/>
    <x v="1"/>
    <x v="4"/>
  </r>
  <r>
    <x v="4124"/>
    <x v="0"/>
    <s v="TGM8428"/>
    <s v="ACTA DE DEFUNCION"/>
    <x v="0"/>
    <x v="0"/>
    <x v="0"/>
    <x v="6"/>
    <s v="Rosario Margarita Vergara Jimenez"/>
    <m/>
    <x v="0"/>
    <x v="0"/>
    <x v="1"/>
    <x v="4"/>
  </r>
  <r>
    <x v="4125"/>
    <x v="0"/>
    <s v="TGM8429"/>
    <s v="DEVOLUCION DE GARANTIA"/>
    <x v="0"/>
    <x v="0"/>
    <x v="0"/>
    <x v="10"/>
    <s v="Rosario Margarita Vergara Jimenez"/>
    <m/>
    <x v="0"/>
    <x v="0"/>
    <x v="1"/>
    <x v="4"/>
  </r>
  <r>
    <x v="4126"/>
    <x v="0"/>
    <s v="TGM8430"/>
    <s v="ESTADO DE CUENTA DIGITAL"/>
    <x v="0"/>
    <x v="0"/>
    <x v="0"/>
    <x v="5"/>
    <s v="Rosario Margarita Vergara Jimenez"/>
    <m/>
    <x v="0"/>
    <x v="0"/>
    <x v="1"/>
    <x v="4"/>
  </r>
  <r>
    <x v="4127"/>
    <x v="1"/>
    <s v="TGM8431"/>
    <s v="REGULARIZACION DE ACTA DE DEFUNCION"/>
    <x v="0"/>
    <x v="0"/>
    <x v="0"/>
    <x v="6"/>
    <s v="Liz Lidiana Huaman Rojas SAC CF"/>
    <m/>
    <x v="0"/>
    <x v="0"/>
    <x v="1"/>
    <x v="4"/>
  </r>
  <r>
    <x v="4128"/>
    <x v="1"/>
    <s v="TGM8432"/>
    <s v="DEVOLUCION DE GARANTIA"/>
    <x v="0"/>
    <x v="0"/>
    <x v="0"/>
    <x v="10"/>
    <s v="Liz Lidiana Huaman Rojas SAC CF"/>
    <m/>
    <x v="0"/>
    <x v="0"/>
    <x v="1"/>
    <x v="4"/>
  </r>
  <r>
    <x v="4129"/>
    <x v="1"/>
    <s v="TGM8433"/>
    <s v="ENTREGA DE CONTRATO"/>
    <x v="0"/>
    <x v="0"/>
    <x v="0"/>
    <x v="3"/>
    <s v="Liz Lidiana Huaman Rojas SAC CF"/>
    <m/>
    <x v="0"/>
    <x v="0"/>
    <x v="1"/>
    <x v="4"/>
  </r>
  <r>
    <x v="4130"/>
    <x v="1"/>
    <s v="TGM8434"/>
    <s v="ACTA DE DEFUNCION"/>
    <x v="0"/>
    <x v="0"/>
    <x v="0"/>
    <x v="6"/>
    <s v="Rosario Margarita Vergara Jimenez SAC CF"/>
    <m/>
    <x v="0"/>
    <x v="0"/>
    <x v="1"/>
    <x v="4"/>
  </r>
  <r>
    <x v="4131"/>
    <x v="1"/>
    <s v="TGM8435"/>
    <s v="DEVOLUCION DE GARANTIA"/>
    <x v="0"/>
    <x v="0"/>
    <x v="0"/>
    <x v="10"/>
    <s v="Rosario Margarita Vergara Jimenez SAC CF"/>
    <m/>
    <x v="0"/>
    <x v="0"/>
    <x v="1"/>
    <x v="4"/>
  </r>
  <r>
    <x v="4132"/>
    <x v="0"/>
    <s v="TGM8436"/>
    <s v="USO DE ESPACIO"/>
    <x v="0"/>
    <x v="0"/>
    <x v="0"/>
    <x v="8"/>
    <s v="Rosario Margarita Vergara Jimenez"/>
    <m/>
    <x v="0"/>
    <x v="0"/>
    <x v="1"/>
    <x v="4"/>
  </r>
  <r>
    <x v="4133"/>
    <x v="0"/>
    <s v="TGM8437"/>
    <s v="CAMBIO DE TITULARIDAD"/>
    <x v="0"/>
    <x v="0"/>
    <x v="0"/>
    <x v="31"/>
    <s v="Rosario Margarita Vergara Jimenez"/>
    <m/>
    <x v="0"/>
    <x v="0"/>
    <x v="1"/>
    <x v="4"/>
  </r>
  <r>
    <x v="4134"/>
    <x v="0"/>
    <s v="TGM8438"/>
    <s v="ACTA DE DEFUNCION"/>
    <x v="0"/>
    <x v="0"/>
    <x v="0"/>
    <x v="6"/>
    <s v="Rosario Margarita Vergara Jimenez"/>
    <m/>
    <x v="0"/>
    <x v="0"/>
    <x v="1"/>
    <x v="4"/>
  </r>
  <r>
    <x v="4135"/>
    <x v="0"/>
    <s v="TGM8439"/>
    <s v="DEVOLUCION DE GARANTIA"/>
    <x v="0"/>
    <x v="0"/>
    <x v="0"/>
    <x v="10"/>
    <s v="Rosario Margarita Vergara Jimenez"/>
    <m/>
    <x v="0"/>
    <x v="0"/>
    <x v="1"/>
    <x v="4"/>
  </r>
  <r>
    <x v="4136"/>
    <x v="0"/>
    <s v="TGM8440"/>
    <s v="ACTA DE DEFUNCION"/>
    <x v="0"/>
    <x v="0"/>
    <x v="0"/>
    <x v="6"/>
    <s v="Rosario Margarita Vergara Jimenez"/>
    <m/>
    <x v="0"/>
    <x v="0"/>
    <x v="1"/>
    <x v="4"/>
  </r>
  <r>
    <x v="4137"/>
    <x v="0"/>
    <s v="TGM8441"/>
    <s v="GARANTIA DE ACTA DE DEFUNCI&amp;OACUTE;N."/>
    <x v="0"/>
    <x v="0"/>
    <x v="0"/>
    <x v="10"/>
    <s v="Rosario Margarita Vergara Jimenez"/>
    <m/>
    <x v="0"/>
    <x v="0"/>
    <x v="1"/>
    <x v="4"/>
  </r>
  <r>
    <x v="4138"/>
    <x v="1"/>
    <s v="TGM8442"/>
    <s v="ACTA DE DEFUNCION"/>
    <x v="0"/>
    <x v="0"/>
    <x v="0"/>
    <x v="6"/>
    <s v="Rosario Margarita Vergara Jimenez SAC CF"/>
    <m/>
    <x v="0"/>
    <x v="0"/>
    <x v="1"/>
    <x v="4"/>
  </r>
  <r>
    <x v="4139"/>
    <x v="1"/>
    <s v="TGM8443"/>
    <s v="DEVOLUCION DE GARANTIA"/>
    <x v="0"/>
    <x v="0"/>
    <x v="0"/>
    <x v="10"/>
    <s v="Rosario Margarita Vergara Jimenez SAC CF"/>
    <m/>
    <x v="0"/>
    <x v="0"/>
    <x v="1"/>
    <x v="4"/>
  </r>
  <r>
    <x v="4140"/>
    <x v="2"/>
    <s v="TGM8444"/>
    <s v="GARANTIA POR ACTA DE DEFUNCION CONTRATO 5000945"/>
    <x v="0"/>
    <x v="0"/>
    <x v="0"/>
    <x v="10"/>
    <s v="Melissa Jhuliana Hipolito Guerrero"/>
    <m/>
    <x v="0"/>
    <x v="0"/>
    <x v="1"/>
    <x v="4"/>
  </r>
  <r>
    <x v="4141"/>
    <x v="2"/>
    <s v="TGM8445"/>
    <s v="CERTIFICADO DE USO 5000945"/>
    <x v="0"/>
    <x v="0"/>
    <x v="2"/>
    <x v="0"/>
    <s v="Melissa Jhuliana Hipolito Guerrero"/>
    <m/>
    <x v="0"/>
    <x v="0"/>
    <x v="1"/>
    <x v="4"/>
  </r>
  <r>
    <x v="4142"/>
    <x v="0"/>
    <s v="TGM8446"/>
    <s v="MANTENIMIENTO DE ESPACIO"/>
    <x v="0"/>
    <x v="0"/>
    <x v="4"/>
    <x v="14"/>
    <s v="Rosario Margarita Vergara Jimenez"/>
    <m/>
    <x v="0"/>
    <x v="0"/>
    <x v="1"/>
    <x v="4"/>
  </r>
  <r>
    <x v="4143"/>
    <x v="0"/>
    <s v="TGM8447"/>
    <s v="LUGARES DE PAGO"/>
    <x v="0"/>
    <x v="0"/>
    <x v="0"/>
    <x v="5"/>
    <s v="Rosario Margarita Vergara Jimenez"/>
    <m/>
    <x v="0"/>
    <x v="0"/>
    <x v="1"/>
    <x v="4"/>
  </r>
  <r>
    <x v="4144"/>
    <x v="1"/>
    <s v="TGM8448"/>
    <s v="ESTADO DE CUENTA DIGITAL"/>
    <x v="0"/>
    <x v="0"/>
    <x v="0"/>
    <x v="5"/>
    <s v="Rosario Margarita Vergara Jimenez SAC CF"/>
    <m/>
    <x v="0"/>
    <x v="0"/>
    <x v="1"/>
    <x v="4"/>
  </r>
  <r>
    <x v="4145"/>
    <x v="4"/>
    <s v="TGM8449"/>
    <s v="ENTREGA DE CONTRATO"/>
    <x v="0"/>
    <x v="0"/>
    <x v="0"/>
    <x v="3"/>
    <s v="Rosmery Montesinos Quispe c2"/>
    <m/>
    <x v="0"/>
    <x v="0"/>
    <x v="1"/>
    <x v="4"/>
  </r>
  <r>
    <x v="4146"/>
    <x v="3"/>
    <s v="TGM8450"/>
    <s v="COPIA DE CONTRATO"/>
    <x v="0"/>
    <x v="0"/>
    <x v="0"/>
    <x v="3"/>
    <s v="Rosmery Montesinos Quispe c1"/>
    <m/>
    <x v="0"/>
    <x v="0"/>
    <x v="1"/>
    <x v="4"/>
  </r>
  <r>
    <x v="4147"/>
    <x v="3"/>
    <s v="TGM8451"/>
    <s v="CERTIFICADO DE USO"/>
    <x v="0"/>
    <x v="0"/>
    <x v="0"/>
    <x v="0"/>
    <s v="Rosmery Montesinos Quispe c1"/>
    <m/>
    <x v="0"/>
    <x v="0"/>
    <x v="1"/>
    <x v="4"/>
  </r>
  <r>
    <x v="4148"/>
    <x v="2"/>
    <s v="TGM8452"/>
    <s v="CERTIFICADO DE USO 200101"/>
    <x v="0"/>
    <x v="0"/>
    <x v="2"/>
    <x v="0"/>
    <s v="Melissa Jhuliana Hipolito Guerrero"/>
    <m/>
    <x v="0"/>
    <x v="0"/>
    <x v="1"/>
    <x v="4"/>
  </r>
  <r>
    <x v="4149"/>
    <x v="2"/>
    <s v="TGM8453"/>
    <s v="CERTIFICADO DE USO 200102"/>
    <x v="0"/>
    <x v="0"/>
    <x v="2"/>
    <x v="0"/>
    <s v="Melissa Jhuliana Hipolito Guerrero"/>
    <m/>
    <x v="0"/>
    <x v="0"/>
    <x v="1"/>
    <x v="4"/>
  </r>
  <r>
    <x v="4150"/>
    <x v="0"/>
    <s v="TGM8454"/>
    <s v="USO DE ESPACIO"/>
    <x v="0"/>
    <x v="0"/>
    <x v="0"/>
    <x v="8"/>
    <s v="Liz Lidiana Huaman Rojas"/>
    <m/>
    <x v="0"/>
    <x v="0"/>
    <x v="1"/>
    <x v="4"/>
  </r>
  <r>
    <x v="4151"/>
    <x v="0"/>
    <s v="TGM8455"/>
    <s v="CONFECCION LAPIDA GRANITO NEGRO"/>
    <x v="0"/>
    <x v="0"/>
    <x v="0"/>
    <x v="9"/>
    <s v="Liz Lidiana Huaman Rojas"/>
    <m/>
    <x v="0"/>
    <x v="0"/>
    <x v="1"/>
    <x v="4"/>
  </r>
  <r>
    <x v="4152"/>
    <x v="0"/>
    <s v="TGM8456"/>
    <s v="CONFECCION DE LAPIDA CARRA"/>
    <x v="0"/>
    <x v="0"/>
    <x v="0"/>
    <x v="9"/>
    <s v="Liz Lidiana Huaman Rojas"/>
    <m/>
    <x v="0"/>
    <x v="0"/>
    <x v="1"/>
    <x v="4"/>
  </r>
  <r>
    <x v="4153"/>
    <x v="0"/>
    <s v="TGM8457"/>
    <s v="REGULARIZACION DE ACTA DE DEFUNCION"/>
    <x v="0"/>
    <x v="0"/>
    <x v="0"/>
    <x v="6"/>
    <s v="Liz Lidiana Huaman Rojas"/>
    <m/>
    <x v="0"/>
    <x v="0"/>
    <x v="1"/>
    <x v="4"/>
  </r>
  <r>
    <x v="4154"/>
    <x v="0"/>
    <s v="TGM8458"/>
    <s v="DEVOLUCION DE GARANTIA"/>
    <x v="0"/>
    <x v="0"/>
    <x v="0"/>
    <x v="10"/>
    <s v="Liz Lidiana Huaman Rojas"/>
    <m/>
    <x v="0"/>
    <x v="0"/>
    <x v="1"/>
    <x v="4"/>
  </r>
  <r>
    <x v="4155"/>
    <x v="0"/>
    <s v="TGM8459"/>
    <s v="ENTREGA DE CONTRATO"/>
    <x v="0"/>
    <x v="0"/>
    <x v="0"/>
    <x v="3"/>
    <s v="Liz Lidiana Huaman Rojas"/>
    <m/>
    <x v="0"/>
    <x v="0"/>
    <x v="1"/>
    <x v="4"/>
  </r>
  <r>
    <x v="4156"/>
    <x v="0"/>
    <s v="TGM8460"/>
    <s v="CAMBIO DE TITULARIDAD"/>
    <x v="0"/>
    <x v="0"/>
    <x v="0"/>
    <x v="31"/>
    <s v="Liz Lidiana Huaman Rojas"/>
    <m/>
    <x v="0"/>
    <x v="0"/>
    <x v="1"/>
    <x v="4"/>
  </r>
  <r>
    <x v="4157"/>
    <x v="4"/>
    <s v="TGM8461"/>
    <s v="CONSTANCIA DE SEPULTURA"/>
    <x v="0"/>
    <x v="0"/>
    <x v="0"/>
    <x v="6"/>
    <s v="Rosmery Montesinos Quispe c2"/>
    <m/>
    <x v="0"/>
    <x v="0"/>
    <x v="1"/>
    <x v="4"/>
  </r>
  <r>
    <x v="4158"/>
    <x v="0"/>
    <s v="TGM8462"/>
    <s v="CAMBIO DE TITULARIDAD"/>
    <x v="0"/>
    <x v="0"/>
    <x v="0"/>
    <x v="31"/>
    <s v="Liz Lidiana Huaman Rojas"/>
    <m/>
    <x v="0"/>
    <x v="0"/>
    <x v="1"/>
    <x v="4"/>
  </r>
  <r>
    <x v="4159"/>
    <x v="0"/>
    <s v="TGM8463"/>
    <s v="CONSTANCIA DE ENTIERRO"/>
    <x v="0"/>
    <x v="0"/>
    <x v="0"/>
    <x v="6"/>
    <s v="Liz Lidiana Huaman Rojas"/>
    <m/>
    <x v="0"/>
    <x v="0"/>
    <x v="1"/>
    <x v="4"/>
  </r>
  <r>
    <x v="4160"/>
    <x v="0"/>
    <s v="TGM8464"/>
    <s v="CONSTANCIA DE ENTIERRO"/>
    <x v="0"/>
    <x v="0"/>
    <x v="0"/>
    <x v="6"/>
    <s v="Liz Lidiana Huaman Rojas"/>
    <m/>
    <x v="0"/>
    <x v="0"/>
    <x v="1"/>
    <x v="4"/>
  </r>
  <r>
    <x v="4161"/>
    <x v="4"/>
    <s v="TGM8465"/>
    <s v="ENTREGA DE CONTRATO"/>
    <x v="0"/>
    <x v="0"/>
    <x v="0"/>
    <x v="3"/>
    <s v="Rosmery Montesinos Quispe c2"/>
    <m/>
    <x v="0"/>
    <x v="0"/>
    <x v="1"/>
    <x v="4"/>
  </r>
  <r>
    <x v="4162"/>
    <x v="4"/>
    <s v="TGM8466"/>
    <s v="ENTREGA DE CONTRATO"/>
    <x v="0"/>
    <x v="0"/>
    <x v="0"/>
    <x v="3"/>
    <s v="Rosmery Montesinos Quispe c2"/>
    <m/>
    <x v="0"/>
    <x v="0"/>
    <x v="1"/>
    <x v="4"/>
  </r>
  <r>
    <x v="4163"/>
    <x v="0"/>
    <s v="TGM8467"/>
    <s v="LAPIDA ROTA"/>
    <x v="0"/>
    <x v="1"/>
    <x v="0"/>
    <x v="20"/>
    <s v="Liz Lidiana Huaman Rojas"/>
    <m/>
    <x v="0"/>
    <x v="0"/>
    <x v="1"/>
    <x v="4"/>
  </r>
  <r>
    <x v="4164"/>
    <x v="4"/>
    <s v="TGM8468"/>
    <s v="ENTREGA DE CONTRATO"/>
    <x v="0"/>
    <x v="0"/>
    <x v="0"/>
    <x v="3"/>
    <s v="Rosmery Montesinos Quispe c2"/>
    <m/>
    <x v="0"/>
    <x v="0"/>
    <x v="1"/>
    <x v="4"/>
  </r>
  <r>
    <x v="4165"/>
    <x v="4"/>
    <s v="TGM8469"/>
    <s v="ENTREGA DE CONTRATO"/>
    <x v="0"/>
    <x v="0"/>
    <x v="0"/>
    <x v="3"/>
    <s v="Rosmery Montesinos Quispe c2"/>
    <m/>
    <x v="0"/>
    <x v="0"/>
    <x v="1"/>
    <x v="4"/>
  </r>
  <r>
    <x v="4166"/>
    <x v="4"/>
    <s v="TGM8470"/>
    <s v="CERTIFICADO DE USO"/>
    <x v="0"/>
    <x v="0"/>
    <x v="0"/>
    <x v="0"/>
    <s v="Rosmery Montesinos Quispe c2"/>
    <m/>
    <x v="0"/>
    <x v="0"/>
    <x v="1"/>
    <x v="4"/>
  </r>
  <r>
    <x v="4167"/>
    <x v="0"/>
    <s v="TGM8471"/>
    <s v="ENTREGA DE FLOREROS DE METAL"/>
    <x v="0"/>
    <x v="0"/>
    <x v="0"/>
    <x v="4"/>
    <s v="Rosario Margarita Vergara Jimenez"/>
    <m/>
    <x v="0"/>
    <x v="0"/>
    <x v="1"/>
    <x v="4"/>
  </r>
  <r>
    <x v="4168"/>
    <x v="0"/>
    <s v="TGM8472"/>
    <s v="REGULARIZACION DE ACTA DE DEFUNCION"/>
    <x v="0"/>
    <x v="0"/>
    <x v="0"/>
    <x v="6"/>
    <s v="Liz Lidiana Huaman Rojas"/>
    <m/>
    <x v="0"/>
    <x v="0"/>
    <x v="1"/>
    <x v="4"/>
  </r>
  <r>
    <x v="4169"/>
    <x v="0"/>
    <s v="TGM8473"/>
    <s v="DEVOLUCION DE GARANTIA"/>
    <x v="0"/>
    <x v="0"/>
    <x v="0"/>
    <x v="10"/>
    <s v="Liz Lidiana Huaman Rojas"/>
    <m/>
    <x v="0"/>
    <x v="0"/>
    <x v="1"/>
    <x v="4"/>
  </r>
  <r>
    <x v="4170"/>
    <x v="0"/>
    <s v="TGM8474"/>
    <s v="ENTREGA DE CONTRATO"/>
    <x v="0"/>
    <x v="0"/>
    <x v="0"/>
    <x v="3"/>
    <s v="Liz Lidiana Huaman Rojas"/>
    <m/>
    <x v="0"/>
    <x v="0"/>
    <x v="1"/>
    <x v="4"/>
  </r>
  <r>
    <x v="4171"/>
    <x v="1"/>
    <s v="TGM8475"/>
    <s v="REGULARIZACION DE ACTA DE DEFUNCION"/>
    <x v="0"/>
    <x v="0"/>
    <x v="0"/>
    <x v="6"/>
    <s v="Liz Lidiana Huaman Rojas SAC CF"/>
    <m/>
    <x v="0"/>
    <x v="0"/>
    <x v="1"/>
    <x v="4"/>
  </r>
  <r>
    <x v="4172"/>
    <x v="1"/>
    <s v="TGM8476"/>
    <s v="DEVOLUCION DE GARANTIA"/>
    <x v="0"/>
    <x v="0"/>
    <x v="0"/>
    <x v="10"/>
    <s v="Liz Lidiana Huaman Rojas SAC CF"/>
    <m/>
    <x v="0"/>
    <x v="0"/>
    <x v="1"/>
    <x v="4"/>
  </r>
  <r>
    <x v="4173"/>
    <x v="1"/>
    <s v="TGM8477"/>
    <s v="ENTREGA DE CONTRATO"/>
    <x v="0"/>
    <x v="0"/>
    <x v="0"/>
    <x v="3"/>
    <s v="Liz Lidiana Huaman Rojas SAC CF"/>
    <m/>
    <x v="0"/>
    <x v="0"/>
    <x v="1"/>
    <x v="4"/>
  </r>
  <r>
    <x v="4174"/>
    <x v="1"/>
    <s v="TGM8478"/>
    <s v="REGULARIZACION DE ACTA DE DEFUNCION"/>
    <x v="0"/>
    <x v="0"/>
    <x v="0"/>
    <x v="6"/>
    <s v="Liz Lidiana Huaman Rojas SAC CF"/>
    <m/>
    <x v="0"/>
    <x v="0"/>
    <x v="1"/>
    <x v="4"/>
  </r>
  <r>
    <x v="4175"/>
    <x v="1"/>
    <s v="TGM8479"/>
    <s v="DEVOLUCION DE GARANTIA"/>
    <x v="0"/>
    <x v="0"/>
    <x v="0"/>
    <x v="10"/>
    <s v="Liz Lidiana Huaman Rojas SAC CF"/>
    <m/>
    <x v="0"/>
    <x v="0"/>
    <x v="1"/>
    <x v="4"/>
  </r>
  <r>
    <x v="4176"/>
    <x v="1"/>
    <s v="TGM8480"/>
    <s v="ENTREGA DE CONTRATO"/>
    <x v="0"/>
    <x v="0"/>
    <x v="0"/>
    <x v="3"/>
    <s v="Liz Lidiana Huaman Rojas SAC CF"/>
    <m/>
    <x v="0"/>
    <x v="0"/>
    <x v="1"/>
    <x v="4"/>
  </r>
  <r>
    <x v="4177"/>
    <x v="3"/>
    <s v="TGM8481"/>
    <s v="CERTIFICADO DE USO"/>
    <x v="0"/>
    <x v="0"/>
    <x v="0"/>
    <x v="0"/>
    <s v="Rosmery Montesinos Quispe c1"/>
    <m/>
    <x v="0"/>
    <x v="0"/>
    <x v="1"/>
    <x v="4"/>
  </r>
  <r>
    <x v="4178"/>
    <x v="3"/>
    <s v="TGM8482"/>
    <s v="CERTIFICADO DE USO"/>
    <x v="0"/>
    <x v="0"/>
    <x v="0"/>
    <x v="0"/>
    <s v="Rosmery Montesinos Quispe c1"/>
    <m/>
    <x v="0"/>
    <x v="0"/>
    <x v="1"/>
    <x v="4"/>
  </r>
  <r>
    <x v="4179"/>
    <x v="3"/>
    <s v="TGM8483"/>
    <s v="ENTREGA DE CONTRATO"/>
    <x v="0"/>
    <x v="0"/>
    <x v="0"/>
    <x v="3"/>
    <s v="Rosmery Montesinos Quispe c1"/>
    <m/>
    <x v="0"/>
    <x v="0"/>
    <x v="1"/>
    <x v="4"/>
  </r>
  <r>
    <x v="4180"/>
    <x v="0"/>
    <s v="TGM8484"/>
    <s v="ESTADO DE CUENTA DIGITAL"/>
    <x v="0"/>
    <x v="0"/>
    <x v="0"/>
    <x v="5"/>
    <s v="Rosario Margarita Vergara Jimenez"/>
    <m/>
    <x v="0"/>
    <x v="0"/>
    <x v="1"/>
    <x v="4"/>
  </r>
  <r>
    <x v="4181"/>
    <x v="0"/>
    <s v="TGM8485"/>
    <s v="USO DE ESPACIO"/>
    <x v="0"/>
    <x v="0"/>
    <x v="0"/>
    <x v="8"/>
    <s v="Rosario Margarita Vergara Jimenez"/>
    <m/>
    <x v="0"/>
    <x v="0"/>
    <x v="1"/>
    <x v="4"/>
  </r>
  <r>
    <x v="4182"/>
    <x v="0"/>
    <s v="TGM8486"/>
    <s v="ADJUNTA SEGUNDO TITULAR"/>
    <x v="0"/>
    <x v="0"/>
    <x v="0"/>
    <x v="30"/>
    <s v="Liz Lidiana Huaman Rojas"/>
    <m/>
    <x v="0"/>
    <x v="0"/>
    <x v="1"/>
    <x v="4"/>
  </r>
  <r>
    <x v="4183"/>
    <x v="0"/>
    <s v="TGM8487"/>
    <s v="ADJUNTAR SEGUNDO TITULAR"/>
    <x v="0"/>
    <x v="0"/>
    <x v="0"/>
    <x v="30"/>
    <s v="Liz Lidiana Huaman Rojas"/>
    <m/>
    <x v="0"/>
    <x v="0"/>
    <x v="1"/>
    <x v="4"/>
  </r>
  <r>
    <x v="4184"/>
    <x v="0"/>
    <s v="TGM8488"/>
    <s v="DEVOLUCION DE LAPIDA"/>
    <x v="0"/>
    <x v="0"/>
    <x v="0"/>
    <x v="27"/>
    <s v="Rosario Margarita Vergara Jimenez"/>
    <m/>
    <x v="0"/>
    <x v="0"/>
    <x v="1"/>
    <x v="4"/>
  </r>
  <r>
    <x v="4185"/>
    <x v="1"/>
    <s v="TGM8489"/>
    <s v="CERTIFICADO DE USO"/>
    <x v="0"/>
    <x v="0"/>
    <x v="0"/>
    <x v="0"/>
    <s v="Liz Lidiana Huaman Rojas SAC CF"/>
    <m/>
    <x v="0"/>
    <x v="0"/>
    <x v="1"/>
    <x v="4"/>
  </r>
  <r>
    <x v="4186"/>
    <x v="1"/>
    <s v="TGM8490"/>
    <s v="ACTA DE DEFUNCION"/>
    <x v="0"/>
    <x v="0"/>
    <x v="0"/>
    <x v="6"/>
    <s v="Rosario Margarita Vergara Jimenez SAC CF"/>
    <m/>
    <x v="0"/>
    <x v="0"/>
    <x v="1"/>
    <x v="4"/>
  </r>
  <r>
    <x v="4187"/>
    <x v="1"/>
    <s v="TGM8491"/>
    <s v="ENTREGA DE CONTRATO"/>
    <x v="0"/>
    <x v="0"/>
    <x v="0"/>
    <x v="3"/>
    <s v="Rosario Margarita Vergara Jimenez SAC CF"/>
    <m/>
    <x v="0"/>
    <x v="0"/>
    <x v="1"/>
    <x v="4"/>
  </r>
  <r>
    <x v="4188"/>
    <x v="0"/>
    <s v="TGM8492"/>
    <s v="MINIMO PARA SEPULTAR"/>
    <x v="0"/>
    <x v="0"/>
    <x v="0"/>
    <x v="0"/>
    <s v="Liz Lidiana Huaman Rojas"/>
    <m/>
    <x v="0"/>
    <x v="0"/>
    <x v="1"/>
    <x v="4"/>
  </r>
  <r>
    <x v="4189"/>
    <x v="0"/>
    <s v="TGM8493"/>
    <s v="REGULARIZACION DE ACTA DE DEFUNCION"/>
    <x v="0"/>
    <x v="0"/>
    <x v="0"/>
    <x v="6"/>
    <s v="Liz Lidiana Huaman Rojas"/>
    <m/>
    <x v="0"/>
    <x v="0"/>
    <x v="1"/>
    <x v="4"/>
  </r>
  <r>
    <x v="4190"/>
    <x v="0"/>
    <s v="TGM8494"/>
    <s v="DEVOLUCION DE GARANTIA"/>
    <x v="0"/>
    <x v="0"/>
    <x v="0"/>
    <x v="10"/>
    <s v="Liz Lidiana Huaman Rojas"/>
    <m/>
    <x v="0"/>
    <x v="0"/>
    <x v="1"/>
    <x v="4"/>
  </r>
  <r>
    <x v="4191"/>
    <x v="1"/>
    <s v="TGM8495"/>
    <s v="REGULARIZACION DE ACTA DE DEFUNCION"/>
    <x v="0"/>
    <x v="0"/>
    <x v="0"/>
    <x v="6"/>
    <s v="Liz Lidiana Huaman Rojas SAC CF"/>
    <m/>
    <x v="0"/>
    <x v="0"/>
    <x v="1"/>
    <x v="4"/>
  </r>
  <r>
    <x v="4192"/>
    <x v="0"/>
    <s v="TGM8496"/>
    <s v="USO DE ESPACIO"/>
    <x v="0"/>
    <x v="0"/>
    <x v="0"/>
    <x v="8"/>
    <s v="Liz Lidiana Huaman Rojas"/>
    <m/>
    <x v="0"/>
    <x v="0"/>
    <x v="1"/>
    <x v="4"/>
  </r>
  <r>
    <x v="4193"/>
    <x v="0"/>
    <s v="TGM8497"/>
    <s v="USO DE ESPACIO"/>
    <x v="0"/>
    <x v="0"/>
    <x v="0"/>
    <x v="8"/>
    <s v="Rosario Margarita Vergara Jimenez"/>
    <m/>
    <x v="0"/>
    <x v="0"/>
    <x v="1"/>
    <x v="4"/>
  </r>
  <r>
    <x v="4194"/>
    <x v="0"/>
    <s v="TGM8498"/>
    <s v="REGULARIZACION DE ACTA DE DEFUNCION"/>
    <x v="0"/>
    <x v="0"/>
    <x v="0"/>
    <x v="6"/>
    <s v="Liz Lidiana Huaman Rojas"/>
    <m/>
    <x v="0"/>
    <x v="0"/>
    <x v="1"/>
    <x v="4"/>
  </r>
  <r>
    <x v="4195"/>
    <x v="0"/>
    <s v="TGM8499"/>
    <s v="DEVOLUCION DE GARANTIA"/>
    <x v="0"/>
    <x v="0"/>
    <x v="0"/>
    <x v="10"/>
    <s v="Liz Lidiana Huaman Rojas"/>
    <m/>
    <x v="0"/>
    <x v="0"/>
    <x v="1"/>
    <x v="4"/>
  </r>
  <r>
    <x v="4196"/>
    <x v="0"/>
    <s v="TGM8500"/>
    <s v="PERIODO DE CARENCIA"/>
    <x v="0"/>
    <x v="0"/>
    <x v="0"/>
    <x v="33"/>
    <s v="Rosario Margarita Vergara Jimenez"/>
    <m/>
    <x v="0"/>
    <x v="0"/>
    <x v="1"/>
    <x v="4"/>
  </r>
  <r>
    <x v="4197"/>
    <x v="0"/>
    <s v="TGM8501"/>
    <s v="REGULARIZACION DE ACTA DE DEFUNCION"/>
    <x v="0"/>
    <x v="0"/>
    <x v="0"/>
    <x v="6"/>
    <s v="Liz Lidiana Huaman Rojas"/>
    <m/>
    <x v="0"/>
    <x v="0"/>
    <x v="1"/>
    <x v="4"/>
  </r>
  <r>
    <x v="4198"/>
    <x v="0"/>
    <s v="TGM8502"/>
    <s v="DEVOLUCION DE GARANTIA"/>
    <x v="0"/>
    <x v="0"/>
    <x v="0"/>
    <x v="10"/>
    <s v="Liz Lidiana Huaman Rojas"/>
    <m/>
    <x v="0"/>
    <x v="0"/>
    <x v="1"/>
    <x v="4"/>
  </r>
  <r>
    <x v="4199"/>
    <x v="0"/>
    <s v="TGM8503"/>
    <s v="REGULARIZACION DE ACTA DE DEFUNCION"/>
    <x v="0"/>
    <x v="0"/>
    <x v="0"/>
    <x v="6"/>
    <s v="Liz Lidiana Huaman Rojas"/>
    <m/>
    <x v="0"/>
    <x v="0"/>
    <x v="1"/>
    <x v="4"/>
  </r>
  <r>
    <x v="4200"/>
    <x v="0"/>
    <s v="TGM8504"/>
    <s v="DEVOLUCION DE GARANTIA"/>
    <x v="0"/>
    <x v="0"/>
    <x v="0"/>
    <x v="10"/>
    <s v="Liz Lidiana Huaman Rojas"/>
    <m/>
    <x v="0"/>
    <x v="0"/>
    <x v="1"/>
    <x v="4"/>
  </r>
  <r>
    <x v="4201"/>
    <x v="1"/>
    <s v="TGM8505"/>
    <s v="DEVOLUCION DE GARANTIA"/>
    <x v="0"/>
    <x v="0"/>
    <x v="0"/>
    <x v="10"/>
    <s v="Liz Lidiana Huaman Rojas SAC CF"/>
    <m/>
    <x v="0"/>
    <x v="0"/>
    <x v="1"/>
    <x v="4"/>
  </r>
  <r>
    <x v="4202"/>
    <x v="1"/>
    <s v="TGM8506"/>
    <s v="REGULARIZACION DE ACTA DE DEFUNCION"/>
    <x v="0"/>
    <x v="0"/>
    <x v="0"/>
    <x v="6"/>
    <s v="Liz Lidiana Huaman Rojas SAC CF"/>
    <m/>
    <x v="0"/>
    <x v="0"/>
    <x v="1"/>
    <x v="4"/>
  </r>
  <r>
    <x v="4203"/>
    <x v="1"/>
    <s v="TGM8507"/>
    <s v="DEVOLUCION DE GARANTIA"/>
    <x v="0"/>
    <x v="0"/>
    <x v="0"/>
    <x v="10"/>
    <s v="Liz Lidiana Huaman Rojas SAC CF"/>
    <m/>
    <x v="0"/>
    <x v="0"/>
    <x v="1"/>
    <x v="4"/>
  </r>
  <r>
    <x v="4204"/>
    <x v="0"/>
    <s v="TGM8508"/>
    <s v="REGULARIZACION DE ACTA DE DEFUNCION"/>
    <x v="0"/>
    <x v="0"/>
    <x v="0"/>
    <x v="6"/>
    <s v="Liz Lidiana Huaman Rojas"/>
    <m/>
    <x v="0"/>
    <x v="0"/>
    <x v="1"/>
    <x v="4"/>
  </r>
  <r>
    <x v="4205"/>
    <x v="0"/>
    <s v="TGM8509"/>
    <s v="DEVOLUCION DE GARANTIA"/>
    <x v="0"/>
    <x v="0"/>
    <x v="0"/>
    <x v="10"/>
    <s v="Liz Lidiana Huaman Rojas"/>
    <m/>
    <x v="0"/>
    <x v="0"/>
    <x v="1"/>
    <x v="4"/>
  </r>
  <r>
    <x v="4206"/>
    <x v="0"/>
    <s v="TGM8510"/>
    <s v="REGULARIZACION DE ACTA DE DEFUNCION"/>
    <x v="0"/>
    <x v="0"/>
    <x v="0"/>
    <x v="6"/>
    <s v="Liz Lidiana Huaman Rojas"/>
    <m/>
    <x v="0"/>
    <x v="0"/>
    <x v="1"/>
    <x v="4"/>
  </r>
  <r>
    <x v="4207"/>
    <x v="0"/>
    <s v="TGM8511"/>
    <s v="DEVOLUCION DE GARANTIA"/>
    <x v="0"/>
    <x v="0"/>
    <x v="0"/>
    <x v="10"/>
    <s v="Liz Lidiana Huaman Rojas"/>
    <m/>
    <x v="0"/>
    <x v="0"/>
    <x v="1"/>
    <x v="4"/>
  </r>
  <r>
    <x v="4208"/>
    <x v="0"/>
    <s v="TGM8512"/>
    <s v="REGULARIZACION DE ACTA DE DEFUNCION"/>
    <x v="0"/>
    <x v="0"/>
    <x v="0"/>
    <x v="6"/>
    <s v="Liz Lidiana Huaman Rojas"/>
    <m/>
    <x v="0"/>
    <x v="0"/>
    <x v="1"/>
    <x v="4"/>
  </r>
  <r>
    <x v="4209"/>
    <x v="0"/>
    <s v="TGM8513"/>
    <s v="DEVOLUCION DE GARANTIA"/>
    <x v="0"/>
    <x v="0"/>
    <x v="0"/>
    <x v="10"/>
    <s v="Liz Lidiana Huaman Rojas"/>
    <m/>
    <x v="0"/>
    <x v="0"/>
    <x v="1"/>
    <x v="4"/>
  </r>
  <r>
    <x v="4210"/>
    <x v="0"/>
    <s v="TGM8514"/>
    <s v="REGULARIZACION DE ACTA DE DEFUNCION"/>
    <x v="0"/>
    <x v="0"/>
    <x v="0"/>
    <x v="6"/>
    <s v="Liz Lidiana Huaman Rojas"/>
    <m/>
    <x v="0"/>
    <x v="0"/>
    <x v="1"/>
    <x v="4"/>
  </r>
  <r>
    <x v="4211"/>
    <x v="0"/>
    <s v="TGM8515"/>
    <s v="DEVOLUCION DE GARANTIA"/>
    <x v="0"/>
    <x v="0"/>
    <x v="0"/>
    <x v="10"/>
    <s v="Liz Lidiana Huaman Rojas"/>
    <m/>
    <x v="0"/>
    <x v="0"/>
    <x v="1"/>
    <x v="4"/>
  </r>
  <r>
    <x v="4212"/>
    <x v="0"/>
    <s v="TGM8516"/>
    <s v="REGULARIZACION DE ACTA DE DEFUNCION"/>
    <x v="0"/>
    <x v="0"/>
    <x v="0"/>
    <x v="6"/>
    <s v="Liz Lidiana Huaman Rojas"/>
    <m/>
    <x v="0"/>
    <x v="0"/>
    <x v="1"/>
    <x v="4"/>
  </r>
  <r>
    <x v="4213"/>
    <x v="0"/>
    <s v="TGM8517"/>
    <s v="DEVOLUCION DE GARANTIA"/>
    <x v="0"/>
    <x v="0"/>
    <x v="0"/>
    <x v="10"/>
    <s v="Liz Lidiana Huaman Rojas"/>
    <m/>
    <x v="0"/>
    <x v="0"/>
    <x v="1"/>
    <x v="4"/>
  </r>
  <r>
    <x v="4214"/>
    <x v="0"/>
    <s v="TGM8518"/>
    <s v="REGULARIZACION DE ACTA DE DEFUNCION"/>
    <x v="0"/>
    <x v="0"/>
    <x v="0"/>
    <x v="6"/>
    <s v="Liz Lidiana Huaman Rojas"/>
    <m/>
    <x v="0"/>
    <x v="0"/>
    <x v="1"/>
    <x v="4"/>
  </r>
  <r>
    <x v="4215"/>
    <x v="0"/>
    <s v="TGM8519"/>
    <s v="DEVOLUCION DE GARANTIA"/>
    <x v="0"/>
    <x v="0"/>
    <x v="0"/>
    <x v="10"/>
    <s v="Liz Lidiana Huaman Rojas"/>
    <m/>
    <x v="0"/>
    <x v="0"/>
    <x v="1"/>
    <x v="4"/>
  </r>
  <r>
    <x v="4216"/>
    <x v="0"/>
    <s v="TGM8520"/>
    <s v="REGULARIZACION DE ACTA DE DEFUNCION"/>
    <x v="0"/>
    <x v="0"/>
    <x v="0"/>
    <x v="6"/>
    <s v="Liz Lidiana Huaman Rojas"/>
    <m/>
    <x v="0"/>
    <x v="0"/>
    <x v="1"/>
    <x v="4"/>
  </r>
  <r>
    <x v="4217"/>
    <x v="0"/>
    <s v="TGM8521"/>
    <s v="DEVOLUCION DE GARANTIA"/>
    <x v="0"/>
    <x v="0"/>
    <x v="0"/>
    <x v="10"/>
    <s v="Liz Lidiana Huaman Rojas"/>
    <m/>
    <x v="0"/>
    <x v="0"/>
    <x v="1"/>
    <x v="4"/>
  </r>
  <r>
    <x v="4218"/>
    <x v="0"/>
    <s v="TGM8522"/>
    <s v="USO DE ESPACIO"/>
    <x v="0"/>
    <x v="0"/>
    <x v="0"/>
    <x v="8"/>
    <s v="Liz Lidiana Huaman Rojas"/>
    <m/>
    <x v="0"/>
    <x v="0"/>
    <x v="1"/>
    <x v="4"/>
  </r>
  <r>
    <x v="4219"/>
    <x v="0"/>
    <s v="TGM8523"/>
    <s v="REGULARIZACION DE ACTA DE DEFUNCION"/>
    <x v="0"/>
    <x v="0"/>
    <x v="0"/>
    <x v="6"/>
    <s v="Liz Lidiana Huaman Rojas"/>
    <m/>
    <x v="0"/>
    <x v="0"/>
    <x v="1"/>
    <x v="4"/>
  </r>
  <r>
    <x v="4220"/>
    <x v="0"/>
    <s v="TGM8524"/>
    <s v="DEVOLUCION DE GARANTIA"/>
    <x v="0"/>
    <x v="0"/>
    <x v="0"/>
    <x v="10"/>
    <s v="Liz Lidiana Huaman Rojas"/>
    <m/>
    <x v="0"/>
    <x v="0"/>
    <x v="1"/>
    <x v="4"/>
  </r>
  <r>
    <x v="4221"/>
    <x v="0"/>
    <s v="TGM8525"/>
    <s v="USO DE ESPACIO"/>
    <x v="0"/>
    <x v="0"/>
    <x v="0"/>
    <x v="8"/>
    <s v="Liz Lidiana Huaman Rojas"/>
    <m/>
    <x v="0"/>
    <x v="0"/>
    <x v="1"/>
    <x v="4"/>
  </r>
  <r>
    <x v="4222"/>
    <x v="0"/>
    <s v="TGM8526"/>
    <s v="REGULARIZACION DE ACTA DE DEFUNCION"/>
    <x v="0"/>
    <x v="0"/>
    <x v="0"/>
    <x v="6"/>
    <s v="Liz Lidiana Huaman Rojas"/>
    <m/>
    <x v="0"/>
    <x v="0"/>
    <x v="1"/>
    <x v="4"/>
  </r>
  <r>
    <x v="4223"/>
    <x v="0"/>
    <s v="TGM8527"/>
    <s v="DEVOLUCION DE GARANTIA"/>
    <x v="0"/>
    <x v="0"/>
    <x v="0"/>
    <x v="10"/>
    <s v="Liz Lidiana Huaman Rojas"/>
    <m/>
    <x v="0"/>
    <x v="0"/>
    <x v="1"/>
    <x v="4"/>
  </r>
  <r>
    <x v="4224"/>
    <x v="0"/>
    <s v="TGM8528"/>
    <s v="USO DE ESPACIO"/>
    <x v="0"/>
    <x v="0"/>
    <x v="0"/>
    <x v="8"/>
    <s v="Liz Lidiana Huaman Rojas"/>
    <m/>
    <x v="0"/>
    <x v="0"/>
    <x v="1"/>
    <x v="4"/>
  </r>
  <r>
    <x v="4225"/>
    <x v="0"/>
    <s v="TGM8529"/>
    <s v="REGULARIZACION DE ACTA DE DEFUNCION"/>
    <x v="0"/>
    <x v="0"/>
    <x v="0"/>
    <x v="6"/>
    <s v="Liz Lidiana Huaman Rojas"/>
    <m/>
    <x v="0"/>
    <x v="0"/>
    <x v="1"/>
    <x v="4"/>
  </r>
  <r>
    <x v="4226"/>
    <x v="0"/>
    <s v="TGM8530"/>
    <s v="DEVOLUCION DE GARANTIA"/>
    <x v="0"/>
    <x v="0"/>
    <x v="0"/>
    <x v="10"/>
    <s v="Liz Lidiana Huaman Rojas"/>
    <m/>
    <x v="0"/>
    <x v="0"/>
    <x v="1"/>
    <x v="4"/>
  </r>
  <r>
    <x v="4227"/>
    <x v="0"/>
    <s v="TGM8531"/>
    <s v="USO DE ESPACIO"/>
    <x v="0"/>
    <x v="0"/>
    <x v="0"/>
    <x v="8"/>
    <s v="Liz Lidiana Huaman Rojas"/>
    <m/>
    <x v="0"/>
    <x v="0"/>
    <x v="1"/>
    <x v="4"/>
  </r>
  <r>
    <x v="4228"/>
    <x v="0"/>
    <s v="TGM8532"/>
    <s v="REGULARIZACION DE ACTA DE DEFUNCION"/>
    <x v="0"/>
    <x v="0"/>
    <x v="0"/>
    <x v="6"/>
    <s v="Liz Lidiana Huaman Rojas"/>
    <m/>
    <x v="0"/>
    <x v="0"/>
    <x v="1"/>
    <x v="4"/>
  </r>
  <r>
    <x v="4229"/>
    <x v="0"/>
    <s v="TGM8533"/>
    <s v="CONSTANCIA DE ENTIERRO"/>
    <x v="0"/>
    <x v="0"/>
    <x v="0"/>
    <x v="6"/>
    <s v="Liz Lidiana Huaman Rojas"/>
    <m/>
    <x v="0"/>
    <x v="0"/>
    <x v="1"/>
    <x v="4"/>
  </r>
  <r>
    <x v="4230"/>
    <x v="4"/>
    <s v="TGM8534"/>
    <s v="ENTREGA DE CONTRATO"/>
    <x v="0"/>
    <x v="0"/>
    <x v="0"/>
    <x v="3"/>
    <s v="Rosmery Montesinos Quispe c2"/>
    <m/>
    <x v="0"/>
    <x v="0"/>
    <x v="1"/>
    <x v="4"/>
  </r>
  <r>
    <x v="4231"/>
    <x v="3"/>
    <s v="TGM8535"/>
    <s v="CERTIFICADO DE USO"/>
    <x v="0"/>
    <x v="0"/>
    <x v="0"/>
    <x v="0"/>
    <s v="Rosmery Montesinos Quispe c1"/>
    <m/>
    <x v="0"/>
    <x v="0"/>
    <x v="1"/>
    <x v="4"/>
  </r>
  <r>
    <x v="4232"/>
    <x v="3"/>
    <s v="TGM8536"/>
    <s v="COPIA DEL CERTIFICADO MEDICO"/>
    <x v="0"/>
    <x v="0"/>
    <x v="0"/>
    <x v="6"/>
    <s v="Maria Betania Araujo Gomez - Cusco I"/>
    <m/>
    <x v="0"/>
    <x v="0"/>
    <x v="1"/>
    <x v="4"/>
  </r>
  <r>
    <x v="4233"/>
    <x v="3"/>
    <s v="TGM8537"/>
    <s v="ENTREGA DE CONTRATO"/>
    <x v="0"/>
    <x v="0"/>
    <x v="0"/>
    <x v="3"/>
    <s v="Rosmery Montesinos Quispe c1"/>
    <m/>
    <x v="0"/>
    <x v="0"/>
    <x v="1"/>
    <x v="4"/>
  </r>
  <r>
    <x v="4234"/>
    <x v="4"/>
    <s v="TGM8538"/>
    <s v="ENTREGA DE CONTRATO"/>
    <x v="0"/>
    <x v="0"/>
    <x v="0"/>
    <x v="3"/>
    <s v="Rosmery Montesinos Quispe c2"/>
    <m/>
    <x v="0"/>
    <x v="0"/>
    <x v="1"/>
    <x v="4"/>
  </r>
  <r>
    <x v="4235"/>
    <x v="4"/>
    <s v="TGM8539"/>
    <s v="ENTREGA DE CONTRATO"/>
    <x v="0"/>
    <x v="0"/>
    <x v="0"/>
    <x v="3"/>
    <s v="Rosmery Montesinos Quispe c2"/>
    <m/>
    <x v="0"/>
    <x v="0"/>
    <x v="1"/>
    <x v="4"/>
  </r>
  <r>
    <x v="4236"/>
    <x v="0"/>
    <s v="TGM8540"/>
    <s v="USO DE ESPACIO"/>
    <x v="0"/>
    <x v="0"/>
    <x v="0"/>
    <x v="8"/>
    <s v="Liz Lidiana Huaman Rojas"/>
    <m/>
    <x v="0"/>
    <x v="0"/>
    <x v="1"/>
    <x v="4"/>
  </r>
  <r>
    <x v="4237"/>
    <x v="0"/>
    <s v="TGM8541"/>
    <s v="UBICACION DE ESPACIO"/>
    <x v="0"/>
    <x v="0"/>
    <x v="0"/>
    <x v="0"/>
    <s v="Rosario Margarita Vergara Jimenez"/>
    <m/>
    <x v="0"/>
    <x v="0"/>
    <x v="1"/>
    <x v="4"/>
  </r>
  <r>
    <x v="4238"/>
    <x v="0"/>
    <s v="TGM8542"/>
    <s v="USO DE ESPACIO"/>
    <x v="0"/>
    <x v="0"/>
    <x v="0"/>
    <x v="8"/>
    <s v="Liz Lidiana Huaman Rojas"/>
    <m/>
    <x v="0"/>
    <x v="0"/>
    <x v="1"/>
    <x v="4"/>
  </r>
  <r>
    <x v="4239"/>
    <x v="0"/>
    <s v="TGM8543"/>
    <s v="ELABORACION DE LAPIDA"/>
    <x v="0"/>
    <x v="0"/>
    <x v="4"/>
    <x v="13"/>
    <s v="Oscar San Martin Castillo"/>
    <m/>
    <x v="0"/>
    <x v="0"/>
    <x v="1"/>
    <x v="4"/>
  </r>
  <r>
    <x v="4240"/>
    <x v="0"/>
    <s v="TGM8544"/>
    <s v="USO DE ESPACIO"/>
    <x v="0"/>
    <x v="0"/>
    <x v="0"/>
    <x v="8"/>
    <s v="Liz Lidiana Huaman Rojas"/>
    <m/>
    <x v="0"/>
    <x v="0"/>
    <x v="1"/>
    <x v="4"/>
  </r>
  <r>
    <x v="4241"/>
    <x v="0"/>
    <s v="TGM8545"/>
    <s v="USO DE ESPACIO"/>
    <x v="0"/>
    <x v="0"/>
    <x v="0"/>
    <x v="8"/>
    <s v="Liz Lidiana Huaman Rojas"/>
    <m/>
    <x v="0"/>
    <x v="0"/>
    <x v="1"/>
    <x v="4"/>
  </r>
  <r>
    <x v="4242"/>
    <x v="0"/>
    <s v="TGM8546"/>
    <s v="USO DE ESPACIO"/>
    <x v="0"/>
    <x v="0"/>
    <x v="0"/>
    <x v="8"/>
    <s v="Liz Lidiana Huaman Rojas"/>
    <m/>
    <x v="0"/>
    <x v="0"/>
    <x v="1"/>
    <x v="4"/>
  </r>
  <r>
    <x v="4243"/>
    <x v="0"/>
    <s v="TGM8547"/>
    <s v="CAMBIO DE TITULARIDAD POR FALLECIMIENTO"/>
    <x v="0"/>
    <x v="0"/>
    <x v="0"/>
    <x v="31"/>
    <s v="Liz Lidiana Huaman Rojas"/>
    <m/>
    <x v="0"/>
    <x v="0"/>
    <x v="1"/>
    <x v="4"/>
  </r>
  <r>
    <x v="4244"/>
    <x v="0"/>
    <s v="TGM8548"/>
    <s v="ESTADO DE CUENTA DIGITAL"/>
    <x v="0"/>
    <x v="0"/>
    <x v="2"/>
    <x v="5"/>
    <s v="Rosario Margarita Vergara Jimenez"/>
    <m/>
    <x v="0"/>
    <x v="0"/>
    <x v="1"/>
    <x v="4"/>
  </r>
  <r>
    <x v="4245"/>
    <x v="2"/>
    <s v="TGM8549"/>
    <s v="DEVOLUCION DE GARANTIA DE ACTA DE DEFUNCION 5001195"/>
    <x v="0"/>
    <x v="0"/>
    <x v="0"/>
    <x v="10"/>
    <s v="Melissa Jhuliana Hipolito Guerrero"/>
    <m/>
    <x v="0"/>
    <x v="0"/>
    <x v="1"/>
    <x v="4"/>
  </r>
  <r>
    <x v="4246"/>
    <x v="2"/>
    <s v="TGM8550"/>
    <s v="DEVOLUCION DE GARANTIA DE ACTA DE DEFUNCION 5000795"/>
    <x v="0"/>
    <x v="0"/>
    <x v="0"/>
    <x v="10"/>
    <s v="Melissa Jhuliana Hipolito Guerrero"/>
    <m/>
    <x v="0"/>
    <x v="0"/>
    <x v="1"/>
    <x v="4"/>
  </r>
  <r>
    <x v="4247"/>
    <x v="2"/>
    <s v="TGM8551"/>
    <s v="DEVOLUCION DE GARANTIA DE ACTA DE DEFUNCION 200077"/>
    <x v="0"/>
    <x v="0"/>
    <x v="0"/>
    <x v="10"/>
    <s v="Melissa Jhuliana Hipolito Guerrero"/>
    <m/>
    <x v="0"/>
    <x v="0"/>
    <x v="1"/>
    <x v="4"/>
  </r>
  <r>
    <x v="4248"/>
    <x v="1"/>
    <s v="TGM8552"/>
    <s v="USO DE ESPACIO NF"/>
    <x v="0"/>
    <x v="0"/>
    <x v="0"/>
    <x v="8"/>
    <s v="Liz Lidiana Huaman Rojas SAC CF"/>
    <m/>
    <x v="0"/>
    <x v="0"/>
    <x v="1"/>
    <x v="4"/>
  </r>
  <r>
    <x v="4249"/>
    <x v="1"/>
    <s v="TGM8553"/>
    <s v="ACTA DE DEFUNCION"/>
    <x v="0"/>
    <x v="0"/>
    <x v="0"/>
    <x v="6"/>
    <s v="Rosario Margarita Vergara Jimenez SAC CF"/>
    <m/>
    <x v="0"/>
    <x v="0"/>
    <x v="1"/>
    <x v="4"/>
  </r>
  <r>
    <x v="4250"/>
    <x v="1"/>
    <s v="TGM8554"/>
    <s v="DEVOLUCION DE GARANTIA"/>
    <x v="0"/>
    <x v="0"/>
    <x v="0"/>
    <x v="10"/>
    <s v="Rosario Margarita Vergara Jimenez SAC CF"/>
    <m/>
    <x v="0"/>
    <x v="0"/>
    <x v="1"/>
    <x v="4"/>
  </r>
  <r>
    <x v="4251"/>
    <x v="3"/>
    <s v="TGM8555"/>
    <s v="ENTREGA DE CONTRATO"/>
    <x v="0"/>
    <x v="0"/>
    <x v="0"/>
    <x v="3"/>
    <s v="Rosmery Montesinos Quispe c1"/>
    <m/>
    <x v="0"/>
    <x v="0"/>
    <x v="1"/>
    <x v="4"/>
  </r>
  <r>
    <x v="4252"/>
    <x v="2"/>
    <s v="TGM8556"/>
    <s v="GARANTIA POR ACTA DE DEFUNCION CONTRATO 200959"/>
    <x v="0"/>
    <x v="0"/>
    <x v="0"/>
    <x v="10"/>
    <s v="Melissa Jhuliana Hipolito Guerrero"/>
    <m/>
    <x v="0"/>
    <x v="0"/>
    <x v="1"/>
    <x v="4"/>
  </r>
  <r>
    <x v="4253"/>
    <x v="2"/>
    <s v="TGM8557"/>
    <s v="ACTUALIZACION DE DATOS 200881"/>
    <x v="0"/>
    <x v="0"/>
    <x v="0"/>
    <x v="1"/>
    <s v="Melissa Jhuliana Hipolito Guerrero"/>
    <m/>
    <x v="0"/>
    <x v="0"/>
    <x v="1"/>
    <x v="4"/>
  </r>
  <r>
    <x v="4254"/>
    <x v="1"/>
    <s v="TGM8558"/>
    <s v="ENTREGA DE CONTRATO"/>
    <x v="0"/>
    <x v="0"/>
    <x v="0"/>
    <x v="3"/>
    <s v="Rosario Margarita Vergara Jimenez SAC CF"/>
    <m/>
    <x v="0"/>
    <x v="0"/>
    <x v="1"/>
    <x v="4"/>
  </r>
  <r>
    <x v="4255"/>
    <x v="1"/>
    <s v="TGM8559"/>
    <s v="ACTUALIZACION DE DATOS"/>
    <x v="0"/>
    <x v="0"/>
    <x v="0"/>
    <x v="1"/>
    <s v="Rosario Margarita Vergara Jimenez SAC CF"/>
    <m/>
    <x v="0"/>
    <x v="0"/>
    <x v="1"/>
    <x v="4"/>
  </r>
  <r>
    <x v="4256"/>
    <x v="0"/>
    <s v="TGM8560"/>
    <s v="USO DE ESPACIO"/>
    <x v="0"/>
    <x v="0"/>
    <x v="0"/>
    <x v="8"/>
    <s v="Liz Lidiana Huaman Rojas"/>
    <m/>
    <x v="0"/>
    <x v="0"/>
    <x v="1"/>
    <x v="4"/>
  </r>
  <r>
    <x v="4257"/>
    <x v="0"/>
    <s v="TGM8561"/>
    <s v="NO PASO PERIODO DE CARENCIA"/>
    <x v="0"/>
    <x v="0"/>
    <x v="0"/>
    <x v="33"/>
    <s v="Liz Lidiana Huaman Rojas"/>
    <m/>
    <x v="0"/>
    <x v="0"/>
    <x v="1"/>
    <x v="4"/>
  </r>
  <r>
    <x v="4258"/>
    <x v="4"/>
    <s v="TGM8562"/>
    <s v="ENTREGA DE CONTRATO"/>
    <x v="0"/>
    <x v="0"/>
    <x v="0"/>
    <x v="3"/>
    <s v="Rosmery Montesinos Quispe c2"/>
    <m/>
    <x v="0"/>
    <x v="0"/>
    <x v="1"/>
    <x v="4"/>
  </r>
  <r>
    <x v="4259"/>
    <x v="0"/>
    <s v="TGM8563"/>
    <s v="VENTA SARCOFAGO JUMBO"/>
    <x v="0"/>
    <x v="0"/>
    <x v="0"/>
    <x v="8"/>
    <s v="Liz Lidiana Huaman Rojas"/>
    <m/>
    <x v="0"/>
    <x v="0"/>
    <x v="1"/>
    <x v="4"/>
  </r>
  <r>
    <x v="4260"/>
    <x v="1"/>
    <s v="TGM8564"/>
    <s v="USO DE ESPACIO NF"/>
    <x v="0"/>
    <x v="0"/>
    <x v="0"/>
    <x v="8"/>
    <s v="Liz Lidiana Huaman Rojas SAC CF"/>
    <m/>
    <x v="0"/>
    <x v="0"/>
    <x v="1"/>
    <x v="4"/>
  </r>
  <r>
    <x v="4261"/>
    <x v="0"/>
    <s v="TGM8565"/>
    <s v="ESTADO DE CUENTA"/>
    <x v="0"/>
    <x v="0"/>
    <x v="0"/>
    <x v="5"/>
    <s v="Liz Lidiana Huaman Rojas"/>
    <m/>
    <x v="0"/>
    <x v="0"/>
    <x v="1"/>
    <x v="4"/>
  </r>
  <r>
    <x v="4262"/>
    <x v="3"/>
    <s v="TGM8566"/>
    <s v="ENTREGA DE CONTRATO"/>
    <x v="0"/>
    <x v="0"/>
    <x v="0"/>
    <x v="3"/>
    <s v="Maria Betania Araujo Gomez - Cusco I"/>
    <m/>
    <x v="0"/>
    <x v="0"/>
    <x v="1"/>
    <x v="4"/>
  </r>
  <r>
    <x v="4263"/>
    <x v="3"/>
    <s v="TGM8567"/>
    <s v="RECLAMO DE MALTRATO"/>
    <x v="0"/>
    <x v="1"/>
    <x v="2"/>
    <x v="35"/>
    <s v="Maria Betania Araujo Gomez - Cusco I"/>
    <m/>
    <x v="0"/>
    <x v="0"/>
    <x v="1"/>
    <x v="4"/>
  </r>
  <r>
    <x v="4264"/>
    <x v="2"/>
    <s v="TGM8568"/>
    <s v="GARANTIA POR ACTA DE DEFUNCION CONTRATO 5001375"/>
    <x v="0"/>
    <x v="0"/>
    <x v="0"/>
    <x v="10"/>
    <s v="Melissa Jhuliana Hipolito Guerrero"/>
    <m/>
    <x v="0"/>
    <x v="0"/>
    <x v="1"/>
    <x v="4"/>
  </r>
  <r>
    <x v="4265"/>
    <x v="0"/>
    <s v="TGM8569"/>
    <s v="REGULARIZACION DE ACTA DE DEFUNCION"/>
    <x v="0"/>
    <x v="0"/>
    <x v="0"/>
    <x v="6"/>
    <s v="Liz Lidiana Huaman Rojas"/>
    <m/>
    <x v="0"/>
    <x v="0"/>
    <x v="1"/>
    <x v="4"/>
  </r>
  <r>
    <x v="4266"/>
    <x v="0"/>
    <s v="TGM8570"/>
    <s v="DEVOLUCION DE GARANTIA"/>
    <x v="0"/>
    <x v="0"/>
    <x v="0"/>
    <x v="10"/>
    <s v="Liz Lidiana Huaman Rojas"/>
    <m/>
    <x v="0"/>
    <x v="0"/>
    <x v="1"/>
    <x v="4"/>
  </r>
  <r>
    <x v="4267"/>
    <x v="0"/>
    <s v="TGM8571"/>
    <s v="ENTREGA DE CONTRATO"/>
    <x v="0"/>
    <x v="0"/>
    <x v="0"/>
    <x v="3"/>
    <s v="Liz Lidiana Huaman Rojas"/>
    <m/>
    <x v="0"/>
    <x v="0"/>
    <x v="1"/>
    <x v="4"/>
  </r>
  <r>
    <x v="4268"/>
    <x v="1"/>
    <s v="TGM8572"/>
    <s v="REGULARIZACION DE ACTA DE DEFUNCION"/>
    <x v="0"/>
    <x v="0"/>
    <x v="0"/>
    <x v="6"/>
    <s v="Liz Lidiana Huaman Rojas SAC CF"/>
    <m/>
    <x v="0"/>
    <x v="0"/>
    <x v="1"/>
    <x v="4"/>
  </r>
  <r>
    <x v="4269"/>
    <x v="3"/>
    <s v="TGM8573"/>
    <s v="LAPIDA NO COLOCADA"/>
    <x v="0"/>
    <x v="1"/>
    <x v="4"/>
    <x v="13"/>
    <s v="Jose Antonio Benites Ochante C1"/>
    <m/>
    <x v="0"/>
    <x v="0"/>
    <x v="1"/>
    <x v="4"/>
  </r>
  <r>
    <x v="4270"/>
    <x v="1"/>
    <s v="TGM8574"/>
    <s v="DEVOLUCION DE GARANTIA"/>
    <x v="0"/>
    <x v="0"/>
    <x v="0"/>
    <x v="10"/>
    <s v="Liz Lidiana Huaman Rojas SAC CF"/>
    <m/>
    <x v="0"/>
    <x v="0"/>
    <x v="1"/>
    <x v="4"/>
  </r>
  <r>
    <x v="4271"/>
    <x v="1"/>
    <s v="TGM8575"/>
    <s v="ENTREGA DE CONTRATO"/>
    <x v="0"/>
    <x v="0"/>
    <x v="0"/>
    <x v="3"/>
    <s v="Liz Lidiana Huaman Rojas SAC CF"/>
    <m/>
    <x v="0"/>
    <x v="0"/>
    <x v="1"/>
    <x v="4"/>
  </r>
  <r>
    <x v="4272"/>
    <x v="2"/>
    <s v="TGM8576"/>
    <s v="CERTIFICADO DE USO 5001375"/>
    <x v="0"/>
    <x v="0"/>
    <x v="0"/>
    <x v="0"/>
    <s v="Melissa Jhuliana Hipolito Guerrero"/>
    <m/>
    <x v="0"/>
    <x v="0"/>
    <x v="1"/>
    <x v="4"/>
  </r>
  <r>
    <x v="4273"/>
    <x v="0"/>
    <s v="TGM8577"/>
    <s v="REGULARIZACION DE ACTA DE DEFUNCION"/>
    <x v="0"/>
    <x v="0"/>
    <x v="0"/>
    <x v="6"/>
    <s v="Liz Lidiana Huaman Rojas"/>
    <m/>
    <x v="0"/>
    <x v="0"/>
    <x v="1"/>
    <x v="4"/>
  </r>
  <r>
    <x v="4274"/>
    <x v="0"/>
    <s v="TGM8578"/>
    <s v="DEVOLUCION DE GARANTIA"/>
    <x v="0"/>
    <x v="0"/>
    <x v="0"/>
    <x v="10"/>
    <s v="Liz Lidiana Huaman Rojas"/>
    <m/>
    <x v="0"/>
    <x v="0"/>
    <x v="1"/>
    <x v="4"/>
  </r>
  <r>
    <x v="4275"/>
    <x v="0"/>
    <s v="TGM8579"/>
    <s v="ENTREGA DE CONTRATO"/>
    <x v="0"/>
    <x v="0"/>
    <x v="0"/>
    <x v="3"/>
    <s v="Liz Lidiana Huaman Rojas"/>
    <m/>
    <x v="0"/>
    <x v="0"/>
    <x v="1"/>
    <x v="4"/>
  </r>
  <r>
    <x v="4276"/>
    <x v="0"/>
    <s v="TGM8580"/>
    <s v="REGULARIZACION DE ACTA DE DEFUNCION"/>
    <x v="0"/>
    <x v="0"/>
    <x v="0"/>
    <x v="6"/>
    <s v="Liz Lidiana Huaman Rojas"/>
    <m/>
    <x v="0"/>
    <x v="0"/>
    <x v="1"/>
    <x v="4"/>
  </r>
  <r>
    <x v="4277"/>
    <x v="0"/>
    <s v="TGM8581"/>
    <s v="DEVOLUCION DE GARANTIA"/>
    <x v="0"/>
    <x v="0"/>
    <x v="0"/>
    <x v="10"/>
    <s v="Liz Lidiana Huaman Rojas"/>
    <m/>
    <x v="0"/>
    <x v="0"/>
    <x v="1"/>
    <x v="4"/>
  </r>
  <r>
    <x v="4278"/>
    <x v="0"/>
    <s v="TGM8582"/>
    <s v="ENTREGA DE CONTRATO"/>
    <x v="0"/>
    <x v="0"/>
    <x v="0"/>
    <x v="3"/>
    <s v="Liz Lidiana Huaman Rojas"/>
    <m/>
    <x v="0"/>
    <x v="0"/>
    <x v="1"/>
    <x v="4"/>
  </r>
  <r>
    <x v="4279"/>
    <x v="0"/>
    <s v="TGM8583"/>
    <s v="REGULARIZACION DE ACTA DE DEFUNCION"/>
    <x v="0"/>
    <x v="0"/>
    <x v="0"/>
    <x v="6"/>
    <s v="Liz Lidiana Huaman Rojas"/>
    <m/>
    <x v="0"/>
    <x v="0"/>
    <x v="1"/>
    <x v="4"/>
  </r>
  <r>
    <x v="4280"/>
    <x v="0"/>
    <s v="TGM8584"/>
    <s v="DEVOLUCION DE GARANTIA"/>
    <x v="0"/>
    <x v="0"/>
    <x v="0"/>
    <x v="10"/>
    <s v="Liz Lidiana Huaman Rojas"/>
    <m/>
    <x v="0"/>
    <x v="0"/>
    <x v="1"/>
    <x v="4"/>
  </r>
  <r>
    <x v="4281"/>
    <x v="0"/>
    <s v="TGM8585"/>
    <s v="ENTREGA DE CONTRATO"/>
    <x v="0"/>
    <x v="0"/>
    <x v="0"/>
    <x v="3"/>
    <s v="Liz Lidiana Huaman Rojas"/>
    <m/>
    <x v="0"/>
    <x v="0"/>
    <x v="1"/>
    <x v="4"/>
  </r>
  <r>
    <x v="4282"/>
    <x v="0"/>
    <s v="TGM8586"/>
    <s v="REGULARIZACION DE ACTA DE DEFUNCION"/>
    <x v="0"/>
    <x v="0"/>
    <x v="0"/>
    <x v="6"/>
    <s v="Liz Lidiana Huaman Rojas"/>
    <m/>
    <x v="0"/>
    <x v="0"/>
    <x v="1"/>
    <x v="4"/>
  </r>
  <r>
    <x v="4283"/>
    <x v="0"/>
    <s v="TGM8587"/>
    <s v="DEVOLUCION DE GARANTIA"/>
    <x v="0"/>
    <x v="0"/>
    <x v="0"/>
    <x v="10"/>
    <s v="Liz Lidiana Huaman Rojas"/>
    <m/>
    <x v="0"/>
    <x v="0"/>
    <x v="1"/>
    <x v="4"/>
  </r>
  <r>
    <x v="4284"/>
    <x v="0"/>
    <s v="TGM8588"/>
    <s v="ACTA DE DEFUNCION"/>
    <x v="0"/>
    <x v="0"/>
    <x v="0"/>
    <x v="6"/>
    <s v="Rosario Margarita Vergara Jimenez"/>
    <m/>
    <x v="0"/>
    <x v="0"/>
    <x v="1"/>
    <x v="4"/>
  </r>
  <r>
    <x v="4285"/>
    <x v="0"/>
    <s v="TGM8589"/>
    <s v="DEVOLUCION DE GARANTIA"/>
    <x v="0"/>
    <x v="0"/>
    <x v="0"/>
    <x v="10"/>
    <s v="Rosario Margarita Vergara Jimenez"/>
    <m/>
    <x v="0"/>
    <x v="0"/>
    <x v="1"/>
    <x v="4"/>
  </r>
  <r>
    <x v="4286"/>
    <x v="0"/>
    <s v="TGM8590"/>
    <s v="CERTIFICADO DE USO"/>
    <x v="0"/>
    <x v="0"/>
    <x v="0"/>
    <x v="0"/>
    <s v="Rosario Margarita Vergara Jimenez"/>
    <m/>
    <x v="0"/>
    <x v="0"/>
    <x v="1"/>
    <x v="4"/>
  </r>
  <r>
    <x v="4287"/>
    <x v="3"/>
    <s v="TGM8591"/>
    <s v="ENTREGA DE CERTIFICADO"/>
    <x v="0"/>
    <x v="0"/>
    <x v="0"/>
    <x v="0"/>
    <s v="Maria Betania Araujo Gomez - Cusco I"/>
    <m/>
    <x v="0"/>
    <x v="0"/>
    <x v="1"/>
    <x v="4"/>
  </r>
  <r>
    <x v="4288"/>
    <x v="3"/>
    <s v="TGM8592"/>
    <s v="CERTIFICADO DE USO"/>
    <x v="0"/>
    <x v="0"/>
    <x v="0"/>
    <x v="0"/>
    <s v="Rosmery Montesinos Quispe c1"/>
    <m/>
    <x v="0"/>
    <x v="0"/>
    <x v="1"/>
    <x v="4"/>
  </r>
  <r>
    <x v="4289"/>
    <x v="4"/>
    <s v="TGM8593"/>
    <s v="ENTREGA DE CONTRATO"/>
    <x v="0"/>
    <x v="0"/>
    <x v="0"/>
    <x v="3"/>
    <s v="Rosmery Montesinos Quispe c2"/>
    <m/>
    <x v="0"/>
    <x v="0"/>
    <x v="1"/>
    <x v="4"/>
  </r>
  <r>
    <x v="4290"/>
    <x v="0"/>
    <s v="TGM8594"/>
    <s v="REPROGRAMACION DE ESTADO DE CUENTA"/>
    <x v="0"/>
    <x v="0"/>
    <x v="0"/>
    <x v="5"/>
    <s v="Rosario Margarita Vergara Jimenez"/>
    <m/>
    <x v="0"/>
    <x v="0"/>
    <x v="1"/>
    <x v="4"/>
  </r>
  <r>
    <x v="4291"/>
    <x v="4"/>
    <s v="TGM8595"/>
    <s v="ENTREGA DE CONTRATO"/>
    <x v="0"/>
    <x v="0"/>
    <x v="0"/>
    <x v="3"/>
    <s v="Rosmery Montesinos Quispe c2"/>
    <m/>
    <x v="0"/>
    <x v="0"/>
    <x v="1"/>
    <x v="4"/>
  </r>
  <r>
    <x v="4292"/>
    <x v="0"/>
    <s v="TGM8596"/>
    <s v="ESTADO DE CUENTA DIGITAL"/>
    <x v="0"/>
    <x v="0"/>
    <x v="0"/>
    <x v="5"/>
    <s v="Liz Lidiana Huaman Rojas"/>
    <m/>
    <x v="0"/>
    <x v="0"/>
    <x v="1"/>
    <x v="4"/>
  </r>
  <r>
    <x v="4293"/>
    <x v="1"/>
    <s v="TGM8597"/>
    <s v="DEVOLUCION DE GARANTIA"/>
    <x v="0"/>
    <x v="0"/>
    <x v="0"/>
    <x v="10"/>
    <s v="Rosario Margarita Vergara Jimenez SAC CF"/>
    <m/>
    <x v="0"/>
    <x v="0"/>
    <x v="1"/>
    <x v="4"/>
  </r>
  <r>
    <x v="4294"/>
    <x v="1"/>
    <s v="TGM8598"/>
    <s v="ENTREGA DE CONTRATO"/>
    <x v="0"/>
    <x v="0"/>
    <x v="0"/>
    <x v="3"/>
    <s v="Rosario Margarita Vergara Jimenez SAC CF"/>
    <m/>
    <x v="0"/>
    <x v="0"/>
    <x v="1"/>
    <x v="4"/>
  </r>
  <r>
    <x v="4295"/>
    <x v="1"/>
    <s v="TGM8599"/>
    <s v="ACTA DE DEFUNCION"/>
    <x v="0"/>
    <x v="0"/>
    <x v="0"/>
    <x v="6"/>
    <s v="Rosario Margarita Vergara Jimenez SAC CF"/>
    <m/>
    <x v="0"/>
    <x v="0"/>
    <x v="1"/>
    <x v="4"/>
  </r>
  <r>
    <x v="4296"/>
    <x v="1"/>
    <s v="TGM8600"/>
    <s v="CERTIFICADO DE USO"/>
    <x v="0"/>
    <x v="0"/>
    <x v="0"/>
    <x v="0"/>
    <s v="Rosario Margarita Vergara Jimenez SAC CF"/>
    <m/>
    <x v="0"/>
    <x v="0"/>
    <x v="1"/>
    <x v="4"/>
  </r>
  <r>
    <x v="4297"/>
    <x v="3"/>
    <s v="TGM8601"/>
    <s v="ENTREGA DE CONTRATO"/>
    <x v="0"/>
    <x v="0"/>
    <x v="2"/>
    <x v="3"/>
    <s v="Rosmery Montesinos Quispe c1"/>
    <m/>
    <x v="0"/>
    <x v="0"/>
    <x v="1"/>
    <x v="4"/>
  </r>
  <r>
    <x v="4298"/>
    <x v="2"/>
    <s v="TGM8602"/>
    <s v="DEVOLUCION DE GARANTIA DE ACTA DE DEFUNCION 200866"/>
    <x v="0"/>
    <x v="0"/>
    <x v="0"/>
    <x v="10"/>
    <s v="Melissa Jhuliana Hipolito Guerrero"/>
    <m/>
    <x v="0"/>
    <x v="0"/>
    <x v="1"/>
    <x v="4"/>
  </r>
  <r>
    <x v="4299"/>
    <x v="4"/>
    <s v="TGM8603"/>
    <s v="CERTIFICADO DE USO"/>
    <x v="0"/>
    <x v="0"/>
    <x v="0"/>
    <x v="0"/>
    <s v="Rosmery Montesinos Quispe c2"/>
    <m/>
    <x v="0"/>
    <x v="0"/>
    <x v="1"/>
    <x v="4"/>
  </r>
  <r>
    <x v="4300"/>
    <x v="4"/>
    <s v="TGM8604"/>
    <s v="ENTREGA DE CONTRATO"/>
    <x v="0"/>
    <x v="0"/>
    <x v="0"/>
    <x v="3"/>
    <s v="Rosmery Montesinos Quispe c2"/>
    <m/>
    <x v="0"/>
    <x v="0"/>
    <x v="1"/>
    <x v="4"/>
  </r>
  <r>
    <x v="4301"/>
    <x v="0"/>
    <s v="TGM8605"/>
    <s v="USO DE ESPACIO"/>
    <x v="0"/>
    <x v="0"/>
    <x v="0"/>
    <x v="8"/>
    <s v="Liz Lidiana Huaman Rojas"/>
    <m/>
    <x v="0"/>
    <x v="0"/>
    <x v="1"/>
    <x v="4"/>
  </r>
  <r>
    <x v="4302"/>
    <x v="0"/>
    <s v="TGM8606"/>
    <s v="USO DE ESPACIO"/>
    <x v="0"/>
    <x v="0"/>
    <x v="0"/>
    <x v="8"/>
    <s v="Liz Lidiana Huaman Rojas"/>
    <m/>
    <x v="0"/>
    <x v="0"/>
    <x v="1"/>
    <x v="4"/>
  </r>
  <r>
    <x v="4303"/>
    <x v="0"/>
    <s v="TGM8607"/>
    <s v="REPROGRAMACION DE CUOTAS"/>
    <x v="0"/>
    <x v="0"/>
    <x v="0"/>
    <x v="10"/>
    <s v="Liz Lidiana Huaman Rojas"/>
    <m/>
    <x v="0"/>
    <x v="0"/>
    <x v="1"/>
    <x v="4"/>
  </r>
  <r>
    <x v="4304"/>
    <x v="2"/>
    <s v="TGM8608"/>
    <s v="CAMBIO DE TITULAR POR FALLECIMIENTO 200753"/>
    <x v="0"/>
    <x v="2"/>
    <x v="0"/>
    <x v="31"/>
    <s v="Melissa Jhuliana Hipolito Guerrero"/>
    <m/>
    <x v="0"/>
    <x v="0"/>
    <x v="1"/>
    <x v="4"/>
  </r>
  <r>
    <x v="4305"/>
    <x v="0"/>
    <s v="TGM8609"/>
    <s v="CERTIFICADO DE USO"/>
    <x v="0"/>
    <x v="0"/>
    <x v="0"/>
    <x v="0"/>
    <s v="Liz Lidiana Huaman Rojas"/>
    <m/>
    <x v="0"/>
    <x v="0"/>
    <x v="1"/>
    <x v="4"/>
  </r>
  <r>
    <x v="4306"/>
    <x v="0"/>
    <s v="TGM8610"/>
    <s v="CERTIFICADO DE USO"/>
    <x v="0"/>
    <x v="0"/>
    <x v="0"/>
    <x v="0"/>
    <s v="Liz Lidiana Huaman Rojas"/>
    <m/>
    <x v="0"/>
    <x v="0"/>
    <x v="1"/>
    <x v="4"/>
  </r>
  <r>
    <x v="4307"/>
    <x v="4"/>
    <s v="TGM8611"/>
    <s v="RECLAMO POR ESPACIO DE SEPULTURA"/>
    <x v="0"/>
    <x v="1"/>
    <x v="2"/>
    <x v="14"/>
    <s v="Rosmery Montesinos Quispe c2"/>
    <m/>
    <x v="0"/>
    <x v="0"/>
    <x v="1"/>
    <x v="4"/>
  </r>
  <r>
    <x v="4308"/>
    <x v="0"/>
    <s v="TGM8612"/>
    <s v="ASIGNACION DE SEGUNDO TITULAR"/>
    <x v="0"/>
    <x v="0"/>
    <x v="0"/>
    <x v="6"/>
    <s v="Rosario Margarita Vergara Jimenez"/>
    <m/>
    <x v="0"/>
    <x v="0"/>
    <x v="1"/>
    <x v="4"/>
  </r>
  <r>
    <x v="4309"/>
    <x v="0"/>
    <s v="TGM8613"/>
    <s v="CONSTANCIA DE ENTIERRO"/>
    <x v="0"/>
    <x v="0"/>
    <x v="0"/>
    <x v="6"/>
    <s v="Liz Lidiana Huaman Rojas"/>
    <m/>
    <x v="0"/>
    <x v="0"/>
    <x v="1"/>
    <x v="4"/>
  </r>
  <r>
    <x v="4310"/>
    <x v="3"/>
    <s v="TGM8614"/>
    <s v="ENTREGA DE CONTRATO"/>
    <x v="0"/>
    <x v="0"/>
    <x v="0"/>
    <x v="3"/>
    <s v="Rosmery Montesinos Quispe c1"/>
    <m/>
    <x v="0"/>
    <x v="0"/>
    <x v="1"/>
    <x v="4"/>
  </r>
  <r>
    <x v="4311"/>
    <x v="4"/>
    <s v="TGM8615"/>
    <s v="ENTREGA DE CONTRATO"/>
    <x v="0"/>
    <x v="0"/>
    <x v="0"/>
    <x v="3"/>
    <s v="Rosmery Montesinos Quispe c2"/>
    <m/>
    <x v="0"/>
    <x v="0"/>
    <x v="1"/>
    <x v="4"/>
  </r>
  <r>
    <x v="4312"/>
    <x v="2"/>
    <s v="TGM8616"/>
    <s v="CERTIFICADO DE USO 200323"/>
    <x v="0"/>
    <x v="0"/>
    <x v="2"/>
    <x v="0"/>
    <s v="Melissa Jhuliana Hipolito Guerrero"/>
    <m/>
    <x v="0"/>
    <x v="0"/>
    <x v="1"/>
    <x v="4"/>
  </r>
  <r>
    <x v="4313"/>
    <x v="0"/>
    <s v="TGM8617"/>
    <s v="SE ENTREGA CERTIFICADO DE USO N_&amp;DEG;7238"/>
    <x v="0"/>
    <x v="0"/>
    <x v="0"/>
    <x v="0"/>
    <s v="Liz Lidiana Huaman Rojas"/>
    <m/>
    <x v="0"/>
    <x v="0"/>
    <x v="1"/>
    <x v="4"/>
  </r>
  <r>
    <x v="4314"/>
    <x v="0"/>
    <s v="TGM8618"/>
    <s v="CERTIFICADO DE USO"/>
    <x v="0"/>
    <x v="0"/>
    <x v="0"/>
    <x v="0"/>
    <s v="Liz Lidiana Huaman Rojas"/>
    <m/>
    <x v="0"/>
    <x v="0"/>
    <x v="1"/>
    <x v="4"/>
  </r>
  <r>
    <x v="4315"/>
    <x v="0"/>
    <s v="TGM8619"/>
    <s v="CERTIFICADO DE USO"/>
    <x v="0"/>
    <x v="0"/>
    <x v="0"/>
    <x v="0"/>
    <s v="Liz Lidiana Huaman Rojas"/>
    <m/>
    <x v="0"/>
    <x v="0"/>
    <x v="1"/>
    <x v="4"/>
  </r>
  <r>
    <x v="4316"/>
    <x v="2"/>
    <s v="TGM8620"/>
    <s v="SOLICITA ESTADO DE CUENTA 201055"/>
    <x v="0"/>
    <x v="0"/>
    <x v="0"/>
    <x v="5"/>
    <s v="Melissa Jhuliana Hipolito Guerrero"/>
    <m/>
    <x v="0"/>
    <x v="0"/>
    <x v="1"/>
    <x v="4"/>
  </r>
  <r>
    <x v="4317"/>
    <x v="4"/>
    <s v="TGM8621"/>
    <s v="ENTREGA DE CONTRATO"/>
    <x v="0"/>
    <x v="0"/>
    <x v="0"/>
    <x v="3"/>
    <s v="Rosmery Montesinos Quispe c2"/>
    <m/>
    <x v="0"/>
    <x v="0"/>
    <x v="1"/>
    <x v="4"/>
  </r>
  <r>
    <x v="4318"/>
    <x v="0"/>
    <s v="TGM8622"/>
    <s v="CERTIFICADO DE USO"/>
    <x v="0"/>
    <x v="0"/>
    <x v="0"/>
    <x v="0"/>
    <s v="Liz Lidiana Huaman Rojas"/>
    <m/>
    <x v="0"/>
    <x v="0"/>
    <x v="1"/>
    <x v="4"/>
  </r>
  <r>
    <x v="4319"/>
    <x v="0"/>
    <s v="TGM8623"/>
    <s v="CERTIFICADO DE USO"/>
    <x v="0"/>
    <x v="0"/>
    <x v="0"/>
    <x v="0"/>
    <s v="Rosario Margarita Vergara Jimenez"/>
    <m/>
    <x v="0"/>
    <x v="0"/>
    <x v="1"/>
    <x v="4"/>
  </r>
  <r>
    <x v="4320"/>
    <x v="0"/>
    <s v="TGM8624"/>
    <s v="CERTIFICADO DE USO"/>
    <x v="0"/>
    <x v="0"/>
    <x v="0"/>
    <x v="0"/>
    <s v="Liz Lidiana Huaman Rojas"/>
    <m/>
    <x v="0"/>
    <x v="0"/>
    <x v="1"/>
    <x v="4"/>
  </r>
  <r>
    <x v="4321"/>
    <x v="0"/>
    <s v="TGM8625"/>
    <s v="CERTIFICADO DE USO"/>
    <x v="0"/>
    <x v="0"/>
    <x v="0"/>
    <x v="0"/>
    <s v="Rosario Margarita Vergara Jimenez"/>
    <m/>
    <x v="0"/>
    <x v="0"/>
    <x v="1"/>
    <x v="4"/>
  </r>
  <r>
    <x v="4322"/>
    <x v="0"/>
    <s v="TGM8626"/>
    <s v="CERTIFICADO DE USO"/>
    <x v="0"/>
    <x v="0"/>
    <x v="0"/>
    <x v="0"/>
    <s v="Rosario Margarita Vergara Jimenez"/>
    <m/>
    <x v="0"/>
    <x v="0"/>
    <x v="1"/>
    <x v="4"/>
  </r>
  <r>
    <x v="4323"/>
    <x v="0"/>
    <s v="TGM8627"/>
    <s v="USO DE ESPACIO"/>
    <x v="0"/>
    <x v="0"/>
    <x v="0"/>
    <x v="8"/>
    <s v="Liz Lidiana Huaman Rojas"/>
    <m/>
    <x v="0"/>
    <x v="0"/>
    <x v="1"/>
    <x v="4"/>
  </r>
  <r>
    <x v="4324"/>
    <x v="4"/>
    <s v="TGM8628"/>
    <s v="ENTREGA DE CONTRATO"/>
    <x v="0"/>
    <x v="0"/>
    <x v="0"/>
    <x v="3"/>
    <s v="Rosmery Montesinos Quispe c2"/>
    <m/>
    <x v="0"/>
    <x v="0"/>
    <x v="1"/>
    <x v="4"/>
  </r>
  <r>
    <x v="4325"/>
    <x v="0"/>
    <s v="TGM8629"/>
    <s v="USO DE ESPACIO"/>
    <x v="0"/>
    <x v="0"/>
    <x v="0"/>
    <x v="8"/>
    <s v="Rosario Margarita Vergara Jimenez"/>
    <m/>
    <x v="0"/>
    <x v="0"/>
    <x v="1"/>
    <x v="4"/>
  </r>
  <r>
    <x v="4326"/>
    <x v="0"/>
    <s v="TGM8630"/>
    <s v="SE ENTREGA CERTIFICADO DE USO N&amp;DEG;7248"/>
    <x v="0"/>
    <x v="0"/>
    <x v="0"/>
    <x v="0"/>
    <s v="Liz Lidiana Huaman Rojas"/>
    <m/>
    <x v="0"/>
    <x v="0"/>
    <x v="1"/>
    <x v="4"/>
  </r>
  <r>
    <x v="4327"/>
    <x v="0"/>
    <s v="TGM8631"/>
    <s v="ACTA DE DEFUNCION"/>
    <x v="0"/>
    <x v="0"/>
    <x v="0"/>
    <x v="6"/>
    <s v="Rosario Margarita Vergara Jimenez"/>
    <m/>
    <x v="0"/>
    <x v="0"/>
    <x v="1"/>
    <x v="4"/>
  </r>
  <r>
    <x v="4328"/>
    <x v="0"/>
    <s v="TGM8632"/>
    <s v="AGREGAR 2DO TITULAR"/>
    <x v="0"/>
    <x v="0"/>
    <x v="0"/>
    <x v="30"/>
    <s v="Liz Lidiana Huaman Rojas"/>
    <m/>
    <x v="0"/>
    <x v="0"/>
    <x v="1"/>
    <x v="4"/>
  </r>
  <r>
    <x v="4329"/>
    <x v="0"/>
    <s v="TGM8633"/>
    <s v="GARANTIA DE ACTA DE DEFUNCION"/>
    <x v="0"/>
    <x v="0"/>
    <x v="0"/>
    <x v="10"/>
    <s v="Rosario Margarita Vergara Jimenez"/>
    <m/>
    <x v="0"/>
    <x v="0"/>
    <x v="1"/>
    <x v="4"/>
  </r>
  <r>
    <x v="4330"/>
    <x v="3"/>
    <s v="TGM8634"/>
    <s v="CARTA DE AUTORIZACION"/>
    <x v="0"/>
    <x v="0"/>
    <x v="0"/>
    <x v="30"/>
    <s v="Rosmery Montesinos Quispe c1"/>
    <m/>
    <x v="0"/>
    <x v="0"/>
    <x v="1"/>
    <x v="4"/>
  </r>
  <r>
    <x v="4331"/>
    <x v="0"/>
    <s v="TGM8635"/>
    <s v="INSTALACION DE LAPIDA"/>
    <x v="0"/>
    <x v="2"/>
    <x v="0"/>
    <x v="13"/>
    <s v="Liz Lidiana Huaman Rojas"/>
    <m/>
    <x v="0"/>
    <x v="0"/>
    <x v="1"/>
    <x v="4"/>
  </r>
  <r>
    <x v="4332"/>
    <x v="1"/>
    <s v="TGM8636"/>
    <s v="USO DE ESPACIO NF"/>
    <x v="0"/>
    <x v="0"/>
    <x v="0"/>
    <x v="8"/>
    <s v="Liz Lidiana Huaman Rojas SAC CF"/>
    <m/>
    <x v="0"/>
    <x v="0"/>
    <x v="1"/>
    <x v="4"/>
  </r>
  <r>
    <x v="4333"/>
    <x v="0"/>
    <s v="TGM8637"/>
    <s v="CERTIFICADO DE USO"/>
    <x v="0"/>
    <x v="0"/>
    <x v="0"/>
    <x v="0"/>
    <s v="Liz Lidiana Huaman Rojas"/>
    <m/>
    <x v="0"/>
    <x v="0"/>
    <x v="1"/>
    <x v="4"/>
  </r>
  <r>
    <x v="4334"/>
    <x v="0"/>
    <s v="TGM8638"/>
    <s v="USO DE ESPACIO"/>
    <x v="0"/>
    <x v="0"/>
    <x v="0"/>
    <x v="8"/>
    <s v="Rosario Margarita Vergara Jimenez"/>
    <m/>
    <x v="0"/>
    <x v="0"/>
    <x v="1"/>
    <x v="4"/>
  </r>
  <r>
    <x v="4335"/>
    <x v="0"/>
    <s v="TGM8639"/>
    <s v="USO DE ESPACIO"/>
    <x v="0"/>
    <x v="0"/>
    <x v="0"/>
    <x v="8"/>
    <s v="Rosario Margarita Vergara Jimenez"/>
    <m/>
    <x v="0"/>
    <x v="0"/>
    <x v="1"/>
    <x v="4"/>
  </r>
  <r>
    <x v="4336"/>
    <x v="0"/>
    <s v="TGM8640"/>
    <s v="ACTA DE DEFUNCION"/>
    <x v="0"/>
    <x v="0"/>
    <x v="0"/>
    <x v="6"/>
    <s v="Rosario Margarita Vergara Jimenez"/>
    <m/>
    <x v="0"/>
    <x v="0"/>
    <x v="1"/>
    <x v="4"/>
  </r>
  <r>
    <x v="4337"/>
    <x v="0"/>
    <s v="TGM8641"/>
    <s v="DEVOLUCION DE GARANTIA"/>
    <x v="0"/>
    <x v="0"/>
    <x v="0"/>
    <x v="10"/>
    <s v="Rosario Margarita Vergara Jimenez"/>
    <m/>
    <x v="0"/>
    <x v="0"/>
    <x v="1"/>
    <x v="4"/>
  </r>
  <r>
    <x v="4338"/>
    <x v="0"/>
    <s v="TGM8642"/>
    <s v="CERTIFICADO DE USO"/>
    <x v="0"/>
    <x v="0"/>
    <x v="0"/>
    <x v="0"/>
    <s v="Rosario Margarita Vergara Jimenez"/>
    <m/>
    <x v="0"/>
    <x v="0"/>
    <x v="1"/>
    <x v="4"/>
  </r>
  <r>
    <x v="4339"/>
    <x v="0"/>
    <s v="TGM8643"/>
    <s v="CERTIFICADO DE USO"/>
    <x v="0"/>
    <x v="0"/>
    <x v="0"/>
    <x v="0"/>
    <s v="Rosario Margarita Vergara Jimenez"/>
    <m/>
    <x v="0"/>
    <x v="0"/>
    <x v="1"/>
    <x v="4"/>
  </r>
  <r>
    <x v="4340"/>
    <x v="0"/>
    <s v="TGM8644"/>
    <s v="CAMBIO DE TITULARIDAD"/>
    <x v="0"/>
    <x v="0"/>
    <x v="0"/>
    <x v="31"/>
    <s v="Rosario Margarita Vergara Jimenez"/>
    <m/>
    <x v="0"/>
    <x v="0"/>
    <x v="1"/>
    <x v="4"/>
  </r>
  <r>
    <x v="4341"/>
    <x v="0"/>
    <s v="TGM8645"/>
    <s v="ACTA DE DEFUNCION"/>
    <x v="0"/>
    <x v="0"/>
    <x v="0"/>
    <x v="6"/>
    <s v="Rosario Margarita Vergara Jimenez"/>
    <m/>
    <x v="0"/>
    <x v="0"/>
    <x v="1"/>
    <x v="4"/>
  </r>
  <r>
    <x v="4342"/>
    <x v="0"/>
    <s v="TGM8646"/>
    <s v="GARANTIA DE ACTA DE DEFUNCION"/>
    <x v="0"/>
    <x v="0"/>
    <x v="0"/>
    <x v="10"/>
    <s v="Rosario Margarita Vergara Jimenez"/>
    <m/>
    <x v="0"/>
    <x v="0"/>
    <x v="1"/>
    <x v="4"/>
  </r>
  <r>
    <x v="4343"/>
    <x v="0"/>
    <s v="TGM8647"/>
    <s v="CERTIFICADO DE USO"/>
    <x v="0"/>
    <x v="0"/>
    <x v="0"/>
    <x v="0"/>
    <s v="Rosario Margarita Vergara Jimenez"/>
    <m/>
    <x v="0"/>
    <x v="0"/>
    <x v="1"/>
    <x v="4"/>
  </r>
  <r>
    <x v="4344"/>
    <x v="0"/>
    <s v="TGM8648"/>
    <s v="CERTIFICADO DE USO"/>
    <x v="0"/>
    <x v="0"/>
    <x v="0"/>
    <x v="0"/>
    <s v="Rosario Margarita Vergara Jimenez"/>
    <m/>
    <x v="0"/>
    <x v="0"/>
    <x v="1"/>
    <x v="4"/>
  </r>
  <r>
    <x v="4345"/>
    <x v="0"/>
    <s v="TGM8649"/>
    <s v="CAMBIO DE TITULARIDAD"/>
    <x v="0"/>
    <x v="0"/>
    <x v="0"/>
    <x v="31"/>
    <s v="Rosario Margarita Vergara Jimenez"/>
    <m/>
    <x v="0"/>
    <x v="0"/>
    <x v="1"/>
    <x v="4"/>
  </r>
  <r>
    <x v="4346"/>
    <x v="0"/>
    <s v="TGM8650"/>
    <s v="CERTIFICADO DE USO"/>
    <x v="0"/>
    <x v="0"/>
    <x v="0"/>
    <x v="0"/>
    <s v="Rosario Margarita Vergara Jimenez"/>
    <m/>
    <x v="0"/>
    <x v="0"/>
    <x v="1"/>
    <x v="4"/>
  </r>
  <r>
    <x v="4347"/>
    <x v="0"/>
    <s v="TGM8651"/>
    <s v="CAMBIO DE TITULARIDAD"/>
    <x v="0"/>
    <x v="0"/>
    <x v="0"/>
    <x v="31"/>
    <s v="Rosario Margarita Vergara Jimenez"/>
    <m/>
    <x v="0"/>
    <x v="0"/>
    <x v="1"/>
    <x v="4"/>
  </r>
  <r>
    <x v="4348"/>
    <x v="0"/>
    <s v="TGM8653"/>
    <s v="CAMBIO DE TITULARIDAD"/>
    <x v="0"/>
    <x v="0"/>
    <x v="2"/>
    <x v="31"/>
    <s v="Rosario Margarita Vergara Jimenez"/>
    <m/>
    <x v="0"/>
    <x v="0"/>
    <x v="1"/>
    <x v="4"/>
  </r>
  <r>
    <x v="4349"/>
    <x v="0"/>
    <s v="TGM8654"/>
    <s v="SOLICITUD DE CAMBIO DE FECHA DE PAGO"/>
    <x v="0"/>
    <x v="0"/>
    <x v="0"/>
    <x v="5"/>
    <s v="Rosario Margarita Vergara Jimenez"/>
    <m/>
    <x v="0"/>
    <x v="0"/>
    <x v="1"/>
    <x v="4"/>
  </r>
  <r>
    <x v="4350"/>
    <x v="0"/>
    <s v="TGM8655"/>
    <s v="CERTIFICADO DE USO"/>
    <x v="0"/>
    <x v="0"/>
    <x v="0"/>
    <x v="0"/>
    <s v="Rosario Margarita Vergara Jimenez"/>
    <m/>
    <x v="0"/>
    <x v="0"/>
    <x v="1"/>
    <x v="4"/>
  </r>
  <r>
    <x v="4351"/>
    <x v="0"/>
    <s v="TGM8656"/>
    <s v="CERTIFICADO DE USO"/>
    <x v="0"/>
    <x v="0"/>
    <x v="0"/>
    <x v="0"/>
    <s v="Rosario Margarita Vergara Jimenez"/>
    <m/>
    <x v="0"/>
    <x v="0"/>
    <x v="1"/>
    <x v="4"/>
  </r>
  <r>
    <x v="4352"/>
    <x v="1"/>
    <s v="TGM8657"/>
    <s v="ACTA DE DEFUNCION"/>
    <x v="0"/>
    <x v="0"/>
    <x v="0"/>
    <x v="6"/>
    <s v="Rosario Margarita Vergara Jimenez SAC CF"/>
    <m/>
    <x v="0"/>
    <x v="0"/>
    <x v="1"/>
    <x v="4"/>
  </r>
  <r>
    <x v="4353"/>
    <x v="1"/>
    <s v="TGM8658"/>
    <s v="ENTREGA DE CONTRATO"/>
    <x v="0"/>
    <x v="0"/>
    <x v="0"/>
    <x v="3"/>
    <s v="Rosario Margarita Vergara Jimenez SAC CF"/>
    <m/>
    <x v="0"/>
    <x v="0"/>
    <x v="1"/>
    <x v="4"/>
  </r>
  <r>
    <x v="4354"/>
    <x v="0"/>
    <s v="TGM8659"/>
    <s v="CONSTANCIA DE ENTIERRO"/>
    <x v="0"/>
    <x v="0"/>
    <x v="0"/>
    <x v="6"/>
    <s v="Rosario Margarita Vergara Jimenez"/>
    <m/>
    <x v="0"/>
    <x v="0"/>
    <x v="1"/>
    <x v="4"/>
  </r>
  <r>
    <x v="4355"/>
    <x v="1"/>
    <s v="TGM8660"/>
    <s v="ASIGNACION DE SEGUNDO TITULAR"/>
    <x v="0"/>
    <x v="0"/>
    <x v="0"/>
    <x v="6"/>
    <s v="Rosario Margarita Vergara Jimenez SAC CF"/>
    <m/>
    <x v="0"/>
    <x v="0"/>
    <x v="1"/>
    <x v="4"/>
  </r>
  <r>
    <x v="4356"/>
    <x v="0"/>
    <s v="TGM8661"/>
    <s v="EXHUMACION DE CUERPO"/>
    <x v="0"/>
    <x v="0"/>
    <x v="4"/>
    <x v="7"/>
    <s v="Oscar San Martin Castillo"/>
    <m/>
    <x v="0"/>
    <x v="0"/>
    <x v="1"/>
    <x v="4"/>
  </r>
  <r>
    <x v="4357"/>
    <x v="0"/>
    <s v="TGM8662"/>
    <s v="USO DE ESPACIO"/>
    <x v="0"/>
    <x v="0"/>
    <x v="0"/>
    <x v="8"/>
    <s v="Liz Lidiana Huaman Rojas"/>
    <m/>
    <x v="0"/>
    <x v="0"/>
    <x v="1"/>
    <x v="4"/>
  </r>
  <r>
    <x v="4358"/>
    <x v="0"/>
    <s v="TGM8663"/>
    <s v="ACTUALIZACION DE DATOS"/>
    <x v="0"/>
    <x v="0"/>
    <x v="0"/>
    <x v="30"/>
    <s v="Liz Lidiana Huaman Rojas"/>
    <m/>
    <x v="0"/>
    <x v="0"/>
    <x v="1"/>
    <x v="4"/>
  </r>
  <r>
    <x v="4359"/>
    <x v="0"/>
    <s v="TGM8664"/>
    <s v="RECLAMO DE DEUDA"/>
    <x v="0"/>
    <x v="0"/>
    <x v="4"/>
    <x v="10"/>
    <s v="Liz Lidiana Huaman Rojas"/>
    <m/>
    <x v="0"/>
    <x v="0"/>
    <x v="1"/>
    <x v="4"/>
  </r>
  <r>
    <x v="4360"/>
    <x v="1"/>
    <s v="TGM8665"/>
    <s v="USO DE ESPACIO"/>
    <x v="0"/>
    <x v="0"/>
    <x v="0"/>
    <x v="8"/>
    <s v="Rosario Margarita Vergara Jimenez SAC CF"/>
    <m/>
    <x v="0"/>
    <x v="0"/>
    <x v="1"/>
    <x v="4"/>
  </r>
  <r>
    <x v="4361"/>
    <x v="0"/>
    <s v="TGM8666"/>
    <s v="CAMBIO DE TITULARIDAD"/>
    <x v="0"/>
    <x v="0"/>
    <x v="0"/>
    <x v="31"/>
    <s v="Liz Lidiana Huaman Rojas"/>
    <m/>
    <x v="0"/>
    <x v="0"/>
    <x v="1"/>
    <x v="4"/>
  </r>
  <r>
    <x v="4362"/>
    <x v="3"/>
    <s v="TGM8667"/>
    <s v="ENTREGA DE CONTRATO"/>
    <x v="0"/>
    <x v="0"/>
    <x v="2"/>
    <x v="3"/>
    <s v="Rosmery Montesinos Quispe c1"/>
    <m/>
    <x v="0"/>
    <x v="0"/>
    <x v="1"/>
    <x v="4"/>
  </r>
  <r>
    <x v="4363"/>
    <x v="4"/>
    <s v="TGM8668"/>
    <s v="ENTREGA DE CONTRATO"/>
    <x v="0"/>
    <x v="0"/>
    <x v="0"/>
    <x v="3"/>
    <s v="Rosmery Montesinos Quispe c2"/>
    <m/>
    <x v="0"/>
    <x v="0"/>
    <x v="1"/>
    <x v="4"/>
  </r>
  <r>
    <x v="4364"/>
    <x v="0"/>
    <s v="TGM8669"/>
    <s v="REGULARIZACION DE ACTA DE DEFUNCION"/>
    <x v="0"/>
    <x v="0"/>
    <x v="0"/>
    <x v="6"/>
    <s v="Liz Lidiana Huaman Rojas"/>
    <m/>
    <x v="0"/>
    <x v="0"/>
    <x v="1"/>
    <x v="4"/>
  </r>
  <r>
    <x v="4365"/>
    <x v="0"/>
    <s v="TGM8670"/>
    <s v="DEVOLUCION DE GARANTIA"/>
    <x v="0"/>
    <x v="0"/>
    <x v="0"/>
    <x v="10"/>
    <s v="Liz Lidiana Huaman Rojas"/>
    <m/>
    <x v="0"/>
    <x v="0"/>
    <x v="1"/>
    <x v="4"/>
  </r>
  <r>
    <x v="4366"/>
    <x v="0"/>
    <s v="TGM8671"/>
    <s v="ENTREGA DE CONTRATO"/>
    <x v="0"/>
    <x v="0"/>
    <x v="0"/>
    <x v="3"/>
    <s v="Liz Lidiana Huaman Rojas"/>
    <m/>
    <x v="0"/>
    <x v="0"/>
    <x v="1"/>
    <x v="4"/>
  </r>
  <r>
    <x v="4367"/>
    <x v="2"/>
    <s v="TGM8672"/>
    <s v="DEVOLUCION DE GARANTIA DE ACTA DE DEFUNCION 201308"/>
    <x v="0"/>
    <x v="0"/>
    <x v="0"/>
    <x v="10"/>
    <s v="Melissa Jhuliana Hipolito Guerrero"/>
    <m/>
    <x v="0"/>
    <x v="0"/>
    <x v="1"/>
    <x v="4"/>
  </r>
  <r>
    <x v="4368"/>
    <x v="0"/>
    <s v="TGM8673"/>
    <s v="ESTADO DE CUENTA DIGITAL"/>
    <x v="0"/>
    <x v="0"/>
    <x v="0"/>
    <x v="5"/>
    <s v="Rosario Margarita Vergara Jimenez"/>
    <m/>
    <x v="0"/>
    <x v="0"/>
    <x v="1"/>
    <x v="4"/>
  </r>
  <r>
    <x v="4369"/>
    <x v="4"/>
    <s v="TGM8674"/>
    <s v="ENTREGA DE CONTRATO"/>
    <x v="0"/>
    <x v="0"/>
    <x v="0"/>
    <x v="3"/>
    <s v="Rosmery Montesinos Quispe c2"/>
    <m/>
    <x v="0"/>
    <x v="0"/>
    <x v="1"/>
    <x v="4"/>
  </r>
  <r>
    <x v="4370"/>
    <x v="2"/>
    <s v="TGM8675"/>
    <s v="REGULARIZACION DE ACTA DE DEFUNCION  201064"/>
    <x v="0"/>
    <x v="0"/>
    <x v="0"/>
    <x v="10"/>
    <s v="Melissa Jhuliana Hipolito Guerrero"/>
    <m/>
    <x v="0"/>
    <x v="0"/>
    <x v="1"/>
    <x v="4"/>
  </r>
  <r>
    <x v="4371"/>
    <x v="0"/>
    <s v="TGM8677"/>
    <s v="UBICACION DE ESPACIO"/>
    <x v="0"/>
    <x v="0"/>
    <x v="0"/>
    <x v="0"/>
    <s v="Rosario Margarita Vergara Jimenez"/>
    <m/>
    <x v="0"/>
    <x v="0"/>
    <x v="1"/>
    <x v="4"/>
  </r>
  <r>
    <x v="4372"/>
    <x v="1"/>
    <s v="TGM8678"/>
    <s v="ESTADO DE CUENTA DIGITAL"/>
    <x v="0"/>
    <x v="0"/>
    <x v="0"/>
    <x v="5"/>
    <s v="Rosario Margarita Vergara Jimenez SAC CF"/>
    <m/>
    <x v="0"/>
    <x v="0"/>
    <x v="1"/>
    <x v="4"/>
  </r>
  <r>
    <x v="4373"/>
    <x v="1"/>
    <s v="TGM8679"/>
    <s v="SOLICITUD DE CAMBIO DE FECHA DE PAGO"/>
    <x v="0"/>
    <x v="0"/>
    <x v="4"/>
    <x v="6"/>
    <s v="Rosario Margarita Vergara Jimenez SAC CF"/>
    <m/>
    <x v="0"/>
    <x v="0"/>
    <x v="1"/>
    <x v="4"/>
  </r>
  <r>
    <x v="4374"/>
    <x v="0"/>
    <s v="TGM8680"/>
    <s v="ACTA DE DEFUNCION"/>
    <x v="0"/>
    <x v="0"/>
    <x v="0"/>
    <x v="6"/>
    <s v="Rosario Margarita Vergara Jimenez"/>
    <m/>
    <x v="0"/>
    <x v="0"/>
    <x v="1"/>
    <x v="4"/>
  </r>
  <r>
    <x v="4375"/>
    <x v="0"/>
    <s v="TGM8681"/>
    <s v="GARANTIA DE ACTA DE DEFUNCION"/>
    <x v="0"/>
    <x v="0"/>
    <x v="0"/>
    <x v="10"/>
    <s v="Rosario Margarita Vergara Jimenez"/>
    <m/>
    <x v="0"/>
    <x v="0"/>
    <x v="1"/>
    <x v="4"/>
  </r>
  <r>
    <x v="4376"/>
    <x v="3"/>
    <s v="TGM8682"/>
    <s v="ENTREGA DE CONTRATO"/>
    <x v="0"/>
    <x v="0"/>
    <x v="0"/>
    <x v="3"/>
    <s v="Maria Betania Araujo Gomez - Cusco I"/>
    <m/>
    <x v="0"/>
    <x v="0"/>
    <x v="1"/>
    <x v="4"/>
  </r>
  <r>
    <x v="4377"/>
    <x v="4"/>
    <s v="TGM8683"/>
    <s v="LAPIDA ROTA"/>
    <x v="0"/>
    <x v="0"/>
    <x v="2"/>
    <x v="20"/>
    <s v="Rosmery Montesinos Quispe c2"/>
    <m/>
    <x v="0"/>
    <x v="0"/>
    <x v="1"/>
    <x v="4"/>
  </r>
  <r>
    <x v="4378"/>
    <x v="0"/>
    <s v="TGM8684"/>
    <s v="USO DE ESPACIO"/>
    <x v="0"/>
    <x v="0"/>
    <x v="0"/>
    <x v="8"/>
    <s v="Rosario Margarita Vergara Jimenez"/>
    <m/>
    <x v="0"/>
    <x v="0"/>
    <x v="1"/>
    <x v="4"/>
  </r>
  <r>
    <x v="4379"/>
    <x v="0"/>
    <s v="TGM8685"/>
    <s v="USO DE ESPACIO"/>
    <x v="0"/>
    <x v="0"/>
    <x v="0"/>
    <x v="8"/>
    <s v="Rosario Margarita Vergara Jimenez"/>
    <m/>
    <x v="0"/>
    <x v="0"/>
    <x v="1"/>
    <x v="4"/>
  </r>
  <r>
    <x v="4380"/>
    <x v="2"/>
    <s v="TGM8686"/>
    <s v="DEVOLUCION DE GARANTIA DE ACTA DE DEFUNCION 200919"/>
    <x v="0"/>
    <x v="0"/>
    <x v="0"/>
    <x v="10"/>
    <s v="Melissa Jhuliana Hipolito Guerrero"/>
    <m/>
    <x v="0"/>
    <x v="0"/>
    <x v="1"/>
    <x v="10"/>
  </r>
  <r>
    <x v="4381"/>
    <x v="4"/>
    <s v="TGM8687"/>
    <s v="ENTREGA DE CONTRATO"/>
    <x v="0"/>
    <x v="0"/>
    <x v="0"/>
    <x v="3"/>
    <s v="Rosmery Montesinos Quispe c2"/>
    <m/>
    <x v="0"/>
    <x v="0"/>
    <x v="1"/>
    <x v="10"/>
  </r>
  <r>
    <x v="4382"/>
    <x v="3"/>
    <s v="TGM8688"/>
    <s v="ENTREGA DE CONTRATO"/>
    <x v="0"/>
    <x v="0"/>
    <x v="0"/>
    <x v="3"/>
    <s v="Rosmery Montesinos Quispe c1"/>
    <m/>
    <x v="0"/>
    <x v="0"/>
    <x v="1"/>
    <x v="10"/>
  </r>
  <r>
    <x v="4383"/>
    <x v="0"/>
    <s v="TGM8689"/>
    <s v="CONSTANCIA DE ENTIERRO"/>
    <x v="0"/>
    <x v="0"/>
    <x v="0"/>
    <x v="6"/>
    <s v="Rosario Margarita Vergara Jimenez"/>
    <m/>
    <x v="0"/>
    <x v="0"/>
    <x v="1"/>
    <x v="10"/>
  </r>
  <r>
    <x v="4384"/>
    <x v="2"/>
    <s v="TGM8690"/>
    <s v="DEVOLUCION DE GARANTIA DE ACTA DE DEFUNCION 200881"/>
    <x v="0"/>
    <x v="0"/>
    <x v="0"/>
    <x v="10"/>
    <s v="Melissa Jhuliana Hipolito Guerrero"/>
    <m/>
    <x v="0"/>
    <x v="0"/>
    <x v="1"/>
    <x v="10"/>
  </r>
  <r>
    <x v="4385"/>
    <x v="0"/>
    <s v="TGM8691"/>
    <s v="ACTA DE DEFUNCION"/>
    <x v="0"/>
    <x v="0"/>
    <x v="0"/>
    <x v="6"/>
    <s v="Rosario Margarita Vergara Jimenez"/>
    <m/>
    <x v="0"/>
    <x v="0"/>
    <x v="1"/>
    <x v="10"/>
  </r>
  <r>
    <x v="4386"/>
    <x v="0"/>
    <s v="TGM8692"/>
    <s v="DEVOLUCION DE GARANTIA"/>
    <x v="0"/>
    <x v="0"/>
    <x v="0"/>
    <x v="10"/>
    <s v="Rosario Margarita Vergara Jimenez"/>
    <m/>
    <x v="0"/>
    <x v="0"/>
    <x v="1"/>
    <x v="10"/>
  </r>
  <r>
    <x v="4387"/>
    <x v="0"/>
    <s v="TGM8693"/>
    <s v="ACTA DE DEFUNCION"/>
    <x v="0"/>
    <x v="0"/>
    <x v="0"/>
    <x v="6"/>
    <s v="Rosario Margarita Vergara Jimenez"/>
    <m/>
    <x v="0"/>
    <x v="0"/>
    <x v="1"/>
    <x v="10"/>
  </r>
  <r>
    <x v="4388"/>
    <x v="0"/>
    <s v="TGM8694"/>
    <s v="GARANTIA DE ACTA DE DEFUNCIÓN"/>
    <x v="0"/>
    <x v="0"/>
    <x v="0"/>
    <x v="10"/>
    <s v="Rosario Margarita Vergara Jimenez"/>
    <m/>
    <x v="0"/>
    <x v="0"/>
    <x v="1"/>
    <x v="10"/>
  </r>
  <r>
    <x v="4389"/>
    <x v="3"/>
    <s v="TGM8695"/>
    <s v="ENTREGA DE CONTRATO"/>
    <x v="0"/>
    <x v="0"/>
    <x v="0"/>
    <x v="3"/>
    <s v="Rosmery Montesinos Quispe c1"/>
    <m/>
    <x v="0"/>
    <x v="0"/>
    <x v="1"/>
    <x v="10"/>
  </r>
  <r>
    <x v="4390"/>
    <x v="1"/>
    <s v="TGM8696"/>
    <s v="ACTA DE DEFUNCION"/>
    <x v="0"/>
    <x v="0"/>
    <x v="0"/>
    <x v="6"/>
    <s v="Rosario Margarita Vergara Jimenez SAC CF"/>
    <m/>
    <x v="0"/>
    <x v="0"/>
    <x v="1"/>
    <x v="10"/>
  </r>
  <r>
    <x v="4391"/>
    <x v="1"/>
    <s v="TGM8697"/>
    <s v="DEVOLUCION DE GARANTIA"/>
    <x v="0"/>
    <x v="0"/>
    <x v="0"/>
    <x v="10"/>
    <s v="Rosario Margarita Vergara Jimenez SAC CF"/>
    <m/>
    <x v="0"/>
    <x v="0"/>
    <x v="1"/>
    <x v="10"/>
  </r>
  <r>
    <x v="4392"/>
    <x v="1"/>
    <s v="TGM8698"/>
    <s v="ENTREGA DE CONTRATO"/>
    <x v="0"/>
    <x v="0"/>
    <x v="0"/>
    <x v="3"/>
    <s v="Rosario Margarita Vergara Jimenez SAC CF"/>
    <m/>
    <x v="0"/>
    <x v="0"/>
    <x v="1"/>
    <x v="10"/>
  </r>
  <r>
    <x v="4393"/>
    <x v="3"/>
    <s v="TGM8699"/>
    <s v="ENTREGA DE CONTRATO"/>
    <x v="0"/>
    <x v="0"/>
    <x v="0"/>
    <x v="3"/>
    <s v="Rosmery Montesinos Quispe c1"/>
    <m/>
    <x v="0"/>
    <x v="0"/>
    <x v="1"/>
    <x v="10"/>
  </r>
  <r>
    <x v="4394"/>
    <x v="0"/>
    <s v="TGM8700"/>
    <s v="ENTREGA DE CONTRATO"/>
    <x v="0"/>
    <x v="0"/>
    <x v="0"/>
    <x v="3"/>
    <s v="Rosario Margarita Vergara Jimenez"/>
    <m/>
    <x v="0"/>
    <x v="0"/>
    <x v="1"/>
    <x v="10"/>
  </r>
  <r>
    <x v="4395"/>
    <x v="0"/>
    <s v="TGM8701"/>
    <s v="ELABORACION DE CABECERA Y JARDINERA"/>
    <x v="0"/>
    <x v="0"/>
    <x v="4"/>
    <x v="37"/>
    <s v="Rosario Margarita Vergara Jimenez"/>
    <m/>
    <x v="0"/>
    <x v="0"/>
    <x v="1"/>
    <x v="10"/>
  </r>
  <r>
    <x v="4396"/>
    <x v="1"/>
    <s v="TGM8702"/>
    <s v="ENTREGA DE CONTRATO"/>
    <x v="0"/>
    <x v="0"/>
    <x v="0"/>
    <x v="3"/>
    <s v="Rosario Margarita Vergara Jimenez SAC CF"/>
    <m/>
    <x v="0"/>
    <x v="0"/>
    <x v="1"/>
    <x v="10"/>
  </r>
  <r>
    <x v="4397"/>
    <x v="2"/>
    <s v="TGM8703"/>
    <s v="DEVOLUCION DE GARANTIA DE ACTA DE DEFUNCION 200841"/>
    <x v="0"/>
    <x v="0"/>
    <x v="0"/>
    <x v="10"/>
    <s v="Melissa Jhuliana Hipolito Guerrero"/>
    <m/>
    <x v="0"/>
    <x v="0"/>
    <x v="1"/>
    <x v="10"/>
  </r>
  <r>
    <x v="4398"/>
    <x v="1"/>
    <s v="TGM8704"/>
    <s v="CERTIFICADO DE USO"/>
    <x v="0"/>
    <x v="0"/>
    <x v="0"/>
    <x v="0"/>
    <s v="Rosario Margarita Vergara Jimenez SAC CF"/>
    <m/>
    <x v="0"/>
    <x v="0"/>
    <x v="1"/>
    <x v="10"/>
  </r>
  <r>
    <x v="4399"/>
    <x v="2"/>
    <s v="TGM8705"/>
    <s v="DEVOLUCION DE GARANTIA DE ACTA DE DEFUNCION 201021"/>
    <x v="0"/>
    <x v="0"/>
    <x v="0"/>
    <x v="10"/>
    <s v="Melissa Jhuliana Hipolito Guerrero"/>
    <m/>
    <x v="0"/>
    <x v="0"/>
    <x v="1"/>
    <x v="10"/>
  </r>
  <r>
    <x v="4400"/>
    <x v="2"/>
    <s v="TGM8706"/>
    <s v="SOLICITA ESTADO DE CUENTA ACTUAL 200165"/>
    <x v="0"/>
    <x v="0"/>
    <x v="0"/>
    <x v="5"/>
    <s v="Melissa Jhuliana Hipolito Guerrero"/>
    <m/>
    <x v="0"/>
    <x v="0"/>
    <x v="1"/>
    <x v="10"/>
  </r>
  <r>
    <x v="4401"/>
    <x v="0"/>
    <s v="TGM8707"/>
    <s v="ACTA DE DEFUNCION"/>
    <x v="0"/>
    <x v="0"/>
    <x v="0"/>
    <x v="6"/>
    <s v="Rosario Margarita Vergara Jimenez"/>
    <m/>
    <x v="0"/>
    <x v="0"/>
    <x v="1"/>
    <x v="10"/>
  </r>
  <r>
    <x v="4402"/>
    <x v="0"/>
    <s v="TGM8708"/>
    <s v="GARANTIA DE ACTA DE DEFUNCION"/>
    <x v="0"/>
    <x v="0"/>
    <x v="0"/>
    <x v="10"/>
    <s v="Rosario Margarita Vergara Jimenez"/>
    <m/>
    <x v="0"/>
    <x v="0"/>
    <x v="1"/>
    <x v="10"/>
  </r>
  <r>
    <x v="4403"/>
    <x v="0"/>
    <s v="TGM8709"/>
    <s v="ENTREGA DE CONTRATO"/>
    <x v="0"/>
    <x v="0"/>
    <x v="0"/>
    <x v="3"/>
    <s v="Rosario Margarita Vergara Jimenez"/>
    <m/>
    <x v="0"/>
    <x v="0"/>
    <x v="1"/>
    <x v="10"/>
  </r>
  <r>
    <x v="4404"/>
    <x v="0"/>
    <s v="TGM8710"/>
    <s v="CERTIFICADO DE USO"/>
    <x v="0"/>
    <x v="0"/>
    <x v="0"/>
    <x v="0"/>
    <s v="Rosario Margarita Vergara Jimenez"/>
    <m/>
    <x v="0"/>
    <x v="0"/>
    <x v="1"/>
    <x v="10"/>
  </r>
  <r>
    <x v="4405"/>
    <x v="0"/>
    <s v="TGM8711"/>
    <s v="USO DE ESPACIO"/>
    <x v="0"/>
    <x v="0"/>
    <x v="0"/>
    <x v="8"/>
    <s v="Rosario Margarita Vergara Jimenez"/>
    <m/>
    <x v="0"/>
    <x v="0"/>
    <x v="1"/>
    <x v="10"/>
  </r>
  <r>
    <x v="4406"/>
    <x v="0"/>
    <s v="TGM8712"/>
    <s v="ELABORACION DE LAPIDA"/>
    <x v="0"/>
    <x v="0"/>
    <x v="4"/>
    <x v="13"/>
    <s v="Oscar San Martin Castillo"/>
    <m/>
    <x v="0"/>
    <x v="0"/>
    <x v="1"/>
    <x v="10"/>
  </r>
  <r>
    <x v="4407"/>
    <x v="0"/>
    <s v="TGM8713"/>
    <s v="CAMBIO DE TITULARIDAD POR FALLECIMIENTO"/>
    <x v="0"/>
    <x v="0"/>
    <x v="0"/>
    <x v="31"/>
    <s v="Rosario Margarita Vergara Jimenez"/>
    <m/>
    <x v="0"/>
    <x v="0"/>
    <x v="1"/>
    <x v="10"/>
  </r>
  <r>
    <x v="4408"/>
    <x v="1"/>
    <s v="TGM8714"/>
    <s v="USO DE ESPACIO"/>
    <x v="0"/>
    <x v="0"/>
    <x v="0"/>
    <x v="8"/>
    <s v="Rosario Margarita Vergara Jimenez SAC CF"/>
    <m/>
    <x v="0"/>
    <x v="0"/>
    <x v="1"/>
    <x v="10"/>
  </r>
  <r>
    <x v="4409"/>
    <x v="0"/>
    <s v="TGM8715"/>
    <s v="USO DE ESPACIO"/>
    <x v="0"/>
    <x v="0"/>
    <x v="0"/>
    <x v="8"/>
    <s v="Rosario Margarita Vergara Jimenez"/>
    <m/>
    <x v="0"/>
    <x v="0"/>
    <x v="1"/>
    <x v="10"/>
  </r>
  <r>
    <x v="4410"/>
    <x v="0"/>
    <s v="TGM8717"/>
    <s v="USO DE ESPACIO"/>
    <x v="0"/>
    <x v="0"/>
    <x v="0"/>
    <x v="8"/>
    <s v="Rosario Margarita Vergara Jimenez"/>
    <m/>
    <x v="0"/>
    <x v="0"/>
    <x v="1"/>
    <x v="10"/>
  </r>
  <r>
    <x v="4411"/>
    <x v="0"/>
    <s v="TGM8718"/>
    <s v="ACTA DE DEFUNCION"/>
    <x v="0"/>
    <x v="0"/>
    <x v="0"/>
    <x v="6"/>
    <s v="Rosario Margarita Vergara Jimenez"/>
    <m/>
    <x v="0"/>
    <x v="0"/>
    <x v="1"/>
    <x v="10"/>
  </r>
  <r>
    <x v="4412"/>
    <x v="0"/>
    <s v="TGM8719"/>
    <s v="GARANTIA DE ACTA DE DEFUNCION"/>
    <x v="0"/>
    <x v="0"/>
    <x v="0"/>
    <x v="10"/>
    <s v="Rosario Margarita Vergara Jimenez"/>
    <m/>
    <x v="0"/>
    <x v="0"/>
    <x v="1"/>
    <x v="10"/>
  </r>
  <r>
    <x v="4413"/>
    <x v="3"/>
    <s v="TGM8720"/>
    <s v="ENTREGA DE CONTRATO"/>
    <x v="0"/>
    <x v="0"/>
    <x v="0"/>
    <x v="3"/>
    <s v="Rosmery Montesinos Quispe c1"/>
    <m/>
    <x v="0"/>
    <x v="0"/>
    <x v="1"/>
    <x v="10"/>
  </r>
  <r>
    <x v="4414"/>
    <x v="0"/>
    <s v="TGM8721"/>
    <s v="ACTA DE DEFUNCION"/>
    <x v="0"/>
    <x v="0"/>
    <x v="0"/>
    <x v="6"/>
    <s v="Rosario Margarita Vergara Jimenez"/>
    <m/>
    <x v="0"/>
    <x v="0"/>
    <x v="1"/>
    <x v="10"/>
  </r>
  <r>
    <x v="4415"/>
    <x v="0"/>
    <s v="TGM8722"/>
    <s v="DEVOLUCION DE GARANTIA"/>
    <x v="0"/>
    <x v="0"/>
    <x v="0"/>
    <x v="10"/>
    <s v="Rosario Margarita Vergara Jimenez"/>
    <m/>
    <x v="0"/>
    <x v="0"/>
    <x v="1"/>
    <x v="10"/>
  </r>
  <r>
    <x v="4416"/>
    <x v="0"/>
    <s v="TGM8723"/>
    <s v="CERTIFICADO DE USO"/>
    <x v="0"/>
    <x v="0"/>
    <x v="0"/>
    <x v="0"/>
    <s v="Rosario Margarita Vergara Jimenez"/>
    <m/>
    <x v="0"/>
    <x v="0"/>
    <x v="1"/>
    <x v="10"/>
  </r>
  <r>
    <x v="4417"/>
    <x v="1"/>
    <s v="TGM8724"/>
    <s v="ACTA DE DEFUNCION"/>
    <x v="0"/>
    <x v="0"/>
    <x v="0"/>
    <x v="6"/>
    <s v="Rosario Margarita Vergara Jimenez SAC CF"/>
    <m/>
    <x v="0"/>
    <x v="0"/>
    <x v="1"/>
    <x v="10"/>
  </r>
  <r>
    <x v="4418"/>
    <x v="1"/>
    <s v="TGM8725"/>
    <s v="GARANTIA DE ACTA DE DEFUNCION"/>
    <x v="0"/>
    <x v="0"/>
    <x v="0"/>
    <x v="10"/>
    <s v="Rosario Margarita Vergara Jimenez SAC CF"/>
    <m/>
    <x v="0"/>
    <x v="0"/>
    <x v="1"/>
    <x v="10"/>
  </r>
  <r>
    <x v="4419"/>
    <x v="0"/>
    <s v="TGM8727"/>
    <s v="ACTA DE DEFUNCION"/>
    <x v="0"/>
    <x v="0"/>
    <x v="0"/>
    <x v="6"/>
    <s v="Rosario Margarita Vergara Jimenez"/>
    <m/>
    <x v="0"/>
    <x v="0"/>
    <x v="1"/>
    <x v="10"/>
  </r>
  <r>
    <x v="4420"/>
    <x v="0"/>
    <s v="TGM8728"/>
    <s v="GARANTIA DE ACTA DE DEFUNCION"/>
    <x v="0"/>
    <x v="0"/>
    <x v="0"/>
    <x v="10"/>
    <s v="Rosario Margarita Vergara Jimenez"/>
    <m/>
    <x v="0"/>
    <x v="0"/>
    <x v="1"/>
    <x v="10"/>
  </r>
  <r>
    <x v="4421"/>
    <x v="0"/>
    <s v="TGM8729"/>
    <s v="ACTA DE DEFUNCION"/>
    <x v="0"/>
    <x v="0"/>
    <x v="0"/>
    <x v="6"/>
    <s v="Rosario Margarita Vergara Jimenez"/>
    <m/>
    <x v="0"/>
    <x v="0"/>
    <x v="1"/>
    <x v="10"/>
  </r>
  <r>
    <x v="4422"/>
    <x v="0"/>
    <s v="TGM8730"/>
    <s v="DEVOLUCION DE GARANTIA"/>
    <x v="0"/>
    <x v="0"/>
    <x v="0"/>
    <x v="10"/>
    <s v="Rosario Margarita Vergara Jimenez"/>
    <m/>
    <x v="0"/>
    <x v="0"/>
    <x v="1"/>
    <x v="10"/>
  </r>
  <r>
    <x v="4423"/>
    <x v="0"/>
    <s v="TGM8731"/>
    <s v="SOLICITUD DE REPROGRAMACION"/>
    <x v="0"/>
    <x v="0"/>
    <x v="4"/>
    <x v="10"/>
    <s v="Tymiller Jhalber Llacza Rosales"/>
    <m/>
    <x v="0"/>
    <x v="0"/>
    <x v="1"/>
    <x v="10"/>
  </r>
  <r>
    <x v="4424"/>
    <x v="0"/>
    <s v="TGM8732"/>
    <s v="CONSTANCIA DE ENTIERRO"/>
    <x v="0"/>
    <x v="0"/>
    <x v="0"/>
    <x v="6"/>
    <s v="Rosario Margarita Vergara Jimenez"/>
    <m/>
    <x v="0"/>
    <x v="0"/>
    <x v="1"/>
    <x v="10"/>
  </r>
  <r>
    <x v="4425"/>
    <x v="0"/>
    <s v="TGM8733"/>
    <s v="REQUISITOS PARA CAMBIO DE TITULARIDAD"/>
    <x v="0"/>
    <x v="2"/>
    <x v="0"/>
    <x v="31"/>
    <s v="Rosario Margarita Vergara Jimenez"/>
    <m/>
    <x v="0"/>
    <x v="0"/>
    <x v="1"/>
    <x v="10"/>
  </r>
  <r>
    <x v="4426"/>
    <x v="3"/>
    <s v="TGM8734"/>
    <s v="ENTREGA DE CONTRATO"/>
    <x v="0"/>
    <x v="0"/>
    <x v="0"/>
    <x v="3"/>
    <s v="Rosmery Montesinos Quispe c1"/>
    <m/>
    <x v="0"/>
    <x v="0"/>
    <x v="1"/>
    <x v="10"/>
  </r>
  <r>
    <x v="4427"/>
    <x v="0"/>
    <s v="TGM8735"/>
    <s v="ESTADO DE CUENTA DIGITAL"/>
    <x v="0"/>
    <x v="0"/>
    <x v="0"/>
    <x v="5"/>
    <s v="Rosario Margarita Vergara Jimenez"/>
    <m/>
    <x v="0"/>
    <x v="0"/>
    <x v="1"/>
    <x v="10"/>
  </r>
  <r>
    <x v="4428"/>
    <x v="0"/>
    <s v="TGM8736"/>
    <s v="CERTIFICADO DE USO"/>
    <x v="0"/>
    <x v="0"/>
    <x v="0"/>
    <x v="0"/>
    <s v="Rosario Margarita Vergara Jimenez"/>
    <m/>
    <x v="0"/>
    <x v="0"/>
    <x v="1"/>
    <x v="10"/>
  </r>
  <r>
    <x v="4429"/>
    <x v="0"/>
    <s v="TGM8737"/>
    <s v="ACTA DE DEFUNCION"/>
    <x v="0"/>
    <x v="0"/>
    <x v="0"/>
    <x v="6"/>
    <s v="Rosario Margarita Vergara Jimenez"/>
    <m/>
    <x v="0"/>
    <x v="0"/>
    <x v="1"/>
    <x v="10"/>
  </r>
  <r>
    <x v="4430"/>
    <x v="0"/>
    <s v="TGM8738"/>
    <s v="GARANTIA DE ACTA DE DEFUNCION"/>
    <x v="0"/>
    <x v="0"/>
    <x v="0"/>
    <x v="10"/>
    <s v="Rosario Margarita Vergara Jimenez"/>
    <m/>
    <x v="0"/>
    <x v="0"/>
    <x v="1"/>
    <x v="10"/>
  </r>
  <r>
    <x v="4431"/>
    <x v="0"/>
    <s v="TGM8739"/>
    <s v="CERTIFICADO DE USO"/>
    <x v="0"/>
    <x v="0"/>
    <x v="0"/>
    <x v="0"/>
    <s v="Rosario Margarita Vergara Jimenez"/>
    <m/>
    <x v="0"/>
    <x v="0"/>
    <x v="1"/>
    <x v="10"/>
  </r>
  <r>
    <x v="4432"/>
    <x v="1"/>
    <s v="TGM8740"/>
    <s v="CERTIFICADO DE USO"/>
    <x v="0"/>
    <x v="0"/>
    <x v="0"/>
    <x v="0"/>
    <s v="Rosario Margarita Vergara Jimenez SAC CF"/>
    <m/>
    <x v="0"/>
    <x v="0"/>
    <x v="1"/>
    <x v="10"/>
  </r>
  <r>
    <x v="4433"/>
    <x v="1"/>
    <s v="TGM8741"/>
    <s v="CERTIFICADO DE USO"/>
    <x v="0"/>
    <x v="0"/>
    <x v="0"/>
    <x v="0"/>
    <s v="Rosario Margarita Vergara Jimenez SAC CF"/>
    <m/>
    <x v="0"/>
    <x v="0"/>
    <x v="1"/>
    <x v="10"/>
  </r>
  <r>
    <x v="4434"/>
    <x v="1"/>
    <s v="TGM8742"/>
    <s v="CERTIFICADO DE USO"/>
    <x v="0"/>
    <x v="0"/>
    <x v="0"/>
    <x v="0"/>
    <s v="Rosario Margarita Vergara Jimenez SAC CF"/>
    <m/>
    <x v="0"/>
    <x v="0"/>
    <x v="1"/>
    <x v="10"/>
  </r>
  <r>
    <x v="4435"/>
    <x v="3"/>
    <s v="TGM8743"/>
    <s v="ENTREGA DE CONTRATO"/>
    <x v="0"/>
    <x v="0"/>
    <x v="0"/>
    <x v="3"/>
    <s v="Rosmery Montesinos Quispe c1"/>
    <m/>
    <x v="0"/>
    <x v="0"/>
    <x v="1"/>
    <x v="10"/>
  </r>
  <r>
    <x v="4436"/>
    <x v="4"/>
    <s v="TGM8744"/>
    <s v="CONSTANCIA DE SEPULTURA"/>
    <x v="0"/>
    <x v="0"/>
    <x v="0"/>
    <x v="6"/>
    <s v="Maria Betania Araujo Gomez - Cusco II"/>
    <m/>
    <x v="0"/>
    <x v="0"/>
    <x v="1"/>
    <x v="10"/>
  </r>
  <r>
    <x v="4437"/>
    <x v="4"/>
    <s v="TGM8745"/>
    <s v="ENTREGA DE CONTRATO"/>
    <x v="0"/>
    <x v="0"/>
    <x v="0"/>
    <x v="3"/>
    <s v="Maria Betania Araujo Gomez - Cusco II"/>
    <m/>
    <x v="0"/>
    <x v="0"/>
    <x v="1"/>
    <x v="10"/>
  </r>
  <r>
    <x v="4438"/>
    <x v="4"/>
    <s v="TGM8746"/>
    <s v="CERTIFICADO DE USO"/>
    <x v="0"/>
    <x v="0"/>
    <x v="0"/>
    <x v="0"/>
    <s v="Rosmery Montesinos Quispe c2"/>
    <m/>
    <x v="0"/>
    <x v="0"/>
    <x v="1"/>
    <x v="10"/>
  </r>
  <r>
    <x v="4439"/>
    <x v="0"/>
    <s v="TGM8747"/>
    <s v="ACTA DE DEFUNCION"/>
    <x v="0"/>
    <x v="0"/>
    <x v="0"/>
    <x v="6"/>
    <s v="Rosario Margarita Vergara Jimenez"/>
    <m/>
    <x v="0"/>
    <x v="0"/>
    <x v="1"/>
    <x v="10"/>
  </r>
  <r>
    <x v="4440"/>
    <x v="0"/>
    <s v="TGM8748"/>
    <s v="GARANTIA POR EL ACTA DE DEFUNCION"/>
    <x v="0"/>
    <x v="0"/>
    <x v="0"/>
    <x v="10"/>
    <s v="Rosario Margarita Vergara Jimenez"/>
    <m/>
    <x v="0"/>
    <x v="0"/>
    <x v="1"/>
    <x v="10"/>
  </r>
  <r>
    <x v="4441"/>
    <x v="0"/>
    <s v="TGM8749"/>
    <s v="ENTREGA DE CONTRATO"/>
    <x v="0"/>
    <x v="0"/>
    <x v="0"/>
    <x v="3"/>
    <s v="Rosario Margarita Vergara Jimenez"/>
    <m/>
    <x v="0"/>
    <x v="0"/>
    <x v="1"/>
    <x v="10"/>
  </r>
  <r>
    <x v="4442"/>
    <x v="0"/>
    <s v="TGM8750"/>
    <s v="ACTA DE DEFUNCION"/>
    <x v="0"/>
    <x v="0"/>
    <x v="0"/>
    <x v="6"/>
    <s v="Rosario Margarita Vergara Jimenez"/>
    <m/>
    <x v="0"/>
    <x v="0"/>
    <x v="1"/>
    <x v="10"/>
  </r>
  <r>
    <x v="4443"/>
    <x v="0"/>
    <s v="TGM8751"/>
    <s v="GARANTIA DE ACTA DE DEFUNCION"/>
    <x v="0"/>
    <x v="0"/>
    <x v="0"/>
    <x v="10"/>
    <s v="Rosario Margarita Vergara Jimenez"/>
    <m/>
    <x v="0"/>
    <x v="0"/>
    <x v="1"/>
    <x v="10"/>
  </r>
  <r>
    <x v="4444"/>
    <x v="0"/>
    <s v="TGM8752"/>
    <s v="ENTREGA DE CONTRATO"/>
    <x v="0"/>
    <x v="0"/>
    <x v="0"/>
    <x v="3"/>
    <s v="Rosario Margarita Vergara Jimenez"/>
    <m/>
    <x v="0"/>
    <x v="0"/>
    <x v="1"/>
    <x v="10"/>
  </r>
  <r>
    <x v="4445"/>
    <x v="3"/>
    <s v="TGM8753"/>
    <s v="ENTREGA DE CONTRATO"/>
    <x v="0"/>
    <x v="0"/>
    <x v="0"/>
    <x v="3"/>
    <s v="Maria Betania Araujo Gomez - Cusco I"/>
    <m/>
    <x v="0"/>
    <x v="0"/>
    <x v="1"/>
    <x v="10"/>
  </r>
  <r>
    <x v="4446"/>
    <x v="0"/>
    <s v="TGM8754"/>
    <s v="USO DE ESPACIO"/>
    <x v="0"/>
    <x v="0"/>
    <x v="0"/>
    <x v="8"/>
    <s v="Rosario Margarita Vergara Jimenez"/>
    <m/>
    <x v="0"/>
    <x v="0"/>
    <x v="1"/>
    <x v="10"/>
  </r>
  <r>
    <x v="4447"/>
    <x v="3"/>
    <s v="TGM8755"/>
    <s v="ENTREGA DE CERTIFICADO"/>
    <x v="0"/>
    <x v="0"/>
    <x v="0"/>
    <x v="0"/>
    <s v="Maria Betania Araujo Gomez - Cusco I"/>
    <m/>
    <x v="0"/>
    <x v="0"/>
    <x v="1"/>
    <x v="10"/>
  </r>
  <r>
    <x v="4448"/>
    <x v="0"/>
    <s v="TGM8756"/>
    <s v="USO DE ESPACIO"/>
    <x v="0"/>
    <x v="0"/>
    <x v="0"/>
    <x v="8"/>
    <s v="Rosario Margarita Vergara Jimenez"/>
    <m/>
    <x v="0"/>
    <x v="0"/>
    <x v="1"/>
    <x v="10"/>
  </r>
  <r>
    <x v="4449"/>
    <x v="4"/>
    <s v="TGM8757"/>
    <s v="ENTREGA DE CONTRATO"/>
    <x v="0"/>
    <x v="0"/>
    <x v="0"/>
    <x v="3"/>
    <s v="Maria Betania Araujo Gomez - Cusco II"/>
    <m/>
    <x v="0"/>
    <x v="0"/>
    <x v="1"/>
    <x v="10"/>
  </r>
  <r>
    <x v="4450"/>
    <x v="4"/>
    <s v="TGM8758"/>
    <s v="ENTREGA DE CONTRATO"/>
    <x v="0"/>
    <x v="0"/>
    <x v="0"/>
    <x v="3"/>
    <s v="Maria Betania Araujo Gomez - Cusco II"/>
    <m/>
    <x v="0"/>
    <x v="0"/>
    <x v="1"/>
    <x v="10"/>
  </r>
  <r>
    <x v="4451"/>
    <x v="4"/>
    <s v="TGM8759"/>
    <s v="ENTREGA DE CERTIFICADO"/>
    <x v="0"/>
    <x v="0"/>
    <x v="0"/>
    <x v="0"/>
    <s v="Maria Betania Araujo Gomez - Cusco II"/>
    <m/>
    <x v="0"/>
    <x v="0"/>
    <x v="1"/>
    <x v="10"/>
  </r>
  <r>
    <x v="4452"/>
    <x v="0"/>
    <s v="TGM8760"/>
    <s v="USO DE ESPACIO"/>
    <x v="0"/>
    <x v="0"/>
    <x v="0"/>
    <x v="8"/>
    <s v="Rosario Margarita Vergara Jimenez"/>
    <m/>
    <x v="0"/>
    <x v="0"/>
    <x v="1"/>
    <x v="10"/>
  </r>
  <r>
    <x v="4453"/>
    <x v="0"/>
    <s v="TGM8761"/>
    <s v="SOLICITUD DE COPIA DE BOLETA"/>
    <x v="0"/>
    <x v="0"/>
    <x v="0"/>
    <x v="19"/>
    <s v="Rosario Margarita Vergara Jimenez"/>
    <m/>
    <x v="0"/>
    <x v="0"/>
    <x v="1"/>
    <x v="10"/>
  </r>
  <r>
    <x v="4454"/>
    <x v="4"/>
    <s v="TGM8762"/>
    <s v="ENTREGA DE CONTRATO"/>
    <x v="0"/>
    <x v="0"/>
    <x v="0"/>
    <x v="3"/>
    <s v="Maria Betania Araujo Gomez - Cusco II"/>
    <m/>
    <x v="0"/>
    <x v="0"/>
    <x v="1"/>
    <x v="10"/>
  </r>
  <r>
    <x v="4455"/>
    <x v="4"/>
    <s v="TGM8763"/>
    <s v="ENTREGA DE CONTRATO"/>
    <x v="0"/>
    <x v="0"/>
    <x v="0"/>
    <x v="3"/>
    <s v="Maria Betania Araujo Gomez - Cusco II"/>
    <m/>
    <x v="0"/>
    <x v="0"/>
    <x v="1"/>
    <x v="10"/>
  </r>
  <r>
    <x v="4456"/>
    <x v="0"/>
    <s v="TGM8764"/>
    <s v="ACTA DE DEFUNCION"/>
    <x v="0"/>
    <x v="0"/>
    <x v="0"/>
    <x v="6"/>
    <s v="Rosario Margarita Vergara Jimenez"/>
    <m/>
    <x v="0"/>
    <x v="0"/>
    <x v="1"/>
    <x v="10"/>
  </r>
  <r>
    <x v="4457"/>
    <x v="1"/>
    <s v="TGM8765"/>
    <s v="ACTA DE DEFUNCION"/>
    <x v="0"/>
    <x v="0"/>
    <x v="0"/>
    <x v="6"/>
    <s v="Rosario Margarita Vergara Jimenez SAC CF"/>
    <m/>
    <x v="0"/>
    <x v="0"/>
    <x v="1"/>
    <x v="10"/>
  </r>
  <r>
    <x v="4458"/>
    <x v="1"/>
    <s v="TGM8766"/>
    <s v="ENTREGA DE CONTRATO"/>
    <x v="0"/>
    <x v="0"/>
    <x v="0"/>
    <x v="3"/>
    <s v="Rosario Margarita Vergara Jimenez SAC CF"/>
    <m/>
    <x v="0"/>
    <x v="0"/>
    <x v="1"/>
    <x v="10"/>
  </r>
  <r>
    <x v="4459"/>
    <x v="1"/>
    <s v="TGM8767"/>
    <s v="SOLICITUD DE REACTIVACION DE CONTRATO"/>
    <x v="0"/>
    <x v="0"/>
    <x v="0"/>
    <x v="6"/>
    <s v="Rosario Margarita Vergara Jimenez SAC CF"/>
    <m/>
    <x v="0"/>
    <x v="0"/>
    <x v="1"/>
    <x v="10"/>
  </r>
  <r>
    <x v="4460"/>
    <x v="0"/>
    <s v="TGM8768"/>
    <s v="ACTA DE DEFUNCION"/>
    <x v="0"/>
    <x v="0"/>
    <x v="0"/>
    <x v="6"/>
    <s v="Rosario Margarita Vergara Jimenez"/>
    <m/>
    <x v="0"/>
    <x v="0"/>
    <x v="1"/>
    <x v="10"/>
  </r>
  <r>
    <x v="4461"/>
    <x v="0"/>
    <s v="TGM8769"/>
    <s v="DEVOLUCION DE GARANTIA"/>
    <x v="0"/>
    <x v="0"/>
    <x v="0"/>
    <x v="10"/>
    <s v="Rosario Margarita Vergara Jimenez"/>
    <m/>
    <x v="0"/>
    <x v="0"/>
    <x v="1"/>
    <x v="10"/>
  </r>
  <r>
    <x v="4462"/>
    <x v="0"/>
    <s v="TGM8770"/>
    <s v="ACTA DE DEFUNCION"/>
    <x v="0"/>
    <x v="0"/>
    <x v="0"/>
    <x v="6"/>
    <s v="Rosario Margarita Vergara Jimenez"/>
    <m/>
    <x v="0"/>
    <x v="0"/>
    <x v="1"/>
    <x v="10"/>
  </r>
  <r>
    <x v="4463"/>
    <x v="0"/>
    <s v="TGM8771"/>
    <s v="ACTA DE DEFUNCION"/>
    <x v="0"/>
    <x v="0"/>
    <x v="0"/>
    <x v="6"/>
    <s v="Rosario Margarita Vergara Jimenez"/>
    <m/>
    <x v="0"/>
    <x v="0"/>
    <x v="1"/>
    <x v="10"/>
  </r>
  <r>
    <x v="4464"/>
    <x v="0"/>
    <s v="TGM8772"/>
    <s v="GARANTIA DEL ACTA DE DEFUNCION"/>
    <x v="0"/>
    <x v="0"/>
    <x v="0"/>
    <x v="10"/>
    <s v="Rosario Margarita Vergara Jimenez"/>
    <m/>
    <x v="0"/>
    <x v="0"/>
    <x v="1"/>
    <x v="10"/>
  </r>
  <r>
    <x v="4465"/>
    <x v="0"/>
    <s v="TGM8773"/>
    <s v="GARANTIA DE ACTA DE DEFUNCION"/>
    <x v="0"/>
    <x v="0"/>
    <x v="0"/>
    <x v="10"/>
    <s v="Rosario Margarita Vergara Jimenez"/>
    <m/>
    <x v="0"/>
    <x v="0"/>
    <x v="1"/>
    <x v="10"/>
  </r>
  <r>
    <x v="4466"/>
    <x v="0"/>
    <s v="TGM8774"/>
    <s v="CERTIFICADO DE USO"/>
    <x v="0"/>
    <x v="0"/>
    <x v="0"/>
    <x v="6"/>
    <s v="Rosario Margarita Vergara Jimenez"/>
    <m/>
    <x v="0"/>
    <x v="0"/>
    <x v="1"/>
    <x v="10"/>
  </r>
  <r>
    <x v="4467"/>
    <x v="1"/>
    <s v="TGM8775"/>
    <s v="ACTA DE DEFUNCION"/>
    <x v="0"/>
    <x v="0"/>
    <x v="0"/>
    <x v="6"/>
    <s v="Rosario Margarita Vergara Jimenez SAC CF"/>
    <m/>
    <x v="0"/>
    <x v="0"/>
    <x v="1"/>
    <x v="10"/>
  </r>
  <r>
    <x v="4468"/>
    <x v="1"/>
    <s v="TGM8776"/>
    <s v="ENTREGA DE CONTRATO"/>
    <x v="0"/>
    <x v="0"/>
    <x v="0"/>
    <x v="3"/>
    <s v="Rosario Margarita Vergara Jimenez SAC CF"/>
    <m/>
    <x v="0"/>
    <x v="0"/>
    <x v="1"/>
    <x v="10"/>
  </r>
  <r>
    <x v="4469"/>
    <x v="0"/>
    <s v="TGM8777"/>
    <s v="ACTA DE DEFUNCION"/>
    <x v="0"/>
    <x v="0"/>
    <x v="0"/>
    <x v="6"/>
    <s v="Rosario Margarita Vergara Jimenez"/>
    <m/>
    <x v="0"/>
    <x v="0"/>
    <x v="1"/>
    <x v="10"/>
  </r>
  <r>
    <x v="4470"/>
    <x v="0"/>
    <s v="TGM8778"/>
    <s v="GARANTIA POR ACTA DE DEFUNCION"/>
    <x v="0"/>
    <x v="0"/>
    <x v="0"/>
    <x v="10"/>
    <s v="Rosario Margarita Vergara Jimenez"/>
    <m/>
    <x v="0"/>
    <x v="0"/>
    <x v="1"/>
    <x v="10"/>
  </r>
  <r>
    <x v="4471"/>
    <x v="0"/>
    <s v="TGM8779"/>
    <s v="ENTREGA DE CONTRATO"/>
    <x v="0"/>
    <x v="0"/>
    <x v="0"/>
    <x v="3"/>
    <s v="Rosario Margarita Vergara Jimenez"/>
    <m/>
    <x v="0"/>
    <x v="0"/>
    <x v="1"/>
    <x v="10"/>
  </r>
  <r>
    <x v="4472"/>
    <x v="0"/>
    <s v="TGM8780"/>
    <s v="ACTA DE DEFUNCION"/>
    <x v="0"/>
    <x v="0"/>
    <x v="0"/>
    <x v="6"/>
    <s v="Rosario Margarita Vergara Jimenez"/>
    <m/>
    <x v="0"/>
    <x v="0"/>
    <x v="1"/>
    <x v="10"/>
  </r>
  <r>
    <x v="4473"/>
    <x v="0"/>
    <s v="TGM8781"/>
    <s v="GARANTIA DE ACTA DE DEFUNCION"/>
    <x v="0"/>
    <x v="0"/>
    <x v="0"/>
    <x v="10"/>
    <s v="Rosario Margarita Vergara Jimenez"/>
    <m/>
    <x v="0"/>
    <x v="0"/>
    <x v="1"/>
    <x v="10"/>
  </r>
  <r>
    <x v="4474"/>
    <x v="0"/>
    <s v="TGM8782"/>
    <s v="ENTREGA DE CONTRATO"/>
    <x v="0"/>
    <x v="0"/>
    <x v="0"/>
    <x v="3"/>
    <s v="Rosario Margarita Vergara Jimenez"/>
    <m/>
    <x v="0"/>
    <x v="0"/>
    <x v="1"/>
    <x v="10"/>
  </r>
  <r>
    <x v="4475"/>
    <x v="0"/>
    <s v="TGM8783"/>
    <s v="CONSTANCIA DE ENTIERRO"/>
    <x v="0"/>
    <x v="0"/>
    <x v="0"/>
    <x v="6"/>
    <s v="Rosario Margarita Vergara Jimenez"/>
    <m/>
    <x v="0"/>
    <x v="0"/>
    <x v="1"/>
    <x v="10"/>
  </r>
  <r>
    <x v="4476"/>
    <x v="0"/>
    <s v="TGM8784"/>
    <s v="ACTA DE DEFUNCION"/>
    <x v="0"/>
    <x v="0"/>
    <x v="0"/>
    <x v="6"/>
    <s v="Rosario Margarita Vergara Jimenez"/>
    <m/>
    <x v="0"/>
    <x v="0"/>
    <x v="1"/>
    <x v="10"/>
  </r>
  <r>
    <x v="4477"/>
    <x v="0"/>
    <s v="TGM8785"/>
    <s v="GARANTIA POR EL ACTA DE DEFUNCION"/>
    <x v="0"/>
    <x v="0"/>
    <x v="0"/>
    <x v="10"/>
    <s v="Rosario Margarita Vergara Jimenez"/>
    <m/>
    <x v="0"/>
    <x v="0"/>
    <x v="1"/>
    <x v="10"/>
  </r>
  <r>
    <x v="4478"/>
    <x v="0"/>
    <s v="TGM8786"/>
    <s v="CONSTANCIA DE ENTIERRO"/>
    <x v="0"/>
    <x v="0"/>
    <x v="0"/>
    <x v="6"/>
    <s v="Rosario Margarita Vergara Jimenez"/>
    <m/>
    <x v="0"/>
    <x v="0"/>
    <x v="1"/>
    <x v="10"/>
  </r>
  <r>
    <x v="4479"/>
    <x v="0"/>
    <s v="TGM8787"/>
    <s v="CAMBIO DE FECHA DE PAGO"/>
    <x v="0"/>
    <x v="0"/>
    <x v="0"/>
    <x v="6"/>
    <s v="Rosario Margarita Vergara Jimenez"/>
    <m/>
    <x v="0"/>
    <x v="0"/>
    <x v="1"/>
    <x v="10"/>
  </r>
  <r>
    <x v="4480"/>
    <x v="1"/>
    <s v="TGM8788"/>
    <s v="ACTA DE DEFUNCION"/>
    <x v="0"/>
    <x v="0"/>
    <x v="0"/>
    <x v="6"/>
    <s v="Rosario Margarita Vergara Jimenez SAC CF"/>
    <m/>
    <x v="0"/>
    <x v="0"/>
    <x v="1"/>
    <x v="10"/>
  </r>
  <r>
    <x v="4481"/>
    <x v="1"/>
    <s v="TGM8789"/>
    <s v="ENTREGA DE CONTRATO"/>
    <x v="0"/>
    <x v="0"/>
    <x v="2"/>
    <x v="3"/>
    <s v="Rosario Margarita Vergara Jimenez SAC CF"/>
    <m/>
    <x v="0"/>
    <x v="0"/>
    <x v="1"/>
    <x v="10"/>
  </r>
  <r>
    <x v="4482"/>
    <x v="0"/>
    <s v="TGM8790"/>
    <s v="ACTUALIZACION DE DATOS"/>
    <x v="0"/>
    <x v="0"/>
    <x v="0"/>
    <x v="1"/>
    <s v="Rosario Margarita Vergara Jimenez"/>
    <m/>
    <x v="0"/>
    <x v="0"/>
    <x v="1"/>
    <x v="10"/>
  </r>
  <r>
    <x v="4483"/>
    <x v="0"/>
    <s v="TGM8791"/>
    <s v="USO DE ESPACIO"/>
    <x v="0"/>
    <x v="0"/>
    <x v="0"/>
    <x v="8"/>
    <s v="Rosario Margarita Vergara Jimenez"/>
    <m/>
    <x v="0"/>
    <x v="0"/>
    <x v="1"/>
    <x v="10"/>
  </r>
  <r>
    <x v="4484"/>
    <x v="4"/>
    <s v="TGM8792"/>
    <s v="ENTREGA DE CONTRATO"/>
    <x v="0"/>
    <x v="0"/>
    <x v="0"/>
    <x v="3"/>
    <s v="Maria Betania Araujo Gomez - Cusco II"/>
    <m/>
    <x v="0"/>
    <x v="0"/>
    <x v="1"/>
    <x v="10"/>
  </r>
  <r>
    <x v="4485"/>
    <x v="3"/>
    <s v="TGM8793"/>
    <s v="ENTREGA DE CONTRATO"/>
    <x v="0"/>
    <x v="0"/>
    <x v="0"/>
    <x v="3"/>
    <s v="Maria Betania Araujo Gomez - Cusco I"/>
    <m/>
    <x v="0"/>
    <x v="0"/>
    <x v="1"/>
    <x v="10"/>
  </r>
  <r>
    <x v="4486"/>
    <x v="4"/>
    <s v="TGM8794"/>
    <s v="CONSTANCIA DE SEPULTURA"/>
    <x v="0"/>
    <x v="0"/>
    <x v="0"/>
    <x v="6"/>
    <s v="Maria Betania Araujo Gomez - Cusco II"/>
    <m/>
    <x v="0"/>
    <x v="0"/>
    <x v="1"/>
    <x v="10"/>
  </r>
  <r>
    <x v="4487"/>
    <x v="0"/>
    <s v="TGM8795"/>
    <s v="USO DE ESPACIO"/>
    <x v="0"/>
    <x v="0"/>
    <x v="0"/>
    <x v="8"/>
    <s v="Rosario Margarita Vergara Jimenez"/>
    <m/>
    <x v="0"/>
    <x v="0"/>
    <x v="1"/>
    <x v="10"/>
  </r>
  <r>
    <x v="4488"/>
    <x v="3"/>
    <s v="TGM8796"/>
    <s v="ENTREGA DE CERTIFICADO"/>
    <x v="0"/>
    <x v="0"/>
    <x v="0"/>
    <x v="0"/>
    <s v="Maria Betania Araujo Gomez - Cusco I"/>
    <m/>
    <x v="0"/>
    <x v="0"/>
    <x v="1"/>
    <x v="10"/>
  </r>
  <r>
    <x v="4489"/>
    <x v="0"/>
    <s v="TGM8797"/>
    <s v="USO DE ESPACIO"/>
    <x v="0"/>
    <x v="0"/>
    <x v="0"/>
    <x v="8"/>
    <s v="Rosario Margarita Vergara Jimenez"/>
    <m/>
    <x v="0"/>
    <x v="0"/>
    <x v="1"/>
    <x v="10"/>
  </r>
  <r>
    <x v="4490"/>
    <x v="0"/>
    <s v="TGM8798"/>
    <s v="CERTIFICADO DE USO"/>
    <x v="0"/>
    <x v="0"/>
    <x v="0"/>
    <x v="0"/>
    <s v="Rosario Margarita Vergara Jimenez"/>
    <m/>
    <x v="0"/>
    <x v="0"/>
    <x v="1"/>
    <x v="10"/>
  </r>
  <r>
    <x v="4491"/>
    <x v="0"/>
    <s v="TGM8799"/>
    <s v="ACTA DE DEFUNCION"/>
    <x v="0"/>
    <x v="0"/>
    <x v="0"/>
    <x v="6"/>
    <s v="Rosario Margarita Vergara Jimenez"/>
    <m/>
    <x v="0"/>
    <x v="0"/>
    <x v="1"/>
    <x v="10"/>
  </r>
  <r>
    <x v="4492"/>
    <x v="0"/>
    <s v="TGM8800"/>
    <s v="GARANTIA DEL ACTA DE ACTA DE DEFUNCION"/>
    <x v="0"/>
    <x v="0"/>
    <x v="0"/>
    <x v="10"/>
    <s v="Rosario Margarita Vergara Jimenez"/>
    <m/>
    <x v="0"/>
    <x v="0"/>
    <x v="1"/>
    <x v="10"/>
  </r>
  <r>
    <x v="4493"/>
    <x v="0"/>
    <s v="TGM8801"/>
    <s v="ENTREGA DE CONTRATO"/>
    <x v="0"/>
    <x v="0"/>
    <x v="0"/>
    <x v="3"/>
    <s v="Rosario Margarita Vergara Jimenez"/>
    <m/>
    <x v="0"/>
    <x v="0"/>
    <x v="1"/>
    <x v="10"/>
  </r>
  <r>
    <x v="4494"/>
    <x v="0"/>
    <s v="TGM8802"/>
    <s v="ACTA DE DEFUNCION"/>
    <x v="0"/>
    <x v="0"/>
    <x v="0"/>
    <x v="6"/>
    <s v="Rosario Margarita Vergara Jimenez"/>
    <m/>
    <x v="0"/>
    <x v="0"/>
    <x v="1"/>
    <x v="10"/>
  </r>
  <r>
    <x v="4495"/>
    <x v="0"/>
    <s v="TGM8803"/>
    <s v="GARANTIA DE ACTA DE DEFUNCION"/>
    <x v="0"/>
    <x v="0"/>
    <x v="0"/>
    <x v="10"/>
    <s v="Rosario Margarita Vergara Jimenez"/>
    <m/>
    <x v="0"/>
    <x v="0"/>
    <x v="1"/>
    <x v="10"/>
  </r>
  <r>
    <x v="4496"/>
    <x v="0"/>
    <s v="TGM8804"/>
    <s v="ENTREGA DE CONTRATO"/>
    <x v="0"/>
    <x v="0"/>
    <x v="0"/>
    <x v="3"/>
    <s v="Rosario Margarita Vergara Jimenez"/>
    <m/>
    <x v="0"/>
    <x v="0"/>
    <x v="1"/>
    <x v="10"/>
  </r>
  <r>
    <x v="4497"/>
    <x v="0"/>
    <s v="TGM8805"/>
    <s v="ACTA DE DEFUNCION"/>
    <x v="0"/>
    <x v="0"/>
    <x v="0"/>
    <x v="6"/>
    <s v="Rosario Margarita Vergara Jimenez"/>
    <m/>
    <x v="0"/>
    <x v="0"/>
    <x v="1"/>
    <x v="10"/>
  </r>
  <r>
    <x v="4498"/>
    <x v="0"/>
    <s v="TGM8806"/>
    <s v="DEVOLUCION DE LA GARANTIA"/>
    <x v="0"/>
    <x v="0"/>
    <x v="0"/>
    <x v="10"/>
    <s v="Rosario Margarita Vergara Jimenez"/>
    <m/>
    <x v="0"/>
    <x v="0"/>
    <x v="1"/>
    <x v="10"/>
  </r>
  <r>
    <x v="4499"/>
    <x v="0"/>
    <s v="TGM8807"/>
    <s v="ENTREGA DE CONTRATO"/>
    <x v="0"/>
    <x v="0"/>
    <x v="0"/>
    <x v="3"/>
    <s v="Rosario Margarita Vergara Jimenez"/>
    <m/>
    <x v="0"/>
    <x v="0"/>
    <x v="1"/>
    <x v="10"/>
  </r>
  <r>
    <x v="4500"/>
    <x v="0"/>
    <s v="TGM8808"/>
    <s v="ESTADO DE CUENTA DIGITAL"/>
    <x v="0"/>
    <x v="0"/>
    <x v="0"/>
    <x v="5"/>
    <s v="Rosario Margarita Vergara Jimenez"/>
    <m/>
    <x v="0"/>
    <x v="0"/>
    <x v="1"/>
    <x v="10"/>
  </r>
  <r>
    <x v="4501"/>
    <x v="0"/>
    <s v="TGM8809"/>
    <s v="USO DE ESPACIO"/>
    <x v="0"/>
    <x v="0"/>
    <x v="0"/>
    <x v="8"/>
    <s v="Rosario Margarita Vergara Jimenez"/>
    <m/>
    <x v="0"/>
    <x v="0"/>
    <x v="1"/>
    <x v="10"/>
  </r>
  <r>
    <x v="4502"/>
    <x v="3"/>
    <s v="TGM8810"/>
    <s v="ENTREGA DE CERTIFICADO"/>
    <x v="0"/>
    <x v="0"/>
    <x v="0"/>
    <x v="0"/>
    <s v="Maria Betania Araujo Gomez - Cusco I"/>
    <m/>
    <x v="0"/>
    <x v="0"/>
    <x v="1"/>
    <x v="10"/>
  </r>
  <r>
    <x v="4503"/>
    <x v="0"/>
    <s v="TGM8811"/>
    <s v="ACTUALIZACION DE DATOS"/>
    <x v="0"/>
    <x v="0"/>
    <x v="0"/>
    <x v="30"/>
    <s v="Rosario Margarita Vergara Jimenez"/>
    <m/>
    <x v="0"/>
    <x v="0"/>
    <x v="1"/>
    <x v="10"/>
  </r>
  <r>
    <x v="4504"/>
    <x v="0"/>
    <s v="TGM8812"/>
    <s v="RECLAMO DE ESPACIO"/>
    <x v="0"/>
    <x v="0"/>
    <x v="4"/>
    <x v="14"/>
    <s v="Rosario Margarita Vergara Jimenez"/>
    <m/>
    <x v="0"/>
    <x v="0"/>
    <x v="1"/>
    <x v="10"/>
  </r>
  <r>
    <x v="4505"/>
    <x v="0"/>
    <s v="TGM8813"/>
    <s v="ACTA DE DEFUNCION"/>
    <x v="0"/>
    <x v="0"/>
    <x v="0"/>
    <x v="6"/>
    <s v="Rosario Margarita Vergara Jimenez"/>
    <m/>
    <x v="0"/>
    <x v="0"/>
    <x v="1"/>
    <x v="10"/>
  </r>
  <r>
    <x v="4506"/>
    <x v="0"/>
    <s v="TGM8814"/>
    <s v="GARANTIA DE ACTA DE DEFUNCION"/>
    <x v="0"/>
    <x v="0"/>
    <x v="0"/>
    <x v="10"/>
    <s v="Rosario Margarita Vergara Jimenez"/>
    <m/>
    <x v="0"/>
    <x v="0"/>
    <x v="1"/>
    <x v="10"/>
  </r>
  <r>
    <x v="4507"/>
    <x v="0"/>
    <s v="TGM8815"/>
    <s v="ENTREGA DE CONTRATO"/>
    <x v="0"/>
    <x v="0"/>
    <x v="0"/>
    <x v="3"/>
    <s v="Rosario Margarita Vergara Jimenez"/>
    <m/>
    <x v="0"/>
    <x v="0"/>
    <x v="1"/>
    <x v="10"/>
  </r>
  <r>
    <x v="4508"/>
    <x v="0"/>
    <s v="TGM8816"/>
    <s v="ACTA DE DEFUNCION"/>
    <x v="0"/>
    <x v="0"/>
    <x v="0"/>
    <x v="6"/>
    <s v="Rosario Margarita Vergara Jimenez"/>
    <m/>
    <x v="0"/>
    <x v="0"/>
    <x v="1"/>
    <x v="10"/>
  </r>
  <r>
    <x v="4509"/>
    <x v="0"/>
    <s v="TGM8817"/>
    <s v="GARANTIA DE ACTA DE DEFUNCION"/>
    <x v="0"/>
    <x v="0"/>
    <x v="0"/>
    <x v="10"/>
    <s v="Rosario Margarita Vergara Jimenez"/>
    <m/>
    <x v="0"/>
    <x v="0"/>
    <x v="1"/>
    <x v="10"/>
  </r>
  <r>
    <x v="4510"/>
    <x v="0"/>
    <s v="TGM8818"/>
    <s v="CONSTANCIA DE ENTIERRO"/>
    <x v="0"/>
    <x v="0"/>
    <x v="0"/>
    <x v="6"/>
    <s v="Rosario Margarita Vergara Jimenez"/>
    <m/>
    <x v="0"/>
    <x v="0"/>
    <x v="1"/>
    <x v="10"/>
  </r>
  <r>
    <x v="4511"/>
    <x v="0"/>
    <s v="TGM8819"/>
    <s v="SOLICITUD DE COPIA DE CONTRATO"/>
    <x v="0"/>
    <x v="0"/>
    <x v="4"/>
    <x v="3"/>
    <s v="Rosario Margarita Vergara Jimenez"/>
    <m/>
    <x v="0"/>
    <x v="0"/>
    <x v="1"/>
    <x v="10"/>
  </r>
  <r>
    <x v="4512"/>
    <x v="0"/>
    <s v="TGM8820"/>
    <s v="CORRECCION DE LAPIDA"/>
    <x v="0"/>
    <x v="0"/>
    <x v="4"/>
    <x v="27"/>
    <s v="Grupo Servicio de Atencion al Cliente"/>
    <m/>
    <x v="0"/>
    <x v="0"/>
    <x v="1"/>
    <x v="10"/>
  </r>
  <r>
    <x v="4513"/>
    <x v="3"/>
    <s v="TGM8821"/>
    <s v="CONSTANCIA DE SEPULTURA"/>
    <x v="0"/>
    <x v="0"/>
    <x v="0"/>
    <x v="6"/>
    <s v="Maria Betania Araujo Gomez - Cusco I"/>
    <m/>
    <x v="0"/>
    <x v="0"/>
    <x v="1"/>
    <x v="10"/>
  </r>
  <r>
    <x v="4514"/>
    <x v="0"/>
    <s v="TGM8822"/>
    <s v="CERTIFICADO DE USO"/>
    <x v="0"/>
    <x v="0"/>
    <x v="0"/>
    <x v="0"/>
    <s v="Rosario Margarita Vergara Jimenez"/>
    <m/>
    <x v="0"/>
    <x v="0"/>
    <x v="1"/>
    <x v="10"/>
  </r>
  <r>
    <x v="4515"/>
    <x v="0"/>
    <s v="TGM8823"/>
    <s v="ACTA DE DEFUNCION"/>
    <x v="0"/>
    <x v="0"/>
    <x v="0"/>
    <x v="6"/>
    <s v="Rosario Margarita Vergara Jimenez"/>
    <m/>
    <x v="0"/>
    <x v="0"/>
    <x v="1"/>
    <x v="10"/>
  </r>
  <r>
    <x v="4516"/>
    <x v="0"/>
    <s v="TGM8824"/>
    <s v="ENTREGA DE CONTRATO"/>
    <x v="0"/>
    <x v="0"/>
    <x v="0"/>
    <x v="3"/>
    <s v="Rosario Margarita Vergara Jimenez"/>
    <m/>
    <x v="0"/>
    <x v="0"/>
    <x v="1"/>
    <x v="10"/>
  </r>
  <r>
    <x v="4517"/>
    <x v="0"/>
    <s v="TGM8825"/>
    <s v="UBICACION DE LAPIDA"/>
    <x v="0"/>
    <x v="2"/>
    <x v="4"/>
    <x v="27"/>
    <s v="Rosario Margarita Vergara Jimenez"/>
    <m/>
    <x v="0"/>
    <x v="0"/>
    <x v="1"/>
    <x v="10"/>
  </r>
  <r>
    <x v="4518"/>
    <x v="0"/>
    <s v="TGM8826"/>
    <s v="RAJADURA DE LAPIDA"/>
    <x v="0"/>
    <x v="2"/>
    <x v="4"/>
    <x v="20"/>
    <s v="Rosario Margarita Vergara Jimenez"/>
    <m/>
    <x v="0"/>
    <x v="0"/>
    <x v="1"/>
    <x v="10"/>
  </r>
  <r>
    <x v="4519"/>
    <x v="0"/>
    <s v="TGM8827"/>
    <s v="LAPIDA CON HUECOS"/>
    <x v="0"/>
    <x v="0"/>
    <x v="4"/>
    <x v="20"/>
    <s v="Rosario Margarita Vergara Jimenez"/>
    <m/>
    <x v="0"/>
    <x v="0"/>
    <x v="1"/>
    <x v="10"/>
  </r>
  <r>
    <x v="4520"/>
    <x v="0"/>
    <s v="TGM8828"/>
    <s v="LAPIDA CON HUECOS"/>
    <x v="0"/>
    <x v="0"/>
    <x v="4"/>
    <x v="20"/>
    <s v="Rosario Margarita Vergara Jimenez"/>
    <m/>
    <x v="0"/>
    <x v="0"/>
    <x v="1"/>
    <x v="10"/>
  </r>
  <r>
    <x v="4521"/>
    <x v="0"/>
    <s v="TGM8829"/>
    <s v="ELABORACION DE LAPIDA"/>
    <x v="0"/>
    <x v="0"/>
    <x v="4"/>
    <x v="13"/>
    <s v="Rosario Margarita Vergara Jimenez"/>
    <m/>
    <x v="0"/>
    <x v="0"/>
    <x v="1"/>
    <x v="10"/>
  </r>
  <r>
    <x v="4522"/>
    <x v="1"/>
    <s v="TGM8830"/>
    <s v="ESTADO DE CUENTA DIGITAL"/>
    <x v="0"/>
    <x v="0"/>
    <x v="0"/>
    <x v="5"/>
    <s v="Rosario Margarita Vergara Jimenez SAC CF"/>
    <m/>
    <x v="0"/>
    <x v="0"/>
    <x v="1"/>
    <x v="10"/>
  </r>
  <r>
    <x v="4523"/>
    <x v="4"/>
    <s v="TGM8831"/>
    <s v="ENTREGA DE CONTRATO"/>
    <x v="0"/>
    <x v="0"/>
    <x v="0"/>
    <x v="3"/>
    <s v="Maria Betania Araujo Gomez - Cusco II"/>
    <m/>
    <x v="0"/>
    <x v="0"/>
    <x v="1"/>
    <x v="10"/>
  </r>
  <r>
    <x v="4524"/>
    <x v="0"/>
    <s v="TGM8833"/>
    <s v="DEVOLUCION DE GARANTIA"/>
    <x v="0"/>
    <x v="0"/>
    <x v="0"/>
    <x v="10"/>
    <s v="Rosario Margarita Vergara Jimenez"/>
    <m/>
    <x v="0"/>
    <x v="0"/>
    <x v="1"/>
    <x v="10"/>
  </r>
  <r>
    <x v="4525"/>
    <x v="1"/>
    <s v="TGM8834"/>
    <s v="ACTA DE DEFUNCION"/>
    <x v="0"/>
    <x v="0"/>
    <x v="0"/>
    <x v="6"/>
    <s v="Rosario Margarita Vergara Jimenez SAC CF"/>
    <m/>
    <x v="0"/>
    <x v="0"/>
    <x v="1"/>
    <x v="10"/>
  </r>
  <r>
    <x v="4526"/>
    <x v="1"/>
    <s v="TGM8835"/>
    <s v="GARANTIA DE ACTA DE DEFUNCION"/>
    <x v="0"/>
    <x v="0"/>
    <x v="0"/>
    <x v="10"/>
    <s v="Rosario Margarita Vergara Jimenez SAC CF"/>
    <m/>
    <x v="0"/>
    <x v="0"/>
    <x v="1"/>
    <x v="10"/>
  </r>
  <r>
    <x v="4527"/>
    <x v="0"/>
    <s v="TGM8836"/>
    <s v="CERTIFICADO DE USO"/>
    <x v="0"/>
    <x v="0"/>
    <x v="0"/>
    <x v="0"/>
    <s v="Rosario Margarita Vergara Jimenez"/>
    <m/>
    <x v="0"/>
    <x v="0"/>
    <x v="1"/>
    <x v="10"/>
  </r>
  <r>
    <x v="4528"/>
    <x v="4"/>
    <s v="TGM8837"/>
    <s v="ENTREGA DE CONTRATO"/>
    <x v="0"/>
    <x v="0"/>
    <x v="0"/>
    <x v="3"/>
    <s v="Maria Betania Araujo Gomez - Cusco II"/>
    <m/>
    <x v="0"/>
    <x v="0"/>
    <x v="1"/>
    <x v="10"/>
  </r>
  <r>
    <x v="4529"/>
    <x v="2"/>
    <s v="TGM8839"/>
    <s v="GARANTIA POR ACTA DE DEFUNCION CONTRATO 200804"/>
    <x v="0"/>
    <x v="0"/>
    <x v="0"/>
    <x v="10"/>
    <s v="Melissa Jhuliana Hipolito Guerrero"/>
    <m/>
    <x v="0"/>
    <x v="0"/>
    <x v="1"/>
    <x v="10"/>
  </r>
  <r>
    <x v="4530"/>
    <x v="1"/>
    <s v="TGM8840"/>
    <s v="CERTIFICADO DE USO"/>
    <x v="0"/>
    <x v="0"/>
    <x v="0"/>
    <x v="0"/>
    <s v="Rosario Margarita Vergara Jimenez SAC CF"/>
    <m/>
    <x v="0"/>
    <x v="0"/>
    <x v="1"/>
    <x v="10"/>
  </r>
  <r>
    <x v="4531"/>
    <x v="1"/>
    <s v="TGM8841"/>
    <s v="CERTIFICADO DE USO"/>
    <x v="0"/>
    <x v="0"/>
    <x v="0"/>
    <x v="0"/>
    <s v="Rosario Margarita Vergara Jimenez SAC CF"/>
    <m/>
    <x v="0"/>
    <x v="0"/>
    <x v="1"/>
    <x v="10"/>
  </r>
  <r>
    <x v="4532"/>
    <x v="0"/>
    <s v="TGM8842"/>
    <s v="ARREGLO DE LAPIDA DE MAUSOLEO"/>
    <x v="0"/>
    <x v="0"/>
    <x v="2"/>
    <x v="14"/>
    <s v="Rosario Margarita Vergara Jimenez"/>
    <m/>
    <x v="0"/>
    <x v="0"/>
    <x v="1"/>
    <x v="10"/>
  </r>
  <r>
    <x v="4533"/>
    <x v="3"/>
    <s v="TGM8843"/>
    <s v="ENTREGA DE CONTRATO"/>
    <x v="0"/>
    <x v="0"/>
    <x v="0"/>
    <x v="3"/>
    <s v="Maria Betania Araujo Gomez - Cusco I"/>
    <m/>
    <x v="0"/>
    <x v="0"/>
    <x v="1"/>
    <x v="10"/>
  </r>
  <r>
    <x v="4534"/>
    <x v="4"/>
    <s v="TGM8844"/>
    <s v="ENTREGA DE CONTRATO"/>
    <x v="0"/>
    <x v="0"/>
    <x v="0"/>
    <x v="3"/>
    <s v="Maria Betania Araujo Gomez - Cusco II"/>
    <m/>
    <x v="0"/>
    <x v="0"/>
    <x v="1"/>
    <x v="10"/>
  </r>
  <r>
    <x v="4535"/>
    <x v="4"/>
    <s v="TGM8845"/>
    <s v="ENTREGA DE CONTRATO"/>
    <x v="0"/>
    <x v="0"/>
    <x v="0"/>
    <x v="3"/>
    <s v="Maria Betania Araujo Gomez - Cusco II"/>
    <m/>
    <x v="0"/>
    <x v="0"/>
    <x v="1"/>
    <x v="10"/>
  </r>
  <r>
    <x v="4536"/>
    <x v="2"/>
    <s v="TGM8846"/>
    <s v="GARANTIA POR ACTA DE DEFUNCION CONTRATO 201287"/>
    <x v="0"/>
    <x v="0"/>
    <x v="0"/>
    <x v="10"/>
    <s v="Melissa Jhuliana Hipolito Guerrero"/>
    <m/>
    <x v="0"/>
    <x v="0"/>
    <x v="1"/>
    <x v="10"/>
  </r>
  <r>
    <x v="4537"/>
    <x v="4"/>
    <s v="TGM8847"/>
    <s v="ENTREGA DE CONTRATO"/>
    <x v="0"/>
    <x v="0"/>
    <x v="0"/>
    <x v="3"/>
    <s v="Maria Betania Araujo Gomez - Cusco II"/>
    <m/>
    <x v="0"/>
    <x v="0"/>
    <x v="1"/>
    <x v="10"/>
  </r>
  <r>
    <x v="4538"/>
    <x v="0"/>
    <s v="TGM8848"/>
    <s v="COLOCACION DE PLACA"/>
    <x v="0"/>
    <x v="2"/>
    <x v="0"/>
    <x v="15"/>
    <s v="Mariella Valentina Guadalupe Fierro"/>
    <m/>
    <x v="0"/>
    <x v="0"/>
    <x v="1"/>
    <x v="10"/>
  </r>
  <r>
    <x v="4539"/>
    <x v="0"/>
    <s v="TGM8849"/>
    <s v="UBICACION DE ESPACIO"/>
    <x v="0"/>
    <x v="0"/>
    <x v="0"/>
    <x v="0"/>
    <s v="Mariella Valentina Guadalupe Fierro"/>
    <m/>
    <x v="0"/>
    <x v="0"/>
    <x v="1"/>
    <x v="10"/>
  </r>
  <r>
    <x v="4540"/>
    <x v="4"/>
    <s v="TGM8850"/>
    <s v="ENTREGA DE CERTIFICADO"/>
    <x v="0"/>
    <x v="0"/>
    <x v="0"/>
    <x v="0"/>
    <s v="Maria Betania Araujo Gomez - Cusco II"/>
    <m/>
    <x v="0"/>
    <x v="0"/>
    <x v="1"/>
    <x v="10"/>
  </r>
  <r>
    <x v="4541"/>
    <x v="0"/>
    <s v="TGM8851"/>
    <s v="ESTADO DE CUENTA DIGITAL"/>
    <x v="0"/>
    <x v="0"/>
    <x v="0"/>
    <x v="5"/>
    <s v="Mariella Valentina Guadalupe Fierro"/>
    <m/>
    <x v="0"/>
    <x v="0"/>
    <x v="1"/>
    <x v="10"/>
  </r>
  <r>
    <x v="4542"/>
    <x v="4"/>
    <s v="TGM8852"/>
    <s v="ENTREGA DE CERTIFICADO"/>
    <x v="0"/>
    <x v="0"/>
    <x v="0"/>
    <x v="0"/>
    <s v="Maria Betania Araujo Gomez - Cusco II"/>
    <m/>
    <x v="0"/>
    <x v="0"/>
    <x v="1"/>
    <x v="10"/>
  </r>
  <r>
    <x v="4543"/>
    <x v="3"/>
    <s v="TGM8853"/>
    <s v="ENTREGA DE CERTIFICADO"/>
    <x v="0"/>
    <x v="0"/>
    <x v="0"/>
    <x v="0"/>
    <s v="Maria Betania Araujo Gomez - Cusco I"/>
    <m/>
    <x v="0"/>
    <x v="0"/>
    <x v="1"/>
    <x v="10"/>
  </r>
  <r>
    <x v="4544"/>
    <x v="0"/>
    <s v="TGM8854"/>
    <s v="CERTIFICADO DE USO"/>
    <x v="0"/>
    <x v="0"/>
    <x v="0"/>
    <x v="0"/>
    <s v="Rosario Margarita Vergara Jimenez"/>
    <m/>
    <x v="0"/>
    <x v="0"/>
    <x v="1"/>
    <x v="10"/>
  </r>
  <r>
    <x v="4545"/>
    <x v="0"/>
    <s v="TGM8855"/>
    <s v="CERTIFICADO DE USO"/>
    <x v="0"/>
    <x v="0"/>
    <x v="0"/>
    <x v="0"/>
    <s v="Rosario Margarita Vergara Jimenez"/>
    <m/>
    <x v="0"/>
    <x v="0"/>
    <x v="1"/>
    <x v="10"/>
  </r>
  <r>
    <x v="4546"/>
    <x v="0"/>
    <s v="TGM8856"/>
    <s v="CERTIFICADO DE USO"/>
    <x v="0"/>
    <x v="0"/>
    <x v="0"/>
    <x v="0"/>
    <s v="Rosario Margarita Vergara Jimenez"/>
    <m/>
    <x v="0"/>
    <x v="0"/>
    <x v="1"/>
    <x v="10"/>
  </r>
  <r>
    <x v="4547"/>
    <x v="0"/>
    <s v="TGM8857"/>
    <s v="CERTIFICADO DE USO"/>
    <x v="0"/>
    <x v="0"/>
    <x v="0"/>
    <x v="0"/>
    <s v="Rosario Margarita Vergara Jimenez"/>
    <m/>
    <x v="0"/>
    <x v="0"/>
    <x v="1"/>
    <x v="10"/>
  </r>
  <r>
    <x v="4548"/>
    <x v="1"/>
    <s v="TGM8858"/>
    <s v="CERTIFICADO DE USO"/>
    <x v="0"/>
    <x v="0"/>
    <x v="0"/>
    <x v="0"/>
    <s v="Rosario Margarita Vergara Jimenez SAC CF"/>
    <m/>
    <x v="0"/>
    <x v="0"/>
    <x v="1"/>
    <x v="10"/>
  </r>
  <r>
    <x v="4549"/>
    <x v="0"/>
    <s v="TGM8859"/>
    <s v="ACTA DE DEFUNCION"/>
    <x v="0"/>
    <x v="0"/>
    <x v="0"/>
    <x v="6"/>
    <s v="Rosario Margarita Vergara Jimenez"/>
    <m/>
    <x v="0"/>
    <x v="0"/>
    <x v="1"/>
    <x v="10"/>
  </r>
  <r>
    <x v="4550"/>
    <x v="0"/>
    <s v="TGM8860"/>
    <s v="GARANTIA DE ACTA DE DEFUNCION"/>
    <x v="0"/>
    <x v="0"/>
    <x v="0"/>
    <x v="10"/>
    <s v="Rosario Margarita Vergara Jimenez"/>
    <m/>
    <x v="0"/>
    <x v="0"/>
    <x v="1"/>
    <x v="10"/>
  </r>
  <r>
    <x v="4551"/>
    <x v="3"/>
    <s v="TGM8861"/>
    <s v="ENTREGA DE CERTIFICADO"/>
    <x v="0"/>
    <x v="0"/>
    <x v="0"/>
    <x v="0"/>
    <s v="Maria Betania Araujo Gomez - Cusco I"/>
    <m/>
    <x v="0"/>
    <x v="0"/>
    <x v="1"/>
    <x v="10"/>
  </r>
  <r>
    <x v="4552"/>
    <x v="4"/>
    <s v="TGM8862"/>
    <s v="ENTREGA DE CERTIFICADO"/>
    <x v="0"/>
    <x v="0"/>
    <x v="0"/>
    <x v="0"/>
    <s v="Maria Betania Araujo Gomez - Cusco II"/>
    <m/>
    <x v="0"/>
    <x v="0"/>
    <x v="1"/>
    <x v="10"/>
  </r>
  <r>
    <x v="4553"/>
    <x v="2"/>
    <s v="TGM8863"/>
    <s v="CERTIFICADO DE USO 200238"/>
    <x v="0"/>
    <x v="0"/>
    <x v="2"/>
    <x v="0"/>
    <s v="Melissa Jhuliana Hipolito Guerrero"/>
    <m/>
    <x v="0"/>
    <x v="0"/>
    <x v="1"/>
    <x v="10"/>
  </r>
  <r>
    <x v="4554"/>
    <x v="2"/>
    <s v="TGM8864"/>
    <s v="CONSTANCIA DE SEPULTURA 200560"/>
    <x v="0"/>
    <x v="0"/>
    <x v="0"/>
    <x v="6"/>
    <s v="Melissa Jhuliana Hipolito Guerrero"/>
    <m/>
    <x v="0"/>
    <x v="0"/>
    <x v="1"/>
    <x v="10"/>
  </r>
  <r>
    <x v="4555"/>
    <x v="0"/>
    <s v="TGM8865"/>
    <s v="FLORES PERDIDAS"/>
    <x v="0"/>
    <x v="1"/>
    <x v="2"/>
    <x v="17"/>
    <s v="Liz Lidiana Huaman Rojas"/>
    <m/>
    <x v="0"/>
    <x v="0"/>
    <x v="1"/>
    <x v="10"/>
  </r>
  <r>
    <x v="4556"/>
    <x v="0"/>
    <s v="TGM8866"/>
    <s v="RETIRO DE FLORES"/>
    <x v="0"/>
    <x v="1"/>
    <x v="2"/>
    <x v="17"/>
    <s v="Liz Lidiana Huaman Rojas"/>
    <m/>
    <x v="0"/>
    <x v="0"/>
    <x v="1"/>
    <x v="10"/>
  </r>
  <r>
    <x v="4557"/>
    <x v="0"/>
    <s v="TGM8867"/>
    <s v="PERDIDA DE FLORES"/>
    <x v="0"/>
    <x v="0"/>
    <x v="2"/>
    <x v="17"/>
    <s v="Liz Lidiana Huaman Rojas"/>
    <m/>
    <x v="0"/>
    <x v="0"/>
    <x v="1"/>
    <x v="10"/>
  </r>
  <r>
    <x v="4558"/>
    <x v="4"/>
    <s v="TGM8868"/>
    <s v="CONSTANCIA DE SEPULTURA"/>
    <x v="0"/>
    <x v="0"/>
    <x v="0"/>
    <x v="6"/>
    <s v="Maria Betania Araujo Gomez - Cusco II"/>
    <m/>
    <x v="0"/>
    <x v="0"/>
    <x v="1"/>
    <x v="10"/>
  </r>
  <r>
    <x v="4559"/>
    <x v="2"/>
    <s v="TGM8869"/>
    <s v="CERTIFICADO DE USO 201165"/>
    <x v="0"/>
    <x v="0"/>
    <x v="2"/>
    <x v="0"/>
    <s v="Melissa Jhuliana Hipolito Guerrero"/>
    <m/>
    <x v="0"/>
    <x v="0"/>
    <x v="1"/>
    <x v="10"/>
  </r>
  <r>
    <x v="4560"/>
    <x v="2"/>
    <s v="TGM8870"/>
    <s v="MANTENIMIENTO DE LAPIDA 200735"/>
    <x v="0"/>
    <x v="0"/>
    <x v="2"/>
    <x v="14"/>
    <s v="Melissa Jhuliana Hipolito Guerrero"/>
    <m/>
    <x v="0"/>
    <x v="0"/>
    <x v="1"/>
    <x v="10"/>
  </r>
  <r>
    <x v="4561"/>
    <x v="2"/>
    <s v="TGM8871"/>
    <s v="MANTENIMIENTO DE LAPIDA 200922"/>
    <x v="0"/>
    <x v="0"/>
    <x v="2"/>
    <x v="14"/>
    <s v="Melissa Jhuliana Hipolito Guerrero"/>
    <m/>
    <x v="0"/>
    <x v="0"/>
    <x v="1"/>
    <x v="10"/>
  </r>
  <r>
    <x v="4562"/>
    <x v="3"/>
    <s v="TGM8872"/>
    <s v="ENTREGA DE CONTRATO"/>
    <x v="0"/>
    <x v="0"/>
    <x v="0"/>
    <x v="3"/>
    <s v="Maria Betania Araujo Gomez - Cusco I"/>
    <m/>
    <x v="0"/>
    <x v="0"/>
    <x v="1"/>
    <x v="10"/>
  </r>
  <r>
    <x v="4563"/>
    <x v="4"/>
    <s v="TGM8873"/>
    <s v="ENTREGA DE CONTRATO"/>
    <x v="0"/>
    <x v="0"/>
    <x v="2"/>
    <x v="3"/>
    <s v="Maria Betania Araujo Gomez - Cusco II"/>
    <m/>
    <x v="0"/>
    <x v="0"/>
    <x v="1"/>
    <x v="10"/>
  </r>
  <r>
    <x v="4564"/>
    <x v="0"/>
    <s v="TGM8874"/>
    <s v="ACTA DE DEFUNCION"/>
    <x v="0"/>
    <x v="0"/>
    <x v="0"/>
    <x v="6"/>
    <s v="Rosario Margarita Vergara Jimenez"/>
    <m/>
    <x v="0"/>
    <x v="0"/>
    <x v="1"/>
    <x v="10"/>
  </r>
  <r>
    <x v="4565"/>
    <x v="0"/>
    <s v="TGM8875"/>
    <s v="DEVOLUCION DE GARANTIA."/>
    <x v="0"/>
    <x v="0"/>
    <x v="0"/>
    <x v="10"/>
    <s v="Rosario Margarita Vergara Jimenez"/>
    <m/>
    <x v="0"/>
    <x v="0"/>
    <x v="1"/>
    <x v="10"/>
  </r>
  <r>
    <x v="4566"/>
    <x v="3"/>
    <s v="TGM8876"/>
    <s v="ENTREGA DE CONTRATO"/>
    <x v="0"/>
    <x v="0"/>
    <x v="0"/>
    <x v="3"/>
    <s v="Maria Betania Araujo Gomez - Cusco I"/>
    <m/>
    <x v="0"/>
    <x v="0"/>
    <x v="1"/>
    <x v="10"/>
  </r>
  <r>
    <x v="4567"/>
    <x v="3"/>
    <s v="TGM8877"/>
    <s v="ENTREGA DE CONTRATO"/>
    <x v="0"/>
    <x v="0"/>
    <x v="0"/>
    <x v="3"/>
    <s v="Maria Betania Araujo Gomez - Cusco I"/>
    <m/>
    <x v="0"/>
    <x v="0"/>
    <x v="1"/>
    <x v="10"/>
  </r>
  <r>
    <x v="4568"/>
    <x v="0"/>
    <s v="TGM8878"/>
    <s v="ACTA DE DEFUNCION"/>
    <x v="0"/>
    <x v="0"/>
    <x v="0"/>
    <x v="6"/>
    <s v="Rosario Margarita Vergara Jimenez"/>
    <m/>
    <x v="0"/>
    <x v="0"/>
    <x v="1"/>
    <x v="10"/>
  </r>
  <r>
    <x v="4569"/>
    <x v="0"/>
    <s v="TGM8879"/>
    <s v="GARANTIA DE ACTA DE DEFUNCION"/>
    <x v="0"/>
    <x v="0"/>
    <x v="0"/>
    <x v="10"/>
    <s v="Rosario Margarita Vergara Jimenez"/>
    <m/>
    <x v="0"/>
    <x v="0"/>
    <x v="1"/>
    <x v="10"/>
  </r>
  <r>
    <x v="4570"/>
    <x v="0"/>
    <s v="TGM8881"/>
    <s v="ENTREGA DE CONTRATO"/>
    <x v="0"/>
    <x v="0"/>
    <x v="0"/>
    <x v="3"/>
    <s v="Rosario Margarita Vergara Jimenez"/>
    <m/>
    <x v="0"/>
    <x v="0"/>
    <x v="1"/>
    <x v="10"/>
  </r>
  <r>
    <x v="4571"/>
    <x v="2"/>
    <s v="TGM8882"/>
    <s v="GARANTIA POR ACTA DE DEFUNCION CONTRATO 200871"/>
    <x v="0"/>
    <x v="0"/>
    <x v="0"/>
    <x v="10"/>
    <s v="Melissa Jhuliana Hipolito Guerrero"/>
    <m/>
    <x v="0"/>
    <x v="0"/>
    <x v="1"/>
    <x v="10"/>
  </r>
  <r>
    <x v="4572"/>
    <x v="2"/>
    <s v="TGM8883"/>
    <s v="CERTIFICADO DE USO 200359"/>
    <x v="0"/>
    <x v="0"/>
    <x v="0"/>
    <x v="0"/>
    <s v="Melissa Jhuliana Hipolito Guerrero"/>
    <m/>
    <x v="0"/>
    <x v="0"/>
    <x v="1"/>
    <x v="10"/>
  </r>
  <r>
    <x v="4573"/>
    <x v="2"/>
    <s v="TGM8884"/>
    <s v="CERTIFICADO DE USO 5006615"/>
    <x v="0"/>
    <x v="0"/>
    <x v="2"/>
    <x v="0"/>
    <s v="Melissa Jhuliana Hipolito Guerrero"/>
    <m/>
    <x v="0"/>
    <x v="0"/>
    <x v="1"/>
    <x v="10"/>
  </r>
  <r>
    <x v="4574"/>
    <x v="0"/>
    <s v="TGM8885"/>
    <s v="CERTIFICADO DE USO"/>
    <x v="0"/>
    <x v="0"/>
    <x v="0"/>
    <x v="0"/>
    <s v="Rosario Margarita Vergara Jimenez"/>
    <m/>
    <x v="0"/>
    <x v="0"/>
    <x v="1"/>
    <x v="10"/>
  </r>
  <r>
    <x v="4575"/>
    <x v="0"/>
    <s v="TGM8886"/>
    <s v="USO DE ESPACIO"/>
    <x v="0"/>
    <x v="0"/>
    <x v="0"/>
    <x v="8"/>
    <s v="Rosario Margarita Vergara Jimenez"/>
    <m/>
    <x v="0"/>
    <x v="0"/>
    <x v="1"/>
    <x v="10"/>
  </r>
  <r>
    <x v="4576"/>
    <x v="1"/>
    <s v="TGM8887"/>
    <s v="CERTIFICADO DE USO"/>
    <x v="0"/>
    <x v="0"/>
    <x v="0"/>
    <x v="0"/>
    <s v="Rosario Margarita Vergara Jimenez SAC CF"/>
    <m/>
    <x v="0"/>
    <x v="0"/>
    <x v="1"/>
    <x v="10"/>
  </r>
  <r>
    <x v="4577"/>
    <x v="0"/>
    <s v="TGM8888"/>
    <s v="LAPIDA MAL REDACTADA"/>
    <x v="0"/>
    <x v="1"/>
    <x v="2"/>
    <x v="18"/>
    <s v="Pamela Diana SAC Caro Alhua"/>
    <m/>
    <x v="0"/>
    <x v="0"/>
    <x v="1"/>
    <x v="10"/>
  </r>
  <r>
    <x v="4578"/>
    <x v="0"/>
    <s v="TGM8889"/>
    <s v="LAPIDA ERRADA"/>
    <x v="0"/>
    <x v="1"/>
    <x v="2"/>
    <x v="18"/>
    <s v="Pamela Diana SAC Caro Alhua"/>
    <m/>
    <x v="0"/>
    <x v="0"/>
    <x v="1"/>
    <x v="10"/>
  </r>
  <r>
    <x v="4579"/>
    <x v="1"/>
    <s v="TGM8890"/>
    <s v="ACTA DE DEFUNCION"/>
    <x v="0"/>
    <x v="0"/>
    <x v="0"/>
    <x v="6"/>
    <s v="Rosario Margarita Vergara Jimenez SAC CF"/>
    <m/>
    <x v="0"/>
    <x v="0"/>
    <x v="1"/>
    <x v="10"/>
  </r>
  <r>
    <x v="4580"/>
    <x v="1"/>
    <s v="TGM8891"/>
    <s v="ENTREGA DE CONTRATO"/>
    <x v="0"/>
    <x v="0"/>
    <x v="0"/>
    <x v="3"/>
    <s v="Rosario Margarita Vergara Jimenez SAC CF"/>
    <m/>
    <x v="0"/>
    <x v="0"/>
    <x v="1"/>
    <x v="10"/>
  </r>
  <r>
    <x v="4581"/>
    <x v="1"/>
    <s v="TGM8892"/>
    <s v="ACTA DE DEFUNCION"/>
    <x v="0"/>
    <x v="0"/>
    <x v="0"/>
    <x v="6"/>
    <s v="Rosario Margarita Vergara Jimenez SAC CF"/>
    <m/>
    <x v="0"/>
    <x v="0"/>
    <x v="1"/>
    <x v="10"/>
  </r>
  <r>
    <x v="4582"/>
    <x v="1"/>
    <s v="TGM8893"/>
    <s v="ESTADO DE CUENTA"/>
    <x v="0"/>
    <x v="0"/>
    <x v="0"/>
    <x v="5"/>
    <s v="Pamela Diana Caro Alhua  SAC cor"/>
    <m/>
    <x v="0"/>
    <x v="0"/>
    <x v="1"/>
    <x v="10"/>
  </r>
  <r>
    <x v="4583"/>
    <x v="0"/>
    <s v="TGM8894"/>
    <s v="CONSTANCIA DE ENTIERRO"/>
    <x v="0"/>
    <x v="0"/>
    <x v="0"/>
    <x v="6"/>
    <s v="Rosario Margarita Vergara Jimenez"/>
    <m/>
    <x v="0"/>
    <x v="0"/>
    <x v="1"/>
    <x v="10"/>
  </r>
  <r>
    <x v="4584"/>
    <x v="3"/>
    <s v="TGM8895"/>
    <s v="ENTREGA DE CERTIFICADO"/>
    <x v="0"/>
    <x v="0"/>
    <x v="0"/>
    <x v="0"/>
    <s v="Maria Betania Araujo Gomez - Cusco I"/>
    <m/>
    <x v="0"/>
    <x v="0"/>
    <x v="1"/>
    <x v="10"/>
  </r>
  <r>
    <x v="4585"/>
    <x v="1"/>
    <s v="TGM8896"/>
    <s v="CERTIFICADO DE DERECHO DE SEPULTURA"/>
    <x v="0"/>
    <x v="0"/>
    <x v="0"/>
    <x v="0"/>
    <s v="Pamela Diana Caro Alhua  SAC cor"/>
    <m/>
    <x v="0"/>
    <x v="0"/>
    <x v="1"/>
    <x v="10"/>
  </r>
  <r>
    <x v="4586"/>
    <x v="1"/>
    <s v="TGM8897"/>
    <s v="CERTIFICADO DE DERECHO DE SEPULTURA"/>
    <x v="0"/>
    <x v="0"/>
    <x v="0"/>
    <x v="0"/>
    <s v="Pamela Diana Caro Alhua  SAC cor"/>
    <m/>
    <x v="0"/>
    <x v="0"/>
    <x v="1"/>
    <x v="10"/>
  </r>
  <r>
    <x v="4587"/>
    <x v="0"/>
    <s v="TGM8898"/>
    <s v="RAJADURA DE LAPIDA"/>
    <x v="0"/>
    <x v="0"/>
    <x v="0"/>
    <x v="20"/>
    <s v="Rosario Margarita Vergara Jimenez"/>
    <m/>
    <x v="0"/>
    <x v="0"/>
    <x v="1"/>
    <x v="10"/>
  </r>
  <r>
    <x v="4588"/>
    <x v="3"/>
    <s v="TGM8899"/>
    <s v="ENTREGA DE CONTRATO"/>
    <x v="0"/>
    <x v="0"/>
    <x v="0"/>
    <x v="3"/>
    <s v="Maria Betania Araujo Gomez - Cusco I"/>
    <m/>
    <x v="0"/>
    <x v="0"/>
    <x v="1"/>
    <x v="10"/>
  </r>
  <r>
    <x v="4589"/>
    <x v="3"/>
    <s v="TGM8900"/>
    <s v="ENTREGA DE CERTIFICADO"/>
    <x v="0"/>
    <x v="0"/>
    <x v="0"/>
    <x v="0"/>
    <s v="Maria Betania Araujo Gomez - Cusco I"/>
    <m/>
    <x v="0"/>
    <x v="0"/>
    <x v="1"/>
    <x v="10"/>
  </r>
  <r>
    <x v="4590"/>
    <x v="2"/>
    <s v="TGM8901"/>
    <s v="CERTIFICADO DE USO 5006595"/>
    <x v="0"/>
    <x v="0"/>
    <x v="2"/>
    <x v="0"/>
    <s v="Melissa Jhuliana Hipolito Guerrero"/>
    <m/>
    <x v="0"/>
    <x v="0"/>
    <x v="1"/>
    <x v="10"/>
  </r>
  <r>
    <x v="4591"/>
    <x v="0"/>
    <s v="TGM8902"/>
    <s v="USO DE ESPACIO"/>
    <x v="0"/>
    <x v="0"/>
    <x v="0"/>
    <x v="8"/>
    <s v="Rosario Margarita Vergara Jimenez"/>
    <m/>
    <x v="0"/>
    <x v="0"/>
    <x v="1"/>
    <x v="10"/>
  </r>
  <r>
    <x v="4592"/>
    <x v="0"/>
    <s v="TGM8903"/>
    <s v="CAMBIO DE TITULARIDAD"/>
    <x v="0"/>
    <x v="0"/>
    <x v="4"/>
    <x v="31"/>
    <s v="Rosario Margarita Vergara Jimenez"/>
    <m/>
    <x v="0"/>
    <x v="0"/>
    <x v="1"/>
    <x v="10"/>
  </r>
  <r>
    <x v="4593"/>
    <x v="1"/>
    <s v="TGM8904"/>
    <s v="CERTIFICADO DE DERECHO DE SEPULTURA"/>
    <x v="0"/>
    <x v="0"/>
    <x v="0"/>
    <x v="0"/>
    <s v="Pamela Diana Caro Alhua  SAC cor"/>
    <m/>
    <x v="0"/>
    <x v="0"/>
    <x v="1"/>
    <x v="10"/>
  </r>
  <r>
    <x v="4594"/>
    <x v="1"/>
    <s v="TGM8905"/>
    <s v="CERTIFICADO DE DERECHO DE SEPULTURA"/>
    <x v="0"/>
    <x v="0"/>
    <x v="0"/>
    <x v="0"/>
    <s v="Pamela Diana Caro Alhua  SAC cor"/>
    <m/>
    <x v="0"/>
    <x v="0"/>
    <x v="1"/>
    <x v="10"/>
  </r>
  <r>
    <x v="4595"/>
    <x v="0"/>
    <s v="TGM8906"/>
    <s v="CERTIFICADO DE DERECHO DE SEPULTURA"/>
    <x v="0"/>
    <x v="0"/>
    <x v="0"/>
    <x v="0"/>
    <s v="Pamela Diana SAC Caro Alhua"/>
    <m/>
    <x v="0"/>
    <x v="0"/>
    <x v="1"/>
    <x v="10"/>
  </r>
  <r>
    <x v="4596"/>
    <x v="0"/>
    <s v="TGM8908"/>
    <s v="CERTIFICADO DE USO"/>
    <x v="0"/>
    <x v="0"/>
    <x v="0"/>
    <x v="0"/>
    <s v="Rosario Margarita Vergara Jimenez"/>
    <m/>
    <x v="0"/>
    <x v="0"/>
    <x v="1"/>
    <x v="10"/>
  </r>
  <r>
    <x v="4597"/>
    <x v="0"/>
    <s v="TGM8909"/>
    <s v="CERTIFICADO DE DERECHO DE SEPULTURA"/>
    <x v="0"/>
    <x v="0"/>
    <x v="0"/>
    <x v="0"/>
    <s v="Pamela Diana SAC Caro Alhua"/>
    <m/>
    <x v="0"/>
    <x v="0"/>
    <x v="1"/>
    <x v="10"/>
  </r>
  <r>
    <x v="4598"/>
    <x v="0"/>
    <s v="TGM8911"/>
    <s v="CERTIFICADO DE USO"/>
    <x v="0"/>
    <x v="0"/>
    <x v="0"/>
    <x v="0"/>
    <s v="Rosario Margarita Vergara Jimenez"/>
    <m/>
    <x v="0"/>
    <x v="0"/>
    <x v="1"/>
    <x v="10"/>
  </r>
  <r>
    <x v="4599"/>
    <x v="0"/>
    <s v="TGM8912"/>
    <s v="CAMBIO DE TITULARIDAD"/>
    <x v="0"/>
    <x v="0"/>
    <x v="0"/>
    <x v="31"/>
    <s v="Rosario Margarita Vergara Jimenez"/>
    <m/>
    <x v="0"/>
    <x v="0"/>
    <x v="1"/>
    <x v="10"/>
  </r>
  <r>
    <x v="4600"/>
    <x v="0"/>
    <s v="TGM8913"/>
    <s v="CAMBIO DE TITULARIDAD"/>
    <x v="0"/>
    <x v="0"/>
    <x v="0"/>
    <x v="31"/>
    <s v="Rosario Margarita Vergara Jimenez"/>
    <m/>
    <x v="0"/>
    <x v="0"/>
    <x v="1"/>
    <x v="10"/>
  </r>
  <r>
    <x v="4601"/>
    <x v="0"/>
    <s v="TGM8914"/>
    <s v="ELABORACIÓN DE LÁPIDA"/>
    <x v="0"/>
    <x v="0"/>
    <x v="2"/>
    <x v="13"/>
    <s v="Pamela Diana SAC Caro Alhua"/>
    <m/>
    <x v="0"/>
    <x v="0"/>
    <x v="1"/>
    <x v="10"/>
  </r>
  <r>
    <x v="4602"/>
    <x v="1"/>
    <s v="TGM8915"/>
    <s v="ACTA DE CAMBIO DE SARCOFAGO"/>
    <x v="0"/>
    <x v="0"/>
    <x v="0"/>
    <x v="6"/>
    <s v="Rosario Margarita Vergara Jimenez SAC CF"/>
    <m/>
    <x v="0"/>
    <x v="0"/>
    <x v="1"/>
    <x v="10"/>
  </r>
  <r>
    <x v="4603"/>
    <x v="1"/>
    <s v="TGM8916"/>
    <s v="ACTA DE DEFUNCION"/>
    <x v="0"/>
    <x v="0"/>
    <x v="0"/>
    <x v="6"/>
    <s v="Rosario Margarita Vergara Jimenez SAC CF"/>
    <m/>
    <x v="0"/>
    <x v="0"/>
    <x v="1"/>
    <x v="10"/>
  </r>
  <r>
    <x v="4604"/>
    <x v="1"/>
    <s v="TGM8917"/>
    <s v="GARANTIA POR ACTA DE DEFUNCION"/>
    <x v="0"/>
    <x v="0"/>
    <x v="0"/>
    <x v="10"/>
    <s v="Rosario Margarita Vergara Jimenez SAC CF"/>
    <m/>
    <x v="0"/>
    <x v="0"/>
    <x v="1"/>
    <x v="10"/>
  </r>
  <r>
    <x v="4605"/>
    <x v="1"/>
    <s v="TGM8918"/>
    <s v="ENTREGA DE CONTRATO"/>
    <x v="0"/>
    <x v="0"/>
    <x v="0"/>
    <x v="3"/>
    <s v="Rosario Margarita Vergara Jimenez SAC CF"/>
    <m/>
    <x v="0"/>
    <x v="0"/>
    <x v="1"/>
    <x v="10"/>
  </r>
  <r>
    <x v="4606"/>
    <x v="2"/>
    <s v="TGM8919"/>
    <s v="GARANTIA POR ACTA DE DEFUNCION CONTRATO 5005725"/>
    <x v="0"/>
    <x v="0"/>
    <x v="0"/>
    <x v="10"/>
    <s v="Melissa Jhuliana Hipolito Guerrero"/>
    <m/>
    <x v="0"/>
    <x v="0"/>
    <x v="1"/>
    <x v="10"/>
  </r>
  <r>
    <x v="4607"/>
    <x v="0"/>
    <s v="TGM8920"/>
    <s v="USO DE ESPACIO"/>
    <x v="0"/>
    <x v="0"/>
    <x v="0"/>
    <x v="8"/>
    <s v="Rosario Margarita Vergara Jimenez"/>
    <m/>
    <x v="0"/>
    <x v="0"/>
    <x v="1"/>
    <x v="10"/>
  </r>
  <r>
    <x v="4608"/>
    <x v="0"/>
    <s v="TGM8921"/>
    <s v="USO DE ESPACIO"/>
    <x v="0"/>
    <x v="0"/>
    <x v="0"/>
    <x v="0"/>
    <s v="Rosario Margarita Vergara Jimenez"/>
    <m/>
    <x v="0"/>
    <x v="0"/>
    <x v="1"/>
    <x v="10"/>
  </r>
  <r>
    <x v="4609"/>
    <x v="0"/>
    <s v="TGM8922"/>
    <s v="CERTIFICADO DE USO"/>
    <x v="0"/>
    <x v="0"/>
    <x v="0"/>
    <x v="0"/>
    <s v="Rosario Margarita Vergara Jimenez"/>
    <m/>
    <x v="0"/>
    <x v="0"/>
    <x v="1"/>
    <x v="10"/>
  </r>
  <r>
    <x v="4610"/>
    <x v="0"/>
    <s v="TGM8923"/>
    <s v="USO DE ESPACIO"/>
    <x v="0"/>
    <x v="0"/>
    <x v="0"/>
    <x v="33"/>
    <s v="Rosario Margarita Vergara Jimenez"/>
    <m/>
    <x v="0"/>
    <x v="0"/>
    <x v="1"/>
    <x v="10"/>
  </r>
  <r>
    <x v="4611"/>
    <x v="0"/>
    <s v="TGM8924"/>
    <s v="ACTUALIZACION DE DATOS"/>
    <x v="0"/>
    <x v="0"/>
    <x v="0"/>
    <x v="30"/>
    <s v="Pamela Diana SAC Caro Alhua"/>
    <m/>
    <x v="0"/>
    <x v="0"/>
    <x v="1"/>
    <x v="10"/>
  </r>
  <r>
    <x v="4612"/>
    <x v="0"/>
    <s v="TGM8925"/>
    <s v="SOLICITUD PARA REACTIVAR CONTRATO"/>
    <x v="0"/>
    <x v="0"/>
    <x v="4"/>
    <x v="6"/>
    <s v="Pamela Diana SAC Caro Alhua"/>
    <m/>
    <x v="0"/>
    <x v="0"/>
    <x v="1"/>
    <x v="10"/>
  </r>
  <r>
    <x v="4613"/>
    <x v="1"/>
    <s v="TGM8926"/>
    <s v="ACTA DE DEFUNCION"/>
    <x v="0"/>
    <x v="0"/>
    <x v="0"/>
    <x v="6"/>
    <s v="Rosario Margarita Vergara Jimenez SAC CF"/>
    <m/>
    <x v="0"/>
    <x v="0"/>
    <x v="1"/>
    <x v="10"/>
  </r>
  <r>
    <x v="4614"/>
    <x v="1"/>
    <s v="TGM8927"/>
    <s v="ENTREGA DE CONTRATO"/>
    <x v="0"/>
    <x v="0"/>
    <x v="0"/>
    <x v="3"/>
    <s v="Rosario Margarita Vergara Jimenez SAC CF"/>
    <m/>
    <x v="0"/>
    <x v="0"/>
    <x v="1"/>
    <x v="10"/>
  </r>
  <r>
    <x v="4615"/>
    <x v="4"/>
    <s v="TGM8928"/>
    <s v="ENTREGA DE CONTRATO"/>
    <x v="0"/>
    <x v="0"/>
    <x v="0"/>
    <x v="3"/>
    <s v="Maria Betania Araujo Gomez - Cusco II"/>
    <m/>
    <x v="0"/>
    <x v="0"/>
    <x v="1"/>
    <x v="10"/>
  </r>
  <r>
    <x v="4615"/>
    <x v="1"/>
    <s v="TGM8929"/>
    <s v="ACTA DE DEFUNCION"/>
    <x v="0"/>
    <x v="0"/>
    <x v="2"/>
    <x v="6"/>
    <s v="Rosario Margarita Vergara Jimenez SAC CF"/>
    <m/>
    <x v="0"/>
    <x v="0"/>
    <x v="1"/>
    <x v="10"/>
  </r>
  <r>
    <x v="4616"/>
    <x v="1"/>
    <s v="TGM8930"/>
    <s v="GARANTIA DE ACTA DE DEFUNCION"/>
    <x v="0"/>
    <x v="0"/>
    <x v="2"/>
    <x v="10"/>
    <s v="Rosario Margarita Vergara Jimenez SAC CF"/>
    <m/>
    <x v="0"/>
    <x v="0"/>
    <x v="1"/>
    <x v="10"/>
  </r>
  <r>
    <x v="4617"/>
    <x v="0"/>
    <s v="TGM8931"/>
    <s v="ESTADO DE CUENTA"/>
    <x v="0"/>
    <x v="2"/>
    <x v="0"/>
    <x v="5"/>
    <s v="Liz Lidiana Huaman Rojas"/>
    <m/>
    <x v="0"/>
    <x v="0"/>
    <x v="1"/>
    <x v="10"/>
  </r>
  <r>
    <x v="4618"/>
    <x v="0"/>
    <s v="TGM8932"/>
    <s v="ESTADO DE CUENTA"/>
    <x v="0"/>
    <x v="2"/>
    <x v="0"/>
    <x v="5"/>
    <s v="Liz Lidiana Huaman Rojas"/>
    <m/>
    <x v="0"/>
    <x v="0"/>
    <x v="1"/>
    <x v="10"/>
  </r>
  <r>
    <x v="4619"/>
    <x v="4"/>
    <s v="TGM8933"/>
    <s v="ENTREGA DE CERTIFICADO"/>
    <x v="0"/>
    <x v="0"/>
    <x v="0"/>
    <x v="0"/>
    <s v="Maria Betania Araujo Gomez - Cusco II"/>
    <m/>
    <x v="0"/>
    <x v="0"/>
    <x v="1"/>
    <x v="10"/>
  </r>
  <r>
    <x v="4620"/>
    <x v="1"/>
    <s v="TGM8934"/>
    <s v="CERTIFICADO DE USO"/>
    <x v="0"/>
    <x v="0"/>
    <x v="0"/>
    <x v="0"/>
    <s v="Liz Lidiana Huaman Rojas SAC CF"/>
    <m/>
    <x v="0"/>
    <x v="0"/>
    <x v="1"/>
    <x v="10"/>
  </r>
  <r>
    <x v="4621"/>
    <x v="1"/>
    <s v="TGM8935"/>
    <s v="CAMBIO TITULARIDAD"/>
    <x v="0"/>
    <x v="2"/>
    <x v="0"/>
    <x v="31"/>
    <s v="Liz Lidiana Huaman Rojas SAC CF"/>
    <m/>
    <x v="0"/>
    <x v="0"/>
    <x v="1"/>
    <x v="10"/>
  </r>
  <r>
    <x v="4622"/>
    <x v="0"/>
    <s v="TGM8936"/>
    <s v="ACTUALIZACION DE DATOS"/>
    <x v="0"/>
    <x v="0"/>
    <x v="0"/>
    <x v="30"/>
    <s v="Pamela Diana SAC Caro Alhua"/>
    <m/>
    <x v="0"/>
    <x v="0"/>
    <x v="1"/>
    <x v="10"/>
  </r>
  <r>
    <x v="4623"/>
    <x v="0"/>
    <s v="TGM8937"/>
    <s v="ESTADO DE CUENTA"/>
    <x v="0"/>
    <x v="2"/>
    <x v="0"/>
    <x v="5"/>
    <s v="Pamela Diana SAC Caro Alhua"/>
    <m/>
    <x v="0"/>
    <x v="0"/>
    <x v="1"/>
    <x v="10"/>
  </r>
  <r>
    <x v="4624"/>
    <x v="0"/>
    <s v="TGM8938"/>
    <s v="CERTIFICADO DE DERECHO DE SEPULTURA"/>
    <x v="0"/>
    <x v="0"/>
    <x v="0"/>
    <x v="0"/>
    <s v="Pamela Diana SAC Caro Alhua"/>
    <m/>
    <x v="0"/>
    <x v="0"/>
    <x v="1"/>
    <x v="10"/>
  </r>
  <r>
    <x v="4625"/>
    <x v="0"/>
    <s v="TGM8939"/>
    <s v="ESTADO DE CUENTA"/>
    <x v="0"/>
    <x v="2"/>
    <x v="0"/>
    <x v="5"/>
    <s v="Pamela Diana SAC Caro Alhua"/>
    <m/>
    <x v="0"/>
    <x v="0"/>
    <x v="1"/>
    <x v="10"/>
  </r>
  <r>
    <x v="4626"/>
    <x v="0"/>
    <s v="TGM8940"/>
    <s v="USO DE ESPACIO"/>
    <x v="0"/>
    <x v="2"/>
    <x v="0"/>
    <x v="8"/>
    <s v="Liz Lidiana Huaman Rojas"/>
    <m/>
    <x v="0"/>
    <x v="0"/>
    <x v="1"/>
    <x v="10"/>
  </r>
  <r>
    <x v="4627"/>
    <x v="0"/>
    <s v="TGM8941"/>
    <s v="ESTADO DE CUENTA"/>
    <x v="0"/>
    <x v="2"/>
    <x v="0"/>
    <x v="5"/>
    <s v="Liz Lidiana Huaman Rojas"/>
    <m/>
    <x v="0"/>
    <x v="0"/>
    <x v="1"/>
    <x v="10"/>
  </r>
  <r>
    <x v="4628"/>
    <x v="0"/>
    <s v="TGM8942"/>
    <s v="TRASLADO INTERNO"/>
    <x v="0"/>
    <x v="0"/>
    <x v="4"/>
    <x v="7"/>
    <s v="Oscar San Martin Castillo"/>
    <m/>
    <x v="0"/>
    <x v="0"/>
    <x v="1"/>
    <x v="10"/>
  </r>
  <r>
    <x v="4629"/>
    <x v="0"/>
    <s v="TGM8943"/>
    <s v="ESTADO DE CUENTA"/>
    <x v="0"/>
    <x v="2"/>
    <x v="0"/>
    <x v="5"/>
    <s v="Pamela Diana SAC Caro Alhua"/>
    <m/>
    <x v="0"/>
    <x v="0"/>
    <x v="1"/>
    <x v="10"/>
  </r>
  <r>
    <x v="4630"/>
    <x v="1"/>
    <s v="TGM8944"/>
    <s v="ESTADO DE CUENTA"/>
    <x v="0"/>
    <x v="2"/>
    <x v="0"/>
    <x v="5"/>
    <s v="Pamela Diana Caro Alhua  SAC cor"/>
    <m/>
    <x v="0"/>
    <x v="0"/>
    <x v="1"/>
    <x v="10"/>
  </r>
  <r>
    <x v="4631"/>
    <x v="1"/>
    <s v="TGM8945"/>
    <s v="ESTADO DE CUENTA"/>
    <x v="0"/>
    <x v="2"/>
    <x v="0"/>
    <x v="5"/>
    <s v="Pamela Diana Caro Alhua  SAC cor"/>
    <m/>
    <x v="0"/>
    <x v="0"/>
    <x v="1"/>
    <x v="10"/>
  </r>
  <r>
    <x v="4632"/>
    <x v="0"/>
    <s v="TGM8946"/>
    <s v="CONSTANCIA DE ENTIERRO"/>
    <x v="0"/>
    <x v="2"/>
    <x v="0"/>
    <x v="6"/>
    <s v="Liz Lidiana Huaman Rojas"/>
    <m/>
    <x v="0"/>
    <x v="0"/>
    <x v="1"/>
    <x v="10"/>
  </r>
  <r>
    <x v="4633"/>
    <x v="0"/>
    <s v="TGM8947"/>
    <s v="LAPIDA"/>
    <x v="0"/>
    <x v="2"/>
    <x v="0"/>
    <x v="13"/>
    <s v="Liz Lidiana Huaman Rojas"/>
    <m/>
    <x v="0"/>
    <x v="0"/>
    <x v="1"/>
    <x v="10"/>
  </r>
  <r>
    <x v="4634"/>
    <x v="4"/>
    <s v="TGM8948"/>
    <s v="ENTREGA DE CONTRATO"/>
    <x v="0"/>
    <x v="0"/>
    <x v="0"/>
    <x v="3"/>
    <s v="Maria Betania Araujo Gomez - Cusco II"/>
    <m/>
    <x v="0"/>
    <x v="0"/>
    <x v="1"/>
    <x v="10"/>
  </r>
  <r>
    <x v="4635"/>
    <x v="0"/>
    <s v="TGM8949"/>
    <s v="ESTADO DE CUENTA DIGITAL"/>
    <x v="0"/>
    <x v="0"/>
    <x v="0"/>
    <x v="5"/>
    <s v="Liz Lidiana Huaman Rojas"/>
    <m/>
    <x v="0"/>
    <x v="0"/>
    <x v="1"/>
    <x v="10"/>
  </r>
  <r>
    <x v="4636"/>
    <x v="0"/>
    <s v="TGM8950"/>
    <s v="USO DE ESPACIO"/>
    <x v="0"/>
    <x v="0"/>
    <x v="0"/>
    <x v="8"/>
    <s v="Liz Lidiana Huaman Rojas"/>
    <m/>
    <x v="0"/>
    <x v="0"/>
    <x v="1"/>
    <x v="10"/>
  </r>
  <r>
    <x v="4637"/>
    <x v="0"/>
    <s v="TGM8951"/>
    <s v="SOLICITUD DE AUTORIZACION PARA COLOCAR CAPILLA EN SU MAUSOLEO"/>
    <x v="0"/>
    <x v="0"/>
    <x v="4"/>
    <x v="6"/>
    <s v="Pamela Diana SAC Caro Alhua"/>
    <m/>
    <x v="0"/>
    <x v="0"/>
    <x v="1"/>
    <x v="10"/>
  </r>
  <r>
    <x v="4638"/>
    <x v="0"/>
    <s v="TGM8952"/>
    <s v="RECLAMO 97"/>
    <x v="0"/>
    <x v="1"/>
    <x v="2"/>
    <x v="17"/>
    <s v="Guadalupe Chanca Peña"/>
    <m/>
    <x v="1"/>
    <x v="0"/>
    <x v="1"/>
    <x v="10"/>
  </r>
  <r>
    <x v="4639"/>
    <x v="0"/>
    <s v="TGM8953"/>
    <s v="CERTIFICADO DE USO"/>
    <x v="0"/>
    <x v="0"/>
    <x v="0"/>
    <x v="0"/>
    <s v="Rosario Margarita Vergara Jimenez"/>
    <m/>
    <x v="0"/>
    <x v="0"/>
    <x v="1"/>
    <x v="10"/>
  </r>
  <r>
    <x v="4640"/>
    <x v="0"/>
    <s v="TGM8954"/>
    <s v="MANTENIMIENTO DE LAPIDA"/>
    <x v="0"/>
    <x v="0"/>
    <x v="2"/>
    <x v="11"/>
    <s v="Mariella Valentina Guadalupe Fierro"/>
    <m/>
    <x v="0"/>
    <x v="0"/>
    <x v="1"/>
    <x v="10"/>
  </r>
  <r>
    <x v="4641"/>
    <x v="0"/>
    <s v="TGM8955"/>
    <s v="COMPRA DE LAPIDA"/>
    <x v="0"/>
    <x v="0"/>
    <x v="4"/>
    <x v="9"/>
    <s v="Oscar San Martin Castillo"/>
    <m/>
    <x v="0"/>
    <x v="0"/>
    <x v="1"/>
    <x v="10"/>
  </r>
  <r>
    <x v="4642"/>
    <x v="0"/>
    <s v="TGM8956"/>
    <s v="COMPRA DE PLACA"/>
    <x v="0"/>
    <x v="0"/>
    <x v="2"/>
    <x v="9"/>
    <s v="Mariella Valentina Guadalupe Fierro"/>
    <m/>
    <x v="0"/>
    <x v="0"/>
    <x v="1"/>
    <x v="10"/>
  </r>
  <r>
    <x v="4643"/>
    <x v="0"/>
    <s v="TGM8957"/>
    <s v="COMPRA DE PLACA"/>
    <x v="0"/>
    <x v="0"/>
    <x v="2"/>
    <x v="9"/>
    <s v="Mariella Valentina Guadalupe Fierro"/>
    <m/>
    <x v="0"/>
    <x v="0"/>
    <x v="1"/>
    <x v="10"/>
  </r>
  <r>
    <x v="4644"/>
    <x v="1"/>
    <s v="TGM8958"/>
    <s v="ENTREGA DE CONTRATO"/>
    <x v="0"/>
    <x v="0"/>
    <x v="0"/>
    <x v="3"/>
    <s v="Rosario Margarita Vergara Jimenez SAC CF"/>
    <m/>
    <x v="0"/>
    <x v="0"/>
    <x v="1"/>
    <x v="10"/>
  </r>
  <r>
    <x v="4645"/>
    <x v="3"/>
    <s v="TGM8959"/>
    <s v="RECLAMO POR  PAGO"/>
    <x v="0"/>
    <x v="1"/>
    <x v="4"/>
    <x v="10"/>
    <s v="Tymiller Jhaalber Llacza Rosales - Cusco I"/>
    <m/>
    <x v="0"/>
    <x v="0"/>
    <x v="1"/>
    <x v="10"/>
  </r>
  <r>
    <x v="4646"/>
    <x v="4"/>
    <s v="TGM8960"/>
    <s v="QUEJA POR NIVELACION DE CESPED"/>
    <x v="0"/>
    <x v="0"/>
    <x v="4"/>
    <x v="14"/>
    <s v="Florentino Sebastian Salinas - Cusco II"/>
    <m/>
    <x v="0"/>
    <x v="0"/>
    <x v="1"/>
    <x v="10"/>
  </r>
  <r>
    <x v="4647"/>
    <x v="4"/>
    <s v="TGM8961"/>
    <s v="ESPACIO DE SEPULTURA DESNIVELADO"/>
    <x v="0"/>
    <x v="0"/>
    <x v="4"/>
    <x v="14"/>
    <s v="Florentino Sebastian Salinas - Cusco II"/>
    <m/>
    <x v="0"/>
    <x v="0"/>
    <x v="1"/>
    <x v="10"/>
  </r>
  <r>
    <x v="4648"/>
    <x v="0"/>
    <s v="TGM8962"/>
    <s v="CAMBIO DE FECHA DE MISA"/>
    <x v="0"/>
    <x v="0"/>
    <x v="0"/>
    <x v="6"/>
    <s v="Rosario Margarita Vergara Jimenez"/>
    <m/>
    <x v="0"/>
    <x v="0"/>
    <x v="1"/>
    <x v="10"/>
  </r>
  <r>
    <x v="4649"/>
    <x v="4"/>
    <s v="TGM8963"/>
    <s v="CERTIFICADO DE USO"/>
    <x v="0"/>
    <x v="0"/>
    <x v="0"/>
    <x v="0"/>
    <s v="Rosmery Montesinos Quispe c2"/>
    <m/>
    <x v="0"/>
    <x v="0"/>
    <x v="1"/>
    <x v="10"/>
  </r>
  <r>
    <x v="4650"/>
    <x v="4"/>
    <s v="TGM8964"/>
    <s v="ESPACIO SIN LAPIDA DE MARMOL"/>
    <x v="0"/>
    <x v="0"/>
    <x v="4"/>
    <x v="13"/>
    <s v="Florentino Sebastian Salinas - Cusco II"/>
    <m/>
    <x v="0"/>
    <x v="0"/>
    <x v="1"/>
    <x v="10"/>
  </r>
  <r>
    <x v="4651"/>
    <x v="0"/>
    <s v="TGM8965"/>
    <s v="USO DE ESPACIO"/>
    <x v="0"/>
    <x v="0"/>
    <x v="0"/>
    <x v="8"/>
    <s v="Rosario Margarita Vergara Jimenez"/>
    <m/>
    <x v="0"/>
    <x v="0"/>
    <x v="1"/>
    <x v="10"/>
  </r>
  <r>
    <x v="4652"/>
    <x v="0"/>
    <s v="TGM8966"/>
    <s v="ACTA DE DEFUNCION"/>
    <x v="0"/>
    <x v="0"/>
    <x v="0"/>
    <x v="6"/>
    <s v="Rosario Margarita Vergara Jimenez"/>
    <m/>
    <x v="0"/>
    <x v="0"/>
    <x v="1"/>
    <x v="10"/>
  </r>
  <r>
    <x v="4653"/>
    <x v="0"/>
    <s v="TGM8967"/>
    <s v="GARANTIA POR EL ACTA DE DEFUNCION"/>
    <x v="0"/>
    <x v="0"/>
    <x v="0"/>
    <x v="10"/>
    <s v="Rosario Margarita Vergara Jimenez"/>
    <m/>
    <x v="0"/>
    <x v="0"/>
    <x v="1"/>
    <x v="10"/>
  </r>
  <r>
    <x v="4654"/>
    <x v="0"/>
    <s v="TGM8968"/>
    <s v="ENTREGA DE CONTRATO"/>
    <x v="0"/>
    <x v="0"/>
    <x v="0"/>
    <x v="3"/>
    <s v="Rosario Margarita Vergara Jimenez"/>
    <m/>
    <x v="0"/>
    <x v="0"/>
    <x v="1"/>
    <x v="10"/>
  </r>
  <r>
    <x v="4655"/>
    <x v="0"/>
    <s v="TGM8969"/>
    <s v="CERTIFICADO DE USO"/>
    <x v="0"/>
    <x v="0"/>
    <x v="0"/>
    <x v="0"/>
    <s v="Pamela Diana SAC Caro Alhua"/>
    <m/>
    <x v="0"/>
    <x v="0"/>
    <x v="1"/>
    <x v="10"/>
  </r>
  <r>
    <x v="4656"/>
    <x v="0"/>
    <s v="TGM8970"/>
    <s v="CONSTANCIA DE UBICACION"/>
    <x v="0"/>
    <x v="0"/>
    <x v="0"/>
    <x v="6"/>
    <s v="Pamela Diana SAC Caro Alhua"/>
    <m/>
    <x v="0"/>
    <x v="0"/>
    <x v="1"/>
    <x v="10"/>
  </r>
  <r>
    <x v="4657"/>
    <x v="0"/>
    <s v="TGM8971"/>
    <s v="CERTIFICADO DE USO"/>
    <x v="0"/>
    <x v="0"/>
    <x v="0"/>
    <x v="0"/>
    <s v="Rosario Margarita Vergara Jimenez"/>
    <m/>
    <x v="0"/>
    <x v="0"/>
    <x v="1"/>
    <x v="10"/>
  </r>
  <r>
    <x v="4658"/>
    <x v="0"/>
    <s v="TGM8972"/>
    <s v="SOLICITUD PARA REACTIVAR CONTRATO"/>
    <x v="0"/>
    <x v="0"/>
    <x v="0"/>
    <x v="6"/>
    <s v="Pamela Diana SAC Caro Alhua"/>
    <m/>
    <x v="0"/>
    <x v="0"/>
    <x v="1"/>
    <x v="10"/>
  </r>
  <r>
    <x v="4659"/>
    <x v="0"/>
    <s v="TGM8973"/>
    <s v="ACTUALIZACION DE DATOS"/>
    <x v="0"/>
    <x v="0"/>
    <x v="2"/>
    <x v="30"/>
    <s v="Pamela Diana SAC Caro Alhua"/>
    <m/>
    <x v="0"/>
    <x v="0"/>
    <x v="1"/>
    <x v="10"/>
  </r>
  <r>
    <x v="4660"/>
    <x v="1"/>
    <s v="TGM8974"/>
    <s v="CERTIFICADO DE USO"/>
    <x v="0"/>
    <x v="0"/>
    <x v="0"/>
    <x v="0"/>
    <s v="Rosario Margarita Vergara Jimenez SAC CF"/>
    <m/>
    <x v="0"/>
    <x v="0"/>
    <x v="1"/>
    <x v="10"/>
  </r>
  <r>
    <x v="4661"/>
    <x v="1"/>
    <s v="TGM8975"/>
    <s v="ACTA DE DEFUNCION"/>
    <x v="0"/>
    <x v="0"/>
    <x v="2"/>
    <x v="6"/>
    <s v="Pamela Diana Caro Alhua  SAC cor"/>
    <m/>
    <x v="0"/>
    <x v="0"/>
    <x v="1"/>
    <x v="10"/>
  </r>
  <r>
    <x v="4662"/>
    <x v="1"/>
    <s v="TGM8976"/>
    <s v="ENTREGA DE CONTRATO"/>
    <x v="0"/>
    <x v="0"/>
    <x v="2"/>
    <x v="3"/>
    <s v="Pamela Diana Caro Alhua  SAC cor"/>
    <m/>
    <x v="0"/>
    <x v="0"/>
    <x v="1"/>
    <x v="10"/>
  </r>
  <r>
    <x v="4663"/>
    <x v="4"/>
    <s v="TGM8977"/>
    <s v="ENTREGA DE CONTRATO"/>
    <x v="0"/>
    <x v="0"/>
    <x v="0"/>
    <x v="3"/>
    <s v="Rosmery Montesinos Quispe c2"/>
    <m/>
    <x v="0"/>
    <x v="0"/>
    <x v="1"/>
    <x v="10"/>
  </r>
  <r>
    <x v="4664"/>
    <x v="2"/>
    <s v="TGM8978"/>
    <s v="CERTIFICADO DE USO 5005145"/>
    <x v="0"/>
    <x v="0"/>
    <x v="0"/>
    <x v="0"/>
    <s v="Melissa Jhuliana Hipolito Guerrero"/>
    <m/>
    <x v="0"/>
    <x v="0"/>
    <x v="1"/>
    <x v="10"/>
  </r>
  <r>
    <x v="4665"/>
    <x v="0"/>
    <s v="TGM8979"/>
    <s v="CERTIFICADO DE USO"/>
    <x v="0"/>
    <x v="0"/>
    <x v="0"/>
    <x v="0"/>
    <s v="Mariella Valentina Guadalupe Fierro"/>
    <m/>
    <x v="0"/>
    <x v="0"/>
    <x v="1"/>
    <x v="10"/>
  </r>
  <r>
    <x v="4666"/>
    <x v="1"/>
    <s v="TGM8980"/>
    <s v="USO DE ESPACIO"/>
    <x v="0"/>
    <x v="0"/>
    <x v="0"/>
    <x v="8"/>
    <s v="Rosario Margarita Vergara Jimenez SAC CF"/>
    <m/>
    <x v="0"/>
    <x v="0"/>
    <x v="1"/>
    <x v="10"/>
  </r>
  <r>
    <x v="4667"/>
    <x v="0"/>
    <s v="TGM8981"/>
    <s v="ESTADO DE CUENTA DIGITAL"/>
    <x v="0"/>
    <x v="0"/>
    <x v="0"/>
    <x v="5"/>
    <s v="Rosario Margarita Vergara Jimenez"/>
    <m/>
    <x v="0"/>
    <x v="0"/>
    <x v="1"/>
    <x v="10"/>
  </r>
  <r>
    <x v="4668"/>
    <x v="0"/>
    <s v="TGM8982"/>
    <s v="MANTENIMIENTO DE LAPIDA"/>
    <x v="0"/>
    <x v="0"/>
    <x v="4"/>
    <x v="11"/>
    <s v="Oscar San Martin Castillo"/>
    <m/>
    <x v="0"/>
    <x v="0"/>
    <x v="1"/>
    <x v="10"/>
  </r>
  <r>
    <x v="4669"/>
    <x v="0"/>
    <s v="TGM8983"/>
    <s v="MANTENIMIENTO DE ESPACIO"/>
    <x v="0"/>
    <x v="0"/>
    <x v="4"/>
    <x v="14"/>
    <s v="Rosario Margarita Vergara Jimenez"/>
    <m/>
    <x v="0"/>
    <x v="0"/>
    <x v="1"/>
    <x v="10"/>
  </r>
  <r>
    <x v="4670"/>
    <x v="0"/>
    <s v="TGM8984"/>
    <s v="MANTENIMIENTO DE ESPACIO"/>
    <x v="0"/>
    <x v="0"/>
    <x v="4"/>
    <x v="14"/>
    <s v="Rosario Margarita Vergara Jimenez"/>
    <m/>
    <x v="0"/>
    <x v="0"/>
    <x v="1"/>
    <x v="10"/>
  </r>
  <r>
    <x v="4671"/>
    <x v="0"/>
    <s v="TGM8985"/>
    <s v="TAPA DE MAUSOLEO"/>
    <x v="0"/>
    <x v="0"/>
    <x v="4"/>
    <x v="37"/>
    <s v="Rosario Margarita Vergara Jimenez"/>
    <m/>
    <x v="0"/>
    <x v="0"/>
    <x v="1"/>
    <x v="10"/>
  </r>
  <r>
    <x v="4672"/>
    <x v="0"/>
    <s v="TGM8986"/>
    <s v="MANTENIMIENTO DE ESPACIO"/>
    <x v="0"/>
    <x v="0"/>
    <x v="4"/>
    <x v="14"/>
    <s v="Rosario Margarita Vergara Jimenez"/>
    <m/>
    <x v="0"/>
    <x v="0"/>
    <x v="1"/>
    <x v="10"/>
  </r>
  <r>
    <x v="4673"/>
    <x v="0"/>
    <s v="TGM8987"/>
    <s v="LAPIDA TOTA"/>
    <x v="0"/>
    <x v="0"/>
    <x v="4"/>
    <x v="20"/>
    <s v="Rosario Margarita Vergara Jimenez"/>
    <m/>
    <x v="0"/>
    <x v="0"/>
    <x v="1"/>
    <x v="10"/>
  </r>
  <r>
    <x v="4674"/>
    <x v="0"/>
    <s v="TGM8988"/>
    <s v="LAPIDA DIFERENTE TAMA&amp;NTILDE;O DE LETRA"/>
    <x v="0"/>
    <x v="0"/>
    <x v="2"/>
    <x v="13"/>
    <s v="Rosario Margarita Vergara Jimenez"/>
    <m/>
    <x v="0"/>
    <x v="0"/>
    <x v="1"/>
    <x v="10"/>
  </r>
  <r>
    <x v="4675"/>
    <x v="3"/>
    <s v="TGM8989"/>
    <s v="ENTREGA DE CONTRATO"/>
    <x v="0"/>
    <x v="0"/>
    <x v="0"/>
    <x v="3"/>
    <s v="Rosmery Montesinos Quispe c1"/>
    <m/>
    <x v="0"/>
    <x v="0"/>
    <x v="1"/>
    <x v="10"/>
  </r>
  <r>
    <x v="4676"/>
    <x v="2"/>
    <s v="TGM8990"/>
    <s v="DEVOLUCION DE GARANTIA DE ACTA DE DEFUNCION 5006485"/>
    <x v="0"/>
    <x v="0"/>
    <x v="0"/>
    <x v="10"/>
    <s v="Melissa Jhuliana Hipolito Guerrero"/>
    <m/>
    <x v="0"/>
    <x v="0"/>
    <x v="1"/>
    <x v="10"/>
  </r>
  <r>
    <x v="4677"/>
    <x v="2"/>
    <s v="TGM8991"/>
    <s v="ESTADO DE CUENTA ACTUAL 201055"/>
    <x v="0"/>
    <x v="0"/>
    <x v="0"/>
    <x v="5"/>
    <s v="Melissa Jhuliana Hipolito Guerrero"/>
    <m/>
    <x v="0"/>
    <x v="0"/>
    <x v="1"/>
    <x v="10"/>
  </r>
  <r>
    <x v="4678"/>
    <x v="0"/>
    <s v="TGM8992"/>
    <s v="ESTADO DE CUENTA"/>
    <x v="0"/>
    <x v="2"/>
    <x v="0"/>
    <x v="5"/>
    <s v="Pamela Diana SAC Caro Alhua"/>
    <m/>
    <x v="0"/>
    <x v="0"/>
    <x v="1"/>
    <x v="10"/>
  </r>
  <r>
    <x v="4679"/>
    <x v="0"/>
    <s v="TGM8993"/>
    <s v="ELABORACION DE LAPIDA"/>
    <x v="0"/>
    <x v="0"/>
    <x v="4"/>
    <x v="13"/>
    <s v="Oscar San Martin Castillo"/>
    <m/>
    <x v="0"/>
    <x v="0"/>
    <x v="1"/>
    <x v="10"/>
  </r>
  <r>
    <x v="4680"/>
    <x v="0"/>
    <s v="TGM8994"/>
    <s v="ACTA DE DEFUNCION"/>
    <x v="0"/>
    <x v="0"/>
    <x v="0"/>
    <x v="6"/>
    <s v="Pamela Diana SAC Caro Alhua"/>
    <m/>
    <x v="0"/>
    <x v="0"/>
    <x v="1"/>
    <x v="10"/>
  </r>
  <r>
    <x v="4681"/>
    <x v="0"/>
    <s v="TGM8995"/>
    <s v="ACTA DE DEFUNCION"/>
    <x v="0"/>
    <x v="0"/>
    <x v="0"/>
    <x v="6"/>
    <s v="Pamela Diana SAC Caro Alhua"/>
    <m/>
    <x v="0"/>
    <x v="0"/>
    <x v="1"/>
    <x v="10"/>
  </r>
  <r>
    <x v="4682"/>
    <x v="4"/>
    <s v="TGM8996"/>
    <s v="CERTIFICADO DE USO"/>
    <x v="0"/>
    <x v="0"/>
    <x v="0"/>
    <x v="0"/>
    <s v="Rosmery Montesinos Quispe c2"/>
    <m/>
    <x v="0"/>
    <x v="0"/>
    <x v="1"/>
    <x v="10"/>
  </r>
  <r>
    <x v="4683"/>
    <x v="0"/>
    <s v="TGM8997"/>
    <s v="ELABORACION DE CABECERA Y JARDINERA"/>
    <x v="0"/>
    <x v="0"/>
    <x v="4"/>
    <x v="12"/>
    <s v="Oscar San Martin Castillo"/>
    <m/>
    <x v="0"/>
    <x v="0"/>
    <x v="1"/>
    <x v="10"/>
  </r>
  <r>
    <x v="4684"/>
    <x v="0"/>
    <s v="TGM8998"/>
    <s v="CAMBIO DE TITULARIDAD"/>
    <x v="0"/>
    <x v="2"/>
    <x v="0"/>
    <x v="16"/>
    <s v="Mariella Valentina Guadalupe Fierro"/>
    <m/>
    <x v="0"/>
    <x v="0"/>
    <x v="1"/>
    <x v="11"/>
  </r>
  <r>
    <x v="4685"/>
    <x v="0"/>
    <s v="TGM8999"/>
    <s v="REPUESTA DE SOLICITUD"/>
    <x v="0"/>
    <x v="1"/>
    <x v="0"/>
    <x v="12"/>
    <s v="Liz Lidiana Huaman Rojas"/>
    <m/>
    <x v="0"/>
    <x v="0"/>
    <x v="1"/>
    <x v="11"/>
  </r>
  <r>
    <x v="4686"/>
    <x v="0"/>
    <s v="TGM9000"/>
    <s v="PERDIDA DE FLOREROS"/>
    <x v="0"/>
    <x v="1"/>
    <x v="2"/>
    <x v="4"/>
    <s v="Mariella Valentina Guadalupe Fierro"/>
    <m/>
    <x v="0"/>
    <x v="0"/>
    <x v="1"/>
    <x v="11"/>
  </r>
  <r>
    <x v="4687"/>
    <x v="0"/>
    <s v="TGM9001"/>
    <s v="CERTIFICADO DE USO"/>
    <x v="0"/>
    <x v="0"/>
    <x v="0"/>
    <x v="0"/>
    <s v="Rosario Margarita Vergara Jimenez"/>
    <m/>
    <x v="0"/>
    <x v="0"/>
    <x v="1"/>
    <x v="11"/>
  </r>
  <r>
    <x v="4688"/>
    <x v="2"/>
    <s v="TGM9002"/>
    <s v="SOLICITA DEVOLUCION DE GARANTIA 201304"/>
    <x v="0"/>
    <x v="0"/>
    <x v="0"/>
    <x v="10"/>
    <s v="Melissa Jhuliana Hipolito Guerrero"/>
    <m/>
    <x v="0"/>
    <x v="0"/>
    <x v="1"/>
    <x v="11"/>
  </r>
  <r>
    <x v="4689"/>
    <x v="0"/>
    <s v="TGM9003"/>
    <s v="ESTADO DE CUENTA DIGITAL"/>
    <x v="0"/>
    <x v="0"/>
    <x v="0"/>
    <x v="5"/>
    <s v="Mariella Valentina Guadalupe Fierro"/>
    <m/>
    <x v="0"/>
    <x v="0"/>
    <x v="1"/>
    <x v="11"/>
  </r>
  <r>
    <x v="4690"/>
    <x v="0"/>
    <s v="TGM9004"/>
    <s v="CERTIFICADO DE USO"/>
    <x v="0"/>
    <x v="0"/>
    <x v="0"/>
    <x v="0"/>
    <s v="Rosario Margarita Vergara Jimenez"/>
    <m/>
    <x v="0"/>
    <x v="0"/>
    <x v="1"/>
    <x v="11"/>
  </r>
  <r>
    <x v="4691"/>
    <x v="0"/>
    <s v="TGM9005"/>
    <s v="ESTADO DE CUENTA DIGITAL"/>
    <x v="0"/>
    <x v="0"/>
    <x v="0"/>
    <x v="5"/>
    <s v="Mariella Valentina Guadalupe Fierro"/>
    <m/>
    <x v="0"/>
    <x v="0"/>
    <x v="1"/>
    <x v="11"/>
  </r>
  <r>
    <x v="4692"/>
    <x v="2"/>
    <s v="TGM9006"/>
    <s v="SOLICITA GARANTIA POR ACTA DE DEFUNCION 5005235"/>
    <x v="0"/>
    <x v="0"/>
    <x v="0"/>
    <x v="10"/>
    <s v="Melissa Jhuliana Hipolito Guerrero"/>
    <m/>
    <x v="0"/>
    <x v="0"/>
    <x v="1"/>
    <x v="11"/>
  </r>
  <r>
    <x v="4693"/>
    <x v="0"/>
    <s v="TGM9007"/>
    <s v="ACTA DE DEFUNCION"/>
    <x v="0"/>
    <x v="0"/>
    <x v="2"/>
    <x v="6"/>
    <s v="Mariella Valentina Guadalupe Fierro"/>
    <m/>
    <x v="0"/>
    <x v="0"/>
    <x v="1"/>
    <x v="11"/>
  </r>
  <r>
    <x v="4694"/>
    <x v="1"/>
    <s v="TGM9009"/>
    <s v="CERTIFICADO DE USO"/>
    <x v="0"/>
    <x v="0"/>
    <x v="0"/>
    <x v="0"/>
    <s v="Rosario Margarita Vergara Jimenez SAC CF"/>
    <m/>
    <x v="0"/>
    <x v="0"/>
    <x v="1"/>
    <x v="11"/>
  </r>
  <r>
    <x v="4695"/>
    <x v="3"/>
    <s v="TGM9010"/>
    <s v="INGRESO DE BENEFICIARIO"/>
    <x v="0"/>
    <x v="0"/>
    <x v="0"/>
    <x v="30"/>
    <s v="Rosmery Montesinos Quispe c1"/>
    <m/>
    <x v="0"/>
    <x v="0"/>
    <x v="1"/>
    <x v="11"/>
  </r>
  <r>
    <x v="4696"/>
    <x v="0"/>
    <s v="TGM9011"/>
    <s v="ACTA DE DEFUNCION"/>
    <x v="0"/>
    <x v="0"/>
    <x v="0"/>
    <x v="6"/>
    <s v="Mariella Valentina Guadalupe Fierro"/>
    <m/>
    <x v="0"/>
    <x v="0"/>
    <x v="1"/>
    <x v="11"/>
  </r>
  <r>
    <x v="4697"/>
    <x v="0"/>
    <s v="TGM9012"/>
    <s v="USO DE ESPACIO"/>
    <x v="0"/>
    <x v="2"/>
    <x v="0"/>
    <x v="8"/>
    <s v="Liz Lidiana Huaman Rojas"/>
    <m/>
    <x v="0"/>
    <x v="0"/>
    <x v="1"/>
    <x v="11"/>
  </r>
  <r>
    <x v="4698"/>
    <x v="0"/>
    <s v="TGM9013"/>
    <s v="CREDIMUYA"/>
    <x v="0"/>
    <x v="2"/>
    <x v="0"/>
    <x v="5"/>
    <s v="Liz Lidiana Huaman Rojas"/>
    <m/>
    <x v="0"/>
    <x v="0"/>
    <x v="1"/>
    <x v="11"/>
  </r>
  <r>
    <x v="4699"/>
    <x v="0"/>
    <s v="TGM9014"/>
    <s v="USO DE ESPACIO"/>
    <x v="0"/>
    <x v="0"/>
    <x v="0"/>
    <x v="8"/>
    <s v="Liz Lidiana Huaman Rojas"/>
    <m/>
    <x v="0"/>
    <x v="0"/>
    <x v="1"/>
    <x v="11"/>
  </r>
  <r>
    <x v="4700"/>
    <x v="0"/>
    <s v="TGM9015"/>
    <s v="CONSTANCIA DE UBICACION"/>
    <x v="0"/>
    <x v="0"/>
    <x v="0"/>
    <x v="6"/>
    <s v="Liz Lidiana Huaman Rojas"/>
    <m/>
    <x v="0"/>
    <x v="0"/>
    <x v="1"/>
    <x v="11"/>
  </r>
  <r>
    <x v="4701"/>
    <x v="0"/>
    <s v="TGM9016"/>
    <s v="ACTUALIZACION DE DATOS"/>
    <x v="0"/>
    <x v="0"/>
    <x v="0"/>
    <x v="30"/>
    <s v="Liz Lidiana Huaman Rojas"/>
    <m/>
    <x v="0"/>
    <x v="0"/>
    <x v="1"/>
    <x v="11"/>
  </r>
  <r>
    <x v="4702"/>
    <x v="0"/>
    <s v="TGM9017"/>
    <s v="CONSTANCIA DE ENTIERRO"/>
    <x v="0"/>
    <x v="0"/>
    <x v="0"/>
    <x v="6"/>
    <s v="Liz Lidiana Huaman Rojas"/>
    <m/>
    <x v="0"/>
    <x v="0"/>
    <x v="1"/>
    <x v="11"/>
  </r>
  <r>
    <x v="4703"/>
    <x v="0"/>
    <s v="TGM9018"/>
    <s v="ESTADO DE CUENTA DIGITAL"/>
    <x v="0"/>
    <x v="0"/>
    <x v="0"/>
    <x v="5"/>
    <s v="Liz Lidiana Huaman Rojas"/>
    <m/>
    <x v="0"/>
    <x v="0"/>
    <x v="1"/>
    <x v="11"/>
  </r>
  <r>
    <x v="4704"/>
    <x v="0"/>
    <s v="TGM9019"/>
    <s v="ACTUALIZACION DE DATOS"/>
    <x v="0"/>
    <x v="0"/>
    <x v="0"/>
    <x v="1"/>
    <s v="Rosario Margarita Vergara Jimenez"/>
    <m/>
    <x v="0"/>
    <x v="0"/>
    <x v="1"/>
    <x v="11"/>
  </r>
  <r>
    <x v="4705"/>
    <x v="0"/>
    <s v="TGM9020"/>
    <s v="SOLICITUD DE REACTIVACION DE CONTRATO"/>
    <x v="0"/>
    <x v="0"/>
    <x v="0"/>
    <x v="6"/>
    <s v="Rosario Margarita Vergara Jimenez"/>
    <m/>
    <x v="0"/>
    <x v="0"/>
    <x v="1"/>
    <x v="11"/>
  </r>
  <r>
    <x v="4706"/>
    <x v="4"/>
    <s v="TGM9021"/>
    <s v="CERTIFICADO DE USO"/>
    <x v="0"/>
    <x v="0"/>
    <x v="0"/>
    <x v="0"/>
    <s v="Rosmery Montesinos Quispe c2"/>
    <m/>
    <x v="0"/>
    <x v="0"/>
    <x v="1"/>
    <x v="11"/>
  </r>
  <r>
    <x v="4707"/>
    <x v="2"/>
    <s v="TGM9022"/>
    <s v="DEVOLUCION DE GARANTIA DE ACTA DE DEFUNCION 5007075"/>
    <x v="0"/>
    <x v="0"/>
    <x v="0"/>
    <x v="10"/>
    <s v="Melissa Jhuliana Hipolito Guerrero"/>
    <m/>
    <x v="0"/>
    <x v="0"/>
    <x v="1"/>
    <x v="11"/>
  </r>
  <r>
    <x v="4708"/>
    <x v="1"/>
    <s v="TGM9023"/>
    <s v="EXHUMACION DE CUERPO"/>
    <x v="0"/>
    <x v="0"/>
    <x v="4"/>
    <x v="7"/>
    <s v="Oscar San Martin Castillo - Corona d"/>
    <m/>
    <x v="0"/>
    <x v="0"/>
    <x v="1"/>
    <x v="11"/>
  </r>
  <r>
    <x v="4709"/>
    <x v="0"/>
    <s v="TGM9024"/>
    <s v="USO DE ESPACIO"/>
    <x v="0"/>
    <x v="0"/>
    <x v="0"/>
    <x v="8"/>
    <s v="Rosario Margarita Vergara Jimenez"/>
    <m/>
    <x v="0"/>
    <x v="0"/>
    <x v="1"/>
    <x v="11"/>
  </r>
  <r>
    <x v="4710"/>
    <x v="0"/>
    <s v="TGM9027"/>
    <s v="ACTA DE TRASLADO INTERNO"/>
    <x v="0"/>
    <x v="0"/>
    <x v="4"/>
    <x v="7"/>
    <s v="Oscar San Martin Castillo"/>
    <m/>
    <x v="0"/>
    <x v="0"/>
    <x v="1"/>
    <x v="11"/>
  </r>
  <r>
    <x v="4711"/>
    <x v="0"/>
    <s v="TGM9028"/>
    <s v="SOLICITUD DE REUBICACION DE ESPACIO"/>
    <x v="0"/>
    <x v="0"/>
    <x v="0"/>
    <x v="6"/>
    <s v="Rosario Margarita Vergara Jimenez"/>
    <m/>
    <x v="0"/>
    <x v="0"/>
    <x v="1"/>
    <x v="11"/>
  </r>
  <r>
    <x v="4712"/>
    <x v="0"/>
    <s v="TGM9029"/>
    <s v="CERTIFICADO DE USO"/>
    <x v="0"/>
    <x v="0"/>
    <x v="0"/>
    <x v="0"/>
    <s v="Pamela Diana SAC Caro Alhua"/>
    <m/>
    <x v="0"/>
    <x v="0"/>
    <x v="1"/>
    <x v="11"/>
  </r>
  <r>
    <x v="4713"/>
    <x v="0"/>
    <s v="TGM9030"/>
    <s v="ACTA DE DEFUNCION"/>
    <x v="0"/>
    <x v="0"/>
    <x v="0"/>
    <x v="6"/>
    <s v="Rosario Margarita Vergara Jimenez"/>
    <m/>
    <x v="0"/>
    <x v="0"/>
    <x v="1"/>
    <x v="11"/>
  </r>
  <r>
    <x v="4714"/>
    <x v="0"/>
    <s v="TGM9031"/>
    <s v="GARANTIA DE ACTA DE DEFUNCION"/>
    <x v="0"/>
    <x v="0"/>
    <x v="0"/>
    <x v="10"/>
    <s v="Rosario Margarita Vergara Jimenez"/>
    <m/>
    <x v="0"/>
    <x v="0"/>
    <x v="1"/>
    <x v="11"/>
  </r>
  <r>
    <x v="4715"/>
    <x v="0"/>
    <s v="TGM9032"/>
    <s v="CONSTANCIA DE UBICACION"/>
    <x v="0"/>
    <x v="0"/>
    <x v="0"/>
    <x v="6"/>
    <s v="Pamela Diana SAC Caro Alhua"/>
    <m/>
    <x v="0"/>
    <x v="0"/>
    <x v="1"/>
    <x v="11"/>
  </r>
  <r>
    <x v="4716"/>
    <x v="0"/>
    <s v="TGM9033"/>
    <s v="CONSTANCIA DE UBICACION"/>
    <x v="0"/>
    <x v="0"/>
    <x v="0"/>
    <x v="6"/>
    <s v="Pamela Diana SAC Caro Alhua"/>
    <m/>
    <x v="0"/>
    <x v="0"/>
    <x v="1"/>
    <x v="11"/>
  </r>
  <r>
    <x v="4717"/>
    <x v="0"/>
    <s v="TGM9034"/>
    <s v="SOLICITUD DE REACTIVACION DE CONTRATO"/>
    <x v="0"/>
    <x v="0"/>
    <x v="0"/>
    <x v="6"/>
    <s v="Rosario Margarita Vergara Jimenez"/>
    <m/>
    <x v="0"/>
    <x v="0"/>
    <x v="1"/>
    <x v="11"/>
  </r>
  <r>
    <x v="4718"/>
    <x v="0"/>
    <s v="TGM9035"/>
    <s v="COPIA DE BOLETA DE PAGO"/>
    <x v="0"/>
    <x v="0"/>
    <x v="4"/>
    <x v="19"/>
    <s v="Rosario Margarita Vergara Jimenez"/>
    <m/>
    <x v="0"/>
    <x v="0"/>
    <x v="1"/>
    <x v="11"/>
  </r>
  <r>
    <x v="4719"/>
    <x v="0"/>
    <s v="TGM9036"/>
    <s v="CERTIFICADO DE USO"/>
    <x v="0"/>
    <x v="0"/>
    <x v="0"/>
    <x v="0"/>
    <s v="Rosario Margarita Vergara Jimenez"/>
    <m/>
    <x v="0"/>
    <x v="0"/>
    <x v="1"/>
    <x v="11"/>
  </r>
  <r>
    <x v="4720"/>
    <x v="0"/>
    <s v="TGM9037"/>
    <s v="SOLICITUD DE COPIA DE BOLETA"/>
    <x v="0"/>
    <x v="0"/>
    <x v="0"/>
    <x v="19"/>
    <s v="Rosario Margarita Vergara Jimenez"/>
    <m/>
    <x v="0"/>
    <x v="0"/>
    <x v="1"/>
    <x v="11"/>
  </r>
  <r>
    <x v="4721"/>
    <x v="0"/>
    <s v="TGM9038"/>
    <s v="CERTIFICADO DE USO"/>
    <x v="0"/>
    <x v="0"/>
    <x v="0"/>
    <x v="0"/>
    <s v="Rosario Margarita Vergara Jimenez"/>
    <m/>
    <x v="0"/>
    <x v="0"/>
    <x v="1"/>
    <x v="11"/>
  </r>
  <r>
    <x v="4722"/>
    <x v="0"/>
    <s v="TGM9039"/>
    <s v="CERTIFICADO DE USO"/>
    <x v="0"/>
    <x v="0"/>
    <x v="0"/>
    <x v="0"/>
    <s v="Rosario Margarita Vergara Jimenez"/>
    <m/>
    <x v="0"/>
    <x v="0"/>
    <x v="1"/>
    <x v="11"/>
  </r>
  <r>
    <x v="4723"/>
    <x v="0"/>
    <s v="TGM9040"/>
    <s v="CERTIFICADO DE USO"/>
    <x v="0"/>
    <x v="0"/>
    <x v="0"/>
    <x v="0"/>
    <s v="Rosario Margarita Vergara Jimenez"/>
    <m/>
    <x v="0"/>
    <x v="0"/>
    <x v="1"/>
    <x v="11"/>
  </r>
  <r>
    <x v="4724"/>
    <x v="0"/>
    <s v="TGM9041"/>
    <s v="ACTUALIZACION DE DATOS"/>
    <x v="0"/>
    <x v="0"/>
    <x v="0"/>
    <x v="1"/>
    <s v="Rosario Margarita Vergara Jimenez"/>
    <m/>
    <x v="0"/>
    <x v="0"/>
    <x v="1"/>
    <x v="11"/>
  </r>
  <r>
    <x v="4725"/>
    <x v="1"/>
    <s v="TGM9042"/>
    <s v="REACTIVACION DE CONTRATO"/>
    <x v="0"/>
    <x v="0"/>
    <x v="0"/>
    <x v="6"/>
    <s v="Pamela Diana Caro Alhua  SAC cor"/>
    <m/>
    <x v="0"/>
    <x v="0"/>
    <x v="1"/>
    <x v="11"/>
  </r>
  <r>
    <x v="4726"/>
    <x v="0"/>
    <s v="TGM9043"/>
    <s v="RECLAMO DE LAPIDA"/>
    <x v="0"/>
    <x v="1"/>
    <x v="4"/>
    <x v="13"/>
    <s v="Oscar San Martin Castillo"/>
    <m/>
    <x v="0"/>
    <x v="0"/>
    <x v="1"/>
    <x v="11"/>
  </r>
  <r>
    <x v="4727"/>
    <x v="3"/>
    <s v="TGM9044"/>
    <s v="ENTREGA DE GARANTIA"/>
    <x v="0"/>
    <x v="0"/>
    <x v="0"/>
    <x v="10"/>
    <s v="Rosmery Montesinos Quispe c1"/>
    <m/>
    <x v="0"/>
    <x v="0"/>
    <x v="1"/>
    <x v="11"/>
  </r>
  <r>
    <x v="4728"/>
    <x v="3"/>
    <s v="TGM9045"/>
    <s v="INFORMACION DE CONTRATO"/>
    <x v="0"/>
    <x v="2"/>
    <x v="0"/>
    <x v="3"/>
    <s v="Rosmery Montesinos Quispe c1"/>
    <m/>
    <x v="0"/>
    <x v="0"/>
    <x v="1"/>
    <x v="11"/>
  </r>
  <r>
    <x v="4729"/>
    <x v="4"/>
    <s v="TGM9046"/>
    <s v="ENTREGA DE CONTRATO"/>
    <x v="0"/>
    <x v="0"/>
    <x v="0"/>
    <x v="3"/>
    <s v="Rosmery Montesinos Quispe c2"/>
    <m/>
    <x v="0"/>
    <x v="0"/>
    <x v="1"/>
    <x v="11"/>
  </r>
  <r>
    <x v="4730"/>
    <x v="4"/>
    <s v="TGM9047"/>
    <s v="ENTREGA DE CONTRATO"/>
    <x v="0"/>
    <x v="0"/>
    <x v="0"/>
    <x v="3"/>
    <s v="Rosmery Montesinos Quispe c2"/>
    <m/>
    <x v="0"/>
    <x v="0"/>
    <x v="1"/>
    <x v="11"/>
  </r>
  <r>
    <x v="4731"/>
    <x v="0"/>
    <s v="TGM9048"/>
    <s v="ACTA DE DEFUNCION"/>
    <x v="0"/>
    <x v="0"/>
    <x v="0"/>
    <x v="6"/>
    <s v="Pamela Diana SAC Caro Alhua"/>
    <m/>
    <x v="0"/>
    <x v="0"/>
    <x v="1"/>
    <x v="11"/>
  </r>
  <r>
    <x v="4732"/>
    <x v="0"/>
    <s v="TGM9049"/>
    <s v="EXHUMACION DE CUERPO"/>
    <x v="0"/>
    <x v="0"/>
    <x v="4"/>
    <x v="7"/>
    <s v="Oscar San Martin Castillo"/>
    <m/>
    <x v="0"/>
    <x v="0"/>
    <x v="1"/>
    <x v="11"/>
  </r>
  <r>
    <x v="4733"/>
    <x v="0"/>
    <s v="TGM9050"/>
    <s v="ENTREGA DE CONTRATO"/>
    <x v="0"/>
    <x v="0"/>
    <x v="0"/>
    <x v="3"/>
    <s v="Pamela Diana SAC Caro Alhua"/>
    <m/>
    <x v="0"/>
    <x v="0"/>
    <x v="1"/>
    <x v="11"/>
  </r>
  <r>
    <x v="4734"/>
    <x v="0"/>
    <s v="TGM9051"/>
    <s v="USO DE ESPACIO"/>
    <x v="0"/>
    <x v="0"/>
    <x v="0"/>
    <x v="8"/>
    <s v="Rosario Margarita Vergara Jimenez"/>
    <m/>
    <x v="0"/>
    <x v="0"/>
    <x v="1"/>
    <x v="11"/>
  </r>
  <r>
    <x v="4735"/>
    <x v="0"/>
    <s v="TGM9052"/>
    <s v="MANTENIMIENTO DE LAPIDA"/>
    <x v="0"/>
    <x v="0"/>
    <x v="4"/>
    <x v="11"/>
    <s v="Oscar San Martin Castillo"/>
    <m/>
    <x v="0"/>
    <x v="0"/>
    <x v="1"/>
    <x v="11"/>
  </r>
  <r>
    <x v="4736"/>
    <x v="0"/>
    <s v="TGM9053"/>
    <s v="CERTIFICADO DE USO"/>
    <x v="0"/>
    <x v="0"/>
    <x v="0"/>
    <x v="0"/>
    <s v="Pamela Diana SAC Caro Alhua"/>
    <m/>
    <x v="0"/>
    <x v="0"/>
    <x v="1"/>
    <x v="11"/>
  </r>
  <r>
    <x v="4737"/>
    <x v="1"/>
    <s v="TGM9054"/>
    <s v="CERTIFICADO DE USO"/>
    <x v="0"/>
    <x v="0"/>
    <x v="0"/>
    <x v="0"/>
    <s v="Pamela Diana Caro Alhua  SAC cor"/>
    <m/>
    <x v="0"/>
    <x v="0"/>
    <x v="1"/>
    <x v="11"/>
  </r>
  <r>
    <x v="4738"/>
    <x v="0"/>
    <s v="TGM9055"/>
    <s v="ESTADO DE CUENTA"/>
    <x v="0"/>
    <x v="2"/>
    <x v="0"/>
    <x v="5"/>
    <s v="Pamela Diana SAC Caro Alhua"/>
    <m/>
    <x v="0"/>
    <x v="0"/>
    <x v="1"/>
    <x v="11"/>
  </r>
  <r>
    <x v="4739"/>
    <x v="0"/>
    <s v="TGM9056"/>
    <s v="ACTUALIZACION DE DATOS"/>
    <x v="0"/>
    <x v="0"/>
    <x v="0"/>
    <x v="1"/>
    <s v="Rosario Margarita Vergara Jimenez"/>
    <m/>
    <x v="0"/>
    <x v="0"/>
    <x v="1"/>
    <x v="11"/>
  </r>
  <r>
    <x v="4740"/>
    <x v="0"/>
    <s v="TGM9057"/>
    <s v="LAPIDA ROTA"/>
    <x v="0"/>
    <x v="1"/>
    <x v="4"/>
    <x v="20"/>
    <s v="Oscar San Martin Castillo"/>
    <m/>
    <x v="0"/>
    <x v="0"/>
    <x v="1"/>
    <x v="11"/>
  </r>
  <r>
    <x v="4741"/>
    <x v="1"/>
    <s v="TGM9058"/>
    <s v="ACTA DE DEFUNCION"/>
    <x v="0"/>
    <x v="0"/>
    <x v="0"/>
    <x v="6"/>
    <s v="Rosario Margarita Vergara Jimenez SAC CF"/>
    <m/>
    <x v="0"/>
    <x v="0"/>
    <x v="1"/>
    <x v="11"/>
  </r>
  <r>
    <x v="4742"/>
    <x v="1"/>
    <s v="TGM9059"/>
    <s v="GARANTIA DE ACTA DE DEFUNCION"/>
    <x v="0"/>
    <x v="0"/>
    <x v="0"/>
    <x v="10"/>
    <s v="Rosario Margarita Vergara Jimenez SAC CF"/>
    <m/>
    <x v="0"/>
    <x v="0"/>
    <x v="1"/>
    <x v="11"/>
  </r>
  <r>
    <x v="4743"/>
    <x v="0"/>
    <s v="TGM9060"/>
    <s v="MANTENIMIENTO DE ESPACIO"/>
    <x v="0"/>
    <x v="1"/>
    <x v="4"/>
    <x v="14"/>
    <s v="Pamela Diana SAC Caro Alhua"/>
    <m/>
    <x v="1"/>
    <x v="0"/>
    <x v="1"/>
    <x v="11"/>
  </r>
  <r>
    <x v="4744"/>
    <x v="1"/>
    <s v="TGM9062"/>
    <s v="ESTADO DE CUENTA"/>
    <x v="0"/>
    <x v="2"/>
    <x v="0"/>
    <x v="5"/>
    <s v="Pamela Diana Caro Alhua  SAC cor"/>
    <m/>
    <x v="0"/>
    <x v="0"/>
    <x v="1"/>
    <x v="11"/>
  </r>
  <r>
    <x v="4745"/>
    <x v="3"/>
    <s v="TGM9063"/>
    <s v="CERTIFICADO DE USO"/>
    <x v="0"/>
    <x v="0"/>
    <x v="0"/>
    <x v="0"/>
    <s v="Rosmery Montesinos Quispe c1"/>
    <m/>
    <x v="0"/>
    <x v="0"/>
    <x v="1"/>
    <x v="11"/>
  </r>
  <r>
    <x v="4746"/>
    <x v="3"/>
    <s v="TGM9064"/>
    <s v="CONSTANCIA DE SEPULTURA"/>
    <x v="0"/>
    <x v="0"/>
    <x v="0"/>
    <x v="6"/>
    <s v="Rosmery Montesinos Quispe c1"/>
    <m/>
    <x v="0"/>
    <x v="0"/>
    <x v="1"/>
    <x v="11"/>
  </r>
  <r>
    <x v="4747"/>
    <x v="0"/>
    <s v="TGM9065"/>
    <s v="ACTA DE DEFUNCION"/>
    <x v="0"/>
    <x v="0"/>
    <x v="0"/>
    <x v="6"/>
    <s v="Pamela Diana SAC Caro Alhua"/>
    <m/>
    <x v="0"/>
    <x v="0"/>
    <x v="1"/>
    <x v="11"/>
  </r>
  <r>
    <x v="4748"/>
    <x v="0"/>
    <s v="TGM9066"/>
    <s v="ENTREGA DE GARANTIA"/>
    <x v="0"/>
    <x v="0"/>
    <x v="0"/>
    <x v="0"/>
    <s v="Pamela Diana SAC Caro Alhua"/>
    <m/>
    <x v="0"/>
    <x v="0"/>
    <x v="1"/>
    <x v="11"/>
  </r>
  <r>
    <x v="4749"/>
    <x v="2"/>
    <s v="TGM9067"/>
    <s v="SOLICITA COPIA DE BOLETAS DE PAGO 5001195"/>
    <x v="0"/>
    <x v="0"/>
    <x v="0"/>
    <x v="19"/>
    <s v="Melissa Jhuliana Hipolito Guerrero"/>
    <m/>
    <x v="0"/>
    <x v="0"/>
    <x v="1"/>
    <x v="11"/>
  </r>
  <r>
    <x v="4750"/>
    <x v="1"/>
    <s v="TGM9068"/>
    <s v="RETIRO DE LAPIDA QUE CUMPLE CON FORMATO"/>
    <x v="0"/>
    <x v="2"/>
    <x v="0"/>
    <x v="11"/>
    <s v="Rosario Margarita Vergara Jimenez SAC CF"/>
    <m/>
    <x v="0"/>
    <x v="0"/>
    <x v="1"/>
    <x v="11"/>
  </r>
  <r>
    <x v="4751"/>
    <x v="0"/>
    <s v="TGM9069"/>
    <s v="CAMBIO DE TITULAR"/>
    <x v="0"/>
    <x v="0"/>
    <x v="4"/>
    <x v="31"/>
    <s v="Pamela Diana SAC Caro Alhua"/>
    <m/>
    <x v="0"/>
    <x v="0"/>
    <x v="1"/>
    <x v="11"/>
  </r>
  <r>
    <x v="4752"/>
    <x v="0"/>
    <s v="TGM9070"/>
    <s v="ELABORACION DE LAPIDA"/>
    <x v="0"/>
    <x v="0"/>
    <x v="4"/>
    <x v="13"/>
    <s v="Oscar San Martin Castillo"/>
    <m/>
    <x v="0"/>
    <x v="0"/>
    <x v="1"/>
    <x v="11"/>
  </r>
  <r>
    <x v="4753"/>
    <x v="3"/>
    <s v="TGM9071"/>
    <s v="CONSTANCIA DE SEPULTURA"/>
    <x v="0"/>
    <x v="0"/>
    <x v="0"/>
    <x v="6"/>
    <s v="Rosmery Montesinos Quispe c1"/>
    <m/>
    <x v="0"/>
    <x v="0"/>
    <x v="1"/>
    <x v="11"/>
  </r>
  <r>
    <x v="4754"/>
    <x v="1"/>
    <s v="TGM9072"/>
    <s v="RECLAMO N&amp;DEG; 10"/>
    <x v="0"/>
    <x v="1"/>
    <x v="4"/>
    <x v="14"/>
    <s v="Rosario Margarita Vergara Jimenez SAC CF"/>
    <m/>
    <x v="1"/>
    <x v="0"/>
    <x v="1"/>
    <x v="11"/>
  </r>
  <r>
    <x v="4755"/>
    <x v="0"/>
    <s v="TGM9073"/>
    <s v="ACTA DE DEFUNCION"/>
    <x v="0"/>
    <x v="0"/>
    <x v="0"/>
    <x v="6"/>
    <s v="Rosario Margarita Vergara Jimenez"/>
    <m/>
    <x v="0"/>
    <x v="0"/>
    <x v="1"/>
    <x v="11"/>
  </r>
  <r>
    <x v="4756"/>
    <x v="0"/>
    <s v="TGM9074"/>
    <s v="DEVOLUCION DE GARANTIA"/>
    <x v="0"/>
    <x v="0"/>
    <x v="0"/>
    <x v="10"/>
    <s v="Rosario Margarita Vergara Jimenez"/>
    <m/>
    <x v="0"/>
    <x v="0"/>
    <x v="1"/>
    <x v="11"/>
  </r>
  <r>
    <x v="4757"/>
    <x v="0"/>
    <s v="TGM9075"/>
    <s v="ESTADO DE CUENTA"/>
    <x v="0"/>
    <x v="0"/>
    <x v="0"/>
    <x v="5"/>
    <s v="Pamela Diana SAC Caro Alhua"/>
    <m/>
    <x v="0"/>
    <x v="0"/>
    <x v="1"/>
    <x v="11"/>
  </r>
  <r>
    <x v="4758"/>
    <x v="1"/>
    <s v="TGM9076"/>
    <s v="ACTA DE DEFUNCION"/>
    <x v="0"/>
    <x v="0"/>
    <x v="0"/>
    <x v="6"/>
    <s v="Pamela Diana Caro Alhua  SAC cor"/>
    <m/>
    <x v="0"/>
    <x v="0"/>
    <x v="1"/>
    <x v="11"/>
  </r>
  <r>
    <x v="4759"/>
    <x v="1"/>
    <s v="TGM9077"/>
    <s v="ENTREGA DE CONTRATO"/>
    <x v="0"/>
    <x v="0"/>
    <x v="0"/>
    <x v="3"/>
    <s v="Pamela Diana Caro Alhua  SAC cor"/>
    <m/>
    <x v="0"/>
    <x v="0"/>
    <x v="1"/>
    <x v="11"/>
  </r>
  <r>
    <x v="4760"/>
    <x v="1"/>
    <s v="TGM9078"/>
    <s v="USO DE ESPACIO"/>
    <x v="0"/>
    <x v="0"/>
    <x v="0"/>
    <x v="8"/>
    <s v="Pamela Diana Caro Alhua  SAC cor"/>
    <m/>
    <x v="0"/>
    <x v="0"/>
    <x v="1"/>
    <x v="11"/>
  </r>
  <r>
    <x v="4761"/>
    <x v="1"/>
    <s v="TGM9079"/>
    <s v="CERTIFICADO DE USO"/>
    <x v="0"/>
    <x v="0"/>
    <x v="4"/>
    <x v="0"/>
    <s v="Pamela Diana Caro Alhua  SAC cor"/>
    <m/>
    <x v="0"/>
    <x v="0"/>
    <x v="1"/>
    <x v="11"/>
  </r>
  <r>
    <x v="4762"/>
    <x v="4"/>
    <s v="TGM9080"/>
    <s v="ENTREGA DE CONTRATO"/>
    <x v="0"/>
    <x v="0"/>
    <x v="2"/>
    <x v="3"/>
    <s v="Rosmery Montesinos Quispe c2"/>
    <m/>
    <x v="0"/>
    <x v="0"/>
    <x v="1"/>
    <x v="11"/>
  </r>
  <r>
    <x v="4763"/>
    <x v="0"/>
    <s v="TGM9081"/>
    <s v="SOLICITUD DE ANULACION DE CONTRATO"/>
    <x v="0"/>
    <x v="0"/>
    <x v="0"/>
    <x v="6"/>
    <s v="Rosario Margarita Vergara Jimenez"/>
    <m/>
    <x v="0"/>
    <x v="0"/>
    <x v="1"/>
    <x v="11"/>
  </r>
  <r>
    <x v="4764"/>
    <x v="2"/>
    <s v="TGM9082"/>
    <s v="GARANTIA POR ACTA DE DEFUNCION CONTRATO 5002125"/>
    <x v="0"/>
    <x v="0"/>
    <x v="0"/>
    <x v="10"/>
    <s v="Melissa Jhuliana Hipolito Guerrero"/>
    <m/>
    <x v="0"/>
    <x v="0"/>
    <x v="1"/>
    <x v="11"/>
  </r>
  <r>
    <x v="4765"/>
    <x v="2"/>
    <s v="TGM9083"/>
    <s v="DEVOLUCION DE GARANTIA POR ACTA 201184"/>
    <x v="0"/>
    <x v="0"/>
    <x v="0"/>
    <x v="10"/>
    <s v="Melissa Jhuliana Hipolito Guerrero"/>
    <m/>
    <x v="0"/>
    <x v="0"/>
    <x v="1"/>
    <x v="11"/>
  </r>
  <r>
    <x v="4766"/>
    <x v="2"/>
    <s v="TGM9084"/>
    <s v="TRASLADO INTERNO CONTRATO 200774"/>
    <x v="0"/>
    <x v="0"/>
    <x v="0"/>
    <x v="7"/>
    <s v="Grupo de Asesoria de atencion al cliente Cañete"/>
    <m/>
    <x v="0"/>
    <x v="0"/>
    <x v="1"/>
    <x v="11"/>
  </r>
  <r>
    <x v="4767"/>
    <x v="0"/>
    <s v="TGM9085"/>
    <s v="USO DE ESPACIO"/>
    <x v="0"/>
    <x v="0"/>
    <x v="0"/>
    <x v="8"/>
    <s v="Rosario Margarita Vergara Jimenez"/>
    <m/>
    <x v="0"/>
    <x v="0"/>
    <x v="1"/>
    <x v="11"/>
  </r>
  <r>
    <x v="4768"/>
    <x v="0"/>
    <s v="TGM9086"/>
    <s v="REPROGRAMACION DE ESTADO DE CUENTA"/>
    <x v="0"/>
    <x v="0"/>
    <x v="4"/>
    <x v="10"/>
    <s v="Tymiller Jhalber Llacza Rosales"/>
    <m/>
    <x v="0"/>
    <x v="0"/>
    <x v="1"/>
    <x v="11"/>
  </r>
  <r>
    <x v="4769"/>
    <x v="0"/>
    <s v="TGM9087"/>
    <s v="ACTA DE DEFUNCION"/>
    <x v="0"/>
    <x v="0"/>
    <x v="0"/>
    <x v="6"/>
    <s v="Rosario Margarita Vergara Jimenez"/>
    <m/>
    <x v="0"/>
    <x v="0"/>
    <x v="1"/>
    <x v="11"/>
  </r>
  <r>
    <x v="4770"/>
    <x v="0"/>
    <s v="TGM9088"/>
    <s v="GARANTIA DE ACTA DE DEFUNCION"/>
    <x v="0"/>
    <x v="0"/>
    <x v="0"/>
    <x v="10"/>
    <s v="Rosario Margarita Vergara Jimenez"/>
    <m/>
    <x v="0"/>
    <x v="0"/>
    <x v="1"/>
    <x v="11"/>
  </r>
  <r>
    <x v="4771"/>
    <x v="0"/>
    <s v="TGM9089"/>
    <s v="CONSTANCIA DE ENTIERRO"/>
    <x v="0"/>
    <x v="0"/>
    <x v="0"/>
    <x v="6"/>
    <s v="Rosario Margarita Vergara Jimenez"/>
    <m/>
    <x v="0"/>
    <x v="0"/>
    <x v="1"/>
    <x v="11"/>
  </r>
  <r>
    <x v="4772"/>
    <x v="4"/>
    <s v="TGM9090"/>
    <s v="ENTREGA DE CONTRATO"/>
    <x v="0"/>
    <x v="0"/>
    <x v="0"/>
    <x v="3"/>
    <s v="Rosmery Montesinos Quispe c2"/>
    <m/>
    <x v="0"/>
    <x v="0"/>
    <x v="1"/>
    <x v="11"/>
  </r>
  <r>
    <x v="4773"/>
    <x v="0"/>
    <s v="TGM9091"/>
    <s v="CERTIFICADO DE USO"/>
    <x v="0"/>
    <x v="0"/>
    <x v="0"/>
    <x v="0"/>
    <s v="Rosario Margarita Vergara Jimenez"/>
    <m/>
    <x v="0"/>
    <x v="0"/>
    <x v="1"/>
    <x v="11"/>
  </r>
  <r>
    <x v="4774"/>
    <x v="0"/>
    <s v="TGM9092"/>
    <s v="CONSTANCIA DE ENTIERRO"/>
    <x v="0"/>
    <x v="0"/>
    <x v="0"/>
    <x v="6"/>
    <s v="Rosario Margarita Vergara Jimenez"/>
    <m/>
    <x v="0"/>
    <x v="0"/>
    <x v="1"/>
    <x v="11"/>
  </r>
  <r>
    <x v="4775"/>
    <x v="0"/>
    <s v="TGM9093"/>
    <s v="COPIA DE CONTRATO"/>
    <x v="0"/>
    <x v="0"/>
    <x v="0"/>
    <x v="3"/>
    <s v="Rosario Margarita Vergara Jimenez"/>
    <m/>
    <x v="0"/>
    <x v="0"/>
    <x v="1"/>
    <x v="11"/>
  </r>
  <r>
    <x v="4776"/>
    <x v="0"/>
    <s v="TGM9094"/>
    <s v="ELABORACION DE LAPIDA"/>
    <x v="0"/>
    <x v="0"/>
    <x v="4"/>
    <x v="13"/>
    <s v="Pamela Diana SAC Caro Alhua"/>
    <m/>
    <x v="0"/>
    <x v="0"/>
    <x v="1"/>
    <x v="11"/>
  </r>
  <r>
    <x v="4777"/>
    <x v="0"/>
    <s v="TGM9095"/>
    <s v="CONSTANCIA DE UBICACION"/>
    <x v="0"/>
    <x v="0"/>
    <x v="0"/>
    <x v="6"/>
    <s v="Pamela Diana SAC Caro Alhua"/>
    <m/>
    <x v="0"/>
    <x v="0"/>
    <x v="1"/>
    <x v="11"/>
  </r>
  <r>
    <x v="4778"/>
    <x v="0"/>
    <s v="TGM9096"/>
    <s v="ACTA DE DEFUNCION"/>
    <x v="0"/>
    <x v="0"/>
    <x v="0"/>
    <x v="6"/>
    <s v="Rosario Margarita Vergara Jimenez"/>
    <m/>
    <x v="0"/>
    <x v="0"/>
    <x v="1"/>
    <x v="11"/>
  </r>
  <r>
    <x v="4779"/>
    <x v="0"/>
    <s v="TGM9097"/>
    <s v="GARANTIA DE ACTA DE DEFUNCION"/>
    <x v="0"/>
    <x v="0"/>
    <x v="0"/>
    <x v="10"/>
    <s v="Rosario Margarita Vergara Jimenez"/>
    <m/>
    <x v="0"/>
    <x v="0"/>
    <x v="1"/>
    <x v="11"/>
  </r>
  <r>
    <x v="4780"/>
    <x v="0"/>
    <s v="TGM9098"/>
    <s v="ACTUALIZACION DE DATOS"/>
    <x v="0"/>
    <x v="0"/>
    <x v="0"/>
    <x v="30"/>
    <s v="Pamela Diana SAC Caro Alhua"/>
    <m/>
    <x v="0"/>
    <x v="0"/>
    <x v="1"/>
    <x v="11"/>
  </r>
  <r>
    <x v="4781"/>
    <x v="1"/>
    <s v="TGM9099"/>
    <s v="ACTA DE DEFUNCION"/>
    <x v="0"/>
    <x v="0"/>
    <x v="0"/>
    <x v="6"/>
    <s v="Rosario Margarita Vergara Jimenez SAC CF"/>
    <m/>
    <x v="0"/>
    <x v="0"/>
    <x v="1"/>
    <x v="11"/>
  </r>
  <r>
    <x v="4782"/>
    <x v="1"/>
    <s v="TGM9100"/>
    <s v="GARANTIA DE ACTA DE DEFUNCION"/>
    <x v="0"/>
    <x v="0"/>
    <x v="0"/>
    <x v="10"/>
    <s v="Rosario Margarita Vergara Jimenez SAC CF"/>
    <m/>
    <x v="0"/>
    <x v="0"/>
    <x v="1"/>
    <x v="11"/>
  </r>
  <r>
    <x v="4783"/>
    <x v="1"/>
    <s v="TGM9101"/>
    <s v="ENTREGA DE CONTRATO"/>
    <x v="0"/>
    <x v="0"/>
    <x v="0"/>
    <x v="3"/>
    <s v="Rosario Margarita Vergara Jimenez SAC CF"/>
    <m/>
    <x v="0"/>
    <x v="0"/>
    <x v="1"/>
    <x v="11"/>
  </r>
  <r>
    <x v="4784"/>
    <x v="0"/>
    <s v="TGM9102"/>
    <s v="ESTADO DE CUENTA"/>
    <x v="0"/>
    <x v="2"/>
    <x v="0"/>
    <x v="5"/>
    <s v="Pamela Diana SAC Caro Alhua"/>
    <m/>
    <x v="0"/>
    <x v="0"/>
    <x v="1"/>
    <x v="11"/>
  </r>
  <r>
    <x v="4785"/>
    <x v="0"/>
    <s v="TGM9103"/>
    <s v="CERTIFICADO DE USO"/>
    <x v="0"/>
    <x v="0"/>
    <x v="0"/>
    <x v="0"/>
    <s v="Pamela Diana SAC Caro Alhua"/>
    <m/>
    <x v="0"/>
    <x v="0"/>
    <x v="1"/>
    <x v="11"/>
  </r>
  <r>
    <x v="4786"/>
    <x v="0"/>
    <s v="TGM9104"/>
    <s v="CERTIFICADO DE USO"/>
    <x v="0"/>
    <x v="0"/>
    <x v="0"/>
    <x v="0"/>
    <s v="Pamela Diana SAC Caro Alhua"/>
    <m/>
    <x v="0"/>
    <x v="0"/>
    <x v="1"/>
    <x v="11"/>
  </r>
  <r>
    <x v="4787"/>
    <x v="1"/>
    <s v="TGM9105"/>
    <s v="ESTADO DE CUENTA"/>
    <x v="0"/>
    <x v="2"/>
    <x v="0"/>
    <x v="5"/>
    <s v="Pamela Diana Caro Alhua  SAC cor"/>
    <m/>
    <x v="0"/>
    <x v="0"/>
    <x v="1"/>
    <x v="11"/>
  </r>
  <r>
    <x v="4788"/>
    <x v="1"/>
    <s v="TGM9106"/>
    <s v="ACTA DE DEFUNCION"/>
    <x v="0"/>
    <x v="0"/>
    <x v="0"/>
    <x v="6"/>
    <s v="Rosario Margarita Vergara Jimenez SAC CF"/>
    <m/>
    <x v="0"/>
    <x v="0"/>
    <x v="1"/>
    <x v="11"/>
  </r>
  <r>
    <x v="4789"/>
    <x v="1"/>
    <s v="TGM9107"/>
    <s v="GARANTIA DE ACTA DE DEFUNCION"/>
    <x v="0"/>
    <x v="0"/>
    <x v="2"/>
    <x v="10"/>
    <s v="Rosario Margarita Vergara Jimenez SAC CF"/>
    <m/>
    <x v="0"/>
    <x v="0"/>
    <x v="1"/>
    <x v="11"/>
  </r>
  <r>
    <x v="4790"/>
    <x v="4"/>
    <s v="TGM9108"/>
    <s v="ENTREGA DE CONTRATO"/>
    <x v="0"/>
    <x v="0"/>
    <x v="0"/>
    <x v="3"/>
    <s v="Rosmery Montesinos Quispe c2"/>
    <m/>
    <x v="0"/>
    <x v="0"/>
    <x v="1"/>
    <x v="11"/>
  </r>
  <r>
    <x v="4791"/>
    <x v="2"/>
    <s v="TGM9109"/>
    <s v="ACTUALIZACION DE DATOS 200379"/>
    <x v="0"/>
    <x v="0"/>
    <x v="0"/>
    <x v="1"/>
    <s v="Melissa Jhuliana Hipolito Guerrero"/>
    <m/>
    <x v="0"/>
    <x v="0"/>
    <x v="1"/>
    <x v="11"/>
  </r>
  <r>
    <x v="4792"/>
    <x v="1"/>
    <s v="TGM9110"/>
    <s v="CERTIFICADO DE USO"/>
    <x v="0"/>
    <x v="0"/>
    <x v="0"/>
    <x v="0"/>
    <s v="Pamela Diana Caro Alhua  SAC cor"/>
    <m/>
    <x v="0"/>
    <x v="0"/>
    <x v="1"/>
    <x v="11"/>
  </r>
  <r>
    <x v="4793"/>
    <x v="1"/>
    <s v="TGM9111"/>
    <s v="ESTADO DE CUENTA"/>
    <x v="0"/>
    <x v="2"/>
    <x v="0"/>
    <x v="5"/>
    <s v="Pamela Diana Caro Alhua  SAC cor"/>
    <m/>
    <x v="0"/>
    <x v="0"/>
    <x v="1"/>
    <x v="11"/>
  </r>
  <r>
    <x v="4794"/>
    <x v="0"/>
    <s v="TGM9112"/>
    <s v="CERTIFICADO DE USO"/>
    <x v="0"/>
    <x v="0"/>
    <x v="0"/>
    <x v="0"/>
    <s v="Pamela Diana SAC Caro Alhua"/>
    <m/>
    <x v="0"/>
    <x v="0"/>
    <x v="1"/>
    <x v="11"/>
  </r>
  <r>
    <x v="4795"/>
    <x v="0"/>
    <s v="TGM9113"/>
    <s v="ACTA DE DEFUNCION"/>
    <x v="0"/>
    <x v="0"/>
    <x v="2"/>
    <x v="6"/>
    <s v="Pamela Diana SAC Caro Alhua"/>
    <m/>
    <x v="0"/>
    <x v="0"/>
    <x v="1"/>
    <x v="11"/>
  </r>
  <r>
    <x v="4796"/>
    <x v="0"/>
    <s v="TGM9114"/>
    <s v="USO DE ESPACIO"/>
    <x v="0"/>
    <x v="0"/>
    <x v="4"/>
    <x v="8"/>
    <s v="Pamela Diana SAC Caro Alhua"/>
    <m/>
    <x v="0"/>
    <x v="0"/>
    <x v="1"/>
    <x v="11"/>
  </r>
  <r>
    <x v="4797"/>
    <x v="0"/>
    <s v="TGM9115"/>
    <s v="ESTADO DE CUENTA"/>
    <x v="0"/>
    <x v="2"/>
    <x v="0"/>
    <x v="5"/>
    <s v="Pamela Diana SAC Caro Alhua"/>
    <m/>
    <x v="0"/>
    <x v="0"/>
    <x v="1"/>
    <x v="11"/>
  </r>
  <r>
    <x v="4798"/>
    <x v="1"/>
    <s v="TGM9116"/>
    <s v="SOLICITUD DE REACTIVACION"/>
    <x v="0"/>
    <x v="0"/>
    <x v="4"/>
    <x v="6"/>
    <s v="Pamela Diana Caro Alhua  SAC cor"/>
    <m/>
    <x v="0"/>
    <x v="0"/>
    <x v="1"/>
    <x v="11"/>
  </r>
  <r>
    <x v="4799"/>
    <x v="1"/>
    <s v="TGM9117"/>
    <s v="CONSTANCIA DE UBICACION"/>
    <x v="0"/>
    <x v="0"/>
    <x v="0"/>
    <x v="6"/>
    <s v="Pamela Diana Caro Alhua  SAC cor"/>
    <m/>
    <x v="0"/>
    <x v="0"/>
    <x v="1"/>
    <x v="11"/>
  </r>
  <r>
    <x v="4800"/>
    <x v="2"/>
    <s v="TGM9118"/>
    <s v="DEVOLUCION DE GARANTIA DE ACTA DE DEFUNCION 5000955"/>
    <x v="0"/>
    <x v="0"/>
    <x v="0"/>
    <x v="10"/>
    <s v="Melissa Jhuliana Hipolito Guerrero"/>
    <m/>
    <x v="0"/>
    <x v="0"/>
    <x v="1"/>
    <x v="11"/>
  </r>
  <r>
    <x v="4801"/>
    <x v="0"/>
    <s v="TGM9119"/>
    <s v="ACTA DE DEFUNCION"/>
    <x v="0"/>
    <x v="0"/>
    <x v="0"/>
    <x v="6"/>
    <s v="Pamela Diana SAC Caro Alhua"/>
    <m/>
    <x v="0"/>
    <x v="0"/>
    <x v="1"/>
    <x v="11"/>
  </r>
  <r>
    <x v="4802"/>
    <x v="0"/>
    <s v="TGM9120"/>
    <s v="CAMBIO DE TITULAR POR FALLECIMIENTO"/>
    <x v="0"/>
    <x v="0"/>
    <x v="0"/>
    <x v="31"/>
    <s v="Pamela Diana SAC Caro Alhua"/>
    <m/>
    <x v="0"/>
    <x v="0"/>
    <x v="1"/>
    <x v="11"/>
  </r>
  <r>
    <x v="4803"/>
    <x v="0"/>
    <s v="TGM9121"/>
    <s v="USO DE ESPACIO"/>
    <x v="0"/>
    <x v="0"/>
    <x v="0"/>
    <x v="8"/>
    <s v="Rosario Margarita Vergara Jimenez"/>
    <m/>
    <x v="0"/>
    <x v="0"/>
    <x v="1"/>
    <x v="11"/>
  </r>
  <r>
    <x v="4804"/>
    <x v="0"/>
    <s v="TGM9122"/>
    <s v="SOLICITUD DE REACTIVACION"/>
    <x v="0"/>
    <x v="0"/>
    <x v="0"/>
    <x v="6"/>
    <s v="Pamela Diana SAC Caro Alhua"/>
    <m/>
    <x v="0"/>
    <x v="0"/>
    <x v="1"/>
    <x v="11"/>
  </r>
  <r>
    <x v="4805"/>
    <x v="0"/>
    <s v="TGM9123"/>
    <s v="ESTADO DE CUENTA"/>
    <x v="0"/>
    <x v="0"/>
    <x v="0"/>
    <x v="5"/>
    <s v="Pamela Diana SAC Caro Alhua"/>
    <m/>
    <x v="0"/>
    <x v="0"/>
    <x v="1"/>
    <x v="11"/>
  </r>
  <r>
    <x v="4806"/>
    <x v="1"/>
    <s v="TGM9124"/>
    <s v="PAGOS PENDIENTES"/>
    <x v="0"/>
    <x v="0"/>
    <x v="0"/>
    <x v="5"/>
    <s v="Rosario Margarita Vergara Jimenez SAC CF"/>
    <m/>
    <x v="0"/>
    <x v="0"/>
    <x v="1"/>
    <x v="11"/>
  </r>
  <r>
    <x v="4807"/>
    <x v="2"/>
    <s v="TGM9125"/>
    <s v="CERTIFICADO DE USO 200546"/>
    <x v="0"/>
    <x v="0"/>
    <x v="0"/>
    <x v="0"/>
    <s v="Melissa Jhuliana Hipolito Guerrero"/>
    <m/>
    <x v="0"/>
    <x v="0"/>
    <x v="1"/>
    <x v="11"/>
  </r>
  <r>
    <x v="4808"/>
    <x v="0"/>
    <s v="TGM9126"/>
    <s v="ACTA DE DEFUNCION"/>
    <x v="0"/>
    <x v="0"/>
    <x v="0"/>
    <x v="6"/>
    <s v="Pamela Diana SAC Caro Alhua"/>
    <m/>
    <x v="0"/>
    <x v="0"/>
    <x v="1"/>
    <x v="11"/>
  </r>
  <r>
    <x v="4809"/>
    <x v="0"/>
    <s v="TGM9127"/>
    <s v="INCOMODIDAD EN NUEVA EDIFICACION"/>
    <x v="0"/>
    <x v="0"/>
    <x v="4"/>
    <x v="0"/>
    <s v="Rosario Margarita Vergara Jimenez"/>
    <m/>
    <x v="0"/>
    <x v="0"/>
    <x v="1"/>
    <x v="11"/>
  </r>
  <r>
    <x v="4810"/>
    <x v="0"/>
    <s v="TGM9128"/>
    <s v="ELABORACION DE LAPIDA"/>
    <x v="0"/>
    <x v="0"/>
    <x v="4"/>
    <x v="13"/>
    <s v="Oscar San Martin Castillo"/>
    <m/>
    <x v="0"/>
    <x v="0"/>
    <x v="1"/>
    <x v="11"/>
  </r>
  <r>
    <x v="4811"/>
    <x v="0"/>
    <s v="TGM9129"/>
    <s v="MEDIOS DE PAGO"/>
    <x v="0"/>
    <x v="2"/>
    <x v="2"/>
    <x v="32"/>
    <s v="Pamela Diana SAC Caro Alhua"/>
    <m/>
    <x v="0"/>
    <x v="0"/>
    <x v="1"/>
    <x v="11"/>
  </r>
  <r>
    <x v="4812"/>
    <x v="2"/>
    <s v="TGM9130"/>
    <s v="CERTIFICADO DE USO 200004"/>
    <x v="0"/>
    <x v="0"/>
    <x v="0"/>
    <x v="0"/>
    <s v="Melissa Jhuliana Hipolito Guerrero"/>
    <m/>
    <x v="0"/>
    <x v="0"/>
    <x v="1"/>
    <x v="11"/>
  </r>
  <r>
    <x v="4813"/>
    <x v="2"/>
    <s v="TGM9131"/>
    <s v="CERTIFICADO DE USO 200005"/>
    <x v="0"/>
    <x v="0"/>
    <x v="0"/>
    <x v="0"/>
    <s v="Melissa Jhuliana Hipolito Guerrero"/>
    <m/>
    <x v="0"/>
    <x v="0"/>
    <x v="1"/>
    <x v="11"/>
  </r>
  <r>
    <x v="4814"/>
    <x v="2"/>
    <s v="TGM9132"/>
    <s v="CERTIFICADO DE USO 200006"/>
    <x v="0"/>
    <x v="0"/>
    <x v="0"/>
    <x v="0"/>
    <s v="Melissa Jhuliana Hipolito Guerrero"/>
    <m/>
    <x v="0"/>
    <x v="0"/>
    <x v="1"/>
    <x v="11"/>
  </r>
  <r>
    <x v="4815"/>
    <x v="2"/>
    <s v="TGM9133"/>
    <s v="CERTIFICADO DE USO 200007"/>
    <x v="0"/>
    <x v="0"/>
    <x v="0"/>
    <x v="0"/>
    <s v="Melissa Jhuliana Hipolito Guerrero"/>
    <m/>
    <x v="0"/>
    <x v="0"/>
    <x v="1"/>
    <x v="11"/>
  </r>
  <r>
    <x v="4816"/>
    <x v="0"/>
    <s v="TGM9134"/>
    <s v="USO DE ESPACIO"/>
    <x v="0"/>
    <x v="0"/>
    <x v="0"/>
    <x v="8"/>
    <s v="Rosario Margarita Vergara Jimenez"/>
    <m/>
    <x v="0"/>
    <x v="0"/>
    <x v="1"/>
    <x v="11"/>
  </r>
  <r>
    <x v="4817"/>
    <x v="1"/>
    <s v="TGM9135"/>
    <s v="CAMBIO DE TITULARIDAD"/>
    <x v="0"/>
    <x v="0"/>
    <x v="4"/>
    <x v="16"/>
    <s v="Tymiller Jhaalber Llacza Rosales - Corona del Fr"/>
    <m/>
    <x v="0"/>
    <x v="0"/>
    <x v="1"/>
    <x v="11"/>
  </r>
  <r>
    <x v="4818"/>
    <x v="2"/>
    <s v="TGM9136"/>
    <s v="CERTIFICADO DE USO 5009465"/>
    <x v="0"/>
    <x v="0"/>
    <x v="2"/>
    <x v="0"/>
    <s v="Melissa Jhuliana Hipolito Guerrero"/>
    <m/>
    <x v="0"/>
    <x v="0"/>
    <x v="1"/>
    <x v="11"/>
  </r>
  <r>
    <x v="4819"/>
    <x v="0"/>
    <s v="TGM9137"/>
    <s v="ACTA DE DEFUNCION"/>
    <x v="0"/>
    <x v="0"/>
    <x v="0"/>
    <x v="6"/>
    <s v="Rosario Margarita Vergara Jimenez"/>
    <m/>
    <x v="0"/>
    <x v="0"/>
    <x v="1"/>
    <x v="11"/>
  </r>
  <r>
    <x v="4820"/>
    <x v="0"/>
    <s v="TGM9139"/>
    <s v="GARANTIA DE ACTA DE DEFUNCION"/>
    <x v="0"/>
    <x v="0"/>
    <x v="0"/>
    <x v="10"/>
    <s v="Rosario Margarita Vergara Jimenez"/>
    <m/>
    <x v="0"/>
    <x v="0"/>
    <x v="1"/>
    <x v="11"/>
  </r>
  <r>
    <x v="4821"/>
    <x v="2"/>
    <s v="TGM9140"/>
    <s v="DEVOLUCION DE GARANTIA 200729"/>
    <x v="0"/>
    <x v="0"/>
    <x v="0"/>
    <x v="10"/>
    <s v="Melissa Jhuliana Hipolito Guerrero"/>
    <m/>
    <x v="0"/>
    <x v="0"/>
    <x v="1"/>
    <x v="11"/>
  </r>
  <r>
    <x v="4822"/>
    <x v="0"/>
    <s v="TGM9141"/>
    <s v="USO DE ESPACIO"/>
    <x v="0"/>
    <x v="0"/>
    <x v="0"/>
    <x v="8"/>
    <s v="Rosario Margarita Vergara Jimenez"/>
    <m/>
    <x v="0"/>
    <x v="0"/>
    <x v="1"/>
    <x v="11"/>
  </r>
  <r>
    <x v="4823"/>
    <x v="0"/>
    <s v="TGM9142"/>
    <s v="USO DE ESPACIO"/>
    <x v="0"/>
    <x v="0"/>
    <x v="0"/>
    <x v="8"/>
    <s v="Rosario Margarita Vergara Jimenez"/>
    <m/>
    <x v="0"/>
    <x v="0"/>
    <x v="1"/>
    <x v="11"/>
  </r>
  <r>
    <x v="4824"/>
    <x v="0"/>
    <s v="TGM9143"/>
    <s v="SOLICITUD DE TRANSFERENCIA DE CONTRATO"/>
    <x v="0"/>
    <x v="0"/>
    <x v="0"/>
    <x v="6"/>
    <s v="Rosario Margarita Vergara Jimenez"/>
    <m/>
    <x v="0"/>
    <x v="0"/>
    <x v="1"/>
    <x v="11"/>
  </r>
  <r>
    <x v="4825"/>
    <x v="0"/>
    <s v="TGM9144"/>
    <s v="ACTUALIZACION DE DATOS"/>
    <x v="0"/>
    <x v="0"/>
    <x v="0"/>
    <x v="1"/>
    <s v="Rosario Margarita Vergara Jimenez"/>
    <m/>
    <x v="0"/>
    <x v="0"/>
    <x v="1"/>
    <x v="11"/>
  </r>
  <r>
    <x v="4826"/>
    <x v="0"/>
    <s v="TGM9145"/>
    <s v="ESTADO DE CUENTA DIGITAL"/>
    <x v="0"/>
    <x v="0"/>
    <x v="0"/>
    <x v="5"/>
    <s v="Rosario Margarita Vergara Jimenez"/>
    <m/>
    <x v="0"/>
    <x v="0"/>
    <x v="1"/>
    <x v="11"/>
  </r>
  <r>
    <x v="4827"/>
    <x v="0"/>
    <s v="TGM9146"/>
    <s v="REQUISITOS PARA CAMBIO DEL SEGUNDO TITULAR"/>
    <x v="0"/>
    <x v="0"/>
    <x v="0"/>
    <x v="6"/>
    <s v="Rosario Margarita Vergara Jimenez"/>
    <m/>
    <x v="0"/>
    <x v="0"/>
    <x v="1"/>
    <x v="11"/>
  </r>
  <r>
    <x v="4828"/>
    <x v="0"/>
    <s v="TGM9147"/>
    <s v="CASO DE FLOREROS DE LAPIDA"/>
    <x v="0"/>
    <x v="2"/>
    <x v="4"/>
    <x v="4"/>
    <s v="Rosario Margarita Vergara Jimenez"/>
    <m/>
    <x v="0"/>
    <x v="0"/>
    <x v="1"/>
    <x v="11"/>
  </r>
  <r>
    <x v="4829"/>
    <x v="0"/>
    <s v="TGM9148"/>
    <s v="BASE DE FLOREROS RETIRADA"/>
    <x v="0"/>
    <x v="2"/>
    <x v="4"/>
    <x v="4"/>
    <s v="Rosario Margarita Vergara Jimenez"/>
    <m/>
    <x v="0"/>
    <x v="0"/>
    <x v="1"/>
    <x v="11"/>
  </r>
  <r>
    <x v="4830"/>
    <x v="1"/>
    <s v="TGM9149"/>
    <s v="ESTADO DE CUENTA DIGITAL"/>
    <x v="0"/>
    <x v="0"/>
    <x v="0"/>
    <x v="5"/>
    <s v="Rosario Margarita Vergara Jimenez SAC CF"/>
    <m/>
    <x v="0"/>
    <x v="0"/>
    <x v="1"/>
    <x v="11"/>
  </r>
  <r>
    <x v="4831"/>
    <x v="0"/>
    <s v="TGM9150"/>
    <s v="ESTADO DE CUENTA"/>
    <x v="0"/>
    <x v="2"/>
    <x v="0"/>
    <x v="5"/>
    <s v="Pamela Diana SAC Caro Alhua"/>
    <m/>
    <x v="0"/>
    <x v="0"/>
    <x v="1"/>
    <x v="11"/>
  </r>
  <r>
    <x v="4832"/>
    <x v="1"/>
    <s v="TGM9152"/>
    <s v="UBICACION DE LAPIDA"/>
    <x v="0"/>
    <x v="0"/>
    <x v="4"/>
    <x v="13"/>
    <s v="Oscar San Martin Castillo - Corona d"/>
    <m/>
    <x v="0"/>
    <x v="0"/>
    <x v="1"/>
    <x v="11"/>
  </r>
  <r>
    <x v="4833"/>
    <x v="0"/>
    <s v="TGM9153"/>
    <s v="USO DE ESPACIO"/>
    <x v="0"/>
    <x v="0"/>
    <x v="0"/>
    <x v="8"/>
    <s v="Rosario Margarita Vergara Jimenez"/>
    <m/>
    <x v="0"/>
    <x v="0"/>
    <x v="1"/>
    <x v="11"/>
  </r>
  <r>
    <x v="4834"/>
    <x v="0"/>
    <s v="TGM9154"/>
    <s v="LAPIDA RAJADA"/>
    <x v="0"/>
    <x v="0"/>
    <x v="4"/>
    <x v="20"/>
    <s v="Rosario Margarita Vergara Jimenez"/>
    <m/>
    <x v="0"/>
    <x v="0"/>
    <x v="1"/>
    <x v="11"/>
  </r>
  <r>
    <x v="4835"/>
    <x v="0"/>
    <s v="TGM9155"/>
    <s v="SOLICITUD DE CAMBIO DE TITULARIDAD"/>
    <x v="0"/>
    <x v="0"/>
    <x v="4"/>
    <x v="16"/>
    <s v="Tymiller Jhalber Llacza Rosales"/>
    <m/>
    <x v="0"/>
    <x v="0"/>
    <x v="1"/>
    <x v="11"/>
  </r>
  <r>
    <x v="4836"/>
    <x v="0"/>
    <s v="TGM9156"/>
    <s v="CONSTANCIA DE UBICACION"/>
    <x v="0"/>
    <x v="0"/>
    <x v="0"/>
    <x v="6"/>
    <s v="Pamela Diana SAC Caro Alhua"/>
    <m/>
    <x v="0"/>
    <x v="0"/>
    <x v="1"/>
    <x v="11"/>
  </r>
  <r>
    <x v="4837"/>
    <x v="0"/>
    <s v="TGM9157"/>
    <s v="USO DE ESPACIO"/>
    <x v="0"/>
    <x v="0"/>
    <x v="0"/>
    <x v="0"/>
    <s v="Rosario Margarita Vergara Jimenez"/>
    <m/>
    <x v="0"/>
    <x v="0"/>
    <x v="1"/>
    <x v="11"/>
  </r>
  <r>
    <x v="4838"/>
    <x v="0"/>
    <s v="TGM9158"/>
    <s v="PERIODO DE CARENCIA"/>
    <x v="0"/>
    <x v="0"/>
    <x v="0"/>
    <x v="33"/>
    <s v="Rosario Margarita Vergara Jimenez"/>
    <m/>
    <x v="0"/>
    <x v="0"/>
    <x v="1"/>
    <x v="11"/>
  </r>
  <r>
    <x v="4839"/>
    <x v="0"/>
    <s v="TGM9159"/>
    <s v="USO DE ESPACIO"/>
    <x v="0"/>
    <x v="0"/>
    <x v="2"/>
    <x v="8"/>
    <s v="Pamela Diana SAC Caro Alhua"/>
    <m/>
    <x v="0"/>
    <x v="0"/>
    <x v="1"/>
    <x v="11"/>
  </r>
  <r>
    <x v="4840"/>
    <x v="0"/>
    <s v="TGM9160"/>
    <s v="ACTA DE DEFUNCION"/>
    <x v="0"/>
    <x v="0"/>
    <x v="0"/>
    <x v="6"/>
    <s v="Pamela Diana SAC Caro Alhua"/>
    <m/>
    <x v="0"/>
    <x v="0"/>
    <x v="1"/>
    <x v="11"/>
  </r>
  <r>
    <x v="4841"/>
    <x v="1"/>
    <s v="TGM9161"/>
    <s v="ACTA DE DEFUNCION"/>
    <x v="0"/>
    <x v="0"/>
    <x v="0"/>
    <x v="6"/>
    <s v="Pamela Diana Caro Alhua  SAC cor"/>
    <m/>
    <x v="0"/>
    <x v="0"/>
    <x v="1"/>
    <x v="11"/>
  </r>
  <r>
    <x v="4842"/>
    <x v="1"/>
    <s v="TGM9162"/>
    <s v="CONSTANCIA DE ENTIERRO"/>
    <x v="0"/>
    <x v="0"/>
    <x v="0"/>
    <x v="6"/>
    <s v="Pamela Diana Caro Alhua  SAC cor"/>
    <m/>
    <x v="0"/>
    <x v="0"/>
    <x v="1"/>
    <x v="11"/>
  </r>
  <r>
    <x v="4843"/>
    <x v="4"/>
    <s v="TGM9163"/>
    <s v="CONSTANCIA DE SEPULTURA"/>
    <x v="0"/>
    <x v="0"/>
    <x v="0"/>
    <x v="6"/>
    <s v="Maria Betania Araujo Gomez - Cusco II"/>
    <m/>
    <x v="0"/>
    <x v="0"/>
    <x v="1"/>
    <x v="11"/>
  </r>
  <r>
    <x v="4844"/>
    <x v="4"/>
    <s v="TGM9164"/>
    <s v="ENTREGA DE CERTIFICADO"/>
    <x v="0"/>
    <x v="0"/>
    <x v="0"/>
    <x v="0"/>
    <s v="Maria Betania Araujo Gomez - Cusco II"/>
    <m/>
    <x v="0"/>
    <x v="0"/>
    <x v="1"/>
    <x v="11"/>
  </r>
  <r>
    <x v="4845"/>
    <x v="4"/>
    <s v="TGM9165"/>
    <s v="ENTREGA DE CERTIFICADO"/>
    <x v="0"/>
    <x v="0"/>
    <x v="0"/>
    <x v="0"/>
    <s v="Maria Betania Araujo Gomez - Cusco II"/>
    <m/>
    <x v="0"/>
    <x v="0"/>
    <x v="1"/>
    <x v="11"/>
  </r>
  <r>
    <x v="4846"/>
    <x v="4"/>
    <s v="TGM9166"/>
    <s v="ENTREGA DE CONTRATO"/>
    <x v="0"/>
    <x v="0"/>
    <x v="0"/>
    <x v="3"/>
    <s v="Maria Betania Araujo Gomez - Cusco II"/>
    <m/>
    <x v="0"/>
    <x v="0"/>
    <x v="1"/>
    <x v="11"/>
  </r>
  <r>
    <x v="4847"/>
    <x v="4"/>
    <s v="TGM9167"/>
    <s v="ENTREGA DE CONTRATO"/>
    <x v="0"/>
    <x v="0"/>
    <x v="0"/>
    <x v="3"/>
    <s v="Maria Betania Araujo Gomez - Cusco II"/>
    <m/>
    <x v="0"/>
    <x v="0"/>
    <x v="1"/>
    <x v="11"/>
  </r>
  <r>
    <x v="4848"/>
    <x v="1"/>
    <s v="TGM9168"/>
    <s v="ACTA DE  EXHUMACION"/>
    <x v="0"/>
    <x v="0"/>
    <x v="0"/>
    <x v="6"/>
    <s v="Rosario Margarita Vergara Jimenez SAC CF"/>
    <m/>
    <x v="0"/>
    <x v="0"/>
    <x v="1"/>
    <x v="11"/>
  </r>
  <r>
    <x v="4849"/>
    <x v="1"/>
    <s v="TGM9169"/>
    <s v="CONSTANCIA DE ENTIERRO"/>
    <x v="0"/>
    <x v="0"/>
    <x v="0"/>
    <x v="6"/>
    <s v="Rosario Margarita Vergara Jimenez SAC CF"/>
    <m/>
    <x v="0"/>
    <x v="0"/>
    <x v="1"/>
    <x v="11"/>
  </r>
  <r>
    <x v="4850"/>
    <x v="1"/>
    <s v="TGM9170"/>
    <s v="EXHUMACION"/>
    <x v="0"/>
    <x v="0"/>
    <x v="4"/>
    <x v="7"/>
    <s v="Oscar San Martin Castillo - Corona d"/>
    <m/>
    <x v="0"/>
    <x v="0"/>
    <x v="1"/>
    <x v="11"/>
  </r>
  <r>
    <x v="4851"/>
    <x v="1"/>
    <s v="TGM9171"/>
    <s v="EXHUMACION DE CUERPO"/>
    <x v="0"/>
    <x v="0"/>
    <x v="4"/>
    <x v="7"/>
    <s v="Oscar San Martin Castillo - Corona d"/>
    <m/>
    <x v="0"/>
    <x v="0"/>
    <x v="1"/>
    <x v="11"/>
  </r>
  <r>
    <x v="4852"/>
    <x v="0"/>
    <s v="TGM9172"/>
    <s v="ACTA DE DEFUNCION"/>
    <x v="0"/>
    <x v="0"/>
    <x v="0"/>
    <x v="6"/>
    <s v="Rosario Margarita Vergara Jimenez"/>
    <m/>
    <x v="0"/>
    <x v="0"/>
    <x v="1"/>
    <x v="11"/>
  </r>
  <r>
    <x v="4853"/>
    <x v="0"/>
    <s v="TGM9173"/>
    <s v="GARANTIA DE ACTA DE DEFUNCION"/>
    <x v="0"/>
    <x v="0"/>
    <x v="0"/>
    <x v="10"/>
    <s v="Rosario Margarita Vergara Jimenez"/>
    <m/>
    <x v="0"/>
    <x v="0"/>
    <x v="1"/>
    <x v="11"/>
  </r>
  <r>
    <x v="4854"/>
    <x v="0"/>
    <s v="TGM9174"/>
    <s v="ACTA DE DEFUNCION"/>
    <x v="0"/>
    <x v="0"/>
    <x v="0"/>
    <x v="6"/>
    <s v="Rosario Margarita Vergara Jimenez"/>
    <m/>
    <x v="0"/>
    <x v="0"/>
    <x v="1"/>
    <x v="11"/>
  </r>
  <r>
    <x v="4855"/>
    <x v="0"/>
    <s v="TGM9175"/>
    <s v="GARANTIA DE ACTA DE DEFUNCION"/>
    <x v="0"/>
    <x v="0"/>
    <x v="0"/>
    <x v="10"/>
    <s v="Rosario Margarita Vergara Jimenez"/>
    <m/>
    <x v="0"/>
    <x v="0"/>
    <x v="1"/>
    <x v="11"/>
  </r>
  <r>
    <x v="4856"/>
    <x v="1"/>
    <s v="TGM9176"/>
    <s v="CONSTANCIA DE ENTIERRO"/>
    <x v="0"/>
    <x v="0"/>
    <x v="0"/>
    <x v="6"/>
    <s v="Rosario Margarita Vergara Jimenez SAC CF"/>
    <m/>
    <x v="0"/>
    <x v="0"/>
    <x v="1"/>
    <x v="11"/>
  </r>
  <r>
    <x v="4857"/>
    <x v="1"/>
    <s v="TGM9177"/>
    <s v="CONSTANCIA DE ENTIERRO"/>
    <x v="0"/>
    <x v="0"/>
    <x v="0"/>
    <x v="6"/>
    <s v="Rosario Margarita Vergara Jimenez SAC CF"/>
    <m/>
    <x v="0"/>
    <x v="0"/>
    <x v="1"/>
    <x v="11"/>
  </r>
  <r>
    <x v="4858"/>
    <x v="1"/>
    <s v="TGM9178"/>
    <s v="SOLICITUD DE REACTIVACION DE CONTRATO"/>
    <x v="0"/>
    <x v="0"/>
    <x v="4"/>
    <x v="6"/>
    <s v="Rosario Margarita Vergara Jimenez SAC CF"/>
    <m/>
    <x v="0"/>
    <x v="0"/>
    <x v="1"/>
    <x v="11"/>
  </r>
  <r>
    <x v="4859"/>
    <x v="0"/>
    <s v="TGM9179"/>
    <s v="ACTA DE DEFUNCION"/>
    <x v="0"/>
    <x v="0"/>
    <x v="0"/>
    <x v="6"/>
    <s v="Rosario Margarita Vergara Jimenez"/>
    <m/>
    <x v="0"/>
    <x v="0"/>
    <x v="1"/>
    <x v="11"/>
  </r>
  <r>
    <x v="4860"/>
    <x v="0"/>
    <s v="TGM9180"/>
    <s v="GARANTIA DE ACTA DE DEFUNCION"/>
    <x v="0"/>
    <x v="0"/>
    <x v="0"/>
    <x v="10"/>
    <s v="Rosario Margarita Vergara Jimenez"/>
    <m/>
    <x v="0"/>
    <x v="0"/>
    <x v="1"/>
    <x v="11"/>
  </r>
  <r>
    <x v="4861"/>
    <x v="0"/>
    <s v="TGM9181"/>
    <s v="CONSTANCIA DE UBICACION DE ESPACIO"/>
    <x v="0"/>
    <x v="0"/>
    <x v="0"/>
    <x v="6"/>
    <s v="Rosario Margarita Vergara Jimenez"/>
    <m/>
    <x v="0"/>
    <x v="0"/>
    <x v="1"/>
    <x v="11"/>
  </r>
  <r>
    <x v="4862"/>
    <x v="1"/>
    <s v="TGM9182"/>
    <s v="VALIDACION DE PAGO DE MES DE MAYO"/>
    <x v="0"/>
    <x v="0"/>
    <x v="0"/>
    <x v="5"/>
    <s v="Rosario Margarita Vergara Jimenez SAC CF"/>
    <m/>
    <x v="0"/>
    <x v="0"/>
    <x v="1"/>
    <x v="11"/>
  </r>
  <r>
    <x v="4863"/>
    <x v="0"/>
    <s v="TGM9183"/>
    <s v="ELABORACION DE LAPIDA"/>
    <x v="0"/>
    <x v="0"/>
    <x v="4"/>
    <x v="13"/>
    <s v="Oscar San Martin Castillo"/>
    <m/>
    <x v="0"/>
    <x v="0"/>
    <x v="1"/>
    <x v="11"/>
  </r>
  <r>
    <x v="4864"/>
    <x v="0"/>
    <s v="TGM9184"/>
    <s v="ASIGNACION DE BENEFICIARIOS"/>
    <x v="0"/>
    <x v="0"/>
    <x v="0"/>
    <x v="6"/>
    <s v="Rosario Margarita Vergara Jimenez"/>
    <m/>
    <x v="0"/>
    <x v="0"/>
    <x v="1"/>
    <x v="11"/>
  </r>
  <r>
    <x v="4865"/>
    <x v="0"/>
    <s v="TGM9185"/>
    <s v="ESTADO DE CUENTA DIGITAL"/>
    <x v="0"/>
    <x v="0"/>
    <x v="0"/>
    <x v="5"/>
    <s v="Rosario Margarita Vergara Jimenez"/>
    <m/>
    <x v="0"/>
    <x v="0"/>
    <x v="1"/>
    <x v="11"/>
  </r>
  <r>
    <x v="4866"/>
    <x v="0"/>
    <s v="TGM9186"/>
    <s v="ACTUALIZACION DE DATOS"/>
    <x v="0"/>
    <x v="0"/>
    <x v="0"/>
    <x v="1"/>
    <s v="Rosario Margarita Vergara Jimenez"/>
    <m/>
    <x v="0"/>
    <x v="0"/>
    <x v="1"/>
    <x v="11"/>
  </r>
  <r>
    <x v="4867"/>
    <x v="0"/>
    <s v="TGM9187"/>
    <s v="ACTUALIZACION DE DATOS"/>
    <x v="0"/>
    <x v="0"/>
    <x v="0"/>
    <x v="1"/>
    <s v="Rosario Margarita Vergara Jimenez"/>
    <m/>
    <x v="0"/>
    <x v="0"/>
    <x v="1"/>
    <x v="11"/>
  </r>
  <r>
    <x v="4868"/>
    <x v="0"/>
    <s v="TGM9188"/>
    <s v="CERTIFICADO DE USO"/>
    <x v="0"/>
    <x v="0"/>
    <x v="4"/>
    <x v="0"/>
    <s v="Rosario Margarita Vergara Jimenez"/>
    <m/>
    <x v="0"/>
    <x v="0"/>
    <x v="1"/>
    <x v="11"/>
  </r>
  <r>
    <x v="4869"/>
    <x v="2"/>
    <s v="TGM9189"/>
    <s v="CERTIFICADO DE USO 5010205"/>
    <x v="0"/>
    <x v="0"/>
    <x v="2"/>
    <x v="0"/>
    <s v="Melissa Jhuliana Hipolito Guerrero"/>
    <m/>
    <x v="0"/>
    <x v="0"/>
    <x v="1"/>
    <x v="11"/>
  </r>
  <r>
    <x v="4870"/>
    <x v="0"/>
    <s v="TGM9190"/>
    <s v="FLORERO NICHO NUEVO"/>
    <x v="0"/>
    <x v="0"/>
    <x v="2"/>
    <x v="21"/>
    <s v="Mariella Valentina Guadalupe Fierro"/>
    <m/>
    <x v="0"/>
    <x v="0"/>
    <x v="1"/>
    <x v="11"/>
  </r>
  <r>
    <x v="4871"/>
    <x v="2"/>
    <s v="TGM9191"/>
    <s v="CERTIFICADO DE USO 200815"/>
    <x v="0"/>
    <x v="0"/>
    <x v="2"/>
    <x v="0"/>
    <s v="Melissa Jhuliana Hipolito Guerrero"/>
    <m/>
    <x v="0"/>
    <x v="0"/>
    <x v="1"/>
    <x v="11"/>
  </r>
  <r>
    <x v="4872"/>
    <x v="2"/>
    <s v="TGM9192"/>
    <s v="CERTIFICADO DE USO 200814"/>
    <x v="0"/>
    <x v="0"/>
    <x v="2"/>
    <x v="0"/>
    <s v="Melissa Jhuliana Hipolito Guerrero"/>
    <m/>
    <x v="0"/>
    <x v="0"/>
    <x v="1"/>
    <x v="11"/>
  </r>
  <r>
    <x v="4873"/>
    <x v="0"/>
    <s v="TGM9193"/>
    <s v="ACTA DE DEFUNCION"/>
    <x v="0"/>
    <x v="0"/>
    <x v="0"/>
    <x v="6"/>
    <s v="Mariella Valentina Guadalupe Fierro"/>
    <m/>
    <x v="0"/>
    <x v="0"/>
    <x v="1"/>
    <x v="11"/>
  </r>
  <r>
    <x v="4874"/>
    <x v="0"/>
    <s v="TGM9194"/>
    <s v="ACTA DE DEFUNCION"/>
    <x v="0"/>
    <x v="0"/>
    <x v="0"/>
    <x v="6"/>
    <s v="Mariella Valentina Guadalupe Fierro"/>
    <m/>
    <x v="0"/>
    <x v="0"/>
    <x v="1"/>
    <x v="11"/>
  </r>
  <r>
    <x v="4875"/>
    <x v="0"/>
    <s v="TGM9195"/>
    <s v="ENTREGA DE CONTRATO"/>
    <x v="0"/>
    <x v="0"/>
    <x v="0"/>
    <x v="3"/>
    <s v="Mariella Valentina Guadalupe Fierro"/>
    <m/>
    <x v="0"/>
    <x v="0"/>
    <x v="1"/>
    <x v="11"/>
  </r>
  <r>
    <x v="4876"/>
    <x v="4"/>
    <s v="TGM9196"/>
    <s v="ENTREGA DE CONTRATO"/>
    <x v="0"/>
    <x v="0"/>
    <x v="0"/>
    <x v="3"/>
    <s v="Maria Betania Araujo Gomez - Cusco II"/>
    <m/>
    <x v="0"/>
    <x v="0"/>
    <x v="1"/>
    <x v="11"/>
  </r>
  <r>
    <x v="4877"/>
    <x v="1"/>
    <s v="TGM9197"/>
    <s v="CONSTANCIA DE ENTIERRO"/>
    <x v="0"/>
    <x v="0"/>
    <x v="0"/>
    <x v="6"/>
    <s v="Rosario Margarita Vergara Jimenez SAC CF"/>
    <m/>
    <x v="0"/>
    <x v="0"/>
    <x v="1"/>
    <x v="11"/>
  </r>
  <r>
    <x v="4878"/>
    <x v="0"/>
    <s v="TGM9198"/>
    <s v="ACTUALIZACION DE DATOS"/>
    <x v="0"/>
    <x v="0"/>
    <x v="0"/>
    <x v="1"/>
    <s v="Rosario Margarita Vergara Jimenez"/>
    <m/>
    <x v="0"/>
    <x v="0"/>
    <x v="1"/>
    <x v="11"/>
  </r>
  <r>
    <x v="4879"/>
    <x v="0"/>
    <s v="TGM9199"/>
    <s v="ACTA DE DEFUNCION"/>
    <x v="0"/>
    <x v="0"/>
    <x v="0"/>
    <x v="6"/>
    <s v="Rosario Margarita Vergara Jimenez"/>
    <m/>
    <x v="0"/>
    <x v="0"/>
    <x v="1"/>
    <x v="11"/>
  </r>
  <r>
    <x v="4880"/>
    <x v="0"/>
    <s v="TGM9200"/>
    <s v="DEVOLUCION DE GARANTIA"/>
    <x v="0"/>
    <x v="0"/>
    <x v="0"/>
    <x v="10"/>
    <s v="Rosario Margarita Vergara Jimenez"/>
    <m/>
    <x v="0"/>
    <x v="0"/>
    <x v="1"/>
    <x v="11"/>
  </r>
  <r>
    <x v="4881"/>
    <x v="0"/>
    <s v="TGM9201"/>
    <s v="ENTREGA DE CONTRATO"/>
    <x v="0"/>
    <x v="0"/>
    <x v="0"/>
    <x v="3"/>
    <s v="Rosario Margarita Vergara Jimenez"/>
    <m/>
    <x v="0"/>
    <x v="0"/>
    <x v="1"/>
    <x v="11"/>
  </r>
  <r>
    <x v="4882"/>
    <x v="1"/>
    <s v="TGM9202"/>
    <s v="ACTUALIZACION DE DATOS"/>
    <x v="0"/>
    <x v="0"/>
    <x v="0"/>
    <x v="1"/>
    <s v="Rosario Margarita Vergara Jimenez SAC CF"/>
    <m/>
    <x v="0"/>
    <x v="0"/>
    <x v="1"/>
    <x v="11"/>
  </r>
  <r>
    <x v="4883"/>
    <x v="1"/>
    <s v="TGM9203"/>
    <s v="ACTA DE DEFUNCION"/>
    <x v="0"/>
    <x v="0"/>
    <x v="0"/>
    <x v="6"/>
    <s v="Rosario Margarita Vergara Jimenez SAC CF"/>
    <m/>
    <x v="0"/>
    <x v="0"/>
    <x v="1"/>
    <x v="11"/>
  </r>
  <r>
    <x v="4884"/>
    <x v="1"/>
    <s v="TGM9204"/>
    <s v="DEVOLUCION DE GARANTIA"/>
    <x v="0"/>
    <x v="0"/>
    <x v="0"/>
    <x v="10"/>
    <s v="Rosario Margarita Vergara Jimenez SAC CF"/>
    <m/>
    <x v="0"/>
    <x v="0"/>
    <x v="1"/>
    <x v="11"/>
  </r>
  <r>
    <x v="4885"/>
    <x v="0"/>
    <s v="TGM9205"/>
    <s v="CASITA DE VIDRIO EN ESPACIO"/>
    <x v="0"/>
    <x v="0"/>
    <x v="4"/>
    <x v="13"/>
    <s v="Oscar San Martin Castillo"/>
    <m/>
    <x v="0"/>
    <x v="0"/>
    <x v="1"/>
    <x v="11"/>
  </r>
  <r>
    <x v="4886"/>
    <x v="0"/>
    <s v="TGM9206"/>
    <s v="LAPIDA ROTA"/>
    <x v="0"/>
    <x v="0"/>
    <x v="4"/>
    <x v="20"/>
    <s v="Rosario Margarita Vergara Jimenez"/>
    <m/>
    <x v="0"/>
    <x v="0"/>
    <x v="1"/>
    <x v="11"/>
  </r>
  <r>
    <x v="4887"/>
    <x v="0"/>
    <s v="TGM9207"/>
    <s v="LAPIDA PEGADA A BASE DE CONCRETO"/>
    <x v="0"/>
    <x v="0"/>
    <x v="4"/>
    <x v="13"/>
    <s v="Oscar San Martin Castillo"/>
    <m/>
    <x v="0"/>
    <x v="0"/>
    <x v="1"/>
    <x v="11"/>
  </r>
  <r>
    <x v="4888"/>
    <x v="0"/>
    <s v="TGM9208"/>
    <s v="MANTENIMIENTO DE LAPIDA"/>
    <x v="0"/>
    <x v="0"/>
    <x v="0"/>
    <x v="20"/>
    <s v="Rosario Margarita Vergara Jimenez"/>
    <m/>
    <x v="0"/>
    <x v="0"/>
    <x v="1"/>
    <x v="11"/>
  </r>
  <r>
    <x v="4889"/>
    <x v="0"/>
    <s v="TGM9209"/>
    <s v="LAPIDA ROTA"/>
    <x v="0"/>
    <x v="0"/>
    <x v="4"/>
    <x v="20"/>
    <s v="Rosario Margarita Vergara Jimenez"/>
    <m/>
    <x v="0"/>
    <x v="0"/>
    <x v="1"/>
    <x v="11"/>
  </r>
  <r>
    <x v="4890"/>
    <x v="0"/>
    <s v="TGM9210"/>
    <s v="NIVELACION DE PLACA"/>
    <x v="0"/>
    <x v="0"/>
    <x v="2"/>
    <x v="14"/>
    <s v="Mariella Valentina Guadalupe Fierro"/>
    <m/>
    <x v="0"/>
    <x v="0"/>
    <x v="1"/>
    <x v="11"/>
  </r>
  <r>
    <x v="4891"/>
    <x v="0"/>
    <s v="TGM9211"/>
    <s v="MANTENIMIENTO DE LAPIDA"/>
    <x v="0"/>
    <x v="0"/>
    <x v="4"/>
    <x v="11"/>
    <s v="Oscar San Martin Castillo"/>
    <m/>
    <x v="0"/>
    <x v="0"/>
    <x v="1"/>
    <x v="11"/>
  </r>
  <r>
    <x v="4892"/>
    <x v="0"/>
    <s v="TGM9212"/>
    <s v="CERTIFICADO DE USO"/>
    <x v="0"/>
    <x v="0"/>
    <x v="2"/>
    <x v="0"/>
    <s v="Pamela Diana SAC Caro Alhua"/>
    <m/>
    <x v="0"/>
    <x v="0"/>
    <x v="1"/>
    <x v="11"/>
  </r>
  <r>
    <x v="4893"/>
    <x v="2"/>
    <s v="TGM9213"/>
    <s v="GARANTIA POR ACTA DE DEFUNCION CONTRATO 5001095"/>
    <x v="0"/>
    <x v="0"/>
    <x v="0"/>
    <x v="0"/>
    <s v="Melissa Jhuliana Hipolito Guerrero"/>
    <m/>
    <x v="0"/>
    <x v="0"/>
    <x v="1"/>
    <x v="11"/>
  </r>
  <r>
    <x v="4894"/>
    <x v="2"/>
    <s v="TGM9214"/>
    <s v="TRASLADO EXTERNO 201133"/>
    <x v="0"/>
    <x v="0"/>
    <x v="0"/>
    <x v="7"/>
    <s v="Grupo de Asesoria de atencion al cliente Cañete"/>
    <m/>
    <x v="0"/>
    <x v="0"/>
    <x v="1"/>
    <x v="11"/>
  </r>
  <r>
    <x v="4895"/>
    <x v="0"/>
    <s v="TGM9215"/>
    <s v="MANTENIMIENTO DE ESPACIO"/>
    <x v="0"/>
    <x v="0"/>
    <x v="4"/>
    <x v="14"/>
    <s v="Rosario Margarita Vergara Jimenez"/>
    <m/>
    <x v="0"/>
    <x v="0"/>
    <x v="1"/>
    <x v="11"/>
  </r>
  <r>
    <x v="4896"/>
    <x v="0"/>
    <s v="TGM9216"/>
    <s v="MANTENIMIENTO DE ESPACIO"/>
    <x v="0"/>
    <x v="0"/>
    <x v="4"/>
    <x v="14"/>
    <s v="Rosario Margarita Vergara Jimenez"/>
    <m/>
    <x v="0"/>
    <x v="0"/>
    <x v="1"/>
    <x v="11"/>
  </r>
  <r>
    <x v="4897"/>
    <x v="0"/>
    <s v="TGM9217"/>
    <s v="ACTA DE DEFUNCION"/>
    <x v="0"/>
    <x v="0"/>
    <x v="0"/>
    <x v="6"/>
    <s v="Mariella Valentina Guadalupe Fierro"/>
    <m/>
    <x v="0"/>
    <x v="0"/>
    <x v="1"/>
    <x v="11"/>
  </r>
  <r>
    <x v="4898"/>
    <x v="0"/>
    <s v="TGM9218"/>
    <s v="PERDIDA DE FLOREROS"/>
    <x v="0"/>
    <x v="0"/>
    <x v="2"/>
    <x v="4"/>
    <s v="Mariella Valentina Guadalupe Fierro"/>
    <m/>
    <x v="0"/>
    <x v="0"/>
    <x v="1"/>
    <x v="11"/>
  </r>
  <r>
    <x v="4899"/>
    <x v="0"/>
    <s v="TGM9219"/>
    <s v="ACTA DE DEFUNCION"/>
    <x v="0"/>
    <x v="0"/>
    <x v="0"/>
    <x v="6"/>
    <s v="Rosario Margarita Vergara Jimenez"/>
    <m/>
    <x v="0"/>
    <x v="0"/>
    <x v="1"/>
    <x v="11"/>
  </r>
  <r>
    <x v="4900"/>
    <x v="0"/>
    <s v="TGM9220"/>
    <s v="GARANTIA DE ACTA DE DEFUNCION"/>
    <x v="0"/>
    <x v="0"/>
    <x v="0"/>
    <x v="10"/>
    <s v="Rosario Margarita Vergara Jimenez"/>
    <m/>
    <x v="0"/>
    <x v="0"/>
    <x v="1"/>
    <x v="11"/>
  </r>
  <r>
    <x v="4901"/>
    <x v="0"/>
    <s v="TGM9221"/>
    <s v="ENTREGA DE CONTRATO"/>
    <x v="0"/>
    <x v="0"/>
    <x v="0"/>
    <x v="30"/>
    <s v="Rosario Margarita Vergara Jimenez"/>
    <m/>
    <x v="0"/>
    <x v="0"/>
    <x v="1"/>
    <x v="11"/>
  </r>
  <r>
    <x v="4902"/>
    <x v="0"/>
    <s v="TGM9223"/>
    <s v="CONSTANCIA DE UBICACION"/>
    <x v="0"/>
    <x v="0"/>
    <x v="0"/>
    <x v="6"/>
    <s v="Mariella Valentina Guadalupe Fierro"/>
    <m/>
    <x v="0"/>
    <x v="0"/>
    <x v="1"/>
    <x v="11"/>
  </r>
  <r>
    <x v="4903"/>
    <x v="0"/>
    <s v="TGM9224"/>
    <s v="ACTA DE DEFUNCION"/>
    <x v="0"/>
    <x v="0"/>
    <x v="0"/>
    <x v="6"/>
    <s v="Rosario Margarita Vergara Jimenez"/>
    <m/>
    <x v="0"/>
    <x v="0"/>
    <x v="1"/>
    <x v="11"/>
  </r>
  <r>
    <x v="4904"/>
    <x v="0"/>
    <s v="TGM9225"/>
    <s v="GARANTIA DE ACTA DE DEFUNCION"/>
    <x v="0"/>
    <x v="0"/>
    <x v="0"/>
    <x v="10"/>
    <s v="Rosario Margarita Vergara Jimenez"/>
    <m/>
    <x v="0"/>
    <x v="0"/>
    <x v="1"/>
    <x v="11"/>
  </r>
  <r>
    <x v="4905"/>
    <x v="0"/>
    <s v="TGM9226"/>
    <s v="ENTREGA DE CONTRATO"/>
    <x v="0"/>
    <x v="0"/>
    <x v="2"/>
    <x v="3"/>
    <s v="Rosario Margarita Vergara Jimenez"/>
    <m/>
    <x v="0"/>
    <x v="0"/>
    <x v="1"/>
    <x v="11"/>
  </r>
  <r>
    <x v="4906"/>
    <x v="3"/>
    <s v="TGM9227"/>
    <s v="ENTREGA DE CERTIFICADO"/>
    <x v="0"/>
    <x v="0"/>
    <x v="0"/>
    <x v="0"/>
    <s v="Maria Betania Araujo Gomez - Cusco I"/>
    <m/>
    <x v="0"/>
    <x v="0"/>
    <x v="1"/>
    <x v="11"/>
  </r>
  <r>
    <x v="4907"/>
    <x v="2"/>
    <s v="TGM9228"/>
    <s v="CERTIFICADO DE USO 5001095"/>
    <x v="0"/>
    <x v="0"/>
    <x v="2"/>
    <x v="0"/>
    <s v="Melissa Jhuliana Hipolito Guerrero"/>
    <m/>
    <x v="0"/>
    <x v="0"/>
    <x v="1"/>
    <x v="11"/>
  </r>
  <r>
    <x v="4908"/>
    <x v="2"/>
    <s v="TGM9229"/>
    <s v="GARANTIA POR ACTA DE DEFUNCION CONTRATO 5010085"/>
    <x v="0"/>
    <x v="0"/>
    <x v="0"/>
    <x v="10"/>
    <s v="Melissa Jhuliana Hipolito Guerrero"/>
    <m/>
    <x v="0"/>
    <x v="0"/>
    <x v="1"/>
    <x v="11"/>
  </r>
  <r>
    <x v="4909"/>
    <x v="0"/>
    <s v="TGM9230"/>
    <s v="REPROGRAMACION"/>
    <x v="0"/>
    <x v="0"/>
    <x v="2"/>
    <x v="10"/>
    <s v="Pamela Diana SAC Caro Alhua"/>
    <m/>
    <x v="0"/>
    <x v="0"/>
    <x v="1"/>
    <x v="11"/>
  </r>
  <r>
    <x v="4910"/>
    <x v="0"/>
    <s v="TGM9231"/>
    <s v="ACTA DE DEFUNCION"/>
    <x v="0"/>
    <x v="0"/>
    <x v="2"/>
    <x v="6"/>
    <s v="Pamela Diana SAC Caro Alhua"/>
    <m/>
    <x v="0"/>
    <x v="0"/>
    <x v="1"/>
    <x v="11"/>
  </r>
  <r>
    <x v="4911"/>
    <x v="0"/>
    <s v="TGM9232"/>
    <s v="ESTADO DE CUENTA"/>
    <x v="0"/>
    <x v="0"/>
    <x v="0"/>
    <x v="10"/>
    <s v="Liz Lidiana Huaman Rojas"/>
    <m/>
    <x v="0"/>
    <x v="0"/>
    <x v="1"/>
    <x v="11"/>
  </r>
  <r>
    <x v="4912"/>
    <x v="0"/>
    <s v="TGM9233"/>
    <s v="ESTADO DE CUENTA DIGITAL"/>
    <x v="0"/>
    <x v="0"/>
    <x v="0"/>
    <x v="5"/>
    <s v="Liz Lidiana Huaman Rojas"/>
    <m/>
    <x v="0"/>
    <x v="0"/>
    <x v="1"/>
    <x v="11"/>
  </r>
  <r>
    <x v="4913"/>
    <x v="0"/>
    <s v="TGM9234"/>
    <s v="REGULARIZACION DE ACTA DE DEFUNCION"/>
    <x v="0"/>
    <x v="0"/>
    <x v="0"/>
    <x v="6"/>
    <s v="Liz Lidiana Huaman Rojas"/>
    <m/>
    <x v="0"/>
    <x v="0"/>
    <x v="1"/>
    <x v="11"/>
  </r>
  <r>
    <x v="4914"/>
    <x v="0"/>
    <s v="TGM9235"/>
    <s v="DEVOLUCION DE GARANTIA"/>
    <x v="0"/>
    <x v="0"/>
    <x v="0"/>
    <x v="10"/>
    <s v="Liz Lidiana Huaman Rojas"/>
    <m/>
    <x v="0"/>
    <x v="0"/>
    <x v="1"/>
    <x v="11"/>
  </r>
  <r>
    <x v="4915"/>
    <x v="0"/>
    <s v="TGM9236"/>
    <s v="ENTREGA DE CONTRATO"/>
    <x v="0"/>
    <x v="0"/>
    <x v="0"/>
    <x v="3"/>
    <s v="Liz Lidiana Huaman Rojas"/>
    <m/>
    <x v="0"/>
    <x v="0"/>
    <x v="1"/>
    <x v="11"/>
  </r>
  <r>
    <x v="4916"/>
    <x v="0"/>
    <s v="TGM9237"/>
    <s v="REGULARIZACION DE ACTA DE DEFUNCION"/>
    <x v="0"/>
    <x v="0"/>
    <x v="0"/>
    <x v="6"/>
    <s v="Liz Lidiana Huaman Rojas"/>
    <m/>
    <x v="0"/>
    <x v="0"/>
    <x v="1"/>
    <x v="11"/>
  </r>
  <r>
    <x v="4917"/>
    <x v="0"/>
    <s v="TGM9238"/>
    <s v="DEVOLUCION DE GARANTIA"/>
    <x v="0"/>
    <x v="0"/>
    <x v="0"/>
    <x v="10"/>
    <s v="Liz Lidiana Huaman Rojas"/>
    <m/>
    <x v="0"/>
    <x v="0"/>
    <x v="1"/>
    <x v="11"/>
  </r>
  <r>
    <x v="4918"/>
    <x v="0"/>
    <s v="TGM9239"/>
    <s v="ESPACIO HUNDIDO"/>
    <x v="0"/>
    <x v="0"/>
    <x v="0"/>
    <x v="14"/>
    <s v="Liz Lidiana Huaman Rojas"/>
    <m/>
    <x v="0"/>
    <x v="0"/>
    <x v="1"/>
    <x v="11"/>
  </r>
  <r>
    <x v="4919"/>
    <x v="0"/>
    <s v="TGM9240"/>
    <s v="USO DE ESPACIO"/>
    <x v="0"/>
    <x v="2"/>
    <x v="0"/>
    <x v="8"/>
    <s v="Liz Lidiana Huaman Rojas"/>
    <m/>
    <x v="0"/>
    <x v="0"/>
    <x v="1"/>
    <x v="11"/>
  </r>
  <r>
    <x v="4920"/>
    <x v="0"/>
    <s v="TGM9241"/>
    <s v="ESTADO DE CUENTA"/>
    <x v="0"/>
    <x v="2"/>
    <x v="0"/>
    <x v="5"/>
    <s v="Pamela Diana SAC Caro Alhua"/>
    <m/>
    <x v="0"/>
    <x v="0"/>
    <x v="1"/>
    <x v="11"/>
  </r>
  <r>
    <x v="4921"/>
    <x v="0"/>
    <s v="TGM9242"/>
    <s v="USO DE ESPACIO"/>
    <x v="0"/>
    <x v="0"/>
    <x v="0"/>
    <x v="8"/>
    <s v="Rosario Margarita Vergara Jimenez"/>
    <m/>
    <x v="0"/>
    <x v="0"/>
    <x v="1"/>
    <x v="11"/>
  </r>
  <r>
    <x v="4922"/>
    <x v="0"/>
    <s v="TGM9243"/>
    <s v="UBICACION DE ESPACIO"/>
    <x v="0"/>
    <x v="2"/>
    <x v="0"/>
    <x v="0"/>
    <s v="Rosario Margarita Vergara Jimenez"/>
    <m/>
    <x v="0"/>
    <x v="0"/>
    <x v="1"/>
    <x v="11"/>
  </r>
  <r>
    <x v="4923"/>
    <x v="2"/>
    <s v="TGM9244"/>
    <s v="DEVOLUCION DE GARANTIA 200417"/>
    <x v="0"/>
    <x v="0"/>
    <x v="0"/>
    <x v="0"/>
    <s v="Melissa Jhuliana Hipolito Guerrero"/>
    <m/>
    <x v="0"/>
    <x v="0"/>
    <x v="1"/>
    <x v="11"/>
  </r>
  <r>
    <x v="4924"/>
    <x v="0"/>
    <s v="TGM9245"/>
    <s v="REQUISITOS PARA USO DE ESPACIO"/>
    <x v="0"/>
    <x v="0"/>
    <x v="0"/>
    <x v="8"/>
    <s v="Rosario Margarita Vergara Jimenez"/>
    <m/>
    <x v="0"/>
    <x v="0"/>
    <x v="1"/>
    <x v="11"/>
  </r>
  <r>
    <x v="4925"/>
    <x v="0"/>
    <s v="TGM9246"/>
    <s v="UBICACION DE ESPACIO"/>
    <x v="0"/>
    <x v="0"/>
    <x v="0"/>
    <x v="0"/>
    <s v="Rosario Margarita Vergara Jimenez"/>
    <m/>
    <x v="0"/>
    <x v="0"/>
    <x v="1"/>
    <x v="11"/>
  </r>
  <r>
    <x v="4926"/>
    <x v="0"/>
    <s v="TGM9247"/>
    <s v="USO DE ESPACIO"/>
    <x v="0"/>
    <x v="0"/>
    <x v="0"/>
    <x v="8"/>
    <s v="Rosario Margarita Vergara Jimenez"/>
    <m/>
    <x v="0"/>
    <x v="0"/>
    <x v="1"/>
    <x v="11"/>
  </r>
  <r>
    <x v="4927"/>
    <x v="0"/>
    <s v="TGM9248"/>
    <s v="ACTA DE DEFUNCION"/>
    <x v="0"/>
    <x v="0"/>
    <x v="0"/>
    <x v="6"/>
    <s v="Mariella Valentina Guadalupe Fierro"/>
    <m/>
    <x v="0"/>
    <x v="0"/>
    <x v="1"/>
    <x v="11"/>
  </r>
  <r>
    <x v="4928"/>
    <x v="0"/>
    <s v="TGM9249"/>
    <s v="MANTENIMIENTO DE LAPIDA"/>
    <x v="0"/>
    <x v="0"/>
    <x v="4"/>
    <x v="11"/>
    <s v="Oscar San Martin Castillo"/>
    <m/>
    <x v="0"/>
    <x v="0"/>
    <x v="1"/>
    <x v="11"/>
  </r>
  <r>
    <x v="4929"/>
    <x v="0"/>
    <s v="TGM9250"/>
    <s v="MANTENIMIENTO DE LAPIDA -PEGADO"/>
    <x v="0"/>
    <x v="0"/>
    <x v="4"/>
    <x v="11"/>
    <s v="Oscar San Martin Castillo"/>
    <m/>
    <x v="0"/>
    <x v="0"/>
    <x v="1"/>
    <x v="11"/>
  </r>
  <r>
    <x v="4930"/>
    <x v="0"/>
    <s v="TGM9251"/>
    <s v="UBICACION DE ESPACIO"/>
    <x v="0"/>
    <x v="0"/>
    <x v="0"/>
    <x v="0"/>
    <s v="Rosario Margarita Vergara Jimenez"/>
    <m/>
    <x v="0"/>
    <x v="0"/>
    <x v="1"/>
    <x v="11"/>
  </r>
  <r>
    <x v="4931"/>
    <x v="0"/>
    <s v="TGM9252"/>
    <s v="LAPIDA ROTA"/>
    <x v="0"/>
    <x v="0"/>
    <x v="0"/>
    <x v="20"/>
    <s v="Rosario Margarita Vergara Jimenez"/>
    <m/>
    <x v="0"/>
    <x v="0"/>
    <x v="1"/>
    <x v="11"/>
  </r>
  <r>
    <x v="4932"/>
    <x v="0"/>
    <s v="TGM9253"/>
    <s v="COLOCACION DE LAPIDA"/>
    <x v="0"/>
    <x v="0"/>
    <x v="4"/>
    <x v="13"/>
    <s v="Oscar San Martin Castillo"/>
    <m/>
    <x v="0"/>
    <x v="0"/>
    <x v="1"/>
    <x v="11"/>
  </r>
  <r>
    <x v="4933"/>
    <x v="0"/>
    <s v="TGM9254"/>
    <s v="CERTIFICADO DE USO"/>
    <x v="0"/>
    <x v="0"/>
    <x v="0"/>
    <x v="0"/>
    <s v="Pamela Diana SAC Caro Alhua"/>
    <m/>
    <x v="0"/>
    <x v="0"/>
    <x v="1"/>
    <x v="11"/>
  </r>
  <r>
    <x v="4934"/>
    <x v="0"/>
    <s v="TGM9255"/>
    <s v="CERTIFICADO DE USO"/>
    <x v="0"/>
    <x v="0"/>
    <x v="2"/>
    <x v="0"/>
    <s v="Pamela Diana SAC Caro Alhua"/>
    <m/>
    <x v="0"/>
    <x v="0"/>
    <x v="1"/>
    <x v="11"/>
  </r>
  <r>
    <x v="4935"/>
    <x v="0"/>
    <s v="TGM9256"/>
    <s v="MANTENIMIENTO DE LAPIDA"/>
    <x v="0"/>
    <x v="0"/>
    <x v="4"/>
    <x v="11"/>
    <s v="Oscar San Martin Castillo"/>
    <m/>
    <x v="0"/>
    <x v="0"/>
    <x v="1"/>
    <x v="11"/>
  </r>
  <r>
    <x v="4936"/>
    <x v="4"/>
    <s v="TGM9257"/>
    <s v="RECLAMO DE MALTRATO"/>
    <x v="0"/>
    <x v="1"/>
    <x v="2"/>
    <x v="14"/>
    <s v="Maria Betania Araujo Gomez - Cusco II"/>
    <m/>
    <x v="0"/>
    <x v="0"/>
    <x v="1"/>
    <x v="11"/>
  </r>
  <r>
    <x v="4937"/>
    <x v="0"/>
    <s v="TGM9258"/>
    <s v="MANTENIMIENTO DE ESPACIO"/>
    <x v="0"/>
    <x v="0"/>
    <x v="4"/>
    <x v="14"/>
    <s v="Rosario Margarita Vergara Jimenez"/>
    <m/>
    <x v="0"/>
    <x v="0"/>
    <x v="1"/>
    <x v="11"/>
  </r>
  <r>
    <x v="4938"/>
    <x v="0"/>
    <s v="TGM9259"/>
    <s v="CERTIFICADO DE USO"/>
    <x v="0"/>
    <x v="0"/>
    <x v="4"/>
    <x v="0"/>
    <s v="Pamela Diana SAC Caro Alhua"/>
    <m/>
    <x v="0"/>
    <x v="0"/>
    <x v="1"/>
    <x v="11"/>
  </r>
  <r>
    <x v="4939"/>
    <x v="0"/>
    <s v="TGM9260"/>
    <s v="CERTIFICADO DE USO"/>
    <x v="0"/>
    <x v="0"/>
    <x v="4"/>
    <x v="0"/>
    <s v="Pamela Diana SAC Caro Alhua"/>
    <m/>
    <x v="0"/>
    <x v="0"/>
    <x v="1"/>
    <x v="11"/>
  </r>
  <r>
    <x v="4940"/>
    <x v="0"/>
    <s v="TGM9261"/>
    <s v="MANTENIMIENTO DE ESPACIO"/>
    <x v="0"/>
    <x v="0"/>
    <x v="4"/>
    <x v="14"/>
    <s v="Rosario Margarita Vergara Jimenez"/>
    <m/>
    <x v="0"/>
    <x v="0"/>
    <x v="1"/>
    <x v="11"/>
  </r>
  <r>
    <x v="4941"/>
    <x v="2"/>
    <s v="TGM9262"/>
    <s v="SOLICITA BOLETAS DE PAGO  5006205"/>
    <x v="0"/>
    <x v="0"/>
    <x v="0"/>
    <x v="19"/>
    <s v="Melissa Jhuliana Hipolito Guerrero"/>
    <m/>
    <x v="0"/>
    <x v="0"/>
    <x v="1"/>
    <x v="11"/>
  </r>
  <r>
    <x v="4942"/>
    <x v="0"/>
    <s v="TGM9263"/>
    <s v="CERTIFICADO DE USO"/>
    <x v="0"/>
    <x v="0"/>
    <x v="0"/>
    <x v="0"/>
    <s v="Pamela Diana SAC Caro Alhua"/>
    <m/>
    <x v="0"/>
    <x v="0"/>
    <x v="1"/>
    <x v="11"/>
  </r>
  <r>
    <x v="4943"/>
    <x v="2"/>
    <s v="TGM9264"/>
    <s v="GARANTIA POR ACTA DE DEFUNCION CONTRATO 200089"/>
    <x v="0"/>
    <x v="0"/>
    <x v="0"/>
    <x v="10"/>
    <s v="Melissa Jhuliana Hipolito Guerrero"/>
    <m/>
    <x v="0"/>
    <x v="0"/>
    <x v="1"/>
    <x v="11"/>
  </r>
  <r>
    <x v="4944"/>
    <x v="2"/>
    <s v="TGM9265"/>
    <s v="CERTIFICADO DE USO 5005235"/>
    <x v="0"/>
    <x v="0"/>
    <x v="0"/>
    <x v="0"/>
    <s v="Melissa Jhuliana Hipolito Guerrero"/>
    <m/>
    <x v="0"/>
    <x v="0"/>
    <x v="1"/>
    <x v="11"/>
  </r>
  <r>
    <x v="4945"/>
    <x v="2"/>
    <s v="TGM9266"/>
    <s v="COPIA DE BOLETAS DE VENTA  CONTRATO 5005235"/>
    <x v="0"/>
    <x v="0"/>
    <x v="0"/>
    <x v="19"/>
    <s v="Melissa Jhuliana Hipolito Guerrero"/>
    <m/>
    <x v="0"/>
    <x v="0"/>
    <x v="1"/>
    <x v="11"/>
  </r>
  <r>
    <x v="4946"/>
    <x v="4"/>
    <s v="TGM9267"/>
    <s v="ENTREGA DE CONTRATO"/>
    <x v="0"/>
    <x v="0"/>
    <x v="0"/>
    <x v="3"/>
    <s v="Rosmery Montesinos Quispe c2"/>
    <m/>
    <x v="0"/>
    <x v="0"/>
    <x v="1"/>
    <x v="11"/>
  </r>
  <r>
    <x v="4947"/>
    <x v="0"/>
    <s v="TGM9268"/>
    <s v="UBICACION DE ESPACIO"/>
    <x v="0"/>
    <x v="0"/>
    <x v="0"/>
    <x v="0"/>
    <s v="Pamela Diana SAC Caro Alhua"/>
    <m/>
    <x v="0"/>
    <x v="0"/>
    <x v="1"/>
    <x v="11"/>
  </r>
  <r>
    <x v="4948"/>
    <x v="0"/>
    <s v="TGM9269"/>
    <s v="USO DE ESPACIO"/>
    <x v="0"/>
    <x v="0"/>
    <x v="0"/>
    <x v="8"/>
    <s v="Pamela Diana SAC Caro Alhua"/>
    <m/>
    <x v="0"/>
    <x v="0"/>
    <x v="1"/>
    <x v="11"/>
  </r>
  <r>
    <x v="4949"/>
    <x v="2"/>
    <s v="TGM9270"/>
    <s v="TRASLADO EXTERNO 200395"/>
    <x v="0"/>
    <x v="0"/>
    <x v="4"/>
    <x v="7"/>
    <s v="Grupo de Asesoria de atencion al cliente Cañete"/>
    <m/>
    <x v="0"/>
    <x v="0"/>
    <x v="1"/>
    <x v="11"/>
  </r>
  <r>
    <x v="4950"/>
    <x v="2"/>
    <s v="TGM9271"/>
    <s v="TRASLADO EXTERNO 200394"/>
    <x v="0"/>
    <x v="0"/>
    <x v="4"/>
    <x v="7"/>
    <s v="Grupo de Asesoria de atencion al cliente Cañete"/>
    <m/>
    <x v="0"/>
    <x v="0"/>
    <x v="1"/>
    <x v="11"/>
  </r>
  <r>
    <x v="4951"/>
    <x v="2"/>
    <s v="TGM9272"/>
    <s v="SOLICITA BOLETA DE PAGO 200795"/>
    <x v="0"/>
    <x v="0"/>
    <x v="2"/>
    <x v="19"/>
    <s v="Melissa Jhuliana Hipolito Guerrero"/>
    <m/>
    <x v="0"/>
    <x v="0"/>
    <x v="1"/>
    <x v="11"/>
  </r>
  <r>
    <x v="4952"/>
    <x v="0"/>
    <s v="TGM9273"/>
    <s v="SOLICITUD DE CAMBIO DE FECHA DE PAGO"/>
    <x v="0"/>
    <x v="0"/>
    <x v="0"/>
    <x v="6"/>
    <s v="Rosario Margarita Vergara Jimenez"/>
    <m/>
    <x v="0"/>
    <x v="0"/>
    <x v="1"/>
    <x v="11"/>
  </r>
  <r>
    <x v="4953"/>
    <x v="0"/>
    <s v="TGM9274"/>
    <s v="CERTIFICADO DE USO"/>
    <x v="0"/>
    <x v="0"/>
    <x v="2"/>
    <x v="0"/>
    <s v="Mariella Valentina Guadalupe Fierro"/>
    <m/>
    <x v="0"/>
    <x v="0"/>
    <x v="1"/>
    <x v="11"/>
  </r>
  <r>
    <x v="4954"/>
    <x v="2"/>
    <s v="TGM9275"/>
    <s v="CERTIFICADO DE USO 200919"/>
    <x v="0"/>
    <x v="0"/>
    <x v="2"/>
    <x v="0"/>
    <s v="Melissa Jhuliana Hipolito Guerrero"/>
    <m/>
    <x v="0"/>
    <x v="0"/>
    <x v="1"/>
    <x v="11"/>
  </r>
  <r>
    <x v="4955"/>
    <x v="1"/>
    <s v="TGM9276"/>
    <s v="ACTA DE  EXHUMACION"/>
    <x v="0"/>
    <x v="0"/>
    <x v="0"/>
    <x v="6"/>
    <s v="Pamela Diana Caro Alhua  SAC cor"/>
    <m/>
    <x v="0"/>
    <x v="0"/>
    <x v="1"/>
    <x v="11"/>
  </r>
  <r>
    <x v="4956"/>
    <x v="1"/>
    <s v="TGM9277"/>
    <s v="ACTA DE DEFUNCION"/>
    <x v="0"/>
    <x v="0"/>
    <x v="0"/>
    <x v="6"/>
    <s v="Mariella Valentina Guadalupe Fierro SAC CF"/>
    <m/>
    <x v="0"/>
    <x v="0"/>
    <x v="1"/>
    <x v="11"/>
  </r>
  <r>
    <x v="4957"/>
    <x v="0"/>
    <s v="TGM9278"/>
    <s v="ESTADO DE CUENTA DIGITAL"/>
    <x v="0"/>
    <x v="0"/>
    <x v="0"/>
    <x v="5"/>
    <s v="Mariella Valentina Guadalupe Fierro"/>
    <m/>
    <x v="0"/>
    <x v="0"/>
    <x v="1"/>
    <x v="11"/>
  </r>
  <r>
    <x v="4958"/>
    <x v="0"/>
    <s v="TGM9279"/>
    <s v="USO DE ESPACIO"/>
    <x v="0"/>
    <x v="0"/>
    <x v="0"/>
    <x v="8"/>
    <s v="Mariella Valentina Guadalupe Fierro"/>
    <m/>
    <x v="0"/>
    <x v="0"/>
    <x v="1"/>
    <x v="11"/>
  </r>
  <r>
    <x v="4959"/>
    <x v="0"/>
    <s v="TGM9280"/>
    <s v="USO DE ESPACIO"/>
    <x v="0"/>
    <x v="0"/>
    <x v="0"/>
    <x v="8"/>
    <s v="Mariella Valentina Guadalupe Fierro"/>
    <m/>
    <x v="0"/>
    <x v="0"/>
    <x v="1"/>
    <x v="11"/>
  </r>
  <r>
    <x v="4960"/>
    <x v="2"/>
    <s v="TGM9281"/>
    <s v="COMPROBANTE DE PAGO 200848"/>
    <x v="0"/>
    <x v="0"/>
    <x v="0"/>
    <x v="19"/>
    <s v="Melissa Jhuliana Hipolito Guerrero"/>
    <m/>
    <x v="0"/>
    <x v="0"/>
    <x v="1"/>
    <x v="11"/>
  </r>
  <r>
    <x v="4961"/>
    <x v="0"/>
    <s v="TGM9282"/>
    <s v="REGULARIZACION DE ACTA DE DEFUNCION"/>
    <x v="0"/>
    <x v="0"/>
    <x v="0"/>
    <x v="6"/>
    <s v="Liz Lidiana Huaman Rojas"/>
    <m/>
    <x v="0"/>
    <x v="0"/>
    <x v="1"/>
    <x v="11"/>
  </r>
  <r>
    <x v="4962"/>
    <x v="0"/>
    <s v="TGM9283"/>
    <s v="DEVOLUCION DE GARANTIA"/>
    <x v="0"/>
    <x v="0"/>
    <x v="0"/>
    <x v="10"/>
    <s v="Liz Lidiana Huaman Rojas"/>
    <m/>
    <x v="0"/>
    <x v="0"/>
    <x v="1"/>
    <x v="11"/>
  </r>
  <r>
    <x v="4963"/>
    <x v="0"/>
    <s v="TGM9284"/>
    <s v="ENTREGA DE CONTRATO"/>
    <x v="0"/>
    <x v="0"/>
    <x v="0"/>
    <x v="3"/>
    <s v="Liz Lidiana Huaman Rojas"/>
    <m/>
    <x v="0"/>
    <x v="0"/>
    <x v="1"/>
    <x v="11"/>
  </r>
  <r>
    <x v="4964"/>
    <x v="0"/>
    <s v="TGM9285"/>
    <s v="REGULARIZACION DE ACTA DE DEFUNCION"/>
    <x v="0"/>
    <x v="0"/>
    <x v="0"/>
    <x v="6"/>
    <s v="Liz Lidiana Huaman Rojas"/>
    <m/>
    <x v="0"/>
    <x v="0"/>
    <x v="1"/>
    <x v="11"/>
  </r>
  <r>
    <x v="4965"/>
    <x v="0"/>
    <s v="TGM9286"/>
    <s v="DEVOLUCION DE GARANTIA"/>
    <x v="0"/>
    <x v="0"/>
    <x v="0"/>
    <x v="10"/>
    <s v="Liz Lidiana Huaman Rojas"/>
    <m/>
    <x v="0"/>
    <x v="0"/>
    <x v="1"/>
    <x v="11"/>
  </r>
  <r>
    <x v="4966"/>
    <x v="0"/>
    <s v="TGM9287"/>
    <s v="CERTIFICADO DE USO"/>
    <x v="0"/>
    <x v="0"/>
    <x v="2"/>
    <x v="0"/>
    <s v="Pamela Diana SAC Caro Alhua"/>
    <m/>
    <x v="0"/>
    <x v="0"/>
    <x v="1"/>
    <x v="11"/>
  </r>
  <r>
    <x v="4967"/>
    <x v="0"/>
    <s v="TGM9288"/>
    <s v="CONSTANCIA DE ENTIERRO"/>
    <x v="0"/>
    <x v="0"/>
    <x v="0"/>
    <x v="6"/>
    <s v="Rosario Margarita Vergara Jimenez"/>
    <m/>
    <x v="0"/>
    <x v="0"/>
    <x v="1"/>
    <x v="11"/>
  </r>
  <r>
    <x v="4968"/>
    <x v="0"/>
    <s v="TGM9289"/>
    <s v="ACTUALIZACION DE DATOS"/>
    <x v="0"/>
    <x v="0"/>
    <x v="0"/>
    <x v="1"/>
    <s v="Rosario Margarita Vergara Jimenez"/>
    <m/>
    <x v="0"/>
    <x v="0"/>
    <x v="1"/>
    <x v="11"/>
  </r>
  <r>
    <x v="4969"/>
    <x v="0"/>
    <s v="TGM9290"/>
    <s v="ACTA DE DEFUNCION"/>
    <x v="0"/>
    <x v="0"/>
    <x v="0"/>
    <x v="6"/>
    <s v="Rosario Margarita Vergara Jimenez"/>
    <m/>
    <x v="0"/>
    <x v="0"/>
    <x v="1"/>
    <x v="11"/>
  </r>
  <r>
    <x v="4970"/>
    <x v="0"/>
    <s v="TGM9291"/>
    <s v="CONSULTA LAPIDA"/>
    <x v="0"/>
    <x v="2"/>
    <x v="0"/>
    <x v="13"/>
    <s v="Liz Lidiana Huaman Rojas"/>
    <m/>
    <x v="0"/>
    <x v="0"/>
    <x v="1"/>
    <x v="11"/>
  </r>
  <r>
    <x v="4971"/>
    <x v="0"/>
    <s v="TGM9292"/>
    <s v="DEVOLUCION DE GARANTIA"/>
    <x v="0"/>
    <x v="0"/>
    <x v="0"/>
    <x v="10"/>
    <s v="Rosario Margarita Vergara Jimenez"/>
    <m/>
    <x v="0"/>
    <x v="0"/>
    <x v="1"/>
    <x v="11"/>
  </r>
  <r>
    <x v="4972"/>
    <x v="0"/>
    <s v="TGM9293"/>
    <s v="ENTREGA DE CONTRATO"/>
    <x v="0"/>
    <x v="0"/>
    <x v="0"/>
    <x v="3"/>
    <s v="Rosario Margarita Vergara Jimenez"/>
    <m/>
    <x v="0"/>
    <x v="0"/>
    <x v="1"/>
    <x v="11"/>
  </r>
  <r>
    <x v="4973"/>
    <x v="0"/>
    <s v="TGM9294"/>
    <s v="CAMBIO DE TITULARIDAD"/>
    <x v="0"/>
    <x v="0"/>
    <x v="0"/>
    <x v="31"/>
    <s v="Liz Lidiana Huaman Rojas"/>
    <m/>
    <x v="0"/>
    <x v="0"/>
    <x v="1"/>
    <x v="11"/>
  </r>
  <r>
    <x v="4974"/>
    <x v="2"/>
    <s v="TGM9295"/>
    <s v="SOLICITA CERTIFICADO DE USO 200905"/>
    <x v="0"/>
    <x v="0"/>
    <x v="3"/>
    <x v="10"/>
    <s v="Melissa Jhuliana Hipolito Guerrero"/>
    <m/>
    <x v="0"/>
    <x v="0"/>
    <x v="1"/>
    <x v="11"/>
  </r>
  <r>
    <x v="4975"/>
    <x v="2"/>
    <s v="TGM9296"/>
    <s v="REGULARIZACION DE ACTA CONTRATO 200905"/>
    <x v="0"/>
    <x v="0"/>
    <x v="0"/>
    <x v="10"/>
    <s v="Melissa Jhuliana Hipolito Guerrero"/>
    <m/>
    <x v="0"/>
    <x v="0"/>
    <x v="1"/>
    <x v="11"/>
  </r>
  <r>
    <x v="4976"/>
    <x v="0"/>
    <s v="TGM9297"/>
    <s v="ACTA DE DEFUNCION"/>
    <x v="0"/>
    <x v="0"/>
    <x v="0"/>
    <x v="6"/>
    <s v="Mariella Valentina Guadalupe Fierro"/>
    <m/>
    <x v="0"/>
    <x v="0"/>
    <x v="1"/>
    <x v="11"/>
  </r>
  <r>
    <x v="4977"/>
    <x v="4"/>
    <s v="TGM9298"/>
    <s v="ENTREGA DE CONTRATO"/>
    <x v="0"/>
    <x v="0"/>
    <x v="0"/>
    <x v="3"/>
    <s v="Rosmery Montesinos Quispe c2"/>
    <m/>
    <x v="0"/>
    <x v="0"/>
    <x v="1"/>
    <x v="11"/>
  </r>
  <r>
    <x v="4978"/>
    <x v="0"/>
    <s v="TGM9299"/>
    <s v="REPINTADO DE MAUSOLEO"/>
    <x v="0"/>
    <x v="0"/>
    <x v="2"/>
    <x v="11"/>
    <s v="Mariella Valentina Guadalupe Fierro"/>
    <m/>
    <x v="0"/>
    <x v="0"/>
    <x v="1"/>
    <x v="11"/>
  </r>
  <r>
    <x v="4979"/>
    <x v="0"/>
    <s v="TGM9300"/>
    <s v="USO DE ESPACIO"/>
    <x v="0"/>
    <x v="0"/>
    <x v="0"/>
    <x v="8"/>
    <s v="Mariella Valentina Guadalupe Fierro"/>
    <m/>
    <x v="0"/>
    <x v="0"/>
    <x v="1"/>
    <x v="11"/>
  </r>
  <r>
    <x v="4980"/>
    <x v="4"/>
    <s v="TGM9301"/>
    <s v="ENTREGA DE CONTRATO"/>
    <x v="0"/>
    <x v="0"/>
    <x v="0"/>
    <x v="3"/>
    <s v="Maria Betania Araujo Gomez - Cusco II"/>
    <m/>
    <x v="0"/>
    <x v="0"/>
    <x v="1"/>
    <x v="11"/>
  </r>
  <r>
    <x v="4981"/>
    <x v="4"/>
    <s v="TGM9302"/>
    <s v="ENTREGA DE CONTRATO"/>
    <x v="0"/>
    <x v="0"/>
    <x v="0"/>
    <x v="3"/>
    <s v="Rosmery Montesinos Quispe c2"/>
    <m/>
    <x v="0"/>
    <x v="0"/>
    <x v="1"/>
    <x v="11"/>
  </r>
  <r>
    <x v="4982"/>
    <x v="0"/>
    <s v="TGM9303"/>
    <s v="FLOREROS PVC ROTOS"/>
    <x v="0"/>
    <x v="1"/>
    <x v="0"/>
    <x v="4"/>
    <s v="Mariella Valentina Guadalupe Fierro"/>
    <m/>
    <x v="0"/>
    <x v="0"/>
    <x v="1"/>
    <x v="11"/>
  </r>
  <r>
    <x v="4983"/>
    <x v="1"/>
    <s v="TGM9304"/>
    <s v="CERTIFICADO DE USO"/>
    <x v="0"/>
    <x v="0"/>
    <x v="0"/>
    <x v="0"/>
    <s v="Mariella Valentina Guadalupe Fierro SAC CF"/>
    <m/>
    <x v="0"/>
    <x v="0"/>
    <x v="1"/>
    <x v="11"/>
  </r>
  <r>
    <x v="4984"/>
    <x v="0"/>
    <s v="TGM9305"/>
    <s v="ESTADO DE CUENTA"/>
    <x v="0"/>
    <x v="0"/>
    <x v="0"/>
    <x v="5"/>
    <s v="Rosario Margarita Vergara Jimenez"/>
    <m/>
    <x v="0"/>
    <x v="0"/>
    <x v="1"/>
    <x v="11"/>
  </r>
  <r>
    <x v="4985"/>
    <x v="0"/>
    <s v="TGM9306"/>
    <s v="ESTADO DE CUENTA"/>
    <x v="0"/>
    <x v="0"/>
    <x v="0"/>
    <x v="5"/>
    <s v="Rosario Margarita Vergara Jimenez"/>
    <m/>
    <x v="0"/>
    <x v="0"/>
    <x v="1"/>
    <x v="11"/>
  </r>
  <r>
    <x v="4986"/>
    <x v="2"/>
    <s v="TGM9307"/>
    <s v="TRASLADO INTERNO CONTRATO 200945"/>
    <x v="0"/>
    <x v="0"/>
    <x v="0"/>
    <x v="7"/>
    <s v="Grupo de Asesoria de atencion al cliente Cañete"/>
    <m/>
    <x v="0"/>
    <x v="0"/>
    <x v="1"/>
    <x v="11"/>
  </r>
  <r>
    <x v="4987"/>
    <x v="1"/>
    <s v="TGM9308"/>
    <s v="ACTA DE EXHUMACION"/>
    <x v="0"/>
    <x v="0"/>
    <x v="0"/>
    <x v="6"/>
    <s v="Rosario Margarita Vergara Jimenez SAC CF"/>
    <m/>
    <x v="0"/>
    <x v="0"/>
    <x v="1"/>
    <x v="11"/>
  </r>
  <r>
    <x v="4988"/>
    <x v="0"/>
    <s v="TGM9309"/>
    <s v="ACTA DE DEFUNCION"/>
    <x v="0"/>
    <x v="0"/>
    <x v="0"/>
    <x v="6"/>
    <s v="Rosario Margarita Vergara Jimenez"/>
    <m/>
    <x v="0"/>
    <x v="0"/>
    <x v="1"/>
    <x v="11"/>
  </r>
  <r>
    <x v="4989"/>
    <x v="0"/>
    <s v="TGM9310"/>
    <s v="DEVOLUCION DE GARANTIA"/>
    <x v="0"/>
    <x v="0"/>
    <x v="0"/>
    <x v="10"/>
    <s v="Rosario Margarita Vergara Jimenez"/>
    <m/>
    <x v="0"/>
    <x v="0"/>
    <x v="1"/>
    <x v="11"/>
  </r>
  <r>
    <x v="4990"/>
    <x v="2"/>
    <s v="TGM9311"/>
    <s v="REGULARIZACION DE DE ACTA CONTRATO 5010355"/>
    <x v="0"/>
    <x v="0"/>
    <x v="2"/>
    <x v="10"/>
    <s v="Melissa Jhuliana Hipolito Guerrero"/>
    <m/>
    <x v="0"/>
    <x v="0"/>
    <x v="1"/>
    <x v="11"/>
  </r>
  <r>
    <x v="4991"/>
    <x v="0"/>
    <s v="TGM9312"/>
    <s v="USO DE ESPACIO"/>
    <x v="0"/>
    <x v="0"/>
    <x v="0"/>
    <x v="8"/>
    <s v="Liz Lidiana Huaman Rojas"/>
    <m/>
    <x v="0"/>
    <x v="0"/>
    <x v="1"/>
    <x v="11"/>
  </r>
  <r>
    <x v="4992"/>
    <x v="0"/>
    <s v="TGM9313"/>
    <s v="USO DE ESPACIO"/>
    <x v="0"/>
    <x v="0"/>
    <x v="0"/>
    <x v="8"/>
    <s v="Liz Lidiana Huaman Rojas"/>
    <m/>
    <x v="0"/>
    <x v="0"/>
    <x v="1"/>
    <x v="11"/>
  </r>
  <r>
    <x v="4993"/>
    <x v="0"/>
    <s v="TGM9314"/>
    <s v="CONSTANCIA UBICACION"/>
    <x v="0"/>
    <x v="0"/>
    <x v="0"/>
    <x v="6"/>
    <s v="Liz Lidiana Huaman Rojas"/>
    <m/>
    <x v="0"/>
    <x v="0"/>
    <x v="1"/>
    <x v="11"/>
  </r>
  <r>
    <x v="4994"/>
    <x v="0"/>
    <s v="TGM9315"/>
    <s v="CONSTANCIA UBICACION"/>
    <x v="0"/>
    <x v="0"/>
    <x v="0"/>
    <x v="6"/>
    <s v="Liz Lidiana Huaman Rojas"/>
    <m/>
    <x v="0"/>
    <x v="0"/>
    <x v="1"/>
    <x v="11"/>
  </r>
  <r>
    <x v="4995"/>
    <x v="0"/>
    <s v="TGM9316"/>
    <s v="CONSTANCIA DE UBICACION"/>
    <x v="0"/>
    <x v="0"/>
    <x v="0"/>
    <x v="6"/>
    <s v="Liz Lidiana Huaman Rojas"/>
    <m/>
    <x v="0"/>
    <x v="0"/>
    <x v="1"/>
    <x v="11"/>
  </r>
  <r>
    <x v="4996"/>
    <x v="0"/>
    <s v="TGM9317"/>
    <s v="ENTREGA DE LAPIDA ANTIGUA"/>
    <x v="0"/>
    <x v="0"/>
    <x v="0"/>
    <x v="17"/>
    <s v="Pamela Diana SAC Caro Alhua"/>
    <m/>
    <x v="0"/>
    <x v="0"/>
    <x v="1"/>
    <x v="11"/>
  </r>
  <r>
    <x v="4997"/>
    <x v="0"/>
    <s v="TGM9318"/>
    <s v="FLOREROS"/>
    <x v="0"/>
    <x v="0"/>
    <x v="4"/>
    <x v="4"/>
    <s v="Pamela Diana SAC Caro Alhua"/>
    <m/>
    <x v="0"/>
    <x v="0"/>
    <x v="1"/>
    <x v="11"/>
  </r>
  <r>
    <x v="4998"/>
    <x v="0"/>
    <s v="TGM9319"/>
    <s v="ESTADO DE CUENTA"/>
    <x v="0"/>
    <x v="0"/>
    <x v="0"/>
    <x v="0"/>
    <s v="Rosario Margarita Vergara Jimenez"/>
    <m/>
    <x v="0"/>
    <x v="0"/>
    <x v="1"/>
    <x v="11"/>
  </r>
  <r>
    <x v="4999"/>
    <x v="0"/>
    <s v="TGM9320"/>
    <s v="CONSTANCIA DE ENTIERRO"/>
    <x v="0"/>
    <x v="0"/>
    <x v="0"/>
    <x v="6"/>
    <s v="Rosario Margarita Vergara Jimenez"/>
    <m/>
    <x v="0"/>
    <x v="0"/>
    <x v="1"/>
    <x v="11"/>
  </r>
  <r>
    <x v="5000"/>
    <x v="1"/>
    <s v="TGM9321"/>
    <s v="CONSTANCIA DE ENTIERRO"/>
    <x v="0"/>
    <x v="0"/>
    <x v="0"/>
    <x v="6"/>
    <s v="Rosario Margarita Vergara Jimenez SAC CF"/>
    <m/>
    <x v="0"/>
    <x v="0"/>
    <x v="1"/>
    <x v="11"/>
  </r>
  <r>
    <x v="5001"/>
    <x v="0"/>
    <s v="TGM9322"/>
    <s v="USO DE ESPACIO"/>
    <x v="0"/>
    <x v="0"/>
    <x v="0"/>
    <x v="8"/>
    <s v="Pamela Diana SAC Caro Alhua"/>
    <m/>
    <x v="0"/>
    <x v="0"/>
    <x v="1"/>
    <x v="11"/>
  </r>
  <r>
    <x v="5002"/>
    <x v="1"/>
    <s v="TGM9323"/>
    <s v="CONSTANCIA DE UBICACION DE ESPACIO"/>
    <x v="0"/>
    <x v="0"/>
    <x v="0"/>
    <x v="6"/>
    <s v="Rosario Margarita Vergara Jimenez SAC CF"/>
    <m/>
    <x v="0"/>
    <x v="0"/>
    <x v="1"/>
    <x v="11"/>
  </r>
  <r>
    <x v="5003"/>
    <x v="0"/>
    <s v="TGM9324"/>
    <s v="CERTIFICADO DE USO"/>
    <x v="0"/>
    <x v="0"/>
    <x v="0"/>
    <x v="0"/>
    <s v="Pamela Diana SAC Caro Alhua"/>
    <m/>
    <x v="0"/>
    <x v="0"/>
    <x v="1"/>
    <x v="11"/>
  </r>
  <r>
    <x v="5004"/>
    <x v="0"/>
    <s v="TGM9325"/>
    <s v="USO DE ESPACIO"/>
    <x v="0"/>
    <x v="0"/>
    <x v="0"/>
    <x v="8"/>
    <s v="Liz Lidiana Huaman Rojas"/>
    <m/>
    <x v="0"/>
    <x v="0"/>
    <x v="1"/>
    <x v="11"/>
  </r>
  <r>
    <x v="5005"/>
    <x v="0"/>
    <s v="TGM9326"/>
    <s v="USO DE ESPACIO"/>
    <x v="0"/>
    <x v="0"/>
    <x v="0"/>
    <x v="8"/>
    <s v="Liz Lidiana Huaman Rojas"/>
    <m/>
    <x v="0"/>
    <x v="0"/>
    <x v="1"/>
    <x v="11"/>
  </r>
  <r>
    <x v="5006"/>
    <x v="0"/>
    <s v="TGM9327"/>
    <s v="USO DE ESPACIO"/>
    <x v="0"/>
    <x v="0"/>
    <x v="0"/>
    <x v="8"/>
    <s v="Liz Lidiana Huaman Rojas"/>
    <m/>
    <x v="0"/>
    <x v="0"/>
    <x v="1"/>
    <x v="11"/>
  </r>
  <r>
    <x v="5007"/>
    <x v="0"/>
    <s v="TGM9328"/>
    <s v="ESTADO DE CUENTA DIGITAL"/>
    <x v="0"/>
    <x v="0"/>
    <x v="0"/>
    <x v="5"/>
    <s v="Liz Lidiana Huaman Rojas"/>
    <m/>
    <x v="0"/>
    <x v="0"/>
    <x v="1"/>
    <x v="11"/>
  </r>
  <r>
    <x v="5008"/>
    <x v="0"/>
    <s v="TGM9329"/>
    <s v="USO DE ESPACIO"/>
    <x v="0"/>
    <x v="0"/>
    <x v="0"/>
    <x v="8"/>
    <s v="Liz Lidiana Huaman Rojas"/>
    <m/>
    <x v="0"/>
    <x v="0"/>
    <x v="1"/>
    <x v="11"/>
  </r>
  <r>
    <x v="5009"/>
    <x v="0"/>
    <s v="TGM9330"/>
    <s v="USO SSFF"/>
    <x v="0"/>
    <x v="0"/>
    <x v="0"/>
    <x v="8"/>
    <s v="Liz Lidiana Huaman Rojas"/>
    <m/>
    <x v="0"/>
    <x v="0"/>
    <x v="1"/>
    <x v="11"/>
  </r>
  <r>
    <x v="5010"/>
    <x v="0"/>
    <s v="TGM9331"/>
    <s v="TRASLADO EXTERNO"/>
    <x v="0"/>
    <x v="0"/>
    <x v="0"/>
    <x v="8"/>
    <s v="Mariella Valentina Guadalupe Fierro"/>
    <m/>
    <x v="0"/>
    <x v="0"/>
    <x v="1"/>
    <x v="11"/>
  </r>
  <r>
    <x v="5011"/>
    <x v="0"/>
    <s v="TGM9332"/>
    <s v="USO DE ESPACIO"/>
    <x v="0"/>
    <x v="0"/>
    <x v="0"/>
    <x v="8"/>
    <s v="Mariella Valentina Guadalupe Fierro"/>
    <m/>
    <x v="0"/>
    <x v="0"/>
    <x v="1"/>
    <x v="11"/>
  </r>
  <r>
    <x v="5012"/>
    <x v="0"/>
    <s v="TGM9333"/>
    <s v="USO DE ESPACIO"/>
    <x v="0"/>
    <x v="0"/>
    <x v="0"/>
    <x v="8"/>
    <s v="Mariella Valentina Guadalupe Fierro"/>
    <m/>
    <x v="0"/>
    <x v="0"/>
    <x v="1"/>
    <x v="11"/>
  </r>
  <r>
    <x v="5013"/>
    <x v="0"/>
    <s v="TGM9334"/>
    <s v="CONSTANCIA DE ENTIERRO"/>
    <x v="0"/>
    <x v="0"/>
    <x v="0"/>
    <x v="6"/>
    <s v="Mariella Valentina Guadalupe Fierro"/>
    <m/>
    <x v="0"/>
    <x v="0"/>
    <x v="1"/>
    <x v="11"/>
  </r>
  <r>
    <x v="5014"/>
    <x v="0"/>
    <s v="TGM9335"/>
    <s v="CERTIFICADO DE USO"/>
    <x v="0"/>
    <x v="0"/>
    <x v="0"/>
    <x v="0"/>
    <s v="Mariella Valentina Guadalupe Fierro"/>
    <m/>
    <x v="0"/>
    <x v="0"/>
    <x v="1"/>
    <x v="11"/>
  </r>
  <r>
    <x v="5015"/>
    <x v="0"/>
    <s v="TGM9336"/>
    <s v="CERTIFICADO DE USO"/>
    <x v="0"/>
    <x v="0"/>
    <x v="0"/>
    <x v="0"/>
    <s v="Mariella Valentina Guadalupe Fierro"/>
    <m/>
    <x v="0"/>
    <x v="0"/>
    <x v="1"/>
    <x v="11"/>
  </r>
  <r>
    <x v="5016"/>
    <x v="2"/>
    <s v="TGM9337"/>
    <s v="CERTIFICADO DE USO"/>
    <x v="0"/>
    <x v="0"/>
    <x v="0"/>
    <x v="0"/>
    <s v="Melissa Jhuliana Hipolito Guerrero"/>
    <m/>
    <x v="0"/>
    <x v="0"/>
    <x v="1"/>
    <x v="11"/>
  </r>
  <r>
    <x v="5017"/>
    <x v="1"/>
    <s v="TGM9339"/>
    <s v="SOLICITUD DE REACTIVACION DE CONTRATO"/>
    <x v="0"/>
    <x v="0"/>
    <x v="0"/>
    <x v="6"/>
    <s v="Rosario Margarita Vergara Jimenez SAC CF"/>
    <m/>
    <x v="0"/>
    <x v="0"/>
    <x v="1"/>
    <x v="11"/>
  </r>
  <r>
    <x v="5018"/>
    <x v="1"/>
    <s v="TGM9340"/>
    <s v="REQUISITOS PARA EXHUMACION DE CUERPO"/>
    <x v="0"/>
    <x v="0"/>
    <x v="4"/>
    <x v="7"/>
    <s v="Oscar San Martin Castillo - Corona d"/>
    <m/>
    <x v="0"/>
    <x v="0"/>
    <x v="1"/>
    <x v="11"/>
  </r>
  <r>
    <x v="5019"/>
    <x v="0"/>
    <s v="TGM9341"/>
    <s v="USO DE ESPACIO"/>
    <x v="0"/>
    <x v="0"/>
    <x v="0"/>
    <x v="8"/>
    <s v="Liz Lidiana Huaman Rojas"/>
    <m/>
    <x v="0"/>
    <x v="0"/>
    <x v="1"/>
    <x v="11"/>
  </r>
  <r>
    <x v="5020"/>
    <x v="0"/>
    <s v="TGM9342"/>
    <s v="USO DE ESPACIO"/>
    <x v="0"/>
    <x v="0"/>
    <x v="0"/>
    <x v="8"/>
    <s v="Liz Lidiana Huaman Rojas"/>
    <m/>
    <x v="0"/>
    <x v="0"/>
    <x v="1"/>
    <x v="11"/>
  </r>
  <r>
    <x v="5021"/>
    <x v="0"/>
    <s v="TGM9343"/>
    <s v="ENTREGA DE CONTRATO"/>
    <x v="0"/>
    <x v="0"/>
    <x v="0"/>
    <x v="3"/>
    <s v="Liz Lidiana Huaman Rojas"/>
    <m/>
    <x v="0"/>
    <x v="0"/>
    <x v="1"/>
    <x v="11"/>
  </r>
  <r>
    <x v="5022"/>
    <x v="0"/>
    <s v="TGM9344"/>
    <s v="REGULARIZACION DE ACTA DE DEFUNCION"/>
    <x v="0"/>
    <x v="0"/>
    <x v="0"/>
    <x v="6"/>
    <s v="Liz Lidiana Huaman Rojas"/>
    <m/>
    <x v="0"/>
    <x v="0"/>
    <x v="1"/>
    <x v="11"/>
  </r>
  <r>
    <x v="5023"/>
    <x v="0"/>
    <s v="TGM9345"/>
    <s v="CERTIFICADO DE USO"/>
    <x v="0"/>
    <x v="0"/>
    <x v="0"/>
    <x v="0"/>
    <s v="Liz Lidiana Huaman Rojas"/>
    <m/>
    <x v="0"/>
    <x v="0"/>
    <x v="1"/>
    <x v="11"/>
  </r>
  <r>
    <x v="5024"/>
    <x v="0"/>
    <s v="TGM9346"/>
    <s v="USO DE ESPACIO"/>
    <x v="0"/>
    <x v="0"/>
    <x v="0"/>
    <x v="8"/>
    <s v="Liz Lidiana Huaman Rojas"/>
    <m/>
    <x v="0"/>
    <x v="0"/>
    <x v="1"/>
    <x v="11"/>
  </r>
  <r>
    <x v="5025"/>
    <x v="2"/>
    <s v="TGM9347"/>
    <s v="DEVOLUCION DE GARANTIA POR ACTA 200883"/>
    <x v="0"/>
    <x v="0"/>
    <x v="0"/>
    <x v="10"/>
    <s v="Melissa Jhuliana Hipolito Guerrero"/>
    <m/>
    <x v="0"/>
    <x v="0"/>
    <x v="1"/>
    <x v="11"/>
  </r>
  <r>
    <x v="5026"/>
    <x v="3"/>
    <s v="TGM9348"/>
    <s v="ENTREGA DE CONTRATO"/>
    <x v="0"/>
    <x v="0"/>
    <x v="0"/>
    <x v="3"/>
    <s v="Rosmery Montesinos Quispe c1"/>
    <m/>
    <x v="0"/>
    <x v="0"/>
    <x v="1"/>
    <x v="11"/>
  </r>
  <r>
    <x v="5027"/>
    <x v="2"/>
    <s v="TGM9349"/>
    <s v="SOLICITA CERTIFICADO DE USO 200041"/>
    <x v="0"/>
    <x v="0"/>
    <x v="0"/>
    <x v="0"/>
    <s v="Melissa Jhuliana Hipolito Guerrero"/>
    <m/>
    <x v="0"/>
    <x v="0"/>
    <x v="1"/>
    <x v="11"/>
  </r>
  <r>
    <x v="5028"/>
    <x v="2"/>
    <s v="TGM9350"/>
    <s v="CERTIFICADO DE USO 5011205"/>
    <x v="0"/>
    <x v="0"/>
    <x v="2"/>
    <x v="0"/>
    <s v="Melissa Jhuliana Hipolito Guerrero"/>
    <m/>
    <x v="0"/>
    <x v="0"/>
    <x v="1"/>
    <x v="11"/>
  </r>
  <r>
    <x v="5029"/>
    <x v="0"/>
    <s v="TGM9351"/>
    <s v="USO DE ESPACIO"/>
    <x v="0"/>
    <x v="0"/>
    <x v="0"/>
    <x v="8"/>
    <s v="Rosario Margarita Vergara Jimenez"/>
    <m/>
    <x v="0"/>
    <x v="0"/>
    <x v="1"/>
    <x v="11"/>
  </r>
  <r>
    <x v="5030"/>
    <x v="0"/>
    <s v="TGM9352"/>
    <s v="ACTUALIZACION DE DATOS"/>
    <x v="0"/>
    <x v="0"/>
    <x v="0"/>
    <x v="30"/>
    <s v="Pamela Diana SAC Caro Alhua"/>
    <m/>
    <x v="0"/>
    <x v="0"/>
    <x v="1"/>
    <x v="11"/>
  </r>
  <r>
    <x v="5031"/>
    <x v="0"/>
    <s v="TGM9353"/>
    <s v="ESTADO DE CUENTA"/>
    <x v="0"/>
    <x v="2"/>
    <x v="0"/>
    <x v="5"/>
    <s v="Pamela Diana SAC Caro Alhua"/>
    <m/>
    <x v="0"/>
    <x v="0"/>
    <x v="1"/>
    <x v="11"/>
  </r>
  <r>
    <x v="5032"/>
    <x v="3"/>
    <s v="TGM9354"/>
    <s v="CERTIFICADO DE USO"/>
    <x v="0"/>
    <x v="0"/>
    <x v="0"/>
    <x v="0"/>
    <s v="Rosmery Montesinos Quispe c1"/>
    <m/>
    <x v="0"/>
    <x v="0"/>
    <x v="1"/>
    <x v="11"/>
  </r>
  <r>
    <x v="5033"/>
    <x v="0"/>
    <s v="TGM9355"/>
    <s v="CERTIFICADO DE USO"/>
    <x v="0"/>
    <x v="0"/>
    <x v="0"/>
    <x v="0"/>
    <s v="Rosario Margarita Vergara Jimenez"/>
    <m/>
    <x v="0"/>
    <x v="0"/>
    <x v="1"/>
    <x v="11"/>
  </r>
  <r>
    <x v="5034"/>
    <x v="0"/>
    <s v="TGM9356"/>
    <s v="USO DE ESPACIO"/>
    <x v="0"/>
    <x v="0"/>
    <x v="0"/>
    <x v="8"/>
    <s v="Pamela Diana SAC Caro Alhua"/>
    <m/>
    <x v="0"/>
    <x v="0"/>
    <x v="1"/>
    <x v="11"/>
  </r>
  <r>
    <x v="5035"/>
    <x v="0"/>
    <s v="TGM9357"/>
    <s v="USO DE ESPACIO"/>
    <x v="0"/>
    <x v="0"/>
    <x v="0"/>
    <x v="8"/>
    <s v="Rosario Margarita Vergara Jimenez"/>
    <m/>
    <x v="0"/>
    <x v="0"/>
    <x v="1"/>
    <x v="11"/>
  </r>
  <r>
    <x v="5036"/>
    <x v="0"/>
    <s v="TGM9358"/>
    <s v="ASIGNACION DE SEGUNDO TITULAR"/>
    <x v="0"/>
    <x v="0"/>
    <x v="0"/>
    <x v="6"/>
    <s v="Rosario Margarita Vergara Jimenez"/>
    <m/>
    <x v="0"/>
    <x v="0"/>
    <x v="1"/>
    <x v="11"/>
  </r>
  <r>
    <x v="5037"/>
    <x v="0"/>
    <s v="TGM9359"/>
    <s v="ACTA DE EXHUMACION"/>
    <x v="0"/>
    <x v="0"/>
    <x v="2"/>
    <x v="6"/>
    <s v="Rosario Margarita Vergara Jimenez"/>
    <m/>
    <x v="0"/>
    <x v="0"/>
    <x v="1"/>
    <x v="11"/>
  </r>
  <r>
    <x v="5038"/>
    <x v="1"/>
    <s v="TGM9360"/>
    <s v="ACTA DE DEFUNCION"/>
    <x v="0"/>
    <x v="0"/>
    <x v="0"/>
    <x v="6"/>
    <s v="Rosario Margarita Vergara Jimenez SAC CF"/>
    <m/>
    <x v="0"/>
    <x v="0"/>
    <x v="1"/>
    <x v="11"/>
  </r>
  <r>
    <x v="5039"/>
    <x v="1"/>
    <s v="TGM9361"/>
    <s v="DEVOLUCION DE GARANTIA"/>
    <x v="0"/>
    <x v="0"/>
    <x v="0"/>
    <x v="10"/>
    <s v="Rosario Margarita Vergara Jimenez SAC CF"/>
    <m/>
    <x v="0"/>
    <x v="0"/>
    <x v="1"/>
    <x v="11"/>
  </r>
  <r>
    <x v="5040"/>
    <x v="1"/>
    <s v="TGM9362"/>
    <s v="ENTREGA DE CONTRATO"/>
    <x v="0"/>
    <x v="0"/>
    <x v="0"/>
    <x v="3"/>
    <s v="Rosario Margarita Vergara Jimenez SAC CF"/>
    <m/>
    <x v="0"/>
    <x v="0"/>
    <x v="1"/>
    <x v="11"/>
  </r>
  <r>
    <x v="5041"/>
    <x v="1"/>
    <s v="TGM9363"/>
    <s v="ENTREGA DE CONTRATO"/>
    <x v="0"/>
    <x v="0"/>
    <x v="0"/>
    <x v="3"/>
    <s v="Rosario Margarita Vergara Jimenez SAC CF"/>
    <m/>
    <x v="0"/>
    <x v="0"/>
    <x v="1"/>
    <x v="11"/>
  </r>
  <r>
    <x v="5042"/>
    <x v="0"/>
    <s v="TGM9364"/>
    <s v="LAPIDA"/>
    <x v="0"/>
    <x v="1"/>
    <x v="2"/>
    <x v="26"/>
    <s v="Pamela Diana SAC Caro Alhua"/>
    <m/>
    <x v="1"/>
    <x v="0"/>
    <x v="1"/>
    <x v="11"/>
  </r>
  <r>
    <x v="5043"/>
    <x v="0"/>
    <s v="TGM9365"/>
    <s v="FLORES PLAN A"/>
    <x v="0"/>
    <x v="0"/>
    <x v="2"/>
    <x v="17"/>
    <s v="Pamela Diana SAC Caro Alhua"/>
    <m/>
    <x v="0"/>
    <x v="0"/>
    <x v="1"/>
    <x v="11"/>
  </r>
  <r>
    <x v="5044"/>
    <x v="0"/>
    <s v="TGM9366"/>
    <s v="FLORES PLAN B"/>
    <x v="0"/>
    <x v="0"/>
    <x v="4"/>
    <x v="17"/>
    <s v="Pamela Diana SAC Caro Alhua"/>
    <m/>
    <x v="0"/>
    <x v="0"/>
    <x v="1"/>
    <x v="11"/>
  </r>
  <r>
    <x v="5045"/>
    <x v="0"/>
    <s v="TGM9367"/>
    <s v="USO DE ESPACIO"/>
    <x v="0"/>
    <x v="0"/>
    <x v="2"/>
    <x v="8"/>
    <s v="Pamela Diana SAC Caro Alhua"/>
    <m/>
    <x v="0"/>
    <x v="0"/>
    <x v="1"/>
    <x v="11"/>
  </r>
  <r>
    <x v="5046"/>
    <x v="0"/>
    <s v="TGM9368"/>
    <s v="ASIGNACION DE 2DO TITULAR"/>
    <x v="0"/>
    <x v="0"/>
    <x v="2"/>
    <x v="30"/>
    <s v="Pamela Diana SAC Caro Alhua"/>
    <m/>
    <x v="0"/>
    <x v="0"/>
    <x v="1"/>
    <x v="11"/>
  </r>
  <r>
    <x v="5047"/>
    <x v="0"/>
    <s v="TGM9369"/>
    <s v="USO DE ESPACIO"/>
    <x v="0"/>
    <x v="2"/>
    <x v="0"/>
    <x v="8"/>
    <s v="Liz Lidiana Huaman Rojas"/>
    <m/>
    <x v="0"/>
    <x v="0"/>
    <x v="1"/>
    <x v="11"/>
  </r>
  <r>
    <x v="5048"/>
    <x v="0"/>
    <s v="TGM9370"/>
    <s v="CAMBIO DE SEGUNDO TITULAR"/>
    <x v="0"/>
    <x v="0"/>
    <x v="0"/>
    <x v="16"/>
    <s v="Liz Lidiana Huaman Rojas"/>
    <m/>
    <x v="0"/>
    <x v="0"/>
    <x v="1"/>
    <x v="11"/>
  </r>
  <r>
    <x v="5049"/>
    <x v="0"/>
    <s v="TGM9371"/>
    <s v="USO DE ESPACIO"/>
    <x v="0"/>
    <x v="0"/>
    <x v="0"/>
    <x v="8"/>
    <s v="Liz Lidiana Huaman Rojas"/>
    <m/>
    <x v="0"/>
    <x v="0"/>
    <x v="1"/>
    <x v="11"/>
  </r>
  <r>
    <x v="5050"/>
    <x v="0"/>
    <s v="TGM9372"/>
    <s v="REGULARIZACIN DE ACTA"/>
    <x v="0"/>
    <x v="0"/>
    <x v="0"/>
    <x v="6"/>
    <s v="Liz Lidiana Huaman Rojas"/>
    <m/>
    <x v="0"/>
    <x v="0"/>
    <x v="1"/>
    <x v="11"/>
  </r>
  <r>
    <x v="5051"/>
    <x v="0"/>
    <s v="TGM9373"/>
    <s v="DEVOLUCION DE GARANTIA"/>
    <x v="0"/>
    <x v="0"/>
    <x v="0"/>
    <x v="10"/>
    <s v="Liz Lidiana Huaman Rojas"/>
    <m/>
    <x v="0"/>
    <x v="0"/>
    <x v="1"/>
    <x v="11"/>
  </r>
  <r>
    <x v="5052"/>
    <x v="0"/>
    <s v="TGM9374"/>
    <s v="USO DE ESPACIO"/>
    <x v="0"/>
    <x v="0"/>
    <x v="0"/>
    <x v="8"/>
    <s v="Liz Lidiana Huaman Rojas"/>
    <m/>
    <x v="0"/>
    <x v="0"/>
    <x v="1"/>
    <x v="11"/>
  </r>
  <r>
    <x v="5053"/>
    <x v="0"/>
    <s v="TGM9375"/>
    <s v="REGULARIZACION DE ACTA DE DEFUNCION"/>
    <x v="0"/>
    <x v="0"/>
    <x v="0"/>
    <x v="6"/>
    <s v="Liz Lidiana Huaman Rojas"/>
    <m/>
    <x v="0"/>
    <x v="0"/>
    <x v="1"/>
    <x v="11"/>
  </r>
  <r>
    <x v="5054"/>
    <x v="0"/>
    <s v="TGM9376"/>
    <s v="DEVOLUCION DE GARANTIA"/>
    <x v="0"/>
    <x v="0"/>
    <x v="0"/>
    <x v="10"/>
    <s v="Liz Lidiana Huaman Rojas"/>
    <m/>
    <x v="0"/>
    <x v="0"/>
    <x v="1"/>
    <x v="11"/>
  </r>
  <r>
    <x v="5055"/>
    <x v="0"/>
    <s v="TGM9377"/>
    <s v="REGULARIZACION DE ACTA DE DEFUNCION"/>
    <x v="0"/>
    <x v="0"/>
    <x v="0"/>
    <x v="6"/>
    <s v="Liz Lidiana Huaman Rojas"/>
    <m/>
    <x v="0"/>
    <x v="0"/>
    <x v="1"/>
    <x v="11"/>
  </r>
  <r>
    <x v="5056"/>
    <x v="0"/>
    <s v="TGM9378"/>
    <s v="DEVOLUCION DE GARANTIA"/>
    <x v="0"/>
    <x v="0"/>
    <x v="0"/>
    <x v="10"/>
    <s v="Liz Lidiana Huaman Rojas"/>
    <m/>
    <x v="0"/>
    <x v="0"/>
    <x v="1"/>
    <x v="11"/>
  </r>
  <r>
    <x v="5057"/>
    <x v="2"/>
    <s v="TGM9379"/>
    <s v="GARANTIA POR ACTA DE DEFUNCION CONTRATO 5010205"/>
    <x v="0"/>
    <x v="0"/>
    <x v="0"/>
    <x v="10"/>
    <s v="Melissa Jhuliana Hipolito Guerrero"/>
    <m/>
    <x v="0"/>
    <x v="0"/>
    <x v="1"/>
    <x v="11"/>
  </r>
  <r>
    <x v="5058"/>
    <x v="0"/>
    <s v="TGM9380"/>
    <s v="USO DE ESPACIO"/>
    <x v="0"/>
    <x v="0"/>
    <x v="0"/>
    <x v="8"/>
    <s v="Liz Lidiana Huaman Rojas"/>
    <m/>
    <x v="0"/>
    <x v="0"/>
    <x v="1"/>
    <x v="11"/>
  </r>
  <r>
    <x v="5059"/>
    <x v="0"/>
    <s v="TGM9381"/>
    <s v="REGULARIZACION DE ACTA DE DEFUNCION"/>
    <x v="0"/>
    <x v="0"/>
    <x v="0"/>
    <x v="6"/>
    <s v="Liz Lidiana Huaman Rojas"/>
    <m/>
    <x v="0"/>
    <x v="0"/>
    <x v="1"/>
    <x v="11"/>
  </r>
  <r>
    <x v="5060"/>
    <x v="0"/>
    <s v="TGM9382"/>
    <s v="DEVOLUCION DE GARANTIA"/>
    <x v="0"/>
    <x v="0"/>
    <x v="0"/>
    <x v="10"/>
    <s v="Liz Lidiana Huaman Rojas"/>
    <m/>
    <x v="0"/>
    <x v="0"/>
    <x v="1"/>
    <x v="11"/>
  </r>
  <r>
    <x v="5061"/>
    <x v="0"/>
    <s v="TGM9383"/>
    <s v="CERTIFICADO DE USO"/>
    <x v="0"/>
    <x v="0"/>
    <x v="0"/>
    <x v="0"/>
    <s v="Mariella Valentina Guadalupe Fierro"/>
    <m/>
    <x v="0"/>
    <x v="0"/>
    <x v="1"/>
    <x v="11"/>
  </r>
  <r>
    <x v="5062"/>
    <x v="0"/>
    <s v="TGM9384"/>
    <s v="CERTIFICADO DE USO"/>
    <x v="0"/>
    <x v="0"/>
    <x v="0"/>
    <x v="0"/>
    <s v="Liz Lidiana Huaman Rojas"/>
    <m/>
    <x v="0"/>
    <x v="0"/>
    <x v="1"/>
    <x v="11"/>
  </r>
  <r>
    <x v="5063"/>
    <x v="0"/>
    <s v="TGM9385"/>
    <s v="USO DE ESPACIO"/>
    <x v="0"/>
    <x v="0"/>
    <x v="0"/>
    <x v="8"/>
    <s v="Liz Lidiana Huaman Rojas"/>
    <m/>
    <x v="0"/>
    <x v="0"/>
    <x v="1"/>
    <x v="11"/>
  </r>
  <r>
    <x v="5064"/>
    <x v="0"/>
    <s v="TGM9386"/>
    <s v="REGULARIZACION DE ACTA DE DEFUNCION"/>
    <x v="0"/>
    <x v="0"/>
    <x v="0"/>
    <x v="6"/>
    <s v="Liz Lidiana Huaman Rojas"/>
    <m/>
    <x v="0"/>
    <x v="0"/>
    <x v="1"/>
    <x v="11"/>
  </r>
  <r>
    <x v="5065"/>
    <x v="0"/>
    <s v="TGM9387"/>
    <s v="DEVOLUCION DE GARANTIA"/>
    <x v="0"/>
    <x v="0"/>
    <x v="0"/>
    <x v="10"/>
    <s v="Liz Lidiana Huaman Rojas"/>
    <m/>
    <x v="0"/>
    <x v="0"/>
    <x v="1"/>
    <x v="11"/>
  </r>
  <r>
    <x v="5066"/>
    <x v="0"/>
    <s v="TGM9388"/>
    <s v="REGULARIZACION DE ACTA DE DEFUNCION"/>
    <x v="0"/>
    <x v="0"/>
    <x v="0"/>
    <x v="6"/>
    <s v="Liz Lidiana Huaman Rojas"/>
    <m/>
    <x v="0"/>
    <x v="0"/>
    <x v="1"/>
    <x v="11"/>
  </r>
  <r>
    <x v="5067"/>
    <x v="0"/>
    <s v="TGM9389"/>
    <s v="DEVOLUCION DE GARANTIA"/>
    <x v="0"/>
    <x v="0"/>
    <x v="0"/>
    <x v="10"/>
    <s v="Liz Lidiana Huaman Rojas"/>
    <m/>
    <x v="0"/>
    <x v="0"/>
    <x v="1"/>
    <x v="11"/>
  </r>
  <r>
    <x v="5068"/>
    <x v="0"/>
    <s v="TGM9390"/>
    <s v="ENTREGA DE CONTRATO"/>
    <x v="0"/>
    <x v="0"/>
    <x v="0"/>
    <x v="3"/>
    <s v="Liz Lidiana Huaman Rojas"/>
    <m/>
    <x v="0"/>
    <x v="0"/>
    <x v="1"/>
    <x v="11"/>
  </r>
  <r>
    <x v="5069"/>
    <x v="0"/>
    <s v="TGM9391"/>
    <s v="LAPIDA ROTA"/>
    <x v="0"/>
    <x v="0"/>
    <x v="0"/>
    <x v="20"/>
    <s v="Liz Lidiana Huaman Rojas"/>
    <m/>
    <x v="0"/>
    <x v="0"/>
    <x v="1"/>
    <x v="11"/>
  </r>
  <r>
    <x v="5070"/>
    <x v="1"/>
    <s v="TGM9392"/>
    <s v="EXHUMACION"/>
    <x v="0"/>
    <x v="0"/>
    <x v="0"/>
    <x v="7"/>
    <s v="Liz Lidiana Huaman Rojas SAC CF"/>
    <m/>
    <x v="0"/>
    <x v="0"/>
    <x v="1"/>
    <x v="11"/>
  </r>
  <r>
    <x v="5071"/>
    <x v="1"/>
    <s v="TGM9393"/>
    <s v="EXHUMACION"/>
    <x v="0"/>
    <x v="0"/>
    <x v="0"/>
    <x v="7"/>
    <s v="Liz Lidiana Huaman Rojas SAC CF"/>
    <m/>
    <x v="0"/>
    <x v="0"/>
    <x v="1"/>
    <x v="11"/>
  </r>
  <r>
    <x v="5072"/>
    <x v="0"/>
    <s v="TGM9394"/>
    <s v="REGULARIZACION DE ACTA DE DEFUNCION"/>
    <x v="0"/>
    <x v="0"/>
    <x v="0"/>
    <x v="6"/>
    <s v="Liz Lidiana Huaman Rojas"/>
    <m/>
    <x v="0"/>
    <x v="0"/>
    <x v="1"/>
    <x v="11"/>
  </r>
  <r>
    <x v="5073"/>
    <x v="0"/>
    <s v="TGM9395"/>
    <s v="DEVOLUCION DE GARANTIA"/>
    <x v="0"/>
    <x v="0"/>
    <x v="0"/>
    <x v="10"/>
    <s v="Liz Lidiana Huaman Rojas"/>
    <m/>
    <x v="0"/>
    <x v="0"/>
    <x v="1"/>
    <x v="11"/>
  </r>
  <r>
    <x v="5074"/>
    <x v="0"/>
    <s v="TGM9396"/>
    <s v="ENTREGA DE CONTRATO"/>
    <x v="0"/>
    <x v="0"/>
    <x v="0"/>
    <x v="3"/>
    <s v="Liz Lidiana Huaman Rojas"/>
    <m/>
    <x v="0"/>
    <x v="0"/>
    <x v="1"/>
    <x v="11"/>
  </r>
  <r>
    <x v="5075"/>
    <x v="0"/>
    <s v="TGM9397"/>
    <s v="CERTIFICADO DE USO"/>
    <x v="0"/>
    <x v="0"/>
    <x v="0"/>
    <x v="0"/>
    <s v="Liz Lidiana Huaman Rojas"/>
    <m/>
    <x v="0"/>
    <x v="0"/>
    <x v="1"/>
    <x v="11"/>
  </r>
  <r>
    <x v="5076"/>
    <x v="0"/>
    <s v="TGM9399"/>
    <s v="CERTIFICADO DE USO"/>
    <x v="0"/>
    <x v="0"/>
    <x v="0"/>
    <x v="0"/>
    <s v="Liz Lidiana Huaman Rojas"/>
    <m/>
    <x v="0"/>
    <x v="0"/>
    <x v="1"/>
    <x v="11"/>
  </r>
  <r>
    <x v="5077"/>
    <x v="1"/>
    <s v="TGM9400"/>
    <s v="CERTIFICADO DE USO"/>
    <x v="0"/>
    <x v="0"/>
    <x v="0"/>
    <x v="0"/>
    <s v="Liz Lidiana Huaman Rojas SAC CF"/>
    <m/>
    <x v="0"/>
    <x v="0"/>
    <x v="1"/>
    <x v="11"/>
  </r>
  <r>
    <x v="5078"/>
    <x v="3"/>
    <s v="TGM9401"/>
    <s v="ENTREGA DE CONTRATO"/>
    <x v="0"/>
    <x v="0"/>
    <x v="0"/>
    <x v="3"/>
    <s v="Rosmery Montesinos Quispe c1"/>
    <m/>
    <x v="0"/>
    <x v="0"/>
    <x v="1"/>
    <x v="11"/>
  </r>
  <r>
    <x v="5079"/>
    <x v="1"/>
    <s v="TGM9402"/>
    <s v="ACTUALIZACION DE DATOS"/>
    <x v="0"/>
    <x v="0"/>
    <x v="0"/>
    <x v="1"/>
    <s v="Rosario Margarita Vergara Jimenez SAC CF"/>
    <m/>
    <x v="0"/>
    <x v="0"/>
    <x v="1"/>
    <x v="11"/>
  </r>
  <r>
    <x v="5080"/>
    <x v="2"/>
    <s v="TGM9403"/>
    <s v="DEVOLUCION DE GARANTIA 5009685"/>
    <x v="0"/>
    <x v="0"/>
    <x v="0"/>
    <x v="10"/>
    <s v="Melissa Jhuliana Hipolito Guerrero"/>
    <m/>
    <x v="0"/>
    <x v="0"/>
    <x v="1"/>
    <x v="11"/>
  </r>
  <r>
    <x v="5081"/>
    <x v="0"/>
    <s v="TGM9404"/>
    <s v="ACTA DE DEFUNCION"/>
    <x v="0"/>
    <x v="0"/>
    <x v="0"/>
    <x v="6"/>
    <s v="Rosario Margarita Vergara Jimenez"/>
    <m/>
    <x v="0"/>
    <x v="0"/>
    <x v="1"/>
    <x v="11"/>
  </r>
  <r>
    <x v="5082"/>
    <x v="0"/>
    <s v="TGM9405"/>
    <s v="DEVOLUCION DE GARANTIA."/>
    <x v="0"/>
    <x v="0"/>
    <x v="0"/>
    <x v="10"/>
    <s v="Rosario Margarita Vergara Jimenez"/>
    <m/>
    <x v="0"/>
    <x v="0"/>
    <x v="1"/>
    <x v="11"/>
  </r>
  <r>
    <x v="5083"/>
    <x v="0"/>
    <s v="TGM9406"/>
    <s v="ENTREGA DE CONTRATO"/>
    <x v="0"/>
    <x v="0"/>
    <x v="0"/>
    <x v="3"/>
    <s v="Rosario Margarita Vergara Jimenez"/>
    <m/>
    <x v="0"/>
    <x v="0"/>
    <x v="1"/>
    <x v="11"/>
  </r>
  <r>
    <x v="5084"/>
    <x v="2"/>
    <s v="TGM9407"/>
    <s v="ENTREGA DE GARANTIA POR ACTA 5011085"/>
    <x v="0"/>
    <x v="0"/>
    <x v="0"/>
    <x v="10"/>
    <s v="Melissa Jhuliana Hipolito Guerrero"/>
    <m/>
    <x v="0"/>
    <x v="0"/>
    <x v="1"/>
    <x v="11"/>
  </r>
  <r>
    <x v="5085"/>
    <x v="2"/>
    <s v="TGM9408"/>
    <s v="MANTENIMIENTO DE ESPACIO 201253"/>
    <x v="0"/>
    <x v="0"/>
    <x v="2"/>
    <x v="14"/>
    <s v="Melissa Jhuliana Hipolito Guerrero"/>
    <m/>
    <x v="0"/>
    <x v="0"/>
    <x v="1"/>
    <x v="11"/>
  </r>
  <r>
    <x v="5086"/>
    <x v="3"/>
    <s v="TGM9409"/>
    <s v="ENTREGA DE CONTRATO"/>
    <x v="0"/>
    <x v="0"/>
    <x v="0"/>
    <x v="3"/>
    <s v="Rosmery Montesinos Quispe c1"/>
    <m/>
    <x v="0"/>
    <x v="0"/>
    <x v="1"/>
    <x v="11"/>
  </r>
  <r>
    <x v="5087"/>
    <x v="1"/>
    <s v="TGM9410"/>
    <s v="ACTA DE DEFUNCION"/>
    <x v="0"/>
    <x v="0"/>
    <x v="0"/>
    <x v="6"/>
    <s v="Rosario Margarita Vergara Jimenez SAC CF"/>
    <m/>
    <x v="0"/>
    <x v="0"/>
    <x v="1"/>
    <x v="11"/>
  </r>
  <r>
    <x v="5088"/>
    <x v="1"/>
    <s v="TGM9411"/>
    <s v="DEVOLUCION DE GARANTIA"/>
    <x v="0"/>
    <x v="0"/>
    <x v="2"/>
    <x v="10"/>
    <s v="Rosario Margarita Vergara Jimenez SAC CF"/>
    <m/>
    <x v="0"/>
    <x v="0"/>
    <x v="1"/>
    <x v="11"/>
  </r>
  <r>
    <x v="5089"/>
    <x v="1"/>
    <s v="TGM9412"/>
    <s v="ENTREGA DE CONTRATO"/>
    <x v="0"/>
    <x v="0"/>
    <x v="2"/>
    <x v="3"/>
    <s v="Rosario Margarita Vergara Jimenez SAC CF"/>
    <m/>
    <x v="0"/>
    <x v="0"/>
    <x v="1"/>
    <x v="11"/>
  </r>
  <r>
    <x v="5090"/>
    <x v="4"/>
    <s v="TGM9413"/>
    <s v="ENTREGA DE CONTRATO"/>
    <x v="0"/>
    <x v="0"/>
    <x v="0"/>
    <x v="3"/>
    <s v="Rosmery Montesinos Quispe c2"/>
    <m/>
    <x v="0"/>
    <x v="0"/>
    <x v="1"/>
    <x v="11"/>
  </r>
  <r>
    <x v="5091"/>
    <x v="0"/>
    <s v="TGM9414"/>
    <s v="CERTIFICADO DE USO"/>
    <x v="0"/>
    <x v="0"/>
    <x v="0"/>
    <x v="0"/>
    <s v="Pamela Diana SAC Caro Alhua"/>
    <m/>
    <x v="0"/>
    <x v="0"/>
    <x v="1"/>
    <x v="11"/>
  </r>
  <r>
    <x v="5092"/>
    <x v="0"/>
    <s v="TGM9415"/>
    <s v="ACTA DE DEFUNCION"/>
    <x v="0"/>
    <x v="0"/>
    <x v="0"/>
    <x v="6"/>
    <s v="Pamela Diana SAC Caro Alhua"/>
    <m/>
    <x v="0"/>
    <x v="0"/>
    <x v="1"/>
    <x v="11"/>
  </r>
  <r>
    <x v="5093"/>
    <x v="0"/>
    <s v="TGM9416"/>
    <s v="COPIA CONTRATO"/>
    <x v="0"/>
    <x v="0"/>
    <x v="0"/>
    <x v="3"/>
    <s v="Pamela Diana SAC Caro Alhua"/>
    <m/>
    <x v="0"/>
    <x v="0"/>
    <x v="1"/>
    <x v="11"/>
  </r>
  <r>
    <x v="5094"/>
    <x v="0"/>
    <s v="TGM9417"/>
    <s v="ESTADO DE CUENTA"/>
    <x v="0"/>
    <x v="2"/>
    <x v="0"/>
    <x v="5"/>
    <s v="Pamela Diana SAC Caro Alhua"/>
    <m/>
    <x v="0"/>
    <x v="0"/>
    <x v="1"/>
    <x v="11"/>
  </r>
  <r>
    <x v="5095"/>
    <x v="2"/>
    <s v="TGM9418"/>
    <s v="GARANTIA POR ACTA DE DEFUNCION CONTRATO 5009465"/>
    <x v="0"/>
    <x v="0"/>
    <x v="0"/>
    <x v="10"/>
    <s v="Melissa Jhuliana Hipolito Guerrero"/>
    <m/>
    <x v="0"/>
    <x v="0"/>
    <x v="1"/>
    <x v="11"/>
  </r>
  <r>
    <x v="5096"/>
    <x v="2"/>
    <s v="TGM9419"/>
    <s v="GARANTIA POR ACTA DE DEFUNCION CONTRATO 200258"/>
    <x v="0"/>
    <x v="0"/>
    <x v="0"/>
    <x v="10"/>
    <s v="Melissa Jhuliana Hipolito Guerrero"/>
    <m/>
    <x v="0"/>
    <x v="0"/>
    <x v="1"/>
    <x v="11"/>
  </r>
  <r>
    <x v="5097"/>
    <x v="3"/>
    <s v="TGM9420"/>
    <s v="ENTREGA DE CONTRATO"/>
    <x v="0"/>
    <x v="0"/>
    <x v="0"/>
    <x v="3"/>
    <s v="Rosmery Montesinos Quispe c1"/>
    <m/>
    <x v="0"/>
    <x v="0"/>
    <x v="1"/>
    <x v="11"/>
  </r>
  <r>
    <x v="5098"/>
    <x v="0"/>
    <s v="TGM9421"/>
    <s v="CERTIFICADO DE USO"/>
    <x v="0"/>
    <x v="0"/>
    <x v="0"/>
    <x v="0"/>
    <s v="Rosario Margarita Vergara Jimenez"/>
    <m/>
    <x v="0"/>
    <x v="0"/>
    <x v="1"/>
    <x v="11"/>
  </r>
  <r>
    <x v="5099"/>
    <x v="0"/>
    <s v="TGM9422"/>
    <s v="SOLICITUD DE REACTIVACION  DE CONTRATO"/>
    <x v="0"/>
    <x v="0"/>
    <x v="4"/>
    <x v="6"/>
    <s v="Rosario Margarita Vergara Jimenez"/>
    <m/>
    <x v="0"/>
    <x v="0"/>
    <x v="1"/>
    <x v="11"/>
  </r>
  <r>
    <x v="5100"/>
    <x v="1"/>
    <s v="TGM9423"/>
    <s v="ASIGNACION DE SEGNDO TITULAR"/>
    <x v="0"/>
    <x v="0"/>
    <x v="0"/>
    <x v="6"/>
    <s v="Rosario Margarita Vergara Jimenez SAC CF"/>
    <m/>
    <x v="0"/>
    <x v="0"/>
    <x v="1"/>
    <x v="11"/>
  </r>
  <r>
    <x v="5101"/>
    <x v="0"/>
    <s v="TGM9424"/>
    <s v="USO DE ESPACIO"/>
    <x v="0"/>
    <x v="0"/>
    <x v="0"/>
    <x v="8"/>
    <s v="Rosario Margarita Vergara Jimenez"/>
    <m/>
    <x v="0"/>
    <x v="0"/>
    <x v="1"/>
    <x v="5"/>
  </r>
  <r>
    <x v="5102"/>
    <x v="1"/>
    <s v="TGM9425"/>
    <s v="CERTIFICADO DE USO"/>
    <x v="0"/>
    <x v="0"/>
    <x v="0"/>
    <x v="0"/>
    <s v="Rosario Margarita Vergara Jimenez SAC CF"/>
    <m/>
    <x v="0"/>
    <x v="0"/>
    <x v="1"/>
    <x v="5"/>
  </r>
  <r>
    <x v="5103"/>
    <x v="2"/>
    <s v="TGM9426"/>
    <s v="CERTIFICADO DE USO 200055"/>
    <x v="0"/>
    <x v="0"/>
    <x v="2"/>
    <x v="0"/>
    <s v="Melissa Jhuliana Hipolito Guerrero"/>
    <m/>
    <x v="0"/>
    <x v="0"/>
    <x v="1"/>
    <x v="5"/>
  </r>
  <r>
    <x v="5104"/>
    <x v="2"/>
    <s v="TGM9427"/>
    <s v="CERTIFICADO DE USO 200056"/>
    <x v="0"/>
    <x v="0"/>
    <x v="2"/>
    <x v="0"/>
    <s v="Melissa Jhuliana Hipolito Guerrero"/>
    <m/>
    <x v="0"/>
    <x v="0"/>
    <x v="1"/>
    <x v="5"/>
  </r>
  <r>
    <x v="5105"/>
    <x v="0"/>
    <s v="TGM9428"/>
    <s v="UBICACION DE ESPACIO"/>
    <x v="0"/>
    <x v="2"/>
    <x v="0"/>
    <x v="0"/>
    <s v="Pamela Diana SAC Caro Alhua"/>
    <m/>
    <x v="0"/>
    <x v="0"/>
    <x v="1"/>
    <x v="5"/>
  </r>
  <r>
    <x v="5106"/>
    <x v="0"/>
    <s v="TGM9429"/>
    <s v="UBICACION DE ESPACIO"/>
    <x v="0"/>
    <x v="2"/>
    <x v="0"/>
    <x v="0"/>
    <s v="Pamela Diana SAC Caro Alhua"/>
    <m/>
    <x v="0"/>
    <x v="0"/>
    <x v="1"/>
    <x v="5"/>
  </r>
  <r>
    <x v="5107"/>
    <x v="0"/>
    <s v="TGM9430"/>
    <s v="UBICACION DE ESPACIO"/>
    <x v="0"/>
    <x v="2"/>
    <x v="0"/>
    <x v="0"/>
    <s v="Pamela Diana SAC Caro Alhua"/>
    <m/>
    <x v="0"/>
    <x v="0"/>
    <x v="1"/>
    <x v="5"/>
  </r>
  <r>
    <x v="5108"/>
    <x v="4"/>
    <s v="TGM9431"/>
    <s v="ENTREGA DE CONTRATO"/>
    <x v="0"/>
    <x v="0"/>
    <x v="0"/>
    <x v="3"/>
    <s v="Maria Betania Araujo Gomez - Cusco II"/>
    <m/>
    <x v="0"/>
    <x v="0"/>
    <x v="1"/>
    <x v="5"/>
  </r>
  <r>
    <x v="5109"/>
    <x v="0"/>
    <s v="TGM9432"/>
    <s v="ESTADO DE CUENTA"/>
    <x v="0"/>
    <x v="2"/>
    <x v="0"/>
    <x v="5"/>
    <s v="Pamela Diana SAC Caro Alhua"/>
    <m/>
    <x v="0"/>
    <x v="0"/>
    <x v="1"/>
    <x v="5"/>
  </r>
  <r>
    <x v="5110"/>
    <x v="0"/>
    <s v="TGM9433"/>
    <s v="CERTIFICADO DE USO"/>
    <x v="0"/>
    <x v="0"/>
    <x v="4"/>
    <x v="0"/>
    <s v="Pamela Diana SAC Caro Alhua"/>
    <m/>
    <x v="0"/>
    <x v="0"/>
    <x v="1"/>
    <x v="5"/>
  </r>
  <r>
    <x v="5111"/>
    <x v="1"/>
    <s v="TGM9434"/>
    <s v="USO DE ESPACIO"/>
    <x v="0"/>
    <x v="0"/>
    <x v="2"/>
    <x v="8"/>
    <s v="Pamela Diana Caro Alhua  SAC cor"/>
    <m/>
    <x v="0"/>
    <x v="0"/>
    <x v="1"/>
    <x v="5"/>
  </r>
  <r>
    <x v="5112"/>
    <x v="0"/>
    <s v="TGM9435"/>
    <s v="MANTENIMIENTO DE LAPIDA"/>
    <x v="0"/>
    <x v="0"/>
    <x v="4"/>
    <x v="11"/>
    <s v="Oscar San Martin Castillo"/>
    <m/>
    <x v="0"/>
    <x v="0"/>
    <x v="1"/>
    <x v="5"/>
  </r>
  <r>
    <x v="5113"/>
    <x v="1"/>
    <s v="TGM9436"/>
    <s v="CERTIFICADO DE USO"/>
    <x v="0"/>
    <x v="0"/>
    <x v="0"/>
    <x v="0"/>
    <s v="Pamela Diana Caro Alhua  SAC cor"/>
    <m/>
    <x v="0"/>
    <x v="0"/>
    <x v="1"/>
    <x v="5"/>
  </r>
  <r>
    <x v="5114"/>
    <x v="0"/>
    <s v="TGM9437"/>
    <s v="CERTIFICADO DE USO"/>
    <x v="0"/>
    <x v="0"/>
    <x v="0"/>
    <x v="0"/>
    <s v="Rosario Margarita Vergara Jimenez"/>
    <m/>
    <x v="0"/>
    <x v="0"/>
    <x v="1"/>
    <x v="5"/>
  </r>
  <r>
    <x v="5115"/>
    <x v="0"/>
    <s v="TGM9438"/>
    <s v="ACTUALIZACION DE DATOS"/>
    <x v="0"/>
    <x v="0"/>
    <x v="0"/>
    <x v="1"/>
    <s v="Rosario Margarita Vergara Jimenez"/>
    <m/>
    <x v="0"/>
    <x v="0"/>
    <x v="1"/>
    <x v="5"/>
  </r>
  <r>
    <x v="5116"/>
    <x v="0"/>
    <s v="TGM9439"/>
    <s v="ESTADO DE CUENTA DIGITAL"/>
    <x v="0"/>
    <x v="0"/>
    <x v="0"/>
    <x v="5"/>
    <s v="Rosario Margarita Vergara Jimenez"/>
    <m/>
    <x v="0"/>
    <x v="0"/>
    <x v="1"/>
    <x v="5"/>
  </r>
  <r>
    <x v="5117"/>
    <x v="0"/>
    <s v="TGM9440"/>
    <s v="COPIA DE BOLETA DE PAGO"/>
    <x v="0"/>
    <x v="0"/>
    <x v="0"/>
    <x v="19"/>
    <s v="Rosario Margarita Vergara Jimenez"/>
    <m/>
    <x v="0"/>
    <x v="0"/>
    <x v="1"/>
    <x v="5"/>
  </r>
  <r>
    <x v="5118"/>
    <x v="0"/>
    <s v="TGM9441"/>
    <s v="COPIA DE REGLAMENTO INTERNO"/>
    <x v="0"/>
    <x v="0"/>
    <x v="4"/>
    <x v="6"/>
    <s v="Rosario Margarita Vergara Jimenez"/>
    <m/>
    <x v="0"/>
    <x v="0"/>
    <x v="1"/>
    <x v="5"/>
  </r>
  <r>
    <x v="5119"/>
    <x v="0"/>
    <s v="TGM9442"/>
    <s v="RECLAMO DE LAPIDA"/>
    <x v="0"/>
    <x v="1"/>
    <x v="4"/>
    <x v="13"/>
    <s v="Oscar San Martin Castillo"/>
    <m/>
    <x v="0"/>
    <x v="0"/>
    <x v="1"/>
    <x v="5"/>
  </r>
  <r>
    <x v="5120"/>
    <x v="1"/>
    <s v="TGM9443"/>
    <s v="ESTADO DE CUENTA DIGITAL"/>
    <x v="0"/>
    <x v="0"/>
    <x v="0"/>
    <x v="5"/>
    <s v="Rosario Margarita Vergara Jimenez SAC CF"/>
    <m/>
    <x v="0"/>
    <x v="0"/>
    <x v="1"/>
    <x v="5"/>
  </r>
  <r>
    <x v="5121"/>
    <x v="0"/>
    <s v="TGM9444"/>
    <s v="ESTADO DE CUENTA"/>
    <x v="0"/>
    <x v="2"/>
    <x v="0"/>
    <x v="5"/>
    <s v="Pamela Diana SAC Caro Alhua"/>
    <m/>
    <x v="0"/>
    <x v="0"/>
    <x v="1"/>
    <x v="5"/>
  </r>
  <r>
    <x v="5122"/>
    <x v="1"/>
    <s v="TGM9445"/>
    <s v="CERTIFICADO DE USO"/>
    <x v="0"/>
    <x v="0"/>
    <x v="0"/>
    <x v="0"/>
    <s v="Rosario Margarita Vergara Jimenez SAC CF"/>
    <m/>
    <x v="0"/>
    <x v="0"/>
    <x v="1"/>
    <x v="5"/>
  </r>
  <r>
    <x v="5123"/>
    <x v="1"/>
    <s v="TGM9446"/>
    <s v="CERTIFICADO DE USO"/>
    <x v="0"/>
    <x v="0"/>
    <x v="0"/>
    <x v="0"/>
    <s v="Rosario Margarita Vergara Jimenez SAC CF"/>
    <m/>
    <x v="0"/>
    <x v="0"/>
    <x v="1"/>
    <x v="5"/>
  </r>
  <r>
    <x v="5124"/>
    <x v="1"/>
    <s v="TGM9447"/>
    <s v="CERTIFICADO DE USO"/>
    <x v="0"/>
    <x v="0"/>
    <x v="0"/>
    <x v="0"/>
    <s v="Rosario Margarita Vergara Jimenez SAC CF"/>
    <m/>
    <x v="0"/>
    <x v="0"/>
    <x v="1"/>
    <x v="5"/>
  </r>
  <r>
    <x v="5125"/>
    <x v="1"/>
    <s v="TGM9448"/>
    <s v="CERTIFICADO DE USO"/>
    <x v="0"/>
    <x v="0"/>
    <x v="0"/>
    <x v="0"/>
    <s v="Rosario Margarita Vergara Jimenez SAC CF"/>
    <m/>
    <x v="0"/>
    <x v="0"/>
    <x v="1"/>
    <x v="5"/>
  </r>
  <r>
    <x v="5126"/>
    <x v="1"/>
    <s v="TGM9449"/>
    <s v="CERTIFICADO DE USO"/>
    <x v="0"/>
    <x v="0"/>
    <x v="0"/>
    <x v="0"/>
    <s v="Rosario Margarita Vergara Jimenez SAC CF"/>
    <m/>
    <x v="0"/>
    <x v="0"/>
    <x v="1"/>
    <x v="5"/>
  </r>
  <r>
    <x v="5127"/>
    <x v="0"/>
    <s v="TGM9450"/>
    <s v="ESTADO DE CUENTA"/>
    <x v="0"/>
    <x v="2"/>
    <x v="0"/>
    <x v="5"/>
    <s v="Pamela Diana SAC Caro Alhua"/>
    <m/>
    <x v="0"/>
    <x v="0"/>
    <x v="1"/>
    <x v="5"/>
  </r>
  <r>
    <x v="5128"/>
    <x v="0"/>
    <s v="TGM9451"/>
    <s v="MANTENIMIENTO DE ESPACIO"/>
    <x v="0"/>
    <x v="0"/>
    <x v="4"/>
    <x v="14"/>
    <s v="Pamela Diana SAC Caro Alhua"/>
    <m/>
    <x v="0"/>
    <x v="0"/>
    <x v="1"/>
    <x v="5"/>
  </r>
  <r>
    <x v="5129"/>
    <x v="1"/>
    <s v="TGM9452"/>
    <s v="ASIGNACION DE SEGUNDO TITULAR"/>
    <x v="0"/>
    <x v="0"/>
    <x v="0"/>
    <x v="6"/>
    <s v="Rosario Margarita Vergara Jimenez SAC CF"/>
    <m/>
    <x v="0"/>
    <x v="0"/>
    <x v="1"/>
    <x v="5"/>
  </r>
  <r>
    <x v="5130"/>
    <x v="1"/>
    <s v="TGM9453"/>
    <s v="CERTIFICADO DE USO"/>
    <x v="0"/>
    <x v="0"/>
    <x v="0"/>
    <x v="0"/>
    <s v="Rosario Margarita Vergara Jimenez SAC CF"/>
    <m/>
    <x v="0"/>
    <x v="0"/>
    <x v="1"/>
    <x v="5"/>
  </r>
  <r>
    <x v="5131"/>
    <x v="1"/>
    <s v="TGM9454"/>
    <s v="ACTA DE EXHUMACION"/>
    <x v="0"/>
    <x v="0"/>
    <x v="0"/>
    <x v="6"/>
    <s v="Rosario Margarita Vergara Jimenez SAC CF"/>
    <m/>
    <x v="0"/>
    <x v="0"/>
    <x v="1"/>
    <x v="5"/>
  </r>
  <r>
    <x v="5132"/>
    <x v="3"/>
    <s v="TGM9455"/>
    <s v="ENTREGA DE CERTIFICADO"/>
    <x v="0"/>
    <x v="0"/>
    <x v="0"/>
    <x v="0"/>
    <s v="Maria Betania Araujo Gomez - Cusco I"/>
    <m/>
    <x v="0"/>
    <x v="0"/>
    <x v="1"/>
    <x v="5"/>
  </r>
  <r>
    <x v="5133"/>
    <x v="2"/>
    <s v="TGM9456"/>
    <s v="REPINTADO DE LAPIDA 200103"/>
    <x v="0"/>
    <x v="0"/>
    <x v="0"/>
    <x v="11"/>
    <s v="Melissa Jhuliana Hipolito Guerrero"/>
    <m/>
    <x v="0"/>
    <x v="0"/>
    <x v="1"/>
    <x v="5"/>
  </r>
  <r>
    <x v="5134"/>
    <x v="2"/>
    <s v="TGM9457"/>
    <s v="CERTIFICADO DE USO 200103"/>
    <x v="0"/>
    <x v="0"/>
    <x v="2"/>
    <x v="0"/>
    <s v="Melissa Jhuliana Hipolito Guerrero"/>
    <m/>
    <x v="0"/>
    <x v="0"/>
    <x v="1"/>
    <x v="5"/>
  </r>
  <r>
    <x v="5135"/>
    <x v="2"/>
    <s v="TGM9458"/>
    <s v="CERTIFICADO DE USO 200057"/>
    <x v="0"/>
    <x v="0"/>
    <x v="2"/>
    <x v="0"/>
    <s v="Melissa Jhuliana Hipolito Guerrero"/>
    <m/>
    <x v="0"/>
    <x v="0"/>
    <x v="1"/>
    <x v="5"/>
  </r>
  <r>
    <x v="5136"/>
    <x v="1"/>
    <s v="TGM9459"/>
    <s v="CAMBIO DE TITULAR"/>
    <x v="0"/>
    <x v="0"/>
    <x v="2"/>
    <x v="31"/>
    <s v="Pamela Diana Caro Alhua  SAC cor"/>
    <m/>
    <x v="0"/>
    <x v="0"/>
    <x v="1"/>
    <x v="5"/>
  </r>
  <r>
    <x v="5137"/>
    <x v="4"/>
    <s v="TGM9460"/>
    <s v="ENTREGA DE CONTRATO"/>
    <x v="0"/>
    <x v="0"/>
    <x v="0"/>
    <x v="3"/>
    <s v="Maria Betania Araujo Gomez - Cusco II"/>
    <m/>
    <x v="0"/>
    <x v="0"/>
    <x v="1"/>
    <x v="5"/>
  </r>
  <r>
    <x v="5138"/>
    <x v="1"/>
    <s v="TGM9461"/>
    <s v="ACTA DE DEFUNCION"/>
    <x v="0"/>
    <x v="0"/>
    <x v="0"/>
    <x v="6"/>
    <s v="Rosario Margarita Vergara Jimenez SAC CF"/>
    <m/>
    <x v="0"/>
    <x v="0"/>
    <x v="1"/>
    <x v="5"/>
  </r>
  <r>
    <x v="5139"/>
    <x v="1"/>
    <s v="TGM9462"/>
    <s v="ENTREGA DE CONTRATO"/>
    <x v="0"/>
    <x v="0"/>
    <x v="0"/>
    <x v="3"/>
    <s v="Rosario Margarita Vergara Jimenez SAC CF"/>
    <m/>
    <x v="0"/>
    <x v="0"/>
    <x v="1"/>
    <x v="5"/>
  </r>
  <r>
    <x v="5140"/>
    <x v="1"/>
    <s v="TGM9463"/>
    <s v="CERTIFICADO USO"/>
    <x v="0"/>
    <x v="0"/>
    <x v="0"/>
    <x v="0"/>
    <s v="Rosario Margarita Vergara Jimenez SAC CF"/>
    <m/>
    <x v="0"/>
    <x v="0"/>
    <x v="1"/>
    <x v="5"/>
  </r>
  <r>
    <x v="5141"/>
    <x v="0"/>
    <s v="TGM9464"/>
    <s v="ESTADO DE CUENTA"/>
    <x v="0"/>
    <x v="2"/>
    <x v="0"/>
    <x v="5"/>
    <s v="Pamela Diana SAC Caro Alhua"/>
    <m/>
    <x v="0"/>
    <x v="0"/>
    <x v="1"/>
    <x v="5"/>
  </r>
  <r>
    <x v="5142"/>
    <x v="0"/>
    <s v="TGM9465"/>
    <s v="ESTADO DE CUENTA"/>
    <x v="0"/>
    <x v="2"/>
    <x v="0"/>
    <x v="5"/>
    <s v="Pamela Diana SAC Caro Alhua"/>
    <m/>
    <x v="0"/>
    <x v="0"/>
    <x v="1"/>
    <x v="5"/>
  </r>
  <r>
    <x v="5143"/>
    <x v="1"/>
    <s v="TGM9466"/>
    <s v="CERTIFICADO DE USO"/>
    <x v="0"/>
    <x v="0"/>
    <x v="0"/>
    <x v="0"/>
    <s v="Rosario Margarita Vergara Jimenez SAC CF"/>
    <m/>
    <x v="0"/>
    <x v="0"/>
    <x v="1"/>
    <x v="5"/>
  </r>
  <r>
    <x v="5144"/>
    <x v="0"/>
    <s v="TGM9467"/>
    <s v="CERTIFICADO DE USO"/>
    <x v="0"/>
    <x v="0"/>
    <x v="0"/>
    <x v="0"/>
    <s v="Rosario Margarita Vergara Jimenez"/>
    <m/>
    <x v="0"/>
    <x v="0"/>
    <x v="1"/>
    <x v="5"/>
  </r>
  <r>
    <x v="5145"/>
    <x v="0"/>
    <s v="TGM9468"/>
    <s v="CERTIFICADO DE USO"/>
    <x v="0"/>
    <x v="0"/>
    <x v="0"/>
    <x v="0"/>
    <s v="Rosario Margarita Vergara Jimenez"/>
    <m/>
    <x v="0"/>
    <x v="0"/>
    <x v="1"/>
    <x v="5"/>
  </r>
  <r>
    <x v="5146"/>
    <x v="0"/>
    <s v="TGM9469"/>
    <s v="RECLAMO"/>
    <x v="0"/>
    <x v="0"/>
    <x v="0"/>
    <x v="14"/>
    <s v="Pamela Diana SAC Caro Alhua"/>
    <m/>
    <x v="0"/>
    <x v="0"/>
    <x v="1"/>
    <x v="5"/>
  </r>
  <r>
    <x v="5147"/>
    <x v="0"/>
    <s v="TGM9470"/>
    <s v="ESTADO DE CUENTA"/>
    <x v="0"/>
    <x v="2"/>
    <x v="0"/>
    <x v="5"/>
    <s v="Pamela Diana SAC Caro Alhua"/>
    <m/>
    <x v="0"/>
    <x v="0"/>
    <x v="1"/>
    <x v="5"/>
  </r>
  <r>
    <x v="5148"/>
    <x v="0"/>
    <s v="TGM9471"/>
    <s v="LAPIDA"/>
    <x v="0"/>
    <x v="1"/>
    <x v="2"/>
    <x v="13"/>
    <s v="Pamela Diana SAC Caro Alhua"/>
    <m/>
    <x v="0"/>
    <x v="0"/>
    <x v="1"/>
    <x v="5"/>
  </r>
  <r>
    <x v="5149"/>
    <x v="4"/>
    <s v="TGM9472"/>
    <s v="CONSTANCIA DE SEPULTURA"/>
    <x v="0"/>
    <x v="0"/>
    <x v="0"/>
    <x v="6"/>
    <s v="Maria Betania Araujo Gomez - Cusco II"/>
    <m/>
    <x v="0"/>
    <x v="0"/>
    <x v="1"/>
    <x v="5"/>
  </r>
  <r>
    <x v="5150"/>
    <x v="4"/>
    <s v="TGM9473"/>
    <s v="ENTREGA DE CONTRATO"/>
    <x v="0"/>
    <x v="0"/>
    <x v="2"/>
    <x v="3"/>
    <s v="Maria Betania Araujo Gomez - Cusco II"/>
    <m/>
    <x v="0"/>
    <x v="0"/>
    <x v="1"/>
    <x v="5"/>
  </r>
  <r>
    <x v="5151"/>
    <x v="3"/>
    <s v="TGM9474"/>
    <s v="ENTREGA DE CERTIFICADO"/>
    <x v="0"/>
    <x v="0"/>
    <x v="0"/>
    <x v="0"/>
    <s v="Maria Betania Araujo Gomez - Cusco I"/>
    <m/>
    <x v="0"/>
    <x v="0"/>
    <x v="1"/>
    <x v="5"/>
  </r>
  <r>
    <x v="5152"/>
    <x v="3"/>
    <s v="TGM9475"/>
    <s v="ENTREGA DE CERTIFICADO"/>
    <x v="0"/>
    <x v="0"/>
    <x v="0"/>
    <x v="0"/>
    <s v="Maria Betania Araujo Gomez - Cusco I"/>
    <m/>
    <x v="0"/>
    <x v="0"/>
    <x v="1"/>
    <x v="5"/>
  </r>
  <r>
    <x v="5153"/>
    <x v="0"/>
    <s v="TGM9476"/>
    <s v="USO DE ESPACIO"/>
    <x v="0"/>
    <x v="0"/>
    <x v="0"/>
    <x v="8"/>
    <s v="Rosario Margarita Vergara Jimenez"/>
    <m/>
    <x v="0"/>
    <x v="0"/>
    <x v="1"/>
    <x v="5"/>
  </r>
  <r>
    <x v="5154"/>
    <x v="3"/>
    <s v="TGM9477"/>
    <s v="ENTREGA DE CERTIFICADO"/>
    <x v="0"/>
    <x v="0"/>
    <x v="0"/>
    <x v="0"/>
    <s v="Maria Betania Araujo Gomez - Cusco I"/>
    <m/>
    <x v="0"/>
    <x v="0"/>
    <x v="1"/>
    <x v="5"/>
  </r>
  <r>
    <x v="5155"/>
    <x v="1"/>
    <s v="TGM9478"/>
    <s v="EXHUMACION"/>
    <x v="0"/>
    <x v="0"/>
    <x v="4"/>
    <x v="7"/>
    <s v="Oscar San Martin Castillo - Corona d"/>
    <m/>
    <x v="0"/>
    <x v="0"/>
    <x v="1"/>
    <x v="5"/>
  </r>
  <r>
    <x v="5156"/>
    <x v="1"/>
    <s v="TGM9479"/>
    <s v="ESTADO DE CUENTA"/>
    <x v="0"/>
    <x v="2"/>
    <x v="0"/>
    <x v="5"/>
    <s v="Pamela Diana Caro Alhua  SAC cor"/>
    <m/>
    <x v="0"/>
    <x v="0"/>
    <x v="1"/>
    <x v="5"/>
  </r>
  <r>
    <x v="5157"/>
    <x v="1"/>
    <s v="TGM9480"/>
    <s v="ESTADO DE CUENTA"/>
    <x v="0"/>
    <x v="2"/>
    <x v="0"/>
    <x v="5"/>
    <s v="Pamela Diana Caro Alhua  SAC cor"/>
    <m/>
    <x v="0"/>
    <x v="0"/>
    <x v="1"/>
    <x v="5"/>
  </r>
  <r>
    <x v="5158"/>
    <x v="1"/>
    <s v="TGM9481"/>
    <s v="ESTADO DE CUENTA"/>
    <x v="0"/>
    <x v="2"/>
    <x v="0"/>
    <x v="5"/>
    <s v="Pamela Diana Caro Alhua  SAC cor"/>
    <m/>
    <x v="0"/>
    <x v="0"/>
    <x v="1"/>
    <x v="5"/>
  </r>
  <r>
    <x v="5159"/>
    <x v="0"/>
    <s v="TGM9482"/>
    <s v="LAPIDA ROTA"/>
    <x v="0"/>
    <x v="1"/>
    <x v="2"/>
    <x v="20"/>
    <s v="Pamela Diana SAC Caro Alhua"/>
    <m/>
    <x v="0"/>
    <x v="0"/>
    <x v="1"/>
    <x v="5"/>
  </r>
  <r>
    <x v="5160"/>
    <x v="0"/>
    <s v="TGM9483"/>
    <s v="REQUISITOS DE TRASLADO INTERNO"/>
    <x v="0"/>
    <x v="2"/>
    <x v="2"/>
    <x v="7"/>
    <s v="Pamela Diana SAC Caro Alhua"/>
    <m/>
    <x v="0"/>
    <x v="0"/>
    <x v="1"/>
    <x v="5"/>
  </r>
  <r>
    <x v="5161"/>
    <x v="0"/>
    <s v="TGM9484"/>
    <s v="ESTADO DE CUENTA"/>
    <x v="0"/>
    <x v="2"/>
    <x v="2"/>
    <x v="5"/>
    <s v="Pamela Diana SAC Caro Alhua"/>
    <m/>
    <x v="0"/>
    <x v="0"/>
    <x v="1"/>
    <x v="5"/>
  </r>
  <r>
    <x v="5162"/>
    <x v="0"/>
    <s v="TGM9485"/>
    <s v="ESTADO DE CUENTA"/>
    <x v="0"/>
    <x v="2"/>
    <x v="2"/>
    <x v="5"/>
    <s v="Pamela Diana SAC Caro Alhua"/>
    <m/>
    <x v="0"/>
    <x v="0"/>
    <x v="1"/>
    <x v="5"/>
  </r>
  <r>
    <x v="5163"/>
    <x v="4"/>
    <s v="TGM9486"/>
    <s v="RECLAMO POR ESPACIO"/>
    <x v="0"/>
    <x v="1"/>
    <x v="2"/>
    <x v="14"/>
    <s v="Maria Betania Araujo Gomez - Cusco II"/>
    <m/>
    <x v="0"/>
    <x v="0"/>
    <x v="1"/>
    <x v="5"/>
  </r>
  <r>
    <x v="5164"/>
    <x v="0"/>
    <s v="TGM9487"/>
    <s v="LAPIDA DE MAUSOLEO"/>
    <x v="0"/>
    <x v="0"/>
    <x v="4"/>
    <x v="20"/>
    <s v="Rosario Margarita Vergara Jimenez"/>
    <m/>
    <x v="0"/>
    <x v="0"/>
    <x v="1"/>
    <x v="5"/>
  </r>
  <r>
    <x v="5165"/>
    <x v="0"/>
    <s v="TGM9488"/>
    <s v="DEVOLUCION DE LAPIDA"/>
    <x v="0"/>
    <x v="0"/>
    <x v="0"/>
    <x v="27"/>
    <s v="Grupo Servicio de Atencion al Cliente"/>
    <m/>
    <x v="0"/>
    <x v="0"/>
    <x v="1"/>
    <x v="5"/>
  </r>
  <r>
    <x v="5166"/>
    <x v="4"/>
    <s v="TGM9489"/>
    <s v="ENTREGA DE CERTIFICADO"/>
    <x v="0"/>
    <x v="0"/>
    <x v="0"/>
    <x v="0"/>
    <s v="Maria Betania Araujo Gomez - Cusco II"/>
    <m/>
    <x v="0"/>
    <x v="0"/>
    <x v="1"/>
    <x v="5"/>
  </r>
  <r>
    <x v="5167"/>
    <x v="3"/>
    <s v="TGM9490"/>
    <s v="ENTREGA DE CERTIFICADO"/>
    <x v="0"/>
    <x v="0"/>
    <x v="0"/>
    <x v="0"/>
    <s v="Maria Betania Araujo Gomez - Cusco I"/>
    <m/>
    <x v="0"/>
    <x v="0"/>
    <x v="1"/>
    <x v="5"/>
  </r>
  <r>
    <x v="5168"/>
    <x v="0"/>
    <s v="TGM9491"/>
    <s v="LAPIDA ROTA"/>
    <x v="0"/>
    <x v="1"/>
    <x v="2"/>
    <x v="20"/>
    <s v="Mariella Valentina Guadalupe Fierro"/>
    <m/>
    <x v="0"/>
    <x v="0"/>
    <x v="1"/>
    <x v="5"/>
  </r>
  <r>
    <x v="5169"/>
    <x v="0"/>
    <s v="TGM9492"/>
    <s v="USO DE ESPACIO"/>
    <x v="0"/>
    <x v="0"/>
    <x v="0"/>
    <x v="8"/>
    <s v="Pamela Diana SAC Caro Alhua"/>
    <m/>
    <x v="0"/>
    <x v="0"/>
    <x v="1"/>
    <x v="5"/>
  </r>
  <r>
    <x v="5170"/>
    <x v="0"/>
    <s v="TGM9493"/>
    <s v="ESTADO DE CUENTA"/>
    <x v="0"/>
    <x v="2"/>
    <x v="0"/>
    <x v="5"/>
    <s v="Pamela Diana SAC Caro Alhua"/>
    <m/>
    <x v="0"/>
    <x v="0"/>
    <x v="1"/>
    <x v="5"/>
  </r>
  <r>
    <x v="5171"/>
    <x v="0"/>
    <s v="TGM9494"/>
    <s v="REQUISITOS PARA EXHUMACION E INHUMACION"/>
    <x v="0"/>
    <x v="2"/>
    <x v="0"/>
    <x v="7"/>
    <s v="Rosario Margarita Vergara Jimenez"/>
    <m/>
    <x v="0"/>
    <x v="0"/>
    <x v="1"/>
    <x v="5"/>
  </r>
  <r>
    <x v="5172"/>
    <x v="0"/>
    <s v="TGM9495"/>
    <s v="UBICACION DE ESPACIO"/>
    <x v="0"/>
    <x v="0"/>
    <x v="0"/>
    <x v="0"/>
    <s v="Rosario Margarita Vergara Jimenez"/>
    <m/>
    <x v="0"/>
    <x v="0"/>
    <x v="1"/>
    <x v="5"/>
  </r>
  <r>
    <x v="5173"/>
    <x v="0"/>
    <s v="TGM9496"/>
    <s v="LAPIDA ROTA"/>
    <x v="0"/>
    <x v="0"/>
    <x v="0"/>
    <x v="20"/>
    <s v="Rosario Margarita Vergara Jimenez"/>
    <m/>
    <x v="0"/>
    <x v="0"/>
    <x v="1"/>
    <x v="5"/>
  </r>
  <r>
    <x v="5174"/>
    <x v="0"/>
    <s v="TGM9497"/>
    <s v="USO DE ESPACIO"/>
    <x v="0"/>
    <x v="0"/>
    <x v="0"/>
    <x v="8"/>
    <s v="Rosario Margarita Vergara Jimenez"/>
    <m/>
    <x v="0"/>
    <x v="0"/>
    <x v="1"/>
    <x v="5"/>
  </r>
  <r>
    <x v="5175"/>
    <x v="0"/>
    <s v="TGM9498"/>
    <s v="SOLICITUD DE ACTUALIZACION DE DIRECCION"/>
    <x v="0"/>
    <x v="0"/>
    <x v="0"/>
    <x v="6"/>
    <s v="Rosario Margarita Vergara Jimenez"/>
    <m/>
    <x v="0"/>
    <x v="0"/>
    <x v="1"/>
    <x v="5"/>
  </r>
  <r>
    <x v="5176"/>
    <x v="0"/>
    <s v="TGM9499"/>
    <s v="SOLICITUD DE ACTUALIZACION DE DIRECCION"/>
    <x v="0"/>
    <x v="0"/>
    <x v="0"/>
    <x v="6"/>
    <s v="Rosario Margarita Vergara Jimenez"/>
    <m/>
    <x v="0"/>
    <x v="0"/>
    <x v="1"/>
    <x v="5"/>
  </r>
  <r>
    <x v="5177"/>
    <x v="0"/>
    <s v="TGM9500"/>
    <s v="MANTENIMIENTO DE LAPIDA"/>
    <x v="0"/>
    <x v="0"/>
    <x v="4"/>
    <x v="11"/>
    <s v="Oscar San Martin Castillo"/>
    <m/>
    <x v="0"/>
    <x v="0"/>
    <x v="1"/>
    <x v="5"/>
  </r>
  <r>
    <x v="5178"/>
    <x v="0"/>
    <s v="TGM9501"/>
    <s v="MANTENIMIENTO DE LAPIDA-PEGADO"/>
    <x v="0"/>
    <x v="0"/>
    <x v="4"/>
    <x v="20"/>
    <s v="Rosario Margarita Vergara Jimenez"/>
    <m/>
    <x v="0"/>
    <x v="0"/>
    <x v="1"/>
    <x v="5"/>
  </r>
  <r>
    <x v="5179"/>
    <x v="0"/>
    <s v="TGM9502"/>
    <s v="ACTA DE DEFUNCION"/>
    <x v="0"/>
    <x v="0"/>
    <x v="0"/>
    <x v="6"/>
    <s v="Rosario Margarita Vergara Jimenez"/>
    <m/>
    <x v="0"/>
    <x v="0"/>
    <x v="1"/>
    <x v="5"/>
  </r>
  <r>
    <x v="5180"/>
    <x v="0"/>
    <s v="TGM9503"/>
    <s v="DEVOLUCION DE GARANTIA"/>
    <x v="0"/>
    <x v="0"/>
    <x v="0"/>
    <x v="10"/>
    <s v="Rosario Margarita Vergara Jimenez"/>
    <m/>
    <x v="0"/>
    <x v="0"/>
    <x v="1"/>
    <x v="5"/>
  </r>
  <r>
    <x v="5181"/>
    <x v="1"/>
    <s v="TGM9504"/>
    <s v="SOLICITUD DE REACTIVACION DE CONTRATO"/>
    <x v="0"/>
    <x v="0"/>
    <x v="0"/>
    <x v="6"/>
    <s v="Rosario Margarita Vergara Jimenez SAC CF"/>
    <m/>
    <x v="0"/>
    <x v="0"/>
    <x v="1"/>
    <x v="5"/>
  </r>
  <r>
    <x v="5182"/>
    <x v="0"/>
    <s v="TGM9505"/>
    <s v="CAMBIO DE TITULAR POR FALLECIMIENTO"/>
    <x v="0"/>
    <x v="0"/>
    <x v="0"/>
    <x v="31"/>
    <s v="Pamela Diana SAC Caro Alhua"/>
    <m/>
    <x v="0"/>
    <x v="0"/>
    <x v="1"/>
    <x v="5"/>
  </r>
  <r>
    <x v="5183"/>
    <x v="0"/>
    <s v="TGM9506"/>
    <s v="CERTIFICADO DE USO"/>
    <x v="0"/>
    <x v="0"/>
    <x v="0"/>
    <x v="0"/>
    <s v="Pamela Diana SAC Caro Alhua"/>
    <m/>
    <x v="0"/>
    <x v="0"/>
    <x v="1"/>
    <x v="5"/>
  </r>
  <r>
    <x v="5184"/>
    <x v="0"/>
    <s v="TGM9507"/>
    <s v="ACTUALIZACION DE DATOS"/>
    <x v="0"/>
    <x v="0"/>
    <x v="0"/>
    <x v="1"/>
    <s v="Rosario Margarita Vergara Jimenez"/>
    <m/>
    <x v="0"/>
    <x v="0"/>
    <x v="1"/>
    <x v="5"/>
  </r>
  <r>
    <x v="5185"/>
    <x v="0"/>
    <s v="TGM9508"/>
    <s v="ESTADO DE CUENTA DIGITAL"/>
    <x v="0"/>
    <x v="0"/>
    <x v="0"/>
    <x v="5"/>
    <s v="Rosario Margarita Vergara Jimenez"/>
    <m/>
    <x v="0"/>
    <x v="0"/>
    <x v="1"/>
    <x v="5"/>
  </r>
  <r>
    <x v="5186"/>
    <x v="0"/>
    <s v="TGM9509"/>
    <s v="CONTRATO"/>
    <x v="0"/>
    <x v="0"/>
    <x v="0"/>
    <x v="3"/>
    <s v="Pamela Diana SAC Caro Alhua"/>
    <m/>
    <x v="0"/>
    <x v="0"/>
    <x v="1"/>
    <x v="5"/>
  </r>
  <r>
    <x v="5187"/>
    <x v="0"/>
    <s v="TGM9510"/>
    <s v="USO DE ESPACIO"/>
    <x v="0"/>
    <x v="0"/>
    <x v="0"/>
    <x v="8"/>
    <s v="Pamela Diana SAC Caro Alhua"/>
    <m/>
    <x v="0"/>
    <x v="0"/>
    <x v="1"/>
    <x v="5"/>
  </r>
  <r>
    <x v="5188"/>
    <x v="0"/>
    <s v="TGM9511"/>
    <s v="CERTIFICADO DE USO"/>
    <x v="0"/>
    <x v="0"/>
    <x v="0"/>
    <x v="0"/>
    <s v="Pamela Diana SAC Caro Alhua"/>
    <m/>
    <x v="0"/>
    <x v="0"/>
    <x v="1"/>
    <x v="5"/>
  </r>
  <r>
    <x v="5189"/>
    <x v="0"/>
    <s v="TGM9512"/>
    <s v="CERTIFICADO DE USO"/>
    <x v="0"/>
    <x v="0"/>
    <x v="0"/>
    <x v="0"/>
    <s v="Pamela Diana SAC Caro Alhua"/>
    <m/>
    <x v="0"/>
    <x v="0"/>
    <x v="1"/>
    <x v="5"/>
  </r>
  <r>
    <x v="5190"/>
    <x v="0"/>
    <s v="TGM9513"/>
    <s v="CERTIFICADO DE USO"/>
    <x v="0"/>
    <x v="0"/>
    <x v="0"/>
    <x v="0"/>
    <s v="Pamela Diana SAC Caro Alhua"/>
    <m/>
    <x v="0"/>
    <x v="0"/>
    <x v="1"/>
    <x v="5"/>
  </r>
  <r>
    <x v="5191"/>
    <x v="0"/>
    <s v="TGM9514"/>
    <s v="CAMBIO DE TITULAR"/>
    <x v="0"/>
    <x v="0"/>
    <x v="0"/>
    <x v="31"/>
    <s v="Pamela Diana SAC Caro Alhua"/>
    <m/>
    <x v="0"/>
    <x v="0"/>
    <x v="1"/>
    <x v="5"/>
  </r>
  <r>
    <x v="5192"/>
    <x v="0"/>
    <s v="TGM9515"/>
    <s v="CERTIFICADO DE USO"/>
    <x v="0"/>
    <x v="0"/>
    <x v="0"/>
    <x v="0"/>
    <s v="Pamela Diana SAC Caro Alhua"/>
    <m/>
    <x v="0"/>
    <x v="0"/>
    <x v="1"/>
    <x v="5"/>
  </r>
  <r>
    <x v="5193"/>
    <x v="0"/>
    <s v="TGM9516"/>
    <s v="EXHUMACION DE CUERPO"/>
    <x v="0"/>
    <x v="0"/>
    <x v="4"/>
    <x v="7"/>
    <s v="Oscar San Martin Castillo"/>
    <m/>
    <x v="0"/>
    <x v="0"/>
    <x v="1"/>
    <x v="5"/>
  </r>
  <r>
    <x v="5194"/>
    <x v="1"/>
    <s v="TGM9517"/>
    <s v="USO DE ESPACIO"/>
    <x v="0"/>
    <x v="0"/>
    <x v="0"/>
    <x v="8"/>
    <s v="Rosario Margarita Vergara Jimenez SAC CF"/>
    <m/>
    <x v="0"/>
    <x v="0"/>
    <x v="1"/>
    <x v="5"/>
  </r>
  <r>
    <x v="5195"/>
    <x v="0"/>
    <s v="TGM9518"/>
    <s v="CERTIFICADO DE USO"/>
    <x v="0"/>
    <x v="0"/>
    <x v="0"/>
    <x v="0"/>
    <s v="Pamela Diana SAC Caro Alhua"/>
    <m/>
    <x v="0"/>
    <x v="0"/>
    <x v="1"/>
    <x v="5"/>
  </r>
  <r>
    <x v="5196"/>
    <x v="3"/>
    <s v="TGM9519"/>
    <s v="RECLAMO DE SEPELIO"/>
    <x v="0"/>
    <x v="1"/>
    <x v="2"/>
    <x v="38"/>
    <s v="Maria Betania Araujo Gomez - Cusco I"/>
    <m/>
    <x v="0"/>
    <x v="0"/>
    <x v="1"/>
    <x v="5"/>
  </r>
  <r>
    <x v="5197"/>
    <x v="0"/>
    <s v="TGM9520"/>
    <s v="CERTIFICADO DE USO"/>
    <x v="0"/>
    <x v="0"/>
    <x v="0"/>
    <x v="0"/>
    <s v="Pamela Diana SAC Caro Alhua"/>
    <m/>
    <x v="0"/>
    <x v="0"/>
    <x v="1"/>
    <x v="5"/>
  </r>
  <r>
    <x v="5198"/>
    <x v="1"/>
    <s v="TGM9521"/>
    <s v="MANTENIMIENTO DE LAPIDA"/>
    <x v="0"/>
    <x v="0"/>
    <x v="4"/>
    <x v="27"/>
    <s v="Grupo Asesoria de Atencion al Cliente Corona del Fraile"/>
    <m/>
    <x v="0"/>
    <x v="0"/>
    <x v="1"/>
    <x v="5"/>
  </r>
  <r>
    <x v="5199"/>
    <x v="0"/>
    <s v="TGM9522"/>
    <s v="CERTIFICADO DE USO"/>
    <x v="0"/>
    <x v="0"/>
    <x v="0"/>
    <x v="0"/>
    <s v="Pamela Diana SAC Caro Alhua"/>
    <m/>
    <x v="0"/>
    <x v="0"/>
    <x v="1"/>
    <x v="5"/>
  </r>
  <r>
    <x v="5200"/>
    <x v="0"/>
    <s v="TGM9523"/>
    <s v="CERTIFICADO DE USO"/>
    <x v="0"/>
    <x v="0"/>
    <x v="0"/>
    <x v="0"/>
    <s v="Pamela Diana SAC Caro Alhua"/>
    <m/>
    <x v="0"/>
    <x v="0"/>
    <x v="1"/>
    <x v="5"/>
  </r>
  <r>
    <x v="5201"/>
    <x v="0"/>
    <s v="TGM9524"/>
    <s v="CAMBIO DE TITULAR"/>
    <x v="0"/>
    <x v="0"/>
    <x v="0"/>
    <x v="31"/>
    <s v="Pamela Diana SAC Caro Alhua"/>
    <m/>
    <x v="0"/>
    <x v="0"/>
    <x v="1"/>
    <x v="5"/>
  </r>
  <r>
    <x v="5202"/>
    <x v="1"/>
    <s v="TGM9525"/>
    <s v="CERTIFICADO DE USO"/>
    <x v="0"/>
    <x v="0"/>
    <x v="0"/>
    <x v="0"/>
    <s v="Pamela Diana Caro Alhua  SAC cor"/>
    <m/>
    <x v="0"/>
    <x v="0"/>
    <x v="1"/>
    <x v="5"/>
  </r>
  <r>
    <x v="5203"/>
    <x v="1"/>
    <s v="TGM9526"/>
    <s v="CERTIFICADO DE USO"/>
    <x v="0"/>
    <x v="0"/>
    <x v="0"/>
    <x v="0"/>
    <s v="Pamela Diana Caro Alhua  SAC cor"/>
    <m/>
    <x v="0"/>
    <x v="0"/>
    <x v="1"/>
    <x v="5"/>
  </r>
  <r>
    <x v="5204"/>
    <x v="1"/>
    <s v="TGM9527"/>
    <s v="CERTIFICADO DE USO"/>
    <x v="0"/>
    <x v="0"/>
    <x v="0"/>
    <x v="0"/>
    <s v="Pamela Diana Caro Alhua  SAC cor"/>
    <m/>
    <x v="0"/>
    <x v="0"/>
    <x v="1"/>
    <x v="5"/>
  </r>
  <r>
    <x v="5205"/>
    <x v="1"/>
    <s v="TGM9528"/>
    <s v="CERTIFICADO DE USO"/>
    <x v="0"/>
    <x v="0"/>
    <x v="0"/>
    <x v="0"/>
    <s v="Pamela Diana Caro Alhua  SAC cor"/>
    <m/>
    <x v="0"/>
    <x v="0"/>
    <x v="1"/>
    <x v="5"/>
  </r>
  <r>
    <x v="5206"/>
    <x v="1"/>
    <s v="TGM9529"/>
    <s v="ESTADO DE CUENTA"/>
    <x v="0"/>
    <x v="2"/>
    <x v="0"/>
    <x v="5"/>
    <s v="Pamela Diana Caro Alhua  SAC cor"/>
    <m/>
    <x v="0"/>
    <x v="0"/>
    <x v="1"/>
    <x v="5"/>
  </r>
  <r>
    <x v="5207"/>
    <x v="0"/>
    <s v="TGM9530"/>
    <s v="ACTUALIZACION DE DATOS"/>
    <x v="0"/>
    <x v="0"/>
    <x v="0"/>
    <x v="1"/>
    <s v="Rosario Margarita Vergara Jimenez"/>
    <m/>
    <x v="0"/>
    <x v="0"/>
    <x v="1"/>
    <x v="5"/>
  </r>
  <r>
    <x v="5208"/>
    <x v="0"/>
    <s v="TGM9531"/>
    <s v="USO DE ESPACIO"/>
    <x v="0"/>
    <x v="0"/>
    <x v="0"/>
    <x v="8"/>
    <s v="Rosario Margarita Vergara Jimenez"/>
    <m/>
    <x v="0"/>
    <x v="0"/>
    <x v="1"/>
    <x v="5"/>
  </r>
  <r>
    <x v="5209"/>
    <x v="0"/>
    <s v="TGM9532"/>
    <s v="USO DE ESPACIO"/>
    <x v="0"/>
    <x v="0"/>
    <x v="0"/>
    <x v="8"/>
    <s v="Rosario Margarita Vergara Jimenez"/>
    <m/>
    <x v="0"/>
    <x v="0"/>
    <x v="1"/>
    <x v="5"/>
  </r>
  <r>
    <x v="5210"/>
    <x v="0"/>
    <s v="TGM9533"/>
    <s v="USO DE ESPACIO"/>
    <x v="0"/>
    <x v="0"/>
    <x v="0"/>
    <x v="8"/>
    <s v="Rosario Margarita Vergara Jimenez"/>
    <m/>
    <x v="0"/>
    <x v="0"/>
    <x v="1"/>
    <x v="5"/>
  </r>
  <r>
    <x v="5211"/>
    <x v="3"/>
    <s v="TGM9534"/>
    <s v="ENTREGA DE CONTRATO"/>
    <x v="0"/>
    <x v="0"/>
    <x v="0"/>
    <x v="3"/>
    <s v="Maria Betania Araujo Gomez - Cusco I"/>
    <m/>
    <x v="0"/>
    <x v="0"/>
    <x v="1"/>
    <x v="5"/>
  </r>
  <r>
    <x v="5212"/>
    <x v="0"/>
    <s v="TGM9535"/>
    <s v="MANTENIMIENTO DE LAPIDA"/>
    <x v="0"/>
    <x v="0"/>
    <x v="4"/>
    <x v="11"/>
    <s v="Oscar San Martin Castillo"/>
    <m/>
    <x v="0"/>
    <x v="0"/>
    <x v="1"/>
    <x v="5"/>
  </r>
  <r>
    <x v="5213"/>
    <x v="0"/>
    <s v="TGM9536"/>
    <s v="ACTA DE DEFUNCION"/>
    <x v="0"/>
    <x v="0"/>
    <x v="0"/>
    <x v="6"/>
    <s v="Rosario Margarita Vergara Jimenez"/>
    <m/>
    <x v="0"/>
    <x v="0"/>
    <x v="1"/>
    <x v="5"/>
  </r>
  <r>
    <x v="5214"/>
    <x v="0"/>
    <s v="TGM9537"/>
    <s v="GARANTIA DE ACTA DE DEFUNCION"/>
    <x v="0"/>
    <x v="0"/>
    <x v="0"/>
    <x v="10"/>
    <s v="Rosario Margarita Vergara Jimenez"/>
    <m/>
    <x v="0"/>
    <x v="0"/>
    <x v="1"/>
    <x v="5"/>
  </r>
  <r>
    <x v="5215"/>
    <x v="0"/>
    <s v="TGM9538"/>
    <s v="ENTREGA DE CONTRATO"/>
    <x v="0"/>
    <x v="0"/>
    <x v="0"/>
    <x v="3"/>
    <s v="Rosario Margarita Vergara Jimenez"/>
    <m/>
    <x v="0"/>
    <x v="0"/>
    <x v="1"/>
    <x v="5"/>
  </r>
  <r>
    <x v="5216"/>
    <x v="0"/>
    <s v="TGM9539"/>
    <s v="ACTUALIZACION DE DATOS"/>
    <x v="0"/>
    <x v="0"/>
    <x v="0"/>
    <x v="1"/>
    <s v="Rosario Margarita Vergara Jimenez"/>
    <m/>
    <x v="0"/>
    <x v="0"/>
    <x v="1"/>
    <x v="5"/>
  </r>
  <r>
    <x v="5217"/>
    <x v="0"/>
    <s v="TGM9540"/>
    <s v="ACTA DE DEFUNCION"/>
    <x v="0"/>
    <x v="0"/>
    <x v="0"/>
    <x v="6"/>
    <s v="Rosario Margarita Vergara Jimenez"/>
    <m/>
    <x v="0"/>
    <x v="0"/>
    <x v="1"/>
    <x v="5"/>
  </r>
  <r>
    <x v="5218"/>
    <x v="4"/>
    <s v="TGM9541"/>
    <s v="RECLAMO DE MALTRATO"/>
    <x v="0"/>
    <x v="1"/>
    <x v="2"/>
    <x v="36"/>
    <s v="Maria Betania Araujo Gomez - Cusco II"/>
    <m/>
    <x v="0"/>
    <x v="0"/>
    <x v="1"/>
    <x v="5"/>
  </r>
  <r>
    <x v="5219"/>
    <x v="0"/>
    <s v="TGM9542"/>
    <s v="GARANTIA DE ACTA DE DEFUNCION"/>
    <x v="0"/>
    <x v="0"/>
    <x v="0"/>
    <x v="10"/>
    <s v="Rosario Margarita Vergara Jimenez"/>
    <m/>
    <x v="0"/>
    <x v="0"/>
    <x v="1"/>
    <x v="5"/>
  </r>
  <r>
    <x v="5220"/>
    <x v="0"/>
    <s v="TGM9543"/>
    <s v="ACTA DE DEFUNCION"/>
    <x v="0"/>
    <x v="0"/>
    <x v="0"/>
    <x v="6"/>
    <s v="Rosario Margarita Vergara Jimenez"/>
    <m/>
    <x v="0"/>
    <x v="0"/>
    <x v="1"/>
    <x v="5"/>
  </r>
  <r>
    <x v="5221"/>
    <x v="0"/>
    <s v="TGM9544"/>
    <s v="GARANTIA DE ACTA DE DEFUNCION"/>
    <x v="0"/>
    <x v="0"/>
    <x v="0"/>
    <x v="10"/>
    <s v="Rosario Margarita Vergara Jimenez"/>
    <m/>
    <x v="0"/>
    <x v="0"/>
    <x v="1"/>
    <x v="5"/>
  </r>
  <r>
    <x v="5222"/>
    <x v="0"/>
    <s v="TGM9545"/>
    <s v="ENTREGA DE CONTRATO"/>
    <x v="0"/>
    <x v="0"/>
    <x v="0"/>
    <x v="3"/>
    <s v="Rosario Margarita Vergara Jimenez"/>
    <m/>
    <x v="0"/>
    <x v="0"/>
    <x v="1"/>
    <x v="5"/>
  </r>
  <r>
    <x v="5223"/>
    <x v="0"/>
    <s v="TGM9546"/>
    <s v="CERTIFICADO DE USO"/>
    <x v="0"/>
    <x v="0"/>
    <x v="0"/>
    <x v="0"/>
    <s v="Rosario Margarita Vergara Jimenez"/>
    <m/>
    <x v="0"/>
    <x v="0"/>
    <x v="1"/>
    <x v="5"/>
  </r>
  <r>
    <x v="5224"/>
    <x v="0"/>
    <s v="TGM9547"/>
    <s v="ACTA DE DEFUNCION"/>
    <x v="0"/>
    <x v="0"/>
    <x v="0"/>
    <x v="6"/>
    <s v="Rosario Margarita Vergara Jimenez"/>
    <m/>
    <x v="0"/>
    <x v="0"/>
    <x v="1"/>
    <x v="5"/>
  </r>
  <r>
    <x v="5225"/>
    <x v="0"/>
    <s v="TGM9548"/>
    <s v="GARANTIA DE ACTA DE DEFUNCION"/>
    <x v="0"/>
    <x v="0"/>
    <x v="0"/>
    <x v="10"/>
    <s v="Rosario Margarita Vergara Jimenez"/>
    <m/>
    <x v="0"/>
    <x v="0"/>
    <x v="1"/>
    <x v="5"/>
  </r>
  <r>
    <x v="5226"/>
    <x v="3"/>
    <s v="TGM9549"/>
    <s v="ENTREGA DE CONTRATO"/>
    <x v="0"/>
    <x v="0"/>
    <x v="0"/>
    <x v="3"/>
    <s v="Maria Betania Araujo Gomez - Cusco I"/>
    <m/>
    <x v="0"/>
    <x v="0"/>
    <x v="1"/>
    <x v="5"/>
  </r>
  <r>
    <x v="5227"/>
    <x v="3"/>
    <s v="TGM9550"/>
    <s v="ENTREGA DE CERTIFICADO"/>
    <x v="0"/>
    <x v="0"/>
    <x v="0"/>
    <x v="0"/>
    <s v="Maria Betania Araujo Gomez - Cusco I"/>
    <m/>
    <x v="0"/>
    <x v="0"/>
    <x v="1"/>
    <x v="5"/>
  </r>
  <r>
    <x v="5228"/>
    <x v="3"/>
    <s v="TGM9551"/>
    <s v="ENTREGA DE CERTIFICADO"/>
    <x v="0"/>
    <x v="0"/>
    <x v="0"/>
    <x v="0"/>
    <s v="Maria Betania Araujo Gomez - Cusco I"/>
    <m/>
    <x v="0"/>
    <x v="0"/>
    <x v="1"/>
    <x v="5"/>
  </r>
  <r>
    <x v="5229"/>
    <x v="2"/>
    <s v="TGM9552"/>
    <s v="CAMBIO DE TITULAR 201154"/>
    <x v="0"/>
    <x v="0"/>
    <x v="4"/>
    <x v="16"/>
    <s v="Taymiler Jhaalber Llacza Rosales - Cañete"/>
    <m/>
    <x v="0"/>
    <x v="0"/>
    <x v="1"/>
    <x v="5"/>
  </r>
  <r>
    <x v="5230"/>
    <x v="2"/>
    <s v="TGM9553"/>
    <s v="COPIA DE BOLETA DE PAGO"/>
    <x v="0"/>
    <x v="0"/>
    <x v="0"/>
    <x v="19"/>
    <s v="Melissa Jhuliana Hipolito Guerrero"/>
    <m/>
    <x v="0"/>
    <x v="0"/>
    <x v="1"/>
    <x v="5"/>
  </r>
  <r>
    <x v="5231"/>
    <x v="0"/>
    <s v="TGM9554"/>
    <s v="LAPIDA ERRADA"/>
    <x v="0"/>
    <x v="0"/>
    <x v="4"/>
    <x v="27"/>
    <s v="Grupo Servicio de Atencion al Cliente"/>
    <m/>
    <x v="0"/>
    <x v="0"/>
    <x v="1"/>
    <x v="5"/>
  </r>
  <r>
    <x v="5232"/>
    <x v="1"/>
    <s v="TGM9555"/>
    <s v="CERTIFICADO DE USO"/>
    <x v="0"/>
    <x v="0"/>
    <x v="0"/>
    <x v="0"/>
    <s v="Pamela Diana Caro Alhua  SAC cor"/>
    <m/>
    <x v="0"/>
    <x v="0"/>
    <x v="1"/>
    <x v="5"/>
  </r>
  <r>
    <x v="5233"/>
    <x v="1"/>
    <s v="TGM9556"/>
    <s v="CAMBIO DE TITULARIDAD"/>
    <x v="0"/>
    <x v="0"/>
    <x v="0"/>
    <x v="31"/>
    <s v="Pamela Diana Caro Alhua  SAC cor"/>
    <m/>
    <x v="0"/>
    <x v="0"/>
    <x v="1"/>
    <x v="5"/>
  </r>
  <r>
    <x v="5234"/>
    <x v="0"/>
    <s v="TGM9557"/>
    <s v="LAPIDA ROTA"/>
    <x v="0"/>
    <x v="0"/>
    <x v="4"/>
    <x v="20"/>
    <s v="Rosario Margarita Vergara Jimenez"/>
    <m/>
    <x v="0"/>
    <x v="0"/>
    <x v="1"/>
    <x v="5"/>
  </r>
  <r>
    <x v="5235"/>
    <x v="1"/>
    <s v="TGM9558"/>
    <s v="CERTIFICADO DE USO"/>
    <x v="0"/>
    <x v="0"/>
    <x v="0"/>
    <x v="0"/>
    <s v="Pamela Diana Caro Alhua  SAC cor"/>
    <m/>
    <x v="0"/>
    <x v="0"/>
    <x v="1"/>
    <x v="5"/>
  </r>
  <r>
    <x v="5236"/>
    <x v="1"/>
    <s v="TGM9559"/>
    <s v="CERTIFICADO DE USO"/>
    <x v="0"/>
    <x v="0"/>
    <x v="0"/>
    <x v="0"/>
    <s v="Pamela Diana Caro Alhua  SAC cor"/>
    <m/>
    <x v="0"/>
    <x v="0"/>
    <x v="1"/>
    <x v="5"/>
  </r>
  <r>
    <x v="5237"/>
    <x v="1"/>
    <s v="TGM9560"/>
    <s v="CONSTANCIA DE ENTIERRO"/>
    <x v="0"/>
    <x v="0"/>
    <x v="0"/>
    <x v="6"/>
    <s v="Pamela Diana Caro Alhua  SAC cor"/>
    <m/>
    <x v="0"/>
    <x v="0"/>
    <x v="1"/>
    <x v="5"/>
  </r>
  <r>
    <x v="5238"/>
    <x v="0"/>
    <s v="TGM9561"/>
    <s v="CERTIFICADO DE USO"/>
    <x v="0"/>
    <x v="0"/>
    <x v="2"/>
    <x v="0"/>
    <s v="Pamela Diana SAC Caro Alhua"/>
    <m/>
    <x v="0"/>
    <x v="0"/>
    <x v="1"/>
    <x v="5"/>
  </r>
  <r>
    <x v="5239"/>
    <x v="0"/>
    <s v="TGM9562"/>
    <s v="CONSTANCIA DE ENTIERRO"/>
    <x v="0"/>
    <x v="0"/>
    <x v="2"/>
    <x v="6"/>
    <s v="Pamela Diana SAC Caro Alhua"/>
    <m/>
    <x v="0"/>
    <x v="0"/>
    <x v="1"/>
    <x v="5"/>
  </r>
  <r>
    <x v="5240"/>
    <x v="0"/>
    <s v="TGM9563"/>
    <s v="RECLAMO DE LAPIDA"/>
    <x v="0"/>
    <x v="1"/>
    <x v="4"/>
    <x v="13"/>
    <s v="Oscar San Martin Castillo"/>
    <m/>
    <x v="0"/>
    <x v="0"/>
    <x v="1"/>
    <x v="5"/>
  </r>
  <r>
    <x v="5241"/>
    <x v="0"/>
    <s v="TGM9564"/>
    <s v="ESTADO DE CUENTA"/>
    <x v="0"/>
    <x v="2"/>
    <x v="0"/>
    <x v="5"/>
    <s v="Pamela Diana SAC Caro Alhua"/>
    <m/>
    <x v="0"/>
    <x v="0"/>
    <x v="1"/>
    <x v="5"/>
  </r>
  <r>
    <x v="5242"/>
    <x v="0"/>
    <s v="TGM9565"/>
    <s v="MANTENIMIENTO DE LAPIDA"/>
    <x v="0"/>
    <x v="0"/>
    <x v="4"/>
    <x v="11"/>
    <s v="Oscar San Martin Castillo"/>
    <m/>
    <x v="0"/>
    <x v="0"/>
    <x v="1"/>
    <x v="5"/>
  </r>
  <r>
    <x v="5243"/>
    <x v="1"/>
    <s v="TGM9566"/>
    <s v="CERTIFICADO DE USO"/>
    <x v="0"/>
    <x v="0"/>
    <x v="0"/>
    <x v="0"/>
    <s v="Pamela Diana Caro Alhua  SAC cor"/>
    <m/>
    <x v="0"/>
    <x v="0"/>
    <x v="1"/>
    <x v="5"/>
  </r>
  <r>
    <x v="5244"/>
    <x v="2"/>
    <s v="TGM9567"/>
    <s v="DEVOLUCION DE GARANTIA CONTRATO 5012915"/>
    <x v="0"/>
    <x v="0"/>
    <x v="0"/>
    <x v="10"/>
    <s v="Melissa Jhuliana Hipolito Guerrero"/>
    <m/>
    <x v="0"/>
    <x v="0"/>
    <x v="1"/>
    <x v="5"/>
  </r>
  <r>
    <x v="5245"/>
    <x v="0"/>
    <s v="TGM9568"/>
    <s v="CERTIFICADO DE USO"/>
    <x v="0"/>
    <x v="0"/>
    <x v="0"/>
    <x v="0"/>
    <s v="Rosario Margarita Vergara Jimenez"/>
    <m/>
    <x v="0"/>
    <x v="0"/>
    <x v="1"/>
    <x v="5"/>
  </r>
  <r>
    <x v="5246"/>
    <x v="0"/>
    <s v="TGM9569"/>
    <s v="ELABORACION DE LAPIDA"/>
    <x v="0"/>
    <x v="0"/>
    <x v="4"/>
    <x v="9"/>
    <s v="Oscar San Martin Castillo"/>
    <m/>
    <x v="0"/>
    <x v="0"/>
    <x v="1"/>
    <x v="5"/>
  </r>
  <r>
    <x v="5247"/>
    <x v="0"/>
    <s v="TGM9570"/>
    <s v="CONSTANCIA DE UBICACION DE ESPACIO"/>
    <x v="0"/>
    <x v="0"/>
    <x v="0"/>
    <x v="6"/>
    <s v="Rosario Margarita Vergara Jimenez"/>
    <m/>
    <x v="0"/>
    <x v="0"/>
    <x v="1"/>
    <x v="5"/>
  </r>
  <r>
    <x v="5248"/>
    <x v="0"/>
    <s v="TGM9571"/>
    <s v="CONSTANCIA DE ENTIERRO"/>
    <x v="0"/>
    <x v="0"/>
    <x v="0"/>
    <x v="6"/>
    <s v="Rosario Margarita Vergara Jimenez"/>
    <m/>
    <x v="0"/>
    <x v="0"/>
    <x v="1"/>
    <x v="5"/>
  </r>
  <r>
    <x v="5249"/>
    <x v="2"/>
    <s v="TGM9572"/>
    <s v="DEVOLUCION DE GARANTIA DE ACTA DE DEFUNCION 5008675"/>
    <x v="0"/>
    <x v="0"/>
    <x v="0"/>
    <x v="10"/>
    <s v="Melissa Jhuliana Hipolito Guerrero"/>
    <m/>
    <x v="0"/>
    <x v="0"/>
    <x v="1"/>
    <x v="5"/>
  </r>
  <r>
    <x v="5250"/>
    <x v="4"/>
    <s v="TGM9573"/>
    <s v="CAMBIO DE TITULARIDAD POR FALLECIMIENTOI"/>
    <x v="0"/>
    <x v="0"/>
    <x v="0"/>
    <x v="31"/>
    <s v="Maria Betania Araujo Gomez - Cusco II"/>
    <m/>
    <x v="0"/>
    <x v="0"/>
    <x v="1"/>
    <x v="5"/>
  </r>
  <r>
    <x v="5251"/>
    <x v="0"/>
    <s v="TGM9574"/>
    <s v="TRANSFERENCIA DE CONTRATO"/>
    <x v="0"/>
    <x v="0"/>
    <x v="0"/>
    <x v="31"/>
    <s v="Rosario Margarita Vergara Jimenez"/>
    <m/>
    <x v="0"/>
    <x v="0"/>
    <x v="1"/>
    <x v="5"/>
  </r>
  <r>
    <x v="5252"/>
    <x v="2"/>
    <s v="TGM9575"/>
    <s v="SOLICITA COMPROBANTE DE PAGO 200848"/>
    <x v="0"/>
    <x v="0"/>
    <x v="2"/>
    <x v="19"/>
    <s v="Melissa Jhuliana Hipolito Guerrero"/>
    <m/>
    <x v="0"/>
    <x v="0"/>
    <x v="1"/>
    <x v="5"/>
  </r>
  <r>
    <x v="5253"/>
    <x v="4"/>
    <s v="TGM9576"/>
    <s v="ENTREGA DE CERTIFICADO"/>
    <x v="0"/>
    <x v="0"/>
    <x v="0"/>
    <x v="0"/>
    <s v="Maria Betania Araujo Gomez - Cusco II"/>
    <m/>
    <x v="0"/>
    <x v="0"/>
    <x v="1"/>
    <x v="5"/>
  </r>
  <r>
    <x v="5254"/>
    <x v="1"/>
    <s v="TGM9577"/>
    <s v="ENTREGA  DE CONTRATO"/>
    <x v="0"/>
    <x v="0"/>
    <x v="0"/>
    <x v="3"/>
    <s v="Pamela Diana Caro Alhua  SAC cor"/>
    <m/>
    <x v="0"/>
    <x v="0"/>
    <x v="1"/>
    <x v="5"/>
  </r>
  <r>
    <x v="5255"/>
    <x v="1"/>
    <s v="TGM9578"/>
    <s v="ACTA DE DEFUNCION"/>
    <x v="0"/>
    <x v="0"/>
    <x v="0"/>
    <x v="6"/>
    <s v="Pamela Diana Caro Alhua  SAC cor"/>
    <m/>
    <x v="0"/>
    <x v="0"/>
    <x v="1"/>
    <x v="5"/>
  </r>
  <r>
    <x v="5256"/>
    <x v="1"/>
    <s v="TGM9579"/>
    <s v="CERTIFICADO DE USO"/>
    <x v="0"/>
    <x v="0"/>
    <x v="0"/>
    <x v="0"/>
    <s v="Pamela Diana Caro Alhua  SAC cor"/>
    <m/>
    <x v="0"/>
    <x v="0"/>
    <x v="1"/>
    <x v="5"/>
  </r>
  <r>
    <x v="5257"/>
    <x v="2"/>
    <s v="TGM9580"/>
    <s v="DEVOLUCION DE CONTRATO 5011205"/>
    <x v="0"/>
    <x v="0"/>
    <x v="2"/>
    <x v="10"/>
    <s v="Melissa Jhuliana Hipolito Guerrero"/>
    <m/>
    <x v="0"/>
    <x v="0"/>
    <x v="1"/>
    <x v="5"/>
  </r>
  <r>
    <x v="5258"/>
    <x v="1"/>
    <s v="TGM9581"/>
    <s v="USO DE ESPACIO"/>
    <x v="0"/>
    <x v="0"/>
    <x v="0"/>
    <x v="8"/>
    <s v="Rosario Margarita Vergara Jimenez SAC CF"/>
    <m/>
    <x v="0"/>
    <x v="0"/>
    <x v="1"/>
    <x v="5"/>
  </r>
  <r>
    <x v="5259"/>
    <x v="1"/>
    <s v="TGM9582"/>
    <s v="EXHUMACION DE CUERPO"/>
    <x v="0"/>
    <x v="0"/>
    <x v="4"/>
    <x v="7"/>
    <s v="Oscar San Martin Castillo - Corona d"/>
    <m/>
    <x v="0"/>
    <x v="0"/>
    <x v="1"/>
    <x v="5"/>
  </r>
  <r>
    <x v="5260"/>
    <x v="2"/>
    <s v="TGM9583"/>
    <s v="COPIA DE BOLETAS DE VENTA  CONTRATO 200557"/>
    <x v="0"/>
    <x v="0"/>
    <x v="0"/>
    <x v="19"/>
    <s v="Melissa Jhuliana Hipolito Guerrero"/>
    <m/>
    <x v="0"/>
    <x v="0"/>
    <x v="1"/>
    <x v="5"/>
  </r>
  <r>
    <x v="5261"/>
    <x v="0"/>
    <s v="TGM9584"/>
    <s v="SOLICITUD DE REACTIVACION DE CONTRATO"/>
    <x v="0"/>
    <x v="0"/>
    <x v="4"/>
    <x v="6"/>
    <s v="Rosario Margarita Vergara Jimenez"/>
    <m/>
    <x v="0"/>
    <x v="0"/>
    <x v="1"/>
    <x v="5"/>
  </r>
  <r>
    <x v="5262"/>
    <x v="0"/>
    <s v="TGM9585"/>
    <s v="ACTA DE DEFUNCION"/>
    <x v="0"/>
    <x v="0"/>
    <x v="0"/>
    <x v="6"/>
    <s v="Rosario Margarita Vergara Jimenez"/>
    <m/>
    <x v="0"/>
    <x v="0"/>
    <x v="1"/>
    <x v="5"/>
  </r>
  <r>
    <x v="5263"/>
    <x v="0"/>
    <s v="TGM9586"/>
    <s v="GARANTIA DE ACTA DE DEFUNCION"/>
    <x v="0"/>
    <x v="0"/>
    <x v="0"/>
    <x v="10"/>
    <s v="Rosario Margarita Vergara Jimenez"/>
    <m/>
    <x v="0"/>
    <x v="0"/>
    <x v="1"/>
    <x v="5"/>
  </r>
  <r>
    <x v="5264"/>
    <x v="1"/>
    <s v="TGM9587"/>
    <s v="CERTIFICADO DE USO"/>
    <x v="0"/>
    <x v="0"/>
    <x v="0"/>
    <x v="0"/>
    <s v="Rosario Margarita Vergara Jimenez SAC CF"/>
    <m/>
    <x v="0"/>
    <x v="0"/>
    <x v="1"/>
    <x v="5"/>
  </r>
  <r>
    <x v="5265"/>
    <x v="1"/>
    <s v="TGM9588"/>
    <s v="ACTUALIZACION DE DATOS"/>
    <x v="0"/>
    <x v="0"/>
    <x v="0"/>
    <x v="1"/>
    <s v="Rosario Margarita Vergara Jimenez SAC CF"/>
    <m/>
    <x v="0"/>
    <x v="0"/>
    <x v="1"/>
    <x v="5"/>
  </r>
  <r>
    <x v="5266"/>
    <x v="1"/>
    <s v="TGM9589"/>
    <s v="ESTADO DE CUENTA DIGITAL"/>
    <x v="0"/>
    <x v="0"/>
    <x v="0"/>
    <x v="5"/>
    <s v="Rosario Margarita Vergara Jimenez SAC CF"/>
    <m/>
    <x v="0"/>
    <x v="0"/>
    <x v="1"/>
    <x v="5"/>
  </r>
  <r>
    <x v="5267"/>
    <x v="0"/>
    <s v="TGM9590"/>
    <s v="ACTUALIZACION DE DATOS"/>
    <x v="0"/>
    <x v="0"/>
    <x v="0"/>
    <x v="1"/>
    <s v="Rosario Margarita Vergara Jimenez"/>
    <m/>
    <x v="0"/>
    <x v="0"/>
    <x v="1"/>
    <x v="5"/>
  </r>
  <r>
    <x v="5268"/>
    <x v="3"/>
    <s v="TGM9591"/>
    <s v="ENTREGA DE CONTRATO"/>
    <x v="0"/>
    <x v="0"/>
    <x v="0"/>
    <x v="3"/>
    <s v="Rosmery Montesinos Quispe c1"/>
    <m/>
    <x v="0"/>
    <x v="0"/>
    <x v="1"/>
    <x v="5"/>
  </r>
  <r>
    <x v="5269"/>
    <x v="2"/>
    <s v="TGM9592"/>
    <s v="MANTENIMIENTO DE PLACA CONTRATO 200219"/>
    <x v="0"/>
    <x v="0"/>
    <x v="2"/>
    <x v="14"/>
    <s v="Melissa Jhuliana Hipolito Guerrero"/>
    <m/>
    <x v="0"/>
    <x v="0"/>
    <x v="1"/>
    <x v="5"/>
  </r>
  <r>
    <x v="5270"/>
    <x v="0"/>
    <s v="TGM9593"/>
    <s v="ESTADO DE CUENTA DIGITAL"/>
    <x v="0"/>
    <x v="0"/>
    <x v="0"/>
    <x v="5"/>
    <s v="Rosario Margarita Vergara Jimenez"/>
    <m/>
    <x v="0"/>
    <x v="0"/>
    <x v="1"/>
    <x v="5"/>
  </r>
  <r>
    <x v="5271"/>
    <x v="0"/>
    <s v="TGM9594"/>
    <s v="DEVOLUCION DE FLOREROS"/>
    <x v="0"/>
    <x v="0"/>
    <x v="0"/>
    <x v="4"/>
    <s v="Pamela Diana SAC Caro Alhua"/>
    <m/>
    <x v="0"/>
    <x v="0"/>
    <x v="1"/>
    <x v="5"/>
  </r>
  <r>
    <x v="5272"/>
    <x v="0"/>
    <s v="TGM9595"/>
    <s v="CERTIFICADO DE USO"/>
    <x v="0"/>
    <x v="0"/>
    <x v="0"/>
    <x v="0"/>
    <s v="Pamela Diana SAC Caro Alhua"/>
    <m/>
    <x v="0"/>
    <x v="0"/>
    <x v="1"/>
    <x v="5"/>
  </r>
  <r>
    <x v="5273"/>
    <x v="0"/>
    <s v="TGM9596"/>
    <s v="CERTIFICADO DE USO"/>
    <x v="0"/>
    <x v="0"/>
    <x v="0"/>
    <x v="0"/>
    <s v="Pamela Diana SAC Caro Alhua"/>
    <m/>
    <x v="0"/>
    <x v="0"/>
    <x v="1"/>
    <x v="5"/>
  </r>
  <r>
    <x v="5274"/>
    <x v="0"/>
    <s v="TGM9597"/>
    <s v="CERTIFICADO DE USO"/>
    <x v="0"/>
    <x v="0"/>
    <x v="0"/>
    <x v="0"/>
    <s v="Pamela Diana SAC Caro Alhua"/>
    <m/>
    <x v="0"/>
    <x v="0"/>
    <x v="1"/>
    <x v="5"/>
  </r>
  <r>
    <x v="5275"/>
    <x v="0"/>
    <s v="TGM9598"/>
    <s v="CERTIFICADO DE USO"/>
    <x v="0"/>
    <x v="0"/>
    <x v="0"/>
    <x v="0"/>
    <s v="Pamela Diana SAC Caro Alhua"/>
    <m/>
    <x v="0"/>
    <x v="0"/>
    <x v="1"/>
    <x v="5"/>
  </r>
  <r>
    <x v="5276"/>
    <x v="0"/>
    <s v="TGM9599"/>
    <s v="ACTA DE DEFUNCION"/>
    <x v="0"/>
    <x v="0"/>
    <x v="0"/>
    <x v="6"/>
    <s v="Pamela Diana SAC Caro Alhua"/>
    <m/>
    <x v="0"/>
    <x v="0"/>
    <x v="1"/>
    <x v="5"/>
  </r>
  <r>
    <x v="5277"/>
    <x v="0"/>
    <s v="TGM9600"/>
    <s v="ENTREGA DE CONTRATO"/>
    <x v="0"/>
    <x v="0"/>
    <x v="0"/>
    <x v="3"/>
    <s v="Pamela Diana SAC Caro Alhua"/>
    <m/>
    <x v="0"/>
    <x v="0"/>
    <x v="1"/>
    <x v="5"/>
  </r>
  <r>
    <x v="5278"/>
    <x v="0"/>
    <s v="TGM9601"/>
    <s v="ACTUALIZACION DE DATOS"/>
    <x v="0"/>
    <x v="0"/>
    <x v="0"/>
    <x v="1"/>
    <s v="Rosario Margarita Vergara Jimenez"/>
    <m/>
    <x v="0"/>
    <x v="0"/>
    <x v="1"/>
    <x v="5"/>
  </r>
  <r>
    <x v="5279"/>
    <x v="0"/>
    <s v="TGM9602"/>
    <s v="COPIA DE CONTRATO"/>
    <x v="0"/>
    <x v="0"/>
    <x v="0"/>
    <x v="3"/>
    <s v="Rosario Margarita Vergara Jimenez"/>
    <m/>
    <x v="0"/>
    <x v="0"/>
    <x v="1"/>
    <x v="5"/>
  </r>
  <r>
    <x v="5280"/>
    <x v="0"/>
    <s v="TGM9603"/>
    <s v="COPIA DE CERTIFICADO DE DEFUNCION"/>
    <x v="0"/>
    <x v="0"/>
    <x v="0"/>
    <x v="6"/>
    <s v="Rosario Margarita Vergara Jimenez"/>
    <m/>
    <x v="0"/>
    <x v="0"/>
    <x v="1"/>
    <x v="5"/>
  </r>
  <r>
    <x v="5281"/>
    <x v="0"/>
    <s v="TGM9604"/>
    <s v="SOLICITUD DE RESOLUCION DE CONTRATO"/>
    <x v="0"/>
    <x v="0"/>
    <x v="2"/>
    <x v="6"/>
    <s v="Rosario Margarita Vergara Jimenez"/>
    <m/>
    <x v="0"/>
    <x v="0"/>
    <x v="1"/>
    <x v="5"/>
  </r>
  <r>
    <x v="5282"/>
    <x v="0"/>
    <s v="TGM9605"/>
    <s v="SOLICITUD DE RESOLUCION DE CONTRATO"/>
    <x v="0"/>
    <x v="0"/>
    <x v="4"/>
    <x v="6"/>
    <s v="Rosario Margarita Vergara Jimenez"/>
    <m/>
    <x v="0"/>
    <x v="0"/>
    <x v="1"/>
    <x v="5"/>
  </r>
  <r>
    <x v="5283"/>
    <x v="0"/>
    <s v="TGM9606"/>
    <s v="CERTIFICADO DE USO"/>
    <x v="0"/>
    <x v="0"/>
    <x v="0"/>
    <x v="0"/>
    <s v="Rosario Margarita Vergara Jimenez"/>
    <m/>
    <x v="0"/>
    <x v="0"/>
    <x v="1"/>
    <x v="5"/>
  </r>
  <r>
    <x v="5284"/>
    <x v="0"/>
    <s v="TGM9607"/>
    <s v="CERTIFICADO DE USO"/>
    <x v="0"/>
    <x v="0"/>
    <x v="0"/>
    <x v="0"/>
    <s v="Rosario Margarita Vergara Jimenez"/>
    <m/>
    <x v="0"/>
    <x v="0"/>
    <x v="1"/>
    <x v="5"/>
  </r>
  <r>
    <x v="5285"/>
    <x v="0"/>
    <s v="TGM9608"/>
    <s v="ACTUALIZACION DE DATOS"/>
    <x v="0"/>
    <x v="0"/>
    <x v="0"/>
    <x v="1"/>
    <s v="Rosario Margarita Vergara Jimenez"/>
    <m/>
    <x v="0"/>
    <x v="0"/>
    <x v="1"/>
    <x v="5"/>
  </r>
  <r>
    <x v="5286"/>
    <x v="0"/>
    <s v="TGM9609"/>
    <s v="ACTA DE DEFUNCION"/>
    <x v="0"/>
    <x v="0"/>
    <x v="0"/>
    <x v="6"/>
    <s v="Rosario Margarita Vergara Jimenez"/>
    <m/>
    <x v="0"/>
    <x v="0"/>
    <x v="1"/>
    <x v="5"/>
  </r>
  <r>
    <x v="5287"/>
    <x v="1"/>
    <s v="TGM9610"/>
    <s v="CERTIFICADO DE USO"/>
    <x v="0"/>
    <x v="0"/>
    <x v="0"/>
    <x v="0"/>
    <s v="Pamela Diana Caro Alhua  SAC cor"/>
    <m/>
    <x v="0"/>
    <x v="0"/>
    <x v="1"/>
    <x v="5"/>
  </r>
  <r>
    <x v="5288"/>
    <x v="3"/>
    <s v="TGM9611"/>
    <s v="CERTIFICADO DE USO"/>
    <x v="0"/>
    <x v="0"/>
    <x v="0"/>
    <x v="0"/>
    <s v="Rosmery Montesinos Quispe c1"/>
    <m/>
    <x v="0"/>
    <x v="0"/>
    <x v="1"/>
    <x v="5"/>
  </r>
  <r>
    <x v="5289"/>
    <x v="0"/>
    <s v="TGM9612"/>
    <s v="CAMBIO DE TITULARIDAD"/>
    <x v="0"/>
    <x v="0"/>
    <x v="0"/>
    <x v="31"/>
    <s v="Pamela Diana SAC Caro Alhua"/>
    <m/>
    <x v="0"/>
    <x v="0"/>
    <x v="1"/>
    <x v="5"/>
  </r>
  <r>
    <x v="5290"/>
    <x v="0"/>
    <s v="TGM9613"/>
    <s v="ACTA DE DEFUNCION"/>
    <x v="0"/>
    <x v="0"/>
    <x v="0"/>
    <x v="6"/>
    <s v="Pamela Diana SAC Caro Alhua"/>
    <m/>
    <x v="0"/>
    <x v="0"/>
    <x v="1"/>
    <x v="5"/>
  </r>
  <r>
    <x v="5291"/>
    <x v="3"/>
    <s v="TGM9614"/>
    <s v="CERTIFICADO DE USO"/>
    <x v="0"/>
    <x v="0"/>
    <x v="0"/>
    <x v="0"/>
    <s v="Rosmery Montesinos Quispe c1"/>
    <m/>
    <x v="0"/>
    <x v="0"/>
    <x v="1"/>
    <x v="5"/>
  </r>
  <r>
    <x v="5292"/>
    <x v="2"/>
    <s v="TGM9615"/>
    <s v="GARANTIA POR ACTA DE DEFUNCION CONTRATO 201171"/>
    <x v="0"/>
    <x v="0"/>
    <x v="0"/>
    <x v="10"/>
    <s v="Melissa Jhuliana Hipolito Guerrero"/>
    <m/>
    <x v="0"/>
    <x v="0"/>
    <x v="1"/>
    <x v="5"/>
  </r>
  <r>
    <x v="5293"/>
    <x v="4"/>
    <s v="TGM9616"/>
    <s v="ENTREGA DE CONTRATO"/>
    <x v="0"/>
    <x v="0"/>
    <x v="0"/>
    <x v="3"/>
    <s v="Rosmery Montesinos Quispe c2"/>
    <m/>
    <x v="0"/>
    <x v="0"/>
    <x v="1"/>
    <x v="5"/>
  </r>
  <r>
    <x v="5294"/>
    <x v="2"/>
    <s v="TGM9617"/>
    <s v="DEVOLUCION DE GARANTIA DE ACTA DE DEFUNCION 200756"/>
    <x v="0"/>
    <x v="0"/>
    <x v="0"/>
    <x v="10"/>
    <s v="Melissa Jhuliana Hipolito Guerrero"/>
    <m/>
    <x v="0"/>
    <x v="0"/>
    <x v="1"/>
    <x v="5"/>
  </r>
  <r>
    <x v="5295"/>
    <x v="0"/>
    <s v="TGM9618"/>
    <s v="ENTREGA DE CONTRATO"/>
    <x v="0"/>
    <x v="0"/>
    <x v="0"/>
    <x v="3"/>
    <s v="Pamela Diana SAC Caro Alhua"/>
    <m/>
    <x v="0"/>
    <x v="0"/>
    <x v="1"/>
    <x v="5"/>
  </r>
  <r>
    <x v="5296"/>
    <x v="1"/>
    <s v="TGM9619"/>
    <s v="ACTA DE DEFUNCION"/>
    <x v="0"/>
    <x v="0"/>
    <x v="0"/>
    <x v="6"/>
    <s v="Pamela Diana Caro Alhua  SAC cor"/>
    <m/>
    <x v="0"/>
    <x v="0"/>
    <x v="1"/>
    <x v="5"/>
  </r>
  <r>
    <x v="5297"/>
    <x v="1"/>
    <s v="TGM9620"/>
    <s v="ENTREGA DE CONTRATO"/>
    <x v="0"/>
    <x v="0"/>
    <x v="0"/>
    <x v="3"/>
    <s v="Pamela Diana Caro Alhua  SAC cor"/>
    <m/>
    <x v="0"/>
    <x v="0"/>
    <x v="1"/>
    <x v="5"/>
  </r>
  <r>
    <x v="5298"/>
    <x v="0"/>
    <s v="TGM9621"/>
    <s v="ACTA DE DEFUNCION"/>
    <x v="0"/>
    <x v="0"/>
    <x v="0"/>
    <x v="6"/>
    <s v="Pamela Diana SAC Caro Alhua"/>
    <m/>
    <x v="0"/>
    <x v="0"/>
    <x v="1"/>
    <x v="5"/>
  </r>
  <r>
    <x v="5299"/>
    <x v="0"/>
    <s v="TGM9622"/>
    <s v="ACTA DE DEFUNCION"/>
    <x v="0"/>
    <x v="0"/>
    <x v="0"/>
    <x v="6"/>
    <s v="Pamela Diana SAC Caro Alhua"/>
    <m/>
    <x v="0"/>
    <x v="0"/>
    <x v="1"/>
    <x v="5"/>
  </r>
  <r>
    <x v="5300"/>
    <x v="0"/>
    <s v="TGM9623"/>
    <s v="CONSTANCIA DE ENTIERRO"/>
    <x v="0"/>
    <x v="0"/>
    <x v="0"/>
    <x v="6"/>
    <s v="Pamela Diana SAC Caro Alhua"/>
    <m/>
    <x v="0"/>
    <x v="0"/>
    <x v="1"/>
    <x v="5"/>
  </r>
  <r>
    <x v="5301"/>
    <x v="0"/>
    <s v="TGM9624"/>
    <s v="ACTA DE DEFUNCION"/>
    <x v="0"/>
    <x v="0"/>
    <x v="0"/>
    <x v="6"/>
    <s v="Pamela Diana SAC Caro Alhua"/>
    <m/>
    <x v="0"/>
    <x v="0"/>
    <x v="1"/>
    <x v="5"/>
  </r>
  <r>
    <x v="5302"/>
    <x v="0"/>
    <s v="TGM9625"/>
    <s v="CERTIFICADO DE USO"/>
    <x v="0"/>
    <x v="0"/>
    <x v="0"/>
    <x v="0"/>
    <s v="Pamela Diana SAC Caro Alhua"/>
    <m/>
    <x v="0"/>
    <x v="0"/>
    <x v="1"/>
    <x v="5"/>
  </r>
  <r>
    <x v="5303"/>
    <x v="0"/>
    <s v="TGM9626"/>
    <s v="CERTIFICADO DE USO"/>
    <x v="0"/>
    <x v="0"/>
    <x v="0"/>
    <x v="0"/>
    <s v="Pamela Diana SAC Caro Alhua"/>
    <m/>
    <x v="0"/>
    <x v="0"/>
    <x v="1"/>
    <x v="5"/>
  </r>
  <r>
    <x v="5304"/>
    <x v="0"/>
    <s v="TGM9627"/>
    <s v="CERTIFICADO DE USO"/>
    <x v="0"/>
    <x v="0"/>
    <x v="0"/>
    <x v="0"/>
    <s v="Pamela Diana SAC Caro Alhua"/>
    <m/>
    <x v="0"/>
    <x v="0"/>
    <x v="1"/>
    <x v="5"/>
  </r>
  <r>
    <x v="5305"/>
    <x v="4"/>
    <s v="TGM9628"/>
    <s v="CESPED DE ESPACIO DE SEPULTURA"/>
    <x v="0"/>
    <x v="1"/>
    <x v="4"/>
    <x v="14"/>
    <s v="Florentino Sebastian Salinas - Cusco II"/>
    <m/>
    <x v="0"/>
    <x v="0"/>
    <x v="1"/>
    <x v="5"/>
  </r>
  <r>
    <x v="5306"/>
    <x v="4"/>
    <s v="TGM9629"/>
    <s v="ENTREGA DE CONTRATO"/>
    <x v="0"/>
    <x v="0"/>
    <x v="0"/>
    <x v="3"/>
    <s v="Rosmery Montesinos Quispe c2"/>
    <m/>
    <x v="0"/>
    <x v="0"/>
    <x v="1"/>
    <x v="5"/>
  </r>
  <r>
    <x v="5307"/>
    <x v="0"/>
    <s v="TGM9630"/>
    <s v="RETIRO DE FLOREROS DE LAPIDA"/>
    <x v="0"/>
    <x v="0"/>
    <x v="0"/>
    <x v="4"/>
    <s v="Rosario Margarita Vergara Jimenez"/>
    <m/>
    <x v="0"/>
    <x v="0"/>
    <x v="1"/>
    <x v="5"/>
  </r>
  <r>
    <x v="5308"/>
    <x v="0"/>
    <s v="TGM9631"/>
    <s v="ACTUALIZACION DE DATOS"/>
    <x v="0"/>
    <x v="0"/>
    <x v="0"/>
    <x v="1"/>
    <s v="Rosario Margarita Vergara Jimenez"/>
    <m/>
    <x v="0"/>
    <x v="0"/>
    <x v="1"/>
    <x v="5"/>
  </r>
  <r>
    <x v="5309"/>
    <x v="0"/>
    <s v="TGM9632"/>
    <s v="ESTADO DE CUENTA DIGITAL"/>
    <x v="0"/>
    <x v="0"/>
    <x v="0"/>
    <x v="5"/>
    <s v="Rosario Margarita Vergara Jimenez"/>
    <m/>
    <x v="0"/>
    <x v="0"/>
    <x v="1"/>
    <x v="5"/>
  </r>
  <r>
    <x v="5310"/>
    <x v="1"/>
    <s v="TGM9633"/>
    <s v="SOLICITUD DE COPIA DE BOLETA"/>
    <x v="0"/>
    <x v="0"/>
    <x v="0"/>
    <x v="19"/>
    <s v="Rosario Margarita Vergara Jimenez SAC CF"/>
    <m/>
    <x v="0"/>
    <x v="0"/>
    <x v="1"/>
    <x v="5"/>
  </r>
  <r>
    <x v="5311"/>
    <x v="1"/>
    <s v="TGM9634"/>
    <s v="ACTA DE DEFUNCION"/>
    <x v="0"/>
    <x v="0"/>
    <x v="0"/>
    <x v="6"/>
    <s v="Rosario Margarita Vergara Jimenez SAC CF"/>
    <m/>
    <x v="0"/>
    <x v="0"/>
    <x v="1"/>
    <x v="5"/>
  </r>
  <r>
    <x v="5312"/>
    <x v="1"/>
    <s v="TGM9635"/>
    <s v="GARANTIA DE ACTA DE DEFUNCION"/>
    <x v="0"/>
    <x v="0"/>
    <x v="0"/>
    <x v="10"/>
    <s v="Rosario Margarita Vergara Jimenez SAC CF"/>
    <m/>
    <x v="0"/>
    <x v="0"/>
    <x v="1"/>
    <x v="5"/>
  </r>
  <r>
    <x v="5313"/>
    <x v="2"/>
    <s v="TGM9636"/>
    <s v="ACTUALIZACION DE DATOS 5013795"/>
    <x v="0"/>
    <x v="0"/>
    <x v="0"/>
    <x v="1"/>
    <s v="Melissa Jhuliana Hipolito Guerrero"/>
    <m/>
    <x v="0"/>
    <x v="0"/>
    <x v="1"/>
    <x v="5"/>
  </r>
  <r>
    <x v="5314"/>
    <x v="2"/>
    <s v="TGM9637"/>
    <s v="CERTIFICADO DE USO 5013795"/>
    <x v="0"/>
    <x v="0"/>
    <x v="0"/>
    <x v="0"/>
    <s v="Melissa Jhuliana Hipolito Guerrero"/>
    <m/>
    <x v="0"/>
    <x v="0"/>
    <x v="1"/>
    <x v="5"/>
  </r>
  <r>
    <x v="5315"/>
    <x v="0"/>
    <s v="TGM9638"/>
    <s v="APELATIVO EN LAPIDA"/>
    <x v="0"/>
    <x v="0"/>
    <x v="4"/>
    <x v="27"/>
    <s v="Grupo Servicio de Atencion al Cliente"/>
    <m/>
    <x v="0"/>
    <x v="0"/>
    <x v="1"/>
    <x v="5"/>
  </r>
  <r>
    <x v="5316"/>
    <x v="0"/>
    <s v="TGM9639"/>
    <s v="CERTIFICADO DE USO"/>
    <x v="0"/>
    <x v="0"/>
    <x v="0"/>
    <x v="0"/>
    <s v="Rosario Margarita Vergara Jimenez"/>
    <m/>
    <x v="0"/>
    <x v="0"/>
    <x v="1"/>
    <x v="5"/>
  </r>
  <r>
    <x v="5317"/>
    <x v="1"/>
    <s v="TGM9640"/>
    <s v="CERTIFICADO DE USO"/>
    <x v="0"/>
    <x v="0"/>
    <x v="0"/>
    <x v="0"/>
    <s v="Rosario Margarita Vergara Jimenez SAC CF"/>
    <m/>
    <x v="0"/>
    <x v="0"/>
    <x v="1"/>
    <x v="5"/>
  </r>
  <r>
    <x v="5318"/>
    <x v="0"/>
    <s v="TGM9641"/>
    <s v="SOLICITUD DE CAMBIO DE FECHA DE PAGO"/>
    <x v="0"/>
    <x v="0"/>
    <x v="0"/>
    <x v="6"/>
    <s v="Rosario Margarita Vergara Jimenez"/>
    <m/>
    <x v="0"/>
    <x v="0"/>
    <x v="1"/>
    <x v="5"/>
  </r>
  <r>
    <x v="5319"/>
    <x v="0"/>
    <s v="TGM9642"/>
    <s v="ACTA DE DEFUNCION"/>
    <x v="0"/>
    <x v="0"/>
    <x v="0"/>
    <x v="6"/>
    <s v="Pamela Diana SAC Caro Alhua"/>
    <m/>
    <x v="0"/>
    <x v="0"/>
    <x v="1"/>
    <x v="5"/>
  </r>
  <r>
    <x v="5320"/>
    <x v="3"/>
    <s v="TGM9643"/>
    <s v="CERTIFICADO DE USO"/>
    <x v="0"/>
    <x v="0"/>
    <x v="0"/>
    <x v="0"/>
    <s v="Rosmery Montesinos Quispe c1"/>
    <m/>
    <x v="0"/>
    <x v="0"/>
    <x v="1"/>
    <x v="5"/>
  </r>
  <r>
    <x v="5321"/>
    <x v="3"/>
    <s v="TGM9644"/>
    <s v="CERTIFICADO DE USO"/>
    <x v="0"/>
    <x v="0"/>
    <x v="0"/>
    <x v="0"/>
    <s v="Rosmery Montesinos Quispe c1"/>
    <m/>
    <x v="0"/>
    <x v="0"/>
    <x v="1"/>
    <x v="5"/>
  </r>
  <r>
    <x v="5322"/>
    <x v="2"/>
    <s v="TGM9645"/>
    <s v="DEVOLUCION DE GARANTIA DE ACTA DE DEFUNCION 5013555"/>
    <x v="0"/>
    <x v="0"/>
    <x v="2"/>
    <x v="10"/>
    <s v="Melissa Jhuliana Hipolito Guerrero"/>
    <m/>
    <x v="0"/>
    <x v="0"/>
    <x v="1"/>
    <x v="5"/>
  </r>
  <r>
    <x v="5323"/>
    <x v="2"/>
    <s v="TGM9646"/>
    <s v="MANTENIMIENTO DE ESPACIO 200830"/>
    <x v="0"/>
    <x v="0"/>
    <x v="2"/>
    <x v="14"/>
    <s v="Melissa Jhuliana Hipolito Guerrero"/>
    <m/>
    <x v="0"/>
    <x v="0"/>
    <x v="1"/>
    <x v="5"/>
  </r>
  <r>
    <x v="5324"/>
    <x v="0"/>
    <s v="TGM9647"/>
    <s v="ACTA DE DEFUNCION"/>
    <x v="0"/>
    <x v="0"/>
    <x v="0"/>
    <x v="6"/>
    <s v="Rosario Margarita Vergara Jimenez"/>
    <m/>
    <x v="0"/>
    <x v="0"/>
    <x v="1"/>
    <x v="5"/>
  </r>
  <r>
    <x v="5325"/>
    <x v="0"/>
    <s v="TGM9648"/>
    <s v="ENTREGA DE CONTRATO"/>
    <x v="0"/>
    <x v="0"/>
    <x v="0"/>
    <x v="3"/>
    <s v="Rosario Margarita Vergara Jimenez"/>
    <m/>
    <x v="0"/>
    <x v="0"/>
    <x v="1"/>
    <x v="5"/>
  </r>
  <r>
    <x v="5326"/>
    <x v="0"/>
    <s v="TGM9649"/>
    <s v="ESTADO DE CUENTA"/>
    <x v="0"/>
    <x v="2"/>
    <x v="0"/>
    <x v="5"/>
    <s v="Pamela Diana SAC Caro Alhua"/>
    <m/>
    <x v="0"/>
    <x v="0"/>
    <x v="1"/>
    <x v="5"/>
  </r>
  <r>
    <x v="5327"/>
    <x v="0"/>
    <s v="TGM9650"/>
    <s v="ENTREGA DE CONTRATO"/>
    <x v="0"/>
    <x v="0"/>
    <x v="0"/>
    <x v="3"/>
    <s v="Rosario Margarita Vergara Jimenez"/>
    <m/>
    <x v="0"/>
    <x v="0"/>
    <x v="1"/>
    <x v="5"/>
  </r>
  <r>
    <x v="5328"/>
    <x v="0"/>
    <s v="TGM9651"/>
    <s v="ELABORACION DE LAPIDA"/>
    <x v="0"/>
    <x v="0"/>
    <x v="4"/>
    <x v="20"/>
    <s v="Rosario Margarita Vergara Jimenez"/>
    <m/>
    <x v="0"/>
    <x v="0"/>
    <x v="1"/>
    <x v="5"/>
  </r>
  <r>
    <x v="5329"/>
    <x v="0"/>
    <s v="TGM9652"/>
    <s v="ENTREGA DE CONTRATO"/>
    <x v="0"/>
    <x v="0"/>
    <x v="0"/>
    <x v="3"/>
    <s v="Rosario Margarita Vergara Jimenez"/>
    <m/>
    <x v="0"/>
    <x v="0"/>
    <x v="1"/>
    <x v="5"/>
  </r>
  <r>
    <x v="5330"/>
    <x v="0"/>
    <s v="TGM9653"/>
    <s v="LAPIDA DE SEPULTURA"/>
    <x v="0"/>
    <x v="0"/>
    <x v="0"/>
    <x v="27"/>
    <s v="Grupo Servicio de Atencion al Cliente"/>
    <m/>
    <x v="0"/>
    <x v="0"/>
    <x v="1"/>
    <x v="5"/>
  </r>
  <r>
    <x v="5331"/>
    <x v="0"/>
    <s v="TGM9654"/>
    <s v="INGRESO DE JARDINERA DE METAL"/>
    <x v="0"/>
    <x v="0"/>
    <x v="0"/>
    <x v="17"/>
    <s v="Rosario Margarita Vergara Jimenez"/>
    <m/>
    <x v="0"/>
    <x v="0"/>
    <x v="1"/>
    <x v="5"/>
  </r>
  <r>
    <x v="5332"/>
    <x v="0"/>
    <s v="TGM9655"/>
    <s v="USO DE ESPACIO"/>
    <x v="0"/>
    <x v="0"/>
    <x v="0"/>
    <x v="8"/>
    <s v="Rosario Margarita Vergara Jimenez"/>
    <m/>
    <x v="0"/>
    <x v="0"/>
    <x v="1"/>
    <x v="5"/>
  </r>
  <r>
    <x v="5333"/>
    <x v="0"/>
    <s v="TGM9656"/>
    <s v="CERTIFICADO DE USO"/>
    <x v="0"/>
    <x v="0"/>
    <x v="0"/>
    <x v="0"/>
    <s v="Rosario Margarita Vergara Jimenez"/>
    <m/>
    <x v="0"/>
    <x v="0"/>
    <x v="1"/>
    <x v="5"/>
  </r>
  <r>
    <x v="5334"/>
    <x v="0"/>
    <s v="TGM9657"/>
    <s v="ACTA DE DEFUNCION"/>
    <x v="0"/>
    <x v="0"/>
    <x v="0"/>
    <x v="6"/>
    <s v="Rosario Margarita Vergara Jimenez"/>
    <m/>
    <x v="0"/>
    <x v="0"/>
    <x v="1"/>
    <x v="5"/>
  </r>
  <r>
    <x v="5335"/>
    <x v="0"/>
    <s v="TGM9658"/>
    <s v="GARANTIA DE ACTA DE DEFUNCION"/>
    <x v="0"/>
    <x v="0"/>
    <x v="0"/>
    <x v="10"/>
    <s v="Rosario Margarita Vergara Jimenez"/>
    <m/>
    <x v="0"/>
    <x v="0"/>
    <x v="1"/>
    <x v="5"/>
  </r>
  <r>
    <x v="5336"/>
    <x v="0"/>
    <s v="TGM9659"/>
    <s v="CERTIFICADO DE USO"/>
    <x v="0"/>
    <x v="0"/>
    <x v="0"/>
    <x v="0"/>
    <s v="Pamela Diana SAC Caro Alhua"/>
    <m/>
    <x v="0"/>
    <x v="0"/>
    <x v="1"/>
    <x v="5"/>
  </r>
  <r>
    <x v="5337"/>
    <x v="0"/>
    <s v="TGM9661"/>
    <s v="ACTUALIZACION DE DATOS"/>
    <x v="0"/>
    <x v="0"/>
    <x v="0"/>
    <x v="1"/>
    <s v="Rosario Margarita Vergara Jimenez"/>
    <m/>
    <x v="0"/>
    <x v="0"/>
    <x v="1"/>
    <x v="5"/>
  </r>
  <r>
    <x v="5338"/>
    <x v="1"/>
    <s v="TGM9662"/>
    <s v="CERTIFICADO DE USO"/>
    <x v="0"/>
    <x v="0"/>
    <x v="0"/>
    <x v="0"/>
    <s v="Pamela Diana Caro Alhua  SAC cor"/>
    <m/>
    <x v="0"/>
    <x v="0"/>
    <x v="1"/>
    <x v="5"/>
  </r>
  <r>
    <x v="5339"/>
    <x v="0"/>
    <s v="TGM9663"/>
    <s v="ACTUALIZACION DE DATOS"/>
    <x v="0"/>
    <x v="0"/>
    <x v="0"/>
    <x v="1"/>
    <s v="Rosario Margarita Vergara Jimenez"/>
    <m/>
    <x v="0"/>
    <x v="0"/>
    <x v="1"/>
    <x v="5"/>
  </r>
  <r>
    <x v="5340"/>
    <x v="3"/>
    <s v="TGM9664"/>
    <s v="ENTREGA DE CONTRATO"/>
    <x v="0"/>
    <x v="0"/>
    <x v="0"/>
    <x v="3"/>
    <s v="Rosmery Montesinos Quispe c1"/>
    <m/>
    <x v="0"/>
    <x v="0"/>
    <x v="1"/>
    <x v="5"/>
  </r>
  <r>
    <x v="5341"/>
    <x v="4"/>
    <s v="TGM9665"/>
    <s v="ENTREGA DE CONTRATO"/>
    <x v="0"/>
    <x v="0"/>
    <x v="0"/>
    <x v="3"/>
    <s v="Rosmery Montesinos Quispe c2"/>
    <m/>
    <x v="0"/>
    <x v="0"/>
    <x v="1"/>
    <x v="5"/>
  </r>
  <r>
    <x v="5342"/>
    <x v="2"/>
    <s v="TGM9666"/>
    <s v="COPIA DE CONTRATO 200880"/>
    <x v="0"/>
    <x v="2"/>
    <x v="0"/>
    <x v="3"/>
    <s v="Melissa Jhuliana Hipolito Guerrero"/>
    <m/>
    <x v="0"/>
    <x v="0"/>
    <x v="1"/>
    <x v="5"/>
  </r>
  <r>
    <x v="5343"/>
    <x v="3"/>
    <s v="TGM9667"/>
    <s v="ENTREGA DE CONTRATO"/>
    <x v="0"/>
    <x v="0"/>
    <x v="0"/>
    <x v="3"/>
    <s v="Rosmery Montesinos Quispe c1"/>
    <m/>
    <x v="0"/>
    <x v="0"/>
    <x v="1"/>
    <x v="5"/>
  </r>
  <r>
    <x v="5344"/>
    <x v="0"/>
    <s v="TGM9668"/>
    <s v="USO DE ESPACIO"/>
    <x v="0"/>
    <x v="0"/>
    <x v="0"/>
    <x v="0"/>
    <s v="Rosario Margarita Vergara Jimenez"/>
    <m/>
    <x v="0"/>
    <x v="0"/>
    <x v="1"/>
    <x v="5"/>
  </r>
  <r>
    <x v="5345"/>
    <x v="4"/>
    <s v="TGM9669"/>
    <s v="CERTIFICADO DE USO"/>
    <x v="0"/>
    <x v="0"/>
    <x v="0"/>
    <x v="0"/>
    <s v="Rosmery Montesinos Quispe c2"/>
    <m/>
    <x v="0"/>
    <x v="0"/>
    <x v="1"/>
    <x v="5"/>
  </r>
  <r>
    <x v="5346"/>
    <x v="1"/>
    <s v="TGM9670"/>
    <s v="EXHUMACION DE CUERPO"/>
    <x v="0"/>
    <x v="0"/>
    <x v="4"/>
    <x v="7"/>
    <s v="Oscar San Martin Castillo - Corona d"/>
    <m/>
    <x v="0"/>
    <x v="0"/>
    <x v="1"/>
    <x v="5"/>
  </r>
  <r>
    <x v="5347"/>
    <x v="0"/>
    <s v="TGM9671"/>
    <s v="ACTUALIZACION DE DATOS"/>
    <x v="0"/>
    <x v="0"/>
    <x v="0"/>
    <x v="1"/>
    <s v="Rosario Margarita Vergara Jimenez"/>
    <m/>
    <x v="0"/>
    <x v="0"/>
    <x v="1"/>
    <x v="5"/>
  </r>
  <r>
    <x v="5348"/>
    <x v="0"/>
    <s v="TGM9672"/>
    <s v="ESTADO DE CUENTA DIGITAL"/>
    <x v="0"/>
    <x v="0"/>
    <x v="0"/>
    <x v="5"/>
    <s v="Rosario Margarita Vergara Jimenez"/>
    <m/>
    <x v="0"/>
    <x v="0"/>
    <x v="1"/>
    <x v="5"/>
  </r>
  <r>
    <x v="5349"/>
    <x v="0"/>
    <s v="TGM9673"/>
    <s v="ACTUALIZACION DE DATOS"/>
    <x v="0"/>
    <x v="0"/>
    <x v="0"/>
    <x v="1"/>
    <s v="Rosario Margarita Vergara Jimenez"/>
    <m/>
    <x v="0"/>
    <x v="0"/>
    <x v="1"/>
    <x v="5"/>
  </r>
  <r>
    <x v="5350"/>
    <x v="0"/>
    <s v="TGM9674"/>
    <s v="ESTADO DE CUENTA DIGITAL"/>
    <x v="0"/>
    <x v="0"/>
    <x v="0"/>
    <x v="5"/>
    <s v="Rosario Margarita Vergara Jimenez"/>
    <m/>
    <x v="0"/>
    <x v="0"/>
    <x v="1"/>
    <x v="5"/>
  </r>
  <r>
    <x v="5351"/>
    <x v="0"/>
    <s v="TGM9677"/>
    <s v="RECLAMO DE LAPIDA"/>
    <x v="0"/>
    <x v="1"/>
    <x v="0"/>
    <x v="27"/>
    <s v="Pamela Diana SAC Caro Alhua"/>
    <m/>
    <x v="0"/>
    <x v="0"/>
    <x v="1"/>
    <x v="5"/>
  </r>
  <r>
    <x v="5352"/>
    <x v="0"/>
    <s v="TGM9678"/>
    <s v="CAMBIO DE TITULARIDAD"/>
    <x v="0"/>
    <x v="0"/>
    <x v="0"/>
    <x v="31"/>
    <s v="Rosario Margarita Vergara Jimenez"/>
    <m/>
    <x v="0"/>
    <x v="0"/>
    <x v="1"/>
    <x v="5"/>
  </r>
  <r>
    <x v="5353"/>
    <x v="0"/>
    <s v="TGM9679"/>
    <s v="CARTA NOTARIAL"/>
    <x v="0"/>
    <x v="0"/>
    <x v="4"/>
    <x v="6"/>
    <s v="Rosario Margarita Vergara Jimenez"/>
    <m/>
    <x v="0"/>
    <x v="0"/>
    <x v="1"/>
    <x v="5"/>
  </r>
  <r>
    <x v="5354"/>
    <x v="0"/>
    <s v="TGM9680"/>
    <s v="ACTA DE DEFUNCION"/>
    <x v="0"/>
    <x v="0"/>
    <x v="0"/>
    <x v="6"/>
    <s v="Pamela Diana SAC Caro Alhua"/>
    <m/>
    <x v="0"/>
    <x v="0"/>
    <x v="1"/>
    <x v="5"/>
  </r>
  <r>
    <x v="5355"/>
    <x v="0"/>
    <s v="TGM9681"/>
    <s v="VENTA DE FLOREROS"/>
    <x v="0"/>
    <x v="0"/>
    <x v="4"/>
    <x v="21"/>
    <s v="Oscar San Martin Castillo"/>
    <m/>
    <x v="0"/>
    <x v="0"/>
    <x v="1"/>
    <x v="5"/>
  </r>
  <r>
    <x v="5356"/>
    <x v="0"/>
    <s v="TGM9682"/>
    <s v="CERTIFICADO DE USO"/>
    <x v="0"/>
    <x v="0"/>
    <x v="0"/>
    <x v="0"/>
    <s v="Rosario Margarita Vergara Jimenez"/>
    <m/>
    <x v="0"/>
    <x v="0"/>
    <x v="1"/>
    <x v="5"/>
  </r>
  <r>
    <x v="5357"/>
    <x v="0"/>
    <s v="TGM9683"/>
    <s v="UBICACION DE SEPULTURA"/>
    <x v="0"/>
    <x v="0"/>
    <x v="0"/>
    <x v="0"/>
    <s v="Liz Lidiana Huaman Rojas"/>
    <m/>
    <x v="0"/>
    <x v="0"/>
    <x v="1"/>
    <x v="5"/>
  </r>
  <r>
    <x v="5358"/>
    <x v="4"/>
    <s v="TGM9684"/>
    <s v="CERTIFICADO DE USO"/>
    <x v="0"/>
    <x v="0"/>
    <x v="0"/>
    <x v="0"/>
    <s v="Rosmery Montesinos Quispe c2"/>
    <m/>
    <x v="0"/>
    <x v="0"/>
    <x v="1"/>
    <x v="5"/>
  </r>
  <r>
    <x v="5359"/>
    <x v="2"/>
    <s v="TGM9685"/>
    <s v="CERTIFICADO DE USO 200347"/>
    <x v="0"/>
    <x v="0"/>
    <x v="2"/>
    <x v="0"/>
    <s v="Melissa Jhuliana Hipolito Guerrero"/>
    <m/>
    <x v="0"/>
    <x v="0"/>
    <x v="1"/>
    <x v="5"/>
  </r>
  <r>
    <x v="5360"/>
    <x v="0"/>
    <s v="TGM9686"/>
    <s v="CERTIFICADO DE USO"/>
    <x v="0"/>
    <x v="0"/>
    <x v="0"/>
    <x v="0"/>
    <s v="Liz Lidiana Huaman Rojas"/>
    <m/>
    <x v="0"/>
    <x v="0"/>
    <x v="1"/>
    <x v="5"/>
  </r>
  <r>
    <x v="5361"/>
    <x v="0"/>
    <s v="TGM9687"/>
    <s v="CERTIFICADO DE USO"/>
    <x v="0"/>
    <x v="0"/>
    <x v="0"/>
    <x v="0"/>
    <s v="Liz Lidiana Huaman Rojas"/>
    <m/>
    <x v="0"/>
    <x v="0"/>
    <x v="1"/>
    <x v="5"/>
  </r>
  <r>
    <x v="5362"/>
    <x v="0"/>
    <s v="TGM9688"/>
    <s v="USO DE ESPACIO"/>
    <x v="0"/>
    <x v="0"/>
    <x v="0"/>
    <x v="8"/>
    <s v="Liz Lidiana Huaman Rojas"/>
    <m/>
    <x v="0"/>
    <x v="0"/>
    <x v="1"/>
    <x v="5"/>
  </r>
  <r>
    <x v="5363"/>
    <x v="0"/>
    <s v="TGM9689"/>
    <s v="REGULARIZACION DE ACTA DE DEFUNCION"/>
    <x v="0"/>
    <x v="0"/>
    <x v="0"/>
    <x v="6"/>
    <s v="Liz Lidiana Huaman Rojas"/>
    <m/>
    <x v="0"/>
    <x v="0"/>
    <x v="1"/>
    <x v="5"/>
  </r>
  <r>
    <x v="5364"/>
    <x v="0"/>
    <s v="TGM9690"/>
    <s v="DEVOLUCION DE GARANTIA"/>
    <x v="0"/>
    <x v="0"/>
    <x v="0"/>
    <x v="10"/>
    <s v="Liz Lidiana Huaman Rojas"/>
    <m/>
    <x v="0"/>
    <x v="0"/>
    <x v="1"/>
    <x v="5"/>
  </r>
  <r>
    <x v="5365"/>
    <x v="0"/>
    <s v="TGM9691"/>
    <s v="CONSTANCIA DE ENTIERRO"/>
    <x v="0"/>
    <x v="0"/>
    <x v="0"/>
    <x v="6"/>
    <s v="Liz Lidiana Huaman Rojas"/>
    <m/>
    <x v="0"/>
    <x v="0"/>
    <x v="1"/>
    <x v="5"/>
  </r>
  <r>
    <x v="5366"/>
    <x v="1"/>
    <s v="TGM9692"/>
    <s v="CERTIFICADO DE USO"/>
    <x v="0"/>
    <x v="0"/>
    <x v="0"/>
    <x v="0"/>
    <s v="Liz Lidiana Huaman Rojas SAC CF"/>
    <m/>
    <x v="0"/>
    <x v="0"/>
    <x v="1"/>
    <x v="5"/>
  </r>
  <r>
    <x v="5367"/>
    <x v="0"/>
    <s v="TGM9693"/>
    <s v="USO SSFF"/>
    <x v="0"/>
    <x v="0"/>
    <x v="0"/>
    <x v="8"/>
    <s v="Liz Lidiana Huaman Rojas"/>
    <m/>
    <x v="0"/>
    <x v="0"/>
    <x v="1"/>
    <x v="5"/>
  </r>
  <r>
    <x v="5368"/>
    <x v="0"/>
    <s v="TGM9694"/>
    <s v="REGULARIZACION DE ACTA DE DEFUNCION"/>
    <x v="0"/>
    <x v="0"/>
    <x v="0"/>
    <x v="6"/>
    <s v="Liz Lidiana Huaman Rojas"/>
    <m/>
    <x v="0"/>
    <x v="0"/>
    <x v="1"/>
    <x v="5"/>
  </r>
  <r>
    <x v="5369"/>
    <x v="0"/>
    <s v="TGM9695"/>
    <s v="CAMBIO DE TITULARIDAD"/>
    <x v="0"/>
    <x v="0"/>
    <x v="0"/>
    <x v="31"/>
    <s v="Rosario Margarita Vergara Jimenez"/>
    <m/>
    <x v="0"/>
    <x v="0"/>
    <x v="1"/>
    <x v="5"/>
  </r>
  <r>
    <x v="5370"/>
    <x v="1"/>
    <s v="TGM9696"/>
    <s v="ACTUALIZACION DE DATOS"/>
    <x v="0"/>
    <x v="0"/>
    <x v="0"/>
    <x v="30"/>
    <s v="Liz Lidiana Huaman Rojas SAC CF"/>
    <m/>
    <x v="0"/>
    <x v="0"/>
    <x v="1"/>
    <x v="5"/>
  </r>
  <r>
    <x v="5371"/>
    <x v="0"/>
    <s v="TGM9697"/>
    <s v="CERTIFICADO DE USO"/>
    <x v="0"/>
    <x v="0"/>
    <x v="0"/>
    <x v="0"/>
    <s v="Rosario Margarita Vergara Jimenez"/>
    <m/>
    <x v="0"/>
    <x v="0"/>
    <x v="1"/>
    <x v="5"/>
  </r>
  <r>
    <x v="5372"/>
    <x v="0"/>
    <s v="TGM9698"/>
    <s v="ACTA DE DEFUNCION"/>
    <x v="0"/>
    <x v="0"/>
    <x v="0"/>
    <x v="6"/>
    <s v="Rosario Margarita Vergara Jimenez"/>
    <m/>
    <x v="0"/>
    <x v="0"/>
    <x v="1"/>
    <x v="5"/>
  </r>
  <r>
    <x v="5373"/>
    <x v="0"/>
    <s v="TGM9699"/>
    <s v="LAPIDA"/>
    <x v="0"/>
    <x v="2"/>
    <x v="0"/>
    <x v="13"/>
    <s v="Liz Lidiana Huaman Rojas"/>
    <m/>
    <x v="0"/>
    <x v="0"/>
    <x v="1"/>
    <x v="5"/>
  </r>
  <r>
    <x v="5374"/>
    <x v="0"/>
    <s v="TGM9700"/>
    <s v="ENTREGA DE CONTRATO"/>
    <x v="0"/>
    <x v="0"/>
    <x v="0"/>
    <x v="3"/>
    <s v="Rosario Margarita Vergara Jimenez"/>
    <m/>
    <x v="0"/>
    <x v="0"/>
    <x v="1"/>
    <x v="5"/>
  </r>
  <r>
    <x v="5375"/>
    <x v="1"/>
    <s v="TGM9701"/>
    <s v="CERTIFICADO DE USO"/>
    <x v="0"/>
    <x v="0"/>
    <x v="0"/>
    <x v="0"/>
    <s v="Liz Lidiana Huaman Rojas SAC CF"/>
    <m/>
    <x v="0"/>
    <x v="0"/>
    <x v="1"/>
    <x v="5"/>
  </r>
  <r>
    <x v="5376"/>
    <x v="1"/>
    <s v="TGM9702"/>
    <s v="CERTIFICADO DE USO"/>
    <x v="0"/>
    <x v="0"/>
    <x v="0"/>
    <x v="0"/>
    <s v="Rosario Margarita Vergara Jimenez SAC CF"/>
    <m/>
    <x v="0"/>
    <x v="0"/>
    <x v="1"/>
    <x v="5"/>
  </r>
  <r>
    <x v="5377"/>
    <x v="1"/>
    <s v="TGM9703"/>
    <s v="REPINTADO DE LAPIDA"/>
    <x v="0"/>
    <x v="0"/>
    <x v="0"/>
    <x v="11"/>
    <s v="Liz Lidiana Huaman Rojas SAC CF"/>
    <m/>
    <x v="0"/>
    <x v="0"/>
    <x v="1"/>
    <x v="5"/>
  </r>
  <r>
    <x v="5378"/>
    <x v="1"/>
    <s v="TGM9704"/>
    <s v="USO DE ESPACIO"/>
    <x v="0"/>
    <x v="0"/>
    <x v="0"/>
    <x v="8"/>
    <s v="Liz Lidiana Huaman Rojas SAC CF"/>
    <m/>
    <x v="0"/>
    <x v="0"/>
    <x v="1"/>
    <x v="5"/>
  </r>
  <r>
    <x v="5379"/>
    <x v="1"/>
    <s v="TGM9705"/>
    <s v="REGULARIZACION DE ACTA DE DEFUNCION"/>
    <x v="0"/>
    <x v="0"/>
    <x v="0"/>
    <x v="6"/>
    <s v="Liz Lidiana Huaman Rojas SAC CF"/>
    <m/>
    <x v="0"/>
    <x v="0"/>
    <x v="1"/>
    <x v="5"/>
  </r>
  <r>
    <x v="5380"/>
    <x v="1"/>
    <s v="TGM9706"/>
    <s v="ACTUALIZACION DE DATOS"/>
    <x v="0"/>
    <x v="0"/>
    <x v="0"/>
    <x v="1"/>
    <s v="Rosario Margarita Vergara Jimenez SAC CF"/>
    <m/>
    <x v="0"/>
    <x v="0"/>
    <x v="1"/>
    <x v="5"/>
  </r>
  <r>
    <x v="5381"/>
    <x v="1"/>
    <s v="TGM9707"/>
    <s v="ESTADO DE CUENTA DIGITAL"/>
    <x v="0"/>
    <x v="0"/>
    <x v="0"/>
    <x v="5"/>
    <s v="Rosario Margarita Vergara Jimenez SAC CF"/>
    <m/>
    <x v="0"/>
    <x v="0"/>
    <x v="1"/>
    <x v="5"/>
  </r>
  <r>
    <x v="5382"/>
    <x v="1"/>
    <s v="TGM9708"/>
    <s v="ACTUALIZACION DE DATOS"/>
    <x v="0"/>
    <x v="0"/>
    <x v="0"/>
    <x v="1"/>
    <s v="Rosario Margarita Vergara Jimenez SAC CF"/>
    <m/>
    <x v="0"/>
    <x v="0"/>
    <x v="1"/>
    <x v="5"/>
  </r>
  <r>
    <x v="5383"/>
    <x v="1"/>
    <s v="TGM9709"/>
    <s v="ESTADO DE CEUNTA DIGITAL"/>
    <x v="0"/>
    <x v="0"/>
    <x v="0"/>
    <x v="5"/>
    <s v="Rosario Margarita Vergara Jimenez SAC CF"/>
    <m/>
    <x v="0"/>
    <x v="0"/>
    <x v="1"/>
    <x v="5"/>
  </r>
  <r>
    <x v="5384"/>
    <x v="0"/>
    <s v="TGM9710"/>
    <s v="CERTIFICADO DE USO"/>
    <x v="0"/>
    <x v="0"/>
    <x v="0"/>
    <x v="0"/>
    <s v="Rosario Margarita Vergara Jimenez"/>
    <m/>
    <x v="0"/>
    <x v="0"/>
    <x v="1"/>
    <x v="5"/>
  </r>
  <r>
    <x v="5385"/>
    <x v="0"/>
    <s v="TGM9711"/>
    <s v="CERTIFICADO DE USO"/>
    <x v="0"/>
    <x v="0"/>
    <x v="0"/>
    <x v="0"/>
    <s v="Rosario Margarita Vergara Jimenez"/>
    <m/>
    <x v="0"/>
    <x v="0"/>
    <x v="1"/>
    <x v="5"/>
  </r>
  <r>
    <x v="5386"/>
    <x v="0"/>
    <s v="TGM9712"/>
    <s v="ENTREGA DE CARATULA Y REGLAMENTO INTERNO"/>
    <x v="0"/>
    <x v="0"/>
    <x v="0"/>
    <x v="3"/>
    <s v="Rosario Margarita Vergara Jimenez"/>
    <m/>
    <x v="0"/>
    <x v="0"/>
    <x v="1"/>
    <x v="5"/>
  </r>
  <r>
    <x v="5387"/>
    <x v="1"/>
    <s v="TGM9713"/>
    <s v="ACTA DE DEFUNCION"/>
    <x v="0"/>
    <x v="0"/>
    <x v="0"/>
    <x v="6"/>
    <s v="Rosario Margarita Vergara Jimenez SAC CF"/>
    <m/>
    <x v="0"/>
    <x v="0"/>
    <x v="1"/>
    <x v="5"/>
  </r>
  <r>
    <x v="5388"/>
    <x v="1"/>
    <s v="TGM9714"/>
    <s v="ENTREGA DE CONTRATO"/>
    <x v="0"/>
    <x v="0"/>
    <x v="0"/>
    <x v="3"/>
    <s v="Rosario Margarita Vergara Jimenez SAC CF"/>
    <m/>
    <x v="0"/>
    <x v="0"/>
    <x v="1"/>
    <x v="5"/>
  </r>
  <r>
    <x v="5389"/>
    <x v="0"/>
    <s v="TGM9715"/>
    <s v="CERTIFICADO DE USO"/>
    <x v="0"/>
    <x v="0"/>
    <x v="0"/>
    <x v="0"/>
    <s v="Liz Lidiana Huaman Rojas"/>
    <m/>
    <x v="0"/>
    <x v="0"/>
    <x v="1"/>
    <x v="5"/>
  </r>
  <r>
    <x v="5390"/>
    <x v="2"/>
    <s v="TGM9716"/>
    <s v="CONSTANCIA DE ENTIERRO 200635"/>
    <x v="0"/>
    <x v="0"/>
    <x v="0"/>
    <x v="6"/>
    <s v="Melissa Jhuliana Hipolito Guerrero"/>
    <m/>
    <x v="0"/>
    <x v="0"/>
    <x v="1"/>
    <x v="5"/>
  </r>
  <r>
    <x v="5391"/>
    <x v="0"/>
    <s v="TGM9717"/>
    <s v="CERTIFICADO DE USO"/>
    <x v="0"/>
    <x v="0"/>
    <x v="0"/>
    <x v="0"/>
    <s v="Rosario Margarita Vergara Jimenez"/>
    <m/>
    <x v="0"/>
    <x v="0"/>
    <x v="1"/>
    <x v="5"/>
  </r>
  <r>
    <x v="5392"/>
    <x v="0"/>
    <s v="TGM9718"/>
    <s v="ESTADO DE CUENTA DIGITAL"/>
    <x v="0"/>
    <x v="0"/>
    <x v="0"/>
    <x v="5"/>
    <s v="Liz Lidiana Huaman Rojas"/>
    <m/>
    <x v="0"/>
    <x v="0"/>
    <x v="1"/>
    <x v="5"/>
  </r>
  <r>
    <x v="5393"/>
    <x v="0"/>
    <s v="TGM9719"/>
    <s v="CERTIFICADO DE USO"/>
    <x v="0"/>
    <x v="0"/>
    <x v="0"/>
    <x v="0"/>
    <s v="Rosario Margarita Vergara Jimenez"/>
    <m/>
    <x v="0"/>
    <x v="0"/>
    <x v="1"/>
    <x v="5"/>
  </r>
  <r>
    <x v="5394"/>
    <x v="0"/>
    <s v="TGM9720"/>
    <s v="CERTIFICADO DE USO"/>
    <x v="0"/>
    <x v="0"/>
    <x v="0"/>
    <x v="0"/>
    <s v="Rosario Margarita Vergara Jimenez"/>
    <m/>
    <x v="0"/>
    <x v="0"/>
    <x v="1"/>
    <x v="5"/>
  </r>
  <r>
    <x v="5395"/>
    <x v="2"/>
    <s v="TGM9721"/>
    <s v="TRASLADO EXTERNO 200829"/>
    <x v="0"/>
    <x v="2"/>
    <x v="0"/>
    <x v="7"/>
    <s v="Melissa Jhuliana Hipolito Guerrero"/>
    <m/>
    <x v="0"/>
    <x v="0"/>
    <x v="1"/>
    <x v="5"/>
  </r>
  <r>
    <x v="5396"/>
    <x v="4"/>
    <s v="TGM9722"/>
    <s v="ENTREGA DE CONTRATO"/>
    <x v="0"/>
    <x v="0"/>
    <x v="0"/>
    <x v="3"/>
    <s v="Rosmery Montesinos Quispe c2"/>
    <m/>
    <x v="0"/>
    <x v="0"/>
    <x v="1"/>
    <x v="5"/>
  </r>
  <r>
    <x v="5397"/>
    <x v="0"/>
    <s v="TGM9723"/>
    <s v="ACTUALIZACION DE DATOS"/>
    <x v="0"/>
    <x v="0"/>
    <x v="0"/>
    <x v="6"/>
    <s v="Liz Lidiana Huaman Rojas"/>
    <m/>
    <x v="0"/>
    <x v="0"/>
    <x v="1"/>
    <x v="5"/>
  </r>
  <r>
    <x v="5398"/>
    <x v="0"/>
    <s v="TGM9724"/>
    <s v="ENTREGA DE DOCUMENTO"/>
    <x v="0"/>
    <x v="0"/>
    <x v="0"/>
    <x v="6"/>
    <s v="Liz Lidiana Huaman Rojas"/>
    <m/>
    <x v="0"/>
    <x v="0"/>
    <x v="1"/>
    <x v="5"/>
  </r>
  <r>
    <x v="5399"/>
    <x v="0"/>
    <s v="TGM9725"/>
    <s v="CERTIFICADO DE USO"/>
    <x v="0"/>
    <x v="0"/>
    <x v="0"/>
    <x v="0"/>
    <s v="Liz Lidiana Huaman Rojas"/>
    <m/>
    <x v="0"/>
    <x v="0"/>
    <x v="1"/>
    <x v="5"/>
  </r>
  <r>
    <x v="5400"/>
    <x v="0"/>
    <s v="TGM9726"/>
    <s v="ESTADO DE CUENTA"/>
    <x v="0"/>
    <x v="0"/>
    <x v="0"/>
    <x v="5"/>
    <s v="Liz Lidiana Huaman Rojas"/>
    <m/>
    <x v="0"/>
    <x v="0"/>
    <x v="1"/>
    <x v="5"/>
  </r>
  <r>
    <x v="5401"/>
    <x v="1"/>
    <s v="TGM9727"/>
    <s v="CONSTANCIA DE ENTIERRO"/>
    <x v="0"/>
    <x v="0"/>
    <x v="0"/>
    <x v="6"/>
    <s v="Liz Lidiana Huaman Rojas SAC CF"/>
    <m/>
    <x v="0"/>
    <x v="0"/>
    <x v="1"/>
    <x v="5"/>
  </r>
  <r>
    <x v="5402"/>
    <x v="1"/>
    <s v="TGM9728"/>
    <s v="ESTADO DE CUENTA DIGITAL"/>
    <x v="0"/>
    <x v="0"/>
    <x v="0"/>
    <x v="5"/>
    <s v="Liz Lidiana Huaman Rojas SAC CF"/>
    <m/>
    <x v="0"/>
    <x v="0"/>
    <x v="1"/>
    <x v="5"/>
  </r>
  <r>
    <x v="5403"/>
    <x v="1"/>
    <s v="TGM9729"/>
    <s v="CERTIFICADO DE USO"/>
    <x v="0"/>
    <x v="0"/>
    <x v="0"/>
    <x v="0"/>
    <s v="Liz Lidiana Huaman Rojas SAC CF"/>
    <m/>
    <x v="0"/>
    <x v="0"/>
    <x v="1"/>
    <x v="5"/>
  </r>
  <r>
    <x v="5404"/>
    <x v="1"/>
    <s v="TGM9730"/>
    <s v="CERTIFICADO DE USO"/>
    <x v="0"/>
    <x v="0"/>
    <x v="0"/>
    <x v="0"/>
    <s v="Liz Lidiana Huaman Rojas SAC CF"/>
    <m/>
    <x v="0"/>
    <x v="0"/>
    <x v="1"/>
    <x v="5"/>
  </r>
  <r>
    <x v="5405"/>
    <x v="1"/>
    <s v="TGM9731"/>
    <s v="CERTIFICADO DE USO"/>
    <x v="0"/>
    <x v="0"/>
    <x v="0"/>
    <x v="0"/>
    <s v="Liz Lidiana Huaman Rojas SAC CF"/>
    <m/>
    <x v="0"/>
    <x v="0"/>
    <x v="1"/>
    <x v="5"/>
  </r>
  <r>
    <x v="5406"/>
    <x v="1"/>
    <s v="TGM9732"/>
    <s v="USO DE ESPACIO NF"/>
    <x v="0"/>
    <x v="0"/>
    <x v="0"/>
    <x v="8"/>
    <s v="Liz Lidiana Huaman Rojas SAC CF"/>
    <m/>
    <x v="0"/>
    <x v="0"/>
    <x v="1"/>
    <x v="5"/>
  </r>
  <r>
    <x v="5407"/>
    <x v="4"/>
    <s v="TGM9733"/>
    <s v="ENTREGA DE CONTRATO"/>
    <x v="0"/>
    <x v="0"/>
    <x v="0"/>
    <x v="3"/>
    <s v="Rosmery Montesinos Quispe c2"/>
    <m/>
    <x v="0"/>
    <x v="0"/>
    <x v="1"/>
    <x v="5"/>
  </r>
  <r>
    <x v="5408"/>
    <x v="2"/>
    <s v="TGM9734"/>
    <s v="TRASLADO EXTERNO 200516"/>
    <x v="0"/>
    <x v="0"/>
    <x v="4"/>
    <x v="7"/>
    <s v="Florentino Sebastian Salinas"/>
    <m/>
    <x v="0"/>
    <x v="0"/>
    <x v="1"/>
    <x v="5"/>
  </r>
  <r>
    <x v="5409"/>
    <x v="2"/>
    <s v="TGM9735"/>
    <s v="DEVOLUCION DE GARANTIA CONTRATO 201101"/>
    <x v="0"/>
    <x v="0"/>
    <x v="0"/>
    <x v="10"/>
    <s v="Melissa Jhuliana Hipolito Guerrero"/>
    <m/>
    <x v="0"/>
    <x v="0"/>
    <x v="1"/>
    <x v="5"/>
  </r>
  <r>
    <x v="5410"/>
    <x v="4"/>
    <s v="TGM9736"/>
    <s v="ENTREGA DE CONTRATO"/>
    <x v="0"/>
    <x v="0"/>
    <x v="0"/>
    <x v="3"/>
    <s v="Rosmery Montesinos Quispe c2"/>
    <m/>
    <x v="0"/>
    <x v="0"/>
    <x v="1"/>
    <x v="5"/>
  </r>
  <r>
    <x v="5411"/>
    <x v="4"/>
    <s v="TGM9737"/>
    <s v="ENTREGA DE CONTRATO"/>
    <x v="0"/>
    <x v="0"/>
    <x v="2"/>
    <x v="3"/>
    <s v="Rosmery Montesinos Quispe c2"/>
    <m/>
    <x v="0"/>
    <x v="0"/>
    <x v="1"/>
    <x v="5"/>
  </r>
  <r>
    <x v="5412"/>
    <x v="0"/>
    <s v="TGM9738"/>
    <s v="USO DE ESPACIO"/>
    <x v="0"/>
    <x v="0"/>
    <x v="0"/>
    <x v="0"/>
    <s v="Rosario Margarita Vergara Jimenez"/>
    <m/>
    <x v="0"/>
    <x v="0"/>
    <x v="1"/>
    <x v="5"/>
  </r>
  <r>
    <x v="5413"/>
    <x v="0"/>
    <s v="TGM9739"/>
    <s v="CAMBIO DE FECHA DE PAGO"/>
    <x v="0"/>
    <x v="0"/>
    <x v="0"/>
    <x v="5"/>
    <s v="Rosario Margarita Vergara Jimenez"/>
    <m/>
    <x v="0"/>
    <x v="0"/>
    <x v="1"/>
    <x v="5"/>
  </r>
  <r>
    <x v="5414"/>
    <x v="0"/>
    <s v="TGM9740"/>
    <s v="ENTREGA DE CONTRATO"/>
    <x v="0"/>
    <x v="0"/>
    <x v="0"/>
    <x v="3"/>
    <s v="Rosario Margarita Vergara Jimenez"/>
    <m/>
    <x v="0"/>
    <x v="0"/>
    <x v="1"/>
    <x v="5"/>
  </r>
  <r>
    <x v="5415"/>
    <x v="0"/>
    <s v="TGM9741"/>
    <s v="ACTA DE DEFUNCION"/>
    <x v="0"/>
    <x v="0"/>
    <x v="0"/>
    <x v="6"/>
    <s v="Pamela Diana SAC Caro Alhua"/>
    <m/>
    <x v="0"/>
    <x v="0"/>
    <x v="1"/>
    <x v="5"/>
  </r>
  <r>
    <x v="5416"/>
    <x v="0"/>
    <s v="TGM9742"/>
    <s v="USO DE ESPACIO"/>
    <x v="0"/>
    <x v="0"/>
    <x v="0"/>
    <x v="8"/>
    <s v="Pamela Diana SAC Caro Alhua"/>
    <m/>
    <x v="0"/>
    <x v="0"/>
    <x v="1"/>
    <x v="5"/>
  </r>
  <r>
    <x v="5417"/>
    <x v="0"/>
    <s v="TGM9743"/>
    <s v="REPROGRAMACION DE CRONOGRAMA DE PAGOS"/>
    <x v="0"/>
    <x v="0"/>
    <x v="4"/>
    <x v="10"/>
    <s v="Tymiller Jhalber Llacza Rosales"/>
    <m/>
    <x v="0"/>
    <x v="0"/>
    <x v="1"/>
    <x v="5"/>
  </r>
  <r>
    <x v="5418"/>
    <x v="3"/>
    <s v="TGM9744"/>
    <s v="ENTREGA DE CONTRATO"/>
    <x v="0"/>
    <x v="0"/>
    <x v="2"/>
    <x v="3"/>
    <s v="Rosmery Montesinos Quispe c1"/>
    <m/>
    <x v="0"/>
    <x v="0"/>
    <x v="1"/>
    <x v="5"/>
  </r>
  <r>
    <x v="5419"/>
    <x v="0"/>
    <s v="TGM9745"/>
    <s v="REPINTADO DE LAPIDA"/>
    <x v="0"/>
    <x v="0"/>
    <x v="0"/>
    <x v="11"/>
    <s v="Liz Lidiana Huaman Rojas"/>
    <m/>
    <x v="0"/>
    <x v="0"/>
    <x v="1"/>
    <x v="5"/>
  </r>
  <r>
    <x v="5420"/>
    <x v="0"/>
    <s v="TGM9746"/>
    <s v="LAPIDA"/>
    <x v="0"/>
    <x v="0"/>
    <x v="0"/>
    <x v="23"/>
    <s v="Pamela Diana SAC Caro Alhua"/>
    <m/>
    <x v="0"/>
    <x v="0"/>
    <x v="1"/>
    <x v="5"/>
  </r>
  <r>
    <x v="5421"/>
    <x v="0"/>
    <s v="TGM9747"/>
    <s v="MISA"/>
    <x v="0"/>
    <x v="0"/>
    <x v="0"/>
    <x v="29"/>
    <s v="Pamela Diana SAC Caro Alhua"/>
    <m/>
    <x v="0"/>
    <x v="0"/>
    <x v="1"/>
    <x v="5"/>
  </r>
  <r>
    <x v="5422"/>
    <x v="0"/>
    <s v="TGM9748"/>
    <s v="CERTIFICADO DE USO"/>
    <x v="0"/>
    <x v="0"/>
    <x v="0"/>
    <x v="0"/>
    <s v="Pamela Diana SAC Caro Alhua"/>
    <m/>
    <x v="0"/>
    <x v="0"/>
    <x v="1"/>
    <x v="5"/>
  </r>
  <r>
    <x v="5423"/>
    <x v="0"/>
    <s v="TGM9749"/>
    <s v="USO DE ESPACIO"/>
    <x v="0"/>
    <x v="0"/>
    <x v="0"/>
    <x v="8"/>
    <s v="Pamela Diana SAC Caro Alhua"/>
    <m/>
    <x v="0"/>
    <x v="0"/>
    <x v="1"/>
    <x v="5"/>
  </r>
  <r>
    <x v="5424"/>
    <x v="0"/>
    <s v="TGM9750"/>
    <s v="ESTADO DE CUENTA DIGITAL"/>
    <x v="0"/>
    <x v="0"/>
    <x v="0"/>
    <x v="5"/>
    <s v="Liz Lidiana Huaman Rojas"/>
    <m/>
    <x v="0"/>
    <x v="0"/>
    <x v="1"/>
    <x v="5"/>
  </r>
  <r>
    <x v="5425"/>
    <x v="0"/>
    <s v="TGM9751"/>
    <s v="ACTUALIZACION DE DATOS"/>
    <x v="0"/>
    <x v="0"/>
    <x v="0"/>
    <x v="30"/>
    <s v="Liz Lidiana Huaman Rojas"/>
    <m/>
    <x v="0"/>
    <x v="0"/>
    <x v="1"/>
    <x v="5"/>
  </r>
  <r>
    <x v="5426"/>
    <x v="0"/>
    <s v="TGM9752"/>
    <s v="CERTIFICADO DE USO"/>
    <x v="0"/>
    <x v="0"/>
    <x v="0"/>
    <x v="0"/>
    <s v="Liz Lidiana Huaman Rojas"/>
    <m/>
    <x v="0"/>
    <x v="0"/>
    <x v="1"/>
    <x v="5"/>
  </r>
  <r>
    <x v="5427"/>
    <x v="0"/>
    <s v="TGM9753"/>
    <s v="LAPIDA"/>
    <x v="0"/>
    <x v="0"/>
    <x v="2"/>
    <x v="27"/>
    <s v="Pamela Diana SAC Caro Alhua"/>
    <m/>
    <x v="0"/>
    <x v="0"/>
    <x v="1"/>
    <x v="5"/>
  </r>
  <r>
    <x v="5428"/>
    <x v="1"/>
    <s v="TGM9754"/>
    <s v="CERTIFICADO DE USO"/>
    <x v="0"/>
    <x v="0"/>
    <x v="0"/>
    <x v="0"/>
    <s v="Liz Lidiana Huaman Rojas SAC CF"/>
    <m/>
    <x v="0"/>
    <x v="0"/>
    <x v="1"/>
    <x v="5"/>
  </r>
  <r>
    <x v="5429"/>
    <x v="1"/>
    <s v="TGM9755"/>
    <s v="CERTIFICADO DE USO"/>
    <x v="0"/>
    <x v="0"/>
    <x v="2"/>
    <x v="0"/>
    <s v="Liz Lidiana Huaman Rojas SAC CF"/>
    <m/>
    <x v="0"/>
    <x v="0"/>
    <x v="1"/>
    <x v="5"/>
  </r>
  <r>
    <x v="5430"/>
    <x v="1"/>
    <s v="TGM9756"/>
    <s v="CERTIFICADO DE USO"/>
    <x v="0"/>
    <x v="0"/>
    <x v="2"/>
    <x v="0"/>
    <s v="Liz Lidiana Huaman Rojas SAC CF"/>
    <m/>
    <x v="0"/>
    <x v="0"/>
    <x v="1"/>
    <x v="5"/>
  </r>
  <r>
    <x v="5431"/>
    <x v="0"/>
    <s v="TGM9757"/>
    <s v="USO DE ESPACIO"/>
    <x v="0"/>
    <x v="0"/>
    <x v="0"/>
    <x v="0"/>
    <s v="Liz Lidiana Huaman Rojas"/>
    <m/>
    <x v="0"/>
    <x v="0"/>
    <x v="1"/>
    <x v="5"/>
  </r>
  <r>
    <x v="5432"/>
    <x v="0"/>
    <s v="TGM9758"/>
    <s v="REGULARIZACION DE ACTA DE DEFUNCION"/>
    <x v="0"/>
    <x v="0"/>
    <x v="0"/>
    <x v="6"/>
    <s v="Liz Lidiana Huaman Rojas"/>
    <m/>
    <x v="0"/>
    <x v="0"/>
    <x v="1"/>
    <x v="5"/>
  </r>
  <r>
    <x v="5433"/>
    <x v="0"/>
    <s v="TGM9759"/>
    <s v="DEVOLUCION DE GARANTIA"/>
    <x v="0"/>
    <x v="0"/>
    <x v="0"/>
    <x v="10"/>
    <s v="Liz Lidiana Huaman Rojas"/>
    <m/>
    <x v="0"/>
    <x v="0"/>
    <x v="1"/>
    <x v="5"/>
  </r>
  <r>
    <x v="5434"/>
    <x v="0"/>
    <s v="TGM9760"/>
    <s v="CERTIFICADO DE USO"/>
    <x v="0"/>
    <x v="0"/>
    <x v="0"/>
    <x v="0"/>
    <s v="Liz Lidiana Huaman Rojas"/>
    <m/>
    <x v="0"/>
    <x v="0"/>
    <x v="1"/>
    <x v="5"/>
  </r>
  <r>
    <x v="5435"/>
    <x v="0"/>
    <s v="TGM9761"/>
    <s v="ENTREGA DE CONTRATO"/>
    <x v="0"/>
    <x v="0"/>
    <x v="0"/>
    <x v="3"/>
    <s v="Liz Lidiana Huaman Rojas"/>
    <m/>
    <x v="0"/>
    <x v="0"/>
    <x v="1"/>
    <x v="5"/>
  </r>
  <r>
    <x v="5436"/>
    <x v="0"/>
    <s v="TGM9762"/>
    <s v="REGULARIZACION DE ACTA DE DEFUNCION"/>
    <x v="0"/>
    <x v="0"/>
    <x v="0"/>
    <x v="6"/>
    <s v="Liz Lidiana Huaman Rojas"/>
    <m/>
    <x v="0"/>
    <x v="0"/>
    <x v="1"/>
    <x v="5"/>
  </r>
  <r>
    <x v="5437"/>
    <x v="0"/>
    <s v="TGM9763"/>
    <s v="DEVOLUCION DE GARANTIA"/>
    <x v="0"/>
    <x v="0"/>
    <x v="0"/>
    <x v="10"/>
    <s v="Liz Lidiana Huaman Rojas"/>
    <m/>
    <x v="0"/>
    <x v="0"/>
    <x v="1"/>
    <x v="5"/>
  </r>
  <r>
    <x v="5438"/>
    <x v="0"/>
    <s v="TGM9764"/>
    <s v="ENTREGA DE CONTRATO"/>
    <x v="0"/>
    <x v="0"/>
    <x v="0"/>
    <x v="3"/>
    <s v="Liz Lidiana Huaman Rojas"/>
    <m/>
    <x v="0"/>
    <x v="0"/>
    <x v="1"/>
    <x v="5"/>
  </r>
  <r>
    <x v="5439"/>
    <x v="0"/>
    <s v="TGM9765"/>
    <s v="CERTIFICADO DE USO"/>
    <x v="0"/>
    <x v="0"/>
    <x v="0"/>
    <x v="0"/>
    <s v="Rosario Margarita Vergara Jimenez"/>
    <m/>
    <x v="0"/>
    <x v="0"/>
    <x v="1"/>
    <x v="5"/>
  </r>
  <r>
    <x v="5440"/>
    <x v="0"/>
    <s v="TGM9766"/>
    <s v="CERTIFICADO DE USO"/>
    <x v="0"/>
    <x v="0"/>
    <x v="0"/>
    <x v="0"/>
    <s v="Rosario Margarita Vergara Jimenez"/>
    <m/>
    <x v="0"/>
    <x v="0"/>
    <x v="1"/>
    <x v="5"/>
  </r>
  <r>
    <x v="5441"/>
    <x v="0"/>
    <s v="TGM9767"/>
    <s v="USO DE ESPACIO"/>
    <x v="0"/>
    <x v="0"/>
    <x v="0"/>
    <x v="8"/>
    <s v="Rosario Margarita Vergara Jimenez"/>
    <m/>
    <x v="0"/>
    <x v="0"/>
    <x v="1"/>
    <x v="5"/>
  </r>
  <r>
    <x v="5442"/>
    <x v="0"/>
    <s v="TGM9768"/>
    <s v="USO DE ESPACIO"/>
    <x v="0"/>
    <x v="0"/>
    <x v="0"/>
    <x v="0"/>
    <s v="Rosario Margarita Vergara Jimenez"/>
    <m/>
    <x v="0"/>
    <x v="0"/>
    <x v="1"/>
    <x v="5"/>
  </r>
  <r>
    <x v="5443"/>
    <x v="0"/>
    <s v="TGM9769"/>
    <s v="CERTIFICADO DE USO"/>
    <x v="0"/>
    <x v="0"/>
    <x v="0"/>
    <x v="0"/>
    <s v="Rosario Margarita Vergara Jimenez"/>
    <m/>
    <x v="0"/>
    <x v="0"/>
    <x v="1"/>
    <x v="5"/>
  </r>
  <r>
    <x v="5444"/>
    <x v="0"/>
    <s v="TGM9770"/>
    <s v="CERTIFICADO DE USO"/>
    <x v="0"/>
    <x v="0"/>
    <x v="0"/>
    <x v="0"/>
    <s v="Rosario Margarita Vergara Jimenez"/>
    <m/>
    <x v="0"/>
    <x v="0"/>
    <x v="1"/>
    <x v="5"/>
  </r>
  <r>
    <x v="5445"/>
    <x v="0"/>
    <s v="TGM9771"/>
    <s v="CERTIFICADO DE USO"/>
    <x v="0"/>
    <x v="0"/>
    <x v="0"/>
    <x v="0"/>
    <s v="Rosario Margarita Vergara Jimenez"/>
    <m/>
    <x v="0"/>
    <x v="0"/>
    <x v="1"/>
    <x v="5"/>
  </r>
  <r>
    <x v="5446"/>
    <x v="0"/>
    <s v="TGM9772"/>
    <s v="CERTIFICADO DE USO"/>
    <x v="0"/>
    <x v="0"/>
    <x v="0"/>
    <x v="0"/>
    <s v="Liz Lidiana Huaman Rojas"/>
    <m/>
    <x v="0"/>
    <x v="0"/>
    <x v="1"/>
    <x v="5"/>
  </r>
  <r>
    <x v="5447"/>
    <x v="0"/>
    <s v="TGM9773"/>
    <s v="CERTIFICADO DE USO"/>
    <x v="0"/>
    <x v="0"/>
    <x v="0"/>
    <x v="0"/>
    <s v="Rosario Margarita Vergara Jimenez"/>
    <m/>
    <x v="0"/>
    <x v="0"/>
    <x v="1"/>
    <x v="5"/>
  </r>
  <r>
    <x v="5448"/>
    <x v="0"/>
    <s v="TGM9774"/>
    <s v="CERTIFICADO DE USO"/>
    <x v="0"/>
    <x v="0"/>
    <x v="0"/>
    <x v="0"/>
    <s v="Liz Lidiana Huaman Rojas"/>
    <m/>
    <x v="0"/>
    <x v="0"/>
    <x v="1"/>
    <x v="5"/>
  </r>
  <r>
    <x v="5449"/>
    <x v="0"/>
    <s v="TGM9775"/>
    <s v="USO DE ESPACIO"/>
    <x v="0"/>
    <x v="0"/>
    <x v="0"/>
    <x v="8"/>
    <s v="Liz Lidiana Huaman Rojas"/>
    <m/>
    <x v="0"/>
    <x v="0"/>
    <x v="1"/>
    <x v="5"/>
  </r>
  <r>
    <x v="5450"/>
    <x v="0"/>
    <s v="TGM9776"/>
    <s v="CERTIFICADO DE USO"/>
    <x v="0"/>
    <x v="0"/>
    <x v="0"/>
    <x v="0"/>
    <s v="Rosario Margarita Vergara Jimenez"/>
    <m/>
    <x v="0"/>
    <x v="0"/>
    <x v="1"/>
    <x v="5"/>
  </r>
  <r>
    <x v="5451"/>
    <x v="0"/>
    <s v="TGM9777"/>
    <s v="CERTIFICADO DE USO"/>
    <x v="0"/>
    <x v="0"/>
    <x v="0"/>
    <x v="0"/>
    <s v="Rosario Margarita Vergara Jimenez"/>
    <m/>
    <x v="0"/>
    <x v="0"/>
    <x v="1"/>
    <x v="5"/>
  </r>
  <r>
    <x v="5452"/>
    <x v="0"/>
    <s v="TGM9778"/>
    <s v="CERTIFICADO DE USO"/>
    <x v="0"/>
    <x v="0"/>
    <x v="0"/>
    <x v="0"/>
    <s v="Rosario Margarita Vergara Jimenez"/>
    <m/>
    <x v="0"/>
    <x v="0"/>
    <x v="1"/>
    <x v="5"/>
  </r>
  <r>
    <x v="5453"/>
    <x v="0"/>
    <s v="TGM9779"/>
    <s v="ACTUALIZACION DE DATOS"/>
    <x v="0"/>
    <x v="0"/>
    <x v="0"/>
    <x v="1"/>
    <s v="Rosario Margarita Vergara Jimenez"/>
    <m/>
    <x v="0"/>
    <x v="0"/>
    <x v="1"/>
    <x v="5"/>
  </r>
  <r>
    <x v="5454"/>
    <x v="0"/>
    <s v="TGM9780"/>
    <s v="ESTADO DE CUENTA DIGITAL"/>
    <x v="0"/>
    <x v="0"/>
    <x v="0"/>
    <x v="0"/>
    <s v="Rosario Margarita Vergara Jimenez"/>
    <m/>
    <x v="0"/>
    <x v="0"/>
    <x v="1"/>
    <x v="5"/>
  </r>
  <r>
    <x v="5455"/>
    <x v="0"/>
    <s v="TGM9781"/>
    <s v="ACTUALIZACION DE DATOS"/>
    <x v="0"/>
    <x v="0"/>
    <x v="2"/>
    <x v="1"/>
    <s v="Rosario Margarita Vergara Jimenez"/>
    <m/>
    <x v="0"/>
    <x v="0"/>
    <x v="1"/>
    <x v="5"/>
  </r>
  <r>
    <x v="5456"/>
    <x v="0"/>
    <s v="TGM9782"/>
    <s v="BOLETAS DE PAGO"/>
    <x v="0"/>
    <x v="0"/>
    <x v="0"/>
    <x v="19"/>
    <s v="Rosario Margarita Vergara Jimenez"/>
    <m/>
    <x v="0"/>
    <x v="0"/>
    <x v="1"/>
    <x v="5"/>
  </r>
  <r>
    <x v="5457"/>
    <x v="0"/>
    <s v="TGM9783"/>
    <s v="ACTUALIZACION DE DATOS"/>
    <x v="0"/>
    <x v="0"/>
    <x v="0"/>
    <x v="1"/>
    <s v="Rosario Margarita Vergara Jimenez"/>
    <m/>
    <x v="0"/>
    <x v="0"/>
    <x v="1"/>
    <x v="5"/>
  </r>
  <r>
    <x v="5458"/>
    <x v="1"/>
    <s v="TGM9784"/>
    <s v="CERTIFICADO DE USO"/>
    <x v="0"/>
    <x v="0"/>
    <x v="0"/>
    <x v="0"/>
    <s v="Rosario Margarita Vergara Jimenez SAC CF"/>
    <m/>
    <x v="0"/>
    <x v="0"/>
    <x v="1"/>
    <x v="5"/>
  </r>
  <r>
    <x v="5459"/>
    <x v="1"/>
    <s v="TGM9785"/>
    <s v="CERTIFICADO DE USO"/>
    <x v="0"/>
    <x v="0"/>
    <x v="0"/>
    <x v="0"/>
    <s v="Rosario Margarita Vergara Jimenez SAC CF"/>
    <m/>
    <x v="0"/>
    <x v="0"/>
    <x v="1"/>
    <x v="5"/>
  </r>
  <r>
    <x v="5460"/>
    <x v="1"/>
    <s v="TGM9786"/>
    <s v="CERTIFICADO DE USO"/>
    <x v="0"/>
    <x v="0"/>
    <x v="0"/>
    <x v="0"/>
    <s v="Rosario Margarita Vergara Jimenez SAC CF"/>
    <m/>
    <x v="0"/>
    <x v="0"/>
    <x v="1"/>
    <x v="5"/>
  </r>
  <r>
    <x v="5461"/>
    <x v="1"/>
    <s v="TGM9787"/>
    <s v="CERTIFICADO DE USO"/>
    <x v="0"/>
    <x v="0"/>
    <x v="0"/>
    <x v="0"/>
    <s v="Rosario Margarita Vergara Jimenez SAC CF"/>
    <m/>
    <x v="0"/>
    <x v="0"/>
    <x v="1"/>
    <x v="5"/>
  </r>
  <r>
    <x v="5462"/>
    <x v="4"/>
    <s v="TGM9788"/>
    <s v="ENTREGA DE CONTRATO"/>
    <x v="0"/>
    <x v="0"/>
    <x v="0"/>
    <x v="3"/>
    <s v="Rosmery Montesinos Quispe c2"/>
    <m/>
    <x v="0"/>
    <x v="0"/>
    <x v="1"/>
    <x v="5"/>
  </r>
  <r>
    <x v="5463"/>
    <x v="0"/>
    <s v="TGM9789"/>
    <s v="USO DE ESPACIO"/>
    <x v="0"/>
    <x v="0"/>
    <x v="0"/>
    <x v="8"/>
    <s v="Liz Lidiana Huaman Rojas"/>
    <m/>
    <x v="0"/>
    <x v="0"/>
    <x v="1"/>
    <x v="5"/>
  </r>
  <r>
    <x v="5464"/>
    <x v="4"/>
    <s v="TGM9790"/>
    <s v="ENTREGA DE CONTRATO"/>
    <x v="0"/>
    <x v="0"/>
    <x v="0"/>
    <x v="3"/>
    <s v="Rosmery Montesinos Quispe c2"/>
    <m/>
    <x v="0"/>
    <x v="0"/>
    <x v="1"/>
    <x v="5"/>
  </r>
  <r>
    <x v="5465"/>
    <x v="2"/>
    <s v="TGM9791"/>
    <s v="SOLICITA CERTIFICADO DE USO 200516"/>
    <x v="0"/>
    <x v="0"/>
    <x v="2"/>
    <x v="0"/>
    <s v="Melissa Jhuliana Hipolito Guerrero"/>
    <m/>
    <x v="0"/>
    <x v="0"/>
    <x v="1"/>
    <x v="5"/>
  </r>
  <r>
    <x v="5466"/>
    <x v="2"/>
    <s v="TGM9792"/>
    <s v="SOLICITA CERTIFICADO DE USO 200347"/>
    <x v="0"/>
    <x v="0"/>
    <x v="2"/>
    <x v="0"/>
    <s v="Melissa Jhuliana Hipolito Guerrero"/>
    <m/>
    <x v="0"/>
    <x v="0"/>
    <x v="1"/>
    <x v="5"/>
  </r>
  <r>
    <x v="5467"/>
    <x v="2"/>
    <s v="TGM9793"/>
    <s v="SOLICITO CERTIFICADO DE USO 5015525"/>
    <x v="0"/>
    <x v="0"/>
    <x v="2"/>
    <x v="0"/>
    <s v="Melissa Jhuliana Hipolito Guerrero"/>
    <m/>
    <x v="0"/>
    <x v="0"/>
    <x v="1"/>
    <x v="5"/>
  </r>
  <r>
    <x v="5468"/>
    <x v="2"/>
    <s v="TGM9794"/>
    <s v="SOLICITA CERTIFICADO DE USO 200706"/>
    <x v="0"/>
    <x v="0"/>
    <x v="2"/>
    <x v="0"/>
    <s v="Melissa Jhuliana Hipolito Guerrero"/>
    <m/>
    <x v="0"/>
    <x v="0"/>
    <x v="1"/>
    <x v="5"/>
  </r>
  <r>
    <x v="5469"/>
    <x v="0"/>
    <s v="TGM9795"/>
    <s v="CONSULTA EXHUMACION"/>
    <x v="0"/>
    <x v="2"/>
    <x v="0"/>
    <x v="7"/>
    <s v="Liz Lidiana Huaman Rojas"/>
    <m/>
    <x v="0"/>
    <x v="0"/>
    <x v="1"/>
    <x v="5"/>
  </r>
  <r>
    <x v="5470"/>
    <x v="2"/>
    <s v="TGM9796"/>
    <s v="DEVOLUCION DE GARANTIA DE ACTA DE DEFUNCION 5014855"/>
    <x v="0"/>
    <x v="0"/>
    <x v="0"/>
    <x v="10"/>
    <s v="Melissa Jhuliana Hipolito Guerrero"/>
    <m/>
    <x v="0"/>
    <x v="0"/>
    <x v="1"/>
    <x v="5"/>
  </r>
  <r>
    <x v="5471"/>
    <x v="2"/>
    <s v="TGM9797"/>
    <s v="CERTIFICADO DE USO 200954"/>
    <x v="0"/>
    <x v="0"/>
    <x v="2"/>
    <x v="0"/>
    <s v="Melissa Jhuliana Hipolito Guerrero"/>
    <m/>
    <x v="0"/>
    <x v="0"/>
    <x v="1"/>
    <x v="5"/>
  </r>
  <r>
    <x v="5472"/>
    <x v="0"/>
    <s v="TGM9798"/>
    <s v="COPIA DE BOLETA"/>
    <x v="0"/>
    <x v="0"/>
    <x v="0"/>
    <x v="19"/>
    <s v="Liz Lidiana Huaman Rojas"/>
    <m/>
    <x v="0"/>
    <x v="0"/>
    <x v="1"/>
    <x v="5"/>
  </r>
  <r>
    <x v="5473"/>
    <x v="0"/>
    <s v="TGM9799"/>
    <s v="CERTIFICADO DE USO"/>
    <x v="0"/>
    <x v="0"/>
    <x v="0"/>
    <x v="0"/>
    <s v="Liz Lidiana Huaman Rojas"/>
    <m/>
    <x v="0"/>
    <x v="0"/>
    <x v="1"/>
    <x v="5"/>
  </r>
  <r>
    <x v="5474"/>
    <x v="1"/>
    <s v="TGM9800"/>
    <s v="CERTIFICADO DE USO"/>
    <x v="0"/>
    <x v="0"/>
    <x v="0"/>
    <x v="0"/>
    <s v="Liz Lidiana Huaman Rojas SAC CF"/>
    <m/>
    <x v="0"/>
    <x v="0"/>
    <x v="1"/>
    <x v="5"/>
  </r>
  <r>
    <x v="5475"/>
    <x v="0"/>
    <s v="TGM9801"/>
    <s v="ALQUILER DE TOLDO"/>
    <x v="0"/>
    <x v="2"/>
    <x v="0"/>
    <x v="39"/>
    <s v="Liz Lidiana Huaman Rojas"/>
    <m/>
    <x v="0"/>
    <x v="0"/>
    <x v="1"/>
    <x v="6"/>
  </r>
  <r>
    <x v="5476"/>
    <x v="3"/>
    <s v="TGM9802"/>
    <s v="ENTREGA DE CONTRATO"/>
    <x v="0"/>
    <x v="0"/>
    <x v="0"/>
    <x v="3"/>
    <s v="Rosmery Montesinos Quispe c1"/>
    <m/>
    <x v="0"/>
    <x v="0"/>
    <x v="1"/>
    <x v="6"/>
  </r>
  <r>
    <x v="5477"/>
    <x v="0"/>
    <s v="TGM9803"/>
    <s v="CERTIFICADO DE USO"/>
    <x v="0"/>
    <x v="0"/>
    <x v="0"/>
    <x v="0"/>
    <s v="Liz Lidiana Huaman Rojas"/>
    <m/>
    <x v="0"/>
    <x v="0"/>
    <x v="1"/>
    <x v="6"/>
  </r>
  <r>
    <x v="5478"/>
    <x v="0"/>
    <s v="TGM9804"/>
    <s v="LAPIDA GRANITO NEGRO"/>
    <x v="0"/>
    <x v="0"/>
    <x v="0"/>
    <x v="9"/>
    <s v="Liz Lidiana Huaman Rojas"/>
    <m/>
    <x v="0"/>
    <x v="0"/>
    <x v="1"/>
    <x v="6"/>
  </r>
  <r>
    <x v="5479"/>
    <x v="0"/>
    <s v="TGM9805"/>
    <s v="CERTIFICADO DE USO"/>
    <x v="0"/>
    <x v="0"/>
    <x v="0"/>
    <x v="0"/>
    <s v="Liz Lidiana Huaman Rojas"/>
    <m/>
    <x v="0"/>
    <x v="0"/>
    <x v="1"/>
    <x v="6"/>
  </r>
  <r>
    <x v="5480"/>
    <x v="1"/>
    <s v="TGM9806"/>
    <s v="CERTIFICADO DE USO"/>
    <x v="0"/>
    <x v="0"/>
    <x v="0"/>
    <x v="0"/>
    <s v="Liz Lidiana Huaman Rojas SAC CF"/>
    <m/>
    <x v="0"/>
    <x v="0"/>
    <x v="1"/>
    <x v="6"/>
  </r>
  <r>
    <x v="5481"/>
    <x v="3"/>
    <s v="TGM9807"/>
    <s v="CONSTANCIA DE SEPULTURA"/>
    <x v="0"/>
    <x v="0"/>
    <x v="0"/>
    <x v="6"/>
    <s v="Rosmery Montesinos Quispe c1"/>
    <m/>
    <x v="0"/>
    <x v="0"/>
    <x v="1"/>
    <x v="6"/>
  </r>
  <r>
    <x v="5482"/>
    <x v="2"/>
    <s v="TGM9808"/>
    <s v="CERTIFICADO DE USO 200039"/>
    <x v="0"/>
    <x v="0"/>
    <x v="0"/>
    <x v="0"/>
    <s v="Melissa Jhuliana Hipolito Guerrero"/>
    <m/>
    <x v="0"/>
    <x v="0"/>
    <x v="1"/>
    <x v="6"/>
  </r>
  <r>
    <x v="5483"/>
    <x v="3"/>
    <s v="TGM9810"/>
    <s v="CAMBIO DE TITULARIDAD"/>
    <x v="0"/>
    <x v="0"/>
    <x v="0"/>
    <x v="31"/>
    <s v="Rosmery Montesinos Quispe c1"/>
    <m/>
    <x v="0"/>
    <x v="0"/>
    <x v="1"/>
    <x v="6"/>
  </r>
  <r>
    <x v="5484"/>
    <x v="0"/>
    <s v="TGM9811"/>
    <s v="CERTIFICADO DE USO"/>
    <x v="0"/>
    <x v="0"/>
    <x v="0"/>
    <x v="0"/>
    <s v="Liz Lidiana Huaman Rojas"/>
    <m/>
    <x v="0"/>
    <x v="0"/>
    <x v="1"/>
    <x v="6"/>
  </r>
  <r>
    <x v="5485"/>
    <x v="0"/>
    <s v="TGM9812"/>
    <s v="CERTIFICADO DE USO"/>
    <x v="0"/>
    <x v="0"/>
    <x v="0"/>
    <x v="0"/>
    <s v="Liz Lidiana Huaman Rojas"/>
    <m/>
    <x v="0"/>
    <x v="0"/>
    <x v="1"/>
    <x v="6"/>
  </r>
  <r>
    <x v="5486"/>
    <x v="0"/>
    <s v="TGM9813"/>
    <s v="CAMBIO DE SEGUNDO TITULAR"/>
    <x v="0"/>
    <x v="0"/>
    <x v="0"/>
    <x v="6"/>
    <s v="Liz Lidiana Huaman Rojas"/>
    <m/>
    <x v="0"/>
    <x v="0"/>
    <x v="1"/>
    <x v="6"/>
  </r>
  <r>
    <x v="5487"/>
    <x v="0"/>
    <s v="TGM9814"/>
    <s v="ESTADO DE CUENTA DIGITAL"/>
    <x v="0"/>
    <x v="0"/>
    <x v="0"/>
    <x v="5"/>
    <s v="Liz Lidiana Huaman Rojas"/>
    <m/>
    <x v="0"/>
    <x v="0"/>
    <x v="1"/>
    <x v="6"/>
  </r>
  <r>
    <x v="5488"/>
    <x v="0"/>
    <s v="TGM9815"/>
    <s v="ACTUALIZACION DE DATOS"/>
    <x v="0"/>
    <x v="0"/>
    <x v="0"/>
    <x v="30"/>
    <s v="Liz Lidiana Huaman Rojas"/>
    <m/>
    <x v="0"/>
    <x v="0"/>
    <x v="1"/>
    <x v="6"/>
  </r>
  <r>
    <x v="5489"/>
    <x v="0"/>
    <s v="TGM9816"/>
    <s v="USO DE ESPACIO"/>
    <x v="0"/>
    <x v="0"/>
    <x v="0"/>
    <x v="8"/>
    <s v="Liz Lidiana Huaman Rojas"/>
    <m/>
    <x v="0"/>
    <x v="0"/>
    <x v="1"/>
    <x v="6"/>
  </r>
  <r>
    <x v="5490"/>
    <x v="0"/>
    <s v="TGM9817"/>
    <s v="CERTIFICADO DE USO"/>
    <x v="0"/>
    <x v="0"/>
    <x v="0"/>
    <x v="0"/>
    <s v="Liz Lidiana Huaman Rojas"/>
    <m/>
    <x v="0"/>
    <x v="0"/>
    <x v="1"/>
    <x v="6"/>
  </r>
  <r>
    <x v="5491"/>
    <x v="4"/>
    <s v="TGM9818"/>
    <s v="CERTIFICADO DE USO"/>
    <x v="0"/>
    <x v="0"/>
    <x v="0"/>
    <x v="0"/>
    <s v="Rosmery Montesinos Quispe c2"/>
    <m/>
    <x v="0"/>
    <x v="0"/>
    <x v="1"/>
    <x v="6"/>
  </r>
  <r>
    <x v="5492"/>
    <x v="4"/>
    <s v="TGM9819"/>
    <s v="CAMBIO DE TITULARIDAD"/>
    <x v="0"/>
    <x v="0"/>
    <x v="0"/>
    <x v="31"/>
    <s v="Rosmery Montesinos Quispe c2"/>
    <m/>
    <x v="0"/>
    <x v="0"/>
    <x v="1"/>
    <x v="6"/>
  </r>
  <r>
    <x v="5493"/>
    <x v="1"/>
    <s v="TGM9820"/>
    <s v="CERTIFICADO DE USO"/>
    <x v="0"/>
    <x v="0"/>
    <x v="0"/>
    <x v="0"/>
    <s v="Liz Lidiana Huaman Rojas SAC CF"/>
    <m/>
    <x v="0"/>
    <x v="0"/>
    <x v="1"/>
    <x v="6"/>
  </r>
  <r>
    <x v="5494"/>
    <x v="0"/>
    <s v="TGM9821"/>
    <s v="ALQUILER DE TOLDO"/>
    <x v="0"/>
    <x v="2"/>
    <x v="0"/>
    <x v="39"/>
    <s v="Liz Lidiana Huaman Rojas"/>
    <m/>
    <x v="0"/>
    <x v="0"/>
    <x v="1"/>
    <x v="6"/>
  </r>
  <r>
    <x v="5495"/>
    <x v="1"/>
    <s v="TGM9822"/>
    <s v="CERTIFICADO USO"/>
    <x v="0"/>
    <x v="0"/>
    <x v="0"/>
    <x v="0"/>
    <s v="Liz Lidiana Huaman Rojas SAC CF"/>
    <m/>
    <x v="0"/>
    <x v="0"/>
    <x v="1"/>
    <x v="6"/>
  </r>
  <r>
    <x v="5496"/>
    <x v="0"/>
    <s v="TGM9823"/>
    <s v="CERTIFICADO DE USO"/>
    <x v="0"/>
    <x v="0"/>
    <x v="0"/>
    <x v="0"/>
    <s v="Liz Lidiana Huaman Rojas"/>
    <m/>
    <x v="0"/>
    <x v="0"/>
    <x v="1"/>
    <x v="6"/>
  </r>
  <r>
    <x v="5497"/>
    <x v="0"/>
    <s v="TGM9824"/>
    <s v="ACTA DE DEFUNCION"/>
    <x v="0"/>
    <x v="0"/>
    <x v="0"/>
    <x v="6"/>
    <s v="Liz Lidiana Huaman Rojas"/>
    <m/>
    <x v="0"/>
    <x v="0"/>
    <x v="1"/>
    <x v="6"/>
  </r>
  <r>
    <x v="5498"/>
    <x v="0"/>
    <s v="TGM9825"/>
    <s v="ENTREGA DE CONTRATO"/>
    <x v="0"/>
    <x v="0"/>
    <x v="0"/>
    <x v="3"/>
    <s v="Liz Lidiana Huaman Rojas"/>
    <m/>
    <x v="0"/>
    <x v="0"/>
    <x v="1"/>
    <x v="6"/>
  </r>
  <r>
    <x v="5499"/>
    <x v="0"/>
    <s v="TGM9826"/>
    <s v="USO DE ESPACIO"/>
    <x v="0"/>
    <x v="0"/>
    <x v="0"/>
    <x v="8"/>
    <s v="Liz Lidiana Huaman Rojas"/>
    <m/>
    <x v="0"/>
    <x v="0"/>
    <x v="1"/>
    <x v="6"/>
  </r>
  <r>
    <x v="5500"/>
    <x v="0"/>
    <s v="TGM9827"/>
    <s v="CERTIFICADO DE USO"/>
    <x v="0"/>
    <x v="0"/>
    <x v="0"/>
    <x v="0"/>
    <s v="Liz Lidiana Huaman Rojas"/>
    <m/>
    <x v="0"/>
    <x v="0"/>
    <x v="1"/>
    <x v="6"/>
  </r>
  <r>
    <x v="5501"/>
    <x v="0"/>
    <s v="TGM9828"/>
    <s v="CERTIFICADO DE USO"/>
    <x v="0"/>
    <x v="0"/>
    <x v="0"/>
    <x v="0"/>
    <s v="Liz Lidiana Huaman Rojas"/>
    <m/>
    <x v="0"/>
    <x v="0"/>
    <x v="1"/>
    <x v="6"/>
  </r>
  <r>
    <x v="5502"/>
    <x v="0"/>
    <s v="TGM9829"/>
    <s v="CERTIFICADO DE USO"/>
    <x v="0"/>
    <x v="0"/>
    <x v="0"/>
    <x v="0"/>
    <s v="Liz Lidiana Huaman Rojas"/>
    <m/>
    <x v="0"/>
    <x v="0"/>
    <x v="1"/>
    <x v="6"/>
  </r>
  <r>
    <x v="5503"/>
    <x v="0"/>
    <s v="TGM9830"/>
    <s v="CERTIFICADO DE USO"/>
    <x v="0"/>
    <x v="0"/>
    <x v="0"/>
    <x v="0"/>
    <s v="Liz Lidiana Huaman Rojas"/>
    <m/>
    <x v="0"/>
    <x v="0"/>
    <x v="1"/>
    <x v="6"/>
  </r>
  <r>
    <x v="5504"/>
    <x v="0"/>
    <s v="TGM9831"/>
    <s v="CERTIFICADO DE USO"/>
    <x v="0"/>
    <x v="0"/>
    <x v="0"/>
    <x v="0"/>
    <s v="Liz Lidiana Huaman Rojas"/>
    <m/>
    <x v="0"/>
    <x v="0"/>
    <x v="1"/>
    <x v="6"/>
  </r>
  <r>
    <x v="5505"/>
    <x v="0"/>
    <s v="TGM9832"/>
    <s v="USO DE ESPACIO"/>
    <x v="0"/>
    <x v="0"/>
    <x v="0"/>
    <x v="8"/>
    <s v="Liz Lidiana Huaman Rojas"/>
    <m/>
    <x v="0"/>
    <x v="0"/>
    <x v="1"/>
    <x v="6"/>
  </r>
  <r>
    <x v="5506"/>
    <x v="0"/>
    <s v="TGM9833"/>
    <s v="USO DE SSFF"/>
    <x v="0"/>
    <x v="0"/>
    <x v="0"/>
    <x v="8"/>
    <s v="Liz Lidiana Huaman Rojas"/>
    <m/>
    <x v="0"/>
    <x v="0"/>
    <x v="1"/>
    <x v="6"/>
  </r>
  <r>
    <x v="5507"/>
    <x v="0"/>
    <s v="TGM9834"/>
    <s v="USO DE ESPACIO"/>
    <x v="0"/>
    <x v="0"/>
    <x v="0"/>
    <x v="8"/>
    <s v="Liz Lidiana Huaman Rojas"/>
    <m/>
    <x v="0"/>
    <x v="0"/>
    <x v="1"/>
    <x v="6"/>
  </r>
  <r>
    <x v="5508"/>
    <x v="0"/>
    <s v="TGM9835"/>
    <s v="USO DE ESPACIO"/>
    <x v="0"/>
    <x v="0"/>
    <x v="0"/>
    <x v="8"/>
    <s v="Liz Lidiana Huaman Rojas"/>
    <m/>
    <x v="0"/>
    <x v="0"/>
    <x v="1"/>
    <x v="6"/>
  </r>
  <r>
    <x v="5509"/>
    <x v="0"/>
    <s v="TGM9836"/>
    <s v="REPINTADO DE LAPIDA"/>
    <x v="0"/>
    <x v="0"/>
    <x v="0"/>
    <x v="11"/>
    <s v="Liz Lidiana Huaman Rojas"/>
    <m/>
    <x v="0"/>
    <x v="0"/>
    <x v="1"/>
    <x v="6"/>
  </r>
  <r>
    <x v="5510"/>
    <x v="0"/>
    <s v="TGM9837"/>
    <s v="USO DE ESPACIO"/>
    <x v="0"/>
    <x v="0"/>
    <x v="0"/>
    <x v="8"/>
    <s v="Liz Lidiana Huaman Rojas"/>
    <m/>
    <x v="0"/>
    <x v="0"/>
    <x v="1"/>
    <x v="6"/>
  </r>
  <r>
    <x v="5511"/>
    <x v="0"/>
    <s v="TGM9838"/>
    <s v="MANTENIMIENTO DE ESPACIO"/>
    <x v="0"/>
    <x v="1"/>
    <x v="0"/>
    <x v="0"/>
    <s v="Liz Lidiana Huaman Rojas"/>
    <m/>
    <x v="0"/>
    <x v="0"/>
    <x v="1"/>
    <x v="6"/>
  </r>
  <r>
    <x v="5512"/>
    <x v="0"/>
    <s v="TGM9839"/>
    <s v="USO DE ESPACIO REQUISITOS"/>
    <x v="0"/>
    <x v="0"/>
    <x v="0"/>
    <x v="8"/>
    <s v="Liz Lidiana Huaman Rojas"/>
    <m/>
    <x v="0"/>
    <x v="0"/>
    <x v="1"/>
    <x v="6"/>
  </r>
  <r>
    <x v="5513"/>
    <x v="0"/>
    <s v="TGM9840"/>
    <s v="SALIDA DE LAPIDA"/>
    <x v="0"/>
    <x v="0"/>
    <x v="0"/>
    <x v="27"/>
    <s v="Liz Lidiana Huaman Rojas"/>
    <m/>
    <x v="0"/>
    <x v="0"/>
    <x v="1"/>
    <x v="6"/>
  </r>
  <r>
    <x v="5514"/>
    <x v="4"/>
    <s v="TGM9841"/>
    <s v="ENTREGA DE CONTRATO"/>
    <x v="0"/>
    <x v="0"/>
    <x v="0"/>
    <x v="3"/>
    <s v="Rosmery Montesinos Quispe c2"/>
    <m/>
    <x v="0"/>
    <x v="0"/>
    <x v="1"/>
    <x v="6"/>
  </r>
  <r>
    <x v="5515"/>
    <x v="0"/>
    <s v="TGM9842"/>
    <s v="CERTIFICADO DE USO"/>
    <x v="0"/>
    <x v="0"/>
    <x v="0"/>
    <x v="0"/>
    <s v="Rosario Margarita Vergara Jimenez"/>
    <m/>
    <x v="0"/>
    <x v="0"/>
    <x v="1"/>
    <x v="6"/>
  </r>
  <r>
    <x v="5516"/>
    <x v="0"/>
    <s v="TGM9843"/>
    <s v="CERTIFICADO DE USO"/>
    <x v="0"/>
    <x v="0"/>
    <x v="0"/>
    <x v="0"/>
    <s v="Rosario Margarita Vergara Jimenez"/>
    <m/>
    <x v="0"/>
    <x v="0"/>
    <x v="1"/>
    <x v="6"/>
  </r>
  <r>
    <x v="5517"/>
    <x v="0"/>
    <s v="TGM9844"/>
    <s v="CERTIFICADO DE USO"/>
    <x v="0"/>
    <x v="0"/>
    <x v="0"/>
    <x v="0"/>
    <s v="Rosario Margarita Vergara Jimenez"/>
    <m/>
    <x v="0"/>
    <x v="0"/>
    <x v="1"/>
    <x v="6"/>
  </r>
  <r>
    <x v="5518"/>
    <x v="0"/>
    <s v="TGM9845"/>
    <s v="USO DE ESPACIO"/>
    <x v="0"/>
    <x v="0"/>
    <x v="2"/>
    <x v="8"/>
    <s v="Rosario Margarita Vergara Jimenez"/>
    <m/>
    <x v="0"/>
    <x v="0"/>
    <x v="1"/>
    <x v="6"/>
  </r>
  <r>
    <x v="5519"/>
    <x v="0"/>
    <s v="TGM9846"/>
    <s v="ESTADO DE CUENTA"/>
    <x v="0"/>
    <x v="0"/>
    <x v="0"/>
    <x v="5"/>
    <s v="Liz Lidiana Huaman Rojas"/>
    <m/>
    <x v="0"/>
    <x v="0"/>
    <x v="1"/>
    <x v="6"/>
  </r>
  <r>
    <x v="5520"/>
    <x v="3"/>
    <s v="TGM9847"/>
    <s v="CERTIFICADO DE USO"/>
    <x v="0"/>
    <x v="0"/>
    <x v="0"/>
    <x v="0"/>
    <s v="Rosmery Montesinos Quispe c1"/>
    <m/>
    <x v="0"/>
    <x v="0"/>
    <x v="1"/>
    <x v="6"/>
  </r>
  <r>
    <x v="5521"/>
    <x v="0"/>
    <s v="TGM9848"/>
    <s v="CONSULTA EXHUMACION"/>
    <x v="0"/>
    <x v="2"/>
    <x v="0"/>
    <x v="7"/>
    <s v="Liz Lidiana Huaman Rojas"/>
    <m/>
    <x v="0"/>
    <x v="0"/>
    <x v="1"/>
    <x v="6"/>
  </r>
  <r>
    <x v="5522"/>
    <x v="0"/>
    <s v="TGM9849"/>
    <s v="ESTADO DE CUENTA"/>
    <x v="0"/>
    <x v="2"/>
    <x v="0"/>
    <x v="10"/>
    <s v="Liz Lidiana Huaman Rojas"/>
    <m/>
    <x v="0"/>
    <x v="0"/>
    <x v="1"/>
    <x v="6"/>
  </r>
  <r>
    <x v="5523"/>
    <x v="0"/>
    <s v="TGM9850"/>
    <s v="TRASLADO INTERNO"/>
    <x v="0"/>
    <x v="0"/>
    <x v="4"/>
    <x v="7"/>
    <s v="Oscar San Martin Castillo"/>
    <m/>
    <x v="0"/>
    <x v="0"/>
    <x v="1"/>
    <x v="6"/>
  </r>
  <r>
    <x v="5524"/>
    <x v="0"/>
    <s v="TGM9851"/>
    <s v="DEVOLUCION DE FLOREROS"/>
    <x v="0"/>
    <x v="0"/>
    <x v="0"/>
    <x v="4"/>
    <s v="Rosario Margarita Vergara Jimenez"/>
    <m/>
    <x v="0"/>
    <x v="0"/>
    <x v="1"/>
    <x v="6"/>
  </r>
  <r>
    <x v="5525"/>
    <x v="0"/>
    <s v="TGM9852"/>
    <s v="ACTA DE DEFUNCION"/>
    <x v="0"/>
    <x v="0"/>
    <x v="0"/>
    <x v="6"/>
    <s v="Rosario Margarita Vergara Jimenez"/>
    <m/>
    <x v="0"/>
    <x v="0"/>
    <x v="1"/>
    <x v="6"/>
  </r>
  <r>
    <x v="5526"/>
    <x v="0"/>
    <s v="TGM9853"/>
    <s v="DEVOLUCION DE GARANTIA"/>
    <x v="0"/>
    <x v="0"/>
    <x v="0"/>
    <x v="10"/>
    <s v="Rosario Margarita Vergara Jimenez"/>
    <m/>
    <x v="0"/>
    <x v="0"/>
    <x v="1"/>
    <x v="6"/>
  </r>
  <r>
    <x v="5527"/>
    <x v="1"/>
    <s v="TGM9854"/>
    <s v="ACTA DE DEFUNCION"/>
    <x v="0"/>
    <x v="0"/>
    <x v="0"/>
    <x v="6"/>
    <s v="Rosario Margarita Vergara Jimenez SAC CF"/>
    <m/>
    <x v="0"/>
    <x v="0"/>
    <x v="1"/>
    <x v="6"/>
  </r>
  <r>
    <x v="5528"/>
    <x v="1"/>
    <s v="TGM9855"/>
    <s v="GARANTIA DE ACTA DE DEFUNCION"/>
    <x v="0"/>
    <x v="0"/>
    <x v="0"/>
    <x v="10"/>
    <s v="Rosario Margarita Vergara Jimenez SAC CF"/>
    <m/>
    <x v="0"/>
    <x v="0"/>
    <x v="1"/>
    <x v="6"/>
  </r>
  <r>
    <x v="5529"/>
    <x v="0"/>
    <s v="TGM9856"/>
    <s v="CERTIFICADO DE USO"/>
    <x v="0"/>
    <x v="0"/>
    <x v="4"/>
    <x v="0"/>
    <s v="Rosario Margarita Vergara Jimenez"/>
    <m/>
    <x v="0"/>
    <x v="0"/>
    <x v="1"/>
    <x v="6"/>
  </r>
  <r>
    <x v="5530"/>
    <x v="0"/>
    <s v="TGM9857"/>
    <s v="ACTUALIZACION DE DATOS"/>
    <x v="0"/>
    <x v="0"/>
    <x v="0"/>
    <x v="1"/>
    <s v="Rosario Margarita Vergara Jimenez"/>
    <m/>
    <x v="0"/>
    <x v="0"/>
    <x v="1"/>
    <x v="6"/>
  </r>
  <r>
    <x v="5531"/>
    <x v="0"/>
    <s v="TGM9858"/>
    <s v="ESTADO DE CUENTA DIGITAL"/>
    <x v="0"/>
    <x v="0"/>
    <x v="0"/>
    <x v="5"/>
    <s v="Rosario Margarita Vergara Jimenez"/>
    <m/>
    <x v="0"/>
    <x v="0"/>
    <x v="1"/>
    <x v="6"/>
  </r>
  <r>
    <x v="5532"/>
    <x v="0"/>
    <s v="TGM9859"/>
    <s v="CAMBIO DE TITULARIDAD"/>
    <x v="0"/>
    <x v="0"/>
    <x v="0"/>
    <x v="31"/>
    <s v="Rosario Margarita Vergara Jimenez"/>
    <m/>
    <x v="0"/>
    <x v="0"/>
    <x v="1"/>
    <x v="6"/>
  </r>
  <r>
    <x v="5533"/>
    <x v="0"/>
    <s v="TGM9860"/>
    <s v="SOLICITUD DE ASIGNACION DE SEGUNDO NOMBRE DE FALLECIDO"/>
    <x v="0"/>
    <x v="0"/>
    <x v="0"/>
    <x v="6"/>
    <s v="Rosario Margarita Vergara Jimenez"/>
    <m/>
    <x v="0"/>
    <x v="0"/>
    <x v="1"/>
    <x v="6"/>
  </r>
  <r>
    <x v="5534"/>
    <x v="0"/>
    <s v="TGM9861"/>
    <s v="ELABORACIÓN DE LAPIDA"/>
    <x v="0"/>
    <x v="0"/>
    <x v="4"/>
    <x v="13"/>
    <s v="Oscar San Martin Castillo"/>
    <m/>
    <x v="0"/>
    <x v="0"/>
    <x v="1"/>
    <x v="6"/>
  </r>
  <r>
    <x v="5535"/>
    <x v="0"/>
    <s v="TGM9862"/>
    <s v="ESTADO DE CUENTA DIGITAL"/>
    <x v="0"/>
    <x v="0"/>
    <x v="0"/>
    <x v="5"/>
    <s v="Liz Lidiana Huaman Rojas"/>
    <m/>
    <x v="0"/>
    <x v="0"/>
    <x v="1"/>
    <x v="6"/>
  </r>
  <r>
    <x v="5536"/>
    <x v="0"/>
    <s v="TGM9863"/>
    <s v="MANTENIMIENTO DE LAPIDA"/>
    <x v="0"/>
    <x v="0"/>
    <x v="4"/>
    <x v="11"/>
    <s v="Oscar San Martin Castillo"/>
    <m/>
    <x v="0"/>
    <x v="0"/>
    <x v="1"/>
    <x v="6"/>
  </r>
  <r>
    <x v="5537"/>
    <x v="0"/>
    <s v="TGM9864"/>
    <s v="CERTIFICADO DE USO"/>
    <x v="0"/>
    <x v="0"/>
    <x v="0"/>
    <x v="0"/>
    <s v="Rosario Margarita Vergara Jimenez"/>
    <m/>
    <x v="0"/>
    <x v="0"/>
    <x v="1"/>
    <x v="6"/>
  </r>
  <r>
    <x v="5538"/>
    <x v="0"/>
    <s v="TGM9865"/>
    <s v="CERTIFICADO DE USO"/>
    <x v="0"/>
    <x v="0"/>
    <x v="0"/>
    <x v="0"/>
    <s v="Rosario Margarita Vergara Jimenez"/>
    <m/>
    <x v="0"/>
    <x v="0"/>
    <x v="1"/>
    <x v="6"/>
  </r>
  <r>
    <x v="5539"/>
    <x v="0"/>
    <s v="TGM9866"/>
    <s v="CERTIFICADO DE USO"/>
    <x v="0"/>
    <x v="0"/>
    <x v="0"/>
    <x v="0"/>
    <s v="Rosario Margarita Vergara Jimenez"/>
    <m/>
    <x v="0"/>
    <x v="0"/>
    <x v="1"/>
    <x v="6"/>
  </r>
  <r>
    <x v="5540"/>
    <x v="1"/>
    <s v="TGM9867"/>
    <s v="CERTIFICADO DE USO"/>
    <x v="0"/>
    <x v="0"/>
    <x v="0"/>
    <x v="0"/>
    <s v="Rosario Margarita Vergara Jimenez SAC CF"/>
    <m/>
    <x v="0"/>
    <x v="0"/>
    <x v="1"/>
    <x v="6"/>
  </r>
  <r>
    <x v="5541"/>
    <x v="0"/>
    <s v="TGM9868"/>
    <s v="SOLICITUD DE COPIA DE BOLETAS"/>
    <x v="0"/>
    <x v="0"/>
    <x v="0"/>
    <x v="19"/>
    <s v="Rosario Margarita Vergara Jimenez"/>
    <m/>
    <x v="0"/>
    <x v="0"/>
    <x v="1"/>
    <x v="6"/>
  </r>
  <r>
    <x v="5542"/>
    <x v="2"/>
    <s v="TGM9869"/>
    <s v="GARANTIA POR ACTA DE DEFUNCION CONTRATO 201082"/>
    <x v="0"/>
    <x v="0"/>
    <x v="0"/>
    <x v="10"/>
    <s v="Melissa Jhuliana Hipolito Guerrero"/>
    <m/>
    <x v="0"/>
    <x v="0"/>
    <x v="1"/>
    <x v="6"/>
  </r>
  <r>
    <x v="5543"/>
    <x v="0"/>
    <s v="TGM9870"/>
    <s v="USO DE ESPACIO"/>
    <x v="0"/>
    <x v="0"/>
    <x v="0"/>
    <x v="8"/>
    <s v="Liz Lidiana Huaman Rojas"/>
    <m/>
    <x v="0"/>
    <x v="0"/>
    <x v="1"/>
    <x v="6"/>
  </r>
  <r>
    <x v="5544"/>
    <x v="0"/>
    <s v="TGM9871"/>
    <s v="CERTIFICADO DE USO"/>
    <x v="0"/>
    <x v="0"/>
    <x v="0"/>
    <x v="0"/>
    <s v="Liz Lidiana Huaman Rojas"/>
    <m/>
    <x v="0"/>
    <x v="0"/>
    <x v="1"/>
    <x v="6"/>
  </r>
  <r>
    <x v="5545"/>
    <x v="0"/>
    <s v="TGM9872"/>
    <s v="CONSULTA USO DE ESPACIO"/>
    <x v="0"/>
    <x v="0"/>
    <x v="0"/>
    <x v="8"/>
    <s v="Liz Lidiana Huaman Rojas"/>
    <m/>
    <x v="0"/>
    <x v="0"/>
    <x v="1"/>
    <x v="6"/>
  </r>
  <r>
    <x v="5546"/>
    <x v="4"/>
    <s v="TGM9873"/>
    <s v="RECLAMO POR ESPACIO DE SEPULTURA"/>
    <x v="0"/>
    <x v="1"/>
    <x v="2"/>
    <x v="14"/>
    <s v="Rayda Rita Vargas Perales - Cusco II"/>
    <m/>
    <x v="0"/>
    <x v="0"/>
    <x v="1"/>
    <x v="6"/>
  </r>
  <r>
    <x v="5547"/>
    <x v="1"/>
    <s v="TGM9874"/>
    <s v="SOLICITUD DE ANULACION DE CONTRATO Y DEVOLUCION DE DINERO"/>
    <x v="0"/>
    <x v="0"/>
    <x v="0"/>
    <x v="6"/>
    <s v="Rosario Margarita Vergara Jimenez SAC CF"/>
    <m/>
    <x v="0"/>
    <x v="0"/>
    <x v="1"/>
    <x v="6"/>
  </r>
  <r>
    <x v="5548"/>
    <x v="0"/>
    <s v="TGM9875"/>
    <s v="ACTA DE DEFUNCION"/>
    <x v="0"/>
    <x v="0"/>
    <x v="0"/>
    <x v="6"/>
    <s v="Rosario Margarita Vergara Jimenez"/>
    <m/>
    <x v="0"/>
    <x v="0"/>
    <x v="1"/>
    <x v="6"/>
  </r>
  <r>
    <x v="5549"/>
    <x v="0"/>
    <s v="TGM9876"/>
    <s v="GARANTIA DE ACTA DE DEFUNCION"/>
    <x v="0"/>
    <x v="0"/>
    <x v="0"/>
    <x v="10"/>
    <s v="Rosario Margarita Vergara Jimenez"/>
    <m/>
    <x v="0"/>
    <x v="0"/>
    <x v="1"/>
    <x v="6"/>
  </r>
  <r>
    <x v="5550"/>
    <x v="0"/>
    <s v="TGM9877"/>
    <s v="CONSTANCIA DE ENTIERRO"/>
    <x v="0"/>
    <x v="0"/>
    <x v="0"/>
    <x v="6"/>
    <s v="Rosario Margarita Vergara Jimenez"/>
    <m/>
    <x v="0"/>
    <x v="0"/>
    <x v="1"/>
    <x v="6"/>
  </r>
  <r>
    <x v="5551"/>
    <x v="0"/>
    <s v="TGM9878"/>
    <s v="ESTADO DE CUENTA DIGITAL"/>
    <x v="0"/>
    <x v="0"/>
    <x v="0"/>
    <x v="5"/>
    <s v="Liz Lidiana Huaman Rojas"/>
    <m/>
    <x v="0"/>
    <x v="0"/>
    <x v="1"/>
    <x v="6"/>
  </r>
  <r>
    <x v="5552"/>
    <x v="2"/>
    <s v="TGM9879"/>
    <s v="CERTIFICADO DE USO 200258"/>
    <x v="0"/>
    <x v="0"/>
    <x v="2"/>
    <x v="0"/>
    <s v="Melissa Jhuliana Hipolito Guerrero"/>
    <m/>
    <x v="0"/>
    <x v="0"/>
    <x v="1"/>
    <x v="6"/>
  </r>
  <r>
    <x v="5553"/>
    <x v="1"/>
    <s v="TGM9880"/>
    <s v="COPIA DE BOLETAS"/>
    <x v="0"/>
    <x v="0"/>
    <x v="0"/>
    <x v="19"/>
    <s v="Rosario Margarita Vergara Jimenez SAC CF"/>
    <m/>
    <x v="0"/>
    <x v="0"/>
    <x v="1"/>
    <x v="6"/>
  </r>
  <r>
    <x v="5554"/>
    <x v="0"/>
    <s v="TGM9881"/>
    <s v="CERTIFICADO DE USO"/>
    <x v="0"/>
    <x v="0"/>
    <x v="0"/>
    <x v="0"/>
    <s v="Liz Lidiana Huaman Rojas"/>
    <m/>
    <x v="0"/>
    <x v="0"/>
    <x v="1"/>
    <x v="6"/>
  </r>
  <r>
    <x v="5555"/>
    <x v="1"/>
    <s v="TGM9882"/>
    <s v="CERTIFICADO DE USO"/>
    <x v="0"/>
    <x v="0"/>
    <x v="0"/>
    <x v="0"/>
    <s v="Liz Lidiana Huaman Rojas SAC CF"/>
    <m/>
    <x v="0"/>
    <x v="0"/>
    <x v="1"/>
    <x v="6"/>
  </r>
  <r>
    <x v="5556"/>
    <x v="1"/>
    <s v="TGM9883"/>
    <s v="SOLICITUD DE REACTIVACION DE CONTRATO"/>
    <x v="0"/>
    <x v="0"/>
    <x v="0"/>
    <x v="6"/>
    <s v="Rosario Margarita Vergara Jimenez SAC CF"/>
    <m/>
    <x v="0"/>
    <x v="0"/>
    <x v="1"/>
    <x v="6"/>
  </r>
  <r>
    <x v="5557"/>
    <x v="1"/>
    <s v="TGM9884"/>
    <s v="CONSTANCIA DE ENTIERRO"/>
    <x v="0"/>
    <x v="0"/>
    <x v="0"/>
    <x v="6"/>
    <s v="Liz Lidiana Huaman Rojas SAC CF"/>
    <m/>
    <x v="0"/>
    <x v="0"/>
    <x v="1"/>
    <x v="6"/>
  </r>
  <r>
    <x v="5558"/>
    <x v="1"/>
    <s v="TGM9885"/>
    <s v="COPIA DE CERTIFICADO DE DEFUNCION"/>
    <x v="0"/>
    <x v="0"/>
    <x v="0"/>
    <x v="6"/>
    <s v="Rosario Margarita Vergara Jimenez SAC CF"/>
    <m/>
    <x v="0"/>
    <x v="0"/>
    <x v="1"/>
    <x v="6"/>
  </r>
  <r>
    <x v="5559"/>
    <x v="0"/>
    <s v="TGM9886"/>
    <s v="ASIGNACION 2DO TITULAR"/>
    <x v="0"/>
    <x v="0"/>
    <x v="0"/>
    <x v="30"/>
    <s v="Liz Lidiana Huaman Rojas"/>
    <m/>
    <x v="0"/>
    <x v="0"/>
    <x v="1"/>
    <x v="6"/>
  </r>
  <r>
    <x v="5560"/>
    <x v="0"/>
    <s v="TGM9887"/>
    <s v="ASIGNACION DE BENEFICIARIO"/>
    <x v="0"/>
    <x v="0"/>
    <x v="0"/>
    <x v="6"/>
    <s v="Rosario Margarita Vergara Jimenez"/>
    <m/>
    <x v="0"/>
    <x v="0"/>
    <x v="1"/>
    <x v="6"/>
  </r>
  <r>
    <x v="5561"/>
    <x v="0"/>
    <s v="TGM9888"/>
    <s v="COPIA DE BOLETAS"/>
    <x v="0"/>
    <x v="0"/>
    <x v="0"/>
    <x v="19"/>
    <s v="Rosario Margarita Vergara Jimenez"/>
    <m/>
    <x v="0"/>
    <x v="0"/>
    <x v="1"/>
    <x v="6"/>
  </r>
  <r>
    <x v="5562"/>
    <x v="2"/>
    <s v="TGM9889"/>
    <s v="CONSULTA COMPRA DE LAPIDA 200945"/>
    <x v="0"/>
    <x v="2"/>
    <x v="0"/>
    <x v="9"/>
    <s v="Melissa Jhuliana Hipolito Guerrero"/>
    <m/>
    <x v="0"/>
    <x v="0"/>
    <x v="1"/>
    <x v="6"/>
  </r>
  <r>
    <x v="5563"/>
    <x v="2"/>
    <s v="TGM9890"/>
    <s v="SOLICITA COMPROBANTE DE PAGO 200795"/>
    <x v="0"/>
    <x v="0"/>
    <x v="0"/>
    <x v="19"/>
    <s v="Melissa Jhuliana Hipolito Guerrero"/>
    <m/>
    <x v="0"/>
    <x v="0"/>
    <x v="1"/>
    <x v="6"/>
  </r>
  <r>
    <x v="5564"/>
    <x v="1"/>
    <s v="TGM9891"/>
    <s v="USO DE ESPACIO NF"/>
    <x v="0"/>
    <x v="0"/>
    <x v="0"/>
    <x v="8"/>
    <s v="Liz Lidiana Huaman Rojas SAC CF"/>
    <m/>
    <x v="0"/>
    <x v="0"/>
    <x v="1"/>
    <x v="6"/>
  </r>
  <r>
    <x v="5565"/>
    <x v="1"/>
    <s v="TGM9892"/>
    <s v="MEJORA DE LAPIDA GRANITO NEGRO"/>
    <x v="0"/>
    <x v="0"/>
    <x v="0"/>
    <x v="9"/>
    <s v="Liz Lidiana Huaman Rojas SAC CF"/>
    <m/>
    <x v="0"/>
    <x v="0"/>
    <x v="1"/>
    <x v="6"/>
  </r>
  <r>
    <x v="5566"/>
    <x v="1"/>
    <s v="TGM9893"/>
    <s v="CERTIFICADO DE USO"/>
    <x v="0"/>
    <x v="0"/>
    <x v="0"/>
    <x v="0"/>
    <s v="Liz Lidiana Huaman Rojas SAC CF"/>
    <m/>
    <x v="0"/>
    <x v="0"/>
    <x v="1"/>
    <x v="6"/>
  </r>
  <r>
    <x v="5567"/>
    <x v="1"/>
    <s v="TGM9894"/>
    <s v="CERTIFICADO DE USO"/>
    <x v="0"/>
    <x v="0"/>
    <x v="0"/>
    <x v="0"/>
    <s v="Liz Lidiana Huaman Rojas SAC CF"/>
    <m/>
    <x v="0"/>
    <x v="0"/>
    <x v="1"/>
    <x v="6"/>
  </r>
  <r>
    <x v="5568"/>
    <x v="0"/>
    <s v="TGM9895"/>
    <s v="CERTIFICADO DE USO"/>
    <x v="0"/>
    <x v="0"/>
    <x v="0"/>
    <x v="0"/>
    <s v="Liz Lidiana Huaman Rojas"/>
    <m/>
    <x v="0"/>
    <x v="0"/>
    <x v="1"/>
    <x v="6"/>
  </r>
  <r>
    <x v="5569"/>
    <x v="0"/>
    <s v="TGM9896"/>
    <s v="ACTUALIZACION DE DATOS"/>
    <x v="0"/>
    <x v="0"/>
    <x v="0"/>
    <x v="30"/>
    <s v="Liz Lidiana Huaman Rojas"/>
    <m/>
    <x v="0"/>
    <x v="0"/>
    <x v="1"/>
    <x v="6"/>
  </r>
  <r>
    <x v="5570"/>
    <x v="0"/>
    <s v="TGM9897"/>
    <s v="ESTADO DE CUENTA DIGITAL"/>
    <x v="0"/>
    <x v="0"/>
    <x v="0"/>
    <x v="5"/>
    <s v="Liz Lidiana Huaman Rojas"/>
    <m/>
    <x v="0"/>
    <x v="0"/>
    <x v="1"/>
    <x v="6"/>
  </r>
  <r>
    <x v="5571"/>
    <x v="0"/>
    <s v="TGM9898"/>
    <s v="CONSULTA EXHUMACION"/>
    <x v="0"/>
    <x v="0"/>
    <x v="0"/>
    <x v="7"/>
    <s v="Liz Lidiana Huaman Rojas"/>
    <m/>
    <x v="0"/>
    <x v="0"/>
    <x v="1"/>
    <x v="6"/>
  </r>
  <r>
    <x v="5572"/>
    <x v="2"/>
    <s v="TGM9899"/>
    <s v="DEVOLUCION DE GARANTIA DE ACTA DE DEFUNCION 201080"/>
    <x v="0"/>
    <x v="0"/>
    <x v="0"/>
    <x v="10"/>
    <s v="Melissa Jhuliana Hipolito Guerrero"/>
    <m/>
    <x v="0"/>
    <x v="0"/>
    <x v="1"/>
    <x v="6"/>
  </r>
  <r>
    <x v="5573"/>
    <x v="0"/>
    <s v="TGM9900"/>
    <s v="JARDINERA"/>
    <x v="0"/>
    <x v="0"/>
    <x v="0"/>
    <x v="17"/>
    <s v="Pamela Diana SAC Caro Alhua"/>
    <m/>
    <x v="0"/>
    <x v="0"/>
    <x v="1"/>
    <x v="6"/>
  </r>
  <r>
    <x v="5574"/>
    <x v="0"/>
    <s v="TGM9901"/>
    <s v="COPIA DE BOLETAS"/>
    <x v="0"/>
    <x v="0"/>
    <x v="4"/>
    <x v="2"/>
    <s v="Rosario Margarita Vergara Jimenez"/>
    <m/>
    <x v="0"/>
    <x v="0"/>
    <x v="1"/>
    <x v="6"/>
  </r>
  <r>
    <x v="5575"/>
    <x v="1"/>
    <s v="TGM9903"/>
    <s v="CERTIFICADO DE USO"/>
    <x v="0"/>
    <x v="0"/>
    <x v="0"/>
    <x v="0"/>
    <s v="Rosario Margarita Vergara Jimenez SAC CF"/>
    <m/>
    <x v="0"/>
    <x v="0"/>
    <x v="1"/>
    <x v="6"/>
  </r>
  <r>
    <x v="5576"/>
    <x v="0"/>
    <s v="TGM9904"/>
    <s v="ACTUALIZACION DE DATOS"/>
    <x v="0"/>
    <x v="0"/>
    <x v="0"/>
    <x v="30"/>
    <s v="Rosario Margarita Vergara Jimenez"/>
    <m/>
    <x v="0"/>
    <x v="0"/>
    <x v="1"/>
    <x v="6"/>
  </r>
  <r>
    <x v="5577"/>
    <x v="0"/>
    <s v="TGM9905"/>
    <s v="ESTADO DE CUENTA DIGITAL"/>
    <x v="0"/>
    <x v="0"/>
    <x v="0"/>
    <x v="5"/>
    <s v="Rosario Margarita Vergara Jimenez"/>
    <m/>
    <x v="0"/>
    <x v="0"/>
    <x v="1"/>
    <x v="6"/>
  </r>
  <r>
    <x v="5578"/>
    <x v="0"/>
    <s v="TGM9906"/>
    <s v="USO DE ESPACIO"/>
    <x v="0"/>
    <x v="0"/>
    <x v="0"/>
    <x v="8"/>
    <s v="Rosario Margarita Vergara Jimenez"/>
    <m/>
    <x v="0"/>
    <x v="0"/>
    <x v="1"/>
    <x v="6"/>
  </r>
  <r>
    <x v="5579"/>
    <x v="0"/>
    <s v="TGM9907"/>
    <s v="REPINTADO DE LAPIDA"/>
    <x v="0"/>
    <x v="0"/>
    <x v="0"/>
    <x v="11"/>
    <s v="Liz Lidiana Huaman Rojas"/>
    <m/>
    <x v="0"/>
    <x v="0"/>
    <x v="1"/>
    <x v="6"/>
  </r>
  <r>
    <x v="5580"/>
    <x v="0"/>
    <s v="TGM9908"/>
    <s v="PERIODO DE CARENCIA"/>
    <x v="0"/>
    <x v="0"/>
    <x v="0"/>
    <x v="33"/>
    <s v="Rosario Margarita Vergara Jimenez"/>
    <m/>
    <x v="0"/>
    <x v="0"/>
    <x v="1"/>
    <x v="6"/>
  </r>
  <r>
    <x v="5581"/>
    <x v="0"/>
    <s v="TGM9909"/>
    <s v="REPINTADO DE LAPIDA"/>
    <x v="0"/>
    <x v="0"/>
    <x v="0"/>
    <x v="14"/>
    <s v="Liz Lidiana Huaman Rojas"/>
    <m/>
    <x v="0"/>
    <x v="0"/>
    <x v="1"/>
    <x v="6"/>
  </r>
  <r>
    <x v="5582"/>
    <x v="4"/>
    <s v="TGM9910"/>
    <s v="ENTREGA DE CONTRATO"/>
    <x v="0"/>
    <x v="0"/>
    <x v="0"/>
    <x v="2"/>
    <s v="Rosmery Montesinos Quispe c2"/>
    <m/>
    <x v="0"/>
    <x v="0"/>
    <x v="1"/>
    <x v="6"/>
  </r>
  <r>
    <x v="5583"/>
    <x v="0"/>
    <s v="TGM9911"/>
    <s v="CONFECCION LAPIDA GRANITO NEGRO"/>
    <x v="0"/>
    <x v="0"/>
    <x v="0"/>
    <x v="9"/>
    <s v="Liz Lidiana Huaman Rojas"/>
    <m/>
    <x v="0"/>
    <x v="0"/>
    <x v="1"/>
    <x v="6"/>
  </r>
  <r>
    <x v="5584"/>
    <x v="0"/>
    <s v="TGM9912"/>
    <s v="ASIGNACION 2DO TITULAR"/>
    <x v="0"/>
    <x v="0"/>
    <x v="0"/>
    <x v="30"/>
    <s v="Liz Lidiana Huaman Rojas"/>
    <m/>
    <x v="0"/>
    <x v="0"/>
    <x v="1"/>
    <x v="6"/>
  </r>
  <r>
    <x v="5585"/>
    <x v="0"/>
    <s v="TGM9913"/>
    <s v="USO DE ESPACIO"/>
    <x v="0"/>
    <x v="0"/>
    <x v="0"/>
    <x v="8"/>
    <s v="Liz Lidiana Huaman Rojas"/>
    <m/>
    <x v="0"/>
    <x v="0"/>
    <x v="1"/>
    <x v="6"/>
  </r>
  <r>
    <x v="5586"/>
    <x v="1"/>
    <s v="TGM9914"/>
    <s v="USO DE ESPACIO"/>
    <x v="0"/>
    <x v="0"/>
    <x v="0"/>
    <x v="8"/>
    <s v="Rosario Margarita Vergara Jimenez SAC CF"/>
    <m/>
    <x v="0"/>
    <x v="0"/>
    <x v="1"/>
    <x v="6"/>
  </r>
  <r>
    <x v="5587"/>
    <x v="1"/>
    <s v="TGM9915"/>
    <s v="ACTA DE DEFUNCION"/>
    <x v="0"/>
    <x v="2"/>
    <x v="0"/>
    <x v="6"/>
    <s v="Rosario Margarita Vergara Jimenez SAC CF"/>
    <m/>
    <x v="0"/>
    <x v="0"/>
    <x v="1"/>
    <x v="6"/>
  </r>
  <r>
    <x v="5588"/>
    <x v="1"/>
    <s v="TGM9916"/>
    <s v="GARANTIA DE ACTA DE DEFUNCION"/>
    <x v="0"/>
    <x v="2"/>
    <x v="0"/>
    <x v="8"/>
    <s v="Rosario Margarita Vergara Jimenez SAC CF"/>
    <m/>
    <x v="0"/>
    <x v="0"/>
    <x v="1"/>
    <x v="6"/>
  </r>
  <r>
    <x v="5589"/>
    <x v="0"/>
    <s v="TGM9917"/>
    <s v="CONSTANCIA DE UBICACI&amp;OACUTE;N DE ESPACIO"/>
    <x v="0"/>
    <x v="0"/>
    <x v="0"/>
    <x v="6"/>
    <s v="Liz Lidiana Huaman Rojas"/>
    <m/>
    <x v="0"/>
    <x v="0"/>
    <x v="1"/>
    <x v="6"/>
  </r>
  <r>
    <x v="5590"/>
    <x v="0"/>
    <s v="TGM9918"/>
    <s v="REGULARIZACION DE ACTA DE DEFUNCION"/>
    <x v="0"/>
    <x v="0"/>
    <x v="0"/>
    <x v="30"/>
    <s v="Liz Lidiana Huaman Rojas"/>
    <m/>
    <x v="0"/>
    <x v="0"/>
    <x v="1"/>
    <x v="6"/>
  </r>
  <r>
    <x v="5591"/>
    <x v="0"/>
    <s v="TGM9919"/>
    <s v="DEVOLUCION DE GARANTIA"/>
    <x v="0"/>
    <x v="0"/>
    <x v="0"/>
    <x v="30"/>
    <s v="Liz Lidiana Huaman Rojas"/>
    <m/>
    <x v="0"/>
    <x v="0"/>
    <x v="1"/>
    <x v="6"/>
  </r>
  <r>
    <x v="5592"/>
    <x v="0"/>
    <s v="TGM9920"/>
    <s v="ACTUALIZACION DE DATOS"/>
    <x v="0"/>
    <x v="0"/>
    <x v="0"/>
    <x v="1"/>
    <s v="Rosario Margarita Vergara Jimenez"/>
    <m/>
    <x v="0"/>
    <x v="0"/>
    <x v="1"/>
    <x v="6"/>
  </r>
  <r>
    <x v="5593"/>
    <x v="0"/>
    <s v="TGM9921"/>
    <s v="ESTADO DE CUENTA DIGITAL"/>
    <x v="0"/>
    <x v="0"/>
    <x v="0"/>
    <x v="5"/>
    <s v="Rosario Margarita Vergara Jimenez"/>
    <m/>
    <x v="0"/>
    <x v="0"/>
    <x v="1"/>
    <x v="6"/>
  </r>
  <r>
    <x v="5594"/>
    <x v="0"/>
    <s v="TGM9922"/>
    <s v="REGULARIZACION DE ACTA DE DEFUNCION"/>
    <x v="0"/>
    <x v="0"/>
    <x v="0"/>
    <x v="8"/>
    <s v="Liz Lidiana Huaman Rojas"/>
    <m/>
    <x v="0"/>
    <x v="0"/>
    <x v="1"/>
    <x v="6"/>
  </r>
  <r>
    <x v="5595"/>
    <x v="0"/>
    <s v="TGM9923"/>
    <s v="DEVOLUCION DE GARANTIA"/>
    <x v="0"/>
    <x v="0"/>
    <x v="0"/>
    <x v="8"/>
    <s v="Liz Lidiana Huaman Rojas"/>
    <m/>
    <x v="0"/>
    <x v="0"/>
    <x v="1"/>
    <x v="6"/>
  </r>
  <r>
    <x v="5596"/>
    <x v="1"/>
    <s v="TGM9924"/>
    <s v="ACTUALIZACION DE DATOS"/>
    <x v="0"/>
    <x v="0"/>
    <x v="0"/>
    <x v="1"/>
    <s v="Rosario Margarita Vergara Jimenez SAC CF"/>
    <m/>
    <x v="0"/>
    <x v="0"/>
    <x v="1"/>
    <x v="6"/>
  </r>
  <r>
    <x v="5597"/>
    <x v="1"/>
    <s v="TGM9925"/>
    <s v="ESTADO DE CUENTA DIGITAL"/>
    <x v="0"/>
    <x v="0"/>
    <x v="0"/>
    <x v="5"/>
    <s v="Rosario Margarita Vergara Jimenez SAC CF"/>
    <m/>
    <x v="0"/>
    <x v="0"/>
    <x v="1"/>
    <x v="6"/>
  </r>
  <r>
    <x v="5598"/>
    <x v="1"/>
    <s v="TGM9926"/>
    <s v="ACTUALIZACION DE DATOS"/>
    <x v="0"/>
    <x v="0"/>
    <x v="0"/>
    <x v="1"/>
    <s v="Rosario Margarita Vergara Jimenez SAC CF"/>
    <m/>
    <x v="0"/>
    <x v="0"/>
    <x v="1"/>
    <x v="6"/>
  </r>
  <r>
    <x v="5599"/>
    <x v="1"/>
    <s v="TGM9927"/>
    <s v="ESTADO DE CUENTA DIGITAL"/>
    <x v="0"/>
    <x v="0"/>
    <x v="0"/>
    <x v="5"/>
    <s v="Rosario Margarita Vergara Jimenez SAC CF"/>
    <m/>
    <x v="0"/>
    <x v="0"/>
    <x v="1"/>
    <x v="6"/>
  </r>
  <r>
    <x v="5600"/>
    <x v="0"/>
    <s v="TGM9928"/>
    <s v="USO DE ESPACIO"/>
    <x v="0"/>
    <x v="0"/>
    <x v="0"/>
    <x v="8"/>
    <s v="Rosario Margarita Vergara Jimenez"/>
    <m/>
    <x v="0"/>
    <x v="0"/>
    <x v="1"/>
    <x v="6"/>
  </r>
  <r>
    <x v="5601"/>
    <x v="1"/>
    <s v="TGM9929"/>
    <s v="ACTA DE DEFUNCION"/>
    <x v="0"/>
    <x v="2"/>
    <x v="0"/>
    <x v="6"/>
    <s v="Rosario Margarita Vergara Jimenez SAC CF"/>
    <m/>
    <x v="0"/>
    <x v="0"/>
    <x v="1"/>
    <x v="6"/>
  </r>
  <r>
    <x v="5602"/>
    <x v="1"/>
    <s v="TGM9930"/>
    <s v="GARANTIA DE ACTA DE DEFUNCION"/>
    <x v="0"/>
    <x v="0"/>
    <x v="0"/>
    <x v="6"/>
    <s v="Rosario Margarita Vergara Jimenez SAC CF"/>
    <m/>
    <x v="0"/>
    <x v="0"/>
    <x v="1"/>
    <x v="6"/>
  </r>
  <r>
    <x v="5603"/>
    <x v="1"/>
    <s v="TGM9931"/>
    <s v="ENTREGA DE CONTRATO"/>
    <x v="0"/>
    <x v="0"/>
    <x v="0"/>
    <x v="3"/>
    <s v="Rosario Margarita Vergara Jimenez SAC CF"/>
    <m/>
    <x v="0"/>
    <x v="0"/>
    <x v="1"/>
    <x v="6"/>
  </r>
  <r>
    <x v="5604"/>
    <x v="1"/>
    <s v="TGM9932"/>
    <s v="ACTUALIZACION DE DATOS"/>
    <x v="0"/>
    <x v="0"/>
    <x v="0"/>
    <x v="1"/>
    <s v="Rosario Margarita Vergara Jimenez SAC CF"/>
    <m/>
    <x v="0"/>
    <x v="0"/>
    <x v="1"/>
    <x v="6"/>
  </r>
  <r>
    <x v="5605"/>
    <x v="1"/>
    <s v="TGM9933"/>
    <s v="ESTADO DE CUENTA DIGITAL"/>
    <x v="0"/>
    <x v="0"/>
    <x v="0"/>
    <x v="5"/>
    <s v="Rosario Margarita Vergara Jimenez SAC CF"/>
    <m/>
    <x v="0"/>
    <x v="0"/>
    <x v="1"/>
    <x v="6"/>
  </r>
  <r>
    <x v="5606"/>
    <x v="0"/>
    <s v="TGM9934"/>
    <s v="SOLICITUD DE CAMBIO DE LAPIDA"/>
    <x v="0"/>
    <x v="0"/>
    <x v="4"/>
    <x v="27"/>
    <s v="Grupo Servicio de Atencion al Cliente"/>
    <m/>
    <x v="0"/>
    <x v="0"/>
    <x v="1"/>
    <x v="6"/>
  </r>
  <r>
    <x v="5607"/>
    <x v="0"/>
    <s v="TGM9935"/>
    <s v="SOLICITUD DE REPROGRAMACION DE CUOTAS"/>
    <x v="0"/>
    <x v="0"/>
    <x v="4"/>
    <x v="10"/>
    <s v="Tymiller Jhalber Llacza Rosales"/>
    <m/>
    <x v="0"/>
    <x v="0"/>
    <x v="1"/>
    <x v="6"/>
  </r>
  <r>
    <x v="5608"/>
    <x v="0"/>
    <s v="TGM9936"/>
    <s v="CERTIFICADO DE USO"/>
    <x v="0"/>
    <x v="0"/>
    <x v="0"/>
    <x v="0"/>
    <s v="Rosario Margarita Vergara Jimenez"/>
    <m/>
    <x v="0"/>
    <x v="0"/>
    <x v="1"/>
    <x v="6"/>
  </r>
  <r>
    <x v="5609"/>
    <x v="0"/>
    <s v="TGM9937"/>
    <s v="CERTIFICADO DE USO"/>
    <x v="0"/>
    <x v="0"/>
    <x v="0"/>
    <x v="0"/>
    <s v="Rosario Margarita Vergara Jimenez"/>
    <m/>
    <x v="0"/>
    <x v="0"/>
    <x v="1"/>
    <x v="6"/>
  </r>
  <r>
    <x v="5610"/>
    <x v="0"/>
    <s v="TGM9938"/>
    <s v="TRASLADO INTERNO"/>
    <x v="0"/>
    <x v="0"/>
    <x v="4"/>
    <x v="7"/>
    <s v="Oscar San Martin Castillo"/>
    <m/>
    <x v="0"/>
    <x v="0"/>
    <x v="1"/>
    <x v="6"/>
  </r>
  <r>
    <x v="5611"/>
    <x v="0"/>
    <s v="TGM9939"/>
    <s v="USO DE ESPACIO"/>
    <x v="0"/>
    <x v="0"/>
    <x v="0"/>
    <x v="8"/>
    <s v="Rosario Margarita Vergara Jimenez"/>
    <m/>
    <x v="0"/>
    <x v="0"/>
    <x v="1"/>
    <x v="6"/>
  </r>
  <r>
    <x v="5612"/>
    <x v="0"/>
    <s v="TGM9940"/>
    <s v="ESTADO DE CUENTA DIGITAL"/>
    <x v="0"/>
    <x v="2"/>
    <x v="2"/>
    <x v="5"/>
    <s v="Pamela Diana SAC Caro Alhua"/>
    <m/>
    <x v="0"/>
    <x v="0"/>
    <x v="1"/>
    <x v="6"/>
  </r>
  <r>
    <x v="5613"/>
    <x v="0"/>
    <s v="TGM9941"/>
    <s v="REPINTADO DE LAPIDA"/>
    <x v="0"/>
    <x v="0"/>
    <x v="2"/>
    <x v="11"/>
    <s v="Pamela Diana SAC Caro Alhua"/>
    <m/>
    <x v="0"/>
    <x v="0"/>
    <x v="1"/>
    <x v="6"/>
  </r>
  <r>
    <x v="5614"/>
    <x v="0"/>
    <s v="TGM9942"/>
    <s v="MANTENIMIENTO DE LAPIDA"/>
    <x v="0"/>
    <x v="0"/>
    <x v="2"/>
    <x v="11"/>
    <s v="Pamela Diana SAC Caro Alhua"/>
    <m/>
    <x v="0"/>
    <x v="0"/>
    <x v="1"/>
    <x v="6"/>
  </r>
  <r>
    <x v="5615"/>
    <x v="0"/>
    <s v="TGM9943"/>
    <s v="MANTENIMIENTO DE LAPIDA"/>
    <x v="0"/>
    <x v="0"/>
    <x v="4"/>
    <x v="11"/>
    <s v="Oscar San Martin Castillo"/>
    <m/>
    <x v="0"/>
    <x v="0"/>
    <x v="1"/>
    <x v="6"/>
  </r>
  <r>
    <x v="5616"/>
    <x v="1"/>
    <s v="TGM9944"/>
    <s v="CERTIFICADO DE USO"/>
    <x v="0"/>
    <x v="0"/>
    <x v="0"/>
    <x v="0"/>
    <s v="Rosario Margarita Vergara Jimenez SAC CF"/>
    <m/>
    <x v="0"/>
    <x v="0"/>
    <x v="1"/>
    <x v="6"/>
  </r>
  <r>
    <x v="5617"/>
    <x v="0"/>
    <s v="TGM9945"/>
    <s v="ESTADO DE CUENTA DIGITAL"/>
    <x v="0"/>
    <x v="0"/>
    <x v="0"/>
    <x v="5"/>
    <s v="Rosario Margarita Vergara Jimenez"/>
    <m/>
    <x v="0"/>
    <x v="0"/>
    <x v="1"/>
    <x v="6"/>
  </r>
  <r>
    <x v="5618"/>
    <x v="5"/>
    <s v="TGM9946"/>
    <s v="RAYADURA DE LAPIDA"/>
    <x v="0"/>
    <x v="1"/>
    <x v="0"/>
    <x v="2"/>
    <s v="Marilyn Lisbet Alarcón Alarcón"/>
    <m/>
    <x v="0"/>
    <x v="0"/>
    <x v="1"/>
    <x v="6"/>
  </r>
  <r>
    <x v="5619"/>
    <x v="4"/>
    <s v="TGM9947"/>
    <s v="CERTIFICADO DE USO"/>
    <x v="0"/>
    <x v="0"/>
    <x v="0"/>
    <x v="2"/>
    <s v="Rosmery Montesinos Quispe c2"/>
    <m/>
    <x v="0"/>
    <x v="0"/>
    <x v="1"/>
    <x v="6"/>
  </r>
  <r>
    <x v="5620"/>
    <x v="2"/>
    <s v="TGM9948"/>
    <s v="CERTIFICADO DE USO 200480"/>
    <x v="0"/>
    <x v="0"/>
    <x v="0"/>
    <x v="0"/>
    <s v="Melissa Jhuliana Hipolito Guerrero"/>
    <m/>
    <x v="0"/>
    <x v="0"/>
    <x v="1"/>
    <x v="6"/>
  </r>
  <r>
    <x v="5621"/>
    <x v="2"/>
    <s v="TGM9949"/>
    <s v="MANTENIMIENTO DE PLACA CONTRATO 200219"/>
    <x v="0"/>
    <x v="0"/>
    <x v="2"/>
    <x v="14"/>
    <s v="Melissa Jhuliana Hipolito Guerrero"/>
    <m/>
    <x v="0"/>
    <x v="0"/>
    <x v="1"/>
    <x v="6"/>
  </r>
  <r>
    <x v="5622"/>
    <x v="3"/>
    <s v="TGM9950"/>
    <s v="ENTREGA DE CONTRATO"/>
    <x v="0"/>
    <x v="0"/>
    <x v="0"/>
    <x v="3"/>
    <s v="Rosmery Montesinos Quispe c1"/>
    <m/>
    <x v="0"/>
    <x v="0"/>
    <x v="1"/>
    <x v="6"/>
  </r>
  <r>
    <x v="5623"/>
    <x v="3"/>
    <s v="TGM9951"/>
    <s v="ENTREGA DE CONTRATO"/>
    <x v="0"/>
    <x v="0"/>
    <x v="0"/>
    <x v="3"/>
    <s v="Rosmery Montesinos Quispe c1"/>
    <m/>
    <x v="0"/>
    <x v="0"/>
    <x v="1"/>
    <x v="6"/>
  </r>
  <r>
    <x v="5624"/>
    <x v="4"/>
    <s v="TGM9955"/>
    <s v="COPIA DE CONTRATO"/>
    <x v="0"/>
    <x v="0"/>
    <x v="0"/>
    <x v="3"/>
    <s v="Rosmery Montesinos Quispe c2"/>
    <m/>
    <x v="0"/>
    <x v="0"/>
    <x v="1"/>
    <x v="6"/>
  </r>
  <r>
    <x v="5625"/>
    <x v="4"/>
    <s v="TGM9956"/>
    <s v="CERTIFICADO DE USO"/>
    <x v="0"/>
    <x v="0"/>
    <x v="0"/>
    <x v="2"/>
    <s v="Rosmery Montesinos Quispe c2"/>
    <m/>
    <x v="0"/>
    <x v="0"/>
    <x v="1"/>
    <x v="6"/>
  </r>
  <r>
    <x v="5626"/>
    <x v="3"/>
    <s v="TGM9957"/>
    <s v="CONSULTA DE CONTRATO"/>
    <x v="0"/>
    <x v="2"/>
    <x v="0"/>
    <x v="6"/>
    <s v="Rosmery Montesinos Quispe c1"/>
    <m/>
    <x v="0"/>
    <x v="0"/>
    <x v="1"/>
    <x v="6"/>
  </r>
  <r>
    <x v="5627"/>
    <x v="2"/>
    <s v="TGM9958"/>
    <s v="MANTENIMIENTO DE PLACA 200934"/>
    <x v="0"/>
    <x v="0"/>
    <x v="2"/>
    <x v="14"/>
    <s v="Melissa Jhuliana Hipolito Guerrero"/>
    <m/>
    <x v="0"/>
    <x v="0"/>
    <x v="1"/>
    <x v="6"/>
  </r>
  <r>
    <x v="5628"/>
    <x v="2"/>
    <s v="TGM9959"/>
    <s v="COPIA DE CONTRATO 200752"/>
    <x v="0"/>
    <x v="0"/>
    <x v="0"/>
    <x v="3"/>
    <s v="Melissa Jhuliana Hipolito Guerrero"/>
    <m/>
    <x v="0"/>
    <x v="0"/>
    <x v="1"/>
    <x v="6"/>
  </r>
  <r>
    <x v="5629"/>
    <x v="4"/>
    <s v="TGM9960"/>
    <s v="ENTREGA DE CONTRATO"/>
    <x v="0"/>
    <x v="0"/>
    <x v="0"/>
    <x v="3"/>
    <s v="Rosmery Montesinos Quispe c2"/>
    <m/>
    <x v="0"/>
    <x v="0"/>
    <x v="1"/>
    <x v="6"/>
  </r>
  <r>
    <x v="5630"/>
    <x v="2"/>
    <s v="TGM9961"/>
    <s v="ESTADO DE CUENTA ACTUAL 200579"/>
    <x v="0"/>
    <x v="0"/>
    <x v="0"/>
    <x v="5"/>
    <s v="Melissa Jhuliana Hipolito Guerrero"/>
    <m/>
    <x v="0"/>
    <x v="0"/>
    <x v="1"/>
    <x v="6"/>
  </r>
  <r>
    <x v="5631"/>
    <x v="3"/>
    <s v="TGM9962"/>
    <s v="ENTREGA DE CONTRATO"/>
    <x v="0"/>
    <x v="0"/>
    <x v="0"/>
    <x v="3"/>
    <s v="Rosmery Montesinos Quispe c1"/>
    <m/>
    <x v="0"/>
    <x v="0"/>
    <x v="1"/>
    <x v="7"/>
  </r>
  <r>
    <x v="5632"/>
    <x v="3"/>
    <s v="TGM9963"/>
    <s v="ENTREGA DE CONTRATO"/>
    <x v="0"/>
    <x v="0"/>
    <x v="0"/>
    <x v="3"/>
    <s v="Rosmery Montesinos Quispe c1"/>
    <m/>
    <x v="0"/>
    <x v="0"/>
    <x v="1"/>
    <x v="7"/>
  </r>
  <r>
    <x v="5633"/>
    <x v="3"/>
    <s v="TGM9964"/>
    <s v="CONSULTA SOBRE EL PAGO DE ESPACIO"/>
    <x v="0"/>
    <x v="2"/>
    <x v="0"/>
    <x v="0"/>
    <s v="Rosmery Montesinos Quispe c1"/>
    <m/>
    <x v="0"/>
    <x v="0"/>
    <x v="1"/>
    <x v="7"/>
  </r>
  <r>
    <x v="5634"/>
    <x v="4"/>
    <s v="TGM9965"/>
    <s v="CAMBIO DE TITULARIDAD POR FALLECIMIENTO"/>
    <x v="0"/>
    <x v="0"/>
    <x v="0"/>
    <x v="31"/>
    <s v="Rosmery Montesinos Quispe c2"/>
    <m/>
    <x v="0"/>
    <x v="0"/>
    <x v="1"/>
    <x v="7"/>
  </r>
  <r>
    <x v="5635"/>
    <x v="3"/>
    <s v="TGM9966"/>
    <s v="ENTREGA DE CONTRATO"/>
    <x v="0"/>
    <x v="0"/>
    <x v="0"/>
    <x v="3"/>
    <s v="Rosmery Montesinos Quispe c1"/>
    <m/>
    <x v="0"/>
    <x v="0"/>
    <x v="1"/>
    <x v="7"/>
  </r>
  <r>
    <x v="5636"/>
    <x v="4"/>
    <s v="TGM9967"/>
    <s v="ENTREGA DE CONTRATO"/>
    <x v="0"/>
    <x v="0"/>
    <x v="0"/>
    <x v="3"/>
    <s v="Rosmery Montesinos Quispe c2"/>
    <m/>
    <x v="0"/>
    <x v="0"/>
    <x v="1"/>
    <x v="7"/>
  </r>
  <r>
    <x v="5637"/>
    <x v="3"/>
    <s v="TGM9968"/>
    <s v="CERTIFICADO DE USO PERPETUO"/>
    <x v="0"/>
    <x v="0"/>
    <x v="0"/>
    <x v="0"/>
    <s v="Rosmery Montesinos Quispe c1"/>
    <m/>
    <x v="0"/>
    <x v="0"/>
    <x v="1"/>
    <x v="7"/>
  </r>
  <r>
    <x v="5638"/>
    <x v="3"/>
    <s v="TGM9969"/>
    <s v="INCLUIR UN 2DO TITULAR"/>
    <x v="0"/>
    <x v="0"/>
    <x v="0"/>
    <x v="16"/>
    <s v="Rosmery Montesinos Quispe c1"/>
    <m/>
    <x v="0"/>
    <x v="0"/>
    <x v="1"/>
    <x v="7"/>
  </r>
  <r>
    <x v="5639"/>
    <x v="3"/>
    <s v="TGM9970"/>
    <s v="COPIA DE CONTRATO"/>
    <x v="0"/>
    <x v="0"/>
    <x v="2"/>
    <x v="3"/>
    <s v="Rosmery Montesinos Quispe c1"/>
    <m/>
    <x v="0"/>
    <x v="0"/>
    <x v="1"/>
    <x v="7"/>
  </r>
  <r>
    <x v="5640"/>
    <x v="3"/>
    <s v="TGM9971"/>
    <s v="CERTIFICADO DE USO PERPETUO"/>
    <x v="0"/>
    <x v="0"/>
    <x v="0"/>
    <x v="0"/>
    <s v="Rosmery Montesinos Quispe c1"/>
    <m/>
    <x v="0"/>
    <x v="0"/>
    <x v="1"/>
    <x v="8"/>
  </r>
  <r>
    <x v="5641"/>
    <x v="4"/>
    <s v="TGM9972"/>
    <s v="ENTREGA DE CONTRATO"/>
    <x v="0"/>
    <x v="0"/>
    <x v="0"/>
    <x v="3"/>
    <s v="Rosmery Montesinos Quispe c2"/>
    <m/>
    <x v="0"/>
    <x v="0"/>
    <x v="1"/>
    <x v="8"/>
  </r>
  <r>
    <x v="5642"/>
    <x v="4"/>
    <s v="TGM9973"/>
    <s v="COPIA DE CONTRATO"/>
    <x v="0"/>
    <x v="0"/>
    <x v="0"/>
    <x v="3"/>
    <s v="Rosmery Montesinos Quispe c2"/>
    <m/>
    <x v="0"/>
    <x v="0"/>
    <x v="1"/>
    <x v="8"/>
  </r>
  <r>
    <x v="5643"/>
    <x v="4"/>
    <s v="TGM9974"/>
    <s v="MANTENIMIENTO DE ESPACIO"/>
    <x v="0"/>
    <x v="1"/>
    <x v="2"/>
    <x v="14"/>
    <s v="Rosmery Montesinos Quispe c2"/>
    <m/>
    <x v="0"/>
    <x v="0"/>
    <x v="1"/>
    <x v="8"/>
  </r>
  <r>
    <x v="5644"/>
    <x v="4"/>
    <s v="TGM9975"/>
    <s v="ENTREGA DE CONTRATO"/>
    <x v="0"/>
    <x v="0"/>
    <x v="0"/>
    <x v="3"/>
    <s v="Rosmery Montesinos Quispe c2"/>
    <m/>
    <x v="0"/>
    <x v="0"/>
    <x v="1"/>
    <x v="8"/>
  </r>
  <r>
    <x v="5645"/>
    <x v="5"/>
    <s v="TGM9976"/>
    <s v="CERTIFICADO DE USO"/>
    <x v="0"/>
    <x v="0"/>
    <x v="2"/>
    <x v="0"/>
    <s v="Marilyn Lisbet Alarcón Alarcón"/>
    <m/>
    <x v="0"/>
    <x v="0"/>
    <x v="1"/>
    <x v="8"/>
  </r>
  <r>
    <x v="5646"/>
    <x v="4"/>
    <s v="TGM9977"/>
    <s v="ENTREGA DE CONTRATO"/>
    <x v="0"/>
    <x v="0"/>
    <x v="0"/>
    <x v="3"/>
    <s v="Rosmery Montesinos Quispe c2"/>
    <m/>
    <x v="0"/>
    <x v="0"/>
    <x v="1"/>
    <x v="8"/>
  </r>
  <r>
    <x v="5647"/>
    <x v="4"/>
    <s v="TGM9978"/>
    <s v="ENTREGA DE CONTRATO"/>
    <x v="0"/>
    <x v="0"/>
    <x v="0"/>
    <x v="3"/>
    <s v="Rosmery Montesinos Quispe c2"/>
    <m/>
    <x v="0"/>
    <x v="0"/>
    <x v="1"/>
    <x v="8"/>
  </r>
  <r>
    <x v="5648"/>
    <x v="5"/>
    <s v="TGM9979"/>
    <s v="CONSULTA DE CUOTAS"/>
    <x v="0"/>
    <x v="2"/>
    <x v="0"/>
    <x v="10"/>
    <s v="Marilyn Lisbet Alarcón Alarcón"/>
    <m/>
    <x v="0"/>
    <x v="0"/>
    <x v="1"/>
    <x v="8"/>
  </r>
  <r>
    <x v="5649"/>
    <x v="5"/>
    <s v="TGM9980"/>
    <s v="SERVICIO DE MISA"/>
    <x v="0"/>
    <x v="2"/>
    <x v="0"/>
    <x v="39"/>
    <s v="Marilyn Lisbet Alarcón Alarcón"/>
    <m/>
    <x v="0"/>
    <x v="0"/>
    <x v="1"/>
    <x v="8"/>
  </r>
  <r>
    <x v="5650"/>
    <x v="4"/>
    <s v="TGM9981"/>
    <s v="ENTREGA DE CONTRATO"/>
    <x v="0"/>
    <x v="0"/>
    <x v="0"/>
    <x v="3"/>
    <s v="Rosmery Montesinos Quispe c2"/>
    <m/>
    <x v="0"/>
    <x v="0"/>
    <x v="1"/>
    <x v="8"/>
  </r>
  <r>
    <x v="5651"/>
    <x v="5"/>
    <s v="TGM9982"/>
    <s v="COPIA DE ESTADO DE CUENTA"/>
    <x v="0"/>
    <x v="2"/>
    <x v="0"/>
    <x v="5"/>
    <s v="Marilyn Lisbet Alarcón Alarcón"/>
    <m/>
    <x v="0"/>
    <x v="0"/>
    <x v="1"/>
    <x v="8"/>
  </r>
  <r>
    <x v="5652"/>
    <x v="4"/>
    <s v="TGM9983"/>
    <s v="CERTIFICADO DE USO PERPETUO"/>
    <x v="0"/>
    <x v="0"/>
    <x v="0"/>
    <x v="0"/>
    <s v="Rosmery Montesinos Quispe c2"/>
    <m/>
    <x v="0"/>
    <x v="0"/>
    <x v="1"/>
    <x v="8"/>
  </r>
  <r>
    <x v="5653"/>
    <x v="3"/>
    <s v="TGM9989"/>
    <s v="CERTIFICADO DE USO PERPETUO"/>
    <x v="0"/>
    <x v="0"/>
    <x v="0"/>
    <x v="0"/>
    <s v="Rosmery Montesinos Quispe c1"/>
    <m/>
    <x v="0"/>
    <x v="0"/>
    <x v="1"/>
    <x v="9"/>
  </r>
  <r>
    <x v="5654"/>
    <x v="0"/>
    <s v="TGM9990"/>
    <s v="RETRASO DE COLOCACION DE LAPIDA"/>
    <x v="0"/>
    <x v="0"/>
    <x v="2"/>
    <x v="13"/>
    <s v="Deisy Huaman Lara"/>
    <m/>
    <x v="0"/>
    <x v="0"/>
    <x v="1"/>
    <x v="9"/>
  </r>
  <r>
    <x v="5655"/>
    <x v="0"/>
    <s v="TGM9991"/>
    <s v="INSTALACION DE LAPIDA"/>
    <x v="0"/>
    <x v="0"/>
    <x v="2"/>
    <x v="13"/>
    <s v="Deisy Huaman Lara"/>
    <m/>
    <x v="0"/>
    <x v="0"/>
    <x v="1"/>
    <x v="9"/>
  </r>
  <r>
    <x v="5656"/>
    <x v="1"/>
    <s v="TGM9992"/>
    <s v="PRUEBA DAVID 01"/>
    <x v="0"/>
    <x v="2"/>
    <x v="0"/>
    <x v="1"/>
    <s v="Rosario Margarita Vergara Jimenez SAC CF"/>
    <m/>
    <x v="0"/>
    <x v="0"/>
    <x v="1"/>
    <x v="9"/>
  </r>
  <r>
    <x v="5657"/>
    <x v="1"/>
    <s v="TGM9993"/>
    <s v="PRUEBA DAVID 02"/>
    <x v="0"/>
    <x v="2"/>
    <x v="0"/>
    <x v="16"/>
    <s v="Rosario Margarita Vergara Jimenez SAC CF"/>
    <m/>
    <x v="0"/>
    <x v="0"/>
    <x v="1"/>
    <x v="9"/>
  </r>
  <r>
    <x v="5658"/>
    <x v="1"/>
    <s v="TGM9994"/>
    <s v="PRUEBA DAVID 03"/>
    <x v="0"/>
    <x v="0"/>
    <x v="0"/>
    <x v="1"/>
    <s v="Rosario Margarita Vergara Jimenez SAC CF"/>
    <m/>
    <x v="0"/>
    <x v="0"/>
    <x v="1"/>
    <x v="9"/>
  </r>
  <r>
    <x v="5659"/>
    <x v="1"/>
    <s v="TGM9995"/>
    <s v="PRUEBA DAVID 04"/>
    <x v="0"/>
    <x v="0"/>
    <x v="4"/>
    <x v="24"/>
    <s v="Rosario Margarita Vergara Jimenez SAC CF"/>
    <m/>
    <x v="0"/>
    <x v="0"/>
    <x v="1"/>
    <x v="9"/>
  </r>
  <r>
    <x v="5660"/>
    <x v="1"/>
    <s v="TGM9996"/>
    <s v="PRUEBA DAVID 05"/>
    <x v="0"/>
    <x v="0"/>
    <x v="2"/>
    <x v="25"/>
    <s v="Rosario Margarita Vergara Jimenez SAC CF"/>
    <m/>
    <x v="0"/>
    <x v="0"/>
    <x v="1"/>
    <x v="9"/>
  </r>
  <r>
    <x v="5661"/>
    <x v="1"/>
    <s v="TGM9997"/>
    <s v="PRUEBA DAVID 06"/>
    <x v="0"/>
    <x v="0"/>
    <x v="2"/>
    <x v="25"/>
    <s v="Rosario Margarita Vergara Jimenez SAC CF"/>
    <m/>
    <x v="0"/>
    <x v="0"/>
    <x v="1"/>
    <x v="9"/>
  </r>
  <r>
    <x v="5662"/>
    <x v="1"/>
    <s v="TGM9998"/>
    <s v="PRUEBA DAVID 07"/>
    <x v="0"/>
    <x v="0"/>
    <x v="4"/>
    <x v="25"/>
    <s v="Rosario Margarita Vergara Jimenez SAC CF"/>
    <m/>
    <x v="0"/>
    <x v="0"/>
    <x v="1"/>
    <x v="9"/>
  </r>
  <r>
    <x v="5663"/>
    <x v="1"/>
    <s v="TGM9999"/>
    <s v="PRUEBA DAVID 001"/>
    <x v="0"/>
    <x v="0"/>
    <x v="2"/>
    <x v="24"/>
    <s v="Rosario Margarita Vergara Jimenez SAC CF"/>
    <m/>
    <x v="0"/>
    <x v="0"/>
    <x v="1"/>
    <x v="9"/>
  </r>
  <r>
    <x v="5664"/>
    <x v="4"/>
    <s v="TGM10000"/>
    <s v="ENTREGA DE CONTRATO"/>
    <x v="0"/>
    <x v="0"/>
    <x v="0"/>
    <x v="3"/>
    <s v="Rosmery Montesinos Quispe c2"/>
    <m/>
    <x v="0"/>
    <x v="0"/>
    <x v="1"/>
    <x v="9"/>
  </r>
  <r>
    <x v="5665"/>
    <x v="4"/>
    <s v="TGM10001"/>
    <s v="ENTREGA DE CONTRATO"/>
    <x v="0"/>
    <x v="0"/>
    <x v="0"/>
    <x v="3"/>
    <s v="Rosmery Montesinos Quispe c2"/>
    <m/>
    <x v="0"/>
    <x v="0"/>
    <x v="1"/>
    <x v="9"/>
  </r>
  <r>
    <x v="5666"/>
    <x v="1"/>
    <s v="TGM10002"/>
    <s v="PRUEBA DAVID 333"/>
    <x v="0"/>
    <x v="0"/>
    <x v="4"/>
    <x v="24"/>
    <s v="Rosario Margarita Vergara Jimenez SAC CF"/>
    <m/>
    <x v="0"/>
    <x v="0"/>
    <x v="1"/>
    <x v="9"/>
  </r>
  <r>
    <x v="5667"/>
    <x v="3"/>
    <s v="TGM10003"/>
    <s v="RECLAMO DE LETRA EN LA LAPIDA"/>
    <x v="0"/>
    <x v="0"/>
    <x v="4"/>
    <x v="13"/>
    <s v="Rayda Rita Vargas Perales C1"/>
    <m/>
    <x v="0"/>
    <x v="0"/>
    <x v="1"/>
    <x v="9"/>
  </r>
  <r>
    <x v="5668"/>
    <x v="1"/>
    <s v="TGM10004"/>
    <s v="PRUEBA DAVID CAMBIO ENCHA"/>
    <x v="0"/>
    <x v="0"/>
    <x v="0"/>
    <x v="25"/>
    <s v="Grupo Asesoria de Atencion al Cliente Corona del Fraile"/>
    <m/>
    <x v="0"/>
    <x v="0"/>
    <x v="1"/>
    <x v="9"/>
  </r>
  <r>
    <x v="5669"/>
    <x v="1"/>
    <s v="TGM10005"/>
    <s v="PRUEBA CAMBIO DE TITULARIDAD"/>
    <x v="0"/>
    <x v="0"/>
    <x v="4"/>
    <x v="16"/>
    <s v="Tymiller Jhaalber Llacza Rosales - Corona del Fr"/>
    <m/>
    <x v="0"/>
    <x v="0"/>
    <x v="1"/>
    <x v="9"/>
  </r>
  <r>
    <x v="5670"/>
    <x v="1"/>
    <s v="TGM10006"/>
    <s v="PRUEBA DAVID DE CONSTRUCCION MAU"/>
    <x v="0"/>
    <x v="0"/>
    <x v="0"/>
    <x v="12"/>
    <s v="Grupo Asesoria de Atencion al Cliente Corona del Fraile"/>
    <m/>
    <x v="0"/>
    <x v="0"/>
    <x v="1"/>
    <x v="9"/>
  </r>
  <r>
    <x v="5671"/>
    <x v="1"/>
    <s v="TGM10007"/>
    <s v="PRUEBA DAVID TRASDA INERNO"/>
    <x v="0"/>
    <x v="0"/>
    <x v="0"/>
    <x v="7"/>
    <s v="Grupo Asesoria de Atencion al Cliente Corona del Fraile"/>
    <m/>
    <x v="0"/>
    <x v="0"/>
    <x v="1"/>
    <x v="9"/>
  </r>
  <r>
    <x v="5672"/>
    <x v="1"/>
    <s v="TGM10008"/>
    <s v="PRUEBA REQUERIMIENTO RETIRO LAPIDA"/>
    <x v="0"/>
    <x v="0"/>
    <x v="4"/>
    <x v="26"/>
    <s v="Tymiller Jhaalber Llacza Rosales - Corona del Fr"/>
    <m/>
    <x v="0"/>
    <x v="0"/>
    <x v="1"/>
    <x v="9"/>
  </r>
  <r>
    <x v="5673"/>
    <x v="1"/>
    <s v="TGM10009"/>
    <s v="PRUEBA DAVID LAPIDA POR FORMATO"/>
    <x v="0"/>
    <x v="0"/>
    <x v="0"/>
    <x v="27"/>
    <s v="Grupo Asesoria de Atencion al Cliente Corona del Fraile"/>
    <m/>
    <x v="0"/>
    <x v="0"/>
    <x v="1"/>
    <x v="9"/>
  </r>
  <r>
    <x v="5674"/>
    <x v="1"/>
    <s v="TGM10010"/>
    <s v="PRUEBA DAVID MANT.ESPACIO"/>
    <x v="0"/>
    <x v="0"/>
    <x v="0"/>
    <x v="14"/>
    <s v="Grupo Asesoria de Atencion al Cliente Corona del Fraile"/>
    <m/>
    <x v="0"/>
    <x v="0"/>
    <x v="1"/>
    <x v="9"/>
  </r>
  <r>
    <x v="5675"/>
    <x v="1"/>
    <s v="TGM10011"/>
    <s v="PRUEBA REQUERIMIENTO MANT.ESP REPINTADOACIO"/>
    <x v="0"/>
    <x v="0"/>
    <x v="4"/>
    <x v="11"/>
    <s v="Oscar San Martin Castillo - Corona d"/>
    <m/>
    <x v="0"/>
    <x v="0"/>
    <x v="1"/>
    <x v="9"/>
  </r>
  <r>
    <x v="5676"/>
    <x v="1"/>
    <s v="TGM10012"/>
    <s v="PRUEBA 02 REPINTADO DE PLACA"/>
    <x v="0"/>
    <x v="0"/>
    <x v="0"/>
    <x v="11"/>
    <s v="Grupo Asesoria de Atencion al Cliente Corona del Fraile"/>
    <m/>
    <x v="0"/>
    <x v="0"/>
    <x v="1"/>
    <x v="9"/>
  </r>
  <r>
    <x v="5677"/>
    <x v="1"/>
    <s v="TGM10013"/>
    <s v="PRUEBA DAVID INSTALACION LAPIDA"/>
    <x v="0"/>
    <x v="0"/>
    <x v="0"/>
    <x v="13"/>
    <s v="Grupo Asesoria de Atencion al Cliente Corona del Fraile"/>
    <m/>
    <x v="0"/>
    <x v="0"/>
    <x v="1"/>
    <x v="9"/>
  </r>
  <r>
    <x v="5678"/>
    <x v="1"/>
    <s v="TGM10014"/>
    <s v="PRUEBA SOLICITUD INSTALACION LAPIDA"/>
    <x v="0"/>
    <x v="0"/>
    <x v="0"/>
    <x v="13"/>
    <s v="Grupo Asesoria de Atencion al Cliente Corona del Fraile"/>
    <m/>
    <x v="0"/>
    <x v="0"/>
    <x v="1"/>
    <x v="9"/>
  </r>
  <r>
    <x v="5679"/>
    <x v="1"/>
    <s v="TGM10015"/>
    <s v="PRUEBA LIBRO DE CONDOLENCIAS"/>
    <x v="0"/>
    <x v="0"/>
    <x v="4"/>
    <x v="28"/>
    <s v="Grupo Asesoria de Atencion al Cliente Corona del Fraile"/>
    <m/>
    <x v="0"/>
    <x v="0"/>
    <x v="1"/>
    <x v="9"/>
  </r>
  <r>
    <x v="5680"/>
    <x v="1"/>
    <s v="TGM10016"/>
    <s v="PRUEBA DAVID COBRO REPROG.CUOTAS"/>
    <x v="0"/>
    <x v="0"/>
    <x v="4"/>
    <x v="10"/>
    <s v="Tymiller Jhaalber Llacza Rosales - Corona del Fr"/>
    <m/>
    <x v="0"/>
    <x v="0"/>
    <x v="1"/>
    <x v="9"/>
  </r>
  <r>
    <x v="5681"/>
    <x v="0"/>
    <s v="TGM10017"/>
    <s v="PRUEBA  MANTENIMIENTO DE ESPACIO"/>
    <x v="0"/>
    <x v="0"/>
    <x v="0"/>
    <x v="14"/>
    <s v="Marketing Group"/>
    <m/>
    <x v="0"/>
    <x v="0"/>
    <x v="1"/>
    <x v="9"/>
  </r>
  <r>
    <x v="5682"/>
    <x v="1"/>
    <s v="TGM10018"/>
    <s v="PRUEBA DAVID 039"/>
    <x v="0"/>
    <x v="0"/>
    <x v="0"/>
    <x v="9"/>
    <s v="Grupo Asesoria de Atencion al Cliente Corona del Fraile"/>
    <m/>
    <x v="0"/>
    <x v="0"/>
    <x v="1"/>
    <x v="9"/>
  </r>
  <r>
    <x v="5683"/>
    <x v="1"/>
    <s v="TGM10019"/>
    <s v="PRUEBA DAVID 49"/>
    <x v="0"/>
    <x v="0"/>
    <x v="0"/>
    <x v="21"/>
    <s v="Grupo Asesoria de Atencion al Cliente Corona del Fraile"/>
    <m/>
    <x v="0"/>
    <x v="0"/>
    <x v="1"/>
    <x v="9"/>
  </r>
  <r>
    <x v="5684"/>
    <x v="1"/>
    <s v="TGM10020"/>
    <s v="PRUEBA DAVID 50"/>
    <x v="0"/>
    <x v="0"/>
    <x v="0"/>
    <x v="30"/>
    <s v="Rosario Margarita Vergara Jimenez SAC CF"/>
    <m/>
    <x v="0"/>
    <x v="0"/>
    <x v="1"/>
    <x v="9"/>
  </r>
  <r>
    <x v="5685"/>
    <x v="1"/>
    <s v="TGM10021"/>
    <s v="PRUEBA DAVID 52"/>
    <x v="0"/>
    <x v="1"/>
    <x v="0"/>
    <x v="1"/>
    <s v="Grupo Asesoria de Atencion al Cliente Corona del Fraile"/>
    <m/>
    <x v="0"/>
    <x v="0"/>
    <x v="1"/>
    <x v="9"/>
  </r>
  <r>
    <x v="5686"/>
    <x v="1"/>
    <s v="TGM10022"/>
    <s v="PRUEBA DAVID 53 - 66"/>
    <x v="0"/>
    <x v="1"/>
    <x v="0"/>
    <x v="17"/>
    <s v="Grupo Asesoria de Atencion al Cliente Corona del Fraile"/>
    <m/>
    <x v="0"/>
    <x v="0"/>
    <x v="1"/>
    <x v="9"/>
  </r>
  <r>
    <x v="5687"/>
    <x v="1"/>
    <s v="TGM10023"/>
    <s v="PRUEBA DAVID 54"/>
    <x v="0"/>
    <x v="1"/>
    <x v="4"/>
    <x v="36"/>
    <s v="Rosario Margarita Vergara Jimenez SAC CF"/>
    <m/>
    <x v="0"/>
    <x v="0"/>
    <x v="1"/>
    <x v="9"/>
  </r>
  <r>
    <x v="5688"/>
    <x v="0"/>
    <s v="TGM10024"/>
    <s v="MANTENIMIENTO DE ESPACIO PRUEBA"/>
    <x v="0"/>
    <x v="0"/>
    <x v="4"/>
    <x v="14"/>
    <s v="Oscar San Martin Castillo"/>
    <m/>
    <x v="0"/>
    <x v="0"/>
    <x v="1"/>
    <x v="9"/>
  </r>
  <r>
    <x v="5689"/>
    <x v="1"/>
    <s v="TGM10025"/>
    <s v="PRUEBA DAVID  55 - 56"/>
    <x v="0"/>
    <x v="1"/>
    <x v="0"/>
    <x v="23"/>
    <s v="Grupo Asesoria de Atencion al Cliente Corona del Fraile"/>
    <m/>
    <x v="0"/>
    <x v="0"/>
    <x v="1"/>
    <x v="9"/>
  </r>
  <r>
    <x v="5690"/>
    <x v="1"/>
    <s v="TGM10026"/>
    <s v="PRUEBA DAVID 57"/>
    <x v="0"/>
    <x v="1"/>
    <x v="4"/>
    <x v="16"/>
    <s v="Tymiller Jhaalber Llacza Rosales - Corona del Fr"/>
    <m/>
    <x v="0"/>
    <x v="0"/>
    <x v="1"/>
    <x v="9"/>
  </r>
  <r>
    <x v="5691"/>
    <x v="1"/>
    <s v="TGM10027"/>
    <s v="PRUEBA DAVID 63 - 64"/>
    <x v="0"/>
    <x v="1"/>
    <x v="0"/>
    <x v="7"/>
    <s v="Grupo Asesoria de Atencion al Cliente Corona del Fraile"/>
    <m/>
    <x v="0"/>
    <x v="0"/>
    <x v="1"/>
    <x v="9"/>
  </r>
  <r>
    <x v="5692"/>
    <x v="1"/>
    <s v="TGM10028"/>
    <s v="PRUEBA DAVID  73-74-75"/>
    <x v="0"/>
    <x v="1"/>
    <x v="0"/>
    <x v="21"/>
    <s v="Grupo Asesoria de Atencion al Cliente Corona del Fraile"/>
    <m/>
    <x v="0"/>
    <x v="0"/>
    <x v="1"/>
    <x v="9"/>
  </r>
  <r>
    <x v="5693"/>
    <x v="1"/>
    <s v="TGM10029"/>
    <s v="PRUEBA DAVID 77"/>
    <x v="0"/>
    <x v="1"/>
    <x v="0"/>
    <x v="38"/>
    <s v="Grupo Asesoria de Atencion al Cliente Corona del Fraile"/>
    <m/>
    <x v="0"/>
    <x v="0"/>
    <x v="1"/>
    <x v="9"/>
  </r>
  <r>
    <x v="5694"/>
    <x v="1"/>
    <s v="TGM10030"/>
    <s v="PRUEBA DAVID 58-59-64"/>
    <x v="0"/>
    <x v="1"/>
    <x v="2"/>
    <x v="6"/>
    <s v="Lizmary Carolina Piñero Fermin SAC CF"/>
    <m/>
    <x v="0"/>
    <x v="0"/>
    <x v="1"/>
    <x v="9"/>
  </r>
  <r>
    <x v="5695"/>
    <x v="1"/>
    <s v="TGM10031"/>
    <s v="PRUEBA DAVID 58"/>
    <x v="0"/>
    <x v="1"/>
    <x v="0"/>
    <x v="31"/>
    <s v="Grupo Asesoria de Atencion al Cliente Corona del Fraile"/>
    <m/>
    <x v="0"/>
    <x v="0"/>
    <x v="1"/>
    <x v="9"/>
  </r>
  <r>
    <x v="5696"/>
    <x v="1"/>
    <s v="TGM10032"/>
    <s v="PRUEBA DAVID 59"/>
    <x v="0"/>
    <x v="1"/>
    <x v="0"/>
    <x v="0"/>
    <s v="Grupo Asesoria de Atencion al Cliente Corona del Fraile"/>
    <m/>
    <x v="0"/>
    <x v="0"/>
    <x v="1"/>
    <x v="9"/>
  </r>
  <r>
    <x v="5697"/>
    <x v="1"/>
    <s v="TGM10033"/>
    <s v="PRUEBA DVID  58-B"/>
    <x v="0"/>
    <x v="1"/>
    <x v="0"/>
    <x v="31"/>
    <s v="Grupo Asesoria de Atencion al Cliente Corona del Fraile"/>
    <m/>
    <x v="0"/>
    <x v="0"/>
    <x v="1"/>
    <x v="9"/>
  </r>
  <r>
    <x v="5698"/>
    <x v="1"/>
    <s v="TGM10034"/>
    <s v="PRUEBA DAVID 65 71"/>
    <x v="0"/>
    <x v="1"/>
    <x v="0"/>
    <x v="18"/>
    <s v="Grupo Asesoria de Atencion al Cliente Corona del Fraile"/>
    <m/>
    <x v="0"/>
    <x v="0"/>
    <x v="1"/>
    <x v="9"/>
  </r>
  <r>
    <x v="5699"/>
    <x v="1"/>
    <s v="TGM10035"/>
    <s v="PRUEBA DAVID 68"/>
    <x v="0"/>
    <x v="1"/>
    <x v="0"/>
    <x v="14"/>
    <s v="Grupo Asesoria de Atencion al Cliente Corona del Fraile"/>
    <m/>
    <x v="0"/>
    <x v="0"/>
    <x v="1"/>
    <x v="9"/>
  </r>
  <r>
    <x v="5700"/>
    <x v="1"/>
    <s v="TGM10036"/>
    <s v="PRUEBA DAVID 69"/>
    <x v="0"/>
    <x v="1"/>
    <x v="0"/>
    <x v="32"/>
    <s v="Grupo Asesoria de Atencion al Cliente Corona del Fraile"/>
    <m/>
    <x v="0"/>
    <x v="0"/>
    <x v="1"/>
    <x v="9"/>
  </r>
  <r>
    <x v="5701"/>
    <x v="1"/>
    <s v="TGM10037"/>
    <s v="PRUEBA DAVID 70"/>
    <x v="0"/>
    <x v="1"/>
    <x v="0"/>
    <x v="13"/>
    <s v="Grupo Asesoria de Atencion al Cliente Corona del Fraile"/>
    <m/>
    <x v="0"/>
    <x v="0"/>
    <x v="1"/>
    <x v="9"/>
  </r>
  <r>
    <x v="5702"/>
    <x v="1"/>
    <s v="TGM10038"/>
    <s v="PRUEBA DAVID 72"/>
    <x v="0"/>
    <x v="1"/>
    <x v="0"/>
    <x v="10"/>
    <s v="Grupo Asesoria de Atencion al Cliente Corona del Fraile"/>
    <m/>
    <x v="0"/>
    <x v="0"/>
    <x v="1"/>
    <x v="9"/>
  </r>
  <r>
    <x v="5703"/>
    <x v="1"/>
    <s v="TGM10039"/>
    <s v="PRUEBA DAVID 67"/>
    <x v="0"/>
    <x v="1"/>
    <x v="0"/>
    <x v="17"/>
    <s v="Grupo Asesoria de Atencion al Cliente Corona del Fraile"/>
    <m/>
    <x v="0"/>
    <x v="0"/>
    <x v="1"/>
    <x v="9"/>
  </r>
  <r>
    <x v="5704"/>
    <x v="1"/>
    <s v="TGM10040"/>
    <s v="PRUEBA DAVID TRANSMISION"/>
    <x v="0"/>
    <x v="0"/>
    <x v="0"/>
    <x v="29"/>
    <s v="Grupo Asesoria de Atencion al Cliente Corona del Fraile"/>
    <m/>
    <x v="0"/>
    <x v="0"/>
    <x v="1"/>
    <x v="9"/>
  </r>
  <r>
    <x v="5705"/>
    <x v="4"/>
    <s v="TGM10041"/>
    <s v="QUEJA POR LIMPIEZA DE CAMPOSANTO"/>
    <x v="0"/>
    <x v="0"/>
    <x v="2"/>
    <x v="14"/>
    <s v="Rayda Rita Vargas Perales - Cusco II"/>
    <m/>
    <x v="0"/>
    <x v="0"/>
    <x v="1"/>
    <x v="9"/>
  </r>
  <r>
    <x v="5706"/>
    <x v="4"/>
    <s v="TGM10042"/>
    <s v="MANTENIMIENTO DE ESPACIO"/>
    <x v="0"/>
    <x v="0"/>
    <x v="4"/>
    <x v="14"/>
    <s v="Rayda Rita Vargas Perales C2"/>
    <m/>
    <x v="0"/>
    <x v="0"/>
    <x v="1"/>
    <x v="9"/>
  </r>
  <r>
    <x v="5707"/>
    <x v="1"/>
    <s v="TGM10043"/>
    <s v="PRUEBA DAVID REQ.SOLIC.CAMBIO COD.SEP."/>
    <x v="0"/>
    <x v="0"/>
    <x v="4"/>
    <x v="24"/>
    <s v="Rosario Margarita Vergara Jimenez SAC CF"/>
    <m/>
    <x v="0"/>
    <x v="0"/>
    <x v="1"/>
    <x v="9"/>
  </r>
  <r>
    <x v="5708"/>
    <x v="1"/>
    <s v="TGM10044"/>
    <s v="PRUEBA DAVID 02 DOMINGO"/>
    <x v="0"/>
    <x v="0"/>
    <x v="4"/>
    <x v="24"/>
    <s v="Rosario Margarita Vergara Jimenez SAC CF"/>
    <m/>
    <x v="0"/>
    <x v="0"/>
    <x v="1"/>
    <x v="9"/>
  </r>
  <r>
    <x v="5709"/>
    <x v="1"/>
    <s v="TGM10046"/>
    <s v="PRUEBA DAVID 004"/>
    <x v="0"/>
    <x v="0"/>
    <x v="7"/>
    <x v="24"/>
    <s v="Rosario Margarita Vergara Jimenez SAC CF"/>
    <m/>
    <x v="0"/>
    <x v="0"/>
    <x v="1"/>
    <x v="9"/>
  </r>
  <r>
    <x v="5710"/>
    <x v="1"/>
    <s v="TGM10047"/>
    <s v="PRUEBA DAVID 005"/>
    <x v="0"/>
    <x v="0"/>
    <x v="7"/>
    <x v="24"/>
    <s v="Rosario Margarita Vergara Jimenez SAC CF"/>
    <m/>
    <x v="0"/>
    <x v="0"/>
    <x v="1"/>
    <x v="9"/>
  </r>
  <r>
    <x v="5711"/>
    <x v="1"/>
    <s v="TGM10048"/>
    <s v="PRUEBA DAVID 006"/>
    <x v="0"/>
    <x v="0"/>
    <x v="7"/>
    <x v="24"/>
    <s v="Rosario Margarita Vergara Jimenez SAC CF"/>
    <m/>
    <x v="0"/>
    <x v="0"/>
    <x v="1"/>
    <x v="9"/>
  </r>
  <r>
    <x v="5712"/>
    <x v="1"/>
    <s v="TGM10049"/>
    <s v="PREUBA DAVID 005"/>
    <x v="0"/>
    <x v="0"/>
    <x v="7"/>
    <x v="24"/>
    <s v="Rosario Margarita Vergara Jimenez SAC CF"/>
    <m/>
    <x v="0"/>
    <x v="0"/>
    <x v="1"/>
    <x v="9"/>
  </r>
  <r>
    <x v="5713"/>
    <x v="1"/>
    <s v="TGM10050"/>
    <s v="PRUEBA DAVID 006"/>
    <x v="0"/>
    <x v="0"/>
    <x v="7"/>
    <x v="24"/>
    <s v="Rosario Margarita Vergara Jimenez SAC CF"/>
    <m/>
    <x v="0"/>
    <x v="0"/>
    <x v="1"/>
    <x v="9"/>
  </r>
  <r>
    <x v="5714"/>
    <x v="1"/>
    <s v="TGM10051"/>
    <s v="PRUEBA DAVID 007"/>
    <x v="0"/>
    <x v="0"/>
    <x v="7"/>
    <x v="24"/>
    <s v="Rosario Margarita Vergara Jimenez SAC CF"/>
    <m/>
    <x v="0"/>
    <x v="0"/>
    <x v="1"/>
    <x v="9"/>
  </r>
  <r>
    <x v="5715"/>
    <x v="1"/>
    <s v="TGM10052"/>
    <s v="PRUEBA DAVID 009"/>
    <x v="0"/>
    <x v="0"/>
    <x v="7"/>
    <x v="24"/>
    <s v="Rosario Margarita Vergara Jimenez SAC CF"/>
    <m/>
    <x v="0"/>
    <x v="0"/>
    <x v="1"/>
    <x v="9"/>
  </r>
  <r>
    <x v="5716"/>
    <x v="1"/>
    <s v="TGM10053"/>
    <s v="PRUEBA DAVID 009"/>
    <x v="0"/>
    <x v="0"/>
    <x v="7"/>
    <x v="24"/>
    <s v="Deisy Huaman Lara - Corona del Frail"/>
    <m/>
    <x v="0"/>
    <x v="0"/>
    <x v="1"/>
    <x v="9"/>
  </r>
  <r>
    <x v="5717"/>
    <x v="1"/>
    <s v="TGM10054"/>
    <s v="PRUEBA DAVID 10"/>
    <x v="0"/>
    <x v="0"/>
    <x v="4"/>
    <x v="24"/>
    <s v="Deisy Huaman Lara - Corona del Frail"/>
    <m/>
    <x v="0"/>
    <x v="0"/>
    <x v="1"/>
    <x v="9"/>
  </r>
  <r>
    <x v="5718"/>
    <x v="1"/>
    <s v="TGM10055"/>
    <s v="PRUEBA DAVID LIBRO CONDOL"/>
    <x v="0"/>
    <x v="0"/>
    <x v="4"/>
    <x v="28"/>
    <s v="Rosario Margarita Vergara Jimenez SAC CF"/>
    <m/>
    <x v="0"/>
    <x v="0"/>
    <x v="1"/>
    <x v="9"/>
  </r>
  <r>
    <x v="5719"/>
    <x v="1"/>
    <s v="TGM10056"/>
    <s v="PRUEBA DVID 11"/>
    <x v="0"/>
    <x v="0"/>
    <x v="4"/>
    <x v="28"/>
    <s v="Rosario Margarita Vergara Jimenez SAC CF"/>
    <m/>
    <x v="0"/>
    <x v="0"/>
    <x v="1"/>
    <x v="9"/>
  </r>
  <r>
    <x v="5720"/>
    <x v="1"/>
    <s v="TGM10057"/>
    <s v="PRUEBA DAVID 0012"/>
    <x v="0"/>
    <x v="0"/>
    <x v="4"/>
    <x v="28"/>
    <s v="Noha Sheila Simunich Garcia"/>
    <m/>
    <x v="0"/>
    <x v="0"/>
    <x v="1"/>
    <x v="9"/>
  </r>
  <r>
    <x v="5721"/>
    <x v="0"/>
    <s v="TGM10058"/>
    <s v="RECLAMO N° 41 LIBRO DE RECLAMACIONES-CASO DE CONSTRUCCION DE MAUSOLEO"/>
    <x v="0"/>
    <x v="1"/>
    <x v="4"/>
    <x v="35"/>
    <s v="Oscar San Martin Castillo"/>
    <m/>
    <x v="0"/>
    <x v="0"/>
    <x v="1"/>
    <x v="9"/>
  </r>
  <r>
    <x v="5722"/>
    <x v="0"/>
    <s v="TGM10059"/>
    <s v="SOLICITUD DE  BOLETA"/>
    <x v="0"/>
    <x v="2"/>
    <x v="2"/>
    <x v="2"/>
    <s v="Angie Diana Infante Verastegui"/>
    <m/>
    <x v="0"/>
    <x v="0"/>
    <x v="1"/>
    <x v="9"/>
  </r>
  <r>
    <x v="5723"/>
    <x v="0"/>
    <s v="TGM10060"/>
    <s v="SOLICITUD DE  BOLETA"/>
    <x v="0"/>
    <x v="2"/>
    <x v="0"/>
    <x v="2"/>
    <s v="Angie Diana Infante Verastegui"/>
    <m/>
    <x v="0"/>
    <x v="0"/>
    <x v="1"/>
    <x v="9"/>
  </r>
  <r>
    <x v="5724"/>
    <x v="0"/>
    <s v="TGM10061"/>
    <s v="SOLICITUD DE  BOLETA"/>
    <x v="0"/>
    <x v="2"/>
    <x v="2"/>
    <x v="2"/>
    <s v="Angie Diana Infante Verastegui"/>
    <m/>
    <x v="0"/>
    <x v="0"/>
    <x v="1"/>
    <x v="9"/>
  </r>
  <r>
    <x v="5725"/>
    <x v="0"/>
    <s v="TGM10062"/>
    <s v="SOLICITUD DE  BOLETA"/>
    <x v="0"/>
    <x v="2"/>
    <x v="0"/>
    <x v="2"/>
    <s v="Angie Diana Infante Verastegui SACSAN"/>
    <m/>
    <x v="0"/>
    <x v="0"/>
    <x v="1"/>
    <x v="9"/>
  </r>
  <r>
    <x v="5726"/>
    <x v="0"/>
    <s v="TGM10063"/>
    <s v="SOLICITUD DE CODIGO CIP"/>
    <x v="0"/>
    <x v="2"/>
    <x v="0"/>
    <x v="2"/>
    <s v="Angie Diana Infante Verastegui SACSAN"/>
    <m/>
    <x v="0"/>
    <x v="0"/>
    <x v="1"/>
    <x v="9"/>
  </r>
  <r>
    <x v="5727"/>
    <x v="0"/>
    <s v="TGM10064"/>
    <s v="SOLICITUD DE  BOLETA"/>
    <x v="0"/>
    <x v="2"/>
    <x v="0"/>
    <x v="2"/>
    <s v="Angie Diana Infante Verastegui SACSAN"/>
    <m/>
    <x v="0"/>
    <x v="0"/>
    <x v="1"/>
    <x v="9"/>
  </r>
  <r>
    <x v="5728"/>
    <x v="0"/>
    <s v="TGM10065"/>
    <s v="SOLICITUD DE ESTADO DE CUENTA"/>
    <x v="0"/>
    <x v="2"/>
    <x v="0"/>
    <x v="2"/>
    <s v="Angie Diana Infante Verastegui SACSAN"/>
    <m/>
    <x v="0"/>
    <x v="0"/>
    <x v="1"/>
    <x v="9"/>
  </r>
  <r>
    <x v="5729"/>
    <x v="0"/>
    <s v="TGM10066"/>
    <s v="SOLICITUD DE  BOLETA"/>
    <x v="0"/>
    <x v="2"/>
    <x v="0"/>
    <x v="2"/>
    <s v="Angie Diana Infante Verastegui SACSAN"/>
    <m/>
    <x v="0"/>
    <x v="0"/>
    <x v="1"/>
    <x v="9"/>
  </r>
  <r>
    <x v="5730"/>
    <x v="0"/>
    <s v="TGM10067"/>
    <s v="SOLICITUD DE  BOLETA"/>
    <x v="0"/>
    <x v="2"/>
    <x v="0"/>
    <x v="2"/>
    <s v="Angie Diana Infante Verastegui SACSAN"/>
    <m/>
    <x v="0"/>
    <x v="0"/>
    <x v="1"/>
    <x v="9"/>
  </r>
  <r>
    <x v="5731"/>
    <x v="0"/>
    <s v="TGM10068"/>
    <s v="SOLICITUD DE  BOLETA"/>
    <x v="0"/>
    <x v="2"/>
    <x v="0"/>
    <x v="2"/>
    <s v="Angie Diana Infante Verastegui SACSAN"/>
    <m/>
    <x v="0"/>
    <x v="0"/>
    <x v="1"/>
    <x v="9"/>
  </r>
  <r>
    <x v="5732"/>
    <x v="0"/>
    <s v="TGM10069"/>
    <s v="SOLICITUD DE CODIGO CIP"/>
    <x v="0"/>
    <x v="2"/>
    <x v="0"/>
    <x v="2"/>
    <s v="Angie Diana Infante Verastegui SACSAN"/>
    <m/>
    <x v="0"/>
    <x v="0"/>
    <x v="1"/>
    <x v="9"/>
  </r>
  <r>
    <x v="5733"/>
    <x v="0"/>
    <s v="TGM10070"/>
    <s v="RECLAMO N° 42 - LIBRO DE RECLAMACIONES"/>
    <x v="0"/>
    <x v="1"/>
    <x v="4"/>
    <x v="38"/>
    <s v="Oscar San Martin Castillo"/>
    <m/>
    <x v="1"/>
    <x v="0"/>
    <x v="1"/>
    <x v="9"/>
  </r>
  <r>
    <x v="5734"/>
    <x v="0"/>
    <s v="TGM10071"/>
    <s v="CAMBIO DE FLORERO NICHO"/>
    <x v="0"/>
    <x v="1"/>
    <x v="4"/>
    <x v="4"/>
    <s v="Oscar San Martin Castillo"/>
    <m/>
    <x v="0"/>
    <x v="0"/>
    <x v="1"/>
    <x v="9"/>
  </r>
  <r>
    <x v="5735"/>
    <x v="0"/>
    <s v="TGM10072"/>
    <s v="MISA PRESENCIAL"/>
    <x v="0"/>
    <x v="2"/>
    <x v="0"/>
    <x v="39"/>
    <s v="Liz Lidiana Huaman Rojas"/>
    <m/>
    <x v="0"/>
    <x v="0"/>
    <x v="1"/>
    <x v="9"/>
  </r>
  <r>
    <x v="5736"/>
    <x v="0"/>
    <s v="TGM10073"/>
    <s v="SOLICITUD DE  BOLETA"/>
    <x v="0"/>
    <x v="2"/>
    <x v="0"/>
    <x v="2"/>
    <s v="Angie Diana Infante Verastegui SACSAN"/>
    <m/>
    <x v="0"/>
    <x v="0"/>
    <x v="1"/>
    <x v="9"/>
  </r>
  <r>
    <x v="5737"/>
    <x v="0"/>
    <s v="TGM10074"/>
    <s v="SOLICITUD DE  BOLETA"/>
    <x v="0"/>
    <x v="2"/>
    <x v="0"/>
    <x v="2"/>
    <s v="Angie Diana Infante Verastegui SACSAN"/>
    <m/>
    <x v="0"/>
    <x v="0"/>
    <x v="1"/>
    <x v="9"/>
  </r>
  <r>
    <x v="5738"/>
    <x v="0"/>
    <s v="TGM10075"/>
    <s v="MISA PRESENCIAL"/>
    <x v="0"/>
    <x v="2"/>
    <x v="0"/>
    <x v="39"/>
    <s v="Liz Lidiana Huaman Rojas"/>
    <m/>
    <x v="0"/>
    <x v="0"/>
    <x v="1"/>
    <x v="9"/>
  </r>
  <r>
    <x v="5739"/>
    <x v="0"/>
    <s v="TGM10076"/>
    <s v="REGULARIZACION DE ACTA DE DEFUNCION"/>
    <x v="0"/>
    <x v="2"/>
    <x v="0"/>
    <x v="1"/>
    <s v="Liz Lidiana Huaman Rojas"/>
    <m/>
    <x v="0"/>
    <x v="0"/>
    <x v="1"/>
    <x v="9"/>
  </r>
  <r>
    <x v="5740"/>
    <x v="0"/>
    <s v="TGM10077"/>
    <s v="USO DE ESPACIO"/>
    <x v="0"/>
    <x v="2"/>
    <x v="0"/>
    <x v="8"/>
    <s v="Liz Lidiana Huaman Rojas"/>
    <m/>
    <x v="0"/>
    <x v="0"/>
    <x v="1"/>
    <x v="9"/>
  </r>
  <r>
    <x v="5741"/>
    <x v="0"/>
    <s v="TGM10078"/>
    <s v="SOLICITUD DE CODIGO CIP"/>
    <x v="0"/>
    <x v="2"/>
    <x v="0"/>
    <x v="2"/>
    <s v="Angie Diana Infante Verastegui SACSAN"/>
    <m/>
    <x v="0"/>
    <x v="0"/>
    <x v="1"/>
    <x v="9"/>
  </r>
  <r>
    <x v="5742"/>
    <x v="0"/>
    <s v="TGM10079"/>
    <s v="SOLICITUD DE  BOLETA"/>
    <x v="0"/>
    <x v="2"/>
    <x v="0"/>
    <x v="2"/>
    <s v="Angie Diana Infante Verastegui SACSAN"/>
    <m/>
    <x v="0"/>
    <x v="0"/>
    <x v="1"/>
    <x v="9"/>
  </r>
  <r>
    <x v="5743"/>
    <x v="0"/>
    <s v="TGM10080"/>
    <s v="SOLICITUD DE  BOLETA"/>
    <x v="0"/>
    <x v="2"/>
    <x v="0"/>
    <x v="2"/>
    <s v="Angie Diana Infante Verastegui SACSAN"/>
    <m/>
    <x v="0"/>
    <x v="0"/>
    <x v="1"/>
    <x v="9"/>
  </r>
  <r>
    <x v="5744"/>
    <x v="0"/>
    <s v="TGM10081"/>
    <s v="MEDIOS DE PAGO DE CUOTAS"/>
    <x v="0"/>
    <x v="2"/>
    <x v="0"/>
    <x v="2"/>
    <s v="Liz Lidiana Huaman Rojas"/>
    <m/>
    <x v="0"/>
    <x v="0"/>
    <x v="1"/>
    <x v="9"/>
  </r>
  <r>
    <x v="5745"/>
    <x v="1"/>
    <s v="TGM10082"/>
    <s v="CERTIFICADO DE USO"/>
    <x v="0"/>
    <x v="0"/>
    <x v="0"/>
    <x v="0"/>
    <s v="Rosario Margarita Vergara Jimenez SAC CF"/>
    <m/>
    <x v="0"/>
    <x v="0"/>
    <x v="1"/>
    <x v="9"/>
  </r>
  <r>
    <x v="5746"/>
    <x v="1"/>
    <s v="TGM10083"/>
    <s v="CONSTANCIA DE ENTIERRO"/>
    <x v="0"/>
    <x v="0"/>
    <x v="0"/>
    <x v="6"/>
    <s v="Rosario Margarita Vergara Jimenez SAC CF"/>
    <m/>
    <x v="0"/>
    <x v="0"/>
    <x v="1"/>
    <x v="9"/>
  </r>
  <r>
    <x v="5747"/>
    <x v="0"/>
    <s v="TGM10084"/>
    <s v="ENTREGA FLOREROS"/>
    <x v="0"/>
    <x v="0"/>
    <x v="4"/>
    <x v="13"/>
    <s v="Oscar San Martin Castillo"/>
    <m/>
    <x v="0"/>
    <x v="0"/>
    <x v="1"/>
    <x v="9"/>
  </r>
  <r>
    <x v="5748"/>
    <x v="0"/>
    <s v="TGM10085"/>
    <s v="SERVICIO DE FLORES"/>
    <x v="0"/>
    <x v="0"/>
    <x v="4"/>
    <x v="2"/>
    <s v="Angie Diana Infante Verastegui SACSAN"/>
    <m/>
    <x v="0"/>
    <x v="0"/>
    <x v="1"/>
    <x v="9"/>
  </r>
  <r>
    <x v="5749"/>
    <x v="0"/>
    <s v="TGM10086"/>
    <s v="CAMBIO DE TITULARIDAD"/>
    <x v="0"/>
    <x v="2"/>
    <x v="0"/>
    <x v="31"/>
    <s v="Liz Lidiana Huaman Rojas"/>
    <m/>
    <x v="0"/>
    <x v="0"/>
    <x v="1"/>
    <x v="9"/>
  </r>
  <r>
    <x v="5750"/>
    <x v="0"/>
    <s v="TGM10087"/>
    <s v="CONSULTA MISA"/>
    <x v="0"/>
    <x v="2"/>
    <x v="0"/>
    <x v="39"/>
    <s v="Liz Lidiana Huaman Rojas"/>
    <m/>
    <x v="0"/>
    <x v="0"/>
    <x v="1"/>
    <x v="9"/>
  </r>
  <r>
    <x v="5751"/>
    <x v="0"/>
    <s v="TGM10088"/>
    <s v="CERTIFICADO DE USO"/>
    <x v="0"/>
    <x v="0"/>
    <x v="0"/>
    <x v="0"/>
    <s v="Liz Lidiana Huaman Rojas"/>
    <m/>
    <x v="0"/>
    <x v="0"/>
    <x v="1"/>
    <x v="9"/>
  </r>
  <r>
    <x v="5752"/>
    <x v="0"/>
    <s v="TGM10089"/>
    <s v="PAGO CUOTA ERRADA"/>
    <x v="0"/>
    <x v="0"/>
    <x v="4"/>
    <x v="10"/>
    <s v="Tymiller Jhalber Llacza Rosales"/>
    <m/>
    <x v="0"/>
    <x v="0"/>
    <x v="1"/>
    <x v="9"/>
  </r>
  <r>
    <x v="5753"/>
    <x v="0"/>
    <s v="TGM10090"/>
    <s v="MISA PRESENCIAL"/>
    <x v="0"/>
    <x v="2"/>
    <x v="0"/>
    <x v="39"/>
    <s v="Liz Lidiana Huaman Rojas"/>
    <m/>
    <x v="0"/>
    <x v="0"/>
    <x v="1"/>
    <x v="9"/>
  </r>
  <r>
    <x v="5754"/>
    <x v="0"/>
    <s v="TGM10091"/>
    <s v="MISA PRESENCIAL"/>
    <x v="0"/>
    <x v="2"/>
    <x v="0"/>
    <x v="39"/>
    <s v="Liz Lidiana Huaman Rojas"/>
    <m/>
    <x v="0"/>
    <x v="0"/>
    <x v="1"/>
    <x v="9"/>
  </r>
  <r>
    <x v="5755"/>
    <x v="0"/>
    <s v="TGM10092"/>
    <s v="ALQUILER DE TOLDO"/>
    <x v="0"/>
    <x v="1"/>
    <x v="4"/>
    <x v="23"/>
    <s v="Edith Johana Rojas Fierro Jefe Sac SA"/>
    <m/>
    <x v="0"/>
    <x v="0"/>
    <x v="1"/>
    <x v="9"/>
  </r>
  <r>
    <x v="5756"/>
    <x v="0"/>
    <s v="TGM10093"/>
    <s v="MEDIOS DE PAGO"/>
    <x v="0"/>
    <x v="2"/>
    <x v="0"/>
    <x v="2"/>
    <s v="Liz Lidiana Huaman Rojas"/>
    <m/>
    <x v="0"/>
    <x v="0"/>
    <x v="1"/>
    <x v="9"/>
  </r>
  <r>
    <x v="5757"/>
    <x v="0"/>
    <s v="TGM10094"/>
    <s v="TRAMITE DE CAMBIO TITULAR"/>
    <x v="0"/>
    <x v="2"/>
    <x v="0"/>
    <x v="35"/>
    <s v="Liz Lidiana Huaman Rojas"/>
    <m/>
    <x v="0"/>
    <x v="0"/>
    <x v="1"/>
    <x v="9"/>
  </r>
  <r>
    <x v="5758"/>
    <x v="0"/>
    <s v="TGM10095"/>
    <s v="CONSULTADE MEDIOS DE PAGO"/>
    <x v="0"/>
    <x v="2"/>
    <x v="0"/>
    <x v="2"/>
    <s v="Angie Diana Infante Verastegui SACSAN"/>
    <m/>
    <x v="0"/>
    <x v="0"/>
    <x v="1"/>
    <x v="9"/>
  </r>
  <r>
    <x v="5759"/>
    <x v="0"/>
    <s v="TGM10096"/>
    <s v="VENTA DE LAPIDA"/>
    <x v="0"/>
    <x v="0"/>
    <x v="2"/>
    <x v="9"/>
    <s v="Angie Diana Infante Verastegui SACSAN"/>
    <m/>
    <x v="0"/>
    <x v="0"/>
    <x v="1"/>
    <x v="9"/>
  </r>
  <r>
    <x v="5760"/>
    <x v="0"/>
    <s v="TGM10097"/>
    <s v="FLOREROS PVC"/>
    <x v="0"/>
    <x v="0"/>
    <x v="4"/>
    <x v="21"/>
    <s v="Oscar San Martin Castillo"/>
    <m/>
    <x v="0"/>
    <x v="0"/>
    <x v="1"/>
    <x v="9"/>
  </r>
  <r>
    <x v="5761"/>
    <x v="0"/>
    <s v="TGM10098"/>
    <s v="MISA PRESENCIAL"/>
    <x v="0"/>
    <x v="2"/>
    <x v="0"/>
    <x v="39"/>
    <s v="Liz Lidiana Huaman Rojas"/>
    <m/>
    <x v="0"/>
    <x v="0"/>
    <x v="1"/>
    <x v="9"/>
  </r>
  <r>
    <x v="5762"/>
    <x v="0"/>
    <s v="TGM10099"/>
    <s v="MISA PRESENCIAL"/>
    <x v="0"/>
    <x v="2"/>
    <x v="0"/>
    <x v="39"/>
    <s v="Liz Lidiana Huaman Rojas"/>
    <m/>
    <x v="0"/>
    <x v="0"/>
    <x v="1"/>
    <x v="9"/>
  </r>
  <r>
    <x v="5763"/>
    <x v="0"/>
    <s v="TGM10100"/>
    <s v="MANTENIMIENTO DE LAPIDA"/>
    <x v="0"/>
    <x v="2"/>
    <x v="0"/>
    <x v="14"/>
    <s v="Liz Lidiana Huaman Rojas"/>
    <m/>
    <x v="0"/>
    <x v="0"/>
    <x v="1"/>
    <x v="9"/>
  </r>
  <r>
    <x v="5764"/>
    <x v="0"/>
    <s v="TGM10101"/>
    <s v="SOLICITUD DE BOLETAS"/>
    <x v="0"/>
    <x v="2"/>
    <x v="0"/>
    <x v="2"/>
    <s v="Angie Diana Infante Verastegui SACSAN"/>
    <m/>
    <x v="0"/>
    <x v="0"/>
    <x v="1"/>
    <x v="9"/>
  </r>
  <r>
    <x v="5765"/>
    <x v="0"/>
    <s v="TGM10102"/>
    <s v="CERTIFICADO DE USO"/>
    <x v="0"/>
    <x v="0"/>
    <x v="0"/>
    <x v="0"/>
    <s v="Liz Lidiana Huaman Rojas"/>
    <m/>
    <x v="0"/>
    <x v="0"/>
    <x v="1"/>
    <x v="9"/>
  </r>
  <r>
    <x v="5766"/>
    <x v="0"/>
    <s v="TGM10103"/>
    <s v="SOLICITUD DE BOLETAS"/>
    <x v="0"/>
    <x v="2"/>
    <x v="0"/>
    <x v="2"/>
    <s v="Angie Diana Infante Verastegui SACSAN"/>
    <m/>
    <x v="0"/>
    <x v="0"/>
    <x v="1"/>
    <x v="9"/>
  </r>
  <r>
    <x v="5767"/>
    <x v="0"/>
    <s v="TGM10104"/>
    <s v="CAMBIO DE TITULARIDAD POR FALLECIMIENTO"/>
    <x v="0"/>
    <x v="2"/>
    <x v="0"/>
    <x v="31"/>
    <s v="Liz Lidiana Huaman Rojas"/>
    <m/>
    <x v="0"/>
    <x v="0"/>
    <x v="1"/>
    <x v="9"/>
  </r>
  <r>
    <x v="5768"/>
    <x v="0"/>
    <s v="TGM10105"/>
    <s v="SEPARACI&amp;OACUTE;N DE MISA"/>
    <x v="0"/>
    <x v="2"/>
    <x v="0"/>
    <x v="2"/>
    <s v="Angie Diana Infante Verastegui SACSAN"/>
    <m/>
    <x v="0"/>
    <x v="0"/>
    <x v="1"/>
    <x v="9"/>
  </r>
  <r>
    <x v="5769"/>
    <x v="1"/>
    <s v="TGM10106"/>
    <s v="CERTIFICADO DE USO"/>
    <x v="0"/>
    <x v="0"/>
    <x v="0"/>
    <x v="0"/>
    <s v="Liz Lidiana Huaman Rojas SAC CF"/>
    <m/>
    <x v="0"/>
    <x v="0"/>
    <x v="1"/>
    <x v="9"/>
  </r>
  <r>
    <x v="5770"/>
    <x v="0"/>
    <s v="TGM10107"/>
    <s v="VENTA DE LAPIDA"/>
    <x v="0"/>
    <x v="0"/>
    <x v="2"/>
    <x v="2"/>
    <s v="Angie Diana Infante Verastegui SACSAN"/>
    <m/>
    <x v="0"/>
    <x v="0"/>
    <x v="1"/>
    <x v="9"/>
  </r>
  <r>
    <x v="5771"/>
    <x v="0"/>
    <s v="TGM10108"/>
    <s v="CONSTANCIA DE UBICACION DE ESPACIO"/>
    <x v="0"/>
    <x v="0"/>
    <x v="0"/>
    <x v="6"/>
    <s v="Rosario Margarita Vergara Jimenez"/>
    <m/>
    <x v="0"/>
    <x v="0"/>
    <x v="1"/>
    <x v="9"/>
  </r>
  <r>
    <x v="5772"/>
    <x v="0"/>
    <s v="TGM10109"/>
    <s v="ESTADO DE CUENTA DIGITAL"/>
    <x v="0"/>
    <x v="0"/>
    <x v="0"/>
    <x v="5"/>
    <s v="Liz Lidiana Huaman Rojas"/>
    <m/>
    <x v="0"/>
    <x v="0"/>
    <x v="1"/>
    <x v="9"/>
  </r>
  <r>
    <x v="5773"/>
    <x v="0"/>
    <s v="TGM10110"/>
    <s v="CERTIFICADO DE USO"/>
    <x v="0"/>
    <x v="0"/>
    <x v="0"/>
    <x v="0"/>
    <s v="Rosario Margarita Vergara Jimenez"/>
    <m/>
    <x v="0"/>
    <x v="0"/>
    <x v="1"/>
    <x v="9"/>
  </r>
  <r>
    <x v="5774"/>
    <x v="0"/>
    <s v="TGM10111"/>
    <s v="USO DE ESPACIO"/>
    <x v="0"/>
    <x v="2"/>
    <x v="0"/>
    <x v="35"/>
    <s v="Liz Lidiana Huaman Rojas"/>
    <m/>
    <x v="0"/>
    <x v="0"/>
    <x v="1"/>
    <x v="9"/>
  </r>
  <r>
    <x v="5775"/>
    <x v="0"/>
    <s v="TGM10112"/>
    <s v="ACTUALIZACION DE DATOS"/>
    <x v="0"/>
    <x v="2"/>
    <x v="0"/>
    <x v="1"/>
    <s v="Rosario Margarita Vergara Jimenez"/>
    <m/>
    <x v="0"/>
    <x v="0"/>
    <x v="1"/>
    <x v="9"/>
  </r>
  <r>
    <x v="5776"/>
    <x v="0"/>
    <s v="TGM10113"/>
    <s v="ESTADO DE CUENTA"/>
    <x v="0"/>
    <x v="0"/>
    <x v="0"/>
    <x v="5"/>
    <s v="Rosario Margarita Vergara Jimenez"/>
    <m/>
    <x v="0"/>
    <x v="0"/>
    <x v="1"/>
    <x v="9"/>
  </r>
  <r>
    <x v="5777"/>
    <x v="0"/>
    <s v="TGM10114"/>
    <s v="REPINTADO DE LAPIDA"/>
    <x v="0"/>
    <x v="0"/>
    <x v="4"/>
    <x v="11"/>
    <s v="Oscar San Martin Castillo"/>
    <m/>
    <x v="0"/>
    <x v="0"/>
    <x v="1"/>
    <x v="9"/>
  </r>
  <r>
    <x v="5778"/>
    <x v="0"/>
    <s v="TGM10115"/>
    <s v="ACTUALIZACION DE DATOS"/>
    <x v="0"/>
    <x v="0"/>
    <x v="0"/>
    <x v="30"/>
    <s v="Rosario Margarita Vergara Jimenez"/>
    <m/>
    <x v="0"/>
    <x v="0"/>
    <x v="1"/>
    <x v="9"/>
  </r>
  <r>
    <x v="5779"/>
    <x v="0"/>
    <s v="TGM10116"/>
    <s v="USO DE ESPACIO"/>
    <x v="0"/>
    <x v="2"/>
    <x v="0"/>
    <x v="8"/>
    <s v="Liz Lidiana Huaman Rojas"/>
    <m/>
    <x v="0"/>
    <x v="0"/>
    <x v="1"/>
    <x v="9"/>
  </r>
  <r>
    <x v="5780"/>
    <x v="1"/>
    <s v="TGM10117"/>
    <s v="CERTIFICADO DE USO"/>
    <x v="0"/>
    <x v="0"/>
    <x v="0"/>
    <x v="0"/>
    <s v="Rosario Margarita Vergara Jimenez SAC CF"/>
    <m/>
    <x v="0"/>
    <x v="0"/>
    <x v="1"/>
    <x v="9"/>
  </r>
  <r>
    <x v="5781"/>
    <x v="1"/>
    <s v="TGM10118"/>
    <s v="ENTREGA DE LAPIDA"/>
    <x v="0"/>
    <x v="1"/>
    <x v="2"/>
    <x v="13"/>
    <s v="Angie Diana Infante Verastegui SACCOR"/>
    <m/>
    <x v="1"/>
    <x v="0"/>
    <x v="1"/>
    <x v="9"/>
  </r>
  <r>
    <x v="5782"/>
    <x v="1"/>
    <s v="TGM10119"/>
    <s v="ENTREGA DE LAPIDA"/>
    <x v="0"/>
    <x v="1"/>
    <x v="4"/>
    <x v="13"/>
    <s v="Oscar San Martin Castillo - Corona d"/>
    <m/>
    <x v="1"/>
    <x v="0"/>
    <x v="1"/>
    <x v="9"/>
  </r>
  <r>
    <x v="5783"/>
    <x v="0"/>
    <s v="TGM10120"/>
    <s v="ACTA DE DEFUNCION"/>
    <x v="0"/>
    <x v="0"/>
    <x v="0"/>
    <x v="3"/>
    <s v="Rosario Margarita Vergara Jimenez"/>
    <m/>
    <x v="0"/>
    <x v="0"/>
    <x v="1"/>
    <x v="9"/>
  </r>
  <r>
    <x v="5784"/>
    <x v="1"/>
    <s v="TGM10121"/>
    <s v="CELULAR ENCONTRADO EN MINIVAN DE CORONA DE FRAILE"/>
    <x v="0"/>
    <x v="2"/>
    <x v="0"/>
    <x v="2"/>
    <s v="Rosario Margarita Vergara Jimenez SAC CF"/>
    <m/>
    <x v="0"/>
    <x v="0"/>
    <x v="1"/>
    <x v="9"/>
  </r>
  <r>
    <x v="5785"/>
    <x v="0"/>
    <s v="TGM10122"/>
    <s v="USO DE ESPACIO"/>
    <x v="0"/>
    <x v="2"/>
    <x v="2"/>
    <x v="8"/>
    <s v="Liz Lidiana Huaman Rojas"/>
    <m/>
    <x v="0"/>
    <x v="0"/>
    <x v="1"/>
    <x v="9"/>
  </r>
  <r>
    <x v="5786"/>
    <x v="0"/>
    <s v="TGM10123"/>
    <s v="FLORERO PERDIDO"/>
    <x v="0"/>
    <x v="1"/>
    <x v="4"/>
    <x v="17"/>
    <s v="Oscar San Martin Castillo"/>
    <m/>
    <x v="1"/>
    <x v="0"/>
    <x v="1"/>
    <x v="9"/>
  </r>
  <r>
    <x v="5787"/>
    <x v="0"/>
    <s v="TGM10124"/>
    <s v="MEDIOS DE PAGO DE CUOTAS"/>
    <x v="0"/>
    <x v="2"/>
    <x v="0"/>
    <x v="31"/>
    <s v="Liz Lidiana Huaman Rojas"/>
    <m/>
    <x v="0"/>
    <x v="0"/>
    <x v="1"/>
    <x v="9"/>
  </r>
  <r>
    <x v="5788"/>
    <x v="0"/>
    <s v="TGM10125"/>
    <s v="RETIRO DE LAPIDA"/>
    <x v="0"/>
    <x v="1"/>
    <x v="4"/>
    <x v="17"/>
    <s v="Oscar San Martin Castillo"/>
    <m/>
    <x v="1"/>
    <x v="0"/>
    <x v="1"/>
    <x v="9"/>
  </r>
  <r>
    <x v="5789"/>
    <x v="0"/>
    <s v="TGM10126"/>
    <s v="MISA PRESENCIAL"/>
    <x v="0"/>
    <x v="2"/>
    <x v="0"/>
    <x v="39"/>
    <s v="Liz Lidiana Huaman Rojas"/>
    <m/>
    <x v="0"/>
    <x v="0"/>
    <x v="1"/>
    <x v="9"/>
  </r>
  <r>
    <x v="5790"/>
    <x v="0"/>
    <s v="TGM10127"/>
    <s v="MISA PRESENCIAL"/>
    <x v="0"/>
    <x v="2"/>
    <x v="0"/>
    <x v="39"/>
    <s v="Liz Lidiana Huaman Rojas"/>
    <m/>
    <x v="0"/>
    <x v="0"/>
    <x v="1"/>
    <x v="9"/>
  </r>
  <r>
    <x v="5791"/>
    <x v="4"/>
    <s v="TGM10128"/>
    <s v="NO SE REPINTO LA LAPIDA"/>
    <x v="0"/>
    <x v="1"/>
    <x v="4"/>
    <x v="13"/>
    <s v="Rayda Rita Vargas Perales C2"/>
    <m/>
    <x v="0"/>
    <x v="0"/>
    <x v="1"/>
    <x v="9"/>
  </r>
  <r>
    <x v="5792"/>
    <x v="0"/>
    <s v="TGM10129"/>
    <s v="FLOREROS NICHO"/>
    <x v="0"/>
    <x v="1"/>
    <x v="4"/>
    <x v="17"/>
    <s v="Oscar San Martin Castillo"/>
    <m/>
    <x v="0"/>
    <x v="0"/>
    <x v="1"/>
    <x v="9"/>
  </r>
  <r>
    <x v="5793"/>
    <x v="0"/>
    <s v="TGM10130"/>
    <s v="ESTADO DE CUENTA DIGITAL"/>
    <x v="0"/>
    <x v="0"/>
    <x v="0"/>
    <x v="5"/>
    <s v="Liz Lidiana Huaman Rojas"/>
    <m/>
    <x v="0"/>
    <x v="0"/>
    <x v="1"/>
    <x v="9"/>
  </r>
  <r>
    <x v="5794"/>
    <x v="0"/>
    <s v="TGM10131"/>
    <s v="ESTADO DE CUENTA DIGITAL"/>
    <x v="0"/>
    <x v="0"/>
    <x v="0"/>
    <x v="5"/>
    <s v="Liz Lidiana Huaman Rojas"/>
    <m/>
    <x v="0"/>
    <x v="0"/>
    <x v="1"/>
    <x v="9"/>
  </r>
  <r>
    <x v="5795"/>
    <x v="0"/>
    <s v="TGM10132"/>
    <s v="CONFECCION DE LAPIDA"/>
    <x v="0"/>
    <x v="0"/>
    <x v="4"/>
    <x v="13"/>
    <s v="Oscar San Martin Castillo"/>
    <m/>
    <x v="0"/>
    <x v="0"/>
    <x v="1"/>
    <x v="9"/>
  </r>
  <r>
    <x v="5796"/>
    <x v="0"/>
    <s v="TGM10133"/>
    <s v="MISA PRESENCIAL"/>
    <x v="0"/>
    <x v="2"/>
    <x v="0"/>
    <x v="39"/>
    <s v="Liz Lidiana Huaman Rojas"/>
    <m/>
    <x v="0"/>
    <x v="0"/>
    <x v="1"/>
    <x v="9"/>
  </r>
  <r>
    <x v="5797"/>
    <x v="0"/>
    <s v="TGM10134"/>
    <s v="MISA PRESENCIAL"/>
    <x v="0"/>
    <x v="2"/>
    <x v="0"/>
    <x v="39"/>
    <s v="Liz Lidiana Huaman Rojas"/>
    <m/>
    <x v="0"/>
    <x v="0"/>
    <x v="1"/>
    <x v="9"/>
  </r>
  <r>
    <x v="5798"/>
    <x v="0"/>
    <s v="TGM10135"/>
    <s v="CERTIFICADO DE USO"/>
    <x v="0"/>
    <x v="0"/>
    <x v="2"/>
    <x v="0"/>
    <s v="Liz Lidiana Huaman Rojas"/>
    <m/>
    <x v="0"/>
    <x v="0"/>
    <x v="1"/>
    <x v="9"/>
  </r>
  <r>
    <x v="5799"/>
    <x v="0"/>
    <s v="TGM10136"/>
    <s v="REGULARIZACION DE ACTA DE DEFUNCION"/>
    <x v="0"/>
    <x v="2"/>
    <x v="0"/>
    <x v="35"/>
    <s v="Liz Lidiana Huaman Rojas"/>
    <m/>
    <x v="0"/>
    <x v="0"/>
    <x v="1"/>
    <x v="9"/>
  </r>
  <r>
    <x v="5800"/>
    <x v="0"/>
    <s v="TGM10137"/>
    <s v="COPIA BOLETAS"/>
    <x v="0"/>
    <x v="2"/>
    <x v="0"/>
    <x v="35"/>
    <s v="Liz Lidiana Huaman Rojas"/>
    <m/>
    <x v="0"/>
    <x v="0"/>
    <x v="1"/>
    <x v="9"/>
  </r>
  <r>
    <x v="5801"/>
    <x v="0"/>
    <s v="TGM10138"/>
    <s v="RECLAMO MAUSOLEO"/>
    <x v="0"/>
    <x v="1"/>
    <x v="2"/>
    <x v="14"/>
    <s v="Liz Lidiana Huaman Rojas"/>
    <m/>
    <x v="0"/>
    <x v="0"/>
    <x v="1"/>
    <x v="9"/>
  </r>
  <r>
    <x v="5802"/>
    <x v="1"/>
    <s v="TGM10139"/>
    <s v="MEDIOS DE PAGO"/>
    <x v="0"/>
    <x v="2"/>
    <x v="0"/>
    <x v="10"/>
    <s v="Rosario Margarita Vergara Jimenez SAC CF"/>
    <m/>
    <x v="0"/>
    <x v="0"/>
    <x v="1"/>
    <x v="9"/>
  </r>
  <r>
    <x v="5803"/>
    <x v="0"/>
    <s v="TGM10140"/>
    <s v="CONSULTA SOBRE SALDO TOTAL DE SEPULTURA"/>
    <x v="0"/>
    <x v="2"/>
    <x v="0"/>
    <x v="8"/>
    <s v="Rosario Margarita Vergara Jimenez"/>
    <m/>
    <x v="0"/>
    <x v="0"/>
    <x v="1"/>
    <x v="9"/>
  </r>
  <r>
    <x v="5804"/>
    <x v="0"/>
    <s v="TGM10141"/>
    <s v="CERTIFICADO DE USO"/>
    <x v="0"/>
    <x v="0"/>
    <x v="4"/>
    <x v="0"/>
    <s v="Rosario Margarita Vergara Jimenez"/>
    <m/>
    <x v="0"/>
    <x v="0"/>
    <x v="1"/>
    <x v="9"/>
  </r>
  <r>
    <x v="5805"/>
    <x v="4"/>
    <s v="TGM10142"/>
    <s v="CONSULTA DE RESPUESTA A SOLICITUD DE REACTIVACION DE CONTRATO"/>
    <x v="0"/>
    <x v="2"/>
    <x v="0"/>
    <x v="10"/>
    <s v="Rosmery Montesinos Quispe c2"/>
    <m/>
    <x v="0"/>
    <x v="0"/>
    <x v="1"/>
    <x v="9"/>
  </r>
  <r>
    <x v="5806"/>
    <x v="0"/>
    <s v="TGM10143"/>
    <s v="FLOREROS DE PVC"/>
    <x v="0"/>
    <x v="0"/>
    <x v="4"/>
    <x v="21"/>
    <s v="Oscar San Martin Castillo"/>
    <m/>
    <x v="0"/>
    <x v="0"/>
    <x v="1"/>
    <x v="9"/>
  </r>
  <r>
    <x v="5807"/>
    <x v="1"/>
    <s v="TGM10144"/>
    <s v="CERTIFICADO DE USO"/>
    <x v="0"/>
    <x v="0"/>
    <x v="0"/>
    <x v="0"/>
    <s v="Rosario Margarita Vergara Jimenez SAC CF"/>
    <m/>
    <x v="0"/>
    <x v="0"/>
    <x v="1"/>
    <x v="9"/>
  </r>
  <r>
    <x v="5808"/>
    <x v="1"/>
    <s v="TGM10145"/>
    <s v="CERTIFICADO DE USO"/>
    <x v="0"/>
    <x v="0"/>
    <x v="0"/>
    <x v="0"/>
    <s v="Liz Lidiana Huaman Rojas SAC CF"/>
    <m/>
    <x v="0"/>
    <x v="0"/>
    <x v="1"/>
    <x v="9"/>
  </r>
  <r>
    <x v="5809"/>
    <x v="1"/>
    <s v="TGM10146"/>
    <s v="MEDIOS DE PAGO"/>
    <x v="0"/>
    <x v="0"/>
    <x v="0"/>
    <x v="5"/>
    <s v="Liz Lidiana Huaman Rojas SAC CF"/>
    <m/>
    <x v="0"/>
    <x v="0"/>
    <x v="1"/>
    <x v="9"/>
  </r>
  <r>
    <x v="5810"/>
    <x v="3"/>
    <s v="TGM10147"/>
    <s v="CERTIFICADO DE USO PERPETUO"/>
    <x v="0"/>
    <x v="0"/>
    <x v="0"/>
    <x v="0"/>
    <s v="Rosmery Montesinos Quispe c1"/>
    <m/>
    <x v="0"/>
    <x v="0"/>
    <x v="1"/>
    <x v="9"/>
  </r>
  <r>
    <x v="5811"/>
    <x v="0"/>
    <s v="TGM10148"/>
    <s v="ESTADO DE CUENTA DIGITAL"/>
    <x v="0"/>
    <x v="0"/>
    <x v="0"/>
    <x v="5"/>
    <s v="Liz Lidiana Huaman Rojas"/>
    <m/>
    <x v="0"/>
    <x v="0"/>
    <x v="1"/>
    <x v="9"/>
  </r>
  <r>
    <x v="5812"/>
    <x v="4"/>
    <s v="TGM10149"/>
    <s v="ENTREGA DE CONTRATO"/>
    <x v="0"/>
    <x v="0"/>
    <x v="0"/>
    <x v="3"/>
    <s v="Ruth Cusihuaman SACC2"/>
    <m/>
    <x v="0"/>
    <x v="0"/>
    <x v="1"/>
    <x v="9"/>
  </r>
  <r>
    <x v="5813"/>
    <x v="0"/>
    <s v="TGM10150"/>
    <s v="MEDIOS DE PAGO"/>
    <x v="0"/>
    <x v="0"/>
    <x v="0"/>
    <x v="5"/>
    <s v="Liz Lidiana Huaman Rojas"/>
    <m/>
    <x v="0"/>
    <x v="0"/>
    <x v="1"/>
    <x v="9"/>
  </r>
  <r>
    <x v="5814"/>
    <x v="3"/>
    <s v="TGM10151"/>
    <s v="CONSULTA CUOTA"/>
    <x v="0"/>
    <x v="2"/>
    <x v="0"/>
    <x v="10"/>
    <s v="Ruth Cusihuaman SACC1"/>
    <m/>
    <x v="0"/>
    <x v="0"/>
    <x v="1"/>
    <x v="9"/>
  </r>
  <r>
    <x v="5815"/>
    <x v="0"/>
    <s v="TGM10152"/>
    <s v="INSTALACION DE LAPIDA"/>
    <x v="0"/>
    <x v="0"/>
    <x v="4"/>
    <x v="13"/>
    <s v="Oscar San Martin Castillo"/>
    <m/>
    <x v="0"/>
    <x v="0"/>
    <x v="1"/>
    <x v="9"/>
  </r>
  <r>
    <x v="5816"/>
    <x v="3"/>
    <s v="TGM10153"/>
    <s v="CONSULTA DE M&amp;EACUTE;TODOS DE PAGO"/>
    <x v="0"/>
    <x v="2"/>
    <x v="0"/>
    <x v="10"/>
    <s v="Rosmery Montesinos Quispe c1"/>
    <m/>
    <x v="0"/>
    <x v="0"/>
    <x v="1"/>
    <x v="9"/>
  </r>
  <r>
    <x v="5817"/>
    <x v="0"/>
    <s v="TGM10154"/>
    <s v="CERTIFICADO DE USO"/>
    <x v="0"/>
    <x v="0"/>
    <x v="2"/>
    <x v="0"/>
    <s v="Liz Lidiana Huaman Rojas"/>
    <m/>
    <x v="0"/>
    <x v="0"/>
    <x v="1"/>
    <x v="9"/>
  </r>
  <r>
    <x v="5818"/>
    <x v="3"/>
    <s v="TGM10155"/>
    <s v="CONSULTA SOBRE PAGO DE FOMA"/>
    <x v="0"/>
    <x v="2"/>
    <x v="0"/>
    <x v="0"/>
    <s v="Rosmery Montesinos Quispe c1"/>
    <m/>
    <x v="0"/>
    <x v="0"/>
    <x v="1"/>
    <x v="9"/>
  </r>
  <r>
    <x v="5819"/>
    <x v="4"/>
    <s v="TGM10156"/>
    <s v="CONSULTA CUOTA COMPLETA"/>
    <x v="0"/>
    <x v="2"/>
    <x v="0"/>
    <x v="10"/>
    <s v="Ruth Cusihuaman SACC2"/>
    <m/>
    <x v="0"/>
    <x v="0"/>
    <x v="1"/>
    <x v="9"/>
  </r>
  <r>
    <x v="5820"/>
    <x v="4"/>
    <s v="TGM10157"/>
    <s v="GENERACION CODG. CIP"/>
    <x v="0"/>
    <x v="0"/>
    <x v="4"/>
    <x v="10"/>
    <s v="Tymiller Jhaalber Llacza Rosales - Cusco II"/>
    <m/>
    <x v="0"/>
    <x v="0"/>
    <x v="1"/>
    <x v="9"/>
  </r>
  <r>
    <x v="5821"/>
    <x v="0"/>
    <s v="TGM10158"/>
    <s v="CERTIFICADO DE USO"/>
    <x v="0"/>
    <x v="0"/>
    <x v="0"/>
    <x v="0"/>
    <s v="Liz Lidiana Huaman Rojas"/>
    <m/>
    <x v="0"/>
    <x v="0"/>
    <x v="1"/>
    <x v="9"/>
  </r>
  <r>
    <x v="5822"/>
    <x v="3"/>
    <s v="TGM10159"/>
    <s v="GENERACION CODG. CIP"/>
    <x v="0"/>
    <x v="0"/>
    <x v="4"/>
    <x v="10"/>
    <s v="Tymiller Jhaalber Llacza Rosales - Cusco I"/>
    <m/>
    <x v="0"/>
    <x v="0"/>
    <x v="1"/>
    <x v="9"/>
  </r>
  <r>
    <x v="5823"/>
    <x v="4"/>
    <s v="TGM10160"/>
    <s v="SOLICITUD CODIGO CIP"/>
    <x v="0"/>
    <x v="0"/>
    <x v="4"/>
    <x v="10"/>
    <s v="Tymiller Jhaalber Llacza Rosales - Cusco II"/>
    <m/>
    <x v="0"/>
    <x v="0"/>
    <x v="1"/>
    <x v="9"/>
  </r>
  <r>
    <x v="5824"/>
    <x v="4"/>
    <s v="TGM10161"/>
    <s v="GENERACION CODG. CIP"/>
    <x v="0"/>
    <x v="0"/>
    <x v="4"/>
    <x v="10"/>
    <s v="Tymiller Jhaalber Llacza Rosales - Cusco II"/>
    <m/>
    <x v="0"/>
    <x v="0"/>
    <x v="1"/>
    <x v="9"/>
  </r>
  <r>
    <x v="5825"/>
    <x v="1"/>
    <s v="TGM10162"/>
    <s v="ACTA DE DEFUNCION"/>
    <x v="0"/>
    <x v="0"/>
    <x v="0"/>
    <x v="3"/>
    <s v="Rosario Margarita Vergara Jimenez SAC CF"/>
    <m/>
    <x v="0"/>
    <x v="0"/>
    <x v="1"/>
    <x v="9"/>
  </r>
  <r>
    <x v="5826"/>
    <x v="1"/>
    <s v="TGM10164"/>
    <s v="ENTREGA DE CONTRATO"/>
    <x v="0"/>
    <x v="0"/>
    <x v="0"/>
    <x v="3"/>
    <s v="Rosario Margarita Vergara Jimenez SAC CF"/>
    <m/>
    <x v="0"/>
    <x v="0"/>
    <x v="1"/>
    <x v="9"/>
  </r>
  <r>
    <x v="5827"/>
    <x v="4"/>
    <s v="TGM10165"/>
    <s v="GENERACION CODG. CIP"/>
    <x v="0"/>
    <x v="0"/>
    <x v="4"/>
    <x v="10"/>
    <s v="Tymiller Jhaalber Llacza Rosales - Cusco II"/>
    <m/>
    <x v="0"/>
    <x v="0"/>
    <x v="1"/>
    <x v="9"/>
  </r>
  <r>
    <x v="5828"/>
    <x v="2"/>
    <s v="TGM10166"/>
    <s v="SOLICITA COMPROBANTE DE PAGO 200848"/>
    <x v="0"/>
    <x v="0"/>
    <x v="0"/>
    <x v="19"/>
    <s v="Melissa Jhuliana Hipolito Guerrero"/>
    <m/>
    <x v="0"/>
    <x v="0"/>
    <x v="1"/>
    <x v="9"/>
  </r>
  <r>
    <x v="5829"/>
    <x v="2"/>
    <s v="TGM10167"/>
    <s v="SOLICITA CONTRATO 5027525"/>
    <x v="0"/>
    <x v="0"/>
    <x v="0"/>
    <x v="3"/>
    <s v="Melissa Jhuliana Hipolito Guerrero"/>
    <m/>
    <x v="0"/>
    <x v="0"/>
    <x v="1"/>
    <x v="9"/>
  </r>
  <r>
    <x v="5830"/>
    <x v="1"/>
    <s v="TGM10168"/>
    <s v="SOLICITUD DE CODIGO CIP"/>
    <x v="0"/>
    <x v="2"/>
    <x v="0"/>
    <x v="2"/>
    <s v="Angie Diana Infante Verastegui SACCOR"/>
    <m/>
    <x v="0"/>
    <x v="0"/>
    <x v="1"/>
    <x v="9"/>
  </r>
  <r>
    <x v="5831"/>
    <x v="3"/>
    <s v="TGM10169"/>
    <s v="ENTREGA DE DOCUMENTO SOLICITADO"/>
    <x v="0"/>
    <x v="2"/>
    <x v="0"/>
    <x v="8"/>
    <s v="Rosmery Montesinos Quispe c1"/>
    <m/>
    <x v="0"/>
    <x v="0"/>
    <x v="1"/>
    <x v="9"/>
  </r>
  <r>
    <x v="5832"/>
    <x v="2"/>
    <s v="TGM10170"/>
    <s v="SOLICITA COPIA DE COMPROBANTE 200331"/>
    <x v="0"/>
    <x v="0"/>
    <x v="0"/>
    <x v="19"/>
    <s v="Melissa Jhuliana Hipolito Guerrero"/>
    <m/>
    <x v="0"/>
    <x v="0"/>
    <x v="1"/>
    <x v="9"/>
  </r>
  <r>
    <x v="5833"/>
    <x v="0"/>
    <s v="TGM10171"/>
    <s v="RECLAMO DE FLORERO"/>
    <x v="0"/>
    <x v="1"/>
    <x v="0"/>
    <x v="17"/>
    <s v="Angie Diana Infante Verastegui SACSAN"/>
    <m/>
    <x v="0"/>
    <x v="0"/>
    <x v="1"/>
    <x v="9"/>
  </r>
  <r>
    <x v="5834"/>
    <x v="3"/>
    <s v="TGM10172"/>
    <s v="ENTREGA DE DOCUMENTO"/>
    <x v="0"/>
    <x v="0"/>
    <x v="2"/>
    <x v="23"/>
    <s v="Rosmery Montesinos Quispe c1"/>
    <m/>
    <x v="0"/>
    <x v="0"/>
    <x v="1"/>
    <x v="9"/>
  </r>
  <r>
    <x v="5835"/>
    <x v="0"/>
    <s v="TGM10173"/>
    <s v="SOLICITUD DE  BOLETA"/>
    <x v="0"/>
    <x v="2"/>
    <x v="0"/>
    <x v="2"/>
    <s v="Angie Diana Infante Verastegui SACSAN"/>
    <m/>
    <x v="0"/>
    <x v="0"/>
    <x v="1"/>
    <x v="9"/>
  </r>
  <r>
    <x v="5836"/>
    <x v="0"/>
    <s v="TGM10174"/>
    <s v="SOLICITUD DE  BOLETA"/>
    <x v="0"/>
    <x v="2"/>
    <x v="0"/>
    <x v="2"/>
    <s v="Angie Diana Infante Verastegui SACSAN"/>
    <m/>
    <x v="0"/>
    <x v="0"/>
    <x v="1"/>
    <x v="9"/>
  </r>
  <r>
    <x v="5837"/>
    <x v="0"/>
    <s v="TGM10175"/>
    <s v="PRUBA DAVID INSTALACION LAPIDA"/>
    <x v="0"/>
    <x v="1"/>
    <x v="0"/>
    <x v="13"/>
    <s v="Grupo Servicio de Atencion al Cliente"/>
    <m/>
    <x v="0"/>
    <x v="0"/>
    <x v="1"/>
    <x v="9"/>
  </r>
  <r>
    <x v="5838"/>
    <x v="0"/>
    <s v="TGM10176"/>
    <s v="SOLICITUD DE  BOLETA"/>
    <x v="0"/>
    <x v="2"/>
    <x v="0"/>
    <x v="2"/>
    <s v="Angie Diana Infante Verastegui SACSAN"/>
    <m/>
    <x v="0"/>
    <x v="0"/>
    <x v="1"/>
    <x v="9"/>
  </r>
  <r>
    <x v="5839"/>
    <x v="3"/>
    <s v="TGM10177"/>
    <s v="CONSULTA SOBRE MISA"/>
    <x v="0"/>
    <x v="2"/>
    <x v="0"/>
    <x v="39"/>
    <s v="Rosmery Montesinos Quispe c1"/>
    <m/>
    <x v="0"/>
    <x v="0"/>
    <x v="1"/>
    <x v="9"/>
  </r>
  <r>
    <x v="5840"/>
    <x v="2"/>
    <s v="TGM10178"/>
    <s v="PRUEBA INSTALACIONLAPIDA CANETE"/>
    <x v="0"/>
    <x v="1"/>
    <x v="0"/>
    <x v="13"/>
    <s v="Grupo de Asesoria de atencion al cliente Cañete"/>
    <m/>
    <x v="0"/>
    <x v="0"/>
    <x v="1"/>
    <x v="9"/>
  </r>
  <r>
    <x v="5841"/>
    <x v="1"/>
    <s v="TGM10179"/>
    <s v="SOLICITUD DE  BOLETA"/>
    <x v="0"/>
    <x v="2"/>
    <x v="0"/>
    <x v="2"/>
    <s v="Angie Diana Infante Verastegui SACCOR"/>
    <m/>
    <x v="0"/>
    <x v="0"/>
    <x v="1"/>
    <x v="9"/>
  </r>
  <r>
    <x v="5842"/>
    <x v="3"/>
    <s v="TGM10180"/>
    <s v="PRUEBA DAVID INCUPLIMIENTO CUSCO I"/>
    <x v="0"/>
    <x v="1"/>
    <x v="0"/>
    <x v="13"/>
    <s v="Grupo Asesoria de Atencion al Cliente Cusco I"/>
    <m/>
    <x v="0"/>
    <x v="0"/>
    <x v="1"/>
    <x v="9"/>
  </r>
  <r>
    <x v="5843"/>
    <x v="4"/>
    <s v="TGM10181"/>
    <s v="PRUEBA DAVID INCUMPL.INSTALACION"/>
    <x v="0"/>
    <x v="1"/>
    <x v="0"/>
    <x v="13"/>
    <s v="Grupo Asesoria de atencion al cliente Cusco II"/>
    <m/>
    <x v="0"/>
    <x v="0"/>
    <x v="1"/>
    <x v="9"/>
  </r>
  <r>
    <x v="5844"/>
    <x v="3"/>
    <s v="TGM10182"/>
    <s v="CONSULTA MISA"/>
    <x v="0"/>
    <x v="2"/>
    <x v="2"/>
    <x v="39"/>
    <s v="Ruth Cusihuaman SACC1"/>
    <m/>
    <x v="0"/>
    <x v="0"/>
    <x v="1"/>
    <x v="9"/>
  </r>
  <r>
    <x v="5845"/>
    <x v="4"/>
    <s v="TGM10183"/>
    <s v="CONSULTA-DEPOSITO EN BCO."/>
    <x v="0"/>
    <x v="2"/>
    <x v="0"/>
    <x v="10"/>
    <s v="Ruth Cusihuaman SACC2"/>
    <m/>
    <x v="0"/>
    <x v="0"/>
    <x v="1"/>
    <x v="9"/>
  </r>
  <r>
    <x v="5846"/>
    <x v="4"/>
    <s v="TGM10184"/>
    <s v="CONSULTA MISA-SEPELIO"/>
    <x v="0"/>
    <x v="2"/>
    <x v="0"/>
    <x v="39"/>
    <s v="Ruth Cusihuaman SACC2"/>
    <m/>
    <x v="0"/>
    <x v="0"/>
    <x v="1"/>
    <x v="9"/>
  </r>
  <r>
    <x v="5847"/>
    <x v="0"/>
    <s v="TGM10185"/>
    <s v="SEPARO DE MISA"/>
    <x v="0"/>
    <x v="2"/>
    <x v="0"/>
    <x v="2"/>
    <s v="Angie Diana Infante Verastegui SACSAN"/>
    <m/>
    <x v="0"/>
    <x v="0"/>
    <x v="1"/>
    <x v="9"/>
  </r>
  <r>
    <x v="5848"/>
    <x v="3"/>
    <s v="TGM10186"/>
    <s v="CONSULTA CUOTA"/>
    <x v="0"/>
    <x v="2"/>
    <x v="0"/>
    <x v="10"/>
    <s v="Ruth Cusihuaman SACC1"/>
    <m/>
    <x v="0"/>
    <x v="0"/>
    <x v="1"/>
    <x v="9"/>
  </r>
  <r>
    <x v="5849"/>
    <x v="4"/>
    <s v="TGM10187"/>
    <s v="GENERACION CODG. CIP"/>
    <x v="0"/>
    <x v="0"/>
    <x v="2"/>
    <x v="10"/>
    <s v="Ruth Cusihuaman SACC2"/>
    <m/>
    <x v="0"/>
    <x v="0"/>
    <x v="1"/>
    <x v="9"/>
  </r>
  <r>
    <x v="5850"/>
    <x v="4"/>
    <s v="TGM10188"/>
    <s v="ERROR EN LAPIDA"/>
    <x v="0"/>
    <x v="1"/>
    <x v="4"/>
    <x v="18"/>
    <s v="Rayda Rita Vargas Perales C2"/>
    <m/>
    <x v="0"/>
    <x v="0"/>
    <x v="1"/>
    <x v="9"/>
  </r>
  <r>
    <x v="5851"/>
    <x v="4"/>
    <s v="TGM10189"/>
    <s v="CONSULTA DE SALDO DE FINANCIAMIENTO"/>
    <x v="0"/>
    <x v="2"/>
    <x v="0"/>
    <x v="10"/>
    <s v="Rosmery Montesinos Quispe c2"/>
    <m/>
    <x v="0"/>
    <x v="0"/>
    <x v="1"/>
    <x v="9"/>
  </r>
  <r>
    <x v="5852"/>
    <x v="4"/>
    <s v="TGM10190"/>
    <s v="DATOS ERRADOS EN LADIPA"/>
    <x v="0"/>
    <x v="0"/>
    <x v="4"/>
    <x v="13"/>
    <s v="Rayda Rita Vargas Perales C2"/>
    <m/>
    <x v="0"/>
    <x v="0"/>
    <x v="1"/>
    <x v="9"/>
  </r>
  <r>
    <x v="5853"/>
    <x v="2"/>
    <s v="TGM10191"/>
    <s v="SOLICITA EXCEPCION PARA TRASLADO INTERNO 201010"/>
    <x v="0"/>
    <x v="0"/>
    <x v="4"/>
    <x v="7"/>
    <s v="Jorcy Alfonso Sanchez Coronel"/>
    <m/>
    <x v="0"/>
    <x v="0"/>
    <x v="1"/>
    <x v="9"/>
  </r>
  <r>
    <x v="5854"/>
    <x v="0"/>
    <s v="TGM10192"/>
    <s v="MANTENIMIENTO DE LAPIDA"/>
    <x v="0"/>
    <x v="0"/>
    <x v="4"/>
    <x v="11"/>
    <s v="Oscar San Martin Castillo"/>
    <m/>
    <x v="0"/>
    <x v="0"/>
    <x v="1"/>
    <x v="9"/>
  </r>
  <r>
    <x v="5855"/>
    <x v="0"/>
    <s v="TGM10193"/>
    <s v="CONSULTA DE ESPACIO"/>
    <x v="0"/>
    <x v="2"/>
    <x v="0"/>
    <x v="2"/>
    <s v="Angie Diana Infante Verastegui SACSAN"/>
    <m/>
    <x v="0"/>
    <x v="0"/>
    <x v="1"/>
    <x v="9"/>
  </r>
  <r>
    <x v="5856"/>
    <x v="0"/>
    <s v="TGM10194"/>
    <s v="RECLAMO POR MOSQUITOS EN SU ESPACIO"/>
    <x v="0"/>
    <x v="2"/>
    <x v="0"/>
    <x v="2"/>
    <s v="Angie Diana Infante Verastegui SACSAN"/>
    <m/>
    <x v="0"/>
    <x v="0"/>
    <x v="1"/>
    <x v="9"/>
  </r>
  <r>
    <x v="5857"/>
    <x v="0"/>
    <s v="TGM10195"/>
    <s v="FLOREROS DE MAUSOLEO"/>
    <x v="0"/>
    <x v="2"/>
    <x v="0"/>
    <x v="2"/>
    <s v="Angie Diana Infante Verastegui SACSAN"/>
    <m/>
    <x v="0"/>
    <x v="0"/>
    <x v="1"/>
    <x v="9"/>
  </r>
  <r>
    <x v="5858"/>
    <x v="0"/>
    <s v="TGM10196"/>
    <s v="SEPARO DE MISA"/>
    <x v="0"/>
    <x v="2"/>
    <x v="0"/>
    <x v="2"/>
    <s v="Angie Diana Infante Verastegui SACSAN"/>
    <m/>
    <x v="0"/>
    <x v="0"/>
    <x v="1"/>
    <x v="9"/>
  </r>
  <r>
    <x v="5859"/>
    <x v="2"/>
    <s v="TGM10197"/>
    <s v="SOLICITA CERTIFICADO DE USO  5027525"/>
    <x v="0"/>
    <x v="0"/>
    <x v="0"/>
    <x v="0"/>
    <s v="Melissa Jhuliana Hipolito Guerrero"/>
    <m/>
    <x v="0"/>
    <x v="0"/>
    <x v="1"/>
    <x v="9"/>
  </r>
  <r>
    <x v="5860"/>
    <x v="0"/>
    <s v="TGM10198"/>
    <s v="UBICACION DE ESPACIO"/>
    <x v="0"/>
    <x v="0"/>
    <x v="2"/>
    <x v="40"/>
    <s v="Liz Lidiana Huaman Rojas"/>
    <m/>
    <x v="0"/>
    <x v="0"/>
    <x v="1"/>
    <x v="9"/>
  </r>
  <r>
    <x v="5861"/>
    <x v="2"/>
    <s v="TGM10199"/>
    <s v="SOLICITA ESTADO DE CUENTA PARA CANCELAR 200757"/>
    <x v="0"/>
    <x v="0"/>
    <x v="0"/>
    <x v="5"/>
    <s v="Melissa Jhuliana Hipolito Guerrero"/>
    <m/>
    <x v="0"/>
    <x v="0"/>
    <x v="1"/>
    <x v="9"/>
  </r>
  <r>
    <x v="5862"/>
    <x v="0"/>
    <s v="TGM10200"/>
    <s v="MISA PRESENCIAL"/>
    <x v="0"/>
    <x v="2"/>
    <x v="0"/>
    <x v="39"/>
    <s v="Liz Lidiana Huaman Rojas"/>
    <m/>
    <x v="0"/>
    <x v="0"/>
    <x v="1"/>
    <x v="9"/>
  </r>
  <r>
    <x v="5863"/>
    <x v="2"/>
    <s v="TGM10201"/>
    <s v="SOLICITA ESTADO DE CUENTA ACTUAL PARA CANCELAR 201291"/>
    <x v="0"/>
    <x v="0"/>
    <x v="0"/>
    <x v="5"/>
    <s v="Melissa Jhuliana Hipolito Guerrero"/>
    <m/>
    <x v="0"/>
    <x v="0"/>
    <x v="1"/>
    <x v="9"/>
  </r>
  <r>
    <x v="5864"/>
    <x v="0"/>
    <s v="TGM10202"/>
    <s v="DEUDA PENDIENTE"/>
    <x v="0"/>
    <x v="2"/>
    <x v="0"/>
    <x v="10"/>
    <s v="Pamela Diana SAC Caro Alhua"/>
    <m/>
    <x v="0"/>
    <x v="0"/>
    <x v="1"/>
    <x v="9"/>
  </r>
  <r>
    <x v="5865"/>
    <x v="2"/>
    <s v="TGM10203"/>
    <s v="SOLICITA COMPROBANTE DE PAGO 5026325"/>
    <x v="0"/>
    <x v="0"/>
    <x v="0"/>
    <x v="19"/>
    <s v="Melissa Jhuliana Hipolito Guerrero"/>
    <m/>
    <x v="0"/>
    <x v="0"/>
    <x v="1"/>
    <x v="9"/>
  </r>
  <r>
    <x v="5866"/>
    <x v="4"/>
    <s v="TGM10204"/>
    <s v="ENTREGA DE CONTRATO"/>
    <x v="0"/>
    <x v="0"/>
    <x v="0"/>
    <x v="3"/>
    <s v="Rosmery Montesinos Quispe c2"/>
    <m/>
    <x v="0"/>
    <x v="0"/>
    <x v="1"/>
    <x v="9"/>
  </r>
  <r>
    <x v="5867"/>
    <x v="0"/>
    <s v="TGM10205"/>
    <s v="MISA"/>
    <x v="0"/>
    <x v="2"/>
    <x v="0"/>
    <x v="39"/>
    <s v="Pamela Diana SAC Caro Alhua"/>
    <m/>
    <x v="0"/>
    <x v="0"/>
    <x v="1"/>
    <x v="9"/>
  </r>
  <r>
    <x v="5868"/>
    <x v="0"/>
    <s v="TGM10206"/>
    <s v="UBICACION DE ESPACIO"/>
    <x v="0"/>
    <x v="0"/>
    <x v="0"/>
    <x v="40"/>
    <s v="Pamela Diana SAC Caro Alhua"/>
    <m/>
    <x v="0"/>
    <x v="0"/>
    <x v="1"/>
    <x v="9"/>
  </r>
  <r>
    <x v="5869"/>
    <x v="0"/>
    <s v="TGM10207"/>
    <s v="CONSULTA DE ESTADO DE CUENTA"/>
    <x v="0"/>
    <x v="0"/>
    <x v="0"/>
    <x v="5"/>
    <s v="Liz Lidiana Huaman Rojas"/>
    <m/>
    <x v="0"/>
    <x v="0"/>
    <x v="1"/>
    <x v="9"/>
  </r>
  <r>
    <x v="5870"/>
    <x v="0"/>
    <s v="TGM10208"/>
    <s v="CERTIFICADO DE USO"/>
    <x v="0"/>
    <x v="0"/>
    <x v="0"/>
    <x v="0"/>
    <s v="Liz Lidiana Huaman Rojas"/>
    <m/>
    <x v="0"/>
    <x v="0"/>
    <x v="1"/>
    <x v="9"/>
  </r>
  <r>
    <x v="5871"/>
    <x v="3"/>
    <s v="TGM10209"/>
    <s v="CERTIFICADO DE USO PERPETUO"/>
    <x v="0"/>
    <x v="2"/>
    <x v="0"/>
    <x v="0"/>
    <s v="Rosmery Montesinos Quispe c1"/>
    <m/>
    <x v="0"/>
    <x v="0"/>
    <x v="1"/>
    <x v="9"/>
  </r>
  <r>
    <x v="5872"/>
    <x v="0"/>
    <s v="TGM10210"/>
    <s v="MEDIOS DE PAGO DE CUOTAS"/>
    <x v="0"/>
    <x v="0"/>
    <x v="0"/>
    <x v="5"/>
    <s v="Liz Lidiana Huaman Rojas"/>
    <m/>
    <x v="0"/>
    <x v="0"/>
    <x v="1"/>
    <x v="9"/>
  </r>
  <r>
    <x v="5873"/>
    <x v="2"/>
    <s v="TGM10211"/>
    <s v="SOLICITA COMPROBANTE DE PAGO 5015175"/>
    <x v="0"/>
    <x v="0"/>
    <x v="0"/>
    <x v="19"/>
    <s v="Melissa Jhuliana Hipolito Guerrero"/>
    <m/>
    <x v="0"/>
    <x v="0"/>
    <x v="1"/>
    <x v="9"/>
  </r>
  <r>
    <x v="5874"/>
    <x v="0"/>
    <s v="TGM10212"/>
    <s v="CODIGO DE CONTRATO"/>
    <x v="0"/>
    <x v="2"/>
    <x v="0"/>
    <x v="10"/>
    <s v="Pamela Diana SAC Caro Alhua"/>
    <m/>
    <x v="0"/>
    <x v="0"/>
    <x v="1"/>
    <x v="9"/>
  </r>
  <r>
    <x v="5875"/>
    <x v="0"/>
    <s v="TGM10213"/>
    <s v="REPINTADO DE LAPIDA"/>
    <x v="0"/>
    <x v="0"/>
    <x v="4"/>
    <x v="11"/>
    <s v="Oscar San Martin Castillo"/>
    <m/>
    <x v="0"/>
    <x v="0"/>
    <x v="1"/>
    <x v="9"/>
  </r>
  <r>
    <x v="5876"/>
    <x v="0"/>
    <s v="TGM10214"/>
    <s v="USO DE ESPACIO"/>
    <x v="0"/>
    <x v="2"/>
    <x v="0"/>
    <x v="8"/>
    <s v="Liz Lidiana Huaman Rojas"/>
    <m/>
    <x v="0"/>
    <x v="0"/>
    <x v="1"/>
    <x v="9"/>
  </r>
  <r>
    <x v="5877"/>
    <x v="1"/>
    <s v="TGM10215"/>
    <s v="DEUDA PENDIENTE"/>
    <x v="0"/>
    <x v="0"/>
    <x v="2"/>
    <x v="10"/>
    <s v="Pamela Diana Caro Alhua  SAC cor"/>
    <m/>
    <x v="0"/>
    <x v="0"/>
    <x v="1"/>
    <x v="9"/>
  </r>
  <r>
    <x v="5878"/>
    <x v="4"/>
    <s v="TGM10216"/>
    <s v="CONSULTA SOBRE ENTREGA DE CONTRATO"/>
    <x v="0"/>
    <x v="2"/>
    <x v="0"/>
    <x v="6"/>
    <s v="Rosmery Montesinos Quispe c2"/>
    <m/>
    <x v="0"/>
    <x v="0"/>
    <x v="1"/>
    <x v="9"/>
  </r>
  <r>
    <x v="5879"/>
    <x v="2"/>
    <s v="TGM10217"/>
    <s v="SOLICITA COMPROBANTE DE PAGO 200331"/>
    <x v="0"/>
    <x v="0"/>
    <x v="0"/>
    <x v="19"/>
    <s v="Melissa Jhuliana Hipolito Guerrero"/>
    <m/>
    <x v="0"/>
    <x v="0"/>
    <x v="1"/>
    <x v="9"/>
  </r>
  <r>
    <x v="5880"/>
    <x v="0"/>
    <s v="TGM10218"/>
    <s v="MEDIOS DE PAGO DE CUOTAS"/>
    <x v="0"/>
    <x v="0"/>
    <x v="0"/>
    <x v="5"/>
    <s v="Liz Lidiana Huaman Rojas"/>
    <m/>
    <x v="0"/>
    <x v="0"/>
    <x v="1"/>
    <x v="9"/>
  </r>
  <r>
    <x v="5881"/>
    <x v="4"/>
    <s v="TGM10219"/>
    <s v="LAPIDA ROTA"/>
    <x v="0"/>
    <x v="1"/>
    <x v="4"/>
    <x v="13"/>
    <s v="Rayda Rita Vargas Perales C2"/>
    <m/>
    <x v="0"/>
    <x v="0"/>
    <x v="1"/>
    <x v="9"/>
  </r>
  <r>
    <x v="5882"/>
    <x v="0"/>
    <s v="TGM10220"/>
    <s v="MEDIOS DE PAGO DE CUOTAS"/>
    <x v="0"/>
    <x v="0"/>
    <x v="0"/>
    <x v="5"/>
    <s v="Liz Lidiana Huaman Rojas"/>
    <m/>
    <x v="0"/>
    <x v="0"/>
    <x v="1"/>
    <x v="9"/>
  </r>
  <r>
    <x v="5883"/>
    <x v="0"/>
    <s v="TGM10221"/>
    <s v="MISA PRESENCIAL"/>
    <x v="0"/>
    <x v="2"/>
    <x v="0"/>
    <x v="39"/>
    <s v="Liz Lidiana Huaman Rojas"/>
    <m/>
    <x v="0"/>
    <x v="0"/>
    <x v="1"/>
    <x v="9"/>
  </r>
  <r>
    <x v="5884"/>
    <x v="0"/>
    <s v="TGM10222"/>
    <s v="MISA PRESENCIAL"/>
    <x v="0"/>
    <x v="2"/>
    <x v="0"/>
    <x v="39"/>
    <s v="Liz Lidiana Huaman Rojas"/>
    <m/>
    <x v="0"/>
    <x v="0"/>
    <x v="1"/>
    <x v="9"/>
  </r>
  <r>
    <x v="5885"/>
    <x v="0"/>
    <s v="TGM10223"/>
    <s v="ACTUALIZACION DE DATOS"/>
    <x v="0"/>
    <x v="0"/>
    <x v="0"/>
    <x v="1"/>
    <s v="Liz Lidiana Huaman Rojas"/>
    <m/>
    <x v="0"/>
    <x v="0"/>
    <x v="1"/>
    <x v="9"/>
  </r>
  <r>
    <x v="5886"/>
    <x v="2"/>
    <s v="TGM10224"/>
    <s v="CONSULTA NUMERO DE CONTRATO 200322"/>
    <x v="0"/>
    <x v="2"/>
    <x v="0"/>
    <x v="6"/>
    <s v="Melissa Jhuliana Hipolito Guerrero"/>
    <m/>
    <x v="0"/>
    <x v="0"/>
    <x v="1"/>
    <x v="9"/>
  </r>
  <r>
    <x v="5887"/>
    <x v="0"/>
    <s v="TGM10225"/>
    <s v="REPROGRAMACION DE MISA"/>
    <x v="0"/>
    <x v="2"/>
    <x v="0"/>
    <x v="39"/>
    <s v="Pamela Diana SAC Caro Alhua"/>
    <m/>
    <x v="0"/>
    <x v="0"/>
    <x v="1"/>
    <x v="9"/>
  </r>
  <r>
    <x v="5888"/>
    <x v="0"/>
    <s v="TGM10226"/>
    <s v="MISA"/>
    <x v="0"/>
    <x v="2"/>
    <x v="0"/>
    <x v="39"/>
    <s v="Pamela Diana SAC Caro Alhua"/>
    <m/>
    <x v="0"/>
    <x v="0"/>
    <x v="1"/>
    <x v="9"/>
  </r>
  <r>
    <x v="5889"/>
    <x v="4"/>
    <s v="TGM10227"/>
    <s v="CERTIFICADO DE USO PERPETUO"/>
    <x v="0"/>
    <x v="0"/>
    <x v="0"/>
    <x v="0"/>
    <s v="Rosmery Montesinos Quispe c2"/>
    <m/>
    <x v="0"/>
    <x v="0"/>
    <x v="1"/>
    <x v="9"/>
  </r>
  <r>
    <x v="5890"/>
    <x v="4"/>
    <s v="TGM10228"/>
    <s v="USO DE GARANTIA LAPIDA"/>
    <x v="0"/>
    <x v="0"/>
    <x v="4"/>
    <x v="13"/>
    <s v="Rayda Rita Vargas Perales C2"/>
    <m/>
    <x v="0"/>
    <x v="0"/>
    <x v="1"/>
    <x v="9"/>
  </r>
  <r>
    <x v="5891"/>
    <x v="2"/>
    <s v="TGM10229"/>
    <s v="SOLICITA ESTADO DE CUENTA 201141"/>
    <x v="0"/>
    <x v="0"/>
    <x v="0"/>
    <x v="5"/>
    <s v="Melissa Jhuliana Hipolito Guerrero"/>
    <m/>
    <x v="0"/>
    <x v="0"/>
    <x v="1"/>
    <x v="9"/>
  </r>
  <r>
    <x v="5892"/>
    <x v="0"/>
    <s v="TGM10230"/>
    <s v="CERTIFICADO DE USO"/>
    <x v="0"/>
    <x v="0"/>
    <x v="0"/>
    <x v="0"/>
    <s v="Liz Lidiana Huaman Rojas"/>
    <m/>
    <x v="0"/>
    <x v="0"/>
    <x v="1"/>
    <x v="9"/>
  </r>
  <r>
    <x v="5893"/>
    <x v="0"/>
    <s v="TGM10231"/>
    <s v="PRUEBA  MANTENIMIENTO DE ESPACIO"/>
    <x v="0"/>
    <x v="0"/>
    <x v="2"/>
    <x v="2"/>
    <s v="Deisy Huaman Lara"/>
    <m/>
    <x v="0"/>
    <x v="0"/>
    <x v="1"/>
    <x v="9"/>
  </r>
  <r>
    <x v="5894"/>
    <x v="0"/>
    <s v="TGM10232"/>
    <s v="PRUEBA  MANTENIMIENTO DE ESPACIO"/>
    <x v="0"/>
    <x v="0"/>
    <x v="4"/>
    <x v="11"/>
    <s v="Grupo Servicio de Atencion al Cliente"/>
    <m/>
    <x v="0"/>
    <x v="0"/>
    <x v="1"/>
    <x v="9"/>
  </r>
  <r>
    <x v="5895"/>
    <x v="0"/>
    <s v="TGM10233"/>
    <s v="CERTIFICADO DE USO"/>
    <x v="0"/>
    <x v="0"/>
    <x v="0"/>
    <x v="0"/>
    <s v="Liz Lidiana Huaman Rojas"/>
    <m/>
    <x v="0"/>
    <x v="0"/>
    <x v="1"/>
    <x v="9"/>
  </r>
  <r>
    <x v="5896"/>
    <x v="2"/>
    <s v="TGM10234"/>
    <s v="CONSULTA TRASLADO EXTERNO  200043"/>
    <x v="0"/>
    <x v="2"/>
    <x v="0"/>
    <x v="7"/>
    <s v="Melissa Jhuliana Hipolito Guerrero"/>
    <m/>
    <x v="0"/>
    <x v="0"/>
    <x v="1"/>
    <x v="9"/>
  </r>
  <r>
    <x v="5897"/>
    <x v="0"/>
    <s v="TGM10235"/>
    <s v="CERTIFICADO DE USO"/>
    <x v="0"/>
    <x v="2"/>
    <x v="0"/>
    <x v="0"/>
    <s v="Liz Lidiana Huaman Rojas"/>
    <m/>
    <x v="0"/>
    <x v="0"/>
    <x v="1"/>
    <x v="9"/>
  </r>
  <r>
    <x v="5898"/>
    <x v="4"/>
    <s v="TGM10236"/>
    <s v="CERTIFICADO DE USO PERPETUO"/>
    <x v="0"/>
    <x v="0"/>
    <x v="0"/>
    <x v="0"/>
    <s v="Rosmery Montesinos Quispe c2"/>
    <m/>
    <x v="0"/>
    <x v="0"/>
    <x v="1"/>
    <x v="9"/>
  </r>
  <r>
    <x v="5899"/>
    <x v="2"/>
    <s v="TGM10237"/>
    <s v="REQUIERE INFORMACION PARA USO DE SEPULTURA  5006335"/>
    <x v="0"/>
    <x v="2"/>
    <x v="0"/>
    <x v="8"/>
    <s v="Melissa Jhuliana Hipolito Guerrero"/>
    <m/>
    <x v="0"/>
    <x v="0"/>
    <x v="1"/>
    <x v="9"/>
  </r>
  <r>
    <x v="5900"/>
    <x v="0"/>
    <s v="TGM10238"/>
    <s v="CERTIFICADO DE USO"/>
    <x v="0"/>
    <x v="0"/>
    <x v="0"/>
    <x v="0"/>
    <s v="Liz Lidiana Huaman Rojas"/>
    <m/>
    <x v="0"/>
    <x v="0"/>
    <x v="1"/>
    <x v="9"/>
  </r>
  <r>
    <x v="5901"/>
    <x v="0"/>
    <s v="TGM10239"/>
    <s v="REPINTADO DE LAPIDA"/>
    <x v="0"/>
    <x v="0"/>
    <x v="4"/>
    <x v="11"/>
    <s v="Oscar San Martin Castillo"/>
    <m/>
    <x v="0"/>
    <x v="0"/>
    <x v="1"/>
    <x v="9"/>
  </r>
  <r>
    <x v="5902"/>
    <x v="0"/>
    <s v="TGM10240"/>
    <s v="ESTADO DE CUENTA DIGITAL"/>
    <x v="0"/>
    <x v="0"/>
    <x v="0"/>
    <x v="5"/>
    <s v="Liz Lidiana Huaman Rojas"/>
    <m/>
    <x v="0"/>
    <x v="0"/>
    <x v="1"/>
    <x v="9"/>
  </r>
  <r>
    <x v="5903"/>
    <x v="2"/>
    <s v="TGM10241"/>
    <s v="SOLICITA COMPROBANTE DE PAGO 200493"/>
    <x v="0"/>
    <x v="0"/>
    <x v="0"/>
    <x v="19"/>
    <s v="Melissa Jhuliana Hipolito Guerrero"/>
    <m/>
    <x v="0"/>
    <x v="0"/>
    <x v="1"/>
    <x v="9"/>
  </r>
  <r>
    <x v="5904"/>
    <x v="0"/>
    <s v="TGM10242"/>
    <s v="ESTADO DE CUENTA DIGITAL"/>
    <x v="0"/>
    <x v="0"/>
    <x v="0"/>
    <x v="5"/>
    <s v="Liz Lidiana Huaman Rojas"/>
    <m/>
    <x v="0"/>
    <x v="0"/>
    <x v="1"/>
    <x v="9"/>
  </r>
  <r>
    <x v="5905"/>
    <x v="0"/>
    <s v="TGM10243"/>
    <s v="CONFECCION DE LAPIDA"/>
    <x v="0"/>
    <x v="0"/>
    <x v="4"/>
    <x v="13"/>
    <s v="Oscar San Martin Castillo"/>
    <m/>
    <x v="0"/>
    <x v="0"/>
    <x v="1"/>
    <x v="9"/>
  </r>
  <r>
    <x v="5906"/>
    <x v="2"/>
    <s v="TGM10244"/>
    <s v="USO DE ESPACIO NF 5006335"/>
    <x v="0"/>
    <x v="2"/>
    <x v="0"/>
    <x v="8"/>
    <s v="Melissa Jhuliana Hipolito Guerrero"/>
    <m/>
    <x v="0"/>
    <x v="0"/>
    <x v="1"/>
    <x v="9"/>
  </r>
  <r>
    <x v="5907"/>
    <x v="0"/>
    <s v="TGM10245"/>
    <s v="LAPIDA ROTA"/>
    <x v="0"/>
    <x v="1"/>
    <x v="4"/>
    <x v="13"/>
    <s v="Oscar San Martin Castillo"/>
    <m/>
    <x v="0"/>
    <x v="0"/>
    <x v="1"/>
    <x v="9"/>
  </r>
  <r>
    <x v="5908"/>
    <x v="0"/>
    <s v="TGM10246"/>
    <s v="CERTIFICADO DE USO"/>
    <x v="0"/>
    <x v="0"/>
    <x v="0"/>
    <x v="0"/>
    <s v="Liz Lidiana Huaman Rojas"/>
    <m/>
    <x v="0"/>
    <x v="0"/>
    <x v="1"/>
    <x v="9"/>
  </r>
  <r>
    <x v="5909"/>
    <x v="0"/>
    <s v="TGM10247"/>
    <s v="RESOLUCION DE CONTRATO"/>
    <x v="0"/>
    <x v="0"/>
    <x v="4"/>
    <x v="10"/>
    <s v="Tymiller Jhalber Llacza Rosales"/>
    <m/>
    <x v="0"/>
    <x v="0"/>
    <x v="1"/>
    <x v="9"/>
  </r>
  <r>
    <x v="5910"/>
    <x v="0"/>
    <s v="TGM10248"/>
    <s v="CONSULTA DE DEUDA"/>
    <x v="0"/>
    <x v="2"/>
    <x v="0"/>
    <x v="2"/>
    <s v="Liz Lidiana Huaman Rojas"/>
    <m/>
    <x v="0"/>
    <x v="0"/>
    <x v="1"/>
    <x v="9"/>
  </r>
  <r>
    <x v="5911"/>
    <x v="4"/>
    <s v="TGM10249"/>
    <s v="PLACA SIN COLOCAR"/>
    <x v="0"/>
    <x v="0"/>
    <x v="4"/>
    <x v="13"/>
    <s v="Rayda Rita Vargas Perales C2"/>
    <m/>
    <x v="0"/>
    <x v="0"/>
    <x v="1"/>
    <x v="9"/>
  </r>
  <r>
    <x v="5912"/>
    <x v="0"/>
    <s v="TGM10250"/>
    <s v="RECLAMO DE LAPIDA"/>
    <x v="0"/>
    <x v="2"/>
    <x v="0"/>
    <x v="13"/>
    <s v="Liz Lidiana Huaman Rojas"/>
    <m/>
    <x v="0"/>
    <x v="0"/>
    <x v="1"/>
    <x v="9"/>
  </r>
  <r>
    <x v="5913"/>
    <x v="0"/>
    <s v="TGM10251"/>
    <s v="PRUEBA DAVID REPINTADO SIN GRANTIA"/>
    <x v="0"/>
    <x v="0"/>
    <x v="0"/>
    <x v="11"/>
    <s v="Grupo Servicio de Atencion al Cliente"/>
    <m/>
    <x v="0"/>
    <x v="0"/>
    <x v="1"/>
    <x v="9"/>
  </r>
  <r>
    <x v="5914"/>
    <x v="0"/>
    <s v="TGM10252"/>
    <s v="ASIGNACION DE 2DO TITULAR"/>
    <x v="0"/>
    <x v="0"/>
    <x v="0"/>
    <x v="1"/>
    <s v="Liz Lidiana Huaman Rojas"/>
    <m/>
    <x v="0"/>
    <x v="0"/>
    <x v="1"/>
    <x v="9"/>
  </r>
  <r>
    <x v="5915"/>
    <x v="4"/>
    <s v="TGM10253"/>
    <s v="CONSULTA CUOTA"/>
    <x v="0"/>
    <x v="2"/>
    <x v="2"/>
    <x v="10"/>
    <s v="Ruth Cusihuaman SACC2"/>
    <m/>
    <x v="0"/>
    <x v="0"/>
    <x v="1"/>
    <x v="9"/>
  </r>
  <r>
    <x v="5916"/>
    <x v="0"/>
    <s v="TGM10254"/>
    <s v="ESTADO DE CUENTA"/>
    <x v="0"/>
    <x v="0"/>
    <x v="0"/>
    <x v="5"/>
    <s v="Liz Lidiana Huaman Rojas"/>
    <m/>
    <x v="0"/>
    <x v="0"/>
    <x v="1"/>
    <x v="9"/>
  </r>
  <r>
    <x v="5917"/>
    <x v="0"/>
    <s v="TGM10255"/>
    <s v="CONSULTA DE MISA"/>
    <x v="0"/>
    <x v="2"/>
    <x v="0"/>
    <x v="39"/>
    <s v="Liz Lidiana Huaman Rojas"/>
    <m/>
    <x v="0"/>
    <x v="0"/>
    <x v="1"/>
    <x v="9"/>
  </r>
  <r>
    <x v="5918"/>
    <x v="0"/>
    <s v="TGM10256"/>
    <s v="USO DE ESPACIO NF"/>
    <x v="0"/>
    <x v="2"/>
    <x v="2"/>
    <x v="8"/>
    <s v="Liz Lidiana Huaman Rojas"/>
    <m/>
    <x v="0"/>
    <x v="0"/>
    <x v="1"/>
    <x v="9"/>
  </r>
  <r>
    <x v="5919"/>
    <x v="0"/>
    <s v="TGM10257"/>
    <s v="ASIGNACION BENEFICIARIOS"/>
    <x v="0"/>
    <x v="0"/>
    <x v="2"/>
    <x v="1"/>
    <s v="Liz Lidiana Huaman Rojas"/>
    <m/>
    <x v="0"/>
    <x v="0"/>
    <x v="1"/>
    <x v="9"/>
  </r>
  <r>
    <x v="5920"/>
    <x v="2"/>
    <s v="TGM10258"/>
    <s v="CONSULTA NUMERO DE CONTRATO 200885"/>
    <x v="0"/>
    <x v="2"/>
    <x v="0"/>
    <x v="6"/>
    <s v="Melissa Jhuliana Hipolito Guerrero"/>
    <m/>
    <x v="0"/>
    <x v="0"/>
    <x v="1"/>
    <x v="9"/>
  </r>
  <r>
    <x v="5921"/>
    <x v="0"/>
    <s v="TGM10259"/>
    <s v="CERTIFICADO DE USO"/>
    <x v="0"/>
    <x v="2"/>
    <x v="0"/>
    <x v="0"/>
    <s v="Liz Lidiana Huaman Rojas"/>
    <m/>
    <x v="0"/>
    <x v="0"/>
    <x v="1"/>
    <x v="9"/>
  </r>
  <r>
    <x v="5922"/>
    <x v="1"/>
    <s v="TGM10260"/>
    <s v="SOLICITO BOLETA"/>
    <x v="0"/>
    <x v="2"/>
    <x v="0"/>
    <x v="2"/>
    <s v="Angie Diana Infante Verastegui SACCOR"/>
    <m/>
    <x v="0"/>
    <x v="0"/>
    <x v="1"/>
    <x v="9"/>
  </r>
  <r>
    <x v="5923"/>
    <x v="1"/>
    <s v="TGM10261"/>
    <s v="SOLICITO BOLETA"/>
    <x v="0"/>
    <x v="2"/>
    <x v="0"/>
    <x v="2"/>
    <s v="Angie Diana Infante Verastegui SACCOR"/>
    <m/>
    <x v="0"/>
    <x v="0"/>
    <x v="1"/>
    <x v="9"/>
  </r>
  <r>
    <x v="5924"/>
    <x v="1"/>
    <s v="TGM10262"/>
    <s v="SOLICITO BOLETA"/>
    <x v="0"/>
    <x v="2"/>
    <x v="0"/>
    <x v="2"/>
    <s v="Angie Diana Infante Verastegui SACCOR"/>
    <m/>
    <x v="0"/>
    <x v="0"/>
    <x v="1"/>
    <x v="9"/>
  </r>
  <r>
    <x v="5925"/>
    <x v="1"/>
    <s v="TGM10263"/>
    <s v="SOLICITO BOLETA"/>
    <x v="0"/>
    <x v="2"/>
    <x v="0"/>
    <x v="2"/>
    <s v="Angie Diana Infante Verastegui SACCOR"/>
    <m/>
    <x v="0"/>
    <x v="0"/>
    <x v="1"/>
    <x v="9"/>
  </r>
  <r>
    <x v="5926"/>
    <x v="0"/>
    <s v="TGM10264"/>
    <s v="CODIGO CIP"/>
    <x v="0"/>
    <x v="2"/>
    <x v="0"/>
    <x v="2"/>
    <s v="Angie Diana Infante Verastegui SACSAN"/>
    <m/>
    <x v="0"/>
    <x v="0"/>
    <x v="1"/>
    <x v="9"/>
  </r>
  <r>
    <x v="5927"/>
    <x v="0"/>
    <s v="TGM10265"/>
    <s v="ESTADO DE CUENTA"/>
    <x v="0"/>
    <x v="2"/>
    <x v="0"/>
    <x v="2"/>
    <s v="Angie Diana Infante Verastegui SACSAN"/>
    <m/>
    <x v="0"/>
    <x v="0"/>
    <x v="1"/>
    <x v="9"/>
  </r>
  <r>
    <x v="5928"/>
    <x v="0"/>
    <s v="TGM10266"/>
    <s v="SOLICITO BOLETA"/>
    <x v="0"/>
    <x v="2"/>
    <x v="0"/>
    <x v="2"/>
    <s v="Angie Diana Infante Verastegui SACSAN"/>
    <m/>
    <x v="0"/>
    <x v="0"/>
    <x v="1"/>
    <x v="9"/>
  </r>
  <r>
    <x v="5929"/>
    <x v="0"/>
    <s v="TGM10267"/>
    <s v="SOLICITO BOLETA"/>
    <x v="0"/>
    <x v="2"/>
    <x v="0"/>
    <x v="2"/>
    <s v="Angie Diana Infante Verastegui SACSAN"/>
    <m/>
    <x v="0"/>
    <x v="0"/>
    <x v="1"/>
    <x v="9"/>
  </r>
  <r>
    <x v="5930"/>
    <x v="0"/>
    <s v="TGM10268"/>
    <s v="SOLICITO BOLETA"/>
    <x v="0"/>
    <x v="2"/>
    <x v="0"/>
    <x v="2"/>
    <s v="Angie Diana Infante Verastegui SACSAN"/>
    <m/>
    <x v="0"/>
    <x v="0"/>
    <x v="1"/>
    <x v="9"/>
  </r>
  <r>
    <x v="5931"/>
    <x v="2"/>
    <s v="TGM10269"/>
    <s v="CONSULTA RESPONSO 200790"/>
    <x v="0"/>
    <x v="2"/>
    <x v="0"/>
    <x v="39"/>
    <s v="Melissa Jhuliana Hipolito Guerrero"/>
    <m/>
    <x v="0"/>
    <x v="0"/>
    <x v="1"/>
    <x v="9"/>
  </r>
  <r>
    <x v="5932"/>
    <x v="0"/>
    <s v="TGM10270"/>
    <s v="SEPARO DE MISA"/>
    <x v="0"/>
    <x v="2"/>
    <x v="0"/>
    <x v="2"/>
    <s v="Angie Diana Infante Verastegui SACSAN"/>
    <m/>
    <x v="0"/>
    <x v="0"/>
    <x v="1"/>
    <x v="9"/>
  </r>
  <r>
    <x v="5933"/>
    <x v="0"/>
    <s v="TGM10271"/>
    <s v="FLOREROS DE NICHO"/>
    <x v="0"/>
    <x v="1"/>
    <x v="0"/>
    <x v="21"/>
    <s v="Angie Diana Infante Verastegui SACSAN"/>
    <m/>
    <x v="0"/>
    <x v="0"/>
    <x v="1"/>
    <x v="9"/>
  </r>
  <r>
    <x v="5934"/>
    <x v="0"/>
    <s v="TGM10272"/>
    <s v="RETIRO DE LAPIDA"/>
    <x v="0"/>
    <x v="1"/>
    <x v="2"/>
    <x v="2"/>
    <s v="Angie Diana Infante Verastegui SACSAN"/>
    <m/>
    <x v="0"/>
    <x v="0"/>
    <x v="1"/>
    <x v="9"/>
  </r>
  <r>
    <x v="5935"/>
    <x v="0"/>
    <s v="TGM10273"/>
    <s v="MANTENIMIENTO DE LAPIDA"/>
    <x v="0"/>
    <x v="0"/>
    <x v="4"/>
    <x v="11"/>
    <s v="Angie Diana Infante Verastegui SACSAN"/>
    <m/>
    <x v="0"/>
    <x v="0"/>
    <x v="1"/>
    <x v="9"/>
  </r>
  <r>
    <x v="5936"/>
    <x v="0"/>
    <s v="TGM10274"/>
    <s v="ELABORACION DE LAPIDA"/>
    <x v="0"/>
    <x v="0"/>
    <x v="4"/>
    <x v="9"/>
    <s v="Oscar San Martin Castillo"/>
    <m/>
    <x v="0"/>
    <x v="0"/>
    <x v="1"/>
    <x v="9"/>
  </r>
  <r>
    <x v="5937"/>
    <x v="0"/>
    <s v="TGM10275"/>
    <s v="MANTENIMIENTO DE LAPIDA"/>
    <x v="0"/>
    <x v="0"/>
    <x v="4"/>
    <x v="11"/>
    <s v="Oscar San Martin Castillo"/>
    <m/>
    <x v="0"/>
    <x v="0"/>
    <x v="1"/>
    <x v="9"/>
  </r>
  <r>
    <x v="5938"/>
    <x v="1"/>
    <s v="TGM10276"/>
    <s v="CERTIFICADO DE USO"/>
    <x v="0"/>
    <x v="0"/>
    <x v="0"/>
    <x v="0"/>
    <s v="Rosario Margarita Vergara Jimenez SAC CF"/>
    <m/>
    <x v="0"/>
    <x v="0"/>
    <x v="1"/>
    <x v="9"/>
  </r>
  <r>
    <x v="5939"/>
    <x v="2"/>
    <s v="TGM10277"/>
    <s v="SOLICITA CERTIFICADO DE USO  5026695"/>
    <x v="0"/>
    <x v="0"/>
    <x v="2"/>
    <x v="0"/>
    <s v="Melissa Jhuliana Hipolito Guerrero"/>
    <m/>
    <x v="0"/>
    <x v="0"/>
    <x v="1"/>
    <x v="9"/>
  </r>
  <r>
    <x v="5940"/>
    <x v="0"/>
    <s v="TGM10278"/>
    <s v="REPROGRAMACION DE ESTADO DE CUENTA"/>
    <x v="0"/>
    <x v="0"/>
    <x v="0"/>
    <x v="5"/>
    <s v="Rosario Margarita Vergara Jimenez"/>
    <m/>
    <x v="0"/>
    <x v="0"/>
    <x v="1"/>
    <x v="9"/>
  </r>
  <r>
    <x v="5941"/>
    <x v="2"/>
    <s v="TGM10279"/>
    <s v="SOLICITA BOLETA DE PAGO 200629"/>
    <x v="0"/>
    <x v="0"/>
    <x v="0"/>
    <x v="19"/>
    <s v="Melissa Jhuliana Hipolito Guerrero"/>
    <m/>
    <x v="0"/>
    <x v="0"/>
    <x v="1"/>
    <x v="9"/>
  </r>
  <r>
    <x v="5942"/>
    <x v="0"/>
    <s v="TGM10280"/>
    <s v="COLOCACION DE LAPIDA"/>
    <x v="0"/>
    <x v="1"/>
    <x v="4"/>
    <x v="13"/>
    <s v="Oscar San Martin Castillo"/>
    <m/>
    <x v="0"/>
    <x v="0"/>
    <x v="1"/>
    <x v="9"/>
  </r>
  <r>
    <x v="5943"/>
    <x v="0"/>
    <s v="TGM10281"/>
    <s v="CONSTANCIA DE UBICACION DE ESPACIO"/>
    <x v="0"/>
    <x v="0"/>
    <x v="0"/>
    <x v="6"/>
    <s v="Rosario Margarita Vergara Jimenez"/>
    <m/>
    <x v="0"/>
    <x v="0"/>
    <x v="1"/>
    <x v="9"/>
  </r>
  <r>
    <x v="5944"/>
    <x v="0"/>
    <s v="TGM10282"/>
    <s v="MISA RECUERDO"/>
    <x v="0"/>
    <x v="2"/>
    <x v="0"/>
    <x v="39"/>
    <s v="Liz Lidiana Huaman Rojas"/>
    <m/>
    <x v="0"/>
    <x v="0"/>
    <x v="1"/>
    <x v="9"/>
  </r>
  <r>
    <x v="5945"/>
    <x v="0"/>
    <s v="TGM10283"/>
    <s v="MANTENIMIENTO DE ESPACIO"/>
    <x v="0"/>
    <x v="1"/>
    <x v="4"/>
    <x v="14"/>
    <s v="Oscar San Martin Castillo"/>
    <m/>
    <x v="0"/>
    <x v="0"/>
    <x v="1"/>
    <x v="9"/>
  </r>
  <r>
    <x v="5946"/>
    <x v="4"/>
    <s v="TGM10284"/>
    <s v="GENERACION CODG. CIP"/>
    <x v="0"/>
    <x v="0"/>
    <x v="4"/>
    <x v="10"/>
    <s v="Tymiller Jhaalber Llacza Rosales - Cusco II"/>
    <m/>
    <x v="0"/>
    <x v="0"/>
    <x v="1"/>
    <x v="9"/>
  </r>
  <r>
    <x v="5947"/>
    <x v="0"/>
    <s v="TGM10285"/>
    <s v="RECLAMO DE LAPIDA"/>
    <x v="0"/>
    <x v="1"/>
    <x v="4"/>
    <x v="2"/>
    <s v="Rosario Margarita Vergara Jimenez"/>
    <m/>
    <x v="0"/>
    <x v="0"/>
    <x v="1"/>
    <x v="9"/>
  </r>
  <r>
    <x v="5948"/>
    <x v="2"/>
    <s v="TGM10286"/>
    <s v="SOLICITA CONSTANCIA  DE SEPULTURA 200629"/>
    <x v="0"/>
    <x v="0"/>
    <x v="2"/>
    <x v="6"/>
    <s v="Melissa Jhuliana Hipolito Guerrero"/>
    <m/>
    <x v="0"/>
    <x v="0"/>
    <x v="1"/>
    <x v="9"/>
  </r>
  <r>
    <x v="5949"/>
    <x v="0"/>
    <s v="TGM10287"/>
    <s v="CONSULTA DE PAGO DE FOMA"/>
    <x v="0"/>
    <x v="2"/>
    <x v="0"/>
    <x v="6"/>
    <s v="Rosario Margarita Vergara Jimenez"/>
    <m/>
    <x v="0"/>
    <x v="0"/>
    <x v="1"/>
    <x v="9"/>
  </r>
  <r>
    <x v="5950"/>
    <x v="0"/>
    <s v="TGM10288"/>
    <s v="MISA PRESENCIAL"/>
    <x v="0"/>
    <x v="2"/>
    <x v="0"/>
    <x v="35"/>
    <s v="Liz Lidiana Huaman Rojas"/>
    <m/>
    <x v="0"/>
    <x v="0"/>
    <x v="1"/>
    <x v="9"/>
  </r>
  <r>
    <x v="5951"/>
    <x v="0"/>
    <s v="TGM10289"/>
    <s v="MISA PRESENCIAL"/>
    <x v="0"/>
    <x v="2"/>
    <x v="0"/>
    <x v="39"/>
    <s v="Liz Lidiana Huaman Rojas"/>
    <m/>
    <x v="0"/>
    <x v="0"/>
    <x v="1"/>
    <x v="9"/>
  </r>
  <r>
    <x v="5952"/>
    <x v="0"/>
    <s v="TGM10290"/>
    <s v="MISA PRESENCIAL"/>
    <x v="0"/>
    <x v="2"/>
    <x v="2"/>
    <x v="39"/>
    <s v="Liz Lidiana Huaman Rojas"/>
    <m/>
    <x v="0"/>
    <x v="0"/>
    <x v="1"/>
    <x v="9"/>
  </r>
  <r>
    <x v="5953"/>
    <x v="4"/>
    <s v="TGM10291"/>
    <s v="CERTIFICADO DE USO PERPETUO"/>
    <x v="0"/>
    <x v="0"/>
    <x v="0"/>
    <x v="0"/>
    <s v="Rosmery Montesinos Quispe c2"/>
    <m/>
    <x v="0"/>
    <x v="0"/>
    <x v="1"/>
    <x v="9"/>
  </r>
  <r>
    <x v="5954"/>
    <x v="0"/>
    <s v="TGM10292"/>
    <s v="FLOREROS PVC"/>
    <x v="0"/>
    <x v="0"/>
    <x v="0"/>
    <x v="4"/>
    <s v="Liz Lidiana Huaman Rojas"/>
    <m/>
    <x v="0"/>
    <x v="0"/>
    <x v="1"/>
    <x v="9"/>
  </r>
  <r>
    <x v="5955"/>
    <x v="3"/>
    <s v="TGM10293"/>
    <s v="ENTREGA DE CONTRATO"/>
    <x v="0"/>
    <x v="0"/>
    <x v="0"/>
    <x v="3"/>
    <s v="Rosmery Montesinos Quispe c1"/>
    <m/>
    <x v="0"/>
    <x v="0"/>
    <x v="1"/>
    <x v="9"/>
  </r>
  <r>
    <x v="5956"/>
    <x v="4"/>
    <s v="TGM10294"/>
    <s v="CONSULTA  ENTREGA DE CONTRATO"/>
    <x v="0"/>
    <x v="2"/>
    <x v="0"/>
    <x v="6"/>
    <s v="Ruth Cusihuaman SACC2"/>
    <m/>
    <x v="0"/>
    <x v="0"/>
    <x v="1"/>
    <x v="9"/>
  </r>
  <r>
    <x v="5957"/>
    <x v="0"/>
    <s v="TGM10295"/>
    <s v="MEDIOS DE PAGO"/>
    <x v="0"/>
    <x v="0"/>
    <x v="0"/>
    <x v="5"/>
    <s v="Liz Lidiana Huaman Rojas"/>
    <m/>
    <x v="0"/>
    <x v="0"/>
    <x v="1"/>
    <x v="9"/>
  </r>
  <r>
    <x v="5958"/>
    <x v="1"/>
    <s v="TGM10296"/>
    <s v="CERTIFICADO DE USO"/>
    <x v="0"/>
    <x v="0"/>
    <x v="0"/>
    <x v="0"/>
    <s v="Rosario Margarita Vergara Jimenez SAC CF"/>
    <m/>
    <x v="0"/>
    <x v="0"/>
    <x v="1"/>
    <x v="9"/>
  </r>
  <r>
    <x v="5959"/>
    <x v="0"/>
    <s v="TGM10297"/>
    <s v="INSTALACION DE LAPIDA"/>
    <x v="0"/>
    <x v="0"/>
    <x v="4"/>
    <x v="13"/>
    <s v="Oscar San Martin Castillo"/>
    <m/>
    <x v="0"/>
    <x v="0"/>
    <x v="1"/>
    <x v="9"/>
  </r>
  <r>
    <x v="5960"/>
    <x v="4"/>
    <s v="TGM10298"/>
    <s v="CONSULTA-CUADERNOS ANTIGUO"/>
    <x v="0"/>
    <x v="2"/>
    <x v="0"/>
    <x v="6"/>
    <s v="Ruth Cusihuaman SACC2"/>
    <m/>
    <x v="0"/>
    <x v="0"/>
    <x v="1"/>
    <x v="9"/>
  </r>
  <r>
    <x v="5961"/>
    <x v="2"/>
    <s v="TGM10299"/>
    <s v="REQUIERE ALQUILER DE PLEGARIA  5025715"/>
    <x v="0"/>
    <x v="0"/>
    <x v="4"/>
    <x v="29"/>
    <s v="Grupo de Asesoria de atencion al cliente Cañete"/>
    <m/>
    <x v="0"/>
    <x v="0"/>
    <x v="1"/>
    <x v="9"/>
  </r>
  <r>
    <x v="5962"/>
    <x v="3"/>
    <s v="TGM10300"/>
    <s v="CONSULTA CUOTA"/>
    <x v="0"/>
    <x v="2"/>
    <x v="0"/>
    <x v="10"/>
    <s v="Ruth Cusihuaman SACC1"/>
    <m/>
    <x v="0"/>
    <x v="0"/>
    <x v="1"/>
    <x v="9"/>
  </r>
  <r>
    <x v="5963"/>
    <x v="4"/>
    <s v="TGM10301"/>
    <s v="CONSULTA  DE PAGOS"/>
    <x v="0"/>
    <x v="2"/>
    <x v="0"/>
    <x v="10"/>
    <s v="Rosmery Montesinos Quispe c2"/>
    <m/>
    <x v="0"/>
    <x v="0"/>
    <x v="1"/>
    <x v="9"/>
  </r>
  <r>
    <x v="5964"/>
    <x v="4"/>
    <s v="TGM10302"/>
    <s v="CONSULTA SOBRE ENTREGA DE CONTRATO"/>
    <x v="0"/>
    <x v="2"/>
    <x v="0"/>
    <x v="6"/>
    <s v="Rosmery Montesinos Quispe c2"/>
    <m/>
    <x v="0"/>
    <x v="0"/>
    <x v="1"/>
    <x v="9"/>
  </r>
  <r>
    <x v="5965"/>
    <x v="4"/>
    <s v="TGM10303"/>
    <s v="SOBRE COMPRA DE LAPIDA NUEVA"/>
    <x v="0"/>
    <x v="2"/>
    <x v="0"/>
    <x v="15"/>
    <s v="Rosmery Montesinos Quispe c2"/>
    <m/>
    <x v="0"/>
    <x v="0"/>
    <x v="1"/>
    <x v="9"/>
  </r>
  <r>
    <x v="5966"/>
    <x v="4"/>
    <s v="TGM10304"/>
    <s v="FLOREROS"/>
    <x v="0"/>
    <x v="0"/>
    <x v="0"/>
    <x v="4"/>
    <s v="Rosmery Montesinos Quispe c2"/>
    <m/>
    <x v="0"/>
    <x v="0"/>
    <x v="1"/>
    <x v="9"/>
  </r>
  <r>
    <x v="5967"/>
    <x v="0"/>
    <s v="TGM10305"/>
    <s v="CERTIFICADO DE USO"/>
    <x v="0"/>
    <x v="0"/>
    <x v="0"/>
    <x v="0"/>
    <s v="Rosario Margarita Vergara Jimenez"/>
    <m/>
    <x v="0"/>
    <x v="0"/>
    <x v="1"/>
    <x v="9"/>
  </r>
  <r>
    <x v="5968"/>
    <x v="2"/>
    <s v="TGM10306"/>
    <s v="TRASLADO INTERNO 201018"/>
    <x v="0"/>
    <x v="0"/>
    <x v="4"/>
    <x v="7"/>
    <s v="Jorcy Alfonso Sanchez Coronel"/>
    <m/>
    <x v="0"/>
    <x v="0"/>
    <x v="1"/>
    <x v="9"/>
  </r>
  <r>
    <x v="5969"/>
    <x v="2"/>
    <s v="TGM10307"/>
    <s v="SOLICITA CERTIFICADO DE USO 200132"/>
    <x v="0"/>
    <x v="0"/>
    <x v="2"/>
    <x v="0"/>
    <s v="Melissa Jhuliana Hipolito Guerrero"/>
    <m/>
    <x v="0"/>
    <x v="0"/>
    <x v="1"/>
    <x v="9"/>
  </r>
  <r>
    <x v="5970"/>
    <x v="4"/>
    <s v="TGM10308"/>
    <s v="CONSULTA SOBRE TRASLADO INTERNO"/>
    <x v="0"/>
    <x v="2"/>
    <x v="0"/>
    <x v="7"/>
    <s v="Rosmery Montesinos Quispe c2"/>
    <m/>
    <x v="0"/>
    <x v="0"/>
    <x v="1"/>
    <x v="9"/>
  </r>
  <r>
    <x v="5971"/>
    <x v="0"/>
    <s v="TGM10309"/>
    <s v="ACTUALIZACION DE DATOS"/>
    <x v="0"/>
    <x v="0"/>
    <x v="0"/>
    <x v="1"/>
    <s v="Rosario Margarita Vergara Jimenez"/>
    <m/>
    <x v="0"/>
    <x v="0"/>
    <x v="1"/>
    <x v="9"/>
  </r>
  <r>
    <x v="5972"/>
    <x v="0"/>
    <s v="TGM10310"/>
    <s v="ESTADO DE CUENTA DIGITAL"/>
    <x v="0"/>
    <x v="0"/>
    <x v="0"/>
    <x v="5"/>
    <s v="Rosario Margarita Vergara Jimenez"/>
    <m/>
    <x v="0"/>
    <x v="0"/>
    <x v="1"/>
    <x v="9"/>
  </r>
  <r>
    <x v="5973"/>
    <x v="0"/>
    <s v="TGM10311"/>
    <s v="REQUISITOS PARA EXHUMACION"/>
    <x v="0"/>
    <x v="2"/>
    <x v="0"/>
    <x v="7"/>
    <s v="Rosario Margarita Vergara Jimenez"/>
    <m/>
    <x v="0"/>
    <x v="0"/>
    <x v="1"/>
    <x v="9"/>
  </r>
  <r>
    <x v="5974"/>
    <x v="0"/>
    <s v="TGM10312"/>
    <s v="ESTADO DE CUENTA DIGITAL"/>
    <x v="0"/>
    <x v="0"/>
    <x v="0"/>
    <x v="5"/>
    <s v="Rosario Margarita Vergara Jimenez"/>
    <m/>
    <x v="0"/>
    <x v="0"/>
    <x v="1"/>
    <x v="9"/>
  </r>
  <r>
    <x v="5975"/>
    <x v="0"/>
    <s v="TGM10313"/>
    <s v="USO DE ESPACIO"/>
    <x v="0"/>
    <x v="2"/>
    <x v="0"/>
    <x v="35"/>
    <s v="Liz Lidiana Huaman Rojas"/>
    <m/>
    <x v="0"/>
    <x v="0"/>
    <x v="1"/>
    <x v="9"/>
  </r>
  <r>
    <x v="5976"/>
    <x v="0"/>
    <s v="TGM10314"/>
    <s v="ESTADO DE CUENTA DIGITAL"/>
    <x v="0"/>
    <x v="0"/>
    <x v="0"/>
    <x v="5"/>
    <s v="Rosario Margarita Vergara Jimenez"/>
    <m/>
    <x v="0"/>
    <x v="0"/>
    <x v="1"/>
    <x v="9"/>
  </r>
  <r>
    <x v="5977"/>
    <x v="0"/>
    <s v="TGM10315"/>
    <s v="ACTUALIZACION DE DATOS"/>
    <x v="0"/>
    <x v="0"/>
    <x v="0"/>
    <x v="1"/>
    <s v="Rosario Margarita Vergara Jimenez"/>
    <m/>
    <x v="0"/>
    <x v="0"/>
    <x v="1"/>
    <x v="9"/>
  </r>
  <r>
    <x v="5978"/>
    <x v="0"/>
    <s v="TGM10317"/>
    <s v="ACTUALIZACION DE DATOS"/>
    <x v="0"/>
    <x v="0"/>
    <x v="0"/>
    <x v="1"/>
    <s v="Rosario Margarita Vergara Jimenez"/>
    <m/>
    <x v="0"/>
    <x v="0"/>
    <x v="1"/>
    <x v="9"/>
  </r>
  <r>
    <x v="5979"/>
    <x v="0"/>
    <s v="TGM10318"/>
    <s v="ESTADO DE CUENTA DIGITAL"/>
    <x v="0"/>
    <x v="0"/>
    <x v="0"/>
    <x v="5"/>
    <s v="Rosario Margarita Vergara Jimenez"/>
    <m/>
    <x v="0"/>
    <x v="0"/>
    <x v="1"/>
    <x v="9"/>
  </r>
  <r>
    <x v="5980"/>
    <x v="0"/>
    <s v="TGM10319"/>
    <s v="ELABORACI&amp;OACUTE;N DE LAPIDA"/>
    <x v="0"/>
    <x v="0"/>
    <x v="4"/>
    <x v="13"/>
    <s v="Oscar San Martin Castillo"/>
    <m/>
    <x v="0"/>
    <x v="0"/>
    <x v="1"/>
    <x v="9"/>
  </r>
  <r>
    <x v="5981"/>
    <x v="2"/>
    <s v="TGM10320"/>
    <s v="SOLICITA CONTRATO 5006335"/>
    <x v="0"/>
    <x v="0"/>
    <x v="2"/>
    <x v="3"/>
    <s v="Melissa Jhuliana Hipolito Guerrero"/>
    <m/>
    <x v="0"/>
    <x v="0"/>
    <x v="1"/>
    <x v="9"/>
  </r>
  <r>
    <x v="5982"/>
    <x v="0"/>
    <s v="TGM10321"/>
    <s v="USO DE ESPACIO"/>
    <x v="0"/>
    <x v="2"/>
    <x v="0"/>
    <x v="8"/>
    <s v="Liz Lidiana Huaman Rojas"/>
    <m/>
    <x v="0"/>
    <x v="0"/>
    <x v="1"/>
    <x v="9"/>
  </r>
  <r>
    <x v="5983"/>
    <x v="2"/>
    <s v="TGM10322"/>
    <s v="SOLICITA CERTIFICADO DE USO 201029"/>
    <x v="0"/>
    <x v="0"/>
    <x v="2"/>
    <x v="0"/>
    <s v="Melissa Jhuliana Hipolito Guerrero"/>
    <m/>
    <x v="0"/>
    <x v="0"/>
    <x v="1"/>
    <x v="9"/>
  </r>
  <r>
    <x v="5984"/>
    <x v="1"/>
    <s v="TGM10323"/>
    <s v="ESTADO DE CUENTA"/>
    <x v="0"/>
    <x v="0"/>
    <x v="0"/>
    <x v="5"/>
    <s v="Liz Lidiana Huaman Rojas SAC CF"/>
    <m/>
    <x v="0"/>
    <x v="0"/>
    <x v="1"/>
    <x v="9"/>
  </r>
  <r>
    <x v="5985"/>
    <x v="2"/>
    <s v="TGM10324"/>
    <s v="CONSULTA TRASLADO INTERNO 200939"/>
    <x v="0"/>
    <x v="2"/>
    <x v="0"/>
    <x v="7"/>
    <s v="Melissa Jhuliana Hipolito Guerrero"/>
    <m/>
    <x v="0"/>
    <x v="0"/>
    <x v="1"/>
    <x v="9"/>
  </r>
  <r>
    <x v="5986"/>
    <x v="0"/>
    <s v="TGM10325"/>
    <s v="REPARACI&amp;OACUTE;N DE FLORERO"/>
    <x v="0"/>
    <x v="0"/>
    <x v="4"/>
    <x v="14"/>
    <s v="Oscar San Martin Castillo"/>
    <m/>
    <x v="0"/>
    <x v="0"/>
    <x v="1"/>
    <x v="9"/>
  </r>
  <r>
    <x v="5987"/>
    <x v="3"/>
    <s v="TGM10326"/>
    <s v="CERTIFICADO DE USO PERPETUO"/>
    <x v="0"/>
    <x v="0"/>
    <x v="0"/>
    <x v="0"/>
    <s v="Rosmery Montesinos Quispe c1"/>
    <m/>
    <x v="0"/>
    <x v="0"/>
    <x v="1"/>
    <x v="9"/>
  </r>
  <r>
    <x v="5988"/>
    <x v="0"/>
    <s v="TGM10327"/>
    <s v="RESOLUCION DE CONTRATO"/>
    <x v="0"/>
    <x v="2"/>
    <x v="0"/>
    <x v="10"/>
    <s v="Liz Lidiana Huaman Rojas"/>
    <m/>
    <x v="0"/>
    <x v="0"/>
    <x v="1"/>
    <x v="9"/>
  </r>
  <r>
    <x v="5989"/>
    <x v="0"/>
    <s v="TGM10328"/>
    <s v="ESTADO DE CUENTA DIGITAL"/>
    <x v="0"/>
    <x v="0"/>
    <x v="0"/>
    <x v="5"/>
    <s v="Liz Lidiana Huaman Rojas"/>
    <m/>
    <x v="0"/>
    <x v="0"/>
    <x v="1"/>
    <x v="9"/>
  </r>
  <r>
    <x v="5990"/>
    <x v="0"/>
    <s v="TGM10329"/>
    <s v="INSTALACION DE LAPIDA"/>
    <x v="0"/>
    <x v="0"/>
    <x v="4"/>
    <x v="13"/>
    <s v="Oscar San Martin Castillo"/>
    <m/>
    <x v="0"/>
    <x v="0"/>
    <x v="1"/>
    <x v="9"/>
  </r>
  <r>
    <x v="5991"/>
    <x v="4"/>
    <s v="TGM10330"/>
    <s v="ACTUALIZACI&amp;OACUTE;N DE DATOS"/>
    <x v="0"/>
    <x v="0"/>
    <x v="0"/>
    <x v="1"/>
    <s v="Rosmery Montesinos Quispe c2"/>
    <m/>
    <x v="0"/>
    <x v="0"/>
    <x v="1"/>
    <x v="9"/>
  </r>
  <r>
    <x v="5992"/>
    <x v="0"/>
    <s v="TGM10331"/>
    <s v="LAPIDA RETIRADA"/>
    <x v="0"/>
    <x v="0"/>
    <x v="4"/>
    <x v="10"/>
    <s v="Tymiller Jhalber Llacza Rosales"/>
    <m/>
    <x v="0"/>
    <x v="0"/>
    <x v="1"/>
    <x v="9"/>
  </r>
  <r>
    <x v="5993"/>
    <x v="4"/>
    <s v="TGM10332"/>
    <s v="REPINTADO DE LAPIDA"/>
    <x v="0"/>
    <x v="0"/>
    <x v="4"/>
    <x v="9"/>
    <s v="Rayda Rita Vargas Perales C2"/>
    <m/>
    <x v="0"/>
    <x v="0"/>
    <x v="1"/>
    <x v="9"/>
  </r>
  <r>
    <x v="5994"/>
    <x v="1"/>
    <s v="TGM10333"/>
    <s v="ESTADO DE CUENTA"/>
    <x v="0"/>
    <x v="0"/>
    <x v="0"/>
    <x v="5"/>
    <s v="Liz Lidiana Huaman Rojas SAC CF"/>
    <m/>
    <x v="0"/>
    <x v="0"/>
    <x v="1"/>
    <x v="9"/>
  </r>
  <r>
    <x v="5995"/>
    <x v="4"/>
    <s v="TGM10334"/>
    <s v="DEVOLUCION POR MISA NO REALIZADA"/>
    <x v="0"/>
    <x v="1"/>
    <x v="2"/>
    <x v="38"/>
    <s v="Ruth Cusihuaman SACC2"/>
    <m/>
    <x v="0"/>
    <x v="0"/>
    <x v="1"/>
    <x v="9"/>
  </r>
  <r>
    <x v="5996"/>
    <x v="4"/>
    <s v="TGM10335"/>
    <s v="ENTREGA DE CERTIFICADO DE PERPETUIDAD"/>
    <x v="0"/>
    <x v="0"/>
    <x v="0"/>
    <x v="0"/>
    <s v="Ruth Cusihuaman SACC2"/>
    <m/>
    <x v="0"/>
    <x v="0"/>
    <x v="1"/>
    <x v="9"/>
  </r>
  <r>
    <x v="5997"/>
    <x v="4"/>
    <s v="TGM10336"/>
    <s v="CONSULTA CUOTA"/>
    <x v="0"/>
    <x v="1"/>
    <x v="4"/>
    <x v="10"/>
    <s v="Tymiller Jhaalber Llacza Rosales - Cusco II"/>
    <m/>
    <x v="0"/>
    <x v="0"/>
    <x v="1"/>
    <x v="9"/>
  </r>
  <r>
    <x v="5998"/>
    <x v="2"/>
    <s v="TGM10337"/>
    <s v="SOLICITA CONTRATO 5028385"/>
    <x v="0"/>
    <x v="0"/>
    <x v="0"/>
    <x v="3"/>
    <s v="Melissa Jhuliana Hipolito Guerrero"/>
    <m/>
    <x v="0"/>
    <x v="0"/>
    <x v="1"/>
    <x v="9"/>
  </r>
  <r>
    <x v="5999"/>
    <x v="4"/>
    <s v="TGM10338"/>
    <s v="SOLICITA ESTADO DE CUENTA"/>
    <x v="0"/>
    <x v="0"/>
    <x v="4"/>
    <x v="10"/>
    <s v="Tymiller Jhaalber Llacza Rosales - Cusco II"/>
    <m/>
    <x v="0"/>
    <x v="0"/>
    <x v="1"/>
    <x v="9"/>
  </r>
  <r>
    <x v="6000"/>
    <x v="0"/>
    <s v="TGM10339"/>
    <s v="ESTADO DE CUENTA DIGITAL"/>
    <x v="0"/>
    <x v="0"/>
    <x v="2"/>
    <x v="5"/>
    <s v="Liz Lidiana Huaman Rojas"/>
    <m/>
    <x v="0"/>
    <x v="0"/>
    <x v="1"/>
    <x v="9"/>
  </r>
  <r>
    <x v="6001"/>
    <x v="4"/>
    <s v="TGM10340"/>
    <s v="CAMBIO DATOS EN BOLETA"/>
    <x v="0"/>
    <x v="0"/>
    <x v="0"/>
    <x v="30"/>
    <s v="Ruth Cusihuaman SACC2"/>
    <m/>
    <x v="0"/>
    <x v="0"/>
    <x v="1"/>
    <x v="9"/>
  </r>
  <r>
    <x v="6002"/>
    <x v="4"/>
    <s v="TGM10341"/>
    <s v="DEPOSITO DE CUOTA"/>
    <x v="0"/>
    <x v="1"/>
    <x v="4"/>
    <x v="10"/>
    <s v="Tymiller Jhaalber Llacza Rosales - Cusco II"/>
    <m/>
    <x v="0"/>
    <x v="0"/>
    <x v="1"/>
    <x v="9"/>
  </r>
  <r>
    <x v="6003"/>
    <x v="2"/>
    <s v="TGM10342"/>
    <s v="SOLICITA CERTIFICADO DE USO 200635"/>
    <x v="0"/>
    <x v="0"/>
    <x v="2"/>
    <x v="0"/>
    <s v="Melissa Jhuliana Hipolito Guerrero"/>
    <m/>
    <x v="0"/>
    <x v="0"/>
    <x v="1"/>
    <x v="9"/>
  </r>
  <r>
    <x v="6004"/>
    <x v="0"/>
    <s v="TGM10343"/>
    <s v="SEPARACI&amp;OACUTE;N DE MISA"/>
    <x v="0"/>
    <x v="2"/>
    <x v="0"/>
    <x v="2"/>
    <s v="Angie Diana Infante Verastegui SACSAN"/>
    <m/>
    <x v="0"/>
    <x v="0"/>
    <x v="1"/>
    <x v="9"/>
  </r>
  <r>
    <x v="6005"/>
    <x v="0"/>
    <s v="TGM10344"/>
    <s v="ESTADO DE CUENTA"/>
    <x v="0"/>
    <x v="2"/>
    <x v="0"/>
    <x v="2"/>
    <s v="Angie Diana Infante Verastegui SACSAN"/>
    <m/>
    <x v="0"/>
    <x v="0"/>
    <x v="1"/>
    <x v="9"/>
  </r>
  <r>
    <x v="6006"/>
    <x v="1"/>
    <s v="TGM10345"/>
    <s v="CONSTANCIA DE UBICACION"/>
    <x v="0"/>
    <x v="0"/>
    <x v="0"/>
    <x v="6"/>
    <s v="Pamela Diana Caro Alhua  SAC cor"/>
    <m/>
    <x v="0"/>
    <x v="0"/>
    <x v="1"/>
    <x v="9"/>
  </r>
  <r>
    <x v="6007"/>
    <x v="1"/>
    <s v="TGM10346"/>
    <s v="ASIGNACION DE 2 DO TITULAR"/>
    <x v="0"/>
    <x v="0"/>
    <x v="0"/>
    <x v="1"/>
    <s v="Pamela Diana Caro Alhua  SAC cor"/>
    <m/>
    <x v="0"/>
    <x v="0"/>
    <x v="1"/>
    <x v="9"/>
  </r>
  <r>
    <x v="6008"/>
    <x v="0"/>
    <s v="TGM10347"/>
    <s v="ESTADO DE CUENTA"/>
    <x v="0"/>
    <x v="2"/>
    <x v="0"/>
    <x v="10"/>
    <s v="Pamela Diana SAC Caro Alhua"/>
    <m/>
    <x v="0"/>
    <x v="0"/>
    <x v="1"/>
    <x v="9"/>
  </r>
  <r>
    <x v="6009"/>
    <x v="0"/>
    <s v="TGM10348"/>
    <s v="RETIRO DE LAPIDA POR DEUDA"/>
    <x v="0"/>
    <x v="0"/>
    <x v="4"/>
    <x v="26"/>
    <s v="Tymiller Jhalber Llacza Rosales"/>
    <m/>
    <x v="0"/>
    <x v="0"/>
    <x v="1"/>
    <x v="9"/>
  </r>
  <r>
    <x v="6010"/>
    <x v="0"/>
    <s v="TGM10349"/>
    <s v="MISA"/>
    <x v="0"/>
    <x v="2"/>
    <x v="0"/>
    <x v="39"/>
    <s v="Pamela Diana SAC Caro Alhua"/>
    <m/>
    <x v="0"/>
    <x v="0"/>
    <x v="1"/>
    <x v="9"/>
  </r>
  <r>
    <x v="6011"/>
    <x v="0"/>
    <s v="TGM10350"/>
    <s v="ESTADO DE CUENTA"/>
    <x v="0"/>
    <x v="2"/>
    <x v="0"/>
    <x v="10"/>
    <s v="Pamela Diana SAC Caro Alhua"/>
    <m/>
    <x v="0"/>
    <x v="0"/>
    <x v="1"/>
    <x v="9"/>
  </r>
  <r>
    <x v="6012"/>
    <x v="0"/>
    <s v="TGM10351"/>
    <s v="CAMBIO DE TITULARIDAD"/>
    <x v="0"/>
    <x v="2"/>
    <x v="0"/>
    <x v="16"/>
    <s v="Pamela Diana SAC Caro Alhua"/>
    <m/>
    <x v="0"/>
    <x v="0"/>
    <x v="1"/>
    <x v="9"/>
  </r>
  <r>
    <x v="6013"/>
    <x v="0"/>
    <s v="TGM10352"/>
    <s v="COLOCACION DE LAPIDA"/>
    <x v="0"/>
    <x v="0"/>
    <x v="4"/>
    <x v="13"/>
    <s v="Oscar San Martin Castillo"/>
    <m/>
    <x v="0"/>
    <x v="0"/>
    <x v="1"/>
    <x v="9"/>
  </r>
  <r>
    <x v="6014"/>
    <x v="0"/>
    <s v="TGM10353"/>
    <s v="USO NF"/>
    <x v="0"/>
    <x v="2"/>
    <x v="0"/>
    <x v="8"/>
    <s v="Liz Lidiana Huaman Rojas"/>
    <m/>
    <x v="0"/>
    <x v="0"/>
    <x v="1"/>
    <x v="9"/>
  </r>
  <r>
    <x v="6015"/>
    <x v="0"/>
    <s v="TGM10354"/>
    <s v="CERTIFICADO DE USO"/>
    <x v="0"/>
    <x v="0"/>
    <x v="0"/>
    <x v="0"/>
    <s v="Liz Lidiana Huaman Rojas"/>
    <m/>
    <x v="0"/>
    <x v="0"/>
    <x v="1"/>
    <x v="9"/>
  </r>
  <r>
    <x v="6016"/>
    <x v="0"/>
    <s v="TGM10355"/>
    <s v="CERTIFICADO DE USO"/>
    <x v="0"/>
    <x v="0"/>
    <x v="0"/>
    <x v="0"/>
    <s v="Liz Lidiana Huaman Rojas"/>
    <m/>
    <x v="0"/>
    <x v="0"/>
    <x v="1"/>
    <x v="9"/>
  </r>
  <r>
    <x v="6017"/>
    <x v="1"/>
    <s v="TGM10356"/>
    <s v="CERTIFICADO DE USO"/>
    <x v="0"/>
    <x v="0"/>
    <x v="2"/>
    <x v="0"/>
    <s v="Liz Lidiana Huaman Rojas SAC CF"/>
    <m/>
    <x v="0"/>
    <x v="0"/>
    <x v="1"/>
    <x v="9"/>
  </r>
  <r>
    <x v="6018"/>
    <x v="2"/>
    <s v="TGM10357"/>
    <s v="SOLICITA CERTIFICADO DE USO 200924"/>
    <x v="0"/>
    <x v="0"/>
    <x v="0"/>
    <x v="0"/>
    <s v="Melissa Jhuliana Hipolito Guerrero"/>
    <m/>
    <x v="0"/>
    <x v="0"/>
    <x v="1"/>
    <x v="9"/>
  </r>
  <r>
    <x v="6019"/>
    <x v="3"/>
    <s v="TGM10358"/>
    <s v="DEPOSITO DE CUOTAS."/>
    <x v="0"/>
    <x v="0"/>
    <x v="4"/>
    <x v="10"/>
    <s v="Tymiller Jhaalber Llacza Rosales - Cusco I"/>
    <m/>
    <x v="0"/>
    <x v="0"/>
    <x v="1"/>
    <x v="9"/>
  </r>
  <r>
    <x v="6020"/>
    <x v="3"/>
    <s v="TGM10359"/>
    <s v="GENERACION CODG. CIP"/>
    <x v="0"/>
    <x v="0"/>
    <x v="4"/>
    <x v="10"/>
    <s v="Tymiller Jhaalber Llacza Rosales - Cusco I"/>
    <m/>
    <x v="0"/>
    <x v="0"/>
    <x v="1"/>
    <x v="9"/>
  </r>
  <r>
    <x v="6021"/>
    <x v="0"/>
    <s v="TGM10360"/>
    <s v="ESTADO DE CUENTA"/>
    <x v="0"/>
    <x v="2"/>
    <x v="0"/>
    <x v="10"/>
    <s v="Pamela Diana SAC Caro Alhua"/>
    <m/>
    <x v="0"/>
    <x v="0"/>
    <x v="1"/>
    <x v="9"/>
  </r>
  <r>
    <x v="6022"/>
    <x v="4"/>
    <s v="TGM10361"/>
    <s v="GENERACION CODIGO CIP"/>
    <x v="0"/>
    <x v="0"/>
    <x v="4"/>
    <x v="10"/>
    <s v="Tymiller Jhaalber Llacza Rosales - Cusco II"/>
    <m/>
    <x v="0"/>
    <x v="0"/>
    <x v="1"/>
    <x v="9"/>
  </r>
  <r>
    <x v="6023"/>
    <x v="0"/>
    <s v="TGM10362"/>
    <s v="ACTUALIZACION DE DATOS"/>
    <x v="0"/>
    <x v="0"/>
    <x v="0"/>
    <x v="1"/>
    <s v="Pamela Diana SAC Caro Alhua"/>
    <m/>
    <x v="0"/>
    <x v="0"/>
    <x v="1"/>
    <x v="9"/>
  </r>
  <r>
    <x v="6024"/>
    <x v="2"/>
    <s v="TGM10363"/>
    <s v="CONSULTA TRASLADO EXTERNO 5017075"/>
    <x v="0"/>
    <x v="2"/>
    <x v="0"/>
    <x v="8"/>
    <s v="Melissa Jhuliana Hipolito Guerrero"/>
    <m/>
    <x v="0"/>
    <x v="0"/>
    <x v="1"/>
    <x v="9"/>
  </r>
  <r>
    <x v="6025"/>
    <x v="0"/>
    <s v="TGM10364"/>
    <s v="ESTADO DE CUENTA"/>
    <x v="0"/>
    <x v="0"/>
    <x v="4"/>
    <x v="10"/>
    <s v="Tymiller Jhalber Llacza Rosales"/>
    <m/>
    <x v="0"/>
    <x v="0"/>
    <x v="1"/>
    <x v="9"/>
  </r>
  <r>
    <x v="6026"/>
    <x v="4"/>
    <s v="TGM10365"/>
    <s v="CERTIFICADO DE USO PERPETUO"/>
    <x v="0"/>
    <x v="0"/>
    <x v="0"/>
    <x v="3"/>
    <s v="Rosmery Montesinos Quispe c2"/>
    <m/>
    <x v="0"/>
    <x v="0"/>
    <x v="1"/>
    <x v="9"/>
  </r>
  <r>
    <x v="6027"/>
    <x v="4"/>
    <s v="TGM10366"/>
    <s v="ENTREGA DE CONTRATO"/>
    <x v="0"/>
    <x v="0"/>
    <x v="0"/>
    <x v="3"/>
    <s v="Rosmery Montesinos Quispe c2"/>
    <m/>
    <x v="0"/>
    <x v="0"/>
    <x v="1"/>
    <x v="9"/>
  </r>
  <r>
    <x v="6028"/>
    <x v="0"/>
    <s v="TGM10367"/>
    <s v="ESTADO DE CUENTA"/>
    <x v="0"/>
    <x v="0"/>
    <x v="0"/>
    <x v="5"/>
    <s v="Liz Lidiana Huaman Rojas"/>
    <m/>
    <x v="0"/>
    <x v="0"/>
    <x v="1"/>
    <x v="9"/>
  </r>
  <r>
    <x v="6029"/>
    <x v="0"/>
    <s v="TGM10368"/>
    <s v="ESTADO DE CUENTA"/>
    <x v="0"/>
    <x v="2"/>
    <x v="0"/>
    <x v="10"/>
    <s v="Pamela Diana SAC Caro Alhua"/>
    <m/>
    <x v="0"/>
    <x v="0"/>
    <x v="1"/>
    <x v="9"/>
  </r>
  <r>
    <x v="6030"/>
    <x v="4"/>
    <s v="TGM10369"/>
    <s v="MANTENIMIENTO DE LAPIDA -PIEDRA LAJA"/>
    <x v="0"/>
    <x v="0"/>
    <x v="4"/>
    <x v="11"/>
    <s v="Rayda Rita Vargas Perales C2"/>
    <m/>
    <x v="0"/>
    <x v="0"/>
    <x v="1"/>
    <x v="9"/>
  </r>
  <r>
    <x v="6031"/>
    <x v="0"/>
    <s v="TGM10370"/>
    <s v="ACTUALIZACION DE DATOS"/>
    <x v="0"/>
    <x v="0"/>
    <x v="0"/>
    <x v="1"/>
    <s v="Pamela Diana SAC Caro Alhua"/>
    <m/>
    <x v="0"/>
    <x v="0"/>
    <x v="1"/>
    <x v="9"/>
  </r>
  <r>
    <x v="6032"/>
    <x v="4"/>
    <s v="TGM10371"/>
    <s v="MANTENIMIENTO DE LAPIDA -PIEDRA LAJA"/>
    <x v="0"/>
    <x v="0"/>
    <x v="4"/>
    <x v="11"/>
    <s v="Rayda Rita Vargas Perales C2"/>
    <m/>
    <x v="0"/>
    <x v="0"/>
    <x v="1"/>
    <x v="9"/>
  </r>
  <r>
    <x v="6033"/>
    <x v="4"/>
    <s v="TGM10372"/>
    <s v="ENTREGA DE CERTIFICADO DE PERPETUIDAD"/>
    <x v="0"/>
    <x v="0"/>
    <x v="0"/>
    <x v="0"/>
    <s v="Ruth Cusihuaman SACC2"/>
    <m/>
    <x v="0"/>
    <x v="0"/>
    <x v="1"/>
    <x v="9"/>
  </r>
  <r>
    <x v="6034"/>
    <x v="4"/>
    <s v="TGM10373"/>
    <s v="DEPOSITO DE CUOTA"/>
    <x v="0"/>
    <x v="0"/>
    <x v="4"/>
    <x v="10"/>
    <s v="Tymiller Jhaalber Llacza Rosales - Cusco II"/>
    <m/>
    <x v="0"/>
    <x v="0"/>
    <x v="1"/>
    <x v="9"/>
  </r>
  <r>
    <x v="6035"/>
    <x v="4"/>
    <s v="TGM10374"/>
    <s v="INGRESO DE PAGO : PAGOEFECTIVO"/>
    <x v="0"/>
    <x v="0"/>
    <x v="4"/>
    <x v="10"/>
    <s v="Tymiller Jhaalber Llacza Rosales - Cusco II"/>
    <m/>
    <x v="0"/>
    <x v="0"/>
    <x v="1"/>
    <x v="9"/>
  </r>
  <r>
    <x v="6036"/>
    <x v="0"/>
    <s v="TGM10375"/>
    <s v="CERTIFICADO DE USO"/>
    <x v="0"/>
    <x v="0"/>
    <x v="2"/>
    <x v="0"/>
    <s v="Pamela Diana SAC Caro Alhua"/>
    <m/>
    <x v="0"/>
    <x v="0"/>
    <x v="1"/>
    <x v="9"/>
  </r>
  <r>
    <x v="6037"/>
    <x v="3"/>
    <s v="TGM10376"/>
    <s v="DESCUENTO TARJETA DEBITO"/>
    <x v="0"/>
    <x v="1"/>
    <x v="4"/>
    <x v="10"/>
    <s v="Tymiller Jhaalber Llacza Rosales - Cusco I"/>
    <m/>
    <x v="0"/>
    <x v="0"/>
    <x v="1"/>
    <x v="9"/>
  </r>
  <r>
    <x v="6038"/>
    <x v="2"/>
    <s v="TGM10377"/>
    <s v="CONSULTA RESPONSO 200872"/>
    <x v="0"/>
    <x v="2"/>
    <x v="0"/>
    <x v="39"/>
    <s v="Melissa Jhuliana Hipolito Guerrero"/>
    <m/>
    <x v="0"/>
    <x v="0"/>
    <x v="1"/>
    <x v="9"/>
  </r>
  <r>
    <x v="6039"/>
    <x v="2"/>
    <s v="TGM10378"/>
    <s v="SOLICITA RESPONSO  5022755"/>
    <x v="0"/>
    <x v="2"/>
    <x v="0"/>
    <x v="39"/>
    <s v="Melissa Jhuliana Hipolito Guerrero"/>
    <m/>
    <x v="0"/>
    <x v="0"/>
    <x v="1"/>
    <x v="9"/>
  </r>
  <r>
    <x v="6040"/>
    <x v="0"/>
    <s v="TGM10379"/>
    <s v="CERTIFICADO DE USO"/>
    <x v="0"/>
    <x v="0"/>
    <x v="2"/>
    <x v="2"/>
    <s v="Pamela Diana SAC Caro Alhua"/>
    <m/>
    <x v="0"/>
    <x v="0"/>
    <x v="1"/>
    <x v="9"/>
  </r>
  <r>
    <x v="6041"/>
    <x v="3"/>
    <s v="TGM10380"/>
    <s v="CERTIFICADO DE USO PERPETUO"/>
    <x v="0"/>
    <x v="0"/>
    <x v="0"/>
    <x v="0"/>
    <s v="Rosmery Montesinos Quispe c1"/>
    <m/>
    <x v="0"/>
    <x v="0"/>
    <x v="1"/>
    <x v="9"/>
  </r>
  <r>
    <x v="6042"/>
    <x v="0"/>
    <s v="TGM10381"/>
    <s v="COPIA DE CONTRATO"/>
    <x v="0"/>
    <x v="0"/>
    <x v="2"/>
    <x v="6"/>
    <s v="Pamela Diana SAC Caro Alhua"/>
    <m/>
    <x v="0"/>
    <x v="0"/>
    <x v="1"/>
    <x v="9"/>
  </r>
  <r>
    <x v="6043"/>
    <x v="0"/>
    <s v="TGM10382"/>
    <s v="LAPIDA"/>
    <x v="0"/>
    <x v="2"/>
    <x v="0"/>
    <x v="34"/>
    <s v="Pamela Diana SAC Caro Alhua"/>
    <m/>
    <x v="0"/>
    <x v="0"/>
    <x v="1"/>
    <x v="9"/>
  </r>
  <r>
    <x v="6044"/>
    <x v="0"/>
    <s v="TGM10383"/>
    <s v="SOLICITO BOLETA"/>
    <x v="0"/>
    <x v="2"/>
    <x v="0"/>
    <x v="2"/>
    <s v="Angie Diana Infante Verastegui SACSAN"/>
    <m/>
    <x v="0"/>
    <x v="0"/>
    <x v="1"/>
    <x v="9"/>
  </r>
  <r>
    <x v="6045"/>
    <x v="0"/>
    <s v="TGM10384"/>
    <s v="CONSULTA MISA"/>
    <x v="0"/>
    <x v="2"/>
    <x v="0"/>
    <x v="39"/>
    <s v="Liz Lidiana Huaman Rojas"/>
    <m/>
    <x v="0"/>
    <x v="0"/>
    <x v="1"/>
    <x v="9"/>
  </r>
  <r>
    <x v="6046"/>
    <x v="4"/>
    <s v="TGM10385"/>
    <s v="CERTIFICADO DE USO PERPETUO"/>
    <x v="0"/>
    <x v="2"/>
    <x v="0"/>
    <x v="0"/>
    <s v="Rosmery Montesinos Quispe c2"/>
    <m/>
    <x v="0"/>
    <x v="0"/>
    <x v="1"/>
    <x v="9"/>
  </r>
  <r>
    <x v="6047"/>
    <x v="1"/>
    <s v="TGM10386"/>
    <s v="INHUMACI&amp;OACUTE;N"/>
    <x v="0"/>
    <x v="2"/>
    <x v="0"/>
    <x v="8"/>
    <s v="Angie Diana Infante Verastegui SACCOR"/>
    <m/>
    <x v="0"/>
    <x v="0"/>
    <x v="1"/>
    <x v="9"/>
  </r>
  <r>
    <x v="6048"/>
    <x v="1"/>
    <s v="TGM10387"/>
    <s v="INHUMACI&amp;OACUTE;N"/>
    <x v="0"/>
    <x v="2"/>
    <x v="0"/>
    <x v="8"/>
    <s v="Angie Diana Infante Verastegui SACCOR"/>
    <m/>
    <x v="0"/>
    <x v="0"/>
    <x v="1"/>
    <x v="9"/>
  </r>
  <r>
    <x v="6049"/>
    <x v="4"/>
    <s v="TGM10388"/>
    <s v="GENERACION CODG. CIP"/>
    <x v="0"/>
    <x v="0"/>
    <x v="4"/>
    <x v="10"/>
    <s v="Tymiller Jhaalber Llacza Rosales - Cusco II"/>
    <m/>
    <x v="0"/>
    <x v="0"/>
    <x v="1"/>
    <x v="9"/>
  </r>
  <r>
    <x v="6050"/>
    <x v="0"/>
    <s v="TGM10389"/>
    <s v="USO DE ESPACIO"/>
    <x v="0"/>
    <x v="2"/>
    <x v="0"/>
    <x v="35"/>
    <s v="Pamela Diana SAC Caro Alhua"/>
    <m/>
    <x v="0"/>
    <x v="0"/>
    <x v="1"/>
    <x v="9"/>
  </r>
  <r>
    <x v="6051"/>
    <x v="4"/>
    <s v="TGM10390"/>
    <s v="CONSULTA CUOTA"/>
    <x v="0"/>
    <x v="2"/>
    <x v="0"/>
    <x v="15"/>
    <s v="Ruth Cusihuaman SACC2"/>
    <m/>
    <x v="0"/>
    <x v="0"/>
    <x v="1"/>
    <x v="9"/>
  </r>
  <r>
    <x v="6052"/>
    <x v="4"/>
    <s v="TGM10391"/>
    <s v="ENTREGA DE CERTIFICADO DE PERPETUIDAD"/>
    <x v="0"/>
    <x v="0"/>
    <x v="0"/>
    <x v="0"/>
    <s v="Ruth Cusihuaman SACC2"/>
    <m/>
    <x v="0"/>
    <x v="0"/>
    <x v="1"/>
    <x v="9"/>
  </r>
  <r>
    <x v="6053"/>
    <x v="4"/>
    <s v="TGM10392"/>
    <s v="ENTREGA DE CERTIFICADO DE PERPETUIDAD"/>
    <x v="0"/>
    <x v="0"/>
    <x v="0"/>
    <x v="0"/>
    <s v="Ruth Cusihuaman SACC2"/>
    <m/>
    <x v="0"/>
    <x v="0"/>
    <x v="1"/>
    <x v="9"/>
  </r>
  <r>
    <x v="6054"/>
    <x v="4"/>
    <s v="TGM10393"/>
    <s v="ENTREGA DE CERTIFICADO DE PERPETUIDAD"/>
    <x v="0"/>
    <x v="0"/>
    <x v="0"/>
    <x v="0"/>
    <s v="Ruth Cusihuaman SACC2"/>
    <m/>
    <x v="0"/>
    <x v="0"/>
    <x v="1"/>
    <x v="9"/>
  </r>
  <r>
    <x v="6055"/>
    <x v="4"/>
    <s v="TGM10394"/>
    <s v="CAMBIO DE TITULARIDAD"/>
    <x v="0"/>
    <x v="0"/>
    <x v="0"/>
    <x v="31"/>
    <s v="Ruth Cusihuaman SACC2"/>
    <m/>
    <x v="0"/>
    <x v="0"/>
    <x v="1"/>
    <x v="9"/>
  </r>
  <r>
    <x v="6056"/>
    <x v="0"/>
    <s v="TGM10395"/>
    <s v="USO DE ESPACIO"/>
    <x v="0"/>
    <x v="2"/>
    <x v="0"/>
    <x v="35"/>
    <s v="Pamela Diana SAC Caro Alhua"/>
    <m/>
    <x v="0"/>
    <x v="0"/>
    <x v="1"/>
    <x v="9"/>
  </r>
  <r>
    <x v="6057"/>
    <x v="0"/>
    <s v="TGM10396"/>
    <s v="MISA"/>
    <x v="0"/>
    <x v="2"/>
    <x v="0"/>
    <x v="39"/>
    <s v="Pamela Diana SAC Caro Alhua"/>
    <m/>
    <x v="0"/>
    <x v="0"/>
    <x v="1"/>
    <x v="9"/>
  </r>
  <r>
    <x v="6058"/>
    <x v="0"/>
    <s v="TGM10397"/>
    <s v="LAPIDA"/>
    <x v="0"/>
    <x v="2"/>
    <x v="0"/>
    <x v="15"/>
    <s v="Pamela Diana SAC Caro Alhua"/>
    <m/>
    <x v="0"/>
    <x v="0"/>
    <x v="1"/>
    <x v="9"/>
  </r>
  <r>
    <x v="6059"/>
    <x v="0"/>
    <s v="TGM10398"/>
    <s v="ESTADO DE CUENTA"/>
    <x v="0"/>
    <x v="2"/>
    <x v="0"/>
    <x v="10"/>
    <s v="Pamela Diana SAC Caro Alhua"/>
    <m/>
    <x v="0"/>
    <x v="0"/>
    <x v="1"/>
    <x v="9"/>
  </r>
  <r>
    <x v="6060"/>
    <x v="4"/>
    <s v="TGM10399"/>
    <s v="CONSULTA CUOTA"/>
    <x v="0"/>
    <x v="2"/>
    <x v="0"/>
    <x v="10"/>
    <s v="Ruth Cusihuaman SACC2"/>
    <m/>
    <x v="0"/>
    <x v="0"/>
    <x v="1"/>
    <x v="9"/>
  </r>
  <r>
    <x v="6061"/>
    <x v="3"/>
    <s v="TGM10400"/>
    <s v="GENERACION CODG. CIP"/>
    <x v="0"/>
    <x v="0"/>
    <x v="4"/>
    <x v="10"/>
    <s v="Tymiller Jhaalber Llacza Rosales - Cusco I"/>
    <m/>
    <x v="0"/>
    <x v="0"/>
    <x v="1"/>
    <x v="9"/>
  </r>
  <r>
    <x v="6062"/>
    <x v="3"/>
    <s v="TGM10401"/>
    <s v="GENERACION CODG. CIP"/>
    <x v="0"/>
    <x v="0"/>
    <x v="4"/>
    <x v="10"/>
    <s v="Tymiller Jhaalber Llacza Rosales - Cusco I"/>
    <m/>
    <x v="0"/>
    <x v="0"/>
    <x v="1"/>
    <x v="9"/>
  </r>
  <r>
    <x v="6063"/>
    <x v="3"/>
    <s v="TGM10402"/>
    <s v="GENERACION CODG. CIP"/>
    <x v="0"/>
    <x v="0"/>
    <x v="4"/>
    <x v="10"/>
    <s v="Tymiller Jhaalber Llacza Rosales - Cusco I"/>
    <m/>
    <x v="0"/>
    <x v="0"/>
    <x v="1"/>
    <x v="9"/>
  </r>
  <r>
    <x v="6064"/>
    <x v="3"/>
    <s v="TGM10403"/>
    <s v="GENERACION CODG. CIP"/>
    <x v="0"/>
    <x v="0"/>
    <x v="4"/>
    <x v="10"/>
    <s v="Tymiller Jhaalber Llacza Rosales - Cusco I"/>
    <m/>
    <x v="0"/>
    <x v="0"/>
    <x v="1"/>
    <x v="9"/>
  </r>
  <r>
    <x v="6065"/>
    <x v="4"/>
    <s v="TGM10404"/>
    <s v="GENERACION CODG. CIP"/>
    <x v="0"/>
    <x v="0"/>
    <x v="4"/>
    <x v="10"/>
    <s v="Tymiller Jhaalber Llacza Rosales - Cusco II"/>
    <m/>
    <x v="0"/>
    <x v="0"/>
    <x v="1"/>
    <x v="9"/>
  </r>
  <r>
    <x v="6066"/>
    <x v="0"/>
    <s v="TGM10405"/>
    <s v="ESTADO DE CUENTA"/>
    <x v="0"/>
    <x v="2"/>
    <x v="0"/>
    <x v="2"/>
    <s v="Nescar Janeth Ingaruca Peña SAC SAN"/>
    <m/>
    <x v="0"/>
    <x v="0"/>
    <x v="1"/>
    <x v="9"/>
  </r>
  <r>
    <x v="6067"/>
    <x v="0"/>
    <s v="TGM10406"/>
    <s v="COLOCACION DE LAPIDA"/>
    <x v="0"/>
    <x v="0"/>
    <x v="4"/>
    <x v="13"/>
    <s v="Oscar San Martin Castillo"/>
    <m/>
    <x v="0"/>
    <x v="0"/>
    <x v="1"/>
    <x v="9"/>
  </r>
  <r>
    <x v="6068"/>
    <x v="0"/>
    <s v="TGM10407"/>
    <s v="COLOCACION DE LAPIDA"/>
    <x v="0"/>
    <x v="0"/>
    <x v="4"/>
    <x v="13"/>
    <s v="Oscar San Martin Castillo"/>
    <m/>
    <x v="0"/>
    <x v="0"/>
    <x v="1"/>
    <x v="9"/>
  </r>
  <r>
    <x v="6069"/>
    <x v="0"/>
    <s v="TGM10408"/>
    <s v="MISA"/>
    <x v="0"/>
    <x v="2"/>
    <x v="0"/>
    <x v="39"/>
    <s v="Pamela Diana SAC Caro Alhua"/>
    <m/>
    <x v="0"/>
    <x v="0"/>
    <x v="1"/>
    <x v="9"/>
  </r>
  <r>
    <x v="6070"/>
    <x v="0"/>
    <s v="TGM10409"/>
    <s v="MANTENIMIENTO DE LAPIDA"/>
    <x v="0"/>
    <x v="1"/>
    <x v="4"/>
    <x v="13"/>
    <s v="Oscar San Martin Castillo"/>
    <m/>
    <x v="0"/>
    <x v="0"/>
    <x v="1"/>
    <x v="9"/>
  </r>
  <r>
    <x v="6071"/>
    <x v="0"/>
    <s v="TGM10410"/>
    <s v="DEUDA PENDIENTE"/>
    <x v="0"/>
    <x v="2"/>
    <x v="0"/>
    <x v="10"/>
    <s v="Pamela Diana SAC Caro Alhua"/>
    <m/>
    <x v="0"/>
    <x v="0"/>
    <x v="1"/>
    <x v="9"/>
  </r>
  <r>
    <x v="6072"/>
    <x v="0"/>
    <s v="TGM10411"/>
    <s v="FLORERO"/>
    <x v="0"/>
    <x v="0"/>
    <x v="0"/>
    <x v="4"/>
    <s v="Pamela Diana SAC Caro Alhua"/>
    <m/>
    <x v="0"/>
    <x v="0"/>
    <x v="1"/>
    <x v="9"/>
  </r>
  <r>
    <x v="6073"/>
    <x v="0"/>
    <s v="TGM10412"/>
    <s v="ESTADO DE CUENTA"/>
    <x v="0"/>
    <x v="0"/>
    <x v="4"/>
    <x v="10"/>
    <s v="Tymiller Jhalber Llacza Rosales"/>
    <m/>
    <x v="0"/>
    <x v="0"/>
    <x v="1"/>
    <x v="9"/>
  </r>
  <r>
    <x v="6074"/>
    <x v="0"/>
    <s v="TGM10413"/>
    <s v="CANALES DE PAGO"/>
    <x v="0"/>
    <x v="2"/>
    <x v="2"/>
    <x v="10"/>
    <s v="Pamela Diana SAC Caro Alhua"/>
    <m/>
    <x v="0"/>
    <x v="0"/>
    <x v="1"/>
    <x v="9"/>
  </r>
  <r>
    <x v="6075"/>
    <x v="0"/>
    <s v="TGM10414"/>
    <s v="ACTUALIZACION DE DATOS"/>
    <x v="0"/>
    <x v="0"/>
    <x v="2"/>
    <x v="1"/>
    <s v="Rosario Margarita Vergara Jimenez"/>
    <m/>
    <x v="0"/>
    <x v="0"/>
    <x v="1"/>
    <x v="9"/>
  </r>
  <r>
    <x v="6076"/>
    <x v="0"/>
    <s v="TGM10415"/>
    <s v="ELABORACION DE LAPIDA"/>
    <x v="0"/>
    <x v="0"/>
    <x v="2"/>
    <x v="13"/>
    <s v="Rosario Margarita Vergara Jimenez"/>
    <m/>
    <x v="0"/>
    <x v="0"/>
    <x v="1"/>
    <x v="9"/>
  </r>
  <r>
    <x v="6077"/>
    <x v="0"/>
    <s v="TGM10416"/>
    <s v="CONSTANCIA DE ENTIERRO"/>
    <x v="0"/>
    <x v="2"/>
    <x v="0"/>
    <x v="6"/>
    <s v="Liz Lidiana Huaman Rojas"/>
    <m/>
    <x v="0"/>
    <x v="1"/>
    <x v="2"/>
    <x v="0"/>
  </r>
  <r>
    <x v="6078"/>
    <x v="0"/>
    <s v="TGM10417"/>
    <s v="CERTIFICADO DE USO"/>
    <x v="0"/>
    <x v="0"/>
    <x v="0"/>
    <x v="0"/>
    <s v="Liz Lidiana Huaman Rojas"/>
    <m/>
    <x v="0"/>
    <x v="1"/>
    <x v="2"/>
    <x v="0"/>
  </r>
  <r>
    <x v="6079"/>
    <x v="0"/>
    <s v="TGM10418"/>
    <s v="CERTIFICADO DE USO"/>
    <x v="0"/>
    <x v="0"/>
    <x v="0"/>
    <x v="0"/>
    <s v="Liz Lidiana Huaman Rojas"/>
    <m/>
    <x v="0"/>
    <x v="2"/>
    <x v="2"/>
    <x v="0"/>
  </r>
  <r>
    <x v="6080"/>
    <x v="0"/>
    <s v="TGM10419"/>
    <s v="ESTADO DE CUENTA DIGITAL"/>
    <x v="0"/>
    <x v="0"/>
    <x v="0"/>
    <x v="5"/>
    <s v="Liz Lidiana Huaman Rojas"/>
    <m/>
    <x v="0"/>
    <x v="2"/>
    <x v="2"/>
    <x v="0"/>
  </r>
  <r>
    <x v="6081"/>
    <x v="1"/>
    <s v="TGM10420"/>
    <s v="CERTIFICADO DE USO"/>
    <x v="0"/>
    <x v="0"/>
    <x v="0"/>
    <x v="0"/>
    <s v="Liz Lidiana Huaman Rojas SAC CF"/>
    <m/>
    <x v="0"/>
    <x v="2"/>
    <x v="2"/>
    <x v="0"/>
  </r>
  <r>
    <x v="6082"/>
    <x v="0"/>
    <s v="TGM10421"/>
    <s v="FLORES PAN A"/>
    <x v="0"/>
    <x v="0"/>
    <x v="4"/>
    <x v="21"/>
    <s v="Oscar San Martin Castillo"/>
    <m/>
    <x v="0"/>
    <x v="1"/>
    <x v="2"/>
    <x v="0"/>
  </r>
  <r>
    <x v="6083"/>
    <x v="0"/>
    <s v="TGM10422"/>
    <s v="USO DE ESPACIO"/>
    <x v="0"/>
    <x v="2"/>
    <x v="0"/>
    <x v="35"/>
    <s v="Nescar Janeth Ingaruca Peña SAC SAN"/>
    <m/>
    <x v="0"/>
    <x v="1"/>
    <x v="2"/>
    <x v="0"/>
  </r>
  <r>
    <x v="6084"/>
    <x v="0"/>
    <s v="TGM10423"/>
    <s v="USO DE ESPACIO NF"/>
    <x v="0"/>
    <x v="2"/>
    <x v="0"/>
    <x v="35"/>
    <s v="Liz Lidiana Huaman Rojas"/>
    <m/>
    <x v="0"/>
    <x v="2"/>
    <x v="2"/>
    <x v="0"/>
  </r>
  <r>
    <x v="6085"/>
    <x v="0"/>
    <s v="TGM10424"/>
    <s v="RECLAMO LAPIDA"/>
    <x v="0"/>
    <x v="1"/>
    <x v="2"/>
    <x v="2"/>
    <s v="Nescar Janeth Ingaruca Peña SAC SAN"/>
    <m/>
    <x v="0"/>
    <x v="2"/>
    <x v="2"/>
    <x v="0"/>
  </r>
  <r>
    <x v="6086"/>
    <x v="0"/>
    <s v="TGM10425"/>
    <s v="RECLAMO LAPIDA"/>
    <x v="0"/>
    <x v="1"/>
    <x v="4"/>
    <x v="18"/>
    <s v="Nescar Janeth Ingaruca Peña SAC SAN"/>
    <m/>
    <x v="0"/>
    <x v="1"/>
    <x v="2"/>
    <x v="0"/>
  </r>
  <r>
    <x v="6087"/>
    <x v="2"/>
    <s v="TGM10426"/>
    <s v="ACTUALIZACION DE DATOS 200137"/>
    <x v="0"/>
    <x v="0"/>
    <x v="0"/>
    <x v="30"/>
    <s v="Melissa Jhuliana Hipolito Guerrero"/>
    <m/>
    <x v="0"/>
    <x v="1"/>
    <x v="2"/>
    <x v="0"/>
  </r>
  <r>
    <x v="6088"/>
    <x v="0"/>
    <s v="TGM10427"/>
    <s v="FLOREROS PVC"/>
    <x v="0"/>
    <x v="2"/>
    <x v="0"/>
    <x v="21"/>
    <s v="Liz Lidiana Huaman Rojas"/>
    <m/>
    <x v="0"/>
    <x v="1"/>
    <x v="2"/>
    <x v="0"/>
  </r>
  <r>
    <x v="6089"/>
    <x v="2"/>
    <s v="TGM10428"/>
    <s v="USO DE ESPACIO NF 200137"/>
    <x v="0"/>
    <x v="2"/>
    <x v="0"/>
    <x v="8"/>
    <s v="Melissa Jhuliana Hipolito Guerrero"/>
    <m/>
    <x v="0"/>
    <x v="2"/>
    <x v="2"/>
    <x v="0"/>
  </r>
  <r>
    <x v="6090"/>
    <x v="0"/>
    <s v="TGM10429"/>
    <s v="MANTENIMIENTO DE LAPIDA"/>
    <x v="0"/>
    <x v="0"/>
    <x v="4"/>
    <x v="11"/>
    <s v="Nescar Janeth Ingaruca Peña SAC SAN"/>
    <m/>
    <x v="0"/>
    <x v="1"/>
    <x v="2"/>
    <x v="0"/>
  </r>
  <r>
    <x v="6091"/>
    <x v="0"/>
    <s v="TGM10430"/>
    <s v="ESTADO DE CUENTA"/>
    <x v="0"/>
    <x v="2"/>
    <x v="0"/>
    <x v="10"/>
    <s v="Liz Lidiana Huaman Rojas"/>
    <m/>
    <x v="0"/>
    <x v="1"/>
    <x v="2"/>
    <x v="0"/>
  </r>
  <r>
    <x v="6092"/>
    <x v="0"/>
    <s v="TGM10431"/>
    <s v="ACTA DE DEFUNCION"/>
    <x v="0"/>
    <x v="2"/>
    <x v="0"/>
    <x v="1"/>
    <s v="Liz Lidiana Huaman Rojas"/>
    <m/>
    <x v="0"/>
    <x v="1"/>
    <x v="2"/>
    <x v="0"/>
  </r>
  <r>
    <x v="6093"/>
    <x v="0"/>
    <s v="TGM10432"/>
    <s v="ACTA DE DEFUNCION"/>
    <x v="0"/>
    <x v="2"/>
    <x v="0"/>
    <x v="1"/>
    <s v="Liz Lidiana Huaman Rojas"/>
    <m/>
    <x v="0"/>
    <x v="2"/>
    <x v="2"/>
    <x v="0"/>
  </r>
  <r>
    <x v="6094"/>
    <x v="0"/>
    <s v="TGM10433"/>
    <s v="ACTA DE DEFUNCION"/>
    <x v="0"/>
    <x v="2"/>
    <x v="0"/>
    <x v="2"/>
    <s v="Liz Lidiana Huaman Rojas"/>
    <m/>
    <x v="0"/>
    <x v="1"/>
    <x v="2"/>
    <x v="0"/>
  </r>
  <r>
    <x v="6095"/>
    <x v="0"/>
    <s v="TGM10434"/>
    <s v="CONFECCION DE LAPIDA GRANITO NEGRO"/>
    <x v="0"/>
    <x v="0"/>
    <x v="4"/>
    <x v="9"/>
    <s v="Oscar San Martin Castillo"/>
    <m/>
    <x v="0"/>
    <x v="1"/>
    <x v="2"/>
    <x v="0"/>
  </r>
  <r>
    <x v="6096"/>
    <x v="0"/>
    <s v="TGM10435"/>
    <s v="RECLAMO  PLACA"/>
    <x v="0"/>
    <x v="1"/>
    <x v="2"/>
    <x v="13"/>
    <s v="Oscar San Martin Castillo"/>
    <m/>
    <x v="0"/>
    <x v="1"/>
    <x v="2"/>
    <x v="0"/>
  </r>
  <r>
    <x v="6097"/>
    <x v="0"/>
    <s v="TGM10436"/>
    <s v="UBICACION DE SEPULTURA"/>
    <x v="0"/>
    <x v="2"/>
    <x v="0"/>
    <x v="6"/>
    <s v="Liz Lidiana Huaman Rojas"/>
    <m/>
    <x v="0"/>
    <x v="1"/>
    <x v="2"/>
    <x v="0"/>
  </r>
  <r>
    <x v="6098"/>
    <x v="0"/>
    <s v="TGM10437"/>
    <s v="FLORERO PERDIDO"/>
    <x v="0"/>
    <x v="1"/>
    <x v="4"/>
    <x v="17"/>
    <s v="Nescar Janeth Ingaruca Peña SAC SAN"/>
    <m/>
    <x v="0"/>
    <x v="1"/>
    <x v="2"/>
    <x v="0"/>
  </r>
  <r>
    <x v="6099"/>
    <x v="0"/>
    <s v="TGM10438"/>
    <s v="PERDIDA DE FLORERO"/>
    <x v="0"/>
    <x v="1"/>
    <x v="4"/>
    <x v="17"/>
    <s v="Nescar Janeth Ingaruca Peña SAC SAN"/>
    <m/>
    <x v="0"/>
    <x v="1"/>
    <x v="2"/>
    <x v="0"/>
  </r>
  <r>
    <x v="6100"/>
    <x v="0"/>
    <s v="TGM10439"/>
    <s v="CAMBIO DE TITULARIDAD"/>
    <x v="0"/>
    <x v="2"/>
    <x v="0"/>
    <x v="31"/>
    <s v="Liz Lidiana Huaman Rojas"/>
    <m/>
    <x v="0"/>
    <x v="1"/>
    <x v="2"/>
    <x v="0"/>
  </r>
  <r>
    <x v="6101"/>
    <x v="4"/>
    <s v="TGM10440"/>
    <s v="GENERACION CODG. CIP"/>
    <x v="0"/>
    <x v="0"/>
    <x v="4"/>
    <x v="10"/>
    <s v="Tymiller Jhaalber Llacza Rosales - Cusco II"/>
    <m/>
    <x v="0"/>
    <x v="1"/>
    <x v="2"/>
    <x v="0"/>
  </r>
  <r>
    <x v="6102"/>
    <x v="0"/>
    <s v="TGM10441"/>
    <s v="MISA PRESENCIAL"/>
    <x v="0"/>
    <x v="2"/>
    <x v="0"/>
    <x v="39"/>
    <s v="Liz Lidiana Huaman Rojas"/>
    <m/>
    <x v="0"/>
    <x v="1"/>
    <x v="2"/>
    <x v="0"/>
  </r>
  <r>
    <x v="6103"/>
    <x v="4"/>
    <s v="TGM10442"/>
    <s v="GENERACION CODG. CIP"/>
    <x v="0"/>
    <x v="0"/>
    <x v="2"/>
    <x v="10"/>
    <s v="Ruth Cusihuaman SACC2"/>
    <m/>
    <x v="0"/>
    <x v="1"/>
    <x v="2"/>
    <x v="0"/>
  </r>
  <r>
    <x v="6104"/>
    <x v="0"/>
    <s v="TGM10443"/>
    <s v="ESTADO DE CUENTA"/>
    <x v="0"/>
    <x v="2"/>
    <x v="0"/>
    <x v="10"/>
    <s v="Liz Lidiana Huaman Rojas"/>
    <m/>
    <x v="0"/>
    <x v="1"/>
    <x v="2"/>
    <x v="0"/>
  </r>
  <r>
    <x v="6105"/>
    <x v="4"/>
    <s v="TGM10444"/>
    <s v="GENERACION CODG. CIP"/>
    <x v="0"/>
    <x v="0"/>
    <x v="2"/>
    <x v="10"/>
    <s v="Ruth Cusihuaman SACC2"/>
    <m/>
    <x v="0"/>
    <x v="2"/>
    <x v="2"/>
    <x v="0"/>
  </r>
  <r>
    <x v="6106"/>
    <x v="3"/>
    <s v="TGM10445"/>
    <s v="GENERACION CODG. CIP"/>
    <x v="0"/>
    <x v="0"/>
    <x v="4"/>
    <x v="10"/>
    <s v="Tymiller Jhaalber Llacza Rosales - Cusco I"/>
    <m/>
    <x v="0"/>
    <x v="1"/>
    <x v="2"/>
    <x v="0"/>
  </r>
  <r>
    <x v="6107"/>
    <x v="3"/>
    <s v="TGM10446"/>
    <s v="CONSULTA DE PAGOS"/>
    <x v="0"/>
    <x v="2"/>
    <x v="0"/>
    <x v="10"/>
    <s v="Rosmery Montesinos Quispe c1"/>
    <m/>
    <x v="0"/>
    <x v="1"/>
    <x v="2"/>
    <x v="0"/>
  </r>
  <r>
    <x v="6108"/>
    <x v="3"/>
    <s v="TGM10447"/>
    <s v="ESTADO DE CUENTA"/>
    <x v="0"/>
    <x v="0"/>
    <x v="0"/>
    <x v="5"/>
    <s v="Rosmery Montesinos Quispe c1"/>
    <m/>
    <x v="0"/>
    <x v="1"/>
    <x v="2"/>
    <x v="0"/>
  </r>
  <r>
    <x v="6109"/>
    <x v="0"/>
    <s v="TGM10448"/>
    <s v="FLOREROS PVC"/>
    <x v="0"/>
    <x v="0"/>
    <x v="4"/>
    <x v="21"/>
    <s v="Oscar San Martin Castillo"/>
    <m/>
    <x v="0"/>
    <x v="1"/>
    <x v="2"/>
    <x v="0"/>
  </r>
  <r>
    <x v="6110"/>
    <x v="3"/>
    <s v="TGM10449"/>
    <s v="CONSULTA DE CUOTAS Y FORMAS DE PAGO"/>
    <x v="0"/>
    <x v="0"/>
    <x v="4"/>
    <x v="10"/>
    <s v="Tymiller Jhaalber Llacza Rosales - Cusco I"/>
    <m/>
    <x v="0"/>
    <x v="1"/>
    <x v="2"/>
    <x v="0"/>
  </r>
  <r>
    <x v="6111"/>
    <x v="3"/>
    <s v="TGM10450"/>
    <s v="CERTIFICADO DE USO PERPETUO"/>
    <x v="0"/>
    <x v="0"/>
    <x v="0"/>
    <x v="0"/>
    <s v="Rosmery Montesinos Quispe c1"/>
    <m/>
    <x v="0"/>
    <x v="1"/>
    <x v="2"/>
    <x v="0"/>
  </r>
  <r>
    <x v="6112"/>
    <x v="0"/>
    <s v="TGM10451"/>
    <s v="MISA"/>
    <x v="0"/>
    <x v="2"/>
    <x v="0"/>
    <x v="39"/>
    <s v="Nescar Janeth Ingaruca Peña SAC SAN"/>
    <m/>
    <x v="0"/>
    <x v="1"/>
    <x v="2"/>
    <x v="0"/>
  </r>
  <r>
    <x v="6113"/>
    <x v="1"/>
    <s v="TGM10452"/>
    <s v="UBICACION DE ESPACIO"/>
    <x v="0"/>
    <x v="2"/>
    <x v="2"/>
    <x v="6"/>
    <s v="Pamela Diana Caro Alhua  SAC cor"/>
    <m/>
    <x v="0"/>
    <x v="1"/>
    <x v="2"/>
    <x v="0"/>
  </r>
  <r>
    <x v="6114"/>
    <x v="0"/>
    <s v="TGM10453"/>
    <s v="ESTADO DE CUENTA"/>
    <x v="0"/>
    <x v="0"/>
    <x v="0"/>
    <x v="5"/>
    <s v="Liz Lidiana Huaman Rojas"/>
    <m/>
    <x v="0"/>
    <x v="1"/>
    <x v="2"/>
    <x v="0"/>
  </r>
  <r>
    <x v="6115"/>
    <x v="0"/>
    <s v="TGM10454"/>
    <s v="ACTUALIZACION DE DATOS"/>
    <x v="0"/>
    <x v="0"/>
    <x v="0"/>
    <x v="1"/>
    <s v="Liz Lidiana Huaman Rojas"/>
    <m/>
    <x v="0"/>
    <x v="1"/>
    <x v="2"/>
    <x v="0"/>
  </r>
  <r>
    <x v="6116"/>
    <x v="0"/>
    <s v="TGM10455"/>
    <s v="MISA"/>
    <x v="0"/>
    <x v="2"/>
    <x v="0"/>
    <x v="39"/>
    <s v="Nescar Janeth Ingaruca Peña SAC SAN"/>
    <m/>
    <x v="0"/>
    <x v="1"/>
    <x v="2"/>
    <x v="0"/>
  </r>
  <r>
    <x v="6117"/>
    <x v="4"/>
    <s v="TGM10456"/>
    <s v="GENERACION CODG. CIP"/>
    <x v="0"/>
    <x v="0"/>
    <x v="4"/>
    <x v="10"/>
    <s v="Tymiller Jhaalber Llacza Rosales - Cusco II"/>
    <m/>
    <x v="0"/>
    <x v="1"/>
    <x v="2"/>
    <x v="0"/>
  </r>
  <r>
    <x v="6118"/>
    <x v="0"/>
    <s v="TGM10457"/>
    <s v="MISA"/>
    <x v="0"/>
    <x v="2"/>
    <x v="0"/>
    <x v="39"/>
    <s v="Nescar Janeth Ingaruca Peña SAC SAN"/>
    <m/>
    <x v="0"/>
    <x v="1"/>
    <x v="2"/>
    <x v="0"/>
  </r>
  <r>
    <x v="6119"/>
    <x v="0"/>
    <s v="TGM10458"/>
    <s v="USO DE ESPACIO NF"/>
    <x v="0"/>
    <x v="2"/>
    <x v="0"/>
    <x v="8"/>
    <s v="Liz Lidiana Huaman Rojas"/>
    <m/>
    <x v="0"/>
    <x v="1"/>
    <x v="2"/>
    <x v="0"/>
  </r>
  <r>
    <x v="6120"/>
    <x v="0"/>
    <s v="TGM10459"/>
    <s v="CERTIFICADO DE USO"/>
    <x v="0"/>
    <x v="0"/>
    <x v="0"/>
    <x v="0"/>
    <s v="Liz Lidiana Huaman Rojas"/>
    <m/>
    <x v="0"/>
    <x v="1"/>
    <x v="2"/>
    <x v="0"/>
  </r>
  <r>
    <x v="6121"/>
    <x v="0"/>
    <s v="TGM10460"/>
    <s v="ESTADO DE CUENTA"/>
    <x v="0"/>
    <x v="2"/>
    <x v="2"/>
    <x v="10"/>
    <s v="Pamela Diana SAC Caro Alhua"/>
    <m/>
    <x v="0"/>
    <x v="1"/>
    <x v="2"/>
    <x v="0"/>
  </r>
  <r>
    <x v="6122"/>
    <x v="0"/>
    <s v="TGM10461"/>
    <s v="ASIGNACION 2DO TITULAR"/>
    <x v="0"/>
    <x v="0"/>
    <x v="0"/>
    <x v="3"/>
    <s v="Liz Lidiana Huaman Rojas"/>
    <m/>
    <x v="0"/>
    <x v="1"/>
    <x v="2"/>
    <x v="0"/>
  </r>
  <r>
    <x v="6123"/>
    <x v="0"/>
    <s v="TGM10462"/>
    <s v="USO DE ESPACIO NF"/>
    <x v="0"/>
    <x v="2"/>
    <x v="0"/>
    <x v="35"/>
    <s v="Liz Lidiana Huaman Rojas"/>
    <m/>
    <x v="0"/>
    <x v="2"/>
    <x v="2"/>
    <x v="0"/>
  </r>
  <r>
    <x v="6124"/>
    <x v="1"/>
    <s v="TGM10463"/>
    <s v="CERTIFICADO DE USO"/>
    <x v="0"/>
    <x v="2"/>
    <x v="2"/>
    <x v="0"/>
    <s v="Pamela Diana Caro Alhua  SAC cor"/>
    <m/>
    <x v="0"/>
    <x v="2"/>
    <x v="2"/>
    <x v="0"/>
  </r>
  <r>
    <x v="6125"/>
    <x v="1"/>
    <s v="TGM10464"/>
    <s v="PAGO PENDIENTE"/>
    <x v="0"/>
    <x v="2"/>
    <x v="2"/>
    <x v="10"/>
    <s v="Pamela Diana Caro Alhua  SAC cor"/>
    <m/>
    <x v="0"/>
    <x v="2"/>
    <x v="2"/>
    <x v="0"/>
  </r>
  <r>
    <x v="6126"/>
    <x v="3"/>
    <s v="TGM10465"/>
    <s v="GENERACION CODG. CIP"/>
    <x v="0"/>
    <x v="0"/>
    <x v="4"/>
    <x v="10"/>
    <s v="Tymiller Jhaalber Llacza Rosales - Cusco I"/>
    <m/>
    <x v="0"/>
    <x v="2"/>
    <x v="2"/>
    <x v="0"/>
  </r>
  <r>
    <x v="6127"/>
    <x v="0"/>
    <s v="TGM10466"/>
    <s v="REPINTADO DE LAPIDA"/>
    <x v="0"/>
    <x v="0"/>
    <x v="4"/>
    <x v="11"/>
    <s v="Oscar San Martin Castillo"/>
    <m/>
    <x v="0"/>
    <x v="1"/>
    <x v="2"/>
    <x v="0"/>
  </r>
  <r>
    <x v="6128"/>
    <x v="0"/>
    <s v="TGM10467"/>
    <s v="ESTADO DE CUENTA"/>
    <x v="0"/>
    <x v="0"/>
    <x v="0"/>
    <x v="5"/>
    <s v="Liz Lidiana Huaman Rojas"/>
    <m/>
    <x v="0"/>
    <x v="2"/>
    <x v="2"/>
    <x v="0"/>
  </r>
  <r>
    <x v="6129"/>
    <x v="0"/>
    <s v="TGM10468"/>
    <s v="CONSTANCIA DE UBICACION"/>
    <x v="0"/>
    <x v="0"/>
    <x v="0"/>
    <x v="6"/>
    <s v="Liz Lidiana Huaman Rojas"/>
    <m/>
    <x v="0"/>
    <x v="2"/>
    <x v="2"/>
    <x v="0"/>
  </r>
  <r>
    <x v="6130"/>
    <x v="4"/>
    <s v="TGM10469"/>
    <s v="GENERACION CODG. CIP"/>
    <x v="0"/>
    <x v="0"/>
    <x v="4"/>
    <x v="10"/>
    <s v="Tymiller Jhaalber Llacza Rosales - Cusco II"/>
    <s v="Llamada Telefonica"/>
    <x v="0"/>
    <x v="1"/>
    <x v="2"/>
    <x v="0"/>
  </r>
  <r>
    <x v="6131"/>
    <x v="4"/>
    <s v="TGM10470"/>
    <s v="GENERACION CODG. CIP"/>
    <x v="0"/>
    <x v="0"/>
    <x v="4"/>
    <x v="10"/>
    <s v="Tymiller Jhaalber Llacza Rosales - Cusco II"/>
    <s v="Llamada Telefonica"/>
    <x v="0"/>
    <x v="1"/>
    <x v="2"/>
    <x v="0"/>
  </r>
  <r>
    <x v="6132"/>
    <x v="3"/>
    <s v="TGM10471"/>
    <s v="ENTREGA DE CERTIFICADO DE PERPETUIDAD"/>
    <x v="0"/>
    <x v="0"/>
    <x v="0"/>
    <x v="0"/>
    <s v="Ruth Cusihuaman SACC1"/>
    <s v="Presencial"/>
    <x v="0"/>
    <x v="1"/>
    <x v="2"/>
    <x v="0"/>
  </r>
  <r>
    <x v="6133"/>
    <x v="0"/>
    <s v="TGM10472"/>
    <s v="ESTADO DE CUENTA DIGITAL"/>
    <x v="0"/>
    <x v="0"/>
    <x v="0"/>
    <x v="5"/>
    <s v="Liz Lidiana Huaman Rojas"/>
    <s v="Presencial"/>
    <x v="0"/>
    <x v="1"/>
    <x v="2"/>
    <x v="0"/>
  </r>
  <r>
    <x v="6134"/>
    <x v="0"/>
    <s v="TGM10473"/>
    <s v="ACTUALIZACION DE DATOS"/>
    <x v="0"/>
    <x v="0"/>
    <x v="0"/>
    <x v="1"/>
    <s v="Liz Lidiana Huaman Rojas"/>
    <m/>
    <x v="0"/>
    <x v="2"/>
    <x v="2"/>
    <x v="0"/>
  </r>
  <r>
    <x v="6135"/>
    <x v="4"/>
    <s v="TGM10474"/>
    <s v="RECLAMO POR MEDIOS DE PAGO"/>
    <x v="0"/>
    <x v="1"/>
    <x v="4"/>
    <x v="10"/>
    <s v="Tymiller Jhaalber Llacza Rosales - Cusco II"/>
    <s v="Presencial"/>
    <x v="1"/>
    <x v="2"/>
    <x v="2"/>
    <x v="0"/>
  </r>
  <r>
    <x v="6136"/>
    <x v="4"/>
    <s v="TGM10475"/>
    <s v="ENVIO ESTADO DE CUENTA AL CORREO"/>
    <x v="0"/>
    <x v="0"/>
    <x v="0"/>
    <x v="5"/>
    <s v="Ruth Cusihuaman SACC2"/>
    <s v="Llamada Telefonica"/>
    <x v="0"/>
    <x v="1"/>
    <x v="2"/>
    <x v="0"/>
  </r>
  <r>
    <x v="6137"/>
    <x v="4"/>
    <s v="TGM10476"/>
    <s v="ENVIO ESTADO DE CUENTA AL CORREO"/>
    <x v="0"/>
    <x v="0"/>
    <x v="0"/>
    <x v="5"/>
    <s v="Ruth Cusihuaman SACC2"/>
    <s v="Llamada Telefonica"/>
    <x v="0"/>
    <x v="1"/>
    <x v="2"/>
    <x v="0"/>
  </r>
  <r>
    <x v="6138"/>
    <x v="4"/>
    <s v="TGM10477"/>
    <s v="CONSULTA  DE PAGOS"/>
    <x v="0"/>
    <x v="2"/>
    <x v="0"/>
    <x v="10"/>
    <s v="Rosmery Montesinos Quispe c2"/>
    <s v="Presencial"/>
    <x v="0"/>
    <x v="2"/>
    <x v="2"/>
    <x v="0"/>
  </r>
  <r>
    <x v="6139"/>
    <x v="0"/>
    <s v="TGM10478"/>
    <s v="CERTIFICADO DE USO"/>
    <x v="0"/>
    <x v="0"/>
    <x v="2"/>
    <x v="0"/>
    <s v="Pamela Diana SAC Caro Alhua"/>
    <m/>
    <x v="0"/>
    <x v="1"/>
    <x v="2"/>
    <x v="0"/>
  </r>
  <r>
    <x v="6140"/>
    <x v="1"/>
    <s v="TGM10479"/>
    <s v="COLOCACI&amp;OACUTE;N DE LAPIDA"/>
    <x v="0"/>
    <x v="2"/>
    <x v="0"/>
    <x v="17"/>
    <s v="Angie Diana Infante Verastegui SACCOR"/>
    <s v="Presencial"/>
    <x v="0"/>
    <x v="1"/>
    <x v="2"/>
    <x v="0"/>
  </r>
  <r>
    <x v="6141"/>
    <x v="1"/>
    <s v="TGM10480"/>
    <s v="SOLICITO BOLETA"/>
    <x v="0"/>
    <x v="2"/>
    <x v="0"/>
    <x v="2"/>
    <s v="Angie Diana Infante Verastegui SACCOR"/>
    <s v="Redes Sociales"/>
    <x v="0"/>
    <x v="2"/>
    <x v="2"/>
    <x v="0"/>
  </r>
  <r>
    <x v="6142"/>
    <x v="0"/>
    <s v="TGM10481"/>
    <s v="CERTIFICADO DE USO"/>
    <x v="0"/>
    <x v="0"/>
    <x v="0"/>
    <x v="0"/>
    <s v="Pamela Diana SAC Caro Alhua"/>
    <m/>
    <x v="0"/>
    <x v="2"/>
    <x v="2"/>
    <x v="0"/>
  </r>
  <r>
    <x v="6143"/>
    <x v="0"/>
    <s v="TGM10482"/>
    <s v="CODIGO CIP"/>
    <x v="0"/>
    <x v="2"/>
    <x v="0"/>
    <x v="2"/>
    <s v="Angie Diana Infante Verastegui SACSAN"/>
    <s v="Redes Sociales"/>
    <x v="0"/>
    <x v="1"/>
    <x v="2"/>
    <x v="0"/>
  </r>
  <r>
    <x v="6144"/>
    <x v="0"/>
    <s v="TGM10483"/>
    <s v="SOLICITO BOLETA"/>
    <x v="0"/>
    <x v="2"/>
    <x v="0"/>
    <x v="2"/>
    <s v="Angie Diana Infante Verastegui SACSAN"/>
    <s v="Redes Sociales"/>
    <x v="0"/>
    <x v="1"/>
    <x v="2"/>
    <x v="0"/>
  </r>
  <r>
    <x v="6145"/>
    <x v="0"/>
    <s v="TGM10484"/>
    <s v="SOLICITO BOLETA"/>
    <x v="0"/>
    <x v="2"/>
    <x v="0"/>
    <x v="2"/>
    <s v="Angie Diana Infante Verastegui SACSAN"/>
    <s v="Llamada Telefonica"/>
    <x v="0"/>
    <x v="2"/>
    <x v="2"/>
    <x v="0"/>
  </r>
  <r>
    <x v="6146"/>
    <x v="0"/>
    <s v="TGM10485"/>
    <s v="ACTA DE DEFUNCION"/>
    <x v="0"/>
    <x v="0"/>
    <x v="0"/>
    <x v="40"/>
    <s v="Pamela Diana SAC Caro Alhua"/>
    <m/>
    <x v="0"/>
    <x v="2"/>
    <x v="2"/>
    <x v="0"/>
  </r>
  <r>
    <x v="6147"/>
    <x v="4"/>
    <s v="TGM10486"/>
    <s v="ENTREGA DE CERTIFICADO DE PERPETUIDAD"/>
    <x v="0"/>
    <x v="0"/>
    <x v="0"/>
    <x v="0"/>
    <s v="Ruth Cusihuaman SACC2"/>
    <s v="Presencial"/>
    <x v="0"/>
    <x v="1"/>
    <x v="2"/>
    <x v="0"/>
  </r>
  <r>
    <x v="6148"/>
    <x v="4"/>
    <s v="TGM10487"/>
    <s v="CONSULTA TIPO DE ESPACIO ADQUIRIDO"/>
    <x v="0"/>
    <x v="2"/>
    <x v="0"/>
    <x v="35"/>
    <s v="Ruth Cusihuaman SACC2"/>
    <s v="Presencial"/>
    <x v="0"/>
    <x v="1"/>
    <x v="2"/>
    <x v="0"/>
  </r>
  <r>
    <x v="6149"/>
    <x v="0"/>
    <s v="TGM10488"/>
    <s v="CONSULTA USO DE ESPACIO"/>
    <x v="0"/>
    <x v="2"/>
    <x v="0"/>
    <x v="35"/>
    <s v="Liz Lidiana Huaman Rojas"/>
    <s v="Llamada Telefonica"/>
    <x v="0"/>
    <x v="1"/>
    <x v="2"/>
    <x v="0"/>
  </r>
  <r>
    <x v="6150"/>
    <x v="0"/>
    <s v="TGM10489"/>
    <s v="CONSULTA REPINTADO DE LAPIDA"/>
    <x v="0"/>
    <x v="2"/>
    <x v="0"/>
    <x v="2"/>
    <s v="Liz Lidiana Huaman Rojas"/>
    <m/>
    <x v="0"/>
    <x v="1"/>
    <x v="2"/>
    <x v="0"/>
  </r>
  <r>
    <x v="6151"/>
    <x v="4"/>
    <s v="TGM10490"/>
    <s v="GENERACION CODG. CIP"/>
    <x v="0"/>
    <x v="0"/>
    <x v="4"/>
    <x v="10"/>
    <s v="Tymiller Jhaalber Llacza Rosales - Cusco II"/>
    <s v="Llamada Telefonica"/>
    <x v="0"/>
    <x v="1"/>
    <x v="2"/>
    <x v="0"/>
  </r>
  <r>
    <x v="6152"/>
    <x v="3"/>
    <s v="TGM10491"/>
    <s v="CONSULTA DE FOMA"/>
    <x v="0"/>
    <x v="2"/>
    <x v="0"/>
    <x v="10"/>
    <s v="Rosmery Montesinos Quispe c1"/>
    <s v="Presencial"/>
    <x v="0"/>
    <x v="2"/>
    <x v="2"/>
    <x v="0"/>
  </r>
  <r>
    <x v="6153"/>
    <x v="0"/>
    <s v="TGM10492"/>
    <s v="ESTADO DE CUENTA"/>
    <x v="0"/>
    <x v="0"/>
    <x v="0"/>
    <x v="1"/>
    <s v="Nescar Janeth Ingaruca Peña SAC SAN"/>
    <s v="Presencial"/>
    <x v="0"/>
    <x v="1"/>
    <x v="2"/>
    <x v="0"/>
  </r>
  <r>
    <x v="6154"/>
    <x v="4"/>
    <s v="TGM10493"/>
    <s v="ENTREGA DE CERTIFICADO DE PERPETUIDAD"/>
    <x v="0"/>
    <x v="0"/>
    <x v="0"/>
    <x v="0"/>
    <s v="Ruth Cusihuaman SACC2"/>
    <s v="Presencial"/>
    <x v="0"/>
    <x v="2"/>
    <x v="2"/>
    <x v="0"/>
  </r>
  <r>
    <x v="6155"/>
    <x v="4"/>
    <s v="TGM10494"/>
    <s v="CONSULTA  DE PAGOS"/>
    <x v="0"/>
    <x v="2"/>
    <x v="0"/>
    <x v="10"/>
    <s v="Rosmery Montesinos Quispe c2"/>
    <m/>
    <x v="0"/>
    <x v="1"/>
    <x v="2"/>
    <x v="0"/>
  </r>
  <r>
    <x v="6156"/>
    <x v="3"/>
    <s v="TGM10495"/>
    <s v="CONSULTA  DE PAGOS"/>
    <x v="0"/>
    <x v="2"/>
    <x v="0"/>
    <x v="10"/>
    <s v="Rosmery Montesinos Quispe c1"/>
    <s v="Presencial"/>
    <x v="0"/>
    <x v="2"/>
    <x v="2"/>
    <x v="0"/>
  </r>
  <r>
    <x v="6157"/>
    <x v="3"/>
    <s v="TGM10496"/>
    <s v="ACTUALIZACI&amp;OACUTE;N DE DATOS"/>
    <x v="0"/>
    <x v="0"/>
    <x v="0"/>
    <x v="1"/>
    <s v="Rosmery Montesinos Quispe c1"/>
    <s v="Presencial"/>
    <x v="0"/>
    <x v="1"/>
    <x v="2"/>
    <x v="0"/>
  </r>
  <r>
    <x v="6158"/>
    <x v="0"/>
    <s v="TGM10497"/>
    <s v="SOLICITUD DE ESTADO DE CUENTA"/>
    <x v="0"/>
    <x v="2"/>
    <x v="0"/>
    <x v="2"/>
    <s v="Angie Diana Infante Verastegui SACSAN"/>
    <s v="Redes Sociales"/>
    <x v="0"/>
    <x v="1"/>
    <x v="2"/>
    <x v="0"/>
  </r>
  <r>
    <x v="6159"/>
    <x v="0"/>
    <s v="TGM10498"/>
    <s v="SOLICITUD DE  BOLETA"/>
    <x v="0"/>
    <x v="2"/>
    <x v="0"/>
    <x v="2"/>
    <s v="Angie Diana Infante Verastegui SACSAN"/>
    <s v="Redes Sociales"/>
    <x v="0"/>
    <x v="1"/>
    <x v="2"/>
    <x v="0"/>
  </r>
  <r>
    <x v="6160"/>
    <x v="0"/>
    <s v="TGM10499"/>
    <s v="SOLICITUD DE  BOLETA"/>
    <x v="0"/>
    <x v="2"/>
    <x v="0"/>
    <x v="2"/>
    <s v="Angie Diana Infante Verastegui SACSAN"/>
    <s v="Redes Sociales"/>
    <x v="0"/>
    <x v="1"/>
    <x v="2"/>
    <x v="0"/>
  </r>
  <r>
    <x v="6161"/>
    <x v="0"/>
    <s v="TGM10500"/>
    <s v="SOLICITUD DE  BOLETA"/>
    <x v="0"/>
    <x v="2"/>
    <x v="0"/>
    <x v="2"/>
    <s v="Angie Diana Infante Verastegui SACSAN"/>
    <s v="Redes Sociales"/>
    <x v="0"/>
    <x v="2"/>
    <x v="2"/>
    <x v="0"/>
  </r>
  <r>
    <x v="6162"/>
    <x v="0"/>
    <s v="TGM10501"/>
    <s v="SOLICITUD DE  BOLETA"/>
    <x v="0"/>
    <x v="2"/>
    <x v="0"/>
    <x v="2"/>
    <s v="Angie Diana Infante Verastegui SACSAN"/>
    <s v="Redes Sociales"/>
    <x v="0"/>
    <x v="2"/>
    <x v="2"/>
    <x v="0"/>
  </r>
  <r>
    <x v="6163"/>
    <x v="0"/>
    <s v="TGM10502"/>
    <s v="SOLICITUD DE  BOLETA"/>
    <x v="0"/>
    <x v="2"/>
    <x v="0"/>
    <x v="2"/>
    <s v="Angie Diana Infante Verastegui SACSAN"/>
    <s v="Redes Sociales"/>
    <x v="0"/>
    <x v="1"/>
    <x v="2"/>
    <x v="0"/>
  </r>
  <r>
    <x v="6164"/>
    <x v="0"/>
    <s v="TGM10503"/>
    <s v="SOLICITUD DE  BOLETA"/>
    <x v="0"/>
    <x v="2"/>
    <x v="0"/>
    <x v="2"/>
    <s v="Angie Diana Infante Verastegui SACSAN"/>
    <s v="Redes Sociales"/>
    <x v="0"/>
    <x v="1"/>
    <x v="2"/>
    <x v="0"/>
  </r>
  <r>
    <x v="6165"/>
    <x v="0"/>
    <s v="TGM10504"/>
    <s v="SOLICITUD DE  BOLETA"/>
    <x v="0"/>
    <x v="2"/>
    <x v="0"/>
    <x v="2"/>
    <s v="Angie Diana Infante Verastegui SACSAN"/>
    <s v="Redes Sociales"/>
    <x v="0"/>
    <x v="1"/>
    <x v="2"/>
    <x v="0"/>
  </r>
  <r>
    <x v="6166"/>
    <x v="4"/>
    <s v="TGM10505"/>
    <s v="BOLETA DE PAGO"/>
    <x v="0"/>
    <x v="0"/>
    <x v="0"/>
    <x v="19"/>
    <s v="Ruth Cusihuaman SACC2"/>
    <s v="Llamada Telefonica"/>
    <x v="0"/>
    <x v="1"/>
    <x v="2"/>
    <x v="0"/>
  </r>
  <r>
    <x v="6167"/>
    <x v="0"/>
    <s v="TGM10506"/>
    <s v="ASIGNACION DE 2 DO TITULAR"/>
    <x v="0"/>
    <x v="0"/>
    <x v="0"/>
    <x v="31"/>
    <s v="Pamela Diana SAC Caro Alhua"/>
    <m/>
    <x v="0"/>
    <x v="1"/>
    <x v="2"/>
    <x v="0"/>
  </r>
  <r>
    <x v="6168"/>
    <x v="0"/>
    <s v="TGM10507"/>
    <s v="ESTADO DE CUENTA"/>
    <x v="0"/>
    <x v="0"/>
    <x v="0"/>
    <x v="1"/>
    <s v="Nescar Janeth Ingaruca Peña SAC SAN"/>
    <s v="Presencial"/>
    <x v="0"/>
    <x v="2"/>
    <x v="2"/>
    <x v="0"/>
  </r>
  <r>
    <x v="6169"/>
    <x v="0"/>
    <s v="TGM10508"/>
    <s v="USO DE ESPACIO"/>
    <x v="0"/>
    <x v="2"/>
    <x v="2"/>
    <x v="35"/>
    <s v="Pamela Diana SAC Caro Alhua"/>
    <m/>
    <x v="0"/>
    <x v="1"/>
    <x v="2"/>
    <x v="0"/>
  </r>
  <r>
    <x v="6170"/>
    <x v="0"/>
    <s v="TGM10509"/>
    <s v="CAMBIO DE TITULARIDAD POR FALLECIMIENTO"/>
    <x v="0"/>
    <x v="0"/>
    <x v="2"/>
    <x v="16"/>
    <s v="Pamela Diana SAC Caro Alhua"/>
    <m/>
    <x v="0"/>
    <x v="1"/>
    <x v="2"/>
    <x v="0"/>
  </r>
  <r>
    <x v="6171"/>
    <x v="0"/>
    <s v="TGM10510"/>
    <s v="USO DE ESPACIO"/>
    <x v="0"/>
    <x v="2"/>
    <x v="2"/>
    <x v="35"/>
    <s v="Pamela Diana SAC Caro Alhua"/>
    <m/>
    <x v="0"/>
    <x v="1"/>
    <x v="2"/>
    <x v="0"/>
  </r>
  <r>
    <x v="6172"/>
    <x v="3"/>
    <s v="TGM10511"/>
    <s v="GENERACION CODG. CIP"/>
    <x v="0"/>
    <x v="0"/>
    <x v="4"/>
    <x v="10"/>
    <s v="Tymiller Jhaalber Llacza Rosales - Cusco I"/>
    <s v="Llamada Telefonica"/>
    <x v="0"/>
    <x v="1"/>
    <x v="2"/>
    <x v="0"/>
  </r>
  <r>
    <x v="6173"/>
    <x v="0"/>
    <s v="TGM10512"/>
    <s v="ESTADO DE CUENTA"/>
    <x v="0"/>
    <x v="0"/>
    <x v="0"/>
    <x v="1"/>
    <s v="Nescar Janeth Ingaruca Peña SAC SAN"/>
    <s v="Presencial"/>
    <x v="0"/>
    <x v="1"/>
    <x v="2"/>
    <x v="0"/>
  </r>
  <r>
    <x v="6174"/>
    <x v="0"/>
    <s v="TGM10513"/>
    <s v="ACTUALIZACION DE DATOS"/>
    <x v="0"/>
    <x v="2"/>
    <x v="2"/>
    <x v="1"/>
    <s v="Pamela Diana SAC Caro Alhua"/>
    <m/>
    <x v="0"/>
    <x v="1"/>
    <x v="2"/>
    <x v="0"/>
  </r>
  <r>
    <x v="6175"/>
    <x v="0"/>
    <s v="TGM10514"/>
    <s v="UBICACION DE ESPACIO"/>
    <x v="0"/>
    <x v="0"/>
    <x v="2"/>
    <x v="40"/>
    <s v="Pamela Diana SAC Caro Alhua"/>
    <m/>
    <x v="0"/>
    <x v="1"/>
    <x v="2"/>
    <x v="0"/>
  </r>
  <r>
    <x v="6176"/>
    <x v="3"/>
    <s v="TGM10515"/>
    <s v="CONSULTA CUOTA"/>
    <x v="0"/>
    <x v="2"/>
    <x v="0"/>
    <x v="10"/>
    <s v="Ruth Cusihuaman SACC1"/>
    <s v="Llamada Telefonica"/>
    <x v="0"/>
    <x v="1"/>
    <x v="2"/>
    <x v="0"/>
  </r>
  <r>
    <x v="6177"/>
    <x v="0"/>
    <s v="TGM10516"/>
    <s v="MISA"/>
    <x v="0"/>
    <x v="2"/>
    <x v="0"/>
    <x v="39"/>
    <s v="Nescar Janeth Ingaruca Peña SAC SAN"/>
    <m/>
    <x v="0"/>
    <x v="1"/>
    <x v="2"/>
    <x v="0"/>
  </r>
  <r>
    <x v="6178"/>
    <x v="0"/>
    <s v="TGM10517"/>
    <s v="MISA"/>
    <x v="0"/>
    <x v="2"/>
    <x v="0"/>
    <x v="39"/>
    <s v="Nescar Janeth Ingaruca Peña SAC SAN"/>
    <s v="Presencial"/>
    <x v="0"/>
    <x v="1"/>
    <x v="2"/>
    <x v="0"/>
  </r>
  <r>
    <x v="6179"/>
    <x v="0"/>
    <s v="TGM10518"/>
    <s v="MISA"/>
    <x v="0"/>
    <x v="2"/>
    <x v="0"/>
    <x v="39"/>
    <s v="Nescar Janeth Ingaruca Peña SAC SAN"/>
    <s v="Presencial"/>
    <x v="0"/>
    <x v="1"/>
    <x v="2"/>
    <x v="0"/>
  </r>
  <r>
    <x v="6180"/>
    <x v="6"/>
    <s v="TGM10519"/>
    <s v="SOPORTE MAUSOLEO"/>
    <x v="0"/>
    <x v="0"/>
    <x v="6"/>
    <x v="2"/>
    <s v="Grupo Operaciones Chiclayo"/>
    <s v="Presencial"/>
    <x v="0"/>
    <x v="2"/>
    <x v="2"/>
    <x v="0"/>
  </r>
  <r>
    <x v="6181"/>
    <x v="6"/>
    <s v="TGM10520"/>
    <s v="SOPORTE MAUSOLEO"/>
    <x v="0"/>
    <x v="0"/>
    <x v="5"/>
    <x v="2"/>
    <s v="Grupo Operaciones Chiclayo"/>
    <s v="Presencial"/>
    <x v="0"/>
    <x v="1"/>
    <x v="2"/>
    <x v="0"/>
  </r>
  <r>
    <x v="6182"/>
    <x v="0"/>
    <s v="TGM10522"/>
    <s v="CERTIFICADO"/>
    <x v="0"/>
    <x v="0"/>
    <x v="0"/>
    <x v="0"/>
    <s v="Nescar Janeth Ingaruca Peña SAC SAN"/>
    <s v="Presencial"/>
    <x v="0"/>
    <x v="2"/>
    <x v="2"/>
    <x v="0"/>
  </r>
  <r>
    <x v="6183"/>
    <x v="0"/>
    <s v="TGM10523"/>
    <s v="ESTADO DE CUENTA"/>
    <x v="0"/>
    <x v="0"/>
    <x v="0"/>
    <x v="5"/>
    <s v="Liz Lidiana Huaman Rojas"/>
    <m/>
    <x v="0"/>
    <x v="1"/>
    <x v="2"/>
    <x v="0"/>
  </r>
  <r>
    <x v="6184"/>
    <x v="0"/>
    <s v="TGM10525"/>
    <s v="USO DE ESPACIO"/>
    <x v="0"/>
    <x v="2"/>
    <x v="2"/>
    <x v="35"/>
    <s v="Pamela Diana SAC Caro Alhua"/>
    <m/>
    <x v="0"/>
    <x v="1"/>
    <x v="2"/>
    <x v="0"/>
  </r>
  <r>
    <x v="6185"/>
    <x v="4"/>
    <s v="TGM10527"/>
    <s v="BOLETA DE PAGO"/>
    <x v="0"/>
    <x v="0"/>
    <x v="0"/>
    <x v="19"/>
    <s v="Ruth Cusihuaman SACC2"/>
    <s v="Llamada Telefonica"/>
    <x v="0"/>
    <x v="1"/>
    <x v="2"/>
    <x v="0"/>
  </r>
  <r>
    <x v="6186"/>
    <x v="6"/>
    <s v="TGM10528"/>
    <s v="SOPORTE MAUSOLEO (4)"/>
    <x v="0"/>
    <x v="0"/>
    <x v="4"/>
    <x v="14"/>
    <s v="Grupo Asesoria de Atencion al Cliente Lambayeque"/>
    <s v="Presencial"/>
    <x v="0"/>
    <x v="1"/>
    <x v="2"/>
    <x v="0"/>
  </r>
  <r>
    <x v="6187"/>
    <x v="4"/>
    <s v="TGM10529"/>
    <s v="GENERACION CODG. CIP"/>
    <x v="0"/>
    <x v="0"/>
    <x v="2"/>
    <x v="10"/>
    <s v="Ruth Cusihuaman SACC2"/>
    <s v="Llamada Telefonica"/>
    <x v="0"/>
    <x v="2"/>
    <x v="2"/>
    <x v="0"/>
  </r>
  <r>
    <x v="6188"/>
    <x v="4"/>
    <s v="TGM10530"/>
    <s v="MANTENIMIENTO DE ESPACIO"/>
    <x v="0"/>
    <x v="1"/>
    <x v="4"/>
    <x v="14"/>
    <s v="Rayda Rita Vargas Perales C2"/>
    <s v="Presencial"/>
    <x v="0"/>
    <x v="2"/>
    <x v="2"/>
    <x v="0"/>
  </r>
  <r>
    <x v="6189"/>
    <x v="0"/>
    <s v="TGM10531"/>
    <s v="COPIA DE BOLETA"/>
    <x v="0"/>
    <x v="0"/>
    <x v="0"/>
    <x v="19"/>
    <s v="Liz Lidiana Huaman Rojas"/>
    <m/>
    <x v="0"/>
    <x v="2"/>
    <x v="2"/>
    <x v="0"/>
  </r>
  <r>
    <x v="6190"/>
    <x v="0"/>
    <s v="TGM10532"/>
    <s v="MISA RECUERDO"/>
    <x v="0"/>
    <x v="2"/>
    <x v="0"/>
    <x v="39"/>
    <s v="Liz Lidiana Huaman Rojas"/>
    <m/>
    <x v="0"/>
    <x v="1"/>
    <x v="2"/>
    <x v="0"/>
  </r>
  <r>
    <x v="6191"/>
    <x v="0"/>
    <s v="TGM10533"/>
    <s v="MANTENIMIENTO DE ESPACIO"/>
    <x v="0"/>
    <x v="0"/>
    <x v="4"/>
    <x v="14"/>
    <s v="Oscar San Martin Castillo"/>
    <m/>
    <x v="0"/>
    <x v="2"/>
    <x v="2"/>
    <x v="0"/>
  </r>
  <r>
    <x v="6192"/>
    <x v="0"/>
    <s v="TGM10534"/>
    <s v="CONTRATO RESUELTO"/>
    <x v="0"/>
    <x v="1"/>
    <x v="4"/>
    <x v="10"/>
    <s v="Tymiller Jhalber Llacza Rosales"/>
    <m/>
    <x v="0"/>
    <x v="1"/>
    <x v="2"/>
    <x v="0"/>
  </r>
  <r>
    <x v="6193"/>
    <x v="4"/>
    <s v="TGM10535"/>
    <s v="CONSULTA  DE PAGOS"/>
    <x v="0"/>
    <x v="2"/>
    <x v="0"/>
    <x v="10"/>
    <s v="Rosmery Montesinos Quispe c2"/>
    <s v="Presencial"/>
    <x v="0"/>
    <x v="1"/>
    <x v="2"/>
    <x v="0"/>
  </r>
  <r>
    <x v="6194"/>
    <x v="4"/>
    <s v="TGM10536"/>
    <s v="CONSULTA  DE PAGOS"/>
    <x v="0"/>
    <x v="2"/>
    <x v="0"/>
    <x v="10"/>
    <s v="Rosmery Montesinos Quispe c2"/>
    <s v="Llamada Telefonica"/>
    <x v="0"/>
    <x v="2"/>
    <x v="2"/>
    <x v="0"/>
  </r>
  <r>
    <x v="6195"/>
    <x v="0"/>
    <s v="TGM10537"/>
    <s v="CONSTANCIA DE UBICACION"/>
    <x v="0"/>
    <x v="0"/>
    <x v="0"/>
    <x v="6"/>
    <s v="Liz Lidiana Huaman Rojas"/>
    <m/>
    <x v="0"/>
    <x v="1"/>
    <x v="2"/>
    <x v="0"/>
  </r>
  <r>
    <x v="6196"/>
    <x v="0"/>
    <s v="TGM10538"/>
    <s v="CERTIFICADO DE USO"/>
    <x v="0"/>
    <x v="0"/>
    <x v="0"/>
    <x v="0"/>
    <s v="Liz Lidiana Huaman Rojas"/>
    <m/>
    <x v="0"/>
    <x v="1"/>
    <x v="2"/>
    <x v="0"/>
  </r>
  <r>
    <x v="6197"/>
    <x v="0"/>
    <s v="TGM10539"/>
    <s v="CERTIFICADO DE USO"/>
    <x v="0"/>
    <x v="0"/>
    <x v="0"/>
    <x v="0"/>
    <s v="Liz Lidiana Huaman Rojas"/>
    <m/>
    <x v="0"/>
    <x v="1"/>
    <x v="2"/>
    <x v="0"/>
  </r>
  <r>
    <x v="6198"/>
    <x v="1"/>
    <s v="TGM10540"/>
    <s v="CONSTANCIA DE UBICACION"/>
    <x v="0"/>
    <x v="0"/>
    <x v="2"/>
    <x v="6"/>
    <s v="Liz Lidiana Huaman Rojas SAC CF"/>
    <s v="Presencial"/>
    <x v="0"/>
    <x v="1"/>
    <x v="2"/>
    <x v="0"/>
  </r>
  <r>
    <x v="6199"/>
    <x v="3"/>
    <s v="TGM10541"/>
    <s v="GENERACION CODG. CIP"/>
    <x v="0"/>
    <x v="0"/>
    <x v="0"/>
    <x v="10"/>
    <s v="Ruth Cusihuaman SACC1"/>
    <s v="Llamada Telefonica"/>
    <x v="0"/>
    <x v="1"/>
    <x v="2"/>
    <x v="0"/>
  </r>
  <r>
    <x v="6200"/>
    <x v="4"/>
    <s v="TGM10542"/>
    <s v="COMPRA DE LAPIDA"/>
    <x v="0"/>
    <x v="0"/>
    <x v="4"/>
    <x v="13"/>
    <s v="Rayda Rita Vargas Perales C2"/>
    <s v="Presencial"/>
    <x v="0"/>
    <x v="1"/>
    <x v="2"/>
    <x v="0"/>
  </r>
  <r>
    <x v="6201"/>
    <x v="4"/>
    <s v="TGM10543"/>
    <s v="BOLETA DE PAGO"/>
    <x v="0"/>
    <x v="0"/>
    <x v="0"/>
    <x v="19"/>
    <s v="Ruth Cusihuaman SACC2"/>
    <m/>
    <x v="0"/>
    <x v="2"/>
    <x v="2"/>
    <x v="0"/>
  </r>
  <r>
    <x v="6202"/>
    <x v="4"/>
    <s v="TGM10544"/>
    <s v="BOLETA DE PAGO"/>
    <x v="0"/>
    <x v="0"/>
    <x v="4"/>
    <x v="10"/>
    <s v="Tymiller Jhaalber Llacza Rosales - Cusco II"/>
    <s v="Llamada Telefonica"/>
    <x v="0"/>
    <x v="1"/>
    <x v="2"/>
    <x v="0"/>
  </r>
  <r>
    <x v="6203"/>
    <x v="3"/>
    <s v="TGM10545"/>
    <s v="RECLAMO NO LLEGA LAS BOLETAS A SU CORREO"/>
    <x v="0"/>
    <x v="0"/>
    <x v="0"/>
    <x v="19"/>
    <s v="Ruth Cusihuaman SACC1"/>
    <m/>
    <x v="0"/>
    <x v="1"/>
    <x v="2"/>
    <x v="0"/>
  </r>
  <r>
    <x v="6204"/>
    <x v="3"/>
    <s v="TGM10546"/>
    <s v="CONSULTA CUOTA"/>
    <x v="0"/>
    <x v="2"/>
    <x v="0"/>
    <x v="10"/>
    <s v="Ruth Cusihuaman SACC1"/>
    <s v="Llamada Telefonica"/>
    <x v="0"/>
    <x v="1"/>
    <x v="2"/>
    <x v="0"/>
  </r>
  <r>
    <x v="6205"/>
    <x v="3"/>
    <s v="TGM10547"/>
    <s v="CONSULTA CUOTA"/>
    <x v="0"/>
    <x v="2"/>
    <x v="0"/>
    <x v="10"/>
    <s v="Ruth Cusihuaman SACC1"/>
    <s v="Llamada Telefonica"/>
    <x v="0"/>
    <x v="1"/>
    <x v="2"/>
    <x v="0"/>
  </r>
  <r>
    <x v="6206"/>
    <x v="3"/>
    <s v="TGM10548"/>
    <s v="CONSULTA CUOTA"/>
    <x v="0"/>
    <x v="2"/>
    <x v="0"/>
    <x v="10"/>
    <s v="Ruth Cusihuaman SACC1"/>
    <s v="Llamada Telefonica"/>
    <x v="0"/>
    <x v="2"/>
    <x v="2"/>
    <x v="0"/>
  </r>
  <r>
    <x v="6207"/>
    <x v="0"/>
    <s v="TGM10549"/>
    <s v="MISA"/>
    <x v="0"/>
    <x v="2"/>
    <x v="2"/>
    <x v="39"/>
    <s v="Pamela Diana SAC Caro Alhua"/>
    <m/>
    <x v="0"/>
    <x v="1"/>
    <x v="2"/>
    <x v="0"/>
  </r>
  <r>
    <x v="6208"/>
    <x v="0"/>
    <s v="TGM10550"/>
    <s v="MANTENIMIENTO DE ESPACIO"/>
    <x v="0"/>
    <x v="2"/>
    <x v="2"/>
    <x v="14"/>
    <s v="Pamela Diana SAC Caro Alhua"/>
    <m/>
    <x v="0"/>
    <x v="2"/>
    <x v="2"/>
    <x v="0"/>
  </r>
  <r>
    <x v="6209"/>
    <x v="4"/>
    <s v="TGM10552"/>
    <s v="CONSULTA CANALES DE PAGO"/>
    <x v="0"/>
    <x v="0"/>
    <x v="0"/>
    <x v="19"/>
    <s v="Ruth Cusihuaman SACC2"/>
    <s v="Llamada Telefonica"/>
    <x v="0"/>
    <x v="2"/>
    <x v="2"/>
    <x v="0"/>
  </r>
  <r>
    <x v="6210"/>
    <x v="4"/>
    <s v="TGM10553"/>
    <s v="BOLETA DE PAGO"/>
    <x v="0"/>
    <x v="0"/>
    <x v="0"/>
    <x v="19"/>
    <s v="Ruth Cusihuaman SACC2"/>
    <s v="Llamada Telefonica"/>
    <x v="0"/>
    <x v="1"/>
    <x v="2"/>
    <x v="0"/>
  </r>
  <r>
    <x v="6211"/>
    <x v="1"/>
    <s v="TGM10554"/>
    <s v="SOLICITUD DE ESTADO DE CUENTA"/>
    <x v="0"/>
    <x v="2"/>
    <x v="0"/>
    <x v="2"/>
    <s v="Angie Diana Infante Verastegui SACCOR"/>
    <s v="Redes Sociales"/>
    <x v="0"/>
    <x v="1"/>
    <x v="2"/>
    <x v="0"/>
  </r>
  <r>
    <x v="6212"/>
    <x v="1"/>
    <s v="TGM10556"/>
    <s v="SOLICITUD DE ESTADO DE CUENTA"/>
    <x v="0"/>
    <x v="2"/>
    <x v="0"/>
    <x v="2"/>
    <s v="Angie Diana Infante Verastegui SACCOR"/>
    <s v="Redes Sociales"/>
    <x v="0"/>
    <x v="1"/>
    <x v="2"/>
    <x v="0"/>
  </r>
  <r>
    <x v="6213"/>
    <x v="1"/>
    <s v="TGM10557"/>
    <s v="SOLICITUD DE  BOLETA"/>
    <x v="0"/>
    <x v="2"/>
    <x v="0"/>
    <x v="2"/>
    <s v="Angie Diana Infante Verastegui SACCOR"/>
    <s v="Redes Sociales"/>
    <x v="0"/>
    <x v="2"/>
    <x v="2"/>
    <x v="0"/>
  </r>
  <r>
    <x v="6214"/>
    <x v="5"/>
    <s v="TGM10558"/>
    <s v="SOPORTE MAUSOLEO(1)"/>
    <x v="0"/>
    <x v="0"/>
    <x v="4"/>
    <x v="14"/>
    <s v="Grupo Asesoria de Atencion al Cliente Chiclayo"/>
    <s v="Presencial"/>
    <x v="0"/>
    <x v="1"/>
    <x v="2"/>
    <x v="0"/>
  </r>
  <r>
    <x v="6215"/>
    <x v="2"/>
    <s v="TGM10559"/>
    <s v="TRASLADO EXTERNO 200478"/>
    <x v="0"/>
    <x v="2"/>
    <x v="0"/>
    <x v="8"/>
    <s v="Melissa Jhuliana Hipolito Guerrero"/>
    <m/>
    <x v="0"/>
    <x v="1"/>
    <x v="2"/>
    <x v="0"/>
  </r>
  <r>
    <x v="6216"/>
    <x v="1"/>
    <s v="TGM10561"/>
    <s v="SOLICITUD DE  BOLETA"/>
    <x v="0"/>
    <x v="2"/>
    <x v="0"/>
    <x v="2"/>
    <s v="Angie Diana Infante Verastegui SACCOR"/>
    <s v="Redes Sociales"/>
    <x v="0"/>
    <x v="1"/>
    <x v="2"/>
    <x v="0"/>
  </r>
  <r>
    <x v="6217"/>
    <x v="2"/>
    <s v="TGM10562"/>
    <s v="TRASLADO EXTERNO 5017075"/>
    <x v="0"/>
    <x v="2"/>
    <x v="0"/>
    <x v="8"/>
    <s v="Melissa Jhuliana Hipolito Guerrero"/>
    <m/>
    <x v="0"/>
    <x v="2"/>
    <x v="2"/>
    <x v="0"/>
  </r>
  <r>
    <x v="6218"/>
    <x v="0"/>
    <s v="TGM10563"/>
    <s v="USO DE ESPACIO"/>
    <x v="0"/>
    <x v="2"/>
    <x v="0"/>
    <x v="35"/>
    <s v="Liz Lidiana Huaman Rojas"/>
    <m/>
    <x v="0"/>
    <x v="1"/>
    <x v="2"/>
    <x v="0"/>
  </r>
  <r>
    <x v="6219"/>
    <x v="2"/>
    <s v="TGM10564"/>
    <s v="CONSTANCIA DE SEPULTURA 200647"/>
    <x v="0"/>
    <x v="0"/>
    <x v="0"/>
    <x v="6"/>
    <s v="Melissa Jhuliana Hipolito Guerrero"/>
    <m/>
    <x v="0"/>
    <x v="1"/>
    <x v="2"/>
    <x v="0"/>
  </r>
  <r>
    <x v="6220"/>
    <x v="1"/>
    <s v="TGM10565"/>
    <s v="SOLICITUD DE  BOLETA"/>
    <x v="0"/>
    <x v="2"/>
    <x v="0"/>
    <x v="2"/>
    <s v="Angie Diana Infante Verastegui SACCOR"/>
    <s v="Redes Sociales"/>
    <x v="0"/>
    <x v="2"/>
    <x v="2"/>
    <x v="0"/>
  </r>
  <r>
    <x v="6221"/>
    <x v="6"/>
    <s v="TGM10566"/>
    <s v="COPIA DE ESTADO DE CUENTA"/>
    <x v="0"/>
    <x v="0"/>
    <x v="0"/>
    <x v="5"/>
    <s v="Marilyn Lisbet Alarcon Alarcon - Lambayeque"/>
    <s v="Presencial"/>
    <x v="0"/>
    <x v="1"/>
    <x v="2"/>
    <x v="0"/>
  </r>
  <r>
    <x v="6222"/>
    <x v="2"/>
    <s v="TGM10567"/>
    <s v="CONSTANCIA DE SEPULTURA 200698"/>
    <x v="0"/>
    <x v="0"/>
    <x v="0"/>
    <x v="6"/>
    <s v="Melissa Jhuliana Hipolito Guerrero"/>
    <m/>
    <x v="0"/>
    <x v="1"/>
    <x v="2"/>
    <x v="0"/>
  </r>
  <r>
    <x v="6223"/>
    <x v="2"/>
    <s v="TGM10568"/>
    <s v="SOLICITA CONTRATO FISICO 5029355"/>
    <x v="0"/>
    <x v="0"/>
    <x v="0"/>
    <x v="3"/>
    <s v="Melissa Jhuliana Hipolito Guerrero"/>
    <m/>
    <x v="0"/>
    <x v="1"/>
    <x v="2"/>
    <x v="0"/>
  </r>
  <r>
    <x v="6224"/>
    <x v="6"/>
    <s v="TGM10569"/>
    <s v="ABONO A CAPITAL"/>
    <x v="0"/>
    <x v="2"/>
    <x v="0"/>
    <x v="10"/>
    <s v="Marilyn Lisbet Alarcon Alarcon - Lambayeque"/>
    <s v="Presencial"/>
    <x v="0"/>
    <x v="1"/>
    <x v="2"/>
    <x v="0"/>
  </r>
  <r>
    <x v="6225"/>
    <x v="2"/>
    <s v="TGM10570"/>
    <s v="SOLICITA BOLETA DE PAGO  5008775"/>
    <x v="0"/>
    <x v="0"/>
    <x v="0"/>
    <x v="19"/>
    <s v="Melissa Jhuliana Hipolito Guerrero"/>
    <m/>
    <x v="0"/>
    <x v="1"/>
    <x v="2"/>
    <x v="0"/>
  </r>
  <r>
    <x v="6226"/>
    <x v="0"/>
    <s v="TGM10571"/>
    <s v="SOLICITU DE REACTIVACION"/>
    <x v="0"/>
    <x v="0"/>
    <x v="2"/>
    <x v="40"/>
    <s v="Pamela Diana SAC Caro Alhua"/>
    <m/>
    <x v="0"/>
    <x v="1"/>
    <x v="2"/>
    <x v="0"/>
  </r>
  <r>
    <x v="6227"/>
    <x v="4"/>
    <s v="TGM10572"/>
    <s v="CONSULTA DE FOMA"/>
    <x v="0"/>
    <x v="2"/>
    <x v="0"/>
    <x v="10"/>
    <s v="Rosmery Montesinos Quispe c2"/>
    <m/>
    <x v="0"/>
    <x v="1"/>
    <x v="2"/>
    <x v="0"/>
  </r>
  <r>
    <x v="6228"/>
    <x v="0"/>
    <s v="TGM10573"/>
    <s v="COPIA DE CONTRATO"/>
    <x v="0"/>
    <x v="0"/>
    <x v="2"/>
    <x v="3"/>
    <s v="Pamela Diana SAC Caro Alhua"/>
    <m/>
    <x v="0"/>
    <x v="2"/>
    <x v="2"/>
    <x v="0"/>
  </r>
  <r>
    <x v="6229"/>
    <x v="6"/>
    <s v="TGM10574"/>
    <s v="COPIA DE ESTADO DE CUENTA"/>
    <x v="0"/>
    <x v="0"/>
    <x v="0"/>
    <x v="5"/>
    <s v="Marilyn Lisbet Alarcon Alarcon - Lambayeque"/>
    <s v="Presencial"/>
    <x v="0"/>
    <x v="1"/>
    <x v="2"/>
    <x v="0"/>
  </r>
  <r>
    <x v="6230"/>
    <x v="0"/>
    <s v="TGM10575"/>
    <s v="CERTIFICADO DE USO"/>
    <x v="0"/>
    <x v="2"/>
    <x v="0"/>
    <x v="0"/>
    <s v="Pamela Diana SAC Caro Alhua"/>
    <m/>
    <x v="0"/>
    <x v="1"/>
    <x v="2"/>
    <x v="0"/>
  </r>
  <r>
    <x v="6231"/>
    <x v="0"/>
    <s v="TGM10576"/>
    <s v="CONSTANCIA DE UBICACI&amp;OACUTE;N DE ESPACIO"/>
    <x v="0"/>
    <x v="0"/>
    <x v="0"/>
    <x v="6"/>
    <s v="Liz Lidiana Huaman Rojas"/>
    <m/>
    <x v="0"/>
    <x v="1"/>
    <x v="2"/>
    <x v="0"/>
  </r>
  <r>
    <x v="6232"/>
    <x v="4"/>
    <s v="TGM10577"/>
    <s v="BOLETA DE PAGO"/>
    <x v="0"/>
    <x v="0"/>
    <x v="0"/>
    <x v="19"/>
    <s v="Ruth Cusihuaman SACC2"/>
    <s v="Llamada Telefonica"/>
    <x v="0"/>
    <x v="1"/>
    <x v="2"/>
    <x v="0"/>
  </r>
  <r>
    <x v="6233"/>
    <x v="2"/>
    <s v="TGM10578"/>
    <s v="SOLICITA CERTIFICADO DE USO 200635"/>
    <x v="0"/>
    <x v="0"/>
    <x v="2"/>
    <x v="0"/>
    <s v="Melissa Jhuliana Hipolito Guerrero"/>
    <m/>
    <x v="0"/>
    <x v="1"/>
    <x v="2"/>
    <x v="0"/>
  </r>
  <r>
    <x v="6234"/>
    <x v="2"/>
    <s v="TGM10579"/>
    <s v="SOLICITA CERTIFICADO DE USO 200132"/>
    <x v="0"/>
    <x v="0"/>
    <x v="2"/>
    <x v="0"/>
    <s v="Melissa Jhuliana Hipolito Guerrero"/>
    <m/>
    <x v="0"/>
    <x v="1"/>
    <x v="2"/>
    <x v="0"/>
  </r>
  <r>
    <x v="6235"/>
    <x v="2"/>
    <s v="TGM10580"/>
    <s v="SOLICITA CERTIFICADO DE USO 200280"/>
    <x v="0"/>
    <x v="0"/>
    <x v="2"/>
    <x v="0"/>
    <s v="Melissa Jhuliana Hipolito Guerrero"/>
    <m/>
    <x v="0"/>
    <x v="1"/>
    <x v="2"/>
    <x v="0"/>
  </r>
  <r>
    <x v="6236"/>
    <x v="3"/>
    <s v="TGM10581"/>
    <s v="CONSULTA CUOTA Y CANALES DE PAGO"/>
    <x v="0"/>
    <x v="2"/>
    <x v="0"/>
    <x v="10"/>
    <s v="Ruth Cusihuaman SACC1"/>
    <s v="Presencial"/>
    <x v="0"/>
    <x v="1"/>
    <x v="2"/>
    <x v="0"/>
  </r>
  <r>
    <x v="6237"/>
    <x v="2"/>
    <s v="TGM10582"/>
    <s v="SOLICITA CERTIFICADO DE USO 200281"/>
    <x v="0"/>
    <x v="0"/>
    <x v="2"/>
    <x v="0"/>
    <s v="Melissa Jhuliana Hipolito Guerrero"/>
    <m/>
    <x v="0"/>
    <x v="1"/>
    <x v="2"/>
    <x v="0"/>
  </r>
  <r>
    <x v="6238"/>
    <x v="0"/>
    <s v="TGM10583"/>
    <s v="MISA"/>
    <x v="0"/>
    <x v="2"/>
    <x v="0"/>
    <x v="39"/>
    <s v="Nescar Janeth Ingaruca Peña SAC SAN"/>
    <s v="Presencial"/>
    <x v="0"/>
    <x v="1"/>
    <x v="2"/>
    <x v="0"/>
  </r>
  <r>
    <x v="6239"/>
    <x v="5"/>
    <s v="TGM10584"/>
    <s v="COPIA DE ESTADO DE CUENTA"/>
    <x v="0"/>
    <x v="0"/>
    <x v="0"/>
    <x v="5"/>
    <s v="Marilyn Lisbet Alarcón Alarcón"/>
    <s v="Presencial"/>
    <x v="0"/>
    <x v="1"/>
    <x v="2"/>
    <x v="0"/>
  </r>
  <r>
    <x v="6240"/>
    <x v="4"/>
    <s v="TGM10585"/>
    <s v="GENERACION CODG. CIP"/>
    <x v="0"/>
    <x v="0"/>
    <x v="4"/>
    <x v="10"/>
    <s v="Tymiller Jhaalber Llacza Rosales - Cusco II"/>
    <s v="Llamada Telefonica"/>
    <x v="0"/>
    <x v="2"/>
    <x v="2"/>
    <x v="0"/>
  </r>
  <r>
    <x v="6241"/>
    <x v="5"/>
    <s v="TGM10586"/>
    <s v="COPIA DE ESTADO DE CUENTA"/>
    <x v="0"/>
    <x v="0"/>
    <x v="0"/>
    <x v="5"/>
    <s v="Marilyn Lisbet Alarcón Alarcón"/>
    <s v="Presencial"/>
    <x v="0"/>
    <x v="2"/>
    <x v="2"/>
    <x v="0"/>
  </r>
  <r>
    <x v="6242"/>
    <x v="0"/>
    <s v="TGM10587"/>
    <s v="ASIGNACION DE BENEFICARIOS"/>
    <x v="0"/>
    <x v="0"/>
    <x v="0"/>
    <x v="1"/>
    <s v="Liz Lidiana Huaman Rojas"/>
    <s v="Presencial"/>
    <x v="0"/>
    <x v="2"/>
    <x v="2"/>
    <x v="0"/>
  </r>
  <r>
    <x v="6243"/>
    <x v="0"/>
    <s v="TGM10588"/>
    <s v="MISA"/>
    <x v="0"/>
    <x v="2"/>
    <x v="0"/>
    <x v="39"/>
    <s v="Nescar Janeth Ingaruca Peña SAC SAN"/>
    <s v="Presencial"/>
    <x v="0"/>
    <x v="1"/>
    <x v="2"/>
    <x v="0"/>
  </r>
  <r>
    <x v="6244"/>
    <x v="0"/>
    <s v="TGM10589"/>
    <s v="CERTIFICADO"/>
    <x v="0"/>
    <x v="0"/>
    <x v="0"/>
    <x v="1"/>
    <s v="Nescar Janeth Ingaruca Peña SAC SAN"/>
    <s v="Presencial"/>
    <x v="0"/>
    <x v="1"/>
    <x v="2"/>
    <x v="0"/>
  </r>
  <r>
    <x v="6245"/>
    <x v="0"/>
    <s v="TGM10590"/>
    <s v="CERTIFICADO"/>
    <x v="0"/>
    <x v="0"/>
    <x v="0"/>
    <x v="1"/>
    <s v="Nescar Janeth Ingaruca Peña SAC SAN"/>
    <s v="Presencial"/>
    <x v="0"/>
    <x v="2"/>
    <x v="2"/>
    <x v="0"/>
  </r>
  <r>
    <x v="6246"/>
    <x v="0"/>
    <s v="TGM10591"/>
    <s v="ESTADO DE CUENTA"/>
    <x v="0"/>
    <x v="0"/>
    <x v="0"/>
    <x v="5"/>
    <s v="Nescar Janeth Ingaruca Peña SAC COR"/>
    <s v="Presencial"/>
    <x v="0"/>
    <x v="2"/>
    <x v="2"/>
    <x v="0"/>
  </r>
  <r>
    <x v="6247"/>
    <x v="4"/>
    <s v="TGM10592"/>
    <s v="GENERACION CODG. CIP"/>
    <x v="0"/>
    <x v="0"/>
    <x v="4"/>
    <x v="10"/>
    <s v="Tymiller Jhaalber Llacza Rosales - Cusco II"/>
    <s v="Llamada Telefonica"/>
    <x v="0"/>
    <x v="1"/>
    <x v="2"/>
    <x v="0"/>
  </r>
  <r>
    <x v="6248"/>
    <x v="0"/>
    <s v="TGM10593"/>
    <s v="CERTIFICADO"/>
    <x v="0"/>
    <x v="0"/>
    <x v="0"/>
    <x v="1"/>
    <s v="Nescar Janeth Ingaruca Peña SAC COR"/>
    <s v="Presencial"/>
    <x v="0"/>
    <x v="1"/>
    <x v="2"/>
    <x v="0"/>
  </r>
  <r>
    <x v="6249"/>
    <x v="0"/>
    <s v="TGM10594"/>
    <s v="MISA"/>
    <x v="0"/>
    <x v="2"/>
    <x v="0"/>
    <x v="39"/>
    <s v="Nescar Janeth Ingaruca Peña SAC COR"/>
    <s v="Presencial"/>
    <x v="0"/>
    <x v="1"/>
    <x v="2"/>
    <x v="0"/>
  </r>
  <r>
    <x v="6250"/>
    <x v="4"/>
    <s v="TGM10595"/>
    <s v="CONSULTA CUOTA Y CANALES DE PAGO"/>
    <x v="0"/>
    <x v="2"/>
    <x v="0"/>
    <x v="10"/>
    <s v="Ruth Cusihuaman SACC2"/>
    <s v="Presencial"/>
    <x v="0"/>
    <x v="1"/>
    <x v="2"/>
    <x v="0"/>
  </r>
  <r>
    <x v="6251"/>
    <x v="3"/>
    <s v="TGM10596"/>
    <s v="BOLETA DE PAGO"/>
    <x v="0"/>
    <x v="0"/>
    <x v="0"/>
    <x v="19"/>
    <s v="Ruth Cusihuaman SACC1"/>
    <s v="Presencial"/>
    <x v="0"/>
    <x v="1"/>
    <x v="2"/>
    <x v="0"/>
  </r>
  <r>
    <x v="6252"/>
    <x v="5"/>
    <s v="TGM10597"/>
    <s v="RECLAMO POR L&amp;AACUTE;PIDA"/>
    <x v="0"/>
    <x v="1"/>
    <x v="4"/>
    <x v="18"/>
    <s v="Jesica Castro Blancas"/>
    <s v="Presencial"/>
    <x v="0"/>
    <x v="2"/>
    <x v="2"/>
    <x v="0"/>
  </r>
  <r>
    <x v="6253"/>
    <x v="5"/>
    <s v="TGM10598"/>
    <s v="COPIA DE ESTADO DE CUENTA"/>
    <x v="0"/>
    <x v="0"/>
    <x v="0"/>
    <x v="5"/>
    <s v="Marilyn Lisbet Alarcón Alarcón"/>
    <s v="Presencial"/>
    <x v="0"/>
    <x v="2"/>
    <x v="2"/>
    <x v="0"/>
  </r>
  <r>
    <x v="6254"/>
    <x v="0"/>
    <s v="TGM10599"/>
    <s v="LAPIDA GRANITO NEGRO"/>
    <x v="0"/>
    <x v="1"/>
    <x v="4"/>
    <x v="13"/>
    <s v="Oscar San Martin Castillo"/>
    <m/>
    <x v="0"/>
    <x v="1"/>
    <x v="2"/>
    <x v="0"/>
  </r>
  <r>
    <x v="6255"/>
    <x v="0"/>
    <s v="TGM10600"/>
    <s v="RECLAMO LAPIDA GRANITO NEGRO"/>
    <x v="0"/>
    <x v="1"/>
    <x v="4"/>
    <x v="13"/>
    <s v="Oscar San Martin Castillo"/>
    <m/>
    <x v="0"/>
    <x v="2"/>
    <x v="2"/>
    <x v="0"/>
  </r>
  <r>
    <x v="6256"/>
    <x v="0"/>
    <s v="TGM10601"/>
    <s v="CERTIFICADO DE USO"/>
    <x v="0"/>
    <x v="0"/>
    <x v="0"/>
    <x v="0"/>
    <s v="Liz Lidiana Huaman Rojas"/>
    <m/>
    <x v="0"/>
    <x v="2"/>
    <x v="2"/>
    <x v="0"/>
  </r>
  <r>
    <x v="6257"/>
    <x v="0"/>
    <s v="TGM10602"/>
    <s v="ASIGNACION 2DO TITULAR"/>
    <x v="0"/>
    <x v="0"/>
    <x v="0"/>
    <x v="41"/>
    <s v="Liz Lidiana Huaman Rojas"/>
    <m/>
    <x v="0"/>
    <x v="1"/>
    <x v="2"/>
    <x v="0"/>
  </r>
  <r>
    <x v="6258"/>
    <x v="0"/>
    <s v="TGM10603"/>
    <s v="MEDIOS DE PAGO"/>
    <x v="0"/>
    <x v="2"/>
    <x v="0"/>
    <x v="10"/>
    <s v="Pamela Diana SAC Caro Alhua"/>
    <m/>
    <x v="0"/>
    <x v="1"/>
    <x v="2"/>
    <x v="0"/>
  </r>
  <r>
    <x v="6259"/>
    <x v="1"/>
    <s v="TGM10604"/>
    <s v="CERTIFICADO DE USO"/>
    <x v="0"/>
    <x v="2"/>
    <x v="2"/>
    <x v="0"/>
    <s v="Pamela Diana Caro Alhua  SAC cor"/>
    <m/>
    <x v="0"/>
    <x v="1"/>
    <x v="2"/>
    <x v="0"/>
  </r>
  <r>
    <x v="6260"/>
    <x v="0"/>
    <s v="TGM10605"/>
    <s v="MISA"/>
    <x v="0"/>
    <x v="2"/>
    <x v="0"/>
    <x v="39"/>
    <s v="Nescar Janeth Ingaruca Peña SAC SAN"/>
    <s v="Presencial"/>
    <x v="0"/>
    <x v="1"/>
    <x v="2"/>
    <x v="0"/>
  </r>
  <r>
    <x v="6261"/>
    <x v="0"/>
    <s v="TGM10606"/>
    <s v="CERTIFICADO"/>
    <x v="0"/>
    <x v="0"/>
    <x v="0"/>
    <x v="1"/>
    <s v="Nescar Janeth Ingaruca Peña SAC SAN"/>
    <s v="Presencial"/>
    <x v="0"/>
    <x v="1"/>
    <x v="2"/>
    <x v="0"/>
  </r>
  <r>
    <x v="6262"/>
    <x v="0"/>
    <s v="TGM10607"/>
    <s v="ACTULIZACION DE DATOS"/>
    <x v="0"/>
    <x v="0"/>
    <x v="0"/>
    <x v="1"/>
    <s v="Pamela Diana SAC Caro Alhua"/>
    <m/>
    <x v="0"/>
    <x v="1"/>
    <x v="2"/>
    <x v="0"/>
  </r>
  <r>
    <x v="6263"/>
    <x v="4"/>
    <s v="TGM10608"/>
    <s v="GENERACION CODG. CIP"/>
    <x v="0"/>
    <x v="0"/>
    <x v="4"/>
    <x v="10"/>
    <s v="Tymiller Jhaalber Llacza Rosales - Cusco II"/>
    <s v="Llamada Telefonica"/>
    <x v="0"/>
    <x v="1"/>
    <x v="2"/>
    <x v="0"/>
  </r>
  <r>
    <x v="6264"/>
    <x v="0"/>
    <s v="TGM10609"/>
    <s v="ACTA DE DEFUNCION"/>
    <x v="0"/>
    <x v="0"/>
    <x v="0"/>
    <x v="41"/>
    <s v="Pamela Diana SAC Caro Alhua"/>
    <m/>
    <x v="0"/>
    <x v="1"/>
    <x v="2"/>
    <x v="0"/>
  </r>
  <r>
    <x v="6265"/>
    <x v="0"/>
    <s v="TGM10610"/>
    <s v="ESTADO DE CUENTA"/>
    <x v="0"/>
    <x v="0"/>
    <x v="0"/>
    <x v="1"/>
    <s v="Nescar Janeth Ingaruca Peña SAC SAN"/>
    <s v="Presencial"/>
    <x v="0"/>
    <x v="1"/>
    <x v="2"/>
    <x v="0"/>
  </r>
  <r>
    <x v="6266"/>
    <x v="0"/>
    <s v="TGM10611"/>
    <s v="RECLAMO DE LAPIDA"/>
    <x v="0"/>
    <x v="1"/>
    <x v="4"/>
    <x v="13"/>
    <s v="Oscar San Martin Castillo"/>
    <m/>
    <x v="1"/>
    <x v="1"/>
    <x v="2"/>
    <x v="0"/>
  </r>
  <r>
    <x v="6267"/>
    <x v="1"/>
    <s v="TGM10612"/>
    <s v="SOLICITUD DE  BOLETA"/>
    <x v="0"/>
    <x v="2"/>
    <x v="0"/>
    <x v="2"/>
    <s v="Angie Diana Infante Verastegui SACCOR"/>
    <s v="Redes Sociales"/>
    <x v="0"/>
    <x v="2"/>
    <x v="2"/>
    <x v="0"/>
  </r>
  <r>
    <x v="6268"/>
    <x v="1"/>
    <s v="TGM10613"/>
    <s v="SOLICITUD DE  BOLETA"/>
    <x v="0"/>
    <x v="2"/>
    <x v="0"/>
    <x v="2"/>
    <s v="Angie Diana Infante Verastegui SACCOR"/>
    <s v="Redes Sociales"/>
    <x v="0"/>
    <x v="1"/>
    <x v="2"/>
    <x v="0"/>
  </r>
  <r>
    <x v="6269"/>
    <x v="1"/>
    <s v="TGM10614"/>
    <s v="SOLICITUD DE  BOLETA"/>
    <x v="0"/>
    <x v="2"/>
    <x v="0"/>
    <x v="2"/>
    <s v="Angie Diana Infante Verastegui SACCOR"/>
    <s v="Redes Sociales"/>
    <x v="0"/>
    <x v="1"/>
    <x v="2"/>
    <x v="0"/>
  </r>
  <r>
    <x v="6270"/>
    <x v="1"/>
    <s v="TGM10615"/>
    <s v="SOLICITUD DE CODIGO CIP"/>
    <x v="0"/>
    <x v="2"/>
    <x v="0"/>
    <x v="2"/>
    <s v="Angie Diana Infante Verastegui SACCOR"/>
    <s v="Redes Sociales"/>
    <x v="0"/>
    <x v="2"/>
    <x v="2"/>
    <x v="0"/>
  </r>
  <r>
    <x v="6271"/>
    <x v="1"/>
    <s v="TGM10616"/>
    <s v="UBICACIO&amp;OACUTE; DE ESPACIO"/>
    <x v="0"/>
    <x v="0"/>
    <x v="0"/>
    <x v="40"/>
    <s v="Angie Diana Infante Verastegui SACCOR"/>
    <s v="Presencial"/>
    <x v="0"/>
    <x v="1"/>
    <x v="2"/>
    <x v="0"/>
  </r>
  <r>
    <x v="6272"/>
    <x v="1"/>
    <s v="TGM10617"/>
    <s v="UBICAC&amp;IACUTE;ON DE ESPACIO"/>
    <x v="0"/>
    <x v="0"/>
    <x v="0"/>
    <x v="40"/>
    <s v="Angie Diana Infante Verastegui SACCOR"/>
    <s v="Presencial"/>
    <x v="0"/>
    <x v="1"/>
    <x v="2"/>
    <x v="0"/>
  </r>
  <r>
    <x v="6273"/>
    <x v="0"/>
    <s v="TGM10618"/>
    <s v="ESTADO DE CUENTA"/>
    <x v="0"/>
    <x v="0"/>
    <x v="0"/>
    <x v="1"/>
    <s v="Nescar Janeth Ingaruca Peña SAC SAN"/>
    <s v="Presencial"/>
    <x v="0"/>
    <x v="2"/>
    <x v="2"/>
    <x v="0"/>
  </r>
  <r>
    <x v="6274"/>
    <x v="4"/>
    <s v="TGM10619"/>
    <s v="GENERACION CODG. CIP"/>
    <x v="0"/>
    <x v="0"/>
    <x v="4"/>
    <x v="10"/>
    <s v="Tymiller Jhaalber Llacza Rosales - Cusco II"/>
    <s v="Llamada Telefonica"/>
    <x v="0"/>
    <x v="1"/>
    <x v="2"/>
    <x v="0"/>
  </r>
  <r>
    <x v="6275"/>
    <x v="1"/>
    <s v="TGM10620"/>
    <s v="SOLICITUD DE  BOLETA"/>
    <x v="0"/>
    <x v="2"/>
    <x v="0"/>
    <x v="2"/>
    <s v="Angie Diana Infante Verastegui SACCOR"/>
    <s v="Redes Sociales"/>
    <x v="0"/>
    <x v="1"/>
    <x v="2"/>
    <x v="0"/>
  </r>
  <r>
    <x v="6276"/>
    <x v="1"/>
    <s v="TGM10621"/>
    <s v="SOLICITUD DE  BOLETA"/>
    <x v="0"/>
    <x v="2"/>
    <x v="0"/>
    <x v="2"/>
    <s v="Angie Diana Infante Verastegui SACCOR"/>
    <s v="Redes Sociales"/>
    <x v="0"/>
    <x v="2"/>
    <x v="2"/>
    <x v="0"/>
  </r>
  <r>
    <x v="6277"/>
    <x v="0"/>
    <s v="TGM10622"/>
    <s v="SOLICITUD DE  BOLETA"/>
    <x v="0"/>
    <x v="2"/>
    <x v="0"/>
    <x v="2"/>
    <s v="Angie Diana Infante Verastegui SACSAN"/>
    <s v="Redes Sociales"/>
    <x v="0"/>
    <x v="2"/>
    <x v="2"/>
    <x v="0"/>
  </r>
  <r>
    <x v="6278"/>
    <x v="0"/>
    <s v="TGM10623"/>
    <s v="MISA"/>
    <x v="0"/>
    <x v="2"/>
    <x v="0"/>
    <x v="39"/>
    <s v="Pamela Diana SAC Caro Alhua"/>
    <m/>
    <x v="0"/>
    <x v="2"/>
    <x v="2"/>
    <x v="0"/>
  </r>
  <r>
    <x v="6279"/>
    <x v="0"/>
    <s v="TGM10624"/>
    <s v="SOLICITUD DE  BOLETA"/>
    <x v="0"/>
    <x v="2"/>
    <x v="0"/>
    <x v="2"/>
    <s v="Angie Diana Infante Verastegui SACSAN"/>
    <s v="Redes Sociales"/>
    <x v="0"/>
    <x v="1"/>
    <x v="2"/>
    <x v="0"/>
  </r>
  <r>
    <x v="6280"/>
    <x v="0"/>
    <s v="TGM10625"/>
    <s v="SOLICITUD DE  BOLETA"/>
    <x v="0"/>
    <x v="2"/>
    <x v="0"/>
    <x v="2"/>
    <s v="Angie Diana Infante Verastegui SACSAN"/>
    <s v="Redes Sociales"/>
    <x v="0"/>
    <x v="1"/>
    <x v="2"/>
    <x v="0"/>
  </r>
  <r>
    <x v="6281"/>
    <x v="0"/>
    <s v="TGM10626"/>
    <s v="SOLICITUD DE CODIGO CIP"/>
    <x v="0"/>
    <x v="2"/>
    <x v="0"/>
    <x v="2"/>
    <s v="Angie Diana Infante Verastegui SACSAN"/>
    <s v="Redes Sociales"/>
    <x v="0"/>
    <x v="2"/>
    <x v="2"/>
    <x v="0"/>
  </r>
  <r>
    <x v="6282"/>
    <x v="0"/>
    <s v="TGM10627"/>
    <s v="ESTADO DE CUENTA"/>
    <x v="0"/>
    <x v="2"/>
    <x v="0"/>
    <x v="10"/>
    <s v="Pamela Diana SAC Caro Alhua"/>
    <m/>
    <x v="0"/>
    <x v="2"/>
    <x v="2"/>
    <x v="0"/>
  </r>
  <r>
    <x v="6283"/>
    <x v="0"/>
    <s v="TGM10628"/>
    <s v="UBICACION DE ESPACIO"/>
    <x v="0"/>
    <x v="0"/>
    <x v="0"/>
    <x v="40"/>
    <s v="Pamela Diana SAC Caro Alhua"/>
    <m/>
    <x v="0"/>
    <x v="1"/>
    <x v="2"/>
    <x v="0"/>
  </r>
  <r>
    <x v="6284"/>
    <x v="0"/>
    <s v="TGM10629"/>
    <s v="CONSULTA DEUDA"/>
    <x v="0"/>
    <x v="2"/>
    <x v="0"/>
    <x v="10"/>
    <s v="Liz Lidiana Huaman Rojas"/>
    <s v="Presencial"/>
    <x v="0"/>
    <x v="1"/>
    <x v="2"/>
    <x v="0"/>
  </r>
  <r>
    <x v="6285"/>
    <x v="0"/>
    <s v="TGM10630"/>
    <s v="FLOREROS"/>
    <x v="0"/>
    <x v="2"/>
    <x v="0"/>
    <x v="4"/>
    <s v="Pamela Diana SAC Caro Alhua"/>
    <m/>
    <x v="0"/>
    <x v="2"/>
    <x v="2"/>
    <x v="0"/>
  </r>
  <r>
    <x v="6286"/>
    <x v="0"/>
    <s v="TGM10631"/>
    <s v="REPINTADO DE LAPIDA"/>
    <x v="0"/>
    <x v="0"/>
    <x v="4"/>
    <x v="11"/>
    <s v="Oscar San Martin Castillo"/>
    <s v="Presencial"/>
    <x v="0"/>
    <x v="1"/>
    <x v="2"/>
    <x v="0"/>
  </r>
  <r>
    <x v="6287"/>
    <x v="0"/>
    <s v="TGM10632"/>
    <s v="ACTUALIZACION DE DATOS"/>
    <x v="0"/>
    <x v="0"/>
    <x v="2"/>
    <x v="1"/>
    <s v="Pamela Diana SAC Caro Alhua"/>
    <m/>
    <x v="0"/>
    <x v="1"/>
    <x v="2"/>
    <x v="0"/>
  </r>
  <r>
    <x v="6288"/>
    <x v="0"/>
    <s v="TGM10633"/>
    <s v="FLORERO ROTO"/>
    <x v="0"/>
    <x v="1"/>
    <x v="4"/>
    <x v="14"/>
    <s v="Oscar San Martin Castillo"/>
    <m/>
    <x v="0"/>
    <x v="1"/>
    <x v="2"/>
    <x v="0"/>
  </r>
  <r>
    <x v="6289"/>
    <x v="0"/>
    <s v="TGM10634"/>
    <s v="ACTUALIZACION DE DATOS"/>
    <x v="0"/>
    <x v="0"/>
    <x v="0"/>
    <x v="1"/>
    <s v="Liz Lidiana Huaman Rojas"/>
    <s v="Presencial"/>
    <x v="0"/>
    <x v="1"/>
    <x v="2"/>
    <x v="0"/>
  </r>
  <r>
    <x v="6290"/>
    <x v="0"/>
    <s v="TGM10635"/>
    <s v="ASIGNACION BENEFICIARIOS"/>
    <x v="0"/>
    <x v="0"/>
    <x v="0"/>
    <x v="1"/>
    <s v="Liz Lidiana Huaman Rojas"/>
    <s v="Presencial"/>
    <x v="0"/>
    <x v="1"/>
    <x v="2"/>
    <x v="0"/>
  </r>
  <r>
    <x v="6291"/>
    <x v="1"/>
    <s v="TGM10636"/>
    <s v="REACTIVACION DE CONTRATO"/>
    <x v="0"/>
    <x v="0"/>
    <x v="2"/>
    <x v="10"/>
    <s v="Liz Lidiana Huaman Rojas SAC CF"/>
    <s v="Presencial"/>
    <x v="0"/>
    <x v="2"/>
    <x v="2"/>
    <x v="0"/>
  </r>
  <r>
    <x v="6292"/>
    <x v="5"/>
    <s v="TGM10637"/>
    <s v="MANTENIMIENTO DE L&amp;AACUTE;PIDA"/>
    <x v="0"/>
    <x v="1"/>
    <x v="4"/>
    <x v="14"/>
    <s v="Jose Antonio Benites Ochante CIX"/>
    <s v="Presencial"/>
    <x v="0"/>
    <x v="2"/>
    <x v="2"/>
    <x v="0"/>
  </r>
  <r>
    <x v="6293"/>
    <x v="0"/>
    <s v="TGM10638"/>
    <s v="MISA RECUERDO"/>
    <x v="0"/>
    <x v="2"/>
    <x v="0"/>
    <x v="39"/>
    <s v="Liz Lidiana Huaman Rojas"/>
    <s v="Presencial"/>
    <x v="0"/>
    <x v="1"/>
    <x v="2"/>
    <x v="0"/>
  </r>
  <r>
    <x v="6294"/>
    <x v="0"/>
    <s v="TGM10639"/>
    <s v="MISA RECUERDO"/>
    <x v="0"/>
    <x v="2"/>
    <x v="0"/>
    <x v="39"/>
    <s v="Liz Lidiana Huaman Rojas"/>
    <s v="Presencial"/>
    <x v="0"/>
    <x v="1"/>
    <x v="2"/>
    <x v="0"/>
  </r>
  <r>
    <x v="6295"/>
    <x v="5"/>
    <s v="TGM10640"/>
    <s v="SOLICITA ESTADO DE CUENTA"/>
    <x v="0"/>
    <x v="0"/>
    <x v="0"/>
    <x v="5"/>
    <s v="Marilyn Lisbet Alarcón Alarcón"/>
    <s v="Presencial"/>
    <x v="0"/>
    <x v="1"/>
    <x v="2"/>
    <x v="0"/>
  </r>
  <r>
    <x v="6296"/>
    <x v="0"/>
    <s v="TGM10641"/>
    <s v="MISA RECUERDO"/>
    <x v="0"/>
    <x v="2"/>
    <x v="0"/>
    <x v="39"/>
    <s v="Liz Lidiana Huaman Rojas"/>
    <s v="Presencial"/>
    <x v="0"/>
    <x v="2"/>
    <x v="2"/>
    <x v="0"/>
  </r>
  <r>
    <x v="6297"/>
    <x v="5"/>
    <s v="TGM10642"/>
    <s v="SOLICITA ESTADO DE CUENTA"/>
    <x v="0"/>
    <x v="0"/>
    <x v="0"/>
    <x v="5"/>
    <s v="Marilyn Lisbet Alarcón Alarcón"/>
    <s v="Presencial"/>
    <x v="0"/>
    <x v="1"/>
    <x v="2"/>
    <x v="0"/>
  </r>
  <r>
    <x v="6298"/>
    <x v="0"/>
    <s v="TGM10643"/>
    <s v="REPINTADO DE LAPIDA"/>
    <x v="0"/>
    <x v="0"/>
    <x v="4"/>
    <x v="11"/>
    <s v="Oscar San Martin Castillo"/>
    <s v="Presencial"/>
    <x v="0"/>
    <x v="1"/>
    <x v="2"/>
    <x v="0"/>
  </r>
  <r>
    <x v="6299"/>
    <x v="0"/>
    <s v="TGM10644"/>
    <s v="ACTUALIZACION DE DATOS"/>
    <x v="0"/>
    <x v="0"/>
    <x v="2"/>
    <x v="1"/>
    <s v="Pamela Diana SAC Caro Alhua"/>
    <m/>
    <x v="0"/>
    <x v="1"/>
    <x v="2"/>
    <x v="0"/>
  </r>
  <r>
    <x v="6300"/>
    <x v="0"/>
    <s v="TGM10645"/>
    <s v="RESOLUCION DE CONTRATO"/>
    <x v="0"/>
    <x v="0"/>
    <x v="0"/>
    <x v="5"/>
    <s v="Liz Lidiana Huaman Rojas"/>
    <s v="Presencial"/>
    <x v="0"/>
    <x v="2"/>
    <x v="2"/>
    <x v="0"/>
  </r>
  <r>
    <x v="6301"/>
    <x v="0"/>
    <s v="TGM10646"/>
    <s v="NIVELACION DE SEPULTURA"/>
    <x v="0"/>
    <x v="1"/>
    <x v="4"/>
    <x v="14"/>
    <s v="Oscar San Martin Castillo"/>
    <s v="Presencial"/>
    <x v="0"/>
    <x v="2"/>
    <x v="2"/>
    <x v="0"/>
  </r>
  <r>
    <x v="6302"/>
    <x v="0"/>
    <s v="TGM10647"/>
    <s v="NIVELACION DE LAPIDA Y SEPULTURA"/>
    <x v="0"/>
    <x v="1"/>
    <x v="4"/>
    <x v="14"/>
    <s v="Oscar San Martin Castillo"/>
    <s v="Presencial"/>
    <x v="0"/>
    <x v="1"/>
    <x v="2"/>
    <x v="0"/>
  </r>
  <r>
    <x v="6303"/>
    <x v="0"/>
    <s v="TGM10648"/>
    <s v="MISA RECUERDO"/>
    <x v="0"/>
    <x v="2"/>
    <x v="0"/>
    <x v="39"/>
    <s v="Liz Lidiana Huaman Rojas"/>
    <s v="Presencial"/>
    <x v="0"/>
    <x v="1"/>
    <x v="2"/>
    <x v="0"/>
  </r>
  <r>
    <x v="6304"/>
    <x v="0"/>
    <s v="TGM10649"/>
    <s v="MISA RECUERDO"/>
    <x v="0"/>
    <x v="2"/>
    <x v="0"/>
    <x v="39"/>
    <s v="Liz Lidiana Huaman Rojas"/>
    <s v="Presencial"/>
    <x v="0"/>
    <x v="1"/>
    <x v="2"/>
    <x v="0"/>
  </r>
  <r>
    <x v="6305"/>
    <x v="0"/>
    <s v="TGM10650"/>
    <s v="CONSTANCIA DE UBICACION"/>
    <x v="0"/>
    <x v="0"/>
    <x v="0"/>
    <x v="6"/>
    <s v="Liz Lidiana Huaman Rojas"/>
    <s v="Presencial"/>
    <x v="0"/>
    <x v="1"/>
    <x v="2"/>
    <x v="0"/>
  </r>
  <r>
    <x v="6306"/>
    <x v="0"/>
    <s v="TGM10651"/>
    <s v="ACTUALIZACION DE DATOS"/>
    <x v="0"/>
    <x v="0"/>
    <x v="0"/>
    <x v="1"/>
    <s v="Liz Lidiana Huaman Rojas"/>
    <s v="Presencial"/>
    <x v="0"/>
    <x v="2"/>
    <x v="2"/>
    <x v="0"/>
  </r>
  <r>
    <x v="6307"/>
    <x v="0"/>
    <s v="TGM10652"/>
    <s v="ESTADO DE CUENTA DIGITAL"/>
    <x v="0"/>
    <x v="0"/>
    <x v="0"/>
    <x v="5"/>
    <s v="Liz Lidiana Huaman Rojas"/>
    <s v="Presencial"/>
    <x v="0"/>
    <x v="2"/>
    <x v="2"/>
    <x v="0"/>
  </r>
  <r>
    <x v="6308"/>
    <x v="0"/>
    <s v="TGM10653"/>
    <s v="ACTUALIZACION DE DATOS"/>
    <x v="0"/>
    <x v="0"/>
    <x v="0"/>
    <x v="1"/>
    <s v="Liz Lidiana Huaman Rojas"/>
    <s v="Presencial"/>
    <x v="0"/>
    <x v="2"/>
    <x v="2"/>
    <x v="0"/>
  </r>
  <r>
    <x v="6309"/>
    <x v="0"/>
    <s v="TGM10654"/>
    <s v="ESTADO DE CUENTA DIGITAL"/>
    <x v="0"/>
    <x v="0"/>
    <x v="0"/>
    <x v="5"/>
    <s v="Liz Lidiana Huaman Rojas"/>
    <s v="Presencial"/>
    <x v="0"/>
    <x v="2"/>
    <x v="2"/>
    <x v="0"/>
  </r>
  <r>
    <x v="6310"/>
    <x v="0"/>
    <s v="TGM10655"/>
    <s v="REPROGRAMACION DE MISA"/>
    <x v="0"/>
    <x v="2"/>
    <x v="0"/>
    <x v="39"/>
    <s v="Liz Lidiana Huaman Rojas"/>
    <s v="Presencial"/>
    <x v="0"/>
    <x v="1"/>
    <x v="2"/>
    <x v="0"/>
  </r>
  <r>
    <x v="6311"/>
    <x v="0"/>
    <s v="TGM10656"/>
    <s v="UBICACION DE ESPACIO"/>
    <x v="0"/>
    <x v="0"/>
    <x v="0"/>
    <x v="40"/>
    <s v="Pamela Diana SAC Caro Alhua"/>
    <m/>
    <x v="0"/>
    <x v="2"/>
    <x v="2"/>
    <x v="0"/>
  </r>
  <r>
    <x v="6312"/>
    <x v="0"/>
    <s v="TGM10657"/>
    <s v="USO DE ESPACIO"/>
    <x v="0"/>
    <x v="2"/>
    <x v="0"/>
    <x v="35"/>
    <s v="Liz Lidiana Huaman Rojas"/>
    <s v="Presencial"/>
    <x v="0"/>
    <x v="2"/>
    <x v="2"/>
    <x v="0"/>
  </r>
  <r>
    <x v="6313"/>
    <x v="3"/>
    <s v="TGM10658"/>
    <s v="ERROR EN LAPIDA"/>
    <x v="0"/>
    <x v="0"/>
    <x v="4"/>
    <x v="13"/>
    <s v="Rayda Rita Vargas Perales C1"/>
    <s v="Presencial"/>
    <x v="0"/>
    <x v="1"/>
    <x v="2"/>
    <x v="0"/>
  </r>
  <r>
    <x v="6314"/>
    <x v="2"/>
    <s v="TGM10659"/>
    <s v="SOLICITA RESPONSO 200610"/>
    <x v="0"/>
    <x v="2"/>
    <x v="0"/>
    <x v="39"/>
    <s v="Melissa Jhuliana Hipolito Guerrero"/>
    <m/>
    <x v="0"/>
    <x v="2"/>
    <x v="2"/>
    <x v="0"/>
  </r>
  <r>
    <x v="6315"/>
    <x v="2"/>
    <s v="TGM10660"/>
    <s v="REQUIERE RESPONSO 5027405"/>
    <x v="0"/>
    <x v="2"/>
    <x v="0"/>
    <x v="39"/>
    <s v="Melissa Jhuliana Hipolito Guerrero"/>
    <m/>
    <x v="0"/>
    <x v="2"/>
    <x v="2"/>
    <x v="0"/>
  </r>
  <r>
    <x v="6316"/>
    <x v="0"/>
    <s v="TGM10661"/>
    <s v="CONSULTA EXHUMACION"/>
    <x v="0"/>
    <x v="2"/>
    <x v="2"/>
    <x v="35"/>
    <s v="Liz Lidiana Huaman Rojas"/>
    <s v="Presencial"/>
    <x v="0"/>
    <x v="1"/>
    <x v="2"/>
    <x v="0"/>
  </r>
  <r>
    <x v="6317"/>
    <x v="0"/>
    <s v="TGM10662"/>
    <s v="COPIA DE CONTRATO"/>
    <x v="0"/>
    <x v="0"/>
    <x v="0"/>
    <x v="3"/>
    <s v="Liz Lidiana Huaman Rojas"/>
    <s v="Presencial"/>
    <x v="0"/>
    <x v="1"/>
    <x v="2"/>
    <x v="0"/>
  </r>
  <r>
    <x v="6318"/>
    <x v="0"/>
    <s v="TGM10663"/>
    <s v="MISA PRESENCIAL"/>
    <x v="0"/>
    <x v="2"/>
    <x v="0"/>
    <x v="39"/>
    <s v="Liz Lidiana Huaman Rojas"/>
    <s v="Presencial"/>
    <x v="0"/>
    <x v="1"/>
    <x v="2"/>
    <x v="0"/>
  </r>
  <r>
    <x v="6319"/>
    <x v="0"/>
    <s v="TGM10664"/>
    <s v="CONFECCION DE LAPIDA EN CARRARA"/>
    <x v="0"/>
    <x v="0"/>
    <x v="4"/>
    <x v="9"/>
    <s v="Oscar San Martin Castillo"/>
    <m/>
    <x v="0"/>
    <x v="1"/>
    <x v="2"/>
    <x v="0"/>
  </r>
  <r>
    <x v="6320"/>
    <x v="5"/>
    <s v="TGM10665"/>
    <s v="COPIA DE ESTADO DE CUENTA"/>
    <x v="0"/>
    <x v="0"/>
    <x v="0"/>
    <x v="5"/>
    <s v="Marilyn Lisbet Alarcón Alarcón"/>
    <s v="Presencial"/>
    <x v="0"/>
    <x v="1"/>
    <x v="2"/>
    <x v="0"/>
  </r>
  <r>
    <x v="6321"/>
    <x v="5"/>
    <s v="TGM10666"/>
    <s v="CONSTANCIA DE SEPULTURA"/>
    <x v="0"/>
    <x v="0"/>
    <x v="0"/>
    <x v="6"/>
    <s v="Marilyn Lisbet Alarcón Alarcón"/>
    <s v="Presencial"/>
    <x v="0"/>
    <x v="1"/>
    <x v="2"/>
    <x v="0"/>
  </r>
  <r>
    <x v="6322"/>
    <x v="0"/>
    <s v="TGM10667"/>
    <s v="REPINTADO DE LAPIDA"/>
    <x v="0"/>
    <x v="0"/>
    <x v="4"/>
    <x v="11"/>
    <s v="Oscar San Martin Castillo"/>
    <s v="Presencial"/>
    <x v="0"/>
    <x v="1"/>
    <x v="2"/>
    <x v="0"/>
  </r>
  <r>
    <x v="6323"/>
    <x v="0"/>
    <s v="TGM10668"/>
    <s v="REPINTADO DE LAPIDA"/>
    <x v="0"/>
    <x v="0"/>
    <x v="4"/>
    <x v="11"/>
    <s v="Oscar San Martin Castillo"/>
    <s v="Presencial"/>
    <x v="0"/>
    <x v="1"/>
    <x v="2"/>
    <x v="0"/>
  </r>
  <r>
    <x v="6324"/>
    <x v="0"/>
    <s v="TGM10669"/>
    <s v="REPINTADO DE LAPIDA"/>
    <x v="0"/>
    <x v="0"/>
    <x v="4"/>
    <x v="11"/>
    <s v="Oscar San Martin Castillo"/>
    <s v="Presencial"/>
    <x v="0"/>
    <x v="2"/>
    <x v="2"/>
    <x v="0"/>
  </r>
  <r>
    <x v="6325"/>
    <x v="0"/>
    <s v="TGM10670"/>
    <s v="MISA PRESENCIAL"/>
    <x v="0"/>
    <x v="2"/>
    <x v="0"/>
    <x v="39"/>
    <s v="Liz Lidiana Huaman Rojas"/>
    <s v="Presencial"/>
    <x v="0"/>
    <x v="1"/>
    <x v="2"/>
    <x v="0"/>
  </r>
  <r>
    <x v="6326"/>
    <x v="0"/>
    <s v="TGM10671"/>
    <s v="CAMBIO DE TITULARIDAD"/>
    <x v="0"/>
    <x v="0"/>
    <x v="0"/>
    <x v="31"/>
    <s v="Liz Lidiana Huaman Rojas"/>
    <s v="Presencial"/>
    <x v="0"/>
    <x v="1"/>
    <x v="2"/>
    <x v="0"/>
  </r>
  <r>
    <x v="6327"/>
    <x v="3"/>
    <s v="TGM10672"/>
    <s v="RECOJO DE ADORNOS"/>
    <x v="0"/>
    <x v="1"/>
    <x v="4"/>
    <x v="14"/>
    <s v="Rayda Rita Vargas Perales C1"/>
    <s v="Presencial"/>
    <x v="0"/>
    <x v="1"/>
    <x v="2"/>
    <x v="0"/>
  </r>
  <r>
    <x v="6328"/>
    <x v="0"/>
    <s v="TGM10673"/>
    <s v="CONFECCION DE LAPIDA"/>
    <x v="0"/>
    <x v="0"/>
    <x v="4"/>
    <x v="13"/>
    <s v="Oscar San Martin Castillo"/>
    <s v="Presencial"/>
    <x v="0"/>
    <x v="1"/>
    <x v="2"/>
    <x v="0"/>
  </r>
  <r>
    <x v="6329"/>
    <x v="0"/>
    <s v="TGM10674"/>
    <s v="MISA RECUERDO"/>
    <x v="0"/>
    <x v="2"/>
    <x v="0"/>
    <x v="39"/>
    <s v="Liz Lidiana Huaman Rojas"/>
    <s v="Presencial"/>
    <x v="0"/>
    <x v="1"/>
    <x v="2"/>
    <x v="0"/>
  </r>
  <r>
    <x v="6330"/>
    <x v="1"/>
    <s v="TGM10675"/>
    <s v="ESTADO DE CUENTA"/>
    <x v="0"/>
    <x v="0"/>
    <x v="0"/>
    <x v="5"/>
    <s v="Liz Lidiana Huaman Rojas SAC CF"/>
    <s v="Presencial"/>
    <x v="0"/>
    <x v="1"/>
    <x v="2"/>
    <x v="0"/>
  </r>
  <r>
    <x v="6331"/>
    <x v="0"/>
    <s v="TGM10676"/>
    <s v="NIVELACION DE ESPACIO"/>
    <x v="0"/>
    <x v="0"/>
    <x v="4"/>
    <x v="14"/>
    <s v="Oscar San Martin Castillo"/>
    <m/>
    <x v="0"/>
    <x v="1"/>
    <x v="2"/>
    <x v="0"/>
  </r>
  <r>
    <x v="6332"/>
    <x v="0"/>
    <s v="TGM10677"/>
    <s v="MISA"/>
    <x v="0"/>
    <x v="2"/>
    <x v="0"/>
    <x v="39"/>
    <s v="Pamela Diana SAC Caro Alhua"/>
    <m/>
    <x v="0"/>
    <x v="2"/>
    <x v="2"/>
    <x v="0"/>
  </r>
  <r>
    <x v="6333"/>
    <x v="4"/>
    <s v="TGM10678"/>
    <s v="ENTREGA DE CONTRATO"/>
    <x v="0"/>
    <x v="0"/>
    <x v="0"/>
    <x v="3"/>
    <s v="Ruth Cusihuaman SACC2"/>
    <s v="Presencial"/>
    <x v="0"/>
    <x v="2"/>
    <x v="2"/>
    <x v="0"/>
  </r>
  <r>
    <x v="6334"/>
    <x v="2"/>
    <s v="TGM10679"/>
    <s v="SOLICITA CONSTANCIA DE SEPULTURA  5025935"/>
    <x v="0"/>
    <x v="0"/>
    <x v="0"/>
    <x v="6"/>
    <s v="Melissa Jhuliana Hipolito Guerrero"/>
    <m/>
    <x v="0"/>
    <x v="1"/>
    <x v="2"/>
    <x v="0"/>
  </r>
  <r>
    <x v="6335"/>
    <x v="2"/>
    <s v="TGM10680"/>
    <s v="EL CLIENTE SOLICITA RESPONSO  5015525"/>
    <x v="0"/>
    <x v="2"/>
    <x v="0"/>
    <x v="39"/>
    <s v="Melissa Jhuliana Hipolito Guerrero"/>
    <m/>
    <x v="0"/>
    <x v="1"/>
    <x v="2"/>
    <x v="0"/>
  </r>
  <r>
    <x v="6336"/>
    <x v="5"/>
    <s v="TGM10681"/>
    <s v="COPIA DE ESTADO DE CUENTA"/>
    <x v="0"/>
    <x v="0"/>
    <x v="0"/>
    <x v="5"/>
    <s v="Marilyn Lisbet Alarcón Alarcón"/>
    <s v="Presencial"/>
    <x v="0"/>
    <x v="2"/>
    <x v="2"/>
    <x v="0"/>
  </r>
  <r>
    <x v="6337"/>
    <x v="0"/>
    <s v="TGM10682"/>
    <s v="CERTIFICADO DE USO"/>
    <x v="0"/>
    <x v="0"/>
    <x v="2"/>
    <x v="0"/>
    <s v="Pamela Diana SAC Caro Alhua"/>
    <m/>
    <x v="0"/>
    <x v="2"/>
    <x v="2"/>
    <x v="0"/>
  </r>
  <r>
    <x v="6338"/>
    <x v="0"/>
    <s v="TGM10683"/>
    <s v="REQUISITOS DE TRASLADO"/>
    <x v="0"/>
    <x v="2"/>
    <x v="2"/>
    <x v="35"/>
    <s v="Pamela Diana SAC Caro Alhua"/>
    <m/>
    <x v="0"/>
    <x v="2"/>
    <x v="2"/>
    <x v="0"/>
  </r>
  <r>
    <x v="6339"/>
    <x v="4"/>
    <s v="TGM10684"/>
    <s v="ENTREGA DE CERTIFICADO DE PERPETUIDAD"/>
    <x v="0"/>
    <x v="0"/>
    <x v="0"/>
    <x v="0"/>
    <s v="Ruth Cusihuaman SACC2"/>
    <s v="Presencial"/>
    <x v="0"/>
    <x v="1"/>
    <x v="2"/>
    <x v="0"/>
  </r>
  <r>
    <x v="6340"/>
    <x v="4"/>
    <s v="TGM10685"/>
    <s v="ENTREGA DE CERTIFICADO DE PERPETUIDAD"/>
    <x v="0"/>
    <x v="0"/>
    <x v="0"/>
    <x v="0"/>
    <s v="Ruth Cusihuaman SACC2"/>
    <s v="Presencial"/>
    <x v="0"/>
    <x v="2"/>
    <x v="2"/>
    <x v="0"/>
  </r>
  <r>
    <x v="6341"/>
    <x v="4"/>
    <s v="TGM10686"/>
    <s v="CONSULTA AMPLIACI&amp;OACUTE;N DE ESPACIO"/>
    <x v="0"/>
    <x v="2"/>
    <x v="0"/>
    <x v="31"/>
    <s v="Ruth Cusihuaman SACC2"/>
    <s v="Presencial"/>
    <x v="0"/>
    <x v="1"/>
    <x v="2"/>
    <x v="0"/>
  </r>
  <r>
    <x v="6342"/>
    <x v="0"/>
    <s v="TGM10687"/>
    <s v="LAPIDA PARA REGRABACION"/>
    <x v="0"/>
    <x v="1"/>
    <x v="2"/>
    <x v="13"/>
    <s v="Pamela Diana SAC Caro Alhua"/>
    <m/>
    <x v="0"/>
    <x v="2"/>
    <x v="2"/>
    <x v="0"/>
  </r>
  <r>
    <x v="6343"/>
    <x v="4"/>
    <s v="TGM10688"/>
    <s v="BOLETA DE PAGO"/>
    <x v="0"/>
    <x v="0"/>
    <x v="0"/>
    <x v="19"/>
    <s v="Ruth Cusihuaman SACC2"/>
    <s v="Presencial"/>
    <x v="0"/>
    <x v="1"/>
    <x v="2"/>
    <x v="0"/>
  </r>
  <r>
    <x v="6344"/>
    <x v="0"/>
    <s v="TGM10689"/>
    <s v="MISA PRESENCIAL"/>
    <x v="0"/>
    <x v="2"/>
    <x v="0"/>
    <x v="39"/>
    <s v="Liz Lidiana Huaman Rojas"/>
    <m/>
    <x v="0"/>
    <x v="1"/>
    <x v="2"/>
    <x v="0"/>
  </r>
  <r>
    <x v="6345"/>
    <x v="4"/>
    <s v="TGM10690"/>
    <s v="BOLETA DE PAGO"/>
    <x v="0"/>
    <x v="0"/>
    <x v="0"/>
    <x v="19"/>
    <s v="Ruth Cusihuaman SACC2"/>
    <s v="Presencial"/>
    <x v="0"/>
    <x v="2"/>
    <x v="2"/>
    <x v="0"/>
  </r>
  <r>
    <x v="6346"/>
    <x v="0"/>
    <s v="TGM10691"/>
    <s v="CERTIFICADO DE USO"/>
    <x v="0"/>
    <x v="0"/>
    <x v="2"/>
    <x v="0"/>
    <s v="Pamela Diana SAC Caro Alhua"/>
    <m/>
    <x v="0"/>
    <x v="1"/>
    <x v="2"/>
    <x v="0"/>
  </r>
  <r>
    <x v="6347"/>
    <x v="0"/>
    <s v="TGM10692"/>
    <s v="CORRECCION DE LAPIDA"/>
    <x v="0"/>
    <x v="1"/>
    <x v="4"/>
    <x v="18"/>
    <s v="Oscar San Martin Castillo"/>
    <m/>
    <x v="0"/>
    <x v="1"/>
    <x v="2"/>
    <x v="0"/>
  </r>
  <r>
    <x v="6348"/>
    <x v="0"/>
    <s v="TGM10693"/>
    <s v="MISA PRESENCIAL"/>
    <x v="0"/>
    <x v="2"/>
    <x v="0"/>
    <x v="39"/>
    <s v="Liz Lidiana Huaman Rojas"/>
    <s v="Presencial"/>
    <x v="0"/>
    <x v="1"/>
    <x v="2"/>
    <x v="0"/>
  </r>
  <r>
    <x v="6349"/>
    <x v="2"/>
    <s v="TGM10694"/>
    <s v="REQUIERE CERTIFICADO DE USO  5023995"/>
    <x v="0"/>
    <x v="0"/>
    <x v="0"/>
    <x v="0"/>
    <s v="Melissa Jhuliana Hipolito Guerrero"/>
    <m/>
    <x v="0"/>
    <x v="2"/>
    <x v="2"/>
    <x v="0"/>
  </r>
  <r>
    <x v="6350"/>
    <x v="2"/>
    <s v="TGM10695"/>
    <s v="SOLICITA RESPONSO 5009685"/>
    <x v="0"/>
    <x v="2"/>
    <x v="0"/>
    <x v="39"/>
    <s v="Melissa Jhuliana Hipolito Guerrero"/>
    <m/>
    <x v="0"/>
    <x v="1"/>
    <x v="2"/>
    <x v="0"/>
  </r>
  <r>
    <x v="6351"/>
    <x v="2"/>
    <s v="TGM10696"/>
    <s v="SOLICITA BOLETA DE PAGO 200387"/>
    <x v="0"/>
    <x v="0"/>
    <x v="0"/>
    <x v="19"/>
    <s v="Melissa Jhuliana Hipolito Guerrero"/>
    <m/>
    <x v="0"/>
    <x v="1"/>
    <x v="2"/>
    <x v="0"/>
  </r>
  <r>
    <x v="6352"/>
    <x v="0"/>
    <s v="TGM10697"/>
    <s v="PRUEBA COPIA BOLETA"/>
    <x v="0"/>
    <x v="0"/>
    <x v="2"/>
    <x v="19"/>
    <s v="Deisy Huaman Lara"/>
    <s v="Presencial"/>
    <x v="0"/>
    <x v="1"/>
    <x v="2"/>
    <x v="0"/>
  </r>
  <r>
    <x v="6353"/>
    <x v="3"/>
    <s v="TGM10698"/>
    <s v="GENERACION CODG. CIP"/>
    <x v="0"/>
    <x v="0"/>
    <x v="4"/>
    <x v="10"/>
    <s v="Tymiller Jhaalber Llacza Rosales - Cusco I"/>
    <s v="Llamada Telefonica"/>
    <x v="0"/>
    <x v="1"/>
    <x v="2"/>
    <x v="0"/>
  </r>
  <r>
    <x v="6354"/>
    <x v="0"/>
    <s v="TGM10699"/>
    <s v="CERTIFICADO DE USO"/>
    <x v="0"/>
    <x v="1"/>
    <x v="4"/>
    <x v="1"/>
    <s v="Deisy Huaman Lara - San Antonio"/>
    <s v="Presencial"/>
    <x v="0"/>
    <x v="1"/>
    <x v="2"/>
    <x v="0"/>
  </r>
  <r>
    <x v="6355"/>
    <x v="0"/>
    <s v="TGM10702"/>
    <s v="PRUEBA  RECLAMO INFORMACI&amp;OACUTE;N INCOMPLETA"/>
    <x v="0"/>
    <x v="1"/>
    <x v="4"/>
    <x v="42"/>
    <s v="Liz Lidiana Huaman Rojas"/>
    <s v="Presencial"/>
    <x v="1"/>
    <x v="1"/>
    <x v="2"/>
    <x v="0"/>
  </r>
  <r>
    <x v="6356"/>
    <x v="5"/>
    <s v="TGM10703"/>
    <s v="COPIA DE ESTADO DE CUENTA"/>
    <x v="0"/>
    <x v="0"/>
    <x v="0"/>
    <x v="5"/>
    <s v="Marilyn Lisbet Alarcón Alarcón"/>
    <s v="Presencial"/>
    <x v="0"/>
    <x v="1"/>
    <x v="2"/>
    <x v="0"/>
  </r>
  <r>
    <x v="6357"/>
    <x v="0"/>
    <s v="TGM10704"/>
    <s v="LAPIDA DE VENTA"/>
    <x v="0"/>
    <x v="0"/>
    <x v="4"/>
    <x v="9"/>
    <s v="Oscar San Martin Castillo"/>
    <m/>
    <x v="0"/>
    <x v="1"/>
    <x v="2"/>
    <x v="0"/>
  </r>
  <r>
    <x v="6358"/>
    <x v="0"/>
    <s v="TGM10705"/>
    <s v="PRUEBA RECLAMO HORARIO"/>
    <x v="0"/>
    <x v="1"/>
    <x v="4"/>
    <x v="32"/>
    <s v="Liz Lidiana Huaman Rojas"/>
    <s v="Presencial"/>
    <x v="0"/>
    <x v="1"/>
    <x v="2"/>
    <x v="0"/>
  </r>
  <r>
    <x v="6359"/>
    <x v="2"/>
    <s v="TGM10706"/>
    <s v="CONSTANCIA DE SEPULTURA CONTRATO 200638"/>
    <x v="0"/>
    <x v="0"/>
    <x v="0"/>
    <x v="6"/>
    <s v="Jaquelin Magallanes Llanos SACCAÑ"/>
    <m/>
    <x v="0"/>
    <x v="1"/>
    <x v="2"/>
    <x v="0"/>
  </r>
  <r>
    <x v="6360"/>
    <x v="0"/>
    <s v="TGM10707"/>
    <s v="PRUEBA RECLAMO INFORMACI&amp;OACUTE;N"/>
    <x v="0"/>
    <x v="1"/>
    <x v="4"/>
    <x v="42"/>
    <s v="Oscar San Martin Castillo"/>
    <s v="Presencial"/>
    <x v="0"/>
    <x v="1"/>
    <x v="2"/>
    <x v="0"/>
  </r>
  <r>
    <x v="6361"/>
    <x v="3"/>
    <s v="TGM10708"/>
    <s v="GENERACION CODG. CIP"/>
    <x v="0"/>
    <x v="0"/>
    <x v="4"/>
    <x v="10"/>
    <s v="Tymiller Jhaalber Llacza Rosales - Cusco I"/>
    <s v="Llamada Telefonica"/>
    <x v="0"/>
    <x v="1"/>
    <x v="2"/>
    <x v="0"/>
  </r>
  <r>
    <x v="6362"/>
    <x v="0"/>
    <s v="TGM10709"/>
    <s v="USO DE ESPACIO"/>
    <x v="0"/>
    <x v="2"/>
    <x v="0"/>
    <x v="35"/>
    <s v="Liz Lidiana Huaman Rojas"/>
    <s v="Presencial"/>
    <x v="0"/>
    <x v="1"/>
    <x v="2"/>
    <x v="0"/>
  </r>
  <r>
    <x v="6363"/>
    <x v="2"/>
    <s v="TGM10710"/>
    <s v="SOLICITA COMPROBANTE DE PAGO 200070"/>
    <x v="0"/>
    <x v="0"/>
    <x v="0"/>
    <x v="19"/>
    <s v="Melissa Jhuliana Hipolito Guerrero"/>
    <m/>
    <x v="0"/>
    <x v="2"/>
    <x v="2"/>
    <x v="0"/>
  </r>
  <r>
    <x v="6364"/>
    <x v="2"/>
    <s v="TGM10711"/>
    <s v="SOLICITA BOLETA DE PAGO 200343"/>
    <x v="0"/>
    <x v="0"/>
    <x v="0"/>
    <x v="19"/>
    <s v="Melissa Jhuliana Hipolito Guerrero"/>
    <m/>
    <x v="0"/>
    <x v="1"/>
    <x v="2"/>
    <x v="0"/>
  </r>
  <r>
    <x v="6365"/>
    <x v="0"/>
    <s v="TGM10712"/>
    <s v="MISA PRESENCIAL"/>
    <x v="0"/>
    <x v="2"/>
    <x v="0"/>
    <x v="39"/>
    <s v="Liz Lidiana Huaman Rojas"/>
    <m/>
    <x v="0"/>
    <x v="1"/>
    <x v="2"/>
    <x v="0"/>
  </r>
  <r>
    <x v="6366"/>
    <x v="3"/>
    <s v="TGM10713"/>
    <s v="CONSULTA CUOTA"/>
    <x v="0"/>
    <x v="2"/>
    <x v="0"/>
    <x v="10"/>
    <s v="Ruth Cusihuaman SACC1"/>
    <s v="Llamada Telefonica"/>
    <x v="0"/>
    <x v="1"/>
    <x v="2"/>
    <x v="0"/>
  </r>
  <r>
    <x v="6367"/>
    <x v="2"/>
    <s v="TGM10714"/>
    <s v="SOLICITA BOLETA DE PAGO 200099"/>
    <x v="0"/>
    <x v="0"/>
    <x v="0"/>
    <x v="19"/>
    <s v="Melissa Jhuliana Hipolito Guerrero"/>
    <m/>
    <x v="0"/>
    <x v="1"/>
    <x v="2"/>
    <x v="0"/>
  </r>
  <r>
    <x v="6368"/>
    <x v="2"/>
    <s v="TGM10715"/>
    <s v="CONSULTA CAMBIO DE TITULARIDAD CON DEUDA 5026625"/>
    <x v="0"/>
    <x v="2"/>
    <x v="0"/>
    <x v="16"/>
    <s v="Melissa Jhuliana Hipolito Guerrero"/>
    <m/>
    <x v="0"/>
    <x v="1"/>
    <x v="2"/>
    <x v="0"/>
  </r>
  <r>
    <x v="6369"/>
    <x v="3"/>
    <s v="TGM10716"/>
    <s v="SOLICITA ESTADO DE CUENTA"/>
    <x v="0"/>
    <x v="0"/>
    <x v="0"/>
    <x v="5"/>
    <s v="Ruth Cusihuaman SACC1"/>
    <s v="Llamada Telefonica"/>
    <x v="0"/>
    <x v="1"/>
    <x v="2"/>
    <x v="0"/>
  </r>
  <r>
    <x v="6370"/>
    <x v="2"/>
    <s v="TGM10717"/>
    <s v="SOLICITA COPIA DE COMPROBANTE 200774"/>
    <x v="0"/>
    <x v="0"/>
    <x v="2"/>
    <x v="19"/>
    <s v="Melissa Jhuliana Hipolito Guerrero"/>
    <m/>
    <x v="0"/>
    <x v="1"/>
    <x v="2"/>
    <x v="0"/>
  </r>
  <r>
    <x v="6371"/>
    <x v="2"/>
    <s v="TGM10718"/>
    <s v="SOLICITA BOLETA DE PAGO 200028"/>
    <x v="0"/>
    <x v="0"/>
    <x v="0"/>
    <x v="19"/>
    <s v="Melissa Jhuliana Hipolito Guerrero"/>
    <m/>
    <x v="0"/>
    <x v="1"/>
    <x v="2"/>
    <x v="0"/>
  </r>
  <r>
    <x v="6372"/>
    <x v="2"/>
    <s v="TGM10719"/>
    <s v="SOLICITA BOLETA DE PAGO 200104"/>
    <x v="0"/>
    <x v="0"/>
    <x v="0"/>
    <x v="19"/>
    <s v="Melissa Jhuliana Hipolito Guerrero"/>
    <m/>
    <x v="0"/>
    <x v="2"/>
    <x v="2"/>
    <x v="0"/>
  </r>
  <r>
    <x v="6373"/>
    <x v="0"/>
    <s v="TGM10720"/>
    <s v="CAMBIO DE TITULARIDAD"/>
    <x v="0"/>
    <x v="0"/>
    <x v="0"/>
    <x v="31"/>
    <s v="Liz Lidiana Huaman Rojas"/>
    <m/>
    <x v="0"/>
    <x v="2"/>
    <x v="2"/>
    <x v="0"/>
  </r>
  <r>
    <x v="6374"/>
    <x v="3"/>
    <s v="TGM10721"/>
    <s v="BOLETA DE PAGO"/>
    <x v="0"/>
    <x v="0"/>
    <x v="0"/>
    <x v="19"/>
    <s v="Ruth Cusihuaman SACC1"/>
    <s v="Presencial"/>
    <x v="0"/>
    <x v="2"/>
    <x v="2"/>
    <x v="0"/>
  </r>
  <r>
    <x v="6375"/>
    <x v="0"/>
    <s v="TGM10722"/>
    <s v="SOLICITUD DE ESTADO DE CUENTA"/>
    <x v="0"/>
    <x v="2"/>
    <x v="0"/>
    <x v="5"/>
    <s v="Angie Diana Infante Verastegui SACSAN"/>
    <s v="Redes Sociales"/>
    <x v="0"/>
    <x v="1"/>
    <x v="2"/>
    <x v="0"/>
  </r>
  <r>
    <x v="6376"/>
    <x v="3"/>
    <s v="TGM10723"/>
    <s v="CERTIFICADO DE USO PERPETUO"/>
    <x v="0"/>
    <x v="0"/>
    <x v="0"/>
    <x v="0"/>
    <s v="Rosmery Montesinos Quispe c1"/>
    <s v="Presencial"/>
    <x v="0"/>
    <x v="1"/>
    <x v="2"/>
    <x v="0"/>
  </r>
  <r>
    <x v="6377"/>
    <x v="0"/>
    <s v="TGM10724"/>
    <s v="SOLICITUD DE  BOLETA"/>
    <x v="0"/>
    <x v="2"/>
    <x v="0"/>
    <x v="2"/>
    <s v="Angie Diana Infante Verastegui SACSAN"/>
    <s v="Redes Sociales"/>
    <x v="0"/>
    <x v="1"/>
    <x v="2"/>
    <x v="0"/>
  </r>
  <r>
    <x v="6378"/>
    <x v="3"/>
    <s v="TGM10725"/>
    <s v="CLIENTE SOLICITA C&amp;OACUTE;DIGO CIP  DE PAGO"/>
    <x v="0"/>
    <x v="0"/>
    <x v="2"/>
    <x v="10"/>
    <s v="Rosmery Montesinos Quispe c1"/>
    <s v="Llamada Telefonica"/>
    <x v="0"/>
    <x v="1"/>
    <x v="2"/>
    <x v="0"/>
  </r>
  <r>
    <x v="6379"/>
    <x v="2"/>
    <s v="TGM10726"/>
    <s v="TRASLADO INTERNO CONTRATO N&amp;DEG;200939"/>
    <x v="0"/>
    <x v="0"/>
    <x v="4"/>
    <x v="7"/>
    <s v="Jaquelin Magallanes Llanos SACCAÑ"/>
    <m/>
    <x v="0"/>
    <x v="2"/>
    <x v="2"/>
    <x v="0"/>
  </r>
  <r>
    <x v="6380"/>
    <x v="3"/>
    <s v="TGM10727"/>
    <s v="CONSULTA SERVICIO DE SEPULTURA"/>
    <x v="0"/>
    <x v="2"/>
    <x v="0"/>
    <x v="35"/>
    <s v="Ruth Cusihuaman SACC1"/>
    <s v="Presencial"/>
    <x v="0"/>
    <x v="1"/>
    <x v="2"/>
    <x v="0"/>
  </r>
  <r>
    <x v="6381"/>
    <x v="0"/>
    <s v="TGM10728"/>
    <s v="SOLICITUD DE  BOLETA (1)"/>
    <x v="0"/>
    <x v="0"/>
    <x v="0"/>
    <x v="19"/>
    <s v="Angie Diana Infante Verastegui SACSAN"/>
    <s v="Redes Sociales"/>
    <x v="0"/>
    <x v="1"/>
    <x v="2"/>
    <x v="0"/>
  </r>
  <r>
    <x v="6382"/>
    <x v="2"/>
    <s v="TGM10729"/>
    <s v="TRASLADO INTERNO CONTRATO 200940"/>
    <x v="0"/>
    <x v="0"/>
    <x v="4"/>
    <x v="7"/>
    <s v="Jaquelin Magallanes Llanos SACCAÑ"/>
    <m/>
    <x v="0"/>
    <x v="2"/>
    <x v="2"/>
    <x v="0"/>
  </r>
  <r>
    <x v="6383"/>
    <x v="2"/>
    <s v="TGM10730"/>
    <s v="TRASLADO INTERNO CONTRATO 200939"/>
    <x v="0"/>
    <x v="0"/>
    <x v="4"/>
    <x v="7"/>
    <s v="Jaquelin Magallanes Llanos SACCAÑ"/>
    <m/>
    <x v="0"/>
    <x v="1"/>
    <x v="2"/>
    <x v="0"/>
  </r>
  <r>
    <x v="6384"/>
    <x v="2"/>
    <s v="TGM10731"/>
    <s v="TRASLADO EXTERNO 5017075"/>
    <x v="0"/>
    <x v="0"/>
    <x v="4"/>
    <x v="7"/>
    <s v="Jaquelin Magallanes Llanos SACCAÑ"/>
    <m/>
    <x v="0"/>
    <x v="2"/>
    <x v="2"/>
    <x v="0"/>
  </r>
  <r>
    <x v="6385"/>
    <x v="2"/>
    <s v="TGM10732"/>
    <s v="CONSULTA TRASLADO EXTERNO CONTRATO 5023065"/>
    <x v="0"/>
    <x v="2"/>
    <x v="0"/>
    <x v="7"/>
    <s v="Jaquelin Magallanes Llanos SACCAÑ"/>
    <m/>
    <x v="0"/>
    <x v="1"/>
    <x v="2"/>
    <x v="0"/>
  </r>
  <r>
    <x v="6386"/>
    <x v="3"/>
    <s v="TGM10733"/>
    <s v="DEBITO CONTRATO 2479"/>
    <x v="0"/>
    <x v="1"/>
    <x v="2"/>
    <x v="10"/>
    <s v="Ruth Cusihuaman SACC1"/>
    <s v="Presencial"/>
    <x v="0"/>
    <x v="1"/>
    <x v="2"/>
    <x v="0"/>
  </r>
  <r>
    <x v="6387"/>
    <x v="4"/>
    <s v="TGM10734"/>
    <s v="ENTREGA DE CERTIFICADO DE PERPETUIDAD"/>
    <x v="0"/>
    <x v="0"/>
    <x v="0"/>
    <x v="0"/>
    <s v="Ruth Cusihuaman SACC2"/>
    <s v="Presencial"/>
    <x v="0"/>
    <x v="2"/>
    <x v="2"/>
    <x v="0"/>
  </r>
  <r>
    <x v="6388"/>
    <x v="2"/>
    <s v="TGM10736"/>
    <s v="TRASLADO EXTERNO (*)"/>
    <x v="0"/>
    <x v="0"/>
    <x v="4"/>
    <x v="7"/>
    <s v="Jaquelin Magallanes Llanos SACCAÑ"/>
    <s v="Presencial"/>
    <x v="0"/>
    <x v="1"/>
    <x v="2"/>
    <x v="0"/>
  </r>
  <r>
    <x v="6389"/>
    <x v="4"/>
    <s v="TGM10737"/>
    <s v="ENTREGA DE CONTRATO"/>
    <x v="0"/>
    <x v="0"/>
    <x v="0"/>
    <x v="3"/>
    <s v="Ruth Cusihuaman SACC2"/>
    <m/>
    <x v="0"/>
    <x v="1"/>
    <x v="2"/>
    <x v="0"/>
  </r>
  <r>
    <x v="6390"/>
    <x v="4"/>
    <s v="TGM10738"/>
    <s v="ENTREGA CONSTANCIA DE SEPULTURA"/>
    <x v="0"/>
    <x v="0"/>
    <x v="0"/>
    <x v="6"/>
    <s v="Ruth Cusihuaman SACC2"/>
    <s v="Presencial"/>
    <x v="0"/>
    <x v="1"/>
    <x v="2"/>
    <x v="0"/>
  </r>
  <r>
    <x v="6391"/>
    <x v="4"/>
    <s v="TGM10739"/>
    <s v="REGULARIZACI&amp;OACUTE;N DE CONTRATO ANTIGUO"/>
    <x v="0"/>
    <x v="0"/>
    <x v="2"/>
    <x v="3"/>
    <s v="Rosmery Montesinos Quispe c2"/>
    <s v="Presencial"/>
    <x v="0"/>
    <x v="1"/>
    <x v="2"/>
    <x v="0"/>
  </r>
  <r>
    <x v="6392"/>
    <x v="2"/>
    <s v="TGM10740"/>
    <s v="CONSULTA ALQUILER DE PLEGARIA  5011085"/>
    <x v="0"/>
    <x v="2"/>
    <x v="0"/>
    <x v="39"/>
    <s v="Melissa Jhuliana Hipolito Guerrero"/>
    <m/>
    <x v="0"/>
    <x v="1"/>
    <x v="2"/>
    <x v="0"/>
  </r>
  <r>
    <x v="6393"/>
    <x v="2"/>
    <s v="TGM10741"/>
    <s v="SOLICITA PROGRAMACION DE CUOTA 5020805"/>
    <x v="0"/>
    <x v="2"/>
    <x v="0"/>
    <x v="10"/>
    <s v="Melissa Jhuliana Hipolito Guerrero"/>
    <m/>
    <x v="0"/>
    <x v="1"/>
    <x v="2"/>
    <x v="0"/>
  </r>
  <r>
    <x v="6394"/>
    <x v="2"/>
    <s v="TGM10742"/>
    <s v="SOLICITA BOLETA DE PAGO 5008955"/>
    <x v="0"/>
    <x v="0"/>
    <x v="0"/>
    <x v="19"/>
    <s v="Melissa Jhuliana Hipolito Guerrero"/>
    <m/>
    <x v="0"/>
    <x v="1"/>
    <x v="2"/>
    <x v="0"/>
  </r>
  <r>
    <x v="6395"/>
    <x v="3"/>
    <s v="TGM10743"/>
    <s v="COMPROBANTES DE PAGO ELECTRONICOS"/>
    <x v="0"/>
    <x v="0"/>
    <x v="4"/>
    <x v="10"/>
    <s v="Tymiller Jhaalber Llacza Rosales - Cusco I"/>
    <s v="Presencial"/>
    <x v="0"/>
    <x v="1"/>
    <x v="2"/>
    <x v="0"/>
  </r>
  <r>
    <x v="6396"/>
    <x v="7"/>
    <s v="TGM10744"/>
    <s v="ACTA DE DEFUNCION"/>
    <x v="0"/>
    <x v="0"/>
    <x v="0"/>
    <x v="41"/>
    <s v="Rosario Margarita Vergara Jimenez SAC CHIM"/>
    <m/>
    <x v="0"/>
    <x v="1"/>
    <x v="2"/>
    <x v="0"/>
  </r>
  <r>
    <x v="6397"/>
    <x v="2"/>
    <s v="TGM10745"/>
    <s v="SOLICITA COPIA DE CONTRATO 200035"/>
    <x v="0"/>
    <x v="0"/>
    <x v="2"/>
    <x v="3"/>
    <s v="Melissa Jhuliana Hipolito Guerrero"/>
    <m/>
    <x v="0"/>
    <x v="1"/>
    <x v="2"/>
    <x v="0"/>
  </r>
  <r>
    <x v="6398"/>
    <x v="7"/>
    <s v="TGM10746"/>
    <s v="PROBLEMA CON LA MAQUINA DE IZIPAY"/>
    <x v="0"/>
    <x v="0"/>
    <x v="0"/>
    <x v="5"/>
    <s v="Rosario Margarita Vergara Jimenez SAC CHIM"/>
    <m/>
    <x v="0"/>
    <x v="1"/>
    <x v="2"/>
    <x v="0"/>
  </r>
  <r>
    <x v="6399"/>
    <x v="3"/>
    <s v="TGM10747"/>
    <s v="ACTUALIZACION DE DATOS"/>
    <x v="0"/>
    <x v="0"/>
    <x v="0"/>
    <x v="30"/>
    <s v="Ruth Cusihuaman SACC1"/>
    <s v="Presencial"/>
    <x v="0"/>
    <x v="2"/>
    <x v="2"/>
    <x v="0"/>
  </r>
  <r>
    <x v="6400"/>
    <x v="3"/>
    <s v="TGM10748"/>
    <s v="BOLETA DE PAGO"/>
    <x v="0"/>
    <x v="0"/>
    <x v="0"/>
    <x v="19"/>
    <s v="Ruth Cusihuaman SACC1"/>
    <s v="Presencial"/>
    <x v="0"/>
    <x v="2"/>
    <x v="2"/>
    <x v="0"/>
  </r>
  <r>
    <x v="6401"/>
    <x v="1"/>
    <s v="TGM10749"/>
    <s v="ALQUILER DE PLEGARIA"/>
    <x v="0"/>
    <x v="2"/>
    <x v="0"/>
    <x v="39"/>
    <s v="Angie Diana Infante Verastegui SACCOR"/>
    <s v="Redes Sociales"/>
    <x v="0"/>
    <x v="1"/>
    <x v="2"/>
    <x v="0"/>
  </r>
  <r>
    <x v="6402"/>
    <x v="1"/>
    <s v="TGM10750"/>
    <s v="SEPARACI&amp;OACUTE;N DE MISA"/>
    <x v="0"/>
    <x v="2"/>
    <x v="0"/>
    <x v="39"/>
    <s v="Angie Diana Infante Verastegui SACCOR"/>
    <s v="Redes Sociales"/>
    <x v="0"/>
    <x v="2"/>
    <x v="2"/>
    <x v="0"/>
  </r>
  <r>
    <x v="6403"/>
    <x v="1"/>
    <s v="TGM10751"/>
    <s v="SOLICITUD DE  BOLETA"/>
    <x v="0"/>
    <x v="0"/>
    <x v="0"/>
    <x v="19"/>
    <s v="Angie Diana Infante Verastegui SACCOR"/>
    <s v="Redes Sociales"/>
    <x v="0"/>
    <x v="1"/>
    <x v="2"/>
    <x v="0"/>
  </r>
  <r>
    <x v="6404"/>
    <x v="1"/>
    <s v="TGM10752"/>
    <s v="SOLICITUD DE  BOLETA"/>
    <x v="0"/>
    <x v="0"/>
    <x v="0"/>
    <x v="19"/>
    <s v="Angie Diana Infante Verastegui SACCOR"/>
    <s v="Redes Sociales"/>
    <x v="0"/>
    <x v="2"/>
    <x v="2"/>
    <x v="0"/>
  </r>
  <r>
    <x v="6405"/>
    <x v="1"/>
    <s v="TGM10753"/>
    <s v="SOLICITUD DE  BOLETA"/>
    <x v="0"/>
    <x v="0"/>
    <x v="0"/>
    <x v="19"/>
    <s v="Angie Diana Infante Verastegui SACCOR"/>
    <s v="Redes Sociales"/>
    <x v="0"/>
    <x v="2"/>
    <x v="2"/>
    <x v="0"/>
  </r>
  <r>
    <x v="6406"/>
    <x v="1"/>
    <s v="TGM10754"/>
    <s v="SOLICITUD DE  BOLETA"/>
    <x v="0"/>
    <x v="0"/>
    <x v="0"/>
    <x v="19"/>
    <s v="Angie Diana Infante Verastegui SACCOR"/>
    <s v="Redes Sociales"/>
    <x v="0"/>
    <x v="1"/>
    <x v="2"/>
    <x v="0"/>
  </r>
  <r>
    <x v="6407"/>
    <x v="1"/>
    <s v="TGM10755"/>
    <s v="SOLICITUD DE  BOLETA"/>
    <x v="0"/>
    <x v="0"/>
    <x v="0"/>
    <x v="19"/>
    <s v="Angie Diana Infante Verastegui SACCOR"/>
    <s v="Redes Sociales"/>
    <x v="0"/>
    <x v="1"/>
    <x v="2"/>
    <x v="0"/>
  </r>
  <r>
    <x v="6408"/>
    <x v="1"/>
    <s v="TGM10756"/>
    <s v="SOLICITUD DE  BOLETA"/>
    <x v="0"/>
    <x v="0"/>
    <x v="0"/>
    <x v="19"/>
    <s v="Angie Diana Infante Verastegui SACCOR"/>
    <s v="Redes Sociales"/>
    <x v="0"/>
    <x v="1"/>
    <x v="2"/>
    <x v="0"/>
  </r>
  <r>
    <x v="6409"/>
    <x v="3"/>
    <s v="TGM10757"/>
    <s v="CONSULTA SUS PAGO"/>
    <x v="0"/>
    <x v="0"/>
    <x v="4"/>
    <x v="10"/>
    <s v="Tymiller Jhaalber Llacza Rosales - Cusco I"/>
    <s v="Llamada Telefonica"/>
    <x v="0"/>
    <x v="2"/>
    <x v="2"/>
    <x v="0"/>
  </r>
  <r>
    <x v="6410"/>
    <x v="1"/>
    <s v="TGM10758"/>
    <s v="SOLICITUD DE  BOLETA"/>
    <x v="0"/>
    <x v="0"/>
    <x v="0"/>
    <x v="19"/>
    <s v="Angie Diana Infante Verastegui SACCOR"/>
    <s v="Redes Sociales"/>
    <x v="0"/>
    <x v="1"/>
    <x v="2"/>
    <x v="0"/>
  </r>
  <r>
    <x v="6411"/>
    <x v="3"/>
    <s v="TGM10759"/>
    <s v="CONSULTA CUOTA Y CANALES DE PAGO"/>
    <x v="0"/>
    <x v="2"/>
    <x v="0"/>
    <x v="10"/>
    <s v="Ruth Cusihuaman SACC1"/>
    <s v="Presencial"/>
    <x v="0"/>
    <x v="2"/>
    <x v="2"/>
    <x v="0"/>
  </r>
  <r>
    <x v="6412"/>
    <x v="1"/>
    <s v="TGM10760"/>
    <s v="SOLICITUD DE  BOLETA"/>
    <x v="0"/>
    <x v="0"/>
    <x v="0"/>
    <x v="19"/>
    <s v="Angie Diana Infante Verastegui SACCOR"/>
    <s v="Redes Sociales"/>
    <x v="0"/>
    <x v="1"/>
    <x v="2"/>
    <x v="0"/>
  </r>
  <r>
    <x v="6413"/>
    <x v="1"/>
    <s v="TGM10761"/>
    <s v="SOLICITUD DE  BOLETA"/>
    <x v="0"/>
    <x v="0"/>
    <x v="0"/>
    <x v="19"/>
    <s v="Angie Diana Infante Verastegui SACCOR"/>
    <s v="Redes Sociales"/>
    <x v="0"/>
    <x v="1"/>
    <x v="2"/>
    <x v="0"/>
  </r>
  <r>
    <x v="6414"/>
    <x v="3"/>
    <s v="TGM10762"/>
    <s v="CONSULTA SALDO TOTAL"/>
    <x v="0"/>
    <x v="2"/>
    <x v="0"/>
    <x v="10"/>
    <s v="Ruth Cusihuaman SACC1"/>
    <s v="Llamada Telefonica"/>
    <x v="0"/>
    <x v="1"/>
    <x v="2"/>
    <x v="0"/>
  </r>
  <r>
    <x v="6415"/>
    <x v="0"/>
    <s v="TGM10763"/>
    <s v="PERDIDA DE ADORNO ANGEL"/>
    <x v="0"/>
    <x v="0"/>
    <x v="0"/>
    <x v="4"/>
    <s v="Pamela Diana SAC Caro Alhua"/>
    <m/>
    <x v="0"/>
    <x v="2"/>
    <x v="2"/>
    <x v="0"/>
  </r>
  <r>
    <x v="6416"/>
    <x v="1"/>
    <s v="TGM10764"/>
    <s v="SOLICITUD DE CODIGO CIP"/>
    <x v="0"/>
    <x v="0"/>
    <x v="0"/>
    <x v="19"/>
    <s v="Angie Diana Infante Verastegui SACCOR"/>
    <s v="Redes Sociales"/>
    <x v="0"/>
    <x v="2"/>
    <x v="2"/>
    <x v="0"/>
  </r>
  <r>
    <x v="6417"/>
    <x v="3"/>
    <s v="TGM10765"/>
    <s v="ENTREGA ESTADO DE CUENTA"/>
    <x v="0"/>
    <x v="0"/>
    <x v="0"/>
    <x v="5"/>
    <s v="Ruth Cusihuaman SACC1"/>
    <s v="Presencial"/>
    <x v="0"/>
    <x v="2"/>
    <x v="2"/>
    <x v="0"/>
  </r>
  <r>
    <x v="6418"/>
    <x v="0"/>
    <s v="TGM10766"/>
    <s v="SERVICIO DE FLORES"/>
    <x v="0"/>
    <x v="0"/>
    <x v="4"/>
    <x v="43"/>
    <s v="Oscar San Martin Castillo"/>
    <s v="Presencial"/>
    <x v="0"/>
    <x v="1"/>
    <x v="2"/>
    <x v="0"/>
  </r>
  <r>
    <x v="6419"/>
    <x v="0"/>
    <s v="TGM10767"/>
    <s v="SERVICIO DE FLORES"/>
    <x v="0"/>
    <x v="0"/>
    <x v="4"/>
    <x v="43"/>
    <s v="Oscar San Martin Castillo"/>
    <s v="Redes Sociales"/>
    <x v="0"/>
    <x v="1"/>
    <x v="2"/>
    <x v="0"/>
  </r>
  <r>
    <x v="6420"/>
    <x v="0"/>
    <s v="TGM10768"/>
    <s v="SERVICIO DE FLORES"/>
    <x v="0"/>
    <x v="0"/>
    <x v="4"/>
    <x v="43"/>
    <s v="Oscar San Martin Castillo"/>
    <s v="Redes Sociales"/>
    <x v="0"/>
    <x v="2"/>
    <x v="2"/>
    <x v="0"/>
  </r>
  <r>
    <x v="6421"/>
    <x v="0"/>
    <s v="TGM10769"/>
    <s v="SERVICIO DE FLORES"/>
    <x v="0"/>
    <x v="0"/>
    <x v="0"/>
    <x v="43"/>
    <s v="Angie Diana Infante Verastegui SACSAN"/>
    <s v="Redes Sociales"/>
    <x v="0"/>
    <x v="1"/>
    <x v="2"/>
    <x v="0"/>
  </r>
  <r>
    <x v="6422"/>
    <x v="0"/>
    <s v="TGM10770"/>
    <s v="SOLICITUD DE  BOLETA"/>
    <x v="0"/>
    <x v="0"/>
    <x v="0"/>
    <x v="19"/>
    <s v="Angie Diana Infante Verastegui SACSAN"/>
    <s v="Redes Sociales"/>
    <x v="0"/>
    <x v="1"/>
    <x v="2"/>
    <x v="0"/>
  </r>
  <r>
    <x v="6423"/>
    <x v="0"/>
    <s v="TGM10771"/>
    <s v="CONSTRUCCION DE MAUSOLEO"/>
    <x v="0"/>
    <x v="2"/>
    <x v="0"/>
    <x v="14"/>
    <s v="Liz Lidiana Huaman Rojas"/>
    <s v="Presencial"/>
    <x v="0"/>
    <x v="2"/>
    <x v="2"/>
    <x v="0"/>
  </r>
  <r>
    <x v="6424"/>
    <x v="0"/>
    <s v="TGM10772"/>
    <s v="MEDIOS DE PAGO DE CUOTAS"/>
    <x v="0"/>
    <x v="2"/>
    <x v="0"/>
    <x v="10"/>
    <s v="Liz Lidiana Huaman Rojas"/>
    <s v="Presencial"/>
    <x v="0"/>
    <x v="1"/>
    <x v="2"/>
    <x v="0"/>
  </r>
  <r>
    <x v="6425"/>
    <x v="2"/>
    <s v="TGM10773"/>
    <s v="TRASLADO EXTERNO 5023065"/>
    <x v="0"/>
    <x v="0"/>
    <x v="2"/>
    <x v="7"/>
    <s v="Melissa Jhuliana Hipolito Guerrero"/>
    <m/>
    <x v="0"/>
    <x v="2"/>
    <x v="2"/>
    <x v="0"/>
  </r>
  <r>
    <x v="6426"/>
    <x v="7"/>
    <s v="TGM10774"/>
    <s v="CERTIFICADO DE USO"/>
    <x v="0"/>
    <x v="0"/>
    <x v="0"/>
    <x v="0"/>
    <s v="Rosario Margarita Vergara Jimenez SAC CHIM"/>
    <m/>
    <x v="0"/>
    <x v="1"/>
    <x v="2"/>
    <x v="0"/>
  </r>
  <r>
    <x v="6427"/>
    <x v="5"/>
    <s v="TGM10775"/>
    <s v="COPIA DE ESTADO DE CUENTA"/>
    <x v="0"/>
    <x v="0"/>
    <x v="0"/>
    <x v="5"/>
    <s v="Marilyn Lisbet Alarcón Alarcón"/>
    <s v="Presencial"/>
    <x v="0"/>
    <x v="1"/>
    <x v="2"/>
    <x v="0"/>
  </r>
  <r>
    <x v="6428"/>
    <x v="3"/>
    <s v="TGM10776"/>
    <s v="GENERACION CODG. CIP"/>
    <x v="0"/>
    <x v="0"/>
    <x v="4"/>
    <x v="10"/>
    <s v="Tymiller Jhaalber Llacza Rosales - Cusco I"/>
    <s v="Llamada Telefonica"/>
    <x v="0"/>
    <x v="2"/>
    <x v="2"/>
    <x v="0"/>
  </r>
  <r>
    <x v="6429"/>
    <x v="0"/>
    <s v="TGM10777"/>
    <s v="MEDIOS DE PAGO"/>
    <x v="0"/>
    <x v="2"/>
    <x v="0"/>
    <x v="1"/>
    <s v="Liz Lidiana Huaman Rojas"/>
    <s v="Presencial"/>
    <x v="0"/>
    <x v="1"/>
    <x v="2"/>
    <x v="0"/>
  </r>
  <r>
    <x v="6430"/>
    <x v="4"/>
    <s v="TGM10778"/>
    <s v="GENERACION CODG. CIP"/>
    <x v="0"/>
    <x v="0"/>
    <x v="4"/>
    <x v="10"/>
    <s v="Tymiller Jhaalber Llacza Rosales - Cusco II"/>
    <s v="Presencial"/>
    <x v="0"/>
    <x v="2"/>
    <x v="2"/>
    <x v="0"/>
  </r>
  <r>
    <x v="6431"/>
    <x v="0"/>
    <s v="TGM10779"/>
    <s v="USO DE ESPACIO NF"/>
    <x v="0"/>
    <x v="2"/>
    <x v="0"/>
    <x v="8"/>
    <s v="Liz Lidiana Huaman Rojas"/>
    <m/>
    <x v="0"/>
    <x v="1"/>
    <x v="2"/>
    <x v="0"/>
  </r>
  <r>
    <x v="6432"/>
    <x v="4"/>
    <s v="TGM10780"/>
    <s v="CONSULTA CUOTA"/>
    <x v="0"/>
    <x v="2"/>
    <x v="0"/>
    <x v="10"/>
    <s v="Ruth Cusihuaman SACC2"/>
    <s v="Presencial"/>
    <x v="0"/>
    <x v="1"/>
    <x v="2"/>
    <x v="0"/>
  </r>
  <r>
    <x v="6433"/>
    <x v="4"/>
    <s v="TGM10781"/>
    <s v="QUEJA:ESPACIO LLENO DE DESECHO DE CESPED Y FLOREO DESPEGANDOSE"/>
    <x v="0"/>
    <x v="1"/>
    <x v="4"/>
    <x v="4"/>
    <s v="Rayda Rita Vargas Perales C2"/>
    <s v="Presencial"/>
    <x v="0"/>
    <x v="1"/>
    <x v="2"/>
    <x v="0"/>
  </r>
  <r>
    <x v="6434"/>
    <x v="4"/>
    <s v="TGM10782"/>
    <s v="CONSULTA  DE PAGOS"/>
    <x v="0"/>
    <x v="2"/>
    <x v="0"/>
    <x v="10"/>
    <s v="Rosmery Montesinos Quispe c2"/>
    <s v="Presencial"/>
    <x v="0"/>
    <x v="1"/>
    <x v="2"/>
    <x v="0"/>
  </r>
  <r>
    <x v="6435"/>
    <x v="3"/>
    <s v="TGM10783"/>
    <s v="CONSULTA DE MEDIOS DE PAGO"/>
    <x v="0"/>
    <x v="2"/>
    <x v="0"/>
    <x v="10"/>
    <s v="Rosmery Montesinos Quispe c1"/>
    <s v="Presencial"/>
    <x v="0"/>
    <x v="1"/>
    <x v="2"/>
    <x v="0"/>
  </r>
  <r>
    <x v="6436"/>
    <x v="4"/>
    <s v="TGM10784"/>
    <s v="CONSULTA DE DEPOSITO"/>
    <x v="0"/>
    <x v="2"/>
    <x v="0"/>
    <x v="10"/>
    <s v="Rosmery Montesinos Quispe c2"/>
    <s v="Llamada Telefonica"/>
    <x v="0"/>
    <x v="1"/>
    <x v="2"/>
    <x v="0"/>
  </r>
  <r>
    <x v="6437"/>
    <x v="0"/>
    <s v="TGM10785"/>
    <s v="MISA RECUERDO"/>
    <x v="0"/>
    <x v="2"/>
    <x v="0"/>
    <x v="39"/>
    <s v="Liz Lidiana Huaman Rojas"/>
    <m/>
    <x v="0"/>
    <x v="1"/>
    <x v="2"/>
    <x v="0"/>
  </r>
  <r>
    <x v="6438"/>
    <x v="0"/>
    <s v="TGM10786"/>
    <s v="USO DE ESPACIO NF"/>
    <x v="0"/>
    <x v="2"/>
    <x v="0"/>
    <x v="35"/>
    <s v="Liz Lidiana Huaman Rojas"/>
    <s v="Presencial"/>
    <x v="0"/>
    <x v="1"/>
    <x v="2"/>
    <x v="0"/>
  </r>
  <r>
    <x v="6439"/>
    <x v="1"/>
    <s v="TGM10787"/>
    <s v="CERTIFICADO DE USO"/>
    <x v="0"/>
    <x v="0"/>
    <x v="0"/>
    <x v="0"/>
    <s v="Liz Lidiana Huaman Rojas SAC CF"/>
    <m/>
    <x v="0"/>
    <x v="1"/>
    <x v="2"/>
    <x v="0"/>
  </r>
  <r>
    <x v="6440"/>
    <x v="1"/>
    <s v="TGM10788"/>
    <s v="CERTIFICADO DE USO"/>
    <x v="0"/>
    <x v="0"/>
    <x v="0"/>
    <x v="0"/>
    <s v="Liz Lidiana Huaman Rojas SAC CF"/>
    <s v="Presencial"/>
    <x v="0"/>
    <x v="1"/>
    <x v="2"/>
    <x v="0"/>
  </r>
  <r>
    <x v="6441"/>
    <x v="1"/>
    <s v="TGM10789"/>
    <s v="ACTUALIZACION DE DATOS"/>
    <x v="0"/>
    <x v="0"/>
    <x v="0"/>
    <x v="1"/>
    <s v="Liz Lidiana Huaman Rojas SAC CF"/>
    <s v="Presencial"/>
    <x v="0"/>
    <x v="1"/>
    <x v="2"/>
    <x v="0"/>
  </r>
  <r>
    <x v="6442"/>
    <x v="0"/>
    <s v="TGM10790"/>
    <s v="CERTIFICADO DE USO"/>
    <x v="0"/>
    <x v="0"/>
    <x v="0"/>
    <x v="0"/>
    <s v="Liz Lidiana Huaman Rojas"/>
    <s v="Presencial"/>
    <x v="0"/>
    <x v="1"/>
    <x v="2"/>
    <x v="0"/>
  </r>
  <r>
    <x v="6443"/>
    <x v="0"/>
    <s v="TGM10791"/>
    <s v="SEPARO DE MISA"/>
    <x v="0"/>
    <x v="2"/>
    <x v="0"/>
    <x v="39"/>
    <s v="Angie Diana Infante Verastegui SACSAN"/>
    <s v="Presencial"/>
    <x v="0"/>
    <x v="1"/>
    <x v="2"/>
    <x v="0"/>
  </r>
  <r>
    <x v="6444"/>
    <x v="0"/>
    <s v="TGM10792"/>
    <s v="SEPARO DE MISA"/>
    <x v="0"/>
    <x v="2"/>
    <x v="0"/>
    <x v="39"/>
    <s v="Angie Diana Infante Verastegui SACSAN"/>
    <s v="Presencial"/>
    <x v="0"/>
    <x v="1"/>
    <x v="2"/>
    <x v="0"/>
  </r>
  <r>
    <x v="6445"/>
    <x v="0"/>
    <s v="TGM10793"/>
    <s v="REPROGRAMACION DE CUOTAS"/>
    <x v="0"/>
    <x v="0"/>
    <x v="4"/>
    <x v="10"/>
    <s v="Tymiller Jhalber Llacza Rosales"/>
    <s v="Presencial"/>
    <x v="0"/>
    <x v="1"/>
    <x v="2"/>
    <x v="0"/>
  </r>
  <r>
    <x v="6446"/>
    <x v="0"/>
    <s v="TGM10794"/>
    <s v="MANTENIMIENTO DE LAPIDA"/>
    <x v="0"/>
    <x v="0"/>
    <x v="4"/>
    <x v="11"/>
    <s v="Oscar San Martin Castillo"/>
    <s v="Presencial"/>
    <x v="0"/>
    <x v="1"/>
    <x v="2"/>
    <x v="0"/>
  </r>
  <r>
    <x v="6447"/>
    <x v="0"/>
    <s v="TGM10795"/>
    <s v="ACTUALIZACION DE DATOS"/>
    <x v="0"/>
    <x v="0"/>
    <x v="0"/>
    <x v="1"/>
    <s v="Liz Lidiana Huaman Rojas"/>
    <s v="Presencial"/>
    <x v="0"/>
    <x v="1"/>
    <x v="2"/>
    <x v="0"/>
  </r>
  <r>
    <x v="6448"/>
    <x v="0"/>
    <s v="TGM10796"/>
    <s v="MANTENIMIENTO DE LAPIDA"/>
    <x v="0"/>
    <x v="0"/>
    <x v="2"/>
    <x v="11"/>
    <s v="Angie Diana Infante Verastegui SACSAN"/>
    <s v="Presencial"/>
    <x v="0"/>
    <x v="1"/>
    <x v="2"/>
    <x v="0"/>
  </r>
  <r>
    <x v="6449"/>
    <x v="0"/>
    <s v="TGM10797"/>
    <s v="USO DE ESPACIO"/>
    <x v="0"/>
    <x v="2"/>
    <x v="0"/>
    <x v="35"/>
    <s v="Pamela Diana SAC Caro Alhua"/>
    <m/>
    <x v="0"/>
    <x v="1"/>
    <x v="2"/>
    <x v="0"/>
  </r>
  <r>
    <x v="6450"/>
    <x v="0"/>
    <s v="TGM10798"/>
    <s v="MANTENIMIENTO DE LAPIDA"/>
    <x v="0"/>
    <x v="0"/>
    <x v="4"/>
    <x v="11"/>
    <s v="Oscar San Martin Castillo"/>
    <m/>
    <x v="0"/>
    <x v="1"/>
    <x v="2"/>
    <x v="0"/>
  </r>
  <r>
    <x v="6451"/>
    <x v="0"/>
    <s v="TGM10799"/>
    <s v="CORRECCION DE LAPIDA"/>
    <x v="0"/>
    <x v="1"/>
    <x v="2"/>
    <x v="13"/>
    <s v="Pamela Diana SAC Caro Alhua"/>
    <m/>
    <x v="0"/>
    <x v="1"/>
    <x v="2"/>
    <x v="0"/>
  </r>
  <r>
    <x v="6452"/>
    <x v="5"/>
    <s v="TGM10800"/>
    <s v="ENV&amp;IACUTE;O DE BOLETAS"/>
    <x v="0"/>
    <x v="0"/>
    <x v="0"/>
    <x v="19"/>
    <s v="Marilyn Lisbet Alarcón Alarcón"/>
    <m/>
    <x v="0"/>
    <x v="1"/>
    <x v="2"/>
    <x v="0"/>
  </r>
  <r>
    <x v="6453"/>
    <x v="0"/>
    <s v="TGM10801"/>
    <s v="MISA RECUERDO"/>
    <x v="0"/>
    <x v="2"/>
    <x v="0"/>
    <x v="39"/>
    <s v="Liz Lidiana Huaman Rojas"/>
    <m/>
    <x v="0"/>
    <x v="1"/>
    <x v="2"/>
    <x v="0"/>
  </r>
  <r>
    <x v="6454"/>
    <x v="0"/>
    <s v="TGM10802"/>
    <s v="MISA RECUERDO"/>
    <x v="0"/>
    <x v="2"/>
    <x v="0"/>
    <x v="39"/>
    <s v="Liz Lidiana Huaman Rojas"/>
    <m/>
    <x v="0"/>
    <x v="1"/>
    <x v="2"/>
    <x v="0"/>
  </r>
  <r>
    <x v="6455"/>
    <x v="4"/>
    <s v="TGM10803"/>
    <s v="GENERACION CODG. CIP"/>
    <x v="0"/>
    <x v="0"/>
    <x v="4"/>
    <x v="10"/>
    <s v="Tymiller Jhaalber Llacza Rosales - Cusco II"/>
    <s v="Llamada Telefonica"/>
    <x v="0"/>
    <x v="1"/>
    <x v="2"/>
    <x v="0"/>
  </r>
  <r>
    <x v="6456"/>
    <x v="4"/>
    <s v="TGM10804"/>
    <s v="ENTREGA DE CERTIFICADO DE PERPETUIDAD"/>
    <x v="0"/>
    <x v="0"/>
    <x v="0"/>
    <x v="0"/>
    <s v="Ruth Cusihuaman SACC2"/>
    <s v="Presencial"/>
    <x v="0"/>
    <x v="1"/>
    <x v="2"/>
    <x v="0"/>
  </r>
  <r>
    <x v="6457"/>
    <x v="3"/>
    <s v="TGM10805"/>
    <s v="CUOTA DE PAGO EFECTIVO"/>
    <x v="0"/>
    <x v="0"/>
    <x v="4"/>
    <x v="10"/>
    <s v="Tymiller Jhaalber Llacza Rosales - Cusco I"/>
    <s v="Presencial"/>
    <x v="0"/>
    <x v="2"/>
    <x v="2"/>
    <x v="0"/>
  </r>
  <r>
    <x v="6458"/>
    <x v="4"/>
    <s v="TGM10806"/>
    <s v="ENTREGA DE CONTRATO"/>
    <x v="0"/>
    <x v="0"/>
    <x v="0"/>
    <x v="3"/>
    <s v="Ruth Cusihuaman SACC2"/>
    <s v="Presencial"/>
    <x v="0"/>
    <x v="1"/>
    <x v="2"/>
    <x v="0"/>
  </r>
  <r>
    <x v="6459"/>
    <x v="4"/>
    <s v="TGM10807"/>
    <s v="ENTREGA DE CERTIFICADO DE PERPETUIDAD"/>
    <x v="0"/>
    <x v="0"/>
    <x v="0"/>
    <x v="0"/>
    <s v="Ruth Cusihuaman SACC2"/>
    <s v="Presencial"/>
    <x v="0"/>
    <x v="1"/>
    <x v="2"/>
    <x v="0"/>
  </r>
  <r>
    <x v="6460"/>
    <x v="4"/>
    <s v="TGM10808"/>
    <s v="BOLETA DE PAGO"/>
    <x v="0"/>
    <x v="0"/>
    <x v="0"/>
    <x v="19"/>
    <s v="Ruth Cusihuaman SACC2"/>
    <s v="Llamada Telefonica"/>
    <x v="0"/>
    <x v="2"/>
    <x v="2"/>
    <x v="0"/>
  </r>
  <r>
    <x v="6461"/>
    <x v="0"/>
    <s v="TGM10809"/>
    <s v="SOLICITUD"/>
    <x v="0"/>
    <x v="0"/>
    <x v="4"/>
    <x v="3"/>
    <s v="Pamela Diana SAC Caro Alhua"/>
    <m/>
    <x v="0"/>
    <x v="1"/>
    <x v="2"/>
    <x v="0"/>
  </r>
  <r>
    <x v="6462"/>
    <x v="0"/>
    <s v="TGM10810"/>
    <s v="FLOREROS"/>
    <x v="0"/>
    <x v="1"/>
    <x v="4"/>
    <x v="4"/>
    <s v="Oscar San Martin Castillo"/>
    <m/>
    <x v="1"/>
    <x v="1"/>
    <x v="2"/>
    <x v="0"/>
  </r>
  <r>
    <x v="6463"/>
    <x v="0"/>
    <s v="TGM10811"/>
    <s v="LAPIDA CON OTRO FORMATO"/>
    <x v="0"/>
    <x v="1"/>
    <x v="4"/>
    <x v="17"/>
    <s v="Oscar San Martin Castillo"/>
    <m/>
    <x v="1"/>
    <x v="1"/>
    <x v="2"/>
    <x v="0"/>
  </r>
  <r>
    <x v="6464"/>
    <x v="3"/>
    <s v="TGM10812"/>
    <s v="ACTUALIZACION DE DATOS"/>
    <x v="0"/>
    <x v="0"/>
    <x v="0"/>
    <x v="1"/>
    <s v="Ruth Cusihuaman SACC1"/>
    <s v="Presencial"/>
    <x v="0"/>
    <x v="1"/>
    <x v="2"/>
    <x v="0"/>
  </r>
  <r>
    <x v="6465"/>
    <x v="6"/>
    <s v="TGM10813"/>
    <s v="ENV&amp;IACUTE;O DE BOLETAS"/>
    <x v="0"/>
    <x v="0"/>
    <x v="0"/>
    <x v="19"/>
    <s v="Marilyn Lisbet Alarcon Alarcon - Lambayeque"/>
    <s v="Presencial"/>
    <x v="0"/>
    <x v="1"/>
    <x v="2"/>
    <x v="0"/>
  </r>
  <r>
    <x v="6466"/>
    <x v="0"/>
    <s v="TGM10814"/>
    <s v="REPROGRAMACION DE PAGOS"/>
    <x v="0"/>
    <x v="0"/>
    <x v="4"/>
    <x v="10"/>
    <s v="Tymiller Jhalber Llacza Rosales"/>
    <m/>
    <x v="0"/>
    <x v="1"/>
    <x v="2"/>
    <x v="0"/>
  </r>
  <r>
    <x v="6467"/>
    <x v="3"/>
    <s v="TGM10815"/>
    <s v="ENTREGA DE CERTIFICADO DE PERPETUIDAD"/>
    <x v="0"/>
    <x v="0"/>
    <x v="0"/>
    <x v="0"/>
    <s v="Ruth Cusihuaman SACC1"/>
    <s v="Presencial"/>
    <x v="0"/>
    <x v="1"/>
    <x v="2"/>
    <x v="0"/>
  </r>
  <r>
    <x v="6468"/>
    <x v="0"/>
    <s v="TGM10816"/>
    <s v="CONSTANCIA DE UBICACI&amp;OACUTE;N DE ESPACIO"/>
    <x v="0"/>
    <x v="0"/>
    <x v="0"/>
    <x v="6"/>
    <s v="Liz Lidiana Huaman Rojas"/>
    <m/>
    <x v="0"/>
    <x v="1"/>
    <x v="2"/>
    <x v="0"/>
  </r>
  <r>
    <x v="6469"/>
    <x v="3"/>
    <s v="TGM10817"/>
    <s v="GENERACION CODG. CIP"/>
    <x v="0"/>
    <x v="0"/>
    <x v="4"/>
    <x v="10"/>
    <s v="Tymiller Jhaalber Llacza Rosales - Cusco I"/>
    <s v="Llamada Telefonica"/>
    <x v="0"/>
    <x v="1"/>
    <x v="2"/>
    <x v="0"/>
  </r>
  <r>
    <x v="6470"/>
    <x v="1"/>
    <s v="TGM10818"/>
    <s v="CERTIFICADO DE USO"/>
    <x v="0"/>
    <x v="0"/>
    <x v="0"/>
    <x v="0"/>
    <s v="Liz Lidiana Huaman Rojas SAC CF"/>
    <m/>
    <x v="0"/>
    <x v="1"/>
    <x v="2"/>
    <x v="0"/>
  </r>
  <r>
    <x v="6471"/>
    <x v="3"/>
    <s v="TGM10819"/>
    <s v="GENERACION CODG. CIP"/>
    <x v="0"/>
    <x v="0"/>
    <x v="4"/>
    <x v="10"/>
    <s v="Tymiller Jhaalber Llacza Rosales - Cusco I"/>
    <s v="Llamada Telefonica"/>
    <x v="0"/>
    <x v="1"/>
    <x v="2"/>
    <x v="0"/>
  </r>
  <r>
    <x v="6472"/>
    <x v="3"/>
    <s v="TGM10820"/>
    <s v="CONSULTA SALDO"/>
    <x v="0"/>
    <x v="2"/>
    <x v="0"/>
    <x v="10"/>
    <s v="Ruth Cusihuaman SACC1"/>
    <s v="Presencial"/>
    <x v="0"/>
    <x v="1"/>
    <x v="2"/>
    <x v="0"/>
  </r>
  <r>
    <x v="6473"/>
    <x v="0"/>
    <s v="TGM10821"/>
    <s v="ACTA DE DEFUNCION"/>
    <x v="0"/>
    <x v="0"/>
    <x v="0"/>
    <x v="41"/>
    <s v="Pamela Diana SAC Caro Alhua"/>
    <m/>
    <x v="0"/>
    <x v="1"/>
    <x v="2"/>
    <x v="0"/>
  </r>
  <r>
    <x v="6474"/>
    <x v="0"/>
    <s v="TGM10822"/>
    <s v="RESOLUCI&amp;OACUTE;N DE CONTRATO"/>
    <x v="0"/>
    <x v="1"/>
    <x v="4"/>
    <x v="17"/>
    <s v="Oscar San Martin Castillo"/>
    <m/>
    <x v="0"/>
    <x v="1"/>
    <x v="2"/>
    <x v="0"/>
  </r>
  <r>
    <x v="6475"/>
    <x v="3"/>
    <s v="TGM10823"/>
    <s v="ENTREGA DE CONTRATO"/>
    <x v="0"/>
    <x v="0"/>
    <x v="0"/>
    <x v="3"/>
    <s v="Ruth Cusihuaman SACC1"/>
    <s v="Presencial"/>
    <x v="0"/>
    <x v="1"/>
    <x v="2"/>
    <x v="0"/>
  </r>
  <r>
    <x v="6476"/>
    <x v="3"/>
    <s v="TGM10824"/>
    <s v="ENTREGA DE CERTIFICADO DE PERPETUIDAD"/>
    <x v="0"/>
    <x v="0"/>
    <x v="2"/>
    <x v="0"/>
    <s v="Ruth Cusihuaman SACC1"/>
    <s v="Presencial"/>
    <x v="0"/>
    <x v="1"/>
    <x v="2"/>
    <x v="0"/>
  </r>
  <r>
    <x v="6477"/>
    <x v="3"/>
    <s v="TGM10825"/>
    <s v="CERTIFICADO DE USO PERPETUO"/>
    <x v="0"/>
    <x v="0"/>
    <x v="0"/>
    <x v="0"/>
    <s v="Rosmery Montesinos Quispe c1"/>
    <s v="Presencial"/>
    <x v="0"/>
    <x v="2"/>
    <x v="2"/>
    <x v="0"/>
  </r>
  <r>
    <x v="6478"/>
    <x v="0"/>
    <s v="TGM10826"/>
    <s v="MISA PRESENCIAL"/>
    <x v="0"/>
    <x v="2"/>
    <x v="0"/>
    <x v="39"/>
    <s v="Liz Lidiana Huaman Rojas"/>
    <m/>
    <x v="0"/>
    <x v="1"/>
    <x v="2"/>
    <x v="0"/>
  </r>
  <r>
    <x v="6479"/>
    <x v="0"/>
    <s v="TGM10827"/>
    <s v="FLOREROS PVC"/>
    <x v="0"/>
    <x v="0"/>
    <x v="0"/>
    <x v="4"/>
    <s v="Liz Lidiana Huaman Rojas"/>
    <m/>
    <x v="0"/>
    <x v="2"/>
    <x v="2"/>
    <x v="0"/>
  </r>
  <r>
    <x v="6480"/>
    <x v="0"/>
    <s v="TGM10828"/>
    <s v="MISA RECUERDO"/>
    <x v="0"/>
    <x v="2"/>
    <x v="0"/>
    <x v="39"/>
    <s v="Liz Lidiana Huaman Rojas"/>
    <m/>
    <x v="0"/>
    <x v="1"/>
    <x v="2"/>
    <x v="0"/>
  </r>
  <r>
    <x v="6481"/>
    <x v="3"/>
    <s v="TGM10829"/>
    <s v="CONSULTA  DE PAGOS"/>
    <x v="0"/>
    <x v="2"/>
    <x v="0"/>
    <x v="10"/>
    <s v="Rosmery Montesinos Quispe c1"/>
    <s v="Presencial"/>
    <x v="0"/>
    <x v="1"/>
    <x v="2"/>
    <x v="0"/>
  </r>
  <r>
    <x v="6482"/>
    <x v="5"/>
    <s v="TGM10830"/>
    <s v="COPIA DE BOLETAS"/>
    <x v="0"/>
    <x v="0"/>
    <x v="0"/>
    <x v="19"/>
    <s v="Marilyn Lisbet Alarcón Alarcón"/>
    <s v="Redes Sociales"/>
    <x v="0"/>
    <x v="1"/>
    <x v="2"/>
    <x v="0"/>
  </r>
  <r>
    <x v="6483"/>
    <x v="5"/>
    <s v="TGM10831"/>
    <s v="COPIA DE BOLETAS"/>
    <x v="0"/>
    <x v="0"/>
    <x v="0"/>
    <x v="19"/>
    <s v="Marilyn Lisbet Alarcón Alarcón"/>
    <s v="Redes Sociales"/>
    <x v="0"/>
    <x v="1"/>
    <x v="2"/>
    <x v="0"/>
  </r>
  <r>
    <x v="6484"/>
    <x v="5"/>
    <s v="TGM10832"/>
    <s v="COPIA DE BOLETAS"/>
    <x v="0"/>
    <x v="0"/>
    <x v="0"/>
    <x v="19"/>
    <s v="Marilyn Lisbet Alarcón Alarcón"/>
    <s v="Redes Sociales"/>
    <x v="0"/>
    <x v="2"/>
    <x v="2"/>
    <x v="0"/>
  </r>
  <r>
    <x v="6485"/>
    <x v="5"/>
    <s v="TGM10833"/>
    <s v="COPIA DE BOLETAS"/>
    <x v="0"/>
    <x v="0"/>
    <x v="0"/>
    <x v="19"/>
    <s v="Marilyn Lisbet Alarcón Alarcón"/>
    <s v="Redes Sociales"/>
    <x v="0"/>
    <x v="1"/>
    <x v="2"/>
    <x v="0"/>
  </r>
  <r>
    <x v="6486"/>
    <x v="5"/>
    <s v="TGM10834"/>
    <s v="COPIA DE BOLETAS"/>
    <x v="0"/>
    <x v="0"/>
    <x v="0"/>
    <x v="19"/>
    <s v="Marilyn Lisbet Alarcón Alarcón"/>
    <s v="Redes Sociales"/>
    <x v="0"/>
    <x v="1"/>
    <x v="2"/>
    <x v="0"/>
  </r>
  <r>
    <x v="6487"/>
    <x v="5"/>
    <s v="TGM10835"/>
    <s v="COPIA DE BOLETAS"/>
    <x v="0"/>
    <x v="0"/>
    <x v="0"/>
    <x v="19"/>
    <s v="Marilyn Lisbet Alarcón Alarcón"/>
    <s v="Redes Sociales"/>
    <x v="0"/>
    <x v="1"/>
    <x v="2"/>
    <x v="0"/>
  </r>
  <r>
    <x v="6488"/>
    <x v="5"/>
    <s v="TGM10836"/>
    <s v="COPIA DE BOLETAS"/>
    <x v="0"/>
    <x v="0"/>
    <x v="0"/>
    <x v="19"/>
    <s v="Marilyn Lisbet Alarcón Alarcón"/>
    <s v="Redes Sociales"/>
    <x v="0"/>
    <x v="1"/>
    <x v="2"/>
    <x v="0"/>
  </r>
  <r>
    <x v="6489"/>
    <x v="5"/>
    <s v="TGM10837"/>
    <s v="COPIA DE BOLETAS"/>
    <x v="0"/>
    <x v="0"/>
    <x v="0"/>
    <x v="19"/>
    <s v="Marilyn Lisbet Alarcón Alarcón"/>
    <s v="Redes Sociales"/>
    <x v="0"/>
    <x v="1"/>
    <x v="2"/>
    <x v="0"/>
  </r>
  <r>
    <x v="6490"/>
    <x v="5"/>
    <s v="TGM10838"/>
    <s v="COPIA DE BOLETAS"/>
    <x v="0"/>
    <x v="0"/>
    <x v="0"/>
    <x v="19"/>
    <s v="Marilyn Lisbet Alarcón Alarcón"/>
    <s v="Redes Sociales"/>
    <x v="0"/>
    <x v="1"/>
    <x v="2"/>
    <x v="0"/>
  </r>
  <r>
    <x v="6491"/>
    <x v="5"/>
    <s v="TGM10839"/>
    <s v="COPIA DE BOLETAS"/>
    <x v="0"/>
    <x v="0"/>
    <x v="0"/>
    <x v="19"/>
    <s v="Marilyn Lisbet Alarcón Alarcón"/>
    <s v="Redes Sociales"/>
    <x v="0"/>
    <x v="1"/>
    <x v="2"/>
    <x v="0"/>
  </r>
  <r>
    <x v="6492"/>
    <x v="4"/>
    <s v="TGM10840"/>
    <s v="CONSULTA  DE PAGOS"/>
    <x v="0"/>
    <x v="2"/>
    <x v="0"/>
    <x v="10"/>
    <s v="Rosmery Montesinos Quispe c2"/>
    <s v="Presencial"/>
    <x v="0"/>
    <x v="1"/>
    <x v="2"/>
    <x v="0"/>
  </r>
  <r>
    <x v="6493"/>
    <x v="5"/>
    <s v="TGM10841"/>
    <s v="COPIA DE BOLETAS"/>
    <x v="0"/>
    <x v="0"/>
    <x v="0"/>
    <x v="19"/>
    <s v="Marilyn Lisbet Alarcón Alarcón"/>
    <s v="Redes Sociales"/>
    <x v="0"/>
    <x v="1"/>
    <x v="2"/>
    <x v="0"/>
  </r>
  <r>
    <x v="6494"/>
    <x v="0"/>
    <s v="TGM10842"/>
    <s v="ACTUALIZACION DE DATOS"/>
    <x v="0"/>
    <x v="0"/>
    <x v="0"/>
    <x v="1"/>
    <s v="Liz Lidiana Huaman Rojas"/>
    <m/>
    <x v="0"/>
    <x v="1"/>
    <x v="2"/>
    <x v="0"/>
  </r>
  <r>
    <x v="6495"/>
    <x v="5"/>
    <s v="TGM10843"/>
    <s v="COPIA DE BOLETAS"/>
    <x v="0"/>
    <x v="0"/>
    <x v="0"/>
    <x v="19"/>
    <s v="Marilyn Lisbet Alarcón Alarcón"/>
    <s v="Redes Sociales"/>
    <x v="0"/>
    <x v="1"/>
    <x v="2"/>
    <x v="0"/>
  </r>
  <r>
    <x v="6496"/>
    <x v="5"/>
    <s v="TGM10844"/>
    <s v="COPIA DE BOLETAS"/>
    <x v="0"/>
    <x v="0"/>
    <x v="0"/>
    <x v="19"/>
    <s v="Marilyn Lisbet Alarcón Alarcón"/>
    <s v="Redes Sociales"/>
    <x v="0"/>
    <x v="1"/>
    <x v="2"/>
    <x v="0"/>
  </r>
  <r>
    <x v="6497"/>
    <x v="5"/>
    <s v="TGM10845"/>
    <s v="COPIA DE BOLETAS"/>
    <x v="0"/>
    <x v="0"/>
    <x v="0"/>
    <x v="19"/>
    <s v="Marilyn Lisbet Alarcón Alarcón"/>
    <s v="Redes Sociales"/>
    <x v="0"/>
    <x v="1"/>
    <x v="2"/>
    <x v="0"/>
  </r>
  <r>
    <x v="6498"/>
    <x v="0"/>
    <s v="TGM10846"/>
    <s v="UBICACI&amp;OACUTE;N ESPACIO PRUEBA"/>
    <x v="0"/>
    <x v="0"/>
    <x v="0"/>
    <x v="40"/>
    <s v="Deisy Huaman Lara"/>
    <s v="Presencial"/>
    <x v="0"/>
    <x v="2"/>
    <x v="2"/>
    <x v="0"/>
  </r>
  <r>
    <x v="6499"/>
    <x v="0"/>
    <s v="TGM10847"/>
    <s v="MISA PRESENCIAL"/>
    <x v="0"/>
    <x v="2"/>
    <x v="0"/>
    <x v="39"/>
    <s v="Liz Lidiana Huaman Rojas"/>
    <m/>
    <x v="0"/>
    <x v="1"/>
    <x v="2"/>
    <x v="0"/>
  </r>
  <r>
    <x v="6500"/>
    <x v="3"/>
    <s v="TGM10848"/>
    <s v="CONSULTA DE ESTADO DE CUENTA"/>
    <x v="0"/>
    <x v="2"/>
    <x v="0"/>
    <x v="10"/>
    <s v="Rosmery Montesinos Quispe c1"/>
    <s v="Redes Sociales"/>
    <x v="0"/>
    <x v="1"/>
    <x v="2"/>
    <x v="0"/>
  </r>
  <r>
    <x v="6501"/>
    <x v="0"/>
    <s v="TGM10849"/>
    <s v="MISA PRESENCIAL"/>
    <x v="0"/>
    <x v="2"/>
    <x v="0"/>
    <x v="39"/>
    <s v="Liz Lidiana Huaman Rojas"/>
    <m/>
    <x v="0"/>
    <x v="1"/>
    <x v="2"/>
    <x v="0"/>
  </r>
  <r>
    <x v="6502"/>
    <x v="0"/>
    <s v="TGM10850"/>
    <s v="CERTIFICADO DE USO"/>
    <x v="0"/>
    <x v="0"/>
    <x v="0"/>
    <x v="0"/>
    <s v="Liz Lidiana Huaman Rojas"/>
    <m/>
    <x v="0"/>
    <x v="2"/>
    <x v="2"/>
    <x v="0"/>
  </r>
  <r>
    <x v="6503"/>
    <x v="0"/>
    <s v="TGM10851"/>
    <s v="CERTIFICADO DE USO"/>
    <x v="0"/>
    <x v="0"/>
    <x v="2"/>
    <x v="0"/>
    <s v="Pamela Diana SAC Caro Alhua"/>
    <m/>
    <x v="0"/>
    <x v="1"/>
    <x v="2"/>
    <x v="0"/>
  </r>
  <r>
    <x v="6504"/>
    <x v="3"/>
    <s v="TGM10852"/>
    <s v="ENTREGA DE CERTIFICADO DE PERPETUIDAD"/>
    <x v="0"/>
    <x v="0"/>
    <x v="0"/>
    <x v="0"/>
    <s v="Ruth Cusihuaman SACC1"/>
    <s v="Presencial"/>
    <x v="0"/>
    <x v="1"/>
    <x v="2"/>
    <x v="0"/>
  </r>
  <r>
    <x v="6505"/>
    <x v="3"/>
    <s v="TGM10853"/>
    <s v="ENTREGA DE CERTIFICADO DE PERPETUIDAD"/>
    <x v="0"/>
    <x v="0"/>
    <x v="0"/>
    <x v="0"/>
    <s v="Ruth Cusihuaman SACC1"/>
    <s v="Presencial"/>
    <x v="0"/>
    <x v="1"/>
    <x v="2"/>
    <x v="0"/>
  </r>
  <r>
    <x v="6506"/>
    <x v="0"/>
    <s v="TGM10854"/>
    <s v="CERTIFICADO DE USO"/>
    <x v="0"/>
    <x v="0"/>
    <x v="2"/>
    <x v="0"/>
    <s v="Pamela Diana SAC Caro Alhua"/>
    <m/>
    <x v="0"/>
    <x v="1"/>
    <x v="2"/>
    <x v="0"/>
  </r>
  <r>
    <x v="6507"/>
    <x v="3"/>
    <s v="TGM10855"/>
    <s v="ENTREGA DE CERTIFICADO DE PERPETUIDAD"/>
    <x v="0"/>
    <x v="0"/>
    <x v="0"/>
    <x v="0"/>
    <s v="Ruth Cusihuaman SACC1"/>
    <s v="Presencial"/>
    <x v="0"/>
    <x v="1"/>
    <x v="2"/>
    <x v="0"/>
  </r>
  <r>
    <x v="6508"/>
    <x v="3"/>
    <s v="TGM10856"/>
    <s v="ENTREGA DE CERTIFICADO DE PERPETUIDAD"/>
    <x v="0"/>
    <x v="0"/>
    <x v="0"/>
    <x v="0"/>
    <s v="Ruth Cusihuaman SACC1"/>
    <s v="Presencial"/>
    <x v="0"/>
    <x v="1"/>
    <x v="2"/>
    <x v="0"/>
  </r>
  <r>
    <x v="6509"/>
    <x v="2"/>
    <s v="TGM10857"/>
    <s v="SOLICITA BOLETA 200110"/>
    <x v="0"/>
    <x v="0"/>
    <x v="2"/>
    <x v="19"/>
    <s v="Melissa Jhuliana Hipolito Guerrero"/>
    <m/>
    <x v="0"/>
    <x v="2"/>
    <x v="2"/>
    <x v="0"/>
  </r>
  <r>
    <x v="6510"/>
    <x v="2"/>
    <s v="TGM10858"/>
    <s v="USO DE ESPACIO NF 200350"/>
    <x v="0"/>
    <x v="2"/>
    <x v="2"/>
    <x v="8"/>
    <s v="Melissa Jhuliana Hipolito Guerrero"/>
    <m/>
    <x v="0"/>
    <x v="1"/>
    <x v="2"/>
    <x v="0"/>
  </r>
  <r>
    <x v="6511"/>
    <x v="2"/>
    <s v="TGM10859"/>
    <s v="CONSULTA USO 201132"/>
    <x v="0"/>
    <x v="2"/>
    <x v="2"/>
    <x v="8"/>
    <s v="Melissa Jhuliana Hipolito Guerrero"/>
    <m/>
    <x v="0"/>
    <x v="2"/>
    <x v="2"/>
    <x v="0"/>
  </r>
  <r>
    <x v="6512"/>
    <x v="2"/>
    <s v="TGM10860"/>
    <s v="CLIENTE SOLICITA ESTADO DE CUENTA  200712"/>
    <x v="0"/>
    <x v="0"/>
    <x v="2"/>
    <x v="5"/>
    <s v="Melissa Jhuliana Hipolito Guerrero"/>
    <m/>
    <x v="0"/>
    <x v="2"/>
    <x v="2"/>
    <x v="0"/>
  </r>
  <r>
    <x v="6513"/>
    <x v="2"/>
    <s v="TGM10861"/>
    <s v="CAMBIO DE TITULARIDAD 200198"/>
    <x v="0"/>
    <x v="2"/>
    <x v="2"/>
    <x v="16"/>
    <s v="Melissa Jhuliana Hipolito Guerrero"/>
    <m/>
    <x v="0"/>
    <x v="2"/>
    <x v="2"/>
    <x v="0"/>
  </r>
  <r>
    <x v="6514"/>
    <x v="2"/>
    <s v="TGM10862"/>
    <s v="ALQUILER PLEGARIA 201206"/>
    <x v="0"/>
    <x v="2"/>
    <x v="0"/>
    <x v="39"/>
    <s v="Melissa Jhuliana Hipolito Guerrero"/>
    <m/>
    <x v="0"/>
    <x v="1"/>
    <x v="2"/>
    <x v="0"/>
  </r>
  <r>
    <x v="6515"/>
    <x v="0"/>
    <s v="TGM10863"/>
    <s v="SOLICITUD DE  BOLETA"/>
    <x v="0"/>
    <x v="0"/>
    <x v="0"/>
    <x v="19"/>
    <s v="Angie Diana Infante Verastegui SACSAN"/>
    <s v="Redes Sociales"/>
    <x v="0"/>
    <x v="1"/>
    <x v="2"/>
    <x v="0"/>
  </r>
  <r>
    <x v="6516"/>
    <x v="0"/>
    <s v="TGM10864"/>
    <s v="SOLICITUD DE  BOLETA"/>
    <x v="0"/>
    <x v="0"/>
    <x v="0"/>
    <x v="19"/>
    <s v="Angie Diana Infante Verastegui SACSAN"/>
    <s v="Redes Sociales"/>
    <x v="0"/>
    <x v="2"/>
    <x v="2"/>
    <x v="0"/>
  </r>
  <r>
    <x v="6517"/>
    <x v="0"/>
    <s v="TGM10865"/>
    <s v="SOLICITUD DE  BOLETA"/>
    <x v="0"/>
    <x v="0"/>
    <x v="0"/>
    <x v="19"/>
    <s v="Angie Diana Infante Verastegui SACSAN"/>
    <s v="Redes Sociales"/>
    <x v="0"/>
    <x v="1"/>
    <x v="2"/>
    <x v="0"/>
  </r>
  <r>
    <x v="6518"/>
    <x v="0"/>
    <s v="TGM10866"/>
    <s v="SOLICITUD DE  BOLETA"/>
    <x v="0"/>
    <x v="0"/>
    <x v="0"/>
    <x v="19"/>
    <s v="Angie Diana Infante Verastegui SACSAN"/>
    <s v="Redes Sociales"/>
    <x v="0"/>
    <x v="1"/>
    <x v="2"/>
    <x v="0"/>
  </r>
  <r>
    <x v="6519"/>
    <x v="0"/>
    <s v="TGM10867"/>
    <s v="SOLICITUD DE  BOLETA"/>
    <x v="0"/>
    <x v="0"/>
    <x v="0"/>
    <x v="19"/>
    <s v="Angie Diana Infante Verastegui SACSAN"/>
    <s v="Redes Sociales"/>
    <x v="0"/>
    <x v="2"/>
    <x v="2"/>
    <x v="0"/>
  </r>
  <r>
    <x v="6520"/>
    <x v="0"/>
    <s v="TGM10868"/>
    <s v="SOLICITUD DE  BOLETA"/>
    <x v="0"/>
    <x v="0"/>
    <x v="0"/>
    <x v="19"/>
    <s v="Angie Diana Infante Verastegui SACSAN"/>
    <s v="Redes Sociales"/>
    <x v="0"/>
    <x v="1"/>
    <x v="2"/>
    <x v="0"/>
  </r>
  <r>
    <x v="6521"/>
    <x v="0"/>
    <s v="TGM10871"/>
    <s v="CERTIFICADO DE USO"/>
    <x v="0"/>
    <x v="0"/>
    <x v="0"/>
    <x v="0"/>
    <s v="Liz Lidiana Huaman Rojas"/>
    <m/>
    <x v="0"/>
    <x v="1"/>
    <x v="2"/>
    <x v="0"/>
  </r>
  <r>
    <x v="6522"/>
    <x v="3"/>
    <s v="TGM10872"/>
    <s v="GENERACION CODG. CIP"/>
    <x v="0"/>
    <x v="0"/>
    <x v="4"/>
    <x v="10"/>
    <s v="Tymiller Jhaalber Llacza Rosales - Cusco I"/>
    <s v="Llamada Telefonica"/>
    <x v="0"/>
    <x v="1"/>
    <x v="2"/>
    <x v="0"/>
  </r>
  <r>
    <x v="6523"/>
    <x v="3"/>
    <s v="TGM10874"/>
    <s v="GENERACION CODG. CIP"/>
    <x v="0"/>
    <x v="0"/>
    <x v="4"/>
    <x v="10"/>
    <s v="Tymiller Jhaalber Llacza Rosales - Cusco I"/>
    <s v="Llamada Telefonica"/>
    <x v="0"/>
    <x v="1"/>
    <x v="2"/>
    <x v="0"/>
  </r>
  <r>
    <x v="6524"/>
    <x v="2"/>
    <s v="TGM10877"/>
    <s v="USO DE ESPACIO  200350"/>
    <x v="0"/>
    <x v="2"/>
    <x v="0"/>
    <x v="8"/>
    <s v="Melissa Jhuliana Hipolito Guerrero"/>
    <m/>
    <x v="0"/>
    <x v="1"/>
    <x v="2"/>
    <x v="0"/>
  </r>
  <r>
    <x v="6525"/>
    <x v="0"/>
    <s v="TGM10878"/>
    <s v="CERTIFICADO DE USO"/>
    <x v="0"/>
    <x v="0"/>
    <x v="0"/>
    <x v="0"/>
    <s v="Liz Lidiana Huaman Rojas"/>
    <s v="Presencial"/>
    <x v="0"/>
    <x v="2"/>
    <x v="2"/>
    <x v="0"/>
  </r>
  <r>
    <x v="6526"/>
    <x v="4"/>
    <s v="TGM10879"/>
    <s v="GENERACION CODG. CIP"/>
    <x v="0"/>
    <x v="0"/>
    <x v="4"/>
    <x v="10"/>
    <s v="Tymiller Jhaalber Llacza Rosales - Cusco II"/>
    <s v="Llamada Telefonica"/>
    <x v="0"/>
    <x v="1"/>
    <x v="2"/>
    <x v="0"/>
  </r>
  <r>
    <x v="6527"/>
    <x v="0"/>
    <s v="TGM10880"/>
    <s v="CAMBIO DE TITULARIDAD"/>
    <x v="0"/>
    <x v="0"/>
    <x v="0"/>
    <x v="31"/>
    <s v="Liz Lidiana Huaman Rojas"/>
    <m/>
    <x v="0"/>
    <x v="1"/>
    <x v="2"/>
    <x v="0"/>
  </r>
  <r>
    <x v="6528"/>
    <x v="0"/>
    <s v="TGM10882"/>
    <s v="RESPUESTA CARTA RESOLUCION"/>
    <x v="0"/>
    <x v="2"/>
    <x v="0"/>
    <x v="10"/>
    <s v="Liz Lidiana Huaman Rojas"/>
    <m/>
    <x v="0"/>
    <x v="1"/>
    <x v="2"/>
    <x v="0"/>
  </r>
  <r>
    <x v="6529"/>
    <x v="0"/>
    <s v="TGM10883"/>
    <s v="REGULARIZACION DE ACTA DE DEFUNCION"/>
    <x v="0"/>
    <x v="0"/>
    <x v="0"/>
    <x v="41"/>
    <s v="Liz Lidiana Huaman Rojas"/>
    <m/>
    <x v="0"/>
    <x v="1"/>
    <x v="2"/>
    <x v="0"/>
  </r>
  <r>
    <x v="6530"/>
    <x v="0"/>
    <s v="TGM10884"/>
    <s v="ACTUALIZACION DE DATOS"/>
    <x v="0"/>
    <x v="0"/>
    <x v="0"/>
    <x v="1"/>
    <s v="Pamela Diana SAC Caro Alhua"/>
    <m/>
    <x v="0"/>
    <x v="2"/>
    <x v="2"/>
    <x v="0"/>
  </r>
  <r>
    <x v="6531"/>
    <x v="0"/>
    <s v="TGM10885"/>
    <s v="SOLICITUD DE REACTIVACION"/>
    <x v="0"/>
    <x v="0"/>
    <x v="0"/>
    <x v="41"/>
    <s v="Pamela Diana SAC Caro Alhua"/>
    <m/>
    <x v="0"/>
    <x v="1"/>
    <x v="2"/>
    <x v="0"/>
  </r>
  <r>
    <x v="6532"/>
    <x v="0"/>
    <s v="TGM10886"/>
    <s v="CAMBIO DE TITULARIDAD"/>
    <x v="0"/>
    <x v="2"/>
    <x v="0"/>
    <x v="16"/>
    <s v="Liz Lidiana Huaman Rojas"/>
    <s v="Presencial"/>
    <x v="0"/>
    <x v="1"/>
    <x v="2"/>
    <x v="0"/>
  </r>
  <r>
    <x v="6533"/>
    <x v="3"/>
    <s v="TGM10887"/>
    <s v="ENTREGA DE CERTIFICADO DE PERPETUIDAD"/>
    <x v="0"/>
    <x v="0"/>
    <x v="0"/>
    <x v="0"/>
    <s v="Ruth Cusihuaman SACC1"/>
    <s v="Presencial"/>
    <x v="0"/>
    <x v="1"/>
    <x v="2"/>
    <x v="0"/>
  </r>
  <r>
    <x v="6534"/>
    <x v="0"/>
    <s v="TGM10888"/>
    <s v="EMISION DE BOLETAS"/>
    <x v="0"/>
    <x v="0"/>
    <x v="0"/>
    <x v="19"/>
    <s v="Liz Lidiana Huaman Rojas"/>
    <s v="Presencial"/>
    <x v="0"/>
    <x v="1"/>
    <x v="2"/>
    <x v="0"/>
  </r>
  <r>
    <x v="6535"/>
    <x v="4"/>
    <s v="TGM10889"/>
    <s v="CONSULTA DE ESPACIO"/>
    <x v="0"/>
    <x v="2"/>
    <x v="0"/>
    <x v="6"/>
    <s v="Rosmery Montesinos Quispe c2"/>
    <s v="Presencial"/>
    <x v="0"/>
    <x v="1"/>
    <x v="2"/>
    <x v="0"/>
  </r>
  <r>
    <x v="6536"/>
    <x v="0"/>
    <s v="TGM10890"/>
    <s v="CONSTANCIA DE UBICACION"/>
    <x v="0"/>
    <x v="0"/>
    <x v="0"/>
    <x v="6"/>
    <s v="Liz Lidiana Huaman Rojas"/>
    <s v="Presencial"/>
    <x v="0"/>
    <x v="1"/>
    <x v="2"/>
    <x v="0"/>
  </r>
  <r>
    <x v="6537"/>
    <x v="0"/>
    <s v="TGM10891"/>
    <s v="VENTA DE LAPIDA"/>
    <x v="0"/>
    <x v="2"/>
    <x v="0"/>
    <x v="9"/>
    <s v="Pamela Diana SAC Caro Alhua"/>
    <m/>
    <x v="0"/>
    <x v="1"/>
    <x v="2"/>
    <x v="0"/>
  </r>
  <r>
    <x v="6538"/>
    <x v="0"/>
    <s v="TGM10892"/>
    <s v="CERTIFICADO DE USO"/>
    <x v="0"/>
    <x v="0"/>
    <x v="0"/>
    <x v="0"/>
    <s v="Pamela Diana SAC Caro Alhua"/>
    <m/>
    <x v="0"/>
    <x v="1"/>
    <x v="2"/>
    <x v="0"/>
  </r>
  <r>
    <x v="6539"/>
    <x v="0"/>
    <s v="TGM10893"/>
    <s v="LAPIDA"/>
    <x v="0"/>
    <x v="0"/>
    <x v="4"/>
    <x v="9"/>
    <s v="Oscar San Martin Castillo"/>
    <s v="Redes Sociales"/>
    <x v="0"/>
    <x v="2"/>
    <x v="2"/>
    <x v="0"/>
  </r>
  <r>
    <x v="6540"/>
    <x v="3"/>
    <s v="TGM10894"/>
    <s v="ENTREGA DE CERTIFICADO DE PERPETUIDAD"/>
    <x v="0"/>
    <x v="0"/>
    <x v="0"/>
    <x v="0"/>
    <s v="Ruth Cusihuaman SACC1"/>
    <s v="Presencial"/>
    <x v="0"/>
    <x v="1"/>
    <x v="2"/>
    <x v="0"/>
  </r>
  <r>
    <x v="6541"/>
    <x v="0"/>
    <s v="TGM10895"/>
    <s v="ALQUILER DE TOLDO"/>
    <x v="0"/>
    <x v="2"/>
    <x v="0"/>
    <x v="2"/>
    <s v="Liz Lidiana Huaman Rojas"/>
    <m/>
    <x v="0"/>
    <x v="1"/>
    <x v="2"/>
    <x v="0"/>
  </r>
  <r>
    <x v="6542"/>
    <x v="4"/>
    <s v="TGM10896"/>
    <s v="ENTREGA DE CONTRATO"/>
    <x v="0"/>
    <x v="0"/>
    <x v="0"/>
    <x v="3"/>
    <s v="Ruth Cusihuaman SACC2"/>
    <s v="Presencial"/>
    <x v="0"/>
    <x v="1"/>
    <x v="2"/>
    <x v="0"/>
  </r>
  <r>
    <x v="6543"/>
    <x v="0"/>
    <s v="TGM10897"/>
    <s v="RECLAMO DE LAPIDA"/>
    <x v="0"/>
    <x v="1"/>
    <x v="4"/>
    <x v="18"/>
    <s v="Oscar San Martin Castillo"/>
    <m/>
    <x v="0"/>
    <x v="1"/>
    <x v="2"/>
    <x v="0"/>
  </r>
  <r>
    <x v="6544"/>
    <x v="0"/>
    <s v="TGM10898"/>
    <s v="CERTIFICADO DE USO"/>
    <x v="0"/>
    <x v="0"/>
    <x v="0"/>
    <x v="0"/>
    <s v="Liz Lidiana Huaman Rojas"/>
    <s v="Presencial"/>
    <x v="0"/>
    <x v="1"/>
    <x v="2"/>
    <x v="0"/>
  </r>
  <r>
    <x v="6545"/>
    <x v="0"/>
    <s v="TGM10899"/>
    <s v="SERVICIO DE MISA"/>
    <x v="0"/>
    <x v="2"/>
    <x v="0"/>
    <x v="39"/>
    <s v="Angie Diana Infante Verastegui SACSAN"/>
    <s v="Presencial"/>
    <x v="0"/>
    <x v="2"/>
    <x v="2"/>
    <x v="0"/>
  </r>
  <r>
    <x v="6546"/>
    <x v="1"/>
    <s v="TGM10900"/>
    <s v="SOLICITUD DE  BOLETA"/>
    <x v="0"/>
    <x v="0"/>
    <x v="0"/>
    <x v="19"/>
    <s v="Angie Diana Infante Verastegui SACCOR"/>
    <s v="Redes Sociales"/>
    <x v="0"/>
    <x v="1"/>
    <x v="2"/>
    <x v="0"/>
  </r>
  <r>
    <x v="6547"/>
    <x v="0"/>
    <s v="TGM10901"/>
    <s v="CERTIFICADO DE USO"/>
    <x v="0"/>
    <x v="2"/>
    <x v="0"/>
    <x v="0"/>
    <s v="Pamela Diana SAC Caro Alhua"/>
    <m/>
    <x v="0"/>
    <x v="1"/>
    <x v="2"/>
    <x v="0"/>
  </r>
  <r>
    <x v="6548"/>
    <x v="0"/>
    <s v="TGM10902"/>
    <s v="MEDIOS DE PAGO"/>
    <x v="0"/>
    <x v="2"/>
    <x v="0"/>
    <x v="10"/>
    <s v="Pamela Diana SAC Caro Alhua"/>
    <m/>
    <x v="0"/>
    <x v="1"/>
    <x v="2"/>
    <x v="0"/>
  </r>
  <r>
    <x v="6549"/>
    <x v="0"/>
    <s v="TGM10903"/>
    <s v="MISA"/>
    <x v="0"/>
    <x v="2"/>
    <x v="0"/>
    <x v="39"/>
    <s v="Pamela Diana SAC Caro Alhua"/>
    <m/>
    <x v="0"/>
    <x v="2"/>
    <x v="2"/>
    <x v="0"/>
  </r>
  <r>
    <x v="6550"/>
    <x v="0"/>
    <s v="TGM10904"/>
    <s v="MEDIOS DE PAGO"/>
    <x v="0"/>
    <x v="2"/>
    <x v="2"/>
    <x v="10"/>
    <s v="Pamela Diana SAC Caro Alhua"/>
    <m/>
    <x v="0"/>
    <x v="2"/>
    <x v="2"/>
    <x v="0"/>
  </r>
  <r>
    <x v="6551"/>
    <x v="3"/>
    <s v="TGM10905"/>
    <s v="CONSULTA CUOTA"/>
    <x v="0"/>
    <x v="2"/>
    <x v="0"/>
    <x v="10"/>
    <s v="Ruth Cusihuaman SACC1"/>
    <s v="Presencial"/>
    <x v="0"/>
    <x v="2"/>
    <x v="2"/>
    <x v="0"/>
  </r>
  <r>
    <x v="6552"/>
    <x v="4"/>
    <s v="TGM10906"/>
    <s v="GENERACION CODG. CIP"/>
    <x v="0"/>
    <x v="0"/>
    <x v="4"/>
    <x v="10"/>
    <s v="Tymiller Jhaalber Llacza Rosales - Cusco II"/>
    <s v="Llamada Telefonica"/>
    <x v="0"/>
    <x v="1"/>
    <x v="2"/>
    <x v="0"/>
  </r>
  <r>
    <x v="6553"/>
    <x v="0"/>
    <s v="TGM10907"/>
    <s v="MISA"/>
    <x v="0"/>
    <x v="2"/>
    <x v="2"/>
    <x v="39"/>
    <s v="Pamela Diana SAC Caro Alhua"/>
    <m/>
    <x v="0"/>
    <x v="1"/>
    <x v="2"/>
    <x v="0"/>
  </r>
  <r>
    <x v="6554"/>
    <x v="0"/>
    <s v="TGM10911"/>
    <s v="CARTA DE RESOLUCION"/>
    <x v="0"/>
    <x v="1"/>
    <x v="2"/>
    <x v="10"/>
    <s v="Liz Lidiana Huaman Rojas"/>
    <m/>
    <x v="0"/>
    <x v="1"/>
    <x v="2"/>
    <x v="0"/>
  </r>
  <r>
    <x v="6555"/>
    <x v="3"/>
    <s v="TGM10912"/>
    <s v="ENTREGA DE CERTIFICADO DE PERPETUIDAD"/>
    <x v="0"/>
    <x v="0"/>
    <x v="0"/>
    <x v="0"/>
    <s v="Ruth Cusihuaman SACC1"/>
    <s v="Presencial"/>
    <x v="0"/>
    <x v="1"/>
    <x v="2"/>
    <x v="0"/>
  </r>
  <r>
    <x v="6556"/>
    <x v="3"/>
    <s v="TGM10913"/>
    <s v="BOLETA DE PAGO"/>
    <x v="0"/>
    <x v="0"/>
    <x v="0"/>
    <x v="19"/>
    <s v="Ruth Cusihuaman SACC1"/>
    <s v="Presencial"/>
    <x v="0"/>
    <x v="1"/>
    <x v="2"/>
    <x v="0"/>
  </r>
  <r>
    <x v="6557"/>
    <x v="4"/>
    <s v="TGM10914"/>
    <s v="GENERACION CODG. CIP"/>
    <x v="0"/>
    <x v="0"/>
    <x v="4"/>
    <x v="10"/>
    <s v="Tymiller Jhaalber Llacza Rosales - Cusco II"/>
    <s v="Llamada Telefonica"/>
    <x v="0"/>
    <x v="1"/>
    <x v="2"/>
    <x v="0"/>
  </r>
  <r>
    <x v="6558"/>
    <x v="1"/>
    <s v="TGM10916"/>
    <s v="ACTA DE DEFUNCION"/>
    <x v="0"/>
    <x v="0"/>
    <x v="0"/>
    <x v="41"/>
    <s v="Pamela Diana Caro Alhua  SAC cor"/>
    <m/>
    <x v="0"/>
    <x v="1"/>
    <x v="2"/>
    <x v="0"/>
  </r>
  <r>
    <x v="6559"/>
    <x v="1"/>
    <s v="TGM10917"/>
    <s v="USO DE ESPACIO"/>
    <x v="0"/>
    <x v="2"/>
    <x v="0"/>
    <x v="35"/>
    <s v="Pamela Diana Caro Alhua  SAC cor"/>
    <m/>
    <x v="0"/>
    <x v="1"/>
    <x v="2"/>
    <x v="0"/>
  </r>
  <r>
    <x v="6560"/>
    <x v="0"/>
    <s v="TGM10920"/>
    <s v="PRUEBA MANTENIMIENTO DE ESPACIO"/>
    <x v="0"/>
    <x v="0"/>
    <x v="2"/>
    <x v="5"/>
    <s v="Deisy Huaman Lara"/>
    <s v="Presencial"/>
    <x v="0"/>
    <x v="1"/>
    <x v="2"/>
    <x v="0"/>
  </r>
  <r>
    <x v="6561"/>
    <x v="1"/>
    <s v="TGM10924"/>
    <s v="CERTIFICADO DE USO"/>
    <x v="0"/>
    <x v="0"/>
    <x v="0"/>
    <x v="0"/>
    <s v="Pamela Diana Caro Alhua  SAC cor"/>
    <m/>
    <x v="0"/>
    <x v="1"/>
    <x v="2"/>
    <x v="0"/>
  </r>
  <r>
    <x v="6562"/>
    <x v="0"/>
    <s v="TGM10925"/>
    <s v="REPINTADO DE LAPIDA"/>
    <x v="0"/>
    <x v="0"/>
    <x v="2"/>
    <x v="14"/>
    <s v="Liz Lidiana Huaman Rojas"/>
    <s v="Presencial"/>
    <x v="0"/>
    <x v="1"/>
    <x v="2"/>
    <x v="0"/>
  </r>
  <r>
    <x v="6563"/>
    <x v="0"/>
    <s v="TGM10926"/>
    <s v="ALQUILER DE TOLDO"/>
    <x v="0"/>
    <x v="2"/>
    <x v="0"/>
    <x v="21"/>
    <s v="Liz Lidiana Huaman Rojas"/>
    <s v="Presencial"/>
    <x v="0"/>
    <x v="1"/>
    <x v="2"/>
    <x v="0"/>
  </r>
  <r>
    <x v="6564"/>
    <x v="0"/>
    <s v="TGM10927"/>
    <s v="MISA RECUERDO"/>
    <x v="0"/>
    <x v="2"/>
    <x v="0"/>
    <x v="39"/>
    <s v="Liz Lidiana Huaman Rojas"/>
    <s v="Presencial"/>
    <x v="0"/>
    <x v="1"/>
    <x v="2"/>
    <x v="0"/>
  </r>
  <r>
    <x v="6565"/>
    <x v="0"/>
    <s v="TGM10928"/>
    <s v="CERTIFICADO DE USO"/>
    <x v="0"/>
    <x v="0"/>
    <x v="0"/>
    <x v="0"/>
    <s v="Liz Lidiana Huaman Rojas"/>
    <m/>
    <x v="0"/>
    <x v="1"/>
    <x v="2"/>
    <x v="0"/>
  </r>
  <r>
    <x v="6566"/>
    <x v="1"/>
    <s v="TGM10929"/>
    <s v="ACTUALIZACION DE DATOS"/>
    <x v="0"/>
    <x v="0"/>
    <x v="0"/>
    <x v="1"/>
    <s v="Pamela Diana Caro Alhua  SAC cor"/>
    <m/>
    <x v="0"/>
    <x v="1"/>
    <x v="2"/>
    <x v="0"/>
  </r>
  <r>
    <x v="6567"/>
    <x v="0"/>
    <s v="TGM10930"/>
    <s v="ACTUALIZACION DE DATOS"/>
    <x v="0"/>
    <x v="0"/>
    <x v="0"/>
    <x v="1"/>
    <s v="Liz Lidiana Huaman Rojas"/>
    <m/>
    <x v="0"/>
    <x v="1"/>
    <x v="2"/>
    <x v="0"/>
  </r>
  <r>
    <x v="6568"/>
    <x v="0"/>
    <s v="TGM10932"/>
    <s v="ESTADO DE CUENTA"/>
    <x v="0"/>
    <x v="0"/>
    <x v="0"/>
    <x v="5"/>
    <s v="Liz Lidiana Huaman Rojas"/>
    <m/>
    <x v="0"/>
    <x v="1"/>
    <x v="2"/>
    <x v="0"/>
  </r>
  <r>
    <x v="6569"/>
    <x v="0"/>
    <s v="TGM10933"/>
    <s v="USO DE ESPACIO"/>
    <x v="0"/>
    <x v="2"/>
    <x v="0"/>
    <x v="35"/>
    <s v="Pamela Diana SAC Caro Alhua"/>
    <m/>
    <x v="0"/>
    <x v="2"/>
    <x v="2"/>
    <x v="0"/>
  </r>
  <r>
    <x v="6570"/>
    <x v="1"/>
    <s v="TGM10934"/>
    <s v="ESTADO DE CUENTA"/>
    <x v="0"/>
    <x v="0"/>
    <x v="4"/>
    <x v="10"/>
    <s v="Tymiller Jhaalber Llacza Rosales - Corona del Fr"/>
    <m/>
    <x v="0"/>
    <x v="1"/>
    <x v="2"/>
    <x v="0"/>
  </r>
  <r>
    <x v="6571"/>
    <x v="0"/>
    <s v="TGM10935"/>
    <s v="JARDINERA"/>
    <x v="0"/>
    <x v="0"/>
    <x v="0"/>
    <x v="4"/>
    <s v="Pamela Diana SAC Caro Alhua"/>
    <m/>
    <x v="0"/>
    <x v="1"/>
    <x v="2"/>
    <x v="0"/>
  </r>
  <r>
    <x v="6572"/>
    <x v="0"/>
    <s v="TGM10936"/>
    <s v="USO DE ESPACIO"/>
    <x v="0"/>
    <x v="2"/>
    <x v="0"/>
    <x v="35"/>
    <s v="Pamela Diana SAC Caro Alhua"/>
    <m/>
    <x v="0"/>
    <x v="1"/>
    <x v="2"/>
    <x v="0"/>
  </r>
  <r>
    <x v="6573"/>
    <x v="0"/>
    <s v="TGM10937"/>
    <s v="UBICACION DE SEPULTURA"/>
    <x v="0"/>
    <x v="2"/>
    <x v="0"/>
    <x v="35"/>
    <s v="Liz Lidiana Huaman Rojas"/>
    <s v="Presencial"/>
    <x v="0"/>
    <x v="1"/>
    <x v="2"/>
    <x v="0"/>
  </r>
  <r>
    <x v="6574"/>
    <x v="0"/>
    <s v="TGM10938"/>
    <s v="USO DE ESPACIO NF REQUISITOS"/>
    <x v="0"/>
    <x v="2"/>
    <x v="0"/>
    <x v="35"/>
    <s v="Liz Lidiana Huaman Rojas"/>
    <m/>
    <x v="0"/>
    <x v="2"/>
    <x v="2"/>
    <x v="0"/>
  </r>
  <r>
    <x v="6575"/>
    <x v="0"/>
    <s v="TGM10939"/>
    <s v="MISA RECUERDO"/>
    <x v="0"/>
    <x v="2"/>
    <x v="0"/>
    <x v="39"/>
    <s v="Liz Lidiana Huaman Rojas"/>
    <s v="Presencial"/>
    <x v="0"/>
    <x v="1"/>
    <x v="2"/>
    <x v="0"/>
  </r>
  <r>
    <x v="6576"/>
    <x v="0"/>
    <s v="TGM10940"/>
    <s v="INSTALACION DE LAPIDA"/>
    <x v="0"/>
    <x v="1"/>
    <x v="4"/>
    <x v="13"/>
    <s v="Oscar San Martin Castillo"/>
    <s v="Presencial"/>
    <x v="0"/>
    <x v="1"/>
    <x v="2"/>
    <x v="0"/>
  </r>
  <r>
    <x v="6577"/>
    <x v="0"/>
    <s v="TGM10941"/>
    <s v="ESTADO DE CUENTA"/>
    <x v="0"/>
    <x v="0"/>
    <x v="0"/>
    <x v="5"/>
    <s v="Liz Lidiana Huaman Rojas"/>
    <m/>
    <x v="0"/>
    <x v="1"/>
    <x v="2"/>
    <x v="0"/>
  </r>
  <r>
    <x v="6578"/>
    <x v="0"/>
    <s v="TGM10942"/>
    <s v="SEPARO DE MISA"/>
    <x v="0"/>
    <x v="2"/>
    <x v="0"/>
    <x v="39"/>
    <s v="Angie Diana Infante Verastegui SACSAN"/>
    <s v="Presencial"/>
    <x v="0"/>
    <x v="1"/>
    <x v="2"/>
    <x v="0"/>
  </r>
  <r>
    <x v="6579"/>
    <x v="0"/>
    <s v="TGM10943"/>
    <s v="ESTADO DE CUENTA"/>
    <x v="0"/>
    <x v="0"/>
    <x v="0"/>
    <x v="5"/>
    <s v="Liz Lidiana Huaman Rojas"/>
    <m/>
    <x v="0"/>
    <x v="1"/>
    <x v="2"/>
    <x v="0"/>
  </r>
  <r>
    <x v="6580"/>
    <x v="0"/>
    <s v="TGM10944"/>
    <s v="CAMBIO DE CODIGO MAUSOLEO"/>
    <x v="0"/>
    <x v="0"/>
    <x v="4"/>
    <x v="24"/>
    <s v="Deisy Huaman Lara - San Antonio"/>
    <s v="Presencial"/>
    <x v="0"/>
    <x v="2"/>
    <x v="2"/>
    <x v="0"/>
  </r>
  <r>
    <x v="6581"/>
    <x v="0"/>
    <s v="TGM10945"/>
    <s v="LIBRO RECLAMACIONES 061-2022"/>
    <x v="0"/>
    <x v="1"/>
    <x v="4"/>
    <x v="17"/>
    <s v="Oscar San Martin Castillo"/>
    <m/>
    <x v="1"/>
    <x v="1"/>
    <x v="2"/>
    <x v="0"/>
  </r>
  <r>
    <x v="6582"/>
    <x v="0"/>
    <s v="TGM10946"/>
    <s v="PERDIDA JARDINERA"/>
    <x v="0"/>
    <x v="1"/>
    <x v="4"/>
    <x v="17"/>
    <s v="Oscar San Martin Castillo"/>
    <s v="Presencial"/>
    <x v="0"/>
    <x v="2"/>
    <x v="2"/>
    <x v="0"/>
  </r>
  <r>
    <x v="6583"/>
    <x v="0"/>
    <s v="TGM10947"/>
    <s v="FLOREROS DE PVC"/>
    <x v="0"/>
    <x v="2"/>
    <x v="0"/>
    <x v="21"/>
    <s v="Angie Diana Infante Verastegui SACSAN"/>
    <s v="Presencial"/>
    <x v="0"/>
    <x v="2"/>
    <x v="2"/>
    <x v="0"/>
  </r>
  <r>
    <x v="6584"/>
    <x v="0"/>
    <s v="TGM10948"/>
    <s v="COPIA DE ESTADO DE CUENTA"/>
    <x v="0"/>
    <x v="0"/>
    <x v="0"/>
    <x v="5"/>
    <s v="Angie Diana Infante Verastegui SACSAN"/>
    <s v="Presencial"/>
    <x v="0"/>
    <x v="2"/>
    <x v="2"/>
    <x v="0"/>
  </r>
  <r>
    <x v="6585"/>
    <x v="0"/>
    <s v="TGM10949"/>
    <s v="CERTIFICADO DE USO"/>
    <x v="0"/>
    <x v="0"/>
    <x v="0"/>
    <x v="0"/>
    <s v="Liz Lidiana Huaman Rojas"/>
    <m/>
    <x v="0"/>
    <x v="1"/>
    <x v="2"/>
    <x v="0"/>
  </r>
  <r>
    <x v="6586"/>
    <x v="0"/>
    <s v="TGM10950"/>
    <s v="CERTIFICADO DE USO"/>
    <x v="0"/>
    <x v="0"/>
    <x v="0"/>
    <x v="0"/>
    <s v="Liz Lidiana Huaman Rojas"/>
    <s v="Presencial"/>
    <x v="0"/>
    <x v="1"/>
    <x v="2"/>
    <x v="0"/>
  </r>
  <r>
    <x v="6587"/>
    <x v="4"/>
    <s v="TGM10951"/>
    <s v="CONSTANCIA DE SEPULTURA"/>
    <x v="0"/>
    <x v="0"/>
    <x v="0"/>
    <x v="6"/>
    <s v="Rosmery Montesinos Quispe c2"/>
    <s v="Presencial"/>
    <x v="0"/>
    <x v="2"/>
    <x v="2"/>
    <x v="0"/>
  </r>
  <r>
    <x v="6588"/>
    <x v="3"/>
    <s v="TGM10954"/>
    <s v="BOLETA DE PAGO"/>
    <x v="0"/>
    <x v="0"/>
    <x v="0"/>
    <x v="19"/>
    <s v="Ruth Cusihuaman SACC1"/>
    <s v="Llamada Telefonica"/>
    <x v="0"/>
    <x v="1"/>
    <x v="2"/>
    <x v="0"/>
  </r>
  <r>
    <x v="6589"/>
    <x v="4"/>
    <s v="TGM10955"/>
    <s v="ENTREGA DE CONTRATO"/>
    <x v="0"/>
    <x v="0"/>
    <x v="0"/>
    <x v="44"/>
    <s v="Rosmery Montesinos Quispe c2"/>
    <s v="Presencial"/>
    <x v="0"/>
    <x v="1"/>
    <x v="2"/>
    <x v="0"/>
  </r>
  <r>
    <x v="6590"/>
    <x v="4"/>
    <s v="TGM10956"/>
    <s v="ENTREGA DE CERTIFICADO DE PERPETUIDAD"/>
    <x v="0"/>
    <x v="0"/>
    <x v="0"/>
    <x v="0"/>
    <s v="Ruth Cusihuaman SACC2"/>
    <s v="Presencial"/>
    <x v="0"/>
    <x v="2"/>
    <x v="2"/>
    <x v="0"/>
  </r>
  <r>
    <x v="6591"/>
    <x v="4"/>
    <s v="TGM10957"/>
    <s v="BOLETA DE PAGO"/>
    <x v="0"/>
    <x v="0"/>
    <x v="0"/>
    <x v="19"/>
    <s v="Ruth Cusihuaman SACC2"/>
    <s v="Llamada Telefonica"/>
    <x v="0"/>
    <x v="1"/>
    <x v="2"/>
    <x v="0"/>
  </r>
  <r>
    <x v="6592"/>
    <x v="0"/>
    <s v="TGM10958"/>
    <s v="ACTUALIZACION DE DATOS"/>
    <x v="0"/>
    <x v="0"/>
    <x v="0"/>
    <x v="1"/>
    <s v="Liz Lidiana Huaman Rojas"/>
    <m/>
    <x v="0"/>
    <x v="2"/>
    <x v="2"/>
    <x v="0"/>
  </r>
  <r>
    <x v="6593"/>
    <x v="4"/>
    <s v="TGM10959"/>
    <s v="ACTUALIZACION DE DATOS"/>
    <x v="0"/>
    <x v="0"/>
    <x v="0"/>
    <x v="1"/>
    <s v="Ruth Cusihuaman SACC2"/>
    <s v="Presencial"/>
    <x v="0"/>
    <x v="2"/>
    <x v="2"/>
    <x v="0"/>
  </r>
  <r>
    <x v="6594"/>
    <x v="0"/>
    <s v="TGM10961"/>
    <s v="ESTADO DE CUENTA DIGITAL"/>
    <x v="0"/>
    <x v="0"/>
    <x v="0"/>
    <x v="5"/>
    <s v="Liz Lidiana Huaman Rojas"/>
    <m/>
    <x v="0"/>
    <x v="2"/>
    <x v="2"/>
    <x v="0"/>
  </r>
  <r>
    <x v="6595"/>
    <x v="0"/>
    <s v="TGM10963"/>
    <s v="CONSTANCIA DE UBICACI&amp;OACUTE;N DE ESPACIO"/>
    <x v="0"/>
    <x v="0"/>
    <x v="0"/>
    <x v="6"/>
    <s v="Liz Lidiana Huaman Rojas"/>
    <m/>
    <x v="0"/>
    <x v="1"/>
    <x v="2"/>
    <x v="0"/>
  </r>
  <r>
    <x v="6596"/>
    <x v="3"/>
    <s v="TGM10965"/>
    <s v="CONSULTA  DE PAGOS"/>
    <x v="0"/>
    <x v="0"/>
    <x v="4"/>
    <x v="10"/>
    <s v="Tymiller Jhaalber Llacza Rosales - Cusco I"/>
    <s v="Presencial"/>
    <x v="0"/>
    <x v="2"/>
    <x v="2"/>
    <x v="0"/>
  </r>
  <r>
    <x v="6597"/>
    <x v="3"/>
    <s v="TGM10966"/>
    <s v="BOLETA DE PAGO"/>
    <x v="0"/>
    <x v="0"/>
    <x v="0"/>
    <x v="19"/>
    <s v="Ruth Cusihuaman SACC1"/>
    <s v="Llamada Telefonica"/>
    <x v="0"/>
    <x v="1"/>
    <x v="2"/>
    <x v="0"/>
  </r>
  <r>
    <x v="6598"/>
    <x v="3"/>
    <s v="TGM10967"/>
    <s v="BOLETA DE PAGO"/>
    <x v="0"/>
    <x v="0"/>
    <x v="0"/>
    <x v="19"/>
    <s v="Ruth Cusihuaman SACC1"/>
    <s v="Llamada Telefonica"/>
    <x v="0"/>
    <x v="1"/>
    <x v="2"/>
    <x v="0"/>
  </r>
  <r>
    <x v="6599"/>
    <x v="0"/>
    <s v="TGM10968"/>
    <s v="USO DE ESPACIO"/>
    <x v="0"/>
    <x v="2"/>
    <x v="0"/>
    <x v="35"/>
    <s v="Pamela Diana SAC Caro Alhua"/>
    <m/>
    <x v="0"/>
    <x v="1"/>
    <x v="2"/>
    <x v="0"/>
  </r>
  <r>
    <x v="6600"/>
    <x v="3"/>
    <s v="TGM10969"/>
    <s v="CONSULTA CUOTA"/>
    <x v="0"/>
    <x v="2"/>
    <x v="0"/>
    <x v="10"/>
    <s v="Ruth Cusihuaman SACC1"/>
    <s v="Presencial"/>
    <x v="0"/>
    <x v="1"/>
    <x v="2"/>
    <x v="0"/>
  </r>
  <r>
    <x v="6601"/>
    <x v="0"/>
    <s v="TGM10970"/>
    <s v="RECLAMO LAPIDA"/>
    <x v="0"/>
    <x v="1"/>
    <x v="4"/>
    <x v="13"/>
    <s v="Oscar San Martin Castillo"/>
    <m/>
    <x v="0"/>
    <x v="1"/>
    <x v="2"/>
    <x v="0"/>
  </r>
  <r>
    <x v="6602"/>
    <x v="3"/>
    <s v="TGM10971"/>
    <s v="CONSULTA CAMBIO DE TITULARIDAD"/>
    <x v="0"/>
    <x v="2"/>
    <x v="0"/>
    <x v="31"/>
    <s v="Ruth Cusihuaman SACC1"/>
    <s v="Presencial"/>
    <x v="0"/>
    <x v="2"/>
    <x v="2"/>
    <x v="0"/>
  </r>
  <r>
    <x v="6603"/>
    <x v="0"/>
    <s v="TGM10973"/>
    <s v="MISA RECUERDO"/>
    <x v="0"/>
    <x v="2"/>
    <x v="0"/>
    <x v="39"/>
    <s v="Liz Lidiana Huaman Rojas"/>
    <m/>
    <x v="0"/>
    <x v="2"/>
    <x v="2"/>
    <x v="0"/>
  </r>
  <r>
    <x v="6604"/>
    <x v="0"/>
    <s v="TGM10974"/>
    <s v="ESTADO DE CUENTA"/>
    <x v="0"/>
    <x v="0"/>
    <x v="0"/>
    <x v="5"/>
    <s v="Liz Lidiana Huaman Rojas"/>
    <m/>
    <x v="0"/>
    <x v="2"/>
    <x v="2"/>
    <x v="0"/>
  </r>
  <r>
    <x v="6605"/>
    <x v="0"/>
    <s v="TGM10975"/>
    <s v="ACTUALIZACION DE DATOS"/>
    <x v="0"/>
    <x v="0"/>
    <x v="0"/>
    <x v="1"/>
    <s v="Pamela Diana SAC Caro Alhua"/>
    <m/>
    <x v="0"/>
    <x v="2"/>
    <x v="2"/>
    <x v="0"/>
  </r>
  <r>
    <x v="6606"/>
    <x v="0"/>
    <s v="TGM10976"/>
    <s v="ESTADO DE CUENTA"/>
    <x v="0"/>
    <x v="0"/>
    <x v="2"/>
    <x v="10"/>
    <s v="Pamela Diana SAC Caro Alhua"/>
    <m/>
    <x v="0"/>
    <x v="1"/>
    <x v="2"/>
    <x v="0"/>
  </r>
  <r>
    <x v="6607"/>
    <x v="4"/>
    <s v="TGM10977"/>
    <s v="CONSULTA  DE MEDIO DE PAGOS"/>
    <x v="0"/>
    <x v="2"/>
    <x v="0"/>
    <x v="10"/>
    <s v="Rosmery Montesinos Quispe c2"/>
    <s v="Presencial"/>
    <x v="0"/>
    <x v="1"/>
    <x v="2"/>
    <x v="0"/>
  </r>
  <r>
    <x v="6608"/>
    <x v="0"/>
    <s v="TGM10978"/>
    <s v="CERTIFICADO DE USO"/>
    <x v="0"/>
    <x v="2"/>
    <x v="2"/>
    <x v="0"/>
    <s v="Pamela Diana SAC Caro Alhua"/>
    <m/>
    <x v="0"/>
    <x v="2"/>
    <x v="2"/>
    <x v="0"/>
  </r>
  <r>
    <x v="6609"/>
    <x v="0"/>
    <s v="TGM10979"/>
    <s v="CONSTRUCCION DE CABECERA"/>
    <x v="0"/>
    <x v="0"/>
    <x v="4"/>
    <x v="12"/>
    <s v="Oscar San Martin Castillo"/>
    <m/>
    <x v="0"/>
    <x v="2"/>
    <x v="2"/>
    <x v="0"/>
  </r>
  <r>
    <x v="6610"/>
    <x v="0"/>
    <s v="TGM10980"/>
    <s v="CERTIFICADO DE USO"/>
    <x v="0"/>
    <x v="2"/>
    <x v="2"/>
    <x v="0"/>
    <s v="Pamela Diana SAC Caro Alhua"/>
    <m/>
    <x v="0"/>
    <x v="2"/>
    <x v="2"/>
    <x v="0"/>
  </r>
  <r>
    <x v="6611"/>
    <x v="0"/>
    <s v="TGM10982"/>
    <s v="CONSULTA EXHUMACION"/>
    <x v="0"/>
    <x v="2"/>
    <x v="0"/>
    <x v="7"/>
    <s v="Liz Lidiana Huaman Rojas"/>
    <m/>
    <x v="0"/>
    <x v="2"/>
    <x v="2"/>
    <x v="0"/>
  </r>
  <r>
    <x v="6612"/>
    <x v="0"/>
    <s v="TGM10983"/>
    <s v="REGULARIZACION DE ACTA DE DEFUNCION"/>
    <x v="0"/>
    <x v="0"/>
    <x v="0"/>
    <x v="41"/>
    <s v="Liz Lidiana Huaman Rojas"/>
    <s v="Presencial"/>
    <x v="0"/>
    <x v="1"/>
    <x v="2"/>
    <x v="0"/>
  </r>
  <r>
    <x v="6613"/>
    <x v="0"/>
    <s v="TGM10984"/>
    <s v="PRUEBA DEVOLUCI&amp;OACUTE;N DE GARANT&amp;IACUTE;A"/>
    <x v="0"/>
    <x v="0"/>
    <x v="2"/>
    <x v="45"/>
    <s v="Deisy Huaman Lara"/>
    <s v="Presencial"/>
    <x v="0"/>
    <x v="1"/>
    <x v="2"/>
    <x v="0"/>
  </r>
  <r>
    <x v="6614"/>
    <x v="0"/>
    <s v="TGM10985"/>
    <s v="PRUEBA RECEPCI&amp;OACUTE;N DE DOCUMENTOS"/>
    <x v="0"/>
    <x v="0"/>
    <x v="0"/>
    <x v="41"/>
    <s v="Deisy Huaman Lara"/>
    <s v="Presencial"/>
    <x v="0"/>
    <x v="1"/>
    <x v="2"/>
    <x v="0"/>
  </r>
  <r>
    <x v="6615"/>
    <x v="0"/>
    <s v="TGM10986"/>
    <s v="REGULARIZACION DE ACTA DE DEFUNCION"/>
    <x v="0"/>
    <x v="0"/>
    <x v="0"/>
    <x v="41"/>
    <s v="Liz Lidiana Huaman Rojas"/>
    <m/>
    <x v="0"/>
    <x v="2"/>
    <x v="2"/>
    <x v="0"/>
  </r>
  <r>
    <x v="6616"/>
    <x v="0"/>
    <s v="TGM10987"/>
    <s v="MISA"/>
    <x v="0"/>
    <x v="2"/>
    <x v="2"/>
    <x v="39"/>
    <s v="Pamela Diana SAC Caro Alhua"/>
    <m/>
    <x v="0"/>
    <x v="1"/>
    <x v="2"/>
    <x v="0"/>
  </r>
  <r>
    <x v="6617"/>
    <x v="0"/>
    <s v="TGM10990"/>
    <s v="REPINTADO DE LAPIDA"/>
    <x v="0"/>
    <x v="0"/>
    <x v="2"/>
    <x v="11"/>
    <s v="Pamela Diana SAC Caro Alhua"/>
    <m/>
    <x v="0"/>
    <x v="1"/>
    <x v="2"/>
    <x v="0"/>
  </r>
  <r>
    <x v="6618"/>
    <x v="0"/>
    <s v="TGM10991"/>
    <s v="REPINTADO DE LAPIDA"/>
    <x v="0"/>
    <x v="0"/>
    <x v="2"/>
    <x v="11"/>
    <s v="Pamela Diana SAC Caro Alhua"/>
    <m/>
    <x v="0"/>
    <x v="1"/>
    <x v="2"/>
    <x v="0"/>
  </r>
  <r>
    <x v="6619"/>
    <x v="4"/>
    <s v="TGM10992"/>
    <s v="GENERACION CODG. CIP"/>
    <x v="0"/>
    <x v="0"/>
    <x v="4"/>
    <x v="10"/>
    <s v="Tymiller Jhaalber Llacza Rosales - Cusco II"/>
    <s v="Llamada Telefonica"/>
    <x v="0"/>
    <x v="2"/>
    <x v="2"/>
    <x v="0"/>
  </r>
  <r>
    <x v="6620"/>
    <x v="4"/>
    <s v="TGM10994"/>
    <s v="CONSULTA DE CUOTAS Y FORMAS DE PAGO"/>
    <x v="0"/>
    <x v="2"/>
    <x v="0"/>
    <x v="10"/>
    <s v="Rosmery Montesinos Quispe c2"/>
    <s v="Presencial"/>
    <x v="0"/>
    <x v="1"/>
    <x v="2"/>
    <x v="0"/>
  </r>
  <r>
    <x v="6621"/>
    <x v="0"/>
    <s v="TGM10995"/>
    <s v="VENTRA DE FLORES"/>
    <x v="0"/>
    <x v="0"/>
    <x v="4"/>
    <x v="43"/>
    <s v="Nescar Janeth Ingaruca Peña SAC SAN"/>
    <s v="Presencial"/>
    <x v="0"/>
    <x v="2"/>
    <x v="2"/>
    <x v="0"/>
  </r>
  <r>
    <x v="6622"/>
    <x v="0"/>
    <s v="TGM10997"/>
    <s v="RETIRO LAPIDA"/>
    <x v="0"/>
    <x v="0"/>
    <x v="0"/>
    <x v="13"/>
    <s v="Nescar Janeth Ingaruca Peña SAC SAN"/>
    <s v="Presencial"/>
    <x v="0"/>
    <x v="1"/>
    <x v="2"/>
    <x v="0"/>
  </r>
  <r>
    <x v="6623"/>
    <x v="3"/>
    <s v="TGM10998"/>
    <s v="ENTREGA DE CERTIFICADO DE PERPETUIDAD"/>
    <x v="0"/>
    <x v="0"/>
    <x v="0"/>
    <x v="0"/>
    <s v="Ruth Cusihuaman SACC1"/>
    <s v="Presencial"/>
    <x v="0"/>
    <x v="1"/>
    <x v="2"/>
    <x v="0"/>
  </r>
  <r>
    <x v="6624"/>
    <x v="0"/>
    <s v="TGM11000"/>
    <s v="ESTADO DE CUENTA"/>
    <x v="0"/>
    <x v="2"/>
    <x v="0"/>
    <x v="10"/>
    <s v="Nescar Janeth Ingaruca Peña SAC SAN"/>
    <s v="Presencial"/>
    <x v="0"/>
    <x v="1"/>
    <x v="2"/>
    <x v="0"/>
  </r>
  <r>
    <x v="6625"/>
    <x v="4"/>
    <s v="TGM11001"/>
    <s v="CONSULTA CUOTA"/>
    <x v="0"/>
    <x v="2"/>
    <x v="0"/>
    <x v="10"/>
    <s v="Ruth Cusihuaman SACC2"/>
    <s v="Presencial"/>
    <x v="0"/>
    <x v="2"/>
    <x v="2"/>
    <x v="0"/>
  </r>
  <r>
    <x v="6626"/>
    <x v="4"/>
    <s v="TGM11002"/>
    <s v="BOLETA DE PAGO"/>
    <x v="0"/>
    <x v="0"/>
    <x v="0"/>
    <x v="19"/>
    <s v="Ruth Cusihuaman SACC2"/>
    <s v="Presencial"/>
    <x v="0"/>
    <x v="1"/>
    <x v="2"/>
    <x v="0"/>
  </r>
  <r>
    <x v="6627"/>
    <x v="1"/>
    <s v="TGM11004"/>
    <s v="CERTIFICADO DE USO"/>
    <x v="0"/>
    <x v="0"/>
    <x v="2"/>
    <x v="0"/>
    <s v="Pamela Diana Caro Alhua  SAC cor"/>
    <m/>
    <x v="0"/>
    <x v="1"/>
    <x v="2"/>
    <x v="0"/>
  </r>
  <r>
    <x v="6628"/>
    <x v="1"/>
    <s v="TGM11005"/>
    <s v="CERTIFICADO DE USO"/>
    <x v="0"/>
    <x v="0"/>
    <x v="2"/>
    <x v="0"/>
    <s v="Pamela Diana Caro Alhua  SAC cor"/>
    <m/>
    <x v="0"/>
    <x v="1"/>
    <x v="2"/>
    <x v="0"/>
  </r>
  <r>
    <x v="6629"/>
    <x v="1"/>
    <s v="TGM11006"/>
    <s v="CERTIFICADO DE USO"/>
    <x v="0"/>
    <x v="0"/>
    <x v="2"/>
    <x v="0"/>
    <s v="Pamela Diana Caro Alhua  SAC cor"/>
    <m/>
    <x v="0"/>
    <x v="2"/>
    <x v="2"/>
    <x v="0"/>
  </r>
  <r>
    <x v="6630"/>
    <x v="1"/>
    <s v="TGM11007"/>
    <s v="CERTIFICADO DE USO"/>
    <x v="0"/>
    <x v="0"/>
    <x v="2"/>
    <x v="0"/>
    <s v="Pamela Diana Caro Alhua  SAC cor"/>
    <m/>
    <x v="0"/>
    <x v="1"/>
    <x v="2"/>
    <x v="0"/>
  </r>
  <r>
    <x v="6631"/>
    <x v="2"/>
    <s v="TGM11008"/>
    <s v="SOLICITA BOLETA DE PAGO 200820"/>
    <x v="0"/>
    <x v="0"/>
    <x v="0"/>
    <x v="19"/>
    <s v="Melissa Jhuliana Hipolito Guerrero"/>
    <m/>
    <x v="0"/>
    <x v="1"/>
    <x v="2"/>
    <x v="0"/>
  </r>
  <r>
    <x v="6632"/>
    <x v="2"/>
    <s v="TGM11009"/>
    <s v="CERTIFICADO DE USO 200024"/>
    <x v="0"/>
    <x v="0"/>
    <x v="0"/>
    <x v="0"/>
    <s v="Melissa Jhuliana Hipolito Guerrero"/>
    <m/>
    <x v="0"/>
    <x v="1"/>
    <x v="2"/>
    <x v="0"/>
  </r>
  <r>
    <x v="6633"/>
    <x v="2"/>
    <s v="TGM11010"/>
    <s v="SOLICITA CERTIFICADO DE USO 200023"/>
    <x v="0"/>
    <x v="0"/>
    <x v="2"/>
    <x v="0"/>
    <s v="Melissa Jhuliana Hipolito Guerrero"/>
    <m/>
    <x v="0"/>
    <x v="2"/>
    <x v="2"/>
    <x v="0"/>
  </r>
  <r>
    <x v="6634"/>
    <x v="2"/>
    <s v="TGM11011"/>
    <s v="SOLICITA CERTIFICADO DE USO201167"/>
    <x v="0"/>
    <x v="0"/>
    <x v="2"/>
    <x v="0"/>
    <s v="Melissa Jhuliana Hipolito Guerrero"/>
    <m/>
    <x v="0"/>
    <x v="2"/>
    <x v="2"/>
    <x v="0"/>
  </r>
  <r>
    <x v="6635"/>
    <x v="2"/>
    <s v="TGM11012"/>
    <s v="SOLICITA CERTIFICADO DE USO 201229"/>
    <x v="0"/>
    <x v="0"/>
    <x v="2"/>
    <x v="0"/>
    <s v="Melissa Jhuliana Hipolito Guerrero"/>
    <m/>
    <x v="0"/>
    <x v="1"/>
    <x v="2"/>
    <x v="0"/>
  </r>
  <r>
    <x v="6636"/>
    <x v="2"/>
    <s v="TGM11013"/>
    <s v="SOLICITA CERTIFICADO DE USO 5019295"/>
    <x v="0"/>
    <x v="0"/>
    <x v="2"/>
    <x v="0"/>
    <s v="Melissa Jhuliana Hipolito Guerrero"/>
    <m/>
    <x v="0"/>
    <x v="1"/>
    <x v="2"/>
    <x v="0"/>
  </r>
  <r>
    <x v="6637"/>
    <x v="4"/>
    <s v="TGM11014"/>
    <s v="GENERACION CODG. CIP"/>
    <x v="0"/>
    <x v="0"/>
    <x v="0"/>
    <x v="46"/>
    <s v="Ruth Cusihuaman SACC2"/>
    <s v="Llamada Telefonica"/>
    <x v="0"/>
    <x v="1"/>
    <x v="2"/>
    <x v="0"/>
  </r>
  <r>
    <x v="6638"/>
    <x v="2"/>
    <s v="TGM11016"/>
    <s v="CONSULTA RESPONSO 201072"/>
    <x v="0"/>
    <x v="2"/>
    <x v="0"/>
    <x v="39"/>
    <s v="Melissa Jhuliana Hipolito Guerrero"/>
    <m/>
    <x v="0"/>
    <x v="1"/>
    <x v="2"/>
    <x v="0"/>
  </r>
  <r>
    <x v="6639"/>
    <x v="2"/>
    <s v="TGM11017"/>
    <s v="CONSULTA RESPONSO 201072"/>
    <x v="0"/>
    <x v="2"/>
    <x v="2"/>
    <x v="39"/>
    <s v="Melissa Jhuliana Hipolito Guerrero"/>
    <m/>
    <x v="0"/>
    <x v="2"/>
    <x v="2"/>
    <x v="0"/>
  </r>
  <r>
    <x v="6640"/>
    <x v="4"/>
    <s v="TGM11018"/>
    <s v="CONSULTA CONTRATO RESUELTO"/>
    <x v="0"/>
    <x v="2"/>
    <x v="0"/>
    <x v="10"/>
    <s v="Ruth Cusihuaman SACC2"/>
    <s v="Presencial"/>
    <x v="0"/>
    <x v="1"/>
    <x v="2"/>
    <x v="0"/>
  </r>
  <r>
    <x v="6641"/>
    <x v="2"/>
    <s v="TGM11019"/>
    <s v="SOLICITA RESPONSO 200205"/>
    <x v="0"/>
    <x v="2"/>
    <x v="0"/>
    <x v="39"/>
    <s v="Melissa Jhuliana Hipolito Guerrero"/>
    <m/>
    <x v="0"/>
    <x v="2"/>
    <x v="2"/>
    <x v="0"/>
  </r>
  <r>
    <x v="6642"/>
    <x v="4"/>
    <s v="TGM11022"/>
    <s v="BOLETA DE PAGO"/>
    <x v="0"/>
    <x v="0"/>
    <x v="0"/>
    <x v="19"/>
    <s v="Ruth Cusihuaman SACC2"/>
    <s v="Llamada Telefonica"/>
    <x v="0"/>
    <x v="1"/>
    <x v="2"/>
    <x v="0"/>
  </r>
  <r>
    <x v="6643"/>
    <x v="4"/>
    <s v="TGM11023"/>
    <s v="FALTA DE COLOCACI&amp;OACUTE;N DE LAPIDA"/>
    <x v="0"/>
    <x v="0"/>
    <x v="4"/>
    <x v="13"/>
    <s v="Rayda Rita Vargas Perales C2"/>
    <s v="Presencial"/>
    <x v="0"/>
    <x v="1"/>
    <x v="2"/>
    <x v="0"/>
  </r>
  <r>
    <x v="6644"/>
    <x v="2"/>
    <s v="TGM11026"/>
    <s v="CONSULTA COMPRA DE PLACA 5028435"/>
    <x v="0"/>
    <x v="2"/>
    <x v="0"/>
    <x v="15"/>
    <s v="Melissa Jhuliana Hipolito Guerrero"/>
    <m/>
    <x v="0"/>
    <x v="2"/>
    <x v="2"/>
    <x v="0"/>
  </r>
  <r>
    <x v="6645"/>
    <x v="4"/>
    <s v="TGM11027"/>
    <s v="GENERACION CODG. CIP"/>
    <x v="0"/>
    <x v="0"/>
    <x v="2"/>
    <x v="46"/>
    <s v="Ruth Cusihuaman SACC2"/>
    <s v="Llamada Telefonica"/>
    <x v="0"/>
    <x v="1"/>
    <x v="2"/>
    <x v="0"/>
  </r>
  <r>
    <x v="6646"/>
    <x v="2"/>
    <s v="TGM11029"/>
    <s v="CONSULTA RESPONSO 201094"/>
    <x v="0"/>
    <x v="2"/>
    <x v="0"/>
    <x v="39"/>
    <s v="Melissa Jhuliana Hipolito Guerrero"/>
    <m/>
    <x v="0"/>
    <x v="1"/>
    <x v="2"/>
    <x v="0"/>
  </r>
  <r>
    <x v="6647"/>
    <x v="0"/>
    <s v="TGM11031"/>
    <s v="SOLICITUD DE  BOLETA"/>
    <x v="0"/>
    <x v="0"/>
    <x v="0"/>
    <x v="19"/>
    <s v="Angie Diana Infante Verastegui SACSAN"/>
    <s v="Redes Sociales"/>
    <x v="0"/>
    <x v="2"/>
    <x v="2"/>
    <x v="0"/>
  </r>
  <r>
    <x v="6648"/>
    <x v="0"/>
    <s v="TGM11033"/>
    <s v="PRUEBA RECLAMO QUEJA COBRO DE MORA"/>
    <x v="0"/>
    <x v="1"/>
    <x v="4"/>
    <x v="47"/>
    <s v="Tymiller Jhalber Llacza Rosales"/>
    <s v="Presencial"/>
    <x v="0"/>
    <x v="1"/>
    <x v="2"/>
    <x v="0"/>
  </r>
  <r>
    <x v="6649"/>
    <x v="0"/>
    <s v="TGM11036"/>
    <s v="ALQUILER DE TOLDO"/>
    <x v="0"/>
    <x v="0"/>
    <x v="0"/>
    <x v="48"/>
    <s v="Nescar Janeth Ingaruca Peña SAC SAN"/>
    <s v="Presencial"/>
    <x v="0"/>
    <x v="2"/>
    <x v="2"/>
    <x v="0"/>
  </r>
  <r>
    <x v="6650"/>
    <x v="2"/>
    <s v="TGM11037"/>
    <s v="COMPRA DE PLACA GRANITO NEGRO 5028435"/>
    <x v="0"/>
    <x v="0"/>
    <x v="4"/>
    <x v="9"/>
    <s v="Jorcy Alfonso Sanchez Coronel"/>
    <m/>
    <x v="0"/>
    <x v="1"/>
    <x v="2"/>
    <x v="0"/>
  </r>
  <r>
    <x v="6651"/>
    <x v="0"/>
    <s v="TGM11038"/>
    <s v="TRASLADO INTERNO"/>
    <x v="0"/>
    <x v="0"/>
    <x v="4"/>
    <x v="7"/>
    <s v="Oscar San Martin Castillo"/>
    <m/>
    <x v="0"/>
    <x v="1"/>
    <x v="2"/>
    <x v="0"/>
  </r>
  <r>
    <x v="6652"/>
    <x v="2"/>
    <s v="TGM11041"/>
    <s v="CONSULTA SALDO ACTUAL PARA 5000835"/>
    <x v="0"/>
    <x v="2"/>
    <x v="0"/>
    <x v="10"/>
    <s v="Melissa Jhuliana Hipolito Guerrero"/>
    <m/>
    <x v="0"/>
    <x v="1"/>
    <x v="2"/>
    <x v="0"/>
  </r>
  <r>
    <x v="6653"/>
    <x v="3"/>
    <s v="TGM11043"/>
    <s v="RECLAMO ATENCION SEPELIO"/>
    <x v="0"/>
    <x v="1"/>
    <x v="4"/>
    <x v="35"/>
    <s v="Rayda Rita Vargas Perales C1"/>
    <s v="Presencial"/>
    <x v="0"/>
    <x v="1"/>
    <x v="2"/>
    <x v="0"/>
  </r>
  <r>
    <x v="6654"/>
    <x v="0"/>
    <s v="TGM11044"/>
    <s v="SOLICITUD DE  BOLETA"/>
    <x v="0"/>
    <x v="0"/>
    <x v="0"/>
    <x v="19"/>
    <s v="Angie Diana Infante Verastegui SACSAN"/>
    <s v="Redes Sociales"/>
    <x v="0"/>
    <x v="2"/>
    <x v="2"/>
    <x v="0"/>
  </r>
  <r>
    <x v="6655"/>
    <x v="0"/>
    <s v="TGM11045"/>
    <s v="REACTIVACION CONTRATO RESUELTO"/>
    <x v="0"/>
    <x v="0"/>
    <x v="4"/>
    <x v="49"/>
    <s v="Tymiller Jhalber Llacza Rosales"/>
    <s v="Presencial"/>
    <x v="0"/>
    <x v="1"/>
    <x v="2"/>
    <x v="0"/>
  </r>
  <r>
    <x v="6656"/>
    <x v="0"/>
    <s v="TGM11046"/>
    <s v="SOLICITUD DE  BOLETA"/>
    <x v="0"/>
    <x v="0"/>
    <x v="0"/>
    <x v="19"/>
    <s v="Angie Diana Infante Verastegui SACSAN"/>
    <s v="Redes Sociales"/>
    <x v="0"/>
    <x v="1"/>
    <x v="2"/>
    <x v="0"/>
  </r>
  <r>
    <x v="6657"/>
    <x v="3"/>
    <s v="TGM11047"/>
    <s v="ENTREGA DE CONTRATO"/>
    <x v="0"/>
    <x v="0"/>
    <x v="0"/>
    <x v="3"/>
    <s v="Ruth Cusihuaman SACC1"/>
    <s v="Presencial"/>
    <x v="0"/>
    <x v="1"/>
    <x v="2"/>
    <x v="0"/>
  </r>
  <r>
    <x v="6658"/>
    <x v="0"/>
    <s v="TGM11048"/>
    <s v="SOLICITUD DE  BOLETA"/>
    <x v="0"/>
    <x v="0"/>
    <x v="2"/>
    <x v="19"/>
    <s v="Angie Diana Infante Verastegui SACSAN"/>
    <s v="Redes Sociales"/>
    <x v="0"/>
    <x v="1"/>
    <x v="2"/>
    <x v="0"/>
  </r>
  <r>
    <x v="6659"/>
    <x v="0"/>
    <s v="TGM11049"/>
    <s v="SOLICITUD DE  BOLETA"/>
    <x v="0"/>
    <x v="0"/>
    <x v="0"/>
    <x v="19"/>
    <s v="Angie Diana Infante Verastegui SACSAN"/>
    <s v="Redes Sociales"/>
    <x v="0"/>
    <x v="1"/>
    <x v="2"/>
    <x v="0"/>
  </r>
  <r>
    <x v="6660"/>
    <x v="0"/>
    <s v="TGM11050"/>
    <s v="SOLICITUD DE  BOLETA"/>
    <x v="0"/>
    <x v="0"/>
    <x v="0"/>
    <x v="19"/>
    <s v="Angie Diana Infante Verastegui SACSAN"/>
    <s v="Redes Sociales"/>
    <x v="0"/>
    <x v="1"/>
    <x v="2"/>
    <x v="0"/>
  </r>
  <r>
    <x v="6661"/>
    <x v="3"/>
    <s v="TGM11051"/>
    <s v="GARANTIA DE LAPIDA"/>
    <x v="0"/>
    <x v="0"/>
    <x v="4"/>
    <x v="13"/>
    <s v="Rayda Rita Vargas Perales C1"/>
    <s v="Presencial"/>
    <x v="0"/>
    <x v="2"/>
    <x v="2"/>
    <x v="0"/>
  </r>
  <r>
    <x v="6662"/>
    <x v="0"/>
    <s v="TGM11052"/>
    <s v="SOLICITUD DE  BOLETA"/>
    <x v="0"/>
    <x v="0"/>
    <x v="0"/>
    <x v="19"/>
    <s v="Angie Diana Infante Verastegui SACSAN"/>
    <s v="Redes Sociales"/>
    <x v="0"/>
    <x v="2"/>
    <x v="2"/>
    <x v="0"/>
  </r>
  <r>
    <x v="6663"/>
    <x v="0"/>
    <s v="TGM11053"/>
    <s v="SOLICITUD DE  BOLETA"/>
    <x v="0"/>
    <x v="0"/>
    <x v="2"/>
    <x v="19"/>
    <s v="Angie Diana Infante Verastegui SACSAN"/>
    <s v="Redes Sociales"/>
    <x v="0"/>
    <x v="2"/>
    <x v="2"/>
    <x v="0"/>
  </r>
  <r>
    <x v="6664"/>
    <x v="2"/>
    <s v="TGM11054"/>
    <s v="CONSULTA COMPRA DE FLORERO  201052"/>
    <x v="0"/>
    <x v="2"/>
    <x v="0"/>
    <x v="21"/>
    <s v="Melissa Jhuliana Hipolito Guerrero"/>
    <m/>
    <x v="0"/>
    <x v="2"/>
    <x v="2"/>
    <x v="0"/>
  </r>
  <r>
    <x v="6665"/>
    <x v="2"/>
    <s v="TGM11055"/>
    <s v="CONSULTA RESPONSO 5022755"/>
    <x v="0"/>
    <x v="2"/>
    <x v="0"/>
    <x v="39"/>
    <s v="Melissa Jhuliana Hipolito Guerrero"/>
    <m/>
    <x v="0"/>
    <x v="1"/>
    <x v="2"/>
    <x v="0"/>
  </r>
  <r>
    <x v="6666"/>
    <x v="4"/>
    <s v="TGM11056"/>
    <s v="ENTREGA DE CONTRATO"/>
    <x v="0"/>
    <x v="0"/>
    <x v="0"/>
    <x v="3"/>
    <s v="Ruth Cusihuaman SACC2"/>
    <s v="Presencial"/>
    <x v="0"/>
    <x v="1"/>
    <x v="2"/>
    <x v="0"/>
  </r>
  <r>
    <x v="6667"/>
    <x v="3"/>
    <s v="TGM11057"/>
    <s v="ENTREGA DE CERTIFICADO DE PERPETUIDAD"/>
    <x v="0"/>
    <x v="0"/>
    <x v="0"/>
    <x v="0"/>
    <s v="Ruth Cusihuaman SACC1"/>
    <s v="Presencial"/>
    <x v="0"/>
    <x v="1"/>
    <x v="2"/>
    <x v="0"/>
  </r>
  <r>
    <x v="6668"/>
    <x v="3"/>
    <s v="TGM11058"/>
    <s v="GENERACION CODG. CIP"/>
    <x v="0"/>
    <x v="0"/>
    <x v="2"/>
    <x v="46"/>
    <s v="Ruth Cusihuaman SACC1"/>
    <s v="Llamada Telefonica"/>
    <x v="0"/>
    <x v="2"/>
    <x v="2"/>
    <x v="0"/>
  </r>
  <r>
    <x v="6669"/>
    <x v="1"/>
    <s v="TGM11059"/>
    <s v="SOLICITUD DE  BOLETA"/>
    <x v="0"/>
    <x v="0"/>
    <x v="0"/>
    <x v="19"/>
    <s v="Angie Diana Infante Verastegui SACCOR"/>
    <s v="Redes Sociales"/>
    <x v="0"/>
    <x v="1"/>
    <x v="2"/>
    <x v="0"/>
  </r>
  <r>
    <x v="6670"/>
    <x v="1"/>
    <s v="TGM11060"/>
    <s v="SOLICITUD DE  BOLETA"/>
    <x v="0"/>
    <x v="0"/>
    <x v="0"/>
    <x v="19"/>
    <s v="Angie Diana Infante Verastegui SACCOR"/>
    <s v="Redes Sociales"/>
    <x v="0"/>
    <x v="1"/>
    <x v="2"/>
    <x v="0"/>
  </r>
  <r>
    <x v="6671"/>
    <x v="1"/>
    <s v="TGM11061"/>
    <s v="SOLICITUD DE  BOLETA"/>
    <x v="0"/>
    <x v="0"/>
    <x v="0"/>
    <x v="19"/>
    <s v="Angie Diana Infante Verastegui SACCOR"/>
    <s v="Redes Sociales"/>
    <x v="0"/>
    <x v="2"/>
    <x v="2"/>
    <x v="0"/>
  </r>
  <r>
    <x v="6672"/>
    <x v="1"/>
    <s v="TGM11062"/>
    <s v="SOLICITUD DE  BOLETA"/>
    <x v="0"/>
    <x v="0"/>
    <x v="0"/>
    <x v="19"/>
    <s v="Angie Diana Infante Verastegui SACCOR"/>
    <s v="Redes Sociales"/>
    <x v="0"/>
    <x v="1"/>
    <x v="2"/>
    <x v="0"/>
  </r>
  <r>
    <x v="6673"/>
    <x v="0"/>
    <s v="TGM11063"/>
    <s v="CONSULTA DE MISA"/>
    <x v="0"/>
    <x v="2"/>
    <x v="0"/>
    <x v="39"/>
    <s v="Liz Lidiana Huaman Rojas"/>
    <m/>
    <x v="0"/>
    <x v="2"/>
    <x v="2"/>
    <x v="0"/>
  </r>
  <r>
    <x v="6674"/>
    <x v="0"/>
    <s v="TGM11064"/>
    <s v="CERTIFICADO DE USO"/>
    <x v="0"/>
    <x v="0"/>
    <x v="0"/>
    <x v="0"/>
    <s v="Liz Lidiana Huaman Rojas"/>
    <m/>
    <x v="0"/>
    <x v="1"/>
    <x v="2"/>
    <x v="0"/>
  </r>
  <r>
    <x v="6675"/>
    <x v="1"/>
    <s v="TGM11065"/>
    <s v="SOLICITUD DE  BOLETA"/>
    <x v="0"/>
    <x v="0"/>
    <x v="2"/>
    <x v="19"/>
    <s v="Angie Diana Infante Verastegui SACCOR"/>
    <s v="Redes Sociales"/>
    <x v="0"/>
    <x v="2"/>
    <x v="2"/>
    <x v="0"/>
  </r>
  <r>
    <x v="6676"/>
    <x v="0"/>
    <s v="TGM11066"/>
    <s v="ACTUALIZACION DE DATOS"/>
    <x v="0"/>
    <x v="0"/>
    <x v="2"/>
    <x v="1"/>
    <s v="Pamela Diana SAC Caro Alhua"/>
    <m/>
    <x v="0"/>
    <x v="2"/>
    <x v="2"/>
    <x v="0"/>
  </r>
  <r>
    <x v="6677"/>
    <x v="0"/>
    <s v="TGM11067"/>
    <s v="REPROGRAMACION"/>
    <x v="0"/>
    <x v="0"/>
    <x v="2"/>
    <x v="10"/>
    <s v="Pamela Diana SAC Caro Alhua"/>
    <m/>
    <x v="0"/>
    <x v="1"/>
    <x v="2"/>
    <x v="0"/>
  </r>
  <r>
    <x v="6678"/>
    <x v="0"/>
    <s v="TGM11068"/>
    <s v="CERTIFICADO DE USO"/>
    <x v="0"/>
    <x v="0"/>
    <x v="2"/>
    <x v="0"/>
    <s v="Pamela Diana SAC Caro Alhua"/>
    <m/>
    <x v="0"/>
    <x v="1"/>
    <x v="2"/>
    <x v="0"/>
  </r>
  <r>
    <x v="6679"/>
    <x v="3"/>
    <s v="TGM11069"/>
    <s v="BOLETA DE PAGO"/>
    <x v="0"/>
    <x v="0"/>
    <x v="0"/>
    <x v="19"/>
    <s v="Ruth Cusihuaman SACC1"/>
    <s v="Llamada Telefonica"/>
    <x v="0"/>
    <x v="1"/>
    <x v="2"/>
    <x v="0"/>
  </r>
  <r>
    <x v="6680"/>
    <x v="0"/>
    <s v="TGM11070"/>
    <s v="CONSULTA USO DE ESPACIO"/>
    <x v="0"/>
    <x v="2"/>
    <x v="0"/>
    <x v="8"/>
    <s v="Liz Lidiana Huaman Rojas"/>
    <m/>
    <x v="0"/>
    <x v="1"/>
    <x v="2"/>
    <x v="0"/>
  </r>
  <r>
    <x v="6681"/>
    <x v="2"/>
    <s v="TGM11071"/>
    <s v="CERTIFICADO DE USO 5000625"/>
    <x v="0"/>
    <x v="0"/>
    <x v="0"/>
    <x v="0"/>
    <s v="Melissa Jhuliana Hipolito Guerrero"/>
    <m/>
    <x v="0"/>
    <x v="2"/>
    <x v="2"/>
    <x v="0"/>
  </r>
  <r>
    <x v="6682"/>
    <x v="2"/>
    <s v="TGM11072"/>
    <s v="BOLETA DE PAGO  5008955"/>
    <x v="0"/>
    <x v="0"/>
    <x v="0"/>
    <x v="19"/>
    <s v="Melissa Jhuliana Hipolito Guerrero"/>
    <m/>
    <x v="0"/>
    <x v="1"/>
    <x v="2"/>
    <x v="0"/>
  </r>
  <r>
    <x v="6683"/>
    <x v="1"/>
    <s v="TGM11073"/>
    <s v="SOLICITUD DE  BOLETA"/>
    <x v="0"/>
    <x v="0"/>
    <x v="0"/>
    <x v="19"/>
    <s v="Angie Diana Infante Verastegui SACCOR"/>
    <s v="Redes Sociales"/>
    <x v="0"/>
    <x v="1"/>
    <x v="2"/>
    <x v="0"/>
  </r>
  <r>
    <x v="6684"/>
    <x v="1"/>
    <s v="TGM11074"/>
    <s v="SOLICITUD DE  BOLETA"/>
    <x v="0"/>
    <x v="0"/>
    <x v="0"/>
    <x v="19"/>
    <s v="Angie Diana Infante Verastegui SACCOR"/>
    <s v="Redes Sociales"/>
    <x v="0"/>
    <x v="1"/>
    <x v="2"/>
    <x v="0"/>
  </r>
  <r>
    <x v="6685"/>
    <x v="0"/>
    <s v="TGM11075"/>
    <s v="MEDIOS DE PAGO DE CUOTAS"/>
    <x v="0"/>
    <x v="0"/>
    <x v="2"/>
    <x v="5"/>
    <s v="Liz Lidiana Huaman Rojas"/>
    <m/>
    <x v="0"/>
    <x v="1"/>
    <x v="2"/>
    <x v="0"/>
  </r>
  <r>
    <x v="6686"/>
    <x v="1"/>
    <s v="TGM11076"/>
    <s v="SOLICITUD DE  BOLETA"/>
    <x v="0"/>
    <x v="0"/>
    <x v="0"/>
    <x v="19"/>
    <s v="Angie Diana Infante Verastegui SACCOR"/>
    <s v="Redes Sociales"/>
    <x v="0"/>
    <x v="2"/>
    <x v="2"/>
    <x v="0"/>
  </r>
  <r>
    <x v="6687"/>
    <x v="2"/>
    <s v="TGM11077"/>
    <s v="CERTIFICADO DE USO 5000835"/>
    <x v="0"/>
    <x v="0"/>
    <x v="2"/>
    <x v="0"/>
    <s v="Melissa Jhuliana Hipolito Guerrero"/>
    <m/>
    <x v="0"/>
    <x v="1"/>
    <x v="2"/>
    <x v="0"/>
  </r>
  <r>
    <x v="6688"/>
    <x v="0"/>
    <s v="TGM11078"/>
    <s v="COMPRA DE FLORERO"/>
    <x v="0"/>
    <x v="0"/>
    <x v="0"/>
    <x v="4"/>
    <s v="Nescar Janeth Ingaruca Peña SAC SAN"/>
    <s v="Presencial"/>
    <x v="0"/>
    <x v="1"/>
    <x v="2"/>
    <x v="0"/>
  </r>
  <r>
    <x v="6689"/>
    <x v="1"/>
    <s v="TGM11079"/>
    <s v="REPITANDO DE LAPIDA"/>
    <x v="0"/>
    <x v="0"/>
    <x v="2"/>
    <x v="11"/>
    <s v="Angie Diana Infante Verastegui SACCOR"/>
    <s v="Presencial"/>
    <x v="0"/>
    <x v="1"/>
    <x v="2"/>
    <x v="0"/>
  </r>
  <r>
    <x v="6690"/>
    <x v="4"/>
    <s v="TGM11080"/>
    <s v="NIVELACI&amp;OACUTE;N DE ESPACIO"/>
    <x v="0"/>
    <x v="0"/>
    <x v="4"/>
    <x v="14"/>
    <s v="Rayda Rita Vargas Perales C2"/>
    <s v="Presencial"/>
    <x v="0"/>
    <x v="1"/>
    <x v="2"/>
    <x v="0"/>
  </r>
  <r>
    <x v="6691"/>
    <x v="0"/>
    <s v="TGM11082"/>
    <s v="MISA"/>
    <x v="0"/>
    <x v="2"/>
    <x v="0"/>
    <x v="39"/>
    <s v="Nescar Janeth Ingaruca Peña SAC SAN"/>
    <s v="Presencial"/>
    <x v="0"/>
    <x v="1"/>
    <x v="2"/>
    <x v="0"/>
  </r>
  <r>
    <x v="6692"/>
    <x v="1"/>
    <s v="TGM11083"/>
    <s v="SOLICITUD DE  BOLETA"/>
    <x v="0"/>
    <x v="0"/>
    <x v="0"/>
    <x v="19"/>
    <s v="Angie Diana Infante Verastegui SACCOR"/>
    <s v="Redes Sociales"/>
    <x v="0"/>
    <x v="1"/>
    <x v="2"/>
    <x v="0"/>
  </r>
  <r>
    <x v="6693"/>
    <x v="0"/>
    <s v="TGM11084"/>
    <s v="CONSTANCIA"/>
    <x v="0"/>
    <x v="0"/>
    <x v="0"/>
    <x v="6"/>
    <s v="Nescar Janeth Ingaruca Peña SAC SAN"/>
    <s v="Presencial"/>
    <x v="0"/>
    <x v="1"/>
    <x v="2"/>
    <x v="0"/>
  </r>
  <r>
    <x v="6694"/>
    <x v="0"/>
    <s v="TGM11085"/>
    <s v="PERDIDA DE FLORERO"/>
    <x v="0"/>
    <x v="1"/>
    <x v="4"/>
    <x v="22"/>
    <s v="Nescar Janeth Ingaruca Peña SAC SAN"/>
    <s v="Presencial"/>
    <x v="0"/>
    <x v="1"/>
    <x v="2"/>
    <x v="0"/>
  </r>
  <r>
    <x v="6695"/>
    <x v="4"/>
    <s v="TGM11086"/>
    <s v="ENTREGA DE CERTIFICADO DE PERPETUIDAD"/>
    <x v="0"/>
    <x v="0"/>
    <x v="0"/>
    <x v="0"/>
    <s v="Ruth Cusihuaman SACC2"/>
    <s v="Presencial"/>
    <x v="0"/>
    <x v="2"/>
    <x v="2"/>
    <x v="0"/>
  </r>
  <r>
    <x v="6696"/>
    <x v="4"/>
    <s v="TGM11087"/>
    <s v="ENTREGA DE CERTIFICADO DE PERPETUIDAD"/>
    <x v="0"/>
    <x v="0"/>
    <x v="0"/>
    <x v="0"/>
    <s v="Ruth Cusihuaman SACC2"/>
    <s v="Presencial"/>
    <x v="0"/>
    <x v="1"/>
    <x v="2"/>
    <x v="0"/>
  </r>
  <r>
    <x v="6697"/>
    <x v="3"/>
    <s v="TGM11088"/>
    <s v="ENTREGA DE CERTIFICADO DE PERPETUIDAD"/>
    <x v="0"/>
    <x v="0"/>
    <x v="0"/>
    <x v="0"/>
    <s v="Ruth Cusihuaman SACC1"/>
    <s v="Presencial"/>
    <x v="0"/>
    <x v="2"/>
    <x v="2"/>
    <x v="0"/>
  </r>
  <r>
    <x v="6698"/>
    <x v="0"/>
    <s v="TGM11089"/>
    <s v="ESTADO DE CUENTA"/>
    <x v="0"/>
    <x v="0"/>
    <x v="0"/>
    <x v="5"/>
    <s v="Nescar Janeth Ingaruca Peña SAC SAN"/>
    <s v="Presencial"/>
    <x v="0"/>
    <x v="1"/>
    <x v="2"/>
    <x v="0"/>
  </r>
  <r>
    <x v="6699"/>
    <x v="2"/>
    <s v="TGM11090"/>
    <s v="TRASLADO EXTERNO 200478"/>
    <x v="0"/>
    <x v="0"/>
    <x v="4"/>
    <x v="7"/>
    <s v="Jorcy Alfonso Sanchez Coronel"/>
    <m/>
    <x v="0"/>
    <x v="1"/>
    <x v="2"/>
    <x v="0"/>
  </r>
  <r>
    <x v="6700"/>
    <x v="4"/>
    <s v="TGM11091"/>
    <s v="GENERACION CODG. CIP"/>
    <x v="0"/>
    <x v="0"/>
    <x v="0"/>
    <x v="46"/>
    <s v="Ruth Cusihuaman SACC2"/>
    <s v="Llamada Telefonica"/>
    <x v="0"/>
    <x v="1"/>
    <x v="2"/>
    <x v="0"/>
  </r>
  <r>
    <x v="6701"/>
    <x v="0"/>
    <s v="TGM11092"/>
    <s v="CERTIFICADO DE USO"/>
    <x v="0"/>
    <x v="0"/>
    <x v="0"/>
    <x v="0"/>
    <s v="Pamela Diana SAC Caro Alhua"/>
    <m/>
    <x v="0"/>
    <x v="1"/>
    <x v="2"/>
    <x v="0"/>
  </r>
  <r>
    <x v="6702"/>
    <x v="0"/>
    <s v="TGM11093"/>
    <s v="USO DE ESPACIO"/>
    <x v="0"/>
    <x v="2"/>
    <x v="0"/>
    <x v="35"/>
    <s v="Pamela Diana SAC Caro Alhua"/>
    <m/>
    <x v="0"/>
    <x v="1"/>
    <x v="2"/>
    <x v="0"/>
  </r>
  <r>
    <x v="6703"/>
    <x v="0"/>
    <s v="TGM11094"/>
    <s v="SOLICITUD DE  BOLETA"/>
    <x v="0"/>
    <x v="0"/>
    <x v="0"/>
    <x v="19"/>
    <s v="Angie Diana Infante Verastegui SACSAN"/>
    <s v="Redes Sociales"/>
    <x v="0"/>
    <x v="1"/>
    <x v="2"/>
    <x v="0"/>
  </r>
  <r>
    <x v="6704"/>
    <x v="0"/>
    <s v="TGM11095"/>
    <s v="SOLICITUD DE  BOLETA"/>
    <x v="0"/>
    <x v="0"/>
    <x v="0"/>
    <x v="19"/>
    <s v="Angie Diana Infante Verastegui SACSAN"/>
    <s v="Redes Sociales"/>
    <x v="0"/>
    <x v="1"/>
    <x v="2"/>
    <x v="0"/>
  </r>
  <r>
    <x v="6705"/>
    <x v="0"/>
    <s v="TGM11096"/>
    <s v="SOLICITUD DE  BOLETA"/>
    <x v="0"/>
    <x v="0"/>
    <x v="0"/>
    <x v="19"/>
    <s v="Angie Diana Infante Verastegui SACSAN"/>
    <s v="Redes Sociales"/>
    <x v="0"/>
    <x v="1"/>
    <x v="2"/>
    <x v="0"/>
  </r>
  <r>
    <x v="6706"/>
    <x v="0"/>
    <s v="TGM11097"/>
    <s v="SOLICITUD DE  BOLETA"/>
    <x v="0"/>
    <x v="0"/>
    <x v="0"/>
    <x v="19"/>
    <s v="Angie Diana Infante Verastegui SACSAN"/>
    <s v="Redes Sociales"/>
    <x v="0"/>
    <x v="1"/>
    <x v="2"/>
    <x v="0"/>
  </r>
  <r>
    <x v="6707"/>
    <x v="1"/>
    <s v="TGM11098"/>
    <s v="SOLICITUD DE  BOLETA"/>
    <x v="0"/>
    <x v="0"/>
    <x v="0"/>
    <x v="46"/>
    <s v="Angie Diana Infante Verastegui SACCOR"/>
    <s v="Redes Sociales"/>
    <x v="0"/>
    <x v="1"/>
    <x v="2"/>
    <x v="0"/>
  </r>
  <r>
    <x v="6708"/>
    <x v="0"/>
    <s v="TGM11099"/>
    <s v="NIVELACION DE ESPACIO"/>
    <x v="0"/>
    <x v="0"/>
    <x v="2"/>
    <x v="14"/>
    <s v="Pamela Diana SAC Caro Alhua"/>
    <m/>
    <x v="0"/>
    <x v="1"/>
    <x v="2"/>
    <x v="0"/>
  </r>
  <r>
    <x v="6709"/>
    <x v="1"/>
    <s v="TGM11100"/>
    <s v="SOLICITUD DE  BOLETA"/>
    <x v="0"/>
    <x v="0"/>
    <x v="0"/>
    <x v="19"/>
    <s v="Angie Diana Infante Verastegui SACCOR"/>
    <s v="Redes Sociales"/>
    <x v="0"/>
    <x v="1"/>
    <x v="2"/>
    <x v="0"/>
  </r>
  <r>
    <x v="6710"/>
    <x v="0"/>
    <s v="TGM11101"/>
    <s v="MISA"/>
    <x v="0"/>
    <x v="0"/>
    <x v="2"/>
    <x v="2"/>
    <s v="Nescar Janeth Ingaruca Peña SAC SAN"/>
    <s v="Presencial"/>
    <x v="0"/>
    <x v="1"/>
    <x v="2"/>
    <x v="0"/>
  </r>
  <r>
    <x v="6711"/>
    <x v="3"/>
    <s v="TGM11102"/>
    <s v="BOLETA DE PAGO"/>
    <x v="0"/>
    <x v="0"/>
    <x v="0"/>
    <x v="19"/>
    <s v="Ruth Cusihuaman SACC1"/>
    <s v="Presencial"/>
    <x v="0"/>
    <x v="1"/>
    <x v="2"/>
    <x v="0"/>
  </r>
  <r>
    <x v="6712"/>
    <x v="1"/>
    <s v="TGM11103"/>
    <s v="SERVICIO DE MISA"/>
    <x v="0"/>
    <x v="0"/>
    <x v="0"/>
    <x v="50"/>
    <s v="Angie Diana Infante Verastegui SACCOR"/>
    <s v="Presencial"/>
    <x v="0"/>
    <x v="2"/>
    <x v="2"/>
    <x v="0"/>
  </r>
  <r>
    <x v="6713"/>
    <x v="1"/>
    <s v="TGM11104"/>
    <s v="SOLICITUD DE  BOLETA"/>
    <x v="0"/>
    <x v="0"/>
    <x v="0"/>
    <x v="19"/>
    <s v="Angie Diana Infante Verastegui SACCOR"/>
    <s v="Presencial"/>
    <x v="0"/>
    <x v="2"/>
    <x v="2"/>
    <x v="0"/>
  </r>
  <r>
    <x v="6714"/>
    <x v="0"/>
    <s v="TGM11105"/>
    <s v="MISA"/>
    <x v="0"/>
    <x v="2"/>
    <x v="0"/>
    <x v="39"/>
    <s v="Nescar Janeth Ingaruca Peña SAC SAN"/>
    <s v="Presencial"/>
    <x v="0"/>
    <x v="2"/>
    <x v="2"/>
    <x v="0"/>
  </r>
  <r>
    <x v="6715"/>
    <x v="2"/>
    <s v="TGM11106"/>
    <s v="CONSULTA SALDO PARA AMORTIZAR 201000"/>
    <x v="0"/>
    <x v="2"/>
    <x v="0"/>
    <x v="10"/>
    <s v="Melissa Jhuliana Hipolito Guerrero"/>
    <m/>
    <x v="0"/>
    <x v="1"/>
    <x v="2"/>
    <x v="0"/>
  </r>
  <r>
    <x v="6716"/>
    <x v="0"/>
    <s v="TGM11107"/>
    <s v="MISA"/>
    <x v="0"/>
    <x v="2"/>
    <x v="0"/>
    <x v="39"/>
    <s v="Nescar Janeth Ingaruca Peña SAC SAN"/>
    <s v="Presencial"/>
    <x v="0"/>
    <x v="1"/>
    <x v="2"/>
    <x v="0"/>
  </r>
  <r>
    <x v="6717"/>
    <x v="0"/>
    <s v="TGM11108"/>
    <s v="MISA"/>
    <x v="0"/>
    <x v="2"/>
    <x v="0"/>
    <x v="39"/>
    <s v="Nescar Janeth Ingaruca Peña SAC SAN"/>
    <s v="Presencial"/>
    <x v="0"/>
    <x v="2"/>
    <x v="2"/>
    <x v="0"/>
  </r>
  <r>
    <x v="6718"/>
    <x v="2"/>
    <s v="TGM11109"/>
    <s v="CONSULTA TRASLADO EXTERNO  200324"/>
    <x v="0"/>
    <x v="2"/>
    <x v="0"/>
    <x v="7"/>
    <s v="Melissa Jhuliana Hipolito Guerrero"/>
    <m/>
    <x v="0"/>
    <x v="2"/>
    <x v="2"/>
    <x v="0"/>
  </r>
  <r>
    <x v="6719"/>
    <x v="3"/>
    <s v="TGM11110"/>
    <s v="BOLETA DE PAGO"/>
    <x v="0"/>
    <x v="0"/>
    <x v="0"/>
    <x v="19"/>
    <s v="Ruth Cusihuaman SACC1"/>
    <s v="Llamada Telefonica"/>
    <x v="0"/>
    <x v="1"/>
    <x v="2"/>
    <x v="0"/>
  </r>
  <r>
    <x v="6720"/>
    <x v="4"/>
    <s v="TGM11111"/>
    <s v="ENTREGA DE CONTRATO"/>
    <x v="0"/>
    <x v="0"/>
    <x v="0"/>
    <x v="3"/>
    <s v="Ruth Cusihuaman SACC2"/>
    <m/>
    <x v="0"/>
    <x v="1"/>
    <x v="2"/>
    <x v="0"/>
  </r>
  <r>
    <x v="6721"/>
    <x v="0"/>
    <s v="TGM11112"/>
    <s v="MEDIOS DE PAGO"/>
    <x v="0"/>
    <x v="0"/>
    <x v="0"/>
    <x v="5"/>
    <s v="Liz Lidiana Huaman Rojas"/>
    <m/>
    <x v="0"/>
    <x v="1"/>
    <x v="2"/>
    <x v="0"/>
  </r>
  <r>
    <x v="6722"/>
    <x v="0"/>
    <s v="TGM11113"/>
    <s v="MISA RECUERDO"/>
    <x v="0"/>
    <x v="2"/>
    <x v="0"/>
    <x v="39"/>
    <s v="Liz Lidiana Huaman Rojas"/>
    <m/>
    <x v="0"/>
    <x v="2"/>
    <x v="2"/>
    <x v="0"/>
  </r>
  <r>
    <x v="6723"/>
    <x v="0"/>
    <s v="TGM11114"/>
    <s v="CERTIFICADO DE USO"/>
    <x v="0"/>
    <x v="0"/>
    <x v="0"/>
    <x v="0"/>
    <s v="Liz Lidiana Huaman Rojas"/>
    <m/>
    <x v="0"/>
    <x v="2"/>
    <x v="2"/>
    <x v="0"/>
  </r>
  <r>
    <x v="6724"/>
    <x v="0"/>
    <s v="TGM11115"/>
    <s v="CERTIFICADO DE USO"/>
    <x v="0"/>
    <x v="0"/>
    <x v="0"/>
    <x v="0"/>
    <s v="Liz Lidiana Huaman Rojas"/>
    <m/>
    <x v="0"/>
    <x v="1"/>
    <x v="2"/>
    <x v="0"/>
  </r>
  <r>
    <x v="6725"/>
    <x v="0"/>
    <s v="TGM11116"/>
    <s v="ASIGNACION DE BENEFICIARIOS"/>
    <x v="0"/>
    <x v="2"/>
    <x v="2"/>
    <x v="8"/>
    <s v="Pamela Diana SAC Caro Alhua"/>
    <m/>
    <x v="0"/>
    <x v="2"/>
    <x v="2"/>
    <x v="0"/>
  </r>
  <r>
    <x v="6726"/>
    <x v="0"/>
    <s v="TGM11117"/>
    <s v="CONFECCION DE LAPIDA"/>
    <x v="0"/>
    <x v="0"/>
    <x v="4"/>
    <x v="9"/>
    <s v="Oscar San Martin Castillo"/>
    <m/>
    <x v="0"/>
    <x v="1"/>
    <x v="2"/>
    <x v="0"/>
  </r>
  <r>
    <x v="6727"/>
    <x v="0"/>
    <s v="TGM11118"/>
    <s v="MANTENIMIENTO DE ESPACIO"/>
    <x v="0"/>
    <x v="0"/>
    <x v="2"/>
    <x v="14"/>
    <s v="Pamela Diana SAC Caro Alhua"/>
    <m/>
    <x v="0"/>
    <x v="1"/>
    <x v="2"/>
    <x v="0"/>
  </r>
  <r>
    <x v="6728"/>
    <x v="0"/>
    <s v="TGM11119"/>
    <s v="ESTADO DE CUENTA"/>
    <x v="0"/>
    <x v="2"/>
    <x v="0"/>
    <x v="10"/>
    <s v="Pamela Diana SAC Caro Alhua"/>
    <m/>
    <x v="0"/>
    <x v="1"/>
    <x v="2"/>
    <x v="0"/>
  </r>
  <r>
    <x v="6729"/>
    <x v="0"/>
    <s v="TGM11120"/>
    <s v="CERTIFICADO DE USO"/>
    <x v="0"/>
    <x v="0"/>
    <x v="0"/>
    <x v="0"/>
    <s v="Liz Lidiana Huaman Rojas"/>
    <m/>
    <x v="0"/>
    <x v="1"/>
    <x v="2"/>
    <x v="0"/>
  </r>
  <r>
    <x v="6730"/>
    <x v="0"/>
    <s v="TGM11121"/>
    <s v="NIVELACION DE ESPACIO"/>
    <x v="0"/>
    <x v="1"/>
    <x v="4"/>
    <x v="14"/>
    <s v="Oscar San Martin Castillo"/>
    <m/>
    <x v="0"/>
    <x v="1"/>
    <x v="2"/>
    <x v="0"/>
  </r>
  <r>
    <x v="6731"/>
    <x v="0"/>
    <s v="TGM11122"/>
    <s v="ELABORACION DE LAPIDA"/>
    <x v="0"/>
    <x v="0"/>
    <x v="2"/>
    <x v="9"/>
    <s v="Pamela Diana SAC Caro Alhua"/>
    <m/>
    <x v="0"/>
    <x v="1"/>
    <x v="2"/>
    <x v="0"/>
  </r>
  <r>
    <x v="6732"/>
    <x v="0"/>
    <s v="TGM11123"/>
    <s v="MISA RECUERDO"/>
    <x v="0"/>
    <x v="2"/>
    <x v="0"/>
    <x v="39"/>
    <s v="Liz Lidiana Huaman Rojas"/>
    <m/>
    <x v="0"/>
    <x v="1"/>
    <x v="2"/>
    <x v="0"/>
  </r>
  <r>
    <x v="6733"/>
    <x v="0"/>
    <s v="TGM11124"/>
    <s v="ACTUALIZACION DE DATOS"/>
    <x v="0"/>
    <x v="0"/>
    <x v="0"/>
    <x v="1"/>
    <s v="Liz Lidiana Huaman Rojas"/>
    <m/>
    <x v="0"/>
    <x v="1"/>
    <x v="2"/>
    <x v="0"/>
  </r>
  <r>
    <x v="6734"/>
    <x v="0"/>
    <s v="TGM11125"/>
    <s v="MISA"/>
    <x v="0"/>
    <x v="2"/>
    <x v="0"/>
    <x v="39"/>
    <s v="Pamela Diana SAC Caro Alhua"/>
    <m/>
    <x v="0"/>
    <x v="1"/>
    <x v="2"/>
    <x v="0"/>
  </r>
  <r>
    <x v="6735"/>
    <x v="2"/>
    <s v="TGM11126"/>
    <s v="COPIA DE CONTRATO 201075"/>
    <x v="0"/>
    <x v="0"/>
    <x v="0"/>
    <x v="6"/>
    <s v="Melissa Jhuliana Hipolito Guerrero"/>
    <m/>
    <x v="0"/>
    <x v="1"/>
    <x v="2"/>
    <x v="0"/>
  </r>
  <r>
    <x v="6736"/>
    <x v="0"/>
    <s v="TGM11127"/>
    <s v="MISA"/>
    <x v="0"/>
    <x v="2"/>
    <x v="0"/>
    <x v="39"/>
    <s v="Pamela Diana SAC Caro Alhua"/>
    <m/>
    <x v="0"/>
    <x v="1"/>
    <x v="2"/>
    <x v="0"/>
  </r>
  <r>
    <x v="6737"/>
    <x v="2"/>
    <s v="TGM11128"/>
    <s v="USO DE ESPACIO NF 200286"/>
    <x v="0"/>
    <x v="0"/>
    <x v="0"/>
    <x v="8"/>
    <s v="Melissa Jhuliana Hipolito Guerrero"/>
    <m/>
    <x v="0"/>
    <x v="1"/>
    <x v="2"/>
    <x v="0"/>
  </r>
  <r>
    <x v="6738"/>
    <x v="3"/>
    <s v="TGM11129"/>
    <s v="GENERACION CODG. CIP"/>
    <x v="0"/>
    <x v="0"/>
    <x v="2"/>
    <x v="46"/>
    <s v="Ruth Cusihuaman SACC1"/>
    <s v="Llamada Telefonica"/>
    <x v="0"/>
    <x v="1"/>
    <x v="2"/>
    <x v="0"/>
  </r>
  <r>
    <x v="6739"/>
    <x v="3"/>
    <s v="TGM11130"/>
    <s v="GENERACION CODG. CIP"/>
    <x v="0"/>
    <x v="0"/>
    <x v="0"/>
    <x v="46"/>
    <s v="Ruth Cusihuaman SACC1"/>
    <s v="Llamada Telefonica"/>
    <x v="0"/>
    <x v="1"/>
    <x v="2"/>
    <x v="0"/>
  </r>
  <r>
    <x v="6740"/>
    <x v="3"/>
    <s v="TGM11131"/>
    <s v="ENTREGA DE CERTIFICADO DE PERPETUIDAD"/>
    <x v="0"/>
    <x v="0"/>
    <x v="0"/>
    <x v="0"/>
    <s v="Ruth Cusihuaman SACC1"/>
    <s v="Presencial"/>
    <x v="0"/>
    <x v="1"/>
    <x v="2"/>
    <x v="0"/>
  </r>
  <r>
    <x v="6741"/>
    <x v="4"/>
    <s v="TGM11132"/>
    <s v="ENTREGA DE CERTIFICADO DE PERPETUIDAD"/>
    <x v="0"/>
    <x v="0"/>
    <x v="0"/>
    <x v="0"/>
    <s v="Ruth Cusihuaman SACC2"/>
    <s v="Presencial"/>
    <x v="0"/>
    <x v="1"/>
    <x v="2"/>
    <x v="0"/>
  </r>
  <r>
    <x v="6742"/>
    <x v="4"/>
    <s v="TGM11133"/>
    <s v="BOLETA DE PAGO"/>
    <x v="0"/>
    <x v="0"/>
    <x v="0"/>
    <x v="19"/>
    <s v="Ruth Cusihuaman SACC2"/>
    <s v="Presencial"/>
    <x v="0"/>
    <x v="2"/>
    <x v="2"/>
    <x v="0"/>
  </r>
  <r>
    <x v="6743"/>
    <x v="4"/>
    <s v="TGM11134"/>
    <s v="BOLETA DE PAGO"/>
    <x v="0"/>
    <x v="2"/>
    <x v="0"/>
    <x v="10"/>
    <s v="Ruth Cusihuaman SACC2"/>
    <s v="Presencial"/>
    <x v="0"/>
    <x v="1"/>
    <x v="2"/>
    <x v="0"/>
  </r>
  <r>
    <x v="6744"/>
    <x v="4"/>
    <s v="TGM11135"/>
    <s v="CONSULTA CUOTA"/>
    <x v="0"/>
    <x v="2"/>
    <x v="0"/>
    <x v="10"/>
    <s v="Ruth Cusihuaman SACC2"/>
    <s v="Presencial"/>
    <x v="0"/>
    <x v="2"/>
    <x v="2"/>
    <x v="0"/>
  </r>
  <r>
    <x v="6745"/>
    <x v="3"/>
    <s v="TGM11136"/>
    <s v="CONSULTA CUOTA"/>
    <x v="0"/>
    <x v="2"/>
    <x v="0"/>
    <x v="10"/>
    <s v="Ruth Cusihuaman SACC1"/>
    <s v="Llamada Telefonica"/>
    <x v="0"/>
    <x v="2"/>
    <x v="2"/>
    <x v="0"/>
  </r>
  <r>
    <x v="6746"/>
    <x v="2"/>
    <s v="TGM11137"/>
    <s v="ENTREGA DE CONTRATO 5015525"/>
    <x v="0"/>
    <x v="0"/>
    <x v="0"/>
    <x v="44"/>
    <s v="Melissa Jhuliana Hipolito Guerrero"/>
    <m/>
    <x v="0"/>
    <x v="1"/>
    <x v="2"/>
    <x v="0"/>
  </r>
  <r>
    <x v="6747"/>
    <x v="4"/>
    <s v="TGM11138"/>
    <s v="ENTREGA DE CERTIFICADO DE PERPETUIDAD"/>
    <x v="0"/>
    <x v="0"/>
    <x v="0"/>
    <x v="0"/>
    <s v="Ruth Cusihuaman SACC2"/>
    <s v="Presencial"/>
    <x v="0"/>
    <x v="1"/>
    <x v="2"/>
    <x v="0"/>
  </r>
  <r>
    <x v="6748"/>
    <x v="2"/>
    <s v="TGM11139"/>
    <s v="SOLICITA DEVOLUCION DE GARANTIA 5015525"/>
    <x v="0"/>
    <x v="0"/>
    <x v="0"/>
    <x v="45"/>
    <s v="Melissa Jhuliana Hipolito Guerrero"/>
    <m/>
    <x v="0"/>
    <x v="1"/>
    <x v="2"/>
    <x v="0"/>
  </r>
  <r>
    <x v="6749"/>
    <x v="2"/>
    <s v="TGM11140"/>
    <s v="ACTUALIZACION DE DATOS 200856"/>
    <x v="0"/>
    <x v="0"/>
    <x v="0"/>
    <x v="30"/>
    <s v="Melissa Jhuliana Hipolito Guerrero"/>
    <m/>
    <x v="0"/>
    <x v="2"/>
    <x v="2"/>
    <x v="0"/>
  </r>
  <r>
    <x v="6750"/>
    <x v="2"/>
    <s v="TGM11141"/>
    <s v="ESTADO DE CUENTA 200856"/>
    <x v="0"/>
    <x v="0"/>
    <x v="0"/>
    <x v="5"/>
    <s v="Melissa Jhuliana Hipolito Guerrero"/>
    <m/>
    <x v="0"/>
    <x v="1"/>
    <x v="2"/>
    <x v="0"/>
  </r>
  <r>
    <x v="6751"/>
    <x v="2"/>
    <s v="TGM11142"/>
    <s v="BOLETA DE PAGO 200836"/>
    <x v="0"/>
    <x v="0"/>
    <x v="0"/>
    <x v="19"/>
    <s v="Melissa Jhuliana Hipolito Guerrero"/>
    <m/>
    <x v="0"/>
    <x v="1"/>
    <x v="2"/>
    <x v="0"/>
  </r>
  <r>
    <x v="6752"/>
    <x v="2"/>
    <s v="TGM11143"/>
    <s v="BOLETA DE PAGO 200888"/>
    <x v="0"/>
    <x v="0"/>
    <x v="0"/>
    <x v="19"/>
    <s v="Melissa Jhuliana Hipolito Guerrero"/>
    <m/>
    <x v="0"/>
    <x v="1"/>
    <x v="2"/>
    <x v="0"/>
  </r>
  <r>
    <x v="6753"/>
    <x v="2"/>
    <s v="TGM11144"/>
    <s v="BOLETA DE PAGO 200870"/>
    <x v="0"/>
    <x v="0"/>
    <x v="0"/>
    <x v="19"/>
    <s v="Melissa Jhuliana Hipolito Guerrero"/>
    <m/>
    <x v="0"/>
    <x v="1"/>
    <x v="2"/>
    <x v="0"/>
  </r>
  <r>
    <x v="6754"/>
    <x v="0"/>
    <s v="TGM11145"/>
    <s v="USO DE ESPACIO NF"/>
    <x v="0"/>
    <x v="0"/>
    <x v="0"/>
    <x v="8"/>
    <s v="Liz Lidiana Huaman Rojas"/>
    <m/>
    <x v="0"/>
    <x v="1"/>
    <x v="2"/>
    <x v="0"/>
  </r>
  <r>
    <x v="6755"/>
    <x v="0"/>
    <s v="TGM11146"/>
    <s v="MISA"/>
    <x v="0"/>
    <x v="2"/>
    <x v="0"/>
    <x v="39"/>
    <s v="Pamela Diana SAC Caro Alhua"/>
    <m/>
    <x v="0"/>
    <x v="1"/>
    <x v="2"/>
    <x v="0"/>
  </r>
  <r>
    <x v="6756"/>
    <x v="2"/>
    <s v="TGM11147"/>
    <s v="RESPONSO 201075"/>
    <x v="0"/>
    <x v="2"/>
    <x v="0"/>
    <x v="39"/>
    <s v="Melissa Jhuliana Hipolito Guerrero"/>
    <m/>
    <x v="0"/>
    <x v="1"/>
    <x v="2"/>
    <x v="0"/>
  </r>
  <r>
    <x v="6757"/>
    <x v="0"/>
    <s v="TGM11148"/>
    <s v="MANTENIMIENTO DE LAPIDA"/>
    <x v="0"/>
    <x v="0"/>
    <x v="4"/>
    <x v="11"/>
    <s v="Oscar San Martin Castillo"/>
    <m/>
    <x v="0"/>
    <x v="1"/>
    <x v="2"/>
    <x v="0"/>
  </r>
  <r>
    <x v="6758"/>
    <x v="0"/>
    <s v="TGM11149"/>
    <s v="CERTIFICADO DE USO"/>
    <x v="0"/>
    <x v="0"/>
    <x v="0"/>
    <x v="0"/>
    <s v="Pamela Diana SAC Caro Alhua"/>
    <m/>
    <x v="0"/>
    <x v="1"/>
    <x v="2"/>
    <x v="0"/>
  </r>
  <r>
    <x v="6759"/>
    <x v="0"/>
    <s v="TGM11150"/>
    <s v="PRUEBA 01 DAVID ENVIO DE CORREOS"/>
    <x v="0"/>
    <x v="0"/>
    <x v="0"/>
    <x v="9"/>
    <s v="Grupo Servicio de Atencion al Cliente"/>
    <s v="Presencial"/>
    <x v="0"/>
    <x v="1"/>
    <x v="2"/>
    <x v="1"/>
  </r>
  <r>
    <x v="6760"/>
    <x v="3"/>
    <s v="TGM11151"/>
    <s v="ENTREGA DE CERTIFICADO DE PERPETUIDAD"/>
    <x v="0"/>
    <x v="0"/>
    <x v="0"/>
    <x v="0"/>
    <s v="Ruth Cusihuaman SACC1"/>
    <s v="Presencial"/>
    <x v="0"/>
    <x v="1"/>
    <x v="2"/>
    <x v="1"/>
  </r>
  <r>
    <x v="6761"/>
    <x v="2"/>
    <s v="TGM11152"/>
    <s v="BOLETA DE PAGO  200631"/>
    <x v="0"/>
    <x v="0"/>
    <x v="0"/>
    <x v="19"/>
    <s v="Melissa Jhuliana Hipolito Guerrero"/>
    <m/>
    <x v="0"/>
    <x v="1"/>
    <x v="2"/>
    <x v="1"/>
  </r>
  <r>
    <x v="6762"/>
    <x v="3"/>
    <s v="TGM11153"/>
    <s v="LAPIDA RETIRADA POR FALTA DE PAGO"/>
    <x v="0"/>
    <x v="0"/>
    <x v="4"/>
    <x v="13"/>
    <s v="Rayda Rita Vargas Perales C1"/>
    <s v="Presencial"/>
    <x v="0"/>
    <x v="1"/>
    <x v="2"/>
    <x v="1"/>
  </r>
  <r>
    <x v="6763"/>
    <x v="2"/>
    <s v="TGM11154"/>
    <s v="ESTADO DE CUENTA 200757"/>
    <x v="0"/>
    <x v="0"/>
    <x v="0"/>
    <x v="5"/>
    <s v="Melissa Jhuliana Hipolito Guerrero"/>
    <m/>
    <x v="0"/>
    <x v="1"/>
    <x v="2"/>
    <x v="1"/>
  </r>
  <r>
    <x v="6764"/>
    <x v="2"/>
    <s v="TGM11155"/>
    <s v="SOLICITA BOLETA DE PAGO 200078"/>
    <x v="0"/>
    <x v="0"/>
    <x v="0"/>
    <x v="19"/>
    <s v="Melissa Jhuliana Hipolito Guerrero"/>
    <m/>
    <x v="0"/>
    <x v="1"/>
    <x v="2"/>
    <x v="1"/>
  </r>
  <r>
    <x v="6765"/>
    <x v="0"/>
    <s v="TGM11156"/>
    <s v="MISA RECUERDO"/>
    <x v="0"/>
    <x v="2"/>
    <x v="0"/>
    <x v="39"/>
    <s v="Liz Lidiana Huaman Rojas"/>
    <m/>
    <x v="0"/>
    <x v="1"/>
    <x v="2"/>
    <x v="1"/>
  </r>
  <r>
    <x v="6766"/>
    <x v="2"/>
    <s v="TGM11157"/>
    <s v="PAGO DE FOMA 200187"/>
    <x v="0"/>
    <x v="0"/>
    <x v="0"/>
    <x v="51"/>
    <s v="Melissa Jhuliana Hipolito Guerrero"/>
    <m/>
    <x v="0"/>
    <x v="2"/>
    <x v="2"/>
    <x v="1"/>
  </r>
  <r>
    <x v="6767"/>
    <x v="0"/>
    <s v="TGM11158"/>
    <s v="MISA RECUERDO"/>
    <x v="0"/>
    <x v="2"/>
    <x v="0"/>
    <x v="39"/>
    <s v="Liz Lidiana Huaman Rojas"/>
    <m/>
    <x v="0"/>
    <x v="1"/>
    <x v="2"/>
    <x v="1"/>
  </r>
  <r>
    <x v="6768"/>
    <x v="2"/>
    <s v="TGM11159"/>
    <s v="ENTREGA DE CONTRATO 201250"/>
    <x v="0"/>
    <x v="0"/>
    <x v="0"/>
    <x v="44"/>
    <s v="Melissa Jhuliana Hipolito Guerrero"/>
    <m/>
    <x v="0"/>
    <x v="1"/>
    <x v="2"/>
    <x v="1"/>
  </r>
  <r>
    <x v="6769"/>
    <x v="3"/>
    <s v="TGM11160"/>
    <s v="ACTUALIZACION DE DATOS"/>
    <x v="0"/>
    <x v="0"/>
    <x v="0"/>
    <x v="1"/>
    <s v="Ruth Cusihuaman SACC1"/>
    <s v="Llamada Telefonica"/>
    <x v="0"/>
    <x v="2"/>
    <x v="2"/>
    <x v="1"/>
  </r>
  <r>
    <x v="6770"/>
    <x v="0"/>
    <s v="TGM11161"/>
    <s v="MEDIOS DE PAGO DE CUOTAS"/>
    <x v="0"/>
    <x v="2"/>
    <x v="0"/>
    <x v="10"/>
    <s v="Liz Lidiana Huaman Rojas"/>
    <m/>
    <x v="0"/>
    <x v="2"/>
    <x v="2"/>
    <x v="1"/>
  </r>
  <r>
    <x v="6771"/>
    <x v="0"/>
    <s v="TGM11162"/>
    <s v="MISA RECUERDO"/>
    <x v="0"/>
    <x v="2"/>
    <x v="0"/>
    <x v="39"/>
    <s v="Liz Lidiana Huaman Rojas"/>
    <m/>
    <x v="0"/>
    <x v="2"/>
    <x v="2"/>
    <x v="1"/>
  </r>
  <r>
    <x v="6772"/>
    <x v="0"/>
    <s v="TGM11163"/>
    <s v="ESTADO DE CUENTA DIGITAL"/>
    <x v="0"/>
    <x v="0"/>
    <x v="0"/>
    <x v="5"/>
    <s v="Liz Lidiana Huaman Rojas"/>
    <m/>
    <x v="0"/>
    <x v="1"/>
    <x v="2"/>
    <x v="1"/>
  </r>
  <r>
    <x v="6773"/>
    <x v="2"/>
    <s v="TGM11164"/>
    <s v="BOLETA DE PAGO  200952"/>
    <x v="0"/>
    <x v="0"/>
    <x v="0"/>
    <x v="19"/>
    <s v="Melissa Jhuliana Hipolito Guerrero"/>
    <m/>
    <x v="0"/>
    <x v="1"/>
    <x v="2"/>
    <x v="1"/>
  </r>
  <r>
    <x v="6774"/>
    <x v="2"/>
    <s v="TGM11165"/>
    <s v="CAMBIO DE TITULARIDAD 200780"/>
    <x v="0"/>
    <x v="2"/>
    <x v="0"/>
    <x v="16"/>
    <s v="Melissa Jhuliana Hipolito Guerrero"/>
    <m/>
    <x v="0"/>
    <x v="1"/>
    <x v="2"/>
    <x v="1"/>
  </r>
  <r>
    <x v="6775"/>
    <x v="4"/>
    <s v="TGM11166"/>
    <s v="CAMBIO DE TITULARIDAD"/>
    <x v="0"/>
    <x v="0"/>
    <x v="0"/>
    <x v="31"/>
    <s v="Rosmery Montesinos Quispe c2"/>
    <s v="Presencial"/>
    <x v="0"/>
    <x v="1"/>
    <x v="2"/>
    <x v="1"/>
  </r>
  <r>
    <x v="6776"/>
    <x v="4"/>
    <s v="TGM11167"/>
    <s v="CERTIFICADO DE USO PERPETUO"/>
    <x v="0"/>
    <x v="0"/>
    <x v="0"/>
    <x v="0"/>
    <s v="Rosmery Montesinos Quispe c2"/>
    <s v="Presencial"/>
    <x v="0"/>
    <x v="1"/>
    <x v="2"/>
    <x v="1"/>
  </r>
  <r>
    <x v="6777"/>
    <x v="3"/>
    <s v="TGM11168"/>
    <s v="CAMBIO DE TITULARIDAD"/>
    <x v="0"/>
    <x v="2"/>
    <x v="0"/>
    <x v="31"/>
    <s v="Rosmery Montesinos Quispe c1"/>
    <s v="Presencial"/>
    <x v="0"/>
    <x v="1"/>
    <x v="2"/>
    <x v="1"/>
  </r>
  <r>
    <x v="6778"/>
    <x v="0"/>
    <s v="TGM11169"/>
    <s v="MISA RECUERDO"/>
    <x v="0"/>
    <x v="2"/>
    <x v="0"/>
    <x v="39"/>
    <s v="Liz Lidiana Huaman Rojas"/>
    <m/>
    <x v="0"/>
    <x v="1"/>
    <x v="2"/>
    <x v="1"/>
  </r>
  <r>
    <x v="6779"/>
    <x v="4"/>
    <s v="TGM11170"/>
    <s v="RECLAMO LAPIDA"/>
    <x v="0"/>
    <x v="1"/>
    <x v="4"/>
    <x v="13"/>
    <s v="Rayda Rita Vargas Perales C2"/>
    <s v="Llamada Telefonica"/>
    <x v="0"/>
    <x v="1"/>
    <x v="2"/>
    <x v="1"/>
  </r>
  <r>
    <x v="6780"/>
    <x v="0"/>
    <s v="TGM11171"/>
    <s v="ACTUALIZACION DE DATOS"/>
    <x v="0"/>
    <x v="0"/>
    <x v="0"/>
    <x v="1"/>
    <s v="Liz Lidiana Huaman Rojas"/>
    <m/>
    <x v="0"/>
    <x v="1"/>
    <x v="2"/>
    <x v="1"/>
  </r>
  <r>
    <x v="6781"/>
    <x v="3"/>
    <s v="TGM11172"/>
    <s v="GENERACION CODG. CIP"/>
    <x v="0"/>
    <x v="0"/>
    <x v="0"/>
    <x v="46"/>
    <s v="Ruth Cusihuaman SACC1"/>
    <s v="Llamada Telefonica"/>
    <x v="0"/>
    <x v="1"/>
    <x v="2"/>
    <x v="1"/>
  </r>
  <r>
    <x v="6782"/>
    <x v="3"/>
    <s v="TGM11173"/>
    <s v="GENERACION CODG. CIP"/>
    <x v="0"/>
    <x v="0"/>
    <x v="2"/>
    <x v="46"/>
    <s v="Ruth Cusihuaman SACC1"/>
    <s v="Llamada Telefonica"/>
    <x v="0"/>
    <x v="2"/>
    <x v="2"/>
    <x v="1"/>
  </r>
  <r>
    <x v="6783"/>
    <x v="3"/>
    <s v="TGM11174"/>
    <s v="CONSULTA CUOTA"/>
    <x v="0"/>
    <x v="0"/>
    <x v="4"/>
    <x v="10"/>
    <s v="Tymiller Jhaalber Llacza Rosales - Cusco I"/>
    <s v="Llamada Telefonica"/>
    <x v="0"/>
    <x v="2"/>
    <x v="2"/>
    <x v="1"/>
  </r>
  <r>
    <x v="6784"/>
    <x v="0"/>
    <s v="TGM11175"/>
    <s v="ESTADO DE CUENTA DIGITAL"/>
    <x v="0"/>
    <x v="0"/>
    <x v="2"/>
    <x v="2"/>
    <s v="Liz Lidiana Huaman Rojas"/>
    <m/>
    <x v="0"/>
    <x v="1"/>
    <x v="2"/>
    <x v="1"/>
  </r>
  <r>
    <x v="6785"/>
    <x v="3"/>
    <s v="TGM11176"/>
    <s v="CONSULTA CUOTA"/>
    <x v="0"/>
    <x v="2"/>
    <x v="0"/>
    <x v="10"/>
    <s v="Ruth Cusihuaman SACC1"/>
    <s v="Llamada Telefonica"/>
    <x v="0"/>
    <x v="1"/>
    <x v="2"/>
    <x v="1"/>
  </r>
  <r>
    <x v="6786"/>
    <x v="3"/>
    <s v="TGM11177"/>
    <s v="CONSULTA CUOTA"/>
    <x v="0"/>
    <x v="2"/>
    <x v="0"/>
    <x v="10"/>
    <s v="Ruth Cusihuaman SACC1"/>
    <s v="Llamada Telefonica"/>
    <x v="0"/>
    <x v="2"/>
    <x v="2"/>
    <x v="1"/>
  </r>
  <r>
    <x v="6787"/>
    <x v="4"/>
    <s v="TGM11178"/>
    <s v="CONSULTA CUOTA"/>
    <x v="0"/>
    <x v="2"/>
    <x v="0"/>
    <x v="10"/>
    <s v="Ruth Cusihuaman SACC2"/>
    <s v="Llamada Telefonica"/>
    <x v="0"/>
    <x v="2"/>
    <x v="2"/>
    <x v="1"/>
  </r>
  <r>
    <x v="6788"/>
    <x v="4"/>
    <s v="TGM11179"/>
    <s v="CONSULTA CUOTA"/>
    <x v="0"/>
    <x v="2"/>
    <x v="0"/>
    <x v="10"/>
    <s v="Ruth Cusihuaman SACC2"/>
    <s v="Llamada Telefonica"/>
    <x v="0"/>
    <x v="2"/>
    <x v="2"/>
    <x v="1"/>
  </r>
  <r>
    <x v="6789"/>
    <x v="4"/>
    <s v="TGM11180"/>
    <s v="SERVICIO DE INHUMACIO"/>
    <x v="0"/>
    <x v="2"/>
    <x v="0"/>
    <x v="35"/>
    <s v="Ruth Cusihuaman SACC2"/>
    <s v="Presencial"/>
    <x v="0"/>
    <x v="1"/>
    <x v="2"/>
    <x v="1"/>
  </r>
  <r>
    <x v="6790"/>
    <x v="0"/>
    <s v="TGM11181"/>
    <s v="LAPIDA POR COLOCAR"/>
    <x v="0"/>
    <x v="2"/>
    <x v="0"/>
    <x v="34"/>
    <s v="Pamela Diana SAC Caro Alhua"/>
    <m/>
    <x v="0"/>
    <x v="2"/>
    <x v="2"/>
    <x v="1"/>
  </r>
  <r>
    <x v="6791"/>
    <x v="0"/>
    <s v="TGM11182"/>
    <s v="MISA RECUERDO"/>
    <x v="0"/>
    <x v="2"/>
    <x v="0"/>
    <x v="39"/>
    <s v="Liz Lidiana Huaman Rojas"/>
    <m/>
    <x v="0"/>
    <x v="1"/>
    <x v="2"/>
    <x v="1"/>
  </r>
  <r>
    <x v="6792"/>
    <x v="0"/>
    <s v="TGM11183"/>
    <s v="MISA RECUERDO"/>
    <x v="0"/>
    <x v="2"/>
    <x v="0"/>
    <x v="39"/>
    <s v="Liz Lidiana Huaman Rojas"/>
    <m/>
    <x v="0"/>
    <x v="1"/>
    <x v="2"/>
    <x v="1"/>
  </r>
  <r>
    <x v="6793"/>
    <x v="0"/>
    <s v="TGM11184"/>
    <s v="MISA DE RECUERDO"/>
    <x v="0"/>
    <x v="2"/>
    <x v="0"/>
    <x v="39"/>
    <s v="Liz Lidiana Huaman Rojas"/>
    <m/>
    <x v="0"/>
    <x v="2"/>
    <x v="2"/>
    <x v="1"/>
  </r>
  <r>
    <x v="6794"/>
    <x v="0"/>
    <s v="TGM11185"/>
    <s v="CERTIFICADO DE USO"/>
    <x v="0"/>
    <x v="0"/>
    <x v="0"/>
    <x v="0"/>
    <s v="Pamela Diana SAC Caro Alhua"/>
    <m/>
    <x v="0"/>
    <x v="1"/>
    <x v="2"/>
    <x v="1"/>
  </r>
  <r>
    <x v="6795"/>
    <x v="0"/>
    <s v="TGM11186"/>
    <s v="SOLICITUD DE REACTIVACION"/>
    <x v="0"/>
    <x v="0"/>
    <x v="2"/>
    <x v="41"/>
    <s v="Pamela Diana SAC Caro Alhua"/>
    <m/>
    <x v="0"/>
    <x v="1"/>
    <x v="2"/>
    <x v="1"/>
  </r>
  <r>
    <x v="6796"/>
    <x v="3"/>
    <s v="TGM11187"/>
    <s v="GENERACION CODG. CIP"/>
    <x v="0"/>
    <x v="0"/>
    <x v="2"/>
    <x v="46"/>
    <s v="Ruth Cusihuaman SACC1"/>
    <s v="Llamada Telefonica"/>
    <x v="0"/>
    <x v="1"/>
    <x v="2"/>
    <x v="1"/>
  </r>
  <r>
    <x v="6797"/>
    <x v="3"/>
    <s v="TGM11188"/>
    <s v="BOLETA DE PAGO"/>
    <x v="0"/>
    <x v="0"/>
    <x v="0"/>
    <x v="19"/>
    <s v="Ruth Cusihuaman SACC1"/>
    <s v="Llamada Telefonica"/>
    <x v="0"/>
    <x v="1"/>
    <x v="2"/>
    <x v="1"/>
  </r>
  <r>
    <x v="6798"/>
    <x v="4"/>
    <s v="TGM11189"/>
    <s v="ENTREGA DE CONTRATO"/>
    <x v="0"/>
    <x v="0"/>
    <x v="0"/>
    <x v="3"/>
    <s v="Ruth Cusihuaman SACC2"/>
    <s v="Presencial"/>
    <x v="0"/>
    <x v="2"/>
    <x v="2"/>
    <x v="1"/>
  </r>
  <r>
    <x v="6799"/>
    <x v="4"/>
    <s v="TGM11190"/>
    <s v="GENERACION CODG. CIP"/>
    <x v="0"/>
    <x v="0"/>
    <x v="2"/>
    <x v="46"/>
    <s v="Ruth Cusihuaman SACC2"/>
    <s v="Llamada Telefonica"/>
    <x v="0"/>
    <x v="2"/>
    <x v="2"/>
    <x v="1"/>
  </r>
  <r>
    <x v="6800"/>
    <x v="4"/>
    <s v="TGM11191"/>
    <s v="GENERACION CODG. CIP"/>
    <x v="0"/>
    <x v="0"/>
    <x v="2"/>
    <x v="46"/>
    <s v="Ruth Cusihuaman SACC2"/>
    <s v="Llamada Telefonica"/>
    <x v="0"/>
    <x v="1"/>
    <x v="2"/>
    <x v="1"/>
  </r>
  <r>
    <x v="6801"/>
    <x v="4"/>
    <s v="TGM11192"/>
    <s v="GENERACION CODG. CIP"/>
    <x v="0"/>
    <x v="0"/>
    <x v="2"/>
    <x v="46"/>
    <s v="Ruth Cusihuaman SACC2"/>
    <s v="Llamada Telefonica"/>
    <x v="0"/>
    <x v="2"/>
    <x v="2"/>
    <x v="1"/>
  </r>
  <r>
    <x v="6802"/>
    <x v="0"/>
    <s v="TGM11193"/>
    <s v="ESTADO DE CUENTA"/>
    <x v="0"/>
    <x v="0"/>
    <x v="0"/>
    <x v="5"/>
    <s v="Liz Lidiana Huaman Rojas"/>
    <m/>
    <x v="0"/>
    <x v="2"/>
    <x v="2"/>
    <x v="1"/>
  </r>
  <r>
    <x v="6803"/>
    <x v="0"/>
    <s v="TGM11194"/>
    <s v="LAPIDA MAL COLOCADA"/>
    <x v="0"/>
    <x v="1"/>
    <x v="4"/>
    <x v="14"/>
    <s v="Oscar San Martin Castillo"/>
    <m/>
    <x v="1"/>
    <x v="1"/>
    <x v="2"/>
    <x v="1"/>
  </r>
  <r>
    <x v="6804"/>
    <x v="3"/>
    <s v="TGM11195"/>
    <s v="GENERACION CODG. CIP"/>
    <x v="0"/>
    <x v="0"/>
    <x v="0"/>
    <x v="46"/>
    <s v="Ruth Cusihuaman SACC1"/>
    <s v="Llamada Telefonica"/>
    <x v="0"/>
    <x v="2"/>
    <x v="2"/>
    <x v="1"/>
  </r>
  <r>
    <x v="6805"/>
    <x v="3"/>
    <s v="TGM11196"/>
    <s v="GENERACION CODG. CIP"/>
    <x v="0"/>
    <x v="0"/>
    <x v="0"/>
    <x v="46"/>
    <s v="Ruth Cusihuaman SACC1"/>
    <s v="Llamada Telefonica"/>
    <x v="0"/>
    <x v="1"/>
    <x v="2"/>
    <x v="1"/>
  </r>
  <r>
    <x v="6806"/>
    <x v="3"/>
    <s v="TGM11197"/>
    <s v="GENERACION CODG. CIP"/>
    <x v="0"/>
    <x v="0"/>
    <x v="2"/>
    <x v="46"/>
    <s v="Ruth Cusihuaman SACC1"/>
    <s v="Llamada Telefonica"/>
    <x v="0"/>
    <x v="1"/>
    <x v="2"/>
    <x v="1"/>
  </r>
  <r>
    <x v="6807"/>
    <x v="0"/>
    <s v="TGM11198"/>
    <s v="ESTADO DE CUENTA DIGITAL"/>
    <x v="0"/>
    <x v="0"/>
    <x v="0"/>
    <x v="5"/>
    <s v="Liz Lidiana Huaman Rojas"/>
    <m/>
    <x v="0"/>
    <x v="2"/>
    <x v="2"/>
    <x v="1"/>
  </r>
  <r>
    <x v="6808"/>
    <x v="0"/>
    <s v="TGM11199"/>
    <s v="USO DE ESPACIO NF"/>
    <x v="0"/>
    <x v="0"/>
    <x v="0"/>
    <x v="8"/>
    <s v="Liz Lidiana Huaman Rojas"/>
    <m/>
    <x v="0"/>
    <x v="1"/>
    <x v="2"/>
    <x v="1"/>
  </r>
  <r>
    <x v="6809"/>
    <x v="0"/>
    <s v="TGM11200"/>
    <s v="MISA DE SEPELIO"/>
    <x v="0"/>
    <x v="2"/>
    <x v="0"/>
    <x v="39"/>
    <s v="Liz Lidiana Huaman Rojas"/>
    <m/>
    <x v="0"/>
    <x v="1"/>
    <x v="2"/>
    <x v="1"/>
  </r>
  <r>
    <x v="6810"/>
    <x v="1"/>
    <s v="TGM11201"/>
    <s v="ACTUALIZACION DE DATOS"/>
    <x v="0"/>
    <x v="0"/>
    <x v="0"/>
    <x v="1"/>
    <s v="Pamela Diana Caro Alhua  SAC cor"/>
    <m/>
    <x v="0"/>
    <x v="2"/>
    <x v="2"/>
    <x v="1"/>
  </r>
  <r>
    <x v="6811"/>
    <x v="1"/>
    <s v="TGM11202"/>
    <s v="ESTADO DE CUENTA"/>
    <x v="0"/>
    <x v="0"/>
    <x v="2"/>
    <x v="10"/>
    <s v="Pamela Diana Caro Alhua  SAC cor"/>
    <m/>
    <x v="0"/>
    <x v="1"/>
    <x v="2"/>
    <x v="1"/>
  </r>
  <r>
    <x v="6812"/>
    <x v="0"/>
    <s v="TGM11204"/>
    <s v="USO DE ESPACIO"/>
    <x v="0"/>
    <x v="0"/>
    <x v="0"/>
    <x v="8"/>
    <s v="Pamela Diana SAC Caro Alhua"/>
    <m/>
    <x v="0"/>
    <x v="2"/>
    <x v="2"/>
    <x v="1"/>
  </r>
  <r>
    <x v="6813"/>
    <x v="0"/>
    <s v="TGM11205"/>
    <s v="MISA"/>
    <x v="0"/>
    <x v="1"/>
    <x v="4"/>
    <x v="38"/>
    <s v="Oscar San Martin Castillo"/>
    <m/>
    <x v="0"/>
    <x v="1"/>
    <x v="2"/>
    <x v="1"/>
  </r>
  <r>
    <x v="6814"/>
    <x v="0"/>
    <s v="TGM11206"/>
    <s v="ACTA DE DEFUNCION"/>
    <x v="0"/>
    <x v="0"/>
    <x v="2"/>
    <x v="41"/>
    <s v="Pamela Diana SAC Caro Alhua"/>
    <m/>
    <x v="0"/>
    <x v="1"/>
    <x v="2"/>
    <x v="1"/>
  </r>
  <r>
    <x v="6815"/>
    <x v="4"/>
    <s v="TGM11207"/>
    <s v="GENERACION CODG. CIP"/>
    <x v="0"/>
    <x v="0"/>
    <x v="0"/>
    <x v="46"/>
    <s v="Ruth Cusihuaman SACC2"/>
    <m/>
    <x v="0"/>
    <x v="1"/>
    <x v="2"/>
    <x v="1"/>
  </r>
  <r>
    <x v="6816"/>
    <x v="0"/>
    <s v="TGM11208"/>
    <s v="UBICACION DE ESPACIO"/>
    <x v="0"/>
    <x v="0"/>
    <x v="2"/>
    <x v="40"/>
    <s v="Pamela Diana SAC Caro Alhua"/>
    <m/>
    <x v="0"/>
    <x v="1"/>
    <x v="2"/>
    <x v="1"/>
  </r>
  <r>
    <x v="6817"/>
    <x v="0"/>
    <s v="TGM11210"/>
    <s v="MISA RECUERDO"/>
    <x v="0"/>
    <x v="2"/>
    <x v="0"/>
    <x v="39"/>
    <s v="Liz Lidiana Huaman Rojas"/>
    <m/>
    <x v="0"/>
    <x v="1"/>
    <x v="2"/>
    <x v="1"/>
  </r>
  <r>
    <x v="6818"/>
    <x v="0"/>
    <s v="TGM11211"/>
    <s v="LAPIDA DESAPARECIDA"/>
    <x v="0"/>
    <x v="1"/>
    <x v="4"/>
    <x v="17"/>
    <s v="Oscar San Martin Castillo"/>
    <m/>
    <x v="0"/>
    <x v="1"/>
    <x v="2"/>
    <x v="1"/>
  </r>
  <r>
    <x v="6819"/>
    <x v="4"/>
    <s v="TGM11212"/>
    <s v="GENERACION CODG. CIP"/>
    <x v="0"/>
    <x v="0"/>
    <x v="0"/>
    <x v="46"/>
    <s v="Ruth Cusihuaman SACC2"/>
    <m/>
    <x v="0"/>
    <x v="1"/>
    <x v="2"/>
    <x v="1"/>
  </r>
  <r>
    <x v="6820"/>
    <x v="3"/>
    <s v="TGM11213"/>
    <s v="ENTREGA DE CERTIFICADO DE PERPETUIDAD"/>
    <x v="0"/>
    <x v="0"/>
    <x v="0"/>
    <x v="0"/>
    <s v="Ruth Cusihuaman SACC1"/>
    <m/>
    <x v="0"/>
    <x v="2"/>
    <x v="2"/>
    <x v="1"/>
  </r>
  <r>
    <x v="6821"/>
    <x v="0"/>
    <s v="TGM11214"/>
    <s v="CAMBIO DE TITULARIDAD"/>
    <x v="0"/>
    <x v="0"/>
    <x v="2"/>
    <x v="2"/>
    <s v="Liz Lidiana Huaman Rojas"/>
    <m/>
    <x v="0"/>
    <x v="2"/>
    <x v="2"/>
    <x v="1"/>
  </r>
  <r>
    <x v="6822"/>
    <x v="0"/>
    <s v="TGM11215"/>
    <s v="CAMBIO DE TITULARIDAD"/>
    <x v="0"/>
    <x v="2"/>
    <x v="0"/>
    <x v="16"/>
    <s v="Liz Lidiana Huaman Rojas"/>
    <m/>
    <x v="0"/>
    <x v="2"/>
    <x v="2"/>
    <x v="1"/>
  </r>
  <r>
    <x v="6823"/>
    <x v="0"/>
    <s v="TGM11216"/>
    <s v="REPINTADO DE LAPIDA"/>
    <x v="0"/>
    <x v="0"/>
    <x v="4"/>
    <x v="11"/>
    <s v="Oscar San Martin Castillo"/>
    <m/>
    <x v="0"/>
    <x v="1"/>
    <x v="2"/>
    <x v="1"/>
  </r>
  <r>
    <x v="6823"/>
    <x v="0"/>
    <s v="TGM11217"/>
    <s v="PERIODO DE CARENCIA"/>
    <x v="0"/>
    <x v="2"/>
    <x v="0"/>
    <x v="33"/>
    <s v="Liz Lidiana Huaman Rojas"/>
    <m/>
    <x v="0"/>
    <x v="2"/>
    <x v="2"/>
    <x v="1"/>
  </r>
  <r>
    <x v="6823"/>
    <x v="0"/>
    <s v="TGM11218"/>
    <s v="MISA RECUERDO"/>
    <x v="0"/>
    <x v="2"/>
    <x v="0"/>
    <x v="39"/>
    <s v="Liz Lidiana Huaman Rojas"/>
    <m/>
    <x v="0"/>
    <x v="1"/>
    <x v="2"/>
    <x v="1"/>
  </r>
  <r>
    <x v="6823"/>
    <x v="0"/>
    <s v="TGM11219"/>
    <s v="USO DE ESPACIO NF"/>
    <x v="0"/>
    <x v="0"/>
    <x v="0"/>
    <x v="8"/>
    <s v="Liz Lidiana Huaman Rojas"/>
    <m/>
    <x v="0"/>
    <x v="1"/>
    <x v="2"/>
    <x v="1"/>
  </r>
  <r>
    <x v="6823"/>
    <x v="0"/>
    <s v="TGM11220"/>
    <s v="USO DE ESPACIO NF"/>
    <x v="0"/>
    <x v="0"/>
    <x v="0"/>
    <x v="8"/>
    <s v="Liz Lidiana Huaman Rojas"/>
    <m/>
    <x v="0"/>
    <x v="1"/>
    <x v="2"/>
    <x v="1"/>
  </r>
  <r>
    <x v="6823"/>
    <x v="0"/>
    <s v="TGM11221"/>
    <s v="REGULARIZACION DE ACTA DE DEFUNCION"/>
    <x v="0"/>
    <x v="0"/>
    <x v="0"/>
    <x v="41"/>
    <s v="Liz Lidiana Huaman Rojas"/>
    <m/>
    <x v="0"/>
    <x v="1"/>
    <x v="2"/>
    <x v="1"/>
  </r>
  <r>
    <x v="6823"/>
    <x v="2"/>
    <s v="TGM11222"/>
    <s v="GARANTIA POR ACTA DE DEFUNCION"/>
    <x v="0"/>
    <x v="0"/>
    <x v="0"/>
    <x v="45"/>
    <s v="Jaquelin Magallanes Llanos SACCAÑ"/>
    <m/>
    <x v="0"/>
    <x v="1"/>
    <x v="2"/>
    <x v="1"/>
  </r>
  <r>
    <x v="6823"/>
    <x v="0"/>
    <s v="TGM11223"/>
    <s v="CONSTANCIA DE UBICACION"/>
    <x v="0"/>
    <x v="0"/>
    <x v="0"/>
    <x v="6"/>
    <s v="Pamela Diana SAC Caro Alhua"/>
    <m/>
    <x v="0"/>
    <x v="1"/>
    <x v="2"/>
    <x v="1"/>
  </r>
  <r>
    <x v="6823"/>
    <x v="0"/>
    <s v="TGM11224"/>
    <s v="CONSTANCIA DE UBICACION"/>
    <x v="0"/>
    <x v="0"/>
    <x v="0"/>
    <x v="6"/>
    <s v="Pamela Diana SAC Caro Alhua"/>
    <m/>
    <x v="0"/>
    <x v="2"/>
    <x v="2"/>
    <x v="1"/>
  </r>
  <r>
    <x v="6823"/>
    <x v="0"/>
    <s v="TGM11225"/>
    <s v="ACTUALIZACION DE DATOS"/>
    <x v="0"/>
    <x v="0"/>
    <x v="0"/>
    <x v="1"/>
    <s v="Pamela Diana SAC Caro Alhua"/>
    <m/>
    <x v="0"/>
    <x v="1"/>
    <x v="2"/>
    <x v="1"/>
  </r>
  <r>
    <x v="6823"/>
    <x v="0"/>
    <s v="TGM11226"/>
    <s v="ESTADO DE CUENTA"/>
    <x v="0"/>
    <x v="0"/>
    <x v="0"/>
    <x v="5"/>
    <s v="Pamela Diana SAC Caro Alhua"/>
    <m/>
    <x v="0"/>
    <x v="1"/>
    <x v="2"/>
    <x v="1"/>
  </r>
  <r>
    <x v="6823"/>
    <x v="0"/>
    <s v="TGM11227"/>
    <s v="MISA RECUERDO"/>
    <x v="0"/>
    <x v="2"/>
    <x v="0"/>
    <x v="39"/>
    <s v="Liz Lidiana Huaman Rojas"/>
    <m/>
    <x v="0"/>
    <x v="2"/>
    <x v="2"/>
    <x v="1"/>
  </r>
  <r>
    <x v="6823"/>
    <x v="0"/>
    <s v="TGM11228"/>
    <s v="ESTADO DE CUENTA"/>
    <x v="0"/>
    <x v="0"/>
    <x v="0"/>
    <x v="5"/>
    <s v="Pamela Diana SAC Caro Alhua"/>
    <m/>
    <x v="0"/>
    <x v="1"/>
    <x v="2"/>
    <x v="1"/>
  </r>
  <r>
    <x v="6823"/>
    <x v="0"/>
    <s v="TGM11229"/>
    <s v="USO DE ESPACIO"/>
    <x v="0"/>
    <x v="2"/>
    <x v="0"/>
    <x v="8"/>
    <s v="Liz Lidiana Huaman Rojas"/>
    <m/>
    <x v="0"/>
    <x v="1"/>
    <x v="2"/>
    <x v="1"/>
  </r>
  <r>
    <x v="6824"/>
    <x v="0"/>
    <s v="TGM11230"/>
    <s v="ALQUILER DE TOLDO"/>
    <x v="0"/>
    <x v="0"/>
    <x v="0"/>
    <x v="48"/>
    <s v="Liz Lidiana Huaman Rojas"/>
    <m/>
    <x v="0"/>
    <x v="1"/>
    <x v="2"/>
    <x v="1"/>
  </r>
  <r>
    <x v="6825"/>
    <x v="0"/>
    <s v="TGM11231"/>
    <s v="USO DE ESPACIO NF"/>
    <x v="0"/>
    <x v="0"/>
    <x v="0"/>
    <x v="8"/>
    <s v="Liz Lidiana Huaman Rojas"/>
    <m/>
    <x v="0"/>
    <x v="1"/>
    <x v="2"/>
    <x v="1"/>
  </r>
  <r>
    <x v="6826"/>
    <x v="0"/>
    <s v="TGM11232"/>
    <s v="MISA RECUERDO"/>
    <x v="0"/>
    <x v="2"/>
    <x v="0"/>
    <x v="39"/>
    <s v="Liz Lidiana Huaman Rojas"/>
    <m/>
    <x v="0"/>
    <x v="1"/>
    <x v="2"/>
    <x v="1"/>
  </r>
  <r>
    <x v="6826"/>
    <x v="0"/>
    <s v="TGM11233"/>
    <s v="ESTADO DE CUENTA DIGITAL"/>
    <x v="0"/>
    <x v="0"/>
    <x v="0"/>
    <x v="5"/>
    <s v="Liz Lidiana Huaman Rojas"/>
    <m/>
    <x v="0"/>
    <x v="1"/>
    <x v="2"/>
    <x v="1"/>
  </r>
  <r>
    <x v="6826"/>
    <x v="3"/>
    <s v="TGM11234"/>
    <s v="GENERACION CODG. CIP"/>
    <x v="0"/>
    <x v="0"/>
    <x v="0"/>
    <x v="46"/>
    <s v="Ruth Cusihuaman SACC1"/>
    <s v="Presencial"/>
    <x v="0"/>
    <x v="1"/>
    <x v="2"/>
    <x v="1"/>
  </r>
  <r>
    <x v="6827"/>
    <x v="0"/>
    <s v="TGM11235"/>
    <s v="TRASLADO INTERNO"/>
    <x v="0"/>
    <x v="0"/>
    <x v="4"/>
    <x v="7"/>
    <s v="Oscar San Martin Castillo"/>
    <m/>
    <x v="0"/>
    <x v="1"/>
    <x v="2"/>
    <x v="1"/>
  </r>
  <r>
    <x v="6828"/>
    <x v="0"/>
    <s v="TGM11236"/>
    <s v="CERTIFICADO DE USO"/>
    <x v="0"/>
    <x v="0"/>
    <x v="0"/>
    <x v="0"/>
    <s v="Pamela Diana SAC Caro Alhua"/>
    <m/>
    <x v="0"/>
    <x v="1"/>
    <x v="2"/>
    <x v="1"/>
  </r>
  <r>
    <x v="6829"/>
    <x v="0"/>
    <s v="TGM11237"/>
    <s v="CERTIFICADO DE USO"/>
    <x v="0"/>
    <x v="0"/>
    <x v="0"/>
    <x v="0"/>
    <s v="Pamela Diana SAC Caro Alhua"/>
    <m/>
    <x v="0"/>
    <x v="1"/>
    <x v="2"/>
    <x v="1"/>
  </r>
  <r>
    <x v="6829"/>
    <x v="0"/>
    <s v="TGM11238"/>
    <s v="TRASLADO INTERNO"/>
    <x v="0"/>
    <x v="0"/>
    <x v="4"/>
    <x v="7"/>
    <s v="Oscar San Martin Castillo"/>
    <m/>
    <x v="0"/>
    <x v="1"/>
    <x v="2"/>
    <x v="1"/>
  </r>
  <r>
    <x v="6829"/>
    <x v="0"/>
    <s v="TGM11239"/>
    <s v="ESTADO DE CUENTA"/>
    <x v="0"/>
    <x v="0"/>
    <x v="0"/>
    <x v="5"/>
    <s v="Pamela Diana SAC Caro Alhua"/>
    <m/>
    <x v="0"/>
    <x v="1"/>
    <x v="2"/>
    <x v="1"/>
  </r>
  <r>
    <x v="6829"/>
    <x v="0"/>
    <s v="TGM11240"/>
    <s v="ACTUALIZACION DE DATOS"/>
    <x v="0"/>
    <x v="0"/>
    <x v="0"/>
    <x v="1"/>
    <s v="Pamela Diana SAC Caro Alhua"/>
    <m/>
    <x v="0"/>
    <x v="1"/>
    <x v="2"/>
    <x v="1"/>
  </r>
  <r>
    <x v="6829"/>
    <x v="0"/>
    <s v="TGM11241"/>
    <s v="CERTIFICADO DE USO"/>
    <x v="0"/>
    <x v="0"/>
    <x v="0"/>
    <x v="0"/>
    <s v="Pamela Diana SAC Caro Alhua"/>
    <m/>
    <x v="0"/>
    <x v="2"/>
    <x v="2"/>
    <x v="1"/>
  </r>
  <r>
    <x v="6829"/>
    <x v="0"/>
    <s v="TGM11242"/>
    <s v="ACTUALIZACION DE DATOS"/>
    <x v="0"/>
    <x v="0"/>
    <x v="0"/>
    <x v="1"/>
    <s v="Pamela Diana SAC Caro Alhua"/>
    <m/>
    <x v="0"/>
    <x v="1"/>
    <x v="2"/>
    <x v="1"/>
  </r>
  <r>
    <x v="6829"/>
    <x v="0"/>
    <s v="TGM11243"/>
    <s v="ESTADO DE CUENTA"/>
    <x v="0"/>
    <x v="0"/>
    <x v="0"/>
    <x v="5"/>
    <s v="Pamela Diana SAC Caro Alhua"/>
    <m/>
    <x v="0"/>
    <x v="1"/>
    <x v="2"/>
    <x v="1"/>
  </r>
  <r>
    <x v="6829"/>
    <x v="0"/>
    <s v="TGM11244"/>
    <s v="CERTIFICADO DE USO"/>
    <x v="0"/>
    <x v="0"/>
    <x v="0"/>
    <x v="0"/>
    <s v="Liz Lidiana Huaman Rojas"/>
    <m/>
    <x v="0"/>
    <x v="2"/>
    <x v="2"/>
    <x v="1"/>
  </r>
  <r>
    <x v="6829"/>
    <x v="0"/>
    <s v="TGM11245"/>
    <s v="ACTUALIZACION DE DATOS"/>
    <x v="0"/>
    <x v="0"/>
    <x v="0"/>
    <x v="1"/>
    <s v="Pamela Diana SAC Caro Alhua"/>
    <m/>
    <x v="0"/>
    <x v="1"/>
    <x v="2"/>
    <x v="1"/>
  </r>
  <r>
    <x v="6829"/>
    <x v="2"/>
    <s v="TGM11246"/>
    <s v="CONSULTA PLACA 200478"/>
    <x v="0"/>
    <x v="2"/>
    <x v="0"/>
    <x v="15"/>
    <s v="Melissa Jhuliana Hipolito Guerrero"/>
    <m/>
    <x v="0"/>
    <x v="1"/>
    <x v="2"/>
    <x v="1"/>
  </r>
  <r>
    <x v="6829"/>
    <x v="1"/>
    <s v="TGM11247"/>
    <s v="CERTIFICADO DE USO"/>
    <x v="0"/>
    <x v="0"/>
    <x v="0"/>
    <x v="0"/>
    <s v="Liz Lidiana Huaman Rojas SAC CF"/>
    <m/>
    <x v="0"/>
    <x v="1"/>
    <x v="2"/>
    <x v="1"/>
  </r>
  <r>
    <x v="6829"/>
    <x v="0"/>
    <s v="TGM11248"/>
    <s v="FLOREROS"/>
    <x v="0"/>
    <x v="0"/>
    <x v="0"/>
    <x v="4"/>
    <s v="Liz Lidiana Huaman Rojas"/>
    <m/>
    <x v="0"/>
    <x v="1"/>
    <x v="2"/>
    <x v="1"/>
  </r>
  <r>
    <x v="6829"/>
    <x v="0"/>
    <s v="TGM11249"/>
    <s v="CERTIFICADO DE USO"/>
    <x v="0"/>
    <x v="0"/>
    <x v="0"/>
    <x v="0"/>
    <s v="Pamela Diana SAC Caro Alhua"/>
    <m/>
    <x v="0"/>
    <x v="1"/>
    <x v="2"/>
    <x v="1"/>
  </r>
  <r>
    <x v="6829"/>
    <x v="1"/>
    <s v="TGM11250"/>
    <s v="CERTIFICADO DE USO"/>
    <x v="0"/>
    <x v="0"/>
    <x v="0"/>
    <x v="0"/>
    <s v="Liz Lidiana Huaman Rojas SAC CF"/>
    <m/>
    <x v="0"/>
    <x v="1"/>
    <x v="2"/>
    <x v="1"/>
  </r>
  <r>
    <x v="6829"/>
    <x v="1"/>
    <s v="TGM11251"/>
    <s v="CERTIFICADO DE USO"/>
    <x v="0"/>
    <x v="0"/>
    <x v="0"/>
    <x v="0"/>
    <s v="Liz Lidiana Huaman Rojas SAC CF"/>
    <m/>
    <x v="0"/>
    <x v="1"/>
    <x v="2"/>
    <x v="1"/>
  </r>
  <r>
    <x v="6829"/>
    <x v="0"/>
    <s v="TGM11252"/>
    <s v="ERROR DE CODIGO"/>
    <x v="0"/>
    <x v="0"/>
    <x v="4"/>
    <x v="24"/>
    <s v="Deisy Huaman Lara - San Antonio"/>
    <m/>
    <x v="0"/>
    <x v="1"/>
    <x v="2"/>
    <x v="1"/>
  </r>
  <r>
    <x v="6829"/>
    <x v="1"/>
    <s v="TGM11253"/>
    <s v="CERTIFICADO DE USO"/>
    <x v="0"/>
    <x v="0"/>
    <x v="0"/>
    <x v="0"/>
    <s v="Liz Lidiana Huaman Rojas SAC CF"/>
    <m/>
    <x v="0"/>
    <x v="1"/>
    <x v="2"/>
    <x v="1"/>
  </r>
  <r>
    <x v="6829"/>
    <x v="0"/>
    <s v="TGM11254"/>
    <s v="MISA"/>
    <x v="0"/>
    <x v="2"/>
    <x v="0"/>
    <x v="39"/>
    <s v="Pamela Diana SAC Caro Alhua"/>
    <m/>
    <x v="0"/>
    <x v="1"/>
    <x v="2"/>
    <x v="1"/>
  </r>
  <r>
    <x v="6829"/>
    <x v="1"/>
    <s v="TGM11255"/>
    <s v="CERTIFICADO DE USO"/>
    <x v="0"/>
    <x v="0"/>
    <x v="2"/>
    <x v="0"/>
    <s v="Liz Lidiana Huaman Rojas SAC CF"/>
    <m/>
    <x v="0"/>
    <x v="1"/>
    <x v="2"/>
    <x v="1"/>
  </r>
  <r>
    <x v="6829"/>
    <x v="1"/>
    <s v="TGM11256"/>
    <s v="CERTIFICADO DE USO"/>
    <x v="0"/>
    <x v="0"/>
    <x v="0"/>
    <x v="0"/>
    <s v="Liz Lidiana Huaman Rojas SAC CF"/>
    <m/>
    <x v="0"/>
    <x v="2"/>
    <x v="2"/>
    <x v="1"/>
  </r>
  <r>
    <x v="6829"/>
    <x v="0"/>
    <s v="TGM11257"/>
    <s v="ASIGNACION DE BENEFICIARIOS"/>
    <x v="0"/>
    <x v="0"/>
    <x v="0"/>
    <x v="41"/>
    <s v="Pamela Diana SAC Caro Alhua"/>
    <m/>
    <x v="0"/>
    <x v="1"/>
    <x v="2"/>
    <x v="1"/>
  </r>
  <r>
    <x v="6829"/>
    <x v="0"/>
    <s v="TGM11258"/>
    <s v="REACTIVACION DE CONTRATO RESUELTO"/>
    <x v="0"/>
    <x v="0"/>
    <x v="0"/>
    <x v="41"/>
    <s v="Liz Lidiana Huaman Rojas"/>
    <m/>
    <x v="0"/>
    <x v="2"/>
    <x v="2"/>
    <x v="1"/>
  </r>
  <r>
    <x v="6829"/>
    <x v="0"/>
    <s v="TGM11259"/>
    <s v="ASIGNACION 2DO TITULAR"/>
    <x v="0"/>
    <x v="0"/>
    <x v="0"/>
    <x v="30"/>
    <s v="Liz Lidiana Huaman Rojas"/>
    <m/>
    <x v="0"/>
    <x v="1"/>
    <x v="2"/>
    <x v="1"/>
  </r>
  <r>
    <x v="6829"/>
    <x v="0"/>
    <s v="TGM11260"/>
    <s v="ASIGNACION 2DO TITULAR"/>
    <x v="0"/>
    <x v="0"/>
    <x v="0"/>
    <x v="30"/>
    <s v="Liz Lidiana Huaman Rojas"/>
    <m/>
    <x v="0"/>
    <x v="1"/>
    <x v="2"/>
    <x v="1"/>
  </r>
  <r>
    <x v="6829"/>
    <x v="0"/>
    <s v="TGM11261"/>
    <s v="CAMBIO DE TITULARIDAD"/>
    <x v="0"/>
    <x v="0"/>
    <x v="0"/>
    <x v="31"/>
    <s v="Liz Lidiana Huaman Rojas"/>
    <m/>
    <x v="0"/>
    <x v="1"/>
    <x v="2"/>
    <x v="1"/>
  </r>
  <r>
    <x v="6829"/>
    <x v="1"/>
    <s v="TGM11262"/>
    <s v="CERTIFICADO DE USO"/>
    <x v="0"/>
    <x v="0"/>
    <x v="0"/>
    <x v="0"/>
    <s v="Pamela Diana Caro Alhua  SAC cor"/>
    <m/>
    <x v="0"/>
    <x v="1"/>
    <x v="2"/>
    <x v="1"/>
  </r>
  <r>
    <x v="6829"/>
    <x v="1"/>
    <s v="TGM11263"/>
    <s v="CERTIFICADO DE USO"/>
    <x v="0"/>
    <x v="0"/>
    <x v="0"/>
    <x v="0"/>
    <s v="Pamela Diana Caro Alhua  SAC cor"/>
    <m/>
    <x v="0"/>
    <x v="1"/>
    <x v="2"/>
    <x v="1"/>
  </r>
  <r>
    <x v="6829"/>
    <x v="1"/>
    <s v="TGM11264"/>
    <s v="COPIA DE BOLETA DE SEPELIO"/>
    <x v="0"/>
    <x v="0"/>
    <x v="0"/>
    <x v="19"/>
    <s v="Pamela Diana Caro Alhua  SAC cor"/>
    <m/>
    <x v="0"/>
    <x v="1"/>
    <x v="2"/>
    <x v="1"/>
  </r>
  <r>
    <x v="6830"/>
    <x v="4"/>
    <s v="TGM11266"/>
    <s v="USO DE CINERARIO"/>
    <x v="0"/>
    <x v="2"/>
    <x v="0"/>
    <x v="8"/>
    <s v="Rosmery Montesinos Quispe c2"/>
    <s v="Presencial"/>
    <x v="0"/>
    <x v="1"/>
    <x v="2"/>
    <x v="1"/>
  </r>
  <r>
    <x v="6831"/>
    <x v="4"/>
    <s v="TGM11267"/>
    <s v="CONSULTA  DE PAGOS"/>
    <x v="0"/>
    <x v="0"/>
    <x v="2"/>
    <x v="10"/>
    <s v="Rosmery Montesinos Quispe c2"/>
    <s v="Presencial"/>
    <x v="0"/>
    <x v="2"/>
    <x v="2"/>
    <x v="1"/>
  </r>
  <r>
    <x v="6832"/>
    <x v="0"/>
    <s v="TGM11268"/>
    <s v="SEPARO DE MISA"/>
    <x v="0"/>
    <x v="2"/>
    <x v="0"/>
    <x v="39"/>
    <s v="Angie Diana Infante Verastegui SACSAN"/>
    <s v="Presencial"/>
    <x v="0"/>
    <x v="1"/>
    <x v="2"/>
    <x v="1"/>
  </r>
  <r>
    <x v="6832"/>
    <x v="0"/>
    <s v="TGM11269"/>
    <s v="ESTADO DE CUENTA"/>
    <x v="0"/>
    <x v="0"/>
    <x v="2"/>
    <x v="5"/>
    <s v="Liz Lidiana Huaman Rojas"/>
    <m/>
    <x v="0"/>
    <x v="2"/>
    <x v="2"/>
    <x v="1"/>
  </r>
  <r>
    <x v="6832"/>
    <x v="0"/>
    <s v="TGM11270"/>
    <s v="SEPARO DE MISA"/>
    <x v="0"/>
    <x v="2"/>
    <x v="0"/>
    <x v="39"/>
    <s v="Angie Diana Infante Verastegui SACSAN"/>
    <s v="Presencial"/>
    <x v="0"/>
    <x v="1"/>
    <x v="2"/>
    <x v="1"/>
  </r>
  <r>
    <x v="6832"/>
    <x v="0"/>
    <s v="TGM11271"/>
    <s v="SEPARO DE MISA"/>
    <x v="0"/>
    <x v="2"/>
    <x v="0"/>
    <x v="39"/>
    <s v="Angie Diana Infante Verastegui SACSAN"/>
    <s v="Presencial"/>
    <x v="0"/>
    <x v="1"/>
    <x v="2"/>
    <x v="1"/>
  </r>
  <r>
    <x v="6832"/>
    <x v="0"/>
    <s v="TGM11272"/>
    <s v="SEPARO DE MISA"/>
    <x v="0"/>
    <x v="2"/>
    <x v="0"/>
    <x v="39"/>
    <s v="Angie Diana Infante Verastegui SACSAN"/>
    <s v="Presencial"/>
    <x v="0"/>
    <x v="1"/>
    <x v="2"/>
    <x v="1"/>
  </r>
  <r>
    <x v="6832"/>
    <x v="0"/>
    <s v="TGM11273"/>
    <s v="SEPARO DE MISA"/>
    <x v="0"/>
    <x v="2"/>
    <x v="0"/>
    <x v="39"/>
    <s v="Angie Diana Infante Verastegui SACSAN"/>
    <s v="Presencial"/>
    <x v="0"/>
    <x v="1"/>
    <x v="2"/>
    <x v="1"/>
  </r>
  <r>
    <x v="6832"/>
    <x v="0"/>
    <s v="TGM11274"/>
    <s v="DERECHO DE USO"/>
    <x v="0"/>
    <x v="2"/>
    <x v="0"/>
    <x v="8"/>
    <s v="Angie Diana Infante Verastegui SACSAN"/>
    <s v="Presencial"/>
    <x v="0"/>
    <x v="1"/>
    <x v="2"/>
    <x v="1"/>
  </r>
  <r>
    <x v="6832"/>
    <x v="0"/>
    <s v="TGM11275"/>
    <s v="COPIA DE BOLETA"/>
    <x v="0"/>
    <x v="0"/>
    <x v="0"/>
    <x v="19"/>
    <s v="Angie Diana Infante Verastegui SACSAN"/>
    <s v="Presencial"/>
    <x v="0"/>
    <x v="1"/>
    <x v="2"/>
    <x v="1"/>
  </r>
  <r>
    <x v="6832"/>
    <x v="0"/>
    <s v="TGM11276"/>
    <s v="ESTADO DE CUENTA"/>
    <x v="0"/>
    <x v="0"/>
    <x v="0"/>
    <x v="5"/>
    <s v="Angie Diana Infante Verastegui SACSAN"/>
    <s v="Presencial"/>
    <x v="0"/>
    <x v="2"/>
    <x v="2"/>
    <x v="1"/>
  </r>
  <r>
    <x v="6832"/>
    <x v="4"/>
    <s v="TGM11277"/>
    <s v="RECLAMO POR LLAMADAS DE PAGO"/>
    <x v="0"/>
    <x v="1"/>
    <x v="4"/>
    <x v="10"/>
    <s v="Tymiller Jhaalber Llacza Rosales - Cusco II"/>
    <s v="Presencial"/>
    <x v="0"/>
    <x v="1"/>
    <x v="2"/>
    <x v="1"/>
  </r>
  <r>
    <x v="6833"/>
    <x v="2"/>
    <s v="TGM11278"/>
    <s v="ENTREGA DE CONTRATO 5033915"/>
    <x v="0"/>
    <x v="0"/>
    <x v="0"/>
    <x v="44"/>
    <s v="Melissa Jhuliana Hipolito Guerrero"/>
    <m/>
    <x v="0"/>
    <x v="1"/>
    <x v="2"/>
    <x v="1"/>
  </r>
  <r>
    <x v="6834"/>
    <x v="2"/>
    <s v="TGM11279"/>
    <s v="GENERACION PAGO EFECTIVO 201287"/>
    <x v="0"/>
    <x v="0"/>
    <x v="2"/>
    <x v="46"/>
    <s v="Melissa Jhuliana Hipolito Guerrero"/>
    <m/>
    <x v="0"/>
    <x v="1"/>
    <x v="2"/>
    <x v="1"/>
  </r>
  <r>
    <x v="6835"/>
    <x v="3"/>
    <s v="TGM11280"/>
    <s v="ENTREGA DE CONTRATO"/>
    <x v="0"/>
    <x v="0"/>
    <x v="0"/>
    <x v="44"/>
    <s v="Rosmery Montesinos Quispe c1"/>
    <s v="Presencial"/>
    <x v="0"/>
    <x v="1"/>
    <x v="2"/>
    <x v="1"/>
  </r>
  <r>
    <x v="6835"/>
    <x v="5"/>
    <s v="TGM11281"/>
    <s v="ENTREGA ACTA DE DEFUNCION"/>
    <x v="0"/>
    <x v="0"/>
    <x v="0"/>
    <x v="45"/>
    <s v="Cesar Eduardo Reategui Paredes SACCIX"/>
    <s v="Presencial"/>
    <x v="0"/>
    <x v="1"/>
    <x v="2"/>
    <x v="1"/>
  </r>
  <r>
    <x v="6835"/>
    <x v="5"/>
    <s v="TGM11282"/>
    <s v="ENTREGA ACTA DE DEFUNCION"/>
    <x v="0"/>
    <x v="0"/>
    <x v="0"/>
    <x v="45"/>
    <s v="Cesar Eduardo Reategui Paredes SACCIX"/>
    <s v="Presencial"/>
    <x v="0"/>
    <x v="1"/>
    <x v="2"/>
    <x v="1"/>
  </r>
  <r>
    <x v="6835"/>
    <x v="4"/>
    <s v="TGM11283"/>
    <s v="CONSULTA  DE PAGOS"/>
    <x v="0"/>
    <x v="2"/>
    <x v="0"/>
    <x v="10"/>
    <s v="Rosmery Montesinos Quispe c2"/>
    <s v="Presencial"/>
    <x v="0"/>
    <x v="1"/>
    <x v="2"/>
    <x v="1"/>
  </r>
  <r>
    <x v="6835"/>
    <x v="0"/>
    <s v="TGM11284"/>
    <s v="USO DE ESPACIO NF"/>
    <x v="0"/>
    <x v="0"/>
    <x v="0"/>
    <x v="0"/>
    <s v="Liz Lidiana Huaman Rojas"/>
    <m/>
    <x v="0"/>
    <x v="1"/>
    <x v="2"/>
    <x v="1"/>
  </r>
  <r>
    <x v="6835"/>
    <x v="2"/>
    <s v="TGM11285"/>
    <s v="AMORTIZACION CAPITAL 5023605"/>
    <x v="0"/>
    <x v="2"/>
    <x v="0"/>
    <x v="10"/>
    <s v="Melissa Jhuliana Hipolito Guerrero"/>
    <m/>
    <x v="0"/>
    <x v="1"/>
    <x v="2"/>
    <x v="1"/>
  </r>
  <r>
    <x v="6835"/>
    <x v="2"/>
    <s v="TGM11286"/>
    <s v="ERROR EN LA PLACA  5027525"/>
    <x v="0"/>
    <x v="1"/>
    <x v="4"/>
    <x v="18"/>
    <s v="Jorcy Alfonso Sanchez Coronel"/>
    <m/>
    <x v="0"/>
    <x v="1"/>
    <x v="2"/>
    <x v="1"/>
  </r>
  <r>
    <x v="6835"/>
    <x v="2"/>
    <s v="TGM11287"/>
    <s v="BOLETA DE PAGO 200078"/>
    <x v="0"/>
    <x v="0"/>
    <x v="0"/>
    <x v="19"/>
    <s v="Melissa Jhuliana Hipolito Guerrero"/>
    <m/>
    <x v="0"/>
    <x v="1"/>
    <x v="2"/>
    <x v="1"/>
  </r>
  <r>
    <x v="6835"/>
    <x v="5"/>
    <s v="TGM11288"/>
    <s v="ENTREGA ACTA DE DEFUNCION"/>
    <x v="0"/>
    <x v="0"/>
    <x v="0"/>
    <x v="45"/>
    <s v="Cesar Eduardo Reategui Paredes SACCIX"/>
    <s v="Presencial"/>
    <x v="0"/>
    <x v="1"/>
    <x v="2"/>
    <x v="1"/>
  </r>
  <r>
    <x v="6835"/>
    <x v="5"/>
    <s v="TGM11289"/>
    <s v="ENTREGA ACTA DE DEFUNCION"/>
    <x v="0"/>
    <x v="0"/>
    <x v="0"/>
    <x v="45"/>
    <s v="Cesar Eduardo Reategui Paredes SACCIX"/>
    <s v="Presencial"/>
    <x v="0"/>
    <x v="1"/>
    <x v="2"/>
    <x v="1"/>
  </r>
  <r>
    <x v="6835"/>
    <x v="5"/>
    <s v="TGM11290"/>
    <s v="ENTREGA ACTA DE DEFUNCION"/>
    <x v="0"/>
    <x v="0"/>
    <x v="0"/>
    <x v="45"/>
    <s v="Cesar Eduardo Reategui Paredes SACCIX"/>
    <s v="Presencial"/>
    <x v="0"/>
    <x v="2"/>
    <x v="2"/>
    <x v="1"/>
  </r>
  <r>
    <x v="6835"/>
    <x v="5"/>
    <s v="TGM11291"/>
    <s v="ENTREGA ACTA DE DEFUNCION"/>
    <x v="0"/>
    <x v="0"/>
    <x v="0"/>
    <x v="45"/>
    <s v="Cesar Eduardo Reategui Paredes SACCIX"/>
    <s v="Presencial"/>
    <x v="0"/>
    <x v="1"/>
    <x v="2"/>
    <x v="1"/>
  </r>
  <r>
    <x v="6835"/>
    <x v="5"/>
    <s v="TGM11292"/>
    <s v="PAGO DE FONDO DE MANTENIMIENTO"/>
    <x v="0"/>
    <x v="0"/>
    <x v="0"/>
    <x v="51"/>
    <s v="Cesar Eduardo Reategui Paredes SACCIX"/>
    <s v="Presencial"/>
    <x v="0"/>
    <x v="1"/>
    <x v="2"/>
    <x v="1"/>
  </r>
  <r>
    <x v="6835"/>
    <x v="0"/>
    <s v="TGM11293"/>
    <s v="MISA DE RECUERDO"/>
    <x v="0"/>
    <x v="2"/>
    <x v="0"/>
    <x v="39"/>
    <s v="Liz Lidiana Huaman Rojas"/>
    <m/>
    <x v="0"/>
    <x v="1"/>
    <x v="2"/>
    <x v="1"/>
  </r>
  <r>
    <x v="6835"/>
    <x v="0"/>
    <s v="TGM11294"/>
    <s v="MISA DE SEPELIO"/>
    <x v="0"/>
    <x v="2"/>
    <x v="0"/>
    <x v="39"/>
    <s v="Liz Lidiana Huaman Rojas"/>
    <m/>
    <x v="0"/>
    <x v="1"/>
    <x v="2"/>
    <x v="1"/>
  </r>
  <r>
    <x v="6835"/>
    <x v="0"/>
    <s v="TGM11295"/>
    <s v="MISA RECUERDO"/>
    <x v="0"/>
    <x v="2"/>
    <x v="0"/>
    <x v="39"/>
    <s v="Liz Lidiana Huaman Rojas"/>
    <m/>
    <x v="0"/>
    <x v="1"/>
    <x v="2"/>
    <x v="1"/>
  </r>
  <r>
    <x v="6835"/>
    <x v="0"/>
    <s v="TGM11296"/>
    <s v="ACTUALIZACION DE DATOS"/>
    <x v="0"/>
    <x v="0"/>
    <x v="0"/>
    <x v="1"/>
    <s v="Liz Lidiana Huaman Rojas"/>
    <m/>
    <x v="0"/>
    <x v="1"/>
    <x v="2"/>
    <x v="1"/>
  </r>
  <r>
    <x v="6835"/>
    <x v="0"/>
    <s v="TGM11297"/>
    <s v="ESTADO DE CUENTA DIGITAL"/>
    <x v="0"/>
    <x v="0"/>
    <x v="0"/>
    <x v="5"/>
    <s v="Liz Lidiana Huaman Rojas"/>
    <m/>
    <x v="0"/>
    <x v="1"/>
    <x v="2"/>
    <x v="1"/>
  </r>
  <r>
    <x v="6835"/>
    <x v="0"/>
    <s v="TGM11298"/>
    <s v="ESTADO DE CUENTA"/>
    <x v="0"/>
    <x v="0"/>
    <x v="0"/>
    <x v="5"/>
    <s v="Liz Lidiana Huaman Rojas"/>
    <m/>
    <x v="0"/>
    <x v="1"/>
    <x v="2"/>
    <x v="1"/>
  </r>
  <r>
    <x v="6835"/>
    <x v="2"/>
    <s v="TGM11299"/>
    <s v="ESTADO DE CUENTA 5013615"/>
    <x v="0"/>
    <x v="0"/>
    <x v="0"/>
    <x v="5"/>
    <s v="Melissa Jhuliana Hipolito Guerrero"/>
    <m/>
    <x v="0"/>
    <x v="2"/>
    <x v="2"/>
    <x v="1"/>
  </r>
  <r>
    <x v="6835"/>
    <x v="2"/>
    <s v="TGM11300"/>
    <s v="RESERVA DE RESPONSO  5000625"/>
    <x v="0"/>
    <x v="0"/>
    <x v="2"/>
    <x v="50"/>
    <s v="Melissa Jhuliana Hipolito Guerrero"/>
    <m/>
    <x v="0"/>
    <x v="1"/>
    <x v="2"/>
    <x v="1"/>
  </r>
  <r>
    <x v="6835"/>
    <x v="0"/>
    <s v="TGM11301"/>
    <s v="ESTADO DE CUENTA"/>
    <x v="0"/>
    <x v="0"/>
    <x v="0"/>
    <x v="5"/>
    <s v="Angie Diana Infante Verastegui SACSAN"/>
    <s v="Presencial"/>
    <x v="0"/>
    <x v="1"/>
    <x v="2"/>
    <x v="1"/>
  </r>
  <r>
    <x v="6835"/>
    <x v="5"/>
    <s v="TGM11302"/>
    <s v="ENTREGA ACTA DE DEFUNCION"/>
    <x v="0"/>
    <x v="0"/>
    <x v="0"/>
    <x v="45"/>
    <s v="Cesar Eduardo Reategui Paredes SACCIX"/>
    <s v="Presencial"/>
    <x v="0"/>
    <x v="1"/>
    <x v="2"/>
    <x v="1"/>
  </r>
  <r>
    <x v="6835"/>
    <x v="3"/>
    <s v="TGM11303"/>
    <s v="ACTUALIZACI&amp;OACUTE;N DE DATOS"/>
    <x v="0"/>
    <x v="0"/>
    <x v="0"/>
    <x v="1"/>
    <s v="Rosmery Montesinos Quispe c1"/>
    <s v="Presencial"/>
    <x v="0"/>
    <x v="2"/>
    <x v="2"/>
    <x v="1"/>
  </r>
  <r>
    <x v="6835"/>
    <x v="0"/>
    <s v="TGM11304"/>
    <s v="CONSULTA"/>
    <x v="0"/>
    <x v="0"/>
    <x v="0"/>
    <x v="5"/>
    <s v="Nescar Janeth Ingaruca Peña SAC SAN"/>
    <s v="Llamada Telefonica"/>
    <x v="0"/>
    <x v="1"/>
    <x v="2"/>
    <x v="1"/>
  </r>
  <r>
    <x v="6835"/>
    <x v="2"/>
    <s v="TGM11305"/>
    <s v="COMPROBANTE DE PAGO 200345"/>
    <x v="0"/>
    <x v="0"/>
    <x v="0"/>
    <x v="19"/>
    <s v="Melissa Jhuliana Hipolito Guerrero"/>
    <m/>
    <x v="0"/>
    <x v="1"/>
    <x v="2"/>
    <x v="1"/>
  </r>
  <r>
    <x v="6835"/>
    <x v="2"/>
    <s v="TGM11306"/>
    <s v="CONSULTA CAMBIO DE TITULARIDAD CON DEUDA 200331"/>
    <x v="0"/>
    <x v="2"/>
    <x v="0"/>
    <x v="16"/>
    <s v="Melissa Jhuliana Hipolito Guerrero"/>
    <m/>
    <x v="0"/>
    <x v="1"/>
    <x v="2"/>
    <x v="1"/>
  </r>
  <r>
    <x v="6835"/>
    <x v="0"/>
    <s v="TGM11307"/>
    <s v="USO DE ESPACIO NF"/>
    <x v="0"/>
    <x v="0"/>
    <x v="0"/>
    <x v="8"/>
    <s v="Liz Lidiana Huaman Rojas"/>
    <m/>
    <x v="0"/>
    <x v="1"/>
    <x v="2"/>
    <x v="1"/>
  </r>
  <r>
    <x v="6836"/>
    <x v="5"/>
    <s v="TGM11309"/>
    <s v="ENTREGA DE ACTA 300331"/>
    <x v="0"/>
    <x v="0"/>
    <x v="0"/>
    <x v="41"/>
    <s v="Jesica Castro Blancas"/>
    <m/>
    <x v="0"/>
    <x v="1"/>
    <x v="2"/>
    <x v="1"/>
  </r>
  <r>
    <x v="6837"/>
    <x v="0"/>
    <s v="TGM11310"/>
    <s v="TRASLADO INTERNO"/>
    <x v="0"/>
    <x v="0"/>
    <x v="4"/>
    <x v="7"/>
    <s v="Oscar San Martin Castillo"/>
    <m/>
    <x v="0"/>
    <x v="1"/>
    <x v="2"/>
    <x v="1"/>
  </r>
  <r>
    <x v="6838"/>
    <x v="2"/>
    <s v="TGM11311"/>
    <s v="CERTIFICADO DE USO CONTRATO 200286"/>
    <x v="0"/>
    <x v="0"/>
    <x v="0"/>
    <x v="0"/>
    <s v="Melissa Jhuliana Hipolito Guerrero"/>
    <m/>
    <x v="0"/>
    <x v="1"/>
    <x v="2"/>
    <x v="1"/>
  </r>
  <r>
    <x v="6838"/>
    <x v="0"/>
    <s v="TGM11312"/>
    <s v="ESTADO DE CUENTA"/>
    <x v="0"/>
    <x v="0"/>
    <x v="0"/>
    <x v="5"/>
    <s v="Nescar Janeth Ingaruca Peña SAC SAN"/>
    <s v="Llamada Telefonica"/>
    <x v="0"/>
    <x v="1"/>
    <x v="2"/>
    <x v="1"/>
  </r>
  <r>
    <x v="6838"/>
    <x v="2"/>
    <s v="TGM11313"/>
    <s v="REGULARIZA ACTA DE DEFUNCI&amp;OACUTE;N   200286"/>
    <x v="0"/>
    <x v="0"/>
    <x v="0"/>
    <x v="45"/>
    <s v="Melissa Jhuliana Hipolito Guerrero"/>
    <m/>
    <x v="0"/>
    <x v="1"/>
    <x v="2"/>
    <x v="1"/>
  </r>
  <r>
    <x v="6838"/>
    <x v="2"/>
    <s v="TGM11314"/>
    <s v="CONSULTA CAMBIO DE TITULARIDAD CON DEUDA 200331"/>
    <x v="0"/>
    <x v="0"/>
    <x v="4"/>
    <x v="16"/>
    <s v="Taymiler Jhaalber Llacza Rosales - Cañete"/>
    <m/>
    <x v="0"/>
    <x v="2"/>
    <x v="2"/>
    <x v="1"/>
  </r>
  <r>
    <x v="6838"/>
    <x v="1"/>
    <s v="TGM11315"/>
    <s v="ESTADO DE CUENTA"/>
    <x v="0"/>
    <x v="0"/>
    <x v="0"/>
    <x v="5"/>
    <s v="Liz Lidiana Huaman Rojas SAC CF"/>
    <m/>
    <x v="0"/>
    <x v="1"/>
    <x v="2"/>
    <x v="1"/>
  </r>
  <r>
    <x v="6838"/>
    <x v="2"/>
    <s v="TGM11316"/>
    <s v="CONSULTA CAMBIO DE CODIGO 200915"/>
    <x v="0"/>
    <x v="2"/>
    <x v="0"/>
    <x v="24"/>
    <s v="Melissa Jhuliana Hipolito Guerrero"/>
    <m/>
    <x v="0"/>
    <x v="2"/>
    <x v="2"/>
    <x v="1"/>
  </r>
  <r>
    <x v="6838"/>
    <x v="2"/>
    <s v="TGM11317"/>
    <s v="RESERVA DE RESPONSO 200350"/>
    <x v="0"/>
    <x v="0"/>
    <x v="0"/>
    <x v="50"/>
    <s v="Melissa Jhuliana Hipolito Guerrero"/>
    <m/>
    <x v="0"/>
    <x v="1"/>
    <x v="2"/>
    <x v="1"/>
  </r>
  <r>
    <x v="6838"/>
    <x v="2"/>
    <s v="TGM11318"/>
    <s v="USO DE SEPULTURA NF 5015255"/>
    <x v="0"/>
    <x v="2"/>
    <x v="0"/>
    <x v="8"/>
    <s v="Melissa Jhuliana Hipolito Guerrero"/>
    <m/>
    <x v="0"/>
    <x v="1"/>
    <x v="2"/>
    <x v="1"/>
  </r>
  <r>
    <x v="6838"/>
    <x v="2"/>
    <s v="TGM11319"/>
    <s v="RESPONSO CONTRATO 200664"/>
    <x v="0"/>
    <x v="0"/>
    <x v="0"/>
    <x v="50"/>
    <s v="Melissa Jhuliana Hipolito Guerrero"/>
    <m/>
    <x v="0"/>
    <x v="1"/>
    <x v="2"/>
    <x v="1"/>
  </r>
  <r>
    <x v="6838"/>
    <x v="2"/>
    <s v="TGM11320"/>
    <s v="ENTREGA DE CONTRATO BASE 5033815"/>
    <x v="0"/>
    <x v="0"/>
    <x v="0"/>
    <x v="44"/>
    <s v="Melissa Jhuliana Hipolito Guerrero"/>
    <m/>
    <x v="0"/>
    <x v="1"/>
    <x v="2"/>
    <x v="1"/>
  </r>
  <r>
    <x v="6838"/>
    <x v="2"/>
    <s v="TGM11321"/>
    <s v="USO DE ESPACIO NF 200100"/>
    <x v="0"/>
    <x v="2"/>
    <x v="0"/>
    <x v="8"/>
    <s v="Melissa Jhuliana Hipolito Guerrero"/>
    <m/>
    <x v="0"/>
    <x v="1"/>
    <x v="2"/>
    <x v="1"/>
  </r>
  <r>
    <x v="6838"/>
    <x v="5"/>
    <s v="TGM11322"/>
    <s v="ENTREGA DE ACTA 5033926"/>
    <x v="0"/>
    <x v="0"/>
    <x v="0"/>
    <x v="41"/>
    <s v="Jesica Castro Blancas"/>
    <m/>
    <x v="0"/>
    <x v="1"/>
    <x v="2"/>
    <x v="1"/>
  </r>
  <r>
    <x v="6838"/>
    <x v="2"/>
    <s v="TGM11323"/>
    <s v="REQUIERE CODIGO CIP  201287"/>
    <x v="0"/>
    <x v="0"/>
    <x v="0"/>
    <x v="46"/>
    <s v="Melissa Jhuliana Hipolito Guerrero"/>
    <m/>
    <x v="0"/>
    <x v="2"/>
    <x v="2"/>
    <x v="1"/>
  </r>
  <r>
    <x v="6839"/>
    <x v="0"/>
    <s v="TGM11324"/>
    <s v="QUEJA DE PAGO"/>
    <x v="0"/>
    <x v="0"/>
    <x v="4"/>
    <x v="10"/>
    <s v="Tymiller Jhalber Llacza Rosales"/>
    <m/>
    <x v="0"/>
    <x v="1"/>
    <x v="2"/>
    <x v="1"/>
  </r>
  <r>
    <x v="6840"/>
    <x v="0"/>
    <s v="TGM11325"/>
    <s v="CAMBIO DE TITULARIDAD"/>
    <x v="0"/>
    <x v="0"/>
    <x v="0"/>
    <x v="31"/>
    <s v="Liz Lidiana Huaman Rojas"/>
    <m/>
    <x v="0"/>
    <x v="1"/>
    <x v="2"/>
    <x v="1"/>
  </r>
  <r>
    <x v="6841"/>
    <x v="3"/>
    <s v="TGM11326"/>
    <s v="ENTREGA DE CONTRATO"/>
    <x v="0"/>
    <x v="0"/>
    <x v="2"/>
    <x v="44"/>
    <s v="Rosmery Montesinos Quispe c1"/>
    <s v="Presencial"/>
    <x v="0"/>
    <x v="1"/>
    <x v="2"/>
    <x v="1"/>
  </r>
  <r>
    <x v="6841"/>
    <x v="5"/>
    <s v="TGM11327"/>
    <s v="ENTREGA DE ACTA 300251"/>
    <x v="0"/>
    <x v="0"/>
    <x v="0"/>
    <x v="41"/>
    <s v="Jesica Castro Blancas"/>
    <m/>
    <x v="0"/>
    <x v="1"/>
    <x v="2"/>
    <x v="1"/>
  </r>
  <r>
    <x v="6841"/>
    <x v="5"/>
    <s v="TGM11328"/>
    <s v="SOLICITUD DE CONSTANCIA DE ENTIERRO CONTRATO 300251"/>
    <x v="0"/>
    <x v="0"/>
    <x v="0"/>
    <x v="6"/>
    <s v="Jesica Castro Blancas"/>
    <m/>
    <x v="0"/>
    <x v="1"/>
    <x v="2"/>
    <x v="1"/>
  </r>
  <r>
    <x v="6841"/>
    <x v="5"/>
    <s v="TGM11329"/>
    <s v="SOLICITO BOLETAS DE VENTA 300762 -30764"/>
    <x v="0"/>
    <x v="0"/>
    <x v="0"/>
    <x v="19"/>
    <s v="Jesica Castro Blancas"/>
    <m/>
    <x v="0"/>
    <x v="2"/>
    <x v="2"/>
    <x v="1"/>
  </r>
  <r>
    <x v="6841"/>
    <x v="5"/>
    <s v="TGM11330"/>
    <s v="ENTREGA ACTA DE DEFUNCION"/>
    <x v="0"/>
    <x v="0"/>
    <x v="0"/>
    <x v="45"/>
    <s v="Cesar Eduardo Reategui Paredes SACCIX"/>
    <s v="Presencial"/>
    <x v="0"/>
    <x v="2"/>
    <x v="2"/>
    <x v="1"/>
  </r>
  <r>
    <x v="6841"/>
    <x v="0"/>
    <s v="TGM11331"/>
    <s v="ASIGNACION DE 2DO TITULAR"/>
    <x v="0"/>
    <x v="0"/>
    <x v="0"/>
    <x v="31"/>
    <s v="Liz Lidiana Huaman Rojas"/>
    <m/>
    <x v="0"/>
    <x v="1"/>
    <x v="2"/>
    <x v="1"/>
  </r>
  <r>
    <x v="6841"/>
    <x v="3"/>
    <s v="TGM11332"/>
    <s v="CERTIFICADO DE USO PERPETUO"/>
    <x v="0"/>
    <x v="0"/>
    <x v="0"/>
    <x v="0"/>
    <s v="Rosmery Montesinos Quispe c1"/>
    <s v="Presencial"/>
    <x v="0"/>
    <x v="1"/>
    <x v="2"/>
    <x v="1"/>
  </r>
  <r>
    <x v="6841"/>
    <x v="3"/>
    <s v="TGM11333"/>
    <s v="CERTIFICADO DE USO PERPETUO"/>
    <x v="0"/>
    <x v="0"/>
    <x v="2"/>
    <x v="0"/>
    <s v="Rosmery Montesinos Quispe c1"/>
    <s v="Presencial"/>
    <x v="0"/>
    <x v="1"/>
    <x v="2"/>
    <x v="1"/>
  </r>
  <r>
    <x v="6841"/>
    <x v="3"/>
    <s v="TGM11334"/>
    <s v="CERTIFICADO DE USO PERPETUO"/>
    <x v="0"/>
    <x v="0"/>
    <x v="0"/>
    <x v="0"/>
    <s v="Rosmery Montesinos Quispe c1"/>
    <s v="Presencial"/>
    <x v="0"/>
    <x v="1"/>
    <x v="2"/>
    <x v="1"/>
  </r>
  <r>
    <x v="6841"/>
    <x v="3"/>
    <s v="TGM11335"/>
    <s v="CONSTANCIA DE SEPULTURA"/>
    <x v="0"/>
    <x v="0"/>
    <x v="0"/>
    <x v="6"/>
    <s v="Rosmery Montesinos Quispe c1"/>
    <s v="Presencial"/>
    <x v="0"/>
    <x v="1"/>
    <x v="2"/>
    <x v="1"/>
  </r>
  <r>
    <x v="6841"/>
    <x v="0"/>
    <s v="TGM11336"/>
    <s v="MISA RECUERDO"/>
    <x v="0"/>
    <x v="2"/>
    <x v="0"/>
    <x v="39"/>
    <s v="Liz Lidiana Huaman Rojas"/>
    <m/>
    <x v="0"/>
    <x v="1"/>
    <x v="2"/>
    <x v="1"/>
  </r>
  <r>
    <x v="6841"/>
    <x v="0"/>
    <s v="TGM11337"/>
    <s v="PAGO DE FOMA"/>
    <x v="0"/>
    <x v="0"/>
    <x v="0"/>
    <x v="51"/>
    <s v="Angie Diana Infante Verastegui SACSAN"/>
    <s v="Presencial"/>
    <x v="0"/>
    <x v="2"/>
    <x v="2"/>
    <x v="1"/>
  </r>
  <r>
    <x v="6841"/>
    <x v="0"/>
    <s v="TGM11338"/>
    <s v="SEPARO DE MISA"/>
    <x v="0"/>
    <x v="2"/>
    <x v="0"/>
    <x v="39"/>
    <s v="Angie Diana Infante Verastegui SACSAN"/>
    <s v="Presencial"/>
    <x v="0"/>
    <x v="1"/>
    <x v="2"/>
    <x v="1"/>
  </r>
  <r>
    <x v="6841"/>
    <x v="0"/>
    <s v="TGM11339"/>
    <s v="RECLAMO DE MANTENIMIENTO"/>
    <x v="0"/>
    <x v="0"/>
    <x v="4"/>
    <x v="14"/>
    <s v="Oscar San Martin Castillo"/>
    <m/>
    <x v="0"/>
    <x v="1"/>
    <x v="2"/>
    <x v="1"/>
  </r>
  <r>
    <x v="6841"/>
    <x v="4"/>
    <s v="TGM11340"/>
    <s v="ACTUALIZACI&amp;OACUTE;N DE DATOS"/>
    <x v="0"/>
    <x v="0"/>
    <x v="2"/>
    <x v="1"/>
    <s v="Rosmery Montesinos Quispe c2"/>
    <m/>
    <x v="0"/>
    <x v="1"/>
    <x v="2"/>
    <x v="1"/>
  </r>
  <r>
    <x v="6841"/>
    <x v="0"/>
    <s v="TGM11341"/>
    <s v="CERTIFICADO DE USO"/>
    <x v="0"/>
    <x v="0"/>
    <x v="0"/>
    <x v="0"/>
    <s v="Liz Lidiana Huaman Rojas"/>
    <m/>
    <x v="0"/>
    <x v="1"/>
    <x v="2"/>
    <x v="1"/>
  </r>
  <r>
    <x v="6842"/>
    <x v="3"/>
    <s v="TGM11342"/>
    <s v="CERTIFICADO DE USO PERPETUO"/>
    <x v="0"/>
    <x v="0"/>
    <x v="0"/>
    <x v="0"/>
    <s v="Rosmery Montesinos Quispe c1"/>
    <s v="Presencial"/>
    <x v="0"/>
    <x v="1"/>
    <x v="2"/>
    <x v="1"/>
  </r>
  <r>
    <x v="6843"/>
    <x v="3"/>
    <s v="TGM11343"/>
    <s v="CONSULTA  DE PAGOS"/>
    <x v="0"/>
    <x v="2"/>
    <x v="0"/>
    <x v="10"/>
    <s v="Rosmery Montesinos Quispe c1"/>
    <s v="Presencial"/>
    <x v="0"/>
    <x v="1"/>
    <x v="2"/>
    <x v="1"/>
  </r>
  <r>
    <x v="6844"/>
    <x v="4"/>
    <s v="TGM11344"/>
    <s v="ENTREGA DE CONTRATO"/>
    <x v="0"/>
    <x v="0"/>
    <x v="0"/>
    <x v="44"/>
    <s v="Rosmery Montesinos Quispe c2"/>
    <m/>
    <x v="0"/>
    <x v="1"/>
    <x v="2"/>
    <x v="1"/>
  </r>
  <r>
    <x v="6844"/>
    <x v="0"/>
    <s v="TGM11345"/>
    <s v="ESTADO DE CUENTA"/>
    <x v="0"/>
    <x v="0"/>
    <x v="0"/>
    <x v="0"/>
    <s v="Nescar Janeth Ingaruca Peña SAC SAN"/>
    <s v="Presencial"/>
    <x v="0"/>
    <x v="1"/>
    <x v="2"/>
    <x v="1"/>
  </r>
  <r>
    <x v="6844"/>
    <x v="5"/>
    <s v="TGM11346"/>
    <s v="ENTREGA ACTA DE DEFUNCION"/>
    <x v="0"/>
    <x v="0"/>
    <x v="0"/>
    <x v="45"/>
    <s v="Cesar Eduardo Reategui Paredes SACCIX"/>
    <s v="Presencial"/>
    <x v="0"/>
    <x v="1"/>
    <x v="2"/>
    <x v="1"/>
  </r>
  <r>
    <x v="6844"/>
    <x v="0"/>
    <s v="TGM11347"/>
    <s v="RETIRO DE FLORES"/>
    <x v="0"/>
    <x v="1"/>
    <x v="2"/>
    <x v="2"/>
    <s v="Nescar Janeth Ingaruca Peña SAC SAN"/>
    <s v="Presencial"/>
    <x v="0"/>
    <x v="2"/>
    <x v="2"/>
    <x v="1"/>
  </r>
  <r>
    <x v="6844"/>
    <x v="0"/>
    <s v="TGM11348"/>
    <s v="MISA"/>
    <x v="0"/>
    <x v="2"/>
    <x v="0"/>
    <x v="39"/>
    <s v="Nescar Janeth Ingaruca Peña SAC SAN"/>
    <s v="Llamada Telefonica"/>
    <x v="0"/>
    <x v="1"/>
    <x v="2"/>
    <x v="1"/>
  </r>
  <r>
    <x v="6844"/>
    <x v="1"/>
    <s v="TGM11349"/>
    <s v="SEPARO DE MISA"/>
    <x v="0"/>
    <x v="2"/>
    <x v="0"/>
    <x v="39"/>
    <s v="Angie Diana Infante Verastegui SACCOR"/>
    <s v="Presencial"/>
    <x v="0"/>
    <x v="2"/>
    <x v="2"/>
    <x v="1"/>
  </r>
  <r>
    <x v="6844"/>
    <x v="0"/>
    <s v="TGM11350"/>
    <s v="MISA"/>
    <x v="0"/>
    <x v="2"/>
    <x v="0"/>
    <x v="39"/>
    <s v="Nescar Janeth Ingaruca Peña SAC SAN"/>
    <s v="Presencial"/>
    <x v="0"/>
    <x v="1"/>
    <x v="2"/>
    <x v="1"/>
  </r>
  <r>
    <x v="6844"/>
    <x v="1"/>
    <s v="TGM11351"/>
    <s v="SEPARO DE MISA"/>
    <x v="0"/>
    <x v="2"/>
    <x v="0"/>
    <x v="39"/>
    <s v="Angie Diana Infante Verastegui SACCOR"/>
    <s v="Presencial"/>
    <x v="0"/>
    <x v="1"/>
    <x v="2"/>
    <x v="1"/>
  </r>
  <r>
    <x v="6844"/>
    <x v="1"/>
    <s v="TGM11352"/>
    <s v="ESTADO DE CUENTA"/>
    <x v="0"/>
    <x v="0"/>
    <x v="0"/>
    <x v="5"/>
    <s v="Angie Diana Infante Verastegui SACCOR"/>
    <s v="Presencial"/>
    <x v="0"/>
    <x v="2"/>
    <x v="2"/>
    <x v="1"/>
  </r>
  <r>
    <x v="6844"/>
    <x v="3"/>
    <s v="TGM11353"/>
    <s v="CERTIFICADO DE USO PERPETUO"/>
    <x v="0"/>
    <x v="0"/>
    <x v="0"/>
    <x v="0"/>
    <s v="Rosmery Montesinos Quispe c1"/>
    <m/>
    <x v="0"/>
    <x v="1"/>
    <x v="2"/>
    <x v="1"/>
  </r>
  <r>
    <x v="6844"/>
    <x v="0"/>
    <s v="TGM11354"/>
    <s v="SEPARO DE MISA"/>
    <x v="0"/>
    <x v="2"/>
    <x v="0"/>
    <x v="39"/>
    <s v="Angie Diana Infante Verastegui SACSAN"/>
    <s v="Presencial"/>
    <x v="0"/>
    <x v="1"/>
    <x v="2"/>
    <x v="1"/>
  </r>
  <r>
    <x v="6844"/>
    <x v="0"/>
    <s v="TGM11355"/>
    <s v="SEPARO DE MISA"/>
    <x v="0"/>
    <x v="2"/>
    <x v="0"/>
    <x v="39"/>
    <s v="Angie Diana Infante Verastegui SACSAN"/>
    <s v="Presencial"/>
    <x v="0"/>
    <x v="1"/>
    <x v="2"/>
    <x v="1"/>
  </r>
  <r>
    <x v="6844"/>
    <x v="0"/>
    <s v="TGM11356"/>
    <s v="ESTADO DE CUENTA"/>
    <x v="0"/>
    <x v="0"/>
    <x v="0"/>
    <x v="5"/>
    <s v="Angie Diana Infante Verastegui SACSAN"/>
    <s v="Presencial"/>
    <x v="0"/>
    <x v="1"/>
    <x v="2"/>
    <x v="1"/>
  </r>
  <r>
    <x v="6844"/>
    <x v="0"/>
    <s v="TGM11357"/>
    <s v="RECLAMO X AMPLIACI&amp;OACUTE;N"/>
    <x v="0"/>
    <x v="1"/>
    <x v="4"/>
    <x v="36"/>
    <s v="Jose Luis Acevedo Marquez"/>
    <s v="Presencial"/>
    <x v="0"/>
    <x v="1"/>
    <x v="2"/>
    <x v="1"/>
  </r>
  <r>
    <x v="6844"/>
    <x v="0"/>
    <s v="TGM11358"/>
    <s v="ESTADO DE CUENTA"/>
    <x v="0"/>
    <x v="0"/>
    <x v="0"/>
    <x v="5"/>
    <s v="Angie Diana Infante Verastegui SACSAN"/>
    <s v="Presencial"/>
    <x v="0"/>
    <x v="2"/>
    <x v="2"/>
    <x v="1"/>
  </r>
  <r>
    <x v="6845"/>
    <x v="3"/>
    <s v="TGM11359"/>
    <s v="ERROR EN LAPIDA"/>
    <x v="0"/>
    <x v="0"/>
    <x v="4"/>
    <x v="13"/>
    <s v="Rayda Rita Vargas Perales C1"/>
    <s v="Presencial"/>
    <x v="0"/>
    <x v="2"/>
    <x v="2"/>
    <x v="1"/>
  </r>
  <r>
    <x v="6846"/>
    <x v="0"/>
    <s v="TGM11360"/>
    <s v="ESTADO DE CUENTA"/>
    <x v="0"/>
    <x v="0"/>
    <x v="0"/>
    <x v="5"/>
    <s v="Nescar Janeth Ingaruca Peña SAC COR"/>
    <s v="Presencial"/>
    <x v="0"/>
    <x v="2"/>
    <x v="2"/>
    <x v="1"/>
  </r>
  <r>
    <x v="6847"/>
    <x v="0"/>
    <s v="TGM11361"/>
    <s v="USO DE ESPACIO"/>
    <x v="0"/>
    <x v="2"/>
    <x v="0"/>
    <x v="35"/>
    <s v="Liz Lidiana Huaman Rojas"/>
    <m/>
    <x v="0"/>
    <x v="2"/>
    <x v="2"/>
    <x v="1"/>
  </r>
  <r>
    <x v="6847"/>
    <x v="0"/>
    <s v="TGM11362"/>
    <s v="REPINTADO DE LAPIDA"/>
    <x v="0"/>
    <x v="0"/>
    <x v="4"/>
    <x v="11"/>
    <s v="Oscar San Martin Castillo"/>
    <m/>
    <x v="0"/>
    <x v="1"/>
    <x v="2"/>
    <x v="1"/>
  </r>
  <r>
    <x v="6847"/>
    <x v="0"/>
    <s v="TGM11363"/>
    <s v="CERTIFICADO DE USO"/>
    <x v="0"/>
    <x v="0"/>
    <x v="0"/>
    <x v="2"/>
    <s v="Liz Lidiana Huaman Rojas"/>
    <m/>
    <x v="0"/>
    <x v="1"/>
    <x v="2"/>
    <x v="1"/>
  </r>
  <r>
    <x v="6847"/>
    <x v="0"/>
    <s v="TGM11364"/>
    <s v="USO DE ESPACIO"/>
    <x v="0"/>
    <x v="0"/>
    <x v="0"/>
    <x v="8"/>
    <s v="Liz Lidiana Huaman Rojas"/>
    <m/>
    <x v="0"/>
    <x v="1"/>
    <x v="2"/>
    <x v="1"/>
  </r>
  <r>
    <x v="6847"/>
    <x v="0"/>
    <s v="TGM11365"/>
    <s v="USO DE ESPACIO NF"/>
    <x v="0"/>
    <x v="0"/>
    <x v="0"/>
    <x v="8"/>
    <s v="Liz Lidiana Huaman Rojas"/>
    <m/>
    <x v="0"/>
    <x v="1"/>
    <x v="2"/>
    <x v="1"/>
  </r>
  <r>
    <x v="6847"/>
    <x v="0"/>
    <s v="TGM11366"/>
    <s v="ESTADO DE CUENTA"/>
    <x v="0"/>
    <x v="0"/>
    <x v="0"/>
    <x v="5"/>
    <s v="Nescar Janeth Ingaruca Peña SAC SAN"/>
    <s v="Llamada Telefonica"/>
    <x v="0"/>
    <x v="2"/>
    <x v="2"/>
    <x v="1"/>
  </r>
  <r>
    <x v="6847"/>
    <x v="0"/>
    <s v="TGM11367"/>
    <s v="ESTADO DE CUENTA"/>
    <x v="0"/>
    <x v="0"/>
    <x v="0"/>
    <x v="5"/>
    <s v="Nescar Janeth Ingaruca Peña SAC SAN"/>
    <s v="Llamada Telefonica"/>
    <x v="0"/>
    <x v="1"/>
    <x v="2"/>
    <x v="1"/>
  </r>
  <r>
    <x v="6848"/>
    <x v="0"/>
    <s v="TGM11368"/>
    <s v="CONTRATO RESUELTO"/>
    <x v="0"/>
    <x v="1"/>
    <x v="4"/>
    <x v="10"/>
    <s v="Nescar Janeth Ingaruca Peña SAC SAN"/>
    <s v="Presencial"/>
    <x v="0"/>
    <x v="1"/>
    <x v="2"/>
    <x v="1"/>
  </r>
  <r>
    <x v="6849"/>
    <x v="0"/>
    <s v="TGM11369"/>
    <s v="REPINTADO DE LAPIDA"/>
    <x v="0"/>
    <x v="0"/>
    <x v="4"/>
    <x v="11"/>
    <s v="Nescar Janeth Ingaruca Peña SAC SAN"/>
    <s v="Presencial"/>
    <x v="0"/>
    <x v="1"/>
    <x v="2"/>
    <x v="1"/>
  </r>
  <r>
    <x v="6850"/>
    <x v="0"/>
    <s v="TGM11370"/>
    <s v="LAPIDA DESPINTADA"/>
    <x v="0"/>
    <x v="1"/>
    <x v="4"/>
    <x v="14"/>
    <s v="Nescar Janeth Ingaruca Peña SAC SAN"/>
    <s v="Presencial"/>
    <x v="0"/>
    <x v="1"/>
    <x v="2"/>
    <x v="1"/>
  </r>
  <r>
    <x v="6850"/>
    <x v="0"/>
    <s v="TGM11371"/>
    <s v="MANTENIMIENTO DE LAPIDA"/>
    <x v="0"/>
    <x v="0"/>
    <x v="4"/>
    <x v="11"/>
    <s v="Oscar San Martin Castillo"/>
    <s v="Presencial"/>
    <x v="0"/>
    <x v="1"/>
    <x v="2"/>
    <x v="1"/>
  </r>
  <r>
    <x v="6850"/>
    <x v="0"/>
    <s v="TGM11372"/>
    <s v="MISA"/>
    <x v="0"/>
    <x v="2"/>
    <x v="0"/>
    <x v="39"/>
    <s v="Liz Lidiana Huaman Rojas"/>
    <m/>
    <x v="0"/>
    <x v="2"/>
    <x v="2"/>
    <x v="1"/>
  </r>
  <r>
    <x v="6850"/>
    <x v="0"/>
    <s v="TGM11373"/>
    <s v="SEPARO DE MISA"/>
    <x v="0"/>
    <x v="2"/>
    <x v="0"/>
    <x v="39"/>
    <s v="Angie Diana Infante Verastegui SACSAN"/>
    <s v="Presencial"/>
    <x v="0"/>
    <x v="1"/>
    <x v="2"/>
    <x v="1"/>
  </r>
  <r>
    <x v="6851"/>
    <x v="0"/>
    <s v="TGM11374"/>
    <s v="MEDIOS DE PAGO"/>
    <x v="0"/>
    <x v="0"/>
    <x v="0"/>
    <x v="5"/>
    <s v="Liz Lidiana Huaman Rojas"/>
    <m/>
    <x v="0"/>
    <x v="1"/>
    <x v="2"/>
    <x v="1"/>
  </r>
  <r>
    <x v="6852"/>
    <x v="4"/>
    <s v="TGM11375"/>
    <s v="TRASLADO INTERNO"/>
    <x v="0"/>
    <x v="2"/>
    <x v="0"/>
    <x v="7"/>
    <s v="Rosmery Montesinos Quispe c2"/>
    <s v="Presencial"/>
    <x v="0"/>
    <x v="2"/>
    <x v="2"/>
    <x v="1"/>
  </r>
  <r>
    <x v="6853"/>
    <x v="0"/>
    <s v="TGM11376"/>
    <s v="MISA RECUERDO"/>
    <x v="0"/>
    <x v="2"/>
    <x v="2"/>
    <x v="39"/>
    <s v="Liz Lidiana Huaman Rojas"/>
    <m/>
    <x v="0"/>
    <x v="1"/>
    <x v="2"/>
    <x v="1"/>
  </r>
  <r>
    <x v="6853"/>
    <x v="0"/>
    <s v="TGM11377"/>
    <s v="MISA RECUERDO"/>
    <x v="0"/>
    <x v="2"/>
    <x v="0"/>
    <x v="39"/>
    <s v="Liz Lidiana Huaman Rojas"/>
    <m/>
    <x v="0"/>
    <x v="1"/>
    <x v="2"/>
    <x v="1"/>
  </r>
  <r>
    <x v="6853"/>
    <x v="0"/>
    <s v="TGM11378"/>
    <s v="CERTIFICADO DE USO"/>
    <x v="0"/>
    <x v="0"/>
    <x v="0"/>
    <x v="39"/>
    <s v="Liz Lidiana Huaman Rojas"/>
    <m/>
    <x v="0"/>
    <x v="1"/>
    <x v="2"/>
    <x v="1"/>
  </r>
  <r>
    <x v="6853"/>
    <x v="0"/>
    <s v="TGM11379"/>
    <s v="MISA RECUERDO"/>
    <x v="0"/>
    <x v="2"/>
    <x v="0"/>
    <x v="39"/>
    <s v="Liz Lidiana Huaman Rojas"/>
    <m/>
    <x v="0"/>
    <x v="1"/>
    <x v="2"/>
    <x v="1"/>
  </r>
  <r>
    <x v="6853"/>
    <x v="4"/>
    <s v="TGM11380"/>
    <s v="ENTREGA DE CONTRATO"/>
    <x v="0"/>
    <x v="0"/>
    <x v="0"/>
    <x v="39"/>
    <s v="Rosmery Montesinos Quispe c2"/>
    <s v="Presencial"/>
    <x v="0"/>
    <x v="2"/>
    <x v="2"/>
    <x v="1"/>
  </r>
  <r>
    <x v="6853"/>
    <x v="0"/>
    <s v="TGM11381"/>
    <s v="CERTIFICADO DE USO"/>
    <x v="0"/>
    <x v="0"/>
    <x v="0"/>
    <x v="39"/>
    <s v="Liz Lidiana Huaman Rojas"/>
    <m/>
    <x v="0"/>
    <x v="1"/>
    <x v="2"/>
    <x v="1"/>
  </r>
  <r>
    <x v="6853"/>
    <x v="0"/>
    <s v="TGM11382"/>
    <s v="FLOREROS PVC"/>
    <x v="0"/>
    <x v="0"/>
    <x v="4"/>
    <x v="39"/>
    <s v="Oscar San Martin Castillo"/>
    <m/>
    <x v="0"/>
    <x v="1"/>
    <x v="2"/>
    <x v="1"/>
  </r>
  <r>
    <x v="6853"/>
    <x v="5"/>
    <s v="TGM11383"/>
    <s v="USO DE ESPACIO 5018916"/>
    <x v="0"/>
    <x v="0"/>
    <x v="0"/>
    <x v="39"/>
    <s v="Jesica Castro Blancas"/>
    <m/>
    <x v="0"/>
    <x v="2"/>
    <x v="2"/>
    <x v="1"/>
  </r>
  <r>
    <x v="6853"/>
    <x v="5"/>
    <s v="TGM11384"/>
    <s v="COPIA DE BOLETAS AL CORREO"/>
    <x v="0"/>
    <x v="0"/>
    <x v="0"/>
    <x v="39"/>
    <s v="Yenifer Eliana Vásquez Carvajal"/>
    <s v="Presencial"/>
    <x v="0"/>
    <x v="2"/>
    <x v="2"/>
    <x v="1"/>
  </r>
  <r>
    <x v="6853"/>
    <x v="4"/>
    <s v="TGM11385"/>
    <s v="ERROR EN LAPIDA"/>
    <x v="0"/>
    <x v="0"/>
    <x v="4"/>
    <x v="39"/>
    <s v="Rayda Rita Vargas Perales C2"/>
    <s v="Presencial"/>
    <x v="0"/>
    <x v="1"/>
    <x v="2"/>
    <x v="1"/>
  </r>
  <r>
    <x v="6853"/>
    <x v="5"/>
    <s v="TGM11386"/>
    <s v="COPIA DE BOLETAS"/>
    <x v="0"/>
    <x v="0"/>
    <x v="0"/>
    <x v="39"/>
    <s v="Yenifer Eliana Vásquez Carvajal"/>
    <s v="Presencial"/>
    <x v="0"/>
    <x v="1"/>
    <x v="2"/>
    <x v="1"/>
  </r>
  <r>
    <x v="6853"/>
    <x v="5"/>
    <s v="TGM11387"/>
    <s v="COPIA DE BOLETAS"/>
    <x v="0"/>
    <x v="0"/>
    <x v="0"/>
    <x v="39"/>
    <s v="Yenifer Eliana Vásquez Carvajal"/>
    <s v="Presencial"/>
    <x v="0"/>
    <x v="1"/>
    <x v="2"/>
    <x v="1"/>
  </r>
  <r>
    <x v="6853"/>
    <x v="4"/>
    <s v="TGM11388"/>
    <s v="ENTREGA DE CONTRATO"/>
    <x v="0"/>
    <x v="0"/>
    <x v="0"/>
    <x v="39"/>
    <s v="Rosmery Montesinos Quispe c2"/>
    <s v="Presencial"/>
    <x v="0"/>
    <x v="1"/>
    <x v="2"/>
    <x v="1"/>
  </r>
  <r>
    <x v="6853"/>
    <x v="5"/>
    <s v="TGM11389"/>
    <s v="COPIA DE BOLETAS AL CORREO"/>
    <x v="0"/>
    <x v="0"/>
    <x v="0"/>
    <x v="39"/>
    <s v="Yenifer Eliana Vásquez Carvajal"/>
    <s v="Llamada Telefonica"/>
    <x v="0"/>
    <x v="1"/>
    <x v="2"/>
    <x v="1"/>
  </r>
  <r>
    <x v="6853"/>
    <x v="0"/>
    <s v="TGM11390"/>
    <s v="REPINTADO DE LAPIDA"/>
    <x v="0"/>
    <x v="0"/>
    <x v="2"/>
    <x v="39"/>
    <s v="Liz Lidiana Huaman Rojas"/>
    <m/>
    <x v="0"/>
    <x v="1"/>
    <x v="2"/>
    <x v="1"/>
  </r>
  <r>
    <x v="6853"/>
    <x v="0"/>
    <s v="TGM11391"/>
    <s v="SEPARO DE MISA"/>
    <x v="0"/>
    <x v="2"/>
    <x v="0"/>
    <x v="39"/>
    <s v="Angie Diana Infante Verastegui SACSAN"/>
    <s v="Presencial"/>
    <x v="0"/>
    <x v="1"/>
    <x v="2"/>
    <x v="1"/>
  </r>
  <r>
    <x v="6853"/>
    <x v="0"/>
    <s v="TGM11392"/>
    <s v="SEPARO DE MISA"/>
    <x v="0"/>
    <x v="2"/>
    <x v="0"/>
    <x v="39"/>
    <s v="Angie Diana Infante Verastegui SACSAN"/>
    <s v="Presencial"/>
    <x v="0"/>
    <x v="2"/>
    <x v="2"/>
    <x v="1"/>
  </r>
  <r>
    <x v="6853"/>
    <x v="0"/>
    <s v="TGM11393"/>
    <s v="REPINTADO DE LAPIDA"/>
    <x v="0"/>
    <x v="1"/>
    <x v="4"/>
    <x v="39"/>
    <s v="Oscar San Martin Castillo"/>
    <m/>
    <x v="0"/>
    <x v="2"/>
    <x v="2"/>
    <x v="1"/>
  </r>
  <r>
    <x v="6853"/>
    <x v="5"/>
    <s v="TGM11394"/>
    <s v="ENTREGA DE ACTA 301014"/>
    <x v="0"/>
    <x v="0"/>
    <x v="0"/>
    <x v="39"/>
    <s v="Jesica Castro Blancas"/>
    <m/>
    <x v="0"/>
    <x v="1"/>
    <x v="2"/>
    <x v="1"/>
  </r>
  <r>
    <x v="6853"/>
    <x v="0"/>
    <s v="TGM11395"/>
    <s v="LAPIDA ROTA"/>
    <x v="0"/>
    <x v="1"/>
    <x v="0"/>
    <x v="39"/>
    <s v="Liz Lidiana Huaman Rojas"/>
    <m/>
    <x v="0"/>
    <x v="1"/>
    <x v="2"/>
    <x v="1"/>
  </r>
  <r>
    <x v="6853"/>
    <x v="4"/>
    <s v="TGM11396"/>
    <s v="ENTREGA DE CONTRATO"/>
    <x v="0"/>
    <x v="0"/>
    <x v="0"/>
    <x v="39"/>
    <s v="Rosmery Montesinos Quispe c2"/>
    <s v="Presencial"/>
    <x v="0"/>
    <x v="2"/>
    <x v="2"/>
    <x v="1"/>
  </r>
  <r>
    <x v="6854"/>
    <x v="4"/>
    <s v="TGM11397"/>
    <s v="CERTIFICADO DE USO PERPETUO"/>
    <x v="0"/>
    <x v="0"/>
    <x v="0"/>
    <x v="39"/>
    <s v="Rosmery Montesinos Quispe c2"/>
    <s v="Presencial"/>
    <x v="0"/>
    <x v="1"/>
    <x v="2"/>
    <x v="1"/>
  </r>
  <r>
    <x v="6855"/>
    <x v="0"/>
    <s v="TGM11398"/>
    <s v="MISA RECUERDO"/>
    <x v="0"/>
    <x v="2"/>
    <x v="0"/>
    <x v="39"/>
    <s v="Liz Lidiana Huaman Rojas"/>
    <m/>
    <x v="0"/>
    <x v="1"/>
    <x v="2"/>
    <x v="1"/>
  </r>
  <r>
    <x v="6856"/>
    <x v="0"/>
    <s v="TGM11399"/>
    <s v="MISA RECUERDO"/>
    <x v="0"/>
    <x v="2"/>
    <x v="0"/>
    <x v="39"/>
    <s v="Liz Lidiana Huaman Rojas"/>
    <m/>
    <x v="0"/>
    <x v="1"/>
    <x v="2"/>
    <x v="1"/>
  </r>
  <r>
    <x v="6857"/>
    <x v="0"/>
    <s v="TGM11400"/>
    <s v="USO DE ESPACIO NF"/>
    <x v="0"/>
    <x v="0"/>
    <x v="0"/>
    <x v="39"/>
    <s v="Liz Lidiana Huaman Rojas"/>
    <m/>
    <x v="0"/>
    <x v="1"/>
    <x v="2"/>
    <x v="1"/>
  </r>
  <r>
    <x v="6858"/>
    <x v="0"/>
    <s v="TGM11401"/>
    <s v="ERROR DE PAGO"/>
    <x v="0"/>
    <x v="1"/>
    <x v="0"/>
    <x v="39"/>
    <s v="Liz Lidiana Huaman Rojas"/>
    <s v="Llamada Telefonica"/>
    <x v="0"/>
    <x v="1"/>
    <x v="2"/>
    <x v="1"/>
  </r>
  <r>
    <x v="6859"/>
    <x v="1"/>
    <s v="TGM11402"/>
    <s v="EMISION DE BOLETA"/>
    <x v="0"/>
    <x v="0"/>
    <x v="4"/>
    <x v="39"/>
    <s v="Nescar Janeth Ingaruca Peña SAC COR"/>
    <s v="Llamada Telefonica"/>
    <x v="0"/>
    <x v="1"/>
    <x v="2"/>
    <x v="1"/>
  </r>
  <r>
    <x v="6860"/>
    <x v="1"/>
    <s v="TGM11403"/>
    <s v="COLOCACION DE LAPIDA"/>
    <x v="0"/>
    <x v="1"/>
    <x v="4"/>
    <x v="39"/>
    <s v="Nescar Janeth Ingaruca Peña SAC COR"/>
    <s v="Presencial"/>
    <x v="0"/>
    <x v="1"/>
    <x v="2"/>
    <x v="1"/>
  </r>
  <r>
    <x v="6861"/>
    <x v="0"/>
    <s v="TGM11404"/>
    <s v="DEVOLUCION DE SEPARACION"/>
    <x v="0"/>
    <x v="0"/>
    <x v="0"/>
    <x v="39"/>
    <s v="Liz Lidiana Huaman Rojas"/>
    <m/>
    <x v="0"/>
    <x v="1"/>
    <x v="2"/>
    <x v="1"/>
  </r>
  <r>
    <x v="6862"/>
    <x v="1"/>
    <s v="TGM11405"/>
    <s v="ESTADO DE CUENTA"/>
    <x v="0"/>
    <x v="0"/>
    <x v="0"/>
    <x v="39"/>
    <s v="Nescar Janeth Ingaruca Peña SAC COR"/>
    <s v="Llamada Telefonica"/>
    <x v="0"/>
    <x v="2"/>
    <x v="2"/>
    <x v="1"/>
  </r>
  <r>
    <x v="6863"/>
    <x v="4"/>
    <s v="TGM11406"/>
    <s v="COMPRA DE LAPIDA"/>
    <x v="0"/>
    <x v="0"/>
    <x v="4"/>
    <x v="39"/>
    <s v="Rayda Rita Vargas Perales C2"/>
    <s v="Presencial"/>
    <x v="0"/>
    <x v="1"/>
    <x v="2"/>
    <x v="1"/>
  </r>
  <r>
    <x v="6864"/>
    <x v="6"/>
    <s v="TGM11407"/>
    <s v="COPIA DE BOLETAS AL CORREO"/>
    <x v="0"/>
    <x v="0"/>
    <x v="0"/>
    <x v="39"/>
    <s v="Yenifer Eliana Vásquez Carvajal"/>
    <s v="Redes Sociales"/>
    <x v="0"/>
    <x v="1"/>
    <x v="2"/>
    <x v="1"/>
  </r>
  <r>
    <x v="6865"/>
    <x v="0"/>
    <s v="TGM11408"/>
    <s v="PAGO CUOTAS"/>
    <x v="0"/>
    <x v="0"/>
    <x v="0"/>
    <x v="39"/>
    <s v="Liz Lidiana Huaman Rojas"/>
    <m/>
    <x v="0"/>
    <x v="1"/>
    <x v="2"/>
    <x v="1"/>
  </r>
  <r>
    <x v="6866"/>
    <x v="0"/>
    <s v="TGM11409"/>
    <s v="AMPLIACION"/>
    <x v="0"/>
    <x v="2"/>
    <x v="0"/>
    <x v="39"/>
    <s v="Liz Lidiana Huaman Rojas"/>
    <m/>
    <x v="0"/>
    <x v="2"/>
    <x v="2"/>
    <x v="1"/>
  </r>
  <r>
    <x v="6867"/>
    <x v="6"/>
    <s v="TGM11410"/>
    <s v="COPIA DE BOLETAS AL CORREO"/>
    <x v="0"/>
    <x v="0"/>
    <x v="0"/>
    <x v="39"/>
    <s v="Yenifer Eliana Vásquez Carvajal"/>
    <s v="Redes Sociales"/>
    <x v="0"/>
    <x v="1"/>
    <x v="2"/>
    <x v="1"/>
  </r>
  <r>
    <x v="6868"/>
    <x v="0"/>
    <s v="TGM11411"/>
    <s v="CODIGO DE PAGO"/>
    <x v="0"/>
    <x v="0"/>
    <x v="0"/>
    <x v="39"/>
    <s v="Liz Lidiana Huaman Rojas"/>
    <s v="Llamada Telefonica"/>
    <x v="0"/>
    <x v="1"/>
    <x v="2"/>
    <x v="1"/>
  </r>
  <r>
    <x v="6869"/>
    <x v="2"/>
    <s v="TGM11412"/>
    <s v="ENTREGA DE CONTRATO 5034495"/>
    <x v="0"/>
    <x v="0"/>
    <x v="0"/>
    <x v="39"/>
    <s v="Melissa Jhuliana Hipolito Guerrero"/>
    <m/>
    <x v="0"/>
    <x v="1"/>
    <x v="2"/>
    <x v="1"/>
  </r>
  <r>
    <x v="6870"/>
    <x v="0"/>
    <s v="TGM11413"/>
    <s v="CERTIFICADO DE USO"/>
    <x v="0"/>
    <x v="0"/>
    <x v="0"/>
    <x v="39"/>
    <s v="Liz Lidiana Huaman Rojas"/>
    <s v="Presencial"/>
    <x v="0"/>
    <x v="1"/>
    <x v="2"/>
    <x v="1"/>
  </r>
  <r>
    <x v="6871"/>
    <x v="0"/>
    <s v="TGM11414"/>
    <s v="CERTIFICADO DE USO"/>
    <x v="0"/>
    <x v="0"/>
    <x v="0"/>
    <x v="39"/>
    <s v="Liz Lidiana Huaman Rojas"/>
    <s v="Presencial"/>
    <x v="0"/>
    <x v="1"/>
    <x v="2"/>
    <x v="1"/>
  </r>
  <r>
    <x v="6872"/>
    <x v="2"/>
    <s v="TGM11415"/>
    <s v="CERTIFICADO DE USO CONTRATO 200361"/>
    <x v="0"/>
    <x v="0"/>
    <x v="2"/>
    <x v="39"/>
    <s v="Jaquelin Magallanes Llanos SACCAÑ"/>
    <m/>
    <x v="0"/>
    <x v="1"/>
    <x v="2"/>
    <x v="1"/>
  </r>
  <r>
    <x v="6873"/>
    <x v="4"/>
    <s v="TGM11416"/>
    <s v="CONSULTA DE TRASLADO"/>
    <x v="0"/>
    <x v="2"/>
    <x v="0"/>
    <x v="39"/>
    <s v="Rosmery Montesinos Quispe c2"/>
    <s v="Presencial"/>
    <x v="0"/>
    <x v="1"/>
    <x v="2"/>
    <x v="1"/>
  </r>
  <r>
    <x v="6874"/>
    <x v="0"/>
    <s v="TGM11417"/>
    <s v="ESTADO DE CUENTA"/>
    <x v="0"/>
    <x v="1"/>
    <x v="0"/>
    <x v="39"/>
    <s v="Grupo Servicio de Atencion al Cliente"/>
    <s v="Presencial"/>
    <x v="1"/>
    <x v="1"/>
    <x v="2"/>
    <x v="1"/>
  </r>
  <r>
    <x v="6875"/>
    <x v="0"/>
    <s v="TGM11418"/>
    <s v="MISA RECUERDO"/>
    <x v="0"/>
    <x v="2"/>
    <x v="0"/>
    <x v="39"/>
    <s v="Liz Lidiana Huaman Rojas"/>
    <s v="Presencial"/>
    <x v="0"/>
    <x v="1"/>
    <x v="2"/>
    <x v="1"/>
  </r>
  <r>
    <x v="6876"/>
    <x v="0"/>
    <s v="TGM11419"/>
    <s v="USO DE ESPACIO"/>
    <x v="0"/>
    <x v="2"/>
    <x v="0"/>
    <x v="39"/>
    <s v="Pamela Diana SAC Caro Alhua"/>
    <m/>
    <x v="0"/>
    <x v="1"/>
    <x v="2"/>
    <x v="1"/>
  </r>
  <r>
    <x v="6877"/>
    <x v="0"/>
    <s v="TGM11420"/>
    <s v="SEPARO DE MISA"/>
    <x v="0"/>
    <x v="2"/>
    <x v="0"/>
    <x v="39"/>
    <s v="Angie Diana Infante Verastegui SACSAN"/>
    <s v="Presencial"/>
    <x v="0"/>
    <x v="2"/>
    <x v="2"/>
    <x v="1"/>
  </r>
  <r>
    <x v="6878"/>
    <x v="0"/>
    <s v="TGM11421"/>
    <s v="SEPARO DE MISA"/>
    <x v="0"/>
    <x v="2"/>
    <x v="0"/>
    <x v="39"/>
    <s v="Angie Diana Infante Verastegui SACSAN"/>
    <s v="Presencial"/>
    <x v="0"/>
    <x v="2"/>
    <x v="2"/>
    <x v="1"/>
  </r>
  <r>
    <x v="6879"/>
    <x v="0"/>
    <s v="TGM11422"/>
    <s v="SEPARO DE MISA"/>
    <x v="0"/>
    <x v="0"/>
    <x v="0"/>
    <x v="39"/>
    <s v="Angie Diana Infante Verastegui SACSAN"/>
    <s v="Presencial"/>
    <x v="0"/>
    <x v="1"/>
    <x v="2"/>
    <x v="1"/>
  </r>
  <r>
    <x v="6880"/>
    <x v="3"/>
    <s v="TGM11423"/>
    <s v="ENTREGA DE CERTIFICADO DE PERPETUIDAD"/>
    <x v="0"/>
    <x v="0"/>
    <x v="0"/>
    <x v="39"/>
    <s v="Ruth Cusihuaman SACC1"/>
    <s v="Presencial"/>
    <x v="0"/>
    <x v="1"/>
    <x v="2"/>
    <x v="1"/>
  </r>
  <r>
    <x v="6881"/>
    <x v="3"/>
    <s v="TGM11424"/>
    <s v="CONSULTA CUOTA"/>
    <x v="0"/>
    <x v="2"/>
    <x v="0"/>
    <x v="39"/>
    <s v="Ruth Cusihuaman SACC1"/>
    <s v="Presencial"/>
    <x v="0"/>
    <x v="1"/>
    <x v="2"/>
    <x v="1"/>
  </r>
  <r>
    <x v="6882"/>
    <x v="3"/>
    <s v="TGM11425"/>
    <s v="CONSULTA ESTADO DE CUENTA"/>
    <x v="0"/>
    <x v="2"/>
    <x v="0"/>
    <x v="39"/>
    <s v="Ruth Cusihuaman SACC1"/>
    <s v="Presencial"/>
    <x v="0"/>
    <x v="2"/>
    <x v="2"/>
    <x v="1"/>
  </r>
  <r>
    <x v="6883"/>
    <x v="3"/>
    <s v="TGM11426"/>
    <s v="CONSULTA CANALES DE PAGO"/>
    <x v="0"/>
    <x v="2"/>
    <x v="0"/>
    <x v="39"/>
    <s v="Ruth Cusihuaman SACC1"/>
    <s v="Llamada Telefonica"/>
    <x v="0"/>
    <x v="2"/>
    <x v="2"/>
    <x v="1"/>
  </r>
  <r>
    <x v="6884"/>
    <x v="2"/>
    <s v="TGM11427"/>
    <s v="ENTREGA DE CONTRATO 5034105"/>
    <x v="0"/>
    <x v="0"/>
    <x v="0"/>
    <x v="39"/>
    <s v="Melissa Jhuliana Hipolito Guerrero"/>
    <m/>
    <x v="0"/>
    <x v="2"/>
    <x v="2"/>
    <x v="1"/>
  </r>
  <r>
    <x v="6885"/>
    <x v="0"/>
    <s v="TGM11428"/>
    <s v="MISA RECUERDO"/>
    <x v="0"/>
    <x v="2"/>
    <x v="0"/>
    <x v="39"/>
    <s v="Liz Lidiana Huaman Rojas"/>
    <m/>
    <x v="0"/>
    <x v="2"/>
    <x v="2"/>
    <x v="1"/>
  </r>
  <r>
    <x v="6886"/>
    <x v="0"/>
    <s v="TGM11429"/>
    <s v="ACTA DE DEFUNCION"/>
    <x v="0"/>
    <x v="0"/>
    <x v="0"/>
    <x v="39"/>
    <s v="Pamela Diana SAC Caro Alhua"/>
    <m/>
    <x v="0"/>
    <x v="1"/>
    <x v="2"/>
    <x v="1"/>
  </r>
  <r>
    <x v="6887"/>
    <x v="0"/>
    <s v="TGM11430"/>
    <s v="ACTA DE DEFUNCION"/>
    <x v="0"/>
    <x v="0"/>
    <x v="0"/>
    <x v="39"/>
    <s v="Pamela Diana SAC Caro Alhua"/>
    <m/>
    <x v="0"/>
    <x v="1"/>
    <x v="2"/>
    <x v="1"/>
  </r>
  <r>
    <x v="6888"/>
    <x v="0"/>
    <s v="TGM11431"/>
    <s v="CONSTANCIA DE ENTIERRO"/>
    <x v="0"/>
    <x v="2"/>
    <x v="0"/>
    <x v="39"/>
    <s v="Pamela Diana SAC Caro Alhua"/>
    <m/>
    <x v="0"/>
    <x v="1"/>
    <x v="2"/>
    <x v="1"/>
  </r>
  <r>
    <x v="6889"/>
    <x v="0"/>
    <s v="TGM11432"/>
    <s v="CERTIFICADO DE USO"/>
    <x v="0"/>
    <x v="0"/>
    <x v="0"/>
    <x v="39"/>
    <s v="Pamela Diana SAC Caro Alhua"/>
    <m/>
    <x v="0"/>
    <x v="1"/>
    <x v="2"/>
    <x v="1"/>
  </r>
  <r>
    <x v="6890"/>
    <x v="0"/>
    <s v="TGM11433"/>
    <s v="ASIGNACION DE BENEFICIARIOS"/>
    <x v="0"/>
    <x v="0"/>
    <x v="0"/>
    <x v="39"/>
    <s v="Pamela Diana SAC Caro Alhua"/>
    <m/>
    <x v="0"/>
    <x v="1"/>
    <x v="2"/>
    <x v="1"/>
  </r>
  <r>
    <x v="6891"/>
    <x v="0"/>
    <s v="TGM11434"/>
    <s v="CAMBIO DE 2&amp;DEG; TITULAR"/>
    <x v="0"/>
    <x v="0"/>
    <x v="0"/>
    <x v="39"/>
    <s v="Pamela Diana SAC Caro Alhua"/>
    <m/>
    <x v="0"/>
    <x v="1"/>
    <x v="2"/>
    <x v="1"/>
  </r>
  <r>
    <x v="6892"/>
    <x v="2"/>
    <s v="TGM11435"/>
    <s v="SOLICITUD DE ANULACION Y RESOLUCION DE CONTRATO"/>
    <x v="0"/>
    <x v="0"/>
    <x v="2"/>
    <x v="39"/>
    <s v="Rosario Margarita Vergara Jimenez SAC CHIM"/>
    <m/>
    <x v="0"/>
    <x v="1"/>
    <x v="2"/>
    <x v="1"/>
  </r>
  <r>
    <x v="6893"/>
    <x v="0"/>
    <s v="TGM11436"/>
    <s v="INSTALACION DE LAPIDA"/>
    <x v="0"/>
    <x v="1"/>
    <x v="4"/>
    <x v="39"/>
    <s v="Oscar San Martin Castillo"/>
    <s v="Presencial"/>
    <x v="1"/>
    <x v="2"/>
    <x v="2"/>
    <x v="1"/>
  </r>
  <r>
    <x v="6894"/>
    <x v="2"/>
    <s v="TGM11437"/>
    <s v="CERTIFICADO DE USO CONTRATO 201252"/>
    <x v="0"/>
    <x v="0"/>
    <x v="2"/>
    <x v="39"/>
    <s v="Jaquelin Magallanes Llanos SACCAÑ"/>
    <m/>
    <x v="0"/>
    <x v="1"/>
    <x v="2"/>
    <x v="1"/>
  </r>
  <r>
    <x v="6895"/>
    <x v="4"/>
    <s v="TGM11438"/>
    <s v="GENERACION CODG. CIP"/>
    <x v="0"/>
    <x v="0"/>
    <x v="2"/>
    <x v="39"/>
    <s v="Ruth Cusihuaman SACC2"/>
    <s v="Llamada Telefonica"/>
    <x v="0"/>
    <x v="2"/>
    <x v="2"/>
    <x v="1"/>
  </r>
  <r>
    <x v="6896"/>
    <x v="4"/>
    <s v="TGM11439"/>
    <s v="BOLETA DE PAGO"/>
    <x v="0"/>
    <x v="0"/>
    <x v="0"/>
    <x v="39"/>
    <s v="Ruth Cusihuaman SACC2"/>
    <s v="Llamada Telefonica"/>
    <x v="0"/>
    <x v="1"/>
    <x v="2"/>
    <x v="1"/>
  </r>
  <r>
    <x v="6897"/>
    <x v="3"/>
    <s v="TGM11440"/>
    <s v="BOLETA DE PAGO"/>
    <x v="0"/>
    <x v="0"/>
    <x v="0"/>
    <x v="39"/>
    <s v="Ruth Cusihuaman SACC1"/>
    <s v="Llamada Telefonica"/>
    <x v="0"/>
    <x v="1"/>
    <x v="2"/>
    <x v="1"/>
  </r>
  <r>
    <x v="6898"/>
    <x v="0"/>
    <s v="TGM11441"/>
    <s v="MISA RECUERDO"/>
    <x v="0"/>
    <x v="2"/>
    <x v="0"/>
    <x v="39"/>
    <s v="Liz Lidiana Huaman Rojas"/>
    <m/>
    <x v="0"/>
    <x v="1"/>
    <x v="2"/>
    <x v="1"/>
  </r>
  <r>
    <x v="6899"/>
    <x v="1"/>
    <s v="TGM11443"/>
    <s v="TRASLADO INTERNO"/>
    <x v="0"/>
    <x v="0"/>
    <x v="0"/>
    <x v="39"/>
    <s v="Pamela Diana Caro Alhua  SAC cor"/>
    <m/>
    <x v="0"/>
    <x v="1"/>
    <x v="2"/>
    <x v="1"/>
  </r>
  <r>
    <x v="6900"/>
    <x v="5"/>
    <s v="TGM11444"/>
    <s v="ENTREGA DE ESTADO DE CUENTA"/>
    <x v="0"/>
    <x v="0"/>
    <x v="0"/>
    <x v="39"/>
    <s v="Cesar Eduardo Reategui Paredes SACCIX"/>
    <s v="Presencial"/>
    <x v="0"/>
    <x v="1"/>
    <x v="2"/>
    <x v="1"/>
  </r>
  <r>
    <x v="6901"/>
    <x v="3"/>
    <s v="TGM11445"/>
    <s v="CONSULTA  DE PAGOS"/>
    <x v="0"/>
    <x v="2"/>
    <x v="0"/>
    <x v="39"/>
    <s v="Rosmery Montesinos Quispe c1"/>
    <s v="Presencial"/>
    <x v="0"/>
    <x v="2"/>
    <x v="2"/>
    <x v="1"/>
  </r>
  <r>
    <x v="6902"/>
    <x v="0"/>
    <s v="TGM11446"/>
    <s v="MISA RECUERDO"/>
    <x v="0"/>
    <x v="2"/>
    <x v="0"/>
    <x v="39"/>
    <s v="Liz Lidiana Huaman Rojas"/>
    <m/>
    <x v="0"/>
    <x v="1"/>
    <x v="2"/>
    <x v="1"/>
  </r>
  <r>
    <x v="6903"/>
    <x v="2"/>
    <s v="TGM11447"/>
    <s v="CONSULTA ESTADO DE CUENTA 200475"/>
    <x v="0"/>
    <x v="0"/>
    <x v="2"/>
    <x v="39"/>
    <s v="Melissa Jhuliana Hipolito Guerrero"/>
    <m/>
    <x v="0"/>
    <x v="1"/>
    <x v="2"/>
    <x v="1"/>
  </r>
  <r>
    <x v="6904"/>
    <x v="1"/>
    <s v="TGM11448"/>
    <s v="CERTIFICADO DE USO"/>
    <x v="0"/>
    <x v="0"/>
    <x v="0"/>
    <x v="39"/>
    <s v="Pamela Diana Caro Alhua  SAC cor"/>
    <m/>
    <x v="0"/>
    <x v="1"/>
    <x v="2"/>
    <x v="1"/>
  </r>
  <r>
    <x v="6905"/>
    <x v="3"/>
    <s v="TGM11449"/>
    <s v="GENERACION CODG. CIP"/>
    <x v="0"/>
    <x v="0"/>
    <x v="2"/>
    <x v="39"/>
    <s v="Ruth Cusihuaman SACC1"/>
    <s v="Llamada Telefonica"/>
    <x v="0"/>
    <x v="1"/>
    <x v="2"/>
    <x v="1"/>
  </r>
  <r>
    <x v="6906"/>
    <x v="3"/>
    <s v="TGM11450"/>
    <s v="CANALES DE PAGO"/>
    <x v="0"/>
    <x v="2"/>
    <x v="0"/>
    <x v="39"/>
    <s v="Rosmery Montesinos Quispe c1"/>
    <s v="Presencial"/>
    <x v="0"/>
    <x v="1"/>
    <x v="2"/>
    <x v="1"/>
  </r>
  <r>
    <x v="6907"/>
    <x v="0"/>
    <s v="TGM11451"/>
    <s v="ASIGNACION 2DO TITULAR"/>
    <x v="0"/>
    <x v="0"/>
    <x v="0"/>
    <x v="39"/>
    <s v="Liz Lidiana Huaman Rojas"/>
    <m/>
    <x v="0"/>
    <x v="1"/>
    <x v="2"/>
    <x v="1"/>
  </r>
  <r>
    <x v="6908"/>
    <x v="5"/>
    <s v="TGM11452"/>
    <s v="CONSTANCIA DE ENTIERRO CONTRATO 400057"/>
    <x v="0"/>
    <x v="0"/>
    <x v="0"/>
    <x v="39"/>
    <s v="Jesica Castro Blancas"/>
    <m/>
    <x v="0"/>
    <x v="1"/>
    <x v="2"/>
    <x v="1"/>
  </r>
  <r>
    <x v="6909"/>
    <x v="5"/>
    <s v="TGM11453"/>
    <s v="SOLICITUD DE CAMBIO DE FECHA DE RESPONSO 5014166"/>
    <x v="0"/>
    <x v="0"/>
    <x v="0"/>
    <x v="39"/>
    <s v="Jesica Castro Blancas"/>
    <m/>
    <x v="0"/>
    <x v="1"/>
    <x v="2"/>
    <x v="1"/>
  </r>
  <r>
    <x v="6910"/>
    <x v="0"/>
    <s v="TGM11454"/>
    <s v="COPIA DE CONTRATO"/>
    <x v="0"/>
    <x v="0"/>
    <x v="0"/>
    <x v="39"/>
    <s v="Liz Lidiana Huaman Rojas"/>
    <m/>
    <x v="0"/>
    <x v="1"/>
    <x v="2"/>
    <x v="1"/>
  </r>
  <r>
    <x v="6911"/>
    <x v="0"/>
    <s v="TGM11455"/>
    <s v="RESOLUCION DE CONTRATO"/>
    <x v="0"/>
    <x v="0"/>
    <x v="4"/>
    <x v="39"/>
    <s v="Tymiller Jhalber Llacza Rosales"/>
    <s v="Presencial"/>
    <x v="0"/>
    <x v="2"/>
    <x v="2"/>
    <x v="1"/>
  </r>
  <r>
    <x v="6912"/>
    <x v="0"/>
    <s v="TGM11456"/>
    <s v="MISA RECUERDO"/>
    <x v="0"/>
    <x v="2"/>
    <x v="0"/>
    <x v="39"/>
    <s v="Liz Lidiana Huaman Rojas"/>
    <m/>
    <x v="0"/>
    <x v="1"/>
    <x v="2"/>
    <x v="1"/>
  </r>
  <r>
    <x v="6913"/>
    <x v="4"/>
    <s v="TGM11457"/>
    <s v="CANALES DE PAGO"/>
    <x v="0"/>
    <x v="2"/>
    <x v="0"/>
    <x v="39"/>
    <s v="Rosmery Montesinos Quispe c2"/>
    <s v="Presencial"/>
    <x v="0"/>
    <x v="1"/>
    <x v="2"/>
    <x v="1"/>
  </r>
  <r>
    <x v="6914"/>
    <x v="0"/>
    <s v="TGM11458"/>
    <s v="CERTIFICADO DE USO"/>
    <x v="0"/>
    <x v="0"/>
    <x v="0"/>
    <x v="39"/>
    <s v="Liz Lidiana Huaman Rojas"/>
    <m/>
    <x v="0"/>
    <x v="1"/>
    <x v="2"/>
    <x v="1"/>
  </r>
  <r>
    <x v="6915"/>
    <x v="3"/>
    <s v="TGM11459"/>
    <s v="CONSULTA NRO DE CONTRATO PARA PAGAR"/>
    <x v="0"/>
    <x v="2"/>
    <x v="0"/>
    <x v="39"/>
    <s v="Ruth Cusihuaman SACC1"/>
    <s v="Llamada Telefonica"/>
    <x v="0"/>
    <x v="1"/>
    <x v="2"/>
    <x v="1"/>
  </r>
  <r>
    <x v="6916"/>
    <x v="3"/>
    <s v="TGM11460"/>
    <s v="BOLETA DE PAGO"/>
    <x v="0"/>
    <x v="0"/>
    <x v="0"/>
    <x v="39"/>
    <s v="Ruth Cusihuaman SACC1"/>
    <s v="Llamada Telefonica"/>
    <x v="0"/>
    <x v="1"/>
    <x v="2"/>
    <x v="1"/>
  </r>
  <r>
    <x v="6917"/>
    <x v="3"/>
    <s v="TGM11461"/>
    <s v="GENERACION CODG. CIP"/>
    <x v="0"/>
    <x v="0"/>
    <x v="0"/>
    <x v="39"/>
    <s v="Ruth Cusihuaman SACC1"/>
    <s v="Llamada Telefonica"/>
    <x v="0"/>
    <x v="1"/>
    <x v="2"/>
    <x v="1"/>
  </r>
  <r>
    <x v="6918"/>
    <x v="3"/>
    <s v="TGM11462"/>
    <s v="INGRESO DEPOSITO/PAGO DE CUOTA"/>
    <x v="0"/>
    <x v="0"/>
    <x v="0"/>
    <x v="39"/>
    <s v="Ruth Cusihuaman SACC1"/>
    <s v="Llamada Telefonica"/>
    <x v="0"/>
    <x v="1"/>
    <x v="2"/>
    <x v="1"/>
  </r>
  <r>
    <x v="6919"/>
    <x v="0"/>
    <s v="TGM11463"/>
    <s v="CERTIFICADO DE USO"/>
    <x v="0"/>
    <x v="0"/>
    <x v="0"/>
    <x v="39"/>
    <s v="Liz Lidiana Huaman Rojas"/>
    <m/>
    <x v="0"/>
    <x v="1"/>
    <x v="2"/>
    <x v="1"/>
  </r>
  <r>
    <x v="6920"/>
    <x v="0"/>
    <s v="TGM11464"/>
    <s v="CERTIFICADO DE USO"/>
    <x v="0"/>
    <x v="0"/>
    <x v="0"/>
    <x v="39"/>
    <s v="Liz Lidiana Huaman Rojas"/>
    <m/>
    <x v="0"/>
    <x v="1"/>
    <x v="2"/>
    <x v="1"/>
  </r>
  <r>
    <x v="6921"/>
    <x v="3"/>
    <s v="TGM11465"/>
    <s v="GENERACION CODG. CIP"/>
    <x v="0"/>
    <x v="0"/>
    <x v="2"/>
    <x v="39"/>
    <s v="Ruth Cusihuaman SACC1"/>
    <s v="Llamada Telefonica"/>
    <x v="0"/>
    <x v="1"/>
    <x v="2"/>
    <x v="1"/>
  </r>
  <r>
    <x v="6922"/>
    <x v="3"/>
    <s v="TGM11466"/>
    <s v="COSULTA SI SU PAGO FUE REGISTRADO"/>
    <x v="0"/>
    <x v="2"/>
    <x v="0"/>
    <x v="39"/>
    <s v="Ruth Cusihuaman SACC1"/>
    <s v="Llamada Telefonica"/>
    <x v="0"/>
    <x v="1"/>
    <x v="2"/>
    <x v="1"/>
  </r>
  <r>
    <x v="6923"/>
    <x v="3"/>
    <s v="TGM11467"/>
    <s v="CONSULTA  SI FUE REGISTRADO SU PAGO"/>
    <x v="0"/>
    <x v="2"/>
    <x v="0"/>
    <x v="39"/>
    <s v="Ruth Cusihuaman SACC1"/>
    <s v="Presencial"/>
    <x v="0"/>
    <x v="1"/>
    <x v="2"/>
    <x v="1"/>
  </r>
  <r>
    <x v="6924"/>
    <x v="0"/>
    <s v="TGM11468"/>
    <s v="SEPARO DE MISA"/>
    <x v="0"/>
    <x v="2"/>
    <x v="0"/>
    <x v="39"/>
    <s v="Angie Diana Infante Verastegui SACSAN"/>
    <s v="Presencial"/>
    <x v="0"/>
    <x v="2"/>
    <x v="2"/>
    <x v="1"/>
  </r>
  <r>
    <x v="6925"/>
    <x v="3"/>
    <s v="TGM11469"/>
    <s v="CONSULTA SALDO TOTAL"/>
    <x v="0"/>
    <x v="2"/>
    <x v="0"/>
    <x v="39"/>
    <s v="Ruth Cusihuaman SACC1"/>
    <s v="Llamada Telefonica"/>
    <x v="0"/>
    <x v="1"/>
    <x v="2"/>
    <x v="1"/>
  </r>
  <r>
    <x v="6926"/>
    <x v="0"/>
    <s v="TGM11470"/>
    <s v="SEPARO DE MISA"/>
    <x v="0"/>
    <x v="2"/>
    <x v="0"/>
    <x v="39"/>
    <s v="Angie Diana Infante Verastegui SACSAN"/>
    <s v="Presencial"/>
    <x v="0"/>
    <x v="2"/>
    <x v="2"/>
    <x v="1"/>
  </r>
  <r>
    <x v="6927"/>
    <x v="4"/>
    <s v="TGM11471"/>
    <s v="BOLETA DE PAGO"/>
    <x v="0"/>
    <x v="0"/>
    <x v="0"/>
    <x v="39"/>
    <s v="Ruth Cusihuaman SACC2"/>
    <s v="Llamada Telefonica"/>
    <x v="0"/>
    <x v="1"/>
    <x v="2"/>
    <x v="1"/>
  </r>
  <r>
    <x v="6928"/>
    <x v="3"/>
    <s v="TGM11472"/>
    <s v="COPIA CONTRATO"/>
    <x v="0"/>
    <x v="0"/>
    <x v="0"/>
    <x v="39"/>
    <s v="Ruth Cusihuaman SACC1"/>
    <s v="Presencial"/>
    <x v="0"/>
    <x v="2"/>
    <x v="2"/>
    <x v="1"/>
  </r>
  <r>
    <x v="6929"/>
    <x v="0"/>
    <s v="TGM11473"/>
    <s v="SEPARO DE MISA"/>
    <x v="0"/>
    <x v="2"/>
    <x v="0"/>
    <x v="39"/>
    <s v="Angie Diana Infante Verastegui SACSAN"/>
    <s v="Presencial"/>
    <x v="0"/>
    <x v="1"/>
    <x v="2"/>
    <x v="1"/>
  </r>
  <r>
    <x v="6930"/>
    <x v="0"/>
    <s v="TGM11474"/>
    <s v="SEPARO DE MISA"/>
    <x v="0"/>
    <x v="2"/>
    <x v="0"/>
    <x v="39"/>
    <s v="Angie Diana Infante Verastegui SACSAN"/>
    <s v="Presencial"/>
    <x v="0"/>
    <x v="1"/>
    <x v="2"/>
    <x v="1"/>
  </r>
  <r>
    <x v="6931"/>
    <x v="3"/>
    <s v="TGM11475"/>
    <s v="ACTUALIZACION DE DATOS"/>
    <x v="0"/>
    <x v="0"/>
    <x v="0"/>
    <x v="39"/>
    <s v="Ruth Cusihuaman SACC1"/>
    <s v="Llamada Telefonica"/>
    <x v="0"/>
    <x v="2"/>
    <x v="2"/>
    <x v="1"/>
  </r>
  <r>
    <x v="6932"/>
    <x v="3"/>
    <s v="TGM11476"/>
    <s v="BOLETA DE PAGO"/>
    <x v="0"/>
    <x v="0"/>
    <x v="0"/>
    <x v="39"/>
    <s v="Ruth Cusihuaman SACC1"/>
    <s v="Llamada Telefonica"/>
    <x v="0"/>
    <x v="1"/>
    <x v="2"/>
    <x v="1"/>
  </r>
  <r>
    <x v="6933"/>
    <x v="0"/>
    <s v="TGM11477"/>
    <s v="SEPARO DE MISA"/>
    <x v="0"/>
    <x v="2"/>
    <x v="0"/>
    <x v="39"/>
    <s v="Angie Diana Infante Verastegui SACSAN"/>
    <s v="Presencial"/>
    <x v="0"/>
    <x v="1"/>
    <x v="2"/>
    <x v="1"/>
  </r>
  <r>
    <x v="6934"/>
    <x v="4"/>
    <s v="TGM11478"/>
    <s v="GENERACION CODG. CIP"/>
    <x v="0"/>
    <x v="0"/>
    <x v="2"/>
    <x v="39"/>
    <s v="Ruth Cusihuaman SACC2"/>
    <s v="Llamada Telefonica"/>
    <x v="0"/>
    <x v="1"/>
    <x v="2"/>
    <x v="1"/>
  </r>
  <r>
    <x v="6935"/>
    <x v="0"/>
    <s v="TGM11479"/>
    <s v="UBICACI&amp;OACUTE;N DE ESPACIO"/>
    <x v="0"/>
    <x v="0"/>
    <x v="0"/>
    <x v="39"/>
    <s v="Angie Diana Infante Verastegui SACSAN"/>
    <s v="Presencial"/>
    <x v="0"/>
    <x v="1"/>
    <x v="2"/>
    <x v="1"/>
  </r>
  <r>
    <x v="6936"/>
    <x v="3"/>
    <s v="TGM11480"/>
    <s v="GENERACION CODG. CIP"/>
    <x v="0"/>
    <x v="0"/>
    <x v="0"/>
    <x v="39"/>
    <s v="Ruth Cusihuaman SACC1"/>
    <s v="Llamada Telefonica"/>
    <x v="0"/>
    <x v="2"/>
    <x v="2"/>
    <x v="1"/>
  </r>
  <r>
    <x v="6937"/>
    <x v="0"/>
    <s v="TGM11481"/>
    <s v="SEPARO DE MISA"/>
    <x v="0"/>
    <x v="2"/>
    <x v="0"/>
    <x v="39"/>
    <s v="Angie Diana Infante Verastegui SACSAN"/>
    <s v="Presencial"/>
    <x v="0"/>
    <x v="2"/>
    <x v="2"/>
    <x v="1"/>
  </r>
  <r>
    <x v="6938"/>
    <x v="0"/>
    <s v="TGM11482"/>
    <s v="ESTADO DE CUENTA"/>
    <x v="0"/>
    <x v="0"/>
    <x v="2"/>
    <x v="39"/>
    <s v="Angie Diana Infante Verastegui SACSAN"/>
    <s v="Presencial"/>
    <x v="0"/>
    <x v="1"/>
    <x v="2"/>
    <x v="1"/>
  </r>
  <r>
    <x v="6939"/>
    <x v="0"/>
    <s v="TGM11483"/>
    <s v="REQUISITOS USO ESPACIO"/>
    <x v="0"/>
    <x v="2"/>
    <x v="0"/>
    <x v="39"/>
    <s v="Liz Lidiana Huaman Rojas"/>
    <m/>
    <x v="0"/>
    <x v="1"/>
    <x v="2"/>
    <x v="1"/>
  </r>
  <r>
    <x v="6940"/>
    <x v="0"/>
    <s v="TGM11484"/>
    <s v="EMISION DE BOLETA"/>
    <x v="0"/>
    <x v="0"/>
    <x v="0"/>
    <x v="39"/>
    <s v="Nescar Janeth Ingaruca Peña SAC SAN"/>
    <s v="Llamada Telefonica"/>
    <x v="0"/>
    <x v="1"/>
    <x v="2"/>
    <x v="1"/>
  </r>
  <r>
    <x v="6941"/>
    <x v="3"/>
    <s v="TGM11485"/>
    <s v="GENERACION CODG. CIP"/>
    <x v="0"/>
    <x v="0"/>
    <x v="2"/>
    <x v="39"/>
    <s v="Ruth Cusihuaman SACC1"/>
    <s v="Llamada Telefonica"/>
    <x v="0"/>
    <x v="2"/>
    <x v="2"/>
    <x v="1"/>
  </r>
  <r>
    <x v="6942"/>
    <x v="0"/>
    <s v="TGM11486"/>
    <s v="EMISION DE BOLETA"/>
    <x v="0"/>
    <x v="0"/>
    <x v="0"/>
    <x v="39"/>
    <s v="Nescar Janeth Ingaruca Peña SAC SAN"/>
    <s v="Llamada Telefonica"/>
    <x v="0"/>
    <x v="1"/>
    <x v="2"/>
    <x v="1"/>
  </r>
  <r>
    <x v="6943"/>
    <x v="1"/>
    <s v="TGM11487"/>
    <s v="EMISION DE BOLETA"/>
    <x v="0"/>
    <x v="0"/>
    <x v="0"/>
    <x v="39"/>
    <s v="Nescar Janeth Ingaruca Peña SAC COR"/>
    <s v="Llamada Telefonica"/>
    <x v="0"/>
    <x v="1"/>
    <x v="2"/>
    <x v="1"/>
  </r>
  <r>
    <x v="6944"/>
    <x v="0"/>
    <s v="TGM11488"/>
    <s v="MISA RECUERDO"/>
    <x v="0"/>
    <x v="2"/>
    <x v="0"/>
    <x v="39"/>
    <s v="Liz Lidiana Huaman Rojas"/>
    <m/>
    <x v="0"/>
    <x v="1"/>
    <x v="2"/>
    <x v="1"/>
  </r>
  <r>
    <x v="6945"/>
    <x v="0"/>
    <s v="TGM11489"/>
    <s v="SEPARO DE MISA"/>
    <x v="0"/>
    <x v="2"/>
    <x v="0"/>
    <x v="39"/>
    <s v="Angie Diana Infante Verastegui SACSAN"/>
    <s v="Presencial"/>
    <x v="0"/>
    <x v="1"/>
    <x v="2"/>
    <x v="1"/>
  </r>
  <r>
    <x v="6946"/>
    <x v="0"/>
    <s v="TGM11490"/>
    <s v="UBICACI&amp;OACUTE;N DE ESPACIO"/>
    <x v="0"/>
    <x v="0"/>
    <x v="2"/>
    <x v="39"/>
    <s v="Angie Diana Infante Verastegui SACSAN"/>
    <s v="Presencial"/>
    <x v="0"/>
    <x v="1"/>
    <x v="2"/>
    <x v="1"/>
  </r>
  <r>
    <x v="6947"/>
    <x v="0"/>
    <s v="TGM11491"/>
    <s v="CONSTRUCCION DE MAUSOLEO"/>
    <x v="0"/>
    <x v="0"/>
    <x v="4"/>
    <x v="39"/>
    <s v="Oscar San Martin Castillo"/>
    <s v="Presencial"/>
    <x v="0"/>
    <x v="1"/>
    <x v="2"/>
    <x v="1"/>
  </r>
  <r>
    <x v="6948"/>
    <x v="2"/>
    <s v="TGM11492"/>
    <s v="DEVOLUCION DE GARANTIA Y ENTREGA DE CONTRATO  5015255"/>
    <x v="0"/>
    <x v="0"/>
    <x v="0"/>
    <x v="39"/>
    <s v="Melissa Jhuliana Hipolito Guerrero"/>
    <m/>
    <x v="0"/>
    <x v="1"/>
    <x v="2"/>
    <x v="1"/>
  </r>
  <r>
    <x v="6949"/>
    <x v="2"/>
    <s v="TGM11493"/>
    <s v="DEVOLUCION DE GARANTIA  CONTRATO  5013405"/>
    <x v="0"/>
    <x v="0"/>
    <x v="0"/>
    <x v="39"/>
    <s v="Melissa Jhuliana Hipolito Guerrero"/>
    <m/>
    <x v="0"/>
    <x v="1"/>
    <x v="2"/>
    <x v="1"/>
  </r>
  <r>
    <x v="6950"/>
    <x v="4"/>
    <s v="TGM11494"/>
    <s v="ENTREGA DE CONTRATO"/>
    <x v="0"/>
    <x v="0"/>
    <x v="0"/>
    <x v="39"/>
    <s v="Rosmery Montesinos Quispe c2"/>
    <s v="Presencial"/>
    <x v="0"/>
    <x v="1"/>
    <x v="2"/>
    <x v="1"/>
  </r>
  <r>
    <x v="6951"/>
    <x v="3"/>
    <s v="TGM11495"/>
    <s v="CAMBIO DE TITULARIDAD"/>
    <x v="0"/>
    <x v="0"/>
    <x v="2"/>
    <x v="39"/>
    <s v="Ruth Cusihuaman SACC1"/>
    <s v="Presencial"/>
    <x v="0"/>
    <x v="1"/>
    <x v="2"/>
    <x v="1"/>
  </r>
  <r>
    <x v="6952"/>
    <x v="3"/>
    <s v="TGM11496"/>
    <s v="ENTREGA DE CERTIFICADO DE PERPETUIDAD"/>
    <x v="0"/>
    <x v="0"/>
    <x v="0"/>
    <x v="39"/>
    <s v="Ruth Cusihuaman SACC1"/>
    <s v="Presencial"/>
    <x v="0"/>
    <x v="1"/>
    <x v="2"/>
    <x v="1"/>
  </r>
  <r>
    <x v="6953"/>
    <x v="4"/>
    <s v="TGM11497"/>
    <s v="CAMBIO DE TITULARIDAD"/>
    <x v="0"/>
    <x v="0"/>
    <x v="0"/>
    <x v="39"/>
    <s v="Ruth Cusihuaman SACC2"/>
    <s v="Presencial"/>
    <x v="0"/>
    <x v="1"/>
    <x v="2"/>
    <x v="1"/>
  </r>
  <r>
    <x v="6954"/>
    <x v="0"/>
    <s v="TGM11498"/>
    <s v="EMISION DE BOLETA"/>
    <x v="0"/>
    <x v="0"/>
    <x v="0"/>
    <x v="39"/>
    <s v="Nescar Janeth Ingaruca Peña SAC SAN"/>
    <s v="Llamada Telefonica"/>
    <x v="0"/>
    <x v="1"/>
    <x v="2"/>
    <x v="1"/>
  </r>
  <r>
    <x v="6955"/>
    <x v="3"/>
    <s v="TGM11499"/>
    <s v="ACTUALIZACION DE DATOS"/>
    <x v="0"/>
    <x v="0"/>
    <x v="0"/>
    <x v="39"/>
    <s v="Ruth Cusihuaman SACC1"/>
    <s v="Llamada Telefonica"/>
    <x v="0"/>
    <x v="1"/>
    <x v="2"/>
    <x v="1"/>
  </r>
  <r>
    <x v="6956"/>
    <x v="0"/>
    <s v="TGM11500"/>
    <s v="VENTA DE FLORES"/>
    <x v="0"/>
    <x v="0"/>
    <x v="0"/>
    <x v="39"/>
    <s v="Nescar Janeth Ingaruca Peña SAC SAN"/>
    <s v="Llamada Telefonica"/>
    <x v="0"/>
    <x v="1"/>
    <x v="2"/>
    <x v="1"/>
  </r>
  <r>
    <x v="6957"/>
    <x v="3"/>
    <s v="TGM11501"/>
    <s v="BOLETA DE PAGO"/>
    <x v="0"/>
    <x v="0"/>
    <x v="0"/>
    <x v="39"/>
    <s v="Ruth Cusihuaman SACC1"/>
    <s v="Llamada Telefonica"/>
    <x v="0"/>
    <x v="1"/>
    <x v="2"/>
    <x v="1"/>
  </r>
  <r>
    <x v="6958"/>
    <x v="0"/>
    <s v="TGM11502"/>
    <s v="MISA"/>
    <x v="0"/>
    <x v="2"/>
    <x v="0"/>
    <x v="39"/>
    <s v="Nescar Janeth Ingaruca Peña SAC SAN"/>
    <m/>
    <x v="0"/>
    <x v="1"/>
    <x v="2"/>
    <x v="1"/>
  </r>
  <r>
    <x v="6959"/>
    <x v="1"/>
    <s v="TGM11503"/>
    <s v="EMISION DE BOLETA"/>
    <x v="0"/>
    <x v="0"/>
    <x v="0"/>
    <x v="39"/>
    <s v="Nescar Janeth Ingaruca Peña SAC COR"/>
    <s v="Llamada Telefonica"/>
    <x v="0"/>
    <x v="1"/>
    <x v="2"/>
    <x v="1"/>
  </r>
  <r>
    <x v="6960"/>
    <x v="1"/>
    <s v="TGM11504"/>
    <s v="EMISION DE BOLETA"/>
    <x v="0"/>
    <x v="0"/>
    <x v="0"/>
    <x v="39"/>
    <s v="Nescar Janeth Ingaruca Peña SAC COR"/>
    <s v="Llamada Telefonica"/>
    <x v="0"/>
    <x v="1"/>
    <x v="2"/>
    <x v="1"/>
  </r>
  <r>
    <x v="6961"/>
    <x v="0"/>
    <s v="TGM11505"/>
    <s v="USO DE ESPACIO"/>
    <x v="0"/>
    <x v="0"/>
    <x v="0"/>
    <x v="39"/>
    <s v="Pamela Diana SAC Caro Alhua"/>
    <m/>
    <x v="0"/>
    <x v="2"/>
    <x v="2"/>
    <x v="1"/>
  </r>
  <r>
    <x v="6962"/>
    <x v="1"/>
    <s v="TGM11506"/>
    <s v="EMISION DE BOLETA"/>
    <x v="0"/>
    <x v="0"/>
    <x v="0"/>
    <x v="39"/>
    <s v="Nescar Janeth Ingaruca Peña SAC COR"/>
    <s v="Llamada Telefonica"/>
    <x v="0"/>
    <x v="1"/>
    <x v="2"/>
    <x v="1"/>
  </r>
  <r>
    <x v="6963"/>
    <x v="0"/>
    <s v="TGM11507"/>
    <s v="DEUDA PENDIENTE"/>
    <x v="0"/>
    <x v="2"/>
    <x v="0"/>
    <x v="39"/>
    <s v="Pamela Diana SAC Caro Alhua"/>
    <m/>
    <x v="0"/>
    <x v="2"/>
    <x v="2"/>
    <x v="1"/>
  </r>
  <r>
    <x v="6964"/>
    <x v="0"/>
    <s v="TGM11508"/>
    <s v="EMISION DE BOLETA"/>
    <x v="0"/>
    <x v="0"/>
    <x v="0"/>
    <x v="39"/>
    <s v="Nescar Janeth Ingaruca Peña SAC SAN"/>
    <s v="Llamada Telefonica"/>
    <x v="0"/>
    <x v="1"/>
    <x v="2"/>
    <x v="1"/>
  </r>
  <r>
    <x v="6965"/>
    <x v="0"/>
    <s v="TGM11509"/>
    <s v="UBICACIO DE ESPACIO"/>
    <x v="0"/>
    <x v="0"/>
    <x v="0"/>
    <x v="39"/>
    <s v="Nescar Janeth Ingaruca Peña SAC SAN"/>
    <s v="Presencial"/>
    <x v="0"/>
    <x v="1"/>
    <x v="2"/>
    <x v="1"/>
  </r>
  <r>
    <x v="6966"/>
    <x v="0"/>
    <s v="TGM11510"/>
    <s v="ACTUALIZACION DE DATOS"/>
    <x v="0"/>
    <x v="0"/>
    <x v="0"/>
    <x v="39"/>
    <s v="Pamela Diana SAC Caro Alhua"/>
    <m/>
    <x v="0"/>
    <x v="2"/>
    <x v="2"/>
    <x v="1"/>
  </r>
  <r>
    <x v="6967"/>
    <x v="0"/>
    <s v="TGM11511"/>
    <s v="ESTADO DE CUENTA"/>
    <x v="0"/>
    <x v="0"/>
    <x v="0"/>
    <x v="39"/>
    <s v="Pamela Diana SAC Caro Alhua"/>
    <m/>
    <x v="0"/>
    <x v="2"/>
    <x v="2"/>
    <x v="1"/>
  </r>
  <r>
    <x v="6968"/>
    <x v="0"/>
    <s v="TGM11512"/>
    <s v="VENTA DE FLOREROS"/>
    <x v="0"/>
    <x v="0"/>
    <x v="0"/>
    <x v="39"/>
    <s v="Nescar Janeth Ingaruca Peña SAC SAN"/>
    <s v="Presencial"/>
    <x v="0"/>
    <x v="2"/>
    <x v="2"/>
    <x v="1"/>
  </r>
  <r>
    <x v="6969"/>
    <x v="0"/>
    <s v="TGM11513"/>
    <s v="UBICACION DE ESPACIO"/>
    <x v="0"/>
    <x v="0"/>
    <x v="0"/>
    <x v="39"/>
    <s v="Pamela Diana SAC Caro Alhua"/>
    <m/>
    <x v="0"/>
    <x v="2"/>
    <x v="2"/>
    <x v="1"/>
  </r>
  <r>
    <x v="6970"/>
    <x v="0"/>
    <s v="TGM11514"/>
    <s v="UBICACION DE ESPACIO"/>
    <x v="0"/>
    <x v="0"/>
    <x v="0"/>
    <x v="39"/>
    <s v="Pamela Diana SAC Caro Alhua"/>
    <m/>
    <x v="0"/>
    <x v="1"/>
    <x v="2"/>
    <x v="1"/>
  </r>
  <r>
    <x v="6971"/>
    <x v="0"/>
    <s v="TGM11515"/>
    <s v="NIVELACION DE ESPACIO"/>
    <x v="0"/>
    <x v="0"/>
    <x v="4"/>
    <x v="39"/>
    <s v="Oscar San Martin Castillo"/>
    <m/>
    <x v="0"/>
    <x v="1"/>
    <x v="2"/>
    <x v="1"/>
  </r>
  <r>
    <x v="6972"/>
    <x v="0"/>
    <s v="TGM11516"/>
    <s v="UBICACION DE ESPACIO"/>
    <x v="0"/>
    <x v="0"/>
    <x v="0"/>
    <x v="39"/>
    <s v="Pamela Diana SAC Caro Alhua"/>
    <m/>
    <x v="0"/>
    <x v="1"/>
    <x v="2"/>
    <x v="1"/>
  </r>
  <r>
    <x v="6973"/>
    <x v="0"/>
    <s v="TGM11517"/>
    <s v="ELABORACION DE LAPIDA"/>
    <x v="0"/>
    <x v="0"/>
    <x v="4"/>
    <x v="39"/>
    <s v="Oscar San Martin Castillo"/>
    <m/>
    <x v="0"/>
    <x v="2"/>
    <x v="2"/>
    <x v="1"/>
  </r>
  <r>
    <x v="6974"/>
    <x v="0"/>
    <s v="TGM11518"/>
    <s v="USO DE ESPACIO"/>
    <x v="0"/>
    <x v="0"/>
    <x v="0"/>
    <x v="39"/>
    <s v="Nescar Janeth Ingaruca Peña SAC SAN"/>
    <s v="Presencial"/>
    <x v="0"/>
    <x v="1"/>
    <x v="2"/>
    <x v="1"/>
  </r>
  <r>
    <x v="6975"/>
    <x v="0"/>
    <s v="TGM11519"/>
    <s v="CERTIFICADO DE USO"/>
    <x v="0"/>
    <x v="0"/>
    <x v="0"/>
    <x v="39"/>
    <s v="Pamela Diana SAC Caro Alhua"/>
    <m/>
    <x v="0"/>
    <x v="1"/>
    <x v="2"/>
    <x v="1"/>
  </r>
  <r>
    <x v="6976"/>
    <x v="0"/>
    <s v="TGM11520"/>
    <s v="CERTIFICADO DE USO"/>
    <x v="0"/>
    <x v="0"/>
    <x v="2"/>
    <x v="39"/>
    <s v="Pamela Diana SAC Caro Alhua"/>
    <m/>
    <x v="0"/>
    <x v="1"/>
    <x v="2"/>
    <x v="1"/>
  </r>
  <r>
    <x v="6977"/>
    <x v="0"/>
    <s v="TGM11521"/>
    <s v="LAPIDA ROTA"/>
    <x v="0"/>
    <x v="1"/>
    <x v="4"/>
    <x v="39"/>
    <s v="Nescar Janeth Ingaruca Peña SAC SAN"/>
    <s v="Presencial"/>
    <x v="0"/>
    <x v="1"/>
    <x v="2"/>
    <x v="1"/>
  </r>
  <r>
    <x v="6978"/>
    <x v="6"/>
    <s v="TGM11522"/>
    <s v="USO INADECUADO EN ESPACIO"/>
    <x v="0"/>
    <x v="1"/>
    <x v="4"/>
    <x v="39"/>
    <s v="Yenifer Eliana Vásquez Carvajal"/>
    <s v="Presencial"/>
    <x v="0"/>
    <x v="2"/>
    <x v="2"/>
    <x v="1"/>
  </r>
  <r>
    <x v="6979"/>
    <x v="3"/>
    <s v="TGM11523"/>
    <s v="MANTENIMIENTO DE ESPACIO"/>
    <x v="0"/>
    <x v="1"/>
    <x v="4"/>
    <x v="39"/>
    <s v="Rayda Rita Vargas Perales C1"/>
    <s v="Presencial"/>
    <x v="0"/>
    <x v="1"/>
    <x v="2"/>
    <x v="1"/>
  </r>
  <r>
    <x v="6980"/>
    <x v="4"/>
    <s v="TGM11524"/>
    <s v="CONSULTA SALDO TOTAL"/>
    <x v="0"/>
    <x v="2"/>
    <x v="0"/>
    <x v="39"/>
    <s v="Ruth Cusihuaman SACC2"/>
    <s v="Presencial"/>
    <x v="0"/>
    <x v="2"/>
    <x v="2"/>
    <x v="1"/>
  </r>
  <r>
    <x v="6981"/>
    <x v="0"/>
    <s v="TGM11525"/>
    <s v="ASIGNACION DE BENEFICIARIOS"/>
    <x v="0"/>
    <x v="0"/>
    <x v="0"/>
    <x v="39"/>
    <s v="Liz Lidiana Huaman Rojas"/>
    <m/>
    <x v="0"/>
    <x v="1"/>
    <x v="2"/>
    <x v="1"/>
  </r>
  <r>
    <x v="6982"/>
    <x v="4"/>
    <s v="TGM11526"/>
    <s v="CONSULTA PROXIMA FECHA DE PAGO Y CANALES DE PAGO"/>
    <x v="0"/>
    <x v="2"/>
    <x v="0"/>
    <x v="39"/>
    <s v="Ruth Cusihuaman SACC2"/>
    <s v="Presencial"/>
    <x v="0"/>
    <x v="1"/>
    <x v="2"/>
    <x v="1"/>
  </r>
  <r>
    <x v="6983"/>
    <x v="0"/>
    <s v="TGM11527"/>
    <s v="ESTADO DE CUENTA"/>
    <x v="0"/>
    <x v="0"/>
    <x v="2"/>
    <x v="39"/>
    <s v="Pamela Diana SAC Caro Alhua"/>
    <m/>
    <x v="0"/>
    <x v="1"/>
    <x v="2"/>
    <x v="1"/>
  </r>
  <r>
    <x v="6984"/>
    <x v="0"/>
    <s v="TGM11528"/>
    <s v="CERTIFICADO DE USO"/>
    <x v="0"/>
    <x v="0"/>
    <x v="0"/>
    <x v="39"/>
    <s v="Liz Lidiana Huaman Rojas"/>
    <m/>
    <x v="0"/>
    <x v="1"/>
    <x v="2"/>
    <x v="1"/>
  </r>
  <r>
    <x v="6985"/>
    <x v="0"/>
    <s v="TGM11529"/>
    <s v="FLOREROS PVC"/>
    <x v="0"/>
    <x v="0"/>
    <x v="0"/>
    <x v="39"/>
    <s v="Liz Lidiana Huaman Rojas"/>
    <m/>
    <x v="0"/>
    <x v="1"/>
    <x v="2"/>
    <x v="1"/>
  </r>
  <r>
    <x v="6986"/>
    <x v="0"/>
    <s v="TGM11530"/>
    <s v="MISA RECUERDO"/>
    <x v="0"/>
    <x v="2"/>
    <x v="0"/>
    <x v="39"/>
    <s v="Liz Lidiana Huaman Rojas"/>
    <m/>
    <x v="0"/>
    <x v="1"/>
    <x v="2"/>
    <x v="1"/>
  </r>
  <r>
    <x v="6987"/>
    <x v="4"/>
    <s v="TGM11531"/>
    <s v="GENERACION CODG. CIP"/>
    <x v="0"/>
    <x v="0"/>
    <x v="0"/>
    <x v="39"/>
    <s v="Ruth Cusihuaman SACC2"/>
    <s v="Llamada Telefonica"/>
    <x v="0"/>
    <x v="1"/>
    <x v="2"/>
    <x v="1"/>
  </r>
  <r>
    <x v="6988"/>
    <x v="4"/>
    <s v="TGM11532"/>
    <s v="CONSULTA PROXIMA FECHA DE PAGO Y CANALES DE PAGO"/>
    <x v="0"/>
    <x v="0"/>
    <x v="4"/>
    <x v="39"/>
    <s v="Tymiller Jhaalber Llacza Rosales - Cusco II"/>
    <s v="Presencial"/>
    <x v="0"/>
    <x v="1"/>
    <x v="2"/>
    <x v="1"/>
  </r>
  <r>
    <x v="6989"/>
    <x v="4"/>
    <s v="TGM11533"/>
    <s v="CONSULTAS VARIAS"/>
    <x v="0"/>
    <x v="2"/>
    <x v="0"/>
    <x v="39"/>
    <s v="Ruth Cusihuaman SACC2"/>
    <s v="Presencial"/>
    <x v="0"/>
    <x v="1"/>
    <x v="2"/>
    <x v="1"/>
  </r>
  <r>
    <x v="6990"/>
    <x v="4"/>
    <s v="TGM11534"/>
    <s v="GENERACION CODG. CIP"/>
    <x v="0"/>
    <x v="0"/>
    <x v="2"/>
    <x v="39"/>
    <s v="Ruth Cusihuaman SACC2"/>
    <s v="Llamada Telefonica"/>
    <x v="0"/>
    <x v="2"/>
    <x v="2"/>
    <x v="1"/>
  </r>
  <r>
    <x v="6991"/>
    <x v="1"/>
    <s v="TGM11535"/>
    <s v="USO DE ESPACIO NF"/>
    <x v="0"/>
    <x v="0"/>
    <x v="0"/>
    <x v="39"/>
    <s v="Liz Lidiana Huaman Rojas SAC CF"/>
    <m/>
    <x v="0"/>
    <x v="1"/>
    <x v="2"/>
    <x v="1"/>
  </r>
  <r>
    <x v="6992"/>
    <x v="6"/>
    <s v="TGM11536"/>
    <s v="USO DE ESPACIO NF - CONTRATO 300962"/>
    <x v="0"/>
    <x v="2"/>
    <x v="0"/>
    <x v="39"/>
    <s v="Yenifer Eliana Vásquez Carvajal"/>
    <s v="Presencial"/>
    <x v="0"/>
    <x v="2"/>
    <x v="2"/>
    <x v="1"/>
  </r>
  <r>
    <x v="6993"/>
    <x v="4"/>
    <s v="TGM11537"/>
    <s v="ENTREGA DE CERTIFICADO DE PERPETUIDAD"/>
    <x v="0"/>
    <x v="0"/>
    <x v="0"/>
    <x v="39"/>
    <s v="Ruth Cusihuaman SACC2"/>
    <s v="Presencial"/>
    <x v="0"/>
    <x v="1"/>
    <x v="2"/>
    <x v="1"/>
  </r>
  <r>
    <x v="6994"/>
    <x v="0"/>
    <s v="TGM11538"/>
    <s v="TRASLADO INTERNO"/>
    <x v="0"/>
    <x v="0"/>
    <x v="0"/>
    <x v="39"/>
    <s v="Liz Lidiana Huaman Rojas"/>
    <m/>
    <x v="0"/>
    <x v="1"/>
    <x v="2"/>
    <x v="1"/>
  </r>
  <r>
    <x v="6995"/>
    <x v="0"/>
    <s v="TGM11539"/>
    <s v="MISA RECUERDO"/>
    <x v="0"/>
    <x v="2"/>
    <x v="0"/>
    <x v="39"/>
    <s v="Liz Lidiana Huaman Rojas"/>
    <m/>
    <x v="0"/>
    <x v="1"/>
    <x v="2"/>
    <x v="1"/>
  </r>
  <r>
    <x v="6996"/>
    <x v="1"/>
    <s v="TGM11540"/>
    <s v="CERTIFICADO DE USO"/>
    <x v="0"/>
    <x v="0"/>
    <x v="0"/>
    <x v="39"/>
    <s v="Pamela Diana Caro Alhua  SAC cor"/>
    <m/>
    <x v="0"/>
    <x v="1"/>
    <x v="2"/>
    <x v="1"/>
  </r>
  <r>
    <x v="6997"/>
    <x v="3"/>
    <s v="TGM11541"/>
    <s v="BOLETA DE PAGO"/>
    <x v="0"/>
    <x v="0"/>
    <x v="0"/>
    <x v="39"/>
    <s v="Ruth Cusihuaman SACC1"/>
    <s v="Llamada Telefonica"/>
    <x v="0"/>
    <x v="1"/>
    <x v="2"/>
    <x v="1"/>
  </r>
  <r>
    <x v="6998"/>
    <x v="0"/>
    <s v="TGM11542"/>
    <s v="CERTIFICADO DE USO"/>
    <x v="0"/>
    <x v="0"/>
    <x v="0"/>
    <x v="39"/>
    <s v="Liz Lidiana Huaman Rojas"/>
    <m/>
    <x v="0"/>
    <x v="2"/>
    <x v="2"/>
    <x v="1"/>
  </r>
  <r>
    <x v="6999"/>
    <x v="3"/>
    <s v="TGM11543"/>
    <s v="CERTIFICADO DE USO PERPETUO"/>
    <x v="0"/>
    <x v="0"/>
    <x v="0"/>
    <x v="39"/>
    <s v="Rosmery Montesinos Quispe c1"/>
    <s v="Presencial"/>
    <x v="0"/>
    <x v="2"/>
    <x v="2"/>
    <x v="1"/>
  </r>
  <r>
    <x v="7000"/>
    <x v="1"/>
    <s v="TGM11544"/>
    <s v="MANTENIMIENTO DE ESPACIO"/>
    <x v="0"/>
    <x v="0"/>
    <x v="4"/>
    <x v="39"/>
    <s v="Oscar San Martin Castillo - Corona d"/>
    <m/>
    <x v="0"/>
    <x v="1"/>
    <x v="2"/>
    <x v="1"/>
  </r>
  <r>
    <x v="7001"/>
    <x v="3"/>
    <s v="TGM11545"/>
    <s v="CERTIFICADO DE USO PERPETUO"/>
    <x v="0"/>
    <x v="0"/>
    <x v="0"/>
    <x v="39"/>
    <s v="Rosmery Montesinos Quispe c1"/>
    <s v="Presencial"/>
    <x v="0"/>
    <x v="2"/>
    <x v="2"/>
    <x v="1"/>
  </r>
  <r>
    <x v="7002"/>
    <x v="0"/>
    <s v="TGM11546"/>
    <s v="MANTENIMIENTO DE ESPACIO"/>
    <x v="0"/>
    <x v="0"/>
    <x v="2"/>
    <x v="39"/>
    <s v="Pamela Diana SAC Caro Alhua"/>
    <m/>
    <x v="0"/>
    <x v="1"/>
    <x v="2"/>
    <x v="1"/>
  </r>
  <r>
    <x v="7003"/>
    <x v="0"/>
    <s v="TGM11547"/>
    <s v="CONSTANCIA DE UBICACION"/>
    <x v="0"/>
    <x v="0"/>
    <x v="0"/>
    <x v="39"/>
    <s v="Liz Lidiana Huaman Rojas"/>
    <m/>
    <x v="0"/>
    <x v="1"/>
    <x v="2"/>
    <x v="1"/>
  </r>
  <r>
    <x v="7004"/>
    <x v="3"/>
    <s v="TGM11548"/>
    <s v="CONSTANCIA DE SEPULTURA"/>
    <x v="0"/>
    <x v="0"/>
    <x v="0"/>
    <x v="39"/>
    <s v="Ruth Cusihuaman SACC1"/>
    <s v="Presencial"/>
    <x v="0"/>
    <x v="2"/>
    <x v="2"/>
    <x v="1"/>
  </r>
  <r>
    <x v="7005"/>
    <x v="4"/>
    <s v="TGM11549"/>
    <s v="CONSULTA AMPLIACI&amp;OACUTE;N DE ESPACIO"/>
    <x v="0"/>
    <x v="2"/>
    <x v="0"/>
    <x v="39"/>
    <s v="Ruth Cusihuaman SACC2"/>
    <s v="Presencial"/>
    <x v="0"/>
    <x v="1"/>
    <x v="2"/>
    <x v="1"/>
  </r>
  <r>
    <x v="7006"/>
    <x v="3"/>
    <s v="TGM11550"/>
    <s v="CONSULTA CANALES DE PAGO"/>
    <x v="0"/>
    <x v="2"/>
    <x v="0"/>
    <x v="39"/>
    <s v="Ruth Cusihuaman SACC1"/>
    <s v="Presencial"/>
    <x v="0"/>
    <x v="1"/>
    <x v="2"/>
    <x v="1"/>
  </r>
  <r>
    <x v="7007"/>
    <x v="3"/>
    <s v="TGM11551"/>
    <s v="CONSULTA SALDO TOTAL"/>
    <x v="0"/>
    <x v="2"/>
    <x v="0"/>
    <x v="39"/>
    <s v="Ruth Cusihuaman SACC1"/>
    <s v="Presencial"/>
    <x v="0"/>
    <x v="1"/>
    <x v="2"/>
    <x v="1"/>
  </r>
  <r>
    <x v="7008"/>
    <x v="3"/>
    <s v="TGM11552"/>
    <s v="GENERACION CODG. CIP"/>
    <x v="0"/>
    <x v="0"/>
    <x v="2"/>
    <x v="39"/>
    <s v="Ruth Cusihuaman SACC1"/>
    <s v="Llamada Telefonica"/>
    <x v="0"/>
    <x v="1"/>
    <x v="2"/>
    <x v="1"/>
  </r>
  <r>
    <x v="7009"/>
    <x v="3"/>
    <s v="TGM11553"/>
    <s v="GENERACION CODG. CIP"/>
    <x v="0"/>
    <x v="0"/>
    <x v="2"/>
    <x v="39"/>
    <s v="Ruth Cusihuaman SACC1"/>
    <s v="Llamada Telefonica"/>
    <x v="0"/>
    <x v="1"/>
    <x v="2"/>
    <x v="1"/>
  </r>
  <r>
    <x v="7010"/>
    <x v="0"/>
    <s v="TGM11554"/>
    <s v="EMISION DE BOLETA"/>
    <x v="0"/>
    <x v="0"/>
    <x v="0"/>
    <x v="39"/>
    <s v="Nescar Janeth Ingaruca Peña SAC SAN"/>
    <s v="Llamada Telefonica"/>
    <x v="0"/>
    <x v="2"/>
    <x v="2"/>
    <x v="1"/>
  </r>
  <r>
    <x v="7011"/>
    <x v="0"/>
    <s v="TGM11555"/>
    <s v="EMISION DE BOLETA"/>
    <x v="0"/>
    <x v="0"/>
    <x v="2"/>
    <x v="39"/>
    <s v="Nescar Janeth Ingaruca Peña SAC SAN"/>
    <s v="Llamada Telefonica"/>
    <x v="0"/>
    <x v="2"/>
    <x v="2"/>
    <x v="1"/>
  </r>
  <r>
    <x v="7012"/>
    <x v="0"/>
    <s v="TGM11556"/>
    <s v="EMISION DE BOLETA"/>
    <x v="0"/>
    <x v="0"/>
    <x v="0"/>
    <x v="39"/>
    <s v="Nescar Janeth Ingaruca Peña SAC SAN"/>
    <s v="Llamada Telefonica"/>
    <x v="0"/>
    <x v="1"/>
    <x v="2"/>
    <x v="1"/>
  </r>
  <r>
    <x v="7013"/>
    <x v="0"/>
    <s v="TGM11557"/>
    <s v="SEPARO DE MISA"/>
    <x v="0"/>
    <x v="2"/>
    <x v="0"/>
    <x v="39"/>
    <s v="Angie Diana Infante Verastegui SACSAN"/>
    <s v="Presencial"/>
    <x v="0"/>
    <x v="1"/>
    <x v="2"/>
    <x v="1"/>
  </r>
  <r>
    <x v="7014"/>
    <x v="0"/>
    <s v="TGM11558"/>
    <s v="ESTADO DE CUENTA"/>
    <x v="0"/>
    <x v="0"/>
    <x v="2"/>
    <x v="39"/>
    <s v="Angie Diana Infante Verastegui SACSAN"/>
    <s v="Presencial"/>
    <x v="0"/>
    <x v="1"/>
    <x v="2"/>
    <x v="1"/>
  </r>
  <r>
    <x v="7015"/>
    <x v="0"/>
    <s v="TGM11559"/>
    <s v="SEPARO DE MISA"/>
    <x v="0"/>
    <x v="2"/>
    <x v="0"/>
    <x v="39"/>
    <s v="Angie Diana Infante Verastegui SACSAN"/>
    <s v="Presencial"/>
    <x v="0"/>
    <x v="1"/>
    <x v="2"/>
    <x v="1"/>
  </r>
  <r>
    <x v="7016"/>
    <x v="0"/>
    <s v="TGM11560"/>
    <s v="SEPARO DE MISA"/>
    <x v="0"/>
    <x v="2"/>
    <x v="0"/>
    <x v="39"/>
    <s v="Angie Diana Infante Verastegui SACSAN"/>
    <s v="Presencial"/>
    <x v="0"/>
    <x v="1"/>
    <x v="2"/>
    <x v="1"/>
  </r>
  <r>
    <x v="7017"/>
    <x v="6"/>
    <s v="TGM11561"/>
    <s v="COPIA DE BOLETAS AL CORREO CONTRATO 5027366"/>
    <x v="0"/>
    <x v="0"/>
    <x v="0"/>
    <x v="39"/>
    <s v="Yenifer Eliana Vásquez Carvajal"/>
    <s v="Redes Sociales"/>
    <x v="0"/>
    <x v="1"/>
    <x v="2"/>
    <x v="1"/>
  </r>
  <r>
    <x v="7018"/>
    <x v="0"/>
    <s v="TGM11562"/>
    <s v="SEPARO DE MISA"/>
    <x v="0"/>
    <x v="2"/>
    <x v="0"/>
    <x v="39"/>
    <s v="Angie Diana Infante Verastegui SACSAN"/>
    <s v="Presencial"/>
    <x v="0"/>
    <x v="1"/>
    <x v="2"/>
    <x v="1"/>
  </r>
  <r>
    <x v="7019"/>
    <x v="0"/>
    <s v="TGM11563"/>
    <s v="ACTA DE DEFUNCION"/>
    <x v="0"/>
    <x v="0"/>
    <x v="0"/>
    <x v="39"/>
    <s v="Pamela Diana SAC Caro Alhua"/>
    <m/>
    <x v="0"/>
    <x v="1"/>
    <x v="2"/>
    <x v="1"/>
  </r>
  <r>
    <x v="7020"/>
    <x v="0"/>
    <s v="TGM11564"/>
    <s v="ACTA DE DEFUNCION"/>
    <x v="0"/>
    <x v="0"/>
    <x v="2"/>
    <x v="39"/>
    <s v="Pamela Diana SAC Caro Alhua"/>
    <m/>
    <x v="0"/>
    <x v="1"/>
    <x v="2"/>
    <x v="1"/>
  </r>
  <r>
    <x v="7021"/>
    <x v="4"/>
    <s v="TGM11565"/>
    <s v="ESTADO DE CUENTA"/>
    <x v="0"/>
    <x v="0"/>
    <x v="2"/>
    <x v="39"/>
    <s v="Ruth Cusihuaman SACC2"/>
    <s v="Llamada Telefonica"/>
    <x v="0"/>
    <x v="1"/>
    <x v="2"/>
    <x v="1"/>
  </r>
  <r>
    <x v="7022"/>
    <x v="4"/>
    <s v="TGM11566"/>
    <s v="BOLETA DE PAGO"/>
    <x v="0"/>
    <x v="0"/>
    <x v="0"/>
    <x v="39"/>
    <s v="Ruth Cusihuaman SACC2"/>
    <s v="Llamada Telefonica"/>
    <x v="0"/>
    <x v="1"/>
    <x v="2"/>
    <x v="1"/>
  </r>
  <r>
    <x v="7023"/>
    <x v="4"/>
    <s v="TGM11567"/>
    <s v="INGRESO A UN 2DO. TITULAR"/>
    <x v="0"/>
    <x v="0"/>
    <x v="0"/>
    <x v="39"/>
    <s v="Ruth Cusihuaman SACC2"/>
    <s v="Presencial"/>
    <x v="0"/>
    <x v="1"/>
    <x v="2"/>
    <x v="1"/>
  </r>
  <r>
    <x v="7024"/>
    <x v="3"/>
    <s v="TGM11568"/>
    <s v="CANALES DE PAGO"/>
    <x v="0"/>
    <x v="2"/>
    <x v="0"/>
    <x v="39"/>
    <s v="Rosmery Montesinos Quispe c1"/>
    <s v="Presencial"/>
    <x v="0"/>
    <x v="2"/>
    <x v="2"/>
    <x v="1"/>
  </r>
  <r>
    <x v="7025"/>
    <x v="0"/>
    <s v="TGM11569"/>
    <s v="COLOCACION DE LAPIDA"/>
    <x v="0"/>
    <x v="0"/>
    <x v="0"/>
    <x v="39"/>
    <s v="Liz Lidiana Huaman Rojas"/>
    <m/>
    <x v="0"/>
    <x v="1"/>
    <x v="2"/>
    <x v="1"/>
  </r>
  <r>
    <x v="7026"/>
    <x v="0"/>
    <s v="TGM11570"/>
    <s v="SEPARO DE MISA"/>
    <x v="0"/>
    <x v="2"/>
    <x v="0"/>
    <x v="39"/>
    <s v="Angie Diana Infante Verastegui SACSAN"/>
    <s v="Presencial"/>
    <x v="0"/>
    <x v="2"/>
    <x v="2"/>
    <x v="1"/>
  </r>
  <r>
    <x v="7027"/>
    <x v="0"/>
    <s v="TGM11571"/>
    <s v="REGULARIZACION DE ACTA DE DEFUNCION"/>
    <x v="0"/>
    <x v="0"/>
    <x v="0"/>
    <x v="39"/>
    <s v="Liz Lidiana Huaman Rojas"/>
    <m/>
    <x v="0"/>
    <x v="1"/>
    <x v="2"/>
    <x v="1"/>
  </r>
  <r>
    <x v="7028"/>
    <x v="0"/>
    <s v="TGM11572"/>
    <s v="EMISION DE BOLETA"/>
    <x v="0"/>
    <x v="0"/>
    <x v="0"/>
    <x v="39"/>
    <s v="Nescar Janeth Ingaruca Peña SAC SAN"/>
    <s v="Llamada Telefonica"/>
    <x v="0"/>
    <x v="1"/>
    <x v="2"/>
    <x v="1"/>
  </r>
  <r>
    <x v="7029"/>
    <x v="0"/>
    <s v="TGM11573"/>
    <s v="EMISION DE BOLETA"/>
    <x v="0"/>
    <x v="0"/>
    <x v="0"/>
    <x v="39"/>
    <s v="Nescar Janeth Ingaruca Peña SAC SAN"/>
    <s v="Llamada Telefonica"/>
    <x v="0"/>
    <x v="2"/>
    <x v="2"/>
    <x v="1"/>
  </r>
  <r>
    <x v="7030"/>
    <x v="1"/>
    <s v="TGM11574"/>
    <s v="EMISION DE BOLETA"/>
    <x v="0"/>
    <x v="0"/>
    <x v="0"/>
    <x v="39"/>
    <s v="Nescar Janeth Ingaruca Peña SAC COR"/>
    <s v="Llamada Telefonica"/>
    <x v="0"/>
    <x v="1"/>
    <x v="2"/>
    <x v="1"/>
  </r>
  <r>
    <x v="7031"/>
    <x v="1"/>
    <s v="TGM11575"/>
    <s v="EMISION DE BOLETA"/>
    <x v="0"/>
    <x v="0"/>
    <x v="0"/>
    <x v="39"/>
    <s v="Nescar Janeth Ingaruca Peña SAC COR"/>
    <s v="Llamada Telefonica"/>
    <x v="0"/>
    <x v="2"/>
    <x v="2"/>
    <x v="1"/>
  </r>
  <r>
    <x v="7032"/>
    <x v="1"/>
    <s v="TGM11576"/>
    <s v="VENTA DE FLOREROS"/>
    <x v="0"/>
    <x v="0"/>
    <x v="0"/>
    <x v="39"/>
    <s v="Nescar Janeth Ingaruca Peña SAC COR"/>
    <s v="Presencial"/>
    <x v="0"/>
    <x v="1"/>
    <x v="2"/>
    <x v="1"/>
  </r>
  <r>
    <x v="7033"/>
    <x v="1"/>
    <s v="TGM11577"/>
    <s v="ESTADO DE CUENTA"/>
    <x v="0"/>
    <x v="0"/>
    <x v="0"/>
    <x v="39"/>
    <s v="Nescar Janeth Ingaruca Peña SAC COR"/>
    <s v="Llamada Telefonica"/>
    <x v="0"/>
    <x v="2"/>
    <x v="2"/>
    <x v="1"/>
  </r>
  <r>
    <x v="7034"/>
    <x v="1"/>
    <s v="TGM11578"/>
    <s v="PODADO DE CESPED"/>
    <x v="0"/>
    <x v="1"/>
    <x v="4"/>
    <x v="39"/>
    <s v="Nescar Janeth Ingaruca Peña SAC COR"/>
    <s v="Llamada Telefonica"/>
    <x v="0"/>
    <x v="2"/>
    <x v="2"/>
    <x v="1"/>
  </r>
  <r>
    <x v="7035"/>
    <x v="2"/>
    <s v="TGM11579"/>
    <s v="SOLICITA ESTADO DE CUENTA  CONTRATO 200430"/>
    <x v="0"/>
    <x v="0"/>
    <x v="0"/>
    <x v="39"/>
    <s v="Jaquelin Magallanes Llanos SACCAÑ"/>
    <m/>
    <x v="0"/>
    <x v="2"/>
    <x v="2"/>
    <x v="1"/>
  </r>
  <r>
    <x v="7036"/>
    <x v="0"/>
    <s v="TGM11580"/>
    <s v="MANTENIMIENTO DE ESPACIO"/>
    <x v="0"/>
    <x v="1"/>
    <x v="4"/>
    <x v="39"/>
    <s v="Oscar San Martin Castillo"/>
    <m/>
    <x v="1"/>
    <x v="1"/>
    <x v="2"/>
    <x v="1"/>
  </r>
  <r>
    <x v="7037"/>
    <x v="2"/>
    <s v="TGM11581"/>
    <s v="ESTADO DE CUENTA CONTRATO 200431"/>
    <x v="0"/>
    <x v="0"/>
    <x v="0"/>
    <x v="39"/>
    <s v="Jaquelin Magallanes Llanos SACCAÑ"/>
    <m/>
    <x v="0"/>
    <x v="2"/>
    <x v="2"/>
    <x v="1"/>
  </r>
  <r>
    <x v="7038"/>
    <x v="2"/>
    <s v="TGM11582"/>
    <s v="ESTADO DE CUENTA CONTRATO 200463"/>
    <x v="0"/>
    <x v="0"/>
    <x v="0"/>
    <x v="39"/>
    <s v="Jaquelin Magallanes Llanos SACCAÑ"/>
    <m/>
    <x v="0"/>
    <x v="1"/>
    <x v="2"/>
    <x v="1"/>
  </r>
  <r>
    <x v="7039"/>
    <x v="2"/>
    <s v="TGM11583"/>
    <s v="ESTADO DE CUENTA CONTRATO 200464"/>
    <x v="0"/>
    <x v="0"/>
    <x v="2"/>
    <x v="39"/>
    <s v="Jaquelin Magallanes Llanos SACCAÑ"/>
    <m/>
    <x v="0"/>
    <x v="1"/>
    <x v="2"/>
    <x v="1"/>
  </r>
  <r>
    <x v="7040"/>
    <x v="0"/>
    <s v="TGM11584"/>
    <s v="CONSTANCIA DE ENTIERRO"/>
    <x v="0"/>
    <x v="0"/>
    <x v="0"/>
    <x v="39"/>
    <s v="Pamela Diana SAC Caro Alhua"/>
    <m/>
    <x v="0"/>
    <x v="1"/>
    <x v="2"/>
    <x v="1"/>
  </r>
  <r>
    <x v="7041"/>
    <x v="0"/>
    <s v="TGM11585"/>
    <s v="RECLAMO DE LAPIDA"/>
    <x v="0"/>
    <x v="1"/>
    <x v="4"/>
    <x v="39"/>
    <s v="Pamela Diana SAC Caro Alhua"/>
    <m/>
    <x v="1"/>
    <x v="1"/>
    <x v="2"/>
    <x v="1"/>
  </r>
  <r>
    <x v="7042"/>
    <x v="2"/>
    <s v="TGM11586"/>
    <s v="ACTUALIZACI&amp;OACUTE;N DE DATOS CONTRATO 200464"/>
    <x v="0"/>
    <x v="0"/>
    <x v="0"/>
    <x v="39"/>
    <s v="Jaquelin Magallanes Llanos SACCAÑ"/>
    <m/>
    <x v="0"/>
    <x v="1"/>
    <x v="2"/>
    <x v="1"/>
  </r>
  <r>
    <x v="7043"/>
    <x v="0"/>
    <s v="TGM11587"/>
    <s v="TRASLADO INTERNO"/>
    <x v="0"/>
    <x v="0"/>
    <x v="4"/>
    <x v="39"/>
    <s v="Oscar San Martin Castillo"/>
    <m/>
    <x v="0"/>
    <x v="2"/>
    <x v="2"/>
    <x v="1"/>
  </r>
  <r>
    <x v="7044"/>
    <x v="0"/>
    <s v="TGM11588"/>
    <s v="RECEPCION DE COPIAS DE DNI"/>
    <x v="0"/>
    <x v="0"/>
    <x v="2"/>
    <x v="39"/>
    <s v="Pamela Diana SAC Caro Alhua"/>
    <m/>
    <x v="0"/>
    <x v="2"/>
    <x v="2"/>
    <x v="1"/>
  </r>
  <r>
    <x v="7045"/>
    <x v="2"/>
    <s v="TGM11589"/>
    <s v="TRASLADO EXTERNO 200841"/>
    <x v="0"/>
    <x v="0"/>
    <x v="0"/>
    <x v="39"/>
    <s v="Grupo de Asesoria de atencion al cliente Cañete"/>
    <m/>
    <x v="0"/>
    <x v="1"/>
    <x v="2"/>
    <x v="1"/>
  </r>
  <r>
    <x v="7046"/>
    <x v="6"/>
    <s v="TGM11590"/>
    <s v="USO DE ESPACIO NF - CONTRATO 5001056"/>
    <x v="0"/>
    <x v="0"/>
    <x v="0"/>
    <x v="39"/>
    <s v="Yenifer Eliana Vásquez Carvajal"/>
    <s v="Presencial"/>
    <x v="0"/>
    <x v="1"/>
    <x v="2"/>
    <x v="1"/>
  </r>
  <r>
    <x v="7047"/>
    <x v="0"/>
    <s v="TGM11591"/>
    <s v="ACTA DE DEFUNCION"/>
    <x v="0"/>
    <x v="0"/>
    <x v="2"/>
    <x v="39"/>
    <s v="Pamela Diana SAC Caro Alhua"/>
    <m/>
    <x v="0"/>
    <x v="1"/>
    <x v="2"/>
    <x v="1"/>
  </r>
  <r>
    <x v="7048"/>
    <x v="4"/>
    <s v="TGM11592"/>
    <s v="ENTREGA DE CERTIFICADO DE PERPETUIDAD"/>
    <x v="0"/>
    <x v="0"/>
    <x v="0"/>
    <x v="39"/>
    <s v="Ruth Cusihuaman SACC2"/>
    <s v="Presencial"/>
    <x v="0"/>
    <x v="1"/>
    <x v="2"/>
    <x v="1"/>
  </r>
  <r>
    <x v="7049"/>
    <x v="0"/>
    <s v="TGM11593"/>
    <s v="EMISION DE BOLETA"/>
    <x v="0"/>
    <x v="0"/>
    <x v="0"/>
    <x v="39"/>
    <s v="Nescar Janeth Ingaruca Peña SAC SAN"/>
    <s v="Llamada Telefonica"/>
    <x v="0"/>
    <x v="1"/>
    <x v="2"/>
    <x v="1"/>
  </r>
  <r>
    <x v="7050"/>
    <x v="0"/>
    <s v="TGM11594"/>
    <s v="EMISION DE BOLETA"/>
    <x v="0"/>
    <x v="0"/>
    <x v="0"/>
    <x v="39"/>
    <s v="Nescar Janeth Ingaruca Peña SAC SAN"/>
    <s v="Llamada Telefonica"/>
    <x v="0"/>
    <x v="1"/>
    <x v="2"/>
    <x v="1"/>
  </r>
  <r>
    <x v="7051"/>
    <x v="0"/>
    <s v="TGM11595"/>
    <s v="EMISION DE BOLETA"/>
    <x v="0"/>
    <x v="0"/>
    <x v="0"/>
    <x v="39"/>
    <s v="Nescar Janeth Ingaruca Peña SAC SAN"/>
    <s v="Llamada Telefonica"/>
    <x v="0"/>
    <x v="2"/>
    <x v="2"/>
    <x v="1"/>
  </r>
  <r>
    <x v="7052"/>
    <x v="0"/>
    <s v="TGM11596"/>
    <s v="EMISION DE BOLETA"/>
    <x v="0"/>
    <x v="0"/>
    <x v="0"/>
    <x v="39"/>
    <s v="Nescar Janeth Ingaruca Peña SAC SAN"/>
    <s v="Llamada Telefonica"/>
    <x v="0"/>
    <x v="2"/>
    <x v="2"/>
    <x v="1"/>
  </r>
  <r>
    <x v="7053"/>
    <x v="0"/>
    <s v="TGM11597"/>
    <s v="PERDIDA DE FLORERO"/>
    <x v="0"/>
    <x v="1"/>
    <x v="4"/>
    <x v="39"/>
    <s v="Oscar San Martin Castillo"/>
    <m/>
    <x v="1"/>
    <x v="2"/>
    <x v="2"/>
    <x v="1"/>
  </r>
  <r>
    <x v="7054"/>
    <x v="0"/>
    <s v="TGM11598"/>
    <s v="MANTENIMIENTO DE ESPACIO"/>
    <x v="0"/>
    <x v="1"/>
    <x v="4"/>
    <x v="39"/>
    <s v="Oscar San Martin Castillo"/>
    <m/>
    <x v="1"/>
    <x v="1"/>
    <x v="2"/>
    <x v="1"/>
  </r>
  <r>
    <x v="7055"/>
    <x v="0"/>
    <s v="TGM11599"/>
    <s v="REGULARIZACION DE ACTA DE DEFUNCION"/>
    <x v="0"/>
    <x v="0"/>
    <x v="0"/>
    <x v="39"/>
    <s v="Liz Lidiana Huaman Rojas"/>
    <m/>
    <x v="0"/>
    <x v="2"/>
    <x v="2"/>
    <x v="1"/>
  </r>
  <r>
    <x v="7056"/>
    <x v="6"/>
    <s v="TGM11600"/>
    <s v="ABONO A CAPITAL - CONTRATO 5007746"/>
    <x v="0"/>
    <x v="2"/>
    <x v="0"/>
    <x v="39"/>
    <s v="Yenifer Eliana Vásquez Carvajal"/>
    <s v="Presencial"/>
    <x v="0"/>
    <x v="1"/>
    <x v="2"/>
    <x v="1"/>
  </r>
  <r>
    <x v="7057"/>
    <x v="4"/>
    <s v="TGM11601"/>
    <s v="ENTREGA DE CONTRATO"/>
    <x v="0"/>
    <x v="0"/>
    <x v="0"/>
    <x v="39"/>
    <s v="Rosmery Montesinos Quispe c2"/>
    <s v="Presencial"/>
    <x v="0"/>
    <x v="1"/>
    <x v="2"/>
    <x v="1"/>
  </r>
  <r>
    <x v="7058"/>
    <x v="0"/>
    <s v="TGM11602"/>
    <s v="ACTUALIZACION DE DATOS"/>
    <x v="0"/>
    <x v="0"/>
    <x v="0"/>
    <x v="39"/>
    <s v="Liz Lidiana Huaman Rojas"/>
    <m/>
    <x v="0"/>
    <x v="2"/>
    <x v="2"/>
    <x v="1"/>
  </r>
  <r>
    <x v="7059"/>
    <x v="0"/>
    <s v="TGM11603"/>
    <s v="MISA"/>
    <x v="0"/>
    <x v="2"/>
    <x v="0"/>
    <x v="39"/>
    <s v="Nescar Janeth Ingaruca Peña SAC SAN"/>
    <s v="Llamada Telefonica"/>
    <x v="0"/>
    <x v="1"/>
    <x v="2"/>
    <x v="1"/>
  </r>
  <r>
    <x v="7060"/>
    <x v="0"/>
    <s v="TGM11604"/>
    <s v="EMISION DE BOLETA"/>
    <x v="0"/>
    <x v="0"/>
    <x v="0"/>
    <x v="39"/>
    <s v="Nescar Janeth Ingaruca Peña SAC SAN"/>
    <s v="Llamada Telefonica"/>
    <x v="0"/>
    <x v="1"/>
    <x v="2"/>
    <x v="1"/>
  </r>
  <r>
    <x v="7061"/>
    <x v="1"/>
    <s v="TGM11605"/>
    <s v="PERDIDA DE FLORERO"/>
    <x v="0"/>
    <x v="1"/>
    <x v="0"/>
    <x v="39"/>
    <s v="Grupo Asesoria de Atencion al Cliente Corona del Fraile"/>
    <s v="Presencial"/>
    <x v="0"/>
    <x v="1"/>
    <x v="2"/>
    <x v="1"/>
  </r>
  <r>
    <x v="7062"/>
    <x v="0"/>
    <s v="TGM11606"/>
    <s v="REPINTADO DE LAPIDA"/>
    <x v="0"/>
    <x v="0"/>
    <x v="4"/>
    <x v="39"/>
    <s v="Oscar San Martin Castillo"/>
    <m/>
    <x v="0"/>
    <x v="1"/>
    <x v="2"/>
    <x v="1"/>
  </r>
  <r>
    <x v="7063"/>
    <x v="0"/>
    <s v="TGM11607"/>
    <s v="REPINTADO DE LAPIDA"/>
    <x v="0"/>
    <x v="0"/>
    <x v="4"/>
    <x v="39"/>
    <s v="Oscar San Martin Castillo"/>
    <s v="Presencial"/>
    <x v="0"/>
    <x v="1"/>
    <x v="2"/>
    <x v="1"/>
  </r>
  <r>
    <x v="7064"/>
    <x v="0"/>
    <s v="TGM11608"/>
    <s v="MISA RECUERDO"/>
    <x v="0"/>
    <x v="2"/>
    <x v="0"/>
    <x v="39"/>
    <s v="Liz Lidiana Huaman Rojas"/>
    <s v="Llamada Telefonica"/>
    <x v="0"/>
    <x v="1"/>
    <x v="2"/>
    <x v="1"/>
  </r>
  <r>
    <x v="7065"/>
    <x v="1"/>
    <s v="TGM11609"/>
    <s v="MISA"/>
    <x v="0"/>
    <x v="1"/>
    <x v="4"/>
    <x v="39"/>
    <s v="Nescar Janeth Ingaruca Peña SAC COR"/>
    <s v="Presencial"/>
    <x v="0"/>
    <x v="1"/>
    <x v="2"/>
    <x v="1"/>
  </r>
  <r>
    <x v="7066"/>
    <x v="1"/>
    <s v="TGM11610"/>
    <s v="EMISION DE BOLETA"/>
    <x v="0"/>
    <x v="0"/>
    <x v="0"/>
    <x v="39"/>
    <s v="Nescar Janeth Ingaruca Peña SAC COR"/>
    <s v="Llamada Telefonica"/>
    <x v="0"/>
    <x v="1"/>
    <x v="2"/>
    <x v="1"/>
  </r>
  <r>
    <x v="7067"/>
    <x v="4"/>
    <s v="TGM11611"/>
    <s v="GENERACION CODG. CIP"/>
    <x v="0"/>
    <x v="0"/>
    <x v="0"/>
    <x v="39"/>
    <s v="Ruth Cusihuaman SACC2"/>
    <s v="Llamada Telefonica"/>
    <x v="0"/>
    <x v="2"/>
    <x v="2"/>
    <x v="1"/>
  </r>
  <r>
    <x v="7068"/>
    <x v="4"/>
    <s v="TGM11612"/>
    <s v="GENERACION CODG. CIP"/>
    <x v="0"/>
    <x v="0"/>
    <x v="2"/>
    <x v="39"/>
    <s v="Ruth Cusihuaman SACC2"/>
    <s v="Llamada Telefonica"/>
    <x v="0"/>
    <x v="1"/>
    <x v="2"/>
    <x v="1"/>
  </r>
  <r>
    <x v="7069"/>
    <x v="5"/>
    <s v="TGM11613"/>
    <s v="USO DE ESPACIO 300273"/>
    <x v="0"/>
    <x v="0"/>
    <x v="0"/>
    <x v="39"/>
    <s v="Jesica Castro Blancas"/>
    <m/>
    <x v="0"/>
    <x v="1"/>
    <x v="2"/>
    <x v="1"/>
  </r>
  <r>
    <x v="7070"/>
    <x v="5"/>
    <s v="TGM11614"/>
    <s v="USO DE ESPACIO 5021767"/>
    <x v="0"/>
    <x v="0"/>
    <x v="0"/>
    <x v="39"/>
    <s v="Jesica Castro Blancas"/>
    <m/>
    <x v="0"/>
    <x v="1"/>
    <x v="2"/>
    <x v="1"/>
  </r>
  <r>
    <x v="7071"/>
    <x v="4"/>
    <s v="TGM11615"/>
    <s v="ENTREGA DE CERTIFICADO DE PERPETUIDAD"/>
    <x v="0"/>
    <x v="0"/>
    <x v="0"/>
    <x v="39"/>
    <s v="Ruth Cusihuaman SACC2"/>
    <s v="Presencial"/>
    <x v="0"/>
    <x v="2"/>
    <x v="2"/>
    <x v="1"/>
  </r>
  <r>
    <x v="7072"/>
    <x v="3"/>
    <s v="TGM11616"/>
    <s v="GENERACION CODG. CIP"/>
    <x v="0"/>
    <x v="0"/>
    <x v="0"/>
    <x v="39"/>
    <s v="Ruth Cusihuaman SACC1"/>
    <s v="Llamada Telefonica"/>
    <x v="0"/>
    <x v="1"/>
    <x v="2"/>
    <x v="1"/>
  </r>
  <r>
    <x v="7073"/>
    <x v="1"/>
    <s v="TGM11617"/>
    <s v="VENTA DE FLORERO"/>
    <x v="0"/>
    <x v="0"/>
    <x v="0"/>
    <x v="39"/>
    <s v="Nescar Janeth Ingaruca Peña SAC COR"/>
    <s v="Llamada Telefonica"/>
    <x v="0"/>
    <x v="1"/>
    <x v="2"/>
    <x v="1"/>
  </r>
  <r>
    <x v="7074"/>
    <x v="1"/>
    <s v="TGM11618"/>
    <s v="EMISION DE BOLETA"/>
    <x v="0"/>
    <x v="0"/>
    <x v="0"/>
    <x v="39"/>
    <s v="Nescar Janeth Ingaruca Peña SAC COR"/>
    <s v="Llamada Telefonica"/>
    <x v="0"/>
    <x v="1"/>
    <x v="2"/>
    <x v="1"/>
  </r>
  <r>
    <x v="7075"/>
    <x v="4"/>
    <s v="TGM11619"/>
    <s v="BOLETA DE PAGO"/>
    <x v="0"/>
    <x v="0"/>
    <x v="0"/>
    <x v="39"/>
    <s v="Ruth Cusihuaman SACC2"/>
    <s v="Llamada Telefonica"/>
    <x v="0"/>
    <x v="2"/>
    <x v="2"/>
    <x v="1"/>
  </r>
  <r>
    <x v="7076"/>
    <x v="4"/>
    <s v="TGM11620"/>
    <s v="BOLETA DE PAGO"/>
    <x v="0"/>
    <x v="0"/>
    <x v="0"/>
    <x v="39"/>
    <s v="Ruth Cusihuaman SACC2"/>
    <s v="Llamada Telefonica"/>
    <x v="0"/>
    <x v="1"/>
    <x v="2"/>
    <x v="1"/>
  </r>
  <r>
    <x v="7077"/>
    <x v="4"/>
    <s v="TGM11621"/>
    <s v="BOLETA DE PAGO"/>
    <x v="0"/>
    <x v="0"/>
    <x v="0"/>
    <x v="39"/>
    <s v="Ruth Cusihuaman SACC2"/>
    <s v="Llamada Telefonica"/>
    <x v="0"/>
    <x v="1"/>
    <x v="2"/>
    <x v="1"/>
  </r>
  <r>
    <x v="7078"/>
    <x v="0"/>
    <s v="TGM11622"/>
    <s v="ACTUALIZACION DE DATOS"/>
    <x v="0"/>
    <x v="0"/>
    <x v="0"/>
    <x v="39"/>
    <s v="Pamela Diana SAC Caro Alhua"/>
    <m/>
    <x v="0"/>
    <x v="1"/>
    <x v="2"/>
    <x v="1"/>
  </r>
  <r>
    <x v="7079"/>
    <x v="0"/>
    <s v="TGM11623"/>
    <s v="CERTIFICADO DE USO"/>
    <x v="0"/>
    <x v="0"/>
    <x v="0"/>
    <x v="39"/>
    <s v="Pamela Diana SAC Caro Alhua"/>
    <m/>
    <x v="0"/>
    <x v="1"/>
    <x v="2"/>
    <x v="1"/>
  </r>
  <r>
    <x v="7080"/>
    <x v="0"/>
    <s v="TGM11624"/>
    <s v="CERTIFICADO DE USO"/>
    <x v="0"/>
    <x v="0"/>
    <x v="0"/>
    <x v="39"/>
    <s v="Pamela Diana SAC Caro Alhua"/>
    <m/>
    <x v="0"/>
    <x v="1"/>
    <x v="2"/>
    <x v="1"/>
  </r>
  <r>
    <x v="7081"/>
    <x v="0"/>
    <s v="TGM11625"/>
    <s v="SEPARO DE MISA"/>
    <x v="0"/>
    <x v="2"/>
    <x v="2"/>
    <x v="39"/>
    <s v="Angie Diana Infante Verastegui SACSAN"/>
    <s v="Presencial"/>
    <x v="0"/>
    <x v="1"/>
    <x v="2"/>
    <x v="1"/>
  </r>
  <r>
    <x v="7082"/>
    <x v="5"/>
    <s v="TGM11626"/>
    <s v="USO DE ESPACIO 300351"/>
    <x v="0"/>
    <x v="0"/>
    <x v="0"/>
    <x v="39"/>
    <s v="Jesica Castro Blancas"/>
    <m/>
    <x v="0"/>
    <x v="1"/>
    <x v="2"/>
    <x v="1"/>
  </r>
  <r>
    <x v="7083"/>
    <x v="0"/>
    <s v="TGM11627"/>
    <s v="MISA DE RECUERDO"/>
    <x v="0"/>
    <x v="2"/>
    <x v="0"/>
    <x v="39"/>
    <s v="Liz Lidiana Huaman Rojas"/>
    <m/>
    <x v="0"/>
    <x v="1"/>
    <x v="2"/>
    <x v="1"/>
  </r>
  <r>
    <x v="7084"/>
    <x v="0"/>
    <s v="TGM11628"/>
    <s v="MISA RECUERDO"/>
    <x v="0"/>
    <x v="2"/>
    <x v="0"/>
    <x v="39"/>
    <s v="Liz Lidiana Huaman Rojas"/>
    <m/>
    <x v="0"/>
    <x v="1"/>
    <x v="2"/>
    <x v="1"/>
  </r>
  <r>
    <x v="7085"/>
    <x v="4"/>
    <s v="TGM11629"/>
    <s v="RECLAMO LAPIDA"/>
    <x v="0"/>
    <x v="1"/>
    <x v="4"/>
    <x v="39"/>
    <s v="Rayda Rita Vargas Perales C2"/>
    <s v="Presencial"/>
    <x v="0"/>
    <x v="1"/>
    <x v="2"/>
    <x v="1"/>
  </r>
  <r>
    <x v="7086"/>
    <x v="0"/>
    <s v="TGM11630"/>
    <s v="ESTADO DE CUENTA"/>
    <x v="0"/>
    <x v="0"/>
    <x v="0"/>
    <x v="39"/>
    <s v="Liz Lidiana Huaman Rojas"/>
    <m/>
    <x v="0"/>
    <x v="1"/>
    <x v="2"/>
    <x v="1"/>
  </r>
  <r>
    <x v="7087"/>
    <x v="0"/>
    <s v="TGM11631"/>
    <s v="USO DE ESPACIO"/>
    <x v="0"/>
    <x v="0"/>
    <x v="0"/>
    <x v="39"/>
    <s v="Angie Diana Infante Verastegui SACSAN"/>
    <s v="Presencial"/>
    <x v="0"/>
    <x v="2"/>
    <x v="2"/>
    <x v="1"/>
  </r>
  <r>
    <x v="7088"/>
    <x v="0"/>
    <s v="TGM11632"/>
    <s v="USO DE ESPACIO"/>
    <x v="0"/>
    <x v="0"/>
    <x v="0"/>
    <x v="39"/>
    <s v="Angie Diana Infante Verastegui SACSAN"/>
    <s v="Presencial"/>
    <x v="0"/>
    <x v="1"/>
    <x v="2"/>
    <x v="1"/>
  </r>
  <r>
    <x v="7089"/>
    <x v="0"/>
    <s v="TGM11633"/>
    <s v="ACTUALIZACION DE DATOS"/>
    <x v="0"/>
    <x v="0"/>
    <x v="0"/>
    <x v="39"/>
    <s v="Liz Lidiana Huaman Rojas"/>
    <m/>
    <x v="0"/>
    <x v="2"/>
    <x v="2"/>
    <x v="1"/>
  </r>
  <r>
    <x v="7090"/>
    <x v="0"/>
    <s v="TGM11634"/>
    <s v="SEPARO DE MISA"/>
    <x v="0"/>
    <x v="2"/>
    <x v="0"/>
    <x v="39"/>
    <s v="Angie Diana Infante Verastegui SACSAN"/>
    <s v="Presencial"/>
    <x v="0"/>
    <x v="1"/>
    <x v="2"/>
    <x v="1"/>
  </r>
  <r>
    <x v="7091"/>
    <x v="0"/>
    <s v="TGM11635"/>
    <s v="SEPARO DE MISA"/>
    <x v="0"/>
    <x v="2"/>
    <x v="0"/>
    <x v="39"/>
    <s v="Angie Diana Infante Verastegui SACSAN"/>
    <s v="Presencial"/>
    <x v="0"/>
    <x v="1"/>
    <x v="2"/>
    <x v="1"/>
  </r>
  <r>
    <x v="7092"/>
    <x v="0"/>
    <s v="TGM11636"/>
    <s v="SEPARO DE MISA"/>
    <x v="0"/>
    <x v="2"/>
    <x v="0"/>
    <x v="39"/>
    <s v="Angie Diana Infante Verastegui SACSAN"/>
    <s v="Presencial"/>
    <x v="0"/>
    <x v="1"/>
    <x v="2"/>
    <x v="1"/>
  </r>
  <r>
    <x v="7093"/>
    <x v="0"/>
    <s v="TGM11637"/>
    <s v="SEPARO DE MISA"/>
    <x v="0"/>
    <x v="2"/>
    <x v="0"/>
    <x v="39"/>
    <s v="Angie Diana Infante Verastegui SACSAN"/>
    <s v="Presencial"/>
    <x v="0"/>
    <x v="2"/>
    <x v="2"/>
    <x v="1"/>
  </r>
  <r>
    <x v="7094"/>
    <x v="0"/>
    <s v="TGM11638"/>
    <s v="REGULARIZACION DE ACTA DE DEFUNCION"/>
    <x v="0"/>
    <x v="0"/>
    <x v="0"/>
    <x v="39"/>
    <s v="Liz Lidiana Huaman Rojas"/>
    <m/>
    <x v="0"/>
    <x v="2"/>
    <x v="2"/>
    <x v="1"/>
  </r>
  <r>
    <x v="7095"/>
    <x v="0"/>
    <s v="TGM11639"/>
    <s v="ESTADO DE CUENTA"/>
    <x v="0"/>
    <x v="0"/>
    <x v="0"/>
    <x v="39"/>
    <s v="Liz Lidiana Huaman Rojas"/>
    <m/>
    <x v="0"/>
    <x v="2"/>
    <x v="2"/>
    <x v="2"/>
  </r>
  <r>
    <x v="7096"/>
    <x v="4"/>
    <s v="TGM11640"/>
    <s v="ENTREGA DE CERTIFICADO DE PERPETUIDAD"/>
    <x v="0"/>
    <x v="0"/>
    <x v="0"/>
    <x v="39"/>
    <s v="Ruth Cusihuaman SACC2"/>
    <s v="Presencial"/>
    <x v="0"/>
    <x v="1"/>
    <x v="2"/>
    <x v="2"/>
  </r>
  <r>
    <x v="7097"/>
    <x v="2"/>
    <s v="TGM11641"/>
    <s v="CERTIFICADO DE USO CONTRATO 5033945"/>
    <x v="0"/>
    <x v="0"/>
    <x v="2"/>
    <x v="39"/>
    <s v="Jaquelin Magallanes Llanos SACCAÑ"/>
    <m/>
    <x v="0"/>
    <x v="1"/>
    <x v="2"/>
    <x v="2"/>
  </r>
  <r>
    <x v="7098"/>
    <x v="2"/>
    <s v="TGM11642"/>
    <s v="TRASLADO EXTERNO 201188"/>
    <x v="0"/>
    <x v="2"/>
    <x v="0"/>
    <x v="39"/>
    <s v="Melissa Jhuliana Hipolito Guerrero"/>
    <m/>
    <x v="0"/>
    <x v="2"/>
    <x v="2"/>
    <x v="2"/>
  </r>
  <r>
    <x v="7099"/>
    <x v="2"/>
    <s v="TGM11643"/>
    <s v="CERTIFICADO DE USO 201266"/>
    <x v="0"/>
    <x v="0"/>
    <x v="2"/>
    <x v="39"/>
    <s v="Melissa Jhuliana Hipolito Guerrero"/>
    <m/>
    <x v="0"/>
    <x v="1"/>
    <x v="2"/>
    <x v="2"/>
  </r>
  <r>
    <x v="7100"/>
    <x v="0"/>
    <s v="TGM11644"/>
    <s v="MEDIOS DE PAGO"/>
    <x v="0"/>
    <x v="0"/>
    <x v="0"/>
    <x v="39"/>
    <s v="Liz Lidiana Huaman Rojas"/>
    <m/>
    <x v="0"/>
    <x v="2"/>
    <x v="2"/>
    <x v="2"/>
  </r>
  <r>
    <x v="7101"/>
    <x v="4"/>
    <s v="TGM11645"/>
    <s v="ENTREGA  DE PAGARE"/>
    <x v="0"/>
    <x v="0"/>
    <x v="0"/>
    <x v="39"/>
    <s v="Ruth Cusihuaman SACC2"/>
    <s v="Presencial"/>
    <x v="0"/>
    <x v="1"/>
    <x v="2"/>
    <x v="2"/>
  </r>
  <r>
    <x v="7102"/>
    <x v="2"/>
    <s v="TGM11646"/>
    <s v="ESTADO DE CUENTA CONTRATO 5026485"/>
    <x v="0"/>
    <x v="0"/>
    <x v="0"/>
    <x v="39"/>
    <s v="Melissa Jhuliana Hipolito Guerrero"/>
    <m/>
    <x v="0"/>
    <x v="2"/>
    <x v="2"/>
    <x v="2"/>
  </r>
  <r>
    <x v="7103"/>
    <x v="4"/>
    <s v="TGM11647"/>
    <s v="ENTREGA DE PAGARE"/>
    <x v="0"/>
    <x v="0"/>
    <x v="2"/>
    <x v="39"/>
    <s v="Ruth Cusihuaman SACC2"/>
    <s v="Presencial"/>
    <x v="0"/>
    <x v="1"/>
    <x v="2"/>
    <x v="2"/>
  </r>
  <r>
    <x v="7104"/>
    <x v="2"/>
    <s v="TGM11648"/>
    <s v="REPROGRAMACION DE CUOTA 5025545"/>
    <x v="0"/>
    <x v="0"/>
    <x v="4"/>
    <x v="39"/>
    <s v="Taymiler Jhaalber Llacza Rosales - Cañete"/>
    <m/>
    <x v="0"/>
    <x v="2"/>
    <x v="2"/>
    <x v="2"/>
  </r>
  <r>
    <x v="7105"/>
    <x v="0"/>
    <s v="TGM11649"/>
    <s v="CONFECCION LAPIDA GRANITO NEGRO"/>
    <x v="0"/>
    <x v="0"/>
    <x v="4"/>
    <x v="39"/>
    <s v="Florentino Sebastian Salinas San Antonio"/>
    <m/>
    <x v="0"/>
    <x v="2"/>
    <x v="2"/>
    <x v="2"/>
  </r>
  <r>
    <x v="7106"/>
    <x v="2"/>
    <s v="TGM11650"/>
    <s v="REQUIERE RESPONSO 201021"/>
    <x v="0"/>
    <x v="0"/>
    <x v="0"/>
    <x v="39"/>
    <s v="Melissa Jhuliana Hipolito Guerrero"/>
    <m/>
    <x v="0"/>
    <x v="1"/>
    <x v="2"/>
    <x v="2"/>
  </r>
  <r>
    <x v="7107"/>
    <x v="2"/>
    <s v="TGM11651"/>
    <s v="ALQUILER DE PLEGARIA 201168"/>
    <x v="0"/>
    <x v="0"/>
    <x v="0"/>
    <x v="39"/>
    <s v="Melissa Jhuliana Hipolito Guerrero"/>
    <m/>
    <x v="0"/>
    <x v="1"/>
    <x v="2"/>
    <x v="2"/>
  </r>
  <r>
    <x v="7108"/>
    <x v="2"/>
    <s v="TGM11652"/>
    <s v="SOLICITA CERTIFICADO DE USO 200002"/>
    <x v="0"/>
    <x v="0"/>
    <x v="2"/>
    <x v="39"/>
    <s v="Melissa Jhuliana Hipolito Guerrero"/>
    <m/>
    <x v="0"/>
    <x v="1"/>
    <x v="2"/>
    <x v="2"/>
  </r>
  <r>
    <x v="7109"/>
    <x v="2"/>
    <s v="TGM11653"/>
    <s v="PAGO EFECTIVO 5015175"/>
    <x v="0"/>
    <x v="0"/>
    <x v="0"/>
    <x v="39"/>
    <s v="Melissa Jhuliana Hipolito Guerrero"/>
    <m/>
    <x v="0"/>
    <x v="2"/>
    <x v="2"/>
    <x v="2"/>
  </r>
  <r>
    <x v="7110"/>
    <x v="2"/>
    <s v="TGM11654"/>
    <s v="CERTIFICADO DE USO 200432"/>
    <x v="0"/>
    <x v="0"/>
    <x v="2"/>
    <x v="39"/>
    <s v="Melissa Jhuliana Hipolito Guerrero"/>
    <m/>
    <x v="0"/>
    <x v="2"/>
    <x v="2"/>
    <x v="2"/>
  </r>
  <r>
    <x v="7111"/>
    <x v="3"/>
    <s v="TGM11655"/>
    <s v="CONSULTA DE COMPROBANTES DE PAGO Y CUOTAS A PAGAR"/>
    <x v="0"/>
    <x v="2"/>
    <x v="0"/>
    <x v="39"/>
    <s v="Rosmery Montesinos Quispe c1"/>
    <m/>
    <x v="0"/>
    <x v="1"/>
    <x v="2"/>
    <x v="2"/>
  </r>
  <r>
    <x v="7112"/>
    <x v="0"/>
    <s v="TGM11656"/>
    <s v="CONFECCION DE LAPIDA CARRARA"/>
    <x v="0"/>
    <x v="0"/>
    <x v="4"/>
    <x v="39"/>
    <s v="Florentino Sebastian Salinas San Antonio"/>
    <m/>
    <x v="0"/>
    <x v="1"/>
    <x v="2"/>
    <x v="2"/>
  </r>
  <r>
    <x v="7113"/>
    <x v="0"/>
    <s v="TGM11657"/>
    <s v="MISA RECUERDO"/>
    <x v="0"/>
    <x v="2"/>
    <x v="0"/>
    <x v="39"/>
    <s v="Liz Lidiana Huaman Rojas"/>
    <m/>
    <x v="0"/>
    <x v="1"/>
    <x v="2"/>
    <x v="2"/>
  </r>
  <r>
    <x v="7114"/>
    <x v="2"/>
    <s v="TGM11658"/>
    <s v="CERTIFICADO DE USO 200433"/>
    <x v="0"/>
    <x v="0"/>
    <x v="2"/>
    <x v="39"/>
    <s v="Melissa Jhuliana Hipolito Guerrero"/>
    <m/>
    <x v="0"/>
    <x v="1"/>
    <x v="2"/>
    <x v="2"/>
  </r>
  <r>
    <x v="7115"/>
    <x v="2"/>
    <s v="TGM11659"/>
    <s v="CERTIFICADO DE USO 200435"/>
    <x v="0"/>
    <x v="0"/>
    <x v="2"/>
    <x v="39"/>
    <s v="Melissa Jhuliana Hipolito Guerrero"/>
    <m/>
    <x v="0"/>
    <x v="1"/>
    <x v="2"/>
    <x v="2"/>
  </r>
  <r>
    <x v="7116"/>
    <x v="0"/>
    <s v="TGM11660"/>
    <s v="CONSTANCIA UBICACION"/>
    <x v="0"/>
    <x v="0"/>
    <x v="0"/>
    <x v="39"/>
    <s v="Liz Lidiana Huaman Rojas"/>
    <m/>
    <x v="0"/>
    <x v="2"/>
    <x v="2"/>
    <x v="2"/>
  </r>
  <r>
    <x v="7117"/>
    <x v="2"/>
    <s v="TGM11661"/>
    <s v="CAMBIO DE CODIGO CONTRATO 200564"/>
    <x v="0"/>
    <x v="2"/>
    <x v="0"/>
    <x v="39"/>
    <s v="Melissa Jhuliana Hipolito Guerrero"/>
    <m/>
    <x v="0"/>
    <x v="1"/>
    <x v="2"/>
    <x v="2"/>
  </r>
  <r>
    <x v="7118"/>
    <x v="0"/>
    <s v="TGM11662"/>
    <s v="ESTADO DE CUENTA"/>
    <x v="0"/>
    <x v="0"/>
    <x v="0"/>
    <x v="39"/>
    <s v="Liz Lidiana Huaman Rojas"/>
    <m/>
    <x v="0"/>
    <x v="1"/>
    <x v="2"/>
    <x v="2"/>
  </r>
  <r>
    <x v="7119"/>
    <x v="2"/>
    <s v="TGM11663"/>
    <s v="CERTIFICADO DE USO 201174"/>
    <x v="0"/>
    <x v="0"/>
    <x v="2"/>
    <x v="39"/>
    <s v="Jaquelin Magallanes Llanos SACCAÑ"/>
    <m/>
    <x v="0"/>
    <x v="1"/>
    <x v="2"/>
    <x v="2"/>
  </r>
  <r>
    <x v="7120"/>
    <x v="0"/>
    <s v="TGM11664"/>
    <s v="FLORES PLAN A"/>
    <x v="0"/>
    <x v="0"/>
    <x v="4"/>
    <x v="39"/>
    <s v="Florentino Sebastian Salinas San Antonio"/>
    <m/>
    <x v="0"/>
    <x v="2"/>
    <x v="2"/>
    <x v="2"/>
  </r>
  <r>
    <x v="7121"/>
    <x v="2"/>
    <s v="TGM11665"/>
    <s v="ACTUALIZACIÓN  DE DATOS CONTRATO 200841"/>
    <x v="0"/>
    <x v="0"/>
    <x v="0"/>
    <x v="39"/>
    <s v="Jaquelin Magallanes Llanos SACCAÑ"/>
    <m/>
    <x v="0"/>
    <x v="1"/>
    <x v="2"/>
    <x v="2"/>
  </r>
  <r>
    <x v="7122"/>
    <x v="2"/>
    <s v="TGM11666"/>
    <s v="ACTUALIZACIÓN DE DATOS CONTRATO 200114"/>
    <x v="0"/>
    <x v="0"/>
    <x v="0"/>
    <x v="39"/>
    <s v="Jaquelin Magallanes Llanos SACCAÑ"/>
    <m/>
    <x v="0"/>
    <x v="2"/>
    <x v="2"/>
    <x v="2"/>
  </r>
  <r>
    <x v="7123"/>
    <x v="0"/>
    <s v="TGM11667"/>
    <s v="ACTUALIZACION DE DATOS"/>
    <x v="0"/>
    <x v="0"/>
    <x v="0"/>
    <x v="39"/>
    <s v="Pamela Diana SAC Caro Alhua"/>
    <m/>
    <x v="0"/>
    <x v="1"/>
    <x v="2"/>
    <x v="2"/>
  </r>
  <r>
    <x v="7124"/>
    <x v="0"/>
    <s v="TGM11668"/>
    <s v="CERTIFICADO DE USO"/>
    <x v="0"/>
    <x v="0"/>
    <x v="0"/>
    <x v="39"/>
    <s v="Pamela Diana SAC Caro Alhua"/>
    <m/>
    <x v="0"/>
    <x v="1"/>
    <x v="2"/>
    <x v="2"/>
  </r>
  <r>
    <x v="7125"/>
    <x v="0"/>
    <s v="TGM11669"/>
    <s v="VENTA DE LAPIDA"/>
    <x v="0"/>
    <x v="2"/>
    <x v="0"/>
    <x v="39"/>
    <s v="Pamela Diana SAC Caro Alhua"/>
    <m/>
    <x v="0"/>
    <x v="1"/>
    <x v="2"/>
    <x v="2"/>
  </r>
  <r>
    <x v="7126"/>
    <x v="0"/>
    <s v="TGM11670"/>
    <s v="VENTA DE LAPIDA"/>
    <x v="0"/>
    <x v="0"/>
    <x v="4"/>
    <x v="39"/>
    <s v="Florentino Sebastian Salinas San Antonio"/>
    <m/>
    <x v="0"/>
    <x v="1"/>
    <x v="2"/>
    <x v="2"/>
  </r>
  <r>
    <x v="7127"/>
    <x v="0"/>
    <s v="TGM11671"/>
    <s v="ACTUALIZACION DE DATOS"/>
    <x v="0"/>
    <x v="0"/>
    <x v="0"/>
    <x v="39"/>
    <s v="Liz Lidiana Huaman Rojas"/>
    <m/>
    <x v="0"/>
    <x v="1"/>
    <x v="2"/>
    <x v="2"/>
  </r>
  <r>
    <x v="7128"/>
    <x v="1"/>
    <s v="TGM11672"/>
    <s v="USO DE ESPACIO"/>
    <x v="0"/>
    <x v="0"/>
    <x v="0"/>
    <x v="39"/>
    <s v="Pamela Diana Caro Alhua  SAC cor"/>
    <m/>
    <x v="0"/>
    <x v="1"/>
    <x v="2"/>
    <x v="2"/>
  </r>
  <r>
    <x v="7129"/>
    <x v="1"/>
    <s v="TGM11673"/>
    <s v="ACTUALIZACION DE DATOS"/>
    <x v="0"/>
    <x v="0"/>
    <x v="0"/>
    <x v="39"/>
    <s v="Pamela Diana Caro Alhua  SAC cor"/>
    <m/>
    <x v="0"/>
    <x v="1"/>
    <x v="2"/>
    <x v="2"/>
  </r>
  <r>
    <x v="7130"/>
    <x v="0"/>
    <s v="TGM11674"/>
    <s v="CAMBIO DE TITULARIDAD"/>
    <x v="0"/>
    <x v="0"/>
    <x v="4"/>
    <x v="39"/>
    <s v="Tymiller Jhalber Llacza Rosales"/>
    <m/>
    <x v="0"/>
    <x v="2"/>
    <x v="2"/>
    <x v="2"/>
  </r>
  <r>
    <x v="7131"/>
    <x v="2"/>
    <s v="TGM11675"/>
    <s v="RESERVA DE RESPONSO 5011205"/>
    <x v="0"/>
    <x v="0"/>
    <x v="0"/>
    <x v="39"/>
    <s v="Melissa Jhuliana Hipolito Guerrero"/>
    <m/>
    <x v="0"/>
    <x v="1"/>
    <x v="2"/>
    <x v="2"/>
  </r>
  <r>
    <x v="7132"/>
    <x v="2"/>
    <s v="TGM11676"/>
    <s v="CERTFICADO DE USO 201086"/>
    <x v="0"/>
    <x v="0"/>
    <x v="2"/>
    <x v="39"/>
    <s v="Melissa Jhuliana Hipolito Guerrero"/>
    <m/>
    <x v="0"/>
    <x v="1"/>
    <x v="2"/>
    <x v="2"/>
  </r>
  <r>
    <x v="7133"/>
    <x v="2"/>
    <s v="TGM11677"/>
    <s v="PAGO DE  FOMA 201086"/>
    <x v="0"/>
    <x v="0"/>
    <x v="0"/>
    <x v="39"/>
    <s v="Melissa Jhuliana Hipolito Guerrero"/>
    <m/>
    <x v="0"/>
    <x v="1"/>
    <x v="2"/>
    <x v="2"/>
  </r>
  <r>
    <x v="7134"/>
    <x v="2"/>
    <s v="TGM11678"/>
    <s v="ENTREGA DE CONTRATO 5035595"/>
    <x v="0"/>
    <x v="0"/>
    <x v="0"/>
    <x v="39"/>
    <s v="Jaquelin Magallanes Llanos SACCAÑ"/>
    <m/>
    <x v="0"/>
    <x v="1"/>
    <x v="2"/>
    <x v="2"/>
  </r>
  <r>
    <x v="7135"/>
    <x v="2"/>
    <s v="TGM11679"/>
    <s v="GARANTÍA POR ACTA DE DEFUNCIÓN CONTRATO 5035595"/>
    <x v="0"/>
    <x v="0"/>
    <x v="0"/>
    <x v="39"/>
    <s v="Jaquelin Magallanes Llanos SACCAÑ"/>
    <m/>
    <x v="0"/>
    <x v="1"/>
    <x v="2"/>
    <x v="2"/>
  </r>
  <r>
    <x v="7136"/>
    <x v="1"/>
    <s v="TGM11680"/>
    <s v="EMISION DE BOLETA"/>
    <x v="0"/>
    <x v="0"/>
    <x v="0"/>
    <x v="39"/>
    <s v="Nescar Janeth Ingaruca Peña SAC COR"/>
    <s v="Llamada Telefonica"/>
    <x v="0"/>
    <x v="1"/>
    <x v="2"/>
    <x v="2"/>
  </r>
  <r>
    <x v="7137"/>
    <x v="0"/>
    <s v="TGM11681"/>
    <s v="CAMBIO DE TITULARIDAD"/>
    <x v="0"/>
    <x v="2"/>
    <x v="0"/>
    <x v="39"/>
    <s v="Liz Lidiana Huaman Rojas"/>
    <m/>
    <x v="0"/>
    <x v="1"/>
    <x v="2"/>
    <x v="2"/>
  </r>
  <r>
    <x v="7138"/>
    <x v="0"/>
    <s v="TGM11682"/>
    <s v="CERTIFICADO DE USO"/>
    <x v="0"/>
    <x v="0"/>
    <x v="0"/>
    <x v="39"/>
    <s v="Liz Lidiana Huaman Rojas"/>
    <m/>
    <x v="0"/>
    <x v="1"/>
    <x v="2"/>
    <x v="2"/>
  </r>
  <r>
    <x v="7139"/>
    <x v="1"/>
    <s v="TGM11683"/>
    <s v="EMISION DE BOLETA"/>
    <x v="0"/>
    <x v="0"/>
    <x v="0"/>
    <x v="39"/>
    <s v="Nescar Janeth Ingaruca Peña SAC COR"/>
    <s v="Llamada Telefonica"/>
    <x v="0"/>
    <x v="2"/>
    <x v="2"/>
    <x v="2"/>
  </r>
  <r>
    <x v="7140"/>
    <x v="0"/>
    <s v="TGM11684"/>
    <s v="REACTIVACION DE CONTRATO"/>
    <x v="0"/>
    <x v="0"/>
    <x v="4"/>
    <x v="39"/>
    <s v="Tymiller Jhalber Llacza Rosales"/>
    <m/>
    <x v="0"/>
    <x v="1"/>
    <x v="2"/>
    <x v="2"/>
  </r>
  <r>
    <x v="7141"/>
    <x v="0"/>
    <s v="TGM11685"/>
    <s v="EMISION DE BOLETA"/>
    <x v="0"/>
    <x v="0"/>
    <x v="0"/>
    <x v="39"/>
    <s v="Nescar Janeth Ingaruca Peña SAC SAN"/>
    <s v="Llamada Telefonica"/>
    <x v="0"/>
    <x v="1"/>
    <x v="2"/>
    <x v="2"/>
  </r>
  <r>
    <x v="7142"/>
    <x v="2"/>
    <s v="TGM11686"/>
    <s v="TRASLADO EXTERNO 200043"/>
    <x v="0"/>
    <x v="2"/>
    <x v="0"/>
    <x v="39"/>
    <s v="Melissa Jhuliana Hipolito Guerrero"/>
    <m/>
    <x v="0"/>
    <x v="2"/>
    <x v="2"/>
    <x v="2"/>
  </r>
  <r>
    <x v="7143"/>
    <x v="0"/>
    <s v="TGM11687"/>
    <s v="NOTA DE CREDITO"/>
    <x v="0"/>
    <x v="0"/>
    <x v="0"/>
    <x v="39"/>
    <s v="Nescar Janeth Ingaruca Peña SAC SAN"/>
    <s v="Llamada Telefonica"/>
    <x v="0"/>
    <x v="1"/>
    <x v="2"/>
    <x v="2"/>
  </r>
  <r>
    <x v="7144"/>
    <x v="3"/>
    <s v="TGM11688"/>
    <s v="CONSTANCIA DE SEPULTURA"/>
    <x v="0"/>
    <x v="0"/>
    <x v="0"/>
    <x v="39"/>
    <s v="Rosmery Montesinos Quispe c1"/>
    <s v="Presencial"/>
    <x v="0"/>
    <x v="1"/>
    <x v="2"/>
    <x v="2"/>
  </r>
  <r>
    <x v="7145"/>
    <x v="3"/>
    <s v="TGM11689"/>
    <s v="INGRESO 2DO TITULAR EN CONTRATO"/>
    <x v="0"/>
    <x v="0"/>
    <x v="0"/>
    <x v="39"/>
    <s v="Ruth Cusihuaman SACC1"/>
    <s v="Presencial"/>
    <x v="0"/>
    <x v="1"/>
    <x v="2"/>
    <x v="2"/>
  </r>
  <r>
    <x v="7146"/>
    <x v="4"/>
    <s v="TGM11690"/>
    <s v="CONSTANCIA DE SEPULTURA"/>
    <x v="0"/>
    <x v="0"/>
    <x v="0"/>
    <x v="39"/>
    <s v="Ruth Cusihuaman SACC2"/>
    <s v="Presencial"/>
    <x v="0"/>
    <x v="1"/>
    <x v="2"/>
    <x v="2"/>
  </r>
  <r>
    <x v="7147"/>
    <x v="0"/>
    <s v="TGM11691"/>
    <s v="EMISION DE BOLETA"/>
    <x v="0"/>
    <x v="0"/>
    <x v="0"/>
    <x v="39"/>
    <s v="Nescar Janeth Ingaruca Peña SAC SAN"/>
    <m/>
    <x v="0"/>
    <x v="1"/>
    <x v="2"/>
    <x v="2"/>
  </r>
  <r>
    <x v="7148"/>
    <x v="3"/>
    <s v="TGM11692"/>
    <s v="GENERACION CODG. CIP"/>
    <x v="0"/>
    <x v="0"/>
    <x v="0"/>
    <x v="39"/>
    <s v="Ruth Cusihuaman SACC1"/>
    <s v="Presencial"/>
    <x v="0"/>
    <x v="1"/>
    <x v="2"/>
    <x v="2"/>
  </r>
  <r>
    <x v="7149"/>
    <x v="0"/>
    <s v="TGM11693"/>
    <s v="CERTIFICADO DE USO"/>
    <x v="0"/>
    <x v="0"/>
    <x v="2"/>
    <x v="39"/>
    <s v="Pamela Diana SAC Caro Alhua"/>
    <m/>
    <x v="0"/>
    <x v="1"/>
    <x v="2"/>
    <x v="2"/>
  </r>
  <r>
    <x v="7150"/>
    <x v="0"/>
    <s v="TGM11694"/>
    <s v="ACTUALIZACION DE DATOS"/>
    <x v="0"/>
    <x v="0"/>
    <x v="0"/>
    <x v="39"/>
    <s v="Pamela Diana SAC Caro Alhua"/>
    <m/>
    <x v="0"/>
    <x v="1"/>
    <x v="2"/>
    <x v="2"/>
  </r>
  <r>
    <x v="7151"/>
    <x v="3"/>
    <s v="TGM11695"/>
    <s v="GENERACION CODG. CIP"/>
    <x v="0"/>
    <x v="0"/>
    <x v="0"/>
    <x v="39"/>
    <s v="Ruth Cusihuaman SACC1"/>
    <s v="Llamada Telefonica"/>
    <x v="0"/>
    <x v="1"/>
    <x v="2"/>
    <x v="2"/>
  </r>
  <r>
    <x v="7152"/>
    <x v="0"/>
    <s v="TGM11696"/>
    <s v="ESTADO DE CUENTA"/>
    <x v="0"/>
    <x v="0"/>
    <x v="2"/>
    <x v="39"/>
    <s v="Pamela Diana SAC Caro Alhua"/>
    <m/>
    <x v="0"/>
    <x v="1"/>
    <x v="2"/>
    <x v="2"/>
  </r>
  <r>
    <x v="7153"/>
    <x v="0"/>
    <s v="TGM11697"/>
    <s v="USO DE ESPACIO NF"/>
    <x v="0"/>
    <x v="0"/>
    <x v="0"/>
    <x v="39"/>
    <s v="Liz Lidiana Huaman Rojas"/>
    <m/>
    <x v="0"/>
    <x v="1"/>
    <x v="2"/>
    <x v="2"/>
  </r>
  <r>
    <x v="7154"/>
    <x v="0"/>
    <s v="TGM11698"/>
    <s v="CERTIFICADO DE USO"/>
    <x v="0"/>
    <x v="0"/>
    <x v="0"/>
    <x v="39"/>
    <s v="Liz Lidiana Huaman Rojas"/>
    <m/>
    <x v="0"/>
    <x v="1"/>
    <x v="2"/>
    <x v="2"/>
  </r>
  <r>
    <x v="7155"/>
    <x v="0"/>
    <s v="TGM11699"/>
    <s v="CERTIFICADO DE USO"/>
    <x v="0"/>
    <x v="0"/>
    <x v="0"/>
    <x v="39"/>
    <s v="Liz Lidiana Huaman Rojas"/>
    <m/>
    <x v="0"/>
    <x v="1"/>
    <x v="2"/>
    <x v="2"/>
  </r>
  <r>
    <x v="7156"/>
    <x v="0"/>
    <s v="TGM11700"/>
    <s v="CERTIFICADO DE USO"/>
    <x v="0"/>
    <x v="0"/>
    <x v="0"/>
    <x v="39"/>
    <s v="Liz Lidiana Huaman Rojas"/>
    <m/>
    <x v="0"/>
    <x v="1"/>
    <x v="2"/>
    <x v="2"/>
  </r>
  <r>
    <x v="7157"/>
    <x v="0"/>
    <s v="TGM11701"/>
    <s v="ACTUALIZACION DE DATOS"/>
    <x v="0"/>
    <x v="0"/>
    <x v="0"/>
    <x v="39"/>
    <s v="Liz Lidiana Huaman Rojas"/>
    <m/>
    <x v="0"/>
    <x v="2"/>
    <x v="2"/>
    <x v="2"/>
  </r>
  <r>
    <x v="7158"/>
    <x v="0"/>
    <s v="TGM11702"/>
    <s v="ESTADO DE CUENTA DIGITAL"/>
    <x v="0"/>
    <x v="0"/>
    <x v="0"/>
    <x v="39"/>
    <s v="Liz Lidiana Huaman Rojas"/>
    <m/>
    <x v="0"/>
    <x v="1"/>
    <x v="2"/>
    <x v="2"/>
  </r>
  <r>
    <x v="7159"/>
    <x v="1"/>
    <s v="TGM11703"/>
    <s v="EMISION DE BOLETA"/>
    <x v="0"/>
    <x v="0"/>
    <x v="0"/>
    <x v="39"/>
    <s v="Nescar Janeth Ingaruca Peña SAC COR"/>
    <s v="Llamada Telefonica"/>
    <x v="0"/>
    <x v="1"/>
    <x v="2"/>
    <x v="2"/>
  </r>
  <r>
    <x v="7160"/>
    <x v="0"/>
    <s v="TGM11704"/>
    <s v="ACTUALIZACION DE DATOS"/>
    <x v="0"/>
    <x v="0"/>
    <x v="0"/>
    <x v="39"/>
    <s v="Liz Lidiana Huaman Rojas"/>
    <m/>
    <x v="0"/>
    <x v="1"/>
    <x v="2"/>
    <x v="2"/>
  </r>
  <r>
    <x v="7161"/>
    <x v="0"/>
    <s v="TGM11705"/>
    <s v="ESTADO DE CUENTA DIGITAL"/>
    <x v="0"/>
    <x v="0"/>
    <x v="0"/>
    <x v="39"/>
    <s v="Liz Lidiana Huaman Rojas"/>
    <m/>
    <x v="0"/>
    <x v="1"/>
    <x v="2"/>
    <x v="2"/>
  </r>
  <r>
    <x v="7162"/>
    <x v="0"/>
    <s v="TGM11706"/>
    <s v="CERTIFICADO DE USO"/>
    <x v="0"/>
    <x v="0"/>
    <x v="0"/>
    <x v="39"/>
    <s v="Liz Lidiana Huaman Rojas"/>
    <m/>
    <x v="0"/>
    <x v="2"/>
    <x v="2"/>
    <x v="2"/>
  </r>
  <r>
    <x v="7163"/>
    <x v="1"/>
    <s v="TGM11707"/>
    <s v="EMISION DE BOLETA"/>
    <x v="0"/>
    <x v="0"/>
    <x v="0"/>
    <x v="39"/>
    <s v="Nescar Janeth Ingaruca Peña SAC COR"/>
    <s v="Llamada Telefonica"/>
    <x v="0"/>
    <x v="1"/>
    <x v="2"/>
    <x v="2"/>
  </r>
  <r>
    <x v="7164"/>
    <x v="4"/>
    <s v="TGM11708"/>
    <s v="ACTUALIZACION DE DATOS"/>
    <x v="0"/>
    <x v="0"/>
    <x v="0"/>
    <x v="39"/>
    <s v="Ruth Cusihuaman SACC2"/>
    <s v="Llamada Telefonica"/>
    <x v="0"/>
    <x v="2"/>
    <x v="2"/>
    <x v="2"/>
  </r>
  <r>
    <x v="7165"/>
    <x v="4"/>
    <s v="TGM11709"/>
    <s v="BOLETA DE PAGO"/>
    <x v="0"/>
    <x v="0"/>
    <x v="0"/>
    <x v="39"/>
    <s v="Ruth Cusihuaman SACC2"/>
    <s v="Llamada Telefonica"/>
    <x v="0"/>
    <x v="1"/>
    <x v="2"/>
    <x v="2"/>
  </r>
  <r>
    <x v="7166"/>
    <x v="4"/>
    <s v="TGM11710"/>
    <s v="ACTUALIZACION DE DATOS"/>
    <x v="0"/>
    <x v="0"/>
    <x v="0"/>
    <x v="39"/>
    <s v="Ruth Cusihuaman SACC2"/>
    <s v="Llamada Telefonica"/>
    <x v="0"/>
    <x v="1"/>
    <x v="2"/>
    <x v="2"/>
  </r>
  <r>
    <x v="7167"/>
    <x v="4"/>
    <s v="TGM11711"/>
    <s v="BOLETA DE PAGO"/>
    <x v="0"/>
    <x v="0"/>
    <x v="2"/>
    <x v="39"/>
    <s v="Ruth Cusihuaman SACC2"/>
    <s v="Llamada Telefonica"/>
    <x v="0"/>
    <x v="1"/>
    <x v="2"/>
    <x v="2"/>
  </r>
  <r>
    <x v="7168"/>
    <x v="5"/>
    <s v="TGM11712"/>
    <s v="COPIA DE BOLETAS AL CORREO"/>
    <x v="0"/>
    <x v="0"/>
    <x v="0"/>
    <x v="39"/>
    <s v="Yenifer Eliana Vásquez Carvajal"/>
    <s v="Redes Sociales"/>
    <x v="0"/>
    <x v="1"/>
    <x v="2"/>
    <x v="2"/>
  </r>
  <r>
    <x v="7169"/>
    <x v="5"/>
    <s v="TGM11713"/>
    <s v="COPIA DE BOLETAS AL CORREO"/>
    <x v="0"/>
    <x v="0"/>
    <x v="0"/>
    <x v="39"/>
    <s v="Yenifer Eliana Vásquez Carvajal"/>
    <s v="Redes Sociales"/>
    <x v="0"/>
    <x v="1"/>
    <x v="2"/>
    <x v="2"/>
  </r>
  <r>
    <x v="7170"/>
    <x v="5"/>
    <s v="TGM11715"/>
    <s v="ENTREGA DE ACTA 5034706 - DEVOLUCION DE GARANTIA"/>
    <x v="0"/>
    <x v="0"/>
    <x v="0"/>
    <x v="39"/>
    <s v="Yenifer Eliana Vásquez Carvajal"/>
    <s v="Presencial"/>
    <x v="0"/>
    <x v="1"/>
    <x v="2"/>
    <x v="2"/>
  </r>
  <r>
    <x v="7171"/>
    <x v="5"/>
    <s v="TGM11716"/>
    <s v="ENTREGA DE ACTA 300273 - DEVOLUCION DE GARANTIA"/>
    <x v="0"/>
    <x v="0"/>
    <x v="0"/>
    <x v="39"/>
    <s v="Yenifer Eliana Vásquez Carvajal"/>
    <s v="Presencial"/>
    <x v="0"/>
    <x v="1"/>
    <x v="2"/>
    <x v="2"/>
  </r>
  <r>
    <x v="7172"/>
    <x v="0"/>
    <s v="TGM11717"/>
    <s v="USO DE ESPACIO"/>
    <x v="0"/>
    <x v="0"/>
    <x v="0"/>
    <x v="39"/>
    <s v="Pamela Diana SAC Caro Alhua"/>
    <m/>
    <x v="0"/>
    <x v="1"/>
    <x v="2"/>
    <x v="2"/>
  </r>
  <r>
    <x v="7173"/>
    <x v="5"/>
    <s v="TGM11718"/>
    <s v="ENTREGA DE ACTA 5021767 - DEVOLUCION DE GARANTIA"/>
    <x v="0"/>
    <x v="0"/>
    <x v="0"/>
    <x v="39"/>
    <s v="Yenifer Eliana Vásquez Carvajal"/>
    <s v="Presencial"/>
    <x v="0"/>
    <x v="2"/>
    <x v="2"/>
    <x v="2"/>
  </r>
  <r>
    <x v="7174"/>
    <x v="0"/>
    <s v="TGM11719"/>
    <s v="MISA DE CUERPO PRESENTE"/>
    <x v="0"/>
    <x v="2"/>
    <x v="0"/>
    <x v="39"/>
    <s v="Pamela Diana SAC Caro Alhua"/>
    <m/>
    <x v="0"/>
    <x v="1"/>
    <x v="2"/>
    <x v="2"/>
  </r>
  <r>
    <x v="7175"/>
    <x v="5"/>
    <s v="TGM11720"/>
    <s v="ENTREGA DE ACTA 5035907 - DEVOLUCION DE GARANTIA"/>
    <x v="0"/>
    <x v="0"/>
    <x v="0"/>
    <x v="39"/>
    <s v="Yenifer Eliana Vásquez Carvajal"/>
    <s v="Presencial"/>
    <x v="0"/>
    <x v="1"/>
    <x v="2"/>
    <x v="2"/>
  </r>
  <r>
    <x v="7176"/>
    <x v="0"/>
    <s v="TGM11721"/>
    <s v="CERTIFICADO"/>
    <x v="0"/>
    <x v="0"/>
    <x v="0"/>
    <x v="39"/>
    <s v="Nescar Janeth Ingaruca Peña SAC SAN"/>
    <s v="Presencial"/>
    <x v="0"/>
    <x v="1"/>
    <x v="2"/>
    <x v="2"/>
  </r>
  <r>
    <x v="7177"/>
    <x v="2"/>
    <s v="TGM11722"/>
    <s v="SOLICITA CERTIFICADO DE USO 200847"/>
    <x v="0"/>
    <x v="0"/>
    <x v="0"/>
    <x v="39"/>
    <s v="Melissa Jhuliana Hipolito Guerrero"/>
    <m/>
    <x v="0"/>
    <x v="1"/>
    <x v="2"/>
    <x v="2"/>
  </r>
  <r>
    <x v="7178"/>
    <x v="2"/>
    <s v="TGM11723"/>
    <s v="SOLICITA CERTIFICADO DE USO 5000835"/>
    <x v="0"/>
    <x v="0"/>
    <x v="0"/>
    <x v="39"/>
    <s v="Melissa Jhuliana Hipolito Guerrero"/>
    <m/>
    <x v="0"/>
    <x v="1"/>
    <x v="2"/>
    <x v="2"/>
  </r>
  <r>
    <x v="7179"/>
    <x v="2"/>
    <s v="TGM11724"/>
    <s v="SOLICITA CERTIFICADO DE USO 5023065"/>
    <x v="0"/>
    <x v="0"/>
    <x v="0"/>
    <x v="39"/>
    <s v="Melissa Jhuliana Hipolito Guerrero"/>
    <m/>
    <x v="0"/>
    <x v="1"/>
    <x v="2"/>
    <x v="2"/>
  </r>
  <r>
    <x v="7180"/>
    <x v="3"/>
    <s v="TGM11725"/>
    <s v="GENERACION CODG. CIP"/>
    <x v="0"/>
    <x v="0"/>
    <x v="0"/>
    <x v="39"/>
    <s v="Ruth Cusihuaman SACC1"/>
    <s v="Llamada Telefonica"/>
    <x v="0"/>
    <x v="1"/>
    <x v="2"/>
    <x v="2"/>
  </r>
  <r>
    <x v="7181"/>
    <x v="2"/>
    <s v="TGM11726"/>
    <s v="ALQUILER DE PLEGARIA 200574"/>
    <x v="0"/>
    <x v="0"/>
    <x v="0"/>
    <x v="39"/>
    <s v="Melissa Jhuliana Hipolito Guerrero"/>
    <m/>
    <x v="0"/>
    <x v="1"/>
    <x v="2"/>
    <x v="2"/>
  </r>
  <r>
    <x v="7182"/>
    <x v="2"/>
    <s v="TGM11727"/>
    <s v="SOLICITA PAGO EFECTIVO  201286"/>
    <x v="0"/>
    <x v="0"/>
    <x v="0"/>
    <x v="39"/>
    <s v="Melissa Jhuliana Hipolito Guerrero"/>
    <m/>
    <x v="0"/>
    <x v="1"/>
    <x v="2"/>
    <x v="2"/>
  </r>
  <r>
    <x v="7183"/>
    <x v="2"/>
    <s v="TGM11728"/>
    <s v="RESPONSO EN PLEGARIA 201268"/>
    <x v="0"/>
    <x v="0"/>
    <x v="0"/>
    <x v="39"/>
    <s v="Melissa Jhuliana Hipolito Guerrero"/>
    <m/>
    <x v="0"/>
    <x v="2"/>
    <x v="2"/>
    <x v="2"/>
  </r>
  <r>
    <x v="7184"/>
    <x v="2"/>
    <s v="TGM11729"/>
    <s v="USO DE SEPULTURA 201134"/>
    <x v="0"/>
    <x v="0"/>
    <x v="0"/>
    <x v="39"/>
    <s v="Melissa Jhuliana Hipolito Guerrero"/>
    <m/>
    <x v="0"/>
    <x v="1"/>
    <x v="2"/>
    <x v="2"/>
  </r>
  <r>
    <x v="7185"/>
    <x v="2"/>
    <s v="TGM11730"/>
    <s v="ALQUILER DE PLEGARA 200062"/>
    <x v="0"/>
    <x v="0"/>
    <x v="0"/>
    <x v="39"/>
    <s v="Melissa Jhuliana Hipolito Guerrero"/>
    <m/>
    <x v="0"/>
    <x v="1"/>
    <x v="2"/>
    <x v="2"/>
  </r>
  <r>
    <x v="7186"/>
    <x v="6"/>
    <s v="TGM11731"/>
    <s v="COPIA DE BOLETAS AL CORREO"/>
    <x v="0"/>
    <x v="0"/>
    <x v="0"/>
    <x v="39"/>
    <s v="Yenifer Eliana Vásquez Carvajal"/>
    <s v="Presencial"/>
    <x v="0"/>
    <x v="1"/>
    <x v="2"/>
    <x v="2"/>
  </r>
  <r>
    <x v="7187"/>
    <x v="6"/>
    <s v="TGM11732"/>
    <s v="USO DE ESPACIO NF - CONTRATO 5018826"/>
    <x v="0"/>
    <x v="0"/>
    <x v="0"/>
    <x v="39"/>
    <s v="Yenifer Eliana Vásquez Carvajal"/>
    <s v="Presencial"/>
    <x v="0"/>
    <x v="1"/>
    <x v="2"/>
    <x v="2"/>
  </r>
  <r>
    <x v="7188"/>
    <x v="6"/>
    <s v="TGM11733"/>
    <s v="COPIA DE BOLETAS AL CORREO"/>
    <x v="0"/>
    <x v="0"/>
    <x v="0"/>
    <x v="39"/>
    <s v="Yenifer Eliana Vásquez Carvajal"/>
    <s v="Redes Sociales"/>
    <x v="0"/>
    <x v="1"/>
    <x v="2"/>
    <x v="2"/>
  </r>
  <r>
    <x v="7189"/>
    <x v="0"/>
    <s v="TGM11734"/>
    <s v="ALQUILER DE TOLDO"/>
    <x v="0"/>
    <x v="0"/>
    <x v="0"/>
    <x v="39"/>
    <s v="Pamela Diana SAC Caro Alhua"/>
    <m/>
    <x v="0"/>
    <x v="1"/>
    <x v="2"/>
    <x v="2"/>
  </r>
  <r>
    <x v="7190"/>
    <x v="0"/>
    <s v="TGM11735"/>
    <s v="ALQUILER DE TOLDO"/>
    <x v="0"/>
    <x v="0"/>
    <x v="0"/>
    <x v="39"/>
    <s v="Pamela Diana SAC Caro Alhua"/>
    <m/>
    <x v="0"/>
    <x v="2"/>
    <x v="2"/>
    <x v="2"/>
  </r>
  <r>
    <x v="7191"/>
    <x v="0"/>
    <s v="TGM11736"/>
    <s v="ESTADO DE CUENTA"/>
    <x v="0"/>
    <x v="0"/>
    <x v="0"/>
    <x v="39"/>
    <s v="Liz Lidiana Huaman Rojas"/>
    <m/>
    <x v="0"/>
    <x v="2"/>
    <x v="2"/>
    <x v="2"/>
  </r>
  <r>
    <x v="7192"/>
    <x v="0"/>
    <s v="TGM11737"/>
    <s v="CAMBIO DE TITULARIDAD"/>
    <x v="0"/>
    <x v="0"/>
    <x v="0"/>
    <x v="39"/>
    <s v="Liz Lidiana Huaman Rojas"/>
    <m/>
    <x v="0"/>
    <x v="1"/>
    <x v="2"/>
    <x v="2"/>
  </r>
  <r>
    <x v="7193"/>
    <x v="0"/>
    <s v="TGM11738"/>
    <s v="INSTALACION DE LAPIDA"/>
    <x v="0"/>
    <x v="1"/>
    <x v="4"/>
    <x v="39"/>
    <s v="Florentino Sebastian Salinas San Antonio"/>
    <m/>
    <x v="0"/>
    <x v="1"/>
    <x v="2"/>
    <x v="2"/>
  </r>
  <r>
    <x v="7194"/>
    <x v="0"/>
    <s v="TGM11739"/>
    <s v="ACTA DE DEFUNCION"/>
    <x v="0"/>
    <x v="0"/>
    <x v="0"/>
    <x v="39"/>
    <s v="Pamela Diana SAC Caro Alhua"/>
    <m/>
    <x v="0"/>
    <x v="1"/>
    <x v="2"/>
    <x v="2"/>
  </r>
  <r>
    <x v="7195"/>
    <x v="0"/>
    <s v="TGM11740"/>
    <s v="CONSTANCIA DE ENTIERRO"/>
    <x v="0"/>
    <x v="0"/>
    <x v="0"/>
    <x v="39"/>
    <s v="Pamela Diana SAC Caro Alhua"/>
    <m/>
    <x v="0"/>
    <x v="1"/>
    <x v="2"/>
    <x v="2"/>
  </r>
  <r>
    <x v="7196"/>
    <x v="2"/>
    <s v="TGM11741"/>
    <s v="RESPONSO EN PLEGARIA 5034535"/>
    <x v="0"/>
    <x v="0"/>
    <x v="0"/>
    <x v="39"/>
    <s v="Melissa Jhuliana Hipolito Guerrero"/>
    <m/>
    <x v="0"/>
    <x v="2"/>
    <x v="2"/>
    <x v="2"/>
  </r>
  <r>
    <x v="7197"/>
    <x v="2"/>
    <s v="TGM11742"/>
    <s v="ALQUILER DE TOLDO 200574"/>
    <x v="0"/>
    <x v="0"/>
    <x v="0"/>
    <x v="39"/>
    <s v="Melissa Jhuliana Hipolito Guerrero"/>
    <m/>
    <x v="0"/>
    <x v="2"/>
    <x v="2"/>
    <x v="2"/>
  </r>
  <r>
    <x v="7198"/>
    <x v="2"/>
    <s v="TGM11743"/>
    <s v="RESPONSO EN PLEGARIA 201094"/>
    <x v="0"/>
    <x v="0"/>
    <x v="0"/>
    <x v="39"/>
    <s v="Melissa Jhuliana Hipolito Guerrero"/>
    <m/>
    <x v="0"/>
    <x v="1"/>
    <x v="2"/>
    <x v="2"/>
  </r>
  <r>
    <x v="7199"/>
    <x v="2"/>
    <s v="TGM11744"/>
    <s v="TRASLADO INTERNO 5015805"/>
    <x v="0"/>
    <x v="2"/>
    <x v="0"/>
    <x v="39"/>
    <s v="Melissa Jhuliana Hipolito Guerrero"/>
    <m/>
    <x v="0"/>
    <x v="1"/>
    <x v="2"/>
    <x v="2"/>
  </r>
  <r>
    <x v="7200"/>
    <x v="2"/>
    <s v="TGM11745"/>
    <s v="REPROGRAMACION DE CUOTA 201124"/>
    <x v="0"/>
    <x v="0"/>
    <x v="4"/>
    <x v="39"/>
    <s v="Taymiler Jhaalber Llacza Rosales - Cañete"/>
    <m/>
    <x v="0"/>
    <x v="1"/>
    <x v="2"/>
    <x v="2"/>
  </r>
  <r>
    <x v="7201"/>
    <x v="2"/>
    <s v="TGM11746"/>
    <s v="REPROGRAMACION DE CUOTA 201125"/>
    <x v="0"/>
    <x v="0"/>
    <x v="4"/>
    <x v="39"/>
    <s v="Taymiler Jhaalber Llacza Rosales - Cañete"/>
    <m/>
    <x v="0"/>
    <x v="1"/>
    <x v="2"/>
    <x v="2"/>
  </r>
  <r>
    <x v="7202"/>
    <x v="1"/>
    <s v="TGM11747"/>
    <s v="EMISION DE BOLETA"/>
    <x v="0"/>
    <x v="0"/>
    <x v="0"/>
    <x v="39"/>
    <s v="Nescar Janeth Ingaruca Peña SAC COR"/>
    <s v="Llamada Telefonica"/>
    <x v="0"/>
    <x v="1"/>
    <x v="2"/>
    <x v="2"/>
  </r>
  <r>
    <x v="7203"/>
    <x v="1"/>
    <s v="TGM11748"/>
    <s v="EMISION DE BOLETA"/>
    <x v="0"/>
    <x v="0"/>
    <x v="0"/>
    <x v="39"/>
    <s v="Nescar Janeth Ingaruca Peña SAC COR"/>
    <s v="Llamada Telefonica"/>
    <x v="0"/>
    <x v="2"/>
    <x v="2"/>
    <x v="2"/>
  </r>
  <r>
    <x v="7204"/>
    <x v="1"/>
    <s v="TGM11749"/>
    <s v="MISA"/>
    <x v="0"/>
    <x v="2"/>
    <x v="0"/>
    <x v="39"/>
    <s v="Nescar Janeth Ingaruca Peña SAC COR"/>
    <s v="Presencial"/>
    <x v="0"/>
    <x v="1"/>
    <x v="2"/>
    <x v="2"/>
  </r>
  <r>
    <x v="7205"/>
    <x v="0"/>
    <s v="TGM11750"/>
    <s v="CAMBIO DE TITULARIDAD POR FALLECIMIENTO"/>
    <x v="0"/>
    <x v="0"/>
    <x v="0"/>
    <x v="31"/>
    <s v="Pamela Diana SAC Caro Alhua"/>
    <m/>
    <x v="0"/>
    <x v="2"/>
    <x v="2"/>
    <x v="2"/>
  </r>
  <r>
    <x v="7206"/>
    <x v="0"/>
    <s v="TGM11751"/>
    <s v="MANTENIMIENTO DE LAPIDA"/>
    <x v="0"/>
    <x v="0"/>
    <x v="4"/>
    <x v="11"/>
    <s v="Florentino Sebastian Salinas San Antonio"/>
    <m/>
    <x v="0"/>
    <x v="1"/>
    <x v="2"/>
    <x v="2"/>
  </r>
  <r>
    <x v="7207"/>
    <x v="0"/>
    <s v="TGM11752"/>
    <s v="ACTA DE DEFUNCION"/>
    <x v="0"/>
    <x v="0"/>
    <x v="2"/>
    <x v="41"/>
    <s v="Pamela Diana SAC Caro Alhua"/>
    <m/>
    <x v="0"/>
    <x v="1"/>
    <x v="2"/>
    <x v="2"/>
  </r>
  <r>
    <x v="7208"/>
    <x v="0"/>
    <s v="TGM11753"/>
    <s v="REGULACION DE ACTA"/>
    <x v="0"/>
    <x v="0"/>
    <x v="0"/>
    <x v="41"/>
    <s v="Liz Lidiana Huaman Rojas"/>
    <m/>
    <x v="0"/>
    <x v="1"/>
    <x v="2"/>
    <x v="2"/>
  </r>
  <r>
    <x v="7209"/>
    <x v="4"/>
    <s v="TGM11754"/>
    <s v="GENERACION CODG. CIP"/>
    <x v="0"/>
    <x v="0"/>
    <x v="0"/>
    <x v="46"/>
    <s v="Ruth Cusihuaman SACC2"/>
    <s v="Llamada Telefonica"/>
    <x v="0"/>
    <x v="1"/>
    <x v="2"/>
    <x v="2"/>
  </r>
  <r>
    <x v="7210"/>
    <x v="4"/>
    <s v="TGM11755"/>
    <s v="GENERACION CODG. CIP"/>
    <x v="0"/>
    <x v="0"/>
    <x v="0"/>
    <x v="46"/>
    <s v="Ruth Cusihuaman SACC2"/>
    <s v="Llamada Telefonica"/>
    <x v="0"/>
    <x v="2"/>
    <x v="2"/>
    <x v="2"/>
  </r>
  <r>
    <x v="7211"/>
    <x v="0"/>
    <s v="TGM11756"/>
    <s v="USO DE ESPACIO"/>
    <x v="0"/>
    <x v="0"/>
    <x v="0"/>
    <x v="8"/>
    <s v="Liz Lidiana Huaman Rojas"/>
    <s v="Presencial"/>
    <x v="0"/>
    <x v="1"/>
    <x v="2"/>
    <x v="2"/>
  </r>
  <r>
    <x v="7212"/>
    <x v="0"/>
    <s v="TGM11757"/>
    <s v="MISA RECUERDO"/>
    <x v="0"/>
    <x v="2"/>
    <x v="0"/>
    <x v="39"/>
    <s v="Liz Lidiana Huaman Rojas"/>
    <m/>
    <x v="0"/>
    <x v="2"/>
    <x v="2"/>
    <x v="2"/>
  </r>
  <r>
    <x v="7213"/>
    <x v="0"/>
    <s v="TGM11758"/>
    <s v="VENTA DE LAPIDA"/>
    <x v="0"/>
    <x v="0"/>
    <x v="2"/>
    <x v="9"/>
    <s v="Liz Lidiana Huaman Rojas"/>
    <m/>
    <x v="0"/>
    <x v="2"/>
    <x v="2"/>
    <x v="2"/>
  </r>
  <r>
    <x v="7214"/>
    <x v="2"/>
    <s v="TGM11759"/>
    <s v="PAGO DE FOMA  201128"/>
    <x v="0"/>
    <x v="0"/>
    <x v="0"/>
    <x v="51"/>
    <s v="Melissa Jhuliana Hipolito Guerrero"/>
    <m/>
    <x v="0"/>
    <x v="1"/>
    <x v="2"/>
    <x v="2"/>
  </r>
  <r>
    <x v="7215"/>
    <x v="4"/>
    <s v="TGM11760"/>
    <s v="GENERACION CODG. CIP"/>
    <x v="0"/>
    <x v="0"/>
    <x v="2"/>
    <x v="46"/>
    <s v="Ruth Cusihuaman SACC2"/>
    <s v="Llamada Telefonica"/>
    <x v="0"/>
    <x v="2"/>
    <x v="2"/>
    <x v="2"/>
  </r>
  <r>
    <x v="7216"/>
    <x v="6"/>
    <s v="TGM11761"/>
    <s v="PAGO DE FOMA 300212"/>
    <x v="0"/>
    <x v="0"/>
    <x v="0"/>
    <x v="51"/>
    <s v="Yenifer Eliana Vásquez Carvajal"/>
    <s v="Presencial"/>
    <x v="0"/>
    <x v="1"/>
    <x v="2"/>
    <x v="2"/>
  </r>
  <r>
    <x v="7217"/>
    <x v="0"/>
    <s v="TGM11762"/>
    <s v="REGULARIZACION DE ACTA DE DEFUNCION"/>
    <x v="0"/>
    <x v="0"/>
    <x v="0"/>
    <x v="41"/>
    <s v="Liz Lidiana Huaman Rojas"/>
    <m/>
    <x v="0"/>
    <x v="1"/>
    <x v="2"/>
    <x v="2"/>
  </r>
  <r>
    <x v="7218"/>
    <x v="4"/>
    <s v="TGM11763"/>
    <s v="GENERACION CODG. CIP"/>
    <x v="0"/>
    <x v="0"/>
    <x v="0"/>
    <x v="46"/>
    <s v="Ruth Cusihuaman SACC2"/>
    <s v="Llamada Telefonica"/>
    <x v="0"/>
    <x v="1"/>
    <x v="2"/>
    <x v="2"/>
  </r>
  <r>
    <x v="7219"/>
    <x v="2"/>
    <s v="TGM11764"/>
    <s v="PAGO DE FOMA  200487"/>
    <x v="0"/>
    <x v="0"/>
    <x v="0"/>
    <x v="51"/>
    <s v="Melissa Jhuliana Hipolito Guerrero"/>
    <m/>
    <x v="0"/>
    <x v="1"/>
    <x v="2"/>
    <x v="2"/>
  </r>
  <r>
    <x v="7220"/>
    <x v="2"/>
    <s v="TGM11765"/>
    <s v="PAGO DE FOMA  200488"/>
    <x v="0"/>
    <x v="0"/>
    <x v="2"/>
    <x v="51"/>
    <s v="Melissa Jhuliana Hipolito Guerrero"/>
    <m/>
    <x v="0"/>
    <x v="1"/>
    <x v="2"/>
    <x v="2"/>
  </r>
  <r>
    <x v="7221"/>
    <x v="2"/>
    <s v="TGM11766"/>
    <s v="COPIA DE BOLETA 200795"/>
    <x v="0"/>
    <x v="0"/>
    <x v="0"/>
    <x v="19"/>
    <s v="Melissa Jhuliana Hipolito Guerrero"/>
    <m/>
    <x v="0"/>
    <x v="1"/>
    <x v="2"/>
    <x v="2"/>
  </r>
  <r>
    <x v="7222"/>
    <x v="2"/>
    <s v="TGM11767"/>
    <s v="TRASLADO EXTERNO 5017005"/>
    <x v="0"/>
    <x v="0"/>
    <x v="4"/>
    <x v="7"/>
    <s v="Jorcy Alfonso Sanchez Coronel"/>
    <m/>
    <x v="0"/>
    <x v="1"/>
    <x v="2"/>
    <x v="2"/>
  </r>
  <r>
    <x v="7223"/>
    <x v="2"/>
    <s v="TGM11768"/>
    <s v="MANTENIMIENTO PLACA 200922"/>
    <x v="0"/>
    <x v="0"/>
    <x v="4"/>
    <x v="14"/>
    <s v="Jorcy Alfonso Sanchez Coronel"/>
    <m/>
    <x v="0"/>
    <x v="2"/>
    <x v="2"/>
    <x v="2"/>
  </r>
  <r>
    <x v="7224"/>
    <x v="4"/>
    <s v="TGM11769"/>
    <s v="GENERACION CODG. CIP"/>
    <x v="0"/>
    <x v="0"/>
    <x v="0"/>
    <x v="46"/>
    <s v="Ruth Cusihuaman SACC2"/>
    <s v="Llamada Telefonica"/>
    <x v="0"/>
    <x v="2"/>
    <x v="2"/>
    <x v="2"/>
  </r>
  <r>
    <x v="7225"/>
    <x v="0"/>
    <s v="TGM11770"/>
    <s v="CERTIFICADO DE USO"/>
    <x v="0"/>
    <x v="0"/>
    <x v="2"/>
    <x v="0"/>
    <s v="Pamela Diana SAC Caro Alhua"/>
    <m/>
    <x v="0"/>
    <x v="1"/>
    <x v="2"/>
    <x v="2"/>
  </r>
  <r>
    <x v="7226"/>
    <x v="2"/>
    <s v="TGM11771"/>
    <s v="CONSULTA USO DE SEPULTURA 200087"/>
    <x v="0"/>
    <x v="2"/>
    <x v="0"/>
    <x v="8"/>
    <s v="Melissa Jhuliana Hipolito Guerrero"/>
    <m/>
    <x v="0"/>
    <x v="1"/>
    <x v="2"/>
    <x v="2"/>
  </r>
  <r>
    <x v="7227"/>
    <x v="0"/>
    <s v="TGM11772"/>
    <s v="ALQUILER DE PLEGARIA"/>
    <x v="0"/>
    <x v="2"/>
    <x v="0"/>
    <x v="39"/>
    <s v="Liz Lidiana Huaman Rojas"/>
    <m/>
    <x v="0"/>
    <x v="1"/>
    <x v="2"/>
    <x v="2"/>
  </r>
  <r>
    <x v="7228"/>
    <x v="0"/>
    <s v="TGM11773"/>
    <s v="ALQUILER DE PLEGARIA"/>
    <x v="0"/>
    <x v="2"/>
    <x v="0"/>
    <x v="39"/>
    <s v="Liz Lidiana Huaman Rojas"/>
    <m/>
    <x v="0"/>
    <x v="1"/>
    <x v="2"/>
    <x v="2"/>
  </r>
  <r>
    <x v="7229"/>
    <x v="0"/>
    <s v="TGM11774"/>
    <s v="CONSULTA DE USO"/>
    <x v="0"/>
    <x v="2"/>
    <x v="0"/>
    <x v="35"/>
    <s v="Liz Lidiana Huaman Rojas"/>
    <m/>
    <x v="0"/>
    <x v="1"/>
    <x v="2"/>
    <x v="2"/>
  </r>
  <r>
    <x v="7230"/>
    <x v="0"/>
    <s v="TGM11775"/>
    <s v="ESTADO DE CUENTA DIGITAL"/>
    <x v="0"/>
    <x v="0"/>
    <x v="0"/>
    <x v="5"/>
    <s v="Liz Lidiana Huaman Rojas"/>
    <s v="Llamada Telefonica"/>
    <x v="0"/>
    <x v="1"/>
    <x v="2"/>
    <x v="2"/>
  </r>
  <r>
    <x v="7231"/>
    <x v="3"/>
    <s v="TGM11776"/>
    <s v="ENTREGA DE CERTIFICADO DE PERPETUIDAD"/>
    <x v="0"/>
    <x v="0"/>
    <x v="0"/>
    <x v="0"/>
    <s v="Ruth Cusihuaman SACC1"/>
    <s v="Presencial"/>
    <x v="0"/>
    <x v="1"/>
    <x v="2"/>
    <x v="2"/>
  </r>
  <r>
    <x v="7232"/>
    <x v="3"/>
    <s v="TGM11777"/>
    <s v="ENTREGA DE CERTIFICADO DE PERPETUIDAD"/>
    <x v="0"/>
    <x v="0"/>
    <x v="0"/>
    <x v="0"/>
    <s v="Ruth Cusihuaman SACC1"/>
    <s v="Presencial"/>
    <x v="0"/>
    <x v="1"/>
    <x v="2"/>
    <x v="2"/>
  </r>
  <r>
    <x v="7233"/>
    <x v="3"/>
    <s v="TGM11778"/>
    <s v="GENERACION CODG. CIP"/>
    <x v="0"/>
    <x v="0"/>
    <x v="2"/>
    <x v="46"/>
    <s v="Ruth Cusihuaman SACC1"/>
    <s v="Llamada Telefonica"/>
    <x v="0"/>
    <x v="1"/>
    <x v="2"/>
    <x v="2"/>
  </r>
  <r>
    <x v="7234"/>
    <x v="2"/>
    <s v="TGM11779"/>
    <s v="RECOJO DE GARANTIA POR ACTA 200951"/>
    <x v="0"/>
    <x v="0"/>
    <x v="0"/>
    <x v="45"/>
    <s v="Melissa Jhuliana Hipolito Guerrero"/>
    <m/>
    <x v="0"/>
    <x v="1"/>
    <x v="2"/>
    <x v="2"/>
  </r>
  <r>
    <x v="7235"/>
    <x v="0"/>
    <s v="TGM11780"/>
    <s v="USO DE ESPACIO NF"/>
    <x v="0"/>
    <x v="0"/>
    <x v="0"/>
    <x v="8"/>
    <s v="Liz Lidiana Huaman Rojas"/>
    <m/>
    <x v="0"/>
    <x v="1"/>
    <x v="2"/>
    <x v="2"/>
  </r>
  <r>
    <x v="7236"/>
    <x v="4"/>
    <s v="TGM11781"/>
    <s v="GENERACION CODG. CIP"/>
    <x v="0"/>
    <x v="0"/>
    <x v="0"/>
    <x v="46"/>
    <s v="Ruth Cusihuaman SACC2"/>
    <s v="Llamada Telefonica"/>
    <x v="0"/>
    <x v="1"/>
    <x v="2"/>
    <x v="2"/>
  </r>
  <r>
    <x v="7237"/>
    <x v="0"/>
    <s v="TGM11782"/>
    <s v="USO DE ESPACIO"/>
    <x v="0"/>
    <x v="2"/>
    <x v="0"/>
    <x v="8"/>
    <s v="Liz Lidiana Huaman Rojas"/>
    <m/>
    <x v="0"/>
    <x v="2"/>
    <x v="2"/>
    <x v="2"/>
  </r>
  <r>
    <x v="7238"/>
    <x v="0"/>
    <s v="TGM11783"/>
    <s v="USO DE ESPACIO"/>
    <x v="0"/>
    <x v="0"/>
    <x v="0"/>
    <x v="8"/>
    <s v="Pamela Diana SAC Caro Alhua"/>
    <m/>
    <x v="0"/>
    <x v="1"/>
    <x v="2"/>
    <x v="2"/>
  </r>
  <r>
    <x v="7239"/>
    <x v="0"/>
    <s v="TGM11784"/>
    <s v="ASIGNACION DE 2 DO TITULAR"/>
    <x v="0"/>
    <x v="0"/>
    <x v="0"/>
    <x v="41"/>
    <s v="Pamela Diana SAC Caro Alhua"/>
    <m/>
    <x v="0"/>
    <x v="2"/>
    <x v="2"/>
    <x v="2"/>
  </r>
  <r>
    <x v="7240"/>
    <x v="0"/>
    <s v="TGM11785"/>
    <s v="CERTIFICADO DE USO"/>
    <x v="0"/>
    <x v="0"/>
    <x v="0"/>
    <x v="0"/>
    <s v="Pamela Diana SAC Caro Alhua"/>
    <m/>
    <x v="0"/>
    <x v="2"/>
    <x v="2"/>
    <x v="2"/>
  </r>
  <r>
    <x v="7241"/>
    <x v="0"/>
    <s v="TGM11786"/>
    <s v="CERTIFICADO DE USO"/>
    <x v="0"/>
    <x v="0"/>
    <x v="0"/>
    <x v="0"/>
    <s v="Pamela Diana SAC Caro Alhua"/>
    <m/>
    <x v="0"/>
    <x v="2"/>
    <x v="2"/>
    <x v="2"/>
  </r>
  <r>
    <x v="7242"/>
    <x v="0"/>
    <s v="TGM11787"/>
    <s v="REGULARIZACION DE ACTA DE DEFUNCION"/>
    <x v="0"/>
    <x v="0"/>
    <x v="0"/>
    <x v="41"/>
    <s v="Liz Lidiana Huaman Rojas"/>
    <m/>
    <x v="0"/>
    <x v="1"/>
    <x v="2"/>
    <x v="2"/>
  </r>
  <r>
    <x v="7243"/>
    <x v="0"/>
    <s v="TGM11788"/>
    <s v="CERTIFICADO DE USO"/>
    <x v="0"/>
    <x v="0"/>
    <x v="0"/>
    <x v="0"/>
    <s v="Pamela Diana SAC Caro Alhua"/>
    <m/>
    <x v="0"/>
    <x v="1"/>
    <x v="2"/>
    <x v="2"/>
  </r>
  <r>
    <x v="7244"/>
    <x v="0"/>
    <s v="TGM11789"/>
    <s v="ACTUALIZACION DE DATOS"/>
    <x v="0"/>
    <x v="0"/>
    <x v="0"/>
    <x v="1"/>
    <s v="Liz Lidiana Huaman Rojas"/>
    <m/>
    <x v="0"/>
    <x v="1"/>
    <x v="2"/>
    <x v="2"/>
  </r>
  <r>
    <x v="7245"/>
    <x v="0"/>
    <s v="TGM11790"/>
    <s v="ESTADO DE CUENTA DIGITAL"/>
    <x v="0"/>
    <x v="0"/>
    <x v="0"/>
    <x v="5"/>
    <s v="Liz Lidiana Huaman Rojas"/>
    <m/>
    <x v="0"/>
    <x v="2"/>
    <x v="2"/>
    <x v="2"/>
  </r>
  <r>
    <x v="7246"/>
    <x v="0"/>
    <s v="TGM11791"/>
    <s v="MISA RECUERDO"/>
    <x v="0"/>
    <x v="2"/>
    <x v="0"/>
    <x v="39"/>
    <s v="Liz Lidiana Huaman Rojas"/>
    <m/>
    <x v="0"/>
    <x v="1"/>
    <x v="2"/>
    <x v="2"/>
  </r>
  <r>
    <x v="7247"/>
    <x v="0"/>
    <s v="TGM11792"/>
    <s v="EXHUMACION DE MAUSOLEO"/>
    <x v="0"/>
    <x v="0"/>
    <x v="4"/>
    <x v="7"/>
    <s v="Florentino Sebastian Salinas San Antonio"/>
    <m/>
    <x v="0"/>
    <x v="1"/>
    <x v="2"/>
    <x v="2"/>
  </r>
  <r>
    <x v="7248"/>
    <x v="2"/>
    <s v="TGM11793"/>
    <s v="DEVOLUCION DE GARANTIA POR ACTA 201134"/>
    <x v="0"/>
    <x v="0"/>
    <x v="0"/>
    <x v="45"/>
    <s v="Melissa Jhuliana Hipolito Guerrero"/>
    <m/>
    <x v="0"/>
    <x v="1"/>
    <x v="2"/>
    <x v="2"/>
  </r>
  <r>
    <x v="7249"/>
    <x v="1"/>
    <s v="TGM11794"/>
    <s v="CERTIFICADO DE USO"/>
    <x v="0"/>
    <x v="0"/>
    <x v="2"/>
    <x v="0"/>
    <s v="Pamela Diana Caro Alhua  SAC cor"/>
    <m/>
    <x v="0"/>
    <x v="2"/>
    <x v="2"/>
    <x v="2"/>
  </r>
  <r>
    <x v="7250"/>
    <x v="1"/>
    <s v="TGM11795"/>
    <s v="CERTIFICADO DE USO"/>
    <x v="0"/>
    <x v="0"/>
    <x v="2"/>
    <x v="0"/>
    <s v="Pamela Diana Caro Alhua  SAC cor"/>
    <m/>
    <x v="0"/>
    <x v="1"/>
    <x v="2"/>
    <x v="2"/>
  </r>
  <r>
    <x v="7251"/>
    <x v="1"/>
    <s v="TGM11796"/>
    <s v="CERTIFICADO DE USO"/>
    <x v="0"/>
    <x v="0"/>
    <x v="2"/>
    <x v="0"/>
    <s v="Pamela Diana Caro Alhua  SAC cor"/>
    <m/>
    <x v="0"/>
    <x v="1"/>
    <x v="2"/>
    <x v="2"/>
  </r>
  <r>
    <x v="7252"/>
    <x v="2"/>
    <s v="TGM11797"/>
    <s v="DEVOLUCION DE GARANTIA POR ACTA  200629"/>
    <x v="0"/>
    <x v="0"/>
    <x v="0"/>
    <x v="45"/>
    <s v="Jaquelin Magallanes Llanos SACCAÑ"/>
    <m/>
    <x v="0"/>
    <x v="1"/>
    <x v="2"/>
    <x v="2"/>
  </r>
  <r>
    <x v="7253"/>
    <x v="0"/>
    <s v="TGM11798"/>
    <s v="CAMBIO DE TITULARIDAD"/>
    <x v="0"/>
    <x v="0"/>
    <x v="0"/>
    <x v="31"/>
    <s v="Liz Lidiana Huaman Rojas"/>
    <m/>
    <x v="0"/>
    <x v="1"/>
    <x v="2"/>
    <x v="2"/>
  </r>
  <r>
    <x v="7254"/>
    <x v="2"/>
    <s v="TGM11799"/>
    <s v="ALQUILER DE PLEGARIA 5015255"/>
    <x v="0"/>
    <x v="0"/>
    <x v="0"/>
    <x v="50"/>
    <s v="Melissa Jhuliana Hipolito Guerrero"/>
    <m/>
    <x v="0"/>
    <x v="1"/>
    <x v="2"/>
    <x v="2"/>
  </r>
  <r>
    <x v="7255"/>
    <x v="0"/>
    <s v="TGM11800"/>
    <s v="ESTADO DE CUENTA"/>
    <x v="0"/>
    <x v="0"/>
    <x v="2"/>
    <x v="5"/>
    <s v="Liz Lidiana Huaman Rojas"/>
    <m/>
    <x v="0"/>
    <x v="1"/>
    <x v="2"/>
    <x v="2"/>
  </r>
  <r>
    <x v="7256"/>
    <x v="0"/>
    <s v="TGM11801"/>
    <s v="CERTIFICADO DE USO"/>
    <x v="0"/>
    <x v="0"/>
    <x v="0"/>
    <x v="0"/>
    <s v="Liz Lidiana Huaman Rojas"/>
    <m/>
    <x v="0"/>
    <x v="1"/>
    <x v="2"/>
    <x v="2"/>
  </r>
  <r>
    <x v="7257"/>
    <x v="0"/>
    <s v="TGM11802"/>
    <s v="EMISION DE BOLETA"/>
    <x v="0"/>
    <x v="0"/>
    <x v="0"/>
    <x v="19"/>
    <s v="Nescar Janeth Ingaruca Peña SAC SAN"/>
    <s v="Llamada Telefonica"/>
    <x v="0"/>
    <x v="1"/>
    <x v="2"/>
    <x v="2"/>
  </r>
  <r>
    <x v="7258"/>
    <x v="0"/>
    <s v="TGM11803"/>
    <s v="MISA"/>
    <x v="0"/>
    <x v="2"/>
    <x v="0"/>
    <x v="39"/>
    <s v="Nescar Janeth Ingaruca Peña SAC SAN"/>
    <s v="Llamada Telefonica"/>
    <x v="0"/>
    <x v="1"/>
    <x v="2"/>
    <x v="2"/>
  </r>
  <r>
    <x v="7259"/>
    <x v="0"/>
    <s v="TGM11804"/>
    <s v="ESTADO DE CUENTA"/>
    <x v="0"/>
    <x v="0"/>
    <x v="2"/>
    <x v="5"/>
    <s v="Liz Lidiana Huaman Rojas"/>
    <m/>
    <x v="0"/>
    <x v="1"/>
    <x v="2"/>
    <x v="2"/>
  </r>
  <r>
    <x v="7260"/>
    <x v="0"/>
    <s v="TGM11805"/>
    <s v="CAMBIO DE TITULARIDAD"/>
    <x v="0"/>
    <x v="0"/>
    <x v="0"/>
    <x v="31"/>
    <s v="Liz Lidiana Huaman Rojas"/>
    <m/>
    <x v="0"/>
    <x v="1"/>
    <x v="2"/>
    <x v="2"/>
  </r>
  <r>
    <x v="7261"/>
    <x v="0"/>
    <s v="TGM11806"/>
    <s v="CERTIFICADO DE USO"/>
    <x v="0"/>
    <x v="0"/>
    <x v="0"/>
    <x v="0"/>
    <s v="Liz Lidiana Huaman Rojas"/>
    <m/>
    <x v="0"/>
    <x v="1"/>
    <x v="2"/>
    <x v="2"/>
  </r>
  <r>
    <x v="7262"/>
    <x v="0"/>
    <s v="TGM11807"/>
    <s v="CERTIFICADO DE USO"/>
    <x v="0"/>
    <x v="0"/>
    <x v="0"/>
    <x v="0"/>
    <s v="Liz Lidiana Huaman Rojas"/>
    <m/>
    <x v="0"/>
    <x v="1"/>
    <x v="2"/>
    <x v="2"/>
  </r>
  <r>
    <x v="7263"/>
    <x v="0"/>
    <s v="TGM11808"/>
    <s v="CERTIFICADO DE USO"/>
    <x v="0"/>
    <x v="0"/>
    <x v="0"/>
    <x v="0"/>
    <s v="Liz Lidiana Huaman Rojas"/>
    <m/>
    <x v="0"/>
    <x v="2"/>
    <x v="2"/>
    <x v="2"/>
  </r>
  <r>
    <x v="7264"/>
    <x v="0"/>
    <s v="TGM11809"/>
    <s v="MISA RECUERDO"/>
    <x v="0"/>
    <x v="2"/>
    <x v="0"/>
    <x v="39"/>
    <s v="Liz Lidiana Huaman Rojas"/>
    <m/>
    <x v="0"/>
    <x v="1"/>
    <x v="2"/>
    <x v="2"/>
  </r>
  <r>
    <x v="7265"/>
    <x v="0"/>
    <s v="TGM11810"/>
    <s v="MISA DE RECUERDO"/>
    <x v="0"/>
    <x v="2"/>
    <x v="0"/>
    <x v="39"/>
    <s v="Liz Lidiana Huaman Rojas"/>
    <m/>
    <x v="0"/>
    <x v="1"/>
    <x v="2"/>
    <x v="2"/>
  </r>
  <r>
    <x v="7266"/>
    <x v="0"/>
    <s v="TGM11811"/>
    <s v="MISA RECUERDO"/>
    <x v="0"/>
    <x v="2"/>
    <x v="0"/>
    <x v="39"/>
    <s v="Liz Lidiana Huaman Rojas"/>
    <m/>
    <x v="0"/>
    <x v="1"/>
    <x v="2"/>
    <x v="2"/>
  </r>
  <r>
    <x v="7267"/>
    <x v="6"/>
    <s v="TGM11812"/>
    <s v="COPIA DE BOLETAS AL CORREO"/>
    <x v="0"/>
    <x v="0"/>
    <x v="0"/>
    <x v="19"/>
    <s v="Yenifer Eliana Vásquez Carvajal"/>
    <s v="Redes Sociales"/>
    <x v="0"/>
    <x v="2"/>
    <x v="2"/>
    <x v="2"/>
  </r>
  <r>
    <x v="7268"/>
    <x v="6"/>
    <s v="TGM11813"/>
    <s v="COPIA DE BOLETAS AL CORREO"/>
    <x v="0"/>
    <x v="0"/>
    <x v="0"/>
    <x v="19"/>
    <s v="Yenifer Eliana Vásquez Carvajal"/>
    <s v="Redes Sociales"/>
    <x v="0"/>
    <x v="2"/>
    <x v="2"/>
    <x v="2"/>
  </r>
  <r>
    <x v="7269"/>
    <x v="0"/>
    <s v="TGM11814"/>
    <s v="CERTIFICADO DE USO"/>
    <x v="0"/>
    <x v="0"/>
    <x v="0"/>
    <x v="0"/>
    <s v="Liz Lidiana Huaman Rojas"/>
    <m/>
    <x v="0"/>
    <x v="2"/>
    <x v="2"/>
    <x v="2"/>
  </r>
  <r>
    <x v="7270"/>
    <x v="2"/>
    <s v="TGM11815"/>
    <s v="SERVICIO DE RESPONSO EN PLEGARIA  200586"/>
    <x v="0"/>
    <x v="0"/>
    <x v="0"/>
    <x v="50"/>
    <s v="Melissa Jhuliana Hipolito Guerrero"/>
    <m/>
    <x v="0"/>
    <x v="2"/>
    <x v="2"/>
    <x v="2"/>
  </r>
  <r>
    <x v="7271"/>
    <x v="0"/>
    <s v="TGM11816"/>
    <s v="UBICACION DE ESPACIO"/>
    <x v="0"/>
    <x v="2"/>
    <x v="0"/>
    <x v="6"/>
    <s v="Liz Lidiana Huaman Rojas"/>
    <m/>
    <x v="0"/>
    <x v="1"/>
    <x v="2"/>
    <x v="2"/>
  </r>
  <r>
    <x v="7272"/>
    <x v="0"/>
    <s v="TGM11817"/>
    <s v="CERTIFICADO DE USO"/>
    <x v="0"/>
    <x v="0"/>
    <x v="0"/>
    <x v="0"/>
    <s v="Liz Lidiana Huaman Rojas"/>
    <m/>
    <x v="0"/>
    <x v="1"/>
    <x v="2"/>
    <x v="2"/>
  </r>
  <r>
    <x v="7273"/>
    <x v="0"/>
    <s v="TGM11818"/>
    <s v="CERTIFICADO DE USO"/>
    <x v="0"/>
    <x v="0"/>
    <x v="2"/>
    <x v="0"/>
    <s v="Liz Lidiana Huaman Rojas"/>
    <m/>
    <x v="0"/>
    <x v="2"/>
    <x v="2"/>
    <x v="2"/>
  </r>
  <r>
    <x v="7274"/>
    <x v="0"/>
    <s v="TGM11819"/>
    <s v="ESTADO DE CUENTA"/>
    <x v="0"/>
    <x v="0"/>
    <x v="0"/>
    <x v="5"/>
    <s v="Pamela Diana SAC Caro Alhua"/>
    <m/>
    <x v="0"/>
    <x v="2"/>
    <x v="2"/>
    <x v="2"/>
  </r>
  <r>
    <x v="7275"/>
    <x v="0"/>
    <s v="TGM11820"/>
    <s v="ACTUALIZACION DE DATOS"/>
    <x v="0"/>
    <x v="0"/>
    <x v="0"/>
    <x v="1"/>
    <s v="Pamela Diana SAC Caro Alhua"/>
    <m/>
    <x v="0"/>
    <x v="2"/>
    <x v="2"/>
    <x v="2"/>
  </r>
  <r>
    <x v="7276"/>
    <x v="1"/>
    <s v="TGM11821"/>
    <s v="EMISION DE BOLETA"/>
    <x v="0"/>
    <x v="0"/>
    <x v="0"/>
    <x v="19"/>
    <s v="Nescar Janeth Ingaruca Peña SAC COR"/>
    <s v="Llamada Telefonica"/>
    <x v="0"/>
    <x v="2"/>
    <x v="2"/>
    <x v="2"/>
  </r>
  <r>
    <x v="7277"/>
    <x v="0"/>
    <s v="TGM11822"/>
    <s v="SESTADO DE CUENTA"/>
    <x v="0"/>
    <x v="0"/>
    <x v="2"/>
    <x v="5"/>
    <s v="Liz Lidiana Huaman Rojas"/>
    <m/>
    <x v="0"/>
    <x v="2"/>
    <x v="2"/>
    <x v="2"/>
  </r>
  <r>
    <x v="7278"/>
    <x v="1"/>
    <s v="TGM11823"/>
    <s v="NIVELACION DE ESPACIO"/>
    <x v="0"/>
    <x v="0"/>
    <x v="2"/>
    <x v="14"/>
    <s v="Nescar Janeth Ingaruca Peña SAC COR"/>
    <s v="Presencial"/>
    <x v="0"/>
    <x v="2"/>
    <x v="2"/>
    <x v="2"/>
  </r>
  <r>
    <x v="7279"/>
    <x v="1"/>
    <s v="TGM11824"/>
    <s v="NIVELACION DE ESPACIO"/>
    <x v="0"/>
    <x v="0"/>
    <x v="2"/>
    <x v="14"/>
    <s v="Nescar Janeth Ingaruca Peña SAC COR"/>
    <s v="Presencial"/>
    <x v="0"/>
    <x v="1"/>
    <x v="2"/>
    <x v="2"/>
  </r>
  <r>
    <x v="7280"/>
    <x v="1"/>
    <s v="TGM11825"/>
    <s v="NIVELACION DE ESPACIO"/>
    <x v="0"/>
    <x v="1"/>
    <x v="4"/>
    <x v="14"/>
    <s v="Nescar Janeth Ingaruca Peña SAC COR"/>
    <s v="Presencial"/>
    <x v="0"/>
    <x v="1"/>
    <x v="2"/>
    <x v="2"/>
  </r>
  <r>
    <x v="7281"/>
    <x v="0"/>
    <s v="TGM11826"/>
    <s v="EMISION DE BOLETA"/>
    <x v="0"/>
    <x v="0"/>
    <x v="0"/>
    <x v="19"/>
    <s v="Nescar Janeth Ingaruca Peña SAC SAN"/>
    <s v="Llamada Telefonica"/>
    <x v="0"/>
    <x v="1"/>
    <x v="2"/>
    <x v="2"/>
  </r>
  <r>
    <x v="7282"/>
    <x v="0"/>
    <s v="TGM11827"/>
    <s v="EMISION DE BOLETA"/>
    <x v="0"/>
    <x v="0"/>
    <x v="0"/>
    <x v="19"/>
    <s v="Nescar Janeth Ingaruca Peña SAC SAN"/>
    <s v="Llamada Telefonica"/>
    <x v="0"/>
    <x v="1"/>
    <x v="2"/>
    <x v="2"/>
  </r>
  <r>
    <x v="7283"/>
    <x v="0"/>
    <s v="TGM11828"/>
    <s v="EMISION DE BOLETA"/>
    <x v="0"/>
    <x v="0"/>
    <x v="2"/>
    <x v="2"/>
    <s v="Nescar Janeth Ingaruca Peña SAC SAN"/>
    <s v="Llamada Telefonica"/>
    <x v="0"/>
    <x v="2"/>
    <x v="2"/>
    <x v="2"/>
  </r>
  <r>
    <x v="7284"/>
    <x v="0"/>
    <s v="TGM11829"/>
    <s v="FLORES PLAN A"/>
    <x v="0"/>
    <x v="0"/>
    <x v="2"/>
    <x v="43"/>
    <s v="Pamela Diana SAC Caro Alhua"/>
    <m/>
    <x v="0"/>
    <x v="1"/>
    <x v="2"/>
    <x v="2"/>
  </r>
  <r>
    <x v="7285"/>
    <x v="0"/>
    <s v="TGM11830"/>
    <s v="REPINTADO DE LAPIDA"/>
    <x v="0"/>
    <x v="0"/>
    <x v="2"/>
    <x v="14"/>
    <s v="Pamela Diana SAC Caro Alhua"/>
    <m/>
    <x v="0"/>
    <x v="1"/>
    <x v="2"/>
    <x v="2"/>
  </r>
  <r>
    <x v="7286"/>
    <x v="0"/>
    <s v="TGM11831"/>
    <s v="REPINTADO DE LAPIDA"/>
    <x v="0"/>
    <x v="0"/>
    <x v="2"/>
    <x v="14"/>
    <s v="Pamela Diana SAC Caro Alhua"/>
    <m/>
    <x v="0"/>
    <x v="1"/>
    <x v="2"/>
    <x v="2"/>
  </r>
  <r>
    <x v="7287"/>
    <x v="0"/>
    <s v="TGM11832"/>
    <s v="LAPIDA DESAPARECIDA"/>
    <x v="0"/>
    <x v="1"/>
    <x v="4"/>
    <x v="17"/>
    <s v="Florentino Sebastian Salinas San Antonio"/>
    <m/>
    <x v="0"/>
    <x v="1"/>
    <x v="2"/>
    <x v="2"/>
  </r>
  <r>
    <x v="7288"/>
    <x v="0"/>
    <s v="TGM11833"/>
    <s v="LAPIDA DESAPARECIDA"/>
    <x v="0"/>
    <x v="1"/>
    <x v="4"/>
    <x v="17"/>
    <s v="Florentino Sebastian Salinas San Antonio"/>
    <m/>
    <x v="0"/>
    <x v="1"/>
    <x v="2"/>
    <x v="2"/>
  </r>
  <r>
    <x v="7289"/>
    <x v="0"/>
    <s v="TGM11834"/>
    <s v="CERTIFICADO DE USO"/>
    <x v="0"/>
    <x v="0"/>
    <x v="0"/>
    <x v="0"/>
    <s v="Liz Lidiana Huaman Rojas"/>
    <m/>
    <x v="0"/>
    <x v="1"/>
    <x v="2"/>
    <x v="2"/>
  </r>
  <r>
    <x v="7290"/>
    <x v="0"/>
    <s v="TGM11835"/>
    <s v="TRASLADO EXTERNO"/>
    <x v="0"/>
    <x v="2"/>
    <x v="0"/>
    <x v="35"/>
    <s v="Liz Lidiana Huaman Rojas"/>
    <m/>
    <x v="0"/>
    <x v="1"/>
    <x v="2"/>
    <x v="2"/>
  </r>
  <r>
    <x v="7291"/>
    <x v="4"/>
    <s v="TGM11836"/>
    <s v="CONSTANCIA DE SEPULTURA"/>
    <x v="0"/>
    <x v="0"/>
    <x v="0"/>
    <x v="6"/>
    <s v="Rosmery Montesinos Quispe c2"/>
    <s v="Presencial"/>
    <x v="0"/>
    <x v="2"/>
    <x v="2"/>
    <x v="2"/>
  </r>
  <r>
    <x v="7292"/>
    <x v="0"/>
    <s v="TGM11837"/>
    <s v="ESTADO DE CUENTA"/>
    <x v="0"/>
    <x v="0"/>
    <x v="0"/>
    <x v="5"/>
    <s v="Liz Lidiana Huaman Rojas"/>
    <m/>
    <x v="0"/>
    <x v="2"/>
    <x v="2"/>
    <x v="2"/>
  </r>
  <r>
    <x v="7293"/>
    <x v="0"/>
    <s v="TGM11838"/>
    <s v="ESTADO DE CUENTA"/>
    <x v="0"/>
    <x v="0"/>
    <x v="2"/>
    <x v="5"/>
    <s v="Nescar Janeth Ingaruca Peña SAC SAN"/>
    <s v="Llamada Telefonica"/>
    <x v="0"/>
    <x v="1"/>
    <x v="2"/>
    <x v="2"/>
  </r>
  <r>
    <x v="7294"/>
    <x v="2"/>
    <s v="TGM11839"/>
    <s v="INGRESO DE SEGUNDO TITULAR 200337"/>
    <x v="0"/>
    <x v="0"/>
    <x v="2"/>
    <x v="31"/>
    <s v="Melissa Jhuliana Hipolito Guerrero"/>
    <m/>
    <x v="0"/>
    <x v="2"/>
    <x v="2"/>
    <x v="2"/>
  </r>
  <r>
    <x v="7295"/>
    <x v="0"/>
    <s v="TGM11840"/>
    <s v="EMISION DE BOLETA"/>
    <x v="0"/>
    <x v="0"/>
    <x v="0"/>
    <x v="19"/>
    <s v="Nescar Janeth Ingaruca Peña SAC SAN"/>
    <s v="Llamada Telefonica"/>
    <x v="0"/>
    <x v="1"/>
    <x v="2"/>
    <x v="2"/>
  </r>
  <r>
    <x v="7296"/>
    <x v="0"/>
    <s v="TGM11841"/>
    <s v="EMISION DE BOLETAS"/>
    <x v="0"/>
    <x v="0"/>
    <x v="0"/>
    <x v="19"/>
    <s v="Nescar Janeth Ingaruca Peña SAC SAN"/>
    <s v="Llamada Telefonica"/>
    <x v="0"/>
    <x v="1"/>
    <x v="2"/>
    <x v="2"/>
  </r>
  <r>
    <x v="7297"/>
    <x v="0"/>
    <s v="TGM11842"/>
    <s v="EMISION DE BOLETAS"/>
    <x v="0"/>
    <x v="0"/>
    <x v="0"/>
    <x v="19"/>
    <s v="Nescar Janeth Ingaruca Peña SAC SAN"/>
    <s v="Llamada Telefonica"/>
    <x v="0"/>
    <x v="1"/>
    <x v="2"/>
    <x v="2"/>
  </r>
  <r>
    <x v="7298"/>
    <x v="0"/>
    <s v="TGM11843"/>
    <s v="EMISION DE BOLETA"/>
    <x v="0"/>
    <x v="0"/>
    <x v="0"/>
    <x v="19"/>
    <s v="Nescar Janeth Ingaruca Peña SAC SAN"/>
    <s v="Llamada Telefonica"/>
    <x v="0"/>
    <x v="1"/>
    <x v="2"/>
    <x v="2"/>
  </r>
  <r>
    <x v="7299"/>
    <x v="0"/>
    <s v="TGM11844"/>
    <s v="EMISION DE BOLETA"/>
    <x v="0"/>
    <x v="0"/>
    <x v="0"/>
    <x v="19"/>
    <s v="Nescar Janeth Ingaruca Peña SAC SAN"/>
    <s v="Llamada Telefonica"/>
    <x v="0"/>
    <x v="1"/>
    <x v="2"/>
    <x v="2"/>
  </r>
  <r>
    <x v="7300"/>
    <x v="0"/>
    <s v="TGM11845"/>
    <s v="MISA"/>
    <x v="0"/>
    <x v="2"/>
    <x v="0"/>
    <x v="39"/>
    <s v="Nescar Janeth Ingaruca Peña SAC SAN"/>
    <s v="Llamada Telefonica"/>
    <x v="0"/>
    <x v="1"/>
    <x v="2"/>
    <x v="2"/>
  </r>
  <r>
    <x v="7301"/>
    <x v="0"/>
    <s v="TGM11846"/>
    <s v="SOLICITUD  POR COPIA DE CONTRATO"/>
    <x v="0"/>
    <x v="0"/>
    <x v="2"/>
    <x v="3"/>
    <s v="Anyela Pamela Soriano Segura SAN"/>
    <m/>
    <x v="0"/>
    <x v="2"/>
    <x v="2"/>
    <x v="2"/>
  </r>
  <r>
    <x v="7302"/>
    <x v="1"/>
    <s v="TGM11847"/>
    <s v="CERTIFICADO DE USO"/>
    <x v="0"/>
    <x v="0"/>
    <x v="2"/>
    <x v="0"/>
    <s v="Anyela Pamela Soriano Segura COR"/>
    <m/>
    <x v="0"/>
    <x v="1"/>
    <x v="2"/>
    <x v="2"/>
  </r>
  <r>
    <x v="7303"/>
    <x v="3"/>
    <s v="TGM11848"/>
    <s v="GENERACION CODG. CIP"/>
    <x v="0"/>
    <x v="0"/>
    <x v="0"/>
    <x v="46"/>
    <s v="Ruth Cusihuaman SACC1"/>
    <s v="Llamada Telefonica"/>
    <x v="0"/>
    <x v="1"/>
    <x v="2"/>
    <x v="2"/>
  </r>
  <r>
    <x v="7304"/>
    <x v="1"/>
    <s v="TGM11849"/>
    <s v="CERTIFICADO DE USO"/>
    <x v="0"/>
    <x v="0"/>
    <x v="2"/>
    <x v="0"/>
    <s v="Anyela Pamela Soriano Segura COR"/>
    <m/>
    <x v="0"/>
    <x v="2"/>
    <x v="2"/>
    <x v="2"/>
  </r>
  <r>
    <x v="7305"/>
    <x v="0"/>
    <s v="TGM11850"/>
    <s v="PRUBA DAVID 1103"/>
    <x v="0"/>
    <x v="0"/>
    <x v="0"/>
    <x v="7"/>
    <s v="Grupo Servicio de Atencion al Cliente"/>
    <m/>
    <x v="0"/>
    <x v="2"/>
    <x v="2"/>
    <x v="2"/>
  </r>
  <r>
    <x v="7306"/>
    <x v="0"/>
    <s v="TGM11851"/>
    <s v="PRUEBA 02 DAVID 1103"/>
    <x v="0"/>
    <x v="1"/>
    <x v="0"/>
    <x v="14"/>
    <s v="Grupo Servicio de Atencion al Cliente"/>
    <m/>
    <x v="0"/>
    <x v="1"/>
    <x v="2"/>
    <x v="2"/>
  </r>
  <r>
    <x v="7307"/>
    <x v="0"/>
    <s v="TGM11852"/>
    <s v="PRUEBA 03 1103"/>
    <x v="0"/>
    <x v="0"/>
    <x v="0"/>
    <x v="9"/>
    <s v="Grupo Servicio de Atencion al Cliente"/>
    <m/>
    <x v="0"/>
    <x v="1"/>
    <x v="2"/>
    <x v="2"/>
  </r>
  <r>
    <x v="7308"/>
    <x v="4"/>
    <s v="TGM11853"/>
    <s v="GENERACION CODG. CIP"/>
    <x v="0"/>
    <x v="0"/>
    <x v="0"/>
    <x v="46"/>
    <s v="Ruth Cusihuaman SACC2"/>
    <s v="Llamada Telefonica"/>
    <x v="0"/>
    <x v="2"/>
    <x v="2"/>
    <x v="2"/>
  </r>
  <r>
    <x v="7309"/>
    <x v="4"/>
    <s v="TGM11854"/>
    <s v="GENERACION CODG. CIP"/>
    <x v="0"/>
    <x v="0"/>
    <x v="0"/>
    <x v="46"/>
    <s v="Ruth Cusihuaman SACC2"/>
    <s v="Llamada Telefonica"/>
    <x v="0"/>
    <x v="2"/>
    <x v="2"/>
    <x v="2"/>
  </r>
  <r>
    <x v="7310"/>
    <x v="3"/>
    <s v="TGM11855"/>
    <s v="ACTUALIZACION DE DATOS"/>
    <x v="0"/>
    <x v="0"/>
    <x v="0"/>
    <x v="1"/>
    <s v="Ruth Cusihuaman SACC1"/>
    <s v="Presencial"/>
    <x v="0"/>
    <x v="1"/>
    <x v="2"/>
    <x v="2"/>
  </r>
  <r>
    <x v="7311"/>
    <x v="3"/>
    <s v="TGM11856"/>
    <s v="ESTADO DE CUENTA"/>
    <x v="0"/>
    <x v="0"/>
    <x v="2"/>
    <x v="5"/>
    <s v="Ruth Cusihuaman SACC1"/>
    <m/>
    <x v="0"/>
    <x v="2"/>
    <x v="2"/>
    <x v="2"/>
  </r>
  <r>
    <x v="7312"/>
    <x v="3"/>
    <s v="TGM11857"/>
    <s v="ENTREGA DE CERTIFICADO DE PERPETUIDAD"/>
    <x v="0"/>
    <x v="0"/>
    <x v="0"/>
    <x v="0"/>
    <s v="Ruth Cusihuaman SACC1"/>
    <s v="Presencial"/>
    <x v="0"/>
    <x v="2"/>
    <x v="2"/>
    <x v="2"/>
  </r>
  <r>
    <x v="7313"/>
    <x v="0"/>
    <s v="TGM11858"/>
    <s v="MISA"/>
    <x v="0"/>
    <x v="2"/>
    <x v="0"/>
    <x v="39"/>
    <s v="Nescar Janeth Ingaruca Peña SAC SAN"/>
    <s v="Presencial"/>
    <x v="0"/>
    <x v="2"/>
    <x v="2"/>
    <x v="2"/>
  </r>
  <r>
    <x v="7314"/>
    <x v="0"/>
    <s v="TGM11859"/>
    <s v="REPINTADO DE LAPIDA"/>
    <x v="0"/>
    <x v="0"/>
    <x v="2"/>
    <x v="14"/>
    <s v="Nescar Janeth Ingaruca Peña SAC SAN"/>
    <s v="Presencial"/>
    <x v="0"/>
    <x v="2"/>
    <x v="2"/>
    <x v="2"/>
  </r>
  <r>
    <x v="7315"/>
    <x v="0"/>
    <s v="TGM11860"/>
    <s v="REPINTADO DE LAPIDA"/>
    <x v="0"/>
    <x v="0"/>
    <x v="4"/>
    <x v="11"/>
    <s v="Nescar Janeth Ingaruca Peña SAC SAN"/>
    <s v="Presencial"/>
    <x v="0"/>
    <x v="1"/>
    <x v="2"/>
    <x v="2"/>
  </r>
  <r>
    <x v="7316"/>
    <x v="0"/>
    <s v="TGM11861"/>
    <s v="USO DE ESPACIO NF"/>
    <x v="0"/>
    <x v="0"/>
    <x v="0"/>
    <x v="8"/>
    <s v="Liz Lidiana Huaman Rojas"/>
    <m/>
    <x v="0"/>
    <x v="2"/>
    <x v="2"/>
    <x v="2"/>
  </r>
  <r>
    <x v="7317"/>
    <x v="0"/>
    <s v="TGM11862"/>
    <s v="REPINTADO DE LAPIDA"/>
    <x v="0"/>
    <x v="0"/>
    <x v="0"/>
    <x v="14"/>
    <s v="Pamela Diana SAC Caro Alhua"/>
    <m/>
    <x v="0"/>
    <x v="1"/>
    <x v="2"/>
    <x v="2"/>
  </r>
  <r>
    <x v="7318"/>
    <x v="0"/>
    <s v="TGM11863"/>
    <s v="RETIRO DE FLORES"/>
    <x v="0"/>
    <x v="1"/>
    <x v="4"/>
    <x v="17"/>
    <s v="Florentino Sebastian Salinas San Antonio"/>
    <s v="Presencial"/>
    <x v="1"/>
    <x v="2"/>
    <x v="2"/>
    <x v="2"/>
  </r>
  <r>
    <x v="7319"/>
    <x v="0"/>
    <s v="TGM11864"/>
    <s v="MANTENIMIENTO DE ESPACIO"/>
    <x v="0"/>
    <x v="1"/>
    <x v="4"/>
    <x v="14"/>
    <s v="Florentino Sebastian Salinas San Antonio"/>
    <m/>
    <x v="0"/>
    <x v="2"/>
    <x v="2"/>
    <x v="2"/>
  </r>
  <r>
    <x v="7320"/>
    <x v="0"/>
    <s v="TGM11865"/>
    <s v="ESTADO DE CUENTA DIGITAL"/>
    <x v="0"/>
    <x v="0"/>
    <x v="0"/>
    <x v="5"/>
    <s v="Liz Lidiana Huaman Rojas"/>
    <m/>
    <x v="0"/>
    <x v="1"/>
    <x v="2"/>
    <x v="2"/>
  </r>
  <r>
    <x v="7321"/>
    <x v="0"/>
    <s v="TGM11866"/>
    <s v="CONFECCION DE LAPIDA"/>
    <x v="0"/>
    <x v="0"/>
    <x v="4"/>
    <x v="9"/>
    <s v="Florentino Sebastian Salinas San Antonio"/>
    <m/>
    <x v="0"/>
    <x v="1"/>
    <x v="2"/>
    <x v="2"/>
  </r>
  <r>
    <x v="7322"/>
    <x v="0"/>
    <s v="TGM11867"/>
    <s v="REPINTADO DE LAPIDA"/>
    <x v="0"/>
    <x v="0"/>
    <x v="4"/>
    <x v="14"/>
    <s v="Florentino Sebastian Salinas San Antonio"/>
    <m/>
    <x v="0"/>
    <x v="2"/>
    <x v="2"/>
    <x v="2"/>
  </r>
  <r>
    <x v="7323"/>
    <x v="0"/>
    <s v="TGM11868"/>
    <s v="REPINTADO DE LAPIDA"/>
    <x v="0"/>
    <x v="0"/>
    <x v="4"/>
    <x v="14"/>
    <s v="Florentino Sebastian Salinas San Antonio"/>
    <m/>
    <x v="0"/>
    <x v="1"/>
    <x v="2"/>
    <x v="2"/>
  </r>
  <r>
    <x v="7324"/>
    <x v="0"/>
    <s v="TGM11869"/>
    <s v="CONFECCION DE LAPIDA"/>
    <x v="0"/>
    <x v="0"/>
    <x v="4"/>
    <x v="9"/>
    <s v="Florentino Sebastian Salinas San Antonio"/>
    <m/>
    <x v="0"/>
    <x v="1"/>
    <x v="2"/>
    <x v="2"/>
  </r>
  <r>
    <x v="7325"/>
    <x v="0"/>
    <s v="TGM11870"/>
    <s v="MISA RECUERDO"/>
    <x v="0"/>
    <x v="2"/>
    <x v="0"/>
    <x v="39"/>
    <s v="Liz Lidiana Huaman Rojas"/>
    <m/>
    <x v="0"/>
    <x v="1"/>
    <x v="2"/>
    <x v="2"/>
  </r>
  <r>
    <x v="7326"/>
    <x v="0"/>
    <s v="TGM11871"/>
    <s v="REPINTADO DE LAPIDA"/>
    <x v="0"/>
    <x v="0"/>
    <x v="4"/>
    <x v="11"/>
    <s v="Florentino Sebastian Salinas San Antonio"/>
    <m/>
    <x v="0"/>
    <x v="2"/>
    <x v="2"/>
    <x v="2"/>
  </r>
  <r>
    <x v="7327"/>
    <x v="0"/>
    <s v="TGM11872"/>
    <s v="MISA RECUERDO"/>
    <x v="0"/>
    <x v="2"/>
    <x v="0"/>
    <x v="39"/>
    <s v="Liz Lidiana Huaman Rojas"/>
    <m/>
    <x v="0"/>
    <x v="1"/>
    <x v="2"/>
    <x v="2"/>
  </r>
  <r>
    <x v="7328"/>
    <x v="0"/>
    <s v="TGM11873"/>
    <s v="UBICACI&amp;OACUTE;N ESPACIO PRUEBA"/>
    <x v="0"/>
    <x v="0"/>
    <x v="4"/>
    <x v="14"/>
    <s v="Florentino Sebastian Salinas San Antonio"/>
    <s v="Presencial"/>
    <x v="0"/>
    <x v="1"/>
    <x v="2"/>
    <x v="2"/>
  </r>
  <r>
    <x v="7329"/>
    <x v="0"/>
    <s v="TGM11874"/>
    <s v="MANTENIMIENTO DE ESPACIO * PRUEBA"/>
    <x v="0"/>
    <x v="0"/>
    <x v="4"/>
    <x v="14"/>
    <s v="Grupo Servicio de Atencion al Cliente"/>
    <s v="Presencial"/>
    <x v="0"/>
    <x v="1"/>
    <x v="2"/>
    <x v="2"/>
  </r>
  <r>
    <x v="7330"/>
    <x v="0"/>
    <s v="TGM11875"/>
    <s v="ACTUALIZACION DE DATOS"/>
    <x v="0"/>
    <x v="0"/>
    <x v="0"/>
    <x v="1"/>
    <s v="Pamela Diana SAC Caro Alhua"/>
    <m/>
    <x v="0"/>
    <x v="1"/>
    <x v="2"/>
    <x v="2"/>
  </r>
  <r>
    <x v="7331"/>
    <x v="0"/>
    <s v="TGM11876"/>
    <s v="ESTADO DE CUENTA"/>
    <x v="0"/>
    <x v="0"/>
    <x v="0"/>
    <x v="5"/>
    <s v="Pamela Diana SAC Caro Alhua"/>
    <m/>
    <x v="0"/>
    <x v="2"/>
    <x v="2"/>
    <x v="2"/>
  </r>
  <r>
    <x v="7332"/>
    <x v="0"/>
    <s v="TGM11877"/>
    <s v="MANTENIMIENTO DE ESPACIO"/>
    <x v="0"/>
    <x v="0"/>
    <x v="2"/>
    <x v="14"/>
    <s v="Pamela Diana SAC Caro Alhua"/>
    <m/>
    <x v="0"/>
    <x v="2"/>
    <x v="2"/>
    <x v="2"/>
  </r>
  <r>
    <x v="7333"/>
    <x v="3"/>
    <s v="TGM11878"/>
    <s v="COLOCACI&amp;OACUTE;N DE LAPIDA"/>
    <x v="0"/>
    <x v="2"/>
    <x v="0"/>
    <x v="13"/>
    <s v="Rosmery Montesinos Quispe c1"/>
    <s v="Presencial"/>
    <x v="0"/>
    <x v="2"/>
    <x v="2"/>
    <x v="2"/>
  </r>
  <r>
    <x v="7334"/>
    <x v="2"/>
    <s v="TGM11879"/>
    <s v="GENERACION DE PAGO EFECTIVO 5019715"/>
    <x v="0"/>
    <x v="0"/>
    <x v="0"/>
    <x v="46"/>
    <s v="Melissa Jhuliana Hipolito Guerrero"/>
    <m/>
    <x v="0"/>
    <x v="1"/>
    <x v="2"/>
    <x v="2"/>
  </r>
  <r>
    <x v="7335"/>
    <x v="0"/>
    <s v="TGM11880"/>
    <s v="MISA RECUERDO"/>
    <x v="0"/>
    <x v="2"/>
    <x v="0"/>
    <x v="39"/>
    <s v="Liz Lidiana Huaman Rojas"/>
    <m/>
    <x v="0"/>
    <x v="1"/>
    <x v="2"/>
    <x v="2"/>
  </r>
  <r>
    <x v="7336"/>
    <x v="0"/>
    <s v="TGM11881"/>
    <s v="CERTIFICADO DE USO"/>
    <x v="0"/>
    <x v="0"/>
    <x v="2"/>
    <x v="2"/>
    <s v="Liz Lidiana Huaman Rojas"/>
    <m/>
    <x v="0"/>
    <x v="1"/>
    <x v="2"/>
    <x v="2"/>
  </r>
  <r>
    <x v="7337"/>
    <x v="0"/>
    <s v="TGM11882"/>
    <s v="MISA"/>
    <x v="0"/>
    <x v="2"/>
    <x v="0"/>
    <x v="39"/>
    <s v="Pamela Diana SAC Caro Alhua"/>
    <m/>
    <x v="0"/>
    <x v="1"/>
    <x v="2"/>
    <x v="2"/>
  </r>
  <r>
    <x v="7338"/>
    <x v="0"/>
    <s v="TGM11883"/>
    <s v="MISA"/>
    <x v="0"/>
    <x v="2"/>
    <x v="0"/>
    <x v="39"/>
    <s v="Pamela Diana SAC Caro Alhua"/>
    <m/>
    <x v="0"/>
    <x v="1"/>
    <x v="2"/>
    <x v="2"/>
  </r>
  <r>
    <x v="7339"/>
    <x v="3"/>
    <s v="TGM11884"/>
    <s v="CONSULTA DE GARANT&amp;IACUTE;A POR ACTA"/>
    <x v="0"/>
    <x v="2"/>
    <x v="0"/>
    <x v="8"/>
    <s v="Rosmery Montesinos Quispe c1"/>
    <s v="Presencial"/>
    <x v="0"/>
    <x v="2"/>
    <x v="2"/>
    <x v="2"/>
  </r>
  <r>
    <x v="7340"/>
    <x v="4"/>
    <s v="TGM11885"/>
    <s v="CONSTANCIA DE SEPULTURA"/>
    <x v="0"/>
    <x v="0"/>
    <x v="0"/>
    <x v="6"/>
    <s v="Ruth Cusihuaman SACC2"/>
    <s v="Presencial"/>
    <x v="0"/>
    <x v="1"/>
    <x v="2"/>
    <x v="2"/>
  </r>
  <r>
    <x v="7341"/>
    <x v="0"/>
    <s v="TGM11886"/>
    <s v="ESTADO DE CUENTA"/>
    <x v="0"/>
    <x v="0"/>
    <x v="2"/>
    <x v="5"/>
    <s v="Anyela Pamela Soriano Segura SAN"/>
    <m/>
    <x v="0"/>
    <x v="1"/>
    <x v="2"/>
    <x v="2"/>
  </r>
  <r>
    <x v="7342"/>
    <x v="0"/>
    <s v="TGM11887"/>
    <s v="CORRECCION DE LAPIDA"/>
    <x v="0"/>
    <x v="1"/>
    <x v="2"/>
    <x v="20"/>
    <s v="Pamela Diana SAC Caro Alhua"/>
    <m/>
    <x v="0"/>
    <x v="1"/>
    <x v="2"/>
    <x v="2"/>
  </r>
  <r>
    <x v="7343"/>
    <x v="0"/>
    <s v="TGM11888"/>
    <s v="MISA"/>
    <x v="0"/>
    <x v="2"/>
    <x v="2"/>
    <x v="39"/>
    <s v="Anyela Pamela Soriano Segura SAN"/>
    <m/>
    <x v="0"/>
    <x v="1"/>
    <x v="2"/>
    <x v="2"/>
  </r>
  <r>
    <x v="7344"/>
    <x v="0"/>
    <s v="TGM11889"/>
    <s v="MISA"/>
    <x v="0"/>
    <x v="2"/>
    <x v="0"/>
    <x v="39"/>
    <s v="Anyela Pamela Soriano Segura SAN"/>
    <m/>
    <x v="0"/>
    <x v="1"/>
    <x v="2"/>
    <x v="2"/>
  </r>
  <r>
    <x v="7345"/>
    <x v="2"/>
    <s v="TGM11890"/>
    <s v="DEVOLUCION DE GARANTIA POR ACTA 200254"/>
    <x v="0"/>
    <x v="0"/>
    <x v="0"/>
    <x v="45"/>
    <s v="Melissa Jhuliana Hipolito Guerrero"/>
    <m/>
    <x v="0"/>
    <x v="1"/>
    <x v="2"/>
    <x v="2"/>
  </r>
  <r>
    <x v="7346"/>
    <x v="2"/>
    <s v="TGM11891"/>
    <s v="USO DE SEPULTURA 200544"/>
    <x v="0"/>
    <x v="2"/>
    <x v="0"/>
    <x v="8"/>
    <s v="Melissa Jhuliana Hipolito Guerrero"/>
    <m/>
    <x v="0"/>
    <x v="2"/>
    <x v="2"/>
    <x v="2"/>
  </r>
  <r>
    <x v="7347"/>
    <x v="2"/>
    <s v="TGM11892"/>
    <s v="CERTIFICADO DE USO 200337"/>
    <x v="0"/>
    <x v="0"/>
    <x v="0"/>
    <x v="0"/>
    <s v="Jaquelin Magallanes Llanos SACCAÑ"/>
    <m/>
    <x v="0"/>
    <x v="2"/>
    <x v="2"/>
    <x v="2"/>
  </r>
  <r>
    <x v="7348"/>
    <x v="2"/>
    <s v="TGM11893"/>
    <s v="CLIENTE SOLICITA ESTADO DE CUENTA 201191"/>
    <x v="0"/>
    <x v="0"/>
    <x v="0"/>
    <x v="5"/>
    <s v="Melissa Jhuliana Hipolito Guerrero"/>
    <m/>
    <x v="0"/>
    <x v="2"/>
    <x v="2"/>
    <x v="2"/>
  </r>
  <r>
    <x v="7349"/>
    <x v="4"/>
    <s v="TGM11894"/>
    <s v="GENERACION CODG. CIP"/>
    <x v="0"/>
    <x v="0"/>
    <x v="2"/>
    <x v="46"/>
    <s v="Ruth Cusihuaman SACC2"/>
    <s v="Llamada Telefonica"/>
    <x v="0"/>
    <x v="1"/>
    <x v="2"/>
    <x v="2"/>
  </r>
  <r>
    <x v="7350"/>
    <x v="0"/>
    <s v="TGM11895"/>
    <s v="MISA RECUERDO"/>
    <x v="0"/>
    <x v="2"/>
    <x v="0"/>
    <x v="39"/>
    <s v="Liz Lidiana Huaman Rojas"/>
    <m/>
    <x v="0"/>
    <x v="1"/>
    <x v="2"/>
    <x v="2"/>
  </r>
  <r>
    <x v="7351"/>
    <x v="0"/>
    <s v="TGM11896"/>
    <s v="ACTUALIZACION DE DATOS"/>
    <x v="0"/>
    <x v="0"/>
    <x v="0"/>
    <x v="1"/>
    <s v="Liz Lidiana Huaman Rojas"/>
    <m/>
    <x v="0"/>
    <x v="1"/>
    <x v="2"/>
    <x v="2"/>
  </r>
  <r>
    <x v="7352"/>
    <x v="0"/>
    <s v="TGM11897"/>
    <s v="ESTADO DE CUENTA"/>
    <x v="0"/>
    <x v="0"/>
    <x v="0"/>
    <x v="5"/>
    <s v="Liz Lidiana Huaman Rojas"/>
    <m/>
    <x v="0"/>
    <x v="1"/>
    <x v="2"/>
    <x v="2"/>
  </r>
  <r>
    <x v="7353"/>
    <x v="0"/>
    <s v="TGM11898"/>
    <s v="ENTREGA DE FLOREROS Y JARDINERA"/>
    <x v="0"/>
    <x v="0"/>
    <x v="0"/>
    <x v="4"/>
    <s v="Liz Lidiana Huaman Rojas"/>
    <s v="Presencial"/>
    <x v="0"/>
    <x v="1"/>
    <x v="2"/>
    <x v="2"/>
  </r>
  <r>
    <x v="7354"/>
    <x v="0"/>
    <s v="TGM11899"/>
    <s v="ACTUALIZACION DE DATOS"/>
    <x v="0"/>
    <x v="0"/>
    <x v="0"/>
    <x v="1"/>
    <s v="Liz Lidiana Huaman Rojas"/>
    <m/>
    <x v="0"/>
    <x v="1"/>
    <x v="2"/>
    <x v="2"/>
  </r>
  <r>
    <x v="7355"/>
    <x v="2"/>
    <s v="TGM11900"/>
    <s v="RESPONSO EN PLEGARIA 200956"/>
    <x v="0"/>
    <x v="0"/>
    <x v="0"/>
    <x v="50"/>
    <s v="Melissa Jhuliana Hipolito Guerrero"/>
    <m/>
    <x v="0"/>
    <x v="1"/>
    <x v="2"/>
    <x v="2"/>
  </r>
  <r>
    <x v="7356"/>
    <x v="1"/>
    <s v="TGM11901"/>
    <s v="ESTADO DE CUENTA"/>
    <x v="0"/>
    <x v="0"/>
    <x v="2"/>
    <x v="5"/>
    <s v="Anyela Pamela Soriano Segura COR"/>
    <m/>
    <x v="0"/>
    <x v="1"/>
    <x v="2"/>
    <x v="2"/>
  </r>
  <r>
    <x v="7357"/>
    <x v="1"/>
    <s v="TGM11902"/>
    <s v="ESTADO DE CUENTA"/>
    <x v="0"/>
    <x v="0"/>
    <x v="2"/>
    <x v="5"/>
    <s v="Anyela Pamela Soriano Segura COR"/>
    <m/>
    <x v="0"/>
    <x v="1"/>
    <x v="2"/>
    <x v="2"/>
  </r>
  <r>
    <x v="7358"/>
    <x v="0"/>
    <s v="TGM11903"/>
    <s v="MANTENIMIENTO DE LAPIDA"/>
    <x v="0"/>
    <x v="0"/>
    <x v="2"/>
    <x v="11"/>
    <s v="Anyela Pamela Soriano Segura SAN"/>
    <m/>
    <x v="0"/>
    <x v="1"/>
    <x v="2"/>
    <x v="2"/>
  </r>
  <r>
    <x v="7359"/>
    <x v="0"/>
    <s v="TGM11904"/>
    <s v="ACTUALIZACION DE DATOS"/>
    <x v="0"/>
    <x v="0"/>
    <x v="0"/>
    <x v="1"/>
    <s v="Liz Lidiana Huaman Rojas"/>
    <m/>
    <x v="0"/>
    <x v="1"/>
    <x v="2"/>
    <x v="2"/>
  </r>
  <r>
    <x v="7360"/>
    <x v="0"/>
    <s v="TGM11905"/>
    <s v="ESTADO DE CUENTA"/>
    <x v="0"/>
    <x v="0"/>
    <x v="0"/>
    <x v="5"/>
    <s v="Liz Lidiana Huaman Rojas"/>
    <m/>
    <x v="0"/>
    <x v="1"/>
    <x v="2"/>
    <x v="2"/>
  </r>
  <r>
    <x v="7361"/>
    <x v="0"/>
    <s v="TGM11906"/>
    <s v="ESTADO DE CUENTA"/>
    <x v="0"/>
    <x v="0"/>
    <x v="0"/>
    <x v="5"/>
    <s v="Liz Lidiana Huaman Rojas"/>
    <m/>
    <x v="0"/>
    <x v="1"/>
    <x v="2"/>
    <x v="2"/>
  </r>
  <r>
    <x v="7362"/>
    <x v="1"/>
    <s v="TGM11907"/>
    <s v="EMISION DE BOLETA"/>
    <x v="0"/>
    <x v="0"/>
    <x v="0"/>
    <x v="19"/>
    <s v="Nescar Janeth Ingaruca Peña SAC COR"/>
    <s v="Llamada Telefonica"/>
    <x v="0"/>
    <x v="1"/>
    <x v="2"/>
    <x v="2"/>
  </r>
  <r>
    <x v="7363"/>
    <x v="1"/>
    <s v="TGM11908"/>
    <s v="EMISION DE BOLETA"/>
    <x v="0"/>
    <x v="0"/>
    <x v="0"/>
    <x v="19"/>
    <s v="Nescar Janeth Ingaruca Peña SAC COR"/>
    <s v="Llamada Telefonica"/>
    <x v="0"/>
    <x v="1"/>
    <x v="2"/>
    <x v="2"/>
  </r>
  <r>
    <x v="7364"/>
    <x v="1"/>
    <s v="TGM11909"/>
    <s v="EMISION DE BOLETA"/>
    <x v="0"/>
    <x v="0"/>
    <x v="0"/>
    <x v="19"/>
    <s v="Nescar Janeth Ingaruca Peña SAC COR"/>
    <s v="Llamada Telefonica"/>
    <x v="0"/>
    <x v="1"/>
    <x v="2"/>
    <x v="2"/>
  </r>
  <r>
    <x v="7365"/>
    <x v="1"/>
    <s v="TGM11910"/>
    <s v="EMISION DE BOLETA"/>
    <x v="0"/>
    <x v="0"/>
    <x v="0"/>
    <x v="19"/>
    <s v="Nescar Janeth Ingaruca Peña SAC COR"/>
    <s v="Llamada Telefonica"/>
    <x v="0"/>
    <x v="1"/>
    <x v="2"/>
    <x v="2"/>
  </r>
  <r>
    <x v="7366"/>
    <x v="1"/>
    <s v="TGM11911"/>
    <s v="EMISION DE BOLETA"/>
    <x v="0"/>
    <x v="0"/>
    <x v="0"/>
    <x v="19"/>
    <s v="Nescar Janeth Ingaruca Peña SAC COR"/>
    <s v="Llamada Telefonica"/>
    <x v="0"/>
    <x v="1"/>
    <x v="2"/>
    <x v="2"/>
  </r>
  <r>
    <x v="7367"/>
    <x v="3"/>
    <s v="TGM11912"/>
    <s v="CONSULTA CUOTA Y CANALES DE PAGO"/>
    <x v="0"/>
    <x v="2"/>
    <x v="0"/>
    <x v="10"/>
    <s v="Ruth Cusihuaman SACC1"/>
    <s v="Llamada Telefonica"/>
    <x v="0"/>
    <x v="1"/>
    <x v="2"/>
    <x v="2"/>
  </r>
  <r>
    <x v="7368"/>
    <x v="3"/>
    <s v="TGM11913"/>
    <s v="TRASLADO INTERNO"/>
    <x v="0"/>
    <x v="2"/>
    <x v="0"/>
    <x v="7"/>
    <s v="Rosmery Montesinos Quispe c1"/>
    <s v="Presencial"/>
    <x v="0"/>
    <x v="1"/>
    <x v="2"/>
    <x v="2"/>
  </r>
  <r>
    <x v="7369"/>
    <x v="3"/>
    <s v="TGM11914"/>
    <s v="CONSULTA CUOTA Y CANALES DE PAGO"/>
    <x v="0"/>
    <x v="2"/>
    <x v="0"/>
    <x v="10"/>
    <s v="Ruth Cusihuaman SACC1"/>
    <s v="Presencial"/>
    <x v="0"/>
    <x v="2"/>
    <x v="2"/>
    <x v="2"/>
  </r>
  <r>
    <x v="7370"/>
    <x v="3"/>
    <s v="TGM11915"/>
    <s v="CONSULTA MISA"/>
    <x v="0"/>
    <x v="2"/>
    <x v="0"/>
    <x v="39"/>
    <s v="Rosmery Montesinos Quispe c1"/>
    <s v="Presencial"/>
    <x v="0"/>
    <x v="2"/>
    <x v="2"/>
    <x v="2"/>
  </r>
  <r>
    <x v="7371"/>
    <x v="3"/>
    <s v="TGM11916"/>
    <s v="CONSULTA CUOTA Y CANALES DE PAGO"/>
    <x v="0"/>
    <x v="2"/>
    <x v="0"/>
    <x v="10"/>
    <s v="Ruth Cusihuaman SACC1"/>
    <s v="Llamada Telefonica"/>
    <x v="0"/>
    <x v="1"/>
    <x v="2"/>
    <x v="2"/>
  </r>
  <r>
    <x v="7372"/>
    <x v="2"/>
    <s v="TGM11917"/>
    <s v="DEVOLUCION DE GARANTIA POR ACTA 5037215"/>
    <x v="0"/>
    <x v="0"/>
    <x v="0"/>
    <x v="45"/>
    <s v="Melissa Jhuliana Hipolito Guerrero"/>
    <m/>
    <x v="0"/>
    <x v="1"/>
    <x v="2"/>
    <x v="2"/>
  </r>
  <r>
    <x v="7373"/>
    <x v="4"/>
    <s v="TGM11918"/>
    <s v="CONSULTAQ DE PAGOS Y TRASLADO EXTERNO"/>
    <x v="0"/>
    <x v="2"/>
    <x v="0"/>
    <x v="10"/>
    <s v="Rosmery Montesinos Quispe c2"/>
    <s v="Llamada Telefonica"/>
    <x v="0"/>
    <x v="1"/>
    <x v="2"/>
    <x v="2"/>
  </r>
  <r>
    <x v="7374"/>
    <x v="0"/>
    <s v="TGM11919"/>
    <s v="CAMBIO DE TITULAR POR FALLECIMIENTO"/>
    <x v="0"/>
    <x v="0"/>
    <x v="0"/>
    <x v="31"/>
    <s v="Liz Lidiana Huaman Rojas"/>
    <m/>
    <x v="0"/>
    <x v="1"/>
    <x v="2"/>
    <x v="2"/>
  </r>
  <r>
    <x v="7375"/>
    <x v="0"/>
    <s v="TGM11920"/>
    <s v="USO DE ESPACIO NF"/>
    <x v="0"/>
    <x v="2"/>
    <x v="0"/>
    <x v="35"/>
    <s v="Liz Lidiana Huaman Rojas"/>
    <m/>
    <x v="0"/>
    <x v="1"/>
    <x v="2"/>
    <x v="2"/>
  </r>
  <r>
    <x v="7376"/>
    <x v="2"/>
    <s v="TGM11921"/>
    <s v="ENTREGA DE CONTRATO 5037215"/>
    <x v="0"/>
    <x v="0"/>
    <x v="0"/>
    <x v="44"/>
    <s v="Melissa Jhuliana Hipolito Guerrero"/>
    <m/>
    <x v="0"/>
    <x v="1"/>
    <x v="2"/>
    <x v="2"/>
  </r>
  <r>
    <x v="7377"/>
    <x v="2"/>
    <s v="TGM11922"/>
    <s v="ACTUALIZACION DE DATOS 200331"/>
    <x v="0"/>
    <x v="0"/>
    <x v="0"/>
    <x v="30"/>
    <s v="Melissa Jhuliana Hipolito Guerrero"/>
    <m/>
    <x v="0"/>
    <x v="1"/>
    <x v="2"/>
    <x v="2"/>
  </r>
  <r>
    <x v="7378"/>
    <x v="3"/>
    <s v="TGM11923"/>
    <s v="ENTREGA DE CERTIFICADO DE PERPETUIDAD"/>
    <x v="0"/>
    <x v="0"/>
    <x v="0"/>
    <x v="0"/>
    <s v="Ruth Cusihuaman SACC1"/>
    <s v="Presencial"/>
    <x v="0"/>
    <x v="1"/>
    <x v="2"/>
    <x v="2"/>
  </r>
  <r>
    <x v="7379"/>
    <x v="2"/>
    <s v="TGM11924"/>
    <s v="RESPONSO EN PLEGARIA 200840"/>
    <x v="0"/>
    <x v="0"/>
    <x v="0"/>
    <x v="50"/>
    <s v="Melissa Jhuliana Hipolito Guerrero"/>
    <m/>
    <x v="0"/>
    <x v="1"/>
    <x v="2"/>
    <x v="2"/>
  </r>
  <r>
    <x v="7380"/>
    <x v="4"/>
    <s v="TGM11925"/>
    <s v="INCLUIR UN 2DO TITULAR"/>
    <x v="0"/>
    <x v="0"/>
    <x v="4"/>
    <x v="16"/>
    <s v="Tymiller Jhaalber Llacza Rosales - Cusco II"/>
    <s v="Presencial"/>
    <x v="0"/>
    <x v="1"/>
    <x v="2"/>
    <x v="2"/>
  </r>
  <r>
    <x v="7381"/>
    <x v="4"/>
    <s v="TGM11926"/>
    <s v="TRASLADO EXTERNO"/>
    <x v="0"/>
    <x v="2"/>
    <x v="0"/>
    <x v="7"/>
    <s v="Rosmery Montesinos Quispe c2"/>
    <s v="Presencial"/>
    <x v="0"/>
    <x v="1"/>
    <x v="2"/>
    <x v="2"/>
  </r>
  <r>
    <x v="7382"/>
    <x v="2"/>
    <s v="TGM11927"/>
    <s v="DEVOLUCION DE GARANTIA POR ACTA 5036225"/>
    <x v="0"/>
    <x v="0"/>
    <x v="0"/>
    <x v="45"/>
    <s v="Melissa Jhuliana Hipolito Guerrero"/>
    <m/>
    <x v="0"/>
    <x v="1"/>
    <x v="2"/>
    <x v="2"/>
  </r>
  <r>
    <x v="7383"/>
    <x v="3"/>
    <s v="TGM11928"/>
    <s v="ENTREGA DE CERTIFICADO DE PERPETUIDAD"/>
    <x v="0"/>
    <x v="0"/>
    <x v="0"/>
    <x v="0"/>
    <s v="Ruth Cusihuaman SACC1"/>
    <s v="Presencial"/>
    <x v="0"/>
    <x v="2"/>
    <x v="2"/>
    <x v="2"/>
  </r>
  <r>
    <x v="7384"/>
    <x v="2"/>
    <s v="TGM11929"/>
    <s v="EL CLIENTE SOLICITA BOLETA DE PAGO 200078"/>
    <x v="0"/>
    <x v="0"/>
    <x v="0"/>
    <x v="19"/>
    <s v="Melissa Jhuliana Hipolito Guerrero"/>
    <m/>
    <x v="0"/>
    <x v="1"/>
    <x v="2"/>
    <x v="2"/>
  </r>
  <r>
    <x v="7385"/>
    <x v="1"/>
    <s v="TGM11930"/>
    <s v="MISA"/>
    <x v="0"/>
    <x v="2"/>
    <x v="0"/>
    <x v="39"/>
    <s v="Nescar Janeth Ingaruca Peña SAC COR"/>
    <s v="Llamada Telefonica"/>
    <x v="0"/>
    <x v="2"/>
    <x v="2"/>
    <x v="2"/>
  </r>
  <r>
    <x v="7386"/>
    <x v="3"/>
    <s v="TGM11931"/>
    <s v="CONSULTA DE PAGOS"/>
    <x v="0"/>
    <x v="2"/>
    <x v="0"/>
    <x v="10"/>
    <s v="Rosmery Montesinos Quispe c1"/>
    <s v="Presencial"/>
    <x v="0"/>
    <x v="1"/>
    <x v="2"/>
    <x v="2"/>
  </r>
  <r>
    <x v="7387"/>
    <x v="1"/>
    <s v="TGM11932"/>
    <s v="EMISION DE BOLETA"/>
    <x v="0"/>
    <x v="0"/>
    <x v="0"/>
    <x v="19"/>
    <s v="Nescar Janeth Ingaruca Peña SAC COR"/>
    <s v="Llamada Telefonica"/>
    <x v="0"/>
    <x v="1"/>
    <x v="2"/>
    <x v="2"/>
  </r>
  <r>
    <x v="7388"/>
    <x v="3"/>
    <s v="TGM11933"/>
    <s v="CONSULTA DE CANCELACI&amp;OACUTE;N"/>
    <x v="0"/>
    <x v="2"/>
    <x v="0"/>
    <x v="10"/>
    <s v="Rosmery Montesinos Quispe c1"/>
    <s v="Presencial"/>
    <x v="0"/>
    <x v="1"/>
    <x v="2"/>
    <x v="2"/>
  </r>
  <r>
    <x v="7389"/>
    <x v="0"/>
    <s v="TGM11934"/>
    <s v="EMISION DE BOLETA"/>
    <x v="0"/>
    <x v="0"/>
    <x v="0"/>
    <x v="19"/>
    <s v="Nescar Janeth Ingaruca Peña SAC SAN"/>
    <s v="Llamada Telefonica"/>
    <x v="0"/>
    <x v="1"/>
    <x v="2"/>
    <x v="2"/>
  </r>
  <r>
    <x v="7390"/>
    <x v="0"/>
    <s v="TGM11935"/>
    <s v="EMISION DE BOLETA"/>
    <x v="0"/>
    <x v="0"/>
    <x v="0"/>
    <x v="19"/>
    <s v="Nescar Janeth Ingaruca Peña SAC SAN"/>
    <s v="Llamada Telefonica"/>
    <x v="0"/>
    <x v="1"/>
    <x v="2"/>
    <x v="2"/>
  </r>
  <r>
    <x v="7391"/>
    <x v="0"/>
    <s v="TGM11936"/>
    <s v="ESTADO DE CUENTA"/>
    <x v="0"/>
    <x v="0"/>
    <x v="0"/>
    <x v="5"/>
    <s v="Liz Lidiana Huaman Rojas"/>
    <m/>
    <x v="0"/>
    <x v="2"/>
    <x v="2"/>
    <x v="2"/>
  </r>
  <r>
    <x v="7392"/>
    <x v="4"/>
    <s v="TGM11937"/>
    <s v="ENTREGA DE CERTIFICADO DE PERPETUIDAD"/>
    <x v="0"/>
    <x v="0"/>
    <x v="0"/>
    <x v="0"/>
    <s v="Ruth Cusihuaman SACC2"/>
    <s v="Presencial"/>
    <x v="0"/>
    <x v="1"/>
    <x v="2"/>
    <x v="2"/>
  </r>
  <r>
    <x v="7393"/>
    <x v="4"/>
    <s v="TGM11938"/>
    <s v="GENERACION CODG. CIP"/>
    <x v="0"/>
    <x v="0"/>
    <x v="2"/>
    <x v="46"/>
    <s v="Ruth Cusihuaman SACC2"/>
    <s v="Llamada Telefonica"/>
    <x v="0"/>
    <x v="2"/>
    <x v="2"/>
    <x v="2"/>
  </r>
  <r>
    <x v="7394"/>
    <x v="0"/>
    <s v="TGM11939"/>
    <s v="ACTUALIZACION DE DATOS"/>
    <x v="0"/>
    <x v="0"/>
    <x v="0"/>
    <x v="1"/>
    <s v="Liz Lidiana Huaman Rojas"/>
    <m/>
    <x v="0"/>
    <x v="1"/>
    <x v="2"/>
    <x v="2"/>
  </r>
  <r>
    <x v="7395"/>
    <x v="4"/>
    <s v="TGM11940"/>
    <s v="ENTREGA DE ADENDA"/>
    <x v="0"/>
    <x v="0"/>
    <x v="2"/>
    <x v="5"/>
    <s v="Rosmery Montesinos Quispe c2"/>
    <s v="Presencial"/>
    <x v="0"/>
    <x v="1"/>
    <x v="2"/>
    <x v="2"/>
  </r>
  <r>
    <x v="7396"/>
    <x v="0"/>
    <s v="TGM11941"/>
    <s v="ACTUALIZACION DE DATOS"/>
    <x v="0"/>
    <x v="0"/>
    <x v="0"/>
    <x v="1"/>
    <s v="Liz Lidiana Huaman Rojas"/>
    <m/>
    <x v="0"/>
    <x v="1"/>
    <x v="2"/>
    <x v="2"/>
  </r>
  <r>
    <x v="7397"/>
    <x v="0"/>
    <s v="TGM11942"/>
    <s v="CERTIFICADO DE USO"/>
    <x v="0"/>
    <x v="0"/>
    <x v="0"/>
    <x v="0"/>
    <s v="Liz Lidiana Huaman Rojas"/>
    <s v="Presencial"/>
    <x v="0"/>
    <x v="1"/>
    <x v="2"/>
    <x v="2"/>
  </r>
  <r>
    <x v="7398"/>
    <x v="0"/>
    <s v="TGM11943"/>
    <s v="CERTIFICADO DE USO"/>
    <x v="0"/>
    <x v="0"/>
    <x v="0"/>
    <x v="0"/>
    <s v="Liz Lidiana Huaman Rojas"/>
    <m/>
    <x v="0"/>
    <x v="1"/>
    <x v="2"/>
    <x v="2"/>
  </r>
  <r>
    <x v="7399"/>
    <x v="0"/>
    <s v="TGM11944"/>
    <s v="MISA"/>
    <x v="0"/>
    <x v="2"/>
    <x v="0"/>
    <x v="39"/>
    <s v="Pamela Diana SAC Caro Alhua"/>
    <m/>
    <x v="0"/>
    <x v="2"/>
    <x v="2"/>
    <x v="2"/>
  </r>
  <r>
    <x v="7400"/>
    <x v="0"/>
    <s v="TGM11945"/>
    <s v="USO DE ESPACIO"/>
    <x v="0"/>
    <x v="0"/>
    <x v="0"/>
    <x v="8"/>
    <s v="Pamela Diana SAC Caro Alhua"/>
    <m/>
    <x v="0"/>
    <x v="1"/>
    <x v="2"/>
    <x v="2"/>
  </r>
  <r>
    <x v="7401"/>
    <x v="0"/>
    <s v="TGM11946"/>
    <s v="FLOREROS"/>
    <x v="0"/>
    <x v="0"/>
    <x v="4"/>
    <x v="21"/>
    <s v="Florentino Sebastian Salinas San Antonio"/>
    <m/>
    <x v="0"/>
    <x v="1"/>
    <x v="2"/>
    <x v="2"/>
  </r>
  <r>
    <x v="7402"/>
    <x v="2"/>
    <s v="TGM11947"/>
    <s v="RESPONSO EN PLEGARIA 201094"/>
    <x v="0"/>
    <x v="0"/>
    <x v="0"/>
    <x v="50"/>
    <s v="Melissa Jhuliana Hipolito Guerrero"/>
    <m/>
    <x v="0"/>
    <x v="1"/>
    <x v="2"/>
    <x v="2"/>
  </r>
  <r>
    <x v="7403"/>
    <x v="3"/>
    <s v="TGM11948"/>
    <s v="GENERACION CODG. CIP"/>
    <x v="0"/>
    <x v="0"/>
    <x v="2"/>
    <x v="46"/>
    <s v="Ruth Cusihuaman SACC1"/>
    <s v="Llamada Telefonica"/>
    <x v="0"/>
    <x v="2"/>
    <x v="2"/>
    <x v="2"/>
  </r>
  <r>
    <x v="7404"/>
    <x v="0"/>
    <s v="TGM11949"/>
    <s v="MISA"/>
    <x v="0"/>
    <x v="2"/>
    <x v="0"/>
    <x v="39"/>
    <s v="Pamela Diana SAC Caro Alhua"/>
    <m/>
    <x v="0"/>
    <x v="1"/>
    <x v="2"/>
    <x v="2"/>
  </r>
  <r>
    <x v="7405"/>
    <x v="4"/>
    <s v="TGM11950"/>
    <s v="ACTUALIZACION DE DATOS"/>
    <x v="0"/>
    <x v="0"/>
    <x v="0"/>
    <x v="1"/>
    <s v="Ruth Cusihuaman SACC2"/>
    <s v="Presencial"/>
    <x v="0"/>
    <x v="1"/>
    <x v="2"/>
    <x v="2"/>
  </r>
  <r>
    <x v="7406"/>
    <x v="4"/>
    <s v="TGM11951"/>
    <s v="ACTUALIZACION DE DATOS"/>
    <x v="0"/>
    <x v="0"/>
    <x v="0"/>
    <x v="1"/>
    <s v="Ruth Cusihuaman SACC2"/>
    <s v="Llamada Telefonica"/>
    <x v="0"/>
    <x v="1"/>
    <x v="2"/>
    <x v="2"/>
  </r>
  <r>
    <x v="7407"/>
    <x v="7"/>
    <s v="TGM11952"/>
    <s v="CONSTANCIA DE SEPULTURA"/>
    <x v="0"/>
    <x v="0"/>
    <x v="0"/>
    <x v="6"/>
    <s v="Yuleisi Jacqueline Morales Gonzales SACCHM"/>
    <m/>
    <x v="0"/>
    <x v="1"/>
    <x v="2"/>
    <x v="2"/>
  </r>
  <r>
    <x v="7408"/>
    <x v="4"/>
    <s v="TGM11953"/>
    <s v="ACTUALIZACION DE DATOS"/>
    <x v="0"/>
    <x v="0"/>
    <x v="0"/>
    <x v="1"/>
    <s v="Ruth Cusihuaman SACC2"/>
    <s v="Llamada Telefonica"/>
    <x v="0"/>
    <x v="2"/>
    <x v="2"/>
    <x v="2"/>
  </r>
  <r>
    <x v="7409"/>
    <x v="4"/>
    <s v="TGM11954"/>
    <s v="ESTADO DE CUENTA"/>
    <x v="0"/>
    <x v="0"/>
    <x v="2"/>
    <x v="5"/>
    <s v="Ruth Cusihuaman SACC2"/>
    <s v="Llamada Telefonica"/>
    <x v="0"/>
    <x v="2"/>
    <x v="2"/>
    <x v="2"/>
  </r>
  <r>
    <x v="7410"/>
    <x v="2"/>
    <s v="TGM11955"/>
    <s v="SOLICITA BOLETA DE PAGO 201008"/>
    <x v="0"/>
    <x v="0"/>
    <x v="0"/>
    <x v="19"/>
    <s v="Melissa Jhuliana Hipolito Guerrero"/>
    <m/>
    <x v="0"/>
    <x v="1"/>
    <x v="2"/>
    <x v="2"/>
  </r>
  <r>
    <x v="7411"/>
    <x v="0"/>
    <s v="TGM11956"/>
    <s v="CONSTANCIA DE ENTIERRO"/>
    <x v="0"/>
    <x v="0"/>
    <x v="0"/>
    <x v="6"/>
    <s v="Pamela Diana SAC Caro Alhua"/>
    <m/>
    <x v="0"/>
    <x v="1"/>
    <x v="2"/>
    <x v="2"/>
  </r>
  <r>
    <x v="7412"/>
    <x v="0"/>
    <s v="TGM11957"/>
    <s v="CAMBIO DE TITULARIDAD"/>
    <x v="0"/>
    <x v="0"/>
    <x v="0"/>
    <x v="31"/>
    <s v="Pamela Diana SAC Caro Alhua"/>
    <m/>
    <x v="0"/>
    <x v="1"/>
    <x v="2"/>
    <x v="2"/>
  </r>
  <r>
    <x v="7413"/>
    <x v="0"/>
    <s v="TGM11958"/>
    <s v="RECLAMO DE ESPACIO"/>
    <x v="0"/>
    <x v="1"/>
    <x v="4"/>
    <x v="24"/>
    <s v="Pamela Diana SAC Caro Alhua"/>
    <m/>
    <x v="0"/>
    <x v="1"/>
    <x v="2"/>
    <x v="2"/>
  </r>
  <r>
    <x v="7414"/>
    <x v="0"/>
    <s v="TGM11959"/>
    <s v="PERDIDA DE ARREGLO FLORAL"/>
    <x v="0"/>
    <x v="1"/>
    <x v="0"/>
    <x v="2"/>
    <s v="Pamela Diana SAC Caro Alhua"/>
    <m/>
    <x v="1"/>
    <x v="1"/>
    <x v="2"/>
    <x v="2"/>
  </r>
  <r>
    <x v="7415"/>
    <x v="4"/>
    <s v="TGM11962"/>
    <s v="ENTREGA DE CERTIFICADO DE PERPETUIDAD"/>
    <x v="0"/>
    <x v="0"/>
    <x v="0"/>
    <x v="0"/>
    <s v="Ruth Cusihuaman SACC2"/>
    <s v="Presencial"/>
    <x v="0"/>
    <x v="1"/>
    <x v="2"/>
    <x v="2"/>
  </r>
  <r>
    <x v="7416"/>
    <x v="0"/>
    <s v="TGM11963"/>
    <s v="ASIGNACION DE 2DO TITULAR"/>
    <x v="0"/>
    <x v="0"/>
    <x v="0"/>
    <x v="31"/>
    <s v="Liz Lidiana Huaman Rojas"/>
    <m/>
    <x v="0"/>
    <x v="1"/>
    <x v="2"/>
    <x v="2"/>
  </r>
  <r>
    <x v="7417"/>
    <x v="0"/>
    <s v="TGM11966"/>
    <s v="PERDIDA DE FLORES"/>
    <x v="0"/>
    <x v="1"/>
    <x v="0"/>
    <x v="2"/>
    <s v="Pamela Diana SAC Caro Alhua"/>
    <m/>
    <x v="1"/>
    <x v="1"/>
    <x v="2"/>
    <x v="2"/>
  </r>
  <r>
    <x v="7418"/>
    <x v="0"/>
    <s v="TGM11968"/>
    <s v="FALTA DE FUMIGACION"/>
    <x v="0"/>
    <x v="1"/>
    <x v="4"/>
    <x v="14"/>
    <s v="Florentino Sebastian Salinas San Antonio"/>
    <m/>
    <x v="1"/>
    <x v="2"/>
    <x v="2"/>
    <x v="2"/>
  </r>
  <r>
    <x v="7419"/>
    <x v="0"/>
    <s v="TGM11970"/>
    <s v="MISA"/>
    <x v="0"/>
    <x v="2"/>
    <x v="2"/>
    <x v="39"/>
    <s v="Pamela Diana SAC Caro Alhua"/>
    <m/>
    <x v="0"/>
    <x v="1"/>
    <x v="2"/>
    <x v="2"/>
  </r>
  <r>
    <x v="7420"/>
    <x v="0"/>
    <s v="TGM11971"/>
    <s v="CAMBIO DE FECHA DE PAGO"/>
    <x v="0"/>
    <x v="0"/>
    <x v="0"/>
    <x v="5"/>
    <s v="Liz Lidiana Huaman Rojas"/>
    <m/>
    <x v="0"/>
    <x v="1"/>
    <x v="2"/>
    <x v="2"/>
  </r>
  <r>
    <x v="7421"/>
    <x v="0"/>
    <s v="TGM11972"/>
    <s v="USO DE ESPACIO NF"/>
    <x v="0"/>
    <x v="0"/>
    <x v="0"/>
    <x v="8"/>
    <s v="Liz Lidiana Huaman Rojas"/>
    <m/>
    <x v="0"/>
    <x v="1"/>
    <x v="2"/>
    <x v="2"/>
  </r>
  <r>
    <x v="7422"/>
    <x v="0"/>
    <s v="TGM11973"/>
    <s v="ACTUALIZACION DE DATOS"/>
    <x v="0"/>
    <x v="0"/>
    <x v="0"/>
    <x v="1"/>
    <s v="Liz Lidiana Huaman Rojas"/>
    <m/>
    <x v="0"/>
    <x v="1"/>
    <x v="2"/>
    <x v="2"/>
  </r>
  <r>
    <x v="7423"/>
    <x v="0"/>
    <s v="TGM11974"/>
    <s v="MISA DE RECUERDO"/>
    <x v="0"/>
    <x v="2"/>
    <x v="0"/>
    <x v="39"/>
    <s v="Liz Lidiana Huaman Rojas"/>
    <m/>
    <x v="0"/>
    <x v="1"/>
    <x v="2"/>
    <x v="2"/>
  </r>
  <r>
    <x v="7424"/>
    <x v="4"/>
    <s v="TGM11975"/>
    <s v="ENTREGA DE CERTIFICADO DE PERPETUIDAD"/>
    <x v="0"/>
    <x v="0"/>
    <x v="0"/>
    <x v="0"/>
    <s v="Ruth Cusihuaman SACC2"/>
    <s v="Presencial"/>
    <x v="0"/>
    <x v="2"/>
    <x v="2"/>
    <x v="2"/>
  </r>
  <r>
    <x v="7425"/>
    <x v="4"/>
    <s v="TGM11976"/>
    <s v="ENTREGA DE CERTIFICADO DE PERPETUIDAD"/>
    <x v="0"/>
    <x v="0"/>
    <x v="0"/>
    <x v="0"/>
    <s v="Ruth Cusihuaman SACC2"/>
    <s v="Presencial"/>
    <x v="0"/>
    <x v="1"/>
    <x v="2"/>
    <x v="2"/>
  </r>
  <r>
    <x v="7426"/>
    <x v="3"/>
    <s v="TGM11977"/>
    <s v="ENTREGA DE CERTIFICADO DE PERPETUIDAD"/>
    <x v="0"/>
    <x v="0"/>
    <x v="0"/>
    <x v="0"/>
    <s v="Ruth Cusihuaman SACC1"/>
    <s v="Presencial"/>
    <x v="0"/>
    <x v="2"/>
    <x v="2"/>
    <x v="2"/>
  </r>
  <r>
    <x v="7427"/>
    <x v="0"/>
    <s v="TGM11978"/>
    <s v="MISA"/>
    <x v="0"/>
    <x v="2"/>
    <x v="0"/>
    <x v="39"/>
    <s v="Nescar Janeth Ingaruca Peña SAC SAN"/>
    <s v="Llamada Telefonica"/>
    <x v="0"/>
    <x v="2"/>
    <x v="2"/>
    <x v="2"/>
  </r>
  <r>
    <x v="7428"/>
    <x v="0"/>
    <s v="TGM11979"/>
    <s v="EMISION DE BOLETA"/>
    <x v="0"/>
    <x v="0"/>
    <x v="2"/>
    <x v="2"/>
    <s v="Nescar Janeth Ingaruca Peña SAC SAN"/>
    <s v="Llamada Telefonica"/>
    <x v="0"/>
    <x v="1"/>
    <x v="2"/>
    <x v="2"/>
  </r>
  <r>
    <x v="7429"/>
    <x v="0"/>
    <s v="TGM11980"/>
    <s v="EMISION DE BOLETA"/>
    <x v="0"/>
    <x v="0"/>
    <x v="0"/>
    <x v="19"/>
    <s v="Nescar Janeth Ingaruca Peña SAC SAN"/>
    <s v="Llamada Telefonica"/>
    <x v="0"/>
    <x v="1"/>
    <x v="2"/>
    <x v="2"/>
  </r>
  <r>
    <x v="7430"/>
    <x v="1"/>
    <s v="TGM11981"/>
    <s v="EMISION DE BOLETA"/>
    <x v="0"/>
    <x v="0"/>
    <x v="0"/>
    <x v="19"/>
    <s v="Nescar Janeth Ingaruca Peña SAC COR"/>
    <s v="Llamada Telefonica"/>
    <x v="0"/>
    <x v="1"/>
    <x v="2"/>
    <x v="2"/>
  </r>
  <r>
    <x v="7431"/>
    <x v="1"/>
    <s v="TGM11982"/>
    <s v="EMISION DE BOLETA"/>
    <x v="0"/>
    <x v="0"/>
    <x v="0"/>
    <x v="19"/>
    <s v="Nescar Janeth Ingaruca Peña SAC COR"/>
    <s v="Llamada Telefonica"/>
    <x v="0"/>
    <x v="1"/>
    <x v="2"/>
    <x v="2"/>
  </r>
  <r>
    <x v="7432"/>
    <x v="1"/>
    <s v="TGM11983"/>
    <s v="EMISION DE BOLETA"/>
    <x v="0"/>
    <x v="0"/>
    <x v="0"/>
    <x v="19"/>
    <s v="Nescar Janeth Ingaruca Peña SAC COR"/>
    <s v="Llamada Telefonica"/>
    <x v="0"/>
    <x v="1"/>
    <x v="2"/>
    <x v="2"/>
  </r>
  <r>
    <x v="7433"/>
    <x v="0"/>
    <s v="TGM11984"/>
    <s v="COPIA DE CONTRATO"/>
    <x v="0"/>
    <x v="0"/>
    <x v="0"/>
    <x v="2"/>
    <s v="Liz Lidiana Huaman Rojas"/>
    <m/>
    <x v="0"/>
    <x v="2"/>
    <x v="2"/>
    <x v="2"/>
  </r>
  <r>
    <x v="7434"/>
    <x v="0"/>
    <s v="TGM11985"/>
    <s v="MISA"/>
    <x v="0"/>
    <x v="2"/>
    <x v="2"/>
    <x v="39"/>
    <s v="Anyela Pamela Soriano Segura SAN"/>
    <m/>
    <x v="0"/>
    <x v="1"/>
    <x v="2"/>
    <x v="2"/>
  </r>
  <r>
    <x v="7435"/>
    <x v="3"/>
    <s v="TGM11986"/>
    <s v="GENERACION CODG. CIP"/>
    <x v="0"/>
    <x v="0"/>
    <x v="0"/>
    <x v="46"/>
    <s v="Ruth Cusihuaman SACC1"/>
    <s v="Llamada Telefonica"/>
    <x v="0"/>
    <x v="1"/>
    <x v="2"/>
    <x v="2"/>
  </r>
  <r>
    <x v="7436"/>
    <x v="3"/>
    <s v="TGM11987"/>
    <s v="ESTADO DE CUENTA"/>
    <x v="0"/>
    <x v="0"/>
    <x v="2"/>
    <x v="5"/>
    <s v="Ruth Cusihuaman SACC1"/>
    <s v="Presencial"/>
    <x v="0"/>
    <x v="2"/>
    <x v="2"/>
    <x v="2"/>
  </r>
  <r>
    <x v="7437"/>
    <x v="0"/>
    <s v="TGM11988"/>
    <s v="FILTRACION DE AGUA"/>
    <x v="0"/>
    <x v="1"/>
    <x v="4"/>
    <x v="14"/>
    <s v="Florentino Sebastian Salinas San Antonio"/>
    <m/>
    <x v="1"/>
    <x v="2"/>
    <x v="2"/>
    <x v="2"/>
  </r>
  <r>
    <x v="7438"/>
    <x v="6"/>
    <s v="TGM11989"/>
    <s v="ENV&amp;IACUTE;O DE BOLETAS AL CORREO"/>
    <x v="0"/>
    <x v="0"/>
    <x v="0"/>
    <x v="19"/>
    <s v="Yenifer Eliana Vásquez Carvajal"/>
    <s v="Redes Sociales"/>
    <x v="0"/>
    <x v="1"/>
    <x v="2"/>
    <x v="2"/>
  </r>
  <r>
    <x v="7439"/>
    <x v="6"/>
    <s v="TGM11990"/>
    <s v="AMORTIZACI&amp;OACUTE;N A CAPITAL"/>
    <x v="0"/>
    <x v="0"/>
    <x v="0"/>
    <x v="10"/>
    <s v="Yenifer Eliana Vásquez Carvajal"/>
    <s v="Presencial"/>
    <x v="0"/>
    <x v="1"/>
    <x v="2"/>
    <x v="2"/>
  </r>
  <r>
    <x v="7440"/>
    <x v="4"/>
    <s v="TGM11991"/>
    <s v="CONSULTA DE TRASLADO"/>
    <x v="0"/>
    <x v="2"/>
    <x v="0"/>
    <x v="7"/>
    <s v="Rosmery Montesinos Quispe c2"/>
    <s v="Presencial"/>
    <x v="0"/>
    <x v="1"/>
    <x v="2"/>
    <x v="2"/>
  </r>
  <r>
    <x v="7441"/>
    <x v="4"/>
    <s v="TGM11992"/>
    <s v="CERTIFICADO DE USO PERPETUO"/>
    <x v="0"/>
    <x v="0"/>
    <x v="0"/>
    <x v="0"/>
    <s v="Rosmery Montesinos Quispe c2"/>
    <s v="Presencial"/>
    <x v="0"/>
    <x v="1"/>
    <x v="2"/>
    <x v="2"/>
  </r>
  <r>
    <x v="7442"/>
    <x v="4"/>
    <s v="TGM11993"/>
    <s v="ENTREGA DE CERTIFICADO DE PERPETUIDAD"/>
    <x v="0"/>
    <x v="0"/>
    <x v="0"/>
    <x v="0"/>
    <s v="Ruth Cusihuaman SACC2"/>
    <s v="Presencial"/>
    <x v="0"/>
    <x v="1"/>
    <x v="2"/>
    <x v="2"/>
  </r>
  <r>
    <x v="7443"/>
    <x v="4"/>
    <s v="TGM11994"/>
    <s v="CERTIFICADO DE USO PERPETUO"/>
    <x v="0"/>
    <x v="0"/>
    <x v="2"/>
    <x v="0"/>
    <s v="Ruth Cusihuaman SACC2"/>
    <s v="Llamada Telefonica"/>
    <x v="0"/>
    <x v="2"/>
    <x v="2"/>
    <x v="2"/>
  </r>
  <r>
    <x v="7444"/>
    <x v="0"/>
    <s v="TGM11995"/>
    <s v="MISA"/>
    <x v="0"/>
    <x v="2"/>
    <x v="0"/>
    <x v="39"/>
    <s v="Anyela Pamela Soriano Segura SAN"/>
    <m/>
    <x v="0"/>
    <x v="2"/>
    <x v="2"/>
    <x v="2"/>
  </r>
  <r>
    <x v="7445"/>
    <x v="0"/>
    <s v="TGM11996"/>
    <s v="MISA"/>
    <x v="0"/>
    <x v="2"/>
    <x v="0"/>
    <x v="39"/>
    <s v="Anyela Pamela Soriano Segura SAN"/>
    <m/>
    <x v="0"/>
    <x v="1"/>
    <x v="2"/>
    <x v="2"/>
  </r>
  <r>
    <x v="7446"/>
    <x v="0"/>
    <s v="TGM11997"/>
    <s v="FILTRACION DE AGUA"/>
    <x v="0"/>
    <x v="1"/>
    <x v="2"/>
    <x v="14"/>
    <s v="Liz Lidiana Huaman Rojas"/>
    <m/>
    <x v="1"/>
    <x v="1"/>
    <x v="2"/>
    <x v="2"/>
  </r>
  <r>
    <x v="7447"/>
    <x v="0"/>
    <s v="TGM11998"/>
    <s v="INGRESO LAPIDA"/>
    <x v="0"/>
    <x v="1"/>
    <x v="2"/>
    <x v="9"/>
    <s v="Liz Lidiana Huaman Rojas"/>
    <m/>
    <x v="1"/>
    <x v="2"/>
    <x v="2"/>
    <x v="2"/>
  </r>
  <r>
    <x v="7448"/>
    <x v="0"/>
    <s v="TGM11999"/>
    <s v="EMISION DE BOLETA"/>
    <x v="0"/>
    <x v="0"/>
    <x v="0"/>
    <x v="19"/>
    <s v="Nescar Janeth Ingaruca Peña SAC SAN"/>
    <s v="Llamada Telefonica"/>
    <x v="0"/>
    <x v="1"/>
    <x v="2"/>
    <x v="2"/>
  </r>
  <r>
    <x v="7449"/>
    <x v="1"/>
    <s v="TGM12000"/>
    <s v="EMISION DE BOLETA"/>
    <x v="0"/>
    <x v="0"/>
    <x v="0"/>
    <x v="19"/>
    <s v="Nescar Janeth Ingaruca Peña SAC COR"/>
    <s v="Llamada Telefonica"/>
    <x v="0"/>
    <x v="1"/>
    <x v="2"/>
    <x v="2"/>
  </r>
  <r>
    <x v="7450"/>
    <x v="1"/>
    <s v="TGM12001"/>
    <s v="EMISION DE BOLETA"/>
    <x v="0"/>
    <x v="0"/>
    <x v="0"/>
    <x v="19"/>
    <s v="Nescar Janeth Ingaruca Peña SAC COR"/>
    <s v="Llamada Telefonica"/>
    <x v="0"/>
    <x v="1"/>
    <x v="2"/>
    <x v="2"/>
  </r>
  <r>
    <x v="7451"/>
    <x v="0"/>
    <s v="TGM12002"/>
    <s v="MISA RECUERDO"/>
    <x v="0"/>
    <x v="2"/>
    <x v="0"/>
    <x v="39"/>
    <s v="Liz Lidiana Huaman Rojas"/>
    <m/>
    <x v="0"/>
    <x v="2"/>
    <x v="2"/>
    <x v="2"/>
  </r>
  <r>
    <x v="7452"/>
    <x v="0"/>
    <s v="TGM12003"/>
    <s v="CERTIFICADO DE USO"/>
    <x v="0"/>
    <x v="2"/>
    <x v="0"/>
    <x v="0"/>
    <s v="Anyela Pamela Soriano Segura SAN"/>
    <m/>
    <x v="0"/>
    <x v="1"/>
    <x v="2"/>
    <x v="2"/>
  </r>
  <r>
    <x v="7453"/>
    <x v="0"/>
    <s v="TGM12004"/>
    <s v="CERTIFICADO DE USO"/>
    <x v="0"/>
    <x v="0"/>
    <x v="2"/>
    <x v="0"/>
    <s v="Anyela Pamela Soriano Segura SAN"/>
    <m/>
    <x v="0"/>
    <x v="1"/>
    <x v="2"/>
    <x v="2"/>
  </r>
  <r>
    <x v="7454"/>
    <x v="1"/>
    <s v="TGM12005"/>
    <s v="ACTUALIZACI&amp;OACUTE;N DE DATOS"/>
    <x v="0"/>
    <x v="2"/>
    <x v="2"/>
    <x v="1"/>
    <s v="Anyela Pamela Soriano Segura COR"/>
    <m/>
    <x v="0"/>
    <x v="2"/>
    <x v="2"/>
    <x v="2"/>
  </r>
  <r>
    <x v="7455"/>
    <x v="1"/>
    <s v="TGM12006"/>
    <s v="ACTUALIZACI&amp;OACUTE;N DE DATOS"/>
    <x v="0"/>
    <x v="2"/>
    <x v="0"/>
    <x v="1"/>
    <s v="Anyela Pamela Soriano Segura COR"/>
    <m/>
    <x v="0"/>
    <x v="2"/>
    <x v="2"/>
    <x v="2"/>
  </r>
  <r>
    <x v="7456"/>
    <x v="1"/>
    <s v="TGM12007"/>
    <s v="ACTUALIZACI&amp;OACUTE;N DE DATOS"/>
    <x v="0"/>
    <x v="2"/>
    <x v="0"/>
    <x v="1"/>
    <s v="Anyela Pamela Soriano Segura COR"/>
    <m/>
    <x v="0"/>
    <x v="2"/>
    <x v="2"/>
    <x v="2"/>
  </r>
  <r>
    <x v="7457"/>
    <x v="0"/>
    <s v="TGM12008"/>
    <s v="ESTADO DE CUENTA"/>
    <x v="0"/>
    <x v="0"/>
    <x v="2"/>
    <x v="5"/>
    <s v="Anyela Pamela Soriano Segura SAN"/>
    <m/>
    <x v="0"/>
    <x v="1"/>
    <x v="2"/>
    <x v="2"/>
  </r>
  <r>
    <x v="7458"/>
    <x v="1"/>
    <s v="TGM12009"/>
    <s v="ACTUALIZACION DE DATOS"/>
    <x v="0"/>
    <x v="0"/>
    <x v="0"/>
    <x v="1"/>
    <s v="Pamela Diana Caro Alhua  SAC cor"/>
    <m/>
    <x v="0"/>
    <x v="1"/>
    <x v="2"/>
    <x v="2"/>
  </r>
  <r>
    <x v="7459"/>
    <x v="1"/>
    <s v="TGM12010"/>
    <s v="ESTADO DE CUENTA"/>
    <x v="0"/>
    <x v="0"/>
    <x v="0"/>
    <x v="5"/>
    <s v="Pamela Diana Caro Alhua  SAC cor"/>
    <m/>
    <x v="0"/>
    <x v="2"/>
    <x v="2"/>
    <x v="2"/>
  </r>
  <r>
    <x v="7460"/>
    <x v="1"/>
    <s v="TGM12011"/>
    <s v="USO DE ESPACIO"/>
    <x v="0"/>
    <x v="2"/>
    <x v="0"/>
    <x v="8"/>
    <s v="Pamela Diana Caro Alhua  SAC cor"/>
    <m/>
    <x v="0"/>
    <x v="2"/>
    <x v="2"/>
    <x v="2"/>
  </r>
  <r>
    <x v="7461"/>
    <x v="0"/>
    <s v="TGM12012"/>
    <s v="CERTIFICADO DE USO"/>
    <x v="0"/>
    <x v="0"/>
    <x v="2"/>
    <x v="0"/>
    <s v="Anyela Pamela Soriano Segura SAN"/>
    <m/>
    <x v="0"/>
    <x v="1"/>
    <x v="2"/>
    <x v="2"/>
  </r>
  <r>
    <x v="7462"/>
    <x v="3"/>
    <s v="TGM12013"/>
    <s v="CONSULTA CUOTA Y CANALES DE PAGO"/>
    <x v="0"/>
    <x v="2"/>
    <x v="0"/>
    <x v="10"/>
    <s v="Ruth Cusihuaman SACC1"/>
    <s v="Llamada Telefonica"/>
    <x v="0"/>
    <x v="1"/>
    <x v="2"/>
    <x v="2"/>
  </r>
  <r>
    <x v="7463"/>
    <x v="0"/>
    <s v="TGM12014"/>
    <s v="REGULARIZACION DE ACTA DE DEFUNCION"/>
    <x v="0"/>
    <x v="0"/>
    <x v="0"/>
    <x v="41"/>
    <s v="Liz Lidiana Huaman Rojas"/>
    <m/>
    <x v="0"/>
    <x v="1"/>
    <x v="2"/>
    <x v="2"/>
  </r>
  <r>
    <x v="7464"/>
    <x v="0"/>
    <s v="TGM12015"/>
    <s v="RECLAMO DE PAGO"/>
    <x v="0"/>
    <x v="1"/>
    <x v="2"/>
    <x v="42"/>
    <s v="Liz Lidiana Huaman Rojas"/>
    <m/>
    <x v="1"/>
    <x v="1"/>
    <x v="2"/>
    <x v="2"/>
  </r>
  <r>
    <x v="7465"/>
    <x v="0"/>
    <s v="TGM12016"/>
    <s v="MANTENIMIENTO DE LAPIDA"/>
    <x v="0"/>
    <x v="0"/>
    <x v="2"/>
    <x v="14"/>
    <s v="Pamela Diana SAC Caro Alhua"/>
    <m/>
    <x v="0"/>
    <x v="1"/>
    <x v="2"/>
    <x v="2"/>
  </r>
  <r>
    <x v="7466"/>
    <x v="0"/>
    <s v="TGM12017"/>
    <s v="FLORERO"/>
    <x v="0"/>
    <x v="2"/>
    <x v="2"/>
    <x v="21"/>
    <s v="Pamela Diana SAC Caro Alhua"/>
    <m/>
    <x v="0"/>
    <x v="1"/>
    <x v="2"/>
    <x v="2"/>
  </r>
  <r>
    <x v="7467"/>
    <x v="0"/>
    <s v="TGM12018"/>
    <s v="MISA"/>
    <x v="0"/>
    <x v="2"/>
    <x v="0"/>
    <x v="39"/>
    <s v="Pamela Diana SAC Caro Alhua"/>
    <m/>
    <x v="0"/>
    <x v="1"/>
    <x v="2"/>
    <x v="2"/>
  </r>
  <r>
    <x v="7468"/>
    <x v="0"/>
    <s v="TGM12019"/>
    <s v="SOLICITUD DE CONTRATO"/>
    <x v="0"/>
    <x v="2"/>
    <x v="0"/>
    <x v="6"/>
    <s v="Anyela Pamela Soriano Segura SAN"/>
    <m/>
    <x v="0"/>
    <x v="1"/>
    <x v="2"/>
    <x v="2"/>
  </r>
  <r>
    <x v="7469"/>
    <x v="0"/>
    <s v="TGM12020"/>
    <s v="CODIGO CIP"/>
    <x v="0"/>
    <x v="0"/>
    <x v="2"/>
    <x v="46"/>
    <s v="Pamela Diana SAC Caro Alhua"/>
    <m/>
    <x v="0"/>
    <x v="1"/>
    <x v="2"/>
    <x v="2"/>
  </r>
  <r>
    <x v="7470"/>
    <x v="0"/>
    <s v="TGM12021"/>
    <s v="CERTIFICADO DE USO"/>
    <x v="0"/>
    <x v="0"/>
    <x v="2"/>
    <x v="0"/>
    <s v="Anyela Pamela Soriano Segura SAN"/>
    <m/>
    <x v="0"/>
    <x v="1"/>
    <x v="2"/>
    <x v="2"/>
  </r>
  <r>
    <x v="7471"/>
    <x v="0"/>
    <s v="TGM12022"/>
    <s v="RECLAMO DE NO INFORMES"/>
    <x v="0"/>
    <x v="1"/>
    <x v="4"/>
    <x v="36"/>
    <s v="Jose Luis Acevedo Marquez"/>
    <s v="Presencial"/>
    <x v="1"/>
    <x v="1"/>
    <x v="2"/>
    <x v="2"/>
  </r>
  <r>
    <x v="7472"/>
    <x v="2"/>
    <s v="TGM12023"/>
    <s v="RESERVA DE RESPONSO  5002125"/>
    <x v="0"/>
    <x v="0"/>
    <x v="0"/>
    <x v="50"/>
    <s v="Melissa Jhuliana Hipolito Guerrero"/>
    <m/>
    <x v="0"/>
    <x v="2"/>
    <x v="2"/>
    <x v="2"/>
  </r>
  <r>
    <x v="7473"/>
    <x v="0"/>
    <s v="TGM12024"/>
    <s v="CERTIFICADO DE USO"/>
    <x v="0"/>
    <x v="0"/>
    <x v="0"/>
    <x v="0"/>
    <s v="Liz Lidiana Huaman Rojas"/>
    <m/>
    <x v="0"/>
    <x v="1"/>
    <x v="2"/>
    <x v="2"/>
  </r>
  <r>
    <x v="7474"/>
    <x v="0"/>
    <s v="TGM12025"/>
    <s v="ESTADO DE CUENTA"/>
    <x v="0"/>
    <x v="0"/>
    <x v="0"/>
    <x v="5"/>
    <s v="Liz Lidiana Huaman Rojas"/>
    <s v="Presencial"/>
    <x v="0"/>
    <x v="2"/>
    <x v="2"/>
    <x v="2"/>
  </r>
  <r>
    <x v="7475"/>
    <x v="2"/>
    <s v="TGM12026"/>
    <s v="CAMBIO DE TITULARIDAD 201189"/>
    <x v="0"/>
    <x v="2"/>
    <x v="0"/>
    <x v="31"/>
    <s v="Melissa Jhuliana Hipolito Guerrero"/>
    <m/>
    <x v="0"/>
    <x v="1"/>
    <x v="2"/>
    <x v="2"/>
  </r>
  <r>
    <x v="7476"/>
    <x v="2"/>
    <s v="TGM12027"/>
    <s v="PAGO DE FOMA 201189"/>
    <x v="0"/>
    <x v="0"/>
    <x v="0"/>
    <x v="51"/>
    <s v="Melissa Jhuliana Hipolito Guerrero"/>
    <m/>
    <x v="0"/>
    <x v="2"/>
    <x v="2"/>
    <x v="2"/>
  </r>
  <r>
    <x v="7477"/>
    <x v="2"/>
    <s v="TGM12028"/>
    <s v="CERTIFICADO DE USO 200002"/>
    <x v="0"/>
    <x v="0"/>
    <x v="0"/>
    <x v="0"/>
    <s v="Melissa Jhuliana Hipolito Guerrero"/>
    <m/>
    <x v="0"/>
    <x v="1"/>
    <x v="2"/>
    <x v="2"/>
  </r>
  <r>
    <x v="7478"/>
    <x v="2"/>
    <s v="TGM12029"/>
    <s v="ENTREGA DE CONTRATO 5038335"/>
    <x v="0"/>
    <x v="0"/>
    <x v="0"/>
    <x v="44"/>
    <s v="Melissa Jhuliana Hipolito Guerrero"/>
    <m/>
    <x v="0"/>
    <x v="1"/>
    <x v="2"/>
    <x v="2"/>
  </r>
  <r>
    <x v="7479"/>
    <x v="5"/>
    <s v="TGM12030"/>
    <s v="USO DE ESPACIO NF CONTRATO 50021356"/>
    <x v="0"/>
    <x v="0"/>
    <x v="0"/>
    <x v="8"/>
    <s v="Yenifer Eliana Vásquez Carvajal"/>
    <s v="Presencial"/>
    <x v="0"/>
    <x v="1"/>
    <x v="2"/>
    <x v="2"/>
  </r>
  <r>
    <x v="7480"/>
    <x v="0"/>
    <s v="TGM12031"/>
    <s v="EMISION DE BOLETA"/>
    <x v="0"/>
    <x v="0"/>
    <x v="0"/>
    <x v="19"/>
    <s v="Nescar Janeth Ingaruca Peña SAC SAN"/>
    <s v="Llamada Telefonica"/>
    <x v="0"/>
    <x v="1"/>
    <x v="2"/>
    <x v="2"/>
  </r>
  <r>
    <x v="7481"/>
    <x v="0"/>
    <s v="TGM12032"/>
    <s v="MISA"/>
    <x v="0"/>
    <x v="2"/>
    <x v="0"/>
    <x v="39"/>
    <s v="Nescar Janeth Ingaruca Peña SAC SAN"/>
    <s v="Llamada Telefonica"/>
    <x v="0"/>
    <x v="2"/>
    <x v="2"/>
    <x v="2"/>
  </r>
  <r>
    <x v="7482"/>
    <x v="2"/>
    <s v="TGM12033"/>
    <s v="SOLICITA CERTIFICADO DE USO 200264"/>
    <x v="0"/>
    <x v="0"/>
    <x v="2"/>
    <x v="0"/>
    <s v="Melissa Jhuliana Hipolito Guerrero"/>
    <m/>
    <x v="0"/>
    <x v="2"/>
    <x v="2"/>
    <x v="2"/>
  </r>
  <r>
    <x v="7483"/>
    <x v="0"/>
    <s v="TGM12034"/>
    <s v="EMISION DE BOLETA"/>
    <x v="0"/>
    <x v="0"/>
    <x v="0"/>
    <x v="19"/>
    <s v="Nescar Janeth Ingaruca Peña SAC SAN"/>
    <s v="Llamada Telefonica"/>
    <x v="0"/>
    <x v="2"/>
    <x v="2"/>
    <x v="2"/>
  </r>
  <r>
    <x v="7484"/>
    <x v="3"/>
    <s v="TGM12035"/>
    <s v="NIVELACI&amp;OACUTE;N DE ESPACIO"/>
    <x v="0"/>
    <x v="0"/>
    <x v="4"/>
    <x v="14"/>
    <s v="Rayda Rita Vargas Perales C1"/>
    <s v="Presencial"/>
    <x v="0"/>
    <x v="2"/>
    <x v="2"/>
    <x v="2"/>
  </r>
  <r>
    <x v="7485"/>
    <x v="3"/>
    <s v="TGM12036"/>
    <s v="TRASLADO A OTRO CAMPOSANTO"/>
    <x v="0"/>
    <x v="2"/>
    <x v="0"/>
    <x v="7"/>
    <s v="Rosmery Montesinos Quispe c1"/>
    <s v="Presencial"/>
    <x v="0"/>
    <x v="2"/>
    <x v="2"/>
    <x v="2"/>
  </r>
  <r>
    <x v="7486"/>
    <x v="2"/>
    <s v="TGM12037"/>
    <s v="SOLICITA CERTIFICADO DE USO  200263"/>
    <x v="0"/>
    <x v="0"/>
    <x v="2"/>
    <x v="0"/>
    <s v="Melissa Jhuliana Hipolito Guerrero"/>
    <m/>
    <x v="0"/>
    <x v="2"/>
    <x v="2"/>
    <x v="2"/>
  </r>
  <r>
    <x v="7487"/>
    <x v="3"/>
    <s v="TGM12038"/>
    <s v="CONSULTA  DE PAGOS"/>
    <x v="0"/>
    <x v="2"/>
    <x v="0"/>
    <x v="10"/>
    <s v="Rosmery Montesinos Quispe c1"/>
    <s v="Presencial"/>
    <x v="0"/>
    <x v="2"/>
    <x v="2"/>
    <x v="2"/>
  </r>
  <r>
    <x v="7488"/>
    <x v="2"/>
    <s v="TGM12039"/>
    <s v="CONSULTA USO DE SEPULTURA 201000"/>
    <x v="0"/>
    <x v="2"/>
    <x v="0"/>
    <x v="8"/>
    <s v="Melissa Jhuliana Hipolito Guerrero"/>
    <m/>
    <x v="0"/>
    <x v="1"/>
    <x v="2"/>
    <x v="2"/>
  </r>
  <r>
    <x v="7489"/>
    <x v="2"/>
    <s v="TGM12040"/>
    <s v="USO DE SEPULTURA 201000"/>
    <x v="0"/>
    <x v="0"/>
    <x v="0"/>
    <x v="8"/>
    <s v="Melissa Jhuliana Hipolito Guerrero"/>
    <m/>
    <x v="0"/>
    <x v="1"/>
    <x v="2"/>
    <x v="2"/>
  </r>
  <r>
    <x v="7490"/>
    <x v="2"/>
    <s v="TGM12041"/>
    <s v="RESPONSO EN PLEGARIA 201238"/>
    <x v="0"/>
    <x v="0"/>
    <x v="0"/>
    <x v="50"/>
    <s v="Melissa Jhuliana Hipolito Guerrero"/>
    <m/>
    <x v="0"/>
    <x v="1"/>
    <x v="2"/>
    <x v="2"/>
  </r>
  <r>
    <x v="7491"/>
    <x v="1"/>
    <s v="TGM12042"/>
    <s v="ACTUALIZACION DE DATOS"/>
    <x v="0"/>
    <x v="0"/>
    <x v="2"/>
    <x v="1"/>
    <s v="Anyela Pamela Soriano Segura COR"/>
    <m/>
    <x v="0"/>
    <x v="1"/>
    <x v="2"/>
    <x v="2"/>
  </r>
  <r>
    <x v="7492"/>
    <x v="1"/>
    <s v="TGM12043"/>
    <s v="ACTUALIZACION DE DATOS"/>
    <x v="0"/>
    <x v="0"/>
    <x v="2"/>
    <x v="1"/>
    <s v="Anyela Pamela Soriano Segura COR"/>
    <m/>
    <x v="0"/>
    <x v="1"/>
    <x v="2"/>
    <x v="2"/>
  </r>
  <r>
    <x v="7493"/>
    <x v="0"/>
    <s v="TGM12044"/>
    <s v="CERTIFICADO DE USO"/>
    <x v="0"/>
    <x v="0"/>
    <x v="2"/>
    <x v="0"/>
    <s v="Anyela Pamela Soriano Segura SAN"/>
    <m/>
    <x v="0"/>
    <x v="1"/>
    <x v="2"/>
    <x v="2"/>
  </r>
  <r>
    <x v="7494"/>
    <x v="0"/>
    <s v="TGM12045"/>
    <s v="CERTIFICADO DE USO"/>
    <x v="0"/>
    <x v="0"/>
    <x v="2"/>
    <x v="0"/>
    <s v="Anyela Pamela Soriano Segura SAN"/>
    <m/>
    <x v="0"/>
    <x v="1"/>
    <x v="2"/>
    <x v="2"/>
  </r>
  <r>
    <x v="7495"/>
    <x v="0"/>
    <s v="TGM12046"/>
    <s v="CERTIFICADO DE USO"/>
    <x v="0"/>
    <x v="0"/>
    <x v="2"/>
    <x v="0"/>
    <s v="Anyela Pamela Soriano Segura SAN"/>
    <m/>
    <x v="0"/>
    <x v="2"/>
    <x v="2"/>
    <x v="2"/>
  </r>
  <r>
    <x v="7496"/>
    <x v="0"/>
    <s v="TGM12047"/>
    <s v="CERTIFICADO DE USO"/>
    <x v="0"/>
    <x v="0"/>
    <x v="2"/>
    <x v="0"/>
    <s v="Anyela Pamela Soriano Segura SAN"/>
    <m/>
    <x v="0"/>
    <x v="2"/>
    <x v="2"/>
    <x v="2"/>
  </r>
  <r>
    <x v="7497"/>
    <x v="0"/>
    <s v="TGM12048"/>
    <s v="SOLICITUD DE COPIA DE CONTRATO"/>
    <x v="0"/>
    <x v="2"/>
    <x v="2"/>
    <x v="6"/>
    <s v="Anyela Pamela Soriano Segura SAN"/>
    <m/>
    <x v="0"/>
    <x v="2"/>
    <x v="2"/>
    <x v="2"/>
  </r>
  <r>
    <x v="7498"/>
    <x v="0"/>
    <s v="TGM12049"/>
    <s v="SOLICITUD DE COPIA DE CONTRATO"/>
    <x v="0"/>
    <x v="2"/>
    <x v="0"/>
    <x v="6"/>
    <s v="Anyela Pamela Soriano Segura SAN"/>
    <m/>
    <x v="0"/>
    <x v="1"/>
    <x v="2"/>
    <x v="2"/>
  </r>
  <r>
    <x v="7499"/>
    <x v="2"/>
    <s v="TGM12050"/>
    <s v="BOLETA DE PAGO 200983"/>
    <x v="0"/>
    <x v="0"/>
    <x v="0"/>
    <x v="19"/>
    <s v="Melissa Jhuliana Hipolito Guerrero"/>
    <m/>
    <x v="0"/>
    <x v="1"/>
    <x v="2"/>
    <x v="2"/>
  </r>
  <r>
    <x v="7500"/>
    <x v="0"/>
    <s v="TGM12051"/>
    <s v="SEGUNDO TITULAR"/>
    <x v="0"/>
    <x v="2"/>
    <x v="0"/>
    <x v="23"/>
    <s v="Anyela Pamela Soriano Segura SAN"/>
    <m/>
    <x v="0"/>
    <x v="2"/>
    <x v="2"/>
    <x v="2"/>
  </r>
  <r>
    <x v="7501"/>
    <x v="0"/>
    <s v="TGM12052"/>
    <s v="REGULARIZACION DE ACTA DE DEFUNCION"/>
    <x v="0"/>
    <x v="0"/>
    <x v="0"/>
    <x v="41"/>
    <s v="Liz Lidiana Huaman Rojas"/>
    <m/>
    <x v="0"/>
    <x v="2"/>
    <x v="2"/>
    <x v="2"/>
  </r>
  <r>
    <x v="7502"/>
    <x v="0"/>
    <s v="TGM12053"/>
    <s v="COPIA DE CONTRATO"/>
    <x v="0"/>
    <x v="2"/>
    <x v="0"/>
    <x v="6"/>
    <s v="Anyela Pamela Soriano Segura SAN"/>
    <m/>
    <x v="0"/>
    <x v="2"/>
    <x v="2"/>
    <x v="2"/>
  </r>
  <r>
    <x v="7503"/>
    <x v="3"/>
    <s v="TGM12054"/>
    <s v="CONSULTA DE MISA"/>
    <x v="0"/>
    <x v="2"/>
    <x v="0"/>
    <x v="39"/>
    <s v="Rosmery Montesinos Quispe c1"/>
    <s v="Presencial"/>
    <x v="0"/>
    <x v="1"/>
    <x v="2"/>
    <x v="2"/>
  </r>
  <r>
    <x v="7504"/>
    <x v="3"/>
    <s v="TGM12055"/>
    <s v="CONSULTA SOBRE CONTRATO RESUELTO"/>
    <x v="0"/>
    <x v="2"/>
    <x v="0"/>
    <x v="10"/>
    <s v="Rosmery Montesinos Quispe c1"/>
    <s v="Presencial"/>
    <x v="0"/>
    <x v="2"/>
    <x v="2"/>
    <x v="2"/>
  </r>
  <r>
    <x v="7505"/>
    <x v="0"/>
    <s v="TGM12056"/>
    <s v="LAPIDA"/>
    <x v="0"/>
    <x v="0"/>
    <x v="4"/>
    <x v="13"/>
    <s v="Florentino Sebastian Salinas San Antonio"/>
    <m/>
    <x v="0"/>
    <x v="1"/>
    <x v="2"/>
    <x v="2"/>
  </r>
  <r>
    <x v="7506"/>
    <x v="2"/>
    <s v="TGM12057"/>
    <s v="CERTIFICADO DE USO 200487"/>
    <x v="0"/>
    <x v="0"/>
    <x v="2"/>
    <x v="0"/>
    <s v="Jaquelin Magallanes Llanos SACCAÑ"/>
    <m/>
    <x v="0"/>
    <x v="2"/>
    <x v="2"/>
    <x v="2"/>
  </r>
  <r>
    <x v="7507"/>
    <x v="2"/>
    <s v="TGM12058"/>
    <s v="CERTIFICADO DE USO 200488"/>
    <x v="0"/>
    <x v="0"/>
    <x v="2"/>
    <x v="0"/>
    <s v="Jaquelin Magallanes Llanos SACCAÑ"/>
    <m/>
    <x v="0"/>
    <x v="1"/>
    <x v="2"/>
    <x v="2"/>
  </r>
  <r>
    <x v="7508"/>
    <x v="0"/>
    <s v="TGM12059"/>
    <s v="EMISION DE BOLETA"/>
    <x v="0"/>
    <x v="0"/>
    <x v="0"/>
    <x v="19"/>
    <s v="Nescar Janeth Ingaruca Peña SAC SAN"/>
    <s v="Llamada Telefonica"/>
    <x v="0"/>
    <x v="2"/>
    <x v="2"/>
    <x v="2"/>
  </r>
  <r>
    <x v="7509"/>
    <x v="0"/>
    <s v="TGM12060"/>
    <s v="EMISION DE BOLETA"/>
    <x v="0"/>
    <x v="0"/>
    <x v="0"/>
    <x v="19"/>
    <s v="Nescar Janeth Ingaruca Peña SAC SAN"/>
    <s v="Llamada Telefonica"/>
    <x v="0"/>
    <x v="2"/>
    <x v="2"/>
    <x v="2"/>
  </r>
  <r>
    <x v="7510"/>
    <x v="3"/>
    <s v="TGM12061"/>
    <s v="CERTIFICADO DE USO PERPETUO"/>
    <x v="0"/>
    <x v="0"/>
    <x v="2"/>
    <x v="0"/>
    <s v="Rosmery Montesinos Quispe c1"/>
    <s v="Presencial"/>
    <x v="0"/>
    <x v="1"/>
    <x v="2"/>
    <x v="2"/>
  </r>
  <r>
    <x v="7511"/>
    <x v="0"/>
    <s v="TGM12062"/>
    <s v="CERTIFICADO DE USO"/>
    <x v="0"/>
    <x v="0"/>
    <x v="2"/>
    <x v="0"/>
    <s v="Pamela Diana SAC Caro Alhua"/>
    <m/>
    <x v="0"/>
    <x v="1"/>
    <x v="2"/>
    <x v="2"/>
  </r>
  <r>
    <x v="7512"/>
    <x v="0"/>
    <s v="TGM12063"/>
    <s v="LAPIDA"/>
    <x v="0"/>
    <x v="0"/>
    <x v="2"/>
    <x v="9"/>
    <s v="Pamela Diana SAC Caro Alhua"/>
    <m/>
    <x v="0"/>
    <x v="1"/>
    <x v="2"/>
    <x v="2"/>
  </r>
  <r>
    <x v="7513"/>
    <x v="0"/>
    <s v="TGM12064"/>
    <s v="PRUEBA INSTALACI&amp;OACUTE;N DE LAPIDAS"/>
    <x v="0"/>
    <x v="0"/>
    <x v="4"/>
    <x v="13"/>
    <s v="Florentino Sebastian Salinas San Antonio"/>
    <s v="Presencial"/>
    <x v="0"/>
    <x v="2"/>
    <x v="2"/>
    <x v="2"/>
  </r>
  <r>
    <x v="7514"/>
    <x v="0"/>
    <s v="TGM12065"/>
    <s v="PRUEBA  MANTENIMIENTO DE ESPACIO"/>
    <x v="0"/>
    <x v="0"/>
    <x v="4"/>
    <x v="14"/>
    <s v="Florentino Sebastian Salinas San Antonio"/>
    <s v="Presencial"/>
    <x v="0"/>
    <x v="2"/>
    <x v="2"/>
    <x v="2"/>
  </r>
  <r>
    <x v="7515"/>
    <x v="2"/>
    <s v="TGM12066"/>
    <s v="SOLICITA BOLETA DE PAGO 5008955"/>
    <x v="0"/>
    <x v="0"/>
    <x v="0"/>
    <x v="19"/>
    <s v="Melissa Jhuliana Hipolito Guerrero"/>
    <m/>
    <x v="0"/>
    <x v="1"/>
    <x v="2"/>
    <x v="2"/>
  </r>
  <r>
    <x v="7516"/>
    <x v="0"/>
    <s v="TGM12067"/>
    <s v="PRUEBA ***"/>
    <x v="0"/>
    <x v="1"/>
    <x v="4"/>
    <x v="14"/>
    <s v="Florentino Sebastian Salinas San Antonio"/>
    <s v="Presencial"/>
    <x v="0"/>
    <x v="1"/>
    <x v="2"/>
    <x v="2"/>
  </r>
  <r>
    <x v="7517"/>
    <x v="2"/>
    <s v="TGM12068"/>
    <s v="TRASLADO EXTERNO 200900"/>
    <x v="0"/>
    <x v="2"/>
    <x v="0"/>
    <x v="7"/>
    <s v="Melissa Jhuliana Hipolito Guerrero"/>
    <m/>
    <x v="0"/>
    <x v="1"/>
    <x v="2"/>
    <x v="2"/>
  </r>
  <r>
    <x v="7518"/>
    <x v="2"/>
    <s v="TGM12071"/>
    <s v="USO DE SERVICIO FUNERARIO 5011945"/>
    <x v="0"/>
    <x v="0"/>
    <x v="0"/>
    <x v="8"/>
    <s v="Melissa Jhuliana Hipolito Guerrero"/>
    <m/>
    <x v="0"/>
    <x v="1"/>
    <x v="2"/>
    <x v="2"/>
  </r>
  <r>
    <x v="7519"/>
    <x v="0"/>
    <s v="TGM12072"/>
    <s v="*PRUEBA INFORMACI&amp;OACUTE;N ****"/>
    <x v="0"/>
    <x v="1"/>
    <x v="4"/>
    <x v="42"/>
    <s v="Deisy Huaman Lara"/>
    <s v="Presencial"/>
    <x v="0"/>
    <x v="1"/>
    <x v="2"/>
    <x v="2"/>
  </r>
  <r>
    <x v="7520"/>
    <x v="0"/>
    <s v="TGM12075"/>
    <s v="*PRUEBA HORARIO"/>
    <x v="0"/>
    <x v="1"/>
    <x v="4"/>
    <x v="32"/>
    <s v="Florentino Sebastian Salinas San Antonio"/>
    <s v="Presencial"/>
    <x v="0"/>
    <x v="1"/>
    <x v="2"/>
    <x v="2"/>
  </r>
  <r>
    <x v="7521"/>
    <x v="0"/>
    <s v="TGM12076"/>
    <s v="*PRUEBA HORARIO 2"/>
    <x v="0"/>
    <x v="1"/>
    <x v="4"/>
    <x v="32"/>
    <s v="Florentino Sebastian Salinas San Antonio"/>
    <s v="Presencial"/>
    <x v="0"/>
    <x v="1"/>
    <x v="2"/>
    <x v="2"/>
  </r>
  <r>
    <x v="7522"/>
    <x v="0"/>
    <s v="TGM12077"/>
    <s v="*PRUEBA HORARIO 3"/>
    <x v="0"/>
    <x v="1"/>
    <x v="0"/>
    <x v="32"/>
    <s v="Marketing Group"/>
    <s v="Presencial"/>
    <x v="0"/>
    <x v="2"/>
    <x v="2"/>
    <x v="2"/>
  </r>
  <r>
    <x v="7523"/>
    <x v="4"/>
    <s v="TGM12078"/>
    <s v="GENERACION CODG. CIP"/>
    <x v="0"/>
    <x v="0"/>
    <x v="0"/>
    <x v="46"/>
    <s v="Ruth Cusihuaman SACC2"/>
    <s v="Llamada Telefonica"/>
    <x v="0"/>
    <x v="1"/>
    <x v="2"/>
    <x v="2"/>
  </r>
  <r>
    <x v="7524"/>
    <x v="0"/>
    <s v="TGM12079"/>
    <s v="CAMBIO DE TITULARIDAD"/>
    <x v="0"/>
    <x v="0"/>
    <x v="0"/>
    <x v="31"/>
    <s v="Pamela Diana SAC Caro Alhua"/>
    <m/>
    <x v="0"/>
    <x v="2"/>
    <x v="2"/>
    <x v="2"/>
  </r>
  <r>
    <x v="7525"/>
    <x v="0"/>
    <s v="TGM12080"/>
    <s v="CERTIFICADO DE USO"/>
    <x v="0"/>
    <x v="0"/>
    <x v="0"/>
    <x v="0"/>
    <s v="Liz Lidiana Huaman Rojas"/>
    <s v="Presencial"/>
    <x v="0"/>
    <x v="1"/>
    <x v="2"/>
    <x v="2"/>
  </r>
  <r>
    <x v="7526"/>
    <x v="0"/>
    <s v="TGM12081"/>
    <s v="ADJUNTAR SEGUNDO TITULAR"/>
    <x v="0"/>
    <x v="0"/>
    <x v="0"/>
    <x v="31"/>
    <s v="Liz Lidiana Huaman Rojas"/>
    <s v="Presencial"/>
    <x v="0"/>
    <x v="2"/>
    <x v="2"/>
    <x v="2"/>
  </r>
  <r>
    <x v="7527"/>
    <x v="0"/>
    <s v="TGM12082"/>
    <s v="CONSTANCIA DE UBICACION"/>
    <x v="0"/>
    <x v="0"/>
    <x v="0"/>
    <x v="6"/>
    <s v="Liz Lidiana Huaman Rojas"/>
    <m/>
    <x v="0"/>
    <x v="2"/>
    <x v="2"/>
    <x v="2"/>
  </r>
  <r>
    <x v="7528"/>
    <x v="0"/>
    <s v="TGM12083"/>
    <s v="USO DE ESPACIO NF"/>
    <x v="0"/>
    <x v="0"/>
    <x v="0"/>
    <x v="8"/>
    <s v="Liz Lidiana Huaman Rojas"/>
    <m/>
    <x v="0"/>
    <x v="2"/>
    <x v="2"/>
    <x v="2"/>
  </r>
  <r>
    <x v="7529"/>
    <x v="0"/>
    <s v="TGM12084"/>
    <s v="EMISION DE BOLETA"/>
    <x v="0"/>
    <x v="0"/>
    <x v="0"/>
    <x v="19"/>
    <s v="Nescar Janeth Ingaruca Peña SAC SAN"/>
    <s v="Llamada Telefonica"/>
    <x v="0"/>
    <x v="2"/>
    <x v="2"/>
    <x v="2"/>
  </r>
  <r>
    <x v="7530"/>
    <x v="1"/>
    <s v="TGM12085"/>
    <s v="EMISION DE BOLETA"/>
    <x v="0"/>
    <x v="0"/>
    <x v="0"/>
    <x v="19"/>
    <s v="Nescar Janeth Ingaruca Peña SAC COR"/>
    <s v="Llamada Telefonica"/>
    <x v="0"/>
    <x v="2"/>
    <x v="2"/>
    <x v="2"/>
  </r>
  <r>
    <x v="7531"/>
    <x v="1"/>
    <s v="TGM12086"/>
    <s v="EMISION DE BOLETA"/>
    <x v="0"/>
    <x v="0"/>
    <x v="0"/>
    <x v="19"/>
    <s v="Nescar Janeth Ingaruca Peña SAC COR"/>
    <s v="Llamada Telefonica"/>
    <x v="0"/>
    <x v="1"/>
    <x v="2"/>
    <x v="2"/>
  </r>
  <r>
    <x v="7532"/>
    <x v="1"/>
    <s v="TGM12087"/>
    <s v="COLOCACION DE LAPIDA"/>
    <x v="0"/>
    <x v="1"/>
    <x v="4"/>
    <x v="13"/>
    <s v="Nescar Janeth Ingaruca Peña SAC COR"/>
    <s v="Presencial"/>
    <x v="0"/>
    <x v="1"/>
    <x v="2"/>
    <x v="2"/>
  </r>
  <r>
    <x v="7533"/>
    <x v="2"/>
    <s v="TGM12088"/>
    <s v="SOLICITA BOLETA DE PAGO 200493"/>
    <x v="0"/>
    <x v="0"/>
    <x v="0"/>
    <x v="19"/>
    <s v="Melissa Jhuliana Hipolito Guerrero"/>
    <m/>
    <x v="0"/>
    <x v="1"/>
    <x v="2"/>
    <x v="2"/>
  </r>
  <r>
    <x v="7534"/>
    <x v="0"/>
    <s v="TGM12089"/>
    <s v="PRUEBA INSTALACI&amp;OACUTE;N DE LAPIDA ***"/>
    <x v="0"/>
    <x v="0"/>
    <x v="4"/>
    <x v="13"/>
    <s v="Marketing Group"/>
    <s v="Presencial"/>
    <x v="0"/>
    <x v="1"/>
    <x v="2"/>
    <x v="2"/>
  </r>
  <r>
    <x v="7535"/>
    <x v="2"/>
    <s v="TGM12090"/>
    <s v="REGULARIZA ACTA DE DEFUNCION 5038165"/>
    <x v="0"/>
    <x v="0"/>
    <x v="0"/>
    <x v="45"/>
    <s v="Melissa Jhuliana Hipolito Guerrero"/>
    <m/>
    <x v="0"/>
    <x v="1"/>
    <x v="2"/>
    <x v="2"/>
  </r>
  <r>
    <x v="7536"/>
    <x v="0"/>
    <s v="TGM12091"/>
    <s v="PRUEBA MANTENIMIENTO DE ESPACIO"/>
    <x v="0"/>
    <x v="0"/>
    <x v="4"/>
    <x v="14"/>
    <s v="Marketing Group"/>
    <s v="Presencial"/>
    <x v="0"/>
    <x v="1"/>
    <x v="2"/>
    <x v="2"/>
  </r>
  <r>
    <x v="7537"/>
    <x v="0"/>
    <s v="TGM12092"/>
    <s v="PRUEBA MANTENIMIENTO DE ESPACIO"/>
    <x v="0"/>
    <x v="0"/>
    <x v="4"/>
    <x v="14"/>
    <s v="Florentino Sebastian Salinas San Antonio"/>
    <m/>
    <x v="0"/>
    <x v="1"/>
    <x v="2"/>
    <x v="2"/>
  </r>
  <r>
    <x v="7538"/>
    <x v="2"/>
    <s v="TGM12093"/>
    <s v="REACTIVACION DE CONTRATO 200761"/>
    <x v="0"/>
    <x v="0"/>
    <x v="4"/>
    <x v="49"/>
    <s v="Taymiler Jhaalber Llacza Rosales - Cañete"/>
    <m/>
    <x v="0"/>
    <x v="1"/>
    <x v="2"/>
    <x v="2"/>
  </r>
  <r>
    <x v="7539"/>
    <x v="0"/>
    <s v="TGM12094"/>
    <s v="PRUEBA VENTA DE LAPIDA"/>
    <x v="0"/>
    <x v="0"/>
    <x v="4"/>
    <x v="9"/>
    <s v="Florentino Sebastian Salinas San Antonio"/>
    <m/>
    <x v="0"/>
    <x v="1"/>
    <x v="2"/>
    <x v="2"/>
  </r>
  <r>
    <x v="7540"/>
    <x v="0"/>
    <s v="TGM12095"/>
    <s v="CERTIFICADO DE USO"/>
    <x v="0"/>
    <x v="0"/>
    <x v="2"/>
    <x v="0"/>
    <s v="Anyela Pamela Soriano Segura SAN"/>
    <m/>
    <x v="0"/>
    <x v="1"/>
    <x v="2"/>
    <x v="2"/>
  </r>
  <r>
    <x v="7541"/>
    <x v="2"/>
    <s v="TGM12096"/>
    <s v="REGULARIZA ACTA DE DEFUNCION 5038285"/>
    <x v="0"/>
    <x v="0"/>
    <x v="0"/>
    <x v="45"/>
    <s v="Melissa Jhuliana Hipolito Guerrero"/>
    <m/>
    <x v="0"/>
    <x v="1"/>
    <x v="2"/>
    <x v="2"/>
  </r>
  <r>
    <x v="7542"/>
    <x v="0"/>
    <s v="TGM12097"/>
    <s v="MISA"/>
    <x v="0"/>
    <x v="2"/>
    <x v="0"/>
    <x v="39"/>
    <s v="Anyela Pamela Soriano Segura SAN"/>
    <m/>
    <x v="0"/>
    <x v="1"/>
    <x v="2"/>
    <x v="2"/>
  </r>
  <r>
    <x v="7543"/>
    <x v="2"/>
    <s v="TGM12098"/>
    <s v="ESTADO DE CUENTA 200331"/>
    <x v="0"/>
    <x v="0"/>
    <x v="0"/>
    <x v="5"/>
    <s v="Melissa Jhuliana Hipolito Guerrero"/>
    <m/>
    <x v="0"/>
    <x v="1"/>
    <x v="2"/>
    <x v="2"/>
  </r>
  <r>
    <x v="7544"/>
    <x v="4"/>
    <s v="TGM12099"/>
    <s v="ENTREGA DE CERTIFICADO DE PERPETUIDAD"/>
    <x v="0"/>
    <x v="0"/>
    <x v="0"/>
    <x v="0"/>
    <s v="Ruth Cusihuaman SACC2"/>
    <s v="Presencial"/>
    <x v="0"/>
    <x v="1"/>
    <x v="2"/>
    <x v="2"/>
  </r>
  <r>
    <x v="7545"/>
    <x v="1"/>
    <s v="TGM12100"/>
    <s v="EMISION DE BOLETA"/>
    <x v="0"/>
    <x v="0"/>
    <x v="0"/>
    <x v="19"/>
    <s v="Nescar Janeth Ingaruca Peña SAC COR"/>
    <s v="Llamada Telefonica"/>
    <x v="0"/>
    <x v="1"/>
    <x v="2"/>
    <x v="2"/>
  </r>
  <r>
    <x v="7546"/>
    <x v="0"/>
    <s v="TGM12101"/>
    <s v="MISA"/>
    <x v="0"/>
    <x v="2"/>
    <x v="0"/>
    <x v="39"/>
    <s v="Pamela Diana SAC Caro Alhua"/>
    <m/>
    <x v="0"/>
    <x v="1"/>
    <x v="2"/>
    <x v="2"/>
  </r>
  <r>
    <x v="7547"/>
    <x v="0"/>
    <s v="TGM12102"/>
    <s v="CERTIFICADO DE USO"/>
    <x v="0"/>
    <x v="0"/>
    <x v="0"/>
    <x v="0"/>
    <s v="Pamela Diana SAC Caro Alhua"/>
    <m/>
    <x v="0"/>
    <x v="1"/>
    <x v="2"/>
    <x v="2"/>
  </r>
  <r>
    <x v="7548"/>
    <x v="0"/>
    <s v="TGM12103"/>
    <s v="ACTA DE DEFUNCION"/>
    <x v="0"/>
    <x v="0"/>
    <x v="0"/>
    <x v="41"/>
    <s v="Pamela Diana SAC Caro Alhua"/>
    <m/>
    <x v="0"/>
    <x v="1"/>
    <x v="2"/>
    <x v="2"/>
  </r>
  <r>
    <x v="7549"/>
    <x v="0"/>
    <s v="TGM12104"/>
    <s v="ACTA DE DEFUNCION"/>
    <x v="0"/>
    <x v="0"/>
    <x v="0"/>
    <x v="41"/>
    <s v="Pamela Diana SAC Caro Alhua"/>
    <m/>
    <x v="0"/>
    <x v="2"/>
    <x v="2"/>
    <x v="2"/>
  </r>
  <r>
    <x v="7550"/>
    <x v="0"/>
    <s v="TGM12105"/>
    <s v="EMISION DE BOLETA"/>
    <x v="0"/>
    <x v="0"/>
    <x v="0"/>
    <x v="19"/>
    <s v="Nescar Janeth Ingaruca Peña SAC SAN"/>
    <s v="Llamada Telefonica"/>
    <x v="0"/>
    <x v="1"/>
    <x v="2"/>
    <x v="2"/>
  </r>
  <r>
    <x v="7551"/>
    <x v="1"/>
    <s v="TGM12106"/>
    <s v="BOLETAS"/>
    <x v="0"/>
    <x v="0"/>
    <x v="0"/>
    <x v="19"/>
    <s v="Pamela Diana Caro Alhua  SAC cor"/>
    <m/>
    <x v="0"/>
    <x v="1"/>
    <x v="2"/>
    <x v="2"/>
  </r>
  <r>
    <x v="7552"/>
    <x v="0"/>
    <s v="TGM12107"/>
    <s v="EMISION DE BOLETA"/>
    <x v="0"/>
    <x v="0"/>
    <x v="0"/>
    <x v="19"/>
    <s v="Nescar Janeth Ingaruca Peña SAC SAN"/>
    <s v="Llamada Telefonica"/>
    <x v="0"/>
    <x v="2"/>
    <x v="2"/>
    <x v="2"/>
  </r>
  <r>
    <x v="7553"/>
    <x v="1"/>
    <s v="TGM12108"/>
    <s v="USO DE ESPACIO"/>
    <x v="0"/>
    <x v="0"/>
    <x v="0"/>
    <x v="8"/>
    <s v="Pamela Diana Caro Alhua  SAC cor"/>
    <m/>
    <x v="0"/>
    <x v="2"/>
    <x v="2"/>
    <x v="2"/>
  </r>
  <r>
    <x v="7554"/>
    <x v="0"/>
    <s v="TGM12109"/>
    <s v="EMISION DE BOLETA"/>
    <x v="0"/>
    <x v="0"/>
    <x v="0"/>
    <x v="19"/>
    <s v="Nescar Janeth Ingaruca Peña SAC SAN"/>
    <s v="Llamada Telefonica"/>
    <x v="0"/>
    <x v="1"/>
    <x v="2"/>
    <x v="2"/>
  </r>
  <r>
    <x v="7555"/>
    <x v="0"/>
    <s v="TGM12110"/>
    <s v="CAMBIO DE TITULARIDAD"/>
    <x v="0"/>
    <x v="0"/>
    <x v="0"/>
    <x v="31"/>
    <s v="Liz Lidiana Huaman Rojas"/>
    <m/>
    <x v="0"/>
    <x v="1"/>
    <x v="2"/>
    <x v="2"/>
  </r>
  <r>
    <x v="7556"/>
    <x v="0"/>
    <s v="TGM12111"/>
    <s v="USO DE ESPACIO NF"/>
    <x v="0"/>
    <x v="0"/>
    <x v="0"/>
    <x v="8"/>
    <s v="Liz Lidiana Huaman Rojas"/>
    <m/>
    <x v="0"/>
    <x v="2"/>
    <x v="2"/>
    <x v="2"/>
  </r>
  <r>
    <x v="7557"/>
    <x v="0"/>
    <s v="TGM12112"/>
    <s v="ACTUALIZACION DE DATOS"/>
    <x v="0"/>
    <x v="0"/>
    <x v="0"/>
    <x v="1"/>
    <s v="Pamela Diana SAC Caro Alhua"/>
    <m/>
    <x v="0"/>
    <x v="2"/>
    <x v="2"/>
    <x v="2"/>
  </r>
  <r>
    <x v="7558"/>
    <x v="0"/>
    <s v="TGM12113"/>
    <s v="FLOREROS PVC"/>
    <x v="0"/>
    <x v="0"/>
    <x v="0"/>
    <x v="4"/>
    <s v="Liz Lidiana Huaman Rojas"/>
    <m/>
    <x v="0"/>
    <x v="1"/>
    <x v="2"/>
    <x v="2"/>
  </r>
  <r>
    <x v="7559"/>
    <x v="0"/>
    <s v="TGM12114"/>
    <s v="ESTADO DE CUENTA"/>
    <x v="0"/>
    <x v="0"/>
    <x v="0"/>
    <x v="5"/>
    <s v="Pamela Diana SAC Caro Alhua"/>
    <m/>
    <x v="0"/>
    <x v="1"/>
    <x v="2"/>
    <x v="2"/>
  </r>
  <r>
    <x v="7560"/>
    <x v="0"/>
    <s v="TGM12115"/>
    <s v="ESTADO DE CUENTA"/>
    <x v="0"/>
    <x v="0"/>
    <x v="0"/>
    <x v="5"/>
    <s v="Liz Lidiana Huaman Rojas"/>
    <m/>
    <x v="0"/>
    <x v="1"/>
    <x v="2"/>
    <x v="2"/>
  </r>
  <r>
    <x v="7561"/>
    <x v="0"/>
    <s v="TGM12116"/>
    <s v="ACTUALIZACION DE DATOS"/>
    <x v="0"/>
    <x v="0"/>
    <x v="0"/>
    <x v="1"/>
    <s v="Liz Lidiana Huaman Rojas"/>
    <m/>
    <x v="0"/>
    <x v="2"/>
    <x v="2"/>
    <x v="2"/>
  </r>
  <r>
    <x v="7562"/>
    <x v="0"/>
    <s v="TGM12117"/>
    <s v="ACTUALIZACI&amp;OACUTE;N DE DATOS"/>
    <x v="0"/>
    <x v="0"/>
    <x v="2"/>
    <x v="1"/>
    <s v="Anyela Pamela Soriano Segura SAN"/>
    <m/>
    <x v="0"/>
    <x v="2"/>
    <x v="2"/>
    <x v="2"/>
  </r>
  <r>
    <x v="7563"/>
    <x v="0"/>
    <s v="TGM12118"/>
    <s v="LAPIDA DESMORONADA"/>
    <x v="0"/>
    <x v="1"/>
    <x v="2"/>
    <x v="42"/>
    <s v="Liz Lidiana Huaman Rojas"/>
    <m/>
    <x v="0"/>
    <x v="1"/>
    <x v="2"/>
    <x v="2"/>
  </r>
  <r>
    <x v="7564"/>
    <x v="0"/>
    <s v="TGM12119"/>
    <s v="ESTADO DE CUENTA"/>
    <x v="0"/>
    <x v="0"/>
    <x v="0"/>
    <x v="1"/>
    <s v="Liz Lidiana Huaman Rojas"/>
    <m/>
    <x v="0"/>
    <x v="1"/>
    <x v="2"/>
    <x v="2"/>
  </r>
  <r>
    <x v="7565"/>
    <x v="0"/>
    <s v="TGM12120"/>
    <s v="ACTUALIZACION DE DATOS"/>
    <x v="0"/>
    <x v="0"/>
    <x v="0"/>
    <x v="1"/>
    <s v="Liz Lidiana Huaman Rojas"/>
    <m/>
    <x v="0"/>
    <x v="2"/>
    <x v="2"/>
    <x v="2"/>
  </r>
  <r>
    <x v="7566"/>
    <x v="0"/>
    <s v="TGM12121"/>
    <s v="FLOREROS DE VIDRIO"/>
    <x v="0"/>
    <x v="1"/>
    <x v="4"/>
    <x v="17"/>
    <s v="Florentino Sebastian Salinas San Antonio"/>
    <s v="Presencial"/>
    <x v="1"/>
    <x v="1"/>
    <x v="2"/>
    <x v="2"/>
  </r>
  <r>
    <x v="7567"/>
    <x v="2"/>
    <s v="TGM12122"/>
    <s v="USO DE ESPACIO NF 5022005"/>
    <x v="0"/>
    <x v="0"/>
    <x v="0"/>
    <x v="8"/>
    <s v="Melissa Jhuliana Hipolito Guerrero"/>
    <m/>
    <x v="0"/>
    <x v="1"/>
    <x v="2"/>
    <x v="2"/>
  </r>
  <r>
    <x v="7568"/>
    <x v="0"/>
    <s v="TGM12123"/>
    <s v="MISA"/>
    <x v="0"/>
    <x v="2"/>
    <x v="0"/>
    <x v="39"/>
    <s v="Anyela Pamela Soriano Segura SAN"/>
    <m/>
    <x v="0"/>
    <x v="1"/>
    <x v="2"/>
    <x v="2"/>
  </r>
  <r>
    <x v="7569"/>
    <x v="0"/>
    <s v="TGM12124"/>
    <s v="MISA"/>
    <x v="0"/>
    <x v="2"/>
    <x v="0"/>
    <x v="39"/>
    <s v="Anyela Pamela Soriano Segura SAN"/>
    <m/>
    <x v="0"/>
    <x v="2"/>
    <x v="2"/>
    <x v="2"/>
  </r>
  <r>
    <x v="7570"/>
    <x v="3"/>
    <s v="TGM12125"/>
    <s v="CONSULTA  DE PAGOS"/>
    <x v="0"/>
    <x v="2"/>
    <x v="0"/>
    <x v="10"/>
    <s v="Rosmery Montesinos Quispe c1"/>
    <s v="Llamada Telefonica"/>
    <x v="0"/>
    <x v="2"/>
    <x v="2"/>
    <x v="2"/>
  </r>
  <r>
    <x v="7571"/>
    <x v="0"/>
    <s v="TGM12126"/>
    <s v="ACTUALIZACI&amp;OACUTE;N DE DATOS"/>
    <x v="0"/>
    <x v="0"/>
    <x v="2"/>
    <x v="1"/>
    <s v="Anyela Pamela Soriano Segura SAN"/>
    <m/>
    <x v="0"/>
    <x v="1"/>
    <x v="2"/>
    <x v="2"/>
  </r>
  <r>
    <x v="7572"/>
    <x v="3"/>
    <s v="TGM12127"/>
    <s v="GENERACION CODG. CIP"/>
    <x v="0"/>
    <x v="0"/>
    <x v="2"/>
    <x v="46"/>
    <s v="Ruth Cusihuaman SACC1"/>
    <s v="Llamada Telefonica"/>
    <x v="0"/>
    <x v="2"/>
    <x v="2"/>
    <x v="2"/>
  </r>
  <r>
    <x v="7573"/>
    <x v="0"/>
    <s v="TGM12128"/>
    <s v="MISA"/>
    <x v="0"/>
    <x v="2"/>
    <x v="0"/>
    <x v="39"/>
    <s v="Anyela Pamela Soriano Segura SAN"/>
    <m/>
    <x v="0"/>
    <x v="1"/>
    <x v="2"/>
    <x v="2"/>
  </r>
  <r>
    <x v="7574"/>
    <x v="0"/>
    <s v="TGM12129"/>
    <s v="MISA"/>
    <x v="0"/>
    <x v="2"/>
    <x v="0"/>
    <x v="39"/>
    <s v="Anyela Pamela Soriano Segura SAN"/>
    <m/>
    <x v="0"/>
    <x v="1"/>
    <x v="2"/>
    <x v="2"/>
  </r>
  <r>
    <x v="7575"/>
    <x v="0"/>
    <s v="TGM12130"/>
    <s v="MISA"/>
    <x v="0"/>
    <x v="2"/>
    <x v="2"/>
    <x v="39"/>
    <s v="Anyela Pamela Soriano Segura SAN"/>
    <m/>
    <x v="0"/>
    <x v="1"/>
    <x v="2"/>
    <x v="2"/>
  </r>
  <r>
    <x v="7576"/>
    <x v="0"/>
    <s v="TGM12131"/>
    <s v="MANTENIMIENTO DE LAPIDA"/>
    <x v="0"/>
    <x v="2"/>
    <x v="0"/>
    <x v="14"/>
    <s v="Anyela Pamela Soriano Segura SAN"/>
    <m/>
    <x v="0"/>
    <x v="2"/>
    <x v="2"/>
    <x v="2"/>
  </r>
  <r>
    <x v="7577"/>
    <x v="4"/>
    <s v="TGM12132"/>
    <s v="BOLETA DE PAGO"/>
    <x v="0"/>
    <x v="0"/>
    <x v="0"/>
    <x v="19"/>
    <s v="Ruth Cusihuaman SACC2"/>
    <s v="Llamada Telefonica"/>
    <x v="0"/>
    <x v="1"/>
    <x v="2"/>
    <x v="2"/>
  </r>
  <r>
    <x v="7578"/>
    <x v="4"/>
    <s v="TGM12133"/>
    <s v="BOLETA DE PAGO"/>
    <x v="0"/>
    <x v="0"/>
    <x v="0"/>
    <x v="19"/>
    <s v="Ruth Cusihuaman SACC2"/>
    <s v="Llamada Telefonica"/>
    <x v="0"/>
    <x v="1"/>
    <x v="2"/>
    <x v="2"/>
  </r>
  <r>
    <x v="7579"/>
    <x v="2"/>
    <s v="TGM12134"/>
    <s v="USO DE ESPACIO"/>
    <x v="0"/>
    <x v="0"/>
    <x v="0"/>
    <x v="8"/>
    <s v="Rosario Margarita Vergara Jimenez SAC CHIM"/>
    <m/>
    <x v="0"/>
    <x v="2"/>
    <x v="2"/>
    <x v="2"/>
  </r>
  <r>
    <x v="7580"/>
    <x v="2"/>
    <s v="TGM12135"/>
    <s v="RECLAMO N° 1"/>
    <x v="0"/>
    <x v="1"/>
    <x v="4"/>
    <x v="42"/>
    <s v="Rosario Margarita Vergara Jimenez SAC CHIM"/>
    <m/>
    <x v="1"/>
    <x v="1"/>
    <x v="2"/>
    <x v="2"/>
  </r>
  <r>
    <x v="7581"/>
    <x v="3"/>
    <s v="TGM12136"/>
    <s v="ACTUALIZACION DE DATOS"/>
    <x v="0"/>
    <x v="0"/>
    <x v="0"/>
    <x v="1"/>
    <s v="Ruth Cusihuaman SACC1"/>
    <s v="Presencial"/>
    <x v="0"/>
    <x v="1"/>
    <x v="2"/>
    <x v="2"/>
  </r>
  <r>
    <x v="7582"/>
    <x v="3"/>
    <s v="TGM12137"/>
    <s v="ESTADO DE CUENTA"/>
    <x v="0"/>
    <x v="0"/>
    <x v="2"/>
    <x v="5"/>
    <s v="Ruth Cusihuaman SACC1"/>
    <s v="Presencial"/>
    <x v="0"/>
    <x v="1"/>
    <x v="2"/>
    <x v="2"/>
  </r>
  <r>
    <x v="7583"/>
    <x v="3"/>
    <s v="TGM12138"/>
    <s v="CONSTANCIA DE SEPULTURA"/>
    <x v="0"/>
    <x v="0"/>
    <x v="0"/>
    <x v="6"/>
    <s v="Rosmery Montesinos Quispe c1"/>
    <s v="Presencial"/>
    <x v="0"/>
    <x v="2"/>
    <x v="2"/>
    <x v="2"/>
  </r>
  <r>
    <x v="7584"/>
    <x v="4"/>
    <s v="TGM12139"/>
    <s v="GENERACION CODG. CIP"/>
    <x v="0"/>
    <x v="0"/>
    <x v="0"/>
    <x v="46"/>
    <s v="Ruth Cusihuaman SACC2"/>
    <s v="Llamada Telefonica"/>
    <x v="0"/>
    <x v="1"/>
    <x v="2"/>
    <x v="2"/>
  </r>
  <r>
    <x v="7585"/>
    <x v="0"/>
    <s v="TGM12140"/>
    <s v="USO DE ESPACIO NF"/>
    <x v="0"/>
    <x v="0"/>
    <x v="0"/>
    <x v="8"/>
    <s v="Liz Lidiana Huaman Rojas"/>
    <m/>
    <x v="0"/>
    <x v="1"/>
    <x v="2"/>
    <x v="2"/>
  </r>
  <r>
    <x v="7586"/>
    <x v="0"/>
    <s v="TGM12141"/>
    <s v="CERTIFICADO DE USO"/>
    <x v="0"/>
    <x v="0"/>
    <x v="2"/>
    <x v="0"/>
    <s v="Anyela Pamela Soriano Segura SAN"/>
    <m/>
    <x v="0"/>
    <x v="1"/>
    <x v="2"/>
    <x v="2"/>
  </r>
  <r>
    <x v="7587"/>
    <x v="0"/>
    <s v="TGM12142"/>
    <s v="CERTIFICADO DE USO"/>
    <x v="0"/>
    <x v="0"/>
    <x v="0"/>
    <x v="0"/>
    <s v="Liz Lidiana Huaman Rojas"/>
    <m/>
    <x v="0"/>
    <x v="1"/>
    <x v="2"/>
    <x v="2"/>
  </r>
  <r>
    <x v="7588"/>
    <x v="0"/>
    <s v="TGM12143"/>
    <s v="TRASLADO INTERNO"/>
    <x v="0"/>
    <x v="0"/>
    <x v="0"/>
    <x v="7"/>
    <s v="Pamela Diana SAC Caro Alhua"/>
    <m/>
    <x v="0"/>
    <x v="1"/>
    <x v="2"/>
    <x v="2"/>
  </r>
  <r>
    <x v="7589"/>
    <x v="0"/>
    <s v="TGM12144"/>
    <s v="ACTUALIZACI&amp;OACUTE;N DE DATOS"/>
    <x v="0"/>
    <x v="2"/>
    <x v="2"/>
    <x v="1"/>
    <s v="Anyela Pamela Soriano Segura SAN"/>
    <m/>
    <x v="0"/>
    <x v="1"/>
    <x v="2"/>
    <x v="2"/>
  </r>
  <r>
    <x v="7590"/>
    <x v="0"/>
    <s v="TGM12145"/>
    <s v="ACTUALIZACI&amp;OACUTE;N DE DATOS"/>
    <x v="0"/>
    <x v="2"/>
    <x v="0"/>
    <x v="1"/>
    <s v="Anyela Pamela Soriano Segura SAN"/>
    <m/>
    <x v="0"/>
    <x v="2"/>
    <x v="2"/>
    <x v="2"/>
  </r>
  <r>
    <x v="7591"/>
    <x v="0"/>
    <s v="TGM12146"/>
    <s v="MISA"/>
    <x v="0"/>
    <x v="2"/>
    <x v="0"/>
    <x v="39"/>
    <s v="Pamela Diana SAC Caro Alhua"/>
    <m/>
    <x v="0"/>
    <x v="1"/>
    <x v="2"/>
    <x v="2"/>
  </r>
  <r>
    <x v="7592"/>
    <x v="0"/>
    <s v="TGM12147"/>
    <s v="FOMA"/>
    <x v="0"/>
    <x v="0"/>
    <x v="0"/>
    <x v="51"/>
    <s v="Pamela Diana SAC Caro Alhua"/>
    <m/>
    <x v="0"/>
    <x v="1"/>
    <x v="2"/>
    <x v="2"/>
  </r>
  <r>
    <x v="7593"/>
    <x v="4"/>
    <s v="TGM12148"/>
    <s v="GENERACION CODG. CIP"/>
    <x v="0"/>
    <x v="0"/>
    <x v="2"/>
    <x v="46"/>
    <s v="Ruth Cusihuaman SACC2"/>
    <s v="Presencial"/>
    <x v="0"/>
    <x v="1"/>
    <x v="2"/>
    <x v="2"/>
  </r>
  <r>
    <x v="7594"/>
    <x v="0"/>
    <s v="TGM12149"/>
    <s v="FLOREROS PVC"/>
    <x v="0"/>
    <x v="0"/>
    <x v="0"/>
    <x v="21"/>
    <s v="Liz Lidiana Huaman Rojas"/>
    <m/>
    <x v="0"/>
    <x v="1"/>
    <x v="2"/>
    <x v="2"/>
  </r>
  <r>
    <x v="7595"/>
    <x v="4"/>
    <s v="TGM12150"/>
    <s v="ENTREGA DE CERTIFICADO DE PERPETUIDAD"/>
    <x v="0"/>
    <x v="0"/>
    <x v="0"/>
    <x v="0"/>
    <s v="Ruth Cusihuaman SACC2"/>
    <s v="Presencial"/>
    <x v="0"/>
    <x v="1"/>
    <x v="2"/>
    <x v="2"/>
  </r>
  <r>
    <x v="7596"/>
    <x v="4"/>
    <s v="TGM12151"/>
    <s v="ENTREGA DE CERTIFICADO DE PERPETUIDAD"/>
    <x v="0"/>
    <x v="0"/>
    <x v="0"/>
    <x v="0"/>
    <s v="Ruth Cusihuaman SACC2"/>
    <s v="Presencial"/>
    <x v="0"/>
    <x v="1"/>
    <x v="2"/>
    <x v="2"/>
  </r>
  <r>
    <x v="7597"/>
    <x v="4"/>
    <s v="TGM12152"/>
    <s v="ENTREGA DE CERTIFICADO DE PERPETUIDAD"/>
    <x v="0"/>
    <x v="0"/>
    <x v="0"/>
    <x v="0"/>
    <s v="Ruth Cusihuaman SACC2"/>
    <s v="Presencial"/>
    <x v="0"/>
    <x v="1"/>
    <x v="2"/>
    <x v="2"/>
  </r>
  <r>
    <x v="7598"/>
    <x v="4"/>
    <s v="TGM12153"/>
    <s v="ACTUALIZACION DE DATOS"/>
    <x v="0"/>
    <x v="0"/>
    <x v="0"/>
    <x v="1"/>
    <s v="Ruth Cusihuaman SACC2"/>
    <s v="Presencial"/>
    <x v="0"/>
    <x v="1"/>
    <x v="2"/>
    <x v="2"/>
  </r>
  <r>
    <x v="7599"/>
    <x v="3"/>
    <s v="TGM12154"/>
    <s v="CONSULTA  DE PAGOS"/>
    <x v="0"/>
    <x v="2"/>
    <x v="0"/>
    <x v="10"/>
    <s v="Rosmery Montesinos Quispe c1"/>
    <s v="Presencial"/>
    <x v="0"/>
    <x v="1"/>
    <x v="2"/>
    <x v="2"/>
  </r>
  <r>
    <x v="7600"/>
    <x v="0"/>
    <s v="TGM12155"/>
    <s v="EMISION DE BOLETA"/>
    <x v="0"/>
    <x v="0"/>
    <x v="2"/>
    <x v="2"/>
    <s v="Nescar Janeth Ingaruca Peña SAC SAN"/>
    <s v="Llamada Telefonica"/>
    <x v="0"/>
    <x v="2"/>
    <x v="2"/>
    <x v="2"/>
  </r>
  <r>
    <x v="7601"/>
    <x v="0"/>
    <s v="TGM12156"/>
    <s v="EMISION DE BOLETA"/>
    <x v="0"/>
    <x v="0"/>
    <x v="0"/>
    <x v="19"/>
    <s v="Nescar Janeth Ingaruca Peña SAC SAN"/>
    <s v="Llamada Telefonica"/>
    <x v="0"/>
    <x v="1"/>
    <x v="2"/>
    <x v="2"/>
  </r>
  <r>
    <x v="7602"/>
    <x v="0"/>
    <s v="TGM12157"/>
    <s v="USO DE ESPACIO NF"/>
    <x v="0"/>
    <x v="0"/>
    <x v="0"/>
    <x v="8"/>
    <s v="Liz Lidiana Huaman Rojas"/>
    <m/>
    <x v="0"/>
    <x v="1"/>
    <x v="2"/>
    <x v="2"/>
  </r>
  <r>
    <x v="7603"/>
    <x v="0"/>
    <s v="TGM12158"/>
    <s v="EMISION DE BOLETA"/>
    <x v="0"/>
    <x v="0"/>
    <x v="0"/>
    <x v="19"/>
    <s v="Nescar Janeth Ingaruca Peña SAC SAN"/>
    <s v="Llamada Telefonica"/>
    <x v="0"/>
    <x v="1"/>
    <x v="2"/>
    <x v="2"/>
  </r>
  <r>
    <x v="7604"/>
    <x v="1"/>
    <s v="TGM12159"/>
    <s v="EMISION DE BOLETAS"/>
    <x v="0"/>
    <x v="0"/>
    <x v="0"/>
    <x v="19"/>
    <s v="Nescar Janeth Ingaruca Peña SAC COR"/>
    <s v="Llamada Telefonica"/>
    <x v="0"/>
    <x v="1"/>
    <x v="2"/>
    <x v="2"/>
  </r>
  <r>
    <x v="7605"/>
    <x v="1"/>
    <s v="TGM12160"/>
    <s v="EMISION DE BOLETAS"/>
    <x v="0"/>
    <x v="0"/>
    <x v="0"/>
    <x v="19"/>
    <s v="Nescar Janeth Ingaruca Peña SAC COR"/>
    <s v="Llamada Telefonica"/>
    <x v="0"/>
    <x v="1"/>
    <x v="2"/>
    <x v="2"/>
  </r>
  <r>
    <x v="7606"/>
    <x v="1"/>
    <s v="TGM12161"/>
    <s v="EMISION DE BOLETAS"/>
    <x v="0"/>
    <x v="0"/>
    <x v="0"/>
    <x v="19"/>
    <s v="Nescar Janeth Ingaruca Peña SAC COR"/>
    <s v="Llamada Telefonica"/>
    <x v="0"/>
    <x v="1"/>
    <x v="2"/>
    <x v="2"/>
  </r>
  <r>
    <x v="7607"/>
    <x v="1"/>
    <s v="TGM12162"/>
    <s v="EMISION DE BOLETAS"/>
    <x v="0"/>
    <x v="0"/>
    <x v="0"/>
    <x v="19"/>
    <s v="Nescar Janeth Ingaruca Peña SAC COR"/>
    <s v="Llamada Telefonica"/>
    <x v="0"/>
    <x v="2"/>
    <x v="2"/>
    <x v="2"/>
  </r>
  <r>
    <x v="7608"/>
    <x v="1"/>
    <s v="TGM12163"/>
    <s v="EMISION DE BOLETAS"/>
    <x v="0"/>
    <x v="0"/>
    <x v="0"/>
    <x v="19"/>
    <s v="Nescar Janeth Ingaruca Peña SAC COR"/>
    <s v="Llamada Telefonica"/>
    <x v="0"/>
    <x v="1"/>
    <x v="2"/>
    <x v="2"/>
  </r>
  <r>
    <x v="7609"/>
    <x v="1"/>
    <s v="TGM12164"/>
    <s v="EMISION DE BOLETAS"/>
    <x v="0"/>
    <x v="0"/>
    <x v="0"/>
    <x v="19"/>
    <s v="Nescar Janeth Ingaruca Peña SAC COR"/>
    <s v="Llamada Telefonica"/>
    <x v="0"/>
    <x v="1"/>
    <x v="2"/>
    <x v="2"/>
  </r>
  <r>
    <x v="7610"/>
    <x v="0"/>
    <s v="TGM12165"/>
    <s v="ACTUALIZACI&amp;OACUTE;N DE DATOS"/>
    <x v="0"/>
    <x v="0"/>
    <x v="2"/>
    <x v="1"/>
    <s v="Anyela Pamela Soriano Segura SAN"/>
    <m/>
    <x v="0"/>
    <x v="1"/>
    <x v="2"/>
    <x v="2"/>
  </r>
  <r>
    <x v="7611"/>
    <x v="0"/>
    <s v="TGM12166"/>
    <s v="ESTADO DE CUENTA"/>
    <x v="0"/>
    <x v="0"/>
    <x v="0"/>
    <x v="5"/>
    <s v="Liz Lidiana Huaman Rojas"/>
    <m/>
    <x v="0"/>
    <x v="1"/>
    <x v="2"/>
    <x v="2"/>
  </r>
  <r>
    <x v="7612"/>
    <x v="1"/>
    <s v="TGM12167"/>
    <s v="CODIGO CIP"/>
    <x v="0"/>
    <x v="0"/>
    <x v="0"/>
    <x v="46"/>
    <s v="Pamela Diana Caro Alhua  SAC cor"/>
    <m/>
    <x v="0"/>
    <x v="2"/>
    <x v="2"/>
    <x v="2"/>
  </r>
  <r>
    <x v="7613"/>
    <x v="0"/>
    <s v="TGM12168"/>
    <s v="ACTUALIZACION DE DATOS"/>
    <x v="0"/>
    <x v="0"/>
    <x v="0"/>
    <x v="1"/>
    <s v="Pamela Diana SAC Caro Alhua"/>
    <m/>
    <x v="0"/>
    <x v="2"/>
    <x v="2"/>
    <x v="2"/>
  </r>
  <r>
    <x v="7614"/>
    <x v="0"/>
    <s v="TGM12169"/>
    <s v="PRUEBA DAVID MANT.ESPACIO"/>
    <x v="0"/>
    <x v="0"/>
    <x v="0"/>
    <x v="14"/>
    <s v="Grupo Servicio de Atencion al Cliente"/>
    <m/>
    <x v="0"/>
    <x v="2"/>
    <x v="2"/>
    <x v="2"/>
  </r>
  <r>
    <x v="7615"/>
    <x v="0"/>
    <s v="TGM12170"/>
    <s v="ESTADO DE CUENTA"/>
    <x v="0"/>
    <x v="0"/>
    <x v="2"/>
    <x v="5"/>
    <s v="Pamela Diana SAC Caro Alhua"/>
    <m/>
    <x v="0"/>
    <x v="1"/>
    <x v="2"/>
    <x v="2"/>
  </r>
  <r>
    <x v="7616"/>
    <x v="3"/>
    <s v="TGM12171"/>
    <s v="GENERACION CODG. CIP"/>
    <x v="0"/>
    <x v="0"/>
    <x v="0"/>
    <x v="46"/>
    <s v="Ruth Cusihuaman SACC1"/>
    <s v="Llamada Telefonica"/>
    <x v="0"/>
    <x v="1"/>
    <x v="2"/>
    <x v="2"/>
  </r>
  <r>
    <x v="7617"/>
    <x v="2"/>
    <s v="TGM12172"/>
    <s v="DEVOLUCION DE GARANTIA POR ACTA 5010345"/>
    <x v="0"/>
    <x v="0"/>
    <x v="2"/>
    <x v="45"/>
    <s v="Melissa Jhuliana Hipolito Guerrero"/>
    <m/>
    <x v="1"/>
    <x v="2"/>
    <x v="2"/>
    <x v="3"/>
  </r>
  <r>
    <x v="7618"/>
    <x v="0"/>
    <s v="TGM12173"/>
    <s v="USO DE ESPACIO"/>
    <x v="0"/>
    <x v="0"/>
    <x v="0"/>
    <x v="8"/>
    <s v="Pamela Diana SAC Caro Alhua"/>
    <m/>
    <x v="0"/>
    <x v="2"/>
    <x v="2"/>
    <x v="3"/>
  </r>
  <r>
    <x v="7619"/>
    <x v="0"/>
    <s v="TGM12174"/>
    <s v="UBICACION DE ESPACIO"/>
    <x v="0"/>
    <x v="0"/>
    <x v="0"/>
    <x v="40"/>
    <s v="Pamela Diana SAC Caro Alhua"/>
    <m/>
    <x v="0"/>
    <x v="2"/>
    <x v="2"/>
    <x v="3"/>
  </r>
  <r>
    <x v="7620"/>
    <x v="0"/>
    <s v="TGM12175"/>
    <s v="MISA DE SEPELIO"/>
    <x v="0"/>
    <x v="2"/>
    <x v="0"/>
    <x v="39"/>
    <s v="Pamela Diana SAC Caro Alhua"/>
    <m/>
    <x v="0"/>
    <x v="2"/>
    <x v="2"/>
    <x v="3"/>
  </r>
  <r>
    <x v="7621"/>
    <x v="2"/>
    <s v="TGM12176"/>
    <s v="EL CLIENTE SOLICITA CERTIFICADO DE USO 200430"/>
    <x v="0"/>
    <x v="0"/>
    <x v="2"/>
    <x v="0"/>
    <s v="Melissa Jhuliana Hipolito Guerrero"/>
    <m/>
    <x v="0"/>
    <x v="1"/>
    <x v="2"/>
    <x v="3"/>
  </r>
  <r>
    <x v="7622"/>
    <x v="2"/>
    <s v="TGM12177"/>
    <s v="CERTIFICADO DE USO 200431"/>
    <x v="0"/>
    <x v="0"/>
    <x v="2"/>
    <x v="0"/>
    <s v="Melissa Jhuliana Hipolito Guerrero"/>
    <m/>
    <x v="0"/>
    <x v="2"/>
    <x v="2"/>
    <x v="3"/>
  </r>
  <r>
    <x v="7623"/>
    <x v="2"/>
    <s v="TGM12178"/>
    <s v="CERTIFICADO DE USO 200463"/>
    <x v="0"/>
    <x v="0"/>
    <x v="2"/>
    <x v="0"/>
    <s v="Melissa Jhuliana Hipolito Guerrero"/>
    <m/>
    <x v="0"/>
    <x v="2"/>
    <x v="2"/>
    <x v="3"/>
  </r>
  <r>
    <x v="7624"/>
    <x v="2"/>
    <s v="TGM12179"/>
    <s v="CERTIFICADO DE USO 200464"/>
    <x v="0"/>
    <x v="0"/>
    <x v="2"/>
    <x v="0"/>
    <s v="Melissa Jhuliana Hipolito Guerrero"/>
    <m/>
    <x v="0"/>
    <x v="2"/>
    <x v="2"/>
    <x v="3"/>
  </r>
  <r>
    <x v="7625"/>
    <x v="3"/>
    <s v="TGM12180"/>
    <s v="ACTUALIZACION DE DATOS"/>
    <x v="0"/>
    <x v="0"/>
    <x v="0"/>
    <x v="1"/>
    <s v="Ruth Cusihuaman SACC1"/>
    <s v="Llamada Telefonica"/>
    <x v="0"/>
    <x v="1"/>
    <x v="2"/>
    <x v="3"/>
  </r>
  <r>
    <x v="7626"/>
    <x v="3"/>
    <s v="TGM12181"/>
    <s v="ACTUALIZACION DE DATOS"/>
    <x v="0"/>
    <x v="0"/>
    <x v="0"/>
    <x v="1"/>
    <s v="Ruth Cusihuaman SACC1"/>
    <s v="Presencial"/>
    <x v="0"/>
    <x v="1"/>
    <x v="2"/>
    <x v="3"/>
  </r>
  <r>
    <x v="7627"/>
    <x v="3"/>
    <s v="TGM12182"/>
    <s v="ESTADO DE CUENTA"/>
    <x v="0"/>
    <x v="0"/>
    <x v="2"/>
    <x v="5"/>
    <s v="Ruth Cusihuaman SACC1"/>
    <s v="Presencial"/>
    <x v="0"/>
    <x v="1"/>
    <x v="2"/>
    <x v="3"/>
  </r>
  <r>
    <x v="7628"/>
    <x v="4"/>
    <s v="TGM12183"/>
    <s v="ESTADO DE CUENTA"/>
    <x v="0"/>
    <x v="0"/>
    <x v="2"/>
    <x v="5"/>
    <s v="Ruth Cusihuaman SACC2"/>
    <s v="Presencial"/>
    <x v="0"/>
    <x v="1"/>
    <x v="2"/>
    <x v="3"/>
  </r>
  <r>
    <x v="7629"/>
    <x v="4"/>
    <s v="TGM12184"/>
    <s v="CARTA DE AUTORIZACION USO DE ESPACIO"/>
    <x v="0"/>
    <x v="0"/>
    <x v="2"/>
    <x v="41"/>
    <s v="Ruth Cusihuaman SACC2"/>
    <s v="Presencial"/>
    <x v="0"/>
    <x v="1"/>
    <x v="2"/>
    <x v="3"/>
  </r>
  <r>
    <x v="7630"/>
    <x v="0"/>
    <s v="TGM12185"/>
    <s v="PRUEBA"/>
    <x v="0"/>
    <x v="0"/>
    <x v="2"/>
    <x v="7"/>
    <s v="Anyela Pamela Soriano Segura SAN"/>
    <m/>
    <x v="0"/>
    <x v="1"/>
    <x v="2"/>
    <x v="3"/>
  </r>
  <r>
    <x v="7631"/>
    <x v="2"/>
    <s v="TGM12186"/>
    <s v="SOLICITA BOLETA DE PAGO 200909"/>
    <x v="0"/>
    <x v="0"/>
    <x v="0"/>
    <x v="19"/>
    <s v="Melissa Jhuliana Hipolito Guerrero"/>
    <m/>
    <x v="0"/>
    <x v="1"/>
    <x v="2"/>
    <x v="3"/>
  </r>
  <r>
    <x v="7632"/>
    <x v="0"/>
    <s v="TGM12187"/>
    <s v="PRUEBA"/>
    <x v="0"/>
    <x v="0"/>
    <x v="2"/>
    <x v="7"/>
    <s v="Anyela Pamela Soriano Segura SAN"/>
    <m/>
    <x v="0"/>
    <x v="1"/>
    <x v="2"/>
    <x v="3"/>
  </r>
  <r>
    <x v="7633"/>
    <x v="3"/>
    <s v="TGM12188"/>
    <s v="GENERACION CODG. CIP"/>
    <x v="0"/>
    <x v="0"/>
    <x v="2"/>
    <x v="46"/>
    <s v="Ruth Cusihuaman SACC1"/>
    <s v="Llamada Telefonica"/>
    <x v="0"/>
    <x v="1"/>
    <x v="2"/>
    <x v="3"/>
  </r>
  <r>
    <x v="7634"/>
    <x v="4"/>
    <s v="TGM12189"/>
    <s v="RECLAMO POR COLOCACI&amp;OACUTE;N DE LAPIDA"/>
    <x v="0"/>
    <x v="1"/>
    <x v="4"/>
    <x v="13"/>
    <s v="Rayda Rita Vargas Perales C2"/>
    <s v="Presencial"/>
    <x v="0"/>
    <x v="1"/>
    <x v="2"/>
    <x v="3"/>
  </r>
  <r>
    <x v="7635"/>
    <x v="4"/>
    <s v="TGM12190"/>
    <s v="DOCUMENTO DE AUTORIZADOS"/>
    <x v="0"/>
    <x v="0"/>
    <x v="0"/>
    <x v="41"/>
    <s v="Rosmery Montesinos Quispe c2"/>
    <m/>
    <x v="0"/>
    <x v="1"/>
    <x v="2"/>
    <x v="3"/>
  </r>
  <r>
    <x v="7636"/>
    <x v="2"/>
    <s v="TGM12191"/>
    <s v="CERTIFICADO DE USO 5040195"/>
    <x v="0"/>
    <x v="0"/>
    <x v="2"/>
    <x v="0"/>
    <s v="Melissa Jhuliana Hipolito Guerrero"/>
    <m/>
    <x v="0"/>
    <x v="1"/>
    <x v="2"/>
    <x v="3"/>
  </r>
  <r>
    <x v="7637"/>
    <x v="0"/>
    <s v="TGM12192"/>
    <s v="REQUISITOS DE TRASLADO"/>
    <x v="0"/>
    <x v="0"/>
    <x v="0"/>
    <x v="8"/>
    <s v="Pamela Diana SAC Caro Alhua"/>
    <m/>
    <x v="0"/>
    <x v="1"/>
    <x v="2"/>
    <x v="3"/>
  </r>
  <r>
    <x v="7638"/>
    <x v="0"/>
    <s v="TGM12193"/>
    <s v="USO DE ESPACIO"/>
    <x v="0"/>
    <x v="0"/>
    <x v="0"/>
    <x v="8"/>
    <s v="Pamela Diana SAC Caro Alhua"/>
    <m/>
    <x v="0"/>
    <x v="1"/>
    <x v="2"/>
    <x v="3"/>
  </r>
  <r>
    <x v="7639"/>
    <x v="1"/>
    <s v="TGM12194"/>
    <s v="EMISION DE BOLETA"/>
    <x v="0"/>
    <x v="0"/>
    <x v="0"/>
    <x v="19"/>
    <s v="Nescar Janeth Ingaruca Peña SAC COR"/>
    <s v="Llamada Telefonica"/>
    <x v="0"/>
    <x v="1"/>
    <x v="2"/>
    <x v="3"/>
  </r>
  <r>
    <x v="7640"/>
    <x v="1"/>
    <s v="TGM12195"/>
    <s v="FOMA"/>
    <x v="0"/>
    <x v="0"/>
    <x v="0"/>
    <x v="51"/>
    <s v="Pamela Diana Caro Alhua  SAC cor"/>
    <m/>
    <x v="0"/>
    <x v="1"/>
    <x v="2"/>
    <x v="3"/>
  </r>
  <r>
    <x v="7641"/>
    <x v="1"/>
    <s v="TGM12196"/>
    <s v="CONSTANCIA DE ENTIERRO"/>
    <x v="0"/>
    <x v="0"/>
    <x v="0"/>
    <x v="6"/>
    <s v="Pamela Diana Caro Alhua  SAC cor"/>
    <m/>
    <x v="0"/>
    <x v="1"/>
    <x v="2"/>
    <x v="3"/>
  </r>
  <r>
    <x v="7642"/>
    <x v="1"/>
    <s v="TGM12197"/>
    <s v="CODIGO CIP"/>
    <x v="0"/>
    <x v="0"/>
    <x v="0"/>
    <x v="46"/>
    <s v="Pamela Diana Caro Alhua  SAC cor"/>
    <m/>
    <x v="0"/>
    <x v="1"/>
    <x v="2"/>
    <x v="3"/>
  </r>
  <r>
    <x v="7643"/>
    <x v="1"/>
    <s v="TGM12198"/>
    <s v="EMISION DE BOLETA"/>
    <x v="0"/>
    <x v="0"/>
    <x v="0"/>
    <x v="19"/>
    <s v="Nescar Janeth Ingaruca Peña SAC COR"/>
    <s v="Llamada Telefonica"/>
    <x v="0"/>
    <x v="1"/>
    <x v="2"/>
    <x v="3"/>
  </r>
  <r>
    <x v="7644"/>
    <x v="4"/>
    <s v="TGM12199"/>
    <s v="ERROR EN DATOS DE LAPIDA"/>
    <x v="0"/>
    <x v="1"/>
    <x v="4"/>
    <x v="13"/>
    <s v="Rayda Rita Vargas Perales C2"/>
    <s v="Presencial"/>
    <x v="1"/>
    <x v="2"/>
    <x v="2"/>
    <x v="3"/>
  </r>
  <r>
    <x v="7645"/>
    <x v="0"/>
    <s v="TGM12200"/>
    <s v="ACTUALIZACI&amp;OACUTE;N DE DATOS"/>
    <x v="0"/>
    <x v="0"/>
    <x v="0"/>
    <x v="1"/>
    <s v="Anyela Pamela Soriano Segura SAN"/>
    <m/>
    <x v="0"/>
    <x v="1"/>
    <x v="2"/>
    <x v="3"/>
  </r>
  <r>
    <x v="7646"/>
    <x v="4"/>
    <s v="TGM12201"/>
    <s v="CERTIFICADO DE USO PERPETUO"/>
    <x v="0"/>
    <x v="0"/>
    <x v="0"/>
    <x v="0"/>
    <s v="Rosmery Montesinos Quispe c2"/>
    <s v="Presencial"/>
    <x v="0"/>
    <x v="1"/>
    <x v="2"/>
    <x v="3"/>
  </r>
  <r>
    <x v="7647"/>
    <x v="3"/>
    <s v="TGM12202"/>
    <s v="CONSULTA  DE PAGOS"/>
    <x v="0"/>
    <x v="2"/>
    <x v="0"/>
    <x v="10"/>
    <s v="Rosmery Montesinos Quispe c1"/>
    <s v="Presencial"/>
    <x v="0"/>
    <x v="1"/>
    <x v="2"/>
    <x v="3"/>
  </r>
  <r>
    <x v="7648"/>
    <x v="2"/>
    <s v="TGM12203"/>
    <s v="RESPONSO PLEGARIA 201259"/>
    <x v="0"/>
    <x v="0"/>
    <x v="0"/>
    <x v="50"/>
    <s v="Melissa Jhuliana Hipolito Guerrero"/>
    <m/>
    <x v="0"/>
    <x v="1"/>
    <x v="2"/>
    <x v="3"/>
  </r>
  <r>
    <x v="7649"/>
    <x v="2"/>
    <s v="TGM12204"/>
    <s v="USO DE ESPACIO NF 201218"/>
    <x v="0"/>
    <x v="2"/>
    <x v="0"/>
    <x v="8"/>
    <s v="Melissa Jhuliana Hipolito Guerrero"/>
    <m/>
    <x v="0"/>
    <x v="1"/>
    <x v="2"/>
    <x v="3"/>
  </r>
  <r>
    <x v="7650"/>
    <x v="4"/>
    <s v="TGM12205"/>
    <s v="CONSULTA  DE PAGOS"/>
    <x v="0"/>
    <x v="2"/>
    <x v="0"/>
    <x v="10"/>
    <s v="Rosmery Montesinos Quispe c2"/>
    <s v="Presencial"/>
    <x v="0"/>
    <x v="1"/>
    <x v="2"/>
    <x v="3"/>
  </r>
  <r>
    <x v="7651"/>
    <x v="0"/>
    <s v="TGM12206"/>
    <s v="ACTUALIZACI&amp;OACUTE;N DE DATOS"/>
    <x v="0"/>
    <x v="0"/>
    <x v="2"/>
    <x v="1"/>
    <s v="Anyela Pamela Soriano Segura SAN"/>
    <m/>
    <x v="0"/>
    <x v="2"/>
    <x v="2"/>
    <x v="3"/>
  </r>
  <r>
    <x v="7652"/>
    <x v="0"/>
    <s v="TGM12207"/>
    <s v="CERTIFICADO DE USO"/>
    <x v="0"/>
    <x v="0"/>
    <x v="2"/>
    <x v="0"/>
    <s v="Anyela Pamela Soriano Segura SAN"/>
    <m/>
    <x v="0"/>
    <x v="2"/>
    <x v="2"/>
    <x v="3"/>
  </r>
  <r>
    <x v="7653"/>
    <x v="3"/>
    <s v="TGM12208"/>
    <s v="MANTENIMIENTO DE C&amp;EACUTE;SPED"/>
    <x v="0"/>
    <x v="0"/>
    <x v="4"/>
    <x v="14"/>
    <s v="Rayda Rita Vargas Perales C1"/>
    <s v="Presencial"/>
    <x v="0"/>
    <x v="2"/>
    <x v="2"/>
    <x v="3"/>
  </r>
  <r>
    <x v="7654"/>
    <x v="0"/>
    <s v="TGM12209"/>
    <s v="CERTIFICADO DE USO"/>
    <x v="0"/>
    <x v="0"/>
    <x v="2"/>
    <x v="0"/>
    <s v="Anyela Pamela Soriano Segura SAN"/>
    <m/>
    <x v="0"/>
    <x v="2"/>
    <x v="2"/>
    <x v="3"/>
  </r>
  <r>
    <x v="7655"/>
    <x v="0"/>
    <s v="TGM12210"/>
    <s v="MANTENIMIENTO DE LAPIDA"/>
    <x v="0"/>
    <x v="0"/>
    <x v="0"/>
    <x v="14"/>
    <s v="Pamela Diana SAC Caro Alhua"/>
    <m/>
    <x v="0"/>
    <x v="2"/>
    <x v="2"/>
    <x v="3"/>
  </r>
  <r>
    <x v="7656"/>
    <x v="0"/>
    <s v="TGM12211"/>
    <s v="MISA"/>
    <x v="0"/>
    <x v="2"/>
    <x v="0"/>
    <x v="39"/>
    <s v="Anyela Pamela Soriano Segura SAN"/>
    <m/>
    <x v="0"/>
    <x v="1"/>
    <x v="2"/>
    <x v="3"/>
  </r>
  <r>
    <x v="7657"/>
    <x v="0"/>
    <s v="TGM12212"/>
    <s v="MISA"/>
    <x v="0"/>
    <x v="2"/>
    <x v="0"/>
    <x v="39"/>
    <s v="Anyela Pamela Soriano Segura SAN"/>
    <m/>
    <x v="0"/>
    <x v="1"/>
    <x v="2"/>
    <x v="3"/>
  </r>
  <r>
    <x v="7658"/>
    <x v="1"/>
    <s v="TGM12213"/>
    <s v="MISA"/>
    <x v="0"/>
    <x v="2"/>
    <x v="0"/>
    <x v="39"/>
    <s v="Anyela Pamela Soriano Segura COR"/>
    <m/>
    <x v="0"/>
    <x v="1"/>
    <x v="2"/>
    <x v="3"/>
  </r>
  <r>
    <x v="7659"/>
    <x v="0"/>
    <s v="TGM12214"/>
    <s v="PLAN DE FLORES"/>
    <x v="0"/>
    <x v="0"/>
    <x v="4"/>
    <x v="43"/>
    <s v="Florentino Sebastian Salinas San Antonio"/>
    <m/>
    <x v="0"/>
    <x v="2"/>
    <x v="2"/>
    <x v="3"/>
  </r>
  <r>
    <x v="7660"/>
    <x v="3"/>
    <s v="TGM12215"/>
    <s v="CAMBIO DE TITULARIDAD"/>
    <x v="0"/>
    <x v="2"/>
    <x v="0"/>
    <x v="16"/>
    <s v="Rosmery Montesinos Quispe c1"/>
    <s v="Presencial"/>
    <x v="0"/>
    <x v="1"/>
    <x v="2"/>
    <x v="3"/>
  </r>
  <r>
    <x v="7661"/>
    <x v="4"/>
    <s v="TGM12216"/>
    <s v="GENERACION CODG. CIP"/>
    <x v="0"/>
    <x v="0"/>
    <x v="0"/>
    <x v="46"/>
    <s v="Ruth Cusihuaman SACC2"/>
    <s v="Llamada Telefonica"/>
    <x v="0"/>
    <x v="2"/>
    <x v="2"/>
    <x v="3"/>
  </r>
  <r>
    <x v="7662"/>
    <x v="4"/>
    <s v="TGM12217"/>
    <s v="GENERACION CODG. CIP"/>
    <x v="0"/>
    <x v="0"/>
    <x v="0"/>
    <x v="46"/>
    <s v="Ruth Cusihuaman SACC2"/>
    <s v="Llamada Telefonica"/>
    <x v="0"/>
    <x v="2"/>
    <x v="2"/>
    <x v="3"/>
  </r>
  <r>
    <x v="7663"/>
    <x v="4"/>
    <s v="TGM12218"/>
    <s v="CONSULTA DE CANALES DE PAGO"/>
    <x v="0"/>
    <x v="2"/>
    <x v="0"/>
    <x v="10"/>
    <s v="Rosmery Montesinos Quispe c2"/>
    <s v="Presencial"/>
    <x v="0"/>
    <x v="1"/>
    <x v="2"/>
    <x v="3"/>
  </r>
  <r>
    <x v="7664"/>
    <x v="2"/>
    <s v="TGM12219"/>
    <s v="CONSULTA DE USO DE ESPACIO  5027765"/>
    <x v="0"/>
    <x v="2"/>
    <x v="0"/>
    <x v="8"/>
    <s v="Melissa Jhuliana Hipolito Guerrero"/>
    <m/>
    <x v="0"/>
    <x v="1"/>
    <x v="2"/>
    <x v="3"/>
  </r>
  <r>
    <x v="7665"/>
    <x v="2"/>
    <s v="TGM12220"/>
    <s v="CONSULTA DE USO DE ESPACIO  201248"/>
    <x v="0"/>
    <x v="2"/>
    <x v="0"/>
    <x v="8"/>
    <s v="Melissa Jhuliana Hipolito Guerrero"/>
    <m/>
    <x v="0"/>
    <x v="1"/>
    <x v="2"/>
    <x v="3"/>
  </r>
  <r>
    <x v="7666"/>
    <x v="3"/>
    <s v="TGM12221"/>
    <s v="GENERACION CODG. CIP"/>
    <x v="0"/>
    <x v="0"/>
    <x v="0"/>
    <x v="46"/>
    <s v="Ruth Cusihuaman SACC1"/>
    <s v="Llamada Telefonica"/>
    <x v="0"/>
    <x v="2"/>
    <x v="2"/>
    <x v="3"/>
  </r>
  <r>
    <x v="7667"/>
    <x v="2"/>
    <s v="TGM12222"/>
    <s v="USO DE SEPULTURA 201248"/>
    <x v="0"/>
    <x v="0"/>
    <x v="0"/>
    <x v="8"/>
    <s v="Melissa Jhuliana Hipolito Guerrero"/>
    <m/>
    <x v="0"/>
    <x v="1"/>
    <x v="2"/>
    <x v="3"/>
  </r>
  <r>
    <x v="7668"/>
    <x v="0"/>
    <s v="TGM12223"/>
    <s v="SOLICITUD DEL CAMBIO DE TITULAR"/>
    <x v="0"/>
    <x v="0"/>
    <x v="2"/>
    <x v="31"/>
    <s v="Anyela Pamela Soriano Segura SAN"/>
    <m/>
    <x v="0"/>
    <x v="2"/>
    <x v="2"/>
    <x v="3"/>
  </r>
  <r>
    <x v="7669"/>
    <x v="4"/>
    <s v="TGM12224"/>
    <s v="GENERACION CODG. CIP"/>
    <x v="0"/>
    <x v="0"/>
    <x v="2"/>
    <x v="46"/>
    <s v="Ruth Cusihuaman SACC2"/>
    <s v="Llamada Telefonica"/>
    <x v="0"/>
    <x v="2"/>
    <x v="2"/>
    <x v="3"/>
  </r>
  <r>
    <x v="7670"/>
    <x v="4"/>
    <s v="TGM12225"/>
    <s v="GENERACION CODG. CIP"/>
    <x v="0"/>
    <x v="0"/>
    <x v="0"/>
    <x v="46"/>
    <s v="Ruth Cusihuaman SACC2"/>
    <s v="Llamada Telefonica"/>
    <x v="0"/>
    <x v="1"/>
    <x v="2"/>
    <x v="3"/>
  </r>
  <r>
    <x v="7671"/>
    <x v="0"/>
    <s v="TGM12226"/>
    <s v="CERTIFICADO DE USO"/>
    <x v="0"/>
    <x v="0"/>
    <x v="0"/>
    <x v="0"/>
    <s v="Pamela Diana SAC Caro Alhua"/>
    <m/>
    <x v="0"/>
    <x v="1"/>
    <x v="2"/>
    <x v="3"/>
  </r>
  <r>
    <x v="7672"/>
    <x v="1"/>
    <s v="TGM12227"/>
    <s v="ACTUALIZACION DE DATOS"/>
    <x v="0"/>
    <x v="0"/>
    <x v="0"/>
    <x v="1"/>
    <s v="Pamela Diana Caro Alhua  SAC cor"/>
    <m/>
    <x v="0"/>
    <x v="1"/>
    <x v="2"/>
    <x v="3"/>
  </r>
  <r>
    <x v="7673"/>
    <x v="1"/>
    <s v="TGM12228"/>
    <s v="ACTUALIZACION DE DATOS"/>
    <x v="0"/>
    <x v="0"/>
    <x v="2"/>
    <x v="1"/>
    <s v="Pamela Diana Caro Alhua  SAC cor"/>
    <m/>
    <x v="0"/>
    <x v="2"/>
    <x v="2"/>
    <x v="3"/>
  </r>
  <r>
    <x v="7674"/>
    <x v="2"/>
    <s v="TGM12229"/>
    <s v="CONSULTA DE USO DE EPACIO 200410"/>
    <x v="0"/>
    <x v="0"/>
    <x v="0"/>
    <x v="8"/>
    <s v="Melissa Jhuliana Hipolito Guerrero"/>
    <m/>
    <x v="0"/>
    <x v="1"/>
    <x v="2"/>
    <x v="3"/>
  </r>
  <r>
    <x v="7675"/>
    <x v="2"/>
    <s v="TGM12230"/>
    <s v="CONSULTA DE USO DE ESPACIO 5033545"/>
    <x v="0"/>
    <x v="2"/>
    <x v="0"/>
    <x v="35"/>
    <s v="Melissa Jhuliana Hipolito Guerrero"/>
    <m/>
    <x v="0"/>
    <x v="1"/>
    <x v="2"/>
    <x v="3"/>
  </r>
  <r>
    <x v="7676"/>
    <x v="0"/>
    <s v="TGM12231"/>
    <s v="CERTIFICADO DE USO"/>
    <x v="0"/>
    <x v="0"/>
    <x v="2"/>
    <x v="0"/>
    <s v="Anyela Pamela Soriano Segura SAN"/>
    <m/>
    <x v="0"/>
    <x v="2"/>
    <x v="2"/>
    <x v="3"/>
  </r>
  <r>
    <x v="7677"/>
    <x v="0"/>
    <s v="TGM12232"/>
    <s v="MISA"/>
    <x v="0"/>
    <x v="2"/>
    <x v="2"/>
    <x v="39"/>
    <s v="Anyela Pamela Soriano Segura SAN"/>
    <m/>
    <x v="0"/>
    <x v="2"/>
    <x v="2"/>
    <x v="3"/>
  </r>
  <r>
    <x v="7678"/>
    <x v="0"/>
    <s v="TGM12233"/>
    <s v="MISA"/>
    <x v="0"/>
    <x v="2"/>
    <x v="0"/>
    <x v="39"/>
    <s v="Anyela Pamela Soriano Segura SAN"/>
    <m/>
    <x v="0"/>
    <x v="1"/>
    <x v="2"/>
    <x v="3"/>
  </r>
  <r>
    <x v="7679"/>
    <x v="0"/>
    <s v="TGM12234"/>
    <s v="MANTENIMIENTO DE LAPIDA"/>
    <x v="0"/>
    <x v="0"/>
    <x v="2"/>
    <x v="11"/>
    <s v="Anyela Pamela Soriano Segura SAN"/>
    <m/>
    <x v="0"/>
    <x v="2"/>
    <x v="2"/>
    <x v="3"/>
  </r>
  <r>
    <x v="7680"/>
    <x v="0"/>
    <s v="TGM12235"/>
    <s v="PRUEBA DAVID 06042022"/>
    <x v="0"/>
    <x v="1"/>
    <x v="0"/>
    <x v="32"/>
    <s v="Grupo Servicio de Atencion al Cliente"/>
    <m/>
    <x v="0"/>
    <x v="1"/>
    <x v="2"/>
    <x v="3"/>
  </r>
  <r>
    <x v="7681"/>
    <x v="2"/>
    <s v="TGM12236"/>
    <s v="CERTIFICADO DE USO 201223"/>
    <x v="0"/>
    <x v="0"/>
    <x v="2"/>
    <x v="0"/>
    <s v="Melissa Jhuliana Hipolito Guerrero"/>
    <m/>
    <x v="0"/>
    <x v="1"/>
    <x v="2"/>
    <x v="3"/>
  </r>
  <r>
    <x v="7682"/>
    <x v="0"/>
    <s v="TGM12237"/>
    <s v="EMISION DE BOLETA"/>
    <x v="0"/>
    <x v="0"/>
    <x v="0"/>
    <x v="19"/>
    <s v="Nescar Janeth Ingaruca Peña SAC SAN"/>
    <s v="Llamada Telefonica"/>
    <x v="0"/>
    <x v="1"/>
    <x v="2"/>
    <x v="3"/>
  </r>
  <r>
    <x v="7683"/>
    <x v="0"/>
    <s v="TGM12238"/>
    <s v="EMISION DE BOLETA"/>
    <x v="0"/>
    <x v="0"/>
    <x v="0"/>
    <x v="19"/>
    <s v="Nescar Janeth Ingaruca Peña SAC SAN"/>
    <s v="Llamada Telefonica"/>
    <x v="0"/>
    <x v="1"/>
    <x v="2"/>
    <x v="3"/>
  </r>
  <r>
    <x v="7684"/>
    <x v="2"/>
    <s v="TGM12239"/>
    <s v="RESPONSO 5006885"/>
    <x v="0"/>
    <x v="0"/>
    <x v="0"/>
    <x v="50"/>
    <s v="Melissa Jhuliana Hipolito Guerrero"/>
    <m/>
    <x v="0"/>
    <x v="1"/>
    <x v="2"/>
    <x v="3"/>
  </r>
  <r>
    <x v="7685"/>
    <x v="1"/>
    <s v="TGM12240"/>
    <s v="CERTIFICADO DE USO"/>
    <x v="0"/>
    <x v="0"/>
    <x v="0"/>
    <x v="0"/>
    <s v="Anyela Pamela Soriano Segura COR"/>
    <m/>
    <x v="0"/>
    <x v="1"/>
    <x v="2"/>
    <x v="3"/>
  </r>
  <r>
    <x v="7686"/>
    <x v="2"/>
    <s v="TGM12241"/>
    <s v="ENVIO BOLETA 5027075"/>
    <x v="0"/>
    <x v="0"/>
    <x v="0"/>
    <x v="19"/>
    <s v="Melissa Jhuliana Hipolito Guerrero"/>
    <m/>
    <x v="0"/>
    <x v="1"/>
    <x v="2"/>
    <x v="3"/>
  </r>
  <r>
    <x v="7687"/>
    <x v="0"/>
    <s v="TGM12242"/>
    <s v="ASIGNACION DE 2DO TITULAR"/>
    <x v="0"/>
    <x v="0"/>
    <x v="2"/>
    <x v="31"/>
    <s v="Pamela Diana SAC Caro Alhua"/>
    <m/>
    <x v="0"/>
    <x v="2"/>
    <x v="2"/>
    <x v="3"/>
  </r>
  <r>
    <x v="7688"/>
    <x v="0"/>
    <s v="TGM12245"/>
    <s v="PRUEBA DAVID 04 RQ"/>
    <x v="0"/>
    <x v="1"/>
    <x v="0"/>
    <x v="32"/>
    <s v="Grupo Servicio de Atencion al Cliente"/>
    <m/>
    <x v="0"/>
    <x v="1"/>
    <x v="2"/>
    <x v="3"/>
  </r>
  <r>
    <x v="7689"/>
    <x v="3"/>
    <s v="TGM12246"/>
    <s v="CAMBIO DE TITULARIDAD"/>
    <x v="0"/>
    <x v="2"/>
    <x v="0"/>
    <x v="31"/>
    <s v="Rosmery Montesinos Quispe c1"/>
    <s v="Presencial"/>
    <x v="0"/>
    <x v="1"/>
    <x v="2"/>
    <x v="3"/>
  </r>
  <r>
    <x v="7690"/>
    <x v="4"/>
    <s v="TGM12247"/>
    <s v="MANTENIMIENTO DE ESPACIO"/>
    <x v="0"/>
    <x v="0"/>
    <x v="4"/>
    <x v="14"/>
    <s v="Rayda Rita Vargas Perales C2"/>
    <s v="Presencial"/>
    <x v="0"/>
    <x v="2"/>
    <x v="2"/>
    <x v="3"/>
  </r>
  <r>
    <x v="7691"/>
    <x v="4"/>
    <s v="TGM12248"/>
    <s v="ERROR EN LAPIDA"/>
    <x v="0"/>
    <x v="1"/>
    <x v="4"/>
    <x v="13"/>
    <s v="Rayda Rita Vargas Perales C2"/>
    <s v="Llamada Telefonica"/>
    <x v="0"/>
    <x v="2"/>
    <x v="2"/>
    <x v="3"/>
  </r>
  <r>
    <x v="7692"/>
    <x v="4"/>
    <s v="TGM12249"/>
    <s v="ENTREGA DE CERTIFICADO DE PERPETUIDAD"/>
    <x v="0"/>
    <x v="0"/>
    <x v="0"/>
    <x v="0"/>
    <s v="Ruth Cusihuaman SACC2"/>
    <s v="Presencial"/>
    <x v="0"/>
    <x v="1"/>
    <x v="2"/>
    <x v="3"/>
  </r>
  <r>
    <x v="7693"/>
    <x v="0"/>
    <s v="TGM12250"/>
    <s v="CERTIFICADO DE USO"/>
    <x v="0"/>
    <x v="0"/>
    <x v="0"/>
    <x v="0"/>
    <s v="Anyela Pamela Soriano Segura SAN"/>
    <m/>
    <x v="0"/>
    <x v="1"/>
    <x v="2"/>
    <x v="3"/>
  </r>
  <r>
    <x v="7694"/>
    <x v="4"/>
    <s v="TGM12251"/>
    <s v="ENTREGA DE CONTRATO"/>
    <x v="0"/>
    <x v="0"/>
    <x v="0"/>
    <x v="3"/>
    <s v="Ruth Cusihuaman SACC2"/>
    <s v="Presencial"/>
    <x v="0"/>
    <x v="1"/>
    <x v="2"/>
    <x v="3"/>
  </r>
  <r>
    <x v="7695"/>
    <x v="0"/>
    <s v="TGM12252"/>
    <s v="ACTUALIZACI&amp;OACUTE;N DE DATOS"/>
    <x v="0"/>
    <x v="0"/>
    <x v="0"/>
    <x v="1"/>
    <s v="Anyela Pamela Soriano Segura SAN"/>
    <m/>
    <x v="0"/>
    <x v="1"/>
    <x v="2"/>
    <x v="3"/>
  </r>
  <r>
    <x v="7696"/>
    <x v="0"/>
    <s v="TGM12253"/>
    <s v="EMISION DE BOLETA"/>
    <x v="0"/>
    <x v="0"/>
    <x v="0"/>
    <x v="19"/>
    <s v="Nescar Janeth Ingaruca Peña SAC COR"/>
    <s v="Llamada Telefonica"/>
    <x v="0"/>
    <x v="1"/>
    <x v="2"/>
    <x v="3"/>
  </r>
  <r>
    <x v="7697"/>
    <x v="0"/>
    <s v="TGM12254"/>
    <s v="EMISION DE BOLETA"/>
    <x v="0"/>
    <x v="0"/>
    <x v="0"/>
    <x v="19"/>
    <s v="Nescar Janeth Ingaruca Peña SAC COR"/>
    <s v="Llamada Telefonica"/>
    <x v="0"/>
    <x v="1"/>
    <x v="2"/>
    <x v="3"/>
  </r>
  <r>
    <x v="7698"/>
    <x v="0"/>
    <s v="TGM12255"/>
    <s v="EMISION DE BOLETA"/>
    <x v="0"/>
    <x v="0"/>
    <x v="0"/>
    <x v="19"/>
    <s v="Nescar Janeth Ingaruca Peña SAC COR"/>
    <m/>
    <x v="0"/>
    <x v="1"/>
    <x v="2"/>
    <x v="3"/>
  </r>
  <r>
    <x v="7699"/>
    <x v="0"/>
    <s v="TGM12256"/>
    <s v="EMISION DE BOLETA"/>
    <x v="0"/>
    <x v="0"/>
    <x v="0"/>
    <x v="19"/>
    <s v="Nescar Janeth Ingaruca Peña SAC COR"/>
    <s v="Llamada Telefonica"/>
    <x v="0"/>
    <x v="1"/>
    <x v="2"/>
    <x v="3"/>
  </r>
  <r>
    <x v="7700"/>
    <x v="2"/>
    <s v="TGM12257"/>
    <s v="USO DE ESPACIO 200410"/>
    <x v="0"/>
    <x v="0"/>
    <x v="2"/>
    <x v="8"/>
    <s v="Melissa Jhuliana Hipolito Guerrero"/>
    <m/>
    <x v="0"/>
    <x v="2"/>
    <x v="2"/>
    <x v="3"/>
  </r>
  <r>
    <x v="7701"/>
    <x v="0"/>
    <s v="TGM12258"/>
    <s v="EMISION DE BOLETA"/>
    <x v="0"/>
    <x v="0"/>
    <x v="0"/>
    <x v="19"/>
    <s v="Nescar Janeth Ingaruca Peña SAC SAN"/>
    <s v="Llamada Telefonica"/>
    <x v="0"/>
    <x v="1"/>
    <x v="2"/>
    <x v="3"/>
  </r>
  <r>
    <x v="7702"/>
    <x v="0"/>
    <s v="TGM12259"/>
    <s v="EMISION DE BOLETA"/>
    <x v="0"/>
    <x v="0"/>
    <x v="0"/>
    <x v="19"/>
    <s v="Nescar Janeth Ingaruca Peña SAC SAN"/>
    <s v="Llamada Telefonica"/>
    <x v="0"/>
    <x v="1"/>
    <x v="2"/>
    <x v="3"/>
  </r>
  <r>
    <x v="7703"/>
    <x v="0"/>
    <s v="TGM12260"/>
    <s v="EMISION DE BOLETA"/>
    <x v="0"/>
    <x v="0"/>
    <x v="0"/>
    <x v="19"/>
    <s v="Nescar Janeth Ingaruca Peña SAC SAN"/>
    <s v="Llamada Telefonica"/>
    <x v="0"/>
    <x v="1"/>
    <x v="2"/>
    <x v="3"/>
  </r>
  <r>
    <x v="7704"/>
    <x v="0"/>
    <s v="TGM12261"/>
    <s v="EMISION DE BOLETA"/>
    <x v="0"/>
    <x v="0"/>
    <x v="0"/>
    <x v="19"/>
    <s v="Nescar Janeth Ingaruca Peña SAC SAN"/>
    <s v="Llamada Telefonica"/>
    <x v="0"/>
    <x v="1"/>
    <x v="2"/>
    <x v="3"/>
  </r>
  <r>
    <x v="7705"/>
    <x v="2"/>
    <s v="TGM12262"/>
    <s v="USO DE ESPACIO 200410"/>
    <x v="0"/>
    <x v="0"/>
    <x v="2"/>
    <x v="8"/>
    <s v="Melissa Jhuliana Hipolito Guerrero"/>
    <m/>
    <x v="0"/>
    <x v="2"/>
    <x v="2"/>
    <x v="3"/>
  </r>
  <r>
    <x v="7706"/>
    <x v="0"/>
    <s v="TGM12263"/>
    <s v="MISA"/>
    <x v="0"/>
    <x v="2"/>
    <x v="0"/>
    <x v="39"/>
    <s v="Pamela Diana SAC Caro Alhua"/>
    <m/>
    <x v="0"/>
    <x v="1"/>
    <x v="2"/>
    <x v="3"/>
  </r>
  <r>
    <x v="7707"/>
    <x v="2"/>
    <s v="TGM12264"/>
    <s v="USO DE ESPACIO 200410"/>
    <x v="0"/>
    <x v="0"/>
    <x v="0"/>
    <x v="8"/>
    <s v="Melissa Jhuliana Hipolito Guerrero"/>
    <m/>
    <x v="0"/>
    <x v="1"/>
    <x v="2"/>
    <x v="3"/>
  </r>
  <r>
    <x v="7708"/>
    <x v="3"/>
    <s v="TGM12265"/>
    <s v="LAPIDA ROTA"/>
    <x v="0"/>
    <x v="1"/>
    <x v="4"/>
    <x v="13"/>
    <s v="Rayda Rita Vargas Perales C1"/>
    <s v="Llamada Telefonica"/>
    <x v="0"/>
    <x v="2"/>
    <x v="2"/>
    <x v="3"/>
  </r>
  <r>
    <x v="7709"/>
    <x v="2"/>
    <s v="TGM12266"/>
    <s v="RESPONSO 5025935"/>
    <x v="0"/>
    <x v="0"/>
    <x v="0"/>
    <x v="50"/>
    <s v="Melissa Jhuliana Hipolito Guerrero"/>
    <m/>
    <x v="0"/>
    <x v="1"/>
    <x v="2"/>
    <x v="3"/>
  </r>
  <r>
    <x v="7710"/>
    <x v="2"/>
    <s v="TGM12267"/>
    <s v="USO DE ESPACIO 5008855"/>
    <x v="0"/>
    <x v="0"/>
    <x v="0"/>
    <x v="8"/>
    <s v="Melissa Jhuliana Hipolito Guerrero"/>
    <m/>
    <x v="0"/>
    <x v="1"/>
    <x v="2"/>
    <x v="3"/>
  </r>
  <r>
    <x v="7711"/>
    <x v="3"/>
    <s v="TGM12268"/>
    <s v="ENTREGA DE CERTIFICADO DE PERPETUIDAD"/>
    <x v="0"/>
    <x v="0"/>
    <x v="0"/>
    <x v="0"/>
    <s v="Ruth Cusihuaman SACC1"/>
    <s v="Presencial"/>
    <x v="0"/>
    <x v="1"/>
    <x v="2"/>
    <x v="3"/>
  </r>
  <r>
    <x v="7712"/>
    <x v="3"/>
    <s v="TGM12269"/>
    <s v="RECLAMO LAPIDA"/>
    <x v="0"/>
    <x v="1"/>
    <x v="4"/>
    <x v="13"/>
    <s v="Rayda Rita Vargas Perales C1"/>
    <s v="Llamada Telefonica"/>
    <x v="0"/>
    <x v="2"/>
    <x v="2"/>
    <x v="3"/>
  </r>
  <r>
    <x v="7713"/>
    <x v="0"/>
    <s v="TGM12270"/>
    <s v="MISA"/>
    <x v="0"/>
    <x v="2"/>
    <x v="0"/>
    <x v="39"/>
    <s v="Pamela Diana SAC Caro Alhua"/>
    <m/>
    <x v="0"/>
    <x v="1"/>
    <x v="2"/>
    <x v="3"/>
  </r>
  <r>
    <x v="7714"/>
    <x v="3"/>
    <s v="TGM12271"/>
    <s v="CERTIFICADO DE USO PERPETUO"/>
    <x v="0"/>
    <x v="0"/>
    <x v="0"/>
    <x v="0"/>
    <s v="Rosmery Montesinos Quispe c1"/>
    <s v="Presencial"/>
    <x v="0"/>
    <x v="1"/>
    <x v="2"/>
    <x v="3"/>
  </r>
  <r>
    <x v="7715"/>
    <x v="0"/>
    <s v="TGM12272"/>
    <s v="MISA"/>
    <x v="0"/>
    <x v="2"/>
    <x v="0"/>
    <x v="39"/>
    <s v="Pamela Diana SAC Caro Alhua"/>
    <m/>
    <x v="0"/>
    <x v="1"/>
    <x v="2"/>
    <x v="3"/>
  </r>
  <r>
    <x v="7716"/>
    <x v="0"/>
    <s v="TGM12273"/>
    <s v="PAGO DE CUOTAS"/>
    <x v="0"/>
    <x v="0"/>
    <x v="0"/>
    <x v="19"/>
    <s v="Pamela Diana SAC Caro Alhua"/>
    <m/>
    <x v="0"/>
    <x v="1"/>
    <x v="2"/>
    <x v="3"/>
  </r>
  <r>
    <x v="7717"/>
    <x v="0"/>
    <s v="TGM12274"/>
    <s v="VENTA DE LAPIDA"/>
    <x v="0"/>
    <x v="0"/>
    <x v="4"/>
    <x v="9"/>
    <s v="Florentino Sebastian Salinas San Antonio"/>
    <m/>
    <x v="0"/>
    <x v="2"/>
    <x v="2"/>
    <x v="3"/>
  </r>
  <r>
    <x v="7718"/>
    <x v="0"/>
    <s v="TGM12275"/>
    <s v="MISA"/>
    <x v="0"/>
    <x v="2"/>
    <x v="0"/>
    <x v="39"/>
    <s v="Pamela Diana SAC Caro Alhua"/>
    <m/>
    <x v="0"/>
    <x v="1"/>
    <x v="2"/>
    <x v="3"/>
  </r>
  <r>
    <x v="7719"/>
    <x v="2"/>
    <s v="TGM12276"/>
    <s v="RESPONSO 200630"/>
    <x v="0"/>
    <x v="0"/>
    <x v="0"/>
    <x v="50"/>
    <s v="Melissa Jhuliana Hipolito Guerrero"/>
    <m/>
    <x v="0"/>
    <x v="1"/>
    <x v="2"/>
    <x v="3"/>
  </r>
  <r>
    <x v="7720"/>
    <x v="0"/>
    <s v="TGM12277"/>
    <s v="CONSTANCIA DE ENTIERRO"/>
    <x v="0"/>
    <x v="0"/>
    <x v="0"/>
    <x v="6"/>
    <s v="Pamela Diana SAC Caro Alhua"/>
    <m/>
    <x v="0"/>
    <x v="1"/>
    <x v="2"/>
    <x v="3"/>
  </r>
  <r>
    <x v="7721"/>
    <x v="2"/>
    <s v="TGM12278"/>
    <s v="CERTIFICADO DE USO 200475"/>
    <x v="0"/>
    <x v="0"/>
    <x v="0"/>
    <x v="0"/>
    <s v="Melissa Jhuliana Hipolito Guerrero"/>
    <m/>
    <x v="0"/>
    <x v="1"/>
    <x v="2"/>
    <x v="3"/>
  </r>
  <r>
    <x v="7722"/>
    <x v="2"/>
    <s v="TGM12279"/>
    <s v="CERTIFICADO DE USO 200476"/>
    <x v="0"/>
    <x v="0"/>
    <x v="2"/>
    <x v="0"/>
    <s v="Melissa Jhuliana Hipolito Guerrero"/>
    <m/>
    <x v="0"/>
    <x v="2"/>
    <x v="2"/>
    <x v="3"/>
  </r>
  <r>
    <x v="7723"/>
    <x v="0"/>
    <s v="TGM12280"/>
    <s v="MISA"/>
    <x v="0"/>
    <x v="2"/>
    <x v="0"/>
    <x v="39"/>
    <s v="Pamela Diana SAC Caro Alhua"/>
    <m/>
    <x v="0"/>
    <x v="1"/>
    <x v="2"/>
    <x v="3"/>
  </r>
  <r>
    <x v="7724"/>
    <x v="3"/>
    <s v="TGM12281"/>
    <s v="CONSULTA  DE PAGOS"/>
    <x v="0"/>
    <x v="2"/>
    <x v="0"/>
    <x v="10"/>
    <s v="Rosmery Montesinos Quispe c1"/>
    <s v="Presencial"/>
    <x v="0"/>
    <x v="1"/>
    <x v="2"/>
    <x v="3"/>
  </r>
  <r>
    <x v="7725"/>
    <x v="3"/>
    <s v="TGM12282"/>
    <s v="CONSULTA  DE PAGOS"/>
    <x v="0"/>
    <x v="2"/>
    <x v="0"/>
    <x v="10"/>
    <s v="Rosmery Montesinos Quispe c1"/>
    <s v="Presencial"/>
    <x v="0"/>
    <x v="1"/>
    <x v="2"/>
    <x v="3"/>
  </r>
  <r>
    <x v="7726"/>
    <x v="2"/>
    <s v="TGM12283"/>
    <s v="USO DE ESPACIO 201254"/>
    <x v="0"/>
    <x v="0"/>
    <x v="2"/>
    <x v="7"/>
    <s v="Melissa Jhuliana Hipolito Guerrero"/>
    <m/>
    <x v="0"/>
    <x v="2"/>
    <x v="2"/>
    <x v="3"/>
  </r>
  <r>
    <x v="7727"/>
    <x v="2"/>
    <s v="TGM12284"/>
    <s v="RESPONSO 5025935"/>
    <x v="0"/>
    <x v="0"/>
    <x v="2"/>
    <x v="50"/>
    <s v="Melissa Jhuliana Hipolito Guerrero"/>
    <m/>
    <x v="0"/>
    <x v="2"/>
    <x v="2"/>
    <x v="3"/>
  </r>
  <r>
    <x v="7728"/>
    <x v="2"/>
    <s v="TGM12285"/>
    <s v="RESPONSO 5025935"/>
    <x v="0"/>
    <x v="0"/>
    <x v="0"/>
    <x v="50"/>
    <s v="Melissa Jhuliana Hipolito Guerrero"/>
    <m/>
    <x v="0"/>
    <x v="1"/>
    <x v="2"/>
    <x v="3"/>
  </r>
  <r>
    <x v="7729"/>
    <x v="2"/>
    <s v="TGM12286"/>
    <s v="ALQUILER DE TOLDO 5035065"/>
    <x v="0"/>
    <x v="0"/>
    <x v="0"/>
    <x v="48"/>
    <s v="Melissa Jhuliana Hipolito Guerrero"/>
    <m/>
    <x v="0"/>
    <x v="1"/>
    <x v="2"/>
    <x v="3"/>
  </r>
  <r>
    <x v="7730"/>
    <x v="4"/>
    <s v="TGM12287"/>
    <s v="RECLAMO-EXCREMENTO EN SU FLORERO"/>
    <x v="0"/>
    <x v="1"/>
    <x v="4"/>
    <x v="4"/>
    <s v="Rayda Rita Vargas Perales C2"/>
    <s v="Presencial"/>
    <x v="0"/>
    <x v="2"/>
    <x v="2"/>
    <x v="3"/>
  </r>
  <r>
    <x v="7731"/>
    <x v="2"/>
    <s v="TGM12288"/>
    <s v="RESPONSO 201250"/>
    <x v="0"/>
    <x v="0"/>
    <x v="0"/>
    <x v="50"/>
    <s v="Melissa Jhuliana Hipolito Guerrero"/>
    <m/>
    <x v="0"/>
    <x v="1"/>
    <x v="2"/>
    <x v="3"/>
  </r>
  <r>
    <x v="7732"/>
    <x v="4"/>
    <s v="TGM12289"/>
    <s v="REPINTADO PLACA"/>
    <x v="0"/>
    <x v="1"/>
    <x v="4"/>
    <x v="13"/>
    <s v="Rayda Rita Vargas Perales C2"/>
    <s v="Presencial"/>
    <x v="0"/>
    <x v="2"/>
    <x v="2"/>
    <x v="3"/>
  </r>
  <r>
    <x v="7733"/>
    <x v="3"/>
    <s v="TGM12290"/>
    <s v="ENTREGA DE CERTIFICADO DE PERPETUIDAD"/>
    <x v="0"/>
    <x v="0"/>
    <x v="0"/>
    <x v="0"/>
    <s v="Ruth Cusihuaman SACC1"/>
    <s v="Presencial"/>
    <x v="0"/>
    <x v="1"/>
    <x v="2"/>
    <x v="3"/>
  </r>
  <r>
    <x v="7734"/>
    <x v="0"/>
    <s v="TGM12291"/>
    <s v="CERTIFICADO DE USO"/>
    <x v="0"/>
    <x v="0"/>
    <x v="0"/>
    <x v="0"/>
    <s v="Anyela Pamela Soriano Segura SAN"/>
    <m/>
    <x v="0"/>
    <x v="1"/>
    <x v="2"/>
    <x v="3"/>
  </r>
  <r>
    <x v="7735"/>
    <x v="0"/>
    <s v="TGM12292"/>
    <s v="ACTUALIZACI&amp;OACUTE;N DE DATOS"/>
    <x v="0"/>
    <x v="2"/>
    <x v="2"/>
    <x v="1"/>
    <s v="Anyela Pamela Soriano Segura SAN"/>
    <m/>
    <x v="0"/>
    <x v="2"/>
    <x v="2"/>
    <x v="3"/>
  </r>
  <r>
    <x v="7736"/>
    <x v="0"/>
    <s v="TGM12293"/>
    <s v="ACTUALIZACI&amp;OACUTE;N DE DATOS"/>
    <x v="0"/>
    <x v="2"/>
    <x v="2"/>
    <x v="1"/>
    <s v="Anyela Pamela Soriano Segura SAN"/>
    <m/>
    <x v="0"/>
    <x v="2"/>
    <x v="2"/>
    <x v="3"/>
  </r>
  <r>
    <x v="7737"/>
    <x v="0"/>
    <s v="TGM12294"/>
    <s v="ACTUALIZACI&amp;OACUTE;N DE DATOS"/>
    <x v="0"/>
    <x v="2"/>
    <x v="0"/>
    <x v="1"/>
    <s v="Anyela Pamela Soriano Segura SAN"/>
    <m/>
    <x v="0"/>
    <x v="1"/>
    <x v="2"/>
    <x v="3"/>
  </r>
  <r>
    <x v="7738"/>
    <x v="0"/>
    <s v="TGM12295"/>
    <s v="MISA"/>
    <x v="0"/>
    <x v="2"/>
    <x v="0"/>
    <x v="39"/>
    <s v="Nescar Janeth Ingaruca Peña SAC COR"/>
    <s v="Presencial"/>
    <x v="0"/>
    <x v="1"/>
    <x v="2"/>
    <x v="3"/>
  </r>
  <r>
    <x v="7739"/>
    <x v="0"/>
    <s v="TGM12296"/>
    <s v="MISA"/>
    <x v="0"/>
    <x v="2"/>
    <x v="0"/>
    <x v="39"/>
    <s v="Nescar Janeth Ingaruca Peña SAC SAN"/>
    <s v="Presencial"/>
    <x v="0"/>
    <x v="1"/>
    <x v="2"/>
    <x v="3"/>
  </r>
  <r>
    <x v="7740"/>
    <x v="0"/>
    <s v="TGM12297"/>
    <s v="MISA"/>
    <x v="0"/>
    <x v="2"/>
    <x v="0"/>
    <x v="39"/>
    <s v="Nescar Janeth Ingaruca Peña SAC SAN"/>
    <m/>
    <x v="0"/>
    <x v="1"/>
    <x v="2"/>
    <x v="3"/>
  </r>
  <r>
    <x v="7741"/>
    <x v="0"/>
    <s v="TGM12298"/>
    <s v="MISA"/>
    <x v="0"/>
    <x v="2"/>
    <x v="0"/>
    <x v="39"/>
    <s v="Nescar Janeth Ingaruca Peña SAC SAN"/>
    <s v="Presencial"/>
    <x v="0"/>
    <x v="1"/>
    <x v="2"/>
    <x v="3"/>
  </r>
  <r>
    <x v="7742"/>
    <x v="0"/>
    <s v="TGM12299"/>
    <s v="MISA"/>
    <x v="0"/>
    <x v="2"/>
    <x v="0"/>
    <x v="39"/>
    <s v="Nescar Janeth Ingaruca Peña SAC SAN"/>
    <s v="Presencial"/>
    <x v="0"/>
    <x v="1"/>
    <x v="2"/>
    <x v="3"/>
  </r>
  <r>
    <x v="7743"/>
    <x v="0"/>
    <s v="TGM12300"/>
    <s v="MISA"/>
    <x v="0"/>
    <x v="2"/>
    <x v="0"/>
    <x v="39"/>
    <s v="Nescar Janeth Ingaruca Peña SAC SAN"/>
    <s v="Presencial"/>
    <x v="0"/>
    <x v="1"/>
    <x v="2"/>
    <x v="3"/>
  </r>
  <r>
    <x v="7744"/>
    <x v="0"/>
    <s v="TGM12301"/>
    <s v="MISA"/>
    <x v="0"/>
    <x v="2"/>
    <x v="0"/>
    <x v="39"/>
    <s v="Nescar Janeth Ingaruca Peña SAC SAN"/>
    <s v="Presencial"/>
    <x v="0"/>
    <x v="1"/>
    <x v="2"/>
    <x v="3"/>
  </r>
  <r>
    <x v="7745"/>
    <x v="0"/>
    <s v="TGM12302"/>
    <s v="CERTIFICADO"/>
    <x v="0"/>
    <x v="0"/>
    <x v="4"/>
    <x v="0"/>
    <s v="Pamela Diana SAC Caro Alhua"/>
    <m/>
    <x v="0"/>
    <x v="2"/>
    <x v="2"/>
    <x v="3"/>
  </r>
  <r>
    <x v="7746"/>
    <x v="0"/>
    <s v="TGM12303"/>
    <s v="MISA"/>
    <x v="0"/>
    <x v="2"/>
    <x v="0"/>
    <x v="39"/>
    <s v="Pamela Diana SAC Caro Alhua"/>
    <m/>
    <x v="0"/>
    <x v="2"/>
    <x v="2"/>
    <x v="3"/>
  </r>
  <r>
    <x v="7747"/>
    <x v="0"/>
    <s v="TGM12304"/>
    <s v="MISA"/>
    <x v="0"/>
    <x v="2"/>
    <x v="0"/>
    <x v="39"/>
    <s v="Pamela Diana SAC Caro Alhua"/>
    <m/>
    <x v="0"/>
    <x v="1"/>
    <x v="2"/>
    <x v="3"/>
  </r>
  <r>
    <x v="7748"/>
    <x v="0"/>
    <s v="TGM12305"/>
    <s v="FLOREROS DE PVC"/>
    <x v="0"/>
    <x v="0"/>
    <x v="0"/>
    <x v="21"/>
    <s v="Pamela Diana SAC Caro Alhua"/>
    <m/>
    <x v="0"/>
    <x v="2"/>
    <x v="2"/>
    <x v="3"/>
  </r>
  <r>
    <x v="7749"/>
    <x v="0"/>
    <s v="TGM12306"/>
    <s v="FLOREROS"/>
    <x v="0"/>
    <x v="0"/>
    <x v="0"/>
    <x v="21"/>
    <s v="Pamela Diana SAC Caro Alhua"/>
    <m/>
    <x v="0"/>
    <x v="2"/>
    <x v="2"/>
    <x v="3"/>
  </r>
  <r>
    <x v="7750"/>
    <x v="1"/>
    <s v="TGM12307"/>
    <s v="CERTIFICADO DE USO"/>
    <x v="0"/>
    <x v="0"/>
    <x v="0"/>
    <x v="0"/>
    <s v="Pamela Diana Caro Alhua  SAC cor"/>
    <m/>
    <x v="0"/>
    <x v="1"/>
    <x v="2"/>
    <x v="3"/>
  </r>
  <r>
    <x v="7751"/>
    <x v="4"/>
    <s v="TGM12308"/>
    <s v="LAPIDA DESPINTADO"/>
    <x v="0"/>
    <x v="1"/>
    <x v="4"/>
    <x v="13"/>
    <s v="Rayda Rita Vargas Perales C2"/>
    <s v="Presencial"/>
    <x v="0"/>
    <x v="1"/>
    <x v="2"/>
    <x v="3"/>
  </r>
  <r>
    <x v="7752"/>
    <x v="1"/>
    <s v="TGM12309"/>
    <s v="CERTIFICADO DE USO"/>
    <x v="0"/>
    <x v="0"/>
    <x v="0"/>
    <x v="0"/>
    <s v="Pamela Diana Caro Alhua  SAC cor"/>
    <m/>
    <x v="0"/>
    <x v="1"/>
    <x v="2"/>
    <x v="3"/>
  </r>
  <r>
    <x v="7753"/>
    <x v="7"/>
    <s v="TGM12310"/>
    <s v="ESTADO DE CUENTA"/>
    <x v="0"/>
    <x v="2"/>
    <x v="0"/>
    <x v="10"/>
    <s v="Rosario Margarita Vergara Jimenez SAC CHIM"/>
    <m/>
    <x v="0"/>
    <x v="1"/>
    <x v="2"/>
    <x v="3"/>
  </r>
  <r>
    <x v="7754"/>
    <x v="1"/>
    <s v="TGM12311"/>
    <s v="MISA"/>
    <x v="0"/>
    <x v="2"/>
    <x v="0"/>
    <x v="39"/>
    <s v="Pamela Diana Caro Alhua  SAC cor"/>
    <m/>
    <x v="0"/>
    <x v="1"/>
    <x v="2"/>
    <x v="3"/>
  </r>
  <r>
    <x v="7755"/>
    <x v="2"/>
    <s v="TGM12312"/>
    <s v="RESPONSO 200754"/>
    <x v="0"/>
    <x v="0"/>
    <x v="0"/>
    <x v="50"/>
    <s v="Rocio Margarita Chaname Vicente"/>
    <m/>
    <x v="0"/>
    <x v="1"/>
    <x v="2"/>
    <x v="3"/>
  </r>
  <r>
    <x v="7756"/>
    <x v="4"/>
    <s v="TGM12313"/>
    <s v="ENTREGA DE CERTIFICADO DE PERPETUIDAD"/>
    <x v="0"/>
    <x v="0"/>
    <x v="0"/>
    <x v="0"/>
    <s v="Ruth Cusihuaman SACC2"/>
    <s v="Presencial"/>
    <x v="0"/>
    <x v="1"/>
    <x v="2"/>
    <x v="3"/>
  </r>
  <r>
    <x v="7757"/>
    <x v="2"/>
    <s v="TGM12314"/>
    <s v="ALQUILER DE TOLDO 200754"/>
    <x v="0"/>
    <x v="0"/>
    <x v="0"/>
    <x v="48"/>
    <s v="Rocio Margarita Chaname Vicente"/>
    <m/>
    <x v="0"/>
    <x v="1"/>
    <x v="2"/>
    <x v="3"/>
  </r>
  <r>
    <x v="7758"/>
    <x v="4"/>
    <s v="TGM12315"/>
    <s v="CONSULTA  DE PAGOS"/>
    <x v="0"/>
    <x v="2"/>
    <x v="0"/>
    <x v="10"/>
    <s v="Rosmery Montesinos Quispe c2"/>
    <s v="Presencial"/>
    <x v="0"/>
    <x v="1"/>
    <x v="2"/>
    <x v="3"/>
  </r>
  <r>
    <x v="7759"/>
    <x v="0"/>
    <s v="TGM12316"/>
    <s v="***PRUEBA HORARIO DE ATENCI&amp;OACUTE;N"/>
    <x v="0"/>
    <x v="1"/>
    <x v="0"/>
    <x v="32"/>
    <s v="Grupo Servicio de Atencion al Cliente"/>
    <s v="Presencial"/>
    <x v="0"/>
    <x v="1"/>
    <x v="2"/>
    <x v="3"/>
  </r>
  <r>
    <x v="7760"/>
    <x v="0"/>
    <s v="TGM12317"/>
    <s v="MISA"/>
    <x v="0"/>
    <x v="2"/>
    <x v="0"/>
    <x v="39"/>
    <s v="Pamela Diana SAC Caro Alhua"/>
    <m/>
    <x v="0"/>
    <x v="1"/>
    <x v="2"/>
    <x v="3"/>
  </r>
  <r>
    <x v="7761"/>
    <x v="0"/>
    <s v="TGM12318"/>
    <s v="FOMA"/>
    <x v="0"/>
    <x v="0"/>
    <x v="0"/>
    <x v="51"/>
    <s v="Pamela Diana SAC Caro Alhua"/>
    <m/>
    <x v="0"/>
    <x v="1"/>
    <x v="2"/>
    <x v="3"/>
  </r>
  <r>
    <x v="7762"/>
    <x v="0"/>
    <s v="TGM12319"/>
    <s v="ACTA DE DEFUNCION"/>
    <x v="0"/>
    <x v="0"/>
    <x v="0"/>
    <x v="41"/>
    <s v="Pamela Diana SAC Caro Alhua"/>
    <m/>
    <x v="0"/>
    <x v="1"/>
    <x v="2"/>
    <x v="3"/>
  </r>
  <r>
    <x v="7763"/>
    <x v="0"/>
    <s v="TGM12320"/>
    <s v="CERTIFICADO DE USO"/>
    <x v="0"/>
    <x v="2"/>
    <x v="0"/>
    <x v="1"/>
    <s v="Anyela Pamela Soriano Segura SAN"/>
    <m/>
    <x v="0"/>
    <x v="1"/>
    <x v="2"/>
    <x v="3"/>
  </r>
  <r>
    <x v="7764"/>
    <x v="0"/>
    <s v="TGM12321"/>
    <s v="CONSTANCIA"/>
    <x v="0"/>
    <x v="0"/>
    <x v="0"/>
    <x v="6"/>
    <s v="Anyela Pamela Soriano Segura SAN"/>
    <m/>
    <x v="0"/>
    <x v="1"/>
    <x v="2"/>
    <x v="3"/>
  </r>
  <r>
    <x v="7765"/>
    <x v="1"/>
    <s v="TGM12322"/>
    <s v="CERTIFICADO DE USO"/>
    <x v="0"/>
    <x v="2"/>
    <x v="0"/>
    <x v="0"/>
    <s v="Anyela Pamela Soriano Segura COR"/>
    <m/>
    <x v="0"/>
    <x v="1"/>
    <x v="2"/>
    <x v="3"/>
  </r>
  <r>
    <x v="7766"/>
    <x v="0"/>
    <s v="TGM12323"/>
    <s v="CERTIFICADO DE USO"/>
    <x v="0"/>
    <x v="2"/>
    <x v="0"/>
    <x v="0"/>
    <s v="Anyela Pamela Soriano Segura SAN"/>
    <m/>
    <x v="0"/>
    <x v="1"/>
    <x v="2"/>
    <x v="3"/>
  </r>
  <r>
    <x v="7767"/>
    <x v="0"/>
    <s v="TGM12324"/>
    <s v="MISA"/>
    <x v="0"/>
    <x v="2"/>
    <x v="0"/>
    <x v="39"/>
    <s v="Pamela Diana SAC Caro Alhua"/>
    <m/>
    <x v="0"/>
    <x v="1"/>
    <x v="2"/>
    <x v="3"/>
  </r>
  <r>
    <x v="7768"/>
    <x v="4"/>
    <s v="TGM12325"/>
    <s v="LAPIDA ROTA"/>
    <x v="0"/>
    <x v="1"/>
    <x v="4"/>
    <x v="13"/>
    <s v="Rayda Rita Vargas Perales C2"/>
    <s v="Presencial"/>
    <x v="0"/>
    <x v="2"/>
    <x v="2"/>
    <x v="3"/>
  </r>
  <r>
    <x v="7769"/>
    <x v="3"/>
    <s v="TGM12326"/>
    <s v="REPINTADO PLACA"/>
    <x v="0"/>
    <x v="1"/>
    <x v="4"/>
    <x v="13"/>
    <s v="Rayda Rita Vargas Perales C1"/>
    <s v="Llamada Telefonica"/>
    <x v="0"/>
    <x v="2"/>
    <x v="2"/>
    <x v="3"/>
  </r>
  <r>
    <x v="7770"/>
    <x v="0"/>
    <s v="TGM12327"/>
    <s v="TRASLADO INTERNO"/>
    <x v="0"/>
    <x v="2"/>
    <x v="0"/>
    <x v="7"/>
    <s v="Pamela Diana SAC Caro Alhua"/>
    <m/>
    <x v="0"/>
    <x v="1"/>
    <x v="2"/>
    <x v="3"/>
  </r>
  <r>
    <x v="7771"/>
    <x v="0"/>
    <s v="TGM12328"/>
    <s v="MISA"/>
    <x v="0"/>
    <x v="2"/>
    <x v="0"/>
    <x v="39"/>
    <s v="Pamela Diana SAC Caro Alhua"/>
    <m/>
    <x v="0"/>
    <x v="1"/>
    <x v="2"/>
    <x v="3"/>
  </r>
  <r>
    <x v="7772"/>
    <x v="2"/>
    <s v="TGM12329"/>
    <s v="RESPONSO 200167"/>
    <x v="0"/>
    <x v="0"/>
    <x v="2"/>
    <x v="50"/>
    <s v="Rocio Margarita Chaname Vicente"/>
    <m/>
    <x v="0"/>
    <x v="2"/>
    <x v="2"/>
    <x v="3"/>
  </r>
  <r>
    <x v="7773"/>
    <x v="2"/>
    <s v="TGM12330"/>
    <s v="RESPONSO 200167"/>
    <x v="0"/>
    <x v="0"/>
    <x v="0"/>
    <x v="50"/>
    <s v="Rocio Margarita Chaname Vicente"/>
    <m/>
    <x v="0"/>
    <x v="1"/>
    <x v="2"/>
    <x v="3"/>
  </r>
  <r>
    <x v="7774"/>
    <x v="2"/>
    <s v="TGM12331"/>
    <s v="RESPONSO 5038845"/>
    <x v="0"/>
    <x v="0"/>
    <x v="2"/>
    <x v="2"/>
    <s v="Rocio Margarita Chaname Vicente"/>
    <m/>
    <x v="0"/>
    <x v="2"/>
    <x v="2"/>
    <x v="3"/>
  </r>
  <r>
    <x v="7775"/>
    <x v="0"/>
    <s v="TGM12332"/>
    <s v="LAPIDA DESAPARECIDA"/>
    <x v="0"/>
    <x v="0"/>
    <x v="4"/>
    <x v="13"/>
    <s v="Pamela Diana SAC Caro Alhua"/>
    <m/>
    <x v="0"/>
    <x v="2"/>
    <x v="2"/>
    <x v="3"/>
  </r>
  <r>
    <x v="7776"/>
    <x v="0"/>
    <s v="TGM12333"/>
    <s v="MISA"/>
    <x v="0"/>
    <x v="2"/>
    <x v="0"/>
    <x v="39"/>
    <s v="Nescar Janeth Ingaruca Peña SAC SAN"/>
    <s v="Presencial"/>
    <x v="0"/>
    <x v="1"/>
    <x v="2"/>
    <x v="3"/>
  </r>
  <r>
    <x v="7777"/>
    <x v="4"/>
    <s v="TGM12334"/>
    <s v="MANTENIMIENTO DE ESPACIO"/>
    <x v="0"/>
    <x v="1"/>
    <x v="4"/>
    <x v="14"/>
    <s v="Rayda Rita Vargas Perales C2"/>
    <s v="Presencial"/>
    <x v="0"/>
    <x v="2"/>
    <x v="2"/>
    <x v="3"/>
  </r>
  <r>
    <x v="7778"/>
    <x v="0"/>
    <s v="TGM12335"/>
    <s v="CERTIFICADO"/>
    <x v="0"/>
    <x v="0"/>
    <x v="0"/>
    <x v="0"/>
    <s v="Nescar Janeth Ingaruca Peña SAC SAN"/>
    <s v="Presencial"/>
    <x v="0"/>
    <x v="1"/>
    <x v="2"/>
    <x v="3"/>
  </r>
  <r>
    <x v="7779"/>
    <x v="0"/>
    <s v="TGM12336"/>
    <s v="MISA"/>
    <x v="0"/>
    <x v="2"/>
    <x v="0"/>
    <x v="39"/>
    <s v="Nescar Janeth Ingaruca Peña SAC SAN"/>
    <s v="Presencial"/>
    <x v="0"/>
    <x v="1"/>
    <x v="2"/>
    <x v="3"/>
  </r>
  <r>
    <x v="7780"/>
    <x v="0"/>
    <s v="TGM12337"/>
    <s v="MISA"/>
    <x v="0"/>
    <x v="2"/>
    <x v="0"/>
    <x v="39"/>
    <s v="Nescar Janeth Ingaruca Peña SAC SAN"/>
    <s v="Presencial"/>
    <x v="0"/>
    <x v="1"/>
    <x v="2"/>
    <x v="3"/>
  </r>
  <r>
    <x v="7781"/>
    <x v="0"/>
    <s v="TGM12338"/>
    <s v="MISA"/>
    <x v="0"/>
    <x v="2"/>
    <x v="0"/>
    <x v="39"/>
    <s v="Nescar Janeth Ingaruca Peña SAC SAN"/>
    <s v="Presencial"/>
    <x v="0"/>
    <x v="1"/>
    <x v="2"/>
    <x v="3"/>
  </r>
  <r>
    <x v="7782"/>
    <x v="0"/>
    <s v="TGM12339"/>
    <s v="VENTA DE FLOREROS"/>
    <x v="0"/>
    <x v="0"/>
    <x v="2"/>
    <x v="21"/>
    <s v="Nescar Janeth Ingaruca Peña SAC SAN"/>
    <s v="Presencial"/>
    <x v="0"/>
    <x v="2"/>
    <x v="2"/>
    <x v="3"/>
  </r>
  <r>
    <x v="7783"/>
    <x v="1"/>
    <s v="TGM12340"/>
    <s v="MISA"/>
    <x v="0"/>
    <x v="2"/>
    <x v="0"/>
    <x v="39"/>
    <s v="Nescar Janeth Ingaruca Peña SAC COR"/>
    <s v="Presencial"/>
    <x v="0"/>
    <x v="1"/>
    <x v="2"/>
    <x v="3"/>
  </r>
  <r>
    <x v="7784"/>
    <x v="1"/>
    <s v="TGM12341"/>
    <s v="MISA"/>
    <x v="0"/>
    <x v="2"/>
    <x v="0"/>
    <x v="39"/>
    <s v="Nescar Janeth Ingaruca Peña SAC COR"/>
    <s v="Presencial"/>
    <x v="0"/>
    <x v="1"/>
    <x v="2"/>
    <x v="3"/>
  </r>
  <r>
    <x v="7785"/>
    <x v="0"/>
    <s v="TGM12342"/>
    <s v="FLOREROS DE PVC"/>
    <x v="0"/>
    <x v="0"/>
    <x v="0"/>
    <x v="21"/>
    <s v="Pamela Diana SAC Caro Alhua"/>
    <m/>
    <x v="0"/>
    <x v="1"/>
    <x v="2"/>
    <x v="3"/>
  </r>
  <r>
    <x v="7786"/>
    <x v="2"/>
    <s v="TGM12343"/>
    <s v="RESPONSO 201294"/>
    <x v="0"/>
    <x v="0"/>
    <x v="0"/>
    <x v="50"/>
    <s v="Rocio Margarita Chaname Vicente"/>
    <m/>
    <x v="0"/>
    <x v="1"/>
    <x v="2"/>
    <x v="3"/>
  </r>
  <r>
    <x v="7787"/>
    <x v="4"/>
    <s v="TGM12344"/>
    <s v="REPINTADO DE LAPIDA"/>
    <x v="0"/>
    <x v="1"/>
    <x v="4"/>
    <x v="13"/>
    <s v="Rayda Rita Vargas Perales C2"/>
    <s v="Presencial"/>
    <x v="0"/>
    <x v="2"/>
    <x v="2"/>
    <x v="3"/>
  </r>
  <r>
    <x v="7788"/>
    <x v="2"/>
    <s v="TGM12345"/>
    <s v="RESPONSO 5010085"/>
    <x v="0"/>
    <x v="0"/>
    <x v="0"/>
    <x v="50"/>
    <s v="Rocio Margarita Chaname Vicente"/>
    <m/>
    <x v="0"/>
    <x v="1"/>
    <x v="2"/>
    <x v="3"/>
  </r>
  <r>
    <x v="7789"/>
    <x v="2"/>
    <s v="TGM12346"/>
    <s v="ALQUILER DE PLEGARIA 5038845"/>
    <x v="0"/>
    <x v="0"/>
    <x v="2"/>
    <x v="50"/>
    <s v="Rocio Margarita Chaname Vicente"/>
    <m/>
    <x v="0"/>
    <x v="2"/>
    <x v="2"/>
    <x v="3"/>
  </r>
  <r>
    <x v="7790"/>
    <x v="2"/>
    <s v="TGM12347"/>
    <s v="ALQUILER DE PLEGARIA 5038845"/>
    <x v="0"/>
    <x v="0"/>
    <x v="0"/>
    <x v="50"/>
    <s v="Rocio Margarita Chaname Vicente"/>
    <m/>
    <x v="0"/>
    <x v="1"/>
    <x v="2"/>
    <x v="3"/>
  </r>
  <r>
    <x v="7791"/>
    <x v="2"/>
    <s v="TGM12348"/>
    <s v="USO DE ESPACIO 200145"/>
    <x v="0"/>
    <x v="0"/>
    <x v="0"/>
    <x v="8"/>
    <s v="Rocio Margarita Chaname Vicente"/>
    <m/>
    <x v="0"/>
    <x v="1"/>
    <x v="2"/>
    <x v="3"/>
  </r>
  <r>
    <x v="7792"/>
    <x v="4"/>
    <s v="TGM12349"/>
    <s v="CERTIFICADO DE USO PERPETUO"/>
    <x v="0"/>
    <x v="0"/>
    <x v="0"/>
    <x v="0"/>
    <s v="Rosmery Montesinos Quispe c2"/>
    <s v="Presencial"/>
    <x v="0"/>
    <x v="1"/>
    <x v="2"/>
    <x v="3"/>
  </r>
  <r>
    <x v="7793"/>
    <x v="0"/>
    <s v="TGM12350"/>
    <s v="CONSTANCIA"/>
    <x v="0"/>
    <x v="2"/>
    <x v="0"/>
    <x v="6"/>
    <s v="Anyela Pamela Soriano Segura SAN"/>
    <m/>
    <x v="0"/>
    <x v="1"/>
    <x v="2"/>
    <x v="3"/>
  </r>
  <r>
    <x v="7794"/>
    <x v="0"/>
    <s v="TGM12351"/>
    <s v="CAMBIO DE TITULARIDAD"/>
    <x v="0"/>
    <x v="0"/>
    <x v="0"/>
    <x v="31"/>
    <s v="Anyela Pamela Soriano Segura SAN"/>
    <m/>
    <x v="0"/>
    <x v="1"/>
    <x v="2"/>
    <x v="3"/>
  </r>
  <r>
    <x v="7795"/>
    <x v="0"/>
    <s v="TGM12355"/>
    <s v="RECLAMO DE LAPIDA"/>
    <x v="0"/>
    <x v="0"/>
    <x v="0"/>
    <x v="9"/>
    <s v="Pamela Diana SAC Caro Alhua"/>
    <m/>
    <x v="0"/>
    <x v="1"/>
    <x v="2"/>
    <x v="3"/>
  </r>
  <r>
    <x v="7796"/>
    <x v="0"/>
    <s v="TGM12356"/>
    <s v="MANTENIMIENTO DE ESPACIO"/>
    <x v="0"/>
    <x v="2"/>
    <x v="0"/>
    <x v="14"/>
    <s v="Pamela Diana SAC Caro Alhua"/>
    <m/>
    <x v="0"/>
    <x v="1"/>
    <x v="2"/>
    <x v="3"/>
  </r>
  <r>
    <x v="7797"/>
    <x v="0"/>
    <s v="TGM12357"/>
    <s v="PRUEBA DAVID COMPRA LAPIDA"/>
    <x v="0"/>
    <x v="0"/>
    <x v="4"/>
    <x v="9"/>
    <s v="Grupo Servicio de Atencion al Cliente"/>
    <m/>
    <x v="0"/>
    <x v="1"/>
    <x v="2"/>
    <x v="3"/>
  </r>
  <r>
    <x v="7798"/>
    <x v="0"/>
    <s v="TGM12358"/>
    <s v="CERTIFICADO"/>
    <x v="0"/>
    <x v="0"/>
    <x v="0"/>
    <x v="0"/>
    <s v="Nescar Janeth Ingaruca Peña SAC SAN"/>
    <s v="Presencial"/>
    <x v="0"/>
    <x v="1"/>
    <x v="2"/>
    <x v="3"/>
  </r>
  <r>
    <x v="7799"/>
    <x v="0"/>
    <s v="TGM12359"/>
    <s v="ALQUILER TOLDO"/>
    <x v="0"/>
    <x v="0"/>
    <x v="0"/>
    <x v="48"/>
    <s v="Nescar Janeth Ingaruca Peña SAC SAN"/>
    <s v="Presencial"/>
    <x v="0"/>
    <x v="1"/>
    <x v="2"/>
    <x v="3"/>
  </r>
  <r>
    <x v="7800"/>
    <x v="0"/>
    <s v="TGM12360"/>
    <s v="VENTA DE FLOREROS"/>
    <x v="0"/>
    <x v="0"/>
    <x v="2"/>
    <x v="21"/>
    <s v="Nescar Janeth Ingaruca Peña SAC SAN"/>
    <s v="Presencial"/>
    <x v="0"/>
    <x v="2"/>
    <x v="2"/>
    <x v="3"/>
  </r>
  <r>
    <x v="7801"/>
    <x v="1"/>
    <s v="TGM12361"/>
    <s v="MISA"/>
    <x v="0"/>
    <x v="2"/>
    <x v="0"/>
    <x v="39"/>
    <s v="Nescar Janeth Ingaruca Peña SAC COR"/>
    <s v="Llamada Telefonica"/>
    <x v="0"/>
    <x v="1"/>
    <x v="2"/>
    <x v="3"/>
  </r>
  <r>
    <x v="7802"/>
    <x v="0"/>
    <s v="TGM12362"/>
    <s v="LAPIDA DESAPARECIDA"/>
    <x v="0"/>
    <x v="1"/>
    <x v="4"/>
    <x v="20"/>
    <s v="Florentino Sebastian Salinas San Antonio"/>
    <m/>
    <x v="0"/>
    <x v="1"/>
    <x v="2"/>
    <x v="3"/>
  </r>
  <r>
    <x v="7803"/>
    <x v="0"/>
    <s v="TGM12363"/>
    <s v="VENTA DE FLOREROS"/>
    <x v="0"/>
    <x v="0"/>
    <x v="2"/>
    <x v="21"/>
    <s v="Nescar Janeth Ingaruca Peña SAC SAN"/>
    <s v="Presencial"/>
    <x v="0"/>
    <x v="2"/>
    <x v="2"/>
    <x v="3"/>
  </r>
  <r>
    <x v="7804"/>
    <x v="0"/>
    <s v="TGM12364"/>
    <s v="MISA"/>
    <x v="0"/>
    <x v="2"/>
    <x v="0"/>
    <x v="39"/>
    <s v="Nescar Janeth Ingaruca Peña SAC SAN"/>
    <s v="Presencial"/>
    <x v="0"/>
    <x v="1"/>
    <x v="2"/>
    <x v="3"/>
  </r>
  <r>
    <x v="7805"/>
    <x v="0"/>
    <s v="TGM12365"/>
    <s v="CERTIFICADO DE USO"/>
    <x v="0"/>
    <x v="0"/>
    <x v="0"/>
    <x v="0"/>
    <s v="Pamela Diana SAC Caro Alhua"/>
    <m/>
    <x v="0"/>
    <x v="1"/>
    <x v="2"/>
    <x v="3"/>
  </r>
  <r>
    <x v="7806"/>
    <x v="0"/>
    <s v="TGM12366"/>
    <s v="FLOREROS PVC"/>
    <x v="0"/>
    <x v="0"/>
    <x v="0"/>
    <x v="21"/>
    <s v="Liz Lidiana Huaman Rojas"/>
    <m/>
    <x v="0"/>
    <x v="1"/>
    <x v="2"/>
    <x v="3"/>
  </r>
  <r>
    <x v="7807"/>
    <x v="2"/>
    <s v="TGM12367"/>
    <s v="CERTIFICADO DE USO 200528"/>
    <x v="0"/>
    <x v="0"/>
    <x v="4"/>
    <x v="0"/>
    <s v="Melissa Jhuliana Hipolito Guerrero"/>
    <m/>
    <x v="0"/>
    <x v="1"/>
    <x v="2"/>
    <x v="3"/>
  </r>
  <r>
    <x v="7808"/>
    <x v="3"/>
    <s v="TGM12368"/>
    <s v="ACTUALIZACION DE DATOS"/>
    <x v="0"/>
    <x v="0"/>
    <x v="0"/>
    <x v="1"/>
    <s v="Ruth Cusihuaman SACC1"/>
    <s v="Presencial"/>
    <x v="0"/>
    <x v="1"/>
    <x v="2"/>
    <x v="3"/>
  </r>
  <r>
    <x v="7809"/>
    <x v="4"/>
    <s v="TGM12369"/>
    <s v="ACTUALIZACION DE DATOS"/>
    <x v="0"/>
    <x v="0"/>
    <x v="0"/>
    <x v="1"/>
    <s v="Ruth Cusihuaman SACC2"/>
    <s v="Presencial"/>
    <x v="0"/>
    <x v="1"/>
    <x v="2"/>
    <x v="3"/>
  </r>
  <r>
    <x v="7810"/>
    <x v="0"/>
    <s v="TGM12370"/>
    <s v="MISA"/>
    <x v="0"/>
    <x v="2"/>
    <x v="0"/>
    <x v="39"/>
    <s v="Anyela Pamela Soriano Segura SAN"/>
    <m/>
    <x v="0"/>
    <x v="1"/>
    <x v="2"/>
    <x v="3"/>
  </r>
  <r>
    <x v="7811"/>
    <x v="0"/>
    <s v="TGM12371"/>
    <s v="MISA"/>
    <x v="0"/>
    <x v="2"/>
    <x v="0"/>
    <x v="39"/>
    <s v="Nescar Janeth Ingaruca Peña SAC SAN"/>
    <s v="Presencial"/>
    <x v="0"/>
    <x v="1"/>
    <x v="2"/>
    <x v="3"/>
  </r>
  <r>
    <x v="7812"/>
    <x v="0"/>
    <s v="TGM12372"/>
    <s v="MISA"/>
    <x v="0"/>
    <x v="2"/>
    <x v="0"/>
    <x v="39"/>
    <s v="Nescar Janeth Ingaruca Peña SAC SAN"/>
    <s v="Llamada Telefonica"/>
    <x v="0"/>
    <x v="1"/>
    <x v="2"/>
    <x v="3"/>
  </r>
  <r>
    <x v="7813"/>
    <x v="0"/>
    <s v="TGM12373"/>
    <s v="PERDIDA DE FLORERO"/>
    <x v="0"/>
    <x v="0"/>
    <x v="4"/>
    <x v="21"/>
    <s v="Florentino Sebastian Salinas San Antonio"/>
    <s v="Presencial"/>
    <x v="0"/>
    <x v="2"/>
    <x v="2"/>
    <x v="3"/>
  </r>
  <r>
    <x v="7814"/>
    <x v="0"/>
    <s v="TGM12374"/>
    <s v="MISA"/>
    <x v="0"/>
    <x v="2"/>
    <x v="2"/>
    <x v="39"/>
    <s v="Anyela Pamela Soriano Segura SAN"/>
    <m/>
    <x v="0"/>
    <x v="2"/>
    <x v="2"/>
    <x v="3"/>
  </r>
  <r>
    <x v="7815"/>
    <x v="0"/>
    <s v="TGM12375"/>
    <s v="MISA"/>
    <x v="0"/>
    <x v="2"/>
    <x v="0"/>
    <x v="39"/>
    <s v="Anyela Pamela Soriano Segura SAN"/>
    <m/>
    <x v="0"/>
    <x v="1"/>
    <x v="2"/>
    <x v="3"/>
  </r>
  <r>
    <x v="7816"/>
    <x v="0"/>
    <s v="TGM12376"/>
    <s v="MISA"/>
    <x v="0"/>
    <x v="2"/>
    <x v="0"/>
    <x v="39"/>
    <s v="Nescar Janeth Ingaruca Peña SAC SAN"/>
    <s v="Presencial"/>
    <x v="0"/>
    <x v="1"/>
    <x v="2"/>
    <x v="3"/>
  </r>
  <r>
    <x v="7817"/>
    <x v="0"/>
    <s v="TGM12377"/>
    <s v="MISA"/>
    <x v="0"/>
    <x v="2"/>
    <x v="0"/>
    <x v="39"/>
    <s v="Nescar Janeth Ingaruca Peña SAC SAN"/>
    <s v="Presencial"/>
    <x v="0"/>
    <x v="1"/>
    <x v="2"/>
    <x v="3"/>
  </r>
  <r>
    <x v="7818"/>
    <x v="0"/>
    <s v="TGM12378"/>
    <s v="MISA"/>
    <x v="0"/>
    <x v="2"/>
    <x v="0"/>
    <x v="39"/>
    <s v="Nescar Janeth Ingaruca Peña SAC SAN"/>
    <s v="Presencial"/>
    <x v="0"/>
    <x v="1"/>
    <x v="2"/>
    <x v="3"/>
  </r>
  <r>
    <x v="7819"/>
    <x v="0"/>
    <s v="TGM12379"/>
    <s v="PERDIDA DE FLORERO"/>
    <x v="0"/>
    <x v="0"/>
    <x v="4"/>
    <x v="21"/>
    <s v="Florentino Sebastian Salinas San Antonio"/>
    <s v="Presencial"/>
    <x v="0"/>
    <x v="2"/>
    <x v="2"/>
    <x v="3"/>
  </r>
  <r>
    <x v="7820"/>
    <x v="0"/>
    <s v="TGM12380"/>
    <s v="ACTUALIZACION DE DATOS"/>
    <x v="0"/>
    <x v="0"/>
    <x v="0"/>
    <x v="1"/>
    <s v="Pamela Diana SAC Caro Alhua"/>
    <m/>
    <x v="0"/>
    <x v="1"/>
    <x v="2"/>
    <x v="3"/>
  </r>
  <r>
    <x v="7821"/>
    <x v="0"/>
    <s v="TGM12381"/>
    <s v="ACTUALIZACION DE DATOS"/>
    <x v="0"/>
    <x v="0"/>
    <x v="0"/>
    <x v="1"/>
    <s v="Pamela Diana SAC Caro Alhua"/>
    <m/>
    <x v="0"/>
    <x v="1"/>
    <x v="2"/>
    <x v="3"/>
  </r>
  <r>
    <x v="7822"/>
    <x v="0"/>
    <s v="TGM12382"/>
    <s v="FOMA"/>
    <x v="0"/>
    <x v="0"/>
    <x v="0"/>
    <x v="51"/>
    <s v="Pamela Diana SAC Caro Alhua"/>
    <m/>
    <x v="0"/>
    <x v="1"/>
    <x v="2"/>
    <x v="3"/>
  </r>
  <r>
    <x v="7823"/>
    <x v="0"/>
    <s v="TGM12383"/>
    <s v="VENTA DE FLOREROS"/>
    <x v="0"/>
    <x v="0"/>
    <x v="4"/>
    <x v="21"/>
    <s v="Florentino Sebastian Salinas San Antonio"/>
    <s v="Presencial"/>
    <x v="0"/>
    <x v="2"/>
    <x v="2"/>
    <x v="3"/>
  </r>
  <r>
    <x v="7824"/>
    <x v="0"/>
    <s v="TGM12384"/>
    <s v="VENTA DE FLOREROS"/>
    <x v="0"/>
    <x v="0"/>
    <x v="4"/>
    <x v="21"/>
    <s v="Florentino Sebastian Salinas San Antonio"/>
    <s v="Presencial"/>
    <x v="0"/>
    <x v="2"/>
    <x v="2"/>
    <x v="3"/>
  </r>
  <r>
    <x v="7825"/>
    <x v="0"/>
    <s v="TGM12385"/>
    <s v="REPINTADO DE LAPIDA"/>
    <x v="0"/>
    <x v="0"/>
    <x v="4"/>
    <x v="14"/>
    <s v="Florentino Sebastian Salinas San Antonio"/>
    <m/>
    <x v="0"/>
    <x v="2"/>
    <x v="2"/>
    <x v="3"/>
  </r>
  <r>
    <x v="7826"/>
    <x v="0"/>
    <s v="TGM12386"/>
    <s v="MISA"/>
    <x v="0"/>
    <x v="2"/>
    <x v="0"/>
    <x v="39"/>
    <s v="Pamela Diana SAC Caro Alhua"/>
    <m/>
    <x v="0"/>
    <x v="1"/>
    <x v="2"/>
    <x v="3"/>
  </r>
  <r>
    <x v="7827"/>
    <x v="0"/>
    <s v="TGM12387"/>
    <s v="VENTA DE FLOREROS"/>
    <x v="0"/>
    <x v="0"/>
    <x v="4"/>
    <x v="21"/>
    <s v="Florentino Sebastian Salinas San Antonio"/>
    <s v="Presencial"/>
    <x v="0"/>
    <x v="2"/>
    <x v="2"/>
    <x v="3"/>
  </r>
  <r>
    <x v="7828"/>
    <x v="0"/>
    <s v="TGM12388"/>
    <s v="VENTA DE FLOREROS"/>
    <x v="0"/>
    <x v="0"/>
    <x v="4"/>
    <x v="21"/>
    <s v="Florentino Sebastian Salinas San Antonio"/>
    <s v="Presencial"/>
    <x v="0"/>
    <x v="2"/>
    <x v="2"/>
    <x v="3"/>
  </r>
  <r>
    <x v="7829"/>
    <x v="0"/>
    <s v="TGM12389"/>
    <s v="VENTA DE FLOREROS"/>
    <x v="0"/>
    <x v="0"/>
    <x v="4"/>
    <x v="21"/>
    <s v="Florentino Sebastian Salinas San Antonio"/>
    <s v="Presencial"/>
    <x v="0"/>
    <x v="2"/>
    <x v="2"/>
    <x v="3"/>
  </r>
  <r>
    <x v="7830"/>
    <x v="0"/>
    <s v="TGM12390"/>
    <s v="ALQUILER TOLDO"/>
    <x v="0"/>
    <x v="0"/>
    <x v="0"/>
    <x v="48"/>
    <s v="Nescar Janeth Ingaruca Peña SAC SAN"/>
    <s v="Presencial"/>
    <x v="0"/>
    <x v="1"/>
    <x v="2"/>
    <x v="3"/>
  </r>
  <r>
    <x v="7831"/>
    <x v="3"/>
    <s v="TGM12391"/>
    <s v="PINTURA DE LAPIDA"/>
    <x v="0"/>
    <x v="1"/>
    <x v="4"/>
    <x v="13"/>
    <s v="Rayda Rita Vargas Perales C1"/>
    <s v="Presencial"/>
    <x v="0"/>
    <x v="2"/>
    <x v="2"/>
    <x v="3"/>
  </r>
  <r>
    <x v="7832"/>
    <x v="3"/>
    <s v="TGM12392"/>
    <s v="ERROR EN GRABADO LAPIDA"/>
    <x v="0"/>
    <x v="1"/>
    <x v="4"/>
    <x v="13"/>
    <s v="Rayda Rita Vargas Perales C1"/>
    <s v="Presencial"/>
    <x v="0"/>
    <x v="2"/>
    <x v="2"/>
    <x v="3"/>
  </r>
  <r>
    <x v="7833"/>
    <x v="2"/>
    <s v="TGM12393"/>
    <s v="CERTIFICADO DE USO 5041415"/>
    <x v="0"/>
    <x v="0"/>
    <x v="0"/>
    <x v="0"/>
    <s v="Rocio Margarita Chaname Vicente"/>
    <m/>
    <x v="0"/>
    <x v="1"/>
    <x v="2"/>
    <x v="3"/>
  </r>
  <r>
    <x v="7834"/>
    <x v="2"/>
    <s v="TGM12394"/>
    <s v="TRASLADO 5026875"/>
    <x v="0"/>
    <x v="2"/>
    <x v="0"/>
    <x v="35"/>
    <s v="Rocio Margarita Chaname Vicente"/>
    <m/>
    <x v="0"/>
    <x v="1"/>
    <x v="2"/>
    <x v="3"/>
  </r>
  <r>
    <x v="7835"/>
    <x v="2"/>
    <s v="TGM12395"/>
    <s v="TRASLADO 200613"/>
    <x v="0"/>
    <x v="2"/>
    <x v="0"/>
    <x v="35"/>
    <s v="Rocio Margarita Chaname Vicente"/>
    <m/>
    <x v="0"/>
    <x v="1"/>
    <x v="2"/>
    <x v="3"/>
  </r>
  <r>
    <x v="7836"/>
    <x v="2"/>
    <s v="TGM12396"/>
    <s v="PAGO EFECTIVO 200946"/>
    <x v="0"/>
    <x v="0"/>
    <x v="0"/>
    <x v="46"/>
    <s v="Rocio Margarita Chaname Vicente"/>
    <m/>
    <x v="0"/>
    <x v="1"/>
    <x v="2"/>
    <x v="3"/>
  </r>
  <r>
    <x v="7837"/>
    <x v="3"/>
    <s v="TGM12397"/>
    <s v="CERTIFICADO DE USO PERPETUO"/>
    <x v="0"/>
    <x v="0"/>
    <x v="0"/>
    <x v="0"/>
    <s v="Rosmery Montesinos Quispe c1"/>
    <s v="Presencial"/>
    <x v="0"/>
    <x v="1"/>
    <x v="2"/>
    <x v="3"/>
  </r>
  <r>
    <x v="7838"/>
    <x v="2"/>
    <s v="TGM12398"/>
    <s v="REPROGRAMACION 201018"/>
    <x v="0"/>
    <x v="0"/>
    <x v="4"/>
    <x v="10"/>
    <s v="Taymiler Jhaalber Llacza Rosales - Cañete"/>
    <m/>
    <x v="0"/>
    <x v="2"/>
    <x v="2"/>
    <x v="3"/>
  </r>
  <r>
    <x v="7839"/>
    <x v="4"/>
    <s v="TGM12399"/>
    <s v="RECLAMO-PLOTEO DE PLACA"/>
    <x v="0"/>
    <x v="1"/>
    <x v="4"/>
    <x v="13"/>
    <s v="Rayda Rita Vargas Perales C2"/>
    <s v="Llamada Telefonica"/>
    <x v="0"/>
    <x v="2"/>
    <x v="2"/>
    <x v="3"/>
  </r>
  <r>
    <x v="7840"/>
    <x v="2"/>
    <s v="TGM12400"/>
    <s v="RESPONSO EN PLEGARIA 200701"/>
    <x v="0"/>
    <x v="0"/>
    <x v="0"/>
    <x v="50"/>
    <s v="Melissa Jhuliana Hipolito Guerrero"/>
    <m/>
    <x v="0"/>
    <x v="1"/>
    <x v="2"/>
    <x v="3"/>
  </r>
  <r>
    <x v="7841"/>
    <x v="2"/>
    <s v="TGM12401"/>
    <s v="RESPONSO 200701"/>
    <x v="0"/>
    <x v="0"/>
    <x v="0"/>
    <x v="50"/>
    <s v="Rocio Margarita Chaname Vicente"/>
    <m/>
    <x v="0"/>
    <x v="1"/>
    <x v="2"/>
    <x v="3"/>
  </r>
  <r>
    <x v="7842"/>
    <x v="3"/>
    <s v="TGM12402"/>
    <s v="GENERACION CODG. CIP"/>
    <x v="0"/>
    <x v="0"/>
    <x v="0"/>
    <x v="46"/>
    <s v="Ruth Cusihuaman SACC1"/>
    <m/>
    <x v="0"/>
    <x v="1"/>
    <x v="2"/>
    <x v="3"/>
  </r>
  <r>
    <x v="7843"/>
    <x v="2"/>
    <s v="TGM12403"/>
    <s v="CONSULTA DE TRASLADO 5026875"/>
    <x v="0"/>
    <x v="0"/>
    <x v="0"/>
    <x v="8"/>
    <s v="Rocio Margarita Chaname Vicente"/>
    <m/>
    <x v="0"/>
    <x v="1"/>
    <x v="2"/>
    <x v="3"/>
  </r>
  <r>
    <x v="7844"/>
    <x v="2"/>
    <s v="TGM12404"/>
    <s v="CONSTANCIA DE ENTIERRO 200638"/>
    <x v="0"/>
    <x v="0"/>
    <x v="0"/>
    <x v="6"/>
    <s v="Rocio Margarita Chaname Vicente"/>
    <m/>
    <x v="0"/>
    <x v="1"/>
    <x v="2"/>
    <x v="3"/>
  </r>
  <r>
    <x v="7845"/>
    <x v="4"/>
    <s v="TGM12405"/>
    <s v="GENERACION CODG. CIP"/>
    <x v="0"/>
    <x v="0"/>
    <x v="2"/>
    <x v="46"/>
    <s v="Ruth Cusihuaman SACC2"/>
    <s v="Llamada Telefonica"/>
    <x v="0"/>
    <x v="2"/>
    <x v="2"/>
    <x v="3"/>
  </r>
  <r>
    <x v="7846"/>
    <x v="4"/>
    <s v="TGM12406"/>
    <s v="GENERACION CODG. CIP"/>
    <x v="0"/>
    <x v="0"/>
    <x v="2"/>
    <x v="46"/>
    <s v="Ruth Cusihuaman SACC2"/>
    <s v="Llamada Telefonica"/>
    <x v="0"/>
    <x v="2"/>
    <x v="2"/>
    <x v="3"/>
  </r>
  <r>
    <x v="7847"/>
    <x v="4"/>
    <s v="TGM12407"/>
    <s v="GENERACION CODG. CIP"/>
    <x v="0"/>
    <x v="0"/>
    <x v="2"/>
    <x v="46"/>
    <s v="Ruth Cusihuaman SACC2"/>
    <s v="Llamada Telefonica"/>
    <x v="0"/>
    <x v="2"/>
    <x v="2"/>
    <x v="3"/>
  </r>
  <r>
    <x v="7848"/>
    <x v="4"/>
    <s v="TGM12408"/>
    <s v="GENERACION CODG. CIP"/>
    <x v="0"/>
    <x v="0"/>
    <x v="2"/>
    <x v="46"/>
    <s v="Ruth Cusihuaman SACC2"/>
    <s v="Llamada Telefonica"/>
    <x v="0"/>
    <x v="2"/>
    <x v="2"/>
    <x v="3"/>
  </r>
  <r>
    <x v="7849"/>
    <x v="0"/>
    <s v="TGM12409"/>
    <s v="CERTIFICADO DE USO"/>
    <x v="0"/>
    <x v="0"/>
    <x v="0"/>
    <x v="0"/>
    <s v="Anyela Pamela Soriano Segura SAN"/>
    <m/>
    <x v="0"/>
    <x v="1"/>
    <x v="2"/>
    <x v="3"/>
  </r>
  <r>
    <x v="7850"/>
    <x v="1"/>
    <s v="TGM12410"/>
    <s v="CERTIFICADO DE USO"/>
    <x v="0"/>
    <x v="0"/>
    <x v="0"/>
    <x v="0"/>
    <s v="Anyela Pamela Soriano Segura COR"/>
    <m/>
    <x v="0"/>
    <x v="1"/>
    <x v="2"/>
    <x v="3"/>
  </r>
  <r>
    <x v="7851"/>
    <x v="0"/>
    <s v="TGM12411"/>
    <s v="UBICACION DE ESPACIO"/>
    <x v="0"/>
    <x v="0"/>
    <x v="0"/>
    <x v="40"/>
    <s v="Pamela Diana SAC Caro Alhua"/>
    <m/>
    <x v="0"/>
    <x v="1"/>
    <x v="2"/>
    <x v="3"/>
  </r>
  <r>
    <x v="7852"/>
    <x v="4"/>
    <s v="TGM12412"/>
    <s v="INCUMPLIMIENTO DE PLOTEO"/>
    <x v="0"/>
    <x v="1"/>
    <x v="4"/>
    <x v="13"/>
    <s v="Rayda Rita Vargas Perales C2"/>
    <s v="Llamada Telefonica"/>
    <x v="0"/>
    <x v="2"/>
    <x v="2"/>
    <x v="3"/>
  </r>
  <r>
    <x v="7853"/>
    <x v="4"/>
    <s v="TGM12413"/>
    <s v="CONSTRUCCI&amp;OACUTE;N DE MAUSOLEO"/>
    <x v="0"/>
    <x v="1"/>
    <x v="4"/>
    <x v="13"/>
    <s v="Rayda Rita Vargas Perales C2"/>
    <s v="Presencial"/>
    <x v="0"/>
    <x v="2"/>
    <x v="2"/>
    <x v="3"/>
  </r>
  <r>
    <x v="7854"/>
    <x v="0"/>
    <s v="TGM12414"/>
    <s v="CERTIFICADO DE USO"/>
    <x v="0"/>
    <x v="0"/>
    <x v="2"/>
    <x v="0"/>
    <s v="Pamela Diana SAC Caro Alhua"/>
    <m/>
    <x v="0"/>
    <x v="2"/>
    <x v="2"/>
    <x v="3"/>
  </r>
  <r>
    <x v="7855"/>
    <x v="0"/>
    <s v="TGM12415"/>
    <s v="MISA"/>
    <x v="0"/>
    <x v="2"/>
    <x v="0"/>
    <x v="39"/>
    <s v="Nescar Janeth Ingaruca Peña SAC SAN"/>
    <s v="Presencial"/>
    <x v="0"/>
    <x v="1"/>
    <x v="2"/>
    <x v="3"/>
  </r>
  <r>
    <x v="7856"/>
    <x v="0"/>
    <s v="TGM12416"/>
    <s v="MISA"/>
    <x v="0"/>
    <x v="2"/>
    <x v="0"/>
    <x v="39"/>
    <s v="Nescar Janeth Ingaruca Peña SAC SAN"/>
    <s v="Presencial"/>
    <x v="0"/>
    <x v="1"/>
    <x v="2"/>
    <x v="3"/>
  </r>
  <r>
    <x v="7857"/>
    <x v="2"/>
    <s v="TGM12417"/>
    <s v="PAGO EFECTIVO 200294"/>
    <x v="0"/>
    <x v="0"/>
    <x v="0"/>
    <x v="46"/>
    <s v="Rocio Margarita Chaname Vicente"/>
    <m/>
    <x v="0"/>
    <x v="1"/>
    <x v="2"/>
    <x v="3"/>
  </r>
  <r>
    <x v="7858"/>
    <x v="2"/>
    <s v="TGM12418"/>
    <s v="USO DE ESPACIO 5029615"/>
    <x v="0"/>
    <x v="0"/>
    <x v="0"/>
    <x v="8"/>
    <s v="Rocio Margarita Chaname Vicente"/>
    <m/>
    <x v="0"/>
    <x v="1"/>
    <x v="2"/>
    <x v="3"/>
  </r>
  <r>
    <x v="7859"/>
    <x v="5"/>
    <s v="TGM12419"/>
    <s v="MISA CONTRATO 301018"/>
    <x v="0"/>
    <x v="0"/>
    <x v="0"/>
    <x v="46"/>
    <s v="Yenifer Eliana Vásquez Carvajal"/>
    <s v="Redes Sociales"/>
    <x v="0"/>
    <x v="1"/>
    <x v="2"/>
    <x v="3"/>
  </r>
  <r>
    <x v="7860"/>
    <x v="5"/>
    <s v="TGM12420"/>
    <s v="MISA CONTRATO 5010496"/>
    <x v="0"/>
    <x v="0"/>
    <x v="0"/>
    <x v="46"/>
    <s v="Yenifer Eliana Vásquez Carvajal"/>
    <s v="Llamada Telefonica"/>
    <x v="0"/>
    <x v="1"/>
    <x v="2"/>
    <x v="3"/>
  </r>
  <r>
    <x v="7861"/>
    <x v="5"/>
    <s v="TGM12421"/>
    <s v="MISA CONTRATO 300228"/>
    <x v="0"/>
    <x v="0"/>
    <x v="0"/>
    <x v="46"/>
    <s v="Yenifer Eliana Vásquez Carvajal"/>
    <s v="Redes Sociales"/>
    <x v="0"/>
    <x v="1"/>
    <x v="2"/>
    <x v="3"/>
  </r>
  <r>
    <x v="7862"/>
    <x v="5"/>
    <s v="TGM12422"/>
    <s v="RESPONSO CANTADO CONTRATO 300224"/>
    <x v="0"/>
    <x v="0"/>
    <x v="0"/>
    <x v="46"/>
    <s v="Yenifer Eliana Vásquez Carvajal"/>
    <s v="Llamada Telefonica"/>
    <x v="0"/>
    <x v="1"/>
    <x v="2"/>
    <x v="3"/>
  </r>
  <r>
    <x v="7863"/>
    <x v="5"/>
    <s v="TGM12423"/>
    <s v="ALQ DE CAPILLA CONTRATO 300999"/>
    <x v="0"/>
    <x v="0"/>
    <x v="0"/>
    <x v="46"/>
    <s v="Yenifer Eliana Vásquez Carvajal"/>
    <s v="Llamada Telefonica"/>
    <x v="0"/>
    <x v="1"/>
    <x v="2"/>
    <x v="3"/>
  </r>
  <r>
    <x v="7864"/>
    <x v="5"/>
    <s v="TGM12424"/>
    <s v="RESPONSO CANTADO CONTRATO 301001"/>
    <x v="0"/>
    <x v="0"/>
    <x v="0"/>
    <x v="46"/>
    <s v="Yenifer Eliana Vásquez Carvajal"/>
    <s v="Redes Sociales"/>
    <x v="0"/>
    <x v="1"/>
    <x v="2"/>
    <x v="3"/>
  </r>
  <r>
    <x v="7865"/>
    <x v="5"/>
    <s v="TGM12425"/>
    <s v="RESPONSO CONTRATO 301012"/>
    <x v="0"/>
    <x v="0"/>
    <x v="0"/>
    <x v="46"/>
    <s v="Yenifer Eliana Vásquez Carvajal"/>
    <s v="Llamada Telefonica"/>
    <x v="0"/>
    <x v="1"/>
    <x v="2"/>
    <x v="3"/>
  </r>
  <r>
    <x v="7866"/>
    <x v="5"/>
    <s v="TGM12426"/>
    <s v="MISA CONTRATO 300235"/>
    <x v="0"/>
    <x v="0"/>
    <x v="0"/>
    <x v="46"/>
    <s v="Yenifer Eliana Vásquez Carvajal"/>
    <s v="Presencial"/>
    <x v="0"/>
    <x v="1"/>
    <x v="2"/>
    <x v="3"/>
  </r>
  <r>
    <x v="7867"/>
    <x v="5"/>
    <s v="TGM12427"/>
    <s v="RESPONSO CANTADO CONTRATO 300238"/>
    <x v="0"/>
    <x v="0"/>
    <x v="0"/>
    <x v="46"/>
    <s v="Yenifer Eliana Vásquez Carvajal"/>
    <s v="Redes Sociales"/>
    <x v="0"/>
    <x v="1"/>
    <x v="2"/>
    <x v="3"/>
  </r>
  <r>
    <x v="7868"/>
    <x v="5"/>
    <s v="TGM12428"/>
    <s v="RESPONSO CANTADO CONTRATO 300240"/>
    <x v="0"/>
    <x v="0"/>
    <x v="0"/>
    <x v="46"/>
    <s v="Yenifer Eliana Vásquez Carvajal"/>
    <s v="Redes Sociales"/>
    <x v="0"/>
    <x v="1"/>
    <x v="2"/>
    <x v="3"/>
  </r>
  <r>
    <x v="7869"/>
    <x v="5"/>
    <s v="TGM12429"/>
    <s v="RESPONSO CANTADO CONTRATO 5012666"/>
    <x v="0"/>
    <x v="0"/>
    <x v="0"/>
    <x v="46"/>
    <s v="Yenifer Eliana Vásquez Carvajal"/>
    <s v="Llamada Telefonica"/>
    <x v="0"/>
    <x v="1"/>
    <x v="2"/>
    <x v="3"/>
  </r>
  <r>
    <x v="7870"/>
    <x v="5"/>
    <s v="TGM12430"/>
    <s v="MISA CONTRATO 5000316"/>
    <x v="0"/>
    <x v="0"/>
    <x v="0"/>
    <x v="46"/>
    <s v="Yenifer Eliana Vásquez Carvajal"/>
    <s v="Redes Sociales"/>
    <x v="0"/>
    <x v="1"/>
    <x v="2"/>
    <x v="3"/>
  </r>
  <r>
    <x v="7871"/>
    <x v="5"/>
    <s v="TGM12431"/>
    <s v="MISA CONTRATO 5000526"/>
    <x v="0"/>
    <x v="0"/>
    <x v="0"/>
    <x v="46"/>
    <s v="Yenifer Eliana Vásquez Carvajal"/>
    <s v="Llamada Telefonica"/>
    <x v="0"/>
    <x v="1"/>
    <x v="2"/>
    <x v="3"/>
  </r>
  <r>
    <x v="7872"/>
    <x v="2"/>
    <s v="TGM12432"/>
    <s v="RESPONSO 200542"/>
    <x v="0"/>
    <x v="0"/>
    <x v="0"/>
    <x v="50"/>
    <s v="Rocio Margarita Chaname Vicente"/>
    <m/>
    <x v="0"/>
    <x v="1"/>
    <x v="2"/>
    <x v="3"/>
  </r>
  <r>
    <x v="7873"/>
    <x v="5"/>
    <s v="TGM12433"/>
    <s v="MISA CONTRATO 300273"/>
    <x v="0"/>
    <x v="0"/>
    <x v="0"/>
    <x v="46"/>
    <s v="Yenifer Eliana Vásquez Carvajal"/>
    <m/>
    <x v="0"/>
    <x v="1"/>
    <x v="2"/>
    <x v="3"/>
  </r>
  <r>
    <x v="7874"/>
    <x v="2"/>
    <s v="TGM12434"/>
    <s v="RESPONSO 200049"/>
    <x v="0"/>
    <x v="0"/>
    <x v="2"/>
    <x v="50"/>
    <s v="Rocio Margarita Chaname Vicente"/>
    <m/>
    <x v="0"/>
    <x v="2"/>
    <x v="2"/>
    <x v="3"/>
  </r>
  <r>
    <x v="7875"/>
    <x v="0"/>
    <s v="TGM12435"/>
    <s v="CERTIFICADO DE USO"/>
    <x v="0"/>
    <x v="2"/>
    <x v="0"/>
    <x v="0"/>
    <s v="Anyela Pamela Soriano Segura SAN"/>
    <m/>
    <x v="0"/>
    <x v="1"/>
    <x v="2"/>
    <x v="3"/>
  </r>
  <r>
    <x v="7876"/>
    <x v="0"/>
    <s v="TGM12436"/>
    <s v="ACTUALIZACI&amp;OACUTE;N DE DATOS"/>
    <x v="0"/>
    <x v="0"/>
    <x v="0"/>
    <x v="1"/>
    <s v="Anyela Pamela Soriano Segura SAN"/>
    <m/>
    <x v="0"/>
    <x v="1"/>
    <x v="2"/>
    <x v="3"/>
  </r>
  <r>
    <x v="7877"/>
    <x v="2"/>
    <s v="TGM12437"/>
    <s v="INFORMACI&amp;OACUTE;N DE CUOTAS 5023905"/>
    <x v="0"/>
    <x v="0"/>
    <x v="2"/>
    <x v="5"/>
    <s v="Rocio Margarita Chaname Vicente"/>
    <m/>
    <x v="0"/>
    <x v="1"/>
    <x v="2"/>
    <x v="3"/>
  </r>
  <r>
    <x v="7878"/>
    <x v="4"/>
    <s v="TGM12438"/>
    <s v="CERTIFICADO DE USO PERPETUO"/>
    <x v="0"/>
    <x v="0"/>
    <x v="0"/>
    <x v="0"/>
    <s v="Rosmery Montesinos Quispe c2"/>
    <s v="Presencial"/>
    <x v="0"/>
    <x v="1"/>
    <x v="2"/>
    <x v="3"/>
  </r>
  <r>
    <x v="7879"/>
    <x v="2"/>
    <s v="TGM12439"/>
    <s v="RESPONSO 200495"/>
    <x v="0"/>
    <x v="0"/>
    <x v="2"/>
    <x v="50"/>
    <s v="Rocio Margarita Chaname Vicente"/>
    <m/>
    <x v="0"/>
    <x v="1"/>
    <x v="2"/>
    <x v="3"/>
  </r>
  <r>
    <x v="7880"/>
    <x v="2"/>
    <s v="TGM12440"/>
    <s v="CONSULTA ESPACIO 201142"/>
    <x v="0"/>
    <x v="2"/>
    <x v="0"/>
    <x v="8"/>
    <s v="Rocio Margarita Chaname Vicente"/>
    <m/>
    <x v="0"/>
    <x v="1"/>
    <x v="2"/>
    <x v="3"/>
  </r>
  <r>
    <x v="7881"/>
    <x v="2"/>
    <s v="TGM12441"/>
    <s v="CONSULTA USO DE ESPACIO 200166"/>
    <x v="0"/>
    <x v="2"/>
    <x v="0"/>
    <x v="8"/>
    <s v="Rocio Margarita Chaname Vicente"/>
    <m/>
    <x v="0"/>
    <x v="1"/>
    <x v="2"/>
    <x v="3"/>
  </r>
  <r>
    <x v="7882"/>
    <x v="2"/>
    <s v="TGM12442"/>
    <s v="CONSULTA USO DE ESPACIO 5041615"/>
    <x v="0"/>
    <x v="2"/>
    <x v="0"/>
    <x v="8"/>
    <s v="Rocio Margarita Chaname Vicente"/>
    <m/>
    <x v="0"/>
    <x v="1"/>
    <x v="2"/>
    <x v="3"/>
  </r>
  <r>
    <x v="7883"/>
    <x v="0"/>
    <s v="TGM12443"/>
    <s v="MISA"/>
    <x v="0"/>
    <x v="2"/>
    <x v="0"/>
    <x v="39"/>
    <s v="Nescar Janeth Ingaruca Peña SAC SAN"/>
    <s v="Presencial"/>
    <x v="0"/>
    <x v="1"/>
    <x v="2"/>
    <x v="3"/>
  </r>
  <r>
    <x v="7884"/>
    <x v="0"/>
    <s v="TGM12444"/>
    <s v="MISA"/>
    <x v="0"/>
    <x v="2"/>
    <x v="0"/>
    <x v="39"/>
    <s v="Nescar Janeth Ingaruca Peña SAC SAN"/>
    <s v="Presencial"/>
    <x v="0"/>
    <x v="1"/>
    <x v="2"/>
    <x v="3"/>
  </r>
  <r>
    <x v="7885"/>
    <x v="0"/>
    <s v="TGM12445"/>
    <s v="MISA"/>
    <x v="0"/>
    <x v="2"/>
    <x v="0"/>
    <x v="39"/>
    <s v="Nescar Janeth Ingaruca Peña SAC SAN"/>
    <s v="Presencial"/>
    <x v="0"/>
    <x v="1"/>
    <x v="2"/>
    <x v="3"/>
  </r>
  <r>
    <x v="7886"/>
    <x v="0"/>
    <s v="TGM12446"/>
    <s v="MISA"/>
    <x v="0"/>
    <x v="2"/>
    <x v="0"/>
    <x v="39"/>
    <s v="Nescar Janeth Ingaruca Peña SAC SAN"/>
    <s v="Presencial"/>
    <x v="0"/>
    <x v="1"/>
    <x v="2"/>
    <x v="3"/>
  </r>
  <r>
    <x v="7887"/>
    <x v="0"/>
    <s v="TGM12447"/>
    <s v="MISA"/>
    <x v="0"/>
    <x v="2"/>
    <x v="0"/>
    <x v="39"/>
    <s v="Nescar Janeth Ingaruca Peña SAC SAN"/>
    <s v="Presencial"/>
    <x v="0"/>
    <x v="1"/>
    <x v="2"/>
    <x v="3"/>
  </r>
  <r>
    <x v="7888"/>
    <x v="0"/>
    <s v="TGM12448"/>
    <s v="VENTA FLOREROS"/>
    <x v="0"/>
    <x v="0"/>
    <x v="4"/>
    <x v="21"/>
    <s v="Florentino Sebastian Salinas San Antonio"/>
    <s v="Presencial"/>
    <x v="0"/>
    <x v="2"/>
    <x v="2"/>
    <x v="3"/>
  </r>
  <r>
    <x v="7889"/>
    <x v="3"/>
    <s v="TGM12449"/>
    <s v="CERTIFICADO DE USO PERPETUO"/>
    <x v="0"/>
    <x v="0"/>
    <x v="0"/>
    <x v="0"/>
    <s v="Rosmery Montesinos Quispe c1"/>
    <s v="Presencial"/>
    <x v="0"/>
    <x v="1"/>
    <x v="2"/>
    <x v="3"/>
  </r>
  <r>
    <x v="7890"/>
    <x v="3"/>
    <s v="TGM12450"/>
    <s v="CERTIFICADO DE USO PERPETUO"/>
    <x v="0"/>
    <x v="0"/>
    <x v="0"/>
    <x v="0"/>
    <s v="Rosmery Montesinos Quispe c1"/>
    <s v="Presencial"/>
    <x v="0"/>
    <x v="1"/>
    <x v="2"/>
    <x v="3"/>
  </r>
  <r>
    <x v="7891"/>
    <x v="2"/>
    <s v="TGM12451"/>
    <s v="RESPONSO 200495"/>
    <x v="0"/>
    <x v="0"/>
    <x v="2"/>
    <x v="50"/>
    <s v="Rocio Margarita Chaname Vicente"/>
    <m/>
    <x v="0"/>
    <x v="1"/>
    <x v="2"/>
    <x v="3"/>
  </r>
  <r>
    <x v="7892"/>
    <x v="2"/>
    <s v="TGM12452"/>
    <s v="PAGO DE CUOTAS 200643"/>
    <x v="0"/>
    <x v="0"/>
    <x v="0"/>
    <x v="50"/>
    <s v="Rocio Margarita Chaname Vicente"/>
    <m/>
    <x v="0"/>
    <x v="1"/>
    <x v="2"/>
    <x v="3"/>
  </r>
  <r>
    <x v="7893"/>
    <x v="2"/>
    <s v="TGM12453"/>
    <s v="TRASLADO EXTERNO"/>
    <x v="0"/>
    <x v="0"/>
    <x v="2"/>
    <x v="8"/>
    <s v="Rocio Margarita Chaname Vicente"/>
    <m/>
    <x v="0"/>
    <x v="1"/>
    <x v="2"/>
    <x v="3"/>
  </r>
  <r>
    <x v="7894"/>
    <x v="0"/>
    <s v="TGM12454"/>
    <s v="CERTIFICADO DE USO"/>
    <x v="0"/>
    <x v="2"/>
    <x v="0"/>
    <x v="0"/>
    <s v="Anyela Pamela Soriano Segura SAN"/>
    <m/>
    <x v="0"/>
    <x v="1"/>
    <x v="2"/>
    <x v="3"/>
  </r>
  <r>
    <x v="7895"/>
    <x v="2"/>
    <s v="TGM12455"/>
    <s v="PAGO DE CUOTA 200550"/>
    <x v="0"/>
    <x v="0"/>
    <x v="2"/>
    <x v="10"/>
    <s v="Rocio Margarita Chaname Vicente"/>
    <m/>
    <x v="0"/>
    <x v="1"/>
    <x v="2"/>
    <x v="3"/>
  </r>
  <r>
    <x v="7896"/>
    <x v="2"/>
    <s v="TGM12456"/>
    <s v="PAGO DE CUOTAS 5024255"/>
    <x v="0"/>
    <x v="0"/>
    <x v="2"/>
    <x v="10"/>
    <s v="Rocio Margarita Chaname Vicente"/>
    <m/>
    <x v="0"/>
    <x v="1"/>
    <x v="2"/>
    <x v="3"/>
  </r>
  <r>
    <x v="7897"/>
    <x v="0"/>
    <s v="TGM12457"/>
    <s v="VENTA FLOREROS"/>
    <x v="0"/>
    <x v="0"/>
    <x v="2"/>
    <x v="2"/>
    <s v="Nescar Janeth Ingaruca Peña SAC SAN"/>
    <s v="Presencial"/>
    <x v="0"/>
    <x v="1"/>
    <x v="2"/>
    <x v="3"/>
  </r>
  <r>
    <x v="7898"/>
    <x v="0"/>
    <s v="TGM12458"/>
    <s v="VENTA FLOREROS"/>
    <x v="0"/>
    <x v="0"/>
    <x v="4"/>
    <x v="21"/>
    <s v="Florentino Sebastian Salinas San Antonio"/>
    <s v="Presencial"/>
    <x v="0"/>
    <x v="1"/>
    <x v="2"/>
    <x v="3"/>
  </r>
  <r>
    <x v="7899"/>
    <x v="0"/>
    <s v="TGM12459"/>
    <s v="CUOTAS"/>
    <x v="0"/>
    <x v="0"/>
    <x v="0"/>
    <x v="19"/>
    <s v="Nescar Janeth Ingaruca Peña SAC SAN"/>
    <s v="Llamada Telefonica"/>
    <x v="0"/>
    <x v="1"/>
    <x v="2"/>
    <x v="3"/>
  </r>
  <r>
    <x v="7900"/>
    <x v="2"/>
    <s v="TGM12460"/>
    <s v="RESPONSO 201128"/>
    <x v="0"/>
    <x v="0"/>
    <x v="2"/>
    <x v="50"/>
    <s v="Rocio Margarita Chaname Vicente"/>
    <m/>
    <x v="0"/>
    <x v="2"/>
    <x v="2"/>
    <x v="3"/>
  </r>
  <r>
    <x v="7901"/>
    <x v="4"/>
    <s v="TGM12461"/>
    <s v="CONSULTA EL SALDO PENDIENTE"/>
    <x v="0"/>
    <x v="2"/>
    <x v="0"/>
    <x v="10"/>
    <s v="Rosmery Montesinos Quispe c2"/>
    <s v="Presencial"/>
    <x v="0"/>
    <x v="1"/>
    <x v="2"/>
    <x v="3"/>
  </r>
  <r>
    <x v="7902"/>
    <x v="2"/>
    <s v="TGM12462"/>
    <s v="MANTENIMIENTO DE LAPIDA 200330"/>
    <x v="0"/>
    <x v="0"/>
    <x v="4"/>
    <x v="14"/>
    <s v="Jorcy Alfonso Sanchez Coronel"/>
    <m/>
    <x v="0"/>
    <x v="1"/>
    <x v="2"/>
    <x v="3"/>
  </r>
  <r>
    <x v="7903"/>
    <x v="4"/>
    <s v="TGM12463"/>
    <s v="ESTADO DE CONTRATOS"/>
    <x v="0"/>
    <x v="2"/>
    <x v="0"/>
    <x v="10"/>
    <s v="Rosmery Montesinos Quispe c2"/>
    <s v="Presencial"/>
    <x v="0"/>
    <x v="1"/>
    <x v="2"/>
    <x v="3"/>
  </r>
  <r>
    <x v="7904"/>
    <x v="2"/>
    <s v="TGM12464"/>
    <s v="CAMBIO DE LAPIDA 200926"/>
    <x v="0"/>
    <x v="0"/>
    <x v="4"/>
    <x v="9"/>
    <s v="Jorcy Alfonso Sanchez Coronel"/>
    <m/>
    <x v="0"/>
    <x v="2"/>
    <x v="2"/>
    <x v="3"/>
  </r>
  <r>
    <x v="7905"/>
    <x v="0"/>
    <s v="TGM12465"/>
    <s v="CERTIFICADO DE USO"/>
    <x v="0"/>
    <x v="0"/>
    <x v="0"/>
    <x v="0"/>
    <s v="Anyela Pamela Soriano Segura SAN"/>
    <m/>
    <x v="0"/>
    <x v="1"/>
    <x v="2"/>
    <x v="3"/>
  </r>
  <r>
    <x v="7906"/>
    <x v="0"/>
    <s v="TGM12466"/>
    <s v="MISA"/>
    <x v="0"/>
    <x v="1"/>
    <x v="4"/>
    <x v="38"/>
    <s v="Florentino Sebastian Salinas San Antonio"/>
    <m/>
    <x v="0"/>
    <x v="2"/>
    <x v="2"/>
    <x v="3"/>
  </r>
  <r>
    <x v="7907"/>
    <x v="0"/>
    <s v="TGM12467"/>
    <s v="MISA"/>
    <x v="0"/>
    <x v="2"/>
    <x v="0"/>
    <x v="39"/>
    <s v="Nescar Janeth Ingaruca Peña SAC SAN"/>
    <s v="Presencial"/>
    <x v="0"/>
    <x v="1"/>
    <x v="2"/>
    <x v="3"/>
  </r>
  <r>
    <x v="7908"/>
    <x v="0"/>
    <s v="TGM12468"/>
    <s v="MISA"/>
    <x v="0"/>
    <x v="2"/>
    <x v="0"/>
    <x v="39"/>
    <s v="Anyela Pamela Soriano Segura SAN"/>
    <m/>
    <x v="0"/>
    <x v="1"/>
    <x v="2"/>
    <x v="3"/>
  </r>
  <r>
    <x v="7909"/>
    <x v="0"/>
    <s v="TGM12469"/>
    <s v="BOLETA"/>
    <x v="0"/>
    <x v="0"/>
    <x v="0"/>
    <x v="19"/>
    <s v="Nescar Janeth Ingaruca Peña SAC SAN"/>
    <s v="Llamada Telefonica"/>
    <x v="0"/>
    <x v="1"/>
    <x v="2"/>
    <x v="3"/>
  </r>
  <r>
    <x v="7910"/>
    <x v="0"/>
    <s v="TGM12470"/>
    <s v="VENTA DE FLOREROS"/>
    <x v="0"/>
    <x v="2"/>
    <x v="0"/>
    <x v="21"/>
    <s v="Anyela Pamela Soriano Segura SAN"/>
    <m/>
    <x v="0"/>
    <x v="1"/>
    <x v="2"/>
    <x v="3"/>
  </r>
  <r>
    <x v="7911"/>
    <x v="0"/>
    <s v="TGM12471"/>
    <s v="MISA"/>
    <x v="0"/>
    <x v="2"/>
    <x v="0"/>
    <x v="39"/>
    <s v="Anyela Pamela Soriano Segura SAN"/>
    <m/>
    <x v="0"/>
    <x v="1"/>
    <x v="2"/>
    <x v="3"/>
  </r>
  <r>
    <x v="7912"/>
    <x v="0"/>
    <s v="TGM12472"/>
    <s v="CONSTANCIA"/>
    <x v="0"/>
    <x v="0"/>
    <x v="0"/>
    <x v="6"/>
    <s v="Nescar Janeth Ingaruca Peña SAC SAN"/>
    <s v="Presencial"/>
    <x v="0"/>
    <x v="1"/>
    <x v="2"/>
    <x v="3"/>
  </r>
  <r>
    <x v="7913"/>
    <x v="0"/>
    <s v="TGM12473"/>
    <s v="MISA"/>
    <x v="0"/>
    <x v="2"/>
    <x v="0"/>
    <x v="39"/>
    <s v="Anyela Pamela Soriano Segura SAN"/>
    <m/>
    <x v="0"/>
    <x v="1"/>
    <x v="2"/>
    <x v="3"/>
  </r>
  <r>
    <x v="7914"/>
    <x v="1"/>
    <s v="TGM12474"/>
    <s v="CERTIFICADO"/>
    <x v="0"/>
    <x v="0"/>
    <x v="0"/>
    <x v="0"/>
    <s v="Nescar Janeth Ingaruca Peña SAC COR"/>
    <s v="Presencial"/>
    <x v="0"/>
    <x v="1"/>
    <x v="2"/>
    <x v="3"/>
  </r>
  <r>
    <x v="7915"/>
    <x v="0"/>
    <s v="TGM12475"/>
    <s v="MISA"/>
    <x v="0"/>
    <x v="2"/>
    <x v="0"/>
    <x v="39"/>
    <s v="Anyela Pamela Soriano Segura SAN"/>
    <m/>
    <x v="0"/>
    <x v="1"/>
    <x v="2"/>
    <x v="3"/>
  </r>
  <r>
    <x v="7916"/>
    <x v="5"/>
    <s v="TGM12476"/>
    <s v="CONSULTA DE FORMAS DE PAGO"/>
    <x v="0"/>
    <x v="2"/>
    <x v="0"/>
    <x v="2"/>
    <s v="Yenifer Eliana Vásquez Carvajal"/>
    <s v="Presencial"/>
    <x v="0"/>
    <x v="1"/>
    <x v="2"/>
    <x v="3"/>
  </r>
  <r>
    <x v="7917"/>
    <x v="5"/>
    <s v="TGM12477"/>
    <s v="CONSULTA DE DEUDA"/>
    <x v="0"/>
    <x v="2"/>
    <x v="0"/>
    <x v="2"/>
    <s v="Yenifer Eliana Vásquez Carvajal"/>
    <s v="Presencial"/>
    <x v="0"/>
    <x v="1"/>
    <x v="2"/>
    <x v="3"/>
  </r>
  <r>
    <x v="7918"/>
    <x v="4"/>
    <s v="TGM12478"/>
    <s v="RECLAMO CARTA PRE-RESOLUTORIA"/>
    <x v="0"/>
    <x v="1"/>
    <x v="4"/>
    <x v="10"/>
    <s v="Tymiller Jhaalber Llacza Rosales - Cusco II"/>
    <s v="Llamada Telefonica"/>
    <x v="0"/>
    <x v="2"/>
    <x v="2"/>
    <x v="3"/>
  </r>
  <r>
    <x v="7919"/>
    <x v="3"/>
    <s v="TGM12479"/>
    <s v="ENTREGA DE CERTIFICADO DE PERPETUIDAD"/>
    <x v="0"/>
    <x v="0"/>
    <x v="0"/>
    <x v="46"/>
    <s v="Ruth Cusihuaman SACC1"/>
    <s v="Presencial"/>
    <x v="0"/>
    <x v="1"/>
    <x v="2"/>
    <x v="3"/>
  </r>
  <r>
    <x v="7920"/>
    <x v="0"/>
    <s v="TGM12480"/>
    <s v="MISA"/>
    <x v="0"/>
    <x v="2"/>
    <x v="0"/>
    <x v="39"/>
    <s v="Nescar Janeth Ingaruca Peña SAC SAN"/>
    <s v="Presencial"/>
    <x v="0"/>
    <x v="1"/>
    <x v="2"/>
    <x v="3"/>
  </r>
  <r>
    <x v="7921"/>
    <x v="0"/>
    <s v="TGM12481"/>
    <s v="GENERACION BOLETA"/>
    <x v="0"/>
    <x v="0"/>
    <x v="0"/>
    <x v="19"/>
    <s v="Nescar Janeth Ingaruca Peña SAC SAN"/>
    <s v="Presencial"/>
    <x v="0"/>
    <x v="1"/>
    <x v="2"/>
    <x v="3"/>
  </r>
  <r>
    <x v="7922"/>
    <x v="6"/>
    <s v="TGM12482"/>
    <s v="CONSULTA DE ALQUILER DE PLEGARIA"/>
    <x v="0"/>
    <x v="2"/>
    <x v="0"/>
    <x v="2"/>
    <s v="Yenifer Eliana Vásquez Carvajal"/>
    <s v="Llamada Telefonica"/>
    <x v="0"/>
    <x v="1"/>
    <x v="2"/>
    <x v="3"/>
  </r>
  <r>
    <x v="7923"/>
    <x v="0"/>
    <s v="TGM12483"/>
    <s v="MISA"/>
    <x v="0"/>
    <x v="2"/>
    <x v="0"/>
    <x v="39"/>
    <s v="Anyela Pamela Soriano Segura SAN"/>
    <m/>
    <x v="0"/>
    <x v="1"/>
    <x v="2"/>
    <x v="3"/>
  </r>
  <r>
    <x v="7924"/>
    <x v="2"/>
    <s v="TGM12484"/>
    <s v="MANTENIMIENTO DE LAPIDA 200610"/>
    <x v="0"/>
    <x v="0"/>
    <x v="2"/>
    <x v="14"/>
    <s v="Rocio Margarita Chaname Vicente"/>
    <m/>
    <x v="0"/>
    <x v="1"/>
    <x v="2"/>
    <x v="3"/>
  </r>
  <r>
    <x v="7925"/>
    <x v="5"/>
    <s v="TGM12485"/>
    <s v="USO DE ESPACIO 5013316"/>
    <x v="0"/>
    <x v="0"/>
    <x v="0"/>
    <x v="8"/>
    <s v="Jesica Castro Blancas"/>
    <m/>
    <x v="0"/>
    <x v="1"/>
    <x v="2"/>
    <x v="3"/>
  </r>
  <r>
    <x v="7926"/>
    <x v="5"/>
    <s v="TGM12486"/>
    <s v="USO DE ESPACIO 5013466"/>
    <x v="0"/>
    <x v="0"/>
    <x v="0"/>
    <x v="8"/>
    <s v="Jesica Castro Blancas"/>
    <m/>
    <x v="0"/>
    <x v="1"/>
    <x v="2"/>
    <x v="3"/>
  </r>
  <r>
    <x v="7927"/>
    <x v="2"/>
    <s v="TGM12487"/>
    <s v="PAGO EFECTIVO 5019715"/>
    <x v="0"/>
    <x v="0"/>
    <x v="0"/>
    <x v="46"/>
    <s v="Rocio Margarita Chaname Vicente"/>
    <m/>
    <x v="0"/>
    <x v="1"/>
    <x v="2"/>
    <x v="3"/>
  </r>
  <r>
    <x v="7928"/>
    <x v="1"/>
    <s v="TGM12488"/>
    <s v="ACTUALIZACI&amp;OACUTE;N DE DATOS"/>
    <x v="0"/>
    <x v="2"/>
    <x v="2"/>
    <x v="1"/>
    <s v="Anyela Pamela Soriano Segura COR"/>
    <m/>
    <x v="0"/>
    <x v="2"/>
    <x v="2"/>
    <x v="3"/>
  </r>
  <r>
    <x v="7929"/>
    <x v="2"/>
    <s v="TGM12489"/>
    <s v="RESPONSO 5040935"/>
    <x v="0"/>
    <x v="0"/>
    <x v="0"/>
    <x v="50"/>
    <s v="Rocio Margarita Chaname Vicente"/>
    <m/>
    <x v="0"/>
    <x v="1"/>
    <x v="2"/>
    <x v="3"/>
  </r>
  <r>
    <x v="7930"/>
    <x v="1"/>
    <s v="TGM12490"/>
    <s v="MISA"/>
    <x v="0"/>
    <x v="2"/>
    <x v="0"/>
    <x v="39"/>
    <s v="Anyela Pamela Soriano Segura COR"/>
    <m/>
    <x v="0"/>
    <x v="1"/>
    <x v="2"/>
    <x v="3"/>
  </r>
  <r>
    <x v="7931"/>
    <x v="2"/>
    <s v="TGM12491"/>
    <s v="RECEPCION DE ACTA DE DEFUNCION 200166"/>
    <x v="0"/>
    <x v="0"/>
    <x v="0"/>
    <x v="41"/>
    <s v="Rocio Margarita Chaname Vicente"/>
    <m/>
    <x v="0"/>
    <x v="1"/>
    <x v="2"/>
    <x v="3"/>
  </r>
  <r>
    <x v="7932"/>
    <x v="0"/>
    <s v="TGM12492"/>
    <s v="CONSTANCIA"/>
    <x v="0"/>
    <x v="0"/>
    <x v="0"/>
    <x v="6"/>
    <s v="Nescar Janeth Ingaruca Peña SAC SAN"/>
    <s v="Presencial"/>
    <x v="0"/>
    <x v="1"/>
    <x v="2"/>
    <x v="3"/>
  </r>
  <r>
    <x v="7933"/>
    <x v="0"/>
    <s v="TGM12493"/>
    <s v="ESTADO DE CUENTA"/>
    <x v="0"/>
    <x v="0"/>
    <x v="2"/>
    <x v="19"/>
    <s v="Anyela Pamela Soriano Segura SAN"/>
    <m/>
    <x v="0"/>
    <x v="1"/>
    <x v="2"/>
    <x v="3"/>
  </r>
  <r>
    <x v="7934"/>
    <x v="0"/>
    <s v="TGM12494"/>
    <s v="ESTADO DE CUENTA"/>
    <x v="0"/>
    <x v="0"/>
    <x v="0"/>
    <x v="19"/>
    <s v="Anyela Pamela Soriano Segura SAN"/>
    <m/>
    <x v="0"/>
    <x v="1"/>
    <x v="2"/>
    <x v="3"/>
  </r>
  <r>
    <x v="7935"/>
    <x v="3"/>
    <s v="TGM12495"/>
    <s v="CONSULTA CUOTA"/>
    <x v="0"/>
    <x v="2"/>
    <x v="0"/>
    <x v="10"/>
    <s v="Ruth Cusihuaman SACC1"/>
    <s v="Presencial"/>
    <x v="0"/>
    <x v="1"/>
    <x v="2"/>
    <x v="3"/>
  </r>
  <r>
    <x v="7936"/>
    <x v="0"/>
    <s v="TGM12496"/>
    <s v="CERTIFICADO"/>
    <x v="0"/>
    <x v="0"/>
    <x v="0"/>
    <x v="0"/>
    <s v="Nescar Janeth Ingaruca Peña SAC SAN"/>
    <s v="Presencial"/>
    <x v="0"/>
    <x v="1"/>
    <x v="2"/>
    <x v="3"/>
  </r>
  <r>
    <x v="7937"/>
    <x v="5"/>
    <s v="TGM12497"/>
    <s v="CONSULTA DE DEUDA"/>
    <x v="0"/>
    <x v="0"/>
    <x v="0"/>
    <x v="10"/>
    <s v="Yenifer Eliana Vásquez Carvajal"/>
    <m/>
    <x v="0"/>
    <x v="1"/>
    <x v="2"/>
    <x v="3"/>
  </r>
  <r>
    <x v="7938"/>
    <x v="3"/>
    <s v="TGM12498"/>
    <s v="CERTIFICADO DE USO PERPETUO"/>
    <x v="0"/>
    <x v="0"/>
    <x v="0"/>
    <x v="0"/>
    <s v="Rosmery Montesinos Quispe c1"/>
    <s v="Presencial"/>
    <x v="0"/>
    <x v="1"/>
    <x v="2"/>
    <x v="3"/>
  </r>
  <r>
    <x v="7939"/>
    <x v="2"/>
    <s v="TGM12499"/>
    <s v="RECEPCION DE DOCUMENTOS 5033545"/>
    <x v="0"/>
    <x v="0"/>
    <x v="0"/>
    <x v="41"/>
    <s v="Rocio Margarita Chaname Vicente"/>
    <m/>
    <x v="0"/>
    <x v="1"/>
    <x v="2"/>
    <x v="3"/>
  </r>
  <r>
    <x v="7940"/>
    <x v="5"/>
    <s v="TGM12500"/>
    <s v="AMORTIZACI&amp;OACUTE;N A CAPITAL CONTRATO 5025336"/>
    <x v="0"/>
    <x v="0"/>
    <x v="0"/>
    <x v="2"/>
    <s v="Yenifer Eliana Vásquez Carvajal"/>
    <m/>
    <x v="0"/>
    <x v="1"/>
    <x v="2"/>
    <x v="3"/>
  </r>
  <r>
    <x v="7941"/>
    <x v="4"/>
    <s v="TGM12501"/>
    <s v="CONSULTA DE CUOTAS Y FORMAS DE PAGO"/>
    <x v="0"/>
    <x v="2"/>
    <x v="0"/>
    <x v="10"/>
    <s v="Rosmery Montesinos Quispe c2"/>
    <s v="Presencial"/>
    <x v="0"/>
    <x v="1"/>
    <x v="2"/>
    <x v="3"/>
  </r>
  <r>
    <x v="7942"/>
    <x v="2"/>
    <s v="TGM12502"/>
    <s v="RESPONSO 200049"/>
    <x v="0"/>
    <x v="0"/>
    <x v="0"/>
    <x v="50"/>
    <s v="Rocio Margarita Chaname Vicente"/>
    <m/>
    <x v="0"/>
    <x v="1"/>
    <x v="2"/>
    <x v="3"/>
  </r>
  <r>
    <x v="7943"/>
    <x v="4"/>
    <s v="TGM12503"/>
    <s v="CONSULTA USO DE ESPACIO"/>
    <x v="0"/>
    <x v="2"/>
    <x v="0"/>
    <x v="35"/>
    <s v="Ruth Cusihuaman SACC2"/>
    <s v="Presencial"/>
    <x v="0"/>
    <x v="1"/>
    <x v="2"/>
    <x v="3"/>
  </r>
  <r>
    <x v="7944"/>
    <x v="6"/>
    <s v="TGM12504"/>
    <s v="CONTANCIA DE UBICACI&amp;OACUTE;N DE SEPULTURA CONTRATO 5009157"/>
    <x v="0"/>
    <x v="0"/>
    <x v="0"/>
    <x v="2"/>
    <s v="Yenifer Eliana Vásquez Carvajal"/>
    <m/>
    <x v="0"/>
    <x v="1"/>
    <x v="2"/>
    <x v="3"/>
  </r>
  <r>
    <x v="7945"/>
    <x v="3"/>
    <s v="TGM12505"/>
    <s v="GENERACION CODG. CIP"/>
    <x v="0"/>
    <x v="0"/>
    <x v="2"/>
    <x v="46"/>
    <s v="Ruth Cusihuaman SACC1"/>
    <s v="Llamada Telefonica"/>
    <x v="0"/>
    <x v="2"/>
    <x v="2"/>
    <x v="3"/>
  </r>
  <r>
    <x v="7946"/>
    <x v="4"/>
    <s v="TGM12506"/>
    <s v="RECLAMO LAPIDA"/>
    <x v="0"/>
    <x v="1"/>
    <x v="4"/>
    <x v="13"/>
    <s v="Rayda Rita Vargas Perales C2"/>
    <s v="Llamada Telefonica"/>
    <x v="0"/>
    <x v="2"/>
    <x v="2"/>
    <x v="3"/>
  </r>
  <r>
    <x v="7947"/>
    <x v="2"/>
    <s v="TGM12507"/>
    <s v="BOLETA 200848"/>
    <x v="0"/>
    <x v="0"/>
    <x v="0"/>
    <x v="19"/>
    <s v="Rocio Margarita Chaname Vicente"/>
    <m/>
    <x v="0"/>
    <x v="1"/>
    <x v="2"/>
    <x v="3"/>
  </r>
  <r>
    <x v="7948"/>
    <x v="0"/>
    <s v="TGM12508"/>
    <s v="GENERACION BOLETA"/>
    <x v="0"/>
    <x v="0"/>
    <x v="0"/>
    <x v="19"/>
    <s v="Nescar Janeth Ingaruca Peña SAC SAN"/>
    <s v="Presencial"/>
    <x v="0"/>
    <x v="1"/>
    <x v="2"/>
    <x v="3"/>
  </r>
  <r>
    <x v="7949"/>
    <x v="0"/>
    <s v="TGM12509"/>
    <s v="CERTIFICADO"/>
    <x v="0"/>
    <x v="0"/>
    <x v="0"/>
    <x v="0"/>
    <s v="Nescar Janeth Ingaruca Peña SAC SAN"/>
    <s v="Presencial"/>
    <x v="0"/>
    <x v="1"/>
    <x v="2"/>
    <x v="3"/>
  </r>
  <r>
    <x v="7950"/>
    <x v="0"/>
    <s v="TGM12510"/>
    <s v="MISA"/>
    <x v="0"/>
    <x v="2"/>
    <x v="0"/>
    <x v="39"/>
    <s v="Nescar Janeth Ingaruca Peña SAC SAN"/>
    <s v="Presencial"/>
    <x v="0"/>
    <x v="1"/>
    <x v="2"/>
    <x v="3"/>
  </r>
  <r>
    <x v="7951"/>
    <x v="1"/>
    <s v="TGM12511"/>
    <s v="CONSTANCIA"/>
    <x v="0"/>
    <x v="0"/>
    <x v="2"/>
    <x v="2"/>
    <s v="Nescar Janeth Ingaruca Peña SAC COR"/>
    <s v="Presencial"/>
    <x v="0"/>
    <x v="2"/>
    <x v="2"/>
    <x v="3"/>
  </r>
  <r>
    <x v="7952"/>
    <x v="0"/>
    <s v="TGM12512"/>
    <s v="MISA"/>
    <x v="0"/>
    <x v="2"/>
    <x v="0"/>
    <x v="39"/>
    <s v="Anyela Pamela Soriano Segura SAN"/>
    <m/>
    <x v="0"/>
    <x v="1"/>
    <x v="2"/>
    <x v="3"/>
  </r>
  <r>
    <x v="7953"/>
    <x v="1"/>
    <s v="TGM12513"/>
    <s v="CONSTANCIA"/>
    <x v="0"/>
    <x v="0"/>
    <x v="0"/>
    <x v="6"/>
    <s v="Nescar Janeth Ingaruca Peña SAC COR"/>
    <s v="Presencial"/>
    <x v="0"/>
    <x v="1"/>
    <x v="2"/>
    <x v="3"/>
  </r>
  <r>
    <x v="7954"/>
    <x v="0"/>
    <s v="TGM12514"/>
    <s v="FONDO DE MANTENIMIENTO"/>
    <x v="0"/>
    <x v="0"/>
    <x v="0"/>
    <x v="51"/>
    <s v="Anyela Pamela Soriano Segura SAN"/>
    <m/>
    <x v="0"/>
    <x v="1"/>
    <x v="2"/>
    <x v="3"/>
  </r>
  <r>
    <x v="7955"/>
    <x v="1"/>
    <s v="TGM12515"/>
    <s v="FONDO MANTENIMIENTO"/>
    <x v="0"/>
    <x v="0"/>
    <x v="0"/>
    <x v="51"/>
    <s v="Nescar Janeth Ingaruca Peña SAC COR"/>
    <s v="Presencial"/>
    <x v="0"/>
    <x v="1"/>
    <x v="2"/>
    <x v="3"/>
  </r>
  <r>
    <x v="7956"/>
    <x v="4"/>
    <s v="TGM12516"/>
    <s v="ENTREGA DE CERTIFICADO DE PERPETUIDAD"/>
    <x v="0"/>
    <x v="0"/>
    <x v="0"/>
    <x v="0"/>
    <s v="Ruth Cusihuaman SACC2"/>
    <s v="Presencial"/>
    <x v="0"/>
    <x v="1"/>
    <x v="2"/>
    <x v="3"/>
  </r>
  <r>
    <x v="7957"/>
    <x v="2"/>
    <s v="TGM12517"/>
    <s v="TRASLADO INTERNO 5019715"/>
    <x v="0"/>
    <x v="0"/>
    <x v="2"/>
    <x v="7"/>
    <s v="Rocio Margarita Chaname Vicente"/>
    <m/>
    <x v="0"/>
    <x v="2"/>
    <x v="2"/>
    <x v="3"/>
  </r>
  <r>
    <x v="7958"/>
    <x v="2"/>
    <s v="TGM12518"/>
    <s v="ALQUILER DE PLEGARIA 200538"/>
    <x v="0"/>
    <x v="0"/>
    <x v="0"/>
    <x v="50"/>
    <s v="Rocio Margarita Chaname Vicente"/>
    <m/>
    <x v="0"/>
    <x v="1"/>
    <x v="2"/>
    <x v="3"/>
  </r>
  <r>
    <x v="7959"/>
    <x v="2"/>
    <s v="TGM12519"/>
    <s v="PAGO EFECTIVO 200493"/>
    <x v="0"/>
    <x v="0"/>
    <x v="0"/>
    <x v="46"/>
    <s v="Rocio Margarita Chaname Vicente"/>
    <m/>
    <x v="0"/>
    <x v="1"/>
    <x v="2"/>
    <x v="3"/>
  </r>
  <r>
    <x v="7960"/>
    <x v="4"/>
    <s v="TGM12520"/>
    <s v="CERTIFICADO DE USO PERPETUO"/>
    <x v="0"/>
    <x v="0"/>
    <x v="0"/>
    <x v="0"/>
    <s v="Rosmery Montesinos Quispe c2"/>
    <s v="Presencial"/>
    <x v="0"/>
    <x v="1"/>
    <x v="2"/>
    <x v="3"/>
  </r>
  <r>
    <x v="7961"/>
    <x v="4"/>
    <s v="TGM12521"/>
    <s v="ENTREGA DE CERTIFICADO DE PERPETUIDAD"/>
    <x v="0"/>
    <x v="0"/>
    <x v="0"/>
    <x v="0"/>
    <s v="Ruth Cusihuaman SACC2"/>
    <s v="Presencial"/>
    <x v="0"/>
    <x v="1"/>
    <x v="2"/>
    <x v="3"/>
  </r>
  <r>
    <x v="7962"/>
    <x v="4"/>
    <s v="TGM12522"/>
    <s v="REQUISITOS PARA INHUMACI&amp;OACUTE;N"/>
    <x v="0"/>
    <x v="2"/>
    <x v="2"/>
    <x v="35"/>
    <s v="Rosmery Montesinos Quispe c2"/>
    <s v="Llamada Telefonica"/>
    <x v="0"/>
    <x v="2"/>
    <x v="2"/>
    <x v="3"/>
  </r>
  <r>
    <x v="7963"/>
    <x v="3"/>
    <s v="TGM12523"/>
    <s v="CONSTANCIA DE SEPULTURA"/>
    <x v="0"/>
    <x v="0"/>
    <x v="0"/>
    <x v="6"/>
    <s v="Rosmery Montesinos Quispe c1"/>
    <s v="Presencial"/>
    <x v="0"/>
    <x v="1"/>
    <x v="2"/>
    <x v="3"/>
  </r>
  <r>
    <x v="7964"/>
    <x v="2"/>
    <s v="TGM12524"/>
    <s v="CRONOGRAMA 200293"/>
    <x v="0"/>
    <x v="0"/>
    <x v="2"/>
    <x v="5"/>
    <s v="Rocio Margarita Chaname Vicente"/>
    <m/>
    <x v="0"/>
    <x v="2"/>
    <x v="2"/>
    <x v="3"/>
  </r>
  <r>
    <x v="7965"/>
    <x v="5"/>
    <s v="TGM12525"/>
    <s v="CONSULTA DE DEUDA PARA USO CONTRATO 5023596"/>
    <x v="0"/>
    <x v="2"/>
    <x v="0"/>
    <x v="2"/>
    <s v="Yenifer Eliana Vásquez Carvajal"/>
    <s v="Presencial"/>
    <x v="0"/>
    <x v="1"/>
    <x v="2"/>
    <x v="3"/>
  </r>
  <r>
    <x v="7966"/>
    <x v="5"/>
    <s v="TGM12526"/>
    <s v="ENV&amp;IACUTE;O DE BOLETAS AL CORREO"/>
    <x v="0"/>
    <x v="0"/>
    <x v="0"/>
    <x v="19"/>
    <s v="Yenifer Eliana Vásquez Carvajal"/>
    <s v="Presencial"/>
    <x v="0"/>
    <x v="1"/>
    <x v="2"/>
    <x v="3"/>
  </r>
  <r>
    <x v="7967"/>
    <x v="5"/>
    <s v="TGM12527"/>
    <s v="CONSULTA PARA SEPARAR MISA"/>
    <x v="0"/>
    <x v="0"/>
    <x v="0"/>
    <x v="2"/>
    <s v="Yenifer Eliana Vásquez Carvajal"/>
    <s v="Llamada Telefonica"/>
    <x v="0"/>
    <x v="1"/>
    <x v="2"/>
    <x v="3"/>
  </r>
  <r>
    <x v="7968"/>
    <x v="5"/>
    <s v="TGM12528"/>
    <s v="INGRESO DE PAGO EFECTIVO A SG5"/>
    <x v="0"/>
    <x v="0"/>
    <x v="0"/>
    <x v="2"/>
    <s v="Yenifer Eliana Vásquez Carvajal"/>
    <s v="Redes Sociales"/>
    <x v="0"/>
    <x v="1"/>
    <x v="2"/>
    <x v="3"/>
  </r>
  <r>
    <x v="7969"/>
    <x v="0"/>
    <s v="TGM12529"/>
    <s v="VENTA LAPIDA"/>
    <x v="0"/>
    <x v="0"/>
    <x v="4"/>
    <x v="9"/>
    <s v="Florentino Sebastian Salinas San Antonio"/>
    <s v="Presencial"/>
    <x v="0"/>
    <x v="2"/>
    <x v="2"/>
    <x v="3"/>
  </r>
  <r>
    <x v="7970"/>
    <x v="0"/>
    <s v="TGM12530"/>
    <s v="REQUERIMIENTO DE LAPIDA"/>
    <x v="0"/>
    <x v="0"/>
    <x v="4"/>
    <x v="9"/>
    <s v="Florentino Sebastian Salinas San Antonio"/>
    <m/>
    <x v="0"/>
    <x v="2"/>
    <x v="2"/>
    <x v="3"/>
  </r>
  <r>
    <x v="7971"/>
    <x v="1"/>
    <s v="TGM12531"/>
    <s v="MISA"/>
    <x v="0"/>
    <x v="2"/>
    <x v="0"/>
    <x v="39"/>
    <s v="Nescar Janeth Ingaruca Peña SAC COR"/>
    <s v="Presencial"/>
    <x v="0"/>
    <x v="1"/>
    <x v="2"/>
    <x v="3"/>
  </r>
  <r>
    <x v="7972"/>
    <x v="0"/>
    <s v="TGM12532"/>
    <s v="MISA"/>
    <x v="0"/>
    <x v="2"/>
    <x v="0"/>
    <x v="39"/>
    <s v="Anyela Pamela Soriano Segura SAN"/>
    <m/>
    <x v="0"/>
    <x v="1"/>
    <x v="2"/>
    <x v="3"/>
  </r>
  <r>
    <x v="7973"/>
    <x v="1"/>
    <s v="TGM12533"/>
    <s v="ESTADO DE CUENTA"/>
    <x v="0"/>
    <x v="0"/>
    <x v="2"/>
    <x v="5"/>
    <s v="Anyela Pamela Soriano Segura COR"/>
    <m/>
    <x v="0"/>
    <x v="2"/>
    <x v="2"/>
    <x v="3"/>
  </r>
  <r>
    <x v="7974"/>
    <x v="4"/>
    <s v="TGM12534"/>
    <s v="COLOCACI&amp;OACUTE;N DE LAPIDA"/>
    <x v="0"/>
    <x v="2"/>
    <x v="0"/>
    <x v="13"/>
    <s v="Rosmery Montesinos Quispe c2"/>
    <s v="Presencial"/>
    <x v="0"/>
    <x v="1"/>
    <x v="2"/>
    <x v="3"/>
  </r>
  <r>
    <x v="7975"/>
    <x v="4"/>
    <s v="TGM12535"/>
    <s v="GENERACION CODG. CIP"/>
    <x v="0"/>
    <x v="0"/>
    <x v="0"/>
    <x v="46"/>
    <s v="Ruth Cusihuaman SACC2"/>
    <s v="Llamada Telefonica"/>
    <x v="0"/>
    <x v="1"/>
    <x v="2"/>
    <x v="3"/>
  </r>
  <r>
    <x v="7976"/>
    <x v="2"/>
    <s v="TGM12536"/>
    <s v="RESPONSO 200790"/>
    <x v="0"/>
    <x v="0"/>
    <x v="0"/>
    <x v="50"/>
    <s v="Rocio Margarita Chaname Vicente"/>
    <m/>
    <x v="0"/>
    <x v="1"/>
    <x v="2"/>
    <x v="3"/>
  </r>
  <r>
    <x v="7977"/>
    <x v="4"/>
    <s v="TGM12537"/>
    <s v="GENERACION CODG. CIP"/>
    <x v="0"/>
    <x v="0"/>
    <x v="0"/>
    <x v="46"/>
    <s v="Ruth Cusihuaman SACC2"/>
    <s v="Llamada Telefonica"/>
    <x v="0"/>
    <x v="1"/>
    <x v="2"/>
    <x v="3"/>
  </r>
  <r>
    <x v="7978"/>
    <x v="5"/>
    <s v="TGM12538"/>
    <s v="GENERACI&amp;OACUTE;N DE C&amp;OACUTE;DIGO DE PAGO CIP - CONTRATO 5013636"/>
    <x v="0"/>
    <x v="0"/>
    <x v="0"/>
    <x v="46"/>
    <s v="Yenifer Eliana Vásquez Carvajal"/>
    <s v="Llamada Telefonica"/>
    <x v="0"/>
    <x v="1"/>
    <x v="2"/>
    <x v="3"/>
  </r>
  <r>
    <x v="7979"/>
    <x v="1"/>
    <s v="TGM12539"/>
    <s v="PAGO DEL FOMA"/>
    <x v="0"/>
    <x v="0"/>
    <x v="0"/>
    <x v="51"/>
    <s v="Anyela Pamela Soriano Segura COR"/>
    <m/>
    <x v="0"/>
    <x v="1"/>
    <x v="2"/>
    <x v="3"/>
  </r>
  <r>
    <x v="7980"/>
    <x v="5"/>
    <s v="TGM12540"/>
    <s v="CONSULTA DE DEUDA - CONTRATO 300188"/>
    <x v="0"/>
    <x v="2"/>
    <x v="0"/>
    <x v="2"/>
    <s v="Yenifer Eliana Vásquez Carvajal"/>
    <s v="Redes Sociales"/>
    <x v="0"/>
    <x v="1"/>
    <x v="2"/>
    <x v="3"/>
  </r>
  <r>
    <x v="7981"/>
    <x v="0"/>
    <s v="TGM12542"/>
    <s v="CRONOGRAMA DE PAGOS"/>
    <x v="0"/>
    <x v="0"/>
    <x v="2"/>
    <x v="5"/>
    <s v="Anyela Pamela Soriano Segura SAN"/>
    <m/>
    <x v="0"/>
    <x v="2"/>
    <x v="2"/>
    <x v="3"/>
  </r>
  <r>
    <x v="7982"/>
    <x v="0"/>
    <s v="TGM12543"/>
    <s v="MISA"/>
    <x v="0"/>
    <x v="2"/>
    <x v="0"/>
    <x v="39"/>
    <s v="Nescar Janeth Ingaruca Peña SAC SAN"/>
    <s v="Presencial"/>
    <x v="0"/>
    <x v="1"/>
    <x v="2"/>
    <x v="3"/>
  </r>
  <r>
    <x v="7983"/>
    <x v="1"/>
    <s v="TGM12544"/>
    <s v="CONSTANCIA DE UBICACI&amp;OACUTE;N"/>
    <x v="0"/>
    <x v="2"/>
    <x v="0"/>
    <x v="6"/>
    <s v="Anyela Pamela Soriano Segura COR"/>
    <m/>
    <x v="0"/>
    <x v="1"/>
    <x v="2"/>
    <x v="3"/>
  </r>
  <r>
    <x v="7984"/>
    <x v="0"/>
    <s v="TGM12545"/>
    <s v="BOLETA"/>
    <x v="0"/>
    <x v="0"/>
    <x v="0"/>
    <x v="19"/>
    <s v="Nescar Janeth Ingaruca Peña SAC SAN"/>
    <s v="Presencial"/>
    <x v="0"/>
    <x v="1"/>
    <x v="2"/>
    <x v="3"/>
  </r>
  <r>
    <x v="7985"/>
    <x v="4"/>
    <s v="TGM12546"/>
    <s v="GENERACION CODG. CIP"/>
    <x v="0"/>
    <x v="0"/>
    <x v="0"/>
    <x v="46"/>
    <s v="Ruth Cusihuaman SACC2"/>
    <s v="Llamada Telefonica"/>
    <x v="0"/>
    <x v="1"/>
    <x v="2"/>
    <x v="3"/>
  </r>
  <r>
    <x v="7986"/>
    <x v="2"/>
    <s v="TGM12547"/>
    <s v="USO DE ESPACIO 201132"/>
    <x v="0"/>
    <x v="0"/>
    <x v="0"/>
    <x v="8"/>
    <s v="Rocio Margarita Chaname Vicente"/>
    <m/>
    <x v="0"/>
    <x v="1"/>
    <x v="2"/>
    <x v="3"/>
  </r>
  <r>
    <x v="7987"/>
    <x v="0"/>
    <s v="TGM12548"/>
    <s v="FONDO MANTENIMIENTO"/>
    <x v="0"/>
    <x v="0"/>
    <x v="0"/>
    <x v="0"/>
    <s v="Nescar Janeth Ingaruca Peña SAC SAN"/>
    <s v="Presencial"/>
    <x v="0"/>
    <x v="1"/>
    <x v="2"/>
    <x v="3"/>
  </r>
  <r>
    <x v="7988"/>
    <x v="0"/>
    <s v="TGM12549"/>
    <s v="GENERACION BOLETA"/>
    <x v="0"/>
    <x v="0"/>
    <x v="0"/>
    <x v="19"/>
    <s v="Nescar Janeth Ingaruca Peña SAC SAN"/>
    <s v="Presencial"/>
    <x v="0"/>
    <x v="1"/>
    <x v="2"/>
    <x v="3"/>
  </r>
  <r>
    <x v="7989"/>
    <x v="0"/>
    <s v="TGM12550"/>
    <s v="MISA"/>
    <x v="0"/>
    <x v="2"/>
    <x v="0"/>
    <x v="39"/>
    <s v="Nescar Janeth Ingaruca Peña SAC SAN"/>
    <s v="Presencial"/>
    <x v="0"/>
    <x v="1"/>
    <x v="2"/>
    <x v="3"/>
  </r>
  <r>
    <x v="7990"/>
    <x v="0"/>
    <s v="TGM12551"/>
    <s v="GARANTIA"/>
    <x v="0"/>
    <x v="2"/>
    <x v="0"/>
    <x v="33"/>
    <s v="Nescar Janeth Ingaruca Peña SAC SAN"/>
    <s v="Presencial"/>
    <x v="0"/>
    <x v="1"/>
    <x v="2"/>
    <x v="3"/>
  </r>
  <r>
    <x v="7991"/>
    <x v="0"/>
    <s v="TGM12552"/>
    <s v="MANTENIMIENTO DE LAPIDA"/>
    <x v="0"/>
    <x v="0"/>
    <x v="2"/>
    <x v="14"/>
    <s v="Anyela Pamela Soriano Segura SAN"/>
    <m/>
    <x v="0"/>
    <x v="2"/>
    <x v="2"/>
    <x v="3"/>
  </r>
  <r>
    <x v="7992"/>
    <x v="1"/>
    <s v="TGM12553"/>
    <s v="PAGO DEL FOMA"/>
    <x v="0"/>
    <x v="0"/>
    <x v="0"/>
    <x v="51"/>
    <s v="Anyela Pamela Soriano Segura COR"/>
    <m/>
    <x v="0"/>
    <x v="1"/>
    <x v="2"/>
    <x v="3"/>
  </r>
  <r>
    <x v="7993"/>
    <x v="1"/>
    <s v="TGM12554"/>
    <s v="PAGO DEL FOMA"/>
    <x v="0"/>
    <x v="0"/>
    <x v="0"/>
    <x v="51"/>
    <s v="Anyela Pamela Soriano Segura COR"/>
    <m/>
    <x v="0"/>
    <x v="1"/>
    <x v="2"/>
    <x v="3"/>
  </r>
  <r>
    <x v="7994"/>
    <x v="5"/>
    <s v="TGM12555"/>
    <s v="PAGO DE &amp;UACUTE;LTIMA CUOTA Y FOMA - CONTRATO 300308"/>
    <x v="0"/>
    <x v="0"/>
    <x v="0"/>
    <x v="10"/>
    <s v="Yenifer Eliana Vásquez Carvajal"/>
    <s v="Presencial"/>
    <x v="0"/>
    <x v="1"/>
    <x v="2"/>
    <x v="3"/>
  </r>
  <r>
    <x v="7995"/>
    <x v="5"/>
    <s v="TGM12556"/>
    <s v="CONSULTA PARA SEPARAR MISA O RESPONSO"/>
    <x v="0"/>
    <x v="2"/>
    <x v="0"/>
    <x v="2"/>
    <s v="Yenifer Eliana Vásquez Carvajal"/>
    <s v="Presencial"/>
    <x v="0"/>
    <x v="1"/>
    <x v="2"/>
    <x v="3"/>
  </r>
  <r>
    <x v="7996"/>
    <x v="2"/>
    <s v="TGM12557"/>
    <s v="CRONOGRAMA 200293"/>
    <x v="0"/>
    <x v="0"/>
    <x v="2"/>
    <x v="5"/>
    <s v="Rocio Margarita Chaname Vicente"/>
    <m/>
    <x v="0"/>
    <x v="2"/>
    <x v="2"/>
    <x v="3"/>
  </r>
  <r>
    <x v="7997"/>
    <x v="5"/>
    <s v="TGM12558"/>
    <s v="PAGO A CUENTA EQUIVOCADA - CONTRATO 5030376"/>
    <x v="0"/>
    <x v="0"/>
    <x v="0"/>
    <x v="10"/>
    <s v="Yenifer Eliana Vásquez Carvajal"/>
    <s v="Llamada Telefonica"/>
    <x v="0"/>
    <x v="1"/>
    <x v="2"/>
    <x v="3"/>
  </r>
  <r>
    <x v="7998"/>
    <x v="2"/>
    <s v="TGM12559"/>
    <s v="RECEPCION DE DOCUMENTOS 5042355"/>
    <x v="0"/>
    <x v="0"/>
    <x v="0"/>
    <x v="41"/>
    <s v="Rocio Margarita Chaname Vicente"/>
    <m/>
    <x v="0"/>
    <x v="1"/>
    <x v="2"/>
    <x v="3"/>
  </r>
  <r>
    <x v="7999"/>
    <x v="0"/>
    <s v="TGM12560"/>
    <s v="MISA"/>
    <x v="0"/>
    <x v="2"/>
    <x v="0"/>
    <x v="39"/>
    <s v="Nescar Janeth Ingaruca Peña SAC SAN"/>
    <s v="Presencial"/>
    <x v="0"/>
    <x v="1"/>
    <x v="2"/>
    <x v="3"/>
  </r>
  <r>
    <x v="8000"/>
    <x v="0"/>
    <s v="TGM12561"/>
    <s v="SEGUNDO TITULAR"/>
    <x v="0"/>
    <x v="2"/>
    <x v="0"/>
    <x v="16"/>
    <s v="Anyela Pamela Soriano Segura SAN"/>
    <s v="Presencial"/>
    <x v="0"/>
    <x v="1"/>
    <x v="2"/>
    <x v="3"/>
  </r>
  <r>
    <x v="8001"/>
    <x v="0"/>
    <s v="TGM12562"/>
    <s v="MISA"/>
    <x v="0"/>
    <x v="2"/>
    <x v="0"/>
    <x v="39"/>
    <s v="Anyela Pamela Soriano Segura SAN"/>
    <s v="Presencial"/>
    <x v="0"/>
    <x v="1"/>
    <x v="2"/>
    <x v="3"/>
  </r>
  <r>
    <x v="8002"/>
    <x v="2"/>
    <s v="TGM12563"/>
    <s v="SOLICITA BOLETAS DE PAGO 5011945"/>
    <x v="0"/>
    <x v="0"/>
    <x v="0"/>
    <x v="19"/>
    <s v="Melissa Jhuliana Hipolito Guerrero"/>
    <m/>
    <x v="0"/>
    <x v="1"/>
    <x v="2"/>
    <x v="3"/>
  </r>
  <r>
    <x v="8003"/>
    <x v="0"/>
    <s v="TGM12564"/>
    <s v="MISA"/>
    <x v="0"/>
    <x v="2"/>
    <x v="0"/>
    <x v="39"/>
    <s v="Anyela Pamela Soriano Segura SAN"/>
    <s v="Presencial"/>
    <x v="0"/>
    <x v="1"/>
    <x v="2"/>
    <x v="3"/>
  </r>
  <r>
    <x v="8004"/>
    <x v="0"/>
    <s v="TGM12565"/>
    <s v="CERTIFICADO DE USO"/>
    <x v="0"/>
    <x v="2"/>
    <x v="0"/>
    <x v="0"/>
    <s v="Anyela Pamela Soriano Segura SAN"/>
    <s v="Presencial"/>
    <x v="0"/>
    <x v="1"/>
    <x v="2"/>
    <x v="3"/>
  </r>
  <r>
    <x v="8005"/>
    <x v="4"/>
    <s v="TGM12566"/>
    <s v="ENTREGA DE CERTIFICADO DE PERPETUIDAD"/>
    <x v="0"/>
    <x v="0"/>
    <x v="0"/>
    <x v="0"/>
    <s v="Ruth Cusihuaman SACC2"/>
    <s v="Presencial"/>
    <x v="0"/>
    <x v="1"/>
    <x v="2"/>
    <x v="3"/>
  </r>
  <r>
    <x v="8006"/>
    <x v="0"/>
    <s v="TGM12567"/>
    <s v="CERTIFICADO DE USO"/>
    <x v="0"/>
    <x v="0"/>
    <x v="0"/>
    <x v="0"/>
    <s v="Anyela Pamela Soriano Segura SAN"/>
    <s v="Presencial"/>
    <x v="0"/>
    <x v="1"/>
    <x v="2"/>
    <x v="3"/>
  </r>
  <r>
    <x v="8007"/>
    <x v="0"/>
    <s v="TGM12568"/>
    <s v="PAGO DEL FOMA"/>
    <x v="0"/>
    <x v="0"/>
    <x v="0"/>
    <x v="51"/>
    <s v="Anyela Pamela Soriano Segura SAN"/>
    <s v="Presencial"/>
    <x v="0"/>
    <x v="1"/>
    <x v="2"/>
    <x v="3"/>
  </r>
  <r>
    <x v="8008"/>
    <x v="0"/>
    <s v="TGM12569"/>
    <s v="VENTA FLOREROS"/>
    <x v="0"/>
    <x v="0"/>
    <x v="4"/>
    <x v="21"/>
    <s v="Florentino Sebastian Salinas San Antonio"/>
    <s v="Presencial"/>
    <x v="0"/>
    <x v="2"/>
    <x v="2"/>
    <x v="3"/>
  </r>
  <r>
    <x v="8009"/>
    <x v="2"/>
    <s v="TGM12570"/>
    <s v="SOLICITA BOLETA DE PAGO 200909"/>
    <x v="0"/>
    <x v="0"/>
    <x v="2"/>
    <x v="19"/>
    <s v="Melissa Jhuliana Hipolito Guerrero"/>
    <m/>
    <x v="0"/>
    <x v="2"/>
    <x v="2"/>
    <x v="3"/>
  </r>
  <r>
    <x v="8010"/>
    <x v="0"/>
    <s v="TGM12571"/>
    <s v="CERTIFICADO DE USO N&amp;DEG;5890"/>
    <x v="0"/>
    <x v="0"/>
    <x v="0"/>
    <x v="0"/>
    <s v="Anyela Pamela Soriano Segura SAN"/>
    <s v="Presencial"/>
    <x v="0"/>
    <x v="1"/>
    <x v="2"/>
    <x v="3"/>
  </r>
  <r>
    <x v="8011"/>
    <x v="0"/>
    <s v="TGM12572"/>
    <s v="MANTENIMIENTO DE LAPIDA"/>
    <x v="0"/>
    <x v="1"/>
    <x v="4"/>
    <x v="20"/>
    <s v="Florentino Sebastian Salinas San Antonio"/>
    <s v="Presencial"/>
    <x v="0"/>
    <x v="1"/>
    <x v="2"/>
    <x v="3"/>
  </r>
  <r>
    <x v="8012"/>
    <x v="0"/>
    <s v="TGM12573"/>
    <s v="MISA"/>
    <x v="0"/>
    <x v="2"/>
    <x v="0"/>
    <x v="39"/>
    <s v="Anyela Pamela Soriano Segura SAN"/>
    <s v="Presencial"/>
    <x v="0"/>
    <x v="1"/>
    <x v="2"/>
    <x v="3"/>
  </r>
  <r>
    <x v="8013"/>
    <x v="5"/>
    <s v="TGM12574"/>
    <s v="SOLICITUD DE ALQUILER DE CAPILLA - CONTRATO 300242"/>
    <x v="0"/>
    <x v="0"/>
    <x v="0"/>
    <x v="10"/>
    <s v="Yenifer Eliana Vásquez Carvajal"/>
    <s v="Redes Sociales"/>
    <x v="0"/>
    <x v="1"/>
    <x v="2"/>
    <x v="3"/>
  </r>
  <r>
    <x v="8014"/>
    <x v="5"/>
    <s v="TGM12575"/>
    <s v="GENERACI&amp;OACUTE;N DE C&amp;OACUTE;DIGO DE PAGO CIP - CONTRATO 5000406"/>
    <x v="0"/>
    <x v="0"/>
    <x v="0"/>
    <x v="2"/>
    <s v="Yenifer Eliana Vásquez Carvajal"/>
    <s v="Redes Sociales"/>
    <x v="0"/>
    <x v="1"/>
    <x v="2"/>
    <x v="3"/>
  </r>
  <r>
    <x v="8015"/>
    <x v="0"/>
    <s v="TGM12576"/>
    <s v="MISA"/>
    <x v="0"/>
    <x v="2"/>
    <x v="0"/>
    <x v="39"/>
    <s v="Nescar Janeth Ingaruca Peña SAC SAN"/>
    <s v="Presencial"/>
    <x v="0"/>
    <x v="1"/>
    <x v="2"/>
    <x v="3"/>
  </r>
  <r>
    <x v="8016"/>
    <x v="0"/>
    <s v="TGM12577"/>
    <s v="MISA"/>
    <x v="0"/>
    <x v="2"/>
    <x v="0"/>
    <x v="39"/>
    <s v="Nescar Janeth Ingaruca Peña SAC SAN"/>
    <s v="Presencial"/>
    <x v="0"/>
    <x v="1"/>
    <x v="2"/>
    <x v="3"/>
  </r>
  <r>
    <x v="8017"/>
    <x v="2"/>
    <s v="TGM12578"/>
    <s v="RESPONSO 200049"/>
    <x v="0"/>
    <x v="0"/>
    <x v="0"/>
    <x v="50"/>
    <s v="Rocio Margarita Chaname Vicente"/>
    <m/>
    <x v="0"/>
    <x v="1"/>
    <x v="2"/>
    <x v="3"/>
  </r>
  <r>
    <x v="8018"/>
    <x v="0"/>
    <s v="TGM12579"/>
    <s v="MISA"/>
    <x v="0"/>
    <x v="2"/>
    <x v="0"/>
    <x v="39"/>
    <s v="Nescar Janeth Ingaruca Peña SAC SAN"/>
    <s v="Presencial"/>
    <x v="0"/>
    <x v="1"/>
    <x v="2"/>
    <x v="3"/>
  </r>
  <r>
    <x v="8019"/>
    <x v="0"/>
    <s v="TGM12580"/>
    <s v="MISA"/>
    <x v="0"/>
    <x v="2"/>
    <x v="0"/>
    <x v="39"/>
    <s v="Nescar Janeth Ingaruca Peña SAC SAN"/>
    <s v="Presencial"/>
    <x v="0"/>
    <x v="1"/>
    <x v="2"/>
    <x v="3"/>
  </r>
  <r>
    <x v="8020"/>
    <x v="0"/>
    <s v="TGM12581"/>
    <s v="VENTA DE FLORERO"/>
    <x v="0"/>
    <x v="0"/>
    <x v="4"/>
    <x v="21"/>
    <s v="Florentino Sebastian Salinas San Antonio"/>
    <s v="Presencial"/>
    <x v="0"/>
    <x v="2"/>
    <x v="2"/>
    <x v="3"/>
  </r>
  <r>
    <x v="8021"/>
    <x v="5"/>
    <s v="TGM12582"/>
    <s v="CONSULTA DE DEUDA  - CONTRATO 300773"/>
    <x v="0"/>
    <x v="2"/>
    <x v="0"/>
    <x v="2"/>
    <s v="Yenifer Eliana Vásquez Carvajal"/>
    <s v="Presencial"/>
    <x v="0"/>
    <x v="1"/>
    <x v="2"/>
    <x v="3"/>
  </r>
  <r>
    <x v="8022"/>
    <x v="5"/>
    <s v="TGM12583"/>
    <s v="CONSULTA MISA"/>
    <x v="0"/>
    <x v="2"/>
    <x v="0"/>
    <x v="2"/>
    <s v="Yenifer Eliana Vásquez Carvajal"/>
    <s v="Llamada Telefonica"/>
    <x v="0"/>
    <x v="1"/>
    <x v="2"/>
    <x v="3"/>
  </r>
  <r>
    <x v="8023"/>
    <x v="5"/>
    <s v="TGM12584"/>
    <s v="CONSULTA RESPONSO CONTRATO 5001056"/>
    <x v="0"/>
    <x v="2"/>
    <x v="0"/>
    <x v="2"/>
    <s v="Yenifer Eliana Vásquez Carvajal"/>
    <s v="Presencial"/>
    <x v="0"/>
    <x v="1"/>
    <x v="2"/>
    <x v="3"/>
  </r>
  <r>
    <x v="8024"/>
    <x v="5"/>
    <s v="TGM12585"/>
    <s v="CREACI&amp;OACUTE;N DE PAGO  CIP Y REGULARIZACI&amp;OACUTE;N - CONTRATO 300071"/>
    <x v="0"/>
    <x v="0"/>
    <x v="0"/>
    <x v="10"/>
    <s v="Yenifer Eliana Vásquez Carvajal"/>
    <s v="Presencial"/>
    <x v="0"/>
    <x v="1"/>
    <x v="2"/>
    <x v="3"/>
  </r>
  <r>
    <x v="8025"/>
    <x v="0"/>
    <s v="TGM12586"/>
    <s v="VENTA DE FLORERO"/>
    <x v="0"/>
    <x v="0"/>
    <x v="4"/>
    <x v="21"/>
    <s v="Florentino Sebastian Salinas San Antonio"/>
    <s v="Presencial"/>
    <x v="0"/>
    <x v="2"/>
    <x v="2"/>
    <x v="3"/>
  </r>
  <r>
    <x v="8026"/>
    <x v="1"/>
    <s v="TGM12587"/>
    <s v="BOLETA"/>
    <x v="0"/>
    <x v="0"/>
    <x v="0"/>
    <x v="19"/>
    <s v="Nescar Janeth Ingaruca Peña SAC COR"/>
    <s v="Presencial"/>
    <x v="0"/>
    <x v="1"/>
    <x v="2"/>
    <x v="3"/>
  </r>
  <r>
    <x v="8027"/>
    <x v="2"/>
    <s v="TGM12588"/>
    <s v="RESPONSO 5000915"/>
    <x v="0"/>
    <x v="0"/>
    <x v="0"/>
    <x v="50"/>
    <s v="Rocio Margarita Chaname Vicente"/>
    <m/>
    <x v="0"/>
    <x v="1"/>
    <x v="2"/>
    <x v="3"/>
  </r>
  <r>
    <x v="8028"/>
    <x v="3"/>
    <s v="TGM12589"/>
    <s v="RECLAMO LAPIDA"/>
    <x v="0"/>
    <x v="1"/>
    <x v="4"/>
    <x v="13"/>
    <s v="Rayda Rita Vargas Perales C1"/>
    <s v="Llamada Telefonica"/>
    <x v="0"/>
    <x v="2"/>
    <x v="2"/>
    <x v="3"/>
  </r>
  <r>
    <x v="8029"/>
    <x v="4"/>
    <s v="TGM12590"/>
    <s v="RECLAMO LAPIDA"/>
    <x v="0"/>
    <x v="1"/>
    <x v="4"/>
    <x v="13"/>
    <s v="Rayda Rita Vargas Perales C2"/>
    <s v="Llamada Telefonica"/>
    <x v="0"/>
    <x v="2"/>
    <x v="2"/>
    <x v="3"/>
  </r>
  <r>
    <x v="8030"/>
    <x v="0"/>
    <s v="TGM12591"/>
    <s v="MISA"/>
    <x v="0"/>
    <x v="2"/>
    <x v="0"/>
    <x v="39"/>
    <s v="Anyela Pamela Soriano Segura SAN"/>
    <s v="Presencial"/>
    <x v="0"/>
    <x v="1"/>
    <x v="2"/>
    <x v="3"/>
  </r>
  <r>
    <x v="8031"/>
    <x v="2"/>
    <s v="TGM12592"/>
    <s v="PAGO CUOTA 5031535"/>
    <x v="0"/>
    <x v="0"/>
    <x v="0"/>
    <x v="50"/>
    <s v="Rocio Margarita Chaname Vicente"/>
    <m/>
    <x v="0"/>
    <x v="1"/>
    <x v="2"/>
    <x v="3"/>
  </r>
  <r>
    <x v="8032"/>
    <x v="3"/>
    <s v="TGM12593"/>
    <s v="ENTREGA DE CERTIFICADO DE PERPETUIDAD"/>
    <x v="0"/>
    <x v="0"/>
    <x v="0"/>
    <x v="0"/>
    <s v="Ruth Cusihuaman SACC1"/>
    <s v="Presencial"/>
    <x v="0"/>
    <x v="1"/>
    <x v="2"/>
    <x v="3"/>
  </r>
  <r>
    <x v="8033"/>
    <x v="0"/>
    <s v="TGM12594"/>
    <s v="PRUEBA COMPRA LAPIDA"/>
    <x v="0"/>
    <x v="0"/>
    <x v="0"/>
    <x v="9"/>
    <s v="Grupo Servicio de Atencion al Cliente"/>
    <s v="Presencial"/>
    <x v="0"/>
    <x v="1"/>
    <x v="2"/>
    <x v="3"/>
  </r>
  <r>
    <x v="8034"/>
    <x v="0"/>
    <s v="TGM12595"/>
    <s v="PRUEBA HORARIO"/>
    <x v="0"/>
    <x v="1"/>
    <x v="0"/>
    <x v="32"/>
    <s v="Grupo Servicio de Atencion al Cliente"/>
    <s v="Presencial"/>
    <x v="0"/>
    <x v="1"/>
    <x v="2"/>
    <x v="3"/>
  </r>
  <r>
    <x v="8035"/>
    <x v="2"/>
    <s v="TGM12596"/>
    <s v="PAGO DE CUOTA 200956"/>
    <x v="0"/>
    <x v="0"/>
    <x v="0"/>
    <x v="51"/>
    <s v="Rocio Margarita Chaname Vicente"/>
    <m/>
    <x v="0"/>
    <x v="1"/>
    <x v="2"/>
    <x v="3"/>
  </r>
  <r>
    <x v="8036"/>
    <x v="0"/>
    <s v="TGM12597"/>
    <s v="PRUEBA INFORMACION INCOMPLETA"/>
    <x v="0"/>
    <x v="1"/>
    <x v="2"/>
    <x v="42"/>
    <s v="Nescar Janeth Ingaruca Peña SAC SAN"/>
    <s v="Llamada Telefonica"/>
    <x v="0"/>
    <x v="2"/>
    <x v="2"/>
    <x v="3"/>
  </r>
  <r>
    <x v="8037"/>
    <x v="4"/>
    <s v="TGM12598"/>
    <s v="RECLAMO LAPIDA"/>
    <x v="0"/>
    <x v="1"/>
    <x v="4"/>
    <x v="14"/>
    <s v="Rayda Rita Vargas Perales C2"/>
    <s v="Presencial"/>
    <x v="0"/>
    <x v="2"/>
    <x v="2"/>
    <x v="3"/>
  </r>
  <r>
    <x v="8038"/>
    <x v="2"/>
    <s v="TGM12599"/>
    <s v="PAGO FOMA 201189"/>
    <x v="0"/>
    <x v="0"/>
    <x v="0"/>
    <x v="51"/>
    <s v="Rocio Margarita Chaname Vicente"/>
    <m/>
    <x v="0"/>
    <x v="1"/>
    <x v="2"/>
    <x v="3"/>
  </r>
  <r>
    <x v="8039"/>
    <x v="0"/>
    <s v="TGM12600"/>
    <s v="ESTADO DE CUENTA"/>
    <x v="0"/>
    <x v="0"/>
    <x v="2"/>
    <x v="5"/>
    <s v="Anyela Pamela Soriano Segura SAN"/>
    <s v="Presencial"/>
    <x v="0"/>
    <x v="2"/>
    <x v="2"/>
    <x v="3"/>
  </r>
  <r>
    <x v="8040"/>
    <x v="2"/>
    <s v="TGM12601"/>
    <s v="PAGO CUOTA 5025495"/>
    <x v="0"/>
    <x v="0"/>
    <x v="0"/>
    <x v="51"/>
    <s v="Rocio Margarita Chaname Vicente"/>
    <m/>
    <x v="0"/>
    <x v="1"/>
    <x v="2"/>
    <x v="3"/>
  </r>
  <r>
    <x v="8041"/>
    <x v="0"/>
    <s v="TGM12602"/>
    <s v="MISA"/>
    <x v="0"/>
    <x v="2"/>
    <x v="0"/>
    <x v="39"/>
    <s v="Nescar Janeth Ingaruca Peña SAC SAN"/>
    <s v="Presencial"/>
    <x v="0"/>
    <x v="1"/>
    <x v="2"/>
    <x v="3"/>
  </r>
  <r>
    <x v="8042"/>
    <x v="0"/>
    <s v="TGM12603"/>
    <s v="MISA"/>
    <x v="0"/>
    <x v="2"/>
    <x v="2"/>
    <x v="39"/>
    <s v="Anyela Pamela Soriano Segura SAN"/>
    <m/>
    <x v="0"/>
    <x v="2"/>
    <x v="2"/>
    <x v="3"/>
  </r>
  <r>
    <x v="8043"/>
    <x v="0"/>
    <s v="TGM12604"/>
    <s v="MISA"/>
    <x v="0"/>
    <x v="2"/>
    <x v="2"/>
    <x v="39"/>
    <s v="Anyela Pamela Soriano Segura SAN"/>
    <s v="Presencial"/>
    <x v="0"/>
    <x v="2"/>
    <x v="2"/>
    <x v="3"/>
  </r>
  <r>
    <x v="8044"/>
    <x v="0"/>
    <s v="TGM12605"/>
    <s v="MISA"/>
    <x v="0"/>
    <x v="2"/>
    <x v="2"/>
    <x v="39"/>
    <s v="Anyela Pamela Soriano Segura SAN"/>
    <s v="Presencial"/>
    <x v="0"/>
    <x v="2"/>
    <x v="2"/>
    <x v="3"/>
  </r>
  <r>
    <x v="8045"/>
    <x v="0"/>
    <s v="TGM12606"/>
    <s v="MISA"/>
    <x v="0"/>
    <x v="2"/>
    <x v="0"/>
    <x v="39"/>
    <s v="Anyela Pamela Soriano Segura SAN"/>
    <s v="Presencial"/>
    <x v="0"/>
    <x v="1"/>
    <x v="2"/>
    <x v="3"/>
  </r>
  <r>
    <x v="8046"/>
    <x v="0"/>
    <s v="TGM12607"/>
    <s v="ACTUALIZACI&amp;OACUTE;N DE DATOS"/>
    <x v="0"/>
    <x v="0"/>
    <x v="0"/>
    <x v="1"/>
    <s v="Anyela Pamela Soriano Segura SAN"/>
    <s v="Presencial"/>
    <x v="0"/>
    <x v="1"/>
    <x v="2"/>
    <x v="3"/>
  </r>
  <r>
    <x v="8047"/>
    <x v="2"/>
    <s v="TGM12608"/>
    <s v="PAGO CUOTA 502515"/>
    <x v="0"/>
    <x v="0"/>
    <x v="0"/>
    <x v="51"/>
    <s v="Rocio Margarita Chaname Vicente"/>
    <m/>
    <x v="0"/>
    <x v="1"/>
    <x v="2"/>
    <x v="3"/>
  </r>
  <r>
    <x v="8048"/>
    <x v="0"/>
    <s v="TGM12609"/>
    <s v="BOLETA"/>
    <x v="0"/>
    <x v="0"/>
    <x v="0"/>
    <x v="19"/>
    <s v="Nescar Janeth Ingaruca Peña SAC SAN"/>
    <s v="Presencial"/>
    <x v="0"/>
    <x v="1"/>
    <x v="2"/>
    <x v="3"/>
  </r>
  <r>
    <x v="8049"/>
    <x v="3"/>
    <s v="TGM12610"/>
    <s v="ENTREGA DE CERTIFICADO DE PERPETUIDAD"/>
    <x v="0"/>
    <x v="0"/>
    <x v="0"/>
    <x v="0"/>
    <s v="Ruth Cusihuaman SACC1"/>
    <s v="Presencial"/>
    <x v="0"/>
    <x v="1"/>
    <x v="2"/>
    <x v="3"/>
  </r>
  <r>
    <x v="8050"/>
    <x v="0"/>
    <s v="TGM12611"/>
    <s v="SEGUNDO TITULAR"/>
    <x v="0"/>
    <x v="0"/>
    <x v="4"/>
    <x v="16"/>
    <s v="Tymiller Jhalber Llacza Rosales"/>
    <s v="Presencial"/>
    <x v="0"/>
    <x v="2"/>
    <x v="2"/>
    <x v="3"/>
  </r>
  <r>
    <x v="8051"/>
    <x v="2"/>
    <s v="TGM12612"/>
    <s v="ENTREGA DE CONTRATO 201090"/>
    <x v="0"/>
    <x v="0"/>
    <x v="0"/>
    <x v="44"/>
    <s v="Rocio Margarita Chaname Vicente"/>
    <m/>
    <x v="0"/>
    <x v="1"/>
    <x v="2"/>
    <x v="3"/>
  </r>
  <r>
    <x v="8052"/>
    <x v="0"/>
    <s v="TGM12613"/>
    <s v="SOLIITUD DEL CONTRATO"/>
    <x v="0"/>
    <x v="0"/>
    <x v="0"/>
    <x v="41"/>
    <s v="Anyela Pamela Soriano Segura SAN"/>
    <s v="Presencial"/>
    <x v="0"/>
    <x v="1"/>
    <x v="2"/>
    <x v="3"/>
  </r>
  <r>
    <x v="8053"/>
    <x v="2"/>
    <s v="TGM12614"/>
    <s v="RESPONSO 200635"/>
    <x v="0"/>
    <x v="0"/>
    <x v="0"/>
    <x v="50"/>
    <s v="Rocio Margarita Chaname Vicente"/>
    <m/>
    <x v="0"/>
    <x v="1"/>
    <x v="2"/>
    <x v="3"/>
  </r>
  <r>
    <x v="8054"/>
    <x v="3"/>
    <s v="TGM12615"/>
    <s v="CERTIFICADO DE USO PERPETUO"/>
    <x v="0"/>
    <x v="2"/>
    <x v="0"/>
    <x v="0"/>
    <s v="Rosmery Montesinos Quispe c1"/>
    <s v="Presencial"/>
    <x v="0"/>
    <x v="1"/>
    <x v="2"/>
    <x v="3"/>
  </r>
  <r>
    <x v="8055"/>
    <x v="3"/>
    <s v="TGM12616"/>
    <s v="ENTREGA DE CERTIFICADO DE PERPETUIDAD"/>
    <x v="0"/>
    <x v="0"/>
    <x v="0"/>
    <x v="31"/>
    <s v="Ruth Cusihuaman SACC1"/>
    <s v="Presencial"/>
    <x v="0"/>
    <x v="1"/>
    <x v="2"/>
    <x v="3"/>
  </r>
  <r>
    <x v="8056"/>
    <x v="0"/>
    <s v="TGM12617"/>
    <s v="MISA"/>
    <x v="0"/>
    <x v="2"/>
    <x v="0"/>
    <x v="39"/>
    <s v="Nescar Janeth Ingaruca Peña SAC SAN"/>
    <s v="Presencial"/>
    <x v="0"/>
    <x v="1"/>
    <x v="2"/>
    <x v="3"/>
  </r>
  <r>
    <x v="8057"/>
    <x v="5"/>
    <s v="TGM12618"/>
    <s v="ENTREGA DE ACTA DE DEFUNCI&amp;OACUTE;N Y DEV DE GARANT&amp;IACUTE;A - CONTRATO 5023846"/>
    <x v="0"/>
    <x v="0"/>
    <x v="0"/>
    <x v="4"/>
    <s v="Yenifer Eliana Vásquez Carvajal"/>
    <s v="Presencial"/>
    <x v="0"/>
    <x v="1"/>
    <x v="2"/>
    <x v="3"/>
  </r>
  <r>
    <x v="8058"/>
    <x v="5"/>
    <s v="TGM12619"/>
    <s v="CONSULTA SOBRE M&amp;IACUTE;NIMO PARA INHUMAR - 5003246"/>
    <x v="0"/>
    <x v="2"/>
    <x v="0"/>
    <x v="2"/>
    <s v="Yenifer Eliana Vásquez Carvajal"/>
    <s v="Presencial"/>
    <x v="0"/>
    <x v="1"/>
    <x v="2"/>
    <x v="3"/>
  </r>
  <r>
    <x v="8059"/>
    <x v="5"/>
    <s v="TGM12620"/>
    <s v="USO DE ESPACIO NF CONTRATO 5023596"/>
    <x v="0"/>
    <x v="0"/>
    <x v="0"/>
    <x v="8"/>
    <s v="Yenifer Eliana Vásquez Carvajal"/>
    <s v="Presencial"/>
    <x v="0"/>
    <x v="1"/>
    <x v="2"/>
    <x v="3"/>
  </r>
  <r>
    <x v="8060"/>
    <x v="6"/>
    <s v="TGM12621"/>
    <s v="GENERACI&amp;OACUTE;N DE C&amp;OACUTE;DIGO DE PAGO CIP - CONTRATO 5036237"/>
    <x v="0"/>
    <x v="0"/>
    <x v="0"/>
    <x v="10"/>
    <s v="Yenifer Eliana Vásquez Carvajal"/>
    <s v="Llamada Telefonica"/>
    <x v="0"/>
    <x v="1"/>
    <x v="2"/>
    <x v="3"/>
  </r>
  <r>
    <x v="8061"/>
    <x v="2"/>
    <s v="TGM12622"/>
    <s v="RESPONSO 200043"/>
    <x v="0"/>
    <x v="0"/>
    <x v="0"/>
    <x v="50"/>
    <s v="Rocio Margarita Chaname Vicente"/>
    <m/>
    <x v="0"/>
    <x v="1"/>
    <x v="2"/>
    <x v="3"/>
  </r>
  <r>
    <x v="8062"/>
    <x v="5"/>
    <s v="TGM12623"/>
    <s v="CONSULTA DE DEUDA - CONTRATO 5003726"/>
    <x v="0"/>
    <x v="2"/>
    <x v="0"/>
    <x v="2"/>
    <s v="Yenifer Eliana Vásquez Carvajal"/>
    <s v="Presencial"/>
    <x v="0"/>
    <x v="1"/>
    <x v="2"/>
    <x v="3"/>
  </r>
  <r>
    <x v="8063"/>
    <x v="2"/>
    <s v="TGM12624"/>
    <s v="RESPONSO 200635"/>
    <x v="0"/>
    <x v="0"/>
    <x v="0"/>
    <x v="50"/>
    <s v="Rocio Margarita Chaname Vicente"/>
    <m/>
    <x v="0"/>
    <x v="1"/>
    <x v="2"/>
    <x v="3"/>
  </r>
  <r>
    <x v="8064"/>
    <x v="2"/>
    <s v="TGM12625"/>
    <s v="PAGO CUOTA 200579"/>
    <x v="0"/>
    <x v="0"/>
    <x v="0"/>
    <x v="51"/>
    <s v="Rocio Margarita Chaname Vicente"/>
    <m/>
    <x v="0"/>
    <x v="1"/>
    <x v="2"/>
    <x v="3"/>
  </r>
  <r>
    <x v="8065"/>
    <x v="2"/>
    <s v="TGM12626"/>
    <s v="ENTREGA DE CONTRATO 5042355"/>
    <x v="0"/>
    <x v="0"/>
    <x v="0"/>
    <x v="44"/>
    <s v="Rocio Margarita Chaname Vicente"/>
    <m/>
    <x v="0"/>
    <x v="1"/>
    <x v="2"/>
    <x v="3"/>
  </r>
  <r>
    <x v="8066"/>
    <x v="2"/>
    <s v="TGM12627"/>
    <s v="NUMERO DE CONTRATO 5035565"/>
    <x v="0"/>
    <x v="0"/>
    <x v="0"/>
    <x v="51"/>
    <s v="Rocio Margarita Chaname Vicente"/>
    <m/>
    <x v="0"/>
    <x v="1"/>
    <x v="2"/>
    <x v="3"/>
  </r>
  <r>
    <x v="8067"/>
    <x v="0"/>
    <s v="TGM12628"/>
    <s v="MISA"/>
    <x v="0"/>
    <x v="2"/>
    <x v="0"/>
    <x v="39"/>
    <s v="Nescar Janeth Ingaruca Peña SAC SAN"/>
    <s v="Presencial"/>
    <x v="0"/>
    <x v="1"/>
    <x v="2"/>
    <x v="3"/>
  </r>
  <r>
    <x v="8068"/>
    <x v="0"/>
    <s v="TGM12629"/>
    <s v="ALQUILER DE TOLDO"/>
    <x v="0"/>
    <x v="0"/>
    <x v="0"/>
    <x v="48"/>
    <s v="Nescar Janeth Ingaruca Peña SAC SAN"/>
    <s v="Llamada Telefonica"/>
    <x v="0"/>
    <x v="1"/>
    <x v="2"/>
    <x v="3"/>
  </r>
  <r>
    <x v="8069"/>
    <x v="5"/>
    <s v="TGM12630"/>
    <s v="CONSULTA SOBRE MISA - CONTRATO 5000596"/>
    <x v="0"/>
    <x v="2"/>
    <x v="0"/>
    <x v="2"/>
    <s v="Yenifer Eliana Vásquez Carvajal"/>
    <s v="Llamada Telefonica"/>
    <x v="0"/>
    <x v="1"/>
    <x v="2"/>
    <x v="3"/>
  </r>
  <r>
    <x v="8070"/>
    <x v="5"/>
    <s v="TGM12631"/>
    <s v="CONSULTA DE DEUDA CONTRATO 5038546"/>
    <x v="0"/>
    <x v="2"/>
    <x v="0"/>
    <x v="2"/>
    <s v="Yenifer Eliana Vásquez Carvajal"/>
    <s v="Llamada Telefonica"/>
    <x v="0"/>
    <x v="1"/>
    <x v="2"/>
    <x v="3"/>
  </r>
  <r>
    <x v="8071"/>
    <x v="0"/>
    <s v="TGM12632"/>
    <s v="MISA"/>
    <x v="0"/>
    <x v="2"/>
    <x v="0"/>
    <x v="39"/>
    <s v="Nescar Janeth Ingaruca Peña SAC SAN"/>
    <s v="Presencial"/>
    <x v="0"/>
    <x v="1"/>
    <x v="2"/>
    <x v="3"/>
  </r>
  <r>
    <x v="8072"/>
    <x v="5"/>
    <s v="TGM12633"/>
    <s v="ENV&amp;IACUTE;O DE BOLETAS AL CORREO"/>
    <x v="0"/>
    <x v="0"/>
    <x v="0"/>
    <x v="19"/>
    <s v="Yenifer Eliana Vásquez Carvajal"/>
    <s v="Presencial"/>
    <x v="0"/>
    <x v="1"/>
    <x v="2"/>
    <x v="3"/>
  </r>
  <r>
    <x v="8073"/>
    <x v="5"/>
    <s v="TGM12634"/>
    <s v="CONSULTA DE DEUDA CONTRATO 5017156"/>
    <x v="0"/>
    <x v="2"/>
    <x v="0"/>
    <x v="2"/>
    <s v="Yenifer Eliana Vásquez Carvajal"/>
    <s v="Llamada Telefonica"/>
    <x v="0"/>
    <x v="1"/>
    <x v="2"/>
    <x v="3"/>
  </r>
  <r>
    <x v="8074"/>
    <x v="0"/>
    <s v="TGM12635"/>
    <s v="MISA"/>
    <x v="0"/>
    <x v="2"/>
    <x v="0"/>
    <x v="39"/>
    <s v="Nescar Janeth Ingaruca Peña SAC SAN"/>
    <s v="Presencial"/>
    <x v="0"/>
    <x v="1"/>
    <x v="2"/>
    <x v="3"/>
  </r>
  <r>
    <x v="8075"/>
    <x v="0"/>
    <s v="TGM12636"/>
    <s v="MISA"/>
    <x v="0"/>
    <x v="2"/>
    <x v="0"/>
    <x v="39"/>
    <s v="Nescar Janeth Ingaruca Peña SAC SAN"/>
    <s v="Presencial"/>
    <x v="0"/>
    <x v="1"/>
    <x v="2"/>
    <x v="3"/>
  </r>
  <r>
    <x v="8076"/>
    <x v="0"/>
    <s v="TGM12637"/>
    <s v="REPINTADO DE LAPIDA"/>
    <x v="0"/>
    <x v="0"/>
    <x v="2"/>
    <x v="14"/>
    <s v="Nescar Janeth Ingaruca Peña SAC SAN"/>
    <s v="Presencial"/>
    <x v="0"/>
    <x v="2"/>
    <x v="2"/>
    <x v="3"/>
  </r>
  <r>
    <x v="8077"/>
    <x v="0"/>
    <s v="TGM12638"/>
    <s v="REPINTADO DE LAPIDA"/>
    <x v="0"/>
    <x v="0"/>
    <x v="2"/>
    <x v="14"/>
    <s v="Nescar Janeth Ingaruca Peña SAC SAN"/>
    <s v="Presencial"/>
    <x v="0"/>
    <x v="2"/>
    <x v="2"/>
    <x v="3"/>
  </r>
  <r>
    <x v="8078"/>
    <x v="0"/>
    <s v="TGM12639"/>
    <s v="MISA"/>
    <x v="0"/>
    <x v="2"/>
    <x v="0"/>
    <x v="39"/>
    <s v="Nescar Janeth Ingaruca Peña SAC SAN"/>
    <s v="Presencial"/>
    <x v="0"/>
    <x v="1"/>
    <x v="2"/>
    <x v="3"/>
  </r>
  <r>
    <x v="8079"/>
    <x v="0"/>
    <s v="TGM12640"/>
    <s v="RECLAMO DE LAPIDA"/>
    <x v="0"/>
    <x v="0"/>
    <x v="4"/>
    <x v="13"/>
    <s v="Florentino Sebastian Salinas San Antonio"/>
    <m/>
    <x v="0"/>
    <x v="2"/>
    <x v="2"/>
    <x v="4"/>
  </r>
  <r>
    <x v="8080"/>
    <x v="0"/>
    <s v="TGM12641"/>
    <s v="ACTUALIZACI&amp;OACUTE;N DE DATOS"/>
    <x v="0"/>
    <x v="0"/>
    <x v="0"/>
    <x v="1"/>
    <s v="Anyela Pamela Soriano Segura SAN"/>
    <s v="Presencial"/>
    <x v="0"/>
    <x v="1"/>
    <x v="2"/>
    <x v="4"/>
  </r>
  <r>
    <x v="8081"/>
    <x v="0"/>
    <s v="TGM12642"/>
    <s v="COMPRA DE PLACA"/>
    <x v="0"/>
    <x v="0"/>
    <x v="4"/>
    <x v="9"/>
    <s v="Florentino Sebastian Salinas San Antonio"/>
    <m/>
    <x v="0"/>
    <x v="2"/>
    <x v="2"/>
    <x v="4"/>
  </r>
  <r>
    <x v="8082"/>
    <x v="0"/>
    <s v="TGM12643"/>
    <s v="VENTA DE LAPIDA"/>
    <x v="0"/>
    <x v="0"/>
    <x v="4"/>
    <x v="9"/>
    <s v="Florentino Sebastian Salinas San Antonio"/>
    <m/>
    <x v="0"/>
    <x v="2"/>
    <x v="2"/>
    <x v="4"/>
  </r>
  <r>
    <x v="8083"/>
    <x v="0"/>
    <s v="TGM12644"/>
    <s v="FLOREROS PVC"/>
    <x v="0"/>
    <x v="0"/>
    <x v="4"/>
    <x v="21"/>
    <s v="Florentino Sebastian Salinas San Antonio"/>
    <m/>
    <x v="0"/>
    <x v="2"/>
    <x v="2"/>
    <x v="4"/>
  </r>
  <r>
    <x v="8084"/>
    <x v="0"/>
    <s v="TGM12645"/>
    <s v="CAMBIO DE TITULARIDAD"/>
    <x v="0"/>
    <x v="0"/>
    <x v="0"/>
    <x v="31"/>
    <s v="Anyela Pamela Soriano Segura SAN"/>
    <s v="Presencial"/>
    <x v="0"/>
    <x v="1"/>
    <x v="2"/>
    <x v="4"/>
  </r>
  <r>
    <x v="8085"/>
    <x v="0"/>
    <s v="TGM12646"/>
    <s v="UBICACION DE ESPACIO"/>
    <x v="0"/>
    <x v="0"/>
    <x v="0"/>
    <x v="40"/>
    <s v="Pamela Diana SAC Caro Alhua"/>
    <m/>
    <x v="0"/>
    <x v="1"/>
    <x v="2"/>
    <x v="4"/>
  </r>
  <r>
    <x v="8086"/>
    <x v="5"/>
    <s v="TGM12647"/>
    <s v="CONSULTA MANTENIMIENTO DE L&amp;AACUTE;PIDA - CONTRATO 301009"/>
    <x v="0"/>
    <x v="2"/>
    <x v="0"/>
    <x v="2"/>
    <s v="Yenifer Eliana Vásquez Carvajal"/>
    <s v="Presencial"/>
    <x v="0"/>
    <x v="1"/>
    <x v="2"/>
    <x v="4"/>
  </r>
  <r>
    <x v="8087"/>
    <x v="5"/>
    <s v="TGM12648"/>
    <s v="CONSULTA SOBRE DISPONIBILIDAD DE MISA CONTRATO 5023516"/>
    <x v="0"/>
    <x v="2"/>
    <x v="0"/>
    <x v="2"/>
    <s v="Yenifer Eliana Vásquez Carvajal"/>
    <s v="Presencial"/>
    <x v="0"/>
    <x v="1"/>
    <x v="2"/>
    <x v="4"/>
  </r>
  <r>
    <x v="8088"/>
    <x v="5"/>
    <s v="TGM12649"/>
    <s v="CONSULTA SOBRE DISPONIBILIDAD DE MISA CONTRATO 300205"/>
    <x v="0"/>
    <x v="2"/>
    <x v="0"/>
    <x v="2"/>
    <s v="Yenifer Eliana Vásquez Carvajal"/>
    <s v="Presencial"/>
    <x v="0"/>
    <x v="1"/>
    <x v="2"/>
    <x v="4"/>
  </r>
  <r>
    <x v="8089"/>
    <x v="0"/>
    <s v="TGM12650"/>
    <s v="FLORERO VENTA"/>
    <x v="0"/>
    <x v="0"/>
    <x v="4"/>
    <x v="43"/>
    <s v="Florentino Sebastian Salinas San Antonio"/>
    <m/>
    <x v="0"/>
    <x v="2"/>
    <x v="2"/>
    <x v="4"/>
  </r>
  <r>
    <x v="8090"/>
    <x v="0"/>
    <s v="TGM12651"/>
    <s v="MISA"/>
    <x v="0"/>
    <x v="2"/>
    <x v="0"/>
    <x v="39"/>
    <s v="Anyela Pamela Soriano Segura SAN"/>
    <s v="Presencial"/>
    <x v="0"/>
    <x v="1"/>
    <x v="2"/>
    <x v="4"/>
  </r>
  <r>
    <x v="8091"/>
    <x v="0"/>
    <s v="TGM12652"/>
    <s v="LAPIDA POR COLOCAR"/>
    <x v="0"/>
    <x v="0"/>
    <x v="4"/>
    <x v="13"/>
    <s v="Florentino Sebastian Salinas San Antonio"/>
    <m/>
    <x v="0"/>
    <x v="2"/>
    <x v="2"/>
    <x v="4"/>
  </r>
  <r>
    <x v="8092"/>
    <x v="0"/>
    <s v="TGM12653"/>
    <s v="MISA"/>
    <x v="0"/>
    <x v="2"/>
    <x v="0"/>
    <x v="39"/>
    <s v="Pamela Diana SAC Caro Alhua"/>
    <m/>
    <x v="0"/>
    <x v="1"/>
    <x v="2"/>
    <x v="4"/>
  </r>
  <r>
    <x v="8093"/>
    <x v="5"/>
    <s v="TGM12654"/>
    <s v="CANALIZAR CUOTAS POR PAGO ERRADO - CONTRATO 5037106"/>
    <x v="0"/>
    <x v="0"/>
    <x v="0"/>
    <x v="10"/>
    <s v="Yenifer Eliana Vásquez Carvajal"/>
    <s v="Presencial"/>
    <x v="0"/>
    <x v="1"/>
    <x v="2"/>
    <x v="4"/>
  </r>
  <r>
    <x v="8094"/>
    <x v="0"/>
    <s v="TGM12655"/>
    <s v="CONSULTA DE AMPLIACION"/>
    <x v="0"/>
    <x v="2"/>
    <x v="0"/>
    <x v="35"/>
    <s v="Pamela Diana SAC Caro Alhua"/>
    <m/>
    <x v="0"/>
    <x v="1"/>
    <x v="2"/>
    <x v="4"/>
  </r>
  <r>
    <x v="8095"/>
    <x v="5"/>
    <s v="TGM12656"/>
    <s v="CONSULTA SOBRE RESPONSO CONTRATO 5000146"/>
    <x v="0"/>
    <x v="2"/>
    <x v="0"/>
    <x v="2"/>
    <s v="Yenifer Eliana Vásquez Carvajal"/>
    <s v="Presencial"/>
    <x v="0"/>
    <x v="1"/>
    <x v="2"/>
    <x v="4"/>
  </r>
  <r>
    <x v="8096"/>
    <x v="0"/>
    <s v="TGM12657"/>
    <s v="VENTA DE FLOREROS"/>
    <x v="0"/>
    <x v="0"/>
    <x v="4"/>
    <x v="21"/>
    <s v="Florentino Sebastian Salinas San Antonio"/>
    <m/>
    <x v="0"/>
    <x v="2"/>
    <x v="2"/>
    <x v="4"/>
  </r>
  <r>
    <x v="8097"/>
    <x v="0"/>
    <s v="TGM12658"/>
    <s v="MANTENIMIENTO DE ESPACIO"/>
    <x v="0"/>
    <x v="0"/>
    <x v="4"/>
    <x v="14"/>
    <s v="Florentino Sebastian Salinas San Antonio"/>
    <m/>
    <x v="0"/>
    <x v="2"/>
    <x v="2"/>
    <x v="4"/>
  </r>
  <r>
    <x v="8097"/>
    <x v="0"/>
    <s v="TGM12659"/>
    <s v="ACTUALIZACI&amp;OACUTE;N DE DATOS"/>
    <x v="0"/>
    <x v="0"/>
    <x v="0"/>
    <x v="1"/>
    <s v="Anyela Pamela Soriano Segura SAN"/>
    <s v="Presencial"/>
    <x v="0"/>
    <x v="1"/>
    <x v="2"/>
    <x v="4"/>
  </r>
  <r>
    <x v="8098"/>
    <x v="2"/>
    <s v="TGM12660"/>
    <s v="SOLICITA BOLETA DE PAGO 5008955"/>
    <x v="0"/>
    <x v="0"/>
    <x v="0"/>
    <x v="19"/>
    <s v="Melissa Jhuliana Hipolito Guerrero"/>
    <m/>
    <x v="0"/>
    <x v="1"/>
    <x v="2"/>
    <x v="4"/>
  </r>
  <r>
    <x v="8099"/>
    <x v="0"/>
    <s v="TGM12661"/>
    <s v="FLORERO VENTA"/>
    <x v="0"/>
    <x v="0"/>
    <x v="4"/>
    <x v="21"/>
    <s v="Florentino Sebastian Salinas San Antonio"/>
    <s v="Presencial"/>
    <x v="0"/>
    <x v="2"/>
    <x v="2"/>
    <x v="4"/>
  </r>
  <r>
    <x v="8100"/>
    <x v="1"/>
    <s v="TGM12662"/>
    <s v="CODIGO CIP"/>
    <x v="0"/>
    <x v="0"/>
    <x v="2"/>
    <x v="46"/>
    <s v="Pamela Diana Caro Alhua  SAC cor"/>
    <m/>
    <x v="0"/>
    <x v="2"/>
    <x v="2"/>
    <x v="4"/>
  </r>
  <r>
    <x v="8101"/>
    <x v="5"/>
    <s v="TGM12663"/>
    <s v="CONSULTA DE ALQUILER DE CAPILLA CONTRATO 5023596"/>
    <x v="0"/>
    <x v="2"/>
    <x v="0"/>
    <x v="2"/>
    <s v="Yenifer Eliana Vásquez Carvajal"/>
    <s v="Redes Sociales"/>
    <x v="0"/>
    <x v="1"/>
    <x v="2"/>
    <x v="4"/>
  </r>
  <r>
    <x v="8102"/>
    <x v="2"/>
    <s v="TGM12664"/>
    <s v="PAGO CUOTA 200334"/>
    <x v="0"/>
    <x v="0"/>
    <x v="0"/>
    <x v="51"/>
    <s v="Rocio Margarita Chaname Vicente"/>
    <m/>
    <x v="0"/>
    <x v="1"/>
    <x v="2"/>
    <x v="4"/>
  </r>
  <r>
    <x v="8103"/>
    <x v="1"/>
    <s v="TGM12665"/>
    <s v="FONDO MANTENIMIENTO"/>
    <x v="0"/>
    <x v="0"/>
    <x v="0"/>
    <x v="0"/>
    <s v="Nescar Janeth Ingaruca Peña SAC COR"/>
    <s v="Presencial"/>
    <x v="0"/>
    <x v="1"/>
    <x v="2"/>
    <x v="4"/>
  </r>
  <r>
    <x v="8104"/>
    <x v="3"/>
    <s v="TGM12666"/>
    <s v="CERTIFICADO DE USO PERPETUO"/>
    <x v="0"/>
    <x v="0"/>
    <x v="0"/>
    <x v="0"/>
    <s v="Rosmery Montesinos Quispe c1"/>
    <s v="Presencial"/>
    <x v="0"/>
    <x v="1"/>
    <x v="2"/>
    <x v="4"/>
  </r>
  <r>
    <x v="8105"/>
    <x v="2"/>
    <s v="TGM12667"/>
    <s v="CONSULTA REACTIVACION DE CONTRATO 200761"/>
    <x v="0"/>
    <x v="0"/>
    <x v="4"/>
    <x v="49"/>
    <s v="Taymiler Jhaalber Llacza Rosales - Cañete"/>
    <m/>
    <x v="0"/>
    <x v="2"/>
    <x v="2"/>
    <x v="4"/>
  </r>
  <r>
    <x v="8106"/>
    <x v="4"/>
    <s v="TGM12668"/>
    <s v="CONSULTA DE CUOTAS Y FORMAS DE PAGO"/>
    <x v="0"/>
    <x v="2"/>
    <x v="0"/>
    <x v="10"/>
    <s v="Rosmery Montesinos Quispe c2"/>
    <s v="Presencial"/>
    <x v="0"/>
    <x v="1"/>
    <x v="2"/>
    <x v="4"/>
  </r>
  <r>
    <x v="8107"/>
    <x v="3"/>
    <s v="TGM12669"/>
    <s v="COLOCACI&amp;OACUTE;N DE LAPIDA"/>
    <x v="0"/>
    <x v="1"/>
    <x v="4"/>
    <x v="13"/>
    <s v="Beatriz Coromoto Aranguibel Garcia - Cusco I"/>
    <s v="Llamada Telefonica"/>
    <x v="0"/>
    <x v="2"/>
    <x v="2"/>
    <x v="4"/>
  </r>
  <r>
    <x v="8108"/>
    <x v="2"/>
    <s v="TGM12670"/>
    <s v="PAGO EFECTIVO 200908"/>
    <x v="0"/>
    <x v="0"/>
    <x v="0"/>
    <x v="46"/>
    <s v="Rocio Margarita Chaname Vicente"/>
    <m/>
    <x v="0"/>
    <x v="1"/>
    <x v="2"/>
    <x v="4"/>
  </r>
  <r>
    <x v="8109"/>
    <x v="0"/>
    <s v="TGM12671"/>
    <s v="VENTA DE LAPIDA"/>
    <x v="0"/>
    <x v="0"/>
    <x v="2"/>
    <x v="9"/>
    <s v="Pamela Diana SAC Caro Alhua"/>
    <m/>
    <x v="0"/>
    <x v="2"/>
    <x v="2"/>
    <x v="4"/>
  </r>
  <r>
    <x v="8110"/>
    <x v="0"/>
    <s v="TGM12672"/>
    <s v="UBICACION DE ESPACIO"/>
    <x v="0"/>
    <x v="2"/>
    <x v="0"/>
    <x v="6"/>
    <s v="Pamela Diana SAC Caro Alhua"/>
    <m/>
    <x v="0"/>
    <x v="1"/>
    <x v="2"/>
    <x v="4"/>
  </r>
  <r>
    <x v="8111"/>
    <x v="2"/>
    <s v="TGM12673"/>
    <s v="RESPONSO 200145"/>
    <x v="0"/>
    <x v="0"/>
    <x v="0"/>
    <x v="50"/>
    <s v="Rocio Margarita Chaname Vicente"/>
    <m/>
    <x v="0"/>
    <x v="1"/>
    <x v="2"/>
    <x v="4"/>
  </r>
  <r>
    <x v="8112"/>
    <x v="0"/>
    <s v="TGM12674"/>
    <s v="ESTADO DE CUENTA"/>
    <x v="0"/>
    <x v="0"/>
    <x v="2"/>
    <x v="5"/>
    <s v="Nescar Janeth Ingaruca Peña SAC SAN"/>
    <s v="Presencial"/>
    <x v="0"/>
    <x v="2"/>
    <x v="2"/>
    <x v="4"/>
  </r>
  <r>
    <x v="8113"/>
    <x v="2"/>
    <s v="TGM12675"/>
    <s v="SOLICITA BOLETA DE PAGO 200952"/>
    <x v="0"/>
    <x v="0"/>
    <x v="0"/>
    <x v="19"/>
    <s v="Melissa Jhuliana Hipolito Guerrero"/>
    <m/>
    <x v="0"/>
    <x v="1"/>
    <x v="2"/>
    <x v="4"/>
  </r>
  <r>
    <x v="8114"/>
    <x v="2"/>
    <s v="TGM12676"/>
    <s v="PAGO DE CUOTA 200324"/>
    <x v="0"/>
    <x v="0"/>
    <x v="0"/>
    <x v="51"/>
    <s v="Rocio Margarita Chaname Vicente"/>
    <m/>
    <x v="0"/>
    <x v="1"/>
    <x v="2"/>
    <x v="4"/>
  </r>
  <r>
    <x v="8115"/>
    <x v="5"/>
    <s v="TGM12677"/>
    <s v="PAGO DE RESPONSO CON CORO - CONTRATO 301055"/>
    <x v="0"/>
    <x v="0"/>
    <x v="0"/>
    <x v="10"/>
    <s v="Yenifer Eliana Vásquez Carvajal"/>
    <s v="Presencial"/>
    <x v="0"/>
    <x v="1"/>
    <x v="2"/>
    <x v="4"/>
  </r>
  <r>
    <x v="8116"/>
    <x v="5"/>
    <s v="TGM12678"/>
    <s v="CONSULTA SOBRE ESPACIO"/>
    <x v="0"/>
    <x v="0"/>
    <x v="0"/>
    <x v="40"/>
    <s v="Yenifer Eliana Vásquez Carvajal"/>
    <s v="Presencial"/>
    <x v="0"/>
    <x v="1"/>
    <x v="2"/>
    <x v="4"/>
  </r>
  <r>
    <x v="8117"/>
    <x v="0"/>
    <s v="TGM12679"/>
    <s v="UBICACION DE ESPACIO"/>
    <x v="0"/>
    <x v="2"/>
    <x v="0"/>
    <x v="6"/>
    <s v="Pamela Diana SAC Caro Alhua"/>
    <m/>
    <x v="0"/>
    <x v="1"/>
    <x v="2"/>
    <x v="4"/>
  </r>
  <r>
    <x v="8118"/>
    <x v="0"/>
    <s v="TGM12680"/>
    <s v="MISA"/>
    <x v="0"/>
    <x v="2"/>
    <x v="0"/>
    <x v="39"/>
    <s v="Pamela Diana SAC Caro Alhua"/>
    <m/>
    <x v="0"/>
    <x v="1"/>
    <x v="2"/>
    <x v="4"/>
  </r>
  <r>
    <x v="8119"/>
    <x v="0"/>
    <s v="TGM12681"/>
    <s v="VENTA DE LAPIDA"/>
    <x v="0"/>
    <x v="2"/>
    <x v="2"/>
    <x v="9"/>
    <s v="Pamela Diana SAC Caro Alhua"/>
    <m/>
    <x v="0"/>
    <x v="2"/>
    <x v="2"/>
    <x v="4"/>
  </r>
  <r>
    <x v="8120"/>
    <x v="0"/>
    <s v="TGM12682"/>
    <s v="MISA"/>
    <x v="0"/>
    <x v="2"/>
    <x v="0"/>
    <x v="39"/>
    <s v="Nescar Janeth Ingaruca Peña SAC SAN"/>
    <s v="Presencial"/>
    <x v="0"/>
    <x v="1"/>
    <x v="2"/>
    <x v="4"/>
  </r>
  <r>
    <x v="8121"/>
    <x v="0"/>
    <s v="TGM12683"/>
    <s v="MISA"/>
    <x v="0"/>
    <x v="2"/>
    <x v="0"/>
    <x v="39"/>
    <s v="Nescar Janeth Ingaruca Peña SAC SAN"/>
    <s v="Presencial"/>
    <x v="0"/>
    <x v="1"/>
    <x v="2"/>
    <x v="4"/>
  </r>
  <r>
    <x v="8122"/>
    <x v="0"/>
    <s v="TGM12684"/>
    <s v="VENTA FLOREROS"/>
    <x v="0"/>
    <x v="0"/>
    <x v="4"/>
    <x v="21"/>
    <s v="Florentino Sebastian Salinas San Antonio"/>
    <s v="Presencial"/>
    <x v="0"/>
    <x v="2"/>
    <x v="2"/>
    <x v="4"/>
  </r>
  <r>
    <x v="8123"/>
    <x v="4"/>
    <s v="TGM12685"/>
    <s v="CERTIFICADO DE USO PERPETUO"/>
    <x v="0"/>
    <x v="0"/>
    <x v="0"/>
    <x v="0"/>
    <s v="Rosmery Montesinos Quispe c2"/>
    <s v="Presencial"/>
    <x v="0"/>
    <x v="1"/>
    <x v="2"/>
    <x v="4"/>
  </r>
  <r>
    <x v="8124"/>
    <x v="2"/>
    <s v="TGM12686"/>
    <s v="PAGO FOMA 200969"/>
    <x v="0"/>
    <x v="0"/>
    <x v="0"/>
    <x v="51"/>
    <s v="Rocio Margarita Chaname Vicente"/>
    <m/>
    <x v="0"/>
    <x v="1"/>
    <x v="2"/>
    <x v="4"/>
  </r>
  <r>
    <x v="8125"/>
    <x v="0"/>
    <s v="TGM12687"/>
    <s v="MISA"/>
    <x v="0"/>
    <x v="2"/>
    <x v="0"/>
    <x v="39"/>
    <s v="Pamela Diana SAC Caro Alhua"/>
    <m/>
    <x v="0"/>
    <x v="1"/>
    <x v="2"/>
    <x v="4"/>
  </r>
  <r>
    <x v="8126"/>
    <x v="1"/>
    <s v="TGM12688"/>
    <s v="CERTIFICADO"/>
    <x v="0"/>
    <x v="0"/>
    <x v="0"/>
    <x v="0"/>
    <s v="Nescar Janeth Ingaruca Peña SAC COR"/>
    <s v="Presencial"/>
    <x v="0"/>
    <x v="1"/>
    <x v="2"/>
    <x v="4"/>
  </r>
  <r>
    <x v="8127"/>
    <x v="0"/>
    <s v="TGM12689"/>
    <s v="COLOCACION DE LAPIDA"/>
    <x v="0"/>
    <x v="1"/>
    <x v="4"/>
    <x v="13"/>
    <s v="Florentino Sebastian Salinas San Antonio"/>
    <m/>
    <x v="1"/>
    <x v="2"/>
    <x v="2"/>
    <x v="4"/>
  </r>
  <r>
    <x v="8128"/>
    <x v="1"/>
    <s v="TGM12690"/>
    <s v="MISA"/>
    <x v="0"/>
    <x v="2"/>
    <x v="0"/>
    <x v="39"/>
    <s v="Nescar Janeth Ingaruca Peña SAC COR"/>
    <s v="Presencial"/>
    <x v="0"/>
    <x v="1"/>
    <x v="2"/>
    <x v="4"/>
  </r>
  <r>
    <x v="8129"/>
    <x v="0"/>
    <s v="TGM12691"/>
    <s v="MISA"/>
    <x v="0"/>
    <x v="2"/>
    <x v="0"/>
    <x v="39"/>
    <s v="Nescar Janeth Ingaruca Peña SAC SAN"/>
    <s v="Presencial"/>
    <x v="0"/>
    <x v="1"/>
    <x v="2"/>
    <x v="4"/>
  </r>
  <r>
    <x v="8130"/>
    <x v="5"/>
    <s v="TGM12692"/>
    <s v="ALQ DE CAPILLA CONTRATO 301053"/>
    <x v="0"/>
    <x v="0"/>
    <x v="0"/>
    <x v="10"/>
    <s v="Yenifer Eliana Vásquez Carvajal"/>
    <s v="Redes Sociales"/>
    <x v="0"/>
    <x v="1"/>
    <x v="2"/>
    <x v="4"/>
  </r>
  <r>
    <x v="8131"/>
    <x v="0"/>
    <s v="TGM12693"/>
    <s v="VENTA FLOREROS"/>
    <x v="0"/>
    <x v="0"/>
    <x v="4"/>
    <x v="21"/>
    <s v="Florentino Sebastian Salinas San Antonio"/>
    <s v="Presencial"/>
    <x v="0"/>
    <x v="2"/>
    <x v="2"/>
    <x v="4"/>
  </r>
  <r>
    <x v="8132"/>
    <x v="5"/>
    <s v="TGM12694"/>
    <s v="PAGO DE CUOTA CONTRATO 300997"/>
    <x v="0"/>
    <x v="0"/>
    <x v="0"/>
    <x v="10"/>
    <s v="Yenifer Eliana Vásquez Carvajal"/>
    <s v="Presencial"/>
    <x v="0"/>
    <x v="1"/>
    <x v="2"/>
    <x v="4"/>
  </r>
  <r>
    <x v="8133"/>
    <x v="2"/>
    <s v="TGM12695"/>
    <s v="BOLETAS 5021975"/>
    <x v="0"/>
    <x v="0"/>
    <x v="0"/>
    <x v="19"/>
    <s v="Rocio Margarita Chaname Vicente"/>
    <m/>
    <x v="0"/>
    <x v="1"/>
    <x v="2"/>
    <x v="4"/>
  </r>
  <r>
    <x v="8134"/>
    <x v="5"/>
    <s v="TGM12696"/>
    <s v="CONSULTAS VARIAS CONTRATO 5027986"/>
    <x v="0"/>
    <x v="2"/>
    <x v="0"/>
    <x v="2"/>
    <s v="Yenifer Eliana Vásquez Carvajal"/>
    <s v="Llamada Telefonica"/>
    <x v="0"/>
    <x v="1"/>
    <x v="2"/>
    <x v="4"/>
  </r>
  <r>
    <x v="8135"/>
    <x v="2"/>
    <s v="TGM12697"/>
    <s v="RESPONSO 201218"/>
    <x v="0"/>
    <x v="0"/>
    <x v="0"/>
    <x v="50"/>
    <s v="Rocio Margarita Chaname Vicente"/>
    <m/>
    <x v="0"/>
    <x v="1"/>
    <x v="2"/>
    <x v="4"/>
  </r>
  <r>
    <x v="8136"/>
    <x v="2"/>
    <s v="TGM12698"/>
    <s v="ESTADO DE CUENTA 200969"/>
    <x v="0"/>
    <x v="0"/>
    <x v="2"/>
    <x v="5"/>
    <s v="Rocio Margarita Chaname Vicente"/>
    <m/>
    <x v="0"/>
    <x v="2"/>
    <x v="2"/>
    <x v="4"/>
  </r>
  <r>
    <x v="8137"/>
    <x v="2"/>
    <s v="TGM12699"/>
    <s v="MODIFICACION DE CRONOGRAMA 5043635"/>
    <x v="0"/>
    <x v="0"/>
    <x v="4"/>
    <x v="10"/>
    <s v="Taymiler Jhaalber Llacza Rosales - Cañete"/>
    <m/>
    <x v="0"/>
    <x v="2"/>
    <x v="2"/>
    <x v="4"/>
  </r>
  <r>
    <x v="8138"/>
    <x v="2"/>
    <s v="TGM12700"/>
    <s v="PAGO EFECTIVO 201218"/>
    <x v="0"/>
    <x v="0"/>
    <x v="0"/>
    <x v="46"/>
    <s v="Rocio Margarita Chaname Vicente"/>
    <m/>
    <x v="0"/>
    <x v="1"/>
    <x v="2"/>
    <x v="4"/>
  </r>
  <r>
    <x v="8139"/>
    <x v="2"/>
    <s v="TGM12701"/>
    <s v="RESPONSO 201128"/>
    <x v="0"/>
    <x v="0"/>
    <x v="0"/>
    <x v="50"/>
    <s v="Rocio Margarita Chaname Vicente"/>
    <m/>
    <x v="0"/>
    <x v="1"/>
    <x v="2"/>
    <x v="4"/>
  </r>
  <r>
    <x v="8140"/>
    <x v="0"/>
    <s v="TGM12702"/>
    <s v="UBICACION DE ESPACIO"/>
    <x v="0"/>
    <x v="2"/>
    <x v="0"/>
    <x v="6"/>
    <s v="Pamela Diana SAC Caro Alhua"/>
    <m/>
    <x v="0"/>
    <x v="1"/>
    <x v="2"/>
    <x v="4"/>
  </r>
  <r>
    <x v="8141"/>
    <x v="5"/>
    <s v="TGM12703"/>
    <s v="C&amp;AACUTE;LCULO PARA POSIBLE USO"/>
    <x v="0"/>
    <x v="2"/>
    <x v="0"/>
    <x v="2"/>
    <s v="Yenifer Eliana Vásquez Carvajal"/>
    <s v="Presencial"/>
    <x v="0"/>
    <x v="1"/>
    <x v="2"/>
    <x v="4"/>
  </r>
  <r>
    <x v="8142"/>
    <x v="5"/>
    <s v="TGM12704"/>
    <s v="CALCULO PARA POSIBLE USO CONTRATO 5028796"/>
    <x v="0"/>
    <x v="2"/>
    <x v="0"/>
    <x v="2"/>
    <s v="Yenifer Eliana Vásquez Carvajal"/>
    <s v="Presencial"/>
    <x v="0"/>
    <x v="1"/>
    <x v="2"/>
    <x v="4"/>
  </r>
  <r>
    <x v="8143"/>
    <x v="5"/>
    <s v="TGM12705"/>
    <s v="CALCULO PARA POSIBLE USO CONTRATO 300676"/>
    <x v="0"/>
    <x v="2"/>
    <x v="0"/>
    <x v="2"/>
    <s v="Yenifer Eliana Vásquez Carvajal"/>
    <s v="Llamada Telefonica"/>
    <x v="0"/>
    <x v="1"/>
    <x v="2"/>
    <x v="4"/>
  </r>
  <r>
    <x v="8144"/>
    <x v="2"/>
    <s v="TGM12706"/>
    <s v="RESPONSO 5022775"/>
    <x v="0"/>
    <x v="0"/>
    <x v="0"/>
    <x v="50"/>
    <s v="Rocio Margarita Chaname Vicente"/>
    <m/>
    <x v="0"/>
    <x v="1"/>
    <x v="2"/>
    <x v="4"/>
  </r>
  <r>
    <x v="8145"/>
    <x v="0"/>
    <s v="TGM12707"/>
    <s v="REPINTADO DE LAPIDA"/>
    <x v="0"/>
    <x v="2"/>
    <x v="2"/>
    <x v="9"/>
    <s v="Pamela Diana SAC Caro Alhua"/>
    <m/>
    <x v="0"/>
    <x v="2"/>
    <x v="2"/>
    <x v="4"/>
  </r>
  <r>
    <x v="8146"/>
    <x v="2"/>
    <s v="TGM12708"/>
    <s v="PAGO DE CUOTA 201089"/>
    <x v="0"/>
    <x v="0"/>
    <x v="0"/>
    <x v="51"/>
    <s v="Rocio Margarita Chaname Vicente"/>
    <m/>
    <x v="0"/>
    <x v="1"/>
    <x v="2"/>
    <x v="4"/>
  </r>
  <r>
    <x v="8147"/>
    <x v="0"/>
    <s v="TGM12709"/>
    <s v="ESTADO DE CUENTA"/>
    <x v="0"/>
    <x v="0"/>
    <x v="0"/>
    <x v="5"/>
    <s v="Pamela Diana SAC Caro Alhua"/>
    <m/>
    <x v="0"/>
    <x v="1"/>
    <x v="2"/>
    <x v="4"/>
  </r>
  <r>
    <x v="8148"/>
    <x v="5"/>
    <s v="TGM12710"/>
    <s v="USO DE ESPACIO NF CONTRATO 300676"/>
    <x v="0"/>
    <x v="2"/>
    <x v="0"/>
    <x v="8"/>
    <s v="Yenifer Eliana Vásquez Carvajal"/>
    <s v="Presencial"/>
    <x v="0"/>
    <x v="1"/>
    <x v="2"/>
    <x v="4"/>
  </r>
  <r>
    <x v="8149"/>
    <x v="1"/>
    <s v="TGM12711"/>
    <s v="CERTIFICADO"/>
    <x v="0"/>
    <x v="0"/>
    <x v="0"/>
    <x v="0"/>
    <s v="Nescar Janeth Ingaruca Peña SAC COR"/>
    <s v="Presencial"/>
    <x v="0"/>
    <x v="1"/>
    <x v="2"/>
    <x v="4"/>
  </r>
  <r>
    <x v="8150"/>
    <x v="0"/>
    <s v="TGM12712"/>
    <s v="UBICACION DE ESPACIO"/>
    <x v="0"/>
    <x v="2"/>
    <x v="0"/>
    <x v="6"/>
    <s v="Pamela Diana SAC Caro Alhua"/>
    <m/>
    <x v="0"/>
    <x v="1"/>
    <x v="2"/>
    <x v="4"/>
  </r>
  <r>
    <x v="8151"/>
    <x v="2"/>
    <s v="TGM12713"/>
    <s v="MANTENIMIENTO DE LAPIDA 200534"/>
    <x v="0"/>
    <x v="0"/>
    <x v="2"/>
    <x v="11"/>
    <s v="Melissa Jhuliana Hipolito Guerrero"/>
    <m/>
    <x v="0"/>
    <x v="2"/>
    <x v="2"/>
    <x v="4"/>
  </r>
  <r>
    <x v="8152"/>
    <x v="5"/>
    <s v="TGM12714"/>
    <s v="ACTUALIZACION DE DATOS - CONTRATO 300676"/>
    <x v="0"/>
    <x v="0"/>
    <x v="0"/>
    <x v="1"/>
    <s v="Yenifer Eliana Vásquez Carvajal"/>
    <s v="Presencial"/>
    <x v="0"/>
    <x v="1"/>
    <x v="2"/>
    <x v="4"/>
  </r>
  <r>
    <x v="8153"/>
    <x v="2"/>
    <s v="TGM12715"/>
    <s v="RESPONSO 200535"/>
    <x v="0"/>
    <x v="0"/>
    <x v="0"/>
    <x v="50"/>
    <s v="Rocio Margarita Chaname Vicente"/>
    <m/>
    <x v="0"/>
    <x v="1"/>
    <x v="2"/>
    <x v="4"/>
  </r>
  <r>
    <x v="8154"/>
    <x v="1"/>
    <s v="TGM12716"/>
    <s v="FONDO MANTENIMIENTO"/>
    <x v="0"/>
    <x v="2"/>
    <x v="0"/>
    <x v="0"/>
    <s v="Nescar Janeth Ingaruca Peña SAC COR"/>
    <s v="Presencial"/>
    <x v="0"/>
    <x v="1"/>
    <x v="2"/>
    <x v="4"/>
  </r>
  <r>
    <x v="8155"/>
    <x v="2"/>
    <s v="TGM12717"/>
    <s v="PAGO EFECTIVO 200534"/>
    <x v="0"/>
    <x v="0"/>
    <x v="0"/>
    <x v="46"/>
    <s v="Rocio Margarita Chaname Vicente"/>
    <m/>
    <x v="0"/>
    <x v="1"/>
    <x v="2"/>
    <x v="4"/>
  </r>
  <r>
    <x v="8156"/>
    <x v="0"/>
    <s v="TGM12718"/>
    <s v="MISA"/>
    <x v="0"/>
    <x v="2"/>
    <x v="0"/>
    <x v="39"/>
    <s v="Nescar Janeth Ingaruca Peña SAC SAN"/>
    <s v="Presencial"/>
    <x v="0"/>
    <x v="1"/>
    <x v="2"/>
    <x v="4"/>
  </r>
  <r>
    <x v="8157"/>
    <x v="0"/>
    <s v="TGM12719"/>
    <s v="CERTIFICADO"/>
    <x v="0"/>
    <x v="0"/>
    <x v="0"/>
    <x v="0"/>
    <s v="Nescar Janeth Ingaruca Peña SAC SAN"/>
    <m/>
    <x v="0"/>
    <x v="1"/>
    <x v="2"/>
    <x v="4"/>
  </r>
  <r>
    <x v="8158"/>
    <x v="0"/>
    <s v="TGM12720"/>
    <s v="CERTIFICADO"/>
    <x v="0"/>
    <x v="0"/>
    <x v="0"/>
    <x v="0"/>
    <s v="Nescar Janeth Ingaruca Peña SAC SAN"/>
    <s v="Presencial"/>
    <x v="0"/>
    <x v="1"/>
    <x v="2"/>
    <x v="4"/>
  </r>
  <r>
    <x v="8159"/>
    <x v="0"/>
    <s v="TGM12721"/>
    <s v="MISA"/>
    <x v="0"/>
    <x v="2"/>
    <x v="0"/>
    <x v="39"/>
    <s v="Nescar Janeth Ingaruca Peña SAC SAN"/>
    <s v="Presencial"/>
    <x v="0"/>
    <x v="1"/>
    <x v="2"/>
    <x v="4"/>
  </r>
  <r>
    <x v="8160"/>
    <x v="0"/>
    <s v="TGM12722"/>
    <s v="MISA"/>
    <x v="0"/>
    <x v="2"/>
    <x v="0"/>
    <x v="39"/>
    <s v="Nescar Janeth Ingaruca Peña SAC SAN"/>
    <s v="Presencial"/>
    <x v="0"/>
    <x v="1"/>
    <x v="2"/>
    <x v="4"/>
  </r>
  <r>
    <x v="8161"/>
    <x v="2"/>
    <s v="TGM12723"/>
    <s v="SOLICITA INFORMACION PARA USO DE ESPACIO 5041345"/>
    <x v="0"/>
    <x v="2"/>
    <x v="0"/>
    <x v="33"/>
    <s v="Melissa Jhuliana Hipolito Guerrero"/>
    <m/>
    <x v="0"/>
    <x v="1"/>
    <x v="2"/>
    <x v="4"/>
  </r>
  <r>
    <x v="8162"/>
    <x v="0"/>
    <s v="TGM12724"/>
    <s v="INGRESO DE PAGO EFECTIVO"/>
    <x v="0"/>
    <x v="0"/>
    <x v="0"/>
    <x v="46"/>
    <s v="Anyela Pamela Soriano Segura SAN"/>
    <s v="Llamada Telefonica"/>
    <x v="0"/>
    <x v="1"/>
    <x v="2"/>
    <x v="4"/>
  </r>
  <r>
    <x v="8163"/>
    <x v="0"/>
    <s v="TGM12725"/>
    <s v="INGRESO DE PAGO EFECTIVO"/>
    <x v="0"/>
    <x v="0"/>
    <x v="0"/>
    <x v="46"/>
    <s v="Anyela Pamela Soriano Segura SAN"/>
    <s v="Llamada Telefonica"/>
    <x v="0"/>
    <x v="1"/>
    <x v="2"/>
    <x v="4"/>
  </r>
  <r>
    <x v="8164"/>
    <x v="2"/>
    <s v="TGM12726"/>
    <s v="CERTIFICADO DE USO 201086"/>
    <x v="0"/>
    <x v="0"/>
    <x v="0"/>
    <x v="0"/>
    <s v="Rocio Margarita Chaname Vicente"/>
    <m/>
    <x v="0"/>
    <x v="1"/>
    <x v="2"/>
    <x v="4"/>
  </r>
  <r>
    <x v="8165"/>
    <x v="0"/>
    <s v="TGM12727"/>
    <s v="PLAN DE FLORES"/>
    <x v="0"/>
    <x v="0"/>
    <x v="4"/>
    <x v="43"/>
    <s v="Florentino Sebastian Salinas San Antonio"/>
    <s v="Llamada Telefonica"/>
    <x v="0"/>
    <x v="2"/>
    <x v="2"/>
    <x v="4"/>
  </r>
  <r>
    <x v="8166"/>
    <x v="2"/>
    <s v="TGM12728"/>
    <s v="RESPONSO 200919"/>
    <x v="0"/>
    <x v="0"/>
    <x v="0"/>
    <x v="50"/>
    <s v="Rocio Margarita Chaname Vicente"/>
    <m/>
    <x v="0"/>
    <x v="1"/>
    <x v="2"/>
    <x v="4"/>
  </r>
  <r>
    <x v="8167"/>
    <x v="2"/>
    <s v="TGM12729"/>
    <s v="USO DE ESPACIO 5041345"/>
    <x v="0"/>
    <x v="0"/>
    <x v="0"/>
    <x v="8"/>
    <s v="Rocio Margarita Chaname Vicente"/>
    <m/>
    <x v="0"/>
    <x v="1"/>
    <x v="2"/>
    <x v="4"/>
  </r>
  <r>
    <x v="8168"/>
    <x v="2"/>
    <s v="TGM12730"/>
    <s v="PAGO EFECTIVO 200946"/>
    <x v="0"/>
    <x v="0"/>
    <x v="0"/>
    <x v="46"/>
    <s v="Rocio Margarita Chaname Vicente"/>
    <m/>
    <x v="0"/>
    <x v="1"/>
    <x v="2"/>
    <x v="4"/>
  </r>
  <r>
    <x v="8169"/>
    <x v="2"/>
    <s v="TGM12731"/>
    <s v="PAGO CUOTA 200112"/>
    <x v="0"/>
    <x v="0"/>
    <x v="0"/>
    <x v="51"/>
    <s v="Rocio Margarita Chaname Vicente"/>
    <m/>
    <x v="0"/>
    <x v="1"/>
    <x v="2"/>
    <x v="4"/>
  </r>
  <r>
    <x v="8170"/>
    <x v="5"/>
    <s v="TGM12732"/>
    <s v="ENTREGA DE ACTA DE DEFUNCI&amp;OACUTE;N Y DEV DE GARANT&amp;IACUTE;A - CONTRATO 5044056"/>
    <x v="0"/>
    <x v="0"/>
    <x v="0"/>
    <x v="45"/>
    <s v="Yenifer Eliana Vásquez Carvajal"/>
    <s v="Presencial"/>
    <x v="0"/>
    <x v="1"/>
    <x v="2"/>
    <x v="4"/>
  </r>
  <r>
    <x v="8171"/>
    <x v="0"/>
    <s v="TGM12733"/>
    <s v="ACTUALIZACI&amp;OACUTE;N DE DATOS"/>
    <x v="0"/>
    <x v="2"/>
    <x v="0"/>
    <x v="1"/>
    <s v="Anyela Pamela Soriano Segura SAN"/>
    <s v="Presencial"/>
    <x v="0"/>
    <x v="1"/>
    <x v="2"/>
    <x v="4"/>
  </r>
  <r>
    <x v="8172"/>
    <x v="1"/>
    <s v="TGM12734"/>
    <s v="PAGO DEL FOMA"/>
    <x v="0"/>
    <x v="0"/>
    <x v="0"/>
    <x v="51"/>
    <s v="Anyela Pamela Soriano Segura COR"/>
    <s v="Presencial"/>
    <x v="0"/>
    <x v="1"/>
    <x v="2"/>
    <x v="4"/>
  </r>
  <r>
    <x v="8173"/>
    <x v="0"/>
    <s v="TGM12735"/>
    <s v="BOLETA"/>
    <x v="0"/>
    <x v="0"/>
    <x v="0"/>
    <x v="19"/>
    <s v="Nescar Janeth Ingaruca Peña SAC SAN"/>
    <s v="Llamada Telefonica"/>
    <x v="0"/>
    <x v="1"/>
    <x v="2"/>
    <x v="4"/>
  </r>
  <r>
    <x v="8174"/>
    <x v="2"/>
    <s v="TGM12736"/>
    <s v="CERTIFICADO DE USO 200464"/>
    <x v="0"/>
    <x v="0"/>
    <x v="0"/>
    <x v="0"/>
    <s v="Rocio Margarita Chaname Vicente"/>
    <m/>
    <x v="0"/>
    <x v="1"/>
    <x v="2"/>
    <x v="4"/>
  </r>
  <r>
    <x v="8175"/>
    <x v="2"/>
    <s v="TGM12737"/>
    <s v="CERTIFICADO DE USO 200463"/>
    <x v="0"/>
    <x v="0"/>
    <x v="0"/>
    <x v="0"/>
    <s v="Rocio Margarita Chaname Vicente"/>
    <m/>
    <x v="0"/>
    <x v="1"/>
    <x v="2"/>
    <x v="4"/>
  </r>
  <r>
    <x v="8176"/>
    <x v="4"/>
    <s v="TGM12738"/>
    <s v="ERROR EN DATOS DE LAPIDA"/>
    <x v="0"/>
    <x v="1"/>
    <x v="4"/>
    <x v="13"/>
    <s v="Rayda Rita Vargas Perales C2"/>
    <s v="Presencial"/>
    <x v="0"/>
    <x v="2"/>
    <x v="2"/>
    <x v="4"/>
  </r>
  <r>
    <x v="8177"/>
    <x v="0"/>
    <s v="TGM12739"/>
    <s v="CERTIFICADO DE USO"/>
    <x v="0"/>
    <x v="0"/>
    <x v="0"/>
    <x v="0"/>
    <s v="Anyela Pamela Soriano Segura SAN"/>
    <s v="Presencial"/>
    <x v="0"/>
    <x v="1"/>
    <x v="2"/>
    <x v="4"/>
  </r>
  <r>
    <x v="8178"/>
    <x v="2"/>
    <s v="TGM12740"/>
    <s v="CERTIFICADO DE USO 200431"/>
    <x v="0"/>
    <x v="0"/>
    <x v="0"/>
    <x v="0"/>
    <s v="Rocio Margarita Chaname Vicente"/>
    <m/>
    <x v="0"/>
    <x v="1"/>
    <x v="2"/>
    <x v="4"/>
  </r>
  <r>
    <x v="8179"/>
    <x v="2"/>
    <s v="TGM12741"/>
    <s v="CERTIFICADO DE USO 200430"/>
    <x v="0"/>
    <x v="0"/>
    <x v="0"/>
    <x v="0"/>
    <s v="Rocio Margarita Chaname Vicente"/>
    <m/>
    <x v="0"/>
    <x v="1"/>
    <x v="2"/>
    <x v="4"/>
  </r>
  <r>
    <x v="8180"/>
    <x v="2"/>
    <s v="TGM12742"/>
    <s v="CODIGO CIP 200713"/>
    <x v="0"/>
    <x v="0"/>
    <x v="0"/>
    <x v="46"/>
    <s v="Rocio Margarita Chaname Vicente"/>
    <m/>
    <x v="0"/>
    <x v="1"/>
    <x v="2"/>
    <x v="4"/>
  </r>
  <r>
    <x v="8181"/>
    <x v="0"/>
    <s v="TGM12743"/>
    <s v="VENTA FLOREROS"/>
    <x v="0"/>
    <x v="0"/>
    <x v="4"/>
    <x v="21"/>
    <s v="Florentino Sebastian Salinas San Antonio"/>
    <s v="Presencial"/>
    <x v="0"/>
    <x v="2"/>
    <x v="2"/>
    <x v="4"/>
  </r>
  <r>
    <x v="8182"/>
    <x v="0"/>
    <s v="TGM12744"/>
    <s v="MISA"/>
    <x v="0"/>
    <x v="2"/>
    <x v="0"/>
    <x v="39"/>
    <s v="Anyela Pamela Soriano Segura SAN"/>
    <s v="Presencial"/>
    <x v="0"/>
    <x v="1"/>
    <x v="2"/>
    <x v="4"/>
  </r>
  <r>
    <x v="8183"/>
    <x v="2"/>
    <s v="TGM12745"/>
    <s v="RESPONSO 5033545"/>
    <x v="0"/>
    <x v="0"/>
    <x v="0"/>
    <x v="50"/>
    <s v="Rocio Margarita Chaname Vicente"/>
    <m/>
    <x v="0"/>
    <x v="1"/>
    <x v="2"/>
    <x v="4"/>
  </r>
  <r>
    <x v="8184"/>
    <x v="2"/>
    <s v="TGM12746"/>
    <s v="MANTENIMIENTO DE LAPIDA 200534"/>
    <x v="0"/>
    <x v="0"/>
    <x v="4"/>
    <x v="11"/>
    <s v="Grupo de Asesoria de atencion al cliente Cañete"/>
    <m/>
    <x v="0"/>
    <x v="1"/>
    <x v="2"/>
    <x v="4"/>
  </r>
  <r>
    <x v="8185"/>
    <x v="0"/>
    <s v="TGM12747"/>
    <s v="CERTIFICADO DE USO"/>
    <x v="0"/>
    <x v="0"/>
    <x v="0"/>
    <x v="0"/>
    <s v="Anyela Pamela Soriano Segura SAN"/>
    <s v="Presencial"/>
    <x v="0"/>
    <x v="1"/>
    <x v="2"/>
    <x v="4"/>
  </r>
  <r>
    <x v="8186"/>
    <x v="0"/>
    <s v="TGM12748"/>
    <s v="VENTA FLOREROS"/>
    <x v="0"/>
    <x v="0"/>
    <x v="4"/>
    <x v="21"/>
    <s v="Florentino Sebastian Salinas San Antonio"/>
    <s v="Presencial"/>
    <x v="0"/>
    <x v="2"/>
    <x v="2"/>
    <x v="4"/>
  </r>
  <r>
    <x v="8187"/>
    <x v="0"/>
    <s v="TGM12749"/>
    <s v="MISA"/>
    <x v="0"/>
    <x v="2"/>
    <x v="0"/>
    <x v="39"/>
    <s v="Nescar Janeth Ingaruca Peña SAC SAN"/>
    <s v="Presencial"/>
    <x v="0"/>
    <x v="1"/>
    <x v="2"/>
    <x v="4"/>
  </r>
  <r>
    <x v="8188"/>
    <x v="2"/>
    <s v="TGM12750"/>
    <s v="RESPONSO 200576"/>
    <x v="0"/>
    <x v="0"/>
    <x v="0"/>
    <x v="50"/>
    <s v="Rocio Margarita Chaname Vicente"/>
    <m/>
    <x v="0"/>
    <x v="1"/>
    <x v="2"/>
    <x v="4"/>
  </r>
  <r>
    <x v="8189"/>
    <x v="2"/>
    <s v="TGM12751"/>
    <s v="RESPONSO 200043"/>
    <x v="0"/>
    <x v="0"/>
    <x v="0"/>
    <x v="50"/>
    <s v="Rocio Margarita Chaname Vicente"/>
    <m/>
    <x v="0"/>
    <x v="1"/>
    <x v="2"/>
    <x v="4"/>
  </r>
  <r>
    <x v="8190"/>
    <x v="1"/>
    <s v="TGM12752"/>
    <s v="BOLETA"/>
    <x v="0"/>
    <x v="0"/>
    <x v="0"/>
    <x v="19"/>
    <s v="Nescar Janeth Ingaruca Peña SAC COR"/>
    <s v="Presencial"/>
    <x v="0"/>
    <x v="1"/>
    <x v="2"/>
    <x v="4"/>
  </r>
  <r>
    <x v="8191"/>
    <x v="2"/>
    <s v="TGM12753"/>
    <s v="PAGO CUOTA 200810"/>
    <x v="0"/>
    <x v="0"/>
    <x v="0"/>
    <x v="51"/>
    <s v="Rocio Margarita Chaname Vicente"/>
    <m/>
    <x v="0"/>
    <x v="1"/>
    <x v="2"/>
    <x v="4"/>
  </r>
  <r>
    <x v="8192"/>
    <x v="1"/>
    <s v="TGM12754"/>
    <s v="BOLETA"/>
    <x v="0"/>
    <x v="0"/>
    <x v="0"/>
    <x v="19"/>
    <s v="Nescar Janeth Ingaruca Peña SAC COR"/>
    <s v="Presencial"/>
    <x v="0"/>
    <x v="1"/>
    <x v="2"/>
    <x v="4"/>
  </r>
  <r>
    <x v="8193"/>
    <x v="2"/>
    <s v="TGM12755"/>
    <s v="CODIGO CIP 200667"/>
    <x v="0"/>
    <x v="0"/>
    <x v="0"/>
    <x v="46"/>
    <s v="Rocio Margarita Chaname Vicente"/>
    <m/>
    <x v="0"/>
    <x v="1"/>
    <x v="2"/>
    <x v="4"/>
  </r>
  <r>
    <x v="8194"/>
    <x v="0"/>
    <s v="TGM12756"/>
    <s v="ASIGNACION SEGUNDO TITULAR"/>
    <x v="0"/>
    <x v="0"/>
    <x v="0"/>
    <x v="30"/>
    <s v="Nescar Janeth Ingaruca Peña SAC SAN"/>
    <s v="Presencial"/>
    <x v="0"/>
    <x v="1"/>
    <x v="2"/>
    <x v="4"/>
  </r>
  <r>
    <x v="8195"/>
    <x v="0"/>
    <s v="TGM12757"/>
    <s v="CERTIFICADO"/>
    <x v="0"/>
    <x v="0"/>
    <x v="0"/>
    <x v="0"/>
    <s v="Nescar Janeth Ingaruca Peña SAC SAN"/>
    <s v="Presencial"/>
    <x v="0"/>
    <x v="1"/>
    <x v="2"/>
    <x v="4"/>
  </r>
  <r>
    <x v="8196"/>
    <x v="5"/>
    <s v="TGM12758"/>
    <s v="PAGO DE FOMA - CONTRATO 301007"/>
    <x v="0"/>
    <x v="0"/>
    <x v="0"/>
    <x v="51"/>
    <s v="Yenifer Eliana Vásquez Carvajal"/>
    <s v="Presencial"/>
    <x v="0"/>
    <x v="1"/>
    <x v="2"/>
    <x v="4"/>
  </r>
  <r>
    <x v="8197"/>
    <x v="0"/>
    <s v="TGM12759"/>
    <s v="ALQUILER DE PLEGARIA"/>
    <x v="0"/>
    <x v="0"/>
    <x v="0"/>
    <x v="50"/>
    <s v="Anyela Pamela Soriano Segura SAN"/>
    <s v="Presencial"/>
    <x v="0"/>
    <x v="1"/>
    <x v="2"/>
    <x v="4"/>
  </r>
  <r>
    <x v="8198"/>
    <x v="5"/>
    <s v="TGM12760"/>
    <s v="ENTREGA DE CERTIFICADO DE SEPULTURA -  CONTRATO 301007"/>
    <x v="0"/>
    <x v="0"/>
    <x v="0"/>
    <x v="6"/>
    <s v="Yenifer Eliana Vásquez Carvajal"/>
    <m/>
    <x v="0"/>
    <x v="1"/>
    <x v="2"/>
    <x v="4"/>
  </r>
  <r>
    <x v="8199"/>
    <x v="0"/>
    <s v="TGM12761"/>
    <s v="VENTA FLOREROS"/>
    <x v="0"/>
    <x v="2"/>
    <x v="0"/>
    <x v="39"/>
    <s v="Nescar Janeth Ingaruca Peña SAC SAN"/>
    <s v="Presencial"/>
    <x v="0"/>
    <x v="1"/>
    <x v="2"/>
    <x v="4"/>
  </r>
  <r>
    <x v="8200"/>
    <x v="1"/>
    <s v="TGM12762"/>
    <s v="VENTA DE LAPIDA"/>
    <x v="0"/>
    <x v="2"/>
    <x v="2"/>
    <x v="9"/>
    <s v="Pamela Diana Caro Alhua  SAC cor"/>
    <m/>
    <x v="0"/>
    <x v="2"/>
    <x v="2"/>
    <x v="4"/>
  </r>
  <r>
    <x v="8201"/>
    <x v="5"/>
    <s v="TGM12763"/>
    <s v="MANTENIMIENTO DE LAPIDA - CONTRATO 300462"/>
    <x v="0"/>
    <x v="0"/>
    <x v="4"/>
    <x v="11"/>
    <s v="Jose Antonio Benites Ochante CIX"/>
    <s v="Presencial"/>
    <x v="0"/>
    <x v="1"/>
    <x v="2"/>
    <x v="4"/>
  </r>
  <r>
    <x v="8202"/>
    <x v="5"/>
    <s v="TGM12764"/>
    <s v="ENTREGA DE ACTA DE DEFUNCI&amp;OACUTE;N Y DEV DE GARANT&amp;IACUTE;A - CONTRATO 5042436"/>
    <x v="0"/>
    <x v="0"/>
    <x v="0"/>
    <x v="45"/>
    <s v="Yenifer Eliana Vásquez Carvajal"/>
    <s v="Presencial"/>
    <x v="0"/>
    <x v="2"/>
    <x v="2"/>
    <x v="4"/>
  </r>
  <r>
    <x v="8203"/>
    <x v="1"/>
    <s v="TGM12765"/>
    <s v="USO DE ESPACIO"/>
    <x v="0"/>
    <x v="0"/>
    <x v="0"/>
    <x v="8"/>
    <s v="Pamela Diana Caro Alhua  SAC cor"/>
    <m/>
    <x v="0"/>
    <x v="1"/>
    <x v="2"/>
    <x v="4"/>
  </r>
  <r>
    <x v="8204"/>
    <x v="1"/>
    <s v="TGM12766"/>
    <s v="CAMBIO DE TITULARIDAD POR FALLECIMIENTO"/>
    <x v="0"/>
    <x v="0"/>
    <x v="0"/>
    <x v="31"/>
    <s v="Pamela Diana Caro Alhua  SAC cor"/>
    <m/>
    <x v="0"/>
    <x v="1"/>
    <x v="2"/>
    <x v="4"/>
  </r>
  <r>
    <x v="8205"/>
    <x v="2"/>
    <s v="TGM12767"/>
    <s v="PAGO CUOTA 200278"/>
    <x v="0"/>
    <x v="0"/>
    <x v="0"/>
    <x v="51"/>
    <s v="Rocio Margarita Chaname Vicente"/>
    <m/>
    <x v="0"/>
    <x v="1"/>
    <x v="2"/>
    <x v="4"/>
  </r>
  <r>
    <x v="8206"/>
    <x v="0"/>
    <s v="TGM12768"/>
    <s v="FOMA"/>
    <x v="0"/>
    <x v="0"/>
    <x v="0"/>
    <x v="51"/>
    <s v="Pamela Diana SAC Caro Alhua"/>
    <m/>
    <x v="0"/>
    <x v="1"/>
    <x v="2"/>
    <x v="4"/>
  </r>
  <r>
    <x v="8207"/>
    <x v="0"/>
    <s v="TGM12769"/>
    <s v="MISA"/>
    <x v="0"/>
    <x v="2"/>
    <x v="0"/>
    <x v="39"/>
    <s v="Nescar Janeth Ingaruca Peña SAC SAN"/>
    <s v="Presencial"/>
    <x v="0"/>
    <x v="1"/>
    <x v="2"/>
    <x v="4"/>
  </r>
  <r>
    <x v="8208"/>
    <x v="0"/>
    <s v="TGM12770"/>
    <s v="FONDO MANTENIMIENTO"/>
    <x v="0"/>
    <x v="0"/>
    <x v="0"/>
    <x v="0"/>
    <s v="Nescar Janeth Ingaruca Peña SAC SAN"/>
    <s v="Presencial"/>
    <x v="0"/>
    <x v="1"/>
    <x v="2"/>
    <x v="4"/>
  </r>
  <r>
    <x v="8209"/>
    <x v="0"/>
    <s v="TGM12771"/>
    <s v="FONDO MANTENIMIENTO"/>
    <x v="0"/>
    <x v="0"/>
    <x v="0"/>
    <x v="0"/>
    <s v="Nescar Janeth Ingaruca Peña SAC SAN"/>
    <s v="Presencial"/>
    <x v="0"/>
    <x v="1"/>
    <x v="2"/>
    <x v="4"/>
  </r>
  <r>
    <x v="8210"/>
    <x v="0"/>
    <s v="TGM12772"/>
    <s v="MISA"/>
    <x v="0"/>
    <x v="2"/>
    <x v="0"/>
    <x v="39"/>
    <s v="Nescar Janeth Ingaruca Peña SAC SAN"/>
    <s v="Presencial"/>
    <x v="0"/>
    <x v="1"/>
    <x v="2"/>
    <x v="4"/>
  </r>
  <r>
    <x v="8211"/>
    <x v="0"/>
    <s v="TGM12773"/>
    <s v="PAGO DEL FOMA"/>
    <x v="0"/>
    <x v="0"/>
    <x v="0"/>
    <x v="51"/>
    <s v="Anyela Pamela Soriano Segura SAN"/>
    <s v="Llamada Telefonica"/>
    <x v="0"/>
    <x v="1"/>
    <x v="2"/>
    <x v="4"/>
  </r>
  <r>
    <x v="8212"/>
    <x v="5"/>
    <s v="TGM12774"/>
    <s v="RESPONSO CANTADO CONTRATO 5000146"/>
    <x v="0"/>
    <x v="0"/>
    <x v="0"/>
    <x v="10"/>
    <s v="Yenifer Eliana Vásquez Carvajal"/>
    <s v="Llamada Telefonica"/>
    <x v="0"/>
    <x v="1"/>
    <x v="2"/>
    <x v="4"/>
  </r>
  <r>
    <x v="8213"/>
    <x v="5"/>
    <s v="TGM12775"/>
    <s v="RESPONSO CANTADO CONTRATO 300552"/>
    <x v="0"/>
    <x v="0"/>
    <x v="0"/>
    <x v="10"/>
    <s v="Yenifer Eliana Vásquez Carvajal"/>
    <s v="Presencial"/>
    <x v="0"/>
    <x v="1"/>
    <x v="2"/>
    <x v="4"/>
  </r>
  <r>
    <x v="8214"/>
    <x v="6"/>
    <s v="TGM12776"/>
    <s v="CANALIZACI&amp;OACUTE;N CORRECTA DE PAGO DE CUOTAS"/>
    <x v="0"/>
    <x v="0"/>
    <x v="0"/>
    <x v="10"/>
    <s v="Yenifer Eliana Vásquez Carvajal"/>
    <s v="Redes Sociales"/>
    <x v="0"/>
    <x v="1"/>
    <x v="2"/>
    <x v="4"/>
  </r>
  <r>
    <x v="8215"/>
    <x v="2"/>
    <s v="TGM12777"/>
    <s v="PAGO CUOTA 200695"/>
    <x v="0"/>
    <x v="0"/>
    <x v="2"/>
    <x v="51"/>
    <s v="Rocio Margarita Chaname Vicente"/>
    <m/>
    <x v="0"/>
    <x v="2"/>
    <x v="2"/>
    <x v="4"/>
  </r>
  <r>
    <x v="8216"/>
    <x v="0"/>
    <s v="TGM12778"/>
    <s v="MISA"/>
    <x v="0"/>
    <x v="2"/>
    <x v="0"/>
    <x v="39"/>
    <s v="Anyela Pamela Soriano Segura SAN"/>
    <s v="Presencial"/>
    <x v="0"/>
    <x v="1"/>
    <x v="2"/>
    <x v="4"/>
  </r>
  <r>
    <x v="8217"/>
    <x v="0"/>
    <s v="TGM12779"/>
    <s v="PAGO EFECTIVO"/>
    <x v="0"/>
    <x v="2"/>
    <x v="0"/>
    <x v="24"/>
    <s v="Pamela Diana SAC Caro Alhua"/>
    <m/>
    <x v="0"/>
    <x v="1"/>
    <x v="2"/>
    <x v="4"/>
  </r>
  <r>
    <x v="8218"/>
    <x v="0"/>
    <s v="TGM12780"/>
    <s v="CERTIFICADO DE USO"/>
    <x v="0"/>
    <x v="0"/>
    <x v="0"/>
    <x v="0"/>
    <s v="Pamela Diana SAC Caro Alhua"/>
    <m/>
    <x v="0"/>
    <x v="1"/>
    <x v="2"/>
    <x v="4"/>
  </r>
  <r>
    <x v="8219"/>
    <x v="0"/>
    <s v="TGM12781"/>
    <s v="CERTIFICADO DE USO"/>
    <x v="0"/>
    <x v="0"/>
    <x v="0"/>
    <x v="0"/>
    <s v="Pamela Diana SAC Caro Alhua"/>
    <m/>
    <x v="0"/>
    <x v="1"/>
    <x v="2"/>
    <x v="4"/>
  </r>
  <r>
    <x v="8220"/>
    <x v="0"/>
    <s v="TGM12782"/>
    <s v="CONTRATO RESUELTO"/>
    <x v="0"/>
    <x v="0"/>
    <x v="4"/>
    <x v="49"/>
    <s v="Tymiller Jhalber Llacza Rosales"/>
    <s v="Presencial"/>
    <x v="0"/>
    <x v="2"/>
    <x v="2"/>
    <x v="4"/>
  </r>
  <r>
    <x v="8221"/>
    <x v="0"/>
    <s v="TGM12783"/>
    <s v="CONTRATO RESUELTO"/>
    <x v="0"/>
    <x v="0"/>
    <x v="4"/>
    <x v="49"/>
    <s v="Tymiller Jhalber Llacza Rosales"/>
    <s v="Presencial"/>
    <x v="0"/>
    <x v="2"/>
    <x v="2"/>
    <x v="4"/>
  </r>
  <r>
    <x v="8222"/>
    <x v="1"/>
    <s v="TGM12784"/>
    <s v="CONTRATO RESUELTO"/>
    <x v="0"/>
    <x v="0"/>
    <x v="4"/>
    <x v="49"/>
    <s v="Tymiller Jhaalber Llacza Rosales - Corona del Fr"/>
    <s v="Presencial"/>
    <x v="0"/>
    <x v="2"/>
    <x v="2"/>
    <x v="4"/>
  </r>
  <r>
    <x v="8223"/>
    <x v="2"/>
    <s v="TGM12785"/>
    <s v="PAGO EFECTIVO 200331"/>
    <x v="0"/>
    <x v="0"/>
    <x v="0"/>
    <x v="46"/>
    <s v="Rocio Margarita Chaname Vicente"/>
    <m/>
    <x v="0"/>
    <x v="1"/>
    <x v="2"/>
    <x v="4"/>
  </r>
  <r>
    <x v="8224"/>
    <x v="2"/>
    <s v="TGM12786"/>
    <s v="RESPONSO 200688"/>
    <x v="0"/>
    <x v="0"/>
    <x v="0"/>
    <x v="50"/>
    <s v="Rocio Margarita Chaname Vicente"/>
    <m/>
    <x v="0"/>
    <x v="1"/>
    <x v="2"/>
    <x v="4"/>
  </r>
  <r>
    <x v="8225"/>
    <x v="2"/>
    <s v="TGM12787"/>
    <s v="MANTENIMIENTO DE LAPIDA 200331"/>
    <x v="0"/>
    <x v="0"/>
    <x v="2"/>
    <x v="14"/>
    <s v="Rocio Margarita Chaname Vicente"/>
    <m/>
    <x v="0"/>
    <x v="2"/>
    <x v="2"/>
    <x v="4"/>
  </r>
  <r>
    <x v="8226"/>
    <x v="2"/>
    <s v="TGM12788"/>
    <s v="TRASLADO EXTERNO 5037225"/>
    <x v="0"/>
    <x v="0"/>
    <x v="0"/>
    <x v="8"/>
    <s v="Rocio Margarita Chaname Vicente"/>
    <m/>
    <x v="0"/>
    <x v="1"/>
    <x v="2"/>
    <x v="4"/>
  </r>
  <r>
    <x v="8227"/>
    <x v="0"/>
    <s v="TGM12789"/>
    <s v="CITA CON LA ADMINISTRADORA"/>
    <x v="0"/>
    <x v="1"/>
    <x v="2"/>
    <x v="14"/>
    <s v="Guadalupe Chanca Peña SACSAN"/>
    <m/>
    <x v="0"/>
    <x v="2"/>
    <x v="2"/>
    <x v="4"/>
  </r>
  <r>
    <x v="8228"/>
    <x v="0"/>
    <s v="TGM12790"/>
    <s v="CITA CON LA ADMINISTRADORA"/>
    <x v="0"/>
    <x v="1"/>
    <x v="2"/>
    <x v="14"/>
    <s v="Guadalupe Chanca Peña SACSAN"/>
    <m/>
    <x v="0"/>
    <x v="2"/>
    <x v="2"/>
    <x v="4"/>
  </r>
  <r>
    <x v="8229"/>
    <x v="0"/>
    <s v="TGM12791"/>
    <s v="CONSTANCIA DE UBICACION"/>
    <x v="0"/>
    <x v="0"/>
    <x v="2"/>
    <x v="6"/>
    <s v="Anyela Pamela Soriano Segura SAN"/>
    <s v="Presencial"/>
    <x v="0"/>
    <x v="2"/>
    <x v="2"/>
    <x v="4"/>
  </r>
  <r>
    <x v="8230"/>
    <x v="1"/>
    <s v="TGM12792"/>
    <s v="CERTIFICADO DE USO"/>
    <x v="0"/>
    <x v="0"/>
    <x v="0"/>
    <x v="0"/>
    <s v="Anyela Pamela Soriano Segura COR"/>
    <s v="Presencial"/>
    <x v="0"/>
    <x v="1"/>
    <x v="2"/>
    <x v="4"/>
  </r>
  <r>
    <x v="8231"/>
    <x v="0"/>
    <s v="TGM12793"/>
    <s v="PAGO DE CUOTA"/>
    <x v="0"/>
    <x v="0"/>
    <x v="4"/>
    <x v="10"/>
    <s v="Tymiller Jhalber Llacza Rosales"/>
    <s v="Presencial"/>
    <x v="0"/>
    <x v="2"/>
    <x v="2"/>
    <x v="4"/>
  </r>
  <r>
    <x v="8232"/>
    <x v="0"/>
    <s v="TGM12794"/>
    <s v="PAGO DEL FOMA"/>
    <x v="0"/>
    <x v="0"/>
    <x v="0"/>
    <x v="51"/>
    <s v="Anyela Pamela Soriano Segura SAN"/>
    <m/>
    <x v="0"/>
    <x v="1"/>
    <x v="2"/>
    <x v="4"/>
  </r>
  <r>
    <x v="8233"/>
    <x v="0"/>
    <s v="TGM12795"/>
    <s v="VENTA DE FLORERO"/>
    <x v="0"/>
    <x v="0"/>
    <x v="4"/>
    <x v="43"/>
    <s v="Florentino Sebastian Salinas San Antonio"/>
    <s v="Presencial"/>
    <x v="0"/>
    <x v="2"/>
    <x v="2"/>
    <x v="4"/>
  </r>
  <r>
    <x v="8234"/>
    <x v="0"/>
    <s v="TGM12796"/>
    <s v="CERTIFICADO DE USO"/>
    <x v="0"/>
    <x v="0"/>
    <x v="0"/>
    <x v="0"/>
    <s v="Anyela Pamela Soriano Segura SAN"/>
    <s v="Presencial"/>
    <x v="0"/>
    <x v="1"/>
    <x v="2"/>
    <x v="4"/>
  </r>
  <r>
    <x v="8235"/>
    <x v="0"/>
    <s v="TGM12797"/>
    <s v="CERTIFICADO DE USO"/>
    <x v="0"/>
    <x v="0"/>
    <x v="0"/>
    <x v="0"/>
    <s v="Pamela Diana SAC Caro Alhua"/>
    <m/>
    <x v="0"/>
    <x v="1"/>
    <x v="2"/>
    <x v="4"/>
  </r>
  <r>
    <x v="8236"/>
    <x v="1"/>
    <s v="TGM12798"/>
    <s v="CERTIFICADO DE USO"/>
    <x v="0"/>
    <x v="0"/>
    <x v="0"/>
    <x v="0"/>
    <s v="Pamela Diana Caro Alhua  SAC cor"/>
    <m/>
    <x v="0"/>
    <x v="1"/>
    <x v="2"/>
    <x v="4"/>
  </r>
  <r>
    <x v="8237"/>
    <x v="0"/>
    <s v="TGM12799"/>
    <s v="USO DE ESPACIO"/>
    <x v="0"/>
    <x v="0"/>
    <x v="0"/>
    <x v="8"/>
    <s v="Anyela Pamela Soriano Segura SAN"/>
    <s v="Presencial"/>
    <x v="0"/>
    <x v="1"/>
    <x v="2"/>
    <x v="4"/>
  </r>
  <r>
    <x v="8238"/>
    <x v="0"/>
    <s v="TGM12800"/>
    <s v="VENTA DE FLORERO"/>
    <x v="0"/>
    <x v="0"/>
    <x v="4"/>
    <x v="21"/>
    <s v="Florentino Sebastian Salinas San Antonio"/>
    <s v="Presencial"/>
    <x v="0"/>
    <x v="2"/>
    <x v="2"/>
    <x v="4"/>
  </r>
  <r>
    <x v="8239"/>
    <x v="0"/>
    <s v="TGM12801"/>
    <s v="ACTA DE DEFUNCION"/>
    <x v="0"/>
    <x v="0"/>
    <x v="0"/>
    <x v="41"/>
    <s v="Pamela Diana SAC Caro Alhua"/>
    <m/>
    <x v="0"/>
    <x v="1"/>
    <x v="2"/>
    <x v="4"/>
  </r>
  <r>
    <x v="8240"/>
    <x v="0"/>
    <s v="TGM12802"/>
    <s v="MISA"/>
    <x v="0"/>
    <x v="2"/>
    <x v="0"/>
    <x v="39"/>
    <s v="Pamela Diana SAC Caro Alhua"/>
    <s v="Presencial"/>
    <x v="0"/>
    <x v="1"/>
    <x v="2"/>
    <x v="4"/>
  </r>
  <r>
    <x v="8241"/>
    <x v="0"/>
    <s v="TGM12803"/>
    <s v="FOMA"/>
    <x v="0"/>
    <x v="0"/>
    <x v="2"/>
    <x v="51"/>
    <s v="Pamela Diana SAC Caro Alhua"/>
    <m/>
    <x v="0"/>
    <x v="2"/>
    <x v="2"/>
    <x v="4"/>
  </r>
  <r>
    <x v="8242"/>
    <x v="0"/>
    <s v="TGM12804"/>
    <s v="PAGO DE CUOTAS"/>
    <x v="0"/>
    <x v="0"/>
    <x v="4"/>
    <x v="10"/>
    <s v="Tymiller Jhalber Llacza Rosales"/>
    <m/>
    <x v="0"/>
    <x v="2"/>
    <x v="2"/>
    <x v="4"/>
  </r>
  <r>
    <x v="8243"/>
    <x v="0"/>
    <s v="TGM12805"/>
    <s v="REPINTADO DE LAPIDA"/>
    <x v="0"/>
    <x v="0"/>
    <x v="2"/>
    <x v="14"/>
    <s v="Nescar Janeth Ingaruca Peña SAC SAN"/>
    <s v="Presencial"/>
    <x v="0"/>
    <x v="2"/>
    <x v="2"/>
    <x v="4"/>
  </r>
  <r>
    <x v="8244"/>
    <x v="0"/>
    <s v="TGM12806"/>
    <s v="REPINTADO DE LAPIDA"/>
    <x v="0"/>
    <x v="0"/>
    <x v="2"/>
    <x v="14"/>
    <s v="Nescar Janeth Ingaruca Peña SAC SAN"/>
    <s v="Presencial"/>
    <x v="0"/>
    <x v="2"/>
    <x v="2"/>
    <x v="4"/>
  </r>
  <r>
    <x v="8245"/>
    <x v="0"/>
    <s v="TGM12807"/>
    <s v="REPINTADO DE LAPIDA"/>
    <x v="0"/>
    <x v="0"/>
    <x v="2"/>
    <x v="14"/>
    <s v="Nescar Janeth Ingaruca Peña SAC SAN"/>
    <s v="Presencial"/>
    <x v="0"/>
    <x v="2"/>
    <x v="2"/>
    <x v="4"/>
  </r>
  <r>
    <x v="8246"/>
    <x v="0"/>
    <s v="TGM12808"/>
    <s v="VENTA FLOREROS"/>
    <x v="0"/>
    <x v="0"/>
    <x v="4"/>
    <x v="21"/>
    <s v="Florentino Sebastian Salinas San Antonio"/>
    <s v="Presencial"/>
    <x v="0"/>
    <x v="2"/>
    <x v="2"/>
    <x v="4"/>
  </r>
  <r>
    <x v="8247"/>
    <x v="0"/>
    <s v="TGM12809"/>
    <s v="VENTA DE PLACA"/>
    <x v="0"/>
    <x v="0"/>
    <x v="4"/>
    <x v="9"/>
    <s v="Florentino Sebastian Salinas San Antonio"/>
    <s v="Presencial"/>
    <x v="0"/>
    <x v="2"/>
    <x v="2"/>
    <x v="4"/>
  </r>
  <r>
    <x v="8248"/>
    <x v="0"/>
    <s v="TGM12810"/>
    <s v="ESTADO DE CUENTA"/>
    <x v="0"/>
    <x v="2"/>
    <x v="0"/>
    <x v="10"/>
    <s v="Anyela Pamela Soriano Segura SAN"/>
    <s v="Presencial"/>
    <x v="0"/>
    <x v="1"/>
    <x v="2"/>
    <x v="4"/>
  </r>
  <r>
    <x v="8249"/>
    <x v="0"/>
    <s v="TGM12811"/>
    <s v="MISA"/>
    <x v="0"/>
    <x v="2"/>
    <x v="0"/>
    <x v="39"/>
    <s v="Anyela Pamela Soriano Segura SAN"/>
    <s v="Presencial"/>
    <x v="0"/>
    <x v="1"/>
    <x v="2"/>
    <x v="4"/>
  </r>
  <r>
    <x v="8250"/>
    <x v="0"/>
    <s v="TGM12812"/>
    <s v="VENTA DE FLORERO"/>
    <x v="0"/>
    <x v="0"/>
    <x v="4"/>
    <x v="21"/>
    <s v="Florentino Sebastian Salinas San Antonio"/>
    <m/>
    <x v="0"/>
    <x v="2"/>
    <x v="2"/>
    <x v="4"/>
  </r>
  <r>
    <x v="8251"/>
    <x v="0"/>
    <s v="TGM12813"/>
    <s v="MISA"/>
    <x v="0"/>
    <x v="2"/>
    <x v="0"/>
    <x v="39"/>
    <s v="Anyela Pamela Soriano Segura SAN"/>
    <s v="Presencial"/>
    <x v="0"/>
    <x v="1"/>
    <x v="2"/>
    <x v="4"/>
  </r>
  <r>
    <x v="8252"/>
    <x v="0"/>
    <s v="TGM12814"/>
    <s v="FONDO DE MANTENIMIENTO"/>
    <x v="0"/>
    <x v="0"/>
    <x v="0"/>
    <x v="51"/>
    <s v="Anyela Pamela Soriano Segura SAN"/>
    <s v="Presencial"/>
    <x v="0"/>
    <x v="1"/>
    <x v="2"/>
    <x v="4"/>
  </r>
  <r>
    <x v="8253"/>
    <x v="3"/>
    <s v="TGM12815"/>
    <s v="CERTIFICADO DE USO PERPETUO"/>
    <x v="0"/>
    <x v="0"/>
    <x v="0"/>
    <x v="0"/>
    <s v="Rosmery Montesinos Quispe c1"/>
    <s v="Presencial"/>
    <x v="0"/>
    <x v="1"/>
    <x v="2"/>
    <x v="4"/>
  </r>
  <r>
    <x v="8254"/>
    <x v="3"/>
    <s v="TGM12816"/>
    <s v="CERTIFICADO DE USO PERPETUO"/>
    <x v="0"/>
    <x v="0"/>
    <x v="0"/>
    <x v="0"/>
    <s v="Rosmery Montesinos Quispe c1"/>
    <s v="Presencial"/>
    <x v="0"/>
    <x v="1"/>
    <x v="2"/>
    <x v="4"/>
  </r>
  <r>
    <x v="8255"/>
    <x v="0"/>
    <s v="TGM12817"/>
    <s v="CERTIFICADO"/>
    <x v="0"/>
    <x v="0"/>
    <x v="0"/>
    <x v="0"/>
    <s v="Nescar Janeth Ingaruca Peña SAC SAN"/>
    <s v="Presencial"/>
    <x v="0"/>
    <x v="1"/>
    <x v="2"/>
    <x v="4"/>
  </r>
  <r>
    <x v="8256"/>
    <x v="0"/>
    <s v="TGM12818"/>
    <s v="CERTIFICADO"/>
    <x v="0"/>
    <x v="0"/>
    <x v="0"/>
    <x v="0"/>
    <s v="Nescar Janeth Ingaruca Peña SAC SAN"/>
    <s v="Presencial"/>
    <x v="0"/>
    <x v="1"/>
    <x v="2"/>
    <x v="4"/>
  </r>
  <r>
    <x v="8257"/>
    <x v="0"/>
    <s v="TGM12819"/>
    <s v="CERTIFICADO DE USO"/>
    <x v="0"/>
    <x v="0"/>
    <x v="0"/>
    <x v="0"/>
    <s v="Anyela Pamela Soriano Segura SAN"/>
    <s v="Presencial"/>
    <x v="0"/>
    <x v="1"/>
    <x v="2"/>
    <x v="4"/>
  </r>
  <r>
    <x v="8258"/>
    <x v="0"/>
    <s v="TGM12820"/>
    <s v="ESTADO DE CUENTA"/>
    <x v="0"/>
    <x v="2"/>
    <x v="0"/>
    <x v="1"/>
    <s v="Nescar Janeth Ingaruca Peña SAC SAN"/>
    <s v="Presencial"/>
    <x v="0"/>
    <x v="1"/>
    <x v="2"/>
    <x v="4"/>
  </r>
  <r>
    <x v="8259"/>
    <x v="0"/>
    <s v="TGM12821"/>
    <s v="CERTIFICADO"/>
    <x v="0"/>
    <x v="0"/>
    <x v="0"/>
    <x v="0"/>
    <s v="Nescar Janeth Ingaruca Peña SAC SAN"/>
    <s v="Presencial"/>
    <x v="0"/>
    <x v="1"/>
    <x v="2"/>
    <x v="4"/>
  </r>
  <r>
    <x v="8260"/>
    <x v="0"/>
    <s v="TGM12822"/>
    <s v="MISA"/>
    <x v="0"/>
    <x v="2"/>
    <x v="0"/>
    <x v="39"/>
    <s v="Nescar Janeth Ingaruca Peña SAC SAN"/>
    <s v="Presencial"/>
    <x v="0"/>
    <x v="1"/>
    <x v="2"/>
    <x v="4"/>
  </r>
  <r>
    <x v="8261"/>
    <x v="0"/>
    <s v="TGM12823"/>
    <s v="VENTA FLOREROS"/>
    <x v="0"/>
    <x v="0"/>
    <x v="4"/>
    <x v="21"/>
    <s v="Florentino Sebastian Salinas San Antonio"/>
    <s v="Presencial"/>
    <x v="0"/>
    <x v="2"/>
    <x v="2"/>
    <x v="4"/>
  </r>
  <r>
    <x v="8262"/>
    <x v="0"/>
    <s v="TGM12824"/>
    <s v="VENTA FLOREROS"/>
    <x v="0"/>
    <x v="0"/>
    <x v="4"/>
    <x v="21"/>
    <s v="Florentino Sebastian Salinas San Antonio"/>
    <s v="Presencial"/>
    <x v="0"/>
    <x v="2"/>
    <x v="2"/>
    <x v="4"/>
  </r>
  <r>
    <x v="8263"/>
    <x v="0"/>
    <s v="TGM12825"/>
    <s v="VENTA FLOREROS"/>
    <x v="0"/>
    <x v="0"/>
    <x v="4"/>
    <x v="21"/>
    <s v="Florentino Sebastian Salinas San Antonio"/>
    <s v="Presencial"/>
    <x v="0"/>
    <x v="2"/>
    <x v="2"/>
    <x v="4"/>
  </r>
  <r>
    <x v="8264"/>
    <x v="3"/>
    <s v="TGM12826"/>
    <s v="CERTIFICADO DE USO PERPETUO"/>
    <x v="0"/>
    <x v="0"/>
    <x v="0"/>
    <x v="0"/>
    <s v="Rosmery Montesinos Quispe c1"/>
    <s v="Presencial"/>
    <x v="0"/>
    <x v="1"/>
    <x v="2"/>
    <x v="4"/>
  </r>
  <r>
    <x v="8265"/>
    <x v="0"/>
    <s v="TGM12827"/>
    <s v="VENTA FLOREROS"/>
    <x v="0"/>
    <x v="0"/>
    <x v="4"/>
    <x v="21"/>
    <s v="Florentino Sebastian Salinas San Antonio"/>
    <s v="Presencial"/>
    <x v="0"/>
    <x v="2"/>
    <x v="2"/>
    <x v="4"/>
  </r>
  <r>
    <x v="8266"/>
    <x v="0"/>
    <s v="TGM12828"/>
    <s v="MISA"/>
    <x v="0"/>
    <x v="2"/>
    <x v="0"/>
    <x v="39"/>
    <s v="Anyela Pamela Soriano Segura SAN"/>
    <s v="Presencial"/>
    <x v="0"/>
    <x v="1"/>
    <x v="2"/>
    <x v="4"/>
  </r>
  <r>
    <x v="8267"/>
    <x v="0"/>
    <s v="TGM12829"/>
    <s v="FONDO MANTENIMIENTO"/>
    <x v="0"/>
    <x v="2"/>
    <x v="0"/>
    <x v="0"/>
    <s v="Nescar Janeth Ingaruca Peña SAC SAN"/>
    <s v="Presencial"/>
    <x v="0"/>
    <x v="1"/>
    <x v="2"/>
    <x v="4"/>
  </r>
  <r>
    <x v="8268"/>
    <x v="0"/>
    <s v="TGM12830"/>
    <s v="MISA"/>
    <x v="0"/>
    <x v="2"/>
    <x v="0"/>
    <x v="39"/>
    <s v="Nescar Janeth Ingaruca Peña SAC SAN"/>
    <s v="Presencial"/>
    <x v="0"/>
    <x v="1"/>
    <x v="2"/>
    <x v="4"/>
  </r>
  <r>
    <x v="8269"/>
    <x v="0"/>
    <s v="TGM12831"/>
    <s v="MISA DE RECUERDO"/>
    <x v="0"/>
    <x v="2"/>
    <x v="0"/>
    <x v="39"/>
    <s v="Liz Lidiana Huaman Rojas"/>
    <m/>
    <x v="0"/>
    <x v="1"/>
    <x v="2"/>
    <x v="4"/>
  </r>
  <r>
    <x v="8270"/>
    <x v="0"/>
    <s v="TGM12832"/>
    <s v="FLORERO DE VENTA"/>
    <x v="0"/>
    <x v="0"/>
    <x v="0"/>
    <x v="4"/>
    <s v="Anyela Pamela Soriano Segura SAN"/>
    <s v="Presencial"/>
    <x v="0"/>
    <x v="1"/>
    <x v="2"/>
    <x v="4"/>
  </r>
  <r>
    <x v="8271"/>
    <x v="0"/>
    <s v="TGM12833"/>
    <s v="VENTA  DE FLORERO"/>
    <x v="0"/>
    <x v="0"/>
    <x v="0"/>
    <x v="4"/>
    <s v="Anyela Pamela Soriano Segura SAN"/>
    <s v="Presencial"/>
    <x v="0"/>
    <x v="1"/>
    <x v="2"/>
    <x v="4"/>
  </r>
  <r>
    <x v="8272"/>
    <x v="0"/>
    <s v="TGM12834"/>
    <s v="MISA"/>
    <x v="0"/>
    <x v="2"/>
    <x v="0"/>
    <x v="39"/>
    <s v="Anyela Pamela Soriano Segura SAN"/>
    <s v="Presencial"/>
    <x v="0"/>
    <x v="1"/>
    <x v="2"/>
    <x v="4"/>
  </r>
  <r>
    <x v="8273"/>
    <x v="0"/>
    <s v="TGM12835"/>
    <s v="MISA"/>
    <x v="0"/>
    <x v="2"/>
    <x v="0"/>
    <x v="39"/>
    <s v="Anyela Pamela Soriano Segura SAN"/>
    <s v="Presencial"/>
    <x v="0"/>
    <x v="1"/>
    <x v="2"/>
    <x v="4"/>
  </r>
  <r>
    <x v="8274"/>
    <x v="0"/>
    <s v="TGM12836"/>
    <s v="FLORERO DE VENTA"/>
    <x v="0"/>
    <x v="2"/>
    <x v="0"/>
    <x v="21"/>
    <s v="Anyela Pamela Soriano Segura SAN"/>
    <m/>
    <x v="0"/>
    <x v="1"/>
    <x v="2"/>
    <x v="4"/>
  </r>
  <r>
    <x v="8275"/>
    <x v="0"/>
    <s v="TGM12837"/>
    <s v="FLORERO PERDIDO"/>
    <x v="0"/>
    <x v="0"/>
    <x v="4"/>
    <x v="21"/>
    <s v="Florentino Sebastian Salinas San Antonio"/>
    <m/>
    <x v="0"/>
    <x v="2"/>
    <x v="2"/>
    <x v="4"/>
  </r>
  <r>
    <x v="8276"/>
    <x v="0"/>
    <s v="TGM12838"/>
    <s v="MISA"/>
    <x v="0"/>
    <x v="2"/>
    <x v="0"/>
    <x v="39"/>
    <s v="Pamela Diana SAC Caro Alhua"/>
    <m/>
    <x v="0"/>
    <x v="1"/>
    <x v="2"/>
    <x v="4"/>
  </r>
  <r>
    <x v="8277"/>
    <x v="0"/>
    <s v="TGM12839"/>
    <s v="FLOREROS DE PVC"/>
    <x v="0"/>
    <x v="0"/>
    <x v="4"/>
    <x v="21"/>
    <s v="Florentino Sebastian Salinas San Antonio"/>
    <s v="Presencial"/>
    <x v="0"/>
    <x v="2"/>
    <x v="2"/>
    <x v="4"/>
  </r>
  <r>
    <x v="8278"/>
    <x v="0"/>
    <s v="TGM12840"/>
    <s v="FLOREROS DE PVC"/>
    <x v="0"/>
    <x v="1"/>
    <x v="4"/>
    <x v="4"/>
    <s v="Florentino Sebastian Salinas San Antonio"/>
    <m/>
    <x v="1"/>
    <x v="2"/>
    <x v="2"/>
    <x v="4"/>
  </r>
  <r>
    <x v="8279"/>
    <x v="0"/>
    <s v="TGM12841"/>
    <s v="UBICACION DE ESPACIO"/>
    <x v="0"/>
    <x v="0"/>
    <x v="0"/>
    <x v="40"/>
    <s v="Pamela Diana SAC Caro Alhua"/>
    <m/>
    <x v="0"/>
    <x v="1"/>
    <x v="2"/>
    <x v="4"/>
  </r>
  <r>
    <x v="8280"/>
    <x v="0"/>
    <s v="TGM12842"/>
    <s v="COBRO DE CUOTA ERRADA"/>
    <x v="0"/>
    <x v="0"/>
    <x v="4"/>
    <x v="10"/>
    <s v="Tymiller Jhalber Llacza Rosales"/>
    <s v="Presencial"/>
    <x v="0"/>
    <x v="2"/>
    <x v="2"/>
    <x v="4"/>
  </r>
  <r>
    <x v="8281"/>
    <x v="0"/>
    <s v="TGM12843"/>
    <s v="MISA"/>
    <x v="0"/>
    <x v="2"/>
    <x v="0"/>
    <x v="39"/>
    <s v="Pamela Diana SAC Caro Alhua"/>
    <m/>
    <x v="0"/>
    <x v="1"/>
    <x v="2"/>
    <x v="4"/>
  </r>
  <r>
    <x v="8282"/>
    <x v="0"/>
    <s v="TGM12844"/>
    <s v="FLOREROS DE PVC"/>
    <x v="0"/>
    <x v="0"/>
    <x v="4"/>
    <x v="9"/>
    <s v="Florentino Sebastian Salinas San Antonio"/>
    <m/>
    <x v="0"/>
    <x v="2"/>
    <x v="2"/>
    <x v="4"/>
  </r>
  <r>
    <x v="8283"/>
    <x v="0"/>
    <s v="TGM12845"/>
    <s v="CERTIFICADO DE USO"/>
    <x v="0"/>
    <x v="0"/>
    <x v="0"/>
    <x v="0"/>
    <s v="Anyela Pamela Soriano Segura SAN"/>
    <s v="Presencial"/>
    <x v="0"/>
    <x v="1"/>
    <x v="2"/>
    <x v="4"/>
  </r>
  <r>
    <x v="8284"/>
    <x v="0"/>
    <s v="TGM12846"/>
    <s v="VENTA DE FLORERO"/>
    <x v="0"/>
    <x v="0"/>
    <x v="4"/>
    <x v="21"/>
    <s v="Florentino Sebastian Salinas San Antonio"/>
    <s v="Presencial"/>
    <x v="0"/>
    <x v="2"/>
    <x v="2"/>
    <x v="4"/>
  </r>
  <r>
    <x v="8285"/>
    <x v="0"/>
    <s v="TGM12847"/>
    <s v="FONDO DE MANTENIMIENTO"/>
    <x v="0"/>
    <x v="0"/>
    <x v="0"/>
    <x v="51"/>
    <s v="Anyela Pamela Soriano Segura SAN"/>
    <s v="Presencial"/>
    <x v="0"/>
    <x v="1"/>
    <x v="2"/>
    <x v="4"/>
  </r>
  <r>
    <x v="8286"/>
    <x v="2"/>
    <s v="TGM12848"/>
    <s v="MANTENIMIENTO DE LAPIDA 200111"/>
    <x v="0"/>
    <x v="0"/>
    <x v="2"/>
    <x v="14"/>
    <s v="Rocio Margarita Chaname Vicente"/>
    <m/>
    <x v="0"/>
    <x v="1"/>
    <x v="2"/>
    <x v="4"/>
  </r>
  <r>
    <x v="8287"/>
    <x v="0"/>
    <s v="TGM12849"/>
    <s v="VENTA DE FLORERO"/>
    <x v="0"/>
    <x v="0"/>
    <x v="4"/>
    <x v="21"/>
    <s v="Florentino Sebastian Salinas San Antonio"/>
    <s v="Presencial"/>
    <x v="0"/>
    <x v="2"/>
    <x v="2"/>
    <x v="4"/>
  </r>
  <r>
    <x v="8288"/>
    <x v="0"/>
    <s v="TGM12850"/>
    <s v="VENTA DE FLORERO"/>
    <x v="0"/>
    <x v="0"/>
    <x v="4"/>
    <x v="21"/>
    <s v="Florentino Sebastian Salinas San Antonio"/>
    <s v="Presencial"/>
    <x v="0"/>
    <x v="2"/>
    <x v="2"/>
    <x v="4"/>
  </r>
  <r>
    <x v="8289"/>
    <x v="2"/>
    <s v="TGM12851"/>
    <s v="MANTENIMIENTO DE LAPIDA 200132"/>
    <x v="0"/>
    <x v="0"/>
    <x v="2"/>
    <x v="14"/>
    <s v="Rocio Margarita Chaname Vicente"/>
    <m/>
    <x v="0"/>
    <x v="1"/>
    <x v="2"/>
    <x v="4"/>
  </r>
  <r>
    <x v="8290"/>
    <x v="0"/>
    <s v="TGM12852"/>
    <s v="VENTA DE FLOREROS"/>
    <x v="0"/>
    <x v="0"/>
    <x v="4"/>
    <x v="21"/>
    <s v="Florentino Sebastian Salinas San Antonio"/>
    <s v="Presencial"/>
    <x v="0"/>
    <x v="2"/>
    <x v="2"/>
    <x v="4"/>
  </r>
  <r>
    <x v="8291"/>
    <x v="0"/>
    <s v="TGM12853"/>
    <s v="VENTA DE FLOREROS"/>
    <x v="0"/>
    <x v="0"/>
    <x v="4"/>
    <x v="21"/>
    <s v="Florentino Sebastian Salinas San Antonio"/>
    <s v="Presencial"/>
    <x v="0"/>
    <x v="2"/>
    <x v="2"/>
    <x v="4"/>
  </r>
  <r>
    <x v="8292"/>
    <x v="2"/>
    <s v="TGM12854"/>
    <s v="MANTENIMIENTO DE LAPIDA 2005534"/>
    <x v="0"/>
    <x v="0"/>
    <x v="2"/>
    <x v="14"/>
    <s v="Rocio Margarita Chaname Vicente"/>
    <m/>
    <x v="0"/>
    <x v="1"/>
    <x v="2"/>
    <x v="4"/>
  </r>
  <r>
    <x v="8293"/>
    <x v="0"/>
    <s v="TGM12855"/>
    <s v="VENTA DE FLOREROS"/>
    <x v="0"/>
    <x v="0"/>
    <x v="4"/>
    <x v="21"/>
    <s v="Florentino Sebastian Salinas San Antonio"/>
    <s v="Presencial"/>
    <x v="0"/>
    <x v="2"/>
    <x v="2"/>
    <x v="4"/>
  </r>
  <r>
    <x v="8294"/>
    <x v="0"/>
    <s v="TGM12856"/>
    <s v="VENTA DE FLOREROS"/>
    <x v="0"/>
    <x v="0"/>
    <x v="4"/>
    <x v="21"/>
    <s v="Florentino Sebastian Salinas San Antonio"/>
    <s v="Presencial"/>
    <x v="0"/>
    <x v="2"/>
    <x v="2"/>
    <x v="4"/>
  </r>
  <r>
    <x v="8295"/>
    <x v="0"/>
    <s v="TGM12857"/>
    <s v="ACTUALIZACION DE DATOS"/>
    <x v="0"/>
    <x v="0"/>
    <x v="0"/>
    <x v="1"/>
    <s v="Pamela Diana SAC Caro Alhua"/>
    <s v="Presencial"/>
    <x v="0"/>
    <x v="1"/>
    <x v="2"/>
    <x v="4"/>
  </r>
  <r>
    <x v="8296"/>
    <x v="0"/>
    <s v="TGM12858"/>
    <s v="VENTA DE FLOREROS"/>
    <x v="0"/>
    <x v="0"/>
    <x v="4"/>
    <x v="21"/>
    <s v="Florentino Sebastian Salinas San Antonio"/>
    <m/>
    <x v="0"/>
    <x v="2"/>
    <x v="2"/>
    <x v="4"/>
  </r>
  <r>
    <x v="8297"/>
    <x v="0"/>
    <s v="TGM12859"/>
    <s v="VENTA DE FLOREROS"/>
    <x v="0"/>
    <x v="0"/>
    <x v="4"/>
    <x v="21"/>
    <s v="Florentino Sebastian Salinas San Antonio"/>
    <s v="Presencial"/>
    <x v="0"/>
    <x v="2"/>
    <x v="2"/>
    <x v="4"/>
  </r>
  <r>
    <x v="8298"/>
    <x v="0"/>
    <s v="TGM12860"/>
    <s v="VENTA DE FLOREROS"/>
    <x v="0"/>
    <x v="0"/>
    <x v="4"/>
    <x v="21"/>
    <s v="Florentino Sebastian Salinas San Antonio"/>
    <s v="Presencial"/>
    <x v="0"/>
    <x v="2"/>
    <x v="2"/>
    <x v="4"/>
  </r>
  <r>
    <x v="8299"/>
    <x v="0"/>
    <s v="TGM12861"/>
    <s v="MANTENIMIENTO DE LAPIDA"/>
    <x v="0"/>
    <x v="0"/>
    <x v="4"/>
    <x v="11"/>
    <s v="Florentino Sebastian Salinas San Antonio"/>
    <s v="Presencial"/>
    <x v="0"/>
    <x v="1"/>
    <x v="2"/>
    <x v="4"/>
  </r>
  <r>
    <x v="8300"/>
    <x v="2"/>
    <s v="TGM12862"/>
    <s v="RESPONSO 5001095"/>
    <x v="0"/>
    <x v="0"/>
    <x v="0"/>
    <x v="50"/>
    <s v="Rocio Margarita Chaname Vicente"/>
    <m/>
    <x v="0"/>
    <x v="1"/>
    <x v="2"/>
    <x v="4"/>
  </r>
  <r>
    <x v="8301"/>
    <x v="0"/>
    <s v="TGM12863"/>
    <s v="USO DE ESPACIO"/>
    <x v="0"/>
    <x v="0"/>
    <x v="0"/>
    <x v="8"/>
    <s v="Anyela Pamela Soriano Segura SAN"/>
    <s v="Presencial"/>
    <x v="0"/>
    <x v="1"/>
    <x v="2"/>
    <x v="4"/>
  </r>
  <r>
    <x v="8302"/>
    <x v="0"/>
    <s v="TGM12864"/>
    <s v="FOMA"/>
    <x v="0"/>
    <x v="0"/>
    <x v="0"/>
    <x v="51"/>
    <s v="Anyela Pamela Soriano Segura SAN"/>
    <s v="Presencial"/>
    <x v="0"/>
    <x v="1"/>
    <x v="2"/>
    <x v="4"/>
  </r>
  <r>
    <x v="8303"/>
    <x v="0"/>
    <s v="TGM12865"/>
    <s v="VENTA DE PLACA"/>
    <x v="0"/>
    <x v="0"/>
    <x v="4"/>
    <x v="9"/>
    <s v="Florentino Sebastian Salinas San Antonio"/>
    <s v="Presencial"/>
    <x v="0"/>
    <x v="2"/>
    <x v="2"/>
    <x v="4"/>
  </r>
  <r>
    <x v="8304"/>
    <x v="0"/>
    <s v="TGM12866"/>
    <s v="VENTA DE FLOREROS"/>
    <x v="0"/>
    <x v="0"/>
    <x v="4"/>
    <x v="21"/>
    <s v="Florentino Sebastian Salinas San Antonio"/>
    <m/>
    <x v="0"/>
    <x v="2"/>
    <x v="2"/>
    <x v="4"/>
  </r>
  <r>
    <x v="8305"/>
    <x v="0"/>
    <s v="TGM12867"/>
    <s v="VENTA DE FLORERO"/>
    <x v="0"/>
    <x v="0"/>
    <x v="4"/>
    <x v="21"/>
    <s v="Florentino Sebastian Salinas San Antonio"/>
    <s v="Presencial"/>
    <x v="0"/>
    <x v="2"/>
    <x v="2"/>
    <x v="4"/>
  </r>
  <r>
    <x v="8306"/>
    <x v="0"/>
    <s v="TGM12868"/>
    <s v="VENTA DE FLORERO"/>
    <x v="0"/>
    <x v="0"/>
    <x v="4"/>
    <x v="21"/>
    <s v="Florentino Sebastian Salinas San Antonio"/>
    <s v="Presencial"/>
    <x v="0"/>
    <x v="2"/>
    <x v="2"/>
    <x v="4"/>
  </r>
  <r>
    <x v="8307"/>
    <x v="0"/>
    <s v="TGM12869"/>
    <s v="VENTA DE FLORERO"/>
    <x v="0"/>
    <x v="0"/>
    <x v="4"/>
    <x v="21"/>
    <s v="Florentino Sebastian Salinas San Antonio"/>
    <s v="Presencial"/>
    <x v="0"/>
    <x v="2"/>
    <x v="2"/>
    <x v="4"/>
  </r>
  <r>
    <x v="8308"/>
    <x v="0"/>
    <s v="TGM12870"/>
    <s v="VENTA DE FLORERO"/>
    <x v="0"/>
    <x v="0"/>
    <x v="4"/>
    <x v="21"/>
    <s v="Florentino Sebastian Salinas San Antonio"/>
    <s v="Presencial"/>
    <x v="0"/>
    <x v="2"/>
    <x v="2"/>
    <x v="4"/>
  </r>
  <r>
    <x v="8309"/>
    <x v="0"/>
    <s v="TGM12871"/>
    <s v="CERTIFICADO DE USO"/>
    <x v="0"/>
    <x v="0"/>
    <x v="2"/>
    <x v="0"/>
    <s v="Pamela Diana SAC Caro Alhua"/>
    <m/>
    <x v="0"/>
    <x v="2"/>
    <x v="2"/>
    <x v="4"/>
  </r>
  <r>
    <x v="8310"/>
    <x v="2"/>
    <s v="TGM12872"/>
    <s v="CERTIFICADO DE USO 201029"/>
    <x v="0"/>
    <x v="0"/>
    <x v="0"/>
    <x v="0"/>
    <s v="Rocio Margarita Chaname Vicente"/>
    <m/>
    <x v="0"/>
    <x v="1"/>
    <x v="2"/>
    <x v="4"/>
  </r>
  <r>
    <x v="8311"/>
    <x v="4"/>
    <s v="TGM12873"/>
    <s v="RECLAMO ESPACIO DE SEPULTURA"/>
    <x v="0"/>
    <x v="1"/>
    <x v="4"/>
    <x v="1"/>
    <s v="Maria Betania Araujo Gomez - Cusco II"/>
    <s v="Presencial"/>
    <x v="0"/>
    <x v="2"/>
    <x v="2"/>
    <x v="4"/>
  </r>
  <r>
    <x v="8312"/>
    <x v="2"/>
    <s v="TGM12874"/>
    <s v="MANTENIMIENTO DE LAPIDA 5033915"/>
    <x v="0"/>
    <x v="0"/>
    <x v="2"/>
    <x v="14"/>
    <s v="Rocio Margarita Chaname Vicente"/>
    <m/>
    <x v="0"/>
    <x v="2"/>
    <x v="2"/>
    <x v="4"/>
  </r>
  <r>
    <x v="8313"/>
    <x v="4"/>
    <s v="TGM12875"/>
    <s v="RECLAMO ESPACIO DE SEPULTURA"/>
    <x v="0"/>
    <x v="1"/>
    <x v="4"/>
    <x v="14"/>
    <s v="Rayda Rita Vargas Perales C2"/>
    <s v="Presencial"/>
    <x v="0"/>
    <x v="2"/>
    <x v="2"/>
    <x v="4"/>
  </r>
  <r>
    <x v="8314"/>
    <x v="2"/>
    <s v="TGM12876"/>
    <s v="RESPONSO 200919"/>
    <x v="0"/>
    <x v="0"/>
    <x v="0"/>
    <x v="50"/>
    <s v="Rocio Margarita Chaname Vicente"/>
    <m/>
    <x v="0"/>
    <x v="1"/>
    <x v="2"/>
    <x v="4"/>
  </r>
  <r>
    <x v="8315"/>
    <x v="2"/>
    <s v="TGM12877"/>
    <s v="PAGO CUOTA 200324"/>
    <x v="0"/>
    <x v="0"/>
    <x v="0"/>
    <x v="51"/>
    <s v="Rocio Margarita Chaname Vicente"/>
    <m/>
    <x v="0"/>
    <x v="1"/>
    <x v="2"/>
    <x v="4"/>
  </r>
  <r>
    <x v="8316"/>
    <x v="2"/>
    <s v="TGM12878"/>
    <s v="PAGO CUOTA 200215"/>
    <x v="0"/>
    <x v="0"/>
    <x v="0"/>
    <x v="51"/>
    <s v="Rocio Margarita Chaname Vicente"/>
    <m/>
    <x v="0"/>
    <x v="1"/>
    <x v="2"/>
    <x v="4"/>
  </r>
  <r>
    <x v="8317"/>
    <x v="2"/>
    <s v="TGM12879"/>
    <s v="PAGO CUOTA 200325"/>
    <x v="0"/>
    <x v="0"/>
    <x v="0"/>
    <x v="51"/>
    <s v="Rocio Margarita Chaname Vicente"/>
    <m/>
    <x v="0"/>
    <x v="1"/>
    <x v="2"/>
    <x v="4"/>
  </r>
  <r>
    <x v="8318"/>
    <x v="3"/>
    <s v="TGM12880"/>
    <s v="RECLAMO-INGRESO MARIACHI A CAMPOSANTO"/>
    <x v="0"/>
    <x v="1"/>
    <x v="2"/>
    <x v="42"/>
    <s v="Ruth Cusihuaman SACC1"/>
    <s v="Presencial"/>
    <x v="0"/>
    <x v="2"/>
    <x v="2"/>
    <x v="4"/>
  </r>
  <r>
    <x v="8319"/>
    <x v="0"/>
    <s v="TGM12881"/>
    <s v="CERTIFICADO DE USO"/>
    <x v="0"/>
    <x v="0"/>
    <x v="0"/>
    <x v="0"/>
    <s v="Anyela Pamela Soriano Segura SAN"/>
    <s v="Presencial"/>
    <x v="0"/>
    <x v="1"/>
    <x v="2"/>
    <x v="4"/>
  </r>
  <r>
    <x v="8320"/>
    <x v="3"/>
    <s v="TGM12882"/>
    <s v="ENTREGA DE CERTIFICADO DE PERPETUIDAD"/>
    <x v="0"/>
    <x v="0"/>
    <x v="0"/>
    <x v="0"/>
    <s v="Ruth Cusihuaman SACC1"/>
    <s v="Presencial"/>
    <x v="0"/>
    <x v="1"/>
    <x v="2"/>
    <x v="4"/>
  </r>
  <r>
    <x v="8321"/>
    <x v="2"/>
    <s v="TGM12883"/>
    <s v="RESPONSO 5005145"/>
    <x v="0"/>
    <x v="0"/>
    <x v="0"/>
    <x v="50"/>
    <s v="Rocio Margarita Chaname Vicente"/>
    <m/>
    <x v="0"/>
    <x v="1"/>
    <x v="2"/>
    <x v="4"/>
  </r>
  <r>
    <x v="8322"/>
    <x v="0"/>
    <s v="TGM12884"/>
    <s v="PRUEBA  MANTENIMIENTO DE ESPACIO"/>
    <x v="0"/>
    <x v="0"/>
    <x v="2"/>
    <x v="14"/>
    <s v="Pamela Diana SAC Caro Alhua"/>
    <s v="Presencial"/>
    <x v="1"/>
    <x v="2"/>
    <x v="2"/>
    <x v="4"/>
  </r>
  <r>
    <x v="8323"/>
    <x v="2"/>
    <s v="TGM12885"/>
    <s v="PAGO DE CUOTAS 5027075"/>
    <x v="0"/>
    <x v="0"/>
    <x v="0"/>
    <x v="51"/>
    <s v="Rocio Margarita Chaname Vicente"/>
    <m/>
    <x v="0"/>
    <x v="1"/>
    <x v="2"/>
    <x v="4"/>
  </r>
  <r>
    <x v="8324"/>
    <x v="4"/>
    <s v="TGM12886"/>
    <s v="CONSULTA PARA INHUMACION"/>
    <x v="0"/>
    <x v="2"/>
    <x v="0"/>
    <x v="7"/>
    <s v="Rosmery Montesinos Quispe c2"/>
    <s v="Presencial"/>
    <x v="0"/>
    <x v="1"/>
    <x v="2"/>
    <x v="4"/>
  </r>
  <r>
    <x v="8325"/>
    <x v="4"/>
    <s v="TGM12887"/>
    <s v="RECLAMO DE REPINTADO"/>
    <x v="0"/>
    <x v="1"/>
    <x v="4"/>
    <x v="13"/>
    <s v="Rayda Rita Vargas Perales C2"/>
    <s v="Presencial"/>
    <x v="0"/>
    <x v="2"/>
    <x v="2"/>
    <x v="4"/>
  </r>
  <r>
    <x v="8326"/>
    <x v="2"/>
    <s v="TGM12888"/>
    <s v="RESPONSO 200965"/>
    <x v="0"/>
    <x v="0"/>
    <x v="0"/>
    <x v="50"/>
    <s v="Rocio Margarita Chaname Vicente"/>
    <m/>
    <x v="0"/>
    <x v="1"/>
    <x v="2"/>
    <x v="4"/>
  </r>
  <r>
    <x v="8327"/>
    <x v="0"/>
    <s v="TGM12889"/>
    <s v="MANTENIMIENTO DE ESPACIO"/>
    <x v="0"/>
    <x v="1"/>
    <x v="4"/>
    <x v="18"/>
    <s v="Florentino Sebastian Salinas San Antonio"/>
    <s v="Presencial"/>
    <x v="0"/>
    <x v="1"/>
    <x v="2"/>
    <x v="4"/>
  </r>
  <r>
    <x v="8328"/>
    <x v="2"/>
    <s v="TGM12890"/>
    <s v="MANTENIMIENTO DE LAPIDA 200587"/>
    <x v="0"/>
    <x v="0"/>
    <x v="2"/>
    <x v="14"/>
    <s v="Rocio Margarita Chaname Vicente"/>
    <m/>
    <x v="0"/>
    <x v="2"/>
    <x v="2"/>
    <x v="4"/>
  </r>
  <r>
    <x v="8329"/>
    <x v="2"/>
    <s v="TGM12891"/>
    <s v="MANTENIMIENTO DE LAPIDA 200519"/>
    <x v="0"/>
    <x v="0"/>
    <x v="2"/>
    <x v="14"/>
    <s v="Rocio Margarita Chaname Vicente"/>
    <m/>
    <x v="0"/>
    <x v="2"/>
    <x v="2"/>
    <x v="4"/>
  </r>
  <r>
    <x v="8330"/>
    <x v="2"/>
    <s v="TGM12892"/>
    <s v="PAGO CUOTA 201157"/>
    <x v="0"/>
    <x v="0"/>
    <x v="0"/>
    <x v="51"/>
    <s v="Rocio Margarita Chaname Vicente"/>
    <m/>
    <x v="0"/>
    <x v="1"/>
    <x v="2"/>
    <x v="4"/>
  </r>
  <r>
    <x v="8331"/>
    <x v="2"/>
    <s v="TGM12893"/>
    <s v="MANTENIMIENTO DE LAPIDA 200553"/>
    <x v="0"/>
    <x v="0"/>
    <x v="2"/>
    <x v="14"/>
    <s v="Rocio Margarita Chaname Vicente"/>
    <m/>
    <x v="0"/>
    <x v="2"/>
    <x v="2"/>
    <x v="4"/>
  </r>
  <r>
    <x v="8332"/>
    <x v="3"/>
    <s v="TGM12894"/>
    <s v="ACTUALIZACION DE DATOS"/>
    <x v="0"/>
    <x v="0"/>
    <x v="0"/>
    <x v="1"/>
    <s v="Ruth Cusihuaman SACC1"/>
    <s v="Llamada Telefonica"/>
    <x v="0"/>
    <x v="1"/>
    <x v="2"/>
    <x v="4"/>
  </r>
  <r>
    <x v="8333"/>
    <x v="0"/>
    <s v="TGM12895"/>
    <s v="MISA"/>
    <x v="0"/>
    <x v="0"/>
    <x v="4"/>
    <x v="21"/>
    <s v="Florentino Sebastian Salinas San Antonio"/>
    <s v="Presencial"/>
    <x v="0"/>
    <x v="2"/>
    <x v="2"/>
    <x v="4"/>
  </r>
  <r>
    <x v="8334"/>
    <x v="0"/>
    <s v="TGM12896"/>
    <s v="FONDO MANTENIMIENTO"/>
    <x v="0"/>
    <x v="0"/>
    <x v="0"/>
    <x v="0"/>
    <s v="Nescar Janeth Ingaruca Peña SAC SAN"/>
    <s v="Presencial"/>
    <x v="0"/>
    <x v="1"/>
    <x v="2"/>
    <x v="4"/>
  </r>
  <r>
    <x v="8335"/>
    <x v="0"/>
    <s v="TGM12897"/>
    <s v="MISA"/>
    <x v="0"/>
    <x v="2"/>
    <x v="0"/>
    <x v="39"/>
    <s v="Nescar Janeth Ingaruca Peña SAC SAN"/>
    <s v="Presencial"/>
    <x v="0"/>
    <x v="1"/>
    <x v="2"/>
    <x v="4"/>
  </r>
  <r>
    <x v="8336"/>
    <x v="2"/>
    <s v="TGM12898"/>
    <s v="RESPONSO 5000955"/>
    <x v="0"/>
    <x v="0"/>
    <x v="0"/>
    <x v="50"/>
    <s v="Rocio Margarita Chaname Vicente"/>
    <m/>
    <x v="0"/>
    <x v="1"/>
    <x v="2"/>
    <x v="4"/>
  </r>
  <r>
    <x v="8337"/>
    <x v="0"/>
    <s v="TGM12899"/>
    <s v="VENTA FLOREROS"/>
    <x v="0"/>
    <x v="0"/>
    <x v="4"/>
    <x v="21"/>
    <s v="Florentino Sebastian Salinas San Antonio"/>
    <s v="Presencial"/>
    <x v="0"/>
    <x v="2"/>
    <x v="2"/>
    <x v="4"/>
  </r>
  <r>
    <x v="8338"/>
    <x v="0"/>
    <s v="TGM12900"/>
    <s v="VENTA FLOREROS"/>
    <x v="0"/>
    <x v="0"/>
    <x v="4"/>
    <x v="21"/>
    <s v="Florentino Sebastian Salinas San Antonio"/>
    <s v="Presencial"/>
    <x v="0"/>
    <x v="2"/>
    <x v="2"/>
    <x v="4"/>
  </r>
  <r>
    <x v="8339"/>
    <x v="3"/>
    <s v="TGM12901"/>
    <s v="CERTIFICADO DE USO PERPETUO"/>
    <x v="0"/>
    <x v="0"/>
    <x v="0"/>
    <x v="0"/>
    <s v="Rosmery Montesinos Quispe c1"/>
    <s v="Presencial"/>
    <x v="0"/>
    <x v="2"/>
    <x v="2"/>
    <x v="4"/>
  </r>
  <r>
    <x v="8340"/>
    <x v="2"/>
    <s v="TGM12902"/>
    <s v="PAGO CUOTA 200278"/>
    <x v="0"/>
    <x v="0"/>
    <x v="0"/>
    <x v="51"/>
    <s v="Rocio Margarita Chaname Vicente"/>
    <m/>
    <x v="0"/>
    <x v="1"/>
    <x v="2"/>
    <x v="4"/>
  </r>
  <r>
    <x v="8341"/>
    <x v="2"/>
    <s v="TGM12903"/>
    <s v="CERTIFICADO DE USO 200475"/>
    <x v="0"/>
    <x v="0"/>
    <x v="0"/>
    <x v="0"/>
    <s v="Rocio Margarita Chaname Vicente"/>
    <m/>
    <x v="0"/>
    <x v="1"/>
    <x v="2"/>
    <x v="4"/>
  </r>
  <r>
    <x v="8342"/>
    <x v="3"/>
    <s v="TGM12904"/>
    <s v="ACTUALIZACION DE DATOS"/>
    <x v="0"/>
    <x v="0"/>
    <x v="0"/>
    <x v="1"/>
    <s v="Ruth Cusihuaman SACC1"/>
    <s v="Llamada Telefonica"/>
    <x v="0"/>
    <x v="1"/>
    <x v="2"/>
    <x v="4"/>
  </r>
  <r>
    <x v="8343"/>
    <x v="5"/>
    <s v="TGM12905"/>
    <s v="RESPONSO CANTADO CONTRATO 5023516"/>
    <x v="0"/>
    <x v="0"/>
    <x v="0"/>
    <x v="46"/>
    <s v="Yenifer Eliana Vásquez Carvajal"/>
    <s v="Redes Sociales"/>
    <x v="0"/>
    <x v="1"/>
    <x v="2"/>
    <x v="4"/>
  </r>
  <r>
    <x v="8344"/>
    <x v="5"/>
    <s v="TGM12906"/>
    <s v="CONSULTA SOBRE MISA - CONTRATO 300265"/>
    <x v="0"/>
    <x v="2"/>
    <x v="0"/>
    <x v="2"/>
    <s v="Yenifer Eliana Vásquez Carvajal"/>
    <s v="Presencial"/>
    <x v="0"/>
    <x v="1"/>
    <x v="2"/>
    <x v="4"/>
  </r>
  <r>
    <x v="8345"/>
    <x v="5"/>
    <s v="TGM12907"/>
    <s v="PAGO DE &amp;UACUTE;LTIMA CUOTA - CONTRATO 300268"/>
    <x v="0"/>
    <x v="0"/>
    <x v="0"/>
    <x v="2"/>
    <s v="Yenifer Eliana Vásquez Carvajal"/>
    <s v="Presencial"/>
    <x v="0"/>
    <x v="1"/>
    <x v="2"/>
    <x v="4"/>
  </r>
  <r>
    <x v="8346"/>
    <x v="4"/>
    <s v="TGM12908"/>
    <s v="ACTUALIZACION DE DATOS"/>
    <x v="0"/>
    <x v="0"/>
    <x v="0"/>
    <x v="1"/>
    <s v="Ruth Cusihuaman SACC2"/>
    <s v="Presencial"/>
    <x v="0"/>
    <x v="1"/>
    <x v="2"/>
    <x v="4"/>
  </r>
  <r>
    <x v="8347"/>
    <x v="2"/>
    <s v="TGM12909"/>
    <s v="CERTIFICADO DE USO 200476"/>
    <x v="0"/>
    <x v="0"/>
    <x v="0"/>
    <x v="0"/>
    <s v="Rocio Margarita Chaname Vicente"/>
    <m/>
    <x v="0"/>
    <x v="1"/>
    <x v="2"/>
    <x v="4"/>
  </r>
  <r>
    <x v="8348"/>
    <x v="3"/>
    <s v="TGM12910"/>
    <s v="GENERACION CODG. CIP"/>
    <x v="0"/>
    <x v="0"/>
    <x v="0"/>
    <x v="46"/>
    <s v="Ruth Cusihuaman SACC1"/>
    <s v="Llamada Telefonica"/>
    <x v="0"/>
    <x v="1"/>
    <x v="2"/>
    <x v="4"/>
  </r>
  <r>
    <x v="8349"/>
    <x v="3"/>
    <s v="TGM12911"/>
    <s v="CONSULTA SALDO TOTAL"/>
    <x v="0"/>
    <x v="2"/>
    <x v="0"/>
    <x v="10"/>
    <s v="Ruth Cusihuaman SACC1"/>
    <s v="Llamada Telefonica"/>
    <x v="0"/>
    <x v="1"/>
    <x v="2"/>
    <x v="4"/>
  </r>
  <r>
    <x v="8350"/>
    <x v="4"/>
    <s v="TGM12912"/>
    <s v="GENERACION CODG. CIP"/>
    <x v="0"/>
    <x v="0"/>
    <x v="2"/>
    <x v="46"/>
    <s v="Ruth Cusihuaman SACC2"/>
    <s v="Llamada Telefonica"/>
    <x v="0"/>
    <x v="2"/>
    <x v="2"/>
    <x v="4"/>
  </r>
  <r>
    <x v="8351"/>
    <x v="5"/>
    <s v="TGM12913"/>
    <s v="ENTREGA DE RESPUESTA DE SOLICITUD - CONTRATO 300837"/>
    <x v="0"/>
    <x v="2"/>
    <x v="0"/>
    <x v="2"/>
    <s v="Yenifer Eliana Vásquez Carvajal"/>
    <s v="Presencial"/>
    <x v="0"/>
    <x v="1"/>
    <x v="2"/>
    <x v="4"/>
  </r>
  <r>
    <x v="8352"/>
    <x v="5"/>
    <s v="TGM12914"/>
    <s v="CONSULTA DE MINIMO PARA INHUMAR - 300692"/>
    <x v="0"/>
    <x v="2"/>
    <x v="0"/>
    <x v="8"/>
    <s v="Yenifer Eliana Vásquez Carvajal"/>
    <s v="Presencial"/>
    <x v="0"/>
    <x v="1"/>
    <x v="2"/>
    <x v="4"/>
  </r>
  <r>
    <x v="8353"/>
    <x v="5"/>
    <s v="TGM12915"/>
    <s v="CONSTANCIA DE UBICACI&amp;OACUTE;N DE SEPULTURA - CONTRATO 5025336"/>
    <x v="0"/>
    <x v="0"/>
    <x v="0"/>
    <x v="6"/>
    <s v="Yenifer Eliana Vásquez Carvajal"/>
    <s v="Presencial"/>
    <x v="0"/>
    <x v="1"/>
    <x v="2"/>
    <x v="4"/>
  </r>
  <r>
    <x v="8354"/>
    <x v="0"/>
    <s v="TGM12916"/>
    <s v="PRUEBA RECLAMO QUEJA COBRO DE MORA"/>
    <x v="0"/>
    <x v="1"/>
    <x v="4"/>
    <x v="47"/>
    <s v="Grupo Servicio de Atencion al Cliente"/>
    <s v="Llamada Telefonica"/>
    <x v="0"/>
    <x v="1"/>
    <x v="2"/>
    <x v="4"/>
  </r>
  <r>
    <x v="8355"/>
    <x v="0"/>
    <s v="TGM12917"/>
    <s v="UBICACION DE ESPACIO"/>
    <x v="0"/>
    <x v="0"/>
    <x v="0"/>
    <x v="40"/>
    <s v="Pamela Diana SAC Caro Alhua"/>
    <m/>
    <x v="0"/>
    <x v="1"/>
    <x v="2"/>
    <x v="4"/>
  </r>
  <r>
    <x v="8356"/>
    <x v="4"/>
    <s v="TGM12918"/>
    <s v="MANTENIMIENTO DE ESPACIO"/>
    <x v="0"/>
    <x v="1"/>
    <x v="4"/>
    <x v="14"/>
    <s v="Rayda Rita Vargas Perales C2"/>
    <s v="Presencial"/>
    <x v="0"/>
    <x v="2"/>
    <x v="2"/>
    <x v="4"/>
  </r>
  <r>
    <x v="8357"/>
    <x v="0"/>
    <s v="TGM12919"/>
    <s v="USO DE ESPACIO"/>
    <x v="0"/>
    <x v="2"/>
    <x v="2"/>
    <x v="35"/>
    <s v="Pamela Diana SAC Caro Alhua"/>
    <m/>
    <x v="0"/>
    <x v="2"/>
    <x v="2"/>
    <x v="4"/>
  </r>
  <r>
    <x v="8358"/>
    <x v="2"/>
    <s v="TGM12920"/>
    <s v="PAGO FOMA 5000795"/>
    <x v="0"/>
    <x v="0"/>
    <x v="0"/>
    <x v="51"/>
    <s v="Rocio Margarita Chaname Vicente"/>
    <m/>
    <x v="0"/>
    <x v="1"/>
    <x v="2"/>
    <x v="4"/>
  </r>
  <r>
    <x v="8359"/>
    <x v="0"/>
    <s v="TGM12921"/>
    <s v="LAPIDA POR COLOCAR"/>
    <x v="0"/>
    <x v="0"/>
    <x v="2"/>
    <x v="13"/>
    <s v="Pamela Diana SAC Caro Alhua"/>
    <m/>
    <x v="0"/>
    <x v="2"/>
    <x v="2"/>
    <x v="4"/>
  </r>
  <r>
    <x v="8360"/>
    <x v="4"/>
    <s v="TGM12922"/>
    <s v="COPIA CONTRATO"/>
    <x v="0"/>
    <x v="0"/>
    <x v="0"/>
    <x v="3"/>
    <s v="Ruth Cusihuaman SACC2"/>
    <s v="Presencial"/>
    <x v="0"/>
    <x v="1"/>
    <x v="2"/>
    <x v="4"/>
  </r>
  <r>
    <x v="8361"/>
    <x v="0"/>
    <s v="TGM12923"/>
    <s v="MEDIOS DE PAGO"/>
    <x v="0"/>
    <x v="0"/>
    <x v="4"/>
    <x v="10"/>
    <s v="Grupo Servicio de Atencion al Cliente"/>
    <s v="Presencial"/>
    <x v="0"/>
    <x v="2"/>
    <x v="2"/>
    <x v="4"/>
  </r>
  <r>
    <x v="8362"/>
    <x v="2"/>
    <s v="TGM12924"/>
    <s v="USO DE ESPACIO NF 5036185"/>
    <x v="0"/>
    <x v="0"/>
    <x v="0"/>
    <x v="8"/>
    <s v="Rocio Margarita Chaname Vicente"/>
    <m/>
    <x v="0"/>
    <x v="1"/>
    <x v="2"/>
    <x v="4"/>
  </r>
  <r>
    <x v="8363"/>
    <x v="4"/>
    <s v="TGM12925"/>
    <s v="COLOCACION DE LAPIDA"/>
    <x v="0"/>
    <x v="1"/>
    <x v="4"/>
    <x v="13"/>
    <s v="Rayda Rita Vargas Perales C2"/>
    <s v="Presencial"/>
    <x v="0"/>
    <x v="1"/>
    <x v="2"/>
    <x v="4"/>
  </r>
  <r>
    <x v="8364"/>
    <x v="0"/>
    <s v="TGM12926"/>
    <s v="COPIA DE CONTRATO"/>
    <x v="0"/>
    <x v="2"/>
    <x v="0"/>
    <x v="6"/>
    <s v="Pamela Diana SAC Caro Alhua"/>
    <m/>
    <x v="0"/>
    <x v="1"/>
    <x v="2"/>
    <x v="4"/>
  </r>
  <r>
    <x v="8365"/>
    <x v="0"/>
    <s v="TGM12927"/>
    <s v="MISA"/>
    <x v="0"/>
    <x v="2"/>
    <x v="0"/>
    <x v="39"/>
    <s v="Nescar Janeth Ingaruca Peña SAC SAN"/>
    <s v="Presencial"/>
    <x v="0"/>
    <x v="1"/>
    <x v="2"/>
    <x v="4"/>
  </r>
  <r>
    <x v="8366"/>
    <x v="0"/>
    <s v="TGM12928"/>
    <s v="ALQUILER DE TOLDO"/>
    <x v="0"/>
    <x v="0"/>
    <x v="0"/>
    <x v="48"/>
    <s v="Nescar Janeth Ingaruca Peña SAC SAN"/>
    <s v="Presencial"/>
    <x v="0"/>
    <x v="1"/>
    <x v="2"/>
    <x v="4"/>
  </r>
  <r>
    <x v="8367"/>
    <x v="0"/>
    <s v="TGM12929"/>
    <s v="USO DE ESPACIO"/>
    <x v="0"/>
    <x v="0"/>
    <x v="0"/>
    <x v="8"/>
    <s v="Pamela Diana SAC Caro Alhua"/>
    <m/>
    <x v="0"/>
    <x v="1"/>
    <x v="2"/>
    <x v="4"/>
  </r>
  <r>
    <x v="8368"/>
    <x v="4"/>
    <s v="TGM12930"/>
    <s v="ERROR DATOS LAPIDA"/>
    <x v="0"/>
    <x v="1"/>
    <x v="4"/>
    <x v="13"/>
    <s v="Rayda Rita Vargas Perales C2"/>
    <s v="Llamada Telefonica"/>
    <x v="0"/>
    <x v="1"/>
    <x v="2"/>
    <x v="4"/>
  </r>
  <r>
    <x v="8369"/>
    <x v="0"/>
    <s v="TGM12931"/>
    <s v="CERTIFICADO DE USO"/>
    <x v="0"/>
    <x v="0"/>
    <x v="2"/>
    <x v="0"/>
    <s v="Pamela Diana SAC Caro Alhua"/>
    <s v="Presencial"/>
    <x v="0"/>
    <x v="2"/>
    <x v="2"/>
    <x v="4"/>
  </r>
  <r>
    <x v="8370"/>
    <x v="4"/>
    <s v="TGM12932"/>
    <s v="ENTREGA DE CERTIFICADO DE PERPETUIDAD"/>
    <x v="0"/>
    <x v="0"/>
    <x v="0"/>
    <x v="0"/>
    <s v="Ruth Cusihuaman SACC2"/>
    <s v="Presencial"/>
    <x v="0"/>
    <x v="1"/>
    <x v="2"/>
    <x v="4"/>
  </r>
  <r>
    <x v="8371"/>
    <x v="0"/>
    <s v="TGM12933"/>
    <s v="MISA"/>
    <x v="0"/>
    <x v="2"/>
    <x v="0"/>
    <x v="39"/>
    <s v="Nescar Janeth Ingaruca Peña SAC SAN"/>
    <s v="Presencial"/>
    <x v="0"/>
    <x v="1"/>
    <x v="2"/>
    <x v="4"/>
  </r>
  <r>
    <x v="8372"/>
    <x v="0"/>
    <s v="TGM12934"/>
    <s v="MISA"/>
    <x v="0"/>
    <x v="2"/>
    <x v="0"/>
    <x v="39"/>
    <s v="Nescar Janeth Ingaruca Peña SAC SAN"/>
    <s v="Presencial"/>
    <x v="0"/>
    <x v="1"/>
    <x v="2"/>
    <x v="4"/>
  </r>
  <r>
    <x v="8373"/>
    <x v="0"/>
    <s v="TGM12935"/>
    <s v="REPINTADO DE LAPIDA"/>
    <x v="0"/>
    <x v="0"/>
    <x v="2"/>
    <x v="14"/>
    <s v="Nescar Janeth Ingaruca Peña SAC SAN"/>
    <s v="Presencial"/>
    <x v="0"/>
    <x v="2"/>
    <x v="2"/>
    <x v="4"/>
  </r>
  <r>
    <x v="8374"/>
    <x v="0"/>
    <s v="TGM12936"/>
    <s v="MANTEMIMIENTO DE LAPIDA"/>
    <x v="0"/>
    <x v="0"/>
    <x v="4"/>
    <x v="11"/>
    <s v="Florentino Sebastian Salinas San Antonio"/>
    <s v="Presencial"/>
    <x v="0"/>
    <x v="2"/>
    <x v="2"/>
    <x v="4"/>
  </r>
  <r>
    <x v="8375"/>
    <x v="3"/>
    <s v="TGM12937"/>
    <s v="CERTIFICADO DE USO PERPETUO"/>
    <x v="0"/>
    <x v="0"/>
    <x v="0"/>
    <x v="0"/>
    <s v="Rosmery Montesinos Quispe c1"/>
    <s v="Presencial"/>
    <x v="0"/>
    <x v="1"/>
    <x v="2"/>
    <x v="4"/>
  </r>
  <r>
    <x v="8376"/>
    <x v="4"/>
    <s v="TGM12938"/>
    <s v="CONSTANCIA DE SEPULTURA"/>
    <x v="0"/>
    <x v="0"/>
    <x v="0"/>
    <x v="6"/>
    <s v="Rosmery Montesinos Quispe c2"/>
    <s v="Presencial"/>
    <x v="0"/>
    <x v="1"/>
    <x v="2"/>
    <x v="4"/>
  </r>
  <r>
    <x v="8377"/>
    <x v="0"/>
    <s v="TGM12939"/>
    <s v="MISA"/>
    <x v="0"/>
    <x v="2"/>
    <x v="2"/>
    <x v="39"/>
    <s v="Pamela Diana SAC Caro Alhua"/>
    <s v="Presencial"/>
    <x v="0"/>
    <x v="2"/>
    <x v="2"/>
    <x v="4"/>
  </r>
  <r>
    <x v="8378"/>
    <x v="5"/>
    <s v="TGM12940"/>
    <s v="PAGO DE FOMA - CONTRATO 5000806"/>
    <x v="0"/>
    <x v="0"/>
    <x v="0"/>
    <x v="51"/>
    <s v="Yenifer Eliana Vásquez Carvajal"/>
    <s v="Presencial"/>
    <x v="0"/>
    <x v="1"/>
    <x v="2"/>
    <x v="4"/>
  </r>
  <r>
    <x v="8379"/>
    <x v="0"/>
    <s v="TGM12941"/>
    <s v="VENTA DE LAPIDA"/>
    <x v="0"/>
    <x v="0"/>
    <x v="4"/>
    <x v="9"/>
    <s v="Florentino Sebastian Salinas San Antonio"/>
    <m/>
    <x v="0"/>
    <x v="2"/>
    <x v="2"/>
    <x v="4"/>
  </r>
  <r>
    <x v="8380"/>
    <x v="0"/>
    <s v="TGM12942"/>
    <s v="USO DE ESPACIO"/>
    <x v="0"/>
    <x v="0"/>
    <x v="2"/>
    <x v="8"/>
    <s v="Pamela Diana SAC Caro Alhua"/>
    <m/>
    <x v="0"/>
    <x v="2"/>
    <x v="2"/>
    <x v="4"/>
  </r>
  <r>
    <x v="8381"/>
    <x v="0"/>
    <s v="TGM12943"/>
    <s v="MISA"/>
    <x v="0"/>
    <x v="2"/>
    <x v="0"/>
    <x v="39"/>
    <s v="Nescar Janeth Ingaruca Peña SAC SAN"/>
    <s v="Presencial"/>
    <x v="0"/>
    <x v="1"/>
    <x v="2"/>
    <x v="4"/>
  </r>
  <r>
    <x v="8382"/>
    <x v="2"/>
    <s v="TGM12944"/>
    <s v="RESPONSO 200506"/>
    <x v="0"/>
    <x v="0"/>
    <x v="0"/>
    <x v="50"/>
    <s v="Rocio Margarita Chaname Vicente"/>
    <m/>
    <x v="0"/>
    <x v="1"/>
    <x v="2"/>
    <x v="4"/>
  </r>
  <r>
    <x v="8383"/>
    <x v="2"/>
    <s v="TGM12945"/>
    <s v="RESPONSO 201194"/>
    <x v="0"/>
    <x v="0"/>
    <x v="0"/>
    <x v="50"/>
    <s v="Rocio Margarita Chaname Vicente"/>
    <m/>
    <x v="0"/>
    <x v="1"/>
    <x v="2"/>
    <x v="4"/>
  </r>
  <r>
    <x v="8384"/>
    <x v="0"/>
    <s v="TGM12946"/>
    <s v="CERTIFICADO DE USO"/>
    <x v="0"/>
    <x v="0"/>
    <x v="0"/>
    <x v="0"/>
    <s v="Anyela Pamela Soriano Segura SAN"/>
    <s v="Presencial"/>
    <x v="0"/>
    <x v="1"/>
    <x v="2"/>
    <x v="4"/>
  </r>
  <r>
    <x v="8385"/>
    <x v="2"/>
    <s v="TGM12947"/>
    <s v="PAGO CUOTA 200883"/>
    <x v="0"/>
    <x v="0"/>
    <x v="0"/>
    <x v="51"/>
    <s v="Rocio Margarita Chaname Vicente"/>
    <m/>
    <x v="0"/>
    <x v="1"/>
    <x v="2"/>
    <x v="4"/>
  </r>
  <r>
    <x v="8386"/>
    <x v="0"/>
    <s v="TGM12948"/>
    <s v="MISA"/>
    <x v="0"/>
    <x v="2"/>
    <x v="0"/>
    <x v="39"/>
    <s v="Nescar Janeth Ingaruca Peña SAC SAN"/>
    <s v="Presencial"/>
    <x v="0"/>
    <x v="1"/>
    <x v="2"/>
    <x v="4"/>
  </r>
  <r>
    <x v="8387"/>
    <x v="0"/>
    <s v="TGM12949"/>
    <s v="MISA"/>
    <x v="0"/>
    <x v="2"/>
    <x v="0"/>
    <x v="39"/>
    <s v="Nescar Janeth Ingaruca Peña SAC SAN"/>
    <s v="Presencial"/>
    <x v="0"/>
    <x v="1"/>
    <x v="2"/>
    <x v="4"/>
  </r>
  <r>
    <x v="8388"/>
    <x v="1"/>
    <s v="TGM12950"/>
    <s v="USO DE ESPACIO"/>
    <x v="0"/>
    <x v="0"/>
    <x v="0"/>
    <x v="8"/>
    <s v="Anyela Pamela Soriano Segura COR"/>
    <s v="Presencial"/>
    <x v="0"/>
    <x v="1"/>
    <x v="2"/>
    <x v="4"/>
  </r>
  <r>
    <x v="8389"/>
    <x v="2"/>
    <s v="TGM12951"/>
    <s v="PAGO CUOTA5028685"/>
    <x v="0"/>
    <x v="0"/>
    <x v="0"/>
    <x v="51"/>
    <s v="Rocio Margarita Chaname Vicente"/>
    <m/>
    <x v="0"/>
    <x v="1"/>
    <x v="2"/>
    <x v="4"/>
  </r>
  <r>
    <x v="8390"/>
    <x v="0"/>
    <s v="TGM12952"/>
    <s v="BOLETA"/>
    <x v="0"/>
    <x v="0"/>
    <x v="0"/>
    <x v="19"/>
    <s v="Nescar Janeth Ingaruca Peña SAC SAN"/>
    <s v="Presencial"/>
    <x v="0"/>
    <x v="1"/>
    <x v="2"/>
    <x v="4"/>
  </r>
  <r>
    <x v="8391"/>
    <x v="2"/>
    <s v="TGM12953"/>
    <s v="ENTREGA DE AD 2001132"/>
    <x v="0"/>
    <x v="0"/>
    <x v="0"/>
    <x v="41"/>
    <s v="Rocio Margarita Chaname Vicente"/>
    <m/>
    <x v="0"/>
    <x v="1"/>
    <x v="2"/>
    <x v="4"/>
  </r>
  <r>
    <x v="8392"/>
    <x v="4"/>
    <s v="TGM12954"/>
    <s v="CERTIFICADO DE USO PERPETUO DUPLICADO"/>
    <x v="0"/>
    <x v="0"/>
    <x v="0"/>
    <x v="0"/>
    <s v="Rosmery Montesinos Quispe c2"/>
    <s v="Presencial"/>
    <x v="0"/>
    <x v="1"/>
    <x v="2"/>
    <x v="4"/>
  </r>
  <r>
    <x v="8393"/>
    <x v="0"/>
    <s v="TGM12955"/>
    <s v="MISA"/>
    <x v="0"/>
    <x v="2"/>
    <x v="0"/>
    <x v="39"/>
    <s v="Nescar Janeth Ingaruca Peña SAC SAN"/>
    <s v="Presencial"/>
    <x v="0"/>
    <x v="1"/>
    <x v="2"/>
    <x v="4"/>
  </r>
  <r>
    <x v="8394"/>
    <x v="5"/>
    <s v="TGM12956"/>
    <s v="PAGO DE FOMA - CONTRATO 300915"/>
    <x v="0"/>
    <x v="0"/>
    <x v="0"/>
    <x v="51"/>
    <s v="Yenifer Eliana Vásquez Carvajal"/>
    <s v="Llamada Telefonica"/>
    <x v="0"/>
    <x v="1"/>
    <x v="2"/>
    <x v="4"/>
  </r>
  <r>
    <x v="8395"/>
    <x v="5"/>
    <s v="TGM12957"/>
    <s v="CONSULTA DE DEUDA - CONTRATO 300832"/>
    <x v="0"/>
    <x v="2"/>
    <x v="0"/>
    <x v="2"/>
    <s v="Yenifer Eliana Vásquez Carvajal"/>
    <s v="Presencial"/>
    <x v="0"/>
    <x v="1"/>
    <x v="2"/>
    <x v="4"/>
  </r>
  <r>
    <x v="8396"/>
    <x v="4"/>
    <s v="TGM12958"/>
    <s v="CERTIFICADO DE USO PERPETUO"/>
    <x v="0"/>
    <x v="0"/>
    <x v="0"/>
    <x v="0"/>
    <s v="Rosmery Montesinos Quispe c2"/>
    <s v="Presencial"/>
    <x v="0"/>
    <x v="1"/>
    <x v="2"/>
    <x v="4"/>
  </r>
  <r>
    <x v="8397"/>
    <x v="0"/>
    <s v="TGM12959"/>
    <s v="BOLETA"/>
    <x v="0"/>
    <x v="0"/>
    <x v="0"/>
    <x v="19"/>
    <s v="Nescar Janeth Ingaruca Peña SAC SAN"/>
    <s v="Presencial"/>
    <x v="0"/>
    <x v="1"/>
    <x v="2"/>
    <x v="4"/>
  </r>
  <r>
    <x v="8398"/>
    <x v="5"/>
    <s v="TGM12960"/>
    <s v="GENERACI&amp;OACUTE;N DE C&amp;OACUTE;DIGO DE PAGO CIP - CONTRATO 5023506"/>
    <x v="0"/>
    <x v="0"/>
    <x v="0"/>
    <x v="46"/>
    <s v="Yenifer Eliana Vásquez Carvajal"/>
    <s v="Redes Sociales"/>
    <x v="0"/>
    <x v="1"/>
    <x v="2"/>
    <x v="4"/>
  </r>
  <r>
    <x v="8399"/>
    <x v="4"/>
    <s v="TGM12961"/>
    <s v="CONSTANCIA DE SEPULTURA"/>
    <x v="0"/>
    <x v="0"/>
    <x v="0"/>
    <x v="6"/>
    <s v="Rosmery Montesinos Quispe c2"/>
    <s v="Presencial"/>
    <x v="0"/>
    <x v="1"/>
    <x v="2"/>
    <x v="4"/>
  </r>
  <r>
    <x v="8400"/>
    <x v="5"/>
    <s v="TGM12962"/>
    <s v="GENERACI&amp;OACUTE;N DE C&amp;OACUTE;DIGO DE PAGO CIP - CONTRATO 5034756"/>
    <x v="0"/>
    <x v="0"/>
    <x v="0"/>
    <x v="46"/>
    <s v="Yenifer Eliana Vásquez Carvajal"/>
    <s v="Redes Sociales"/>
    <x v="0"/>
    <x v="1"/>
    <x v="2"/>
    <x v="4"/>
  </r>
  <r>
    <x v="8401"/>
    <x v="0"/>
    <s v="TGM12963"/>
    <s v="BOLETA"/>
    <x v="0"/>
    <x v="0"/>
    <x v="0"/>
    <x v="19"/>
    <s v="Nescar Janeth Ingaruca Peña SAC SAN"/>
    <s v="Presencial"/>
    <x v="0"/>
    <x v="1"/>
    <x v="2"/>
    <x v="4"/>
  </r>
  <r>
    <x v="8402"/>
    <x v="5"/>
    <s v="TGM12964"/>
    <s v="CONSULTA CONTRATO 300893"/>
    <x v="0"/>
    <x v="2"/>
    <x v="0"/>
    <x v="2"/>
    <s v="Yenifer Eliana Vásquez Carvajal"/>
    <s v="Presencial"/>
    <x v="0"/>
    <x v="1"/>
    <x v="2"/>
    <x v="4"/>
  </r>
  <r>
    <x v="8403"/>
    <x v="6"/>
    <s v="TGM12965"/>
    <s v="SEGUNDO USO DE ESPACIO NI CONTRATO 5038817"/>
    <x v="0"/>
    <x v="0"/>
    <x v="0"/>
    <x v="8"/>
    <s v="Yenifer Eliana Vásquez Carvajal"/>
    <s v="Presencial"/>
    <x v="0"/>
    <x v="1"/>
    <x v="2"/>
    <x v="4"/>
  </r>
  <r>
    <x v="8404"/>
    <x v="0"/>
    <s v="TGM12966"/>
    <s v="MISA"/>
    <x v="0"/>
    <x v="2"/>
    <x v="0"/>
    <x v="39"/>
    <s v="Anyela Pamela Soriano Segura SAN"/>
    <s v="Presencial"/>
    <x v="0"/>
    <x v="1"/>
    <x v="2"/>
    <x v="4"/>
  </r>
  <r>
    <x v="8405"/>
    <x v="0"/>
    <s v="TGM12967"/>
    <s v="MISA"/>
    <x v="0"/>
    <x v="2"/>
    <x v="0"/>
    <x v="39"/>
    <s v="Anyela Pamela Soriano Segura SAN"/>
    <s v="Presencial"/>
    <x v="0"/>
    <x v="1"/>
    <x v="2"/>
    <x v="4"/>
  </r>
  <r>
    <x v="8406"/>
    <x v="1"/>
    <s v="TGM12968"/>
    <s v="ACTUALIZACI&amp;OACUTE;N DE DATOS"/>
    <x v="0"/>
    <x v="2"/>
    <x v="0"/>
    <x v="1"/>
    <s v="Anyela Pamela Soriano Segura COR"/>
    <s v="Presencial"/>
    <x v="0"/>
    <x v="1"/>
    <x v="2"/>
    <x v="4"/>
  </r>
  <r>
    <x v="8407"/>
    <x v="4"/>
    <s v="TGM12969"/>
    <s v="RECLAMO NO LE LLEGO EL CONTRATO"/>
    <x v="0"/>
    <x v="1"/>
    <x v="2"/>
    <x v="6"/>
    <s v="Rosmery Montesinos Quispe c2"/>
    <s v="Presencial"/>
    <x v="0"/>
    <x v="2"/>
    <x v="2"/>
    <x v="4"/>
  </r>
  <r>
    <x v="8408"/>
    <x v="0"/>
    <s v="TGM12970"/>
    <s v="PRUEBA REPROG CUOTAS"/>
    <x v="0"/>
    <x v="0"/>
    <x v="0"/>
    <x v="10"/>
    <s v="Grupo Servicio de Atencion al Cliente"/>
    <s v="Llamada Telefonica"/>
    <x v="0"/>
    <x v="1"/>
    <x v="2"/>
    <x v="4"/>
  </r>
  <r>
    <x v="8409"/>
    <x v="0"/>
    <s v="TGM12971"/>
    <s v="CERTIFICADO DE USO"/>
    <x v="0"/>
    <x v="0"/>
    <x v="0"/>
    <x v="0"/>
    <s v="Anyela Pamela Soriano Segura SAN"/>
    <s v="Presencial"/>
    <x v="0"/>
    <x v="1"/>
    <x v="2"/>
    <x v="4"/>
  </r>
  <r>
    <x v="8410"/>
    <x v="2"/>
    <s v="TGM12972"/>
    <s v="TRASLADO EXTERNO 200271"/>
    <x v="0"/>
    <x v="0"/>
    <x v="0"/>
    <x v="8"/>
    <s v="Rocio Margarita Chaname Vicente"/>
    <m/>
    <x v="0"/>
    <x v="1"/>
    <x v="2"/>
    <x v="4"/>
  </r>
  <r>
    <x v="8411"/>
    <x v="0"/>
    <s v="TGM12973"/>
    <s v="CERTIFICADO DE USO"/>
    <x v="0"/>
    <x v="0"/>
    <x v="0"/>
    <x v="0"/>
    <s v="Anyela Pamela Soriano Segura SAN"/>
    <s v="Presencial"/>
    <x v="0"/>
    <x v="1"/>
    <x v="2"/>
    <x v="4"/>
  </r>
  <r>
    <x v="8412"/>
    <x v="0"/>
    <s v="TGM12974"/>
    <s v="PRUEBA CAMBIO DE TITULARIDAD"/>
    <x v="0"/>
    <x v="1"/>
    <x v="0"/>
    <x v="16"/>
    <s v="Grupo Servicio de Atencion al Cliente"/>
    <s v="Presencial"/>
    <x v="0"/>
    <x v="1"/>
    <x v="2"/>
    <x v="4"/>
  </r>
  <r>
    <x v="8413"/>
    <x v="0"/>
    <s v="TGM12976"/>
    <s v="PRUEBA  REPROGRAMACI&amp;OACUTE;N DE COUTA"/>
    <x v="0"/>
    <x v="0"/>
    <x v="0"/>
    <x v="10"/>
    <s v="Grupo Servicio de Atencion al Cliente"/>
    <s v="Presencial"/>
    <x v="0"/>
    <x v="2"/>
    <x v="2"/>
    <x v="4"/>
  </r>
  <r>
    <x v="8414"/>
    <x v="4"/>
    <s v="TGM12977"/>
    <s v="ACTUALIZACION DE DATOS"/>
    <x v="0"/>
    <x v="0"/>
    <x v="0"/>
    <x v="1"/>
    <s v="Ruth Cusihuaman SACC2"/>
    <m/>
    <x v="0"/>
    <x v="1"/>
    <x v="2"/>
    <x v="4"/>
  </r>
  <r>
    <x v="8415"/>
    <x v="1"/>
    <s v="TGM12978"/>
    <s v="CERTIFICADO DE USO"/>
    <x v="0"/>
    <x v="0"/>
    <x v="0"/>
    <x v="0"/>
    <s v="Pamela Diana Caro Alhua  SAC cor"/>
    <m/>
    <x v="0"/>
    <x v="1"/>
    <x v="2"/>
    <x v="4"/>
  </r>
  <r>
    <x v="8416"/>
    <x v="0"/>
    <s v="TGM12979"/>
    <s v="FLORERO DE VENTA"/>
    <x v="0"/>
    <x v="0"/>
    <x v="4"/>
    <x v="21"/>
    <s v="Florentino Sebastian Salinas San Antonio"/>
    <s v="Presencial"/>
    <x v="0"/>
    <x v="2"/>
    <x v="2"/>
    <x v="4"/>
  </r>
  <r>
    <x v="8417"/>
    <x v="0"/>
    <s v="TGM12980"/>
    <s v="FOMA"/>
    <x v="0"/>
    <x v="0"/>
    <x v="0"/>
    <x v="51"/>
    <s v="Anyela Pamela Soriano Segura SAN"/>
    <s v="Llamada Telefonica"/>
    <x v="0"/>
    <x v="1"/>
    <x v="2"/>
    <x v="4"/>
  </r>
  <r>
    <x v="8418"/>
    <x v="5"/>
    <s v="TGM12981"/>
    <s v="ENTREGA DE CERTIFICADO DE SEPULTURA -  CONTRATO 5000806"/>
    <x v="0"/>
    <x v="0"/>
    <x v="0"/>
    <x v="0"/>
    <s v="Yenifer Eliana Vásquez Carvajal"/>
    <s v="Presencial"/>
    <x v="0"/>
    <x v="1"/>
    <x v="2"/>
    <x v="4"/>
  </r>
  <r>
    <x v="8419"/>
    <x v="6"/>
    <s v="TGM12982"/>
    <s v="ENV&amp;IACUTE;O DE BOLETAS AL CORREO CONTRATO 5008127"/>
    <x v="0"/>
    <x v="0"/>
    <x v="0"/>
    <x v="19"/>
    <s v="Yenifer Eliana Vásquez Carvajal"/>
    <s v="Presencial"/>
    <x v="0"/>
    <x v="1"/>
    <x v="2"/>
    <x v="4"/>
  </r>
  <r>
    <x v="8420"/>
    <x v="6"/>
    <s v="TGM12983"/>
    <s v="ENV&amp;IACUTE;O DE BOLETAS AL CORREO CONTRATO 5012127"/>
    <x v="0"/>
    <x v="0"/>
    <x v="0"/>
    <x v="19"/>
    <s v="Yenifer Eliana Vásquez Carvajal"/>
    <s v="Llamada Telefonica"/>
    <x v="0"/>
    <x v="1"/>
    <x v="2"/>
    <x v="4"/>
  </r>
  <r>
    <x v="8421"/>
    <x v="4"/>
    <s v="TGM12984"/>
    <s v="C&amp;OACUTE;DIGO DE CIP PAGO EFECTIVO"/>
    <x v="0"/>
    <x v="0"/>
    <x v="4"/>
    <x v="10"/>
    <s v="Juan Carlos Chavez  Csc2"/>
    <s v="Llamada Telefonica"/>
    <x v="0"/>
    <x v="2"/>
    <x v="2"/>
    <x v="4"/>
  </r>
  <r>
    <x v="8422"/>
    <x v="0"/>
    <s v="TGM12985"/>
    <s v="PRUEBA DISC COBRO DE MORA"/>
    <x v="0"/>
    <x v="1"/>
    <x v="0"/>
    <x v="47"/>
    <s v="Grupo Servicio de Atencion al Cliente"/>
    <s v="Presencial"/>
    <x v="0"/>
    <x v="1"/>
    <x v="2"/>
    <x v="4"/>
  </r>
  <r>
    <x v="8423"/>
    <x v="2"/>
    <s v="TGM12986"/>
    <s v="RESPONSO 200546"/>
    <x v="0"/>
    <x v="0"/>
    <x v="0"/>
    <x v="50"/>
    <s v="Rocio Margarita Chaname Vicente"/>
    <m/>
    <x v="0"/>
    <x v="1"/>
    <x v="2"/>
    <x v="4"/>
  </r>
  <r>
    <x v="8424"/>
    <x v="0"/>
    <s v="TGM12987"/>
    <s v="PRUEBA  DISC COBRO MORA **"/>
    <x v="0"/>
    <x v="1"/>
    <x v="0"/>
    <x v="47"/>
    <s v="Grupo Servicio de Atencion al Cliente"/>
    <s v="Presencial"/>
    <x v="0"/>
    <x v="1"/>
    <x v="2"/>
    <x v="4"/>
  </r>
  <r>
    <x v="8425"/>
    <x v="0"/>
    <s v="TGM12988"/>
    <s v="PRUEBA DISC COBRO DE MORA"/>
    <x v="0"/>
    <x v="1"/>
    <x v="4"/>
    <x v="47"/>
    <s v="Juan Carlos Chavez  San"/>
    <s v="Presencial"/>
    <x v="0"/>
    <x v="2"/>
    <x v="2"/>
    <x v="4"/>
  </r>
  <r>
    <x v="8426"/>
    <x v="0"/>
    <s v="TGM12989"/>
    <s v="VENTA DE FLOREROS"/>
    <x v="0"/>
    <x v="0"/>
    <x v="4"/>
    <x v="21"/>
    <s v="Florentino Sebastian Salinas San Antonio"/>
    <s v="Presencial"/>
    <x v="0"/>
    <x v="2"/>
    <x v="2"/>
    <x v="4"/>
  </r>
  <r>
    <x v="8427"/>
    <x v="0"/>
    <s v="TGM12990"/>
    <s v="ESTADO DE CUENTA"/>
    <x v="0"/>
    <x v="0"/>
    <x v="2"/>
    <x v="5"/>
    <s v="Nescar Janeth Ingaruca Peña SAC SAN"/>
    <s v="Llamada Telefonica"/>
    <x v="0"/>
    <x v="2"/>
    <x v="2"/>
    <x v="4"/>
  </r>
  <r>
    <x v="8428"/>
    <x v="0"/>
    <s v="TGM12991"/>
    <s v="MISA"/>
    <x v="0"/>
    <x v="2"/>
    <x v="0"/>
    <x v="39"/>
    <s v="Pamela Diana SAC Caro Alhua"/>
    <m/>
    <x v="0"/>
    <x v="2"/>
    <x v="2"/>
    <x v="4"/>
  </r>
  <r>
    <x v="8429"/>
    <x v="0"/>
    <s v="TGM12992"/>
    <s v="USO DE ESPACIO"/>
    <x v="0"/>
    <x v="0"/>
    <x v="0"/>
    <x v="0"/>
    <s v="Anyela Pamela Soriano Segura SAN"/>
    <s v="Presencial"/>
    <x v="0"/>
    <x v="1"/>
    <x v="2"/>
    <x v="4"/>
  </r>
  <r>
    <x v="8430"/>
    <x v="0"/>
    <s v="TGM12993"/>
    <s v="USO DE ESPACIO"/>
    <x v="0"/>
    <x v="0"/>
    <x v="0"/>
    <x v="0"/>
    <s v="Anyela Pamela Soriano Segura SAN"/>
    <s v="Presencial"/>
    <x v="0"/>
    <x v="1"/>
    <x v="2"/>
    <x v="4"/>
  </r>
  <r>
    <x v="8431"/>
    <x v="0"/>
    <s v="TGM12994"/>
    <s v="MISA"/>
    <x v="0"/>
    <x v="2"/>
    <x v="2"/>
    <x v="39"/>
    <s v="Anyela Pamela Soriano Segura SAN"/>
    <s v="Presencial"/>
    <x v="0"/>
    <x v="2"/>
    <x v="2"/>
    <x v="4"/>
  </r>
  <r>
    <x v="8432"/>
    <x v="0"/>
    <s v="TGM12995"/>
    <s v="MISA"/>
    <x v="0"/>
    <x v="2"/>
    <x v="2"/>
    <x v="39"/>
    <s v="Anyela Pamela Soriano Segura SAN"/>
    <s v="Presencial"/>
    <x v="0"/>
    <x v="2"/>
    <x v="2"/>
    <x v="4"/>
  </r>
  <r>
    <x v="8433"/>
    <x v="0"/>
    <s v="TGM12996"/>
    <s v="FLORERO DE VENTA"/>
    <x v="0"/>
    <x v="0"/>
    <x v="2"/>
    <x v="21"/>
    <s v="Anyela Pamela Soriano Segura SAN"/>
    <s v="Presencial"/>
    <x v="0"/>
    <x v="2"/>
    <x v="2"/>
    <x v="4"/>
  </r>
  <r>
    <x v="8434"/>
    <x v="1"/>
    <s v="TGM12997"/>
    <s v="CERTIFICADO DE USO"/>
    <x v="0"/>
    <x v="0"/>
    <x v="0"/>
    <x v="0"/>
    <s v="Pamela Diana Caro Alhua  SAC cor"/>
    <m/>
    <x v="0"/>
    <x v="1"/>
    <x v="2"/>
    <x v="4"/>
  </r>
  <r>
    <x v="8435"/>
    <x v="2"/>
    <s v="TGM12998"/>
    <s v="RESPONSO 200547"/>
    <x v="0"/>
    <x v="0"/>
    <x v="0"/>
    <x v="50"/>
    <s v="Rocio Margarita Chaname Vicente"/>
    <m/>
    <x v="0"/>
    <x v="1"/>
    <x v="2"/>
    <x v="4"/>
  </r>
  <r>
    <x v="8436"/>
    <x v="0"/>
    <s v="TGM12999"/>
    <s v="ESTADO DE CUENTA"/>
    <x v="0"/>
    <x v="0"/>
    <x v="0"/>
    <x v="5"/>
    <s v="Liz Lidiana Huaman Rojas"/>
    <m/>
    <x v="0"/>
    <x v="1"/>
    <x v="2"/>
    <x v="4"/>
  </r>
  <r>
    <x v="8437"/>
    <x v="0"/>
    <s v="TGM13000"/>
    <s v="FLORES PLAN B"/>
    <x v="0"/>
    <x v="0"/>
    <x v="0"/>
    <x v="43"/>
    <s v="Liz Lidiana Huaman Rojas"/>
    <m/>
    <x v="0"/>
    <x v="1"/>
    <x v="2"/>
    <x v="4"/>
  </r>
  <r>
    <x v="8438"/>
    <x v="2"/>
    <s v="TGM13001"/>
    <s v="RESPONSO 200045"/>
    <x v="0"/>
    <x v="0"/>
    <x v="0"/>
    <x v="50"/>
    <s v="Rocio Margarita Chaname Vicente"/>
    <m/>
    <x v="0"/>
    <x v="1"/>
    <x v="2"/>
    <x v="4"/>
  </r>
  <r>
    <x v="8439"/>
    <x v="3"/>
    <s v="TGM13002"/>
    <s v="ENTREGA DE CONTRATO"/>
    <x v="0"/>
    <x v="0"/>
    <x v="0"/>
    <x v="3"/>
    <s v="Ruth Cusihuaman SACC1"/>
    <s v="Presencial"/>
    <x v="0"/>
    <x v="1"/>
    <x v="2"/>
    <x v="4"/>
  </r>
  <r>
    <x v="8440"/>
    <x v="2"/>
    <s v="TGM13003"/>
    <s v="MANTENIMIENTO DE PLACA 201097"/>
    <x v="0"/>
    <x v="0"/>
    <x v="2"/>
    <x v="14"/>
    <s v="Rocio Margarita Chaname Vicente"/>
    <m/>
    <x v="0"/>
    <x v="2"/>
    <x v="2"/>
    <x v="4"/>
  </r>
  <r>
    <x v="8441"/>
    <x v="3"/>
    <s v="TGM13004"/>
    <s v="GENERACION CODG. CIP"/>
    <x v="0"/>
    <x v="0"/>
    <x v="0"/>
    <x v="46"/>
    <s v="Ruth Cusihuaman SACC1"/>
    <s v="Llamada Telefonica"/>
    <x v="0"/>
    <x v="1"/>
    <x v="2"/>
    <x v="4"/>
  </r>
  <r>
    <x v="8442"/>
    <x v="1"/>
    <s v="TGM13005"/>
    <s v="CERTIFICADO"/>
    <x v="0"/>
    <x v="0"/>
    <x v="0"/>
    <x v="0"/>
    <s v="Nescar Janeth Ingaruca Peña SAC COR"/>
    <s v="Presencial"/>
    <x v="0"/>
    <x v="1"/>
    <x v="2"/>
    <x v="4"/>
  </r>
  <r>
    <x v="8443"/>
    <x v="0"/>
    <s v="TGM13006"/>
    <s v="FONDO MANTENIMIENTO"/>
    <x v="0"/>
    <x v="0"/>
    <x v="0"/>
    <x v="0"/>
    <s v="Nescar Janeth Ingaruca Peña SAC SAN"/>
    <s v="Presencial"/>
    <x v="0"/>
    <x v="1"/>
    <x v="2"/>
    <x v="4"/>
  </r>
  <r>
    <x v="8444"/>
    <x v="0"/>
    <s v="TGM13007"/>
    <s v="CERTIFICADO"/>
    <x v="0"/>
    <x v="0"/>
    <x v="0"/>
    <x v="0"/>
    <s v="Nescar Janeth Ingaruca Peña SAC SAN"/>
    <s v="Presencial"/>
    <x v="0"/>
    <x v="1"/>
    <x v="2"/>
    <x v="4"/>
  </r>
  <r>
    <x v="8445"/>
    <x v="0"/>
    <s v="TGM13008"/>
    <s v="MISA"/>
    <x v="0"/>
    <x v="2"/>
    <x v="0"/>
    <x v="39"/>
    <s v="Nescar Janeth Ingaruca Peña SAC SAN"/>
    <s v="Presencial"/>
    <x v="0"/>
    <x v="1"/>
    <x v="2"/>
    <x v="4"/>
  </r>
  <r>
    <x v="8446"/>
    <x v="0"/>
    <s v="TGM13009"/>
    <s v="FONDO MANTENIMIENTO"/>
    <x v="0"/>
    <x v="0"/>
    <x v="0"/>
    <x v="0"/>
    <s v="Nescar Janeth Ingaruca Peña SAC SAN"/>
    <s v="Presencial"/>
    <x v="0"/>
    <x v="1"/>
    <x v="2"/>
    <x v="4"/>
  </r>
  <r>
    <x v="8447"/>
    <x v="2"/>
    <s v="TGM13010"/>
    <s v="MANTENIMIENTO DE LAPIDA 201097"/>
    <x v="0"/>
    <x v="0"/>
    <x v="2"/>
    <x v="14"/>
    <s v="Rocio Margarita Chaname Vicente"/>
    <m/>
    <x v="0"/>
    <x v="2"/>
    <x v="2"/>
    <x v="4"/>
  </r>
  <r>
    <x v="8448"/>
    <x v="2"/>
    <s v="TGM13011"/>
    <s v="MANTENIMIENTO DE LAPIDA 200142"/>
    <x v="0"/>
    <x v="0"/>
    <x v="2"/>
    <x v="14"/>
    <s v="Rocio Margarita Chaname Vicente"/>
    <m/>
    <x v="0"/>
    <x v="2"/>
    <x v="2"/>
    <x v="4"/>
  </r>
  <r>
    <x v="8449"/>
    <x v="2"/>
    <s v="TGM13012"/>
    <s v="RESPONSO 200546"/>
    <x v="0"/>
    <x v="0"/>
    <x v="0"/>
    <x v="50"/>
    <s v="Rocio Margarita Chaname Vicente"/>
    <m/>
    <x v="0"/>
    <x v="1"/>
    <x v="2"/>
    <x v="4"/>
  </r>
  <r>
    <x v="8450"/>
    <x v="5"/>
    <s v="TGM13013"/>
    <s v="PAGO DE FOMA - CONTRATO 300206"/>
    <x v="0"/>
    <x v="0"/>
    <x v="0"/>
    <x v="51"/>
    <s v="Yenifer Eliana Vásquez Carvajal"/>
    <s v="Presencial"/>
    <x v="0"/>
    <x v="1"/>
    <x v="2"/>
    <x v="4"/>
  </r>
  <r>
    <x v="8451"/>
    <x v="5"/>
    <s v="TGM13014"/>
    <s v="ENTREGA DE CERTIFICADO DE SEPULTURA -  CONTRATO 300206"/>
    <x v="0"/>
    <x v="0"/>
    <x v="0"/>
    <x v="6"/>
    <s v="Yenifer Eliana Vásquez Carvajal"/>
    <s v="Presencial"/>
    <x v="0"/>
    <x v="1"/>
    <x v="2"/>
    <x v="4"/>
  </r>
  <r>
    <x v="8452"/>
    <x v="2"/>
    <s v="TGM13015"/>
    <s v="CRONOGRAMA 5043635"/>
    <x v="0"/>
    <x v="0"/>
    <x v="2"/>
    <x v="5"/>
    <s v="Rocio Margarita Chaname Vicente"/>
    <m/>
    <x v="0"/>
    <x v="2"/>
    <x v="2"/>
    <x v="4"/>
  </r>
  <r>
    <x v="8453"/>
    <x v="4"/>
    <s v="TGM13016"/>
    <s v="CERTIFICADO DE USO PERPETUO"/>
    <x v="0"/>
    <x v="0"/>
    <x v="0"/>
    <x v="0"/>
    <s v="Ruth Cusihuaman SACC2"/>
    <s v="Presencial"/>
    <x v="0"/>
    <x v="1"/>
    <x v="2"/>
    <x v="4"/>
  </r>
  <r>
    <x v="8454"/>
    <x v="0"/>
    <s v="TGM13017"/>
    <s v="SOLICITUD DE REPROGRAMACION"/>
    <x v="0"/>
    <x v="0"/>
    <x v="4"/>
    <x v="10"/>
    <s v="Juan Carlos Chavez  San"/>
    <m/>
    <x v="0"/>
    <x v="2"/>
    <x v="2"/>
    <x v="4"/>
  </r>
  <r>
    <x v="8455"/>
    <x v="3"/>
    <s v="TGM13018"/>
    <s v="ESTADO DE CUENTA"/>
    <x v="0"/>
    <x v="0"/>
    <x v="2"/>
    <x v="5"/>
    <s v="Ruth Cusihuaman SACC1"/>
    <s v="Presencial"/>
    <x v="0"/>
    <x v="2"/>
    <x v="2"/>
    <x v="4"/>
  </r>
  <r>
    <x v="8456"/>
    <x v="3"/>
    <s v="TGM13019"/>
    <s v="ACTUALIZACION DE DATOS"/>
    <x v="0"/>
    <x v="0"/>
    <x v="0"/>
    <x v="1"/>
    <s v="Ruth Cusihuaman SACC1"/>
    <s v="Presencial"/>
    <x v="0"/>
    <x v="1"/>
    <x v="2"/>
    <x v="4"/>
  </r>
  <r>
    <x v="8457"/>
    <x v="0"/>
    <s v="TGM13021"/>
    <s v="CERTIFICADO DE USO"/>
    <x v="0"/>
    <x v="0"/>
    <x v="0"/>
    <x v="0"/>
    <s v="Anyela Pamela Soriano Segura SAN"/>
    <s v="Presencial"/>
    <x v="0"/>
    <x v="1"/>
    <x v="2"/>
    <x v="4"/>
  </r>
  <r>
    <x v="8458"/>
    <x v="0"/>
    <s v="TGM13022"/>
    <s v="POGO DEL FOMA"/>
    <x v="0"/>
    <x v="0"/>
    <x v="0"/>
    <x v="51"/>
    <s v="Anyela Pamela Soriano Segura SAN"/>
    <s v="Presencial"/>
    <x v="0"/>
    <x v="1"/>
    <x v="2"/>
    <x v="4"/>
  </r>
  <r>
    <x v="8459"/>
    <x v="0"/>
    <s v="TGM13023"/>
    <s v="MISA"/>
    <x v="0"/>
    <x v="2"/>
    <x v="0"/>
    <x v="39"/>
    <s v="Anyela Pamela Soriano Segura SAN"/>
    <s v="Presencial"/>
    <x v="0"/>
    <x v="1"/>
    <x v="2"/>
    <x v="4"/>
  </r>
  <r>
    <x v="8460"/>
    <x v="0"/>
    <s v="TGM13024"/>
    <s v="USO DE ESPACIO"/>
    <x v="0"/>
    <x v="0"/>
    <x v="0"/>
    <x v="8"/>
    <s v="Anyela Pamela Soriano Segura SAN"/>
    <s v="Presencial"/>
    <x v="0"/>
    <x v="1"/>
    <x v="2"/>
    <x v="4"/>
  </r>
  <r>
    <x v="8461"/>
    <x v="0"/>
    <s v="TGM13025"/>
    <s v="VENTA DE FLORERO"/>
    <x v="0"/>
    <x v="0"/>
    <x v="4"/>
    <x v="21"/>
    <s v="Florentino Sebastian Salinas San Antonio"/>
    <s v="Presencial"/>
    <x v="0"/>
    <x v="2"/>
    <x v="2"/>
    <x v="4"/>
  </r>
  <r>
    <x v="8462"/>
    <x v="1"/>
    <s v="TGM13026"/>
    <s v="ACTUALIZACI&amp;OACUTE;N DE DATOS"/>
    <x v="0"/>
    <x v="0"/>
    <x v="0"/>
    <x v="1"/>
    <s v="Anyela Pamela Soriano Segura COR"/>
    <s v="Presencial"/>
    <x v="0"/>
    <x v="1"/>
    <x v="2"/>
    <x v="4"/>
  </r>
  <r>
    <x v="8463"/>
    <x v="1"/>
    <s v="TGM13027"/>
    <s v="USO DE ESPACIO"/>
    <x v="0"/>
    <x v="0"/>
    <x v="0"/>
    <x v="8"/>
    <s v="Anyela Pamela Soriano Segura COR"/>
    <s v="Presencial"/>
    <x v="0"/>
    <x v="1"/>
    <x v="2"/>
    <x v="4"/>
  </r>
  <r>
    <x v="8464"/>
    <x v="0"/>
    <s v="TGM13028"/>
    <s v="MISA"/>
    <x v="0"/>
    <x v="2"/>
    <x v="0"/>
    <x v="39"/>
    <s v="Anyela Pamela Soriano Segura SAN"/>
    <s v="Presencial"/>
    <x v="0"/>
    <x v="1"/>
    <x v="2"/>
    <x v="4"/>
  </r>
  <r>
    <x v="8465"/>
    <x v="1"/>
    <s v="TGM13029"/>
    <s v="PAGO DEL FOMA"/>
    <x v="0"/>
    <x v="0"/>
    <x v="0"/>
    <x v="51"/>
    <s v="Anyela Pamela Soriano Segura COR"/>
    <s v="Presencial"/>
    <x v="0"/>
    <x v="1"/>
    <x v="2"/>
    <x v="4"/>
  </r>
  <r>
    <x v="8466"/>
    <x v="0"/>
    <s v="TGM13030"/>
    <s v="VENTA FLOREROS"/>
    <x v="0"/>
    <x v="0"/>
    <x v="4"/>
    <x v="21"/>
    <s v="Florentino Sebastian Salinas San Antonio"/>
    <s v="Presencial"/>
    <x v="0"/>
    <x v="2"/>
    <x v="2"/>
    <x v="4"/>
  </r>
  <r>
    <x v="8467"/>
    <x v="0"/>
    <s v="TGM13031"/>
    <s v="VENTA FLOREROS"/>
    <x v="0"/>
    <x v="0"/>
    <x v="4"/>
    <x v="21"/>
    <s v="Florentino Sebastian Salinas San Antonio"/>
    <s v="Presencial"/>
    <x v="0"/>
    <x v="2"/>
    <x v="2"/>
    <x v="4"/>
  </r>
  <r>
    <x v="8468"/>
    <x v="0"/>
    <s v="TGM13032"/>
    <s v="ESTADO DE CUENTA"/>
    <x v="0"/>
    <x v="0"/>
    <x v="2"/>
    <x v="5"/>
    <s v="Nescar Janeth Ingaruca Peña SAC SAN"/>
    <s v="Llamada Telefonica"/>
    <x v="0"/>
    <x v="2"/>
    <x v="2"/>
    <x v="4"/>
  </r>
  <r>
    <x v="8469"/>
    <x v="0"/>
    <s v="TGM13033"/>
    <s v="CERTIFICADO"/>
    <x v="0"/>
    <x v="0"/>
    <x v="0"/>
    <x v="0"/>
    <s v="Nescar Janeth Ingaruca Peña SAC SAN"/>
    <s v="Presencial"/>
    <x v="0"/>
    <x v="1"/>
    <x v="2"/>
    <x v="4"/>
  </r>
  <r>
    <x v="8470"/>
    <x v="0"/>
    <s v="TGM13034"/>
    <s v="VENTA FLOREROS"/>
    <x v="0"/>
    <x v="0"/>
    <x v="4"/>
    <x v="21"/>
    <s v="Florentino Sebastian Salinas San Antonio"/>
    <s v="Presencial"/>
    <x v="0"/>
    <x v="2"/>
    <x v="2"/>
    <x v="4"/>
  </r>
  <r>
    <x v="8471"/>
    <x v="0"/>
    <s v="TGM13035"/>
    <s v="VENTA FLOREROS"/>
    <x v="0"/>
    <x v="0"/>
    <x v="4"/>
    <x v="21"/>
    <s v="Florentino Sebastian Salinas San Antonio"/>
    <s v="Presencial"/>
    <x v="0"/>
    <x v="2"/>
    <x v="2"/>
    <x v="4"/>
  </r>
  <r>
    <x v="8472"/>
    <x v="0"/>
    <s v="TGM13036"/>
    <s v="MISA"/>
    <x v="0"/>
    <x v="2"/>
    <x v="0"/>
    <x v="39"/>
    <s v="Nescar Janeth Ingaruca Peña SAC SAN"/>
    <s v="Presencial"/>
    <x v="0"/>
    <x v="1"/>
    <x v="2"/>
    <x v="4"/>
  </r>
  <r>
    <x v="8473"/>
    <x v="0"/>
    <s v="TGM13037"/>
    <s v="MISA"/>
    <x v="0"/>
    <x v="2"/>
    <x v="0"/>
    <x v="39"/>
    <s v="Nescar Janeth Ingaruca Peña SAC SAN"/>
    <s v="Presencial"/>
    <x v="0"/>
    <x v="1"/>
    <x v="2"/>
    <x v="4"/>
  </r>
  <r>
    <x v="8474"/>
    <x v="0"/>
    <s v="TGM13038"/>
    <s v="VENTA FLOREROS"/>
    <x v="0"/>
    <x v="0"/>
    <x v="4"/>
    <x v="21"/>
    <s v="Florentino Sebastian Salinas San Antonio"/>
    <s v="Presencial"/>
    <x v="0"/>
    <x v="2"/>
    <x v="2"/>
    <x v="4"/>
  </r>
  <r>
    <x v="8475"/>
    <x v="2"/>
    <s v="TGM13039"/>
    <s v="PAGO FOMA 5040935"/>
    <x v="0"/>
    <x v="0"/>
    <x v="0"/>
    <x v="51"/>
    <s v="Rocio Margarita Chaname Vicente"/>
    <m/>
    <x v="0"/>
    <x v="1"/>
    <x v="2"/>
    <x v="4"/>
  </r>
  <r>
    <x v="8476"/>
    <x v="0"/>
    <s v="TGM13040"/>
    <s v="MISA"/>
    <x v="0"/>
    <x v="2"/>
    <x v="0"/>
    <x v="39"/>
    <s v="Nescar Janeth Ingaruca Peña SAC SAN"/>
    <s v="Presencial"/>
    <x v="0"/>
    <x v="1"/>
    <x v="2"/>
    <x v="4"/>
  </r>
  <r>
    <x v="8477"/>
    <x v="2"/>
    <s v="TGM13041"/>
    <s v="RESPONSO 200563"/>
    <x v="0"/>
    <x v="0"/>
    <x v="0"/>
    <x v="50"/>
    <s v="Rocio Margarita Chaname Vicente"/>
    <m/>
    <x v="0"/>
    <x v="1"/>
    <x v="2"/>
    <x v="4"/>
  </r>
  <r>
    <x v="8478"/>
    <x v="2"/>
    <s v="TGM13042"/>
    <s v="CERTIFICADO DE USO 200053"/>
    <x v="0"/>
    <x v="0"/>
    <x v="0"/>
    <x v="0"/>
    <s v="Rocio Margarita Chaname Vicente"/>
    <m/>
    <x v="0"/>
    <x v="1"/>
    <x v="2"/>
    <x v="4"/>
  </r>
  <r>
    <x v="8479"/>
    <x v="3"/>
    <s v="TGM13043"/>
    <s v="CERTIFICADO DE USO PERPETUO"/>
    <x v="0"/>
    <x v="0"/>
    <x v="0"/>
    <x v="0"/>
    <s v="Rosmery Montesinos Quispe c1"/>
    <s v="Presencial"/>
    <x v="0"/>
    <x v="1"/>
    <x v="2"/>
    <x v="4"/>
  </r>
  <r>
    <x v="8480"/>
    <x v="3"/>
    <s v="TGM13044"/>
    <s v="REPINTADO DE LAPIDA Y MANTENIMIENTO"/>
    <x v="0"/>
    <x v="0"/>
    <x v="2"/>
    <x v="11"/>
    <s v="Rosmery Montesinos Quispe c1"/>
    <s v="Presencial"/>
    <x v="0"/>
    <x v="1"/>
    <x v="2"/>
    <x v="4"/>
  </r>
  <r>
    <x v="8481"/>
    <x v="0"/>
    <s v="TGM13045"/>
    <s v="CONSTRUCCION DE MAUSOLEO"/>
    <x v="0"/>
    <x v="0"/>
    <x v="4"/>
    <x v="12"/>
    <s v="Florentino Sebastian Salinas San Antonio"/>
    <m/>
    <x v="0"/>
    <x v="2"/>
    <x v="2"/>
    <x v="4"/>
  </r>
  <r>
    <x v="8482"/>
    <x v="3"/>
    <s v="TGM13046"/>
    <s v="QUEJA POR TRATO DE MAESTRO DE CEREMONIAS"/>
    <x v="0"/>
    <x v="1"/>
    <x v="4"/>
    <x v="35"/>
    <s v="Rayda Rita Vargas Perales C1"/>
    <s v="Presencial"/>
    <x v="0"/>
    <x v="2"/>
    <x v="2"/>
    <x v="4"/>
  </r>
  <r>
    <x v="8483"/>
    <x v="3"/>
    <s v="TGM13047"/>
    <s v="REACTIVACION DE CONTRATO RESUELTO"/>
    <x v="0"/>
    <x v="0"/>
    <x v="4"/>
    <x v="10"/>
    <s v="Juan Carlos Chavez  Csc1"/>
    <s v="Presencial"/>
    <x v="0"/>
    <x v="2"/>
    <x v="2"/>
    <x v="4"/>
  </r>
  <r>
    <x v="8484"/>
    <x v="2"/>
    <s v="TGM13048"/>
    <s v="PAGO FOMA 200794"/>
    <x v="0"/>
    <x v="0"/>
    <x v="0"/>
    <x v="51"/>
    <s v="Rocio Margarita Chaname Vicente"/>
    <m/>
    <x v="0"/>
    <x v="1"/>
    <x v="2"/>
    <x v="4"/>
  </r>
  <r>
    <x v="8485"/>
    <x v="0"/>
    <s v="TGM13049"/>
    <s v="CONSTRUCCION DE MAUSOLEO"/>
    <x v="0"/>
    <x v="0"/>
    <x v="4"/>
    <x v="12"/>
    <s v="Florentino Sebastian Salinas San Antonio"/>
    <m/>
    <x v="0"/>
    <x v="2"/>
    <x v="2"/>
    <x v="4"/>
  </r>
  <r>
    <x v="8486"/>
    <x v="0"/>
    <s v="TGM13050"/>
    <s v="MISA"/>
    <x v="0"/>
    <x v="2"/>
    <x v="0"/>
    <x v="39"/>
    <s v="Pamela Diana SAC Caro Alhua"/>
    <m/>
    <x v="0"/>
    <x v="1"/>
    <x v="2"/>
    <x v="4"/>
  </r>
  <r>
    <x v="8487"/>
    <x v="0"/>
    <s v="TGM13051"/>
    <s v="CERTIFICADO DE USO"/>
    <x v="0"/>
    <x v="0"/>
    <x v="0"/>
    <x v="0"/>
    <s v="Pamela Diana SAC Caro Alhua"/>
    <m/>
    <x v="0"/>
    <x v="1"/>
    <x v="2"/>
    <x v="4"/>
  </r>
  <r>
    <x v="8488"/>
    <x v="2"/>
    <s v="TGM13053"/>
    <s v="RESPONSO 200535"/>
    <x v="0"/>
    <x v="0"/>
    <x v="0"/>
    <x v="50"/>
    <s v="Rocio Margarita Chaname Vicente"/>
    <m/>
    <x v="0"/>
    <x v="1"/>
    <x v="2"/>
    <x v="4"/>
  </r>
  <r>
    <x v="8489"/>
    <x v="2"/>
    <s v="TGM13054"/>
    <s v="CONSULTA CODIGO DE ESPACIO 5032065"/>
    <x v="0"/>
    <x v="0"/>
    <x v="0"/>
    <x v="40"/>
    <s v="Rocio Margarita Chaname Vicente"/>
    <m/>
    <x v="0"/>
    <x v="1"/>
    <x v="2"/>
    <x v="4"/>
  </r>
  <r>
    <x v="8490"/>
    <x v="0"/>
    <s v="TGM13055"/>
    <s v="MISA"/>
    <x v="0"/>
    <x v="2"/>
    <x v="0"/>
    <x v="39"/>
    <s v="Nescar Janeth Ingaruca Peña SAC SAN"/>
    <s v="Presencial"/>
    <x v="0"/>
    <x v="1"/>
    <x v="2"/>
    <x v="4"/>
  </r>
  <r>
    <x v="8491"/>
    <x v="0"/>
    <s v="TGM13056"/>
    <s v="MISA"/>
    <x v="0"/>
    <x v="2"/>
    <x v="0"/>
    <x v="39"/>
    <s v="Nescar Janeth Ingaruca Peña SAC SAN"/>
    <s v="Presencial"/>
    <x v="0"/>
    <x v="1"/>
    <x v="2"/>
    <x v="4"/>
  </r>
  <r>
    <x v="8492"/>
    <x v="0"/>
    <s v="TGM13057"/>
    <s v="MISA"/>
    <x v="0"/>
    <x v="2"/>
    <x v="0"/>
    <x v="39"/>
    <s v="Nescar Janeth Ingaruca Peña SAC SAN"/>
    <s v="Presencial"/>
    <x v="0"/>
    <x v="1"/>
    <x v="2"/>
    <x v="4"/>
  </r>
  <r>
    <x v="8493"/>
    <x v="0"/>
    <s v="TGM13058"/>
    <s v="BOLETA"/>
    <x v="0"/>
    <x v="0"/>
    <x v="0"/>
    <x v="19"/>
    <s v="Nescar Janeth Ingaruca Peña SAC SAN"/>
    <m/>
    <x v="0"/>
    <x v="1"/>
    <x v="2"/>
    <x v="4"/>
  </r>
  <r>
    <x v="8494"/>
    <x v="0"/>
    <s v="TGM13059"/>
    <s v="USO DE ESPACIO"/>
    <x v="0"/>
    <x v="0"/>
    <x v="0"/>
    <x v="8"/>
    <s v="Nescar Janeth Ingaruca Peña SAC SAN"/>
    <s v="Presencial"/>
    <x v="0"/>
    <x v="1"/>
    <x v="2"/>
    <x v="4"/>
  </r>
  <r>
    <x v="8495"/>
    <x v="2"/>
    <s v="TGM13060"/>
    <s v="PAGO CUOTA 200310"/>
    <x v="0"/>
    <x v="0"/>
    <x v="0"/>
    <x v="51"/>
    <s v="Rocio Margarita Chaname Vicente"/>
    <m/>
    <x v="0"/>
    <x v="1"/>
    <x v="2"/>
    <x v="4"/>
  </r>
  <r>
    <x v="8496"/>
    <x v="0"/>
    <s v="TGM13061"/>
    <s v="CONSTANCIA"/>
    <x v="0"/>
    <x v="0"/>
    <x v="0"/>
    <x v="6"/>
    <s v="Anyela Pamela Soriano Segura SAN"/>
    <s v="Presencial"/>
    <x v="0"/>
    <x v="1"/>
    <x v="2"/>
    <x v="4"/>
  </r>
  <r>
    <x v="8497"/>
    <x v="0"/>
    <s v="TGM13062"/>
    <s v="USO DE ESPACIO"/>
    <x v="0"/>
    <x v="0"/>
    <x v="0"/>
    <x v="8"/>
    <s v="Anyela Pamela Soriano Segura SAN"/>
    <s v="Presencial"/>
    <x v="0"/>
    <x v="1"/>
    <x v="2"/>
    <x v="4"/>
  </r>
  <r>
    <x v="8498"/>
    <x v="1"/>
    <s v="TGM13063"/>
    <s v="USO DE ESPACIO"/>
    <x v="0"/>
    <x v="0"/>
    <x v="0"/>
    <x v="8"/>
    <s v="Pamela Diana Caro Alhua  SAC cor"/>
    <m/>
    <x v="0"/>
    <x v="1"/>
    <x v="2"/>
    <x v="4"/>
  </r>
  <r>
    <x v="8499"/>
    <x v="2"/>
    <s v="TGM13064"/>
    <s v="RESPONSO 200568"/>
    <x v="0"/>
    <x v="0"/>
    <x v="0"/>
    <x v="50"/>
    <s v="Rocio Margarita Chaname Vicente"/>
    <m/>
    <x v="0"/>
    <x v="1"/>
    <x v="2"/>
    <x v="4"/>
  </r>
  <r>
    <x v="8500"/>
    <x v="0"/>
    <s v="TGM13065"/>
    <s v="MISA"/>
    <x v="0"/>
    <x v="2"/>
    <x v="0"/>
    <x v="39"/>
    <s v="Anyela Pamela Soriano Segura SAN"/>
    <s v="Presencial"/>
    <x v="0"/>
    <x v="1"/>
    <x v="2"/>
    <x v="4"/>
  </r>
  <r>
    <x v="8501"/>
    <x v="0"/>
    <s v="TGM13066"/>
    <s v="MISA"/>
    <x v="0"/>
    <x v="2"/>
    <x v="2"/>
    <x v="39"/>
    <s v="Anyela Pamela Soriano Segura SAN"/>
    <s v="Presencial"/>
    <x v="0"/>
    <x v="2"/>
    <x v="2"/>
    <x v="4"/>
  </r>
  <r>
    <x v="8502"/>
    <x v="0"/>
    <s v="TGM13067"/>
    <s v="MISA"/>
    <x v="0"/>
    <x v="2"/>
    <x v="0"/>
    <x v="39"/>
    <s v="Anyela Pamela Soriano Segura SAN"/>
    <s v="Presencial"/>
    <x v="0"/>
    <x v="1"/>
    <x v="2"/>
    <x v="4"/>
  </r>
  <r>
    <x v="8503"/>
    <x v="3"/>
    <s v="TGM13068"/>
    <s v="CONSULTA SALDO TOTAL"/>
    <x v="0"/>
    <x v="2"/>
    <x v="0"/>
    <x v="10"/>
    <s v="Ruth Cusihuaman SACC1"/>
    <s v="Presencial"/>
    <x v="0"/>
    <x v="1"/>
    <x v="2"/>
    <x v="4"/>
  </r>
  <r>
    <x v="8504"/>
    <x v="3"/>
    <s v="TGM13069"/>
    <s v="CONSULTA CUOTA"/>
    <x v="0"/>
    <x v="2"/>
    <x v="0"/>
    <x v="10"/>
    <s v="Ruth Cusihuaman SACC1"/>
    <s v="Presencial"/>
    <x v="0"/>
    <x v="1"/>
    <x v="2"/>
    <x v="4"/>
  </r>
  <r>
    <x v="8505"/>
    <x v="4"/>
    <s v="TGM13070"/>
    <s v="RECLAMO DE MAUSOLEO"/>
    <x v="0"/>
    <x v="1"/>
    <x v="4"/>
    <x v="13"/>
    <s v="Rayda Rita Vargas Perales C2"/>
    <s v="Presencial"/>
    <x v="0"/>
    <x v="2"/>
    <x v="2"/>
    <x v="4"/>
  </r>
  <r>
    <x v="8506"/>
    <x v="0"/>
    <s v="TGM13071"/>
    <s v="FOMA"/>
    <x v="0"/>
    <x v="0"/>
    <x v="0"/>
    <x v="51"/>
    <s v="Pamela Diana SAC Caro Alhua"/>
    <m/>
    <x v="0"/>
    <x v="1"/>
    <x v="2"/>
    <x v="4"/>
  </r>
  <r>
    <x v="8507"/>
    <x v="2"/>
    <s v="TGM13072"/>
    <s v="RESPONSO 200568"/>
    <x v="0"/>
    <x v="0"/>
    <x v="0"/>
    <x v="50"/>
    <s v="Rocio Margarita Chaname Vicente"/>
    <m/>
    <x v="0"/>
    <x v="1"/>
    <x v="2"/>
    <x v="4"/>
  </r>
  <r>
    <x v="8508"/>
    <x v="2"/>
    <s v="TGM13073"/>
    <s v="CONSULTA CUOTA 200799"/>
    <x v="0"/>
    <x v="0"/>
    <x v="0"/>
    <x v="51"/>
    <s v="Rocio Margarita Chaname Vicente"/>
    <m/>
    <x v="0"/>
    <x v="1"/>
    <x v="2"/>
    <x v="4"/>
  </r>
  <r>
    <x v="8509"/>
    <x v="0"/>
    <s v="TGM13074"/>
    <s v="VENTA DE LAPIDA"/>
    <x v="0"/>
    <x v="0"/>
    <x v="4"/>
    <x v="9"/>
    <s v="Florentino Sebastian Salinas San Antonio"/>
    <s v="Presencial"/>
    <x v="0"/>
    <x v="2"/>
    <x v="2"/>
    <x v="4"/>
  </r>
  <r>
    <x v="8510"/>
    <x v="0"/>
    <s v="TGM13075"/>
    <s v="CERTIFICADO"/>
    <x v="0"/>
    <x v="0"/>
    <x v="0"/>
    <x v="0"/>
    <s v="Nescar Janeth Ingaruca Peña SAC SAN"/>
    <s v="Presencial"/>
    <x v="0"/>
    <x v="1"/>
    <x v="2"/>
    <x v="4"/>
  </r>
  <r>
    <x v="8511"/>
    <x v="0"/>
    <s v="TGM13076"/>
    <s v="MISA"/>
    <x v="0"/>
    <x v="2"/>
    <x v="0"/>
    <x v="39"/>
    <s v="Pamela Diana SAC Caro Alhua"/>
    <s v="Presencial"/>
    <x v="0"/>
    <x v="1"/>
    <x v="2"/>
    <x v="4"/>
  </r>
  <r>
    <x v="8512"/>
    <x v="2"/>
    <s v="TGM13077"/>
    <s v="USO DE ESPACIO 200528"/>
    <x v="0"/>
    <x v="0"/>
    <x v="0"/>
    <x v="8"/>
    <s v="Rocio Margarita Chaname Vicente"/>
    <m/>
    <x v="0"/>
    <x v="1"/>
    <x v="2"/>
    <x v="4"/>
  </r>
  <r>
    <x v="8513"/>
    <x v="0"/>
    <s v="TGM13078"/>
    <s v="VENTA FLOREROS"/>
    <x v="0"/>
    <x v="0"/>
    <x v="2"/>
    <x v="2"/>
    <s v="Nescar Janeth Ingaruca Peña SAC SAN"/>
    <s v="Presencial"/>
    <x v="0"/>
    <x v="2"/>
    <x v="2"/>
    <x v="4"/>
  </r>
  <r>
    <x v="8514"/>
    <x v="0"/>
    <s v="TGM13079"/>
    <s v="FOMA"/>
    <x v="0"/>
    <x v="0"/>
    <x v="0"/>
    <x v="51"/>
    <s v="Pamela Diana SAC Caro Alhua"/>
    <m/>
    <x v="0"/>
    <x v="1"/>
    <x v="2"/>
    <x v="4"/>
  </r>
  <r>
    <x v="8515"/>
    <x v="0"/>
    <s v="TGM13080"/>
    <s v="VENTA FLOREROS"/>
    <x v="0"/>
    <x v="0"/>
    <x v="4"/>
    <x v="21"/>
    <s v="Florentino Sebastian Salinas San Antonio"/>
    <s v="Presencial"/>
    <x v="0"/>
    <x v="2"/>
    <x v="2"/>
    <x v="4"/>
  </r>
  <r>
    <x v="8516"/>
    <x v="0"/>
    <s v="TGM13081"/>
    <s v="CONSTANCIA DE UBICACI&amp;OACUTE;N"/>
    <x v="0"/>
    <x v="0"/>
    <x v="0"/>
    <x v="6"/>
    <s v="Anyela Pamela Soriano Segura SAN"/>
    <s v="Presencial"/>
    <x v="0"/>
    <x v="1"/>
    <x v="2"/>
    <x v="4"/>
  </r>
  <r>
    <x v="8517"/>
    <x v="2"/>
    <s v="TGM13082"/>
    <s v="PAGO CUOTA 5037145"/>
    <x v="0"/>
    <x v="0"/>
    <x v="0"/>
    <x v="51"/>
    <s v="Rocio Margarita Chaname Vicente"/>
    <m/>
    <x v="0"/>
    <x v="1"/>
    <x v="2"/>
    <x v="4"/>
  </r>
  <r>
    <x v="8518"/>
    <x v="0"/>
    <s v="TGM13083"/>
    <s v="VENTA DE FLORERO"/>
    <x v="0"/>
    <x v="0"/>
    <x v="4"/>
    <x v="21"/>
    <s v="Florentino Sebastian Salinas San Antonio"/>
    <s v="Presencial"/>
    <x v="0"/>
    <x v="2"/>
    <x v="2"/>
    <x v="4"/>
  </r>
  <r>
    <x v="8519"/>
    <x v="2"/>
    <s v="TGM13084"/>
    <s v="ALQUILER DE TOLDO 200566"/>
    <x v="0"/>
    <x v="0"/>
    <x v="0"/>
    <x v="48"/>
    <s v="Rocio Margarita Chaname Vicente"/>
    <m/>
    <x v="0"/>
    <x v="1"/>
    <x v="2"/>
    <x v="4"/>
  </r>
  <r>
    <x v="8520"/>
    <x v="2"/>
    <s v="TGM13085"/>
    <s v="RESPONSO 5038285"/>
    <x v="0"/>
    <x v="0"/>
    <x v="0"/>
    <x v="50"/>
    <s v="Rocio Margarita Chaname Vicente"/>
    <m/>
    <x v="0"/>
    <x v="1"/>
    <x v="2"/>
    <x v="4"/>
  </r>
  <r>
    <x v="8521"/>
    <x v="2"/>
    <s v="TGM13086"/>
    <s v="RESPONSO 200582"/>
    <x v="0"/>
    <x v="0"/>
    <x v="0"/>
    <x v="50"/>
    <s v="Rocio Margarita Chaname Vicente"/>
    <m/>
    <x v="0"/>
    <x v="1"/>
    <x v="2"/>
    <x v="4"/>
  </r>
  <r>
    <x v="8522"/>
    <x v="0"/>
    <s v="TGM13087"/>
    <s v="VENTA LAPIDA"/>
    <x v="0"/>
    <x v="0"/>
    <x v="4"/>
    <x v="9"/>
    <s v="Florentino Sebastian Salinas San Antonio"/>
    <s v="Presencial"/>
    <x v="0"/>
    <x v="2"/>
    <x v="2"/>
    <x v="4"/>
  </r>
  <r>
    <x v="8523"/>
    <x v="2"/>
    <s v="TGM13088"/>
    <s v="CERTIFICADO DE USO 200224"/>
    <x v="0"/>
    <x v="0"/>
    <x v="0"/>
    <x v="0"/>
    <s v="Rocio Margarita Chaname Vicente"/>
    <m/>
    <x v="0"/>
    <x v="1"/>
    <x v="2"/>
    <x v="4"/>
  </r>
  <r>
    <x v="8524"/>
    <x v="2"/>
    <s v="TGM13089"/>
    <s v="CERTIFICADO DE USO 200225"/>
    <x v="0"/>
    <x v="0"/>
    <x v="0"/>
    <x v="0"/>
    <s v="Rocio Margarita Chaname Vicente"/>
    <m/>
    <x v="0"/>
    <x v="1"/>
    <x v="2"/>
    <x v="4"/>
  </r>
  <r>
    <x v="8525"/>
    <x v="0"/>
    <s v="TGM13090"/>
    <s v="PRUEBA REQUERIMIENTO COBRO REPROGRAMACI&amp;OACUTE;N"/>
    <x v="0"/>
    <x v="0"/>
    <x v="4"/>
    <x v="10"/>
    <s v="Juan Carlos Chavez  San"/>
    <s v="Presencial"/>
    <x v="0"/>
    <x v="1"/>
    <x v="2"/>
    <x v="4"/>
  </r>
  <r>
    <x v="8526"/>
    <x v="2"/>
    <s v="TGM13091"/>
    <s v="RESPONSO 200792"/>
    <x v="0"/>
    <x v="0"/>
    <x v="0"/>
    <x v="50"/>
    <s v="Rocio Margarita Chaname Vicente"/>
    <m/>
    <x v="0"/>
    <x v="1"/>
    <x v="2"/>
    <x v="4"/>
  </r>
  <r>
    <x v="8527"/>
    <x v="2"/>
    <s v="TGM13092"/>
    <s v="200593 ALQUILER DE PLEGARIA"/>
    <x v="0"/>
    <x v="0"/>
    <x v="2"/>
    <x v="50"/>
    <s v="Rocio Margarita Chaname Vicente"/>
    <m/>
    <x v="0"/>
    <x v="1"/>
    <x v="2"/>
    <x v="4"/>
  </r>
  <r>
    <x v="8528"/>
    <x v="0"/>
    <s v="TGM13093"/>
    <s v="FOMA"/>
    <x v="0"/>
    <x v="0"/>
    <x v="0"/>
    <x v="51"/>
    <s v="Anyela Pamela Soriano Segura SAN"/>
    <s v="Presencial"/>
    <x v="0"/>
    <x v="1"/>
    <x v="2"/>
    <x v="4"/>
  </r>
  <r>
    <x v="8529"/>
    <x v="2"/>
    <s v="TGM13094"/>
    <s v="PAGO DE CUOTA 200863"/>
    <x v="0"/>
    <x v="0"/>
    <x v="0"/>
    <x v="51"/>
    <s v="Rocio Margarita Chaname Vicente"/>
    <m/>
    <x v="0"/>
    <x v="1"/>
    <x v="2"/>
    <x v="4"/>
  </r>
  <r>
    <x v="8530"/>
    <x v="1"/>
    <s v="TGM13095"/>
    <s v="COLOCACION DE LAPIDA"/>
    <x v="0"/>
    <x v="0"/>
    <x v="4"/>
    <x v="13"/>
    <s v="Florentino Sebastian Salinas Corona"/>
    <s v="Presencial"/>
    <x v="0"/>
    <x v="2"/>
    <x v="2"/>
    <x v="4"/>
  </r>
  <r>
    <x v="8531"/>
    <x v="2"/>
    <s v="TGM13096"/>
    <s v="PAGO CUOTA 5020105"/>
    <x v="0"/>
    <x v="0"/>
    <x v="0"/>
    <x v="51"/>
    <s v="Rocio Margarita Chaname Vicente"/>
    <m/>
    <x v="0"/>
    <x v="1"/>
    <x v="2"/>
    <x v="4"/>
  </r>
  <r>
    <x v="8532"/>
    <x v="0"/>
    <s v="TGM13097"/>
    <s v="CERTIFICADO DE USO"/>
    <x v="0"/>
    <x v="0"/>
    <x v="0"/>
    <x v="0"/>
    <s v="Anyela Pamela Soriano Segura SAN"/>
    <s v="Presencial"/>
    <x v="0"/>
    <x v="1"/>
    <x v="2"/>
    <x v="4"/>
  </r>
  <r>
    <x v="8533"/>
    <x v="2"/>
    <s v="TGM13098"/>
    <s v="RECEPCION ACTA DE DEFUNCION 200528"/>
    <x v="0"/>
    <x v="0"/>
    <x v="2"/>
    <x v="45"/>
    <s v="Rocio Margarita Chaname Vicente"/>
    <m/>
    <x v="0"/>
    <x v="1"/>
    <x v="2"/>
    <x v="4"/>
  </r>
  <r>
    <x v="8534"/>
    <x v="1"/>
    <s v="TGM13099"/>
    <s v="PAGO DEL FOMA"/>
    <x v="0"/>
    <x v="0"/>
    <x v="0"/>
    <x v="51"/>
    <s v="Anyela Pamela Soriano Segura COR"/>
    <s v="Presencial"/>
    <x v="0"/>
    <x v="1"/>
    <x v="2"/>
    <x v="4"/>
  </r>
  <r>
    <x v="8535"/>
    <x v="0"/>
    <s v="TGM13100"/>
    <s v="CONSTANCIA"/>
    <x v="0"/>
    <x v="0"/>
    <x v="0"/>
    <x v="6"/>
    <s v="Anyela Pamela Soriano Segura SAN"/>
    <s v="Presencial"/>
    <x v="0"/>
    <x v="1"/>
    <x v="2"/>
    <x v="4"/>
  </r>
  <r>
    <x v="8536"/>
    <x v="0"/>
    <s v="TGM13101"/>
    <s v="SERVICIO FUNERARIO Y CERTIFICADO DE USO"/>
    <x v="0"/>
    <x v="0"/>
    <x v="0"/>
    <x v="0"/>
    <s v="Anyela Pamela Soriano Segura SAN"/>
    <s v="Presencial"/>
    <x v="0"/>
    <x v="1"/>
    <x v="2"/>
    <x v="4"/>
  </r>
  <r>
    <x v="8537"/>
    <x v="2"/>
    <s v="TGM13102"/>
    <s v="RESPONSO 200919"/>
    <x v="0"/>
    <x v="0"/>
    <x v="0"/>
    <x v="50"/>
    <s v="Rocio Margarita Chaname Vicente"/>
    <m/>
    <x v="0"/>
    <x v="1"/>
    <x v="2"/>
    <x v="4"/>
  </r>
  <r>
    <x v="8538"/>
    <x v="2"/>
    <s v="TGM13103"/>
    <s v="RECEPCION ACTA DE DEFUNCION 200917"/>
    <x v="0"/>
    <x v="0"/>
    <x v="2"/>
    <x v="45"/>
    <s v="Rocio Margarita Chaname Vicente"/>
    <m/>
    <x v="0"/>
    <x v="1"/>
    <x v="2"/>
    <x v="4"/>
  </r>
  <r>
    <x v="8539"/>
    <x v="0"/>
    <s v="TGM13104"/>
    <s v="CERTIFICADO DE USO"/>
    <x v="0"/>
    <x v="0"/>
    <x v="0"/>
    <x v="0"/>
    <s v="Pamela Diana SAC Caro Alhua"/>
    <m/>
    <x v="0"/>
    <x v="1"/>
    <x v="2"/>
    <x v="4"/>
  </r>
  <r>
    <x v="8540"/>
    <x v="2"/>
    <s v="TGM13105"/>
    <s v="PAGO EFECTIVO 201123"/>
    <x v="0"/>
    <x v="0"/>
    <x v="0"/>
    <x v="46"/>
    <s v="Rocio Margarita Chaname Vicente"/>
    <m/>
    <x v="0"/>
    <x v="1"/>
    <x v="2"/>
    <x v="4"/>
  </r>
  <r>
    <x v="8541"/>
    <x v="3"/>
    <s v="TGM13106"/>
    <s v="ENTREGA DE CERTIFICADO DE PERPETUIDAD"/>
    <x v="0"/>
    <x v="0"/>
    <x v="0"/>
    <x v="0"/>
    <s v="Ruth Cusihuaman SACC1"/>
    <s v="Presencial"/>
    <x v="0"/>
    <x v="1"/>
    <x v="2"/>
    <x v="4"/>
  </r>
  <r>
    <x v="8542"/>
    <x v="0"/>
    <s v="TGM13107"/>
    <s v="CERTIFICADO DE USO"/>
    <x v="0"/>
    <x v="0"/>
    <x v="0"/>
    <x v="0"/>
    <s v="Pamela Diana SAC Caro Alhua"/>
    <m/>
    <x v="0"/>
    <x v="1"/>
    <x v="2"/>
    <x v="4"/>
  </r>
  <r>
    <x v="8543"/>
    <x v="0"/>
    <s v="TGM13108"/>
    <s v="CERTIFICADO DE USO"/>
    <x v="0"/>
    <x v="0"/>
    <x v="0"/>
    <x v="0"/>
    <s v="Pamela Diana SAC Caro Alhua"/>
    <m/>
    <x v="0"/>
    <x v="1"/>
    <x v="2"/>
    <x v="4"/>
  </r>
  <r>
    <x v="8544"/>
    <x v="2"/>
    <s v="TGM13109"/>
    <s v="RESPONSO 5022755"/>
    <x v="0"/>
    <x v="0"/>
    <x v="0"/>
    <x v="50"/>
    <s v="Rocio Margarita Chaname Vicente"/>
    <m/>
    <x v="0"/>
    <x v="1"/>
    <x v="2"/>
    <x v="4"/>
  </r>
  <r>
    <x v="8545"/>
    <x v="4"/>
    <s v="TGM13110"/>
    <s v="ENTREGA DE CERTIFICADO DE PERPETUIDAD"/>
    <x v="0"/>
    <x v="0"/>
    <x v="0"/>
    <x v="0"/>
    <s v="Ruth Cusihuaman SACC2"/>
    <s v="Presencial"/>
    <x v="0"/>
    <x v="1"/>
    <x v="2"/>
    <x v="4"/>
  </r>
  <r>
    <x v="8546"/>
    <x v="0"/>
    <s v="TGM13111"/>
    <s v="MISA"/>
    <x v="0"/>
    <x v="2"/>
    <x v="0"/>
    <x v="39"/>
    <s v="Nescar Janeth Ingaruca Peña SAC SAN"/>
    <s v="Llamada Telefonica"/>
    <x v="0"/>
    <x v="1"/>
    <x v="2"/>
    <x v="4"/>
  </r>
  <r>
    <x v="8547"/>
    <x v="0"/>
    <s v="TGM13112"/>
    <s v="COPIA DE CONTRATO"/>
    <x v="0"/>
    <x v="0"/>
    <x v="0"/>
    <x v="3"/>
    <s v="Nescar Janeth Ingaruca Peña SAC SAN"/>
    <s v="Presencial"/>
    <x v="0"/>
    <x v="1"/>
    <x v="2"/>
    <x v="4"/>
  </r>
  <r>
    <x v="8548"/>
    <x v="0"/>
    <s v="TGM13113"/>
    <s v="MISA"/>
    <x v="0"/>
    <x v="2"/>
    <x v="0"/>
    <x v="39"/>
    <s v="Anyela Pamela Soriano Segura SAN"/>
    <s v="Presencial"/>
    <x v="0"/>
    <x v="1"/>
    <x v="2"/>
    <x v="4"/>
  </r>
  <r>
    <x v="8549"/>
    <x v="0"/>
    <s v="TGM13114"/>
    <s v="REPINTADO"/>
    <x v="0"/>
    <x v="0"/>
    <x v="2"/>
    <x v="14"/>
    <s v="Pamela Diana SAC Caro Alhua"/>
    <m/>
    <x v="0"/>
    <x v="2"/>
    <x v="2"/>
    <x v="4"/>
  </r>
  <r>
    <x v="8550"/>
    <x v="1"/>
    <s v="TGM13115"/>
    <s v="CONSTANCIA DE ENTIERRO"/>
    <x v="0"/>
    <x v="0"/>
    <x v="0"/>
    <x v="6"/>
    <s v="Pamela Diana Caro Alhua  SAC cor"/>
    <m/>
    <x v="0"/>
    <x v="1"/>
    <x v="2"/>
    <x v="4"/>
  </r>
  <r>
    <x v="8551"/>
    <x v="1"/>
    <s v="TGM13116"/>
    <s v="CONSTANCIA DE UBICACION"/>
    <x v="0"/>
    <x v="0"/>
    <x v="0"/>
    <x v="6"/>
    <s v="Pamela Diana Caro Alhua  SAC cor"/>
    <m/>
    <x v="0"/>
    <x v="1"/>
    <x v="2"/>
    <x v="4"/>
  </r>
  <r>
    <x v="8552"/>
    <x v="0"/>
    <s v="TGM13117"/>
    <s v="MISA"/>
    <x v="0"/>
    <x v="2"/>
    <x v="0"/>
    <x v="39"/>
    <s v="Anyela Pamela Soriano Segura SAN"/>
    <s v="Presencial"/>
    <x v="0"/>
    <x v="1"/>
    <x v="2"/>
    <x v="4"/>
  </r>
  <r>
    <x v="8553"/>
    <x v="0"/>
    <s v="TGM13118"/>
    <s v="MISA"/>
    <x v="0"/>
    <x v="2"/>
    <x v="0"/>
    <x v="39"/>
    <s v="Anyela Pamela Soriano Segura SAN"/>
    <s v="Presencial"/>
    <x v="0"/>
    <x v="1"/>
    <x v="2"/>
    <x v="4"/>
  </r>
  <r>
    <x v="8554"/>
    <x v="0"/>
    <s v="TGM13119"/>
    <s v="MISA"/>
    <x v="0"/>
    <x v="2"/>
    <x v="0"/>
    <x v="39"/>
    <s v="Nescar Janeth Ingaruca Peña SAC SAN"/>
    <s v="Presencial"/>
    <x v="0"/>
    <x v="1"/>
    <x v="2"/>
    <x v="4"/>
  </r>
  <r>
    <x v="8555"/>
    <x v="0"/>
    <s v="TGM13120"/>
    <s v="TRASLADO INTERNO"/>
    <x v="0"/>
    <x v="2"/>
    <x v="0"/>
    <x v="7"/>
    <s v="Anyela Pamela Soriano Segura SAN"/>
    <s v="Presencial"/>
    <x v="0"/>
    <x v="1"/>
    <x v="2"/>
    <x v="4"/>
  </r>
  <r>
    <x v="8556"/>
    <x v="0"/>
    <s v="TGM13121"/>
    <s v="MISA"/>
    <x v="0"/>
    <x v="2"/>
    <x v="0"/>
    <x v="39"/>
    <s v="Anyela Pamela Soriano Segura SAN"/>
    <s v="Presencial"/>
    <x v="0"/>
    <x v="1"/>
    <x v="2"/>
    <x v="4"/>
  </r>
  <r>
    <x v="8557"/>
    <x v="0"/>
    <s v="TGM13122"/>
    <s v="MISA"/>
    <x v="0"/>
    <x v="2"/>
    <x v="0"/>
    <x v="39"/>
    <s v="Anyela Pamela Soriano Segura SAN"/>
    <s v="Presencial"/>
    <x v="0"/>
    <x v="1"/>
    <x v="2"/>
    <x v="4"/>
  </r>
  <r>
    <x v="8558"/>
    <x v="0"/>
    <s v="TGM13123"/>
    <s v="MISA"/>
    <x v="0"/>
    <x v="2"/>
    <x v="0"/>
    <x v="39"/>
    <s v="Anyela Pamela Soriano Segura SAN"/>
    <s v="Presencial"/>
    <x v="0"/>
    <x v="1"/>
    <x v="2"/>
    <x v="4"/>
  </r>
  <r>
    <x v="8559"/>
    <x v="0"/>
    <s v="TGM13124"/>
    <s v="MISA"/>
    <x v="0"/>
    <x v="2"/>
    <x v="0"/>
    <x v="39"/>
    <s v="Nescar Janeth Ingaruca Peña SAC SAN"/>
    <s v="Presencial"/>
    <x v="0"/>
    <x v="1"/>
    <x v="2"/>
    <x v="4"/>
  </r>
  <r>
    <x v="8560"/>
    <x v="1"/>
    <s v="TGM13125"/>
    <s v="FLORERO"/>
    <x v="0"/>
    <x v="0"/>
    <x v="0"/>
    <x v="21"/>
    <s v="Liz Lidiana Huaman Rojas SAC CF"/>
    <m/>
    <x v="0"/>
    <x v="1"/>
    <x v="2"/>
    <x v="4"/>
  </r>
  <r>
    <x v="8561"/>
    <x v="1"/>
    <s v="TGM13126"/>
    <s v="FLORERO"/>
    <x v="0"/>
    <x v="0"/>
    <x v="0"/>
    <x v="21"/>
    <s v="Liz Lidiana Huaman Rojas SAC CF"/>
    <m/>
    <x v="0"/>
    <x v="1"/>
    <x v="2"/>
    <x v="4"/>
  </r>
  <r>
    <x v="8562"/>
    <x v="2"/>
    <s v="TGM13127"/>
    <s v="ESTADO DE CUENTA 5034265"/>
    <x v="0"/>
    <x v="0"/>
    <x v="2"/>
    <x v="5"/>
    <s v="Rocio Margarita Chaname Vicente"/>
    <m/>
    <x v="0"/>
    <x v="2"/>
    <x v="2"/>
    <x v="4"/>
  </r>
  <r>
    <x v="8563"/>
    <x v="1"/>
    <s v="TGM13128"/>
    <s v="MISA DE RECUERDO"/>
    <x v="0"/>
    <x v="2"/>
    <x v="0"/>
    <x v="39"/>
    <s v="Liz Lidiana Huaman Rojas SAC CF"/>
    <m/>
    <x v="0"/>
    <x v="1"/>
    <x v="2"/>
    <x v="4"/>
  </r>
  <r>
    <x v="8564"/>
    <x v="0"/>
    <s v="TGM13129"/>
    <s v="MISA"/>
    <x v="0"/>
    <x v="2"/>
    <x v="0"/>
    <x v="39"/>
    <s v="Anyela Pamela Soriano Segura SAN"/>
    <s v="Presencial"/>
    <x v="0"/>
    <x v="1"/>
    <x v="2"/>
    <x v="4"/>
  </r>
  <r>
    <x v="8565"/>
    <x v="0"/>
    <s v="TGM13130"/>
    <s v="ALQUILER DE TOLDO"/>
    <x v="0"/>
    <x v="0"/>
    <x v="0"/>
    <x v="48"/>
    <s v="Anyela Pamela Soriano Segura SAN"/>
    <s v="Presencial"/>
    <x v="0"/>
    <x v="1"/>
    <x v="2"/>
    <x v="4"/>
  </r>
  <r>
    <x v="8566"/>
    <x v="2"/>
    <s v="TGM13131"/>
    <s v="201076 PAGO DE CUOTA"/>
    <x v="0"/>
    <x v="0"/>
    <x v="0"/>
    <x v="51"/>
    <s v="Rocio Margarita Chaname Vicente"/>
    <m/>
    <x v="0"/>
    <x v="1"/>
    <x v="2"/>
    <x v="4"/>
  </r>
  <r>
    <x v="8567"/>
    <x v="2"/>
    <s v="TGM13132"/>
    <s v="CERTIFICADO DE USO 201265"/>
    <x v="0"/>
    <x v="0"/>
    <x v="0"/>
    <x v="0"/>
    <s v="Rocio Margarita Chaname Vicente"/>
    <m/>
    <x v="0"/>
    <x v="1"/>
    <x v="2"/>
    <x v="4"/>
  </r>
  <r>
    <x v="8568"/>
    <x v="0"/>
    <s v="TGM13133"/>
    <s v="ALQUILER DE TOLDO"/>
    <x v="0"/>
    <x v="0"/>
    <x v="0"/>
    <x v="48"/>
    <s v="Nescar Janeth Ingaruca Peña SAC SAN"/>
    <s v="Presencial"/>
    <x v="0"/>
    <x v="1"/>
    <x v="2"/>
    <x v="4"/>
  </r>
  <r>
    <x v="8569"/>
    <x v="0"/>
    <s v="TGM13134"/>
    <s v="REPINTADO DE LAPIDA"/>
    <x v="0"/>
    <x v="0"/>
    <x v="0"/>
    <x v="40"/>
    <s v="Nescar Janeth Ingaruca Peña SAC SAN"/>
    <s v="Presencial"/>
    <x v="0"/>
    <x v="1"/>
    <x v="2"/>
    <x v="4"/>
  </r>
  <r>
    <x v="8570"/>
    <x v="0"/>
    <s v="TGM13135"/>
    <s v="REPINTADO DE LAPIDA"/>
    <x v="0"/>
    <x v="0"/>
    <x v="0"/>
    <x v="40"/>
    <s v="Nescar Janeth Ingaruca Peña SAC SAN"/>
    <s v="Presencial"/>
    <x v="0"/>
    <x v="1"/>
    <x v="2"/>
    <x v="4"/>
  </r>
  <r>
    <x v="8571"/>
    <x v="0"/>
    <s v="TGM13136"/>
    <s v="ACTUALIZACI&amp;OACUTE;N DE DATOS"/>
    <x v="0"/>
    <x v="0"/>
    <x v="2"/>
    <x v="1"/>
    <s v="Anyela Pamela Soriano Segura SAN"/>
    <m/>
    <x v="0"/>
    <x v="2"/>
    <x v="2"/>
    <x v="4"/>
  </r>
  <r>
    <x v="8572"/>
    <x v="0"/>
    <s v="TGM13137"/>
    <s v="REPINTADO DE LAPIDA"/>
    <x v="0"/>
    <x v="0"/>
    <x v="2"/>
    <x v="40"/>
    <s v="Nescar Janeth Ingaruca Peña SAC SAN"/>
    <s v="Presencial"/>
    <x v="0"/>
    <x v="2"/>
    <x v="2"/>
    <x v="4"/>
  </r>
  <r>
    <x v="8573"/>
    <x v="0"/>
    <s v="TGM13138"/>
    <s v="REPINTADO DE LAPIDA"/>
    <x v="0"/>
    <x v="0"/>
    <x v="2"/>
    <x v="40"/>
    <s v="Nescar Janeth Ingaruca Peña SAC SAN"/>
    <s v="Presencial"/>
    <x v="0"/>
    <x v="2"/>
    <x v="2"/>
    <x v="4"/>
  </r>
  <r>
    <x v="8574"/>
    <x v="0"/>
    <s v="TGM13139"/>
    <s v="CERTIFICADO DE USO"/>
    <x v="0"/>
    <x v="2"/>
    <x v="0"/>
    <x v="0"/>
    <s v="Anyela Pamela Soriano Segura SAN"/>
    <m/>
    <x v="0"/>
    <x v="1"/>
    <x v="2"/>
    <x v="4"/>
  </r>
  <r>
    <x v="8575"/>
    <x v="1"/>
    <s v="TGM13140"/>
    <s v="CERTIFICADO DE USO"/>
    <x v="0"/>
    <x v="0"/>
    <x v="2"/>
    <x v="0"/>
    <s v="Anyela Pamela Soriano Segura COR"/>
    <s v="Presencial"/>
    <x v="0"/>
    <x v="2"/>
    <x v="2"/>
    <x v="4"/>
  </r>
  <r>
    <x v="8576"/>
    <x v="0"/>
    <s v="TGM13141"/>
    <s v="MISA"/>
    <x v="0"/>
    <x v="2"/>
    <x v="0"/>
    <x v="39"/>
    <s v="Nescar Janeth Ingaruca Peña SAC SAN"/>
    <s v="Presencial"/>
    <x v="0"/>
    <x v="1"/>
    <x v="2"/>
    <x v="4"/>
  </r>
  <r>
    <x v="8577"/>
    <x v="0"/>
    <s v="TGM13142"/>
    <s v="MISA"/>
    <x v="0"/>
    <x v="2"/>
    <x v="0"/>
    <x v="39"/>
    <s v="Anyela Pamela Soriano Segura SAN"/>
    <s v="Presencial"/>
    <x v="0"/>
    <x v="1"/>
    <x v="2"/>
    <x v="4"/>
  </r>
  <r>
    <x v="8578"/>
    <x v="0"/>
    <s v="TGM13143"/>
    <s v="MISA"/>
    <x v="0"/>
    <x v="2"/>
    <x v="0"/>
    <x v="39"/>
    <s v="Anyela Pamela Soriano Segura SAN"/>
    <s v="Presencial"/>
    <x v="0"/>
    <x v="1"/>
    <x v="2"/>
    <x v="4"/>
  </r>
  <r>
    <x v="8579"/>
    <x v="0"/>
    <s v="TGM13144"/>
    <s v="FLORERO DE VENTA"/>
    <x v="0"/>
    <x v="0"/>
    <x v="4"/>
    <x v="21"/>
    <s v="Florentino Sebastian Salinas San Antonio"/>
    <s v="Presencial"/>
    <x v="0"/>
    <x v="2"/>
    <x v="2"/>
    <x v="4"/>
  </r>
  <r>
    <x v="8580"/>
    <x v="0"/>
    <s v="TGM13145"/>
    <s v="VENTA DE FLORERO"/>
    <x v="0"/>
    <x v="0"/>
    <x v="4"/>
    <x v="21"/>
    <s v="Florentino Sebastian Salinas San Antonio"/>
    <s v="Presencial"/>
    <x v="0"/>
    <x v="2"/>
    <x v="2"/>
    <x v="4"/>
  </r>
  <r>
    <x v="8581"/>
    <x v="0"/>
    <s v="TGM13146"/>
    <s v="VENTA DE FLORERO"/>
    <x v="0"/>
    <x v="0"/>
    <x v="4"/>
    <x v="21"/>
    <s v="Florentino Sebastian Salinas San Antonio"/>
    <s v="Presencial"/>
    <x v="0"/>
    <x v="2"/>
    <x v="2"/>
    <x v="4"/>
  </r>
  <r>
    <x v="8582"/>
    <x v="0"/>
    <s v="TGM13147"/>
    <s v="CAMBIO DE TITULARIDAD"/>
    <x v="0"/>
    <x v="0"/>
    <x v="0"/>
    <x v="31"/>
    <s v="Anyela Pamela Soriano Segura SAN"/>
    <s v="Presencial"/>
    <x v="0"/>
    <x v="1"/>
    <x v="2"/>
    <x v="4"/>
  </r>
  <r>
    <x v="8583"/>
    <x v="0"/>
    <s v="TGM13148"/>
    <s v="MISA"/>
    <x v="0"/>
    <x v="2"/>
    <x v="0"/>
    <x v="39"/>
    <s v="Anyela Pamela Soriano Segura SAN"/>
    <s v="Presencial"/>
    <x v="0"/>
    <x v="1"/>
    <x v="2"/>
    <x v="4"/>
  </r>
  <r>
    <x v="8584"/>
    <x v="0"/>
    <s v="TGM13149"/>
    <s v="MISA"/>
    <x v="0"/>
    <x v="2"/>
    <x v="0"/>
    <x v="39"/>
    <s v="Anyela Pamela Soriano Segura SAN"/>
    <s v="Presencial"/>
    <x v="0"/>
    <x v="1"/>
    <x v="2"/>
    <x v="4"/>
  </r>
  <r>
    <x v="8585"/>
    <x v="0"/>
    <s v="TGM13150"/>
    <s v="MISA"/>
    <x v="0"/>
    <x v="2"/>
    <x v="0"/>
    <x v="39"/>
    <s v="Nescar Janeth Ingaruca Peña SAC SAN"/>
    <s v="Presencial"/>
    <x v="0"/>
    <x v="1"/>
    <x v="2"/>
    <x v="4"/>
  </r>
  <r>
    <x v="8586"/>
    <x v="0"/>
    <s v="TGM13151"/>
    <s v="MISA"/>
    <x v="0"/>
    <x v="2"/>
    <x v="0"/>
    <x v="39"/>
    <s v="Nescar Janeth Ingaruca Peña SAC SAN"/>
    <s v="Presencial"/>
    <x v="0"/>
    <x v="1"/>
    <x v="2"/>
    <x v="4"/>
  </r>
  <r>
    <x v="8587"/>
    <x v="0"/>
    <s v="TGM13152"/>
    <s v="CONSTANCIA DE ENTIERRO"/>
    <x v="0"/>
    <x v="0"/>
    <x v="0"/>
    <x v="6"/>
    <s v="Pamela Diana SAC Caro Alhua"/>
    <m/>
    <x v="0"/>
    <x v="1"/>
    <x v="2"/>
    <x v="4"/>
  </r>
  <r>
    <x v="8588"/>
    <x v="0"/>
    <s v="TGM13153"/>
    <s v="COPIA DE BOLETA"/>
    <x v="0"/>
    <x v="0"/>
    <x v="0"/>
    <x v="19"/>
    <s v="Pamela Diana SAC Caro Alhua"/>
    <m/>
    <x v="0"/>
    <x v="1"/>
    <x v="2"/>
    <x v="4"/>
  </r>
  <r>
    <x v="8589"/>
    <x v="1"/>
    <s v="TGM13154"/>
    <s v="EXHUMACION"/>
    <x v="0"/>
    <x v="0"/>
    <x v="2"/>
    <x v="7"/>
    <s v="Pamela Diana Caro Alhua  SAC cor"/>
    <s v="Presencial"/>
    <x v="0"/>
    <x v="2"/>
    <x v="2"/>
    <x v="4"/>
  </r>
  <r>
    <x v="8590"/>
    <x v="1"/>
    <s v="TGM13155"/>
    <s v="EXHUMACION"/>
    <x v="0"/>
    <x v="0"/>
    <x v="0"/>
    <x v="7"/>
    <s v="Pamela Diana Caro Alhua  SAC cor"/>
    <m/>
    <x v="0"/>
    <x v="1"/>
    <x v="2"/>
    <x v="4"/>
  </r>
  <r>
    <x v="8591"/>
    <x v="0"/>
    <s v="TGM13156"/>
    <s v="FONDO MANTENIMIENTO"/>
    <x v="0"/>
    <x v="0"/>
    <x v="0"/>
    <x v="0"/>
    <s v="Nescar Janeth Ingaruca Peña SAC SAN"/>
    <s v="Presencial"/>
    <x v="0"/>
    <x v="1"/>
    <x v="2"/>
    <x v="4"/>
  </r>
  <r>
    <x v="8592"/>
    <x v="0"/>
    <s v="TGM13157"/>
    <s v="MISA"/>
    <x v="0"/>
    <x v="2"/>
    <x v="0"/>
    <x v="39"/>
    <s v="Nescar Janeth Ingaruca Peña SAC SAN"/>
    <s v="Presencial"/>
    <x v="0"/>
    <x v="1"/>
    <x v="2"/>
    <x v="4"/>
  </r>
  <r>
    <x v="8593"/>
    <x v="3"/>
    <s v="TGM13158"/>
    <s v="ENTREGA DE CERTIFICADO DE PERPETUIDAD"/>
    <x v="0"/>
    <x v="0"/>
    <x v="0"/>
    <x v="0"/>
    <s v="Ruth Cusihuaman SACC1"/>
    <s v="Presencial"/>
    <x v="0"/>
    <x v="1"/>
    <x v="2"/>
    <x v="4"/>
  </r>
  <r>
    <x v="8594"/>
    <x v="0"/>
    <s v="TGM13159"/>
    <s v="VENTA FLOREROS"/>
    <x v="0"/>
    <x v="0"/>
    <x v="4"/>
    <x v="21"/>
    <s v="Florentino Sebastian Salinas San Antonio"/>
    <s v="Presencial"/>
    <x v="0"/>
    <x v="2"/>
    <x v="2"/>
    <x v="4"/>
  </r>
  <r>
    <x v="8595"/>
    <x v="4"/>
    <s v="TGM13160"/>
    <s v="ENTREGA DE CERTIFICADO DE PERPETUIDAD"/>
    <x v="0"/>
    <x v="0"/>
    <x v="0"/>
    <x v="0"/>
    <s v="Ruth Cusihuaman SACC2"/>
    <s v="Presencial"/>
    <x v="0"/>
    <x v="1"/>
    <x v="2"/>
    <x v="4"/>
  </r>
  <r>
    <x v="8596"/>
    <x v="0"/>
    <s v="TGM13161"/>
    <s v="MISA"/>
    <x v="0"/>
    <x v="2"/>
    <x v="0"/>
    <x v="39"/>
    <s v="Nescar Janeth Ingaruca Peña SAC SAN"/>
    <s v="Presencial"/>
    <x v="0"/>
    <x v="1"/>
    <x v="2"/>
    <x v="4"/>
  </r>
  <r>
    <x v="8597"/>
    <x v="0"/>
    <s v="TGM13162"/>
    <s v="ACTUALIZACION DE DATOS"/>
    <x v="0"/>
    <x v="0"/>
    <x v="0"/>
    <x v="1"/>
    <s v="Pamela Diana SAC Caro Alhua"/>
    <m/>
    <x v="0"/>
    <x v="1"/>
    <x v="2"/>
    <x v="4"/>
  </r>
  <r>
    <x v="8598"/>
    <x v="0"/>
    <s v="TGM13163"/>
    <s v="RECLAMO LAPIDA"/>
    <x v="0"/>
    <x v="1"/>
    <x v="4"/>
    <x v="20"/>
    <s v="Florentino Sebastian Salinas San Antonio"/>
    <s v="Presencial"/>
    <x v="0"/>
    <x v="1"/>
    <x v="2"/>
    <x v="4"/>
  </r>
  <r>
    <x v="8599"/>
    <x v="0"/>
    <s v="TGM13164"/>
    <s v="ESTADO DE CUENTA"/>
    <x v="0"/>
    <x v="0"/>
    <x v="0"/>
    <x v="5"/>
    <s v="Pamela Diana SAC Caro Alhua"/>
    <m/>
    <x v="0"/>
    <x v="1"/>
    <x v="2"/>
    <x v="4"/>
  </r>
  <r>
    <x v="8600"/>
    <x v="0"/>
    <s v="TGM13165"/>
    <s v="MISA"/>
    <x v="0"/>
    <x v="2"/>
    <x v="0"/>
    <x v="39"/>
    <s v="Nescar Janeth Ingaruca Peña SAC SAN"/>
    <s v="Presencial"/>
    <x v="0"/>
    <x v="1"/>
    <x v="2"/>
    <x v="4"/>
  </r>
  <r>
    <x v="8601"/>
    <x v="0"/>
    <s v="TGM13166"/>
    <s v="FOMA"/>
    <x v="0"/>
    <x v="0"/>
    <x v="0"/>
    <x v="51"/>
    <s v="Pamela Diana SAC Caro Alhua"/>
    <m/>
    <x v="0"/>
    <x v="1"/>
    <x v="2"/>
    <x v="4"/>
  </r>
  <r>
    <x v="8602"/>
    <x v="2"/>
    <s v="TGM13167"/>
    <s v="ESTADO DE CUENTA 5033375"/>
    <x v="0"/>
    <x v="0"/>
    <x v="2"/>
    <x v="5"/>
    <s v="Rocio Margarita Chaname Vicente"/>
    <m/>
    <x v="0"/>
    <x v="2"/>
    <x v="2"/>
    <x v="4"/>
  </r>
  <r>
    <x v="8603"/>
    <x v="0"/>
    <s v="TGM13168"/>
    <s v="UBICACION DE ESPACIO"/>
    <x v="0"/>
    <x v="0"/>
    <x v="0"/>
    <x v="40"/>
    <s v="Pamela Diana SAC Caro Alhua"/>
    <m/>
    <x v="0"/>
    <x v="1"/>
    <x v="2"/>
    <x v="4"/>
  </r>
  <r>
    <x v="8604"/>
    <x v="0"/>
    <s v="TGM13169"/>
    <s v="ESTADO DE CUENTA"/>
    <x v="0"/>
    <x v="0"/>
    <x v="0"/>
    <x v="5"/>
    <s v="Pamela Diana SAC Caro Alhua"/>
    <s v="Presencial"/>
    <x v="0"/>
    <x v="1"/>
    <x v="2"/>
    <x v="4"/>
  </r>
  <r>
    <x v="8605"/>
    <x v="2"/>
    <s v="TGM13170"/>
    <s v="USO DE ESPACIO 201286"/>
    <x v="0"/>
    <x v="0"/>
    <x v="0"/>
    <x v="8"/>
    <s v="Rocio Margarita Chaname Vicente"/>
    <m/>
    <x v="0"/>
    <x v="1"/>
    <x v="2"/>
    <x v="4"/>
  </r>
  <r>
    <x v="8606"/>
    <x v="0"/>
    <s v="TGM13171"/>
    <s v="CERTIFICADO DE USO"/>
    <x v="0"/>
    <x v="0"/>
    <x v="0"/>
    <x v="0"/>
    <s v="Pamela Diana SAC Caro Alhua"/>
    <m/>
    <x v="0"/>
    <x v="1"/>
    <x v="2"/>
    <x v="4"/>
  </r>
  <r>
    <x v="8607"/>
    <x v="0"/>
    <s v="TGM13172"/>
    <s v="MANTENIMIENTO DE ESPACIO"/>
    <x v="0"/>
    <x v="0"/>
    <x v="4"/>
    <x v="14"/>
    <s v="Florentino Sebastian Salinas San Antonio"/>
    <m/>
    <x v="0"/>
    <x v="2"/>
    <x v="2"/>
    <x v="4"/>
  </r>
  <r>
    <x v="8608"/>
    <x v="0"/>
    <s v="TGM13173"/>
    <s v="FLOREROS"/>
    <x v="0"/>
    <x v="0"/>
    <x v="4"/>
    <x v="21"/>
    <s v="Florentino Sebastian Salinas San Antonio"/>
    <m/>
    <x v="0"/>
    <x v="2"/>
    <x v="2"/>
    <x v="4"/>
  </r>
  <r>
    <x v="8609"/>
    <x v="0"/>
    <s v="TGM13174"/>
    <s v="FLOREROS"/>
    <x v="0"/>
    <x v="0"/>
    <x v="4"/>
    <x v="43"/>
    <s v="Florentino Sebastian Salinas San Antonio"/>
    <m/>
    <x v="0"/>
    <x v="2"/>
    <x v="2"/>
    <x v="4"/>
  </r>
  <r>
    <x v="8610"/>
    <x v="0"/>
    <s v="TGM13175"/>
    <s v="COLOCACION DE LAPIDA"/>
    <x v="0"/>
    <x v="1"/>
    <x v="4"/>
    <x v="13"/>
    <s v="Florentino Sebastian Salinas San Antonio"/>
    <s v="Presencial"/>
    <x v="0"/>
    <x v="2"/>
    <x v="2"/>
    <x v="4"/>
  </r>
  <r>
    <x v="8611"/>
    <x v="2"/>
    <s v="TGM13176"/>
    <s v="RESPONSO 200610"/>
    <x v="0"/>
    <x v="0"/>
    <x v="0"/>
    <x v="50"/>
    <s v="Rocio Margarita Chaname Vicente"/>
    <m/>
    <x v="0"/>
    <x v="1"/>
    <x v="2"/>
    <x v="4"/>
  </r>
  <r>
    <x v="8612"/>
    <x v="0"/>
    <s v="TGM13177"/>
    <s v="MISA"/>
    <x v="0"/>
    <x v="2"/>
    <x v="0"/>
    <x v="39"/>
    <s v="Anyela Pamela Soriano Segura SAN"/>
    <s v="Presencial"/>
    <x v="0"/>
    <x v="1"/>
    <x v="2"/>
    <x v="4"/>
  </r>
  <r>
    <x v="8613"/>
    <x v="0"/>
    <s v="TGM13178"/>
    <s v="USO DE ESPACIO"/>
    <x v="0"/>
    <x v="0"/>
    <x v="0"/>
    <x v="8"/>
    <s v="Anyela Pamela Soriano Segura SAN"/>
    <s v="Presencial"/>
    <x v="0"/>
    <x v="1"/>
    <x v="2"/>
    <x v="4"/>
  </r>
  <r>
    <x v="8614"/>
    <x v="2"/>
    <s v="TGM13179"/>
    <s v="INCREMENTO DE CAPITAL 200512"/>
    <x v="0"/>
    <x v="0"/>
    <x v="0"/>
    <x v="51"/>
    <s v="Rocio Margarita Chaname Vicente"/>
    <m/>
    <x v="0"/>
    <x v="1"/>
    <x v="2"/>
    <x v="4"/>
  </r>
  <r>
    <x v="8615"/>
    <x v="0"/>
    <s v="TGM13180"/>
    <s v="COPIA DE CONTRATO"/>
    <x v="0"/>
    <x v="0"/>
    <x v="2"/>
    <x v="3"/>
    <s v="Pamela Diana SAC Caro Alhua"/>
    <s v="Presencial"/>
    <x v="0"/>
    <x v="1"/>
    <x v="2"/>
    <x v="4"/>
  </r>
  <r>
    <x v="8616"/>
    <x v="2"/>
    <s v="TGM13181"/>
    <s v="PAGO CUOTA 201221"/>
    <x v="0"/>
    <x v="0"/>
    <x v="0"/>
    <x v="51"/>
    <s v="Rocio Margarita Chaname Vicente"/>
    <m/>
    <x v="0"/>
    <x v="1"/>
    <x v="2"/>
    <x v="4"/>
  </r>
  <r>
    <x v="8617"/>
    <x v="2"/>
    <s v="TGM13182"/>
    <s v="USO DE ESPACIO 200247"/>
    <x v="0"/>
    <x v="0"/>
    <x v="0"/>
    <x v="8"/>
    <s v="Rocio Margarita Chaname Vicente"/>
    <m/>
    <x v="0"/>
    <x v="1"/>
    <x v="2"/>
    <x v="4"/>
  </r>
  <r>
    <x v="8618"/>
    <x v="0"/>
    <s v="TGM13183"/>
    <s v="INFORMES PARA TRASLADO INTERNO"/>
    <x v="0"/>
    <x v="0"/>
    <x v="2"/>
    <x v="7"/>
    <s v="Pamela Diana SAC Caro Alhua"/>
    <s v="Presencial"/>
    <x v="0"/>
    <x v="2"/>
    <x v="2"/>
    <x v="4"/>
  </r>
  <r>
    <x v="8619"/>
    <x v="4"/>
    <s v="TGM13184"/>
    <s v="PLOTEO NO COLOCADO"/>
    <x v="0"/>
    <x v="1"/>
    <x v="4"/>
    <x v="13"/>
    <s v="Rayda Rita Vargas Perales C2"/>
    <s v="Presencial"/>
    <x v="0"/>
    <x v="1"/>
    <x v="2"/>
    <x v="4"/>
  </r>
  <r>
    <x v="8620"/>
    <x v="2"/>
    <s v="TGM13185"/>
    <s v="RESPONSO 200579"/>
    <x v="0"/>
    <x v="0"/>
    <x v="0"/>
    <x v="50"/>
    <s v="Rocio Margarita Chaname Vicente"/>
    <m/>
    <x v="0"/>
    <x v="1"/>
    <x v="2"/>
    <x v="4"/>
  </r>
  <r>
    <x v="8621"/>
    <x v="2"/>
    <s v="TGM13186"/>
    <s v="PAGO CUOTA 200751"/>
    <x v="0"/>
    <x v="0"/>
    <x v="0"/>
    <x v="51"/>
    <s v="Rocio Margarita Chaname Vicente"/>
    <m/>
    <x v="0"/>
    <x v="1"/>
    <x v="2"/>
    <x v="4"/>
  </r>
  <r>
    <x v="8622"/>
    <x v="2"/>
    <s v="TGM13187"/>
    <s v="CERTIFICADO DE USO 5036015"/>
    <x v="0"/>
    <x v="0"/>
    <x v="0"/>
    <x v="0"/>
    <s v="Rocio Margarita Chaname Vicente"/>
    <m/>
    <x v="0"/>
    <x v="1"/>
    <x v="2"/>
    <x v="4"/>
  </r>
  <r>
    <x v="8623"/>
    <x v="2"/>
    <s v="TGM13188"/>
    <s v="CERTIFICADO DE USO 5036025"/>
    <x v="0"/>
    <x v="0"/>
    <x v="0"/>
    <x v="0"/>
    <s v="Rocio Margarita Chaname Vicente"/>
    <m/>
    <x v="0"/>
    <x v="1"/>
    <x v="2"/>
    <x v="4"/>
  </r>
  <r>
    <x v="8624"/>
    <x v="0"/>
    <s v="TGM13189"/>
    <s v="CERTIFICADO DE USO"/>
    <x v="0"/>
    <x v="0"/>
    <x v="0"/>
    <x v="0"/>
    <s v="Anyela Pamela Soriano Segura SAN"/>
    <s v="Presencial"/>
    <x v="0"/>
    <x v="1"/>
    <x v="2"/>
    <x v="4"/>
  </r>
  <r>
    <x v="8625"/>
    <x v="0"/>
    <s v="TGM13190"/>
    <s v="MISA"/>
    <x v="0"/>
    <x v="2"/>
    <x v="0"/>
    <x v="39"/>
    <s v="Anyela Pamela Soriano Segura SAN"/>
    <s v="Presencial"/>
    <x v="0"/>
    <x v="1"/>
    <x v="2"/>
    <x v="4"/>
  </r>
  <r>
    <x v="8626"/>
    <x v="0"/>
    <s v="TGM13191"/>
    <s v="MISA"/>
    <x v="0"/>
    <x v="2"/>
    <x v="0"/>
    <x v="39"/>
    <s v="Anyela Pamela Soriano Segura SAN"/>
    <s v="Presencial"/>
    <x v="0"/>
    <x v="1"/>
    <x v="2"/>
    <x v="4"/>
  </r>
  <r>
    <x v="8627"/>
    <x v="0"/>
    <s v="TGM13192"/>
    <s v="MISA"/>
    <x v="0"/>
    <x v="2"/>
    <x v="0"/>
    <x v="39"/>
    <s v="Anyela Pamela Soriano Segura SAN"/>
    <s v="Presencial"/>
    <x v="0"/>
    <x v="1"/>
    <x v="2"/>
    <x v="4"/>
  </r>
  <r>
    <x v="8628"/>
    <x v="0"/>
    <s v="TGM13193"/>
    <s v="MANTENIMIENTO DE L APLACA"/>
    <x v="0"/>
    <x v="0"/>
    <x v="2"/>
    <x v="14"/>
    <s v="Anyela Pamela Soriano Segura SAN"/>
    <s v="Presencial"/>
    <x v="0"/>
    <x v="2"/>
    <x v="2"/>
    <x v="4"/>
  </r>
  <r>
    <x v="8629"/>
    <x v="1"/>
    <s v="TGM13194"/>
    <s v="MISA"/>
    <x v="0"/>
    <x v="2"/>
    <x v="0"/>
    <x v="39"/>
    <s v="Anyela Pamela Soriano Segura COR"/>
    <s v="Presencial"/>
    <x v="0"/>
    <x v="1"/>
    <x v="2"/>
    <x v="4"/>
  </r>
  <r>
    <x v="8630"/>
    <x v="2"/>
    <s v="TGM13195"/>
    <s v="RESPONSO 5027165"/>
    <x v="0"/>
    <x v="0"/>
    <x v="0"/>
    <x v="50"/>
    <s v="Rocio Margarita Chaname Vicente"/>
    <m/>
    <x v="0"/>
    <x v="1"/>
    <x v="2"/>
    <x v="4"/>
  </r>
  <r>
    <x v="8631"/>
    <x v="1"/>
    <s v="TGM13196"/>
    <s v="MISA"/>
    <x v="0"/>
    <x v="2"/>
    <x v="0"/>
    <x v="39"/>
    <s v="Anyela Pamela Soriano Segura COR"/>
    <s v="Presencial"/>
    <x v="0"/>
    <x v="1"/>
    <x v="2"/>
    <x v="4"/>
  </r>
  <r>
    <x v="8632"/>
    <x v="1"/>
    <s v="TGM13197"/>
    <s v="CERTIFICADO DE USO"/>
    <x v="0"/>
    <x v="0"/>
    <x v="0"/>
    <x v="0"/>
    <s v="Anyela Pamela Soriano Segura COR"/>
    <s v="Presencial"/>
    <x v="0"/>
    <x v="1"/>
    <x v="2"/>
    <x v="4"/>
  </r>
  <r>
    <x v="8633"/>
    <x v="2"/>
    <s v="TGM13198"/>
    <s v="PAGO CUOTA 200896"/>
    <x v="0"/>
    <x v="0"/>
    <x v="0"/>
    <x v="51"/>
    <s v="Rocio Margarita Chaname Vicente"/>
    <m/>
    <x v="0"/>
    <x v="1"/>
    <x v="2"/>
    <x v="4"/>
  </r>
  <r>
    <x v="8634"/>
    <x v="2"/>
    <s v="TGM13199"/>
    <s v="CODIGO CIP 5027165"/>
    <x v="0"/>
    <x v="0"/>
    <x v="0"/>
    <x v="46"/>
    <s v="Rocio Margarita Chaname Vicente"/>
    <m/>
    <x v="0"/>
    <x v="1"/>
    <x v="2"/>
    <x v="4"/>
  </r>
  <r>
    <x v="8635"/>
    <x v="0"/>
    <s v="TGM13200"/>
    <s v="CERTIFICADO DE USO"/>
    <x v="0"/>
    <x v="0"/>
    <x v="0"/>
    <x v="0"/>
    <s v="Anyela Pamela Soriano Segura SAN"/>
    <s v="Presencial"/>
    <x v="0"/>
    <x v="1"/>
    <x v="2"/>
    <x v="4"/>
  </r>
  <r>
    <x v="8636"/>
    <x v="2"/>
    <s v="TGM13201"/>
    <s v="BOLETA 200836"/>
    <x v="0"/>
    <x v="0"/>
    <x v="0"/>
    <x v="19"/>
    <s v="Rocio Margarita Chaname Vicente"/>
    <m/>
    <x v="0"/>
    <x v="1"/>
    <x v="2"/>
    <x v="4"/>
  </r>
  <r>
    <x v="8637"/>
    <x v="2"/>
    <s v="TGM13202"/>
    <s v="RESPONSO 200956"/>
    <x v="0"/>
    <x v="0"/>
    <x v="0"/>
    <x v="50"/>
    <s v="Rocio Margarita Chaname Vicente"/>
    <m/>
    <x v="0"/>
    <x v="1"/>
    <x v="2"/>
    <x v="4"/>
  </r>
  <r>
    <x v="8638"/>
    <x v="2"/>
    <s v="TGM13203"/>
    <s v="USO DE ESPACIO 200539"/>
    <x v="0"/>
    <x v="0"/>
    <x v="0"/>
    <x v="8"/>
    <s v="Rocio Margarita Chaname Vicente"/>
    <m/>
    <x v="0"/>
    <x v="1"/>
    <x v="2"/>
    <x v="4"/>
  </r>
  <r>
    <x v="8639"/>
    <x v="6"/>
    <s v="TGM13204"/>
    <s v="ALQUILER DE CAPILLA - CONTRATO  5003877"/>
    <x v="0"/>
    <x v="0"/>
    <x v="0"/>
    <x v="50"/>
    <s v="Yenifer Eliana Vásquez Carvajal"/>
    <s v="Llamada Telefonica"/>
    <x v="0"/>
    <x v="1"/>
    <x v="2"/>
    <x v="4"/>
  </r>
  <r>
    <x v="8640"/>
    <x v="2"/>
    <s v="TGM13205"/>
    <s v="PAGO CUOTA 200956"/>
    <x v="0"/>
    <x v="0"/>
    <x v="0"/>
    <x v="51"/>
    <s v="Rocio Margarita Chaname Vicente"/>
    <m/>
    <x v="0"/>
    <x v="1"/>
    <x v="2"/>
    <x v="4"/>
  </r>
  <r>
    <x v="8641"/>
    <x v="0"/>
    <s v="TGM13206"/>
    <s v="MISA"/>
    <x v="0"/>
    <x v="2"/>
    <x v="0"/>
    <x v="39"/>
    <s v="Nescar Janeth Ingaruca Peña SAC SAN"/>
    <s v="Llamada Telefonica"/>
    <x v="0"/>
    <x v="1"/>
    <x v="2"/>
    <x v="4"/>
  </r>
  <r>
    <x v="8642"/>
    <x v="0"/>
    <s v="TGM13207"/>
    <s v="MISA"/>
    <x v="0"/>
    <x v="2"/>
    <x v="0"/>
    <x v="39"/>
    <s v="Nescar Janeth Ingaruca Peña SAC SAN"/>
    <s v="Llamada Telefonica"/>
    <x v="0"/>
    <x v="1"/>
    <x v="2"/>
    <x v="4"/>
  </r>
  <r>
    <x v="8643"/>
    <x v="0"/>
    <s v="TGM13208"/>
    <s v="MISA"/>
    <x v="0"/>
    <x v="2"/>
    <x v="0"/>
    <x v="39"/>
    <s v="Nescar Janeth Ingaruca Peña SAC SAN"/>
    <s v="Presencial"/>
    <x v="0"/>
    <x v="1"/>
    <x v="2"/>
    <x v="4"/>
  </r>
  <r>
    <x v="8644"/>
    <x v="0"/>
    <s v="TGM13209"/>
    <s v="EMISION DE BOLETAS"/>
    <x v="0"/>
    <x v="0"/>
    <x v="0"/>
    <x v="19"/>
    <s v="Nescar Janeth Ingaruca Peña SAC SAN"/>
    <s v="Llamada Telefonica"/>
    <x v="0"/>
    <x v="1"/>
    <x v="2"/>
    <x v="4"/>
  </r>
  <r>
    <x v="8645"/>
    <x v="1"/>
    <s v="TGM13210"/>
    <s v="EMISION DE BOLETAS"/>
    <x v="0"/>
    <x v="0"/>
    <x v="0"/>
    <x v="19"/>
    <s v="Nescar Janeth Ingaruca Peña SAC COR"/>
    <s v="Llamada Telefonica"/>
    <x v="0"/>
    <x v="1"/>
    <x v="2"/>
    <x v="4"/>
  </r>
  <r>
    <x v="8646"/>
    <x v="0"/>
    <s v="TGM13211"/>
    <s v="USO DE ESPACIO"/>
    <x v="0"/>
    <x v="0"/>
    <x v="2"/>
    <x v="8"/>
    <s v="Anyela Pamela Soriano Segura SAN"/>
    <s v="Presencial"/>
    <x v="0"/>
    <x v="2"/>
    <x v="2"/>
    <x v="4"/>
  </r>
  <r>
    <x v="8647"/>
    <x v="1"/>
    <s v="TGM13212"/>
    <s v="MISA"/>
    <x v="0"/>
    <x v="2"/>
    <x v="0"/>
    <x v="39"/>
    <s v="Anyela Pamela Soriano Segura COR"/>
    <s v="Llamada Telefonica"/>
    <x v="0"/>
    <x v="1"/>
    <x v="2"/>
    <x v="4"/>
  </r>
  <r>
    <x v="8648"/>
    <x v="0"/>
    <s v="TGM13213"/>
    <s v="MISA"/>
    <x v="0"/>
    <x v="2"/>
    <x v="0"/>
    <x v="39"/>
    <s v="Pamela Diana SAC Caro Alhua"/>
    <s v="Presencial"/>
    <x v="0"/>
    <x v="1"/>
    <x v="2"/>
    <x v="4"/>
  </r>
  <r>
    <x v="8649"/>
    <x v="5"/>
    <s v="TGM13214"/>
    <s v="CONSULTA DE DEUDA"/>
    <x v="0"/>
    <x v="2"/>
    <x v="0"/>
    <x v="2"/>
    <s v="Yenifer Eliana Vásquez Carvajal"/>
    <s v="Llamada Telefonica"/>
    <x v="0"/>
    <x v="1"/>
    <x v="2"/>
    <x v="4"/>
  </r>
  <r>
    <x v="8650"/>
    <x v="5"/>
    <s v="TGM13215"/>
    <s v="CONSULTA ACERCA DE LA FECHA DE PAGO DE SU CONTRATO"/>
    <x v="0"/>
    <x v="0"/>
    <x v="0"/>
    <x v="2"/>
    <s v="Yenifer Eliana Vásquez Carvajal"/>
    <s v="Llamada Telefonica"/>
    <x v="0"/>
    <x v="1"/>
    <x v="2"/>
    <x v="4"/>
  </r>
  <r>
    <x v="8651"/>
    <x v="0"/>
    <s v="TGM13216"/>
    <s v="CONSULTA DE PAGOS"/>
    <x v="0"/>
    <x v="0"/>
    <x v="0"/>
    <x v="5"/>
    <s v="Pamela Diana SAC Caro Alhua"/>
    <s v="Presencial"/>
    <x v="0"/>
    <x v="1"/>
    <x v="2"/>
    <x v="4"/>
  </r>
  <r>
    <x v="8652"/>
    <x v="5"/>
    <s v="TGM13217"/>
    <s v="ENV&amp;IACUTE;O DE BOLETAS AL CORREO CONTRATO 5009026"/>
    <x v="0"/>
    <x v="0"/>
    <x v="0"/>
    <x v="19"/>
    <s v="Yenifer Eliana Vásquez Carvajal"/>
    <s v="Llamada Telefonica"/>
    <x v="0"/>
    <x v="1"/>
    <x v="2"/>
    <x v="4"/>
  </r>
  <r>
    <x v="8653"/>
    <x v="0"/>
    <s v="TGM13218"/>
    <s v="CONSULTA DE PAGOS"/>
    <x v="0"/>
    <x v="0"/>
    <x v="0"/>
    <x v="5"/>
    <s v="Pamela Diana SAC Caro Alhua"/>
    <s v="Presencial"/>
    <x v="0"/>
    <x v="1"/>
    <x v="2"/>
    <x v="4"/>
  </r>
  <r>
    <x v="8654"/>
    <x v="0"/>
    <s v="TGM13219"/>
    <s v="ALQUILER DE TOLDO"/>
    <x v="0"/>
    <x v="0"/>
    <x v="0"/>
    <x v="48"/>
    <s v="Pamela Diana SAC Caro Alhua"/>
    <s v="Presencial"/>
    <x v="0"/>
    <x v="1"/>
    <x v="2"/>
    <x v="4"/>
  </r>
  <r>
    <x v="8655"/>
    <x v="2"/>
    <s v="TGM13220"/>
    <s v="PAGO FOMA 201219"/>
    <x v="0"/>
    <x v="0"/>
    <x v="0"/>
    <x v="51"/>
    <s v="Rocio Margarita Chaname Vicente"/>
    <m/>
    <x v="0"/>
    <x v="1"/>
    <x v="2"/>
    <x v="4"/>
  </r>
  <r>
    <x v="8656"/>
    <x v="0"/>
    <s v="TGM13221"/>
    <s v="CERTIFICADO"/>
    <x v="0"/>
    <x v="0"/>
    <x v="0"/>
    <x v="0"/>
    <s v="Nescar Janeth Ingaruca Peña SAC SAN"/>
    <s v="Presencial"/>
    <x v="0"/>
    <x v="1"/>
    <x v="2"/>
    <x v="4"/>
  </r>
  <r>
    <x v="8657"/>
    <x v="0"/>
    <s v="TGM13222"/>
    <s v="PAGO DE FOMA"/>
    <x v="0"/>
    <x v="0"/>
    <x v="0"/>
    <x v="51"/>
    <s v="Pamela Diana SAC Caro Alhua"/>
    <s v="Presencial"/>
    <x v="0"/>
    <x v="1"/>
    <x v="2"/>
    <x v="4"/>
  </r>
  <r>
    <x v="8658"/>
    <x v="2"/>
    <s v="TGM13223"/>
    <s v="PAGO FOMA 201123"/>
    <x v="0"/>
    <x v="0"/>
    <x v="0"/>
    <x v="51"/>
    <s v="Rocio Margarita Chaname Vicente"/>
    <m/>
    <x v="0"/>
    <x v="1"/>
    <x v="2"/>
    <x v="4"/>
  </r>
  <r>
    <x v="8659"/>
    <x v="0"/>
    <s v="TGM13224"/>
    <s v="UBICACION DE ESPACIO"/>
    <x v="0"/>
    <x v="0"/>
    <x v="0"/>
    <x v="40"/>
    <s v="Pamela Diana SAC Caro Alhua"/>
    <m/>
    <x v="0"/>
    <x v="1"/>
    <x v="2"/>
    <x v="4"/>
  </r>
  <r>
    <x v="8660"/>
    <x v="6"/>
    <s v="TGM13225"/>
    <s v="ENTREGA DE ACTA DE DEFUNCI&amp;OACUTE;N Y DEV DE GARANT&amp;IACUTE;A - CONTRATO 5044277"/>
    <x v="0"/>
    <x v="0"/>
    <x v="0"/>
    <x v="45"/>
    <s v="Yenifer Eliana Vásquez Carvajal"/>
    <s v="Presencial"/>
    <x v="0"/>
    <x v="1"/>
    <x v="2"/>
    <x v="4"/>
  </r>
  <r>
    <x v="8661"/>
    <x v="0"/>
    <s v="TGM13226"/>
    <s v="CONSTANCIA DE UBICACI&amp;OACUTE;N"/>
    <x v="0"/>
    <x v="0"/>
    <x v="0"/>
    <x v="6"/>
    <s v="Anyela Pamela Soriano Segura SAN"/>
    <m/>
    <x v="0"/>
    <x v="1"/>
    <x v="2"/>
    <x v="4"/>
  </r>
  <r>
    <x v="8662"/>
    <x v="0"/>
    <s v="TGM13227"/>
    <s v="MISA"/>
    <x v="0"/>
    <x v="2"/>
    <x v="0"/>
    <x v="39"/>
    <s v="Nescar Janeth Ingaruca Peña SAC SAN"/>
    <s v="Presencial"/>
    <x v="0"/>
    <x v="1"/>
    <x v="2"/>
    <x v="4"/>
  </r>
  <r>
    <x v="8663"/>
    <x v="0"/>
    <s v="TGM13228"/>
    <s v="CERTIFICADO DE USO"/>
    <x v="0"/>
    <x v="0"/>
    <x v="2"/>
    <x v="0"/>
    <s v="Anyela Pamela Soriano Segura SAN"/>
    <s v="Presencial"/>
    <x v="0"/>
    <x v="2"/>
    <x v="2"/>
    <x v="4"/>
  </r>
  <r>
    <x v="8664"/>
    <x v="5"/>
    <s v="TGM13229"/>
    <s v="AMORTIZACI&amp;OACUTE;N A CAPITAL - 300928"/>
    <x v="0"/>
    <x v="2"/>
    <x v="0"/>
    <x v="2"/>
    <s v="Yenifer Eliana Vásquez Carvajal"/>
    <s v="Presencial"/>
    <x v="0"/>
    <x v="1"/>
    <x v="2"/>
    <x v="4"/>
  </r>
  <r>
    <x v="8665"/>
    <x v="5"/>
    <s v="TGM13230"/>
    <s v="USO DE ESPACIO NF CONTRATO 300441"/>
    <x v="0"/>
    <x v="0"/>
    <x v="0"/>
    <x v="8"/>
    <s v="Yenifer Eliana Vásquez Carvajal"/>
    <s v="Presencial"/>
    <x v="0"/>
    <x v="1"/>
    <x v="2"/>
    <x v="4"/>
  </r>
  <r>
    <x v="8666"/>
    <x v="5"/>
    <s v="TGM13231"/>
    <s v="CONSTANCIA DE ENTIERRO - CONTRATO 501126"/>
    <x v="0"/>
    <x v="0"/>
    <x v="0"/>
    <x v="6"/>
    <s v="Yenifer Eliana Vásquez Carvajal"/>
    <s v="Presencial"/>
    <x v="0"/>
    <x v="1"/>
    <x v="2"/>
    <x v="4"/>
  </r>
  <r>
    <x v="8667"/>
    <x v="2"/>
    <s v="TGM13232"/>
    <s v="PAGO FOMA 5034265"/>
    <x v="0"/>
    <x v="0"/>
    <x v="0"/>
    <x v="51"/>
    <s v="Rocio Margarita Chaname Vicente"/>
    <m/>
    <x v="0"/>
    <x v="1"/>
    <x v="2"/>
    <x v="4"/>
  </r>
  <r>
    <x v="8668"/>
    <x v="2"/>
    <s v="TGM13233"/>
    <s v="MANTENIMIENTO LAPIDA 200646"/>
    <x v="0"/>
    <x v="0"/>
    <x v="2"/>
    <x v="14"/>
    <s v="Rocio Margarita Chaname Vicente"/>
    <m/>
    <x v="0"/>
    <x v="2"/>
    <x v="2"/>
    <x v="4"/>
  </r>
  <r>
    <x v="8669"/>
    <x v="2"/>
    <s v="TGM13234"/>
    <s v="PAGO CUOTA 200726"/>
    <x v="0"/>
    <x v="0"/>
    <x v="0"/>
    <x v="51"/>
    <s v="Rocio Margarita Chaname Vicente"/>
    <m/>
    <x v="0"/>
    <x v="1"/>
    <x v="2"/>
    <x v="4"/>
  </r>
  <r>
    <x v="8670"/>
    <x v="0"/>
    <s v="TGM13235"/>
    <s v="CERTIFICADO"/>
    <x v="0"/>
    <x v="0"/>
    <x v="0"/>
    <x v="0"/>
    <s v="Nescar Janeth Ingaruca Peña SAC SAN"/>
    <s v="Presencial"/>
    <x v="0"/>
    <x v="1"/>
    <x v="2"/>
    <x v="4"/>
  </r>
  <r>
    <x v="8671"/>
    <x v="5"/>
    <s v="TGM13236"/>
    <s v="CONSULTA DE DEUDA - CONTRATO5042446"/>
    <x v="0"/>
    <x v="2"/>
    <x v="0"/>
    <x v="2"/>
    <s v="Yenifer Eliana Vásquez Carvajal"/>
    <s v="Redes Sociales"/>
    <x v="0"/>
    <x v="1"/>
    <x v="2"/>
    <x v="4"/>
  </r>
  <r>
    <x v="8672"/>
    <x v="2"/>
    <s v="TGM13237"/>
    <s v="PAGO CUOTA 200849"/>
    <x v="0"/>
    <x v="0"/>
    <x v="0"/>
    <x v="51"/>
    <s v="Rocio Margarita Chaname Vicente"/>
    <m/>
    <x v="0"/>
    <x v="1"/>
    <x v="2"/>
    <x v="4"/>
  </r>
  <r>
    <x v="8673"/>
    <x v="2"/>
    <s v="TGM13238"/>
    <s v="PAGO CUOTA 201051"/>
    <x v="0"/>
    <x v="0"/>
    <x v="0"/>
    <x v="51"/>
    <s v="Rocio Margarita Chaname Vicente"/>
    <m/>
    <x v="0"/>
    <x v="1"/>
    <x v="2"/>
    <x v="4"/>
  </r>
  <r>
    <x v="8674"/>
    <x v="2"/>
    <s v="TGM13239"/>
    <s v="PAGO FOMA 200707"/>
    <x v="0"/>
    <x v="0"/>
    <x v="0"/>
    <x v="51"/>
    <s v="Rocio Margarita Chaname Vicente"/>
    <m/>
    <x v="0"/>
    <x v="1"/>
    <x v="2"/>
    <x v="4"/>
  </r>
  <r>
    <x v="8675"/>
    <x v="2"/>
    <s v="TGM13240"/>
    <s v="PAGO CUOTA 200113"/>
    <x v="0"/>
    <x v="0"/>
    <x v="0"/>
    <x v="51"/>
    <s v="Rocio Margarita Chaname Vicente"/>
    <m/>
    <x v="0"/>
    <x v="1"/>
    <x v="2"/>
    <x v="4"/>
  </r>
  <r>
    <x v="8676"/>
    <x v="0"/>
    <s v="TGM13241"/>
    <s v="UBICACION DE ESPACIO"/>
    <x v="0"/>
    <x v="0"/>
    <x v="0"/>
    <x v="40"/>
    <s v="Pamela Diana SAC Caro Alhua"/>
    <s v="Presencial"/>
    <x v="0"/>
    <x v="2"/>
    <x v="2"/>
    <x v="4"/>
  </r>
  <r>
    <x v="8677"/>
    <x v="5"/>
    <s v="TGM13242"/>
    <s v="PAGO DE RESPONSO CON CORO - CONTRATO 300124"/>
    <x v="0"/>
    <x v="0"/>
    <x v="0"/>
    <x v="2"/>
    <s v="Yenifer Eliana Vásquez Carvajal"/>
    <s v="Presencial"/>
    <x v="0"/>
    <x v="1"/>
    <x v="2"/>
    <x v="4"/>
  </r>
  <r>
    <x v="8678"/>
    <x v="5"/>
    <s v="TGM13243"/>
    <s v="ENTREGA DE ACTA DE DEFUNCI&amp;OACUTE;N Y DEV DE GARANT&amp;IACUTE;A - CONTRATO 300124"/>
    <x v="0"/>
    <x v="0"/>
    <x v="0"/>
    <x v="45"/>
    <s v="Yenifer Eliana Vásquez Carvajal"/>
    <s v="Presencial"/>
    <x v="0"/>
    <x v="1"/>
    <x v="2"/>
    <x v="4"/>
  </r>
  <r>
    <x v="8679"/>
    <x v="6"/>
    <s v="TGM13244"/>
    <s v="CALCULO PARA POSIBLE USO CONTRATO 5014987"/>
    <x v="0"/>
    <x v="2"/>
    <x v="0"/>
    <x v="8"/>
    <s v="Yenifer Eliana Vásquez Carvajal"/>
    <s v="Llamada Telefonica"/>
    <x v="0"/>
    <x v="1"/>
    <x v="2"/>
    <x v="4"/>
  </r>
  <r>
    <x v="8680"/>
    <x v="3"/>
    <s v="TGM13245"/>
    <s v="ENVIO DE ESTADO DE CUENTA"/>
    <x v="0"/>
    <x v="0"/>
    <x v="2"/>
    <x v="5"/>
    <s v="Rosmery Montesinos Quispe c1"/>
    <s v="Presencial"/>
    <x v="0"/>
    <x v="2"/>
    <x v="2"/>
    <x v="4"/>
  </r>
  <r>
    <x v="8681"/>
    <x v="2"/>
    <s v="TGM13246"/>
    <s v="RESPONSO 5042355"/>
    <x v="0"/>
    <x v="0"/>
    <x v="0"/>
    <x v="50"/>
    <s v="Rocio Margarita Chaname Vicente"/>
    <m/>
    <x v="0"/>
    <x v="1"/>
    <x v="2"/>
    <x v="4"/>
  </r>
  <r>
    <x v="8682"/>
    <x v="0"/>
    <s v="TGM13247"/>
    <s v="MISA"/>
    <x v="0"/>
    <x v="2"/>
    <x v="0"/>
    <x v="39"/>
    <s v="Nescar Janeth Ingaruca Peña SAC SAN"/>
    <s v="Presencial"/>
    <x v="0"/>
    <x v="1"/>
    <x v="2"/>
    <x v="4"/>
  </r>
  <r>
    <x v="8683"/>
    <x v="0"/>
    <s v="TGM13248"/>
    <s v="CERTIFICADO DE USO"/>
    <x v="0"/>
    <x v="0"/>
    <x v="0"/>
    <x v="0"/>
    <s v="Anyela Pamela Soriano Segura SAN"/>
    <s v="Presencial"/>
    <x v="0"/>
    <x v="1"/>
    <x v="2"/>
    <x v="4"/>
  </r>
  <r>
    <x v="8684"/>
    <x v="0"/>
    <s v="TGM13249"/>
    <s v="MISA"/>
    <x v="0"/>
    <x v="2"/>
    <x v="0"/>
    <x v="39"/>
    <s v="Anyela Pamela Soriano Segura SAN"/>
    <s v="Presencial"/>
    <x v="0"/>
    <x v="1"/>
    <x v="2"/>
    <x v="4"/>
  </r>
  <r>
    <x v="8685"/>
    <x v="0"/>
    <s v="TGM13250"/>
    <s v="USO DE SU CINERARIO"/>
    <x v="0"/>
    <x v="2"/>
    <x v="0"/>
    <x v="8"/>
    <s v="Anyela Pamela Soriano Segura SAN"/>
    <s v="Presencial"/>
    <x v="0"/>
    <x v="1"/>
    <x v="2"/>
    <x v="4"/>
  </r>
  <r>
    <x v="8686"/>
    <x v="0"/>
    <s v="TGM13251"/>
    <s v="ALQUILER DE TOLDO"/>
    <x v="0"/>
    <x v="0"/>
    <x v="0"/>
    <x v="48"/>
    <s v="Nescar Janeth Ingaruca Peña SAC SAN"/>
    <s v="Presencial"/>
    <x v="0"/>
    <x v="1"/>
    <x v="2"/>
    <x v="4"/>
  </r>
  <r>
    <x v="8687"/>
    <x v="0"/>
    <s v="TGM13252"/>
    <s v="MISA"/>
    <x v="0"/>
    <x v="2"/>
    <x v="0"/>
    <x v="39"/>
    <s v="Nescar Janeth Ingaruca Peña SAC SAN"/>
    <s v="Presencial"/>
    <x v="0"/>
    <x v="1"/>
    <x v="2"/>
    <x v="4"/>
  </r>
  <r>
    <x v="8688"/>
    <x v="0"/>
    <s v="TGM13253"/>
    <s v="MISA"/>
    <x v="0"/>
    <x v="2"/>
    <x v="0"/>
    <x v="39"/>
    <s v="Nescar Janeth Ingaruca Peña SAC SAN"/>
    <s v="Presencial"/>
    <x v="0"/>
    <x v="1"/>
    <x v="2"/>
    <x v="4"/>
  </r>
  <r>
    <x v="8689"/>
    <x v="0"/>
    <s v="TGM13254"/>
    <s v="MISA"/>
    <x v="0"/>
    <x v="2"/>
    <x v="0"/>
    <x v="39"/>
    <s v="Anyela Pamela Soriano Segura SAN"/>
    <s v="Presencial"/>
    <x v="0"/>
    <x v="1"/>
    <x v="2"/>
    <x v="4"/>
  </r>
  <r>
    <x v="8690"/>
    <x v="2"/>
    <s v="TGM13255"/>
    <s v="PAGO CUOTA 200886"/>
    <x v="0"/>
    <x v="0"/>
    <x v="0"/>
    <x v="51"/>
    <s v="Rocio Margarita Chaname Vicente"/>
    <m/>
    <x v="0"/>
    <x v="1"/>
    <x v="2"/>
    <x v="4"/>
  </r>
  <r>
    <x v="8691"/>
    <x v="2"/>
    <s v="TGM13256"/>
    <s v="ENTREGA DE AD 200247"/>
    <x v="0"/>
    <x v="0"/>
    <x v="2"/>
    <x v="45"/>
    <s v="Rocio Margarita Chaname Vicente"/>
    <m/>
    <x v="0"/>
    <x v="2"/>
    <x v="2"/>
    <x v="4"/>
  </r>
  <r>
    <x v="8692"/>
    <x v="0"/>
    <s v="TGM13257"/>
    <s v="CONSTANCIA DE UBICACION"/>
    <x v="0"/>
    <x v="0"/>
    <x v="0"/>
    <x v="6"/>
    <s v="Anyela Pamela Soriano Segura SAN"/>
    <s v="Presencial"/>
    <x v="0"/>
    <x v="1"/>
    <x v="2"/>
    <x v="4"/>
  </r>
  <r>
    <x v="8693"/>
    <x v="2"/>
    <s v="TGM13258"/>
    <s v="PAGO CUOTA 2001049"/>
    <x v="0"/>
    <x v="0"/>
    <x v="0"/>
    <x v="51"/>
    <s v="Rocio Margarita Chaname Vicente"/>
    <m/>
    <x v="0"/>
    <x v="1"/>
    <x v="2"/>
    <x v="4"/>
  </r>
  <r>
    <x v="8694"/>
    <x v="0"/>
    <s v="TGM13259"/>
    <s v="MISA"/>
    <x v="0"/>
    <x v="2"/>
    <x v="0"/>
    <x v="39"/>
    <s v="Nescar Janeth Ingaruca Peña SAC SAN"/>
    <s v="Presencial"/>
    <x v="0"/>
    <x v="1"/>
    <x v="2"/>
    <x v="4"/>
  </r>
  <r>
    <x v="8695"/>
    <x v="2"/>
    <s v="TGM13260"/>
    <s v="PAGO CUOTA 200848"/>
    <x v="0"/>
    <x v="0"/>
    <x v="0"/>
    <x v="51"/>
    <s v="Rocio Margarita Chaname Vicente"/>
    <m/>
    <x v="0"/>
    <x v="1"/>
    <x v="2"/>
    <x v="4"/>
  </r>
  <r>
    <x v="8696"/>
    <x v="0"/>
    <s v="TGM13261"/>
    <s v="MISA"/>
    <x v="0"/>
    <x v="2"/>
    <x v="0"/>
    <x v="39"/>
    <s v="Anyela Pamela Soriano Segura SAN"/>
    <s v="Presencial"/>
    <x v="0"/>
    <x v="1"/>
    <x v="2"/>
    <x v="4"/>
  </r>
  <r>
    <x v="8697"/>
    <x v="1"/>
    <s v="TGM13262"/>
    <s v="USO DE ESPACIO"/>
    <x v="0"/>
    <x v="0"/>
    <x v="0"/>
    <x v="8"/>
    <s v="Pamela Diana Caro Alhua  SAC cor"/>
    <m/>
    <x v="0"/>
    <x v="1"/>
    <x v="2"/>
    <x v="4"/>
  </r>
  <r>
    <x v="8698"/>
    <x v="1"/>
    <s v="TGM13263"/>
    <s v="SSFF"/>
    <x v="0"/>
    <x v="1"/>
    <x v="4"/>
    <x v="42"/>
    <s v="Pamela Diana Caro Alhua  SAC cor"/>
    <s v="Presencial"/>
    <x v="1"/>
    <x v="2"/>
    <x v="2"/>
    <x v="4"/>
  </r>
  <r>
    <x v="8699"/>
    <x v="2"/>
    <s v="TGM13264"/>
    <s v="RESPONSO 200426"/>
    <x v="0"/>
    <x v="0"/>
    <x v="0"/>
    <x v="50"/>
    <s v="Rocio Margarita Chaname Vicente"/>
    <m/>
    <x v="0"/>
    <x v="1"/>
    <x v="2"/>
    <x v="4"/>
  </r>
  <r>
    <x v="8700"/>
    <x v="4"/>
    <s v="TGM13265"/>
    <s v="C&amp;OACUTE;DIGO CIP PARA PAGO DE CUOTA"/>
    <x v="0"/>
    <x v="0"/>
    <x v="4"/>
    <x v="10"/>
    <s v="Juan Carlos Chavez  Csc2"/>
    <s v="Llamada Telefonica"/>
    <x v="0"/>
    <x v="2"/>
    <x v="2"/>
    <x v="4"/>
  </r>
  <r>
    <x v="8701"/>
    <x v="0"/>
    <s v="TGM13266"/>
    <s v="COLOCACION DE LAPIDA"/>
    <x v="0"/>
    <x v="1"/>
    <x v="0"/>
    <x v="42"/>
    <s v="Pamela Diana SAC Caro Alhua"/>
    <s v="Presencial"/>
    <x v="1"/>
    <x v="1"/>
    <x v="2"/>
    <x v="4"/>
  </r>
  <r>
    <x v="8702"/>
    <x v="2"/>
    <s v="TGM13267"/>
    <s v="PAGO CUOTA 200493"/>
    <x v="0"/>
    <x v="0"/>
    <x v="0"/>
    <x v="51"/>
    <s v="Rocio Margarita Chaname Vicente"/>
    <m/>
    <x v="0"/>
    <x v="1"/>
    <x v="2"/>
    <x v="4"/>
  </r>
  <r>
    <x v="8703"/>
    <x v="0"/>
    <s v="TGM13268"/>
    <s v="LAPIDA ROTA"/>
    <x v="0"/>
    <x v="1"/>
    <x v="4"/>
    <x v="20"/>
    <s v="Florentino Sebastian Salinas San Antonio"/>
    <s v="Presencial"/>
    <x v="0"/>
    <x v="1"/>
    <x v="2"/>
    <x v="4"/>
  </r>
  <r>
    <x v="8704"/>
    <x v="1"/>
    <s v="TGM13269"/>
    <s v="PAGO DE FOMA"/>
    <x v="0"/>
    <x v="0"/>
    <x v="0"/>
    <x v="51"/>
    <s v="Pamela Diana Caro Alhua  SAC cor"/>
    <s v="Llamada Telefonica"/>
    <x v="0"/>
    <x v="1"/>
    <x v="2"/>
    <x v="4"/>
  </r>
  <r>
    <x v="8705"/>
    <x v="2"/>
    <s v="TGM13270"/>
    <s v="ALQUILER DE PLEGARIA 200477"/>
    <x v="0"/>
    <x v="0"/>
    <x v="0"/>
    <x v="50"/>
    <s v="Rocio Margarita Chaname Vicente"/>
    <m/>
    <x v="0"/>
    <x v="1"/>
    <x v="2"/>
    <x v="4"/>
  </r>
  <r>
    <x v="8706"/>
    <x v="5"/>
    <s v="TGM13271"/>
    <s v="300618"/>
    <x v="0"/>
    <x v="0"/>
    <x v="0"/>
    <x v="8"/>
    <s v="Jesica Castro Blancas"/>
    <m/>
    <x v="0"/>
    <x v="1"/>
    <x v="2"/>
    <x v="4"/>
  </r>
  <r>
    <x v="8707"/>
    <x v="5"/>
    <s v="TGM13272"/>
    <s v="CALCULO PARA POSIBLE USO CONTRATO 5039866"/>
    <x v="0"/>
    <x v="2"/>
    <x v="0"/>
    <x v="33"/>
    <s v="Yenifer Eliana Vásquez Carvajal"/>
    <s v="Presencial"/>
    <x v="0"/>
    <x v="1"/>
    <x v="2"/>
    <x v="4"/>
  </r>
  <r>
    <x v="8708"/>
    <x v="5"/>
    <s v="TGM13273"/>
    <s v="USO DE ESPACIO NF CONTRATO 300618"/>
    <x v="0"/>
    <x v="2"/>
    <x v="0"/>
    <x v="8"/>
    <s v="Yenifer Eliana Vásquez Carvajal"/>
    <s v="Presencial"/>
    <x v="0"/>
    <x v="1"/>
    <x v="2"/>
    <x v="4"/>
  </r>
  <r>
    <x v="8709"/>
    <x v="6"/>
    <s v="TGM13274"/>
    <s v="USO DE ESPACIO NF CONTRATO 5014987"/>
    <x v="0"/>
    <x v="2"/>
    <x v="0"/>
    <x v="8"/>
    <s v="Yenifer Eliana Vásquez Carvajal"/>
    <s v="Presencial"/>
    <x v="0"/>
    <x v="1"/>
    <x v="2"/>
    <x v="4"/>
  </r>
  <r>
    <x v="8710"/>
    <x v="0"/>
    <s v="TGM13275"/>
    <s v="LAPIDA PENDIENTE"/>
    <x v="0"/>
    <x v="1"/>
    <x v="4"/>
    <x v="13"/>
    <s v="Florentino Sebastian Salinas San Antonio"/>
    <s v="Llamada Telefonica"/>
    <x v="0"/>
    <x v="2"/>
    <x v="2"/>
    <x v="4"/>
  </r>
  <r>
    <x v="8711"/>
    <x v="0"/>
    <s v="TGM13276"/>
    <s v="PAGO PENDIENTE"/>
    <x v="0"/>
    <x v="0"/>
    <x v="0"/>
    <x v="51"/>
    <s v="Pamela Diana SAC Caro Alhua"/>
    <s v="Presencial"/>
    <x v="0"/>
    <x v="2"/>
    <x v="2"/>
    <x v="4"/>
  </r>
  <r>
    <x v="8712"/>
    <x v="0"/>
    <s v="TGM13277"/>
    <s v="USO DE ESPACIO"/>
    <x v="0"/>
    <x v="2"/>
    <x v="0"/>
    <x v="8"/>
    <s v="Pamela Diana SAC Caro Alhua"/>
    <s v="Presencial"/>
    <x v="0"/>
    <x v="1"/>
    <x v="2"/>
    <x v="4"/>
  </r>
  <r>
    <x v="8713"/>
    <x v="2"/>
    <s v="TGM13279"/>
    <s v="RESPONSO 200627"/>
    <x v="0"/>
    <x v="0"/>
    <x v="0"/>
    <x v="50"/>
    <s v="Rocio Margarita Chaname Vicente"/>
    <m/>
    <x v="0"/>
    <x v="1"/>
    <x v="2"/>
    <x v="4"/>
  </r>
  <r>
    <x v="8714"/>
    <x v="2"/>
    <s v="TGM13280"/>
    <s v="PAGO CUOTA 201046"/>
    <x v="0"/>
    <x v="0"/>
    <x v="0"/>
    <x v="51"/>
    <s v="Rocio Margarita Chaname Vicente"/>
    <m/>
    <x v="0"/>
    <x v="1"/>
    <x v="2"/>
    <x v="4"/>
  </r>
  <r>
    <x v="8715"/>
    <x v="0"/>
    <s v="TGM13281"/>
    <s v="MISA"/>
    <x v="0"/>
    <x v="2"/>
    <x v="0"/>
    <x v="39"/>
    <s v="Nescar Janeth Ingaruca Peña SAC SAN"/>
    <s v="Presencial"/>
    <x v="0"/>
    <x v="1"/>
    <x v="2"/>
    <x v="4"/>
  </r>
  <r>
    <x v="8716"/>
    <x v="0"/>
    <s v="TGM13282"/>
    <s v="UBICACION DE ESPACIO"/>
    <x v="0"/>
    <x v="0"/>
    <x v="0"/>
    <x v="40"/>
    <s v="Pamela Diana SAC Caro Alhua"/>
    <s v="Llamada Telefonica"/>
    <x v="0"/>
    <x v="1"/>
    <x v="2"/>
    <x v="4"/>
  </r>
  <r>
    <x v="8717"/>
    <x v="0"/>
    <s v="TGM13283"/>
    <s v="MISA"/>
    <x v="0"/>
    <x v="2"/>
    <x v="0"/>
    <x v="39"/>
    <s v="Nescar Janeth Ingaruca Peña SAC SAN"/>
    <s v="Presencial"/>
    <x v="0"/>
    <x v="1"/>
    <x v="2"/>
    <x v="4"/>
  </r>
  <r>
    <x v="8718"/>
    <x v="0"/>
    <s v="TGM13284"/>
    <s v="MISA"/>
    <x v="0"/>
    <x v="2"/>
    <x v="0"/>
    <x v="39"/>
    <s v="Nescar Janeth Ingaruca Peña SAC SAN"/>
    <s v="Presencial"/>
    <x v="0"/>
    <x v="1"/>
    <x v="2"/>
    <x v="4"/>
  </r>
  <r>
    <x v="8719"/>
    <x v="0"/>
    <s v="TGM13285"/>
    <s v="USO DE ESPACIO"/>
    <x v="0"/>
    <x v="0"/>
    <x v="0"/>
    <x v="8"/>
    <s v="Pamela Diana SAC Caro Alhua"/>
    <s v="Presencial"/>
    <x v="0"/>
    <x v="1"/>
    <x v="2"/>
    <x v="4"/>
  </r>
  <r>
    <x v="8720"/>
    <x v="0"/>
    <s v="TGM13286"/>
    <s v="INF. DE AMPLIACION"/>
    <x v="0"/>
    <x v="0"/>
    <x v="0"/>
    <x v="40"/>
    <s v="Pamela Diana SAC Caro Alhua"/>
    <m/>
    <x v="0"/>
    <x v="1"/>
    <x v="2"/>
    <x v="4"/>
  </r>
  <r>
    <x v="8721"/>
    <x v="0"/>
    <s v="TGM13287"/>
    <s v="REPROGRAMACION"/>
    <x v="0"/>
    <x v="0"/>
    <x v="4"/>
    <x v="10"/>
    <s v="Juan Carlos Chavez  San"/>
    <s v="Redes Sociales"/>
    <x v="0"/>
    <x v="2"/>
    <x v="2"/>
    <x v="4"/>
  </r>
  <r>
    <x v="8722"/>
    <x v="0"/>
    <s v="TGM13288"/>
    <s v="VENTA DE FLORERO"/>
    <x v="0"/>
    <x v="0"/>
    <x v="4"/>
    <x v="21"/>
    <s v="Florentino Sebastian Salinas San Antonio"/>
    <s v="Presencial"/>
    <x v="0"/>
    <x v="2"/>
    <x v="2"/>
    <x v="4"/>
  </r>
  <r>
    <x v="8723"/>
    <x v="0"/>
    <s v="TGM13289"/>
    <s v="MISA"/>
    <x v="0"/>
    <x v="2"/>
    <x v="0"/>
    <x v="39"/>
    <s v="Anyela Pamela Soriano Segura SAN"/>
    <s v="Presencial"/>
    <x v="0"/>
    <x v="1"/>
    <x v="2"/>
    <x v="4"/>
  </r>
  <r>
    <x v="8724"/>
    <x v="0"/>
    <s v="TGM13290"/>
    <s v="ALQUILER DE TOLDO"/>
    <x v="0"/>
    <x v="0"/>
    <x v="0"/>
    <x v="48"/>
    <s v="Anyela Pamela Soriano Segura SAN"/>
    <s v="Presencial"/>
    <x v="0"/>
    <x v="1"/>
    <x v="2"/>
    <x v="4"/>
  </r>
  <r>
    <x v="8725"/>
    <x v="0"/>
    <s v="TGM13291"/>
    <s v="MISA"/>
    <x v="0"/>
    <x v="2"/>
    <x v="0"/>
    <x v="39"/>
    <s v="Anyela Pamela Soriano Segura SAN"/>
    <s v="Presencial"/>
    <x v="0"/>
    <x v="1"/>
    <x v="2"/>
    <x v="4"/>
  </r>
  <r>
    <x v="8726"/>
    <x v="2"/>
    <s v="TGM13292"/>
    <s v="PAGO CUOTA 200300"/>
    <x v="0"/>
    <x v="0"/>
    <x v="0"/>
    <x v="51"/>
    <s v="Rocio Margarita Chaname Vicente"/>
    <m/>
    <x v="0"/>
    <x v="1"/>
    <x v="2"/>
    <x v="4"/>
  </r>
  <r>
    <x v="8727"/>
    <x v="0"/>
    <s v="TGM13293"/>
    <s v="MISA"/>
    <x v="0"/>
    <x v="2"/>
    <x v="0"/>
    <x v="39"/>
    <s v="Anyela Pamela Soriano Segura SAN"/>
    <s v="Presencial"/>
    <x v="0"/>
    <x v="1"/>
    <x v="2"/>
    <x v="4"/>
  </r>
  <r>
    <x v="8728"/>
    <x v="4"/>
    <s v="TGM13294"/>
    <s v="CERTIFICADO DE USO PERPETUO"/>
    <x v="0"/>
    <x v="0"/>
    <x v="0"/>
    <x v="0"/>
    <s v="Rosmery Montesinos Quispe c2"/>
    <s v="Presencial"/>
    <x v="0"/>
    <x v="1"/>
    <x v="2"/>
    <x v="4"/>
  </r>
  <r>
    <x v="8729"/>
    <x v="2"/>
    <s v="TGM13295"/>
    <s v="PAGO CUOTA 200424"/>
    <x v="0"/>
    <x v="0"/>
    <x v="0"/>
    <x v="51"/>
    <s v="Rocio Margarita Chaname Vicente"/>
    <m/>
    <x v="0"/>
    <x v="1"/>
    <x v="2"/>
    <x v="4"/>
  </r>
  <r>
    <x v="8730"/>
    <x v="0"/>
    <s v="TGM13296"/>
    <s v="USO DE ESPACIO"/>
    <x v="0"/>
    <x v="0"/>
    <x v="0"/>
    <x v="8"/>
    <s v="Pamela Diana SAC Caro Alhua"/>
    <s v="Presencial"/>
    <x v="0"/>
    <x v="1"/>
    <x v="2"/>
    <x v="4"/>
  </r>
  <r>
    <x v="8731"/>
    <x v="0"/>
    <s v="TGM13297"/>
    <s v="PAGO DE FOMA"/>
    <x v="0"/>
    <x v="0"/>
    <x v="0"/>
    <x v="51"/>
    <s v="Pamela Diana SAC Caro Alhua"/>
    <m/>
    <x v="0"/>
    <x v="1"/>
    <x v="2"/>
    <x v="4"/>
  </r>
  <r>
    <x v="8732"/>
    <x v="2"/>
    <s v="TGM13298"/>
    <s v="USO DE ESPACIO 200458"/>
    <x v="0"/>
    <x v="0"/>
    <x v="0"/>
    <x v="8"/>
    <s v="Rocio Margarita Chaname Vicente"/>
    <m/>
    <x v="0"/>
    <x v="1"/>
    <x v="2"/>
    <x v="4"/>
  </r>
  <r>
    <x v="8733"/>
    <x v="0"/>
    <s v="TGM13299"/>
    <s v="MANTENIMIENTO DE PLACA"/>
    <x v="0"/>
    <x v="0"/>
    <x v="2"/>
    <x v="14"/>
    <s v="Anyela Pamela Soriano Segura SAN"/>
    <s v="Presencial"/>
    <x v="0"/>
    <x v="2"/>
    <x v="2"/>
    <x v="4"/>
  </r>
  <r>
    <x v="8734"/>
    <x v="1"/>
    <s v="TGM13300"/>
    <s v="CERTIFICADO DE USO"/>
    <x v="0"/>
    <x v="0"/>
    <x v="0"/>
    <x v="0"/>
    <s v="Pamela Diana Caro Alhua  SAC cor"/>
    <s v="Presencial"/>
    <x v="0"/>
    <x v="1"/>
    <x v="2"/>
    <x v="4"/>
  </r>
  <r>
    <x v="8735"/>
    <x v="2"/>
    <s v="TGM13301"/>
    <s v="PAGO CUOTA 200557"/>
    <x v="0"/>
    <x v="0"/>
    <x v="0"/>
    <x v="51"/>
    <s v="Rocio Margarita Chaname Vicente"/>
    <m/>
    <x v="0"/>
    <x v="1"/>
    <x v="2"/>
    <x v="4"/>
  </r>
  <r>
    <x v="8736"/>
    <x v="1"/>
    <s v="TGM13302"/>
    <s v="CITA"/>
    <x v="0"/>
    <x v="1"/>
    <x v="4"/>
    <x v="35"/>
    <s v="Florentino Sebastian Salinas Corona"/>
    <m/>
    <x v="0"/>
    <x v="2"/>
    <x v="2"/>
    <x v="4"/>
  </r>
  <r>
    <x v="8737"/>
    <x v="0"/>
    <s v="TGM13303"/>
    <s v="MISA"/>
    <x v="0"/>
    <x v="2"/>
    <x v="0"/>
    <x v="39"/>
    <s v="Anyela Pamela Soriano Segura SAN"/>
    <s v="Presencial"/>
    <x v="0"/>
    <x v="1"/>
    <x v="2"/>
    <x v="4"/>
  </r>
  <r>
    <x v="8738"/>
    <x v="4"/>
    <s v="TGM13304"/>
    <s v="CONSTANCIA DE SEPULTURA"/>
    <x v="0"/>
    <x v="0"/>
    <x v="0"/>
    <x v="6"/>
    <s v="Rosmery Montesinos Quispe c2"/>
    <s v="Presencial"/>
    <x v="0"/>
    <x v="1"/>
    <x v="2"/>
    <x v="4"/>
  </r>
  <r>
    <x v="8739"/>
    <x v="4"/>
    <s v="TGM13305"/>
    <s v="RECLAMO LAPIDA"/>
    <x v="0"/>
    <x v="1"/>
    <x v="4"/>
    <x v="13"/>
    <s v="Rayda Rita Vargas Perales C2"/>
    <s v="Presencial"/>
    <x v="0"/>
    <x v="2"/>
    <x v="2"/>
    <x v="4"/>
  </r>
  <r>
    <x v="8740"/>
    <x v="0"/>
    <s v="TGM13306"/>
    <s v="CAMBIO DE TITULARIDAD"/>
    <x v="0"/>
    <x v="2"/>
    <x v="0"/>
    <x v="31"/>
    <s v="Pamela Diana SAC Caro Alhua"/>
    <m/>
    <x v="0"/>
    <x v="1"/>
    <x v="2"/>
    <x v="4"/>
  </r>
  <r>
    <x v="8741"/>
    <x v="3"/>
    <s v="TGM13307"/>
    <s v="ENTREGA DE CERTIFICADO DE PERPETUIDAD"/>
    <x v="0"/>
    <x v="0"/>
    <x v="0"/>
    <x v="0"/>
    <s v="Ruth Cusihuaman SACC1"/>
    <s v="Presencial"/>
    <x v="0"/>
    <x v="1"/>
    <x v="2"/>
    <x v="4"/>
  </r>
  <r>
    <x v="8742"/>
    <x v="2"/>
    <s v="TGM13308"/>
    <s v="ALQUILER DE PLEGARIA"/>
    <x v="0"/>
    <x v="0"/>
    <x v="0"/>
    <x v="50"/>
    <s v="Rocio Margarita Chaname Vicente"/>
    <m/>
    <x v="0"/>
    <x v="1"/>
    <x v="2"/>
    <x v="4"/>
  </r>
  <r>
    <x v="8743"/>
    <x v="3"/>
    <s v="TGM13309"/>
    <s v="ENTREGA DE CERTIFICADO DE PERPETUIDAD"/>
    <x v="0"/>
    <x v="0"/>
    <x v="0"/>
    <x v="0"/>
    <s v="Ruth Cusihuaman SACC1"/>
    <s v="Presencial"/>
    <x v="0"/>
    <x v="1"/>
    <x v="2"/>
    <x v="4"/>
  </r>
  <r>
    <x v="8744"/>
    <x v="2"/>
    <s v="TGM13310"/>
    <s v="USO DE ESPACIO 200788"/>
    <x v="0"/>
    <x v="0"/>
    <x v="2"/>
    <x v="8"/>
    <s v="Rocio Margarita Chaname Vicente"/>
    <m/>
    <x v="0"/>
    <x v="2"/>
    <x v="2"/>
    <x v="4"/>
  </r>
  <r>
    <x v="8745"/>
    <x v="5"/>
    <s v="TGM13311"/>
    <s v="AMORTIZACI&amp;OACUTE;N A CAPITAL - CONTRATO  300328"/>
    <x v="0"/>
    <x v="0"/>
    <x v="4"/>
    <x v="10"/>
    <s v="Juan Carlos Chavez  Cix"/>
    <s v="Presencial"/>
    <x v="0"/>
    <x v="2"/>
    <x v="2"/>
    <x v="4"/>
  </r>
  <r>
    <x v="8746"/>
    <x v="0"/>
    <s v="TGM13312"/>
    <s v="ESTADO DE CUENTA"/>
    <x v="0"/>
    <x v="0"/>
    <x v="2"/>
    <x v="5"/>
    <s v="Nescar Janeth Ingaruca Peña SAC SAN"/>
    <s v="Presencial"/>
    <x v="0"/>
    <x v="2"/>
    <x v="2"/>
    <x v="4"/>
  </r>
  <r>
    <x v="8747"/>
    <x v="0"/>
    <s v="TGM13313"/>
    <s v="ESTADO DE CUENTA"/>
    <x v="0"/>
    <x v="0"/>
    <x v="2"/>
    <x v="2"/>
    <s v="Nescar Janeth Ingaruca Peña SAC SAN"/>
    <s v="Presencial"/>
    <x v="0"/>
    <x v="2"/>
    <x v="2"/>
    <x v="4"/>
  </r>
  <r>
    <x v="8748"/>
    <x v="0"/>
    <s v="TGM13314"/>
    <s v="CERTIFICADO DE USO"/>
    <x v="0"/>
    <x v="0"/>
    <x v="0"/>
    <x v="0"/>
    <s v="Anyela Pamela Soriano Segura SAN"/>
    <s v="Presencial"/>
    <x v="0"/>
    <x v="1"/>
    <x v="2"/>
    <x v="4"/>
  </r>
  <r>
    <x v="8749"/>
    <x v="1"/>
    <s v="TGM13315"/>
    <s v="USO DE ESPACIO"/>
    <x v="0"/>
    <x v="0"/>
    <x v="0"/>
    <x v="8"/>
    <s v="Anyela Pamela Soriano Segura COR"/>
    <s v="Presencial"/>
    <x v="0"/>
    <x v="1"/>
    <x v="2"/>
    <x v="4"/>
  </r>
  <r>
    <x v="8750"/>
    <x v="0"/>
    <s v="TGM13316"/>
    <s v="ESTADO DE CUENTA"/>
    <x v="0"/>
    <x v="0"/>
    <x v="2"/>
    <x v="5"/>
    <s v="Nescar Janeth Ingaruca Peña SAC SAN"/>
    <s v="Presencial"/>
    <x v="0"/>
    <x v="2"/>
    <x v="2"/>
    <x v="4"/>
  </r>
  <r>
    <x v="8751"/>
    <x v="1"/>
    <s v="TGM13317"/>
    <s v="ESTADO DE CUENTA"/>
    <x v="0"/>
    <x v="0"/>
    <x v="0"/>
    <x v="5"/>
    <s v="Liz Lidiana Huaman Rojas SAC CF"/>
    <m/>
    <x v="0"/>
    <x v="1"/>
    <x v="2"/>
    <x v="4"/>
  </r>
  <r>
    <x v="8752"/>
    <x v="1"/>
    <s v="TGM13318"/>
    <s v="MISA DE RECUERDO"/>
    <x v="0"/>
    <x v="2"/>
    <x v="0"/>
    <x v="39"/>
    <s v="Liz Lidiana Huaman Rojas SAC CF"/>
    <m/>
    <x v="0"/>
    <x v="1"/>
    <x v="2"/>
    <x v="4"/>
  </r>
  <r>
    <x v="8753"/>
    <x v="1"/>
    <s v="TGM13319"/>
    <s v="ESTADO DE CUENTA"/>
    <x v="0"/>
    <x v="0"/>
    <x v="0"/>
    <x v="5"/>
    <s v="Liz Lidiana Huaman Rojas SAC CF"/>
    <m/>
    <x v="0"/>
    <x v="1"/>
    <x v="2"/>
    <x v="4"/>
  </r>
  <r>
    <x v="8754"/>
    <x v="1"/>
    <s v="TGM13320"/>
    <s v="ESTADO DE CUENTA"/>
    <x v="0"/>
    <x v="0"/>
    <x v="0"/>
    <x v="5"/>
    <s v="Liz Lidiana Huaman Rojas SAC CF"/>
    <m/>
    <x v="0"/>
    <x v="1"/>
    <x v="2"/>
    <x v="4"/>
  </r>
  <r>
    <x v="8755"/>
    <x v="0"/>
    <s v="TGM13321"/>
    <s v="CERTIFICADO"/>
    <x v="0"/>
    <x v="0"/>
    <x v="0"/>
    <x v="0"/>
    <s v="Nescar Janeth Ingaruca Peña SAC SAN"/>
    <s v="Presencial"/>
    <x v="0"/>
    <x v="1"/>
    <x v="2"/>
    <x v="4"/>
  </r>
  <r>
    <x v="8756"/>
    <x v="0"/>
    <s v="TGM13322"/>
    <s v="CERTIFICADO"/>
    <x v="0"/>
    <x v="0"/>
    <x v="0"/>
    <x v="0"/>
    <s v="Nescar Janeth Ingaruca Peña SAC SAN"/>
    <s v="Presencial"/>
    <x v="0"/>
    <x v="1"/>
    <x v="2"/>
    <x v="4"/>
  </r>
  <r>
    <x v="8757"/>
    <x v="0"/>
    <s v="TGM13323"/>
    <s v="MISA"/>
    <x v="0"/>
    <x v="2"/>
    <x v="0"/>
    <x v="39"/>
    <s v="Nescar Janeth Ingaruca Peña SAC SAN"/>
    <s v="Presencial"/>
    <x v="0"/>
    <x v="1"/>
    <x v="2"/>
    <x v="4"/>
  </r>
  <r>
    <x v="8758"/>
    <x v="1"/>
    <s v="TGM13324"/>
    <s v="FLORERO"/>
    <x v="0"/>
    <x v="0"/>
    <x v="0"/>
    <x v="21"/>
    <s v="Liz Lidiana Huaman Rojas SAC CF"/>
    <m/>
    <x v="0"/>
    <x v="1"/>
    <x v="2"/>
    <x v="4"/>
  </r>
  <r>
    <x v="8759"/>
    <x v="1"/>
    <s v="TGM13325"/>
    <s v="MISA"/>
    <x v="0"/>
    <x v="2"/>
    <x v="0"/>
    <x v="39"/>
    <s v="Nescar Janeth Ingaruca Peña SAC COR"/>
    <s v="Presencial"/>
    <x v="0"/>
    <x v="1"/>
    <x v="2"/>
    <x v="4"/>
  </r>
  <r>
    <x v="8760"/>
    <x v="1"/>
    <s v="TGM13326"/>
    <s v="CERTIFICADO"/>
    <x v="0"/>
    <x v="0"/>
    <x v="0"/>
    <x v="0"/>
    <s v="Nescar Janeth Ingaruca Peña SAC COR"/>
    <s v="Presencial"/>
    <x v="0"/>
    <x v="1"/>
    <x v="2"/>
    <x v="4"/>
  </r>
  <r>
    <x v="8761"/>
    <x v="1"/>
    <s v="TGM13327"/>
    <s v="CERTIFICADO"/>
    <x v="0"/>
    <x v="0"/>
    <x v="0"/>
    <x v="0"/>
    <s v="Nescar Janeth Ingaruca Peña SAC COR"/>
    <s v="Presencial"/>
    <x v="0"/>
    <x v="1"/>
    <x v="2"/>
    <x v="4"/>
  </r>
  <r>
    <x v="8762"/>
    <x v="1"/>
    <s v="TGM13328"/>
    <s v="CERTIFICADO"/>
    <x v="0"/>
    <x v="0"/>
    <x v="0"/>
    <x v="0"/>
    <s v="Nescar Janeth Ingaruca Peña SAC COR"/>
    <s v="Presencial"/>
    <x v="0"/>
    <x v="1"/>
    <x v="2"/>
    <x v="4"/>
  </r>
  <r>
    <x v="8763"/>
    <x v="1"/>
    <s v="TGM13329"/>
    <s v="ESTADO DE CUENTA"/>
    <x v="0"/>
    <x v="0"/>
    <x v="2"/>
    <x v="5"/>
    <s v="Nescar Janeth Ingaruca Peña SAC COR"/>
    <s v="Presencial"/>
    <x v="0"/>
    <x v="2"/>
    <x v="2"/>
    <x v="4"/>
  </r>
  <r>
    <x v="8764"/>
    <x v="4"/>
    <s v="TGM13330"/>
    <s v="GENERACION CODG. CIP"/>
    <x v="0"/>
    <x v="0"/>
    <x v="2"/>
    <x v="46"/>
    <s v="Ruth Cusihuaman SACC2"/>
    <s v="Presencial"/>
    <x v="0"/>
    <x v="2"/>
    <x v="2"/>
    <x v="4"/>
  </r>
  <r>
    <x v="8765"/>
    <x v="0"/>
    <s v="TGM13331"/>
    <s v="LAPIDA PERDIDA"/>
    <x v="0"/>
    <x v="1"/>
    <x v="0"/>
    <x v="42"/>
    <s v="Pamela Diana SAC Caro Alhua"/>
    <m/>
    <x v="0"/>
    <x v="1"/>
    <x v="2"/>
    <x v="4"/>
  </r>
  <r>
    <x v="8766"/>
    <x v="0"/>
    <s v="TGM13332"/>
    <s v="SUGERENCIA"/>
    <x v="0"/>
    <x v="1"/>
    <x v="4"/>
    <x v="8"/>
    <s v="Florentino Sebastian Salinas San Antonio"/>
    <s v="Presencial"/>
    <x v="0"/>
    <x v="2"/>
    <x v="2"/>
    <x v="4"/>
  </r>
  <r>
    <x v="8767"/>
    <x v="0"/>
    <s v="TGM13333"/>
    <s v="ALQUILER DE TOLDO"/>
    <x v="0"/>
    <x v="0"/>
    <x v="0"/>
    <x v="48"/>
    <s v="Pamela Diana SAC Caro Alhua"/>
    <s v="Presencial"/>
    <x v="0"/>
    <x v="1"/>
    <x v="2"/>
    <x v="4"/>
  </r>
  <r>
    <x v="8768"/>
    <x v="0"/>
    <s v="TGM13334"/>
    <s v="SILLA DE RUEDA"/>
    <x v="0"/>
    <x v="1"/>
    <x v="0"/>
    <x v="42"/>
    <s v="Pamela Diana SAC Caro Alhua"/>
    <s v="Presencial"/>
    <x v="1"/>
    <x v="1"/>
    <x v="2"/>
    <x v="4"/>
  </r>
  <r>
    <x v="8769"/>
    <x v="0"/>
    <s v="TGM13335"/>
    <s v="USO DE ESPACIO"/>
    <x v="0"/>
    <x v="0"/>
    <x v="0"/>
    <x v="8"/>
    <s v="Pamela Diana SAC Caro Alhua"/>
    <s v="Presencial"/>
    <x v="0"/>
    <x v="1"/>
    <x v="2"/>
    <x v="4"/>
  </r>
  <r>
    <x v="8770"/>
    <x v="0"/>
    <s v="TGM13336"/>
    <s v="MISA"/>
    <x v="0"/>
    <x v="2"/>
    <x v="0"/>
    <x v="39"/>
    <s v="Nescar Janeth Ingaruca Peña SAC SAN"/>
    <s v="Presencial"/>
    <x v="0"/>
    <x v="1"/>
    <x v="2"/>
    <x v="4"/>
  </r>
  <r>
    <x v="8771"/>
    <x v="0"/>
    <s v="TGM13337"/>
    <s v="VENTA FLOREROS"/>
    <x v="0"/>
    <x v="0"/>
    <x v="4"/>
    <x v="21"/>
    <s v="Florentino Sebastian Salinas San Antonio"/>
    <s v="Presencial"/>
    <x v="0"/>
    <x v="2"/>
    <x v="2"/>
    <x v="4"/>
  </r>
  <r>
    <x v="8772"/>
    <x v="0"/>
    <s v="TGM13338"/>
    <s v="VENTA FLOREROS"/>
    <x v="0"/>
    <x v="0"/>
    <x v="4"/>
    <x v="21"/>
    <s v="Florentino Sebastian Salinas San Antonio"/>
    <s v="Presencial"/>
    <x v="0"/>
    <x v="2"/>
    <x v="2"/>
    <x v="4"/>
  </r>
  <r>
    <x v="8773"/>
    <x v="0"/>
    <s v="TGM13339"/>
    <s v="DEVOLUCION DE LAPIDA"/>
    <x v="0"/>
    <x v="0"/>
    <x v="0"/>
    <x v="13"/>
    <s v="Pamela Diana SAC Caro Alhua"/>
    <s v="Presencial"/>
    <x v="0"/>
    <x v="1"/>
    <x v="2"/>
    <x v="4"/>
  </r>
  <r>
    <x v="8774"/>
    <x v="0"/>
    <s v="TGM13340"/>
    <s v="COLOCACION DE FLORERO DE MARMOL"/>
    <x v="0"/>
    <x v="0"/>
    <x v="2"/>
    <x v="21"/>
    <s v="Pamela Diana SAC Caro Alhua"/>
    <s v="Presencial"/>
    <x v="0"/>
    <x v="2"/>
    <x v="2"/>
    <x v="4"/>
  </r>
  <r>
    <x v="8775"/>
    <x v="0"/>
    <s v="TGM13341"/>
    <s v="COLOCACION DE LAPIDA"/>
    <x v="0"/>
    <x v="0"/>
    <x v="4"/>
    <x v="13"/>
    <s v="Pamela Diana SAC Caro Alhua"/>
    <m/>
    <x v="0"/>
    <x v="2"/>
    <x v="2"/>
    <x v="4"/>
  </r>
  <r>
    <x v="8776"/>
    <x v="0"/>
    <s v="TGM13342"/>
    <s v="MISA"/>
    <x v="0"/>
    <x v="2"/>
    <x v="0"/>
    <x v="39"/>
    <s v="Pamela Diana SAC Caro Alhua"/>
    <m/>
    <x v="0"/>
    <x v="1"/>
    <x v="2"/>
    <x v="4"/>
  </r>
  <r>
    <x v="8777"/>
    <x v="0"/>
    <s v="TGM13343"/>
    <s v="CAMBIO DE ESCALERA"/>
    <x v="0"/>
    <x v="1"/>
    <x v="4"/>
    <x v="36"/>
    <s v="Jose Luis Acevedo Marquez"/>
    <s v="Presencial"/>
    <x v="1"/>
    <x v="2"/>
    <x v="2"/>
    <x v="4"/>
  </r>
  <r>
    <x v="8778"/>
    <x v="0"/>
    <s v="TGM13344"/>
    <s v="ACTA DE DEFUNCION"/>
    <x v="0"/>
    <x v="0"/>
    <x v="0"/>
    <x v="41"/>
    <s v="Pamela Diana SAC Caro Alhua"/>
    <s v="Presencial"/>
    <x v="0"/>
    <x v="1"/>
    <x v="2"/>
    <x v="4"/>
  </r>
  <r>
    <x v="8779"/>
    <x v="0"/>
    <s v="TGM13345"/>
    <s v="MANTENIMIENTO ESPACIO"/>
    <x v="0"/>
    <x v="1"/>
    <x v="4"/>
    <x v="14"/>
    <s v="Florentino Sebastian Salinas San Antonio"/>
    <s v="Presencial"/>
    <x v="0"/>
    <x v="2"/>
    <x v="2"/>
    <x v="4"/>
  </r>
  <r>
    <x v="8780"/>
    <x v="0"/>
    <s v="TGM13346"/>
    <s v="FOMA"/>
    <x v="0"/>
    <x v="0"/>
    <x v="0"/>
    <x v="51"/>
    <s v="Anyela Pamela Soriano Segura SAN"/>
    <s v="Presencial"/>
    <x v="0"/>
    <x v="1"/>
    <x v="2"/>
    <x v="4"/>
  </r>
  <r>
    <x v="8781"/>
    <x v="0"/>
    <s v="TGM13347"/>
    <s v="MISA"/>
    <x v="0"/>
    <x v="2"/>
    <x v="0"/>
    <x v="39"/>
    <s v="Pamela Diana SAC Caro Alhua"/>
    <s v="Presencial"/>
    <x v="0"/>
    <x v="1"/>
    <x v="2"/>
    <x v="4"/>
  </r>
  <r>
    <x v="8782"/>
    <x v="0"/>
    <s v="TGM13348"/>
    <s v="COLOCACION DE LAPIDA"/>
    <x v="0"/>
    <x v="0"/>
    <x v="4"/>
    <x v="13"/>
    <s v="Florentino Sebastian Salinas San Antonio"/>
    <s v="Presencial"/>
    <x v="0"/>
    <x v="2"/>
    <x v="2"/>
    <x v="4"/>
  </r>
  <r>
    <x v="8783"/>
    <x v="2"/>
    <s v="TGM13349"/>
    <s v="BOLETA 200028"/>
    <x v="0"/>
    <x v="0"/>
    <x v="0"/>
    <x v="19"/>
    <s v="Rocio Margarita Chaname Vicente"/>
    <m/>
    <x v="0"/>
    <x v="1"/>
    <x v="2"/>
    <x v="4"/>
  </r>
  <r>
    <x v="8784"/>
    <x v="0"/>
    <s v="TGM13350"/>
    <s v="CONSTANCIA DE UBICACION"/>
    <x v="0"/>
    <x v="0"/>
    <x v="2"/>
    <x v="2"/>
    <s v="Anyela Pamela Soriano Segura SAN"/>
    <s v="Presencial"/>
    <x v="0"/>
    <x v="2"/>
    <x v="2"/>
    <x v="4"/>
  </r>
  <r>
    <x v="8785"/>
    <x v="0"/>
    <s v="TGM13351"/>
    <s v="MISA"/>
    <x v="0"/>
    <x v="2"/>
    <x v="0"/>
    <x v="39"/>
    <s v="Anyela Pamela Soriano Segura SAN"/>
    <s v="Presencial"/>
    <x v="0"/>
    <x v="1"/>
    <x v="2"/>
    <x v="4"/>
  </r>
  <r>
    <x v="8786"/>
    <x v="2"/>
    <s v="TGM13352"/>
    <s v="BOLETA 200104"/>
    <x v="0"/>
    <x v="0"/>
    <x v="2"/>
    <x v="19"/>
    <s v="Rocio Margarita Chaname Vicente"/>
    <m/>
    <x v="0"/>
    <x v="2"/>
    <x v="2"/>
    <x v="4"/>
  </r>
  <r>
    <x v="8787"/>
    <x v="0"/>
    <s v="TGM13353"/>
    <s v="ACTUALIZACION DE DATOS"/>
    <x v="0"/>
    <x v="0"/>
    <x v="0"/>
    <x v="1"/>
    <s v="Anyela Pamela Soriano Segura SAN"/>
    <s v="Presencial"/>
    <x v="0"/>
    <x v="1"/>
    <x v="2"/>
    <x v="4"/>
  </r>
  <r>
    <x v="8788"/>
    <x v="0"/>
    <s v="TGM13354"/>
    <s v="ACTA DE DEFUNCION"/>
    <x v="0"/>
    <x v="0"/>
    <x v="0"/>
    <x v="41"/>
    <s v="Pamela Diana SAC Caro Alhua"/>
    <s v="Presencial"/>
    <x v="0"/>
    <x v="1"/>
    <x v="2"/>
    <x v="4"/>
  </r>
  <r>
    <x v="8789"/>
    <x v="0"/>
    <s v="TGM13355"/>
    <s v="ALQUILER DE PLEGARIA"/>
    <x v="0"/>
    <x v="0"/>
    <x v="0"/>
    <x v="50"/>
    <s v="Anyela Pamela Soriano Segura SAN"/>
    <s v="Presencial"/>
    <x v="0"/>
    <x v="1"/>
    <x v="2"/>
    <x v="4"/>
  </r>
  <r>
    <x v="8790"/>
    <x v="0"/>
    <s v="TGM13356"/>
    <s v="CERTIFICADO DE USO"/>
    <x v="0"/>
    <x v="0"/>
    <x v="0"/>
    <x v="0"/>
    <s v="Anyela Pamela Soriano Segura SAN"/>
    <s v="Presencial"/>
    <x v="0"/>
    <x v="1"/>
    <x v="2"/>
    <x v="4"/>
  </r>
  <r>
    <x v="8791"/>
    <x v="0"/>
    <s v="TGM13357"/>
    <s v="MANTENIMIENTO DE ESPACIO"/>
    <x v="0"/>
    <x v="0"/>
    <x v="4"/>
    <x v="14"/>
    <s v="Florentino Sebastian Salinas San Antonio"/>
    <s v="Presencial"/>
    <x v="0"/>
    <x v="2"/>
    <x v="2"/>
    <x v="4"/>
  </r>
  <r>
    <x v="8792"/>
    <x v="0"/>
    <s v="TGM13358"/>
    <s v="CONSTANCIA DE ENTIERRO"/>
    <x v="0"/>
    <x v="0"/>
    <x v="0"/>
    <x v="6"/>
    <s v="Pamela Diana SAC Caro Alhua"/>
    <s v="Presencial"/>
    <x v="0"/>
    <x v="1"/>
    <x v="2"/>
    <x v="4"/>
  </r>
  <r>
    <x v="8793"/>
    <x v="0"/>
    <s v="TGM13359"/>
    <s v="RECLAMO DE INGRESO AL CRM"/>
    <x v="0"/>
    <x v="1"/>
    <x v="4"/>
    <x v="36"/>
    <s v="Jose Luis Acevedo Marquez"/>
    <s v="Presencial"/>
    <x v="0"/>
    <x v="2"/>
    <x v="2"/>
    <x v="4"/>
  </r>
  <r>
    <x v="8794"/>
    <x v="1"/>
    <s v="TGM13360"/>
    <s v="CONSTANCIA DE UBICACI&amp;OACUTE;N"/>
    <x v="0"/>
    <x v="2"/>
    <x v="2"/>
    <x v="6"/>
    <s v="Anyela Pamela Soriano Segura COR"/>
    <s v="Presencial"/>
    <x v="0"/>
    <x v="2"/>
    <x v="2"/>
    <x v="4"/>
  </r>
  <r>
    <x v="8795"/>
    <x v="0"/>
    <s v="TGM13361"/>
    <s v="FLORES"/>
    <x v="0"/>
    <x v="0"/>
    <x v="4"/>
    <x v="43"/>
    <s v="Florentino Sebastian Salinas San Antonio"/>
    <s v="Llamada Telefonica"/>
    <x v="0"/>
    <x v="2"/>
    <x v="2"/>
    <x v="4"/>
  </r>
  <r>
    <x v="8796"/>
    <x v="0"/>
    <s v="TGM13362"/>
    <s v="CONSULTA LAPIDA"/>
    <x v="0"/>
    <x v="2"/>
    <x v="0"/>
    <x v="15"/>
    <s v="Nescar Janeth Ingaruca Peña SAC SAN"/>
    <s v="Llamada Telefonica"/>
    <x v="0"/>
    <x v="1"/>
    <x v="2"/>
    <x v="4"/>
  </r>
  <r>
    <x v="8797"/>
    <x v="1"/>
    <s v="TGM13363"/>
    <s v="ESTADO DE CUENTA"/>
    <x v="0"/>
    <x v="0"/>
    <x v="2"/>
    <x v="5"/>
    <s v="Nescar Janeth Ingaruca Peña SAC COR"/>
    <s v="Llamada Telefonica"/>
    <x v="0"/>
    <x v="2"/>
    <x v="2"/>
    <x v="4"/>
  </r>
  <r>
    <x v="8798"/>
    <x v="1"/>
    <s v="TGM13364"/>
    <s v="REPINTADO DE LAPIDA"/>
    <x v="0"/>
    <x v="0"/>
    <x v="2"/>
    <x v="14"/>
    <s v="Liz Lidiana Huaman Rojas SAC CF"/>
    <m/>
    <x v="0"/>
    <x v="2"/>
    <x v="2"/>
    <x v="4"/>
  </r>
  <r>
    <x v="8799"/>
    <x v="1"/>
    <s v="TGM13365"/>
    <s v="MEDIOS DE PAGO"/>
    <x v="0"/>
    <x v="0"/>
    <x v="0"/>
    <x v="5"/>
    <s v="Liz Lidiana Huaman Rojas SAC CF"/>
    <m/>
    <x v="0"/>
    <x v="1"/>
    <x v="2"/>
    <x v="4"/>
  </r>
  <r>
    <x v="8800"/>
    <x v="0"/>
    <s v="TGM13366"/>
    <s v="PERDIDA DE FLORERO"/>
    <x v="0"/>
    <x v="1"/>
    <x v="4"/>
    <x v="14"/>
    <s v="Florentino Sebastian Salinas San Antonio"/>
    <s v="Presencial"/>
    <x v="0"/>
    <x v="2"/>
    <x v="2"/>
    <x v="4"/>
  </r>
  <r>
    <x v="8801"/>
    <x v="1"/>
    <s v="TGM13367"/>
    <s v="TRASLADO EXTERNO"/>
    <x v="0"/>
    <x v="0"/>
    <x v="0"/>
    <x v="7"/>
    <s v="Pamela Diana Caro Alhua  SAC cor"/>
    <s v="Presencial"/>
    <x v="0"/>
    <x v="1"/>
    <x v="2"/>
    <x v="4"/>
  </r>
  <r>
    <x v="8802"/>
    <x v="1"/>
    <s v="TGM13368"/>
    <s v="CERTIFICADO DE USO"/>
    <x v="0"/>
    <x v="0"/>
    <x v="0"/>
    <x v="0"/>
    <s v="Pamela Diana Caro Alhua  SAC cor"/>
    <s v="Presencial"/>
    <x v="0"/>
    <x v="1"/>
    <x v="2"/>
    <x v="4"/>
  </r>
  <r>
    <x v="8803"/>
    <x v="0"/>
    <s v="TGM13369"/>
    <s v="ESTADO DE CUENTA"/>
    <x v="0"/>
    <x v="0"/>
    <x v="0"/>
    <x v="5"/>
    <s v="Pamela Diana SAC Caro Alhua"/>
    <s v="Presencial"/>
    <x v="0"/>
    <x v="1"/>
    <x v="2"/>
    <x v="4"/>
  </r>
  <r>
    <x v="8804"/>
    <x v="0"/>
    <s v="TGM13370"/>
    <s v="MISA"/>
    <x v="0"/>
    <x v="2"/>
    <x v="0"/>
    <x v="39"/>
    <s v="Pamela Diana SAC Caro Alhua"/>
    <s v="Presencial"/>
    <x v="0"/>
    <x v="1"/>
    <x v="2"/>
    <x v="4"/>
  </r>
  <r>
    <x v="8805"/>
    <x v="0"/>
    <s v="TGM13371"/>
    <s v="MISA"/>
    <x v="0"/>
    <x v="2"/>
    <x v="0"/>
    <x v="39"/>
    <s v="Pamela Diana SAC Caro Alhua"/>
    <s v="Presencial"/>
    <x v="0"/>
    <x v="1"/>
    <x v="2"/>
    <x v="4"/>
  </r>
  <r>
    <x v="8806"/>
    <x v="0"/>
    <s v="TGM13372"/>
    <s v="ALQUILER DE PLEGRIA"/>
    <x v="0"/>
    <x v="0"/>
    <x v="0"/>
    <x v="48"/>
    <s v="Anyela Pamela Soriano Segura SAN"/>
    <s v="Presencial"/>
    <x v="0"/>
    <x v="1"/>
    <x v="2"/>
    <x v="4"/>
  </r>
  <r>
    <x v="8807"/>
    <x v="0"/>
    <s v="TGM13373"/>
    <s v="MISA"/>
    <x v="0"/>
    <x v="2"/>
    <x v="0"/>
    <x v="39"/>
    <s v="Nescar Janeth Ingaruca Peña SAC SAN"/>
    <s v="Presencial"/>
    <x v="0"/>
    <x v="1"/>
    <x v="2"/>
    <x v="4"/>
  </r>
  <r>
    <x v="8808"/>
    <x v="0"/>
    <s v="TGM13374"/>
    <s v="MISA"/>
    <x v="0"/>
    <x v="2"/>
    <x v="0"/>
    <x v="39"/>
    <s v="Nescar Janeth Ingaruca Peña SAC SAN"/>
    <s v="Llamada Telefonica"/>
    <x v="0"/>
    <x v="1"/>
    <x v="2"/>
    <x v="4"/>
  </r>
  <r>
    <x v="8809"/>
    <x v="1"/>
    <s v="TGM13375"/>
    <s v="PAGO DEL FOMA"/>
    <x v="0"/>
    <x v="0"/>
    <x v="0"/>
    <x v="51"/>
    <s v="Anyela Pamela Soriano Segura COR"/>
    <s v="Presencial"/>
    <x v="0"/>
    <x v="1"/>
    <x v="2"/>
    <x v="4"/>
  </r>
  <r>
    <x v="8810"/>
    <x v="2"/>
    <s v="TGM13376"/>
    <s v="ESTADO DE CUENTA 200027"/>
    <x v="0"/>
    <x v="0"/>
    <x v="2"/>
    <x v="5"/>
    <s v="Rocio Margarita Chaname Vicente"/>
    <m/>
    <x v="0"/>
    <x v="2"/>
    <x v="2"/>
    <x v="10"/>
  </r>
  <r>
    <x v="8811"/>
    <x v="0"/>
    <s v="TGM13377"/>
    <s v="BOLETA ELECTRONICA"/>
    <x v="0"/>
    <x v="0"/>
    <x v="0"/>
    <x v="19"/>
    <s v="Pamela Diana SAC Caro Alhua"/>
    <s v="Presencial"/>
    <x v="0"/>
    <x v="1"/>
    <x v="2"/>
    <x v="10"/>
  </r>
  <r>
    <x v="8812"/>
    <x v="0"/>
    <s v="TGM13378"/>
    <s v="NRO DE CONTRATO"/>
    <x v="0"/>
    <x v="0"/>
    <x v="0"/>
    <x v="44"/>
    <s v="Pamela Diana SAC Caro Alhua"/>
    <s v="Llamada Telefonica"/>
    <x v="0"/>
    <x v="1"/>
    <x v="2"/>
    <x v="10"/>
  </r>
  <r>
    <x v="8813"/>
    <x v="2"/>
    <s v="TGM13379"/>
    <s v="RESPONSO 200569"/>
    <x v="0"/>
    <x v="0"/>
    <x v="0"/>
    <x v="50"/>
    <s v="Rocio Margarita Chaname Vicente"/>
    <m/>
    <x v="0"/>
    <x v="1"/>
    <x v="2"/>
    <x v="10"/>
  </r>
  <r>
    <x v="8814"/>
    <x v="0"/>
    <s v="TGM13380"/>
    <s v="CANALES DE PAGO"/>
    <x v="0"/>
    <x v="2"/>
    <x v="0"/>
    <x v="10"/>
    <s v="Pamela Diana SAC Caro Alhua"/>
    <s v="Llamada Telefonica"/>
    <x v="0"/>
    <x v="1"/>
    <x v="2"/>
    <x v="10"/>
  </r>
  <r>
    <x v="8815"/>
    <x v="1"/>
    <s v="TGM13381"/>
    <s v="SOLICITUD DE RESOLUCION"/>
    <x v="0"/>
    <x v="0"/>
    <x v="0"/>
    <x v="41"/>
    <s v="Pamela Diana Caro Alhua  SAC cor"/>
    <s v="Presencial"/>
    <x v="0"/>
    <x v="1"/>
    <x v="2"/>
    <x v="10"/>
  </r>
  <r>
    <x v="8816"/>
    <x v="0"/>
    <s v="TGM13382"/>
    <s v="MISA"/>
    <x v="0"/>
    <x v="2"/>
    <x v="0"/>
    <x v="39"/>
    <s v="Pamela Diana SAC Caro Alhua"/>
    <s v="Presencial"/>
    <x v="0"/>
    <x v="1"/>
    <x v="2"/>
    <x v="10"/>
  </r>
  <r>
    <x v="8817"/>
    <x v="0"/>
    <s v="TGM13383"/>
    <s v="SOLICITUD POR COPIA DE CONTRATO"/>
    <x v="0"/>
    <x v="0"/>
    <x v="0"/>
    <x v="3"/>
    <s v="Anyela Pamela Soriano Segura SAN"/>
    <s v="Presencial"/>
    <x v="0"/>
    <x v="1"/>
    <x v="2"/>
    <x v="10"/>
  </r>
  <r>
    <x v="8818"/>
    <x v="0"/>
    <s v="TGM13384"/>
    <s v="MISA"/>
    <x v="0"/>
    <x v="2"/>
    <x v="0"/>
    <x v="39"/>
    <s v="Anyela Pamela Soriano Segura SAN"/>
    <s v="Presencial"/>
    <x v="0"/>
    <x v="1"/>
    <x v="2"/>
    <x v="10"/>
  </r>
  <r>
    <x v="8819"/>
    <x v="2"/>
    <s v="TGM13385"/>
    <s v="RESPONSO 200347"/>
    <x v="0"/>
    <x v="0"/>
    <x v="0"/>
    <x v="50"/>
    <s v="Rocio Margarita Chaname Vicente"/>
    <m/>
    <x v="0"/>
    <x v="1"/>
    <x v="2"/>
    <x v="10"/>
  </r>
  <r>
    <x v="8820"/>
    <x v="3"/>
    <s v="TGM13386"/>
    <s v="CONSTANCIA DE SEPULTURA"/>
    <x v="0"/>
    <x v="0"/>
    <x v="0"/>
    <x v="6"/>
    <s v="Ruth Cusihuaman SACC1"/>
    <s v="Presencial"/>
    <x v="0"/>
    <x v="1"/>
    <x v="2"/>
    <x v="10"/>
  </r>
  <r>
    <x v="8821"/>
    <x v="1"/>
    <s v="TGM13387"/>
    <s v="NRO DE CONTRATO"/>
    <x v="0"/>
    <x v="2"/>
    <x v="0"/>
    <x v="10"/>
    <s v="Pamela Diana Caro Alhua  SAC cor"/>
    <s v="Llamada Telefonica"/>
    <x v="0"/>
    <x v="1"/>
    <x v="2"/>
    <x v="10"/>
  </r>
  <r>
    <x v="8822"/>
    <x v="0"/>
    <s v="TGM13388"/>
    <s v="USO DE ESPACIO"/>
    <x v="0"/>
    <x v="0"/>
    <x v="0"/>
    <x v="8"/>
    <s v="Anyela Pamela Soriano Segura SAN"/>
    <s v="Presencial"/>
    <x v="0"/>
    <x v="1"/>
    <x v="2"/>
    <x v="10"/>
  </r>
  <r>
    <x v="8823"/>
    <x v="1"/>
    <s v="TGM13389"/>
    <s v="CERTIFICADO DE USO"/>
    <x v="0"/>
    <x v="0"/>
    <x v="2"/>
    <x v="2"/>
    <s v="Anyela Pamela Soriano Segura COR"/>
    <s v="Presencial"/>
    <x v="0"/>
    <x v="2"/>
    <x v="2"/>
    <x v="10"/>
  </r>
  <r>
    <x v="8824"/>
    <x v="2"/>
    <s v="TGM13390"/>
    <s v="PAGO CUOTA 200617"/>
    <x v="0"/>
    <x v="0"/>
    <x v="2"/>
    <x v="2"/>
    <s v="Rocio Margarita Chaname Vicente"/>
    <m/>
    <x v="0"/>
    <x v="2"/>
    <x v="2"/>
    <x v="10"/>
  </r>
  <r>
    <x v="8825"/>
    <x v="2"/>
    <s v="TGM13391"/>
    <s v="RESPONSO 200569"/>
    <x v="0"/>
    <x v="0"/>
    <x v="0"/>
    <x v="50"/>
    <s v="Rocio Margarita Chaname Vicente"/>
    <m/>
    <x v="0"/>
    <x v="1"/>
    <x v="2"/>
    <x v="10"/>
  </r>
  <r>
    <x v="8826"/>
    <x v="4"/>
    <s v="TGM13392"/>
    <s v="GENERACION CODG. CIP"/>
    <x v="0"/>
    <x v="0"/>
    <x v="0"/>
    <x v="46"/>
    <s v="Ruth Cusihuaman SACC2"/>
    <s v="Presencial"/>
    <x v="0"/>
    <x v="2"/>
    <x v="2"/>
    <x v="10"/>
  </r>
  <r>
    <x v="8827"/>
    <x v="4"/>
    <s v="TGM13393"/>
    <s v="GENERACION CODG. CIP"/>
    <x v="0"/>
    <x v="0"/>
    <x v="0"/>
    <x v="46"/>
    <s v="Ruth Cusihuaman SACC2"/>
    <s v="Presencial"/>
    <x v="0"/>
    <x v="1"/>
    <x v="2"/>
    <x v="10"/>
  </r>
  <r>
    <x v="8828"/>
    <x v="4"/>
    <s v="TGM13394"/>
    <s v="GENERACION CODG. CIP"/>
    <x v="0"/>
    <x v="0"/>
    <x v="0"/>
    <x v="46"/>
    <s v="Ruth Cusihuaman SACC2"/>
    <s v="Llamada Telefonica"/>
    <x v="0"/>
    <x v="1"/>
    <x v="2"/>
    <x v="10"/>
  </r>
  <r>
    <x v="8829"/>
    <x v="1"/>
    <s v="TGM13395"/>
    <s v="PAGO DE CUOTAS"/>
    <x v="0"/>
    <x v="2"/>
    <x v="0"/>
    <x v="10"/>
    <s v="Pamela Diana Caro Alhua  SAC cor"/>
    <s v="Presencial"/>
    <x v="0"/>
    <x v="1"/>
    <x v="2"/>
    <x v="10"/>
  </r>
  <r>
    <x v="8830"/>
    <x v="2"/>
    <s v="TGM13396"/>
    <s v="PAGO CUOTA 200971"/>
    <x v="0"/>
    <x v="0"/>
    <x v="0"/>
    <x v="51"/>
    <s v="Rocio Margarita Chaname Vicente"/>
    <m/>
    <x v="0"/>
    <x v="1"/>
    <x v="2"/>
    <x v="10"/>
  </r>
  <r>
    <x v="8831"/>
    <x v="1"/>
    <s v="TGM13397"/>
    <s v="REPINTADO DE LAPIDA SIN GARANTIA"/>
    <x v="0"/>
    <x v="0"/>
    <x v="0"/>
    <x v="14"/>
    <s v="Liz Lidiana Huaman Rojas SAC CF"/>
    <m/>
    <x v="0"/>
    <x v="1"/>
    <x v="2"/>
    <x v="10"/>
  </r>
  <r>
    <x v="8832"/>
    <x v="1"/>
    <s v="TGM13398"/>
    <s v="CODIGO CIP"/>
    <x v="0"/>
    <x v="0"/>
    <x v="0"/>
    <x v="46"/>
    <s v="Pamela Diana Caro Alhua  SAC cor"/>
    <s v="Llamada Telefonica"/>
    <x v="0"/>
    <x v="1"/>
    <x v="2"/>
    <x v="10"/>
  </r>
  <r>
    <x v="8833"/>
    <x v="1"/>
    <s v="TGM13399"/>
    <s v="NIVELACION DE SEPULTURA"/>
    <x v="0"/>
    <x v="0"/>
    <x v="4"/>
    <x v="14"/>
    <s v="Florentino Sebastian Salinas Corona"/>
    <m/>
    <x v="0"/>
    <x v="2"/>
    <x v="2"/>
    <x v="10"/>
  </r>
  <r>
    <x v="8834"/>
    <x v="1"/>
    <s v="TGM13400"/>
    <s v="REPINTADO DE LAPIDA CON GARANTIA"/>
    <x v="0"/>
    <x v="0"/>
    <x v="4"/>
    <x v="14"/>
    <s v="Florentino Sebastian Salinas Corona"/>
    <m/>
    <x v="0"/>
    <x v="2"/>
    <x v="2"/>
    <x v="10"/>
  </r>
  <r>
    <x v="8835"/>
    <x v="2"/>
    <s v="TGM13401"/>
    <s v="MODIFICACION DE DATOS 201027"/>
    <x v="0"/>
    <x v="0"/>
    <x v="0"/>
    <x v="30"/>
    <s v="Rocio Margarita Chaname Vicente"/>
    <m/>
    <x v="0"/>
    <x v="1"/>
    <x v="2"/>
    <x v="10"/>
  </r>
  <r>
    <x v="8836"/>
    <x v="3"/>
    <s v="TGM13402"/>
    <s v="GENERACION CODG. CIP"/>
    <x v="0"/>
    <x v="0"/>
    <x v="2"/>
    <x v="46"/>
    <s v="Ruth Cusihuaman SACC1"/>
    <s v="Presencial"/>
    <x v="0"/>
    <x v="2"/>
    <x v="2"/>
    <x v="10"/>
  </r>
  <r>
    <x v="8837"/>
    <x v="0"/>
    <s v="TGM13403"/>
    <s v="ESTADO DE CUENTA"/>
    <x v="0"/>
    <x v="0"/>
    <x v="2"/>
    <x v="5"/>
    <s v="Pamela Diana SAC Caro Alhua"/>
    <s v="Presencial"/>
    <x v="0"/>
    <x v="2"/>
    <x v="2"/>
    <x v="10"/>
  </r>
  <r>
    <x v="8838"/>
    <x v="2"/>
    <s v="TGM13404"/>
    <s v="PAGO CUOTA 5020935"/>
    <x v="0"/>
    <x v="0"/>
    <x v="0"/>
    <x v="51"/>
    <s v="Rocio Margarita Chaname Vicente"/>
    <m/>
    <x v="0"/>
    <x v="1"/>
    <x v="2"/>
    <x v="10"/>
  </r>
  <r>
    <x v="8839"/>
    <x v="0"/>
    <s v="TGM13405"/>
    <s v="MISA"/>
    <x v="0"/>
    <x v="2"/>
    <x v="0"/>
    <x v="39"/>
    <s v="Anyela Pamela Soriano Segura SAN"/>
    <s v="Presencial"/>
    <x v="0"/>
    <x v="1"/>
    <x v="2"/>
    <x v="10"/>
  </r>
  <r>
    <x v="8840"/>
    <x v="2"/>
    <s v="TGM13407"/>
    <s v="PAGO FOMA 5018295"/>
    <x v="0"/>
    <x v="0"/>
    <x v="0"/>
    <x v="51"/>
    <s v="Rocio Margarita Chaname Vicente"/>
    <m/>
    <x v="0"/>
    <x v="1"/>
    <x v="2"/>
    <x v="10"/>
  </r>
  <r>
    <x v="8841"/>
    <x v="0"/>
    <s v="TGM13408"/>
    <s v="ACTA DE DEFUNCION"/>
    <x v="0"/>
    <x v="0"/>
    <x v="0"/>
    <x v="44"/>
    <s v="Pamela Diana SAC Caro Alhua"/>
    <s v="Presencial"/>
    <x v="0"/>
    <x v="1"/>
    <x v="2"/>
    <x v="10"/>
  </r>
  <r>
    <x v="8842"/>
    <x v="0"/>
    <s v="TGM13409"/>
    <s v="UBICACION DE ESPACIO"/>
    <x v="0"/>
    <x v="0"/>
    <x v="0"/>
    <x v="40"/>
    <s v="Pamela Diana SAC Caro Alhua"/>
    <s v="Presencial"/>
    <x v="0"/>
    <x v="1"/>
    <x v="2"/>
    <x v="10"/>
  </r>
  <r>
    <x v="8843"/>
    <x v="0"/>
    <s v="TGM13410"/>
    <s v="USO DE ESPACIO"/>
    <x v="0"/>
    <x v="0"/>
    <x v="0"/>
    <x v="8"/>
    <s v="Pamela Diana SAC Caro Alhua"/>
    <s v="Presencial"/>
    <x v="0"/>
    <x v="1"/>
    <x v="2"/>
    <x v="10"/>
  </r>
  <r>
    <x v="8844"/>
    <x v="0"/>
    <s v="TGM13411"/>
    <s v="UBICACION DE ESPACIO"/>
    <x v="0"/>
    <x v="0"/>
    <x v="0"/>
    <x v="40"/>
    <s v="Pamela Diana SAC Caro Alhua"/>
    <s v="Presencial"/>
    <x v="0"/>
    <x v="1"/>
    <x v="2"/>
    <x v="10"/>
  </r>
  <r>
    <x v="8845"/>
    <x v="0"/>
    <s v="TGM13412"/>
    <s v="REQUISITOS TRANSFERENCIA DE CONTRATO"/>
    <x v="0"/>
    <x v="2"/>
    <x v="0"/>
    <x v="16"/>
    <s v="Pamela Diana SAC Caro Alhua"/>
    <s v="Presencial"/>
    <x v="0"/>
    <x v="1"/>
    <x v="2"/>
    <x v="10"/>
  </r>
  <r>
    <x v="8846"/>
    <x v="1"/>
    <s v="TGM13413"/>
    <s v="INSTALACION DE LAPIDA"/>
    <x v="0"/>
    <x v="0"/>
    <x v="4"/>
    <x v="13"/>
    <s v="Florentino Sebastian Salinas Corona"/>
    <s v="Presencial"/>
    <x v="0"/>
    <x v="2"/>
    <x v="2"/>
    <x v="10"/>
  </r>
  <r>
    <x v="8847"/>
    <x v="0"/>
    <s v="TGM13414"/>
    <s v="ASIGNACION DE 2 DO TITULAR"/>
    <x v="0"/>
    <x v="2"/>
    <x v="0"/>
    <x v="31"/>
    <s v="Pamela Diana SAC Caro Alhua"/>
    <s v="Presencial"/>
    <x v="0"/>
    <x v="1"/>
    <x v="2"/>
    <x v="10"/>
  </r>
  <r>
    <x v="8848"/>
    <x v="0"/>
    <s v="TGM13415"/>
    <s v="FLOREROS"/>
    <x v="0"/>
    <x v="0"/>
    <x v="4"/>
    <x v="21"/>
    <s v="Florentino Sebastian Salinas San Antonio"/>
    <s v="Presencial"/>
    <x v="0"/>
    <x v="2"/>
    <x v="2"/>
    <x v="10"/>
  </r>
  <r>
    <x v="8849"/>
    <x v="0"/>
    <s v="TGM13416"/>
    <s v="MISA"/>
    <x v="0"/>
    <x v="2"/>
    <x v="0"/>
    <x v="39"/>
    <s v="Nescar Janeth Ingaruca Peña SAC SAN"/>
    <s v="Presencial"/>
    <x v="0"/>
    <x v="1"/>
    <x v="2"/>
    <x v="10"/>
  </r>
  <r>
    <x v="8850"/>
    <x v="0"/>
    <s v="TGM13417"/>
    <s v="MISA"/>
    <x v="0"/>
    <x v="2"/>
    <x v="0"/>
    <x v="39"/>
    <s v="Nescar Janeth Ingaruca Peña SAC SAN"/>
    <s v="Presencial"/>
    <x v="0"/>
    <x v="1"/>
    <x v="2"/>
    <x v="10"/>
  </r>
  <r>
    <x v="8851"/>
    <x v="0"/>
    <s v="TGM13418"/>
    <s v="MISA"/>
    <x v="0"/>
    <x v="2"/>
    <x v="0"/>
    <x v="39"/>
    <s v="Nescar Janeth Ingaruca Peña SAC SAN"/>
    <s v="Presencial"/>
    <x v="0"/>
    <x v="1"/>
    <x v="2"/>
    <x v="10"/>
  </r>
  <r>
    <x v="8852"/>
    <x v="0"/>
    <s v="TGM13419"/>
    <s v="REPINTADO DE LAPIDA"/>
    <x v="0"/>
    <x v="0"/>
    <x v="2"/>
    <x v="14"/>
    <s v="Nescar Janeth Ingaruca Peña SAC SAN"/>
    <s v="Presencial"/>
    <x v="0"/>
    <x v="2"/>
    <x v="2"/>
    <x v="10"/>
  </r>
  <r>
    <x v="8853"/>
    <x v="0"/>
    <s v="TGM13420"/>
    <s v="MANTENIMIENTO ESPACIO"/>
    <x v="0"/>
    <x v="0"/>
    <x v="4"/>
    <x v="11"/>
    <s v="Florentino Sebastian Salinas San Antonio"/>
    <s v="Presencial"/>
    <x v="0"/>
    <x v="2"/>
    <x v="2"/>
    <x v="10"/>
  </r>
  <r>
    <x v="8854"/>
    <x v="0"/>
    <s v="TGM13421"/>
    <s v="MISA"/>
    <x v="0"/>
    <x v="2"/>
    <x v="0"/>
    <x v="39"/>
    <s v="Pamela Diana SAC Caro Alhua"/>
    <s v="Presencial"/>
    <x v="0"/>
    <x v="1"/>
    <x v="2"/>
    <x v="10"/>
  </r>
  <r>
    <x v="8855"/>
    <x v="0"/>
    <s v="TGM13422"/>
    <s v="VENTA FLOREROS"/>
    <x v="0"/>
    <x v="0"/>
    <x v="4"/>
    <x v="21"/>
    <s v="Florentino Sebastian Salinas San Antonio"/>
    <s v="Presencial"/>
    <x v="0"/>
    <x v="2"/>
    <x v="2"/>
    <x v="10"/>
  </r>
  <r>
    <x v="8856"/>
    <x v="0"/>
    <s v="TGM13423"/>
    <s v="FLOREROS"/>
    <x v="0"/>
    <x v="0"/>
    <x v="0"/>
    <x v="4"/>
    <s v="Pamela Diana SAC Caro Alhua"/>
    <s v="Presencial"/>
    <x v="0"/>
    <x v="1"/>
    <x v="2"/>
    <x v="10"/>
  </r>
  <r>
    <x v="8857"/>
    <x v="0"/>
    <s v="TGM13424"/>
    <s v="LAPIDAS ENTREGADAS"/>
    <x v="0"/>
    <x v="0"/>
    <x v="0"/>
    <x v="9"/>
    <s v="Pamela Diana SAC Caro Alhua"/>
    <m/>
    <x v="0"/>
    <x v="1"/>
    <x v="2"/>
    <x v="10"/>
  </r>
  <r>
    <x v="8858"/>
    <x v="2"/>
    <s v="TGM13425"/>
    <s v="BOLETA 5014855"/>
    <x v="0"/>
    <x v="0"/>
    <x v="0"/>
    <x v="19"/>
    <s v="Rocio Margarita Chaname Vicente"/>
    <m/>
    <x v="0"/>
    <x v="1"/>
    <x v="2"/>
    <x v="10"/>
  </r>
  <r>
    <x v="8859"/>
    <x v="2"/>
    <s v="TGM13426"/>
    <s v="PAGO CUOTA 200620"/>
    <x v="0"/>
    <x v="0"/>
    <x v="0"/>
    <x v="51"/>
    <s v="Rocio Margarita Chaname Vicente"/>
    <m/>
    <x v="0"/>
    <x v="1"/>
    <x v="2"/>
    <x v="10"/>
  </r>
  <r>
    <x v="8860"/>
    <x v="0"/>
    <s v="TGM13427"/>
    <s v="ESTADO DE CUENTA"/>
    <x v="0"/>
    <x v="0"/>
    <x v="0"/>
    <x v="5"/>
    <s v="Pamela Diana SAC Caro Alhua"/>
    <s v="Presencial"/>
    <x v="0"/>
    <x v="1"/>
    <x v="2"/>
    <x v="10"/>
  </r>
  <r>
    <x v="8861"/>
    <x v="2"/>
    <s v="TGM13428"/>
    <s v="PAGO CUOTA 200533"/>
    <x v="0"/>
    <x v="0"/>
    <x v="0"/>
    <x v="51"/>
    <s v="Rocio Margarita Chaname Vicente"/>
    <m/>
    <x v="0"/>
    <x v="1"/>
    <x v="2"/>
    <x v="10"/>
  </r>
  <r>
    <x v="8862"/>
    <x v="0"/>
    <s v="TGM13429"/>
    <s v="MISA"/>
    <x v="0"/>
    <x v="2"/>
    <x v="0"/>
    <x v="39"/>
    <s v="Pamela Diana SAC Caro Alhua"/>
    <s v="Presencial"/>
    <x v="0"/>
    <x v="1"/>
    <x v="2"/>
    <x v="10"/>
  </r>
  <r>
    <x v="8863"/>
    <x v="3"/>
    <s v="TGM13430"/>
    <s v="GENERACION CODG. CIP"/>
    <x v="0"/>
    <x v="0"/>
    <x v="0"/>
    <x v="46"/>
    <s v="Ruth Cusihuaman SACC1"/>
    <s v="Llamada Telefonica"/>
    <x v="0"/>
    <x v="1"/>
    <x v="2"/>
    <x v="10"/>
  </r>
  <r>
    <x v="8864"/>
    <x v="0"/>
    <s v="TGM13431"/>
    <s v="MISA"/>
    <x v="0"/>
    <x v="2"/>
    <x v="0"/>
    <x v="39"/>
    <s v="Pamela Diana SAC Caro Alhua"/>
    <s v="Presencial"/>
    <x v="0"/>
    <x v="1"/>
    <x v="2"/>
    <x v="10"/>
  </r>
  <r>
    <x v="8865"/>
    <x v="0"/>
    <s v="TGM13432"/>
    <s v="MISA"/>
    <x v="0"/>
    <x v="2"/>
    <x v="0"/>
    <x v="39"/>
    <s v="Pamela Diana SAC Caro Alhua"/>
    <s v="Presencial"/>
    <x v="0"/>
    <x v="1"/>
    <x v="2"/>
    <x v="10"/>
  </r>
  <r>
    <x v="8866"/>
    <x v="0"/>
    <s v="TGM13433"/>
    <s v="USO DE ESPACIO"/>
    <x v="0"/>
    <x v="0"/>
    <x v="0"/>
    <x v="8"/>
    <s v="Pamela Diana SAC Caro Alhua"/>
    <s v="Presencial"/>
    <x v="0"/>
    <x v="1"/>
    <x v="2"/>
    <x v="10"/>
  </r>
  <r>
    <x v="8867"/>
    <x v="1"/>
    <s v="TGM13434"/>
    <s v="REQUISITOS TRASLADO EXTERNO"/>
    <x v="0"/>
    <x v="2"/>
    <x v="0"/>
    <x v="7"/>
    <s v="Pamela Diana Caro Alhua  SAC cor"/>
    <s v="Presencial"/>
    <x v="0"/>
    <x v="1"/>
    <x v="2"/>
    <x v="10"/>
  </r>
  <r>
    <x v="8868"/>
    <x v="0"/>
    <s v="TGM13435"/>
    <s v="CONSULTA FOMA"/>
    <x v="0"/>
    <x v="2"/>
    <x v="0"/>
    <x v="10"/>
    <s v="Pamela Diana SAC Caro Alhua"/>
    <s v="Presencial"/>
    <x v="0"/>
    <x v="1"/>
    <x v="2"/>
    <x v="10"/>
  </r>
  <r>
    <x v="8869"/>
    <x v="4"/>
    <s v="TGM13436"/>
    <s v="ENTREGA DE CERTIFICADO DE PERPETUIDAD"/>
    <x v="0"/>
    <x v="0"/>
    <x v="0"/>
    <x v="0"/>
    <s v="Ruth Cusihuaman SACC2"/>
    <s v="Presencial"/>
    <x v="0"/>
    <x v="1"/>
    <x v="2"/>
    <x v="10"/>
  </r>
  <r>
    <x v="8870"/>
    <x v="4"/>
    <s v="TGM13437"/>
    <s v="CONSTANCIA DE SEPULTURA"/>
    <x v="0"/>
    <x v="0"/>
    <x v="0"/>
    <x v="6"/>
    <s v="Ruth Cusihuaman SACC2"/>
    <s v="Presencial"/>
    <x v="0"/>
    <x v="1"/>
    <x v="2"/>
    <x v="10"/>
  </r>
  <r>
    <x v="8871"/>
    <x v="0"/>
    <s v="TGM13438"/>
    <s v="CITA CON LA ADMINISTRADORA"/>
    <x v="0"/>
    <x v="0"/>
    <x v="4"/>
    <x v="13"/>
    <s v="Florentino Sebastian Salinas San Antonio"/>
    <s v="Presencial"/>
    <x v="0"/>
    <x v="2"/>
    <x v="2"/>
    <x v="10"/>
  </r>
  <r>
    <x v="8872"/>
    <x v="0"/>
    <s v="TGM13439"/>
    <s v="CERTIFICADO DE USO"/>
    <x v="0"/>
    <x v="0"/>
    <x v="2"/>
    <x v="0"/>
    <s v="Anyela Pamela Soriano Segura SAN"/>
    <s v="Presencial"/>
    <x v="0"/>
    <x v="2"/>
    <x v="2"/>
    <x v="10"/>
  </r>
  <r>
    <x v="8873"/>
    <x v="0"/>
    <s v="TGM13440"/>
    <s v="CERTIFICADO DE USO"/>
    <x v="0"/>
    <x v="0"/>
    <x v="2"/>
    <x v="0"/>
    <s v="Anyela Pamela Soriano Segura SAN"/>
    <s v="Presencial"/>
    <x v="0"/>
    <x v="2"/>
    <x v="2"/>
    <x v="10"/>
  </r>
  <r>
    <x v="8874"/>
    <x v="0"/>
    <s v="TGM13441"/>
    <s v="MISA"/>
    <x v="0"/>
    <x v="2"/>
    <x v="2"/>
    <x v="39"/>
    <s v="Anyela Pamela Soriano Segura SAN"/>
    <s v="Presencial"/>
    <x v="0"/>
    <x v="2"/>
    <x v="2"/>
    <x v="10"/>
  </r>
  <r>
    <x v="8875"/>
    <x v="0"/>
    <s v="TGM13442"/>
    <s v="VENTA DE FLORERO"/>
    <x v="0"/>
    <x v="0"/>
    <x v="2"/>
    <x v="21"/>
    <s v="Anyela Pamela Soriano Segura SAN"/>
    <s v="Presencial"/>
    <x v="0"/>
    <x v="2"/>
    <x v="2"/>
    <x v="10"/>
  </r>
  <r>
    <x v="8876"/>
    <x v="1"/>
    <s v="TGM13443"/>
    <s v="INSTALACI&amp;OACUTE;N DE LAPIDA"/>
    <x v="0"/>
    <x v="1"/>
    <x v="2"/>
    <x v="13"/>
    <s v="Liz Lidiana Huaman Rojas SAC CF"/>
    <s v="Presencial"/>
    <x v="1"/>
    <x v="2"/>
    <x v="2"/>
    <x v="10"/>
  </r>
  <r>
    <x v="8877"/>
    <x v="1"/>
    <s v="TGM13444"/>
    <s v="NIELACION DE SEPULTURA"/>
    <x v="0"/>
    <x v="0"/>
    <x v="2"/>
    <x v="14"/>
    <s v="Liz Lidiana Huaman Rojas SAC CF"/>
    <m/>
    <x v="0"/>
    <x v="2"/>
    <x v="2"/>
    <x v="10"/>
  </r>
  <r>
    <x v="8878"/>
    <x v="0"/>
    <s v="TGM13445"/>
    <s v="MISA"/>
    <x v="0"/>
    <x v="2"/>
    <x v="2"/>
    <x v="39"/>
    <s v="Anyela Pamela Soriano Segura SAN"/>
    <s v="Presencial"/>
    <x v="0"/>
    <x v="2"/>
    <x v="2"/>
    <x v="10"/>
  </r>
  <r>
    <x v="8879"/>
    <x v="0"/>
    <s v="TGM13446"/>
    <s v="ALQUILER DE PLEGARIA"/>
    <x v="0"/>
    <x v="0"/>
    <x v="2"/>
    <x v="50"/>
    <s v="Anyela Pamela Soriano Segura SAN"/>
    <s v="Presencial"/>
    <x v="0"/>
    <x v="2"/>
    <x v="2"/>
    <x v="10"/>
  </r>
  <r>
    <x v="8880"/>
    <x v="0"/>
    <s v="TGM13447"/>
    <s v="MISA"/>
    <x v="0"/>
    <x v="2"/>
    <x v="2"/>
    <x v="39"/>
    <s v="Anyela Pamela Soriano Segura SAN"/>
    <s v="Presencial"/>
    <x v="0"/>
    <x v="2"/>
    <x v="2"/>
    <x v="10"/>
  </r>
  <r>
    <x v="8881"/>
    <x v="0"/>
    <s v="TGM13448"/>
    <s v="VENTA FLOREROS"/>
    <x v="0"/>
    <x v="0"/>
    <x v="2"/>
    <x v="21"/>
    <s v="Nescar Janeth Ingaruca Peña SAC SAN"/>
    <s v="Presencial"/>
    <x v="0"/>
    <x v="2"/>
    <x v="2"/>
    <x v="10"/>
  </r>
  <r>
    <x v="8882"/>
    <x v="0"/>
    <s v="TGM13449"/>
    <s v="CERTIFICADO DE USO"/>
    <x v="0"/>
    <x v="0"/>
    <x v="2"/>
    <x v="0"/>
    <s v="Anyela Pamela Soriano Segura SAN"/>
    <s v="Presencial"/>
    <x v="0"/>
    <x v="2"/>
    <x v="2"/>
    <x v="10"/>
  </r>
  <r>
    <x v="8883"/>
    <x v="0"/>
    <s v="TGM13450"/>
    <s v="ACTA DE DEFUNCION"/>
    <x v="0"/>
    <x v="0"/>
    <x v="2"/>
    <x v="41"/>
    <s v="Pamela Diana SAC Caro Alhua"/>
    <s v="Presencial"/>
    <x v="0"/>
    <x v="2"/>
    <x v="2"/>
    <x v="10"/>
  </r>
  <r>
    <x v="8884"/>
    <x v="0"/>
    <s v="TGM13451"/>
    <s v="VENTA DE LAPIDA"/>
    <x v="0"/>
    <x v="0"/>
    <x v="0"/>
    <x v="9"/>
    <s v="Pamela Diana SAC Caro Alhua"/>
    <s v="Presencial"/>
    <x v="0"/>
    <x v="1"/>
    <x v="2"/>
    <x v="10"/>
  </r>
  <r>
    <x v="8885"/>
    <x v="0"/>
    <s v="TGM13452"/>
    <s v="USO DE ESPACIO"/>
    <x v="0"/>
    <x v="0"/>
    <x v="2"/>
    <x v="8"/>
    <s v="Pamela Diana SAC Caro Alhua"/>
    <s v="Presencial"/>
    <x v="0"/>
    <x v="2"/>
    <x v="2"/>
    <x v="10"/>
  </r>
  <r>
    <x v="8886"/>
    <x v="0"/>
    <s v="TGM13453"/>
    <s v="RECLAMO DE FLOREROS"/>
    <x v="0"/>
    <x v="1"/>
    <x v="4"/>
    <x v="14"/>
    <s v="Pamela Diana SAC Caro Alhua"/>
    <s v="Presencial"/>
    <x v="0"/>
    <x v="2"/>
    <x v="2"/>
    <x v="10"/>
  </r>
  <r>
    <x v="8887"/>
    <x v="0"/>
    <s v="TGM13454"/>
    <s v="BOLETA"/>
    <x v="0"/>
    <x v="0"/>
    <x v="2"/>
    <x v="19"/>
    <s v="Nescar Janeth Ingaruca Peña SAC SAN"/>
    <s v="Llamada Telefonica"/>
    <x v="0"/>
    <x v="2"/>
    <x v="2"/>
    <x v="10"/>
  </r>
  <r>
    <x v="8888"/>
    <x v="0"/>
    <s v="TGM13455"/>
    <s v="ESTADO DE CUENTA"/>
    <x v="0"/>
    <x v="0"/>
    <x v="2"/>
    <x v="5"/>
    <s v="Pamela Diana SAC Caro Alhua"/>
    <m/>
    <x v="0"/>
    <x v="2"/>
    <x v="2"/>
    <x v="10"/>
  </r>
  <r>
    <x v="8889"/>
    <x v="0"/>
    <s v="TGM13456"/>
    <s v="ACTUALIZACION DE DATOS"/>
    <x v="0"/>
    <x v="0"/>
    <x v="2"/>
    <x v="1"/>
    <s v="Pamela Diana SAC Caro Alhua"/>
    <s v="Presencial"/>
    <x v="0"/>
    <x v="2"/>
    <x v="2"/>
    <x v="10"/>
  </r>
  <r>
    <x v="8890"/>
    <x v="0"/>
    <s v="TGM13457"/>
    <s v="REPINTADO"/>
    <x v="0"/>
    <x v="0"/>
    <x v="2"/>
    <x v="11"/>
    <s v="Pamela Diana SAC Caro Alhua"/>
    <m/>
    <x v="0"/>
    <x v="2"/>
    <x v="2"/>
    <x v="10"/>
  </r>
  <r>
    <x v="8891"/>
    <x v="0"/>
    <s v="TGM13458"/>
    <s v="CONSTANCIA DE UBICACION"/>
    <x v="0"/>
    <x v="0"/>
    <x v="2"/>
    <x v="6"/>
    <s v="Anyela Pamela Soriano Segura SAN"/>
    <s v="Presencial"/>
    <x v="0"/>
    <x v="2"/>
    <x v="2"/>
    <x v="10"/>
  </r>
  <r>
    <x v="8892"/>
    <x v="1"/>
    <s v="TGM13459"/>
    <s v="CONSTANCIA DE UBICACI&amp;OACUTE;N"/>
    <x v="0"/>
    <x v="0"/>
    <x v="2"/>
    <x v="6"/>
    <s v="Anyela Pamela Soriano Segura COR"/>
    <s v="Presencial"/>
    <x v="0"/>
    <x v="2"/>
    <x v="2"/>
    <x v="10"/>
  </r>
  <r>
    <x v="8893"/>
    <x v="0"/>
    <s v="TGM13460"/>
    <s v="MISA"/>
    <x v="0"/>
    <x v="2"/>
    <x v="2"/>
    <x v="39"/>
    <s v="Anyela Pamela Soriano Segura SAN"/>
    <s v="Presencial"/>
    <x v="0"/>
    <x v="2"/>
    <x v="2"/>
    <x v="10"/>
  </r>
  <r>
    <x v="8894"/>
    <x v="1"/>
    <s v="TGM13461"/>
    <s v="MISA"/>
    <x v="0"/>
    <x v="2"/>
    <x v="2"/>
    <x v="39"/>
    <s v="Anyela Pamela Soriano Segura COR"/>
    <s v="Presencial"/>
    <x v="0"/>
    <x v="2"/>
    <x v="2"/>
    <x v="10"/>
  </r>
  <r>
    <x v="8895"/>
    <x v="0"/>
    <s v="TGM13462"/>
    <s v="MISA"/>
    <x v="0"/>
    <x v="2"/>
    <x v="2"/>
    <x v="39"/>
    <s v="Anyela Pamela Soriano Segura SAN"/>
    <s v="Presencial"/>
    <x v="0"/>
    <x v="2"/>
    <x v="2"/>
    <x v="10"/>
  </r>
  <r>
    <x v="8896"/>
    <x v="1"/>
    <s v="TGM13463"/>
    <s v="MISA DE RECUERDO"/>
    <x v="0"/>
    <x v="2"/>
    <x v="0"/>
    <x v="39"/>
    <s v="Liz Lidiana Huaman Rojas SAC CF"/>
    <m/>
    <x v="0"/>
    <x v="1"/>
    <x v="2"/>
    <x v="10"/>
  </r>
  <r>
    <x v="8897"/>
    <x v="1"/>
    <s v="TGM13464"/>
    <s v="CONSULTA FOMA"/>
    <x v="0"/>
    <x v="2"/>
    <x v="0"/>
    <x v="10"/>
    <s v="Pamela Diana Caro Alhua  SAC cor"/>
    <s v="Presencial"/>
    <x v="0"/>
    <x v="1"/>
    <x v="2"/>
    <x v="10"/>
  </r>
  <r>
    <x v="8898"/>
    <x v="3"/>
    <s v="TGM13465"/>
    <s v="RECLAMO LAPIDA"/>
    <x v="0"/>
    <x v="1"/>
    <x v="2"/>
    <x v="13"/>
    <s v="Ruth Cusihuaman SACC1"/>
    <s v="Presencial"/>
    <x v="0"/>
    <x v="2"/>
    <x v="2"/>
    <x v="10"/>
  </r>
  <r>
    <x v="8899"/>
    <x v="0"/>
    <s v="TGM13466"/>
    <s v="MISA"/>
    <x v="0"/>
    <x v="2"/>
    <x v="2"/>
    <x v="39"/>
    <s v="Pamela Diana SAC Caro Alhua"/>
    <s v="Presencial"/>
    <x v="0"/>
    <x v="2"/>
    <x v="2"/>
    <x v="10"/>
  </r>
  <r>
    <x v="8900"/>
    <x v="4"/>
    <s v="TGM13467"/>
    <s v="ENTREGA DE CERTIFICADO DE PERPETUIDAD"/>
    <x v="0"/>
    <x v="0"/>
    <x v="2"/>
    <x v="0"/>
    <s v="Ruth Cusihuaman SACC2"/>
    <s v="Presencial"/>
    <x v="0"/>
    <x v="2"/>
    <x v="2"/>
    <x v="10"/>
  </r>
  <r>
    <x v="8901"/>
    <x v="4"/>
    <s v="TGM13468"/>
    <s v="ENTREGA DE CERTIFICADO DE PERPETUIDAD"/>
    <x v="0"/>
    <x v="0"/>
    <x v="2"/>
    <x v="0"/>
    <s v="Ruth Cusihuaman SACC2"/>
    <s v="Presencial"/>
    <x v="0"/>
    <x v="2"/>
    <x v="2"/>
    <x v="10"/>
  </r>
  <r>
    <x v="8902"/>
    <x v="0"/>
    <s v="TGM13469"/>
    <s v="MISA"/>
    <x v="0"/>
    <x v="2"/>
    <x v="2"/>
    <x v="39"/>
    <s v="Anyela Pamela Soriano Segura SAN"/>
    <s v="Presencial"/>
    <x v="0"/>
    <x v="2"/>
    <x v="2"/>
    <x v="10"/>
  </r>
  <r>
    <x v="8903"/>
    <x v="0"/>
    <s v="TGM13470"/>
    <s v="MISA"/>
    <x v="0"/>
    <x v="2"/>
    <x v="2"/>
    <x v="39"/>
    <s v="Anyela Pamela Soriano Segura SAN"/>
    <m/>
    <x v="0"/>
    <x v="2"/>
    <x v="2"/>
    <x v="10"/>
  </r>
  <r>
    <x v="8904"/>
    <x v="0"/>
    <s v="TGM13471"/>
    <s v="ALQUILER DE TOLDO"/>
    <x v="0"/>
    <x v="0"/>
    <x v="2"/>
    <x v="48"/>
    <s v="Nescar Janeth Ingaruca Peña SAC SAN"/>
    <s v="Presencial"/>
    <x v="0"/>
    <x v="2"/>
    <x v="2"/>
    <x v="10"/>
  </r>
  <r>
    <x v="8905"/>
    <x v="0"/>
    <s v="TGM13472"/>
    <s v="MISA"/>
    <x v="0"/>
    <x v="2"/>
    <x v="2"/>
    <x v="39"/>
    <s v="Nescar Janeth Ingaruca Peña SAC SAN"/>
    <s v="Presencial"/>
    <x v="0"/>
    <x v="2"/>
    <x v="2"/>
    <x v="10"/>
  </r>
  <r>
    <x v="8906"/>
    <x v="0"/>
    <s v="TGM13473"/>
    <s v="CONSTANCIA"/>
    <x v="0"/>
    <x v="0"/>
    <x v="2"/>
    <x v="6"/>
    <s v="Nescar Janeth Ingaruca Peña SAC SAN"/>
    <s v="Presencial"/>
    <x v="0"/>
    <x v="2"/>
    <x v="2"/>
    <x v="10"/>
  </r>
  <r>
    <x v="8907"/>
    <x v="0"/>
    <s v="TGM13474"/>
    <s v="FLORERO"/>
    <x v="0"/>
    <x v="0"/>
    <x v="2"/>
    <x v="43"/>
    <s v="Nescar Janeth Ingaruca Peña SAC SAN"/>
    <s v="Presencial"/>
    <x v="0"/>
    <x v="2"/>
    <x v="2"/>
    <x v="10"/>
  </r>
  <r>
    <x v="8908"/>
    <x v="0"/>
    <s v="TGM13475"/>
    <s v="TRASLADO INTERNO"/>
    <x v="0"/>
    <x v="0"/>
    <x v="2"/>
    <x v="7"/>
    <s v="Pamela Diana SAC Caro Alhua"/>
    <s v="Presencial"/>
    <x v="0"/>
    <x v="2"/>
    <x v="2"/>
    <x v="10"/>
  </r>
  <r>
    <x v="8909"/>
    <x v="0"/>
    <s v="TGM13476"/>
    <s v="ALQUILER DE TOLDO"/>
    <x v="0"/>
    <x v="0"/>
    <x v="2"/>
    <x v="48"/>
    <s v="Nescar Janeth Ingaruca Peña SAC SAN"/>
    <s v="Presencial"/>
    <x v="0"/>
    <x v="2"/>
    <x v="2"/>
    <x v="10"/>
  </r>
  <r>
    <x v="8910"/>
    <x v="0"/>
    <s v="TGM13477"/>
    <s v="MISA"/>
    <x v="0"/>
    <x v="2"/>
    <x v="2"/>
    <x v="39"/>
    <s v="Nescar Janeth Ingaruca Peña SAC SAN"/>
    <s v="Presencial"/>
    <x v="0"/>
    <x v="2"/>
    <x v="2"/>
    <x v="10"/>
  </r>
  <r>
    <x v="8911"/>
    <x v="0"/>
    <s v="TGM13478"/>
    <s v="MISA"/>
    <x v="0"/>
    <x v="2"/>
    <x v="2"/>
    <x v="39"/>
    <s v="Nescar Janeth Ingaruca Peña SAC SAN"/>
    <s v="Presencial"/>
    <x v="0"/>
    <x v="2"/>
    <x v="2"/>
    <x v="10"/>
  </r>
  <r>
    <x v="8912"/>
    <x v="0"/>
    <s v="TGM13479"/>
    <s v="ACTUALIZACI&amp;OACUTE;N DE DATOS"/>
    <x v="0"/>
    <x v="0"/>
    <x v="2"/>
    <x v="1"/>
    <s v="Anyela Pamela Soriano Segura SAN"/>
    <s v="Presencial"/>
    <x v="0"/>
    <x v="2"/>
    <x v="2"/>
    <x v="10"/>
  </r>
  <r>
    <x v="8913"/>
    <x v="0"/>
    <s v="TGM13480"/>
    <s v="CAMBIO DE TITULARIDAD"/>
    <x v="0"/>
    <x v="0"/>
    <x v="0"/>
    <x v="31"/>
    <s v="Liz Lidiana Huaman Rojas"/>
    <m/>
    <x v="0"/>
    <x v="1"/>
    <x v="2"/>
    <x v="10"/>
  </r>
  <r>
    <x v="8914"/>
    <x v="0"/>
    <s v="TGM13481"/>
    <s v="MISA DE RECUERDO"/>
    <x v="0"/>
    <x v="2"/>
    <x v="0"/>
    <x v="39"/>
    <s v="Liz Lidiana Huaman Rojas"/>
    <m/>
    <x v="0"/>
    <x v="1"/>
    <x v="2"/>
    <x v="10"/>
  </r>
  <r>
    <x v="8915"/>
    <x v="0"/>
    <s v="TGM13482"/>
    <s v="MISA DE RECUERDO"/>
    <x v="0"/>
    <x v="2"/>
    <x v="0"/>
    <x v="39"/>
    <s v="Liz Lidiana Huaman Rojas"/>
    <m/>
    <x v="0"/>
    <x v="1"/>
    <x v="2"/>
    <x v="10"/>
  </r>
  <r>
    <x v="8916"/>
    <x v="1"/>
    <s v="TGM13483"/>
    <s v="ESTADO DE CUENTA"/>
    <x v="0"/>
    <x v="0"/>
    <x v="2"/>
    <x v="5"/>
    <s v="Pamela Diana Caro Alhua  SAC cor"/>
    <m/>
    <x v="0"/>
    <x v="2"/>
    <x v="2"/>
    <x v="10"/>
  </r>
  <r>
    <x v="8917"/>
    <x v="1"/>
    <s v="TGM13484"/>
    <s v="CERTIFICADO DE USO"/>
    <x v="0"/>
    <x v="0"/>
    <x v="2"/>
    <x v="0"/>
    <s v="Pamela Diana Caro Alhua  SAC cor"/>
    <s v="Presencial"/>
    <x v="0"/>
    <x v="2"/>
    <x v="2"/>
    <x v="10"/>
  </r>
  <r>
    <x v="8918"/>
    <x v="0"/>
    <s v="TGM13485"/>
    <s v="VENTA DE LAPIDA"/>
    <x v="0"/>
    <x v="0"/>
    <x v="2"/>
    <x v="9"/>
    <s v="Liz Lidiana Huaman Rojas"/>
    <m/>
    <x v="0"/>
    <x v="2"/>
    <x v="2"/>
    <x v="10"/>
  </r>
  <r>
    <x v="8919"/>
    <x v="0"/>
    <s v="TGM13486"/>
    <s v="USO DE ESPACIO NF"/>
    <x v="0"/>
    <x v="2"/>
    <x v="0"/>
    <x v="35"/>
    <s v="Liz Lidiana Huaman Rojas"/>
    <m/>
    <x v="0"/>
    <x v="1"/>
    <x v="2"/>
    <x v="10"/>
  </r>
  <r>
    <x v="8920"/>
    <x v="0"/>
    <s v="TGM13487"/>
    <s v="MISA DE RECUERDO"/>
    <x v="0"/>
    <x v="2"/>
    <x v="0"/>
    <x v="39"/>
    <s v="Liz Lidiana Huaman Rojas"/>
    <m/>
    <x v="0"/>
    <x v="1"/>
    <x v="2"/>
    <x v="10"/>
  </r>
  <r>
    <x v="8921"/>
    <x v="0"/>
    <s v="TGM13488"/>
    <s v="MISA"/>
    <x v="0"/>
    <x v="2"/>
    <x v="2"/>
    <x v="39"/>
    <s v="Pamela Diana SAC Caro Alhua"/>
    <s v="Presencial"/>
    <x v="0"/>
    <x v="2"/>
    <x v="2"/>
    <x v="10"/>
  </r>
  <r>
    <x v="8922"/>
    <x v="0"/>
    <s v="TGM13489"/>
    <s v="CAMBIO DE TITULARIDAD"/>
    <x v="0"/>
    <x v="0"/>
    <x v="2"/>
    <x v="31"/>
    <s v="Pamela Diana SAC Caro Alhua"/>
    <s v="Presencial"/>
    <x v="0"/>
    <x v="2"/>
    <x v="2"/>
    <x v="10"/>
  </r>
  <r>
    <x v="8923"/>
    <x v="0"/>
    <s v="TGM13490"/>
    <s v="PAGO DE FOMA"/>
    <x v="0"/>
    <x v="0"/>
    <x v="0"/>
    <x v="51"/>
    <s v="Pamela Diana SAC Caro Alhua"/>
    <s v="Redes Sociales"/>
    <x v="0"/>
    <x v="1"/>
    <x v="2"/>
    <x v="10"/>
  </r>
  <r>
    <x v="8924"/>
    <x v="0"/>
    <s v="TGM13491"/>
    <s v="PAGO EFECTIVO"/>
    <x v="0"/>
    <x v="0"/>
    <x v="2"/>
    <x v="23"/>
    <s v="Anyela Pamela Soriano Segura SAN"/>
    <s v="Llamada Telefonica"/>
    <x v="0"/>
    <x v="2"/>
    <x v="2"/>
    <x v="10"/>
  </r>
  <r>
    <x v="8925"/>
    <x v="0"/>
    <s v="TGM13492"/>
    <s v="FLORERO"/>
    <x v="0"/>
    <x v="0"/>
    <x v="0"/>
    <x v="21"/>
    <s v="Liz Lidiana Huaman Rojas"/>
    <m/>
    <x v="0"/>
    <x v="1"/>
    <x v="2"/>
    <x v="10"/>
  </r>
  <r>
    <x v="8926"/>
    <x v="0"/>
    <s v="TGM13493"/>
    <s v="PAGO EFECTIVO"/>
    <x v="0"/>
    <x v="0"/>
    <x v="2"/>
    <x v="46"/>
    <s v="Anyela Pamela Soriano Segura SAN"/>
    <s v="Presencial"/>
    <x v="0"/>
    <x v="2"/>
    <x v="2"/>
    <x v="10"/>
  </r>
  <r>
    <x v="8927"/>
    <x v="1"/>
    <s v="TGM13494"/>
    <s v="PAGO EFECTIVO"/>
    <x v="0"/>
    <x v="0"/>
    <x v="2"/>
    <x v="46"/>
    <s v="Anyela Pamela Soriano Segura COR"/>
    <s v="Presencial"/>
    <x v="0"/>
    <x v="2"/>
    <x v="2"/>
    <x v="10"/>
  </r>
  <r>
    <x v="8928"/>
    <x v="0"/>
    <s v="TGM13495"/>
    <s v="DEVOLUCION DE COSTO LAPIDA"/>
    <x v="0"/>
    <x v="1"/>
    <x v="2"/>
    <x v="18"/>
    <s v="Liz Lidiana Huaman Rojas"/>
    <m/>
    <x v="0"/>
    <x v="1"/>
    <x v="2"/>
    <x v="10"/>
  </r>
  <r>
    <x v="8929"/>
    <x v="0"/>
    <s v="TGM13496"/>
    <s v="MISA"/>
    <x v="0"/>
    <x v="2"/>
    <x v="2"/>
    <x v="39"/>
    <s v="Anyela Pamela Soriano Segura SAN"/>
    <s v="Llamada Telefonica"/>
    <x v="0"/>
    <x v="2"/>
    <x v="2"/>
    <x v="10"/>
  </r>
  <r>
    <x v="8930"/>
    <x v="1"/>
    <s v="TGM13497"/>
    <s v="INFORMACION DE ESPACIO"/>
    <x v="0"/>
    <x v="0"/>
    <x v="2"/>
    <x v="40"/>
    <s v="Anyela Pamela Soriano Segura COR"/>
    <s v="Presencial"/>
    <x v="0"/>
    <x v="2"/>
    <x v="2"/>
    <x v="10"/>
  </r>
  <r>
    <x v="8931"/>
    <x v="0"/>
    <s v="TGM13498"/>
    <s v="ACTA DE DEFUNCION"/>
    <x v="0"/>
    <x v="0"/>
    <x v="2"/>
    <x v="41"/>
    <s v="Pamela Diana SAC Caro Alhua"/>
    <s v="Presencial"/>
    <x v="0"/>
    <x v="2"/>
    <x v="2"/>
    <x v="10"/>
  </r>
  <r>
    <x v="8932"/>
    <x v="0"/>
    <s v="TGM13499"/>
    <s v="PAGO EFECTIVO"/>
    <x v="0"/>
    <x v="0"/>
    <x v="2"/>
    <x v="46"/>
    <s v="Anyela Pamela Soriano Segura SAN"/>
    <s v="Presencial"/>
    <x v="0"/>
    <x v="2"/>
    <x v="2"/>
    <x v="10"/>
  </r>
  <r>
    <x v="8933"/>
    <x v="4"/>
    <s v="TGM13500"/>
    <s v="ENTREGA DE CERTIFICADO DE PERPETUIDAD"/>
    <x v="0"/>
    <x v="0"/>
    <x v="2"/>
    <x v="0"/>
    <s v="Ruth Cusihuaman SACC2"/>
    <s v="Presencial"/>
    <x v="0"/>
    <x v="2"/>
    <x v="2"/>
    <x v="10"/>
  </r>
  <r>
    <x v="8934"/>
    <x v="0"/>
    <s v="TGM13503"/>
    <s v="PRUEBA 2 DAVID"/>
    <x v="0"/>
    <x v="0"/>
    <x v="2"/>
    <x v="30"/>
    <s v="Liz Lidiana Huaman Rojas"/>
    <m/>
    <x v="0"/>
    <x v="2"/>
    <x v="2"/>
    <x v="10"/>
  </r>
  <r>
    <x v="8935"/>
    <x v="0"/>
    <s v="TGM13504"/>
    <s v="PRUEBA 2 DVID"/>
    <x v="0"/>
    <x v="1"/>
    <x v="2"/>
    <x v="1"/>
    <s v="Liz Lidiana Huaman Rojas"/>
    <m/>
    <x v="0"/>
    <x v="2"/>
    <x v="2"/>
    <x v="10"/>
  </r>
  <r>
    <x v="8936"/>
    <x v="0"/>
    <s v="TGM13505"/>
    <s v="CONSTANCIA DE ENTIERRO"/>
    <x v="0"/>
    <x v="0"/>
    <x v="0"/>
    <x v="6"/>
    <s v="Liz Lidiana Huaman Rojas"/>
    <m/>
    <x v="0"/>
    <x v="1"/>
    <x v="2"/>
    <x v="10"/>
  </r>
  <r>
    <x v="8937"/>
    <x v="0"/>
    <s v="TGM13506"/>
    <s v="ACTUALIZACION DE DATOS"/>
    <x v="0"/>
    <x v="0"/>
    <x v="0"/>
    <x v="1"/>
    <s v="Liz Lidiana Huaman Rojas"/>
    <m/>
    <x v="0"/>
    <x v="1"/>
    <x v="2"/>
    <x v="10"/>
  </r>
  <r>
    <x v="8938"/>
    <x v="0"/>
    <s v="TGM13507"/>
    <s v="CERTIFICADO DE USO"/>
    <x v="0"/>
    <x v="0"/>
    <x v="0"/>
    <x v="0"/>
    <s v="Liz Lidiana Huaman Rojas"/>
    <m/>
    <x v="0"/>
    <x v="1"/>
    <x v="2"/>
    <x v="10"/>
  </r>
  <r>
    <x v="8939"/>
    <x v="0"/>
    <s v="TGM13508"/>
    <s v="CERTIFICADO DE USO"/>
    <x v="0"/>
    <x v="0"/>
    <x v="0"/>
    <x v="0"/>
    <s v="Liz Lidiana Huaman Rojas"/>
    <m/>
    <x v="0"/>
    <x v="1"/>
    <x v="2"/>
    <x v="10"/>
  </r>
  <r>
    <x v="8940"/>
    <x v="0"/>
    <s v="TGM13509"/>
    <s v="CERTIFICADO DE USO"/>
    <x v="0"/>
    <x v="0"/>
    <x v="0"/>
    <x v="0"/>
    <s v="Liz Lidiana Huaman Rojas"/>
    <m/>
    <x v="0"/>
    <x v="1"/>
    <x v="2"/>
    <x v="10"/>
  </r>
  <r>
    <x v="8941"/>
    <x v="0"/>
    <s v="TGM13510"/>
    <s v="CERTIFICADO DE USO"/>
    <x v="0"/>
    <x v="0"/>
    <x v="0"/>
    <x v="0"/>
    <s v="Liz Lidiana Huaman Rojas"/>
    <m/>
    <x v="0"/>
    <x v="1"/>
    <x v="2"/>
    <x v="10"/>
  </r>
  <r>
    <x v="8942"/>
    <x v="0"/>
    <s v="TGM13511"/>
    <s v="CERTIFICADO DE USO"/>
    <x v="0"/>
    <x v="0"/>
    <x v="0"/>
    <x v="0"/>
    <s v="Liz Lidiana Huaman Rojas"/>
    <m/>
    <x v="0"/>
    <x v="1"/>
    <x v="2"/>
    <x v="10"/>
  </r>
  <r>
    <x v="8943"/>
    <x v="0"/>
    <s v="TGM13512"/>
    <s v="SOLICITA COPIA DE BOLETA DE CREMACION"/>
    <x v="0"/>
    <x v="0"/>
    <x v="0"/>
    <x v="19"/>
    <s v="Pamela Diana SAC Caro Alhua"/>
    <s v="Presencial"/>
    <x v="0"/>
    <x v="1"/>
    <x v="2"/>
    <x v="10"/>
  </r>
  <r>
    <x v="8944"/>
    <x v="0"/>
    <s v="TGM13513"/>
    <s v="UBICACION DE ESPACIO"/>
    <x v="0"/>
    <x v="0"/>
    <x v="0"/>
    <x v="40"/>
    <s v="Pamela Diana SAC Caro Alhua"/>
    <s v="Presencial"/>
    <x v="0"/>
    <x v="1"/>
    <x v="2"/>
    <x v="10"/>
  </r>
  <r>
    <x v="8945"/>
    <x v="0"/>
    <s v="TGM13514"/>
    <s v="TRASNFERENCIA DE CONTRATO"/>
    <x v="0"/>
    <x v="0"/>
    <x v="0"/>
    <x v="31"/>
    <s v="Pamela Diana SAC Caro Alhua"/>
    <s v="Presencial"/>
    <x v="0"/>
    <x v="1"/>
    <x v="2"/>
    <x v="10"/>
  </r>
  <r>
    <x v="8946"/>
    <x v="0"/>
    <s v="TGM13515"/>
    <s v="RECLAMO POR CREMACION"/>
    <x v="0"/>
    <x v="1"/>
    <x v="0"/>
    <x v="36"/>
    <s v="Pamela Diana SAC Caro Alhua"/>
    <s v="Presencial"/>
    <x v="0"/>
    <x v="1"/>
    <x v="2"/>
    <x v="10"/>
  </r>
  <r>
    <x v="8947"/>
    <x v="1"/>
    <s v="TGM13516"/>
    <s v="MISA DE RECUERDOS"/>
    <x v="0"/>
    <x v="2"/>
    <x v="2"/>
    <x v="39"/>
    <s v="Anyela Pamela Soriano Segura COR"/>
    <s v="Presencial"/>
    <x v="0"/>
    <x v="2"/>
    <x v="2"/>
    <x v="10"/>
  </r>
  <r>
    <x v="8948"/>
    <x v="0"/>
    <s v="TGM13517"/>
    <s v="MISA"/>
    <x v="0"/>
    <x v="2"/>
    <x v="0"/>
    <x v="39"/>
    <s v="Pamela Diana SAC Caro Alhua"/>
    <s v="Presencial"/>
    <x v="0"/>
    <x v="1"/>
    <x v="2"/>
    <x v="10"/>
  </r>
  <r>
    <x v="8949"/>
    <x v="0"/>
    <s v="TGM13518"/>
    <s v="RECLAMO"/>
    <x v="0"/>
    <x v="1"/>
    <x v="0"/>
    <x v="42"/>
    <s v="Pamela Diana SAC Caro Alhua"/>
    <s v="Presencial"/>
    <x v="0"/>
    <x v="1"/>
    <x v="2"/>
    <x v="10"/>
  </r>
  <r>
    <x v="8950"/>
    <x v="0"/>
    <s v="TGM13519"/>
    <s v="MISA"/>
    <x v="0"/>
    <x v="2"/>
    <x v="0"/>
    <x v="39"/>
    <s v="Pamela Diana SAC Caro Alhua"/>
    <s v="Presencial"/>
    <x v="0"/>
    <x v="1"/>
    <x v="2"/>
    <x v="10"/>
  </r>
  <r>
    <x v="8951"/>
    <x v="0"/>
    <s v="TGM13520"/>
    <s v="FLORERO PVC"/>
    <x v="0"/>
    <x v="0"/>
    <x v="0"/>
    <x v="21"/>
    <s v="Pamela Diana SAC Caro Alhua"/>
    <s v="Presencial"/>
    <x v="0"/>
    <x v="1"/>
    <x v="2"/>
    <x v="10"/>
  </r>
  <r>
    <x v="8952"/>
    <x v="0"/>
    <s v="TGM13521"/>
    <s v="MISA"/>
    <x v="0"/>
    <x v="2"/>
    <x v="0"/>
    <x v="39"/>
    <s v="Pamela Diana SAC Caro Alhua"/>
    <s v="Presencial"/>
    <x v="0"/>
    <x v="1"/>
    <x v="2"/>
    <x v="10"/>
  </r>
  <r>
    <x v="8953"/>
    <x v="0"/>
    <s v="TGM13522"/>
    <s v="USO DE ESPACIO NF"/>
    <x v="0"/>
    <x v="0"/>
    <x v="0"/>
    <x v="8"/>
    <s v="Liz Lidiana Huaman Rojas"/>
    <m/>
    <x v="0"/>
    <x v="1"/>
    <x v="2"/>
    <x v="10"/>
  </r>
  <r>
    <x v="8954"/>
    <x v="0"/>
    <s v="TGM13523"/>
    <s v="MISA DE RECUERDO"/>
    <x v="0"/>
    <x v="2"/>
    <x v="0"/>
    <x v="39"/>
    <s v="Liz Lidiana Huaman Rojas"/>
    <m/>
    <x v="0"/>
    <x v="1"/>
    <x v="2"/>
    <x v="10"/>
  </r>
  <r>
    <x v="8955"/>
    <x v="0"/>
    <s v="TGM13524"/>
    <s v="RECLAMO DE FLOREROS"/>
    <x v="0"/>
    <x v="1"/>
    <x v="0"/>
    <x v="42"/>
    <s v="Pamela Diana SAC Caro Alhua"/>
    <m/>
    <x v="0"/>
    <x v="1"/>
    <x v="2"/>
    <x v="10"/>
  </r>
  <r>
    <x v="8956"/>
    <x v="0"/>
    <s v="TGM13525"/>
    <s v="MISA"/>
    <x v="0"/>
    <x v="2"/>
    <x v="0"/>
    <x v="39"/>
    <s v="Pamela Diana SAC Caro Alhua"/>
    <s v="Presencial"/>
    <x v="0"/>
    <x v="1"/>
    <x v="2"/>
    <x v="10"/>
  </r>
  <r>
    <x v="8957"/>
    <x v="0"/>
    <s v="TGM13526"/>
    <s v="ENTREGA DE CONTRATO"/>
    <x v="0"/>
    <x v="0"/>
    <x v="0"/>
    <x v="44"/>
    <s v="Pamela Diana SAC Caro Alhua"/>
    <s v="Presencial"/>
    <x v="0"/>
    <x v="1"/>
    <x v="2"/>
    <x v="10"/>
  </r>
  <r>
    <x v="8958"/>
    <x v="0"/>
    <s v="TGM13527"/>
    <s v="MISA"/>
    <x v="0"/>
    <x v="2"/>
    <x v="0"/>
    <x v="39"/>
    <s v="Pamela Diana SAC Caro Alhua"/>
    <s v="Presencial"/>
    <x v="0"/>
    <x v="1"/>
    <x v="2"/>
    <x v="10"/>
  </r>
  <r>
    <x v="8959"/>
    <x v="0"/>
    <s v="TGM13528"/>
    <s v="FLOREROS PVC"/>
    <x v="0"/>
    <x v="0"/>
    <x v="0"/>
    <x v="21"/>
    <s v="Liz Lidiana Huaman Rojas"/>
    <m/>
    <x v="0"/>
    <x v="1"/>
    <x v="2"/>
    <x v="10"/>
  </r>
  <r>
    <x v="8960"/>
    <x v="0"/>
    <s v="TGM13529"/>
    <s v="REGULARIZACION DE ACTA DE DEFUNCION"/>
    <x v="0"/>
    <x v="0"/>
    <x v="0"/>
    <x v="41"/>
    <s v="Liz Lidiana Huaman Rojas"/>
    <m/>
    <x v="0"/>
    <x v="1"/>
    <x v="2"/>
    <x v="10"/>
  </r>
  <r>
    <x v="8961"/>
    <x v="0"/>
    <s v="TGM13530"/>
    <s v="REGULARIZACION DE ACTA DE DEFUNCION"/>
    <x v="0"/>
    <x v="0"/>
    <x v="0"/>
    <x v="41"/>
    <s v="Liz Lidiana Huaman Rojas"/>
    <m/>
    <x v="0"/>
    <x v="1"/>
    <x v="2"/>
    <x v="10"/>
  </r>
  <r>
    <x v="8962"/>
    <x v="0"/>
    <s v="TGM13531"/>
    <s v="REGULARIZACION DE ACTA DE DEFUNCION"/>
    <x v="0"/>
    <x v="0"/>
    <x v="0"/>
    <x v="41"/>
    <s v="Liz Lidiana Huaman Rojas"/>
    <m/>
    <x v="0"/>
    <x v="1"/>
    <x v="2"/>
    <x v="10"/>
  </r>
  <r>
    <x v="8963"/>
    <x v="0"/>
    <s v="TGM13532"/>
    <s v="MISA DE RECUERDO"/>
    <x v="0"/>
    <x v="2"/>
    <x v="0"/>
    <x v="39"/>
    <s v="Liz Lidiana Huaman Rojas"/>
    <m/>
    <x v="0"/>
    <x v="1"/>
    <x v="2"/>
    <x v="10"/>
  </r>
  <r>
    <x v="8964"/>
    <x v="0"/>
    <s v="TGM13533"/>
    <s v="FLOREROS PVC"/>
    <x v="0"/>
    <x v="0"/>
    <x v="0"/>
    <x v="21"/>
    <s v="Liz Lidiana Huaman Rojas"/>
    <m/>
    <x v="0"/>
    <x v="1"/>
    <x v="2"/>
    <x v="10"/>
  </r>
  <r>
    <x v="8965"/>
    <x v="0"/>
    <s v="TGM13534"/>
    <s v="LAPIDA POR COLOCAR"/>
    <x v="0"/>
    <x v="0"/>
    <x v="0"/>
    <x v="13"/>
    <s v="Pamela Diana SAC Caro Alhua"/>
    <s v="Presencial"/>
    <x v="0"/>
    <x v="1"/>
    <x v="2"/>
    <x v="10"/>
  </r>
  <r>
    <x v="8966"/>
    <x v="0"/>
    <s v="TGM13535"/>
    <s v="UBICACION DE ESPACIO"/>
    <x v="0"/>
    <x v="0"/>
    <x v="2"/>
    <x v="40"/>
    <s v="Anyela Pamela Soriano Segura SAN"/>
    <s v="Presencial"/>
    <x v="0"/>
    <x v="2"/>
    <x v="2"/>
    <x v="10"/>
  </r>
  <r>
    <x v="8967"/>
    <x v="0"/>
    <s v="TGM13536"/>
    <s v="CONSTANCIA DE UBICACION"/>
    <x v="0"/>
    <x v="0"/>
    <x v="2"/>
    <x v="6"/>
    <s v="Anyela Pamela Soriano Segura SAN"/>
    <s v="Presencial"/>
    <x v="0"/>
    <x v="2"/>
    <x v="2"/>
    <x v="10"/>
  </r>
  <r>
    <x v="8968"/>
    <x v="0"/>
    <s v="TGM13537"/>
    <s v="NIVELACION DE LAPIDA"/>
    <x v="0"/>
    <x v="0"/>
    <x v="0"/>
    <x v="14"/>
    <s v="Pamela Diana SAC Caro Alhua"/>
    <s v="Presencial"/>
    <x v="0"/>
    <x v="1"/>
    <x v="2"/>
    <x v="10"/>
  </r>
  <r>
    <x v="8969"/>
    <x v="0"/>
    <s v="TGM13538"/>
    <s v="MISA"/>
    <x v="0"/>
    <x v="2"/>
    <x v="0"/>
    <x v="39"/>
    <s v="Pamela Diana SAC Caro Alhua"/>
    <s v="Presencial"/>
    <x v="0"/>
    <x v="1"/>
    <x v="2"/>
    <x v="10"/>
  </r>
  <r>
    <x v="8970"/>
    <x v="0"/>
    <s v="TGM13539"/>
    <s v="CERTIFICADO DE USO"/>
    <x v="0"/>
    <x v="0"/>
    <x v="0"/>
    <x v="0"/>
    <s v="Pamela Diana SAC Caro Alhua"/>
    <s v="Presencial"/>
    <x v="0"/>
    <x v="1"/>
    <x v="2"/>
    <x v="10"/>
  </r>
  <r>
    <x v="8971"/>
    <x v="0"/>
    <s v="TGM13540"/>
    <s v="MISA DE RECUERDO"/>
    <x v="0"/>
    <x v="2"/>
    <x v="0"/>
    <x v="39"/>
    <s v="Liz Lidiana Huaman Rojas"/>
    <m/>
    <x v="0"/>
    <x v="1"/>
    <x v="2"/>
    <x v="10"/>
  </r>
  <r>
    <x v="8972"/>
    <x v="0"/>
    <s v="TGM13541"/>
    <s v="MISA RECUERDO"/>
    <x v="0"/>
    <x v="2"/>
    <x v="0"/>
    <x v="39"/>
    <s v="Liz Lidiana Huaman Rojas"/>
    <m/>
    <x v="0"/>
    <x v="1"/>
    <x v="2"/>
    <x v="10"/>
  </r>
  <r>
    <x v="8973"/>
    <x v="0"/>
    <s v="TGM13542"/>
    <s v="MISA DE RECUERDO"/>
    <x v="0"/>
    <x v="2"/>
    <x v="0"/>
    <x v="39"/>
    <s v="Liz Lidiana Huaman Rojas"/>
    <m/>
    <x v="0"/>
    <x v="1"/>
    <x v="2"/>
    <x v="10"/>
  </r>
  <r>
    <x v="8974"/>
    <x v="0"/>
    <s v="TGM13543"/>
    <s v="ALQUILER DE PLEGARIA"/>
    <x v="0"/>
    <x v="2"/>
    <x v="0"/>
    <x v="39"/>
    <s v="Pamela Diana SAC Caro Alhua"/>
    <s v="Presencial"/>
    <x v="0"/>
    <x v="1"/>
    <x v="2"/>
    <x v="10"/>
  </r>
  <r>
    <x v="8975"/>
    <x v="0"/>
    <s v="TGM13544"/>
    <s v="LAPIDA GRANITO NEGRO"/>
    <x v="0"/>
    <x v="0"/>
    <x v="2"/>
    <x v="9"/>
    <s v="Liz Lidiana Huaman Rojas"/>
    <m/>
    <x v="0"/>
    <x v="2"/>
    <x v="2"/>
    <x v="10"/>
  </r>
  <r>
    <x v="8976"/>
    <x v="0"/>
    <s v="TGM13545"/>
    <s v="REPINTADO DE LAPIDA"/>
    <x v="0"/>
    <x v="0"/>
    <x v="0"/>
    <x v="11"/>
    <s v="Liz Lidiana Huaman Rojas"/>
    <m/>
    <x v="0"/>
    <x v="1"/>
    <x v="2"/>
    <x v="10"/>
  </r>
  <r>
    <x v="8977"/>
    <x v="4"/>
    <s v="TGM13546"/>
    <s v="ENTREGA DE CERTIFICADO DE PERPETUIDAD"/>
    <x v="0"/>
    <x v="0"/>
    <x v="2"/>
    <x v="0"/>
    <s v="Rayda Rita Vargas Perales - Cusco II"/>
    <s v="Presencial"/>
    <x v="0"/>
    <x v="2"/>
    <x v="2"/>
    <x v="10"/>
  </r>
  <r>
    <x v="8978"/>
    <x v="0"/>
    <s v="TGM13547"/>
    <s v="CORRECION DE FECHA"/>
    <x v="0"/>
    <x v="1"/>
    <x v="2"/>
    <x v="18"/>
    <s v="Liz Lidiana Huaman Rojas"/>
    <m/>
    <x v="0"/>
    <x v="1"/>
    <x v="2"/>
    <x v="10"/>
  </r>
  <r>
    <x v="8979"/>
    <x v="4"/>
    <s v="TGM13548"/>
    <s v="ENTREGA DE CERTIFICADO DE PERPETUIDAD"/>
    <x v="0"/>
    <x v="0"/>
    <x v="2"/>
    <x v="0"/>
    <s v="Ruth Cusihuaman SACC2"/>
    <s v="Presencial"/>
    <x v="0"/>
    <x v="2"/>
    <x v="2"/>
    <x v="10"/>
  </r>
  <r>
    <x v="8980"/>
    <x v="4"/>
    <s v="TGM13549"/>
    <s v="ENTREGA DE CERTIFICADO DE PERPETUIDAD"/>
    <x v="0"/>
    <x v="0"/>
    <x v="2"/>
    <x v="0"/>
    <s v="Ruth Cusihuaman SACC2"/>
    <s v="Presencial"/>
    <x v="0"/>
    <x v="2"/>
    <x v="2"/>
    <x v="10"/>
  </r>
  <r>
    <x v="8981"/>
    <x v="0"/>
    <s v="TGM13550"/>
    <s v="USO DE CREMACION NF"/>
    <x v="0"/>
    <x v="0"/>
    <x v="0"/>
    <x v="8"/>
    <s v="Pamela Diana SAC Caro Alhua"/>
    <s v="Presencial"/>
    <x v="0"/>
    <x v="1"/>
    <x v="2"/>
    <x v="10"/>
  </r>
  <r>
    <x v="8982"/>
    <x v="0"/>
    <s v="TGM13554"/>
    <s v="PRUEBA PARA VER DOC ADJUNTO"/>
    <x v="0"/>
    <x v="0"/>
    <x v="0"/>
    <x v="10"/>
    <s v="Grupo Servicio de Atencion al Cliente"/>
    <s v="Presencial"/>
    <x v="0"/>
    <x v="1"/>
    <x v="2"/>
    <x v="10"/>
  </r>
  <r>
    <x v="8983"/>
    <x v="0"/>
    <s v="TGM13555"/>
    <s v="USO DE ESPACIO"/>
    <x v="0"/>
    <x v="0"/>
    <x v="0"/>
    <x v="8"/>
    <s v="Pamela Diana SAC Caro Alhua"/>
    <s v="Presencial"/>
    <x v="0"/>
    <x v="1"/>
    <x v="2"/>
    <x v="10"/>
  </r>
  <r>
    <x v="8984"/>
    <x v="0"/>
    <s v="TGM13556"/>
    <s v="ACTA DE DEFUNCION"/>
    <x v="0"/>
    <x v="0"/>
    <x v="0"/>
    <x v="41"/>
    <s v="Pamela Diana SAC Caro Alhua"/>
    <s v="Presencial"/>
    <x v="0"/>
    <x v="1"/>
    <x v="2"/>
    <x v="10"/>
  </r>
  <r>
    <x v="8985"/>
    <x v="0"/>
    <s v="TGM13557"/>
    <s v="ACTA DE DEFUNCION"/>
    <x v="0"/>
    <x v="0"/>
    <x v="0"/>
    <x v="41"/>
    <s v="Pamela Diana SAC Caro Alhua"/>
    <s v="Presencial"/>
    <x v="0"/>
    <x v="1"/>
    <x v="2"/>
    <x v="10"/>
  </r>
  <r>
    <x v="8986"/>
    <x v="4"/>
    <s v="TGM13558"/>
    <s v="GENERACION CODG. CIP"/>
    <x v="0"/>
    <x v="0"/>
    <x v="2"/>
    <x v="46"/>
    <s v="Ruth Cusihuaman SACC2"/>
    <s v="Llamada Telefonica"/>
    <x v="0"/>
    <x v="2"/>
    <x v="2"/>
    <x v="10"/>
  </r>
  <r>
    <x v="8987"/>
    <x v="0"/>
    <s v="TGM13559"/>
    <s v="ACTA DE DEFUNCION"/>
    <x v="0"/>
    <x v="0"/>
    <x v="0"/>
    <x v="44"/>
    <s v="Pamela Diana SAC Caro Alhua"/>
    <s v="Presencial"/>
    <x v="0"/>
    <x v="1"/>
    <x v="2"/>
    <x v="10"/>
  </r>
  <r>
    <x v="8988"/>
    <x v="0"/>
    <s v="TGM13560"/>
    <s v="ALQUILER DE TOLDO"/>
    <x v="0"/>
    <x v="0"/>
    <x v="0"/>
    <x v="48"/>
    <s v="Nescar Janeth Ingaruca Peña SAC SAN"/>
    <s v="Presencial"/>
    <x v="0"/>
    <x v="1"/>
    <x v="2"/>
    <x v="10"/>
  </r>
  <r>
    <x v="8989"/>
    <x v="0"/>
    <s v="TGM13561"/>
    <s v="MISA"/>
    <x v="0"/>
    <x v="2"/>
    <x v="0"/>
    <x v="39"/>
    <s v="Nescar Janeth Ingaruca Peña SAC SAN"/>
    <s v="Presencial"/>
    <x v="0"/>
    <x v="1"/>
    <x v="2"/>
    <x v="10"/>
  </r>
  <r>
    <x v="8990"/>
    <x v="0"/>
    <s v="TGM13562"/>
    <s v="MISA"/>
    <x v="0"/>
    <x v="2"/>
    <x v="0"/>
    <x v="39"/>
    <s v="Nescar Janeth Ingaruca Peña SAC SAN"/>
    <s v="Presencial"/>
    <x v="0"/>
    <x v="1"/>
    <x v="2"/>
    <x v="10"/>
  </r>
  <r>
    <x v="8991"/>
    <x v="0"/>
    <s v="TGM13563"/>
    <s v="MISA"/>
    <x v="0"/>
    <x v="2"/>
    <x v="0"/>
    <x v="39"/>
    <s v="Nescar Janeth Ingaruca Peña SAC SAN"/>
    <s v="Presencial"/>
    <x v="0"/>
    <x v="1"/>
    <x v="2"/>
    <x v="10"/>
  </r>
  <r>
    <x v="8992"/>
    <x v="0"/>
    <s v="TGM13564"/>
    <s v="MISA"/>
    <x v="0"/>
    <x v="2"/>
    <x v="0"/>
    <x v="39"/>
    <s v="Nescar Janeth Ingaruca Peña SAC SAN"/>
    <s v="Presencial"/>
    <x v="0"/>
    <x v="1"/>
    <x v="2"/>
    <x v="10"/>
  </r>
  <r>
    <x v="8993"/>
    <x v="0"/>
    <s v="TGM13565"/>
    <s v="CERTIFICADO DE USO"/>
    <x v="0"/>
    <x v="0"/>
    <x v="0"/>
    <x v="0"/>
    <s v="Pamela Diana SAC Caro Alhua"/>
    <s v="Presencial"/>
    <x v="0"/>
    <x v="1"/>
    <x v="2"/>
    <x v="10"/>
  </r>
  <r>
    <x v="8994"/>
    <x v="0"/>
    <s v="TGM13566"/>
    <s v="USO DE ESPACIO"/>
    <x v="0"/>
    <x v="0"/>
    <x v="0"/>
    <x v="8"/>
    <s v="Pamela Diana SAC Caro Alhua"/>
    <s v="Presencial"/>
    <x v="0"/>
    <x v="1"/>
    <x v="2"/>
    <x v="10"/>
  </r>
  <r>
    <x v="8995"/>
    <x v="0"/>
    <s v="TGM13567"/>
    <s v="CERTIFICADO DE USO"/>
    <x v="0"/>
    <x v="0"/>
    <x v="2"/>
    <x v="0"/>
    <s v="Pamela Diana SAC Caro Alhua"/>
    <s v="Presencial"/>
    <x v="0"/>
    <x v="2"/>
    <x v="2"/>
    <x v="10"/>
  </r>
  <r>
    <x v="8996"/>
    <x v="0"/>
    <s v="TGM13568"/>
    <s v="CERTIFICADO DE USO"/>
    <x v="0"/>
    <x v="0"/>
    <x v="0"/>
    <x v="0"/>
    <s v="Pamela Diana SAC Caro Alhua"/>
    <s v="Presencial"/>
    <x v="0"/>
    <x v="1"/>
    <x v="2"/>
    <x v="10"/>
  </r>
  <r>
    <x v="8997"/>
    <x v="0"/>
    <s v="TGM13569"/>
    <s v="CERTIFICADO DE USO"/>
    <x v="0"/>
    <x v="0"/>
    <x v="2"/>
    <x v="0"/>
    <s v="Pamela Diana SAC Caro Alhua"/>
    <s v="Presencial"/>
    <x v="0"/>
    <x v="2"/>
    <x v="2"/>
    <x v="10"/>
  </r>
  <r>
    <x v="8998"/>
    <x v="0"/>
    <s v="TGM13570"/>
    <s v="PAGO EFECTIVO"/>
    <x v="0"/>
    <x v="0"/>
    <x v="0"/>
    <x v="46"/>
    <s v="Anyela Pamela Soriano Segura SAN"/>
    <s v="Llamada Telefonica"/>
    <x v="0"/>
    <x v="1"/>
    <x v="2"/>
    <x v="10"/>
  </r>
  <r>
    <x v="8999"/>
    <x v="0"/>
    <s v="TGM13571"/>
    <s v="PAGO EFECTIVO"/>
    <x v="0"/>
    <x v="0"/>
    <x v="0"/>
    <x v="46"/>
    <s v="Anyela Pamela Soriano Segura SAN"/>
    <s v="Llamada Telefonica"/>
    <x v="0"/>
    <x v="1"/>
    <x v="2"/>
    <x v="10"/>
  </r>
  <r>
    <x v="9000"/>
    <x v="0"/>
    <s v="TGM13572"/>
    <s v="CRONOGRAMA DE PAGOS"/>
    <x v="0"/>
    <x v="0"/>
    <x v="2"/>
    <x v="5"/>
    <s v="Anyela Pamela Soriano Segura SAN"/>
    <s v="Llamada Telefonica"/>
    <x v="0"/>
    <x v="2"/>
    <x v="2"/>
    <x v="10"/>
  </r>
  <r>
    <x v="9001"/>
    <x v="0"/>
    <s v="TGM13573"/>
    <s v="RESOLUCION DE CONTRATO"/>
    <x v="0"/>
    <x v="0"/>
    <x v="4"/>
    <x v="10"/>
    <s v="Juan Carlos Chavez  San"/>
    <m/>
    <x v="0"/>
    <x v="2"/>
    <x v="2"/>
    <x v="10"/>
  </r>
  <r>
    <x v="9002"/>
    <x v="0"/>
    <s v="TGM13574"/>
    <s v="ESTADO DE CUENTA"/>
    <x v="0"/>
    <x v="0"/>
    <x v="0"/>
    <x v="5"/>
    <s v="Liz Lidiana Huaman Rojas"/>
    <m/>
    <x v="0"/>
    <x v="1"/>
    <x v="2"/>
    <x v="10"/>
  </r>
  <r>
    <x v="9003"/>
    <x v="0"/>
    <s v="TGM13575"/>
    <s v="MISA DE RECUERDO"/>
    <x v="0"/>
    <x v="2"/>
    <x v="0"/>
    <x v="39"/>
    <s v="Liz Lidiana Huaman Rojas"/>
    <m/>
    <x v="0"/>
    <x v="1"/>
    <x v="2"/>
    <x v="10"/>
  </r>
  <r>
    <x v="9004"/>
    <x v="0"/>
    <s v="TGM13576"/>
    <s v="ESTADO DE CUENTA"/>
    <x v="0"/>
    <x v="0"/>
    <x v="0"/>
    <x v="5"/>
    <s v="Liz Lidiana Huaman Rojas"/>
    <m/>
    <x v="0"/>
    <x v="1"/>
    <x v="2"/>
    <x v="10"/>
  </r>
  <r>
    <x v="9005"/>
    <x v="0"/>
    <s v="TGM13577"/>
    <s v="USO DE ESPACIO NF"/>
    <x v="0"/>
    <x v="0"/>
    <x v="0"/>
    <x v="8"/>
    <s v="Liz Lidiana Huaman Rojas"/>
    <m/>
    <x v="0"/>
    <x v="1"/>
    <x v="2"/>
    <x v="10"/>
  </r>
  <r>
    <x v="9006"/>
    <x v="0"/>
    <s v="TGM13578"/>
    <s v="ACTA DE DEFUNCION"/>
    <x v="0"/>
    <x v="0"/>
    <x v="0"/>
    <x v="41"/>
    <s v="Pamela Diana SAC Caro Alhua"/>
    <s v="Presencial"/>
    <x v="0"/>
    <x v="1"/>
    <x v="2"/>
    <x v="10"/>
  </r>
  <r>
    <x v="9007"/>
    <x v="0"/>
    <s v="TGM13579"/>
    <s v="VENTA DE  LAPIDA"/>
    <x v="0"/>
    <x v="2"/>
    <x v="0"/>
    <x v="9"/>
    <s v="Nescar Janeth Ingaruca Peña SAC SAN"/>
    <s v="Presencial"/>
    <x v="0"/>
    <x v="1"/>
    <x v="2"/>
    <x v="10"/>
  </r>
  <r>
    <x v="9008"/>
    <x v="0"/>
    <s v="TGM13580"/>
    <s v="DEVOLUCION DE SSFF"/>
    <x v="0"/>
    <x v="1"/>
    <x v="0"/>
    <x v="42"/>
    <s v="Pamela Diana SAC Caro Alhua"/>
    <s v="Presencial"/>
    <x v="0"/>
    <x v="1"/>
    <x v="2"/>
    <x v="10"/>
  </r>
  <r>
    <x v="9009"/>
    <x v="0"/>
    <s v="TGM13581"/>
    <s v="INGRESO DE JARDINERA"/>
    <x v="0"/>
    <x v="0"/>
    <x v="0"/>
    <x v="4"/>
    <s v="Pamela Diana SAC Caro Alhua"/>
    <s v="Presencial"/>
    <x v="0"/>
    <x v="1"/>
    <x v="2"/>
    <x v="10"/>
  </r>
  <r>
    <x v="9010"/>
    <x v="0"/>
    <s v="TGM13582"/>
    <s v="PAGO EFECTIVO"/>
    <x v="0"/>
    <x v="0"/>
    <x v="0"/>
    <x v="46"/>
    <s v="Anyela Pamela Soriano Segura SAN"/>
    <m/>
    <x v="0"/>
    <x v="1"/>
    <x v="2"/>
    <x v="10"/>
  </r>
  <r>
    <x v="9011"/>
    <x v="0"/>
    <s v="TGM13583"/>
    <s v="EXHUMACION"/>
    <x v="0"/>
    <x v="0"/>
    <x v="2"/>
    <x v="7"/>
    <s v="Anyela Pamela Soriano Segura SAN"/>
    <s v="Presencial"/>
    <x v="0"/>
    <x v="2"/>
    <x v="2"/>
    <x v="10"/>
  </r>
  <r>
    <x v="9012"/>
    <x v="1"/>
    <s v="TGM13584"/>
    <s v="PAGO EFECTIVO"/>
    <x v="0"/>
    <x v="0"/>
    <x v="0"/>
    <x v="46"/>
    <s v="Anyela Pamela Soriano Segura COR"/>
    <s v="Llamada Telefonica"/>
    <x v="0"/>
    <x v="1"/>
    <x v="2"/>
    <x v="10"/>
  </r>
  <r>
    <x v="9013"/>
    <x v="1"/>
    <s v="TGM13585"/>
    <s v="PAGO EFECTIVO"/>
    <x v="0"/>
    <x v="0"/>
    <x v="0"/>
    <x v="46"/>
    <s v="Anyela Pamela Soriano Segura COR"/>
    <s v="Llamada Telefonica"/>
    <x v="0"/>
    <x v="1"/>
    <x v="2"/>
    <x v="10"/>
  </r>
  <r>
    <x v="9014"/>
    <x v="0"/>
    <s v="TGM13586"/>
    <s v="MISA"/>
    <x v="0"/>
    <x v="2"/>
    <x v="0"/>
    <x v="39"/>
    <s v="Nescar Janeth Ingaruca Peña SAC SAN"/>
    <s v="Presencial"/>
    <x v="0"/>
    <x v="1"/>
    <x v="2"/>
    <x v="10"/>
  </r>
  <r>
    <x v="9015"/>
    <x v="0"/>
    <s v="TGM13587"/>
    <s v="MISA"/>
    <x v="0"/>
    <x v="2"/>
    <x v="0"/>
    <x v="39"/>
    <s v="Nescar Janeth Ingaruca Peña SAC SAN"/>
    <s v="Presencial"/>
    <x v="0"/>
    <x v="1"/>
    <x v="2"/>
    <x v="10"/>
  </r>
  <r>
    <x v="9016"/>
    <x v="0"/>
    <s v="TGM13588"/>
    <s v="ENTREGA DE FLOREROS"/>
    <x v="0"/>
    <x v="0"/>
    <x v="0"/>
    <x v="4"/>
    <s v="Pamela Diana SAC Caro Alhua"/>
    <s v="Presencial"/>
    <x v="0"/>
    <x v="1"/>
    <x v="2"/>
    <x v="10"/>
  </r>
  <r>
    <x v="9017"/>
    <x v="0"/>
    <s v="TGM13589"/>
    <s v="CAMBIO DE TITULARIDAD"/>
    <x v="0"/>
    <x v="0"/>
    <x v="0"/>
    <x v="31"/>
    <s v="Pamela Diana SAC Caro Alhua"/>
    <s v="Presencial"/>
    <x v="0"/>
    <x v="1"/>
    <x v="2"/>
    <x v="10"/>
  </r>
  <r>
    <x v="9018"/>
    <x v="0"/>
    <s v="TGM13590"/>
    <s v="FLOREROS DE METAL"/>
    <x v="0"/>
    <x v="0"/>
    <x v="0"/>
    <x v="4"/>
    <s v="Pamela Diana SAC Caro Alhua"/>
    <s v="Presencial"/>
    <x v="0"/>
    <x v="1"/>
    <x v="2"/>
    <x v="10"/>
  </r>
  <r>
    <x v="9019"/>
    <x v="0"/>
    <s v="TGM13591"/>
    <s v="ESTADO DE CUENTA"/>
    <x v="0"/>
    <x v="0"/>
    <x v="0"/>
    <x v="5"/>
    <s v="Liz Lidiana Huaman Rojas"/>
    <m/>
    <x v="0"/>
    <x v="1"/>
    <x v="2"/>
    <x v="10"/>
  </r>
  <r>
    <x v="9020"/>
    <x v="0"/>
    <s v="TGM13592"/>
    <s v="FLOREROS PVC"/>
    <x v="0"/>
    <x v="0"/>
    <x v="0"/>
    <x v="21"/>
    <s v="Liz Lidiana Huaman Rojas"/>
    <m/>
    <x v="0"/>
    <x v="1"/>
    <x v="2"/>
    <x v="10"/>
  </r>
  <r>
    <x v="9021"/>
    <x v="0"/>
    <s v="TGM13593"/>
    <s v="CERTIFICADO DE USO"/>
    <x v="0"/>
    <x v="0"/>
    <x v="0"/>
    <x v="0"/>
    <s v="Liz Lidiana Huaman Rojas"/>
    <m/>
    <x v="0"/>
    <x v="1"/>
    <x v="2"/>
    <x v="10"/>
  </r>
  <r>
    <x v="9022"/>
    <x v="3"/>
    <s v="TGM13594"/>
    <s v="ENTREGA DE CERTIFICADO DE PERPETUIDAD"/>
    <x v="0"/>
    <x v="0"/>
    <x v="0"/>
    <x v="0"/>
    <s v="Ruth Cusihuaman SACC1"/>
    <s v="Presencial"/>
    <x v="0"/>
    <x v="1"/>
    <x v="2"/>
    <x v="10"/>
  </r>
  <r>
    <x v="9023"/>
    <x v="0"/>
    <s v="TGM13595"/>
    <s v="VENTA DEL  PLAN DE FLORES"/>
    <x v="0"/>
    <x v="0"/>
    <x v="4"/>
    <x v="43"/>
    <s v="Florentino Sebastian Salinas San Antonio"/>
    <s v="Llamada Telefonica"/>
    <x v="0"/>
    <x v="2"/>
    <x v="2"/>
    <x v="10"/>
  </r>
  <r>
    <x v="9024"/>
    <x v="1"/>
    <s v="TGM13596"/>
    <s v="VENT DE FLORES"/>
    <x v="0"/>
    <x v="0"/>
    <x v="4"/>
    <x v="43"/>
    <s v="Florentino Sebastian Salinas Corona"/>
    <s v="Llamada Telefonica"/>
    <x v="0"/>
    <x v="2"/>
    <x v="2"/>
    <x v="10"/>
  </r>
  <r>
    <x v="9025"/>
    <x v="0"/>
    <s v="TGM13597"/>
    <s v="PAGO EFECTIVO"/>
    <x v="0"/>
    <x v="0"/>
    <x v="0"/>
    <x v="46"/>
    <s v="Anyela Pamela Soriano Segura SAN"/>
    <s v="Llamada Telefonica"/>
    <x v="0"/>
    <x v="1"/>
    <x v="2"/>
    <x v="10"/>
  </r>
  <r>
    <x v="9026"/>
    <x v="0"/>
    <s v="TGM13598"/>
    <s v="PAGO EFECTIVO"/>
    <x v="0"/>
    <x v="0"/>
    <x v="0"/>
    <x v="46"/>
    <s v="Anyela Pamela Soriano Segura SAN"/>
    <s v="Llamada Telefonica"/>
    <x v="0"/>
    <x v="1"/>
    <x v="2"/>
    <x v="10"/>
  </r>
  <r>
    <x v="9027"/>
    <x v="0"/>
    <s v="TGM13599"/>
    <s v="PAGO EFECTIVO"/>
    <x v="0"/>
    <x v="0"/>
    <x v="0"/>
    <x v="46"/>
    <s v="Anyela Pamela Soriano Segura SAN"/>
    <s v="Llamada Telefonica"/>
    <x v="0"/>
    <x v="1"/>
    <x v="2"/>
    <x v="10"/>
  </r>
  <r>
    <x v="9028"/>
    <x v="0"/>
    <s v="TGM13600"/>
    <s v="REGULARIZACION DE ACTA DE DEFUNCION"/>
    <x v="0"/>
    <x v="0"/>
    <x v="0"/>
    <x v="41"/>
    <s v="Liz Lidiana Huaman Rojas"/>
    <m/>
    <x v="0"/>
    <x v="1"/>
    <x v="2"/>
    <x v="10"/>
  </r>
  <r>
    <x v="9029"/>
    <x v="0"/>
    <s v="TGM13601"/>
    <s v="ESTADO DE CUENTA"/>
    <x v="0"/>
    <x v="0"/>
    <x v="0"/>
    <x v="5"/>
    <s v="Liz Lidiana Huaman Rojas"/>
    <m/>
    <x v="0"/>
    <x v="1"/>
    <x v="2"/>
    <x v="10"/>
  </r>
  <r>
    <x v="9030"/>
    <x v="3"/>
    <s v="TGM13602"/>
    <s v="ENTREGA DE CERTIFICADO DE PERPETUIDAD"/>
    <x v="0"/>
    <x v="0"/>
    <x v="2"/>
    <x v="2"/>
    <s v="Ruth Cusihuaman SACC1"/>
    <s v="Presencial"/>
    <x v="0"/>
    <x v="2"/>
    <x v="2"/>
    <x v="10"/>
  </r>
  <r>
    <x v="9031"/>
    <x v="3"/>
    <s v="TGM13603"/>
    <s v="ENTREGA DE CERTIFICADO DE PERPETUIDAD"/>
    <x v="0"/>
    <x v="0"/>
    <x v="0"/>
    <x v="0"/>
    <s v="Ruth Cusihuaman SACC1"/>
    <s v="Presencial"/>
    <x v="0"/>
    <x v="1"/>
    <x v="2"/>
    <x v="10"/>
  </r>
  <r>
    <x v="9032"/>
    <x v="0"/>
    <s v="TGM13604"/>
    <s v="TRASLADO INTERNO"/>
    <x v="0"/>
    <x v="0"/>
    <x v="0"/>
    <x v="7"/>
    <s v="Pamela Diana SAC Caro Alhua"/>
    <s v="Presencial"/>
    <x v="0"/>
    <x v="1"/>
    <x v="2"/>
    <x v="10"/>
  </r>
  <r>
    <x v="9033"/>
    <x v="4"/>
    <s v="TGM13605"/>
    <s v="RECLAMO PLOTEO DE LAPIDA"/>
    <x v="0"/>
    <x v="1"/>
    <x v="4"/>
    <x v="13"/>
    <s v="Rayda Rita Vargas Perales C2"/>
    <s v="Presencial"/>
    <x v="0"/>
    <x v="2"/>
    <x v="2"/>
    <x v="10"/>
  </r>
  <r>
    <x v="9034"/>
    <x v="0"/>
    <s v="TGM13606"/>
    <s v="CERTIFICADO DE USO"/>
    <x v="0"/>
    <x v="0"/>
    <x v="0"/>
    <x v="0"/>
    <s v="Pamela Diana SAC Caro Alhua"/>
    <s v="Presencial"/>
    <x v="0"/>
    <x v="1"/>
    <x v="2"/>
    <x v="10"/>
  </r>
  <r>
    <x v="9035"/>
    <x v="0"/>
    <s v="TGM13607"/>
    <s v="MISA DE RECUERDO"/>
    <x v="0"/>
    <x v="2"/>
    <x v="0"/>
    <x v="39"/>
    <s v="Liz Lidiana Huaman Rojas"/>
    <m/>
    <x v="0"/>
    <x v="1"/>
    <x v="2"/>
    <x v="10"/>
  </r>
  <r>
    <x v="9036"/>
    <x v="0"/>
    <s v="TGM13608"/>
    <s v="FLOREROS PVC"/>
    <x v="0"/>
    <x v="0"/>
    <x v="0"/>
    <x v="21"/>
    <s v="Liz Lidiana Huaman Rojas"/>
    <m/>
    <x v="0"/>
    <x v="1"/>
    <x v="2"/>
    <x v="10"/>
  </r>
  <r>
    <x v="9037"/>
    <x v="0"/>
    <s v="TGM13609"/>
    <s v="FLOREROS PVC"/>
    <x v="0"/>
    <x v="0"/>
    <x v="0"/>
    <x v="21"/>
    <s v="Liz Lidiana Huaman Rojas"/>
    <m/>
    <x v="0"/>
    <x v="1"/>
    <x v="2"/>
    <x v="10"/>
  </r>
  <r>
    <x v="9038"/>
    <x v="0"/>
    <s v="TGM13610"/>
    <s v="UBICACION DE SEPULTURA"/>
    <x v="0"/>
    <x v="0"/>
    <x v="0"/>
    <x v="40"/>
    <s v="Liz Lidiana Huaman Rojas"/>
    <m/>
    <x v="0"/>
    <x v="1"/>
    <x v="2"/>
    <x v="10"/>
  </r>
  <r>
    <x v="9039"/>
    <x v="0"/>
    <s v="TGM13611"/>
    <s v="FLOREROS PVC"/>
    <x v="0"/>
    <x v="0"/>
    <x v="0"/>
    <x v="21"/>
    <s v="Liz Lidiana Huaman Rojas"/>
    <m/>
    <x v="0"/>
    <x v="1"/>
    <x v="2"/>
    <x v="10"/>
  </r>
  <r>
    <x v="9040"/>
    <x v="0"/>
    <s v="TGM13612"/>
    <s v="USO DE ESPACIO NF"/>
    <x v="0"/>
    <x v="0"/>
    <x v="0"/>
    <x v="8"/>
    <s v="Liz Lidiana Huaman Rojas"/>
    <m/>
    <x v="0"/>
    <x v="1"/>
    <x v="2"/>
    <x v="10"/>
  </r>
  <r>
    <x v="9041"/>
    <x v="0"/>
    <s v="TGM13613"/>
    <s v="FLOREROS PVC"/>
    <x v="0"/>
    <x v="0"/>
    <x v="0"/>
    <x v="21"/>
    <s v="Liz Lidiana Huaman Rojas"/>
    <m/>
    <x v="0"/>
    <x v="1"/>
    <x v="2"/>
    <x v="10"/>
  </r>
  <r>
    <x v="9042"/>
    <x v="0"/>
    <s v="TGM13614"/>
    <s v="CERTIFICADO DE USO"/>
    <x v="0"/>
    <x v="0"/>
    <x v="0"/>
    <x v="0"/>
    <s v="Liz Lidiana Huaman Rojas"/>
    <m/>
    <x v="0"/>
    <x v="1"/>
    <x v="2"/>
    <x v="10"/>
  </r>
  <r>
    <x v="9043"/>
    <x v="0"/>
    <s v="TGM13615"/>
    <s v="USO DE ESPACIO NF"/>
    <x v="0"/>
    <x v="0"/>
    <x v="0"/>
    <x v="8"/>
    <s v="Liz Lidiana Huaman Rojas"/>
    <m/>
    <x v="0"/>
    <x v="1"/>
    <x v="2"/>
    <x v="10"/>
  </r>
  <r>
    <x v="9044"/>
    <x v="0"/>
    <s v="TGM13616"/>
    <s v="VENTA FLOREROS"/>
    <x v="0"/>
    <x v="0"/>
    <x v="4"/>
    <x v="21"/>
    <s v="Florentino Sebastian Salinas San Antonio"/>
    <s v="Presencial"/>
    <x v="0"/>
    <x v="2"/>
    <x v="2"/>
    <x v="10"/>
  </r>
  <r>
    <x v="9045"/>
    <x v="0"/>
    <s v="TGM13617"/>
    <s v="MISA"/>
    <x v="0"/>
    <x v="2"/>
    <x v="0"/>
    <x v="39"/>
    <s v="Nescar Janeth Ingaruca Peña SAC SAN"/>
    <s v="Presencial"/>
    <x v="0"/>
    <x v="1"/>
    <x v="2"/>
    <x v="10"/>
  </r>
  <r>
    <x v="9046"/>
    <x v="0"/>
    <s v="TGM13618"/>
    <s v="MISA"/>
    <x v="0"/>
    <x v="2"/>
    <x v="0"/>
    <x v="39"/>
    <s v="Nescar Janeth Ingaruca Peña SAC SAN"/>
    <s v="Presencial"/>
    <x v="0"/>
    <x v="1"/>
    <x v="2"/>
    <x v="10"/>
  </r>
  <r>
    <x v="9047"/>
    <x v="0"/>
    <s v="TGM13619"/>
    <s v="CERTIFICADO DE USO"/>
    <x v="0"/>
    <x v="0"/>
    <x v="0"/>
    <x v="0"/>
    <s v="Pamela Diana SAC Caro Alhua"/>
    <s v="Presencial"/>
    <x v="0"/>
    <x v="1"/>
    <x v="2"/>
    <x v="10"/>
  </r>
  <r>
    <x v="9048"/>
    <x v="0"/>
    <s v="TGM13620"/>
    <s v="MISA"/>
    <x v="0"/>
    <x v="2"/>
    <x v="0"/>
    <x v="39"/>
    <s v="Pamela Diana SAC Caro Alhua"/>
    <s v="Presencial"/>
    <x v="0"/>
    <x v="1"/>
    <x v="2"/>
    <x v="10"/>
  </r>
  <r>
    <x v="9049"/>
    <x v="0"/>
    <s v="TGM13621"/>
    <s v="DEUDA PENDIENTE"/>
    <x v="0"/>
    <x v="0"/>
    <x v="0"/>
    <x v="5"/>
    <s v="Pamela Diana SAC Caro Alhua"/>
    <s v="Presencial"/>
    <x v="0"/>
    <x v="1"/>
    <x v="2"/>
    <x v="10"/>
  </r>
  <r>
    <x v="9050"/>
    <x v="0"/>
    <s v="TGM13622"/>
    <s v="FLOREROS PVC"/>
    <x v="0"/>
    <x v="0"/>
    <x v="0"/>
    <x v="21"/>
    <s v="Liz Lidiana Huaman Rojas"/>
    <m/>
    <x v="0"/>
    <x v="1"/>
    <x v="2"/>
    <x v="10"/>
  </r>
  <r>
    <x v="9051"/>
    <x v="0"/>
    <s v="TGM13623"/>
    <s v="FLOREROS DE PVC"/>
    <x v="0"/>
    <x v="0"/>
    <x v="2"/>
    <x v="21"/>
    <s v="Pamela Diana SAC Caro Alhua"/>
    <s v="Presencial"/>
    <x v="0"/>
    <x v="1"/>
    <x v="2"/>
    <x v="10"/>
  </r>
  <r>
    <x v="9052"/>
    <x v="0"/>
    <s v="TGM13624"/>
    <s v="FLOREROS PVC"/>
    <x v="0"/>
    <x v="0"/>
    <x v="0"/>
    <x v="21"/>
    <s v="Liz Lidiana Huaman Rojas"/>
    <m/>
    <x v="0"/>
    <x v="1"/>
    <x v="2"/>
    <x v="10"/>
  </r>
  <r>
    <x v="9053"/>
    <x v="0"/>
    <s v="TGM13625"/>
    <s v="FLORERO NICHO"/>
    <x v="0"/>
    <x v="0"/>
    <x v="0"/>
    <x v="21"/>
    <s v="Liz Lidiana Huaman Rojas"/>
    <m/>
    <x v="0"/>
    <x v="1"/>
    <x v="2"/>
    <x v="10"/>
  </r>
  <r>
    <x v="9054"/>
    <x v="0"/>
    <s v="TGM13626"/>
    <s v="FLOREROS PVC"/>
    <x v="0"/>
    <x v="0"/>
    <x v="0"/>
    <x v="21"/>
    <s v="Liz Lidiana Huaman Rojas"/>
    <m/>
    <x v="0"/>
    <x v="1"/>
    <x v="2"/>
    <x v="10"/>
  </r>
  <r>
    <x v="9055"/>
    <x v="0"/>
    <s v="TGM13627"/>
    <s v="FLOREROS PVC"/>
    <x v="0"/>
    <x v="0"/>
    <x v="0"/>
    <x v="21"/>
    <s v="Liz Lidiana Huaman Rojas"/>
    <m/>
    <x v="0"/>
    <x v="1"/>
    <x v="2"/>
    <x v="10"/>
  </r>
  <r>
    <x v="9056"/>
    <x v="0"/>
    <s v="TGM13628"/>
    <s v="VENTA DE  LAPIDA"/>
    <x v="0"/>
    <x v="0"/>
    <x v="4"/>
    <x v="9"/>
    <s v="Florentino Sebastian Salinas San Antonio"/>
    <s v="Presencial"/>
    <x v="0"/>
    <x v="2"/>
    <x v="2"/>
    <x v="10"/>
  </r>
  <r>
    <x v="9057"/>
    <x v="0"/>
    <s v="TGM13629"/>
    <s v="RECLAMO DE FLOREROS"/>
    <x v="0"/>
    <x v="0"/>
    <x v="0"/>
    <x v="4"/>
    <s v="Pamela Diana SAC Caro Alhua"/>
    <s v="Presencial"/>
    <x v="0"/>
    <x v="1"/>
    <x v="2"/>
    <x v="10"/>
  </r>
  <r>
    <x v="9058"/>
    <x v="0"/>
    <s v="TGM13630"/>
    <s v="FLOREROS PVC"/>
    <x v="0"/>
    <x v="0"/>
    <x v="0"/>
    <x v="21"/>
    <s v="Liz Lidiana Huaman Rojas"/>
    <m/>
    <x v="0"/>
    <x v="1"/>
    <x v="2"/>
    <x v="10"/>
  </r>
  <r>
    <x v="9059"/>
    <x v="0"/>
    <s v="TGM13631"/>
    <s v="RECLAMO FLORERO"/>
    <x v="0"/>
    <x v="1"/>
    <x v="4"/>
    <x v="14"/>
    <s v="Florentino Sebastian Salinas San Antonio"/>
    <m/>
    <x v="1"/>
    <x v="2"/>
    <x v="2"/>
    <x v="10"/>
  </r>
  <r>
    <x v="9060"/>
    <x v="0"/>
    <s v="TGM13632"/>
    <s v="MISA"/>
    <x v="0"/>
    <x v="2"/>
    <x v="0"/>
    <x v="39"/>
    <s v="Nescar Janeth Ingaruca Peña SAC SAN"/>
    <s v="Presencial"/>
    <x v="0"/>
    <x v="1"/>
    <x v="2"/>
    <x v="10"/>
  </r>
  <r>
    <x v="9061"/>
    <x v="0"/>
    <s v="TGM13633"/>
    <s v="VENTA DE  LAPIDA"/>
    <x v="0"/>
    <x v="0"/>
    <x v="4"/>
    <x v="9"/>
    <s v="Florentino Sebastian Salinas San Antonio"/>
    <s v="Presencial"/>
    <x v="0"/>
    <x v="2"/>
    <x v="2"/>
    <x v="10"/>
  </r>
  <r>
    <x v="9062"/>
    <x v="0"/>
    <s v="TGM13634"/>
    <s v="REPINTADO DE LAPIDA"/>
    <x v="0"/>
    <x v="0"/>
    <x v="2"/>
    <x v="14"/>
    <s v="Nescar Janeth Ingaruca Peña SAC SAN"/>
    <s v="Presencial"/>
    <x v="0"/>
    <x v="2"/>
    <x v="2"/>
    <x v="10"/>
  </r>
  <r>
    <x v="9063"/>
    <x v="0"/>
    <s v="TGM13635"/>
    <s v="REPINTADO DE PLACA"/>
    <x v="0"/>
    <x v="0"/>
    <x v="4"/>
    <x v="11"/>
    <s v="Florentino Sebastian Salinas San Antonio"/>
    <s v="Presencial"/>
    <x v="0"/>
    <x v="1"/>
    <x v="2"/>
    <x v="10"/>
  </r>
  <r>
    <x v="9064"/>
    <x v="0"/>
    <s v="TGM13636"/>
    <s v="JARDINERA ROTA"/>
    <x v="0"/>
    <x v="0"/>
    <x v="0"/>
    <x v="4"/>
    <s v="Pamela Diana SAC Caro Alhua"/>
    <s v="Presencial"/>
    <x v="0"/>
    <x v="1"/>
    <x v="2"/>
    <x v="10"/>
  </r>
  <r>
    <x v="9065"/>
    <x v="0"/>
    <s v="TGM13637"/>
    <s v="REPINTADO DE PLACA"/>
    <x v="0"/>
    <x v="0"/>
    <x v="4"/>
    <x v="14"/>
    <s v="Florentino Sebastian Salinas San Antonio"/>
    <s v="Presencial"/>
    <x v="0"/>
    <x v="2"/>
    <x v="2"/>
    <x v="10"/>
  </r>
  <r>
    <x v="9066"/>
    <x v="0"/>
    <s v="TGM13638"/>
    <s v="UBICACION DE ESPACIO"/>
    <x v="0"/>
    <x v="0"/>
    <x v="0"/>
    <x v="40"/>
    <s v="Pamela Diana SAC Caro Alhua"/>
    <s v="Presencial"/>
    <x v="0"/>
    <x v="1"/>
    <x v="2"/>
    <x v="10"/>
  </r>
  <r>
    <x v="9067"/>
    <x v="0"/>
    <s v="TGM13639"/>
    <s v="FLORERO PVC"/>
    <x v="0"/>
    <x v="0"/>
    <x v="0"/>
    <x v="21"/>
    <s v="Liz Lidiana Huaman Rojas"/>
    <m/>
    <x v="0"/>
    <x v="1"/>
    <x v="2"/>
    <x v="10"/>
  </r>
  <r>
    <x v="9068"/>
    <x v="0"/>
    <s v="TGM13640"/>
    <s v="FLOREROS PVC"/>
    <x v="0"/>
    <x v="0"/>
    <x v="0"/>
    <x v="21"/>
    <s v="Liz Lidiana Huaman Rojas"/>
    <m/>
    <x v="0"/>
    <x v="1"/>
    <x v="2"/>
    <x v="10"/>
  </r>
  <r>
    <x v="9069"/>
    <x v="0"/>
    <s v="TGM13641"/>
    <s v="FLOREROS PVC"/>
    <x v="0"/>
    <x v="0"/>
    <x v="0"/>
    <x v="21"/>
    <s v="Liz Lidiana Huaman Rojas"/>
    <m/>
    <x v="0"/>
    <x v="1"/>
    <x v="2"/>
    <x v="10"/>
  </r>
  <r>
    <x v="9070"/>
    <x v="0"/>
    <s v="TGM13642"/>
    <s v="FLOREROS PVC"/>
    <x v="0"/>
    <x v="0"/>
    <x v="0"/>
    <x v="21"/>
    <s v="Liz Lidiana Huaman Rojas"/>
    <m/>
    <x v="0"/>
    <x v="1"/>
    <x v="2"/>
    <x v="10"/>
  </r>
  <r>
    <x v="9071"/>
    <x v="0"/>
    <s v="TGM13643"/>
    <s v="FLOREROS PVC"/>
    <x v="0"/>
    <x v="0"/>
    <x v="0"/>
    <x v="21"/>
    <s v="Liz Lidiana Huaman Rojas"/>
    <m/>
    <x v="0"/>
    <x v="1"/>
    <x v="2"/>
    <x v="10"/>
  </r>
  <r>
    <x v="9072"/>
    <x v="1"/>
    <s v="TGM13644"/>
    <s v="MANTENIMIENTO"/>
    <x v="0"/>
    <x v="0"/>
    <x v="4"/>
    <x v="11"/>
    <s v="Florentino Sebastian Salinas Corona"/>
    <s v="Presencial"/>
    <x v="0"/>
    <x v="1"/>
    <x v="2"/>
    <x v="10"/>
  </r>
  <r>
    <x v="9073"/>
    <x v="0"/>
    <s v="TGM13645"/>
    <s v="UBICACION DE ESPACIO"/>
    <x v="0"/>
    <x v="0"/>
    <x v="0"/>
    <x v="40"/>
    <s v="Pamela Diana SAC Caro Alhua"/>
    <s v="Presencial"/>
    <x v="0"/>
    <x v="1"/>
    <x v="2"/>
    <x v="10"/>
  </r>
  <r>
    <x v="9074"/>
    <x v="0"/>
    <s v="TGM13646"/>
    <s v="ESTADO DE CUENTA"/>
    <x v="0"/>
    <x v="0"/>
    <x v="0"/>
    <x v="5"/>
    <s v="Liz Lidiana Huaman Rojas"/>
    <m/>
    <x v="0"/>
    <x v="1"/>
    <x v="2"/>
    <x v="10"/>
  </r>
  <r>
    <x v="9075"/>
    <x v="0"/>
    <s v="TGM13647"/>
    <s v="VENTA DE FLOREROS"/>
    <x v="0"/>
    <x v="0"/>
    <x v="4"/>
    <x v="21"/>
    <s v="Florentino Sebastian Salinas San Antonio"/>
    <s v="Presencial"/>
    <x v="0"/>
    <x v="2"/>
    <x v="2"/>
    <x v="10"/>
  </r>
  <r>
    <x v="9076"/>
    <x v="0"/>
    <s v="TGM13648"/>
    <s v="CABECERA DE MAUSOLEO"/>
    <x v="0"/>
    <x v="0"/>
    <x v="0"/>
    <x v="12"/>
    <s v="Pamela Diana SAC Caro Alhua"/>
    <s v="Presencial"/>
    <x v="0"/>
    <x v="1"/>
    <x v="2"/>
    <x v="10"/>
  </r>
  <r>
    <x v="9077"/>
    <x v="0"/>
    <s v="TGM13649"/>
    <s v="REPINTADO DE PLACA"/>
    <x v="0"/>
    <x v="0"/>
    <x v="4"/>
    <x v="14"/>
    <s v="Florentino Sebastian Salinas San Antonio"/>
    <s v="Presencial"/>
    <x v="0"/>
    <x v="2"/>
    <x v="2"/>
    <x v="10"/>
  </r>
  <r>
    <x v="9078"/>
    <x v="0"/>
    <s v="TGM13650"/>
    <s v="LAPIDA DESAPARECIDA"/>
    <x v="0"/>
    <x v="1"/>
    <x v="0"/>
    <x v="14"/>
    <s v="Pamela Diana SAC Caro Alhua"/>
    <s v="Presencial"/>
    <x v="0"/>
    <x v="1"/>
    <x v="2"/>
    <x v="10"/>
  </r>
  <r>
    <x v="9079"/>
    <x v="0"/>
    <s v="TGM13651"/>
    <s v="REPINTADO DE LAPIDA"/>
    <x v="0"/>
    <x v="0"/>
    <x v="0"/>
    <x v="14"/>
    <s v="Pamela Diana SAC Caro Alhua"/>
    <s v="Presencial"/>
    <x v="0"/>
    <x v="1"/>
    <x v="2"/>
    <x v="10"/>
  </r>
  <r>
    <x v="9080"/>
    <x v="0"/>
    <s v="TGM13652"/>
    <s v="ACTUALIZACION DE DATOS"/>
    <x v="0"/>
    <x v="0"/>
    <x v="0"/>
    <x v="1"/>
    <s v="Liz Lidiana Huaman Rojas"/>
    <m/>
    <x v="0"/>
    <x v="1"/>
    <x v="2"/>
    <x v="10"/>
  </r>
  <r>
    <x v="9081"/>
    <x v="0"/>
    <s v="TGM13653"/>
    <s v="FLOREROS DE PVC"/>
    <x v="0"/>
    <x v="0"/>
    <x v="0"/>
    <x v="21"/>
    <s v="Pamela Diana SAC Caro Alhua"/>
    <s v="Presencial"/>
    <x v="0"/>
    <x v="1"/>
    <x v="2"/>
    <x v="10"/>
  </r>
  <r>
    <x v="9082"/>
    <x v="0"/>
    <s v="TGM13654"/>
    <s v="FLOREROS PVC"/>
    <x v="0"/>
    <x v="0"/>
    <x v="0"/>
    <x v="2"/>
    <s v="Liz Lidiana Huaman Rojas"/>
    <m/>
    <x v="0"/>
    <x v="1"/>
    <x v="2"/>
    <x v="10"/>
  </r>
  <r>
    <x v="9083"/>
    <x v="0"/>
    <s v="TGM13655"/>
    <s v="ESTADO DE CUENTA"/>
    <x v="0"/>
    <x v="0"/>
    <x v="0"/>
    <x v="2"/>
    <s v="Liz Lidiana Huaman Rojas"/>
    <m/>
    <x v="0"/>
    <x v="1"/>
    <x v="2"/>
    <x v="10"/>
  </r>
  <r>
    <x v="9084"/>
    <x v="0"/>
    <s v="TGM13656"/>
    <s v="FLOREROS PVC"/>
    <x v="0"/>
    <x v="0"/>
    <x v="0"/>
    <x v="21"/>
    <s v="Liz Lidiana Huaman Rojas"/>
    <m/>
    <x v="0"/>
    <x v="1"/>
    <x v="2"/>
    <x v="10"/>
  </r>
  <r>
    <x v="9085"/>
    <x v="0"/>
    <s v="TGM13657"/>
    <s v="CERTIFICADO DE USO"/>
    <x v="0"/>
    <x v="0"/>
    <x v="0"/>
    <x v="0"/>
    <s v="Liz Lidiana Huaman Rojas"/>
    <m/>
    <x v="0"/>
    <x v="1"/>
    <x v="2"/>
    <x v="10"/>
  </r>
  <r>
    <x v="9086"/>
    <x v="0"/>
    <s v="TGM13658"/>
    <s v="FLOREROS PVC"/>
    <x v="0"/>
    <x v="0"/>
    <x v="0"/>
    <x v="21"/>
    <s v="Liz Lidiana Huaman Rojas"/>
    <m/>
    <x v="0"/>
    <x v="1"/>
    <x v="2"/>
    <x v="10"/>
  </r>
  <r>
    <x v="9087"/>
    <x v="0"/>
    <s v="TGM13659"/>
    <s v="FLOREROS PVC"/>
    <x v="0"/>
    <x v="0"/>
    <x v="0"/>
    <x v="21"/>
    <s v="Liz Lidiana Huaman Rojas"/>
    <m/>
    <x v="0"/>
    <x v="1"/>
    <x v="2"/>
    <x v="10"/>
  </r>
  <r>
    <x v="9088"/>
    <x v="0"/>
    <s v="TGM13660"/>
    <s v="FLOREROS DE PVC"/>
    <x v="0"/>
    <x v="0"/>
    <x v="0"/>
    <x v="4"/>
    <s v="Pamela Diana SAC Caro Alhua"/>
    <s v="Presencial"/>
    <x v="0"/>
    <x v="1"/>
    <x v="2"/>
    <x v="10"/>
  </r>
  <r>
    <x v="9089"/>
    <x v="0"/>
    <s v="TGM13661"/>
    <s v="FLOREROS DE PVC"/>
    <x v="0"/>
    <x v="0"/>
    <x v="0"/>
    <x v="21"/>
    <s v="Pamela Diana SAC Caro Alhua"/>
    <s v="Presencial"/>
    <x v="0"/>
    <x v="1"/>
    <x v="2"/>
    <x v="10"/>
  </r>
  <r>
    <x v="9090"/>
    <x v="0"/>
    <s v="TGM13662"/>
    <s v="FLORERO DE MARMOL"/>
    <x v="0"/>
    <x v="2"/>
    <x v="0"/>
    <x v="21"/>
    <s v="Pamela Diana SAC Caro Alhua"/>
    <s v="Presencial"/>
    <x v="0"/>
    <x v="1"/>
    <x v="2"/>
    <x v="10"/>
  </r>
  <r>
    <x v="9091"/>
    <x v="1"/>
    <s v="TGM13663"/>
    <s v="VENTA  DE FLORES"/>
    <x v="0"/>
    <x v="0"/>
    <x v="4"/>
    <x v="21"/>
    <s v="Florentino Sebastian Salinas Corona"/>
    <s v="Presencial"/>
    <x v="0"/>
    <x v="2"/>
    <x v="2"/>
    <x v="10"/>
  </r>
  <r>
    <x v="9092"/>
    <x v="1"/>
    <s v="TGM13664"/>
    <s v="VENTA  DE FLORERO"/>
    <x v="0"/>
    <x v="0"/>
    <x v="4"/>
    <x v="21"/>
    <s v="Florentino Sebastian Salinas Corona"/>
    <s v="Presencial"/>
    <x v="0"/>
    <x v="2"/>
    <x v="2"/>
    <x v="10"/>
  </r>
  <r>
    <x v="9093"/>
    <x v="0"/>
    <s v="TGM13665"/>
    <s v="MISA"/>
    <x v="0"/>
    <x v="2"/>
    <x v="0"/>
    <x v="39"/>
    <s v="Nescar Janeth Ingaruca Peña SAC SAN"/>
    <s v="Presencial"/>
    <x v="0"/>
    <x v="1"/>
    <x v="2"/>
    <x v="10"/>
  </r>
  <r>
    <x v="9094"/>
    <x v="1"/>
    <s v="TGM13666"/>
    <s v="VENTA  DE FLORERO"/>
    <x v="0"/>
    <x v="0"/>
    <x v="4"/>
    <x v="21"/>
    <s v="Florentino Sebastian Salinas Corona"/>
    <m/>
    <x v="0"/>
    <x v="2"/>
    <x v="2"/>
    <x v="10"/>
  </r>
  <r>
    <x v="9095"/>
    <x v="0"/>
    <s v="TGM13667"/>
    <s v="VENTA DE FLOREROS"/>
    <x v="0"/>
    <x v="0"/>
    <x v="4"/>
    <x v="21"/>
    <s v="Florentino Sebastian Salinas San Antonio"/>
    <s v="Presencial"/>
    <x v="0"/>
    <x v="2"/>
    <x v="2"/>
    <x v="10"/>
  </r>
  <r>
    <x v="9096"/>
    <x v="0"/>
    <s v="TGM13668"/>
    <s v="FLOREROS PVC"/>
    <x v="0"/>
    <x v="0"/>
    <x v="0"/>
    <x v="21"/>
    <s v="Liz Lidiana Huaman Rojas"/>
    <m/>
    <x v="0"/>
    <x v="1"/>
    <x v="2"/>
    <x v="10"/>
  </r>
  <r>
    <x v="9097"/>
    <x v="0"/>
    <s v="TGM13669"/>
    <s v="VENTA DE FLOREROS"/>
    <x v="0"/>
    <x v="0"/>
    <x v="4"/>
    <x v="21"/>
    <s v="Florentino Sebastian Salinas San Antonio"/>
    <s v="Presencial"/>
    <x v="0"/>
    <x v="2"/>
    <x v="2"/>
    <x v="10"/>
  </r>
  <r>
    <x v="9098"/>
    <x v="0"/>
    <s v="TGM13670"/>
    <s v="UBICACION DE SEPULTURA"/>
    <x v="0"/>
    <x v="0"/>
    <x v="0"/>
    <x v="2"/>
    <s v="Liz Lidiana Huaman Rojas"/>
    <m/>
    <x v="0"/>
    <x v="1"/>
    <x v="2"/>
    <x v="10"/>
  </r>
  <r>
    <x v="9099"/>
    <x v="0"/>
    <s v="TGM13671"/>
    <s v="ESTADO DE CUENTA DIGITAL"/>
    <x v="0"/>
    <x v="0"/>
    <x v="0"/>
    <x v="5"/>
    <s v="Liz Lidiana Huaman Rojas"/>
    <m/>
    <x v="0"/>
    <x v="1"/>
    <x v="2"/>
    <x v="10"/>
  </r>
  <r>
    <x v="9100"/>
    <x v="0"/>
    <s v="TGM13672"/>
    <s v="ESTADO DE CUENTA"/>
    <x v="0"/>
    <x v="0"/>
    <x v="0"/>
    <x v="5"/>
    <s v="Liz Lidiana Huaman Rojas"/>
    <m/>
    <x v="0"/>
    <x v="1"/>
    <x v="2"/>
    <x v="10"/>
  </r>
  <r>
    <x v="9101"/>
    <x v="0"/>
    <s v="TGM13673"/>
    <s v="VENTA DE FLOREROS"/>
    <x v="0"/>
    <x v="0"/>
    <x v="4"/>
    <x v="21"/>
    <s v="Florentino Sebastian Salinas San Antonio"/>
    <s v="Presencial"/>
    <x v="0"/>
    <x v="2"/>
    <x v="2"/>
    <x v="10"/>
  </r>
  <r>
    <x v="9102"/>
    <x v="0"/>
    <s v="TGM13674"/>
    <s v="MISA DE RECUERDO"/>
    <x v="0"/>
    <x v="2"/>
    <x v="0"/>
    <x v="39"/>
    <s v="Liz Lidiana Huaman Rojas"/>
    <m/>
    <x v="0"/>
    <x v="1"/>
    <x v="2"/>
    <x v="10"/>
  </r>
  <r>
    <x v="9103"/>
    <x v="0"/>
    <s v="TGM13675"/>
    <s v="FILTRACION DE AGUA"/>
    <x v="0"/>
    <x v="1"/>
    <x v="4"/>
    <x v="14"/>
    <s v="Florentino Sebastian Salinas San Antonio"/>
    <m/>
    <x v="0"/>
    <x v="2"/>
    <x v="2"/>
    <x v="10"/>
  </r>
  <r>
    <x v="9104"/>
    <x v="0"/>
    <s v="TGM13676"/>
    <s v="FLORERO PVC"/>
    <x v="0"/>
    <x v="0"/>
    <x v="0"/>
    <x v="21"/>
    <s v="Liz Lidiana Huaman Rojas"/>
    <m/>
    <x v="0"/>
    <x v="1"/>
    <x v="2"/>
    <x v="10"/>
  </r>
  <r>
    <x v="9105"/>
    <x v="0"/>
    <s v="TGM13677"/>
    <s v="CERTIFICADO"/>
    <x v="0"/>
    <x v="0"/>
    <x v="0"/>
    <x v="0"/>
    <s v="Nescar Janeth Ingaruca Peña SAC SAN"/>
    <s v="Presencial"/>
    <x v="0"/>
    <x v="1"/>
    <x v="2"/>
    <x v="10"/>
  </r>
  <r>
    <x v="9106"/>
    <x v="0"/>
    <s v="TGM13678"/>
    <s v="UBICACION DE ESPACIO"/>
    <x v="0"/>
    <x v="0"/>
    <x v="2"/>
    <x v="40"/>
    <s v="Pamela Diana SAC Caro Alhua"/>
    <s v="Presencial"/>
    <x v="0"/>
    <x v="1"/>
    <x v="2"/>
    <x v="10"/>
  </r>
  <r>
    <x v="9107"/>
    <x v="0"/>
    <s v="TGM13679"/>
    <s v="MISA"/>
    <x v="0"/>
    <x v="2"/>
    <x v="0"/>
    <x v="39"/>
    <s v="Nescar Janeth Ingaruca Peña SAC SAN"/>
    <s v="Presencial"/>
    <x v="0"/>
    <x v="1"/>
    <x v="2"/>
    <x v="10"/>
  </r>
  <r>
    <x v="9108"/>
    <x v="0"/>
    <s v="TGM13680"/>
    <s v="LAPIDA ERRADA"/>
    <x v="0"/>
    <x v="1"/>
    <x v="2"/>
    <x v="18"/>
    <s v="Pamela Diana SAC Caro Alhua"/>
    <s v="Presencial"/>
    <x v="0"/>
    <x v="1"/>
    <x v="2"/>
    <x v="10"/>
  </r>
  <r>
    <x v="9109"/>
    <x v="1"/>
    <s v="TGM13681"/>
    <s v="MISA"/>
    <x v="0"/>
    <x v="2"/>
    <x v="0"/>
    <x v="39"/>
    <s v="Nescar Janeth Ingaruca Peña SAC COR"/>
    <s v="Presencial"/>
    <x v="0"/>
    <x v="1"/>
    <x v="2"/>
    <x v="10"/>
  </r>
  <r>
    <x v="9110"/>
    <x v="0"/>
    <s v="TGM13682"/>
    <s v="MISA"/>
    <x v="0"/>
    <x v="2"/>
    <x v="2"/>
    <x v="39"/>
    <s v="Pamela Diana SAC Caro Alhua"/>
    <s v="Presencial"/>
    <x v="0"/>
    <x v="1"/>
    <x v="2"/>
    <x v="10"/>
  </r>
  <r>
    <x v="9111"/>
    <x v="0"/>
    <s v="TGM13683"/>
    <s v="CERTIFICADO DE USO"/>
    <x v="0"/>
    <x v="0"/>
    <x v="0"/>
    <x v="0"/>
    <s v="Liz Lidiana Huaman Rojas"/>
    <m/>
    <x v="0"/>
    <x v="1"/>
    <x v="2"/>
    <x v="10"/>
  </r>
  <r>
    <x v="9112"/>
    <x v="0"/>
    <s v="TGM13684"/>
    <s v="USO DE ESPACIO"/>
    <x v="0"/>
    <x v="0"/>
    <x v="0"/>
    <x v="8"/>
    <s v="Liz Lidiana Huaman Rojas"/>
    <m/>
    <x v="0"/>
    <x v="1"/>
    <x v="2"/>
    <x v="10"/>
  </r>
  <r>
    <x v="9113"/>
    <x v="0"/>
    <s v="TGM13685"/>
    <s v="MISA DE RECUERDO"/>
    <x v="0"/>
    <x v="2"/>
    <x v="0"/>
    <x v="39"/>
    <s v="Liz Lidiana Huaman Rojas"/>
    <m/>
    <x v="0"/>
    <x v="1"/>
    <x v="2"/>
    <x v="10"/>
  </r>
  <r>
    <x v="9114"/>
    <x v="0"/>
    <s v="TGM13686"/>
    <s v="REPINTADO DE LAPIDA"/>
    <x v="0"/>
    <x v="0"/>
    <x v="0"/>
    <x v="14"/>
    <s v="Liz Lidiana Huaman Rojas"/>
    <m/>
    <x v="0"/>
    <x v="1"/>
    <x v="2"/>
    <x v="10"/>
  </r>
  <r>
    <x v="9115"/>
    <x v="4"/>
    <s v="TGM13687"/>
    <s v="GENERACION CODG. CIP"/>
    <x v="0"/>
    <x v="0"/>
    <x v="2"/>
    <x v="46"/>
    <s v="Rayda Rita Vargas Perales - Cusco II"/>
    <s v="Presencial"/>
    <x v="0"/>
    <x v="2"/>
    <x v="2"/>
    <x v="10"/>
  </r>
  <r>
    <x v="9116"/>
    <x v="4"/>
    <s v="TGM13688"/>
    <s v="GENERACION CODG. CIP"/>
    <x v="0"/>
    <x v="0"/>
    <x v="0"/>
    <x v="46"/>
    <s v="Ruth Cusihuaman SACC2"/>
    <s v="Presencial"/>
    <x v="0"/>
    <x v="1"/>
    <x v="2"/>
    <x v="10"/>
  </r>
  <r>
    <x v="9117"/>
    <x v="5"/>
    <s v="TGM13689"/>
    <s v="INFORMACION DE SU ESPACIO"/>
    <x v="0"/>
    <x v="2"/>
    <x v="0"/>
    <x v="35"/>
    <s v="Marilyn Lisbet Alarcón Alarcón"/>
    <m/>
    <x v="0"/>
    <x v="1"/>
    <x v="2"/>
    <x v="10"/>
  </r>
  <r>
    <x v="9118"/>
    <x v="5"/>
    <s v="TGM13690"/>
    <s v="INFORMACION DE SU ESPACIO"/>
    <x v="0"/>
    <x v="2"/>
    <x v="0"/>
    <x v="1"/>
    <s v="Marilyn Lisbet Alarcón Alarcón"/>
    <m/>
    <x v="0"/>
    <x v="1"/>
    <x v="2"/>
    <x v="10"/>
  </r>
  <r>
    <x v="9119"/>
    <x v="4"/>
    <s v="TGM13691"/>
    <s v="GENERACION CODG. CIP"/>
    <x v="0"/>
    <x v="0"/>
    <x v="2"/>
    <x v="46"/>
    <s v="Ruth Cusihuaman SACC2"/>
    <s v="Llamada Telefonica"/>
    <x v="0"/>
    <x v="2"/>
    <x v="2"/>
    <x v="10"/>
  </r>
  <r>
    <x v="9120"/>
    <x v="0"/>
    <s v="TGM13692"/>
    <s v="MISA"/>
    <x v="0"/>
    <x v="2"/>
    <x v="0"/>
    <x v="39"/>
    <s v="Nescar Janeth Ingaruca Peña SAC SAN"/>
    <s v="Presencial"/>
    <x v="0"/>
    <x v="1"/>
    <x v="2"/>
    <x v="10"/>
  </r>
  <r>
    <x v="9121"/>
    <x v="0"/>
    <s v="TGM13693"/>
    <s v="MISA"/>
    <x v="0"/>
    <x v="2"/>
    <x v="0"/>
    <x v="39"/>
    <s v="Nescar Janeth Ingaruca Peña SAC SAN"/>
    <s v="Presencial"/>
    <x v="0"/>
    <x v="1"/>
    <x v="2"/>
    <x v="10"/>
  </r>
  <r>
    <x v="9122"/>
    <x v="0"/>
    <s v="TGM13694"/>
    <s v="CERTIFICADO"/>
    <x v="0"/>
    <x v="0"/>
    <x v="0"/>
    <x v="0"/>
    <s v="Nescar Janeth Ingaruca Peña SAC SAN"/>
    <m/>
    <x v="0"/>
    <x v="1"/>
    <x v="2"/>
    <x v="10"/>
  </r>
  <r>
    <x v="9123"/>
    <x v="0"/>
    <s v="TGM13695"/>
    <s v="REACTIVACION DE CONTRATO"/>
    <x v="0"/>
    <x v="0"/>
    <x v="4"/>
    <x v="10"/>
    <s v="Juan Carlos Chavez  San"/>
    <m/>
    <x v="0"/>
    <x v="2"/>
    <x v="2"/>
    <x v="10"/>
  </r>
  <r>
    <x v="9124"/>
    <x v="5"/>
    <s v="TGM13696"/>
    <s v="CONFECCION DE LAPIDA"/>
    <x v="0"/>
    <x v="0"/>
    <x v="0"/>
    <x v="1"/>
    <s v="Marilyn Lisbet Alarcón Alarcón"/>
    <m/>
    <x v="0"/>
    <x v="1"/>
    <x v="2"/>
    <x v="10"/>
  </r>
  <r>
    <x v="9125"/>
    <x v="1"/>
    <s v="TGM13697"/>
    <s v="PAGO EFECTIVO"/>
    <x v="0"/>
    <x v="0"/>
    <x v="0"/>
    <x v="46"/>
    <s v="Anyela Pamela Soriano Segura COR"/>
    <s v="Llamada Telefonica"/>
    <x v="0"/>
    <x v="1"/>
    <x v="2"/>
    <x v="10"/>
  </r>
  <r>
    <x v="9126"/>
    <x v="1"/>
    <s v="TGM13698"/>
    <s v="PAGO EFECTIVO"/>
    <x v="0"/>
    <x v="0"/>
    <x v="0"/>
    <x v="46"/>
    <s v="Anyela Pamela Soriano Segura COR"/>
    <s v="Llamada Telefonica"/>
    <x v="0"/>
    <x v="1"/>
    <x v="2"/>
    <x v="10"/>
  </r>
  <r>
    <x v="9127"/>
    <x v="0"/>
    <s v="TGM13699"/>
    <s v="PAGO EFECTIVO"/>
    <x v="0"/>
    <x v="0"/>
    <x v="0"/>
    <x v="46"/>
    <s v="Anyela Pamela Soriano Segura SAN"/>
    <s v="Llamada Telefonica"/>
    <x v="0"/>
    <x v="1"/>
    <x v="2"/>
    <x v="10"/>
  </r>
  <r>
    <x v="9128"/>
    <x v="5"/>
    <s v="TGM13700"/>
    <s v="ENTRE DE CERTIFICADO DE USO DEFINITIVO"/>
    <x v="0"/>
    <x v="0"/>
    <x v="0"/>
    <x v="2"/>
    <s v="Marilyn Lisbet Alarcón Alarcón"/>
    <m/>
    <x v="0"/>
    <x v="1"/>
    <x v="2"/>
    <x v="10"/>
  </r>
  <r>
    <x v="9129"/>
    <x v="6"/>
    <s v="TGM13701"/>
    <s v="ENTREGA DE CERTIFICADO DE USO DEFINITIVO"/>
    <x v="0"/>
    <x v="0"/>
    <x v="0"/>
    <x v="2"/>
    <s v="Marilyn Lisbet Alarcon Alarcon - Lambayeque"/>
    <m/>
    <x v="0"/>
    <x v="1"/>
    <x v="2"/>
    <x v="10"/>
  </r>
  <r>
    <x v="9130"/>
    <x v="5"/>
    <s v="TGM13702"/>
    <s v="INFORMACION DE MISA"/>
    <x v="0"/>
    <x v="2"/>
    <x v="0"/>
    <x v="2"/>
    <s v="Marilyn Lisbet Alarcón Alarcón"/>
    <m/>
    <x v="0"/>
    <x v="1"/>
    <x v="2"/>
    <x v="10"/>
  </r>
  <r>
    <x v="9131"/>
    <x v="0"/>
    <s v="TGM13703"/>
    <s v="MISA"/>
    <x v="0"/>
    <x v="2"/>
    <x v="0"/>
    <x v="39"/>
    <s v="Nescar Janeth Ingaruca Peña SAC SAN"/>
    <s v="Presencial"/>
    <x v="0"/>
    <x v="1"/>
    <x v="2"/>
    <x v="10"/>
  </r>
  <r>
    <x v="9132"/>
    <x v="0"/>
    <s v="TGM13704"/>
    <s v="MISA"/>
    <x v="0"/>
    <x v="2"/>
    <x v="0"/>
    <x v="39"/>
    <s v="Nescar Janeth Ingaruca Peña SAC SAN"/>
    <s v="Presencial"/>
    <x v="0"/>
    <x v="1"/>
    <x v="2"/>
    <x v="10"/>
  </r>
  <r>
    <x v="9133"/>
    <x v="0"/>
    <s v="TGM13705"/>
    <s v="ESTADO DE CUENTA"/>
    <x v="0"/>
    <x v="0"/>
    <x v="0"/>
    <x v="5"/>
    <s v="Liz Lidiana Huaman Rojas"/>
    <m/>
    <x v="0"/>
    <x v="1"/>
    <x v="2"/>
    <x v="10"/>
  </r>
  <r>
    <x v="9134"/>
    <x v="0"/>
    <s v="TGM13706"/>
    <s v="USO DE ESPACIO NF"/>
    <x v="0"/>
    <x v="0"/>
    <x v="0"/>
    <x v="8"/>
    <s v="Liz Lidiana Huaman Rojas"/>
    <m/>
    <x v="0"/>
    <x v="1"/>
    <x v="2"/>
    <x v="10"/>
  </r>
  <r>
    <x v="9135"/>
    <x v="0"/>
    <s v="TGM13707"/>
    <s v="MISA DE SEPELIO"/>
    <x v="0"/>
    <x v="2"/>
    <x v="0"/>
    <x v="39"/>
    <s v="Liz Lidiana Huaman Rojas"/>
    <m/>
    <x v="0"/>
    <x v="1"/>
    <x v="2"/>
    <x v="10"/>
  </r>
  <r>
    <x v="9136"/>
    <x v="0"/>
    <s v="TGM13708"/>
    <s v="RECLAMO DE FLOREROS DE MARMOL Y DE LATA"/>
    <x v="0"/>
    <x v="1"/>
    <x v="0"/>
    <x v="14"/>
    <s v="Pamela Diana SAC Caro Alhua"/>
    <s v="Presencial"/>
    <x v="0"/>
    <x v="1"/>
    <x v="2"/>
    <x v="10"/>
  </r>
  <r>
    <x v="9137"/>
    <x v="0"/>
    <s v="TGM13709"/>
    <s v="BOLETAS"/>
    <x v="0"/>
    <x v="0"/>
    <x v="0"/>
    <x v="19"/>
    <s v="Nescar Janeth Ingaruca Peña SAC SAN"/>
    <s v="Presencial"/>
    <x v="0"/>
    <x v="1"/>
    <x v="2"/>
    <x v="10"/>
  </r>
  <r>
    <x v="9138"/>
    <x v="0"/>
    <s v="TGM13710"/>
    <s v="BOLETA"/>
    <x v="0"/>
    <x v="0"/>
    <x v="2"/>
    <x v="2"/>
    <s v="Nescar Janeth Ingaruca Peña SAC SAN"/>
    <s v="Llamada Telefonica"/>
    <x v="0"/>
    <x v="2"/>
    <x v="2"/>
    <x v="10"/>
  </r>
  <r>
    <x v="9139"/>
    <x v="0"/>
    <s v="TGM13711"/>
    <s v="BOLETA"/>
    <x v="0"/>
    <x v="0"/>
    <x v="0"/>
    <x v="19"/>
    <s v="Nescar Janeth Ingaruca Peña SAC SAN"/>
    <s v="Presencial"/>
    <x v="0"/>
    <x v="1"/>
    <x v="2"/>
    <x v="10"/>
  </r>
  <r>
    <x v="9140"/>
    <x v="0"/>
    <s v="TGM13712"/>
    <s v="MISA DE RECUERDO"/>
    <x v="0"/>
    <x v="2"/>
    <x v="0"/>
    <x v="39"/>
    <s v="Liz Lidiana Huaman Rojas"/>
    <m/>
    <x v="0"/>
    <x v="1"/>
    <x v="2"/>
    <x v="10"/>
  </r>
  <r>
    <x v="9141"/>
    <x v="0"/>
    <s v="TGM13713"/>
    <s v="ACTA DE DEFUNCION"/>
    <x v="0"/>
    <x v="0"/>
    <x v="0"/>
    <x v="41"/>
    <s v="Liz Lidiana Huaman Rojas"/>
    <m/>
    <x v="0"/>
    <x v="1"/>
    <x v="2"/>
    <x v="10"/>
  </r>
  <r>
    <x v="9142"/>
    <x v="0"/>
    <s v="TGM13714"/>
    <s v="COLOCACION DE LAPIDA"/>
    <x v="0"/>
    <x v="0"/>
    <x v="4"/>
    <x v="13"/>
    <s v="Florentino Sebastian Salinas San Antonio"/>
    <s v="Presencial"/>
    <x v="0"/>
    <x v="2"/>
    <x v="2"/>
    <x v="10"/>
  </r>
  <r>
    <x v="9143"/>
    <x v="0"/>
    <s v="TGM13715"/>
    <s v="USO DE ESPACIO"/>
    <x v="0"/>
    <x v="0"/>
    <x v="0"/>
    <x v="8"/>
    <s v="Pamela Diana SAC Caro Alhua"/>
    <s v="Presencial"/>
    <x v="0"/>
    <x v="1"/>
    <x v="2"/>
    <x v="10"/>
  </r>
  <r>
    <x v="9144"/>
    <x v="0"/>
    <s v="TGM13716"/>
    <s v="MISA"/>
    <x v="0"/>
    <x v="2"/>
    <x v="0"/>
    <x v="39"/>
    <s v="Nescar Janeth Ingaruca Peña SAC SAN"/>
    <s v="Presencial"/>
    <x v="0"/>
    <x v="1"/>
    <x v="2"/>
    <x v="10"/>
  </r>
  <r>
    <x v="9145"/>
    <x v="0"/>
    <s v="TGM13717"/>
    <s v="PAGO EFECTIVO"/>
    <x v="0"/>
    <x v="0"/>
    <x v="0"/>
    <x v="46"/>
    <s v="Anyela Pamela Soriano Segura SAN"/>
    <s v="Llamada Telefonica"/>
    <x v="0"/>
    <x v="1"/>
    <x v="2"/>
    <x v="10"/>
  </r>
  <r>
    <x v="9146"/>
    <x v="0"/>
    <s v="TGM13718"/>
    <s v="PAGO EFECTIVO"/>
    <x v="0"/>
    <x v="0"/>
    <x v="0"/>
    <x v="46"/>
    <s v="Anyela Pamela Soriano Segura SAN"/>
    <s v="Llamada Telefonica"/>
    <x v="0"/>
    <x v="1"/>
    <x v="2"/>
    <x v="10"/>
  </r>
  <r>
    <x v="9147"/>
    <x v="1"/>
    <s v="TGM13719"/>
    <s v="VENTA DE FLORERO"/>
    <x v="0"/>
    <x v="0"/>
    <x v="4"/>
    <x v="43"/>
    <s v="Florentino Sebastian Salinas Corona"/>
    <s v="Llamada Telefonica"/>
    <x v="0"/>
    <x v="2"/>
    <x v="2"/>
    <x v="10"/>
  </r>
  <r>
    <x v="9148"/>
    <x v="0"/>
    <s v="TGM13720"/>
    <s v="MISA"/>
    <x v="0"/>
    <x v="2"/>
    <x v="0"/>
    <x v="39"/>
    <s v="Anyela Pamela Soriano Segura SAN"/>
    <s v="Llamada Telefonica"/>
    <x v="0"/>
    <x v="1"/>
    <x v="2"/>
    <x v="10"/>
  </r>
  <r>
    <x v="9149"/>
    <x v="0"/>
    <s v="TGM13721"/>
    <s v="MISA"/>
    <x v="0"/>
    <x v="2"/>
    <x v="0"/>
    <x v="39"/>
    <s v="Nescar Janeth Ingaruca Peña SAC SAN"/>
    <s v="Presencial"/>
    <x v="0"/>
    <x v="1"/>
    <x v="2"/>
    <x v="10"/>
  </r>
  <r>
    <x v="9150"/>
    <x v="0"/>
    <s v="TGM13722"/>
    <s v="VENTA FLOREROS"/>
    <x v="0"/>
    <x v="0"/>
    <x v="4"/>
    <x v="21"/>
    <s v="Florentino Sebastian Salinas San Antonio"/>
    <s v="Presencial"/>
    <x v="0"/>
    <x v="2"/>
    <x v="2"/>
    <x v="10"/>
  </r>
  <r>
    <x v="9151"/>
    <x v="0"/>
    <s v="TGM13723"/>
    <s v="VENTA FLOREROS"/>
    <x v="0"/>
    <x v="0"/>
    <x v="4"/>
    <x v="21"/>
    <s v="Florentino Sebastian Salinas San Antonio"/>
    <s v="Presencial"/>
    <x v="0"/>
    <x v="2"/>
    <x v="2"/>
    <x v="10"/>
  </r>
  <r>
    <x v="9152"/>
    <x v="0"/>
    <s v="TGM13724"/>
    <s v="MISA"/>
    <x v="0"/>
    <x v="2"/>
    <x v="0"/>
    <x v="39"/>
    <s v="Nescar Janeth Ingaruca Peña SAC SAN"/>
    <s v="Presencial"/>
    <x v="0"/>
    <x v="1"/>
    <x v="2"/>
    <x v="10"/>
  </r>
  <r>
    <x v="9153"/>
    <x v="6"/>
    <s v="TGM13725"/>
    <s v="USO DE ESPACIO-TRASLADO EXTERNO"/>
    <x v="0"/>
    <x v="0"/>
    <x v="0"/>
    <x v="2"/>
    <s v="Marilyn Lisbet Alarcon Alarcon - Lambayeque"/>
    <m/>
    <x v="0"/>
    <x v="1"/>
    <x v="2"/>
    <x v="10"/>
  </r>
  <r>
    <x v="9154"/>
    <x v="6"/>
    <s v="TGM13726"/>
    <s v="SERVICIO DE RESPONSO"/>
    <x v="0"/>
    <x v="2"/>
    <x v="0"/>
    <x v="39"/>
    <s v="Marilyn Lisbet Alarcon Alarcon - Lambayeque"/>
    <m/>
    <x v="0"/>
    <x v="1"/>
    <x v="2"/>
    <x v="10"/>
  </r>
  <r>
    <x v="9155"/>
    <x v="0"/>
    <s v="TGM13727"/>
    <s v="REGULARIZACION DE ACTA DE DEFUNCION"/>
    <x v="0"/>
    <x v="0"/>
    <x v="0"/>
    <x v="41"/>
    <s v="Liz Lidiana Huaman Rojas"/>
    <m/>
    <x v="0"/>
    <x v="1"/>
    <x v="2"/>
    <x v="10"/>
  </r>
  <r>
    <x v="9156"/>
    <x v="0"/>
    <s v="TGM13728"/>
    <s v="NO CONFECCIONAR LAPIDA"/>
    <x v="0"/>
    <x v="0"/>
    <x v="2"/>
    <x v="2"/>
    <s v="Liz Lidiana Huaman Rojas"/>
    <m/>
    <x v="0"/>
    <x v="2"/>
    <x v="2"/>
    <x v="10"/>
  </r>
  <r>
    <x v="9157"/>
    <x v="0"/>
    <s v="TGM13729"/>
    <s v="CERTIFICADO DE USO"/>
    <x v="0"/>
    <x v="0"/>
    <x v="0"/>
    <x v="0"/>
    <s v="Liz Lidiana Huaman Rojas"/>
    <m/>
    <x v="0"/>
    <x v="1"/>
    <x v="2"/>
    <x v="10"/>
  </r>
  <r>
    <x v="9158"/>
    <x v="0"/>
    <s v="TGM13730"/>
    <s v="REPINTADO DE PLACA"/>
    <x v="0"/>
    <x v="0"/>
    <x v="2"/>
    <x v="14"/>
    <s v="Nescar Janeth Ingaruca Peña SAC SAN"/>
    <s v="Llamada Telefonica"/>
    <x v="0"/>
    <x v="2"/>
    <x v="2"/>
    <x v="10"/>
  </r>
  <r>
    <x v="9159"/>
    <x v="0"/>
    <s v="TGM13731"/>
    <s v="REPINTADO DE PLACA"/>
    <x v="0"/>
    <x v="0"/>
    <x v="4"/>
    <x v="11"/>
    <s v="Florentino Sebastian Salinas San Antonio"/>
    <s v="Llamada Telefonica"/>
    <x v="0"/>
    <x v="1"/>
    <x v="2"/>
    <x v="10"/>
  </r>
  <r>
    <x v="9160"/>
    <x v="0"/>
    <s v="TGM13732"/>
    <s v="EMISION DE BOLETAS"/>
    <x v="0"/>
    <x v="0"/>
    <x v="0"/>
    <x v="19"/>
    <s v="Nescar Janeth Ingaruca Peña SAC SAN"/>
    <s v="Llamada Telefonica"/>
    <x v="0"/>
    <x v="1"/>
    <x v="2"/>
    <x v="10"/>
  </r>
  <r>
    <x v="9161"/>
    <x v="0"/>
    <s v="TGM13733"/>
    <s v="CERTIFICADO DE USO"/>
    <x v="0"/>
    <x v="0"/>
    <x v="0"/>
    <x v="0"/>
    <s v="Liz Lidiana Huaman Rojas"/>
    <m/>
    <x v="0"/>
    <x v="1"/>
    <x v="2"/>
    <x v="10"/>
  </r>
  <r>
    <x v="9162"/>
    <x v="0"/>
    <s v="TGM13734"/>
    <s v="CERTIFICADO DE USO"/>
    <x v="0"/>
    <x v="0"/>
    <x v="0"/>
    <x v="0"/>
    <s v="Liz Lidiana Huaman Rojas"/>
    <m/>
    <x v="0"/>
    <x v="1"/>
    <x v="2"/>
    <x v="10"/>
  </r>
  <r>
    <x v="9163"/>
    <x v="3"/>
    <s v="TGM13735"/>
    <s v="ENTREGA DE CERTIFICADO DE PERPETUIDAD"/>
    <x v="0"/>
    <x v="0"/>
    <x v="0"/>
    <x v="0"/>
    <s v="Ruth Cusihuaman SACC1"/>
    <s v="Presencial"/>
    <x v="0"/>
    <x v="1"/>
    <x v="2"/>
    <x v="10"/>
  </r>
  <r>
    <x v="9164"/>
    <x v="0"/>
    <s v="TGM13736"/>
    <s v="PAGO EFECTIVO"/>
    <x v="0"/>
    <x v="0"/>
    <x v="0"/>
    <x v="46"/>
    <s v="Anyela Pamela Soriano Segura SAN"/>
    <s v="Llamada Telefonica"/>
    <x v="0"/>
    <x v="1"/>
    <x v="2"/>
    <x v="10"/>
  </r>
  <r>
    <x v="9165"/>
    <x v="0"/>
    <s v="TGM13737"/>
    <s v="PAGO EFECTIVO"/>
    <x v="0"/>
    <x v="0"/>
    <x v="0"/>
    <x v="46"/>
    <s v="Anyela Pamela Soriano Segura SAN"/>
    <s v="Llamada Telefonica"/>
    <x v="0"/>
    <x v="1"/>
    <x v="2"/>
    <x v="10"/>
  </r>
  <r>
    <x v="9166"/>
    <x v="1"/>
    <s v="TGM13738"/>
    <s v="PAGO EFECTIVO"/>
    <x v="0"/>
    <x v="0"/>
    <x v="0"/>
    <x v="46"/>
    <s v="Anyela Pamela Soriano Segura COR"/>
    <s v="Llamada Telefonica"/>
    <x v="0"/>
    <x v="1"/>
    <x v="2"/>
    <x v="10"/>
  </r>
  <r>
    <x v="9167"/>
    <x v="0"/>
    <s v="TGM13739"/>
    <s v="CAMBIO DE TITULAR POR FALLECIMIENTO"/>
    <x v="0"/>
    <x v="0"/>
    <x v="2"/>
    <x v="31"/>
    <s v="Pamela Diana SAC Caro Alhua"/>
    <s v="Presencial"/>
    <x v="0"/>
    <x v="2"/>
    <x v="2"/>
    <x v="10"/>
  </r>
  <r>
    <x v="9168"/>
    <x v="0"/>
    <s v="TGM13740"/>
    <s v="USO DE ESPACIO"/>
    <x v="0"/>
    <x v="0"/>
    <x v="2"/>
    <x v="8"/>
    <s v="Pamela Diana SAC Caro Alhua"/>
    <s v="Presencial"/>
    <x v="0"/>
    <x v="2"/>
    <x v="2"/>
    <x v="10"/>
  </r>
  <r>
    <x v="9169"/>
    <x v="0"/>
    <s v="TGM13741"/>
    <s v="ACTA DE DEFUNCION"/>
    <x v="0"/>
    <x v="0"/>
    <x v="2"/>
    <x v="41"/>
    <s v="Pamela Diana SAC Caro Alhua"/>
    <s v="Presencial"/>
    <x v="0"/>
    <x v="2"/>
    <x v="2"/>
    <x v="10"/>
  </r>
  <r>
    <x v="9170"/>
    <x v="0"/>
    <s v="TGM13742"/>
    <s v="ACTA DE DEFUNCION"/>
    <x v="0"/>
    <x v="0"/>
    <x v="0"/>
    <x v="41"/>
    <s v="Pamela Diana SAC Caro Alhua"/>
    <s v="Presencial"/>
    <x v="0"/>
    <x v="1"/>
    <x v="2"/>
    <x v="10"/>
  </r>
  <r>
    <x v="9171"/>
    <x v="0"/>
    <s v="TGM13743"/>
    <s v="MISA"/>
    <x v="0"/>
    <x v="2"/>
    <x v="0"/>
    <x v="39"/>
    <s v="Pamela Diana SAC Caro Alhua"/>
    <s v="Presencial"/>
    <x v="0"/>
    <x v="1"/>
    <x v="2"/>
    <x v="10"/>
  </r>
  <r>
    <x v="9172"/>
    <x v="0"/>
    <s v="TGM13744"/>
    <s v="MISA"/>
    <x v="0"/>
    <x v="2"/>
    <x v="0"/>
    <x v="39"/>
    <s v="Pamela Diana SAC Caro Alhua"/>
    <s v="Presencial"/>
    <x v="0"/>
    <x v="1"/>
    <x v="2"/>
    <x v="10"/>
  </r>
  <r>
    <x v="9173"/>
    <x v="0"/>
    <s v="TGM13745"/>
    <s v="MISA"/>
    <x v="0"/>
    <x v="2"/>
    <x v="0"/>
    <x v="39"/>
    <s v="Pamela Diana SAC Caro Alhua"/>
    <s v="Presencial"/>
    <x v="0"/>
    <x v="1"/>
    <x v="2"/>
    <x v="10"/>
  </r>
  <r>
    <x v="9174"/>
    <x v="0"/>
    <s v="TGM13746"/>
    <s v="ALQUILER DE PLEGARIA I"/>
    <x v="0"/>
    <x v="2"/>
    <x v="0"/>
    <x v="39"/>
    <s v="Pamela Diana SAC Caro Alhua"/>
    <s v="Presencial"/>
    <x v="0"/>
    <x v="1"/>
    <x v="2"/>
    <x v="10"/>
  </r>
  <r>
    <x v="9175"/>
    <x v="0"/>
    <s v="TGM13747"/>
    <s v="CONSTANCIA DE CREMACION"/>
    <x v="0"/>
    <x v="0"/>
    <x v="0"/>
    <x v="6"/>
    <s v="Pamela Diana SAC Caro Alhua"/>
    <s v="Presencial"/>
    <x v="0"/>
    <x v="1"/>
    <x v="2"/>
    <x v="10"/>
  </r>
  <r>
    <x v="9176"/>
    <x v="5"/>
    <s v="TGM13748"/>
    <s v="ENTREGA DE CERTIFICADO DE USO"/>
    <x v="0"/>
    <x v="0"/>
    <x v="0"/>
    <x v="0"/>
    <s v="Marilyn Lisbet Alarcón Alarcón"/>
    <m/>
    <x v="0"/>
    <x v="1"/>
    <x v="2"/>
    <x v="10"/>
  </r>
  <r>
    <x v="9177"/>
    <x v="0"/>
    <s v="TGM13749"/>
    <s v="CERTIFICADO DE USO"/>
    <x v="0"/>
    <x v="0"/>
    <x v="0"/>
    <x v="0"/>
    <s v="Liz Lidiana Huaman Rojas"/>
    <m/>
    <x v="0"/>
    <x v="1"/>
    <x v="2"/>
    <x v="10"/>
  </r>
  <r>
    <x v="9178"/>
    <x v="5"/>
    <s v="TGM13750"/>
    <s v="ENTREGA DE CERTIFICADO DE USO"/>
    <x v="0"/>
    <x v="0"/>
    <x v="0"/>
    <x v="0"/>
    <s v="Marilyn Lisbet Alarcón Alarcón"/>
    <m/>
    <x v="0"/>
    <x v="1"/>
    <x v="2"/>
    <x v="10"/>
  </r>
  <r>
    <x v="9179"/>
    <x v="0"/>
    <s v="TGM13751"/>
    <s v="CERTIFICADO DE USO"/>
    <x v="0"/>
    <x v="0"/>
    <x v="0"/>
    <x v="0"/>
    <s v="Liz Lidiana Huaman Rojas"/>
    <m/>
    <x v="0"/>
    <x v="1"/>
    <x v="2"/>
    <x v="10"/>
  </r>
  <r>
    <x v="9180"/>
    <x v="0"/>
    <s v="TGM13752"/>
    <s v="MISA"/>
    <x v="0"/>
    <x v="2"/>
    <x v="0"/>
    <x v="39"/>
    <s v="Nescar Janeth Ingaruca Peña SAC SAN"/>
    <s v="Presencial"/>
    <x v="0"/>
    <x v="1"/>
    <x v="2"/>
    <x v="10"/>
  </r>
  <r>
    <x v="9181"/>
    <x v="0"/>
    <s v="TGM13753"/>
    <s v="MISA"/>
    <x v="0"/>
    <x v="2"/>
    <x v="0"/>
    <x v="39"/>
    <s v="Nescar Janeth Ingaruca Peña SAC SAN"/>
    <s v="Presencial"/>
    <x v="0"/>
    <x v="1"/>
    <x v="2"/>
    <x v="10"/>
  </r>
  <r>
    <x v="9182"/>
    <x v="0"/>
    <s v="TGM13754"/>
    <s v="FOMA"/>
    <x v="0"/>
    <x v="2"/>
    <x v="0"/>
    <x v="0"/>
    <s v="Nescar Janeth Ingaruca Peña SAC SAN"/>
    <s v="Presencial"/>
    <x v="0"/>
    <x v="1"/>
    <x v="2"/>
    <x v="10"/>
  </r>
  <r>
    <x v="9183"/>
    <x v="0"/>
    <s v="TGM13755"/>
    <s v="PAGO EFECTIVO"/>
    <x v="0"/>
    <x v="0"/>
    <x v="0"/>
    <x v="46"/>
    <s v="Anyela Pamela Soriano Segura SAN"/>
    <s v="Llamada Telefonica"/>
    <x v="0"/>
    <x v="1"/>
    <x v="2"/>
    <x v="10"/>
  </r>
  <r>
    <x v="9184"/>
    <x v="0"/>
    <s v="TGM13756"/>
    <s v="PAGO EFECTIVO"/>
    <x v="0"/>
    <x v="0"/>
    <x v="0"/>
    <x v="46"/>
    <s v="Anyela Pamela Soriano Segura SAN"/>
    <s v="Llamada Telefonica"/>
    <x v="0"/>
    <x v="1"/>
    <x v="2"/>
    <x v="10"/>
  </r>
  <r>
    <x v="9185"/>
    <x v="0"/>
    <s v="TGM13757"/>
    <s v="PAGO EFECTIVO"/>
    <x v="0"/>
    <x v="0"/>
    <x v="0"/>
    <x v="46"/>
    <s v="Anyela Pamela Soriano Segura SAN"/>
    <s v="Llamada Telefonica"/>
    <x v="0"/>
    <x v="1"/>
    <x v="2"/>
    <x v="10"/>
  </r>
  <r>
    <x v="9186"/>
    <x v="1"/>
    <s v="TGM13758"/>
    <s v="PAGO EFECTIVO"/>
    <x v="0"/>
    <x v="0"/>
    <x v="0"/>
    <x v="46"/>
    <s v="Anyela Pamela Soriano Segura COR"/>
    <s v="Llamada Telefonica"/>
    <x v="0"/>
    <x v="1"/>
    <x v="2"/>
    <x v="10"/>
  </r>
  <r>
    <x v="9187"/>
    <x v="1"/>
    <s v="TGM13759"/>
    <s v="PAGO EFECTIVO"/>
    <x v="0"/>
    <x v="0"/>
    <x v="0"/>
    <x v="46"/>
    <s v="Anyela Pamela Soriano Segura COR"/>
    <s v="Llamada Telefonica"/>
    <x v="0"/>
    <x v="1"/>
    <x v="2"/>
    <x v="10"/>
  </r>
  <r>
    <x v="9188"/>
    <x v="0"/>
    <s v="TGM13760"/>
    <s v="ESTADO DE CUENTA"/>
    <x v="0"/>
    <x v="0"/>
    <x v="2"/>
    <x v="5"/>
    <s v="Nescar Janeth Ingaruca Peña SAC SAN"/>
    <s v="Presencial"/>
    <x v="0"/>
    <x v="2"/>
    <x v="2"/>
    <x v="10"/>
  </r>
  <r>
    <x v="9189"/>
    <x v="1"/>
    <s v="TGM13761"/>
    <s v="AQUILER DE PLEGARIA"/>
    <x v="0"/>
    <x v="0"/>
    <x v="0"/>
    <x v="50"/>
    <s v="Anyela Pamela Soriano Segura COR"/>
    <m/>
    <x v="0"/>
    <x v="1"/>
    <x v="2"/>
    <x v="10"/>
  </r>
  <r>
    <x v="9190"/>
    <x v="0"/>
    <s v="TGM13762"/>
    <s v="MISA"/>
    <x v="0"/>
    <x v="2"/>
    <x v="0"/>
    <x v="39"/>
    <s v="Nescar Janeth Ingaruca Peña SAC SAN"/>
    <s v="Presencial"/>
    <x v="0"/>
    <x v="1"/>
    <x v="2"/>
    <x v="10"/>
  </r>
  <r>
    <x v="9191"/>
    <x v="3"/>
    <s v="TGM13763"/>
    <s v="CERTIFICADO DE USO PERPETUO"/>
    <x v="0"/>
    <x v="0"/>
    <x v="0"/>
    <x v="0"/>
    <s v="Rosmery Montesinos Quispe c1"/>
    <s v="Presencial"/>
    <x v="0"/>
    <x v="1"/>
    <x v="2"/>
    <x v="10"/>
  </r>
  <r>
    <x v="9192"/>
    <x v="0"/>
    <s v="TGM13764"/>
    <s v="PAGO EFECTIVO"/>
    <x v="0"/>
    <x v="0"/>
    <x v="2"/>
    <x v="46"/>
    <s v="Anyela Pamela Soriano Segura SAN"/>
    <s v="Llamada Telefonica"/>
    <x v="0"/>
    <x v="2"/>
    <x v="2"/>
    <x v="10"/>
  </r>
  <r>
    <x v="9193"/>
    <x v="1"/>
    <s v="TGM13765"/>
    <s v="PAGO EFECTIVO"/>
    <x v="0"/>
    <x v="0"/>
    <x v="0"/>
    <x v="46"/>
    <s v="Anyela Pamela Soriano Segura COR"/>
    <s v="Llamada Telefonica"/>
    <x v="0"/>
    <x v="1"/>
    <x v="2"/>
    <x v="10"/>
  </r>
  <r>
    <x v="9194"/>
    <x v="1"/>
    <s v="TGM13766"/>
    <s v="MISA DE RECUERDOS"/>
    <x v="0"/>
    <x v="2"/>
    <x v="0"/>
    <x v="39"/>
    <s v="Anyela Pamela Soriano Segura COR"/>
    <s v="Llamada Telefonica"/>
    <x v="0"/>
    <x v="1"/>
    <x v="2"/>
    <x v="10"/>
  </r>
  <r>
    <x v="9195"/>
    <x v="0"/>
    <s v="TGM13767"/>
    <s v="NIVELACION DE LAPIDA Y SEPULTURA"/>
    <x v="0"/>
    <x v="0"/>
    <x v="0"/>
    <x v="14"/>
    <s v="Liz Lidiana Huaman Rojas"/>
    <m/>
    <x v="0"/>
    <x v="1"/>
    <x v="2"/>
    <x v="10"/>
  </r>
  <r>
    <x v="9196"/>
    <x v="0"/>
    <s v="TGM13768"/>
    <s v="RECLAMO DE ESPACIO"/>
    <x v="0"/>
    <x v="1"/>
    <x v="4"/>
    <x v="36"/>
    <s v="Jose Luis Acevedo Marquez"/>
    <s v="Presencial"/>
    <x v="0"/>
    <x v="1"/>
    <x v="2"/>
    <x v="10"/>
  </r>
  <r>
    <x v="9197"/>
    <x v="0"/>
    <s v="TGM13769"/>
    <s v="ACTUALIZACION DE DATOS"/>
    <x v="0"/>
    <x v="0"/>
    <x v="0"/>
    <x v="1"/>
    <s v="Pamela Diana SAC Caro Alhua"/>
    <s v="Presencial"/>
    <x v="0"/>
    <x v="1"/>
    <x v="2"/>
    <x v="10"/>
  </r>
  <r>
    <x v="9198"/>
    <x v="0"/>
    <s v="TGM13770"/>
    <s v="CERTIFICADO DE USO"/>
    <x v="0"/>
    <x v="0"/>
    <x v="0"/>
    <x v="0"/>
    <s v="Liz Lidiana Huaman Rojas"/>
    <m/>
    <x v="0"/>
    <x v="1"/>
    <x v="2"/>
    <x v="10"/>
  </r>
  <r>
    <x v="9199"/>
    <x v="0"/>
    <s v="TGM13771"/>
    <s v="USO DE ESPACIO"/>
    <x v="0"/>
    <x v="0"/>
    <x v="0"/>
    <x v="8"/>
    <s v="Pamela Diana SAC Caro Alhua"/>
    <s v="Presencial"/>
    <x v="0"/>
    <x v="1"/>
    <x v="2"/>
    <x v="10"/>
  </r>
  <r>
    <x v="9200"/>
    <x v="0"/>
    <s v="TGM13772"/>
    <s v="ESTADO DE CUENTA DIGITAL"/>
    <x v="0"/>
    <x v="0"/>
    <x v="0"/>
    <x v="2"/>
    <s v="Liz Lidiana Huaman Rojas"/>
    <m/>
    <x v="0"/>
    <x v="1"/>
    <x v="2"/>
    <x v="10"/>
  </r>
  <r>
    <x v="9201"/>
    <x v="0"/>
    <s v="TGM13773"/>
    <s v="USO DE ESPACIO"/>
    <x v="0"/>
    <x v="0"/>
    <x v="2"/>
    <x v="8"/>
    <s v="Pamela Diana SAC Caro Alhua"/>
    <s v="Presencial"/>
    <x v="0"/>
    <x v="2"/>
    <x v="2"/>
    <x v="10"/>
  </r>
  <r>
    <x v="9202"/>
    <x v="0"/>
    <s v="TGM13774"/>
    <s v="ALQUILER DE TOLDO"/>
    <x v="0"/>
    <x v="0"/>
    <x v="0"/>
    <x v="48"/>
    <s v="Pamela Diana SAC Caro Alhua"/>
    <s v="Presencial"/>
    <x v="0"/>
    <x v="1"/>
    <x v="2"/>
    <x v="10"/>
  </r>
  <r>
    <x v="9203"/>
    <x v="1"/>
    <s v="TGM13775"/>
    <s v="CERTIFICADO DE USO"/>
    <x v="0"/>
    <x v="0"/>
    <x v="0"/>
    <x v="0"/>
    <s v="Pamela Diana Caro Alhua  SAC cor"/>
    <s v="Presencial"/>
    <x v="0"/>
    <x v="1"/>
    <x v="2"/>
    <x v="10"/>
  </r>
  <r>
    <x v="9204"/>
    <x v="1"/>
    <s v="TGM13776"/>
    <s v="CERTIFICADO DE USO"/>
    <x v="0"/>
    <x v="0"/>
    <x v="0"/>
    <x v="0"/>
    <s v="Pamela Diana Caro Alhua  SAC cor"/>
    <s v="Presencial"/>
    <x v="0"/>
    <x v="1"/>
    <x v="2"/>
    <x v="10"/>
  </r>
  <r>
    <x v="9205"/>
    <x v="1"/>
    <s v="TGM13777"/>
    <s v="CERTIFICADO DE USO"/>
    <x v="0"/>
    <x v="0"/>
    <x v="0"/>
    <x v="0"/>
    <s v="Pamela Diana Caro Alhua  SAC cor"/>
    <s v="Presencial"/>
    <x v="0"/>
    <x v="1"/>
    <x v="2"/>
    <x v="10"/>
  </r>
  <r>
    <x v="9206"/>
    <x v="0"/>
    <s v="TGM13778"/>
    <s v="MISA"/>
    <x v="0"/>
    <x v="2"/>
    <x v="0"/>
    <x v="39"/>
    <s v="Nescar Janeth Ingaruca Peña SAC SAN"/>
    <s v="Presencial"/>
    <x v="0"/>
    <x v="1"/>
    <x v="2"/>
    <x v="10"/>
  </r>
  <r>
    <x v="9207"/>
    <x v="0"/>
    <s v="TGM13779"/>
    <s v="ALQUILER DE TOLDO"/>
    <x v="0"/>
    <x v="0"/>
    <x v="0"/>
    <x v="48"/>
    <s v="Nescar Janeth Ingaruca Peña SAC SAN"/>
    <s v="Presencial"/>
    <x v="0"/>
    <x v="1"/>
    <x v="2"/>
    <x v="10"/>
  </r>
  <r>
    <x v="9208"/>
    <x v="0"/>
    <s v="TGM13780"/>
    <s v="MISA"/>
    <x v="0"/>
    <x v="2"/>
    <x v="0"/>
    <x v="39"/>
    <s v="Nescar Janeth Ingaruca Peña SAC SAN"/>
    <s v="Presencial"/>
    <x v="0"/>
    <x v="1"/>
    <x v="2"/>
    <x v="10"/>
  </r>
  <r>
    <x v="9209"/>
    <x v="0"/>
    <s v="TGM13781"/>
    <s v="MISA"/>
    <x v="0"/>
    <x v="2"/>
    <x v="0"/>
    <x v="39"/>
    <s v="Nescar Janeth Ingaruca Peña SAC SAN"/>
    <s v="Presencial"/>
    <x v="0"/>
    <x v="1"/>
    <x v="2"/>
    <x v="10"/>
  </r>
  <r>
    <x v="9210"/>
    <x v="0"/>
    <s v="TGM13782"/>
    <s v="FONDO MANTENIMIENTO"/>
    <x v="0"/>
    <x v="0"/>
    <x v="0"/>
    <x v="0"/>
    <s v="Nescar Janeth Ingaruca Peña SAC SAN"/>
    <s v="Presencial"/>
    <x v="0"/>
    <x v="1"/>
    <x v="2"/>
    <x v="10"/>
  </r>
  <r>
    <x v="9211"/>
    <x v="0"/>
    <s v="TGM13783"/>
    <s v="MISA"/>
    <x v="0"/>
    <x v="2"/>
    <x v="0"/>
    <x v="39"/>
    <s v="Nescar Janeth Ingaruca Peña SAC SAN"/>
    <s v="Presencial"/>
    <x v="0"/>
    <x v="1"/>
    <x v="2"/>
    <x v="10"/>
  </r>
  <r>
    <x v="9212"/>
    <x v="0"/>
    <s v="TGM13784"/>
    <s v="VENTA FLOREROS"/>
    <x v="0"/>
    <x v="0"/>
    <x v="4"/>
    <x v="21"/>
    <s v="Florentino Sebastian Salinas San Antonio"/>
    <s v="Presencial"/>
    <x v="0"/>
    <x v="2"/>
    <x v="2"/>
    <x v="10"/>
  </r>
  <r>
    <x v="9213"/>
    <x v="0"/>
    <s v="TGM13785"/>
    <s v="CERTIFICADO DE USO"/>
    <x v="0"/>
    <x v="0"/>
    <x v="0"/>
    <x v="0"/>
    <s v="Liz Lidiana Huaman Rojas"/>
    <m/>
    <x v="0"/>
    <x v="1"/>
    <x v="2"/>
    <x v="10"/>
  </r>
  <r>
    <x v="9214"/>
    <x v="0"/>
    <s v="TGM13786"/>
    <s v="MISA"/>
    <x v="0"/>
    <x v="2"/>
    <x v="0"/>
    <x v="39"/>
    <s v="Nescar Janeth Ingaruca Peña SAC SAN"/>
    <s v="Presencial"/>
    <x v="0"/>
    <x v="1"/>
    <x v="2"/>
    <x v="10"/>
  </r>
  <r>
    <x v="9215"/>
    <x v="0"/>
    <s v="TGM13787"/>
    <s v="MISA"/>
    <x v="0"/>
    <x v="2"/>
    <x v="0"/>
    <x v="39"/>
    <s v="Nescar Janeth Ingaruca Peña SAC SAN"/>
    <s v="Presencial"/>
    <x v="0"/>
    <x v="1"/>
    <x v="2"/>
    <x v="10"/>
  </r>
  <r>
    <x v="9216"/>
    <x v="0"/>
    <s v="TGM13788"/>
    <s v="MISA DE RECUERDO"/>
    <x v="0"/>
    <x v="2"/>
    <x v="0"/>
    <x v="39"/>
    <s v="Liz Lidiana Huaman Rojas"/>
    <m/>
    <x v="0"/>
    <x v="1"/>
    <x v="2"/>
    <x v="10"/>
  </r>
  <r>
    <x v="9217"/>
    <x v="0"/>
    <s v="TGM13789"/>
    <s v="MISA RECUERDO"/>
    <x v="0"/>
    <x v="2"/>
    <x v="0"/>
    <x v="39"/>
    <s v="Liz Lidiana Huaman Rojas"/>
    <m/>
    <x v="0"/>
    <x v="1"/>
    <x v="2"/>
    <x v="10"/>
  </r>
  <r>
    <x v="9218"/>
    <x v="3"/>
    <s v="TGM13790"/>
    <s v="INCLUIR 2DO TITULAR"/>
    <x v="0"/>
    <x v="2"/>
    <x v="0"/>
    <x v="31"/>
    <s v="Rosmery Montesinos Quispe c1"/>
    <s v="Presencial"/>
    <x v="0"/>
    <x v="1"/>
    <x v="2"/>
    <x v="10"/>
  </r>
  <r>
    <x v="9219"/>
    <x v="3"/>
    <s v="TGM13791"/>
    <s v="CONSULTA DE PAGO"/>
    <x v="0"/>
    <x v="2"/>
    <x v="0"/>
    <x v="10"/>
    <s v="Rosmery Montesinos Quispe c1"/>
    <s v="Presencial"/>
    <x v="0"/>
    <x v="1"/>
    <x v="2"/>
    <x v="10"/>
  </r>
  <r>
    <x v="9220"/>
    <x v="4"/>
    <s v="TGM13792"/>
    <s v="CONSULTA DE REQUISITOS PARA USO DE ESPACIO"/>
    <x v="0"/>
    <x v="2"/>
    <x v="0"/>
    <x v="35"/>
    <s v="Rosmery Montesinos Quispe c2"/>
    <s v="Presencial"/>
    <x v="0"/>
    <x v="1"/>
    <x v="2"/>
    <x v="10"/>
  </r>
  <r>
    <x v="9221"/>
    <x v="0"/>
    <s v="TGM13793"/>
    <s v="FOMA"/>
    <x v="0"/>
    <x v="0"/>
    <x v="0"/>
    <x v="0"/>
    <s v="Nescar Janeth Ingaruca Peña SAC SAN"/>
    <s v="Presencial"/>
    <x v="0"/>
    <x v="1"/>
    <x v="2"/>
    <x v="10"/>
  </r>
  <r>
    <x v="9222"/>
    <x v="0"/>
    <s v="TGM13794"/>
    <s v="CERTIFICADO DE USO"/>
    <x v="0"/>
    <x v="0"/>
    <x v="0"/>
    <x v="0"/>
    <s v="Pamela Diana SAC Caro Alhua"/>
    <s v="Presencial"/>
    <x v="0"/>
    <x v="1"/>
    <x v="2"/>
    <x v="10"/>
  </r>
  <r>
    <x v="9223"/>
    <x v="0"/>
    <s v="TGM13795"/>
    <s v="MISA"/>
    <x v="0"/>
    <x v="2"/>
    <x v="0"/>
    <x v="39"/>
    <s v="Pamela Diana SAC Caro Alhua"/>
    <s v="Presencial"/>
    <x v="0"/>
    <x v="1"/>
    <x v="2"/>
    <x v="10"/>
  </r>
  <r>
    <x v="9224"/>
    <x v="0"/>
    <s v="TGM13796"/>
    <s v="MISA"/>
    <x v="0"/>
    <x v="2"/>
    <x v="0"/>
    <x v="39"/>
    <s v="Pamela Diana SAC Caro Alhua"/>
    <s v="Presencial"/>
    <x v="0"/>
    <x v="1"/>
    <x v="2"/>
    <x v="10"/>
  </r>
  <r>
    <x v="9225"/>
    <x v="0"/>
    <s v="TGM13797"/>
    <s v="MISA"/>
    <x v="0"/>
    <x v="2"/>
    <x v="0"/>
    <x v="39"/>
    <s v="Nescar Janeth Ingaruca Peña SAC SAN"/>
    <s v="Presencial"/>
    <x v="0"/>
    <x v="1"/>
    <x v="2"/>
    <x v="10"/>
  </r>
  <r>
    <x v="9226"/>
    <x v="0"/>
    <s v="TGM13798"/>
    <s v="PAGO EFECTIVO"/>
    <x v="0"/>
    <x v="0"/>
    <x v="0"/>
    <x v="46"/>
    <s v="Pamela Diana SAC Caro Alhua"/>
    <s v="Presencial"/>
    <x v="0"/>
    <x v="1"/>
    <x v="2"/>
    <x v="10"/>
  </r>
  <r>
    <x v="9227"/>
    <x v="0"/>
    <s v="TGM13799"/>
    <s v="MISA"/>
    <x v="0"/>
    <x v="2"/>
    <x v="0"/>
    <x v="39"/>
    <s v="Nescar Janeth Ingaruca Peña SAC SAN"/>
    <s v="Presencial"/>
    <x v="0"/>
    <x v="1"/>
    <x v="2"/>
    <x v="10"/>
  </r>
  <r>
    <x v="9228"/>
    <x v="0"/>
    <s v="TGM13800"/>
    <s v="MISA"/>
    <x v="0"/>
    <x v="2"/>
    <x v="0"/>
    <x v="39"/>
    <s v="Nescar Janeth Ingaruca Peña SAC SAN"/>
    <s v="Presencial"/>
    <x v="0"/>
    <x v="1"/>
    <x v="2"/>
    <x v="10"/>
  </r>
  <r>
    <x v="9229"/>
    <x v="1"/>
    <s v="TGM13801"/>
    <s v="MISA"/>
    <x v="0"/>
    <x v="2"/>
    <x v="0"/>
    <x v="39"/>
    <s v="Nescar Janeth Ingaruca Peña SAC COR"/>
    <s v="Presencial"/>
    <x v="0"/>
    <x v="1"/>
    <x v="2"/>
    <x v="10"/>
  </r>
  <r>
    <x v="9230"/>
    <x v="0"/>
    <s v="TGM13802"/>
    <s v="RECLAMO FOTO"/>
    <x v="0"/>
    <x v="1"/>
    <x v="4"/>
    <x v="18"/>
    <s v="Florentino Sebastian Salinas San Antonio"/>
    <m/>
    <x v="0"/>
    <x v="1"/>
    <x v="2"/>
    <x v="10"/>
  </r>
  <r>
    <x v="9231"/>
    <x v="4"/>
    <s v="TGM13803"/>
    <s v="ERROR EN DATOS DE LAPIDA"/>
    <x v="0"/>
    <x v="1"/>
    <x v="4"/>
    <x v="13"/>
    <s v="Rayda Rita Vargas Perales C2"/>
    <s v="Llamada Telefonica"/>
    <x v="0"/>
    <x v="2"/>
    <x v="2"/>
    <x v="10"/>
  </r>
  <r>
    <x v="9232"/>
    <x v="3"/>
    <s v="TGM13804"/>
    <s v="RECLAMO ERROR LAPIDA"/>
    <x v="0"/>
    <x v="1"/>
    <x v="4"/>
    <x v="13"/>
    <s v="Rayda Rita Vargas Perales C1"/>
    <s v="Presencial"/>
    <x v="0"/>
    <x v="1"/>
    <x v="2"/>
    <x v="10"/>
  </r>
  <r>
    <x v="9233"/>
    <x v="3"/>
    <s v="TGM13805"/>
    <s v="CONSTANCIA DE SEPULTURA"/>
    <x v="0"/>
    <x v="0"/>
    <x v="0"/>
    <x v="6"/>
    <s v="Ruth Cusihuaman SACC1"/>
    <s v="Presencial"/>
    <x v="0"/>
    <x v="1"/>
    <x v="2"/>
    <x v="10"/>
  </r>
  <r>
    <x v="9234"/>
    <x v="0"/>
    <s v="TGM13806"/>
    <s v="PAGO EFECTIVO"/>
    <x v="0"/>
    <x v="0"/>
    <x v="0"/>
    <x v="46"/>
    <s v="Anyela Pamela Soriano Segura SAN"/>
    <s v="Llamada Telefonica"/>
    <x v="0"/>
    <x v="1"/>
    <x v="2"/>
    <x v="10"/>
  </r>
  <r>
    <x v="9235"/>
    <x v="0"/>
    <s v="TGM13807"/>
    <s v="PAGO EFECTIVO"/>
    <x v="0"/>
    <x v="0"/>
    <x v="0"/>
    <x v="46"/>
    <s v="Anyela Pamela Soriano Segura SAN"/>
    <s v="Llamada Telefonica"/>
    <x v="0"/>
    <x v="1"/>
    <x v="2"/>
    <x v="10"/>
  </r>
  <r>
    <x v="9236"/>
    <x v="1"/>
    <s v="TGM13808"/>
    <s v="UBICACION DE ESPACIO"/>
    <x v="0"/>
    <x v="0"/>
    <x v="0"/>
    <x v="40"/>
    <s v="Anyela Pamela Soriano Segura COR"/>
    <s v="Presencial"/>
    <x v="0"/>
    <x v="1"/>
    <x v="2"/>
    <x v="10"/>
  </r>
  <r>
    <x v="9237"/>
    <x v="0"/>
    <s v="TGM13809"/>
    <s v="PAGO EFECTIVO"/>
    <x v="0"/>
    <x v="0"/>
    <x v="0"/>
    <x v="46"/>
    <s v="Pamela Diana SAC Caro Alhua"/>
    <s v="Presencial"/>
    <x v="0"/>
    <x v="1"/>
    <x v="2"/>
    <x v="10"/>
  </r>
  <r>
    <x v="9238"/>
    <x v="0"/>
    <s v="TGM13810"/>
    <s v="PRUEBA CASO RC ENVIO CORREO"/>
    <x v="0"/>
    <x v="0"/>
    <x v="0"/>
    <x v="10"/>
    <s v="Grupo Servicio de Atencion al Cliente"/>
    <m/>
    <x v="0"/>
    <x v="1"/>
    <x v="2"/>
    <x v="10"/>
  </r>
  <r>
    <x v="9239"/>
    <x v="0"/>
    <s v="TGM13811"/>
    <s v="MISA"/>
    <x v="0"/>
    <x v="2"/>
    <x v="0"/>
    <x v="39"/>
    <s v="Nescar Janeth Ingaruca Peña SAC SAN"/>
    <s v="Presencial"/>
    <x v="0"/>
    <x v="1"/>
    <x v="2"/>
    <x v="10"/>
  </r>
  <r>
    <x v="9240"/>
    <x v="0"/>
    <s v="TGM13812"/>
    <s v="MISA"/>
    <x v="0"/>
    <x v="2"/>
    <x v="0"/>
    <x v="39"/>
    <s v="Nescar Janeth Ingaruca Peña SAC SAN"/>
    <s v="Presencial"/>
    <x v="0"/>
    <x v="1"/>
    <x v="2"/>
    <x v="10"/>
  </r>
  <r>
    <x v="9241"/>
    <x v="0"/>
    <s v="TGM13813"/>
    <s v="MANTENIMIENTO ESPACIO"/>
    <x v="0"/>
    <x v="0"/>
    <x v="4"/>
    <x v="14"/>
    <s v="Florentino Sebastian Salinas San Antonio"/>
    <s v="Presencial"/>
    <x v="0"/>
    <x v="2"/>
    <x v="2"/>
    <x v="10"/>
  </r>
  <r>
    <x v="9242"/>
    <x v="1"/>
    <s v="TGM13814"/>
    <s v="PAGO EFECTIVO"/>
    <x v="0"/>
    <x v="0"/>
    <x v="0"/>
    <x v="46"/>
    <s v="Anyela Pamela Soriano Segura COR"/>
    <s v="Llamada Telefonica"/>
    <x v="0"/>
    <x v="1"/>
    <x v="2"/>
    <x v="10"/>
  </r>
  <r>
    <x v="9243"/>
    <x v="0"/>
    <s v="TGM13815"/>
    <s v="FLOREROS"/>
    <x v="0"/>
    <x v="0"/>
    <x v="0"/>
    <x v="21"/>
    <s v="Liz Lidiana Huaman Rojas"/>
    <m/>
    <x v="0"/>
    <x v="1"/>
    <x v="2"/>
    <x v="10"/>
  </r>
  <r>
    <x v="9244"/>
    <x v="0"/>
    <s v="TGM13816"/>
    <s v="MISA"/>
    <x v="0"/>
    <x v="2"/>
    <x v="0"/>
    <x v="39"/>
    <s v="Nescar Janeth Ingaruca Peña SAC SAN"/>
    <s v="Presencial"/>
    <x v="0"/>
    <x v="1"/>
    <x v="2"/>
    <x v="10"/>
  </r>
  <r>
    <x v="9245"/>
    <x v="0"/>
    <s v="TGM13817"/>
    <s v="MISA"/>
    <x v="0"/>
    <x v="2"/>
    <x v="0"/>
    <x v="39"/>
    <s v="Nescar Janeth Ingaruca Peña SAC SAN"/>
    <s v="Presencial"/>
    <x v="0"/>
    <x v="1"/>
    <x v="2"/>
    <x v="10"/>
  </r>
  <r>
    <x v="9246"/>
    <x v="0"/>
    <s v="TGM13818"/>
    <s v="MISA"/>
    <x v="0"/>
    <x v="2"/>
    <x v="0"/>
    <x v="39"/>
    <s v="Nescar Janeth Ingaruca Peña SAC SAN"/>
    <s v="Presencial"/>
    <x v="0"/>
    <x v="1"/>
    <x v="2"/>
    <x v="10"/>
  </r>
  <r>
    <x v="9247"/>
    <x v="0"/>
    <s v="TGM13819"/>
    <s v="CONSTANCIA DE ENTIERRO"/>
    <x v="0"/>
    <x v="0"/>
    <x v="0"/>
    <x v="6"/>
    <s v="Liz Lidiana Huaman Rojas"/>
    <m/>
    <x v="0"/>
    <x v="1"/>
    <x v="2"/>
    <x v="10"/>
  </r>
  <r>
    <x v="9248"/>
    <x v="0"/>
    <s v="TGM13820"/>
    <s v="TRASLADO INTERNO"/>
    <x v="0"/>
    <x v="0"/>
    <x v="0"/>
    <x v="7"/>
    <s v="Liz Lidiana Huaman Rojas"/>
    <m/>
    <x v="0"/>
    <x v="1"/>
    <x v="2"/>
    <x v="10"/>
  </r>
  <r>
    <x v="9249"/>
    <x v="0"/>
    <s v="TGM13821"/>
    <s v="USO DE ESPACIO"/>
    <x v="0"/>
    <x v="0"/>
    <x v="0"/>
    <x v="8"/>
    <s v="Liz Lidiana Huaman Rojas"/>
    <m/>
    <x v="0"/>
    <x v="1"/>
    <x v="2"/>
    <x v="10"/>
  </r>
  <r>
    <x v="9250"/>
    <x v="0"/>
    <s v="TGM13822"/>
    <s v="MISA"/>
    <x v="0"/>
    <x v="2"/>
    <x v="2"/>
    <x v="39"/>
    <s v="Nescar Janeth Ingaruca Peña SAC SAN"/>
    <s v="Presencial"/>
    <x v="0"/>
    <x v="2"/>
    <x v="2"/>
    <x v="10"/>
  </r>
  <r>
    <x v="9251"/>
    <x v="0"/>
    <s v="TGM13823"/>
    <s v="MISA"/>
    <x v="0"/>
    <x v="2"/>
    <x v="0"/>
    <x v="39"/>
    <s v="Nescar Janeth Ingaruca Peña SAC SAN"/>
    <s v="Presencial"/>
    <x v="0"/>
    <x v="1"/>
    <x v="2"/>
    <x v="10"/>
  </r>
  <r>
    <x v="9252"/>
    <x v="0"/>
    <s v="TGM13824"/>
    <s v="REGULARIZACION DE ACTA DE DEFUNCION"/>
    <x v="0"/>
    <x v="0"/>
    <x v="0"/>
    <x v="8"/>
    <s v="Liz Lidiana Huaman Rojas"/>
    <m/>
    <x v="0"/>
    <x v="1"/>
    <x v="2"/>
    <x v="10"/>
  </r>
  <r>
    <x v="9253"/>
    <x v="0"/>
    <s v="TGM13825"/>
    <s v="MISA"/>
    <x v="0"/>
    <x v="2"/>
    <x v="0"/>
    <x v="39"/>
    <s v="Nescar Janeth Ingaruca Peña SAC SAN"/>
    <s v="Presencial"/>
    <x v="0"/>
    <x v="1"/>
    <x v="2"/>
    <x v="10"/>
  </r>
  <r>
    <x v="9254"/>
    <x v="0"/>
    <s v="TGM13826"/>
    <s v="VENTA FLOREROS"/>
    <x v="0"/>
    <x v="0"/>
    <x v="4"/>
    <x v="21"/>
    <s v="Florentino Sebastian Salinas San Antonio"/>
    <s v="Presencial"/>
    <x v="0"/>
    <x v="2"/>
    <x v="2"/>
    <x v="10"/>
  </r>
  <r>
    <x v="9255"/>
    <x v="1"/>
    <s v="TGM13827"/>
    <s v="MISA"/>
    <x v="0"/>
    <x v="2"/>
    <x v="0"/>
    <x v="39"/>
    <s v="Nescar Janeth Ingaruca Peña SAC COR"/>
    <s v="Presencial"/>
    <x v="0"/>
    <x v="1"/>
    <x v="2"/>
    <x v="10"/>
  </r>
  <r>
    <x v="9256"/>
    <x v="1"/>
    <s v="TGM13828"/>
    <s v="MISA"/>
    <x v="0"/>
    <x v="2"/>
    <x v="0"/>
    <x v="39"/>
    <s v="Nescar Janeth Ingaruca Peña SAC COR"/>
    <s v="Presencial"/>
    <x v="0"/>
    <x v="1"/>
    <x v="2"/>
    <x v="10"/>
  </r>
  <r>
    <x v="9257"/>
    <x v="0"/>
    <s v="TGM13829"/>
    <s v="RECLAMO DE FACTURA"/>
    <x v="0"/>
    <x v="1"/>
    <x v="4"/>
    <x v="10"/>
    <s v="Juan Carlos Chavez  San"/>
    <s v="Presencial"/>
    <x v="0"/>
    <x v="2"/>
    <x v="2"/>
    <x v="10"/>
  </r>
  <r>
    <x v="9258"/>
    <x v="0"/>
    <s v="TGM13830"/>
    <s v="MISA RECUERDO"/>
    <x v="0"/>
    <x v="2"/>
    <x v="0"/>
    <x v="39"/>
    <s v="Liz Lidiana Huaman Rojas"/>
    <m/>
    <x v="0"/>
    <x v="1"/>
    <x v="2"/>
    <x v="10"/>
  </r>
  <r>
    <x v="9259"/>
    <x v="0"/>
    <s v="TGM13831"/>
    <s v="RECLAMO MISA"/>
    <x v="0"/>
    <x v="1"/>
    <x v="4"/>
    <x v="42"/>
    <s v="Pamela Diana SAC Caro Alhua"/>
    <s v="Presencial"/>
    <x v="1"/>
    <x v="2"/>
    <x v="2"/>
    <x v="10"/>
  </r>
  <r>
    <x v="9260"/>
    <x v="0"/>
    <s v="TGM13832"/>
    <s v="MISA"/>
    <x v="0"/>
    <x v="2"/>
    <x v="0"/>
    <x v="39"/>
    <s v="Anyela Pamela Soriano Segura SAN"/>
    <s v="Llamada Telefonica"/>
    <x v="0"/>
    <x v="1"/>
    <x v="2"/>
    <x v="10"/>
  </r>
  <r>
    <x v="9261"/>
    <x v="0"/>
    <s v="TGM13833"/>
    <s v="MISA"/>
    <x v="0"/>
    <x v="2"/>
    <x v="0"/>
    <x v="39"/>
    <s v="Nescar Janeth Ingaruca Peña SAC SAN"/>
    <s v="Presencial"/>
    <x v="0"/>
    <x v="1"/>
    <x v="2"/>
    <x v="10"/>
  </r>
  <r>
    <x v="9262"/>
    <x v="1"/>
    <s v="TGM13834"/>
    <s v="VENTA  DE FLORERO"/>
    <x v="0"/>
    <x v="0"/>
    <x v="4"/>
    <x v="21"/>
    <s v="Florentino Sebastian Salinas Corona"/>
    <s v="Presencial"/>
    <x v="0"/>
    <x v="2"/>
    <x v="2"/>
    <x v="10"/>
  </r>
  <r>
    <x v="9263"/>
    <x v="1"/>
    <s v="TGM13835"/>
    <s v="PAGO EFECTIVO"/>
    <x v="0"/>
    <x v="0"/>
    <x v="0"/>
    <x v="46"/>
    <s v="Anyela Pamela Soriano Segura COR"/>
    <s v="Llamada Telefonica"/>
    <x v="0"/>
    <x v="1"/>
    <x v="2"/>
    <x v="10"/>
  </r>
  <r>
    <x v="9264"/>
    <x v="0"/>
    <s v="TGM13836"/>
    <s v="ESTADO DE CUENTA DIGITAL"/>
    <x v="0"/>
    <x v="0"/>
    <x v="0"/>
    <x v="5"/>
    <s v="Liz Lidiana Huaman Rojas"/>
    <m/>
    <x v="0"/>
    <x v="1"/>
    <x v="2"/>
    <x v="10"/>
  </r>
  <r>
    <x v="9265"/>
    <x v="0"/>
    <s v="TGM13837"/>
    <s v="USO DE ESPACIO NF"/>
    <x v="0"/>
    <x v="0"/>
    <x v="0"/>
    <x v="8"/>
    <s v="Liz Lidiana Huaman Rojas"/>
    <m/>
    <x v="0"/>
    <x v="1"/>
    <x v="2"/>
    <x v="10"/>
  </r>
  <r>
    <x v="9266"/>
    <x v="0"/>
    <s v="TGM13838"/>
    <s v="MISA"/>
    <x v="0"/>
    <x v="2"/>
    <x v="0"/>
    <x v="39"/>
    <s v="Pamela Diana SAC Caro Alhua"/>
    <s v="Presencial"/>
    <x v="0"/>
    <x v="1"/>
    <x v="2"/>
    <x v="10"/>
  </r>
  <r>
    <x v="9267"/>
    <x v="0"/>
    <s v="TGM13839"/>
    <s v="CAMBIO DE TITULARIDAD"/>
    <x v="0"/>
    <x v="0"/>
    <x v="0"/>
    <x v="31"/>
    <s v="Liz Lidiana Huaman Rojas"/>
    <m/>
    <x v="0"/>
    <x v="1"/>
    <x v="2"/>
    <x v="11"/>
  </r>
  <r>
    <x v="9268"/>
    <x v="0"/>
    <s v="TGM13840"/>
    <s v="PAGO EFECTIVO"/>
    <x v="0"/>
    <x v="0"/>
    <x v="0"/>
    <x v="46"/>
    <s v="Anyela Pamela Soriano Segura SAN"/>
    <s v="Llamada Telefonica"/>
    <x v="0"/>
    <x v="1"/>
    <x v="2"/>
    <x v="11"/>
  </r>
  <r>
    <x v="9269"/>
    <x v="1"/>
    <s v="TGM13841"/>
    <s v="PAGO EFECTIVO"/>
    <x v="0"/>
    <x v="0"/>
    <x v="0"/>
    <x v="46"/>
    <s v="Anyela Pamela Soriano Segura COR"/>
    <s v="Llamada Telefonica"/>
    <x v="0"/>
    <x v="1"/>
    <x v="2"/>
    <x v="11"/>
  </r>
  <r>
    <x v="9270"/>
    <x v="1"/>
    <s v="TGM13842"/>
    <s v="PAGO EFECTIVO"/>
    <x v="0"/>
    <x v="0"/>
    <x v="0"/>
    <x v="46"/>
    <s v="Anyela Pamela Soriano Segura COR"/>
    <s v="Llamada Telefonica"/>
    <x v="0"/>
    <x v="1"/>
    <x v="2"/>
    <x v="11"/>
  </r>
  <r>
    <x v="9271"/>
    <x v="0"/>
    <s v="TGM13843"/>
    <s v="ESTADO DE CUENTA DIGITAL"/>
    <x v="0"/>
    <x v="0"/>
    <x v="0"/>
    <x v="5"/>
    <s v="Liz Lidiana Huaman Rojas"/>
    <m/>
    <x v="0"/>
    <x v="1"/>
    <x v="2"/>
    <x v="11"/>
  </r>
  <r>
    <x v="9272"/>
    <x v="0"/>
    <s v="TGM13844"/>
    <s v="MISA"/>
    <x v="0"/>
    <x v="2"/>
    <x v="0"/>
    <x v="39"/>
    <s v="Nescar Janeth Ingaruca Peña SAC SAN"/>
    <s v="Presencial"/>
    <x v="0"/>
    <x v="1"/>
    <x v="2"/>
    <x v="11"/>
  </r>
  <r>
    <x v="9273"/>
    <x v="0"/>
    <s v="TGM13845"/>
    <s v="VENTA DE FLOREROS"/>
    <x v="0"/>
    <x v="0"/>
    <x v="4"/>
    <x v="21"/>
    <s v="Florentino Sebastian Salinas San Antonio"/>
    <s v="Presencial"/>
    <x v="0"/>
    <x v="2"/>
    <x v="2"/>
    <x v="11"/>
  </r>
  <r>
    <x v="9274"/>
    <x v="0"/>
    <s v="TGM13846"/>
    <s v="MISA"/>
    <x v="0"/>
    <x v="2"/>
    <x v="0"/>
    <x v="39"/>
    <s v="Nescar Janeth Ingaruca Peña SAC SAN"/>
    <s v="Presencial"/>
    <x v="0"/>
    <x v="1"/>
    <x v="2"/>
    <x v="11"/>
  </r>
  <r>
    <x v="9275"/>
    <x v="1"/>
    <s v="TGM13847"/>
    <s v="MISA"/>
    <x v="0"/>
    <x v="2"/>
    <x v="0"/>
    <x v="39"/>
    <s v="Nescar Janeth Ingaruca Peña SAC COR"/>
    <s v="Presencial"/>
    <x v="0"/>
    <x v="1"/>
    <x v="2"/>
    <x v="11"/>
  </r>
  <r>
    <x v="9276"/>
    <x v="4"/>
    <s v="TGM13848"/>
    <s v="CONSULTA CAMBIO DE TITULARIDAD"/>
    <x v="0"/>
    <x v="2"/>
    <x v="0"/>
    <x v="31"/>
    <s v="Rosmery Montesinos Quispe c2"/>
    <s v="Presencial"/>
    <x v="0"/>
    <x v="1"/>
    <x v="2"/>
    <x v="11"/>
  </r>
  <r>
    <x v="9277"/>
    <x v="0"/>
    <s v="TGM13849"/>
    <s v="RECLAMO ESCALERAS"/>
    <x v="0"/>
    <x v="1"/>
    <x v="4"/>
    <x v="14"/>
    <s v="Florentino Sebastian Salinas San Antonio"/>
    <m/>
    <x v="1"/>
    <x v="2"/>
    <x v="2"/>
    <x v="11"/>
  </r>
  <r>
    <x v="9278"/>
    <x v="0"/>
    <s v="TGM13850"/>
    <s v="VENTA DE FLORES"/>
    <x v="0"/>
    <x v="0"/>
    <x v="4"/>
    <x v="43"/>
    <s v="Florentino Sebastian Salinas San Antonio"/>
    <s v="Llamada Telefonica"/>
    <x v="0"/>
    <x v="2"/>
    <x v="2"/>
    <x v="11"/>
  </r>
  <r>
    <x v="9279"/>
    <x v="0"/>
    <s v="TGM13851"/>
    <s v="ALQUILER DE TOLDO"/>
    <x v="0"/>
    <x v="0"/>
    <x v="0"/>
    <x v="48"/>
    <s v="Pamela Diana SAC Caro Alhua"/>
    <s v="Presencial"/>
    <x v="0"/>
    <x v="1"/>
    <x v="2"/>
    <x v="11"/>
  </r>
  <r>
    <x v="9280"/>
    <x v="0"/>
    <s v="TGM13852"/>
    <s v="ESTADO DE CUENTA"/>
    <x v="0"/>
    <x v="0"/>
    <x v="0"/>
    <x v="5"/>
    <s v="Pamela Diana SAC Caro Alhua"/>
    <s v="Presencial"/>
    <x v="0"/>
    <x v="1"/>
    <x v="2"/>
    <x v="11"/>
  </r>
  <r>
    <x v="9281"/>
    <x v="4"/>
    <s v="TGM13853"/>
    <s v="RECLAMO LAPIDA"/>
    <x v="0"/>
    <x v="1"/>
    <x v="2"/>
    <x v="13"/>
    <s v="Rayda Rita Vargas Perales - Cusco II"/>
    <s v="Presencial"/>
    <x v="0"/>
    <x v="1"/>
    <x v="2"/>
    <x v="11"/>
  </r>
  <r>
    <x v="9282"/>
    <x v="1"/>
    <s v="TGM13854"/>
    <s v="PAGO EFECTIVO"/>
    <x v="0"/>
    <x v="0"/>
    <x v="0"/>
    <x v="46"/>
    <s v="Anyela Pamela Soriano Segura COR"/>
    <s v="Llamada Telefonica"/>
    <x v="0"/>
    <x v="1"/>
    <x v="2"/>
    <x v="11"/>
  </r>
  <r>
    <x v="9283"/>
    <x v="1"/>
    <s v="TGM13855"/>
    <s v="UBICACION DE ESPACIO"/>
    <x v="0"/>
    <x v="0"/>
    <x v="0"/>
    <x v="40"/>
    <s v="Anyela Pamela Soriano Segura COR"/>
    <s v="Presencial"/>
    <x v="0"/>
    <x v="1"/>
    <x v="2"/>
    <x v="11"/>
  </r>
  <r>
    <x v="9284"/>
    <x v="1"/>
    <s v="TGM13856"/>
    <s v="MISA DE RECUERDOS"/>
    <x v="0"/>
    <x v="2"/>
    <x v="0"/>
    <x v="39"/>
    <s v="Anyela Pamela Soriano Segura COR"/>
    <s v="Presencial"/>
    <x v="0"/>
    <x v="1"/>
    <x v="2"/>
    <x v="11"/>
  </r>
  <r>
    <x v="9285"/>
    <x v="1"/>
    <s v="TGM13857"/>
    <s v="VENTA DE FLORERO"/>
    <x v="0"/>
    <x v="0"/>
    <x v="4"/>
    <x v="21"/>
    <s v="Florentino Sebastian Salinas Corona"/>
    <s v="Presencial"/>
    <x v="0"/>
    <x v="2"/>
    <x v="2"/>
    <x v="11"/>
  </r>
  <r>
    <x v="9286"/>
    <x v="3"/>
    <s v="TGM13858"/>
    <s v="ENTREGA DE CERTIFICADO DE PERPETUIDAD"/>
    <x v="0"/>
    <x v="0"/>
    <x v="0"/>
    <x v="0"/>
    <s v="Ruth Cusihuaman SACC1"/>
    <s v="Presencial"/>
    <x v="0"/>
    <x v="1"/>
    <x v="2"/>
    <x v="11"/>
  </r>
  <r>
    <x v="9287"/>
    <x v="0"/>
    <s v="TGM13859"/>
    <s v="MISA"/>
    <x v="0"/>
    <x v="2"/>
    <x v="0"/>
    <x v="39"/>
    <s v="Nescar Janeth Ingaruca Peña SAC SAN"/>
    <s v="Presencial"/>
    <x v="0"/>
    <x v="1"/>
    <x v="2"/>
    <x v="11"/>
  </r>
  <r>
    <x v="9288"/>
    <x v="0"/>
    <s v="TGM13860"/>
    <s v="MISA"/>
    <x v="0"/>
    <x v="2"/>
    <x v="0"/>
    <x v="39"/>
    <s v="Pamela Diana SAC Caro Alhua"/>
    <s v="Presencial"/>
    <x v="0"/>
    <x v="1"/>
    <x v="2"/>
    <x v="11"/>
  </r>
  <r>
    <x v="9289"/>
    <x v="3"/>
    <s v="TGM13861"/>
    <s v="CERTIFICADO DE USO PERPETUO"/>
    <x v="0"/>
    <x v="0"/>
    <x v="0"/>
    <x v="0"/>
    <s v="Ruth Cusihuaman SACC1"/>
    <s v="Presencial"/>
    <x v="0"/>
    <x v="1"/>
    <x v="2"/>
    <x v="11"/>
  </r>
  <r>
    <x v="9290"/>
    <x v="1"/>
    <s v="TGM13862"/>
    <s v="MISA"/>
    <x v="0"/>
    <x v="2"/>
    <x v="0"/>
    <x v="39"/>
    <s v="Nescar Janeth Ingaruca Peña SAC COR"/>
    <s v="Presencial"/>
    <x v="0"/>
    <x v="1"/>
    <x v="2"/>
    <x v="11"/>
  </r>
  <r>
    <x v="9291"/>
    <x v="1"/>
    <s v="TGM13863"/>
    <s v="MISA"/>
    <x v="0"/>
    <x v="2"/>
    <x v="0"/>
    <x v="39"/>
    <s v="Nescar Janeth Ingaruca Peña SAC COR"/>
    <s v="Presencial"/>
    <x v="0"/>
    <x v="1"/>
    <x v="2"/>
    <x v="11"/>
  </r>
  <r>
    <x v="9292"/>
    <x v="3"/>
    <s v="TGM13864"/>
    <s v="ENTREGA DE CERTIFICADO DE PERPETUIDAD"/>
    <x v="0"/>
    <x v="0"/>
    <x v="0"/>
    <x v="0"/>
    <s v="Ruth Cusihuaman SACC1"/>
    <s v="Presencial"/>
    <x v="0"/>
    <x v="1"/>
    <x v="2"/>
    <x v="11"/>
  </r>
  <r>
    <x v="9293"/>
    <x v="0"/>
    <s v="TGM13865"/>
    <s v="USO DE ESPACIO"/>
    <x v="0"/>
    <x v="2"/>
    <x v="0"/>
    <x v="8"/>
    <s v="Pamela Diana SAC Caro Alhua"/>
    <s v="Presencial"/>
    <x v="0"/>
    <x v="1"/>
    <x v="2"/>
    <x v="11"/>
  </r>
  <r>
    <x v="9294"/>
    <x v="4"/>
    <s v="TGM13866"/>
    <s v="ENTREGA DE CERTIFICADO DE PERPETUIDAD"/>
    <x v="0"/>
    <x v="0"/>
    <x v="0"/>
    <x v="0"/>
    <s v="Ruth Cusihuaman SACC2"/>
    <s v="Presencial"/>
    <x v="0"/>
    <x v="1"/>
    <x v="2"/>
    <x v="11"/>
  </r>
  <r>
    <x v="9295"/>
    <x v="4"/>
    <s v="TGM13867"/>
    <s v="ENTREGA DE CERTIFICADO DE PERPETUIDAD"/>
    <x v="0"/>
    <x v="0"/>
    <x v="0"/>
    <x v="0"/>
    <s v="Ruth Cusihuaman SACC2"/>
    <s v="Presencial"/>
    <x v="0"/>
    <x v="1"/>
    <x v="2"/>
    <x v="11"/>
  </r>
  <r>
    <x v="9296"/>
    <x v="0"/>
    <s v="TGM13868"/>
    <s v="RAYADURAS DE MAUSOLEO"/>
    <x v="0"/>
    <x v="1"/>
    <x v="4"/>
    <x v="37"/>
    <s v="Florentino Sebastian Salinas San Antonio"/>
    <s v="Presencial"/>
    <x v="0"/>
    <x v="1"/>
    <x v="2"/>
    <x v="11"/>
  </r>
  <r>
    <x v="9297"/>
    <x v="0"/>
    <s v="TGM13869"/>
    <s v="CERTIFICADO DE USO"/>
    <x v="0"/>
    <x v="0"/>
    <x v="2"/>
    <x v="0"/>
    <s v="Pamela Diana SAC Caro Alhua"/>
    <s v="Presencial"/>
    <x v="0"/>
    <x v="2"/>
    <x v="2"/>
    <x v="11"/>
  </r>
  <r>
    <x v="9298"/>
    <x v="4"/>
    <s v="TGM13870"/>
    <s v="NIVELACI&amp;OACUTE;N DE ESPACIO"/>
    <x v="0"/>
    <x v="0"/>
    <x v="2"/>
    <x v="14"/>
    <s v="Ruth Cusihuaman SACC2"/>
    <s v="Presencial"/>
    <x v="0"/>
    <x v="1"/>
    <x v="2"/>
    <x v="11"/>
  </r>
  <r>
    <x v="9299"/>
    <x v="1"/>
    <s v="TGM13871"/>
    <s v="MISA DE RECUERDOS"/>
    <x v="0"/>
    <x v="2"/>
    <x v="0"/>
    <x v="39"/>
    <s v="Anyela Pamela Soriano Segura COR"/>
    <s v="Presencial"/>
    <x v="0"/>
    <x v="1"/>
    <x v="2"/>
    <x v="11"/>
  </r>
  <r>
    <x v="9300"/>
    <x v="0"/>
    <s v="TGM13872"/>
    <s v="CERTIFICADO DE USO"/>
    <x v="0"/>
    <x v="0"/>
    <x v="0"/>
    <x v="0"/>
    <s v="Pamela Diana SAC Caro Alhua"/>
    <s v="Presencial"/>
    <x v="0"/>
    <x v="1"/>
    <x v="2"/>
    <x v="11"/>
  </r>
  <r>
    <x v="9301"/>
    <x v="0"/>
    <s v="TGM13873"/>
    <s v="FLOREROS PVC"/>
    <x v="0"/>
    <x v="0"/>
    <x v="0"/>
    <x v="21"/>
    <s v="Liz Lidiana Huaman Rojas"/>
    <m/>
    <x v="0"/>
    <x v="1"/>
    <x v="2"/>
    <x v="11"/>
  </r>
  <r>
    <x v="9302"/>
    <x v="0"/>
    <s v="TGM13874"/>
    <s v="MISA DE RECUERDO"/>
    <x v="0"/>
    <x v="2"/>
    <x v="0"/>
    <x v="39"/>
    <s v="Liz Lidiana Huaman Rojas"/>
    <m/>
    <x v="0"/>
    <x v="1"/>
    <x v="2"/>
    <x v="11"/>
  </r>
  <r>
    <x v="9303"/>
    <x v="0"/>
    <s v="TGM13875"/>
    <s v="REPROGRAMACION DE CUOTAS"/>
    <x v="0"/>
    <x v="0"/>
    <x v="0"/>
    <x v="10"/>
    <s v="Liz Lidiana Huaman Rojas"/>
    <m/>
    <x v="0"/>
    <x v="1"/>
    <x v="2"/>
    <x v="11"/>
  </r>
  <r>
    <x v="9304"/>
    <x v="0"/>
    <s v="TGM13876"/>
    <s v="USO DE ESPACIO NF"/>
    <x v="0"/>
    <x v="0"/>
    <x v="0"/>
    <x v="8"/>
    <s v="Liz Lidiana Huaman Rojas"/>
    <m/>
    <x v="0"/>
    <x v="1"/>
    <x v="2"/>
    <x v="11"/>
  </r>
  <r>
    <x v="9305"/>
    <x v="0"/>
    <s v="TGM13877"/>
    <s v="REPINTADO DE LAPIDA"/>
    <x v="0"/>
    <x v="0"/>
    <x v="4"/>
    <x v="11"/>
    <s v="Florentino Sebastian Salinas San Antonio"/>
    <s v="Presencial"/>
    <x v="0"/>
    <x v="1"/>
    <x v="2"/>
    <x v="11"/>
  </r>
  <r>
    <x v="9306"/>
    <x v="0"/>
    <s v="TGM13878"/>
    <s v="CERTIFICADO DE USO"/>
    <x v="0"/>
    <x v="0"/>
    <x v="0"/>
    <x v="0"/>
    <s v="Liz Lidiana Huaman Rojas"/>
    <m/>
    <x v="0"/>
    <x v="1"/>
    <x v="2"/>
    <x v="11"/>
  </r>
  <r>
    <x v="9307"/>
    <x v="0"/>
    <s v="TGM13879"/>
    <s v="MISA"/>
    <x v="0"/>
    <x v="2"/>
    <x v="0"/>
    <x v="39"/>
    <s v="Pamela Diana SAC Caro Alhua"/>
    <s v="Presencial"/>
    <x v="0"/>
    <x v="1"/>
    <x v="2"/>
    <x v="11"/>
  </r>
  <r>
    <x v="9308"/>
    <x v="0"/>
    <s v="TGM13880"/>
    <s v="VENTA DE LAPIDA"/>
    <x v="0"/>
    <x v="0"/>
    <x v="4"/>
    <x v="9"/>
    <s v="Florentino Sebastian Salinas San Antonio"/>
    <s v="Presencial"/>
    <x v="0"/>
    <x v="2"/>
    <x v="2"/>
    <x v="11"/>
  </r>
  <r>
    <x v="9309"/>
    <x v="3"/>
    <s v="TGM13881"/>
    <s v="ACTUALIZACION DE DATOS"/>
    <x v="0"/>
    <x v="0"/>
    <x v="0"/>
    <x v="1"/>
    <s v="Ruth Cusihuaman SACC1"/>
    <s v="Presencial"/>
    <x v="0"/>
    <x v="1"/>
    <x v="2"/>
    <x v="11"/>
  </r>
  <r>
    <x v="9310"/>
    <x v="3"/>
    <s v="TGM13882"/>
    <s v="ENVIO ESTADO DE CUENTA AL CORREO"/>
    <x v="0"/>
    <x v="0"/>
    <x v="2"/>
    <x v="5"/>
    <s v="Ruth Cusihuaman SACC1"/>
    <s v="Presencial"/>
    <x v="0"/>
    <x v="2"/>
    <x v="2"/>
    <x v="11"/>
  </r>
  <r>
    <x v="9311"/>
    <x v="0"/>
    <s v="TGM13883"/>
    <s v="MISA"/>
    <x v="0"/>
    <x v="2"/>
    <x v="0"/>
    <x v="39"/>
    <s v="Nescar Janeth Ingaruca Peña SAC SAN"/>
    <s v="Presencial"/>
    <x v="0"/>
    <x v="1"/>
    <x v="2"/>
    <x v="11"/>
  </r>
  <r>
    <x v="9312"/>
    <x v="0"/>
    <s v="TGM13884"/>
    <s v="MISA"/>
    <x v="0"/>
    <x v="2"/>
    <x v="0"/>
    <x v="39"/>
    <s v="Nescar Janeth Ingaruca Peña SAC SAN"/>
    <s v="Presencial"/>
    <x v="0"/>
    <x v="1"/>
    <x v="2"/>
    <x v="11"/>
  </r>
  <r>
    <x v="9313"/>
    <x v="0"/>
    <s v="TGM13885"/>
    <s v="CERTIFICADO"/>
    <x v="0"/>
    <x v="0"/>
    <x v="0"/>
    <x v="0"/>
    <s v="Nescar Janeth Ingaruca Peña SAC SAN"/>
    <s v="Presencial"/>
    <x v="0"/>
    <x v="1"/>
    <x v="2"/>
    <x v="11"/>
  </r>
  <r>
    <x v="9314"/>
    <x v="4"/>
    <s v="TGM13886"/>
    <s v="CONSULTA DE PAGOS"/>
    <x v="0"/>
    <x v="2"/>
    <x v="0"/>
    <x v="10"/>
    <s v="Rosmery Montesinos Quispe c2"/>
    <s v="Presencial"/>
    <x v="0"/>
    <x v="1"/>
    <x v="2"/>
    <x v="11"/>
  </r>
  <r>
    <x v="9315"/>
    <x v="0"/>
    <s v="TGM13887"/>
    <s v="MISA"/>
    <x v="0"/>
    <x v="2"/>
    <x v="0"/>
    <x v="39"/>
    <s v="Nescar Janeth Ingaruca Peña SAC SAN"/>
    <s v="Presencial"/>
    <x v="0"/>
    <x v="1"/>
    <x v="2"/>
    <x v="11"/>
  </r>
  <r>
    <x v="9316"/>
    <x v="0"/>
    <s v="TGM13888"/>
    <s v="ALQUILER"/>
    <x v="0"/>
    <x v="0"/>
    <x v="0"/>
    <x v="48"/>
    <s v="Nescar Janeth Ingaruca Peña SAC SAN"/>
    <m/>
    <x v="0"/>
    <x v="1"/>
    <x v="2"/>
    <x v="11"/>
  </r>
  <r>
    <x v="9317"/>
    <x v="0"/>
    <s v="TGM13889"/>
    <s v="MISA"/>
    <x v="0"/>
    <x v="2"/>
    <x v="0"/>
    <x v="39"/>
    <s v="Nescar Janeth Ingaruca Peña SAC SAN"/>
    <s v="Presencial"/>
    <x v="0"/>
    <x v="1"/>
    <x v="2"/>
    <x v="11"/>
  </r>
  <r>
    <x v="9318"/>
    <x v="3"/>
    <s v="TGM13890"/>
    <s v="GENERACION CODG. CIP"/>
    <x v="0"/>
    <x v="0"/>
    <x v="0"/>
    <x v="46"/>
    <s v="Ruth Cusihuaman SACC1"/>
    <s v="Llamada Telefonica"/>
    <x v="0"/>
    <x v="1"/>
    <x v="2"/>
    <x v="11"/>
  </r>
  <r>
    <x v="9319"/>
    <x v="4"/>
    <s v="TGM13891"/>
    <s v="GENERACION CODG. CIP"/>
    <x v="0"/>
    <x v="0"/>
    <x v="0"/>
    <x v="46"/>
    <s v="Ruth Cusihuaman SACC2"/>
    <s v="Llamada Telefonica"/>
    <x v="0"/>
    <x v="1"/>
    <x v="2"/>
    <x v="11"/>
  </r>
  <r>
    <x v="9320"/>
    <x v="0"/>
    <s v="TGM13892"/>
    <s v="MISA"/>
    <x v="0"/>
    <x v="2"/>
    <x v="0"/>
    <x v="39"/>
    <s v="Pamela Diana SAC Caro Alhua"/>
    <s v="Presencial"/>
    <x v="0"/>
    <x v="1"/>
    <x v="2"/>
    <x v="11"/>
  </r>
  <r>
    <x v="9321"/>
    <x v="0"/>
    <s v="TGM13893"/>
    <s v="MISA"/>
    <x v="0"/>
    <x v="2"/>
    <x v="2"/>
    <x v="39"/>
    <s v="Pamela Diana SAC Caro Alhua"/>
    <s v="Presencial"/>
    <x v="0"/>
    <x v="2"/>
    <x v="2"/>
    <x v="11"/>
  </r>
  <r>
    <x v="9322"/>
    <x v="0"/>
    <s v="TGM13894"/>
    <s v="MISA"/>
    <x v="0"/>
    <x v="2"/>
    <x v="0"/>
    <x v="39"/>
    <s v="Pamela Diana SAC Caro Alhua"/>
    <s v="Presencial"/>
    <x v="0"/>
    <x v="1"/>
    <x v="2"/>
    <x v="11"/>
  </r>
  <r>
    <x v="9323"/>
    <x v="0"/>
    <s v="TGM13895"/>
    <s v="CAMBIO DE TITULARIDAD"/>
    <x v="0"/>
    <x v="0"/>
    <x v="0"/>
    <x v="31"/>
    <s v="Pamela Diana SAC Caro Alhua"/>
    <s v="Presencial"/>
    <x v="0"/>
    <x v="1"/>
    <x v="2"/>
    <x v="11"/>
  </r>
  <r>
    <x v="9324"/>
    <x v="0"/>
    <s v="TGM13896"/>
    <s v="MISA"/>
    <x v="0"/>
    <x v="2"/>
    <x v="2"/>
    <x v="39"/>
    <s v="Pamela Diana SAC Caro Alhua"/>
    <s v="Presencial"/>
    <x v="0"/>
    <x v="2"/>
    <x v="2"/>
    <x v="11"/>
  </r>
  <r>
    <x v="9325"/>
    <x v="0"/>
    <s v="TGM13897"/>
    <s v="MISA"/>
    <x v="0"/>
    <x v="2"/>
    <x v="0"/>
    <x v="39"/>
    <s v="Pamela Diana SAC Caro Alhua"/>
    <s v="Presencial"/>
    <x v="0"/>
    <x v="1"/>
    <x v="2"/>
    <x v="11"/>
  </r>
  <r>
    <x v="9326"/>
    <x v="0"/>
    <s v="TGM13898"/>
    <s v="CAMBIO DE TITULARIDAD"/>
    <x v="0"/>
    <x v="0"/>
    <x v="0"/>
    <x v="31"/>
    <s v="Liz Lidiana Huaman Rojas"/>
    <m/>
    <x v="0"/>
    <x v="1"/>
    <x v="2"/>
    <x v="11"/>
  </r>
  <r>
    <x v="9327"/>
    <x v="0"/>
    <s v="TGM13899"/>
    <s v="PAGO EFECTIVO"/>
    <x v="0"/>
    <x v="0"/>
    <x v="0"/>
    <x v="46"/>
    <s v="Anyela Pamela Soriano Segura SAN"/>
    <s v="Llamada Telefonica"/>
    <x v="0"/>
    <x v="1"/>
    <x v="2"/>
    <x v="11"/>
  </r>
  <r>
    <x v="9328"/>
    <x v="1"/>
    <s v="TGM13900"/>
    <s v="MISA DE RECUERDOS"/>
    <x v="0"/>
    <x v="2"/>
    <x v="0"/>
    <x v="39"/>
    <s v="Anyela Pamela Soriano Segura COR"/>
    <s v="Llamada Telefonica"/>
    <x v="0"/>
    <x v="1"/>
    <x v="2"/>
    <x v="11"/>
  </r>
  <r>
    <x v="9329"/>
    <x v="1"/>
    <s v="TGM13901"/>
    <s v="PAGO EFECTIVO"/>
    <x v="0"/>
    <x v="0"/>
    <x v="0"/>
    <x v="46"/>
    <s v="Anyela Pamela Soriano Segura COR"/>
    <s v="Llamada Telefonica"/>
    <x v="0"/>
    <x v="1"/>
    <x v="2"/>
    <x v="11"/>
  </r>
  <r>
    <x v="9330"/>
    <x v="0"/>
    <s v="TGM13902"/>
    <s v="ALQUILER DE TOLDO"/>
    <x v="0"/>
    <x v="0"/>
    <x v="0"/>
    <x v="48"/>
    <s v="Nescar Janeth Ingaruca Peña SAC SAN"/>
    <s v="Presencial"/>
    <x v="0"/>
    <x v="1"/>
    <x v="2"/>
    <x v="11"/>
  </r>
  <r>
    <x v="9331"/>
    <x v="0"/>
    <s v="TGM13903"/>
    <s v="MISA"/>
    <x v="0"/>
    <x v="2"/>
    <x v="0"/>
    <x v="39"/>
    <s v="Nescar Janeth Ingaruca Peña SAC SAN"/>
    <s v="Presencial"/>
    <x v="0"/>
    <x v="1"/>
    <x v="2"/>
    <x v="11"/>
  </r>
  <r>
    <x v="9332"/>
    <x v="0"/>
    <s v="TGM13904"/>
    <s v="ALQUILER DE TOLDO"/>
    <x v="0"/>
    <x v="0"/>
    <x v="0"/>
    <x v="48"/>
    <s v="Nescar Janeth Ingaruca Peña SAC SAN"/>
    <s v="Presencial"/>
    <x v="0"/>
    <x v="1"/>
    <x v="2"/>
    <x v="11"/>
  </r>
  <r>
    <x v="9333"/>
    <x v="0"/>
    <s v="TGM13905"/>
    <s v="MISA"/>
    <x v="0"/>
    <x v="2"/>
    <x v="0"/>
    <x v="39"/>
    <s v="Nescar Janeth Ingaruca Peña SAC SAN"/>
    <s v="Presencial"/>
    <x v="0"/>
    <x v="1"/>
    <x v="2"/>
    <x v="11"/>
  </r>
  <r>
    <x v="9334"/>
    <x v="0"/>
    <s v="TGM13906"/>
    <s v="ALQUILER DE TOLDO"/>
    <x v="0"/>
    <x v="0"/>
    <x v="0"/>
    <x v="48"/>
    <s v="Nescar Janeth Ingaruca Peña SAC SAN"/>
    <s v="Presencial"/>
    <x v="0"/>
    <x v="1"/>
    <x v="2"/>
    <x v="11"/>
  </r>
  <r>
    <x v="9335"/>
    <x v="0"/>
    <s v="TGM13907"/>
    <s v="MISA"/>
    <x v="0"/>
    <x v="2"/>
    <x v="0"/>
    <x v="39"/>
    <s v="Nescar Janeth Ingaruca Peña SAC SAN"/>
    <s v="Presencial"/>
    <x v="0"/>
    <x v="1"/>
    <x v="2"/>
    <x v="11"/>
  </r>
  <r>
    <x v="9336"/>
    <x v="0"/>
    <s v="TGM13908"/>
    <s v="MISA"/>
    <x v="0"/>
    <x v="2"/>
    <x v="0"/>
    <x v="39"/>
    <s v="Nescar Janeth Ingaruca Peña SAC SAN"/>
    <s v="Presencial"/>
    <x v="0"/>
    <x v="1"/>
    <x v="2"/>
    <x v="11"/>
  </r>
  <r>
    <x v="9337"/>
    <x v="1"/>
    <s v="TGM13909"/>
    <s v="PAGO EFECTIVO"/>
    <x v="0"/>
    <x v="0"/>
    <x v="0"/>
    <x v="46"/>
    <s v="Anyela Pamela Soriano Segura COR"/>
    <s v="Llamada Telefonica"/>
    <x v="0"/>
    <x v="1"/>
    <x v="2"/>
    <x v="11"/>
  </r>
  <r>
    <x v="9338"/>
    <x v="1"/>
    <s v="TGM13910"/>
    <s v="MISA DE RECUERDOS"/>
    <x v="0"/>
    <x v="2"/>
    <x v="0"/>
    <x v="39"/>
    <s v="Anyela Pamela Soriano Segura COR"/>
    <s v="Llamada Telefonica"/>
    <x v="0"/>
    <x v="1"/>
    <x v="2"/>
    <x v="11"/>
  </r>
  <r>
    <x v="9339"/>
    <x v="0"/>
    <s v="TGM13911"/>
    <s v="USO DE ESPACIO NF"/>
    <x v="0"/>
    <x v="0"/>
    <x v="0"/>
    <x v="8"/>
    <s v="Liz Lidiana Huaman Rojas"/>
    <m/>
    <x v="0"/>
    <x v="1"/>
    <x v="2"/>
    <x v="11"/>
  </r>
  <r>
    <x v="9340"/>
    <x v="0"/>
    <s v="TGM13912"/>
    <s v="USO DE ESPACIO"/>
    <x v="0"/>
    <x v="0"/>
    <x v="0"/>
    <x v="8"/>
    <s v="Liz Lidiana Huaman Rojas"/>
    <m/>
    <x v="0"/>
    <x v="1"/>
    <x v="2"/>
    <x v="11"/>
  </r>
  <r>
    <x v="9341"/>
    <x v="0"/>
    <s v="TGM13913"/>
    <s v="CERTIFICADO DE USO"/>
    <x v="0"/>
    <x v="0"/>
    <x v="0"/>
    <x v="0"/>
    <s v="Liz Lidiana Huaman Rojas"/>
    <m/>
    <x v="0"/>
    <x v="1"/>
    <x v="2"/>
    <x v="11"/>
  </r>
  <r>
    <x v="9342"/>
    <x v="0"/>
    <s v="TGM13914"/>
    <s v="CONSULTA MEDIOS DE PAGO"/>
    <x v="0"/>
    <x v="0"/>
    <x v="0"/>
    <x v="5"/>
    <s v="Liz Lidiana Huaman Rojas"/>
    <m/>
    <x v="0"/>
    <x v="1"/>
    <x v="2"/>
    <x v="11"/>
  </r>
  <r>
    <x v="9343"/>
    <x v="4"/>
    <s v="TGM13915"/>
    <s v="LAPIDA  AUN NO COLOCADA"/>
    <x v="0"/>
    <x v="1"/>
    <x v="4"/>
    <x v="13"/>
    <s v="Rayda Rita Vargas Perales C2"/>
    <s v="Llamada Telefonica"/>
    <x v="0"/>
    <x v="1"/>
    <x v="2"/>
    <x v="11"/>
  </r>
  <r>
    <x v="9344"/>
    <x v="0"/>
    <s v="TGM13916"/>
    <s v="CERTIFICADO DE USO"/>
    <x v="0"/>
    <x v="0"/>
    <x v="0"/>
    <x v="0"/>
    <s v="Liz Lidiana Huaman Rojas"/>
    <m/>
    <x v="0"/>
    <x v="1"/>
    <x v="2"/>
    <x v="11"/>
  </r>
  <r>
    <x v="9345"/>
    <x v="0"/>
    <s v="TGM13917"/>
    <s v="CONFECCION DE LAPIDA"/>
    <x v="0"/>
    <x v="0"/>
    <x v="4"/>
    <x v="13"/>
    <s v="Florentino Sebastian Salinas San Antonio"/>
    <s v="Redes Sociales"/>
    <x v="0"/>
    <x v="2"/>
    <x v="2"/>
    <x v="11"/>
  </r>
  <r>
    <x v="9346"/>
    <x v="0"/>
    <s v="TGM13918"/>
    <s v="FOMA"/>
    <x v="0"/>
    <x v="0"/>
    <x v="0"/>
    <x v="51"/>
    <s v="Pamela Diana SAC Caro Alhua"/>
    <s v="Presencial"/>
    <x v="0"/>
    <x v="1"/>
    <x v="2"/>
    <x v="11"/>
  </r>
  <r>
    <x v="9347"/>
    <x v="4"/>
    <s v="TGM13919"/>
    <s v="CONSULTA FOMA"/>
    <x v="0"/>
    <x v="2"/>
    <x v="0"/>
    <x v="10"/>
    <s v="Rosmery Montesinos Quispe c2"/>
    <s v="Presencial"/>
    <x v="0"/>
    <x v="1"/>
    <x v="2"/>
    <x v="11"/>
  </r>
  <r>
    <x v="9348"/>
    <x v="0"/>
    <s v="TGM13920"/>
    <s v="ESTADO DE CUENTA"/>
    <x v="0"/>
    <x v="0"/>
    <x v="0"/>
    <x v="5"/>
    <s v="Liz Lidiana Huaman Rojas"/>
    <m/>
    <x v="0"/>
    <x v="1"/>
    <x v="2"/>
    <x v="11"/>
  </r>
  <r>
    <x v="9349"/>
    <x v="0"/>
    <s v="TGM13921"/>
    <s v="ACTUALIZACION DE DATOS"/>
    <x v="0"/>
    <x v="0"/>
    <x v="0"/>
    <x v="1"/>
    <s v="Liz Lidiana Huaman Rojas"/>
    <m/>
    <x v="0"/>
    <x v="1"/>
    <x v="2"/>
    <x v="11"/>
  </r>
  <r>
    <x v="9350"/>
    <x v="0"/>
    <s v="TGM13922"/>
    <s v="ACTA DE DEFUNCION"/>
    <x v="0"/>
    <x v="0"/>
    <x v="2"/>
    <x v="41"/>
    <s v="Pamela Diana SAC Caro Alhua"/>
    <m/>
    <x v="0"/>
    <x v="2"/>
    <x v="2"/>
    <x v="11"/>
  </r>
  <r>
    <x v="9351"/>
    <x v="0"/>
    <s v="TGM13923"/>
    <s v="CONSULTA DE EXHUMACION"/>
    <x v="0"/>
    <x v="0"/>
    <x v="0"/>
    <x v="41"/>
    <s v="Liz Lidiana Huaman Rojas"/>
    <m/>
    <x v="0"/>
    <x v="1"/>
    <x v="2"/>
    <x v="11"/>
  </r>
  <r>
    <x v="9352"/>
    <x v="0"/>
    <s v="TGM13924"/>
    <s v="MISA RECUERDO"/>
    <x v="0"/>
    <x v="2"/>
    <x v="0"/>
    <x v="39"/>
    <s v="Liz Lidiana Huaman Rojas"/>
    <m/>
    <x v="0"/>
    <x v="1"/>
    <x v="2"/>
    <x v="11"/>
  </r>
  <r>
    <x v="9353"/>
    <x v="0"/>
    <s v="TGM13925"/>
    <s v="CAMBIO DE TITULARIDAD"/>
    <x v="0"/>
    <x v="0"/>
    <x v="0"/>
    <x v="31"/>
    <s v="Liz Lidiana Huaman Rojas"/>
    <m/>
    <x v="0"/>
    <x v="1"/>
    <x v="2"/>
    <x v="11"/>
  </r>
  <r>
    <x v="9354"/>
    <x v="4"/>
    <s v="TGM13927"/>
    <s v="REACTIVACION DE CONTRATO POR"/>
    <x v="0"/>
    <x v="2"/>
    <x v="0"/>
    <x v="10"/>
    <s v="Rosmery Montesinos Quispe c2"/>
    <s v="Presencial"/>
    <x v="0"/>
    <x v="1"/>
    <x v="2"/>
    <x v="11"/>
  </r>
  <r>
    <x v="9355"/>
    <x v="3"/>
    <s v="TGM13928"/>
    <s v="CONSULTA CAMBIO DE TITULARIDAD"/>
    <x v="0"/>
    <x v="2"/>
    <x v="0"/>
    <x v="31"/>
    <s v="Rosmery Montesinos Quispe c1"/>
    <s v="Presencial"/>
    <x v="0"/>
    <x v="1"/>
    <x v="2"/>
    <x v="11"/>
  </r>
  <r>
    <x v="9356"/>
    <x v="0"/>
    <s v="TGM13929"/>
    <s v="MISA RECUERDO"/>
    <x v="0"/>
    <x v="2"/>
    <x v="0"/>
    <x v="39"/>
    <s v="Liz Lidiana Huaman Rojas"/>
    <m/>
    <x v="0"/>
    <x v="1"/>
    <x v="2"/>
    <x v="11"/>
  </r>
  <r>
    <x v="9357"/>
    <x v="0"/>
    <s v="TGM13930"/>
    <s v="LAPIDA DE COLUMBARIO"/>
    <x v="0"/>
    <x v="0"/>
    <x v="4"/>
    <x v="13"/>
    <s v="Florentino Sebastian Salinas San Antonio"/>
    <s v="Presencial"/>
    <x v="0"/>
    <x v="2"/>
    <x v="2"/>
    <x v="11"/>
  </r>
  <r>
    <x v="9358"/>
    <x v="0"/>
    <s v="TGM13931"/>
    <s v="PRUEBA 02 ENVIO CORREO"/>
    <x v="0"/>
    <x v="0"/>
    <x v="0"/>
    <x v="10"/>
    <s v="Grupo Servicio de Atencion al Cliente"/>
    <m/>
    <x v="0"/>
    <x v="1"/>
    <x v="2"/>
    <x v="11"/>
  </r>
  <r>
    <x v="9359"/>
    <x v="0"/>
    <s v="TGM13933"/>
    <s v="ACTA DE DEFUNCION"/>
    <x v="0"/>
    <x v="0"/>
    <x v="0"/>
    <x v="41"/>
    <s v="Pamela Diana SAC Caro Alhua"/>
    <s v="Presencial"/>
    <x v="0"/>
    <x v="1"/>
    <x v="2"/>
    <x v="11"/>
  </r>
  <r>
    <x v="9360"/>
    <x v="0"/>
    <s v="TGM13934"/>
    <s v="CONSTANCIA DE ENTIERRO"/>
    <x v="0"/>
    <x v="0"/>
    <x v="2"/>
    <x v="6"/>
    <s v="Pamela Diana SAC Caro Alhua"/>
    <s v="Presencial"/>
    <x v="0"/>
    <x v="2"/>
    <x v="2"/>
    <x v="11"/>
  </r>
  <r>
    <x v="9361"/>
    <x v="0"/>
    <s v="TGM13935"/>
    <s v="ACTA DE DEFUNCION"/>
    <x v="0"/>
    <x v="0"/>
    <x v="0"/>
    <x v="41"/>
    <s v="Pamela Diana SAC Caro Alhua"/>
    <s v="Presencial"/>
    <x v="0"/>
    <x v="1"/>
    <x v="2"/>
    <x v="11"/>
  </r>
  <r>
    <x v="9362"/>
    <x v="4"/>
    <s v="TGM13936"/>
    <s v="GENERACION CODG. CIP"/>
    <x v="0"/>
    <x v="0"/>
    <x v="0"/>
    <x v="46"/>
    <s v="Ruth Cusihuaman SACC2"/>
    <s v="Llamada Telefonica"/>
    <x v="0"/>
    <x v="1"/>
    <x v="2"/>
    <x v="11"/>
  </r>
  <r>
    <x v="9363"/>
    <x v="4"/>
    <s v="TGM13937"/>
    <s v="GENERACION CODG. CIP"/>
    <x v="0"/>
    <x v="0"/>
    <x v="0"/>
    <x v="46"/>
    <s v="Ruth Cusihuaman SACC2"/>
    <s v="Llamada Telefonica"/>
    <x v="0"/>
    <x v="1"/>
    <x v="2"/>
    <x v="11"/>
  </r>
  <r>
    <x v="9364"/>
    <x v="3"/>
    <s v="TGM13938"/>
    <s v="GENERACION CODG. CIP"/>
    <x v="0"/>
    <x v="0"/>
    <x v="0"/>
    <x v="46"/>
    <s v="Ruth Cusihuaman SACC1"/>
    <s v="Llamada Telefonica"/>
    <x v="0"/>
    <x v="1"/>
    <x v="2"/>
    <x v="11"/>
  </r>
  <r>
    <x v="9365"/>
    <x v="0"/>
    <s v="TGM13939"/>
    <s v="PRUEBA 04"/>
    <x v="0"/>
    <x v="0"/>
    <x v="4"/>
    <x v="10"/>
    <s v="Grupo Servicio de Atencion al Cliente"/>
    <m/>
    <x v="0"/>
    <x v="2"/>
    <x v="2"/>
    <x v="11"/>
  </r>
  <r>
    <x v="9366"/>
    <x v="0"/>
    <s v="TGM13940"/>
    <s v="VENTA DE FLORERO"/>
    <x v="0"/>
    <x v="0"/>
    <x v="0"/>
    <x v="21"/>
    <s v="Liz Lidiana Huaman Rojas"/>
    <m/>
    <x v="0"/>
    <x v="1"/>
    <x v="2"/>
    <x v="11"/>
  </r>
  <r>
    <x v="9367"/>
    <x v="0"/>
    <s v="TGM13941"/>
    <s v="MISA"/>
    <x v="0"/>
    <x v="2"/>
    <x v="0"/>
    <x v="39"/>
    <s v="Nescar Janeth Ingaruca Peña SAC SAN"/>
    <s v="Llamada Telefonica"/>
    <x v="0"/>
    <x v="1"/>
    <x v="2"/>
    <x v="11"/>
  </r>
  <r>
    <x v="9368"/>
    <x v="1"/>
    <s v="TGM13942"/>
    <s v="PAGO EFECTIVO"/>
    <x v="0"/>
    <x v="0"/>
    <x v="0"/>
    <x v="46"/>
    <s v="Anyela Pamela Soriano Segura COR"/>
    <s v="Llamada Telefonica"/>
    <x v="0"/>
    <x v="1"/>
    <x v="2"/>
    <x v="11"/>
  </r>
  <r>
    <x v="9369"/>
    <x v="1"/>
    <s v="TGM13943"/>
    <s v="PAGO EFECTIVO"/>
    <x v="0"/>
    <x v="0"/>
    <x v="0"/>
    <x v="46"/>
    <s v="Anyela Pamela Soriano Segura COR"/>
    <s v="Llamada Telefonica"/>
    <x v="0"/>
    <x v="1"/>
    <x v="2"/>
    <x v="11"/>
  </r>
  <r>
    <x v="9370"/>
    <x v="0"/>
    <s v="TGM13944"/>
    <s v="PAGO EFECTIVO"/>
    <x v="0"/>
    <x v="0"/>
    <x v="0"/>
    <x v="46"/>
    <s v="Anyela Pamela Soriano Segura SAN"/>
    <s v="Llamada Telefonica"/>
    <x v="0"/>
    <x v="1"/>
    <x v="2"/>
    <x v="11"/>
  </r>
  <r>
    <x v="9371"/>
    <x v="0"/>
    <s v="TGM13945"/>
    <s v="BOLETA"/>
    <x v="0"/>
    <x v="0"/>
    <x v="0"/>
    <x v="19"/>
    <s v="Nescar Janeth Ingaruca Peña SAC SAN"/>
    <s v="Llamada Telefonica"/>
    <x v="0"/>
    <x v="1"/>
    <x v="2"/>
    <x v="11"/>
  </r>
  <r>
    <x v="9372"/>
    <x v="0"/>
    <s v="TGM13947"/>
    <s v="PRUEBA CORREO"/>
    <x v="0"/>
    <x v="0"/>
    <x v="4"/>
    <x v="10"/>
    <s v="Grupo Servicio de Atencion al Cliente"/>
    <s v="Presencial"/>
    <x v="0"/>
    <x v="2"/>
    <x v="2"/>
    <x v="11"/>
  </r>
  <r>
    <x v="9373"/>
    <x v="0"/>
    <s v="TGM13948"/>
    <s v="EMISION DE BOLETAS"/>
    <x v="0"/>
    <x v="0"/>
    <x v="0"/>
    <x v="19"/>
    <s v="Nescar Janeth Ingaruca Peña SAC SAN"/>
    <s v="Llamada Telefonica"/>
    <x v="0"/>
    <x v="1"/>
    <x v="2"/>
    <x v="11"/>
  </r>
  <r>
    <x v="9374"/>
    <x v="4"/>
    <s v="TGM13949"/>
    <s v="SOLICITA CAMBIO DE FECHAS DE PAGO"/>
    <x v="0"/>
    <x v="0"/>
    <x v="4"/>
    <x v="10"/>
    <s v="Juan Carlos Chavez  Csc2"/>
    <s v="Presencial"/>
    <x v="0"/>
    <x v="2"/>
    <x v="2"/>
    <x v="11"/>
  </r>
  <r>
    <x v="9375"/>
    <x v="4"/>
    <s v="TGM13950"/>
    <s v="ACTUALIZACION DE DATOS PARA ENVIO DE ESTADO DE CUENTA"/>
    <x v="0"/>
    <x v="0"/>
    <x v="0"/>
    <x v="1"/>
    <s v="Rosmery Montesinos Quispe c2"/>
    <s v="Presencial"/>
    <x v="0"/>
    <x v="1"/>
    <x v="2"/>
    <x v="11"/>
  </r>
  <r>
    <x v="9376"/>
    <x v="4"/>
    <s v="TGM13951"/>
    <s v="ENTREGA DE CERTIFICADO DE PERPETUIDAD"/>
    <x v="0"/>
    <x v="0"/>
    <x v="2"/>
    <x v="0"/>
    <s v="Ruth Cusihuaman SACC2"/>
    <s v="Presencial"/>
    <x v="0"/>
    <x v="2"/>
    <x v="2"/>
    <x v="11"/>
  </r>
  <r>
    <x v="9377"/>
    <x v="3"/>
    <s v="TGM13952"/>
    <s v="CONSULTA ESTADO DE SOLICITUD REACTIVACION DE CONTRATO"/>
    <x v="0"/>
    <x v="2"/>
    <x v="2"/>
    <x v="10"/>
    <s v="Rosmery Montesinos Quispe c1"/>
    <s v="Presencial"/>
    <x v="0"/>
    <x v="2"/>
    <x v="2"/>
    <x v="11"/>
  </r>
  <r>
    <x v="9378"/>
    <x v="4"/>
    <s v="TGM13953"/>
    <s v="ENTREGA DE CERTIFICADO DE PERPETUIDAD"/>
    <x v="0"/>
    <x v="0"/>
    <x v="0"/>
    <x v="0"/>
    <s v="Ruth Cusihuaman SACC2"/>
    <s v="Presencial"/>
    <x v="0"/>
    <x v="1"/>
    <x v="2"/>
    <x v="11"/>
  </r>
  <r>
    <x v="9379"/>
    <x v="4"/>
    <s v="TGM13954"/>
    <s v="ENTREGA DE CERTIFICADO DE PERPETUIDAD"/>
    <x v="0"/>
    <x v="0"/>
    <x v="0"/>
    <x v="0"/>
    <s v="Ruth Cusihuaman SACC2"/>
    <s v="Presencial"/>
    <x v="0"/>
    <x v="1"/>
    <x v="2"/>
    <x v="11"/>
  </r>
  <r>
    <x v="9380"/>
    <x v="3"/>
    <s v="TGM13955"/>
    <s v="GENERACION CODG. CIP"/>
    <x v="0"/>
    <x v="0"/>
    <x v="0"/>
    <x v="1"/>
    <s v="Ruth Cusihuaman SACC1"/>
    <s v="Presencial"/>
    <x v="0"/>
    <x v="1"/>
    <x v="2"/>
    <x v="11"/>
  </r>
  <r>
    <x v="9381"/>
    <x v="3"/>
    <s v="TGM13956"/>
    <s v="ENVIO ESTADO DE CUENTA AL CORREO"/>
    <x v="0"/>
    <x v="0"/>
    <x v="2"/>
    <x v="5"/>
    <s v="Ruth Cusihuaman SACC1"/>
    <s v="Presencial"/>
    <x v="0"/>
    <x v="2"/>
    <x v="2"/>
    <x v="11"/>
  </r>
  <r>
    <x v="9382"/>
    <x v="0"/>
    <s v="TGM13957"/>
    <s v="ESTADO DE CUENTA"/>
    <x v="0"/>
    <x v="0"/>
    <x v="0"/>
    <x v="5"/>
    <s v="Pamela Diana SAC Caro Alhua"/>
    <s v="Llamada Telefonica"/>
    <x v="0"/>
    <x v="1"/>
    <x v="2"/>
    <x v="11"/>
  </r>
  <r>
    <x v="9383"/>
    <x v="0"/>
    <s v="TGM13958"/>
    <s v="CANALES DE PAGO"/>
    <x v="0"/>
    <x v="0"/>
    <x v="0"/>
    <x v="5"/>
    <s v="Pamela Diana SAC Caro Alhua"/>
    <m/>
    <x v="0"/>
    <x v="1"/>
    <x v="2"/>
    <x v="11"/>
  </r>
  <r>
    <x v="9384"/>
    <x v="0"/>
    <s v="TGM13959"/>
    <s v="FOMA"/>
    <x v="0"/>
    <x v="0"/>
    <x v="0"/>
    <x v="51"/>
    <s v="Pamela Diana SAC Caro Alhua"/>
    <s v="Presencial"/>
    <x v="0"/>
    <x v="1"/>
    <x v="2"/>
    <x v="11"/>
  </r>
  <r>
    <x v="9385"/>
    <x v="0"/>
    <s v="TGM13960"/>
    <s v="MISA"/>
    <x v="0"/>
    <x v="2"/>
    <x v="0"/>
    <x v="39"/>
    <s v="Nescar Janeth Ingaruca Peña SAC SAN"/>
    <s v="Presencial"/>
    <x v="0"/>
    <x v="1"/>
    <x v="2"/>
    <x v="11"/>
  </r>
  <r>
    <x v="9386"/>
    <x v="0"/>
    <s v="TGM13961"/>
    <s v="VENTA DE FLOREROS"/>
    <x v="0"/>
    <x v="0"/>
    <x v="4"/>
    <x v="21"/>
    <s v="Florentino Sebastian Salinas San Antonio"/>
    <s v="Presencial"/>
    <x v="0"/>
    <x v="2"/>
    <x v="2"/>
    <x v="11"/>
  </r>
  <r>
    <x v="9387"/>
    <x v="0"/>
    <s v="TGM13962"/>
    <s v="CERTIFICADO"/>
    <x v="0"/>
    <x v="0"/>
    <x v="0"/>
    <x v="0"/>
    <s v="Nescar Janeth Ingaruca Peña SAC SAN"/>
    <s v="Presencial"/>
    <x v="0"/>
    <x v="1"/>
    <x v="2"/>
    <x v="11"/>
  </r>
  <r>
    <x v="9388"/>
    <x v="1"/>
    <s v="TGM13963"/>
    <s v="MISA"/>
    <x v="0"/>
    <x v="2"/>
    <x v="0"/>
    <x v="39"/>
    <s v="Nescar Janeth Ingaruca Peña SAC COR"/>
    <s v="Presencial"/>
    <x v="0"/>
    <x v="1"/>
    <x v="2"/>
    <x v="11"/>
  </r>
  <r>
    <x v="9389"/>
    <x v="1"/>
    <s v="TGM13964"/>
    <s v="MISA"/>
    <x v="0"/>
    <x v="2"/>
    <x v="0"/>
    <x v="39"/>
    <s v="Nescar Janeth Ingaruca Peña SAC COR"/>
    <s v="Presencial"/>
    <x v="0"/>
    <x v="1"/>
    <x v="2"/>
    <x v="11"/>
  </r>
  <r>
    <x v="9390"/>
    <x v="0"/>
    <s v="TGM13965"/>
    <s v="ACTA DE DEFUNCION"/>
    <x v="0"/>
    <x v="0"/>
    <x v="0"/>
    <x v="41"/>
    <s v="Pamela Diana SAC Caro Alhua"/>
    <s v="Presencial"/>
    <x v="0"/>
    <x v="1"/>
    <x v="2"/>
    <x v="11"/>
  </r>
  <r>
    <x v="9391"/>
    <x v="4"/>
    <s v="TGM13966"/>
    <s v="ACTUALIZACION DE DATOS"/>
    <x v="0"/>
    <x v="0"/>
    <x v="0"/>
    <x v="1"/>
    <s v="Ruth Cusihuaman SACC2"/>
    <s v="Presencial"/>
    <x v="0"/>
    <x v="1"/>
    <x v="2"/>
    <x v="11"/>
  </r>
  <r>
    <x v="9392"/>
    <x v="0"/>
    <s v="TGM13967"/>
    <s v="MISA"/>
    <x v="0"/>
    <x v="2"/>
    <x v="0"/>
    <x v="39"/>
    <s v="Pamela Diana SAC Caro Alhua"/>
    <s v="Presencial"/>
    <x v="0"/>
    <x v="1"/>
    <x v="2"/>
    <x v="11"/>
  </r>
  <r>
    <x v="9393"/>
    <x v="0"/>
    <s v="TGM13968"/>
    <s v="MISA"/>
    <x v="0"/>
    <x v="2"/>
    <x v="0"/>
    <x v="39"/>
    <s v="Pamela Diana SAC Caro Alhua"/>
    <s v="Presencial"/>
    <x v="0"/>
    <x v="1"/>
    <x v="2"/>
    <x v="11"/>
  </r>
  <r>
    <x v="9394"/>
    <x v="0"/>
    <s v="TGM13969"/>
    <s v="MISA RECUERDO"/>
    <x v="0"/>
    <x v="2"/>
    <x v="0"/>
    <x v="39"/>
    <s v="Liz Lidiana Huaman Rojas"/>
    <m/>
    <x v="0"/>
    <x v="1"/>
    <x v="2"/>
    <x v="11"/>
  </r>
  <r>
    <x v="9395"/>
    <x v="0"/>
    <s v="TGM13970"/>
    <s v="CERTIFICADO DE USO"/>
    <x v="0"/>
    <x v="0"/>
    <x v="0"/>
    <x v="0"/>
    <s v="Liz Lidiana Huaman Rojas"/>
    <m/>
    <x v="0"/>
    <x v="1"/>
    <x v="2"/>
    <x v="11"/>
  </r>
  <r>
    <x v="9396"/>
    <x v="0"/>
    <s v="TGM13971"/>
    <s v="PAGO EFECTIVO"/>
    <x v="0"/>
    <x v="0"/>
    <x v="0"/>
    <x v="46"/>
    <s v="Anyela Pamela Soriano Segura SAN"/>
    <s v="Llamada Telefonica"/>
    <x v="0"/>
    <x v="1"/>
    <x v="2"/>
    <x v="11"/>
  </r>
  <r>
    <x v="9397"/>
    <x v="1"/>
    <s v="TGM13972"/>
    <s v="VENTA DE FLORERO"/>
    <x v="0"/>
    <x v="0"/>
    <x v="4"/>
    <x v="21"/>
    <s v="Florentino Sebastian Salinas Corona"/>
    <s v="Presencial"/>
    <x v="0"/>
    <x v="2"/>
    <x v="2"/>
    <x v="11"/>
  </r>
  <r>
    <x v="9398"/>
    <x v="8"/>
    <s v="TGM13973"/>
    <s v="CONSULTA DE BOLETAS DE CONTRATO"/>
    <x v="0"/>
    <x v="0"/>
    <x v="2"/>
    <x v="19"/>
    <s v="Yuleisi  Jacqueline Morales Gonzales Sac"/>
    <m/>
    <x v="0"/>
    <x v="2"/>
    <x v="2"/>
    <x v="11"/>
  </r>
  <r>
    <x v="9399"/>
    <x v="4"/>
    <s v="TGM13974"/>
    <s v="RECLAMO LAPIDA"/>
    <x v="0"/>
    <x v="1"/>
    <x v="2"/>
    <x v="13"/>
    <s v="Rayda Rita Vargas Perales - Cusco II"/>
    <s v="Presencial"/>
    <x v="0"/>
    <x v="2"/>
    <x v="2"/>
    <x v="11"/>
  </r>
  <r>
    <x v="9400"/>
    <x v="0"/>
    <s v="TGM13975"/>
    <s v="ESTADO DE CUENTA"/>
    <x v="0"/>
    <x v="0"/>
    <x v="0"/>
    <x v="5"/>
    <s v="Pamela Diana SAC Caro Alhua"/>
    <s v="Presencial"/>
    <x v="0"/>
    <x v="1"/>
    <x v="2"/>
    <x v="11"/>
  </r>
  <r>
    <x v="9401"/>
    <x v="1"/>
    <s v="TGM13976"/>
    <s v="MISA DE RECUERDOS"/>
    <x v="0"/>
    <x v="2"/>
    <x v="0"/>
    <x v="39"/>
    <s v="Anyela Pamela Soriano Segura COR"/>
    <s v="Llamada Telefonica"/>
    <x v="0"/>
    <x v="1"/>
    <x v="2"/>
    <x v="11"/>
  </r>
  <r>
    <x v="9402"/>
    <x v="1"/>
    <s v="TGM13977"/>
    <s v="PAGO EFECTIVO"/>
    <x v="0"/>
    <x v="0"/>
    <x v="0"/>
    <x v="46"/>
    <s v="Pamela Diana Caro Alhua  SAC cor"/>
    <s v="Presencial"/>
    <x v="0"/>
    <x v="1"/>
    <x v="2"/>
    <x v="11"/>
  </r>
  <r>
    <x v="9403"/>
    <x v="0"/>
    <s v="TGM13978"/>
    <s v="MISA PRESENCIAL"/>
    <x v="0"/>
    <x v="2"/>
    <x v="0"/>
    <x v="39"/>
    <s v="Liz Lidiana Huaman Rojas"/>
    <m/>
    <x v="0"/>
    <x v="1"/>
    <x v="2"/>
    <x v="11"/>
  </r>
  <r>
    <x v="9404"/>
    <x v="3"/>
    <s v="TGM13979"/>
    <s v="ENTREGA DE CERTIFICADO DE PERPETUIDAD"/>
    <x v="0"/>
    <x v="0"/>
    <x v="0"/>
    <x v="0"/>
    <s v="Ruth Cusihuaman SACC1"/>
    <s v="Presencial"/>
    <x v="0"/>
    <x v="1"/>
    <x v="2"/>
    <x v="11"/>
  </r>
  <r>
    <x v="9405"/>
    <x v="1"/>
    <s v="TGM13980"/>
    <s v="REQUISITOS DE TRASLADO"/>
    <x v="0"/>
    <x v="0"/>
    <x v="0"/>
    <x v="7"/>
    <s v="Pamela Diana Caro Alhua  SAC cor"/>
    <s v="Presencial"/>
    <x v="0"/>
    <x v="2"/>
    <x v="2"/>
    <x v="11"/>
  </r>
  <r>
    <x v="9406"/>
    <x v="0"/>
    <s v="TGM13981"/>
    <s v="PRUEBA CORREO"/>
    <x v="0"/>
    <x v="0"/>
    <x v="4"/>
    <x v="10"/>
    <s v="Grupo Servicio de Atencion al Cliente"/>
    <m/>
    <x v="0"/>
    <x v="2"/>
    <x v="2"/>
    <x v="11"/>
  </r>
  <r>
    <x v="9407"/>
    <x v="0"/>
    <s v="TGM13982"/>
    <s v="USO DE ESPACIO NF"/>
    <x v="0"/>
    <x v="0"/>
    <x v="0"/>
    <x v="8"/>
    <s v="Liz Lidiana Huaman Rojas"/>
    <m/>
    <x v="0"/>
    <x v="1"/>
    <x v="2"/>
    <x v="11"/>
  </r>
  <r>
    <x v="9408"/>
    <x v="0"/>
    <s v="TGM13983"/>
    <s v="USO DE ESPACIO NF"/>
    <x v="0"/>
    <x v="0"/>
    <x v="0"/>
    <x v="8"/>
    <s v="Liz Lidiana Huaman Rojas"/>
    <m/>
    <x v="0"/>
    <x v="1"/>
    <x v="2"/>
    <x v="11"/>
  </r>
  <r>
    <x v="9409"/>
    <x v="0"/>
    <s v="TGM13984"/>
    <s v="REGULARIZACION DE ACTA DE DEFUNCION"/>
    <x v="0"/>
    <x v="0"/>
    <x v="0"/>
    <x v="41"/>
    <s v="Liz Lidiana Huaman Rojas"/>
    <m/>
    <x v="0"/>
    <x v="1"/>
    <x v="2"/>
    <x v="11"/>
  </r>
  <r>
    <x v="9410"/>
    <x v="3"/>
    <s v="TGM13985"/>
    <s v="ENTREGA DE CERTIFICADO DE PERPETUIDAD"/>
    <x v="0"/>
    <x v="0"/>
    <x v="0"/>
    <x v="0"/>
    <s v="Ruth Cusihuaman SACC1"/>
    <s v="Presencial"/>
    <x v="0"/>
    <x v="1"/>
    <x v="2"/>
    <x v="11"/>
  </r>
  <r>
    <x v="9411"/>
    <x v="0"/>
    <s v="TGM13986"/>
    <s v="MISA"/>
    <x v="0"/>
    <x v="2"/>
    <x v="0"/>
    <x v="39"/>
    <s v="Nescar Janeth Ingaruca Peña SAC SAN"/>
    <s v="Presencial"/>
    <x v="0"/>
    <x v="1"/>
    <x v="2"/>
    <x v="11"/>
  </r>
  <r>
    <x v="9412"/>
    <x v="0"/>
    <s v="TGM13987"/>
    <s v="MISA"/>
    <x v="0"/>
    <x v="2"/>
    <x v="0"/>
    <x v="39"/>
    <s v="Nescar Janeth Ingaruca Peña SAC SAN"/>
    <s v="Presencial"/>
    <x v="0"/>
    <x v="1"/>
    <x v="2"/>
    <x v="11"/>
  </r>
  <r>
    <x v="9413"/>
    <x v="0"/>
    <s v="TGM13988"/>
    <s v="MISA"/>
    <x v="0"/>
    <x v="2"/>
    <x v="0"/>
    <x v="39"/>
    <s v="Nescar Janeth Ingaruca Peña SAC SAN"/>
    <s v="Presencial"/>
    <x v="0"/>
    <x v="1"/>
    <x v="2"/>
    <x v="11"/>
  </r>
  <r>
    <x v="9414"/>
    <x v="0"/>
    <s v="TGM13989"/>
    <s v="FLOREROS"/>
    <x v="0"/>
    <x v="0"/>
    <x v="4"/>
    <x v="21"/>
    <s v="Florentino Sebastian Salinas San Antonio"/>
    <s v="Presencial"/>
    <x v="0"/>
    <x v="2"/>
    <x v="2"/>
    <x v="11"/>
  </r>
  <r>
    <x v="9415"/>
    <x v="0"/>
    <s v="TGM13990"/>
    <s v="CONSTANCIA"/>
    <x v="0"/>
    <x v="0"/>
    <x v="0"/>
    <x v="6"/>
    <s v="Nescar Janeth Ingaruca Peña SAC SAN"/>
    <s v="Presencial"/>
    <x v="0"/>
    <x v="1"/>
    <x v="2"/>
    <x v="11"/>
  </r>
  <r>
    <x v="9416"/>
    <x v="0"/>
    <s v="TGM13991"/>
    <s v="MISA"/>
    <x v="0"/>
    <x v="2"/>
    <x v="0"/>
    <x v="39"/>
    <s v="Anyela Pamela Soriano Segura SAN"/>
    <s v="Presencial"/>
    <x v="0"/>
    <x v="1"/>
    <x v="2"/>
    <x v="11"/>
  </r>
  <r>
    <x v="9417"/>
    <x v="0"/>
    <s v="TGM13992"/>
    <s v="FLORERO DE VENTA"/>
    <x v="0"/>
    <x v="0"/>
    <x v="4"/>
    <x v="21"/>
    <s v="Florentino Sebastian Salinas San Antonio"/>
    <s v="Presencial"/>
    <x v="0"/>
    <x v="2"/>
    <x v="2"/>
    <x v="11"/>
  </r>
  <r>
    <x v="9418"/>
    <x v="0"/>
    <s v="TGM13993"/>
    <s v="ALQUILER DE PLEGARIA"/>
    <x v="0"/>
    <x v="0"/>
    <x v="0"/>
    <x v="50"/>
    <s v="Anyela Pamela Soriano Segura SAN"/>
    <s v="Presencial"/>
    <x v="0"/>
    <x v="1"/>
    <x v="2"/>
    <x v="11"/>
  </r>
  <r>
    <x v="9419"/>
    <x v="0"/>
    <s v="TGM13994"/>
    <s v="MANTENIMIENTO DE LAPIDA"/>
    <x v="0"/>
    <x v="0"/>
    <x v="2"/>
    <x v="14"/>
    <s v="Anyela Pamela Soriano Segura SAN"/>
    <s v="Presencial"/>
    <x v="0"/>
    <x v="2"/>
    <x v="2"/>
    <x v="11"/>
  </r>
  <r>
    <x v="9420"/>
    <x v="1"/>
    <s v="TGM13995"/>
    <s v="RECLAMO DE PERROS"/>
    <x v="0"/>
    <x v="1"/>
    <x v="4"/>
    <x v="23"/>
    <s v="Guadalupe Chanca Peña SACCOR"/>
    <s v="Presencial"/>
    <x v="0"/>
    <x v="2"/>
    <x v="2"/>
    <x v="11"/>
  </r>
  <r>
    <x v="9421"/>
    <x v="0"/>
    <s v="TGM13996"/>
    <s v="FLORERO DE VENTA"/>
    <x v="0"/>
    <x v="0"/>
    <x v="4"/>
    <x v="21"/>
    <s v="Florentino Sebastian Salinas San Antonio"/>
    <s v="Presencial"/>
    <x v="0"/>
    <x v="2"/>
    <x v="2"/>
    <x v="11"/>
  </r>
  <r>
    <x v="9422"/>
    <x v="0"/>
    <s v="TGM13997"/>
    <s v="FLORERO DE VENTA"/>
    <x v="0"/>
    <x v="0"/>
    <x v="4"/>
    <x v="21"/>
    <s v="Florentino Sebastian Salinas San Antonio"/>
    <s v="Presencial"/>
    <x v="0"/>
    <x v="2"/>
    <x v="2"/>
    <x v="11"/>
  </r>
  <r>
    <x v="9423"/>
    <x v="3"/>
    <s v="TGM13998"/>
    <s v="REPINTADO DE LAPIDA"/>
    <x v="0"/>
    <x v="0"/>
    <x v="4"/>
    <x v="13"/>
    <s v="Rayda Rita Vargas Perales C1"/>
    <s v="Presencial"/>
    <x v="0"/>
    <x v="2"/>
    <x v="2"/>
    <x v="11"/>
  </r>
  <r>
    <x v="9424"/>
    <x v="4"/>
    <s v="TGM13999"/>
    <s v="REPINTADO DE LAPIDA"/>
    <x v="0"/>
    <x v="0"/>
    <x v="4"/>
    <x v="13"/>
    <s v="Rayda Rita Vargas Perales C2"/>
    <s v="Presencial"/>
    <x v="0"/>
    <x v="2"/>
    <x v="2"/>
    <x v="11"/>
  </r>
  <r>
    <x v="9425"/>
    <x v="0"/>
    <s v="TGM14000"/>
    <s v="CERTIFICADO DE USO"/>
    <x v="0"/>
    <x v="0"/>
    <x v="0"/>
    <x v="0"/>
    <s v="Anyela Pamela Soriano Segura SAN"/>
    <s v="Presencial"/>
    <x v="0"/>
    <x v="1"/>
    <x v="2"/>
    <x v="11"/>
  </r>
  <r>
    <x v="9426"/>
    <x v="0"/>
    <s v="TGM14001"/>
    <s v="MISA"/>
    <x v="0"/>
    <x v="2"/>
    <x v="0"/>
    <x v="39"/>
    <s v="Nescar Janeth Ingaruca Peña SAC SAN"/>
    <s v="Presencial"/>
    <x v="0"/>
    <x v="1"/>
    <x v="2"/>
    <x v="11"/>
  </r>
  <r>
    <x v="9427"/>
    <x v="0"/>
    <s v="TGM14002"/>
    <s v="VENTA FLOREROS"/>
    <x v="0"/>
    <x v="0"/>
    <x v="4"/>
    <x v="21"/>
    <s v="Florentino Sebastian Salinas San Antonio"/>
    <s v="Presencial"/>
    <x v="0"/>
    <x v="2"/>
    <x v="2"/>
    <x v="11"/>
  </r>
  <r>
    <x v="9428"/>
    <x v="0"/>
    <s v="TGM14003"/>
    <s v="MISA"/>
    <x v="0"/>
    <x v="2"/>
    <x v="0"/>
    <x v="39"/>
    <s v="Nescar Janeth Ingaruca Peña SAC SAN"/>
    <s v="Presencial"/>
    <x v="0"/>
    <x v="1"/>
    <x v="2"/>
    <x v="11"/>
  </r>
  <r>
    <x v="9429"/>
    <x v="0"/>
    <s v="TGM14004"/>
    <s v="VENTA FLOREROS"/>
    <x v="0"/>
    <x v="0"/>
    <x v="4"/>
    <x v="21"/>
    <s v="Florentino Sebastian Salinas San Antonio"/>
    <s v="Presencial"/>
    <x v="0"/>
    <x v="2"/>
    <x v="2"/>
    <x v="11"/>
  </r>
  <r>
    <x v="9430"/>
    <x v="1"/>
    <s v="TGM14005"/>
    <s v="ESTADO DE CUENTA"/>
    <x v="0"/>
    <x v="0"/>
    <x v="0"/>
    <x v="5"/>
    <s v="Pamela Diana Caro Alhua  SAC cor"/>
    <s v="Presencial"/>
    <x v="0"/>
    <x v="2"/>
    <x v="2"/>
    <x v="11"/>
  </r>
  <r>
    <x v="9431"/>
    <x v="0"/>
    <s v="TGM14006"/>
    <s v="CERTIFICADO"/>
    <x v="0"/>
    <x v="0"/>
    <x v="0"/>
    <x v="0"/>
    <s v="Nescar Janeth Ingaruca Peña SAC SAN"/>
    <s v="Presencial"/>
    <x v="0"/>
    <x v="1"/>
    <x v="2"/>
    <x v="11"/>
  </r>
  <r>
    <x v="9432"/>
    <x v="0"/>
    <s v="TGM14007"/>
    <s v="FLORERO DE VENTA"/>
    <x v="0"/>
    <x v="0"/>
    <x v="0"/>
    <x v="4"/>
    <s v="Anyela Pamela Soriano Segura SAN"/>
    <s v="Presencial"/>
    <x v="0"/>
    <x v="1"/>
    <x v="2"/>
    <x v="11"/>
  </r>
  <r>
    <x v="9433"/>
    <x v="0"/>
    <s v="TGM14008"/>
    <s v="FLORERO DE VENTA"/>
    <x v="0"/>
    <x v="0"/>
    <x v="4"/>
    <x v="21"/>
    <s v="Florentino Sebastian Salinas San Antonio"/>
    <s v="Presencial"/>
    <x v="0"/>
    <x v="2"/>
    <x v="2"/>
    <x v="11"/>
  </r>
  <r>
    <x v="9434"/>
    <x v="0"/>
    <s v="TGM14009"/>
    <s v="MISA"/>
    <x v="0"/>
    <x v="2"/>
    <x v="0"/>
    <x v="39"/>
    <s v="Anyela Pamela Soriano Segura SAN"/>
    <s v="Presencial"/>
    <x v="0"/>
    <x v="1"/>
    <x v="2"/>
    <x v="11"/>
  </r>
  <r>
    <x v="9435"/>
    <x v="0"/>
    <s v="TGM14010"/>
    <s v="MISA"/>
    <x v="0"/>
    <x v="2"/>
    <x v="0"/>
    <x v="39"/>
    <s v="Nescar Janeth Ingaruca Peña SAC SAN"/>
    <s v="Presencial"/>
    <x v="0"/>
    <x v="1"/>
    <x v="2"/>
    <x v="11"/>
  </r>
  <r>
    <x v="9436"/>
    <x v="0"/>
    <s v="TGM14012"/>
    <s v="PRUEBA CORREO"/>
    <x v="0"/>
    <x v="0"/>
    <x v="2"/>
    <x v="10"/>
    <s v="Liz Lidiana Huaman Rojas"/>
    <m/>
    <x v="0"/>
    <x v="2"/>
    <x v="2"/>
    <x v="11"/>
  </r>
  <r>
    <x v="9437"/>
    <x v="0"/>
    <s v="TGM14013"/>
    <s v="MISA RECUERDO"/>
    <x v="0"/>
    <x v="2"/>
    <x v="0"/>
    <x v="39"/>
    <s v="Liz Lidiana Huaman Rojas"/>
    <m/>
    <x v="0"/>
    <x v="1"/>
    <x v="2"/>
    <x v="11"/>
  </r>
  <r>
    <x v="9438"/>
    <x v="0"/>
    <s v="TGM14014"/>
    <s v="MISA RECUERDO"/>
    <x v="0"/>
    <x v="2"/>
    <x v="0"/>
    <x v="39"/>
    <s v="Liz Lidiana Huaman Rojas"/>
    <m/>
    <x v="0"/>
    <x v="1"/>
    <x v="2"/>
    <x v="11"/>
  </r>
  <r>
    <x v="9439"/>
    <x v="0"/>
    <s v="TGM14015"/>
    <s v="MISA RECUERDO"/>
    <x v="0"/>
    <x v="2"/>
    <x v="0"/>
    <x v="39"/>
    <s v="Liz Lidiana Huaman Rojas"/>
    <m/>
    <x v="0"/>
    <x v="1"/>
    <x v="2"/>
    <x v="11"/>
  </r>
  <r>
    <x v="9440"/>
    <x v="0"/>
    <s v="TGM14016"/>
    <s v="CRONO GRAMA DE PAGOS"/>
    <x v="0"/>
    <x v="0"/>
    <x v="0"/>
    <x v="1"/>
    <s v="Anyela Pamela Soriano Segura SAN"/>
    <s v="Presencial"/>
    <x v="0"/>
    <x v="1"/>
    <x v="2"/>
    <x v="11"/>
  </r>
  <r>
    <x v="9441"/>
    <x v="0"/>
    <s v="TGM14017"/>
    <s v="ACTUALIZACI&amp;OACUTE;N DE DATOS"/>
    <x v="0"/>
    <x v="0"/>
    <x v="0"/>
    <x v="1"/>
    <s v="Anyela Pamela Soriano Segura SAN"/>
    <s v="Presencial"/>
    <x v="0"/>
    <x v="1"/>
    <x v="2"/>
    <x v="11"/>
  </r>
  <r>
    <x v="9442"/>
    <x v="0"/>
    <s v="TGM14018"/>
    <s v="CROMOGRAMA DE PAGOS"/>
    <x v="0"/>
    <x v="0"/>
    <x v="0"/>
    <x v="1"/>
    <s v="Anyela Pamela Soriano Segura SAN"/>
    <s v="Presencial"/>
    <x v="0"/>
    <x v="1"/>
    <x v="2"/>
    <x v="11"/>
  </r>
  <r>
    <x v="9443"/>
    <x v="0"/>
    <s v="TGM14019"/>
    <s v="MISA"/>
    <x v="0"/>
    <x v="2"/>
    <x v="0"/>
    <x v="39"/>
    <s v="Anyela Pamela Soriano Segura SAN"/>
    <s v="Presencial"/>
    <x v="0"/>
    <x v="1"/>
    <x v="2"/>
    <x v="11"/>
  </r>
  <r>
    <x v="9444"/>
    <x v="0"/>
    <s v="TGM14020"/>
    <s v="MISA"/>
    <x v="0"/>
    <x v="2"/>
    <x v="0"/>
    <x v="39"/>
    <s v="Anyela Pamela Soriano Segura SAN"/>
    <s v="Presencial"/>
    <x v="0"/>
    <x v="1"/>
    <x v="2"/>
    <x v="11"/>
  </r>
  <r>
    <x v="9445"/>
    <x v="3"/>
    <s v="TGM14021"/>
    <s v="ATENCI&amp;OACUTE;N EN CAMPOSANTO"/>
    <x v="0"/>
    <x v="1"/>
    <x v="2"/>
    <x v="7"/>
    <s v="Rosmery Montesinos Quispe c1"/>
    <s v="Presencial"/>
    <x v="0"/>
    <x v="2"/>
    <x v="2"/>
    <x v="11"/>
  </r>
  <r>
    <x v="9446"/>
    <x v="0"/>
    <s v="TGM14022"/>
    <s v="MISA"/>
    <x v="0"/>
    <x v="2"/>
    <x v="0"/>
    <x v="39"/>
    <s v="Anyela Pamela Soriano Segura SAN"/>
    <s v="Presencial"/>
    <x v="0"/>
    <x v="1"/>
    <x v="2"/>
    <x v="11"/>
  </r>
  <r>
    <x v="9447"/>
    <x v="0"/>
    <s v="TGM14023"/>
    <s v="MISA"/>
    <x v="0"/>
    <x v="2"/>
    <x v="0"/>
    <x v="39"/>
    <s v="Anyela Pamela Soriano Segura SAN"/>
    <s v="Presencial"/>
    <x v="0"/>
    <x v="1"/>
    <x v="2"/>
    <x v="11"/>
  </r>
  <r>
    <x v="9448"/>
    <x v="0"/>
    <s v="TGM14024"/>
    <s v="FLOREROS"/>
    <x v="0"/>
    <x v="1"/>
    <x v="4"/>
    <x v="4"/>
    <s v="Florentino Sebastian Salinas San Antonio"/>
    <m/>
    <x v="0"/>
    <x v="2"/>
    <x v="2"/>
    <x v="11"/>
  </r>
  <r>
    <x v="9449"/>
    <x v="0"/>
    <s v="TGM14025"/>
    <s v="FLOREROS"/>
    <x v="0"/>
    <x v="0"/>
    <x v="0"/>
    <x v="4"/>
    <s v="Nescar Janeth Ingaruca Peña SAC SAN"/>
    <m/>
    <x v="0"/>
    <x v="1"/>
    <x v="2"/>
    <x v="11"/>
  </r>
  <r>
    <x v="9450"/>
    <x v="0"/>
    <s v="TGM14026"/>
    <s v="EMISION DE BOLETAS"/>
    <x v="0"/>
    <x v="0"/>
    <x v="0"/>
    <x v="19"/>
    <s v="Nescar Janeth Ingaruca Peña SAC SAN"/>
    <s v="Presencial"/>
    <x v="0"/>
    <x v="1"/>
    <x v="2"/>
    <x v="11"/>
  </r>
  <r>
    <x v="9451"/>
    <x v="0"/>
    <s v="TGM14027"/>
    <s v="FLORERO"/>
    <x v="0"/>
    <x v="0"/>
    <x v="4"/>
    <x v="21"/>
    <s v="Florentino Sebastian Salinas San Antonio"/>
    <s v="Presencial"/>
    <x v="0"/>
    <x v="2"/>
    <x v="2"/>
    <x v="11"/>
  </r>
  <r>
    <x v="9452"/>
    <x v="0"/>
    <s v="TGM14028"/>
    <s v="PRUEBA CORREO 1107"/>
    <x v="0"/>
    <x v="0"/>
    <x v="0"/>
    <x v="10"/>
    <s v="Grupo Servicio de Atencion al Cliente"/>
    <m/>
    <x v="0"/>
    <x v="1"/>
    <x v="2"/>
    <x v="11"/>
  </r>
  <r>
    <x v="9453"/>
    <x v="0"/>
    <s v="TGM14030"/>
    <s v="PRUEBA DAVID RECLAMO Q"/>
    <x v="0"/>
    <x v="1"/>
    <x v="0"/>
    <x v="16"/>
    <s v="Grupo Servicio de Atencion al Cliente"/>
    <m/>
    <x v="0"/>
    <x v="1"/>
    <x v="2"/>
    <x v="11"/>
  </r>
  <r>
    <x v="9454"/>
    <x v="3"/>
    <s v="TGM14031"/>
    <s v="ACTUALIZACION DE DATOS"/>
    <x v="0"/>
    <x v="0"/>
    <x v="0"/>
    <x v="1"/>
    <s v="Ruth Cusihuaman SACC1"/>
    <s v="Presencial"/>
    <x v="0"/>
    <x v="1"/>
    <x v="2"/>
    <x v="11"/>
  </r>
  <r>
    <x v="9455"/>
    <x v="3"/>
    <s v="TGM14032"/>
    <s v="BOLETA DE PAGO"/>
    <x v="0"/>
    <x v="0"/>
    <x v="0"/>
    <x v="2"/>
    <s v="Ruth Cusihuaman SACC1"/>
    <s v="Presencial"/>
    <x v="0"/>
    <x v="1"/>
    <x v="2"/>
    <x v="11"/>
  </r>
  <r>
    <x v="9456"/>
    <x v="3"/>
    <s v="TGM14033"/>
    <s v="ENTREGA DE CERTIFICADO DE PERPETUIDAD"/>
    <x v="0"/>
    <x v="0"/>
    <x v="0"/>
    <x v="0"/>
    <s v="Ruth Cusihuaman SACC1"/>
    <s v="Presencial"/>
    <x v="0"/>
    <x v="1"/>
    <x v="2"/>
    <x v="11"/>
  </r>
  <r>
    <x v="9457"/>
    <x v="0"/>
    <s v="TGM14034"/>
    <s v="MISA"/>
    <x v="0"/>
    <x v="2"/>
    <x v="0"/>
    <x v="39"/>
    <s v="Anyela Pamela Soriano Segura SAN"/>
    <s v="Llamada Telefonica"/>
    <x v="0"/>
    <x v="1"/>
    <x v="2"/>
    <x v="11"/>
  </r>
  <r>
    <x v="9458"/>
    <x v="0"/>
    <s v="TGM14035"/>
    <s v="MISA"/>
    <x v="0"/>
    <x v="2"/>
    <x v="2"/>
    <x v="39"/>
    <s v="Anyela Pamela Soriano Segura SAN"/>
    <s v="Llamada Telefonica"/>
    <x v="0"/>
    <x v="2"/>
    <x v="2"/>
    <x v="11"/>
  </r>
  <r>
    <x v="9459"/>
    <x v="0"/>
    <s v="TGM14036"/>
    <s v="MISA"/>
    <x v="0"/>
    <x v="2"/>
    <x v="0"/>
    <x v="39"/>
    <s v="Nescar Janeth Ingaruca Peña SAC SAN"/>
    <s v="Presencial"/>
    <x v="0"/>
    <x v="1"/>
    <x v="2"/>
    <x v="11"/>
  </r>
  <r>
    <x v="9460"/>
    <x v="0"/>
    <s v="TGM14037"/>
    <s v="ESTADO DE CUENTA"/>
    <x v="0"/>
    <x v="0"/>
    <x v="2"/>
    <x v="5"/>
    <s v="Nescar Janeth Ingaruca Peña SAC SAN"/>
    <s v="Presencial"/>
    <x v="0"/>
    <x v="2"/>
    <x v="2"/>
    <x v="11"/>
  </r>
  <r>
    <x v="9461"/>
    <x v="0"/>
    <s v="TGM14038"/>
    <s v="MISA"/>
    <x v="0"/>
    <x v="2"/>
    <x v="0"/>
    <x v="39"/>
    <s v="Nescar Janeth Ingaruca Peña SAC SAN"/>
    <s v="Presencial"/>
    <x v="0"/>
    <x v="1"/>
    <x v="2"/>
    <x v="11"/>
  </r>
  <r>
    <x v="9462"/>
    <x v="0"/>
    <s v="TGM14039"/>
    <s v="MISA"/>
    <x v="0"/>
    <x v="2"/>
    <x v="0"/>
    <x v="39"/>
    <s v="Nescar Janeth Ingaruca Peña SAC SAN"/>
    <s v="Presencial"/>
    <x v="0"/>
    <x v="1"/>
    <x v="2"/>
    <x v="11"/>
  </r>
  <r>
    <x v="9463"/>
    <x v="0"/>
    <s v="TGM14040"/>
    <s v="ACTUALIZACION DE DATOS"/>
    <x v="0"/>
    <x v="0"/>
    <x v="0"/>
    <x v="1"/>
    <s v="Liz Lidiana Huaman Rojas"/>
    <m/>
    <x v="0"/>
    <x v="1"/>
    <x v="2"/>
    <x v="11"/>
  </r>
  <r>
    <x v="9464"/>
    <x v="4"/>
    <s v="TGM14041"/>
    <s v="ENTREGA DE CERTIFICADO DE PERPETUIDAD"/>
    <x v="0"/>
    <x v="0"/>
    <x v="0"/>
    <x v="0"/>
    <s v="Ruth Cusihuaman SACC2"/>
    <s v="Presencial"/>
    <x v="0"/>
    <x v="1"/>
    <x v="2"/>
    <x v="11"/>
  </r>
  <r>
    <x v="9465"/>
    <x v="0"/>
    <s v="TGM14042"/>
    <s v="MISA"/>
    <x v="0"/>
    <x v="2"/>
    <x v="0"/>
    <x v="39"/>
    <s v="Nescar Janeth Ingaruca Peña SAC SAN"/>
    <s v="Presencial"/>
    <x v="0"/>
    <x v="1"/>
    <x v="2"/>
    <x v="11"/>
  </r>
  <r>
    <x v="9466"/>
    <x v="0"/>
    <s v="TGM14043"/>
    <s v="MISA"/>
    <x v="0"/>
    <x v="2"/>
    <x v="0"/>
    <x v="39"/>
    <s v="Nescar Janeth Ingaruca Peña SAC SAN"/>
    <s v="Presencial"/>
    <x v="0"/>
    <x v="1"/>
    <x v="2"/>
    <x v="11"/>
  </r>
  <r>
    <x v="9467"/>
    <x v="1"/>
    <s v="TGM14044"/>
    <s v="CERTIFICADO"/>
    <x v="0"/>
    <x v="0"/>
    <x v="0"/>
    <x v="0"/>
    <s v="Nescar Janeth Ingaruca Peña SAC COR"/>
    <s v="Presencial"/>
    <x v="0"/>
    <x v="1"/>
    <x v="2"/>
    <x v="11"/>
  </r>
  <r>
    <x v="9468"/>
    <x v="0"/>
    <s v="TGM14045"/>
    <s v="MISA"/>
    <x v="0"/>
    <x v="2"/>
    <x v="0"/>
    <x v="39"/>
    <s v="Anyela Pamela Soriano Segura SAN"/>
    <s v="Presencial"/>
    <x v="0"/>
    <x v="1"/>
    <x v="2"/>
    <x v="11"/>
  </r>
  <r>
    <x v="9469"/>
    <x v="0"/>
    <s v="TGM14046"/>
    <s v="FOMA"/>
    <x v="0"/>
    <x v="0"/>
    <x v="0"/>
    <x v="51"/>
    <s v="Anyela Pamela Soriano Segura SAN"/>
    <s v="Presencial"/>
    <x v="0"/>
    <x v="1"/>
    <x v="2"/>
    <x v="11"/>
  </r>
  <r>
    <x v="9470"/>
    <x v="0"/>
    <s v="TGM14047"/>
    <s v="MISA"/>
    <x v="0"/>
    <x v="2"/>
    <x v="0"/>
    <x v="39"/>
    <s v="Anyela Pamela Soriano Segura SAN"/>
    <s v="Presencial"/>
    <x v="0"/>
    <x v="1"/>
    <x v="2"/>
    <x v="11"/>
  </r>
  <r>
    <x v="9471"/>
    <x v="0"/>
    <s v="TGM14048"/>
    <s v="UBICACION"/>
    <x v="0"/>
    <x v="0"/>
    <x v="0"/>
    <x v="40"/>
    <s v="Anyela Pamela Soriano Segura SAN"/>
    <s v="Presencial"/>
    <x v="0"/>
    <x v="1"/>
    <x v="2"/>
    <x v="11"/>
  </r>
  <r>
    <x v="9472"/>
    <x v="0"/>
    <s v="TGM14049"/>
    <s v="TRASLADO INTERNO"/>
    <x v="0"/>
    <x v="0"/>
    <x v="2"/>
    <x v="7"/>
    <s v="Anyela Pamela Soriano Segura SAN"/>
    <s v="Presencial"/>
    <x v="0"/>
    <x v="2"/>
    <x v="2"/>
    <x v="11"/>
  </r>
  <r>
    <x v="9473"/>
    <x v="0"/>
    <s v="TGM14050"/>
    <s v="USO DE ESPACIO"/>
    <x v="0"/>
    <x v="0"/>
    <x v="0"/>
    <x v="8"/>
    <s v="Anyela Pamela Soriano Segura SAN"/>
    <s v="Presencial"/>
    <x v="0"/>
    <x v="1"/>
    <x v="2"/>
    <x v="11"/>
  </r>
  <r>
    <x v="9474"/>
    <x v="0"/>
    <s v="TGM14051"/>
    <s v="CERTIFICADO DE USO"/>
    <x v="0"/>
    <x v="0"/>
    <x v="0"/>
    <x v="0"/>
    <s v="Anyela Pamela Soriano Segura SAN"/>
    <s v="Presencial"/>
    <x v="0"/>
    <x v="1"/>
    <x v="2"/>
    <x v="11"/>
  </r>
  <r>
    <x v="9475"/>
    <x v="0"/>
    <s v="TGM14052"/>
    <s v="MISA"/>
    <x v="0"/>
    <x v="2"/>
    <x v="0"/>
    <x v="39"/>
    <s v="Anyela Pamela Soriano Segura SAN"/>
    <s v="Presencial"/>
    <x v="0"/>
    <x v="1"/>
    <x v="2"/>
    <x v="11"/>
  </r>
  <r>
    <x v="9476"/>
    <x v="0"/>
    <s v="TGM14053"/>
    <s v="COPIA DE CONTRATO"/>
    <x v="0"/>
    <x v="0"/>
    <x v="0"/>
    <x v="41"/>
    <s v="Liz Lidiana Huaman Rojas"/>
    <m/>
    <x v="0"/>
    <x v="1"/>
    <x v="2"/>
    <x v="11"/>
  </r>
  <r>
    <x v="9477"/>
    <x v="0"/>
    <s v="TGM14054"/>
    <s v="ESTADO DE CUENTA"/>
    <x v="0"/>
    <x v="0"/>
    <x v="0"/>
    <x v="5"/>
    <s v="Liz Lidiana Huaman Rojas"/>
    <m/>
    <x v="0"/>
    <x v="1"/>
    <x v="2"/>
    <x v="11"/>
  </r>
  <r>
    <x v="9478"/>
    <x v="0"/>
    <s v="TGM14055"/>
    <s v="MISA"/>
    <x v="0"/>
    <x v="2"/>
    <x v="0"/>
    <x v="39"/>
    <s v="Nescar Janeth Ingaruca Peña SAC SAN"/>
    <s v="Llamada Telefonica"/>
    <x v="0"/>
    <x v="1"/>
    <x v="2"/>
    <x v="11"/>
  </r>
  <r>
    <x v="9479"/>
    <x v="0"/>
    <s v="TGM14056"/>
    <s v="CERTIFICADO DE USO"/>
    <x v="0"/>
    <x v="0"/>
    <x v="0"/>
    <x v="0"/>
    <s v="Anyela Pamela Soriano Segura SAN"/>
    <s v="Presencial"/>
    <x v="0"/>
    <x v="1"/>
    <x v="2"/>
    <x v="11"/>
  </r>
  <r>
    <x v="9480"/>
    <x v="0"/>
    <s v="TGM14057"/>
    <s v="MISA"/>
    <x v="0"/>
    <x v="2"/>
    <x v="2"/>
    <x v="39"/>
    <s v="Anyela Pamela Soriano Segura SAN"/>
    <s v="Presencial"/>
    <x v="0"/>
    <x v="2"/>
    <x v="2"/>
    <x v="11"/>
  </r>
  <r>
    <x v="9481"/>
    <x v="0"/>
    <s v="TGM14058"/>
    <s v="FOMA"/>
    <x v="0"/>
    <x v="0"/>
    <x v="0"/>
    <x v="51"/>
    <s v="Anyela Pamela Soriano Segura SAN"/>
    <s v="Presencial"/>
    <x v="0"/>
    <x v="1"/>
    <x v="2"/>
    <x v="11"/>
  </r>
  <r>
    <x v="9482"/>
    <x v="0"/>
    <s v="TGM14059"/>
    <s v="ESTADO DE CUENTA"/>
    <x v="0"/>
    <x v="0"/>
    <x v="0"/>
    <x v="5"/>
    <s v="Liz Lidiana Huaman Rojas"/>
    <m/>
    <x v="0"/>
    <x v="1"/>
    <x v="2"/>
    <x v="11"/>
  </r>
  <r>
    <x v="9483"/>
    <x v="0"/>
    <s v="TGM14060"/>
    <s v="MISA PRESENCIAL"/>
    <x v="0"/>
    <x v="2"/>
    <x v="0"/>
    <x v="39"/>
    <s v="Liz Lidiana Huaman Rojas"/>
    <m/>
    <x v="0"/>
    <x v="1"/>
    <x v="2"/>
    <x v="11"/>
  </r>
  <r>
    <x v="9484"/>
    <x v="3"/>
    <s v="TGM14061"/>
    <s v="ACTUALIZACION DE DATOS"/>
    <x v="0"/>
    <x v="0"/>
    <x v="0"/>
    <x v="1"/>
    <s v="Ruth Cusihuaman SACC1"/>
    <s v="Llamada Telefonica"/>
    <x v="0"/>
    <x v="1"/>
    <x v="2"/>
    <x v="11"/>
  </r>
  <r>
    <x v="9485"/>
    <x v="3"/>
    <s v="TGM14062"/>
    <s v="BOLETA DE PAGO"/>
    <x v="0"/>
    <x v="0"/>
    <x v="0"/>
    <x v="19"/>
    <s v="Ruth Cusihuaman SACC1"/>
    <s v="Llamada Telefonica"/>
    <x v="0"/>
    <x v="1"/>
    <x v="2"/>
    <x v="11"/>
  </r>
  <r>
    <x v="9486"/>
    <x v="3"/>
    <s v="TGM14063"/>
    <s v="ACTUALIZACION DE DATOS"/>
    <x v="0"/>
    <x v="0"/>
    <x v="0"/>
    <x v="1"/>
    <s v="Ruth Cusihuaman SACC1"/>
    <s v="Presencial"/>
    <x v="0"/>
    <x v="1"/>
    <x v="2"/>
    <x v="11"/>
  </r>
  <r>
    <x v="9487"/>
    <x v="3"/>
    <s v="TGM14064"/>
    <s v="ESTADO DE CUENTA"/>
    <x v="0"/>
    <x v="0"/>
    <x v="2"/>
    <x v="5"/>
    <s v="Ruth Cusihuaman SACC1"/>
    <s v="Presencial"/>
    <x v="0"/>
    <x v="2"/>
    <x v="2"/>
    <x v="11"/>
  </r>
  <r>
    <x v="9488"/>
    <x v="3"/>
    <s v="TGM14065"/>
    <s v="ACTUALIZACION DE DATOS"/>
    <x v="0"/>
    <x v="0"/>
    <x v="0"/>
    <x v="1"/>
    <s v="Ruth Cusihuaman SACC1"/>
    <s v="Presencial"/>
    <x v="0"/>
    <x v="1"/>
    <x v="2"/>
    <x v="11"/>
  </r>
  <r>
    <x v="9489"/>
    <x v="4"/>
    <s v="TGM14066"/>
    <s v="CERTIFICADO DE USO PERPETUO"/>
    <x v="0"/>
    <x v="0"/>
    <x v="2"/>
    <x v="0"/>
    <s v="Rosmery Montesinos Quispe c2"/>
    <s v="Presencial"/>
    <x v="0"/>
    <x v="2"/>
    <x v="2"/>
    <x v="11"/>
  </r>
  <r>
    <x v="9490"/>
    <x v="1"/>
    <s v="TGM14067"/>
    <s v="FLORERO PVC"/>
    <x v="0"/>
    <x v="0"/>
    <x v="4"/>
    <x v="21"/>
    <s v="Florentino Sebastian Salinas Corona"/>
    <s v="Presencial"/>
    <x v="0"/>
    <x v="2"/>
    <x v="2"/>
    <x v="11"/>
  </r>
  <r>
    <x v="9491"/>
    <x v="3"/>
    <s v="TGM14068"/>
    <s v="CERTIFICADO DE USO PERPETUO"/>
    <x v="0"/>
    <x v="2"/>
    <x v="0"/>
    <x v="0"/>
    <s v="Rosmery Montesinos Quispe c1"/>
    <s v="Presencial"/>
    <x v="0"/>
    <x v="1"/>
    <x v="2"/>
    <x v="11"/>
  </r>
  <r>
    <x v="9492"/>
    <x v="0"/>
    <s v="TGM14069"/>
    <s v="FOMA"/>
    <x v="0"/>
    <x v="0"/>
    <x v="0"/>
    <x v="51"/>
    <s v="Anyela Pamela Soriano Segura SAN"/>
    <s v="Presencial"/>
    <x v="0"/>
    <x v="1"/>
    <x v="2"/>
    <x v="11"/>
  </r>
  <r>
    <x v="9493"/>
    <x v="0"/>
    <s v="TGM14070"/>
    <s v="RECLAMO DE LAPIDA"/>
    <x v="0"/>
    <x v="1"/>
    <x v="4"/>
    <x v="13"/>
    <s v="Deisy Huaman Lara - San Antonio"/>
    <s v="Presencial"/>
    <x v="0"/>
    <x v="2"/>
    <x v="2"/>
    <x v="11"/>
  </r>
  <r>
    <x v="9494"/>
    <x v="0"/>
    <s v="TGM14071"/>
    <s v="ALQUILER DE PLEGARIA"/>
    <x v="0"/>
    <x v="0"/>
    <x v="0"/>
    <x v="50"/>
    <s v="Anyela Pamela Soriano Segura SAN"/>
    <s v="Presencial"/>
    <x v="0"/>
    <x v="1"/>
    <x v="2"/>
    <x v="11"/>
  </r>
  <r>
    <x v="9495"/>
    <x v="0"/>
    <s v="TGM14072"/>
    <s v="UBICACION DE ESPACIO"/>
    <x v="0"/>
    <x v="0"/>
    <x v="0"/>
    <x v="40"/>
    <s v="Anyela Pamela Soriano Segura SAN"/>
    <s v="Presencial"/>
    <x v="0"/>
    <x v="1"/>
    <x v="2"/>
    <x v="11"/>
  </r>
  <r>
    <x v="9496"/>
    <x v="0"/>
    <s v="TGM14073"/>
    <s v="MISA"/>
    <x v="0"/>
    <x v="2"/>
    <x v="0"/>
    <x v="39"/>
    <s v="Nescar Janeth Ingaruca Peña SAC SAN"/>
    <s v="Presencial"/>
    <x v="0"/>
    <x v="1"/>
    <x v="2"/>
    <x v="11"/>
  </r>
  <r>
    <x v="9497"/>
    <x v="0"/>
    <s v="TGM14074"/>
    <s v="VENTA DE FLOREROS"/>
    <x v="0"/>
    <x v="0"/>
    <x v="4"/>
    <x v="21"/>
    <s v="Grupo Servicio de Atencion al Cliente"/>
    <s v="Presencial"/>
    <x v="0"/>
    <x v="2"/>
    <x v="2"/>
    <x v="11"/>
  </r>
  <r>
    <x v="9498"/>
    <x v="4"/>
    <s v="TGM14075"/>
    <s v="CERTIFICADO DE USO PERPETUO"/>
    <x v="0"/>
    <x v="0"/>
    <x v="0"/>
    <x v="0"/>
    <s v="Rosmery Montesinos Quispe c2"/>
    <s v="Presencial"/>
    <x v="0"/>
    <x v="1"/>
    <x v="2"/>
    <x v="11"/>
  </r>
  <r>
    <x v="9499"/>
    <x v="0"/>
    <s v="TGM14076"/>
    <s v="CAMBIO DE TITULARIDAD"/>
    <x v="0"/>
    <x v="0"/>
    <x v="0"/>
    <x v="31"/>
    <s v="Anyela Pamela Soriano Segura SAN"/>
    <s v="Presencial"/>
    <x v="0"/>
    <x v="2"/>
    <x v="2"/>
    <x v="11"/>
  </r>
  <r>
    <x v="9500"/>
    <x v="0"/>
    <s v="TGM14077"/>
    <s v="CERTIFICADO"/>
    <x v="0"/>
    <x v="0"/>
    <x v="0"/>
    <x v="0"/>
    <s v="Nescar Janeth Ingaruca Peña SAC SAN"/>
    <s v="Presencial"/>
    <x v="0"/>
    <x v="1"/>
    <x v="2"/>
    <x v="11"/>
  </r>
  <r>
    <x v="9501"/>
    <x v="0"/>
    <s v="TGM14078"/>
    <s v="ALQUILER DE TOLDO"/>
    <x v="0"/>
    <x v="0"/>
    <x v="0"/>
    <x v="48"/>
    <s v="Liz Lidiana Huaman Rojas"/>
    <m/>
    <x v="0"/>
    <x v="1"/>
    <x v="2"/>
    <x v="11"/>
  </r>
  <r>
    <x v="9502"/>
    <x v="0"/>
    <s v="TGM14079"/>
    <s v="ESTADO DE CUENTA"/>
    <x v="0"/>
    <x v="0"/>
    <x v="0"/>
    <x v="2"/>
    <s v="Liz Lidiana Huaman Rojas"/>
    <m/>
    <x v="0"/>
    <x v="1"/>
    <x v="2"/>
    <x v="11"/>
  </r>
  <r>
    <x v="9503"/>
    <x v="1"/>
    <s v="TGM14080"/>
    <s v="UBICACION DE ESPACIO"/>
    <x v="0"/>
    <x v="0"/>
    <x v="0"/>
    <x v="40"/>
    <s v="Pamela Diana Caro Alhua  SAC cor"/>
    <s v="Presencial"/>
    <x v="0"/>
    <x v="1"/>
    <x v="2"/>
    <x v="11"/>
  </r>
  <r>
    <x v="9504"/>
    <x v="0"/>
    <s v="TGM14081"/>
    <s v="USO DE ESPACIO"/>
    <x v="0"/>
    <x v="0"/>
    <x v="0"/>
    <x v="8"/>
    <s v="Liz Lidiana Huaman Rojas"/>
    <m/>
    <x v="0"/>
    <x v="1"/>
    <x v="2"/>
    <x v="11"/>
  </r>
  <r>
    <x v="9505"/>
    <x v="0"/>
    <s v="TGM14082"/>
    <s v="REPINTADO DE LAPIDA"/>
    <x v="0"/>
    <x v="0"/>
    <x v="0"/>
    <x v="14"/>
    <s v="Liz Lidiana Huaman Rojas"/>
    <m/>
    <x v="0"/>
    <x v="1"/>
    <x v="2"/>
    <x v="11"/>
  </r>
  <r>
    <x v="9506"/>
    <x v="0"/>
    <s v="TGM14083"/>
    <s v="12012"/>
    <x v="0"/>
    <x v="0"/>
    <x v="2"/>
    <x v="5"/>
    <s v="Anyela Pamela Soriano Segura SAN"/>
    <s v="Presencial"/>
    <x v="0"/>
    <x v="2"/>
    <x v="2"/>
    <x v="11"/>
  </r>
  <r>
    <x v="9507"/>
    <x v="0"/>
    <s v="TGM14084"/>
    <s v="MISA"/>
    <x v="0"/>
    <x v="2"/>
    <x v="0"/>
    <x v="39"/>
    <s v="Anyela Pamela Soriano Segura SAN"/>
    <s v="Presencial"/>
    <x v="0"/>
    <x v="1"/>
    <x v="2"/>
    <x v="11"/>
  </r>
  <r>
    <x v="9508"/>
    <x v="0"/>
    <s v="TGM14085"/>
    <s v="MANTENIMIENTO DE L APLACA"/>
    <x v="0"/>
    <x v="0"/>
    <x v="2"/>
    <x v="14"/>
    <s v="Anyela Pamela Soriano Segura SAN"/>
    <s v="Presencial"/>
    <x v="0"/>
    <x v="2"/>
    <x v="2"/>
    <x v="11"/>
  </r>
  <r>
    <x v="9509"/>
    <x v="0"/>
    <s v="TGM14086"/>
    <s v="CREMACION"/>
    <x v="0"/>
    <x v="0"/>
    <x v="0"/>
    <x v="8"/>
    <s v="Anyela Pamela Soriano Segura SAN"/>
    <s v="Presencial"/>
    <x v="0"/>
    <x v="1"/>
    <x v="2"/>
    <x v="11"/>
  </r>
  <r>
    <x v="9510"/>
    <x v="0"/>
    <s v="TGM14087"/>
    <s v="LIMPIEZA DE ESPACIO"/>
    <x v="0"/>
    <x v="0"/>
    <x v="4"/>
    <x v="14"/>
    <s v="Florentino Sebastian Salinas San Antonio"/>
    <s v="Presencial"/>
    <x v="0"/>
    <x v="1"/>
    <x v="2"/>
    <x v="11"/>
  </r>
  <r>
    <x v="9511"/>
    <x v="0"/>
    <s v="TGM14088"/>
    <s v="MISA"/>
    <x v="0"/>
    <x v="2"/>
    <x v="2"/>
    <x v="39"/>
    <s v="Nescar Janeth Ingaruca Peña SAC SAN"/>
    <s v="Presencial"/>
    <x v="0"/>
    <x v="2"/>
    <x v="2"/>
    <x v="11"/>
  </r>
  <r>
    <x v="9512"/>
    <x v="0"/>
    <s v="TGM14089"/>
    <s v="MISA"/>
    <x v="0"/>
    <x v="2"/>
    <x v="0"/>
    <x v="39"/>
    <s v="Nescar Janeth Ingaruca Peña SAC SAN"/>
    <s v="Presencial"/>
    <x v="0"/>
    <x v="1"/>
    <x v="2"/>
    <x v="11"/>
  </r>
  <r>
    <x v="9513"/>
    <x v="0"/>
    <s v="TGM14090"/>
    <s v="MISA"/>
    <x v="0"/>
    <x v="2"/>
    <x v="0"/>
    <x v="39"/>
    <s v="Nescar Janeth Ingaruca Peña SAC SAN"/>
    <s v="Presencial"/>
    <x v="0"/>
    <x v="1"/>
    <x v="2"/>
    <x v="11"/>
  </r>
  <r>
    <x v="9514"/>
    <x v="0"/>
    <s v="TGM14091"/>
    <s v="VENTA DE FLOREROS"/>
    <x v="0"/>
    <x v="0"/>
    <x v="4"/>
    <x v="21"/>
    <s v="Florentino Sebastian Salinas San Antonio"/>
    <s v="Presencial"/>
    <x v="0"/>
    <x v="2"/>
    <x v="2"/>
    <x v="11"/>
  </r>
  <r>
    <x v="9515"/>
    <x v="0"/>
    <s v="TGM14092"/>
    <s v="MISA"/>
    <x v="0"/>
    <x v="2"/>
    <x v="0"/>
    <x v="39"/>
    <s v="Nescar Janeth Ingaruca Peña SAC SAN"/>
    <s v="Presencial"/>
    <x v="0"/>
    <x v="1"/>
    <x v="2"/>
    <x v="11"/>
  </r>
  <r>
    <x v="9516"/>
    <x v="0"/>
    <s v="TGM14093"/>
    <s v="VENTA DE FLOREROS"/>
    <x v="0"/>
    <x v="0"/>
    <x v="4"/>
    <x v="21"/>
    <s v="Florentino Sebastian Salinas San Antonio"/>
    <s v="Presencial"/>
    <x v="0"/>
    <x v="2"/>
    <x v="2"/>
    <x v="11"/>
  </r>
  <r>
    <x v="9517"/>
    <x v="0"/>
    <s v="TGM14094"/>
    <s v="CONFECCION DE LAPIDA CARRARA"/>
    <x v="0"/>
    <x v="0"/>
    <x v="4"/>
    <x v="9"/>
    <s v="Florentino Sebastian Salinas San Antonio"/>
    <m/>
    <x v="0"/>
    <x v="2"/>
    <x v="2"/>
    <x v="11"/>
  </r>
  <r>
    <x v="9518"/>
    <x v="0"/>
    <s v="TGM14095"/>
    <s v="UBICACION DE ESPACIO"/>
    <x v="0"/>
    <x v="2"/>
    <x v="0"/>
    <x v="6"/>
    <s v="Liz Lidiana Huaman Rojas"/>
    <m/>
    <x v="0"/>
    <x v="1"/>
    <x v="2"/>
    <x v="11"/>
  </r>
  <r>
    <x v="9519"/>
    <x v="0"/>
    <s v="TGM14096"/>
    <s v="MISA RECUERDO"/>
    <x v="0"/>
    <x v="2"/>
    <x v="0"/>
    <x v="39"/>
    <s v="Liz Lidiana Huaman Rojas"/>
    <m/>
    <x v="0"/>
    <x v="1"/>
    <x v="2"/>
    <x v="11"/>
  </r>
  <r>
    <x v="9520"/>
    <x v="3"/>
    <s v="TGM14097"/>
    <s v="LAPIDA SIN MORTERO"/>
    <x v="0"/>
    <x v="1"/>
    <x v="4"/>
    <x v="9"/>
    <s v="Rayda Rita Vargas Perales C1"/>
    <m/>
    <x v="0"/>
    <x v="2"/>
    <x v="2"/>
    <x v="11"/>
  </r>
  <r>
    <x v="9521"/>
    <x v="0"/>
    <s v="TGM14098"/>
    <s v="ESTADO DE CUENTA"/>
    <x v="0"/>
    <x v="0"/>
    <x v="0"/>
    <x v="5"/>
    <s v="Liz Lidiana Huaman Rojas"/>
    <m/>
    <x v="0"/>
    <x v="1"/>
    <x v="2"/>
    <x v="11"/>
  </r>
  <r>
    <x v="9522"/>
    <x v="0"/>
    <s v="TGM14099"/>
    <s v="ESTADO DE CUENTA"/>
    <x v="0"/>
    <x v="0"/>
    <x v="0"/>
    <x v="5"/>
    <s v="Liz Lidiana Huaman Rojas"/>
    <s v="Llamada Telefonica"/>
    <x v="0"/>
    <x v="1"/>
    <x v="2"/>
    <x v="11"/>
  </r>
  <r>
    <x v="9523"/>
    <x v="0"/>
    <s v="TGM14100"/>
    <s v="MISA DE RECUERDO"/>
    <x v="0"/>
    <x v="2"/>
    <x v="0"/>
    <x v="39"/>
    <s v="Liz Lidiana Huaman Rojas"/>
    <s v="Llamada Telefonica"/>
    <x v="0"/>
    <x v="1"/>
    <x v="2"/>
    <x v="11"/>
  </r>
  <r>
    <x v="9524"/>
    <x v="0"/>
    <s v="TGM14101"/>
    <s v="ACTUALIZACION DE DATOS"/>
    <x v="0"/>
    <x v="0"/>
    <x v="0"/>
    <x v="1"/>
    <s v="Liz Lidiana Huaman Rojas"/>
    <s v="Llamada Telefonica"/>
    <x v="0"/>
    <x v="1"/>
    <x v="2"/>
    <x v="11"/>
  </r>
  <r>
    <x v="9525"/>
    <x v="0"/>
    <s v="TGM14102"/>
    <s v="REGULARIZACION DE ACTA"/>
    <x v="0"/>
    <x v="0"/>
    <x v="0"/>
    <x v="41"/>
    <s v="Liz Lidiana Huaman Rojas"/>
    <m/>
    <x v="0"/>
    <x v="1"/>
    <x v="2"/>
    <x v="11"/>
  </r>
  <r>
    <x v="9526"/>
    <x v="0"/>
    <s v="TGM14103"/>
    <s v="USO DE ESPACIO"/>
    <x v="0"/>
    <x v="0"/>
    <x v="0"/>
    <x v="8"/>
    <s v="Anyela Pamela Soriano Segura SAN"/>
    <m/>
    <x v="0"/>
    <x v="1"/>
    <x v="2"/>
    <x v="11"/>
  </r>
  <r>
    <x v="9527"/>
    <x v="0"/>
    <s v="TGM14104"/>
    <s v="ALQUILER DE TOLDO"/>
    <x v="0"/>
    <x v="0"/>
    <x v="0"/>
    <x v="48"/>
    <s v="Nescar Janeth Ingaruca Peña SAC SAN"/>
    <s v="Presencial"/>
    <x v="0"/>
    <x v="1"/>
    <x v="2"/>
    <x v="11"/>
  </r>
  <r>
    <x v="9528"/>
    <x v="0"/>
    <s v="TGM14105"/>
    <s v="CONSTRUCCION DE CABECERA"/>
    <x v="0"/>
    <x v="0"/>
    <x v="2"/>
    <x v="12"/>
    <s v="Anyela Pamela Soriano Segura SAN"/>
    <s v="Presencial"/>
    <x v="0"/>
    <x v="2"/>
    <x v="2"/>
    <x v="11"/>
  </r>
  <r>
    <x v="9529"/>
    <x v="0"/>
    <s v="TGM14106"/>
    <s v="MISA"/>
    <x v="0"/>
    <x v="2"/>
    <x v="0"/>
    <x v="39"/>
    <s v="Anyela Pamela Soriano Segura SAN"/>
    <s v="Presencial"/>
    <x v="0"/>
    <x v="1"/>
    <x v="2"/>
    <x v="11"/>
  </r>
  <r>
    <x v="9530"/>
    <x v="0"/>
    <s v="TGM14107"/>
    <s v="CERTIFICADO"/>
    <x v="0"/>
    <x v="0"/>
    <x v="0"/>
    <x v="0"/>
    <s v="Nescar Janeth Ingaruca Peña SAC SAN"/>
    <s v="Presencial"/>
    <x v="0"/>
    <x v="1"/>
    <x v="2"/>
    <x v="11"/>
  </r>
  <r>
    <x v="9531"/>
    <x v="0"/>
    <s v="TGM14108"/>
    <s v="MISA"/>
    <x v="0"/>
    <x v="2"/>
    <x v="0"/>
    <x v="39"/>
    <s v="Anyela Pamela Soriano Segura SAN"/>
    <s v="Presencial"/>
    <x v="0"/>
    <x v="1"/>
    <x v="2"/>
    <x v="11"/>
  </r>
  <r>
    <x v="9532"/>
    <x v="0"/>
    <s v="TGM14109"/>
    <s v="ALQUILER DE TOLDO"/>
    <x v="0"/>
    <x v="0"/>
    <x v="0"/>
    <x v="48"/>
    <s v="Nescar Janeth Ingaruca Peña SAC SAN"/>
    <s v="Presencial"/>
    <x v="0"/>
    <x v="1"/>
    <x v="2"/>
    <x v="11"/>
  </r>
  <r>
    <x v="9533"/>
    <x v="0"/>
    <s v="TGM14110"/>
    <s v="FONDO MANTENIMIENTO"/>
    <x v="0"/>
    <x v="0"/>
    <x v="0"/>
    <x v="0"/>
    <s v="Nescar Janeth Ingaruca Peña SAC SAN"/>
    <s v="Presencial"/>
    <x v="0"/>
    <x v="1"/>
    <x v="2"/>
    <x v="11"/>
  </r>
  <r>
    <x v="9534"/>
    <x v="0"/>
    <s v="TGM14111"/>
    <s v="MISA"/>
    <x v="0"/>
    <x v="2"/>
    <x v="0"/>
    <x v="39"/>
    <s v="Nescar Janeth Ingaruca Peña SAC SAN"/>
    <s v="Presencial"/>
    <x v="0"/>
    <x v="1"/>
    <x v="2"/>
    <x v="11"/>
  </r>
  <r>
    <x v="9535"/>
    <x v="0"/>
    <s v="TGM14112"/>
    <s v="CERTIFICADO DE USO"/>
    <x v="0"/>
    <x v="0"/>
    <x v="0"/>
    <x v="0"/>
    <s v="Anyela Pamela Soriano Segura SAN"/>
    <s v="Presencial"/>
    <x v="0"/>
    <x v="1"/>
    <x v="2"/>
    <x v="11"/>
  </r>
  <r>
    <x v="9536"/>
    <x v="4"/>
    <s v="TGM14113"/>
    <s v="QUEJA ASPECTO DE PARQUE JDL"/>
    <x v="0"/>
    <x v="0"/>
    <x v="4"/>
    <x v="14"/>
    <s v="Rayda Rita Vargas Perales C2"/>
    <s v="Presencial"/>
    <x v="0"/>
    <x v="2"/>
    <x v="2"/>
    <x v="11"/>
  </r>
  <r>
    <x v="9537"/>
    <x v="4"/>
    <s v="TGM14114"/>
    <s v="DEMORA DE CASI 1 AÑO COLOCAR LAPIDA"/>
    <x v="0"/>
    <x v="1"/>
    <x v="4"/>
    <x v="13"/>
    <s v="Rayda Rita Vargas Perales C2"/>
    <s v="Presencial"/>
    <x v="0"/>
    <x v="1"/>
    <x v="2"/>
    <x v="11"/>
  </r>
  <r>
    <x v="9538"/>
    <x v="4"/>
    <s v="TGM14115"/>
    <s v="ENTREGA DE CERTIFICADO DE PERPETUIDAD"/>
    <x v="0"/>
    <x v="0"/>
    <x v="0"/>
    <x v="0"/>
    <s v="Ruth Cusihuaman SACC2"/>
    <s v="Presencial"/>
    <x v="0"/>
    <x v="1"/>
    <x v="2"/>
    <x v="11"/>
  </r>
  <r>
    <x v="9539"/>
    <x v="3"/>
    <s v="TGM14116"/>
    <s v="CERTIFICADO DE USO PERPETUO"/>
    <x v="0"/>
    <x v="0"/>
    <x v="0"/>
    <x v="0"/>
    <s v="Ruth Cusihuaman SACC1"/>
    <s v="Presencial"/>
    <x v="0"/>
    <x v="1"/>
    <x v="2"/>
    <x v="11"/>
  </r>
  <r>
    <x v="9540"/>
    <x v="1"/>
    <s v="TGM14117"/>
    <s v="MISA"/>
    <x v="0"/>
    <x v="2"/>
    <x v="0"/>
    <x v="39"/>
    <s v="Nescar Janeth Ingaruca Peña SAC COR"/>
    <s v="Presencial"/>
    <x v="0"/>
    <x v="1"/>
    <x v="2"/>
    <x v="11"/>
  </r>
  <r>
    <x v="9541"/>
    <x v="0"/>
    <s v="TGM14118"/>
    <s v="CERTIFICCADO DE USO"/>
    <x v="0"/>
    <x v="0"/>
    <x v="0"/>
    <x v="0"/>
    <s v="Liz Lidiana Huaman Rojas"/>
    <m/>
    <x v="0"/>
    <x v="1"/>
    <x v="2"/>
    <x v="11"/>
  </r>
  <r>
    <x v="9542"/>
    <x v="4"/>
    <s v="TGM14119"/>
    <s v="CERTIFICADO DE USO PERPETUO"/>
    <x v="0"/>
    <x v="0"/>
    <x v="0"/>
    <x v="0"/>
    <s v="Rosmery Montesinos Quispe c2"/>
    <s v="Presencial"/>
    <x v="0"/>
    <x v="1"/>
    <x v="2"/>
    <x v="11"/>
  </r>
  <r>
    <x v="9543"/>
    <x v="0"/>
    <s v="TGM14120"/>
    <s v="PINTAR LAPIDA DE NICHO"/>
    <x v="0"/>
    <x v="0"/>
    <x v="0"/>
    <x v="14"/>
    <s v="Liz Lidiana Huaman Rojas"/>
    <m/>
    <x v="0"/>
    <x v="1"/>
    <x v="2"/>
    <x v="11"/>
  </r>
  <r>
    <x v="9544"/>
    <x v="1"/>
    <s v="TGM14121"/>
    <s v="RECLAMO DE LAPIDA"/>
    <x v="0"/>
    <x v="1"/>
    <x v="4"/>
    <x v="18"/>
    <s v="Deisy Huaman Lara - Corona del Frail"/>
    <s v="Presencial"/>
    <x v="0"/>
    <x v="1"/>
    <x v="2"/>
    <x v="11"/>
  </r>
  <r>
    <x v="9545"/>
    <x v="0"/>
    <s v="TGM14122"/>
    <s v="MISA"/>
    <x v="0"/>
    <x v="2"/>
    <x v="0"/>
    <x v="39"/>
    <s v="Anyela Pamela Soriano Segura SAN"/>
    <s v="Presencial"/>
    <x v="0"/>
    <x v="1"/>
    <x v="2"/>
    <x v="11"/>
  </r>
  <r>
    <x v="9546"/>
    <x v="0"/>
    <s v="TGM14123"/>
    <s v="MISA"/>
    <x v="0"/>
    <x v="2"/>
    <x v="0"/>
    <x v="39"/>
    <s v="Anyela Pamela Soriano Segura SAN"/>
    <s v="Presencial"/>
    <x v="0"/>
    <x v="1"/>
    <x v="2"/>
    <x v="11"/>
  </r>
  <r>
    <x v="9547"/>
    <x v="0"/>
    <s v="TGM14124"/>
    <s v="UBICACION DE ESPACIO"/>
    <x v="0"/>
    <x v="0"/>
    <x v="0"/>
    <x v="40"/>
    <s v="Anyela Pamela Soriano Segura SAN"/>
    <m/>
    <x v="0"/>
    <x v="1"/>
    <x v="2"/>
    <x v="11"/>
  </r>
  <r>
    <x v="9548"/>
    <x v="0"/>
    <s v="TGM14125"/>
    <s v="EMISION DE BOLETAS"/>
    <x v="0"/>
    <x v="0"/>
    <x v="0"/>
    <x v="19"/>
    <s v="Nescar Janeth Ingaruca Peña SAC SAN"/>
    <s v="Llamada Telefonica"/>
    <x v="0"/>
    <x v="1"/>
    <x v="2"/>
    <x v="11"/>
  </r>
  <r>
    <x v="9549"/>
    <x v="0"/>
    <s v="TGM14126"/>
    <s v="MISA"/>
    <x v="0"/>
    <x v="2"/>
    <x v="0"/>
    <x v="39"/>
    <s v="Anyela Pamela Soriano Segura SAN"/>
    <s v="Presencial"/>
    <x v="0"/>
    <x v="1"/>
    <x v="2"/>
    <x v="11"/>
  </r>
  <r>
    <x v="9550"/>
    <x v="0"/>
    <s v="TGM14127"/>
    <s v="ESTADO DE CUENTA DIGITAL"/>
    <x v="0"/>
    <x v="0"/>
    <x v="0"/>
    <x v="5"/>
    <s v="Liz Lidiana Huaman Rojas"/>
    <m/>
    <x v="0"/>
    <x v="1"/>
    <x v="2"/>
    <x v="11"/>
  </r>
  <r>
    <x v="9551"/>
    <x v="0"/>
    <s v="TGM14128"/>
    <s v="USO DE ESPACIO NF"/>
    <x v="0"/>
    <x v="0"/>
    <x v="0"/>
    <x v="8"/>
    <s v="Liz Lidiana Huaman Rojas"/>
    <m/>
    <x v="0"/>
    <x v="1"/>
    <x v="2"/>
    <x v="11"/>
  </r>
  <r>
    <x v="9552"/>
    <x v="0"/>
    <s v="TGM14129"/>
    <s v="FLOREROS PVC"/>
    <x v="0"/>
    <x v="0"/>
    <x v="0"/>
    <x v="21"/>
    <s v="Liz Lidiana Huaman Rojas"/>
    <m/>
    <x v="0"/>
    <x v="1"/>
    <x v="2"/>
    <x v="11"/>
  </r>
  <r>
    <x v="9553"/>
    <x v="0"/>
    <s v="TGM14130"/>
    <s v="CONSULTA DE USO DE ESPACIO"/>
    <x v="0"/>
    <x v="2"/>
    <x v="0"/>
    <x v="35"/>
    <s v="Liz Lidiana Huaman Rojas"/>
    <m/>
    <x v="0"/>
    <x v="1"/>
    <x v="2"/>
    <x v="11"/>
  </r>
  <r>
    <x v="9554"/>
    <x v="3"/>
    <s v="TGM14131"/>
    <s v="RECLAMO LAPIDA"/>
    <x v="0"/>
    <x v="1"/>
    <x v="4"/>
    <x v="13"/>
    <s v="Rayda Rita Vargas Perales C1"/>
    <s v="Presencial"/>
    <x v="0"/>
    <x v="1"/>
    <x v="2"/>
    <x v="11"/>
  </r>
  <r>
    <x v="9555"/>
    <x v="1"/>
    <s v="TGM14132"/>
    <s v="PERDIDA DE FLORERO"/>
    <x v="0"/>
    <x v="1"/>
    <x v="4"/>
    <x v="17"/>
    <s v="Florentino Sebastian Salinas Corona"/>
    <s v="Presencial"/>
    <x v="0"/>
    <x v="2"/>
    <x v="2"/>
    <x v="11"/>
  </r>
  <r>
    <x v="9556"/>
    <x v="0"/>
    <s v="TGM14133"/>
    <s v="ESTADO DE CUENTA DIGITAL"/>
    <x v="0"/>
    <x v="0"/>
    <x v="0"/>
    <x v="5"/>
    <s v="Liz Lidiana Huaman Rojas"/>
    <m/>
    <x v="0"/>
    <x v="1"/>
    <x v="2"/>
    <x v="11"/>
  </r>
  <r>
    <x v="9557"/>
    <x v="0"/>
    <s v="TGM14134"/>
    <s v="MISA"/>
    <x v="0"/>
    <x v="2"/>
    <x v="0"/>
    <x v="39"/>
    <s v="Nescar Janeth Ingaruca Peña SAC SAN"/>
    <s v="Presencial"/>
    <x v="0"/>
    <x v="1"/>
    <x v="2"/>
    <x v="11"/>
  </r>
  <r>
    <x v="9558"/>
    <x v="0"/>
    <s v="TGM14135"/>
    <s v="VENTA DE FLOREROS"/>
    <x v="0"/>
    <x v="0"/>
    <x v="4"/>
    <x v="21"/>
    <s v="Florentino Sebastian Salinas San Antonio"/>
    <s v="Presencial"/>
    <x v="0"/>
    <x v="2"/>
    <x v="2"/>
    <x v="11"/>
  </r>
  <r>
    <x v="9559"/>
    <x v="0"/>
    <s v="TGM14136"/>
    <s v="VENTA DE LAPIDA"/>
    <x v="0"/>
    <x v="0"/>
    <x v="4"/>
    <x v="9"/>
    <s v="Florentino Sebastian Salinas San Antonio"/>
    <s v="Presencial"/>
    <x v="0"/>
    <x v="2"/>
    <x v="2"/>
    <x v="11"/>
  </r>
  <r>
    <x v="9560"/>
    <x v="0"/>
    <s v="TGM14137"/>
    <s v="MISA"/>
    <x v="0"/>
    <x v="2"/>
    <x v="0"/>
    <x v="39"/>
    <s v="Nescar Janeth Ingaruca Peña SAC SAN"/>
    <s v="Presencial"/>
    <x v="0"/>
    <x v="1"/>
    <x v="2"/>
    <x v="11"/>
  </r>
  <r>
    <x v="9561"/>
    <x v="0"/>
    <s v="TGM14138"/>
    <s v="MISA"/>
    <x v="0"/>
    <x v="2"/>
    <x v="0"/>
    <x v="39"/>
    <s v="Nescar Janeth Ingaruca Peña SAC SAN"/>
    <s v="Presencial"/>
    <x v="0"/>
    <x v="1"/>
    <x v="2"/>
    <x v="11"/>
  </r>
  <r>
    <x v="9562"/>
    <x v="0"/>
    <s v="TGM14139"/>
    <s v="MISA"/>
    <x v="0"/>
    <x v="2"/>
    <x v="0"/>
    <x v="39"/>
    <s v="Nescar Janeth Ingaruca Peña SAC SAN"/>
    <s v="Presencial"/>
    <x v="0"/>
    <x v="1"/>
    <x v="2"/>
    <x v="11"/>
  </r>
  <r>
    <x v="9563"/>
    <x v="0"/>
    <s v="TGM14140"/>
    <s v="ESTADO DE CUENTA"/>
    <x v="0"/>
    <x v="0"/>
    <x v="0"/>
    <x v="5"/>
    <s v="Liz Lidiana Huaman Rojas"/>
    <m/>
    <x v="0"/>
    <x v="1"/>
    <x v="2"/>
    <x v="11"/>
  </r>
  <r>
    <x v="9564"/>
    <x v="8"/>
    <s v="TGM14141"/>
    <s v="CAMBIO DE CONTRATO"/>
    <x v="0"/>
    <x v="2"/>
    <x v="0"/>
    <x v="2"/>
    <s v="Rosario Margarita Vergara Jimenez SAC CHIM"/>
    <m/>
    <x v="0"/>
    <x v="1"/>
    <x v="2"/>
    <x v="11"/>
  </r>
  <r>
    <x v="9565"/>
    <x v="8"/>
    <s v="TGM14142"/>
    <s v="USO DE ESPACIO"/>
    <x v="0"/>
    <x v="0"/>
    <x v="0"/>
    <x v="8"/>
    <s v="Rosario Margarita Vergara Jimenez SAC CHIM"/>
    <m/>
    <x v="0"/>
    <x v="1"/>
    <x v="2"/>
    <x v="11"/>
  </r>
  <r>
    <x v="9566"/>
    <x v="8"/>
    <s v="TGM14143"/>
    <s v="USO DE SERVICIO FUNERARIO"/>
    <x v="0"/>
    <x v="0"/>
    <x v="0"/>
    <x v="8"/>
    <s v="Rosario Margarita Vergara Jimenez SAC CHIM"/>
    <m/>
    <x v="0"/>
    <x v="1"/>
    <x v="2"/>
    <x v="11"/>
  </r>
  <r>
    <x v="9567"/>
    <x v="8"/>
    <s v="TGM14144"/>
    <s v="ACTA DE DEFUNCION"/>
    <x v="0"/>
    <x v="0"/>
    <x v="0"/>
    <x v="41"/>
    <s v="Rosario Margarita Vergara Jimenez SAC CHIM"/>
    <m/>
    <x v="0"/>
    <x v="1"/>
    <x v="2"/>
    <x v="11"/>
  </r>
  <r>
    <x v="9568"/>
    <x v="8"/>
    <s v="TGM14145"/>
    <s v="TRASLADO INTERNO"/>
    <x v="0"/>
    <x v="0"/>
    <x v="0"/>
    <x v="7"/>
    <s v="Rosario Margarita Vergara Jimenez SAC CHIM"/>
    <m/>
    <x v="0"/>
    <x v="1"/>
    <x v="2"/>
    <x v="11"/>
  </r>
  <r>
    <x v="9569"/>
    <x v="8"/>
    <s v="TGM14146"/>
    <s v="USO DE ESPACIO"/>
    <x v="0"/>
    <x v="0"/>
    <x v="0"/>
    <x v="8"/>
    <s v="Rosario Margarita Vergara Jimenez SAC CHIM"/>
    <m/>
    <x v="0"/>
    <x v="1"/>
    <x v="2"/>
    <x v="11"/>
  </r>
  <r>
    <x v="9570"/>
    <x v="3"/>
    <s v="TGM14147"/>
    <s v="CAMBIO DE TITULARIDAD POR FALLECIMIENTO"/>
    <x v="0"/>
    <x v="0"/>
    <x v="4"/>
    <x v="16"/>
    <s v="Juan Carlos Chavez  Csc1"/>
    <s v="Presencial"/>
    <x v="0"/>
    <x v="2"/>
    <x v="2"/>
    <x v="11"/>
  </r>
  <r>
    <x v="9571"/>
    <x v="3"/>
    <s v="TGM14148"/>
    <s v="RECLAMO LAPIDA"/>
    <x v="0"/>
    <x v="1"/>
    <x v="2"/>
    <x v="13"/>
    <s v="Ruth Cusihuaman SACC1"/>
    <s v="Presencial"/>
    <x v="0"/>
    <x v="1"/>
    <x v="2"/>
    <x v="11"/>
  </r>
  <r>
    <x v="9572"/>
    <x v="0"/>
    <s v="TGM14149"/>
    <s v="CERTIFICADO"/>
    <x v="0"/>
    <x v="0"/>
    <x v="0"/>
    <x v="0"/>
    <s v="Nescar Janeth Ingaruca Peña SAC SAN"/>
    <s v="Presencial"/>
    <x v="0"/>
    <x v="1"/>
    <x v="2"/>
    <x v="11"/>
  </r>
  <r>
    <x v="9573"/>
    <x v="0"/>
    <s v="TGM14150"/>
    <s v="MISA"/>
    <x v="0"/>
    <x v="2"/>
    <x v="0"/>
    <x v="39"/>
    <s v="Nescar Janeth Ingaruca Peña SAC SAN"/>
    <s v="Presencial"/>
    <x v="0"/>
    <x v="1"/>
    <x v="2"/>
    <x v="11"/>
  </r>
  <r>
    <x v="9574"/>
    <x v="0"/>
    <s v="TGM14151"/>
    <s v="CERTIFICADO"/>
    <x v="0"/>
    <x v="0"/>
    <x v="0"/>
    <x v="0"/>
    <s v="Nescar Janeth Ingaruca Peña SAC SAN"/>
    <s v="Presencial"/>
    <x v="0"/>
    <x v="1"/>
    <x v="2"/>
    <x v="11"/>
  </r>
  <r>
    <x v="9575"/>
    <x v="0"/>
    <s v="TGM14152"/>
    <s v="MISA"/>
    <x v="0"/>
    <x v="2"/>
    <x v="0"/>
    <x v="39"/>
    <s v="Nescar Janeth Ingaruca Peña SAC SAN"/>
    <s v="Presencial"/>
    <x v="0"/>
    <x v="1"/>
    <x v="2"/>
    <x v="11"/>
  </r>
  <r>
    <x v="9576"/>
    <x v="0"/>
    <s v="TGM14153"/>
    <s v="VENTA DE FLORES"/>
    <x v="0"/>
    <x v="0"/>
    <x v="4"/>
    <x v="43"/>
    <s v="Florentino Sebastian Salinas San Antonio"/>
    <s v="Presencial"/>
    <x v="0"/>
    <x v="2"/>
    <x v="2"/>
    <x v="11"/>
  </r>
  <r>
    <x v="9577"/>
    <x v="0"/>
    <s v="TGM14154"/>
    <s v="MISA"/>
    <x v="0"/>
    <x v="2"/>
    <x v="0"/>
    <x v="39"/>
    <s v="Nescar Janeth Ingaruca Peña SAC SAN"/>
    <s v="Presencial"/>
    <x v="0"/>
    <x v="1"/>
    <x v="2"/>
    <x v="11"/>
  </r>
  <r>
    <x v="9578"/>
    <x v="1"/>
    <s v="TGM14155"/>
    <s v="MISA"/>
    <x v="0"/>
    <x v="2"/>
    <x v="0"/>
    <x v="39"/>
    <s v="Nescar Janeth Ingaruca Peña SAC COR"/>
    <s v="Presencial"/>
    <x v="0"/>
    <x v="1"/>
    <x v="2"/>
    <x v="11"/>
  </r>
  <r>
    <x v="9579"/>
    <x v="1"/>
    <s v="TGM14156"/>
    <s v="MANTENIMIENTO DE LAPIDA"/>
    <x v="0"/>
    <x v="0"/>
    <x v="4"/>
    <x v="11"/>
    <s v="Grupo Asesoria de Atencion al Cliente Corona del Fraile"/>
    <s v="Presencial"/>
    <x v="0"/>
    <x v="1"/>
    <x v="2"/>
    <x v="11"/>
  </r>
  <r>
    <x v="9580"/>
    <x v="4"/>
    <s v="TGM14157"/>
    <s v="CONSTANCIA DE SEPULTURA"/>
    <x v="0"/>
    <x v="0"/>
    <x v="0"/>
    <x v="6"/>
    <s v="Rosmery Montesinos Quispe c2"/>
    <s v="Presencial"/>
    <x v="0"/>
    <x v="1"/>
    <x v="2"/>
    <x v="11"/>
  </r>
  <r>
    <x v="9581"/>
    <x v="0"/>
    <s v="TGM14158"/>
    <s v="MISA"/>
    <x v="0"/>
    <x v="2"/>
    <x v="0"/>
    <x v="39"/>
    <s v="Nescar Janeth Ingaruca Peña SAC SAN"/>
    <s v="Presencial"/>
    <x v="0"/>
    <x v="1"/>
    <x v="2"/>
    <x v="11"/>
  </r>
  <r>
    <x v="9582"/>
    <x v="3"/>
    <s v="TGM14159"/>
    <s v="ENTREGA DE CERTIFICADO DE PERPETUIDAD"/>
    <x v="0"/>
    <x v="0"/>
    <x v="0"/>
    <x v="0"/>
    <s v="Ruth Cusihuaman SACC1"/>
    <s v="Presencial"/>
    <x v="0"/>
    <x v="1"/>
    <x v="2"/>
    <x v="11"/>
  </r>
  <r>
    <x v="9583"/>
    <x v="0"/>
    <s v="TGM14160"/>
    <s v="VENTA DE LAPIDA"/>
    <x v="0"/>
    <x v="0"/>
    <x v="4"/>
    <x v="9"/>
    <s v="Florentino Sebastian Salinas San Antonio"/>
    <s v="Presencial"/>
    <x v="0"/>
    <x v="2"/>
    <x v="2"/>
    <x v="11"/>
  </r>
  <r>
    <x v="9584"/>
    <x v="0"/>
    <s v="TGM14161"/>
    <s v="MISA"/>
    <x v="0"/>
    <x v="2"/>
    <x v="0"/>
    <x v="39"/>
    <s v="Anyela Pamela Soriano Segura SAN"/>
    <s v="Presencial"/>
    <x v="0"/>
    <x v="1"/>
    <x v="2"/>
    <x v="11"/>
  </r>
  <r>
    <x v="9585"/>
    <x v="0"/>
    <s v="TGM14162"/>
    <s v="MISA"/>
    <x v="0"/>
    <x v="2"/>
    <x v="0"/>
    <x v="39"/>
    <s v="Anyela Pamela Soriano Segura SAN"/>
    <s v="Presencial"/>
    <x v="0"/>
    <x v="1"/>
    <x v="2"/>
    <x v="11"/>
  </r>
  <r>
    <x v="9586"/>
    <x v="0"/>
    <s v="TGM14163"/>
    <s v="ASIGNACION DE 2DO TITULAR"/>
    <x v="0"/>
    <x v="0"/>
    <x v="0"/>
    <x v="41"/>
    <s v="Liz Lidiana Huaman Rojas"/>
    <m/>
    <x v="0"/>
    <x v="1"/>
    <x v="2"/>
    <x v="11"/>
  </r>
  <r>
    <x v="9587"/>
    <x v="0"/>
    <s v="TGM14164"/>
    <s v="CONSTANCIA UBICACION"/>
    <x v="0"/>
    <x v="0"/>
    <x v="0"/>
    <x v="6"/>
    <s v="Liz Lidiana Huaman Rojas"/>
    <m/>
    <x v="0"/>
    <x v="1"/>
    <x v="2"/>
    <x v="11"/>
  </r>
  <r>
    <x v="9588"/>
    <x v="0"/>
    <s v="TGM14165"/>
    <s v="MISA"/>
    <x v="0"/>
    <x v="2"/>
    <x v="0"/>
    <x v="39"/>
    <s v="Nescar Janeth Ingaruca Peña SAC SAN"/>
    <s v="Presencial"/>
    <x v="0"/>
    <x v="1"/>
    <x v="2"/>
    <x v="11"/>
  </r>
  <r>
    <x v="9589"/>
    <x v="0"/>
    <s v="TGM14166"/>
    <s v="MISA"/>
    <x v="0"/>
    <x v="2"/>
    <x v="0"/>
    <x v="39"/>
    <s v="Nescar Janeth Ingaruca Peña SAC SAN"/>
    <s v="Presencial"/>
    <x v="0"/>
    <x v="1"/>
    <x v="2"/>
    <x v="11"/>
  </r>
  <r>
    <x v="9590"/>
    <x v="0"/>
    <s v="TGM14167"/>
    <s v="ALQUILER DE TOLDO"/>
    <x v="0"/>
    <x v="0"/>
    <x v="0"/>
    <x v="48"/>
    <s v="Nescar Janeth Ingaruca Peña SAC SAN"/>
    <s v="Presencial"/>
    <x v="0"/>
    <x v="1"/>
    <x v="2"/>
    <x v="11"/>
  </r>
  <r>
    <x v="9591"/>
    <x v="0"/>
    <s v="TGM14168"/>
    <s v="MISA"/>
    <x v="0"/>
    <x v="2"/>
    <x v="0"/>
    <x v="39"/>
    <s v="Anyela Pamela Soriano Segura SAN"/>
    <s v="Presencial"/>
    <x v="0"/>
    <x v="1"/>
    <x v="2"/>
    <x v="11"/>
  </r>
  <r>
    <x v="9592"/>
    <x v="0"/>
    <s v="TGM14169"/>
    <s v="CERTIFICADO DE USO"/>
    <x v="0"/>
    <x v="0"/>
    <x v="0"/>
    <x v="0"/>
    <s v="Anyela Pamela Soriano Segura SAN"/>
    <s v="Presencial"/>
    <x v="0"/>
    <x v="1"/>
    <x v="2"/>
    <x v="11"/>
  </r>
  <r>
    <x v="9593"/>
    <x v="4"/>
    <s v="TGM14170"/>
    <s v="ENTREGA DE CERTIFICADO DE PERPETUIDAD"/>
    <x v="0"/>
    <x v="0"/>
    <x v="0"/>
    <x v="0"/>
    <s v="Rayda Rita Vargas Perales - Cusco II"/>
    <s v="Presencial"/>
    <x v="0"/>
    <x v="1"/>
    <x v="2"/>
    <x v="11"/>
  </r>
  <r>
    <x v="9594"/>
    <x v="3"/>
    <s v="TGM14171"/>
    <s v="ENTREGA DE CERTIFICADO DE PERPETUIDAD"/>
    <x v="0"/>
    <x v="0"/>
    <x v="0"/>
    <x v="0"/>
    <s v="Ruth Cusihuaman SACC1"/>
    <s v="Presencial"/>
    <x v="0"/>
    <x v="1"/>
    <x v="2"/>
    <x v="11"/>
  </r>
  <r>
    <x v="9595"/>
    <x v="4"/>
    <s v="TGM14172"/>
    <s v="ACTUALIZACION DE DATOS"/>
    <x v="0"/>
    <x v="0"/>
    <x v="0"/>
    <x v="1"/>
    <s v="Ruth Cusihuaman SACC2"/>
    <s v="Presencial"/>
    <x v="0"/>
    <x v="1"/>
    <x v="2"/>
    <x v="11"/>
  </r>
  <r>
    <x v="9596"/>
    <x v="0"/>
    <s v="TGM14173"/>
    <s v="VENTA FLOREROS"/>
    <x v="0"/>
    <x v="0"/>
    <x v="4"/>
    <x v="21"/>
    <s v="Florentino Sebastian Salinas San Antonio"/>
    <s v="Llamada Telefonica"/>
    <x v="0"/>
    <x v="2"/>
    <x v="2"/>
    <x v="11"/>
  </r>
  <r>
    <x v="9597"/>
    <x v="0"/>
    <s v="TGM14174"/>
    <s v="MISA"/>
    <x v="0"/>
    <x v="2"/>
    <x v="0"/>
    <x v="39"/>
    <s v="Nescar Janeth Ingaruca Peña SAC SAN"/>
    <s v="Presencial"/>
    <x v="0"/>
    <x v="1"/>
    <x v="2"/>
    <x v="11"/>
  </r>
  <r>
    <x v="9598"/>
    <x v="0"/>
    <s v="TGM14175"/>
    <s v="ALQUILER DE PLEGARIA"/>
    <x v="0"/>
    <x v="0"/>
    <x v="0"/>
    <x v="48"/>
    <s v="Anyela Pamela Soriano Segura SAN"/>
    <s v="Presencial"/>
    <x v="0"/>
    <x v="1"/>
    <x v="2"/>
    <x v="11"/>
  </r>
  <r>
    <x v="9599"/>
    <x v="3"/>
    <s v="TGM14176"/>
    <s v="ENTREGA DE CERTIFICADO DE PERPETUIDAD"/>
    <x v="0"/>
    <x v="0"/>
    <x v="0"/>
    <x v="0"/>
    <s v="Ruth Cusihuaman SACC1"/>
    <s v="Presencial"/>
    <x v="0"/>
    <x v="1"/>
    <x v="2"/>
    <x v="11"/>
  </r>
  <r>
    <x v="9600"/>
    <x v="3"/>
    <s v="TGM14177"/>
    <s v="ACTUALIZACION DE DATOS"/>
    <x v="0"/>
    <x v="0"/>
    <x v="0"/>
    <x v="1"/>
    <s v="Ruth Cusihuaman SACC1"/>
    <s v="Presencial"/>
    <x v="0"/>
    <x v="1"/>
    <x v="2"/>
    <x v="11"/>
  </r>
  <r>
    <x v="9601"/>
    <x v="3"/>
    <s v="TGM14178"/>
    <s v="ACTUALIZACION DE DATOS"/>
    <x v="0"/>
    <x v="0"/>
    <x v="0"/>
    <x v="1"/>
    <s v="Ruth Cusihuaman SACC1"/>
    <s v="Presencial"/>
    <x v="0"/>
    <x v="1"/>
    <x v="2"/>
    <x v="11"/>
  </r>
  <r>
    <x v="9602"/>
    <x v="0"/>
    <s v="TGM14179"/>
    <s v="CERTIFICADO DE USO"/>
    <x v="0"/>
    <x v="0"/>
    <x v="0"/>
    <x v="0"/>
    <s v="Anyela Pamela Soriano Segura SAN"/>
    <s v="Presencial"/>
    <x v="0"/>
    <x v="1"/>
    <x v="2"/>
    <x v="11"/>
  </r>
  <r>
    <x v="9603"/>
    <x v="0"/>
    <s v="TGM14180"/>
    <s v="ALQUILER DE TOLDO"/>
    <x v="0"/>
    <x v="0"/>
    <x v="0"/>
    <x v="48"/>
    <s v="Liz Lidiana Huaman Rojas"/>
    <m/>
    <x v="0"/>
    <x v="1"/>
    <x v="2"/>
    <x v="11"/>
  </r>
  <r>
    <x v="9604"/>
    <x v="0"/>
    <s v="TGM14181"/>
    <s v="LAPIDA DESPEGADA DE BASE DE CEMENTO"/>
    <x v="0"/>
    <x v="0"/>
    <x v="0"/>
    <x v="14"/>
    <s v="Liz Lidiana Huaman Rojas"/>
    <m/>
    <x v="0"/>
    <x v="1"/>
    <x v="2"/>
    <x v="11"/>
  </r>
  <r>
    <x v="9605"/>
    <x v="0"/>
    <s v="TGM14182"/>
    <s v="CAMBIO DE TITULARIDAD"/>
    <x v="0"/>
    <x v="0"/>
    <x v="0"/>
    <x v="41"/>
    <s v="Liz Lidiana Huaman Rojas"/>
    <m/>
    <x v="0"/>
    <x v="1"/>
    <x v="2"/>
    <x v="11"/>
  </r>
  <r>
    <x v="9606"/>
    <x v="0"/>
    <s v="TGM14183"/>
    <s v="USO DE ESPACIO NF"/>
    <x v="0"/>
    <x v="0"/>
    <x v="0"/>
    <x v="8"/>
    <s v="Liz Lidiana Huaman Rojas"/>
    <m/>
    <x v="0"/>
    <x v="1"/>
    <x v="2"/>
    <x v="11"/>
  </r>
  <r>
    <x v="9607"/>
    <x v="0"/>
    <s v="TGM14184"/>
    <s v="ESTADO DE CUENTA DIGITAL"/>
    <x v="0"/>
    <x v="0"/>
    <x v="0"/>
    <x v="5"/>
    <s v="Liz Lidiana Huaman Rojas"/>
    <m/>
    <x v="0"/>
    <x v="1"/>
    <x v="2"/>
    <x v="11"/>
  </r>
  <r>
    <x v="9608"/>
    <x v="0"/>
    <s v="TGM14185"/>
    <s v="MISA"/>
    <x v="0"/>
    <x v="2"/>
    <x v="0"/>
    <x v="39"/>
    <s v="Anyela Pamela Soriano Segura SAN"/>
    <s v="Presencial"/>
    <x v="0"/>
    <x v="1"/>
    <x v="2"/>
    <x v="11"/>
  </r>
  <r>
    <x v="9609"/>
    <x v="0"/>
    <s v="TGM14186"/>
    <s v="MISA"/>
    <x v="0"/>
    <x v="2"/>
    <x v="0"/>
    <x v="39"/>
    <s v="Anyela Pamela Soriano Segura SAN"/>
    <s v="Presencial"/>
    <x v="0"/>
    <x v="1"/>
    <x v="2"/>
    <x v="11"/>
  </r>
  <r>
    <x v="9610"/>
    <x v="1"/>
    <s v="TGM14187"/>
    <s v="MISA"/>
    <x v="0"/>
    <x v="2"/>
    <x v="0"/>
    <x v="39"/>
    <s v="Pamela Diana Caro Alhua  SAC cor"/>
    <s v="Presencial"/>
    <x v="0"/>
    <x v="1"/>
    <x v="2"/>
    <x v="11"/>
  </r>
  <r>
    <x v="9611"/>
    <x v="0"/>
    <s v="TGM14188"/>
    <s v="MISA DE RECUERDO"/>
    <x v="0"/>
    <x v="2"/>
    <x v="0"/>
    <x v="39"/>
    <s v="Liz Lidiana Huaman Rojas"/>
    <m/>
    <x v="0"/>
    <x v="1"/>
    <x v="2"/>
    <x v="11"/>
  </r>
  <r>
    <x v="9612"/>
    <x v="1"/>
    <s v="TGM14189"/>
    <s v="UBICACION DE ESPACIO"/>
    <x v="0"/>
    <x v="0"/>
    <x v="0"/>
    <x v="40"/>
    <s v="Pamela Diana Caro Alhua  SAC cor"/>
    <s v="Presencial"/>
    <x v="0"/>
    <x v="1"/>
    <x v="2"/>
    <x v="11"/>
  </r>
  <r>
    <x v="9613"/>
    <x v="0"/>
    <s v="TGM14190"/>
    <s v="UBICACION DE ESPACIO"/>
    <x v="0"/>
    <x v="0"/>
    <x v="0"/>
    <x v="40"/>
    <s v="Anyela Pamela Soriano Segura SAN"/>
    <s v="Presencial"/>
    <x v="0"/>
    <x v="1"/>
    <x v="2"/>
    <x v="11"/>
  </r>
  <r>
    <x v="9614"/>
    <x v="0"/>
    <s v="TGM14191"/>
    <s v="ESTADO DE CUENTA DIGITAL"/>
    <x v="0"/>
    <x v="0"/>
    <x v="0"/>
    <x v="5"/>
    <s v="Liz Lidiana Huaman Rojas"/>
    <m/>
    <x v="0"/>
    <x v="1"/>
    <x v="2"/>
    <x v="11"/>
  </r>
  <r>
    <x v="9615"/>
    <x v="0"/>
    <s v="TGM14192"/>
    <s v="CERTIFICADO DE USO"/>
    <x v="0"/>
    <x v="0"/>
    <x v="0"/>
    <x v="0"/>
    <s v="Liz Lidiana Huaman Rojas"/>
    <m/>
    <x v="0"/>
    <x v="1"/>
    <x v="2"/>
    <x v="11"/>
  </r>
  <r>
    <x v="9616"/>
    <x v="0"/>
    <s v="TGM14193"/>
    <s v="MISA DE RECUERDO"/>
    <x v="0"/>
    <x v="2"/>
    <x v="0"/>
    <x v="39"/>
    <s v="Liz Lidiana Huaman Rojas"/>
    <m/>
    <x v="0"/>
    <x v="1"/>
    <x v="2"/>
    <x v="11"/>
  </r>
  <r>
    <x v="9617"/>
    <x v="8"/>
    <s v="TGM14194"/>
    <s v="CERTIFICADO DE USO"/>
    <x v="0"/>
    <x v="0"/>
    <x v="0"/>
    <x v="0"/>
    <s v="Rosario Margarita Vergara Jimenez SAC CHIM"/>
    <m/>
    <x v="0"/>
    <x v="1"/>
    <x v="2"/>
    <x v="11"/>
  </r>
  <r>
    <x v="9618"/>
    <x v="0"/>
    <s v="TGM14195"/>
    <s v="CERTIFICADO DE USO"/>
    <x v="0"/>
    <x v="0"/>
    <x v="0"/>
    <x v="2"/>
    <s v="Liz Lidiana Huaman Rojas"/>
    <m/>
    <x v="0"/>
    <x v="1"/>
    <x v="2"/>
    <x v="11"/>
  </r>
  <r>
    <x v="9619"/>
    <x v="0"/>
    <s v="TGM14196"/>
    <s v="FLOREROS PVC"/>
    <x v="0"/>
    <x v="0"/>
    <x v="0"/>
    <x v="21"/>
    <s v="Liz Lidiana Huaman Rojas"/>
    <m/>
    <x v="0"/>
    <x v="1"/>
    <x v="2"/>
    <x v="11"/>
  </r>
  <r>
    <x v="9620"/>
    <x v="0"/>
    <s v="TGM14197"/>
    <s v="CERTIFICADO DE USO"/>
    <x v="0"/>
    <x v="0"/>
    <x v="0"/>
    <x v="0"/>
    <s v="Liz Lidiana Huaman Rojas"/>
    <m/>
    <x v="0"/>
    <x v="1"/>
    <x v="2"/>
    <x v="11"/>
  </r>
  <r>
    <x v="9621"/>
    <x v="0"/>
    <s v="TGM14198"/>
    <s v="INGRESO DE PAGO EFECTIVO"/>
    <x v="0"/>
    <x v="0"/>
    <x v="0"/>
    <x v="46"/>
    <s v="Anyela Pamela Soriano Segura SAN"/>
    <s v="Llamada Telefonica"/>
    <x v="0"/>
    <x v="1"/>
    <x v="2"/>
    <x v="11"/>
  </r>
  <r>
    <x v="9622"/>
    <x v="0"/>
    <s v="TGM14199"/>
    <s v="VENTA DE FLOREROS"/>
    <x v="0"/>
    <x v="0"/>
    <x v="4"/>
    <x v="21"/>
    <s v="Florentino Sebastian Salinas San Antonio"/>
    <s v="Presencial"/>
    <x v="0"/>
    <x v="2"/>
    <x v="2"/>
    <x v="11"/>
  </r>
  <r>
    <x v="9623"/>
    <x v="0"/>
    <s v="TGM14200"/>
    <s v="MISA"/>
    <x v="0"/>
    <x v="2"/>
    <x v="0"/>
    <x v="39"/>
    <s v="Nescar Janeth Ingaruca Peña SAC SAN"/>
    <s v="Presencial"/>
    <x v="0"/>
    <x v="1"/>
    <x v="2"/>
    <x v="11"/>
  </r>
  <r>
    <x v="9624"/>
    <x v="0"/>
    <s v="TGM14201"/>
    <s v="MISA"/>
    <x v="0"/>
    <x v="2"/>
    <x v="0"/>
    <x v="39"/>
    <s v="Nescar Janeth Ingaruca Peña SAC SAN"/>
    <s v="Presencial"/>
    <x v="0"/>
    <x v="1"/>
    <x v="2"/>
    <x v="11"/>
  </r>
  <r>
    <x v="9625"/>
    <x v="1"/>
    <s v="TGM14202"/>
    <s v="MISA"/>
    <x v="0"/>
    <x v="2"/>
    <x v="0"/>
    <x v="39"/>
    <s v="Nescar Janeth Ingaruca Peña SAC COR"/>
    <s v="Presencial"/>
    <x v="0"/>
    <x v="1"/>
    <x v="2"/>
    <x v="11"/>
  </r>
  <r>
    <x v="9626"/>
    <x v="1"/>
    <s v="TGM14203"/>
    <s v="CONSTANCIA"/>
    <x v="0"/>
    <x v="0"/>
    <x v="0"/>
    <x v="6"/>
    <s v="Nescar Janeth Ingaruca Peña SAC COR"/>
    <s v="Presencial"/>
    <x v="0"/>
    <x v="1"/>
    <x v="2"/>
    <x v="11"/>
  </r>
  <r>
    <x v="9627"/>
    <x v="0"/>
    <s v="TGM14204"/>
    <s v="MISA"/>
    <x v="0"/>
    <x v="2"/>
    <x v="0"/>
    <x v="39"/>
    <s v="Anyela Pamela Soriano Segura SAN"/>
    <s v="Presencial"/>
    <x v="0"/>
    <x v="1"/>
    <x v="2"/>
    <x v="11"/>
  </r>
  <r>
    <x v="9628"/>
    <x v="0"/>
    <s v="TGM14205"/>
    <s v="MISA"/>
    <x v="0"/>
    <x v="2"/>
    <x v="0"/>
    <x v="39"/>
    <s v="Anyela Pamela Soriano Segura SAN"/>
    <s v="Presencial"/>
    <x v="0"/>
    <x v="1"/>
    <x v="2"/>
    <x v="11"/>
  </r>
  <r>
    <x v="9629"/>
    <x v="2"/>
    <s v="TGM14206"/>
    <s v="PAGO DE CUOTA 201157"/>
    <x v="0"/>
    <x v="0"/>
    <x v="0"/>
    <x v="51"/>
    <s v="Rocio Margarita Chaname Vicente"/>
    <m/>
    <x v="0"/>
    <x v="1"/>
    <x v="2"/>
    <x v="11"/>
  </r>
  <r>
    <x v="9630"/>
    <x v="2"/>
    <s v="TGM14207"/>
    <s v="MANTENIMIENTO DE LAPIDA 200626"/>
    <x v="0"/>
    <x v="0"/>
    <x v="2"/>
    <x v="14"/>
    <s v="Rocio Margarita Chaname Vicente"/>
    <m/>
    <x v="0"/>
    <x v="1"/>
    <x v="2"/>
    <x v="11"/>
  </r>
  <r>
    <x v="9631"/>
    <x v="2"/>
    <s v="TGM14208"/>
    <s v="PAGO DE CUOTA 5034585"/>
    <x v="0"/>
    <x v="0"/>
    <x v="0"/>
    <x v="51"/>
    <s v="Rocio Margarita Chaname Vicente"/>
    <m/>
    <x v="0"/>
    <x v="1"/>
    <x v="2"/>
    <x v="11"/>
  </r>
  <r>
    <x v="9632"/>
    <x v="2"/>
    <s v="TGM14209"/>
    <s v="PAGO DE CUOTA 201046"/>
    <x v="0"/>
    <x v="0"/>
    <x v="0"/>
    <x v="51"/>
    <s v="Rocio Margarita Chaname Vicente"/>
    <m/>
    <x v="0"/>
    <x v="1"/>
    <x v="2"/>
    <x v="11"/>
  </r>
  <r>
    <x v="9633"/>
    <x v="0"/>
    <s v="TGM14210"/>
    <s v="CONFECCION DE LAPIDA GRANITO NEGRO"/>
    <x v="0"/>
    <x v="0"/>
    <x v="0"/>
    <x v="9"/>
    <s v="Liz Lidiana Huaman Rojas"/>
    <m/>
    <x v="0"/>
    <x v="1"/>
    <x v="2"/>
    <x v="11"/>
  </r>
  <r>
    <x v="9634"/>
    <x v="0"/>
    <s v="TGM14211"/>
    <s v="MISA"/>
    <x v="0"/>
    <x v="2"/>
    <x v="0"/>
    <x v="39"/>
    <s v="Anyela Pamela Soriano Segura SAN"/>
    <s v="Presencial"/>
    <x v="0"/>
    <x v="1"/>
    <x v="2"/>
    <x v="11"/>
  </r>
  <r>
    <x v="9635"/>
    <x v="3"/>
    <s v="TGM14212"/>
    <s v="GENERACION CODG. CIP"/>
    <x v="0"/>
    <x v="0"/>
    <x v="0"/>
    <x v="46"/>
    <s v="Ruth Cusihuaman SACC1"/>
    <s v="Llamada Telefonica"/>
    <x v="0"/>
    <x v="1"/>
    <x v="2"/>
    <x v="11"/>
  </r>
  <r>
    <x v="9636"/>
    <x v="3"/>
    <s v="TGM14213"/>
    <s v="ENTREGA DE CERTIFICADO DE PERPETUIDAD"/>
    <x v="0"/>
    <x v="0"/>
    <x v="0"/>
    <x v="0"/>
    <s v="Ruth Cusihuaman SACC1"/>
    <s v="Presencial"/>
    <x v="0"/>
    <x v="1"/>
    <x v="2"/>
    <x v="11"/>
  </r>
  <r>
    <x v="9637"/>
    <x v="3"/>
    <s v="TGM14214"/>
    <s v="CAMBIO DE TITULARIDAD"/>
    <x v="0"/>
    <x v="0"/>
    <x v="0"/>
    <x v="31"/>
    <s v="Ruth Cusihuaman SACC1"/>
    <s v="Presencial"/>
    <x v="0"/>
    <x v="1"/>
    <x v="2"/>
    <x v="11"/>
  </r>
  <r>
    <x v="9638"/>
    <x v="4"/>
    <s v="TGM14215"/>
    <s v="CAMBIO DE TITULARIDAD"/>
    <x v="0"/>
    <x v="0"/>
    <x v="0"/>
    <x v="31"/>
    <s v="Ruth Cusihuaman SACC2"/>
    <s v="Presencial"/>
    <x v="0"/>
    <x v="1"/>
    <x v="2"/>
    <x v="11"/>
  </r>
  <r>
    <x v="9639"/>
    <x v="2"/>
    <s v="TGM14216"/>
    <s v="PAGO DE CUOTA 200564"/>
    <x v="0"/>
    <x v="0"/>
    <x v="0"/>
    <x v="51"/>
    <s v="Rocio Margarita Chaname Vicente"/>
    <m/>
    <x v="0"/>
    <x v="1"/>
    <x v="2"/>
    <x v="11"/>
  </r>
  <r>
    <x v="9640"/>
    <x v="0"/>
    <s v="TGM14217"/>
    <s v="MISA"/>
    <x v="0"/>
    <x v="2"/>
    <x v="0"/>
    <x v="39"/>
    <s v="Nescar Janeth Ingaruca Peña SAC SAN"/>
    <s v="Presencial"/>
    <x v="0"/>
    <x v="1"/>
    <x v="2"/>
    <x v="11"/>
  </r>
  <r>
    <x v="9641"/>
    <x v="0"/>
    <s v="TGM14218"/>
    <s v="MISA"/>
    <x v="0"/>
    <x v="2"/>
    <x v="0"/>
    <x v="39"/>
    <s v="Anyela Pamela Soriano Segura SAN"/>
    <s v="Presencial"/>
    <x v="0"/>
    <x v="1"/>
    <x v="2"/>
    <x v="11"/>
  </r>
  <r>
    <x v="9642"/>
    <x v="0"/>
    <s v="TGM14219"/>
    <s v="MISA"/>
    <x v="0"/>
    <x v="2"/>
    <x v="0"/>
    <x v="39"/>
    <s v="Anyela Pamela Soriano Segura SAN"/>
    <s v="Presencial"/>
    <x v="0"/>
    <x v="1"/>
    <x v="2"/>
    <x v="11"/>
  </r>
  <r>
    <x v="9643"/>
    <x v="0"/>
    <s v="TGM14220"/>
    <s v="FLORERO DE VENTA"/>
    <x v="0"/>
    <x v="0"/>
    <x v="2"/>
    <x v="2"/>
    <s v="Anyela Pamela Soriano Segura SAN"/>
    <s v="Presencial"/>
    <x v="0"/>
    <x v="2"/>
    <x v="2"/>
    <x v="11"/>
  </r>
  <r>
    <x v="9644"/>
    <x v="1"/>
    <s v="TGM14221"/>
    <s v="MISA"/>
    <x v="0"/>
    <x v="2"/>
    <x v="0"/>
    <x v="39"/>
    <s v="Nescar Janeth Ingaruca Peña SAC COR"/>
    <s v="Presencial"/>
    <x v="0"/>
    <x v="1"/>
    <x v="2"/>
    <x v="11"/>
  </r>
  <r>
    <x v="9645"/>
    <x v="2"/>
    <s v="TGM14222"/>
    <s v="PAGO DE CUOTA 200067"/>
    <x v="0"/>
    <x v="0"/>
    <x v="0"/>
    <x v="51"/>
    <s v="Rocio Margarita Chaname Vicente"/>
    <m/>
    <x v="0"/>
    <x v="1"/>
    <x v="2"/>
    <x v="11"/>
  </r>
  <r>
    <x v="9646"/>
    <x v="3"/>
    <s v="TGM14223"/>
    <s v="GENERACION CODG. CIP"/>
    <x v="0"/>
    <x v="0"/>
    <x v="2"/>
    <x v="46"/>
    <s v="Ruth Cusihuaman SACC1"/>
    <s v="Llamada Telefonica"/>
    <x v="0"/>
    <x v="2"/>
    <x v="2"/>
    <x v="11"/>
  </r>
  <r>
    <x v="9647"/>
    <x v="0"/>
    <s v="TGM14224"/>
    <s v="CERTIFICADO DE USO"/>
    <x v="0"/>
    <x v="0"/>
    <x v="0"/>
    <x v="0"/>
    <s v="Liz Lidiana Huaman Rojas"/>
    <m/>
    <x v="0"/>
    <x v="1"/>
    <x v="2"/>
    <x v="11"/>
  </r>
  <r>
    <x v="9648"/>
    <x v="0"/>
    <s v="TGM14225"/>
    <s v="CONSULTA INHUMACION"/>
    <x v="0"/>
    <x v="2"/>
    <x v="0"/>
    <x v="8"/>
    <s v="Liz Lidiana Huaman Rojas"/>
    <m/>
    <x v="0"/>
    <x v="1"/>
    <x v="2"/>
    <x v="11"/>
  </r>
  <r>
    <x v="9649"/>
    <x v="0"/>
    <s v="TGM14226"/>
    <s v="FLOREROS PVC"/>
    <x v="0"/>
    <x v="0"/>
    <x v="0"/>
    <x v="21"/>
    <s v="Liz Lidiana Huaman Rojas"/>
    <m/>
    <x v="0"/>
    <x v="1"/>
    <x v="2"/>
    <x v="11"/>
  </r>
  <r>
    <x v="9650"/>
    <x v="0"/>
    <s v="TGM14227"/>
    <s v="ESTADO DE CUENTA DIGITAL"/>
    <x v="0"/>
    <x v="0"/>
    <x v="0"/>
    <x v="5"/>
    <s v="Liz Lidiana Huaman Rojas"/>
    <m/>
    <x v="0"/>
    <x v="1"/>
    <x v="2"/>
    <x v="11"/>
  </r>
  <r>
    <x v="9651"/>
    <x v="0"/>
    <s v="TGM14228"/>
    <s v="CERTIFICADO DE USO"/>
    <x v="0"/>
    <x v="0"/>
    <x v="0"/>
    <x v="0"/>
    <s v="Liz Lidiana Huaman Rojas"/>
    <m/>
    <x v="0"/>
    <x v="1"/>
    <x v="2"/>
    <x v="11"/>
  </r>
  <r>
    <x v="9652"/>
    <x v="0"/>
    <s v="TGM14229"/>
    <s v="UBICACION DE SEPULTURA"/>
    <x v="0"/>
    <x v="2"/>
    <x v="0"/>
    <x v="6"/>
    <s v="Liz Lidiana Huaman Rojas"/>
    <m/>
    <x v="0"/>
    <x v="1"/>
    <x v="2"/>
    <x v="11"/>
  </r>
  <r>
    <x v="9653"/>
    <x v="0"/>
    <s v="TGM14230"/>
    <s v="ESTADO DE CUENTA"/>
    <x v="0"/>
    <x v="0"/>
    <x v="0"/>
    <x v="5"/>
    <s v="Liz Lidiana Huaman Rojas"/>
    <m/>
    <x v="0"/>
    <x v="1"/>
    <x v="2"/>
    <x v="11"/>
  </r>
  <r>
    <x v="9654"/>
    <x v="0"/>
    <s v="TGM14231"/>
    <s v="MISA"/>
    <x v="0"/>
    <x v="2"/>
    <x v="0"/>
    <x v="39"/>
    <s v="Anyela Pamela Soriano Segura SAN"/>
    <s v="Presencial"/>
    <x v="0"/>
    <x v="1"/>
    <x v="2"/>
    <x v="11"/>
  </r>
  <r>
    <x v="9655"/>
    <x v="0"/>
    <s v="TGM14232"/>
    <s v="MISA"/>
    <x v="0"/>
    <x v="2"/>
    <x v="0"/>
    <x v="39"/>
    <s v="Anyela Pamela Soriano Segura SAN"/>
    <s v="Presencial"/>
    <x v="0"/>
    <x v="1"/>
    <x v="2"/>
    <x v="11"/>
  </r>
  <r>
    <x v="9656"/>
    <x v="0"/>
    <s v="TGM14233"/>
    <s v="MISA"/>
    <x v="0"/>
    <x v="2"/>
    <x v="0"/>
    <x v="39"/>
    <s v="Anyela Pamela Soriano Segura SAN"/>
    <s v="Presencial"/>
    <x v="0"/>
    <x v="1"/>
    <x v="2"/>
    <x v="11"/>
  </r>
  <r>
    <x v="9657"/>
    <x v="2"/>
    <s v="TGM14234"/>
    <s v="PAGO CUOTA 200956"/>
    <x v="0"/>
    <x v="0"/>
    <x v="0"/>
    <x v="51"/>
    <s v="Rocio Margarita Chaname Vicente"/>
    <m/>
    <x v="0"/>
    <x v="1"/>
    <x v="2"/>
    <x v="11"/>
  </r>
  <r>
    <x v="9658"/>
    <x v="0"/>
    <s v="TGM14235"/>
    <s v="RECLAMO DE LAPIDA"/>
    <x v="0"/>
    <x v="1"/>
    <x v="4"/>
    <x v="17"/>
    <s v="Florentino Sebastian Salinas San Antonio"/>
    <s v="Presencial"/>
    <x v="0"/>
    <x v="2"/>
    <x v="2"/>
    <x v="11"/>
  </r>
  <r>
    <x v="9659"/>
    <x v="0"/>
    <s v="TGM14236"/>
    <s v="CERTIFICADO DE USO"/>
    <x v="0"/>
    <x v="0"/>
    <x v="2"/>
    <x v="0"/>
    <s v="Anyela Pamela Soriano Segura SAN"/>
    <s v="Presencial"/>
    <x v="0"/>
    <x v="2"/>
    <x v="2"/>
    <x v="11"/>
  </r>
  <r>
    <x v="9660"/>
    <x v="2"/>
    <s v="TGM14237"/>
    <s v="PAGO DE CUOTA 200971"/>
    <x v="0"/>
    <x v="0"/>
    <x v="0"/>
    <x v="51"/>
    <s v="Rocio Margarita Chaname Vicente"/>
    <m/>
    <x v="0"/>
    <x v="1"/>
    <x v="2"/>
    <x v="11"/>
  </r>
  <r>
    <x v="9661"/>
    <x v="0"/>
    <s v="TGM14238"/>
    <s v="ESTADO DE CUENTA DIGITAL"/>
    <x v="0"/>
    <x v="0"/>
    <x v="0"/>
    <x v="5"/>
    <s v="Liz Lidiana Huaman Rojas"/>
    <m/>
    <x v="0"/>
    <x v="1"/>
    <x v="2"/>
    <x v="11"/>
  </r>
  <r>
    <x v="9662"/>
    <x v="4"/>
    <s v="TGM14239"/>
    <s v="CAMBIO DE TITULARIDAD"/>
    <x v="0"/>
    <x v="0"/>
    <x v="0"/>
    <x v="31"/>
    <s v="Ruth Cusihuaman SACC2"/>
    <s v="Presencial"/>
    <x v="0"/>
    <x v="1"/>
    <x v="2"/>
    <x v="11"/>
  </r>
  <r>
    <x v="9663"/>
    <x v="4"/>
    <s v="TGM14240"/>
    <s v="CONSULTA SOBRE LAPIDA"/>
    <x v="0"/>
    <x v="2"/>
    <x v="0"/>
    <x v="15"/>
    <s v="Ruth Cusihuaman SACC2"/>
    <s v="Presencial"/>
    <x v="0"/>
    <x v="1"/>
    <x v="2"/>
    <x v="11"/>
  </r>
  <r>
    <x v="9664"/>
    <x v="0"/>
    <s v="TGM14241"/>
    <s v="REQUISITOS EXHUMACION"/>
    <x v="0"/>
    <x v="2"/>
    <x v="0"/>
    <x v="8"/>
    <s v="Pamela Diana SAC Caro Alhua"/>
    <s v="Presencial"/>
    <x v="0"/>
    <x v="1"/>
    <x v="2"/>
    <x v="11"/>
  </r>
  <r>
    <x v="9665"/>
    <x v="0"/>
    <s v="TGM14242"/>
    <s v="REPINTADO DE LAPIDA"/>
    <x v="0"/>
    <x v="0"/>
    <x v="4"/>
    <x v="11"/>
    <s v="Florentino Sebastian Salinas San Antonio"/>
    <s v="Presencial"/>
    <x v="0"/>
    <x v="1"/>
    <x v="2"/>
    <x v="11"/>
  </r>
  <r>
    <x v="9666"/>
    <x v="0"/>
    <s v="TGM14243"/>
    <s v="UBICACION DE ESPACIO"/>
    <x v="0"/>
    <x v="0"/>
    <x v="0"/>
    <x v="40"/>
    <s v="Pamela Diana SAC Caro Alhua"/>
    <s v="Presencial"/>
    <x v="0"/>
    <x v="1"/>
    <x v="2"/>
    <x v="11"/>
  </r>
  <r>
    <x v="9667"/>
    <x v="0"/>
    <s v="TGM14244"/>
    <s v="FLORERO PVC"/>
    <x v="0"/>
    <x v="0"/>
    <x v="4"/>
    <x v="21"/>
    <s v="Florentino Sebastian Salinas San Antonio"/>
    <s v="Presencial"/>
    <x v="0"/>
    <x v="2"/>
    <x v="2"/>
    <x v="11"/>
  </r>
  <r>
    <x v="9668"/>
    <x v="0"/>
    <s v="TGM14245"/>
    <s v="FLORERO PVC"/>
    <x v="0"/>
    <x v="0"/>
    <x v="4"/>
    <x v="21"/>
    <s v="Florentino Sebastian Salinas San Antonio"/>
    <s v="Presencial"/>
    <x v="0"/>
    <x v="2"/>
    <x v="2"/>
    <x v="11"/>
  </r>
  <r>
    <x v="9669"/>
    <x v="4"/>
    <s v="TGM14246"/>
    <s v="CONSULTA INSTALACI&amp;OACUTE;N DE LAPIDA"/>
    <x v="0"/>
    <x v="2"/>
    <x v="0"/>
    <x v="15"/>
    <s v="Ruth Cusihuaman SACC2"/>
    <s v="Llamada Telefonica"/>
    <x v="0"/>
    <x v="1"/>
    <x v="2"/>
    <x v="11"/>
  </r>
  <r>
    <x v="9670"/>
    <x v="0"/>
    <s v="TGM14247"/>
    <s v="VENTA DE FLORERO"/>
    <x v="0"/>
    <x v="0"/>
    <x v="4"/>
    <x v="21"/>
    <s v="Florentino Sebastian Salinas San Antonio"/>
    <s v="Presencial"/>
    <x v="0"/>
    <x v="2"/>
    <x v="2"/>
    <x v="11"/>
  </r>
  <r>
    <x v="9671"/>
    <x v="0"/>
    <s v="TGM14248"/>
    <s v="ALQUILER DE TOLDO"/>
    <x v="0"/>
    <x v="0"/>
    <x v="0"/>
    <x v="48"/>
    <s v="Anyela Pamela Soriano Segura SAN"/>
    <s v="Presencial"/>
    <x v="0"/>
    <x v="1"/>
    <x v="2"/>
    <x v="11"/>
  </r>
  <r>
    <x v="9672"/>
    <x v="0"/>
    <s v="TGM14249"/>
    <s v="USO DE ESPACIO"/>
    <x v="0"/>
    <x v="0"/>
    <x v="0"/>
    <x v="8"/>
    <s v="Anyela Pamela Soriano Segura SAN"/>
    <s v="Presencial"/>
    <x v="0"/>
    <x v="1"/>
    <x v="2"/>
    <x v="11"/>
  </r>
  <r>
    <x v="9673"/>
    <x v="0"/>
    <s v="TGM14250"/>
    <s v="USO DE ESPACIO"/>
    <x v="0"/>
    <x v="0"/>
    <x v="2"/>
    <x v="2"/>
    <s v="Anyela Pamela Soriano Segura SAN"/>
    <s v="Presencial"/>
    <x v="0"/>
    <x v="2"/>
    <x v="2"/>
    <x v="11"/>
  </r>
  <r>
    <x v="9674"/>
    <x v="0"/>
    <s v="TGM14251"/>
    <s v="USO DE ESPACIO"/>
    <x v="0"/>
    <x v="0"/>
    <x v="2"/>
    <x v="2"/>
    <s v="Anyela Pamela Soriano Segura SAN"/>
    <s v="Presencial"/>
    <x v="0"/>
    <x v="2"/>
    <x v="2"/>
    <x v="11"/>
  </r>
  <r>
    <x v="9675"/>
    <x v="0"/>
    <s v="TGM14252"/>
    <s v="MISA"/>
    <x v="0"/>
    <x v="2"/>
    <x v="0"/>
    <x v="39"/>
    <s v="Pamela Diana SAC Caro Alhua"/>
    <s v="Presencial"/>
    <x v="0"/>
    <x v="1"/>
    <x v="2"/>
    <x v="11"/>
  </r>
  <r>
    <x v="9676"/>
    <x v="0"/>
    <s v="TGM14253"/>
    <s v="LAPIDA COLINDANTE"/>
    <x v="0"/>
    <x v="2"/>
    <x v="0"/>
    <x v="23"/>
    <s v="Pamela Diana SAC Caro Alhua"/>
    <s v="Presencial"/>
    <x v="0"/>
    <x v="1"/>
    <x v="2"/>
    <x v="11"/>
  </r>
  <r>
    <x v="9677"/>
    <x v="0"/>
    <s v="TGM14254"/>
    <s v="MISA DE RECUERDO"/>
    <x v="0"/>
    <x v="2"/>
    <x v="0"/>
    <x v="39"/>
    <s v="Liz Lidiana Huaman Rojas"/>
    <m/>
    <x v="0"/>
    <x v="1"/>
    <x v="2"/>
    <x v="11"/>
  </r>
  <r>
    <x v="9678"/>
    <x v="0"/>
    <s v="TGM14255"/>
    <s v="MISA DE RECUERDO"/>
    <x v="0"/>
    <x v="2"/>
    <x v="0"/>
    <x v="39"/>
    <s v="Liz Lidiana Huaman Rojas"/>
    <m/>
    <x v="0"/>
    <x v="1"/>
    <x v="2"/>
    <x v="11"/>
  </r>
  <r>
    <x v="9679"/>
    <x v="0"/>
    <s v="TGM14256"/>
    <s v="CERTIFICADO DE USO"/>
    <x v="0"/>
    <x v="0"/>
    <x v="0"/>
    <x v="0"/>
    <s v="Liz Lidiana Huaman Rojas"/>
    <m/>
    <x v="0"/>
    <x v="1"/>
    <x v="2"/>
    <x v="11"/>
  </r>
  <r>
    <x v="9680"/>
    <x v="0"/>
    <s v="TGM14257"/>
    <s v="REPINTADO DE LAPIDA"/>
    <x v="0"/>
    <x v="0"/>
    <x v="0"/>
    <x v="14"/>
    <s v="Liz Lidiana Huaman Rojas"/>
    <m/>
    <x v="0"/>
    <x v="1"/>
    <x v="2"/>
    <x v="11"/>
  </r>
  <r>
    <x v="9681"/>
    <x v="0"/>
    <s v="TGM14258"/>
    <s v="FLOREROS PVC"/>
    <x v="0"/>
    <x v="0"/>
    <x v="0"/>
    <x v="21"/>
    <s v="Liz Lidiana Huaman Rojas"/>
    <m/>
    <x v="0"/>
    <x v="1"/>
    <x v="2"/>
    <x v="11"/>
  </r>
  <r>
    <x v="9682"/>
    <x v="0"/>
    <s v="TGM14259"/>
    <s v="MEDIOS DE PAGO"/>
    <x v="0"/>
    <x v="0"/>
    <x v="0"/>
    <x v="5"/>
    <s v="Liz Lidiana Huaman Rojas"/>
    <m/>
    <x v="0"/>
    <x v="1"/>
    <x v="2"/>
    <x v="11"/>
  </r>
  <r>
    <x v="9683"/>
    <x v="0"/>
    <s v="TGM14260"/>
    <s v="ESTADO DE CUENTA"/>
    <x v="0"/>
    <x v="0"/>
    <x v="0"/>
    <x v="5"/>
    <s v="Liz Lidiana Huaman Rojas"/>
    <m/>
    <x v="0"/>
    <x v="1"/>
    <x v="2"/>
    <x v="11"/>
  </r>
  <r>
    <x v="9684"/>
    <x v="0"/>
    <s v="TGM14261"/>
    <s v="FLOREROS"/>
    <x v="0"/>
    <x v="0"/>
    <x v="4"/>
    <x v="21"/>
    <s v="Florentino Sebastian Salinas San Antonio"/>
    <s v="Presencial"/>
    <x v="0"/>
    <x v="2"/>
    <x v="2"/>
    <x v="11"/>
  </r>
  <r>
    <x v="9685"/>
    <x v="0"/>
    <s v="TGM14262"/>
    <s v="DERECHO DE SEPULTURA"/>
    <x v="0"/>
    <x v="0"/>
    <x v="0"/>
    <x v="8"/>
    <s v="Nescar Janeth Ingaruca Peña SAC SAN"/>
    <s v="Presencial"/>
    <x v="0"/>
    <x v="1"/>
    <x v="2"/>
    <x v="11"/>
  </r>
  <r>
    <x v="9686"/>
    <x v="0"/>
    <s v="TGM14263"/>
    <s v="CONFECCION DE LAPIDA CARRARA"/>
    <x v="0"/>
    <x v="0"/>
    <x v="4"/>
    <x v="13"/>
    <s v="Florentino Sebastian Salinas San Antonio"/>
    <m/>
    <x v="0"/>
    <x v="2"/>
    <x v="2"/>
    <x v="11"/>
  </r>
  <r>
    <x v="9687"/>
    <x v="0"/>
    <s v="TGM14264"/>
    <s v="MISA"/>
    <x v="0"/>
    <x v="2"/>
    <x v="0"/>
    <x v="39"/>
    <s v="Nescar Janeth Ingaruca Peña SAC SAN"/>
    <s v="Presencial"/>
    <x v="0"/>
    <x v="1"/>
    <x v="2"/>
    <x v="11"/>
  </r>
  <r>
    <x v="9688"/>
    <x v="2"/>
    <s v="TGM14265"/>
    <s v="PAGO DE CUOTA 201136"/>
    <x v="0"/>
    <x v="0"/>
    <x v="0"/>
    <x v="51"/>
    <s v="Rocio Margarita Chaname Vicente"/>
    <m/>
    <x v="0"/>
    <x v="1"/>
    <x v="2"/>
    <x v="11"/>
  </r>
  <r>
    <x v="9689"/>
    <x v="0"/>
    <s v="TGM14266"/>
    <s v="ESTADO DE CUENTA"/>
    <x v="0"/>
    <x v="0"/>
    <x v="0"/>
    <x v="5"/>
    <s v="Liz Lidiana Huaman Rojas"/>
    <m/>
    <x v="0"/>
    <x v="1"/>
    <x v="2"/>
    <x v="11"/>
  </r>
  <r>
    <x v="9690"/>
    <x v="2"/>
    <s v="TGM14267"/>
    <s v="PAGO CUOTA 200606"/>
    <x v="0"/>
    <x v="0"/>
    <x v="0"/>
    <x v="51"/>
    <s v="Rocio Margarita Chaname Vicente"/>
    <m/>
    <x v="0"/>
    <x v="1"/>
    <x v="2"/>
    <x v="11"/>
  </r>
  <r>
    <x v="9691"/>
    <x v="2"/>
    <s v="TGM14268"/>
    <s v="ALQUILER DE PLEGARIA 200606"/>
    <x v="0"/>
    <x v="0"/>
    <x v="0"/>
    <x v="50"/>
    <s v="Rocio Margarita Chaname Vicente"/>
    <m/>
    <x v="0"/>
    <x v="1"/>
    <x v="2"/>
    <x v="11"/>
  </r>
  <r>
    <x v="9692"/>
    <x v="0"/>
    <s v="TGM14269"/>
    <s v="ACTUALIZACION DE PAGOS"/>
    <x v="0"/>
    <x v="0"/>
    <x v="0"/>
    <x v="5"/>
    <s v="Liz Lidiana Huaman Rojas"/>
    <m/>
    <x v="0"/>
    <x v="1"/>
    <x v="2"/>
    <x v="11"/>
  </r>
  <r>
    <x v="9693"/>
    <x v="0"/>
    <s v="TGM14270"/>
    <s v="ESTADO DE CUENTA DIGITAL"/>
    <x v="0"/>
    <x v="0"/>
    <x v="0"/>
    <x v="5"/>
    <s v="Liz Lidiana Huaman Rojas"/>
    <m/>
    <x v="0"/>
    <x v="1"/>
    <x v="2"/>
    <x v="11"/>
  </r>
  <r>
    <x v="9694"/>
    <x v="0"/>
    <s v="TGM14271"/>
    <s v="ACTUALIZACION DE DATOS"/>
    <x v="0"/>
    <x v="0"/>
    <x v="0"/>
    <x v="1"/>
    <s v="Liz Lidiana Huaman Rojas"/>
    <m/>
    <x v="0"/>
    <x v="1"/>
    <x v="2"/>
    <x v="11"/>
  </r>
  <r>
    <x v="9695"/>
    <x v="2"/>
    <s v="TGM14272"/>
    <s v="CERTIFICADO DE USO 200347"/>
    <x v="0"/>
    <x v="0"/>
    <x v="0"/>
    <x v="0"/>
    <s v="Rocio Margarita Chaname Vicente"/>
    <m/>
    <x v="0"/>
    <x v="1"/>
    <x v="2"/>
    <x v="11"/>
  </r>
  <r>
    <x v="9696"/>
    <x v="0"/>
    <s v="TGM14273"/>
    <s v="CAMBIO DE TITULARIDAD"/>
    <x v="0"/>
    <x v="2"/>
    <x v="0"/>
    <x v="31"/>
    <s v="Liz Lidiana Huaman Rojas"/>
    <m/>
    <x v="0"/>
    <x v="1"/>
    <x v="2"/>
    <x v="11"/>
  </r>
  <r>
    <x v="9697"/>
    <x v="0"/>
    <s v="TGM14274"/>
    <s v="MISA RECUERDO"/>
    <x v="0"/>
    <x v="2"/>
    <x v="0"/>
    <x v="39"/>
    <s v="Liz Lidiana Huaman Rojas"/>
    <s v="Llamada Telefonica"/>
    <x v="0"/>
    <x v="1"/>
    <x v="2"/>
    <x v="11"/>
  </r>
  <r>
    <x v="9698"/>
    <x v="2"/>
    <s v="TGM14275"/>
    <s v="PAGO FOMA 200600"/>
    <x v="0"/>
    <x v="0"/>
    <x v="0"/>
    <x v="51"/>
    <s v="Rocio Margarita Chaname Vicente"/>
    <m/>
    <x v="0"/>
    <x v="1"/>
    <x v="2"/>
    <x v="11"/>
  </r>
  <r>
    <x v="9699"/>
    <x v="2"/>
    <s v="TGM14276"/>
    <s v="PAGO EFECTIVO 200493"/>
    <x v="0"/>
    <x v="0"/>
    <x v="0"/>
    <x v="46"/>
    <s v="Rocio Margarita Chaname Vicente"/>
    <m/>
    <x v="0"/>
    <x v="1"/>
    <x v="2"/>
    <x v="11"/>
  </r>
  <r>
    <x v="9700"/>
    <x v="0"/>
    <s v="TGM14277"/>
    <s v="ESTADO DE CUENTA"/>
    <x v="0"/>
    <x v="0"/>
    <x v="0"/>
    <x v="5"/>
    <s v="Liz Lidiana Huaman Rojas"/>
    <m/>
    <x v="0"/>
    <x v="1"/>
    <x v="2"/>
    <x v="11"/>
  </r>
  <r>
    <x v="9701"/>
    <x v="0"/>
    <s v="TGM14278"/>
    <s v="FLORERO"/>
    <x v="0"/>
    <x v="1"/>
    <x v="4"/>
    <x v="12"/>
    <s v="Florentino Sebastian Salinas San Antonio"/>
    <s v="Presencial"/>
    <x v="0"/>
    <x v="2"/>
    <x v="2"/>
    <x v="11"/>
  </r>
  <r>
    <x v="9702"/>
    <x v="0"/>
    <s v="TGM14279"/>
    <s v="VENTA FLOREROS"/>
    <x v="0"/>
    <x v="0"/>
    <x v="2"/>
    <x v="2"/>
    <s v="Nescar Janeth Ingaruca Peña SAC SAN"/>
    <s v="Presencial"/>
    <x v="0"/>
    <x v="2"/>
    <x v="2"/>
    <x v="11"/>
  </r>
  <r>
    <x v="9703"/>
    <x v="0"/>
    <s v="TGM14280"/>
    <s v="VENTA FLOREROS"/>
    <x v="0"/>
    <x v="0"/>
    <x v="4"/>
    <x v="21"/>
    <s v="Florentino Sebastian Salinas San Antonio"/>
    <s v="Presencial"/>
    <x v="0"/>
    <x v="2"/>
    <x v="2"/>
    <x v="11"/>
  </r>
  <r>
    <x v="9704"/>
    <x v="0"/>
    <s v="TGM14281"/>
    <s v="MISA"/>
    <x v="0"/>
    <x v="2"/>
    <x v="0"/>
    <x v="39"/>
    <s v="Nescar Janeth Ingaruca Peña SAC SAN"/>
    <s v="Presencial"/>
    <x v="0"/>
    <x v="1"/>
    <x v="2"/>
    <x v="11"/>
  </r>
  <r>
    <x v="9705"/>
    <x v="0"/>
    <s v="TGM14282"/>
    <s v="VENTA LAPIDA"/>
    <x v="0"/>
    <x v="0"/>
    <x v="4"/>
    <x v="9"/>
    <s v="Florentino Sebastian Salinas San Antonio"/>
    <s v="Presencial"/>
    <x v="0"/>
    <x v="2"/>
    <x v="2"/>
    <x v="11"/>
  </r>
  <r>
    <x v="9706"/>
    <x v="0"/>
    <s v="TGM14283"/>
    <s v="VENTA DE FLORES"/>
    <x v="0"/>
    <x v="0"/>
    <x v="4"/>
    <x v="43"/>
    <s v="Florentino Sebastian Salinas San Antonio"/>
    <s v="Presencial"/>
    <x v="0"/>
    <x v="2"/>
    <x v="2"/>
    <x v="11"/>
  </r>
  <r>
    <x v="9707"/>
    <x v="0"/>
    <s v="TGM14284"/>
    <s v="ESTADO DE CUENTA"/>
    <x v="0"/>
    <x v="0"/>
    <x v="2"/>
    <x v="5"/>
    <s v="Anyela Pamela Soriano Segura SAN"/>
    <s v="Presencial"/>
    <x v="0"/>
    <x v="1"/>
    <x v="2"/>
    <x v="11"/>
  </r>
  <r>
    <x v="9708"/>
    <x v="0"/>
    <s v="TGM14285"/>
    <s v="VENTA DE FLORERO"/>
    <x v="0"/>
    <x v="0"/>
    <x v="4"/>
    <x v="21"/>
    <s v="Florentino Sebastian Salinas San Antonio"/>
    <s v="Presencial"/>
    <x v="0"/>
    <x v="2"/>
    <x v="2"/>
    <x v="11"/>
  </r>
  <r>
    <x v="9709"/>
    <x v="0"/>
    <s v="TGM14286"/>
    <s v="UBICACION DE ESPACIO"/>
    <x v="0"/>
    <x v="0"/>
    <x v="0"/>
    <x v="40"/>
    <s v="Anyela Pamela Soriano Segura SAN"/>
    <s v="Presencial"/>
    <x v="0"/>
    <x v="1"/>
    <x v="2"/>
    <x v="11"/>
  </r>
  <r>
    <x v="9710"/>
    <x v="0"/>
    <s v="TGM14287"/>
    <s v="ACTUALIZACION DE DATOS"/>
    <x v="0"/>
    <x v="0"/>
    <x v="0"/>
    <x v="1"/>
    <s v="Anyela Pamela Soriano Segura SAN"/>
    <s v="Presencial"/>
    <x v="0"/>
    <x v="1"/>
    <x v="2"/>
    <x v="11"/>
  </r>
  <r>
    <x v="9711"/>
    <x v="0"/>
    <s v="TGM14288"/>
    <s v="VENTA DE FLORERO"/>
    <x v="0"/>
    <x v="0"/>
    <x v="4"/>
    <x v="43"/>
    <s v="Florentino Sebastian Salinas San Antonio"/>
    <s v="Presencial"/>
    <x v="0"/>
    <x v="2"/>
    <x v="2"/>
    <x v="11"/>
  </r>
  <r>
    <x v="9712"/>
    <x v="0"/>
    <s v="TGM14289"/>
    <s v="ESPACIO DE SEPULTURA"/>
    <x v="0"/>
    <x v="1"/>
    <x v="4"/>
    <x v="35"/>
    <s v="Florentino Sebastian Salinas San Antonio"/>
    <s v="Presencial"/>
    <x v="0"/>
    <x v="2"/>
    <x v="2"/>
    <x v="11"/>
  </r>
  <r>
    <x v="9713"/>
    <x v="0"/>
    <s v="TGM14290"/>
    <s v="MISA"/>
    <x v="0"/>
    <x v="2"/>
    <x v="0"/>
    <x v="39"/>
    <s v="Anyela Pamela Soriano Segura SAN"/>
    <s v="Presencial"/>
    <x v="0"/>
    <x v="1"/>
    <x v="2"/>
    <x v="11"/>
  </r>
  <r>
    <x v="9714"/>
    <x v="0"/>
    <s v="TGM14291"/>
    <s v="VENTA DE FLOREROS"/>
    <x v="0"/>
    <x v="0"/>
    <x v="4"/>
    <x v="21"/>
    <s v="Florentino Sebastian Salinas San Antonio"/>
    <s v="Presencial"/>
    <x v="0"/>
    <x v="2"/>
    <x v="2"/>
    <x v="11"/>
  </r>
  <r>
    <x v="9715"/>
    <x v="0"/>
    <s v="TGM14292"/>
    <s v="VENTA DE FLOREROS"/>
    <x v="0"/>
    <x v="0"/>
    <x v="4"/>
    <x v="21"/>
    <s v="Florentino Sebastian Salinas San Antonio"/>
    <s v="Presencial"/>
    <x v="0"/>
    <x v="2"/>
    <x v="2"/>
    <x v="11"/>
  </r>
  <r>
    <x v="9716"/>
    <x v="0"/>
    <s v="TGM14293"/>
    <s v="VENTA DE FLOREROS"/>
    <x v="0"/>
    <x v="0"/>
    <x v="4"/>
    <x v="21"/>
    <s v="Florentino Sebastian Salinas San Antonio"/>
    <s v="Presencial"/>
    <x v="0"/>
    <x v="2"/>
    <x v="2"/>
    <x v="11"/>
  </r>
  <r>
    <x v="9717"/>
    <x v="0"/>
    <s v="TGM14294"/>
    <s v="VENTA DE FLOREROS"/>
    <x v="0"/>
    <x v="0"/>
    <x v="4"/>
    <x v="21"/>
    <s v="Florentino Sebastian Salinas San Antonio"/>
    <s v="Presencial"/>
    <x v="0"/>
    <x v="2"/>
    <x v="2"/>
    <x v="11"/>
  </r>
  <r>
    <x v="9718"/>
    <x v="0"/>
    <s v="TGM14295"/>
    <s v="MISA"/>
    <x v="0"/>
    <x v="2"/>
    <x v="0"/>
    <x v="39"/>
    <s v="Nescar Janeth Ingaruca Peña SAC SAN"/>
    <s v="Presencial"/>
    <x v="0"/>
    <x v="1"/>
    <x v="2"/>
    <x v="11"/>
  </r>
  <r>
    <x v="9719"/>
    <x v="0"/>
    <s v="TGM14296"/>
    <s v="MISA"/>
    <x v="0"/>
    <x v="2"/>
    <x v="0"/>
    <x v="39"/>
    <s v="Nescar Janeth Ingaruca Peña SAC SAN"/>
    <s v="Presencial"/>
    <x v="0"/>
    <x v="1"/>
    <x v="2"/>
    <x v="11"/>
  </r>
  <r>
    <x v="9720"/>
    <x v="4"/>
    <s v="TGM14297"/>
    <s v="RECLAMO LAPIDA"/>
    <x v="0"/>
    <x v="1"/>
    <x v="2"/>
    <x v="13"/>
    <s v="Rayda Rita Vargas Perales - Cusco II"/>
    <s v="Presencial"/>
    <x v="0"/>
    <x v="1"/>
    <x v="2"/>
    <x v="5"/>
  </r>
  <r>
    <x v="9721"/>
    <x v="4"/>
    <s v="TGM14298"/>
    <s v="RECLAMO LAPIDA"/>
    <x v="0"/>
    <x v="1"/>
    <x v="4"/>
    <x v="13"/>
    <s v="Rayda Rita Vargas Perales C2"/>
    <s v="Llamada Telefonica"/>
    <x v="0"/>
    <x v="2"/>
    <x v="2"/>
    <x v="5"/>
  </r>
  <r>
    <x v="9722"/>
    <x v="0"/>
    <s v="TGM14299"/>
    <s v="MISA PRESENCIAL"/>
    <x v="0"/>
    <x v="2"/>
    <x v="0"/>
    <x v="39"/>
    <s v="Liz Lidiana Huaman Rojas"/>
    <m/>
    <x v="0"/>
    <x v="1"/>
    <x v="2"/>
    <x v="5"/>
  </r>
  <r>
    <x v="9723"/>
    <x v="0"/>
    <s v="TGM14300"/>
    <s v="CERTIFICADO DE USO"/>
    <x v="0"/>
    <x v="0"/>
    <x v="0"/>
    <x v="0"/>
    <s v="Liz Lidiana Huaman Rojas"/>
    <m/>
    <x v="0"/>
    <x v="1"/>
    <x v="2"/>
    <x v="5"/>
  </r>
  <r>
    <x v="9724"/>
    <x v="0"/>
    <s v="TGM14301"/>
    <s v="REGULARIZACION DE ACTA DE DEFUNCION"/>
    <x v="0"/>
    <x v="0"/>
    <x v="0"/>
    <x v="41"/>
    <s v="Liz Lidiana Huaman Rojas"/>
    <m/>
    <x v="0"/>
    <x v="1"/>
    <x v="2"/>
    <x v="5"/>
  </r>
  <r>
    <x v="9725"/>
    <x v="4"/>
    <s v="TGM14302"/>
    <s v="GENERACION CODG. CIP"/>
    <x v="0"/>
    <x v="0"/>
    <x v="0"/>
    <x v="46"/>
    <s v="Ruth Cusihuaman SACC2"/>
    <s v="Llamada Telefonica"/>
    <x v="0"/>
    <x v="1"/>
    <x v="2"/>
    <x v="5"/>
  </r>
  <r>
    <x v="9726"/>
    <x v="4"/>
    <s v="TGM14303"/>
    <s v="GENERACION CODG. CIP"/>
    <x v="0"/>
    <x v="0"/>
    <x v="0"/>
    <x v="46"/>
    <s v="Ruth Cusihuaman SACC2"/>
    <s v="Llamada Telefonica"/>
    <x v="0"/>
    <x v="1"/>
    <x v="2"/>
    <x v="5"/>
  </r>
  <r>
    <x v="9727"/>
    <x v="0"/>
    <s v="TGM14304"/>
    <s v="ESTADO DE CUENTA DIGITAL"/>
    <x v="0"/>
    <x v="0"/>
    <x v="0"/>
    <x v="5"/>
    <s v="Liz Lidiana Huaman Rojas"/>
    <m/>
    <x v="0"/>
    <x v="1"/>
    <x v="2"/>
    <x v="5"/>
  </r>
  <r>
    <x v="9728"/>
    <x v="0"/>
    <s v="TGM14305"/>
    <s v="ESTADO DE CUENTA DIGITAL"/>
    <x v="0"/>
    <x v="0"/>
    <x v="0"/>
    <x v="5"/>
    <s v="Liz Lidiana Huaman Rojas"/>
    <m/>
    <x v="0"/>
    <x v="1"/>
    <x v="2"/>
    <x v="5"/>
  </r>
  <r>
    <x v="9729"/>
    <x v="0"/>
    <s v="TGM14306"/>
    <s v="UBICACION DE SEPULTURA"/>
    <x v="0"/>
    <x v="0"/>
    <x v="0"/>
    <x v="40"/>
    <s v="Liz Lidiana Huaman Rojas"/>
    <m/>
    <x v="0"/>
    <x v="1"/>
    <x v="2"/>
    <x v="5"/>
  </r>
  <r>
    <x v="9730"/>
    <x v="0"/>
    <s v="TGM14307"/>
    <s v="MISA"/>
    <x v="0"/>
    <x v="2"/>
    <x v="0"/>
    <x v="39"/>
    <s v="Nescar Janeth Ingaruca Peña SAC SAN"/>
    <s v="Presencial"/>
    <x v="0"/>
    <x v="1"/>
    <x v="2"/>
    <x v="5"/>
  </r>
  <r>
    <x v="9731"/>
    <x v="0"/>
    <s v="TGM14308"/>
    <s v="ESTADO DE CUENTA DIGITAL"/>
    <x v="0"/>
    <x v="0"/>
    <x v="0"/>
    <x v="5"/>
    <s v="Liz Lidiana Huaman Rojas"/>
    <m/>
    <x v="0"/>
    <x v="1"/>
    <x v="2"/>
    <x v="5"/>
  </r>
  <r>
    <x v="9732"/>
    <x v="0"/>
    <s v="TGM14309"/>
    <s v="UBICACION DE SEPULTURA"/>
    <x v="0"/>
    <x v="0"/>
    <x v="0"/>
    <x v="40"/>
    <s v="Liz Lidiana Huaman Rojas"/>
    <m/>
    <x v="0"/>
    <x v="1"/>
    <x v="2"/>
    <x v="5"/>
  </r>
  <r>
    <x v="9733"/>
    <x v="0"/>
    <s v="TGM14310"/>
    <s v="MISA RECUERDO"/>
    <x v="0"/>
    <x v="2"/>
    <x v="0"/>
    <x v="39"/>
    <s v="Liz Lidiana Huaman Rojas"/>
    <m/>
    <x v="0"/>
    <x v="1"/>
    <x v="2"/>
    <x v="5"/>
  </r>
  <r>
    <x v="9734"/>
    <x v="0"/>
    <s v="TGM14311"/>
    <s v="MEDIOS DE PAGO DE CUOTAS"/>
    <x v="0"/>
    <x v="0"/>
    <x v="0"/>
    <x v="5"/>
    <s v="Liz Lidiana Huaman Rojas"/>
    <m/>
    <x v="0"/>
    <x v="1"/>
    <x v="2"/>
    <x v="5"/>
  </r>
  <r>
    <x v="9735"/>
    <x v="3"/>
    <s v="TGM14312"/>
    <s v="CONSULTA DE PAGOS"/>
    <x v="0"/>
    <x v="2"/>
    <x v="0"/>
    <x v="10"/>
    <s v="Rosmery Montesinos Quispe c1"/>
    <m/>
    <x v="0"/>
    <x v="1"/>
    <x v="2"/>
    <x v="5"/>
  </r>
  <r>
    <x v="9736"/>
    <x v="4"/>
    <s v="TGM14313"/>
    <s v="CONSULTA  DE PAGOS"/>
    <x v="0"/>
    <x v="2"/>
    <x v="0"/>
    <x v="10"/>
    <s v="Rosmery Montesinos Quispe c2"/>
    <s v="Presencial"/>
    <x v="0"/>
    <x v="1"/>
    <x v="2"/>
    <x v="5"/>
  </r>
  <r>
    <x v="9737"/>
    <x v="0"/>
    <s v="TGM14314"/>
    <s v="UBICACION DE ESPACIO"/>
    <x v="0"/>
    <x v="0"/>
    <x v="0"/>
    <x v="40"/>
    <s v="Liz Lidiana Huaman Rojas"/>
    <m/>
    <x v="0"/>
    <x v="1"/>
    <x v="2"/>
    <x v="5"/>
  </r>
  <r>
    <x v="9738"/>
    <x v="0"/>
    <s v="TGM14315"/>
    <s v="ESTADO DE CUENTA"/>
    <x v="0"/>
    <x v="0"/>
    <x v="0"/>
    <x v="5"/>
    <s v="Liz Lidiana Huaman Rojas"/>
    <m/>
    <x v="0"/>
    <x v="1"/>
    <x v="2"/>
    <x v="5"/>
  </r>
  <r>
    <x v="9739"/>
    <x v="0"/>
    <s v="TGM14316"/>
    <s v="MISA"/>
    <x v="0"/>
    <x v="2"/>
    <x v="0"/>
    <x v="39"/>
    <s v="Nescar Janeth Ingaruca Peña SAC SAN"/>
    <s v="Presencial"/>
    <x v="0"/>
    <x v="1"/>
    <x v="2"/>
    <x v="5"/>
  </r>
  <r>
    <x v="9740"/>
    <x v="0"/>
    <s v="TGM14317"/>
    <s v="CAMBIO DE TITULARIDAD"/>
    <x v="0"/>
    <x v="2"/>
    <x v="0"/>
    <x v="16"/>
    <s v="Liz Lidiana Huaman Rojas"/>
    <s v="Llamada Telefonica"/>
    <x v="0"/>
    <x v="1"/>
    <x v="2"/>
    <x v="5"/>
  </r>
  <r>
    <x v="9741"/>
    <x v="3"/>
    <s v="TGM14318"/>
    <s v="CONSULTA SALDO TOTAL"/>
    <x v="0"/>
    <x v="2"/>
    <x v="0"/>
    <x v="10"/>
    <s v="Ruth Cusihuaman SACC1"/>
    <s v="Presencial"/>
    <x v="0"/>
    <x v="1"/>
    <x v="2"/>
    <x v="5"/>
  </r>
  <r>
    <x v="9742"/>
    <x v="0"/>
    <s v="TGM14319"/>
    <s v="MISA"/>
    <x v="0"/>
    <x v="2"/>
    <x v="0"/>
    <x v="39"/>
    <s v="Nescar Janeth Ingaruca Peña SAC SAN"/>
    <s v="Presencial"/>
    <x v="0"/>
    <x v="1"/>
    <x v="2"/>
    <x v="5"/>
  </r>
  <r>
    <x v="9743"/>
    <x v="4"/>
    <s v="TGM14320"/>
    <s v="CONSULTA LAPIDA"/>
    <x v="0"/>
    <x v="2"/>
    <x v="0"/>
    <x v="13"/>
    <s v="Ruth Cusihuaman SACC2"/>
    <s v="Llamada Telefonica"/>
    <x v="0"/>
    <x v="1"/>
    <x v="2"/>
    <x v="5"/>
  </r>
  <r>
    <x v="9744"/>
    <x v="0"/>
    <s v="TGM14321"/>
    <s v="MISA"/>
    <x v="0"/>
    <x v="2"/>
    <x v="0"/>
    <x v="39"/>
    <s v="Nescar Janeth Ingaruca Peña SAC SAN"/>
    <s v="Presencial"/>
    <x v="0"/>
    <x v="1"/>
    <x v="2"/>
    <x v="5"/>
  </r>
  <r>
    <x v="9745"/>
    <x v="3"/>
    <s v="TGM14322"/>
    <s v="GENERACION CODG. CIP"/>
    <x v="0"/>
    <x v="0"/>
    <x v="0"/>
    <x v="46"/>
    <s v="Ruth Cusihuaman SACC1"/>
    <s v="Llamada Telefonica"/>
    <x v="0"/>
    <x v="1"/>
    <x v="2"/>
    <x v="5"/>
  </r>
  <r>
    <x v="9746"/>
    <x v="0"/>
    <s v="TGM14323"/>
    <s v="MISA"/>
    <x v="0"/>
    <x v="2"/>
    <x v="0"/>
    <x v="39"/>
    <s v="Nescar Janeth Ingaruca Peña SAC SAN"/>
    <s v="Presencial"/>
    <x v="0"/>
    <x v="1"/>
    <x v="2"/>
    <x v="5"/>
  </r>
  <r>
    <x v="9747"/>
    <x v="0"/>
    <s v="TGM14324"/>
    <s v="FLOREROS PVC"/>
    <x v="0"/>
    <x v="0"/>
    <x v="0"/>
    <x v="21"/>
    <s v="Liz Lidiana Huaman Rojas"/>
    <m/>
    <x v="0"/>
    <x v="1"/>
    <x v="2"/>
    <x v="5"/>
  </r>
  <r>
    <x v="9748"/>
    <x v="0"/>
    <s v="TGM14325"/>
    <s v="PAGO EFECTIVO"/>
    <x v="0"/>
    <x v="0"/>
    <x v="0"/>
    <x v="46"/>
    <s v="Anyela Pamela Soriano Segura SAN"/>
    <s v="Llamada Telefonica"/>
    <x v="0"/>
    <x v="1"/>
    <x v="2"/>
    <x v="5"/>
  </r>
  <r>
    <x v="9749"/>
    <x v="0"/>
    <s v="TGM14326"/>
    <s v="ESTADO DE CUENTA"/>
    <x v="0"/>
    <x v="0"/>
    <x v="2"/>
    <x v="5"/>
    <s v="Anyela Pamela Soriano Segura SAN"/>
    <s v="Llamada Telefonica"/>
    <x v="0"/>
    <x v="2"/>
    <x v="2"/>
    <x v="5"/>
  </r>
  <r>
    <x v="9750"/>
    <x v="0"/>
    <s v="TGM14327"/>
    <s v="CONSTANCIA DE UBICACION"/>
    <x v="0"/>
    <x v="0"/>
    <x v="0"/>
    <x v="6"/>
    <s v="Liz Lidiana Huaman Rojas"/>
    <m/>
    <x v="0"/>
    <x v="1"/>
    <x v="2"/>
    <x v="5"/>
  </r>
  <r>
    <x v="9751"/>
    <x v="0"/>
    <s v="TGM14328"/>
    <s v="MISA RECUERDO"/>
    <x v="0"/>
    <x v="2"/>
    <x v="0"/>
    <x v="39"/>
    <s v="Liz Lidiana Huaman Rojas"/>
    <m/>
    <x v="0"/>
    <x v="1"/>
    <x v="2"/>
    <x v="5"/>
  </r>
  <r>
    <x v="9752"/>
    <x v="4"/>
    <s v="TGM14329"/>
    <s v="GENERACION CODG. CIP"/>
    <x v="0"/>
    <x v="0"/>
    <x v="0"/>
    <x v="46"/>
    <s v="Ruth Cusihuaman SACC2"/>
    <s v="Llamada Telefonica"/>
    <x v="0"/>
    <x v="1"/>
    <x v="2"/>
    <x v="5"/>
  </r>
  <r>
    <x v="9753"/>
    <x v="3"/>
    <s v="TGM14330"/>
    <s v="ENTREGA DE CERTIFICADO DE PERPETUIDAD"/>
    <x v="0"/>
    <x v="0"/>
    <x v="0"/>
    <x v="0"/>
    <s v="Ruth Cusihuaman SACC1"/>
    <s v="Presencial"/>
    <x v="0"/>
    <x v="1"/>
    <x v="2"/>
    <x v="5"/>
  </r>
  <r>
    <x v="9754"/>
    <x v="3"/>
    <s v="TGM14331"/>
    <s v="CONSULTA  DE PAGOS"/>
    <x v="0"/>
    <x v="2"/>
    <x v="0"/>
    <x v="10"/>
    <s v="Rosmery Montesinos Quispe c1"/>
    <s v="Presencial"/>
    <x v="0"/>
    <x v="1"/>
    <x v="2"/>
    <x v="5"/>
  </r>
  <r>
    <x v="9755"/>
    <x v="3"/>
    <s v="TGM14332"/>
    <s v="ENTREGA DE CERTIFICADO DE PERPETUIDAD"/>
    <x v="0"/>
    <x v="0"/>
    <x v="0"/>
    <x v="0"/>
    <s v="Ruth Cusihuaman SACC1"/>
    <s v="Presencial"/>
    <x v="0"/>
    <x v="1"/>
    <x v="2"/>
    <x v="5"/>
  </r>
  <r>
    <x v="9756"/>
    <x v="0"/>
    <s v="TGM14333"/>
    <s v="MISA DE RECUERDO"/>
    <x v="0"/>
    <x v="2"/>
    <x v="0"/>
    <x v="39"/>
    <s v="Liz Lidiana Huaman Rojas"/>
    <m/>
    <x v="0"/>
    <x v="1"/>
    <x v="2"/>
    <x v="5"/>
  </r>
  <r>
    <x v="9757"/>
    <x v="3"/>
    <s v="TGM14334"/>
    <s v="ENTREGA DE CERTIFICADO DE PERPETUIDAD"/>
    <x v="0"/>
    <x v="0"/>
    <x v="0"/>
    <x v="0"/>
    <s v="Ruth Cusihuaman SACC1"/>
    <s v="Presencial"/>
    <x v="0"/>
    <x v="1"/>
    <x v="2"/>
    <x v="5"/>
  </r>
  <r>
    <x v="9758"/>
    <x v="0"/>
    <s v="TGM14335"/>
    <s v="ESTADO DE CUENTA"/>
    <x v="0"/>
    <x v="0"/>
    <x v="0"/>
    <x v="5"/>
    <s v="Liz Lidiana Huaman Rojas"/>
    <m/>
    <x v="0"/>
    <x v="1"/>
    <x v="2"/>
    <x v="5"/>
  </r>
  <r>
    <x v="9759"/>
    <x v="4"/>
    <s v="TGM14336"/>
    <s v="RECLAMO POR COLOCACI&amp;OACUTE;N DE LAPIDA"/>
    <x v="0"/>
    <x v="1"/>
    <x v="4"/>
    <x v="13"/>
    <s v="Rayda Rita Vargas Perales C2"/>
    <s v="Llamada Telefonica"/>
    <x v="0"/>
    <x v="2"/>
    <x v="2"/>
    <x v="5"/>
  </r>
  <r>
    <x v="9760"/>
    <x v="0"/>
    <s v="TGM14337"/>
    <s v="MISA"/>
    <x v="0"/>
    <x v="2"/>
    <x v="0"/>
    <x v="39"/>
    <s v="Nescar Janeth Ingaruca Peña SAC SAN"/>
    <s v="Presencial"/>
    <x v="0"/>
    <x v="1"/>
    <x v="2"/>
    <x v="5"/>
  </r>
  <r>
    <x v="9761"/>
    <x v="0"/>
    <s v="TGM14338"/>
    <s v="MISA"/>
    <x v="0"/>
    <x v="2"/>
    <x v="0"/>
    <x v="39"/>
    <s v="Nescar Janeth Ingaruca Peña SAC SAN"/>
    <s v="Presencial"/>
    <x v="0"/>
    <x v="1"/>
    <x v="2"/>
    <x v="5"/>
  </r>
  <r>
    <x v="9762"/>
    <x v="4"/>
    <s v="TGM14339"/>
    <s v="CONSULTA EXHUMACION"/>
    <x v="0"/>
    <x v="2"/>
    <x v="0"/>
    <x v="7"/>
    <s v="Rosmery Montesinos Quispe c2"/>
    <s v="Presencial"/>
    <x v="0"/>
    <x v="1"/>
    <x v="2"/>
    <x v="5"/>
  </r>
  <r>
    <x v="9763"/>
    <x v="2"/>
    <s v="TGM14340"/>
    <s v="PAGO CUOTA 200726"/>
    <x v="0"/>
    <x v="0"/>
    <x v="0"/>
    <x v="51"/>
    <s v="Rocio Margarita Chaname Vicente"/>
    <m/>
    <x v="0"/>
    <x v="1"/>
    <x v="2"/>
    <x v="5"/>
  </r>
  <r>
    <x v="9764"/>
    <x v="0"/>
    <s v="TGM14341"/>
    <s v="ESTADO DE CUENTA"/>
    <x v="0"/>
    <x v="0"/>
    <x v="0"/>
    <x v="5"/>
    <s v="Liz Lidiana Huaman Rojas"/>
    <s v="Llamada Telefonica"/>
    <x v="0"/>
    <x v="1"/>
    <x v="2"/>
    <x v="5"/>
  </r>
  <r>
    <x v="9765"/>
    <x v="0"/>
    <s v="TGM14342"/>
    <s v="MISA"/>
    <x v="0"/>
    <x v="2"/>
    <x v="0"/>
    <x v="39"/>
    <s v="Anyela Pamela Soriano Segura SAN"/>
    <s v="Presencial"/>
    <x v="0"/>
    <x v="1"/>
    <x v="2"/>
    <x v="5"/>
  </r>
  <r>
    <x v="9766"/>
    <x v="0"/>
    <s v="TGM14343"/>
    <s v="MISA"/>
    <x v="0"/>
    <x v="2"/>
    <x v="0"/>
    <x v="39"/>
    <s v="Anyela Pamela Soriano Segura SAN"/>
    <s v="Presencial"/>
    <x v="0"/>
    <x v="1"/>
    <x v="2"/>
    <x v="5"/>
  </r>
  <r>
    <x v="9767"/>
    <x v="0"/>
    <s v="TGM14344"/>
    <s v="FLORERO DE VENTA"/>
    <x v="0"/>
    <x v="0"/>
    <x v="0"/>
    <x v="4"/>
    <s v="Anyela Pamela Soriano Segura SAN"/>
    <s v="Presencial"/>
    <x v="0"/>
    <x v="1"/>
    <x v="2"/>
    <x v="5"/>
  </r>
  <r>
    <x v="9768"/>
    <x v="1"/>
    <s v="TGM14345"/>
    <s v="ACTUALIZACI&amp;OACUTE;N DE DATOS"/>
    <x v="0"/>
    <x v="0"/>
    <x v="0"/>
    <x v="1"/>
    <s v="Anyela Pamela Soriano Segura COR"/>
    <s v="Presencial"/>
    <x v="0"/>
    <x v="1"/>
    <x v="2"/>
    <x v="5"/>
  </r>
  <r>
    <x v="9769"/>
    <x v="2"/>
    <s v="TGM14346"/>
    <s v="PAGO CUOTA 5021625"/>
    <x v="0"/>
    <x v="0"/>
    <x v="0"/>
    <x v="51"/>
    <s v="Rocio Margarita Chaname Vicente"/>
    <m/>
    <x v="0"/>
    <x v="1"/>
    <x v="2"/>
    <x v="5"/>
  </r>
  <r>
    <x v="9770"/>
    <x v="3"/>
    <s v="TGM14347"/>
    <s v="ENTREGA DE CERTIFICADO DE PERPETUIDAD"/>
    <x v="0"/>
    <x v="0"/>
    <x v="0"/>
    <x v="0"/>
    <s v="Ruth Cusihuaman SACC1"/>
    <s v="Presencial"/>
    <x v="0"/>
    <x v="1"/>
    <x v="2"/>
    <x v="5"/>
  </r>
  <r>
    <x v="9771"/>
    <x v="0"/>
    <s v="TGM14348"/>
    <s v="ESTADO DE CUENTA"/>
    <x v="0"/>
    <x v="0"/>
    <x v="0"/>
    <x v="5"/>
    <s v="Liz Lidiana Huaman Rojas"/>
    <s v="Llamada Telefonica"/>
    <x v="0"/>
    <x v="1"/>
    <x v="2"/>
    <x v="5"/>
  </r>
  <r>
    <x v="9772"/>
    <x v="2"/>
    <s v="TGM14349"/>
    <s v="NUMERO DE CONTRATO 200617"/>
    <x v="0"/>
    <x v="0"/>
    <x v="0"/>
    <x v="30"/>
    <s v="Rocio Margarita Chaname Vicente"/>
    <m/>
    <x v="0"/>
    <x v="1"/>
    <x v="2"/>
    <x v="5"/>
  </r>
  <r>
    <x v="9773"/>
    <x v="1"/>
    <s v="TGM14350"/>
    <s v="MISA"/>
    <x v="0"/>
    <x v="2"/>
    <x v="0"/>
    <x v="39"/>
    <s v="Anyela Pamela Soriano Segura COR"/>
    <s v="Presencial"/>
    <x v="0"/>
    <x v="1"/>
    <x v="2"/>
    <x v="5"/>
  </r>
  <r>
    <x v="9774"/>
    <x v="2"/>
    <s v="TGM14351"/>
    <s v="ENTREGA DE AD 200423"/>
    <x v="0"/>
    <x v="0"/>
    <x v="0"/>
    <x v="41"/>
    <s v="Rocio Margarita Chaname Vicente"/>
    <m/>
    <x v="0"/>
    <x v="1"/>
    <x v="2"/>
    <x v="5"/>
  </r>
  <r>
    <x v="9775"/>
    <x v="4"/>
    <s v="TGM14352"/>
    <s v="MANTENIMIENTO DE C&amp;EACUTE;SPED"/>
    <x v="0"/>
    <x v="0"/>
    <x v="2"/>
    <x v="2"/>
    <s v="Rosmery Montesinos Quispe c2"/>
    <s v="Presencial"/>
    <x v="0"/>
    <x v="2"/>
    <x v="2"/>
    <x v="5"/>
  </r>
  <r>
    <x v="9776"/>
    <x v="0"/>
    <s v="TGM14353"/>
    <s v="MISA"/>
    <x v="0"/>
    <x v="2"/>
    <x v="0"/>
    <x v="39"/>
    <s v="Nescar Janeth Ingaruca Peña SAC SAN"/>
    <s v="Presencial"/>
    <x v="0"/>
    <x v="1"/>
    <x v="2"/>
    <x v="5"/>
  </r>
  <r>
    <x v="9777"/>
    <x v="2"/>
    <s v="TGM14354"/>
    <s v="PAGO CUOTA 5026455"/>
    <x v="0"/>
    <x v="0"/>
    <x v="0"/>
    <x v="51"/>
    <s v="Rocio Margarita Chaname Vicente"/>
    <m/>
    <x v="0"/>
    <x v="1"/>
    <x v="2"/>
    <x v="5"/>
  </r>
  <r>
    <x v="9778"/>
    <x v="0"/>
    <s v="TGM14355"/>
    <s v="CERTIFICADO"/>
    <x v="0"/>
    <x v="0"/>
    <x v="0"/>
    <x v="0"/>
    <s v="Nescar Janeth Ingaruca Peña SAC SAN"/>
    <s v="Presencial"/>
    <x v="0"/>
    <x v="1"/>
    <x v="2"/>
    <x v="5"/>
  </r>
  <r>
    <x v="9779"/>
    <x v="4"/>
    <s v="TGM14356"/>
    <s v="CAMBIO DE TITULARIDAD POR FALLECIMIENTO"/>
    <x v="0"/>
    <x v="0"/>
    <x v="0"/>
    <x v="31"/>
    <s v="Rosmery Montesinos Quispe c2"/>
    <s v="Presencial"/>
    <x v="0"/>
    <x v="1"/>
    <x v="2"/>
    <x v="5"/>
  </r>
  <r>
    <x v="9780"/>
    <x v="2"/>
    <s v="TGM14357"/>
    <s v="PAGO CUOTA 5050061"/>
    <x v="0"/>
    <x v="0"/>
    <x v="0"/>
    <x v="51"/>
    <s v="Rocio Margarita Chaname Vicente"/>
    <m/>
    <x v="0"/>
    <x v="1"/>
    <x v="2"/>
    <x v="5"/>
  </r>
  <r>
    <x v="9781"/>
    <x v="0"/>
    <s v="TGM14358"/>
    <s v="CONSTANCIA"/>
    <x v="0"/>
    <x v="0"/>
    <x v="0"/>
    <x v="6"/>
    <s v="Nescar Janeth Ingaruca Peña SAC SAN"/>
    <s v="Presencial"/>
    <x v="0"/>
    <x v="1"/>
    <x v="2"/>
    <x v="5"/>
  </r>
  <r>
    <x v="9782"/>
    <x v="0"/>
    <s v="TGM14359"/>
    <s v="PRUEBA MANTENIMIENTO DE ESPACIO"/>
    <x v="0"/>
    <x v="0"/>
    <x v="4"/>
    <x v="14"/>
    <s v="Grupo Servicio de Atencion al Cliente"/>
    <s v="Presencial"/>
    <x v="1"/>
    <x v="1"/>
    <x v="2"/>
    <x v="5"/>
  </r>
  <r>
    <x v="9783"/>
    <x v="0"/>
    <s v="TGM14360"/>
    <s v="ESTADO DE CUENTA"/>
    <x v="0"/>
    <x v="0"/>
    <x v="0"/>
    <x v="5"/>
    <s v="Liz Lidiana Huaman Rojas"/>
    <m/>
    <x v="0"/>
    <x v="1"/>
    <x v="2"/>
    <x v="5"/>
  </r>
  <r>
    <x v="9784"/>
    <x v="0"/>
    <s v="TGM14361"/>
    <s v="ACTUALIZACION DE DATOS"/>
    <x v="0"/>
    <x v="0"/>
    <x v="0"/>
    <x v="1"/>
    <s v="Liz Lidiana Huaman Rojas"/>
    <s v="Llamada Telefonica"/>
    <x v="0"/>
    <x v="1"/>
    <x v="2"/>
    <x v="5"/>
  </r>
  <r>
    <x v="9785"/>
    <x v="0"/>
    <s v="TGM14362"/>
    <s v="PRUEBA"/>
    <x v="0"/>
    <x v="1"/>
    <x v="4"/>
    <x v="17"/>
    <s v="Deisy Huaman Lara - San Antonio"/>
    <s v="Presencial"/>
    <x v="0"/>
    <x v="1"/>
    <x v="2"/>
    <x v="5"/>
  </r>
  <r>
    <x v="9786"/>
    <x v="2"/>
    <s v="TGM14363"/>
    <s v="RESPONSO 200518"/>
    <x v="0"/>
    <x v="0"/>
    <x v="0"/>
    <x v="50"/>
    <s v="Rocio Margarita Chaname Vicente"/>
    <m/>
    <x v="0"/>
    <x v="1"/>
    <x v="2"/>
    <x v="5"/>
  </r>
  <r>
    <x v="9787"/>
    <x v="0"/>
    <s v="TGM14364"/>
    <s v="PRUEBA RECLAMO QUEJA EXHUMACI&amp;OACUTE;N"/>
    <x v="0"/>
    <x v="1"/>
    <x v="4"/>
    <x v="7"/>
    <s v="Deisy Huaman Lara - San Antonio"/>
    <s v="Llamada Telefonica"/>
    <x v="0"/>
    <x v="2"/>
    <x v="2"/>
    <x v="5"/>
  </r>
  <r>
    <x v="9788"/>
    <x v="0"/>
    <s v="TGM14365"/>
    <s v="PRUEBA REQUERIMIENTO EXHUMACION TRASLADO EXTERNO"/>
    <x v="0"/>
    <x v="0"/>
    <x v="2"/>
    <x v="7"/>
    <s v="Nescar Janeth Ingaruca Peña SAC SAN"/>
    <s v="Redes Sociales"/>
    <x v="0"/>
    <x v="1"/>
    <x v="2"/>
    <x v="5"/>
  </r>
  <r>
    <x v="9789"/>
    <x v="0"/>
    <s v="TGM14366"/>
    <s v="MISA"/>
    <x v="0"/>
    <x v="2"/>
    <x v="0"/>
    <x v="39"/>
    <s v="Nescar Janeth Ingaruca Peña SAC SAN"/>
    <s v="Presencial"/>
    <x v="0"/>
    <x v="1"/>
    <x v="2"/>
    <x v="5"/>
  </r>
  <r>
    <x v="9790"/>
    <x v="2"/>
    <s v="TGM14367"/>
    <s v="ESTADO DE CUENTA 201016"/>
    <x v="0"/>
    <x v="0"/>
    <x v="2"/>
    <x v="5"/>
    <s v="Rocio Margarita Chaname Vicente"/>
    <m/>
    <x v="0"/>
    <x v="2"/>
    <x v="2"/>
    <x v="5"/>
  </r>
  <r>
    <x v="9791"/>
    <x v="2"/>
    <s v="TGM14368"/>
    <s v="ESTADO DE CUENTA 200345"/>
    <x v="0"/>
    <x v="0"/>
    <x v="2"/>
    <x v="5"/>
    <s v="Rocio Margarita Chaname Vicente"/>
    <m/>
    <x v="0"/>
    <x v="2"/>
    <x v="2"/>
    <x v="5"/>
  </r>
  <r>
    <x v="9792"/>
    <x v="3"/>
    <s v="TGM14369"/>
    <s v="CERTIFICADO DE USO PERPETUO"/>
    <x v="0"/>
    <x v="2"/>
    <x v="0"/>
    <x v="0"/>
    <s v="Rosmery Montesinos Quispe c1"/>
    <s v="Presencial"/>
    <x v="0"/>
    <x v="1"/>
    <x v="2"/>
    <x v="5"/>
  </r>
  <r>
    <x v="9793"/>
    <x v="0"/>
    <s v="TGM14370"/>
    <s v="RECLAMO FLORERO"/>
    <x v="0"/>
    <x v="1"/>
    <x v="4"/>
    <x v="17"/>
    <s v="Deisy Huaman Lara - San Antonio"/>
    <s v="Presencial"/>
    <x v="0"/>
    <x v="2"/>
    <x v="2"/>
    <x v="5"/>
  </r>
  <r>
    <x v="9794"/>
    <x v="0"/>
    <s v="TGM14371"/>
    <s v="MISA"/>
    <x v="0"/>
    <x v="2"/>
    <x v="0"/>
    <x v="39"/>
    <s v="Anyela Pamela Soriano Segura SAN"/>
    <s v="Presencial"/>
    <x v="0"/>
    <x v="1"/>
    <x v="2"/>
    <x v="5"/>
  </r>
  <r>
    <x v="9795"/>
    <x v="0"/>
    <s v="TGM14372"/>
    <s v="FLORERO"/>
    <x v="0"/>
    <x v="0"/>
    <x v="4"/>
    <x v="21"/>
    <s v="Grupo Servicio de Atencion al Cliente"/>
    <s v="Presencial"/>
    <x v="0"/>
    <x v="2"/>
    <x v="2"/>
    <x v="5"/>
  </r>
  <r>
    <x v="9796"/>
    <x v="0"/>
    <s v="TGM14373"/>
    <s v="CERTIFICADO DE USO"/>
    <x v="0"/>
    <x v="0"/>
    <x v="0"/>
    <x v="0"/>
    <s v="Anyela Pamela Soriano Segura SAN"/>
    <s v="Presencial"/>
    <x v="0"/>
    <x v="1"/>
    <x v="2"/>
    <x v="5"/>
  </r>
  <r>
    <x v="9797"/>
    <x v="1"/>
    <s v="TGM14374"/>
    <s v="CERTIFICADO DE USO"/>
    <x v="0"/>
    <x v="0"/>
    <x v="0"/>
    <x v="0"/>
    <s v="Anyela Pamela Soriano Segura COR"/>
    <s v="Presencial"/>
    <x v="0"/>
    <x v="1"/>
    <x v="2"/>
    <x v="5"/>
  </r>
  <r>
    <x v="9798"/>
    <x v="0"/>
    <s v="TGM14375"/>
    <s v="UBICACION DE ESPACIO"/>
    <x v="0"/>
    <x v="0"/>
    <x v="0"/>
    <x v="40"/>
    <s v="Liz Lidiana Huaman Rojas"/>
    <m/>
    <x v="0"/>
    <x v="1"/>
    <x v="2"/>
    <x v="5"/>
  </r>
  <r>
    <x v="9799"/>
    <x v="2"/>
    <s v="TGM14376"/>
    <s v="NUMERO DE CONTRATO 200913"/>
    <x v="0"/>
    <x v="0"/>
    <x v="2"/>
    <x v="5"/>
    <s v="Rocio Margarita Chaname Vicente"/>
    <m/>
    <x v="0"/>
    <x v="2"/>
    <x v="2"/>
    <x v="5"/>
  </r>
  <r>
    <x v="9800"/>
    <x v="4"/>
    <s v="TGM14377"/>
    <s v="CONSTANCIA DE SEPULTURA"/>
    <x v="0"/>
    <x v="0"/>
    <x v="0"/>
    <x v="6"/>
    <s v="Rosmery Montesinos Quispe c2"/>
    <s v="Presencial"/>
    <x v="0"/>
    <x v="1"/>
    <x v="2"/>
    <x v="5"/>
  </r>
  <r>
    <x v="9801"/>
    <x v="0"/>
    <s v="TGM14378"/>
    <s v="MISA RECUERDO"/>
    <x v="0"/>
    <x v="2"/>
    <x v="0"/>
    <x v="39"/>
    <s v="Liz Lidiana Huaman Rojas"/>
    <m/>
    <x v="0"/>
    <x v="1"/>
    <x v="2"/>
    <x v="5"/>
  </r>
  <r>
    <x v="9802"/>
    <x v="2"/>
    <s v="TGM14379"/>
    <s v="RESPONSO 200546"/>
    <x v="0"/>
    <x v="0"/>
    <x v="0"/>
    <x v="50"/>
    <s v="Rocio Margarita Chaname Vicente"/>
    <m/>
    <x v="0"/>
    <x v="1"/>
    <x v="2"/>
    <x v="5"/>
  </r>
  <r>
    <x v="9803"/>
    <x v="2"/>
    <s v="TGM14380"/>
    <s v="PAGO CUOTA 200215"/>
    <x v="0"/>
    <x v="0"/>
    <x v="0"/>
    <x v="51"/>
    <s v="Rocio Margarita Chaname Vicente"/>
    <m/>
    <x v="0"/>
    <x v="1"/>
    <x v="2"/>
    <x v="5"/>
  </r>
  <r>
    <x v="9804"/>
    <x v="0"/>
    <s v="TGM14381"/>
    <s v="FLOREROS PVC"/>
    <x v="0"/>
    <x v="0"/>
    <x v="0"/>
    <x v="21"/>
    <s v="Liz Lidiana Huaman Rojas"/>
    <m/>
    <x v="0"/>
    <x v="1"/>
    <x v="2"/>
    <x v="5"/>
  </r>
  <r>
    <x v="9805"/>
    <x v="0"/>
    <s v="TGM14382"/>
    <s v="FLOREROS PVC"/>
    <x v="0"/>
    <x v="0"/>
    <x v="0"/>
    <x v="21"/>
    <s v="Liz Lidiana Huaman Rojas"/>
    <m/>
    <x v="0"/>
    <x v="1"/>
    <x v="2"/>
    <x v="5"/>
  </r>
  <r>
    <x v="9806"/>
    <x v="0"/>
    <s v="TGM14383"/>
    <s v="MEDIOS DE PAGO"/>
    <x v="0"/>
    <x v="0"/>
    <x v="0"/>
    <x v="5"/>
    <s v="Liz Lidiana Huaman Rojas"/>
    <m/>
    <x v="0"/>
    <x v="1"/>
    <x v="2"/>
    <x v="5"/>
  </r>
  <r>
    <x v="9807"/>
    <x v="0"/>
    <s v="TGM14384"/>
    <s v="PRUEBA USO DE ESPACIO"/>
    <x v="0"/>
    <x v="0"/>
    <x v="0"/>
    <x v="8"/>
    <s v="Nescar Janeth Ingaruca Peña SAC SAN"/>
    <s v="Llamada Telefonica"/>
    <x v="0"/>
    <x v="1"/>
    <x v="2"/>
    <x v="5"/>
  </r>
  <r>
    <x v="9808"/>
    <x v="2"/>
    <s v="TGM14385"/>
    <s v="PAGO CUOTA 5025495"/>
    <x v="0"/>
    <x v="0"/>
    <x v="0"/>
    <x v="51"/>
    <s v="Rocio Margarita Chaname Vicente"/>
    <m/>
    <x v="0"/>
    <x v="1"/>
    <x v="2"/>
    <x v="5"/>
  </r>
  <r>
    <x v="9809"/>
    <x v="0"/>
    <s v="TGM14386"/>
    <s v="PRUEBA RECLAMO LAPIDA"/>
    <x v="0"/>
    <x v="1"/>
    <x v="4"/>
    <x v="37"/>
    <s v="Deisy Huaman Lara - San Antonio"/>
    <s v="Presencial"/>
    <x v="0"/>
    <x v="1"/>
    <x v="2"/>
    <x v="5"/>
  </r>
  <r>
    <x v="9810"/>
    <x v="0"/>
    <s v="TGM14387"/>
    <s v="PRUEBA COMPRA DE FLORES"/>
    <x v="0"/>
    <x v="0"/>
    <x v="4"/>
    <x v="43"/>
    <s v="Grupo Servicio de Atencion al Cliente"/>
    <s v="Presencial"/>
    <x v="0"/>
    <x v="1"/>
    <x v="2"/>
    <x v="5"/>
  </r>
  <r>
    <x v="9811"/>
    <x v="1"/>
    <s v="TGM14388"/>
    <s v="USO DE SU ESPACIO"/>
    <x v="0"/>
    <x v="0"/>
    <x v="0"/>
    <x v="8"/>
    <s v="Anyela Pamela Soriano Segura COR"/>
    <s v="Presencial"/>
    <x v="0"/>
    <x v="1"/>
    <x v="2"/>
    <x v="5"/>
  </r>
  <r>
    <x v="9812"/>
    <x v="4"/>
    <s v="TGM14389"/>
    <s v="ERROR EN PLOTEO DE LAPIDA"/>
    <x v="0"/>
    <x v="0"/>
    <x v="4"/>
    <x v="13"/>
    <s v="Rayda Rita Vargas Perales C2"/>
    <m/>
    <x v="0"/>
    <x v="2"/>
    <x v="2"/>
    <x v="5"/>
  </r>
  <r>
    <x v="9813"/>
    <x v="2"/>
    <s v="TGM14390"/>
    <s v="RESPONSO 200790"/>
    <x v="0"/>
    <x v="0"/>
    <x v="0"/>
    <x v="50"/>
    <s v="Rocio Margarita Chaname Vicente"/>
    <m/>
    <x v="0"/>
    <x v="1"/>
    <x v="2"/>
    <x v="5"/>
  </r>
  <r>
    <x v="9814"/>
    <x v="0"/>
    <s v="TGM14391"/>
    <s v="FLOREROS PVC"/>
    <x v="0"/>
    <x v="0"/>
    <x v="0"/>
    <x v="2"/>
    <s v="Liz Lidiana Huaman Rojas"/>
    <m/>
    <x v="0"/>
    <x v="1"/>
    <x v="2"/>
    <x v="5"/>
  </r>
  <r>
    <x v="9815"/>
    <x v="0"/>
    <s v="TGM14392"/>
    <s v="USO DE ESPACIO"/>
    <x v="0"/>
    <x v="0"/>
    <x v="0"/>
    <x v="8"/>
    <s v="Liz Lidiana Huaman Rojas"/>
    <m/>
    <x v="0"/>
    <x v="1"/>
    <x v="2"/>
    <x v="5"/>
  </r>
  <r>
    <x v="9816"/>
    <x v="2"/>
    <s v="TGM14393"/>
    <s v="200254 RESPONSO"/>
    <x v="0"/>
    <x v="0"/>
    <x v="0"/>
    <x v="50"/>
    <s v="Rocio Margarita Chaname Vicente"/>
    <m/>
    <x v="0"/>
    <x v="1"/>
    <x v="2"/>
    <x v="5"/>
  </r>
  <r>
    <x v="9817"/>
    <x v="8"/>
    <s v="TGM14394"/>
    <s v="USO DE ESPACIO"/>
    <x v="0"/>
    <x v="0"/>
    <x v="0"/>
    <x v="8"/>
    <s v="Rosario Margarita Vergara Jimenez SAC CHIM"/>
    <m/>
    <x v="0"/>
    <x v="1"/>
    <x v="2"/>
    <x v="5"/>
  </r>
  <r>
    <x v="9818"/>
    <x v="8"/>
    <s v="TGM14395"/>
    <s v="ACTA DE DEFUNCION"/>
    <x v="0"/>
    <x v="0"/>
    <x v="0"/>
    <x v="41"/>
    <s v="Rosario Margarita Vergara Jimenez SAC CHIM"/>
    <m/>
    <x v="0"/>
    <x v="1"/>
    <x v="2"/>
    <x v="5"/>
  </r>
  <r>
    <x v="9819"/>
    <x v="1"/>
    <s v="TGM14396"/>
    <s v="ESTADO DE CUENTA"/>
    <x v="0"/>
    <x v="0"/>
    <x v="2"/>
    <x v="5"/>
    <s v="Anyela Pamela Soriano Segura COR"/>
    <s v="Presencial"/>
    <x v="0"/>
    <x v="2"/>
    <x v="2"/>
    <x v="5"/>
  </r>
  <r>
    <x v="9820"/>
    <x v="2"/>
    <s v="TGM14397"/>
    <s v="CAMBIO DE CRONOGRAMA 200345"/>
    <x v="0"/>
    <x v="2"/>
    <x v="0"/>
    <x v="10"/>
    <s v="Rocio Margarita Chaname Vicente"/>
    <m/>
    <x v="0"/>
    <x v="1"/>
    <x v="2"/>
    <x v="5"/>
  </r>
  <r>
    <x v="9821"/>
    <x v="0"/>
    <s v="TGM14398"/>
    <s v="EMISION DE BOLETAS"/>
    <x v="0"/>
    <x v="0"/>
    <x v="0"/>
    <x v="19"/>
    <s v="Nescar Janeth Ingaruca Peña SAC SAN"/>
    <s v="Llamada Telefonica"/>
    <x v="0"/>
    <x v="1"/>
    <x v="2"/>
    <x v="5"/>
  </r>
  <r>
    <x v="9822"/>
    <x v="0"/>
    <s v="TGM14399"/>
    <s v="PRUEBA REQUERIMIENTO COBRO RE PROGRAMACI&amp;OACUTE;N DE CUOTAS"/>
    <x v="0"/>
    <x v="0"/>
    <x v="4"/>
    <x v="10"/>
    <s v="Grupo Servicio de Atencion al Cliente"/>
    <s v="Presencial"/>
    <x v="0"/>
    <x v="1"/>
    <x v="2"/>
    <x v="5"/>
  </r>
  <r>
    <x v="9823"/>
    <x v="0"/>
    <s v="TGM14400"/>
    <s v="EMISION DE BOLETAS"/>
    <x v="0"/>
    <x v="0"/>
    <x v="0"/>
    <x v="19"/>
    <s v="Nescar Janeth Ingaruca Peña SAC SAN"/>
    <s v="Llamada Telefonica"/>
    <x v="0"/>
    <x v="1"/>
    <x v="2"/>
    <x v="5"/>
  </r>
  <r>
    <x v="9824"/>
    <x v="0"/>
    <s v="TGM14401"/>
    <s v="PRUEBA RECLAMO QUEJA DISCONFORMIDAD DE CLIENTE ATENCION CONSEJERO"/>
    <x v="0"/>
    <x v="1"/>
    <x v="4"/>
    <x v="36"/>
    <s v="Rosario Bautista Lonazco jef"/>
    <s v="Presencial"/>
    <x v="0"/>
    <x v="1"/>
    <x v="2"/>
    <x v="5"/>
  </r>
  <r>
    <x v="9825"/>
    <x v="0"/>
    <s v="TGM14402"/>
    <s v="PRUEBA  CAMBIO C&amp;OACUTE;DIGO DE PLATAFORMA"/>
    <x v="0"/>
    <x v="0"/>
    <x v="4"/>
    <x v="24"/>
    <s v="Deisy Huaman Lara - San Antonio"/>
    <s v="Presencial"/>
    <x v="0"/>
    <x v="2"/>
    <x v="2"/>
    <x v="5"/>
  </r>
  <r>
    <x v="9826"/>
    <x v="0"/>
    <s v="TGM14403"/>
    <s v="PRUEBA CAMBIO DE ENCHAPE"/>
    <x v="0"/>
    <x v="0"/>
    <x v="4"/>
    <x v="25"/>
    <s v="Grupo Servicio de Atencion al Cliente"/>
    <s v="Presencial"/>
    <x v="0"/>
    <x v="1"/>
    <x v="2"/>
    <x v="5"/>
  </r>
  <r>
    <x v="9827"/>
    <x v="0"/>
    <s v="TGM14404"/>
    <s v="PRUEBA CONSTRUCCI&amp;OACUTE;N MAUSOLEO"/>
    <x v="0"/>
    <x v="0"/>
    <x v="4"/>
    <x v="12"/>
    <s v="Grupo Servicio de Atencion al Cliente"/>
    <s v="Presencial"/>
    <x v="0"/>
    <x v="1"/>
    <x v="2"/>
    <x v="5"/>
  </r>
  <r>
    <x v="9828"/>
    <x v="0"/>
    <s v="TGM14406"/>
    <s v="PRUEBA MANTENIMIENTO DE ESPACIO"/>
    <x v="0"/>
    <x v="0"/>
    <x v="2"/>
    <x v="14"/>
    <s v="Nescar Janeth Ingaruca Peña SAC SAN"/>
    <s v="Presencial"/>
    <x v="0"/>
    <x v="2"/>
    <x v="2"/>
    <x v="5"/>
  </r>
  <r>
    <x v="9829"/>
    <x v="2"/>
    <s v="TGM14407"/>
    <s v="PAGO DE CUOTA 201008"/>
    <x v="0"/>
    <x v="0"/>
    <x v="0"/>
    <x v="51"/>
    <s v="Rocio Margarita Chaname Vicente"/>
    <m/>
    <x v="0"/>
    <x v="1"/>
    <x v="2"/>
    <x v="5"/>
  </r>
  <r>
    <x v="9830"/>
    <x v="0"/>
    <s v="TGM14408"/>
    <s v="PRUEBA REPINTADO"/>
    <x v="0"/>
    <x v="0"/>
    <x v="2"/>
    <x v="14"/>
    <s v="Nescar Janeth Ingaruca Peña SAC SAN"/>
    <s v="Presencial"/>
    <x v="0"/>
    <x v="2"/>
    <x v="2"/>
    <x v="5"/>
  </r>
  <r>
    <x v="9831"/>
    <x v="2"/>
    <s v="TGM14409"/>
    <s v="PAGO DE CUOTA 201009"/>
    <x v="0"/>
    <x v="0"/>
    <x v="0"/>
    <x v="51"/>
    <s v="Rocio Margarita Chaname Vicente"/>
    <m/>
    <x v="0"/>
    <x v="1"/>
    <x v="2"/>
    <x v="5"/>
  </r>
  <r>
    <x v="9832"/>
    <x v="2"/>
    <s v="TGM14410"/>
    <s v="RESPONSO 200466"/>
    <x v="0"/>
    <x v="0"/>
    <x v="0"/>
    <x v="50"/>
    <s v="Rocio Margarita Chaname Vicente"/>
    <m/>
    <x v="0"/>
    <x v="1"/>
    <x v="2"/>
    <x v="5"/>
  </r>
  <r>
    <x v="9833"/>
    <x v="0"/>
    <s v="TGM14411"/>
    <s v="PRUEBA RECLAMO QUEJA CAMBIO CODIGO"/>
    <x v="0"/>
    <x v="1"/>
    <x v="4"/>
    <x v="24"/>
    <s v="Deisy Huaman Lara - San Antonio"/>
    <s v="Presencial"/>
    <x v="0"/>
    <x v="2"/>
    <x v="2"/>
    <x v="5"/>
  </r>
  <r>
    <x v="9834"/>
    <x v="2"/>
    <s v="TGM14412"/>
    <s v="INCREMENTO DE CAPITAL 5050060"/>
    <x v="0"/>
    <x v="0"/>
    <x v="0"/>
    <x v="51"/>
    <s v="Rocio Margarita Chaname Vicente"/>
    <m/>
    <x v="0"/>
    <x v="1"/>
    <x v="2"/>
    <x v="5"/>
  </r>
  <r>
    <x v="9835"/>
    <x v="0"/>
    <s v="TGM14413"/>
    <s v="VENTA DE PLACA"/>
    <x v="0"/>
    <x v="0"/>
    <x v="4"/>
    <x v="9"/>
    <s v="Grupo Servicio de Atencion al Cliente"/>
    <s v="Presencial"/>
    <x v="0"/>
    <x v="2"/>
    <x v="2"/>
    <x v="5"/>
  </r>
  <r>
    <x v="9836"/>
    <x v="0"/>
    <s v="TGM14414"/>
    <s v="PRUEBA RECLAMO HORARIO DE ATENCI&amp;OACUTE;N"/>
    <x v="0"/>
    <x v="1"/>
    <x v="4"/>
    <x v="32"/>
    <s v="Grupo Servicio de Atencion al Cliente"/>
    <s v="Presencial"/>
    <x v="0"/>
    <x v="1"/>
    <x v="2"/>
    <x v="5"/>
  </r>
  <r>
    <x v="9837"/>
    <x v="1"/>
    <s v="TGM14415"/>
    <s v="MANTENIMIENTO DE LAPIDA"/>
    <x v="0"/>
    <x v="0"/>
    <x v="2"/>
    <x v="14"/>
    <s v="Anyela Pamela Soriano Segura COR"/>
    <s v="Presencial"/>
    <x v="0"/>
    <x v="2"/>
    <x v="2"/>
    <x v="5"/>
  </r>
  <r>
    <x v="9838"/>
    <x v="2"/>
    <s v="TGM14416"/>
    <s v="PAGO CUOTA 200788"/>
    <x v="0"/>
    <x v="0"/>
    <x v="0"/>
    <x v="51"/>
    <s v="Rocio Margarita Chaname Vicente"/>
    <m/>
    <x v="0"/>
    <x v="1"/>
    <x v="2"/>
    <x v="5"/>
  </r>
  <r>
    <x v="9839"/>
    <x v="3"/>
    <s v="TGM14417"/>
    <s v="CERTIFICADO DE USO PERPETUO"/>
    <x v="0"/>
    <x v="0"/>
    <x v="0"/>
    <x v="0"/>
    <s v="Rosmery Montesinos Quispe c1"/>
    <s v="Presencial"/>
    <x v="0"/>
    <x v="1"/>
    <x v="2"/>
    <x v="5"/>
  </r>
  <r>
    <x v="9840"/>
    <x v="2"/>
    <s v="TGM14418"/>
    <s v="PAGO DE CUOTA 5021855"/>
    <x v="0"/>
    <x v="0"/>
    <x v="0"/>
    <x v="51"/>
    <s v="Rocio Margarita Chaname Vicente"/>
    <m/>
    <x v="0"/>
    <x v="1"/>
    <x v="2"/>
    <x v="5"/>
  </r>
  <r>
    <x v="9841"/>
    <x v="2"/>
    <s v="TGM14419"/>
    <s v="PAGO CUOTA 200325"/>
    <x v="0"/>
    <x v="0"/>
    <x v="0"/>
    <x v="51"/>
    <s v="Rocio Margarita Chaname Vicente"/>
    <m/>
    <x v="0"/>
    <x v="1"/>
    <x v="2"/>
    <x v="5"/>
  </r>
  <r>
    <x v="9842"/>
    <x v="0"/>
    <s v="TGM14420"/>
    <s v="MISA"/>
    <x v="0"/>
    <x v="2"/>
    <x v="0"/>
    <x v="39"/>
    <s v="Nescar Janeth Ingaruca Peña SAC SAN"/>
    <s v="Presencial"/>
    <x v="0"/>
    <x v="1"/>
    <x v="2"/>
    <x v="5"/>
  </r>
  <r>
    <x v="9843"/>
    <x v="2"/>
    <s v="TGM14421"/>
    <s v="NUMERO DE CONTRATO 201079"/>
    <x v="0"/>
    <x v="0"/>
    <x v="2"/>
    <x v="5"/>
    <s v="Rocio Margarita Chaname Vicente"/>
    <m/>
    <x v="0"/>
    <x v="2"/>
    <x v="2"/>
    <x v="5"/>
  </r>
  <r>
    <x v="9844"/>
    <x v="0"/>
    <s v="TGM14422"/>
    <s v="MISA"/>
    <x v="0"/>
    <x v="2"/>
    <x v="0"/>
    <x v="39"/>
    <s v="Nescar Janeth Ingaruca Peña SAC SAN"/>
    <s v="Presencial"/>
    <x v="0"/>
    <x v="1"/>
    <x v="2"/>
    <x v="5"/>
  </r>
  <r>
    <x v="9845"/>
    <x v="2"/>
    <s v="TGM14423"/>
    <s v="NUMERO DE CONTRATO 200122"/>
    <x v="0"/>
    <x v="0"/>
    <x v="2"/>
    <x v="5"/>
    <s v="Rocio Margarita Chaname Vicente"/>
    <m/>
    <x v="0"/>
    <x v="2"/>
    <x v="2"/>
    <x v="5"/>
  </r>
  <r>
    <x v="9846"/>
    <x v="0"/>
    <s v="TGM14424"/>
    <s v="MISA"/>
    <x v="0"/>
    <x v="2"/>
    <x v="0"/>
    <x v="39"/>
    <s v="Anyela Pamela Soriano Segura SAN"/>
    <s v="Presencial"/>
    <x v="0"/>
    <x v="1"/>
    <x v="2"/>
    <x v="5"/>
  </r>
  <r>
    <x v="9847"/>
    <x v="1"/>
    <s v="TGM14425"/>
    <s v="CERTIFICADO DE USO"/>
    <x v="0"/>
    <x v="0"/>
    <x v="0"/>
    <x v="0"/>
    <s v="Anyela Pamela Soriano Segura COR"/>
    <s v="Presencial"/>
    <x v="0"/>
    <x v="1"/>
    <x v="2"/>
    <x v="5"/>
  </r>
  <r>
    <x v="9848"/>
    <x v="0"/>
    <s v="TGM14426"/>
    <s v="MISA"/>
    <x v="0"/>
    <x v="2"/>
    <x v="0"/>
    <x v="39"/>
    <s v="Nescar Janeth Ingaruca Peña SAC SAN"/>
    <s v="Presencial"/>
    <x v="0"/>
    <x v="1"/>
    <x v="2"/>
    <x v="5"/>
  </r>
  <r>
    <x v="9849"/>
    <x v="0"/>
    <s v="TGM14427"/>
    <s v="CERTIFICADO"/>
    <x v="0"/>
    <x v="0"/>
    <x v="0"/>
    <x v="0"/>
    <s v="Nescar Janeth Ingaruca Peña SAC SAN"/>
    <s v="Presencial"/>
    <x v="0"/>
    <x v="1"/>
    <x v="2"/>
    <x v="5"/>
  </r>
  <r>
    <x v="9850"/>
    <x v="3"/>
    <s v="TGM14428"/>
    <s v="CERTIFICADO DE USO PERPETUO"/>
    <x v="0"/>
    <x v="0"/>
    <x v="2"/>
    <x v="2"/>
    <s v="Rosmery Montesinos Quispe c1"/>
    <s v="Presencial"/>
    <x v="0"/>
    <x v="2"/>
    <x v="2"/>
    <x v="5"/>
  </r>
  <r>
    <x v="9851"/>
    <x v="3"/>
    <s v="TGM14429"/>
    <s v="CERTIFICADO DE USO PERPETUO"/>
    <x v="0"/>
    <x v="0"/>
    <x v="0"/>
    <x v="0"/>
    <s v="Rosmery Montesinos Quispe c1"/>
    <s v="Presencial"/>
    <x v="0"/>
    <x v="1"/>
    <x v="2"/>
    <x v="5"/>
  </r>
  <r>
    <x v="9852"/>
    <x v="0"/>
    <s v="TGM14430"/>
    <s v="ESTADO DE CUENTA"/>
    <x v="0"/>
    <x v="0"/>
    <x v="2"/>
    <x v="5"/>
    <s v="Nescar Janeth Ingaruca Peña SAC SAN"/>
    <s v="Presencial"/>
    <x v="0"/>
    <x v="2"/>
    <x v="2"/>
    <x v="5"/>
  </r>
  <r>
    <x v="9853"/>
    <x v="0"/>
    <s v="TGM14431"/>
    <s v="ESTADO DE CUENTA"/>
    <x v="0"/>
    <x v="0"/>
    <x v="2"/>
    <x v="5"/>
    <s v="Nescar Janeth Ingaruca Peña SAC SAN"/>
    <s v="Presencial"/>
    <x v="0"/>
    <x v="2"/>
    <x v="2"/>
    <x v="5"/>
  </r>
  <r>
    <x v="9854"/>
    <x v="8"/>
    <s v="TGM14432"/>
    <s v="ACTA DE DEFUNCION"/>
    <x v="0"/>
    <x v="0"/>
    <x v="0"/>
    <x v="41"/>
    <s v="Rosario Margarita Vergara Jimenez SAC CHIM"/>
    <m/>
    <x v="0"/>
    <x v="1"/>
    <x v="2"/>
    <x v="5"/>
  </r>
  <r>
    <x v="9855"/>
    <x v="8"/>
    <s v="TGM14433"/>
    <s v="ENTREGA DE CONTRATO"/>
    <x v="0"/>
    <x v="0"/>
    <x v="0"/>
    <x v="44"/>
    <s v="Rosario Margarita Vergara Jimenez SAC CHIM"/>
    <m/>
    <x v="0"/>
    <x v="1"/>
    <x v="2"/>
    <x v="5"/>
  </r>
  <r>
    <x v="9856"/>
    <x v="8"/>
    <s v="TGM14434"/>
    <s v="CERTIFICADO DE USO"/>
    <x v="0"/>
    <x v="0"/>
    <x v="0"/>
    <x v="0"/>
    <s v="Rosario Margarita Vergara Jimenez SAC CHIM"/>
    <m/>
    <x v="0"/>
    <x v="1"/>
    <x v="2"/>
    <x v="5"/>
  </r>
  <r>
    <x v="9857"/>
    <x v="8"/>
    <s v="TGM14435"/>
    <s v="CERTIFICADO DE USO"/>
    <x v="0"/>
    <x v="0"/>
    <x v="0"/>
    <x v="0"/>
    <s v="Rosario Margarita Vergara Jimenez SAC CHIM"/>
    <m/>
    <x v="0"/>
    <x v="1"/>
    <x v="2"/>
    <x v="5"/>
  </r>
  <r>
    <x v="9858"/>
    <x v="8"/>
    <s v="TGM14436"/>
    <s v="ACTUALIZACIÓN DE DATOS"/>
    <x v="0"/>
    <x v="0"/>
    <x v="0"/>
    <x v="1"/>
    <s v="Rosario Margarita Vergara Jimenez SAC CHIM"/>
    <m/>
    <x v="0"/>
    <x v="1"/>
    <x v="2"/>
    <x v="5"/>
  </r>
  <r>
    <x v="9859"/>
    <x v="8"/>
    <s v="TGM14437"/>
    <s v="ACTUALIZACIÓN DE DATOS"/>
    <x v="0"/>
    <x v="0"/>
    <x v="0"/>
    <x v="1"/>
    <s v="Rosario Margarita Vergara Jimenez SAC CHIM"/>
    <m/>
    <x v="0"/>
    <x v="1"/>
    <x v="2"/>
    <x v="5"/>
  </r>
  <r>
    <x v="9860"/>
    <x v="2"/>
    <s v="TGM14438"/>
    <s v="PAGO DE CUOTA 5050071"/>
    <x v="0"/>
    <x v="0"/>
    <x v="0"/>
    <x v="51"/>
    <s v="Rocio Margarita Chaname Vicente"/>
    <m/>
    <x v="0"/>
    <x v="1"/>
    <x v="2"/>
    <x v="5"/>
  </r>
  <r>
    <x v="9861"/>
    <x v="2"/>
    <s v="TGM14439"/>
    <s v="BOLETA 5035565"/>
    <x v="0"/>
    <x v="0"/>
    <x v="0"/>
    <x v="19"/>
    <s v="Rocio Margarita Chaname Vicente"/>
    <m/>
    <x v="0"/>
    <x v="1"/>
    <x v="2"/>
    <x v="5"/>
  </r>
  <r>
    <x v="9862"/>
    <x v="2"/>
    <s v="TGM14440"/>
    <s v="NUMERO DE CONTRATO 200579"/>
    <x v="0"/>
    <x v="0"/>
    <x v="0"/>
    <x v="30"/>
    <s v="Rocio Margarita Chaname Vicente"/>
    <m/>
    <x v="0"/>
    <x v="1"/>
    <x v="2"/>
    <x v="5"/>
  </r>
  <r>
    <x v="9863"/>
    <x v="2"/>
    <s v="TGM14441"/>
    <s v="MANTENIMIENTO DE PLACA 5033915"/>
    <x v="0"/>
    <x v="0"/>
    <x v="2"/>
    <x v="14"/>
    <s v="Rocio Margarita Chaname Vicente"/>
    <m/>
    <x v="0"/>
    <x v="2"/>
    <x v="2"/>
    <x v="5"/>
  </r>
  <r>
    <x v="9864"/>
    <x v="0"/>
    <s v="TGM14442"/>
    <s v="ESTADO DE CUENTA"/>
    <x v="0"/>
    <x v="0"/>
    <x v="0"/>
    <x v="5"/>
    <s v="Liz Lidiana Huaman Rojas"/>
    <m/>
    <x v="0"/>
    <x v="1"/>
    <x v="2"/>
    <x v="5"/>
  </r>
  <r>
    <x v="9865"/>
    <x v="8"/>
    <s v="TGM14443"/>
    <s v="ACTA DE DEFUNCION"/>
    <x v="0"/>
    <x v="0"/>
    <x v="0"/>
    <x v="41"/>
    <s v="Rosario Margarita Vergara Jimenez SAC CHIM"/>
    <m/>
    <x v="0"/>
    <x v="1"/>
    <x v="2"/>
    <x v="5"/>
  </r>
  <r>
    <x v="9866"/>
    <x v="8"/>
    <s v="TGM14444"/>
    <s v="ENTREGA DE CONTRATO"/>
    <x v="0"/>
    <x v="0"/>
    <x v="0"/>
    <x v="44"/>
    <s v="Rosario Margarita Vergara Jimenez SAC CHIM"/>
    <m/>
    <x v="0"/>
    <x v="1"/>
    <x v="2"/>
    <x v="5"/>
  </r>
  <r>
    <x v="9867"/>
    <x v="0"/>
    <s v="TGM14445"/>
    <s v="MISA"/>
    <x v="0"/>
    <x v="2"/>
    <x v="0"/>
    <x v="39"/>
    <s v="Anyela Pamela Soriano Segura SAN"/>
    <s v="Presencial"/>
    <x v="0"/>
    <x v="1"/>
    <x v="2"/>
    <x v="5"/>
  </r>
  <r>
    <x v="9868"/>
    <x v="0"/>
    <s v="TGM14446"/>
    <s v="VENTA DE FLORERO"/>
    <x v="0"/>
    <x v="0"/>
    <x v="4"/>
    <x v="21"/>
    <s v="Grupo Servicio de Atencion al Cliente"/>
    <s v="Presencial"/>
    <x v="0"/>
    <x v="2"/>
    <x v="2"/>
    <x v="5"/>
  </r>
  <r>
    <x v="9869"/>
    <x v="0"/>
    <s v="TGM14447"/>
    <s v="MISA"/>
    <x v="0"/>
    <x v="2"/>
    <x v="0"/>
    <x v="39"/>
    <s v="Anyela Pamela Soriano Segura SAN"/>
    <s v="Presencial"/>
    <x v="0"/>
    <x v="1"/>
    <x v="2"/>
    <x v="5"/>
  </r>
  <r>
    <x v="9870"/>
    <x v="0"/>
    <s v="TGM14448"/>
    <s v="FLOREROS PVC"/>
    <x v="0"/>
    <x v="0"/>
    <x v="0"/>
    <x v="21"/>
    <s v="Liz Lidiana Huaman Rojas"/>
    <m/>
    <x v="0"/>
    <x v="1"/>
    <x v="2"/>
    <x v="5"/>
  </r>
  <r>
    <x v="9871"/>
    <x v="2"/>
    <s v="TGM14449"/>
    <s v="PAGO FOMA 201209"/>
    <x v="0"/>
    <x v="0"/>
    <x v="0"/>
    <x v="51"/>
    <s v="Rocio Margarita Chaname Vicente"/>
    <m/>
    <x v="0"/>
    <x v="1"/>
    <x v="2"/>
    <x v="5"/>
  </r>
  <r>
    <x v="9872"/>
    <x v="0"/>
    <s v="TGM14450"/>
    <s v="RECLAMO DE LA NIVELACION DE ESPACIO"/>
    <x v="0"/>
    <x v="1"/>
    <x v="2"/>
    <x v="2"/>
    <s v="Anyela Pamela Soriano Segura SAN"/>
    <s v="Presencial"/>
    <x v="0"/>
    <x v="2"/>
    <x v="2"/>
    <x v="5"/>
  </r>
  <r>
    <x v="9873"/>
    <x v="1"/>
    <s v="TGM14451"/>
    <s v="MISA"/>
    <x v="0"/>
    <x v="2"/>
    <x v="0"/>
    <x v="39"/>
    <s v="Anyela Pamela Soriano Segura COR"/>
    <s v="Presencial"/>
    <x v="0"/>
    <x v="1"/>
    <x v="2"/>
    <x v="5"/>
  </r>
  <r>
    <x v="9874"/>
    <x v="2"/>
    <s v="TGM14452"/>
    <s v="PAGO FOMA 201209"/>
    <x v="0"/>
    <x v="0"/>
    <x v="0"/>
    <x v="51"/>
    <s v="Rocio Margarita Chaname Vicente"/>
    <m/>
    <x v="0"/>
    <x v="1"/>
    <x v="2"/>
    <x v="5"/>
  </r>
  <r>
    <x v="9875"/>
    <x v="0"/>
    <s v="TGM14453"/>
    <s v="MISA"/>
    <x v="0"/>
    <x v="2"/>
    <x v="0"/>
    <x v="39"/>
    <s v="Nescar Janeth Ingaruca Peña SAC SAN"/>
    <s v="Llamada Telefonica"/>
    <x v="0"/>
    <x v="1"/>
    <x v="2"/>
    <x v="5"/>
  </r>
  <r>
    <x v="9876"/>
    <x v="0"/>
    <s v="TGM14454"/>
    <s v="EMISION DE BOLETA"/>
    <x v="0"/>
    <x v="0"/>
    <x v="0"/>
    <x v="19"/>
    <s v="Nescar Janeth Ingaruca Peña SAC SAN"/>
    <s v="Llamada Telefonica"/>
    <x v="0"/>
    <x v="1"/>
    <x v="2"/>
    <x v="5"/>
  </r>
  <r>
    <x v="9877"/>
    <x v="0"/>
    <s v="TGM14455"/>
    <s v="MISA"/>
    <x v="0"/>
    <x v="2"/>
    <x v="0"/>
    <x v="39"/>
    <s v="Nescar Janeth Ingaruca Peña SAC SAN"/>
    <s v="Presencial"/>
    <x v="0"/>
    <x v="1"/>
    <x v="2"/>
    <x v="5"/>
  </r>
  <r>
    <x v="9878"/>
    <x v="0"/>
    <s v="TGM14456"/>
    <s v="CONFECCION DE LAPIDA CARRARA"/>
    <x v="0"/>
    <x v="0"/>
    <x v="4"/>
    <x v="13"/>
    <s v="Florentino Sebastian Salinas San Antonio"/>
    <m/>
    <x v="0"/>
    <x v="2"/>
    <x v="2"/>
    <x v="5"/>
  </r>
  <r>
    <x v="9879"/>
    <x v="0"/>
    <s v="TGM14457"/>
    <s v="ESTADO DE CUENTA"/>
    <x v="0"/>
    <x v="0"/>
    <x v="0"/>
    <x v="5"/>
    <s v="Liz Lidiana Huaman Rojas"/>
    <m/>
    <x v="0"/>
    <x v="1"/>
    <x v="2"/>
    <x v="5"/>
  </r>
  <r>
    <x v="9880"/>
    <x v="0"/>
    <s v="TGM14458"/>
    <s v="FLOREROS PVC"/>
    <x v="0"/>
    <x v="0"/>
    <x v="0"/>
    <x v="21"/>
    <s v="Liz Lidiana Huaman Rojas"/>
    <m/>
    <x v="0"/>
    <x v="1"/>
    <x v="2"/>
    <x v="5"/>
  </r>
  <r>
    <x v="9881"/>
    <x v="0"/>
    <s v="TGM14459"/>
    <s v="CONSTANCIA DE ENTIERRO"/>
    <x v="0"/>
    <x v="0"/>
    <x v="0"/>
    <x v="6"/>
    <s v="Liz Lidiana Huaman Rojas"/>
    <m/>
    <x v="0"/>
    <x v="1"/>
    <x v="2"/>
    <x v="5"/>
  </r>
  <r>
    <x v="9882"/>
    <x v="0"/>
    <s v="TGM14460"/>
    <s v="MISA"/>
    <x v="0"/>
    <x v="2"/>
    <x v="0"/>
    <x v="39"/>
    <s v="Nescar Janeth Ingaruca Peña SAC SAN"/>
    <s v="Presencial"/>
    <x v="0"/>
    <x v="1"/>
    <x v="2"/>
    <x v="5"/>
  </r>
  <r>
    <x v="9883"/>
    <x v="0"/>
    <s v="TGM14461"/>
    <s v="VENTA DE FLOREROS"/>
    <x v="0"/>
    <x v="0"/>
    <x v="4"/>
    <x v="21"/>
    <s v="Florentino Sebastian Salinas San Antonio"/>
    <s v="Presencial"/>
    <x v="0"/>
    <x v="2"/>
    <x v="2"/>
    <x v="5"/>
  </r>
  <r>
    <x v="9884"/>
    <x v="0"/>
    <s v="TGM14462"/>
    <s v="MISA"/>
    <x v="0"/>
    <x v="2"/>
    <x v="0"/>
    <x v="39"/>
    <s v="Nescar Janeth Ingaruca Peña SAC SAN"/>
    <s v="Presencial"/>
    <x v="0"/>
    <x v="1"/>
    <x v="2"/>
    <x v="5"/>
  </r>
  <r>
    <x v="9885"/>
    <x v="0"/>
    <s v="TGM14463"/>
    <s v="REPINTADO DE LAPIDA"/>
    <x v="0"/>
    <x v="0"/>
    <x v="2"/>
    <x v="14"/>
    <s v="Nescar Janeth Ingaruca Peña SAC SAN"/>
    <s v="Presencial"/>
    <x v="0"/>
    <x v="2"/>
    <x v="2"/>
    <x v="5"/>
  </r>
  <r>
    <x v="9886"/>
    <x v="0"/>
    <s v="TGM14464"/>
    <s v="REPINTADO DE LAPIDA"/>
    <x v="0"/>
    <x v="0"/>
    <x v="4"/>
    <x v="11"/>
    <s v="Florentino Sebastian Salinas San Antonio"/>
    <s v="Presencial"/>
    <x v="0"/>
    <x v="1"/>
    <x v="2"/>
    <x v="5"/>
  </r>
  <r>
    <x v="9887"/>
    <x v="0"/>
    <s v="TGM14465"/>
    <s v="VENTA DE FLOREROS"/>
    <x v="0"/>
    <x v="0"/>
    <x v="4"/>
    <x v="21"/>
    <s v="Florentino Sebastian Salinas San Antonio"/>
    <s v="Presencial"/>
    <x v="0"/>
    <x v="2"/>
    <x v="2"/>
    <x v="5"/>
  </r>
  <r>
    <x v="9888"/>
    <x v="1"/>
    <s v="TGM14466"/>
    <s v="MISA"/>
    <x v="0"/>
    <x v="2"/>
    <x v="0"/>
    <x v="39"/>
    <s v="Nescar Janeth Ingaruca Peña SAC COR"/>
    <s v="Llamada Telefonica"/>
    <x v="0"/>
    <x v="1"/>
    <x v="2"/>
    <x v="5"/>
  </r>
  <r>
    <x v="9889"/>
    <x v="2"/>
    <s v="TGM14467"/>
    <s v="CODIGO CIP 200951"/>
    <x v="0"/>
    <x v="0"/>
    <x v="0"/>
    <x v="46"/>
    <s v="Rocio Margarita Chaname Vicente"/>
    <m/>
    <x v="0"/>
    <x v="1"/>
    <x v="2"/>
    <x v="5"/>
  </r>
  <r>
    <x v="9890"/>
    <x v="2"/>
    <s v="TGM14468"/>
    <s v="ESTADO DE CUENTA 5041265"/>
    <x v="0"/>
    <x v="0"/>
    <x v="2"/>
    <x v="5"/>
    <s v="Rocio Margarita Chaname Vicente"/>
    <m/>
    <x v="0"/>
    <x v="2"/>
    <x v="2"/>
    <x v="5"/>
  </r>
  <r>
    <x v="9891"/>
    <x v="2"/>
    <s v="TGM14469"/>
    <s v="USO DE ESPACIO 201057"/>
    <x v="0"/>
    <x v="0"/>
    <x v="0"/>
    <x v="8"/>
    <s v="Rocio Margarita Chaname Vicente"/>
    <m/>
    <x v="0"/>
    <x v="1"/>
    <x v="2"/>
    <x v="5"/>
  </r>
  <r>
    <x v="9892"/>
    <x v="2"/>
    <s v="TGM14470"/>
    <s v="ESTADO DE CUENTA 200218"/>
    <x v="0"/>
    <x v="0"/>
    <x v="2"/>
    <x v="5"/>
    <s v="Rocio Margarita Chaname Vicente"/>
    <m/>
    <x v="0"/>
    <x v="2"/>
    <x v="2"/>
    <x v="5"/>
  </r>
  <r>
    <x v="9893"/>
    <x v="0"/>
    <s v="TGM14471"/>
    <s v="ESTADO DE CUENTA DIGITAL"/>
    <x v="0"/>
    <x v="0"/>
    <x v="0"/>
    <x v="5"/>
    <s v="Liz Lidiana Huaman Rojas"/>
    <m/>
    <x v="0"/>
    <x v="1"/>
    <x v="2"/>
    <x v="5"/>
  </r>
  <r>
    <x v="9894"/>
    <x v="0"/>
    <s v="TGM14472"/>
    <s v="CONSTANCIA DE ENTIERRO"/>
    <x v="0"/>
    <x v="0"/>
    <x v="0"/>
    <x v="6"/>
    <s v="Liz Lidiana Huaman Rojas"/>
    <m/>
    <x v="0"/>
    <x v="1"/>
    <x v="2"/>
    <x v="5"/>
  </r>
  <r>
    <x v="9895"/>
    <x v="0"/>
    <s v="TGM14473"/>
    <s v="USO DE ESPACIO"/>
    <x v="0"/>
    <x v="0"/>
    <x v="0"/>
    <x v="8"/>
    <s v="Anyela Pamela Soriano Segura SAN"/>
    <s v="Presencial"/>
    <x v="0"/>
    <x v="1"/>
    <x v="2"/>
    <x v="5"/>
  </r>
  <r>
    <x v="9896"/>
    <x v="0"/>
    <s v="TGM14474"/>
    <s v="CAMBIO DE TITULARIDAD"/>
    <x v="0"/>
    <x v="0"/>
    <x v="4"/>
    <x v="16"/>
    <s v="Juan Carlos Chavez  San"/>
    <s v="Presencial"/>
    <x v="0"/>
    <x v="2"/>
    <x v="2"/>
    <x v="5"/>
  </r>
  <r>
    <x v="9897"/>
    <x v="0"/>
    <s v="TGM14475"/>
    <s v="CAMBIO DE TITULARIDAD"/>
    <x v="0"/>
    <x v="0"/>
    <x v="4"/>
    <x v="16"/>
    <s v="Juan Carlos Chavez  San"/>
    <s v="Presencial"/>
    <x v="0"/>
    <x v="2"/>
    <x v="2"/>
    <x v="5"/>
  </r>
  <r>
    <x v="9898"/>
    <x v="0"/>
    <s v="TGM14476"/>
    <s v="CERTIFICADO DE USO"/>
    <x v="0"/>
    <x v="0"/>
    <x v="0"/>
    <x v="0"/>
    <s v="Anyela Pamela Soriano Segura SAN"/>
    <s v="Presencial"/>
    <x v="0"/>
    <x v="1"/>
    <x v="2"/>
    <x v="5"/>
  </r>
  <r>
    <x v="9899"/>
    <x v="0"/>
    <s v="TGM14477"/>
    <s v="CONSTANCIA DE ENTIERRO"/>
    <x v="0"/>
    <x v="0"/>
    <x v="0"/>
    <x v="6"/>
    <s v="Anyela Pamela Soriano Segura SAN"/>
    <s v="Presencial"/>
    <x v="0"/>
    <x v="1"/>
    <x v="2"/>
    <x v="5"/>
  </r>
  <r>
    <x v="9900"/>
    <x v="0"/>
    <s v="TGM14478"/>
    <s v="MISA"/>
    <x v="0"/>
    <x v="2"/>
    <x v="0"/>
    <x v="39"/>
    <s v="Anyela Pamela Soriano Segura SAN"/>
    <s v="Presencial"/>
    <x v="0"/>
    <x v="1"/>
    <x v="2"/>
    <x v="5"/>
  </r>
  <r>
    <x v="9901"/>
    <x v="0"/>
    <s v="TGM14479"/>
    <s v="MISA"/>
    <x v="0"/>
    <x v="2"/>
    <x v="0"/>
    <x v="39"/>
    <s v="Anyela Pamela Soriano Segura SAN"/>
    <s v="Presencial"/>
    <x v="0"/>
    <x v="1"/>
    <x v="2"/>
    <x v="5"/>
  </r>
  <r>
    <x v="9902"/>
    <x v="0"/>
    <s v="TGM14480"/>
    <s v="MISA"/>
    <x v="0"/>
    <x v="2"/>
    <x v="0"/>
    <x v="39"/>
    <s v="Anyela Pamela Soriano Segura SAN"/>
    <s v="Presencial"/>
    <x v="0"/>
    <x v="1"/>
    <x v="2"/>
    <x v="5"/>
  </r>
  <r>
    <x v="9903"/>
    <x v="0"/>
    <s v="TGM14481"/>
    <s v="VENTA DE FLORERO"/>
    <x v="0"/>
    <x v="0"/>
    <x v="2"/>
    <x v="2"/>
    <s v="Anyela Pamela Soriano Segura SAN"/>
    <s v="Presencial"/>
    <x v="0"/>
    <x v="2"/>
    <x v="2"/>
    <x v="5"/>
  </r>
  <r>
    <x v="9904"/>
    <x v="2"/>
    <s v="TGM14482"/>
    <s v="PAGO FOMA 200148"/>
    <x v="0"/>
    <x v="0"/>
    <x v="0"/>
    <x v="51"/>
    <s v="Rocio Margarita Chaname Vicente"/>
    <m/>
    <x v="0"/>
    <x v="1"/>
    <x v="2"/>
    <x v="5"/>
  </r>
  <r>
    <x v="9905"/>
    <x v="2"/>
    <s v="TGM14483"/>
    <s v="PAGO FOMA 200685"/>
    <x v="0"/>
    <x v="0"/>
    <x v="0"/>
    <x v="51"/>
    <s v="Rocio Margarita Chaname Vicente"/>
    <m/>
    <x v="0"/>
    <x v="1"/>
    <x v="2"/>
    <x v="5"/>
  </r>
  <r>
    <x v="9906"/>
    <x v="3"/>
    <s v="TGM14484"/>
    <s v="ENTREGA DE CERTIFICADO DE PERPETUIDAD"/>
    <x v="0"/>
    <x v="0"/>
    <x v="0"/>
    <x v="0"/>
    <s v="Ruth Cusihuaman SACC1"/>
    <s v="Presencial"/>
    <x v="0"/>
    <x v="1"/>
    <x v="2"/>
    <x v="5"/>
  </r>
  <r>
    <x v="9907"/>
    <x v="0"/>
    <s v="TGM14485"/>
    <s v="INSTALACION DE LAPIDA"/>
    <x v="0"/>
    <x v="1"/>
    <x v="4"/>
    <x v="13"/>
    <s v="Deisy Huaman Lara - San Antonio"/>
    <m/>
    <x v="0"/>
    <x v="2"/>
    <x v="2"/>
    <x v="5"/>
  </r>
  <r>
    <x v="9908"/>
    <x v="0"/>
    <s v="TGM14486"/>
    <s v="USO DE ESPACIO NF"/>
    <x v="0"/>
    <x v="0"/>
    <x v="0"/>
    <x v="8"/>
    <s v="Liz Lidiana Huaman Rojas"/>
    <m/>
    <x v="0"/>
    <x v="1"/>
    <x v="2"/>
    <x v="5"/>
  </r>
  <r>
    <x v="9909"/>
    <x v="2"/>
    <s v="TGM14487"/>
    <s v="ESTADO DE CUENTA 200165"/>
    <x v="0"/>
    <x v="0"/>
    <x v="2"/>
    <x v="5"/>
    <s v="Rocio Margarita Chaname Vicente"/>
    <m/>
    <x v="0"/>
    <x v="2"/>
    <x v="2"/>
    <x v="5"/>
  </r>
  <r>
    <x v="9910"/>
    <x v="2"/>
    <s v="TGM14488"/>
    <s v="PAGO FOMA 200658"/>
    <x v="0"/>
    <x v="0"/>
    <x v="0"/>
    <x v="51"/>
    <s v="Rocio Margarita Chaname Vicente"/>
    <m/>
    <x v="0"/>
    <x v="1"/>
    <x v="2"/>
    <x v="5"/>
  </r>
  <r>
    <x v="9911"/>
    <x v="0"/>
    <s v="TGM14489"/>
    <s v="CERTIFICADO DE USO"/>
    <x v="0"/>
    <x v="0"/>
    <x v="0"/>
    <x v="0"/>
    <s v="Anyela Pamela Soriano Segura SAN"/>
    <s v="Presencial"/>
    <x v="0"/>
    <x v="1"/>
    <x v="2"/>
    <x v="5"/>
  </r>
  <r>
    <x v="9912"/>
    <x v="0"/>
    <s v="TGM14490"/>
    <s v="MANTENIMIENTO DE LAPIDA"/>
    <x v="0"/>
    <x v="0"/>
    <x v="2"/>
    <x v="14"/>
    <s v="Anyela Pamela Soriano Segura SAN"/>
    <s v="Presencial"/>
    <x v="0"/>
    <x v="2"/>
    <x v="2"/>
    <x v="5"/>
  </r>
  <r>
    <x v="9913"/>
    <x v="2"/>
    <s v="TGM14491"/>
    <s v="PAGO CUOTA 200112"/>
    <x v="0"/>
    <x v="0"/>
    <x v="0"/>
    <x v="51"/>
    <s v="Rocio Margarita Chaname Vicente"/>
    <m/>
    <x v="0"/>
    <x v="1"/>
    <x v="2"/>
    <x v="5"/>
  </r>
  <r>
    <x v="9914"/>
    <x v="8"/>
    <s v="TGM14492"/>
    <s v="REQUISITOS PARA TRANSFERENCIA DE CONTRATO"/>
    <x v="0"/>
    <x v="2"/>
    <x v="0"/>
    <x v="31"/>
    <s v="Rosario Margarita Vergara Jimenez SAC CHIM"/>
    <m/>
    <x v="0"/>
    <x v="1"/>
    <x v="2"/>
    <x v="5"/>
  </r>
  <r>
    <x v="9915"/>
    <x v="2"/>
    <s v="TGM14493"/>
    <s v="CERTIFICADO DE USO 200685"/>
    <x v="0"/>
    <x v="0"/>
    <x v="0"/>
    <x v="0"/>
    <s v="Rocio Margarita Chaname Vicente"/>
    <m/>
    <x v="0"/>
    <x v="1"/>
    <x v="2"/>
    <x v="5"/>
  </r>
  <r>
    <x v="9916"/>
    <x v="2"/>
    <s v="TGM14494"/>
    <s v="CERTIFICADO DE USO 200658"/>
    <x v="0"/>
    <x v="0"/>
    <x v="0"/>
    <x v="0"/>
    <s v="Rocio Margarita Chaname Vicente"/>
    <m/>
    <x v="0"/>
    <x v="1"/>
    <x v="2"/>
    <x v="5"/>
  </r>
  <r>
    <x v="9917"/>
    <x v="3"/>
    <s v="TGM14495"/>
    <s v="ENTREGA DE CERTIFICADO DE PERPETUIDAD"/>
    <x v="0"/>
    <x v="0"/>
    <x v="0"/>
    <x v="0"/>
    <s v="Ruth Cusihuaman SACC1"/>
    <s v="Presencial"/>
    <x v="0"/>
    <x v="1"/>
    <x v="2"/>
    <x v="5"/>
  </r>
  <r>
    <x v="9918"/>
    <x v="2"/>
    <s v="TGM14496"/>
    <s v="TRASLADO 200641"/>
    <x v="0"/>
    <x v="0"/>
    <x v="0"/>
    <x v="8"/>
    <s v="Rocio Margarita Chaname Vicente"/>
    <m/>
    <x v="0"/>
    <x v="1"/>
    <x v="2"/>
    <x v="5"/>
  </r>
  <r>
    <x v="9919"/>
    <x v="3"/>
    <s v="TGM14497"/>
    <s v="CAMBIO DE TITULARIDAD"/>
    <x v="0"/>
    <x v="0"/>
    <x v="0"/>
    <x v="31"/>
    <s v="Ruth Cusihuaman SACC1"/>
    <s v="Presencial"/>
    <x v="0"/>
    <x v="1"/>
    <x v="2"/>
    <x v="5"/>
  </r>
  <r>
    <x v="9920"/>
    <x v="2"/>
    <s v="TGM14498"/>
    <s v="RESPONSO 200478"/>
    <x v="0"/>
    <x v="0"/>
    <x v="0"/>
    <x v="50"/>
    <s v="Rocio Margarita Chaname Vicente"/>
    <m/>
    <x v="0"/>
    <x v="1"/>
    <x v="2"/>
    <x v="5"/>
  </r>
  <r>
    <x v="9921"/>
    <x v="0"/>
    <s v="TGM14499"/>
    <s v="PAGO EFECTIVO"/>
    <x v="0"/>
    <x v="0"/>
    <x v="0"/>
    <x v="46"/>
    <s v="Anyela Pamela Soriano Segura SAN"/>
    <s v="Presencial"/>
    <x v="0"/>
    <x v="1"/>
    <x v="2"/>
    <x v="5"/>
  </r>
  <r>
    <x v="9922"/>
    <x v="0"/>
    <s v="TGM14500"/>
    <s v="ESTADO DE CUENTA"/>
    <x v="0"/>
    <x v="0"/>
    <x v="0"/>
    <x v="5"/>
    <s v="Liz Lidiana Huaman Rojas"/>
    <m/>
    <x v="0"/>
    <x v="1"/>
    <x v="2"/>
    <x v="5"/>
  </r>
  <r>
    <x v="9923"/>
    <x v="2"/>
    <s v="TGM14501"/>
    <s v="NUMERO DE CONTRATO 5037215"/>
    <x v="0"/>
    <x v="0"/>
    <x v="0"/>
    <x v="19"/>
    <s v="Rocio Margarita Chaname Vicente"/>
    <m/>
    <x v="0"/>
    <x v="1"/>
    <x v="2"/>
    <x v="5"/>
  </r>
  <r>
    <x v="9924"/>
    <x v="4"/>
    <s v="TGM14502"/>
    <s v="GENERACION CODG. CIP"/>
    <x v="0"/>
    <x v="0"/>
    <x v="0"/>
    <x v="46"/>
    <s v="Ruth Cusihuaman SACC2"/>
    <s v="Llamada Telefonica"/>
    <x v="0"/>
    <x v="1"/>
    <x v="2"/>
    <x v="5"/>
  </r>
  <r>
    <x v="9925"/>
    <x v="0"/>
    <s v="TGM14503"/>
    <s v="ALQUILER DE PLEGARIA"/>
    <x v="0"/>
    <x v="0"/>
    <x v="0"/>
    <x v="50"/>
    <s v="Anyela Pamela Soriano Segura SAN"/>
    <s v="Presencial"/>
    <x v="0"/>
    <x v="1"/>
    <x v="2"/>
    <x v="5"/>
  </r>
  <r>
    <x v="9926"/>
    <x v="0"/>
    <s v="TGM14504"/>
    <s v="ALQUILER DE PLEGARIA"/>
    <x v="0"/>
    <x v="0"/>
    <x v="2"/>
    <x v="50"/>
    <s v="Anyela Pamela Soriano Segura SAN"/>
    <s v="Presencial"/>
    <x v="0"/>
    <x v="2"/>
    <x v="2"/>
    <x v="5"/>
  </r>
  <r>
    <x v="9927"/>
    <x v="0"/>
    <s v="TGM14505"/>
    <s v="MISA"/>
    <x v="0"/>
    <x v="2"/>
    <x v="0"/>
    <x v="39"/>
    <s v="Nescar Janeth Ingaruca Peña SAC SAN"/>
    <s v="Presencial"/>
    <x v="0"/>
    <x v="1"/>
    <x v="2"/>
    <x v="5"/>
  </r>
  <r>
    <x v="9928"/>
    <x v="2"/>
    <s v="TGM14506"/>
    <s v="PAGO CUOTA 5031535"/>
    <x v="0"/>
    <x v="0"/>
    <x v="2"/>
    <x v="51"/>
    <s v="Rocio Margarita Chaname Vicente"/>
    <m/>
    <x v="0"/>
    <x v="2"/>
    <x v="2"/>
    <x v="5"/>
  </r>
  <r>
    <x v="9929"/>
    <x v="0"/>
    <s v="TGM14507"/>
    <s v="MISA"/>
    <x v="0"/>
    <x v="2"/>
    <x v="0"/>
    <x v="39"/>
    <s v="Nescar Janeth Ingaruca Peña SAC SAN"/>
    <s v="Llamada Telefonica"/>
    <x v="0"/>
    <x v="1"/>
    <x v="2"/>
    <x v="5"/>
  </r>
  <r>
    <x v="9930"/>
    <x v="0"/>
    <s v="TGM14508"/>
    <s v="PRUEBA CORREO"/>
    <x v="0"/>
    <x v="0"/>
    <x v="0"/>
    <x v="21"/>
    <s v="Grupo Servicio de Atencion al Cliente"/>
    <m/>
    <x v="0"/>
    <x v="1"/>
    <x v="2"/>
    <x v="5"/>
  </r>
  <r>
    <x v="9931"/>
    <x v="2"/>
    <s v="TGM14509"/>
    <s v="RESPONSO 200919"/>
    <x v="0"/>
    <x v="0"/>
    <x v="0"/>
    <x v="50"/>
    <s v="Rocio Margarita Chaname Vicente"/>
    <m/>
    <x v="0"/>
    <x v="1"/>
    <x v="2"/>
    <x v="5"/>
  </r>
  <r>
    <x v="9932"/>
    <x v="0"/>
    <s v="TGM14510"/>
    <s v="MISA RECUERDO"/>
    <x v="0"/>
    <x v="2"/>
    <x v="0"/>
    <x v="39"/>
    <s v="Liz Lidiana Huaman Rojas"/>
    <m/>
    <x v="0"/>
    <x v="1"/>
    <x v="2"/>
    <x v="5"/>
  </r>
  <r>
    <x v="9933"/>
    <x v="0"/>
    <s v="TGM14511"/>
    <s v="MISA RECUERDO"/>
    <x v="0"/>
    <x v="2"/>
    <x v="0"/>
    <x v="39"/>
    <s v="Liz Lidiana Huaman Rojas"/>
    <m/>
    <x v="0"/>
    <x v="1"/>
    <x v="2"/>
    <x v="5"/>
  </r>
  <r>
    <x v="9934"/>
    <x v="2"/>
    <s v="TGM14512"/>
    <s v="TRASLADO 200402"/>
    <x v="0"/>
    <x v="0"/>
    <x v="0"/>
    <x v="8"/>
    <s v="Rocio Margarita Chaname Vicente"/>
    <m/>
    <x v="0"/>
    <x v="1"/>
    <x v="2"/>
    <x v="5"/>
  </r>
  <r>
    <x v="9935"/>
    <x v="2"/>
    <s v="TGM14513"/>
    <s v="PAGO FOMA 200036"/>
    <x v="0"/>
    <x v="0"/>
    <x v="0"/>
    <x v="51"/>
    <s v="Rocio Margarita Chaname Vicente"/>
    <m/>
    <x v="0"/>
    <x v="1"/>
    <x v="2"/>
    <x v="5"/>
  </r>
  <r>
    <x v="9936"/>
    <x v="2"/>
    <s v="TGM14514"/>
    <s v="PAGO FOMA 200100"/>
    <x v="0"/>
    <x v="0"/>
    <x v="0"/>
    <x v="51"/>
    <s v="Rocio Margarita Chaname Vicente"/>
    <m/>
    <x v="0"/>
    <x v="1"/>
    <x v="2"/>
    <x v="5"/>
  </r>
  <r>
    <x v="9937"/>
    <x v="0"/>
    <s v="TGM14515"/>
    <s v="MISA"/>
    <x v="0"/>
    <x v="2"/>
    <x v="0"/>
    <x v="39"/>
    <s v="Anyela Pamela Soriano Segura SAN"/>
    <s v="Presencial"/>
    <x v="0"/>
    <x v="1"/>
    <x v="2"/>
    <x v="5"/>
  </r>
  <r>
    <x v="9938"/>
    <x v="0"/>
    <s v="TGM14516"/>
    <s v="USO DE ESPACIO"/>
    <x v="0"/>
    <x v="0"/>
    <x v="0"/>
    <x v="8"/>
    <s v="Anyela Pamela Soriano Segura SAN"/>
    <s v="Presencial"/>
    <x v="0"/>
    <x v="1"/>
    <x v="2"/>
    <x v="5"/>
  </r>
  <r>
    <x v="9939"/>
    <x v="2"/>
    <s v="TGM14517"/>
    <s v="PAGO CUOTA 200096"/>
    <x v="0"/>
    <x v="0"/>
    <x v="0"/>
    <x v="51"/>
    <s v="Rocio Margarita Chaname Vicente"/>
    <m/>
    <x v="0"/>
    <x v="1"/>
    <x v="2"/>
    <x v="5"/>
  </r>
  <r>
    <x v="9940"/>
    <x v="0"/>
    <s v="TGM14518"/>
    <s v="ESTADO DE CUENTA"/>
    <x v="0"/>
    <x v="0"/>
    <x v="0"/>
    <x v="5"/>
    <s v="Liz Lidiana Huaman Rojas"/>
    <m/>
    <x v="0"/>
    <x v="1"/>
    <x v="2"/>
    <x v="5"/>
  </r>
  <r>
    <x v="9941"/>
    <x v="0"/>
    <s v="TGM14519"/>
    <s v="ESTADO DE CUENTA"/>
    <x v="0"/>
    <x v="0"/>
    <x v="0"/>
    <x v="5"/>
    <s v="Liz Lidiana Huaman Rojas"/>
    <m/>
    <x v="0"/>
    <x v="1"/>
    <x v="2"/>
    <x v="5"/>
  </r>
  <r>
    <x v="9942"/>
    <x v="2"/>
    <s v="TGM14520"/>
    <s v="PAGO CUOTA200674"/>
    <x v="0"/>
    <x v="0"/>
    <x v="0"/>
    <x v="51"/>
    <s v="Rocio Margarita Chaname Vicente"/>
    <m/>
    <x v="0"/>
    <x v="1"/>
    <x v="2"/>
    <x v="5"/>
  </r>
  <r>
    <x v="9943"/>
    <x v="0"/>
    <s v="TGM14521"/>
    <s v="MISA"/>
    <x v="0"/>
    <x v="2"/>
    <x v="0"/>
    <x v="39"/>
    <s v="Anyela Pamela Soriano Segura SAN"/>
    <s v="Presencial"/>
    <x v="0"/>
    <x v="1"/>
    <x v="2"/>
    <x v="5"/>
  </r>
  <r>
    <x v="9944"/>
    <x v="0"/>
    <s v="TGM14522"/>
    <s v="FLOREROS PVC"/>
    <x v="0"/>
    <x v="0"/>
    <x v="4"/>
    <x v="21"/>
    <s v="Grupo Servicio de Atencion al Cliente"/>
    <s v="Presencial"/>
    <x v="0"/>
    <x v="2"/>
    <x v="2"/>
    <x v="5"/>
  </r>
  <r>
    <x v="9945"/>
    <x v="0"/>
    <s v="TGM14523"/>
    <s v="LAPIDA DE VENTA"/>
    <x v="0"/>
    <x v="0"/>
    <x v="4"/>
    <x v="9"/>
    <s v="Grupo Servicio de Atencion al Cliente"/>
    <s v="Presencial"/>
    <x v="0"/>
    <x v="2"/>
    <x v="2"/>
    <x v="5"/>
  </r>
  <r>
    <x v="9946"/>
    <x v="0"/>
    <s v="TGM14524"/>
    <s v="USO DE ESPACIO"/>
    <x v="0"/>
    <x v="0"/>
    <x v="0"/>
    <x v="8"/>
    <s v="Anyela Pamela Soriano Segura SAN"/>
    <s v="Presencial"/>
    <x v="0"/>
    <x v="1"/>
    <x v="2"/>
    <x v="5"/>
  </r>
  <r>
    <x v="9947"/>
    <x v="2"/>
    <s v="TGM14525"/>
    <s v="PAGO CUOTA 5009685"/>
    <x v="0"/>
    <x v="0"/>
    <x v="0"/>
    <x v="51"/>
    <s v="Rocio Margarita Chaname Vicente"/>
    <m/>
    <x v="0"/>
    <x v="1"/>
    <x v="2"/>
    <x v="5"/>
  </r>
  <r>
    <x v="9948"/>
    <x v="0"/>
    <s v="TGM14526"/>
    <s v="MISA RECUERDO"/>
    <x v="0"/>
    <x v="0"/>
    <x v="0"/>
    <x v="5"/>
    <s v="Liz Lidiana Huaman Rojas"/>
    <m/>
    <x v="0"/>
    <x v="1"/>
    <x v="2"/>
    <x v="5"/>
  </r>
  <r>
    <x v="9949"/>
    <x v="0"/>
    <s v="TGM14527"/>
    <s v="COTIZACION DE FLORERO NICHO ANTIGUO"/>
    <x v="0"/>
    <x v="0"/>
    <x v="2"/>
    <x v="21"/>
    <s v="Pamela Diana SAC Caro Alhua"/>
    <s v="Presencial"/>
    <x v="0"/>
    <x v="1"/>
    <x v="2"/>
    <x v="5"/>
  </r>
  <r>
    <x v="9950"/>
    <x v="0"/>
    <s v="TGM14528"/>
    <s v="CONSTANCIA DE ENTIERRO"/>
    <x v="0"/>
    <x v="0"/>
    <x v="0"/>
    <x v="6"/>
    <s v="Liz Lidiana Huaman Rojas"/>
    <m/>
    <x v="0"/>
    <x v="1"/>
    <x v="2"/>
    <x v="5"/>
  </r>
  <r>
    <x v="9951"/>
    <x v="8"/>
    <s v="TGM14529"/>
    <s v="ACTA DE DEFUNCION"/>
    <x v="0"/>
    <x v="0"/>
    <x v="0"/>
    <x v="41"/>
    <s v="Rosario Margarita Vergara Jimenez SAC CHIM"/>
    <m/>
    <x v="0"/>
    <x v="1"/>
    <x v="2"/>
    <x v="5"/>
  </r>
  <r>
    <x v="9952"/>
    <x v="8"/>
    <s v="TGM14530"/>
    <s v="ENTREGA DE CONTRATO"/>
    <x v="0"/>
    <x v="0"/>
    <x v="0"/>
    <x v="44"/>
    <s v="Rosario Margarita Vergara Jimenez SAC CHIM"/>
    <m/>
    <x v="0"/>
    <x v="1"/>
    <x v="2"/>
    <x v="5"/>
  </r>
  <r>
    <x v="9953"/>
    <x v="0"/>
    <s v="TGM14531"/>
    <s v="ACTUALIZACION DE DATOS"/>
    <x v="0"/>
    <x v="0"/>
    <x v="0"/>
    <x v="1"/>
    <s v="Liz Lidiana Huaman Rojas"/>
    <m/>
    <x v="0"/>
    <x v="1"/>
    <x v="2"/>
    <x v="5"/>
  </r>
  <r>
    <x v="9954"/>
    <x v="0"/>
    <s v="TGM14532"/>
    <s v="UBICACION DE ESPACIO"/>
    <x v="0"/>
    <x v="2"/>
    <x v="0"/>
    <x v="6"/>
    <s v="Liz Lidiana Huaman Rojas"/>
    <m/>
    <x v="0"/>
    <x v="1"/>
    <x v="2"/>
    <x v="5"/>
  </r>
  <r>
    <x v="9955"/>
    <x v="0"/>
    <s v="TGM14533"/>
    <s v="CERTIFICADO DE USO"/>
    <x v="0"/>
    <x v="0"/>
    <x v="0"/>
    <x v="0"/>
    <s v="Liz Lidiana Huaman Rojas"/>
    <m/>
    <x v="0"/>
    <x v="1"/>
    <x v="2"/>
    <x v="5"/>
  </r>
  <r>
    <x v="9956"/>
    <x v="4"/>
    <s v="TGM14534"/>
    <s v="USO DE ESPACIO NF"/>
    <x v="0"/>
    <x v="1"/>
    <x v="4"/>
    <x v="33"/>
    <s v="Maria Betania Araujo Gomez - Cusco II"/>
    <s v="Presencial"/>
    <x v="0"/>
    <x v="2"/>
    <x v="2"/>
    <x v="5"/>
  </r>
  <r>
    <x v="9957"/>
    <x v="4"/>
    <s v="TGM14535"/>
    <s v="CONSULTA  DE PAGOS"/>
    <x v="0"/>
    <x v="2"/>
    <x v="0"/>
    <x v="10"/>
    <s v="Rosmery Montesinos Quispe c2"/>
    <s v="Presencial"/>
    <x v="0"/>
    <x v="1"/>
    <x v="2"/>
    <x v="5"/>
  </r>
  <r>
    <x v="9958"/>
    <x v="0"/>
    <s v="TGM14536"/>
    <s v="ACTA DE DEFUNCION"/>
    <x v="0"/>
    <x v="0"/>
    <x v="0"/>
    <x v="41"/>
    <s v="Pamela Diana SAC Caro Alhua"/>
    <s v="Presencial"/>
    <x v="0"/>
    <x v="1"/>
    <x v="2"/>
    <x v="5"/>
  </r>
  <r>
    <x v="9959"/>
    <x v="0"/>
    <s v="TGM14537"/>
    <s v="MISA"/>
    <x v="0"/>
    <x v="2"/>
    <x v="0"/>
    <x v="39"/>
    <s v="Pamela Diana SAC Caro Alhua"/>
    <s v="Presencial"/>
    <x v="0"/>
    <x v="1"/>
    <x v="2"/>
    <x v="5"/>
  </r>
  <r>
    <x v="9960"/>
    <x v="0"/>
    <s v="TGM14538"/>
    <s v="MISA"/>
    <x v="0"/>
    <x v="2"/>
    <x v="0"/>
    <x v="39"/>
    <s v="Pamela Diana SAC Caro Alhua"/>
    <s v="Presencial"/>
    <x v="0"/>
    <x v="1"/>
    <x v="2"/>
    <x v="5"/>
  </r>
  <r>
    <x v="9961"/>
    <x v="0"/>
    <s v="TGM14539"/>
    <s v="MISA"/>
    <x v="0"/>
    <x v="2"/>
    <x v="0"/>
    <x v="39"/>
    <s v="Pamela Diana SAC Caro Alhua"/>
    <s v="Presencial"/>
    <x v="0"/>
    <x v="1"/>
    <x v="2"/>
    <x v="5"/>
  </r>
  <r>
    <x v="9962"/>
    <x v="0"/>
    <s v="TGM14540"/>
    <s v="ALQUILER DE PLEGARIA"/>
    <x v="0"/>
    <x v="2"/>
    <x v="0"/>
    <x v="39"/>
    <s v="Pamela Diana SAC Caro Alhua"/>
    <s v="Presencial"/>
    <x v="0"/>
    <x v="1"/>
    <x v="2"/>
    <x v="5"/>
  </r>
  <r>
    <x v="9963"/>
    <x v="0"/>
    <s v="TGM14541"/>
    <s v="MISA RECUERDO"/>
    <x v="0"/>
    <x v="2"/>
    <x v="0"/>
    <x v="39"/>
    <s v="Liz Lidiana Huaman Rojas"/>
    <m/>
    <x v="0"/>
    <x v="1"/>
    <x v="2"/>
    <x v="5"/>
  </r>
  <r>
    <x v="9964"/>
    <x v="0"/>
    <s v="TGM14542"/>
    <s v="MISA DE RCUERDO"/>
    <x v="0"/>
    <x v="2"/>
    <x v="0"/>
    <x v="39"/>
    <s v="Liz Lidiana Huaman Rojas"/>
    <m/>
    <x v="0"/>
    <x v="1"/>
    <x v="2"/>
    <x v="5"/>
  </r>
  <r>
    <x v="9965"/>
    <x v="0"/>
    <s v="TGM14543"/>
    <s v="MISA"/>
    <x v="0"/>
    <x v="2"/>
    <x v="0"/>
    <x v="39"/>
    <s v="Pamela Diana SAC Caro Alhua"/>
    <s v="Presencial"/>
    <x v="0"/>
    <x v="1"/>
    <x v="2"/>
    <x v="5"/>
  </r>
  <r>
    <x v="9966"/>
    <x v="0"/>
    <s v="TGM14544"/>
    <s v="PRUEBA CORREO CASO 2"/>
    <x v="0"/>
    <x v="1"/>
    <x v="0"/>
    <x v="37"/>
    <s v="Grupo Servicio de Atencion al Cliente"/>
    <m/>
    <x v="0"/>
    <x v="1"/>
    <x v="2"/>
    <x v="5"/>
  </r>
  <r>
    <x v="9967"/>
    <x v="0"/>
    <s v="TGM14545"/>
    <s v="PRUEBA CASO 3"/>
    <x v="0"/>
    <x v="1"/>
    <x v="0"/>
    <x v="14"/>
    <s v="Grupo Servicio de Atencion al Cliente"/>
    <m/>
    <x v="0"/>
    <x v="1"/>
    <x v="2"/>
    <x v="5"/>
  </r>
  <r>
    <x v="9968"/>
    <x v="0"/>
    <s v="TGM14546"/>
    <s v="PRUEBA CORREO 4"/>
    <x v="0"/>
    <x v="0"/>
    <x v="0"/>
    <x v="10"/>
    <s v="Grupo Servicio de Atencion al Cliente"/>
    <m/>
    <x v="0"/>
    <x v="1"/>
    <x v="2"/>
    <x v="5"/>
  </r>
  <r>
    <x v="9969"/>
    <x v="0"/>
    <s v="TGM14547"/>
    <s v="PRUEBA CORREO 5"/>
    <x v="0"/>
    <x v="0"/>
    <x v="4"/>
    <x v="24"/>
    <s v="Grupo Servicio de Atencion al Cliente"/>
    <m/>
    <x v="0"/>
    <x v="2"/>
    <x v="2"/>
    <x v="5"/>
  </r>
  <r>
    <x v="9970"/>
    <x v="0"/>
    <s v="TGM14548"/>
    <s v="PRUEBA 6 MANT.ESP."/>
    <x v="0"/>
    <x v="0"/>
    <x v="0"/>
    <x v="14"/>
    <s v="Grupo Servicio de Atencion al Cliente"/>
    <m/>
    <x v="0"/>
    <x v="1"/>
    <x v="2"/>
    <x v="5"/>
  </r>
  <r>
    <x v="9971"/>
    <x v="0"/>
    <s v="TGM14549"/>
    <s v="ACTA DE DEFUNCION"/>
    <x v="0"/>
    <x v="0"/>
    <x v="0"/>
    <x v="41"/>
    <s v="Pamela Diana SAC Caro Alhua"/>
    <s v="Presencial"/>
    <x v="0"/>
    <x v="1"/>
    <x v="2"/>
    <x v="5"/>
  </r>
  <r>
    <x v="9972"/>
    <x v="1"/>
    <s v="TGM14550"/>
    <s v="MISA"/>
    <x v="0"/>
    <x v="2"/>
    <x v="0"/>
    <x v="39"/>
    <s v="Pamela Diana Caro Alhua  SAC cor"/>
    <s v="Presencial"/>
    <x v="0"/>
    <x v="1"/>
    <x v="2"/>
    <x v="5"/>
  </r>
  <r>
    <x v="9973"/>
    <x v="0"/>
    <s v="TGM14551"/>
    <s v="MISA RECUERDO"/>
    <x v="0"/>
    <x v="2"/>
    <x v="0"/>
    <x v="39"/>
    <s v="Liz Lidiana Huaman Rojas"/>
    <m/>
    <x v="0"/>
    <x v="1"/>
    <x v="2"/>
    <x v="5"/>
  </r>
  <r>
    <x v="9974"/>
    <x v="0"/>
    <s v="TGM14552"/>
    <s v="CONSULTA DE USO DE ESPACIO"/>
    <x v="0"/>
    <x v="2"/>
    <x v="0"/>
    <x v="2"/>
    <s v="Liz Lidiana Huaman Rojas"/>
    <m/>
    <x v="0"/>
    <x v="1"/>
    <x v="2"/>
    <x v="5"/>
  </r>
  <r>
    <x v="9975"/>
    <x v="0"/>
    <s v="TGM14553"/>
    <s v="MISA RECUERDO"/>
    <x v="0"/>
    <x v="2"/>
    <x v="0"/>
    <x v="39"/>
    <s v="Liz Lidiana Huaman Rojas"/>
    <m/>
    <x v="0"/>
    <x v="1"/>
    <x v="2"/>
    <x v="5"/>
  </r>
  <r>
    <x v="9976"/>
    <x v="3"/>
    <s v="TGM14554"/>
    <s v="ENTREGA DE CERTIFICADO DE PERPETUIDAD"/>
    <x v="0"/>
    <x v="0"/>
    <x v="0"/>
    <x v="0"/>
    <s v="Ruth Cusihuaman SACC1"/>
    <s v="Presencial"/>
    <x v="0"/>
    <x v="1"/>
    <x v="2"/>
    <x v="5"/>
  </r>
  <r>
    <x v="9977"/>
    <x v="4"/>
    <s v="TGM14555"/>
    <s v="ACTUALIZACION DE DATOS"/>
    <x v="0"/>
    <x v="0"/>
    <x v="0"/>
    <x v="1"/>
    <s v="Ruth Cusihuaman SACC2"/>
    <s v="Presencial"/>
    <x v="0"/>
    <x v="1"/>
    <x v="2"/>
    <x v="5"/>
  </r>
  <r>
    <x v="9978"/>
    <x v="0"/>
    <s v="TGM14556"/>
    <s v="CONSTANCIA DE ENTIERRO"/>
    <x v="0"/>
    <x v="0"/>
    <x v="0"/>
    <x v="6"/>
    <s v="Pamela Diana SAC Caro Alhua"/>
    <s v="Presencial"/>
    <x v="0"/>
    <x v="1"/>
    <x v="2"/>
    <x v="5"/>
  </r>
  <r>
    <x v="9979"/>
    <x v="0"/>
    <s v="TGM14557"/>
    <s v="ACTA DE DEFUNCION"/>
    <x v="0"/>
    <x v="0"/>
    <x v="0"/>
    <x v="41"/>
    <s v="Pamela Diana SAC Caro Alhua"/>
    <s v="Presencial"/>
    <x v="0"/>
    <x v="1"/>
    <x v="2"/>
    <x v="5"/>
  </r>
  <r>
    <x v="9980"/>
    <x v="2"/>
    <s v="TGM14558"/>
    <s v="PAGO FOMA 200076"/>
    <x v="0"/>
    <x v="0"/>
    <x v="0"/>
    <x v="51"/>
    <s v="Rocio Margarita Chaname Vicente"/>
    <m/>
    <x v="0"/>
    <x v="1"/>
    <x v="2"/>
    <x v="5"/>
  </r>
  <r>
    <x v="9981"/>
    <x v="2"/>
    <s v="TGM14559"/>
    <s v="PAGO CUOTA 5002815"/>
    <x v="0"/>
    <x v="0"/>
    <x v="0"/>
    <x v="51"/>
    <s v="Rocio Margarita Chaname Vicente"/>
    <m/>
    <x v="0"/>
    <x v="1"/>
    <x v="2"/>
    <x v="5"/>
  </r>
  <r>
    <x v="9982"/>
    <x v="2"/>
    <s v="TGM14560"/>
    <s v="INCREMENTO DE CAPITAL 5050065"/>
    <x v="0"/>
    <x v="0"/>
    <x v="0"/>
    <x v="51"/>
    <s v="Rocio Margarita Chaname Vicente"/>
    <m/>
    <x v="0"/>
    <x v="1"/>
    <x v="2"/>
    <x v="5"/>
  </r>
  <r>
    <x v="9983"/>
    <x v="2"/>
    <s v="TGM14561"/>
    <s v="PAGO CUOTA 5035255"/>
    <x v="0"/>
    <x v="0"/>
    <x v="0"/>
    <x v="51"/>
    <s v="Rocio Margarita Chaname Vicente"/>
    <m/>
    <x v="0"/>
    <x v="1"/>
    <x v="2"/>
    <x v="5"/>
  </r>
  <r>
    <x v="9984"/>
    <x v="0"/>
    <s v="TGM14562"/>
    <s v="CERTIFICADO DE USO"/>
    <x v="0"/>
    <x v="0"/>
    <x v="0"/>
    <x v="0"/>
    <s v="Anyela Pamela Soriano Segura SAN"/>
    <s v="Presencial"/>
    <x v="0"/>
    <x v="1"/>
    <x v="2"/>
    <x v="5"/>
  </r>
  <r>
    <x v="9985"/>
    <x v="1"/>
    <s v="TGM14563"/>
    <s v="USO DE ESPACIO"/>
    <x v="0"/>
    <x v="0"/>
    <x v="0"/>
    <x v="8"/>
    <s v="Anyela Pamela Soriano Segura COR"/>
    <s v="Presencial"/>
    <x v="0"/>
    <x v="1"/>
    <x v="2"/>
    <x v="5"/>
  </r>
  <r>
    <x v="9986"/>
    <x v="4"/>
    <s v="TGM14564"/>
    <s v="ENTREGA DE CERTIFICADO DE PERPETUIDAD"/>
    <x v="0"/>
    <x v="0"/>
    <x v="2"/>
    <x v="0"/>
    <s v="Rayda Rita Vargas Perales - Cusco II"/>
    <m/>
    <x v="0"/>
    <x v="2"/>
    <x v="2"/>
    <x v="5"/>
  </r>
  <r>
    <x v="9987"/>
    <x v="0"/>
    <s v="TGM14565"/>
    <s v="USO DE ESPACIO NF"/>
    <x v="0"/>
    <x v="0"/>
    <x v="0"/>
    <x v="8"/>
    <s v="Liz Lidiana Huaman Rojas"/>
    <m/>
    <x v="0"/>
    <x v="1"/>
    <x v="2"/>
    <x v="5"/>
  </r>
  <r>
    <x v="9988"/>
    <x v="4"/>
    <s v="TGM14566"/>
    <s v="ENTREGA DE CERTIFICADO DE PERPETUIDAD"/>
    <x v="0"/>
    <x v="0"/>
    <x v="0"/>
    <x v="0"/>
    <s v="Ruth Cusihuaman SACC2"/>
    <s v="Presencial"/>
    <x v="0"/>
    <x v="1"/>
    <x v="2"/>
    <x v="5"/>
  </r>
  <r>
    <x v="9989"/>
    <x v="2"/>
    <s v="TGM14567"/>
    <s v="RESPONSO 200792"/>
    <x v="0"/>
    <x v="0"/>
    <x v="0"/>
    <x v="50"/>
    <s v="Rocio Margarita Chaname Vicente"/>
    <m/>
    <x v="0"/>
    <x v="1"/>
    <x v="2"/>
    <x v="5"/>
  </r>
  <r>
    <x v="9990"/>
    <x v="4"/>
    <s v="TGM14568"/>
    <s v="ENTREGA DE CERTIFICADO DE PERPETUIDAD"/>
    <x v="0"/>
    <x v="0"/>
    <x v="0"/>
    <x v="0"/>
    <s v="Ruth Cusihuaman SACC2"/>
    <s v="Presencial"/>
    <x v="0"/>
    <x v="1"/>
    <x v="2"/>
    <x v="5"/>
  </r>
  <r>
    <x v="9991"/>
    <x v="3"/>
    <s v="TGM14569"/>
    <s v="RECLAMO DE LAPIDA"/>
    <x v="0"/>
    <x v="1"/>
    <x v="4"/>
    <x v="13"/>
    <s v="Rayda Rita Vargas Perales C1"/>
    <s v="Presencial"/>
    <x v="0"/>
    <x v="2"/>
    <x v="2"/>
    <x v="5"/>
  </r>
  <r>
    <x v="9992"/>
    <x v="0"/>
    <s v="TGM14570"/>
    <s v="FLOREROS PVC"/>
    <x v="0"/>
    <x v="0"/>
    <x v="0"/>
    <x v="43"/>
    <s v="Liz Lidiana Huaman Rojas"/>
    <m/>
    <x v="0"/>
    <x v="1"/>
    <x v="2"/>
    <x v="5"/>
  </r>
  <r>
    <x v="9993"/>
    <x v="2"/>
    <s v="TGM14571"/>
    <s v="PAGO CUOTA 201242"/>
    <x v="0"/>
    <x v="0"/>
    <x v="0"/>
    <x v="51"/>
    <s v="Rocio Margarita Chaname Vicente"/>
    <m/>
    <x v="0"/>
    <x v="1"/>
    <x v="2"/>
    <x v="5"/>
  </r>
  <r>
    <x v="9994"/>
    <x v="0"/>
    <s v="TGM14572"/>
    <s v="MISA DE RECUERDO"/>
    <x v="0"/>
    <x v="2"/>
    <x v="0"/>
    <x v="39"/>
    <s v="Liz Lidiana Huaman Rojas"/>
    <m/>
    <x v="0"/>
    <x v="1"/>
    <x v="2"/>
    <x v="5"/>
  </r>
  <r>
    <x v="9995"/>
    <x v="0"/>
    <s v="TGM14573"/>
    <s v="QUEJA DE PERDIDA DE FLORERO"/>
    <x v="0"/>
    <x v="1"/>
    <x v="0"/>
    <x v="2"/>
    <s v="Liz Lidiana Huaman Rojas"/>
    <m/>
    <x v="0"/>
    <x v="1"/>
    <x v="2"/>
    <x v="5"/>
  </r>
  <r>
    <x v="9996"/>
    <x v="0"/>
    <s v="TGM14574"/>
    <s v="FLOREROS PVC"/>
    <x v="0"/>
    <x v="0"/>
    <x v="0"/>
    <x v="21"/>
    <s v="Liz Lidiana Huaman Rojas"/>
    <m/>
    <x v="0"/>
    <x v="1"/>
    <x v="2"/>
    <x v="5"/>
  </r>
  <r>
    <x v="9997"/>
    <x v="0"/>
    <s v="TGM14575"/>
    <s v="QUEJA DE PERDIDA DE FLORERO"/>
    <x v="0"/>
    <x v="0"/>
    <x v="0"/>
    <x v="21"/>
    <s v="Liz Lidiana Huaman Rojas"/>
    <m/>
    <x v="0"/>
    <x v="1"/>
    <x v="2"/>
    <x v="5"/>
  </r>
  <r>
    <x v="9998"/>
    <x v="0"/>
    <s v="TGM14576"/>
    <s v="MISA DE RECUERDO"/>
    <x v="0"/>
    <x v="2"/>
    <x v="0"/>
    <x v="39"/>
    <s v="Liz Lidiana Huaman Rojas"/>
    <m/>
    <x v="0"/>
    <x v="1"/>
    <x v="2"/>
    <x v="5"/>
  </r>
  <r>
    <x v="9999"/>
    <x v="0"/>
    <s v="TGM14577"/>
    <s v="CERTIFICADO DE USO"/>
    <x v="0"/>
    <x v="0"/>
    <x v="0"/>
    <x v="0"/>
    <s v="Anyela Pamela Soriano Segura SAN"/>
    <s v="Presencial"/>
    <x v="0"/>
    <x v="1"/>
    <x v="2"/>
    <x v="5"/>
  </r>
  <r>
    <x v="10000"/>
    <x v="2"/>
    <s v="TGM14578"/>
    <s v="MANTENIMIENTO DE LAPIDA 201139"/>
    <x v="0"/>
    <x v="0"/>
    <x v="2"/>
    <x v="14"/>
    <s v="Rocio Margarita Chaname Vicente"/>
    <m/>
    <x v="0"/>
    <x v="2"/>
    <x v="2"/>
    <x v="5"/>
  </r>
  <r>
    <x v="10001"/>
    <x v="2"/>
    <s v="TGM14579"/>
    <s v="PAGO CUOTA 200083"/>
    <x v="0"/>
    <x v="0"/>
    <x v="0"/>
    <x v="51"/>
    <s v="Rocio Margarita Chaname Vicente"/>
    <m/>
    <x v="0"/>
    <x v="1"/>
    <x v="2"/>
    <x v="5"/>
  </r>
  <r>
    <x v="10002"/>
    <x v="2"/>
    <s v="TGM14580"/>
    <s v="PAGO CUOTA 200082"/>
    <x v="0"/>
    <x v="0"/>
    <x v="0"/>
    <x v="51"/>
    <s v="Rocio Margarita Chaname Vicente"/>
    <m/>
    <x v="0"/>
    <x v="1"/>
    <x v="2"/>
    <x v="5"/>
  </r>
  <r>
    <x v="10003"/>
    <x v="0"/>
    <s v="TGM14581"/>
    <s v="VENTA DE LAPIDA"/>
    <x v="0"/>
    <x v="0"/>
    <x v="4"/>
    <x v="9"/>
    <s v="Grupo Servicio de Atencion al Cliente"/>
    <s v="Presencial"/>
    <x v="0"/>
    <x v="2"/>
    <x v="2"/>
    <x v="5"/>
  </r>
  <r>
    <x v="10004"/>
    <x v="0"/>
    <s v="TGM14582"/>
    <s v="MISA"/>
    <x v="0"/>
    <x v="2"/>
    <x v="0"/>
    <x v="39"/>
    <s v="Pamela Diana SAC Caro Alhua"/>
    <s v="Presencial"/>
    <x v="0"/>
    <x v="1"/>
    <x v="2"/>
    <x v="5"/>
  </r>
  <r>
    <x v="10005"/>
    <x v="0"/>
    <s v="TGM14583"/>
    <s v="CAMBIO DE TITULARIDAD"/>
    <x v="0"/>
    <x v="0"/>
    <x v="0"/>
    <x v="31"/>
    <s v="Pamela Diana SAC Caro Alhua"/>
    <m/>
    <x v="0"/>
    <x v="1"/>
    <x v="2"/>
    <x v="5"/>
  </r>
  <r>
    <x v="10006"/>
    <x v="0"/>
    <s v="TGM14584"/>
    <s v="COLOCACION DE LAPIDA"/>
    <x v="0"/>
    <x v="0"/>
    <x v="4"/>
    <x v="13"/>
    <s v="Grupo Servicio de Atencion al Cliente"/>
    <s v="Presencial"/>
    <x v="0"/>
    <x v="1"/>
    <x v="2"/>
    <x v="5"/>
  </r>
  <r>
    <x v="10007"/>
    <x v="0"/>
    <s v="TGM14585"/>
    <s v="RECLAMO DE LAPIDA"/>
    <x v="0"/>
    <x v="1"/>
    <x v="4"/>
    <x v="14"/>
    <s v="Deisy Huaman Lara - San Antonio"/>
    <s v="Presencial"/>
    <x v="0"/>
    <x v="2"/>
    <x v="2"/>
    <x v="5"/>
  </r>
  <r>
    <x v="10008"/>
    <x v="0"/>
    <s v="TGM14586"/>
    <s v="MISA"/>
    <x v="0"/>
    <x v="2"/>
    <x v="0"/>
    <x v="39"/>
    <s v="Anyela Pamela Soriano Segura SAN"/>
    <s v="Presencial"/>
    <x v="0"/>
    <x v="1"/>
    <x v="2"/>
    <x v="5"/>
  </r>
  <r>
    <x v="10009"/>
    <x v="0"/>
    <s v="TGM14587"/>
    <s v="MISA"/>
    <x v="0"/>
    <x v="2"/>
    <x v="0"/>
    <x v="39"/>
    <s v="Anyela Pamela Soriano Segura SAN"/>
    <s v="Presencial"/>
    <x v="0"/>
    <x v="1"/>
    <x v="2"/>
    <x v="5"/>
  </r>
  <r>
    <x v="10010"/>
    <x v="0"/>
    <s v="TGM14588"/>
    <s v="FLORERO HUECO"/>
    <x v="0"/>
    <x v="1"/>
    <x v="4"/>
    <x v="4"/>
    <s v="Deisy Huaman Lara - San Antonio"/>
    <s v="Presencial"/>
    <x v="0"/>
    <x v="2"/>
    <x v="2"/>
    <x v="5"/>
  </r>
  <r>
    <x v="10011"/>
    <x v="1"/>
    <s v="TGM14589"/>
    <s v="REGRABACION DE LAPIDA"/>
    <x v="0"/>
    <x v="1"/>
    <x v="4"/>
    <x v="13"/>
    <s v="Deisy Huaman Lara - Corona del Frail"/>
    <s v="Presencial"/>
    <x v="0"/>
    <x v="2"/>
    <x v="2"/>
    <x v="5"/>
  </r>
  <r>
    <x v="10012"/>
    <x v="0"/>
    <s v="TGM14590"/>
    <s v="COLOCACION DE LAPIDA"/>
    <x v="0"/>
    <x v="1"/>
    <x v="4"/>
    <x v="13"/>
    <s v="Deisy Huaman Lara - San Antonio"/>
    <s v="Presencial"/>
    <x v="0"/>
    <x v="2"/>
    <x v="2"/>
    <x v="5"/>
  </r>
  <r>
    <x v="10013"/>
    <x v="0"/>
    <s v="TGM14591"/>
    <s v="REPINTADO DE LAPIDA"/>
    <x v="0"/>
    <x v="0"/>
    <x v="4"/>
    <x v="11"/>
    <s v="Grupo Servicio de Atencion al Cliente"/>
    <s v="Presencial"/>
    <x v="0"/>
    <x v="2"/>
    <x v="2"/>
    <x v="5"/>
  </r>
  <r>
    <x v="10014"/>
    <x v="0"/>
    <s v="TGM14592"/>
    <s v="VENTA DE FLORERO"/>
    <x v="0"/>
    <x v="0"/>
    <x v="4"/>
    <x v="43"/>
    <s v="Grupo Servicio de Atencion al Cliente"/>
    <s v="Presencial"/>
    <x v="0"/>
    <x v="2"/>
    <x v="2"/>
    <x v="5"/>
  </r>
  <r>
    <x v="10015"/>
    <x v="2"/>
    <s v="TGM14593"/>
    <s v="PAGO CUOTA 5019715"/>
    <x v="0"/>
    <x v="0"/>
    <x v="0"/>
    <x v="46"/>
    <s v="Rocio Margarita Chaname Vicente"/>
    <m/>
    <x v="0"/>
    <x v="1"/>
    <x v="2"/>
    <x v="5"/>
  </r>
  <r>
    <x v="10016"/>
    <x v="0"/>
    <s v="TGM14594"/>
    <s v="USO DE ESPACIO"/>
    <x v="0"/>
    <x v="0"/>
    <x v="0"/>
    <x v="8"/>
    <s v="Pamela Diana SAC Caro Alhua"/>
    <s v="Presencial"/>
    <x v="0"/>
    <x v="1"/>
    <x v="2"/>
    <x v="5"/>
  </r>
  <r>
    <x v="10017"/>
    <x v="4"/>
    <s v="TGM14595"/>
    <s v="CONSULTA DE CUOTAS"/>
    <x v="0"/>
    <x v="2"/>
    <x v="0"/>
    <x v="10"/>
    <s v="Rosmery Montesinos Quispe c2"/>
    <s v="Presencial"/>
    <x v="0"/>
    <x v="1"/>
    <x v="2"/>
    <x v="5"/>
  </r>
  <r>
    <x v="10018"/>
    <x v="2"/>
    <s v="TGM14596"/>
    <s v="PAGO FOMA 200127"/>
    <x v="0"/>
    <x v="0"/>
    <x v="0"/>
    <x v="51"/>
    <s v="Rocio Margarita Chaname Vicente"/>
    <m/>
    <x v="0"/>
    <x v="1"/>
    <x v="2"/>
    <x v="5"/>
  </r>
  <r>
    <x v="10019"/>
    <x v="0"/>
    <s v="TGM14597"/>
    <s v="ENTREGA DE FLOREROS"/>
    <x v="0"/>
    <x v="0"/>
    <x v="0"/>
    <x v="4"/>
    <s v="Pamela Diana SAC Caro Alhua"/>
    <s v="Presencial"/>
    <x v="0"/>
    <x v="1"/>
    <x v="2"/>
    <x v="5"/>
  </r>
  <r>
    <x v="10020"/>
    <x v="0"/>
    <s v="TGM14598"/>
    <s v="MISA"/>
    <x v="0"/>
    <x v="2"/>
    <x v="2"/>
    <x v="39"/>
    <s v="Pamela Diana SAC Caro Alhua"/>
    <s v="Llamada Telefonica"/>
    <x v="0"/>
    <x v="2"/>
    <x v="2"/>
    <x v="5"/>
  </r>
  <r>
    <x v="10021"/>
    <x v="0"/>
    <s v="TGM14599"/>
    <s v="REQUISITOS PARA INHUMACION"/>
    <x v="0"/>
    <x v="0"/>
    <x v="2"/>
    <x v="8"/>
    <s v="Pamela Diana SAC Caro Alhua"/>
    <s v="Presencial"/>
    <x v="0"/>
    <x v="2"/>
    <x v="2"/>
    <x v="5"/>
  </r>
  <r>
    <x v="10022"/>
    <x v="3"/>
    <s v="TGM14600"/>
    <s v="CERTIFICADO DE USO PERPETUO"/>
    <x v="0"/>
    <x v="0"/>
    <x v="0"/>
    <x v="0"/>
    <s v="Rosmery Montesinos Quispe c1"/>
    <s v="Presencial"/>
    <x v="0"/>
    <x v="1"/>
    <x v="2"/>
    <x v="5"/>
  </r>
  <r>
    <x v="10023"/>
    <x v="3"/>
    <s v="TGM14601"/>
    <s v="GENERACION CODG. CIP"/>
    <x v="0"/>
    <x v="0"/>
    <x v="2"/>
    <x v="46"/>
    <s v="Ruth Cusihuaman SACC1"/>
    <s v="Llamada Telefonica"/>
    <x v="0"/>
    <x v="2"/>
    <x v="2"/>
    <x v="5"/>
  </r>
  <r>
    <x v="10024"/>
    <x v="0"/>
    <s v="TGM14602"/>
    <s v="ACTA DE DEFUNCION"/>
    <x v="0"/>
    <x v="0"/>
    <x v="2"/>
    <x v="41"/>
    <s v="Pamela Diana SAC Caro Alhua"/>
    <s v="Presencial"/>
    <x v="0"/>
    <x v="2"/>
    <x v="2"/>
    <x v="5"/>
  </r>
  <r>
    <x v="10025"/>
    <x v="4"/>
    <s v="TGM14603"/>
    <s v="ENTREGA DE CERTIFICADO DE PERPETUIDAD"/>
    <x v="0"/>
    <x v="0"/>
    <x v="0"/>
    <x v="0"/>
    <s v="Ruth Cusihuaman SACC2"/>
    <s v="Presencial"/>
    <x v="0"/>
    <x v="1"/>
    <x v="2"/>
    <x v="5"/>
  </r>
  <r>
    <x v="10026"/>
    <x v="2"/>
    <s v="TGM14604"/>
    <s v="CERTIFICADO DE USO 5050060"/>
    <x v="0"/>
    <x v="0"/>
    <x v="0"/>
    <x v="0"/>
    <s v="Rocio Margarita Chaname Vicente"/>
    <m/>
    <x v="0"/>
    <x v="1"/>
    <x v="2"/>
    <x v="5"/>
  </r>
  <r>
    <x v="10027"/>
    <x v="0"/>
    <s v="TGM14605"/>
    <s v="LAPIDA ERRADA"/>
    <x v="0"/>
    <x v="0"/>
    <x v="0"/>
    <x v="9"/>
    <s v="Grupo Servicio de Atencion al Cliente"/>
    <s v="Presencial"/>
    <x v="0"/>
    <x v="1"/>
    <x v="2"/>
    <x v="5"/>
  </r>
  <r>
    <x v="10028"/>
    <x v="0"/>
    <s v="TGM14606"/>
    <s v="COTIZACION DE CABECERAS"/>
    <x v="0"/>
    <x v="0"/>
    <x v="4"/>
    <x v="12"/>
    <s v="Grupo Servicio de Atencion al Cliente"/>
    <s v="Llamada Telefonica"/>
    <x v="0"/>
    <x v="2"/>
    <x v="2"/>
    <x v="5"/>
  </r>
  <r>
    <x v="10029"/>
    <x v="0"/>
    <s v="TGM14607"/>
    <s v="CERTIFICADO DE USO"/>
    <x v="0"/>
    <x v="0"/>
    <x v="2"/>
    <x v="0"/>
    <s v="Pamela Diana SAC Caro Alhua"/>
    <s v="Presencial"/>
    <x v="0"/>
    <x v="2"/>
    <x v="2"/>
    <x v="5"/>
  </r>
  <r>
    <x v="10030"/>
    <x v="1"/>
    <s v="TGM14608"/>
    <s v="CERTIFICADO DE USO"/>
    <x v="0"/>
    <x v="0"/>
    <x v="2"/>
    <x v="0"/>
    <s v="Pamela Diana Caro Alhua  SAC cor"/>
    <s v="Presencial"/>
    <x v="0"/>
    <x v="2"/>
    <x v="2"/>
    <x v="5"/>
  </r>
  <r>
    <x v="10031"/>
    <x v="0"/>
    <s v="TGM14609"/>
    <s v="MISA"/>
    <x v="0"/>
    <x v="2"/>
    <x v="0"/>
    <x v="39"/>
    <s v="Anyela Pamela Soriano Segura SAN"/>
    <s v="Presencial"/>
    <x v="0"/>
    <x v="1"/>
    <x v="2"/>
    <x v="5"/>
  </r>
  <r>
    <x v="10032"/>
    <x v="0"/>
    <s v="TGM14610"/>
    <s v="MISA"/>
    <x v="0"/>
    <x v="2"/>
    <x v="0"/>
    <x v="39"/>
    <s v="Anyela Pamela Soriano Segura SAN"/>
    <s v="Presencial"/>
    <x v="0"/>
    <x v="1"/>
    <x v="2"/>
    <x v="5"/>
  </r>
  <r>
    <x v="10033"/>
    <x v="0"/>
    <s v="TGM14611"/>
    <s v="MISA"/>
    <x v="0"/>
    <x v="2"/>
    <x v="0"/>
    <x v="39"/>
    <s v="Anyela Pamela Soriano Segura SAN"/>
    <s v="Presencial"/>
    <x v="0"/>
    <x v="1"/>
    <x v="2"/>
    <x v="5"/>
  </r>
  <r>
    <x v="10034"/>
    <x v="0"/>
    <s v="TGM14612"/>
    <s v="MISA"/>
    <x v="0"/>
    <x v="2"/>
    <x v="0"/>
    <x v="39"/>
    <s v="Anyela Pamela Soriano Segura SAN"/>
    <s v="Presencial"/>
    <x v="0"/>
    <x v="1"/>
    <x v="2"/>
    <x v="5"/>
  </r>
  <r>
    <x v="10035"/>
    <x v="0"/>
    <s v="TGM14613"/>
    <s v="MISA"/>
    <x v="0"/>
    <x v="2"/>
    <x v="0"/>
    <x v="39"/>
    <s v="Anyela Pamela Soriano Segura SAN"/>
    <s v="Presencial"/>
    <x v="0"/>
    <x v="1"/>
    <x v="2"/>
    <x v="5"/>
  </r>
  <r>
    <x v="10036"/>
    <x v="0"/>
    <s v="TGM14614"/>
    <s v="MISA"/>
    <x v="0"/>
    <x v="2"/>
    <x v="0"/>
    <x v="39"/>
    <s v="Anyela Pamela Soriano Segura SAN"/>
    <s v="Presencial"/>
    <x v="0"/>
    <x v="1"/>
    <x v="2"/>
    <x v="5"/>
  </r>
  <r>
    <x v="10037"/>
    <x v="0"/>
    <s v="TGM14615"/>
    <s v="COPIA DE CONTRATO"/>
    <x v="0"/>
    <x v="0"/>
    <x v="0"/>
    <x v="3"/>
    <s v="Anyela Pamela Soriano Segura SAN"/>
    <s v="Presencial"/>
    <x v="0"/>
    <x v="1"/>
    <x v="2"/>
    <x v="5"/>
  </r>
  <r>
    <x v="10038"/>
    <x v="0"/>
    <s v="TGM14616"/>
    <s v="CERTIFICADO DE USO"/>
    <x v="0"/>
    <x v="2"/>
    <x v="0"/>
    <x v="0"/>
    <s v="Anyela Pamela Soriano Segura SAN"/>
    <s v="Presencial"/>
    <x v="0"/>
    <x v="1"/>
    <x v="2"/>
    <x v="5"/>
  </r>
  <r>
    <x v="10039"/>
    <x v="0"/>
    <s v="TGM14617"/>
    <s v="MANTENIMIENTO DE LA PLACA"/>
    <x v="0"/>
    <x v="0"/>
    <x v="2"/>
    <x v="14"/>
    <s v="Anyela Pamela Soriano Segura SAN"/>
    <s v="Presencial"/>
    <x v="0"/>
    <x v="2"/>
    <x v="2"/>
    <x v="5"/>
  </r>
  <r>
    <x v="10040"/>
    <x v="3"/>
    <s v="TGM14618"/>
    <s v="ACTUALIZACION DE DATOS"/>
    <x v="0"/>
    <x v="0"/>
    <x v="0"/>
    <x v="1"/>
    <s v="Ruth Cusihuaman SACC1"/>
    <s v="Presencial"/>
    <x v="0"/>
    <x v="1"/>
    <x v="2"/>
    <x v="5"/>
  </r>
  <r>
    <x v="10041"/>
    <x v="3"/>
    <s v="TGM14619"/>
    <s v="ENVIO ESTADO DE CUENTA AL CORREO"/>
    <x v="0"/>
    <x v="0"/>
    <x v="0"/>
    <x v="5"/>
    <s v="Ruth Cusihuaman SACC1"/>
    <s v="Presencial"/>
    <x v="0"/>
    <x v="2"/>
    <x v="2"/>
    <x v="5"/>
  </r>
  <r>
    <x v="10042"/>
    <x v="0"/>
    <s v="TGM14620"/>
    <s v="MISA"/>
    <x v="0"/>
    <x v="2"/>
    <x v="0"/>
    <x v="39"/>
    <s v="Anyela Pamela Soriano Segura SAN"/>
    <s v="Presencial"/>
    <x v="0"/>
    <x v="1"/>
    <x v="2"/>
    <x v="5"/>
  </r>
  <r>
    <x v="10043"/>
    <x v="0"/>
    <s v="TGM14621"/>
    <s v="PRUEBA MANTENIMIENTO ESPACIO"/>
    <x v="0"/>
    <x v="0"/>
    <x v="2"/>
    <x v="14"/>
    <s v="Nescar Janeth Ingaruca Peña SAC SAN"/>
    <s v="Presencial"/>
    <x v="0"/>
    <x v="2"/>
    <x v="2"/>
    <x v="5"/>
  </r>
  <r>
    <x v="10044"/>
    <x v="0"/>
    <s v="TGM14622"/>
    <s v="PRUEBA HORARIO"/>
    <x v="0"/>
    <x v="1"/>
    <x v="4"/>
    <x v="32"/>
    <s v="Guadalupe Chanca Peña SACSAN"/>
    <s v="Presencial"/>
    <x v="0"/>
    <x v="1"/>
    <x v="2"/>
    <x v="5"/>
  </r>
  <r>
    <x v="10045"/>
    <x v="0"/>
    <s v="TGM14623"/>
    <s v="USO DE ESPACIO"/>
    <x v="0"/>
    <x v="0"/>
    <x v="0"/>
    <x v="8"/>
    <s v="Pamela Diana SAC Caro Alhua"/>
    <s v="Presencial"/>
    <x v="0"/>
    <x v="1"/>
    <x v="2"/>
    <x v="5"/>
  </r>
  <r>
    <x v="10046"/>
    <x v="0"/>
    <s v="TGM14624"/>
    <s v="PLAN DE FLORES"/>
    <x v="0"/>
    <x v="0"/>
    <x v="4"/>
    <x v="43"/>
    <s v="Grupo Servicio de Atencion al Cliente"/>
    <s v="Presencial"/>
    <x v="0"/>
    <x v="2"/>
    <x v="2"/>
    <x v="5"/>
  </r>
  <r>
    <x v="10047"/>
    <x v="0"/>
    <s v="TGM14625"/>
    <s v="USO DE ESPACIO"/>
    <x v="0"/>
    <x v="0"/>
    <x v="0"/>
    <x v="8"/>
    <s v="Pamela Diana SAC Caro Alhua"/>
    <s v="Presencial"/>
    <x v="0"/>
    <x v="1"/>
    <x v="2"/>
    <x v="5"/>
  </r>
  <r>
    <x v="10048"/>
    <x v="0"/>
    <s v="TGM14626"/>
    <s v="UBICACION DE ESPACIO"/>
    <x v="0"/>
    <x v="0"/>
    <x v="0"/>
    <x v="40"/>
    <s v="Pamela Diana SAC Caro Alhua"/>
    <s v="Presencial"/>
    <x v="0"/>
    <x v="1"/>
    <x v="2"/>
    <x v="5"/>
  </r>
  <r>
    <x v="10049"/>
    <x v="0"/>
    <s v="TGM14627"/>
    <s v="PRUEBA TAREAS O CORREOS"/>
    <x v="0"/>
    <x v="1"/>
    <x v="0"/>
    <x v="32"/>
    <s v="Grupo Servicio de Atencion al Cliente"/>
    <m/>
    <x v="0"/>
    <x v="1"/>
    <x v="2"/>
    <x v="5"/>
  </r>
  <r>
    <x v="10050"/>
    <x v="1"/>
    <s v="TGM14628"/>
    <s v="USO DE SU ESPACIO"/>
    <x v="0"/>
    <x v="0"/>
    <x v="2"/>
    <x v="2"/>
    <s v="Anyela Pamela Soriano Segura COR"/>
    <s v="Presencial"/>
    <x v="0"/>
    <x v="2"/>
    <x v="2"/>
    <x v="5"/>
  </r>
  <r>
    <x v="10051"/>
    <x v="0"/>
    <s v="TGM14629"/>
    <s v="UBICACION DE ESPACIO"/>
    <x v="0"/>
    <x v="0"/>
    <x v="0"/>
    <x v="40"/>
    <s v="Pamela Diana SAC Caro Alhua"/>
    <s v="Presencial"/>
    <x v="0"/>
    <x v="1"/>
    <x v="2"/>
    <x v="5"/>
  </r>
  <r>
    <x v="10052"/>
    <x v="0"/>
    <s v="TGM14630"/>
    <s v="DEVOLUCION DE DINERO"/>
    <x v="0"/>
    <x v="0"/>
    <x v="4"/>
    <x v="45"/>
    <s v="Pamela Diana SAC Caro Alhua"/>
    <s v="Llamada Telefonica"/>
    <x v="0"/>
    <x v="1"/>
    <x v="2"/>
    <x v="5"/>
  </r>
  <r>
    <x v="10053"/>
    <x v="0"/>
    <s v="TGM14631"/>
    <s v="PRUEBA 01 CON CORREO"/>
    <x v="0"/>
    <x v="1"/>
    <x v="0"/>
    <x v="32"/>
    <s v="Grupo Servicio de Atencion al Cliente"/>
    <m/>
    <x v="0"/>
    <x v="1"/>
    <x v="2"/>
    <x v="5"/>
  </r>
  <r>
    <x v="10054"/>
    <x v="0"/>
    <s v="TGM14632"/>
    <s v="ACTA DE DEFUNCION"/>
    <x v="0"/>
    <x v="0"/>
    <x v="0"/>
    <x v="41"/>
    <s v="Pamela Diana SAC Caro Alhua"/>
    <s v="Presencial"/>
    <x v="0"/>
    <x v="1"/>
    <x v="2"/>
    <x v="5"/>
  </r>
  <r>
    <x v="10055"/>
    <x v="0"/>
    <s v="TGM14633"/>
    <s v="PRUEBA 03 SIN CORREO"/>
    <x v="0"/>
    <x v="0"/>
    <x v="0"/>
    <x v="13"/>
    <s v="Grupo Servicio de Atencion al Cliente"/>
    <m/>
    <x v="0"/>
    <x v="1"/>
    <x v="2"/>
    <x v="5"/>
  </r>
  <r>
    <x v="10056"/>
    <x v="0"/>
    <s v="TGM14634"/>
    <s v="PRUEBA CON CORREO"/>
    <x v="0"/>
    <x v="0"/>
    <x v="0"/>
    <x v="13"/>
    <s v="Grupo Servicio de Atencion al Cliente"/>
    <m/>
    <x v="0"/>
    <x v="1"/>
    <x v="2"/>
    <x v="5"/>
  </r>
  <r>
    <x v="10057"/>
    <x v="4"/>
    <s v="TGM14635"/>
    <s v="ENTREGA DE CERTIFICADO DE PERPETUIDAD"/>
    <x v="0"/>
    <x v="0"/>
    <x v="0"/>
    <x v="0"/>
    <s v="Ruth Cusihuaman SACC2"/>
    <s v="Presencial"/>
    <x v="0"/>
    <x v="1"/>
    <x v="2"/>
    <x v="5"/>
  </r>
  <r>
    <x v="10058"/>
    <x v="3"/>
    <s v="TGM14636"/>
    <s v="ENTREGA DE CERTIFICADO DE PERPETUIDAD"/>
    <x v="0"/>
    <x v="0"/>
    <x v="0"/>
    <x v="0"/>
    <s v="Ruth Cusihuaman SACC1"/>
    <s v="Presencial"/>
    <x v="0"/>
    <x v="1"/>
    <x v="2"/>
    <x v="5"/>
  </r>
  <r>
    <x v="10059"/>
    <x v="0"/>
    <s v="TGM14637"/>
    <s v="MISA"/>
    <x v="0"/>
    <x v="2"/>
    <x v="0"/>
    <x v="39"/>
    <s v="Anyela Pamela Soriano Segura SAN"/>
    <s v="Presencial"/>
    <x v="0"/>
    <x v="1"/>
    <x v="2"/>
    <x v="5"/>
  </r>
  <r>
    <x v="10060"/>
    <x v="0"/>
    <s v="TGM14638"/>
    <s v="MISA"/>
    <x v="0"/>
    <x v="2"/>
    <x v="0"/>
    <x v="39"/>
    <s v="Nescar Janeth Ingaruca Peña SAC SAN"/>
    <s v="Presencial"/>
    <x v="0"/>
    <x v="1"/>
    <x v="2"/>
    <x v="5"/>
  </r>
  <r>
    <x v="10061"/>
    <x v="3"/>
    <s v="TGM14639"/>
    <s v="ERROR EN LAPIDA"/>
    <x v="0"/>
    <x v="0"/>
    <x v="4"/>
    <x v="13"/>
    <s v="Rayda Rita Vargas Perales C1"/>
    <s v="Presencial"/>
    <x v="0"/>
    <x v="2"/>
    <x v="2"/>
    <x v="5"/>
  </r>
  <r>
    <x v="10062"/>
    <x v="0"/>
    <s v="TGM14640"/>
    <s v="MISA"/>
    <x v="0"/>
    <x v="2"/>
    <x v="0"/>
    <x v="39"/>
    <s v="Anyela Pamela Soriano Segura SAN"/>
    <s v="Presencial"/>
    <x v="0"/>
    <x v="1"/>
    <x v="2"/>
    <x v="5"/>
  </r>
  <r>
    <x v="10063"/>
    <x v="0"/>
    <s v="TGM14641"/>
    <s v="USO DE ESPACIO"/>
    <x v="0"/>
    <x v="0"/>
    <x v="0"/>
    <x v="8"/>
    <s v="Anyela Pamela Soriano Segura SAN"/>
    <s v="Presencial"/>
    <x v="0"/>
    <x v="1"/>
    <x v="2"/>
    <x v="5"/>
  </r>
  <r>
    <x v="10064"/>
    <x v="0"/>
    <s v="TGM14642"/>
    <s v="MISA"/>
    <x v="0"/>
    <x v="2"/>
    <x v="0"/>
    <x v="39"/>
    <s v="Nescar Janeth Ingaruca Peña SAC SAN"/>
    <s v="Llamada Telefonica"/>
    <x v="0"/>
    <x v="1"/>
    <x v="2"/>
    <x v="5"/>
  </r>
  <r>
    <x v="10065"/>
    <x v="0"/>
    <s v="TGM14643"/>
    <s v="MISA"/>
    <x v="0"/>
    <x v="2"/>
    <x v="0"/>
    <x v="39"/>
    <s v="Nescar Janeth Ingaruca Peña SAC SAN"/>
    <s v="Presencial"/>
    <x v="0"/>
    <x v="1"/>
    <x v="2"/>
    <x v="5"/>
  </r>
  <r>
    <x v="10066"/>
    <x v="0"/>
    <s v="TGM14644"/>
    <s v="LAPIDA"/>
    <x v="0"/>
    <x v="1"/>
    <x v="4"/>
    <x v="20"/>
    <s v="Florentino Sebastian Salinas San Antonio"/>
    <s v="Presencial"/>
    <x v="0"/>
    <x v="1"/>
    <x v="2"/>
    <x v="5"/>
  </r>
  <r>
    <x v="10067"/>
    <x v="3"/>
    <s v="TGM14645"/>
    <s v="ENTREGA DE CERTIFICADO DE PERPETUIDAD"/>
    <x v="0"/>
    <x v="0"/>
    <x v="0"/>
    <x v="0"/>
    <s v="Ruth Cusihuaman SACC1"/>
    <s v="Presencial"/>
    <x v="0"/>
    <x v="1"/>
    <x v="2"/>
    <x v="5"/>
  </r>
  <r>
    <x v="10068"/>
    <x v="0"/>
    <s v="TGM14646"/>
    <s v="PRUEBA RESOLUCI&amp;OACUTE;N"/>
    <x v="0"/>
    <x v="0"/>
    <x v="4"/>
    <x v="52"/>
    <s v="Marketing Group"/>
    <s v="Presencial"/>
    <x v="0"/>
    <x v="1"/>
    <x v="2"/>
    <x v="5"/>
  </r>
  <r>
    <x v="10069"/>
    <x v="4"/>
    <s v="TGM14647"/>
    <s v="GENERACION CODG. CIP"/>
    <x v="0"/>
    <x v="0"/>
    <x v="2"/>
    <x v="46"/>
    <s v="Rayda Rita Vargas Perales - Cusco II"/>
    <s v="Presencial"/>
    <x v="0"/>
    <x v="2"/>
    <x v="2"/>
    <x v="5"/>
  </r>
  <r>
    <x v="10070"/>
    <x v="4"/>
    <s v="TGM14648"/>
    <s v="GENERACION CODG. CIP"/>
    <x v="0"/>
    <x v="0"/>
    <x v="0"/>
    <x v="46"/>
    <s v="Ruth Cusihuaman SACC2"/>
    <s v="Presencial"/>
    <x v="0"/>
    <x v="1"/>
    <x v="2"/>
    <x v="5"/>
  </r>
  <r>
    <x v="10071"/>
    <x v="2"/>
    <s v="TGM14649"/>
    <s v="RESPONSO 201130"/>
    <x v="0"/>
    <x v="0"/>
    <x v="0"/>
    <x v="50"/>
    <s v="Rocio Margarita Chaname Vicente"/>
    <m/>
    <x v="0"/>
    <x v="1"/>
    <x v="2"/>
    <x v="5"/>
  </r>
  <r>
    <x v="10072"/>
    <x v="2"/>
    <s v="TGM14650"/>
    <s v="PAGO FOMA 200739"/>
    <x v="0"/>
    <x v="0"/>
    <x v="0"/>
    <x v="51"/>
    <s v="Rocio Margarita Chaname Vicente"/>
    <m/>
    <x v="0"/>
    <x v="1"/>
    <x v="2"/>
    <x v="5"/>
  </r>
  <r>
    <x v="10073"/>
    <x v="3"/>
    <s v="TGM14651"/>
    <s v="CONSULTA PARA USO DE ESPACIO"/>
    <x v="0"/>
    <x v="2"/>
    <x v="0"/>
    <x v="35"/>
    <s v="Ruth Cusihuaman SACC1"/>
    <s v="Presencial"/>
    <x v="0"/>
    <x v="1"/>
    <x v="2"/>
    <x v="5"/>
  </r>
  <r>
    <x v="10074"/>
    <x v="3"/>
    <s v="TGM14652"/>
    <s v="SOLICITUD DE RESOLUCION DE CONTRATO"/>
    <x v="0"/>
    <x v="0"/>
    <x v="4"/>
    <x v="52"/>
    <s v="Juan Carlos Chavez  Csc1"/>
    <s v="Presencial"/>
    <x v="0"/>
    <x v="1"/>
    <x v="2"/>
    <x v="5"/>
  </r>
  <r>
    <x v="10075"/>
    <x v="3"/>
    <s v="TGM14653"/>
    <s v="ACTUALIZACION DE DATOS"/>
    <x v="0"/>
    <x v="0"/>
    <x v="0"/>
    <x v="1"/>
    <s v="Ruth Cusihuaman SACC1"/>
    <s v="Presencial"/>
    <x v="0"/>
    <x v="1"/>
    <x v="2"/>
    <x v="5"/>
  </r>
  <r>
    <x v="10076"/>
    <x v="4"/>
    <s v="TGM14654"/>
    <s v="BOLETA DE PAGO"/>
    <x v="0"/>
    <x v="0"/>
    <x v="0"/>
    <x v="19"/>
    <s v="Ruth Cusihuaman SACC2"/>
    <m/>
    <x v="0"/>
    <x v="1"/>
    <x v="2"/>
    <x v="5"/>
  </r>
  <r>
    <x v="10077"/>
    <x v="4"/>
    <s v="TGM14655"/>
    <s v="ACTUALIZACION DE DATOS"/>
    <x v="0"/>
    <x v="0"/>
    <x v="0"/>
    <x v="1"/>
    <s v="Ruth Cusihuaman SACC2"/>
    <s v="Presencial"/>
    <x v="0"/>
    <x v="1"/>
    <x v="2"/>
    <x v="5"/>
  </r>
  <r>
    <x v="10078"/>
    <x v="4"/>
    <s v="TGM14656"/>
    <s v="ESTADO DE CUENTA"/>
    <x v="0"/>
    <x v="0"/>
    <x v="2"/>
    <x v="5"/>
    <s v="Ruth Cusihuaman SACC2"/>
    <s v="Presencial"/>
    <x v="0"/>
    <x v="2"/>
    <x v="2"/>
    <x v="5"/>
  </r>
  <r>
    <x v="10079"/>
    <x v="0"/>
    <s v="TGM14657"/>
    <s v="MISA"/>
    <x v="0"/>
    <x v="2"/>
    <x v="0"/>
    <x v="39"/>
    <s v="Pamela Diana SAC Caro Alhua"/>
    <m/>
    <x v="0"/>
    <x v="1"/>
    <x v="2"/>
    <x v="5"/>
  </r>
  <r>
    <x v="10080"/>
    <x v="4"/>
    <s v="TGM14658"/>
    <s v="ENTREGA DE CERTIFICADO DE PERPETUIDAD"/>
    <x v="0"/>
    <x v="0"/>
    <x v="0"/>
    <x v="0"/>
    <s v="Ruth Cusihuaman SACC2"/>
    <s v="Presencial"/>
    <x v="0"/>
    <x v="1"/>
    <x v="2"/>
    <x v="5"/>
  </r>
  <r>
    <x v="10081"/>
    <x v="0"/>
    <s v="TGM14659"/>
    <s v="CERTIFICADO DE USO"/>
    <x v="0"/>
    <x v="0"/>
    <x v="0"/>
    <x v="0"/>
    <s v="Pamela Diana SAC Caro Alhua"/>
    <s v="Presencial"/>
    <x v="0"/>
    <x v="1"/>
    <x v="2"/>
    <x v="5"/>
  </r>
  <r>
    <x v="10082"/>
    <x v="0"/>
    <s v="TGM14660"/>
    <s v="FOMA"/>
    <x v="0"/>
    <x v="0"/>
    <x v="0"/>
    <x v="51"/>
    <s v="Pamela Diana SAC Caro Alhua"/>
    <s v="Presencial"/>
    <x v="0"/>
    <x v="1"/>
    <x v="2"/>
    <x v="5"/>
  </r>
  <r>
    <x v="10083"/>
    <x v="2"/>
    <s v="TGM14661"/>
    <s v="CERTIFICADO DE USO 200739"/>
    <x v="0"/>
    <x v="0"/>
    <x v="0"/>
    <x v="0"/>
    <s v="Rocio Margarita Chaname Vicente"/>
    <m/>
    <x v="0"/>
    <x v="1"/>
    <x v="2"/>
    <x v="5"/>
  </r>
  <r>
    <x v="10084"/>
    <x v="0"/>
    <s v="TGM14662"/>
    <s v="UBICACION DE ESPACIO"/>
    <x v="0"/>
    <x v="0"/>
    <x v="0"/>
    <x v="40"/>
    <s v="Pamela Diana SAC Caro Alhua"/>
    <m/>
    <x v="0"/>
    <x v="1"/>
    <x v="2"/>
    <x v="5"/>
  </r>
  <r>
    <x v="10085"/>
    <x v="3"/>
    <s v="TGM14663"/>
    <s v="RECLAMO COLOCACI&amp;OACUTE;N DE LAPIDA"/>
    <x v="0"/>
    <x v="1"/>
    <x v="4"/>
    <x v="13"/>
    <s v="Rayda Rita Vargas Perales C1"/>
    <s v="Presencial"/>
    <x v="0"/>
    <x v="2"/>
    <x v="2"/>
    <x v="5"/>
  </r>
  <r>
    <x v="10086"/>
    <x v="0"/>
    <s v="TGM14664"/>
    <s v="LAPIDA SIN FORMATO"/>
    <x v="0"/>
    <x v="1"/>
    <x v="4"/>
    <x v="18"/>
    <s v="Florentino Sebastian Salinas San Antonio"/>
    <m/>
    <x v="0"/>
    <x v="1"/>
    <x v="2"/>
    <x v="5"/>
  </r>
  <r>
    <x v="10087"/>
    <x v="0"/>
    <s v="TGM14665"/>
    <s v="FLORERO DE VENTA"/>
    <x v="0"/>
    <x v="0"/>
    <x v="4"/>
    <x v="21"/>
    <s v="Florentino Sebastian Salinas San Antonio"/>
    <s v="Presencial"/>
    <x v="0"/>
    <x v="2"/>
    <x v="2"/>
    <x v="5"/>
  </r>
  <r>
    <x v="10088"/>
    <x v="0"/>
    <s v="TGM14666"/>
    <s v="MISA"/>
    <x v="0"/>
    <x v="2"/>
    <x v="0"/>
    <x v="39"/>
    <s v="Anyela Pamela Soriano Segura SAN"/>
    <s v="Presencial"/>
    <x v="0"/>
    <x v="1"/>
    <x v="2"/>
    <x v="5"/>
  </r>
  <r>
    <x v="10089"/>
    <x v="0"/>
    <s v="TGM14667"/>
    <s v="MISA"/>
    <x v="0"/>
    <x v="2"/>
    <x v="0"/>
    <x v="39"/>
    <s v="Anyela Pamela Soriano Segura SAN"/>
    <s v="Presencial"/>
    <x v="0"/>
    <x v="1"/>
    <x v="2"/>
    <x v="5"/>
  </r>
  <r>
    <x v="10090"/>
    <x v="2"/>
    <s v="TGM14668"/>
    <s v="RESPONSO 5014855"/>
    <x v="0"/>
    <x v="0"/>
    <x v="0"/>
    <x v="50"/>
    <s v="Rocio Margarita Chaname Vicente"/>
    <m/>
    <x v="0"/>
    <x v="1"/>
    <x v="2"/>
    <x v="5"/>
  </r>
  <r>
    <x v="10091"/>
    <x v="0"/>
    <s v="TGM14669"/>
    <s v="MISA"/>
    <x v="0"/>
    <x v="2"/>
    <x v="0"/>
    <x v="39"/>
    <s v="Anyela Pamela Soriano Segura SAN"/>
    <s v="Presencial"/>
    <x v="0"/>
    <x v="1"/>
    <x v="2"/>
    <x v="5"/>
  </r>
  <r>
    <x v="10092"/>
    <x v="0"/>
    <s v="TGM14670"/>
    <s v="MISA"/>
    <x v="0"/>
    <x v="2"/>
    <x v="0"/>
    <x v="39"/>
    <s v="Anyela Pamela Soriano Segura SAN"/>
    <s v="Presencial"/>
    <x v="0"/>
    <x v="1"/>
    <x v="2"/>
    <x v="5"/>
  </r>
  <r>
    <x v="10093"/>
    <x v="0"/>
    <s v="TGM14671"/>
    <s v="RECLAMO DE FLORES"/>
    <x v="0"/>
    <x v="0"/>
    <x v="4"/>
    <x v="43"/>
    <s v="Florentino Sebastian Salinas San Antonio"/>
    <s v="Presencial"/>
    <x v="0"/>
    <x v="2"/>
    <x v="2"/>
    <x v="5"/>
  </r>
  <r>
    <x v="10094"/>
    <x v="0"/>
    <s v="TGM14672"/>
    <s v="LAPIDA DE VENTA"/>
    <x v="0"/>
    <x v="0"/>
    <x v="4"/>
    <x v="9"/>
    <s v="Florentino Sebastian Salinas San Antonio"/>
    <s v="Presencial"/>
    <x v="0"/>
    <x v="2"/>
    <x v="2"/>
    <x v="5"/>
  </r>
  <r>
    <x v="10095"/>
    <x v="4"/>
    <s v="TGM14673"/>
    <s v="RECLAMO MANTENIMIENTO DE GRAS"/>
    <x v="0"/>
    <x v="1"/>
    <x v="2"/>
    <x v="14"/>
    <s v="Rayda Rita Vargas Perales - Cusco II"/>
    <s v="Presencial"/>
    <x v="0"/>
    <x v="1"/>
    <x v="2"/>
    <x v="5"/>
  </r>
  <r>
    <x v="10096"/>
    <x v="4"/>
    <s v="TGM14674"/>
    <s v="RECLAMO MANTENIMIENTO DE GRAS"/>
    <x v="0"/>
    <x v="1"/>
    <x v="4"/>
    <x v="14"/>
    <s v="Rayda Rita Vargas Perales C2"/>
    <s v="Presencial"/>
    <x v="0"/>
    <x v="1"/>
    <x v="2"/>
    <x v="5"/>
  </r>
  <r>
    <x v="10097"/>
    <x v="4"/>
    <s v="TGM14675"/>
    <s v="ACTUALIZACION DE DATOS"/>
    <x v="0"/>
    <x v="0"/>
    <x v="0"/>
    <x v="1"/>
    <s v="Ruth Cusihuaman SACC2"/>
    <s v="Presencial"/>
    <x v="0"/>
    <x v="1"/>
    <x v="2"/>
    <x v="5"/>
  </r>
  <r>
    <x v="10098"/>
    <x v="4"/>
    <s v="TGM14676"/>
    <s v="RECLAMO LAPIDA"/>
    <x v="0"/>
    <x v="1"/>
    <x v="4"/>
    <x v="13"/>
    <s v="Rayda Rita Vargas Perales C2"/>
    <s v="Presencial"/>
    <x v="0"/>
    <x v="1"/>
    <x v="2"/>
    <x v="5"/>
  </r>
  <r>
    <x v="10099"/>
    <x v="0"/>
    <s v="TGM14677"/>
    <s v="PRUEBA RESOLUCI&amp;OACUTE;N DE CONTRATO SIN DEVOLUCI&amp;OACUTE;N"/>
    <x v="0"/>
    <x v="0"/>
    <x v="0"/>
    <x v="53"/>
    <s v="Nescar Janeth Ingaruca Peña SAC SAN"/>
    <s v="Presencial"/>
    <x v="0"/>
    <x v="1"/>
    <x v="2"/>
    <x v="5"/>
  </r>
  <r>
    <x v="10100"/>
    <x v="0"/>
    <s v="TGM14678"/>
    <s v="ENTREGA DE FLOREROS"/>
    <x v="0"/>
    <x v="0"/>
    <x v="0"/>
    <x v="4"/>
    <s v="Pamela Diana SAC Caro Alhua"/>
    <s v="Presencial"/>
    <x v="0"/>
    <x v="1"/>
    <x v="2"/>
    <x v="5"/>
  </r>
  <r>
    <x v="10101"/>
    <x v="0"/>
    <s v="TGM14679"/>
    <s v="PRUEBA DISCONFORMIDAD DE CLIENTE HORARIO DE ATENCI&amp;OACUTE;N"/>
    <x v="0"/>
    <x v="1"/>
    <x v="0"/>
    <x v="32"/>
    <s v="Grupo Servicio de Atencion al Cliente"/>
    <s v="Presencial"/>
    <x v="0"/>
    <x v="1"/>
    <x v="2"/>
    <x v="5"/>
  </r>
  <r>
    <x v="10102"/>
    <x v="0"/>
    <s v="TGM14680"/>
    <s v="MISA"/>
    <x v="0"/>
    <x v="2"/>
    <x v="0"/>
    <x v="39"/>
    <s v="Anyela Pamela Soriano Segura SAN"/>
    <s v="Presencial"/>
    <x v="0"/>
    <x v="1"/>
    <x v="2"/>
    <x v="5"/>
  </r>
  <r>
    <x v="10103"/>
    <x v="0"/>
    <s v="TGM14681"/>
    <s v="CONSTANCIA DE UBICACION"/>
    <x v="0"/>
    <x v="0"/>
    <x v="0"/>
    <x v="6"/>
    <s v="Anyela Pamela Soriano Segura SAN"/>
    <s v="Presencial"/>
    <x v="0"/>
    <x v="1"/>
    <x v="2"/>
    <x v="5"/>
  </r>
  <r>
    <x v="10104"/>
    <x v="0"/>
    <s v="TGM14682"/>
    <s v="CERTIFICADO DE USO"/>
    <x v="0"/>
    <x v="0"/>
    <x v="0"/>
    <x v="0"/>
    <s v="Anyela Pamela Soriano Segura SAN"/>
    <s v="Presencial"/>
    <x v="0"/>
    <x v="1"/>
    <x v="2"/>
    <x v="5"/>
  </r>
  <r>
    <x v="10105"/>
    <x v="0"/>
    <s v="TGM14683"/>
    <s v="CERTIFICADO DE USO"/>
    <x v="0"/>
    <x v="0"/>
    <x v="0"/>
    <x v="0"/>
    <s v="Pamela Diana SAC Caro Alhua"/>
    <s v="Presencial"/>
    <x v="0"/>
    <x v="1"/>
    <x v="2"/>
    <x v="5"/>
  </r>
  <r>
    <x v="10106"/>
    <x v="0"/>
    <s v="TGM14684"/>
    <s v="MISA"/>
    <x v="0"/>
    <x v="2"/>
    <x v="0"/>
    <x v="39"/>
    <s v="Pamela Diana SAC Caro Alhua"/>
    <s v="Presencial"/>
    <x v="0"/>
    <x v="1"/>
    <x v="2"/>
    <x v="5"/>
  </r>
  <r>
    <x v="10107"/>
    <x v="3"/>
    <s v="TGM14685"/>
    <s v="ENTREGA DE CERTIFICADO DE PERPETUIDAD"/>
    <x v="0"/>
    <x v="0"/>
    <x v="0"/>
    <x v="0"/>
    <s v="Ruth Cusihuaman SACC1"/>
    <s v="Presencial"/>
    <x v="0"/>
    <x v="1"/>
    <x v="2"/>
    <x v="5"/>
  </r>
  <r>
    <x v="10108"/>
    <x v="4"/>
    <s v="TGM14689"/>
    <s v="GENERACION CODG. CIP"/>
    <x v="0"/>
    <x v="0"/>
    <x v="0"/>
    <x v="46"/>
    <s v="Ruth Cusihuaman SACC2"/>
    <s v="Presencial"/>
    <x v="0"/>
    <x v="1"/>
    <x v="2"/>
    <x v="5"/>
  </r>
  <r>
    <x v="10109"/>
    <x v="0"/>
    <s v="TGM14690"/>
    <s v="PRUEBA CONSULTA MISA"/>
    <x v="0"/>
    <x v="2"/>
    <x v="0"/>
    <x v="39"/>
    <s v="Nescar Janeth Ingaruca Peña SAC SAN"/>
    <s v="Presencial"/>
    <x v="0"/>
    <x v="1"/>
    <x v="2"/>
    <x v="5"/>
  </r>
  <r>
    <x v="10110"/>
    <x v="0"/>
    <s v="TGM14692"/>
    <s v="PRUEBA MANTENIMIENTO DE ESPACIO"/>
    <x v="0"/>
    <x v="0"/>
    <x v="4"/>
    <x v="14"/>
    <s v="Grupo Servicio de Atencion al Cliente"/>
    <s v="Presencial"/>
    <x v="0"/>
    <x v="2"/>
    <x v="2"/>
    <x v="5"/>
  </r>
  <r>
    <x v="10111"/>
    <x v="0"/>
    <s v="TGM14693"/>
    <s v="PRUEBA MAUSOLEO"/>
    <x v="0"/>
    <x v="0"/>
    <x v="4"/>
    <x v="12"/>
    <s v="Grupo Servicio de Atencion al Cliente"/>
    <s v="Presencial"/>
    <x v="0"/>
    <x v="1"/>
    <x v="2"/>
    <x v="5"/>
  </r>
  <r>
    <x v="10112"/>
    <x v="0"/>
    <s v="TGM14694"/>
    <s v="PRUEBA"/>
    <x v="0"/>
    <x v="1"/>
    <x v="4"/>
    <x v="37"/>
    <s v="Deisy Huaman Lara - San Antonio"/>
    <s v="Presencial"/>
    <x v="0"/>
    <x v="1"/>
    <x v="2"/>
    <x v="5"/>
  </r>
  <r>
    <x v="10113"/>
    <x v="4"/>
    <s v="TGM14695"/>
    <s v="CERTIFICADO DE USO PERPETUO"/>
    <x v="0"/>
    <x v="0"/>
    <x v="0"/>
    <x v="0"/>
    <s v="Rosmery Montesinos Quispe c2"/>
    <s v="Presencial"/>
    <x v="0"/>
    <x v="1"/>
    <x v="2"/>
    <x v="5"/>
  </r>
  <r>
    <x v="10114"/>
    <x v="0"/>
    <s v="TGM14696"/>
    <s v="PRUEBA C&amp;OACUTE;DIGO"/>
    <x v="0"/>
    <x v="1"/>
    <x v="4"/>
    <x v="24"/>
    <s v="Grupo Servicio de Atencion al Cliente"/>
    <s v="Presencial"/>
    <x v="0"/>
    <x v="2"/>
    <x v="2"/>
    <x v="5"/>
  </r>
  <r>
    <x v="10115"/>
    <x v="2"/>
    <s v="TGM14697"/>
    <s v="NUMERO DE CONTRATO 200388"/>
    <x v="0"/>
    <x v="0"/>
    <x v="0"/>
    <x v="3"/>
    <s v="Rocio Margarita Chaname Vicente"/>
    <m/>
    <x v="0"/>
    <x v="1"/>
    <x v="2"/>
    <x v="5"/>
  </r>
  <r>
    <x v="10116"/>
    <x v="3"/>
    <s v="TGM14698"/>
    <s v="RECLAMO LAPIDA"/>
    <x v="0"/>
    <x v="1"/>
    <x v="4"/>
    <x v="13"/>
    <s v="Rayda Rita Vargas Perales C1"/>
    <s v="Presencial"/>
    <x v="0"/>
    <x v="2"/>
    <x v="2"/>
    <x v="5"/>
  </r>
  <r>
    <x v="10117"/>
    <x v="2"/>
    <s v="TGM14699"/>
    <s v="NUMERO DE CONTRATO 200389"/>
    <x v="0"/>
    <x v="0"/>
    <x v="0"/>
    <x v="3"/>
    <s v="Rocio Margarita Chaname Vicente"/>
    <m/>
    <x v="0"/>
    <x v="1"/>
    <x v="2"/>
    <x v="5"/>
  </r>
  <r>
    <x v="10118"/>
    <x v="0"/>
    <s v="TGM14700"/>
    <s v="MISA"/>
    <x v="0"/>
    <x v="2"/>
    <x v="0"/>
    <x v="39"/>
    <s v="Anyela Pamela Soriano Segura SAN"/>
    <s v="Presencial"/>
    <x v="0"/>
    <x v="1"/>
    <x v="2"/>
    <x v="5"/>
  </r>
  <r>
    <x v="10119"/>
    <x v="0"/>
    <s v="TGM14701"/>
    <s v="MISA"/>
    <x v="0"/>
    <x v="2"/>
    <x v="0"/>
    <x v="39"/>
    <s v="Anyela Pamela Soriano Segura SAN"/>
    <s v="Presencial"/>
    <x v="0"/>
    <x v="1"/>
    <x v="2"/>
    <x v="5"/>
  </r>
  <r>
    <x v="10120"/>
    <x v="0"/>
    <s v="TGM14702"/>
    <s v="MISA"/>
    <x v="0"/>
    <x v="2"/>
    <x v="0"/>
    <x v="39"/>
    <s v="Anyela Pamela Soriano Segura SAN"/>
    <s v="Presencial"/>
    <x v="0"/>
    <x v="1"/>
    <x v="2"/>
    <x v="5"/>
  </r>
  <r>
    <x v="10121"/>
    <x v="3"/>
    <s v="TGM14703"/>
    <s v="RECLAMO LAPIDA"/>
    <x v="0"/>
    <x v="1"/>
    <x v="4"/>
    <x v="13"/>
    <s v="Rayda Rita Vargas Perales C1"/>
    <s v="Llamada Telefonica"/>
    <x v="0"/>
    <x v="1"/>
    <x v="2"/>
    <x v="5"/>
  </r>
  <r>
    <x v="10122"/>
    <x v="0"/>
    <s v="TGM14704"/>
    <s v="CERTIFICADO DE USO"/>
    <x v="0"/>
    <x v="0"/>
    <x v="0"/>
    <x v="0"/>
    <s v="Pamela Diana SAC Caro Alhua"/>
    <s v="Presencial"/>
    <x v="0"/>
    <x v="1"/>
    <x v="2"/>
    <x v="5"/>
  </r>
  <r>
    <x v="10123"/>
    <x v="0"/>
    <s v="TGM14705"/>
    <s v="CERTIFICADO DE USO"/>
    <x v="0"/>
    <x v="0"/>
    <x v="0"/>
    <x v="0"/>
    <s v="Pamela Diana SAC Caro Alhua"/>
    <s v="Presencial"/>
    <x v="0"/>
    <x v="1"/>
    <x v="2"/>
    <x v="5"/>
  </r>
  <r>
    <x v="10124"/>
    <x v="0"/>
    <s v="TGM14706"/>
    <s v="DEVOLUCION DE CUOTA"/>
    <x v="0"/>
    <x v="1"/>
    <x v="4"/>
    <x v="42"/>
    <s v="Pamela Diana SAC Caro Alhua"/>
    <s v="Presencial"/>
    <x v="0"/>
    <x v="2"/>
    <x v="2"/>
    <x v="5"/>
  </r>
  <r>
    <x v="10125"/>
    <x v="0"/>
    <s v="TGM14707"/>
    <s v="COLOCACION DE LAPIDA"/>
    <x v="0"/>
    <x v="1"/>
    <x v="4"/>
    <x v="13"/>
    <s v="Deisy Huaman Lara - San Antonio"/>
    <s v="Presencial"/>
    <x v="0"/>
    <x v="2"/>
    <x v="2"/>
    <x v="5"/>
  </r>
  <r>
    <x v="10126"/>
    <x v="0"/>
    <s v="TGM14708"/>
    <s v="UBICACION DE ESPACIO"/>
    <x v="0"/>
    <x v="0"/>
    <x v="0"/>
    <x v="40"/>
    <s v="Pamela Diana SAC Caro Alhua"/>
    <s v="Presencial"/>
    <x v="0"/>
    <x v="1"/>
    <x v="2"/>
    <x v="5"/>
  </r>
  <r>
    <x v="10127"/>
    <x v="0"/>
    <s v="TGM14709"/>
    <s v="FLOREROS DE PVC"/>
    <x v="0"/>
    <x v="0"/>
    <x v="4"/>
    <x v="21"/>
    <s v="Grupo Servicio de Atencion al Cliente"/>
    <s v="Presencial"/>
    <x v="0"/>
    <x v="2"/>
    <x v="2"/>
    <x v="5"/>
  </r>
  <r>
    <x v="10128"/>
    <x v="0"/>
    <s v="TGM14710"/>
    <s v="CAMBIO DE TITULARIDAD"/>
    <x v="0"/>
    <x v="0"/>
    <x v="0"/>
    <x v="31"/>
    <s v="Pamela Diana SAC Caro Alhua"/>
    <s v="Presencial"/>
    <x v="0"/>
    <x v="1"/>
    <x v="2"/>
    <x v="5"/>
  </r>
  <r>
    <x v="10129"/>
    <x v="4"/>
    <s v="TGM14711"/>
    <s v="RECLAMO ASPECTO DEL CAMPOSANTO"/>
    <x v="0"/>
    <x v="1"/>
    <x v="4"/>
    <x v="14"/>
    <s v="Rayda Rita Vargas Perales C2"/>
    <s v="Presencial"/>
    <x v="0"/>
    <x v="1"/>
    <x v="2"/>
    <x v="5"/>
  </r>
  <r>
    <x v="10130"/>
    <x v="0"/>
    <s v="TGM14712"/>
    <s v="PAGO EFECTIVO"/>
    <x v="0"/>
    <x v="0"/>
    <x v="0"/>
    <x v="46"/>
    <s v="Pamela Diana SAC Caro Alhua"/>
    <s v="Presencial"/>
    <x v="0"/>
    <x v="1"/>
    <x v="2"/>
    <x v="5"/>
  </r>
  <r>
    <x v="10131"/>
    <x v="2"/>
    <s v="TGM14713"/>
    <s v="USO DE ESPACIO 200571"/>
    <x v="0"/>
    <x v="0"/>
    <x v="0"/>
    <x v="8"/>
    <s v="Rocio Margarita Chaname Vicente"/>
    <m/>
    <x v="0"/>
    <x v="1"/>
    <x v="2"/>
    <x v="5"/>
  </r>
  <r>
    <x v="10132"/>
    <x v="0"/>
    <s v="TGM14714"/>
    <s v="MISA"/>
    <x v="0"/>
    <x v="2"/>
    <x v="0"/>
    <x v="39"/>
    <s v="Nescar Janeth Ingaruca Peña SAC SAN"/>
    <s v="Presencial"/>
    <x v="0"/>
    <x v="1"/>
    <x v="2"/>
    <x v="5"/>
  </r>
  <r>
    <x v="10133"/>
    <x v="0"/>
    <s v="TGM14715"/>
    <s v="MISA"/>
    <x v="0"/>
    <x v="2"/>
    <x v="0"/>
    <x v="39"/>
    <s v="Nescar Janeth Ingaruca Peña SAC SAN"/>
    <s v="Presencial"/>
    <x v="0"/>
    <x v="1"/>
    <x v="2"/>
    <x v="5"/>
  </r>
  <r>
    <x v="10134"/>
    <x v="2"/>
    <s v="TGM14716"/>
    <s v="PAGO DE CUOTA 200896"/>
    <x v="0"/>
    <x v="0"/>
    <x v="0"/>
    <x v="51"/>
    <s v="Rocio Margarita Chaname Vicente"/>
    <m/>
    <x v="0"/>
    <x v="1"/>
    <x v="2"/>
    <x v="5"/>
  </r>
  <r>
    <x v="10135"/>
    <x v="0"/>
    <s v="TGM14717"/>
    <s v="MISA"/>
    <x v="0"/>
    <x v="2"/>
    <x v="0"/>
    <x v="39"/>
    <s v="Nescar Janeth Ingaruca Peña SAC SAN"/>
    <s v="Presencial"/>
    <x v="0"/>
    <x v="1"/>
    <x v="2"/>
    <x v="5"/>
  </r>
  <r>
    <x v="10136"/>
    <x v="0"/>
    <s v="TGM14718"/>
    <s v="MISA"/>
    <x v="0"/>
    <x v="2"/>
    <x v="0"/>
    <x v="39"/>
    <s v="Nescar Janeth Ingaruca Peña SAC SAN"/>
    <s v="Presencial"/>
    <x v="0"/>
    <x v="1"/>
    <x v="2"/>
    <x v="5"/>
  </r>
  <r>
    <x v="10137"/>
    <x v="0"/>
    <s v="TGM14719"/>
    <s v="MISA"/>
    <x v="0"/>
    <x v="2"/>
    <x v="0"/>
    <x v="39"/>
    <s v="Nescar Janeth Ingaruca Peña SAC SAN"/>
    <s v="Presencial"/>
    <x v="0"/>
    <x v="1"/>
    <x v="2"/>
    <x v="5"/>
  </r>
  <r>
    <x v="10138"/>
    <x v="0"/>
    <s v="TGM14720"/>
    <s v="LAPIDA ERRADA"/>
    <x v="0"/>
    <x v="1"/>
    <x v="4"/>
    <x v="18"/>
    <s v="Deisy Huaman Lara - San Antonio"/>
    <s v="Presencial"/>
    <x v="0"/>
    <x v="1"/>
    <x v="2"/>
    <x v="5"/>
  </r>
  <r>
    <x v="10139"/>
    <x v="0"/>
    <s v="TGM14721"/>
    <s v="ESTADO DE CUENTA"/>
    <x v="0"/>
    <x v="0"/>
    <x v="0"/>
    <x v="5"/>
    <s v="Pamela Diana SAC Caro Alhua"/>
    <s v="Presencial"/>
    <x v="0"/>
    <x v="1"/>
    <x v="2"/>
    <x v="5"/>
  </r>
  <r>
    <x v="10140"/>
    <x v="2"/>
    <s v="TGM14722"/>
    <s v="PAGO DE CUOTA 200964"/>
    <x v="0"/>
    <x v="0"/>
    <x v="0"/>
    <x v="51"/>
    <s v="Rocio Margarita Chaname Vicente"/>
    <m/>
    <x v="0"/>
    <x v="1"/>
    <x v="2"/>
    <x v="5"/>
  </r>
  <r>
    <x v="10141"/>
    <x v="3"/>
    <s v="TGM14723"/>
    <s v="CONSTANCIA DE SEPULTURA"/>
    <x v="0"/>
    <x v="0"/>
    <x v="0"/>
    <x v="6"/>
    <s v="Ruth Cusihuaman SACC1"/>
    <s v="Presencial"/>
    <x v="0"/>
    <x v="1"/>
    <x v="2"/>
    <x v="5"/>
  </r>
  <r>
    <x v="10142"/>
    <x v="0"/>
    <s v="TGM14724"/>
    <s v="PRUEBA RE ACTIVACI&amp;OACUTE;N DE CONTRATO"/>
    <x v="0"/>
    <x v="0"/>
    <x v="0"/>
    <x v="49"/>
    <s v="Grupo Servicio de Atencion al Cliente"/>
    <s v="Presencial"/>
    <x v="0"/>
    <x v="1"/>
    <x v="2"/>
    <x v="5"/>
  </r>
  <r>
    <x v="10143"/>
    <x v="0"/>
    <s v="TGM14725"/>
    <s v="ACTA DE DEFUNCION"/>
    <x v="0"/>
    <x v="0"/>
    <x v="0"/>
    <x v="41"/>
    <s v="Pamela Diana SAC Caro Alhua"/>
    <s v="Presencial"/>
    <x v="0"/>
    <x v="1"/>
    <x v="2"/>
    <x v="5"/>
  </r>
  <r>
    <x v="10144"/>
    <x v="1"/>
    <s v="TGM14726"/>
    <s v="ACTA DE DEFUNCION"/>
    <x v="0"/>
    <x v="0"/>
    <x v="0"/>
    <x v="41"/>
    <s v="Pamela Diana Caro Alhua  SAC cor"/>
    <s v="Presencial"/>
    <x v="0"/>
    <x v="1"/>
    <x v="2"/>
    <x v="5"/>
  </r>
  <r>
    <x v="10145"/>
    <x v="4"/>
    <s v="TGM14727"/>
    <s v="ENTREGA DE CERTIFICADO DE PERPETUIDAD"/>
    <x v="0"/>
    <x v="0"/>
    <x v="0"/>
    <x v="0"/>
    <s v="Ruth Cusihuaman SACC2"/>
    <s v="Presencial"/>
    <x v="0"/>
    <x v="1"/>
    <x v="2"/>
    <x v="5"/>
  </r>
  <r>
    <x v="10146"/>
    <x v="4"/>
    <s v="TGM14728"/>
    <s v="CONSTANCIA DE SEPULTURA"/>
    <x v="0"/>
    <x v="0"/>
    <x v="0"/>
    <x v="6"/>
    <s v="Rosmery Montesinos Quispe c2"/>
    <s v="Presencial"/>
    <x v="0"/>
    <x v="1"/>
    <x v="2"/>
    <x v="5"/>
  </r>
  <r>
    <x v="10147"/>
    <x v="4"/>
    <s v="TGM14730"/>
    <s v="CONSULTA DE CUOTAS Y FORMAS DE PAGO"/>
    <x v="0"/>
    <x v="2"/>
    <x v="0"/>
    <x v="10"/>
    <s v="Rosmery Montesinos Quispe c2"/>
    <s v="Presencial"/>
    <x v="0"/>
    <x v="1"/>
    <x v="2"/>
    <x v="5"/>
  </r>
  <r>
    <x v="10148"/>
    <x v="4"/>
    <s v="TGM14731"/>
    <s v="SOLICITA PAGARE"/>
    <x v="0"/>
    <x v="0"/>
    <x v="0"/>
    <x v="44"/>
    <s v="Rosmery Montesinos Quispe c2"/>
    <s v="Presencial"/>
    <x v="0"/>
    <x v="1"/>
    <x v="2"/>
    <x v="5"/>
  </r>
  <r>
    <x v="10149"/>
    <x v="4"/>
    <s v="TGM14732"/>
    <s v="ENTREGA DE CERTIFICADO DE PERPETUIDAD"/>
    <x v="0"/>
    <x v="0"/>
    <x v="0"/>
    <x v="0"/>
    <s v="Ruth Cusihuaman SACC2"/>
    <s v="Presencial"/>
    <x v="0"/>
    <x v="1"/>
    <x v="2"/>
    <x v="5"/>
  </r>
  <r>
    <x v="10150"/>
    <x v="4"/>
    <s v="TGM14733"/>
    <s v="CONSULTA DE CUOTAS Y FORMAS DE PAGO"/>
    <x v="0"/>
    <x v="2"/>
    <x v="0"/>
    <x v="10"/>
    <s v="Rosmery Montesinos Quispe c2"/>
    <s v="Presencial"/>
    <x v="0"/>
    <x v="1"/>
    <x v="2"/>
    <x v="5"/>
  </r>
  <r>
    <x v="10151"/>
    <x v="0"/>
    <s v="TGM14734"/>
    <s v="PRUEBA RESOLUCI&amp;OACUTE;N DE CONTRATO"/>
    <x v="0"/>
    <x v="0"/>
    <x v="0"/>
    <x v="52"/>
    <s v="Grupo Servicio de Atencion al Cliente"/>
    <s v="Presencial"/>
    <x v="0"/>
    <x v="1"/>
    <x v="2"/>
    <x v="5"/>
  </r>
  <r>
    <x v="10152"/>
    <x v="0"/>
    <s v="TGM14735"/>
    <s v="CERTIFICADO DE USO"/>
    <x v="0"/>
    <x v="0"/>
    <x v="0"/>
    <x v="0"/>
    <s v="Pamela Diana SAC Caro Alhua"/>
    <s v="Presencial"/>
    <x v="0"/>
    <x v="1"/>
    <x v="2"/>
    <x v="5"/>
  </r>
  <r>
    <x v="10153"/>
    <x v="4"/>
    <s v="TGM14736"/>
    <s v="REACTIVACION DE CONTRATO RESUELTO"/>
    <x v="0"/>
    <x v="0"/>
    <x v="4"/>
    <x v="49"/>
    <s v="Juan Carlos Chavez  Csc2"/>
    <s v="Presencial"/>
    <x v="0"/>
    <x v="2"/>
    <x v="2"/>
    <x v="5"/>
  </r>
  <r>
    <x v="10154"/>
    <x v="0"/>
    <s v="TGM14737"/>
    <s v="CERTIFICADO DE USO"/>
    <x v="0"/>
    <x v="0"/>
    <x v="0"/>
    <x v="0"/>
    <s v="Anyela Pamela Soriano Segura SAN"/>
    <s v="Presencial"/>
    <x v="0"/>
    <x v="1"/>
    <x v="2"/>
    <x v="5"/>
  </r>
  <r>
    <x v="10155"/>
    <x v="0"/>
    <s v="TGM14738"/>
    <s v="COPIA DE CONTRATO"/>
    <x v="0"/>
    <x v="0"/>
    <x v="2"/>
    <x v="3"/>
    <s v="Pamela Diana SAC Caro Alhua"/>
    <s v="Presencial"/>
    <x v="0"/>
    <x v="2"/>
    <x v="2"/>
    <x v="5"/>
  </r>
  <r>
    <x v="10156"/>
    <x v="0"/>
    <s v="TGM14739"/>
    <s v="EMISION DE BOLETAS"/>
    <x v="0"/>
    <x v="0"/>
    <x v="0"/>
    <x v="19"/>
    <s v="Nescar Janeth Ingaruca Peña SAC SAN"/>
    <m/>
    <x v="0"/>
    <x v="1"/>
    <x v="2"/>
    <x v="5"/>
  </r>
  <r>
    <x v="10157"/>
    <x v="2"/>
    <s v="TGM14740"/>
    <s v="PAGO DE CUOTA 201215"/>
    <x v="0"/>
    <x v="0"/>
    <x v="0"/>
    <x v="51"/>
    <s v="Rocio Margarita Chaname Vicente"/>
    <m/>
    <x v="0"/>
    <x v="1"/>
    <x v="2"/>
    <x v="5"/>
  </r>
  <r>
    <x v="10158"/>
    <x v="2"/>
    <s v="TGM14741"/>
    <s v="PAGO DE CUOTA 5050069"/>
    <x v="0"/>
    <x v="0"/>
    <x v="0"/>
    <x v="51"/>
    <s v="Rocio Margarita Chaname Vicente"/>
    <m/>
    <x v="0"/>
    <x v="1"/>
    <x v="2"/>
    <x v="5"/>
  </r>
  <r>
    <x v="10159"/>
    <x v="2"/>
    <s v="TGM14742"/>
    <s v="PAGO FOMA 200249"/>
    <x v="0"/>
    <x v="0"/>
    <x v="0"/>
    <x v="51"/>
    <s v="Rocio Margarita Chaname Vicente"/>
    <m/>
    <x v="0"/>
    <x v="1"/>
    <x v="2"/>
    <x v="5"/>
  </r>
  <r>
    <x v="10160"/>
    <x v="4"/>
    <s v="TGM14743"/>
    <s v="RECLAMO POR COLOCACI&amp;OACUTE;N DE LAPIDA"/>
    <x v="0"/>
    <x v="1"/>
    <x v="4"/>
    <x v="13"/>
    <s v="Rayda Rita Vargas Perales C2"/>
    <s v="Llamada Telefonica"/>
    <x v="0"/>
    <x v="2"/>
    <x v="2"/>
    <x v="5"/>
  </r>
  <r>
    <x v="10161"/>
    <x v="0"/>
    <s v="TGM14744"/>
    <s v="PAGO EFECTIVO"/>
    <x v="0"/>
    <x v="0"/>
    <x v="0"/>
    <x v="46"/>
    <s v="Pamela Diana SAC Caro Alhua"/>
    <s v="Presencial"/>
    <x v="0"/>
    <x v="1"/>
    <x v="2"/>
    <x v="5"/>
  </r>
  <r>
    <x v="10162"/>
    <x v="2"/>
    <s v="TGM14745"/>
    <s v="NUMERO DE CONTRATO 5050014"/>
    <x v="0"/>
    <x v="0"/>
    <x v="0"/>
    <x v="19"/>
    <s v="Rocio Margarita Chaname Vicente"/>
    <m/>
    <x v="0"/>
    <x v="1"/>
    <x v="2"/>
    <x v="5"/>
  </r>
  <r>
    <x v="10163"/>
    <x v="0"/>
    <s v="TGM14746"/>
    <s v="ACTA DE DEFUNCION"/>
    <x v="0"/>
    <x v="0"/>
    <x v="0"/>
    <x v="41"/>
    <s v="Pamela Diana SAC Caro Alhua"/>
    <s v="Presencial"/>
    <x v="0"/>
    <x v="1"/>
    <x v="2"/>
    <x v="5"/>
  </r>
  <r>
    <x v="10164"/>
    <x v="0"/>
    <s v="TGM14747"/>
    <s v="CONSTANCIA DE ENTIERRO"/>
    <x v="0"/>
    <x v="0"/>
    <x v="0"/>
    <x v="6"/>
    <s v="Pamela Diana SAC Caro Alhua"/>
    <s v="Presencial"/>
    <x v="0"/>
    <x v="1"/>
    <x v="2"/>
    <x v="5"/>
  </r>
  <r>
    <x v="10165"/>
    <x v="4"/>
    <s v="TGM14748"/>
    <s v="GENERACION CODG. CIP"/>
    <x v="0"/>
    <x v="0"/>
    <x v="2"/>
    <x v="46"/>
    <s v="Rayda Rita Vargas Perales - Cusco II"/>
    <s v="Llamada Telefonica"/>
    <x v="0"/>
    <x v="2"/>
    <x v="2"/>
    <x v="5"/>
  </r>
  <r>
    <x v="10166"/>
    <x v="2"/>
    <s v="TGM14749"/>
    <s v="NUMERO DE CONTRATO 5050001"/>
    <x v="0"/>
    <x v="0"/>
    <x v="0"/>
    <x v="19"/>
    <s v="Rocio Margarita Chaname Vicente"/>
    <m/>
    <x v="0"/>
    <x v="1"/>
    <x v="2"/>
    <x v="5"/>
  </r>
  <r>
    <x v="10167"/>
    <x v="2"/>
    <s v="TGM14750"/>
    <s v="PAGO DE CUOTA 200971"/>
    <x v="0"/>
    <x v="0"/>
    <x v="0"/>
    <x v="51"/>
    <s v="Rocio Margarita Chaname Vicente"/>
    <m/>
    <x v="0"/>
    <x v="1"/>
    <x v="2"/>
    <x v="5"/>
  </r>
  <r>
    <x v="10168"/>
    <x v="5"/>
    <s v="TGM14751"/>
    <s v="REACTIVACION DE CONTRATO POR DEUDA"/>
    <x v="0"/>
    <x v="0"/>
    <x v="2"/>
    <x v="49"/>
    <s v="Marina Diaz Romero Cix"/>
    <s v="Llamada Telefonica"/>
    <x v="0"/>
    <x v="1"/>
    <x v="2"/>
    <x v="5"/>
  </r>
  <r>
    <x v="10169"/>
    <x v="5"/>
    <s v="TGM14752"/>
    <s v="CONSULTA DE SU DEUDA"/>
    <x v="0"/>
    <x v="2"/>
    <x v="2"/>
    <x v="2"/>
    <s v="Marina Diaz Romero Cix"/>
    <s v="Llamada Telefonica"/>
    <x v="0"/>
    <x v="1"/>
    <x v="2"/>
    <x v="5"/>
  </r>
  <r>
    <x v="10170"/>
    <x v="5"/>
    <s v="TGM14753"/>
    <s v="CONSULTA DE SU DEUDA"/>
    <x v="0"/>
    <x v="2"/>
    <x v="2"/>
    <x v="2"/>
    <s v="Marina Diaz Romero Cix"/>
    <s v="Llamada Telefonica"/>
    <x v="0"/>
    <x v="1"/>
    <x v="2"/>
    <x v="5"/>
  </r>
  <r>
    <x v="10171"/>
    <x v="0"/>
    <s v="TGM14754"/>
    <s v="CAMBIO DE BOLETAS"/>
    <x v="0"/>
    <x v="0"/>
    <x v="0"/>
    <x v="2"/>
    <s v="Pamela Diana SAC Caro Alhua"/>
    <m/>
    <x v="0"/>
    <x v="1"/>
    <x v="2"/>
    <x v="5"/>
  </r>
  <r>
    <x v="10172"/>
    <x v="3"/>
    <s v="TGM14755"/>
    <s v="CERTIFICADO DE USO PERPETUO"/>
    <x v="0"/>
    <x v="0"/>
    <x v="0"/>
    <x v="0"/>
    <s v="Rosmery Montesinos Quispe c1"/>
    <s v="Presencial"/>
    <x v="0"/>
    <x v="1"/>
    <x v="2"/>
    <x v="5"/>
  </r>
  <r>
    <x v="10173"/>
    <x v="0"/>
    <s v="TGM14756"/>
    <s v="USO DE ESPACIO"/>
    <x v="0"/>
    <x v="0"/>
    <x v="0"/>
    <x v="8"/>
    <s v="Anyela Pamela Soriano Segura SAN"/>
    <s v="Presencial"/>
    <x v="0"/>
    <x v="1"/>
    <x v="2"/>
    <x v="5"/>
  </r>
  <r>
    <x v="10174"/>
    <x v="4"/>
    <s v="TGM14757"/>
    <s v="SOLICITUD RESOLUCI&amp;OACUTE;N DE CONTRATO"/>
    <x v="0"/>
    <x v="0"/>
    <x v="4"/>
    <x v="52"/>
    <s v="Juan Carlos Chavez  Csc2"/>
    <s v="Presencial"/>
    <x v="0"/>
    <x v="2"/>
    <x v="2"/>
    <x v="5"/>
  </r>
  <r>
    <x v="10175"/>
    <x v="0"/>
    <s v="TGM14758"/>
    <s v="CONSTANCIA DE UBICACION"/>
    <x v="0"/>
    <x v="0"/>
    <x v="0"/>
    <x v="6"/>
    <s v="Pamela Diana SAC Caro Alhua"/>
    <s v="Presencial"/>
    <x v="0"/>
    <x v="1"/>
    <x v="2"/>
    <x v="5"/>
  </r>
  <r>
    <x v="10176"/>
    <x v="1"/>
    <s v="TGM14759"/>
    <s v="ACTA DE DEFUNCION"/>
    <x v="0"/>
    <x v="0"/>
    <x v="0"/>
    <x v="41"/>
    <s v="Pamela Diana Caro Alhua  SAC cor"/>
    <s v="Presencial"/>
    <x v="0"/>
    <x v="1"/>
    <x v="2"/>
    <x v="5"/>
  </r>
  <r>
    <x v="10177"/>
    <x v="0"/>
    <s v="TGM14760"/>
    <s v="GARANTIAS"/>
    <x v="0"/>
    <x v="0"/>
    <x v="2"/>
    <x v="45"/>
    <s v="Anyela Pamela Soriano Segura SAN"/>
    <s v="Presencial"/>
    <x v="0"/>
    <x v="2"/>
    <x v="2"/>
    <x v="5"/>
  </r>
  <r>
    <x v="10178"/>
    <x v="0"/>
    <s v="TGM14761"/>
    <s v="MISA"/>
    <x v="0"/>
    <x v="2"/>
    <x v="0"/>
    <x v="39"/>
    <s v="Pamela Diana SAC Caro Alhua"/>
    <s v="Presencial"/>
    <x v="0"/>
    <x v="1"/>
    <x v="2"/>
    <x v="5"/>
  </r>
  <r>
    <x v="10179"/>
    <x v="0"/>
    <s v="TGM14762"/>
    <s v="VENTA DE FLORERO"/>
    <x v="0"/>
    <x v="2"/>
    <x v="2"/>
    <x v="21"/>
    <s v="Anyela Pamela Soriano Segura SAN"/>
    <s v="Presencial"/>
    <x v="0"/>
    <x v="2"/>
    <x v="2"/>
    <x v="5"/>
  </r>
  <r>
    <x v="10180"/>
    <x v="0"/>
    <s v="TGM14763"/>
    <s v="CODIGO CIP"/>
    <x v="0"/>
    <x v="0"/>
    <x v="0"/>
    <x v="46"/>
    <s v="Pamela Diana SAC Caro Alhua"/>
    <s v="Presencial"/>
    <x v="0"/>
    <x v="1"/>
    <x v="2"/>
    <x v="5"/>
  </r>
  <r>
    <x v="10181"/>
    <x v="0"/>
    <s v="TGM14764"/>
    <s v="CERTIFICADO DE USO"/>
    <x v="0"/>
    <x v="0"/>
    <x v="0"/>
    <x v="0"/>
    <s v="Pamela Diana SAC Caro Alhua"/>
    <s v="Presencial"/>
    <x v="0"/>
    <x v="1"/>
    <x v="2"/>
    <x v="5"/>
  </r>
  <r>
    <x v="10182"/>
    <x v="2"/>
    <s v="TGM14765"/>
    <s v="INCREMENTO DE CAPITAL 5050061"/>
    <x v="0"/>
    <x v="0"/>
    <x v="0"/>
    <x v="51"/>
    <s v="Rocio Margarita Chaname Vicente"/>
    <m/>
    <x v="0"/>
    <x v="1"/>
    <x v="2"/>
    <x v="5"/>
  </r>
  <r>
    <x v="10183"/>
    <x v="0"/>
    <s v="TGM14766"/>
    <s v="CERTIFICADO DE USO"/>
    <x v="0"/>
    <x v="0"/>
    <x v="0"/>
    <x v="0"/>
    <s v="Anyela Pamela Soriano Segura SAN"/>
    <s v="Presencial"/>
    <x v="0"/>
    <x v="1"/>
    <x v="2"/>
    <x v="5"/>
  </r>
  <r>
    <x v="10184"/>
    <x v="2"/>
    <s v="TGM14767"/>
    <s v="PAGO FOMA 5012505"/>
    <x v="0"/>
    <x v="0"/>
    <x v="0"/>
    <x v="51"/>
    <s v="Rocio Margarita Chaname Vicente"/>
    <m/>
    <x v="0"/>
    <x v="1"/>
    <x v="2"/>
    <x v="5"/>
  </r>
  <r>
    <x v="10185"/>
    <x v="0"/>
    <s v="TGM14768"/>
    <s v="PRUEBA REQUERIMIENTO MANT LAPIDA"/>
    <x v="0"/>
    <x v="0"/>
    <x v="0"/>
    <x v="11"/>
    <s v="Grupo Servicio de Atencion al Cliente"/>
    <s v="Presencial"/>
    <x v="0"/>
    <x v="1"/>
    <x v="2"/>
    <x v="5"/>
  </r>
  <r>
    <x v="10186"/>
    <x v="0"/>
    <s v="TGM14769"/>
    <s v="MISA"/>
    <x v="0"/>
    <x v="2"/>
    <x v="0"/>
    <x v="39"/>
    <s v="Anyela Pamela Soriano Segura SAN"/>
    <s v="Presencial"/>
    <x v="0"/>
    <x v="1"/>
    <x v="2"/>
    <x v="5"/>
  </r>
  <r>
    <x v="10187"/>
    <x v="0"/>
    <s v="TGM14770"/>
    <s v="MISA"/>
    <x v="0"/>
    <x v="2"/>
    <x v="0"/>
    <x v="39"/>
    <s v="Nescar Janeth Ingaruca Peña SAC SAN"/>
    <s v="Presencial"/>
    <x v="0"/>
    <x v="1"/>
    <x v="2"/>
    <x v="5"/>
  </r>
  <r>
    <x v="10188"/>
    <x v="0"/>
    <s v="TGM14771"/>
    <s v="VENTA DE FLOREROS"/>
    <x v="0"/>
    <x v="0"/>
    <x v="4"/>
    <x v="21"/>
    <s v="Grupo Servicio de Atencion al Cliente"/>
    <s v="Presencial"/>
    <x v="0"/>
    <x v="2"/>
    <x v="2"/>
    <x v="5"/>
  </r>
  <r>
    <x v="10189"/>
    <x v="0"/>
    <s v="TGM14772"/>
    <s v="MISA"/>
    <x v="0"/>
    <x v="2"/>
    <x v="0"/>
    <x v="39"/>
    <s v="Anyela Pamela Soriano Segura SAN"/>
    <s v="Presencial"/>
    <x v="0"/>
    <x v="1"/>
    <x v="2"/>
    <x v="5"/>
  </r>
  <r>
    <x v="10190"/>
    <x v="0"/>
    <s v="TGM14773"/>
    <s v="MISA"/>
    <x v="0"/>
    <x v="2"/>
    <x v="0"/>
    <x v="39"/>
    <s v="Nescar Janeth Ingaruca Peña SAC SAN"/>
    <s v="Presencial"/>
    <x v="0"/>
    <x v="1"/>
    <x v="2"/>
    <x v="5"/>
  </r>
  <r>
    <x v="10191"/>
    <x v="1"/>
    <s v="TGM14774"/>
    <s v="MISA"/>
    <x v="0"/>
    <x v="2"/>
    <x v="0"/>
    <x v="39"/>
    <s v="Nescar Janeth Ingaruca Peña SAC COR"/>
    <s v="Llamada Telefonica"/>
    <x v="0"/>
    <x v="1"/>
    <x v="2"/>
    <x v="5"/>
  </r>
  <r>
    <x v="10192"/>
    <x v="0"/>
    <s v="TGM14775"/>
    <s v="REPINTADO DE LAPIDA"/>
    <x v="0"/>
    <x v="0"/>
    <x v="4"/>
    <x v="11"/>
    <s v="Grupo Servicio de Atencion al Cliente"/>
    <s v="Presencial"/>
    <x v="0"/>
    <x v="1"/>
    <x v="2"/>
    <x v="5"/>
  </r>
  <r>
    <x v="10193"/>
    <x v="0"/>
    <s v="TGM14776"/>
    <s v="MISA"/>
    <x v="0"/>
    <x v="2"/>
    <x v="0"/>
    <x v="39"/>
    <s v="Nescar Janeth Ingaruca Peña SAC SAN"/>
    <s v="Presencial"/>
    <x v="0"/>
    <x v="1"/>
    <x v="2"/>
    <x v="5"/>
  </r>
  <r>
    <x v="10194"/>
    <x v="0"/>
    <s v="TGM14777"/>
    <s v="CERTIFICADO"/>
    <x v="0"/>
    <x v="0"/>
    <x v="0"/>
    <x v="0"/>
    <s v="Nescar Janeth Ingaruca Peña SAC SAN"/>
    <s v="Presencial"/>
    <x v="0"/>
    <x v="1"/>
    <x v="2"/>
    <x v="5"/>
  </r>
  <r>
    <x v="10195"/>
    <x v="0"/>
    <s v="TGM14778"/>
    <s v="REPINTADO DE LAPIDA"/>
    <x v="0"/>
    <x v="0"/>
    <x v="2"/>
    <x v="2"/>
    <s v="Nescar Janeth Ingaruca Peña SAC SAN"/>
    <s v="Presencial"/>
    <x v="0"/>
    <x v="2"/>
    <x v="2"/>
    <x v="5"/>
  </r>
  <r>
    <x v="10196"/>
    <x v="0"/>
    <s v="TGM14779"/>
    <s v="REPINTADO DE LAPIDA"/>
    <x v="0"/>
    <x v="0"/>
    <x v="4"/>
    <x v="11"/>
    <s v="Grupo Servicio de Atencion al Cliente"/>
    <s v="Presencial"/>
    <x v="0"/>
    <x v="1"/>
    <x v="2"/>
    <x v="5"/>
  </r>
  <r>
    <x v="10197"/>
    <x v="0"/>
    <s v="TGM14780"/>
    <s v="REPINTADO DE LAPIDA"/>
    <x v="0"/>
    <x v="0"/>
    <x v="4"/>
    <x v="11"/>
    <s v="Grupo Servicio de Atencion al Cliente"/>
    <s v="Presencial"/>
    <x v="0"/>
    <x v="1"/>
    <x v="2"/>
    <x v="5"/>
  </r>
  <r>
    <x v="10198"/>
    <x v="0"/>
    <s v="TGM14781"/>
    <s v="USO DE ESPACIO"/>
    <x v="0"/>
    <x v="0"/>
    <x v="0"/>
    <x v="8"/>
    <s v="Pamela Diana SAC Caro Alhua"/>
    <s v="Presencial"/>
    <x v="0"/>
    <x v="1"/>
    <x v="2"/>
    <x v="5"/>
  </r>
  <r>
    <x v="10199"/>
    <x v="0"/>
    <s v="TGM14782"/>
    <s v="USO DE ESPACIO"/>
    <x v="0"/>
    <x v="0"/>
    <x v="0"/>
    <x v="8"/>
    <s v="Pamela Diana SAC Caro Alhua"/>
    <s v="Presencial"/>
    <x v="0"/>
    <x v="1"/>
    <x v="2"/>
    <x v="5"/>
  </r>
  <r>
    <x v="10200"/>
    <x v="0"/>
    <s v="TGM14783"/>
    <s v="CERTIFICADO DE USO"/>
    <x v="0"/>
    <x v="0"/>
    <x v="0"/>
    <x v="0"/>
    <s v="Anyela Pamela Soriano Segura SAN"/>
    <s v="Presencial"/>
    <x v="0"/>
    <x v="1"/>
    <x v="2"/>
    <x v="5"/>
  </r>
  <r>
    <x v="10201"/>
    <x v="8"/>
    <s v="TGM14784"/>
    <s v="REPROGRAMACION DE CUOTAS"/>
    <x v="0"/>
    <x v="0"/>
    <x v="0"/>
    <x v="5"/>
    <s v="Rosario Margarita Vergara Jimenez SAC CHIM"/>
    <m/>
    <x v="0"/>
    <x v="1"/>
    <x v="2"/>
    <x v="5"/>
  </r>
  <r>
    <x v="10202"/>
    <x v="0"/>
    <s v="TGM14785"/>
    <s v="CERTIFICADO DE USO"/>
    <x v="0"/>
    <x v="0"/>
    <x v="0"/>
    <x v="0"/>
    <s v="Anyela Pamela Soriano Segura SAN"/>
    <s v="Presencial"/>
    <x v="0"/>
    <x v="1"/>
    <x v="2"/>
    <x v="5"/>
  </r>
  <r>
    <x v="10203"/>
    <x v="8"/>
    <s v="TGM14786"/>
    <s v="USO DE ESPACIO"/>
    <x v="0"/>
    <x v="0"/>
    <x v="0"/>
    <x v="8"/>
    <s v="Rosario Margarita Vergara Jimenez SAC CHIM"/>
    <m/>
    <x v="0"/>
    <x v="1"/>
    <x v="2"/>
    <x v="5"/>
  </r>
  <r>
    <x v="10204"/>
    <x v="8"/>
    <s v="TGM14787"/>
    <s v="USO DE SERVICIO FUNERARIO"/>
    <x v="0"/>
    <x v="0"/>
    <x v="0"/>
    <x v="8"/>
    <s v="Rosario Margarita Vergara Jimenez SAC CHIM"/>
    <m/>
    <x v="0"/>
    <x v="1"/>
    <x v="2"/>
    <x v="5"/>
  </r>
  <r>
    <x v="10205"/>
    <x v="0"/>
    <s v="TGM14788"/>
    <s v="USO DE ESPACIO NF"/>
    <x v="0"/>
    <x v="0"/>
    <x v="0"/>
    <x v="8"/>
    <s v="Liz Lidiana Huaman Rojas"/>
    <m/>
    <x v="0"/>
    <x v="1"/>
    <x v="2"/>
    <x v="5"/>
  </r>
  <r>
    <x v="10206"/>
    <x v="0"/>
    <s v="TGM14789"/>
    <s v="ESTADO DE CUENTA"/>
    <x v="0"/>
    <x v="0"/>
    <x v="0"/>
    <x v="5"/>
    <s v="Liz Lidiana Huaman Rojas"/>
    <s v="Llamada Telefonica"/>
    <x v="0"/>
    <x v="1"/>
    <x v="2"/>
    <x v="5"/>
  </r>
  <r>
    <x v="10207"/>
    <x v="0"/>
    <s v="TGM14790"/>
    <s v="ESTADO DE CUENTA"/>
    <x v="0"/>
    <x v="0"/>
    <x v="0"/>
    <x v="1"/>
    <s v="Liz Lidiana Huaman Rojas"/>
    <m/>
    <x v="0"/>
    <x v="1"/>
    <x v="2"/>
    <x v="5"/>
  </r>
  <r>
    <x v="10208"/>
    <x v="0"/>
    <s v="TGM14791"/>
    <s v="ESTADO DE CUENTA"/>
    <x v="0"/>
    <x v="0"/>
    <x v="0"/>
    <x v="5"/>
    <s v="Liz Lidiana Huaman Rojas"/>
    <m/>
    <x v="0"/>
    <x v="1"/>
    <x v="2"/>
    <x v="5"/>
  </r>
  <r>
    <x v="10209"/>
    <x v="0"/>
    <s v="TGM14792"/>
    <s v="ESTADO DE CUENTA"/>
    <x v="0"/>
    <x v="0"/>
    <x v="0"/>
    <x v="5"/>
    <s v="Liz Lidiana Huaman Rojas"/>
    <m/>
    <x v="0"/>
    <x v="1"/>
    <x v="2"/>
    <x v="5"/>
  </r>
  <r>
    <x v="10210"/>
    <x v="0"/>
    <s v="TGM14793"/>
    <s v="VENTA DE FLOREROS"/>
    <x v="0"/>
    <x v="0"/>
    <x v="4"/>
    <x v="21"/>
    <s v="Grupo Servicio de Atencion al Cliente"/>
    <s v="Presencial"/>
    <x v="0"/>
    <x v="2"/>
    <x v="2"/>
    <x v="5"/>
  </r>
  <r>
    <x v="10211"/>
    <x v="1"/>
    <s v="TGM14794"/>
    <s v="CERTIFICADO"/>
    <x v="0"/>
    <x v="0"/>
    <x v="0"/>
    <x v="0"/>
    <s v="Nescar Janeth Ingaruca Peña SAC COR"/>
    <s v="Presencial"/>
    <x v="0"/>
    <x v="1"/>
    <x v="2"/>
    <x v="5"/>
  </r>
  <r>
    <x v="10212"/>
    <x v="4"/>
    <s v="TGM14795"/>
    <s v="ACTUALIZACION DE DATOS"/>
    <x v="0"/>
    <x v="0"/>
    <x v="0"/>
    <x v="1"/>
    <s v="Ruth Cusihuaman SACC2"/>
    <s v="Presencial"/>
    <x v="0"/>
    <x v="1"/>
    <x v="2"/>
    <x v="5"/>
  </r>
  <r>
    <x v="10213"/>
    <x v="2"/>
    <s v="TGM14796"/>
    <s v="NUMERO DE CONTRATO 200322"/>
    <x v="0"/>
    <x v="0"/>
    <x v="0"/>
    <x v="19"/>
    <s v="Rocio Margarita Chaname Vicente"/>
    <m/>
    <x v="0"/>
    <x v="1"/>
    <x v="2"/>
    <x v="5"/>
  </r>
  <r>
    <x v="10214"/>
    <x v="0"/>
    <s v="TGM14797"/>
    <s v="ESTADO DE CUENTA"/>
    <x v="0"/>
    <x v="0"/>
    <x v="0"/>
    <x v="5"/>
    <s v="Liz Lidiana Huaman Rojas"/>
    <m/>
    <x v="0"/>
    <x v="1"/>
    <x v="2"/>
    <x v="5"/>
  </r>
  <r>
    <x v="10215"/>
    <x v="0"/>
    <s v="TGM14798"/>
    <s v="ESTADO DE CUENTA"/>
    <x v="0"/>
    <x v="0"/>
    <x v="0"/>
    <x v="5"/>
    <s v="Liz Lidiana Huaman Rojas"/>
    <m/>
    <x v="0"/>
    <x v="1"/>
    <x v="2"/>
    <x v="5"/>
  </r>
  <r>
    <x v="10216"/>
    <x v="0"/>
    <s v="TGM14799"/>
    <s v="MISA DE RECUERDO"/>
    <x v="0"/>
    <x v="2"/>
    <x v="0"/>
    <x v="39"/>
    <s v="Liz Lidiana Huaman Rojas"/>
    <m/>
    <x v="0"/>
    <x v="1"/>
    <x v="2"/>
    <x v="5"/>
  </r>
  <r>
    <x v="10217"/>
    <x v="0"/>
    <s v="TGM14800"/>
    <s v="PAGO EFECTIVO"/>
    <x v="0"/>
    <x v="0"/>
    <x v="0"/>
    <x v="10"/>
    <s v="Liz Lidiana Huaman Rojas"/>
    <m/>
    <x v="0"/>
    <x v="1"/>
    <x v="2"/>
    <x v="5"/>
  </r>
  <r>
    <x v="10218"/>
    <x v="0"/>
    <s v="TGM14801"/>
    <s v="MISA DE RECUERDO"/>
    <x v="0"/>
    <x v="2"/>
    <x v="0"/>
    <x v="39"/>
    <s v="Liz Lidiana Huaman Rojas"/>
    <m/>
    <x v="0"/>
    <x v="1"/>
    <x v="2"/>
    <x v="5"/>
  </r>
  <r>
    <x v="10219"/>
    <x v="0"/>
    <s v="TGM14802"/>
    <s v="ASIGNACION DE BENEFICIARIOS"/>
    <x v="0"/>
    <x v="0"/>
    <x v="0"/>
    <x v="3"/>
    <s v="Pamela Diana SAC Caro Alhua"/>
    <s v="Presencial"/>
    <x v="0"/>
    <x v="1"/>
    <x v="2"/>
    <x v="5"/>
  </r>
  <r>
    <x v="10220"/>
    <x v="0"/>
    <s v="TGM14803"/>
    <s v="USO DE ESPACIO NF"/>
    <x v="0"/>
    <x v="0"/>
    <x v="0"/>
    <x v="8"/>
    <s v="Liz Lidiana Huaman Rojas"/>
    <m/>
    <x v="0"/>
    <x v="1"/>
    <x v="2"/>
    <x v="5"/>
  </r>
  <r>
    <x v="10221"/>
    <x v="0"/>
    <s v="TGM14804"/>
    <s v="ALQUILER PLEGARIA"/>
    <x v="0"/>
    <x v="2"/>
    <x v="0"/>
    <x v="39"/>
    <s v="Liz Lidiana Huaman Rojas"/>
    <m/>
    <x v="0"/>
    <x v="1"/>
    <x v="2"/>
    <x v="5"/>
  </r>
  <r>
    <x v="10222"/>
    <x v="4"/>
    <s v="TGM14805"/>
    <s v="CONSTANCIA DE SEPULTURA"/>
    <x v="0"/>
    <x v="0"/>
    <x v="0"/>
    <x v="6"/>
    <s v="Ruth Cusihuaman SACC2"/>
    <s v="Presencial"/>
    <x v="0"/>
    <x v="1"/>
    <x v="2"/>
    <x v="6"/>
  </r>
  <r>
    <x v="10223"/>
    <x v="0"/>
    <s v="TGM14806"/>
    <s v="ESTADO DE CUENTA"/>
    <x v="0"/>
    <x v="0"/>
    <x v="0"/>
    <x v="5"/>
    <s v="Liz Lidiana Huaman Rojas"/>
    <m/>
    <x v="0"/>
    <x v="1"/>
    <x v="2"/>
    <x v="6"/>
  </r>
  <r>
    <x v="10224"/>
    <x v="4"/>
    <s v="TGM14807"/>
    <s v="ENTREGA DE CERTIFICADO DE PERPETUIDAD"/>
    <x v="0"/>
    <x v="0"/>
    <x v="0"/>
    <x v="0"/>
    <s v="Ruth Cusihuaman SACC2"/>
    <s v="Presencial"/>
    <x v="0"/>
    <x v="1"/>
    <x v="2"/>
    <x v="6"/>
  </r>
  <r>
    <x v="10225"/>
    <x v="4"/>
    <s v="TGM14808"/>
    <s v="GENERACION CODG. CIP"/>
    <x v="0"/>
    <x v="0"/>
    <x v="0"/>
    <x v="0"/>
    <s v="Ruth Cusihuaman SACC2"/>
    <s v="Llamada Telefonica"/>
    <x v="0"/>
    <x v="1"/>
    <x v="2"/>
    <x v="6"/>
  </r>
  <r>
    <x v="10226"/>
    <x v="4"/>
    <s v="TGM14809"/>
    <s v="RECLAMO LAPIDA"/>
    <x v="0"/>
    <x v="1"/>
    <x v="4"/>
    <x v="13"/>
    <s v="Rayda Rita Vargas Perales C2"/>
    <s v="Presencial"/>
    <x v="0"/>
    <x v="2"/>
    <x v="2"/>
    <x v="6"/>
  </r>
  <r>
    <x v="10227"/>
    <x v="2"/>
    <s v="TGM14810"/>
    <s v="ALQUILER DE PLEGARIA 200092"/>
    <x v="0"/>
    <x v="0"/>
    <x v="0"/>
    <x v="50"/>
    <s v="Rocio Margarita Chaname Vicente"/>
    <m/>
    <x v="0"/>
    <x v="1"/>
    <x v="2"/>
    <x v="6"/>
  </r>
  <r>
    <x v="10228"/>
    <x v="2"/>
    <s v="TGM14811"/>
    <s v="PAGO DE CUOTA 5025495"/>
    <x v="0"/>
    <x v="0"/>
    <x v="0"/>
    <x v="51"/>
    <s v="Rocio Margarita Chaname Vicente"/>
    <m/>
    <x v="0"/>
    <x v="1"/>
    <x v="2"/>
    <x v="6"/>
  </r>
  <r>
    <x v="10229"/>
    <x v="2"/>
    <s v="TGM14812"/>
    <s v="PAGO CUOTA 5025515"/>
    <x v="0"/>
    <x v="0"/>
    <x v="0"/>
    <x v="51"/>
    <s v="Rocio Margarita Chaname Vicente"/>
    <m/>
    <x v="0"/>
    <x v="1"/>
    <x v="2"/>
    <x v="6"/>
  </r>
  <r>
    <x v="10230"/>
    <x v="0"/>
    <s v="TGM14813"/>
    <s v="ESTADO DE CUENTA"/>
    <x v="0"/>
    <x v="0"/>
    <x v="0"/>
    <x v="5"/>
    <s v="Liz Lidiana Huaman Rojas"/>
    <m/>
    <x v="0"/>
    <x v="1"/>
    <x v="2"/>
    <x v="6"/>
  </r>
  <r>
    <x v="10231"/>
    <x v="0"/>
    <s v="TGM14814"/>
    <s v="ESTADO DE CUENTA"/>
    <x v="0"/>
    <x v="0"/>
    <x v="0"/>
    <x v="5"/>
    <s v="Liz Lidiana Huaman Rojas"/>
    <m/>
    <x v="0"/>
    <x v="1"/>
    <x v="2"/>
    <x v="6"/>
  </r>
  <r>
    <x v="10232"/>
    <x v="4"/>
    <s v="TGM14815"/>
    <s v="RECLAMO LAPIDA"/>
    <x v="0"/>
    <x v="1"/>
    <x v="4"/>
    <x v="13"/>
    <s v="Rayda Rita Vargas Perales C2"/>
    <s v="Llamada Telefonica"/>
    <x v="0"/>
    <x v="2"/>
    <x v="2"/>
    <x v="6"/>
  </r>
  <r>
    <x v="10233"/>
    <x v="1"/>
    <s v="TGM14816"/>
    <s v="CAMBIO DE TITULARIDAD"/>
    <x v="0"/>
    <x v="0"/>
    <x v="0"/>
    <x v="31"/>
    <s v="Pamela Diana Caro Alhua  SAC cor"/>
    <s v="Presencial"/>
    <x v="0"/>
    <x v="1"/>
    <x v="2"/>
    <x v="6"/>
  </r>
  <r>
    <x v="10234"/>
    <x v="2"/>
    <s v="TGM14817"/>
    <s v="PAGO CUOTA 200324"/>
    <x v="0"/>
    <x v="0"/>
    <x v="0"/>
    <x v="51"/>
    <s v="Rocio Margarita Chaname Vicente"/>
    <m/>
    <x v="0"/>
    <x v="1"/>
    <x v="2"/>
    <x v="6"/>
  </r>
  <r>
    <x v="10235"/>
    <x v="1"/>
    <s v="TGM14818"/>
    <s v="CERTIFICADO DE USO"/>
    <x v="0"/>
    <x v="0"/>
    <x v="0"/>
    <x v="0"/>
    <s v="Pamela Diana Caro Alhua  SAC cor"/>
    <s v="Presencial"/>
    <x v="0"/>
    <x v="1"/>
    <x v="2"/>
    <x v="6"/>
  </r>
  <r>
    <x v="10236"/>
    <x v="1"/>
    <s v="TGM14819"/>
    <s v="CERTIFICADO DE USO"/>
    <x v="0"/>
    <x v="0"/>
    <x v="0"/>
    <x v="0"/>
    <s v="Pamela Diana Caro Alhua  SAC cor"/>
    <s v="Presencial"/>
    <x v="0"/>
    <x v="1"/>
    <x v="2"/>
    <x v="6"/>
  </r>
  <r>
    <x v="10237"/>
    <x v="0"/>
    <s v="TGM14820"/>
    <s v="LAPIDA ERRADA"/>
    <x v="0"/>
    <x v="1"/>
    <x v="4"/>
    <x v="18"/>
    <s v="Deisy Huaman Lara - San Antonio"/>
    <s v="Presencial"/>
    <x v="0"/>
    <x v="2"/>
    <x v="2"/>
    <x v="6"/>
  </r>
  <r>
    <x v="10238"/>
    <x v="0"/>
    <s v="TGM14821"/>
    <s v="CERTIFICADO DE USO"/>
    <x v="0"/>
    <x v="0"/>
    <x v="0"/>
    <x v="0"/>
    <s v="Liz Lidiana Huaman Rojas"/>
    <m/>
    <x v="0"/>
    <x v="1"/>
    <x v="2"/>
    <x v="6"/>
  </r>
  <r>
    <x v="10239"/>
    <x v="0"/>
    <s v="TGM14822"/>
    <s v="CERTIFICADO DE USO"/>
    <x v="0"/>
    <x v="0"/>
    <x v="0"/>
    <x v="0"/>
    <s v="Liz Lidiana Huaman Rojas"/>
    <m/>
    <x v="0"/>
    <x v="1"/>
    <x v="2"/>
    <x v="6"/>
  </r>
  <r>
    <x v="10240"/>
    <x v="0"/>
    <s v="TGM14823"/>
    <s v="PRUEBA RE ACTIVACI&amp;OACUTE;N DE CONTRATO"/>
    <x v="0"/>
    <x v="0"/>
    <x v="4"/>
    <x v="49"/>
    <s v="Grupo Servicio de Atencion al Cliente"/>
    <s v="Presencial"/>
    <x v="0"/>
    <x v="1"/>
    <x v="2"/>
    <x v="6"/>
  </r>
  <r>
    <x v="10241"/>
    <x v="0"/>
    <s v="TGM14824"/>
    <s v="MISA DE RECUERDO"/>
    <x v="0"/>
    <x v="2"/>
    <x v="0"/>
    <x v="39"/>
    <s v="Liz Lidiana Huaman Rojas"/>
    <m/>
    <x v="0"/>
    <x v="1"/>
    <x v="2"/>
    <x v="6"/>
  </r>
  <r>
    <x v="10242"/>
    <x v="0"/>
    <s v="TGM14825"/>
    <s v="CERTIFICADO DE USO"/>
    <x v="0"/>
    <x v="0"/>
    <x v="0"/>
    <x v="0"/>
    <s v="Pamela Diana SAC Caro Alhua"/>
    <s v="Presencial"/>
    <x v="0"/>
    <x v="1"/>
    <x v="2"/>
    <x v="6"/>
  </r>
  <r>
    <x v="10243"/>
    <x v="2"/>
    <s v="TGM14826"/>
    <s v="PAGO CUOTA 200325"/>
    <x v="0"/>
    <x v="0"/>
    <x v="0"/>
    <x v="51"/>
    <s v="Rocio Margarita Chaname Vicente"/>
    <m/>
    <x v="0"/>
    <x v="1"/>
    <x v="2"/>
    <x v="6"/>
  </r>
  <r>
    <x v="10244"/>
    <x v="4"/>
    <s v="TGM14827"/>
    <s v="REGULARIZACION ACTA-DEFUNCION"/>
    <x v="0"/>
    <x v="0"/>
    <x v="0"/>
    <x v="41"/>
    <s v="Rayda Rita Vargas Perales - Cusco II"/>
    <s v="Presencial"/>
    <x v="0"/>
    <x v="1"/>
    <x v="2"/>
    <x v="6"/>
  </r>
  <r>
    <x v="10245"/>
    <x v="4"/>
    <s v="TGM14828"/>
    <s v="RECEPCION DE ACTA/DEFUNCION"/>
    <x v="0"/>
    <x v="0"/>
    <x v="0"/>
    <x v="41"/>
    <s v="Ruth Cusihuaman SACC2"/>
    <s v="Presencial"/>
    <x v="0"/>
    <x v="1"/>
    <x v="2"/>
    <x v="6"/>
  </r>
  <r>
    <x v="10246"/>
    <x v="2"/>
    <s v="TGM14829"/>
    <s v="RESPONSO 5050091"/>
    <x v="0"/>
    <x v="0"/>
    <x v="0"/>
    <x v="50"/>
    <s v="Rocio Margarita Chaname Vicente"/>
    <m/>
    <x v="0"/>
    <x v="1"/>
    <x v="2"/>
    <x v="6"/>
  </r>
  <r>
    <x v="10247"/>
    <x v="0"/>
    <s v="TGM14830"/>
    <s v="CANALES DE PAGO"/>
    <x v="0"/>
    <x v="2"/>
    <x v="0"/>
    <x v="10"/>
    <s v="Pamela Diana SAC Caro Alhua"/>
    <s v="Presencial"/>
    <x v="0"/>
    <x v="1"/>
    <x v="2"/>
    <x v="6"/>
  </r>
  <r>
    <x v="10248"/>
    <x v="4"/>
    <s v="TGM14831"/>
    <s v="CERTIFICADO DE USO PERPETUO"/>
    <x v="0"/>
    <x v="0"/>
    <x v="0"/>
    <x v="0"/>
    <s v="Rosmery Montesinos Quispe c2"/>
    <s v="Presencial"/>
    <x v="0"/>
    <x v="1"/>
    <x v="2"/>
    <x v="6"/>
  </r>
  <r>
    <x v="10249"/>
    <x v="4"/>
    <s v="TGM14832"/>
    <s v="RECLAMO -ESPACIO DE SEPULTURA"/>
    <x v="0"/>
    <x v="1"/>
    <x v="4"/>
    <x v="14"/>
    <s v="Rayda Rita Vargas Perales C2"/>
    <s v="Presencial"/>
    <x v="0"/>
    <x v="2"/>
    <x v="2"/>
    <x v="6"/>
  </r>
  <r>
    <x v="10250"/>
    <x v="2"/>
    <s v="TGM14833"/>
    <s v="PAGO FOMA 200034"/>
    <x v="0"/>
    <x v="0"/>
    <x v="0"/>
    <x v="51"/>
    <s v="Rocio Margarita Chaname Vicente"/>
    <m/>
    <x v="0"/>
    <x v="1"/>
    <x v="2"/>
    <x v="6"/>
  </r>
  <r>
    <x v="10251"/>
    <x v="2"/>
    <s v="TGM14835"/>
    <s v="NUMERO DE CONTRATO 5024255"/>
    <x v="0"/>
    <x v="0"/>
    <x v="0"/>
    <x v="19"/>
    <s v="Rocio Margarita Chaname Vicente"/>
    <m/>
    <x v="0"/>
    <x v="1"/>
    <x v="2"/>
    <x v="6"/>
  </r>
  <r>
    <x v="10252"/>
    <x v="0"/>
    <s v="TGM14836"/>
    <s v="CERTIFICADO DE USO"/>
    <x v="0"/>
    <x v="0"/>
    <x v="0"/>
    <x v="0"/>
    <s v="Pamela Diana SAC Caro Alhua"/>
    <s v="Presencial"/>
    <x v="0"/>
    <x v="1"/>
    <x v="2"/>
    <x v="6"/>
  </r>
  <r>
    <x v="10253"/>
    <x v="2"/>
    <s v="TGM14837"/>
    <s v="CERTFICADO DE USO 5012505"/>
    <x v="0"/>
    <x v="0"/>
    <x v="0"/>
    <x v="0"/>
    <s v="Rocio Margarita Chaname Vicente"/>
    <m/>
    <x v="0"/>
    <x v="1"/>
    <x v="2"/>
    <x v="6"/>
  </r>
  <r>
    <x v="10254"/>
    <x v="2"/>
    <s v="TGM14838"/>
    <s v="RESPONSO 200347"/>
    <x v="0"/>
    <x v="0"/>
    <x v="0"/>
    <x v="50"/>
    <s v="Rocio Margarita Chaname Vicente"/>
    <m/>
    <x v="0"/>
    <x v="1"/>
    <x v="2"/>
    <x v="6"/>
  </r>
  <r>
    <x v="10255"/>
    <x v="2"/>
    <s v="TGM14839"/>
    <s v="NUMERO DE CONTRATO 200454"/>
    <x v="0"/>
    <x v="0"/>
    <x v="0"/>
    <x v="19"/>
    <s v="Rocio Margarita Chaname Vicente"/>
    <m/>
    <x v="0"/>
    <x v="1"/>
    <x v="2"/>
    <x v="6"/>
  </r>
  <r>
    <x v="10256"/>
    <x v="4"/>
    <s v="TGM14840"/>
    <s v="GENERACION CODG. CIP"/>
    <x v="0"/>
    <x v="0"/>
    <x v="0"/>
    <x v="46"/>
    <s v="Ruth Cusihuaman SACC2"/>
    <s v="Llamada Telefonica"/>
    <x v="0"/>
    <x v="2"/>
    <x v="2"/>
    <x v="6"/>
  </r>
  <r>
    <x v="10257"/>
    <x v="4"/>
    <s v="TGM14841"/>
    <s v="GENERACION CODG. CIP"/>
    <x v="0"/>
    <x v="0"/>
    <x v="0"/>
    <x v="46"/>
    <s v="Ruth Cusihuaman SACC2"/>
    <s v="Presencial"/>
    <x v="0"/>
    <x v="2"/>
    <x v="2"/>
    <x v="6"/>
  </r>
  <r>
    <x v="10258"/>
    <x v="0"/>
    <s v="TGM14842"/>
    <s v="MISA"/>
    <x v="0"/>
    <x v="2"/>
    <x v="0"/>
    <x v="39"/>
    <s v="Nescar Janeth Ingaruca Peña SAC SAN"/>
    <s v="Presencial"/>
    <x v="0"/>
    <x v="1"/>
    <x v="2"/>
    <x v="6"/>
  </r>
  <r>
    <x v="10259"/>
    <x v="0"/>
    <s v="TGM14843"/>
    <s v="MISA"/>
    <x v="0"/>
    <x v="2"/>
    <x v="0"/>
    <x v="39"/>
    <s v="Nescar Janeth Ingaruca Peña SAC SAN"/>
    <s v="Presencial"/>
    <x v="0"/>
    <x v="1"/>
    <x v="2"/>
    <x v="6"/>
  </r>
  <r>
    <x v="10260"/>
    <x v="0"/>
    <s v="TGM14844"/>
    <s v="USO DE ESPACIO"/>
    <x v="0"/>
    <x v="0"/>
    <x v="0"/>
    <x v="8"/>
    <s v="Pamela Diana SAC Caro Alhua"/>
    <s v="Presencial"/>
    <x v="0"/>
    <x v="1"/>
    <x v="2"/>
    <x v="6"/>
  </r>
  <r>
    <x v="10261"/>
    <x v="0"/>
    <s v="TGM14845"/>
    <s v="CERTIFICADO"/>
    <x v="0"/>
    <x v="0"/>
    <x v="0"/>
    <x v="0"/>
    <s v="Nescar Janeth Ingaruca Peña SAC SAN"/>
    <s v="Presencial"/>
    <x v="0"/>
    <x v="1"/>
    <x v="2"/>
    <x v="6"/>
  </r>
  <r>
    <x v="10262"/>
    <x v="0"/>
    <s v="TGM14846"/>
    <s v="CERTIFICADO"/>
    <x v="0"/>
    <x v="0"/>
    <x v="0"/>
    <x v="0"/>
    <s v="Nescar Janeth Ingaruca Peña SAC SAN"/>
    <s v="Presencial"/>
    <x v="0"/>
    <x v="1"/>
    <x v="2"/>
    <x v="6"/>
  </r>
  <r>
    <x v="10263"/>
    <x v="0"/>
    <s v="TGM14847"/>
    <s v="FLOREROS DE PVC"/>
    <x v="0"/>
    <x v="0"/>
    <x v="2"/>
    <x v="4"/>
    <s v="Pamela Diana SAC Caro Alhua"/>
    <s v="Presencial"/>
    <x v="0"/>
    <x v="2"/>
    <x v="2"/>
    <x v="6"/>
  </r>
  <r>
    <x v="10264"/>
    <x v="0"/>
    <s v="TGM14848"/>
    <s v="VENTA DE FLOREROS"/>
    <x v="0"/>
    <x v="0"/>
    <x v="2"/>
    <x v="4"/>
    <s v="Pamela Diana SAC Caro Alhua"/>
    <s v="Presencial"/>
    <x v="0"/>
    <x v="2"/>
    <x v="2"/>
    <x v="6"/>
  </r>
  <r>
    <x v="10265"/>
    <x v="2"/>
    <s v="TGM14849"/>
    <s v="RESPONSO 201117"/>
    <x v="0"/>
    <x v="0"/>
    <x v="0"/>
    <x v="50"/>
    <s v="Rocio Margarita Chaname Vicente"/>
    <m/>
    <x v="0"/>
    <x v="1"/>
    <x v="2"/>
    <x v="6"/>
  </r>
  <r>
    <x v="10266"/>
    <x v="0"/>
    <s v="TGM14850"/>
    <s v="ESTADO DE CUENTA"/>
    <x v="0"/>
    <x v="0"/>
    <x v="0"/>
    <x v="5"/>
    <s v="Liz Lidiana Huaman Rojas"/>
    <m/>
    <x v="0"/>
    <x v="1"/>
    <x v="2"/>
    <x v="6"/>
  </r>
  <r>
    <x v="10267"/>
    <x v="0"/>
    <s v="TGM14851"/>
    <s v="MEDIOS DE PAGO DE CUOTAS"/>
    <x v="0"/>
    <x v="0"/>
    <x v="0"/>
    <x v="5"/>
    <s v="Liz Lidiana Huaman Rojas"/>
    <m/>
    <x v="0"/>
    <x v="1"/>
    <x v="2"/>
    <x v="6"/>
  </r>
  <r>
    <x v="10268"/>
    <x v="0"/>
    <s v="TGM14852"/>
    <s v="FLOREROS PVC"/>
    <x v="0"/>
    <x v="0"/>
    <x v="0"/>
    <x v="21"/>
    <s v="Liz Lidiana Huaman Rojas"/>
    <m/>
    <x v="0"/>
    <x v="1"/>
    <x v="2"/>
    <x v="6"/>
  </r>
  <r>
    <x v="10269"/>
    <x v="0"/>
    <s v="TGM14853"/>
    <s v="FLOREROS PVC"/>
    <x v="0"/>
    <x v="0"/>
    <x v="0"/>
    <x v="21"/>
    <s v="Liz Lidiana Huaman Rojas"/>
    <m/>
    <x v="0"/>
    <x v="1"/>
    <x v="2"/>
    <x v="6"/>
  </r>
  <r>
    <x v="10270"/>
    <x v="0"/>
    <s v="TGM14854"/>
    <s v="MISA RECUERDO"/>
    <x v="0"/>
    <x v="2"/>
    <x v="0"/>
    <x v="39"/>
    <s v="Liz Lidiana Huaman Rojas"/>
    <m/>
    <x v="0"/>
    <x v="1"/>
    <x v="2"/>
    <x v="6"/>
  </r>
  <r>
    <x v="10271"/>
    <x v="0"/>
    <s v="TGM14855"/>
    <s v="FLORES PLAN UNICO"/>
    <x v="0"/>
    <x v="0"/>
    <x v="0"/>
    <x v="43"/>
    <s v="Liz Lidiana Huaman Rojas"/>
    <m/>
    <x v="0"/>
    <x v="1"/>
    <x v="2"/>
    <x v="6"/>
  </r>
  <r>
    <x v="10272"/>
    <x v="0"/>
    <s v="TGM14856"/>
    <s v="MISA RECUERDO"/>
    <x v="0"/>
    <x v="2"/>
    <x v="0"/>
    <x v="39"/>
    <s v="Liz Lidiana Huaman Rojas"/>
    <m/>
    <x v="0"/>
    <x v="1"/>
    <x v="2"/>
    <x v="6"/>
  </r>
  <r>
    <x v="10273"/>
    <x v="0"/>
    <s v="TGM14857"/>
    <s v="FLOREROS PVC"/>
    <x v="0"/>
    <x v="0"/>
    <x v="0"/>
    <x v="21"/>
    <s v="Liz Lidiana Huaman Rojas"/>
    <m/>
    <x v="0"/>
    <x v="1"/>
    <x v="2"/>
    <x v="6"/>
  </r>
  <r>
    <x v="10274"/>
    <x v="0"/>
    <s v="TGM14858"/>
    <s v="ESTADO DE CUENTA"/>
    <x v="0"/>
    <x v="0"/>
    <x v="0"/>
    <x v="5"/>
    <s v="Liz Lidiana Huaman Rojas"/>
    <m/>
    <x v="0"/>
    <x v="1"/>
    <x v="2"/>
    <x v="6"/>
  </r>
  <r>
    <x v="10275"/>
    <x v="0"/>
    <s v="TGM14859"/>
    <s v="ACTUALIZACION DE DATOS"/>
    <x v="0"/>
    <x v="0"/>
    <x v="0"/>
    <x v="1"/>
    <s v="Liz Lidiana Huaman Rojas"/>
    <m/>
    <x v="0"/>
    <x v="1"/>
    <x v="2"/>
    <x v="6"/>
  </r>
  <r>
    <x v="10276"/>
    <x v="0"/>
    <s v="TGM14860"/>
    <s v="RECLAMO LAPIDA"/>
    <x v="0"/>
    <x v="1"/>
    <x v="4"/>
    <x v="13"/>
    <s v="Deisy Huaman Lara - San Antonio"/>
    <m/>
    <x v="0"/>
    <x v="2"/>
    <x v="2"/>
    <x v="6"/>
  </r>
  <r>
    <x v="10277"/>
    <x v="0"/>
    <s v="TGM14861"/>
    <s v="FLOREROS PVC"/>
    <x v="0"/>
    <x v="0"/>
    <x v="0"/>
    <x v="21"/>
    <s v="Liz Lidiana Huaman Rojas"/>
    <m/>
    <x v="0"/>
    <x v="1"/>
    <x v="2"/>
    <x v="6"/>
  </r>
  <r>
    <x v="10278"/>
    <x v="0"/>
    <s v="TGM14862"/>
    <s v="MISA"/>
    <x v="0"/>
    <x v="2"/>
    <x v="0"/>
    <x v="39"/>
    <s v="Nescar Janeth Ingaruca Peña SAC SAN"/>
    <s v="Presencial"/>
    <x v="0"/>
    <x v="1"/>
    <x v="2"/>
    <x v="6"/>
  </r>
  <r>
    <x v="10279"/>
    <x v="0"/>
    <s v="TGM14863"/>
    <s v="ESTADO DE CUENTA DIGITAL"/>
    <x v="0"/>
    <x v="0"/>
    <x v="0"/>
    <x v="5"/>
    <s v="Liz Lidiana Huaman Rojas"/>
    <m/>
    <x v="0"/>
    <x v="1"/>
    <x v="2"/>
    <x v="6"/>
  </r>
  <r>
    <x v="10280"/>
    <x v="0"/>
    <s v="TGM14864"/>
    <s v="INSTALACION DE LAPIDA"/>
    <x v="0"/>
    <x v="1"/>
    <x v="4"/>
    <x v="13"/>
    <s v="Deisy Huaman Lara - San Antonio"/>
    <s v="Presencial"/>
    <x v="0"/>
    <x v="2"/>
    <x v="2"/>
    <x v="6"/>
  </r>
  <r>
    <x v="10281"/>
    <x v="0"/>
    <s v="TGM14865"/>
    <s v="INSTALACION DE LAPIDA"/>
    <x v="0"/>
    <x v="1"/>
    <x v="4"/>
    <x v="13"/>
    <s v="Deisy Huaman Lara - San Antonio"/>
    <m/>
    <x v="0"/>
    <x v="2"/>
    <x v="2"/>
    <x v="6"/>
  </r>
  <r>
    <x v="10282"/>
    <x v="0"/>
    <s v="TGM14866"/>
    <s v="VENTA DE FLORES"/>
    <x v="0"/>
    <x v="0"/>
    <x v="4"/>
    <x v="43"/>
    <s v="Grupo Servicio de Atencion al Cliente"/>
    <s v="Presencial"/>
    <x v="0"/>
    <x v="2"/>
    <x v="2"/>
    <x v="6"/>
  </r>
  <r>
    <x v="10283"/>
    <x v="0"/>
    <s v="TGM14867"/>
    <s v="BOLETA"/>
    <x v="0"/>
    <x v="0"/>
    <x v="0"/>
    <x v="19"/>
    <s v="Nescar Janeth Ingaruca Peña SAC SAN"/>
    <s v="Presencial"/>
    <x v="0"/>
    <x v="1"/>
    <x v="2"/>
    <x v="6"/>
  </r>
  <r>
    <x v="10284"/>
    <x v="0"/>
    <s v="TGM14868"/>
    <s v="PRUEBA USO DE ESPACIO"/>
    <x v="0"/>
    <x v="0"/>
    <x v="0"/>
    <x v="8"/>
    <s v="Nescar Janeth Ingaruca Peña SAC SAN"/>
    <s v="Presencial"/>
    <x v="0"/>
    <x v="1"/>
    <x v="2"/>
    <x v="6"/>
  </r>
  <r>
    <x v="10285"/>
    <x v="0"/>
    <s v="TGM14869"/>
    <s v="PRUEBA INSTALACI&amp;OACUTE;N LAPIDA"/>
    <x v="0"/>
    <x v="0"/>
    <x v="0"/>
    <x v="13"/>
    <s v="Grupo Servicio de Atencion al Cliente"/>
    <s v="Presencial"/>
    <x v="1"/>
    <x v="1"/>
    <x v="2"/>
    <x v="6"/>
  </r>
  <r>
    <x v="10286"/>
    <x v="0"/>
    <s v="TGM14870"/>
    <s v="ACTUALIZACION DE DATOS"/>
    <x v="0"/>
    <x v="0"/>
    <x v="0"/>
    <x v="1"/>
    <s v="Pamela Diana SAC Caro Alhua"/>
    <s v="Presencial"/>
    <x v="0"/>
    <x v="1"/>
    <x v="2"/>
    <x v="6"/>
  </r>
  <r>
    <x v="10287"/>
    <x v="0"/>
    <s v="TGM14871"/>
    <s v="ESTADO DE CUENTA"/>
    <x v="0"/>
    <x v="0"/>
    <x v="0"/>
    <x v="5"/>
    <s v="Liz Lidiana Huaman Rojas"/>
    <m/>
    <x v="0"/>
    <x v="1"/>
    <x v="2"/>
    <x v="6"/>
  </r>
  <r>
    <x v="10288"/>
    <x v="0"/>
    <s v="TGM14872"/>
    <s v="ESTADO DE CUENTA"/>
    <x v="0"/>
    <x v="0"/>
    <x v="0"/>
    <x v="5"/>
    <s v="Liz Lidiana Huaman Rojas"/>
    <m/>
    <x v="0"/>
    <x v="1"/>
    <x v="2"/>
    <x v="6"/>
  </r>
  <r>
    <x v="10289"/>
    <x v="0"/>
    <s v="TGM14873"/>
    <s v="ESTADO DE CUENTA"/>
    <x v="0"/>
    <x v="0"/>
    <x v="0"/>
    <x v="5"/>
    <s v="Liz Lidiana Huaman Rojas"/>
    <m/>
    <x v="0"/>
    <x v="1"/>
    <x v="2"/>
    <x v="6"/>
  </r>
  <r>
    <x v="10290"/>
    <x v="0"/>
    <s v="TGM14874"/>
    <s v="MISA DE RECUERDO"/>
    <x v="0"/>
    <x v="2"/>
    <x v="0"/>
    <x v="39"/>
    <s v="Liz Lidiana Huaman Rojas"/>
    <m/>
    <x v="0"/>
    <x v="1"/>
    <x v="2"/>
    <x v="6"/>
  </r>
  <r>
    <x v="10291"/>
    <x v="0"/>
    <s v="TGM14875"/>
    <s v="USO DE CINERARIO"/>
    <x v="0"/>
    <x v="0"/>
    <x v="0"/>
    <x v="8"/>
    <s v="Pamela Diana SAC Caro Alhua"/>
    <s v="Presencial"/>
    <x v="0"/>
    <x v="1"/>
    <x v="2"/>
    <x v="6"/>
  </r>
  <r>
    <x v="10292"/>
    <x v="5"/>
    <s v="TGM14876"/>
    <s v="CORRECCION NOMBRE LAPIDA"/>
    <x v="0"/>
    <x v="0"/>
    <x v="4"/>
    <x v="13"/>
    <s v="Jose Antonio Benites Ochante CIX"/>
    <m/>
    <x v="0"/>
    <x v="2"/>
    <x v="2"/>
    <x v="6"/>
  </r>
  <r>
    <x v="10293"/>
    <x v="5"/>
    <s v="TGM14877"/>
    <s v="ALQUILER DE CAPILLA"/>
    <x v="0"/>
    <x v="0"/>
    <x v="2"/>
    <x v="2"/>
    <s v="Marina Diaz Romero Cix"/>
    <s v="Llamada Telefonica"/>
    <x v="0"/>
    <x v="2"/>
    <x v="2"/>
    <x v="6"/>
  </r>
  <r>
    <x v="10294"/>
    <x v="5"/>
    <s v="TGM14878"/>
    <s v="CAMBIO DE TITULARIDAD"/>
    <x v="0"/>
    <x v="0"/>
    <x v="4"/>
    <x v="16"/>
    <s v="Juan Carlos Chavez  Cix"/>
    <m/>
    <x v="0"/>
    <x v="2"/>
    <x v="2"/>
    <x v="6"/>
  </r>
  <r>
    <x v="10295"/>
    <x v="5"/>
    <s v="TGM14879"/>
    <s v="COMPROBANTE A NOMBRE DE TERCERO"/>
    <x v="0"/>
    <x v="0"/>
    <x v="0"/>
    <x v="19"/>
    <s v="Marina Diaz Romero Cix"/>
    <s v="Llamada Telefonica"/>
    <x v="0"/>
    <x v="1"/>
    <x v="2"/>
    <x v="6"/>
  </r>
  <r>
    <x v="10296"/>
    <x v="5"/>
    <s v="TGM14880"/>
    <s v="COMPROBANTE A NOMBRE DE TERCERO"/>
    <x v="0"/>
    <x v="0"/>
    <x v="2"/>
    <x v="31"/>
    <s v="Marina Diaz Romero Cix"/>
    <s v="Presencial"/>
    <x v="0"/>
    <x v="2"/>
    <x v="2"/>
    <x v="6"/>
  </r>
  <r>
    <x v="10297"/>
    <x v="4"/>
    <s v="TGM14881"/>
    <s v="RECLAMO LAPIDA"/>
    <x v="0"/>
    <x v="1"/>
    <x v="4"/>
    <x v="13"/>
    <s v="Rayda Rita Vargas Perales C2"/>
    <s v="Presencial"/>
    <x v="0"/>
    <x v="2"/>
    <x v="2"/>
    <x v="6"/>
  </r>
  <r>
    <x v="10298"/>
    <x v="0"/>
    <s v="TGM14882"/>
    <s v="ESTADO DE CUENTA DIGITAL"/>
    <x v="0"/>
    <x v="0"/>
    <x v="0"/>
    <x v="5"/>
    <s v="Liz Lidiana Huaman Rojas"/>
    <m/>
    <x v="0"/>
    <x v="1"/>
    <x v="2"/>
    <x v="6"/>
  </r>
  <r>
    <x v="10299"/>
    <x v="0"/>
    <s v="TGM14883"/>
    <s v="ESTADO DE CUENTA"/>
    <x v="0"/>
    <x v="0"/>
    <x v="0"/>
    <x v="5"/>
    <s v="Liz Lidiana Huaman Rojas"/>
    <m/>
    <x v="0"/>
    <x v="1"/>
    <x v="2"/>
    <x v="6"/>
  </r>
  <r>
    <x v="10300"/>
    <x v="0"/>
    <s v="TGM14884"/>
    <s v="REPINTADO DE LAPIDA"/>
    <x v="0"/>
    <x v="0"/>
    <x v="0"/>
    <x v="14"/>
    <s v="Liz Lidiana Huaman Rojas"/>
    <m/>
    <x v="0"/>
    <x v="1"/>
    <x v="2"/>
    <x v="6"/>
  </r>
  <r>
    <x v="10301"/>
    <x v="0"/>
    <s v="TGM14885"/>
    <s v="ESTADO DE CUENTA"/>
    <x v="0"/>
    <x v="0"/>
    <x v="0"/>
    <x v="5"/>
    <s v="Liz Lidiana Huaman Rojas"/>
    <m/>
    <x v="0"/>
    <x v="1"/>
    <x v="2"/>
    <x v="6"/>
  </r>
  <r>
    <x v="10302"/>
    <x v="3"/>
    <s v="TGM14886"/>
    <s v="SOLICITUD ACTIVACION DE CONTRA"/>
    <x v="0"/>
    <x v="0"/>
    <x v="4"/>
    <x v="49"/>
    <s v="Juan Carlos Chavez  Csc1"/>
    <s v="Presencial"/>
    <x v="0"/>
    <x v="2"/>
    <x v="2"/>
    <x v="6"/>
  </r>
  <r>
    <x v="10303"/>
    <x v="0"/>
    <s v="TGM14887"/>
    <s v="LAPIDA FLOJA"/>
    <x v="0"/>
    <x v="1"/>
    <x v="2"/>
    <x v="14"/>
    <s v="Liz Lidiana Huaman Rojas"/>
    <s v="Presencial"/>
    <x v="0"/>
    <x v="2"/>
    <x v="2"/>
    <x v="6"/>
  </r>
  <r>
    <x v="10304"/>
    <x v="0"/>
    <s v="TGM14888"/>
    <s v="USO DE ESPACIO"/>
    <x v="0"/>
    <x v="0"/>
    <x v="0"/>
    <x v="8"/>
    <s v="Pamela Diana SAC Caro Alhua"/>
    <s v="Presencial"/>
    <x v="0"/>
    <x v="1"/>
    <x v="2"/>
    <x v="6"/>
  </r>
  <r>
    <x v="10305"/>
    <x v="0"/>
    <s v="TGM14889"/>
    <s v="LAPIDA ERRADA"/>
    <x v="0"/>
    <x v="0"/>
    <x v="4"/>
    <x v="13"/>
    <s v="Grupo Servicio de Atencion al Cliente"/>
    <s v="Presencial"/>
    <x v="0"/>
    <x v="2"/>
    <x v="2"/>
    <x v="6"/>
  </r>
  <r>
    <x v="10306"/>
    <x v="0"/>
    <s v="TGM14890"/>
    <s v="SOLICITUD DE EXHUMACION"/>
    <x v="0"/>
    <x v="0"/>
    <x v="4"/>
    <x v="7"/>
    <s v="Pamela Diana SAC Caro Alhua"/>
    <s v="Presencial"/>
    <x v="0"/>
    <x v="2"/>
    <x v="2"/>
    <x v="6"/>
  </r>
  <r>
    <x v="10307"/>
    <x v="3"/>
    <s v="TGM14891"/>
    <s v="ENTREGA DE CERTIFICADO DE PERPETUIDAD"/>
    <x v="0"/>
    <x v="0"/>
    <x v="0"/>
    <x v="0"/>
    <s v="Ruth Cusihuaman SACC1"/>
    <s v="Presencial"/>
    <x v="0"/>
    <x v="1"/>
    <x v="2"/>
    <x v="6"/>
  </r>
  <r>
    <x v="10308"/>
    <x v="3"/>
    <s v="TGM14892"/>
    <s v="CERTIFICADO DE USO PERPETUO"/>
    <x v="0"/>
    <x v="0"/>
    <x v="0"/>
    <x v="0"/>
    <s v="Ruth Cusihuaman SACC1"/>
    <s v="Presencial"/>
    <x v="0"/>
    <x v="1"/>
    <x v="2"/>
    <x v="6"/>
  </r>
  <r>
    <x v="10309"/>
    <x v="5"/>
    <s v="TGM14893"/>
    <s v="RESOLUCION DE CONTRATOS"/>
    <x v="0"/>
    <x v="0"/>
    <x v="4"/>
    <x v="52"/>
    <s v="Juan Carlos Chavez  Cix"/>
    <s v="Presencial"/>
    <x v="0"/>
    <x v="2"/>
    <x v="2"/>
    <x v="6"/>
  </r>
  <r>
    <x v="10310"/>
    <x v="0"/>
    <s v="TGM14894"/>
    <s v="ACTA DE DEFUNCION"/>
    <x v="0"/>
    <x v="0"/>
    <x v="2"/>
    <x v="41"/>
    <s v="Pamela Diana SAC Caro Alhua"/>
    <s v="Presencial"/>
    <x v="0"/>
    <x v="2"/>
    <x v="2"/>
    <x v="6"/>
  </r>
  <r>
    <x v="10311"/>
    <x v="5"/>
    <s v="TGM14895"/>
    <s v="DEVOLUCION DE SEPARACION"/>
    <x v="0"/>
    <x v="0"/>
    <x v="2"/>
    <x v="45"/>
    <s v="Marina Diaz Romero Cix"/>
    <m/>
    <x v="0"/>
    <x v="2"/>
    <x v="2"/>
    <x v="6"/>
  </r>
  <r>
    <x v="10312"/>
    <x v="3"/>
    <s v="TGM14896"/>
    <s v="ENTREGA DE CERTIFICADO DE PERPETUIDAD"/>
    <x v="0"/>
    <x v="0"/>
    <x v="0"/>
    <x v="0"/>
    <s v="Ruth Cusihuaman SACC1"/>
    <s v="Presencial"/>
    <x v="0"/>
    <x v="1"/>
    <x v="2"/>
    <x v="6"/>
  </r>
  <r>
    <x v="10313"/>
    <x v="0"/>
    <s v="TGM14897"/>
    <s v="MISA"/>
    <x v="0"/>
    <x v="2"/>
    <x v="0"/>
    <x v="39"/>
    <s v="Nescar Janeth Ingaruca Peña SAC SAN"/>
    <s v="Llamada Telefonica"/>
    <x v="0"/>
    <x v="1"/>
    <x v="2"/>
    <x v="6"/>
  </r>
  <r>
    <x v="10314"/>
    <x v="0"/>
    <s v="TGM14898"/>
    <s v="MISA"/>
    <x v="0"/>
    <x v="2"/>
    <x v="0"/>
    <x v="39"/>
    <s v="Nescar Janeth Ingaruca Peña SAC SAN"/>
    <s v="Llamada Telefonica"/>
    <x v="0"/>
    <x v="1"/>
    <x v="2"/>
    <x v="6"/>
  </r>
  <r>
    <x v="10315"/>
    <x v="0"/>
    <s v="TGM14899"/>
    <s v="MISA"/>
    <x v="0"/>
    <x v="2"/>
    <x v="0"/>
    <x v="39"/>
    <s v="Nescar Janeth Ingaruca Peña SAC SAN"/>
    <s v="Llamada Telefonica"/>
    <x v="0"/>
    <x v="1"/>
    <x v="2"/>
    <x v="6"/>
  </r>
  <r>
    <x v="10316"/>
    <x v="0"/>
    <s v="TGM14900"/>
    <s v="VENTA DE FLORES"/>
    <x v="0"/>
    <x v="0"/>
    <x v="4"/>
    <x v="43"/>
    <s v="Grupo Servicio de Atencion al Cliente"/>
    <m/>
    <x v="0"/>
    <x v="2"/>
    <x v="2"/>
    <x v="6"/>
  </r>
  <r>
    <x v="10317"/>
    <x v="8"/>
    <s v="TGM14901"/>
    <s v="SOLICITUD DE COPIA DE BOLETAS DE PAGO"/>
    <x v="0"/>
    <x v="0"/>
    <x v="0"/>
    <x v="19"/>
    <s v="Rosario Margarita Vergara Jimenez SAC CHIM"/>
    <m/>
    <x v="0"/>
    <x v="1"/>
    <x v="2"/>
    <x v="6"/>
  </r>
  <r>
    <x v="10318"/>
    <x v="4"/>
    <s v="TGM14902"/>
    <s v="RECLAMO  MALTRATO AGENTE DE SEGURIDAD"/>
    <x v="0"/>
    <x v="1"/>
    <x v="4"/>
    <x v="36"/>
    <s v="Rocio del Pilar Taipe Ayala JV Cusco II"/>
    <s v="Presencial"/>
    <x v="0"/>
    <x v="2"/>
    <x v="2"/>
    <x v="6"/>
  </r>
  <r>
    <x v="10319"/>
    <x v="5"/>
    <s v="TGM14903"/>
    <s v="USO DE COLUMBARIO"/>
    <x v="0"/>
    <x v="0"/>
    <x v="0"/>
    <x v="8"/>
    <s v="Marina Diaz Romero Cix"/>
    <s v="Presencial"/>
    <x v="0"/>
    <x v="1"/>
    <x v="2"/>
    <x v="6"/>
  </r>
  <r>
    <x v="10320"/>
    <x v="0"/>
    <s v="TGM14904"/>
    <s v="ESTADO DE CUENTA"/>
    <x v="0"/>
    <x v="0"/>
    <x v="0"/>
    <x v="5"/>
    <s v="Liz Lidiana Huaman Rojas"/>
    <m/>
    <x v="0"/>
    <x v="1"/>
    <x v="2"/>
    <x v="6"/>
  </r>
  <r>
    <x v="10321"/>
    <x v="0"/>
    <s v="TGM14905"/>
    <s v="MISA"/>
    <x v="0"/>
    <x v="2"/>
    <x v="0"/>
    <x v="39"/>
    <s v="Nescar Janeth Ingaruca Peña SAC SAN"/>
    <s v="Presencial"/>
    <x v="0"/>
    <x v="1"/>
    <x v="2"/>
    <x v="6"/>
  </r>
  <r>
    <x v="10322"/>
    <x v="0"/>
    <s v="TGM14906"/>
    <s v="FLOREROS"/>
    <x v="0"/>
    <x v="0"/>
    <x v="4"/>
    <x v="21"/>
    <s v="Grupo Servicio de Atencion al Cliente"/>
    <s v="Presencial"/>
    <x v="0"/>
    <x v="2"/>
    <x v="2"/>
    <x v="6"/>
  </r>
  <r>
    <x v="10323"/>
    <x v="0"/>
    <s v="TGM14907"/>
    <s v="CERTIFICADO"/>
    <x v="0"/>
    <x v="0"/>
    <x v="0"/>
    <x v="0"/>
    <s v="Nescar Janeth Ingaruca Peña SAC SAN"/>
    <s v="Presencial"/>
    <x v="0"/>
    <x v="1"/>
    <x v="2"/>
    <x v="6"/>
  </r>
  <r>
    <x v="10324"/>
    <x v="3"/>
    <s v="TGM14908"/>
    <s v="RECLAMO LAPIDA"/>
    <x v="0"/>
    <x v="1"/>
    <x v="4"/>
    <x v="13"/>
    <s v="Rayda Rita Vargas Perales C1"/>
    <s v="Llamada Telefonica"/>
    <x v="0"/>
    <x v="2"/>
    <x v="2"/>
    <x v="6"/>
  </r>
  <r>
    <x v="10325"/>
    <x v="5"/>
    <s v="TGM14909"/>
    <s v="RESOLUCION DE CONTRATOS"/>
    <x v="0"/>
    <x v="0"/>
    <x v="4"/>
    <x v="52"/>
    <s v="Juan Carlos Chavez  Cix"/>
    <s v="Presencial"/>
    <x v="0"/>
    <x v="2"/>
    <x v="2"/>
    <x v="6"/>
  </r>
  <r>
    <x v="10326"/>
    <x v="0"/>
    <s v="TGM14910"/>
    <s v="CONSULTA DE CONSTRUCCION"/>
    <x v="0"/>
    <x v="2"/>
    <x v="0"/>
    <x v="14"/>
    <s v="Liz Lidiana Huaman Rojas"/>
    <m/>
    <x v="0"/>
    <x v="1"/>
    <x v="2"/>
    <x v="6"/>
  </r>
  <r>
    <x v="10327"/>
    <x v="3"/>
    <s v="TGM14911"/>
    <s v="NIVELACI&amp;OACUTE;N DE ESPACIO"/>
    <x v="0"/>
    <x v="0"/>
    <x v="4"/>
    <x v="14"/>
    <s v="Rayda Rita Vargas Perales C1"/>
    <s v="Presencial"/>
    <x v="0"/>
    <x v="2"/>
    <x v="2"/>
    <x v="6"/>
  </r>
  <r>
    <x v="10328"/>
    <x v="3"/>
    <s v="TGM14912"/>
    <s v="SOLICITUD DE RECONSIDERACION DE RESOLUCION Y  REACTIVACION DE CONTRATO"/>
    <x v="0"/>
    <x v="0"/>
    <x v="4"/>
    <x v="49"/>
    <s v="Juan Carlos Chavez  Csc1"/>
    <m/>
    <x v="0"/>
    <x v="2"/>
    <x v="2"/>
    <x v="6"/>
  </r>
  <r>
    <x v="10329"/>
    <x v="0"/>
    <s v="TGM14913"/>
    <s v="ESTADO DE CUENTA"/>
    <x v="0"/>
    <x v="0"/>
    <x v="0"/>
    <x v="5"/>
    <s v="Liz Lidiana Huaman Rojas"/>
    <m/>
    <x v="0"/>
    <x v="1"/>
    <x v="2"/>
    <x v="6"/>
  </r>
  <r>
    <x v="10330"/>
    <x v="4"/>
    <s v="TGM14914"/>
    <s v="GENERACION CODG. CIP"/>
    <x v="0"/>
    <x v="0"/>
    <x v="0"/>
    <x v="46"/>
    <s v="Ruth Cusihuaman SACC2"/>
    <s v="Llamada Telefonica"/>
    <x v="0"/>
    <x v="1"/>
    <x v="2"/>
    <x v="6"/>
  </r>
  <r>
    <x v="10331"/>
    <x v="0"/>
    <s v="TGM14915"/>
    <s v="ESTADO DE CUENTA DIGITAL"/>
    <x v="0"/>
    <x v="0"/>
    <x v="0"/>
    <x v="5"/>
    <s v="Liz Lidiana Huaman Rojas"/>
    <m/>
    <x v="0"/>
    <x v="1"/>
    <x v="2"/>
    <x v="6"/>
  </r>
  <r>
    <x v="10332"/>
    <x v="3"/>
    <s v="TGM14916"/>
    <s v="SOLICITUD ACTIVACION DE CONTRATO"/>
    <x v="0"/>
    <x v="0"/>
    <x v="4"/>
    <x v="49"/>
    <s v="Juan Carlos Chavez  Csc1"/>
    <s v="Presencial"/>
    <x v="0"/>
    <x v="2"/>
    <x v="2"/>
    <x v="6"/>
  </r>
  <r>
    <x v="10333"/>
    <x v="0"/>
    <s v="TGM14917"/>
    <s v="MISA"/>
    <x v="0"/>
    <x v="2"/>
    <x v="0"/>
    <x v="39"/>
    <s v="Pamela Diana SAC Caro Alhua"/>
    <s v="Presencial"/>
    <x v="0"/>
    <x v="1"/>
    <x v="2"/>
    <x v="6"/>
  </r>
  <r>
    <x v="10334"/>
    <x v="0"/>
    <s v="TGM14918"/>
    <s v="ALQUILER DE TOLDO"/>
    <x v="0"/>
    <x v="0"/>
    <x v="0"/>
    <x v="48"/>
    <s v="Pamela Diana SAC Caro Alhua"/>
    <s v="Presencial"/>
    <x v="0"/>
    <x v="1"/>
    <x v="2"/>
    <x v="6"/>
  </r>
  <r>
    <x v="10335"/>
    <x v="0"/>
    <s v="TGM14919"/>
    <s v="REPINTADO DE LAPIDA"/>
    <x v="0"/>
    <x v="0"/>
    <x v="4"/>
    <x v="11"/>
    <s v="Florentino Sebastian Salinas San Antonio"/>
    <s v="Presencial"/>
    <x v="0"/>
    <x v="2"/>
    <x v="2"/>
    <x v="6"/>
  </r>
  <r>
    <x v="10336"/>
    <x v="3"/>
    <s v="TGM14920"/>
    <s v="SOLICITUD DE REACTIVACION DE CONTRATO"/>
    <x v="0"/>
    <x v="0"/>
    <x v="4"/>
    <x v="49"/>
    <s v="Juan Carlos Chavez  Csc1"/>
    <s v="Presencial"/>
    <x v="0"/>
    <x v="2"/>
    <x v="2"/>
    <x v="6"/>
  </r>
  <r>
    <x v="10337"/>
    <x v="4"/>
    <s v="TGM14921"/>
    <s v="GENERACION CODG. CIP"/>
    <x v="0"/>
    <x v="0"/>
    <x v="0"/>
    <x v="46"/>
    <s v="Ruth Cusihuaman SACC2"/>
    <s v="Llamada Telefonica"/>
    <x v="0"/>
    <x v="1"/>
    <x v="2"/>
    <x v="6"/>
  </r>
  <r>
    <x v="10338"/>
    <x v="0"/>
    <s v="TGM14922"/>
    <s v="CERTIFICADO"/>
    <x v="0"/>
    <x v="0"/>
    <x v="0"/>
    <x v="0"/>
    <s v="Nescar Janeth Ingaruca Peña SAC SAN"/>
    <s v="Presencial"/>
    <x v="0"/>
    <x v="1"/>
    <x v="2"/>
    <x v="6"/>
  </r>
  <r>
    <x v="10339"/>
    <x v="5"/>
    <s v="TGM14923"/>
    <s v="ACTUALIZACION DE DATOS"/>
    <x v="0"/>
    <x v="0"/>
    <x v="0"/>
    <x v="30"/>
    <s v="Marina Diaz Romero Cix"/>
    <m/>
    <x v="0"/>
    <x v="1"/>
    <x v="2"/>
    <x v="6"/>
  </r>
  <r>
    <x v="10340"/>
    <x v="0"/>
    <s v="TGM14924"/>
    <s v="ALQUILER DE TOLDO"/>
    <x v="0"/>
    <x v="0"/>
    <x v="0"/>
    <x v="48"/>
    <s v="Pamela Diana SAC Caro Alhua"/>
    <s v="Presencial"/>
    <x v="0"/>
    <x v="1"/>
    <x v="2"/>
    <x v="6"/>
  </r>
  <r>
    <x v="10341"/>
    <x v="0"/>
    <s v="TGM14925"/>
    <s v="MISA"/>
    <x v="0"/>
    <x v="2"/>
    <x v="0"/>
    <x v="39"/>
    <s v="Pamela Diana SAC Caro Alhua"/>
    <s v="Presencial"/>
    <x v="0"/>
    <x v="1"/>
    <x v="2"/>
    <x v="6"/>
  </r>
  <r>
    <x v="10342"/>
    <x v="0"/>
    <s v="TGM14926"/>
    <s v="MISA"/>
    <x v="0"/>
    <x v="2"/>
    <x v="0"/>
    <x v="39"/>
    <s v="Pamela Diana SAC Caro Alhua"/>
    <s v="Presencial"/>
    <x v="0"/>
    <x v="1"/>
    <x v="2"/>
    <x v="6"/>
  </r>
  <r>
    <x v="10343"/>
    <x v="0"/>
    <s v="TGM14927"/>
    <s v="VENTA FLOREROS"/>
    <x v="0"/>
    <x v="0"/>
    <x v="4"/>
    <x v="21"/>
    <s v="Grupo Servicio de Atencion al Cliente"/>
    <s v="Presencial"/>
    <x v="0"/>
    <x v="2"/>
    <x v="2"/>
    <x v="6"/>
  </r>
  <r>
    <x v="10344"/>
    <x v="0"/>
    <s v="TGM14928"/>
    <s v="MISA"/>
    <x v="0"/>
    <x v="2"/>
    <x v="0"/>
    <x v="39"/>
    <s v="Nescar Janeth Ingaruca Peña SAC SAN"/>
    <s v="Presencial"/>
    <x v="0"/>
    <x v="1"/>
    <x v="2"/>
    <x v="6"/>
  </r>
  <r>
    <x v="10345"/>
    <x v="5"/>
    <s v="TGM14929"/>
    <s v="PAGO DE CUOTA"/>
    <x v="0"/>
    <x v="0"/>
    <x v="2"/>
    <x v="2"/>
    <s v="Marina Diaz Romero Cix"/>
    <s v="Llamada Telefonica"/>
    <x v="0"/>
    <x v="2"/>
    <x v="2"/>
    <x v="6"/>
  </r>
  <r>
    <x v="10346"/>
    <x v="4"/>
    <s v="TGM14930"/>
    <s v="RECLAMO LAPIDA"/>
    <x v="0"/>
    <x v="1"/>
    <x v="2"/>
    <x v="13"/>
    <s v="Ruth Cusihuaman SACC2"/>
    <s v="Presencial"/>
    <x v="0"/>
    <x v="2"/>
    <x v="2"/>
    <x v="6"/>
  </r>
  <r>
    <x v="10347"/>
    <x v="4"/>
    <s v="TGM14931"/>
    <s v="RECLAMO LAPIDA"/>
    <x v="0"/>
    <x v="1"/>
    <x v="4"/>
    <x v="13"/>
    <s v="Rayda Rita Vargas Perales C2"/>
    <s v="Presencial"/>
    <x v="0"/>
    <x v="2"/>
    <x v="2"/>
    <x v="6"/>
  </r>
  <r>
    <x v="10348"/>
    <x v="4"/>
    <s v="TGM14932"/>
    <s v="ENTREGA DE CERTIFICADO DE PERPETUIDAD"/>
    <x v="0"/>
    <x v="0"/>
    <x v="0"/>
    <x v="0"/>
    <s v="Ruth Cusihuaman SACC2"/>
    <s v="Presencial"/>
    <x v="0"/>
    <x v="1"/>
    <x v="2"/>
    <x v="6"/>
  </r>
  <r>
    <x v="10349"/>
    <x v="4"/>
    <s v="TGM14933"/>
    <s v="ENTREGA DE CERTIFICADO DE PERPETUIDAD"/>
    <x v="0"/>
    <x v="0"/>
    <x v="0"/>
    <x v="0"/>
    <s v="Ruth Cusihuaman SACC2"/>
    <s v="Presencial"/>
    <x v="0"/>
    <x v="1"/>
    <x v="2"/>
    <x v="6"/>
  </r>
  <r>
    <x v="10350"/>
    <x v="3"/>
    <s v="TGM14934"/>
    <s v="ENTREGA DE CERTIFICADO DE PERPETUIDAD"/>
    <x v="0"/>
    <x v="0"/>
    <x v="0"/>
    <x v="0"/>
    <s v="Ruth Cusihuaman SACC1"/>
    <s v="Presencial"/>
    <x v="0"/>
    <x v="1"/>
    <x v="2"/>
    <x v="6"/>
  </r>
  <r>
    <x v="10351"/>
    <x v="3"/>
    <s v="TGM14935"/>
    <s v="ENTREGA DE CERTIFICADO DE PERPETUIDAD"/>
    <x v="0"/>
    <x v="0"/>
    <x v="0"/>
    <x v="0"/>
    <s v="Ruth Cusihuaman SACC1"/>
    <s v="Presencial"/>
    <x v="0"/>
    <x v="1"/>
    <x v="2"/>
    <x v="6"/>
  </r>
  <r>
    <x v="10352"/>
    <x v="0"/>
    <s v="TGM14936"/>
    <s v="ACTA DE DEFUNCION"/>
    <x v="0"/>
    <x v="0"/>
    <x v="0"/>
    <x v="41"/>
    <s v="Pamela Diana SAC Caro Alhua"/>
    <s v="Presencial"/>
    <x v="0"/>
    <x v="1"/>
    <x v="2"/>
    <x v="6"/>
  </r>
  <r>
    <x v="10353"/>
    <x v="0"/>
    <s v="TGM14937"/>
    <s v="SOLICITA BOLETAS ELECTRONICAS"/>
    <x v="0"/>
    <x v="0"/>
    <x v="0"/>
    <x v="19"/>
    <s v="Pamela Diana SAC Caro Alhua"/>
    <m/>
    <x v="0"/>
    <x v="1"/>
    <x v="2"/>
    <x v="6"/>
  </r>
  <r>
    <x v="10354"/>
    <x v="5"/>
    <s v="TGM14938"/>
    <s v="PAGO DE FOMA"/>
    <x v="0"/>
    <x v="0"/>
    <x v="2"/>
    <x v="51"/>
    <s v="Marina Diaz Romero Cix"/>
    <s v="Presencial"/>
    <x v="0"/>
    <x v="2"/>
    <x v="2"/>
    <x v="6"/>
  </r>
  <r>
    <x v="10355"/>
    <x v="5"/>
    <s v="TGM14939"/>
    <s v="ENTREGA DE ACTA"/>
    <x v="0"/>
    <x v="0"/>
    <x v="2"/>
    <x v="45"/>
    <s v="Marina Diaz Romero Cix"/>
    <s v="Presencial"/>
    <x v="0"/>
    <x v="2"/>
    <x v="2"/>
    <x v="6"/>
  </r>
  <r>
    <x v="10356"/>
    <x v="0"/>
    <s v="TGM14940"/>
    <s v="REQUISITOS DE USO"/>
    <x v="0"/>
    <x v="0"/>
    <x v="0"/>
    <x v="8"/>
    <s v="Pamela Diana SAC Caro Alhua"/>
    <s v="Presencial"/>
    <x v="0"/>
    <x v="1"/>
    <x v="2"/>
    <x v="6"/>
  </r>
  <r>
    <x v="10357"/>
    <x v="4"/>
    <s v="TGM14941"/>
    <s v="ACTUALIZACION DE DATOS"/>
    <x v="0"/>
    <x v="0"/>
    <x v="2"/>
    <x v="1"/>
    <s v="Ruth Cusihuaman SACC2"/>
    <s v="Presencial"/>
    <x v="0"/>
    <x v="2"/>
    <x v="2"/>
    <x v="6"/>
  </r>
  <r>
    <x v="10358"/>
    <x v="0"/>
    <s v="TGM14942"/>
    <s v="MISA"/>
    <x v="0"/>
    <x v="2"/>
    <x v="0"/>
    <x v="39"/>
    <s v="Pamela Diana SAC Caro Alhua"/>
    <s v="Presencial"/>
    <x v="0"/>
    <x v="1"/>
    <x v="2"/>
    <x v="6"/>
  </r>
  <r>
    <x v="10359"/>
    <x v="4"/>
    <s v="TGM14943"/>
    <s v="ACTUALIZACION DE DATOS"/>
    <x v="0"/>
    <x v="0"/>
    <x v="0"/>
    <x v="1"/>
    <s v="Ruth Cusihuaman SACC2"/>
    <s v="Presencial"/>
    <x v="0"/>
    <x v="1"/>
    <x v="2"/>
    <x v="6"/>
  </r>
  <r>
    <x v="10360"/>
    <x v="5"/>
    <s v="TGM14944"/>
    <s v="ENTREGA DE ACTA"/>
    <x v="0"/>
    <x v="0"/>
    <x v="2"/>
    <x v="45"/>
    <s v="Marina Diaz Romero Cix"/>
    <m/>
    <x v="0"/>
    <x v="2"/>
    <x v="2"/>
    <x v="6"/>
  </r>
  <r>
    <x v="10361"/>
    <x v="4"/>
    <s v="TGM14945"/>
    <s v="RECLAMO LAPIDA"/>
    <x v="0"/>
    <x v="1"/>
    <x v="4"/>
    <x v="13"/>
    <s v="Rayda Rita Vargas Perales C2"/>
    <s v="Presencial"/>
    <x v="0"/>
    <x v="2"/>
    <x v="2"/>
    <x v="6"/>
  </r>
  <r>
    <x v="10362"/>
    <x v="5"/>
    <s v="TGM14946"/>
    <s v="REPINTADO LAPIDA"/>
    <x v="0"/>
    <x v="0"/>
    <x v="2"/>
    <x v="2"/>
    <s v="Marina Diaz Romero Cix"/>
    <s v="Llamada Telefonica"/>
    <x v="0"/>
    <x v="2"/>
    <x v="2"/>
    <x v="6"/>
  </r>
  <r>
    <x v="10363"/>
    <x v="5"/>
    <s v="TGM14947"/>
    <s v="FIRMA DE CONTRATO NI"/>
    <x v="0"/>
    <x v="0"/>
    <x v="2"/>
    <x v="44"/>
    <s v="Marina Diaz Romero Cix"/>
    <s v="Presencial"/>
    <x v="0"/>
    <x v="2"/>
    <x v="2"/>
    <x v="6"/>
  </r>
  <r>
    <x v="10364"/>
    <x v="0"/>
    <s v="TGM14948"/>
    <s v="CAMBIO DE TITULARIDAD"/>
    <x v="0"/>
    <x v="0"/>
    <x v="0"/>
    <x v="31"/>
    <s v="Liz Lidiana Huaman Rojas"/>
    <m/>
    <x v="0"/>
    <x v="1"/>
    <x v="2"/>
    <x v="6"/>
  </r>
  <r>
    <x v="10365"/>
    <x v="4"/>
    <s v="TGM14949"/>
    <s v="ENVIO ESTADO DE CUENTA AL CORREO"/>
    <x v="0"/>
    <x v="0"/>
    <x v="2"/>
    <x v="5"/>
    <s v="Ruth Cusihuaman SACC2"/>
    <m/>
    <x v="0"/>
    <x v="2"/>
    <x v="2"/>
    <x v="6"/>
  </r>
  <r>
    <x v="10366"/>
    <x v="4"/>
    <s v="TGM14950"/>
    <s v="ACTUALIZACION DE DATOS"/>
    <x v="0"/>
    <x v="0"/>
    <x v="0"/>
    <x v="1"/>
    <s v="Ruth Cusihuaman SACC2"/>
    <s v="Presencial"/>
    <x v="0"/>
    <x v="1"/>
    <x v="2"/>
    <x v="6"/>
  </r>
  <r>
    <x v="10367"/>
    <x v="4"/>
    <s v="TGM14951"/>
    <s v="ACTUALIZACION DE DATOS"/>
    <x v="0"/>
    <x v="0"/>
    <x v="0"/>
    <x v="1"/>
    <s v="Ruth Cusihuaman SACC2"/>
    <s v="Presencial"/>
    <x v="0"/>
    <x v="1"/>
    <x v="2"/>
    <x v="6"/>
  </r>
  <r>
    <x v="10368"/>
    <x v="4"/>
    <s v="TGM14952"/>
    <s v="ACTUALIZACION DE DATOS"/>
    <x v="0"/>
    <x v="0"/>
    <x v="0"/>
    <x v="1"/>
    <s v="Ruth Cusihuaman SACC2"/>
    <s v="Presencial"/>
    <x v="0"/>
    <x v="1"/>
    <x v="2"/>
    <x v="6"/>
  </r>
  <r>
    <x v="10369"/>
    <x v="3"/>
    <s v="TGM14953"/>
    <s v="ACTUALIZACION DE DATOS"/>
    <x v="0"/>
    <x v="0"/>
    <x v="0"/>
    <x v="1"/>
    <s v="Ruth Cusihuaman SACC1"/>
    <s v="Presencial"/>
    <x v="0"/>
    <x v="1"/>
    <x v="2"/>
    <x v="6"/>
  </r>
  <r>
    <x v="10370"/>
    <x v="3"/>
    <s v="TGM14954"/>
    <s v="ENVIO ESTADO DE CUENTA AL CORREO"/>
    <x v="0"/>
    <x v="0"/>
    <x v="2"/>
    <x v="5"/>
    <s v="Ruth Cusihuaman SACC1"/>
    <s v="Presencial"/>
    <x v="0"/>
    <x v="2"/>
    <x v="2"/>
    <x v="6"/>
  </r>
  <r>
    <x v="10371"/>
    <x v="0"/>
    <s v="TGM14955"/>
    <s v="CODIGO CIP"/>
    <x v="0"/>
    <x v="0"/>
    <x v="0"/>
    <x v="46"/>
    <s v="Liz Lidiana Huaman Rojas"/>
    <m/>
    <x v="0"/>
    <x v="1"/>
    <x v="2"/>
    <x v="6"/>
  </r>
  <r>
    <x v="10372"/>
    <x v="4"/>
    <s v="TGM14956"/>
    <s v="GENERACION CODG. CIP"/>
    <x v="0"/>
    <x v="0"/>
    <x v="2"/>
    <x v="46"/>
    <s v="Rayda Rita Vargas Perales - Cusco II"/>
    <s v="Llamada Telefonica"/>
    <x v="0"/>
    <x v="2"/>
    <x v="2"/>
    <x v="6"/>
  </r>
  <r>
    <x v="10373"/>
    <x v="4"/>
    <s v="TGM14957"/>
    <s v="GENERACION CODG. CIP"/>
    <x v="0"/>
    <x v="0"/>
    <x v="2"/>
    <x v="46"/>
    <s v="Ruth Cusihuaman SACC2"/>
    <s v="Llamada Telefonica"/>
    <x v="0"/>
    <x v="2"/>
    <x v="2"/>
    <x v="6"/>
  </r>
  <r>
    <x v="10374"/>
    <x v="5"/>
    <s v="TGM14958"/>
    <s v="CERTIFICADO DE ESPACIO"/>
    <x v="0"/>
    <x v="0"/>
    <x v="2"/>
    <x v="2"/>
    <s v="Marina Diaz Romero Cix"/>
    <m/>
    <x v="0"/>
    <x v="2"/>
    <x v="2"/>
    <x v="6"/>
  </r>
  <r>
    <x v="10375"/>
    <x v="0"/>
    <s v="TGM14959"/>
    <s v="ESTADO DE CUENTA"/>
    <x v="0"/>
    <x v="0"/>
    <x v="0"/>
    <x v="5"/>
    <s v="Pamela Diana SAC Caro Alhua"/>
    <m/>
    <x v="0"/>
    <x v="1"/>
    <x v="2"/>
    <x v="6"/>
  </r>
  <r>
    <x v="10376"/>
    <x v="0"/>
    <s v="TGM14960"/>
    <s v="ESTADO DE CUENTA"/>
    <x v="0"/>
    <x v="0"/>
    <x v="0"/>
    <x v="5"/>
    <s v="Liz Lidiana Huaman Rojas"/>
    <m/>
    <x v="0"/>
    <x v="1"/>
    <x v="2"/>
    <x v="6"/>
  </r>
  <r>
    <x v="10377"/>
    <x v="0"/>
    <s v="TGM14961"/>
    <s v="ESTADO DE CUENTA"/>
    <x v="0"/>
    <x v="0"/>
    <x v="0"/>
    <x v="2"/>
    <s v="Liz Lidiana Huaman Rojas"/>
    <m/>
    <x v="0"/>
    <x v="1"/>
    <x v="2"/>
    <x v="6"/>
  </r>
  <r>
    <x v="10378"/>
    <x v="0"/>
    <s v="TGM14962"/>
    <s v="CONSTANCIA DE UBICACION"/>
    <x v="0"/>
    <x v="0"/>
    <x v="0"/>
    <x v="6"/>
    <s v="Liz Lidiana Huaman Rojas"/>
    <m/>
    <x v="0"/>
    <x v="1"/>
    <x v="2"/>
    <x v="6"/>
  </r>
  <r>
    <x v="10379"/>
    <x v="0"/>
    <s v="TGM14963"/>
    <s v="FOMA"/>
    <x v="0"/>
    <x v="0"/>
    <x v="0"/>
    <x v="51"/>
    <s v="Pamela Diana SAC Caro Alhua"/>
    <s v="Presencial"/>
    <x v="0"/>
    <x v="1"/>
    <x v="2"/>
    <x v="6"/>
  </r>
  <r>
    <x v="10380"/>
    <x v="4"/>
    <s v="TGM14964"/>
    <s v="RECLAMO AGENTE DE SEGURIDAD"/>
    <x v="0"/>
    <x v="1"/>
    <x v="4"/>
    <x v="35"/>
    <s v="Rayda Rita Vargas Perales C2"/>
    <s v="Presencial"/>
    <x v="0"/>
    <x v="2"/>
    <x v="2"/>
    <x v="6"/>
  </r>
  <r>
    <x v="10381"/>
    <x v="0"/>
    <s v="TGM14965"/>
    <s v="MISA RECUERDO"/>
    <x v="0"/>
    <x v="2"/>
    <x v="0"/>
    <x v="39"/>
    <s v="Liz Lidiana Huaman Rojas"/>
    <m/>
    <x v="0"/>
    <x v="1"/>
    <x v="2"/>
    <x v="6"/>
  </r>
  <r>
    <x v="10382"/>
    <x v="0"/>
    <s v="TGM14966"/>
    <s v="MEDIOS DE PAGO"/>
    <x v="0"/>
    <x v="0"/>
    <x v="0"/>
    <x v="5"/>
    <s v="Liz Lidiana Huaman Rojas"/>
    <m/>
    <x v="0"/>
    <x v="1"/>
    <x v="2"/>
    <x v="6"/>
  </r>
  <r>
    <x v="10383"/>
    <x v="0"/>
    <s v="TGM14967"/>
    <s v="CERTIFICADO DE USO"/>
    <x v="0"/>
    <x v="0"/>
    <x v="0"/>
    <x v="0"/>
    <s v="Pamela Diana SAC Caro Alhua"/>
    <s v="Presencial"/>
    <x v="0"/>
    <x v="1"/>
    <x v="2"/>
    <x v="6"/>
  </r>
  <r>
    <x v="10384"/>
    <x v="0"/>
    <s v="TGM14968"/>
    <s v="CERTIFICADO DE USO"/>
    <x v="0"/>
    <x v="0"/>
    <x v="0"/>
    <x v="0"/>
    <s v="Liz Lidiana Huaman Rojas"/>
    <m/>
    <x v="0"/>
    <x v="1"/>
    <x v="2"/>
    <x v="6"/>
  </r>
  <r>
    <x v="10385"/>
    <x v="0"/>
    <s v="TGM14969"/>
    <s v="CERTIFICADO DE USO"/>
    <x v="0"/>
    <x v="0"/>
    <x v="0"/>
    <x v="0"/>
    <s v="Pamela Diana SAC Caro Alhua"/>
    <s v="Presencial"/>
    <x v="0"/>
    <x v="1"/>
    <x v="2"/>
    <x v="6"/>
  </r>
  <r>
    <x v="10386"/>
    <x v="0"/>
    <s v="TGM14970"/>
    <s v="REGULARIZACION DE ACTA DE DEFUNCION"/>
    <x v="0"/>
    <x v="0"/>
    <x v="0"/>
    <x v="41"/>
    <s v="Liz Lidiana Huaman Rojas"/>
    <m/>
    <x v="0"/>
    <x v="1"/>
    <x v="2"/>
    <x v="6"/>
  </r>
  <r>
    <x v="10387"/>
    <x v="0"/>
    <s v="TGM14971"/>
    <s v="FLOREROS PVC"/>
    <x v="0"/>
    <x v="0"/>
    <x v="0"/>
    <x v="43"/>
    <s v="Liz Lidiana Huaman Rojas"/>
    <m/>
    <x v="0"/>
    <x v="1"/>
    <x v="2"/>
    <x v="6"/>
  </r>
  <r>
    <x v="10388"/>
    <x v="0"/>
    <s v="TGM14972"/>
    <s v="ESTADO DE CUENTA DIGITAL"/>
    <x v="0"/>
    <x v="0"/>
    <x v="0"/>
    <x v="5"/>
    <s v="Liz Lidiana Huaman Rojas"/>
    <m/>
    <x v="0"/>
    <x v="1"/>
    <x v="2"/>
    <x v="6"/>
  </r>
  <r>
    <x v="10389"/>
    <x v="0"/>
    <s v="TGM14973"/>
    <s v="MISA"/>
    <x v="0"/>
    <x v="2"/>
    <x v="0"/>
    <x v="39"/>
    <s v="Nescar Janeth Ingaruca Peña SAC SAN"/>
    <s v="Presencial"/>
    <x v="0"/>
    <x v="1"/>
    <x v="2"/>
    <x v="6"/>
  </r>
  <r>
    <x v="10390"/>
    <x v="0"/>
    <s v="TGM14974"/>
    <s v="MISA"/>
    <x v="0"/>
    <x v="2"/>
    <x v="0"/>
    <x v="39"/>
    <s v="Nescar Janeth Ingaruca Peña SAC SAN"/>
    <s v="Presencial"/>
    <x v="0"/>
    <x v="1"/>
    <x v="2"/>
    <x v="6"/>
  </r>
  <r>
    <x v="10391"/>
    <x v="0"/>
    <s v="TGM14975"/>
    <s v="VENTA LAPIDA"/>
    <x v="0"/>
    <x v="0"/>
    <x v="4"/>
    <x v="9"/>
    <s v="Grupo Servicio de Atencion al Cliente"/>
    <m/>
    <x v="0"/>
    <x v="2"/>
    <x v="2"/>
    <x v="6"/>
  </r>
  <r>
    <x v="10392"/>
    <x v="0"/>
    <s v="TGM14976"/>
    <s v="VENTA DE FLORES"/>
    <x v="0"/>
    <x v="0"/>
    <x v="0"/>
    <x v="43"/>
    <s v="Liz Lidiana Huaman Rojas"/>
    <m/>
    <x v="0"/>
    <x v="1"/>
    <x v="2"/>
    <x v="6"/>
  </r>
  <r>
    <x v="10393"/>
    <x v="0"/>
    <s v="TGM14977"/>
    <s v="VENTA FLOREROS"/>
    <x v="0"/>
    <x v="0"/>
    <x v="4"/>
    <x v="21"/>
    <s v="Grupo Servicio de Atencion al Cliente"/>
    <s v="Presencial"/>
    <x v="0"/>
    <x v="2"/>
    <x v="2"/>
    <x v="6"/>
  </r>
  <r>
    <x v="10394"/>
    <x v="0"/>
    <s v="TGM14978"/>
    <s v="ESTADO DE CUENTA DIGITAL"/>
    <x v="0"/>
    <x v="0"/>
    <x v="0"/>
    <x v="5"/>
    <s v="Liz Lidiana Huaman Rojas"/>
    <m/>
    <x v="0"/>
    <x v="1"/>
    <x v="2"/>
    <x v="6"/>
  </r>
  <r>
    <x v="10395"/>
    <x v="8"/>
    <s v="TGM14979"/>
    <s v="PAGO DE DERECHO DE INHUMACION"/>
    <x v="0"/>
    <x v="2"/>
    <x v="0"/>
    <x v="2"/>
    <s v="Rosario Margarita Vergara Jimenez SAC CHIM"/>
    <m/>
    <x v="0"/>
    <x v="1"/>
    <x v="2"/>
    <x v="6"/>
  </r>
  <r>
    <x v="10396"/>
    <x v="8"/>
    <s v="TGM14980"/>
    <s v="CERTIFICADO DE USO"/>
    <x v="0"/>
    <x v="0"/>
    <x v="0"/>
    <x v="0"/>
    <s v="Rosario Margarita Vergara Jimenez SAC CHIM"/>
    <m/>
    <x v="0"/>
    <x v="1"/>
    <x v="2"/>
    <x v="6"/>
  </r>
  <r>
    <x v="10397"/>
    <x v="8"/>
    <s v="TGM14981"/>
    <s v="PAGARE"/>
    <x v="0"/>
    <x v="0"/>
    <x v="0"/>
    <x v="41"/>
    <s v="Rosario Margarita Vergara Jimenez SAC CHIM"/>
    <m/>
    <x v="0"/>
    <x v="1"/>
    <x v="2"/>
    <x v="6"/>
  </r>
  <r>
    <x v="10398"/>
    <x v="8"/>
    <s v="TGM14982"/>
    <s v="CAMBIO DE FECHA DE PAGO"/>
    <x v="0"/>
    <x v="0"/>
    <x v="0"/>
    <x v="5"/>
    <s v="Rosario Margarita Vergara Jimenez SAC CHIM"/>
    <m/>
    <x v="0"/>
    <x v="1"/>
    <x v="2"/>
    <x v="6"/>
  </r>
  <r>
    <x v="10399"/>
    <x v="3"/>
    <s v="TGM14983"/>
    <s v="NIVELACI&amp;OACUTE;N DE ESPACIO"/>
    <x v="0"/>
    <x v="0"/>
    <x v="4"/>
    <x v="14"/>
    <s v="Rayda Rita Vargas Perales C1"/>
    <s v="Presencial"/>
    <x v="0"/>
    <x v="2"/>
    <x v="2"/>
    <x v="6"/>
  </r>
  <r>
    <x v="10400"/>
    <x v="3"/>
    <s v="TGM14984"/>
    <s v="RECLAMO LAPIDA"/>
    <x v="0"/>
    <x v="1"/>
    <x v="4"/>
    <x v="13"/>
    <s v="Rayda Rita Vargas Perales C1"/>
    <s v="Presencial"/>
    <x v="0"/>
    <x v="2"/>
    <x v="2"/>
    <x v="6"/>
  </r>
  <r>
    <x v="10401"/>
    <x v="1"/>
    <s v="TGM14985"/>
    <s v="RECLAMO DE PAGO"/>
    <x v="0"/>
    <x v="0"/>
    <x v="4"/>
    <x v="10"/>
    <s v="Juan Carlos Chavez  Cor"/>
    <s v="Presencial"/>
    <x v="0"/>
    <x v="2"/>
    <x v="2"/>
    <x v="6"/>
  </r>
  <r>
    <x v="10402"/>
    <x v="0"/>
    <s v="TGM14986"/>
    <s v="MISA"/>
    <x v="0"/>
    <x v="2"/>
    <x v="0"/>
    <x v="39"/>
    <s v="Nescar Janeth Ingaruca Peña SAC SAN"/>
    <s v="Presencial"/>
    <x v="0"/>
    <x v="1"/>
    <x v="2"/>
    <x v="6"/>
  </r>
  <r>
    <x v="10403"/>
    <x v="0"/>
    <s v="TGM14987"/>
    <s v="MISA"/>
    <x v="0"/>
    <x v="2"/>
    <x v="0"/>
    <x v="39"/>
    <s v="Nescar Janeth Ingaruca Peña SAC SAN"/>
    <s v="Presencial"/>
    <x v="0"/>
    <x v="1"/>
    <x v="2"/>
    <x v="6"/>
  </r>
  <r>
    <x v="10404"/>
    <x v="0"/>
    <s v="TGM14988"/>
    <s v="CERTIFICADO"/>
    <x v="0"/>
    <x v="0"/>
    <x v="0"/>
    <x v="0"/>
    <s v="Nescar Janeth Ingaruca Peña SAC SAN"/>
    <s v="Presencial"/>
    <x v="0"/>
    <x v="1"/>
    <x v="2"/>
    <x v="6"/>
  </r>
  <r>
    <x v="10405"/>
    <x v="3"/>
    <s v="TGM14989"/>
    <s v="SOLICITUD REACTIVACION DE CONTRATO"/>
    <x v="0"/>
    <x v="0"/>
    <x v="4"/>
    <x v="49"/>
    <s v="Juan Carlos Chavez  Csc1"/>
    <s v="Presencial"/>
    <x v="0"/>
    <x v="1"/>
    <x v="2"/>
    <x v="6"/>
  </r>
  <r>
    <x v="10406"/>
    <x v="4"/>
    <s v="TGM14990"/>
    <s v="CONSTANCIA DE SEPULTURA"/>
    <x v="0"/>
    <x v="0"/>
    <x v="0"/>
    <x v="6"/>
    <s v="Rosmery Montesinos Quispe c2"/>
    <s v="Presencial"/>
    <x v="0"/>
    <x v="1"/>
    <x v="2"/>
    <x v="6"/>
  </r>
  <r>
    <x v="10407"/>
    <x v="4"/>
    <s v="TGM14991"/>
    <s v="CERTIFICADO DE USO PERPETUO"/>
    <x v="0"/>
    <x v="0"/>
    <x v="0"/>
    <x v="0"/>
    <s v="Rosmery Montesinos Quispe c2"/>
    <s v="Presencial"/>
    <x v="0"/>
    <x v="1"/>
    <x v="2"/>
    <x v="6"/>
  </r>
  <r>
    <x v="10408"/>
    <x v="0"/>
    <s v="TGM14992"/>
    <s v="ESTADO DE CUENTA"/>
    <x v="0"/>
    <x v="0"/>
    <x v="0"/>
    <x v="5"/>
    <s v="Liz Lidiana Huaman Rojas"/>
    <s v="Llamada Telefonica"/>
    <x v="0"/>
    <x v="1"/>
    <x v="2"/>
    <x v="6"/>
  </r>
  <r>
    <x v="10409"/>
    <x v="0"/>
    <s v="TGM14993"/>
    <s v="CODIGO CIP"/>
    <x v="0"/>
    <x v="0"/>
    <x v="0"/>
    <x v="46"/>
    <s v="Liz Lidiana Huaman Rojas"/>
    <m/>
    <x v="0"/>
    <x v="1"/>
    <x v="2"/>
    <x v="6"/>
  </r>
  <r>
    <x v="10410"/>
    <x v="0"/>
    <s v="TGM14994"/>
    <s v="CODIGO CIP"/>
    <x v="0"/>
    <x v="0"/>
    <x v="0"/>
    <x v="46"/>
    <s v="Liz Lidiana Huaman Rojas"/>
    <m/>
    <x v="0"/>
    <x v="1"/>
    <x v="2"/>
    <x v="6"/>
  </r>
  <r>
    <x v="10411"/>
    <x v="0"/>
    <s v="TGM14995"/>
    <s v="ESTADO DE CUENTA"/>
    <x v="0"/>
    <x v="0"/>
    <x v="0"/>
    <x v="5"/>
    <s v="Liz Lidiana Huaman Rojas"/>
    <m/>
    <x v="0"/>
    <x v="1"/>
    <x v="2"/>
    <x v="6"/>
  </r>
  <r>
    <x v="10412"/>
    <x v="0"/>
    <s v="TGM14996"/>
    <s v="CODIGO CIP"/>
    <x v="0"/>
    <x v="0"/>
    <x v="0"/>
    <x v="46"/>
    <s v="Liz Lidiana Huaman Rojas"/>
    <s v="Llamada Telefonica"/>
    <x v="0"/>
    <x v="1"/>
    <x v="2"/>
    <x v="6"/>
  </r>
  <r>
    <x v="10413"/>
    <x v="0"/>
    <s v="TGM14997"/>
    <s v="USO DE ESPACIO"/>
    <x v="0"/>
    <x v="0"/>
    <x v="0"/>
    <x v="8"/>
    <s v="Pamela Diana SAC Caro Alhua"/>
    <s v="Presencial"/>
    <x v="0"/>
    <x v="1"/>
    <x v="2"/>
    <x v="6"/>
  </r>
  <r>
    <x v="10414"/>
    <x v="0"/>
    <s v="TGM14998"/>
    <s v="REPINTADO DE LAPIDA"/>
    <x v="0"/>
    <x v="0"/>
    <x v="4"/>
    <x v="11"/>
    <s v="Grupo Servicio de Atencion al Cliente"/>
    <s v="Presencial"/>
    <x v="0"/>
    <x v="2"/>
    <x v="2"/>
    <x v="6"/>
  </r>
  <r>
    <x v="10415"/>
    <x v="0"/>
    <s v="TGM14999"/>
    <s v="BOLETAS"/>
    <x v="0"/>
    <x v="0"/>
    <x v="0"/>
    <x v="19"/>
    <s v="Nescar Janeth Ingaruca Peña SAC SAN"/>
    <s v="Presencial"/>
    <x v="0"/>
    <x v="1"/>
    <x v="2"/>
    <x v="6"/>
  </r>
  <r>
    <x v="10416"/>
    <x v="0"/>
    <s v="TGM15000"/>
    <s v="REPINTADO DE LAPIDA"/>
    <x v="0"/>
    <x v="0"/>
    <x v="4"/>
    <x v="11"/>
    <s v="Grupo Servicio de Atencion al Cliente"/>
    <s v="Presencial"/>
    <x v="0"/>
    <x v="2"/>
    <x v="2"/>
    <x v="6"/>
  </r>
  <r>
    <x v="10417"/>
    <x v="0"/>
    <s v="TGM15001"/>
    <s v="REPINTADO DE LAPIDA"/>
    <x v="0"/>
    <x v="0"/>
    <x v="4"/>
    <x v="11"/>
    <s v="Grupo Servicio de Atencion al Cliente"/>
    <s v="Presencial"/>
    <x v="0"/>
    <x v="2"/>
    <x v="2"/>
    <x v="6"/>
  </r>
  <r>
    <x v="10418"/>
    <x v="0"/>
    <s v="TGM15002"/>
    <s v="FLORERO"/>
    <x v="0"/>
    <x v="0"/>
    <x v="4"/>
    <x v="21"/>
    <s v="Grupo Servicio de Atencion al Cliente"/>
    <s v="Presencial"/>
    <x v="0"/>
    <x v="2"/>
    <x v="2"/>
    <x v="6"/>
  </r>
  <r>
    <x v="10419"/>
    <x v="4"/>
    <s v="TGM15003"/>
    <s v="RECLAMO LAPIDA"/>
    <x v="0"/>
    <x v="1"/>
    <x v="4"/>
    <x v="9"/>
    <s v="Rayda Rita Vargas Perales C2"/>
    <s v="Presencial"/>
    <x v="0"/>
    <x v="2"/>
    <x v="2"/>
    <x v="6"/>
  </r>
  <r>
    <x v="10420"/>
    <x v="0"/>
    <s v="TGM15004"/>
    <s v="ALQUILER DE TOLDO"/>
    <x v="0"/>
    <x v="0"/>
    <x v="0"/>
    <x v="48"/>
    <s v="Liz Lidiana Huaman Rojas"/>
    <m/>
    <x v="0"/>
    <x v="1"/>
    <x v="2"/>
    <x v="6"/>
  </r>
  <r>
    <x v="10421"/>
    <x v="4"/>
    <s v="TGM15005"/>
    <s v="REACTIVACION DE CONTRATO RESUELTO"/>
    <x v="0"/>
    <x v="0"/>
    <x v="4"/>
    <x v="49"/>
    <s v="Juan Carlos Chavez  Csc2"/>
    <s v="Presencial"/>
    <x v="0"/>
    <x v="1"/>
    <x v="2"/>
    <x v="6"/>
  </r>
  <r>
    <x v="10422"/>
    <x v="0"/>
    <s v="TGM15006"/>
    <s v="ESTADO DE CUENTA"/>
    <x v="0"/>
    <x v="0"/>
    <x v="0"/>
    <x v="5"/>
    <s v="Liz Lidiana Huaman Rojas"/>
    <s v="Llamada Telefonica"/>
    <x v="0"/>
    <x v="1"/>
    <x v="2"/>
    <x v="6"/>
  </r>
  <r>
    <x v="10423"/>
    <x v="0"/>
    <s v="TGM15007"/>
    <s v="ESTADO DE CUENTA"/>
    <x v="0"/>
    <x v="0"/>
    <x v="0"/>
    <x v="5"/>
    <s v="Liz Lidiana Huaman Rojas"/>
    <s v="Llamada Telefonica"/>
    <x v="0"/>
    <x v="1"/>
    <x v="2"/>
    <x v="6"/>
  </r>
  <r>
    <x v="10424"/>
    <x v="4"/>
    <s v="TGM15008"/>
    <s v="REPINTADO DE LAPIDA"/>
    <x v="0"/>
    <x v="0"/>
    <x v="2"/>
    <x v="14"/>
    <s v="Rosmery Montesinos Quispe c2"/>
    <s v="Presencial"/>
    <x v="0"/>
    <x v="2"/>
    <x v="2"/>
    <x v="6"/>
  </r>
  <r>
    <x v="10425"/>
    <x v="5"/>
    <s v="TGM15009"/>
    <s v="CONSULTA CANALES DE PAGO"/>
    <x v="0"/>
    <x v="2"/>
    <x v="0"/>
    <x v="2"/>
    <s v="Marina Diaz Romero Cix"/>
    <s v="Presencial"/>
    <x v="0"/>
    <x v="1"/>
    <x v="2"/>
    <x v="6"/>
  </r>
  <r>
    <x v="10426"/>
    <x v="5"/>
    <s v="TGM15010"/>
    <s v="ENTREGA DE ACTA"/>
    <x v="0"/>
    <x v="0"/>
    <x v="2"/>
    <x v="45"/>
    <s v="Marina Diaz Romero Cix"/>
    <s v="Presencial"/>
    <x v="0"/>
    <x v="2"/>
    <x v="2"/>
    <x v="6"/>
  </r>
  <r>
    <x v="10427"/>
    <x v="5"/>
    <s v="TGM15011"/>
    <s v="CONSULTA ADELANTO DE CUOTAS"/>
    <x v="0"/>
    <x v="0"/>
    <x v="2"/>
    <x v="2"/>
    <s v="Marina Diaz Romero Cix"/>
    <m/>
    <x v="0"/>
    <x v="2"/>
    <x v="2"/>
    <x v="6"/>
  </r>
  <r>
    <x v="10428"/>
    <x v="5"/>
    <s v="TGM15012"/>
    <s v="USO DE ESPACIO"/>
    <x v="0"/>
    <x v="0"/>
    <x v="0"/>
    <x v="8"/>
    <s v="Marina Diaz Romero Cix"/>
    <s v="Llamada Telefonica"/>
    <x v="0"/>
    <x v="1"/>
    <x v="2"/>
    <x v="6"/>
  </r>
  <r>
    <x v="10429"/>
    <x v="0"/>
    <s v="TGM15013"/>
    <s v="MEDIOS DE PAGO"/>
    <x v="0"/>
    <x v="2"/>
    <x v="0"/>
    <x v="10"/>
    <s v="Pamela Diana SAC Caro Alhua"/>
    <s v="Presencial"/>
    <x v="0"/>
    <x v="1"/>
    <x v="2"/>
    <x v="6"/>
  </r>
  <r>
    <x v="10430"/>
    <x v="0"/>
    <s v="TGM15014"/>
    <s v="USO DE ESPACIO"/>
    <x v="0"/>
    <x v="0"/>
    <x v="0"/>
    <x v="8"/>
    <s v="Pamela Diana SAC Caro Alhua"/>
    <s v="Presencial"/>
    <x v="0"/>
    <x v="1"/>
    <x v="2"/>
    <x v="6"/>
  </r>
  <r>
    <x v="10431"/>
    <x v="0"/>
    <s v="TGM15015"/>
    <s v="MISA"/>
    <x v="0"/>
    <x v="2"/>
    <x v="0"/>
    <x v="39"/>
    <s v="Nescar Janeth Ingaruca Peña SAC SAN"/>
    <s v="Presencial"/>
    <x v="0"/>
    <x v="1"/>
    <x v="2"/>
    <x v="6"/>
  </r>
  <r>
    <x v="10432"/>
    <x v="0"/>
    <s v="TGM15016"/>
    <s v="MISA"/>
    <x v="0"/>
    <x v="2"/>
    <x v="0"/>
    <x v="39"/>
    <s v="Nescar Janeth Ingaruca Peña SAC SAN"/>
    <s v="Presencial"/>
    <x v="0"/>
    <x v="1"/>
    <x v="2"/>
    <x v="6"/>
  </r>
  <r>
    <x v="10433"/>
    <x v="0"/>
    <s v="TGM15017"/>
    <s v="MISA"/>
    <x v="0"/>
    <x v="2"/>
    <x v="0"/>
    <x v="39"/>
    <s v="Nescar Janeth Ingaruca Peña SAC SAN"/>
    <s v="Presencial"/>
    <x v="0"/>
    <x v="1"/>
    <x v="2"/>
    <x v="6"/>
  </r>
  <r>
    <x v="10434"/>
    <x v="0"/>
    <s v="TGM15018"/>
    <s v="USO DE ESPACIO"/>
    <x v="0"/>
    <x v="0"/>
    <x v="0"/>
    <x v="8"/>
    <s v="Pamela Diana SAC Caro Alhua"/>
    <s v="Presencial"/>
    <x v="0"/>
    <x v="1"/>
    <x v="2"/>
    <x v="6"/>
  </r>
  <r>
    <x v="10435"/>
    <x v="0"/>
    <s v="TGM15019"/>
    <s v="ACTA DE DEFUNCION"/>
    <x v="0"/>
    <x v="0"/>
    <x v="0"/>
    <x v="41"/>
    <s v="Pamela Diana SAC Caro Alhua"/>
    <s v="Presencial"/>
    <x v="0"/>
    <x v="1"/>
    <x v="2"/>
    <x v="6"/>
  </r>
  <r>
    <x v="10436"/>
    <x v="0"/>
    <s v="TGM15020"/>
    <s v="BOLETAS"/>
    <x v="0"/>
    <x v="0"/>
    <x v="0"/>
    <x v="19"/>
    <s v="Nescar Janeth Ingaruca Peña SAC SAN"/>
    <s v="Presencial"/>
    <x v="0"/>
    <x v="1"/>
    <x v="2"/>
    <x v="6"/>
  </r>
  <r>
    <x v="10437"/>
    <x v="0"/>
    <s v="TGM15021"/>
    <s v="MISA"/>
    <x v="0"/>
    <x v="2"/>
    <x v="0"/>
    <x v="39"/>
    <s v="Nescar Janeth Ingaruca Peña SAC SAN"/>
    <s v="Llamada Telefonica"/>
    <x v="0"/>
    <x v="1"/>
    <x v="2"/>
    <x v="6"/>
  </r>
  <r>
    <x v="10438"/>
    <x v="0"/>
    <s v="TGM15022"/>
    <s v="CERTIFICADO"/>
    <x v="0"/>
    <x v="0"/>
    <x v="0"/>
    <x v="0"/>
    <s v="Nescar Janeth Ingaruca Peña SAC SAN"/>
    <s v="Presencial"/>
    <x v="0"/>
    <x v="1"/>
    <x v="2"/>
    <x v="6"/>
  </r>
  <r>
    <x v="10439"/>
    <x v="1"/>
    <s v="TGM15023"/>
    <s v="FONDO MANTENIMIENTO"/>
    <x v="0"/>
    <x v="0"/>
    <x v="0"/>
    <x v="0"/>
    <s v="Nescar Janeth Ingaruca Peña SAC COR"/>
    <s v="Llamada Telefonica"/>
    <x v="0"/>
    <x v="1"/>
    <x v="2"/>
    <x v="6"/>
  </r>
  <r>
    <x v="10440"/>
    <x v="5"/>
    <s v="TGM15024"/>
    <s v="CONSULTA SI TIENE DEUDA"/>
    <x v="0"/>
    <x v="2"/>
    <x v="0"/>
    <x v="2"/>
    <s v="Marina Diaz Romero Cix"/>
    <s v="Presencial"/>
    <x v="0"/>
    <x v="1"/>
    <x v="2"/>
    <x v="6"/>
  </r>
  <r>
    <x v="10441"/>
    <x v="2"/>
    <s v="TGM15025"/>
    <s v="PAGO DE CUOTA 5020105"/>
    <x v="0"/>
    <x v="0"/>
    <x v="0"/>
    <x v="51"/>
    <s v="Rocio Margarita Chaname Vicente"/>
    <m/>
    <x v="0"/>
    <x v="1"/>
    <x v="2"/>
    <x v="6"/>
  </r>
  <r>
    <x v="10442"/>
    <x v="2"/>
    <s v="TGM15026"/>
    <s v="PAGO DE CUOTA 5050100"/>
    <x v="0"/>
    <x v="0"/>
    <x v="0"/>
    <x v="51"/>
    <s v="Rocio Margarita Chaname Vicente"/>
    <m/>
    <x v="0"/>
    <x v="1"/>
    <x v="2"/>
    <x v="6"/>
  </r>
  <r>
    <x v="10443"/>
    <x v="2"/>
    <s v="TGM15027"/>
    <s v="ALQUILER DE PLEGARIA 5038845"/>
    <x v="0"/>
    <x v="0"/>
    <x v="0"/>
    <x v="50"/>
    <s v="Rocio Margarita Chaname Vicente"/>
    <m/>
    <x v="0"/>
    <x v="1"/>
    <x v="2"/>
    <x v="6"/>
  </r>
  <r>
    <x v="10444"/>
    <x v="0"/>
    <s v="TGM15028"/>
    <s v="ESTADO DE CUENTA"/>
    <x v="0"/>
    <x v="0"/>
    <x v="0"/>
    <x v="5"/>
    <s v="Liz Lidiana Huaman Rojas"/>
    <m/>
    <x v="0"/>
    <x v="1"/>
    <x v="2"/>
    <x v="6"/>
  </r>
  <r>
    <x v="10445"/>
    <x v="0"/>
    <s v="TGM15029"/>
    <s v="CAMBIO DE TITULARIDAD"/>
    <x v="0"/>
    <x v="2"/>
    <x v="0"/>
    <x v="31"/>
    <s v="Liz Lidiana Huaman Rojas"/>
    <m/>
    <x v="0"/>
    <x v="1"/>
    <x v="2"/>
    <x v="6"/>
  </r>
  <r>
    <x v="10446"/>
    <x v="2"/>
    <s v="TGM15030"/>
    <s v="PAGO DE CUOTA 200790"/>
    <x v="0"/>
    <x v="0"/>
    <x v="0"/>
    <x v="51"/>
    <s v="Rocio Margarita Chaname Vicente"/>
    <m/>
    <x v="0"/>
    <x v="1"/>
    <x v="2"/>
    <x v="6"/>
  </r>
  <r>
    <x v="10447"/>
    <x v="2"/>
    <s v="TGM15031"/>
    <s v="ESTADO DE CUENTA 200310"/>
    <x v="0"/>
    <x v="0"/>
    <x v="2"/>
    <x v="5"/>
    <s v="Rocio Margarita Chaname Vicente"/>
    <m/>
    <x v="0"/>
    <x v="2"/>
    <x v="2"/>
    <x v="6"/>
  </r>
  <r>
    <x v="10448"/>
    <x v="0"/>
    <s v="TGM15032"/>
    <s v="USO DE ESPACIO"/>
    <x v="0"/>
    <x v="0"/>
    <x v="0"/>
    <x v="8"/>
    <s v="Pamela Diana SAC Caro Alhua"/>
    <s v="Presencial"/>
    <x v="0"/>
    <x v="1"/>
    <x v="2"/>
    <x v="6"/>
  </r>
  <r>
    <x v="10449"/>
    <x v="0"/>
    <s v="TGM15033"/>
    <s v="FLORES PLAN UNICO"/>
    <x v="0"/>
    <x v="0"/>
    <x v="0"/>
    <x v="43"/>
    <s v="Liz Lidiana Huaman Rojas"/>
    <m/>
    <x v="0"/>
    <x v="1"/>
    <x v="2"/>
    <x v="6"/>
  </r>
  <r>
    <x v="10450"/>
    <x v="5"/>
    <s v="TGM15034"/>
    <s v="CONSULTA DE DEUDA"/>
    <x v="0"/>
    <x v="2"/>
    <x v="0"/>
    <x v="2"/>
    <s v="Marina Diaz Romero Cix"/>
    <s v="Presencial"/>
    <x v="0"/>
    <x v="1"/>
    <x v="2"/>
    <x v="6"/>
  </r>
  <r>
    <x v="10451"/>
    <x v="0"/>
    <s v="TGM15035"/>
    <s v="CONSTANCIA"/>
    <x v="0"/>
    <x v="0"/>
    <x v="0"/>
    <x v="40"/>
    <s v="Nescar Janeth Ingaruca Peña SAC SAN"/>
    <s v="Presencial"/>
    <x v="0"/>
    <x v="1"/>
    <x v="2"/>
    <x v="6"/>
  </r>
  <r>
    <x v="10452"/>
    <x v="5"/>
    <s v="TGM15036"/>
    <s v="ENTREGA DE CERTIFICADO DE USO"/>
    <x v="0"/>
    <x v="0"/>
    <x v="2"/>
    <x v="0"/>
    <s v="Marina Diaz Romero Cix"/>
    <s v="Presencial"/>
    <x v="0"/>
    <x v="2"/>
    <x v="2"/>
    <x v="6"/>
  </r>
  <r>
    <x v="10453"/>
    <x v="0"/>
    <s v="TGM15037"/>
    <s v="MISA"/>
    <x v="0"/>
    <x v="2"/>
    <x v="0"/>
    <x v="39"/>
    <s v="Nescar Janeth Ingaruca Peña SAC SAN"/>
    <s v="Presencial"/>
    <x v="0"/>
    <x v="1"/>
    <x v="2"/>
    <x v="6"/>
  </r>
  <r>
    <x v="10454"/>
    <x v="4"/>
    <s v="TGM15038"/>
    <s v="REACTIVACION DE CONTRATO RESUELTO"/>
    <x v="0"/>
    <x v="0"/>
    <x v="4"/>
    <x v="49"/>
    <s v="Juan Carlos Chavez  Csc2"/>
    <s v="Presencial"/>
    <x v="0"/>
    <x v="1"/>
    <x v="2"/>
    <x v="6"/>
  </r>
  <r>
    <x v="10455"/>
    <x v="0"/>
    <s v="TGM15039"/>
    <s v="MISA"/>
    <x v="0"/>
    <x v="2"/>
    <x v="0"/>
    <x v="39"/>
    <s v="Nescar Janeth Ingaruca Peña SAC SAN"/>
    <s v="Presencial"/>
    <x v="0"/>
    <x v="1"/>
    <x v="2"/>
    <x v="6"/>
  </r>
  <r>
    <x v="10456"/>
    <x v="0"/>
    <s v="TGM15040"/>
    <s v="MANTENIMIENTO LAPIDA"/>
    <x v="0"/>
    <x v="0"/>
    <x v="2"/>
    <x v="11"/>
    <s v="Nescar Janeth Ingaruca Peña SAC SAN"/>
    <s v="Presencial"/>
    <x v="0"/>
    <x v="2"/>
    <x v="2"/>
    <x v="6"/>
  </r>
  <r>
    <x v="10457"/>
    <x v="0"/>
    <s v="TGM15041"/>
    <s v="MEDIOS DE PAGO DE CUOTAS"/>
    <x v="0"/>
    <x v="0"/>
    <x v="0"/>
    <x v="5"/>
    <s v="Liz Lidiana Huaman Rojas"/>
    <s v="Llamada Telefonica"/>
    <x v="0"/>
    <x v="1"/>
    <x v="2"/>
    <x v="6"/>
  </r>
  <r>
    <x v="10458"/>
    <x v="0"/>
    <s v="TGM15042"/>
    <s v="USO DE ESPACIO"/>
    <x v="0"/>
    <x v="0"/>
    <x v="0"/>
    <x v="8"/>
    <s v="Liz Lidiana Huaman Rojas"/>
    <m/>
    <x v="0"/>
    <x v="1"/>
    <x v="2"/>
    <x v="6"/>
  </r>
  <r>
    <x v="10459"/>
    <x v="0"/>
    <s v="TGM15043"/>
    <s v="ESTADO DE CUENTA"/>
    <x v="0"/>
    <x v="0"/>
    <x v="0"/>
    <x v="5"/>
    <s v="Liz Lidiana Huaman Rojas"/>
    <m/>
    <x v="0"/>
    <x v="1"/>
    <x v="2"/>
    <x v="6"/>
  </r>
  <r>
    <x v="10460"/>
    <x v="0"/>
    <s v="TGM15044"/>
    <s v="ESTADO DE CUENTA DIGITAL"/>
    <x v="0"/>
    <x v="0"/>
    <x v="0"/>
    <x v="5"/>
    <s v="Liz Lidiana Huaman Rojas"/>
    <m/>
    <x v="0"/>
    <x v="1"/>
    <x v="2"/>
    <x v="6"/>
  </r>
  <r>
    <x v="10461"/>
    <x v="0"/>
    <s v="TGM15045"/>
    <s v="CERTIFICADO DE USO"/>
    <x v="0"/>
    <x v="0"/>
    <x v="0"/>
    <x v="0"/>
    <s v="Liz Lidiana Huaman Rojas"/>
    <m/>
    <x v="0"/>
    <x v="1"/>
    <x v="2"/>
    <x v="6"/>
  </r>
  <r>
    <x v="10462"/>
    <x v="0"/>
    <s v="TGM15046"/>
    <s v="CAMBIO DE GRASS"/>
    <x v="0"/>
    <x v="1"/>
    <x v="0"/>
    <x v="14"/>
    <s v="Liz Lidiana Huaman Rojas"/>
    <m/>
    <x v="0"/>
    <x v="1"/>
    <x v="2"/>
    <x v="6"/>
  </r>
  <r>
    <x v="10463"/>
    <x v="0"/>
    <s v="TGM15047"/>
    <s v="RECLAMO DE FLORERO"/>
    <x v="0"/>
    <x v="1"/>
    <x v="4"/>
    <x v="14"/>
    <s v="Deisy Huaman Lara - San Antonio"/>
    <s v="Presencial"/>
    <x v="0"/>
    <x v="2"/>
    <x v="2"/>
    <x v="6"/>
  </r>
  <r>
    <x v="10464"/>
    <x v="0"/>
    <s v="TGM15048"/>
    <s v="VENTA FLOREROS"/>
    <x v="0"/>
    <x v="0"/>
    <x v="0"/>
    <x v="21"/>
    <s v="Grupo Servicio de Atencion al Cliente"/>
    <s v="Presencial"/>
    <x v="0"/>
    <x v="2"/>
    <x v="2"/>
    <x v="6"/>
  </r>
  <r>
    <x v="10465"/>
    <x v="3"/>
    <s v="TGM15049"/>
    <s v="ERROR EN DATOS DE LAPIDA"/>
    <x v="0"/>
    <x v="0"/>
    <x v="4"/>
    <x v="13"/>
    <s v="Rayda Rita Vargas Perales C1"/>
    <s v="Presencial"/>
    <x v="0"/>
    <x v="1"/>
    <x v="2"/>
    <x v="6"/>
  </r>
  <r>
    <x v="10466"/>
    <x v="0"/>
    <s v="TGM15050"/>
    <s v="MISA RECUERDO"/>
    <x v="0"/>
    <x v="2"/>
    <x v="0"/>
    <x v="39"/>
    <s v="Liz Lidiana Huaman Rojas"/>
    <m/>
    <x v="0"/>
    <x v="1"/>
    <x v="2"/>
    <x v="6"/>
  </r>
  <r>
    <x v="10467"/>
    <x v="0"/>
    <s v="TGM15051"/>
    <s v="ESTADO DE CUENTA"/>
    <x v="0"/>
    <x v="0"/>
    <x v="0"/>
    <x v="5"/>
    <s v="Liz Lidiana Huaman Rojas"/>
    <m/>
    <x v="0"/>
    <x v="1"/>
    <x v="2"/>
    <x v="6"/>
  </r>
  <r>
    <x v="10468"/>
    <x v="0"/>
    <s v="TGM15052"/>
    <s v="REPINTADO DE LAPIDA"/>
    <x v="0"/>
    <x v="1"/>
    <x v="4"/>
    <x v="14"/>
    <s v="Deisy Huaman Lara - San Antonio"/>
    <m/>
    <x v="0"/>
    <x v="2"/>
    <x v="2"/>
    <x v="6"/>
  </r>
  <r>
    <x v="10469"/>
    <x v="0"/>
    <s v="TGM15053"/>
    <s v="CONSULTA USO DE ESPACIO"/>
    <x v="0"/>
    <x v="2"/>
    <x v="0"/>
    <x v="35"/>
    <s v="Liz Lidiana Huaman Rojas"/>
    <m/>
    <x v="0"/>
    <x v="1"/>
    <x v="2"/>
    <x v="6"/>
  </r>
  <r>
    <x v="10470"/>
    <x v="0"/>
    <s v="TGM15054"/>
    <s v="FLOREROS PVC"/>
    <x v="0"/>
    <x v="0"/>
    <x v="0"/>
    <x v="21"/>
    <s v="Liz Lidiana Huaman Rojas"/>
    <m/>
    <x v="0"/>
    <x v="1"/>
    <x v="2"/>
    <x v="6"/>
  </r>
  <r>
    <x v="10471"/>
    <x v="3"/>
    <s v="TGM15055"/>
    <s v="RAYADURA EN LAPIDA"/>
    <x v="0"/>
    <x v="0"/>
    <x v="4"/>
    <x v="14"/>
    <s v="Rayda Rita Vargas Perales C1"/>
    <s v="Presencial"/>
    <x v="0"/>
    <x v="1"/>
    <x v="2"/>
    <x v="6"/>
  </r>
  <r>
    <x v="10472"/>
    <x v="0"/>
    <s v="TGM15056"/>
    <s v="ESTADO DE CUENTA DIGITAL"/>
    <x v="0"/>
    <x v="0"/>
    <x v="0"/>
    <x v="5"/>
    <s v="Liz Lidiana Huaman Rojas"/>
    <m/>
    <x v="0"/>
    <x v="1"/>
    <x v="2"/>
    <x v="6"/>
  </r>
  <r>
    <x v="10473"/>
    <x v="0"/>
    <s v="TGM15057"/>
    <s v="UBICACION DE SEPULTURA"/>
    <x v="0"/>
    <x v="0"/>
    <x v="0"/>
    <x v="40"/>
    <s v="Liz Lidiana Huaman Rojas"/>
    <m/>
    <x v="0"/>
    <x v="1"/>
    <x v="2"/>
    <x v="6"/>
  </r>
  <r>
    <x v="10474"/>
    <x v="0"/>
    <s v="TGM15058"/>
    <s v="FLOREROS DE PVC"/>
    <x v="0"/>
    <x v="0"/>
    <x v="0"/>
    <x v="4"/>
    <s v="Pamela Diana SAC Caro Alhua"/>
    <m/>
    <x v="0"/>
    <x v="1"/>
    <x v="2"/>
    <x v="6"/>
  </r>
  <r>
    <x v="10475"/>
    <x v="0"/>
    <s v="TGM15059"/>
    <s v="USO DE ESPACIO"/>
    <x v="0"/>
    <x v="0"/>
    <x v="0"/>
    <x v="8"/>
    <s v="Pamela Diana SAC Caro Alhua"/>
    <s v="Presencial"/>
    <x v="0"/>
    <x v="1"/>
    <x v="2"/>
    <x v="6"/>
  </r>
  <r>
    <x v="10476"/>
    <x v="0"/>
    <s v="TGM15060"/>
    <s v="REPINTADO DE LAPIDA"/>
    <x v="0"/>
    <x v="0"/>
    <x v="0"/>
    <x v="11"/>
    <s v="Grupo Servicio de Atencion al Cliente"/>
    <s v="Presencial"/>
    <x v="0"/>
    <x v="2"/>
    <x v="2"/>
    <x v="6"/>
  </r>
  <r>
    <x v="10477"/>
    <x v="0"/>
    <s v="TGM15061"/>
    <s v="FLOREROS"/>
    <x v="0"/>
    <x v="0"/>
    <x v="0"/>
    <x v="4"/>
    <s v="Pamela Diana SAC Caro Alhua"/>
    <s v="Presencial"/>
    <x v="0"/>
    <x v="1"/>
    <x v="2"/>
    <x v="6"/>
  </r>
  <r>
    <x v="10478"/>
    <x v="0"/>
    <s v="TGM15062"/>
    <s v="MISA"/>
    <x v="0"/>
    <x v="2"/>
    <x v="0"/>
    <x v="39"/>
    <s v="Pamela Diana SAC Caro Alhua"/>
    <s v="Presencial"/>
    <x v="0"/>
    <x v="1"/>
    <x v="2"/>
    <x v="6"/>
  </r>
  <r>
    <x v="10479"/>
    <x v="0"/>
    <s v="TGM15063"/>
    <s v="ALQUILER DE TOLDO"/>
    <x v="0"/>
    <x v="0"/>
    <x v="0"/>
    <x v="48"/>
    <s v="Pamela Diana SAC Caro Alhua"/>
    <s v="Presencial"/>
    <x v="0"/>
    <x v="1"/>
    <x v="2"/>
    <x v="6"/>
  </r>
  <r>
    <x v="10480"/>
    <x v="2"/>
    <s v="TGM15064"/>
    <s v="USO DE ESPACIO 200678"/>
    <x v="0"/>
    <x v="0"/>
    <x v="0"/>
    <x v="8"/>
    <s v="Rocio Margarita Chaname Vicente"/>
    <m/>
    <x v="0"/>
    <x v="1"/>
    <x v="2"/>
    <x v="6"/>
  </r>
  <r>
    <x v="10481"/>
    <x v="3"/>
    <s v="TGM15065"/>
    <s v="REACTIVACION DE CONTRATO RESUELTO"/>
    <x v="0"/>
    <x v="0"/>
    <x v="4"/>
    <x v="49"/>
    <s v="Juan Carlos Chavez  Csc1"/>
    <s v="Presencial"/>
    <x v="0"/>
    <x v="1"/>
    <x v="2"/>
    <x v="6"/>
  </r>
  <r>
    <x v="10482"/>
    <x v="8"/>
    <s v="TGM15066"/>
    <s v="SOLICITUD DE RESOLUCION DE CONTRATO"/>
    <x v="0"/>
    <x v="0"/>
    <x v="4"/>
    <x v="52"/>
    <s v="Juan Carlos Chavez chimb"/>
    <m/>
    <x v="0"/>
    <x v="2"/>
    <x v="2"/>
    <x v="6"/>
  </r>
  <r>
    <x v="10483"/>
    <x v="4"/>
    <s v="TGM15067"/>
    <s v="RE GRABADO EN LAPIDA DE MAUSOLEO"/>
    <x v="0"/>
    <x v="0"/>
    <x v="4"/>
    <x v="13"/>
    <s v="Rayda Rita Vargas Perales C2"/>
    <s v="Presencial"/>
    <x v="0"/>
    <x v="1"/>
    <x v="2"/>
    <x v="6"/>
  </r>
  <r>
    <x v="10484"/>
    <x v="0"/>
    <s v="TGM15068"/>
    <s v="FLOREROS ROTOS"/>
    <x v="0"/>
    <x v="1"/>
    <x v="4"/>
    <x v="14"/>
    <s v="Deisy Huaman Lara - San Antonio"/>
    <s v="Presencial"/>
    <x v="0"/>
    <x v="2"/>
    <x v="2"/>
    <x v="6"/>
  </r>
  <r>
    <x v="10485"/>
    <x v="0"/>
    <s v="TGM15069"/>
    <s v="MISA"/>
    <x v="0"/>
    <x v="2"/>
    <x v="0"/>
    <x v="39"/>
    <s v="Nescar Janeth Ingaruca Peña SAC SAN"/>
    <s v="Presencial"/>
    <x v="0"/>
    <x v="1"/>
    <x v="2"/>
    <x v="6"/>
  </r>
  <r>
    <x v="10486"/>
    <x v="0"/>
    <s v="TGM15070"/>
    <s v="MISA"/>
    <x v="0"/>
    <x v="2"/>
    <x v="0"/>
    <x v="39"/>
    <s v="Nescar Janeth Ingaruca Peña SAC SAN"/>
    <s v="Presencial"/>
    <x v="0"/>
    <x v="1"/>
    <x v="2"/>
    <x v="6"/>
  </r>
  <r>
    <x v="10487"/>
    <x v="0"/>
    <s v="TGM15071"/>
    <s v="MISA"/>
    <x v="0"/>
    <x v="2"/>
    <x v="0"/>
    <x v="39"/>
    <s v="Nescar Janeth Ingaruca Peña SAC SAN"/>
    <s v="Presencial"/>
    <x v="0"/>
    <x v="1"/>
    <x v="2"/>
    <x v="6"/>
  </r>
  <r>
    <x v="10488"/>
    <x v="0"/>
    <s v="TGM15072"/>
    <s v="SOLICITUD"/>
    <x v="0"/>
    <x v="0"/>
    <x v="0"/>
    <x v="41"/>
    <s v="Pamela Diana SAC Caro Alhua"/>
    <s v="Presencial"/>
    <x v="0"/>
    <x v="1"/>
    <x v="2"/>
    <x v="6"/>
  </r>
  <r>
    <x v="10489"/>
    <x v="5"/>
    <s v="TGM15073"/>
    <s v="COPIA DE BOLETAS"/>
    <x v="0"/>
    <x v="0"/>
    <x v="0"/>
    <x v="19"/>
    <s v="Marina Diaz Romero Cix"/>
    <s v="Presencial"/>
    <x v="0"/>
    <x v="1"/>
    <x v="2"/>
    <x v="6"/>
  </r>
  <r>
    <x v="10490"/>
    <x v="0"/>
    <s v="TGM15074"/>
    <s v="UBICACION DE SEPULTURA"/>
    <x v="0"/>
    <x v="0"/>
    <x v="0"/>
    <x v="40"/>
    <s v="Liz Lidiana Huaman Rojas"/>
    <m/>
    <x v="0"/>
    <x v="1"/>
    <x v="2"/>
    <x v="6"/>
  </r>
  <r>
    <x v="10491"/>
    <x v="5"/>
    <s v="TGM15075"/>
    <s v="PAGO DE SALDO TOTAL"/>
    <x v="0"/>
    <x v="0"/>
    <x v="2"/>
    <x v="51"/>
    <s v="Marina Diaz Romero Cix"/>
    <m/>
    <x v="0"/>
    <x v="2"/>
    <x v="2"/>
    <x v="6"/>
  </r>
  <r>
    <x v="10492"/>
    <x v="0"/>
    <s v="TGM15076"/>
    <s v="CODIGO CIP"/>
    <x v="0"/>
    <x v="0"/>
    <x v="0"/>
    <x v="46"/>
    <s v="Liz Lidiana Huaman Rojas"/>
    <s v="Llamada Telefonica"/>
    <x v="0"/>
    <x v="1"/>
    <x v="2"/>
    <x v="6"/>
  </r>
  <r>
    <x v="10493"/>
    <x v="0"/>
    <s v="TGM15077"/>
    <s v="VENTA FLOREROS"/>
    <x v="0"/>
    <x v="0"/>
    <x v="0"/>
    <x v="21"/>
    <s v="Grupo Servicio de Atencion al Cliente"/>
    <s v="Presencial"/>
    <x v="0"/>
    <x v="2"/>
    <x v="2"/>
    <x v="6"/>
  </r>
  <r>
    <x v="10494"/>
    <x v="0"/>
    <s v="TGM15078"/>
    <s v="REPINTADO DE LAPIDA"/>
    <x v="0"/>
    <x v="0"/>
    <x v="2"/>
    <x v="14"/>
    <s v="Nescar Janeth Ingaruca Peña SAC SAN"/>
    <s v="Presencial"/>
    <x v="0"/>
    <x v="2"/>
    <x v="2"/>
    <x v="6"/>
  </r>
  <r>
    <x v="10495"/>
    <x v="0"/>
    <s v="TGM15079"/>
    <s v="REPINTADO DE LAPIDA"/>
    <x v="0"/>
    <x v="0"/>
    <x v="0"/>
    <x v="11"/>
    <s v="Grupo Servicio de Atencion al Cliente"/>
    <m/>
    <x v="0"/>
    <x v="1"/>
    <x v="2"/>
    <x v="6"/>
  </r>
  <r>
    <x v="10496"/>
    <x v="0"/>
    <s v="TGM15080"/>
    <s v="MISA"/>
    <x v="0"/>
    <x v="2"/>
    <x v="0"/>
    <x v="39"/>
    <s v="Nescar Janeth Ingaruca Peña SAC SAN"/>
    <s v="Presencial"/>
    <x v="0"/>
    <x v="1"/>
    <x v="2"/>
    <x v="6"/>
  </r>
  <r>
    <x v="10497"/>
    <x v="0"/>
    <s v="TGM15081"/>
    <s v="MISA"/>
    <x v="0"/>
    <x v="2"/>
    <x v="0"/>
    <x v="39"/>
    <s v="Nescar Janeth Ingaruca Peña SAC SAN"/>
    <s v="Presencial"/>
    <x v="0"/>
    <x v="1"/>
    <x v="2"/>
    <x v="6"/>
  </r>
  <r>
    <x v="10498"/>
    <x v="0"/>
    <s v="TGM15082"/>
    <s v="MISA"/>
    <x v="0"/>
    <x v="2"/>
    <x v="0"/>
    <x v="39"/>
    <s v="Nescar Janeth Ingaruca Peña SAC SAN"/>
    <s v="Presencial"/>
    <x v="0"/>
    <x v="1"/>
    <x v="2"/>
    <x v="6"/>
  </r>
  <r>
    <x v="10499"/>
    <x v="4"/>
    <s v="TGM15083"/>
    <s v="CONSTANCIA DE SEPULTURA"/>
    <x v="0"/>
    <x v="0"/>
    <x v="0"/>
    <x v="6"/>
    <s v="Rosmery Montesinos Quispe c2"/>
    <s v="Presencial"/>
    <x v="0"/>
    <x v="1"/>
    <x v="2"/>
    <x v="6"/>
  </r>
  <r>
    <x v="10500"/>
    <x v="0"/>
    <s v="TGM15084"/>
    <s v="MISA"/>
    <x v="0"/>
    <x v="2"/>
    <x v="0"/>
    <x v="39"/>
    <s v="Pamela Diana SAC Caro Alhua"/>
    <s v="Presencial"/>
    <x v="0"/>
    <x v="1"/>
    <x v="2"/>
    <x v="6"/>
  </r>
  <r>
    <x v="10501"/>
    <x v="4"/>
    <s v="TGM15085"/>
    <s v="CERTIFICADO DE USO PERPETUO"/>
    <x v="0"/>
    <x v="0"/>
    <x v="0"/>
    <x v="0"/>
    <s v="Rosmery Montesinos Quispe c2"/>
    <s v="Presencial"/>
    <x v="0"/>
    <x v="1"/>
    <x v="2"/>
    <x v="6"/>
  </r>
  <r>
    <x v="10502"/>
    <x v="0"/>
    <s v="TGM15086"/>
    <s v="ESTADO DE CUENTA"/>
    <x v="0"/>
    <x v="0"/>
    <x v="0"/>
    <x v="5"/>
    <s v="Liz Lidiana Huaman Rojas"/>
    <m/>
    <x v="0"/>
    <x v="1"/>
    <x v="2"/>
    <x v="6"/>
  </r>
  <r>
    <x v="10503"/>
    <x v="3"/>
    <s v="TGM15087"/>
    <s v="REPINTADO DE LAPIDA POR GARANTIA"/>
    <x v="0"/>
    <x v="0"/>
    <x v="2"/>
    <x v="11"/>
    <s v="Rosmery Montesinos Quispe c1"/>
    <m/>
    <x v="0"/>
    <x v="2"/>
    <x v="2"/>
    <x v="6"/>
  </r>
  <r>
    <x v="10504"/>
    <x v="4"/>
    <s v="TGM15088"/>
    <s v="REPINTADO DE PLACA"/>
    <x v="0"/>
    <x v="0"/>
    <x v="4"/>
    <x v="14"/>
    <s v="Rayda Rita Vargas Perales C2"/>
    <s v="Presencial"/>
    <x v="0"/>
    <x v="1"/>
    <x v="2"/>
    <x v="6"/>
  </r>
  <r>
    <x v="10505"/>
    <x v="0"/>
    <s v="TGM15089"/>
    <s v="MISA"/>
    <x v="0"/>
    <x v="2"/>
    <x v="0"/>
    <x v="39"/>
    <s v="Nescar Janeth Ingaruca Peña SAC SAN"/>
    <s v="Presencial"/>
    <x v="0"/>
    <x v="1"/>
    <x v="2"/>
    <x v="6"/>
  </r>
  <r>
    <x v="10506"/>
    <x v="3"/>
    <s v="TGM15090"/>
    <s v="REPROGRAMACION DE CUOTAS PARA AMPLIAR PLAZO"/>
    <x v="0"/>
    <x v="0"/>
    <x v="4"/>
    <x v="10"/>
    <s v="Juan Carlos Chavez  Csc1"/>
    <s v="Presencial"/>
    <x v="0"/>
    <x v="1"/>
    <x v="2"/>
    <x v="6"/>
  </r>
  <r>
    <x v="10507"/>
    <x v="3"/>
    <s v="TGM15091"/>
    <s v="CONSTANCIA DE SEPULTURA"/>
    <x v="0"/>
    <x v="0"/>
    <x v="0"/>
    <x v="6"/>
    <s v="Rosmery Montesinos Quispe c1"/>
    <s v="Presencial"/>
    <x v="0"/>
    <x v="1"/>
    <x v="2"/>
    <x v="6"/>
  </r>
  <r>
    <x v="10508"/>
    <x v="4"/>
    <s v="TGM15092"/>
    <s v="REPINTADO DE LAPIDA POR GARANTIA"/>
    <x v="0"/>
    <x v="0"/>
    <x v="4"/>
    <x v="14"/>
    <s v="Rayda Rita Vargas Perales C2"/>
    <s v="Presencial"/>
    <x v="0"/>
    <x v="2"/>
    <x v="2"/>
    <x v="6"/>
  </r>
  <r>
    <x v="10509"/>
    <x v="4"/>
    <s v="TGM15093"/>
    <s v="FALTAN DATOS EN LAPIDA"/>
    <x v="0"/>
    <x v="0"/>
    <x v="4"/>
    <x v="13"/>
    <s v="Rayda Rita Vargas Perales C2"/>
    <s v="Llamada Telefonica"/>
    <x v="0"/>
    <x v="1"/>
    <x v="2"/>
    <x v="6"/>
  </r>
  <r>
    <x v="10510"/>
    <x v="0"/>
    <s v="TGM15094"/>
    <s v="REGULARIZACION DE ACTA DE DEFUNCION"/>
    <x v="0"/>
    <x v="0"/>
    <x v="0"/>
    <x v="41"/>
    <s v="Liz Lidiana Huaman Rojas"/>
    <m/>
    <x v="0"/>
    <x v="1"/>
    <x v="2"/>
    <x v="6"/>
  </r>
  <r>
    <x v="10511"/>
    <x v="0"/>
    <s v="TGM15095"/>
    <s v="ESTADO DE CUENTA DIGITAL"/>
    <x v="0"/>
    <x v="0"/>
    <x v="0"/>
    <x v="5"/>
    <s v="Liz Lidiana Huaman Rojas"/>
    <m/>
    <x v="0"/>
    <x v="1"/>
    <x v="2"/>
    <x v="6"/>
  </r>
  <r>
    <x v="10512"/>
    <x v="0"/>
    <s v="TGM15096"/>
    <s v="ESTADO DE CUENTA"/>
    <x v="0"/>
    <x v="0"/>
    <x v="0"/>
    <x v="5"/>
    <s v="Liz Lidiana Huaman Rojas"/>
    <m/>
    <x v="0"/>
    <x v="1"/>
    <x v="2"/>
    <x v="6"/>
  </r>
  <r>
    <x v="10513"/>
    <x v="0"/>
    <s v="TGM15097"/>
    <s v="ALQUILER DE PLEGARIA"/>
    <x v="0"/>
    <x v="0"/>
    <x v="0"/>
    <x v="50"/>
    <s v="Liz Lidiana Huaman Rojas"/>
    <m/>
    <x v="0"/>
    <x v="1"/>
    <x v="2"/>
    <x v="6"/>
  </r>
  <r>
    <x v="10514"/>
    <x v="0"/>
    <s v="TGM15098"/>
    <s v="LAPIDA POR COLOCAR"/>
    <x v="0"/>
    <x v="0"/>
    <x v="4"/>
    <x v="13"/>
    <s v="Grupo Servicio de Atencion al Cliente"/>
    <s v="Presencial"/>
    <x v="0"/>
    <x v="2"/>
    <x v="2"/>
    <x v="6"/>
  </r>
  <r>
    <x v="10515"/>
    <x v="0"/>
    <s v="TGM15099"/>
    <s v="MISA RECUERDO"/>
    <x v="0"/>
    <x v="2"/>
    <x v="0"/>
    <x v="39"/>
    <s v="Liz Lidiana Huaman Rojas"/>
    <m/>
    <x v="0"/>
    <x v="1"/>
    <x v="2"/>
    <x v="6"/>
  </r>
  <r>
    <x v="10516"/>
    <x v="0"/>
    <s v="TGM15100"/>
    <s v="MISA"/>
    <x v="0"/>
    <x v="2"/>
    <x v="0"/>
    <x v="39"/>
    <s v="Pamela Diana SAC Caro Alhua"/>
    <s v="Presencial"/>
    <x v="0"/>
    <x v="1"/>
    <x v="2"/>
    <x v="6"/>
  </r>
  <r>
    <x v="10517"/>
    <x v="0"/>
    <s v="TGM15101"/>
    <s v="MISA"/>
    <x v="0"/>
    <x v="2"/>
    <x v="0"/>
    <x v="39"/>
    <s v="Pamela Diana SAC Caro Alhua"/>
    <s v="Presencial"/>
    <x v="0"/>
    <x v="1"/>
    <x v="2"/>
    <x v="6"/>
  </r>
  <r>
    <x v="10518"/>
    <x v="0"/>
    <s v="TGM15102"/>
    <s v="CODIGO CIP"/>
    <x v="0"/>
    <x v="0"/>
    <x v="0"/>
    <x v="46"/>
    <s v="Pamela Diana SAC Caro Alhua"/>
    <s v="Llamada Telefonica"/>
    <x v="0"/>
    <x v="1"/>
    <x v="2"/>
    <x v="6"/>
  </r>
  <r>
    <x v="10519"/>
    <x v="0"/>
    <s v="TGM15103"/>
    <s v="MISA"/>
    <x v="0"/>
    <x v="2"/>
    <x v="0"/>
    <x v="39"/>
    <s v="Pamela Diana SAC Caro Alhua"/>
    <s v="Presencial"/>
    <x v="0"/>
    <x v="1"/>
    <x v="2"/>
    <x v="6"/>
  </r>
  <r>
    <x v="10520"/>
    <x v="0"/>
    <s v="TGM15104"/>
    <s v="FOMA"/>
    <x v="0"/>
    <x v="0"/>
    <x v="0"/>
    <x v="51"/>
    <s v="Pamela Diana SAC Caro Alhua"/>
    <s v="Presencial"/>
    <x v="0"/>
    <x v="1"/>
    <x v="2"/>
    <x v="6"/>
  </r>
  <r>
    <x v="10521"/>
    <x v="0"/>
    <s v="TGM15105"/>
    <s v="FOMA"/>
    <x v="0"/>
    <x v="0"/>
    <x v="0"/>
    <x v="51"/>
    <s v="Pamela Diana SAC Caro Alhua"/>
    <s v="Presencial"/>
    <x v="0"/>
    <x v="1"/>
    <x v="2"/>
    <x v="6"/>
  </r>
  <r>
    <x v="10522"/>
    <x v="0"/>
    <s v="TGM15106"/>
    <s v="ESTADO DE CUENTA"/>
    <x v="0"/>
    <x v="0"/>
    <x v="0"/>
    <x v="5"/>
    <s v="Liz Lidiana Huaman Rojas"/>
    <m/>
    <x v="0"/>
    <x v="1"/>
    <x v="2"/>
    <x v="6"/>
  </r>
  <r>
    <x v="10523"/>
    <x v="0"/>
    <s v="TGM15107"/>
    <s v="FLOREROS PVC"/>
    <x v="0"/>
    <x v="0"/>
    <x v="0"/>
    <x v="21"/>
    <s v="Liz Lidiana Huaman Rojas"/>
    <m/>
    <x v="0"/>
    <x v="1"/>
    <x v="2"/>
    <x v="6"/>
  </r>
  <r>
    <x v="10524"/>
    <x v="0"/>
    <s v="TGM15108"/>
    <s v="MISA RECUERDO"/>
    <x v="0"/>
    <x v="2"/>
    <x v="0"/>
    <x v="39"/>
    <s v="Liz Lidiana Huaman Rojas"/>
    <m/>
    <x v="0"/>
    <x v="1"/>
    <x v="2"/>
    <x v="6"/>
  </r>
  <r>
    <x v="10525"/>
    <x v="0"/>
    <s v="TGM15109"/>
    <s v="FLOREROS PVC"/>
    <x v="0"/>
    <x v="0"/>
    <x v="0"/>
    <x v="21"/>
    <s v="Liz Lidiana Huaman Rojas"/>
    <m/>
    <x v="0"/>
    <x v="1"/>
    <x v="2"/>
    <x v="6"/>
  </r>
  <r>
    <x v="10526"/>
    <x v="0"/>
    <s v="TGM15110"/>
    <s v="ESTADO DE CUENTA"/>
    <x v="0"/>
    <x v="0"/>
    <x v="0"/>
    <x v="5"/>
    <s v="Liz Lidiana Huaman Rojas"/>
    <m/>
    <x v="0"/>
    <x v="1"/>
    <x v="2"/>
    <x v="6"/>
  </r>
  <r>
    <x v="10527"/>
    <x v="0"/>
    <s v="TGM15111"/>
    <s v="CAMBIO DE SEGUNDO TITULAR"/>
    <x v="0"/>
    <x v="0"/>
    <x v="0"/>
    <x v="54"/>
    <s v="Liz Lidiana Huaman Rojas"/>
    <m/>
    <x v="0"/>
    <x v="1"/>
    <x v="2"/>
    <x v="6"/>
  </r>
  <r>
    <x v="10528"/>
    <x v="4"/>
    <s v="TGM15112"/>
    <s v="CERTIFICADO DE USO PERPETUO"/>
    <x v="0"/>
    <x v="0"/>
    <x v="0"/>
    <x v="0"/>
    <s v="Rosmery Montesinos Quispe c2"/>
    <s v="Presencial"/>
    <x v="0"/>
    <x v="1"/>
    <x v="2"/>
    <x v="6"/>
  </r>
  <r>
    <x v="10529"/>
    <x v="0"/>
    <s v="TGM15113"/>
    <s v="ACTUALIZACION DE DATOS"/>
    <x v="0"/>
    <x v="0"/>
    <x v="0"/>
    <x v="1"/>
    <s v="Liz Lidiana Huaman Rojas"/>
    <m/>
    <x v="0"/>
    <x v="1"/>
    <x v="2"/>
    <x v="6"/>
  </r>
  <r>
    <x v="10530"/>
    <x v="0"/>
    <s v="TGM15114"/>
    <s v="USO DE ESPACIO NF"/>
    <x v="0"/>
    <x v="0"/>
    <x v="0"/>
    <x v="8"/>
    <s v="Liz Lidiana Huaman Rojas"/>
    <m/>
    <x v="0"/>
    <x v="1"/>
    <x v="2"/>
    <x v="6"/>
  </r>
  <r>
    <x v="10531"/>
    <x v="0"/>
    <s v="TGM15115"/>
    <s v="MISA RECUERDO"/>
    <x v="0"/>
    <x v="2"/>
    <x v="0"/>
    <x v="39"/>
    <s v="Liz Lidiana Huaman Rojas"/>
    <m/>
    <x v="0"/>
    <x v="1"/>
    <x v="2"/>
    <x v="6"/>
  </r>
  <r>
    <x v="10532"/>
    <x v="0"/>
    <s v="TGM15116"/>
    <s v="ESTADO DE CUENTA"/>
    <x v="0"/>
    <x v="0"/>
    <x v="0"/>
    <x v="5"/>
    <s v="Liz Lidiana Huaman Rojas"/>
    <m/>
    <x v="0"/>
    <x v="1"/>
    <x v="2"/>
    <x v="6"/>
  </r>
  <r>
    <x v="10533"/>
    <x v="0"/>
    <s v="TGM15117"/>
    <s v="FLOREROS PVC"/>
    <x v="0"/>
    <x v="0"/>
    <x v="0"/>
    <x v="21"/>
    <s v="Liz Lidiana Huaman Rojas"/>
    <m/>
    <x v="0"/>
    <x v="1"/>
    <x v="2"/>
    <x v="6"/>
  </r>
  <r>
    <x v="10534"/>
    <x v="0"/>
    <s v="TGM15118"/>
    <s v="USO DE ESPACIO"/>
    <x v="0"/>
    <x v="0"/>
    <x v="0"/>
    <x v="8"/>
    <s v="Pamela Diana SAC Caro Alhua"/>
    <s v="Presencial"/>
    <x v="0"/>
    <x v="1"/>
    <x v="2"/>
    <x v="6"/>
  </r>
  <r>
    <x v="10535"/>
    <x v="0"/>
    <s v="TGM15119"/>
    <s v="USO DE ESPACIO"/>
    <x v="0"/>
    <x v="0"/>
    <x v="0"/>
    <x v="8"/>
    <s v="Pamela Diana SAC Caro Alhua"/>
    <m/>
    <x v="0"/>
    <x v="1"/>
    <x v="2"/>
    <x v="6"/>
  </r>
  <r>
    <x v="10536"/>
    <x v="0"/>
    <s v="TGM15120"/>
    <s v="ALQUILER DE PLEGARIA I"/>
    <x v="0"/>
    <x v="0"/>
    <x v="0"/>
    <x v="50"/>
    <s v="Pamela Diana SAC Caro Alhua"/>
    <s v="Presencial"/>
    <x v="0"/>
    <x v="1"/>
    <x v="2"/>
    <x v="6"/>
  </r>
  <r>
    <x v="10537"/>
    <x v="0"/>
    <s v="TGM15121"/>
    <s v="FLOREROS DE PVC"/>
    <x v="0"/>
    <x v="0"/>
    <x v="0"/>
    <x v="4"/>
    <s v="Pamela Diana SAC Caro Alhua"/>
    <s v="Presencial"/>
    <x v="0"/>
    <x v="1"/>
    <x v="2"/>
    <x v="6"/>
  </r>
  <r>
    <x v="10538"/>
    <x v="0"/>
    <s v="TGM15122"/>
    <s v="CAMBIO DE TITULAR POR FALLECIMIENTO"/>
    <x v="0"/>
    <x v="0"/>
    <x v="0"/>
    <x v="31"/>
    <s v="Pamela Diana SAC Caro Alhua"/>
    <s v="Presencial"/>
    <x v="0"/>
    <x v="1"/>
    <x v="2"/>
    <x v="6"/>
  </r>
  <r>
    <x v="10539"/>
    <x v="0"/>
    <s v="TGM15123"/>
    <s v="MISA DE RECUERDO"/>
    <x v="0"/>
    <x v="2"/>
    <x v="0"/>
    <x v="39"/>
    <s v="Liz Lidiana Huaman Rojas"/>
    <m/>
    <x v="0"/>
    <x v="1"/>
    <x v="2"/>
    <x v="6"/>
  </r>
  <r>
    <x v="10540"/>
    <x v="0"/>
    <s v="TGM15124"/>
    <s v="FLOREROS"/>
    <x v="0"/>
    <x v="1"/>
    <x v="4"/>
    <x v="4"/>
    <s v="Deisy Huaman Lara - San Antonio"/>
    <s v="Presencial"/>
    <x v="0"/>
    <x v="1"/>
    <x v="2"/>
    <x v="6"/>
  </r>
  <r>
    <x v="10541"/>
    <x v="0"/>
    <s v="TGM15125"/>
    <s v="FLOREROS PVC"/>
    <x v="0"/>
    <x v="0"/>
    <x v="0"/>
    <x v="21"/>
    <s v="Liz Lidiana Huaman Rojas"/>
    <m/>
    <x v="0"/>
    <x v="1"/>
    <x v="2"/>
    <x v="6"/>
  </r>
  <r>
    <x v="10542"/>
    <x v="0"/>
    <s v="TGM15126"/>
    <s v="CERTIFICADO DE USO"/>
    <x v="0"/>
    <x v="0"/>
    <x v="0"/>
    <x v="0"/>
    <s v="Liz Lidiana Huaman Rojas"/>
    <m/>
    <x v="0"/>
    <x v="1"/>
    <x v="2"/>
    <x v="6"/>
  </r>
  <r>
    <x v="10543"/>
    <x v="0"/>
    <s v="TGM15127"/>
    <s v="CERTIFICADO DE USO"/>
    <x v="0"/>
    <x v="0"/>
    <x v="0"/>
    <x v="0"/>
    <s v="Liz Lidiana Huaman Rojas"/>
    <m/>
    <x v="0"/>
    <x v="1"/>
    <x v="2"/>
    <x v="6"/>
  </r>
  <r>
    <x v="10544"/>
    <x v="0"/>
    <s v="TGM15128"/>
    <s v="CERTIFICADO DE USO"/>
    <x v="0"/>
    <x v="0"/>
    <x v="0"/>
    <x v="0"/>
    <s v="Liz Lidiana Huaman Rojas"/>
    <m/>
    <x v="0"/>
    <x v="1"/>
    <x v="2"/>
    <x v="6"/>
  </r>
  <r>
    <x v="10545"/>
    <x v="0"/>
    <s v="TGM15129"/>
    <s v="CERTIFICADO DE USO"/>
    <x v="0"/>
    <x v="0"/>
    <x v="0"/>
    <x v="0"/>
    <s v="Liz Lidiana Huaman Rojas"/>
    <m/>
    <x v="0"/>
    <x v="1"/>
    <x v="2"/>
    <x v="6"/>
  </r>
  <r>
    <x v="10546"/>
    <x v="0"/>
    <s v="TGM15130"/>
    <s v="FLORERO PVC"/>
    <x v="0"/>
    <x v="0"/>
    <x v="0"/>
    <x v="4"/>
    <s v="Pamela Diana SAC Caro Alhua"/>
    <s v="Presencial"/>
    <x v="0"/>
    <x v="1"/>
    <x v="2"/>
    <x v="6"/>
  </r>
  <r>
    <x v="10547"/>
    <x v="0"/>
    <s v="TGM15131"/>
    <s v="CERTIFICADO DE USO"/>
    <x v="0"/>
    <x v="0"/>
    <x v="0"/>
    <x v="0"/>
    <s v="Pamela Diana SAC Caro Alhua"/>
    <s v="Presencial"/>
    <x v="0"/>
    <x v="1"/>
    <x v="2"/>
    <x v="6"/>
  </r>
  <r>
    <x v="10548"/>
    <x v="0"/>
    <s v="TGM15132"/>
    <s v="CERTIFICADO DE USO"/>
    <x v="0"/>
    <x v="0"/>
    <x v="0"/>
    <x v="0"/>
    <s v="Pamela Diana SAC Caro Alhua"/>
    <s v="Presencial"/>
    <x v="0"/>
    <x v="1"/>
    <x v="2"/>
    <x v="6"/>
  </r>
  <r>
    <x v="10549"/>
    <x v="0"/>
    <s v="TGM15133"/>
    <s v="CERTIFICADO DE USO"/>
    <x v="0"/>
    <x v="0"/>
    <x v="0"/>
    <x v="0"/>
    <s v="Pamela Diana SAC Caro Alhua"/>
    <s v="Presencial"/>
    <x v="0"/>
    <x v="1"/>
    <x v="2"/>
    <x v="6"/>
  </r>
  <r>
    <x v="10550"/>
    <x v="0"/>
    <s v="TGM15134"/>
    <s v="DEVOLUCION DE LAPIDA"/>
    <x v="0"/>
    <x v="2"/>
    <x v="0"/>
    <x v="17"/>
    <s v="Pamela Diana SAC Caro Alhua"/>
    <s v="Presencial"/>
    <x v="0"/>
    <x v="1"/>
    <x v="2"/>
    <x v="6"/>
  </r>
  <r>
    <x v="10551"/>
    <x v="0"/>
    <s v="TGM15135"/>
    <s v="LAPIDA POR COLOCAR"/>
    <x v="0"/>
    <x v="0"/>
    <x v="4"/>
    <x v="13"/>
    <s v="Grupo Servicio de Atencion al Cliente"/>
    <s v="Presencial"/>
    <x v="0"/>
    <x v="1"/>
    <x v="2"/>
    <x v="6"/>
  </r>
  <r>
    <x v="10552"/>
    <x v="0"/>
    <s v="TGM15136"/>
    <s v="FLOREROS PVC"/>
    <x v="0"/>
    <x v="0"/>
    <x v="0"/>
    <x v="21"/>
    <s v="Liz Lidiana Huaman Rojas"/>
    <m/>
    <x v="0"/>
    <x v="1"/>
    <x v="2"/>
    <x v="6"/>
  </r>
  <r>
    <x v="10553"/>
    <x v="4"/>
    <s v="TGM15137"/>
    <s v="REGULARIZACI&amp;OACUTE;N DE CONTRATO ANTIGUO"/>
    <x v="0"/>
    <x v="0"/>
    <x v="2"/>
    <x v="3"/>
    <s v="Rosmery Montesinos Quispe c2"/>
    <s v="Presencial"/>
    <x v="0"/>
    <x v="1"/>
    <x v="2"/>
    <x v="6"/>
  </r>
  <r>
    <x v="10554"/>
    <x v="4"/>
    <s v="TGM15138"/>
    <s v="CERTIFICADO DE USO PERPETUO"/>
    <x v="0"/>
    <x v="0"/>
    <x v="0"/>
    <x v="0"/>
    <s v="Rosmery Montesinos Quispe c2"/>
    <s v="Presencial"/>
    <x v="0"/>
    <x v="1"/>
    <x v="2"/>
    <x v="6"/>
  </r>
  <r>
    <x v="10555"/>
    <x v="4"/>
    <s v="TGM15139"/>
    <s v="CARTA PARA AUTORIZADO"/>
    <x v="0"/>
    <x v="0"/>
    <x v="0"/>
    <x v="41"/>
    <s v="Rosmery Montesinos Quispe c2"/>
    <s v="Presencial"/>
    <x v="0"/>
    <x v="1"/>
    <x v="2"/>
    <x v="6"/>
  </r>
  <r>
    <x v="10556"/>
    <x v="3"/>
    <s v="TGM15140"/>
    <s v="SOLICITUD REPROGRAMACION"/>
    <x v="0"/>
    <x v="0"/>
    <x v="4"/>
    <x v="10"/>
    <s v="Juan Carlos Chavez  Csc1"/>
    <s v="Presencial"/>
    <x v="0"/>
    <x v="1"/>
    <x v="2"/>
    <x v="6"/>
  </r>
  <r>
    <x v="10557"/>
    <x v="4"/>
    <s v="TGM15141"/>
    <s v="RECLAMO LAPIDA"/>
    <x v="0"/>
    <x v="1"/>
    <x v="4"/>
    <x v="13"/>
    <s v="Rayda Rita Vargas Perales C2"/>
    <s v="Presencial"/>
    <x v="0"/>
    <x v="1"/>
    <x v="2"/>
    <x v="6"/>
  </r>
  <r>
    <x v="10558"/>
    <x v="8"/>
    <s v="TGM15142"/>
    <s v="ASIGNACION DE SEGUNDO TITULAR"/>
    <x v="0"/>
    <x v="0"/>
    <x v="0"/>
    <x v="54"/>
    <s v="Rosario Margarita Vergara Jimenez SAC CHIM"/>
    <m/>
    <x v="0"/>
    <x v="1"/>
    <x v="2"/>
    <x v="6"/>
  </r>
  <r>
    <x v="10559"/>
    <x v="0"/>
    <s v="TGM15143"/>
    <s v="REPINTADO DE LAPIDA"/>
    <x v="0"/>
    <x v="0"/>
    <x v="0"/>
    <x v="14"/>
    <s v="Liz Lidiana Huaman Rojas"/>
    <m/>
    <x v="0"/>
    <x v="1"/>
    <x v="2"/>
    <x v="6"/>
  </r>
  <r>
    <x v="10560"/>
    <x v="3"/>
    <s v="TGM15144"/>
    <s v="ENTREGA DE CERTIFICADO DE PERPETUIDAD"/>
    <x v="0"/>
    <x v="0"/>
    <x v="0"/>
    <x v="0"/>
    <s v="Ruth Cusihuaman SACC1"/>
    <s v="Presencial"/>
    <x v="0"/>
    <x v="1"/>
    <x v="2"/>
    <x v="6"/>
  </r>
  <r>
    <x v="10561"/>
    <x v="0"/>
    <s v="TGM15145"/>
    <s v="FOMA"/>
    <x v="0"/>
    <x v="2"/>
    <x v="0"/>
    <x v="10"/>
    <s v="Pamela Diana SAC Caro Alhua"/>
    <s v="Presencial"/>
    <x v="0"/>
    <x v="1"/>
    <x v="2"/>
    <x v="6"/>
  </r>
  <r>
    <x v="10562"/>
    <x v="0"/>
    <s v="TGM15146"/>
    <s v="MISA"/>
    <x v="0"/>
    <x v="2"/>
    <x v="0"/>
    <x v="39"/>
    <s v="Pamela Diana SAC Caro Alhua"/>
    <s v="Presencial"/>
    <x v="0"/>
    <x v="1"/>
    <x v="2"/>
    <x v="6"/>
  </r>
  <r>
    <x v="10563"/>
    <x v="0"/>
    <s v="TGM15147"/>
    <s v="MISA"/>
    <x v="0"/>
    <x v="2"/>
    <x v="0"/>
    <x v="39"/>
    <s v="Pamela Diana SAC Caro Alhua"/>
    <s v="Presencial"/>
    <x v="0"/>
    <x v="1"/>
    <x v="2"/>
    <x v="6"/>
  </r>
  <r>
    <x v="10564"/>
    <x v="1"/>
    <s v="TGM15148"/>
    <s v="REACTIVACION DE CONTRATO"/>
    <x v="0"/>
    <x v="0"/>
    <x v="4"/>
    <x v="49"/>
    <s v="Juan Carlos Chavez  Cor"/>
    <s v="Presencial"/>
    <x v="0"/>
    <x v="1"/>
    <x v="2"/>
    <x v="6"/>
  </r>
  <r>
    <x v="10565"/>
    <x v="0"/>
    <s v="TGM15149"/>
    <s v="ACTUALIZACION DE DATOS"/>
    <x v="0"/>
    <x v="0"/>
    <x v="2"/>
    <x v="1"/>
    <s v="Liz Lidiana Huaman Rojas"/>
    <m/>
    <x v="0"/>
    <x v="2"/>
    <x v="2"/>
    <x v="6"/>
  </r>
  <r>
    <x v="10566"/>
    <x v="0"/>
    <s v="TGM15150"/>
    <s v="ESTADO DE CUENTA"/>
    <x v="0"/>
    <x v="0"/>
    <x v="0"/>
    <x v="5"/>
    <s v="Liz Lidiana Huaman Rojas"/>
    <s v="Llamada Telefonica"/>
    <x v="0"/>
    <x v="1"/>
    <x v="2"/>
    <x v="6"/>
  </r>
  <r>
    <x v="10567"/>
    <x v="4"/>
    <s v="TGM15151"/>
    <s v="ACTUALIZACION DE DATOS"/>
    <x v="0"/>
    <x v="0"/>
    <x v="0"/>
    <x v="1"/>
    <s v="Ruth Cusihuaman SACC2"/>
    <s v="Presencial"/>
    <x v="0"/>
    <x v="1"/>
    <x v="2"/>
    <x v="6"/>
  </r>
  <r>
    <x v="10568"/>
    <x v="3"/>
    <s v="TGM15152"/>
    <s v="ENTREGA DE CERTIFICADO DE PERPETUIDAD"/>
    <x v="0"/>
    <x v="0"/>
    <x v="0"/>
    <x v="0"/>
    <s v="Ruth Cusihuaman SACC1"/>
    <s v="Presencial"/>
    <x v="0"/>
    <x v="1"/>
    <x v="2"/>
    <x v="6"/>
  </r>
  <r>
    <x v="10569"/>
    <x v="0"/>
    <s v="TGM15153"/>
    <s v="MISA RECUERDO"/>
    <x v="0"/>
    <x v="2"/>
    <x v="0"/>
    <x v="39"/>
    <s v="Liz Lidiana Huaman Rojas"/>
    <m/>
    <x v="0"/>
    <x v="1"/>
    <x v="2"/>
    <x v="6"/>
  </r>
  <r>
    <x v="10570"/>
    <x v="3"/>
    <s v="TGM15154"/>
    <s v="ACTUALIZACION DE DATOS"/>
    <x v="0"/>
    <x v="0"/>
    <x v="0"/>
    <x v="1"/>
    <s v="Ruth Cusihuaman SACC1"/>
    <s v="Presencial"/>
    <x v="0"/>
    <x v="1"/>
    <x v="2"/>
    <x v="6"/>
  </r>
  <r>
    <x v="10571"/>
    <x v="3"/>
    <s v="TGM15155"/>
    <s v="CERTIFICADO DE USO PERPETUO"/>
    <x v="0"/>
    <x v="0"/>
    <x v="0"/>
    <x v="0"/>
    <s v="Rosmery Montesinos Quispe c1"/>
    <s v="Presencial"/>
    <x v="0"/>
    <x v="1"/>
    <x v="2"/>
    <x v="6"/>
  </r>
  <r>
    <x v="10572"/>
    <x v="4"/>
    <s v="TGM15156"/>
    <s v="CONSULTA DE PAGOS"/>
    <x v="0"/>
    <x v="2"/>
    <x v="0"/>
    <x v="10"/>
    <s v="Rosmery Montesinos Quispe c2"/>
    <s v="Presencial"/>
    <x v="0"/>
    <x v="1"/>
    <x v="2"/>
    <x v="6"/>
  </r>
  <r>
    <x v="10573"/>
    <x v="3"/>
    <s v="TGM15157"/>
    <s v="BOLETA DE PAGO"/>
    <x v="0"/>
    <x v="0"/>
    <x v="0"/>
    <x v="19"/>
    <s v="Ruth Cusihuaman SACC1"/>
    <s v="Presencial"/>
    <x v="0"/>
    <x v="1"/>
    <x v="2"/>
    <x v="6"/>
  </r>
  <r>
    <x v="10574"/>
    <x v="3"/>
    <s v="TGM15158"/>
    <s v="ESTADO DE CUENTA"/>
    <x v="0"/>
    <x v="0"/>
    <x v="0"/>
    <x v="1"/>
    <s v="Ruth Cusihuaman SACC1"/>
    <s v="Presencial"/>
    <x v="0"/>
    <x v="1"/>
    <x v="2"/>
    <x v="6"/>
  </r>
  <r>
    <x v="10575"/>
    <x v="3"/>
    <s v="TGM15159"/>
    <s v="ESTADO DE CUENTA"/>
    <x v="0"/>
    <x v="0"/>
    <x v="2"/>
    <x v="5"/>
    <s v="Ruth Cusihuaman SACC1"/>
    <s v="Presencial"/>
    <x v="0"/>
    <x v="2"/>
    <x v="2"/>
    <x v="6"/>
  </r>
  <r>
    <x v="10576"/>
    <x v="0"/>
    <s v="TGM15160"/>
    <s v="MISA"/>
    <x v="0"/>
    <x v="2"/>
    <x v="0"/>
    <x v="39"/>
    <s v="Nescar Janeth Ingaruca Peña SAC SAN"/>
    <s v="Presencial"/>
    <x v="0"/>
    <x v="1"/>
    <x v="2"/>
    <x v="6"/>
  </r>
  <r>
    <x v="10577"/>
    <x v="0"/>
    <s v="TGM15161"/>
    <s v="CODIGO CIP"/>
    <x v="0"/>
    <x v="0"/>
    <x v="0"/>
    <x v="46"/>
    <s v="Liz Lidiana Huaman Rojas"/>
    <m/>
    <x v="0"/>
    <x v="1"/>
    <x v="2"/>
    <x v="6"/>
  </r>
  <r>
    <x v="10578"/>
    <x v="0"/>
    <s v="TGM15162"/>
    <s v="MISA"/>
    <x v="0"/>
    <x v="2"/>
    <x v="0"/>
    <x v="39"/>
    <s v="Nescar Janeth Ingaruca Peña SAC SAN"/>
    <s v="Presencial"/>
    <x v="0"/>
    <x v="1"/>
    <x v="2"/>
    <x v="6"/>
  </r>
  <r>
    <x v="10579"/>
    <x v="0"/>
    <s v="TGM15163"/>
    <s v="VENTA DE LAPIDAS"/>
    <x v="0"/>
    <x v="0"/>
    <x v="4"/>
    <x v="9"/>
    <s v="Florentino Sebastian Salinas San Antonio"/>
    <s v="Presencial"/>
    <x v="0"/>
    <x v="2"/>
    <x v="2"/>
    <x v="6"/>
  </r>
  <r>
    <x v="10580"/>
    <x v="0"/>
    <s v="TGM15164"/>
    <s v="VENTA DE LAPIDA"/>
    <x v="0"/>
    <x v="0"/>
    <x v="2"/>
    <x v="9"/>
    <s v="Nescar Janeth Ingaruca Peña SAC SAN"/>
    <s v="Presencial"/>
    <x v="0"/>
    <x v="2"/>
    <x v="2"/>
    <x v="6"/>
  </r>
  <r>
    <x v="10581"/>
    <x v="0"/>
    <s v="TGM15165"/>
    <s v="MISA RECUERDO"/>
    <x v="0"/>
    <x v="2"/>
    <x v="0"/>
    <x v="39"/>
    <s v="Liz Lidiana Huaman Rojas"/>
    <m/>
    <x v="0"/>
    <x v="1"/>
    <x v="2"/>
    <x v="6"/>
  </r>
  <r>
    <x v="10582"/>
    <x v="0"/>
    <s v="TGM15166"/>
    <s v="FLOREROS PVC"/>
    <x v="0"/>
    <x v="0"/>
    <x v="0"/>
    <x v="43"/>
    <s v="Liz Lidiana Huaman Rojas"/>
    <m/>
    <x v="0"/>
    <x v="1"/>
    <x v="2"/>
    <x v="6"/>
  </r>
  <r>
    <x v="10583"/>
    <x v="0"/>
    <s v="TGM15167"/>
    <s v="ESTADO DE CUENTA"/>
    <x v="0"/>
    <x v="0"/>
    <x v="0"/>
    <x v="5"/>
    <s v="Liz Lidiana Huaman Rojas"/>
    <m/>
    <x v="0"/>
    <x v="1"/>
    <x v="2"/>
    <x v="6"/>
  </r>
  <r>
    <x v="10584"/>
    <x v="0"/>
    <s v="TGM15168"/>
    <s v="USO DE ESPACIO NF"/>
    <x v="0"/>
    <x v="0"/>
    <x v="0"/>
    <x v="8"/>
    <s v="Liz Lidiana Huaman Rojas"/>
    <m/>
    <x v="0"/>
    <x v="1"/>
    <x v="2"/>
    <x v="6"/>
  </r>
  <r>
    <x v="10585"/>
    <x v="0"/>
    <s v="TGM15169"/>
    <s v="ESTADO DE CUENTA"/>
    <x v="0"/>
    <x v="0"/>
    <x v="0"/>
    <x v="5"/>
    <s v="Liz Lidiana Huaman Rojas"/>
    <m/>
    <x v="0"/>
    <x v="1"/>
    <x v="2"/>
    <x v="6"/>
  </r>
  <r>
    <x v="10586"/>
    <x v="0"/>
    <s v="TGM15170"/>
    <s v="ESTADO DE CUENTA"/>
    <x v="0"/>
    <x v="0"/>
    <x v="0"/>
    <x v="5"/>
    <s v="Liz Lidiana Huaman Rojas"/>
    <m/>
    <x v="0"/>
    <x v="1"/>
    <x v="2"/>
    <x v="6"/>
  </r>
  <r>
    <x v="10587"/>
    <x v="0"/>
    <s v="TGM15171"/>
    <s v="MISA"/>
    <x v="0"/>
    <x v="2"/>
    <x v="0"/>
    <x v="39"/>
    <s v="Nescar Janeth Ingaruca Peña SAC SAN"/>
    <s v="Presencial"/>
    <x v="0"/>
    <x v="1"/>
    <x v="2"/>
    <x v="6"/>
  </r>
  <r>
    <x v="10588"/>
    <x v="0"/>
    <s v="TGM15172"/>
    <s v="FONDO MANTENIMIENTO"/>
    <x v="0"/>
    <x v="0"/>
    <x v="0"/>
    <x v="0"/>
    <s v="Nescar Janeth Ingaruca Peña SAC SAN"/>
    <s v="Presencial"/>
    <x v="0"/>
    <x v="1"/>
    <x v="2"/>
    <x v="6"/>
  </r>
  <r>
    <x v="10589"/>
    <x v="4"/>
    <s v="TGM15173"/>
    <s v="RECLAMO LAPIDA"/>
    <x v="0"/>
    <x v="1"/>
    <x v="2"/>
    <x v="13"/>
    <s v="Rayda Rita Vargas Perales - Cusco II"/>
    <s v="Llamada Telefonica"/>
    <x v="0"/>
    <x v="2"/>
    <x v="2"/>
    <x v="6"/>
  </r>
  <r>
    <x v="10590"/>
    <x v="4"/>
    <s v="TGM15174"/>
    <s v="RECLAMO LAPIDA"/>
    <x v="0"/>
    <x v="1"/>
    <x v="4"/>
    <x v="13"/>
    <s v="Rayda Rita Vargas Perales C2"/>
    <s v="Llamada Telefonica"/>
    <x v="0"/>
    <x v="2"/>
    <x v="2"/>
    <x v="6"/>
  </r>
  <r>
    <x v="10591"/>
    <x v="0"/>
    <s v="TGM15175"/>
    <s v="USO DE ESPACIO"/>
    <x v="0"/>
    <x v="0"/>
    <x v="0"/>
    <x v="8"/>
    <s v="Nescar Janeth Ingaruca Peña SAC SAN"/>
    <s v="Presencial"/>
    <x v="0"/>
    <x v="1"/>
    <x v="2"/>
    <x v="6"/>
  </r>
  <r>
    <x v="10592"/>
    <x v="3"/>
    <s v="TGM15176"/>
    <s v="LAPIDA ROTA"/>
    <x v="0"/>
    <x v="1"/>
    <x v="4"/>
    <x v="20"/>
    <s v="Rayda Rita Vargas Perales C1"/>
    <s v="Presencial"/>
    <x v="0"/>
    <x v="1"/>
    <x v="2"/>
    <x v="6"/>
  </r>
  <r>
    <x v="10593"/>
    <x v="3"/>
    <s v="TGM15177"/>
    <s v="RECLAMO MISA"/>
    <x v="0"/>
    <x v="1"/>
    <x v="4"/>
    <x v="38"/>
    <s v="Rayda Rita Vargas Perales C1"/>
    <s v="Presencial"/>
    <x v="0"/>
    <x v="1"/>
    <x v="2"/>
    <x v="6"/>
  </r>
  <r>
    <x v="10594"/>
    <x v="0"/>
    <s v="TGM15178"/>
    <s v="MISA"/>
    <x v="0"/>
    <x v="2"/>
    <x v="0"/>
    <x v="39"/>
    <s v="Pamela Diana SAC Caro Alhua"/>
    <s v="Presencial"/>
    <x v="0"/>
    <x v="1"/>
    <x v="2"/>
    <x v="6"/>
  </r>
  <r>
    <x v="10595"/>
    <x v="8"/>
    <s v="TGM15179"/>
    <s v="USO DE ESPACIO"/>
    <x v="0"/>
    <x v="0"/>
    <x v="0"/>
    <x v="8"/>
    <s v="Rosario Margarita Vergara Jimenez SAC CHIM"/>
    <m/>
    <x v="0"/>
    <x v="1"/>
    <x v="2"/>
    <x v="6"/>
  </r>
  <r>
    <x v="10596"/>
    <x v="8"/>
    <s v="TGM15180"/>
    <s v="SERVICIO DE MISA"/>
    <x v="0"/>
    <x v="0"/>
    <x v="4"/>
    <x v="29"/>
    <s v="Oscar San Martin Castillo  Chimbote"/>
    <m/>
    <x v="0"/>
    <x v="2"/>
    <x v="2"/>
    <x v="6"/>
  </r>
  <r>
    <x v="10597"/>
    <x v="1"/>
    <s v="TGM15181"/>
    <s v="FOMA"/>
    <x v="0"/>
    <x v="2"/>
    <x v="0"/>
    <x v="10"/>
    <s v="Pamela Diana Caro Alhua  SAC cor"/>
    <s v="Presencial"/>
    <x v="0"/>
    <x v="1"/>
    <x v="2"/>
    <x v="6"/>
  </r>
  <r>
    <x v="10598"/>
    <x v="0"/>
    <s v="TGM15182"/>
    <s v="MISA"/>
    <x v="0"/>
    <x v="2"/>
    <x v="0"/>
    <x v="39"/>
    <s v="Nescar Janeth Ingaruca Peña SAC SAN"/>
    <s v="Presencial"/>
    <x v="0"/>
    <x v="1"/>
    <x v="2"/>
    <x v="6"/>
  </r>
  <r>
    <x v="10599"/>
    <x v="0"/>
    <s v="TGM15183"/>
    <s v="MISA"/>
    <x v="0"/>
    <x v="2"/>
    <x v="0"/>
    <x v="39"/>
    <s v="Nescar Janeth Ingaruca Peña SAC SAN"/>
    <s v="Presencial"/>
    <x v="0"/>
    <x v="1"/>
    <x v="2"/>
    <x v="6"/>
  </r>
  <r>
    <x v="10600"/>
    <x v="0"/>
    <s v="TGM15184"/>
    <s v="CERTIFICADO"/>
    <x v="0"/>
    <x v="0"/>
    <x v="0"/>
    <x v="0"/>
    <s v="Nescar Janeth Ingaruca Peña SAC SAN"/>
    <s v="Presencial"/>
    <x v="0"/>
    <x v="1"/>
    <x v="2"/>
    <x v="6"/>
  </r>
  <r>
    <x v="10601"/>
    <x v="0"/>
    <s v="TGM15185"/>
    <s v="EMISION DE BOLETA"/>
    <x v="0"/>
    <x v="0"/>
    <x v="0"/>
    <x v="19"/>
    <s v="Nescar Janeth Ingaruca Peña SAC SAN"/>
    <s v="Presencial"/>
    <x v="0"/>
    <x v="1"/>
    <x v="2"/>
    <x v="6"/>
  </r>
  <r>
    <x v="10602"/>
    <x v="0"/>
    <s v="TGM15186"/>
    <s v="CERTIFICADO DE USO"/>
    <x v="0"/>
    <x v="0"/>
    <x v="2"/>
    <x v="0"/>
    <s v="Pamela Diana SAC Caro Alhua"/>
    <s v="Presencial"/>
    <x v="0"/>
    <x v="1"/>
    <x v="2"/>
    <x v="6"/>
  </r>
  <r>
    <x v="10603"/>
    <x v="0"/>
    <s v="TGM15187"/>
    <s v="ESTADO DE CUENTA"/>
    <x v="0"/>
    <x v="0"/>
    <x v="0"/>
    <x v="5"/>
    <s v="Liz Lidiana Huaman Rojas"/>
    <m/>
    <x v="0"/>
    <x v="1"/>
    <x v="2"/>
    <x v="7"/>
  </r>
  <r>
    <x v="10604"/>
    <x v="0"/>
    <s v="TGM15188"/>
    <s v="ESTADO DE CUENTA"/>
    <x v="0"/>
    <x v="0"/>
    <x v="0"/>
    <x v="5"/>
    <s v="Liz Lidiana Huaman Rojas"/>
    <m/>
    <x v="0"/>
    <x v="1"/>
    <x v="2"/>
    <x v="7"/>
  </r>
  <r>
    <x v="10605"/>
    <x v="0"/>
    <s v="TGM15189"/>
    <s v="MISA RECUERDO"/>
    <x v="0"/>
    <x v="2"/>
    <x v="0"/>
    <x v="39"/>
    <s v="Liz Lidiana Huaman Rojas"/>
    <m/>
    <x v="0"/>
    <x v="1"/>
    <x v="2"/>
    <x v="7"/>
  </r>
  <r>
    <x v="10606"/>
    <x v="0"/>
    <s v="TGM15190"/>
    <s v="MISA RECUERDO"/>
    <x v="0"/>
    <x v="2"/>
    <x v="0"/>
    <x v="39"/>
    <s v="Liz Lidiana Huaman Rojas"/>
    <m/>
    <x v="0"/>
    <x v="1"/>
    <x v="2"/>
    <x v="7"/>
  </r>
  <r>
    <x v="10607"/>
    <x v="0"/>
    <s v="TGM15191"/>
    <s v="MISA RECUERDO"/>
    <x v="0"/>
    <x v="2"/>
    <x v="0"/>
    <x v="39"/>
    <s v="Liz Lidiana Huaman Rojas"/>
    <m/>
    <x v="0"/>
    <x v="1"/>
    <x v="2"/>
    <x v="7"/>
  </r>
  <r>
    <x v="10608"/>
    <x v="0"/>
    <s v="TGM15192"/>
    <s v="ESTADO DE CUENTA"/>
    <x v="0"/>
    <x v="0"/>
    <x v="0"/>
    <x v="5"/>
    <s v="Liz Lidiana Huaman Rojas"/>
    <m/>
    <x v="0"/>
    <x v="1"/>
    <x v="2"/>
    <x v="7"/>
  </r>
  <r>
    <x v="10609"/>
    <x v="1"/>
    <s v="TGM15193"/>
    <s v="RESOLUCION DE CONTRATO"/>
    <x v="0"/>
    <x v="0"/>
    <x v="4"/>
    <x v="52"/>
    <s v="Juan Carlos Chavez  Cor"/>
    <s v="Presencial"/>
    <x v="0"/>
    <x v="2"/>
    <x v="2"/>
    <x v="7"/>
  </r>
  <r>
    <x v="10610"/>
    <x v="0"/>
    <s v="TGM15194"/>
    <s v="ESTADO DE CUENTA"/>
    <x v="0"/>
    <x v="0"/>
    <x v="0"/>
    <x v="5"/>
    <s v="Liz Lidiana Huaman Rojas"/>
    <m/>
    <x v="0"/>
    <x v="1"/>
    <x v="2"/>
    <x v="7"/>
  </r>
  <r>
    <x v="10611"/>
    <x v="3"/>
    <s v="TGM15195"/>
    <s v="REPINTADO DE LAPIDA POR GARANTIA"/>
    <x v="0"/>
    <x v="0"/>
    <x v="2"/>
    <x v="14"/>
    <s v="Rosmery Montesinos Quispe c1"/>
    <s v="Presencial"/>
    <x v="0"/>
    <x v="2"/>
    <x v="2"/>
    <x v="7"/>
  </r>
  <r>
    <x v="10612"/>
    <x v="0"/>
    <s v="TGM15196"/>
    <s v="UBICACION DE ESPACIO"/>
    <x v="0"/>
    <x v="0"/>
    <x v="0"/>
    <x v="40"/>
    <s v="Pamela Diana SAC Caro Alhua"/>
    <s v="Presencial"/>
    <x v="0"/>
    <x v="1"/>
    <x v="2"/>
    <x v="7"/>
  </r>
  <r>
    <x v="10613"/>
    <x v="0"/>
    <s v="TGM15197"/>
    <s v="ESTADO DE CUENTA"/>
    <x v="0"/>
    <x v="0"/>
    <x v="0"/>
    <x v="5"/>
    <s v="Pamela Diana SAC Caro Alhua"/>
    <s v="Presencial"/>
    <x v="0"/>
    <x v="1"/>
    <x v="2"/>
    <x v="7"/>
  </r>
  <r>
    <x v="10614"/>
    <x v="0"/>
    <s v="TGM15198"/>
    <s v="FLOREROS DE METAL"/>
    <x v="0"/>
    <x v="0"/>
    <x v="0"/>
    <x v="4"/>
    <s v="Pamela Diana SAC Caro Alhua"/>
    <s v="Presencial"/>
    <x v="0"/>
    <x v="1"/>
    <x v="2"/>
    <x v="7"/>
  </r>
  <r>
    <x v="10615"/>
    <x v="0"/>
    <s v="TGM15199"/>
    <s v="MISA"/>
    <x v="0"/>
    <x v="2"/>
    <x v="0"/>
    <x v="39"/>
    <s v="Pamela Diana SAC Caro Alhua"/>
    <s v="Presencial"/>
    <x v="0"/>
    <x v="1"/>
    <x v="2"/>
    <x v="7"/>
  </r>
  <r>
    <x v="10616"/>
    <x v="0"/>
    <s v="TGM15200"/>
    <s v="LAPIDA CON OTRO FORMATO"/>
    <x v="0"/>
    <x v="0"/>
    <x v="0"/>
    <x v="13"/>
    <s v="Pamela Diana SAC Caro Alhua"/>
    <s v="Presencial"/>
    <x v="0"/>
    <x v="1"/>
    <x v="2"/>
    <x v="7"/>
  </r>
  <r>
    <x v="10617"/>
    <x v="0"/>
    <s v="TGM15201"/>
    <s v="VENTA DE LAPIDA"/>
    <x v="0"/>
    <x v="1"/>
    <x v="4"/>
    <x v="9"/>
    <s v="Florentino Sebastian Salinas San Antonio"/>
    <s v="Presencial"/>
    <x v="0"/>
    <x v="2"/>
    <x v="2"/>
    <x v="7"/>
  </r>
  <r>
    <x v="10618"/>
    <x v="0"/>
    <s v="TGM15202"/>
    <s v="CERTIFICADO DE USO"/>
    <x v="0"/>
    <x v="0"/>
    <x v="0"/>
    <x v="0"/>
    <s v="Pamela Diana SAC Caro Alhua"/>
    <s v="Presencial"/>
    <x v="0"/>
    <x v="1"/>
    <x v="2"/>
    <x v="7"/>
  </r>
  <r>
    <x v="10619"/>
    <x v="0"/>
    <s v="TGM15203"/>
    <s v="CERTIFICADO DE USO"/>
    <x v="0"/>
    <x v="0"/>
    <x v="0"/>
    <x v="0"/>
    <s v="Pamela Diana SAC Caro Alhua"/>
    <s v="Presencial"/>
    <x v="0"/>
    <x v="1"/>
    <x v="2"/>
    <x v="7"/>
  </r>
  <r>
    <x v="10620"/>
    <x v="4"/>
    <s v="TGM15204"/>
    <s v="RECLAMO LAPIDA"/>
    <x v="0"/>
    <x v="1"/>
    <x v="4"/>
    <x v="13"/>
    <s v="Rayda Rita Vargas Perales C2"/>
    <s v="Llamada Telefonica"/>
    <x v="0"/>
    <x v="2"/>
    <x v="2"/>
    <x v="7"/>
  </r>
  <r>
    <x v="10621"/>
    <x v="4"/>
    <s v="TGM15205"/>
    <s v="CONSULTA DE PAGOS"/>
    <x v="0"/>
    <x v="2"/>
    <x v="0"/>
    <x v="10"/>
    <s v="Rosmery Montesinos Quispe c2"/>
    <s v="Presencial"/>
    <x v="0"/>
    <x v="1"/>
    <x v="2"/>
    <x v="7"/>
  </r>
  <r>
    <x v="10622"/>
    <x v="3"/>
    <s v="TGM15206"/>
    <s v="SOLICITUD DEVOLUCION POR DESISTIMIENTO DE COMPRA"/>
    <x v="0"/>
    <x v="0"/>
    <x v="0"/>
    <x v="41"/>
    <s v="Ruth Cusihuaman SACC1"/>
    <s v="Presencial"/>
    <x v="0"/>
    <x v="1"/>
    <x v="2"/>
    <x v="7"/>
  </r>
  <r>
    <x v="10623"/>
    <x v="8"/>
    <s v="TGM15207"/>
    <s v="BOLETAS DE PAGO"/>
    <x v="0"/>
    <x v="0"/>
    <x v="0"/>
    <x v="19"/>
    <s v="Rosario Margarita Vergara Jimenez SAC CHIM"/>
    <m/>
    <x v="0"/>
    <x v="1"/>
    <x v="2"/>
    <x v="7"/>
  </r>
  <r>
    <x v="10624"/>
    <x v="0"/>
    <s v="TGM15208"/>
    <s v="CERTIFICADO DE USO"/>
    <x v="0"/>
    <x v="0"/>
    <x v="0"/>
    <x v="0"/>
    <s v="Pamela Diana SAC Caro Alhua"/>
    <s v="Presencial"/>
    <x v="0"/>
    <x v="1"/>
    <x v="2"/>
    <x v="7"/>
  </r>
  <r>
    <x v="10625"/>
    <x v="4"/>
    <s v="TGM15209"/>
    <s v="RECLAMO COLOCACI&amp;OACUTE;N DE LAPIDA"/>
    <x v="0"/>
    <x v="1"/>
    <x v="4"/>
    <x v="13"/>
    <s v="Rayda Rita Vargas Perales C2"/>
    <s v="Llamada Telefonica"/>
    <x v="0"/>
    <x v="2"/>
    <x v="2"/>
    <x v="7"/>
  </r>
  <r>
    <x v="10626"/>
    <x v="4"/>
    <s v="TGM15210"/>
    <s v="CERTIFICADO DE USO PERPETUO"/>
    <x v="0"/>
    <x v="0"/>
    <x v="0"/>
    <x v="0"/>
    <s v="Rosmery Montesinos Quispe c2"/>
    <s v="Presencial"/>
    <x v="0"/>
    <x v="1"/>
    <x v="2"/>
    <x v="7"/>
  </r>
  <r>
    <x v="10627"/>
    <x v="0"/>
    <s v="TGM15211"/>
    <s v="MISA DE RECUERDO"/>
    <x v="0"/>
    <x v="2"/>
    <x v="0"/>
    <x v="39"/>
    <s v="Liz Lidiana Huaman Rojas"/>
    <m/>
    <x v="0"/>
    <x v="1"/>
    <x v="2"/>
    <x v="7"/>
  </r>
  <r>
    <x v="10628"/>
    <x v="4"/>
    <s v="TGM15212"/>
    <s v="ACTUALIZACI&amp;OACUTE;N DE DATOS"/>
    <x v="0"/>
    <x v="0"/>
    <x v="0"/>
    <x v="1"/>
    <s v="Rosmery Montesinos Quispe c2"/>
    <s v="Presencial"/>
    <x v="0"/>
    <x v="1"/>
    <x v="2"/>
    <x v="7"/>
  </r>
  <r>
    <x v="10629"/>
    <x v="3"/>
    <s v="TGM15213"/>
    <s v="ACTUALIZACI&amp;OACUTE;N DE DATOS"/>
    <x v="0"/>
    <x v="0"/>
    <x v="0"/>
    <x v="1"/>
    <s v="Rosmery Montesinos Quispe c1"/>
    <s v="Presencial"/>
    <x v="0"/>
    <x v="1"/>
    <x v="2"/>
    <x v="7"/>
  </r>
  <r>
    <x v="10630"/>
    <x v="0"/>
    <s v="TGM15214"/>
    <s v="MISA DE RECUERDO"/>
    <x v="0"/>
    <x v="2"/>
    <x v="0"/>
    <x v="39"/>
    <s v="Liz Lidiana Huaman Rojas"/>
    <m/>
    <x v="0"/>
    <x v="1"/>
    <x v="2"/>
    <x v="7"/>
  </r>
  <r>
    <x v="10631"/>
    <x v="4"/>
    <s v="TGM15215"/>
    <s v="DEVOLUCI&amp;OACUTE;N DE GARANTIA"/>
    <x v="0"/>
    <x v="0"/>
    <x v="2"/>
    <x v="45"/>
    <s v="Rosmery Montesinos Quispe c2"/>
    <s v="Presencial"/>
    <x v="0"/>
    <x v="2"/>
    <x v="2"/>
    <x v="7"/>
  </r>
  <r>
    <x v="10632"/>
    <x v="4"/>
    <s v="TGM15216"/>
    <s v="RECLAMO LAPIDA"/>
    <x v="0"/>
    <x v="1"/>
    <x v="4"/>
    <x v="13"/>
    <s v="Rayda Rita Vargas Perales C2"/>
    <s v="Presencial"/>
    <x v="0"/>
    <x v="2"/>
    <x v="2"/>
    <x v="7"/>
  </r>
  <r>
    <x v="10633"/>
    <x v="0"/>
    <s v="TGM15217"/>
    <s v="TRASLADO INTERNO"/>
    <x v="0"/>
    <x v="0"/>
    <x v="0"/>
    <x v="8"/>
    <s v="Liz Lidiana Huaman Rojas"/>
    <m/>
    <x v="0"/>
    <x v="1"/>
    <x v="2"/>
    <x v="7"/>
  </r>
  <r>
    <x v="10634"/>
    <x v="0"/>
    <s v="TGM15218"/>
    <s v="RECLAMO DE LAPIDA ROTA"/>
    <x v="0"/>
    <x v="1"/>
    <x v="0"/>
    <x v="42"/>
    <s v="Pamela Diana SAC Caro Alhua"/>
    <m/>
    <x v="0"/>
    <x v="1"/>
    <x v="2"/>
    <x v="7"/>
  </r>
  <r>
    <x v="10635"/>
    <x v="0"/>
    <s v="TGM15219"/>
    <s v="ALQUILER DE PLEGARIA"/>
    <x v="0"/>
    <x v="0"/>
    <x v="0"/>
    <x v="50"/>
    <s v="Liz Lidiana Huaman Rojas"/>
    <m/>
    <x v="0"/>
    <x v="1"/>
    <x v="2"/>
    <x v="7"/>
  </r>
  <r>
    <x v="10636"/>
    <x v="0"/>
    <s v="TGM15220"/>
    <s v="ACTA DE DEFUNCION"/>
    <x v="0"/>
    <x v="0"/>
    <x v="0"/>
    <x v="41"/>
    <s v="Pamela Diana SAC Caro Alhua"/>
    <s v="Presencial"/>
    <x v="0"/>
    <x v="1"/>
    <x v="2"/>
    <x v="7"/>
  </r>
  <r>
    <x v="10637"/>
    <x v="0"/>
    <s v="TGM15221"/>
    <s v="ACTA DE DEFUNCION"/>
    <x v="0"/>
    <x v="0"/>
    <x v="0"/>
    <x v="41"/>
    <s v="Pamela Diana SAC Caro Alhua"/>
    <s v="Presencial"/>
    <x v="0"/>
    <x v="1"/>
    <x v="2"/>
    <x v="7"/>
  </r>
  <r>
    <x v="10638"/>
    <x v="0"/>
    <s v="TGM15222"/>
    <s v="ACTA DE DEFUNCION"/>
    <x v="0"/>
    <x v="0"/>
    <x v="0"/>
    <x v="41"/>
    <s v="Pamela Diana SAC Caro Alhua"/>
    <s v="Presencial"/>
    <x v="0"/>
    <x v="1"/>
    <x v="2"/>
    <x v="7"/>
  </r>
  <r>
    <x v="10639"/>
    <x v="3"/>
    <s v="TGM15223"/>
    <s v="RECLAMO LAPIDA"/>
    <x v="0"/>
    <x v="1"/>
    <x v="4"/>
    <x v="13"/>
    <s v="Rayda Rita Vargas Perales C1"/>
    <s v="Presencial"/>
    <x v="0"/>
    <x v="2"/>
    <x v="2"/>
    <x v="7"/>
  </r>
  <r>
    <x v="10640"/>
    <x v="4"/>
    <s v="TGM15224"/>
    <s v="RECLAMO LAPIDA"/>
    <x v="0"/>
    <x v="1"/>
    <x v="4"/>
    <x v="13"/>
    <s v="Rayda Rita Vargas Perales C2"/>
    <s v="Presencial"/>
    <x v="0"/>
    <x v="2"/>
    <x v="2"/>
    <x v="7"/>
  </r>
  <r>
    <x v="10641"/>
    <x v="0"/>
    <s v="TGM15225"/>
    <s v="NIVELACION DE ESPACIO"/>
    <x v="0"/>
    <x v="0"/>
    <x v="0"/>
    <x v="14"/>
    <s v="Liz Lidiana Huaman Rojas"/>
    <m/>
    <x v="0"/>
    <x v="1"/>
    <x v="2"/>
    <x v="7"/>
  </r>
  <r>
    <x v="10642"/>
    <x v="3"/>
    <s v="TGM15226"/>
    <s v="DATO ERRADO EN LAPIDA"/>
    <x v="0"/>
    <x v="1"/>
    <x v="4"/>
    <x v="13"/>
    <s v="Rayda Rita Vargas Perales C1"/>
    <s v="Presencial"/>
    <x v="0"/>
    <x v="2"/>
    <x v="2"/>
    <x v="7"/>
  </r>
  <r>
    <x v="10643"/>
    <x v="3"/>
    <s v="TGM15227"/>
    <s v="CONSULTA  DE PAGOS"/>
    <x v="0"/>
    <x v="2"/>
    <x v="0"/>
    <x v="10"/>
    <s v="Rosmery Montesinos Quispe c1"/>
    <s v="Presencial"/>
    <x v="0"/>
    <x v="1"/>
    <x v="2"/>
    <x v="7"/>
  </r>
  <r>
    <x v="10644"/>
    <x v="0"/>
    <s v="TGM15228"/>
    <s v="ESTADO DE CUENTA DIGITAL"/>
    <x v="0"/>
    <x v="0"/>
    <x v="0"/>
    <x v="5"/>
    <s v="Liz Lidiana Huaman Rojas"/>
    <m/>
    <x v="0"/>
    <x v="1"/>
    <x v="2"/>
    <x v="7"/>
  </r>
  <r>
    <x v="10645"/>
    <x v="4"/>
    <s v="TGM15229"/>
    <s v="CERTIFICADO DE USO PERPETUO"/>
    <x v="0"/>
    <x v="0"/>
    <x v="2"/>
    <x v="0"/>
    <s v="Rosmery Montesinos Quispe c2"/>
    <s v="Presencial"/>
    <x v="0"/>
    <x v="2"/>
    <x v="2"/>
    <x v="7"/>
  </r>
  <r>
    <x v="10646"/>
    <x v="0"/>
    <s v="TGM15230"/>
    <s v="COPIA CONTRATO"/>
    <x v="0"/>
    <x v="0"/>
    <x v="0"/>
    <x v="3"/>
    <s v="Pamela Diana SAC Caro Alhua"/>
    <s v="Presencial"/>
    <x v="0"/>
    <x v="1"/>
    <x v="2"/>
    <x v="7"/>
  </r>
  <r>
    <x v="10647"/>
    <x v="4"/>
    <s v="TGM15231"/>
    <s v="REPINTADO DE LAPIDA POR GARANTIA"/>
    <x v="0"/>
    <x v="0"/>
    <x v="2"/>
    <x v="14"/>
    <s v="Rosmery Montesinos Quispe c2"/>
    <s v="Presencial"/>
    <x v="0"/>
    <x v="2"/>
    <x v="2"/>
    <x v="7"/>
  </r>
  <r>
    <x v="10648"/>
    <x v="0"/>
    <s v="TGM15232"/>
    <s v="ESTADO DE CUENTA"/>
    <x v="0"/>
    <x v="0"/>
    <x v="0"/>
    <x v="5"/>
    <s v="Liz Lidiana Huaman Rojas"/>
    <m/>
    <x v="0"/>
    <x v="1"/>
    <x v="2"/>
    <x v="7"/>
  </r>
  <r>
    <x v="10649"/>
    <x v="4"/>
    <s v="TGM15233"/>
    <s v="CERTIFICADO DE USO PERPETUO"/>
    <x v="0"/>
    <x v="0"/>
    <x v="0"/>
    <x v="0"/>
    <s v="Rosmery Montesinos Quispe c2"/>
    <s v="Presencial"/>
    <x v="0"/>
    <x v="1"/>
    <x v="2"/>
    <x v="7"/>
  </r>
  <r>
    <x v="10650"/>
    <x v="0"/>
    <s v="TGM15234"/>
    <s v="CODIGO CIP"/>
    <x v="0"/>
    <x v="0"/>
    <x v="0"/>
    <x v="46"/>
    <s v="Liz Lidiana Huaman Rojas"/>
    <m/>
    <x v="0"/>
    <x v="1"/>
    <x v="2"/>
    <x v="7"/>
  </r>
  <r>
    <x v="10651"/>
    <x v="0"/>
    <s v="TGM15235"/>
    <s v="CODIGO CIP"/>
    <x v="0"/>
    <x v="0"/>
    <x v="0"/>
    <x v="46"/>
    <s v="Pamela Diana SAC Caro Alhua"/>
    <s v="Presencial"/>
    <x v="0"/>
    <x v="1"/>
    <x v="2"/>
    <x v="7"/>
  </r>
  <r>
    <x v="10652"/>
    <x v="0"/>
    <s v="TGM15236"/>
    <s v="REPINTADO DE LAPIDA"/>
    <x v="0"/>
    <x v="0"/>
    <x v="0"/>
    <x v="14"/>
    <s v="Liz Lidiana Huaman Rojas"/>
    <m/>
    <x v="0"/>
    <x v="1"/>
    <x v="2"/>
    <x v="7"/>
  </r>
  <r>
    <x v="10653"/>
    <x v="0"/>
    <s v="TGM15237"/>
    <s v="REACTIVACION DE CONTRATO"/>
    <x v="0"/>
    <x v="0"/>
    <x v="4"/>
    <x v="49"/>
    <s v="Juan Carlos Chavez  San"/>
    <s v="Presencial"/>
    <x v="0"/>
    <x v="2"/>
    <x v="2"/>
    <x v="7"/>
  </r>
  <r>
    <x v="10654"/>
    <x v="0"/>
    <s v="TGM15238"/>
    <s v="ESTADO DE CUENTA"/>
    <x v="0"/>
    <x v="0"/>
    <x v="0"/>
    <x v="5"/>
    <s v="Liz Lidiana Huaman Rojas"/>
    <m/>
    <x v="0"/>
    <x v="1"/>
    <x v="2"/>
    <x v="7"/>
  </r>
  <r>
    <x v="10655"/>
    <x v="0"/>
    <s v="TGM15239"/>
    <s v="USO DE ESPACIO NF"/>
    <x v="0"/>
    <x v="0"/>
    <x v="0"/>
    <x v="8"/>
    <s v="Liz Lidiana Huaman Rojas"/>
    <m/>
    <x v="0"/>
    <x v="1"/>
    <x v="2"/>
    <x v="7"/>
  </r>
  <r>
    <x v="10656"/>
    <x v="0"/>
    <s v="TGM15240"/>
    <s v="NRO DE CONTRATO"/>
    <x v="0"/>
    <x v="0"/>
    <x v="4"/>
    <x v="10"/>
    <s v="Juan Carlos Chavez  San"/>
    <s v="Llamada Telefonica"/>
    <x v="0"/>
    <x v="2"/>
    <x v="2"/>
    <x v="7"/>
  </r>
  <r>
    <x v="10657"/>
    <x v="0"/>
    <s v="TGM15241"/>
    <s v="ESTADO DE CUENTA"/>
    <x v="0"/>
    <x v="0"/>
    <x v="0"/>
    <x v="5"/>
    <s v="Liz Lidiana Huaman Rojas"/>
    <m/>
    <x v="0"/>
    <x v="1"/>
    <x v="2"/>
    <x v="7"/>
  </r>
  <r>
    <x v="10658"/>
    <x v="0"/>
    <s v="TGM15242"/>
    <s v="ESTADO DE CUENTA"/>
    <x v="0"/>
    <x v="0"/>
    <x v="0"/>
    <x v="5"/>
    <s v="Liz Lidiana Huaman Rojas"/>
    <m/>
    <x v="0"/>
    <x v="1"/>
    <x v="2"/>
    <x v="7"/>
  </r>
  <r>
    <x v="10659"/>
    <x v="3"/>
    <s v="TGM15243"/>
    <s v="SOLITUD DE REACTIVACION"/>
    <x v="0"/>
    <x v="0"/>
    <x v="4"/>
    <x v="49"/>
    <s v="Juan Carlos Chavez  Csc1"/>
    <s v="Presencial"/>
    <x v="0"/>
    <x v="2"/>
    <x v="2"/>
    <x v="7"/>
  </r>
  <r>
    <x v="10660"/>
    <x v="1"/>
    <s v="TGM15244"/>
    <s v="CARTA NOTARIAL"/>
    <x v="0"/>
    <x v="2"/>
    <x v="0"/>
    <x v="10"/>
    <s v="Pamela Diana Caro Alhua  SAC cor"/>
    <s v="Presencial"/>
    <x v="0"/>
    <x v="1"/>
    <x v="2"/>
    <x v="7"/>
  </r>
  <r>
    <x v="10661"/>
    <x v="1"/>
    <s v="TGM15245"/>
    <s v="ACTA DE DEFUNCION"/>
    <x v="0"/>
    <x v="0"/>
    <x v="0"/>
    <x v="41"/>
    <s v="Pamela Diana Caro Alhua  SAC cor"/>
    <s v="Presencial"/>
    <x v="0"/>
    <x v="1"/>
    <x v="2"/>
    <x v="7"/>
  </r>
  <r>
    <x v="10662"/>
    <x v="0"/>
    <s v="TGM15246"/>
    <s v="ACTA DE DEFUNCION"/>
    <x v="0"/>
    <x v="0"/>
    <x v="0"/>
    <x v="41"/>
    <s v="Pamela Diana SAC Caro Alhua"/>
    <s v="Presencial"/>
    <x v="0"/>
    <x v="1"/>
    <x v="2"/>
    <x v="7"/>
  </r>
  <r>
    <x v="10663"/>
    <x v="0"/>
    <s v="TGM15247"/>
    <s v="COPIA CONTRATO"/>
    <x v="0"/>
    <x v="0"/>
    <x v="0"/>
    <x v="3"/>
    <s v="Pamela Diana SAC Caro Alhua"/>
    <s v="Presencial"/>
    <x v="0"/>
    <x v="1"/>
    <x v="2"/>
    <x v="7"/>
  </r>
  <r>
    <x v="10664"/>
    <x v="0"/>
    <s v="TGM15248"/>
    <s v="FLORES"/>
    <x v="0"/>
    <x v="0"/>
    <x v="4"/>
    <x v="43"/>
    <s v="Grupo Servicio de Atencion al Cliente"/>
    <s v="Redes Sociales"/>
    <x v="0"/>
    <x v="2"/>
    <x v="2"/>
    <x v="7"/>
  </r>
  <r>
    <x v="10665"/>
    <x v="3"/>
    <s v="TGM15249"/>
    <s v="ACTUALIZACION DE DATOS"/>
    <x v="0"/>
    <x v="0"/>
    <x v="0"/>
    <x v="1"/>
    <s v="Ruth Cusihuaman SACC1"/>
    <s v="Presencial"/>
    <x v="0"/>
    <x v="1"/>
    <x v="2"/>
    <x v="7"/>
  </r>
  <r>
    <x v="10666"/>
    <x v="3"/>
    <s v="TGM15250"/>
    <s v="ESTADO DE CUENTA"/>
    <x v="0"/>
    <x v="0"/>
    <x v="2"/>
    <x v="5"/>
    <s v="Ruth Cusihuaman SACC1"/>
    <s v="Presencial"/>
    <x v="0"/>
    <x v="2"/>
    <x v="2"/>
    <x v="7"/>
  </r>
  <r>
    <x v="10667"/>
    <x v="3"/>
    <s v="TGM15251"/>
    <s v="GENERACION CODG. CIP"/>
    <x v="0"/>
    <x v="0"/>
    <x v="0"/>
    <x v="46"/>
    <s v="Ruth Cusihuaman SACC1"/>
    <s v="Presencial"/>
    <x v="0"/>
    <x v="1"/>
    <x v="2"/>
    <x v="7"/>
  </r>
  <r>
    <x v="10668"/>
    <x v="0"/>
    <s v="TGM15252"/>
    <s v="MISA RECUERDO"/>
    <x v="0"/>
    <x v="2"/>
    <x v="0"/>
    <x v="39"/>
    <s v="Liz Lidiana Huaman Rojas"/>
    <m/>
    <x v="0"/>
    <x v="1"/>
    <x v="2"/>
    <x v="7"/>
  </r>
  <r>
    <x v="10669"/>
    <x v="3"/>
    <s v="TGM15253"/>
    <s v="GENERACION CODG. CIP"/>
    <x v="0"/>
    <x v="0"/>
    <x v="0"/>
    <x v="46"/>
    <s v="Ruth Cusihuaman SACC1"/>
    <s v="Presencial"/>
    <x v="0"/>
    <x v="1"/>
    <x v="2"/>
    <x v="7"/>
  </r>
  <r>
    <x v="10670"/>
    <x v="0"/>
    <s v="TGM15254"/>
    <s v="UBICACION DE ESPACIO"/>
    <x v="0"/>
    <x v="0"/>
    <x v="0"/>
    <x v="40"/>
    <s v="Liz Lidiana Huaman Rojas"/>
    <m/>
    <x v="0"/>
    <x v="1"/>
    <x v="2"/>
    <x v="7"/>
  </r>
  <r>
    <x v="10671"/>
    <x v="0"/>
    <s v="TGM15255"/>
    <s v="FLORERO PVC"/>
    <x v="0"/>
    <x v="0"/>
    <x v="0"/>
    <x v="4"/>
    <s v="Pamela Diana SAC Caro Alhua"/>
    <s v="Presencial"/>
    <x v="0"/>
    <x v="1"/>
    <x v="2"/>
    <x v="7"/>
  </r>
  <r>
    <x v="10672"/>
    <x v="0"/>
    <s v="TGM15256"/>
    <s v="UBICACION DE ESPACIO"/>
    <x v="0"/>
    <x v="0"/>
    <x v="0"/>
    <x v="40"/>
    <s v="Pamela Diana SAC Caro Alhua"/>
    <s v="Presencial"/>
    <x v="0"/>
    <x v="1"/>
    <x v="2"/>
    <x v="7"/>
  </r>
  <r>
    <x v="10673"/>
    <x v="3"/>
    <s v="TGM15257"/>
    <s v="COLOCACI&amp;OACUTE;N DE LAPIDA"/>
    <x v="0"/>
    <x v="1"/>
    <x v="4"/>
    <x v="13"/>
    <s v="Rayda Rita Vargas Perales C1"/>
    <s v="Presencial"/>
    <x v="0"/>
    <x v="2"/>
    <x v="2"/>
    <x v="7"/>
  </r>
  <r>
    <x v="10674"/>
    <x v="0"/>
    <s v="TGM15258"/>
    <s v="FLORERO PVC"/>
    <x v="0"/>
    <x v="0"/>
    <x v="4"/>
    <x v="21"/>
    <s v="Grupo Servicio de Atencion al Cliente"/>
    <s v="Presencial"/>
    <x v="0"/>
    <x v="2"/>
    <x v="2"/>
    <x v="7"/>
  </r>
  <r>
    <x v="10675"/>
    <x v="0"/>
    <s v="TGM15259"/>
    <s v="REPINTADO DE LAPIDA CON GARANTIA"/>
    <x v="0"/>
    <x v="1"/>
    <x v="0"/>
    <x v="14"/>
    <s v="Liz Lidiana Huaman Rojas"/>
    <m/>
    <x v="0"/>
    <x v="1"/>
    <x v="2"/>
    <x v="7"/>
  </r>
  <r>
    <x v="10676"/>
    <x v="0"/>
    <s v="TGM15260"/>
    <s v="ESTADO DE CUENTA"/>
    <x v="0"/>
    <x v="0"/>
    <x v="0"/>
    <x v="5"/>
    <s v="Liz Lidiana Huaman Rojas"/>
    <m/>
    <x v="0"/>
    <x v="1"/>
    <x v="2"/>
    <x v="7"/>
  </r>
  <r>
    <x v="10677"/>
    <x v="0"/>
    <s v="TGM15261"/>
    <s v="ESTADO DE CUENTA"/>
    <x v="0"/>
    <x v="0"/>
    <x v="0"/>
    <x v="5"/>
    <s v="Pamela Diana SAC Caro Alhua"/>
    <m/>
    <x v="0"/>
    <x v="1"/>
    <x v="2"/>
    <x v="7"/>
  </r>
  <r>
    <x v="10678"/>
    <x v="0"/>
    <s v="TGM15262"/>
    <s v="REPINTADO DE LAPIDA"/>
    <x v="0"/>
    <x v="0"/>
    <x v="2"/>
    <x v="11"/>
    <s v="Pamela Diana SAC Caro Alhua"/>
    <s v="Presencial"/>
    <x v="0"/>
    <x v="2"/>
    <x v="2"/>
    <x v="7"/>
  </r>
  <r>
    <x v="10679"/>
    <x v="3"/>
    <s v="TGM15263"/>
    <s v="RECLAMO LAPIDA"/>
    <x v="0"/>
    <x v="1"/>
    <x v="4"/>
    <x v="18"/>
    <s v="Rayda Rita Vargas Perales C1"/>
    <s v="Presencial"/>
    <x v="0"/>
    <x v="2"/>
    <x v="2"/>
    <x v="7"/>
  </r>
  <r>
    <x v="10680"/>
    <x v="3"/>
    <s v="TGM15264"/>
    <s v="RECLAMO LAPIDA"/>
    <x v="0"/>
    <x v="1"/>
    <x v="4"/>
    <x v="13"/>
    <s v="Rayda Rita Vargas Perales C1"/>
    <s v="Presencial"/>
    <x v="0"/>
    <x v="2"/>
    <x v="2"/>
    <x v="7"/>
  </r>
  <r>
    <x v="10681"/>
    <x v="3"/>
    <s v="TGM15265"/>
    <s v="RECLAMO LAPIDA"/>
    <x v="0"/>
    <x v="0"/>
    <x v="4"/>
    <x v="13"/>
    <s v="Rayda Rita Vargas Perales C1"/>
    <s v="Presencial"/>
    <x v="0"/>
    <x v="2"/>
    <x v="2"/>
    <x v="7"/>
  </r>
  <r>
    <x v="10682"/>
    <x v="4"/>
    <s v="TGM15266"/>
    <s v="RECLAMO LAPIDA"/>
    <x v="0"/>
    <x v="1"/>
    <x v="4"/>
    <x v="18"/>
    <s v="Rayda Rita Vargas Perales C2"/>
    <s v="Presencial"/>
    <x v="0"/>
    <x v="2"/>
    <x v="2"/>
    <x v="7"/>
  </r>
  <r>
    <x v="10683"/>
    <x v="4"/>
    <s v="TGM15267"/>
    <s v="RECLAMO LAPIDA"/>
    <x v="0"/>
    <x v="1"/>
    <x v="4"/>
    <x v="13"/>
    <s v="Rayda Rita Vargas Perales C2"/>
    <s v="Presencial"/>
    <x v="0"/>
    <x v="2"/>
    <x v="2"/>
    <x v="7"/>
  </r>
  <r>
    <x v="10684"/>
    <x v="0"/>
    <s v="TGM15268"/>
    <s v="ESTADO DE CUENTA"/>
    <x v="0"/>
    <x v="0"/>
    <x v="0"/>
    <x v="5"/>
    <s v="Liz Lidiana Huaman Rojas"/>
    <m/>
    <x v="0"/>
    <x v="1"/>
    <x v="2"/>
    <x v="7"/>
  </r>
  <r>
    <x v="10685"/>
    <x v="3"/>
    <s v="TGM15269"/>
    <s v="RECLAMO LAPIDA"/>
    <x v="0"/>
    <x v="0"/>
    <x v="2"/>
    <x v="13"/>
    <s v="Ruth Cusihuaman SACC1"/>
    <s v="Presencial"/>
    <x v="0"/>
    <x v="2"/>
    <x v="2"/>
    <x v="7"/>
  </r>
  <r>
    <x v="10686"/>
    <x v="4"/>
    <s v="TGM15270"/>
    <s v="ENTREGA DE CERTIFICADO DE PERPETUIDAD"/>
    <x v="0"/>
    <x v="0"/>
    <x v="0"/>
    <x v="0"/>
    <s v="Ruth Cusihuaman SACC2"/>
    <s v="Presencial"/>
    <x v="0"/>
    <x v="1"/>
    <x v="2"/>
    <x v="7"/>
  </r>
  <r>
    <x v="10687"/>
    <x v="4"/>
    <s v="TGM15271"/>
    <s v="ENTREGA DE CERTIFICADO DE PERPETUIDAD"/>
    <x v="0"/>
    <x v="0"/>
    <x v="0"/>
    <x v="0"/>
    <s v="Ruth Cusihuaman SACC2"/>
    <s v="Presencial"/>
    <x v="0"/>
    <x v="1"/>
    <x v="2"/>
    <x v="7"/>
  </r>
  <r>
    <x v="10688"/>
    <x v="4"/>
    <s v="TGM15272"/>
    <s v="RECLAMO LAPIDA"/>
    <x v="0"/>
    <x v="1"/>
    <x v="4"/>
    <x v="13"/>
    <s v="Rayda Rita Vargas Perales C2"/>
    <s v="Presencial"/>
    <x v="0"/>
    <x v="2"/>
    <x v="2"/>
    <x v="7"/>
  </r>
  <r>
    <x v="10689"/>
    <x v="3"/>
    <s v="TGM15273"/>
    <s v="RECLAMO NIVELACION DE ESPACIO"/>
    <x v="0"/>
    <x v="1"/>
    <x v="4"/>
    <x v="14"/>
    <s v="Rayda Rita Vargas Perales C1"/>
    <s v="Presencial"/>
    <x v="0"/>
    <x v="2"/>
    <x v="2"/>
    <x v="7"/>
  </r>
  <r>
    <x v="10690"/>
    <x v="0"/>
    <s v="TGM15274"/>
    <s v="ESTADO DE CUENTA DIGITAL"/>
    <x v="0"/>
    <x v="2"/>
    <x v="0"/>
    <x v="39"/>
    <s v="Liz Lidiana Huaman Rojas"/>
    <m/>
    <x v="0"/>
    <x v="1"/>
    <x v="2"/>
    <x v="7"/>
  </r>
  <r>
    <x v="10691"/>
    <x v="0"/>
    <s v="TGM15275"/>
    <s v="FLOREROS PVC"/>
    <x v="0"/>
    <x v="0"/>
    <x v="0"/>
    <x v="21"/>
    <s v="Liz Lidiana Huaman Rojas"/>
    <m/>
    <x v="0"/>
    <x v="1"/>
    <x v="2"/>
    <x v="7"/>
  </r>
  <r>
    <x v="10692"/>
    <x v="0"/>
    <s v="TGM15276"/>
    <s v="MISA RECUERDO"/>
    <x v="0"/>
    <x v="2"/>
    <x v="0"/>
    <x v="39"/>
    <s v="Liz Lidiana Huaman Rojas"/>
    <m/>
    <x v="0"/>
    <x v="1"/>
    <x v="2"/>
    <x v="7"/>
  </r>
  <r>
    <x v="10693"/>
    <x v="0"/>
    <s v="TGM15277"/>
    <s v="CONFECCION DE LAPIDA CARRARA"/>
    <x v="0"/>
    <x v="0"/>
    <x v="0"/>
    <x v="9"/>
    <s v="Liz Lidiana Huaman Rojas"/>
    <m/>
    <x v="0"/>
    <x v="1"/>
    <x v="2"/>
    <x v="7"/>
  </r>
  <r>
    <x v="10694"/>
    <x v="0"/>
    <s v="TGM15278"/>
    <s v="ESTADO DE CUENTA"/>
    <x v="0"/>
    <x v="0"/>
    <x v="0"/>
    <x v="5"/>
    <s v="Liz Lidiana Huaman Rojas"/>
    <m/>
    <x v="0"/>
    <x v="1"/>
    <x v="2"/>
    <x v="7"/>
  </r>
  <r>
    <x v="10695"/>
    <x v="0"/>
    <s v="TGM15279"/>
    <s v="LIBRO DE RECLAMACIONES"/>
    <x v="0"/>
    <x v="1"/>
    <x v="0"/>
    <x v="42"/>
    <s v="Pamela Diana SAC Caro Alhua"/>
    <s v="Presencial"/>
    <x v="1"/>
    <x v="2"/>
    <x v="2"/>
    <x v="7"/>
  </r>
  <r>
    <x v="10696"/>
    <x v="0"/>
    <s v="TGM15280"/>
    <s v="CONSTANCIA"/>
    <x v="0"/>
    <x v="0"/>
    <x v="0"/>
    <x v="6"/>
    <s v="Nescar Janeth Ingaruca Peña SAC SAN"/>
    <s v="Presencial"/>
    <x v="0"/>
    <x v="1"/>
    <x v="2"/>
    <x v="7"/>
  </r>
  <r>
    <x v="10697"/>
    <x v="0"/>
    <s v="TGM15281"/>
    <s v="CERTIFICADO"/>
    <x v="0"/>
    <x v="0"/>
    <x v="0"/>
    <x v="0"/>
    <s v="Nescar Janeth Ingaruca Peña SAC SAN"/>
    <s v="Presencial"/>
    <x v="0"/>
    <x v="1"/>
    <x v="2"/>
    <x v="7"/>
  </r>
  <r>
    <x v="10698"/>
    <x v="0"/>
    <s v="TGM15282"/>
    <s v="MISA"/>
    <x v="0"/>
    <x v="2"/>
    <x v="0"/>
    <x v="39"/>
    <s v="Pamela Diana SAC Caro Alhua"/>
    <s v="Llamada Telefonica"/>
    <x v="0"/>
    <x v="1"/>
    <x v="2"/>
    <x v="7"/>
  </r>
  <r>
    <x v="10699"/>
    <x v="0"/>
    <s v="TGM15283"/>
    <s v="UBICACION DE ESPACIO"/>
    <x v="0"/>
    <x v="0"/>
    <x v="0"/>
    <x v="40"/>
    <s v="Liz Lidiana Huaman Rojas"/>
    <m/>
    <x v="0"/>
    <x v="1"/>
    <x v="2"/>
    <x v="7"/>
  </r>
  <r>
    <x v="10700"/>
    <x v="0"/>
    <s v="TGM15284"/>
    <s v="FLOREROS PVC"/>
    <x v="0"/>
    <x v="0"/>
    <x v="0"/>
    <x v="21"/>
    <s v="Liz Lidiana Huaman Rojas"/>
    <m/>
    <x v="0"/>
    <x v="1"/>
    <x v="2"/>
    <x v="7"/>
  </r>
  <r>
    <x v="10701"/>
    <x v="0"/>
    <s v="TGM15285"/>
    <s v="REACTIVACION DE CONTRATO"/>
    <x v="0"/>
    <x v="2"/>
    <x v="0"/>
    <x v="10"/>
    <s v="Pamela Diana SAC Caro Alhua"/>
    <s v="Llamada Telefonica"/>
    <x v="0"/>
    <x v="1"/>
    <x v="2"/>
    <x v="7"/>
  </r>
  <r>
    <x v="10702"/>
    <x v="4"/>
    <s v="TGM15286"/>
    <s v="CERTIFICADO DE USO PERPETUO"/>
    <x v="0"/>
    <x v="0"/>
    <x v="0"/>
    <x v="0"/>
    <s v="Rosmery Montesinos Quispe c2"/>
    <s v="Presencial"/>
    <x v="0"/>
    <x v="1"/>
    <x v="2"/>
    <x v="7"/>
  </r>
  <r>
    <x v="10703"/>
    <x v="0"/>
    <s v="TGM15287"/>
    <s v="CERTIFICADO DE USO"/>
    <x v="0"/>
    <x v="0"/>
    <x v="0"/>
    <x v="0"/>
    <s v="Liz Lidiana Huaman Rojas"/>
    <m/>
    <x v="0"/>
    <x v="1"/>
    <x v="2"/>
    <x v="7"/>
  </r>
  <r>
    <x v="10704"/>
    <x v="0"/>
    <s v="TGM15288"/>
    <s v="MISA"/>
    <x v="0"/>
    <x v="2"/>
    <x v="0"/>
    <x v="39"/>
    <s v="Nescar Janeth Ingaruca Peña SAC SAN"/>
    <s v="Presencial"/>
    <x v="0"/>
    <x v="1"/>
    <x v="2"/>
    <x v="7"/>
  </r>
  <r>
    <x v="10705"/>
    <x v="0"/>
    <s v="TGM15289"/>
    <s v="BOLETA ELECTRONICA"/>
    <x v="0"/>
    <x v="0"/>
    <x v="0"/>
    <x v="19"/>
    <s v="Pamela Diana SAC Caro Alhua"/>
    <s v="Llamada Telefonica"/>
    <x v="0"/>
    <x v="1"/>
    <x v="2"/>
    <x v="7"/>
  </r>
  <r>
    <x v="10706"/>
    <x v="0"/>
    <s v="TGM15290"/>
    <s v="MISA"/>
    <x v="0"/>
    <x v="2"/>
    <x v="0"/>
    <x v="39"/>
    <s v="Nescar Janeth Ingaruca Peña SAC SAN"/>
    <s v="Presencial"/>
    <x v="0"/>
    <x v="1"/>
    <x v="2"/>
    <x v="7"/>
  </r>
  <r>
    <x v="10707"/>
    <x v="0"/>
    <s v="TGM15291"/>
    <s v="FLOREROS"/>
    <x v="0"/>
    <x v="0"/>
    <x v="4"/>
    <x v="21"/>
    <s v="Grupo Servicio de Atencion al Cliente"/>
    <s v="Presencial"/>
    <x v="0"/>
    <x v="2"/>
    <x v="2"/>
    <x v="7"/>
  </r>
  <r>
    <x v="10708"/>
    <x v="0"/>
    <s v="TGM15292"/>
    <s v="VENTA DE FLORES"/>
    <x v="0"/>
    <x v="0"/>
    <x v="4"/>
    <x v="43"/>
    <s v="Grupo Servicio de Atencion al Cliente"/>
    <s v="Presencial"/>
    <x v="0"/>
    <x v="2"/>
    <x v="2"/>
    <x v="7"/>
  </r>
  <r>
    <x v="10709"/>
    <x v="4"/>
    <s v="TGM15293"/>
    <s v="GENERACION CODG. CIP"/>
    <x v="0"/>
    <x v="0"/>
    <x v="0"/>
    <x v="46"/>
    <s v="Ruth Cusihuaman SACC2"/>
    <s v="Presencial"/>
    <x v="0"/>
    <x v="1"/>
    <x v="2"/>
    <x v="7"/>
  </r>
  <r>
    <x v="10710"/>
    <x v="3"/>
    <s v="TGM15294"/>
    <s v="SOLICITA CONSTRUCCI&amp;OACUTE;N DE MAUSOLEO"/>
    <x v="0"/>
    <x v="0"/>
    <x v="4"/>
    <x v="12"/>
    <s v="Rayda Rita Vargas Perales C1"/>
    <s v="Presencial"/>
    <x v="0"/>
    <x v="2"/>
    <x v="2"/>
    <x v="7"/>
  </r>
  <r>
    <x v="10711"/>
    <x v="3"/>
    <s v="TGM15295"/>
    <s v="CERTIFICADO DE USO PERPETUO"/>
    <x v="0"/>
    <x v="0"/>
    <x v="0"/>
    <x v="0"/>
    <s v="Rosmery Montesinos Quispe c1"/>
    <s v="Presencial"/>
    <x v="0"/>
    <x v="1"/>
    <x v="2"/>
    <x v="7"/>
  </r>
  <r>
    <x v="10712"/>
    <x v="3"/>
    <s v="TGM15296"/>
    <s v="RECLAMO LAPIDA"/>
    <x v="0"/>
    <x v="1"/>
    <x v="4"/>
    <x v="13"/>
    <s v="Rayda Rita Vargas Perales C1"/>
    <s v="Presencial"/>
    <x v="0"/>
    <x v="2"/>
    <x v="2"/>
    <x v="7"/>
  </r>
  <r>
    <x v="10713"/>
    <x v="4"/>
    <s v="TGM15297"/>
    <s v="DEVOLUCI&amp;OACUTE;N DE GARANTIA"/>
    <x v="0"/>
    <x v="0"/>
    <x v="2"/>
    <x v="45"/>
    <s v="Rosmery Montesinos Quispe c2"/>
    <s v="Presencial"/>
    <x v="0"/>
    <x v="2"/>
    <x v="2"/>
    <x v="7"/>
  </r>
  <r>
    <x v="10714"/>
    <x v="4"/>
    <s v="TGM15298"/>
    <s v="CERTIFICADO DE USO PERPETUO"/>
    <x v="0"/>
    <x v="0"/>
    <x v="0"/>
    <x v="0"/>
    <s v="Rosmery Montesinos Quispe c2"/>
    <s v="Presencial"/>
    <x v="0"/>
    <x v="1"/>
    <x v="2"/>
    <x v="7"/>
  </r>
  <r>
    <x v="10715"/>
    <x v="4"/>
    <s v="TGM15299"/>
    <s v="RECLAMO-SEPELIO SIN MAESTRO DE CEREMONIA"/>
    <x v="0"/>
    <x v="1"/>
    <x v="4"/>
    <x v="35"/>
    <s v="Rayda Rita Vargas Perales C2"/>
    <s v="Llamada Telefonica"/>
    <x v="0"/>
    <x v="2"/>
    <x v="2"/>
    <x v="7"/>
  </r>
  <r>
    <x v="10716"/>
    <x v="0"/>
    <s v="TGM15300"/>
    <s v="ESTADO DE CUENTA"/>
    <x v="0"/>
    <x v="0"/>
    <x v="0"/>
    <x v="5"/>
    <s v="Liz Lidiana Huaman Rojas"/>
    <m/>
    <x v="0"/>
    <x v="1"/>
    <x v="2"/>
    <x v="7"/>
  </r>
  <r>
    <x v="10717"/>
    <x v="3"/>
    <s v="TGM15301"/>
    <s v="DEVOLUCI&amp;OACUTE;N DE GARANTIA"/>
    <x v="0"/>
    <x v="0"/>
    <x v="2"/>
    <x v="45"/>
    <s v="Rosmery Montesinos Quispe c1"/>
    <s v="Presencial"/>
    <x v="0"/>
    <x v="2"/>
    <x v="2"/>
    <x v="7"/>
  </r>
  <r>
    <x v="10718"/>
    <x v="0"/>
    <s v="TGM15302"/>
    <s v="ESTADO DE CUENTA"/>
    <x v="0"/>
    <x v="0"/>
    <x v="0"/>
    <x v="5"/>
    <s v="Liz Lidiana Huaman Rojas"/>
    <m/>
    <x v="0"/>
    <x v="1"/>
    <x v="2"/>
    <x v="7"/>
  </r>
  <r>
    <x v="10719"/>
    <x v="3"/>
    <s v="TGM15303"/>
    <s v="ACTUALIZACION DE DATOS"/>
    <x v="0"/>
    <x v="0"/>
    <x v="0"/>
    <x v="1"/>
    <s v="Ruth Cusihuaman SACC1"/>
    <s v="Presencial"/>
    <x v="0"/>
    <x v="1"/>
    <x v="2"/>
    <x v="7"/>
  </r>
  <r>
    <x v="10720"/>
    <x v="0"/>
    <s v="TGM15304"/>
    <s v="MISA"/>
    <x v="0"/>
    <x v="2"/>
    <x v="0"/>
    <x v="39"/>
    <s v="Nescar Janeth Ingaruca Peña SAC SAN"/>
    <s v="Presencial"/>
    <x v="0"/>
    <x v="1"/>
    <x v="2"/>
    <x v="7"/>
  </r>
  <r>
    <x v="10721"/>
    <x v="0"/>
    <s v="TGM15305"/>
    <s v="MISA"/>
    <x v="0"/>
    <x v="2"/>
    <x v="0"/>
    <x v="39"/>
    <s v="Nescar Janeth Ingaruca Peña SAC SAN"/>
    <s v="Presencial"/>
    <x v="0"/>
    <x v="1"/>
    <x v="2"/>
    <x v="7"/>
  </r>
  <r>
    <x v="10722"/>
    <x v="0"/>
    <s v="TGM15306"/>
    <s v="MISA"/>
    <x v="0"/>
    <x v="2"/>
    <x v="0"/>
    <x v="39"/>
    <s v="Nescar Janeth Ingaruca Peña SAC SAN"/>
    <m/>
    <x v="0"/>
    <x v="1"/>
    <x v="2"/>
    <x v="7"/>
  </r>
  <r>
    <x v="10723"/>
    <x v="0"/>
    <s v="TGM15307"/>
    <s v="MISA"/>
    <x v="0"/>
    <x v="2"/>
    <x v="0"/>
    <x v="39"/>
    <s v="Nescar Janeth Ingaruca Peña SAC SAN"/>
    <s v="Presencial"/>
    <x v="0"/>
    <x v="1"/>
    <x v="2"/>
    <x v="7"/>
  </r>
  <r>
    <x v="10724"/>
    <x v="0"/>
    <s v="TGM15308"/>
    <s v="FOMA"/>
    <x v="0"/>
    <x v="0"/>
    <x v="0"/>
    <x v="0"/>
    <s v="Nescar Janeth Ingaruca Peña SAC SAN"/>
    <s v="Presencial"/>
    <x v="0"/>
    <x v="1"/>
    <x v="2"/>
    <x v="7"/>
  </r>
  <r>
    <x v="10725"/>
    <x v="0"/>
    <s v="TGM15309"/>
    <s v="CONSTANCIA"/>
    <x v="0"/>
    <x v="0"/>
    <x v="0"/>
    <x v="6"/>
    <s v="Nescar Janeth Ingaruca Peña SAC SAN"/>
    <s v="Presencial"/>
    <x v="0"/>
    <x v="1"/>
    <x v="2"/>
    <x v="7"/>
  </r>
  <r>
    <x v="10726"/>
    <x v="0"/>
    <s v="TGM15310"/>
    <s v="VENTA DE FLOREROS"/>
    <x v="0"/>
    <x v="0"/>
    <x v="4"/>
    <x v="21"/>
    <s v="Grupo Servicio de Atencion al Cliente"/>
    <s v="Presencial"/>
    <x v="0"/>
    <x v="2"/>
    <x v="2"/>
    <x v="7"/>
  </r>
  <r>
    <x v="10727"/>
    <x v="0"/>
    <s v="TGM15311"/>
    <s v="MISA"/>
    <x v="0"/>
    <x v="2"/>
    <x v="0"/>
    <x v="39"/>
    <s v="Nescar Janeth Ingaruca Peña SAC SAN"/>
    <s v="Presencial"/>
    <x v="0"/>
    <x v="1"/>
    <x v="2"/>
    <x v="7"/>
  </r>
  <r>
    <x v="10728"/>
    <x v="0"/>
    <s v="TGM15312"/>
    <s v="MISA"/>
    <x v="0"/>
    <x v="2"/>
    <x v="0"/>
    <x v="39"/>
    <s v="Nescar Janeth Ingaruca Peña SAC SAN"/>
    <s v="Presencial"/>
    <x v="0"/>
    <x v="1"/>
    <x v="2"/>
    <x v="7"/>
  </r>
  <r>
    <x v="10729"/>
    <x v="0"/>
    <s v="TGM15313"/>
    <s v="VENTA DE FLOREROS"/>
    <x v="0"/>
    <x v="0"/>
    <x v="4"/>
    <x v="21"/>
    <s v="Grupo Servicio de Atencion al Cliente"/>
    <s v="Presencial"/>
    <x v="0"/>
    <x v="2"/>
    <x v="2"/>
    <x v="7"/>
  </r>
  <r>
    <x v="10730"/>
    <x v="8"/>
    <s v="TGM15314"/>
    <s v="REQUISITOS PARA USO DE ESPACIO"/>
    <x v="0"/>
    <x v="2"/>
    <x v="0"/>
    <x v="8"/>
    <s v="Rosario Margarita Vergara Jimenez SAC CHIM"/>
    <m/>
    <x v="0"/>
    <x v="1"/>
    <x v="2"/>
    <x v="7"/>
  </r>
  <r>
    <x v="10731"/>
    <x v="0"/>
    <s v="TGM15315"/>
    <s v="REPINTADO DE LAPIDA"/>
    <x v="0"/>
    <x v="0"/>
    <x v="4"/>
    <x v="11"/>
    <s v="Grupo Servicio de Atencion al Cliente"/>
    <s v="Presencial"/>
    <x v="0"/>
    <x v="2"/>
    <x v="2"/>
    <x v="7"/>
  </r>
  <r>
    <x v="10732"/>
    <x v="0"/>
    <s v="TGM15316"/>
    <s v="CERTIFICADO DE USO"/>
    <x v="0"/>
    <x v="0"/>
    <x v="0"/>
    <x v="0"/>
    <s v="Pamela Diana SAC Caro Alhua"/>
    <s v="Presencial"/>
    <x v="0"/>
    <x v="1"/>
    <x v="2"/>
    <x v="7"/>
  </r>
  <r>
    <x v="10733"/>
    <x v="0"/>
    <s v="TGM15317"/>
    <s v="REGULARIZACION DE ACTA DE DEFUNCION"/>
    <x v="0"/>
    <x v="0"/>
    <x v="0"/>
    <x v="41"/>
    <s v="Liz Lidiana Huaman Rojas"/>
    <m/>
    <x v="0"/>
    <x v="1"/>
    <x v="2"/>
    <x v="7"/>
  </r>
  <r>
    <x v="10734"/>
    <x v="0"/>
    <s v="TGM15318"/>
    <s v="MISA RECUERDO"/>
    <x v="0"/>
    <x v="2"/>
    <x v="0"/>
    <x v="39"/>
    <s v="Liz Lidiana Huaman Rojas"/>
    <m/>
    <x v="0"/>
    <x v="1"/>
    <x v="2"/>
    <x v="7"/>
  </r>
  <r>
    <x v="10735"/>
    <x v="0"/>
    <s v="TGM15319"/>
    <s v="REGULARIZACION DE ACTA DE DEFUNCION"/>
    <x v="0"/>
    <x v="0"/>
    <x v="0"/>
    <x v="41"/>
    <s v="Liz Lidiana Huaman Rojas"/>
    <m/>
    <x v="0"/>
    <x v="1"/>
    <x v="2"/>
    <x v="7"/>
  </r>
  <r>
    <x v="10736"/>
    <x v="0"/>
    <s v="TGM15320"/>
    <s v="ESTADO DE CUENTA DIGITAL"/>
    <x v="0"/>
    <x v="0"/>
    <x v="0"/>
    <x v="5"/>
    <s v="Liz Lidiana Huaman Rojas"/>
    <m/>
    <x v="0"/>
    <x v="1"/>
    <x v="2"/>
    <x v="7"/>
  </r>
  <r>
    <x v="10737"/>
    <x v="8"/>
    <s v="TGM15321"/>
    <s v="USO DE ESPACIO"/>
    <x v="0"/>
    <x v="0"/>
    <x v="0"/>
    <x v="8"/>
    <s v="Rosario Margarita Vergara Jimenez SAC CHIM"/>
    <m/>
    <x v="0"/>
    <x v="1"/>
    <x v="2"/>
    <x v="7"/>
  </r>
  <r>
    <x v="10738"/>
    <x v="0"/>
    <s v="TGM15322"/>
    <s v="ASIGNACION 2DO TITULAR"/>
    <x v="0"/>
    <x v="0"/>
    <x v="0"/>
    <x v="41"/>
    <s v="Liz Lidiana Huaman Rojas"/>
    <m/>
    <x v="0"/>
    <x v="1"/>
    <x v="2"/>
    <x v="7"/>
  </r>
  <r>
    <x v="10739"/>
    <x v="0"/>
    <s v="TGM15323"/>
    <s v="ESTADO DE CUENTA"/>
    <x v="0"/>
    <x v="0"/>
    <x v="0"/>
    <x v="5"/>
    <s v="Liz Lidiana Huaman Rojas"/>
    <m/>
    <x v="0"/>
    <x v="1"/>
    <x v="2"/>
    <x v="7"/>
  </r>
  <r>
    <x v="10740"/>
    <x v="4"/>
    <s v="TGM15324"/>
    <s v="COPIA DE CONTRATO POR EXTRAVIO"/>
    <x v="0"/>
    <x v="0"/>
    <x v="0"/>
    <x v="3"/>
    <s v="Ruth Cusihuaman SACC2"/>
    <s v="Presencial"/>
    <x v="0"/>
    <x v="1"/>
    <x v="2"/>
    <x v="7"/>
  </r>
  <r>
    <x v="10741"/>
    <x v="0"/>
    <s v="TGM15325"/>
    <s v="FLOREROS DE LATA"/>
    <x v="0"/>
    <x v="1"/>
    <x v="4"/>
    <x v="4"/>
    <s v="Deisy Huaman Lara - San Antonio"/>
    <s v="Presencial"/>
    <x v="0"/>
    <x v="2"/>
    <x v="2"/>
    <x v="7"/>
  </r>
  <r>
    <x v="10742"/>
    <x v="0"/>
    <s v="TGM15326"/>
    <s v="COPIA DE CONTRATO"/>
    <x v="0"/>
    <x v="0"/>
    <x v="0"/>
    <x v="3"/>
    <s v="Pamela Diana SAC Caro Alhua"/>
    <s v="Presencial"/>
    <x v="0"/>
    <x v="1"/>
    <x v="2"/>
    <x v="7"/>
  </r>
  <r>
    <x v="10743"/>
    <x v="0"/>
    <s v="TGM15327"/>
    <s v="MISA"/>
    <x v="0"/>
    <x v="2"/>
    <x v="0"/>
    <x v="39"/>
    <s v="Pamela Diana SAC Caro Alhua"/>
    <s v="Presencial"/>
    <x v="0"/>
    <x v="1"/>
    <x v="2"/>
    <x v="7"/>
  </r>
  <r>
    <x v="10744"/>
    <x v="0"/>
    <s v="TGM15328"/>
    <s v="MISA"/>
    <x v="0"/>
    <x v="2"/>
    <x v="0"/>
    <x v="39"/>
    <s v="Pamela Diana SAC Caro Alhua"/>
    <s v="Presencial"/>
    <x v="0"/>
    <x v="1"/>
    <x v="2"/>
    <x v="7"/>
  </r>
  <r>
    <x v="10745"/>
    <x v="3"/>
    <s v="TGM15329"/>
    <s v="FALTAN DATOS EN LA LAPIDA"/>
    <x v="0"/>
    <x v="1"/>
    <x v="4"/>
    <x v="13"/>
    <s v="Rayda Rita Vargas Perales C1"/>
    <s v="Presencial"/>
    <x v="0"/>
    <x v="2"/>
    <x v="2"/>
    <x v="7"/>
  </r>
  <r>
    <x v="10746"/>
    <x v="3"/>
    <s v="TGM15330"/>
    <s v="SOLICITUD FRACIONAMIENTO DE DEUDA CONTRATO RESUELTO"/>
    <x v="0"/>
    <x v="0"/>
    <x v="4"/>
    <x v="10"/>
    <s v="Juan Carlos Chavez  Csc1"/>
    <s v="Presencial"/>
    <x v="0"/>
    <x v="2"/>
    <x v="2"/>
    <x v="7"/>
  </r>
  <r>
    <x v="10747"/>
    <x v="0"/>
    <s v="TGM15331"/>
    <s v="MISA DE RECUERDO"/>
    <x v="0"/>
    <x v="2"/>
    <x v="0"/>
    <x v="39"/>
    <s v="Liz Lidiana Huaman Rojas"/>
    <m/>
    <x v="0"/>
    <x v="1"/>
    <x v="2"/>
    <x v="7"/>
  </r>
  <r>
    <x v="10748"/>
    <x v="0"/>
    <s v="TGM15332"/>
    <s v="EXHUMACION E INHUMACION"/>
    <x v="0"/>
    <x v="0"/>
    <x v="0"/>
    <x v="7"/>
    <s v="Liz Lidiana Huaman Rojas"/>
    <m/>
    <x v="0"/>
    <x v="1"/>
    <x v="2"/>
    <x v="7"/>
  </r>
  <r>
    <x v="10749"/>
    <x v="0"/>
    <s v="TGM15333"/>
    <s v="MISA"/>
    <x v="0"/>
    <x v="2"/>
    <x v="0"/>
    <x v="39"/>
    <s v="Nescar Janeth Ingaruca Peña SAC SAN"/>
    <s v="Presencial"/>
    <x v="0"/>
    <x v="1"/>
    <x v="2"/>
    <x v="7"/>
  </r>
  <r>
    <x v="10750"/>
    <x v="0"/>
    <s v="TGM15334"/>
    <s v="MISA"/>
    <x v="0"/>
    <x v="2"/>
    <x v="0"/>
    <x v="39"/>
    <s v="Nescar Janeth Ingaruca Peña SAC SAN"/>
    <s v="Presencial"/>
    <x v="0"/>
    <x v="1"/>
    <x v="2"/>
    <x v="7"/>
  </r>
  <r>
    <x v="10751"/>
    <x v="0"/>
    <s v="TGM15335"/>
    <s v="MISA"/>
    <x v="0"/>
    <x v="2"/>
    <x v="0"/>
    <x v="39"/>
    <s v="Nescar Janeth Ingaruca Peña SAC SAN"/>
    <s v="Presencial"/>
    <x v="0"/>
    <x v="1"/>
    <x v="2"/>
    <x v="7"/>
  </r>
  <r>
    <x v="10752"/>
    <x v="0"/>
    <s v="TGM15336"/>
    <s v="MISA"/>
    <x v="0"/>
    <x v="2"/>
    <x v="0"/>
    <x v="39"/>
    <s v="Nescar Janeth Ingaruca Peña SAC SAN"/>
    <s v="Presencial"/>
    <x v="0"/>
    <x v="1"/>
    <x v="2"/>
    <x v="7"/>
  </r>
  <r>
    <x v="10753"/>
    <x v="0"/>
    <s v="TGM15337"/>
    <s v="MISA"/>
    <x v="0"/>
    <x v="2"/>
    <x v="0"/>
    <x v="39"/>
    <s v="Nescar Janeth Ingaruca Peña SAC SAN"/>
    <s v="Presencial"/>
    <x v="0"/>
    <x v="1"/>
    <x v="2"/>
    <x v="7"/>
  </r>
  <r>
    <x v="10754"/>
    <x v="0"/>
    <s v="TGM15338"/>
    <s v="ASIGNACION DE 2 DO TITULAR"/>
    <x v="0"/>
    <x v="0"/>
    <x v="0"/>
    <x v="54"/>
    <s v="Pamela Diana SAC Caro Alhua"/>
    <s v="Presencial"/>
    <x v="0"/>
    <x v="1"/>
    <x v="2"/>
    <x v="7"/>
  </r>
  <r>
    <x v="10755"/>
    <x v="0"/>
    <s v="TGM15339"/>
    <s v="CERTIFICADO DE USO"/>
    <x v="0"/>
    <x v="0"/>
    <x v="0"/>
    <x v="0"/>
    <s v="Pamela Diana SAC Caro Alhua"/>
    <s v="Presencial"/>
    <x v="0"/>
    <x v="1"/>
    <x v="2"/>
    <x v="7"/>
  </r>
  <r>
    <x v="10756"/>
    <x v="0"/>
    <s v="TGM15340"/>
    <s v="MISA"/>
    <x v="0"/>
    <x v="2"/>
    <x v="0"/>
    <x v="39"/>
    <s v="Pamela Diana SAC Caro Alhua"/>
    <s v="Presencial"/>
    <x v="0"/>
    <x v="1"/>
    <x v="2"/>
    <x v="7"/>
  </r>
  <r>
    <x v="10757"/>
    <x v="3"/>
    <s v="TGM15341"/>
    <s v="ERROR EN DATOS DE LAPIDA"/>
    <x v="0"/>
    <x v="1"/>
    <x v="4"/>
    <x v="13"/>
    <s v="Rayda Rita Vargas Perales C1"/>
    <s v="Presencial"/>
    <x v="0"/>
    <x v="2"/>
    <x v="2"/>
    <x v="7"/>
  </r>
  <r>
    <x v="10758"/>
    <x v="0"/>
    <s v="TGM15342"/>
    <s v="MISA"/>
    <x v="0"/>
    <x v="2"/>
    <x v="0"/>
    <x v="39"/>
    <s v="Nescar Janeth Ingaruca Peña SAC SAN"/>
    <s v="Presencial"/>
    <x v="0"/>
    <x v="1"/>
    <x v="2"/>
    <x v="7"/>
  </r>
  <r>
    <x v="10759"/>
    <x v="0"/>
    <s v="TGM15343"/>
    <s v="VENTA FLOREROS"/>
    <x v="0"/>
    <x v="0"/>
    <x v="4"/>
    <x v="21"/>
    <s v="Grupo Servicio de Atencion al Cliente"/>
    <m/>
    <x v="0"/>
    <x v="2"/>
    <x v="2"/>
    <x v="7"/>
  </r>
  <r>
    <x v="10760"/>
    <x v="0"/>
    <s v="TGM15344"/>
    <s v="FLORERO"/>
    <x v="0"/>
    <x v="0"/>
    <x v="4"/>
    <x v="21"/>
    <s v="Grupo Servicio de Atencion al Cliente"/>
    <s v="Presencial"/>
    <x v="0"/>
    <x v="2"/>
    <x v="2"/>
    <x v="7"/>
  </r>
  <r>
    <x v="10761"/>
    <x v="0"/>
    <s v="TGM15345"/>
    <s v="MISA"/>
    <x v="0"/>
    <x v="2"/>
    <x v="0"/>
    <x v="39"/>
    <s v="Nescar Janeth Ingaruca Peña SAC SAN"/>
    <s v="Presencial"/>
    <x v="0"/>
    <x v="1"/>
    <x v="2"/>
    <x v="7"/>
  </r>
  <r>
    <x v="10762"/>
    <x v="0"/>
    <s v="TGM15346"/>
    <s v="MISA"/>
    <x v="0"/>
    <x v="2"/>
    <x v="0"/>
    <x v="39"/>
    <s v="Nescar Janeth Ingaruca Peña SAC SAN"/>
    <s v="Presencial"/>
    <x v="0"/>
    <x v="1"/>
    <x v="2"/>
    <x v="7"/>
  </r>
  <r>
    <x v="10763"/>
    <x v="0"/>
    <s v="TGM15347"/>
    <s v="FLORERO PVC"/>
    <x v="0"/>
    <x v="0"/>
    <x v="4"/>
    <x v="21"/>
    <s v="Grupo Servicio de Atencion al Cliente"/>
    <s v="Presencial"/>
    <x v="0"/>
    <x v="2"/>
    <x v="2"/>
    <x v="7"/>
  </r>
  <r>
    <x v="10764"/>
    <x v="3"/>
    <s v="TGM15348"/>
    <s v="CONSULTA SALDO TOTAL"/>
    <x v="0"/>
    <x v="2"/>
    <x v="0"/>
    <x v="10"/>
    <s v="Ruth Cusihuaman SACC1"/>
    <s v="Presencial"/>
    <x v="0"/>
    <x v="1"/>
    <x v="2"/>
    <x v="7"/>
  </r>
  <r>
    <x v="10765"/>
    <x v="4"/>
    <s v="TGM15349"/>
    <s v="DEVOLUCI&amp;OACUTE;N GARANTIA"/>
    <x v="0"/>
    <x v="0"/>
    <x v="2"/>
    <x v="45"/>
    <s v="Ruth Cusihuaman SACC2"/>
    <s v="Presencial"/>
    <x v="0"/>
    <x v="2"/>
    <x v="2"/>
    <x v="7"/>
  </r>
  <r>
    <x v="10766"/>
    <x v="4"/>
    <s v="TGM15350"/>
    <s v="CONSULTA CUOTA"/>
    <x v="0"/>
    <x v="2"/>
    <x v="0"/>
    <x v="10"/>
    <s v="Ruth Cusihuaman SACC2"/>
    <s v="Llamada Telefonica"/>
    <x v="0"/>
    <x v="1"/>
    <x v="2"/>
    <x v="7"/>
  </r>
  <r>
    <x v="10767"/>
    <x v="0"/>
    <s v="TGM15351"/>
    <s v="ESTADO DE CUENTA"/>
    <x v="0"/>
    <x v="0"/>
    <x v="0"/>
    <x v="5"/>
    <s v="Liz Lidiana Huaman Rojas"/>
    <m/>
    <x v="0"/>
    <x v="1"/>
    <x v="2"/>
    <x v="7"/>
  </r>
  <r>
    <x v="10768"/>
    <x v="0"/>
    <s v="TGM15352"/>
    <s v="ESTADO DE CUENTA"/>
    <x v="0"/>
    <x v="0"/>
    <x v="0"/>
    <x v="5"/>
    <s v="Liz Lidiana Huaman Rojas"/>
    <m/>
    <x v="0"/>
    <x v="1"/>
    <x v="2"/>
    <x v="7"/>
  </r>
  <r>
    <x v="10769"/>
    <x v="0"/>
    <s v="TGM15353"/>
    <s v="REGULARIZACION DE ACTA DE DEFUNCION"/>
    <x v="0"/>
    <x v="0"/>
    <x v="0"/>
    <x v="41"/>
    <s v="Liz Lidiana Huaman Rojas"/>
    <m/>
    <x v="0"/>
    <x v="1"/>
    <x v="2"/>
    <x v="7"/>
  </r>
  <r>
    <x v="10770"/>
    <x v="0"/>
    <s v="TGM15354"/>
    <s v="MISA RECUERDO"/>
    <x v="0"/>
    <x v="2"/>
    <x v="0"/>
    <x v="39"/>
    <s v="Liz Lidiana Huaman Rojas"/>
    <m/>
    <x v="0"/>
    <x v="1"/>
    <x v="2"/>
    <x v="7"/>
  </r>
  <r>
    <x v="10771"/>
    <x v="0"/>
    <s v="TGM15355"/>
    <s v="ESTADO DE CUENTA"/>
    <x v="0"/>
    <x v="0"/>
    <x v="0"/>
    <x v="5"/>
    <s v="Liz Lidiana Huaman Rojas"/>
    <m/>
    <x v="0"/>
    <x v="1"/>
    <x v="2"/>
    <x v="7"/>
  </r>
  <r>
    <x v="10772"/>
    <x v="0"/>
    <s v="TGM15356"/>
    <s v="MISA RECUERDO"/>
    <x v="0"/>
    <x v="2"/>
    <x v="0"/>
    <x v="39"/>
    <s v="Liz Lidiana Huaman Rojas"/>
    <m/>
    <x v="0"/>
    <x v="1"/>
    <x v="2"/>
    <x v="7"/>
  </r>
  <r>
    <x v="10773"/>
    <x v="0"/>
    <s v="TGM15357"/>
    <s v="FLOREROS PVC"/>
    <x v="0"/>
    <x v="0"/>
    <x v="0"/>
    <x v="21"/>
    <s v="Liz Lidiana Huaman Rojas"/>
    <m/>
    <x v="0"/>
    <x v="1"/>
    <x v="2"/>
    <x v="7"/>
  </r>
  <r>
    <x v="10774"/>
    <x v="3"/>
    <s v="TGM15358"/>
    <s v="CERTIFICADO DE USO PERPETUO"/>
    <x v="0"/>
    <x v="0"/>
    <x v="0"/>
    <x v="0"/>
    <s v="Rosmery Montesinos Quispe c1"/>
    <s v="Presencial"/>
    <x v="0"/>
    <x v="1"/>
    <x v="2"/>
    <x v="7"/>
  </r>
  <r>
    <x v="10775"/>
    <x v="0"/>
    <s v="TGM15359"/>
    <s v="CERTIFICADO DE USO"/>
    <x v="0"/>
    <x v="0"/>
    <x v="0"/>
    <x v="0"/>
    <s v="Liz Lidiana Huaman Rojas"/>
    <m/>
    <x v="0"/>
    <x v="1"/>
    <x v="2"/>
    <x v="7"/>
  </r>
  <r>
    <x v="10776"/>
    <x v="0"/>
    <s v="TGM15360"/>
    <s v="MISA"/>
    <x v="0"/>
    <x v="2"/>
    <x v="0"/>
    <x v="39"/>
    <s v="Nescar Janeth Ingaruca Peña SAC SAN"/>
    <s v="Presencial"/>
    <x v="0"/>
    <x v="1"/>
    <x v="2"/>
    <x v="7"/>
  </r>
  <r>
    <x v="10777"/>
    <x v="0"/>
    <s v="TGM15361"/>
    <s v="MISA"/>
    <x v="0"/>
    <x v="2"/>
    <x v="0"/>
    <x v="39"/>
    <s v="Nescar Janeth Ingaruca Peña SAC SAN"/>
    <s v="Presencial"/>
    <x v="0"/>
    <x v="1"/>
    <x v="2"/>
    <x v="7"/>
  </r>
  <r>
    <x v="10778"/>
    <x v="5"/>
    <s v="TGM15362"/>
    <s v="CAMBIO DE NOMBRE EN LAPIDA"/>
    <x v="0"/>
    <x v="1"/>
    <x v="2"/>
    <x v="9"/>
    <s v="Marina Diaz Romero Cix"/>
    <s v="Presencial"/>
    <x v="1"/>
    <x v="2"/>
    <x v="2"/>
    <x v="7"/>
  </r>
  <r>
    <x v="10779"/>
    <x v="5"/>
    <s v="TGM15363"/>
    <s v="CORRECCION NOMBRE LAPIDA"/>
    <x v="0"/>
    <x v="1"/>
    <x v="4"/>
    <x v="9"/>
    <s v="Jesica Castro Blancas"/>
    <s v="Presencial"/>
    <x v="0"/>
    <x v="2"/>
    <x v="2"/>
    <x v="7"/>
  </r>
  <r>
    <x v="10780"/>
    <x v="4"/>
    <s v="TGM15364"/>
    <s v="ACTUALIZACION DE DATOS"/>
    <x v="0"/>
    <x v="0"/>
    <x v="0"/>
    <x v="1"/>
    <s v="Ruth Cusihuaman SACC2"/>
    <s v="Presencial"/>
    <x v="0"/>
    <x v="1"/>
    <x v="2"/>
    <x v="7"/>
  </r>
  <r>
    <x v="10781"/>
    <x v="4"/>
    <s v="TGM15365"/>
    <s v="ESTADO DE CUENTA"/>
    <x v="0"/>
    <x v="0"/>
    <x v="2"/>
    <x v="5"/>
    <s v="Ruth Cusihuaman SACC2"/>
    <s v="Presencial"/>
    <x v="0"/>
    <x v="2"/>
    <x v="2"/>
    <x v="7"/>
  </r>
  <r>
    <x v="10782"/>
    <x v="4"/>
    <s v="TGM15366"/>
    <s v="RECLAMO LAPIDA"/>
    <x v="0"/>
    <x v="1"/>
    <x v="4"/>
    <x v="13"/>
    <s v="Rayda Rita Vargas Perales C2"/>
    <s v="Presencial"/>
    <x v="0"/>
    <x v="2"/>
    <x v="2"/>
    <x v="7"/>
  </r>
  <r>
    <x v="10783"/>
    <x v="0"/>
    <s v="TGM15367"/>
    <s v="MISA"/>
    <x v="0"/>
    <x v="2"/>
    <x v="0"/>
    <x v="39"/>
    <s v="Nescar Janeth Ingaruca Peña SAC SAN"/>
    <s v="Presencial"/>
    <x v="0"/>
    <x v="1"/>
    <x v="2"/>
    <x v="7"/>
  </r>
  <r>
    <x v="10784"/>
    <x v="0"/>
    <s v="TGM15368"/>
    <s v="MISA"/>
    <x v="0"/>
    <x v="2"/>
    <x v="0"/>
    <x v="39"/>
    <s v="Nescar Janeth Ingaruca Peña SAC SAN"/>
    <s v="Presencial"/>
    <x v="0"/>
    <x v="1"/>
    <x v="2"/>
    <x v="7"/>
  </r>
  <r>
    <x v="10785"/>
    <x v="0"/>
    <s v="TGM15369"/>
    <s v="MISA"/>
    <x v="0"/>
    <x v="2"/>
    <x v="0"/>
    <x v="39"/>
    <s v="Nescar Janeth Ingaruca Peña SAC SAN"/>
    <s v="Presencial"/>
    <x v="0"/>
    <x v="1"/>
    <x v="2"/>
    <x v="7"/>
  </r>
  <r>
    <x v="10786"/>
    <x v="0"/>
    <s v="TGM15370"/>
    <s v="MISA"/>
    <x v="0"/>
    <x v="2"/>
    <x v="0"/>
    <x v="39"/>
    <s v="Nescar Janeth Ingaruca Peña SAC SAN"/>
    <s v="Presencial"/>
    <x v="0"/>
    <x v="1"/>
    <x v="2"/>
    <x v="7"/>
  </r>
  <r>
    <x v="10787"/>
    <x v="0"/>
    <s v="TGM15371"/>
    <s v="MISA"/>
    <x v="0"/>
    <x v="2"/>
    <x v="0"/>
    <x v="39"/>
    <s v="Nescar Janeth Ingaruca Peña SAC SAN"/>
    <s v="Presencial"/>
    <x v="0"/>
    <x v="1"/>
    <x v="2"/>
    <x v="7"/>
  </r>
  <r>
    <x v="10788"/>
    <x v="0"/>
    <s v="TGM15372"/>
    <s v="CERTIFICADO"/>
    <x v="0"/>
    <x v="0"/>
    <x v="0"/>
    <x v="0"/>
    <s v="Nescar Janeth Ingaruca Peña SAC SAN"/>
    <s v="Presencial"/>
    <x v="0"/>
    <x v="1"/>
    <x v="2"/>
    <x v="7"/>
  </r>
  <r>
    <x v="10789"/>
    <x v="0"/>
    <s v="TGM15373"/>
    <s v="FLORERO"/>
    <x v="0"/>
    <x v="0"/>
    <x v="4"/>
    <x v="21"/>
    <s v="Grupo Servicio de Atencion al Cliente"/>
    <s v="Presencial"/>
    <x v="0"/>
    <x v="2"/>
    <x v="2"/>
    <x v="7"/>
  </r>
  <r>
    <x v="10790"/>
    <x v="0"/>
    <s v="TGM15374"/>
    <s v="MISA"/>
    <x v="0"/>
    <x v="2"/>
    <x v="0"/>
    <x v="39"/>
    <s v="Nescar Janeth Ingaruca Peña SAC SAN"/>
    <s v="Presencial"/>
    <x v="0"/>
    <x v="1"/>
    <x v="2"/>
    <x v="7"/>
  </r>
  <r>
    <x v="10791"/>
    <x v="0"/>
    <s v="TGM15375"/>
    <s v="ESTADO DE CUENTA"/>
    <x v="0"/>
    <x v="0"/>
    <x v="0"/>
    <x v="5"/>
    <s v="Liz Lidiana Huaman Rojas"/>
    <m/>
    <x v="0"/>
    <x v="1"/>
    <x v="2"/>
    <x v="7"/>
  </r>
  <r>
    <x v="10792"/>
    <x v="0"/>
    <s v="TGM15376"/>
    <s v="MISA RECUERDO"/>
    <x v="0"/>
    <x v="2"/>
    <x v="0"/>
    <x v="39"/>
    <s v="Liz Lidiana Huaman Rojas"/>
    <m/>
    <x v="0"/>
    <x v="1"/>
    <x v="2"/>
    <x v="7"/>
  </r>
  <r>
    <x v="10793"/>
    <x v="0"/>
    <s v="TGM15377"/>
    <s v="UBICACION DE ESPACIO"/>
    <x v="0"/>
    <x v="0"/>
    <x v="0"/>
    <x v="40"/>
    <s v="Liz Lidiana Huaman Rojas"/>
    <m/>
    <x v="0"/>
    <x v="1"/>
    <x v="2"/>
    <x v="7"/>
  </r>
  <r>
    <x v="10794"/>
    <x v="8"/>
    <s v="TGM15378"/>
    <s v="CONSULTA SOBRE CARTA PRE RESOLUTORIA DE CONTRATO"/>
    <x v="0"/>
    <x v="2"/>
    <x v="0"/>
    <x v="6"/>
    <s v="Rosario Margarita Vergara Jimenez SAC CHIM"/>
    <m/>
    <x v="0"/>
    <x v="1"/>
    <x v="2"/>
    <x v="7"/>
  </r>
  <r>
    <x v="10795"/>
    <x v="8"/>
    <s v="TGM15379"/>
    <s v="ACTUALIZACIÓN DE DATOS"/>
    <x v="0"/>
    <x v="0"/>
    <x v="0"/>
    <x v="1"/>
    <s v="Rosario Margarita Vergara Jimenez SAC CHIM"/>
    <m/>
    <x v="0"/>
    <x v="1"/>
    <x v="2"/>
    <x v="7"/>
  </r>
  <r>
    <x v="10796"/>
    <x v="0"/>
    <s v="TGM15380"/>
    <s v="MISA RECUERDO"/>
    <x v="0"/>
    <x v="2"/>
    <x v="0"/>
    <x v="39"/>
    <s v="Liz Lidiana Huaman Rojas"/>
    <m/>
    <x v="0"/>
    <x v="1"/>
    <x v="2"/>
    <x v="7"/>
  </r>
  <r>
    <x v="10797"/>
    <x v="3"/>
    <s v="TGM15381"/>
    <s v="RECLAMO COBRO MJS. DE COBRANZA"/>
    <x v="0"/>
    <x v="1"/>
    <x v="2"/>
    <x v="10"/>
    <s v="Ruth Cusihuaman SACC1"/>
    <s v="Presencial"/>
    <x v="0"/>
    <x v="2"/>
    <x v="2"/>
    <x v="7"/>
  </r>
  <r>
    <x v="10798"/>
    <x v="8"/>
    <s v="TGM15382"/>
    <s v="PAGO DE CUOTA DE MES DE OCTUBRE"/>
    <x v="0"/>
    <x v="0"/>
    <x v="0"/>
    <x v="5"/>
    <s v="Rosario Margarita Vergara Jimenez SAC CHIM"/>
    <m/>
    <x v="0"/>
    <x v="2"/>
    <x v="2"/>
    <x v="7"/>
  </r>
  <r>
    <x v="10799"/>
    <x v="0"/>
    <s v="TGM15383"/>
    <s v="MISA"/>
    <x v="0"/>
    <x v="2"/>
    <x v="0"/>
    <x v="39"/>
    <s v="Nescar Janeth Ingaruca Peña SAC SAN"/>
    <s v="Presencial"/>
    <x v="0"/>
    <x v="1"/>
    <x v="2"/>
    <x v="7"/>
  </r>
  <r>
    <x v="10800"/>
    <x v="0"/>
    <s v="TGM15384"/>
    <s v="MISA"/>
    <x v="0"/>
    <x v="2"/>
    <x v="0"/>
    <x v="39"/>
    <s v="Nescar Janeth Ingaruca Peña SAC SAN"/>
    <s v="Presencial"/>
    <x v="0"/>
    <x v="1"/>
    <x v="2"/>
    <x v="7"/>
  </r>
  <r>
    <x v="10801"/>
    <x v="0"/>
    <s v="TGM15385"/>
    <s v="MISA"/>
    <x v="0"/>
    <x v="2"/>
    <x v="0"/>
    <x v="39"/>
    <s v="Nescar Janeth Ingaruca Peña SAC SAN"/>
    <s v="Presencial"/>
    <x v="0"/>
    <x v="1"/>
    <x v="2"/>
    <x v="7"/>
  </r>
  <r>
    <x v="10802"/>
    <x v="0"/>
    <s v="TGM15386"/>
    <s v="CERTIFICADO"/>
    <x v="0"/>
    <x v="0"/>
    <x v="0"/>
    <x v="0"/>
    <s v="Nescar Janeth Ingaruca Peña SAC SAN"/>
    <s v="Presencial"/>
    <x v="0"/>
    <x v="1"/>
    <x v="2"/>
    <x v="7"/>
  </r>
  <r>
    <x v="10803"/>
    <x v="0"/>
    <s v="TGM15387"/>
    <s v="MISA"/>
    <x v="0"/>
    <x v="2"/>
    <x v="0"/>
    <x v="39"/>
    <s v="Nescar Janeth Ingaruca Peña SAC SAN"/>
    <s v="Presencial"/>
    <x v="0"/>
    <x v="1"/>
    <x v="2"/>
    <x v="7"/>
  </r>
  <r>
    <x v="10804"/>
    <x v="4"/>
    <s v="TGM15388"/>
    <s v="CONSULTA CUOTA"/>
    <x v="0"/>
    <x v="2"/>
    <x v="0"/>
    <x v="10"/>
    <s v="Ruth Cusihuaman SACC2"/>
    <s v="Llamada Telefonica"/>
    <x v="0"/>
    <x v="1"/>
    <x v="2"/>
    <x v="7"/>
  </r>
  <r>
    <x v="10805"/>
    <x v="3"/>
    <s v="TGM15389"/>
    <s v="ENTREGA DE CERTIFICADO DE PERPETUIDAD"/>
    <x v="0"/>
    <x v="0"/>
    <x v="0"/>
    <x v="0"/>
    <s v="Ruth Cusihuaman SACC1"/>
    <s v="Presencial"/>
    <x v="0"/>
    <x v="1"/>
    <x v="2"/>
    <x v="7"/>
  </r>
  <r>
    <x v="10806"/>
    <x v="4"/>
    <s v="TGM15390"/>
    <s v="ACTUALIZACION DE DATOS"/>
    <x v="0"/>
    <x v="0"/>
    <x v="0"/>
    <x v="1"/>
    <s v="Ruth Cusihuaman SACC2"/>
    <s v="Presencial"/>
    <x v="0"/>
    <x v="1"/>
    <x v="2"/>
    <x v="7"/>
  </r>
  <r>
    <x v="10807"/>
    <x v="3"/>
    <s v="TGM15391"/>
    <s v="ESTADO DE CUENTA"/>
    <x v="0"/>
    <x v="0"/>
    <x v="2"/>
    <x v="5"/>
    <s v="Ruth Cusihuaman SACC1"/>
    <s v="Llamada Telefonica"/>
    <x v="0"/>
    <x v="2"/>
    <x v="2"/>
    <x v="7"/>
  </r>
  <r>
    <x v="10808"/>
    <x v="0"/>
    <s v="TGM15392"/>
    <s v="MISA RECUERDO"/>
    <x v="0"/>
    <x v="2"/>
    <x v="0"/>
    <x v="39"/>
    <s v="Liz Lidiana Huaman Rojas"/>
    <m/>
    <x v="0"/>
    <x v="1"/>
    <x v="2"/>
    <x v="7"/>
  </r>
  <r>
    <x v="10809"/>
    <x v="4"/>
    <s v="TGM15393"/>
    <s v="DEVOLUCI&amp;OACUTE;N GARANTIA"/>
    <x v="0"/>
    <x v="0"/>
    <x v="2"/>
    <x v="45"/>
    <s v="Ruth Cusihuaman SACC2"/>
    <s v="Presencial"/>
    <x v="0"/>
    <x v="2"/>
    <x v="2"/>
    <x v="7"/>
  </r>
  <r>
    <x v="10810"/>
    <x v="0"/>
    <s v="TGM15394"/>
    <s v="TRASLADO INTERNO"/>
    <x v="0"/>
    <x v="0"/>
    <x v="0"/>
    <x v="7"/>
    <s v="Liz Lidiana Huaman Rojas"/>
    <m/>
    <x v="0"/>
    <x v="1"/>
    <x v="2"/>
    <x v="7"/>
  </r>
  <r>
    <x v="10811"/>
    <x v="0"/>
    <s v="TGM15395"/>
    <s v="MISA DE RECUERDO"/>
    <x v="0"/>
    <x v="2"/>
    <x v="0"/>
    <x v="39"/>
    <s v="Liz Lidiana Huaman Rojas"/>
    <m/>
    <x v="0"/>
    <x v="1"/>
    <x v="2"/>
    <x v="7"/>
  </r>
  <r>
    <x v="10812"/>
    <x v="0"/>
    <s v="TGM15396"/>
    <s v="MISA DE SEPELIO"/>
    <x v="0"/>
    <x v="2"/>
    <x v="0"/>
    <x v="39"/>
    <s v="Liz Lidiana Huaman Rojas"/>
    <m/>
    <x v="0"/>
    <x v="1"/>
    <x v="2"/>
    <x v="7"/>
  </r>
  <r>
    <x v="10813"/>
    <x v="0"/>
    <s v="TGM15397"/>
    <s v="MISA"/>
    <x v="0"/>
    <x v="2"/>
    <x v="0"/>
    <x v="39"/>
    <s v="Nescar Janeth Ingaruca Peña SAC SAN"/>
    <s v="Presencial"/>
    <x v="0"/>
    <x v="1"/>
    <x v="2"/>
    <x v="7"/>
  </r>
  <r>
    <x v="10814"/>
    <x v="0"/>
    <s v="TGM15398"/>
    <s v="VENTA LAPIDA"/>
    <x v="0"/>
    <x v="0"/>
    <x v="4"/>
    <x v="9"/>
    <s v="Grupo Servicio de Atencion al Cliente"/>
    <s v="Presencial"/>
    <x v="0"/>
    <x v="2"/>
    <x v="2"/>
    <x v="7"/>
  </r>
  <r>
    <x v="10815"/>
    <x v="0"/>
    <s v="TGM15399"/>
    <s v="MISA"/>
    <x v="0"/>
    <x v="2"/>
    <x v="0"/>
    <x v="39"/>
    <s v="Nescar Janeth Ingaruca Peña SAC SAN"/>
    <s v="Presencial"/>
    <x v="0"/>
    <x v="1"/>
    <x v="2"/>
    <x v="7"/>
  </r>
  <r>
    <x v="10816"/>
    <x v="0"/>
    <s v="TGM15400"/>
    <s v="REGULARIZACION DE ACTA DE DEFUNCION"/>
    <x v="0"/>
    <x v="0"/>
    <x v="0"/>
    <x v="41"/>
    <s v="Liz Lidiana Huaman Rojas"/>
    <m/>
    <x v="0"/>
    <x v="1"/>
    <x v="2"/>
    <x v="7"/>
  </r>
  <r>
    <x v="10817"/>
    <x v="0"/>
    <s v="TGM15401"/>
    <s v="BOLETA"/>
    <x v="0"/>
    <x v="0"/>
    <x v="0"/>
    <x v="19"/>
    <s v="Nescar Janeth Ingaruca Peña SAC SAN"/>
    <s v="Presencial"/>
    <x v="0"/>
    <x v="1"/>
    <x v="2"/>
    <x v="7"/>
  </r>
  <r>
    <x v="10818"/>
    <x v="8"/>
    <s v="TGM15402"/>
    <s v="PAGO DE CUOTA DE MES DE OCTUBRE"/>
    <x v="0"/>
    <x v="0"/>
    <x v="0"/>
    <x v="46"/>
    <s v="Rosario Margarita Vergara Jimenez SAC CHIM"/>
    <m/>
    <x v="0"/>
    <x v="1"/>
    <x v="2"/>
    <x v="7"/>
  </r>
  <r>
    <x v="10819"/>
    <x v="8"/>
    <s v="TGM15403"/>
    <s v="PAGO DE CUOTA DE MES DE OCTUBRE"/>
    <x v="0"/>
    <x v="0"/>
    <x v="0"/>
    <x v="46"/>
    <s v="Rosario Margarita Vergara Jimenez SAC CHIM"/>
    <m/>
    <x v="0"/>
    <x v="1"/>
    <x v="2"/>
    <x v="7"/>
  </r>
  <r>
    <x v="10820"/>
    <x v="0"/>
    <s v="TGM15404"/>
    <s v="ESTADO DE CUENTA"/>
    <x v="0"/>
    <x v="0"/>
    <x v="0"/>
    <x v="5"/>
    <s v="Liz Lidiana Huaman Rojas"/>
    <m/>
    <x v="0"/>
    <x v="1"/>
    <x v="2"/>
    <x v="7"/>
  </r>
  <r>
    <x v="10821"/>
    <x v="0"/>
    <s v="TGM15405"/>
    <s v="ESTADO DE CUENTA"/>
    <x v="0"/>
    <x v="0"/>
    <x v="0"/>
    <x v="5"/>
    <s v="Liz Lidiana Huaman Rojas"/>
    <m/>
    <x v="0"/>
    <x v="1"/>
    <x v="2"/>
    <x v="7"/>
  </r>
  <r>
    <x v="10822"/>
    <x v="0"/>
    <s v="TGM15407"/>
    <s v="ASIGNACION 2DO TITULAR"/>
    <x v="0"/>
    <x v="0"/>
    <x v="0"/>
    <x v="54"/>
    <s v="Liz Lidiana Huaman Rojas"/>
    <m/>
    <x v="0"/>
    <x v="1"/>
    <x v="2"/>
    <x v="7"/>
  </r>
  <r>
    <x v="10823"/>
    <x v="3"/>
    <s v="TGM15408"/>
    <s v="CERTIFICADO DE USO PERPETUO"/>
    <x v="0"/>
    <x v="0"/>
    <x v="0"/>
    <x v="0"/>
    <s v="Rosmery Montesinos Quispe c1"/>
    <s v="Presencial"/>
    <x v="0"/>
    <x v="1"/>
    <x v="2"/>
    <x v="7"/>
  </r>
  <r>
    <x v="10824"/>
    <x v="8"/>
    <s v="TGM15409"/>
    <s v="CAMBIO DE FECHA DE PAGO"/>
    <x v="0"/>
    <x v="0"/>
    <x v="0"/>
    <x v="5"/>
    <s v="Rosario Margarita Vergara Jimenez SAC CHIM"/>
    <m/>
    <x v="0"/>
    <x v="1"/>
    <x v="2"/>
    <x v="7"/>
  </r>
  <r>
    <x v="10825"/>
    <x v="3"/>
    <s v="TGM15410"/>
    <s v="SOLICITUD DE BOLETAS DE PAGO"/>
    <x v="0"/>
    <x v="0"/>
    <x v="2"/>
    <x v="19"/>
    <s v="Rosmery Montesinos Quispe c1"/>
    <s v="Presencial"/>
    <x v="0"/>
    <x v="2"/>
    <x v="2"/>
    <x v="7"/>
  </r>
  <r>
    <x v="10826"/>
    <x v="0"/>
    <s v="TGM15411"/>
    <s v="CONSTANCIA DE REUBICACION"/>
    <x v="0"/>
    <x v="0"/>
    <x v="0"/>
    <x v="6"/>
    <s v="Liz Lidiana Huaman Rojas"/>
    <m/>
    <x v="0"/>
    <x v="1"/>
    <x v="2"/>
    <x v="7"/>
  </r>
  <r>
    <x v="10827"/>
    <x v="0"/>
    <s v="TGM15412"/>
    <s v="ALQUILER DE TOLDO"/>
    <x v="0"/>
    <x v="0"/>
    <x v="0"/>
    <x v="48"/>
    <s v="Liz Lidiana Huaman Rojas"/>
    <m/>
    <x v="0"/>
    <x v="1"/>
    <x v="2"/>
    <x v="7"/>
  </r>
  <r>
    <x v="10828"/>
    <x v="0"/>
    <s v="TGM15413"/>
    <s v="FLOREROS PVC"/>
    <x v="0"/>
    <x v="0"/>
    <x v="0"/>
    <x v="21"/>
    <s v="Liz Lidiana Huaman Rojas"/>
    <m/>
    <x v="0"/>
    <x v="1"/>
    <x v="2"/>
    <x v="7"/>
  </r>
  <r>
    <x v="10829"/>
    <x v="0"/>
    <s v="TGM15414"/>
    <s v="MISA RECUERDO"/>
    <x v="0"/>
    <x v="2"/>
    <x v="0"/>
    <x v="39"/>
    <s v="Liz Lidiana Huaman Rojas"/>
    <m/>
    <x v="0"/>
    <x v="1"/>
    <x v="2"/>
    <x v="7"/>
  </r>
  <r>
    <x v="10830"/>
    <x v="3"/>
    <s v="TGM15415"/>
    <s v="SOLICITUD DE DEVOLUCI&amp;OACUTE;N"/>
    <x v="0"/>
    <x v="0"/>
    <x v="4"/>
    <x v="10"/>
    <s v="Juan Carlos Chavez  Csc1"/>
    <m/>
    <x v="0"/>
    <x v="2"/>
    <x v="2"/>
    <x v="7"/>
  </r>
  <r>
    <x v="10831"/>
    <x v="8"/>
    <s v="TGM15416"/>
    <s v="CAMBIO DE FECHA DE PAGO"/>
    <x v="0"/>
    <x v="0"/>
    <x v="2"/>
    <x v="5"/>
    <s v="Rosario Margarita Vergara Jimenez SAC CHIM"/>
    <m/>
    <x v="0"/>
    <x v="2"/>
    <x v="2"/>
    <x v="7"/>
  </r>
  <r>
    <x v="10832"/>
    <x v="0"/>
    <s v="TGM15417"/>
    <s v="USO DE ESPACIO"/>
    <x v="0"/>
    <x v="0"/>
    <x v="0"/>
    <x v="8"/>
    <s v="Liz Lidiana Huaman Rojas"/>
    <m/>
    <x v="0"/>
    <x v="1"/>
    <x v="2"/>
    <x v="7"/>
  </r>
  <r>
    <x v="10833"/>
    <x v="0"/>
    <s v="TGM15418"/>
    <s v="ASIGNACION DE 2DO TITULAR"/>
    <x v="0"/>
    <x v="0"/>
    <x v="0"/>
    <x v="54"/>
    <s v="Liz Lidiana Huaman Rojas"/>
    <m/>
    <x v="0"/>
    <x v="1"/>
    <x v="2"/>
    <x v="7"/>
  </r>
  <r>
    <x v="10834"/>
    <x v="0"/>
    <s v="TGM15419"/>
    <s v="ESTADO DE CUENTA"/>
    <x v="0"/>
    <x v="0"/>
    <x v="0"/>
    <x v="5"/>
    <s v="Liz Lidiana Huaman Rojas"/>
    <m/>
    <x v="0"/>
    <x v="1"/>
    <x v="2"/>
    <x v="7"/>
  </r>
  <r>
    <x v="10835"/>
    <x v="0"/>
    <s v="TGM15420"/>
    <s v="ALQUILER DE TOLDO"/>
    <x v="0"/>
    <x v="0"/>
    <x v="0"/>
    <x v="48"/>
    <s v="Nescar Janeth Ingaruca Peña SAC SAN"/>
    <s v="Presencial"/>
    <x v="0"/>
    <x v="1"/>
    <x v="2"/>
    <x v="7"/>
  </r>
  <r>
    <x v="10836"/>
    <x v="0"/>
    <s v="TGM15421"/>
    <s v="VENTA DE FLOREROS"/>
    <x v="0"/>
    <x v="0"/>
    <x v="4"/>
    <x v="21"/>
    <s v="Grupo Servicio de Atencion al Cliente"/>
    <s v="Presencial"/>
    <x v="0"/>
    <x v="2"/>
    <x v="2"/>
    <x v="7"/>
  </r>
  <r>
    <x v="10837"/>
    <x v="0"/>
    <s v="TGM15422"/>
    <s v="MISA"/>
    <x v="0"/>
    <x v="2"/>
    <x v="0"/>
    <x v="39"/>
    <s v="Nescar Janeth Ingaruca Peña SAC SAN"/>
    <s v="Presencial"/>
    <x v="0"/>
    <x v="1"/>
    <x v="2"/>
    <x v="7"/>
  </r>
  <r>
    <x v="10838"/>
    <x v="0"/>
    <s v="TGM15423"/>
    <s v="MISA"/>
    <x v="0"/>
    <x v="2"/>
    <x v="0"/>
    <x v="39"/>
    <s v="Nescar Janeth Ingaruca Peña SAC SAN"/>
    <s v="Presencial"/>
    <x v="0"/>
    <x v="1"/>
    <x v="2"/>
    <x v="7"/>
  </r>
  <r>
    <x v="10839"/>
    <x v="0"/>
    <s v="TGM15424"/>
    <s v="MISA"/>
    <x v="0"/>
    <x v="2"/>
    <x v="0"/>
    <x v="39"/>
    <s v="Nescar Janeth Ingaruca Peña SAC SAN"/>
    <s v="Presencial"/>
    <x v="0"/>
    <x v="1"/>
    <x v="2"/>
    <x v="7"/>
  </r>
  <r>
    <x v="10840"/>
    <x v="4"/>
    <s v="TGM15425"/>
    <s v="CERTIFICADO DE USO PERPETUO"/>
    <x v="0"/>
    <x v="0"/>
    <x v="0"/>
    <x v="0"/>
    <s v="Rosmery Montesinos Quispe c2"/>
    <s v="Presencial"/>
    <x v="0"/>
    <x v="1"/>
    <x v="2"/>
    <x v="7"/>
  </r>
  <r>
    <x v="10841"/>
    <x v="4"/>
    <s v="TGM15426"/>
    <s v="CONSTANCIA DE PAGO"/>
    <x v="0"/>
    <x v="0"/>
    <x v="0"/>
    <x v="6"/>
    <s v="Rosmery Montesinos Quispe c2"/>
    <s v="Presencial"/>
    <x v="0"/>
    <x v="1"/>
    <x v="2"/>
    <x v="7"/>
  </r>
  <r>
    <x v="10842"/>
    <x v="0"/>
    <s v="TGM15427"/>
    <s v="CERTIFICADO"/>
    <x v="0"/>
    <x v="0"/>
    <x v="0"/>
    <x v="0"/>
    <s v="Nescar Janeth Ingaruca Peña SAC SAN"/>
    <s v="Presencial"/>
    <x v="0"/>
    <x v="1"/>
    <x v="2"/>
    <x v="7"/>
  </r>
  <r>
    <x v="10843"/>
    <x v="0"/>
    <s v="TGM15428"/>
    <s v="CONSULTA USO DE ESPACIO"/>
    <x v="0"/>
    <x v="0"/>
    <x v="0"/>
    <x v="8"/>
    <s v="Liz Lidiana Huaman Rojas"/>
    <m/>
    <x v="0"/>
    <x v="1"/>
    <x v="2"/>
    <x v="7"/>
  </r>
  <r>
    <x v="10844"/>
    <x v="0"/>
    <s v="TGM15429"/>
    <s v="MISA"/>
    <x v="0"/>
    <x v="2"/>
    <x v="0"/>
    <x v="39"/>
    <s v="Nescar Janeth Ingaruca Peña SAC SAN"/>
    <s v="Presencial"/>
    <x v="0"/>
    <x v="1"/>
    <x v="2"/>
    <x v="7"/>
  </r>
  <r>
    <x v="10845"/>
    <x v="0"/>
    <s v="TGM15430"/>
    <s v="MISA"/>
    <x v="0"/>
    <x v="2"/>
    <x v="0"/>
    <x v="39"/>
    <s v="Nescar Janeth Ingaruca Peña SAC SAN"/>
    <s v="Presencial"/>
    <x v="0"/>
    <x v="1"/>
    <x v="2"/>
    <x v="7"/>
  </r>
  <r>
    <x v="10846"/>
    <x v="0"/>
    <s v="TGM15431"/>
    <s v="ESTADO DE CUENTA"/>
    <x v="0"/>
    <x v="0"/>
    <x v="0"/>
    <x v="5"/>
    <s v="Liz Lidiana Huaman Rojas"/>
    <m/>
    <x v="0"/>
    <x v="1"/>
    <x v="2"/>
    <x v="7"/>
  </r>
  <r>
    <x v="10847"/>
    <x v="4"/>
    <s v="TGM15432"/>
    <s v="CLIENTE SOLICITA NIVELACI&amp;OACUTE;N DE ESPACIO"/>
    <x v="0"/>
    <x v="0"/>
    <x v="4"/>
    <x v="14"/>
    <s v="Rayda Rita Vargas Perales C2"/>
    <s v="Presencial"/>
    <x v="0"/>
    <x v="2"/>
    <x v="2"/>
    <x v="7"/>
  </r>
  <r>
    <x v="10848"/>
    <x v="0"/>
    <s v="TGM15433"/>
    <s v="CONSULTA ASIGNACION DE 2DO TITULAR"/>
    <x v="0"/>
    <x v="2"/>
    <x v="0"/>
    <x v="31"/>
    <s v="Liz Lidiana Huaman Rojas"/>
    <m/>
    <x v="0"/>
    <x v="1"/>
    <x v="2"/>
    <x v="7"/>
  </r>
  <r>
    <x v="10849"/>
    <x v="3"/>
    <s v="TGM15434"/>
    <s v="RECLAMO LAPIDA"/>
    <x v="0"/>
    <x v="1"/>
    <x v="4"/>
    <x v="13"/>
    <s v="Rayda Rita Vargas Perales C1"/>
    <s v="Presencial"/>
    <x v="0"/>
    <x v="1"/>
    <x v="2"/>
    <x v="7"/>
  </r>
  <r>
    <x v="10850"/>
    <x v="0"/>
    <s v="TGM15435"/>
    <s v="ESTADO DE CUENTA"/>
    <x v="0"/>
    <x v="2"/>
    <x v="0"/>
    <x v="10"/>
    <s v="Liz Lidiana Huaman Rojas"/>
    <s v="Llamada Telefonica"/>
    <x v="0"/>
    <x v="1"/>
    <x v="2"/>
    <x v="7"/>
  </r>
  <r>
    <x v="10851"/>
    <x v="0"/>
    <s v="TGM15436"/>
    <s v="MISA"/>
    <x v="0"/>
    <x v="2"/>
    <x v="0"/>
    <x v="39"/>
    <s v="Nescar Janeth Ingaruca Peña SAC SAN"/>
    <s v="Llamada Telefonica"/>
    <x v="0"/>
    <x v="1"/>
    <x v="2"/>
    <x v="7"/>
  </r>
  <r>
    <x v="10852"/>
    <x v="0"/>
    <s v="TGM15437"/>
    <s v="CERTIFICADO"/>
    <x v="0"/>
    <x v="0"/>
    <x v="0"/>
    <x v="0"/>
    <s v="Nescar Janeth Ingaruca Peña SAC SAN"/>
    <s v="Presencial"/>
    <x v="0"/>
    <x v="1"/>
    <x v="2"/>
    <x v="7"/>
  </r>
  <r>
    <x v="10853"/>
    <x v="0"/>
    <s v="TGM15438"/>
    <s v="CERTIFICADO"/>
    <x v="0"/>
    <x v="0"/>
    <x v="0"/>
    <x v="0"/>
    <s v="Nescar Janeth Ingaruca Peña SAC SAN"/>
    <s v="Presencial"/>
    <x v="0"/>
    <x v="1"/>
    <x v="2"/>
    <x v="7"/>
  </r>
  <r>
    <x v="10854"/>
    <x v="0"/>
    <s v="TGM15439"/>
    <s v="MISA"/>
    <x v="0"/>
    <x v="2"/>
    <x v="0"/>
    <x v="39"/>
    <s v="Nescar Janeth Ingaruca Peña SAC SAN"/>
    <s v="Presencial"/>
    <x v="0"/>
    <x v="1"/>
    <x v="2"/>
    <x v="7"/>
  </r>
  <r>
    <x v="10855"/>
    <x v="0"/>
    <s v="TGM15440"/>
    <s v="MISA"/>
    <x v="0"/>
    <x v="2"/>
    <x v="0"/>
    <x v="39"/>
    <s v="Nescar Janeth Ingaruca Peña SAC SAN"/>
    <s v="Presencial"/>
    <x v="0"/>
    <x v="1"/>
    <x v="2"/>
    <x v="7"/>
  </r>
  <r>
    <x v="10856"/>
    <x v="1"/>
    <s v="TGM15441"/>
    <s v="MISA"/>
    <x v="0"/>
    <x v="2"/>
    <x v="0"/>
    <x v="39"/>
    <s v="Nescar Janeth Ingaruca Peña SAC COR"/>
    <s v="Presencial"/>
    <x v="0"/>
    <x v="1"/>
    <x v="2"/>
    <x v="7"/>
  </r>
  <r>
    <x v="10857"/>
    <x v="4"/>
    <s v="TGM15442"/>
    <s v="CERTIFICADO DE USO PERPETUO"/>
    <x v="0"/>
    <x v="0"/>
    <x v="0"/>
    <x v="0"/>
    <s v="Rosmery Montesinos Quispe c2"/>
    <s v="Presencial"/>
    <x v="0"/>
    <x v="1"/>
    <x v="2"/>
    <x v="7"/>
  </r>
  <r>
    <x v="10858"/>
    <x v="0"/>
    <s v="TGM15443"/>
    <s v="MISA"/>
    <x v="0"/>
    <x v="2"/>
    <x v="0"/>
    <x v="39"/>
    <s v="Nescar Janeth Ingaruca Peña SAC SAN"/>
    <s v="Presencial"/>
    <x v="0"/>
    <x v="1"/>
    <x v="2"/>
    <x v="7"/>
  </r>
  <r>
    <x v="10859"/>
    <x v="4"/>
    <s v="TGM15444"/>
    <s v="RECLAMO LAPIDA"/>
    <x v="0"/>
    <x v="1"/>
    <x v="4"/>
    <x v="13"/>
    <s v="Rayda Rita Vargas Perales C2"/>
    <s v="Presencial"/>
    <x v="0"/>
    <x v="2"/>
    <x v="2"/>
    <x v="7"/>
  </r>
  <r>
    <x v="10860"/>
    <x v="0"/>
    <s v="TGM15445"/>
    <s v="MISA"/>
    <x v="0"/>
    <x v="2"/>
    <x v="0"/>
    <x v="39"/>
    <s v="Nescar Janeth Ingaruca Peña SAC SAN"/>
    <s v="Presencial"/>
    <x v="0"/>
    <x v="1"/>
    <x v="2"/>
    <x v="7"/>
  </r>
  <r>
    <x v="10861"/>
    <x v="0"/>
    <s v="TGM15446"/>
    <s v="MISA"/>
    <x v="0"/>
    <x v="2"/>
    <x v="0"/>
    <x v="39"/>
    <s v="Nescar Janeth Ingaruca Peña SAC SAN"/>
    <s v="Presencial"/>
    <x v="0"/>
    <x v="1"/>
    <x v="2"/>
    <x v="7"/>
  </r>
  <r>
    <x v="10862"/>
    <x v="0"/>
    <s v="TGM15447"/>
    <s v="ESTADO DE CUENTA DIGITAL"/>
    <x v="0"/>
    <x v="0"/>
    <x v="0"/>
    <x v="5"/>
    <s v="Liz Lidiana Huaman Rojas"/>
    <m/>
    <x v="0"/>
    <x v="1"/>
    <x v="2"/>
    <x v="7"/>
  </r>
  <r>
    <x v="10863"/>
    <x v="4"/>
    <s v="TGM15448"/>
    <s v="RECLAMO LAPIDA"/>
    <x v="0"/>
    <x v="1"/>
    <x v="2"/>
    <x v="13"/>
    <s v="Ruth Cusihuaman SACC2"/>
    <s v="Llamada Telefonica"/>
    <x v="0"/>
    <x v="2"/>
    <x v="2"/>
    <x v="7"/>
  </r>
  <r>
    <x v="10864"/>
    <x v="0"/>
    <s v="TGM15449"/>
    <s v="CONFECCION DE LAPIDA EN CARRARA"/>
    <x v="0"/>
    <x v="0"/>
    <x v="0"/>
    <x v="9"/>
    <s v="Liz Lidiana Huaman Rojas"/>
    <m/>
    <x v="0"/>
    <x v="1"/>
    <x v="2"/>
    <x v="7"/>
  </r>
  <r>
    <x v="10865"/>
    <x v="8"/>
    <s v="TGM15450"/>
    <s v="CAMBIO DE CONTRATO"/>
    <x v="0"/>
    <x v="0"/>
    <x v="4"/>
    <x v="24"/>
    <s v="Mariella Valentín Guadalupe Fierro CBCEO"/>
    <m/>
    <x v="0"/>
    <x v="2"/>
    <x v="2"/>
    <x v="7"/>
  </r>
  <r>
    <x v="10866"/>
    <x v="8"/>
    <s v="TGM15451"/>
    <s v="ACTUALIZACION DE DATOS"/>
    <x v="0"/>
    <x v="0"/>
    <x v="0"/>
    <x v="30"/>
    <s v="Rosario Margarita Vergara Jimenez SAC CHIM"/>
    <m/>
    <x v="0"/>
    <x v="1"/>
    <x v="2"/>
    <x v="7"/>
  </r>
  <r>
    <x v="10867"/>
    <x v="0"/>
    <s v="TGM15452"/>
    <s v="ESTADO DE CUENTA"/>
    <x v="0"/>
    <x v="0"/>
    <x v="0"/>
    <x v="0"/>
    <s v="Liz Lidiana Huaman Rojas"/>
    <m/>
    <x v="0"/>
    <x v="1"/>
    <x v="2"/>
    <x v="7"/>
  </r>
  <r>
    <x v="10868"/>
    <x v="0"/>
    <s v="TGM15453"/>
    <s v="LAPIDA GRANITO NEGRO"/>
    <x v="0"/>
    <x v="0"/>
    <x v="0"/>
    <x v="9"/>
    <s v="Liz Lidiana Huaman Rojas"/>
    <m/>
    <x v="0"/>
    <x v="1"/>
    <x v="2"/>
    <x v="7"/>
  </r>
  <r>
    <x v="10869"/>
    <x v="3"/>
    <s v="TGM15454"/>
    <s v="RECLAMO POR HABERLE REPROGRAMADO SIN AUTORIZACION DEL TITULAR"/>
    <x v="0"/>
    <x v="1"/>
    <x v="4"/>
    <x v="10"/>
    <s v="Juan Carlos Chavez  Csc1"/>
    <s v="Llamada Telefonica"/>
    <x v="0"/>
    <x v="2"/>
    <x v="2"/>
    <x v="7"/>
  </r>
  <r>
    <x v="10870"/>
    <x v="4"/>
    <s v="TGM15455"/>
    <s v="CERTIFICADO DE USO PERPETUO"/>
    <x v="0"/>
    <x v="0"/>
    <x v="0"/>
    <x v="0"/>
    <s v="Rosmery Montesinos Quispe c2"/>
    <m/>
    <x v="0"/>
    <x v="1"/>
    <x v="2"/>
    <x v="7"/>
  </r>
  <r>
    <x v="10871"/>
    <x v="0"/>
    <s v="TGM15456"/>
    <s v="MISA RECUERDO"/>
    <x v="0"/>
    <x v="2"/>
    <x v="0"/>
    <x v="39"/>
    <s v="Liz Lidiana Huaman Rojas"/>
    <m/>
    <x v="0"/>
    <x v="1"/>
    <x v="2"/>
    <x v="7"/>
  </r>
  <r>
    <x v="10872"/>
    <x v="0"/>
    <s v="TGM15457"/>
    <s v="CERTIFICADO DE USO"/>
    <x v="0"/>
    <x v="0"/>
    <x v="0"/>
    <x v="0"/>
    <s v="Liz Lidiana Huaman Rojas"/>
    <m/>
    <x v="0"/>
    <x v="1"/>
    <x v="2"/>
    <x v="7"/>
  </r>
  <r>
    <x v="10873"/>
    <x v="0"/>
    <s v="TGM15458"/>
    <s v="FLOREROS PVC"/>
    <x v="0"/>
    <x v="0"/>
    <x v="0"/>
    <x v="21"/>
    <s v="Liz Lidiana Huaman Rojas"/>
    <m/>
    <x v="0"/>
    <x v="1"/>
    <x v="2"/>
    <x v="7"/>
  </r>
  <r>
    <x v="10874"/>
    <x v="0"/>
    <s v="TGM15459"/>
    <s v="ESTADO DE CUENTA"/>
    <x v="0"/>
    <x v="0"/>
    <x v="0"/>
    <x v="5"/>
    <s v="Liz Lidiana Huaman Rojas"/>
    <m/>
    <x v="0"/>
    <x v="1"/>
    <x v="2"/>
    <x v="7"/>
  </r>
  <r>
    <x v="10875"/>
    <x v="0"/>
    <s v="TGM15460"/>
    <s v="ESTADO DE CUENTA"/>
    <x v="0"/>
    <x v="0"/>
    <x v="0"/>
    <x v="5"/>
    <s v="Liz Lidiana Huaman Rojas"/>
    <m/>
    <x v="0"/>
    <x v="1"/>
    <x v="2"/>
    <x v="7"/>
  </r>
  <r>
    <x v="10876"/>
    <x v="0"/>
    <s v="TGM15461"/>
    <s v="FLOREROS PVC"/>
    <x v="0"/>
    <x v="0"/>
    <x v="0"/>
    <x v="21"/>
    <s v="Liz Lidiana Huaman Rojas"/>
    <m/>
    <x v="0"/>
    <x v="1"/>
    <x v="2"/>
    <x v="7"/>
  </r>
  <r>
    <x v="10877"/>
    <x v="0"/>
    <s v="TGM15462"/>
    <s v="VENTA DE FLOREROS"/>
    <x v="0"/>
    <x v="0"/>
    <x v="0"/>
    <x v="8"/>
    <s v="Nescar Janeth Ingaruca Peña SAC SAN"/>
    <s v="Presencial"/>
    <x v="0"/>
    <x v="1"/>
    <x v="2"/>
    <x v="7"/>
  </r>
  <r>
    <x v="10878"/>
    <x v="0"/>
    <s v="TGM15463"/>
    <s v="VENTA DE FLOREROS"/>
    <x v="0"/>
    <x v="0"/>
    <x v="4"/>
    <x v="21"/>
    <s v="Grupo Servicio de Atencion al Cliente"/>
    <s v="Presencial"/>
    <x v="0"/>
    <x v="2"/>
    <x v="2"/>
    <x v="7"/>
  </r>
  <r>
    <x v="10879"/>
    <x v="0"/>
    <s v="TGM15464"/>
    <s v="VENTA DE FLOREROS"/>
    <x v="0"/>
    <x v="0"/>
    <x v="4"/>
    <x v="21"/>
    <s v="Grupo Servicio de Atencion al Cliente"/>
    <s v="Presencial"/>
    <x v="0"/>
    <x v="2"/>
    <x v="2"/>
    <x v="7"/>
  </r>
  <r>
    <x v="10880"/>
    <x v="0"/>
    <s v="TGM15465"/>
    <s v="USO DE ESPACIO"/>
    <x v="0"/>
    <x v="0"/>
    <x v="0"/>
    <x v="8"/>
    <s v="Liz Lidiana Huaman Rojas"/>
    <m/>
    <x v="0"/>
    <x v="1"/>
    <x v="2"/>
    <x v="7"/>
  </r>
  <r>
    <x v="10881"/>
    <x v="0"/>
    <s v="TGM15466"/>
    <s v="UBICACION DE SEPULTURA"/>
    <x v="0"/>
    <x v="0"/>
    <x v="0"/>
    <x v="40"/>
    <s v="Liz Lidiana Huaman Rojas"/>
    <m/>
    <x v="0"/>
    <x v="1"/>
    <x v="2"/>
    <x v="7"/>
  </r>
  <r>
    <x v="10882"/>
    <x v="0"/>
    <s v="TGM15467"/>
    <s v="FLOREROS PVC"/>
    <x v="0"/>
    <x v="0"/>
    <x v="0"/>
    <x v="21"/>
    <s v="Liz Lidiana Huaman Rojas"/>
    <m/>
    <x v="0"/>
    <x v="1"/>
    <x v="2"/>
    <x v="7"/>
  </r>
  <r>
    <x v="10883"/>
    <x v="0"/>
    <s v="TGM15468"/>
    <s v="ESTADO DE CUENTA DIGITAL"/>
    <x v="0"/>
    <x v="0"/>
    <x v="0"/>
    <x v="5"/>
    <s v="Liz Lidiana Huaman Rojas"/>
    <m/>
    <x v="0"/>
    <x v="1"/>
    <x v="2"/>
    <x v="7"/>
  </r>
  <r>
    <x v="10884"/>
    <x v="0"/>
    <s v="TGM15469"/>
    <s v="ESTADO DE CUENTA DIGITAL"/>
    <x v="0"/>
    <x v="0"/>
    <x v="0"/>
    <x v="5"/>
    <s v="Liz Lidiana Huaman Rojas"/>
    <m/>
    <x v="0"/>
    <x v="1"/>
    <x v="2"/>
    <x v="7"/>
  </r>
  <r>
    <x v="10885"/>
    <x v="0"/>
    <s v="TGM15470"/>
    <s v="ESTADO DE CUENTA DIGITAL"/>
    <x v="0"/>
    <x v="0"/>
    <x v="0"/>
    <x v="5"/>
    <s v="Liz Lidiana Huaman Rojas"/>
    <m/>
    <x v="0"/>
    <x v="1"/>
    <x v="2"/>
    <x v="7"/>
  </r>
  <r>
    <x v="10886"/>
    <x v="0"/>
    <s v="TGM15471"/>
    <s v="FLOREROS PVC"/>
    <x v="0"/>
    <x v="0"/>
    <x v="0"/>
    <x v="21"/>
    <s v="Liz Lidiana Huaman Rojas"/>
    <m/>
    <x v="0"/>
    <x v="1"/>
    <x v="2"/>
    <x v="7"/>
  </r>
  <r>
    <x v="10887"/>
    <x v="0"/>
    <s v="TGM15472"/>
    <s v="FLOREROS PVC"/>
    <x v="0"/>
    <x v="0"/>
    <x v="0"/>
    <x v="21"/>
    <s v="Liz Lidiana Huaman Rojas"/>
    <m/>
    <x v="0"/>
    <x v="1"/>
    <x v="2"/>
    <x v="7"/>
  </r>
  <r>
    <x v="10888"/>
    <x v="0"/>
    <s v="TGM15473"/>
    <s v="FLOREROS PVC"/>
    <x v="0"/>
    <x v="0"/>
    <x v="0"/>
    <x v="21"/>
    <s v="Liz Lidiana Huaman Rojas"/>
    <m/>
    <x v="0"/>
    <x v="1"/>
    <x v="2"/>
    <x v="7"/>
  </r>
  <r>
    <x v="10889"/>
    <x v="0"/>
    <s v="TGM15474"/>
    <s v="FLOREROS PVC"/>
    <x v="0"/>
    <x v="0"/>
    <x v="0"/>
    <x v="21"/>
    <s v="Liz Lidiana Huaman Rojas"/>
    <m/>
    <x v="0"/>
    <x v="1"/>
    <x v="2"/>
    <x v="7"/>
  </r>
  <r>
    <x v="10890"/>
    <x v="0"/>
    <s v="TGM15475"/>
    <s v="FLOREROS PVC"/>
    <x v="0"/>
    <x v="0"/>
    <x v="0"/>
    <x v="21"/>
    <s v="Liz Lidiana Huaman Rojas"/>
    <m/>
    <x v="0"/>
    <x v="1"/>
    <x v="2"/>
    <x v="7"/>
  </r>
  <r>
    <x v="10891"/>
    <x v="0"/>
    <s v="TGM15476"/>
    <s v="VENTA FLOREROS"/>
    <x v="0"/>
    <x v="0"/>
    <x v="4"/>
    <x v="21"/>
    <s v="Grupo Servicio de Atencion al Cliente"/>
    <s v="Presencial"/>
    <x v="0"/>
    <x v="2"/>
    <x v="2"/>
    <x v="7"/>
  </r>
  <r>
    <x v="10892"/>
    <x v="0"/>
    <s v="TGM15477"/>
    <s v="VENTA FLOREROS"/>
    <x v="0"/>
    <x v="0"/>
    <x v="4"/>
    <x v="21"/>
    <s v="Grupo Servicio de Atencion al Cliente"/>
    <s v="Presencial"/>
    <x v="0"/>
    <x v="2"/>
    <x v="2"/>
    <x v="7"/>
  </r>
  <r>
    <x v="10893"/>
    <x v="0"/>
    <s v="TGM15478"/>
    <s v="FLOREROS PVC"/>
    <x v="0"/>
    <x v="0"/>
    <x v="0"/>
    <x v="21"/>
    <s v="Liz Lidiana Huaman Rojas"/>
    <m/>
    <x v="0"/>
    <x v="1"/>
    <x v="2"/>
    <x v="7"/>
  </r>
  <r>
    <x v="10894"/>
    <x v="0"/>
    <s v="TGM15479"/>
    <s v="FLOREROS PVC"/>
    <x v="0"/>
    <x v="0"/>
    <x v="0"/>
    <x v="21"/>
    <s v="Liz Lidiana Huaman Rojas"/>
    <m/>
    <x v="0"/>
    <x v="1"/>
    <x v="2"/>
    <x v="7"/>
  </r>
  <r>
    <x v="10895"/>
    <x v="0"/>
    <s v="TGM15480"/>
    <s v="REPINTADO DE LAPIDA"/>
    <x v="0"/>
    <x v="0"/>
    <x v="4"/>
    <x v="11"/>
    <s v="Grupo Servicio de Atencion al Cliente"/>
    <s v="Presencial"/>
    <x v="0"/>
    <x v="1"/>
    <x v="2"/>
    <x v="7"/>
  </r>
  <r>
    <x v="10896"/>
    <x v="0"/>
    <s v="TGM15481"/>
    <s v="FLOREROS PVC"/>
    <x v="0"/>
    <x v="0"/>
    <x v="0"/>
    <x v="21"/>
    <s v="Liz Lidiana Huaman Rojas"/>
    <m/>
    <x v="0"/>
    <x v="1"/>
    <x v="2"/>
    <x v="7"/>
  </r>
  <r>
    <x v="10897"/>
    <x v="0"/>
    <s v="TGM15482"/>
    <s v="VENTA FLOREROS"/>
    <x v="0"/>
    <x v="0"/>
    <x v="4"/>
    <x v="21"/>
    <s v="Grupo Servicio de Atencion al Cliente"/>
    <s v="Presencial"/>
    <x v="0"/>
    <x v="2"/>
    <x v="2"/>
    <x v="7"/>
  </r>
  <r>
    <x v="10898"/>
    <x v="8"/>
    <s v="TGM15483"/>
    <s v="ESTADO DE CUENTA"/>
    <x v="0"/>
    <x v="0"/>
    <x v="0"/>
    <x v="5"/>
    <s v="Rosario Margarita Vergara Jimenez SAC CHIM"/>
    <m/>
    <x v="0"/>
    <x v="1"/>
    <x v="2"/>
    <x v="7"/>
  </r>
  <r>
    <x v="10899"/>
    <x v="0"/>
    <s v="TGM15484"/>
    <s v="REPINTADO DE LAPIDA"/>
    <x v="0"/>
    <x v="0"/>
    <x v="4"/>
    <x v="11"/>
    <s v="Grupo Servicio de Atencion al Cliente"/>
    <s v="Presencial"/>
    <x v="0"/>
    <x v="1"/>
    <x v="2"/>
    <x v="7"/>
  </r>
  <r>
    <x v="10900"/>
    <x v="0"/>
    <s v="TGM15485"/>
    <s v="FLOREROS PVC"/>
    <x v="0"/>
    <x v="0"/>
    <x v="0"/>
    <x v="21"/>
    <s v="Liz Lidiana Huaman Rojas"/>
    <m/>
    <x v="0"/>
    <x v="1"/>
    <x v="2"/>
    <x v="7"/>
  </r>
  <r>
    <x v="10901"/>
    <x v="0"/>
    <s v="TGM15486"/>
    <s v="MISA"/>
    <x v="0"/>
    <x v="2"/>
    <x v="0"/>
    <x v="39"/>
    <s v="Nescar Janeth Ingaruca Peña SAC SAN"/>
    <s v="Presencial"/>
    <x v="0"/>
    <x v="1"/>
    <x v="2"/>
    <x v="7"/>
  </r>
  <r>
    <x v="10902"/>
    <x v="8"/>
    <s v="TGM15487"/>
    <s v="PAGO DE CUOTA DE MES DE OCTUBRE"/>
    <x v="0"/>
    <x v="0"/>
    <x v="0"/>
    <x v="5"/>
    <s v="Rosario Margarita Vergara Jimenez SAC CHIM"/>
    <m/>
    <x v="0"/>
    <x v="1"/>
    <x v="2"/>
    <x v="7"/>
  </r>
  <r>
    <x v="10903"/>
    <x v="0"/>
    <s v="TGM15488"/>
    <s v="CERTIFICADO DE USO"/>
    <x v="0"/>
    <x v="0"/>
    <x v="0"/>
    <x v="0"/>
    <s v="Liz Lidiana Huaman Rojas"/>
    <m/>
    <x v="0"/>
    <x v="1"/>
    <x v="2"/>
    <x v="7"/>
  </r>
  <r>
    <x v="10904"/>
    <x v="0"/>
    <s v="TGM15489"/>
    <s v="CONSTANCIA DE UBICACION"/>
    <x v="0"/>
    <x v="0"/>
    <x v="0"/>
    <x v="6"/>
    <s v="Liz Lidiana Huaman Rojas"/>
    <m/>
    <x v="0"/>
    <x v="1"/>
    <x v="2"/>
    <x v="7"/>
  </r>
  <r>
    <x v="10905"/>
    <x v="0"/>
    <s v="TGM15490"/>
    <s v="ESTADO DE CUENTA"/>
    <x v="0"/>
    <x v="0"/>
    <x v="0"/>
    <x v="5"/>
    <s v="Liz Lidiana Huaman Rojas"/>
    <s v="Llamada Telefonica"/>
    <x v="0"/>
    <x v="1"/>
    <x v="2"/>
    <x v="7"/>
  </r>
  <r>
    <x v="10906"/>
    <x v="0"/>
    <s v="TGM15491"/>
    <s v="ESTADO DE CUENTA"/>
    <x v="0"/>
    <x v="0"/>
    <x v="0"/>
    <x v="5"/>
    <s v="Liz Lidiana Huaman Rojas"/>
    <m/>
    <x v="0"/>
    <x v="1"/>
    <x v="2"/>
    <x v="7"/>
  </r>
  <r>
    <x v="10907"/>
    <x v="0"/>
    <s v="TGM15492"/>
    <s v="MISA RECUERDO"/>
    <x v="0"/>
    <x v="2"/>
    <x v="0"/>
    <x v="39"/>
    <s v="Liz Lidiana Huaman Rojas"/>
    <m/>
    <x v="0"/>
    <x v="1"/>
    <x v="2"/>
    <x v="7"/>
  </r>
  <r>
    <x v="10908"/>
    <x v="0"/>
    <s v="TGM15493"/>
    <s v="CONFECCION DE LAPIDA CARRARA"/>
    <x v="0"/>
    <x v="0"/>
    <x v="0"/>
    <x v="9"/>
    <s v="Liz Lidiana Huaman Rojas"/>
    <m/>
    <x v="0"/>
    <x v="1"/>
    <x v="2"/>
    <x v="7"/>
  </r>
  <r>
    <x v="10909"/>
    <x v="0"/>
    <s v="TGM15494"/>
    <s v="ESTADO DE CUENTA"/>
    <x v="0"/>
    <x v="0"/>
    <x v="0"/>
    <x v="5"/>
    <s v="Liz Lidiana Huaman Rojas"/>
    <m/>
    <x v="0"/>
    <x v="1"/>
    <x v="2"/>
    <x v="8"/>
  </r>
  <r>
    <x v="10910"/>
    <x v="0"/>
    <s v="TGM15495"/>
    <s v="FLOREROS PVC"/>
    <x v="0"/>
    <x v="0"/>
    <x v="0"/>
    <x v="21"/>
    <s v="Liz Lidiana Huaman Rojas"/>
    <m/>
    <x v="0"/>
    <x v="1"/>
    <x v="2"/>
    <x v="8"/>
  </r>
  <r>
    <x v="10911"/>
    <x v="0"/>
    <s v="TGM15496"/>
    <s v="FLOREROS PVC"/>
    <x v="0"/>
    <x v="0"/>
    <x v="0"/>
    <x v="21"/>
    <s v="Liz Lidiana Huaman Rojas"/>
    <m/>
    <x v="0"/>
    <x v="1"/>
    <x v="2"/>
    <x v="8"/>
  </r>
  <r>
    <x v="10912"/>
    <x v="0"/>
    <s v="TGM15497"/>
    <s v="FLOREROS PVC"/>
    <x v="0"/>
    <x v="0"/>
    <x v="0"/>
    <x v="21"/>
    <s v="Liz Lidiana Huaman Rojas"/>
    <m/>
    <x v="0"/>
    <x v="1"/>
    <x v="2"/>
    <x v="8"/>
  </r>
  <r>
    <x v="10913"/>
    <x v="0"/>
    <s v="TGM15498"/>
    <s v="REPINTADO DE LAPIDA"/>
    <x v="0"/>
    <x v="0"/>
    <x v="0"/>
    <x v="14"/>
    <s v="Liz Lidiana Huaman Rojas"/>
    <m/>
    <x v="0"/>
    <x v="1"/>
    <x v="2"/>
    <x v="8"/>
  </r>
  <r>
    <x v="10914"/>
    <x v="0"/>
    <s v="TGM15499"/>
    <s v="FLOREROS PVC"/>
    <x v="0"/>
    <x v="0"/>
    <x v="0"/>
    <x v="21"/>
    <s v="Liz Lidiana Huaman Rojas"/>
    <m/>
    <x v="0"/>
    <x v="1"/>
    <x v="2"/>
    <x v="8"/>
  </r>
  <r>
    <x v="10915"/>
    <x v="0"/>
    <s v="TGM15500"/>
    <s v="FLOREROS PVC"/>
    <x v="0"/>
    <x v="0"/>
    <x v="0"/>
    <x v="21"/>
    <s v="Liz Lidiana Huaman Rojas"/>
    <m/>
    <x v="0"/>
    <x v="1"/>
    <x v="2"/>
    <x v="8"/>
  </r>
  <r>
    <x v="10916"/>
    <x v="0"/>
    <s v="TGM15501"/>
    <s v="FLOREROS PVC"/>
    <x v="0"/>
    <x v="0"/>
    <x v="0"/>
    <x v="21"/>
    <s v="Liz Lidiana Huaman Rojas"/>
    <m/>
    <x v="0"/>
    <x v="1"/>
    <x v="2"/>
    <x v="8"/>
  </r>
  <r>
    <x v="10917"/>
    <x v="0"/>
    <s v="TGM15502"/>
    <s v="FLOREROS PVC"/>
    <x v="0"/>
    <x v="0"/>
    <x v="0"/>
    <x v="21"/>
    <s v="Liz Lidiana Huaman Rojas"/>
    <m/>
    <x v="0"/>
    <x v="1"/>
    <x v="2"/>
    <x v="8"/>
  </r>
  <r>
    <x v="10918"/>
    <x v="0"/>
    <s v="TGM15503"/>
    <s v="FLOREROS PVC"/>
    <x v="0"/>
    <x v="0"/>
    <x v="0"/>
    <x v="21"/>
    <s v="Liz Lidiana Huaman Rojas"/>
    <m/>
    <x v="0"/>
    <x v="1"/>
    <x v="2"/>
    <x v="8"/>
  </r>
  <r>
    <x v="10919"/>
    <x v="0"/>
    <s v="TGM15504"/>
    <s v="MISA"/>
    <x v="0"/>
    <x v="2"/>
    <x v="0"/>
    <x v="39"/>
    <s v="Nescar Janeth Ingaruca Peña SAC SAN"/>
    <s v="Presencial"/>
    <x v="0"/>
    <x v="1"/>
    <x v="2"/>
    <x v="8"/>
  </r>
  <r>
    <x v="10920"/>
    <x v="3"/>
    <s v="TGM15505"/>
    <s v="MANTENIMIENTO DE CESPED"/>
    <x v="0"/>
    <x v="1"/>
    <x v="4"/>
    <x v="14"/>
    <s v="Rayda Rita Vargas Perales C1"/>
    <m/>
    <x v="0"/>
    <x v="2"/>
    <x v="2"/>
    <x v="8"/>
  </r>
  <r>
    <x v="10921"/>
    <x v="0"/>
    <s v="TGM15506"/>
    <s v="VENTA FLOREROS"/>
    <x v="0"/>
    <x v="2"/>
    <x v="0"/>
    <x v="21"/>
    <s v="Nescar Janeth Ingaruca Peña SAC SAN"/>
    <s v="Presencial"/>
    <x v="0"/>
    <x v="1"/>
    <x v="2"/>
    <x v="8"/>
  </r>
  <r>
    <x v="10922"/>
    <x v="0"/>
    <s v="TGM15507"/>
    <s v="FLOREROS PVC"/>
    <x v="0"/>
    <x v="0"/>
    <x v="0"/>
    <x v="21"/>
    <s v="Liz Lidiana Huaman Rojas"/>
    <m/>
    <x v="0"/>
    <x v="1"/>
    <x v="2"/>
    <x v="8"/>
  </r>
  <r>
    <x v="10923"/>
    <x v="0"/>
    <s v="TGM15508"/>
    <s v="ESTADO DE CUENTA DIGITAL"/>
    <x v="0"/>
    <x v="0"/>
    <x v="0"/>
    <x v="2"/>
    <s v="Liz Lidiana Huaman Rojas"/>
    <m/>
    <x v="0"/>
    <x v="1"/>
    <x v="2"/>
    <x v="8"/>
  </r>
  <r>
    <x v="10924"/>
    <x v="0"/>
    <s v="TGM15509"/>
    <s v="VENTA FLOREROS"/>
    <x v="0"/>
    <x v="0"/>
    <x v="4"/>
    <x v="21"/>
    <s v="Grupo Servicio de Atencion al Cliente"/>
    <s v="Presencial"/>
    <x v="0"/>
    <x v="2"/>
    <x v="2"/>
    <x v="8"/>
  </r>
  <r>
    <x v="10925"/>
    <x v="0"/>
    <s v="TGM15510"/>
    <s v="FLOREROS PVC"/>
    <x v="0"/>
    <x v="0"/>
    <x v="0"/>
    <x v="21"/>
    <s v="Liz Lidiana Huaman Rojas"/>
    <m/>
    <x v="0"/>
    <x v="1"/>
    <x v="2"/>
    <x v="8"/>
  </r>
  <r>
    <x v="10926"/>
    <x v="0"/>
    <s v="TGM15511"/>
    <s v="REPINTADO DE LAPIDA"/>
    <x v="0"/>
    <x v="0"/>
    <x v="0"/>
    <x v="14"/>
    <s v="Liz Lidiana Huaman Rojas"/>
    <m/>
    <x v="0"/>
    <x v="1"/>
    <x v="2"/>
    <x v="8"/>
  </r>
  <r>
    <x v="10927"/>
    <x v="0"/>
    <s v="TGM15512"/>
    <s v="LAPIDA CONSULTA"/>
    <x v="0"/>
    <x v="2"/>
    <x v="0"/>
    <x v="39"/>
    <s v="Liz Lidiana Huaman Rojas"/>
    <m/>
    <x v="0"/>
    <x v="1"/>
    <x v="2"/>
    <x v="8"/>
  </r>
  <r>
    <x v="10928"/>
    <x v="0"/>
    <s v="TGM15513"/>
    <s v="MISA RECUERDO"/>
    <x v="0"/>
    <x v="2"/>
    <x v="0"/>
    <x v="39"/>
    <s v="Liz Lidiana Huaman Rojas"/>
    <m/>
    <x v="0"/>
    <x v="1"/>
    <x v="2"/>
    <x v="8"/>
  </r>
  <r>
    <x v="10929"/>
    <x v="0"/>
    <s v="TGM15514"/>
    <s v="FLOREROS PVC"/>
    <x v="0"/>
    <x v="0"/>
    <x v="0"/>
    <x v="21"/>
    <s v="Liz Lidiana Huaman Rojas"/>
    <m/>
    <x v="0"/>
    <x v="1"/>
    <x v="2"/>
    <x v="8"/>
  </r>
  <r>
    <x v="10930"/>
    <x v="3"/>
    <s v="TGM15515"/>
    <s v="RECLAMO COLOCACI&amp;OACUTE;N DE LAPIDA"/>
    <x v="0"/>
    <x v="0"/>
    <x v="4"/>
    <x v="13"/>
    <s v="Rayda Rita Vargas Perales C1"/>
    <s v="Presencial"/>
    <x v="0"/>
    <x v="2"/>
    <x v="2"/>
    <x v="8"/>
  </r>
  <r>
    <x v="10931"/>
    <x v="0"/>
    <s v="TGM15516"/>
    <s v="FLOREROS PVC"/>
    <x v="0"/>
    <x v="0"/>
    <x v="0"/>
    <x v="21"/>
    <s v="Liz Lidiana Huaman Rojas"/>
    <m/>
    <x v="0"/>
    <x v="1"/>
    <x v="2"/>
    <x v="8"/>
  </r>
  <r>
    <x v="10932"/>
    <x v="0"/>
    <s v="TGM15517"/>
    <s v="MANTENIMIENTO DE ESPACIO"/>
    <x v="0"/>
    <x v="0"/>
    <x v="2"/>
    <x v="14"/>
    <s v="Liz Lidiana Huaman Rojas"/>
    <s v="Presencial"/>
    <x v="0"/>
    <x v="2"/>
    <x v="2"/>
    <x v="8"/>
  </r>
  <r>
    <x v="10933"/>
    <x v="0"/>
    <s v="TGM15518"/>
    <s v="FLOREROS PVC"/>
    <x v="0"/>
    <x v="0"/>
    <x v="0"/>
    <x v="21"/>
    <s v="Liz Lidiana Huaman Rojas"/>
    <m/>
    <x v="0"/>
    <x v="1"/>
    <x v="2"/>
    <x v="8"/>
  </r>
  <r>
    <x v="10934"/>
    <x v="0"/>
    <s v="TGM15519"/>
    <s v="ESTADO DE CUENTA"/>
    <x v="0"/>
    <x v="0"/>
    <x v="0"/>
    <x v="5"/>
    <s v="Liz Lidiana Huaman Rojas"/>
    <m/>
    <x v="0"/>
    <x v="1"/>
    <x v="2"/>
    <x v="8"/>
  </r>
  <r>
    <x v="10935"/>
    <x v="0"/>
    <s v="TGM15520"/>
    <s v="FLOREROS PVC"/>
    <x v="0"/>
    <x v="0"/>
    <x v="0"/>
    <x v="21"/>
    <s v="Liz Lidiana Huaman Rojas"/>
    <m/>
    <x v="0"/>
    <x v="1"/>
    <x v="2"/>
    <x v="8"/>
  </r>
  <r>
    <x v="10936"/>
    <x v="0"/>
    <s v="TGM15521"/>
    <s v="FLOREROS PVC"/>
    <x v="0"/>
    <x v="0"/>
    <x v="0"/>
    <x v="21"/>
    <s v="Liz Lidiana Huaman Rojas"/>
    <m/>
    <x v="0"/>
    <x v="1"/>
    <x v="2"/>
    <x v="8"/>
  </r>
  <r>
    <x v="10937"/>
    <x v="0"/>
    <s v="TGM15522"/>
    <s v="FLOREROS PVC"/>
    <x v="0"/>
    <x v="0"/>
    <x v="0"/>
    <x v="21"/>
    <s v="Liz Lidiana Huaman Rojas"/>
    <m/>
    <x v="0"/>
    <x v="1"/>
    <x v="2"/>
    <x v="8"/>
  </r>
  <r>
    <x v="10938"/>
    <x v="0"/>
    <s v="TGM15523"/>
    <s v="FLOREROS PVC"/>
    <x v="0"/>
    <x v="0"/>
    <x v="0"/>
    <x v="21"/>
    <s v="Liz Lidiana Huaman Rojas"/>
    <m/>
    <x v="0"/>
    <x v="1"/>
    <x v="2"/>
    <x v="8"/>
  </r>
  <r>
    <x v="10939"/>
    <x v="0"/>
    <s v="TGM15524"/>
    <s v="FLOREROS PVC"/>
    <x v="0"/>
    <x v="0"/>
    <x v="0"/>
    <x v="21"/>
    <s v="Liz Lidiana Huaman Rojas"/>
    <m/>
    <x v="0"/>
    <x v="1"/>
    <x v="2"/>
    <x v="8"/>
  </r>
  <r>
    <x v="10940"/>
    <x v="0"/>
    <s v="TGM15525"/>
    <s v="FLOREROS PVC"/>
    <x v="0"/>
    <x v="0"/>
    <x v="0"/>
    <x v="21"/>
    <s v="Liz Lidiana Huaman Rojas"/>
    <m/>
    <x v="0"/>
    <x v="1"/>
    <x v="2"/>
    <x v="8"/>
  </r>
  <r>
    <x v="10941"/>
    <x v="0"/>
    <s v="TGM15526"/>
    <s v="FLOREROS PVC"/>
    <x v="0"/>
    <x v="0"/>
    <x v="0"/>
    <x v="21"/>
    <s v="Liz Lidiana Huaman Rojas"/>
    <m/>
    <x v="0"/>
    <x v="1"/>
    <x v="2"/>
    <x v="8"/>
  </r>
  <r>
    <x v="10942"/>
    <x v="0"/>
    <s v="TGM15527"/>
    <s v="MISA DE RECUERDO"/>
    <x v="0"/>
    <x v="2"/>
    <x v="0"/>
    <x v="39"/>
    <s v="Liz Lidiana Huaman Rojas"/>
    <m/>
    <x v="0"/>
    <x v="1"/>
    <x v="2"/>
    <x v="8"/>
  </r>
  <r>
    <x v="10943"/>
    <x v="0"/>
    <s v="TGM15528"/>
    <s v="FLOREROS PVC"/>
    <x v="0"/>
    <x v="0"/>
    <x v="0"/>
    <x v="21"/>
    <s v="Liz Lidiana Huaman Rojas"/>
    <m/>
    <x v="0"/>
    <x v="1"/>
    <x v="2"/>
    <x v="8"/>
  </r>
  <r>
    <x v="10944"/>
    <x v="0"/>
    <s v="TGM15529"/>
    <s v="FLOREROS PVC"/>
    <x v="0"/>
    <x v="0"/>
    <x v="0"/>
    <x v="21"/>
    <s v="Liz Lidiana Huaman Rojas"/>
    <m/>
    <x v="0"/>
    <x v="1"/>
    <x v="2"/>
    <x v="8"/>
  </r>
  <r>
    <x v="10945"/>
    <x v="0"/>
    <s v="TGM15530"/>
    <s v="FLOREROS PVC"/>
    <x v="0"/>
    <x v="0"/>
    <x v="0"/>
    <x v="21"/>
    <s v="Liz Lidiana Huaman Rojas"/>
    <m/>
    <x v="0"/>
    <x v="1"/>
    <x v="2"/>
    <x v="8"/>
  </r>
  <r>
    <x v="10946"/>
    <x v="0"/>
    <s v="TGM15531"/>
    <s v="MISA RECUERDO"/>
    <x v="0"/>
    <x v="2"/>
    <x v="0"/>
    <x v="39"/>
    <s v="Liz Lidiana Huaman Rojas"/>
    <m/>
    <x v="0"/>
    <x v="1"/>
    <x v="2"/>
    <x v="8"/>
  </r>
  <r>
    <x v="10947"/>
    <x v="0"/>
    <s v="TGM15532"/>
    <s v="FLOREROS PVC"/>
    <x v="0"/>
    <x v="0"/>
    <x v="0"/>
    <x v="21"/>
    <s v="Liz Lidiana Huaman Rojas"/>
    <m/>
    <x v="0"/>
    <x v="1"/>
    <x v="2"/>
    <x v="8"/>
  </r>
  <r>
    <x v="10948"/>
    <x v="0"/>
    <s v="TGM15533"/>
    <s v="FLOREROS PVC"/>
    <x v="0"/>
    <x v="0"/>
    <x v="0"/>
    <x v="21"/>
    <s v="Liz Lidiana Huaman Rojas"/>
    <m/>
    <x v="0"/>
    <x v="1"/>
    <x v="2"/>
    <x v="8"/>
  </r>
  <r>
    <x v="10949"/>
    <x v="0"/>
    <s v="TGM15534"/>
    <s v="FLOREROS PVC"/>
    <x v="0"/>
    <x v="0"/>
    <x v="0"/>
    <x v="21"/>
    <s v="Liz Lidiana Huaman Rojas"/>
    <m/>
    <x v="0"/>
    <x v="1"/>
    <x v="2"/>
    <x v="8"/>
  </r>
  <r>
    <x v="10950"/>
    <x v="0"/>
    <s v="TGM15535"/>
    <s v="FLOREROS PVC"/>
    <x v="0"/>
    <x v="0"/>
    <x v="0"/>
    <x v="21"/>
    <s v="Liz Lidiana Huaman Rojas"/>
    <m/>
    <x v="0"/>
    <x v="1"/>
    <x v="2"/>
    <x v="8"/>
  </r>
  <r>
    <x v="10951"/>
    <x v="0"/>
    <s v="TGM15536"/>
    <s v="REPINTADO DE LAPIDA"/>
    <x v="0"/>
    <x v="2"/>
    <x v="0"/>
    <x v="9"/>
    <s v="Liz Lidiana Huaman Rojas"/>
    <m/>
    <x v="0"/>
    <x v="1"/>
    <x v="2"/>
    <x v="8"/>
  </r>
  <r>
    <x v="10952"/>
    <x v="0"/>
    <s v="TGM15537"/>
    <s v="FLOREROS PVC"/>
    <x v="0"/>
    <x v="0"/>
    <x v="0"/>
    <x v="21"/>
    <s v="Liz Lidiana Huaman Rojas"/>
    <m/>
    <x v="0"/>
    <x v="1"/>
    <x v="2"/>
    <x v="8"/>
  </r>
  <r>
    <x v="10953"/>
    <x v="0"/>
    <s v="TGM15538"/>
    <s v="ESTADO DE CUENTA"/>
    <x v="0"/>
    <x v="0"/>
    <x v="0"/>
    <x v="5"/>
    <s v="Liz Lidiana Huaman Rojas"/>
    <m/>
    <x v="0"/>
    <x v="1"/>
    <x v="2"/>
    <x v="8"/>
  </r>
  <r>
    <x v="10954"/>
    <x v="0"/>
    <s v="TGM15539"/>
    <s v="ESTADO DE CUENTA"/>
    <x v="0"/>
    <x v="0"/>
    <x v="0"/>
    <x v="5"/>
    <s v="Liz Lidiana Huaman Rojas"/>
    <m/>
    <x v="0"/>
    <x v="1"/>
    <x v="2"/>
    <x v="8"/>
  </r>
  <r>
    <x v="10955"/>
    <x v="0"/>
    <s v="TGM15540"/>
    <s v="UBICACION DE ESPACIO"/>
    <x v="0"/>
    <x v="0"/>
    <x v="0"/>
    <x v="40"/>
    <s v="Liz Lidiana Huaman Rojas"/>
    <m/>
    <x v="0"/>
    <x v="1"/>
    <x v="2"/>
    <x v="8"/>
  </r>
  <r>
    <x v="10956"/>
    <x v="0"/>
    <s v="TGM15541"/>
    <s v="ESTADO DE CUENTA"/>
    <x v="0"/>
    <x v="0"/>
    <x v="0"/>
    <x v="5"/>
    <s v="Liz Lidiana Huaman Rojas"/>
    <m/>
    <x v="0"/>
    <x v="1"/>
    <x v="2"/>
    <x v="8"/>
  </r>
  <r>
    <x v="10957"/>
    <x v="0"/>
    <s v="TGM15542"/>
    <s v="FLOREROS PVC"/>
    <x v="0"/>
    <x v="0"/>
    <x v="0"/>
    <x v="21"/>
    <s v="Liz Lidiana Huaman Rojas"/>
    <m/>
    <x v="0"/>
    <x v="1"/>
    <x v="2"/>
    <x v="8"/>
  </r>
  <r>
    <x v="10958"/>
    <x v="0"/>
    <s v="TGM15543"/>
    <s v="MISA DE RECUERDO"/>
    <x v="0"/>
    <x v="2"/>
    <x v="0"/>
    <x v="39"/>
    <s v="Liz Lidiana Huaman Rojas"/>
    <m/>
    <x v="0"/>
    <x v="1"/>
    <x v="2"/>
    <x v="8"/>
  </r>
  <r>
    <x v="10959"/>
    <x v="0"/>
    <s v="TGM15544"/>
    <s v="MISA RECUERDO"/>
    <x v="0"/>
    <x v="2"/>
    <x v="0"/>
    <x v="39"/>
    <s v="Liz Lidiana Huaman Rojas"/>
    <m/>
    <x v="0"/>
    <x v="1"/>
    <x v="2"/>
    <x v="8"/>
  </r>
  <r>
    <x v="10960"/>
    <x v="0"/>
    <s v="TGM15545"/>
    <s v="CERTIFICADO DE USO"/>
    <x v="0"/>
    <x v="0"/>
    <x v="0"/>
    <x v="0"/>
    <s v="Liz Lidiana Huaman Rojas"/>
    <m/>
    <x v="0"/>
    <x v="1"/>
    <x v="2"/>
    <x v="8"/>
  </r>
  <r>
    <x v="10961"/>
    <x v="0"/>
    <s v="TGM15546"/>
    <s v="MISA"/>
    <x v="0"/>
    <x v="2"/>
    <x v="0"/>
    <x v="39"/>
    <s v="Nescar Janeth Ingaruca Peña SAC SAN"/>
    <s v="Presencial"/>
    <x v="0"/>
    <x v="2"/>
    <x v="2"/>
    <x v="8"/>
  </r>
  <r>
    <x v="10962"/>
    <x v="0"/>
    <s v="TGM15547"/>
    <s v="MISA RECUERDO"/>
    <x v="0"/>
    <x v="2"/>
    <x v="0"/>
    <x v="39"/>
    <s v="Liz Lidiana Huaman Rojas"/>
    <m/>
    <x v="0"/>
    <x v="1"/>
    <x v="2"/>
    <x v="8"/>
  </r>
  <r>
    <x v="10963"/>
    <x v="0"/>
    <s v="TGM15548"/>
    <s v="FLOREROS PVC"/>
    <x v="0"/>
    <x v="0"/>
    <x v="0"/>
    <x v="21"/>
    <s v="Liz Lidiana Huaman Rojas"/>
    <m/>
    <x v="0"/>
    <x v="1"/>
    <x v="2"/>
    <x v="8"/>
  </r>
  <r>
    <x v="10964"/>
    <x v="0"/>
    <s v="TGM15549"/>
    <s v="MISA"/>
    <x v="0"/>
    <x v="2"/>
    <x v="0"/>
    <x v="39"/>
    <s v="Nescar Janeth Ingaruca Peña SAC SAN"/>
    <s v="Presencial"/>
    <x v="0"/>
    <x v="1"/>
    <x v="2"/>
    <x v="8"/>
  </r>
  <r>
    <x v="10965"/>
    <x v="0"/>
    <s v="TGM15550"/>
    <s v="VENTA FLOREROS"/>
    <x v="0"/>
    <x v="0"/>
    <x v="4"/>
    <x v="21"/>
    <s v="Grupo Servicio de Atencion al Cliente"/>
    <s v="Presencial"/>
    <x v="0"/>
    <x v="2"/>
    <x v="2"/>
    <x v="8"/>
  </r>
  <r>
    <x v="10966"/>
    <x v="0"/>
    <s v="TGM15551"/>
    <s v="VENTA FLOREROS"/>
    <x v="0"/>
    <x v="0"/>
    <x v="4"/>
    <x v="21"/>
    <s v="Grupo Servicio de Atencion al Cliente"/>
    <s v="Presencial"/>
    <x v="0"/>
    <x v="2"/>
    <x v="2"/>
    <x v="8"/>
  </r>
  <r>
    <x v="10967"/>
    <x v="0"/>
    <s v="TGM15552"/>
    <s v="MISA"/>
    <x v="0"/>
    <x v="2"/>
    <x v="0"/>
    <x v="39"/>
    <s v="Nescar Janeth Ingaruca Peña SAC SAN"/>
    <s v="Presencial"/>
    <x v="0"/>
    <x v="1"/>
    <x v="2"/>
    <x v="8"/>
  </r>
  <r>
    <x v="10968"/>
    <x v="4"/>
    <s v="TGM15553"/>
    <s v="RECLAMO LAPIDA"/>
    <x v="0"/>
    <x v="1"/>
    <x v="4"/>
    <x v="13"/>
    <s v="Rayda Rita Vargas Perales C2"/>
    <s v="Presencial"/>
    <x v="0"/>
    <x v="2"/>
    <x v="2"/>
    <x v="8"/>
  </r>
  <r>
    <x v="10969"/>
    <x v="4"/>
    <s v="TGM15554"/>
    <s v="NIVELACI&amp;OACUTE;N DE ESPACIO"/>
    <x v="0"/>
    <x v="0"/>
    <x v="4"/>
    <x v="14"/>
    <s v="Rayda Rita Vargas Perales C2"/>
    <s v="Presencial"/>
    <x v="0"/>
    <x v="2"/>
    <x v="2"/>
    <x v="8"/>
  </r>
  <r>
    <x v="10970"/>
    <x v="4"/>
    <s v="TGM15555"/>
    <s v="ENTREGA DE CERTIFICADO DE PERPETUIDAD"/>
    <x v="0"/>
    <x v="0"/>
    <x v="0"/>
    <x v="0"/>
    <s v="Ruth Cusihuaman SACC2"/>
    <s v="Presencial"/>
    <x v="0"/>
    <x v="1"/>
    <x v="2"/>
    <x v="8"/>
  </r>
  <r>
    <x v="10971"/>
    <x v="1"/>
    <s v="TGM15556"/>
    <s v="UBICACION DE ESPACIO"/>
    <x v="0"/>
    <x v="0"/>
    <x v="0"/>
    <x v="40"/>
    <s v="Pamela Diana Caro Alhua  SAC cor"/>
    <s v="Presencial"/>
    <x v="0"/>
    <x v="1"/>
    <x v="2"/>
    <x v="8"/>
  </r>
  <r>
    <x v="10972"/>
    <x v="1"/>
    <s v="TGM15557"/>
    <s v="UBICACION DE ESPACIO"/>
    <x v="0"/>
    <x v="0"/>
    <x v="0"/>
    <x v="40"/>
    <s v="Pamela Diana Caro Alhua  SAC cor"/>
    <s v="Presencial"/>
    <x v="0"/>
    <x v="1"/>
    <x v="2"/>
    <x v="8"/>
  </r>
  <r>
    <x v="10973"/>
    <x v="4"/>
    <s v="TGM15558"/>
    <s v="ENTREGA DE CERTIFICADO DE PERPETUIDAD"/>
    <x v="0"/>
    <x v="0"/>
    <x v="0"/>
    <x v="0"/>
    <s v="Ruth Cusihuaman SACC2"/>
    <s v="Presencial"/>
    <x v="0"/>
    <x v="1"/>
    <x v="2"/>
    <x v="8"/>
  </r>
  <r>
    <x v="10974"/>
    <x v="1"/>
    <s v="TGM15559"/>
    <s v="GENERACION DE CODIGO CIP"/>
    <x v="0"/>
    <x v="0"/>
    <x v="0"/>
    <x v="46"/>
    <s v="Pamela Diana Caro Alhua  SAC cor"/>
    <s v="Presencial"/>
    <x v="0"/>
    <x v="1"/>
    <x v="2"/>
    <x v="8"/>
  </r>
  <r>
    <x v="10975"/>
    <x v="0"/>
    <s v="TGM15560"/>
    <s v="UBICACION DE ESPACIO"/>
    <x v="0"/>
    <x v="0"/>
    <x v="0"/>
    <x v="40"/>
    <s v="Liz Lidiana Huaman Rojas"/>
    <m/>
    <x v="0"/>
    <x v="1"/>
    <x v="2"/>
    <x v="8"/>
  </r>
  <r>
    <x v="10976"/>
    <x v="0"/>
    <s v="TGM15561"/>
    <s v="GENERACION DE CODIGO CIP"/>
    <x v="0"/>
    <x v="0"/>
    <x v="0"/>
    <x v="46"/>
    <s v="Pamela Diana SAC Caro Alhua"/>
    <s v="Llamada Telefonica"/>
    <x v="0"/>
    <x v="1"/>
    <x v="2"/>
    <x v="8"/>
  </r>
  <r>
    <x v="10977"/>
    <x v="0"/>
    <s v="TGM15562"/>
    <s v="ACTUALIZACION DE DATOS"/>
    <x v="0"/>
    <x v="0"/>
    <x v="0"/>
    <x v="1"/>
    <s v="Nescar Janeth Ingaruca Peña SAC SAN"/>
    <s v="Presencial"/>
    <x v="0"/>
    <x v="2"/>
    <x v="2"/>
    <x v="8"/>
  </r>
  <r>
    <x v="10978"/>
    <x v="3"/>
    <s v="TGM15563"/>
    <s v="ENTREGA DE CERTIFICADO DE PERPETUIDAD"/>
    <x v="0"/>
    <x v="0"/>
    <x v="0"/>
    <x v="0"/>
    <s v="Ruth Cusihuaman SACC1"/>
    <s v="Presencial"/>
    <x v="0"/>
    <x v="1"/>
    <x v="2"/>
    <x v="8"/>
  </r>
  <r>
    <x v="10979"/>
    <x v="0"/>
    <s v="TGM15564"/>
    <s v="MISA"/>
    <x v="0"/>
    <x v="2"/>
    <x v="0"/>
    <x v="39"/>
    <s v="Nescar Janeth Ingaruca Peña SAC SAN"/>
    <s v="Presencial"/>
    <x v="0"/>
    <x v="1"/>
    <x v="2"/>
    <x v="8"/>
  </r>
  <r>
    <x v="10980"/>
    <x v="3"/>
    <s v="TGM15565"/>
    <s v="ENTREGA DE CERTIFICADO DE PERPETUIDAD"/>
    <x v="0"/>
    <x v="0"/>
    <x v="0"/>
    <x v="0"/>
    <s v="Ruth Cusihuaman SACC1"/>
    <s v="Presencial"/>
    <x v="0"/>
    <x v="1"/>
    <x v="2"/>
    <x v="8"/>
  </r>
  <r>
    <x v="10981"/>
    <x v="3"/>
    <s v="TGM15566"/>
    <s v="CONSTANCIA DE SEPULTURA"/>
    <x v="0"/>
    <x v="0"/>
    <x v="2"/>
    <x v="6"/>
    <s v="Ruth Cusihuaman SACC1"/>
    <s v="Presencial"/>
    <x v="0"/>
    <x v="2"/>
    <x v="2"/>
    <x v="8"/>
  </r>
  <r>
    <x v="10982"/>
    <x v="4"/>
    <s v="TGM15567"/>
    <s v="CERTIFICADO DE USO PERPETUO"/>
    <x v="0"/>
    <x v="2"/>
    <x v="0"/>
    <x v="0"/>
    <s v="Rosmery Montesinos Quispe c2"/>
    <s v="Presencial"/>
    <x v="0"/>
    <x v="1"/>
    <x v="2"/>
    <x v="8"/>
  </r>
  <r>
    <x v="10983"/>
    <x v="0"/>
    <s v="TGM15568"/>
    <s v="MISA RECUERDO"/>
    <x v="0"/>
    <x v="2"/>
    <x v="0"/>
    <x v="39"/>
    <s v="Liz Lidiana Huaman Rojas"/>
    <m/>
    <x v="0"/>
    <x v="1"/>
    <x v="2"/>
    <x v="8"/>
  </r>
  <r>
    <x v="10984"/>
    <x v="0"/>
    <s v="TGM15569"/>
    <s v="FLOREROS PVC"/>
    <x v="0"/>
    <x v="0"/>
    <x v="0"/>
    <x v="21"/>
    <s v="Liz Lidiana Huaman Rojas"/>
    <m/>
    <x v="0"/>
    <x v="1"/>
    <x v="2"/>
    <x v="8"/>
  </r>
  <r>
    <x v="10985"/>
    <x v="0"/>
    <s v="TGM15570"/>
    <s v="MISA DE RECUERDO"/>
    <x v="0"/>
    <x v="2"/>
    <x v="0"/>
    <x v="39"/>
    <s v="Liz Lidiana Huaman Rojas"/>
    <m/>
    <x v="0"/>
    <x v="1"/>
    <x v="2"/>
    <x v="8"/>
  </r>
  <r>
    <x v="10986"/>
    <x v="0"/>
    <s v="TGM15571"/>
    <s v="ESTADO DE CUENTA"/>
    <x v="0"/>
    <x v="0"/>
    <x v="0"/>
    <x v="5"/>
    <s v="Liz Lidiana Huaman Rojas"/>
    <m/>
    <x v="0"/>
    <x v="1"/>
    <x v="2"/>
    <x v="8"/>
  </r>
  <r>
    <x v="10987"/>
    <x v="0"/>
    <s v="TGM15572"/>
    <s v="FLOREROS PVC"/>
    <x v="0"/>
    <x v="0"/>
    <x v="0"/>
    <x v="21"/>
    <s v="Liz Lidiana Huaman Rojas"/>
    <m/>
    <x v="0"/>
    <x v="1"/>
    <x v="2"/>
    <x v="8"/>
  </r>
  <r>
    <x v="10988"/>
    <x v="3"/>
    <s v="TGM15573"/>
    <s v="CERTIFICADO DE USO PERPETUO"/>
    <x v="0"/>
    <x v="0"/>
    <x v="0"/>
    <x v="0"/>
    <s v="Rosmery Montesinos Quispe c1"/>
    <s v="Presencial"/>
    <x v="0"/>
    <x v="1"/>
    <x v="2"/>
    <x v="8"/>
  </r>
  <r>
    <x v="10989"/>
    <x v="0"/>
    <s v="TGM15574"/>
    <s v="CAMBIO DE TITULARIDAD"/>
    <x v="0"/>
    <x v="0"/>
    <x v="0"/>
    <x v="31"/>
    <s v="Pamela Diana SAC Caro Alhua"/>
    <s v="Presencial"/>
    <x v="0"/>
    <x v="1"/>
    <x v="2"/>
    <x v="8"/>
  </r>
  <r>
    <x v="10990"/>
    <x v="0"/>
    <s v="TGM15575"/>
    <s v="RECLAMO DE LAPIDA ANTERIOR"/>
    <x v="0"/>
    <x v="1"/>
    <x v="4"/>
    <x v="20"/>
    <s v="Deisy Huaman Lara - San Antonio"/>
    <s v="Presencial"/>
    <x v="0"/>
    <x v="2"/>
    <x v="2"/>
    <x v="8"/>
  </r>
  <r>
    <x v="10991"/>
    <x v="0"/>
    <s v="TGM15576"/>
    <s v="UBICACION DE ESPACIO"/>
    <x v="0"/>
    <x v="0"/>
    <x v="0"/>
    <x v="40"/>
    <s v="Pamela Diana SAC Caro Alhua"/>
    <s v="Presencial"/>
    <x v="0"/>
    <x v="1"/>
    <x v="2"/>
    <x v="8"/>
  </r>
  <r>
    <x v="10992"/>
    <x v="0"/>
    <s v="TGM15577"/>
    <s v="MISA"/>
    <x v="0"/>
    <x v="2"/>
    <x v="0"/>
    <x v="39"/>
    <s v="Nescar Janeth Ingaruca Peña SAC SAN"/>
    <s v="Presencial"/>
    <x v="0"/>
    <x v="1"/>
    <x v="2"/>
    <x v="8"/>
  </r>
  <r>
    <x v="10993"/>
    <x v="0"/>
    <s v="TGM15578"/>
    <s v="CERTIFICADO"/>
    <x v="0"/>
    <x v="0"/>
    <x v="0"/>
    <x v="0"/>
    <s v="Nescar Janeth Ingaruca Peña SAC SAN"/>
    <s v="Presencial"/>
    <x v="0"/>
    <x v="1"/>
    <x v="2"/>
    <x v="8"/>
  </r>
  <r>
    <x v="10994"/>
    <x v="0"/>
    <s v="TGM15579"/>
    <s v="VENTA FLOREROS"/>
    <x v="0"/>
    <x v="0"/>
    <x v="4"/>
    <x v="21"/>
    <s v="Grupo Servicio de Atencion al Cliente"/>
    <s v="Presencial"/>
    <x v="0"/>
    <x v="2"/>
    <x v="2"/>
    <x v="8"/>
  </r>
  <r>
    <x v="10995"/>
    <x v="0"/>
    <s v="TGM15580"/>
    <s v="VENTA FLOREROS"/>
    <x v="0"/>
    <x v="0"/>
    <x v="4"/>
    <x v="21"/>
    <s v="Grupo Servicio de Atencion al Cliente"/>
    <s v="Presencial"/>
    <x v="0"/>
    <x v="2"/>
    <x v="2"/>
    <x v="8"/>
  </r>
  <r>
    <x v="10996"/>
    <x v="0"/>
    <s v="TGM15581"/>
    <s v="VENTA FLOREROS"/>
    <x v="0"/>
    <x v="0"/>
    <x v="4"/>
    <x v="21"/>
    <s v="Grupo Servicio de Atencion al Cliente"/>
    <s v="Presencial"/>
    <x v="0"/>
    <x v="2"/>
    <x v="2"/>
    <x v="8"/>
  </r>
  <r>
    <x v="10997"/>
    <x v="0"/>
    <s v="TGM15582"/>
    <s v="ACTUALIZACION DE DATOS"/>
    <x v="0"/>
    <x v="0"/>
    <x v="0"/>
    <x v="1"/>
    <s v="Nescar Janeth Ingaruca Peña SAC SAN"/>
    <s v="Presencial"/>
    <x v="0"/>
    <x v="1"/>
    <x v="2"/>
    <x v="8"/>
  </r>
  <r>
    <x v="10998"/>
    <x v="0"/>
    <s v="TGM15583"/>
    <s v="VENTA FLOREROS"/>
    <x v="0"/>
    <x v="0"/>
    <x v="4"/>
    <x v="21"/>
    <s v="Grupo Servicio de Atencion al Cliente"/>
    <s v="Presencial"/>
    <x v="0"/>
    <x v="2"/>
    <x v="2"/>
    <x v="8"/>
  </r>
  <r>
    <x v="10999"/>
    <x v="1"/>
    <s v="TGM15584"/>
    <s v="MISA"/>
    <x v="0"/>
    <x v="2"/>
    <x v="0"/>
    <x v="39"/>
    <s v="Nescar Janeth Ingaruca Peña SAC COR"/>
    <s v="Presencial"/>
    <x v="0"/>
    <x v="1"/>
    <x v="2"/>
    <x v="8"/>
  </r>
  <r>
    <x v="11000"/>
    <x v="0"/>
    <s v="TGM15585"/>
    <s v="USO DE ESPACIO"/>
    <x v="0"/>
    <x v="0"/>
    <x v="0"/>
    <x v="8"/>
    <s v="Pamela Diana SAC Caro Alhua"/>
    <s v="Presencial"/>
    <x v="0"/>
    <x v="1"/>
    <x v="2"/>
    <x v="8"/>
  </r>
  <r>
    <x v="11001"/>
    <x v="0"/>
    <s v="TGM15586"/>
    <s v="CERTIFICADO"/>
    <x v="0"/>
    <x v="0"/>
    <x v="0"/>
    <x v="0"/>
    <s v="Nescar Janeth Ingaruca Peña SAC SAN"/>
    <s v="Presencial"/>
    <x v="0"/>
    <x v="1"/>
    <x v="2"/>
    <x v="8"/>
  </r>
  <r>
    <x v="11002"/>
    <x v="0"/>
    <s v="TGM15587"/>
    <s v="USO DE ESPACIO"/>
    <x v="0"/>
    <x v="0"/>
    <x v="0"/>
    <x v="8"/>
    <s v="Pamela Diana SAC Caro Alhua"/>
    <s v="Presencial"/>
    <x v="0"/>
    <x v="1"/>
    <x v="2"/>
    <x v="8"/>
  </r>
  <r>
    <x v="11003"/>
    <x v="0"/>
    <s v="TGM15588"/>
    <s v="CAMBIO DE TITULARIDAD POR FALLECIMIENTO"/>
    <x v="0"/>
    <x v="0"/>
    <x v="0"/>
    <x v="31"/>
    <s v="Pamela Diana SAC Caro Alhua"/>
    <s v="Presencial"/>
    <x v="0"/>
    <x v="1"/>
    <x v="2"/>
    <x v="8"/>
  </r>
  <r>
    <x v="11004"/>
    <x v="0"/>
    <s v="TGM15589"/>
    <s v="MISA"/>
    <x v="0"/>
    <x v="2"/>
    <x v="0"/>
    <x v="39"/>
    <s v="Pamela Diana SAC Caro Alhua"/>
    <s v="Presencial"/>
    <x v="0"/>
    <x v="1"/>
    <x v="2"/>
    <x v="8"/>
  </r>
  <r>
    <x v="11005"/>
    <x v="0"/>
    <s v="TGM15590"/>
    <s v="MISA"/>
    <x v="0"/>
    <x v="2"/>
    <x v="0"/>
    <x v="39"/>
    <s v="Pamela Diana SAC Caro Alhua"/>
    <s v="Presencial"/>
    <x v="0"/>
    <x v="1"/>
    <x v="2"/>
    <x v="8"/>
  </r>
  <r>
    <x v="11006"/>
    <x v="0"/>
    <s v="TGM15591"/>
    <s v="MISA"/>
    <x v="0"/>
    <x v="2"/>
    <x v="0"/>
    <x v="39"/>
    <s v="Nescar Janeth Ingaruca Peña SAC SAN"/>
    <s v="Presencial"/>
    <x v="0"/>
    <x v="1"/>
    <x v="2"/>
    <x v="8"/>
  </r>
  <r>
    <x v="11007"/>
    <x v="0"/>
    <s v="TGM15592"/>
    <s v="FLORERO PVC"/>
    <x v="0"/>
    <x v="0"/>
    <x v="4"/>
    <x v="21"/>
    <s v="Grupo Servicio de Atencion al Cliente"/>
    <m/>
    <x v="0"/>
    <x v="2"/>
    <x v="2"/>
    <x v="8"/>
  </r>
  <r>
    <x v="11008"/>
    <x v="0"/>
    <s v="TGM15593"/>
    <s v="MISA DE CUERPO PRESENTE"/>
    <x v="0"/>
    <x v="2"/>
    <x v="0"/>
    <x v="39"/>
    <s v="Pamela Diana SAC Caro Alhua"/>
    <s v="Presencial"/>
    <x v="0"/>
    <x v="1"/>
    <x v="2"/>
    <x v="8"/>
  </r>
  <r>
    <x v="11009"/>
    <x v="0"/>
    <s v="TGM15594"/>
    <s v="FLORERO PVC"/>
    <x v="0"/>
    <x v="0"/>
    <x v="0"/>
    <x v="4"/>
    <s v="Pamela Diana SAC Caro Alhua"/>
    <s v="Presencial"/>
    <x v="0"/>
    <x v="1"/>
    <x v="2"/>
    <x v="8"/>
  </r>
  <r>
    <x v="11010"/>
    <x v="0"/>
    <s v="TGM15595"/>
    <s v="LAPIDA ERRADA"/>
    <x v="0"/>
    <x v="1"/>
    <x v="4"/>
    <x v="18"/>
    <s v="Deisy Huaman Lara - San Antonio"/>
    <m/>
    <x v="0"/>
    <x v="2"/>
    <x v="2"/>
    <x v="8"/>
  </r>
  <r>
    <x v="11011"/>
    <x v="0"/>
    <s v="TGM15596"/>
    <s v="LAPIDA ERRADA"/>
    <x v="0"/>
    <x v="1"/>
    <x v="4"/>
    <x v="13"/>
    <s v="Deisy Huaman Lara - San Antonio"/>
    <s v="Presencial"/>
    <x v="0"/>
    <x v="2"/>
    <x v="2"/>
    <x v="8"/>
  </r>
  <r>
    <x v="11012"/>
    <x v="0"/>
    <s v="TGM15597"/>
    <s v="RECLAMO DE ATENCION"/>
    <x v="0"/>
    <x v="1"/>
    <x v="4"/>
    <x v="42"/>
    <s v="Pamela Diana SAC Caro Alhua"/>
    <s v="Presencial"/>
    <x v="1"/>
    <x v="2"/>
    <x v="2"/>
    <x v="8"/>
  </r>
  <r>
    <x v="11013"/>
    <x v="4"/>
    <s v="TGM15598"/>
    <s v="RECLAMO LAPIDA"/>
    <x v="0"/>
    <x v="1"/>
    <x v="4"/>
    <x v="13"/>
    <s v="Rayda Rita Vargas Perales C2"/>
    <s v="Presencial"/>
    <x v="0"/>
    <x v="2"/>
    <x v="2"/>
    <x v="8"/>
  </r>
  <r>
    <x v="11014"/>
    <x v="0"/>
    <s v="TGM15599"/>
    <s v="ESTADO DE CUENTA"/>
    <x v="0"/>
    <x v="0"/>
    <x v="0"/>
    <x v="5"/>
    <s v="Liz Lidiana Huaman Rojas"/>
    <m/>
    <x v="0"/>
    <x v="1"/>
    <x v="2"/>
    <x v="8"/>
  </r>
  <r>
    <x v="11015"/>
    <x v="0"/>
    <s v="TGM15600"/>
    <s v="MISA DE RECUERDO"/>
    <x v="0"/>
    <x v="2"/>
    <x v="0"/>
    <x v="39"/>
    <s v="Liz Lidiana Huaman Rojas"/>
    <m/>
    <x v="0"/>
    <x v="1"/>
    <x v="2"/>
    <x v="8"/>
  </r>
  <r>
    <x v="11016"/>
    <x v="0"/>
    <s v="TGM15601"/>
    <s v="ESTADO DE CUENTA"/>
    <x v="0"/>
    <x v="0"/>
    <x v="0"/>
    <x v="5"/>
    <s v="Liz Lidiana Huaman Rojas"/>
    <m/>
    <x v="0"/>
    <x v="1"/>
    <x v="2"/>
    <x v="8"/>
  </r>
  <r>
    <x v="11017"/>
    <x v="0"/>
    <s v="TGM15602"/>
    <s v="ESTADO DE CUENTA"/>
    <x v="0"/>
    <x v="0"/>
    <x v="0"/>
    <x v="5"/>
    <s v="Liz Lidiana Huaman Rojas"/>
    <m/>
    <x v="0"/>
    <x v="1"/>
    <x v="2"/>
    <x v="8"/>
  </r>
  <r>
    <x v="11018"/>
    <x v="3"/>
    <s v="TGM15603"/>
    <s v="CERTIFICADO DE USO PERPETUO"/>
    <x v="0"/>
    <x v="0"/>
    <x v="2"/>
    <x v="2"/>
    <s v="Rosmery Montesinos Quispe c1"/>
    <s v="Presencial"/>
    <x v="0"/>
    <x v="2"/>
    <x v="2"/>
    <x v="8"/>
  </r>
  <r>
    <x v="11019"/>
    <x v="0"/>
    <s v="TGM15604"/>
    <s v="ESTADO DE CUENTA"/>
    <x v="0"/>
    <x v="0"/>
    <x v="0"/>
    <x v="5"/>
    <s v="Liz Lidiana Huaman Rojas"/>
    <m/>
    <x v="0"/>
    <x v="1"/>
    <x v="2"/>
    <x v="8"/>
  </r>
  <r>
    <x v="11020"/>
    <x v="0"/>
    <s v="TGM15605"/>
    <s v="CAMBIO 2DO TITULAR"/>
    <x v="0"/>
    <x v="0"/>
    <x v="2"/>
    <x v="54"/>
    <s v="Nescar Janeth Ingaruca Peña SAC SAN"/>
    <m/>
    <x v="0"/>
    <x v="2"/>
    <x v="2"/>
    <x v="8"/>
  </r>
  <r>
    <x v="11021"/>
    <x v="0"/>
    <s v="TGM15606"/>
    <s v="CAMBIO 2DO TITULAR"/>
    <x v="0"/>
    <x v="0"/>
    <x v="2"/>
    <x v="54"/>
    <s v="Nescar Janeth Ingaruca Peña SAC SAN"/>
    <m/>
    <x v="0"/>
    <x v="2"/>
    <x v="2"/>
    <x v="8"/>
  </r>
  <r>
    <x v="11022"/>
    <x v="0"/>
    <s v="TGM15607"/>
    <s v="CAMBIO 2DO TITULAR"/>
    <x v="0"/>
    <x v="0"/>
    <x v="4"/>
    <x v="16"/>
    <s v="Juan Carlos Chavez  San"/>
    <m/>
    <x v="0"/>
    <x v="2"/>
    <x v="2"/>
    <x v="8"/>
  </r>
  <r>
    <x v="11023"/>
    <x v="3"/>
    <s v="TGM15608"/>
    <s v="SOLICITUD REACTIVACION DE CONTRATO"/>
    <x v="0"/>
    <x v="0"/>
    <x v="2"/>
    <x v="49"/>
    <s v="Thalia Nataly Ramos Pocomucha csc1"/>
    <s v="Presencial"/>
    <x v="0"/>
    <x v="2"/>
    <x v="2"/>
    <x v="8"/>
  </r>
  <r>
    <x v="11024"/>
    <x v="3"/>
    <s v="TGM15609"/>
    <s v="SOLICITUD REACTIVACION DE CONTRATO"/>
    <x v="0"/>
    <x v="0"/>
    <x v="2"/>
    <x v="49"/>
    <s v="Ruth Cusihuaman SACC1"/>
    <s v="Presencial"/>
    <x v="0"/>
    <x v="2"/>
    <x v="2"/>
    <x v="8"/>
  </r>
  <r>
    <x v="11025"/>
    <x v="0"/>
    <s v="TGM15610"/>
    <s v="MISA"/>
    <x v="0"/>
    <x v="2"/>
    <x v="0"/>
    <x v="39"/>
    <s v="Nescar Janeth Ingaruca Peña SAC SAN"/>
    <s v="Presencial"/>
    <x v="0"/>
    <x v="1"/>
    <x v="2"/>
    <x v="8"/>
  </r>
  <r>
    <x v="11026"/>
    <x v="0"/>
    <s v="TGM15611"/>
    <s v="MISA"/>
    <x v="0"/>
    <x v="2"/>
    <x v="0"/>
    <x v="39"/>
    <s v="Nescar Janeth Ingaruca Peña SAC SAN"/>
    <s v="Presencial"/>
    <x v="0"/>
    <x v="1"/>
    <x v="2"/>
    <x v="8"/>
  </r>
  <r>
    <x v="11027"/>
    <x v="0"/>
    <s v="TGM15612"/>
    <s v="PRUEBA  MANTENIMIENTO DE ESPACIO"/>
    <x v="0"/>
    <x v="1"/>
    <x v="0"/>
    <x v="14"/>
    <s v="Grupo Servicio de Atencion al Cliente"/>
    <s v="Redes Sociales"/>
    <x v="0"/>
    <x v="1"/>
    <x v="2"/>
    <x v="8"/>
  </r>
  <r>
    <x v="11028"/>
    <x v="3"/>
    <s v="TGM15613"/>
    <s v="CERTIFICADO DE USO PERPETUO"/>
    <x v="0"/>
    <x v="0"/>
    <x v="0"/>
    <x v="0"/>
    <s v="Rosmery Montesinos Quispe c1"/>
    <s v="Presencial"/>
    <x v="0"/>
    <x v="1"/>
    <x v="2"/>
    <x v="8"/>
  </r>
  <r>
    <x v="11029"/>
    <x v="3"/>
    <s v="TGM15614"/>
    <s v="CERTIFICADO DE USO PERPETUO"/>
    <x v="0"/>
    <x v="0"/>
    <x v="4"/>
    <x v="14"/>
    <s v="Rayda Rita Vargas Perales C1"/>
    <s v="Presencial"/>
    <x v="0"/>
    <x v="2"/>
    <x v="2"/>
    <x v="8"/>
  </r>
  <r>
    <x v="11030"/>
    <x v="4"/>
    <s v="TGM15615"/>
    <s v="ENTREGA DE CERTIFICADO DE PERPETUIDAD"/>
    <x v="0"/>
    <x v="0"/>
    <x v="0"/>
    <x v="0"/>
    <s v="Ruth Cusihuaman SACC2"/>
    <s v="Presencial"/>
    <x v="0"/>
    <x v="1"/>
    <x v="2"/>
    <x v="8"/>
  </r>
  <r>
    <x v="11031"/>
    <x v="4"/>
    <s v="TGM15616"/>
    <s v="GENERACION CODG. CIP"/>
    <x v="0"/>
    <x v="0"/>
    <x v="0"/>
    <x v="46"/>
    <s v="Ruth Cusihuaman SACC2"/>
    <s v="Llamada Telefonica"/>
    <x v="0"/>
    <x v="1"/>
    <x v="2"/>
    <x v="8"/>
  </r>
  <r>
    <x v="11032"/>
    <x v="1"/>
    <s v="TGM15617"/>
    <s v="GENERACION DE CODIGO CIP"/>
    <x v="0"/>
    <x v="0"/>
    <x v="0"/>
    <x v="46"/>
    <s v="Pamela Diana Caro Alhua  SAC cor"/>
    <s v="Llamada Telefonica"/>
    <x v="0"/>
    <x v="1"/>
    <x v="2"/>
    <x v="8"/>
  </r>
  <r>
    <x v="11033"/>
    <x v="1"/>
    <s v="TGM15618"/>
    <s v="GENERACION DE CODIGO CIP"/>
    <x v="0"/>
    <x v="0"/>
    <x v="0"/>
    <x v="46"/>
    <s v="Pamela Diana Caro Alhua  SAC cor"/>
    <s v="Presencial"/>
    <x v="0"/>
    <x v="1"/>
    <x v="2"/>
    <x v="8"/>
  </r>
  <r>
    <x v="11034"/>
    <x v="3"/>
    <s v="TGM15619"/>
    <s v="ENTREGA DE CERTIFICADO DE PERPETUIDAD"/>
    <x v="0"/>
    <x v="0"/>
    <x v="0"/>
    <x v="0"/>
    <s v="Ruth Cusihuaman SACC1"/>
    <s v="Presencial"/>
    <x v="0"/>
    <x v="1"/>
    <x v="2"/>
    <x v="8"/>
  </r>
  <r>
    <x v="11035"/>
    <x v="0"/>
    <s v="TGM15620"/>
    <s v="ESTADO DE CUENTA"/>
    <x v="0"/>
    <x v="0"/>
    <x v="0"/>
    <x v="5"/>
    <s v="Liz Lidiana Huaman Rojas"/>
    <m/>
    <x v="0"/>
    <x v="1"/>
    <x v="2"/>
    <x v="8"/>
  </r>
  <r>
    <x v="11036"/>
    <x v="0"/>
    <s v="TGM15621"/>
    <s v="LAPIDA GRANITO NEGRO"/>
    <x v="0"/>
    <x v="0"/>
    <x v="0"/>
    <x v="9"/>
    <s v="Liz Lidiana Huaman Rojas"/>
    <m/>
    <x v="0"/>
    <x v="1"/>
    <x v="2"/>
    <x v="8"/>
  </r>
  <r>
    <x v="11037"/>
    <x v="0"/>
    <s v="TGM15622"/>
    <s v="MISA"/>
    <x v="0"/>
    <x v="2"/>
    <x v="0"/>
    <x v="39"/>
    <s v="Nescar Janeth Ingaruca Peña SAC SAN"/>
    <s v="Presencial"/>
    <x v="0"/>
    <x v="1"/>
    <x v="2"/>
    <x v="8"/>
  </r>
  <r>
    <x v="11038"/>
    <x v="0"/>
    <s v="TGM15623"/>
    <s v="MISA"/>
    <x v="0"/>
    <x v="2"/>
    <x v="0"/>
    <x v="39"/>
    <s v="Nescar Janeth Ingaruca Peña SAC SAN"/>
    <s v="Presencial"/>
    <x v="0"/>
    <x v="1"/>
    <x v="2"/>
    <x v="8"/>
  </r>
  <r>
    <x v="11039"/>
    <x v="0"/>
    <s v="TGM15624"/>
    <s v="MISA"/>
    <x v="0"/>
    <x v="2"/>
    <x v="0"/>
    <x v="39"/>
    <s v="Nescar Janeth Ingaruca Peña SAC SAN"/>
    <s v="Presencial"/>
    <x v="0"/>
    <x v="1"/>
    <x v="2"/>
    <x v="8"/>
  </r>
  <r>
    <x v="11040"/>
    <x v="0"/>
    <s v="TGM15625"/>
    <s v="GENERACION DE CODIGO CIP"/>
    <x v="0"/>
    <x v="0"/>
    <x v="0"/>
    <x v="46"/>
    <s v="Pamela Diana SAC Caro Alhua"/>
    <s v="Presencial"/>
    <x v="0"/>
    <x v="1"/>
    <x v="2"/>
    <x v="8"/>
  </r>
  <r>
    <x v="11041"/>
    <x v="0"/>
    <s v="TGM15626"/>
    <s v="GENERACION DE CODIGO CIP"/>
    <x v="0"/>
    <x v="0"/>
    <x v="0"/>
    <x v="46"/>
    <s v="Pamela Diana SAC Caro Alhua"/>
    <s v="Presencial"/>
    <x v="0"/>
    <x v="1"/>
    <x v="2"/>
    <x v="8"/>
  </r>
  <r>
    <x v="11042"/>
    <x v="1"/>
    <s v="TGM15627"/>
    <s v="GENERACION DE CODIGO CIP"/>
    <x v="0"/>
    <x v="0"/>
    <x v="0"/>
    <x v="46"/>
    <s v="Pamela Diana Caro Alhua  SAC cor"/>
    <s v="Presencial"/>
    <x v="0"/>
    <x v="1"/>
    <x v="2"/>
    <x v="8"/>
  </r>
  <r>
    <x v="11043"/>
    <x v="0"/>
    <s v="TGM15628"/>
    <s v="SERVICIO DE MISA"/>
    <x v="0"/>
    <x v="2"/>
    <x v="0"/>
    <x v="39"/>
    <s v="Fiordeliz Michelle Baquerizo Aliaga SAN"/>
    <s v="Llamada Telefonica"/>
    <x v="0"/>
    <x v="1"/>
    <x v="2"/>
    <x v="8"/>
  </r>
  <r>
    <x v="11044"/>
    <x v="1"/>
    <s v="TGM15629"/>
    <s v="SERVICIO DE MISA"/>
    <x v="0"/>
    <x v="2"/>
    <x v="0"/>
    <x v="39"/>
    <s v="Fiordeliz Michelle Baquerizo Aliaga COR"/>
    <s v="Llamada Telefonica"/>
    <x v="0"/>
    <x v="1"/>
    <x v="2"/>
    <x v="8"/>
  </r>
  <r>
    <x v="11045"/>
    <x v="3"/>
    <s v="TGM15630"/>
    <s v="SOLICITUD DE CONSTRUCCION DE MAUSOLEO"/>
    <x v="0"/>
    <x v="0"/>
    <x v="4"/>
    <x v="12"/>
    <s v="Rayda Rita Vargas Perales C1"/>
    <s v="Presencial"/>
    <x v="0"/>
    <x v="2"/>
    <x v="2"/>
    <x v="8"/>
  </r>
  <r>
    <x v="11046"/>
    <x v="3"/>
    <s v="TGM15631"/>
    <s v="CERTIFICADO DE USO PERPETUO"/>
    <x v="0"/>
    <x v="0"/>
    <x v="0"/>
    <x v="0"/>
    <s v="Rosmery Montesinos Quispe c1"/>
    <s v="Presencial"/>
    <x v="0"/>
    <x v="1"/>
    <x v="2"/>
    <x v="8"/>
  </r>
  <r>
    <x v="11047"/>
    <x v="0"/>
    <s v="TGM15632"/>
    <s v="USO DE ESPACIO"/>
    <x v="0"/>
    <x v="0"/>
    <x v="0"/>
    <x v="8"/>
    <s v="Pamela Diana SAC Caro Alhua"/>
    <s v="Presencial"/>
    <x v="0"/>
    <x v="1"/>
    <x v="2"/>
    <x v="8"/>
  </r>
  <r>
    <x v="11048"/>
    <x v="4"/>
    <s v="TGM15633"/>
    <s v="CAMBIO DE TITULARIDAD"/>
    <x v="0"/>
    <x v="0"/>
    <x v="0"/>
    <x v="31"/>
    <s v="Rosmery Montesinos Quispe c2"/>
    <s v="Presencial"/>
    <x v="0"/>
    <x v="1"/>
    <x v="2"/>
    <x v="8"/>
  </r>
  <r>
    <x v="11049"/>
    <x v="0"/>
    <s v="TGM15634"/>
    <s v="USO DE ESPACIO"/>
    <x v="0"/>
    <x v="0"/>
    <x v="0"/>
    <x v="8"/>
    <s v="Pamela Diana SAC Caro Alhua"/>
    <s v="Presencial"/>
    <x v="0"/>
    <x v="1"/>
    <x v="2"/>
    <x v="8"/>
  </r>
  <r>
    <x v="11050"/>
    <x v="0"/>
    <s v="TGM15635"/>
    <s v="CAMBIO DE TITULARIDAD POR FALLECIMIENTO"/>
    <x v="0"/>
    <x v="1"/>
    <x v="4"/>
    <x v="31"/>
    <s v="Deisy Huaman Lara - San Antonio"/>
    <s v="Presencial"/>
    <x v="0"/>
    <x v="2"/>
    <x v="2"/>
    <x v="8"/>
  </r>
  <r>
    <x v="11051"/>
    <x v="0"/>
    <s v="TGM15636"/>
    <s v="SOLICITUD DE SEPARACION DE PAGO"/>
    <x v="0"/>
    <x v="0"/>
    <x v="0"/>
    <x v="41"/>
    <s v="Pamela Diana SAC Caro Alhua"/>
    <s v="Presencial"/>
    <x v="0"/>
    <x v="1"/>
    <x v="2"/>
    <x v="8"/>
  </r>
  <r>
    <x v="11052"/>
    <x v="4"/>
    <s v="TGM15637"/>
    <s v="MENSAJES DE COBRANZA"/>
    <x v="0"/>
    <x v="1"/>
    <x v="4"/>
    <x v="10"/>
    <s v="Juan Carlos Chavez  Csc2"/>
    <s v="Presencial"/>
    <x v="0"/>
    <x v="2"/>
    <x v="2"/>
    <x v="8"/>
  </r>
  <r>
    <x v="11053"/>
    <x v="0"/>
    <s v="TGM15638"/>
    <s v="CAMBIO DE TITULARIDAD"/>
    <x v="0"/>
    <x v="0"/>
    <x v="0"/>
    <x v="31"/>
    <s v="Liz Lidiana Huaman Rojas"/>
    <m/>
    <x v="0"/>
    <x v="1"/>
    <x v="2"/>
    <x v="8"/>
  </r>
  <r>
    <x v="11054"/>
    <x v="0"/>
    <s v="TGM15639"/>
    <s v="CERTIFICADO DE USO"/>
    <x v="0"/>
    <x v="0"/>
    <x v="0"/>
    <x v="0"/>
    <s v="Pamela Diana SAC Caro Alhua"/>
    <s v="Presencial"/>
    <x v="0"/>
    <x v="1"/>
    <x v="2"/>
    <x v="8"/>
  </r>
  <r>
    <x v="11055"/>
    <x v="0"/>
    <s v="TGM15640"/>
    <s v="CERTIFICADO DE USO"/>
    <x v="0"/>
    <x v="0"/>
    <x v="0"/>
    <x v="0"/>
    <s v="Pamela Diana SAC Caro Alhua"/>
    <s v="Presencial"/>
    <x v="0"/>
    <x v="1"/>
    <x v="2"/>
    <x v="8"/>
  </r>
  <r>
    <x v="11056"/>
    <x v="0"/>
    <s v="TGM15641"/>
    <s v="CERTIFICADO DE USO"/>
    <x v="0"/>
    <x v="0"/>
    <x v="0"/>
    <x v="0"/>
    <s v="Liz Lidiana Huaman Rojas"/>
    <m/>
    <x v="0"/>
    <x v="1"/>
    <x v="2"/>
    <x v="8"/>
  </r>
  <r>
    <x v="11057"/>
    <x v="0"/>
    <s v="TGM15642"/>
    <s v="CERTIFICADO DE USO"/>
    <x v="0"/>
    <x v="0"/>
    <x v="0"/>
    <x v="0"/>
    <s v="Liz Lidiana Huaman Rojas"/>
    <m/>
    <x v="0"/>
    <x v="1"/>
    <x v="2"/>
    <x v="8"/>
  </r>
  <r>
    <x v="11058"/>
    <x v="0"/>
    <s v="TGM15643"/>
    <s v="VENTA DE LAPIDA"/>
    <x v="0"/>
    <x v="0"/>
    <x v="4"/>
    <x v="9"/>
    <s v="Grupo Servicio de Atencion al Cliente"/>
    <s v="Presencial"/>
    <x v="0"/>
    <x v="2"/>
    <x v="2"/>
    <x v="8"/>
  </r>
  <r>
    <x v="11059"/>
    <x v="0"/>
    <s v="TGM15645"/>
    <s v="CONSULTA DE CUOTA MENSUAL Y FOMA"/>
    <x v="0"/>
    <x v="2"/>
    <x v="0"/>
    <x v="51"/>
    <s v="Fiordeliz Michelle Baquerizo Aliaga SAN"/>
    <s v="Presencial"/>
    <x v="0"/>
    <x v="1"/>
    <x v="2"/>
    <x v="8"/>
  </r>
  <r>
    <x v="11060"/>
    <x v="4"/>
    <s v="TGM15646"/>
    <s v="CERTIFICADO DE USO PERPETUO"/>
    <x v="0"/>
    <x v="0"/>
    <x v="0"/>
    <x v="0"/>
    <s v="Rosmery Montesinos Quispe c2"/>
    <s v="Presencial"/>
    <x v="0"/>
    <x v="1"/>
    <x v="2"/>
    <x v="8"/>
  </r>
  <r>
    <x v="11061"/>
    <x v="8"/>
    <s v="TGM15647"/>
    <s v="SOLICITA REACTIVACION DE CONTRATO"/>
    <x v="0"/>
    <x v="0"/>
    <x v="4"/>
    <x v="49"/>
    <s v="Juan Carlos Chavez chimb"/>
    <m/>
    <x v="0"/>
    <x v="2"/>
    <x v="2"/>
    <x v="8"/>
  </r>
  <r>
    <x v="11062"/>
    <x v="8"/>
    <s v="TGM15648"/>
    <s v="REPROGRAMACION DE CUOTAS"/>
    <x v="0"/>
    <x v="0"/>
    <x v="0"/>
    <x v="5"/>
    <s v="Rosario Margarita Vergara Jimenez SAC CHIM"/>
    <m/>
    <x v="0"/>
    <x v="1"/>
    <x v="2"/>
    <x v="8"/>
  </r>
  <r>
    <x v="11063"/>
    <x v="4"/>
    <s v="TGM15649"/>
    <s v="REPINTADO DE LAPIDA"/>
    <x v="0"/>
    <x v="0"/>
    <x v="4"/>
    <x v="11"/>
    <s v="Rayda Rita Vargas Perales C2"/>
    <s v="Presencial"/>
    <x v="0"/>
    <x v="2"/>
    <x v="2"/>
    <x v="8"/>
  </r>
  <r>
    <x v="11064"/>
    <x v="4"/>
    <s v="TGM15650"/>
    <s v="SOLICITA REPROGRAMACION"/>
    <x v="0"/>
    <x v="0"/>
    <x v="4"/>
    <x v="10"/>
    <s v="Juan Carlos Chavez  Csc2"/>
    <s v="Presencial"/>
    <x v="0"/>
    <x v="2"/>
    <x v="2"/>
    <x v="8"/>
  </r>
  <r>
    <x v="11065"/>
    <x v="0"/>
    <s v="TGM15651"/>
    <s v="MISA RECUERDO"/>
    <x v="0"/>
    <x v="2"/>
    <x v="0"/>
    <x v="39"/>
    <s v="Liz Lidiana Huaman Rojas"/>
    <m/>
    <x v="0"/>
    <x v="1"/>
    <x v="2"/>
    <x v="8"/>
  </r>
  <r>
    <x v="11066"/>
    <x v="0"/>
    <s v="TGM15652"/>
    <s v="REGULARIZACION DE ACTA DE DEFUNCION"/>
    <x v="0"/>
    <x v="0"/>
    <x v="0"/>
    <x v="41"/>
    <s v="Liz Lidiana Huaman Rojas"/>
    <m/>
    <x v="0"/>
    <x v="1"/>
    <x v="2"/>
    <x v="8"/>
  </r>
  <r>
    <x v="11067"/>
    <x v="4"/>
    <s v="TGM15653"/>
    <s v="CERTIFICADO DE USO PERPETUO"/>
    <x v="0"/>
    <x v="0"/>
    <x v="0"/>
    <x v="0"/>
    <s v="Rosmery Montesinos Quispe c2"/>
    <s v="Presencial"/>
    <x v="0"/>
    <x v="1"/>
    <x v="2"/>
    <x v="8"/>
  </r>
  <r>
    <x v="11068"/>
    <x v="0"/>
    <s v="TGM15654"/>
    <s v="MISA"/>
    <x v="0"/>
    <x v="2"/>
    <x v="0"/>
    <x v="39"/>
    <s v="Nescar Janeth Ingaruca Peña SAC SAN"/>
    <s v="Presencial"/>
    <x v="0"/>
    <x v="1"/>
    <x v="2"/>
    <x v="8"/>
  </r>
  <r>
    <x v="11069"/>
    <x v="0"/>
    <s v="TGM15655"/>
    <s v="MISA"/>
    <x v="0"/>
    <x v="2"/>
    <x v="0"/>
    <x v="39"/>
    <s v="Nescar Janeth Ingaruca Peña SAC SAN"/>
    <s v="Presencial"/>
    <x v="0"/>
    <x v="1"/>
    <x v="2"/>
    <x v="8"/>
  </r>
  <r>
    <x v="11070"/>
    <x v="0"/>
    <s v="TGM15656"/>
    <s v="MISA"/>
    <x v="0"/>
    <x v="2"/>
    <x v="0"/>
    <x v="39"/>
    <s v="Nescar Janeth Ingaruca Peña SAC SAN"/>
    <s v="Presencial"/>
    <x v="0"/>
    <x v="1"/>
    <x v="2"/>
    <x v="8"/>
  </r>
  <r>
    <x v="11071"/>
    <x v="0"/>
    <s v="TGM15657"/>
    <s v="CERTIFICADO"/>
    <x v="0"/>
    <x v="0"/>
    <x v="0"/>
    <x v="0"/>
    <s v="Nescar Janeth Ingaruca Peña SAC SAN"/>
    <s v="Presencial"/>
    <x v="0"/>
    <x v="1"/>
    <x v="2"/>
    <x v="8"/>
  </r>
  <r>
    <x v="11072"/>
    <x v="0"/>
    <s v="TGM15658"/>
    <s v="CONSTANCIA"/>
    <x v="0"/>
    <x v="0"/>
    <x v="0"/>
    <x v="6"/>
    <s v="Nescar Janeth Ingaruca Peña SAC SAN"/>
    <s v="Presencial"/>
    <x v="0"/>
    <x v="1"/>
    <x v="2"/>
    <x v="8"/>
  </r>
  <r>
    <x v="11073"/>
    <x v="4"/>
    <s v="TGM15659"/>
    <s v="DESACUERDO EN CAPACIDAD CONTRATADA"/>
    <x v="0"/>
    <x v="1"/>
    <x v="4"/>
    <x v="6"/>
    <s v="Maria Betania Araujo Gomez - Cusco II"/>
    <s v="Presencial"/>
    <x v="0"/>
    <x v="2"/>
    <x v="2"/>
    <x v="8"/>
  </r>
  <r>
    <x v="11074"/>
    <x v="0"/>
    <s v="TGM15660"/>
    <s v="ESTADO DE CUENTA"/>
    <x v="0"/>
    <x v="0"/>
    <x v="0"/>
    <x v="5"/>
    <s v="Fiordeliz Michelle Baquerizo Aliaga SAN"/>
    <s v="Presencial"/>
    <x v="0"/>
    <x v="1"/>
    <x v="2"/>
    <x v="8"/>
  </r>
  <r>
    <x v="11075"/>
    <x v="0"/>
    <s v="TGM15661"/>
    <s v="ALQUILER DE TOLDO"/>
    <x v="0"/>
    <x v="0"/>
    <x v="0"/>
    <x v="48"/>
    <s v="Nescar Janeth Ingaruca Peña SAC SAN"/>
    <s v="Presencial"/>
    <x v="0"/>
    <x v="1"/>
    <x v="2"/>
    <x v="8"/>
  </r>
  <r>
    <x v="11076"/>
    <x v="4"/>
    <s v="TGM15662"/>
    <s v="INCUMPLIMIENTO DE REPINTADO"/>
    <x v="0"/>
    <x v="1"/>
    <x v="4"/>
    <x v="14"/>
    <s v="Rayda Rita Vargas Perales C2"/>
    <s v="Presencial"/>
    <x v="0"/>
    <x v="2"/>
    <x v="2"/>
    <x v="8"/>
  </r>
  <r>
    <x v="11077"/>
    <x v="0"/>
    <s v="TGM15663"/>
    <s v="ESTADO DE CUENTA"/>
    <x v="0"/>
    <x v="0"/>
    <x v="2"/>
    <x v="5"/>
    <s v="Nescar Janeth Ingaruca Peña SAC SAN"/>
    <s v="Presencial"/>
    <x v="0"/>
    <x v="2"/>
    <x v="2"/>
    <x v="8"/>
  </r>
  <r>
    <x v="11078"/>
    <x v="0"/>
    <s v="TGM15664"/>
    <s v="VENTA FLOREROS"/>
    <x v="0"/>
    <x v="0"/>
    <x v="4"/>
    <x v="21"/>
    <s v="Grupo Servicio de Atencion al Cliente"/>
    <s v="Presencial"/>
    <x v="0"/>
    <x v="2"/>
    <x v="2"/>
    <x v="8"/>
  </r>
  <r>
    <x v="11079"/>
    <x v="1"/>
    <s v="TGM15665"/>
    <s v="UBICACION DE ESPACIO"/>
    <x v="0"/>
    <x v="0"/>
    <x v="0"/>
    <x v="40"/>
    <s v="Pamela Diana Caro Alhua  SAC cor"/>
    <s v="Presencial"/>
    <x v="0"/>
    <x v="1"/>
    <x v="2"/>
    <x v="8"/>
  </r>
  <r>
    <x v="11080"/>
    <x v="0"/>
    <s v="TGM15666"/>
    <s v="MISA"/>
    <x v="0"/>
    <x v="2"/>
    <x v="0"/>
    <x v="39"/>
    <s v="Nescar Janeth Ingaruca Peña SAC SAN"/>
    <s v="Presencial"/>
    <x v="0"/>
    <x v="1"/>
    <x v="2"/>
    <x v="8"/>
  </r>
  <r>
    <x v="11081"/>
    <x v="4"/>
    <s v="TGM15667"/>
    <s v="QUEJA SOBRE NO&amp;NTILDE;OS JUGANDO EN ESPACIOS DE SEPULTURA"/>
    <x v="0"/>
    <x v="1"/>
    <x v="4"/>
    <x v="17"/>
    <s v="Rayda Rita Vargas Perales C2"/>
    <s v="Presencial"/>
    <x v="0"/>
    <x v="2"/>
    <x v="2"/>
    <x v="8"/>
  </r>
  <r>
    <x v="11082"/>
    <x v="4"/>
    <s v="TGM15668"/>
    <s v="CERTIFICADO DE USO PERPETUO"/>
    <x v="0"/>
    <x v="0"/>
    <x v="0"/>
    <x v="2"/>
    <s v="Rosmery Montesinos Quispe c2"/>
    <s v="Presencial"/>
    <x v="0"/>
    <x v="1"/>
    <x v="2"/>
    <x v="8"/>
  </r>
  <r>
    <x v="11083"/>
    <x v="0"/>
    <s v="TGM15669"/>
    <s v="ARREGLO DE FLORERO"/>
    <x v="0"/>
    <x v="0"/>
    <x v="0"/>
    <x v="4"/>
    <s v="Fiordeliz Michelle Baquerizo Aliaga SAN"/>
    <s v="Presencial"/>
    <x v="0"/>
    <x v="1"/>
    <x v="2"/>
    <x v="8"/>
  </r>
  <r>
    <x v="11084"/>
    <x v="0"/>
    <s v="TGM15670"/>
    <s v="UBICACION DE ESPACIO"/>
    <x v="0"/>
    <x v="0"/>
    <x v="0"/>
    <x v="40"/>
    <s v="Pamela Diana SAC Caro Alhua"/>
    <s v="Presencial"/>
    <x v="0"/>
    <x v="1"/>
    <x v="2"/>
    <x v="8"/>
  </r>
  <r>
    <x v="11085"/>
    <x v="0"/>
    <s v="TGM15671"/>
    <s v="SOLICITUD DE CONTRATO RESUELTO"/>
    <x v="0"/>
    <x v="0"/>
    <x v="2"/>
    <x v="49"/>
    <s v="Fiordeliz Michelle Baquerizo Aliaga SAN"/>
    <s v="Presencial"/>
    <x v="0"/>
    <x v="2"/>
    <x v="2"/>
    <x v="8"/>
  </r>
  <r>
    <x v="11086"/>
    <x v="0"/>
    <s v="TGM15672"/>
    <s v="CONSTANCIA DE USO"/>
    <x v="0"/>
    <x v="0"/>
    <x v="2"/>
    <x v="0"/>
    <s v="Fiordeliz Michelle Baquerizo Aliaga SAN"/>
    <s v="Presencial"/>
    <x v="0"/>
    <x v="2"/>
    <x v="2"/>
    <x v="8"/>
  </r>
  <r>
    <x v="11087"/>
    <x v="0"/>
    <s v="TGM15673"/>
    <s v="CONSTANCIA DE USO"/>
    <x v="0"/>
    <x v="0"/>
    <x v="0"/>
    <x v="0"/>
    <s v="Fiordeliz Michelle Baquerizo Aliaga SAN"/>
    <m/>
    <x v="0"/>
    <x v="1"/>
    <x v="2"/>
    <x v="8"/>
  </r>
  <r>
    <x v="11088"/>
    <x v="1"/>
    <s v="TGM15674"/>
    <s v="CONSTANCIA DE UBICACION"/>
    <x v="0"/>
    <x v="0"/>
    <x v="0"/>
    <x v="6"/>
    <s v="Pamela Diana Caro Alhua  SAC cor"/>
    <s v="Presencial"/>
    <x v="0"/>
    <x v="1"/>
    <x v="2"/>
    <x v="8"/>
  </r>
  <r>
    <x v="11089"/>
    <x v="0"/>
    <s v="TGM15675"/>
    <s v="MISA"/>
    <x v="0"/>
    <x v="2"/>
    <x v="5"/>
    <x v="2"/>
    <s v="Fiordeliz Michelle Baquerizo Aliaga SAN"/>
    <s v="Llamada Telefonica"/>
    <x v="0"/>
    <x v="2"/>
    <x v="2"/>
    <x v="8"/>
  </r>
  <r>
    <x v="11090"/>
    <x v="0"/>
    <s v="TGM15676"/>
    <s v="ESTADO DE CUENTA"/>
    <x v="0"/>
    <x v="0"/>
    <x v="0"/>
    <x v="5"/>
    <s v="Pamela Diana SAC Caro Alhua"/>
    <s v="Presencial"/>
    <x v="0"/>
    <x v="1"/>
    <x v="2"/>
    <x v="8"/>
  </r>
  <r>
    <x v="11091"/>
    <x v="0"/>
    <s v="TGM15677"/>
    <s v="USO DE ESPACIO NF"/>
    <x v="0"/>
    <x v="0"/>
    <x v="0"/>
    <x v="8"/>
    <s v="Liz Lidiana Huaman Rojas"/>
    <m/>
    <x v="0"/>
    <x v="1"/>
    <x v="2"/>
    <x v="8"/>
  </r>
  <r>
    <x v="11092"/>
    <x v="3"/>
    <s v="TGM15678"/>
    <s v="REPINTADO DE LAPIDA POR GARANTIA"/>
    <x v="0"/>
    <x v="0"/>
    <x v="4"/>
    <x v="14"/>
    <s v="Rayda Rita Vargas Perales C1"/>
    <s v="Presencial"/>
    <x v="0"/>
    <x v="2"/>
    <x v="2"/>
    <x v="8"/>
  </r>
  <r>
    <x v="11093"/>
    <x v="0"/>
    <s v="TGM15679"/>
    <s v="MISA RECUERDO"/>
    <x v="0"/>
    <x v="2"/>
    <x v="0"/>
    <x v="39"/>
    <s v="Liz Lidiana Huaman Rojas"/>
    <m/>
    <x v="0"/>
    <x v="1"/>
    <x v="2"/>
    <x v="8"/>
  </r>
  <r>
    <x v="11094"/>
    <x v="0"/>
    <s v="TGM15680"/>
    <s v="ESTADO DE CUENTA"/>
    <x v="0"/>
    <x v="0"/>
    <x v="0"/>
    <x v="5"/>
    <s v="Liz Lidiana Huaman Rojas"/>
    <m/>
    <x v="0"/>
    <x v="1"/>
    <x v="2"/>
    <x v="8"/>
  </r>
  <r>
    <x v="11095"/>
    <x v="0"/>
    <s v="TGM15681"/>
    <s v="MISA"/>
    <x v="0"/>
    <x v="0"/>
    <x v="0"/>
    <x v="50"/>
    <s v="Fiordeliz Michelle Baquerizo Aliaga SAN"/>
    <s v="Presencial"/>
    <x v="0"/>
    <x v="1"/>
    <x v="2"/>
    <x v="8"/>
  </r>
  <r>
    <x v="11096"/>
    <x v="0"/>
    <s v="TGM15682"/>
    <s v="REPINTADO DE LAPIDA"/>
    <x v="0"/>
    <x v="0"/>
    <x v="0"/>
    <x v="14"/>
    <s v="Liz Lidiana Huaman Rojas"/>
    <m/>
    <x v="0"/>
    <x v="1"/>
    <x v="2"/>
    <x v="8"/>
  </r>
  <r>
    <x v="11097"/>
    <x v="0"/>
    <s v="TGM15683"/>
    <s v="MISA DE RECUERDO"/>
    <x v="0"/>
    <x v="2"/>
    <x v="0"/>
    <x v="39"/>
    <s v="Liz Lidiana Huaman Rojas"/>
    <m/>
    <x v="0"/>
    <x v="1"/>
    <x v="2"/>
    <x v="8"/>
  </r>
  <r>
    <x v="11098"/>
    <x v="0"/>
    <s v="TGM15684"/>
    <s v="CONSULTA ALQUILER DE TOLDO"/>
    <x v="0"/>
    <x v="0"/>
    <x v="0"/>
    <x v="48"/>
    <s v="Fiordeliz Michelle Baquerizo Aliaga SAN"/>
    <m/>
    <x v="0"/>
    <x v="1"/>
    <x v="2"/>
    <x v="8"/>
  </r>
  <r>
    <x v="11099"/>
    <x v="0"/>
    <s v="TGM15685"/>
    <s v="CONUSLTA DE LAPIDA SOBRESALIDA"/>
    <x v="0"/>
    <x v="1"/>
    <x v="4"/>
    <x v="20"/>
    <s v="Deisy Huaman Lara - San Antonio"/>
    <m/>
    <x v="0"/>
    <x v="2"/>
    <x v="2"/>
    <x v="8"/>
  </r>
  <r>
    <x v="11100"/>
    <x v="0"/>
    <s v="TGM15686"/>
    <s v="REPINTADO DE L&amp;AACUTE;PIDA"/>
    <x v="0"/>
    <x v="0"/>
    <x v="4"/>
    <x v="11"/>
    <s v="Grupo Servicio de Atencion al Cliente"/>
    <s v="Presencial"/>
    <x v="0"/>
    <x v="2"/>
    <x v="2"/>
    <x v="8"/>
  </r>
  <r>
    <x v="11101"/>
    <x v="0"/>
    <s v="TGM15687"/>
    <s v="REPINTADO DE L&amp;AACUTE;PIDA"/>
    <x v="0"/>
    <x v="0"/>
    <x v="4"/>
    <x v="11"/>
    <s v="Grupo Servicio de Atencion al Cliente"/>
    <s v="Presencial"/>
    <x v="0"/>
    <x v="2"/>
    <x v="2"/>
    <x v="8"/>
  </r>
  <r>
    <x v="11102"/>
    <x v="0"/>
    <s v="TGM15688"/>
    <s v="CONSULTA CAMBIO DE TITULARIDAD"/>
    <x v="0"/>
    <x v="2"/>
    <x v="0"/>
    <x v="16"/>
    <s v="Fiordeliz Michelle Baquerizo Aliaga SAN"/>
    <s v="Presencial"/>
    <x v="0"/>
    <x v="1"/>
    <x v="2"/>
    <x v="8"/>
  </r>
  <r>
    <x v="11103"/>
    <x v="0"/>
    <s v="TGM15689"/>
    <s v="SERVICIO DE MISA"/>
    <x v="0"/>
    <x v="2"/>
    <x v="0"/>
    <x v="39"/>
    <s v="Fiordeliz Michelle Baquerizo Aliaga SAN"/>
    <s v="Presencial"/>
    <x v="0"/>
    <x v="1"/>
    <x v="2"/>
    <x v="8"/>
  </r>
  <r>
    <x v="11104"/>
    <x v="4"/>
    <s v="TGM15690"/>
    <s v="CERTIFICADO DE USO PERPETUO"/>
    <x v="0"/>
    <x v="0"/>
    <x v="0"/>
    <x v="0"/>
    <s v="Rosmery Montesinos Quispe c2"/>
    <s v="Presencial"/>
    <x v="0"/>
    <x v="1"/>
    <x v="2"/>
    <x v="8"/>
  </r>
  <r>
    <x v="11105"/>
    <x v="4"/>
    <s v="TGM15691"/>
    <s v="ENTREGA DE ACTA Y RECEPCI&amp;OACUTE;N DE GARANTIA"/>
    <x v="0"/>
    <x v="0"/>
    <x v="2"/>
    <x v="45"/>
    <s v="Rosmery Montesinos Quispe c2"/>
    <s v="Presencial"/>
    <x v="0"/>
    <x v="2"/>
    <x v="2"/>
    <x v="8"/>
  </r>
  <r>
    <x v="11106"/>
    <x v="0"/>
    <s v="TGM15692"/>
    <s v="MISA"/>
    <x v="0"/>
    <x v="2"/>
    <x v="0"/>
    <x v="39"/>
    <s v="Nescar Janeth Ingaruca Peña SAC SAN"/>
    <s v="Presencial"/>
    <x v="0"/>
    <x v="1"/>
    <x v="2"/>
    <x v="8"/>
  </r>
  <r>
    <x v="11107"/>
    <x v="4"/>
    <s v="TGM15693"/>
    <s v="CERTIFICADO DE USO PERPETUO"/>
    <x v="0"/>
    <x v="0"/>
    <x v="0"/>
    <x v="0"/>
    <s v="Rosmery Montesinos Quispe c2"/>
    <s v="Presencial"/>
    <x v="0"/>
    <x v="1"/>
    <x v="2"/>
    <x v="8"/>
  </r>
  <r>
    <x v="11108"/>
    <x v="8"/>
    <s v="TGM15694"/>
    <s v="REQUISITOS PARA USO DE ESPACIO"/>
    <x v="0"/>
    <x v="2"/>
    <x v="0"/>
    <x v="8"/>
    <s v="Rosario Margarita Vergara Jimenez SAC CHIM"/>
    <m/>
    <x v="0"/>
    <x v="1"/>
    <x v="2"/>
    <x v="8"/>
  </r>
  <r>
    <x v="11109"/>
    <x v="0"/>
    <s v="TGM15695"/>
    <s v="MISA"/>
    <x v="0"/>
    <x v="2"/>
    <x v="0"/>
    <x v="39"/>
    <s v="Nescar Janeth Ingaruca Peña SAC SAN"/>
    <s v="Presencial"/>
    <x v="0"/>
    <x v="1"/>
    <x v="2"/>
    <x v="8"/>
  </r>
  <r>
    <x v="11110"/>
    <x v="0"/>
    <s v="TGM15696"/>
    <s v="MISA"/>
    <x v="0"/>
    <x v="2"/>
    <x v="0"/>
    <x v="39"/>
    <s v="Nescar Janeth Ingaruca Peña SAC SAN"/>
    <s v="Presencial"/>
    <x v="0"/>
    <x v="1"/>
    <x v="2"/>
    <x v="8"/>
  </r>
  <r>
    <x v="11111"/>
    <x v="8"/>
    <s v="TGM15697"/>
    <s v="BOLETA DE PAGO"/>
    <x v="0"/>
    <x v="0"/>
    <x v="0"/>
    <x v="19"/>
    <s v="Rosario Margarita Vergara Jimenez SAC CHIM"/>
    <m/>
    <x v="0"/>
    <x v="1"/>
    <x v="2"/>
    <x v="8"/>
  </r>
  <r>
    <x v="11112"/>
    <x v="1"/>
    <s v="TGM15698"/>
    <s v="ESTADO DE CUENTA"/>
    <x v="0"/>
    <x v="0"/>
    <x v="2"/>
    <x v="5"/>
    <s v="Nescar Janeth Ingaruca Peña SAC COR"/>
    <s v="Presencial"/>
    <x v="0"/>
    <x v="2"/>
    <x v="2"/>
    <x v="8"/>
  </r>
  <r>
    <x v="11113"/>
    <x v="3"/>
    <s v="TGM15699"/>
    <s v="ACTUALIZACION DE DATOS DE FALLECIDO"/>
    <x v="0"/>
    <x v="0"/>
    <x v="0"/>
    <x v="30"/>
    <s v="Rosmery Montesinos Quispe c1"/>
    <m/>
    <x v="0"/>
    <x v="1"/>
    <x v="2"/>
    <x v="8"/>
  </r>
  <r>
    <x v="11114"/>
    <x v="4"/>
    <s v="TGM15700"/>
    <s v="ASIGNACION DE 2DO TITULAR EN CONTRATO"/>
    <x v="0"/>
    <x v="0"/>
    <x v="0"/>
    <x v="54"/>
    <s v="Rosmery Montesinos Quispe c2"/>
    <s v="Presencial"/>
    <x v="0"/>
    <x v="1"/>
    <x v="2"/>
    <x v="8"/>
  </r>
  <r>
    <x v="11115"/>
    <x v="4"/>
    <s v="TGM15701"/>
    <s v="NIVELACI&amp;OACUTE;N DE ESPACIO"/>
    <x v="0"/>
    <x v="0"/>
    <x v="4"/>
    <x v="14"/>
    <s v="Rayda Rita Vargas Perales C2"/>
    <s v="Presencial"/>
    <x v="0"/>
    <x v="2"/>
    <x v="2"/>
    <x v="8"/>
  </r>
  <r>
    <x v="11116"/>
    <x v="4"/>
    <s v="TGM15702"/>
    <s v="CERTIFICADO DE USO PERPETUO"/>
    <x v="0"/>
    <x v="0"/>
    <x v="0"/>
    <x v="0"/>
    <s v="Rosmery Montesinos Quispe c2"/>
    <s v="Presencial"/>
    <x v="0"/>
    <x v="1"/>
    <x v="2"/>
    <x v="8"/>
  </r>
  <r>
    <x v="11117"/>
    <x v="0"/>
    <s v="TGM15703"/>
    <s v="SERVICIO DE MISA"/>
    <x v="0"/>
    <x v="2"/>
    <x v="0"/>
    <x v="39"/>
    <s v="Fiordeliz Michelle Baquerizo Aliaga SAN"/>
    <s v="Llamada Telefonica"/>
    <x v="0"/>
    <x v="1"/>
    <x v="2"/>
    <x v="8"/>
  </r>
  <r>
    <x v="11118"/>
    <x v="0"/>
    <s v="TGM15704"/>
    <s v="FLOREROS PVC"/>
    <x v="0"/>
    <x v="0"/>
    <x v="0"/>
    <x v="21"/>
    <s v="Liz Lidiana Huaman Rojas"/>
    <m/>
    <x v="0"/>
    <x v="1"/>
    <x v="2"/>
    <x v="8"/>
  </r>
  <r>
    <x v="11119"/>
    <x v="0"/>
    <s v="TGM15705"/>
    <s v="CONSTANCIA DE USO"/>
    <x v="0"/>
    <x v="0"/>
    <x v="0"/>
    <x v="0"/>
    <s v="Fiordeliz Michelle Baquerizo Aliaga SAN"/>
    <s v="Presencial"/>
    <x v="0"/>
    <x v="1"/>
    <x v="2"/>
    <x v="8"/>
  </r>
  <r>
    <x v="11120"/>
    <x v="0"/>
    <s v="TGM15706"/>
    <s v="SERVICIO DE MISA"/>
    <x v="0"/>
    <x v="2"/>
    <x v="0"/>
    <x v="39"/>
    <s v="Fiordeliz Michelle Baquerizo Aliaga SAN"/>
    <s v="Presencial"/>
    <x v="0"/>
    <x v="1"/>
    <x v="2"/>
    <x v="8"/>
  </r>
  <r>
    <x v="11121"/>
    <x v="1"/>
    <s v="TGM15707"/>
    <s v="ESTADO DE CUENTA"/>
    <x v="0"/>
    <x v="0"/>
    <x v="2"/>
    <x v="5"/>
    <s v="Fiordeliz Michelle Baquerizo Aliaga COR"/>
    <s v="Llamada Telefonica"/>
    <x v="0"/>
    <x v="2"/>
    <x v="2"/>
    <x v="8"/>
  </r>
  <r>
    <x v="11122"/>
    <x v="4"/>
    <s v="TGM15708"/>
    <s v="REPINTADO DE LAPIDA POR GARANTIA"/>
    <x v="0"/>
    <x v="0"/>
    <x v="4"/>
    <x v="14"/>
    <s v="Rayda Rita Vargas Perales C2"/>
    <s v="Presencial"/>
    <x v="0"/>
    <x v="2"/>
    <x v="2"/>
    <x v="8"/>
  </r>
  <r>
    <x v="11123"/>
    <x v="0"/>
    <s v="TGM15709"/>
    <s v="CONSULTA DE CUOTAS"/>
    <x v="0"/>
    <x v="0"/>
    <x v="2"/>
    <x v="5"/>
    <s v="Fiordeliz Michelle Baquerizo Aliaga SAN"/>
    <s v="Presencial"/>
    <x v="0"/>
    <x v="2"/>
    <x v="2"/>
    <x v="8"/>
  </r>
  <r>
    <x v="11124"/>
    <x v="4"/>
    <s v="TGM15710"/>
    <s v="CERTIFICADO DE USO PERPETUO"/>
    <x v="0"/>
    <x v="0"/>
    <x v="0"/>
    <x v="0"/>
    <s v="Rosmery Montesinos Quispe c2"/>
    <s v="Presencial"/>
    <x v="0"/>
    <x v="1"/>
    <x v="2"/>
    <x v="8"/>
  </r>
  <r>
    <x v="11125"/>
    <x v="3"/>
    <s v="TGM15711"/>
    <s v="CONSULTA DE INHUMACION"/>
    <x v="0"/>
    <x v="2"/>
    <x v="0"/>
    <x v="35"/>
    <s v="Rosmery Montesinos Quispe c1"/>
    <s v="Presencial"/>
    <x v="0"/>
    <x v="1"/>
    <x v="2"/>
    <x v="8"/>
  </r>
  <r>
    <x v="11126"/>
    <x v="0"/>
    <s v="TGM15712"/>
    <s v="MISA"/>
    <x v="0"/>
    <x v="2"/>
    <x v="0"/>
    <x v="39"/>
    <s v="Nescar Janeth Ingaruca Peña SAC SAN"/>
    <s v="Presencial"/>
    <x v="0"/>
    <x v="1"/>
    <x v="2"/>
    <x v="8"/>
  </r>
  <r>
    <x v="11127"/>
    <x v="0"/>
    <s v="TGM15713"/>
    <s v="MISA"/>
    <x v="0"/>
    <x v="2"/>
    <x v="0"/>
    <x v="39"/>
    <s v="Nescar Janeth Ingaruca Peña SAC SAN"/>
    <s v="Presencial"/>
    <x v="0"/>
    <x v="1"/>
    <x v="2"/>
    <x v="8"/>
  </r>
  <r>
    <x v="11128"/>
    <x v="0"/>
    <s v="TGM15714"/>
    <s v="MISA"/>
    <x v="0"/>
    <x v="2"/>
    <x v="0"/>
    <x v="39"/>
    <s v="Nescar Janeth Ingaruca Peña SAC SAN"/>
    <s v="Presencial"/>
    <x v="0"/>
    <x v="1"/>
    <x v="2"/>
    <x v="8"/>
  </r>
  <r>
    <x v="11129"/>
    <x v="0"/>
    <s v="TGM15715"/>
    <s v="REPINTADO DE LAPIDA"/>
    <x v="0"/>
    <x v="0"/>
    <x v="4"/>
    <x v="11"/>
    <s v="Grupo Servicio de Atencion al Cliente"/>
    <s v="Presencial"/>
    <x v="0"/>
    <x v="2"/>
    <x v="2"/>
    <x v="8"/>
  </r>
  <r>
    <x v="11130"/>
    <x v="1"/>
    <s v="TGM15716"/>
    <s v="USO DE ESPACIO"/>
    <x v="0"/>
    <x v="0"/>
    <x v="0"/>
    <x v="8"/>
    <s v="Nescar Janeth Ingaruca Peña SAC COR"/>
    <s v="Presencial"/>
    <x v="0"/>
    <x v="1"/>
    <x v="2"/>
    <x v="8"/>
  </r>
  <r>
    <x v="11131"/>
    <x v="0"/>
    <s v="TGM15717"/>
    <s v="ESTADO DE CUENTA"/>
    <x v="0"/>
    <x v="0"/>
    <x v="0"/>
    <x v="5"/>
    <s v="Liz Lidiana Huaman Rojas"/>
    <m/>
    <x v="0"/>
    <x v="1"/>
    <x v="2"/>
    <x v="8"/>
  </r>
  <r>
    <x v="11132"/>
    <x v="1"/>
    <s v="TGM15718"/>
    <s v="CONSULTA DE FOMA"/>
    <x v="0"/>
    <x v="0"/>
    <x v="2"/>
    <x v="0"/>
    <s v="Fiordeliz Michelle Baquerizo Aliaga COR"/>
    <s v="Presencial"/>
    <x v="0"/>
    <x v="2"/>
    <x v="2"/>
    <x v="8"/>
  </r>
  <r>
    <x v="11133"/>
    <x v="0"/>
    <s v="TGM15719"/>
    <s v="PAGO FONDO DE MANTENIMIENTO"/>
    <x v="0"/>
    <x v="0"/>
    <x v="0"/>
    <x v="51"/>
    <s v="Fiordeliz Michelle Baquerizo Aliaga SAN"/>
    <s v="Presencial"/>
    <x v="0"/>
    <x v="1"/>
    <x v="2"/>
    <x v="8"/>
  </r>
  <r>
    <x v="11134"/>
    <x v="0"/>
    <s v="TGM15720"/>
    <s v="ALQUILER DE PLEGARIA"/>
    <x v="0"/>
    <x v="2"/>
    <x v="0"/>
    <x v="39"/>
    <s v="Fiordeliz Michelle Baquerizo Aliaga SAN"/>
    <s v="Presencial"/>
    <x v="0"/>
    <x v="1"/>
    <x v="2"/>
    <x v="8"/>
  </r>
  <r>
    <x v="11135"/>
    <x v="4"/>
    <s v="TGM15721"/>
    <s v="CERTIFICADO DE USO PERPETUO"/>
    <x v="0"/>
    <x v="0"/>
    <x v="0"/>
    <x v="0"/>
    <s v="Rosmery Montesinos Quispe c2"/>
    <s v="Presencial"/>
    <x v="0"/>
    <x v="1"/>
    <x v="2"/>
    <x v="8"/>
  </r>
  <r>
    <x v="11136"/>
    <x v="1"/>
    <s v="TGM15722"/>
    <s v="ESTADO DE CUENTA"/>
    <x v="0"/>
    <x v="0"/>
    <x v="2"/>
    <x v="5"/>
    <s v="Fiordeliz Michelle Baquerizo Aliaga COR"/>
    <s v="Llamada Telefonica"/>
    <x v="0"/>
    <x v="2"/>
    <x v="2"/>
    <x v="8"/>
  </r>
  <r>
    <x v="11137"/>
    <x v="0"/>
    <s v="TGM15723"/>
    <s v="CERTIFICADO DE USO"/>
    <x v="0"/>
    <x v="0"/>
    <x v="2"/>
    <x v="0"/>
    <s v="Fiordeliz Michelle Baquerizo Aliaga SAN"/>
    <s v="Presencial"/>
    <x v="0"/>
    <x v="2"/>
    <x v="2"/>
    <x v="8"/>
  </r>
  <r>
    <x v="11138"/>
    <x v="4"/>
    <s v="TGM15724"/>
    <s v="CERTIFICADO DE USO PERPETUO"/>
    <x v="0"/>
    <x v="0"/>
    <x v="0"/>
    <x v="0"/>
    <s v="Rosmery Montesinos Quispe c2"/>
    <s v="Presencial"/>
    <x v="0"/>
    <x v="1"/>
    <x v="2"/>
    <x v="8"/>
  </r>
  <r>
    <x v="11139"/>
    <x v="3"/>
    <s v="TGM15725"/>
    <s v="CERTIFICADO DE USO PERPETUO"/>
    <x v="0"/>
    <x v="0"/>
    <x v="0"/>
    <x v="0"/>
    <s v="Rosmery Montesinos Quispe c1"/>
    <s v="Presencial"/>
    <x v="0"/>
    <x v="1"/>
    <x v="2"/>
    <x v="8"/>
  </r>
  <r>
    <x v="11140"/>
    <x v="3"/>
    <s v="TGM15726"/>
    <s v="CERTIFICADO DE USO PERPETUO"/>
    <x v="0"/>
    <x v="0"/>
    <x v="0"/>
    <x v="0"/>
    <s v="Rosmery Montesinos Quispe c1"/>
    <s v="Presencial"/>
    <x v="0"/>
    <x v="1"/>
    <x v="2"/>
    <x v="8"/>
  </r>
  <r>
    <x v="11141"/>
    <x v="3"/>
    <s v="TGM15727"/>
    <s v="REACTIVACION DE CONTRATO RESUELTO"/>
    <x v="0"/>
    <x v="0"/>
    <x v="4"/>
    <x v="49"/>
    <s v="Juan Carlos Chavez  Csc1"/>
    <s v="Presencial"/>
    <x v="0"/>
    <x v="2"/>
    <x v="2"/>
    <x v="8"/>
  </r>
  <r>
    <x v="11142"/>
    <x v="3"/>
    <s v="TGM15728"/>
    <s v="DEVOLUCI&amp;OACUTE;N DE GARANTIA"/>
    <x v="0"/>
    <x v="0"/>
    <x v="2"/>
    <x v="45"/>
    <s v="Rosmery Montesinos Quispe c1"/>
    <s v="Presencial"/>
    <x v="0"/>
    <x v="2"/>
    <x v="2"/>
    <x v="8"/>
  </r>
  <r>
    <x v="11143"/>
    <x v="4"/>
    <s v="TGM15729"/>
    <s v="CAMBIO DE TITULARIDAD CON DEUDA"/>
    <x v="0"/>
    <x v="0"/>
    <x v="4"/>
    <x v="16"/>
    <s v="Juan Carlos Chavez  Csc2"/>
    <s v="Presencial"/>
    <x v="0"/>
    <x v="2"/>
    <x v="2"/>
    <x v="8"/>
  </r>
  <r>
    <x v="11144"/>
    <x v="3"/>
    <s v="TGM15730"/>
    <s v="RECLAMA DE LETRAS EN LAPIDA DE NICHO"/>
    <x v="0"/>
    <x v="1"/>
    <x v="4"/>
    <x v="13"/>
    <s v="Rayda Rita Vargas Perales C1"/>
    <s v="Presencial"/>
    <x v="0"/>
    <x v="2"/>
    <x v="2"/>
    <x v="8"/>
  </r>
  <r>
    <x v="11145"/>
    <x v="0"/>
    <s v="TGM15731"/>
    <s v="BOLETA"/>
    <x v="0"/>
    <x v="0"/>
    <x v="0"/>
    <x v="19"/>
    <s v="Nescar Janeth Ingaruca Peña SAC SAN"/>
    <s v="Presencial"/>
    <x v="0"/>
    <x v="1"/>
    <x v="2"/>
    <x v="8"/>
  </r>
  <r>
    <x v="11146"/>
    <x v="0"/>
    <s v="TGM15732"/>
    <s v="SERVICIO DE MISA"/>
    <x v="0"/>
    <x v="2"/>
    <x v="0"/>
    <x v="39"/>
    <s v="Fiordeliz Michelle Baquerizo Aliaga SAN"/>
    <s v="Presencial"/>
    <x v="0"/>
    <x v="1"/>
    <x v="2"/>
    <x v="8"/>
  </r>
  <r>
    <x v="11147"/>
    <x v="1"/>
    <s v="TGM15733"/>
    <s v="CERTIFICADO DE USO"/>
    <x v="0"/>
    <x v="0"/>
    <x v="0"/>
    <x v="0"/>
    <s v="Fiordeliz Michelle Baquerizo Aliaga COR"/>
    <s v="Presencial"/>
    <x v="0"/>
    <x v="1"/>
    <x v="2"/>
    <x v="8"/>
  </r>
  <r>
    <x v="11148"/>
    <x v="0"/>
    <s v="TGM15734"/>
    <s v="BOLETA"/>
    <x v="0"/>
    <x v="0"/>
    <x v="0"/>
    <x v="19"/>
    <s v="Nescar Janeth Ingaruca Peña SAC SAN"/>
    <m/>
    <x v="0"/>
    <x v="1"/>
    <x v="2"/>
    <x v="8"/>
  </r>
  <r>
    <x v="11149"/>
    <x v="3"/>
    <s v="TGM15735"/>
    <s v="CERTIFICADO DE USO PERPETUO"/>
    <x v="0"/>
    <x v="0"/>
    <x v="0"/>
    <x v="0"/>
    <s v="Rosmery Montesinos Quispe c1"/>
    <s v="Presencial"/>
    <x v="0"/>
    <x v="1"/>
    <x v="2"/>
    <x v="8"/>
  </r>
  <r>
    <x v="11150"/>
    <x v="0"/>
    <s v="TGM15736"/>
    <s v="SOLICITUD DE REACTIVACI&amp;OACUTE;N DE CONTRATO"/>
    <x v="0"/>
    <x v="0"/>
    <x v="4"/>
    <x v="49"/>
    <s v="Juan Carlos Chavez  San"/>
    <s v="Presencial"/>
    <x v="0"/>
    <x v="2"/>
    <x v="2"/>
    <x v="8"/>
  </r>
  <r>
    <x v="11151"/>
    <x v="0"/>
    <s v="TGM15737"/>
    <s v="CERTIFICADO"/>
    <x v="0"/>
    <x v="0"/>
    <x v="0"/>
    <x v="0"/>
    <s v="Nescar Janeth Ingaruca Peña SAC SAN"/>
    <s v="Presencial"/>
    <x v="0"/>
    <x v="1"/>
    <x v="2"/>
    <x v="8"/>
  </r>
  <r>
    <x v="11152"/>
    <x v="0"/>
    <s v="TGM15738"/>
    <s v="ACTUALIZACION DE DATOS"/>
    <x v="0"/>
    <x v="2"/>
    <x v="0"/>
    <x v="1"/>
    <s v="Fiordeliz Michelle Baquerizo Aliaga SAN"/>
    <s v="Presencial"/>
    <x v="0"/>
    <x v="1"/>
    <x v="2"/>
    <x v="8"/>
  </r>
  <r>
    <x v="11153"/>
    <x v="0"/>
    <s v="TGM15739"/>
    <s v="SOLICITUD DE CAMBIO DE BOLETA A FACTURA"/>
    <x v="0"/>
    <x v="0"/>
    <x v="2"/>
    <x v="41"/>
    <s v="Fiordeliz Michelle Baquerizo Aliaga SAN"/>
    <s v="Presencial"/>
    <x v="0"/>
    <x v="2"/>
    <x v="2"/>
    <x v="8"/>
  </r>
  <r>
    <x v="11154"/>
    <x v="3"/>
    <s v="TGM15740"/>
    <s v="DEVOLUCI&amp;OACUTE;N DE GARANTIA"/>
    <x v="0"/>
    <x v="0"/>
    <x v="2"/>
    <x v="45"/>
    <s v="Rosmery Montesinos Quispe c1"/>
    <s v="Presencial"/>
    <x v="0"/>
    <x v="2"/>
    <x v="2"/>
    <x v="8"/>
  </r>
  <r>
    <x v="11155"/>
    <x v="0"/>
    <s v="TGM15741"/>
    <s v="CERTIFICADO"/>
    <x v="0"/>
    <x v="0"/>
    <x v="0"/>
    <x v="0"/>
    <s v="Nescar Janeth Ingaruca Peña SAC SAN"/>
    <s v="Presencial"/>
    <x v="0"/>
    <x v="1"/>
    <x v="2"/>
    <x v="8"/>
  </r>
  <r>
    <x v="11156"/>
    <x v="1"/>
    <s v="TGM15742"/>
    <s v="ESTADO DE CUENTA"/>
    <x v="0"/>
    <x v="0"/>
    <x v="0"/>
    <x v="5"/>
    <s v="Pamela Diana Caro Alhua  SAC cor"/>
    <s v="Llamada Telefonica"/>
    <x v="0"/>
    <x v="1"/>
    <x v="2"/>
    <x v="8"/>
  </r>
  <r>
    <x v="11157"/>
    <x v="1"/>
    <s v="TGM15743"/>
    <s v="ESTADO DE CUENTA"/>
    <x v="0"/>
    <x v="0"/>
    <x v="0"/>
    <x v="5"/>
    <s v="Pamela Diana Caro Alhua  SAC cor"/>
    <s v="Llamada Telefonica"/>
    <x v="0"/>
    <x v="1"/>
    <x v="2"/>
    <x v="8"/>
  </r>
  <r>
    <x v="11158"/>
    <x v="1"/>
    <s v="TGM15744"/>
    <s v="GENERACION DE CODIGO CIP"/>
    <x v="0"/>
    <x v="0"/>
    <x v="0"/>
    <x v="46"/>
    <s v="Pamela Diana Caro Alhua  SAC cor"/>
    <s v="Redes Sociales"/>
    <x v="0"/>
    <x v="1"/>
    <x v="2"/>
    <x v="8"/>
  </r>
  <r>
    <x v="11159"/>
    <x v="3"/>
    <s v="TGM15745"/>
    <s v="CONSTANCIA DE SEPULTURA"/>
    <x v="0"/>
    <x v="0"/>
    <x v="0"/>
    <x v="6"/>
    <s v="Rosmery Montesinos Quispe c1"/>
    <s v="Presencial"/>
    <x v="0"/>
    <x v="1"/>
    <x v="2"/>
    <x v="8"/>
  </r>
  <r>
    <x v="11160"/>
    <x v="4"/>
    <s v="TGM15746"/>
    <s v="CERTIFICADO DE USO PERPETUO"/>
    <x v="0"/>
    <x v="0"/>
    <x v="0"/>
    <x v="0"/>
    <s v="Rosmery Montesinos Quispe c2"/>
    <s v="Presencial"/>
    <x v="0"/>
    <x v="2"/>
    <x v="2"/>
    <x v="8"/>
  </r>
  <r>
    <x v="11161"/>
    <x v="0"/>
    <s v="TGM15747"/>
    <s v="CONSULTA DE MISA"/>
    <x v="0"/>
    <x v="2"/>
    <x v="0"/>
    <x v="39"/>
    <s v="Fiordeliz Michelle Baquerizo Aliaga SAN"/>
    <s v="Presencial"/>
    <x v="0"/>
    <x v="1"/>
    <x v="2"/>
    <x v="8"/>
  </r>
  <r>
    <x v="11162"/>
    <x v="4"/>
    <s v="TGM15748"/>
    <s v="CONSULTA DE CUOTAS Y FORMAS DE PAGO"/>
    <x v="0"/>
    <x v="2"/>
    <x v="0"/>
    <x v="10"/>
    <s v="Rosmery Montesinos Quispe c2"/>
    <s v="Presencial"/>
    <x v="0"/>
    <x v="1"/>
    <x v="2"/>
    <x v="8"/>
  </r>
  <r>
    <x v="11163"/>
    <x v="1"/>
    <s v="TGM15749"/>
    <s v="GENERACION DE CODIGO CIP"/>
    <x v="0"/>
    <x v="0"/>
    <x v="0"/>
    <x v="46"/>
    <s v="Pamela Diana Caro Alhua  SAC cor"/>
    <s v="Presencial"/>
    <x v="0"/>
    <x v="1"/>
    <x v="2"/>
    <x v="8"/>
  </r>
  <r>
    <x v="11164"/>
    <x v="0"/>
    <s v="TGM15750"/>
    <s v="ESTADO DE CUENTA"/>
    <x v="0"/>
    <x v="0"/>
    <x v="0"/>
    <x v="5"/>
    <s v="Liz Lidiana Huaman Rojas"/>
    <m/>
    <x v="0"/>
    <x v="1"/>
    <x v="2"/>
    <x v="8"/>
  </r>
  <r>
    <x v="11165"/>
    <x v="0"/>
    <s v="TGM15751"/>
    <s v="ESTADO DE CUENTA"/>
    <x v="0"/>
    <x v="0"/>
    <x v="0"/>
    <x v="5"/>
    <s v="Liz Lidiana Huaman Rojas"/>
    <m/>
    <x v="0"/>
    <x v="1"/>
    <x v="2"/>
    <x v="8"/>
  </r>
  <r>
    <x v="11166"/>
    <x v="0"/>
    <s v="TGM15752"/>
    <s v="ESTADO DE CUENTA"/>
    <x v="0"/>
    <x v="0"/>
    <x v="2"/>
    <x v="5"/>
    <s v="Fiordeliz Michelle Baquerizo Aliaga SAN"/>
    <s v="Presencial"/>
    <x v="0"/>
    <x v="2"/>
    <x v="2"/>
    <x v="8"/>
  </r>
  <r>
    <x v="11167"/>
    <x v="0"/>
    <s v="TGM15753"/>
    <s v="ESTADO DE CUENTA"/>
    <x v="0"/>
    <x v="0"/>
    <x v="0"/>
    <x v="5"/>
    <s v="Liz Lidiana Huaman Rojas"/>
    <m/>
    <x v="0"/>
    <x v="1"/>
    <x v="2"/>
    <x v="8"/>
  </r>
  <r>
    <x v="11168"/>
    <x v="0"/>
    <s v="TGM15754"/>
    <s v="MISA RECUERDO"/>
    <x v="0"/>
    <x v="2"/>
    <x v="0"/>
    <x v="39"/>
    <s v="Liz Lidiana Huaman Rojas"/>
    <m/>
    <x v="0"/>
    <x v="1"/>
    <x v="2"/>
    <x v="8"/>
  </r>
  <r>
    <x v="11169"/>
    <x v="0"/>
    <s v="TGM15755"/>
    <s v="ESTADO DE CUENTA"/>
    <x v="0"/>
    <x v="0"/>
    <x v="0"/>
    <x v="5"/>
    <s v="Liz Lidiana Huaman Rojas"/>
    <m/>
    <x v="0"/>
    <x v="1"/>
    <x v="2"/>
    <x v="8"/>
  </r>
  <r>
    <x v="11170"/>
    <x v="0"/>
    <s v="TGM15756"/>
    <s v="MISA"/>
    <x v="0"/>
    <x v="2"/>
    <x v="0"/>
    <x v="39"/>
    <s v="Nescar Janeth Ingaruca Peña SAC SAN"/>
    <s v="Presencial"/>
    <x v="0"/>
    <x v="1"/>
    <x v="2"/>
    <x v="8"/>
  </r>
  <r>
    <x v="11171"/>
    <x v="0"/>
    <s v="TGM15757"/>
    <s v="ALQUILER DE TOLDO"/>
    <x v="0"/>
    <x v="0"/>
    <x v="0"/>
    <x v="48"/>
    <s v="Nescar Janeth Ingaruca Peña SAC SAN"/>
    <s v="Presencial"/>
    <x v="0"/>
    <x v="1"/>
    <x v="2"/>
    <x v="8"/>
  </r>
  <r>
    <x v="11172"/>
    <x v="0"/>
    <s v="TGM15758"/>
    <s v="VENTA LAPIDA"/>
    <x v="0"/>
    <x v="0"/>
    <x v="4"/>
    <x v="9"/>
    <s v="Grupo Servicio de Atencion al Cliente"/>
    <s v="Presencial"/>
    <x v="0"/>
    <x v="2"/>
    <x v="2"/>
    <x v="8"/>
  </r>
  <r>
    <x v="11173"/>
    <x v="0"/>
    <s v="TGM15759"/>
    <s v="VENTA FLOREROS"/>
    <x v="0"/>
    <x v="0"/>
    <x v="4"/>
    <x v="21"/>
    <s v="Grupo Servicio de Atencion al Cliente"/>
    <s v="Presencial"/>
    <x v="0"/>
    <x v="2"/>
    <x v="2"/>
    <x v="8"/>
  </r>
  <r>
    <x v="11174"/>
    <x v="0"/>
    <s v="TGM15760"/>
    <s v="MISA"/>
    <x v="0"/>
    <x v="2"/>
    <x v="0"/>
    <x v="39"/>
    <s v="Nescar Janeth Ingaruca Peña SAC SAN"/>
    <s v="Presencial"/>
    <x v="0"/>
    <x v="1"/>
    <x v="2"/>
    <x v="8"/>
  </r>
  <r>
    <x v="11175"/>
    <x v="0"/>
    <s v="TGM15761"/>
    <s v="MISA"/>
    <x v="0"/>
    <x v="2"/>
    <x v="0"/>
    <x v="39"/>
    <s v="Nescar Janeth Ingaruca Peña SAC SAN"/>
    <s v="Presencial"/>
    <x v="0"/>
    <x v="1"/>
    <x v="2"/>
    <x v="8"/>
  </r>
  <r>
    <x v="11176"/>
    <x v="0"/>
    <s v="TGM15762"/>
    <s v="ALQUILER DE TOLDO"/>
    <x v="0"/>
    <x v="0"/>
    <x v="0"/>
    <x v="48"/>
    <s v="Nescar Janeth Ingaruca Peña SAC SAN"/>
    <s v="Presencial"/>
    <x v="0"/>
    <x v="1"/>
    <x v="2"/>
    <x v="8"/>
  </r>
  <r>
    <x v="11177"/>
    <x v="8"/>
    <s v="TGM15763"/>
    <s v="CONSTANCIA DE ENTIERRO"/>
    <x v="0"/>
    <x v="0"/>
    <x v="0"/>
    <x v="6"/>
    <s v="Rosario Margarita Vergara Jimenez SAC CHIM"/>
    <m/>
    <x v="0"/>
    <x v="1"/>
    <x v="2"/>
    <x v="8"/>
  </r>
  <r>
    <x v="11178"/>
    <x v="3"/>
    <s v="TGM15764"/>
    <s v="REPINTADO DE LAPIDA"/>
    <x v="0"/>
    <x v="0"/>
    <x v="4"/>
    <x v="11"/>
    <s v="Rayda Rita Vargas Perales C1"/>
    <s v="Presencial"/>
    <x v="0"/>
    <x v="2"/>
    <x v="2"/>
    <x v="8"/>
  </r>
  <r>
    <x v="11179"/>
    <x v="0"/>
    <s v="TGM15765"/>
    <s v="ESTADO DE CUENTA"/>
    <x v="0"/>
    <x v="0"/>
    <x v="2"/>
    <x v="5"/>
    <s v="Fiordeliz Michelle Baquerizo Aliaga SAN"/>
    <s v="Presencial"/>
    <x v="0"/>
    <x v="2"/>
    <x v="2"/>
    <x v="8"/>
  </r>
  <r>
    <x v="11180"/>
    <x v="0"/>
    <s v="TGM15766"/>
    <s v="MISA"/>
    <x v="0"/>
    <x v="2"/>
    <x v="0"/>
    <x v="39"/>
    <s v="Nescar Janeth Ingaruca Peña SAC SAN"/>
    <s v="Presencial"/>
    <x v="0"/>
    <x v="1"/>
    <x v="2"/>
    <x v="8"/>
  </r>
  <r>
    <x v="11181"/>
    <x v="4"/>
    <s v="TGM15767"/>
    <s v="DEVOLUCI&amp;OACUTE;N DE GARANTIA"/>
    <x v="0"/>
    <x v="0"/>
    <x v="2"/>
    <x v="45"/>
    <s v="Rosmery Montesinos Quispe c2"/>
    <s v="Presencial"/>
    <x v="0"/>
    <x v="2"/>
    <x v="2"/>
    <x v="8"/>
  </r>
  <r>
    <x v="11182"/>
    <x v="0"/>
    <s v="TGM15768"/>
    <s v="MISA"/>
    <x v="0"/>
    <x v="2"/>
    <x v="0"/>
    <x v="39"/>
    <s v="Nescar Janeth Ingaruca Peña SAC SAN"/>
    <s v="Presencial"/>
    <x v="0"/>
    <x v="1"/>
    <x v="2"/>
    <x v="8"/>
  </r>
  <r>
    <x v="11183"/>
    <x v="0"/>
    <s v="TGM15769"/>
    <s v="SOLICITUD DE REACTIVACI&amp;OACUTE;N DE CONTRATO"/>
    <x v="0"/>
    <x v="0"/>
    <x v="4"/>
    <x v="52"/>
    <s v="Juan Carlos Chavez  San"/>
    <m/>
    <x v="0"/>
    <x v="2"/>
    <x v="2"/>
    <x v="8"/>
  </r>
  <r>
    <x v="11184"/>
    <x v="0"/>
    <s v="TGM15770"/>
    <s v="CONTRATO RESUELTO"/>
    <x v="0"/>
    <x v="0"/>
    <x v="0"/>
    <x v="41"/>
    <s v="Nescar Janeth Ingaruca Peña SAC SAN"/>
    <m/>
    <x v="0"/>
    <x v="1"/>
    <x v="2"/>
    <x v="8"/>
  </r>
  <r>
    <x v="11185"/>
    <x v="0"/>
    <s v="TGM15771"/>
    <s v="CAMBIO DE TITULARIDAD"/>
    <x v="0"/>
    <x v="2"/>
    <x v="0"/>
    <x v="31"/>
    <s v="Fiordeliz Michelle Baquerizo Aliaga SAN"/>
    <s v="Presencial"/>
    <x v="0"/>
    <x v="1"/>
    <x v="2"/>
    <x v="8"/>
  </r>
  <r>
    <x v="11186"/>
    <x v="3"/>
    <s v="TGM15772"/>
    <s v="ESTADO DE CUENTA"/>
    <x v="0"/>
    <x v="0"/>
    <x v="2"/>
    <x v="5"/>
    <s v="Ruth Cusihuaman SACC1"/>
    <s v="Llamada Telefonica"/>
    <x v="0"/>
    <x v="2"/>
    <x v="2"/>
    <x v="8"/>
  </r>
  <r>
    <x v="11187"/>
    <x v="3"/>
    <s v="TGM15773"/>
    <s v="ENTREGA DE CERTIFICADO DE PERPETUIDAD"/>
    <x v="0"/>
    <x v="0"/>
    <x v="0"/>
    <x v="0"/>
    <s v="Ruth Cusihuaman SACC1"/>
    <s v="Presencial"/>
    <x v="0"/>
    <x v="1"/>
    <x v="2"/>
    <x v="8"/>
  </r>
  <r>
    <x v="11188"/>
    <x v="0"/>
    <s v="TGM15774"/>
    <s v="REPINTADO DE LAPIDA"/>
    <x v="0"/>
    <x v="0"/>
    <x v="4"/>
    <x v="11"/>
    <s v="Grupo Servicio de Atencion al Cliente"/>
    <s v="Presencial"/>
    <x v="0"/>
    <x v="1"/>
    <x v="2"/>
    <x v="8"/>
  </r>
  <r>
    <x v="11189"/>
    <x v="8"/>
    <s v="TGM15775"/>
    <s v="DEVOLUCION DE DINERO"/>
    <x v="0"/>
    <x v="0"/>
    <x v="0"/>
    <x v="41"/>
    <s v="Rosario Margarita Vergara Jimenez SAC CHIM"/>
    <m/>
    <x v="0"/>
    <x v="1"/>
    <x v="2"/>
    <x v="8"/>
  </r>
  <r>
    <x v="11190"/>
    <x v="8"/>
    <s v="TGM15776"/>
    <s v="CASO DE FLORERO DE NICHO"/>
    <x v="0"/>
    <x v="0"/>
    <x v="0"/>
    <x v="4"/>
    <s v="Rosario Margarita Vergara Jimenez SAC CHIM"/>
    <m/>
    <x v="0"/>
    <x v="1"/>
    <x v="2"/>
    <x v="8"/>
  </r>
  <r>
    <x v="11191"/>
    <x v="0"/>
    <s v="TGM15777"/>
    <s v="ACTUALIZACI&amp;OACUTE;N DE DATOS"/>
    <x v="0"/>
    <x v="2"/>
    <x v="0"/>
    <x v="1"/>
    <s v="Fiordeliz Michelle Baquerizo Aliaga SAN"/>
    <s v="Presencial"/>
    <x v="0"/>
    <x v="1"/>
    <x v="2"/>
    <x v="8"/>
  </r>
  <r>
    <x v="11192"/>
    <x v="1"/>
    <s v="TGM15778"/>
    <s v="ESTADO DE CUENTA"/>
    <x v="0"/>
    <x v="0"/>
    <x v="2"/>
    <x v="5"/>
    <s v="Fiordeliz Michelle Baquerizo Aliaga COR"/>
    <s v="Llamada Telefonica"/>
    <x v="0"/>
    <x v="2"/>
    <x v="2"/>
    <x v="8"/>
  </r>
  <r>
    <x v="11193"/>
    <x v="0"/>
    <s v="TGM15779"/>
    <s v="CONSTANCIA"/>
    <x v="0"/>
    <x v="0"/>
    <x v="0"/>
    <x v="6"/>
    <s v="Nescar Janeth Ingaruca Peña SAC SAN"/>
    <m/>
    <x v="0"/>
    <x v="1"/>
    <x v="2"/>
    <x v="8"/>
  </r>
  <r>
    <x v="11194"/>
    <x v="0"/>
    <s v="TGM15780"/>
    <s v="MISA"/>
    <x v="0"/>
    <x v="2"/>
    <x v="0"/>
    <x v="39"/>
    <s v="Nescar Janeth Ingaruca Peña SAC SAN"/>
    <s v="Presencial"/>
    <x v="0"/>
    <x v="1"/>
    <x v="2"/>
    <x v="8"/>
  </r>
  <r>
    <x v="11195"/>
    <x v="0"/>
    <s v="TGM15781"/>
    <s v="REPINTADO DE LAPIDA"/>
    <x v="0"/>
    <x v="0"/>
    <x v="0"/>
    <x v="6"/>
    <s v="Nescar Janeth Ingaruca Peña SAC SAN"/>
    <s v="Presencial"/>
    <x v="0"/>
    <x v="1"/>
    <x v="2"/>
    <x v="8"/>
  </r>
  <r>
    <x v="11196"/>
    <x v="0"/>
    <s v="TGM15782"/>
    <s v="GENERACION DE CODIGO CIP"/>
    <x v="0"/>
    <x v="0"/>
    <x v="0"/>
    <x v="46"/>
    <s v="Pamela Diana SAC Caro Alhua"/>
    <s v="Presencial"/>
    <x v="0"/>
    <x v="1"/>
    <x v="2"/>
    <x v="8"/>
  </r>
  <r>
    <x v="11197"/>
    <x v="0"/>
    <s v="TGM15783"/>
    <s v="GENERACION DE CODIGO CIP"/>
    <x v="0"/>
    <x v="0"/>
    <x v="0"/>
    <x v="46"/>
    <s v="Pamela Diana SAC Caro Alhua"/>
    <s v="Presencial"/>
    <x v="0"/>
    <x v="1"/>
    <x v="2"/>
    <x v="8"/>
  </r>
  <r>
    <x v="11198"/>
    <x v="0"/>
    <s v="TGM15784"/>
    <s v="BOLETAS ELECTRONICAS"/>
    <x v="0"/>
    <x v="0"/>
    <x v="0"/>
    <x v="19"/>
    <s v="Pamela Diana SAC Caro Alhua"/>
    <s v="Redes Sociales"/>
    <x v="0"/>
    <x v="1"/>
    <x v="2"/>
    <x v="8"/>
  </r>
  <r>
    <x v="11199"/>
    <x v="0"/>
    <s v="TGM15785"/>
    <s v="CERTIFICADO DE USO"/>
    <x v="0"/>
    <x v="0"/>
    <x v="0"/>
    <x v="0"/>
    <s v="Fiordeliz Michelle Baquerizo Aliaga SAN"/>
    <s v="Presencial"/>
    <x v="0"/>
    <x v="1"/>
    <x v="2"/>
    <x v="8"/>
  </r>
  <r>
    <x v="11200"/>
    <x v="0"/>
    <s v="TGM15786"/>
    <s v="CONSULTA COPIA DE CONTRATO"/>
    <x v="0"/>
    <x v="2"/>
    <x v="0"/>
    <x v="55"/>
    <s v="Deisy Huaman Lara"/>
    <s v="Presencial"/>
    <x v="0"/>
    <x v="1"/>
    <x v="2"/>
    <x v="8"/>
  </r>
  <r>
    <x v="11201"/>
    <x v="0"/>
    <s v="TGM15787"/>
    <s v="PRUEBA REQUERIMIENTO SOLICITUD COPIA DE CONTRATO"/>
    <x v="0"/>
    <x v="0"/>
    <x v="0"/>
    <x v="3"/>
    <s v="Deisy Huaman Lara"/>
    <s v="Presencial"/>
    <x v="0"/>
    <x v="1"/>
    <x v="2"/>
    <x v="8"/>
  </r>
  <r>
    <x v="11202"/>
    <x v="0"/>
    <s v="TGM15788"/>
    <s v="PRUEBA SOLICITUD CONSTANCIA DE SEPULTURA"/>
    <x v="0"/>
    <x v="0"/>
    <x v="2"/>
    <x v="56"/>
    <s v="Deisy Huaman Lara"/>
    <s v="Presencial"/>
    <x v="0"/>
    <x v="2"/>
    <x v="2"/>
    <x v="8"/>
  </r>
  <r>
    <x v="11203"/>
    <x v="0"/>
    <s v="TGM15789"/>
    <s v="PRUEBA REQUERIMIENTO SOLICITUD CONST SEPULTURA"/>
    <x v="0"/>
    <x v="0"/>
    <x v="0"/>
    <x v="56"/>
    <s v="Deisy Huaman Lara"/>
    <s v="Presencial"/>
    <x v="0"/>
    <x v="1"/>
    <x v="2"/>
    <x v="8"/>
  </r>
  <r>
    <x v="11204"/>
    <x v="0"/>
    <s v="TGM15790"/>
    <s v="SERVICIO DE MISA"/>
    <x v="0"/>
    <x v="2"/>
    <x v="0"/>
    <x v="39"/>
    <s v="Fiordeliz Michelle Baquerizo Aliaga SAN"/>
    <s v="Llamada Telefonica"/>
    <x v="0"/>
    <x v="1"/>
    <x v="2"/>
    <x v="8"/>
  </r>
  <r>
    <x v="11205"/>
    <x v="0"/>
    <s v="TGM15791"/>
    <s v="SERVICIO DE MISA"/>
    <x v="0"/>
    <x v="2"/>
    <x v="0"/>
    <x v="39"/>
    <s v="Fiordeliz Michelle Baquerizo Aliaga SAN"/>
    <s v="Presencial"/>
    <x v="0"/>
    <x v="1"/>
    <x v="2"/>
    <x v="8"/>
  </r>
  <r>
    <x v="11206"/>
    <x v="0"/>
    <s v="TGM15792"/>
    <s v="CONFECCI&amp;OACUTE;N DE L&amp;AACUTE;PIDA"/>
    <x v="0"/>
    <x v="0"/>
    <x v="2"/>
    <x v="13"/>
    <s v="Fiordeliz Michelle Baquerizo Aliaga SAN"/>
    <s v="Presencial"/>
    <x v="0"/>
    <x v="2"/>
    <x v="2"/>
    <x v="8"/>
  </r>
  <r>
    <x v="11207"/>
    <x v="8"/>
    <s v="TGM15793"/>
    <s v="ACTUALIZACION DE DATOS"/>
    <x v="0"/>
    <x v="0"/>
    <x v="0"/>
    <x v="1"/>
    <s v="Rosario Margarita Vergara Jimenez SAC CHIM"/>
    <m/>
    <x v="0"/>
    <x v="1"/>
    <x v="2"/>
    <x v="8"/>
  </r>
  <r>
    <x v="11208"/>
    <x v="8"/>
    <s v="TGM15794"/>
    <s v="DEVOLUCION DE DINERO"/>
    <x v="0"/>
    <x v="0"/>
    <x v="0"/>
    <x v="41"/>
    <s v="Rosario Margarita Vergara Jimenez SAC CHIM"/>
    <m/>
    <x v="0"/>
    <x v="1"/>
    <x v="2"/>
    <x v="8"/>
  </r>
  <r>
    <x v="11209"/>
    <x v="0"/>
    <s v="TGM15795"/>
    <s v="RECLAMO DE LAPIDA"/>
    <x v="0"/>
    <x v="1"/>
    <x v="4"/>
    <x v="13"/>
    <s v="Florentino Sebastian Salinas San Antonio"/>
    <s v="Presencial"/>
    <x v="0"/>
    <x v="2"/>
    <x v="2"/>
    <x v="8"/>
  </r>
  <r>
    <x v="11210"/>
    <x v="0"/>
    <s v="TGM15796"/>
    <s v="UBICACION DE ESPACIO"/>
    <x v="0"/>
    <x v="0"/>
    <x v="0"/>
    <x v="40"/>
    <s v="Pamela Diana SAC Caro Alhua"/>
    <s v="Presencial"/>
    <x v="0"/>
    <x v="1"/>
    <x v="2"/>
    <x v="8"/>
  </r>
  <r>
    <x v="11211"/>
    <x v="0"/>
    <s v="TGM15797"/>
    <s v="CERTIFICADO DE USO"/>
    <x v="0"/>
    <x v="0"/>
    <x v="0"/>
    <x v="0"/>
    <s v="Pamela Diana SAC Caro Alhua"/>
    <s v="Presencial"/>
    <x v="0"/>
    <x v="1"/>
    <x v="2"/>
    <x v="8"/>
  </r>
  <r>
    <x v="11212"/>
    <x v="0"/>
    <s v="TGM15798"/>
    <s v="UBICACION DE ESPACIO"/>
    <x v="0"/>
    <x v="0"/>
    <x v="0"/>
    <x v="40"/>
    <s v="Pamela Diana SAC Caro Alhua"/>
    <s v="Presencial"/>
    <x v="0"/>
    <x v="1"/>
    <x v="2"/>
    <x v="8"/>
  </r>
  <r>
    <x v="11213"/>
    <x v="8"/>
    <s v="TGM15799"/>
    <s v="DEVOLUCION DE INICIAL"/>
    <x v="0"/>
    <x v="0"/>
    <x v="0"/>
    <x v="41"/>
    <s v="Rosario Margarita Vergara Jimenez SAC CHIM"/>
    <m/>
    <x v="0"/>
    <x v="1"/>
    <x v="2"/>
    <x v="8"/>
  </r>
  <r>
    <x v="11214"/>
    <x v="8"/>
    <s v="TGM15800"/>
    <s v="DEVOLUCION DE INICIAL"/>
    <x v="0"/>
    <x v="0"/>
    <x v="0"/>
    <x v="41"/>
    <s v="Rosario Margarita Vergara Jimenez SAC CHIM"/>
    <m/>
    <x v="0"/>
    <x v="1"/>
    <x v="2"/>
    <x v="8"/>
  </r>
  <r>
    <x v="11215"/>
    <x v="0"/>
    <s v="TGM15801"/>
    <s v="ESTADO DE CUENTA"/>
    <x v="0"/>
    <x v="0"/>
    <x v="2"/>
    <x v="5"/>
    <s v="Fiordeliz Michelle Baquerizo Aliaga SAN"/>
    <s v="Presencial"/>
    <x v="0"/>
    <x v="2"/>
    <x v="2"/>
    <x v="8"/>
  </r>
  <r>
    <x v="11216"/>
    <x v="0"/>
    <s v="TGM15802"/>
    <s v="ACTUALIZACI&amp;OACUTE;N DE DATOS"/>
    <x v="0"/>
    <x v="0"/>
    <x v="0"/>
    <x v="1"/>
    <s v="Fiordeliz Michelle Baquerizo Aliaga SAN"/>
    <s v="Presencial"/>
    <x v="0"/>
    <x v="1"/>
    <x v="2"/>
    <x v="8"/>
  </r>
  <r>
    <x v="11217"/>
    <x v="0"/>
    <s v="TGM15803"/>
    <s v="ACTUALIZACI&amp;OACUTE;N DE DATOS"/>
    <x v="0"/>
    <x v="0"/>
    <x v="0"/>
    <x v="1"/>
    <s v="Fiordeliz Michelle Baquerizo Aliaga SAN"/>
    <s v="Presencial"/>
    <x v="0"/>
    <x v="1"/>
    <x v="2"/>
    <x v="8"/>
  </r>
  <r>
    <x v="11218"/>
    <x v="0"/>
    <s v="TGM15804"/>
    <s v="ESTADO DE CUENTA"/>
    <x v="0"/>
    <x v="0"/>
    <x v="0"/>
    <x v="5"/>
    <s v="Liz Lidiana Huaman Rojas"/>
    <m/>
    <x v="0"/>
    <x v="1"/>
    <x v="2"/>
    <x v="8"/>
  </r>
  <r>
    <x v="11219"/>
    <x v="0"/>
    <s v="TGM15805"/>
    <s v="ESTADO DE CUENTA"/>
    <x v="0"/>
    <x v="0"/>
    <x v="0"/>
    <x v="5"/>
    <s v="Liz Lidiana Huaman Rojas"/>
    <m/>
    <x v="0"/>
    <x v="1"/>
    <x v="2"/>
    <x v="8"/>
  </r>
  <r>
    <x v="11220"/>
    <x v="0"/>
    <s v="TGM15806"/>
    <s v="MISA RECUERDO"/>
    <x v="0"/>
    <x v="2"/>
    <x v="0"/>
    <x v="39"/>
    <s v="Liz Lidiana Huaman Rojas"/>
    <m/>
    <x v="0"/>
    <x v="1"/>
    <x v="2"/>
    <x v="8"/>
  </r>
  <r>
    <x v="11221"/>
    <x v="0"/>
    <s v="TGM15807"/>
    <s v="SELLAR SU ESPACIO"/>
    <x v="0"/>
    <x v="1"/>
    <x v="4"/>
    <x v="14"/>
    <s v="Deisy Huaman Lara - San Antonio"/>
    <s v="Presencial"/>
    <x v="0"/>
    <x v="2"/>
    <x v="2"/>
    <x v="8"/>
  </r>
  <r>
    <x v="11222"/>
    <x v="0"/>
    <s v="TGM15808"/>
    <s v="SERVICIO DE MISA"/>
    <x v="0"/>
    <x v="2"/>
    <x v="0"/>
    <x v="39"/>
    <s v="Fiordeliz Michelle Baquerizo Aliaga SAN"/>
    <s v="Presencial"/>
    <x v="0"/>
    <x v="1"/>
    <x v="2"/>
    <x v="8"/>
  </r>
  <r>
    <x v="11223"/>
    <x v="0"/>
    <s v="TGM15809"/>
    <s v="REPINTADO DE L&amp;AACUTE;PIDA"/>
    <x v="0"/>
    <x v="0"/>
    <x v="4"/>
    <x v="14"/>
    <s v="Florentino Sebastian Salinas San Antonio"/>
    <s v="Presencial"/>
    <x v="0"/>
    <x v="2"/>
    <x v="2"/>
    <x v="8"/>
  </r>
  <r>
    <x v="11224"/>
    <x v="0"/>
    <s v="TGM15810"/>
    <s v="ESTADO DE CUENTA"/>
    <x v="0"/>
    <x v="0"/>
    <x v="0"/>
    <x v="5"/>
    <s v="Liz Lidiana Huaman Rojas"/>
    <m/>
    <x v="0"/>
    <x v="1"/>
    <x v="2"/>
    <x v="8"/>
  </r>
  <r>
    <x v="11225"/>
    <x v="0"/>
    <s v="TGM15811"/>
    <s v="ESTADO DE CUENTA"/>
    <x v="0"/>
    <x v="0"/>
    <x v="2"/>
    <x v="5"/>
    <s v="Fiordeliz Michelle Baquerizo Aliaga SAN"/>
    <s v="Presencial"/>
    <x v="0"/>
    <x v="1"/>
    <x v="2"/>
    <x v="8"/>
  </r>
  <r>
    <x v="11226"/>
    <x v="0"/>
    <s v="TGM15812"/>
    <s v="ESTADO DE CUENTA"/>
    <x v="0"/>
    <x v="0"/>
    <x v="0"/>
    <x v="5"/>
    <s v="Liz Lidiana Huaman Rojas"/>
    <m/>
    <x v="0"/>
    <x v="1"/>
    <x v="2"/>
    <x v="8"/>
  </r>
  <r>
    <x v="11227"/>
    <x v="0"/>
    <s v="TGM15813"/>
    <s v="CERTIFICADO DE USO"/>
    <x v="0"/>
    <x v="0"/>
    <x v="0"/>
    <x v="0"/>
    <s v="Fiordeliz Michelle Baquerizo Aliaga SAN"/>
    <s v="Presencial"/>
    <x v="0"/>
    <x v="1"/>
    <x v="2"/>
    <x v="8"/>
  </r>
  <r>
    <x v="11228"/>
    <x v="0"/>
    <s v="TGM15814"/>
    <s v="ESTADO DE CUENTA"/>
    <x v="0"/>
    <x v="0"/>
    <x v="0"/>
    <x v="5"/>
    <s v="Liz Lidiana Huaman Rojas"/>
    <m/>
    <x v="0"/>
    <x v="1"/>
    <x v="2"/>
    <x v="8"/>
  </r>
  <r>
    <x v="11229"/>
    <x v="0"/>
    <s v="TGM15815"/>
    <s v="MISA"/>
    <x v="0"/>
    <x v="2"/>
    <x v="0"/>
    <x v="39"/>
    <s v="Nescar Janeth Ingaruca Peña SAC SAN"/>
    <s v="Llamada Telefonica"/>
    <x v="0"/>
    <x v="1"/>
    <x v="2"/>
    <x v="8"/>
  </r>
  <r>
    <x v="11230"/>
    <x v="0"/>
    <s v="TGM15816"/>
    <s v="MISA"/>
    <x v="0"/>
    <x v="2"/>
    <x v="0"/>
    <x v="39"/>
    <s v="Nescar Janeth Ingaruca Peña SAC SAN"/>
    <s v="Llamada Telefonica"/>
    <x v="0"/>
    <x v="1"/>
    <x v="2"/>
    <x v="8"/>
  </r>
  <r>
    <x v="11231"/>
    <x v="0"/>
    <s v="TGM15817"/>
    <s v="VENTA DE FLOREROS"/>
    <x v="0"/>
    <x v="0"/>
    <x v="4"/>
    <x v="21"/>
    <s v="Florentino Sebastian Salinas San Antonio"/>
    <s v="Presencial"/>
    <x v="0"/>
    <x v="2"/>
    <x v="2"/>
    <x v="8"/>
  </r>
  <r>
    <x v="11232"/>
    <x v="0"/>
    <s v="TGM15818"/>
    <s v="CONSTANCIA DE ENTIERRO"/>
    <x v="0"/>
    <x v="2"/>
    <x v="0"/>
    <x v="55"/>
    <s v="Fiordeliz Michelle Baquerizo Aliaga SAN"/>
    <s v="Presencial"/>
    <x v="0"/>
    <x v="1"/>
    <x v="2"/>
    <x v="9"/>
  </r>
  <r>
    <x v="11233"/>
    <x v="3"/>
    <s v="TGM15819"/>
    <s v="CERTIFICADO DE USO PERPETUO"/>
    <x v="0"/>
    <x v="0"/>
    <x v="0"/>
    <x v="0"/>
    <s v="Rosmery Montesinos Quispe c1"/>
    <s v="Presencial"/>
    <x v="0"/>
    <x v="1"/>
    <x v="2"/>
    <x v="9"/>
  </r>
  <r>
    <x v="11234"/>
    <x v="3"/>
    <s v="TGM15820"/>
    <s v="DEVOLUCI&amp;OACUTE;N DE GARANTIA"/>
    <x v="0"/>
    <x v="0"/>
    <x v="2"/>
    <x v="45"/>
    <s v="Rosmery Montesinos Quispe c1"/>
    <s v="Presencial"/>
    <x v="0"/>
    <x v="2"/>
    <x v="2"/>
    <x v="9"/>
  </r>
  <r>
    <x v="11235"/>
    <x v="0"/>
    <s v="TGM15821"/>
    <s v="COTIZACI&amp;OACUTE;N DE MAUSOLEOS"/>
    <x v="0"/>
    <x v="2"/>
    <x v="0"/>
    <x v="15"/>
    <s v="Fiordeliz Michelle Baquerizo Aliaga SAN"/>
    <s v="Presencial"/>
    <x v="0"/>
    <x v="1"/>
    <x v="2"/>
    <x v="9"/>
  </r>
  <r>
    <x v="11236"/>
    <x v="4"/>
    <s v="TGM15822"/>
    <s v="ENTREGA DE CERTIFICADO DE PERPETUIDAD"/>
    <x v="0"/>
    <x v="0"/>
    <x v="0"/>
    <x v="0"/>
    <s v="Ruth Cusihuaman SACC2"/>
    <s v="Presencial"/>
    <x v="0"/>
    <x v="1"/>
    <x v="2"/>
    <x v="9"/>
  </r>
  <r>
    <x v="11237"/>
    <x v="4"/>
    <s v="TGM15823"/>
    <s v="ENTREGA DE CONTRATO"/>
    <x v="0"/>
    <x v="0"/>
    <x v="0"/>
    <x v="44"/>
    <s v="Ruth Cusihuaman SACC2"/>
    <s v="Presencial"/>
    <x v="0"/>
    <x v="1"/>
    <x v="2"/>
    <x v="9"/>
  </r>
  <r>
    <x v="11238"/>
    <x v="4"/>
    <s v="TGM15824"/>
    <s v="ENTREGA DE CONTRATO"/>
    <x v="0"/>
    <x v="0"/>
    <x v="0"/>
    <x v="44"/>
    <s v="Ruth Cusihuaman SACC2"/>
    <s v="Presencial"/>
    <x v="0"/>
    <x v="1"/>
    <x v="2"/>
    <x v="9"/>
  </r>
  <r>
    <x v="11239"/>
    <x v="0"/>
    <s v="TGM15825"/>
    <s v="CERTIFICADO DE USO"/>
    <x v="0"/>
    <x v="2"/>
    <x v="0"/>
    <x v="0"/>
    <s v="Fiordeliz Michelle Baquerizo Aliaga SAN"/>
    <s v="Presencial"/>
    <x v="0"/>
    <x v="1"/>
    <x v="2"/>
    <x v="9"/>
  </r>
  <r>
    <x v="11240"/>
    <x v="4"/>
    <s v="TGM15826"/>
    <s v="REPROGRAMACION DE CUOTA"/>
    <x v="0"/>
    <x v="0"/>
    <x v="4"/>
    <x v="10"/>
    <s v="Juan Carlos Chavez  Csc2"/>
    <s v="Presencial"/>
    <x v="0"/>
    <x v="2"/>
    <x v="2"/>
    <x v="9"/>
  </r>
  <r>
    <x v="11241"/>
    <x v="0"/>
    <s v="TGM15827"/>
    <s v="USO DE ESPACIO NF"/>
    <x v="0"/>
    <x v="0"/>
    <x v="0"/>
    <x v="0"/>
    <s v="Liz Lidiana Huaman Rojas"/>
    <m/>
    <x v="0"/>
    <x v="1"/>
    <x v="2"/>
    <x v="9"/>
  </r>
  <r>
    <x v="11242"/>
    <x v="0"/>
    <s v="TGM15828"/>
    <s v="FLORERO PVC"/>
    <x v="0"/>
    <x v="0"/>
    <x v="4"/>
    <x v="21"/>
    <s v="Grupo Servicio de Atencion al Cliente"/>
    <s v="Presencial"/>
    <x v="0"/>
    <x v="2"/>
    <x v="2"/>
    <x v="9"/>
  </r>
  <r>
    <x v="11243"/>
    <x v="0"/>
    <s v="TGM15829"/>
    <s v="MISA"/>
    <x v="0"/>
    <x v="2"/>
    <x v="0"/>
    <x v="39"/>
    <s v="Pamela Diana SAC Caro Alhua"/>
    <s v="Presencial"/>
    <x v="0"/>
    <x v="1"/>
    <x v="2"/>
    <x v="9"/>
  </r>
  <r>
    <x v="11244"/>
    <x v="0"/>
    <s v="TGM15830"/>
    <s v="MISA"/>
    <x v="0"/>
    <x v="2"/>
    <x v="0"/>
    <x v="39"/>
    <s v="Pamela Diana SAC Caro Alhua"/>
    <s v="Presencial"/>
    <x v="0"/>
    <x v="1"/>
    <x v="2"/>
    <x v="9"/>
  </r>
  <r>
    <x v="11245"/>
    <x v="0"/>
    <s v="TGM15831"/>
    <s v="MISA"/>
    <x v="0"/>
    <x v="2"/>
    <x v="0"/>
    <x v="39"/>
    <s v="Pamela Diana SAC Caro Alhua"/>
    <s v="Presencial"/>
    <x v="0"/>
    <x v="1"/>
    <x v="2"/>
    <x v="9"/>
  </r>
  <r>
    <x v="11246"/>
    <x v="0"/>
    <s v="TGM15832"/>
    <s v="FOMA"/>
    <x v="0"/>
    <x v="0"/>
    <x v="0"/>
    <x v="51"/>
    <s v="Pamela Diana SAC Caro Alhua"/>
    <s v="Presencial"/>
    <x v="0"/>
    <x v="1"/>
    <x v="2"/>
    <x v="9"/>
  </r>
  <r>
    <x v="11247"/>
    <x v="4"/>
    <s v="TGM15833"/>
    <s v="GENERACION CODG. CIP"/>
    <x v="0"/>
    <x v="0"/>
    <x v="0"/>
    <x v="46"/>
    <s v="Ruth Cusihuaman SACC2"/>
    <s v="Llamada Telefonica"/>
    <x v="0"/>
    <x v="1"/>
    <x v="2"/>
    <x v="9"/>
  </r>
  <r>
    <x v="11248"/>
    <x v="0"/>
    <s v="TGM15834"/>
    <s v="ESTADO DE CUENTA"/>
    <x v="0"/>
    <x v="0"/>
    <x v="0"/>
    <x v="5"/>
    <s v="Liz Lidiana Huaman Rojas"/>
    <m/>
    <x v="0"/>
    <x v="1"/>
    <x v="2"/>
    <x v="9"/>
  </r>
  <r>
    <x v="11249"/>
    <x v="4"/>
    <s v="TGM15835"/>
    <s v="ENTREGA DE CERTIFICADO DE PERPETUIDAD"/>
    <x v="0"/>
    <x v="0"/>
    <x v="0"/>
    <x v="0"/>
    <s v="Ruth Cusihuaman SACC2"/>
    <s v="Presencial"/>
    <x v="0"/>
    <x v="1"/>
    <x v="2"/>
    <x v="9"/>
  </r>
  <r>
    <x v="11250"/>
    <x v="0"/>
    <s v="TGM15836"/>
    <s v="CERTIFICADO DE USO"/>
    <x v="0"/>
    <x v="2"/>
    <x v="0"/>
    <x v="0"/>
    <s v="Fiordeliz Michelle Baquerizo Aliaga SAN"/>
    <s v="Presencial"/>
    <x v="0"/>
    <x v="1"/>
    <x v="2"/>
    <x v="9"/>
  </r>
  <r>
    <x v="11251"/>
    <x v="4"/>
    <s v="TGM15837"/>
    <s v="ENTREGA DE CERTIFICADO DE PERPETUIDAD"/>
    <x v="0"/>
    <x v="0"/>
    <x v="0"/>
    <x v="0"/>
    <s v="Ruth Cusihuaman SACC2"/>
    <s v="Presencial"/>
    <x v="0"/>
    <x v="1"/>
    <x v="2"/>
    <x v="9"/>
  </r>
  <r>
    <x v="11252"/>
    <x v="3"/>
    <s v="TGM15838"/>
    <s v="CAMBIO DE TITULARIDAD"/>
    <x v="0"/>
    <x v="0"/>
    <x v="0"/>
    <x v="31"/>
    <s v="Ruth Cusihuaman SACC1"/>
    <s v="Presencial"/>
    <x v="0"/>
    <x v="1"/>
    <x v="2"/>
    <x v="9"/>
  </r>
  <r>
    <x v="11253"/>
    <x v="0"/>
    <s v="TGM15839"/>
    <s v="VENTA DE FLOREROS"/>
    <x v="0"/>
    <x v="0"/>
    <x v="4"/>
    <x v="21"/>
    <s v="Grupo Servicio de Atencion al Cliente"/>
    <s v="Presencial"/>
    <x v="0"/>
    <x v="2"/>
    <x v="2"/>
    <x v="9"/>
  </r>
  <r>
    <x v="11254"/>
    <x v="3"/>
    <s v="TGM15840"/>
    <s v="ENTREGA DE CERTIFICADO DE PERPETUIDAD"/>
    <x v="0"/>
    <x v="0"/>
    <x v="0"/>
    <x v="0"/>
    <s v="Ruth Cusihuaman SACC1"/>
    <s v="Presencial"/>
    <x v="0"/>
    <x v="1"/>
    <x v="2"/>
    <x v="9"/>
  </r>
  <r>
    <x v="11255"/>
    <x v="0"/>
    <s v="TGM15841"/>
    <s v="ESTADO DE CUENTA"/>
    <x v="0"/>
    <x v="0"/>
    <x v="2"/>
    <x v="5"/>
    <s v="Nescar Janeth Ingaruca Peña SAC SAN"/>
    <s v="Presencial"/>
    <x v="0"/>
    <x v="2"/>
    <x v="2"/>
    <x v="9"/>
  </r>
  <r>
    <x v="11256"/>
    <x v="0"/>
    <s v="TGM15842"/>
    <s v="USO DE ESPACIO"/>
    <x v="0"/>
    <x v="0"/>
    <x v="0"/>
    <x v="8"/>
    <s v="Nescar Janeth Ingaruca Peña SAC SAN"/>
    <m/>
    <x v="0"/>
    <x v="1"/>
    <x v="2"/>
    <x v="9"/>
  </r>
  <r>
    <x v="11257"/>
    <x v="0"/>
    <s v="TGM15843"/>
    <s v="MISA"/>
    <x v="0"/>
    <x v="2"/>
    <x v="0"/>
    <x v="39"/>
    <s v="Nescar Janeth Ingaruca Peña SAC SAN"/>
    <s v="Presencial"/>
    <x v="0"/>
    <x v="1"/>
    <x v="2"/>
    <x v="9"/>
  </r>
  <r>
    <x v="11258"/>
    <x v="0"/>
    <s v="TGM15844"/>
    <s v="CAMBIO DE TITULARIDAD"/>
    <x v="0"/>
    <x v="0"/>
    <x v="0"/>
    <x v="31"/>
    <s v="Pamela Diana SAC Caro Alhua"/>
    <s v="Presencial"/>
    <x v="0"/>
    <x v="1"/>
    <x v="2"/>
    <x v="9"/>
  </r>
  <r>
    <x v="11259"/>
    <x v="0"/>
    <s v="TGM15845"/>
    <s v="CERTIFICADO DE USO"/>
    <x v="0"/>
    <x v="0"/>
    <x v="0"/>
    <x v="0"/>
    <s v="Pamela Diana SAC Caro Alhua"/>
    <s v="Presencial"/>
    <x v="0"/>
    <x v="1"/>
    <x v="2"/>
    <x v="9"/>
  </r>
  <r>
    <x v="11260"/>
    <x v="0"/>
    <s v="TGM15846"/>
    <s v="CERTIFICADO DE USO"/>
    <x v="0"/>
    <x v="0"/>
    <x v="0"/>
    <x v="0"/>
    <s v="Pamela Diana SAC Caro Alhua"/>
    <s v="Presencial"/>
    <x v="0"/>
    <x v="1"/>
    <x v="2"/>
    <x v="9"/>
  </r>
  <r>
    <x v="11261"/>
    <x v="0"/>
    <s v="TGM15847"/>
    <s v="USO DE ESPACIO"/>
    <x v="0"/>
    <x v="0"/>
    <x v="0"/>
    <x v="8"/>
    <s v="Pamela Diana SAC Caro Alhua"/>
    <s v="Presencial"/>
    <x v="0"/>
    <x v="1"/>
    <x v="2"/>
    <x v="9"/>
  </r>
  <r>
    <x v="11262"/>
    <x v="1"/>
    <s v="TGM15848"/>
    <s v="CERTIFICADO DE USO"/>
    <x v="0"/>
    <x v="0"/>
    <x v="0"/>
    <x v="0"/>
    <s v="Pamela Diana Caro Alhua  SAC cor"/>
    <s v="Presencial"/>
    <x v="0"/>
    <x v="1"/>
    <x v="2"/>
    <x v="9"/>
  </r>
  <r>
    <x v="11263"/>
    <x v="1"/>
    <s v="TGM15849"/>
    <s v="RECLAMO DE ADORNOS"/>
    <x v="0"/>
    <x v="1"/>
    <x v="0"/>
    <x v="42"/>
    <s v="Pamela Diana Caro Alhua  SAC cor"/>
    <s v="Presencial"/>
    <x v="0"/>
    <x v="1"/>
    <x v="2"/>
    <x v="9"/>
  </r>
  <r>
    <x v="11264"/>
    <x v="0"/>
    <s v="TGM15850"/>
    <s v="CERTIFICADO DE USO"/>
    <x v="0"/>
    <x v="0"/>
    <x v="0"/>
    <x v="0"/>
    <s v="Liz Lidiana Huaman Rojas"/>
    <s v="Presencial"/>
    <x v="0"/>
    <x v="1"/>
    <x v="2"/>
    <x v="9"/>
  </r>
  <r>
    <x v="11265"/>
    <x v="0"/>
    <s v="TGM15851"/>
    <s v="COLOCACION DE LAPIDA"/>
    <x v="0"/>
    <x v="0"/>
    <x v="4"/>
    <x v="13"/>
    <s v="Grupo Servicio de Atencion al Cliente"/>
    <s v="Presencial"/>
    <x v="0"/>
    <x v="2"/>
    <x v="2"/>
    <x v="9"/>
  </r>
  <r>
    <x v="11266"/>
    <x v="0"/>
    <s v="TGM15852"/>
    <s v="RECLAMO DE LAPIDA"/>
    <x v="0"/>
    <x v="1"/>
    <x v="4"/>
    <x v="18"/>
    <s v="Deisy Huaman Lara - San Antonio"/>
    <s v="Presencial"/>
    <x v="0"/>
    <x v="2"/>
    <x v="2"/>
    <x v="9"/>
  </r>
  <r>
    <x v="11267"/>
    <x v="0"/>
    <s v="TGM15853"/>
    <s v="ESTADO DE CUENTA DIGITAL"/>
    <x v="0"/>
    <x v="0"/>
    <x v="0"/>
    <x v="5"/>
    <s v="Liz Lidiana Huaman Rojas"/>
    <s v="Presencial"/>
    <x v="0"/>
    <x v="1"/>
    <x v="2"/>
    <x v="9"/>
  </r>
  <r>
    <x v="11268"/>
    <x v="0"/>
    <s v="TGM15854"/>
    <s v="MISA RECUERDO"/>
    <x v="0"/>
    <x v="2"/>
    <x v="0"/>
    <x v="39"/>
    <s v="Liz Lidiana Huaman Rojas"/>
    <m/>
    <x v="0"/>
    <x v="1"/>
    <x v="2"/>
    <x v="9"/>
  </r>
  <r>
    <x v="11269"/>
    <x v="4"/>
    <s v="TGM15855"/>
    <s v="ENTREGA DE CERTIFICADO DE PERPETUIDAD"/>
    <x v="0"/>
    <x v="0"/>
    <x v="0"/>
    <x v="0"/>
    <s v="Ruth Cusihuaman SACC2"/>
    <s v="Presencial"/>
    <x v="0"/>
    <x v="1"/>
    <x v="2"/>
    <x v="9"/>
  </r>
  <r>
    <x v="11270"/>
    <x v="0"/>
    <s v="TGM15856"/>
    <s v="ACTA DE DEFUNCION"/>
    <x v="0"/>
    <x v="0"/>
    <x v="0"/>
    <x v="41"/>
    <s v="Pamela Diana SAC Caro Alhua"/>
    <s v="Presencial"/>
    <x v="0"/>
    <x v="1"/>
    <x v="2"/>
    <x v="9"/>
  </r>
  <r>
    <x v="11271"/>
    <x v="0"/>
    <s v="TGM15857"/>
    <s v="ACTA DE DEFUNCION"/>
    <x v="0"/>
    <x v="0"/>
    <x v="0"/>
    <x v="41"/>
    <s v="Pamela Diana SAC Caro Alhua"/>
    <s v="Presencial"/>
    <x v="0"/>
    <x v="1"/>
    <x v="2"/>
    <x v="9"/>
  </r>
  <r>
    <x v="11272"/>
    <x v="4"/>
    <s v="TGM15858"/>
    <s v="GENERACION CODG. CIP"/>
    <x v="0"/>
    <x v="0"/>
    <x v="0"/>
    <x v="46"/>
    <s v="Ruth Cusihuaman SACC2"/>
    <s v="Presencial"/>
    <x v="0"/>
    <x v="1"/>
    <x v="2"/>
    <x v="9"/>
  </r>
  <r>
    <x v="11273"/>
    <x v="4"/>
    <s v="TGM15859"/>
    <s v="GENERACION CODG. CIP"/>
    <x v="0"/>
    <x v="0"/>
    <x v="0"/>
    <x v="46"/>
    <s v="Ruth Cusihuaman SACC2"/>
    <s v="Llamada Telefonica"/>
    <x v="0"/>
    <x v="1"/>
    <x v="2"/>
    <x v="9"/>
  </r>
  <r>
    <x v="11274"/>
    <x v="0"/>
    <s v="TGM15860"/>
    <s v="VENTA DE LAPIDA"/>
    <x v="0"/>
    <x v="0"/>
    <x v="4"/>
    <x v="9"/>
    <s v="Grupo Servicio de Atencion al Cliente"/>
    <s v="Presencial"/>
    <x v="0"/>
    <x v="2"/>
    <x v="2"/>
    <x v="9"/>
  </r>
  <r>
    <x v="11275"/>
    <x v="0"/>
    <s v="TGM15861"/>
    <s v="CERTIFICADO DE USO"/>
    <x v="0"/>
    <x v="0"/>
    <x v="0"/>
    <x v="0"/>
    <s v="Pamela Diana SAC Caro Alhua"/>
    <s v="Presencial"/>
    <x v="0"/>
    <x v="1"/>
    <x v="2"/>
    <x v="9"/>
  </r>
  <r>
    <x v="11276"/>
    <x v="3"/>
    <s v="TGM15862"/>
    <s v="ENTREGA DE CERTIFICADO DE PERPETUIDAD"/>
    <x v="0"/>
    <x v="0"/>
    <x v="0"/>
    <x v="0"/>
    <s v="Ruth Cusihuaman SACC1"/>
    <s v="Presencial"/>
    <x v="0"/>
    <x v="1"/>
    <x v="2"/>
    <x v="9"/>
  </r>
  <r>
    <x v="11277"/>
    <x v="0"/>
    <s v="TGM15863"/>
    <s v="ESTADO DE CUENTA"/>
    <x v="0"/>
    <x v="0"/>
    <x v="0"/>
    <x v="5"/>
    <s v="Pamela Diana SAC Caro Alhua"/>
    <s v="Presencial"/>
    <x v="0"/>
    <x v="1"/>
    <x v="2"/>
    <x v="9"/>
  </r>
  <r>
    <x v="11278"/>
    <x v="3"/>
    <s v="TGM15864"/>
    <s v="ENTREGA DE CERTIFICADO DE PERPETUIDAD"/>
    <x v="0"/>
    <x v="0"/>
    <x v="0"/>
    <x v="0"/>
    <s v="Ruth Cusihuaman SACC1"/>
    <s v="Presencial"/>
    <x v="0"/>
    <x v="1"/>
    <x v="2"/>
    <x v="9"/>
  </r>
  <r>
    <x v="11279"/>
    <x v="0"/>
    <s v="TGM15865"/>
    <s v="CERTIFICADO DE USO"/>
    <x v="0"/>
    <x v="0"/>
    <x v="0"/>
    <x v="0"/>
    <s v="Pamela Diana SAC Caro Alhua"/>
    <s v="Presencial"/>
    <x v="0"/>
    <x v="1"/>
    <x v="2"/>
    <x v="9"/>
  </r>
  <r>
    <x v="11280"/>
    <x v="0"/>
    <s v="TGM15866"/>
    <s v="CERTIFICADO DE USO"/>
    <x v="0"/>
    <x v="0"/>
    <x v="0"/>
    <x v="0"/>
    <s v="Pamela Diana SAC Caro Alhua"/>
    <s v="Presencial"/>
    <x v="0"/>
    <x v="1"/>
    <x v="2"/>
    <x v="9"/>
  </r>
  <r>
    <x v="11281"/>
    <x v="4"/>
    <s v="TGM15867"/>
    <s v="SOLICITUD REACTIVACION DE CONTRATO"/>
    <x v="0"/>
    <x v="0"/>
    <x v="4"/>
    <x v="49"/>
    <s v="Juan Carlos Chavez  Csc2"/>
    <s v="Presencial"/>
    <x v="0"/>
    <x v="2"/>
    <x v="2"/>
    <x v="9"/>
  </r>
  <r>
    <x v="11282"/>
    <x v="0"/>
    <s v="TGM15868"/>
    <s v="SERVICIO DE MISA"/>
    <x v="0"/>
    <x v="2"/>
    <x v="0"/>
    <x v="39"/>
    <s v="Fiordeliz Michelle Baquerizo Aliaga SAN"/>
    <s v="Presencial"/>
    <x v="0"/>
    <x v="1"/>
    <x v="2"/>
    <x v="9"/>
  </r>
  <r>
    <x v="11283"/>
    <x v="0"/>
    <s v="TGM15869"/>
    <s v="VENTA DE FLOREROS"/>
    <x v="0"/>
    <x v="0"/>
    <x v="4"/>
    <x v="21"/>
    <s v="Grupo Servicio de Atencion al Cliente"/>
    <s v="Presencial"/>
    <x v="0"/>
    <x v="2"/>
    <x v="2"/>
    <x v="9"/>
  </r>
  <r>
    <x v="11284"/>
    <x v="0"/>
    <s v="TGM15870"/>
    <s v="SERVICIO DE MISA"/>
    <x v="0"/>
    <x v="2"/>
    <x v="0"/>
    <x v="39"/>
    <s v="Fiordeliz Michelle Baquerizo Aliaga SAN"/>
    <s v="Presencial"/>
    <x v="0"/>
    <x v="1"/>
    <x v="2"/>
    <x v="9"/>
  </r>
  <r>
    <x v="11285"/>
    <x v="0"/>
    <s v="TGM15871"/>
    <s v="CERTIFICADO DE USO"/>
    <x v="0"/>
    <x v="0"/>
    <x v="0"/>
    <x v="0"/>
    <s v="Pamela Diana SAC Caro Alhua"/>
    <s v="Presencial"/>
    <x v="0"/>
    <x v="1"/>
    <x v="2"/>
    <x v="9"/>
  </r>
  <r>
    <x v="11286"/>
    <x v="0"/>
    <s v="TGM15872"/>
    <s v="CAMBIO DE TITULARIDAD"/>
    <x v="0"/>
    <x v="0"/>
    <x v="0"/>
    <x v="31"/>
    <s v="Pamela Diana SAC Caro Alhua"/>
    <s v="Presencial"/>
    <x v="0"/>
    <x v="1"/>
    <x v="2"/>
    <x v="9"/>
  </r>
  <r>
    <x v="11287"/>
    <x v="1"/>
    <s v="TGM15873"/>
    <s v="MANTENIMIENTO DE L&amp;AACUTE;PIDA"/>
    <x v="0"/>
    <x v="0"/>
    <x v="2"/>
    <x v="14"/>
    <s v="Fiordeliz Michelle Baquerizo Aliaga COR"/>
    <s v="Presencial"/>
    <x v="0"/>
    <x v="2"/>
    <x v="2"/>
    <x v="9"/>
  </r>
  <r>
    <x v="11288"/>
    <x v="0"/>
    <s v="TGM15874"/>
    <s v="FLORERO CAMBIADO"/>
    <x v="0"/>
    <x v="0"/>
    <x v="4"/>
    <x v="14"/>
    <s v="Grupo Servicio de Atencion al Cliente"/>
    <s v="Presencial"/>
    <x v="0"/>
    <x v="2"/>
    <x v="2"/>
    <x v="9"/>
  </r>
  <r>
    <x v="11289"/>
    <x v="4"/>
    <s v="TGM15875"/>
    <s v="ENTREGA DE CERTIFICADO DE PERPETUIDAD"/>
    <x v="0"/>
    <x v="0"/>
    <x v="0"/>
    <x v="0"/>
    <s v="Ruth Cusihuaman SACC2"/>
    <s v="Presencial"/>
    <x v="0"/>
    <x v="1"/>
    <x v="2"/>
    <x v="9"/>
  </r>
  <r>
    <x v="11290"/>
    <x v="4"/>
    <s v="TGM15876"/>
    <s v="CERTIFICADO DE USO PERPETUO"/>
    <x v="0"/>
    <x v="0"/>
    <x v="0"/>
    <x v="0"/>
    <s v="Rosmery Montesinos Quispe c2"/>
    <s v="Presencial"/>
    <x v="0"/>
    <x v="1"/>
    <x v="2"/>
    <x v="9"/>
  </r>
  <r>
    <x v="11291"/>
    <x v="4"/>
    <s v="TGM15877"/>
    <s v="CERTIFICADO DE USO PERPETUO"/>
    <x v="0"/>
    <x v="0"/>
    <x v="0"/>
    <x v="0"/>
    <s v="Rosmery Montesinos Quispe c2"/>
    <m/>
    <x v="0"/>
    <x v="1"/>
    <x v="2"/>
    <x v="9"/>
  </r>
  <r>
    <x v="11292"/>
    <x v="0"/>
    <s v="TGM15878"/>
    <s v="TUBER&amp;IACUTE;A ROTA"/>
    <x v="0"/>
    <x v="1"/>
    <x v="4"/>
    <x v="14"/>
    <s v="Deisy Huaman Lara - San Antonio"/>
    <m/>
    <x v="0"/>
    <x v="2"/>
    <x v="2"/>
    <x v="9"/>
  </r>
  <r>
    <x v="11293"/>
    <x v="0"/>
    <s v="TGM15879"/>
    <s v="SERVICIO DE MISA"/>
    <x v="0"/>
    <x v="2"/>
    <x v="0"/>
    <x v="39"/>
    <s v="Fiordeliz Michelle Baquerizo Aliaga SAN"/>
    <s v="Presencial"/>
    <x v="0"/>
    <x v="1"/>
    <x v="2"/>
    <x v="9"/>
  </r>
  <r>
    <x v="11294"/>
    <x v="0"/>
    <s v="TGM15880"/>
    <s v="SERVICIO DE MISA"/>
    <x v="0"/>
    <x v="2"/>
    <x v="0"/>
    <x v="39"/>
    <s v="Fiordeliz Michelle Baquerizo Aliaga SAN"/>
    <s v="Presencial"/>
    <x v="0"/>
    <x v="1"/>
    <x v="2"/>
    <x v="9"/>
  </r>
  <r>
    <x v="11295"/>
    <x v="0"/>
    <s v="TGM15881"/>
    <s v="VENTA DE FLOREROS"/>
    <x v="0"/>
    <x v="0"/>
    <x v="4"/>
    <x v="21"/>
    <s v="Grupo Servicio de Atencion al Cliente"/>
    <s v="Presencial"/>
    <x v="0"/>
    <x v="2"/>
    <x v="2"/>
    <x v="9"/>
  </r>
  <r>
    <x v="11296"/>
    <x v="0"/>
    <s v="TGM15882"/>
    <s v="MISA"/>
    <x v="0"/>
    <x v="2"/>
    <x v="0"/>
    <x v="39"/>
    <s v="Nescar Janeth Ingaruca Peña SAC SAN"/>
    <s v="Presencial"/>
    <x v="0"/>
    <x v="1"/>
    <x v="2"/>
    <x v="9"/>
  </r>
  <r>
    <x v="11297"/>
    <x v="0"/>
    <s v="TGM15883"/>
    <s v="PAGO DE FOMA"/>
    <x v="0"/>
    <x v="0"/>
    <x v="0"/>
    <x v="51"/>
    <s v="Fiordeliz Michelle Baquerizo Aliaga SAN"/>
    <s v="Presencial"/>
    <x v="0"/>
    <x v="1"/>
    <x v="2"/>
    <x v="9"/>
  </r>
  <r>
    <x v="11298"/>
    <x v="0"/>
    <s v="TGM15884"/>
    <s v="ALQUILER DE TOLDO"/>
    <x v="0"/>
    <x v="0"/>
    <x v="0"/>
    <x v="48"/>
    <s v="Fiordeliz Michelle Baquerizo Aliaga SAN"/>
    <s v="Presencial"/>
    <x v="0"/>
    <x v="1"/>
    <x v="2"/>
    <x v="9"/>
  </r>
  <r>
    <x v="11299"/>
    <x v="0"/>
    <s v="TGM15885"/>
    <s v="ACTUALIZACI&amp;OACUTE;N DE DATOS"/>
    <x v="0"/>
    <x v="0"/>
    <x v="0"/>
    <x v="1"/>
    <s v="Fiordeliz Michelle Baquerizo Aliaga SAN"/>
    <s v="Presencial"/>
    <x v="0"/>
    <x v="1"/>
    <x v="2"/>
    <x v="9"/>
  </r>
  <r>
    <x v="11300"/>
    <x v="0"/>
    <s v="TGM15886"/>
    <s v="CERTIFICADO"/>
    <x v="0"/>
    <x v="0"/>
    <x v="0"/>
    <x v="0"/>
    <s v="Nescar Janeth Ingaruca Peña SAC SAN"/>
    <s v="Presencial"/>
    <x v="0"/>
    <x v="1"/>
    <x v="2"/>
    <x v="9"/>
  </r>
  <r>
    <x v="11301"/>
    <x v="0"/>
    <s v="TGM15887"/>
    <s v="CERTIFICADO"/>
    <x v="0"/>
    <x v="0"/>
    <x v="0"/>
    <x v="0"/>
    <s v="Nescar Janeth Ingaruca Peña SAC SAN"/>
    <s v="Presencial"/>
    <x v="0"/>
    <x v="1"/>
    <x v="2"/>
    <x v="9"/>
  </r>
  <r>
    <x v="11302"/>
    <x v="0"/>
    <s v="TGM15888"/>
    <s v="CONFECCI&amp;OACUTE;N DE L&amp;AACUTE;PIDA"/>
    <x v="0"/>
    <x v="0"/>
    <x v="4"/>
    <x v="13"/>
    <s v="Grupo Servicio de Atencion al Cliente"/>
    <s v="Presencial"/>
    <x v="0"/>
    <x v="2"/>
    <x v="2"/>
    <x v="9"/>
  </r>
  <r>
    <x v="11303"/>
    <x v="0"/>
    <s v="TGM15889"/>
    <s v="CERTIFICADO"/>
    <x v="0"/>
    <x v="0"/>
    <x v="0"/>
    <x v="0"/>
    <s v="Nescar Janeth Ingaruca Peña SAC SAN"/>
    <s v="Presencial"/>
    <x v="0"/>
    <x v="1"/>
    <x v="2"/>
    <x v="9"/>
  </r>
  <r>
    <x v="11304"/>
    <x v="0"/>
    <s v="TGM15890"/>
    <s v="MISA"/>
    <x v="0"/>
    <x v="2"/>
    <x v="0"/>
    <x v="39"/>
    <s v="Nescar Janeth Ingaruca Peña SAC SAN"/>
    <s v="Presencial"/>
    <x v="0"/>
    <x v="1"/>
    <x v="2"/>
    <x v="9"/>
  </r>
  <r>
    <x v="11305"/>
    <x v="0"/>
    <s v="TGM15891"/>
    <s v="MISA"/>
    <x v="0"/>
    <x v="2"/>
    <x v="0"/>
    <x v="39"/>
    <s v="Nescar Janeth Ingaruca Peña SAC SAN"/>
    <s v="Presencial"/>
    <x v="0"/>
    <x v="1"/>
    <x v="2"/>
    <x v="9"/>
  </r>
  <r>
    <x v="11306"/>
    <x v="0"/>
    <s v="TGM15892"/>
    <s v="MISA"/>
    <x v="0"/>
    <x v="2"/>
    <x v="0"/>
    <x v="39"/>
    <s v="Nescar Janeth Ingaruca Peña SAC SAN"/>
    <s v="Presencial"/>
    <x v="0"/>
    <x v="1"/>
    <x v="2"/>
    <x v="9"/>
  </r>
  <r>
    <x v="11307"/>
    <x v="0"/>
    <s v="TGM15893"/>
    <s v="VENTA FLOREROS"/>
    <x v="0"/>
    <x v="0"/>
    <x v="4"/>
    <x v="21"/>
    <s v="Grupo Servicio de Atencion al Cliente"/>
    <s v="Presencial"/>
    <x v="0"/>
    <x v="2"/>
    <x v="2"/>
    <x v="9"/>
  </r>
  <r>
    <x v="11308"/>
    <x v="1"/>
    <s v="TGM15894"/>
    <s v="ACTUALIZACI&amp;OACUTE;N DE DATOS Y GENERACI&amp;OACUTE;N DE CIP"/>
    <x v="0"/>
    <x v="2"/>
    <x v="0"/>
    <x v="1"/>
    <s v="Fiordeliz Michelle Baquerizo Aliaga COR"/>
    <s v="Presencial"/>
    <x v="0"/>
    <x v="1"/>
    <x v="2"/>
    <x v="9"/>
  </r>
  <r>
    <x v="11309"/>
    <x v="3"/>
    <s v="TGM15895"/>
    <s v="ENTREGA DE CERTIFICADO DE PERPETUIDAD"/>
    <x v="0"/>
    <x v="0"/>
    <x v="0"/>
    <x v="0"/>
    <s v="Ruth Cusihuaman SACC1"/>
    <s v="Presencial"/>
    <x v="0"/>
    <x v="1"/>
    <x v="2"/>
    <x v="9"/>
  </r>
  <r>
    <x v="11310"/>
    <x v="4"/>
    <s v="TGM15896"/>
    <s v="ENTREGA DE CERTIFICADO DE PERPETUIDAD"/>
    <x v="0"/>
    <x v="0"/>
    <x v="0"/>
    <x v="0"/>
    <s v="Ruth Cusihuaman SACC2"/>
    <s v="Presencial"/>
    <x v="0"/>
    <x v="1"/>
    <x v="2"/>
    <x v="9"/>
  </r>
  <r>
    <x v="11311"/>
    <x v="0"/>
    <s v="TGM15897"/>
    <s v="FLOREROS"/>
    <x v="0"/>
    <x v="0"/>
    <x v="0"/>
    <x v="4"/>
    <s v="Fiordeliz Michelle Baquerizo Aliaga SAN"/>
    <s v="Presencial"/>
    <x v="0"/>
    <x v="1"/>
    <x v="2"/>
    <x v="9"/>
  </r>
  <r>
    <x v="11312"/>
    <x v="0"/>
    <s v="TGM15898"/>
    <s v="SERVICIO DE MISA"/>
    <x v="0"/>
    <x v="2"/>
    <x v="0"/>
    <x v="39"/>
    <s v="Fiordeliz Michelle Baquerizo Aliaga SAN"/>
    <s v="Presencial"/>
    <x v="0"/>
    <x v="1"/>
    <x v="2"/>
    <x v="9"/>
  </r>
  <r>
    <x v="11313"/>
    <x v="3"/>
    <s v="TGM15899"/>
    <s v="ENTREGA DE CERTIFICADO DE PERPETUIDAD"/>
    <x v="0"/>
    <x v="0"/>
    <x v="0"/>
    <x v="0"/>
    <s v="Ruth Cusihuaman SACC1"/>
    <s v="Presencial"/>
    <x v="0"/>
    <x v="1"/>
    <x v="2"/>
    <x v="9"/>
  </r>
  <r>
    <x v="11314"/>
    <x v="0"/>
    <s v="TGM15900"/>
    <s v="CODIFICACI&amp;OACUTE;N DE NICHOS"/>
    <x v="0"/>
    <x v="1"/>
    <x v="2"/>
    <x v="42"/>
    <s v="Fiordeliz Michelle Baquerizo Aliaga SAN"/>
    <s v="Presencial"/>
    <x v="0"/>
    <x v="2"/>
    <x v="2"/>
    <x v="9"/>
  </r>
  <r>
    <x v="11315"/>
    <x v="0"/>
    <s v="TGM15901"/>
    <s v="COBRO DE MORA CAJA HYO"/>
    <x v="0"/>
    <x v="1"/>
    <x v="4"/>
    <x v="47"/>
    <s v="Juan Carlos Chavez  San"/>
    <s v="Presencial"/>
    <x v="0"/>
    <x v="2"/>
    <x v="2"/>
    <x v="9"/>
  </r>
  <r>
    <x v="11316"/>
    <x v="3"/>
    <s v="TGM15902"/>
    <s v="REPINTADO DE LAPIDA POR GARANTIA"/>
    <x v="0"/>
    <x v="0"/>
    <x v="2"/>
    <x v="2"/>
    <s v="Rosmery Montesinos Quispe c1"/>
    <m/>
    <x v="0"/>
    <x v="2"/>
    <x v="2"/>
    <x v="9"/>
  </r>
  <r>
    <x v="11317"/>
    <x v="0"/>
    <s v="TGM15903"/>
    <s v="SERVICIO DE MISA"/>
    <x v="0"/>
    <x v="2"/>
    <x v="2"/>
    <x v="39"/>
    <s v="Fiordeliz Michelle Baquerizo Aliaga SAN"/>
    <s v="Presencial"/>
    <x v="0"/>
    <x v="2"/>
    <x v="2"/>
    <x v="9"/>
  </r>
  <r>
    <x v="11318"/>
    <x v="0"/>
    <s v="TGM15904"/>
    <s v="SERVICIO DE MISA"/>
    <x v="0"/>
    <x v="2"/>
    <x v="0"/>
    <x v="39"/>
    <s v="Fiordeliz Michelle Baquerizo Aliaga SAN"/>
    <s v="Presencial"/>
    <x v="0"/>
    <x v="1"/>
    <x v="2"/>
    <x v="9"/>
  </r>
  <r>
    <x v="11319"/>
    <x v="0"/>
    <s v="TGM15905"/>
    <s v="ESPACIOS DE FLOREROS"/>
    <x v="0"/>
    <x v="0"/>
    <x v="4"/>
    <x v="14"/>
    <s v="Grupo Servicio de Atencion al Cliente"/>
    <s v="Presencial"/>
    <x v="0"/>
    <x v="2"/>
    <x v="2"/>
    <x v="9"/>
  </r>
  <r>
    <x v="11320"/>
    <x v="0"/>
    <s v="TGM15906"/>
    <s v="PAGO DE FOMA"/>
    <x v="0"/>
    <x v="0"/>
    <x v="0"/>
    <x v="51"/>
    <s v="Fiordeliz Michelle Baquerizo Aliaga SAN"/>
    <s v="Presencial"/>
    <x v="0"/>
    <x v="1"/>
    <x v="2"/>
    <x v="9"/>
  </r>
  <r>
    <x v="11321"/>
    <x v="0"/>
    <s v="TGM15907"/>
    <s v="EXHUMACION"/>
    <x v="0"/>
    <x v="0"/>
    <x v="0"/>
    <x v="7"/>
    <s v="Pamela Diana SAC Caro Alhua"/>
    <s v="Presencial"/>
    <x v="0"/>
    <x v="1"/>
    <x v="2"/>
    <x v="9"/>
  </r>
  <r>
    <x v="11322"/>
    <x v="0"/>
    <s v="TGM15908"/>
    <s v="CERTIFICADO DE USO"/>
    <x v="0"/>
    <x v="0"/>
    <x v="0"/>
    <x v="0"/>
    <s v="Pamela Diana SAC Caro Alhua"/>
    <m/>
    <x v="0"/>
    <x v="1"/>
    <x v="2"/>
    <x v="9"/>
  </r>
  <r>
    <x v="11323"/>
    <x v="0"/>
    <s v="TGM15909"/>
    <s v="CERTIFICADO DE USO"/>
    <x v="0"/>
    <x v="0"/>
    <x v="0"/>
    <x v="0"/>
    <s v="Pamela Diana SAC Caro Alhua"/>
    <s v="Presencial"/>
    <x v="0"/>
    <x v="1"/>
    <x v="2"/>
    <x v="9"/>
  </r>
  <r>
    <x v="11324"/>
    <x v="0"/>
    <s v="TGM15910"/>
    <s v="CERTIFICADO DE USO"/>
    <x v="0"/>
    <x v="0"/>
    <x v="0"/>
    <x v="0"/>
    <s v="Pamela Diana SAC Caro Alhua"/>
    <m/>
    <x v="0"/>
    <x v="1"/>
    <x v="2"/>
    <x v="9"/>
  </r>
  <r>
    <x v="11325"/>
    <x v="0"/>
    <s v="TGM15911"/>
    <s v="CONSULTA DE FOMA"/>
    <x v="0"/>
    <x v="2"/>
    <x v="0"/>
    <x v="10"/>
    <s v="Fiordeliz Michelle Baquerizo Aliaga SAN"/>
    <s v="Presencial"/>
    <x v="0"/>
    <x v="1"/>
    <x v="2"/>
    <x v="9"/>
  </r>
  <r>
    <x v="11326"/>
    <x v="1"/>
    <s v="TGM15912"/>
    <s v="REPROGRAMACI&amp;OACUTE;N DE CUOTAS"/>
    <x v="0"/>
    <x v="0"/>
    <x v="4"/>
    <x v="10"/>
    <s v="Juan Carlos Chavez  Cor"/>
    <s v="Presencial"/>
    <x v="0"/>
    <x v="2"/>
    <x v="2"/>
    <x v="9"/>
  </r>
  <r>
    <x v="11327"/>
    <x v="1"/>
    <s v="TGM15913"/>
    <s v="REPROGRAMACION DE CUOTAS"/>
    <x v="0"/>
    <x v="0"/>
    <x v="4"/>
    <x v="10"/>
    <s v="Juan Carlos Chavez  Cor"/>
    <s v="Presencial"/>
    <x v="0"/>
    <x v="2"/>
    <x v="2"/>
    <x v="9"/>
  </r>
  <r>
    <x v="11328"/>
    <x v="0"/>
    <s v="TGM15914"/>
    <s v="CERTIFICADO DE USO"/>
    <x v="0"/>
    <x v="0"/>
    <x v="0"/>
    <x v="0"/>
    <s v="Pamela Diana SAC Caro Alhua"/>
    <s v="Presencial"/>
    <x v="0"/>
    <x v="1"/>
    <x v="2"/>
    <x v="9"/>
  </r>
  <r>
    <x v="11329"/>
    <x v="0"/>
    <s v="TGM15915"/>
    <s v="SERVICIO DE MISA"/>
    <x v="0"/>
    <x v="2"/>
    <x v="0"/>
    <x v="39"/>
    <s v="Fiordeliz Michelle Baquerizo Aliaga SAN"/>
    <s v="Presencial"/>
    <x v="0"/>
    <x v="1"/>
    <x v="2"/>
    <x v="9"/>
  </r>
  <r>
    <x v="11330"/>
    <x v="1"/>
    <s v="TGM15916"/>
    <s v="SERVICIO DE MISA"/>
    <x v="0"/>
    <x v="2"/>
    <x v="0"/>
    <x v="39"/>
    <s v="Fiordeliz Michelle Baquerizo Aliaga COR"/>
    <s v="Llamada Telefonica"/>
    <x v="0"/>
    <x v="1"/>
    <x v="2"/>
    <x v="9"/>
  </r>
  <r>
    <x v="11331"/>
    <x v="4"/>
    <s v="TGM15917"/>
    <s v="DEVOLUCI&amp;OACUTE;N DE GARANTIA"/>
    <x v="0"/>
    <x v="0"/>
    <x v="2"/>
    <x v="45"/>
    <s v="Rosmery Montesinos Quispe c2"/>
    <m/>
    <x v="0"/>
    <x v="2"/>
    <x v="2"/>
    <x v="9"/>
  </r>
  <r>
    <x v="11332"/>
    <x v="0"/>
    <s v="TGM15918"/>
    <s v="SERVICIO DE MISA"/>
    <x v="0"/>
    <x v="2"/>
    <x v="0"/>
    <x v="39"/>
    <s v="Fiordeliz Michelle Baquerizo Aliaga SAN"/>
    <s v="Llamada Telefonica"/>
    <x v="0"/>
    <x v="1"/>
    <x v="2"/>
    <x v="9"/>
  </r>
  <r>
    <x v="11333"/>
    <x v="0"/>
    <s v="TGM15919"/>
    <s v="CERTIFICADO DE USO"/>
    <x v="0"/>
    <x v="0"/>
    <x v="0"/>
    <x v="0"/>
    <s v="Fiordeliz Michelle Baquerizo Aliaga SAN"/>
    <s v="Presencial"/>
    <x v="0"/>
    <x v="1"/>
    <x v="2"/>
    <x v="9"/>
  </r>
  <r>
    <x v="11334"/>
    <x v="0"/>
    <s v="TGM15920"/>
    <s v="USO DE ESPACIO"/>
    <x v="0"/>
    <x v="0"/>
    <x v="0"/>
    <x v="8"/>
    <s v="Pamela Diana SAC Caro Alhua"/>
    <s v="Presencial"/>
    <x v="0"/>
    <x v="1"/>
    <x v="2"/>
    <x v="9"/>
  </r>
  <r>
    <x v="11335"/>
    <x v="0"/>
    <s v="TGM15921"/>
    <s v="USO DE ESPACIO"/>
    <x v="0"/>
    <x v="0"/>
    <x v="0"/>
    <x v="8"/>
    <s v="Pamela Diana SAC Caro Alhua"/>
    <s v="Presencial"/>
    <x v="0"/>
    <x v="1"/>
    <x v="2"/>
    <x v="9"/>
  </r>
  <r>
    <x v="11336"/>
    <x v="0"/>
    <s v="TGM15922"/>
    <s v="CERTIFICADO DE USO"/>
    <x v="0"/>
    <x v="0"/>
    <x v="0"/>
    <x v="0"/>
    <s v="Fiordeliz Michelle Baquerizo Aliaga SAN"/>
    <s v="Presencial"/>
    <x v="0"/>
    <x v="1"/>
    <x v="2"/>
    <x v="9"/>
  </r>
  <r>
    <x v="11337"/>
    <x v="0"/>
    <s v="TGM15923"/>
    <s v="PAGO DE FOMA"/>
    <x v="0"/>
    <x v="0"/>
    <x v="0"/>
    <x v="51"/>
    <s v="Fiordeliz Michelle Baquerizo Aliaga SAN"/>
    <s v="Presencial"/>
    <x v="0"/>
    <x v="1"/>
    <x v="2"/>
    <x v="9"/>
  </r>
  <r>
    <x v="11338"/>
    <x v="0"/>
    <s v="TGM15924"/>
    <s v="CERTIFICADO DE USO"/>
    <x v="0"/>
    <x v="0"/>
    <x v="0"/>
    <x v="0"/>
    <s v="Fiordeliz Michelle Baquerizo Aliaga SAN"/>
    <s v="Presencial"/>
    <x v="0"/>
    <x v="1"/>
    <x v="2"/>
    <x v="9"/>
  </r>
  <r>
    <x v="11339"/>
    <x v="0"/>
    <s v="TGM15925"/>
    <s v="BOLETA"/>
    <x v="0"/>
    <x v="0"/>
    <x v="0"/>
    <x v="19"/>
    <s v="Nescar Janeth Ingaruca Peña SAC SAN"/>
    <s v="Llamada Telefonica"/>
    <x v="0"/>
    <x v="1"/>
    <x v="2"/>
    <x v="9"/>
  </r>
  <r>
    <x v="11340"/>
    <x v="0"/>
    <s v="TGM15926"/>
    <s v="BOLETA"/>
    <x v="0"/>
    <x v="0"/>
    <x v="0"/>
    <x v="19"/>
    <s v="Nescar Janeth Ingaruca Peña SAC SAN"/>
    <s v="Redes Sociales"/>
    <x v="0"/>
    <x v="1"/>
    <x v="2"/>
    <x v="9"/>
  </r>
  <r>
    <x v="11341"/>
    <x v="0"/>
    <s v="TGM15927"/>
    <s v="BOLETA"/>
    <x v="0"/>
    <x v="0"/>
    <x v="0"/>
    <x v="19"/>
    <s v="Nescar Janeth Ingaruca Peña SAC SAN"/>
    <s v="Redes Sociales"/>
    <x v="0"/>
    <x v="1"/>
    <x v="2"/>
    <x v="9"/>
  </r>
  <r>
    <x v="11342"/>
    <x v="0"/>
    <s v="TGM15928"/>
    <s v="BOLETA"/>
    <x v="0"/>
    <x v="0"/>
    <x v="0"/>
    <x v="19"/>
    <s v="Nescar Janeth Ingaruca Peña SAC SAN"/>
    <s v="Redes Sociales"/>
    <x v="0"/>
    <x v="1"/>
    <x v="2"/>
    <x v="9"/>
  </r>
  <r>
    <x v="11343"/>
    <x v="0"/>
    <s v="TGM15929"/>
    <s v="BOLETA"/>
    <x v="0"/>
    <x v="0"/>
    <x v="0"/>
    <x v="19"/>
    <s v="Nescar Janeth Ingaruca Peña SAC SAN"/>
    <s v="Redes Sociales"/>
    <x v="0"/>
    <x v="1"/>
    <x v="2"/>
    <x v="9"/>
  </r>
  <r>
    <x v="11344"/>
    <x v="0"/>
    <s v="TGM15930"/>
    <s v="MISA"/>
    <x v="0"/>
    <x v="2"/>
    <x v="0"/>
    <x v="39"/>
    <s v="Nescar Janeth Ingaruca Peña SAC SAN"/>
    <s v="Presencial"/>
    <x v="0"/>
    <x v="1"/>
    <x v="2"/>
    <x v="9"/>
  </r>
  <r>
    <x v="11345"/>
    <x v="0"/>
    <s v="TGM15931"/>
    <s v="USO DE ESPACIO"/>
    <x v="0"/>
    <x v="0"/>
    <x v="0"/>
    <x v="8"/>
    <s v="Pamela Diana SAC Caro Alhua"/>
    <s v="Presencial"/>
    <x v="0"/>
    <x v="1"/>
    <x v="2"/>
    <x v="9"/>
  </r>
  <r>
    <x v="11346"/>
    <x v="3"/>
    <s v="TGM15932"/>
    <s v="ENTREGA DE CERTIFICADO DE PERPETUIDAD"/>
    <x v="0"/>
    <x v="0"/>
    <x v="0"/>
    <x v="0"/>
    <s v="Ruth Cusihuaman SACC1"/>
    <s v="Presencial"/>
    <x v="0"/>
    <x v="1"/>
    <x v="2"/>
    <x v="9"/>
  </r>
  <r>
    <x v="11347"/>
    <x v="4"/>
    <s v="TGM15933"/>
    <s v="ACTUALIZACION DE DATOS"/>
    <x v="0"/>
    <x v="0"/>
    <x v="0"/>
    <x v="1"/>
    <s v="Ruth Cusihuaman SACC2"/>
    <s v="Presencial"/>
    <x v="0"/>
    <x v="1"/>
    <x v="2"/>
    <x v="9"/>
  </r>
  <r>
    <x v="11348"/>
    <x v="0"/>
    <s v="TGM15934"/>
    <s v="MISA"/>
    <x v="0"/>
    <x v="2"/>
    <x v="0"/>
    <x v="39"/>
    <s v="Nescar Janeth Ingaruca Peña SAC SAN"/>
    <s v="Presencial"/>
    <x v="0"/>
    <x v="1"/>
    <x v="2"/>
    <x v="9"/>
  </r>
  <r>
    <x v="11349"/>
    <x v="1"/>
    <s v="TGM15935"/>
    <s v="ESTADO DE CUENTA"/>
    <x v="0"/>
    <x v="0"/>
    <x v="2"/>
    <x v="5"/>
    <s v="Nescar Janeth Ingaruca Peña SAC COR"/>
    <s v="Presencial"/>
    <x v="0"/>
    <x v="2"/>
    <x v="2"/>
    <x v="9"/>
  </r>
  <r>
    <x v="11350"/>
    <x v="0"/>
    <s v="TGM15936"/>
    <s v="ACTA DE DEFUNCION"/>
    <x v="0"/>
    <x v="0"/>
    <x v="0"/>
    <x v="41"/>
    <s v="Pamela Diana SAC Caro Alhua"/>
    <s v="Presencial"/>
    <x v="0"/>
    <x v="1"/>
    <x v="2"/>
    <x v="9"/>
  </r>
  <r>
    <x v="11351"/>
    <x v="0"/>
    <s v="TGM15937"/>
    <s v="CERTIFICADO DE USO"/>
    <x v="0"/>
    <x v="0"/>
    <x v="0"/>
    <x v="0"/>
    <s v="Pamela Diana SAC Caro Alhua"/>
    <s v="Presencial"/>
    <x v="0"/>
    <x v="1"/>
    <x v="2"/>
    <x v="9"/>
  </r>
  <r>
    <x v="11352"/>
    <x v="4"/>
    <s v="TGM15938"/>
    <s v="ENTREGA DE CERTIFICADO DE PERPETUIDAD"/>
    <x v="0"/>
    <x v="0"/>
    <x v="0"/>
    <x v="0"/>
    <s v="Ruth Cusihuaman SACC2"/>
    <s v="Presencial"/>
    <x v="0"/>
    <x v="1"/>
    <x v="2"/>
    <x v="9"/>
  </r>
  <r>
    <x v="11353"/>
    <x v="3"/>
    <s v="TGM15939"/>
    <s v="ENTREGA DE CERTIFICADO DE PERPETUIDAD"/>
    <x v="0"/>
    <x v="0"/>
    <x v="0"/>
    <x v="0"/>
    <s v="Ruth Cusihuaman SACC1"/>
    <s v="Presencial"/>
    <x v="0"/>
    <x v="1"/>
    <x v="2"/>
    <x v="9"/>
  </r>
  <r>
    <x v="11354"/>
    <x v="0"/>
    <s v="TGM15940"/>
    <s v="ESTADO DE CUENTA"/>
    <x v="0"/>
    <x v="0"/>
    <x v="2"/>
    <x v="5"/>
    <s v="Fiordeliz Michelle Baquerizo Aliaga SAN"/>
    <s v="Presencial"/>
    <x v="0"/>
    <x v="2"/>
    <x v="2"/>
    <x v="9"/>
  </r>
  <r>
    <x v="11355"/>
    <x v="1"/>
    <s v="TGM15941"/>
    <s v="SERVICIO DE MISA"/>
    <x v="0"/>
    <x v="2"/>
    <x v="0"/>
    <x v="39"/>
    <s v="Fiordeliz Michelle Baquerizo Aliaga COR"/>
    <m/>
    <x v="0"/>
    <x v="1"/>
    <x v="2"/>
    <x v="9"/>
  </r>
  <r>
    <x v="11356"/>
    <x v="1"/>
    <s v="TGM15942"/>
    <s v="PAGO DE FOMA"/>
    <x v="0"/>
    <x v="0"/>
    <x v="0"/>
    <x v="51"/>
    <s v="Fiordeliz Michelle Baquerizo Aliaga COR"/>
    <s v="Presencial"/>
    <x v="0"/>
    <x v="1"/>
    <x v="2"/>
    <x v="9"/>
  </r>
  <r>
    <x v="11357"/>
    <x v="1"/>
    <s v="TGM15943"/>
    <s v="CERTIFICADO DE USO"/>
    <x v="0"/>
    <x v="0"/>
    <x v="0"/>
    <x v="0"/>
    <s v="Pamela Diana Caro Alhua  SAC cor"/>
    <s v="Presencial"/>
    <x v="0"/>
    <x v="1"/>
    <x v="2"/>
    <x v="9"/>
  </r>
  <r>
    <x v="11358"/>
    <x v="0"/>
    <s v="TGM15944"/>
    <s v="CERTIFICADO DE USO"/>
    <x v="0"/>
    <x v="0"/>
    <x v="0"/>
    <x v="0"/>
    <s v="Fiordeliz Michelle Baquerizo Aliaga SAN"/>
    <s v="Presencial"/>
    <x v="0"/>
    <x v="1"/>
    <x v="2"/>
    <x v="9"/>
  </r>
  <r>
    <x v="11359"/>
    <x v="0"/>
    <s v="TGM15945"/>
    <s v="ALQUILER DE TOLDO"/>
    <x v="0"/>
    <x v="0"/>
    <x v="0"/>
    <x v="48"/>
    <s v="Nescar Janeth Ingaruca Peña SAC SAN"/>
    <s v="Presencial"/>
    <x v="0"/>
    <x v="1"/>
    <x v="2"/>
    <x v="9"/>
  </r>
  <r>
    <x v="11360"/>
    <x v="0"/>
    <s v="TGM15946"/>
    <s v="ALQUILER DE TOLDO"/>
    <x v="0"/>
    <x v="0"/>
    <x v="0"/>
    <x v="48"/>
    <s v="Nescar Janeth Ingaruca Peña SAC SAN"/>
    <s v="Presencial"/>
    <x v="0"/>
    <x v="1"/>
    <x v="2"/>
    <x v="9"/>
  </r>
  <r>
    <x v="11361"/>
    <x v="0"/>
    <s v="TGM15947"/>
    <s v="MISA"/>
    <x v="0"/>
    <x v="2"/>
    <x v="0"/>
    <x v="39"/>
    <s v="Nescar Janeth Ingaruca Peña SAC SAN"/>
    <s v="Presencial"/>
    <x v="0"/>
    <x v="1"/>
    <x v="2"/>
    <x v="9"/>
  </r>
  <r>
    <x v="11362"/>
    <x v="4"/>
    <s v="TGM15948"/>
    <s v="ENTREGA DE CERTIFICADO DE PERPETUIDAD"/>
    <x v="0"/>
    <x v="0"/>
    <x v="2"/>
    <x v="0"/>
    <s v="Rayda Rita Vargas Perales - Cusco II"/>
    <s v="Presencial"/>
    <x v="0"/>
    <x v="2"/>
    <x v="2"/>
    <x v="9"/>
  </r>
  <r>
    <x v="11363"/>
    <x v="4"/>
    <s v="TGM15949"/>
    <s v="ENTREGA DE CERTIFICADO DE PERPETUIDAD"/>
    <x v="0"/>
    <x v="0"/>
    <x v="0"/>
    <x v="0"/>
    <s v="Ruth Cusihuaman SACC2"/>
    <s v="Presencial"/>
    <x v="0"/>
    <x v="1"/>
    <x v="2"/>
    <x v="9"/>
  </r>
  <r>
    <x v="11364"/>
    <x v="0"/>
    <s v="TGM15950"/>
    <s v="PAGO DE FOMA"/>
    <x v="0"/>
    <x v="0"/>
    <x v="0"/>
    <x v="51"/>
    <s v="Fiordeliz Michelle Baquerizo Aliaga SAN"/>
    <s v="Presencial"/>
    <x v="0"/>
    <x v="1"/>
    <x v="2"/>
    <x v="9"/>
  </r>
  <r>
    <x v="11365"/>
    <x v="0"/>
    <s v="TGM15951"/>
    <s v="SERVICIO DE MISA"/>
    <x v="0"/>
    <x v="2"/>
    <x v="0"/>
    <x v="39"/>
    <s v="Fiordeliz Michelle Baquerizo Aliaga SAN"/>
    <s v="Presencial"/>
    <x v="0"/>
    <x v="1"/>
    <x v="2"/>
    <x v="9"/>
  </r>
  <r>
    <x v="11366"/>
    <x v="4"/>
    <s v="TGM15952"/>
    <s v="RECLAMO INCUMPLIMIENTO DE COLOCACI&amp;OACUTE;N DE LAPIDA"/>
    <x v="0"/>
    <x v="0"/>
    <x v="4"/>
    <x v="13"/>
    <s v="Rayda Rita Vargas Perales C2"/>
    <s v="Presencial"/>
    <x v="0"/>
    <x v="2"/>
    <x v="2"/>
    <x v="9"/>
  </r>
  <r>
    <x v="11367"/>
    <x v="3"/>
    <s v="TGM15953"/>
    <s v="DEVOLUCION DE GARANCTI A/D"/>
    <x v="0"/>
    <x v="0"/>
    <x v="2"/>
    <x v="45"/>
    <s v="Ruth Cusihuaman SACC1"/>
    <s v="Presencial"/>
    <x v="0"/>
    <x v="2"/>
    <x v="2"/>
    <x v="9"/>
  </r>
  <r>
    <x v="11368"/>
    <x v="4"/>
    <s v="TGM15954"/>
    <s v="CERTIFICADO DE USO PERPETUO"/>
    <x v="0"/>
    <x v="0"/>
    <x v="0"/>
    <x v="0"/>
    <s v="Rosmery Montesinos Quispe c2"/>
    <s v="Presencial"/>
    <x v="0"/>
    <x v="1"/>
    <x v="2"/>
    <x v="9"/>
  </r>
  <r>
    <x v="11369"/>
    <x v="0"/>
    <s v="TGM15955"/>
    <s v="ASIGNACION DE 2 DO TITULAR"/>
    <x v="0"/>
    <x v="0"/>
    <x v="2"/>
    <x v="54"/>
    <s v="Pamela Diana SAC Caro Alhua"/>
    <s v="Presencial"/>
    <x v="0"/>
    <x v="2"/>
    <x v="2"/>
    <x v="9"/>
  </r>
  <r>
    <x v="11370"/>
    <x v="3"/>
    <s v="TGM15956"/>
    <s v="CAMBIO DE TITULARIDAD POR FALLECIMIENTO"/>
    <x v="0"/>
    <x v="0"/>
    <x v="0"/>
    <x v="31"/>
    <s v="Ruth Cusihuaman SACC1"/>
    <s v="Presencial"/>
    <x v="0"/>
    <x v="1"/>
    <x v="2"/>
    <x v="9"/>
  </r>
  <r>
    <x v="11371"/>
    <x v="3"/>
    <s v="TGM15957"/>
    <s v="GENERACION CODG. CIP"/>
    <x v="0"/>
    <x v="0"/>
    <x v="0"/>
    <x v="46"/>
    <s v="Ruth Cusihuaman SACC1"/>
    <s v="Presencial"/>
    <x v="0"/>
    <x v="1"/>
    <x v="2"/>
    <x v="9"/>
  </r>
  <r>
    <x v="11372"/>
    <x v="4"/>
    <s v="TGM15958"/>
    <s v="ACTUALIZACION DE DATOS"/>
    <x v="0"/>
    <x v="0"/>
    <x v="0"/>
    <x v="1"/>
    <s v="Ruth Cusihuaman SACC2"/>
    <s v="Presencial"/>
    <x v="0"/>
    <x v="1"/>
    <x v="2"/>
    <x v="9"/>
  </r>
  <r>
    <x v="11373"/>
    <x v="0"/>
    <s v="TGM15959"/>
    <s v="CERTIFICADO DE USO"/>
    <x v="0"/>
    <x v="0"/>
    <x v="0"/>
    <x v="0"/>
    <s v="Pamela Diana SAC Caro Alhua"/>
    <s v="Presencial"/>
    <x v="0"/>
    <x v="1"/>
    <x v="2"/>
    <x v="9"/>
  </r>
  <r>
    <x v="11374"/>
    <x v="3"/>
    <s v="TGM15960"/>
    <s v="ENTREGA DE CERTIFICADO DE PERPETUIDAD"/>
    <x v="0"/>
    <x v="0"/>
    <x v="0"/>
    <x v="0"/>
    <s v="Ruth Cusihuaman SACC1"/>
    <s v="Presencial"/>
    <x v="0"/>
    <x v="1"/>
    <x v="2"/>
    <x v="9"/>
  </r>
  <r>
    <x v="11375"/>
    <x v="3"/>
    <s v="TGM15961"/>
    <s v="ENTREGA DE CERTIFICADO DE PERPETUIDAD"/>
    <x v="0"/>
    <x v="0"/>
    <x v="0"/>
    <x v="0"/>
    <s v="Ruth Cusihuaman SACC1"/>
    <s v="Presencial"/>
    <x v="0"/>
    <x v="1"/>
    <x v="2"/>
    <x v="9"/>
  </r>
  <r>
    <x v="11376"/>
    <x v="4"/>
    <s v="TGM15962"/>
    <s v="ENTREGA DE CERTIFICADO DE PERPETUIDAD"/>
    <x v="0"/>
    <x v="0"/>
    <x v="0"/>
    <x v="0"/>
    <s v="Ruth Cusihuaman SACC2"/>
    <s v="Presencial"/>
    <x v="0"/>
    <x v="1"/>
    <x v="2"/>
    <x v="9"/>
  </r>
  <r>
    <x v="11377"/>
    <x v="4"/>
    <s v="TGM15963"/>
    <s v="ACTUALIZACION DE DATOS"/>
    <x v="0"/>
    <x v="0"/>
    <x v="0"/>
    <x v="1"/>
    <s v="Ruth Cusihuaman SACC2"/>
    <s v="Presencial"/>
    <x v="0"/>
    <x v="1"/>
    <x v="2"/>
    <x v="9"/>
  </r>
  <r>
    <x v="11378"/>
    <x v="0"/>
    <s v="TGM15964"/>
    <s v="PAGO DE FOMA"/>
    <x v="0"/>
    <x v="0"/>
    <x v="0"/>
    <x v="51"/>
    <s v="Fiordeliz Michelle Baquerizo Aliaga SAN"/>
    <s v="Presencial"/>
    <x v="0"/>
    <x v="1"/>
    <x v="2"/>
    <x v="9"/>
  </r>
  <r>
    <x v="11379"/>
    <x v="0"/>
    <s v="TGM15965"/>
    <s v="FLOREROS"/>
    <x v="0"/>
    <x v="0"/>
    <x v="0"/>
    <x v="4"/>
    <s v="Fiordeliz Michelle Baquerizo Aliaga SAN"/>
    <s v="Presencial"/>
    <x v="0"/>
    <x v="1"/>
    <x v="2"/>
    <x v="9"/>
  </r>
  <r>
    <x v="11380"/>
    <x v="0"/>
    <s v="TGM15966"/>
    <s v="MISA"/>
    <x v="0"/>
    <x v="2"/>
    <x v="0"/>
    <x v="39"/>
    <s v="Nescar Janeth Ingaruca Peña SAC SAN"/>
    <s v="Presencial"/>
    <x v="0"/>
    <x v="1"/>
    <x v="2"/>
    <x v="9"/>
  </r>
  <r>
    <x v="11381"/>
    <x v="0"/>
    <s v="TGM15967"/>
    <s v="RECLAMO LAPIDA"/>
    <x v="0"/>
    <x v="1"/>
    <x v="4"/>
    <x v="18"/>
    <s v="Deisy Huaman Lara - San Antonio"/>
    <m/>
    <x v="0"/>
    <x v="2"/>
    <x v="2"/>
    <x v="9"/>
  </r>
  <r>
    <x v="11382"/>
    <x v="0"/>
    <s v="TGM15968"/>
    <s v="ESTADO DE CUENTA"/>
    <x v="0"/>
    <x v="0"/>
    <x v="2"/>
    <x v="5"/>
    <s v="Fiordeliz Michelle Baquerizo Aliaga SAN"/>
    <s v="Presencial"/>
    <x v="0"/>
    <x v="2"/>
    <x v="2"/>
    <x v="9"/>
  </r>
  <r>
    <x v="11383"/>
    <x v="0"/>
    <s v="TGM15969"/>
    <s v="PAGO DE FOMA"/>
    <x v="0"/>
    <x v="0"/>
    <x v="0"/>
    <x v="51"/>
    <s v="Fiordeliz Michelle Baquerizo Aliaga SAN"/>
    <s v="Presencial"/>
    <x v="0"/>
    <x v="1"/>
    <x v="2"/>
    <x v="9"/>
  </r>
  <r>
    <x v="11384"/>
    <x v="0"/>
    <s v="TGM15970"/>
    <s v="FLOREROS"/>
    <x v="0"/>
    <x v="0"/>
    <x v="4"/>
    <x v="21"/>
    <s v="Grupo Servicio de Atencion al Cliente"/>
    <s v="Presencial"/>
    <x v="0"/>
    <x v="2"/>
    <x v="2"/>
    <x v="9"/>
  </r>
  <r>
    <x v="11385"/>
    <x v="3"/>
    <s v="TGM15971"/>
    <s v="ACTUALIZACION DE DATOS"/>
    <x v="0"/>
    <x v="0"/>
    <x v="0"/>
    <x v="1"/>
    <s v="Ruth Cusihuaman SACC1"/>
    <s v="Presencial"/>
    <x v="0"/>
    <x v="1"/>
    <x v="2"/>
    <x v="9"/>
  </r>
  <r>
    <x v="11386"/>
    <x v="3"/>
    <s v="TGM15972"/>
    <s v="ENTREGA DE CERTIFICADO DE PERPETUIDAD"/>
    <x v="0"/>
    <x v="0"/>
    <x v="0"/>
    <x v="0"/>
    <s v="Ruth Cusihuaman SACC1"/>
    <s v="Presencial"/>
    <x v="0"/>
    <x v="1"/>
    <x v="2"/>
    <x v="9"/>
  </r>
  <r>
    <x v="11387"/>
    <x v="4"/>
    <s v="TGM15973"/>
    <s v="SOLICITUD ACTIVACION DE CONTRATO"/>
    <x v="0"/>
    <x v="0"/>
    <x v="4"/>
    <x v="49"/>
    <s v="Juan Carlos Chavez  Csc2"/>
    <s v="Presencial"/>
    <x v="0"/>
    <x v="1"/>
    <x v="2"/>
    <x v="9"/>
  </r>
  <r>
    <x v="11388"/>
    <x v="4"/>
    <s v="TGM15974"/>
    <s v="GENERACION CODG. CIP"/>
    <x v="0"/>
    <x v="0"/>
    <x v="0"/>
    <x v="46"/>
    <s v="Ruth Cusihuaman SACC2"/>
    <s v="Presencial"/>
    <x v="0"/>
    <x v="1"/>
    <x v="2"/>
    <x v="9"/>
  </r>
  <r>
    <x v="11389"/>
    <x v="0"/>
    <s v="TGM15975"/>
    <s v="REGRABADO DE L&amp;AACUTE;PIDA MAUSOLEO"/>
    <x v="0"/>
    <x v="1"/>
    <x v="2"/>
    <x v="18"/>
    <s v="Fiordeliz Michelle Baquerizo Aliaga SAN"/>
    <s v="Presencial"/>
    <x v="0"/>
    <x v="1"/>
    <x v="2"/>
    <x v="9"/>
  </r>
  <r>
    <x v="11390"/>
    <x v="0"/>
    <s v="TGM15976"/>
    <s v="ESTADO DE CUENTA"/>
    <x v="0"/>
    <x v="0"/>
    <x v="2"/>
    <x v="5"/>
    <s v="Fiordeliz Michelle Baquerizo Aliaga SAN"/>
    <s v="Presencial"/>
    <x v="0"/>
    <x v="2"/>
    <x v="2"/>
    <x v="9"/>
  </r>
  <r>
    <x v="11391"/>
    <x v="8"/>
    <s v="TGM15977"/>
    <s v="CARTA PRE RESOLUTORIA DE CONTRATO"/>
    <x v="0"/>
    <x v="2"/>
    <x v="0"/>
    <x v="10"/>
    <s v="Rosario Margarita Vergara Jimenez SAC CHIM"/>
    <m/>
    <x v="0"/>
    <x v="1"/>
    <x v="2"/>
    <x v="9"/>
  </r>
  <r>
    <x v="11392"/>
    <x v="8"/>
    <s v="TGM15978"/>
    <s v="BOLETAS DE PAGO"/>
    <x v="0"/>
    <x v="0"/>
    <x v="0"/>
    <x v="19"/>
    <s v="Rosario Margarita Vergara Jimenez SAC CHIM"/>
    <m/>
    <x v="0"/>
    <x v="2"/>
    <x v="2"/>
    <x v="9"/>
  </r>
  <r>
    <x v="11393"/>
    <x v="3"/>
    <s v="TGM15979"/>
    <s v="ENTREGA DE CERTIFICADO DE PERPETUIDAD"/>
    <x v="0"/>
    <x v="0"/>
    <x v="0"/>
    <x v="0"/>
    <s v="Ruth Cusihuaman SACC1"/>
    <s v="Presencial"/>
    <x v="0"/>
    <x v="1"/>
    <x v="2"/>
    <x v="9"/>
  </r>
  <r>
    <x v="11394"/>
    <x v="8"/>
    <s v="TGM15980"/>
    <s v="USO DE ESPACIO"/>
    <x v="0"/>
    <x v="0"/>
    <x v="0"/>
    <x v="8"/>
    <s v="Rosario Margarita Vergara Jimenez SAC CHIM"/>
    <m/>
    <x v="0"/>
    <x v="1"/>
    <x v="2"/>
    <x v="9"/>
  </r>
  <r>
    <x v="11395"/>
    <x v="8"/>
    <s v="TGM15981"/>
    <s v="ACTA DE DEFUNCION"/>
    <x v="0"/>
    <x v="0"/>
    <x v="0"/>
    <x v="41"/>
    <s v="Rosario Margarita Vergara Jimenez SAC CHIM"/>
    <m/>
    <x v="0"/>
    <x v="1"/>
    <x v="2"/>
    <x v="9"/>
  </r>
  <r>
    <x v="11396"/>
    <x v="8"/>
    <s v="TGM15983"/>
    <s v="CONSULTA DEL MONTO A CANCELAR"/>
    <x v="0"/>
    <x v="2"/>
    <x v="0"/>
    <x v="2"/>
    <s v="Rosario Margarita Vergara Jimenez SAC CHIM"/>
    <m/>
    <x v="0"/>
    <x v="1"/>
    <x v="2"/>
    <x v="9"/>
  </r>
  <r>
    <x v="11397"/>
    <x v="3"/>
    <s v="TGM15984"/>
    <s v="CONSULTA CUOTA"/>
    <x v="0"/>
    <x v="2"/>
    <x v="0"/>
    <x v="10"/>
    <s v="Ruth Cusihuaman SACC1"/>
    <s v="Presencial"/>
    <x v="0"/>
    <x v="1"/>
    <x v="2"/>
    <x v="9"/>
  </r>
  <r>
    <x v="11398"/>
    <x v="4"/>
    <s v="TGM15985"/>
    <s v="ENTREGA DE CERTIFICADO DE PERPETUIDAD"/>
    <x v="0"/>
    <x v="0"/>
    <x v="0"/>
    <x v="0"/>
    <s v="Ruth Cusihuaman SACC2"/>
    <s v="Presencial"/>
    <x v="0"/>
    <x v="1"/>
    <x v="2"/>
    <x v="9"/>
  </r>
  <r>
    <x v="11399"/>
    <x v="8"/>
    <s v="TGM15986"/>
    <s v="CERTIFICADO DE USO"/>
    <x v="0"/>
    <x v="0"/>
    <x v="0"/>
    <x v="0"/>
    <s v="Rosario Margarita Vergara Jimenez SAC CHIM"/>
    <m/>
    <x v="0"/>
    <x v="1"/>
    <x v="2"/>
    <x v="9"/>
  </r>
  <r>
    <x v="11400"/>
    <x v="8"/>
    <s v="TGM15987"/>
    <s v="REQUISITOS PARA EXHUMACION DE CUERPOE"/>
    <x v="0"/>
    <x v="0"/>
    <x v="0"/>
    <x v="55"/>
    <s v="Rosario Margarita Vergara Jimenez SAC CHIM"/>
    <m/>
    <x v="0"/>
    <x v="1"/>
    <x v="2"/>
    <x v="9"/>
  </r>
  <r>
    <x v="11401"/>
    <x v="8"/>
    <s v="TGM15988"/>
    <s v="DECORACIÓN DE LAPIDA CON ROSAS"/>
    <x v="0"/>
    <x v="1"/>
    <x v="4"/>
    <x v="17"/>
    <s v="Oscar San Martin Castillo  Chimbote"/>
    <m/>
    <x v="0"/>
    <x v="2"/>
    <x v="2"/>
    <x v="9"/>
  </r>
  <r>
    <x v="11402"/>
    <x v="4"/>
    <s v="TGM15990"/>
    <s v="ACTUALIZACION DE DATOS"/>
    <x v="0"/>
    <x v="0"/>
    <x v="0"/>
    <x v="1"/>
    <s v="Ruth Cusihuaman SACC2"/>
    <s v="Presencial"/>
    <x v="0"/>
    <x v="1"/>
    <x v="2"/>
    <x v="9"/>
  </r>
  <r>
    <x v="11403"/>
    <x v="3"/>
    <s v="TGM15991"/>
    <s v="ACTUALIZACION DE DATOS"/>
    <x v="0"/>
    <x v="0"/>
    <x v="0"/>
    <x v="1"/>
    <s v="Ruth Cusihuaman SACC1"/>
    <s v="Presencial"/>
    <x v="0"/>
    <x v="1"/>
    <x v="2"/>
    <x v="9"/>
  </r>
  <r>
    <x v="11404"/>
    <x v="8"/>
    <s v="TGM15993"/>
    <s v="CODIGO CIP"/>
    <x v="0"/>
    <x v="0"/>
    <x v="0"/>
    <x v="46"/>
    <s v="Rosario Margarita Vergara Jimenez SAC CHIM"/>
    <m/>
    <x v="0"/>
    <x v="1"/>
    <x v="2"/>
    <x v="9"/>
  </r>
  <r>
    <x v="11405"/>
    <x v="8"/>
    <s v="TGM15994"/>
    <s v="CAMBIO DE FECHA DE PAGO"/>
    <x v="0"/>
    <x v="0"/>
    <x v="0"/>
    <x v="5"/>
    <s v="Rosario Margarita Vergara Jimenez SAC CHIM"/>
    <m/>
    <x v="0"/>
    <x v="1"/>
    <x v="2"/>
    <x v="9"/>
  </r>
  <r>
    <x v="11406"/>
    <x v="8"/>
    <s v="TGM15995"/>
    <s v="CONSULTA DE FORMAS DE PAGO"/>
    <x v="0"/>
    <x v="0"/>
    <x v="0"/>
    <x v="5"/>
    <s v="Rosario Margarita Vergara Jimenez SAC CHIM"/>
    <m/>
    <x v="0"/>
    <x v="1"/>
    <x v="2"/>
    <x v="9"/>
  </r>
  <r>
    <x v="11407"/>
    <x v="8"/>
    <s v="TGM15996"/>
    <s v="CODIGO CIP"/>
    <x v="0"/>
    <x v="0"/>
    <x v="0"/>
    <x v="46"/>
    <s v="Rosario Margarita Vergara Jimenez SAC CHIM"/>
    <m/>
    <x v="0"/>
    <x v="1"/>
    <x v="2"/>
    <x v="9"/>
  </r>
  <r>
    <x v="11408"/>
    <x v="8"/>
    <s v="TGM15997"/>
    <s v="PAGO DE CUOTA CON CÓDIGO CIP"/>
    <x v="0"/>
    <x v="0"/>
    <x v="0"/>
    <x v="19"/>
    <s v="Rosario Margarita Vergara Jimenez SAC CHIM"/>
    <m/>
    <x v="0"/>
    <x v="1"/>
    <x v="2"/>
    <x v="9"/>
  </r>
  <r>
    <x v="11409"/>
    <x v="8"/>
    <s v="TGM15998"/>
    <s v="FLORES EN ESPACIO"/>
    <x v="0"/>
    <x v="1"/>
    <x v="4"/>
    <x v="17"/>
    <s v="Oscar San Martin Castillo  Chimbote"/>
    <m/>
    <x v="0"/>
    <x v="2"/>
    <x v="2"/>
    <x v="9"/>
  </r>
  <r>
    <x v="11410"/>
    <x v="4"/>
    <s v="TGM15999"/>
    <s v="ENTREGA DE CERTIFICADO DE PERPETUIDAD"/>
    <x v="0"/>
    <x v="0"/>
    <x v="0"/>
    <x v="0"/>
    <s v="Ruth Cusihuaman SACC2"/>
    <s v="Presencial"/>
    <x v="0"/>
    <x v="1"/>
    <x v="2"/>
    <x v="9"/>
  </r>
  <r>
    <x v="11411"/>
    <x v="8"/>
    <s v="TGM16000"/>
    <s v="REPROGRAMACION DE CUOTAS"/>
    <x v="0"/>
    <x v="0"/>
    <x v="0"/>
    <x v="5"/>
    <s v="Rosario Margarita Vergara Jimenez SAC CHIM"/>
    <m/>
    <x v="0"/>
    <x v="1"/>
    <x v="2"/>
    <x v="9"/>
  </r>
  <r>
    <x v="11412"/>
    <x v="0"/>
    <s v="TGM16001"/>
    <s v="LAPIDA DE FLORERO"/>
    <x v="0"/>
    <x v="1"/>
    <x v="4"/>
    <x v="20"/>
    <s v="Deisy Huaman Lara - San Antonio"/>
    <s v="Presencial"/>
    <x v="0"/>
    <x v="1"/>
    <x v="2"/>
    <x v="9"/>
  </r>
  <r>
    <x v="11413"/>
    <x v="0"/>
    <s v="TGM16002"/>
    <s v="ESCALERAS DE NICHOS ANTIGUOS"/>
    <x v="0"/>
    <x v="1"/>
    <x v="2"/>
    <x v="42"/>
    <s v="Fiordeliz Michelle Baquerizo Aliaga SAN"/>
    <s v="Presencial"/>
    <x v="0"/>
    <x v="2"/>
    <x v="2"/>
    <x v="9"/>
  </r>
  <r>
    <x v="11414"/>
    <x v="0"/>
    <s v="TGM16003"/>
    <s v="ALQUILER DE TOLDO"/>
    <x v="0"/>
    <x v="0"/>
    <x v="0"/>
    <x v="48"/>
    <s v="Nescar Janeth Ingaruca Peña SAC SAN"/>
    <s v="Presencial"/>
    <x v="0"/>
    <x v="1"/>
    <x v="2"/>
    <x v="9"/>
  </r>
  <r>
    <x v="11415"/>
    <x v="0"/>
    <s v="TGM16004"/>
    <s v="VENTA DE FLOREROS"/>
    <x v="0"/>
    <x v="0"/>
    <x v="4"/>
    <x v="21"/>
    <s v="Grupo Servicio de Atencion al Cliente"/>
    <s v="Presencial"/>
    <x v="0"/>
    <x v="2"/>
    <x v="2"/>
    <x v="9"/>
  </r>
  <r>
    <x v="11416"/>
    <x v="0"/>
    <s v="TGM16005"/>
    <s v="PAGO DE FOMA"/>
    <x v="0"/>
    <x v="0"/>
    <x v="0"/>
    <x v="51"/>
    <s v="Fiordeliz Michelle Baquerizo Aliaga SAN"/>
    <s v="Presencial"/>
    <x v="0"/>
    <x v="1"/>
    <x v="3"/>
    <x v="0"/>
  </r>
  <r>
    <x v="11417"/>
    <x v="4"/>
    <s v="TGM16006"/>
    <s v="RECLAMO DE LAPIDA"/>
    <x v="0"/>
    <x v="1"/>
    <x v="4"/>
    <x v="13"/>
    <s v="Rayda Rita Vargas Perales C2"/>
    <s v="Presencial"/>
    <x v="0"/>
    <x v="2"/>
    <x v="3"/>
    <x v="0"/>
  </r>
  <r>
    <x v="11418"/>
    <x v="0"/>
    <s v="TGM16007"/>
    <s v="USO DE ESPACIO"/>
    <x v="0"/>
    <x v="0"/>
    <x v="0"/>
    <x v="8"/>
    <s v="Pamela Diana SAC Caro Alhua"/>
    <s v="Presencial"/>
    <x v="0"/>
    <x v="1"/>
    <x v="3"/>
    <x v="0"/>
  </r>
  <r>
    <x v="11419"/>
    <x v="3"/>
    <s v="TGM16008"/>
    <s v="CERTIFICADO DE USO PERPETUO"/>
    <x v="0"/>
    <x v="0"/>
    <x v="0"/>
    <x v="0"/>
    <s v="Rosmery Montesinos Quispe c1"/>
    <s v="Presencial"/>
    <x v="0"/>
    <x v="1"/>
    <x v="3"/>
    <x v="0"/>
  </r>
  <r>
    <x v="11420"/>
    <x v="4"/>
    <s v="TGM16009"/>
    <s v="ACTUALIZACION DE DATOS"/>
    <x v="0"/>
    <x v="0"/>
    <x v="0"/>
    <x v="1"/>
    <s v="Ruth Cusihuaman SACC2"/>
    <s v="Presencial"/>
    <x v="0"/>
    <x v="1"/>
    <x v="3"/>
    <x v="0"/>
  </r>
  <r>
    <x v="11421"/>
    <x v="4"/>
    <s v="TGM16010"/>
    <s v="ENVIO ESTADO DE CUENTA AL CORREO"/>
    <x v="0"/>
    <x v="0"/>
    <x v="2"/>
    <x v="5"/>
    <s v="Ruth Cusihuaman SACC2"/>
    <s v="Presencial"/>
    <x v="0"/>
    <x v="2"/>
    <x v="3"/>
    <x v="0"/>
  </r>
  <r>
    <x v="11422"/>
    <x v="0"/>
    <s v="TGM16011"/>
    <s v="CERTIFICADO DE USO"/>
    <x v="0"/>
    <x v="0"/>
    <x v="0"/>
    <x v="0"/>
    <s v="Pamela Diana SAC Caro Alhua"/>
    <m/>
    <x v="0"/>
    <x v="1"/>
    <x v="3"/>
    <x v="0"/>
  </r>
  <r>
    <x v="11423"/>
    <x v="0"/>
    <s v="TGM16012"/>
    <s v="CERTIFICADO DE USO"/>
    <x v="0"/>
    <x v="0"/>
    <x v="0"/>
    <x v="0"/>
    <s v="Pamela Diana SAC Caro Alhua"/>
    <s v="Presencial"/>
    <x v="0"/>
    <x v="1"/>
    <x v="3"/>
    <x v="0"/>
  </r>
  <r>
    <x v="11424"/>
    <x v="0"/>
    <s v="TGM16013"/>
    <s v="CERTIFICADO DE USO"/>
    <x v="0"/>
    <x v="0"/>
    <x v="0"/>
    <x v="0"/>
    <s v="Pamela Diana SAC Caro Alhua"/>
    <m/>
    <x v="0"/>
    <x v="1"/>
    <x v="3"/>
    <x v="0"/>
  </r>
  <r>
    <x v="11425"/>
    <x v="0"/>
    <s v="TGM16014"/>
    <s v="MISA"/>
    <x v="0"/>
    <x v="2"/>
    <x v="0"/>
    <x v="39"/>
    <s v="Nescar Janeth Ingaruca Peña SAC SAN"/>
    <s v="Presencial"/>
    <x v="0"/>
    <x v="1"/>
    <x v="3"/>
    <x v="0"/>
  </r>
  <r>
    <x v="11426"/>
    <x v="0"/>
    <s v="TGM16015"/>
    <s v="MISA"/>
    <x v="0"/>
    <x v="2"/>
    <x v="0"/>
    <x v="39"/>
    <s v="Nescar Janeth Ingaruca Peña SAC SAN"/>
    <s v="Presencial"/>
    <x v="0"/>
    <x v="1"/>
    <x v="3"/>
    <x v="0"/>
  </r>
  <r>
    <x v="11427"/>
    <x v="3"/>
    <s v="TGM16016"/>
    <s v="CONSULTA CUOTA"/>
    <x v="0"/>
    <x v="2"/>
    <x v="0"/>
    <x v="10"/>
    <s v="Ruth Cusihuaman SACC1"/>
    <s v="Presencial"/>
    <x v="0"/>
    <x v="1"/>
    <x v="3"/>
    <x v="0"/>
  </r>
  <r>
    <x v="11428"/>
    <x v="3"/>
    <s v="TGM16017"/>
    <s v="SOLICITA REDUCCION DE CUOTA"/>
    <x v="0"/>
    <x v="0"/>
    <x v="4"/>
    <x v="10"/>
    <s v="Juan Carlos Chavez  Csc1"/>
    <s v="Presencial"/>
    <x v="0"/>
    <x v="2"/>
    <x v="3"/>
    <x v="0"/>
  </r>
  <r>
    <x v="11429"/>
    <x v="0"/>
    <s v="TGM16018"/>
    <s v="CERTIFICADO"/>
    <x v="0"/>
    <x v="0"/>
    <x v="0"/>
    <x v="0"/>
    <s v="Nescar Janeth Ingaruca Peña SAC SAN"/>
    <s v="Presencial"/>
    <x v="0"/>
    <x v="1"/>
    <x v="3"/>
    <x v="0"/>
  </r>
  <r>
    <x v="11430"/>
    <x v="0"/>
    <s v="TGM16019"/>
    <s v="CERTIFICADO"/>
    <x v="0"/>
    <x v="0"/>
    <x v="0"/>
    <x v="0"/>
    <s v="Nescar Janeth Ingaruca Peña SAC SAN"/>
    <s v="Presencial"/>
    <x v="0"/>
    <x v="1"/>
    <x v="3"/>
    <x v="0"/>
  </r>
  <r>
    <x v="11431"/>
    <x v="4"/>
    <s v="TGM16020"/>
    <s v="CONSULTA CUOTA"/>
    <x v="0"/>
    <x v="2"/>
    <x v="0"/>
    <x v="10"/>
    <s v="Ruth Cusihuaman SACC2"/>
    <s v="Presencial"/>
    <x v="0"/>
    <x v="1"/>
    <x v="3"/>
    <x v="0"/>
  </r>
  <r>
    <x v="11432"/>
    <x v="0"/>
    <s v="TGM16021"/>
    <s v="SERVICIO DE MISA"/>
    <x v="0"/>
    <x v="2"/>
    <x v="0"/>
    <x v="39"/>
    <s v="Fiordeliz Michelle Baquerizo Aliaga SAN"/>
    <s v="Presencial"/>
    <x v="0"/>
    <x v="1"/>
    <x v="3"/>
    <x v="0"/>
  </r>
  <r>
    <x v="11433"/>
    <x v="0"/>
    <s v="TGM16022"/>
    <s v="MISA"/>
    <x v="0"/>
    <x v="2"/>
    <x v="0"/>
    <x v="39"/>
    <s v="Nescar Janeth Ingaruca Peña SAC SAN"/>
    <s v="Presencial"/>
    <x v="0"/>
    <x v="1"/>
    <x v="3"/>
    <x v="0"/>
  </r>
  <r>
    <x v="11434"/>
    <x v="0"/>
    <s v="TGM16023"/>
    <s v="MISA"/>
    <x v="0"/>
    <x v="2"/>
    <x v="0"/>
    <x v="39"/>
    <s v="Nescar Janeth Ingaruca Peña SAC SAN"/>
    <s v="Presencial"/>
    <x v="0"/>
    <x v="1"/>
    <x v="3"/>
    <x v="0"/>
  </r>
  <r>
    <x v="11435"/>
    <x v="0"/>
    <s v="TGM16024"/>
    <s v="MISA"/>
    <x v="0"/>
    <x v="2"/>
    <x v="0"/>
    <x v="39"/>
    <s v="Nescar Janeth Ingaruca Peña SAC SAN"/>
    <s v="Presencial"/>
    <x v="0"/>
    <x v="1"/>
    <x v="3"/>
    <x v="0"/>
  </r>
  <r>
    <x v="11436"/>
    <x v="0"/>
    <s v="TGM16025"/>
    <s v="MISA"/>
    <x v="0"/>
    <x v="2"/>
    <x v="0"/>
    <x v="39"/>
    <s v="Nescar Janeth Ingaruca Peña SAC SAN"/>
    <s v="Presencial"/>
    <x v="0"/>
    <x v="1"/>
    <x v="3"/>
    <x v="0"/>
  </r>
  <r>
    <x v="11437"/>
    <x v="3"/>
    <s v="TGM16026"/>
    <s v="SOLICITUD REACTIVACION DE CONTRATO"/>
    <x v="0"/>
    <x v="0"/>
    <x v="4"/>
    <x v="49"/>
    <s v="Juan Carlos Chavez  Csc1"/>
    <s v="Presencial"/>
    <x v="0"/>
    <x v="2"/>
    <x v="3"/>
    <x v="0"/>
  </r>
  <r>
    <x v="11438"/>
    <x v="4"/>
    <s v="TGM16027"/>
    <s v="ENTREGA DE CERTIFICADO DE PERPETUIDAD"/>
    <x v="0"/>
    <x v="0"/>
    <x v="0"/>
    <x v="0"/>
    <s v="Ruth Cusihuaman SACC2"/>
    <s v="Presencial"/>
    <x v="0"/>
    <x v="1"/>
    <x v="3"/>
    <x v="0"/>
  </r>
  <r>
    <x v="11439"/>
    <x v="3"/>
    <s v="TGM16028"/>
    <s v="ENTREGA DE CERTIFICADO DE PERPETUIDAD"/>
    <x v="0"/>
    <x v="0"/>
    <x v="0"/>
    <x v="0"/>
    <s v="Ruth Cusihuaman SACC1"/>
    <s v="Presencial"/>
    <x v="0"/>
    <x v="1"/>
    <x v="3"/>
    <x v="0"/>
  </r>
  <r>
    <x v="11440"/>
    <x v="0"/>
    <s v="TGM16029"/>
    <s v="MISA"/>
    <x v="0"/>
    <x v="2"/>
    <x v="0"/>
    <x v="39"/>
    <s v="Nescar Janeth Ingaruca Peña SAC SAN"/>
    <s v="Presencial"/>
    <x v="0"/>
    <x v="1"/>
    <x v="3"/>
    <x v="0"/>
  </r>
  <r>
    <x v="11441"/>
    <x v="3"/>
    <s v="TGM16030"/>
    <s v="CONSULTA CUOTA"/>
    <x v="0"/>
    <x v="2"/>
    <x v="0"/>
    <x v="10"/>
    <s v="Ruth Cusihuaman SACC1"/>
    <s v="Llamada Telefonica"/>
    <x v="0"/>
    <x v="1"/>
    <x v="3"/>
    <x v="0"/>
  </r>
  <r>
    <x v="11442"/>
    <x v="3"/>
    <s v="TGM16031"/>
    <s v="CONSULTA CUOTA"/>
    <x v="0"/>
    <x v="2"/>
    <x v="0"/>
    <x v="10"/>
    <s v="Ruth Cusihuaman SACC1"/>
    <s v="Llamada Telefonica"/>
    <x v="0"/>
    <x v="1"/>
    <x v="3"/>
    <x v="0"/>
  </r>
  <r>
    <x v="11443"/>
    <x v="1"/>
    <s v="TGM16032"/>
    <s v="SERVICIO DE MISA"/>
    <x v="0"/>
    <x v="2"/>
    <x v="0"/>
    <x v="39"/>
    <s v="Fiordeliz Michelle Baquerizo Aliaga COR"/>
    <s v="Presencial"/>
    <x v="0"/>
    <x v="1"/>
    <x v="3"/>
    <x v="0"/>
  </r>
  <r>
    <x v="11444"/>
    <x v="3"/>
    <s v="TGM16033"/>
    <s v="ACTUALIZACION DE DATOS"/>
    <x v="0"/>
    <x v="0"/>
    <x v="0"/>
    <x v="1"/>
    <s v="Ruth Cusihuaman SACC1"/>
    <s v="Presencial"/>
    <x v="0"/>
    <x v="1"/>
    <x v="3"/>
    <x v="0"/>
  </r>
  <r>
    <x v="11445"/>
    <x v="3"/>
    <s v="TGM16034"/>
    <s v="ACTUALIZACION DE DATOS"/>
    <x v="0"/>
    <x v="0"/>
    <x v="0"/>
    <x v="1"/>
    <s v="Ruth Cusihuaman SACC1"/>
    <s v="Presencial"/>
    <x v="0"/>
    <x v="1"/>
    <x v="3"/>
    <x v="0"/>
  </r>
  <r>
    <x v="11446"/>
    <x v="4"/>
    <s v="TGM16035"/>
    <s v="ACTUALIZACION DE DATOS"/>
    <x v="0"/>
    <x v="0"/>
    <x v="0"/>
    <x v="1"/>
    <s v="Ruth Cusihuaman SACC2"/>
    <s v="Presencial"/>
    <x v="0"/>
    <x v="1"/>
    <x v="3"/>
    <x v="0"/>
  </r>
  <r>
    <x v="11447"/>
    <x v="3"/>
    <s v="TGM16036"/>
    <s v="ENVIO ESTADO DE CUENTA AL CORREO"/>
    <x v="0"/>
    <x v="0"/>
    <x v="2"/>
    <x v="5"/>
    <s v="Ruth Cusihuaman SACC1"/>
    <s v="Llamada Telefonica"/>
    <x v="0"/>
    <x v="2"/>
    <x v="3"/>
    <x v="0"/>
  </r>
  <r>
    <x v="11448"/>
    <x v="4"/>
    <s v="TGM16037"/>
    <s v="GENERACION CODG. CIP"/>
    <x v="0"/>
    <x v="0"/>
    <x v="0"/>
    <x v="46"/>
    <s v="Ruth Cusihuaman SACC2"/>
    <s v="Llamada Telefonica"/>
    <x v="0"/>
    <x v="1"/>
    <x v="3"/>
    <x v="0"/>
  </r>
  <r>
    <x v="11449"/>
    <x v="4"/>
    <s v="TGM16038"/>
    <s v="GENERACION CODG. CIP"/>
    <x v="0"/>
    <x v="0"/>
    <x v="0"/>
    <x v="46"/>
    <s v="Ruth Cusihuaman SACC2"/>
    <s v="Llamada Telefonica"/>
    <x v="0"/>
    <x v="1"/>
    <x v="3"/>
    <x v="0"/>
  </r>
  <r>
    <x v="11450"/>
    <x v="4"/>
    <s v="TGM16039"/>
    <s v="GENERACION CODG. CIP"/>
    <x v="0"/>
    <x v="0"/>
    <x v="0"/>
    <x v="46"/>
    <s v="Ruth Cusihuaman SACC2"/>
    <s v="Presencial"/>
    <x v="0"/>
    <x v="1"/>
    <x v="3"/>
    <x v="0"/>
  </r>
  <r>
    <x v="11451"/>
    <x v="0"/>
    <s v="TGM16040"/>
    <s v="SERVICIO DE MISA"/>
    <x v="0"/>
    <x v="2"/>
    <x v="2"/>
    <x v="39"/>
    <s v="Fiordeliz Michelle Baquerizo Aliaga SAN"/>
    <s v="Presencial"/>
    <x v="0"/>
    <x v="2"/>
    <x v="3"/>
    <x v="0"/>
  </r>
  <r>
    <x v="11452"/>
    <x v="1"/>
    <s v="TGM16041"/>
    <s v="SERVICIO DE MISA"/>
    <x v="0"/>
    <x v="2"/>
    <x v="0"/>
    <x v="39"/>
    <s v="Fiordeliz Michelle Baquerizo Aliaga COR"/>
    <s v="Presencial"/>
    <x v="0"/>
    <x v="1"/>
    <x v="3"/>
    <x v="0"/>
  </r>
  <r>
    <x v="11453"/>
    <x v="0"/>
    <s v="TGM16042"/>
    <s v="SERVICIO DE MISA"/>
    <x v="0"/>
    <x v="2"/>
    <x v="0"/>
    <x v="39"/>
    <s v="Fiordeliz Michelle Baquerizo Aliaga SAN"/>
    <s v="Llamada Telefonica"/>
    <x v="0"/>
    <x v="1"/>
    <x v="3"/>
    <x v="0"/>
  </r>
  <r>
    <x v="11454"/>
    <x v="1"/>
    <s v="TGM16043"/>
    <s v="UBICACION DE ESPACIO"/>
    <x v="0"/>
    <x v="0"/>
    <x v="0"/>
    <x v="40"/>
    <s v="Fiordeliz Michelle Baquerizo Aliaga COR"/>
    <s v="Presencial"/>
    <x v="0"/>
    <x v="1"/>
    <x v="3"/>
    <x v="0"/>
  </r>
  <r>
    <x v="11455"/>
    <x v="1"/>
    <s v="TGM16044"/>
    <s v="GENERACION CODIGO CIP"/>
    <x v="0"/>
    <x v="0"/>
    <x v="0"/>
    <x v="46"/>
    <s v="Fiordeliz Michelle Baquerizo Aliaga COR"/>
    <s v="Presencial"/>
    <x v="0"/>
    <x v="1"/>
    <x v="3"/>
    <x v="0"/>
  </r>
  <r>
    <x v="11456"/>
    <x v="0"/>
    <s v="TGM16045"/>
    <s v="MISA"/>
    <x v="0"/>
    <x v="2"/>
    <x v="0"/>
    <x v="39"/>
    <s v="Nescar Janeth Ingaruca Peña SAC SAN"/>
    <s v="Presencial"/>
    <x v="0"/>
    <x v="1"/>
    <x v="3"/>
    <x v="0"/>
  </r>
  <r>
    <x v="11457"/>
    <x v="0"/>
    <s v="TGM16046"/>
    <s v="MISA"/>
    <x v="0"/>
    <x v="2"/>
    <x v="0"/>
    <x v="39"/>
    <s v="Nescar Janeth Ingaruca Peña SAC SAN"/>
    <s v="Presencial"/>
    <x v="0"/>
    <x v="1"/>
    <x v="3"/>
    <x v="0"/>
  </r>
  <r>
    <x v="11458"/>
    <x v="0"/>
    <s v="TGM16047"/>
    <s v="MISA"/>
    <x v="0"/>
    <x v="2"/>
    <x v="0"/>
    <x v="39"/>
    <s v="Nescar Janeth Ingaruca Peña SAC SAN"/>
    <s v="Presencial"/>
    <x v="0"/>
    <x v="1"/>
    <x v="3"/>
    <x v="0"/>
  </r>
  <r>
    <x v="11459"/>
    <x v="0"/>
    <s v="TGM16048"/>
    <s v="MISA"/>
    <x v="0"/>
    <x v="2"/>
    <x v="0"/>
    <x v="39"/>
    <s v="Nescar Janeth Ingaruca Peña SAC SAN"/>
    <s v="Presencial"/>
    <x v="0"/>
    <x v="1"/>
    <x v="3"/>
    <x v="0"/>
  </r>
  <r>
    <x v="11460"/>
    <x v="0"/>
    <s v="TGM16049"/>
    <s v="MISA"/>
    <x v="0"/>
    <x v="2"/>
    <x v="0"/>
    <x v="39"/>
    <s v="Nescar Janeth Ingaruca Peña SAC SAN"/>
    <s v="Presencial"/>
    <x v="0"/>
    <x v="1"/>
    <x v="3"/>
    <x v="0"/>
  </r>
  <r>
    <x v="11461"/>
    <x v="0"/>
    <s v="TGM16050"/>
    <s v="DEVOLUCION DE DINERO"/>
    <x v="0"/>
    <x v="0"/>
    <x v="0"/>
    <x v="41"/>
    <s v="Pamela Diana SAC Caro Alhua"/>
    <s v="Presencial"/>
    <x v="0"/>
    <x v="1"/>
    <x v="3"/>
    <x v="0"/>
  </r>
  <r>
    <x v="11462"/>
    <x v="1"/>
    <s v="TGM16051"/>
    <s v="MANTENIMIENTO DE LAPIDA"/>
    <x v="0"/>
    <x v="0"/>
    <x v="2"/>
    <x v="14"/>
    <s v="Fiordeliz Michelle Baquerizo Aliaga COR"/>
    <s v="Presencial"/>
    <x v="0"/>
    <x v="2"/>
    <x v="3"/>
    <x v="0"/>
  </r>
  <r>
    <x v="11463"/>
    <x v="0"/>
    <s v="TGM16052"/>
    <s v="CERTIFICADO"/>
    <x v="0"/>
    <x v="0"/>
    <x v="0"/>
    <x v="0"/>
    <s v="Nescar Janeth Ingaruca Peña SAC SAN"/>
    <s v="Presencial"/>
    <x v="0"/>
    <x v="1"/>
    <x v="3"/>
    <x v="0"/>
  </r>
  <r>
    <x v="11464"/>
    <x v="0"/>
    <s v="TGM16053"/>
    <s v="CAMBIO DE TITULAR POR FALLECIMIENTO"/>
    <x v="0"/>
    <x v="0"/>
    <x v="0"/>
    <x v="31"/>
    <s v="Pamela Diana SAC Caro Alhua"/>
    <s v="Presencial"/>
    <x v="0"/>
    <x v="1"/>
    <x v="3"/>
    <x v="0"/>
  </r>
  <r>
    <x v="11465"/>
    <x v="0"/>
    <s v="TGM16054"/>
    <s v="ASIGNACION DE 2DO TITULAR"/>
    <x v="0"/>
    <x v="0"/>
    <x v="0"/>
    <x v="41"/>
    <s v="Pamela Diana SAC Caro Alhua"/>
    <s v="Presencial"/>
    <x v="0"/>
    <x v="1"/>
    <x v="3"/>
    <x v="0"/>
  </r>
  <r>
    <x v="11466"/>
    <x v="0"/>
    <s v="TGM16055"/>
    <s v="MISA"/>
    <x v="0"/>
    <x v="2"/>
    <x v="0"/>
    <x v="39"/>
    <s v="Nescar Janeth Ingaruca Peña SAC SAN"/>
    <s v="Presencial"/>
    <x v="0"/>
    <x v="1"/>
    <x v="3"/>
    <x v="0"/>
  </r>
  <r>
    <x v="11467"/>
    <x v="1"/>
    <s v="TGM16056"/>
    <s v="MISA"/>
    <x v="0"/>
    <x v="2"/>
    <x v="0"/>
    <x v="39"/>
    <s v="Nescar Janeth Ingaruca Peña SAC COR"/>
    <s v="Presencial"/>
    <x v="0"/>
    <x v="1"/>
    <x v="3"/>
    <x v="0"/>
  </r>
  <r>
    <x v="11468"/>
    <x v="0"/>
    <s v="TGM16057"/>
    <s v="MISA"/>
    <x v="0"/>
    <x v="2"/>
    <x v="0"/>
    <x v="39"/>
    <s v="Nescar Janeth Ingaruca Peña SAC SAN"/>
    <s v="Presencial"/>
    <x v="0"/>
    <x v="1"/>
    <x v="3"/>
    <x v="0"/>
  </r>
  <r>
    <x v="11469"/>
    <x v="0"/>
    <s v="TGM16058"/>
    <s v="MISA"/>
    <x v="0"/>
    <x v="2"/>
    <x v="0"/>
    <x v="39"/>
    <s v="Pamela Diana SAC Caro Alhua"/>
    <s v="Presencial"/>
    <x v="0"/>
    <x v="1"/>
    <x v="3"/>
    <x v="0"/>
  </r>
  <r>
    <x v="11470"/>
    <x v="0"/>
    <s v="TGM16059"/>
    <s v="MISA"/>
    <x v="0"/>
    <x v="2"/>
    <x v="0"/>
    <x v="39"/>
    <s v="Pamela Diana SAC Caro Alhua"/>
    <s v="Presencial"/>
    <x v="0"/>
    <x v="1"/>
    <x v="3"/>
    <x v="0"/>
  </r>
  <r>
    <x v="11471"/>
    <x v="0"/>
    <s v="TGM16060"/>
    <s v="MISA"/>
    <x v="0"/>
    <x v="2"/>
    <x v="0"/>
    <x v="39"/>
    <s v="Pamela Diana SAC Caro Alhua"/>
    <s v="Presencial"/>
    <x v="0"/>
    <x v="1"/>
    <x v="3"/>
    <x v="0"/>
  </r>
  <r>
    <x v="11472"/>
    <x v="0"/>
    <s v="TGM16061"/>
    <s v="ESTADO DE CUENTA"/>
    <x v="0"/>
    <x v="0"/>
    <x v="0"/>
    <x v="5"/>
    <s v="Pamela Diana SAC Caro Alhua"/>
    <s v="Presencial"/>
    <x v="0"/>
    <x v="1"/>
    <x v="3"/>
    <x v="0"/>
  </r>
  <r>
    <x v="11473"/>
    <x v="0"/>
    <s v="TGM16062"/>
    <s v="CERTIFICADO DE USO"/>
    <x v="0"/>
    <x v="0"/>
    <x v="0"/>
    <x v="0"/>
    <s v="Pamela Diana SAC Caro Alhua"/>
    <s v="Presencial"/>
    <x v="0"/>
    <x v="1"/>
    <x v="3"/>
    <x v="0"/>
  </r>
  <r>
    <x v="11474"/>
    <x v="0"/>
    <s v="TGM16063"/>
    <s v="UBICACION DE ESPACIO"/>
    <x v="0"/>
    <x v="0"/>
    <x v="0"/>
    <x v="40"/>
    <s v="Fiordeliz Michelle Baquerizo Aliaga SAN"/>
    <s v="Llamada Telefonica"/>
    <x v="0"/>
    <x v="1"/>
    <x v="3"/>
    <x v="0"/>
  </r>
  <r>
    <x v="11475"/>
    <x v="0"/>
    <s v="TGM16064"/>
    <s v="CERTIFICADO DE USO"/>
    <x v="0"/>
    <x v="0"/>
    <x v="2"/>
    <x v="0"/>
    <s v="Fiordeliz Michelle Baquerizo Aliaga SAN"/>
    <s v="Presencial"/>
    <x v="0"/>
    <x v="2"/>
    <x v="3"/>
    <x v="0"/>
  </r>
  <r>
    <x v="11476"/>
    <x v="0"/>
    <s v="TGM16065"/>
    <s v="CERTIFICADO DE USO"/>
    <x v="0"/>
    <x v="0"/>
    <x v="2"/>
    <x v="0"/>
    <s v="Fiordeliz Michelle Baquerizo Aliaga SAN"/>
    <s v="Presencial"/>
    <x v="0"/>
    <x v="2"/>
    <x v="3"/>
    <x v="0"/>
  </r>
  <r>
    <x v="11477"/>
    <x v="0"/>
    <s v="TGM16066"/>
    <s v="CERTIFICADO DE USO"/>
    <x v="0"/>
    <x v="0"/>
    <x v="2"/>
    <x v="0"/>
    <s v="Fiordeliz Michelle Baquerizo Aliaga SAN"/>
    <s v="Presencial"/>
    <x v="0"/>
    <x v="2"/>
    <x v="3"/>
    <x v="0"/>
  </r>
  <r>
    <x v="11478"/>
    <x v="0"/>
    <s v="TGM16067"/>
    <s v="CERTIFICADO DE USO"/>
    <x v="0"/>
    <x v="0"/>
    <x v="2"/>
    <x v="0"/>
    <s v="Fiordeliz Michelle Baquerizo Aliaga SAN"/>
    <s v="Presencial"/>
    <x v="0"/>
    <x v="2"/>
    <x v="3"/>
    <x v="0"/>
  </r>
  <r>
    <x v="11479"/>
    <x v="0"/>
    <s v="TGM16068"/>
    <s v="VENTA FLOREROS"/>
    <x v="0"/>
    <x v="0"/>
    <x v="4"/>
    <x v="21"/>
    <s v="Grupo Servicio de Atencion al Cliente"/>
    <s v="Presencial"/>
    <x v="0"/>
    <x v="2"/>
    <x v="3"/>
    <x v="0"/>
  </r>
  <r>
    <x v="11480"/>
    <x v="0"/>
    <s v="TGM16069"/>
    <s v="MISA"/>
    <x v="0"/>
    <x v="2"/>
    <x v="0"/>
    <x v="39"/>
    <s v="Nescar Janeth Ingaruca Peña SAC SAN"/>
    <s v="Presencial"/>
    <x v="0"/>
    <x v="1"/>
    <x v="3"/>
    <x v="0"/>
  </r>
  <r>
    <x v="11481"/>
    <x v="0"/>
    <s v="TGM16070"/>
    <s v="CERTIFICADO DE USO"/>
    <x v="0"/>
    <x v="0"/>
    <x v="2"/>
    <x v="0"/>
    <s v="Fiordeliz Michelle Baquerizo Aliaga SAN"/>
    <m/>
    <x v="0"/>
    <x v="2"/>
    <x v="3"/>
    <x v="0"/>
  </r>
  <r>
    <x v="11482"/>
    <x v="0"/>
    <s v="TGM16071"/>
    <s v="REPINTADO DE LAPIDA"/>
    <x v="0"/>
    <x v="0"/>
    <x v="4"/>
    <x v="11"/>
    <s v="Grupo Servicio de Atencion al Cliente"/>
    <s v="Presencial"/>
    <x v="0"/>
    <x v="2"/>
    <x v="3"/>
    <x v="0"/>
  </r>
  <r>
    <x v="11483"/>
    <x v="4"/>
    <s v="TGM16072"/>
    <s v="CONSULTA CUOTA"/>
    <x v="0"/>
    <x v="2"/>
    <x v="0"/>
    <x v="10"/>
    <s v="Ruth Cusihuaman SACC2"/>
    <s v="Presencial"/>
    <x v="0"/>
    <x v="1"/>
    <x v="3"/>
    <x v="0"/>
  </r>
  <r>
    <x v="11484"/>
    <x v="3"/>
    <s v="TGM16073"/>
    <s v="GENERACION CODG. CIP"/>
    <x v="0"/>
    <x v="0"/>
    <x v="0"/>
    <x v="46"/>
    <s v="Ruth Cusihuaman SACC1"/>
    <s v="Presencial"/>
    <x v="0"/>
    <x v="1"/>
    <x v="3"/>
    <x v="0"/>
  </r>
  <r>
    <x v="11485"/>
    <x v="4"/>
    <s v="TGM16074"/>
    <s v="GENERACION CODG. CIP"/>
    <x v="0"/>
    <x v="0"/>
    <x v="0"/>
    <x v="46"/>
    <s v="Ruth Cusihuaman SACC2"/>
    <s v="Llamada Telefonica"/>
    <x v="0"/>
    <x v="1"/>
    <x v="3"/>
    <x v="0"/>
  </r>
  <r>
    <x v="11486"/>
    <x v="3"/>
    <s v="TGM16075"/>
    <s v="GENERACION CODG. CIP"/>
    <x v="0"/>
    <x v="0"/>
    <x v="0"/>
    <x v="46"/>
    <s v="Ruth Cusihuaman SACC1"/>
    <s v="Presencial"/>
    <x v="0"/>
    <x v="1"/>
    <x v="3"/>
    <x v="0"/>
  </r>
  <r>
    <x v="11487"/>
    <x v="4"/>
    <s v="TGM16076"/>
    <s v="ACTUALIZACION DE DATOS"/>
    <x v="0"/>
    <x v="0"/>
    <x v="0"/>
    <x v="1"/>
    <s v="Ruth Cusihuaman SACC2"/>
    <s v="Presencial"/>
    <x v="0"/>
    <x v="1"/>
    <x v="3"/>
    <x v="0"/>
  </r>
  <r>
    <x v="11488"/>
    <x v="4"/>
    <s v="TGM16077"/>
    <s v="ACTUALIZACION DE DATOS"/>
    <x v="0"/>
    <x v="0"/>
    <x v="0"/>
    <x v="1"/>
    <s v="Ruth Cusihuaman SACC2"/>
    <s v="Presencial"/>
    <x v="0"/>
    <x v="1"/>
    <x v="3"/>
    <x v="0"/>
  </r>
  <r>
    <x v="11489"/>
    <x v="3"/>
    <s v="TGM16078"/>
    <s v="ENTREGA DE CERTIFICADO DE PERPETUIDAD"/>
    <x v="0"/>
    <x v="0"/>
    <x v="0"/>
    <x v="0"/>
    <s v="Ruth Cusihuaman SACC1"/>
    <s v="Presencial"/>
    <x v="0"/>
    <x v="1"/>
    <x v="3"/>
    <x v="0"/>
  </r>
  <r>
    <x v="11490"/>
    <x v="0"/>
    <s v="TGM16079"/>
    <s v="GENERACION CODIGO CIP"/>
    <x v="0"/>
    <x v="0"/>
    <x v="0"/>
    <x v="46"/>
    <s v="Fiordeliz Michelle Baquerizo Aliaga SAN"/>
    <s v="Presencial"/>
    <x v="0"/>
    <x v="1"/>
    <x v="3"/>
    <x v="0"/>
  </r>
  <r>
    <x v="11491"/>
    <x v="1"/>
    <s v="TGM16080"/>
    <s v="SERVICIO DE MISA"/>
    <x v="0"/>
    <x v="2"/>
    <x v="0"/>
    <x v="39"/>
    <s v="Fiordeliz Michelle Baquerizo Aliaga COR"/>
    <s v="Llamada Telefonica"/>
    <x v="0"/>
    <x v="1"/>
    <x v="3"/>
    <x v="0"/>
  </r>
  <r>
    <x v="11492"/>
    <x v="0"/>
    <s v="TGM16081"/>
    <s v="CERTIFICADO DE USO"/>
    <x v="0"/>
    <x v="0"/>
    <x v="0"/>
    <x v="0"/>
    <s v="Pamela Diana SAC Caro Alhua"/>
    <s v="Presencial"/>
    <x v="0"/>
    <x v="1"/>
    <x v="3"/>
    <x v="0"/>
  </r>
  <r>
    <x v="11493"/>
    <x v="0"/>
    <s v="TGM16082"/>
    <s v="CERTIFICADO DE USO"/>
    <x v="0"/>
    <x v="0"/>
    <x v="0"/>
    <x v="0"/>
    <s v="Pamela Diana SAC Caro Alhua"/>
    <s v="Presencial"/>
    <x v="0"/>
    <x v="1"/>
    <x v="3"/>
    <x v="0"/>
  </r>
  <r>
    <x v="11494"/>
    <x v="0"/>
    <s v="TGM16083"/>
    <s v="CERTIFICADO DE USO"/>
    <x v="0"/>
    <x v="0"/>
    <x v="0"/>
    <x v="0"/>
    <s v="Pamela Diana SAC Caro Alhua"/>
    <s v="Presencial"/>
    <x v="0"/>
    <x v="1"/>
    <x v="3"/>
    <x v="0"/>
  </r>
  <r>
    <x v="11495"/>
    <x v="0"/>
    <s v="TGM16084"/>
    <s v="SERVICIO DE MISA"/>
    <x v="0"/>
    <x v="2"/>
    <x v="0"/>
    <x v="39"/>
    <s v="Fiordeliz Michelle Baquerizo Aliaga SAN"/>
    <s v="Llamada Telefonica"/>
    <x v="0"/>
    <x v="1"/>
    <x v="3"/>
    <x v="0"/>
  </r>
  <r>
    <x v="11496"/>
    <x v="1"/>
    <s v="TGM16085"/>
    <s v="LAPIDA DA&amp;NTILDE;ADA"/>
    <x v="0"/>
    <x v="1"/>
    <x v="4"/>
    <x v="14"/>
    <s v="Deisy Huaman Lara - Corona del Frail"/>
    <s v="Presencial"/>
    <x v="0"/>
    <x v="2"/>
    <x v="3"/>
    <x v="0"/>
  </r>
  <r>
    <x v="11497"/>
    <x v="1"/>
    <s v="TGM16086"/>
    <s v="CERTIFICADO DE USO"/>
    <x v="0"/>
    <x v="0"/>
    <x v="0"/>
    <x v="0"/>
    <s v="Fiordeliz Michelle Baquerizo Aliaga COR"/>
    <s v="Presencial"/>
    <x v="0"/>
    <x v="2"/>
    <x v="3"/>
    <x v="0"/>
  </r>
  <r>
    <x v="11498"/>
    <x v="1"/>
    <s v="TGM16087"/>
    <s v="CERTIFICADO DE USO"/>
    <x v="0"/>
    <x v="0"/>
    <x v="0"/>
    <x v="0"/>
    <s v="Fiordeliz Michelle Baquerizo Aliaga COR"/>
    <s v="Presencial"/>
    <x v="0"/>
    <x v="2"/>
    <x v="3"/>
    <x v="0"/>
  </r>
  <r>
    <x v="11499"/>
    <x v="0"/>
    <s v="TGM16088"/>
    <s v="SOLICITUD DE RENUNCIA A LA 2DA TITULARIDAD"/>
    <x v="0"/>
    <x v="0"/>
    <x v="0"/>
    <x v="41"/>
    <s v="Pamela Diana SAC Caro Alhua"/>
    <s v="Presencial"/>
    <x v="0"/>
    <x v="1"/>
    <x v="3"/>
    <x v="0"/>
  </r>
  <r>
    <x v="11500"/>
    <x v="0"/>
    <s v="TGM16089"/>
    <s v="CERTIFICADO DE USO"/>
    <x v="0"/>
    <x v="0"/>
    <x v="2"/>
    <x v="0"/>
    <s v="Fiordeliz Michelle Baquerizo Aliaga SAN"/>
    <s v="Presencial"/>
    <x v="0"/>
    <x v="2"/>
    <x v="3"/>
    <x v="0"/>
  </r>
  <r>
    <x v="11501"/>
    <x v="0"/>
    <s v="TGM16090"/>
    <s v="MISA"/>
    <x v="0"/>
    <x v="2"/>
    <x v="0"/>
    <x v="39"/>
    <s v="Nescar Janeth Ingaruca Peña SAC SAN"/>
    <s v="Presencial"/>
    <x v="0"/>
    <x v="1"/>
    <x v="3"/>
    <x v="0"/>
  </r>
  <r>
    <x v="11502"/>
    <x v="0"/>
    <s v="TGM16091"/>
    <s v="MISA"/>
    <x v="0"/>
    <x v="2"/>
    <x v="0"/>
    <x v="39"/>
    <s v="Nescar Janeth Ingaruca Peña SAC SAN"/>
    <s v="Presencial"/>
    <x v="0"/>
    <x v="1"/>
    <x v="3"/>
    <x v="0"/>
  </r>
  <r>
    <x v="11503"/>
    <x v="0"/>
    <s v="TGM16092"/>
    <s v="MISA"/>
    <x v="0"/>
    <x v="2"/>
    <x v="0"/>
    <x v="39"/>
    <s v="Nescar Janeth Ingaruca Peña SAC SAN"/>
    <s v="Presencial"/>
    <x v="0"/>
    <x v="1"/>
    <x v="3"/>
    <x v="0"/>
  </r>
  <r>
    <x v="11504"/>
    <x v="0"/>
    <s v="TGM16093"/>
    <s v="MISA"/>
    <x v="0"/>
    <x v="2"/>
    <x v="0"/>
    <x v="39"/>
    <s v="Nescar Janeth Ingaruca Peña SAC SAN"/>
    <s v="Presencial"/>
    <x v="0"/>
    <x v="1"/>
    <x v="3"/>
    <x v="0"/>
  </r>
  <r>
    <x v="11505"/>
    <x v="0"/>
    <s v="TGM16094"/>
    <s v="MISA"/>
    <x v="0"/>
    <x v="2"/>
    <x v="0"/>
    <x v="39"/>
    <s v="Nescar Janeth Ingaruca Peña SAC SAN"/>
    <s v="Presencial"/>
    <x v="0"/>
    <x v="1"/>
    <x v="3"/>
    <x v="0"/>
  </r>
  <r>
    <x v="11506"/>
    <x v="0"/>
    <s v="TGM16095"/>
    <s v="MISA"/>
    <x v="0"/>
    <x v="2"/>
    <x v="0"/>
    <x v="39"/>
    <s v="Nescar Janeth Ingaruca Peña SAC SAN"/>
    <s v="Presencial"/>
    <x v="0"/>
    <x v="1"/>
    <x v="3"/>
    <x v="0"/>
  </r>
  <r>
    <x v="11507"/>
    <x v="0"/>
    <s v="TGM16096"/>
    <s v="MISA"/>
    <x v="0"/>
    <x v="2"/>
    <x v="0"/>
    <x v="39"/>
    <s v="Nescar Janeth Ingaruca Peña SAC SAN"/>
    <s v="Presencial"/>
    <x v="0"/>
    <x v="1"/>
    <x v="3"/>
    <x v="0"/>
  </r>
  <r>
    <x v="11508"/>
    <x v="1"/>
    <s v="TGM16097"/>
    <s v="MISA"/>
    <x v="0"/>
    <x v="2"/>
    <x v="0"/>
    <x v="39"/>
    <s v="Nescar Janeth Ingaruca Peña SAC COR"/>
    <s v="Presencial"/>
    <x v="0"/>
    <x v="1"/>
    <x v="3"/>
    <x v="0"/>
  </r>
  <r>
    <x v="11509"/>
    <x v="4"/>
    <s v="TGM16098"/>
    <s v="CAMBIO DE TITULARIDAD POR FALLECIMIENTO"/>
    <x v="0"/>
    <x v="0"/>
    <x v="0"/>
    <x v="31"/>
    <s v="Ruth Cusihuaman SACC2"/>
    <s v="Presencial"/>
    <x v="0"/>
    <x v="2"/>
    <x v="3"/>
    <x v="0"/>
  </r>
  <r>
    <x v="11510"/>
    <x v="1"/>
    <s v="TGM16099"/>
    <s v="MISA"/>
    <x v="0"/>
    <x v="2"/>
    <x v="0"/>
    <x v="39"/>
    <s v="Nescar Janeth Ingaruca Peña SAC COR"/>
    <s v="Presencial"/>
    <x v="0"/>
    <x v="1"/>
    <x v="3"/>
    <x v="0"/>
  </r>
  <r>
    <x v="11511"/>
    <x v="0"/>
    <s v="TGM16100"/>
    <s v="MISA"/>
    <x v="0"/>
    <x v="2"/>
    <x v="0"/>
    <x v="39"/>
    <s v="Pamela Diana SAC Caro Alhua"/>
    <s v="Presencial"/>
    <x v="0"/>
    <x v="1"/>
    <x v="3"/>
    <x v="0"/>
  </r>
  <r>
    <x v="11512"/>
    <x v="0"/>
    <s v="TGM16101"/>
    <s v="MISA"/>
    <x v="0"/>
    <x v="2"/>
    <x v="0"/>
    <x v="39"/>
    <s v="Pamela Diana SAC Caro Alhua"/>
    <s v="Presencial"/>
    <x v="0"/>
    <x v="1"/>
    <x v="3"/>
    <x v="0"/>
  </r>
  <r>
    <x v="11513"/>
    <x v="0"/>
    <s v="TGM16102"/>
    <s v="MISA"/>
    <x v="0"/>
    <x v="2"/>
    <x v="0"/>
    <x v="39"/>
    <s v="Pamela Diana SAC Caro Alhua"/>
    <s v="Presencial"/>
    <x v="0"/>
    <x v="1"/>
    <x v="3"/>
    <x v="0"/>
  </r>
  <r>
    <x v="11514"/>
    <x v="0"/>
    <s v="TGM16103"/>
    <s v="MISA"/>
    <x v="0"/>
    <x v="2"/>
    <x v="0"/>
    <x v="39"/>
    <s v="Pamela Diana SAC Caro Alhua"/>
    <s v="Presencial"/>
    <x v="0"/>
    <x v="1"/>
    <x v="3"/>
    <x v="0"/>
  </r>
  <r>
    <x v="11515"/>
    <x v="0"/>
    <s v="TGM16104"/>
    <s v="MISA"/>
    <x v="0"/>
    <x v="2"/>
    <x v="0"/>
    <x v="39"/>
    <s v="Pamela Diana SAC Caro Alhua"/>
    <s v="Presencial"/>
    <x v="0"/>
    <x v="1"/>
    <x v="3"/>
    <x v="0"/>
  </r>
  <r>
    <x v="11516"/>
    <x v="1"/>
    <s v="TGM16105"/>
    <s v="MISA"/>
    <x v="0"/>
    <x v="2"/>
    <x v="0"/>
    <x v="39"/>
    <s v="Nescar Janeth Ingaruca Peña SAC COR"/>
    <s v="Presencial"/>
    <x v="0"/>
    <x v="1"/>
    <x v="3"/>
    <x v="0"/>
  </r>
  <r>
    <x v="11517"/>
    <x v="0"/>
    <s v="TGM16106"/>
    <s v="MISA"/>
    <x v="0"/>
    <x v="2"/>
    <x v="0"/>
    <x v="39"/>
    <s v="Nescar Janeth Ingaruca Peña SAC SAN"/>
    <s v="Presencial"/>
    <x v="0"/>
    <x v="1"/>
    <x v="3"/>
    <x v="0"/>
  </r>
  <r>
    <x v="11518"/>
    <x v="0"/>
    <s v="TGM16107"/>
    <s v="SERVICIO DE MISA"/>
    <x v="0"/>
    <x v="2"/>
    <x v="0"/>
    <x v="39"/>
    <s v="Fiordeliz Michelle Baquerizo Aliaga SAN"/>
    <s v="Llamada Telefonica"/>
    <x v="0"/>
    <x v="1"/>
    <x v="3"/>
    <x v="0"/>
  </r>
  <r>
    <x v="11519"/>
    <x v="0"/>
    <s v="TGM16108"/>
    <s v="CERTIFICADO"/>
    <x v="0"/>
    <x v="0"/>
    <x v="0"/>
    <x v="0"/>
    <s v="Nescar Janeth Ingaruca Peña SAC SAN"/>
    <s v="Presencial"/>
    <x v="0"/>
    <x v="1"/>
    <x v="3"/>
    <x v="0"/>
  </r>
  <r>
    <x v="11520"/>
    <x v="1"/>
    <s v="TGM16109"/>
    <s v="SERVICIO DE MISA"/>
    <x v="0"/>
    <x v="2"/>
    <x v="0"/>
    <x v="39"/>
    <s v="Fiordeliz Michelle Baquerizo Aliaga COR"/>
    <s v="Llamada Telefonica"/>
    <x v="0"/>
    <x v="1"/>
    <x v="3"/>
    <x v="0"/>
  </r>
  <r>
    <x v="11521"/>
    <x v="0"/>
    <s v="TGM16110"/>
    <s v="ALQUILER DE PLEGARIA"/>
    <x v="0"/>
    <x v="0"/>
    <x v="0"/>
    <x v="50"/>
    <s v="Pamela Diana SAC Caro Alhua"/>
    <s v="Presencial"/>
    <x v="0"/>
    <x v="1"/>
    <x v="3"/>
    <x v="0"/>
  </r>
  <r>
    <x v="11522"/>
    <x v="0"/>
    <s v="TGM16111"/>
    <s v="ALQUILER DE PLEGARIA"/>
    <x v="0"/>
    <x v="0"/>
    <x v="0"/>
    <x v="50"/>
    <s v="Pamela Diana SAC Caro Alhua"/>
    <s v="Presencial"/>
    <x v="0"/>
    <x v="1"/>
    <x v="3"/>
    <x v="0"/>
  </r>
  <r>
    <x v="11523"/>
    <x v="0"/>
    <s v="TGM16112"/>
    <s v="MISA"/>
    <x v="0"/>
    <x v="2"/>
    <x v="0"/>
    <x v="39"/>
    <s v="Nescar Janeth Ingaruca Peña SAC SAN"/>
    <s v="Presencial"/>
    <x v="0"/>
    <x v="1"/>
    <x v="3"/>
    <x v="0"/>
  </r>
  <r>
    <x v="11524"/>
    <x v="0"/>
    <s v="TGM16113"/>
    <s v="MISA"/>
    <x v="0"/>
    <x v="2"/>
    <x v="0"/>
    <x v="39"/>
    <s v="Nescar Janeth Ingaruca Peña SAC SAN"/>
    <s v="Presencial"/>
    <x v="0"/>
    <x v="1"/>
    <x v="3"/>
    <x v="0"/>
  </r>
  <r>
    <x v="11525"/>
    <x v="0"/>
    <s v="TGM16114"/>
    <s v="MISA"/>
    <x v="0"/>
    <x v="2"/>
    <x v="0"/>
    <x v="39"/>
    <s v="Nescar Janeth Ingaruca Peña SAC SAN"/>
    <s v="Presencial"/>
    <x v="0"/>
    <x v="1"/>
    <x v="3"/>
    <x v="0"/>
  </r>
  <r>
    <x v="11526"/>
    <x v="0"/>
    <s v="TGM16115"/>
    <s v="MISA"/>
    <x v="0"/>
    <x v="2"/>
    <x v="0"/>
    <x v="39"/>
    <s v="Nescar Janeth Ingaruca Peña SAC SAN"/>
    <s v="Presencial"/>
    <x v="0"/>
    <x v="1"/>
    <x v="3"/>
    <x v="0"/>
  </r>
  <r>
    <x v="11527"/>
    <x v="1"/>
    <s v="TGM16116"/>
    <s v="MISA"/>
    <x v="0"/>
    <x v="2"/>
    <x v="0"/>
    <x v="39"/>
    <s v="Pamela Diana Caro Alhua  SAC cor"/>
    <s v="Presencial"/>
    <x v="0"/>
    <x v="1"/>
    <x v="3"/>
    <x v="0"/>
  </r>
  <r>
    <x v="11528"/>
    <x v="0"/>
    <s v="TGM16117"/>
    <s v="RETIRAR LAPIDA"/>
    <x v="0"/>
    <x v="0"/>
    <x v="4"/>
    <x v="13"/>
    <s v="Grupo Servicio de Atencion al Cliente"/>
    <s v="Presencial"/>
    <x v="0"/>
    <x v="2"/>
    <x v="3"/>
    <x v="0"/>
  </r>
  <r>
    <x v="11529"/>
    <x v="0"/>
    <s v="TGM16118"/>
    <s v="ESTADO DE CUENTA"/>
    <x v="0"/>
    <x v="0"/>
    <x v="0"/>
    <x v="5"/>
    <s v="Pamela Diana SAC Caro Alhua"/>
    <s v="Presencial"/>
    <x v="0"/>
    <x v="1"/>
    <x v="3"/>
    <x v="0"/>
  </r>
  <r>
    <x v="11530"/>
    <x v="0"/>
    <s v="TGM16119"/>
    <s v="SERVICIO DE MISA"/>
    <x v="0"/>
    <x v="2"/>
    <x v="0"/>
    <x v="39"/>
    <s v="Fiordeliz Michelle Baquerizo Aliaga SAN"/>
    <s v="Llamada Telefonica"/>
    <x v="0"/>
    <x v="1"/>
    <x v="3"/>
    <x v="0"/>
  </r>
  <r>
    <x v="11531"/>
    <x v="0"/>
    <s v="TGM16120"/>
    <s v="CERTIFICADO DE USO"/>
    <x v="0"/>
    <x v="0"/>
    <x v="2"/>
    <x v="0"/>
    <s v="Fiordeliz Michelle Baquerizo Aliaga SAN"/>
    <s v="Presencial"/>
    <x v="0"/>
    <x v="2"/>
    <x v="3"/>
    <x v="0"/>
  </r>
  <r>
    <x v="11532"/>
    <x v="0"/>
    <s v="TGM16121"/>
    <s v="CERTIFICADO DE USO"/>
    <x v="0"/>
    <x v="0"/>
    <x v="2"/>
    <x v="0"/>
    <s v="Fiordeliz Michelle Baquerizo Aliaga SAN"/>
    <s v="Presencial"/>
    <x v="0"/>
    <x v="2"/>
    <x v="3"/>
    <x v="0"/>
  </r>
  <r>
    <x v="11533"/>
    <x v="0"/>
    <s v="TGM16122"/>
    <s v="CERTIFICADO DE USO"/>
    <x v="0"/>
    <x v="0"/>
    <x v="2"/>
    <x v="0"/>
    <s v="Fiordeliz Michelle Baquerizo Aliaga SAN"/>
    <s v="Presencial"/>
    <x v="0"/>
    <x v="2"/>
    <x v="3"/>
    <x v="0"/>
  </r>
  <r>
    <x v="11534"/>
    <x v="0"/>
    <s v="TGM16123"/>
    <s v="CERTIFICADO DE USO"/>
    <x v="0"/>
    <x v="0"/>
    <x v="2"/>
    <x v="0"/>
    <s v="Fiordeliz Michelle Baquerizo Aliaga SAN"/>
    <s v="Presencial"/>
    <x v="0"/>
    <x v="2"/>
    <x v="3"/>
    <x v="0"/>
  </r>
  <r>
    <x v="11535"/>
    <x v="0"/>
    <s v="TGM16124"/>
    <s v="SERVICIO DE MISA"/>
    <x v="0"/>
    <x v="2"/>
    <x v="0"/>
    <x v="39"/>
    <s v="Fiordeliz Michelle Baquerizo Aliaga SAN"/>
    <s v="Llamada Telefonica"/>
    <x v="0"/>
    <x v="1"/>
    <x v="3"/>
    <x v="0"/>
  </r>
  <r>
    <x v="11536"/>
    <x v="0"/>
    <s v="TGM16125"/>
    <s v="MISA"/>
    <x v="0"/>
    <x v="2"/>
    <x v="0"/>
    <x v="39"/>
    <s v="Nescar Janeth Ingaruca Peña SAC SAN"/>
    <s v="Presencial"/>
    <x v="0"/>
    <x v="1"/>
    <x v="3"/>
    <x v="0"/>
  </r>
  <r>
    <x v="11537"/>
    <x v="0"/>
    <s v="TGM16126"/>
    <s v="GENERACION CODIGO CIP"/>
    <x v="0"/>
    <x v="0"/>
    <x v="0"/>
    <x v="46"/>
    <s v="Fiordeliz Michelle Baquerizo Aliaga SAN"/>
    <s v="Llamada Telefonica"/>
    <x v="0"/>
    <x v="1"/>
    <x v="3"/>
    <x v="0"/>
  </r>
  <r>
    <x v="11538"/>
    <x v="0"/>
    <s v="TGM16127"/>
    <s v="GENERACION CODIGO CIP"/>
    <x v="0"/>
    <x v="0"/>
    <x v="0"/>
    <x v="46"/>
    <s v="Fiordeliz Michelle Baquerizo Aliaga SAN"/>
    <s v="Llamada Telefonica"/>
    <x v="0"/>
    <x v="1"/>
    <x v="3"/>
    <x v="0"/>
  </r>
  <r>
    <x v="11539"/>
    <x v="0"/>
    <s v="TGM16128"/>
    <s v="MISA"/>
    <x v="0"/>
    <x v="2"/>
    <x v="0"/>
    <x v="39"/>
    <s v="Nescar Janeth Ingaruca Peña SAC SAN"/>
    <s v="Presencial"/>
    <x v="0"/>
    <x v="1"/>
    <x v="3"/>
    <x v="0"/>
  </r>
  <r>
    <x v="11540"/>
    <x v="0"/>
    <s v="TGM16129"/>
    <s v="CERTIFICADO"/>
    <x v="0"/>
    <x v="0"/>
    <x v="2"/>
    <x v="2"/>
    <s v="Nescar Janeth Ingaruca Peña SAC SAN"/>
    <s v="Presencial"/>
    <x v="0"/>
    <x v="2"/>
    <x v="3"/>
    <x v="0"/>
  </r>
  <r>
    <x v="11541"/>
    <x v="0"/>
    <s v="TGM16130"/>
    <s v="FONDO MANTENIMIENTO"/>
    <x v="0"/>
    <x v="0"/>
    <x v="0"/>
    <x v="0"/>
    <s v="Nescar Janeth Ingaruca Peña SAC SAN"/>
    <s v="Presencial"/>
    <x v="0"/>
    <x v="1"/>
    <x v="3"/>
    <x v="0"/>
  </r>
  <r>
    <x v="11542"/>
    <x v="0"/>
    <s v="TGM16131"/>
    <s v="ESTADO DE CUENTA"/>
    <x v="0"/>
    <x v="0"/>
    <x v="2"/>
    <x v="5"/>
    <s v="Fiordeliz Michelle Baquerizo Aliaga SAN"/>
    <s v="Llamada Telefonica"/>
    <x v="0"/>
    <x v="2"/>
    <x v="3"/>
    <x v="0"/>
  </r>
  <r>
    <x v="11543"/>
    <x v="0"/>
    <s v="TGM16132"/>
    <s v="MISA"/>
    <x v="0"/>
    <x v="2"/>
    <x v="0"/>
    <x v="39"/>
    <s v="Nescar Janeth Ingaruca Peña SAC SAN"/>
    <s v="Presencial"/>
    <x v="0"/>
    <x v="1"/>
    <x v="3"/>
    <x v="0"/>
  </r>
  <r>
    <x v="11544"/>
    <x v="0"/>
    <s v="TGM16133"/>
    <s v="SERVICIO DE MISA"/>
    <x v="0"/>
    <x v="2"/>
    <x v="0"/>
    <x v="39"/>
    <s v="Fiordeliz Michelle Baquerizo Aliaga SAN"/>
    <s v="Llamada Telefonica"/>
    <x v="0"/>
    <x v="1"/>
    <x v="3"/>
    <x v="0"/>
  </r>
  <r>
    <x v="11545"/>
    <x v="0"/>
    <s v="TGM16134"/>
    <s v="GENERACION CODIGO CIP"/>
    <x v="0"/>
    <x v="0"/>
    <x v="0"/>
    <x v="46"/>
    <s v="Fiordeliz Michelle Baquerizo Aliaga SAN"/>
    <s v="Llamada Telefonica"/>
    <x v="0"/>
    <x v="1"/>
    <x v="3"/>
    <x v="0"/>
  </r>
  <r>
    <x v="11546"/>
    <x v="0"/>
    <s v="TGM16135"/>
    <s v="GENERACION CODIGO CIP"/>
    <x v="0"/>
    <x v="0"/>
    <x v="0"/>
    <x v="46"/>
    <s v="Fiordeliz Michelle Baquerizo Aliaga SAN"/>
    <s v="Llamada Telefonica"/>
    <x v="0"/>
    <x v="1"/>
    <x v="3"/>
    <x v="0"/>
  </r>
  <r>
    <x v="11547"/>
    <x v="0"/>
    <s v="TGM16136"/>
    <s v="UBICACION DE ESPACIO"/>
    <x v="0"/>
    <x v="0"/>
    <x v="0"/>
    <x v="40"/>
    <s v="Pamela Diana SAC Caro Alhua"/>
    <s v="Presencial"/>
    <x v="0"/>
    <x v="1"/>
    <x v="3"/>
    <x v="0"/>
  </r>
  <r>
    <x v="11548"/>
    <x v="4"/>
    <s v="TGM16137"/>
    <s v="GENERACION CODG. CIP"/>
    <x v="0"/>
    <x v="0"/>
    <x v="0"/>
    <x v="46"/>
    <s v="Ruth Cusihuaman SACC2"/>
    <s v="Llamada Telefonica"/>
    <x v="0"/>
    <x v="1"/>
    <x v="3"/>
    <x v="0"/>
  </r>
  <r>
    <x v="11549"/>
    <x v="4"/>
    <s v="TGM16138"/>
    <s v="GENERACION CODG. CIP"/>
    <x v="0"/>
    <x v="0"/>
    <x v="0"/>
    <x v="46"/>
    <s v="Ruth Cusihuaman SACC2"/>
    <s v="Presencial"/>
    <x v="0"/>
    <x v="1"/>
    <x v="3"/>
    <x v="0"/>
  </r>
  <r>
    <x v="11550"/>
    <x v="0"/>
    <s v="TGM16139"/>
    <s v="FLORERO PVC"/>
    <x v="0"/>
    <x v="0"/>
    <x v="4"/>
    <x v="21"/>
    <s v="Grupo Servicio de Atencion al Cliente"/>
    <s v="Presencial"/>
    <x v="0"/>
    <x v="2"/>
    <x v="3"/>
    <x v="0"/>
  </r>
  <r>
    <x v="11551"/>
    <x v="0"/>
    <s v="TGM16140"/>
    <s v="CERTIFICADO DE USO"/>
    <x v="0"/>
    <x v="0"/>
    <x v="2"/>
    <x v="0"/>
    <s v="Fiordeliz Michelle Baquerizo Aliaga SAN"/>
    <s v="Presencial"/>
    <x v="0"/>
    <x v="2"/>
    <x v="3"/>
    <x v="0"/>
  </r>
  <r>
    <x v="11552"/>
    <x v="1"/>
    <s v="TGM16141"/>
    <s v="UBICACION DE ESPACIO"/>
    <x v="0"/>
    <x v="0"/>
    <x v="0"/>
    <x v="40"/>
    <s v="Fiordeliz Michelle Baquerizo Aliaga COR"/>
    <s v="Presencial"/>
    <x v="0"/>
    <x v="1"/>
    <x v="3"/>
    <x v="0"/>
  </r>
  <r>
    <x v="11553"/>
    <x v="0"/>
    <s v="TGM16142"/>
    <s v="CERTIFICADO DE USO"/>
    <x v="0"/>
    <x v="0"/>
    <x v="2"/>
    <x v="0"/>
    <s v="Fiordeliz Michelle Baquerizo Aliaga SAN"/>
    <s v="Presencial"/>
    <x v="0"/>
    <x v="2"/>
    <x v="3"/>
    <x v="0"/>
  </r>
  <r>
    <x v="11554"/>
    <x v="0"/>
    <s v="TGM16143"/>
    <s v="CERTIFICADO DE USO"/>
    <x v="0"/>
    <x v="0"/>
    <x v="2"/>
    <x v="0"/>
    <s v="Fiordeliz Michelle Baquerizo Aliaga SAN"/>
    <s v="Presencial"/>
    <x v="0"/>
    <x v="2"/>
    <x v="3"/>
    <x v="0"/>
  </r>
  <r>
    <x v="11555"/>
    <x v="0"/>
    <s v="TGM16144"/>
    <s v="CERTIFICADO DE USO"/>
    <x v="0"/>
    <x v="0"/>
    <x v="2"/>
    <x v="0"/>
    <s v="Fiordeliz Michelle Baquerizo Aliaga SAN"/>
    <s v="Presencial"/>
    <x v="0"/>
    <x v="2"/>
    <x v="3"/>
    <x v="0"/>
  </r>
  <r>
    <x v="11556"/>
    <x v="1"/>
    <s v="TGM16145"/>
    <s v="REPINTADO DE LAPIDA"/>
    <x v="0"/>
    <x v="0"/>
    <x v="4"/>
    <x v="14"/>
    <s v="Grupo Asesoria de Atencion al Cliente Corona del Fraile"/>
    <s v="Presencial"/>
    <x v="0"/>
    <x v="2"/>
    <x v="3"/>
    <x v="0"/>
  </r>
  <r>
    <x v="11557"/>
    <x v="1"/>
    <s v="TGM16146"/>
    <s v="UBICACION DE ESPACIO"/>
    <x v="0"/>
    <x v="0"/>
    <x v="0"/>
    <x v="40"/>
    <s v="Fiordeliz Michelle Baquerizo Aliaga COR"/>
    <s v="Presencial"/>
    <x v="0"/>
    <x v="1"/>
    <x v="3"/>
    <x v="0"/>
  </r>
  <r>
    <x v="11558"/>
    <x v="0"/>
    <s v="TGM16147"/>
    <s v="RETIRO DE FLORES"/>
    <x v="0"/>
    <x v="0"/>
    <x v="4"/>
    <x v="14"/>
    <s v="Grupo Servicio de Atencion al Cliente"/>
    <s v="Presencial"/>
    <x v="0"/>
    <x v="2"/>
    <x v="3"/>
    <x v="0"/>
  </r>
  <r>
    <x v="11559"/>
    <x v="1"/>
    <s v="TGM16148"/>
    <s v="PERDIDA DE FLORERO"/>
    <x v="0"/>
    <x v="1"/>
    <x v="4"/>
    <x v="4"/>
    <s v="Deisy Huaman Lara - Corona del Frail"/>
    <s v="Presencial"/>
    <x v="0"/>
    <x v="2"/>
    <x v="3"/>
    <x v="0"/>
  </r>
  <r>
    <x v="11560"/>
    <x v="0"/>
    <s v="TGM16149"/>
    <s v="MISA"/>
    <x v="0"/>
    <x v="2"/>
    <x v="0"/>
    <x v="39"/>
    <s v="Nescar Janeth Ingaruca Peña SAC SAN"/>
    <s v="Presencial"/>
    <x v="0"/>
    <x v="1"/>
    <x v="3"/>
    <x v="0"/>
  </r>
  <r>
    <x v="11561"/>
    <x v="0"/>
    <s v="TGM16150"/>
    <s v="MISA"/>
    <x v="0"/>
    <x v="2"/>
    <x v="0"/>
    <x v="39"/>
    <s v="Nescar Janeth Ingaruca Peña SAC SAN"/>
    <s v="Presencial"/>
    <x v="0"/>
    <x v="1"/>
    <x v="3"/>
    <x v="0"/>
  </r>
  <r>
    <x v="11562"/>
    <x v="0"/>
    <s v="TGM16151"/>
    <s v="MISA"/>
    <x v="0"/>
    <x v="2"/>
    <x v="0"/>
    <x v="39"/>
    <s v="Nescar Janeth Ingaruca Peña SAC SAN"/>
    <s v="Presencial"/>
    <x v="0"/>
    <x v="1"/>
    <x v="3"/>
    <x v="0"/>
  </r>
  <r>
    <x v="11563"/>
    <x v="0"/>
    <s v="TGM16152"/>
    <s v="MISA"/>
    <x v="0"/>
    <x v="2"/>
    <x v="0"/>
    <x v="39"/>
    <s v="Nescar Janeth Ingaruca Peña SAC SAN"/>
    <s v="Presencial"/>
    <x v="0"/>
    <x v="1"/>
    <x v="3"/>
    <x v="0"/>
  </r>
  <r>
    <x v="11564"/>
    <x v="0"/>
    <s v="TGM16153"/>
    <s v="MISA"/>
    <x v="0"/>
    <x v="2"/>
    <x v="2"/>
    <x v="39"/>
    <s v="Nescar Janeth Ingaruca Peña SAC SAN"/>
    <s v="Presencial"/>
    <x v="0"/>
    <x v="2"/>
    <x v="3"/>
    <x v="0"/>
  </r>
  <r>
    <x v="11565"/>
    <x v="0"/>
    <s v="TGM16154"/>
    <s v="MISA"/>
    <x v="0"/>
    <x v="2"/>
    <x v="0"/>
    <x v="39"/>
    <s v="Nescar Janeth Ingaruca Peña SAC SAN"/>
    <s v="Presencial"/>
    <x v="0"/>
    <x v="1"/>
    <x v="3"/>
    <x v="0"/>
  </r>
  <r>
    <x v="11566"/>
    <x v="0"/>
    <s v="TGM16155"/>
    <s v="MISA"/>
    <x v="0"/>
    <x v="2"/>
    <x v="0"/>
    <x v="39"/>
    <s v="Nescar Janeth Ingaruca Peña SAC SAN"/>
    <s v="Presencial"/>
    <x v="0"/>
    <x v="1"/>
    <x v="3"/>
    <x v="0"/>
  </r>
  <r>
    <x v="11567"/>
    <x v="3"/>
    <s v="TGM16156"/>
    <s v="GENERACION CODG. CIP"/>
    <x v="0"/>
    <x v="0"/>
    <x v="0"/>
    <x v="46"/>
    <s v="Ruth Cusihuaman SACC1"/>
    <s v="Presencial"/>
    <x v="0"/>
    <x v="1"/>
    <x v="3"/>
    <x v="0"/>
  </r>
  <r>
    <x v="11568"/>
    <x v="0"/>
    <s v="TGM16157"/>
    <s v="SERVICIO DE MISA"/>
    <x v="0"/>
    <x v="2"/>
    <x v="0"/>
    <x v="39"/>
    <s v="Fiordeliz Michelle Baquerizo Aliaga SAN"/>
    <s v="Llamada Telefonica"/>
    <x v="0"/>
    <x v="1"/>
    <x v="3"/>
    <x v="0"/>
  </r>
  <r>
    <x v="11569"/>
    <x v="1"/>
    <s v="TGM16158"/>
    <s v="UBICACION DE ESPACIO"/>
    <x v="0"/>
    <x v="0"/>
    <x v="0"/>
    <x v="40"/>
    <s v="Fiordeliz Michelle Baquerizo Aliaga COR"/>
    <s v="Presencial"/>
    <x v="0"/>
    <x v="1"/>
    <x v="3"/>
    <x v="0"/>
  </r>
  <r>
    <x v="11570"/>
    <x v="0"/>
    <s v="TGM16159"/>
    <s v="MISA"/>
    <x v="0"/>
    <x v="2"/>
    <x v="0"/>
    <x v="39"/>
    <s v="Nescar Janeth Ingaruca Peña SAC SAN"/>
    <s v="Presencial"/>
    <x v="0"/>
    <x v="1"/>
    <x v="3"/>
    <x v="0"/>
  </r>
  <r>
    <x v="11571"/>
    <x v="4"/>
    <s v="TGM16160"/>
    <s v="DEVOLUCI&amp;OACUTE;N GARANTIA"/>
    <x v="0"/>
    <x v="0"/>
    <x v="0"/>
    <x v="45"/>
    <s v="Ruth Cusihuaman SACC2"/>
    <s v="Presencial"/>
    <x v="0"/>
    <x v="1"/>
    <x v="3"/>
    <x v="0"/>
  </r>
  <r>
    <x v="11572"/>
    <x v="4"/>
    <s v="TGM16161"/>
    <s v="DEVOLUCI&amp;OACUTE;N GARANTIA"/>
    <x v="0"/>
    <x v="0"/>
    <x v="0"/>
    <x v="45"/>
    <s v="Ruth Cusihuaman SACC2"/>
    <s v="Presencial"/>
    <x v="0"/>
    <x v="1"/>
    <x v="3"/>
    <x v="0"/>
  </r>
  <r>
    <x v="11573"/>
    <x v="4"/>
    <s v="TGM16162"/>
    <s v="ACTUALIZACION DE DATOS"/>
    <x v="0"/>
    <x v="0"/>
    <x v="0"/>
    <x v="1"/>
    <s v="Ruth Cusihuaman SACC2"/>
    <s v="Presencial"/>
    <x v="0"/>
    <x v="1"/>
    <x v="3"/>
    <x v="0"/>
  </r>
  <r>
    <x v="11574"/>
    <x v="4"/>
    <s v="TGM16163"/>
    <s v="ACTUALIZACION DE DATOS"/>
    <x v="0"/>
    <x v="0"/>
    <x v="0"/>
    <x v="1"/>
    <s v="Ruth Cusihuaman SACC2"/>
    <s v="Presencial"/>
    <x v="0"/>
    <x v="1"/>
    <x v="3"/>
    <x v="0"/>
  </r>
  <r>
    <x v="11575"/>
    <x v="4"/>
    <s v="TGM16164"/>
    <s v="ENVIO ESTADO DE CUENTA AL CORREO"/>
    <x v="0"/>
    <x v="0"/>
    <x v="0"/>
    <x v="5"/>
    <s v="Ruth Cusihuaman SACC2"/>
    <s v="Presencial"/>
    <x v="0"/>
    <x v="1"/>
    <x v="3"/>
    <x v="0"/>
  </r>
  <r>
    <x v="11576"/>
    <x v="4"/>
    <s v="TGM16165"/>
    <s v="ENVIO ESTADO DE CUENTA AL CORREO"/>
    <x v="0"/>
    <x v="0"/>
    <x v="0"/>
    <x v="5"/>
    <s v="Ruth Cusihuaman SACC2"/>
    <s v="Presencial"/>
    <x v="0"/>
    <x v="1"/>
    <x v="3"/>
    <x v="0"/>
  </r>
  <r>
    <x v="11577"/>
    <x v="4"/>
    <s v="TGM16166"/>
    <s v="DEVOLUCI&amp;OACUTE;N GARANTIA"/>
    <x v="0"/>
    <x v="0"/>
    <x v="0"/>
    <x v="45"/>
    <s v="Ruth Cusihuaman SACC2"/>
    <s v="Presencial"/>
    <x v="0"/>
    <x v="1"/>
    <x v="3"/>
    <x v="0"/>
  </r>
  <r>
    <x v="11578"/>
    <x v="4"/>
    <s v="TGM16167"/>
    <s v="ENTREGA DE CERTIFICADO DE PERPETUIDAD"/>
    <x v="0"/>
    <x v="0"/>
    <x v="0"/>
    <x v="0"/>
    <s v="Ruth Cusihuaman SACC2"/>
    <s v="Presencial"/>
    <x v="0"/>
    <x v="1"/>
    <x v="3"/>
    <x v="0"/>
  </r>
  <r>
    <x v="11579"/>
    <x v="4"/>
    <s v="TGM16168"/>
    <s v="ENTREGA DE CERTIFICADO DE PERPETUIDAD"/>
    <x v="0"/>
    <x v="0"/>
    <x v="0"/>
    <x v="0"/>
    <s v="Ruth Cusihuaman SACC2"/>
    <s v="Presencial"/>
    <x v="0"/>
    <x v="1"/>
    <x v="3"/>
    <x v="0"/>
  </r>
  <r>
    <x v="11580"/>
    <x v="4"/>
    <s v="TGM16169"/>
    <s v="DEVOLUCI&amp;OACUTE;N GARANTIA"/>
    <x v="0"/>
    <x v="0"/>
    <x v="0"/>
    <x v="45"/>
    <s v="Ruth Cusihuaman SACC2"/>
    <s v="Presencial"/>
    <x v="0"/>
    <x v="1"/>
    <x v="3"/>
    <x v="0"/>
  </r>
  <r>
    <x v="11581"/>
    <x v="3"/>
    <s v="TGM16170"/>
    <s v="ACTUALIZACION DE DATOS"/>
    <x v="0"/>
    <x v="0"/>
    <x v="0"/>
    <x v="1"/>
    <s v="Ruth Cusihuaman SACC1"/>
    <s v="Presencial"/>
    <x v="0"/>
    <x v="1"/>
    <x v="3"/>
    <x v="0"/>
  </r>
  <r>
    <x v="11582"/>
    <x v="3"/>
    <s v="TGM16171"/>
    <s v="ENTREGA DE CERTIFICADO DE PERPETUIDAD"/>
    <x v="0"/>
    <x v="0"/>
    <x v="0"/>
    <x v="0"/>
    <s v="Ruth Cusihuaman SACC1"/>
    <s v="Presencial"/>
    <x v="0"/>
    <x v="1"/>
    <x v="3"/>
    <x v="0"/>
  </r>
  <r>
    <x v="11583"/>
    <x v="0"/>
    <s v="TGM16172"/>
    <s v="CERTIFICADO DE USO"/>
    <x v="0"/>
    <x v="0"/>
    <x v="0"/>
    <x v="0"/>
    <s v="Pamela Diana SAC Caro Alhua"/>
    <s v="Presencial"/>
    <x v="0"/>
    <x v="1"/>
    <x v="3"/>
    <x v="0"/>
  </r>
  <r>
    <x v="11584"/>
    <x v="0"/>
    <s v="TGM16173"/>
    <s v="CONTRATO RESUELTO"/>
    <x v="0"/>
    <x v="2"/>
    <x v="0"/>
    <x v="10"/>
    <s v="Pamela Diana SAC Caro Alhua"/>
    <m/>
    <x v="0"/>
    <x v="1"/>
    <x v="3"/>
    <x v="0"/>
  </r>
  <r>
    <x v="11585"/>
    <x v="3"/>
    <s v="TGM16174"/>
    <s v="ACTUALIZACION DE DATOS"/>
    <x v="0"/>
    <x v="0"/>
    <x v="0"/>
    <x v="1"/>
    <s v="Ruth Cusihuaman SACC1"/>
    <s v="Presencial"/>
    <x v="0"/>
    <x v="1"/>
    <x v="3"/>
    <x v="0"/>
  </r>
  <r>
    <x v="11586"/>
    <x v="3"/>
    <s v="TGM16175"/>
    <s v="ACTUALIZACION DE DATOS"/>
    <x v="0"/>
    <x v="0"/>
    <x v="0"/>
    <x v="1"/>
    <s v="Ruth Cusihuaman SACC1"/>
    <s v="Presencial"/>
    <x v="0"/>
    <x v="1"/>
    <x v="3"/>
    <x v="0"/>
  </r>
  <r>
    <x v="11587"/>
    <x v="3"/>
    <s v="TGM16176"/>
    <s v="ENTREGA DE CERTIFICADO DE PERPETUIDAD"/>
    <x v="0"/>
    <x v="0"/>
    <x v="0"/>
    <x v="0"/>
    <s v="Ruth Cusihuaman SACC1"/>
    <s v="Presencial"/>
    <x v="0"/>
    <x v="1"/>
    <x v="3"/>
    <x v="0"/>
  </r>
  <r>
    <x v="11588"/>
    <x v="3"/>
    <s v="TGM16177"/>
    <s v="ACTUALIZACION DE DATOS"/>
    <x v="0"/>
    <x v="0"/>
    <x v="0"/>
    <x v="1"/>
    <s v="Ruth Cusihuaman SACC1"/>
    <s v="Presencial"/>
    <x v="0"/>
    <x v="1"/>
    <x v="3"/>
    <x v="0"/>
  </r>
  <r>
    <x v="11589"/>
    <x v="3"/>
    <s v="TGM16178"/>
    <s v="ENVIO ESTADO DE CUENTA AL CORREO"/>
    <x v="0"/>
    <x v="0"/>
    <x v="0"/>
    <x v="5"/>
    <s v="Ruth Cusihuaman SACC1"/>
    <s v="Presencial"/>
    <x v="0"/>
    <x v="1"/>
    <x v="3"/>
    <x v="0"/>
  </r>
  <r>
    <x v="11590"/>
    <x v="1"/>
    <s v="TGM16179"/>
    <s v="VENTA DE FLORERO"/>
    <x v="0"/>
    <x v="0"/>
    <x v="0"/>
    <x v="4"/>
    <s v="Fiordeliz Michelle Baquerizo Aliaga COR"/>
    <s v="Presencial"/>
    <x v="0"/>
    <x v="1"/>
    <x v="3"/>
    <x v="0"/>
  </r>
  <r>
    <x v="11591"/>
    <x v="1"/>
    <s v="TGM16180"/>
    <s v="REPINTADO DE LAPIDA"/>
    <x v="0"/>
    <x v="0"/>
    <x v="4"/>
    <x v="14"/>
    <s v="Grupo Asesoria de Atencion al Cliente Corona del Fraile"/>
    <s v="Presencial"/>
    <x v="0"/>
    <x v="2"/>
    <x v="3"/>
    <x v="0"/>
  </r>
  <r>
    <x v="11592"/>
    <x v="0"/>
    <s v="TGM16181"/>
    <s v="GENERACION CODIGO CIP"/>
    <x v="0"/>
    <x v="0"/>
    <x v="0"/>
    <x v="46"/>
    <s v="Fiordeliz Michelle Baquerizo Aliaga SAN"/>
    <s v="Llamada Telefonica"/>
    <x v="0"/>
    <x v="2"/>
    <x v="3"/>
    <x v="0"/>
  </r>
  <r>
    <x v="11593"/>
    <x v="3"/>
    <s v="TGM16182"/>
    <s v="ENVIO ESTADO DE CUENTA AL CORREO"/>
    <x v="0"/>
    <x v="0"/>
    <x v="2"/>
    <x v="5"/>
    <s v="Ruth Cusihuaman SACC1"/>
    <s v="Presencial"/>
    <x v="0"/>
    <x v="2"/>
    <x v="3"/>
    <x v="0"/>
  </r>
  <r>
    <x v="11594"/>
    <x v="0"/>
    <s v="TGM16183"/>
    <s v="GENERACION CODIGO CIP"/>
    <x v="0"/>
    <x v="0"/>
    <x v="2"/>
    <x v="46"/>
    <s v="Fiordeliz Michelle Baquerizo Aliaga SAN"/>
    <s v="Llamada Telefonica"/>
    <x v="0"/>
    <x v="2"/>
    <x v="3"/>
    <x v="0"/>
  </r>
  <r>
    <x v="11595"/>
    <x v="0"/>
    <s v="TGM16184"/>
    <s v="RECLAMO DE LAPIDA"/>
    <x v="0"/>
    <x v="1"/>
    <x v="4"/>
    <x v="17"/>
    <s v="Deisy Huaman Lara - San Antonio"/>
    <s v="Presencial"/>
    <x v="1"/>
    <x v="2"/>
    <x v="3"/>
    <x v="0"/>
  </r>
  <r>
    <x v="11596"/>
    <x v="0"/>
    <s v="TGM16185"/>
    <s v="SOLICITUD DE REACTIVACION"/>
    <x v="0"/>
    <x v="0"/>
    <x v="4"/>
    <x v="49"/>
    <s v="Juan Carlos Chavez  San"/>
    <s v="Presencial"/>
    <x v="0"/>
    <x v="2"/>
    <x v="3"/>
    <x v="0"/>
  </r>
  <r>
    <x v="11597"/>
    <x v="0"/>
    <s v="TGM16186"/>
    <s v="MISA"/>
    <x v="0"/>
    <x v="2"/>
    <x v="0"/>
    <x v="39"/>
    <s v="Nescar Janeth Ingaruca Peña SAC SAN"/>
    <s v="Presencial"/>
    <x v="0"/>
    <x v="1"/>
    <x v="3"/>
    <x v="0"/>
  </r>
  <r>
    <x v="11598"/>
    <x v="0"/>
    <s v="TGM16187"/>
    <s v="CERTIFICADO DE USO"/>
    <x v="0"/>
    <x v="0"/>
    <x v="0"/>
    <x v="0"/>
    <s v="Pamela Diana SAC Caro Alhua"/>
    <s v="Presencial"/>
    <x v="0"/>
    <x v="1"/>
    <x v="3"/>
    <x v="0"/>
  </r>
  <r>
    <x v="11599"/>
    <x v="0"/>
    <s v="TGM16188"/>
    <s v="MISA"/>
    <x v="0"/>
    <x v="2"/>
    <x v="0"/>
    <x v="39"/>
    <s v="Nescar Janeth Ingaruca Peña SAC SAN"/>
    <s v="Presencial"/>
    <x v="0"/>
    <x v="1"/>
    <x v="3"/>
    <x v="0"/>
  </r>
  <r>
    <x v="11600"/>
    <x v="0"/>
    <s v="TGM16189"/>
    <s v="CERTIFICADO DE USO"/>
    <x v="0"/>
    <x v="0"/>
    <x v="0"/>
    <x v="0"/>
    <s v="Pamela Diana SAC Caro Alhua"/>
    <s v="Presencial"/>
    <x v="0"/>
    <x v="1"/>
    <x v="3"/>
    <x v="0"/>
  </r>
  <r>
    <x v="11601"/>
    <x v="3"/>
    <s v="TGM16190"/>
    <s v="ACTUALIZACION DE DATOS"/>
    <x v="0"/>
    <x v="0"/>
    <x v="0"/>
    <x v="1"/>
    <s v="Ruth Cusihuaman SACC1"/>
    <s v="Presencial"/>
    <x v="0"/>
    <x v="1"/>
    <x v="3"/>
    <x v="0"/>
  </r>
  <r>
    <x v="11602"/>
    <x v="0"/>
    <s v="TGM16191"/>
    <s v="MISA"/>
    <x v="0"/>
    <x v="2"/>
    <x v="0"/>
    <x v="39"/>
    <s v="Nescar Janeth Ingaruca Peña SAC SAN"/>
    <s v="Presencial"/>
    <x v="0"/>
    <x v="1"/>
    <x v="3"/>
    <x v="0"/>
  </r>
  <r>
    <x v="11603"/>
    <x v="0"/>
    <s v="TGM16192"/>
    <s v="MISA"/>
    <x v="0"/>
    <x v="2"/>
    <x v="0"/>
    <x v="39"/>
    <s v="Nescar Janeth Ingaruca Peña SAC SAN"/>
    <s v="Presencial"/>
    <x v="0"/>
    <x v="1"/>
    <x v="3"/>
    <x v="0"/>
  </r>
  <r>
    <x v="11604"/>
    <x v="3"/>
    <s v="TGM16193"/>
    <s v="ENVIO ESTADO DE CUENTA AL CORREO"/>
    <x v="0"/>
    <x v="0"/>
    <x v="2"/>
    <x v="5"/>
    <s v="Ruth Cusihuaman SACC1"/>
    <s v="Presencial"/>
    <x v="0"/>
    <x v="2"/>
    <x v="3"/>
    <x v="0"/>
  </r>
  <r>
    <x v="11605"/>
    <x v="0"/>
    <s v="TGM16194"/>
    <s v="CONSTANCIA DE ENTIERRO"/>
    <x v="0"/>
    <x v="0"/>
    <x v="0"/>
    <x v="55"/>
    <s v="Pamela Diana SAC Caro Alhua"/>
    <s v="Presencial"/>
    <x v="0"/>
    <x v="1"/>
    <x v="3"/>
    <x v="0"/>
  </r>
  <r>
    <x v="11606"/>
    <x v="0"/>
    <s v="TGM16195"/>
    <s v="CERTIFICADO DE USO"/>
    <x v="0"/>
    <x v="0"/>
    <x v="0"/>
    <x v="0"/>
    <s v="Pamela Diana SAC Caro Alhua"/>
    <s v="Presencial"/>
    <x v="0"/>
    <x v="1"/>
    <x v="3"/>
    <x v="0"/>
  </r>
  <r>
    <x v="11607"/>
    <x v="1"/>
    <s v="TGM16196"/>
    <s v="CERTIFICADO DE USO"/>
    <x v="0"/>
    <x v="0"/>
    <x v="0"/>
    <x v="0"/>
    <s v="Pamela Diana Caro Alhua  SAC cor"/>
    <s v="Presencial"/>
    <x v="0"/>
    <x v="1"/>
    <x v="3"/>
    <x v="0"/>
  </r>
  <r>
    <x v="11608"/>
    <x v="1"/>
    <s v="TGM16197"/>
    <s v="CERTIFICADO DE USO"/>
    <x v="0"/>
    <x v="0"/>
    <x v="0"/>
    <x v="0"/>
    <s v="Pamela Diana Caro Alhua  SAC cor"/>
    <s v="Presencial"/>
    <x v="0"/>
    <x v="2"/>
    <x v="3"/>
    <x v="0"/>
  </r>
  <r>
    <x v="11609"/>
    <x v="3"/>
    <s v="TGM16198"/>
    <s v="GENERACION CODG. CIP"/>
    <x v="0"/>
    <x v="0"/>
    <x v="0"/>
    <x v="46"/>
    <s v="Ruth Cusihuaman SACC1"/>
    <s v="Presencial"/>
    <x v="0"/>
    <x v="1"/>
    <x v="3"/>
    <x v="0"/>
  </r>
  <r>
    <x v="11610"/>
    <x v="4"/>
    <s v="TGM16199"/>
    <s v="GENERACION CODG. CIP"/>
    <x v="0"/>
    <x v="0"/>
    <x v="0"/>
    <x v="46"/>
    <s v="Ruth Cusihuaman SACC2"/>
    <s v="Presencial"/>
    <x v="0"/>
    <x v="1"/>
    <x v="3"/>
    <x v="0"/>
  </r>
  <r>
    <x v="11611"/>
    <x v="0"/>
    <s v="TGM16200"/>
    <s v="GENERACION CODIGO CIP"/>
    <x v="0"/>
    <x v="0"/>
    <x v="2"/>
    <x v="46"/>
    <s v="Fiordeliz Michelle Baquerizo Aliaga SAN"/>
    <s v="Llamada Telefonica"/>
    <x v="0"/>
    <x v="2"/>
    <x v="3"/>
    <x v="0"/>
  </r>
  <r>
    <x v="11612"/>
    <x v="0"/>
    <s v="TGM16201"/>
    <s v="CERTIFICADO"/>
    <x v="0"/>
    <x v="0"/>
    <x v="0"/>
    <x v="0"/>
    <s v="Nescar Janeth Ingaruca Peña SAC SAN"/>
    <m/>
    <x v="0"/>
    <x v="1"/>
    <x v="3"/>
    <x v="0"/>
  </r>
  <r>
    <x v="11613"/>
    <x v="0"/>
    <s v="TGM16202"/>
    <s v="GENERACION CODIGO CIP"/>
    <x v="0"/>
    <x v="0"/>
    <x v="0"/>
    <x v="46"/>
    <s v="Fiordeliz Michelle Baquerizo Aliaga SAN"/>
    <s v="Llamada Telefonica"/>
    <x v="0"/>
    <x v="1"/>
    <x v="3"/>
    <x v="0"/>
  </r>
  <r>
    <x v="11614"/>
    <x v="0"/>
    <s v="TGM16203"/>
    <s v="CERTIFICADO"/>
    <x v="0"/>
    <x v="0"/>
    <x v="0"/>
    <x v="0"/>
    <s v="Nescar Janeth Ingaruca Peña SAC SAN"/>
    <s v="Presencial"/>
    <x v="0"/>
    <x v="1"/>
    <x v="3"/>
    <x v="0"/>
  </r>
  <r>
    <x v="11615"/>
    <x v="4"/>
    <s v="TGM16204"/>
    <s v="ENTREGA DE CERTIFICADO DE PERPETUIDAD"/>
    <x v="0"/>
    <x v="0"/>
    <x v="0"/>
    <x v="0"/>
    <s v="Rayda Rita Vargas Perales - Cusco II"/>
    <s v="Presencial"/>
    <x v="0"/>
    <x v="2"/>
    <x v="3"/>
    <x v="0"/>
  </r>
  <r>
    <x v="11616"/>
    <x v="4"/>
    <s v="TGM16205"/>
    <s v="ENTREGA DE CERTIFICADO DE PERPETUIDAD"/>
    <x v="0"/>
    <x v="0"/>
    <x v="0"/>
    <x v="0"/>
    <s v="Ruth Cusihuaman SACC2"/>
    <s v="Presencial"/>
    <x v="0"/>
    <x v="1"/>
    <x v="3"/>
    <x v="0"/>
  </r>
  <r>
    <x v="11617"/>
    <x v="1"/>
    <s v="TGM16206"/>
    <s v="PAGO DE FOMA"/>
    <x v="0"/>
    <x v="0"/>
    <x v="0"/>
    <x v="51"/>
    <s v="Fiordeliz Michelle Baquerizo Aliaga COR"/>
    <s v="Llamada Telefonica"/>
    <x v="0"/>
    <x v="1"/>
    <x v="3"/>
    <x v="0"/>
  </r>
  <r>
    <x v="11618"/>
    <x v="0"/>
    <s v="TGM16207"/>
    <s v="MISA"/>
    <x v="0"/>
    <x v="2"/>
    <x v="0"/>
    <x v="39"/>
    <s v="Nescar Janeth Ingaruca Peña SAC SAN"/>
    <s v="Presencial"/>
    <x v="0"/>
    <x v="1"/>
    <x v="3"/>
    <x v="0"/>
  </r>
  <r>
    <x v="11619"/>
    <x v="0"/>
    <s v="TGM16208"/>
    <s v="REPINTADO DE LAPIDA"/>
    <x v="0"/>
    <x v="0"/>
    <x v="4"/>
    <x v="11"/>
    <s v="Grupo Servicio de Atencion al Cliente"/>
    <s v="Presencial"/>
    <x v="0"/>
    <x v="2"/>
    <x v="3"/>
    <x v="0"/>
  </r>
  <r>
    <x v="11620"/>
    <x v="0"/>
    <s v="TGM16209"/>
    <s v="MISA"/>
    <x v="0"/>
    <x v="2"/>
    <x v="0"/>
    <x v="39"/>
    <s v="Nescar Janeth Ingaruca Peña SAC SAN"/>
    <s v="Presencial"/>
    <x v="0"/>
    <x v="1"/>
    <x v="3"/>
    <x v="0"/>
  </r>
  <r>
    <x v="11621"/>
    <x v="0"/>
    <s v="TGM16210"/>
    <s v="ESTADO DE CUENTA"/>
    <x v="0"/>
    <x v="0"/>
    <x v="2"/>
    <x v="5"/>
    <s v="Fiordeliz Michelle Baquerizo Aliaga SAN"/>
    <s v="Llamada Telefonica"/>
    <x v="0"/>
    <x v="2"/>
    <x v="3"/>
    <x v="0"/>
  </r>
  <r>
    <x v="11622"/>
    <x v="8"/>
    <s v="TGM16211"/>
    <s v="RECLAMO SOBRE PAGO DE CONTRATO"/>
    <x v="0"/>
    <x v="1"/>
    <x v="4"/>
    <x v="36"/>
    <s v="Antonio Genaro Barragan Cordova jef"/>
    <m/>
    <x v="0"/>
    <x v="2"/>
    <x v="3"/>
    <x v="0"/>
  </r>
  <r>
    <x v="11623"/>
    <x v="4"/>
    <s v="TGM16212"/>
    <s v="ENVIO ESTADO DE CUENTA AL CORREO"/>
    <x v="0"/>
    <x v="0"/>
    <x v="0"/>
    <x v="5"/>
    <s v="Ruth Cusihuaman SACC2"/>
    <s v="Presencial"/>
    <x v="0"/>
    <x v="2"/>
    <x v="3"/>
    <x v="0"/>
  </r>
  <r>
    <x v="11624"/>
    <x v="4"/>
    <s v="TGM16213"/>
    <s v="CONSULTA CUOTA"/>
    <x v="0"/>
    <x v="2"/>
    <x v="0"/>
    <x v="10"/>
    <s v="Ruth Cusihuaman SACC2"/>
    <s v="Llamada Telefonica"/>
    <x v="0"/>
    <x v="1"/>
    <x v="3"/>
    <x v="0"/>
  </r>
  <r>
    <x v="11625"/>
    <x v="0"/>
    <s v="TGM16214"/>
    <s v="ESTADO DE CUENTA"/>
    <x v="0"/>
    <x v="0"/>
    <x v="2"/>
    <x v="5"/>
    <s v="Fiordeliz Michelle Baquerizo Aliaga SAN"/>
    <s v="Llamada Telefonica"/>
    <x v="0"/>
    <x v="2"/>
    <x v="3"/>
    <x v="0"/>
  </r>
  <r>
    <x v="11626"/>
    <x v="0"/>
    <s v="TGM16215"/>
    <s v="ESTADO DE CUENTA"/>
    <x v="0"/>
    <x v="0"/>
    <x v="2"/>
    <x v="5"/>
    <s v="Fiordeliz Michelle Baquerizo Aliaga SAN"/>
    <s v="Llamada Telefonica"/>
    <x v="0"/>
    <x v="2"/>
    <x v="3"/>
    <x v="0"/>
  </r>
  <r>
    <x v="11627"/>
    <x v="0"/>
    <s v="TGM16216"/>
    <s v="ESTADO DE CUENTA"/>
    <x v="0"/>
    <x v="0"/>
    <x v="2"/>
    <x v="5"/>
    <s v="Fiordeliz Michelle Baquerizo Aliaga SAN"/>
    <s v="Llamada Telefonica"/>
    <x v="0"/>
    <x v="2"/>
    <x v="3"/>
    <x v="0"/>
  </r>
  <r>
    <x v="11628"/>
    <x v="0"/>
    <s v="TGM16217"/>
    <s v="SERVICIO DE MISA"/>
    <x v="0"/>
    <x v="2"/>
    <x v="0"/>
    <x v="39"/>
    <s v="Fiordeliz Michelle Baquerizo Aliaga SAN"/>
    <s v="Llamada Telefonica"/>
    <x v="0"/>
    <x v="1"/>
    <x v="3"/>
    <x v="0"/>
  </r>
  <r>
    <x v="11629"/>
    <x v="0"/>
    <s v="TGM16218"/>
    <s v="CONTRATO RESUELTO"/>
    <x v="0"/>
    <x v="0"/>
    <x v="4"/>
    <x v="49"/>
    <s v="Juan Carlos Chavez  San"/>
    <s v="Presencial"/>
    <x v="0"/>
    <x v="2"/>
    <x v="3"/>
    <x v="0"/>
  </r>
  <r>
    <x v="11630"/>
    <x v="0"/>
    <s v="TGM16219"/>
    <s v="MISA"/>
    <x v="0"/>
    <x v="2"/>
    <x v="0"/>
    <x v="39"/>
    <s v="Nescar Janeth Ingaruca Peña SAC SAN"/>
    <s v="Presencial"/>
    <x v="0"/>
    <x v="1"/>
    <x v="3"/>
    <x v="0"/>
  </r>
  <r>
    <x v="11631"/>
    <x v="8"/>
    <s v="TGM16220"/>
    <s v="LAPIDA DE SEPULTURA"/>
    <x v="0"/>
    <x v="0"/>
    <x v="4"/>
    <x v="13"/>
    <s v="Oscar San Martin Castillo  Chimbote"/>
    <m/>
    <x v="0"/>
    <x v="2"/>
    <x v="3"/>
    <x v="0"/>
  </r>
  <r>
    <x v="11632"/>
    <x v="8"/>
    <s v="TGM16221"/>
    <s v="SOLICITUD DE CODIGO CIP"/>
    <x v="0"/>
    <x v="0"/>
    <x v="0"/>
    <x v="46"/>
    <s v="Rosario Margarita Vergara Jimenez SAC CHIM"/>
    <m/>
    <x v="0"/>
    <x v="1"/>
    <x v="3"/>
    <x v="0"/>
  </r>
  <r>
    <x v="11633"/>
    <x v="0"/>
    <s v="TGM16222"/>
    <s v="MISA"/>
    <x v="0"/>
    <x v="2"/>
    <x v="0"/>
    <x v="39"/>
    <s v="Nescar Janeth Ingaruca Peña SAC SAN"/>
    <s v="Presencial"/>
    <x v="0"/>
    <x v="1"/>
    <x v="3"/>
    <x v="0"/>
  </r>
  <r>
    <x v="11634"/>
    <x v="0"/>
    <s v="TGM16223"/>
    <s v="REPINTADO DE LAPIDA"/>
    <x v="0"/>
    <x v="0"/>
    <x v="4"/>
    <x v="11"/>
    <s v="Grupo Servicio de Atencion al Cliente"/>
    <s v="Presencial"/>
    <x v="0"/>
    <x v="2"/>
    <x v="3"/>
    <x v="0"/>
  </r>
  <r>
    <x v="11635"/>
    <x v="1"/>
    <s v="TGM16224"/>
    <s v="CONTRATO RESUELTO"/>
    <x v="0"/>
    <x v="0"/>
    <x v="4"/>
    <x v="52"/>
    <s v="Juan Carlos Chavez  Cor"/>
    <s v="Presencial"/>
    <x v="0"/>
    <x v="2"/>
    <x v="3"/>
    <x v="0"/>
  </r>
  <r>
    <x v="11636"/>
    <x v="0"/>
    <s v="TGM16225"/>
    <s v="CERTIFICADO"/>
    <x v="0"/>
    <x v="0"/>
    <x v="0"/>
    <x v="0"/>
    <s v="Nescar Janeth Ingaruca Peña SAC SAN"/>
    <s v="Presencial"/>
    <x v="0"/>
    <x v="1"/>
    <x v="3"/>
    <x v="0"/>
  </r>
  <r>
    <x v="11637"/>
    <x v="4"/>
    <s v="TGM16226"/>
    <s v="GENERACION CODG. CIP"/>
    <x v="0"/>
    <x v="0"/>
    <x v="0"/>
    <x v="46"/>
    <s v="Ruth Cusihuaman SACC2"/>
    <s v="Presencial"/>
    <x v="0"/>
    <x v="1"/>
    <x v="3"/>
    <x v="0"/>
  </r>
  <r>
    <x v="11638"/>
    <x v="3"/>
    <s v="TGM16227"/>
    <s v="COPIA DE CONTRATO POR EXTRAVIO"/>
    <x v="0"/>
    <x v="0"/>
    <x v="0"/>
    <x v="3"/>
    <s v="Ruth Cusihuaman SACC1"/>
    <s v="Presencial"/>
    <x v="0"/>
    <x v="1"/>
    <x v="3"/>
    <x v="0"/>
  </r>
  <r>
    <x v="11639"/>
    <x v="1"/>
    <s v="TGM16228"/>
    <s v="SERVICIO DE MISA"/>
    <x v="0"/>
    <x v="2"/>
    <x v="0"/>
    <x v="39"/>
    <s v="Fiordeliz Michelle Baquerizo Aliaga COR"/>
    <s v="Llamada Telefonica"/>
    <x v="0"/>
    <x v="1"/>
    <x v="3"/>
    <x v="0"/>
  </r>
  <r>
    <x v="11640"/>
    <x v="8"/>
    <s v="TGM16229"/>
    <s v="ESTADO DE CUENTA"/>
    <x v="0"/>
    <x v="0"/>
    <x v="0"/>
    <x v="5"/>
    <s v="Rosario Margarita Vergara Jimenez SAC CHIM"/>
    <m/>
    <x v="0"/>
    <x v="1"/>
    <x v="3"/>
    <x v="0"/>
  </r>
  <r>
    <x v="11641"/>
    <x v="8"/>
    <s v="TGM16230"/>
    <s v="BOLETAS DE PAGO"/>
    <x v="0"/>
    <x v="0"/>
    <x v="0"/>
    <x v="19"/>
    <s v="Rosario Margarita Vergara Jimenez SAC CHIM"/>
    <m/>
    <x v="0"/>
    <x v="1"/>
    <x v="3"/>
    <x v="0"/>
  </r>
  <r>
    <x v="11642"/>
    <x v="8"/>
    <s v="TGM16231"/>
    <s v="ENTREGA DE CONTRATO"/>
    <x v="0"/>
    <x v="0"/>
    <x v="0"/>
    <x v="44"/>
    <s v="Rosario Margarita Vergara Jimenez SAC CHIM"/>
    <m/>
    <x v="0"/>
    <x v="1"/>
    <x v="3"/>
    <x v="0"/>
  </r>
  <r>
    <x v="11643"/>
    <x v="3"/>
    <s v="TGM16232"/>
    <s v="ENTREGA DE CERTIFICADO DE PERPETUIDAD"/>
    <x v="0"/>
    <x v="0"/>
    <x v="0"/>
    <x v="0"/>
    <s v="Ruth Cusihuaman SACC1"/>
    <s v="Presencial"/>
    <x v="0"/>
    <x v="1"/>
    <x v="3"/>
    <x v="0"/>
  </r>
  <r>
    <x v="11644"/>
    <x v="4"/>
    <s v="TGM16233"/>
    <s v="ENTREGA DE CERTIFICADO DE PERPETUIDAD"/>
    <x v="0"/>
    <x v="0"/>
    <x v="0"/>
    <x v="0"/>
    <s v="Ruth Cusihuaman SACC2"/>
    <s v="Presencial"/>
    <x v="0"/>
    <x v="1"/>
    <x v="3"/>
    <x v="0"/>
  </r>
  <r>
    <x v="11645"/>
    <x v="4"/>
    <s v="TGM16234"/>
    <s v="DEVOLUCI&amp;OACUTE;N GARANTIA"/>
    <x v="0"/>
    <x v="0"/>
    <x v="0"/>
    <x v="45"/>
    <s v="Ruth Cusihuaman SACC2"/>
    <s v="Presencial"/>
    <x v="0"/>
    <x v="2"/>
    <x v="3"/>
    <x v="0"/>
  </r>
  <r>
    <x v="11646"/>
    <x v="4"/>
    <s v="TGM16235"/>
    <s v="DEVOLUCI&amp;OACUTE;N GARANTIA"/>
    <x v="0"/>
    <x v="0"/>
    <x v="0"/>
    <x v="45"/>
    <s v="Ruth Cusihuaman SACC2"/>
    <s v="Presencial"/>
    <x v="0"/>
    <x v="2"/>
    <x v="3"/>
    <x v="0"/>
  </r>
  <r>
    <x v="11647"/>
    <x v="3"/>
    <s v="TGM16236"/>
    <s v="ACTUALIZACION DE DATOS"/>
    <x v="0"/>
    <x v="0"/>
    <x v="0"/>
    <x v="1"/>
    <s v="Ruth Cusihuaman SACC1"/>
    <s v="Presencial"/>
    <x v="0"/>
    <x v="1"/>
    <x v="3"/>
    <x v="0"/>
  </r>
  <r>
    <x v="11648"/>
    <x v="0"/>
    <s v="TGM16237"/>
    <s v="MISA"/>
    <x v="0"/>
    <x v="2"/>
    <x v="0"/>
    <x v="39"/>
    <s v="Pamela Diana SAC Caro Alhua"/>
    <s v="Presencial"/>
    <x v="0"/>
    <x v="1"/>
    <x v="3"/>
    <x v="0"/>
  </r>
  <r>
    <x v="11649"/>
    <x v="0"/>
    <s v="TGM16238"/>
    <s v="USO DE ESPACIO"/>
    <x v="0"/>
    <x v="0"/>
    <x v="0"/>
    <x v="8"/>
    <s v="Pamela Diana SAC Caro Alhua"/>
    <s v="Presencial"/>
    <x v="0"/>
    <x v="1"/>
    <x v="3"/>
    <x v="0"/>
  </r>
  <r>
    <x v="11650"/>
    <x v="0"/>
    <s v="TGM16239"/>
    <s v="FLOREROS DE PVC"/>
    <x v="0"/>
    <x v="0"/>
    <x v="0"/>
    <x v="4"/>
    <s v="Pamela Diana SAC Caro Alhua"/>
    <s v="Presencial"/>
    <x v="0"/>
    <x v="1"/>
    <x v="3"/>
    <x v="0"/>
  </r>
  <r>
    <x v="11651"/>
    <x v="0"/>
    <s v="TGM16240"/>
    <s v="FLOREROS"/>
    <x v="0"/>
    <x v="0"/>
    <x v="0"/>
    <x v="4"/>
    <s v="Pamela Diana SAC Caro Alhua"/>
    <m/>
    <x v="0"/>
    <x v="1"/>
    <x v="3"/>
    <x v="0"/>
  </r>
  <r>
    <x v="11652"/>
    <x v="1"/>
    <s v="TGM16241"/>
    <s v="UBICACION DE ESPACIO"/>
    <x v="0"/>
    <x v="0"/>
    <x v="0"/>
    <x v="40"/>
    <s v="Fiordeliz Michelle Baquerizo Aliaga COR"/>
    <s v="Presencial"/>
    <x v="0"/>
    <x v="1"/>
    <x v="3"/>
    <x v="0"/>
  </r>
  <r>
    <x v="11653"/>
    <x v="1"/>
    <s v="TGM16242"/>
    <s v="FLORERO"/>
    <x v="0"/>
    <x v="0"/>
    <x v="0"/>
    <x v="4"/>
    <s v="Fiordeliz Michelle Baquerizo Aliaga COR"/>
    <s v="Presencial"/>
    <x v="0"/>
    <x v="1"/>
    <x v="3"/>
    <x v="0"/>
  </r>
  <r>
    <x v="11654"/>
    <x v="0"/>
    <s v="TGM16243"/>
    <s v="CERTIFICADO DE USO"/>
    <x v="0"/>
    <x v="0"/>
    <x v="0"/>
    <x v="0"/>
    <s v="Pamela Diana SAC Caro Alhua"/>
    <s v="Presencial"/>
    <x v="0"/>
    <x v="1"/>
    <x v="3"/>
    <x v="0"/>
  </r>
  <r>
    <x v="11655"/>
    <x v="3"/>
    <s v="TGM16244"/>
    <s v="ERROR EN DATOS DE LAPIDA"/>
    <x v="0"/>
    <x v="1"/>
    <x v="4"/>
    <x v="13"/>
    <s v="Rayda Rita Vargas Perales C1"/>
    <s v="Presencial"/>
    <x v="0"/>
    <x v="1"/>
    <x v="3"/>
    <x v="0"/>
  </r>
  <r>
    <x v="11656"/>
    <x v="3"/>
    <s v="TGM16245"/>
    <s v="REPINTADO DE LAPIDA"/>
    <x v="0"/>
    <x v="0"/>
    <x v="4"/>
    <x v="13"/>
    <s v="Rayda Rita Vargas Perales C1"/>
    <m/>
    <x v="0"/>
    <x v="2"/>
    <x v="3"/>
    <x v="0"/>
  </r>
  <r>
    <x v="11657"/>
    <x v="0"/>
    <s v="TGM16246"/>
    <s v="FLOREROS DA&amp;NTILDE;ADOS"/>
    <x v="0"/>
    <x v="1"/>
    <x v="4"/>
    <x v="4"/>
    <s v="Deisy Huaman Lara - San Antonio"/>
    <s v="Presencial"/>
    <x v="1"/>
    <x v="2"/>
    <x v="3"/>
    <x v="0"/>
  </r>
  <r>
    <x v="11658"/>
    <x v="1"/>
    <s v="TGM16247"/>
    <s v="SERVICIO DE MISA"/>
    <x v="0"/>
    <x v="2"/>
    <x v="0"/>
    <x v="39"/>
    <s v="Fiordeliz Michelle Baquerizo Aliaga COR"/>
    <s v="Presencial"/>
    <x v="0"/>
    <x v="1"/>
    <x v="3"/>
    <x v="0"/>
  </r>
  <r>
    <x v="11659"/>
    <x v="8"/>
    <s v="TGM16248"/>
    <s v="CONTRATO RESUELTO"/>
    <x v="0"/>
    <x v="2"/>
    <x v="2"/>
    <x v="6"/>
    <s v="Rosario Margarita Vergara Jimenez SAC CHIM"/>
    <m/>
    <x v="0"/>
    <x v="2"/>
    <x v="3"/>
    <x v="0"/>
  </r>
  <r>
    <x v="11660"/>
    <x v="8"/>
    <s v="TGM16249"/>
    <s v="CERTIFICADO DE USO"/>
    <x v="0"/>
    <x v="0"/>
    <x v="0"/>
    <x v="0"/>
    <s v="Rosario Margarita Vergara Jimenez SAC CHIM"/>
    <m/>
    <x v="0"/>
    <x v="1"/>
    <x v="3"/>
    <x v="0"/>
  </r>
  <r>
    <x v="11661"/>
    <x v="3"/>
    <s v="TGM16250"/>
    <s v="DEVOLUCI&amp;OACUTE;N GARANTIA"/>
    <x v="0"/>
    <x v="0"/>
    <x v="2"/>
    <x v="45"/>
    <s v="Ruth Cusihuaman SACC1"/>
    <s v="Presencial"/>
    <x v="0"/>
    <x v="2"/>
    <x v="3"/>
    <x v="0"/>
  </r>
  <r>
    <x v="11662"/>
    <x v="3"/>
    <s v="TGM16251"/>
    <s v="CAMBIO DE TITULARIDAD POR FALLECIMIENTO"/>
    <x v="0"/>
    <x v="0"/>
    <x v="0"/>
    <x v="31"/>
    <s v="Ruth Cusihuaman SACC1"/>
    <s v="Presencial"/>
    <x v="0"/>
    <x v="1"/>
    <x v="3"/>
    <x v="0"/>
  </r>
  <r>
    <x v="11663"/>
    <x v="0"/>
    <s v="TGM16252"/>
    <s v="MISA"/>
    <x v="0"/>
    <x v="2"/>
    <x v="0"/>
    <x v="39"/>
    <s v="Nescar Janeth Ingaruca Peña SAC SAN"/>
    <s v="Presencial"/>
    <x v="0"/>
    <x v="1"/>
    <x v="3"/>
    <x v="0"/>
  </r>
  <r>
    <x v="11664"/>
    <x v="0"/>
    <s v="TGM16253"/>
    <s v="ALQUILER DE TOLDO"/>
    <x v="0"/>
    <x v="0"/>
    <x v="0"/>
    <x v="48"/>
    <s v="Nescar Janeth Ingaruca Peña SAC SAN"/>
    <s v="Presencial"/>
    <x v="0"/>
    <x v="1"/>
    <x v="3"/>
    <x v="0"/>
  </r>
  <r>
    <x v="11665"/>
    <x v="0"/>
    <s v="TGM16254"/>
    <s v="MISA"/>
    <x v="0"/>
    <x v="2"/>
    <x v="0"/>
    <x v="39"/>
    <s v="Nescar Janeth Ingaruca Peña SAC SAN"/>
    <s v="Presencial"/>
    <x v="0"/>
    <x v="1"/>
    <x v="3"/>
    <x v="0"/>
  </r>
  <r>
    <x v="11666"/>
    <x v="0"/>
    <s v="TGM16255"/>
    <s v="MISA"/>
    <x v="0"/>
    <x v="2"/>
    <x v="0"/>
    <x v="39"/>
    <s v="Nescar Janeth Ingaruca Peña SAC SAN"/>
    <s v="Presencial"/>
    <x v="0"/>
    <x v="1"/>
    <x v="3"/>
    <x v="0"/>
  </r>
  <r>
    <x v="11667"/>
    <x v="4"/>
    <s v="TGM16256"/>
    <s v="ENTREGA DE CERTIFICADO DE PERPETUIDAD"/>
    <x v="0"/>
    <x v="0"/>
    <x v="0"/>
    <x v="0"/>
    <s v="Ruth Cusihuaman SACC2"/>
    <s v="Presencial"/>
    <x v="0"/>
    <x v="1"/>
    <x v="3"/>
    <x v="0"/>
  </r>
  <r>
    <x v="11668"/>
    <x v="3"/>
    <s v="TGM16257"/>
    <s v="DEVOLUCION DE GARANCTI A/D"/>
    <x v="0"/>
    <x v="0"/>
    <x v="2"/>
    <x v="45"/>
    <s v="Ruth Cusihuaman SACC1"/>
    <s v="Presencial"/>
    <x v="0"/>
    <x v="2"/>
    <x v="3"/>
    <x v="0"/>
  </r>
  <r>
    <x v="11669"/>
    <x v="0"/>
    <s v="TGM16258"/>
    <s v="MISA"/>
    <x v="0"/>
    <x v="2"/>
    <x v="0"/>
    <x v="39"/>
    <s v="Nescar Janeth Ingaruca Peña SAC SAN"/>
    <s v="Presencial"/>
    <x v="0"/>
    <x v="1"/>
    <x v="3"/>
    <x v="0"/>
  </r>
  <r>
    <x v="11670"/>
    <x v="4"/>
    <s v="TGM16259"/>
    <s v="DEVOLUCI&amp;OACUTE;N GARANTIA"/>
    <x v="0"/>
    <x v="0"/>
    <x v="0"/>
    <x v="45"/>
    <s v="Ruth Cusihuaman SACC2"/>
    <s v="Presencial"/>
    <x v="0"/>
    <x v="2"/>
    <x v="3"/>
    <x v="0"/>
  </r>
  <r>
    <x v="11671"/>
    <x v="0"/>
    <s v="TGM16260"/>
    <s v="MISA"/>
    <x v="0"/>
    <x v="2"/>
    <x v="0"/>
    <x v="39"/>
    <s v="Nescar Janeth Ingaruca Peña SAC SAN"/>
    <s v="Presencial"/>
    <x v="0"/>
    <x v="1"/>
    <x v="3"/>
    <x v="0"/>
  </r>
  <r>
    <x v="11672"/>
    <x v="8"/>
    <s v="TGM16261"/>
    <s v="ACTUALIZACION DE DATOS"/>
    <x v="0"/>
    <x v="0"/>
    <x v="0"/>
    <x v="1"/>
    <s v="Rosario Margarita Vergara Jimenez SAC CHIM"/>
    <m/>
    <x v="0"/>
    <x v="1"/>
    <x v="3"/>
    <x v="0"/>
  </r>
  <r>
    <x v="11673"/>
    <x v="0"/>
    <s v="TGM16262"/>
    <s v="GENERACION CODIGO CIP"/>
    <x v="0"/>
    <x v="0"/>
    <x v="2"/>
    <x v="46"/>
    <s v="Fiordeliz Michelle Baquerizo Aliaga SAN"/>
    <s v="Presencial"/>
    <x v="0"/>
    <x v="2"/>
    <x v="3"/>
    <x v="0"/>
  </r>
  <r>
    <x v="11674"/>
    <x v="3"/>
    <s v="TGM16263"/>
    <s v="DEVOLUCION DE GARANTIA X A/D"/>
    <x v="0"/>
    <x v="0"/>
    <x v="2"/>
    <x v="45"/>
    <s v="Ruth Cusihuaman SACC1"/>
    <s v="Presencial"/>
    <x v="0"/>
    <x v="2"/>
    <x v="3"/>
    <x v="0"/>
  </r>
  <r>
    <x v="11675"/>
    <x v="0"/>
    <s v="TGM16264"/>
    <s v="GENERACION CODIGO CIP"/>
    <x v="0"/>
    <x v="0"/>
    <x v="0"/>
    <x v="46"/>
    <s v="Fiordeliz Michelle Baquerizo Aliaga SAN"/>
    <s v="Llamada Telefonica"/>
    <x v="0"/>
    <x v="1"/>
    <x v="3"/>
    <x v="0"/>
  </r>
  <r>
    <x v="11676"/>
    <x v="3"/>
    <s v="TGM16265"/>
    <s v="ENVIO ESTADO DE CUENTA AL CORREO"/>
    <x v="0"/>
    <x v="0"/>
    <x v="2"/>
    <x v="5"/>
    <s v="Ruth Cusihuaman SACC1"/>
    <s v="Presencial"/>
    <x v="0"/>
    <x v="2"/>
    <x v="3"/>
    <x v="0"/>
  </r>
  <r>
    <x v="11677"/>
    <x v="3"/>
    <s v="TGM16266"/>
    <s v="DEVOLUCION DE GARANTIA X A/D"/>
    <x v="0"/>
    <x v="0"/>
    <x v="2"/>
    <x v="45"/>
    <s v="Ruth Cusihuaman SACC1"/>
    <s v="Presencial"/>
    <x v="0"/>
    <x v="2"/>
    <x v="3"/>
    <x v="0"/>
  </r>
  <r>
    <x v="11678"/>
    <x v="3"/>
    <s v="TGM16267"/>
    <s v="ACTUALIZACION DE DATOS"/>
    <x v="0"/>
    <x v="0"/>
    <x v="0"/>
    <x v="1"/>
    <s v="Ruth Cusihuaman SACC1"/>
    <s v="Presencial"/>
    <x v="0"/>
    <x v="1"/>
    <x v="3"/>
    <x v="0"/>
  </r>
  <r>
    <x v="11679"/>
    <x v="3"/>
    <s v="TGM16268"/>
    <s v="ACTUALIZACION DE DATOS"/>
    <x v="0"/>
    <x v="0"/>
    <x v="0"/>
    <x v="1"/>
    <s v="Ruth Cusihuaman SACC1"/>
    <s v="Presencial"/>
    <x v="0"/>
    <x v="1"/>
    <x v="3"/>
    <x v="0"/>
  </r>
  <r>
    <x v="11680"/>
    <x v="3"/>
    <s v="TGM16269"/>
    <s v="ACTUALIZACION DE DATOS"/>
    <x v="0"/>
    <x v="0"/>
    <x v="0"/>
    <x v="1"/>
    <s v="Ruth Cusihuaman SACC1"/>
    <s v="Presencial"/>
    <x v="0"/>
    <x v="1"/>
    <x v="3"/>
    <x v="0"/>
  </r>
  <r>
    <x v="11681"/>
    <x v="3"/>
    <s v="TGM16270"/>
    <s v="DEVOLUCION DE GARANTIA X A/D"/>
    <x v="0"/>
    <x v="0"/>
    <x v="2"/>
    <x v="45"/>
    <s v="Ruth Cusihuaman SACC1"/>
    <s v="Presencial"/>
    <x v="0"/>
    <x v="2"/>
    <x v="3"/>
    <x v="0"/>
  </r>
  <r>
    <x v="11682"/>
    <x v="3"/>
    <s v="TGM16271"/>
    <s v="DEVOLUCION DE GARANTIA X A/D"/>
    <x v="0"/>
    <x v="0"/>
    <x v="2"/>
    <x v="45"/>
    <s v="Ruth Cusihuaman SACC1"/>
    <s v="Presencial"/>
    <x v="0"/>
    <x v="2"/>
    <x v="3"/>
    <x v="0"/>
  </r>
  <r>
    <x v="11683"/>
    <x v="4"/>
    <s v="TGM16272"/>
    <s v="DEVOLUCION DE GARANTIA X A/D"/>
    <x v="0"/>
    <x v="0"/>
    <x v="0"/>
    <x v="45"/>
    <s v="Ruth Cusihuaman SACC2"/>
    <s v="Presencial"/>
    <x v="0"/>
    <x v="2"/>
    <x v="3"/>
    <x v="0"/>
  </r>
  <r>
    <x v="11684"/>
    <x v="1"/>
    <s v="TGM16273"/>
    <s v="CERTIFICADO DE USO"/>
    <x v="0"/>
    <x v="0"/>
    <x v="0"/>
    <x v="0"/>
    <s v="Pamela Diana Caro Alhua  SAC cor"/>
    <s v="Presencial"/>
    <x v="0"/>
    <x v="1"/>
    <x v="3"/>
    <x v="0"/>
  </r>
  <r>
    <x v="11685"/>
    <x v="0"/>
    <s v="TGM16274"/>
    <s v="CERTIFICADO DE USO"/>
    <x v="0"/>
    <x v="0"/>
    <x v="0"/>
    <x v="0"/>
    <s v="Pamela Diana SAC Caro Alhua"/>
    <s v="Presencial"/>
    <x v="0"/>
    <x v="1"/>
    <x v="3"/>
    <x v="0"/>
  </r>
  <r>
    <x v="11686"/>
    <x v="0"/>
    <s v="TGM16275"/>
    <s v="CERTIFICADO DE USO"/>
    <x v="0"/>
    <x v="0"/>
    <x v="0"/>
    <x v="0"/>
    <s v="Pamela Diana SAC Caro Alhua"/>
    <s v="Presencial"/>
    <x v="0"/>
    <x v="1"/>
    <x v="3"/>
    <x v="0"/>
  </r>
  <r>
    <x v="11687"/>
    <x v="0"/>
    <s v="TGM16276"/>
    <s v="CERTIFICADO DE USO"/>
    <x v="0"/>
    <x v="0"/>
    <x v="0"/>
    <x v="0"/>
    <s v="Pamela Diana SAC Caro Alhua"/>
    <s v="Presencial"/>
    <x v="0"/>
    <x v="1"/>
    <x v="3"/>
    <x v="0"/>
  </r>
  <r>
    <x v="11688"/>
    <x v="0"/>
    <s v="TGM16277"/>
    <s v="CERTIFICADO DE USO"/>
    <x v="0"/>
    <x v="0"/>
    <x v="0"/>
    <x v="0"/>
    <s v="Pamela Diana SAC Caro Alhua"/>
    <s v="Presencial"/>
    <x v="0"/>
    <x v="1"/>
    <x v="3"/>
    <x v="0"/>
  </r>
  <r>
    <x v="11689"/>
    <x v="0"/>
    <s v="TGM16278"/>
    <s v="CERTIFICADO DE USO"/>
    <x v="0"/>
    <x v="0"/>
    <x v="0"/>
    <x v="0"/>
    <s v="Pamela Diana SAC Caro Alhua"/>
    <s v="Presencial"/>
    <x v="0"/>
    <x v="1"/>
    <x v="3"/>
    <x v="0"/>
  </r>
  <r>
    <x v="11690"/>
    <x v="0"/>
    <s v="TGM16279"/>
    <s v="ACTA DE DEFUNCION"/>
    <x v="0"/>
    <x v="0"/>
    <x v="0"/>
    <x v="41"/>
    <s v="Pamela Diana SAC Caro Alhua"/>
    <s v="Presencial"/>
    <x v="0"/>
    <x v="1"/>
    <x v="3"/>
    <x v="0"/>
  </r>
  <r>
    <x v="11691"/>
    <x v="0"/>
    <s v="TGM16280"/>
    <s v="MISA"/>
    <x v="0"/>
    <x v="2"/>
    <x v="0"/>
    <x v="39"/>
    <s v="Nescar Janeth Ingaruca Peña SAC SAN"/>
    <s v="Presencial"/>
    <x v="0"/>
    <x v="1"/>
    <x v="3"/>
    <x v="0"/>
  </r>
  <r>
    <x v="11692"/>
    <x v="1"/>
    <s v="TGM16281"/>
    <s v="USO DE ESPACIO"/>
    <x v="0"/>
    <x v="0"/>
    <x v="0"/>
    <x v="8"/>
    <s v="Pamela Diana Caro Alhua  SAC cor"/>
    <s v="Presencial"/>
    <x v="0"/>
    <x v="1"/>
    <x v="3"/>
    <x v="0"/>
  </r>
  <r>
    <x v="11693"/>
    <x v="1"/>
    <s v="TGM16282"/>
    <s v="MEJORA DE LAPIDA"/>
    <x v="0"/>
    <x v="0"/>
    <x v="4"/>
    <x v="9"/>
    <s v="Grupo Asesoria de Atencion al Cliente Corona del Fraile"/>
    <s v="Presencial"/>
    <x v="0"/>
    <x v="2"/>
    <x v="3"/>
    <x v="0"/>
  </r>
  <r>
    <x v="11694"/>
    <x v="0"/>
    <s v="TGM16283"/>
    <s v="MANTENIMIENTO DE LAPIDA"/>
    <x v="0"/>
    <x v="0"/>
    <x v="4"/>
    <x v="11"/>
    <s v="Grupo Servicio de Atencion al Cliente"/>
    <s v="Presencial"/>
    <x v="0"/>
    <x v="2"/>
    <x v="3"/>
    <x v="0"/>
  </r>
  <r>
    <x v="11695"/>
    <x v="0"/>
    <s v="TGM16284"/>
    <s v="REPINTADO DE LAPIDA"/>
    <x v="0"/>
    <x v="0"/>
    <x v="4"/>
    <x v="14"/>
    <s v="Grupo Servicio de Atencion al Cliente"/>
    <s v="Presencial"/>
    <x v="0"/>
    <x v="2"/>
    <x v="3"/>
    <x v="0"/>
  </r>
  <r>
    <x v="11696"/>
    <x v="0"/>
    <s v="TGM16285"/>
    <s v="VENTA DE LAPIDA"/>
    <x v="0"/>
    <x v="0"/>
    <x v="4"/>
    <x v="9"/>
    <s v="Grupo Servicio de Atencion al Cliente"/>
    <s v="Presencial"/>
    <x v="0"/>
    <x v="2"/>
    <x v="3"/>
    <x v="0"/>
  </r>
  <r>
    <x v="11697"/>
    <x v="0"/>
    <s v="TGM16286"/>
    <s v="REACTIVACION DE CONTRATO"/>
    <x v="0"/>
    <x v="0"/>
    <x v="0"/>
    <x v="49"/>
    <s v="Pamela Diana SAC Caro Alhua"/>
    <s v="Presencial"/>
    <x v="0"/>
    <x v="1"/>
    <x v="3"/>
    <x v="0"/>
  </r>
  <r>
    <x v="11698"/>
    <x v="1"/>
    <s v="TGM16287"/>
    <s v="REACTIVACION DE CONTRATO"/>
    <x v="0"/>
    <x v="0"/>
    <x v="4"/>
    <x v="49"/>
    <s v="Juan Carlos Chavez  Cor"/>
    <s v="Presencial"/>
    <x v="0"/>
    <x v="2"/>
    <x v="3"/>
    <x v="0"/>
  </r>
  <r>
    <x v="11699"/>
    <x v="1"/>
    <s v="TGM16288"/>
    <s v="SERVICIO DE MISA"/>
    <x v="0"/>
    <x v="2"/>
    <x v="0"/>
    <x v="39"/>
    <s v="Fiordeliz Michelle Baquerizo Aliaga COR"/>
    <s v="Presencial"/>
    <x v="0"/>
    <x v="1"/>
    <x v="3"/>
    <x v="0"/>
  </r>
  <r>
    <x v="11700"/>
    <x v="0"/>
    <s v="TGM16289"/>
    <s v="MISA"/>
    <x v="0"/>
    <x v="2"/>
    <x v="0"/>
    <x v="39"/>
    <s v="Pamela Diana SAC Caro Alhua"/>
    <s v="Presencial"/>
    <x v="0"/>
    <x v="1"/>
    <x v="3"/>
    <x v="0"/>
  </r>
  <r>
    <x v="11701"/>
    <x v="0"/>
    <s v="TGM16290"/>
    <s v="ACTA DE DEFUNCION"/>
    <x v="0"/>
    <x v="0"/>
    <x v="0"/>
    <x v="41"/>
    <s v="Pamela Diana SAC Caro Alhua"/>
    <s v="Presencial"/>
    <x v="0"/>
    <x v="1"/>
    <x v="3"/>
    <x v="0"/>
  </r>
  <r>
    <x v="11702"/>
    <x v="1"/>
    <s v="TGM16291"/>
    <s v="MANTENIMIENTO ESPACIO"/>
    <x v="0"/>
    <x v="2"/>
    <x v="0"/>
    <x v="14"/>
    <s v="Fiordeliz Michelle Baquerizo Aliaga COR"/>
    <s v="Presencial"/>
    <x v="0"/>
    <x v="1"/>
    <x v="3"/>
    <x v="0"/>
  </r>
  <r>
    <x v="11703"/>
    <x v="1"/>
    <s v="TGM16294"/>
    <s v="CERTIFICADO DE USO"/>
    <x v="0"/>
    <x v="0"/>
    <x v="0"/>
    <x v="0"/>
    <s v="Pamela Diana Caro Alhua  SAC cor"/>
    <s v="Presencial"/>
    <x v="0"/>
    <x v="1"/>
    <x v="3"/>
    <x v="0"/>
  </r>
  <r>
    <x v="11704"/>
    <x v="0"/>
    <s v="TGM16295"/>
    <s v="FLORES"/>
    <x v="0"/>
    <x v="0"/>
    <x v="4"/>
    <x v="43"/>
    <s v="Grupo Servicio de Atencion al Cliente"/>
    <m/>
    <x v="0"/>
    <x v="2"/>
    <x v="3"/>
    <x v="0"/>
  </r>
  <r>
    <x v="11705"/>
    <x v="4"/>
    <s v="TGM16296"/>
    <s v="GENERACION CODG. CIP"/>
    <x v="0"/>
    <x v="0"/>
    <x v="0"/>
    <x v="46"/>
    <s v="Ruth Cusihuaman SACC2"/>
    <s v="Presencial"/>
    <x v="0"/>
    <x v="1"/>
    <x v="3"/>
    <x v="0"/>
  </r>
  <r>
    <x v="11706"/>
    <x v="3"/>
    <s v="TGM16297"/>
    <s v="ENTREGA DE CERTIFICADO DE PERPETUIDAD"/>
    <x v="0"/>
    <x v="0"/>
    <x v="0"/>
    <x v="0"/>
    <s v="Ruth Cusihuaman SACC1"/>
    <s v="Presencial"/>
    <x v="0"/>
    <x v="1"/>
    <x v="3"/>
    <x v="0"/>
  </r>
  <r>
    <x v="11707"/>
    <x v="3"/>
    <s v="TGM16298"/>
    <s v="COPIA FEDATADA DE CONTRATO"/>
    <x v="0"/>
    <x v="0"/>
    <x v="0"/>
    <x v="3"/>
    <s v="Ruth Cusihuaman SACC1"/>
    <s v="Presencial"/>
    <x v="0"/>
    <x v="1"/>
    <x v="3"/>
    <x v="0"/>
  </r>
  <r>
    <x v="11708"/>
    <x v="8"/>
    <s v="TGM16299"/>
    <s v="CERTIFICADO DE USO"/>
    <x v="0"/>
    <x v="0"/>
    <x v="0"/>
    <x v="0"/>
    <s v="Rosario Margarita Vergara Jimenez SAC CHIM"/>
    <m/>
    <x v="0"/>
    <x v="1"/>
    <x v="3"/>
    <x v="0"/>
  </r>
  <r>
    <x v="11709"/>
    <x v="8"/>
    <s v="TGM16300"/>
    <s v="CONSTANCIA DE ENTIERRO"/>
    <x v="0"/>
    <x v="0"/>
    <x v="0"/>
    <x v="56"/>
    <s v="Rosario Margarita Vergara Jimenez SAC CHIM"/>
    <m/>
    <x v="0"/>
    <x v="1"/>
    <x v="3"/>
    <x v="0"/>
  </r>
  <r>
    <x v="11710"/>
    <x v="8"/>
    <s v="TGM16301"/>
    <s v="PRUEBA DAVID 04"/>
    <x v="0"/>
    <x v="0"/>
    <x v="2"/>
    <x v="10"/>
    <s v="Rosario Margarita Vergara Jimenez SAC CHIM"/>
    <m/>
    <x v="0"/>
    <x v="2"/>
    <x v="3"/>
    <x v="0"/>
  </r>
  <r>
    <x v="11711"/>
    <x v="8"/>
    <s v="TGM16302"/>
    <s v="CONSULTA SOBRE PAGOS"/>
    <x v="0"/>
    <x v="0"/>
    <x v="0"/>
    <x v="5"/>
    <s v="Rosario Margarita Vergara Jimenez SAC CHIM"/>
    <m/>
    <x v="0"/>
    <x v="1"/>
    <x v="3"/>
    <x v="0"/>
  </r>
  <r>
    <x v="11712"/>
    <x v="3"/>
    <s v="TGM16303"/>
    <s v="GENERACION CODG. CIP"/>
    <x v="0"/>
    <x v="0"/>
    <x v="0"/>
    <x v="46"/>
    <s v="Ruth Cusihuaman SACC1"/>
    <s v="Presencial"/>
    <x v="0"/>
    <x v="1"/>
    <x v="3"/>
    <x v="0"/>
  </r>
  <r>
    <x v="11713"/>
    <x v="3"/>
    <s v="TGM16304"/>
    <s v="DEVOLUCION DE GARANTIA X A/D"/>
    <x v="0"/>
    <x v="0"/>
    <x v="2"/>
    <x v="45"/>
    <s v="Ruth Cusihuaman SACC1"/>
    <s v="Presencial"/>
    <x v="0"/>
    <x v="2"/>
    <x v="3"/>
    <x v="0"/>
  </r>
  <r>
    <x v="11714"/>
    <x v="3"/>
    <s v="TGM16305"/>
    <s v="ACTUALIZACION DE DATOS"/>
    <x v="0"/>
    <x v="0"/>
    <x v="0"/>
    <x v="1"/>
    <s v="Ruth Cusihuaman SACC1"/>
    <s v="Presencial"/>
    <x v="0"/>
    <x v="1"/>
    <x v="3"/>
    <x v="0"/>
  </r>
  <r>
    <x v="11715"/>
    <x v="3"/>
    <s v="TGM16306"/>
    <s v="DEVOLUCION DE GARANTIA X A/D"/>
    <x v="0"/>
    <x v="0"/>
    <x v="2"/>
    <x v="45"/>
    <s v="Ruth Cusihuaman SACC1"/>
    <s v="Presencial"/>
    <x v="0"/>
    <x v="2"/>
    <x v="3"/>
    <x v="0"/>
  </r>
  <r>
    <x v="11716"/>
    <x v="0"/>
    <s v="TGM16307"/>
    <s v="PAGO DE FOMA"/>
    <x v="0"/>
    <x v="0"/>
    <x v="0"/>
    <x v="51"/>
    <s v="Fiordeliz Michelle Baquerizo Aliaga SAN"/>
    <s v="Llamada Telefonica"/>
    <x v="0"/>
    <x v="1"/>
    <x v="3"/>
    <x v="0"/>
  </r>
  <r>
    <x v="11717"/>
    <x v="4"/>
    <s v="TGM16308"/>
    <s v="ACTUALIZACION DE DATOS"/>
    <x v="0"/>
    <x v="0"/>
    <x v="0"/>
    <x v="1"/>
    <s v="Ruth Cusihuaman SACC2"/>
    <s v="Presencial"/>
    <x v="0"/>
    <x v="1"/>
    <x v="3"/>
    <x v="0"/>
  </r>
  <r>
    <x v="11718"/>
    <x v="4"/>
    <s v="TGM16309"/>
    <s v="DEVOLUCION DE GARANTIA X A/D"/>
    <x v="0"/>
    <x v="0"/>
    <x v="0"/>
    <x v="45"/>
    <s v="Ruth Cusihuaman SACC2"/>
    <s v="Presencial"/>
    <x v="0"/>
    <x v="1"/>
    <x v="3"/>
    <x v="0"/>
  </r>
  <r>
    <x v="11719"/>
    <x v="4"/>
    <s v="TGM16310"/>
    <s v="DEVOLUCION DE GARANTIA X A/D"/>
    <x v="0"/>
    <x v="0"/>
    <x v="0"/>
    <x v="45"/>
    <s v="Ruth Cusihuaman SACC2"/>
    <s v="Presencial"/>
    <x v="0"/>
    <x v="1"/>
    <x v="3"/>
    <x v="0"/>
  </r>
  <r>
    <x v="11720"/>
    <x v="4"/>
    <s v="TGM16311"/>
    <s v="DEVOLUCION DE GARANTIA X A/D"/>
    <x v="0"/>
    <x v="0"/>
    <x v="0"/>
    <x v="45"/>
    <s v="Ruth Cusihuaman SACC2"/>
    <s v="Presencial"/>
    <x v="0"/>
    <x v="1"/>
    <x v="3"/>
    <x v="0"/>
  </r>
  <r>
    <x v="11721"/>
    <x v="0"/>
    <s v="TGM16312"/>
    <s v="MISA"/>
    <x v="0"/>
    <x v="2"/>
    <x v="0"/>
    <x v="39"/>
    <s v="Nescar Janeth Ingaruca Peña SAC SAN"/>
    <s v="Presencial"/>
    <x v="0"/>
    <x v="1"/>
    <x v="3"/>
    <x v="0"/>
  </r>
  <r>
    <x v="11722"/>
    <x v="0"/>
    <s v="TGM16313"/>
    <s v="VENTA FLOREROS"/>
    <x v="0"/>
    <x v="0"/>
    <x v="4"/>
    <x v="21"/>
    <s v="Grupo Servicio de Atencion al Cliente"/>
    <s v="Presencial"/>
    <x v="0"/>
    <x v="2"/>
    <x v="3"/>
    <x v="0"/>
  </r>
  <r>
    <x v="11723"/>
    <x v="0"/>
    <s v="TGM16314"/>
    <s v="MISA"/>
    <x v="0"/>
    <x v="2"/>
    <x v="0"/>
    <x v="39"/>
    <s v="Nescar Janeth Ingaruca Peña SAC SAN"/>
    <s v="Presencial"/>
    <x v="0"/>
    <x v="1"/>
    <x v="3"/>
    <x v="0"/>
  </r>
  <r>
    <x v="11724"/>
    <x v="0"/>
    <s v="TGM16315"/>
    <s v="MISA"/>
    <x v="0"/>
    <x v="2"/>
    <x v="0"/>
    <x v="39"/>
    <s v="Nescar Janeth Ingaruca Peña SAC SAN"/>
    <s v="Presencial"/>
    <x v="0"/>
    <x v="1"/>
    <x v="3"/>
    <x v="0"/>
  </r>
  <r>
    <x v="11725"/>
    <x v="0"/>
    <s v="TGM16316"/>
    <s v="MISA"/>
    <x v="0"/>
    <x v="2"/>
    <x v="0"/>
    <x v="39"/>
    <s v="Nescar Janeth Ingaruca Peña SAC SAN"/>
    <s v="Presencial"/>
    <x v="0"/>
    <x v="1"/>
    <x v="3"/>
    <x v="0"/>
  </r>
  <r>
    <x v="11726"/>
    <x v="0"/>
    <s v="TGM16317"/>
    <s v="GENERACION CODIGO CIP"/>
    <x v="0"/>
    <x v="0"/>
    <x v="0"/>
    <x v="46"/>
    <s v="Fiordeliz Michelle Baquerizo Aliaga SAN"/>
    <s v="Presencial"/>
    <x v="0"/>
    <x v="1"/>
    <x v="3"/>
    <x v="0"/>
  </r>
  <r>
    <x v="11727"/>
    <x v="3"/>
    <s v="TGM16318"/>
    <s v="ENVIO ESTADO DE CUENTA AL CORREO"/>
    <x v="0"/>
    <x v="0"/>
    <x v="2"/>
    <x v="5"/>
    <s v="Ruth Cusihuaman SACC1"/>
    <s v="Presencial"/>
    <x v="0"/>
    <x v="2"/>
    <x v="3"/>
    <x v="0"/>
  </r>
  <r>
    <x v="11728"/>
    <x v="3"/>
    <s v="TGM16319"/>
    <s v="GENERACION CODG. CIP"/>
    <x v="0"/>
    <x v="0"/>
    <x v="0"/>
    <x v="46"/>
    <s v="Ruth Cusihuaman SACC1"/>
    <s v="Presencial"/>
    <x v="0"/>
    <x v="1"/>
    <x v="3"/>
    <x v="0"/>
  </r>
  <r>
    <x v="11729"/>
    <x v="3"/>
    <s v="TGM16320"/>
    <s v="GENERACION CODG. CIP"/>
    <x v="0"/>
    <x v="0"/>
    <x v="0"/>
    <x v="46"/>
    <s v="Ruth Cusihuaman SACC1"/>
    <s v="Presencial"/>
    <x v="0"/>
    <x v="1"/>
    <x v="3"/>
    <x v="0"/>
  </r>
  <r>
    <x v="11730"/>
    <x v="1"/>
    <s v="TGM16321"/>
    <s v="GENERACION CODIGO CIP"/>
    <x v="0"/>
    <x v="0"/>
    <x v="0"/>
    <x v="46"/>
    <s v="Fiordeliz Michelle Baquerizo Aliaga COR"/>
    <s v="Llamada Telefonica"/>
    <x v="0"/>
    <x v="1"/>
    <x v="3"/>
    <x v="0"/>
  </r>
  <r>
    <x v="11731"/>
    <x v="3"/>
    <s v="TGM16322"/>
    <s v="ENTREGA DE CERTIFICADO DE PERPETUIDAD"/>
    <x v="0"/>
    <x v="0"/>
    <x v="0"/>
    <x v="0"/>
    <s v="Ruth Cusihuaman SACC1"/>
    <s v="Presencial"/>
    <x v="0"/>
    <x v="1"/>
    <x v="3"/>
    <x v="0"/>
  </r>
  <r>
    <x v="11732"/>
    <x v="0"/>
    <s v="TGM16323"/>
    <s v="GENERACION CODIGO CIP"/>
    <x v="0"/>
    <x v="0"/>
    <x v="0"/>
    <x v="46"/>
    <s v="Fiordeliz Michelle Baquerizo Aliaga SAN"/>
    <s v="Llamada Telefonica"/>
    <x v="0"/>
    <x v="1"/>
    <x v="3"/>
    <x v="0"/>
  </r>
  <r>
    <x v="11733"/>
    <x v="0"/>
    <s v="TGM16324"/>
    <s v="RECLAMO DE COBRANZA"/>
    <x v="0"/>
    <x v="1"/>
    <x v="4"/>
    <x v="10"/>
    <s v="Juan Carlos Chavez  San"/>
    <s v="Presencial"/>
    <x v="0"/>
    <x v="2"/>
    <x v="3"/>
    <x v="0"/>
  </r>
  <r>
    <x v="11734"/>
    <x v="1"/>
    <s v="TGM16325"/>
    <s v="TRASLADO INTERNO"/>
    <x v="0"/>
    <x v="2"/>
    <x v="0"/>
    <x v="6"/>
    <s v="Fiordeliz Michelle Baquerizo Aliaga COR"/>
    <s v="Presencial"/>
    <x v="0"/>
    <x v="1"/>
    <x v="3"/>
    <x v="0"/>
  </r>
  <r>
    <x v="11735"/>
    <x v="4"/>
    <s v="TGM16326"/>
    <s v="ENTREGA DE CERTIFICADO DE PERPETUIDAD"/>
    <x v="0"/>
    <x v="0"/>
    <x v="0"/>
    <x v="0"/>
    <s v="Ruth Cusihuaman SACC2"/>
    <s v="Presencial"/>
    <x v="0"/>
    <x v="1"/>
    <x v="3"/>
    <x v="0"/>
  </r>
  <r>
    <x v="11736"/>
    <x v="4"/>
    <s v="TGM16327"/>
    <s v="DEVOLUCION DE GARANTIA X A/D"/>
    <x v="0"/>
    <x v="0"/>
    <x v="0"/>
    <x v="45"/>
    <s v="Ruth Cusihuaman SACC2"/>
    <s v="Presencial"/>
    <x v="0"/>
    <x v="1"/>
    <x v="3"/>
    <x v="0"/>
  </r>
  <r>
    <x v="11737"/>
    <x v="4"/>
    <s v="TGM16328"/>
    <s v="DEVOLUCION DE GARANTIA X A/D"/>
    <x v="0"/>
    <x v="0"/>
    <x v="0"/>
    <x v="45"/>
    <s v="Ruth Cusihuaman SACC2"/>
    <s v="Presencial"/>
    <x v="0"/>
    <x v="1"/>
    <x v="3"/>
    <x v="0"/>
  </r>
  <r>
    <x v="11738"/>
    <x v="0"/>
    <s v="TGM16329"/>
    <s v="MISA"/>
    <x v="0"/>
    <x v="2"/>
    <x v="0"/>
    <x v="39"/>
    <s v="Nescar Janeth Ingaruca Peña SAC SAN"/>
    <s v="Presencial"/>
    <x v="0"/>
    <x v="1"/>
    <x v="3"/>
    <x v="0"/>
  </r>
  <r>
    <x v="11739"/>
    <x v="0"/>
    <s v="TGM16330"/>
    <s v="RECLAMO DE LAPIDA"/>
    <x v="0"/>
    <x v="1"/>
    <x v="4"/>
    <x v="13"/>
    <s v="Deisy Huaman Lara - San Antonio"/>
    <s v="Presencial"/>
    <x v="0"/>
    <x v="2"/>
    <x v="3"/>
    <x v="0"/>
  </r>
  <r>
    <x v="11740"/>
    <x v="8"/>
    <s v="TGM16331"/>
    <s v="ALQUILER DE PLEGARIA"/>
    <x v="0"/>
    <x v="0"/>
    <x v="2"/>
    <x v="50"/>
    <s v="Rosario Margarita Vergara Jimenez SAC CHIM"/>
    <m/>
    <x v="0"/>
    <x v="2"/>
    <x v="3"/>
    <x v="0"/>
  </r>
  <r>
    <x v="11741"/>
    <x v="8"/>
    <s v="TGM16332"/>
    <s v="CERTIFICADO DE USO"/>
    <x v="0"/>
    <x v="0"/>
    <x v="0"/>
    <x v="0"/>
    <s v="Rosario Margarita Vergara Jimenez SAC CHIM"/>
    <m/>
    <x v="0"/>
    <x v="1"/>
    <x v="3"/>
    <x v="0"/>
  </r>
  <r>
    <x v="11742"/>
    <x v="1"/>
    <s v="TGM16333"/>
    <s v="SERVICIO DE MISA"/>
    <x v="0"/>
    <x v="2"/>
    <x v="0"/>
    <x v="39"/>
    <s v="Fiordeliz Michelle Baquerizo Aliaga COR"/>
    <s v="Presencial"/>
    <x v="0"/>
    <x v="1"/>
    <x v="3"/>
    <x v="0"/>
  </r>
  <r>
    <x v="11743"/>
    <x v="0"/>
    <s v="TGM16334"/>
    <s v="MISA"/>
    <x v="0"/>
    <x v="2"/>
    <x v="0"/>
    <x v="39"/>
    <s v="Nescar Janeth Ingaruca Peña SAC SAN"/>
    <s v="Presencial"/>
    <x v="0"/>
    <x v="1"/>
    <x v="3"/>
    <x v="0"/>
  </r>
  <r>
    <x v="11744"/>
    <x v="0"/>
    <s v="TGM16335"/>
    <s v="MISA"/>
    <x v="0"/>
    <x v="2"/>
    <x v="0"/>
    <x v="39"/>
    <s v="Nescar Janeth Ingaruca Peña SAC SAN"/>
    <s v="Presencial"/>
    <x v="0"/>
    <x v="1"/>
    <x v="3"/>
    <x v="0"/>
  </r>
  <r>
    <x v="11745"/>
    <x v="1"/>
    <s v="TGM16336"/>
    <s v="NIVELACION DE ESPACIO"/>
    <x v="0"/>
    <x v="0"/>
    <x v="4"/>
    <x v="14"/>
    <s v="Grupo Asesoria de Atencion al Cliente Corona del Fraile"/>
    <s v="Presencial"/>
    <x v="0"/>
    <x v="2"/>
    <x v="3"/>
    <x v="0"/>
  </r>
  <r>
    <x v="11746"/>
    <x v="0"/>
    <s v="TGM16337"/>
    <s v="VENTA FLOREROS"/>
    <x v="0"/>
    <x v="0"/>
    <x v="4"/>
    <x v="21"/>
    <s v="Grupo Servicio de Atencion al Cliente"/>
    <s v="Presencial"/>
    <x v="0"/>
    <x v="2"/>
    <x v="3"/>
    <x v="0"/>
  </r>
  <r>
    <x v="11747"/>
    <x v="1"/>
    <s v="TGM16338"/>
    <s v="UBICACION DE ESPACIO"/>
    <x v="0"/>
    <x v="0"/>
    <x v="0"/>
    <x v="40"/>
    <s v="Fiordeliz Michelle Baquerizo Aliaga COR"/>
    <s v="Presencial"/>
    <x v="0"/>
    <x v="1"/>
    <x v="3"/>
    <x v="0"/>
  </r>
  <r>
    <x v="11748"/>
    <x v="1"/>
    <s v="TGM16339"/>
    <s v="PERDIDA DE FLORERO"/>
    <x v="0"/>
    <x v="1"/>
    <x v="4"/>
    <x v="17"/>
    <s v="Deisy Huaman Lara - Corona del Frail"/>
    <s v="Presencial"/>
    <x v="0"/>
    <x v="2"/>
    <x v="3"/>
    <x v="0"/>
  </r>
  <r>
    <x v="11749"/>
    <x v="1"/>
    <s v="TGM16340"/>
    <s v="INSTALACION DE LAPIDA"/>
    <x v="0"/>
    <x v="2"/>
    <x v="0"/>
    <x v="15"/>
    <s v="Fiordeliz Michelle Baquerizo Aliaga COR"/>
    <s v="Presencial"/>
    <x v="0"/>
    <x v="1"/>
    <x v="3"/>
    <x v="0"/>
  </r>
  <r>
    <x v="11750"/>
    <x v="0"/>
    <s v="TGM16341"/>
    <s v="BOLETA"/>
    <x v="0"/>
    <x v="0"/>
    <x v="0"/>
    <x v="19"/>
    <s v="Nescar Janeth Ingaruca Peña SAC SAN"/>
    <s v="Presencial"/>
    <x v="0"/>
    <x v="1"/>
    <x v="3"/>
    <x v="0"/>
  </r>
  <r>
    <x v="11751"/>
    <x v="8"/>
    <s v="TGM16342"/>
    <s v="PRUEBA DAVID - MARIA SILVA"/>
    <x v="0"/>
    <x v="0"/>
    <x v="2"/>
    <x v="50"/>
    <s v="Rosario Margarita Vergara Jimenez SAC CHIM"/>
    <s v="Presencial"/>
    <x v="0"/>
    <x v="1"/>
    <x v="3"/>
    <x v="0"/>
  </r>
  <r>
    <x v="11752"/>
    <x v="8"/>
    <s v="TGM16344"/>
    <s v="PRUEBA 2 DAVID - MARIA"/>
    <x v="0"/>
    <x v="0"/>
    <x v="2"/>
    <x v="50"/>
    <s v="Rosario Margarita Vergara Jimenez SAC CHIM"/>
    <m/>
    <x v="0"/>
    <x v="2"/>
    <x v="3"/>
    <x v="0"/>
  </r>
  <r>
    <x v="11753"/>
    <x v="8"/>
    <s v="TGM16345"/>
    <s v="PRUEBA3 DAVID - JULIO"/>
    <x v="0"/>
    <x v="0"/>
    <x v="2"/>
    <x v="50"/>
    <s v="Rosario Margarita Vergara Jimenez SAC CHIM"/>
    <m/>
    <x v="0"/>
    <x v="1"/>
    <x v="3"/>
    <x v="0"/>
  </r>
  <r>
    <x v="11754"/>
    <x v="8"/>
    <s v="TGM16346"/>
    <s v="PRUEBA4 -DAVID MARIA V"/>
    <x v="0"/>
    <x v="0"/>
    <x v="2"/>
    <x v="50"/>
    <s v="Rosario Margarita Vergara Jimenez SAC CHIM"/>
    <m/>
    <x v="0"/>
    <x v="2"/>
    <x v="3"/>
    <x v="0"/>
  </r>
  <r>
    <x v="11755"/>
    <x v="0"/>
    <s v="TGM16347"/>
    <s v="UBICACION DE ESPACIO"/>
    <x v="0"/>
    <x v="0"/>
    <x v="0"/>
    <x v="40"/>
    <s v="Pamela Diana SAC Caro Alhua"/>
    <s v="Presencial"/>
    <x v="0"/>
    <x v="1"/>
    <x v="3"/>
    <x v="0"/>
  </r>
  <r>
    <x v="11756"/>
    <x v="1"/>
    <s v="TGM16354"/>
    <s v="SERVICIO DE MISA"/>
    <x v="0"/>
    <x v="2"/>
    <x v="0"/>
    <x v="39"/>
    <s v="Fiordeliz Michelle Baquerizo Aliaga COR"/>
    <s v="Llamada Telefonica"/>
    <x v="0"/>
    <x v="1"/>
    <x v="3"/>
    <x v="1"/>
  </r>
  <r>
    <x v="11757"/>
    <x v="4"/>
    <s v="TGM16355"/>
    <s v="ACTUALIZACION DE DATOS"/>
    <x v="0"/>
    <x v="0"/>
    <x v="0"/>
    <x v="1"/>
    <s v="Ruth Cusihuaman SACC2"/>
    <s v="Presencial"/>
    <x v="0"/>
    <x v="1"/>
    <x v="3"/>
    <x v="1"/>
  </r>
  <r>
    <x v="11758"/>
    <x v="4"/>
    <s v="TGM16356"/>
    <s v="ENVIO ESTADO DE CUENTA AL CORREO"/>
    <x v="0"/>
    <x v="0"/>
    <x v="0"/>
    <x v="5"/>
    <s v="Ruth Cusihuaman SACC2"/>
    <s v="Presencial"/>
    <x v="0"/>
    <x v="2"/>
    <x v="3"/>
    <x v="1"/>
  </r>
  <r>
    <x v="11759"/>
    <x v="1"/>
    <s v="TGM16357"/>
    <s v="GENERACION CIP"/>
    <x v="0"/>
    <x v="0"/>
    <x v="0"/>
    <x v="46"/>
    <s v="Fiordeliz Michelle Baquerizo Aliaga COR"/>
    <s v="Llamada Telefonica"/>
    <x v="0"/>
    <x v="1"/>
    <x v="3"/>
    <x v="1"/>
  </r>
  <r>
    <x v="11760"/>
    <x v="0"/>
    <s v="TGM16358"/>
    <s v="PAGO DE FOMA"/>
    <x v="0"/>
    <x v="0"/>
    <x v="0"/>
    <x v="51"/>
    <s v="Fiordeliz Michelle Baquerizo Aliaga SAN"/>
    <s v="Llamada Telefonica"/>
    <x v="0"/>
    <x v="1"/>
    <x v="3"/>
    <x v="1"/>
  </r>
  <r>
    <x v="11761"/>
    <x v="0"/>
    <s v="TGM16359"/>
    <s v="SERVICIO DE MISA"/>
    <x v="0"/>
    <x v="2"/>
    <x v="0"/>
    <x v="39"/>
    <s v="Fiordeliz Michelle Baquerizo Aliaga SAN"/>
    <s v="Presencial"/>
    <x v="0"/>
    <x v="1"/>
    <x v="3"/>
    <x v="1"/>
  </r>
  <r>
    <x v="11762"/>
    <x v="3"/>
    <s v="TGM16360"/>
    <s v="GENERACION CODG. CIP"/>
    <x v="0"/>
    <x v="0"/>
    <x v="0"/>
    <x v="46"/>
    <s v="Ruth Cusihuaman SACC1"/>
    <s v="Llamada Telefonica"/>
    <x v="0"/>
    <x v="1"/>
    <x v="3"/>
    <x v="1"/>
  </r>
  <r>
    <x v="11763"/>
    <x v="0"/>
    <s v="TGM16361"/>
    <s v="MISA"/>
    <x v="0"/>
    <x v="2"/>
    <x v="0"/>
    <x v="39"/>
    <s v="Nescar Janeth Ingaruca Peña SAC SAN"/>
    <s v="Presencial"/>
    <x v="0"/>
    <x v="1"/>
    <x v="3"/>
    <x v="1"/>
  </r>
  <r>
    <x v="11764"/>
    <x v="0"/>
    <s v="TGM16362"/>
    <s v="MISA"/>
    <x v="0"/>
    <x v="2"/>
    <x v="0"/>
    <x v="39"/>
    <s v="Nescar Janeth Ingaruca Peña SAC SAN"/>
    <s v="Presencial"/>
    <x v="0"/>
    <x v="1"/>
    <x v="3"/>
    <x v="1"/>
  </r>
  <r>
    <x v="11765"/>
    <x v="0"/>
    <s v="TGM16363"/>
    <s v="MISA"/>
    <x v="0"/>
    <x v="2"/>
    <x v="0"/>
    <x v="39"/>
    <s v="Nescar Janeth Ingaruca Peña SAC SAN"/>
    <s v="Presencial"/>
    <x v="0"/>
    <x v="1"/>
    <x v="3"/>
    <x v="1"/>
  </r>
  <r>
    <x v="11766"/>
    <x v="0"/>
    <s v="TGM16364"/>
    <s v="ESTADO DE CUENTA"/>
    <x v="0"/>
    <x v="0"/>
    <x v="2"/>
    <x v="5"/>
    <s v="Nescar Janeth Ingaruca Peña SAC SAN"/>
    <s v="Presencial"/>
    <x v="0"/>
    <x v="2"/>
    <x v="3"/>
    <x v="1"/>
  </r>
  <r>
    <x v="11767"/>
    <x v="0"/>
    <s v="TGM16365"/>
    <s v="CONSULTA DE CUOTAS"/>
    <x v="0"/>
    <x v="2"/>
    <x v="0"/>
    <x v="10"/>
    <s v="Fiordeliz Michelle Baquerizo Aliaga SAN"/>
    <s v="Llamada Telefonica"/>
    <x v="0"/>
    <x v="1"/>
    <x v="3"/>
    <x v="1"/>
  </r>
  <r>
    <x v="11768"/>
    <x v="1"/>
    <s v="TGM16366"/>
    <s v="CONSULTA DE TITULARIDAD"/>
    <x v="0"/>
    <x v="2"/>
    <x v="0"/>
    <x v="31"/>
    <s v="Fiordeliz Michelle Baquerizo Aliaga COR"/>
    <s v="Llamada Telefonica"/>
    <x v="0"/>
    <x v="1"/>
    <x v="3"/>
    <x v="1"/>
  </r>
  <r>
    <x v="11769"/>
    <x v="8"/>
    <s v="TGM16367"/>
    <s v="CONSULTA SOBRE PAGO DE  CUOTA DE DICIEMBRE"/>
    <x v="0"/>
    <x v="0"/>
    <x v="0"/>
    <x v="5"/>
    <s v="Rosario Margarita Vergara Jimenez SAC CHIM"/>
    <m/>
    <x v="0"/>
    <x v="1"/>
    <x v="3"/>
    <x v="1"/>
  </r>
  <r>
    <x v="11770"/>
    <x v="8"/>
    <s v="TGM16368"/>
    <s v="CONSULTA DE MONTO DE PAGO"/>
    <x v="0"/>
    <x v="0"/>
    <x v="0"/>
    <x v="5"/>
    <s v="Rosario Margarita Vergara Jimenez SAC CHIM"/>
    <m/>
    <x v="0"/>
    <x v="1"/>
    <x v="3"/>
    <x v="1"/>
  </r>
  <r>
    <x v="11771"/>
    <x v="0"/>
    <s v="TGM16369"/>
    <s v="SERVICIO DE MISA"/>
    <x v="0"/>
    <x v="2"/>
    <x v="0"/>
    <x v="39"/>
    <s v="Fiordeliz Michelle Baquerizo Aliaga SAN"/>
    <s v="Presencial"/>
    <x v="0"/>
    <x v="1"/>
    <x v="3"/>
    <x v="1"/>
  </r>
  <r>
    <x v="11772"/>
    <x v="0"/>
    <s v="TGM16370"/>
    <s v="GENERACION CIP"/>
    <x v="0"/>
    <x v="0"/>
    <x v="2"/>
    <x v="46"/>
    <s v="Fiordeliz Michelle Baquerizo Aliaga SAN"/>
    <s v="Presencial"/>
    <x v="0"/>
    <x v="2"/>
    <x v="3"/>
    <x v="1"/>
  </r>
  <r>
    <x v="11773"/>
    <x v="4"/>
    <s v="TGM16371"/>
    <s v="DEVOLUCION DE GARANTIA X A/D"/>
    <x v="0"/>
    <x v="0"/>
    <x v="0"/>
    <x v="45"/>
    <s v="Ruth Cusihuaman SACC2"/>
    <s v="Presencial"/>
    <x v="0"/>
    <x v="1"/>
    <x v="3"/>
    <x v="1"/>
  </r>
  <r>
    <x v="11774"/>
    <x v="4"/>
    <s v="TGM16372"/>
    <s v="DEVOLUCION DE GARANTIA X A/D"/>
    <x v="0"/>
    <x v="0"/>
    <x v="0"/>
    <x v="45"/>
    <s v="Ruth Cusihuaman SACC2"/>
    <s v="Presencial"/>
    <x v="0"/>
    <x v="1"/>
    <x v="3"/>
    <x v="1"/>
  </r>
  <r>
    <x v="11775"/>
    <x v="4"/>
    <s v="TGM16373"/>
    <s v="GENERACION CODG. CIP"/>
    <x v="0"/>
    <x v="0"/>
    <x v="0"/>
    <x v="46"/>
    <s v="Ruth Cusihuaman SACC2"/>
    <s v="Presencial"/>
    <x v="0"/>
    <x v="1"/>
    <x v="3"/>
    <x v="1"/>
  </r>
  <r>
    <x v="11776"/>
    <x v="4"/>
    <s v="TGM16374"/>
    <s v="DEVOLUCION DE GARANTIA X A/D"/>
    <x v="0"/>
    <x v="0"/>
    <x v="0"/>
    <x v="45"/>
    <s v="Ruth Cusihuaman SACC2"/>
    <s v="Presencial"/>
    <x v="0"/>
    <x v="1"/>
    <x v="3"/>
    <x v="1"/>
  </r>
  <r>
    <x v="11777"/>
    <x v="3"/>
    <s v="TGM16375"/>
    <s v="CONSULTA CUOTA"/>
    <x v="0"/>
    <x v="2"/>
    <x v="0"/>
    <x v="10"/>
    <s v="Ruth Cusihuaman SACC1"/>
    <s v="Presencial"/>
    <x v="0"/>
    <x v="1"/>
    <x v="3"/>
    <x v="1"/>
  </r>
  <r>
    <x v="11778"/>
    <x v="3"/>
    <s v="TGM16376"/>
    <s v="ENVIO ESTADO DE CUENTA AL CORREO"/>
    <x v="0"/>
    <x v="0"/>
    <x v="0"/>
    <x v="5"/>
    <s v="Ruth Cusihuaman SACC1"/>
    <s v="Presencial"/>
    <x v="0"/>
    <x v="1"/>
    <x v="3"/>
    <x v="1"/>
  </r>
  <r>
    <x v="11779"/>
    <x v="4"/>
    <s v="TGM16377"/>
    <s v="GENERACION CODG. CIP"/>
    <x v="0"/>
    <x v="0"/>
    <x v="0"/>
    <x v="46"/>
    <s v="Ruth Cusihuaman SACC2"/>
    <s v="Presencial"/>
    <x v="0"/>
    <x v="1"/>
    <x v="3"/>
    <x v="1"/>
  </r>
  <r>
    <x v="11780"/>
    <x v="0"/>
    <s v="TGM16378"/>
    <s v="ESTADO DE CUENTA"/>
    <x v="0"/>
    <x v="0"/>
    <x v="2"/>
    <x v="5"/>
    <s v="Fiordeliz Michelle Baquerizo Aliaga SAN"/>
    <s v="Presencial"/>
    <x v="0"/>
    <x v="2"/>
    <x v="3"/>
    <x v="1"/>
  </r>
  <r>
    <x v="11781"/>
    <x v="4"/>
    <s v="TGM16379"/>
    <s v="GENERACION CODG. CIP"/>
    <x v="0"/>
    <x v="0"/>
    <x v="0"/>
    <x v="46"/>
    <s v="Ruth Cusihuaman SACC2"/>
    <s v="Presencial"/>
    <x v="0"/>
    <x v="1"/>
    <x v="3"/>
    <x v="1"/>
  </r>
  <r>
    <x v="11782"/>
    <x v="0"/>
    <s v="TGM16380"/>
    <s v="SERVICIO DE MISA"/>
    <x v="0"/>
    <x v="2"/>
    <x v="0"/>
    <x v="39"/>
    <s v="Fiordeliz Michelle Baquerizo Aliaga SAN"/>
    <s v="Presencial"/>
    <x v="0"/>
    <x v="1"/>
    <x v="3"/>
    <x v="1"/>
  </r>
  <r>
    <x v="11783"/>
    <x v="4"/>
    <s v="TGM16381"/>
    <s v="GENERACION CODG. CIP"/>
    <x v="0"/>
    <x v="0"/>
    <x v="0"/>
    <x v="46"/>
    <s v="Ruth Cusihuaman SACC2"/>
    <s v="Llamada Telefonica"/>
    <x v="0"/>
    <x v="1"/>
    <x v="3"/>
    <x v="1"/>
  </r>
  <r>
    <x v="11784"/>
    <x v="0"/>
    <s v="TGM16382"/>
    <s v="SERVICIO DE MISA"/>
    <x v="0"/>
    <x v="2"/>
    <x v="0"/>
    <x v="39"/>
    <s v="Fiordeliz Michelle Baquerizo Aliaga SAN"/>
    <s v="Presencial"/>
    <x v="0"/>
    <x v="1"/>
    <x v="3"/>
    <x v="1"/>
  </r>
  <r>
    <x v="11785"/>
    <x v="0"/>
    <s v="TGM16383"/>
    <s v="PAGO DE FOMA"/>
    <x v="0"/>
    <x v="0"/>
    <x v="0"/>
    <x v="51"/>
    <s v="Fiordeliz Michelle Baquerizo Aliaga SAN"/>
    <s v="Presencial"/>
    <x v="0"/>
    <x v="1"/>
    <x v="3"/>
    <x v="1"/>
  </r>
  <r>
    <x v="11786"/>
    <x v="1"/>
    <s v="TGM16384"/>
    <s v="ESTADO DE CUENTA"/>
    <x v="0"/>
    <x v="0"/>
    <x v="2"/>
    <x v="5"/>
    <s v="Fiordeliz Michelle Baquerizo Aliaga COR"/>
    <m/>
    <x v="0"/>
    <x v="2"/>
    <x v="3"/>
    <x v="1"/>
  </r>
  <r>
    <x v="11787"/>
    <x v="1"/>
    <s v="TGM16385"/>
    <s v="SERVICIO DE MISA"/>
    <x v="0"/>
    <x v="2"/>
    <x v="0"/>
    <x v="39"/>
    <s v="Fiordeliz Michelle Baquerizo Aliaga COR"/>
    <s v="Presencial"/>
    <x v="0"/>
    <x v="1"/>
    <x v="3"/>
    <x v="1"/>
  </r>
  <r>
    <x v="11788"/>
    <x v="1"/>
    <s v="TGM16386"/>
    <s v="GENERACION CIP"/>
    <x v="0"/>
    <x v="0"/>
    <x v="0"/>
    <x v="46"/>
    <s v="Fiordeliz Michelle Baquerizo Aliaga COR"/>
    <s v="Llamada Telefonica"/>
    <x v="0"/>
    <x v="1"/>
    <x v="3"/>
    <x v="1"/>
  </r>
  <r>
    <x v="11789"/>
    <x v="4"/>
    <s v="TGM16387"/>
    <s v="GENERACION CODG. CIP"/>
    <x v="0"/>
    <x v="0"/>
    <x v="0"/>
    <x v="46"/>
    <s v="Ruth Cusihuaman SACC2"/>
    <s v="Presencial"/>
    <x v="0"/>
    <x v="1"/>
    <x v="3"/>
    <x v="1"/>
  </r>
  <r>
    <x v="11790"/>
    <x v="3"/>
    <s v="TGM16388"/>
    <s v="CONSULTA CUOTA"/>
    <x v="0"/>
    <x v="2"/>
    <x v="0"/>
    <x v="10"/>
    <s v="Ruth Cusihuaman SACC1"/>
    <s v="Presencial"/>
    <x v="0"/>
    <x v="1"/>
    <x v="3"/>
    <x v="1"/>
  </r>
  <r>
    <x v="11791"/>
    <x v="3"/>
    <s v="TGM16389"/>
    <s v="GENERACION CODG. CIP"/>
    <x v="0"/>
    <x v="0"/>
    <x v="0"/>
    <x v="46"/>
    <s v="Ruth Cusihuaman SACC1"/>
    <s v="Presencial"/>
    <x v="0"/>
    <x v="1"/>
    <x v="3"/>
    <x v="1"/>
  </r>
  <r>
    <x v="11792"/>
    <x v="0"/>
    <s v="TGM16390"/>
    <s v="CERTIFICADO"/>
    <x v="0"/>
    <x v="0"/>
    <x v="0"/>
    <x v="0"/>
    <s v="Nescar Janeth Ingaruca Peña SAC SAN"/>
    <s v="Presencial"/>
    <x v="0"/>
    <x v="1"/>
    <x v="3"/>
    <x v="1"/>
  </r>
  <r>
    <x v="11793"/>
    <x v="0"/>
    <s v="TGM16391"/>
    <s v="CERTIFICADO"/>
    <x v="0"/>
    <x v="0"/>
    <x v="0"/>
    <x v="0"/>
    <s v="Nescar Janeth Ingaruca Peña SAC SAN"/>
    <s v="Presencial"/>
    <x v="0"/>
    <x v="1"/>
    <x v="3"/>
    <x v="1"/>
  </r>
  <r>
    <x v="11794"/>
    <x v="0"/>
    <s v="TGM16392"/>
    <s v="CERTIFICADO"/>
    <x v="0"/>
    <x v="0"/>
    <x v="0"/>
    <x v="0"/>
    <s v="Nescar Janeth Ingaruca Peña SAC SAN"/>
    <s v="Presencial"/>
    <x v="0"/>
    <x v="1"/>
    <x v="3"/>
    <x v="1"/>
  </r>
  <r>
    <x v="11795"/>
    <x v="0"/>
    <s v="TGM16393"/>
    <s v="ESTADO DE CUENTA"/>
    <x v="0"/>
    <x v="0"/>
    <x v="2"/>
    <x v="5"/>
    <s v="Nescar Janeth Ingaruca Peña SAC SAN"/>
    <m/>
    <x v="0"/>
    <x v="2"/>
    <x v="3"/>
    <x v="1"/>
  </r>
  <r>
    <x v="11796"/>
    <x v="0"/>
    <s v="TGM16394"/>
    <s v="VENTA LAPIDA"/>
    <x v="0"/>
    <x v="0"/>
    <x v="4"/>
    <x v="9"/>
    <s v="Grupo Servicio de Atencion al Cliente"/>
    <s v="Presencial"/>
    <x v="0"/>
    <x v="2"/>
    <x v="3"/>
    <x v="1"/>
  </r>
  <r>
    <x v="11797"/>
    <x v="3"/>
    <s v="TGM16395"/>
    <s v="GENERACIÓN COD CIP"/>
    <x v="0"/>
    <x v="0"/>
    <x v="0"/>
    <x v="46"/>
    <s v="Karla M Ligarda Baca"/>
    <s v="Presencial"/>
    <x v="0"/>
    <x v="1"/>
    <x v="3"/>
    <x v="1"/>
  </r>
  <r>
    <x v="11798"/>
    <x v="0"/>
    <s v="TGM16396"/>
    <s v="ALQUILER DE TOLDO"/>
    <x v="0"/>
    <x v="0"/>
    <x v="0"/>
    <x v="48"/>
    <s v="Fiordeliz Michelle Baquerizo Aliaga SAN"/>
    <s v="Presencial"/>
    <x v="0"/>
    <x v="1"/>
    <x v="3"/>
    <x v="1"/>
  </r>
  <r>
    <x v="11799"/>
    <x v="3"/>
    <s v="TGM16398"/>
    <s v="CONSULTA CUOTA"/>
    <x v="0"/>
    <x v="2"/>
    <x v="0"/>
    <x v="2"/>
    <s v="Karla M Ligarda Baca"/>
    <s v="Presencial"/>
    <x v="0"/>
    <x v="1"/>
    <x v="3"/>
    <x v="1"/>
  </r>
  <r>
    <x v="11800"/>
    <x v="0"/>
    <s v="TGM16399"/>
    <s v="SERVICIO DE MISA"/>
    <x v="0"/>
    <x v="2"/>
    <x v="0"/>
    <x v="39"/>
    <s v="Fiordeliz Michelle Baquerizo Aliaga SAN"/>
    <s v="Presencial"/>
    <x v="0"/>
    <x v="1"/>
    <x v="3"/>
    <x v="1"/>
  </r>
  <r>
    <x v="11801"/>
    <x v="0"/>
    <s v="TGM16402"/>
    <s v="ESTADO DE CUENTA"/>
    <x v="0"/>
    <x v="0"/>
    <x v="2"/>
    <x v="5"/>
    <s v="Fiordeliz Michelle Baquerizo Aliaga SAN"/>
    <s v="Presencial"/>
    <x v="0"/>
    <x v="2"/>
    <x v="3"/>
    <x v="1"/>
  </r>
  <r>
    <x v="11802"/>
    <x v="1"/>
    <s v="TGM16403"/>
    <s v="GENERACION CIP"/>
    <x v="0"/>
    <x v="0"/>
    <x v="0"/>
    <x v="46"/>
    <s v="Fiordeliz Michelle Baquerizo Aliaga COR"/>
    <s v="Presencial"/>
    <x v="0"/>
    <x v="1"/>
    <x v="3"/>
    <x v="1"/>
  </r>
  <r>
    <x v="11803"/>
    <x v="3"/>
    <s v="TGM16404"/>
    <s v="GENERACION CODG. CIP"/>
    <x v="0"/>
    <x v="0"/>
    <x v="0"/>
    <x v="46"/>
    <s v="Ruth Cusihuaman SACC1"/>
    <s v="Presencial"/>
    <x v="0"/>
    <x v="1"/>
    <x v="3"/>
    <x v="1"/>
  </r>
  <r>
    <x v="11804"/>
    <x v="3"/>
    <s v="TGM16405"/>
    <s v="GENERACION CODG. CIP"/>
    <x v="0"/>
    <x v="0"/>
    <x v="0"/>
    <x v="46"/>
    <s v="Ruth Cusihuaman SACC1"/>
    <s v="Presencial"/>
    <x v="0"/>
    <x v="1"/>
    <x v="3"/>
    <x v="1"/>
  </r>
  <r>
    <x v="11805"/>
    <x v="3"/>
    <s v="TGM16406"/>
    <s v="GENERACION CODG. CIP"/>
    <x v="0"/>
    <x v="0"/>
    <x v="0"/>
    <x v="46"/>
    <s v="Ruth Cusihuaman SACC1"/>
    <s v="Presencial"/>
    <x v="0"/>
    <x v="1"/>
    <x v="3"/>
    <x v="1"/>
  </r>
  <r>
    <x v="11806"/>
    <x v="3"/>
    <s v="TGM16407"/>
    <s v="GENERACION CODG. CIP"/>
    <x v="0"/>
    <x v="0"/>
    <x v="0"/>
    <x v="46"/>
    <s v="Ruth Cusihuaman SACC1"/>
    <s v="Presencial"/>
    <x v="0"/>
    <x v="1"/>
    <x v="3"/>
    <x v="1"/>
  </r>
  <r>
    <x v="11807"/>
    <x v="4"/>
    <s v="TGM16408"/>
    <s v="GENERACION CODG. CIP"/>
    <x v="0"/>
    <x v="0"/>
    <x v="0"/>
    <x v="46"/>
    <s v="Ruth Cusihuaman SACC2"/>
    <s v="Presencial"/>
    <x v="0"/>
    <x v="1"/>
    <x v="3"/>
    <x v="1"/>
  </r>
  <r>
    <x v="11808"/>
    <x v="1"/>
    <s v="TGM16409"/>
    <s v="PAGO DE FOMA"/>
    <x v="0"/>
    <x v="0"/>
    <x v="0"/>
    <x v="51"/>
    <s v="Fiordeliz Michelle Baquerizo Aliaga COR"/>
    <s v="Presencial"/>
    <x v="0"/>
    <x v="1"/>
    <x v="3"/>
    <x v="1"/>
  </r>
  <r>
    <x v="11809"/>
    <x v="1"/>
    <s v="TGM16410"/>
    <s v="ASIGNACION DE 2DO TITULAR"/>
    <x v="0"/>
    <x v="0"/>
    <x v="2"/>
    <x v="54"/>
    <s v="Fiordeliz Michelle Baquerizo Aliaga COR"/>
    <s v="Llamada Telefonica"/>
    <x v="0"/>
    <x v="2"/>
    <x v="3"/>
    <x v="1"/>
  </r>
  <r>
    <x v="11810"/>
    <x v="4"/>
    <s v="TGM16411"/>
    <s v="RECLAMO PLACA"/>
    <x v="0"/>
    <x v="1"/>
    <x v="4"/>
    <x v="13"/>
    <s v="Rayda Rita Vargas Perales C2"/>
    <s v="Llamada Telefonica"/>
    <x v="0"/>
    <x v="2"/>
    <x v="3"/>
    <x v="1"/>
  </r>
  <r>
    <x v="11811"/>
    <x v="4"/>
    <s v="TGM16412"/>
    <s v="ACTUALIZACION DE DATOS"/>
    <x v="0"/>
    <x v="0"/>
    <x v="0"/>
    <x v="1"/>
    <s v="Ruth Cusihuaman SACC2"/>
    <s v="Presencial"/>
    <x v="0"/>
    <x v="1"/>
    <x v="3"/>
    <x v="1"/>
  </r>
  <r>
    <x v="11812"/>
    <x v="4"/>
    <s v="TGM16413"/>
    <s v="EMISION DE CERTIFICADO DE USO PERPETUO"/>
    <x v="0"/>
    <x v="0"/>
    <x v="0"/>
    <x v="0"/>
    <s v="Karla Ligarda Baca"/>
    <s v="Presencial"/>
    <x v="0"/>
    <x v="1"/>
    <x v="3"/>
    <x v="1"/>
  </r>
  <r>
    <x v="11813"/>
    <x v="4"/>
    <s v="TGM16414"/>
    <s v="ENV&amp;IACUTE;O DEL ESTADO DE CUENTA"/>
    <x v="0"/>
    <x v="0"/>
    <x v="0"/>
    <x v="5"/>
    <s v="Karla Ligarda Baca"/>
    <s v="Presencial"/>
    <x v="0"/>
    <x v="1"/>
    <x v="3"/>
    <x v="1"/>
  </r>
  <r>
    <x v="11814"/>
    <x v="4"/>
    <s v="TGM16415"/>
    <s v="CONSULTA CUOTA"/>
    <x v="0"/>
    <x v="2"/>
    <x v="0"/>
    <x v="2"/>
    <s v="Karla Ligarda Baca"/>
    <s v="Presencial"/>
    <x v="0"/>
    <x v="1"/>
    <x v="3"/>
    <x v="1"/>
  </r>
  <r>
    <x v="11815"/>
    <x v="4"/>
    <s v="TGM16416"/>
    <s v="ENVIO ESTADO DE CUENTA AL CORREO"/>
    <x v="0"/>
    <x v="0"/>
    <x v="2"/>
    <x v="5"/>
    <s v="Ruth Cusihuaman SACC2"/>
    <s v="Presencial"/>
    <x v="0"/>
    <x v="2"/>
    <x v="3"/>
    <x v="1"/>
  </r>
  <r>
    <x v="11816"/>
    <x v="4"/>
    <s v="TGM16417"/>
    <s v="MANTENIMIENTO PLACA"/>
    <x v="0"/>
    <x v="2"/>
    <x v="0"/>
    <x v="2"/>
    <s v="Karla Ligarda Baca"/>
    <m/>
    <x v="0"/>
    <x v="1"/>
    <x v="3"/>
    <x v="1"/>
  </r>
  <r>
    <x v="11817"/>
    <x v="3"/>
    <s v="TGM16418"/>
    <s v="GENERACION CODG. CIP"/>
    <x v="0"/>
    <x v="0"/>
    <x v="0"/>
    <x v="46"/>
    <s v="Ruth Cusihuaman SACC1"/>
    <s v="Llamada Telefonica"/>
    <x v="0"/>
    <x v="1"/>
    <x v="3"/>
    <x v="1"/>
  </r>
  <r>
    <x v="11818"/>
    <x v="1"/>
    <s v="TGM16419"/>
    <s v="SERVICIO DE MISA"/>
    <x v="0"/>
    <x v="2"/>
    <x v="0"/>
    <x v="39"/>
    <s v="Fiordeliz Michelle Baquerizo Aliaga COR"/>
    <s v="Presencial"/>
    <x v="0"/>
    <x v="1"/>
    <x v="3"/>
    <x v="1"/>
  </r>
  <r>
    <x v="11819"/>
    <x v="0"/>
    <s v="TGM16420"/>
    <s v="ACTUALIZACION DE DATOS"/>
    <x v="0"/>
    <x v="0"/>
    <x v="0"/>
    <x v="1"/>
    <s v="Fiordeliz Michelle Baquerizo Aliaga SAN"/>
    <s v="Presencial"/>
    <x v="0"/>
    <x v="1"/>
    <x v="3"/>
    <x v="1"/>
  </r>
  <r>
    <x v="11820"/>
    <x v="0"/>
    <s v="TGM16421"/>
    <s v="LAPIDA DE FLORERO"/>
    <x v="0"/>
    <x v="2"/>
    <x v="0"/>
    <x v="17"/>
    <s v="Fiordeliz Michelle Baquerizo Aliaga SAN"/>
    <s v="Presencial"/>
    <x v="0"/>
    <x v="1"/>
    <x v="3"/>
    <x v="1"/>
  </r>
  <r>
    <x v="11821"/>
    <x v="0"/>
    <s v="TGM16422"/>
    <s v="LAPIDA ROTA"/>
    <x v="0"/>
    <x v="1"/>
    <x v="4"/>
    <x v="20"/>
    <s v="Deisy Huaman Lara - San Antonio"/>
    <s v="Presencial"/>
    <x v="0"/>
    <x v="2"/>
    <x v="3"/>
    <x v="1"/>
  </r>
  <r>
    <x v="11822"/>
    <x v="0"/>
    <s v="TGM16423"/>
    <s v="SERVICIO DE MISA"/>
    <x v="0"/>
    <x v="2"/>
    <x v="0"/>
    <x v="39"/>
    <s v="Fiordeliz Michelle Baquerizo Aliaga SAN"/>
    <s v="Presencial"/>
    <x v="0"/>
    <x v="1"/>
    <x v="3"/>
    <x v="1"/>
  </r>
  <r>
    <x v="11823"/>
    <x v="0"/>
    <s v="TGM16424"/>
    <s v="UBICACION DE ESPACIO"/>
    <x v="0"/>
    <x v="0"/>
    <x v="0"/>
    <x v="40"/>
    <s v="Fiordeliz Michelle Baquerizo Aliaga SAN"/>
    <s v="Presencial"/>
    <x v="0"/>
    <x v="1"/>
    <x v="3"/>
    <x v="1"/>
  </r>
  <r>
    <x v="11824"/>
    <x v="0"/>
    <s v="TGM16425"/>
    <s v="CERTIFICADO DE USO"/>
    <x v="0"/>
    <x v="0"/>
    <x v="2"/>
    <x v="0"/>
    <s v="Fiordeliz Michelle Baquerizo Aliaga SAN"/>
    <s v="Presencial"/>
    <x v="0"/>
    <x v="2"/>
    <x v="3"/>
    <x v="1"/>
  </r>
  <r>
    <x v="11825"/>
    <x v="0"/>
    <s v="TGM16426"/>
    <s v="CERTIFICADO DE USO"/>
    <x v="0"/>
    <x v="0"/>
    <x v="2"/>
    <x v="0"/>
    <s v="Fiordeliz Michelle Baquerizo Aliaga SAN"/>
    <s v="Presencial"/>
    <x v="0"/>
    <x v="2"/>
    <x v="3"/>
    <x v="1"/>
  </r>
  <r>
    <x v="11826"/>
    <x v="0"/>
    <s v="TGM16427"/>
    <s v="CERTIFICADO DE USO"/>
    <x v="0"/>
    <x v="0"/>
    <x v="0"/>
    <x v="0"/>
    <s v="Fiordeliz Michelle Baquerizo Aliaga SAN"/>
    <s v="Presencial"/>
    <x v="0"/>
    <x v="1"/>
    <x v="3"/>
    <x v="1"/>
  </r>
  <r>
    <x v="11827"/>
    <x v="0"/>
    <s v="TGM16428"/>
    <s v="MISA"/>
    <x v="0"/>
    <x v="2"/>
    <x v="0"/>
    <x v="39"/>
    <s v="Nescar Janeth Ingaruca Peña SAC SAN"/>
    <s v="Presencial"/>
    <x v="0"/>
    <x v="1"/>
    <x v="3"/>
    <x v="1"/>
  </r>
  <r>
    <x v="11828"/>
    <x v="1"/>
    <s v="TGM16429"/>
    <s v="CERTIFICADO DE USO"/>
    <x v="0"/>
    <x v="0"/>
    <x v="2"/>
    <x v="0"/>
    <s v="Fiordeliz Michelle Baquerizo Aliaga COR"/>
    <s v="Presencial"/>
    <x v="0"/>
    <x v="2"/>
    <x v="3"/>
    <x v="1"/>
  </r>
  <r>
    <x v="11829"/>
    <x v="4"/>
    <s v="TGM16430"/>
    <s v="CONSULTA CUOTA"/>
    <x v="0"/>
    <x v="2"/>
    <x v="0"/>
    <x v="2"/>
    <s v="Karla Ligarda Baca"/>
    <s v="Presencial"/>
    <x v="0"/>
    <x v="1"/>
    <x v="3"/>
    <x v="1"/>
  </r>
  <r>
    <x v="11830"/>
    <x v="3"/>
    <s v="TGM16431"/>
    <s v="CONSULTA CUOTA"/>
    <x v="0"/>
    <x v="2"/>
    <x v="0"/>
    <x v="2"/>
    <s v="Karla M Ligarda Baca"/>
    <s v="Presencial"/>
    <x v="0"/>
    <x v="1"/>
    <x v="3"/>
    <x v="1"/>
  </r>
  <r>
    <x v="11831"/>
    <x v="4"/>
    <s v="TGM16432"/>
    <s v="REPROGRAMACION DE FECHA"/>
    <x v="0"/>
    <x v="0"/>
    <x v="4"/>
    <x v="10"/>
    <s v="Juan Carlos Chavez  Csc2"/>
    <s v="Presencial"/>
    <x v="0"/>
    <x v="2"/>
    <x v="3"/>
    <x v="1"/>
  </r>
  <r>
    <x v="11832"/>
    <x v="3"/>
    <s v="TGM16433"/>
    <s v="ACTUALIZACION DE DATOS"/>
    <x v="0"/>
    <x v="0"/>
    <x v="0"/>
    <x v="1"/>
    <s v="Ruth Cusihuaman SACC1"/>
    <s v="Presencial"/>
    <x v="0"/>
    <x v="1"/>
    <x v="3"/>
    <x v="1"/>
  </r>
  <r>
    <x v="11833"/>
    <x v="0"/>
    <s v="TGM16434"/>
    <s v="SERVICIO DE MISA"/>
    <x v="0"/>
    <x v="2"/>
    <x v="0"/>
    <x v="39"/>
    <s v="Fiordeliz Michelle Baquerizo Aliaga SAN"/>
    <s v="Presencial"/>
    <x v="0"/>
    <x v="1"/>
    <x v="3"/>
    <x v="1"/>
  </r>
  <r>
    <x v="11834"/>
    <x v="0"/>
    <s v="TGM16435"/>
    <s v="SERVICIO DE MISA"/>
    <x v="0"/>
    <x v="2"/>
    <x v="0"/>
    <x v="39"/>
    <s v="Fiordeliz Michelle Baquerizo Aliaga SAN"/>
    <s v="Presencial"/>
    <x v="0"/>
    <x v="1"/>
    <x v="3"/>
    <x v="1"/>
  </r>
  <r>
    <x v="11835"/>
    <x v="3"/>
    <s v="TGM16436"/>
    <s v="CONSULTA CUOTA"/>
    <x v="0"/>
    <x v="2"/>
    <x v="0"/>
    <x v="10"/>
    <s v="Ruth Cusihuaman SACC1"/>
    <s v="Presencial"/>
    <x v="0"/>
    <x v="1"/>
    <x v="3"/>
    <x v="1"/>
  </r>
  <r>
    <x v="11836"/>
    <x v="3"/>
    <s v="TGM16437"/>
    <s v="CONSULTA MISA"/>
    <x v="0"/>
    <x v="2"/>
    <x v="0"/>
    <x v="39"/>
    <s v="Ruth Cusihuaman SACC1"/>
    <s v="Llamada Telefonica"/>
    <x v="0"/>
    <x v="1"/>
    <x v="3"/>
    <x v="1"/>
  </r>
  <r>
    <x v="11837"/>
    <x v="3"/>
    <s v="TGM16438"/>
    <s v="CONSULTA CUOTA"/>
    <x v="0"/>
    <x v="2"/>
    <x v="0"/>
    <x v="10"/>
    <s v="Ruth Cusihuaman SACC1"/>
    <s v="Presencial"/>
    <x v="0"/>
    <x v="1"/>
    <x v="3"/>
    <x v="1"/>
  </r>
  <r>
    <x v="11838"/>
    <x v="3"/>
    <s v="TGM16439"/>
    <s v="EMISION CONSTANCIA DE SEPULTURA"/>
    <x v="0"/>
    <x v="0"/>
    <x v="0"/>
    <x v="56"/>
    <s v="Karla M Ligarda Baca"/>
    <s v="Presencial"/>
    <x v="0"/>
    <x v="1"/>
    <x v="3"/>
    <x v="1"/>
  </r>
  <r>
    <x v="11839"/>
    <x v="3"/>
    <s v="TGM16440"/>
    <s v="EMISION DE CERTIFICADO DE USO PERPETUO"/>
    <x v="0"/>
    <x v="0"/>
    <x v="0"/>
    <x v="0"/>
    <s v="Karla M Ligarda Baca"/>
    <s v="Presencial"/>
    <x v="0"/>
    <x v="1"/>
    <x v="3"/>
    <x v="1"/>
  </r>
  <r>
    <x v="11840"/>
    <x v="0"/>
    <s v="TGM16441"/>
    <s v="ESTADO DE CUENTA"/>
    <x v="0"/>
    <x v="0"/>
    <x v="2"/>
    <x v="5"/>
    <s v="Fiordeliz Michelle Baquerizo Aliaga SAN"/>
    <s v="Presencial"/>
    <x v="0"/>
    <x v="2"/>
    <x v="3"/>
    <x v="1"/>
  </r>
  <r>
    <x v="11841"/>
    <x v="4"/>
    <s v="TGM16442"/>
    <s v="GENERACION CODG. CIP"/>
    <x v="0"/>
    <x v="0"/>
    <x v="0"/>
    <x v="46"/>
    <s v="Ruth Cusihuaman SACC2"/>
    <s v="Llamada Telefonica"/>
    <x v="0"/>
    <x v="1"/>
    <x v="3"/>
    <x v="1"/>
  </r>
  <r>
    <x v="11842"/>
    <x v="3"/>
    <s v="TGM16443"/>
    <s v="GENERACION CODG. CIP"/>
    <x v="0"/>
    <x v="0"/>
    <x v="0"/>
    <x v="46"/>
    <s v="Ruth Cusihuaman SACC1"/>
    <s v="Presencial"/>
    <x v="0"/>
    <x v="1"/>
    <x v="3"/>
    <x v="1"/>
  </r>
  <r>
    <x v="11843"/>
    <x v="3"/>
    <s v="TGM16444"/>
    <s v="ENVIO DEL ESTADO DE CUENTA"/>
    <x v="0"/>
    <x v="0"/>
    <x v="2"/>
    <x v="5"/>
    <s v="Karla M Ligarda Baca"/>
    <s v="Presencial"/>
    <x v="0"/>
    <x v="2"/>
    <x v="3"/>
    <x v="1"/>
  </r>
  <r>
    <x v="11844"/>
    <x v="0"/>
    <s v="TGM16445"/>
    <s v="MISA"/>
    <x v="0"/>
    <x v="2"/>
    <x v="0"/>
    <x v="39"/>
    <s v="Nescar Janeth Ingaruca Peña SAC SAN"/>
    <s v="Presencial"/>
    <x v="0"/>
    <x v="1"/>
    <x v="3"/>
    <x v="1"/>
  </r>
  <r>
    <x v="11845"/>
    <x v="0"/>
    <s v="TGM16446"/>
    <s v="MISA"/>
    <x v="0"/>
    <x v="2"/>
    <x v="0"/>
    <x v="39"/>
    <s v="Nescar Janeth Ingaruca Peña SAC SAN"/>
    <s v="Presencial"/>
    <x v="0"/>
    <x v="1"/>
    <x v="3"/>
    <x v="1"/>
  </r>
  <r>
    <x v="11846"/>
    <x v="0"/>
    <s v="TGM16447"/>
    <s v="MISA"/>
    <x v="0"/>
    <x v="2"/>
    <x v="0"/>
    <x v="39"/>
    <s v="Nescar Janeth Ingaruca Peña SAC SAN"/>
    <s v="Presencial"/>
    <x v="0"/>
    <x v="1"/>
    <x v="3"/>
    <x v="1"/>
  </r>
  <r>
    <x v="11847"/>
    <x v="0"/>
    <s v="TGM16448"/>
    <s v="MISA"/>
    <x v="0"/>
    <x v="2"/>
    <x v="0"/>
    <x v="39"/>
    <s v="Nescar Janeth Ingaruca Peña SAC SAN"/>
    <s v="Presencial"/>
    <x v="0"/>
    <x v="1"/>
    <x v="3"/>
    <x v="1"/>
  </r>
  <r>
    <x v="11848"/>
    <x v="4"/>
    <s v="TGM16449"/>
    <s v="CONSULTA CUOTA"/>
    <x v="0"/>
    <x v="2"/>
    <x v="0"/>
    <x v="2"/>
    <s v="Karla Ligarda Baca"/>
    <s v="Presencial"/>
    <x v="0"/>
    <x v="1"/>
    <x v="3"/>
    <x v="1"/>
  </r>
  <r>
    <x v="11849"/>
    <x v="3"/>
    <s v="TGM16450"/>
    <s v="CONSULTA MISA"/>
    <x v="0"/>
    <x v="2"/>
    <x v="0"/>
    <x v="39"/>
    <s v="Karla M Ligarda Baca"/>
    <s v="Presencial"/>
    <x v="0"/>
    <x v="1"/>
    <x v="3"/>
    <x v="1"/>
  </r>
  <r>
    <x v="11850"/>
    <x v="3"/>
    <s v="TGM16451"/>
    <s v="CONSULTA MISA"/>
    <x v="0"/>
    <x v="2"/>
    <x v="0"/>
    <x v="39"/>
    <s v="Karla M Ligarda Baca"/>
    <s v="Presencial"/>
    <x v="0"/>
    <x v="1"/>
    <x v="3"/>
    <x v="1"/>
  </r>
  <r>
    <x v="11851"/>
    <x v="3"/>
    <s v="TGM16452"/>
    <s v="ENVIO DEL ESTADO DE CUENTA"/>
    <x v="0"/>
    <x v="0"/>
    <x v="0"/>
    <x v="5"/>
    <s v="Karla M Ligarda Baca"/>
    <s v="Presencial"/>
    <x v="0"/>
    <x v="1"/>
    <x v="3"/>
    <x v="1"/>
  </r>
  <r>
    <x v="11852"/>
    <x v="3"/>
    <s v="TGM16453"/>
    <s v="ENVIO DEL ESTADO DE CUENTA"/>
    <x v="0"/>
    <x v="0"/>
    <x v="0"/>
    <x v="5"/>
    <s v="Karla M Ligarda Baca"/>
    <s v="Presencial"/>
    <x v="0"/>
    <x v="1"/>
    <x v="3"/>
    <x v="1"/>
  </r>
  <r>
    <x v="11853"/>
    <x v="4"/>
    <s v="TGM16454"/>
    <s v="CONSULTA CUOTA"/>
    <x v="0"/>
    <x v="2"/>
    <x v="0"/>
    <x v="2"/>
    <s v="Karla Ligarda Baca"/>
    <s v="Llamada Telefonica"/>
    <x v="0"/>
    <x v="1"/>
    <x v="3"/>
    <x v="1"/>
  </r>
  <r>
    <x v="11854"/>
    <x v="4"/>
    <s v="TGM16455"/>
    <s v="ENVIO DEL ESTADO DE CUENTA"/>
    <x v="0"/>
    <x v="0"/>
    <x v="2"/>
    <x v="5"/>
    <s v="Karla Ligarda Baca"/>
    <s v="Presencial"/>
    <x v="0"/>
    <x v="2"/>
    <x v="3"/>
    <x v="1"/>
  </r>
  <r>
    <x v="11855"/>
    <x v="3"/>
    <s v="TGM16456"/>
    <s v="RECEPCION DE SOLICITUD"/>
    <x v="0"/>
    <x v="0"/>
    <x v="0"/>
    <x v="41"/>
    <s v="Karla M Ligarda Baca"/>
    <s v="Presencial"/>
    <x v="0"/>
    <x v="1"/>
    <x v="3"/>
    <x v="1"/>
  </r>
  <r>
    <x v="11856"/>
    <x v="4"/>
    <s v="TGM16457"/>
    <s v="ACTUALIZACION DE DATOS"/>
    <x v="0"/>
    <x v="0"/>
    <x v="0"/>
    <x v="1"/>
    <s v="Ruth Cusihuaman SACC2"/>
    <s v="Presencial"/>
    <x v="0"/>
    <x v="1"/>
    <x v="3"/>
    <x v="1"/>
  </r>
  <r>
    <x v="11857"/>
    <x v="0"/>
    <s v="TGM16458"/>
    <s v="SERVICIO DE MISA"/>
    <x v="0"/>
    <x v="2"/>
    <x v="0"/>
    <x v="39"/>
    <s v="Fiordeliz Michelle Baquerizo Aliaga SAN"/>
    <s v="Llamada Telefonica"/>
    <x v="0"/>
    <x v="1"/>
    <x v="3"/>
    <x v="1"/>
  </r>
  <r>
    <x v="11858"/>
    <x v="0"/>
    <s v="TGM16459"/>
    <s v="SERVICIO DE MISA"/>
    <x v="0"/>
    <x v="2"/>
    <x v="0"/>
    <x v="39"/>
    <s v="Fiordeliz Michelle Baquerizo Aliaga SAN"/>
    <s v="Presencial"/>
    <x v="0"/>
    <x v="1"/>
    <x v="3"/>
    <x v="1"/>
  </r>
  <r>
    <x v="11859"/>
    <x v="4"/>
    <s v="TGM16460"/>
    <s v="INSTALACION DE LAPIDA"/>
    <x v="0"/>
    <x v="1"/>
    <x v="4"/>
    <x v="13"/>
    <s v="Rayda Rita Vargas Perales C2"/>
    <s v="Presencial"/>
    <x v="0"/>
    <x v="2"/>
    <x v="3"/>
    <x v="1"/>
  </r>
  <r>
    <x v="11860"/>
    <x v="4"/>
    <s v="TGM16461"/>
    <s v="ACTUALIZACION DE DATOS"/>
    <x v="0"/>
    <x v="0"/>
    <x v="0"/>
    <x v="1"/>
    <s v="Karla Ligarda Baca"/>
    <s v="Presencial"/>
    <x v="0"/>
    <x v="1"/>
    <x v="3"/>
    <x v="1"/>
  </r>
  <r>
    <x v="11861"/>
    <x v="4"/>
    <s v="TGM16462"/>
    <s v="CONSULTA CUOTA"/>
    <x v="0"/>
    <x v="2"/>
    <x v="0"/>
    <x v="2"/>
    <s v="Karla Ligarda Baca"/>
    <s v="Presencial"/>
    <x v="0"/>
    <x v="1"/>
    <x v="3"/>
    <x v="1"/>
  </r>
  <r>
    <x v="11862"/>
    <x v="0"/>
    <s v="TGM16463"/>
    <s v="MISA"/>
    <x v="0"/>
    <x v="2"/>
    <x v="0"/>
    <x v="39"/>
    <s v="Nescar Janeth Ingaruca Peña SAC SAN"/>
    <s v="Presencial"/>
    <x v="0"/>
    <x v="1"/>
    <x v="3"/>
    <x v="1"/>
  </r>
  <r>
    <x v="11863"/>
    <x v="0"/>
    <s v="TGM16464"/>
    <s v="MISA"/>
    <x v="0"/>
    <x v="2"/>
    <x v="0"/>
    <x v="39"/>
    <s v="Nescar Janeth Ingaruca Peña SAC SAN"/>
    <s v="Presencial"/>
    <x v="0"/>
    <x v="1"/>
    <x v="3"/>
    <x v="1"/>
  </r>
  <r>
    <x v="11864"/>
    <x v="0"/>
    <s v="TGM16465"/>
    <s v="MISA"/>
    <x v="0"/>
    <x v="2"/>
    <x v="0"/>
    <x v="39"/>
    <s v="Nescar Janeth Ingaruca Peña SAC SAN"/>
    <s v="Presencial"/>
    <x v="0"/>
    <x v="1"/>
    <x v="3"/>
    <x v="1"/>
  </r>
  <r>
    <x v="11865"/>
    <x v="1"/>
    <s v="TGM16466"/>
    <s v="MISA"/>
    <x v="0"/>
    <x v="2"/>
    <x v="0"/>
    <x v="39"/>
    <s v="Nescar Janeth Ingaruca Peña SAC COR"/>
    <s v="Presencial"/>
    <x v="0"/>
    <x v="1"/>
    <x v="3"/>
    <x v="1"/>
  </r>
  <r>
    <x v="11866"/>
    <x v="4"/>
    <s v="TGM16467"/>
    <s v="ENVIO DE ESTADO DE CUENTA"/>
    <x v="0"/>
    <x v="0"/>
    <x v="2"/>
    <x v="5"/>
    <s v="Karla Ligarda Baca"/>
    <s v="Presencial"/>
    <x v="0"/>
    <x v="2"/>
    <x v="3"/>
    <x v="1"/>
  </r>
  <r>
    <x v="11867"/>
    <x v="4"/>
    <s v="TGM16468"/>
    <s v="GENERACION CODG. CIP"/>
    <x v="0"/>
    <x v="0"/>
    <x v="0"/>
    <x v="46"/>
    <s v="Ruth Cusihuaman SACC2"/>
    <s v="Presencial"/>
    <x v="0"/>
    <x v="1"/>
    <x v="3"/>
    <x v="1"/>
  </r>
  <r>
    <x v="11868"/>
    <x v="5"/>
    <s v="TGM16472"/>
    <s v="301016 INFORME DE DEUDA ACTUAL"/>
    <x v="0"/>
    <x v="2"/>
    <x v="0"/>
    <x v="2"/>
    <s v="Marina Diaz Romero Cix"/>
    <s v="Llamada Telefonica"/>
    <x v="0"/>
    <x v="1"/>
    <x v="3"/>
    <x v="1"/>
  </r>
  <r>
    <x v="11869"/>
    <x v="5"/>
    <s v="TGM16474"/>
    <s v="7001096 CONSULTA SERVICIO FUNERARIO"/>
    <x v="0"/>
    <x v="2"/>
    <x v="2"/>
    <x v="2"/>
    <s v="Marina Diaz Romero Cix"/>
    <m/>
    <x v="0"/>
    <x v="2"/>
    <x v="3"/>
    <x v="1"/>
  </r>
  <r>
    <x v="11870"/>
    <x v="2"/>
    <s v="TGM16475"/>
    <s v="RESPONSO 201084"/>
    <x v="0"/>
    <x v="0"/>
    <x v="0"/>
    <x v="50"/>
    <s v="Rocio Margarita Chaname Vicente"/>
    <m/>
    <x v="0"/>
    <x v="1"/>
    <x v="3"/>
    <x v="1"/>
  </r>
  <r>
    <x v="11871"/>
    <x v="5"/>
    <s v="TGM16476"/>
    <s v="300078 CODIGO PARA FOMA"/>
    <x v="0"/>
    <x v="0"/>
    <x v="2"/>
    <x v="46"/>
    <s v="Marina Diaz Romero Cix"/>
    <s v="Presencial"/>
    <x v="0"/>
    <x v="2"/>
    <x v="3"/>
    <x v="1"/>
  </r>
  <r>
    <x v="11872"/>
    <x v="2"/>
    <s v="TGM16480"/>
    <s v="USO DE ESPACIO 200266"/>
    <x v="0"/>
    <x v="0"/>
    <x v="0"/>
    <x v="8"/>
    <s v="Rocio Margarita Chaname Vicente"/>
    <m/>
    <x v="0"/>
    <x v="1"/>
    <x v="3"/>
    <x v="1"/>
  </r>
  <r>
    <x v="11873"/>
    <x v="3"/>
    <s v="TGM16481"/>
    <s v="GENERACION CODG. CIP"/>
    <x v="0"/>
    <x v="0"/>
    <x v="0"/>
    <x v="46"/>
    <s v="Ruth Cusihuaman SACC1"/>
    <s v="Presencial"/>
    <x v="0"/>
    <x v="1"/>
    <x v="3"/>
    <x v="1"/>
  </r>
  <r>
    <x v="11874"/>
    <x v="3"/>
    <s v="TGM16482"/>
    <s v="ENTREGA DE CONTRATO"/>
    <x v="0"/>
    <x v="0"/>
    <x v="0"/>
    <x v="3"/>
    <s v="Ruth Cusihuaman SACC1"/>
    <s v="Presencial"/>
    <x v="0"/>
    <x v="1"/>
    <x v="3"/>
    <x v="1"/>
  </r>
  <r>
    <x v="11875"/>
    <x v="4"/>
    <s v="TGM16484"/>
    <s v="ACTUALIZACION DE DATOS"/>
    <x v="0"/>
    <x v="0"/>
    <x v="0"/>
    <x v="1"/>
    <s v="Karla Ligarda Baca"/>
    <s v="Presencial"/>
    <x v="0"/>
    <x v="1"/>
    <x v="3"/>
    <x v="1"/>
  </r>
  <r>
    <x v="11876"/>
    <x v="4"/>
    <s v="TGM16485"/>
    <s v="ENVIO DE ESTADO DE CUENTA"/>
    <x v="0"/>
    <x v="0"/>
    <x v="0"/>
    <x v="5"/>
    <s v="Karla Ligarda Baca"/>
    <s v="Presencial"/>
    <x v="0"/>
    <x v="1"/>
    <x v="3"/>
    <x v="1"/>
  </r>
  <r>
    <x v="11877"/>
    <x v="4"/>
    <s v="TGM16486"/>
    <s v="LAPIDA EN MAL ESTADO"/>
    <x v="0"/>
    <x v="1"/>
    <x v="4"/>
    <x v="13"/>
    <s v="Rayda Rita Vargas Perales C2"/>
    <s v="Llamada Telefonica"/>
    <x v="0"/>
    <x v="2"/>
    <x v="3"/>
    <x v="1"/>
  </r>
  <r>
    <x v="11878"/>
    <x v="4"/>
    <s v="TGM16487"/>
    <s v="CONSULTA DE CODIGO CIP"/>
    <x v="0"/>
    <x v="2"/>
    <x v="0"/>
    <x v="2"/>
    <s v="Karla Ligarda Baca"/>
    <s v="Llamada Telefonica"/>
    <x v="0"/>
    <x v="1"/>
    <x v="3"/>
    <x v="1"/>
  </r>
  <r>
    <x v="11879"/>
    <x v="3"/>
    <s v="TGM16488"/>
    <s v="CONSULTA CUOTA"/>
    <x v="0"/>
    <x v="0"/>
    <x v="0"/>
    <x v="2"/>
    <s v="Karla M Ligarda Baca"/>
    <s v="Presencial"/>
    <x v="0"/>
    <x v="1"/>
    <x v="3"/>
    <x v="1"/>
  </r>
  <r>
    <x v="11880"/>
    <x v="3"/>
    <s v="TGM16489"/>
    <s v="USO DE ESPACIO"/>
    <x v="0"/>
    <x v="0"/>
    <x v="0"/>
    <x v="8"/>
    <s v="Ruth Cusihuaman SACC1"/>
    <s v="Presencial"/>
    <x v="0"/>
    <x v="1"/>
    <x v="3"/>
    <x v="1"/>
  </r>
  <r>
    <x v="11881"/>
    <x v="3"/>
    <s v="TGM16490"/>
    <s v="USO DE ESPACIO"/>
    <x v="0"/>
    <x v="0"/>
    <x v="0"/>
    <x v="8"/>
    <s v="Ruth Cusihuaman SACC1"/>
    <s v="Presencial"/>
    <x v="0"/>
    <x v="1"/>
    <x v="3"/>
    <x v="1"/>
  </r>
  <r>
    <x v="11882"/>
    <x v="4"/>
    <s v="TGM16491"/>
    <s v="ACTUALIZACION DE DATOS"/>
    <x v="0"/>
    <x v="0"/>
    <x v="2"/>
    <x v="2"/>
    <s v="Ruth Cusihuaman SACC2"/>
    <s v="Presencial"/>
    <x v="0"/>
    <x v="2"/>
    <x v="3"/>
    <x v="1"/>
  </r>
  <r>
    <x v="11883"/>
    <x v="0"/>
    <s v="TGM16492"/>
    <s v="SERVICIO DE MISA"/>
    <x v="0"/>
    <x v="2"/>
    <x v="0"/>
    <x v="39"/>
    <s v="Fiordeliz Michelle Baquerizo Aliaga SAN"/>
    <s v="Presencial"/>
    <x v="0"/>
    <x v="1"/>
    <x v="3"/>
    <x v="1"/>
  </r>
  <r>
    <x v="11884"/>
    <x v="4"/>
    <s v="TGM16493"/>
    <s v="ACTUALIZACION DE DATOS"/>
    <x v="0"/>
    <x v="0"/>
    <x v="0"/>
    <x v="1"/>
    <s v="Ruth Cusihuaman SACC2"/>
    <s v="Presencial"/>
    <x v="0"/>
    <x v="1"/>
    <x v="3"/>
    <x v="1"/>
  </r>
  <r>
    <x v="11885"/>
    <x v="5"/>
    <s v="TGM16494"/>
    <s v="5033016"/>
    <x v="0"/>
    <x v="0"/>
    <x v="2"/>
    <x v="2"/>
    <s v="Marina Diaz Romero Cix"/>
    <m/>
    <x v="0"/>
    <x v="2"/>
    <x v="3"/>
    <x v="1"/>
  </r>
  <r>
    <x v="11886"/>
    <x v="5"/>
    <s v="TGM16495"/>
    <s v="6001425 CONSULTA FECHA DE PAGO"/>
    <x v="0"/>
    <x v="0"/>
    <x v="2"/>
    <x v="2"/>
    <s v="Marina Diaz Romero Cix"/>
    <s v="Presencial"/>
    <x v="0"/>
    <x v="2"/>
    <x v="3"/>
    <x v="1"/>
  </r>
  <r>
    <x v="11887"/>
    <x v="5"/>
    <s v="TGM16496"/>
    <s v="6001446 ENTREGA DE ACTA DEFUNCION"/>
    <x v="0"/>
    <x v="0"/>
    <x v="2"/>
    <x v="41"/>
    <s v="Marina Diaz Romero Cix"/>
    <m/>
    <x v="0"/>
    <x v="2"/>
    <x v="3"/>
    <x v="1"/>
  </r>
  <r>
    <x v="11888"/>
    <x v="3"/>
    <s v="TGM16497"/>
    <s v="CONSULTA RESPONSO"/>
    <x v="0"/>
    <x v="2"/>
    <x v="0"/>
    <x v="39"/>
    <s v="Karla M Ligarda Baca"/>
    <s v="Llamada Telefonica"/>
    <x v="0"/>
    <x v="1"/>
    <x v="3"/>
    <x v="1"/>
  </r>
  <r>
    <x v="11889"/>
    <x v="0"/>
    <s v="TGM16498"/>
    <s v="MISA"/>
    <x v="0"/>
    <x v="2"/>
    <x v="0"/>
    <x v="39"/>
    <s v="Nescar Janeth Ingaruca Peña SAC SAN"/>
    <s v="Presencial"/>
    <x v="0"/>
    <x v="1"/>
    <x v="3"/>
    <x v="1"/>
  </r>
  <r>
    <x v="11890"/>
    <x v="0"/>
    <s v="TGM16499"/>
    <s v="GENERACION CIP"/>
    <x v="0"/>
    <x v="0"/>
    <x v="2"/>
    <x v="46"/>
    <s v="Fiordeliz Michelle Baquerizo Aliaga SAN"/>
    <s v="Llamada Telefonica"/>
    <x v="0"/>
    <x v="2"/>
    <x v="3"/>
    <x v="1"/>
  </r>
  <r>
    <x v="11891"/>
    <x v="0"/>
    <s v="TGM16500"/>
    <s v="MISA"/>
    <x v="0"/>
    <x v="2"/>
    <x v="0"/>
    <x v="39"/>
    <s v="Nescar Janeth Ingaruca Peña SAC SAN"/>
    <s v="Presencial"/>
    <x v="0"/>
    <x v="1"/>
    <x v="3"/>
    <x v="1"/>
  </r>
  <r>
    <x v="11892"/>
    <x v="5"/>
    <s v="TGM16501"/>
    <s v="300129 REPROGRAMACION DE CUOTAS"/>
    <x v="0"/>
    <x v="0"/>
    <x v="4"/>
    <x v="10"/>
    <s v="Juan Carlos Chavez  Cix"/>
    <m/>
    <x v="0"/>
    <x v="2"/>
    <x v="3"/>
    <x v="1"/>
  </r>
  <r>
    <x v="11893"/>
    <x v="5"/>
    <s v="TGM16502"/>
    <s v="6001156 SOLICITA REACTIVACION DE CONTRATO"/>
    <x v="0"/>
    <x v="0"/>
    <x v="4"/>
    <x v="49"/>
    <s v="Juan Carlos Chavez  Cix"/>
    <m/>
    <x v="0"/>
    <x v="2"/>
    <x v="3"/>
    <x v="1"/>
  </r>
  <r>
    <x v="11894"/>
    <x v="5"/>
    <s v="TGM16503"/>
    <s v="6001142 PAGO DE CUOTA"/>
    <x v="0"/>
    <x v="0"/>
    <x v="0"/>
    <x v="19"/>
    <s v="Marina Diaz Romero Cix"/>
    <s v="Presencial"/>
    <x v="0"/>
    <x v="1"/>
    <x v="3"/>
    <x v="1"/>
  </r>
  <r>
    <x v="11895"/>
    <x v="4"/>
    <s v="TGM16504"/>
    <s v="GENERACION CODG. CIP"/>
    <x v="0"/>
    <x v="0"/>
    <x v="0"/>
    <x v="46"/>
    <s v="Ruth Cusihuaman SACC2"/>
    <s v="Presencial"/>
    <x v="0"/>
    <x v="1"/>
    <x v="3"/>
    <x v="1"/>
  </r>
  <r>
    <x v="11896"/>
    <x v="3"/>
    <s v="TGM16505"/>
    <s v="GENERACION CODG. CIP"/>
    <x v="0"/>
    <x v="0"/>
    <x v="0"/>
    <x v="46"/>
    <s v="Ruth Cusihuaman SACC1"/>
    <s v="Presencial"/>
    <x v="0"/>
    <x v="1"/>
    <x v="3"/>
    <x v="1"/>
  </r>
  <r>
    <x v="11897"/>
    <x v="0"/>
    <s v="TGM16506"/>
    <s v="ESTADO DE CUENTA"/>
    <x v="0"/>
    <x v="0"/>
    <x v="2"/>
    <x v="5"/>
    <s v="Fiordeliz Michelle Baquerizo Aliaga SAN"/>
    <s v="Llamada Telefonica"/>
    <x v="0"/>
    <x v="2"/>
    <x v="3"/>
    <x v="1"/>
  </r>
  <r>
    <x v="11898"/>
    <x v="1"/>
    <s v="TGM16507"/>
    <s v="UBICACION DE ESPACIO"/>
    <x v="0"/>
    <x v="0"/>
    <x v="0"/>
    <x v="40"/>
    <s v="Fiordeliz Michelle Baquerizo Aliaga COR"/>
    <s v="Presencial"/>
    <x v="0"/>
    <x v="1"/>
    <x v="3"/>
    <x v="1"/>
  </r>
  <r>
    <x v="11899"/>
    <x v="3"/>
    <s v="TGM16508"/>
    <s v="CONSULTA MISA"/>
    <x v="0"/>
    <x v="2"/>
    <x v="0"/>
    <x v="39"/>
    <s v="Karla M Ligarda Baca"/>
    <s v="Presencial"/>
    <x v="0"/>
    <x v="1"/>
    <x v="3"/>
    <x v="1"/>
  </r>
  <r>
    <x v="11900"/>
    <x v="4"/>
    <s v="TGM16509"/>
    <s v="CONSULTA MISA"/>
    <x v="0"/>
    <x v="2"/>
    <x v="0"/>
    <x v="39"/>
    <s v="Karla Ligarda Baca"/>
    <s v="Presencial"/>
    <x v="0"/>
    <x v="1"/>
    <x v="3"/>
    <x v="1"/>
  </r>
  <r>
    <x v="11901"/>
    <x v="3"/>
    <s v="TGM16510"/>
    <s v="CONSULTA MISA"/>
    <x v="0"/>
    <x v="2"/>
    <x v="0"/>
    <x v="39"/>
    <s v="Karla M Ligarda Baca"/>
    <s v="Presencial"/>
    <x v="0"/>
    <x v="1"/>
    <x v="3"/>
    <x v="1"/>
  </r>
  <r>
    <x v="11902"/>
    <x v="3"/>
    <s v="TGM16511"/>
    <s v="ACTUALIZACION DE DATOS"/>
    <x v="0"/>
    <x v="0"/>
    <x v="0"/>
    <x v="1"/>
    <s v="Karla M Ligarda Baca"/>
    <m/>
    <x v="0"/>
    <x v="1"/>
    <x v="3"/>
    <x v="1"/>
  </r>
  <r>
    <x v="11903"/>
    <x v="3"/>
    <s v="TGM16512"/>
    <s v="CONSULTA DE CODIGO CIP"/>
    <x v="0"/>
    <x v="2"/>
    <x v="0"/>
    <x v="2"/>
    <s v="Karla M Ligarda Baca"/>
    <s v="Llamada Telefonica"/>
    <x v="0"/>
    <x v="1"/>
    <x v="3"/>
    <x v="1"/>
  </r>
  <r>
    <x v="11904"/>
    <x v="5"/>
    <s v="TGM16513"/>
    <s v="6001146 - ENTREGA DE CONSTANCIA"/>
    <x v="0"/>
    <x v="0"/>
    <x v="0"/>
    <x v="55"/>
    <s v="Marina Diaz Romero Cix"/>
    <s v="Presencial"/>
    <x v="0"/>
    <x v="1"/>
    <x v="3"/>
    <x v="1"/>
  </r>
  <r>
    <x v="11905"/>
    <x v="3"/>
    <s v="TGM16514"/>
    <s v="DEVOLUCION DE GARANTIA X A/D"/>
    <x v="0"/>
    <x v="0"/>
    <x v="0"/>
    <x v="45"/>
    <s v="Ruth Cusihuaman SACC1"/>
    <s v="Presencial"/>
    <x v="0"/>
    <x v="1"/>
    <x v="3"/>
    <x v="1"/>
  </r>
  <r>
    <x v="11906"/>
    <x v="4"/>
    <s v="TGM16515"/>
    <s v="ACTUALIZACION DE DATOS"/>
    <x v="0"/>
    <x v="0"/>
    <x v="0"/>
    <x v="5"/>
    <s v="Ruth Cusihuaman SACC2"/>
    <s v="Presencial"/>
    <x v="0"/>
    <x v="1"/>
    <x v="3"/>
    <x v="1"/>
  </r>
  <r>
    <x v="11907"/>
    <x v="4"/>
    <s v="TGM16516"/>
    <s v="ACTUALIZACION DE DATOS"/>
    <x v="0"/>
    <x v="0"/>
    <x v="0"/>
    <x v="1"/>
    <s v="Ruth Cusihuaman SACC2"/>
    <s v="Presencial"/>
    <x v="0"/>
    <x v="1"/>
    <x v="3"/>
    <x v="1"/>
  </r>
  <r>
    <x v="11908"/>
    <x v="4"/>
    <s v="TGM16517"/>
    <s v="ENVIO ESTADO DE CUENTA AL CORREO"/>
    <x v="0"/>
    <x v="0"/>
    <x v="0"/>
    <x v="5"/>
    <s v="Ruth Cusihuaman SACC2"/>
    <s v="Presencial"/>
    <x v="0"/>
    <x v="1"/>
    <x v="3"/>
    <x v="1"/>
  </r>
  <r>
    <x v="11909"/>
    <x v="0"/>
    <s v="TGM16518"/>
    <s v="GENERACION CODIGO CIP"/>
    <x v="0"/>
    <x v="0"/>
    <x v="2"/>
    <x v="46"/>
    <s v="Fiordeliz Michelle Baquerizo Aliaga SAN"/>
    <s v="Presencial"/>
    <x v="0"/>
    <x v="2"/>
    <x v="3"/>
    <x v="1"/>
  </r>
  <r>
    <x v="11910"/>
    <x v="3"/>
    <s v="TGM16519"/>
    <s v="ACTUALIZACION DE DATOS"/>
    <x v="0"/>
    <x v="0"/>
    <x v="0"/>
    <x v="1"/>
    <s v="Ruth Cusihuaman SACC1"/>
    <s v="Presencial"/>
    <x v="0"/>
    <x v="1"/>
    <x v="3"/>
    <x v="1"/>
  </r>
  <r>
    <x v="11911"/>
    <x v="3"/>
    <s v="TGM16520"/>
    <s v="ENVIO ESTADO DE CUENTA AL CORREO"/>
    <x v="0"/>
    <x v="0"/>
    <x v="0"/>
    <x v="5"/>
    <s v="Ruth Cusihuaman SACC1"/>
    <s v="Presencial"/>
    <x v="0"/>
    <x v="1"/>
    <x v="3"/>
    <x v="1"/>
  </r>
  <r>
    <x v="11912"/>
    <x v="3"/>
    <s v="TGM16521"/>
    <s v="ACTUALIZACION DE DATOS"/>
    <x v="0"/>
    <x v="0"/>
    <x v="0"/>
    <x v="1"/>
    <s v="Ruth Cusihuaman SACC1"/>
    <s v="Presencial"/>
    <x v="0"/>
    <x v="1"/>
    <x v="3"/>
    <x v="1"/>
  </r>
  <r>
    <x v="11913"/>
    <x v="3"/>
    <s v="TGM16522"/>
    <s v="ENVIO ESTADO DE CUENTA AL CORREO"/>
    <x v="0"/>
    <x v="0"/>
    <x v="2"/>
    <x v="5"/>
    <s v="Ruth Cusihuaman SACC1"/>
    <s v="Presencial"/>
    <x v="0"/>
    <x v="2"/>
    <x v="3"/>
    <x v="1"/>
  </r>
  <r>
    <x v="11914"/>
    <x v="3"/>
    <s v="TGM16523"/>
    <s v="CERTIFICADO DE USO PERPETUO"/>
    <x v="0"/>
    <x v="0"/>
    <x v="0"/>
    <x v="0"/>
    <s v="Ruth Cusihuaman SACC1"/>
    <s v="Presencial"/>
    <x v="0"/>
    <x v="1"/>
    <x v="3"/>
    <x v="1"/>
  </r>
  <r>
    <x v="11915"/>
    <x v="4"/>
    <s v="TGM16524"/>
    <s v="CONSTANCIA DE SEPULTURA"/>
    <x v="0"/>
    <x v="0"/>
    <x v="0"/>
    <x v="56"/>
    <s v="Ruth Cusihuaman SACC2"/>
    <s v="Presencial"/>
    <x v="0"/>
    <x v="1"/>
    <x v="3"/>
    <x v="1"/>
  </r>
  <r>
    <x v="11916"/>
    <x v="3"/>
    <s v="TGM16525"/>
    <s v="CONSULTA INHUMACION"/>
    <x v="0"/>
    <x v="2"/>
    <x v="0"/>
    <x v="8"/>
    <s v="Ruth Cusihuaman SACC1"/>
    <s v="Presencial"/>
    <x v="0"/>
    <x v="1"/>
    <x v="3"/>
    <x v="1"/>
  </r>
  <r>
    <x v="11917"/>
    <x v="0"/>
    <s v="TGM16526"/>
    <s v="MISA"/>
    <x v="0"/>
    <x v="2"/>
    <x v="0"/>
    <x v="39"/>
    <s v="Nescar Janeth Ingaruca Peña SAC SAN"/>
    <s v="Presencial"/>
    <x v="0"/>
    <x v="1"/>
    <x v="3"/>
    <x v="1"/>
  </r>
  <r>
    <x v="11918"/>
    <x v="0"/>
    <s v="TGM16527"/>
    <s v="MISA"/>
    <x v="0"/>
    <x v="2"/>
    <x v="0"/>
    <x v="39"/>
    <s v="Nescar Janeth Ingaruca Peña SAC SAN"/>
    <s v="Presencial"/>
    <x v="0"/>
    <x v="1"/>
    <x v="3"/>
    <x v="1"/>
  </r>
  <r>
    <x v="11919"/>
    <x v="0"/>
    <s v="TGM16528"/>
    <s v="MISA"/>
    <x v="0"/>
    <x v="2"/>
    <x v="0"/>
    <x v="39"/>
    <s v="Nescar Janeth Ingaruca Peña SAC SAN"/>
    <s v="Presencial"/>
    <x v="0"/>
    <x v="1"/>
    <x v="3"/>
    <x v="1"/>
  </r>
  <r>
    <x v="11920"/>
    <x v="0"/>
    <s v="TGM16529"/>
    <s v="MISA"/>
    <x v="0"/>
    <x v="2"/>
    <x v="2"/>
    <x v="39"/>
    <s v="Nescar Janeth Ingaruca Peña SAC SAN"/>
    <s v="Presencial"/>
    <x v="0"/>
    <x v="2"/>
    <x v="3"/>
    <x v="1"/>
  </r>
  <r>
    <x v="11921"/>
    <x v="4"/>
    <s v="TGM16530"/>
    <s v="ACTUALIZACION DE DATOS"/>
    <x v="0"/>
    <x v="0"/>
    <x v="0"/>
    <x v="1"/>
    <s v="Ruth Cusihuaman SACC2"/>
    <s v="Presencial"/>
    <x v="0"/>
    <x v="1"/>
    <x v="3"/>
    <x v="1"/>
  </r>
  <r>
    <x v="11922"/>
    <x v="5"/>
    <s v="TGM16531"/>
    <s v="6001450 - ENTREGA DE CERTIFICADO ESPACIO"/>
    <x v="0"/>
    <x v="0"/>
    <x v="0"/>
    <x v="0"/>
    <s v="Marina Diaz Romero Cix"/>
    <s v="Presencial"/>
    <x v="0"/>
    <x v="1"/>
    <x v="3"/>
    <x v="1"/>
  </r>
  <r>
    <x v="11923"/>
    <x v="4"/>
    <s v="TGM16532"/>
    <s v="CONSULTA AMPLIACI&amp;OACUTE;N DE ESPACIO"/>
    <x v="0"/>
    <x v="2"/>
    <x v="0"/>
    <x v="8"/>
    <s v="Ruth Cusihuaman SACC2"/>
    <s v="Presencial"/>
    <x v="0"/>
    <x v="1"/>
    <x v="3"/>
    <x v="1"/>
  </r>
  <r>
    <x v="11924"/>
    <x v="4"/>
    <s v="TGM16533"/>
    <s v="ACTUALIZACION DE DATOS"/>
    <x v="0"/>
    <x v="0"/>
    <x v="0"/>
    <x v="1"/>
    <s v="Ruth Cusihuaman SACC2"/>
    <s v="Presencial"/>
    <x v="0"/>
    <x v="1"/>
    <x v="3"/>
    <x v="1"/>
  </r>
  <r>
    <x v="11925"/>
    <x v="4"/>
    <s v="TGM16534"/>
    <s v="CONSULTA LAPIDA"/>
    <x v="0"/>
    <x v="2"/>
    <x v="0"/>
    <x v="2"/>
    <s v="Karla Ligarda Baca"/>
    <s v="Presencial"/>
    <x v="0"/>
    <x v="1"/>
    <x v="3"/>
    <x v="1"/>
  </r>
  <r>
    <x v="11926"/>
    <x v="3"/>
    <s v="TGM16536"/>
    <s v="CONSULTA MISA"/>
    <x v="0"/>
    <x v="2"/>
    <x v="0"/>
    <x v="39"/>
    <s v="Karla M Ligarda Baca"/>
    <s v="Presencial"/>
    <x v="0"/>
    <x v="1"/>
    <x v="3"/>
    <x v="1"/>
  </r>
  <r>
    <x v="11927"/>
    <x v="3"/>
    <s v="TGM16537"/>
    <s v="CONSULTA RESPONSO"/>
    <x v="0"/>
    <x v="2"/>
    <x v="0"/>
    <x v="39"/>
    <s v="Karla M Ligarda Baca"/>
    <s v="Presencial"/>
    <x v="0"/>
    <x v="1"/>
    <x v="3"/>
    <x v="1"/>
  </r>
  <r>
    <x v="11928"/>
    <x v="3"/>
    <s v="TGM16538"/>
    <s v="CONSULTA MISA"/>
    <x v="0"/>
    <x v="2"/>
    <x v="0"/>
    <x v="39"/>
    <s v="Ruth Cusihuaman SACC1"/>
    <s v="Llamada Telefonica"/>
    <x v="0"/>
    <x v="1"/>
    <x v="3"/>
    <x v="1"/>
  </r>
  <r>
    <x v="11929"/>
    <x v="3"/>
    <s v="TGM16539"/>
    <s v="BOLETA DE PAGO"/>
    <x v="0"/>
    <x v="0"/>
    <x v="0"/>
    <x v="19"/>
    <s v="Ruth Cusihuaman SACC1"/>
    <s v="Llamada Telefonica"/>
    <x v="0"/>
    <x v="1"/>
    <x v="3"/>
    <x v="1"/>
  </r>
  <r>
    <x v="11930"/>
    <x v="3"/>
    <s v="TGM16540"/>
    <s v="CONSULTA CUOTA"/>
    <x v="0"/>
    <x v="2"/>
    <x v="0"/>
    <x v="10"/>
    <s v="Ruth Cusihuaman SACC1"/>
    <s v="Llamada Telefonica"/>
    <x v="0"/>
    <x v="1"/>
    <x v="3"/>
    <x v="1"/>
  </r>
  <r>
    <x v="11931"/>
    <x v="3"/>
    <s v="TGM16541"/>
    <s v="CONSULTA MISA"/>
    <x v="0"/>
    <x v="2"/>
    <x v="0"/>
    <x v="39"/>
    <s v="Karla M Ligarda Baca"/>
    <s v="Presencial"/>
    <x v="0"/>
    <x v="1"/>
    <x v="3"/>
    <x v="1"/>
  </r>
  <r>
    <x v="11932"/>
    <x v="4"/>
    <s v="TGM16542"/>
    <s v="CONSULTA CUOTA"/>
    <x v="0"/>
    <x v="2"/>
    <x v="0"/>
    <x v="2"/>
    <s v="Karla Ligarda Baca"/>
    <s v="Presencial"/>
    <x v="0"/>
    <x v="1"/>
    <x v="3"/>
    <x v="1"/>
  </r>
  <r>
    <x v="11933"/>
    <x v="3"/>
    <s v="TGM16543"/>
    <s v="CONSULTA CUOTA"/>
    <x v="0"/>
    <x v="2"/>
    <x v="0"/>
    <x v="2"/>
    <s v="Karla M Ligarda Baca"/>
    <s v="Presencial"/>
    <x v="0"/>
    <x v="1"/>
    <x v="3"/>
    <x v="1"/>
  </r>
  <r>
    <x v="11934"/>
    <x v="3"/>
    <s v="TGM16544"/>
    <s v="CONSULTA CUOTA"/>
    <x v="0"/>
    <x v="2"/>
    <x v="0"/>
    <x v="2"/>
    <s v="Karla M Ligarda Baca"/>
    <s v="Presencial"/>
    <x v="0"/>
    <x v="1"/>
    <x v="3"/>
    <x v="1"/>
  </r>
  <r>
    <x v="11935"/>
    <x v="3"/>
    <s v="TGM16545"/>
    <s v="CONSULTA CUOTA"/>
    <x v="0"/>
    <x v="2"/>
    <x v="0"/>
    <x v="2"/>
    <s v="Karla M Ligarda Baca"/>
    <s v="Presencial"/>
    <x v="0"/>
    <x v="1"/>
    <x v="3"/>
    <x v="1"/>
  </r>
  <r>
    <x v="11936"/>
    <x v="4"/>
    <s v="TGM16546"/>
    <s v="CONSULTA DE INHUMACION"/>
    <x v="0"/>
    <x v="2"/>
    <x v="0"/>
    <x v="2"/>
    <s v="Karla Ligarda Baca"/>
    <s v="Presencial"/>
    <x v="0"/>
    <x v="1"/>
    <x v="3"/>
    <x v="1"/>
  </r>
  <r>
    <x v="11937"/>
    <x v="4"/>
    <s v="TGM16547"/>
    <s v="CONSULTA DE INHUMACION"/>
    <x v="0"/>
    <x v="2"/>
    <x v="0"/>
    <x v="35"/>
    <s v="Karla Ligarda Baca"/>
    <s v="Llamada Telefonica"/>
    <x v="0"/>
    <x v="1"/>
    <x v="3"/>
    <x v="1"/>
  </r>
  <r>
    <x v="11938"/>
    <x v="3"/>
    <s v="TGM16548"/>
    <s v="GENERACION DE CODIGO CIP"/>
    <x v="0"/>
    <x v="0"/>
    <x v="0"/>
    <x v="46"/>
    <s v="Karla M Ligarda Baca"/>
    <s v="Presencial"/>
    <x v="0"/>
    <x v="1"/>
    <x v="3"/>
    <x v="1"/>
  </r>
  <r>
    <x v="11939"/>
    <x v="5"/>
    <s v="TGM16549"/>
    <s v="T4- ENTREGA DE ACTA DE DEFUNCION"/>
    <x v="0"/>
    <x v="0"/>
    <x v="0"/>
    <x v="41"/>
    <s v="Marina Diaz Romero Cix"/>
    <m/>
    <x v="0"/>
    <x v="1"/>
    <x v="3"/>
    <x v="1"/>
  </r>
  <r>
    <x v="11940"/>
    <x v="4"/>
    <s v="TGM16550"/>
    <s v="USO DE ESPACIO"/>
    <x v="0"/>
    <x v="0"/>
    <x v="0"/>
    <x v="8"/>
    <s v="Ruth Cusihuaman SACC2"/>
    <s v="Presencial"/>
    <x v="0"/>
    <x v="1"/>
    <x v="3"/>
    <x v="1"/>
  </r>
  <r>
    <x v="11941"/>
    <x v="3"/>
    <s v="TGM16551"/>
    <s v="EMISION DE CERTIFICADO DE USO PERPETUO"/>
    <x v="0"/>
    <x v="0"/>
    <x v="0"/>
    <x v="0"/>
    <s v="Karla M Ligarda Baca"/>
    <s v="Presencial"/>
    <x v="0"/>
    <x v="1"/>
    <x v="3"/>
    <x v="1"/>
  </r>
  <r>
    <x v="11942"/>
    <x v="4"/>
    <s v="TGM16552"/>
    <s v="PAGO FOMA"/>
    <x v="0"/>
    <x v="0"/>
    <x v="0"/>
    <x v="51"/>
    <s v="Ruth Cusihuaman SACC2"/>
    <s v="Presencial"/>
    <x v="0"/>
    <x v="1"/>
    <x v="3"/>
    <x v="1"/>
  </r>
  <r>
    <x v="11943"/>
    <x v="0"/>
    <s v="TGM16553"/>
    <s v="MISA"/>
    <x v="0"/>
    <x v="2"/>
    <x v="0"/>
    <x v="39"/>
    <s v="Nescar Janeth Ingaruca Peña SAC SAN"/>
    <s v="Presencial"/>
    <x v="0"/>
    <x v="1"/>
    <x v="3"/>
    <x v="1"/>
  </r>
  <r>
    <x v="11944"/>
    <x v="3"/>
    <s v="TGM16554"/>
    <s v="CONSULTA MISA"/>
    <x v="0"/>
    <x v="2"/>
    <x v="0"/>
    <x v="39"/>
    <s v="Karla M Ligarda Baca"/>
    <s v="Presencial"/>
    <x v="0"/>
    <x v="1"/>
    <x v="3"/>
    <x v="1"/>
  </r>
  <r>
    <x v="11945"/>
    <x v="3"/>
    <s v="TGM16555"/>
    <s v="USO DE ESPACIO"/>
    <x v="0"/>
    <x v="0"/>
    <x v="0"/>
    <x v="8"/>
    <s v="Ruth Cusihuaman SACC1"/>
    <s v="Presencial"/>
    <x v="0"/>
    <x v="1"/>
    <x v="3"/>
    <x v="1"/>
  </r>
  <r>
    <x v="11946"/>
    <x v="3"/>
    <s v="TGM16557"/>
    <s v="ACTUALIZACION DE DATOS"/>
    <x v="0"/>
    <x v="0"/>
    <x v="0"/>
    <x v="1"/>
    <s v="Ruth Cusihuaman SACC1"/>
    <s v="Presencial"/>
    <x v="0"/>
    <x v="1"/>
    <x v="3"/>
    <x v="1"/>
  </r>
  <r>
    <x v="11947"/>
    <x v="1"/>
    <s v="TGM16558"/>
    <s v="MISA"/>
    <x v="0"/>
    <x v="2"/>
    <x v="0"/>
    <x v="39"/>
    <s v="Nescar Janeth Ingaruca Peña SAC COR"/>
    <s v="Presencial"/>
    <x v="0"/>
    <x v="1"/>
    <x v="3"/>
    <x v="1"/>
  </r>
  <r>
    <x v="11948"/>
    <x v="3"/>
    <s v="TGM16559"/>
    <s v="CAMBIO DE TITULARIDAD"/>
    <x v="0"/>
    <x v="2"/>
    <x v="0"/>
    <x v="31"/>
    <s v="Karla M Ligarda Baca"/>
    <s v="Presencial"/>
    <x v="0"/>
    <x v="1"/>
    <x v="3"/>
    <x v="1"/>
  </r>
  <r>
    <x v="11949"/>
    <x v="3"/>
    <s v="TGM16560"/>
    <s v="CONSULTA CUOTA"/>
    <x v="0"/>
    <x v="2"/>
    <x v="0"/>
    <x v="2"/>
    <s v="Karla M Ligarda Baca"/>
    <s v="Presencial"/>
    <x v="0"/>
    <x v="1"/>
    <x v="3"/>
    <x v="1"/>
  </r>
  <r>
    <x v="11950"/>
    <x v="5"/>
    <s v="TGM16561"/>
    <s v="300218 - GENERACION DE CIP PARA PAGO"/>
    <x v="0"/>
    <x v="0"/>
    <x v="0"/>
    <x v="46"/>
    <s v="Marina Diaz Romero Cix"/>
    <m/>
    <x v="0"/>
    <x v="1"/>
    <x v="3"/>
    <x v="1"/>
  </r>
  <r>
    <x v="11951"/>
    <x v="4"/>
    <s v="TGM16562"/>
    <s v="PAGO DE FOMA"/>
    <x v="0"/>
    <x v="0"/>
    <x v="0"/>
    <x v="51"/>
    <s v="Ruth Cusihuaman SACC2"/>
    <s v="Presencial"/>
    <x v="0"/>
    <x v="1"/>
    <x v="3"/>
    <x v="1"/>
  </r>
  <r>
    <x v="11952"/>
    <x v="5"/>
    <s v="TGM16563"/>
    <s v="300219 -GENERACION DE CIP PARA PAGO DE FOMA"/>
    <x v="0"/>
    <x v="0"/>
    <x v="0"/>
    <x v="46"/>
    <s v="Marina Diaz Romero Cix"/>
    <m/>
    <x v="0"/>
    <x v="1"/>
    <x v="3"/>
    <x v="1"/>
  </r>
  <r>
    <x v="11953"/>
    <x v="3"/>
    <s v="TGM16564"/>
    <s v="CONSULTA CUOTA"/>
    <x v="0"/>
    <x v="2"/>
    <x v="0"/>
    <x v="2"/>
    <s v="Karla M Ligarda Baca"/>
    <s v="Presencial"/>
    <x v="0"/>
    <x v="1"/>
    <x v="3"/>
    <x v="1"/>
  </r>
  <r>
    <x v="11954"/>
    <x v="0"/>
    <s v="TGM16565"/>
    <s v="GENERACION CIP"/>
    <x v="0"/>
    <x v="0"/>
    <x v="2"/>
    <x v="2"/>
    <s v="Fiordeliz Michelle Baquerizo Aliaga SAN"/>
    <s v="Presencial"/>
    <x v="0"/>
    <x v="2"/>
    <x v="3"/>
    <x v="1"/>
  </r>
  <r>
    <x v="11955"/>
    <x v="4"/>
    <s v="TGM16566"/>
    <s v="NIVELACI&amp;OACUTE;N DE ESPACIO"/>
    <x v="0"/>
    <x v="0"/>
    <x v="4"/>
    <x v="14"/>
    <s v="Rayda Rita Vargas Perales C2"/>
    <s v="Presencial"/>
    <x v="0"/>
    <x v="2"/>
    <x v="3"/>
    <x v="1"/>
  </r>
  <r>
    <x v="11956"/>
    <x v="6"/>
    <s v="TGM16567"/>
    <s v="7001020 - PAGO DE CUOTA"/>
    <x v="0"/>
    <x v="0"/>
    <x v="2"/>
    <x v="2"/>
    <s v="Marina Diaz Romero lamb"/>
    <m/>
    <x v="0"/>
    <x v="2"/>
    <x v="3"/>
    <x v="1"/>
  </r>
  <r>
    <x v="11957"/>
    <x v="5"/>
    <s v="TGM16568"/>
    <s v="300464 - CAMBIO DE TITULARIDAD"/>
    <x v="0"/>
    <x v="2"/>
    <x v="0"/>
    <x v="16"/>
    <s v="Marina Diaz Romero Cix"/>
    <m/>
    <x v="0"/>
    <x v="1"/>
    <x v="3"/>
    <x v="1"/>
  </r>
  <r>
    <x v="11958"/>
    <x v="0"/>
    <s v="TGM16569"/>
    <s v="MISA"/>
    <x v="0"/>
    <x v="2"/>
    <x v="0"/>
    <x v="39"/>
    <s v="Nescar Janeth Ingaruca Peña SAC SAN"/>
    <s v="Presencial"/>
    <x v="0"/>
    <x v="1"/>
    <x v="3"/>
    <x v="1"/>
  </r>
  <r>
    <x v="11959"/>
    <x v="0"/>
    <s v="TGM16570"/>
    <s v="MISA"/>
    <x v="0"/>
    <x v="2"/>
    <x v="0"/>
    <x v="39"/>
    <s v="Nescar Janeth Ingaruca Peña SAC SAN"/>
    <s v="Presencial"/>
    <x v="0"/>
    <x v="1"/>
    <x v="3"/>
    <x v="1"/>
  </r>
  <r>
    <x v="11960"/>
    <x v="0"/>
    <s v="TGM16571"/>
    <s v="MISA"/>
    <x v="0"/>
    <x v="2"/>
    <x v="0"/>
    <x v="39"/>
    <s v="Nescar Janeth Ingaruca Peña SAC SAN"/>
    <s v="Presencial"/>
    <x v="0"/>
    <x v="1"/>
    <x v="3"/>
    <x v="1"/>
  </r>
  <r>
    <x v="11961"/>
    <x v="0"/>
    <s v="TGM16572"/>
    <s v="DECLARACION JURADA"/>
    <x v="0"/>
    <x v="0"/>
    <x v="0"/>
    <x v="30"/>
    <s v="Nescar Janeth Ingaruca Peña SAC SAN"/>
    <s v="Presencial"/>
    <x v="0"/>
    <x v="1"/>
    <x v="3"/>
    <x v="1"/>
  </r>
  <r>
    <x v="11962"/>
    <x v="5"/>
    <s v="TGM16573"/>
    <s v="5034756 - RESPONSO"/>
    <x v="0"/>
    <x v="2"/>
    <x v="0"/>
    <x v="39"/>
    <s v="Marina Diaz Romero Cix"/>
    <m/>
    <x v="0"/>
    <x v="1"/>
    <x v="3"/>
    <x v="1"/>
  </r>
  <r>
    <x v="11963"/>
    <x v="0"/>
    <s v="TGM16574"/>
    <s v="ACTUALIZACI&amp;OACUTE;N DE DATOS"/>
    <x v="0"/>
    <x v="2"/>
    <x v="0"/>
    <x v="1"/>
    <s v="Fiordeliz Michelle Baquerizo Aliaga SAN"/>
    <s v="Presencial"/>
    <x v="0"/>
    <x v="1"/>
    <x v="3"/>
    <x v="1"/>
  </r>
  <r>
    <x v="11964"/>
    <x v="0"/>
    <s v="TGM16575"/>
    <s v="ACTUALIZACION DE DATOS"/>
    <x v="0"/>
    <x v="2"/>
    <x v="0"/>
    <x v="1"/>
    <s v="Fiordeliz Michelle Baquerizo Aliaga SAN"/>
    <s v="Llamada Telefonica"/>
    <x v="0"/>
    <x v="1"/>
    <x v="3"/>
    <x v="1"/>
  </r>
  <r>
    <x v="11965"/>
    <x v="0"/>
    <s v="TGM16576"/>
    <s v="SERVICIO DE MISA"/>
    <x v="0"/>
    <x v="2"/>
    <x v="0"/>
    <x v="39"/>
    <s v="Fiordeliz Michelle Baquerizo Aliaga SAN"/>
    <s v="Presencial"/>
    <x v="0"/>
    <x v="1"/>
    <x v="3"/>
    <x v="1"/>
  </r>
  <r>
    <x v="11966"/>
    <x v="0"/>
    <s v="TGM16577"/>
    <s v="PERDIDA DE FLOREROS"/>
    <x v="0"/>
    <x v="1"/>
    <x v="4"/>
    <x v="17"/>
    <s v="Deisy Huaman Lara - San Antonio"/>
    <s v="Presencial"/>
    <x v="0"/>
    <x v="2"/>
    <x v="3"/>
    <x v="1"/>
  </r>
  <r>
    <x v="11967"/>
    <x v="0"/>
    <s v="TGM16578"/>
    <s v="FLOREROS NICHO DOBLE"/>
    <x v="0"/>
    <x v="1"/>
    <x v="4"/>
    <x v="4"/>
    <s v="Deisy Huaman Lara - San Antonio"/>
    <s v="Presencial"/>
    <x v="0"/>
    <x v="2"/>
    <x v="3"/>
    <x v="1"/>
  </r>
  <r>
    <x v="11968"/>
    <x v="4"/>
    <s v="TGM16579"/>
    <s v="ENTREGA DE CERTIFICADO DE PERPETUIDAD"/>
    <x v="0"/>
    <x v="0"/>
    <x v="0"/>
    <x v="46"/>
    <s v="Ruth Cusihuaman SACC2"/>
    <s v="Presencial"/>
    <x v="0"/>
    <x v="1"/>
    <x v="3"/>
    <x v="1"/>
  </r>
  <r>
    <x v="11969"/>
    <x v="5"/>
    <s v="TGM16580"/>
    <s v="300277 - PAGO DE CUOTA"/>
    <x v="0"/>
    <x v="0"/>
    <x v="0"/>
    <x v="19"/>
    <s v="Marina Diaz Romero Cix"/>
    <m/>
    <x v="0"/>
    <x v="1"/>
    <x v="3"/>
    <x v="1"/>
  </r>
  <r>
    <x v="11970"/>
    <x v="5"/>
    <s v="TGM16581"/>
    <s v="300715 - PAGO DE FOMA"/>
    <x v="0"/>
    <x v="0"/>
    <x v="2"/>
    <x v="46"/>
    <s v="Marina Diaz Romero Cix"/>
    <m/>
    <x v="0"/>
    <x v="2"/>
    <x v="3"/>
    <x v="1"/>
  </r>
  <r>
    <x v="11971"/>
    <x v="4"/>
    <s v="TGM16582"/>
    <s v="CONSULTA MISA"/>
    <x v="0"/>
    <x v="2"/>
    <x v="0"/>
    <x v="39"/>
    <s v="Karla Ligarda Baca"/>
    <s v="Llamada Telefonica"/>
    <x v="0"/>
    <x v="1"/>
    <x v="3"/>
    <x v="1"/>
  </r>
  <r>
    <x v="11972"/>
    <x v="4"/>
    <s v="TGM16583"/>
    <s v="GENERACION DE CODIGO CIP"/>
    <x v="0"/>
    <x v="0"/>
    <x v="0"/>
    <x v="46"/>
    <s v="Karla Ligarda Baca"/>
    <s v="Llamada Telefonica"/>
    <x v="0"/>
    <x v="1"/>
    <x v="3"/>
    <x v="1"/>
  </r>
  <r>
    <x v="11973"/>
    <x v="5"/>
    <s v="TGM16584"/>
    <s v="16724209- DEVOLUCION DE SEPARACION"/>
    <x v="0"/>
    <x v="0"/>
    <x v="2"/>
    <x v="45"/>
    <s v="Marina Diaz Romero Cix"/>
    <m/>
    <x v="0"/>
    <x v="2"/>
    <x v="3"/>
    <x v="1"/>
  </r>
  <r>
    <x v="11974"/>
    <x v="0"/>
    <s v="TGM16585"/>
    <s v="MISA"/>
    <x v="0"/>
    <x v="2"/>
    <x v="2"/>
    <x v="39"/>
    <s v="Nescar Janeth Ingaruca Peña SAC SAN"/>
    <s v="Presencial"/>
    <x v="0"/>
    <x v="2"/>
    <x v="3"/>
    <x v="1"/>
  </r>
  <r>
    <x v="11975"/>
    <x v="4"/>
    <s v="TGM16586"/>
    <s v="COMPRA PLACA MARMOL"/>
    <x v="0"/>
    <x v="0"/>
    <x v="4"/>
    <x v="9"/>
    <s v="Rayda Rita Vargas Perales C2"/>
    <s v="Presencial"/>
    <x v="0"/>
    <x v="2"/>
    <x v="3"/>
    <x v="1"/>
  </r>
  <r>
    <x v="11976"/>
    <x v="4"/>
    <s v="TGM16587"/>
    <s v="COMPRA PLACA MARMOL"/>
    <x v="0"/>
    <x v="0"/>
    <x v="4"/>
    <x v="9"/>
    <s v="Rayda Rita Vargas Perales C2"/>
    <s v="Presencial"/>
    <x v="0"/>
    <x v="2"/>
    <x v="3"/>
    <x v="1"/>
  </r>
  <r>
    <x v="11977"/>
    <x v="3"/>
    <s v="TGM16588"/>
    <s v="DESPINTADO DE LAPIDA"/>
    <x v="0"/>
    <x v="1"/>
    <x v="4"/>
    <x v="13"/>
    <s v="Rayda Rita Vargas Perales C1"/>
    <s v="Presencial"/>
    <x v="0"/>
    <x v="2"/>
    <x v="3"/>
    <x v="1"/>
  </r>
  <r>
    <x v="11978"/>
    <x v="3"/>
    <s v="TGM16589"/>
    <s v="RECLAMO PLACA"/>
    <x v="0"/>
    <x v="1"/>
    <x v="4"/>
    <x v="13"/>
    <s v="Rayda Rita Vargas Perales C1"/>
    <s v="Presencial"/>
    <x v="0"/>
    <x v="2"/>
    <x v="3"/>
    <x v="1"/>
  </r>
  <r>
    <x v="11979"/>
    <x v="4"/>
    <s v="TGM16590"/>
    <s v="DEVOLUCION DE GARANCTI A/D"/>
    <x v="0"/>
    <x v="0"/>
    <x v="2"/>
    <x v="45"/>
    <s v="Ruth Cusihuaman SACC2"/>
    <s v="Presencial"/>
    <x v="0"/>
    <x v="2"/>
    <x v="3"/>
    <x v="1"/>
  </r>
  <r>
    <x v="11980"/>
    <x v="3"/>
    <s v="TGM16591"/>
    <s v="CONSULTA CUOTA"/>
    <x v="0"/>
    <x v="2"/>
    <x v="0"/>
    <x v="2"/>
    <s v="Karla M Ligarda Baca"/>
    <s v="Presencial"/>
    <x v="0"/>
    <x v="1"/>
    <x v="3"/>
    <x v="1"/>
  </r>
  <r>
    <x v="11981"/>
    <x v="3"/>
    <s v="TGM16592"/>
    <s v="CONSULTA CUOTA"/>
    <x v="0"/>
    <x v="2"/>
    <x v="0"/>
    <x v="2"/>
    <s v="Karla M Ligarda Baca"/>
    <s v="Presencial"/>
    <x v="0"/>
    <x v="1"/>
    <x v="3"/>
    <x v="1"/>
  </r>
  <r>
    <x v="11982"/>
    <x v="4"/>
    <s v="TGM16593"/>
    <s v="CONSULTA CUOTA"/>
    <x v="0"/>
    <x v="2"/>
    <x v="0"/>
    <x v="2"/>
    <s v="Karla Ligarda Baca"/>
    <s v="Presencial"/>
    <x v="0"/>
    <x v="1"/>
    <x v="3"/>
    <x v="1"/>
  </r>
  <r>
    <x v="11983"/>
    <x v="5"/>
    <s v="TGM16594"/>
    <s v="6001471 - ENTREGA DE ACTA DEFUNCION"/>
    <x v="0"/>
    <x v="0"/>
    <x v="2"/>
    <x v="45"/>
    <s v="Marina Diaz Romero Cix"/>
    <m/>
    <x v="0"/>
    <x v="2"/>
    <x v="3"/>
    <x v="1"/>
  </r>
  <r>
    <x v="11984"/>
    <x v="4"/>
    <s v="TGM16595"/>
    <s v="GENERACION CODG. CIP"/>
    <x v="0"/>
    <x v="0"/>
    <x v="0"/>
    <x v="46"/>
    <s v="Ruth Cusihuaman SACC2"/>
    <s v="Presencial"/>
    <x v="0"/>
    <x v="1"/>
    <x v="3"/>
    <x v="1"/>
  </r>
  <r>
    <x v="11985"/>
    <x v="5"/>
    <s v="TGM16596"/>
    <s v="300846 - SOLICITUD FOTO EN LAPIDA"/>
    <x v="0"/>
    <x v="0"/>
    <x v="4"/>
    <x v="52"/>
    <s v="Juan Carlos Chavez  Cix"/>
    <m/>
    <x v="0"/>
    <x v="2"/>
    <x v="3"/>
    <x v="1"/>
  </r>
  <r>
    <x v="11986"/>
    <x v="4"/>
    <s v="TGM16597"/>
    <s v="CAMBIO DE TITULARIDAD"/>
    <x v="0"/>
    <x v="2"/>
    <x v="0"/>
    <x v="31"/>
    <s v="Karla Ligarda Baca"/>
    <s v="Presencial"/>
    <x v="0"/>
    <x v="1"/>
    <x v="3"/>
    <x v="1"/>
  </r>
  <r>
    <x v="11987"/>
    <x v="5"/>
    <s v="TGM16598"/>
    <s v="5021956 - SOLICITA REACTIVACION DE CONTRATO"/>
    <x v="0"/>
    <x v="0"/>
    <x v="4"/>
    <x v="49"/>
    <s v="Juan Carlos Chavez  Cix"/>
    <m/>
    <x v="0"/>
    <x v="2"/>
    <x v="3"/>
    <x v="1"/>
  </r>
  <r>
    <x v="11988"/>
    <x v="5"/>
    <s v="TGM16599"/>
    <s v="300846 - PAGO DE CUOTA"/>
    <x v="0"/>
    <x v="0"/>
    <x v="2"/>
    <x v="46"/>
    <s v="Marina Diaz Romero Cix"/>
    <m/>
    <x v="0"/>
    <x v="2"/>
    <x v="3"/>
    <x v="1"/>
  </r>
  <r>
    <x v="11989"/>
    <x v="5"/>
    <s v="TGM16600"/>
    <s v="300464 - CODIGO CIP PARA PAGO DEUDA"/>
    <x v="0"/>
    <x v="0"/>
    <x v="0"/>
    <x v="46"/>
    <s v="Marina Diaz Romero Cix"/>
    <m/>
    <x v="0"/>
    <x v="1"/>
    <x v="3"/>
    <x v="1"/>
  </r>
  <r>
    <x v="11990"/>
    <x v="0"/>
    <s v="TGM16601"/>
    <s v="VENTA FLOREROS"/>
    <x v="0"/>
    <x v="0"/>
    <x v="4"/>
    <x v="21"/>
    <s v="Grupo Servicio de Atencion al Cliente"/>
    <s v="Presencial"/>
    <x v="0"/>
    <x v="2"/>
    <x v="3"/>
    <x v="1"/>
  </r>
  <r>
    <x v="11991"/>
    <x v="0"/>
    <s v="TGM16602"/>
    <s v="MISA"/>
    <x v="0"/>
    <x v="2"/>
    <x v="0"/>
    <x v="39"/>
    <s v="Nescar Janeth Ingaruca Peña SAC SAN"/>
    <s v="Presencial"/>
    <x v="0"/>
    <x v="1"/>
    <x v="3"/>
    <x v="1"/>
  </r>
  <r>
    <x v="11992"/>
    <x v="5"/>
    <s v="TGM16603"/>
    <s v="300133 - ENTREGA DE CERTIFICADO DE ESPACIO"/>
    <x v="0"/>
    <x v="0"/>
    <x v="0"/>
    <x v="0"/>
    <s v="Marina Diaz Romero Cix"/>
    <m/>
    <x v="0"/>
    <x v="1"/>
    <x v="3"/>
    <x v="1"/>
  </r>
  <r>
    <x v="11993"/>
    <x v="5"/>
    <s v="TGM16604"/>
    <s v="5005856 - SOLICITA COMPROBANTE"/>
    <x v="0"/>
    <x v="0"/>
    <x v="2"/>
    <x v="19"/>
    <s v="Marina Diaz Romero Cix"/>
    <m/>
    <x v="0"/>
    <x v="2"/>
    <x v="3"/>
    <x v="1"/>
  </r>
  <r>
    <x v="11994"/>
    <x v="6"/>
    <s v="TGM16605"/>
    <s v="5006447 - PAGO DE FOMA"/>
    <x v="0"/>
    <x v="0"/>
    <x v="0"/>
    <x v="46"/>
    <s v="Marina Diaz Romero lamb"/>
    <m/>
    <x v="0"/>
    <x v="1"/>
    <x v="3"/>
    <x v="1"/>
  </r>
  <r>
    <x v="11995"/>
    <x v="6"/>
    <s v="TGM16606"/>
    <s v="7001165 - ENTREGA DE ACTA DEF"/>
    <x v="0"/>
    <x v="0"/>
    <x v="2"/>
    <x v="45"/>
    <s v="Marina Diaz Romero lamb"/>
    <m/>
    <x v="0"/>
    <x v="2"/>
    <x v="3"/>
    <x v="1"/>
  </r>
  <r>
    <x v="11996"/>
    <x v="5"/>
    <s v="TGM16607"/>
    <s v="300617 - PAGO DE CUOTA POR CIP"/>
    <x v="0"/>
    <x v="0"/>
    <x v="0"/>
    <x v="46"/>
    <s v="Marina Diaz Romero Cix"/>
    <m/>
    <x v="0"/>
    <x v="1"/>
    <x v="3"/>
    <x v="1"/>
  </r>
  <r>
    <x v="11997"/>
    <x v="5"/>
    <s v="TGM16608"/>
    <s v="300401 - PAGO DE CUOTA CON CODIGO CIP"/>
    <x v="0"/>
    <x v="0"/>
    <x v="2"/>
    <x v="2"/>
    <s v="Marina Diaz Romero Cix"/>
    <m/>
    <x v="0"/>
    <x v="2"/>
    <x v="3"/>
    <x v="1"/>
  </r>
  <r>
    <x v="11998"/>
    <x v="5"/>
    <s v="TGM16609"/>
    <s v="300585 - CONSULTA DEUDA"/>
    <x v="0"/>
    <x v="2"/>
    <x v="0"/>
    <x v="2"/>
    <s v="Marina Diaz Romero Cix"/>
    <m/>
    <x v="0"/>
    <x v="1"/>
    <x v="3"/>
    <x v="1"/>
  </r>
  <r>
    <x v="11999"/>
    <x v="4"/>
    <s v="TGM16610"/>
    <s v="CONSULTA DE USO DE ESPACIO"/>
    <x v="0"/>
    <x v="2"/>
    <x v="0"/>
    <x v="33"/>
    <s v="Karla Ligarda Baca"/>
    <s v="Llamada Telefonica"/>
    <x v="0"/>
    <x v="1"/>
    <x v="3"/>
    <x v="1"/>
  </r>
  <r>
    <x v="12000"/>
    <x v="3"/>
    <s v="TGM16611"/>
    <s v="ACTUALIZACION DE DATOS"/>
    <x v="0"/>
    <x v="2"/>
    <x v="0"/>
    <x v="1"/>
    <s v="Karla M Ligarda Baca"/>
    <s v="Llamada Telefonica"/>
    <x v="0"/>
    <x v="1"/>
    <x v="3"/>
    <x v="1"/>
  </r>
  <r>
    <x v="12001"/>
    <x v="3"/>
    <s v="TGM16612"/>
    <s v="CONSULTA CUOTA"/>
    <x v="0"/>
    <x v="2"/>
    <x v="0"/>
    <x v="2"/>
    <s v="Karla M Ligarda Baca"/>
    <s v="Presencial"/>
    <x v="0"/>
    <x v="1"/>
    <x v="3"/>
    <x v="1"/>
  </r>
  <r>
    <x v="12002"/>
    <x v="4"/>
    <s v="TGM16613"/>
    <s v="CONSULTA CUOTA"/>
    <x v="0"/>
    <x v="2"/>
    <x v="0"/>
    <x v="2"/>
    <s v="Karla Ligarda Baca"/>
    <s v="Llamada Telefonica"/>
    <x v="0"/>
    <x v="1"/>
    <x v="3"/>
    <x v="1"/>
  </r>
  <r>
    <x v="12003"/>
    <x v="5"/>
    <s v="TGM16614"/>
    <s v="300791 - SOLICITA PLAZO PARA CANCELAR DEUDA"/>
    <x v="0"/>
    <x v="0"/>
    <x v="2"/>
    <x v="2"/>
    <s v="Marina Diaz Romero Cix"/>
    <m/>
    <x v="0"/>
    <x v="2"/>
    <x v="3"/>
    <x v="1"/>
  </r>
  <r>
    <x v="12004"/>
    <x v="5"/>
    <s v="TGM16615"/>
    <s v="6001473 - ENTREGA DE ACTA"/>
    <x v="0"/>
    <x v="0"/>
    <x v="2"/>
    <x v="45"/>
    <s v="Marina Diaz Romero Cix"/>
    <m/>
    <x v="0"/>
    <x v="2"/>
    <x v="3"/>
    <x v="1"/>
  </r>
  <r>
    <x v="12005"/>
    <x v="4"/>
    <s v="TGM16616"/>
    <s v="CONSULTA AMPLIACION"/>
    <x v="0"/>
    <x v="0"/>
    <x v="0"/>
    <x v="8"/>
    <s v="Ruth Cusihuaman SACC2"/>
    <s v="Presencial"/>
    <x v="0"/>
    <x v="1"/>
    <x v="3"/>
    <x v="1"/>
  </r>
  <r>
    <x v="12006"/>
    <x v="4"/>
    <s v="TGM16617"/>
    <s v="CONSULTA CUOTA"/>
    <x v="0"/>
    <x v="2"/>
    <x v="0"/>
    <x v="2"/>
    <s v="Karla Ligarda Baca"/>
    <s v="Presencial"/>
    <x v="0"/>
    <x v="1"/>
    <x v="3"/>
    <x v="1"/>
  </r>
  <r>
    <x v="12007"/>
    <x v="0"/>
    <s v="TGM16618"/>
    <s v="MANTENIMIENTO LAPIDA"/>
    <x v="0"/>
    <x v="0"/>
    <x v="4"/>
    <x v="11"/>
    <s v="Grupo Servicio de Atencion al Cliente"/>
    <s v="Presencial"/>
    <x v="0"/>
    <x v="2"/>
    <x v="3"/>
    <x v="1"/>
  </r>
  <r>
    <x v="12008"/>
    <x v="0"/>
    <s v="TGM16619"/>
    <s v="MISA"/>
    <x v="0"/>
    <x v="2"/>
    <x v="0"/>
    <x v="39"/>
    <s v="Nescar Janeth Ingaruca Peña SAC SAN"/>
    <s v="Presencial"/>
    <x v="0"/>
    <x v="1"/>
    <x v="3"/>
    <x v="1"/>
  </r>
  <r>
    <x v="12009"/>
    <x v="0"/>
    <s v="TGM16620"/>
    <s v="MISA"/>
    <x v="0"/>
    <x v="2"/>
    <x v="0"/>
    <x v="39"/>
    <s v="Nescar Janeth Ingaruca Peña SAC SAN"/>
    <s v="Presencial"/>
    <x v="0"/>
    <x v="1"/>
    <x v="3"/>
    <x v="1"/>
  </r>
  <r>
    <x v="12010"/>
    <x v="4"/>
    <s v="TGM16621"/>
    <s v="CONSULTA USO DE ESPACIO"/>
    <x v="0"/>
    <x v="2"/>
    <x v="0"/>
    <x v="8"/>
    <s v="Ruth Cusihuaman SACC2"/>
    <s v="Presencial"/>
    <x v="0"/>
    <x v="1"/>
    <x v="3"/>
    <x v="1"/>
  </r>
  <r>
    <x v="12011"/>
    <x v="4"/>
    <s v="TGM16622"/>
    <s v="CONSULTA USO DE ESPACIO"/>
    <x v="0"/>
    <x v="2"/>
    <x v="0"/>
    <x v="8"/>
    <s v="Ruth Cusihuaman SACC2"/>
    <s v="Llamada Telefonica"/>
    <x v="0"/>
    <x v="1"/>
    <x v="3"/>
    <x v="1"/>
  </r>
  <r>
    <x v="12012"/>
    <x v="3"/>
    <s v="TGM16623"/>
    <s v="CONSULTA USO DE ESPACIO"/>
    <x v="0"/>
    <x v="2"/>
    <x v="0"/>
    <x v="8"/>
    <s v="Ruth Cusihuaman SACC1"/>
    <s v="Presencial"/>
    <x v="0"/>
    <x v="1"/>
    <x v="3"/>
    <x v="1"/>
  </r>
  <r>
    <x v="12013"/>
    <x v="3"/>
    <s v="TGM16624"/>
    <s v="ENTREGA DE CERTIFICADO DE PERPETUIDAD"/>
    <x v="0"/>
    <x v="0"/>
    <x v="0"/>
    <x v="0"/>
    <s v="Ruth Cusihuaman SACC1"/>
    <s v="Presencial"/>
    <x v="0"/>
    <x v="1"/>
    <x v="3"/>
    <x v="1"/>
  </r>
  <r>
    <x v="12014"/>
    <x v="4"/>
    <s v="TGM16625"/>
    <s v="PLOTEO DE LAPIDA"/>
    <x v="0"/>
    <x v="0"/>
    <x v="4"/>
    <x v="13"/>
    <s v="Rayda Rita Vargas Perales C2"/>
    <s v="Presencial"/>
    <x v="0"/>
    <x v="2"/>
    <x v="3"/>
    <x v="1"/>
  </r>
  <r>
    <x v="12015"/>
    <x v="4"/>
    <s v="TGM16626"/>
    <s v="USO DE ESPACIO"/>
    <x v="0"/>
    <x v="0"/>
    <x v="0"/>
    <x v="8"/>
    <s v="Ruth Cusihuaman SACC2"/>
    <s v="Presencial"/>
    <x v="0"/>
    <x v="1"/>
    <x v="3"/>
    <x v="1"/>
  </r>
  <r>
    <x v="12016"/>
    <x v="3"/>
    <s v="TGM16627"/>
    <s v="CONSULTA CUOTA"/>
    <x v="0"/>
    <x v="2"/>
    <x v="0"/>
    <x v="2"/>
    <s v="Karla M Ligarda Baca"/>
    <s v="Presencial"/>
    <x v="0"/>
    <x v="1"/>
    <x v="3"/>
    <x v="1"/>
  </r>
  <r>
    <x v="12017"/>
    <x v="3"/>
    <s v="TGM16628"/>
    <s v="CONSULTA MISA"/>
    <x v="0"/>
    <x v="2"/>
    <x v="0"/>
    <x v="39"/>
    <s v="Karla M Ligarda Baca"/>
    <s v="Llamada Telefonica"/>
    <x v="0"/>
    <x v="1"/>
    <x v="3"/>
    <x v="1"/>
  </r>
  <r>
    <x v="12018"/>
    <x v="3"/>
    <s v="TGM16629"/>
    <s v="CONSULTA CUOTA"/>
    <x v="0"/>
    <x v="2"/>
    <x v="0"/>
    <x v="2"/>
    <s v="Karla M Ligarda Baca"/>
    <s v="Presencial"/>
    <x v="0"/>
    <x v="1"/>
    <x v="3"/>
    <x v="1"/>
  </r>
  <r>
    <x v="12019"/>
    <x v="4"/>
    <s v="TGM16630"/>
    <s v="PLOTEO DE LAPIDA"/>
    <x v="0"/>
    <x v="2"/>
    <x v="0"/>
    <x v="15"/>
    <s v="Karla Ligarda Baca"/>
    <s v="Llamada Telefonica"/>
    <x v="0"/>
    <x v="1"/>
    <x v="3"/>
    <x v="1"/>
  </r>
  <r>
    <x v="12020"/>
    <x v="4"/>
    <s v="TGM16631"/>
    <s v="ENTREGA CERTIFICADO DE USO PERPETUO"/>
    <x v="0"/>
    <x v="0"/>
    <x v="0"/>
    <x v="0"/>
    <s v="Karla Ligarda Baca"/>
    <s v="Presencial"/>
    <x v="0"/>
    <x v="1"/>
    <x v="3"/>
    <x v="1"/>
  </r>
  <r>
    <x v="12021"/>
    <x v="4"/>
    <s v="TGM16632"/>
    <s v="CONSULTA USO DE ESPACIO"/>
    <x v="0"/>
    <x v="2"/>
    <x v="0"/>
    <x v="8"/>
    <s v="Ruth Cusihuaman SACC2"/>
    <s v="Presencial"/>
    <x v="0"/>
    <x v="1"/>
    <x v="3"/>
    <x v="1"/>
  </r>
  <r>
    <x v="12022"/>
    <x v="3"/>
    <s v="TGM16633"/>
    <s v="GENERACION CODG. CIP"/>
    <x v="0"/>
    <x v="0"/>
    <x v="0"/>
    <x v="46"/>
    <s v="Ruth Cusihuaman SACC1"/>
    <s v="Presencial"/>
    <x v="0"/>
    <x v="1"/>
    <x v="3"/>
    <x v="1"/>
  </r>
  <r>
    <x v="12023"/>
    <x v="3"/>
    <s v="TGM16634"/>
    <s v="GENERACION CODG. CIP"/>
    <x v="0"/>
    <x v="0"/>
    <x v="0"/>
    <x v="46"/>
    <s v="Ruth Cusihuaman SACC1"/>
    <s v="Presencial"/>
    <x v="0"/>
    <x v="1"/>
    <x v="3"/>
    <x v="1"/>
  </r>
  <r>
    <x v="12024"/>
    <x v="4"/>
    <s v="TGM16635"/>
    <s v="CONSULTA MISA"/>
    <x v="0"/>
    <x v="2"/>
    <x v="0"/>
    <x v="39"/>
    <s v="Ruth Cusihuaman SACC2"/>
    <s v="Presencial"/>
    <x v="0"/>
    <x v="1"/>
    <x v="3"/>
    <x v="1"/>
  </r>
  <r>
    <x v="12025"/>
    <x v="4"/>
    <s v="TGM16636"/>
    <s v="CONSULTA CUOTA"/>
    <x v="0"/>
    <x v="2"/>
    <x v="0"/>
    <x v="2"/>
    <s v="Karla Ligarda Baca"/>
    <s v="Presencial"/>
    <x v="0"/>
    <x v="1"/>
    <x v="3"/>
    <x v="1"/>
  </r>
  <r>
    <x v="12026"/>
    <x v="3"/>
    <s v="TGM16637"/>
    <s v="CONSULTA CUOTA"/>
    <x v="0"/>
    <x v="2"/>
    <x v="0"/>
    <x v="2"/>
    <s v="Karla M Ligarda Baca"/>
    <s v="Presencial"/>
    <x v="0"/>
    <x v="1"/>
    <x v="3"/>
    <x v="1"/>
  </r>
  <r>
    <x v="12027"/>
    <x v="4"/>
    <s v="TGM16638"/>
    <s v="USO DE ESPACIO"/>
    <x v="0"/>
    <x v="0"/>
    <x v="0"/>
    <x v="8"/>
    <s v="Karla Ligarda Baca"/>
    <s v="Presencial"/>
    <x v="0"/>
    <x v="1"/>
    <x v="3"/>
    <x v="1"/>
  </r>
  <r>
    <x v="12028"/>
    <x v="0"/>
    <s v="TGM16639"/>
    <s v="CERTIFICADO"/>
    <x v="0"/>
    <x v="0"/>
    <x v="0"/>
    <x v="0"/>
    <s v="Nescar Janeth Ingaruca Peña SAC SAN"/>
    <s v="Presencial"/>
    <x v="0"/>
    <x v="1"/>
    <x v="3"/>
    <x v="1"/>
  </r>
  <r>
    <x v="12029"/>
    <x v="0"/>
    <s v="TGM16640"/>
    <s v="MISA"/>
    <x v="0"/>
    <x v="2"/>
    <x v="0"/>
    <x v="39"/>
    <s v="Nescar Janeth Ingaruca Peña SAC SAN"/>
    <s v="Presencial"/>
    <x v="0"/>
    <x v="1"/>
    <x v="3"/>
    <x v="1"/>
  </r>
  <r>
    <x v="12030"/>
    <x v="0"/>
    <s v="TGM16641"/>
    <s v="MISA"/>
    <x v="0"/>
    <x v="2"/>
    <x v="0"/>
    <x v="39"/>
    <s v="Nescar Janeth Ingaruca Peña SAC SAN"/>
    <s v="Presencial"/>
    <x v="0"/>
    <x v="1"/>
    <x v="3"/>
    <x v="1"/>
  </r>
  <r>
    <x v="12031"/>
    <x v="0"/>
    <s v="TGM16642"/>
    <s v="MISA"/>
    <x v="0"/>
    <x v="2"/>
    <x v="0"/>
    <x v="39"/>
    <s v="Nescar Janeth Ingaruca Peña SAC SAN"/>
    <s v="Presencial"/>
    <x v="0"/>
    <x v="1"/>
    <x v="3"/>
    <x v="1"/>
  </r>
  <r>
    <x v="12032"/>
    <x v="4"/>
    <s v="TGM16643"/>
    <s v="CONSULTA CUOTA"/>
    <x v="0"/>
    <x v="2"/>
    <x v="0"/>
    <x v="2"/>
    <s v="Karla Ligarda Baca"/>
    <s v="Presencial"/>
    <x v="0"/>
    <x v="1"/>
    <x v="3"/>
    <x v="1"/>
  </r>
  <r>
    <x v="12033"/>
    <x v="3"/>
    <s v="TGM16644"/>
    <s v="GENERACION CODG. CIP"/>
    <x v="0"/>
    <x v="0"/>
    <x v="0"/>
    <x v="46"/>
    <s v="Ruth Cusihuaman SACC1"/>
    <s v="Presencial"/>
    <x v="0"/>
    <x v="1"/>
    <x v="3"/>
    <x v="1"/>
  </r>
  <r>
    <x v="12034"/>
    <x v="4"/>
    <s v="TGM16645"/>
    <s v="CONSULTA CUOTA"/>
    <x v="0"/>
    <x v="2"/>
    <x v="0"/>
    <x v="2"/>
    <s v="Karla Ligarda Baca"/>
    <s v="Presencial"/>
    <x v="0"/>
    <x v="1"/>
    <x v="3"/>
    <x v="1"/>
  </r>
  <r>
    <x v="12035"/>
    <x v="4"/>
    <s v="TGM16646"/>
    <s v="ENTREGA DE CERTIFICADO DE PERPETUIDAD"/>
    <x v="0"/>
    <x v="0"/>
    <x v="0"/>
    <x v="0"/>
    <s v="Ruth Cusihuaman SACC2"/>
    <s v="Presencial"/>
    <x v="0"/>
    <x v="1"/>
    <x v="3"/>
    <x v="1"/>
  </r>
  <r>
    <x v="12036"/>
    <x v="5"/>
    <s v="TGM16647"/>
    <s v="300338 - PAGO DE CUOTAS PENDIENTES"/>
    <x v="0"/>
    <x v="0"/>
    <x v="0"/>
    <x v="46"/>
    <s v="Marina Diaz Romero Cix"/>
    <m/>
    <x v="0"/>
    <x v="1"/>
    <x v="3"/>
    <x v="1"/>
  </r>
  <r>
    <x v="12037"/>
    <x v="5"/>
    <s v="TGM16648"/>
    <s v="300441 - PAGO DE CUOTAS PENDIENTES"/>
    <x v="0"/>
    <x v="0"/>
    <x v="0"/>
    <x v="46"/>
    <s v="Marina Diaz Romero Cix"/>
    <m/>
    <x v="0"/>
    <x v="1"/>
    <x v="3"/>
    <x v="1"/>
  </r>
  <r>
    <x v="12038"/>
    <x v="4"/>
    <s v="TGM16649"/>
    <s v="CONSULTA LAPIDA"/>
    <x v="0"/>
    <x v="2"/>
    <x v="0"/>
    <x v="15"/>
    <s v="Karla Ligarda Baca"/>
    <s v="Presencial"/>
    <x v="0"/>
    <x v="1"/>
    <x v="3"/>
    <x v="1"/>
  </r>
  <r>
    <x v="12039"/>
    <x v="4"/>
    <s v="TGM16650"/>
    <s v="CONSULTA DE CERTIFICADO DE USO PERPETUO"/>
    <x v="0"/>
    <x v="2"/>
    <x v="0"/>
    <x v="0"/>
    <s v="Karla Ligarda Baca"/>
    <s v="Presencial"/>
    <x v="0"/>
    <x v="1"/>
    <x v="3"/>
    <x v="1"/>
  </r>
  <r>
    <x v="12040"/>
    <x v="5"/>
    <s v="TGM16651"/>
    <s v="300047 - INFORMACION SOBRE DEUDA"/>
    <x v="0"/>
    <x v="0"/>
    <x v="2"/>
    <x v="2"/>
    <s v="Marina Diaz Romero Cix"/>
    <m/>
    <x v="0"/>
    <x v="2"/>
    <x v="3"/>
    <x v="1"/>
  </r>
  <r>
    <x v="12041"/>
    <x v="4"/>
    <s v="TGM16652"/>
    <s v="CONSULTA CUOTA"/>
    <x v="0"/>
    <x v="2"/>
    <x v="0"/>
    <x v="2"/>
    <s v="Karla Ligarda Baca"/>
    <s v="Presencial"/>
    <x v="0"/>
    <x v="1"/>
    <x v="3"/>
    <x v="1"/>
  </r>
  <r>
    <x v="12042"/>
    <x v="6"/>
    <s v="TGM16653"/>
    <s v="7001063 - CONSULTA DE MISA"/>
    <x v="0"/>
    <x v="2"/>
    <x v="0"/>
    <x v="39"/>
    <s v="Marina Diaz Romero lamb"/>
    <m/>
    <x v="0"/>
    <x v="1"/>
    <x v="3"/>
    <x v="1"/>
  </r>
  <r>
    <x v="12043"/>
    <x v="4"/>
    <s v="TGM16654"/>
    <s v="CONSULTA CUOTA"/>
    <x v="0"/>
    <x v="2"/>
    <x v="0"/>
    <x v="2"/>
    <s v="Karla Ligarda Baca"/>
    <s v="Presencial"/>
    <x v="0"/>
    <x v="1"/>
    <x v="3"/>
    <x v="1"/>
  </r>
  <r>
    <x v="12044"/>
    <x v="3"/>
    <s v="TGM16655"/>
    <s v="CONSULTA CERTIFICADO DE USO PERPETUO"/>
    <x v="0"/>
    <x v="2"/>
    <x v="0"/>
    <x v="0"/>
    <s v="Karla M Ligarda Baca"/>
    <s v="Presencial"/>
    <x v="0"/>
    <x v="1"/>
    <x v="3"/>
    <x v="1"/>
  </r>
  <r>
    <x v="12045"/>
    <x v="4"/>
    <s v="TGM16656"/>
    <s v="CONSULTA CUOTA"/>
    <x v="0"/>
    <x v="2"/>
    <x v="0"/>
    <x v="2"/>
    <s v="Karla Ligarda Baca"/>
    <s v="Presencial"/>
    <x v="0"/>
    <x v="1"/>
    <x v="3"/>
    <x v="1"/>
  </r>
  <r>
    <x v="12046"/>
    <x v="3"/>
    <s v="TGM16657"/>
    <s v="INSTALACION DE LAPIDA"/>
    <x v="0"/>
    <x v="1"/>
    <x v="4"/>
    <x v="18"/>
    <s v="Rayda Rita Vargas Perales C1"/>
    <s v="Llamada Telefonica"/>
    <x v="0"/>
    <x v="2"/>
    <x v="3"/>
    <x v="1"/>
  </r>
  <r>
    <x v="12047"/>
    <x v="4"/>
    <s v="TGM16658"/>
    <s v="USO DE ESPACIO"/>
    <x v="0"/>
    <x v="0"/>
    <x v="0"/>
    <x v="8"/>
    <s v="Ruth Cusihuaman SACC2"/>
    <s v="Presencial"/>
    <x v="0"/>
    <x v="1"/>
    <x v="3"/>
    <x v="1"/>
  </r>
  <r>
    <x v="12048"/>
    <x v="4"/>
    <s v="TGM16659"/>
    <s v="USO DE ESPACIO"/>
    <x v="0"/>
    <x v="0"/>
    <x v="0"/>
    <x v="8"/>
    <s v="Ruth Cusihuaman SACC2"/>
    <s v="Presencial"/>
    <x v="0"/>
    <x v="1"/>
    <x v="3"/>
    <x v="1"/>
  </r>
  <r>
    <x v="12049"/>
    <x v="2"/>
    <s v="TGM16660"/>
    <s v="TRASLADO 200745"/>
    <x v="0"/>
    <x v="0"/>
    <x v="0"/>
    <x v="8"/>
    <s v="Rocio Margarita Chaname Vicente"/>
    <m/>
    <x v="0"/>
    <x v="1"/>
    <x v="3"/>
    <x v="1"/>
  </r>
  <r>
    <x v="12050"/>
    <x v="5"/>
    <s v="TGM16661"/>
    <s v="6001143 - CONSULTA DE LAPIDA"/>
    <x v="0"/>
    <x v="0"/>
    <x v="4"/>
    <x v="13"/>
    <s v="Jose Antonio Benites Ochante CIX"/>
    <s v="Llamada Telefonica"/>
    <x v="0"/>
    <x v="2"/>
    <x v="3"/>
    <x v="1"/>
  </r>
  <r>
    <x v="12051"/>
    <x v="4"/>
    <s v="TGM16662"/>
    <s v="DEVOLUCION DE GARANTIA X A/D"/>
    <x v="0"/>
    <x v="0"/>
    <x v="2"/>
    <x v="45"/>
    <s v="Ruth Cusihuaman SACC2"/>
    <s v="Presencial"/>
    <x v="0"/>
    <x v="2"/>
    <x v="3"/>
    <x v="1"/>
  </r>
  <r>
    <x v="12052"/>
    <x v="4"/>
    <s v="TGM16663"/>
    <s v="CONSULTA CUOTA"/>
    <x v="0"/>
    <x v="2"/>
    <x v="0"/>
    <x v="2"/>
    <s v="Karla Ligarda Baca"/>
    <s v="Presencial"/>
    <x v="0"/>
    <x v="1"/>
    <x v="3"/>
    <x v="1"/>
  </r>
  <r>
    <x v="12053"/>
    <x v="4"/>
    <s v="TGM16664"/>
    <s v="CONSULTA CUOTA"/>
    <x v="0"/>
    <x v="2"/>
    <x v="0"/>
    <x v="10"/>
    <s v="Karla Ligarda Baca"/>
    <s v="Presencial"/>
    <x v="0"/>
    <x v="1"/>
    <x v="3"/>
    <x v="1"/>
  </r>
  <r>
    <x v="12054"/>
    <x v="5"/>
    <s v="TGM16665"/>
    <s v="300391 - CONSULTA DE SALDO"/>
    <x v="0"/>
    <x v="2"/>
    <x v="0"/>
    <x v="2"/>
    <s v="Marina Diaz Romero Cix"/>
    <s v="Llamada Telefonica"/>
    <x v="0"/>
    <x v="1"/>
    <x v="3"/>
    <x v="1"/>
  </r>
  <r>
    <x v="12055"/>
    <x v="6"/>
    <s v="TGM16666"/>
    <s v="7001159- USO DE ESPACIO"/>
    <x v="0"/>
    <x v="0"/>
    <x v="0"/>
    <x v="8"/>
    <s v="Marina Diaz Romero lamb"/>
    <m/>
    <x v="0"/>
    <x v="1"/>
    <x v="3"/>
    <x v="1"/>
  </r>
  <r>
    <x v="12056"/>
    <x v="6"/>
    <s v="TGM16667"/>
    <s v="400081 - CONSULTA DE TRASLADO"/>
    <x v="0"/>
    <x v="2"/>
    <x v="0"/>
    <x v="8"/>
    <s v="Marina Diaz Romero lamb"/>
    <m/>
    <x v="0"/>
    <x v="1"/>
    <x v="3"/>
    <x v="1"/>
  </r>
  <r>
    <x v="12057"/>
    <x v="4"/>
    <s v="TGM16668"/>
    <s v="CONSULTA CUOTA"/>
    <x v="0"/>
    <x v="2"/>
    <x v="0"/>
    <x v="2"/>
    <s v="Karla Ligarda Baca"/>
    <s v="Presencial"/>
    <x v="0"/>
    <x v="1"/>
    <x v="3"/>
    <x v="1"/>
  </r>
  <r>
    <x v="12058"/>
    <x v="5"/>
    <s v="TGM16669"/>
    <s v="6001406 - ADELANTO DE CUOTAS"/>
    <x v="0"/>
    <x v="0"/>
    <x v="0"/>
    <x v="46"/>
    <s v="Marina Diaz Romero Cix"/>
    <m/>
    <x v="0"/>
    <x v="1"/>
    <x v="3"/>
    <x v="1"/>
  </r>
  <r>
    <x v="12059"/>
    <x v="4"/>
    <s v="TGM16670"/>
    <s v="CONSULTA CUOTA"/>
    <x v="0"/>
    <x v="2"/>
    <x v="0"/>
    <x v="2"/>
    <s v="Karla Ligarda Baca"/>
    <s v="Presencial"/>
    <x v="0"/>
    <x v="1"/>
    <x v="3"/>
    <x v="1"/>
  </r>
  <r>
    <x v="12060"/>
    <x v="3"/>
    <s v="TGM16671"/>
    <s v="CONSULTA CAPACIDAD DE ESPACIO"/>
    <x v="0"/>
    <x v="2"/>
    <x v="0"/>
    <x v="8"/>
    <s v="Ruth Cusihuaman SACC1"/>
    <s v="Presencial"/>
    <x v="0"/>
    <x v="1"/>
    <x v="3"/>
    <x v="1"/>
  </r>
  <r>
    <x v="12061"/>
    <x v="3"/>
    <s v="TGM16672"/>
    <s v="CONSULTA MISA"/>
    <x v="0"/>
    <x v="2"/>
    <x v="0"/>
    <x v="39"/>
    <s v="Karla M Ligarda Baca"/>
    <s v="Presencial"/>
    <x v="0"/>
    <x v="1"/>
    <x v="3"/>
    <x v="1"/>
  </r>
  <r>
    <x v="12062"/>
    <x v="4"/>
    <s v="TGM16673"/>
    <s v="CONSULTA RENOVACION DE LAPIDA"/>
    <x v="0"/>
    <x v="2"/>
    <x v="0"/>
    <x v="9"/>
    <s v="Ruth Cusihuaman SACC2"/>
    <s v="Presencial"/>
    <x v="0"/>
    <x v="1"/>
    <x v="3"/>
    <x v="1"/>
  </r>
  <r>
    <x v="12063"/>
    <x v="4"/>
    <s v="TGM16674"/>
    <s v="GENERACION CODG. CIP"/>
    <x v="0"/>
    <x v="0"/>
    <x v="0"/>
    <x v="46"/>
    <s v="Ruth Cusihuaman SACC2"/>
    <s v="Presencial"/>
    <x v="0"/>
    <x v="1"/>
    <x v="3"/>
    <x v="1"/>
  </r>
  <r>
    <x v="12064"/>
    <x v="4"/>
    <s v="TGM16675"/>
    <s v="PAGO DE FOMA"/>
    <x v="0"/>
    <x v="0"/>
    <x v="0"/>
    <x v="51"/>
    <s v="Ruth Cusihuaman SACC2"/>
    <s v="Presencial"/>
    <x v="0"/>
    <x v="1"/>
    <x v="3"/>
    <x v="1"/>
  </r>
  <r>
    <x v="12065"/>
    <x v="4"/>
    <s v="TGM16676"/>
    <s v="CONSULTA MISA"/>
    <x v="0"/>
    <x v="2"/>
    <x v="0"/>
    <x v="39"/>
    <s v="Karla Ligarda Baca"/>
    <s v="Presencial"/>
    <x v="0"/>
    <x v="1"/>
    <x v="3"/>
    <x v="1"/>
  </r>
  <r>
    <x v="12066"/>
    <x v="3"/>
    <s v="TGM16677"/>
    <s v="CONSULTA CUOTA"/>
    <x v="0"/>
    <x v="2"/>
    <x v="0"/>
    <x v="2"/>
    <s v="Karla M Ligarda Baca"/>
    <s v="Presencial"/>
    <x v="0"/>
    <x v="1"/>
    <x v="3"/>
    <x v="1"/>
  </r>
  <r>
    <x v="12067"/>
    <x v="3"/>
    <s v="TGM16678"/>
    <s v="ENVIO DEL ESTADO DE CUENTA"/>
    <x v="0"/>
    <x v="0"/>
    <x v="0"/>
    <x v="5"/>
    <s v="Karla M Ligarda Baca"/>
    <s v="Presencial"/>
    <x v="0"/>
    <x v="1"/>
    <x v="3"/>
    <x v="1"/>
  </r>
  <r>
    <x v="12068"/>
    <x v="3"/>
    <s v="TGM16679"/>
    <s v="ACTUALIZACION DE DATOS"/>
    <x v="0"/>
    <x v="0"/>
    <x v="0"/>
    <x v="1"/>
    <s v="Karla M Ligarda Baca"/>
    <s v="Presencial"/>
    <x v="0"/>
    <x v="1"/>
    <x v="3"/>
    <x v="1"/>
  </r>
  <r>
    <x v="12069"/>
    <x v="4"/>
    <s v="TGM16680"/>
    <s v="ACTUALIZACION DE DATOS"/>
    <x v="0"/>
    <x v="0"/>
    <x v="0"/>
    <x v="1"/>
    <s v="Ruth Cusihuaman SACC2"/>
    <s v="Presencial"/>
    <x v="0"/>
    <x v="1"/>
    <x v="3"/>
    <x v="1"/>
  </r>
  <r>
    <x v="12070"/>
    <x v="2"/>
    <s v="TGM16681"/>
    <s v="RESPONSO 200751"/>
    <x v="0"/>
    <x v="0"/>
    <x v="0"/>
    <x v="50"/>
    <s v="Rocio Margarita Chaname Vicente"/>
    <m/>
    <x v="0"/>
    <x v="1"/>
    <x v="3"/>
    <x v="1"/>
  </r>
  <r>
    <x v="12071"/>
    <x v="4"/>
    <s v="TGM16682"/>
    <s v="ENVIO ESTADO DE CUENTA AL CORREO"/>
    <x v="0"/>
    <x v="0"/>
    <x v="2"/>
    <x v="5"/>
    <s v="Ruth Cusihuaman SACC2"/>
    <s v="Presencial"/>
    <x v="0"/>
    <x v="2"/>
    <x v="3"/>
    <x v="1"/>
  </r>
  <r>
    <x v="12072"/>
    <x v="3"/>
    <s v="TGM16683"/>
    <s v="REPINTADO PLACA"/>
    <x v="0"/>
    <x v="0"/>
    <x v="0"/>
    <x v="13"/>
    <s v="Karla M Ligarda Baca"/>
    <s v="Presencial"/>
    <x v="0"/>
    <x v="1"/>
    <x v="3"/>
    <x v="1"/>
  </r>
  <r>
    <x v="12073"/>
    <x v="3"/>
    <s v="TGM16684"/>
    <s v="CONSULTA CUOTA"/>
    <x v="0"/>
    <x v="2"/>
    <x v="0"/>
    <x v="2"/>
    <s v="Karla M Ligarda Baca"/>
    <s v="Presencial"/>
    <x v="0"/>
    <x v="1"/>
    <x v="3"/>
    <x v="1"/>
  </r>
  <r>
    <x v="12074"/>
    <x v="3"/>
    <s v="TGM16685"/>
    <s v="RECLAMO PLACA"/>
    <x v="0"/>
    <x v="1"/>
    <x v="4"/>
    <x v="13"/>
    <s v="Rayda Rita Vargas Perales C1"/>
    <s v="Presencial"/>
    <x v="0"/>
    <x v="2"/>
    <x v="3"/>
    <x v="1"/>
  </r>
  <r>
    <x v="12075"/>
    <x v="5"/>
    <s v="TGM16686"/>
    <s v="300697 - CONTRATO RESUELTO"/>
    <x v="0"/>
    <x v="1"/>
    <x v="2"/>
    <x v="2"/>
    <s v="Marina Diaz Romero Cix"/>
    <m/>
    <x v="0"/>
    <x v="2"/>
    <x v="3"/>
    <x v="1"/>
  </r>
  <r>
    <x v="12076"/>
    <x v="5"/>
    <s v="TGM16687"/>
    <s v="5026166 - PAGO DE CUOTA POR CIP"/>
    <x v="0"/>
    <x v="0"/>
    <x v="2"/>
    <x v="46"/>
    <s v="Marina Diaz Romero Cix"/>
    <m/>
    <x v="0"/>
    <x v="2"/>
    <x v="3"/>
    <x v="1"/>
  </r>
  <r>
    <x v="12077"/>
    <x v="4"/>
    <s v="TGM16688"/>
    <s v="REPROGRAMACION DE CUOTA"/>
    <x v="0"/>
    <x v="0"/>
    <x v="4"/>
    <x v="10"/>
    <s v="Juan Carlos Chavez  Csc2"/>
    <s v="Presencial"/>
    <x v="0"/>
    <x v="2"/>
    <x v="3"/>
    <x v="1"/>
  </r>
  <r>
    <x v="12078"/>
    <x v="5"/>
    <s v="TGM16689"/>
    <s v="5006387 - SALDO ACTUAL"/>
    <x v="0"/>
    <x v="2"/>
    <x v="2"/>
    <x v="2"/>
    <s v="Marina Diaz Romero Cix"/>
    <m/>
    <x v="0"/>
    <x v="2"/>
    <x v="3"/>
    <x v="1"/>
  </r>
  <r>
    <x v="12079"/>
    <x v="6"/>
    <s v="TGM16690"/>
    <s v="5006387 - CONSULTA DEUDA ACTUAL"/>
    <x v="0"/>
    <x v="2"/>
    <x v="0"/>
    <x v="2"/>
    <s v="Marina Diaz Romero lamb"/>
    <m/>
    <x v="0"/>
    <x v="1"/>
    <x v="3"/>
    <x v="1"/>
  </r>
  <r>
    <x v="12080"/>
    <x v="5"/>
    <s v="TGM16691"/>
    <s v="6001474 - PRECIO NICHOS NF"/>
    <x v="0"/>
    <x v="2"/>
    <x v="0"/>
    <x v="2"/>
    <s v="Marina Diaz Romero Cix"/>
    <m/>
    <x v="0"/>
    <x v="1"/>
    <x v="3"/>
    <x v="1"/>
  </r>
  <r>
    <x v="12081"/>
    <x v="3"/>
    <s v="TGM16692"/>
    <s v="GENERACION CODG. CIP"/>
    <x v="0"/>
    <x v="0"/>
    <x v="0"/>
    <x v="46"/>
    <s v="Ruth Cusihuaman SACC1"/>
    <s v="Presencial"/>
    <x v="0"/>
    <x v="1"/>
    <x v="3"/>
    <x v="1"/>
  </r>
  <r>
    <x v="12082"/>
    <x v="5"/>
    <s v="TGM16693"/>
    <s v="300497 - USO DE ESPACIO"/>
    <x v="0"/>
    <x v="0"/>
    <x v="2"/>
    <x v="2"/>
    <s v="Marina Diaz Romero Cix"/>
    <m/>
    <x v="0"/>
    <x v="2"/>
    <x v="3"/>
    <x v="1"/>
  </r>
  <r>
    <x v="12083"/>
    <x v="5"/>
    <s v="TGM16694"/>
    <s v="5010326 - USO DE ESPACIO CONTRATO RESUELTO"/>
    <x v="0"/>
    <x v="0"/>
    <x v="2"/>
    <x v="49"/>
    <s v="Marina Diaz Romero Cix"/>
    <m/>
    <x v="0"/>
    <x v="2"/>
    <x v="3"/>
    <x v="1"/>
  </r>
  <r>
    <x v="12084"/>
    <x v="6"/>
    <s v="TGM16695"/>
    <s v="5035907 - RESPONSO"/>
    <x v="0"/>
    <x v="2"/>
    <x v="0"/>
    <x v="39"/>
    <s v="Marina Diaz Romero lamb"/>
    <m/>
    <x v="0"/>
    <x v="1"/>
    <x v="3"/>
    <x v="1"/>
  </r>
  <r>
    <x v="12085"/>
    <x v="5"/>
    <s v="TGM16696"/>
    <s v="5024176 - CONSULTA RESPONSO"/>
    <x v="0"/>
    <x v="2"/>
    <x v="0"/>
    <x v="39"/>
    <s v="Marina Diaz Romero Cix"/>
    <m/>
    <x v="0"/>
    <x v="1"/>
    <x v="3"/>
    <x v="1"/>
  </r>
  <r>
    <x v="12086"/>
    <x v="5"/>
    <s v="TGM16697"/>
    <s v="300697 - REACTIVACION DE CONTRATO"/>
    <x v="0"/>
    <x v="0"/>
    <x v="4"/>
    <x v="49"/>
    <s v="Juan Carlos Chavez  Cix"/>
    <m/>
    <x v="0"/>
    <x v="2"/>
    <x v="3"/>
    <x v="1"/>
  </r>
  <r>
    <x v="12087"/>
    <x v="5"/>
    <s v="TGM16698"/>
    <s v="300050 - CONSULTA DEUDA ACTUAL"/>
    <x v="0"/>
    <x v="2"/>
    <x v="0"/>
    <x v="2"/>
    <s v="Marina Diaz Romero Cix"/>
    <m/>
    <x v="0"/>
    <x v="1"/>
    <x v="3"/>
    <x v="1"/>
  </r>
  <r>
    <x v="12088"/>
    <x v="4"/>
    <s v="TGM16699"/>
    <s v="REPINTADO DE PLACA"/>
    <x v="0"/>
    <x v="0"/>
    <x v="4"/>
    <x v="13"/>
    <s v="Rayda Rita Vargas Perales C2"/>
    <s v="Presencial"/>
    <x v="0"/>
    <x v="2"/>
    <x v="3"/>
    <x v="1"/>
  </r>
  <r>
    <x v="12089"/>
    <x v="3"/>
    <s v="TGM16700"/>
    <s v="CONSULTA MISA"/>
    <x v="0"/>
    <x v="2"/>
    <x v="0"/>
    <x v="39"/>
    <s v="Karla M Ligarda Baca"/>
    <s v="Llamada Telefonica"/>
    <x v="0"/>
    <x v="1"/>
    <x v="3"/>
    <x v="1"/>
  </r>
  <r>
    <x v="12090"/>
    <x v="4"/>
    <s v="TGM16701"/>
    <s v="REENVIO DE CONTRATO DIGITAL"/>
    <x v="0"/>
    <x v="1"/>
    <x v="4"/>
    <x v="6"/>
    <s v="Maria Betania Araujo Gomez - Cusco II"/>
    <s v="Presencial"/>
    <x v="0"/>
    <x v="2"/>
    <x v="3"/>
    <x v="1"/>
  </r>
  <r>
    <x v="12091"/>
    <x v="4"/>
    <s v="TGM16702"/>
    <s v="DEVOLUCION DE GARANTIA"/>
    <x v="0"/>
    <x v="0"/>
    <x v="0"/>
    <x v="45"/>
    <s v="Karla Ligarda Baca"/>
    <s v="Presencial"/>
    <x v="0"/>
    <x v="2"/>
    <x v="3"/>
    <x v="1"/>
  </r>
  <r>
    <x v="12092"/>
    <x v="4"/>
    <s v="TGM16703"/>
    <s v="CONSULTA CUOTA"/>
    <x v="0"/>
    <x v="2"/>
    <x v="0"/>
    <x v="2"/>
    <s v="Karla Ligarda Baca"/>
    <s v="Presencial"/>
    <x v="0"/>
    <x v="1"/>
    <x v="3"/>
    <x v="1"/>
  </r>
  <r>
    <x v="12093"/>
    <x v="4"/>
    <s v="TGM16704"/>
    <s v="GENERACION DE CODIGO CIP"/>
    <x v="0"/>
    <x v="0"/>
    <x v="0"/>
    <x v="46"/>
    <s v="Karla Ligarda Baca"/>
    <s v="Presencial"/>
    <x v="0"/>
    <x v="1"/>
    <x v="3"/>
    <x v="1"/>
  </r>
  <r>
    <x v="12094"/>
    <x v="4"/>
    <s v="TGM16705"/>
    <s v="GENERACION DE CODIGO CIP"/>
    <x v="0"/>
    <x v="0"/>
    <x v="0"/>
    <x v="46"/>
    <s v="Karla Ligarda Baca"/>
    <s v="Presencial"/>
    <x v="0"/>
    <x v="2"/>
    <x v="3"/>
    <x v="1"/>
  </r>
  <r>
    <x v="12095"/>
    <x v="4"/>
    <s v="TGM16706"/>
    <s v="GENERACION CODG. CIP"/>
    <x v="0"/>
    <x v="0"/>
    <x v="0"/>
    <x v="46"/>
    <s v="Ruth Cusihuaman SACC2"/>
    <s v="Presencial"/>
    <x v="0"/>
    <x v="1"/>
    <x v="3"/>
    <x v="1"/>
  </r>
  <r>
    <x v="12096"/>
    <x v="4"/>
    <s v="TGM16707"/>
    <s v="GENERACION CODG. CIP"/>
    <x v="0"/>
    <x v="0"/>
    <x v="0"/>
    <x v="46"/>
    <s v="Ruth Cusihuaman SACC2"/>
    <s v="Presencial"/>
    <x v="0"/>
    <x v="1"/>
    <x v="3"/>
    <x v="1"/>
  </r>
  <r>
    <x v="12097"/>
    <x v="4"/>
    <s v="TGM16709"/>
    <s v="PLOTEO DE PLACA"/>
    <x v="0"/>
    <x v="1"/>
    <x v="4"/>
    <x v="13"/>
    <s v="Rayda Rita Vargas Perales C2"/>
    <s v="Presencial"/>
    <x v="0"/>
    <x v="2"/>
    <x v="3"/>
    <x v="1"/>
  </r>
  <r>
    <x v="12098"/>
    <x v="0"/>
    <s v="TGM16710"/>
    <s v="MISA"/>
    <x v="0"/>
    <x v="2"/>
    <x v="0"/>
    <x v="39"/>
    <s v="Nescar Janeth Ingaruca Peña SAC SAN"/>
    <s v="Presencial"/>
    <x v="0"/>
    <x v="1"/>
    <x v="3"/>
    <x v="1"/>
  </r>
  <r>
    <x v="12099"/>
    <x v="4"/>
    <s v="TGM16711"/>
    <s v="DEVOLUCION DE GARANTIA X A/D"/>
    <x v="0"/>
    <x v="0"/>
    <x v="2"/>
    <x v="45"/>
    <s v="Ruth Cusihuaman SACC2"/>
    <s v="Presencial"/>
    <x v="0"/>
    <x v="2"/>
    <x v="3"/>
    <x v="1"/>
  </r>
  <r>
    <x v="12100"/>
    <x v="4"/>
    <s v="TGM16712"/>
    <s v="BOLETA DE PAGO"/>
    <x v="0"/>
    <x v="0"/>
    <x v="0"/>
    <x v="19"/>
    <s v="Ruth Cusihuaman SACC2"/>
    <s v="Presencial"/>
    <x v="0"/>
    <x v="1"/>
    <x v="3"/>
    <x v="1"/>
  </r>
  <r>
    <x v="12101"/>
    <x v="0"/>
    <s v="TGM16713"/>
    <s v="MISA"/>
    <x v="0"/>
    <x v="2"/>
    <x v="0"/>
    <x v="39"/>
    <s v="Nescar Janeth Ingaruca Peña SAC SAN"/>
    <s v="Presencial"/>
    <x v="0"/>
    <x v="1"/>
    <x v="3"/>
    <x v="1"/>
  </r>
  <r>
    <x v="12102"/>
    <x v="0"/>
    <s v="TGM16714"/>
    <s v="MISA"/>
    <x v="0"/>
    <x v="2"/>
    <x v="0"/>
    <x v="39"/>
    <s v="Nescar Janeth Ingaruca Peña SAC SAN"/>
    <s v="Presencial"/>
    <x v="0"/>
    <x v="1"/>
    <x v="3"/>
    <x v="1"/>
  </r>
  <r>
    <x v="12103"/>
    <x v="4"/>
    <s v="TGM16715"/>
    <s v="REENVIO DE CONTRATO DIGITAL"/>
    <x v="0"/>
    <x v="1"/>
    <x v="4"/>
    <x v="6"/>
    <s v="Maria Betania Araujo Gomez - Cusco II"/>
    <s v="Presencial"/>
    <x v="0"/>
    <x v="2"/>
    <x v="3"/>
    <x v="1"/>
  </r>
  <r>
    <x v="12104"/>
    <x v="3"/>
    <s v="TGM16716"/>
    <s v="RECLAMO LAPIDA"/>
    <x v="0"/>
    <x v="1"/>
    <x v="4"/>
    <x v="13"/>
    <s v="Rayda Rita Vargas Perales C1"/>
    <s v="Llamada Telefonica"/>
    <x v="0"/>
    <x v="2"/>
    <x v="3"/>
    <x v="1"/>
  </r>
  <r>
    <x v="12105"/>
    <x v="3"/>
    <s v="TGM16717"/>
    <s v="RECLAMO RAJADURA EN LAPIDA"/>
    <x v="0"/>
    <x v="1"/>
    <x v="2"/>
    <x v="20"/>
    <s v="Rayda Rita Vargas Perales - Cusco I"/>
    <s v="Presencial"/>
    <x v="0"/>
    <x v="1"/>
    <x v="3"/>
    <x v="1"/>
  </r>
  <r>
    <x v="12106"/>
    <x v="0"/>
    <s v="TGM16718"/>
    <s v="MISA"/>
    <x v="0"/>
    <x v="2"/>
    <x v="0"/>
    <x v="39"/>
    <s v="Nescar Janeth Ingaruca Peña SAC SAN"/>
    <s v="Presencial"/>
    <x v="0"/>
    <x v="1"/>
    <x v="3"/>
    <x v="1"/>
  </r>
  <r>
    <x v="12107"/>
    <x v="0"/>
    <s v="TGM16719"/>
    <s v="MISA"/>
    <x v="0"/>
    <x v="2"/>
    <x v="0"/>
    <x v="39"/>
    <s v="Nescar Janeth Ingaruca Peña SAC SAN"/>
    <s v="Presencial"/>
    <x v="0"/>
    <x v="1"/>
    <x v="3"/>
    <x v="1"/>
  </r>
  <r>
    <x v="12108"/>
    <x v="8"/>
    <s v="TGM16720"/>
    <s v="CODIGO CIP"/>
    <x v="0"/>
    <x v="0"/>
    <x v="0"/>
    <x v="46"/>
    <s v="Rosario Margarita Vergara Jimenez SAC CHIM"/>
    <m/>
    <x v="0"/>
    <x v="1"/>
    <x v="3"/>
    <x v="1"/>
  </r>
  <r>
    <x v="12109"/>
    <x v="8"/>
    <s v="TGM16721"/>
    <s v="BOLETA DE PAGO"/>
    <x v="0"/>
    <x v="0"/>
    <x v="0"/>
    <x v="19"/>
    <s v="Rosario Margarita Vergara Jimenez SAC CHIM"/>
    <m/>
    <x v="0"/>
    <x v="1"/>
    <x v="3"/>
    <x v="1"/>
  </r>
  <r>
    <x v="12110"/>
    <x v="8"/>
    <s v="TGM16722"/>
    <s v="CAMBIO DE DIRECCION"/>
    <x v="0"/>
    <x v="0"/>
    <x v="0"/>
    <x v="1"/>
    <s v="Rosario Margarita Vergara Jimenez SAC CHIM"/>
    <m/>
    <x v="0"/>
    <x v="1"/>
    <x v="3"/>
    <x v="1"/>
  </r>
  <r>
    <x v="12111"/>
    <x v="8"/>
    <s v="TGM16723"/>
    <s v="REPROGRAMACION DE CUOTAS"/>
    <x v="0"/>
    <x v="0"/>
    <x v="0"/>
    <x v="5"/>
    <s v="Rosario Margarita Vergara Jimenez SAC CHIM"/>
    <m/>
    <x v="0"/>
    <x v="1"/>
    <x v="3"/>
    <x v="1"/>
  </r>
  <r>
    <x v="12112"/>
    <x v="2"/>
    <s v="TGM16724"/>
    <s v="ESTADO DE CUENTA 201049"/>
    <x v="0"/>
    <x v="0"/>
    <x v="2"/>
    <x v="5"/>
    <s v="Rocio Margarita Chaname Vicente"/>
    <m/>
    <x v="0"/>
    <x v="2"/>
    <x v="3"/>
    <x v="1"/>
  </r>
  <r>
    <x v="12113"/>
    <x v="3"/>
    <s v="TGM16725"/>
    <s v="ENTREGA DE CERTIFICADO DE PERPETUIDAD"/>
    <x v="0"/>
    <x v="0"/>
    <x v="0"/>
    <x v="0"/>
    <s v="Ruth Cusihuaman SACC1"/>
    <s v="Presencial"/>
    <x v="0"/>
    <x v="1"/>
    <x v="3"/>
    <x v="1"/>
  </r>
  <r>
    <x v="12114"/>
    <x v="3"/>
    <s v="TGM16726"/>
    <s v="ACTUALIZACION DE DATOS"/>
    <x v="0"/>
    <x v="0"/>
    <x v="0"/>
    <x v="1"/>
    <s v="Karla M Ligarda Baca"/>
    <s v="Presencial"/>
    <x v="0"/>
    <x v="1"/>
    <x v="3"/>
    <x v="1"/>
  </r>
  <r>
    <x v="12115"/>
    <x v="3"/>
    <s v="TGM16727"/>
    <s v="USO DE ESPACIO"/>
    <x v="0"/>
    <x v="0"/>
    <x v="0"/>
    <x v="8"/>
    <s v="Karla M Ligarda Baca"/>
    <s v="Presencial"/>
    <x v="0"/>
    <x v="1"/>
    <x v="3"/>
    <x v="1"/>
  </r>
  <r>
    <x v="12116"/>
    <x v="2"/>
    <s v="TGM16728"/>
    <s v="ACTUALIZACION DE DATOS 200849"/>
    <x v="0"/>
    <x v="0"/>
    <x v="0"/>
    <x v="30"/>
    <s v="Rocio Margarita Chaname Vicente"/>
    <m/>
    <x v="0"/>
    <x v="1"/>
    <x v="3"/>
    <x v="1"/>
  </r>
  <r>
    <x v="12117"/>
    <x v="3"/>
    <s v="TGM16729"/>
    <s v="ACTUALIZACION DE DATOS"/>
    <x v="0"/>
    <x v="0"/>
    <x v="0"/>
    <x v="1"/>
    <s v="Karla M Ligarda Baca"/>
    <s v="Presencial"/>
    <x v="0"/>
    <x v="1"/>
    <x v="3"/>
    <x v="1"/>
  </r>
  <r>
    <x v="12118"/>
    <x v="2"/>
    <s v="TGM16730"/>
    <s v="200292 ESTADO DE CUENTA"/>
    <x v="0"/>
    <x v="0"/>
    <x v="2"/>
    <x v="5"/>
    <s v="Rocio Margarita Chaname Vicente"/>
    <m/>
    <x v="0"/>
    <x v="2"/>
    <x v="3"/>
    <x v="1"/>
  </r>
  <r>
    <x v="12119"/>
    <x v="4"/>
    <s v="TGM16731"/>
    <s v="CONSULTA CUOTA"/>
    <x v="0"/>
    <x v="2"/>
    <x v="0"/>
    <x v="2"/>
    <s v="Karla Ligarda Baca"/>
    <s v="Llamada Telefonica"/>
    <x v="0"/>
    <x v="1"/>
    <x v="3"/>
    <x v="1"/>
  </r>
  <r>
    <x v="12120"/>
    <x v="4"/>
    <s v="TGM16732"/>
    <s v="ENVIO DE ESTADO DE CUENTA"/>
    <x v="0"/>
    <x v="0"/>
    <x v="0"/>
    <x v="5"/>
    <s v="Karla Ligarda Baca"/>
    <s v="Llamada Telefonica"/>
    <x v="0"/>
    <x v="1"/>
    <x v="3"/>
    <x v="1"/>
  </r>
  <r>
    <x v="12121"/>
    <x v="5"/>
    <s v="TGM16733"/>
    <s v="300511 - PAGO DE CUOTAS CON CIP"/>
    <x v="0"/>
    <x v="0"/>
    <x v="0"/>
    <x v="46"/>
    <s v="Marina Diaz Romero Cix"/>
    <m/>
    <x v="0"/>
    <x v="1"/>
    <x v="3"/>
    <x v="1"/>
  </r>
  <r>
    <x v="12122"/>
    <x v="5"/>
    <s v="TGM16734"/>
    <s v="6001156 - CLIENTE SOLICITA REACTIVACION DE CONTRATO"/>
    <x v="0"/>
    <x v="0"/>
    <x v="4"/>
    <x v="52"/>
    <s v="Juan Carlos Chavez  Cix"/>
    <m/>
    <x v="0"/>
    <x v="2"/>
    <x v="3"/>
    <x v="1"/>
  </r>
  <r>
    <x v="12123"/>
    <x v="3"/>
    <s v="TGM16735"/>
    <s v="REACTIVACION DE CONTRATO"/>
    <x v="0"/>
    <x v="0"/>
    <x v="4"/>
    <x v="49"/>
    <s v="Juan Carlos Chavez  Csc1"/>
    <s v="Presencial"/>
    <x v="0"/>
    <x v="1"/>
    <x v="3"/>
    <x v="1"/>
  </r>
  <r>
    <x v="12124"/>
    <x v="2"/>
    <s v="TGM16736"/>
    <s v="ACTUALIZACION DE DATOS 5027665"/>
    <x v="0"/>
    <x v="0"/>
    <x v="2"/>
    <x v="5"/>
    <s v="Rocio Margarita Chaname Vicente"/>
    <m/>
    <x v="0"/>
    <x v="2"/>
    <x v="3"/>
    <x v="1"/>
  </r>
  <r>
    <x v="12125"/>
    <x v="2"/>
    <s v="TGM16737"/>
    <s v="ESTADO DE CUENTA 201049"/>
    <x v="0"/>
    <x v="0"/>
    <x v="2"/>
    <x v="5"/>
    <s v="Rocio Margarita Chaname Vicente"/>
    <m/>
    <x v="0"/>
    <x v="2"/>
    <x v="3"/>
    <x v="1"/>
  </r>
  <r>
    <x v="12126"/>
    <x v="4"/>
    <s v="TGM16738"/>
    <s v="INSTALACION DE LAPIDA"/>
    <x v="0"/>
    <x v="0"/>
    <x v="4"/>
    <x v="13"/>
    <s v="Rayda Rita Vargas Perales C2"/>
    <s v="Presencial"/>
    <x v="0"/>
    <x v="2"/>
    <x v="3"/>
    <x v="1"/>
  </r>
  <r>
    <x v="12127"/>
    <x v="2"/>
    <s v="TGM16739"/>
    <s v="PAGO DE FOMA 201049"/>
    <x v="0"/>
    <x v="0"/>
    <x v="0"/>
    <x v="51"/>
    <s v="Rocio Margarita Chaname Vicente"/>
    <m/>
    <x v="0"/>
    <x v="1"/>
    <x v="3"/>
    <x v="1"/>
  </r>
  <r>
    <x v="12128"/>
    <x v="5"/>
    <s v="TGM16740"/>
    <s v="300163 - VERIF CODIGO DE ESPACIO"/>
    <x v="0"/>
    <x v="2"/>
    <x v="0"/>
    <x v="2"/>
    <s v="Marina Diaz Romero Cix"/>
    <m/>
    <x v="0"/>
    <x v="1"/>
    <x v="3"/>
    <x v="1"/>
  </r>
  <r>
    <x v="12129"/>
    <x v="5"/>
    <s v="TGM16741"/>
    <s v="300651 - CERTIFICADO DE ESPACIO"/>
    <x v="0"/>
    <x v="0"/>
    <x v="0"/>
    <x v="0"/>
    <s v="Marina Diaz Romero Cix"/>
    <m/>
    <x v="0"/>
    <x v="1"/>
    <x v="3"/>
    <x v="1"/>
  </r>
  <r>
    <x v="12130"/>
    <x v="5"/>
    <s v="TGM16742"/>
    <s v="5003126 - CODIGO CIP PARA PAGO"/>
    <x v="0"/>
    <x v="0"/>
    <x v="0"/>
    <x v="46"/>
    <s v="Marina Diaz Romero Cix"/>
    <m/>
    <x v="0"/>
    <x v="1"/>
    <x v="3"/>
    <x v="1"/>
  </r>
  <r>
    <x v="12131"/>
    <x v="3"/>
    <s v="TGM16743"/>
    <s v="DEVOLUCION DE GARANTIA"/>
    <x v="0"/>
    <x v="0"/>
    <x v="0"/>
    <x v="45"/>
    <s v="Karla M Ligarda Baca"/>
    <s v="Presencial"/>
    <x v="0"/>
    <x v="1"/>
    <x v="3"/>
    <x v="1"/>
  </r>
  <r>
    <x v="12132"/>
    <x v="4"/>
    <s v="TGM16744"/>
    <s v="CONSULTA DE USO DE ESPACIO"/>
    <x v="0"/>
    <x v="2"/>
    <x v="0"/>
    <x v="8"/>
    <s v="Karla Ligarda Baca"/>
    <s v="Presencial"/>
    <x v="0"/>
    <x v="1"/>
    <x v="3"/>
    <x v="1"/>
  </r>
  <r>
    <x v="12133"/>
    <x v="2"/>
    <s v="TGM16745"/>
    <s v="LAPIDA 5013405"/>
    <x v="0"/>
    <x v="0"/>
    <x v="4"/>
    <x v="13"/>
    <s v="Jorcy Alfonso Sanchez Coronel"/>
    <m/>
    <x v="0"/>
    <x v="2"/>
    <x v="3"/>
    <x v="1"/>
  </r>
  <r>
    <x v="12134"/>
    <x v="4"/>
    <s v="TGM16746"/>
    <s v="ACTUALIZACION DE DATOS"/>
    <x v="0"/>
    <x v="0"/>
    <x v="0"/>
    <x v="1"/>
    <s v="Karla Ligarda Baca"/>
    <s v="Presencial"/>
    <x v="0"/>
    <x v="1"/>
    <x v="3"/>
    <x v="1"/>
  </r>
  <r>
    <x v="12135"/>
    <x v="2"/>
    <s v="TGM16747"/>
    <s v="PAGO DE CUOTA 5031245"/>
    <x v="0"/>
    <x v="0"/>
    <x v="0"/>
    <x v="51"/>
    <s v="Rocio Margarita Chaname Vicente"/>
    <m/>
    <x v="0"/>
    <x v="1"/>
    <x v="3"/>
    <x v="1"/>
  </r>
  <r>
    <x v="12136"/>
    <x v="2"/>
    <s v="TGM16748"/>
    <s v="PAGO DE CUOTA 5032955"/>
    <x v="0"/>
    <x v="0"/>
    <x v="0"/>
    <x v="51"/>
    <s v="Rocio Margarita Chaname Vicente"/>
    <m/>
    <x v="0"/>
    <x v="1"/>
    <x v="3"/>
    <x v="1"/>
  </r>
  <r>
    <x v="12137"/>
    <x v="2"/>
    <s v="TGM16749"/>
    <s v="ACTUALIZACION DE DATOS 200424"/>
    <x v="0"/>
    <x v="0"/>
    <x v="0"/>
    <x v="1"/>
    <s v="Rocio Margarita Chaname Vicente"/>
    <m/>
    <x v="0"/>
    <x v="1"/>
    <x v="3"/>
    <x v="1"/>
  </r>
  <r>
    <x v="12138"/>
    <x v="2"/>
    <s v="TGM16750"/>
    <s v="RESOLUCION DE CONTRATO 200908"/>
    <x v="0"/>
    <x v="0"/>
    <x v="4"/>
    <x v="49"/>
    <s v="Juan Carlos Chavez  Cañ"/>
    <m/>
    <x v="0"/>
    <x v="2"/>
    <x v="3"/>
    <x v="1"/>
  </r>
  <r>
    <x v="12139"/>
    <x v="2"/>
    <s v="TGM16751"/>
    <s v="ALQUILER DE TOLDO 200881"/>
    <x v="0"/>
    <x v="0"/>
    <x v="0"/>
    <x v="48"/>
    <s v="Rocio Margarita Chaname Vicente"/>
    <m/>
    <x v="0"/>
    <x v="1"/>
    <x v="3"/>
    <x v="1"/>
  </r>
  <r>
    <x v="12140"/>
    <x v="3"/>
    <s v="TGM16752"/>
    <s v="USO DE ESPACIO"/>
    <x v="0"/>
    <x v="0"/>
    <x v="0"/>
    <x v="8"/>
    <s v="Ruth Cusihuaman SACC1"/>
    <s v="Presencial"/>
    <x v="0"/>
    <x v="1"/>
    <x v="3"/>
    <x v="1"/>
  </r>
  <r>
    <x v="12141"/>
    <x v="2"/>
    <s v="TGM16753"/>
    <s v="ALQUILER DE TOLDO 201072"/>
    <x v="0"/>
    <x v="0"/>
    <x v="0"/>
    <x v="48"/>
    <s v="Rocio Margarita Chaname Vicente"/>
    <m/>
    <x v="0"/>
    <x v="1"/>
    <x v="3"/>
    <x v="1"/>
  </r>
  <r>
    <x v="12142"/>
    <x v="3"/>
    <s v="TGM16754"/>
    <s v="CONSULTA MISA"/>
    <x v="0"/>
    <x v="2"/>
    <x v="0"/>
    <x v="39"/>
    <s v="Karla M Ligarda Baca"/>
    <s v="Llamada Telefonica"/>
    <x v="0"/>
    <x v="1"/>
    <x v="3"/>
    <x v="1"/>
  </r>
  <r>
    <x v="12143"/>
    <x v="0"/>
    <s v="TGM16755"/>
    <s v="MISA"/>
    <x v="0"/>
    <x v="2"/>
    <x v="0"/>
    <x v="39"/>
    <s v="Nescar Janeth Ingaruca Peña SAC SAN"/>
    <s v="Presencial"/>
    <x v="0"/>
    <x v="1"/>
    <x v="3"/>
    <x v="1"/>
  </r>
  <r>
    <x v="12144"/>
    <x v="0"/>
    <s v="TGM16756"/>
    <s v="MISA"/>
    <x v="0"/>
    <x v="2"/>
    <x v="0"/>
    <x v="39"/>
    <s v="Nescar Janeth Ingaruca Peña SAC SAN"/>
    <s v="Presencial"/>
    <x v="0"/>
    <x v="1"/>
    <x v="3"/>
    <x v="1"/>
  </r>
  <r>
    <x v="12145"/>
    <x v="3"/>
    <s v="TGM16757"/>
    <s v="CONSULTA MISA"/>
    <x v="0"/>
    <x v="2"/>
    <x v="0"/>
    <x v="39"/>
    <s v="Karla M Ligarda Baca"/>
    <s v="Llamada Telefonica"/>
    <x v="0"/>
    <x v="1"/>
    <x v="3"/>
    <x v="1"/>
  </r>
  <r>
    <x v="12146"/>
    <x v="4"/>
    <s v="TGM16758"/>
    <s v="CONSULTA CUOTA"/>
    <x v="0"/>
    <x v="2"/>
    <x v="0"/>
    <x v="2"/>
    <s v="Karla Ligarda Baca"/>
    <s v="Presencial"/>
    <x v="0"/>
    <x v="1"/>
    <x v="3"/>
    <x v="1"/>
  </r>
  <r>
    <x v="12147"/>
    <x v="4"/>
    <s v="TGM16759"/>
    <s v="CONSULTA CUOTA"/>
    <x v="0"/>
    <x v="2"/>
    <x v="0"/>
    <x v="2"/>
    <s v="Karla Ligarda Baca"/>
    <s v="Presencial"/>
    <x v="0"/>
    <x v="1"/>
    <x v="3"/>
    <x v="1"/>
  </r>
  <r>
    <x v="12148"/>
    <x v="4"/>
    <s v="TGM16760"/>
    <s v="CONSULTA CUOTA"/>
    <x v="0"/>
    <x v="2"/>
    <x v="0"/>
    <x v="2"/>
    <s v="Karla Ligarda Baca"/>
    <s v="Presencial"/>
    <x v="0"/>
    <x v="1"/>
    <x v="3"/>
    <x v="1"/>
  </r>
  <r>
    <x v="12149"/>
    <x v="0"/>
    <s v="TGM16761"/>
    <s v="MISA"/>
    <x v="0"/>
    <x v="2"/>
    <x v="0"/>
    <x v="39"/>
    <s v="Nescar Janeth Ingaruca Peña SAC SAN"/>
    <s v="Presencial"/>
    <x v="0"/>
    <x v="1"/>
    <x v="3"/>
    <x v="1"/>
  </r>
  <r>
    <x v="12150"/>
    <x v="0"/>
    <s v="TGM16762"/>
    <s v="MISA"/>
    <x v="0"/>
    <x v="2"/>
    <x v="0"/>
    <x v="39"/>
    <s v="Nescar Janeth Ingaruca Peña SAC SAN"/>
    <s v="Presencial"/>
    <x v="0"/>
    <x v="1"/>
    <x v="3"/>
    <x v="1"/>
  </r>
  <r>
    <x v="12151"/>
    <x v="0"/>
    <s v="TGM16763"/>
    <s v="MISA"/>
    <x v="0"/>
    <x v="2"/>
    <x v="0"/>
    <x v="39"/>
    <s v="Nescar Janeth Ingaruca Peña SAC SAN"/>
    <s v="Presencial"/>
    <x v="0"/>
    <x v="1"/>
    <x v="3"/>
    <x v="1"/>
  </r>
  <r>
    <x v="12152"/>
    <x v="0"/>
    <s v="TGM16764"/>
    <s v="MISA"/>
    <x v="0"/>
    <x v="2"/>
    <x v="0"/>
    <x v="39"/>
    <s v="Nescar Janeth Ingaruca Peña SAC SAN"/>
    <s v="Presencial"/>
    <x v="0"/>
    <x v="1"/>
    <x v="3"/>
    <x v="1"/>
  </r>
  <r>
    <x v="12153"/>
    <x v="4"/>
    <s v="TGM16765"/>
    <s v="RECEPCION DE DOC.PARA CONTRATO ANTIGUO"/>
    <x v="0"/>
    <x v="0"/>
    <x v="0"/>
    <x v="41"/>
    <s v="Ruth Cusihuaman SACC2"/>
    <s v="Presencial"/>
    <x v="0"/>
    <x v="1"/>
    <x v="3"/>
    <x v="1"/>
  </r>
  <r>
    <x v="12154"/>
    <x v="2"/>
    <s v="TGM16766"/>
    <s v="CERTIFICADO DE USO 201175"/>
    <x v="0"/>
    <x v="0"/>
    <x v="0"/>
    <x v="0"/>
    <s v="Rocio Margarita Chaname Vicente"/>
    <m/>
    <x v="0"/>
    <x v="1"/>
    <x v="3"/>
    <x v="1"/>
  </r>
  <r>
    <x v="12155"/>
    <x v="4"/>
    <s v="TGM16767"/>
    <s v="RECLAMO MAESTRO DE CEREMONIA"/>
    <x v="0"/>
    <x v="1"/>
    <x v="4"/>
    <x v="35"/>
    <s v="Rayda Rita Vargas Perales C2"/>
    <s v="Presencial"/>
    <x v="0"/>
    <x v="2"/>
    <x v="3"/>
    <x v="1"/>
  </r>
  <r>
    <x v="12156"/>
    <x v="0"/>
    <s v="TGM16768"/>
    <s v="ESTADO DE CUENTA"/>
    <x v="0"/>
    <x v="0"/>
    <x v="2"/>
    <x v="5"/>
    <s v="Fiordeliz Michelle Baquerizo Aliaga SAN"/>
    <s v="Llamada Telefonica"/>
    <x v="0"/>
    <x v="2"/>
    <x v="3"/>
    <x v="1"/>
  </r>
  <r>
    <x v="12157"/>
    <x v="0"/>
    <s v="TGM16769"/>
    <s v="ESTADO DE CUENTA"/>
    <x v="0"/>
    <x v="0"/>
    <x v="2"/>
    <x v="5"/>
    <s v="Fiordeliz Michelle Baquerizo Aliaga SAN"/>
    <s v="Llamada Telefonica"/>
    <x v="0"/>
    <x v="2"/>
    <x v="3"/>
    <x v="1"/>
  </r>
  <r>
    <x v="12158"/>
    <x v="5"/>
    <s v="TGM16770"/>
    <s v="6001155 - BOLETAS AL CORREO"/>
    <x v="0"/>
    <x v="0"/>
    <x v="0"/>
    <x v="19"/>
    <s v="Marina Diaz Romero Cix"/>
    <m/>
    <x v="0"/>
    <x v="1"/>
    <x v="3"/>
    <x v="1"/>
  </r>
  <r>
    <x v="12159"/>
    <x v="4"/>
    <s v="TGM16771"/>
    <s v="USO DE ESPACIO"/>
    <x v="0"/>
    <x v="0"/>
    <x v="0"/>
    <x v="8"/>
    <s v="Karla Ligarda Baca"/>
    <s v="Presencial"/>
    <x v="0"/>
    <x v="1"/>
    <x v="3"/>
    <x v="1"/>
  </r>
  <r>
    <x v="12160"/>
    <x v="4"/>
    <s v="TGM16772"/>
    <s v="CONSULTA CUOTA"/>
    <x v="0"/>
    <x v="2"/>
    <x v="0"/>
    <x v="2"/>
    <s v="Karla Ligarda Baca"/>
    <s v="Presencial"/>
    <x v="0"/>
    <x v="1"/>
    <x v="3"/>
    <x v="1"/>
  </r>
  <r>
    <x v="12161"/>
    <x v="6"/>
    <s v="TGM16773"/>
    <s v="7001138 - ACTUALIZACION DE DATOS"/>
    <x v="0"/>
    <x v="0"/>
    <x v="2"/>
    <x v="30"/>
    <s v="Marina Diaz Romero lamb"/>
    <m/>
    <x v="0"/>
    <x v="2"/>
    <x v="3"/>
    <x v="1"/>
  </r>
  <r>
    <x v="12162"/>
    <x v="5"/>
    <s v="TGM16774"/>
    <s v="300715 - PAGO DE FOMA"/>
    <x v="0"/>
    <x v="0"/>
    <x v="0"/>
    <x v="46"/>
    <s v="Marina Diaz Romero Cix"/>
    <m/>
    <x v="0"/>
    <x v="1"/>
    <x v="3"/>
    <x v="1"/>
  </r>
  <r>
    <x v="12163"/>
    <x v="2"/>
    <s v="TGM16775"/>
    <s v="RESPONSO 201131"/>
    <x v="0"/>
    <x v="0"/>
    <x v="0"/>
    <x v="50"/>
    <s v="Rocio Margarita Chaname Vicente"/>
    <m/>
    <x v="0"/>
    <x v="1"/>
    <x v="3"/>
    <x v="1"/>
  </r>
  <r>
    <x v="12164"/>
    <x v="5"/>
    <s v="TGM16776"/>
    <s v="300163 - PAGO DE FOMA"/>
    <x v="0"/>
    <x v="0"/>
    <x v="2"/>
    <x v="2"/>
    <s v="Marina Diaz Romero Cix"/>
    <m/>
    <x v="0"/>
    <x v="2"/>
    <x v="3"/>
    <x v="1"/>
  </r>
  <r>
    <x v="12165"/>
    <x v="3"/>
    <s v="TGM16777"/>
    <s v="CONSULTA MISA"/>
    <x v="0"/>
    <x v="2"/>
    <x v="0"/>
    <x v="39"/>
    <s v="Karla M Ligarda Baca"/>
    <s v="Llamada Telefonica"/>
    <x v="0"/>
    <x v="1"/>
    <x v="3"/>
    <x v="1"/>
  </r>
  <r>
    <x v="12166"/>
    <x v="4"/>
    <s v="TGM16778"/>
    <s v="DEVOLUCION DE GARANTIA X A/D"/>
    <x v="0"/>
    <x v="0"/>
    <x v="2"/>
    <x v="45"/>
    <s v="Ruth Cusihuaman SACC2"/>
    <s v="Presencial"/>
    <x v="0"/>
    <x v="2"/>
    <x v="3"/>
    <x v="1"/>
  </r>
  <r>
    <x v="12167"/>
    <x v="3"/>
    <s v="TGM16779"/>
    <s v="GENERACION CODG. CIP"/>
    <x v="0"/>
    <x v="0"/>
    <x v="0"/>
    <x v="46"/>
    <s v="Ruth Cusihuaman SACC1"/>
    <s v="Presencial"/>
    <x v="0"/>
    <x v="1"/>
    <x v="3"/>
    <x v="1"/>
  </r>
  <r>
    <x v="12168"/>
    <x v="5"/>
    <s v="TGM16780"/>
    <s v="6001306 - VERIFICACION DE PAGO DE CUOTA"/>
    <x v="0"/>
    <x v="0"/>
    <x v="0"/>
    <x v="19"/>
    <s v="Marina Diaz Romero Cix"/>
    <m/>
    <x v="0"/>
    <x v="1"/>
    <x v="3"/>
    <x v="1"/>
  </r>
  <r>
    <x v="12169"/>
    <x v="3"/>
    <s v="TGM16781"/>
    <s v="RECLAMO LAPIDA"/>
    <x v="0"/>
    <x v="0"/>
    <x v="4"/>
    <x v="13"/>
    <s v="Rayda Rita Vargas Perales C1"/>
    <s v="Llamada Telefonica"/>
    <x v="0"/>
    <x v="2"/>
    <x v="3"/>
    <x v="1"/>
  </r>
  <r>
    <x v="12170"/>
    <x v="0"/>
    <s v="TGM16782"/>
    <s v="REPINTADO DE LAPIDA"/>
    <x v="0"/>
    <x v="0"/>
    <x v="4"/>
    <x v="11"/>
    <s v="Grupo Servicio de Atencion al Cliente"/>
    <s v="Presencial"/>
    <x v="0"/>
    <x v="2"/>
    <x v="3"/>
    <x v="1"/>
  </r>
  <r>
    <x v="12171"/>
    <x v="4"/>
    <s v="TGM16783"/>
    <s v="CONSULTA CUOTA"/>
    <x v="0"/>
    <x v="2"/>
    <x v="0"/>
    <x v="2"/>
    <s v="Karla Ligarda Baca"/>
    <s v="Llamada Telefonica"/>
    <x v="0"/>
    <x v="1"/>
    <x v="3"/>
    <x v="1"/>
  </r>
  <r>
    <x v="12172"/>
    <x v="4"/>
    <s v="TGM16784"/>
    <s v="RECLAMO LAPIDA"/>
    <x v="0"/>
    <x v="1"/>
    <x v="4"/>
    <x v="13"/>
    <s v="Rayda Rita Vargas Perales C2"/>
    <s v="Llamada Telefonica"/>
    <x v="0"/>
    <x v="2"/>
    <x v="3"/>
    <x v="1"/>
  </r>
  <r>
    <x v="12173"/>
    <x v="0"/>
    <s v="TGM16785"/>
    <s v="ACTUALIZACION DE DATOS"/>
    <x v="0"/>
    <x v="0"/>
    <x v="0"/>
    <x v="1"/>
    <s v="Fiordeliz Michelle Baquerizo Aliaga SAN"/>
    <s v="Presencial"/>
    <x v="0"/>
    <x v="1"/>
    <x v="3"/>
    <x v="1"/>
  </r>
  <r>
    <x v="12174"/>
    <x v="4"/>
    <s v="TGM16786"/>
    <s v="REENVIO DE CONTRATO DIGITAL"/>
    <x v="0"/>
    <x v="0"/>
    <x v="0"/>
    <x v="3"/>
    <s v="Karla Ligarda Baca"/>
    <s v="Llamada Telefonica"/>
    <x v="0"/>
    <x v="1"/>
    <x v="3"/>
    <x v="1"/>
  </r>
  <r>
    <x v="12175"/>
    <x v="3"/>
    <s v="TGM16787"/>
    <s v="CONSULTA SALDO TOTAL"/>
    <x v="0"/>
    <x v="2"/>
    <x v="0"/>
    <x v="6"/>
    <s v="Ruth Cusihuaman SACC1"/>
    <s v="Presencial"/>
    <x v="0"/>
    <x v="1"/>
    <x v="3"/>
    <x v="1"/>
  </r>
  <r>
    <x v="12176"/>
    <x v="3"/>
    <s v="TGM16788"/>
    <s v="CONSULTA CUOTA"/>
    <x v="0"/>
    <x v="2"/>
    <x v="0"/>
    <x v="10"/>
    <s v="Ruth Cusihuaman SACC1"/>
    <s v="Llamada Telefonica"/>
    <x v="0"/>
    <x v="1"/>
    <x v="3"/>
    <x v="1"/>
  </r>
  <r>
    <x v="12177"/>
    <x v="0"/>
    <s v="TGM16789"/>
    <s v="MISA"/>
    <x v="0"/>
    <x v="2"/>
    <x v="0"/>
    <x v="39"/>
    <s v="Nescar Janeth Ingaruca Peña SAC SAN"/>
    <s v="Presencial"/>
    <x v="0"/>
    <x v="1"/>
    <x v="3"/>
    <x v="1"/>
  </r>
  <r>
    <x v="12178"/>
    <x v="0"/>
    <s v="TGM16790"/>
    <s v="MISA"/>
    <x v="0"/>
    <x v="2"/>
    <x v="0"/>
    <x v="39"/>
    <s v="Nescar Janeth Ingaruca Peña SAC SAN"/>
    <s v="Presencial"/>
    <x v="0"/>
    <x v="1"/>
    <x v="3"/>
    <x v="1"/>
  </r>
  <r>
    <x v="12179"/>
    <x v="1"/>
    <s v="TGM16791"/>
    <s v="MISA"/>
    <x v="0"/>
    <x v="2"/>
    <x v="0"/>
    <x v="39"/>
    <s v="Nescar Janeth Ingaruca Peña SAC COR"/>
    <s v="Presencial"/>
    <x v="0"/>
    <x v="1"/>
    <x v="3"/>
    <x v="1"/>
  </r>
  <r>
    <x v="12180"/>
    <x v="3"/>
    <s v="TGM16792"/>
    <s v="CONSULTA CUOTA"/>
    <x v="0"/>
    <x v="2"/>
    <x v="0"/>
    <x v="2"/>
    <s v="Karla M Ligarda Baca"/>
    <s v="Presencial"/>
    <x v="0"/>
    <x v="1"/>
    <x v="3"/>
    <x v="1"/>
  </r>
  <r>
    <x v="12181"/>
    <x v="5"/>
    <s v="TGM16793"/>
    <s v="300706 - CODIGO CIP PARA FOMA"/>
    <x v="0"/>
    <x v="0"/>
    <x v="2"/>
    <x v="46"/>
    <s v="Marina Diaz Romero Cix"/>
    <m/>
    <x v="0"/>
    <x v="2"/>
    <x v="3"/>
    <x v="1"/>
  </r>
  <r>
    <x v="12182"/>
    <x v="5"/>
    <s v="TGM16794"/>
    <s v="5023946 - CONSULTA POR CUOTA PARA PAGO"/>
    <x v="0"/>
    <x v="2"/>
    <x v="0"/>
    <x v="2"/>
    <s v="Marina Diaz Romero Cix"/>
    <m/>
    <x v="0"/>
    <x v="1"/>
    <x v="3"/>
    <x v="1"/>
  </r>
  <r>
    <x v="12183"/>
    <x v="5"/>
    <s v="TGM16795"/>
    <s v="300097 -CONSULTA DE DEUDA"/>
    <x v="0"/>
    <x v="2"/>
    <x v="0"/>
    <x v="2"/>
    <s v="Marina Diaz Romero Cix"/>
    <m/>
    <x v="0"/>
    <x v="1"/>
    <x v="3"/>
    <x v="1"/>
  </r>
  <r>
    <x v="12184"/>
    <x v="1"/>
    <s v="TGM16796"/>
    <s v="SERVICIO DE MISA"/>
    <x v="0"/>
    <x v="2"/>
    <x v="0"/>
    <x v="39"/>
    <s v="Fiordeliz Michelle Baquerizo Aliaga COR"/>
    <s v="Presencial"/>
    <x v="0"/>
    <x v="1"/>
    <x v="3"/>
    <x v="1"/>
  </r>
  <r>
    <x v="12185"/>
    <x v="0"/>
    <s v="TGM16797"/>
    <s v="SERVICIO DE MISA"/>
    <x v="0"/>
    <x v="2"/>
    <x v="0"/>
    <x v="39"/>
    <s v="Fiordeliz Michelle Baquerizo Aliaga SAN"/>
    <s v="Presencial"/>
    <x v="0"/>
    <x v="1"/>
    <x v="3"/>
    <x v="1"/>
  </r>
  <r>
    <x v="12186"/>
    <x v="4"/>
    <s v="TGM16798"/>
    <s v="CONSULTA CUOTA"/>
    <x v="0"/>
    <x v="2"/>
    <x v="0"/>
    <x v="2"/>
    <s v="Karla Ligarda Baca"/>
    <s v="Llamada Telefonica"/>
    <x v="0"/>
    <x v="1"/>
    <x v="3"/>
    <x v="1"/>
  </r>
  <r>
    <x v="12187"/>
    <x v="6"/>
    <s v="TGM16800"/>
    <s v="7001035 - SOLICITA REPROGRMACION DE PAGOS"/>
    <x v="0"/>
    <x v="0"/>
    <x v="4"/>
    <x v="10"/>
    <s v="Juan Carlos Chavez  lam"/>
    <m/>
    <x v="0"/>
    <x v="2"/>
    <x v="3"/>
    <x v="1"/>
  </r>
  <r>
    <x v="12188"/>
    <x v="3"/>
    <s v="TGM16801"/>
    <s v="GENERACION DE CODIGO CIP"/>
    <x v="0"/>
    <x v="0"/>
    <x v="0"/>
    <x v="46"/>
    <s v="Karla M Ligarda Baca"/>
    <s v="Llamada Telefonica"/>
    <x v="0"/>
    <x v="1"/>
    <x v="3"/>
    <x v="1"/>
  </r>
  <r>
    <x v="12189"/>
    <x v="3"/>
    <s v="TGM16802"/>
    <s v="CONSULTA MISA"/>
    <x v="0"/>
    <x v="2"/>
    <x v="0"/>
    <x v="2"/>
    <s v="Karla M Ligarda Baca"/>
    <s v="Llamada Telefonica"/>
    <x v="0"/>
    <x v="1"/>
    <x v="3"/>
    <x v="1"/>
  </r>
  <r>
    <x v="12190"/>
    <x v="2"/>
    <s v="TGM16803"/>
    <s v="ALQUILER DE TOLDO 201117"/>
    <x v="0"/>
    <x v="0"/>
    <x v="0"/>
    <x v="48"/>
    <s v="Rocio Margarita Chaname Vicente"/>
    <m/>
    <x v="0"/>
    <x v="1"/>
    <x v="3"/>
    <x v="1"/>
  </r>
  <r>
    <x v="12191"/>
    <x v="2"/>
    <s v="TGM16804"/>
    <s v="BOLETA 5004985"/>
    <x v="0"/>
    <x v="0"/>
    <x v="0"/>
    <x v="19"/>
    <s v="Rocio Margarita Chaname Vicente"/>
    <m/>
    <x v="0"/>
    <x v="1"/>
    <x v="3"/>
    <x v="1"/>
  </r>
  <r>
    <x v="12192"/>
    <x v="2"/>
    <s v="TGM16805"/>
    <s v="PAGO DE CUOTA 200620"/>
    <x v="0"/>
    <x v="0"/>
    <x v="0"/>
    <x v="51"/>
    <s v="Rocio Margarita Chaname Vicente"/>
    <m/>
    <x v="0"/>
    <x v="1"/>
    <x v="3"/>
    <x v="1"/>
  </r>
  <r>
    <x v="12193"/>
    <x v="5"/>
    <s v="TGM16806"/>
    <s v="300765 - CODIGO CIP PARA PAGO DE CUOTA"/>
    <x v="0"/>
    <x v="0"/>
    <x v="0"/>
    <x v="46"/>
    <s v="Marina Diaz Romero Cix"/>
    <m/>
    <x v="0"/>
    <x v="1"/>
    <x v="3"/>
    <x v="1"/>
  </r>
  <r>
    <x v="12194"/>
    <x v="1"/>
    <s v="TGM16807"/>
    <s v="ESTADO DE CUENTA"/>
    <x v="0"/>
    <x v="0"/>
    <x v="2"/>
    <x v="5"/>
    <s v="Fiordeliz Michelle Baquerizo Aliaga COR"/>
    <s v="Presencial"/>
    <x v="0"/>
    <x v="2"/>
    <x v="3"/>
    <x v="1"/>
  </r>
  <r>
    <x v="12195"/>
    <x v="5"/>
    <s v="TGM16808"/>
    <s v="300225- USO DE ESPACIO"/>
    <x v="0"/>
    <x v="2"/>
    <x v="0"/>
    <x v="2"/>
    <s v="Marina Diaz Romero Cix"/>
    <m/>
    <x v="0"/>
    <x v="1"/>
    <x v="3"/>
    <x v="1"/>
  </r>
  <r>
    <x v="12196"/>
    <x v="6"/>
    <s v="TGM16809"/>
    <s v="5027027 - USO DE ESPACIO PARA TRASLADO"/>
    <x v="0"/>
    <x v="2"/>
    <x v="0"/>
    <x v="2"/>
    <s v="Marina Diaz Romero lamb"/>
    <m/>
    <x v="0"/>
    <x v="1"/>
    <x v="3"/>
    <x v="1"/>
  </r>
  <r>
    <x v="12197"/>
    <x v="0"/>
    <s v="TGM16810"/>
    <s v="MAUSOLEO SEMIABIERTO"/>
    <x v="0"/>
    <x v="1"/>
    <x v="4"/>
    <x v="12"/>
    <s v="Deisy Huaman Lara - San Antonio"/>
    <s v="Presencial"/>
    <x v="0"/>
    <x v="2"/>
    <x v="3"/>
    <x v="1"/>
  </r>
  <r>
    <x v="12198"/>
    <x v="2"/>
    <s v="TGM16811"/>
    <s v="PAGO DE CUOTA 5050193"/>
    <x v="0"/>
    <x v="0"/>
    <x v="0"/>
    <x v="51"/>
    <s v="Rocio Margarita Chaname Vicente"/>
    <m/>
    <x v="0"/>
    <x v="1"/>
    <x v="3"/>
    <x v="1"/>
  </r>
  <r>
    <x v="12199"/>
    <x v="5"/>
    <s v="TGM16812"/>
    <s v="300391 - AMORTIZACION DEUDA"/>
    <x v="0"/>
    <x v="0"/>
    <x v="2"/>
    <x v="2"/>
    <s v="Marina Diaz Romero Cix"/>
    <m/>
    <x v="0"/>
    <x v="2"/>
    <x v="3"/>
    <x v="1"/>
  </r>
  <r>
    <x v="12200"/>
    <x v="0"/>
    <s v="TGM16813"/>
    <s v="ACTUALIZACION DE DATOS"/>
    <x v="0"/>
    <x v="0"/>
    <x v="0"/>
    <x v="1"/>
    <s v="Fiordeliz Michelle Baquerizo Aliaga SAN"/>
    <s v="Presencial"/>
    <x v="0"/>
    <x v="1"/>
    <x v="3"/>
    <x v="1"/>
  </r>
  <r>
    <x v="12201"/>
    <x v="5"/>
    <s v="TGM16814"/>
    <s v="300511 - PAGO DE CUOTAS CON CIP"/>
    <x v="0"/>
    <x v="0"/>
    <x v="0"/>
    <x v="46"/>
    <s v="Marina Diaz Romero Cix"/>
    <m/>
    <x v="0"/>
    <x v="1"/>
    <x v="3"/>
    <x v="1"/>
  </r>
  <r>
    <x v="12202"/>
    <x v="4"/>
    <s v="TGM16815"/>
    <s v="CONSULTA CUOTA"/>
    <x v="0"/>
    <x v="2"/>
    <x v="0"/>
    <x v="2"/>
    <s v="Karla Ligarda Baca"/>
    <m/>
    <x v="0"/>
    <x v="1"/>
    <x v="3"/>
    <x v="1"/>
  </r>
  <r>
    <x v="12203"/>
    <x v="4"/>
    <s v="TGM16816"/>
    <s v="CONSULTA MISA"/>
    <x v="0"/>
    <x v="2"/>
    <x v="0"/>
    <x v="39"/>
    <s v="Karla Ligarda Baca"/>
    <s v="Presencial"/>
    <x v="0"/>
    <x v="1"/>
    <x v="3"/>
    <x v="1"/>
  </r>
  <r>
    <x v="12204"/>
    <x v="3"/>
    <s v="TGM16817"/>
    <s v="CONSULTA CUOTA"/>
    <x v="0"/>
    <x v="2"/>
    <x v="0"/>
    <x v="2"/>
    <s v="Karla M Ligarda Baca"/>
    <s v="Presencial"/>
    <x v="0"/>
    <x v="1"/>
    <x v="3"/>
    <x v="1"/>
  </r>
  <r>
    <x v="12205"/>
    <x v="2"/>
    <s v="TGM16818"/>
    <s v="RESPONSO 200480"/>
    <x v="0"/>
    <x v="0"/>
    <x v="0"/>
    <x v="50"/>
    <s v="Rocio Margarita Chaname Vicente"/>
    <m/>
    <x v="0"/>
    <x v="1"/>
    <x v="3"/>
    <x v="1"/>
  </r>
  <r>
    <x v="12206"/>
    <x v="3"/>
    <s v="TGM16819"/>
    <s v="PAGO DE FOMA"/>
    <x v="0"/>
    <x v="0"/>
    <x v="0"/>
    <x v="51"/>
    <s v="Ruth Cusihuaman SACC1"/>
    <s v="Presencial"/>
    <x v="0"/>
    <x v="1"/>
    <x v="3"/>
    <x v="1"/>
  </r>
  <r>
    <x v="12207"/>
    <x v="3"/>
    <s v="TGM16820"/>
    <s v="PAGO DE FOMA"/>
    <x v="0"/>
    <x v="0"/>
    <x v="0"/>
    <x v="51"/>
    <s v="Ruth Cusihuaman SACC1"/>
    <s v="Presencial"/>
    <x v="0"/>
    <x v="1"/>
    <x v="3"/>
    <x v="1"/>
  </r>
  <r>
    <x v="12208"/>
    <x v="2"/>
    <s v="TGM16821"/>
    <s v="ESTADO DE CUENTA 5013405"/>
    <x v="0"/>
    <x v="0"/>
    <x v="2"/>
    <x v="5"/>
    <s v="Rocio Margarita Chaname Vicente"/>
    <m/>
    <x v="0"/>
    <x v="2"/>
    <x v="3"/>
    <x v="1"/>
  </r>
  <r>
    <x v="12209"/>
    <x v="2"/>
    <s v="TGM16822"/>
    <s v="RESPONSO 200629"/>
    <x v="0"/>
    <x v="0"/>
    <x v="0"/>
    <x v="50"/>
    <s v="Rocio Margarita Chaname Vicente"/>
    <m/>
    <x v="0"/>
    <x v="1"/>
    <x v="3"/>
    <x v="1"/>
  </r>
  <r>
    <x v="12210"/>
    <x v="4"/>
    <s v="TGM16823"/>
    <s v="CONSULTA CUOTA"/>
    <x v="0"/>
    <x v="2"/>
    <x v="0"/>
    <x v="2"/>
    <s v="Karla Ligarda Baca"/>
    <m/>
    <x v="0"/>
    <x v="1"/>
    <x v="3"/>
    <x v="1"/>
  </r>
  <r>
    <x v="12211"/>
    <x v="6"/>
    <s v="TGM16824"/>
    <s v="7001044 - CNOSULTA NUMERO DE CONTRATO"/>
    <x v="0"/>
    <x v="2"/>
    <x v="0"/>
    <x v="2"/>
    <s v="Marina Diaz Romero lamb"/>
    <m/>
    <x v="0"/>
    <x v="1"/>
    <x v="3"/>
    <x v="1"/>
  </r>
  <r>
    <x v="12212"/>
    <x v="6"/>
    <s v="TGM16825"/>
    <s v="7001165 - AMORTIZACION A CAPITAL"/>
    <x v="0"/>
    <x v="0"/>
    <x v="4"/>
    <x v="10"/>
    <s v="Juan Carlos Chavez  lam"/>
    <m/>
    <x v="0"/>
    <x v="2"/>
    <x v="3"/>
    <x v="1"/>
  </r>
  <r>
    <x v="12213"/>
    <x v="4"/>
    <s v="TGM16826"/>
    <s v="GENERACION DE CODIGO CIP"/>
    <x v="0"/>
    <x v="0"/>
    <x v="0"/>
    <x v="46"/>
    <s v="Karla Ligarda Baca"/>
    <s v="Presencial"/>
    <x v="0"/>
    <x v="1"/>
    <x v="3"/>
    <x v="1"/>
  </r>
  <r>
    <x v="12214"/>
    <x v="6"/>
    <s v="TGM16827"/>
    <s v="5027027 - CONSTANCIA DE UBICACION DE ESPACIO"/>
    <x v="0"/>
    <x v="0"/>
    <x v="0"/>
    <x v="55"/>
    <s v="Marina Diaz Romero lamb"/>
    <m/>
    <x v="0"/>
    <x v="1"/>
    <x v="3"/>
    <x v="1"/>
  </r>
  <r>
    <x v="12215"/>
    <x v="3"/>
    <s v="TGM16828"/>
    <s v="INSTALACION DE LAPIDA"/>
    <x v="0"/>
    <x v="1"/>
    <x v="2"/>
    <x v="13"/>
    <s v="Karla M Ligarda Baca"/>
    <s v="Llamada Telefonica"/>
    <x v="0"/>
    <x v="2"/>
    <x v="3"/>
    <x v="1"/>
  </r>
  <r>
    <x v="12216"/>
    <x v="2"/>
    <s v="TGM16829"/>
    <s v="PAGO DE FOMA 200251"/>
    <x v="0"/>
    <x v="0"/>
    <x v="0"/>
    <x v="51"/>
    <s v="Rocio Margarita Chaname Vicente"/>
    <m/>
    <x v="0"/>
    <x v="1"/>
    <x v="3"/>
    <x v="1"/>
  </r>
  <r>
    <x v="12217"/>
    <x v="3"/>
    <s v="TGM16830"/>
    <s v="CONSULTA CUOTA"/>
    <x v="0"/>
    <x v="2"/>
    <x v="0"/>
    <x v="2"/>
    <s v="Karla M Ligarda Baca"/>
    <s v="Llamada Telefonica"/>
    <x v="0"/>
    <x v="1"/>
    <x v="3"/>
    <x v="1"/>
  </r>
  <r>
    <x v="12218"/>
    <x v="5"/>
    <s v="TGM16831"/>
    <s v="300225 - ENTREGA DE ACTA DE DEF"/>
    <x v="0"/>
    <x v="0"/>
    <x v="0"/>
    <x v="41"/>
    <s v="Marina Diaz Romero Cix"/>
    <m/>
    <x v="0"/>
    <x v="1"/>
    <x v="3"/>
    <x v="1"/>
  </r>
  <r>
    <x v="12219"/>
    <x v="5"/>
    <s v="TGM16832"/>
    <s v="16614896 - DEVOLUCION DE INICIAL"/>
    <x v="0"/>
    <x v="0"/>
    <x v="2"/>
    <x v="2"/>
    <s v="Marina Diaz Romero Cix"/>
    <m/>
    <x v="0"/>
    <x v="2"/>
    <x v="3"/>
    <x v="1"/>
  </r>
  <r>
    <x v="12220"/>
    <x v="2"/>
    <s v="TGM16833"/>
    <s v="PAGO DE FOMA 5029085"/>
    <x v="0"/>
    <x v="0"/>
    <x v="0"/>
    <x v="51"/>
    <s v="Rocio Margarita Chaname Vicente"/>
    <m/>
    <x v="0"/>
    <x v="1"/>
    <x v="3"/>
    <x v="1"/>
  </r>
  <r>
    <x v="12221"/>
    <x v="5"/>
    <s v="TGM16834"/>
    <s v="300432 - PAGO DE CUOTA CODIGO CIP"/>
    <x v="0"/>
    <x v="0"/>
    <x v="2"/>
    <x v="2"/>
    <s v="Marina Diaz Romero Cix"/>
    <m/>
    <x v="0"/>
    <x v="2"/>
    <x v="3"/>
    <x v="1"/>
  </r>
  <r>
    <x v="12222"/>
    <x v="0"/>
    <s v="TGM16835"/>
    <s v="GENERACION CODIGO CIP"/>
    <x v="0"/>
    <x v="0"/>
    <x v="0"/>
    <x v="46"/>
    <s v="Fiordeliz Michelle Baquerizo Aliaga SAN"/>
    <s v="Presencial"/>
    <x v="0"/>
    <x v="1"/>
    <x v="3"/>
    <x v="1"/>
  </r>
  <r>
    <x v="12223"/>
    <x v="0"/>
    <s v="TGM16836"/>
    <s v="RAJADURA NICHO DOBLE"/>
    <x v="0"/>
    <x v="1"/>
    <x v="4"/>
    <x v="20"/>
    <s v="Deisy Huaman Lara - San Antonio"/>
    <s v="Presencial"/>
    <x v="0"/>
    <x v="1"/>
    <x v="3"/>
    <x v="1"/>
  </r>
  <r>
    <x v="12224"/>
    <x v="4"/>
    <s v="TGM16837"/>
    <s v="CONSULTA SALDO TOTAL"/>
    <x v="0"/>
    <x v="2"/>
    <x v="0"/>
    <x v="10"/>
    <s v="Ruth Cusihuaman SACC2"/>
    <s v="Presencial"/>
    <x v="0"/>
    <x v="1"/>
    <x v="3"/>
    <x v="1"/>
  </r>
  <r>
    <x v="12225"/>
    <x v="4"/>
    <s v="TGM16838"/>
    <s v="GENERACION CODG. CIP"/>
    <x v="0"/>
    <x v="0"/>
    <x v="0"/>
    <x v="46"/>
    <s v="Ruth Cusihuaman SACC2"/>
    <s v="Llamada Telefonica"/>
    <x v="0"/>
    <x v="1"/>
    <x v="3"/>
    <x v="1"/>
  </r>
  <r>
    <x v="12226"/>
    <x v="4"/>
    <s v="TGM16839"/>
    <s v="ENTREGA DE CONTRATO"/>
    <x v="0"/>
    <x v="0"/>
    <x v="0"/>
    <x v="44"/>
    <s v="Karla Ligarda Baca"/>
    <s v="Presencial"/>
    <x v="0"/>
    <x v="1"/>
    <x v="3"/>
    <x v="1"/>
  </r>
  <r>
    <x v="12227"/>
    <x v="4"/>
    <s v="TGM16840"/>
    <s v="CONSULTA EXHUMACION"/>
    <x v="0"/>
    <x v="2"/>
    <x v="0"/>
    <x v="7"/>
    <s v="Karla Ligarda Baca"/>
    <s v="Presencial"/>
    <x v="0"/>
    <x v="1"/>
    <x v="3"/>
    <x v="1"/>
  </r>
  <r>
    <x v="12228"/>
    <x v="0"/>
    <s v="TGM16841"/>
    <s v="DISCONFORME ESPACIO"/>
    <x v="0"/>
    <x v="1"/>
    <x v="4"/>
    <x v="14"/>
    <s v="Deisy Huaman Lara - San Antonio"/>
    <s v="Presencial"/>
    <x v="0"/>
    <x v="2"/>
    <x v="3"/>
    <x v="1"/>
  </r>
  <r>
    <x v="12229"/>
    <x v="0"/>
    <s v="TGM16842"/>
    <s v="SERVICIO DE MISA"/>
    <x v="0"/>
    <x v="2"/>
    <x v="0"/>
    <x v="39"/>
    <s v="Fiordeliz Michelle Baquerizo Aliaga SAN"/>
    <s v="Presencial"/>
    <x v="0"/>
    <x v="1"/>
    <x v="3"/>
    <x v="1"/>
  </r>
  <r>
    <x v="12230"/>
    <x v="4"/>
    <s v="TGM16843"/>
    <s v="ACTUALIZACION DE DATOS"/>
    <x v="0"/>
    <x v="0"/>
    <x v="0"/>
    <x v="1"/>
    <s v="Karla Ligarda Baca"/>
    <s v="Presencial"/>
    <x v="0"/>
    <x v="1"/>
    <x v="3"/>
    <x v="1"/>
  </r>
  <r>
    <x v="12231"/>
    <x v="4"/>
    <s v="TGM16844"/>
    <s v="ENVIO DE ESTADO DE CUENTA"/>
    <x v="0"/>
    <x v="0"/>
    <x v="0"/>
    <x v="5"/>
    <s v="Karla Ligarda Baca"/>
    <s v="Presencial"/>
    <x v="0"/>
    <x v="1"/>
    <x v="3"/>
    <x v="1"/>
  </r>
  <r>
    <x v="12232"/>
    <x v="2"/>
    <s v="TGM16845"/>
    <s v="PAGO DE CUOTA 200791"/>
    <x v="0"/>
    <x v="0"/>
    <x v="0"/>
    <x v="51"/>
    <s v="Rocio Margarita Chaname Vicente"/>
    <m/>
    <x v="0"/>
    <x v="1"/>
    <x v="3"/>
    <x v="1"/>
  </r>
  <r>
    <x v="12233"/>
    <x v="4"/>
    <s v="TGM16846"/>
    <s v="CONSULTA DE CERTIFICADO DE USO PERPETUO"/>
    <x v="0"/>
    <x v="2"/>
    <x v="0"/>
    <x v="0"/>
    <s v="Karla Ligarda Baca"/>
    <s v="Llamada Telefonica"/>
    <x v="0"/>
    <x v="1"/>
    <x v="3"/>
    <x v="1"/>
  </r>
  <r>
    <x v="12234"/>
    <x v="4"/>
    <s v="TGM16847"/>
    <s v="DEVOLUCION DE GARANTIA X A/D"/>
    <x v="0"/>
    <x v="0"/>
    <x v="2"/>
    <x v="45"/>
    <s v="Ruth Cusihuaman SACC2"/>
    <s v="Presencial"/>
    <x v="0"/>
    <x v="2"/>
    <x v="3"/>
    <x v="1"/>
  </r>
  <r>
    <x v="12235"/>
    <x v="4"/>
    <s v="TGM16848"/>
    <s v="DEVOLUCION DE GARANTIA"/>
    <x v="0"/>
    <x v="0"/>
    <x v="0"/>
    <x v="45"/>
    <s v="Karla Ligarda Baca"/>
    <s v="Presencial"/>
    <x v="0"/>
    <x v="1"/>
    <x v="3"/>
    <x v="1"/>
  </r>
  <r>
    <x v="12236"/>
    <x v="4"/>
    <s v="TGM16849"/>
    <s v="DEVOLUCION DE GARANTIA"/>
    <x v="0"/>
    <x v="0"/>
    <x v="0"/>
    <x v="45"/>
    <s v="Karla Ligarda Baca"/>
    <s v="Presencial"/>
    <x v="0"/>
    <x v="1"/>
    <x v="3"/>
    <x v="1"/>
  </r>
  <r>
    <x v="12237"/>
    <x v="0"/>
    <s v="TGM16850"/>
    <s v="MISA"/>
    <x v="0"/>
    <x v="2"/>
    <x v="0"/>
    <x v="39"/>
    <s v="Nescar Janeth Ingaruca Peña SAC SAN"/>
    <s v="Presencial"/>
    <x v="0"/>
    <x v="1"/>
    <x v="3"/>
    <x v="1"/>
  </r>
  <r>
    <x v="12238"/>
    <x v="0"/>
    <s v="TGM16851"/>
    <s v="MISA"/>
    <x v="0"/>
    <x v="2"/>
    <x v="0"/>
    <x v="39"/>
    <s v="Nescar Janeth Ingaruca Peña SAC SAN"/>
    <s v="Presencial"/>
    <x v="0"/>
    <x v="1"/>
    <x v="3"/>
    <x v="1"/>
  </r>
  <r>
    <x v="12239"/>
    <x v="4"/>
    <s v="TGM16852"/>
    <s v="REPROGRAMACION DE CUOTA"/>
    <x v="0"/>
    <x v="0"/>
    <x v="4"/>
    <x v="10"/>
    <s v="Juan Carlos Chavez  Csc2"/>
    <s v="Llamada Telefonica"/>
    <x v="0"/>
    <x v="2"/>
    <x v="3"/>
    <x v="1"/>
  </r>
  <r>
    <x v="12240"/>
    <x v="1"/>
    <s v="TGM16853"/>
    <s v="ESTADO DE CUENTA"/>
    <x v="0"/>
    <x v="0"/>
    <x v="2"/>
    <x v="5"/>
    <s v="Fiordeliz Michelle Baquerizo Aliaga COR"/>
    <s v="Presencial"/>
    <x v="0"/>
    <x v="2"/>
    <x v="3"/>
    <x v="1"/>
  </r>
  <r>
    <x v="12241"/>
    <x v="1"/>
    <s v="TGM16854"/>
    <s v="MISA"/>
    <x v="0"/>
    <x v="2"/>
    <x v="0"/>
    <x v="39"/>
    <s v="Nescar Janeth Ingaruca Peña SAC COR"/>
    <s v="Presencial"/>
    <x v="0"/>
    <x v="1"/>
    <x v="3"/>
    <x v="1"/>
  </r>
  <r>
    <x v="12242"/>
    <x v="5"/>
    <s v="TGM16855"/>
    <s v="300997 - PAGO DE FOMA"/>
    <x v="0"/>
    <x v="0"/>
    <x v="0"/>
    <x v="51"/>
    <s v="Marina Diaz Romero Cix"/>
    <m/>
    <x v="0"/>
    <x v="1"/>
    <x v="3"/>
    <x v="1"/>
  </r>
  <r>
    <x v="12243"/>
    <x v="4"/>
    <s v="TGM16856"/>
    <s v="CONSULTA LAPIDA"/>
    <x v="0"/>
    <x v="2"/>
    <x v="0"/>
    <x v="9"/>
    <s v="Karla Ligarda Baca"/>
    <s v="Presencial"/>
    <x v="0"/>
    <x v="1"/>
    <x v="3"/>
    <x v="1"/>
  </r>
  <r>
    <x v="12244"/>
    <x v="5"/>
    <s v="TGM16857"/>
    <s v="300472 - CERTIFICADO DE ESPACIO"/>
    <x v="0"/>
    <x v="0"/>
    <x v="0"/>
    <x v="0"/>
    <s v="Marina Diaz Romero Cix"/>
    <m/>
    <x v="0"/>
    <x v="1"/>
    <x v="3"/>
    <x v="1"/>
  </r>
  <r>
    <x v="12245"/>
    <x v="3"/>
    <s v="TGM16858"/>
    <s v="CONSULTA MISA"/>
    <x v="0"/>
    <x v="2"/>
    <x v="0"/>
    <x v="39"/>
    <s v="Karla M Ligarda Baca"/>
    <s v="Presencial"/>
    <x v="0"/>
    <x v="1"/>
    <x v="3"/>
    <x v="1"/>
  </r>
  <r>
    <x v="12246"/>
    <x v="4"/>
    <s v="TGM16859"/>
    <s v="CONSULTA CUOTA"/>
    <x v="0"/>
    <x v="2"/>
    <x v="0"/>
    <x v="2"/>
    <s v="Karla Ligarda Baca"/>
    <s v="Presencial"/>
    <x v="0"/>
    <x v="1"/>
    <x v="3"/>
    <x v="1"/>
  </r>
  <r>
    <x v="12247"/>
    <x v="3"/>
    <s v="TGM16860"/>
    <s v="CONSULTA CUOTA"/>
    <x v="0"/>
    <x v="2"/>
    <x v="0"/>
    <x v="2"/>
    <s v="Karla M Ligarda Baca"/>
    <s v="Presencial"/>
    <x v="0"/>
    <x v="1"/>
    <x v="3"/>
    <x v="1"/>
  </r>
  <r>
    <x v="12248"/>
    <x v="3"/>
    <s v="TGM16861"/>
    <s v="CONSULTA CUOTA"/>
    <x v="0"/>
    <x v="2"/>
    <x v="0"/>
    <x v="2"/>
    <s v="Karla M Ligarda Baca"/>
    <s v="Presencial"/>
    <x v="0"/>
    <x v="1"/>
    <x v="3"/>
    <x v="1"/>
  </r>
  <r>
    <x v="12249"/>
    <x v="3"/>
    <s v="TGM16862"/>
    <s v="ACTUALIZACION DE DATOS"/>
    <x v="0"/>
    <x v="0"/>
    <x v="0"/>
    <x v="1"/>
    <s v="Karla M Ligarda Baca"/>
    <s v="Presencial"/>
    <x v="0"/>
    <x v="1"/>
    <x v="3"/>
    <x v="1"/>
  </r>
  <r>
    <x v="12250"/>
    <x v="4"/>
    <s v="TGM16863"/>
    <s v="CONSULTA CUOTA"/>
    <x v="0"/>
    <x v="2"/>
    <x v="0"/>
    <x v="2"/>
    <s v="Karla Ligarda Baca"/>
    <s v="Presencial"/>
    <x v="0"/>
    <x v="1"/>
    <x v="3"/>
    <x v="1"/>
  </r>
  <r>
    <x v="12251"/>
    <x v="4"/>
    <s v="TGM16864"/>
    <s v="CONSULTA LAPIDA"/>
    <x v="0"/>
    <x v="2"/>
    <x v="0"/>
    <x v="15"/>
    <s v="Karla Ligarda Baca"/>
    <s v="Presencial"/>
    <x v="0"/>
    <x v="1"/>
    <x v="3"/>
    <x v="1"/>
  </r>
  <r>
    <x v="12252"/>
    <x v="5"/>
    <s v="TGM16865"/>
    <s v="300765 - CONSULTA DE PAGO"/>
    <x v="0"/>
    <x v="2"/>
    <x v="0"/>
    <x v="2"/>
    <s v="Marina Diaz Romero Cix"/>
    <m/>
    <x v="0"/>
    <x v="1"/>
    <x v="3"/>
    <x v="1"/>
  </r>
  <r>
    <x v="12253"/>
    <x v="3"/>
    <s v="TGM16866"/>
    <s v="GENERACION DE CODIGO CIP"/>
    <x v="0"/>
    <x v="0"/>
    <x v="0"/>
    <x v="46"/>
    <s v="Karla M Ligarda Baca"/>
    <s v="Presencial"/>
    <x v="0"/>
    <x v="1"/>
    <x v="3"/>
    <x v="1"/>
  </r>
  <r>
    <x v="12254"/>
    <x v="5"/>
    <s v="TGM16867"/>
    <s v="300706 - CODIGO CIP PARA FOMA"/>
    <x v="0"/>
    <x v="0"/>
    <x v="0"/>
    <x v="46"/>
    <s v="Marina Diaz Romero Cix"/>
    <m/>
    <x v="0"/>
    <x v="1"/>
    <x v="3"/>
    <x v="1"/>
  </r>
  <r>
    <x v="12255"/>
    <x v="4"/>
    <s v="TGM16868"/>
    <s v="ENVIO DE ESTADO DE CUENTA"/>
    <x v="0"/>
    <x v="0"/>
    <x v="0"/>
    <x v="5"/>
    <s v="Karla Ligarda Baca"/>
    <s v="Presencial"/>
    <x v="0"/>
    <x v="1"/>
    <x v="3"/>
    <x v="1"/>
  </r>
  <r>
    <x v="12256"/>
    <x v="3"/>
    <s v="TGM16869"/>
    <s v="CONSULTA CUOTA"/>
    <x v="0"/>
    <x v="2"/>
    <x v="0"/>
    <x v="2"/>
    <s v="Karla M Ligarda Baca"/>
    <s v="Presencial"/>
    <x v="0"/>
    <x v="1"/>
    <x v="3"/>
    <x v="1"/>
  </r>
  <r>
    <x v="12257"/>
    <x v="3"/>
    <s v="TGM16870"/>
    <s v="CONSULTA DE INHUMACION"/>
    <x v="0"/>
    <x v="2"/>
    <x v="0"/>
    <x v="35"/>
    <s v="Karla M Ligarda Baca"/>
    <s v="Presencial"/>
    <x v="0"/>
    <x v="1"/>
    <x v="3"/>
    <x v="1"/>
  </r>
  <r>
    <x v="12258"/>
    <x v="4"/>
    <s v="TGM16871"/>
    <s v="CONSULTA CUOTA"/>
    <x v="0"/>
    <x v="2"/>
    <x v="0"/>
    <x v="2"/>
    <s v="Karla Ligarda Baca"/>
    <s v="Presencial"/>
    <x v="0"/>
    <x v="1"/>
    <x v="3"/>
    <x v="1"/>
  </r>
  <r>
    <x v="12259"/>
    <x v="4"/>
    <s v="TGM16872"/>
    <s v="CONSULTA CUOTA"/>
    <x v="0"/>
    <x v="2"/>
    <x v="0"/>
    <x v="2"/>
    <s v="Karla Ligarda Baca"/>
    <s v="Presencial"/>
    <x v="0"/>
    <x v="1"/>
    <x v="3"/>
    <x v="1"/>
  </r>
  <r>
    <x v="12260"/>
    <x v="4"/>
    <s v="TGM16873"/>
    <s v="CONSULTA CUOTA"/>
    <x v="0"/>
    <x v="2"/>
    <x v="0"/>
    <x v="2"/>
    <s v="Karla Ligarda Baca"/>
    <s v="Llamada Telefonica"/>
    <x v="0"/>
    <x v="1"/>
    <x v="3"/>
    <x v="1"/>
  </r>
  <r>
    <x v="12261"/>
    <x v="2"/>
    <s v="TGM16874"/>
    <s v="PAGO DE CUOTA 200896"/>
    <x v="0"/>
    <x v="0"/>
    <x v="0"/>
    <x v="51"/>
    <s v="Rocio Margarita Chaname Vicente"/>
    <m/>
    <x v="0"/>
    <x v="1"/>
    <x v="3"/>
    <x v="1"/>
  </r>
  <r>
    <x v="12262"/>
    <x v="0"/>
    <s v="TGM16875"/>
    <s v="USO DE ESPACIO"/>
    <x v="0"/>
    <x v="0"/>
    <x v="0"/>
    <x v="8"/>
    <s v="Pamela Diana SAC Caro Alhua"/>
    <s v="Presencial"/>
    <x v="0"/>
    <x v="1"/>
    <x v="3"/>
    <x v="1"/>
  </r>
  <r>
    <x v="12263"/>
    <x v="2"/>
    <s v="TGM16876"/>
    <s v="PAGO DE CUOTA 201012"/>
    <x v="0"/>
    <x v="0"/>
    <x v="0"/>
    <x v="51"/>
    <s v="Rocio Margarita Chaname Vicente"/>
    <m/>
    <x v="0"/>
    <x v="1"/>
    <x v="3"/>
    <x v="1"/>
  </r>
  <r>
    <x v="12264"/>
    <x v="2"/>
    <s v="TGM16877"/>
    <s v="PAGO DE CUOTA 201013"/>
    <x v="0"/>
    <x v="0"/>
    <x v="0"/>
    <x v="51"/>
    <s v="Rocio Margarita Chaname Vicente"/>
    <m/>
    <x v="0"/>
    <x v="1"/>
    <x v="3"/>
    <x v="1"/>
  </r>
  <r>
    <x v="12265"/>
    <x v="5"/>
    <s v="TGM16878"/>
    <s v="300408 - ESTADO DE DEUDA"/>
    <x v="0"/>
    <x v="0"/>
    <x v="2"/>
    <x v="2"/>
    <s v="Marina Diaz Romero Cix"/>
    <m/>
    <x v="0"/>
    <x v="2"/>
    <x v="3"/>
    <x v="1"/>
  </r>
  <r>
    <x v="12266"/>
    <x v="3"/>
    <s v="TGM16879"/>
    <s v="ENTREGA DE CERTIFICADO DE PERPETUIDAD"/>
    <x v="0"/>
    <x v="0"/>
    <x v="0"/>
    <x v="0"/>
    <s v="Ruth Cusihuaman SACC1"/>
    <s v="Presencial"/>
    <x v="0"/>
    <x v="1"/>
    <x v="3"/>
    <x v="1"/>
  </r>
  <r>
    <x v="12267"/>
    <x v="2"/>
    <s v="TGM16880"/>
    <s v="PAGO DE CUOTA 200061"/>
    <x v="0"/>
    <x v="0"/>
    <x v="0"/>
    <x v="51"/>
    <s v="Rocio Margarita Chaname Vicente"/>
    <m/>
    <x v="0"/>
    <x v="1"/>
    <x v="3"/>
    <x v="1"/>
  </r>
  <r>
    <x v="12268"/>
    <x v="4"/>
    <s v="TGM16881"/>
    <s v="DEVOLUCION DE GARANTIA"/>
    <x v="0"/>
    <x v="0"/>
    <x v="0"/>
    <x v="45"/>
    <s v="Karla Ligarda Baca"/>
    <s v="Presencial"/>
    <x v="0"/>
    <x v="1"/>
    <x v="3"/>
    <x v="1"/>
  </r>
  <r>
    <x v="12269"/>
    <x v="2"/>
    <s v="TGM16882"/>
    <s v="PAGO DE CUOTA 200996"/>
    <x v="0"/>
    <x v="0"/>
    <x v="2"/>
    <x v="51"/>
    <s v="Rocio Margarita Chaname Vicente"/>
    <m/>
    <x v="0"/>
    <x v="2"/>
    <x v="3"/>
    <x v="1"/>
  </r>
  <r>
    <x v="12270"/>
    <x v="0"/>
    <s v="TGM16883"/>
    <s v="MISA"/>
    <x v="0"/>
    <x v="2"/>
    <x v="2"/>
    <x v="39"/>
    <s v="Nescar Janeth Ingaruca Peña SAC SAN"/>
    <s v="Presencial"/>
    <x v="0"/>
    <x v="2"/>
    <x v="3"/>
    <x v="1"/>
  </r>
  <r>
    <x v="12271"/>
    <x v="0"/>
    <s v="TGM16884"/>
    <s v="MISA"/>
    <x v="0"/>
    <x v="2"/>
    <x v="0"/>
    <x v="39"/>
    <s v="Nescar Janeth Ingaruca Peña SAC SAN"/>
    <s v="Presencial"/>
    <x v="0"/>
    <x v="1"/>
    <x v="3"/>
    <x v="1"/>
  </r>
  <r>
    <x v="12272"/>
    <x v="0"/>
    <s v="TGM16885"/>
    <s v="ACTUALIZACION DE DATOS"/>
    <x v="0"/>
    <x v="0"/>
    <x v="0"/>
    <x v="1"/>
    <s v="Pamela Diana SAC Caro Alhua"/>
    <s v="Presencial"/>
    <x v="0"/>
    <x v="1"/>
    <x v="3"/>
    <x v="1"/>
  </r>
  <r>
    <x v="12273"/>
    <x v="4"/>
    <s v="TGM16886"/>
    <s v="ENTREGA DE CERTIFICADO DE PERPETUIDAD"/>
    <x v="0"/>
    <x v="0"/>
    <x v="0"/>
    <x v="0"/>
    <s v="Ruth Cusihuaman SACC2"/>
    <s v="Presencial"/>
    <x v="0"/>
    <x v="1"/>
    <x v="3"/>
    <x v="1"/>
  </r>
  <r>
    <x v="12274"/>
    <x v="0"/>
    <s v="TGM16887"/>
    <s v="MISA"/>
    <x v="0"/>
    <x v="2"/>
    <x v="0"/>
    <x v="39"/>
    <s v="Nescar Janeth Ingaruca Peña SAC SAN"/>
    <s v="Presencial"/>
    <x v="0"/>
    <x v="1"/>
    <x v="3"/>
    <x v="1"/>
  </r>
  <r>
    <x v="12275"/>
    <x v="0"/>
    <s v="TGM16888"/>
    <s v="MISA"/>
    <x v="0"/>
    <x v="2"/>
    <x v="0"/>
    <x v="39"/>
    <s v="Nescar Janeth Ingaruca Peña SAC SAN"/>
    <s v="Presencial"/>
    <x v="0"/>
    <x v="1"/>
    <x v="3"/>
    <x v="1"/>
  </r>
  <r>
    <x v="12276"/>
    <x v="0"/>
    <s v="TGM16889"/>
    <s v="VENTA FLOREROS"/>
    <x v="0"/>
    <x v="0"/>
    <x v="4"/>
    <x v="21"/>
    <s v="Grupo Servicio de Atencion al Cliente"/>
    <s v="Presencial"/>
    <x v="0"/>
    <x v="2"/>
    <x v="3"/>
    <x v="1"/>
  </r>
  <r>
    <x v="12277"/>
    <x v="0"/>
    <s v="TGM16890"/>
    <s v="MISA"/>
    <x v="0"/>
    <x v="2"/>
    <x v="0"/>
    <x v="39"/>
    <s v="Nescar Janeth Ingaruca Peña SAC SAN"/>
    <s v="Presencial"/>
    <x v="0"/>
    <x v="1"/>
    <x v="3"/>
    <x v="1"/>
  </r>
  <r>
    <x v="12278"/>
    <x v="0"/>
    <s v="TGM16891"/>
    <s v="MISA"/>
    <x v="0"/>
    <x v="2"/>
    <x v="0"/>
    <x v="39"/>
    <s v="Nescar Janeth Ingaruca Peña SAC SAN"/>
    <s v="Presencial"/>
    <x v="0"/>
    <x v="1"/>
    <x v="3"/>
    <x v="1"/>
  </r>
  <r>
    <x v="12279"/>
    <x v="0"/>
    <s v="TGM16892"/>
    <s v="CONSTANCIA"/>
    <x v="0"/>
    <x v="0"/>
    <x v="0"/>
    <x v="6"/>
    <s v="Nescar Janeth Ingaruca Peña SAC SAN"/>
    <m/>
    <x v="0"/>
    <x v="1"/>
    <x v="3"/>
    <x v="1"/>
  </r>
  <r>
    <x v="12280"/>
    <x v="2"/>
    <s v="TGM16893"/>
    <s v="PAGO DE CUOTA 201051"/>
    <x v="0"/>
    <x v="0"/>
    <x v="0"/>
    <x v="51"/>
    <s v="Rocio Margarita Chaname Vicente"/>
    <m/>
    <x v="0"/>
    <x v="1"/>
    <x v="3"/>
    <x v="1"/>
  </r>
  <r>
    <x v="12281"/>
    <x v="5"/>
    <s v="TGM16894"/>
    <s v="5042836 - PAGO DE CUOTA CON CODIGO"/>
    <x v="0"/>
    <x v="0"/>
    <x v="2"/>
    <x v="46"/>
    <s v="Marina Diaz Romero Cix"/>
    <m/>
    <x v="0"/>
    <x v="2"/>
    <x v="3"/>
    <x v="1"/>
  </r>
  <r>
    <x v="12282"/>
    <x v="5"/>
    <s v="TGM16895"/>
    <s v="300830 - CONSULTA POR SALDO"/>
    <x v="0"/>
    <x v="2"/>
    <x v="0"/>
    <x v="2"/>
    <s v="Marina Diaz Romero Cix"/>
    <m/>
    <x v="0"/>
    <x v="1"/>
    <x v="3"/>
    <x v="1"/>
  </r>
  <r>
    <x v="12283"/>
    <x v="5"/>
    <s v="TGM16896"/>
    <s v="400029 - PAGO DE CUOTA CON CIP"/>
    <x v="0"/>
    <x v="0"/>
    <x v="2"/>
    <x v="46"/>
    <s v="Marina Diaz Romero Cix"/>
    <m/>
    <x v="0"/>
    <x v="2"/>
    <x v="3"/>
    <x v="1"/>
  </r>
  <r>
    <x v="12284"/>
    <x v="3"/>
    <s v="TGM16897"/>
    <s v="DEVOLUCION DE GARANTIA"/>
    <x v="0"/>
    <x v="0"/>
    <x v="0"/>
    <x v="45"/>
    <s v="Karla M Ligarda Baca"/>
    <s v="Presencial"/>
    <x v="0"/>
    <x v="1"/>
    <x v="3"/>
    <x v="1"/>
  </r>
  <r>
    <x v="12285"/>
    <x v="6"/>
    <s v="TGM16898"/>
    <s v="400029 - PAGO DE CUTOA CON CIP"/>
    <x v="0"/>
    <x v="0"/>
    <x v="0"/>
    <x v="46"/>
    <s v="Marina Diaz Romero lamb"/>
    <m/>
    <x v="0"/>
    <x v="1"/>
    <x v="3"/>
    <x v="1"/>
  </r>
  <r>
    <x v="12286"/>
    <x v="0"/>
    <s v="TGM16899"/>
    <s v="GRUPO MUSICAL"/>
    <x v="0"/>
    <x v="1"/>
    <x v="0"/>
    <x v="42"/>
    <s v="Pamela Diana SAC Caro Alhua"/>
    <s v="Presencial"/>
    <x v="0"/>
    <x v="1"/>
    <x v="3"/>
    <x v="1"/>
  </r>
  <r>
    <x v="12287"/>
    <x v="0"/>
    <s v="TGM16900"/>
    <s v="ALQUILER DE TOLDO"/>
    <x v="0"/>
    <x v="0"/>
    <x v="0"/>
    <x v="48"/>
    <s v="Fiordeliz Michelle Baquerizo Aliaga SAN"/>
    <s v="Presencial"/>
    <x v="0"/>
    <x v="1"/>
    <x v="3"/>
    <x v="1"/>
  </r>
  <r>
    <x v="12288"/>
    <x v="3"/>
    <s v="TGM16901"/>
    <s v="EMISION DE CERTIFICADO DE USO PERPETUO"/>
    <x v="0"/>
    <x v="0"/>
    <x v="0"/>
    <x v="0"/>
    <s v="Karla M Ligarda Baca"/>
    <s v="Presencial"/>
    <x v="0"/>
    <x v="1"/>
    <x v="3"/>
    <x v="1"/>
  </r>
  <r>
    <x v="12289"/>
    <x v="1"/>
    <s v="TGM16902"/>
    <s v="SERVICIO DE MISA"/>
    <x v="0"/>
    <x v="2"/>
    <x v="0"/>
    <x v="39"/>
    <s v="Fiordeliz Michelle Baquerizo Aliaga COR"/>
    <s v="Presencial"/>
    <x v="0"/>
    <x v="1"/>
    <x v="3"/>
    <x v="1"/>
  </r>
  <r>
    <x v="12290"/>
    <x v="4"/>
    <s v="TGM16903"/>
    <s v="CONSULTA CUOTA"/>
    <x v="0"/>
    <x v="2"/>
    <x v="0"/>
    <x v="2"/>
    <s v="Karla Ligarda Baca"/>
    <m/>
    <x v="0"/>
    <x v="1"/>
    <x v="3"/>
    <x v="1"/>
  </r>
  <r>
    <x v="12291"/>
    <x v="4"/>
    <s v="TGM16904"/>
    <s v="GENERACION DE CODIGO CIP"/>
    <x v="0"/>
    <x v="0"/>
    <x v="0"/>
    <x v="2"/>
    <s v="Karla Ligarda Baca"/>
    <s v="Presencial"/>
    <x v="0"/>
    <x v="1"/>
    <x v="3"/>
    <x v="1"/>
  </r>
  <r>
    <x v="12292"/>
    <x v="3"/>
    <s v="TGM16905"/>
    <s v="CONSULTA CUOTA"/>
    <x v="0"/>
    <x v="2"/>
    <x v="0"/>
    <x v="2"/>
    <s v="Karla M Ligarda Baca"/>
    <s v="Presencial"/>
    <x v="0"/>
    <x v="1"/>
    <x v="3"/>
    <x v="1"/>
  </r>
  <r>
    <x v="12293"/>
    <x v="3"/>
    <s v="TGM16906"/>
    <s v="DEVOLUCION DE GARANTIA"/>
    <x v="0"/>
    <x v="0"/>
    <x v="0"/>
    <x v="45"/>
    <s v="Karla M Ligarda Baca"/>
    <s v="Presencial"/>
    <x v="0"/>
    <x v="1"/>
    <x v="3"/>
    <x v="1"/>
  </r>
  <r>
    <x v="12294"/>
    <x v="4"/>
    <s v="TGM16907"/>
    <s v="CONSULTA CUOTA"/>
    <x v="0"/>
    <x v="2"/>
    <x v="0"/>
    <x v="2"/>
    <s v="Karla Ligarda Baca"/>
    <s v="Presencial"/>
    <x v="0"/>
    <x v="1"/>
    <x v="3"/>
    <x v="1"/>
  </r>
  <r>
    <x v="12295"/>
    <x v="4"/>
    <s v="TGM16908"/>
    <s v="CONSULTA CUOTA"/>
    <x v="0"/>
    <x v="2"/>
    <x v="0"/>
    <x v="2"/>
    <s v="Karla Ligarda Baca"/>
    <s v="Presencial"/>
    <x v="0"/>
    <x v="1"/>
    <x v="3"/>
    <x v="1"/>
  </r>
  <r>
    <x v="12296"/>
    <x v="5"/>
    <s v="TGM16909"/>
    <s v="5027976 - PAGO DE FOMA"/>
    <x v="0"/>
    <x v="0"/>
    <x v="2"/>
    <x v="46"/>
    <s v="Marina Diaz Romero Cix"/>
    <m/>
    <x v="0"/>
    <x v="2"/>
    <x v="3"/>
    <x v="1"/>
  </r>
  <r>
    <x v="12297"/>
    <x v="1"/>
    <s v="TGM16911"/>
    <s v="SERVICIO DE MISA"/>
    <x v="0"/>
    <x v="2"/>
    <x v="0"/>
    <x v="39"/>
    <s v="Fiordeliz Michelle Baquerizo Aliaga COR"/>
    <s v="Presencial"/>
    <x v="0"/>
    <x v="1"/>
    <x v="3"/>
    <x v="1"/>
  </r>
  <r>
    <x v="12298"/>
    <x v="4"/>
    <s v="TGM16912"/>
    <s v="CONSULTA MISA"/>
    <x v="0"/>
    <x v="2"/>
    <x v="0"/>
    <x v="39"/>
    <s v="Karla Ligarda Baca"/>
    <s v="Presencial"/>
    <x v="0"/>
    <x v="1"/>
    <x v="3"/>
    <x v="1"/>
  </r>
  <r>
    <x v="12299"/>
    <x v="0"/>
    <s v="TGM16913"/>
    <s v="ESTADO DE CUENTA"/>
    <x v="0"/>
    <x v="0"/>
    <x v="2"/>
    <x v="5"/>
    <s v="Fiordeliz Michelle Baquerizo Aliaga SAN"/>
    <s v="Presencial"/>
    <x v="0"/>
    <x v="2"/>
    <x v="3"/>
    <x v="1"/>
  </r>
  <r>
    <x v="12300"/>
    <x v="0"/>
    <s v="TGM16914"/>
    <s v="CERTIFICADO DE USO"/>
    <x v="0"/>
    <x v="0"/>
    <x v="0"/>
    <x v="0"/>
    <s v="Fiordeliz Michelle Baquerizo Aliaga SAN"/>
    <s v="Presencial"/>
    <x v="0"/>
    <x v="1"/>
    <x v="3"/>
    <x v="1"/>
  </r>
  <r>
    <x v="12301"/>
    <x v="0"/>
    <s v="TGM16915"/>
    <s v="CERTIFICADO DE USO"/>
    <x v="0"/>
    <x v="0"/>
    <x v="0"/>
    <x v="0"/>
    <s v="Fiordeliz Michelle Baquerizo Aliaga SAN"/>
    <s v="Presencial"/>
    <x v="0"/>
    <x v="1"/>
    <x v="3"/>
    <x v="1"/>
  </r>
  <r>
    <x v="12302"/>
    <x v="0"/>
    <s v="TGM16916"/>
    <s v="UBICACION DE ESPACIO"/>
    <x v="0"/>
    <x v="0"/>
    <x v="0"/>
    <x v="40"/>
    <s v="Fiordeliz Michelle Baquerizo Aliaga SAN"/>
    <s v="Presencial"/>
    <x v="0"/>
    <x v="1"/>
    <x v="3"/>
    <x v="1"/>
  </r>
  <r>
    <x v="12303"/>
    <x v="0"/>
    <s v="TGM16917"/>
    <s v="ENTRADA INADECUADA SANTA ROSA"/>
    <x v="0"/>
    <x v="1"/>
    <x v="4"/>
    <x v="14"/>
    <s v="Deisy Huaman Lara - San Antonio"/>
    <s v="Presencial"/>
    <x v="0"/>
    <x v="2"/>
    <x v="3"/>
    <x v="1"/>
  </r>
  <r>
    <x v="12304"/>
    <x v="0"/>
    <s v="TGM16918"/>
    <s v="SERVICIO DE MISA"/>
    <x v="0"/>
    <x v="2"/>
    <x v="0"/>
    <x v="39"/>
    <s v="Fiordeliz Michelle Baquerizo Aliaga SAN"/>
    <s v="Presencial"/>
    <x v="0"/>
    <x v="1"/>
    <x v="3"/>
    <x v="1"/>
  </r>
  <r>
    <x v="12305"/>
    <x v="0"/>
    <s v="TGM16919"/>
    <s v="ESTADO DE CUENTA"/>
    <x v="0"/>
    <x v="0"/>
    <x v="2"/>
    <x v="5"/>
    <s v="Fiordeliz Michelle Baquerizo Aliaga SAN"/>
    <s v="Presencial"/>
    <x v="0"/>
    <x v="2"/>
    <x v="3"/>
    <x v="1"/>
  </r>
  <r>
    <x v="12306"/>
    <x v="0"/>
    <s v="TGM16920"/>
    <s v="SERVICIO DE MISA"/>
    <x v="0"/>
    <x v="2"/>
    <x v="0"/>
    <x v="39"/>
    <s v="Fiordeliz Michelle Baquerizo Aliaga SAN"/>
    <s v="Presencial"/>
    <x v="0"/>
    <x v="1"/>
    <x v="3"/>
    <x v="1"/>
  </r>
  <r>
    <x v="12307"/>
    <x v="0"/>
    <s v="TGM16921"/>
    <s v="MISA"/>
    <x v="0"/>
    <x v="2"/>
    <x v="0"/>
    <x v="39"/>
    <s v="Nescar Janeth Ingaruca Peña SAC SAN"/>
    <s v="Presencial"/>
    <x v="0"/>
    <x v="1"/>
    <x v="3"/>
    <x v="1"/>
  </r>
  <r>
    <x v="12308"/>
    <x v="0"/>
    <s v="TGM16922"/>
    <s v="VENTA FLOREROS"/>
    <x v="0"/>
    <x v="0"/>
    <x v="4"/>
    <x v="21"/>
    <s v="Grupo Servicio de Atencion al Cliente"/>
    <s v="Presencial"/>
    <x v="0"/>
    <x v="2"/>
    <x v="3"/>
    <x v="1"/>
  </r>
  <r>
    <x v="12309"/>
    <x v="0"/>
    <s v="TGM16923"/>
    <s v="VENTA FLOREROS"/>
    <x v="0"/>
    <x v="0"/>
    <x v="4"/>
    <x v="21"/>
    <s v="Grupo Servicio de Atencion al Cliente"/>
    <s v="Presencial"/>
    <x v="0"/>
    <x v="2"/>
    <x v="3"/>
    <x v="1"/>
  </r>
  <r>
    <x v="12310"/>
    <x v="0"/>
    <s v="TGM16924"/>
    <s v="MISA"/>
    <x v="0"/>
    <x v="2"/>
    <x v="0"/>
    <x v="39"/>
    <s v="Nescar Janeth Ingaruca Peña SAC SAN"/>
    <s v="Presencial"/>
    <x v="0"/>
    <x v="1"/>
    <x v="3"/>
    <x v="1"/>
  </r>
  <r>
    <x v="12311"/>
    <x v="0"/>
    <s v="TGM16925"/>
    <s v="VENTA DE FLORES"/>
    <x v="0"/>
    <x v="0"/>
    <x v="4"/>
    <x v="43"/>
    <s v="Grupo Servicio de Atencion al Cliente"/>
    <s v="Presencial"/>
    <x v="0"/>
    <x v="2"/>
    <x v="3"/>
    <x v="1"/>
  </r>
  <r>
    <x v="12312"/>
    <x v="0"/>
    <s v="TGM16926"/>
    <s v="INACCESIBILIDAD DE TOLDOS"/>
    <x v="0"/>
    <x v="1"/>
    <x v="2"/>
    <x v="42"/>
    <s v="Fiordeliz Michelle Baquerizo Aliaga SAN"/>
    <m/>
    <x v="0"/>
    <x v="2"/>
    <x v="3"/>
    <x v="1"/>
  </r>
  <r>
    <x v="12313"/>
    <x v="3"/>
    <s v="TGM16927"/>
    <s v="RECLAMO LAPIDA"/>
    <x v="0"/>
    <x v="0"/>
    <x v="4"/>
    <x v="13"/>
    <s v="Rayda Rita Vargas Perales C1"/>
    <s v="Presencial"/>
    <x v="0"/>
    <x v="2"/>
    <x v="3"/>
    <x v="1"/>
  </r>
  <r>
    <x v="12314"/>
    <x v="3"/>
    <s v="TGM16928"/>
    <s v="RECLAMO LAPIDA"/>
    <x v="0"/>
    <x v="1"/>
    <x v="4"/>
    <x v="13"/>
    <s v="Rayda Rita Vargas Perales C1"/>
    <s v="Llamada Telefonica"/>
    <x v="0"/>
    <x v="1"/>
    <x v="3"/>
    <x v="1"/>
  </r>
  <r>
    <x v="12315"/>
    <x v="3"/>
    <s v="TGM16929"/>
    <s v="CONSULTA CUOTA"/>
    <x v="0"/>
    <x v="2"/>
    <x v="0"/>
    <x v="2"/>
    <s v="Karla M Ligarda Baca"/>
    <s v="Presencial"/>
    <x v="0"/>
    <x v="1"/>
    <x v="3"/>
    <x v="1"/>
  </r>
  <r>
    <x v="12316"/>
    <x v="3"/>
    <s v="TGM16930"/>
    <s v="ACTUALIZACION DE DATOS"/>
    <x v="0"/>
    <x v="0"/>
    <x v="0"/>
    <x v="1"/>
    <s v="Karla M Ligarda Baca"/>
    <s v="Presencial"/>
    <x v="0"/>
    <x v="1"/>
    <x v="3"/>
    <x v="1"/>
  </r>
  <r>
    <x v="12317"/>
    <x v="4"/>
    <s v="TGM16931"/>
    <s v="GENERACION DE CODIGO CIP"/>
    <x v="0"/>
    <x v="0"/>
    <x v="0"/>
    <x v="46"/>
    <s v="Karla Ligarda Baca"/>
    <s v="Presencial"/>
    <x v="0"/>
    <x v="1"/>
    <x v="3"/>
    <x v="1"/>
  </r>
  <r>
    <x v="12318"/>
    <x v="0"/>
    <s v="TGM16932"/>
    <s v="ALQUILER DE TOLDO"/>
    <x v="0"/>
    <x v="0"/>
    <x v="0"/>
    <x v="48"/>
    <s v="Fiordeliz Michelle Baquerizo Aliaga SAN"/>
    <s v="Presencial"/>
    <x v="0"/>
    <x v="1"/>
    <x v="3"/>
    <x v="1"/>
  </r>
  <r>
    <x v="12319"/>
    <x v="1"/>
    <s v="TGM16933"/>
    <s v="GENERACION DE CODIGO CIP"/>
    <x v="0"/>
    <x v="0"/>
    <x v="0"/>
    <x v="46"/>
    <s v="Fiordeliz Michelle Baquerizo Aliaga COR"/>
    <s v="Presencial"/>
    <x v="0"/>
    <x v="1"/>
    <x v="3"/>
    <x v="1"/>
  </r>
  <r>
    <x v="12320"/>
    <x v="4"/>
    <s v="TGM16934"/>
    <s v="CONSULTA MISA"/>
    <x v="0"/>
    <x v="2"/>
    <x v="0"/>
    <x v="39"/>
    <s v="Karla Ligarda Baca"/>
    <s v="Presencial"/>
    <x v="0"/>
    <x v="1"/>
    <x v="3"/>
    <x v="1"/>
  </r>
  <r>
    <x v="12321"/>
    <x v="4"/>
    <s v="TGM16935"/>
    <s v="USO DE ESPACIO"/>
    <x v="0"/>
    <x v="0"/>
    <x v="0"/>
    <x v="8"/>
    <s v="Karla Ligarda Baca"/>
    <s v="Presencial"/>
    <x v="0"/>
    <x v="1"/>
    <x v="3"/>
    <x v="1"/>
  </r>
  <r>
    <x v="12322"/>
    <x v="0"/>
    <s v="TGM16936"/>
    <s v="ASIGNACION 2DO TITULAR"/>
    <x v="0"/>
    <x v="0"/>
    <x v="2"/>
    <x v="54"/>
    <s v="Fiordeliz Michelle Baquerizo Aliaga SAN"/>
    <s v="Presencial"/>
    <x v="0"/>
    <x v="2"/>
    <x v="3"/>
    <x v="1"/>
  </r>
  <r>
    <x v="12323"/>
    <x v="3"/>
    <s v="TGM16937"/>
    <s v="REPROGRAMACION DE CUOTA"/>
    <x v="0"/>
    <x v="0"/>
    <x v="4"/>
    <x v="10"/>
    <s v="Juan Carlos Chavez  Csc1"/>
    <s v="Presencial"/>
    <x v="0"/>
    <x v="2"/>
    <x v="3"/>
    <x v="1"/>
  </r>
  <r>
    <x v="12324"/>
    <x v="5"/>
    <s v="TGM16938"/>
    <s v="5000746 - PAGO DE SALDO TOTAL"/>
    <x v="0"/>
    <x v="0"/>
    <x v="2"/>
    <x v="2"/>
    <s v="Marina Diaz Romero Cix"/>
    <m/>
    <x v="0"/>
    <x v="2"/>
    <x v="3"/>
    <x v="1"/>
  </r>
  <r>
    <x v="12325"/>
    <x v="4"/>
    <s v="TGM16939"/>
    <s v="REPINTADO DE PLACA"/>
    <x v="0"/>
    <x v="1"/>
    <x v="4"/>
    <x v="13"/>
    <s v="Rayda Rita Vargas Perales C2"/>
    <s v="Presencial"/>
    <x v="0"/>
    <x v="2"/>
    <x v="3"/>
    <x v="1"/>
  </r>
  <r>
    <x v="12326"/>
    <x v="3"/>
    <s v="TGM16940"/>
    <s v="CONSULTA CUOTA"/>
    <x v="0"/>
    <x v="2"/>
    <x v="0"/>
    <x v="2"/>
    <s v="Karla M Ligarda Baca"/>
    <s v="Presencial"/>
    <x v="0"/>
    <x v="1"/>
    <x v="3"/>
    <x v="1"/>
  </r>
  <r>
    <x v="12327"/>
    <x v="3"/>
    <s v="TGM16941"/>
    <s v="GENERACION DE CODIGO CIP"/>
    <x v="0"/>
    <x v="0"/>
    <x v="0"/>
    <x v="46"/>
    <s v="Karla M Ligarda Baca"/>
    <s v="Presencial"/>
    <x v="0"/>
    <x v="1"/>
    <x v="3"/>
    <x v="1"/>
  </r>
  <r>
    <x v="12328"/>
    <x v="5"/>
    <s v="TGM16942"/>
    <s v="6001464- DECLARACION DE BENEFICIARIOS"/>
    <x v="0"/>
    <x v="0"/>
    <x v="0"/>
    <x v="30"/>
    <s v="Marina Diaz Romero Cix"/>
    <m/>
    <x v="0"/>
    <x v="1"/>
    <x v="3"/>
    <x v="1"/>
  </r>
  <r>
    <x v="12329"/>
    <x v="4"/>
    <s v="TGM16943"/>
    <s v="CONSULTA CONSTANCIA DE SEPULTURA"/>
    <x v="0"/>
    <x v="2"/>
    <x v="0"/>
    <x v="56"/>
    <s v="Karla Ligarda Baca"/>
    <s v="Presencial"/>
    <x v="0"/>
    <x v="1"/>
    <x v="3"/>
    <x v="1"/>
  </r>
  <r>
    <x v="12330"/>
    <x v="0"/>
    <s v="TGM16944"/>
    <s v="MISA"/>
    <x v="0"/>
    <x v="2"/>
    <x v="0"/>
    <x v="39"/>
    <s v="Nescar Janeth Ingaruca Peña SAC SAN"/>
    <s v="Presencial"/>
    <x v="0"/>
    <x v="1"/>
    <x v="3"/>
    <x v="1"/>
  </r>
  <r>
    <x v="12331"/>
    <x v="5"/>
    <s v="TGM16945"/>
    <s v="6001489"/>
    <x v="0"/>
    <x v="0"/>
    <x v="0"/>
    <x v="19"/>
    <s v="Marina Diaz Romero Cix"/>
    <m/>
    <x v="0"/>
    <x v="1"/>
    <x v="3"/>
    <x v="1"/>
  </r>
  <r>
    <x v="12332"/>
    <x v="0"/>
    <s v="TGM16946"/>
    <s v="MISA"/>
    <x v="0"/>
    <x v="2"/>
    <x v="0"/>
    <x v="39"/>
    <s v="Nescar Janeth Ingaruca Peña SAC SAN"/>
    <s v="Presencial"/>
    <x v="0"/>
    <x v="1"/>
    <x v="3"/>
    <x v="1"/>
  </r>
  <r>
    <x v="12333"/>
    <x v="4"/>
    <s v="TGM16947"/>
    <s v="CONSULTA CUOTA"/>
    <x v="0"/>
    <x v="2"/>
    <x v="0"/>
    <x v="2"/>
    <s v="Karla Ligarda Baca"/>
    <s v="Presencial"/>
    <x v="0"/>
    <x v="1"/>
    <x v="3"/>
    <x v="1"/>
  </r>
  <r>
    <x v="12334"/>
    <x v="4"/>
    <s v="TGM16948"/>
    <s v="GENERACION DE CODIGO CIP"/>
    <x v="0"/>
    <x v="0"/>
    <x v="0"/>
    <x v="46"/>
    <s v="Karla Ligarda Baca"/>
    <s v="Presencial"/>
    <x v="0"/>
    <x v="1"/>
    <x v="3"/>
    <x v="1"/>
  </r>
  <r>
    <x v="12335"/>
    <x v="6"/>
    <s v="TGM16949"/>
    <s v="400008 - PAGO DE FOMA"/>
    <x v="0"/>
    <x v="0"/>
    <x v="0"/>
    <x v="46"/>
    <s v="Marina Diaz Romero lamb"/>
    <m/>
    <x v="0"/>
    <x v="1"/>
    <x v="3"/>
    <x v="1"/>
  </r>
  <r>
    <x v="12336"/>
    <x v="4"/>
    <s v="TGM16950"/>
    <s v="ACTUALIZACION DE DATOS"/>
    <x v="0"/>
    <x v="0"/>
    <x v="0"/>
    <x v="1"/>
    <s v="Karla Ligarda Baca"/>
    <s v="Presencial"/>
    <x v="0"/>
    <x v="1"/>
    <x v="3"/>
    <x v="1"/>
  </r>
  <r>
    <x v="12337"/>
    <x v="4"/>
    <s v="TGM16951"/>
    <s v="GENERACION CODG. CIP"/>
    <x v="0"/>
    <x v="0"/>
    <x v="0"/>
    <x v="46"/>
    <s v="Ruth Cusihuaman SACC2"/>
    <s v="Presencial"/>
    <x v="0"/>
    <x v="1"/>
    <x v="3"/>
    <x v="1"/>
  </r>
  <r>
    <x v="12338"/>
    <x v="0"/>
    <s v="TGM16952"/>
    <s v="ACTUALIZACI&amp;OACUTE;N DE DATOS"/>
    <x v="0"/>
    <x v="0"/>
    <x v="0"/>
    <x v="1"/>
    <s v="Fiordeliz Michelle Baquerizo Aliaga SAN"/>
    <s v="Presencial"/>
    <x v="0"/>
    <x v="1"/>
    <x v="3"/>
    <x v="1"/>
  </r>
  <r>
    <x v="12339"/>
    <x v="4"/>
    <s v="TGM16953"/>
    <s v="DEVOLUCION DE GARANTIA X A/D"/>
    <x v="0"/>
    <x v="0"/>
    <x v="2"/>
    <x v="45"/>
    <s v="Ruth Cusihuaman SACC2"/>
    <s v="Presencial"/>
    <x v="0"/>
    <x v="2"/>
    <x v="3"/>
    <x v="1"/>
  </r>
  <r>
    <x v="12340"/>
    <x v="5"/>
    <s v="TGM16954"/>
    <s v="300922 - ENTREGA DE ACTA DEF"/>
    <x v="0"/>
    <x v="0"/>
    <x v="2"/>
    <x v="45"/>
    <s v="Marina Diaz Romero Cix"/>
    <m/>
    <x v="0"/>
    <x v="2"/>
    <x v="3"/>
    <x v="1"/>
  </r>
  <r>
    <x v="12341"/>
    <x v="5"/>
    <s v="TGM16955"/>
    <s v="301016 - PAGO DE CUOTA CIP"/>
    <x v="0"/>
    <x v="0"/>
    <x v="0"/>
    <x v="46"/>
    <s v="Marina Diaz Romero Cix"/>
    <m/>
    <x v="0"/>
    <x v="1"/>
    <x v="3"/>
    <x v="1"/>
  </r>
  <r>
    <x v="12342"/>
    <x v="5"/>
    <s v="TGM16956"/>
    <s v="6001292-PAGO DE CUOTA CIP"/>
    <x v="0"/>
    <x v="0"/>
    <x v="0"/>
    <x v="46"/>
    <s v="Marina Diaz Romero Cix"/>
    <m/>
    <x v="0"/>
    <x v="1"/>
    <x v="3"/>
    <x v="1"/>
  </r>
  <r>
    <x v="12343"/>
    <x v="4"/>
    <s v="TGM16957"/>
    <s v="CONSULTA CUOTA"/>
    <x v="0"/>
    <x v="2"/>
    <x v="0"/>
    <x v="2"/>
    <s v="Karla Ligarda Baca"/>
    <s v="Presencial"/>
    <x v="0"/>
    <x v="1"/>
    <x v="3"/>
    <x v="1"/>
  </r>
  <r>
    <x v="12344"/>
    <x v="4"/>
    <s v="TGM16958"/>
    <s v="ACTUALIZACION DE DATOS"/>
    <x v="0"/>
    <x v="0"/>
    <x v="0"/>
    <x v="1"/>
    <s v="Karla Ligarda Baca"/>
    <s v="Presencial"/>
    <x v="0"/>
    <x v="1"/>
    <x v="3"/>
    <x v="1"/>
  </r>
  <r>
    <x v="12345"/>
    <x v="3"/>
    <s v="TGM16959"/>
    <s v="SOLICITUD PARA INCLUIR BENEFICIARIO"/>
    <x v="0"/>
    <x v="0"/>
    <x v="0"/>
    <x v="41"/>
    <s v="Karla M Ligarda Baca"/>
    <s v="Presencial"/>
    <x v="0"/>
    <x v="1"/>
    <x v="3"/>
    <x v="1"/>
  </r>
  <r>
    <x v="12346"/>
    <x v="5"/>
    <s v="TGM16960"/>
    <s v="300061 - CONSULTA DEUDA"/>
    <x v="0"/>
    <x v="2"/>
    <x v="0"/>
    <x v="2"/>
    <s v="Marina Diaz Romero Cix"/>
    <m/>
    <x v="0"/>
    <x v="1"/>
    <x v="3"/>
    <x v="1"/>
  </r>
  <r>
    <x v="12347"/>
    <x v="4"/>
    <s v="TGM16961"/>
    <s v="GENERACION DE CODIGO CIP"/>
    <x v="0"/>
    <x v="0"/>
    <x v="2"/>
    <x v="46"/>
    <s v="Karla Ligarda Baca"/>
    <s v="Presencial"/>
    <x v="0"/>
    <x v="2"/>
    <x v="3"/>
    <x v="1"/>
  </r>
  <r>
    <x v="12348"/>
    <x v="5"/>
    <s v="TGM16962"/>
    <s v="6001267 - CONSULTA DE PAGO"/>
    <x v="0"/>
    <x v="2"/>
    <x v="0"/>
    <x v="2"/>
    <s v="Marina Diaz Romero Cix"/>
    <m/>
    <x v="0"/>
    <x v="1"/>
    <x v="3"/>
    <x v="1"/>
  </r>
  <r>
    <x v="12349"/>
    <x v="5"/>
    <s v="TGM16963"/>
    <s v="5020306 - CONSULTA DE RESPONSO"/>
    <x v="0"/>
    <x v="2"/>
    <x v="0"/>
    <x v="39"/>
    <s v="Marina Diaz Romero Cix"/>
    <m/>
    <x v="0"/>
    <x v="1"/>
    <x v="3"/>
    <x v="1"/>
  </r>
  <r>
    <x v="12350"/>
    <x v="2"/>
    <s v="TGM16964"/>
    <s v="PAGO DE CUOTA 200325"/>
    <x v="0"/>
    <x v="0"/>
    <x v="0"/>
    <x v="51"/>
    <s v="Rocio Margarita Chaname Vicente"/>
    <m/>
    <x v="0"/>
    <x v="1"/>
    <x v="3"/>
    <x v="1"/>
  </r>
  <r>
    <x v="12351"/>
    <x v="4"/>
    <s v="TGM16965"/>
    <s v="CONSULTA LAPIDA"/>
    <x v="0"/>
    <x v="2"/>
    <x v="0"/>
    <x v="2"/>
    <s v="Karla Ligarda Baca"/>
    <s v="Llamada Telefonica"/>
    <x v="0"/>
    <x v="1"/>
    <x v="3"/>
    <x v="1"/>
  </r>
  <r>
    <x v="12352"/>
    <x v="2"/>
    <s v="TGM16966"/>
    <s v="RESPONSO 201160"/>
    <x v="0"/>
    <x v="0"/>
    <x v="0"/>
    <x v="50"/>
    <s v="Rocio Margarita Chaname Vicente"/>
    <m/>
    <x v="0"/>
    <x v="1"/>
    <x v="3"/>
    <x v="1"/>
  </r>
  <r>
    <x v="12353"/>
    <x v="3"/>
    <s v="TGM16967"/>
    <s v="DEVOLUCION DE GARANTIA"/>
    <x v="0"/>
    <x v="0"/>
    <x v="0"/>
    <x v="45"/>
    <s v="Karla M Ligarda Baca"/>
    <s v="Presencial"/>
    <x v="0"/>
    <x v="1"/>
    <x v="3"/>
    <x v="1"/>
  </r>
  <r>
    <x v="12354"/>
    <x v="2"/>
    <s v="TGM16968"/>
    <s v="PAGO DE CUOTA 5050260"/>
    <x v="0"/>
    <x v="0"/>
    <x v="0"/>
    <x v="51"/>
    <s v="Rocio Margarita Chaname Vicente"/>
    <m/>
    <x v="0"/>
    <x v="1"/>
    <x v="3"/>
    <x v="1"/>
  </r>
  <r>
    <x v="12355"/>
    <x v="4"/>
    <s v="TGM16969"/>
    <s v="CONSULTA CUOTA"/>
    <x v="0"/>
    <x v="2"/>
    <x v="0"/>
    <x v="10"/>
    <s v="Ruth Cusihuaman SACC2"/>
    <s v="Presencial"/>
    <x v="0"/>
    <x v="1"/>
    <x v="3"/>
    <x v="1"/>
  </r>
  <r>
    <x v="12356"/>
    <x v="4"/>
    <s v="TGM16970"/>
    <s v="CONSULTA TRASLADO EXTERNO"/>
    <x v="0"/>
    <x v="2"/>
    <x v="0"/>
    <x v="10"/>
    <s v="Ruth Cusihuaman SACC2"/>
    <s v="Llamada Telefonica"/>
    <x v="0"/>
    <x v="1"/>
    <x v="3"/>
    <x v="1"/>
  </r>
  <r>
    <x v="12357"/>
    <x v="2"/>
    <s v="TGM16971"/>
    <s v="ALQUILER DE PLEGARIA 5037215"/>
    <x v="0"/>
    <x v="0"/>
    <x v="0"/>
    <x v="50"/>
    <s v="Rocio Margarita Chaname Vicente"/>
    <m/>
    <x v="0"/>
    <x v="1"/>
    <x v="3"/>
    <x v="1"/>
  </r>
  <r>
    <x v="12358"/>
    <x v="3"/>
    <s v="TGM16972"/>
    <s v="ACTUALIZACION DE DATOS"/>
    <x v="0"/>
    <x v="0"/>
    <x v="4"/>
    <x v="10"/>
    <s v="Juan Carlos Chavez  Csc1"/>
    <s v="Presencial"/>
    <x v="0"/>
    <x v="2"/>
    <x v="3"/>
    <x v="1"/>
  </r>
  <r>
    <x v="12359"/>
    <x v="2"/>
    <s v="TGM16973"/>
    <s v="PAGO DE CUOTA 200529"/>
    <x v="0"/>
    <x v="0"/>
    <x v="0"/>
    <x v="51"/>
    <s v="Rocio Margarita Chaname Vicente"/>
    <m/>
    <x v="0"/>
    <x v="1"/>
    <x v="3"/>
    <x v="1"/>
  </r>
  <r>
    <x v="12360"/>
    <x v="2"/>
    <s v="TGM16974"/>
    <s v="RESPONSO 5015935"/>
    <x v="0"/>
    <x v="0"/>
    <x v="0"/>
    <x v="50"/>
    <s v="Rocio Margarita Chaname Vicente"/>
    <m/>
    <x v="0"/>
    <x v="1"/>
    <x v="3"/>
    <x v="1"/>
  </r>
  <r>
    <x v="12361"/>
    <x v="2"/>
    <s v="TGM16975"/>
    <s v="PAGO DE CUOTA 5050174"/>
    <x v="0"/>
    <x v="0"/>
    <x v="0"/>
    <x v="51"/>
    <s v="Rocio Margarita Chaname Vicente"/>
    <m/>
    <x v="0"/>
    <x v="1"/>
    <x v="3"/>
    <x v="1"/>
  </r>
  <r>
    <x v="12362"/>
    <x v="4"/>
    <s v="TGM16976"/>
    <s v="CONSULTA CUOTA"/>
    <x v="0"/>
    <x v="2"/>
    <x v="0"/>
    <x v="2"/>
    <s v="Karla Ligarda Baca"/>
    <s v="Llamada Telefonica"/>
    <x v="0"/>
    <x v="1"/>
    <x v="3"/>
    <x v="1"/>
  </r>
  <r>
    <x v="12363"/>
    <x v="5"/>
    <s v="TGM16977"/>
    <s v="6001482 - ENTREGA DE ACTA"/>
    <x v="0"/>
    <x v="0"/>
    <x v="2"/>
    <x v="45"/>
    <s v="Marina Diaz Romero Cix"/>
    <m/>
    <x v="0"/>
    <x v="2"/>
    <x v="3"/>
    <x v="1"/>
  </r>
  <r>
    <x v="12364"/>
    <x v="5"/>
    <s v="TGM16978"/>
    <s v="300720 - CERTIFICADO DE USO"/>
    <x v="0"/>
    <x v="0"/>
    <x v="0"/>
    <x v="0"/>
    <s v="Marina Diaz Romero Cix"/>
    <m/>
    <x v="0"/>
    <x v="1"/>
    <x v="3"/>
    <x v="1"/>
  </r>
  <r>
    <x v="12365"/>
    <x v="2"/>
    <s v="TGM16979"/>
    <s v="RESPONSO 5050303"/>
    <x v="0"/>
    <x v="0"/>
    <x v="0"/>
    <x v="51"/>
    <s v="Rocio Margarita Chaname Vicente"/>
    <m/>
    <x v="0"/>
    <x v="1"/>
    <x v="3"/>
    <x v="1"/>
  </r>
  <r>
    <x v="12366"/>
    <x v="4"/>
    <s v="TGM16980"/>
    <s v="CONSULTA CUOTA"/>
    <x v="0"/>
    <x v="2"/>
    <x v="0"/>
    <x v="2"/>
    <s v="Karla Ligarda Baca"/>
    <s v="Llamada Telefonica"/>
    <x v="0"/>
    <x v="1"/>
    <x v="3"/>
    <x v="1"/>
  </r>
  <r>
    <x v="12367"/>
    <x v="5"/>
    <s v="TGM16981"/>
    <s v="300807 - PAGO DE FOMA CON TARJETA"/>
    <x v="0"/>
    <x v="0"/>
    <x v="2"/>
    <x v="2"/>
    <s v="Marina Diaz Romero Cix"/>
    <m/>
    <x v="0"/>
    <x v="2"/>
    <x v="3"/>
    <x v="1"/>
  </r>
  <r>
    <x v="12368"/>
    <x v="5"/>
    <s v="TGM16982"/>
    <s v="300807 - CERTIFICADO DE ESPACIO"/>
    <x v="0"/>
    <x v="0"/>
    <x v="0"/>
    <x v="0"/>
    <s v="Marina Diaz Romero Cix"/>
    <m/>
    <x v="0"/>
    <x v="1"/>
    <x v="3"/>
    <x v="1"/>
  </r>
  <r>
    <x v="12369"/>
    <x v="5"/>
    <s v="TGM16983"/>
    <s v="6001458 - RESPONSO"/>
    <x v="0"/>
    <x v="2"/>
    <x v="0"/>
    <x v="39"/>
    <s v="Marina Diaz Romero Cix"/>
    <m/>
    <x v="0"/>
    <x v="1"/>
    <x v="3"/>
    <x v="1"/>
  </r>
  <r>
    <x v="12370"/>
    <x v="5"/>
    <s v="TGM16984"/>
    <s v="6001371 - RESOLUCION DE CONTRATO"/>
    <x v="0"/>
    <x v="0"/>
    <x v="0"/>
    <x v="53"/>
    <s v="Marina Diaz Romero Cix"/>
    <m/>
    <x v="0"/>
    <x v="1"/>
    <x v="3"/>
    <x v="1"/>
  </r>
  <r>
    <x v="12371"/>
    <x v="0"/>
    <s v="TGM16985"/>
    <s v="SERVICIO DE MISA"/>
    <x v="0"/>
    <x v="2"/>
    <x v="0"/>
    <x v="39"/>
    <s v="Fiordeliz Michelle Baquerizo Aliaga SAN"/>
    <s v="Presencial"/>
    <x v="0"/>
    <x v="1"/>
    <x v="3"/>
    <x v="2"/>
  </r>
  <r>
    <x v="12372"/>
    <x v="2"/>
    <s v="TGM16986"/>
    <s v="CERTIFICADO DE USO 5017555"/>
    <x v="0"/>
    <x v="0"/>
    <x v="0"/>
    <x v="0"/>
    <s v="Rocio Margarita Chaname Vicente"/>
    <m/>
    <x v="0"/>
    <x v="1"/>
    <x v="3"/>
    <x v="2"/>
  </r>
  <r>
    <x v="12373"/>
    <x v="0"/>
    <s v="TGM16987"/>
    <s v="ACTUALIZACION DE DATOS"/>
    <x v="0"/>
    <x v="0"/>
    <x v="0"/>
    <x v="1"/>
    <s v="Fiordeliz Michelle Baquerizo Aliaga SAN"/>
    <s v="Presencial"/>
    <x v="0"/>
    <x v="1"/>
    <x v="3"/>
    <x v="2"/>
  </r>
  <r>
    <x v="12374"/>
    <x v="5"/>
    <s v="TGM16988"/>
    <s v="6001271 - ESTADO DE CUENTA"/>
    <x v="0"/>
    <x v="0"/>
    <x v="2"/>
    <x v="5"/>
    <s v="Marina Diaz Romero Cix"/>
    <m/>
    <x v="0"/>
    <x v="2"/>
    <x v="3"/>
    <x v="2"/>
  </r>
  <r>
    <x v="12375"/>
    <x v="5"/>
    <s v="TGM16989"/>
    <s v="5023946 - CONSULTA DEUDA ACTUAL"/>
    <x v="0"/>
    <x v="2"/>
    <x v="0"/>
    <x v="2"/>
    <s v="Marina Diaz Romero Cix"/>
    <m/>
    <x v="0"/>
    <x v="1"/>
    <x v="3"/>
    <x v="2"/>
  </r>
  <r>
    <x v="12376"/>
    <x v="5"/>
    <s v="TGM16990"/>
    <s v="300959 - CONSULTA DE PAGO CUOTAS NIUBIZ"/>
    <x v="0"/>
    <x v="2"/>
    <x v="0"/>
    <x v="2"/>
    <s v="Marina Diaz Romero Cix"/>
    <m/>
    <x v="0"/>
    <x v="1"/>
    <x v="3"/>
    <x v="2"/>
  </r>
  <r>
    <x v="12377"/>
    <x v="5"/>
    <s v="TGM16991"/>
    <s v="6001358 - PAGO DE CUOTA"/>
    <x v="0"/>
    <x v="0"/>
    <x v="2"/>
    <x v="2"/>
    <s v="Marina Diaz Romero Cix"/>
    <m/>
    <x v="0"/>
    <x v="2"/>
    <x v="3"/>
    <x v="2"/>
  </r>
  <r>
    <x v="12378"/>
    <x v="2"/>
    <s v="TGM16993"/>
    <s v="PAGO DE FOMA 201057"/>
    <x v="0"/>
    <x v="0"/>
    <x v="0"/>
    <x v="51"/>
    <s v="Rocio Margarita Chaname Vicente"/>
    <m/>
    <x v="0"/>
    <x v="1"/>
    <x v="3"/>
    <x v="2"/>
  </r>
  <r>
    <x v="12379"/>
    <x v="5"/>
    <s v="TGM16994"/>
    <s v="300779 - PAGO DE CUOTA POR CIP"/>
    <x v="0"/>
    <x v="0"/>
    <x v="0"/>
    <x v="46"/>
    <s v="Marina Diaz Romero Cix"/>
    <m/>
    <x v="0"/>
    <x v="1"/>
    <x v="3"/>
    <x v="2"/>
  </r>
  <r>
    <x v="12380"/>
    <x v="2"/>
    <s v="TGM16995"/>
    <s v="CERTIFICADO DE USO 5004805"/>
    <x v="0"/>
    <x v="0"/>
    <x v="0"/>
    <x v="0"/>
    <s v="Rocio Margarita Chaname Vicente"/>
    <m/>
    <x v="0"/>
    <x v="1"/>
    <x v="3"/>
    <x v="2"/>
  </r>
  <r>
    <x v="12381"/>
    <x v="4"/>
    <s v="TGM16996"/>
    <s v="ACTUALIZACION DE DATOS"/>
    <x v="0"/>
    <x v="0"/>
    <x v="0"/>
    <x v="1"/>
    <s v="Ruth Cusihuaman SACC2"/>
    <s v="Presencial"/>
    <x v="0"/>
    <x v="1"/>
    <x v="3"/>
    <x v="2"/>
  </r>
  <r>
    <x v="12382"/>
    <x v="4"/>
    <s v="TGM16997"/>
    <s v="RECLAMO LAPIDA"/>
    <x v="0"/>
    <x v="1"/>
    <x v="4"/>
    <x v="13"/>
    <s v="Rayda Rita Vargas Perales C2"/>
    <s v="Presencial"/>
    <x v="0"/>
    <x v="2"/>
    <x v="3"/>
    <x v="2"/>
  </r>
  <r>
    <x v="12383"/>
    <x v="4"/>
    <s v="TGM16998"/>
    <s v="CONSULTA TRASLADOS"/>
    <x v="0"/>
    <x v="2"/>
    <x v="0"/>
    <x v="7"/>
    <s v="Karla Ligarda Baca"/>
    <s v="Presencial"/>
    <x v="0"/>
    <x v="1"/>
    <x v="3"/>
    <x v="2"/>
  </r>
  <r>
    <x v="12384"/>
    <x v="2"/>
    <s v="TGM16999"/>
    <s v="CERTIFICADO DE USO 5004815"/>
    <x v="0"/>
    <x v="0"/>
    <x v="0"/>
    <x v="0"/>
    <s v="Rocio Margarita Chaname Vicente"/>
    <m/>
    <x v="0"/>
    <x v="1"/>
    <x v="3"/>
    <x v="2"/>
  </r>
  <r>
    <x v="12385"/>
    <x v="2"/>
    <s v="TGM17000"/>
    <s v="CERTIFICADO DE USO 200040"/>
    <x v="0"/>
    <x v="0"/>
    <x v="0"/>
    <x v="0"/>
    <s v="Rocio Margarita Chaname Vicente"/>
    <m/>
    <x v="0"/>
    <x v="1"/>
    <x v="3"/>
    <x v="2"/>
  </r>
  <r>
    <x v="12386"/>
    <x v="3"/>
    <s v="TGM17001"/>
    <s v="REACTIVACION DE CONTRATO 2608 REE"/>
    <x v="0"/>
    <x v="0"/>
    <x v="4"/>
    <x v="49"/>
    <s v="Juan Carlos Chavez  Csc1"/>
    <s v="Presencial"/>
    <x v="0"/>
    <x v="2"/>
    <x v="3"/>
    <x v="2"/>
  </r>
  <r>
    <x v="12387"/>
    <x v="1"/>
    <s v="TGM17002"/>
    <s v="SERVICIO DE MISA"/>
    <x v="0"/>
    <x v="2"/>
    <x v="0"/>
    <x v="39"/>
    <s v="Fiordeliz Michelle Baquerizo Aliaga COR"/>
    <s v="Presencial"/>
    <x v="0"/>
    <x v="1"/>
    <x v="3"/>
    <x v="2"/>
  </r>
  <r>
    <x v="12388"/>
    <x v="4"/>
    <s v="TGM17003"/>
    <s v="GENERACION CODG. CIP"/>
    <x v="0"/>
    <x v="0"/>
    <x v="0"/>
    <x v="46"/>
    <s v="Ruth Cusihuaman SACC2"/>
    <s v="Presencial"/>
    <x v="0"/>
    <x v="1"/>
    <x v="3"/>
    <x v="2"/>
  </r>
  <r>
    <x v="12389"/>
    <x v="4"/>
    <s v="TGM17004"/>
    <s v="USO DE ESPACIO"/>
    <x v="0"/>
    <x v="0"/>
    <x v="0"/>
    <x v="8"/>
    <s v="Karla Ligarda Baca"/>
    <s v="Presencial"/>
    <x v="0"/>
    <x v="1"/>
    <x v="3"/>
    <x v="2"/>
  </r>
  <r>
    <x v="12390"/>
    <x v="4"/>
    <s v="TGM17005"/>
    <s v="CONSULTA CUOTA"/>
    <x v="0"/>
    <x v="2"/>
    <x v="0"/>
    <x v="2"/>
    <s v="Karla Ligarda Baca"/>
    <s v="Llamada Telefonica"/>
    <x v="0"/>
    <x v="1"/>
    <x v="3"/>
    <x v="2"/>
  </r>
  <r>
    <x v="12391"/>
    <x v="4"/>
    <s v="TGM17006"/>
    <s v="CONSULTA CUOTA"/>
    <x v="0"/>
    <x v="2"/>
    <x v="0"/>
    <x v="2"/>
    <s v="Karla Ligarda Baca"/>
    <s v="Presencial"/>
    <x v="0"/>
    <x v="1"/>
    <x v="3"/>
    <x v="2"/>
  </r>
  <r>
    <x v="12392"/>
    <x v="2"/>
    <s v="TGM17007"/>
    <s v="ALQUILER DE PLEGARIA 5050156"/>
    <x v="0"/>
    <x v="0"/>
    <x v="0"/>
    <x v="50"/>
    <s v="Rocio Margarita Chaname Vicente"/>
    <m/>
    <x v="0"/>
    <x v="1"/>
    <x v="3"/>
    <x v="2"/>
  </r>
  <r>
    <x v="12393"/>
    <x v="2"/>
    <s v="TGM17008"/>
    <s v="NUMERO DE CONTRATO 5050255"/>
    <x v="0"/>
    <x v="0"/>
    <x v="2"/>
    <x v="5"/>
    <s v="Rocio Margarita Chaname Vicente"/>
    <m/>
    <x v="0"/>
    <x v="2"/>
    <x v="3"/>
    <x v="2"/>
  </r>
  <r>
    <x v="12394"/>
    <x v="8"/>
    <s v="TGM17009"/>
    <s v="GENERACION DE CODIGO CIP"/>
    <x v="0"/>
    <x v="0"/>
    <x v="0"/>
    <x v="46"/>
    <s v="Rosario Margarita Vergara Jimenez SAC CHIM"/>
    <m/>
    <x v="0"/>
    <x v="1"/>
    <x v="3"/>
    <x v="2"/>
  </r>
  <r>
    <x v="12395"/>
    <x v="3"/>
    <s v="TGM17010"/>
    <s v="CONSULTA CUOTA"/>
    <x v="0"/>
    <x v="2"/>
    <x v="0"/>
    <x v="2"/>
    <s v="Karla M Ligarda Baca"/>
    <s v="Presencial"/>
    <x v="0"/>
    <x v="1"/>
    <x v="3"/>
    <x v="2"/>
  </r>
  <r>
    <x v="12396"/>
    <x v="8"/>
    <s v="TGM17011"/>
    <s v="INGRESO DE PAGO POR CODIGO CIP"/>
    <x v="0"/>
    <x v="0"/>
    <x v="0"/>
    <x v="46"/>
    <s v="Rosario Margarita Vergara Jimenez SAC CHIM"/>
    <m/>
    <x v="0"/>
    <x v="1"/>
    <x v="3"/>
    <x v="2"/>
  </r>
  <r>
    <x v="12397"/>
    <x v="8"/>
    <s v="TGM17012"/>
    <s v="GENERACION DE CODIGO CIP"/>
    <x v="0"/>
    <x v="0"/>
    <x v="2"/>
    <x v="46"/>
    <s v="Rosario Margarita Vergara Jimenez SAC CHIM"/>
    <m/>
    <x v="0"/>
    <x v="2"/>
    <x v="3"/>
    <x v="2"/>
  </r>
  <r>
    <x v="12398"/>
    <x v="8"/>
    <s v="TGM17013"/>
    <s v="INGRESO DE PAGO POR CODIGO CIP"/>
    <x v="0"/>
    <x v="0"/>
    <x v="2"/>
    <x v="2"/>
    <s v="Rosario Margarita Vergara Jimenez SAC CHIM"/>
    <m/>
    <x v="0"/>
    <x v="2"/>
    <x v="3"/>
    <x v="2"/>
  </r>
  <r>
    <x v="12399"/>
    <x v="5"/>
    <s v="TGM17014"/>
    <s v="300665 - CONTRATO RESUELTO"/>
    <x v="0"/>
    <x v="0"/>
    <x v="4"/>
    <x v="49"/>
    <s v="Juan Carlos Chavez  Cix"/>
    <m/>
    <x v="0"/>
    <x v="2"/>
    <x v="3"/>
    <x v="2"/>
  </r>
  <r>
    <x v="12400"/>
    <x v="0"/>
    <s v="TGM17015"/>
    <s v="QUEJA DE CAJA HYO"/>
    <x v="0"/>
    <x v="1"/>
    <x v="4"/>
    <x v="10"/>
    <s v="Juan Carlos Chavez  San"/>
    <s v="Presencial"/>
    <x v="0"/>
    <x v="2"/>
    <x v="3"/>
    <x v="2"/>
  </r>
  <r>
    <x v="12401"/>
    <x v="3"/>
    <s v="TGM17016"/>
    <s v="CONSULTA  TRASLADO"/>
    <x v="0"/>
    <x v="2"/>
    <x v="0"/>
    <x v="7"/>
    <s v="Karla M Ligarda Baca"/>
    <s v="Presencial"/>
    <x v="0"/>
    <x v="1"/>
    <x v="3"/>
    <x v="2"/>
  </r>
  <r>
    <x v="12402"/>
    <x v="3"/>
    <s v="TGM17017"/>
    <s v="ACTUALIZACION DE DATOS"/>
    <x v="0"/>
    <x v="0"/>
    <x v="0"/>
    <x v="1"/>
    <s v="Karla M Ligarda Baca"/>
    <s v="Presencial"/>
    <x v="0"/>
    <x v="1"/>
    <x v="3"/>
    <x v="2"/>
  </r>
  <r>
    <x v="12403"/>
    <x v="5"/>
    <s v="TGM17018"/>
    <s v="300436 - PAGO DE FOMA CON CIP"/>
    <x v="0"/>
    <x v="0"/>
    <x v="0"/>
    <x v="46"/>
    <s v="Marina Diaz Romero Cix"/>
    <m/>
    <x v="0"/>
    <x v="1"/>
    <x v="3"/>
    <x v="2"/>
  </r>
  <r>
    <x v="12404"/>
    <x v="2"/>
    <s v="TGM17019"/>
    <s v="NUMERO DE CONTRATO 5050288"/>
    <x v="0"/>
    <x v="0"/>
    <x v="0"/>
    <x v="19"/>
    <s v="Rocio Margarita Chaname Vicente"/>
    <m/>
    <x v="0"/>
    <x v="1"/>
    <x v="3"/>
    <x v="2"/>
  </r>
  <r>
    <x v="12405"/>
    <x v="4"/>
    <s v="TGM17020"/>
    <s v="CONSULTA MISA"/>
    <x v="0"/>
    <x v="2"/>
    <x v="0"/>
    <x v="39"/>
    <s v="Karla Ligarda Baca"/>
    <s v="Presencial"/>
    <x v="0"/>
    <x v="1"/>
    <x v="3"/>
    <x v="2"/>
  </r>
  <r>
    <x v="12406"/>
    <x v="5"/>
    <s v="TGM17021"/>
    <s v="6001419- PAGO DE CUOTA"/>
    <x v="0"/>
    <x v="0"/>
    <x v="2"/>
    <x v="2"/>
    <s v="Marina Diaz Romero Cix"/>
    <m/>
    <x v="0"/>
    <x v="2"/>
    <x v="3"/>
    <x v="2"/>
  </r>
  <r>
    <x v="12407"/>
    <x v="5"/>
    <s v="TGM17022"/>
    <s v="5008016 - CONSULTA DE PAGO"/>
    <x v="0"/>
    <x v="0"/>
    <x v="2"/>
    <x v="2"/>
    <s v="Marina Diaz Romero Cix"/>
    <m/>
    <x v="0"/>
    <x v="2"/>
    <x v="3"/>
    <x v="2"/>
  </r>
  <r>
    <x v="12408"/>
    <x v="5"/>
    <s v="TGM17023"/>
    <s v="6001436 - PAGO DE CUOTA"/>
    <x v="0"/>
    <x v="0"/>
    <x v="2"/>
    <x v="2"/>
    <s v="Marina Diaz Romero Cix"/>
    <m/>
    <x v="0"/>
    <x v="2"/>
    <x v="3"/>
    <x v="2"/>
  </r>
  <r>
    <x v="12409"/>
    <x v="5"/>
    <s v="TGM17024"/>
    <s v="6001279 - PAGO DE CUOTA"/>
    <x v="0"/>
    <x v="0"/>
    <x v="2"/>
    <x v="2"/>
    <s v="Marina Diaz Romero Cix"/>
    <m/>
    <x v="0"/>
    <x v="2"/>
    <x v="3"/>
    <x v="2"/>
  </r>
  <r>
    <x v="12410"/>
    <x v="4"/>
    <s v="TGM17025"/>
    <s v="DEVOLUCION DE GARANTIA"/>
    <x v="0"/>
    <x v="0"/>
    <x v="0"/>
    <x v="45"/>
    <s v="Karla Ligarda Baca"/>
    <s v="Presencial"/>
    <x v="0"/>
    <x v="1"/>
    <x v="3"/>
    <x v="2"/>
  </r>
  <r>
    <x v="12411"/>
    <x v="3"/>
    <s v="TGM17026"/>
    <s v="CONSULTA MISA"/>
    <x v="0"/>
    <x v="2"/>
    <x v="0"/>
    <x v="39"/>
    <s v="Karla M Ligarda Baca"/>
    <s v="Presencial"/>
    <x v="0"/>
    <x v="1"/>
    <x v="3"/>
    <x v="2"/>
  </r>
  <r>
    <x v="12412"/>
    <x v="5"/>
    <s v="TGM17027"/>
    <s v="301016 - PAGO DE CUOTA"/>
    <x v="0"/>
    <x v="0"/>
    <x v="0"/>
    <x v="46"/>
    <s v="Marina Diaz Romero Cix"/>
    <m/>
    <x v="0"/>
    <x v="1"/>
    <x v="3"/>
    <x v="2"/>
  </r>
  <r>
    <x v="12412"/>
    <x v="0"/>
    <s v="TGM17028"/>
    <s v="SERVICIO DE MISA"/>
    <x v="0"/>
    <x v="2"/>
    <x v="0"/>
    <x v="39"/>
    <s v="Fiordeliz Michelle Baquerizo Aliaga SAN"/>
    <s v="Presencial"/>
    <x v="0"/>
    <x v="1"/>
    <x v="3"/>
    <x v="2"/>
  </r>
  <r>
    <x v="12413"/>
    <x v="3"/>
    <s v="TGM17029"/>
    <s v="NIVELACION DE ESPACIO"/>
    <x v="0"/>
    <x v="0"/>
    <x v="4"/>
    <x v="14"/>
    <s v="Rayda Rita Vargas Perales C1"/>
    <s v="Presencial"/>
    <x v="0"/>
    <x v="2"/>
    <x v="3"/>
    <x v="2"/>
  </r>
  <r>
    <x v="12414"/>
    <x v="1"/>
    <s v="TGM17030"/>
    <s v="ESTADO DE CUENTA"/>
    <x v="0"/>
    <x v="0"/>
    <x v="2"/>
    <x v="5"/>
    <s v="Fiordeliz Michelle Baquerizo Aliaga COR"/>
    <s v="Presencial"/>
    <x v="0"/>
    <x v="2"/>
    <x v="3"/>
    <x v="2"/>
  </r>
  <r>
    <x v="12415"/>
    <x v="3"/>
    <s v="TGM17031"/>
    <s v="ACTUALIZACION DE DATOS"/>
    <x v="0"/>
    <x v="0"/>
    <x v="0"/>
    <x v="1"/>
    <s v="Ruth Cusihuaman SACC1"/>
    <s v="Presencial"/>
    <x v="0"/>
    <x v="1"/>
    <x v="3"/>
    <x v="2"/>
  </r>
  <r>
    <x v="12416"/>
    <x v="3"/>
    <s v="TGM17032"/>
    <s v="CONSULTA CONVENIO COVID ESSALUD"/>
    <x v="0"/>
    <x v="2"/>
    <x v="0"/>
    <x v="0"/>
    <s v="Ruth Cusihuaman SACC1"/>
    <s v="Presencial"/>
    <x v="0"/>
    <x v="1"/>
    <x v="3"/>
    <x v="2"/>
  </r>
  <r>
    <x v="12417"/>
    <x v="3"/>
    <s v="TGM17033"/>
    <s v="CONSULTA CUOTA"/>
    <x v="0"/>
    <x v="2"/>
    <x v="0"/>
    <x v="2"/>
    <s v="Karla M Ligarda Baca"/>
    <s v="Presencial"/>
    <x v="0"/>
    <x v="1"/>
    <x v="3"/>
    <x v="2"/>
  </r>
  <r>
    <x v="12418"/>
    <x v="3"/>
    <s v="TGM17034"/>
    <s v="ACTUALIZACION DE DATOS"/>
    <x v="0"/>
    <x v="0"/>
    <x v="0"/>
    <x v="1"/>
    <s v="Karla M Ligarda Baca"/>
    <s v="Presencial"/>
    <x v="0"/>
    <x v="1"/>
    <x v="3"/>
    <x v="2"/>
  </r>
  <r>
    <x v="12419"/>
    <x v="5"/>
    <s v="TGM17035"/>
    <s v="6001424 - PAGO DE CUOTA"/>
    <x v="0"/>
    <x v="0"/>
    <x v="0"/>
    <x v="46"/>
    <s v="Marina Diaz Romero Cix"/>
    <m/>
    <x v="0"/>
    <x v="1"/>
    <x v="3"/>
    <x v="2"/>
  </r>
  <r>
    <x v="12420"/>
    <x v="3"/>
    <s v="TGM17036"/>
    <s v="ENVIO DEL ESTADO DE CUENTA"/>
    <x v="0"/>
    <x v="0"/>
    <x v="0"/>
    <x v="5"/>
    <s v="Karla M Ligarda Baca"/>
    <s v="Presencial"/>
    <x v="0"/>
    <x v="1"/>
    <x v="3"/>
    <x v="2"/>
  </r>
  <r>
    <x v="12421"/>
    <x v="1"/>
    <s v="TGM17037"/>
    <s v="MISA"/>
    <x v="0"/>
    <x v="2"/>
    <x v="0"/>
    <x v="39"/>
    <s v="Nescar Janeth Ingaruca Peña SAC COR"/>
    <s v="Presencial"/>
    <x v="0"/>
    <x v="1"/>
    <x v="3"/>
    <x v="2"/>
  </r>
  <r>
    <x v="12422"/>
    <x v="4"/>
    <s v="TGM17038"/>
    <s v="CONSULTA CUOTA"/>
    <x v="0"/>
    <x v="2"/>
    <x v="0"/>
    <x v="2"/>
    <s v="Karla Ligarda Baca"/>
    <s v="Presencial"/>
    <x v="0"/>
    <x v="1"/>
    <x v="3"/>
    <x v="2"/>
  </r>
  <r>
    <x v="12423"/>
    <x v="5"/>
    <s v="TGM17039"/>
    <s v="6001417 -  PAGO DE CUOTA"/>
    <x v="0"/>
    <x v="0"/>
    <x v="2"/>
    <x v="2"/>
    <s v="Marina Diaz Romero Cix"/>
    <m/>
    <x v="0"/>
    <x v="2"/>
    <x v="3"/>
    <x v="2"/>
  </r>
  <r>
    <x v="12424"/>
    <x v="4"/>
    <s v="TGM17040"/>
    <s v="RECLAMO LAPIDA"/>
    <x v="0"/>
    <x v="1"/>
    <x v="4"/>
    <x v="13"/>
    <s v="Rayda Rita Vargas Perales C2"/>
    <s v="Presencial"/>
    <x v="0"/>
    <x v="2"/>
    <x v="3"/>
    <x v="2"/>
  </r>
  <r>
    <x v="12425"/>
    <x v="3"/>
    <s v="TGM17041"/>
    <s v="EMISION DE CERTIFICADO DE USO PERPETUO"/>
    <x v="0"/>
    <x v="0"/>
    <x v="0"/>
    <x v="0"/>
    <s v="Karla M Ligarda Baca"/>
    <s v="Presencial"/>
    <x v="0"/>
    <x v="1"/>
    <x v="3"/>
    <x v="2"/>
  </r>
  <r>
    <x v="12426"/>
    <x v="3"/>
    <s v="TGM17042"/>
    <s v="ACTUALIZACION DE DATOS"/>
    <x v="0"/>
    <x v="0"/>
    <x v="0"/>
    <x v="1"/>
    <s v="Karla M Ligarda Baca"/>
    <s v="Presencial"/>
    <x v="0"/>
    <x v="1"/>
    <x v="3"/>
    <x v="2"/>
  </r>
  <r>
    <x v="12427"/>
    <x v="3"/>
    <s v="TGM17043"/>
    <s v="ENVIO DEL ESTADO DE CUENTA"/>
    <x v="0"/>
    <x v="0"/>
    <x v="0"/>
    <x v="5"/>
    <s v="Karla M Ligarda Baca"/>
    <s v="Presencial"/>
    <x v="0"/>
    <x v="1"/>
    <x v="3"/>
    <x v="2"/>
  </r>
  <r>
    <x v="12428"/>
    <x v="5"/>
    <s v="TGM17044"/>
    <s v="5038046 - PAGO DE FOMA"/>
    <x v="0"/>
    <x v="0"/>
    <x v="0"/>
    <x v="46"/>
    <s v="Marina Diaz Romero Cix"/>
    <m/>
    <x v="0"/>
    <x v="1"/>
    <x v="3"/>
    <x v="2"/>
  </r>
  <r>
    <x v="12429"/>
    <x v="4"/>
    <s v="TGM17045"/>
    <s v="CONSULTA MISA"/>
    <x v="0"/>
    <x v="2"/>
    <x v="0"/>
    <x v="39"/>
    <s v="Karla Ligarda Baca"/>
    <s v="Presencial"/>
    <x v="0"/>
    <x v="1"/>
    <x v="3"/>
    <x v="2"/>
  </r>
  <r>
    <x v="12430"/>
    <x v="4"/>
    <s v="TGM17046"/>
    <s v="ACTUALIZACION DE DATOS"/>
    <x v="0"/>
    <x v="0"/>
    <x v="0"/>
    <x v="1"/>
    <s v="Karla Ligarda Baca"/>
    <s v="Presencial"/>
    <x v="0"/>
    <x v="1"/>
    <x v="3"/>
    <x v="2"/>
  </r>
  <r>
    <x v="12431"/>
    <x v="3"/>
    <s v="TGM17047"/>
    <s v="CONSULTA NRO DE CONTRATO PARA PAGAR"/>
    <x v="0"/>
    <x v="2"/>
    <x v="0"/>
    <x v="10"/>
    <s v="Ruth Cusihuaman SACC1"/>
    <s v="Llamada Telefonica"/>
    <x v="0"/>
    <x v="1"/>
    <x v="3"/>
    <x v="2"/>
  </r>
  <r>
    <x v="12432"/>
    <x v="3"/>
    <s v="TGM17048"/>
    <s v="CONSULTA CUOTA"/>
    <x v="0"/>
    <x v="2"/>
    <x v="0"/>
    <x v="2"/>
    <s v="Karla M Ligarda Baca"/>
    <s v="Presencial"/>
    <x v="0"/>
    <x v="1"/>
    <x v="3"/>
    <x v="2"/>
  </r>
  <r>
    <x v="12433"/>
    <x v="5"/>
    <s v="TGM17049"/>
    <s v="5025226 - PAGO DE CUOTA"/>
    <x v="0"/>
    <x v="0"/>
    <x v="2"/>
    <x v="2"/>
    <s v="Marina Diaz Romero Cix"/>
    <m/>
    <x v="0"/>
    <x v="2"/>
    <x v="3"/>
    <x v="2"/>
  </r>
  <r>
    <x v="12434"/>
    <x v="5"/>
    <s v="TGM17050"/>
    <s v="5025386 - PAGO DE CUOTA"/>
    <x v="0"/>
    <x v="0"/>
    <x v="2"/>
    <x v="2"/>
    <s v="Marina Diaz Romero Cix"/>
    <m/>
    <x v="0"/>
    <x v="2"/>
    <x v="3"/>
    <x v="2"/>
  </r>
  <r>
    <x v="12435"/>
    <x v="3"/>
    <s v="TGM17051"/>
    <s v="ENTREGA DE CERTIFICADO DE PERPETUIDAD"/>
    <x v="0"/>
    <x v="0"/>
    <x v="0"/>
    <x v="0"/>
    <s v="Ruth Cusihuaman SACC1"/>
    <s v="Presencial"/>
    <x v="0"/>
    <x v="1"/>
    <x v="3"/>
    <x v="2"/>
  </r>
  <r>
    <x v="12436"/>
    <x v="5"/>
    <s v="TGM17052"/>
    <s v="300451 - BOLETAS ULTIMOS PAGOS"/>
    <x v="0"/>
    <x v="0"/>
    <x v="0"/>
    <x v="19"/>
    <s v="Marina Diaz Romero Cix"/>
    <m/>
    <x v="0"/>
    <x v="1"/>
    <x v="3"/>
    <x v="2"/>
  </r>
  <r>
    <x v="12437"/>
    <x v="5"/>
    <s v="TGM17053"/>
    <s v="300497 - CONSULTA DEUDA"/>
    <x v="0"/>
    <x v="2"/>
    <x v="0"/>
    <x v="2"/>
    <s v="Marina Diaz Romero Cix"/>
    <m/>
    <x v="0"/>
    <x v="1"/>
    <x v="3"/>
    <x v="2"/>
  </r>
  <r>
    <x v="12438"/>
    <x v="3"/>
    <s v="TGM17054"/>
    <s v="CONSULTA CUOTA"/>
    <x v="0"/>
    <x v="2"/>
    <x v="0"/>
    <x v="2"/>
    <s v="Karla M Ligarda Baca"/>
    <s v="Presencial"/>
    <x v="0"/>
    <x v="1"/>
    <x v="3"/>
    <x v="2"/>
  </r>
  <r>
    <x v="12439"/>
    <x v="4"/>
    <s v="TGM17055"/>
    <s v="GENERACION CODG. CIP"/>
    <x v="0"/>
    <x v="0"/>
    <x v="0"/>
    <x v="46"/>
    <s v="Ruth Cusihuaman SACC2"/>
    <s v="Presencial"/>
    <x v="0"/>
    <x v="1"/>
    <x v="3"/>
    <x v="2"/>
  </r>
  <r>
    <x v="12440"/>
    <x v="4"/>
    <s v="TGM17056"/>
    <s v="GENERACION CODG. CIP"/>
    <x v="0"/>
    <x v="0"/>
    <x v="0"/>
    <x v="46"/>
    <s v="Ruth Cusihuaman SACC2"/>
    <s v="Presencial"/>
    <x v="0"/>
    <x v="1"/>
    <x v="3"/>
    <x v="2"/>
  </r>
  <r>
    <x v="12441"/>
    <x v="4"/>
    <s v="TGM17057"/>
    <s v="CONSULTA CUOTA"/>
    <x v="0"/>
    <x v="2"/>
    <x v="0"/>
    <x v="2"/>
    <s v="Karla Ligarda Baca"/>
    <s v="Llamada Telefonica"/>
    <x v="0"/>
    <x v="1"/>
    <x v="3"/>
    <x v="2"/>
  </r>
  <r>
    <x v="12442"/>
    <x v="4"/>
    <s v="TGM17058"/>
    <s v="CONSULTA CUOTA"/>
    <x v="0"/>
    <x v="2"/>
    <x v="0"/>
    <x v="2"/>
    <s v="Karla Ligarda Baca"/>
    <s v="Llamada Telefonica"/>
    <x v="0"/>
    <x v="1"/>
    <x v="3"/>
    <x v="2"/>
  </r>
  <r>
    <x v="12443"/>
    <x v="5"/>
    <s v="TGM17059"/>
    <s v="5003016 - PAGO DE CUOTA CTA INICIALES"/>
    <x v="0"/>
    <x v="0"/>
    <x v="2"/>
    <x v="2"/>
    <s v="Marina Diaz Romero Cix"/>
    <m/>
    <x v="0"/>
    <x v="2"/>
    <x v="3"/>
    <x v="2"/>
  </r>
  <r>
    <x v="12444"/>
    <x v="4"/>
    <s v="TGM17060"/>
    <s v="CONSULTA REPROGRAMACION"/>
    <x v="0"/>
    <x v="2"/>
    <x v="0"/>
    <x v="10"/>
    <s v="Karla Ligarda Baca"/>
    <s v="Llamada Telefonica"/>
    <x v="0"/>
    <x v="1"/>
    <x v="3"/>
    <x v="2"/>
  </r>
  <r>
    <x v="12445"/>
    <x v="3"/>
    <s v="TGM17061"/>
    <s v="CONSULTA CUOTA"/>
    <x v="0"/>
    <x v="2"/>
    <x v="0"/>
    <x v="2"/>
    <s v="Karla M Ligarda Baca"/>
    <s v="Presencial"/>
    <x v="0"/>
    <x v="1"/>
    <x v="3"/>
    <x v="2"/>
  </r>
  <r>
    <x v="12446"/>
    <x v="5"/>
    <s v="TGM17062"/>
    <s v="6001324 - RESOLUCION DE CONTRATO"/>
    <x v="0"/>
    <x v="0"/>
    <x v="4"/>
    <x v="52"/>
    <s v="Juan Carlos Chavez  Cix"/>
    <m/>
    <x v="0"/>
    <x v="2"/>
    <x v="3"/>
    <x v="2"/>
  </r>
  <r>
    <x v="12447"/>
    <x v="0"/>
    <s v="TGM17063"/>
    <s v="SERVICIO DE MISA"/>
    <x v="0"/>
    <x v="2"/>
    <x v="0"/>
    <x v="39"/>
    <s v="Fiordeliz Michelle Baquerizo Aliaga SAN"/>
    <s v="Llamada Telefonica"/>
    <x v="0"/>
    <x v="1"/>
    <x v="3"/>
    <x v="2"/>
  </r>
  <r>
    <x v="12448"/>
    <x v="0"/>
    <s v="TGM17064"/>
    <s v="SERVICIO DE MISA"/>
    <x v="0"/>
    <x v="2"/>
    <x v="0"/>
    <x v="39"/>
    <s v="Fiordeliz Michelle Baquerizo Aliaga SAN"/>
    <s v="Presencial"/>
    <x v="0"/>
    <x v="1"/>
    <x v="3"/>
    <x v="2"/>
  </r>
  <r>
    <x v="12449"/>
    <x v="5"/>
    <s v="TGM17065"/>
    <s v="301016 - CONSULTA DE PAGO"/>
    <x v="0"/>
    <x v="2"/>
    <x v="0"/>
    <x v="2"/>
    <s v="Marina Diaz Romero Cix"/>
    <m/>
    <x v="0"/>
    <x v="1"/>
    <x v="3"/>
    <x v="2"/>
  </r>
  <r>
    <x v="12450"/>
    <x v="4"/>
    <s v="TGM17066"/>
    <s v="PAGO DE FOMA"/>
    <x v="0"/>
    <x v="0"/>
    <x v="0"/>
    <x v="51"/>
    <s v="Ruth Cusihuaman SACC2"/>
    <s v="Presencial"/>
    <x v="0"/>
    <x v="1"/>
    <x v="3"/>
    <x v="2"/>
  </r>
  <r>
    <x v="12451"/>
    <x v="4"/>
    <s v="TGM17067"/>
    <s v="RECLAMO LAPIDA"/>
    <x v="0"/>
    <x v="0"/>
    <x v="0"/>
    <x v="14"/>
    <s v="Ruth Cusihuaman SACC2"/>
    <s v="Presencial"/>
    <x v="0"/>
    <x v="1"/>
    <x v="3"/>
    <x v="2"/>
  </r>
  <r>
    <x v="12452"/>
    <x v="4"/>
    <s v="TGM17068"/>
    <s v="GENERACION CODG. CIP"/>
    <x v="0"/>
    <x v="0"/>
    <x v="0"/>
    <x v="46"/>
    <s v="Ruth Cusihuaman SACC2"/>
    <s v="Presencial"/>
    <x v="0"/>
    <x v="1"/>
    <x v="3"/>
    <x v="2"/>
  </r>
  <r>
    <x v="12453"/>
    <x v="4"/>
    <s v="TGM17069"/>
    <s v="GENERACION CODG. CIP"/>
    <x v="0"/>
    <x v="0"/>
    <x v="0"/>
    <x v="46"/>
    <s v="Ruth Cusihuaman SACC2"/>
    <s v="Presencial"/>
    <x v="0"/>
    <x v="1"/>
    <x v="3"/>
    <x v="2"/>
  </r>
  <r>
    <x v="12454"/>
    <x v="3"/>
    <s v="TGM17070"/>
    <s v="GENERACION CODG. CIP"/>
    <x v="0"/>
    <x v="0"/>
    <x v="0"/>
    <x v="46"/>
    <s v="Ruth Cusihuaman SACC1"/>
    <s v="Presencial"/>
    <x v="0"/>
    <x v="1"/>
    <x v="3"/>
    <x v="2"/>
  </r>
  <r>
    <x v="12455"/>
    <x v="4"/>
    <s v="TGM17071"/>
    <s v="GENERACION CODG. CIP"/>
    <x v="0"/>
    <x v="0"/>
    <x v="0"/>
    <x v="46"/>
    <s v="Ruth Cusihuaman SACC2"/>
    <s v="Presencial"/>
    <x v="0"/>
    <x v="1"/>
    <x v="3"/>
    <x v="2"/>
  </r>
  <r>
    <x v="12456"/>
    <x v="4"/>
    <s v="TGM17072"/>
    <s v="PAGO DE FOMA"/>
    <x v="0"/>
    <x v="0"/>
    <x v="0"/>
    <x v="51"/>
    <s v="Ruth Cusihuaman SACC2"/>
    <s v="Presencial"/>
    <x v="0"/>
    <x v="1"/>
    <x v="3"/>
    <x v="2"/>
  </r>
  <r>
    <x v="12457"/>
    <x v="0"/>
    <s v="TGM17073"/>
    <s v="VENTA DE FLOREROS"/>
    <x v="0"/>
    <x v="2"/>
    <x v="0"/>
    <x v="39"/>
    <s v="Nescar Janeth Ingaruca Peña SAC SAN"/>
    <s v="Presencial"/>
    <x v="0"/>
    <x v="1"/>
    <x v="3"/>
    <x v="2"/>
  </r>
  <r>
    <x v="12458"/>
    <x v="0"/>
    <s v="TGM17074"/>
    <s v="FOMA"/>
    <x v="0"/>
    <x v="2"/>
    <x v="0"/>
    <x v="39"/>
    <s v="Nescar Janeth Ingaruca Peña SAC SAN"/>
    <s v="Presencial"/>
    <x v="0"/>
    <x v="1"/>
    <x v="3"/>
    <x v="2"/>
  </r>
  <r>
    <x v="12459"/>
    <x v="0"/>
    <s v="TGM17075"/>
    <s v="FOMA"/>
    <x v="0"/>
    <x v="0"/>
    <x v="0"/>
    <x v="0"/>
    <s v="Nescar Janeth Ingaruca Peña SAC SAN"/>
    <s v="Presencial"/>
    <x v="0"/>
    <x v="1"/>
    <x v="3"/>
    <x v="2"/>
  </r>
  <r>
    <x v="12460"/>
    <x v="0"/>
    <s v="TGM17076"/>
    <s v="MISA"/>
    <x v="0"/>
    <x v="2"/>
    <x v="0"/>
    <x v="39"/>
    <s v="Nescar Janeth Ingaruca Peña SAC SAN"/>
    <s v="Presencial"/>
    <x v="0"/>
    <x v="1"/>
    <x v="3"/>
    <x v="2"/>
  </r>
  <r>
    <x v="12461"/>
    <x v="0"/>
    <s v="TGM17077"/>
    <s v="MISA"/>
    <x v="0"/>
    <x v="2"/>
    <x v="0"/>
    <x v="39"/>
    <s v="Nescar Janeth Ingaruca Peña SAC SAN"/>
    <s v="Presencial"/>
    <x v="0"/>
    <x v="1"/>
    <x v="3"/>
    <x v="2"/>
  </r>
  <r>
    <x v="12462"/>
    <x v="0"/>
    <s v="TGM17078"/>
    <s v="MISA"/>
    <x v="0"/>
    <x v="2"/>
    <x v="0"/>
    <x v="39"/>
    <s v="Nescar Janeth Ingaruca Peña SAC SAN"/>
    <s v="Presencial"/>
    <x v="0"/>
    <x v="1"/>
    <x v="3"/>
    <x v="2"/>
  </r>
  <r>
    <x v="12463"/>
    <x v="0"/>
    <s v="TGM17079"/>
    <s v="ALQUILER DE TOLDO"/>
    <x v="0"/>
    <x v="0"/>
    <x v="0"/>
    <x v="48"/>
    <s v="Nescar Janeth Ingaruca Peña SAC SAN"/>
    <s v="Presencial"/>
    <x v="0"/>
    <x v="1"/>
    <x v="3"/>
    <x v="2"/>
  </r>
  <r>
    <x v="12464"/>
    <x v="4"/>
    <s v="TGM17080"/>
    <s v="GENERACION CODG. CIP"/>
    <x v="0"/>
    <x v="0"/>
    <x v="0"/>
    <x v="46"/>
    <s v="Ruth Cusihuaman SACC2"/>
    <s v="Llamada Telefonica"/>
    <x v="0"/>
    <x v="1"/>
    <x v="3"/>
    <x v="2"/>
  </r>
  <r>
    <x v="12465"/>
    <x v="5"/>
    <s v="TGM17081"/>
    <s v="5009666 - PAGO DE CUOTA CON CIP"/>
    <x v="0"/>
    <x v="0"/>
    <x v="0"/>
    <x v="46"/>
    <s v="Marina Diaz Romero Cix"/>
    <m/>
    <x v="0"/>
    <x v="1"/>
    <x v="3"/>
    <x v="2"/>
  </r>
  <r>
    <x v="12466"/>
    <x v="5"/>
    <s v="TGM17082"/>
    <s v="300722 - PAGO DE FOMA"/>
    <x v="0"/>
    <x v="0"/>
    <x v="0"/>
    <x v="51"/>
    <s v="Marina Diaz Romero Cix"/>
    <m/>
    <x v="0"/>
    <x v="1"/>
    <x v="3"/>
    <x v="2"/>
  </r>
  <r>
    <x v="12467"/>
    <x v="5"/>
    <s v="TGM17083"/>
    <s v="6001146 - CONSULTA DE TRASLADO"/>
    <x v="0"/>
    <x v="2"/>
    <x v="0"/>
    <x v="2"/>
    <s v="Marina Diaz Romero Cix"/>
    <m/>
    <x v="0"/>
    <x v="1"/>
    <x v="3"/>
    <x v="2"/>
  </r>
  <r>
    <x v="12468"/>
    <x v="3"/>
    <s v="TGM17084"/>
    <s v="GENERACION CODG. CIP"/>
    <x v="0"/>
    <x v="0"/>
    <x v="0"/>
    <x v="46"/>
    <s v="Ruth Cusihuaman SACC1"/>
    <s v="Presencial"/>
    <x v="0"/>
    <x v="1"/>
    <x v="3"/>
    <x v="2"/>
  </r>
  <r>
    <x v="12469"/>
    <x v="5"/>
    <s v="TGM17085"/>
    <s v="300063 PAGO DE FOMA"/>
    <x v="0"/>
    <x v="0"/>
    <x v="2"/>
    <x v="51"/>
    <s v="Claudia Reyes Gabrieli cix"/>
    <m/>
    <x v="0"/>
    <x v="2"/>
    <x v="3"/>
    <x v="2"/>
  </r>
  <r>
    <x v="12470"/>
    <x v="5"/>
    <s v="TGM17086"/>
    <s v="300063 PAGO DE FOMA"/>
    <x v="0"/>
    <x v="0"/>
    <x v="0"/>
    <x v="51"/>
    <s v="Marina Diaz Romero Cix"/>
    <m/>
    <x v="0"/>
    <x v="1"/>
    <x v="3"/>
    <x v="2"/>
  </r>
  <r>
    <x v="12471"/>
    <x v="0"/>
    <s v="TGM17087"/>
    <s v="USO DE ESPACIO"/>
    <x v="0"/>
    <x v="0"/>
    <x v="0"/>
    <x v="8"/>
    <s v="Pamela Diana SAC Caro Alhua"/>
    <s v="Presencial"/>
    <x v="0"/>
    <x v="1"/>
    <x v="3"/>
    <x v="2"/>
  </r>
  <r>
    <x v="12472"/>
    <x v="0"/>
    <s v="TGM17088"/>
    <s v="CERTIFICADO DE USO"/>
    <x v="0"/>
    <x v="0"/>
    <x v="0"/>
    <x v="0"/>
    <s v="Pamela Diana SAC Caro Alhua"/>
    <s v="Presencial"/>
    <x v="0"/>
    <x v="1"/>
    <x v="3"/>
    <x v="2"/>
  </r>
  <r>
    <x v="12473"/>
    <x v="0"/>
    <s v="TGM17089"/>
    <s v="ALQUILER DE TOLDO"/>
    <x v="0"/>
    <x v="0"/>
    <x v="0"/>
    <x v="48"/>
    <s v="Pamela Diana SAC Caro Alhua"/>
    <s v="Presencial"/>
    <x v="0"/>
    <x v="1"/>
    <x v="3"/>
    <x v="2"/>
  </r>
  <r>
    <x v="12474"/>
    <x v="0"/>
    <s v="TGM17090"/>
    <s v="ALQUILER DE TOLDO"/>
    <x v="0"/>
    <x v="0"/>
    <x v="0"/>
    <x v="48"/>
    <s v="Pamela Diana SAC Caro Alhua"/>
    <s v="Presencial"/>
    <x v="0"/>
    <x v="1"/>
    <x v="3"/>
    <x v="2"/>
  </r>
  <r>
    <x v="12475"/>
    <x v="4"/>
    <s v="TGM17091"/>
    <s v="DEVOLUCION DE GARANTIA X A/D"/>
    <x v="0"/>
    <x v="0"/>
    <x v="2"/>
    <x v="45"/>
    <s v="Ruth Cusihuaman SACC2"/>
    <s v="Presencial"/>
    <x v="0"/>
    <x v="2"/>
    <x v="3"/>
    <x v="2"/>
  </r>
  <r>
    <x v="12476"/>
    <x v="6"/>
    <s v="TGM17092"/>
    <s v="400081 - CONSULTA DE TRASLADO"/>
    <x v="0"/>
    <x v="0"/>
    <x v="0"/>
    <x v="8"/>
    <s v="Marina Diaz Romero lamb"/>
    <m/>
    <x v="0"/>
    <x v="1"/>
    <x v="3"/>
    <x v="2"/>
  </r>
  <r>
    <x v="12477"/>
    <x v="6"/>
    <s v="TGM17093"/>
    <s v="503327 - RESOLUCION DE CONTRATO"/>
    <x v="0"/>
    <x v="0"/>
    <x v="4"/>
    <x v="52"/>
    <s v="Juan Carlos Chavez  lam"/>
    <m/>
    <x v="0"/>
    <x v="2"/>
    <x v="3"/>
    <x v="2"/>
  </r>
  <r>
    <x v="12478"/>
    <x v="5"/>
    <s v="TGM17094"/>
    <s v="6001503 - CONSULTA MISA COMUNITARIA"/>
    <x v="0"/>
    <x v="2"/>
    <x v="0"/>
    <x v="2"/>
    <s v="Marina Diaz Romero Cix"/>
    <m/>
    <x v="0"/>
    <x v="1"/>
    <x v="3"/>
    <x v="2"/>
  </r>
  <r>
    <x v="12479"/>
    <x v="4"/>
    <s v="TGM17095"/>
    <s v="CONSULTA PLACA"/>
    <x v="0"/>
    <x v="2"/>
    <x v="0"/>
    <x v="9"/>
    <s v="Ruth Cusihuaman SACC2"/>
    <s v="Presencial"/>
    <x v="0"/>
    <x v="1"/>
    <x v="3"/>
    <x v="2"/>
  </r>
  <r>
    <x v="12480"/>
    <x v="0"/>
    <s v="TGM17096"/>
    <s v="ESTADO DE CUENTA"/>
    <x v="0"/>
    <x v="0"/>
    <x v="2"/>
    <x v="5"/>
    <s v="Fiordeliz Michelle Baquerizo Aliaga SAN"/>
    <s v="Presencial"/>
    <x v="0"/>
    <x v="2"/>
    <x v="3"/>
    <x v="2"/>
  </r>
  <r>
    <x v="12481"/>
    <x v="1"/>
    <s v="TGM17097"/>
    <s v="ACTUALIZACI&amp;OACUTE;N DE DATOS"/>
    <x v="0"/>
    <x v="0"/>
    <x v="0"/>
    <x v="1"/>
    <s v="Fiordeliz Michelle Baquerizo Aliaga COR"/>
    <s v="Presencial"/>
    <x v="0"/>
    <x v="1"/>
    <x v="3"/>
    <x v="2"/>
  </r>
  <r>
    <x v="12482"/>
    <x v="0"/>
    <s v="TGM17098"/>
    <s v="UBICACION DE ESPACIO"/>
    <x v="0"/>
    <x v="0"/>
    <x v="0"/>
    <x v="40"/>
    <s v="Fiordeliz Michelle Baquerizo Aliaga SAN"/>
    <s v="Presencial"/>
    <x v="0"/>
    <x v="1"/>
    <x v="3"/>
    <x v="2"/>
  </r>
  <r>
    <x v="12483"/>
    <x v="0"/>
    <s v="TGM17099"/>
    <s v="SERVICIO DE MISA"/>
    <x v="0"/>
    <x v="2"/>
    <x v="0"/>
    <x v="39"/>
    <s v="Fiordeliz Michelle Baquerizo Aliaga SAN"/>
    <s v="Presencial"/>
    <x v="0"/>
    <x v="1"/>
    <x v="3"/>
    <x v="2"/>
  </r>
  <r>
    <x v="12484"/>
    <x v="0"/>
    <s v="TGM17100"/>
    <s v="UBICACION DE ESPACIO"/>
    <x v="0"/>
    <x v="0"/>
    <x v="0"/>
    <x v="40"/>
    <s v="Pamela Diana SAC Caro Alhua"/>
    <s v="Presencial"/>
    <x v="0"/>
    <x v="1"/>
    <x v="3"/>
    <x v="2"/>
  </r>
  <r>
    <x v="12485"/>
    <x v="0"/>
    <s v="TGM17101"/>
    <s v="REACTIVACION DE CONTRATO"/>
    <x v="0"/>
    <x v="2"/>
    <x v="0"/>
    <x v="10"/>
    <s v="Pamela Diana SAC Caro Alhua"/>
    <s v="Presencial"/>
    <x v="0"/>
    <x v="1"/>
    <x v="3"/>
    <x v="2"/>
  </r>
  <r>
    <x v="12486"/>
    <x v="5"/>
    <s v="TGM17102"/>
    <s v="5008796 - CONSULTA DE PAGO"/>
    <x v="0"/>
    <x v="2"/>
    <x v="2"/>
    <x v="2"/>
    <s v="Marina Diaz Romero Cix"/>
    <m/>
    <x v="0"/>
    <x v="2"/>
    <x v="3"/>
    <x v="2"/>
  </r>
  <r>
    <x v="12487"/>
    <x v="5"/>
    <s v="TGM17103"/>
    <s v="300909- MISA CON CORO"/>
    <x v="0"/>
    <x v="2"/>
    <x v="2"/>
    <x v="39"/>
    <s v="Marina Diaz Romero Cix"/>
    <m/>
    <x v="0"/>
    <x v="2"/>
    <x v="3"/>
    <x v="2"/>
  </r>
  <r>
    <x v="12488"/>
    <x v="0"/>
    <s v="TGM17104"/>
    <s v="QUEJA DE LAPIDA"/>
    <x v="0"/>
    <x v="1"/>
    <x v="4"/>
    <x v="18"/>
    <s v="Deisy Huaman Lara - San Antonio"/>
    <s v="Presencial"/>
    <x v="0"/>
    <x v="2"/>
    <x v="3"/>
    <x v="2"/>
  </r>
  <r>
    <x v="12489"/>
    <x v="4"/>
    <s v="TGM17105"/>
    <s v="CONSULTA CUOTA"/>
    <x v="0"/>
    <x v="2"/>
    <x v="0"/>
    <x v="2"/>
    <s v="Karla Ligarda Baca"/>
    <s v="Presencial"/>
    <x v="0"/>
    <x v="1"/>
    <x v="3"/>
    <x v="2"/>
  </r>
  <r>
    <x v="12490"/>
    <x v="3"/>
    <s v="TGM17106"/>
    <s v="RECLAMO PLACA"/>
    <x v="0"/>
    <x v="1"/>
    <x v="2"/>
    <x v="13"/>
    <s v="Karla M Ligarda Baca"/>
    <s v="Presencial"/>
    <x v="0"/>
    <x v="2"/>
    <x v="3"/>
    <x v="2"/>
  </r>
  <r>
    <x v="12491"/>
    <x v="0"/>
    <s v="TGM17107"/>
    <s v="ESTADO DE CUENTA"/>
    <x v="0"/>
    <x v="0"/>
    <x v="2"/>
    <x v="5"/>
    <s v="Fiordeliz Michelle Baquerizo Aliaga SAN"/>
    <s v="Presencial"/>
    <x v="0"/>
    <x v="2"/>
    <x v="3"/>
    <x v="2"/>
  </r>
  <r>
    <x v="12492"/>
    <x v="4"/>
    <s v="TGM17108"/>
    <s v="CONSULTA TRASLADOS"/>
    <x v="0"/>
    <x v="2"/>
    <x v="0"/>
    <x v="7"/>
    <s v="Karla Ligarda Baca"/>
    <s v="Presencial"/>
    <x v="0"/>
    <x v="1"/>
    <x v="3"/>
    <x v="2"/>
  </r>
  <r>
    <x v="12493"/>
    <x v="0"/>
    <s v="TGM17109"/>
    <s v="SERVICIO DE MISA"/>
    <x v="0"/>
    <x v="2"/>
    <x v="0"/>
    <x v="39"/>
    <s v="Fiordeliz Michelle Baquerizo Aliaga SAN"/>
    <s v="Llamada Telefonica"/>
    <x v="0"/>
    <x v="1"/>
    <x v="3"/>
    <x v="2"/>
  </r>
  <r>
    <x v="12494"/>
    <x v="0"/>
    <s v="TGM17110"/>
    <s v="REPINTADO DE LAPIDA"/>
    <x v="0"/>
    <x v="0"/>
    <x v="4"/>
    <x v="14"/>
    <s v="Grupo Servicio de Atencion al Cliente"/>
    <s v="Presencial"/>
    <x v="0"/>
    <x v="2"/>
    <x v="3"/>
    <x v="2"/>
  </r>
  <r>
    <x v="12495"/>
    <x v="0"/>
    <s v="TGM17111"/>
    <s v="NIVELACION DE ESPACIO"/>
    <x v="0"/>
    <x v="0"/>
    <x v="4"/>
    <x v="14"/>
    <s v="Grupo Servicio de Atencion al Cliente"/>
    <s v="Presencial"/>
    <x v="0"/>
    <x v="2"/>
    <x v="3"/>
    <x v="2"/>
  </r>
  <r>
    <x v="12496"/>
    <x v="0"/>
    <s v="TGM17112"/>
    <s v="SERVICIO DE MISA"/>
    <x v="0"/>
    <x v="2"/>
    <x v="0"/>
    <x v="39"/>
    <s v="Fiordeliz Michelle Baquerizo Aliaga SAN"/>
    <s v="Llamada Telefonica"/>
    <x v="0"/>
    <x v="1"/>
    <x v="3"/>
    <x v="2"/>
  </r>
  <r>
    <x v="12497"/>
    <x v="1"/>
    <s v="TGM17113"/>
    <s v="SERVICIO DE MISA"/>
    <x v="0"/>
    <x v="2"/>
    <x v="0"/>
    <x v="39"/>
    <s v="Fiordeliz Michelle Baquerizo Aliaga COR"/>
    <s v="Presencial"/>
    <x v="0"/>
    <x v="1"/>
    <x v="3"/>
    <x v="2"/>
  </r>
  <r>
    <x v="12498"/>
    <x v="0"/>
    <s v="TGM17114"/>
    <s v="ACTUALIZACION DE DATOS"/>
    <x v="0"/>
    <x v="0"/>
    <x v="0"/>
    <x v="1"/>
    <s v="Fiordeliz Michelle Baquerizo Aliaga SAN"/>
    <s v="Presencial"/>
    <x v="0"/>
    <x v="1"/>
    <x v="3"/>
    <x v="2"/>
  </r>
  <r>
    <x v="12499"/>
    <x v="4"/>
    <s v="TGM17115"/>
    <s v="CONSULTA CUOTA"/>
    <x v="0"/>
    <x v="2"/>
    <x v="0"/>
    <x v="2"/>
    <s v="Karla Ligarda Baca"/>
    <s v="Presencial"/>
    <x v="0"/>
    <x v="1"/>
    <x v="3"/>
    <x v="2"/>
  </r>
  <r>
    <x v="12500"/>
    <x v="4"/>
    <s v="TGM17116"/>
    <s v="CONSULTA CUOTA"/>
    <x v="0"/>
    <x v="2"/>
    <x v="0"/>
    <x v="2"/>
    <s v="Karla Ligarda Baca"/>
    <s v="Llamada Telefonica"/>
    <x v="0"/>
    <x v="1"/>
    <x v="3"/>
    <x v="2"/>
  </r>
  <r>
    <x v="12501"/>
    <x v="0"/>
    <s v="TGM17117"/>
    <s v="MISA"/>
    <x v="0"/>
    <x v="2"/>
    <x v="0"/>
    <x v="39"/>
    <s v="Pamela Diana SAC Caro Alhua"/>
    <s v="Presencial"/>
    <x v="0"/>
    <x v="1"/>
    <x v="3"/>
    <x v="2"/>
  </r>
  <r>
    <x v="12502"/>
    <x v="4"/>
    <s v="TGM17118"/>
    <s v="CONSULTA CUOTA"/>
    <x v="0"/>
    <x v="2"/>
    <x v="0"/>
    <x v="2"/>
    <s v="Karla Ligarda Baca"/>
    <s v="Presencial"/>
    <x v="0"/>
    <x v="1"/>
    <x v="3"/>
    <x v="2"/>
  </r>
  <r>
    <x v="12503"/>
    <x v="4"/>
    <s v="TGM17119"/>
    <s v="CONSULTA CUOTA"/>
    <x v="0"/>
    <x v="2"/>
    <x v="0"/>
    <x v="2"/>
    <s v="Karla Ligarda Baca"/>
    <s v="Llamada Telefonica"/>
    <x v="0"/>
    <x v="1"/>
    <x v="3"/>
    <x v="2"/>
  </r>
  <r>
    <x v="12504"/>
    <x v="0"/>
    <s v="TGM17120"/>
    <s v="SERVICIO DE MISA"/>
    <x v="0"/>
    <x v="2"/>
    <x v="2"/>
    <x v="39"/>
    <s v="Fiordeliz Michelle Baquerizo Aliaga SAN"/>
    <s v="Presencial"/>
    <x v="0"/>
    <x v="2"/>
    <x v="3"/>
    <x v="2"/>
  </r>
  <r>
    <x v="12505"/>
    <x v="3"/>
    <s v="TGM17121"/>
    <s v="CONSULTA CUOTA"/>
    <x v="0"/>
    <x v="2"/>
    <x v="0"/>
    <x v="2"/>
    <s v="Karla M Ligarda Baca"/>
    <s v="Presencial"/>
    <x v="0"/>
    <x v="1"/>
    <x v="3"/>
    <x v="2"/>
  </r>
  <r>
    <x v="12506"/>
    <x v="3"/>
    <s v="TGM17122"/>
    <s v="ACTUALIZACION DE DATOS"/>
    <x v="0"/>
    <x v="0"/>
    <x v="0"/>
    <x v="1"/>
    <s v="Karla M Ligarda Baca"/>
    <s v="Presencial"/>
    <x v="0"/>
    <x v="1"/>
    <x v="3"/>
    <x v="2"/>
  </r>
  <r>
    <x v="12507"/>
    <x v="3"/>
    <s v="TGM17123"/>
    <s v="ENVIO DEL ESTADO DE CUENTA"/>
    <x v="0"/>
    <x v="0"/>
    <x v="0"/>
    <x v="5"/>
    <s v="Karla M Ligarda Baca"/>
    <s v="Presencial"/>
    <x v="0"/>
    <x v="1"/>
    <x v="3"/>
    <x v="2"/>
  </r>
  <r>
    <x v="12508"/>
    <x v="3"/>
    <s v="TGM17124"/>
    <s v="CONSULTA CUOTA"/>
    <x v="0"/>
    <x v="2"/>
    <x v="0"/>
    <x v="2"/>
    <s v="Karla M Ligarda Baca"/>
    <s v="Llamada Telefonica"/>
    <x v="0"/>
    <x v="1"/>
    <x v="3"/>
    <x v="2"/>
  </r>
  <r>
    <x v="12509"/>
    <x v="3"/>
    <s v="TGM17125"/>
    <s v="GENERACION DE CODIGO CIP"/>
    <x v="0"/>
    <x v="0"/>
    <x v="0"/>
    <x v="46"/>
    <s v="Karla M Ligarda Baca"/>
    <s v="Llamada Telefonica"/>
    <x v="0"/>
    <x v="1"/>
    <x v="3"/>
    <x v="2"/>
  </r>
  <r>
    <x v="12510"/>
    <x v="4"/>
    <s v="TGM17126"/>
    <s v="CONSULTA MISA"/>
    <x v="0"/>
    <x v="2"/>
    <x v="0"/>
    <x v="39"/>
    <s v="Karla Ligarda Baca"/>
    <s v="Llamada Telefonica"/>
    <x v="0"/>
    <x v="1"/>
    <x v="3"/>
    <x v="2"/>
  </r>
  <r>
    <x v="12511"/>
    <x v="2"/>
    <s v="TGM17127"/>
    <s v="ESTADO DE CUENTA 5050302"/>
    <x v="0"/>
    <x v="0"/>
    <x v="2"/>
    <x v="5"/>
    <s v="Rocio Margarita Chaname Vicente"/>
    <m/>
    <x v="0"/>
    <x v="2"/>
    <x v="3"/>
    <x v="2"/>
  </r>
  <r>
    <x v="12512"/>
    <x v="3"/>
    <s v="TGM17128"/>
    <s v="CONSULTA CUOTA"/>
    <x v="0"/>
    <x v="2"/>
    <x v="0"/>
    <x v="2"/>
    <s v="Karla M Ligarda Baca"/>
    <s v="Presencial"/>
    <x v="0"/>
    <x v="1"/>
    <x v="3"/>
    <x v="2"/>
  </r>
  <r>
    <x v="12513"/>
    <x v="4"/>
    <s v="TGM17129"/>
    <s v="RECLAMO LAPIDA"/>
    <x v="0"/>
    <x v="1"/>
    <x v="4"/>
    <x v="13"/>
    <s v="Rayda Rita Vargas Perales C2"/>
    <s v="Llamada Telefonica"/>
    <x v="0"/>
    <x v="2"/>
    <x v="3"/>
    <x v="2"/>
  </r>
  <r>
    <x v="12514"/>
    <x v="4"/>
    <s v="TGM17130"/>
    <s v="CONSULTA CUOTA"/>
    <x v="0"/>
    <x v="2"/>
    <x v="0"/>
    <x v="2"/>
    <s v="Karla Ligarda Baca"/>
    <s v="Llamada Telefonica"/>
    <x v="0"/>
    <x v="1"/>
    <x v="3"/>
    <x v="2"/>
  </r>
  <r>
    <x v="12515"/>
    <x v="3"/>
    <s v="TGM17131"/>
    <s v="CONSULTA CUOTA"/>
    <x v="0"/>
    <x v="2"/>
    <x v="0"/>
    <x v="2"/>
    <s v="Karla M Ligarda Baca"/>
    <s v="Presencial"/>
    <x v="0"/>
    <x v="1"/>
    <x v="3"/>
    <x v="2"/>
  </r>
  <r>
    <x v="12516"/>
    <x v="3"/>
    <s v="TGM17132"/>
    <s v="RECEPCION DE SOLICITUD"/>
    <x v="0"/>
    <x v="0"/>
    <x v="2"/>
    <x v="41"/>
    <s v="Karla M Ligarda Baca"/>
    <s v="Presencial"/>
    <x v="0"/>
    <x v="2"/>
    <x v="3"/>
    <x v="2"/>
  </r>
  <r>
    <x v="12517"/>
    <x v="0"/>
    <s v="TGM17133"/>
    <s v="SERVICIO DE MISA"/>
    <x v="0"/>
    <x v="2"/>
    <x v="0"/>
    <x v="39"/>
    <s v="Fiordeliz Michelle Baquerizo Aliaga SAN"/>
    <s v="Presencial"/>
    <x v="0"/>
    <x v="1"/>
    <x v="3"/>
    <x v="2"/>
  </r>
  <r>
    <x v="12518"/>
    <x v="4"/>
    <s v="TGM17134"/>
    <s v="GENERACION DE CODIGO CIP"/>
    <x v="0"/>
    <x v="0"/>
    <x v="2"/>
    <x v="46"/>
    <s v="Karla Ligarda Baca"/>
    <s v="Llamada Telefonica"/>
    <x v="0"/>
    <x v="2"/>
    <x v="3"/>
    <x v="2"/>
  </r>
  <r>
    <x v="12519"/>
    <x v="5"/>
    <s v="TGM17135"/>
    <s v="300117 - PAGO DE CUOTA"/>
    <x v="0"/>
    <x v="0"/>
    <x v="0"/>
    <x v="46"/>
    <s v="Marina Diaz Romero Cix"/>
    <m/>
    <x v="0"/>
    <x v="1"/>
    <x v="3"/>
    <x v="2"/>
  </r>
  <r>
    <x v="12520"/>
    <x v="5"/>
    <s v="TGM17136"/>
    <s v="300830 - PAGO DE FOMA"/>
    <x v="0"/>
    <x v="0"/>
    <x v="0"/>
    <x v="46"/>
    <s v="Marina Diaz Romero Cix"/>
    <m/>
    <x v="0"/>
    <x v="1"/>
    <x v="3"/>
    <x v="2"/>
  </r>
  <r>
    <x v="12521"/>
    <x v="4"/>
    <s v="TGM17137"/>
    <s v="DEVOLUCION DE GARANTIA"/>
    <x v="0"/>
    <x v="0"/>
    <x v="0"/>
    <x v="45"/>
    <s v="Karla Ligarda Baca"/>
    <s v="Presencial"/>
    <x v="0"/>
    <x v="1"/>
    <x v="3"/>
    <x v="2"/>
  </r>
  <r>
    <x v="12522"/>
    <x v="3"/>
    <s v="TGM17138"/>
    <s v="CONSULTA CUOTA"/>
    <x v="0"/>
    <x v="2"/>
    <x v="0"/>
    <x v="2"/>
    <s v="Karla M Ligarda Baca"/>
    <s v="Presencial"/>
    <x v="0"/>
    <x v="1"/>
    <x v="3"/>
    <x v="2"/>
  </r>
  <r>
    <x v="12523"/>
    <x v="6"/>
    <s v="TGM17139"/>
    <s v="7001082- CONSULTA DE AMORTIZACION A CAPITAL"/>
    <x v="0"/>
    <x v="2"/>
    <x v="0"/>
    <x v="2"/>
    <s v="Marina Diaz Romero lamb"/>
    <m/>
    <x v="0"/>
    <x v="1"/>
    <x v="3"/>
    <x v="2"/>
  </r>
  <r>
    <x v="12524"/>
    <x v="4"/>
    <s v="TGM17140"/>
    <s v="DEVOLUCION DE GARANTIA X A/D"/>
    <x v="0"/>
    <x v="0"/>
    <x v="2"/>
    <x v="45"/>
    <s v="Ruth Cusihuaman SACC2"/>
    <s v="Presencial"/>
    <x v="0"/>
    <x v="2"/>
    <x v="3"/>
    <x v="2"/>
  </r>
  <r>
    <x v="12525"/>
    <x v="5"/>
    <s v="TGM17141"/>
    <s v="300697 - CONTRATO RESUELTO"/>
    <x v="0"/>
    <x v="0"/>
    <x v="2"/>
    <x v="2"/>
    <s v="Marina Diaz Romero Cix"/>
    <m/>
    <x v="0"/>
    <x v="2"/>
    <x v="3"/>
    <x v="2"/>
  </r>
  <r>
    <x v="12526"/>
    <x v="3"/>
    <s v="TGM17142"/>
    <s v="DEVOLUCION DE GARANTIA X A/D"/>
    <x v="0"/>
    <x v="0"/>
    <x v="2"/>
    <x v="45"/>
    <s v="Ruth Cusihuaman SACC1"/>
    <s v="Presencial"/>
    <x v="0"/>
    <x v="2"/>
    <x v="3"/>
    <x v="2"/>
  </r>
  <r>
    <x v="12527"/>
    <x v="4"/>
    <s v="TGM17143"/>
    <s v="GENERACION CODG. CIP"/>
    <x v="0"/>
    <x v="0"/>
    <x v="0"/>
    <x v="46"/>
    <s v="Ruth Cusihuaman SACC2"/>
    <s v="Presencial"/>
    <x v="0"/>
    <x v="1"/>
    <x v="3"/>
    <x v="2"/>
  </r>
  <r>
    <x v="12528"/>
    <x v="3"/>
    <s v="TGM17144"/>
    <s v="CONSULTA MISA"/>
    <x v="0"/>
    <x v="2"/>
    <x v="0"/>
    <x v="39"/>
    <s v="Karla M Ligarda Baca"/>
    <s v="Presencial"/>
    <x v="0"/>
    <x v="1"/>
    <x v="3"/>
    <x v="2"/>
  </r>
  <r>
    <x v="12529"/>
    <x v="5"/>
    <s v="TGM17145"/>
    <s v="6001044 - ESTADO DE CUENTA"/>
    <x v="0"/>
    <x v="0"/>
    <x v="2"/>
    <x v="5"/>
    <s v="Marina Diaz Romero Cix"/>
    <m/>
    <x v="0"/>
    <x v="2"/>
    <x v="3"/>
    <x v="2"/>
  </r>
  <r>
    <x v="12530"/>
    <x v="3"/>
    <s v="TGM17146"/>
    <s v="GENERACION CODG. CIP"/>
    <x v="0"/>
    <x v="0"/>
    <x v="0"/>
    <x v="46"/>
    <s v="Ruth Cusihuaman SACC1"/>
    <s v="Presencial"/>
    <x v="0"/>
    <x v="1"/>
    <x v="3"/>
    <x v="2"/>
  </r>
  <r>
    <x v="12531"/>
    <x v="3"/>
    <s v="TGM17147"/>
    <s v="PAGO DE FOMA"/>
    <x v="0"/>
    <x v="0"/>
    <x v="0"/>
    <x v="51"/>
    <s v="Ruth Cusihuaman SACC1"/>
    <s v="Presencial"/>
    <x v="0"/>
    <x v="1"/>
    <x v="3"/>
    <x v="2"/>
  </r>
  <r>
    <x v="12532"/>
    <x v="3"/>
    <s v="TGM17148"/>
    <s v="CONSULTA SALDO TOTAL"/>
    <x v="0"/>
    <x v="2"/>
    <x v="0"/>
    <x v="10"/>
    <s v="Ruth Cusihuaman SACC1"/>
    <s v="Presencial"/>
    <x v="0"/>
    <x v="1"/>
    <x v="3"/>
    <x v="2"/>
  </r>
  <r>
    <x v="12533"/>
    <x v="4"/>
    <s v="TGM17149"/>
    <s v="CONSULTA USO DE ESPACIO"/>
    <x v="0"/>
    <x v="2"/>
    <x v="0"/>
    <x v="35"/>
    <s v="Ruth Cusihuaman SACC2"/>
    <s v="Presencial"/>
    <x v="0"/>
    <x v="1"/>
    <x v="3"/>
    <x v="2"/>
  </r>
  <r>
    <x v="12534"/>
    <x v="4"/>
    <s v="TGM17150"/>
    <s v="CONSULTA TRASLADO INTERNO"/>
    <x v="0"/>
    <x v="2"/>
    <x v="0"/>
    <x v="7"/>
    <s v="Ruth Cusihuaman SACC2"/>
    <s v="Presencial"/>
    <x v="0"/>
    <x v="1"/>
    <x v="3"/>
    <x v="2"/>
  </r>
  <r>
    <x v="12535"/>
    <x v="4"/>
    <s v="TGM17151"/>
    <s v="GENERACION DE CODIGO CIP"/>
    <x v="0"/>
    <x v="0"/>
    <x v="0"/>
    <x v="46"/>
    <s v="Karla Ligarda Baca"/>
    <s v="Llamada Telefonica"/>
    <x v="0"/>
    <x v="1"/>
    <x v="3"/>
    <x v="2"/>
  </r>
  <r>
    <x v="12536"/>
    <x v="3"/>
    <s v="TGM17152"/>
    <s v="CONSULTA CUOTA"/>
    <x v="0"/>
    <x v="2"/>
    <x v="0"/>
    <x v="2"/>
    <s v="Karla M Ligarda Baca"/>
    <s v="Presencial"/>
    <x v="0"/>
    <x v="1"/>
    <x v="3"/>
    <x v="2"/>
  </r>
  <r>
    <x v="12537"/>
    <x v="0"/>
    <s v="TGM17153"/>
    <s v="DATO INCORRECTO EN LAPIDA"/>
    <x v="0"/>
    <x v="1"/>
    <x v="4"/>
    <x v="18"/>
    <s v="Deisy Huaman Lara - San Antonio"/>
    <s v="Presencial"/>
    <x v="0"/>
    <x v="2"/>
    <x v="3"/>
    <x v="2"/>
  </r>
  <r>
    <x v="12538"/>
    <x v="3"/>
    <s v="TGM17154"/>
    <s v="GENERACION DE CODIGO CIP"/>
    <x v="0"/>
    <x v="0"/>
    <x v="0"/>
    <x v="46"/>
    <s v="Karla M Ligarda Baca"/>
    <s v="Llamada Telefonica"/>
    <x v="0"/>
    <x v="1"/>
    <x v="3"/>
    <x v="2"/>
  </r>
  <r>
    <x v="12539"/>
    <x v="0"/>
    <s v="TGM17155"/>
    <s v="MISA"/>
    <x v="0"/>
    <x v="2"/>
    <x v="0"/>
    <x v="39"/>
    <s v="Nescar Janeth Ingaruca Peña SAC SAN"/>
    <s v="Presencial"/>
    <x v="0"/>
    <x v="1"/>
    <x v="3"/>
    <x v="2"/>
  </r>
  <r>
    <x v="12540"/>
    <x v="0"/>
    <s v="TGM17156"/>
    <s v="MISA"/>
    <x v="0"/>
    <x v="2"/>
    <x v="0"/>
    <x v="39"/>
    <s v="Nescar Janeth Ingaruca Peña SAC SAN"/>
    <s v="Presencial"/>
    <x v="0"/>
    <x v="1"/>
    <x v="3"/>
    <x v="2"/>
  </r>
  <r>
    <x v="12541"/>
    <x v="1"/>
    <s v="TGM17157"/>
    <s v="MISA"/>
    <x v="0"/>
    <x v="2"/>
    <x v="0"/>
    <x v="39"/>
    <s v="Nescar Janeth Ingaruca Peña SAC COR"/>
    <s v="Presencial"/>
    <x v="0"/>
    <x v="1"/>
    <x v="3"/>
    <x v="2"/>
  </r>
  <r>
    <x v="12542"/>
    <x v="4"/>
    <s v="TGM17158"/>
    <s v="DEVOLUCION DE GARANTIA X A/D"/>
    <x v="0"/>
    <x v="0"/>
    <x v="2"/>
    <x v="45"/>
    <s v="Ruth Cusihuaman SACC2"/>
    <s v="Presencial"/>
    <x v="0"/>
    <x v="2"/>
    <x v="3"/>
    <x v="2"/>
  </r>
  <r>
    <x v="12543"/>
    <x v="4"/>
    <s v="TGM17159"/>
    <s v="CONSULTA MISA"/>
    <x v="0"/>
    <x v="2"/>
    <x v="0"/>
    <x v="39"/>
    <s v="Karla Ligarda Baca"/>
    <s v="Presencial"/>
    <x v="0"/>
    <x v="1"/>
    <x v="3"/>
    <x v="2"/>
  </r>
  <r>
    <x v="12544"/>
    <x v="4"/>
    <s v="TGM17160"/>
    <s v="USO DE ESPACIO"/>
    <x v="0"/>
    <x v="0"/>
    <x v="0"/>
    <x v="8"/>
    <s v="Karla Ligarda Baca"/>
    <s v="Presencial"/>
    <x v="0"/>
    <x v="1"/>
    <x v="3"/>
    <x v="2"/>
  </r>
  <r>
    <x v="12545"/>
    <x v="0"/>
    <s v="TGM17161"/>
    <s v="ESTADO DE CUENTA"/>
    <x v="0"/>
    <x v="0"/>
    <x v="2"/>
    <x v="5"/>
    <s v="Fiordeliz Michelle Baquerizo Aliaga SAN"/>
    <s v="Presencial"/>
    <x v="0"/>
    <x v="2"/>
    <x v="3"/>
    <x v="2"/>
  </r>
  <r>
    <x v="12546"/>
    <x v="4"/>
    <s v="TGM17162"/>
    <s v="USO DE ESPACIO"/>
    <x v="0"/>
    <x v="0"/>
    <x v="0"/>
    <x v="8"/>
    <s v="Karla Ligarda Baca"/>
    <s v="Presencial"/>
    <x v="0"/>
    <x v="1"/>
    <x v="3"/>
    <x v="2"/>
  </r>
  <r>
    <x v="12547"/>
    <x v="4"/>
    <s v="TGM17163"/>
    <s v="USO DE ESPACIO"/>
    <x v="0"/>
    <x v="0"/>
    <x v="0"/>
    <x v="8"/>
    <s v="Karla Ligarda Baca"/>
    <s v="Presencial"/>
    <x v="0"/>
    <x v="1"/>
    <x v="3"/>
    <x v="2"/>
  </r>
  <r>
    <x v="12548"/>
    <x v="0"/>
    <s v="TGM17164"/>
    <s v="ESTADO DE CUENTA"/>
    <x v="0"/>
    <x v="0"/>
    <x v="2"/>
    <x v="5"/>
    <s v="Fiordeliz Michelle Baquerizo Aliaga SAN"/>
    <s v="Presencial"/>
    <x v="0"/>
    <x v="2"/>
    <x v="3"/>
    <x v="2"/>
  </r>
  <r>
    <x v="12549"/>
    <x v="0"/>
    <s v="TGM17165"/>
    <s v="ESTADO DE CUENTA"/>
    <x v="0"/>
    <x v="0"/>
    <x v="2"/>
    <x v="5"/>
    <s v="Fiordeliz Michelle Baquerizo Aliaga SAN"/>
    <s v="Llamada Telefonica"/>
    <x v="0"/>
    <x v="2"/>
    <x v="3"/>
    <x v="2"/>
  </r>
  <r>
    <x v="12550"/>
    <x v="3"/>
    <s v="TGM17166"/>
    <s v="CONSULTA CUOTA"/>
    <x v="0"/>
    <x v="2"/>
    <x v="0"/>
    <x v="2"/>
    <s v="Karla M Ligarda Baca"/>
    <s v="Presencial"/>
    <x v="0"/>
    <x v="1"/>
    <x v="3"/>
    <x v="2"/>
  </r>
  <r>
    <x v="12551"/>
    <x v="3"/>
    <s v="TGM17167"/>
    <s v="GENERACION DE CODIGO CIP"/>
    <x v="0"/>
    <x v="0"/>
    <x v="0"/>
    <x v="46"/>
    <s v="Karla M Ligarda Baca"/>
    <s v="Llamada Telefonica"/>
    <x v="0"/>
    <x v="1"/>
    <x v="3"/>
    <x v="2"/>
  </r>
  <r>
    <x v="12552"/>
    <x v="3"/>
    <s v="TGM17168"/>
    <s v="ENVIO ESTADO DE CUENTA AL CORREO"/>
    <x v="0"/>
    <x v="0"/>
    <x v="0"/>
    <x v="1"/>
    <s v="Ruth Cusihuaman SACC1"/>
    <s v="Presencial"/>
    <x v="0"/>
    <x v="1"/>
    <x v="3"/>
    <x v="2"/>
  </r>
  <r>
    <x v="12553"/>
    <x v="3"/>
    <s v="TGM17169"/>
    <s v="CONSULTA CUOTA"/>
    <x v="0"/>
    <x v="2"/>
    <x v="0"/>
    <x v="2"/>
    <s v="Karla M Ligarda Baca"/>
    <s v="Presencial"/>
    <x v="0"/>
    <x v="1"/>
    <x v="3"/>
    <x v="2"/>
  </r>
  <r>
    <x v="12554"/>
    <x v="3"/>
    <s v="TGM17170"/>
    <s v="GENERACION DE CODIGO CIP"/>
    <x v="0"/>
    <x v="0"/>
    <x v="0"/>
    <x v="46"/>
    <s v="Karla M Ligarda Baca"/>
    <s v="Presencial"/>
    <x v="0"/>
    <x v="1"/>
    <x v="3"/>
    <x v="2"/>
  </r>
  <r>
    <x v="12555"/>
    <x v="0"/>
    <s v="TGM17171"/>
    <s v="MANTENIMIENTO DE LAPIDA"/>
    <x v="0"/>
    <x v="0"/>
    <x v="4"/>
    <x v="11"/>
    <s v="Grupo Servicio de Atencion al Cliente"/>
    <s v="Presencial"/>
    <x v="0"/>
    <x v="2"/>
    <x v="3"/>
    <x v="2"/>
  </r>
  <r>
    <x v="12556"/>
    <x v="0"/>
    <s v="TGM17172"/>
    <s v="ESTADO DE CUENTA"/>
    <x v="0"/>
    <x v="2"/>
    <x v="0"/>
    <x v="10"/>
    <s v="Pamela Diana SAC Caro Alhua"/>
    <s v="Presencial"/>
    <x v="0"/>
    <x v="1"/>
    <x v="3"/>
    <x v="2"/>
  </r>
  <r>
    <x v="12557"/>
    <x v="3"/>
    <s v="TGM17173"/>
    <s v="ENVIO ESTADO DE CUENTA AL CORREO"/>
    <x v="0"/>
    <x v="0"/>
    <x v="2"/>
    <x v="5"/>
    <s v="Ruth Cusihuaman SACC1"/>
    <s v="Presencial"/>
    <x v="0"/>
    <x v="2"/>
    <x v="3"/>
    <x v="2"/>
  </r>
  <r>
    <x v="12558"/>
    <x v="5"/>
    <s v="TGM17174"/>
    <s v="5009706 - REASIGNACION CUOTAS"/>
    <x v="0"/>
    <x v="0"/>
    <x v="2"/>
    <x v="2"/>
    <s v="Marina Diaz Romero Cix"/>
    <m/>
    <x v="0"/>
    <x v="2"/>
    <x v="3"/>
    <x v="2"/>
  </r>
  <r>
    <x v="12559"/>
    <x v="1"/>
    <s v="TGM17175"/>
    <s v="ESTADO DE CUENTA"/>
    <x v="0"/>
    <x v="0"/>
    <x v="2"/>
    <x v="5"/>
    <s v="Fiordeliz Michelle Baquerizo Aliaga COR"/>
    <s v="Llamada Telefonica"/>
    <x v="0"/>
    <x v="2"/>
    <x v="3"/>
    <x v="2"/>
  </r>
  <r>
    <x v="12560"/>
    <x v="5"/>
    <s v="TGM17176"/>
    <s v="5009736 - PAGO DE CUOTA"/>
    <x v="0"/>
    <x v="0"/>
    <x v="0"/>
    <x v="46"/>
    <s v="Marina Diaz Romero Cix"/>
    <m/>
    <x v="0"/>
    <x v="1"/>
    <x v="3"/>
    <x v="2"/>
  </r>
  <r>
    <x v="12561"/>
    <x v="4"/>
    <s v="TGM17177"/>
    <s v="USO DE ESPACIO"/>
    <x v="0"/>
    <x v="0"/>
    <x v="0"/>
    <x v="8"/>
    <s v="Karla Ligarda Baca"/>
    <s v="Presencial"/>
    <x v="0"/>
    <x v="1"/>
    <x v="3"/>
    <x v="2"/>
  </r>
  <r>
    <x v="12562"/>
    <x v="0"/>
    <s v="TGM17178"/>
    <s v="UBICACION DE ESPACIO"/>
    <x v="0"/>
    <x v="0"/>
    <x v="0"/>
    <x v="40"/>
    <s v="Fiordeliz Michelle Baquerizo Aliaga SAN"/>
    <s v="Presencial"/>
    <x v="0"/>
    <x v="1"/>
    <x v="3"/>
    <x v="2"/>
  </r>
  <r>
    <x v="12563"/>
    <x v="5"/>
    <s v="TGM17179"/>
    <s v="301017 - CONSULTA DE PAGO"/>
    <x v="0"/>
    <x v="2"/>
    <x v="0"/>
    <x v="2"/>
    <s v="Marina Diaz Romero Cix"/>
    <m/>
    <x v="0"/>
    <x v="1"/>
    <x v="3"/>
    <x v="2"/>
  </r>
  <r>
    <x v="12564"/>
    <x v="3"/>
    <s v="TGM17180"/>
    <s v="CONSULTA CUOTA"/>
    <x v="0"/>
    <x v="2"/>
    <x v="0"/>
    <x v="2"/>
    <s v="Karla M Ligarda Baca"/>
    <s v="Presencial"/>
    <x v="0"/>
    <x v="1"/>
    <x v="3"/>
    <x v="2"/>
  </r>
  <r>
    <x v="12565"/>
    <x v="3"/>
    <s v="TGM17181"/>
    <s v="CAMBIO DE TITULARIDAD"/>
    <x v="0"/>
    <x v="2"/>
    <x v="0"/>
    <x v="31"/>
    <s v="Karla M Ligarda Baca"/>
    <s v="Presencial"/>
    <x v="0"/>
    <x v="1"/>
    <x v="3"/>
    <x v="2"/>
  </r>
  <r>
    <x v="12566"/>
    <x v="4"/>
    <s v="TGM17182"/>
    <s v="GENERACION DE CODIGO CIP"/>
    <x v="0"/>
    <x v="0"/>
    <x v="0"/>
    <x v="46"/>
    <s v="Karla Ligarda Baca"/>
    <s v="Presencial"/>
    <x v="0"/>
    <x v="1"/>
    <x v="3"/>
    <x v="2"/>
  </r>
  <r>
    <x v="12567"/>
    <x v="2"/>
    <s v="TGM17183"/>
    <s v="MANTENIMIENTO DE PLACA 200035"/>
    <x v="0"/>
    <x v="0"/>
    <x v="2"/>
    <x v="14"/>
    <s v="Rocio Margarita Chaname Vicente"/>
    <m/>
    <x v="0"/>
    <x v="2"/>
    <x v="3"/>
    <x v="2"/>
  </r>
  <r>
    <x v="12568"/>
    <x v="3"/>
    <s v="TGM17184"/>
    <s v="DEVOLUCION DE GARANTIA X A/D"/>
    <x v="0"/>
    <x v="0"/>
    <x v="2"/>
    <x v="45"/>
    <s v="Ruth Cusihuaman SACC1"/>
    <s v="Presencial"/>
    <x v="0"/>
    <x v="2"/>
    <x v="3"/>
    <x v="2"/>
  </r>
  <r>
    <x v="12569"/>
    <x v="3"/>
    <s v="TGM17185"/>
    <s v="ACTUALIZACION DE DATOS"/>
    <x v="0"/>
    <x v="0"/>
    <x v="0"/>
    <x v="1"/>
    <s v="Karla M Ligarda Baca"/>
    <s v="Presencial"/>
    <x v="0"/>
    <x v="1"/>
    <x v="3"/>
    <x v="2"/>
  </r>
  <r>
    <x v="12570"/>
    <x v="3"/>
    <s v="TGM17186"/>
    <s v="CONSULTA CONSTANCIA DE SEPULTURA"/>
    <x v="0"/>
    <x v="2"/>
    <x v="0"/>
    <x v="56"/>
    <s v="Karla M Ligarda Baca"/>
    <s v="Presencial"/>
    <x v="0"/>
    <x v="1"/>
    <x v="3"/>
    <x v="2"/>
  </r>
  <r>
    <x v="12571"/>
    <x v="0"/>
    <s v="TGM17187"/>
    <s v="SERVICIO DE MISA"/>
    <x v="0"/>
    <x v="2"/>
    <x v="0"/>
    <x v="39"/>
    <s v="Fiordeliz Michelle Baquerizo Aliaga SAN"/>
    <s v="Presencial"/>
    <x v="0"/>
    <x v="1"/>
    <x v="3"/>
    <x v="2"/>
  </r>
  <r>
    <x v="12572"/>
    <x v="0"/>
    <s v="TGM17188"/>
    <s v="ALQUILER DE TOLDO"/>
    <x v="0"/>
    <x v="0"/>
    <x v="0"/>
    <x v="48"/>
    <s v="Fiordeliz Michelle Baquerizo Aliaga SAN"/>
    <s v="Presencial"/>
    <x v="0"/>
    <x v="1"/>
    <x v="3"/>
    <x v="2"/>
  </r>
  <r>
    <x v="12573"/>
    <x v="4"/>
    <s v="TGM17189"/>
    <s v="ENTREGA DE CERTIFICADO DE USO PERPETUO"/>
    <x v="0"/>
    <x v="0"/>
    <x v="0"/>
    <x v="0"/>
    <s v="Karla Ligarda Baca"/>
    <s v="Presencial"/>
    <x v="0"/>
    <x v="1"/>
    <x v="3"/>
    <x v="2"/>
  </r>
  <r>
    <x v="12574"/>
    <x v="3"/>
    <s v="TGM17190"/>
    <s v="CONSULTA MISA"/>
    <x v="0"/>
    <x v="2"/>
    <x v="0"/>
    <x v="39"/>
    <s v="Karla M Ligarda Baca"/>
    <s v="Presencial"/>
    <x v="0"/>
    <x v="1"/>
    <x v="3"/>
    <x v="2"/>
  </r>
  <r>
    <x v="12575"/>
    <x v="4"/>
    <s v="TGM17191"/>
    <s v="DEVOLUCION DE GARANTIA"/>
    <x v="0"/>
    <x v="0"/>
    <x v="0"/>
    <x v="45"/>
    <s v="Karla Ligarda Baca"/>
    <s v="Presencial"/>
    <x v="0"/>
    <x v="1"/>
    <x v="3"/>
    <x v="2"/>
  </r>
  <r>
    <x v="12576"/>
    <x v="4"/>
    <s v="TGM17192"/>
    <s v="ENTREGA DE CERTIFICADO DE USO PERPETUO"/>
    <x v="0"/>
    <x v="0"/>
    <x v="0"/>
    <x v="0"/>
    <s v="Karla Ligarda Baca"/>
    <s v="Presencial"/>
    <x v="0"/>
    <x v="1"/>
    <x v="3"/>
    <x v="2"/>
  </r>
  <r>
    <x v="12577"/>
    <x v="0"/>
    <s v="TGM17193"/>
    <s v="ESTADO DE CUENTA"/>
    <x v="0"/>
    <x v="0"/>
    <x v="2"/>
    <x v="5"/>
    <s v="Fiordeliz Michelle Baquerizo Aliaga SAN"/>
    <s v="Presencial"/>
    <x v="0"/>
    <x v="2"/>
    <x v="3"/>
    <x v="2"/>
  </r>
  <r>
    <x v="12578"/>
    <x v="4"/>
    <s v="TGM17194"/>
    <s v="CONSULTA CUOTA"/>
    <x v="0"/>
    <x v="2"/>
    <x v="2"/>
    <x v="2"/>
    <s v="Karla Ligarda Baca"/>
    <s v="Presencial"/>
    <x v="0"/>
    <x v="2"/>
    <x v="3"/>
    <x v="2"/>
  </r>
  <r>
    <x v="12579"/>
    <x v="4"/>
    <s v="TGM17195"/>
    <s v="ENVIO DE ESTADO DE CUENTA"/>
    <x v="0"/>
    <x v="0"/>
    <x v="0"/>
    <x v="5"/>
    <s v="Karla Ligarda Baca"/>
    <s v="Presencial"/>
    <x v="0"/>
    <x v="1"/>
    <x v="3"/>
    <x v="2"/>
  </r>
  <r>
    <x v="12580"/>
    <x v="4"/>
    <s v="TGM17196"/>
    <s v="CONSULTA CUOTA"/>
    <x v="0"/>
    <x v="2"/>
    <x v="0"/>
    <x v="2"/>
    <s v="Karla Ligarda Baca"/>
    <s v="Presencial"/>
    <x v="0"/>
    <x v="1"/>
    <x v="3"/>
    <x v="2"/>
  </r>
  <r>
    <x v="12581"/>
    <x v="4"/>
    <s v="TGM17197"/>
    <s v="ENVIO DE ESTADO DE CUENTA"/>
    <x v="0"/>
    <x v="0"/>
    <x v="0"/>
    <x v="5"/>
    <s v="Karla Ligarda Baca"/>
    <s v="Presencial"/>
    <x v="0"/>
    <x v="1"/>
    <x v="3"/>
    <x v="2"/>
  </r>
  <r>
    <x v="12582"/>
    <x v="4"/>
    <s v="TGM17198"/>
    <s v="DEVOLUCION DE GARANTIA"/>
    <x v="0"/>
    <x v="0"/>
    <x v="0"/>
    <x v="45"/>
    <s v="Karla Ligarda Baca"/>
    <s v="Presencial"/>
    <x v="0"/>
    <x v="1"/>
    <x v="3"/>
    <x v="2"/>
  </r>
  <r>
    <x v="12583"/>
    <x v="4"/>
    <s v="TGM17199"/>
    <s v="CONSULTA CUOTA"/>
    <x v="0"/>
    <x v="2"/>
    <x v="0"/>
    <x v="2"/>
    <s v="Karla Ligarda Baca"/>
    <s v="Presencial"/>
    <x v="0"/>
    <x v="1"/>
    <x v="3"/>
    <x v="2"/>
  </r>
  <r>
    <x v="12584"/>
    <x v="3"/>
    <s v="TGM17200"/>
    <s v="GENERACION DE CODIGO CIP"/>
    <x v="0"/>
    <x v="0"/>
    <x v="2"/>
    <x v="46"/>
    <s v="Karla M Ligarda Baca"/>
    <s v="Presencial"/>
    <x v="0"/>
    <x v="2"/>
    <x v="3"/>
    <x v="2"/>
  </r>
  <r>
    <x v="12585"/>
    <x v="4"/>
    <s v="TGM17201"/>
    <s v="CONSULTA CUOTA"/>
    <x v="0"/>
    <x v="2"/>
    <x v="0"/>
    <x v="2"/>
    <s v="Karla Ligarda Baca"/>
    <s v="Presencial"/>
    <x v="0"/>
    <x v="1"/>
    <x v="3"/>
    <x v="2"/>
  </r>
  <r>
    <x v="12586"/>
    <x v="3"/>
    <s v="TGM17202"/>
    <s v="CONSULTA LAPIDA"/>
    <x v="0"/>
    <x v="2"/>
    <x v="0"/>
    <x v="2"/>
    <s v="Karla M Ligarda Baca"/>
    <s v="Presencial"/>
    <x v="0"/>
    <x v="1"/>
    <x v="3"/>
    <x v="2"/>
  </r>
  <r>
    <x v="12587"/>
    <x v="4"/>
    <s v="TGM17203"/>
    <s v="REPINTADO DE PLACA"/>
    <x v="0"/>
    <x v="0"/>
    <x v="0"/>
    <x v="2"/>
    <s v="Karla Ligarda Baca"/>
    <s v="Presencial"/>
    <x v="0"/>
    <x v="1"/>
    <x v="3"/>
    <x v="2"/>
  </r>
  <r>
    <x v="12588"/>
    <x v="9"/>
    <s v="TGM17204"/>
    <s v="SOLICITA RESOLUCION DE CONTRATO 1030039"/>
    <x v="0"/>
    <x v="0"/>
    <x v="0"/>
    <x v="53"/>
    <s v="Jhuliana Hipolito Guerrero Jefe SAC"/>
    <s v="Llamada Telefonica"/>
    <x v="0"/>
    <x v="2"/>
    <x v="3"/>
    <x v="2"/>
  </r>
  <r>
    <x v="12589"/>
    <x v="0"/>
    <s v="TGM17205"/>
    <s v="NIVELACION DE ESPACIO"/>
    <x v="0"/>
    <x v="0"/>
    <x v="4"/>
    <x v="14"/>
    <s v="Grupo Servicio de Atencion al Cliente"/>
    <s v="Presencial"/>
    <x v="0"/>
    <x v="2"/>
    <x v="3"/>
    <x v="2"/>
  </r>
  <r>
    <x v="12590"/>
    <x v="0"/>
    <s v="TGM17206"/>
    <s v="SERVICIO DE MISA"/>
    <x v="0"/>
    <x v="2"/>
    <x v="0"/>
    <x v="39"/>
    <s v="Fiordeliz Michelle Baquerizo Aliaga SAN"/>
    <s v="Presencial"/>
    <x v="0"/>
    <x v="1"/>
    <x v="3"/>
    <x v="2"/>
  </r>
  <r>
    <x v="12591"/>
    <x v="1"/>
    <s v="TGM17207"/>
    <s v="ACTUALIZACION DE DATOS"/>
    <x v="0"/>
    <x v="0"/>
    <x v="0"/>
    <x v="1"/>
    <s v="Fiordeliz Michelle Baquerizo Aliaga COR"/>
    <s v="Presencial"/>
    <x v="0"/>
    <x v="1"/>
    <x v="3"/>
    <x v="2"/>
  </r>
  <r>
    <x v="12592"/>
    <x v="0"/>
    <s v="TGM17208"/>
    <s v="QUEJA DE ESCALERAS NICHO ANTIGUO"/>
    <x v="0"/>
    <x v="1"/>
    <x v="4"/>
    <x v="14"/>
    <s v="Deisy Huaman Lara - San Antonio"/>
    <s v="Presencial"/>
    <x v="0"/>
    <x v="2"/>
    <x v="3"/>
    <x v="2"/>
  </r>
  <r>
    <x v="12593"/>
    <x v="0"/>
    <s v="TGM17209"/>
    <s v="SERVICIO DE MISA"/>
    <x v="0"/>
    <x v="2"/>
    <x v="0"/>
    <x v="39"/>
    <s v="Fiordeliz Michelle Baquerizo Aliaga SAN"/>
    <s v="Presencial"/>
    <x v="0"/>
    <x v="1"/>
    <x v="3"/>
    <x v="2"/>
  </r>
  <r>
    <x v="12594"/>
    <x v="1"/>
    <s v="TGM17210"/>
    <s v="REACTIVACION DE CONTRATO"/>
    <x v="0"/>
    <x v="0"/>
    <x v="4"/>
    <x v="49"/>
    <s v="Juan Carlos Chavez  Cor"/>
    <s v="Presencial"/>
    <x v="0"/>
    <x v="2"/>
    <x v="3"/>
    <x v="2"/>
  </r>
  <r>
    <x v="12595"/>
    <x v="4"/>
    <s v="TGM17211"/>
    <s v="CONSULTA CUOTA"/>
    <x v="0"/>
    <x v="2"/>
    <x v="0"/>
    <x v="2"/>
    <s v="Karla Ligarda Baca"/>
    <s v="Presencial"/>
    <x v="0"/>
    <x v="1"/>
    <x v="3"/>
    <x v="2"/>
  </r>
  <r>
    <x v="12596"/>
    <x v="4"/>
    <s v="TGM17212"/>
    <s v="ACTUALIZACION DE DATOS"/>
    <x v="0"/>
    <x v="0"/>
    <x v="0"/>
    <x v="1"/>
    <s v="Karla Ligarda Baca"/>
    <s v="Presencial"/>
    <x v="0"/>
    <x v="1"/>
    <x v="3"/>
    <x v="2"/>
  </r>
  <r>
    <x v="12597"/>
    <x v="4"/>
    <s v="TGM17213"/>
    <s v="ENTREGA DE CERTIFICADO DE PERPETUIDAD"/>
    <x v="0"/>
    <x v="0"/>
    <x v="0"/>
    <x v="0"/>
    <s v="Ruth Cusihuaman SACC2"/>
    <s v="Presencial"/>
    <x v="0"/>
    <x v="1"/>
    <x v="3"/>
    <x v="2"/>
  </r>
  <r>
    <x v="12598"/>
    <x v="4"/>
    <s v="TGM17214"/>
    <s v="CAMBIO DE TITULARIDAD"/>
    <x v="0"/>
    <x v="2"/>
    <x v="0"/>
    <x v="31"/>
    <s v="Karla Ligarda Baca"/>
    <s v="Presencial"/>
    <x v="0"/>
    <x v="1"/>
    <x v="3"/>
    <x v="2"/>
  </r>
  <r>
    <x v="12599"/>
    <x v="4"/>
    <s v="TGM17215"/>
    <s v="CONSTANCIA DE SEPULTURA"/>
    <x v="0"/>
    <x v="0"/>
    <x v="0"/>
    <x v="56"/>
    <s v="Ruth Cusihuaman SACC2"/>
    <s v="Presencial"/>
    <x v="0"/>
    <x v="1"/>
    <x v="3"/>
    <x v="2"/>
  </r>
  <r>
    <x v="12600"/>
    <x v="3"/>
    <s v="TGM17216"/>
    <s v="INCLUSION 2DO TITULAR"/>
    <x v="0"/>
    <x v="0"/>
    <x v="0"/>
    <x v="41"/>
    <s v="Ruth Cusihuaman SACC1"/>
    <s v="Presencial"/>
    <x v="0"/>
    <x v="1"/>
    <x v="3"/>
    <x v="2"/>
  </r>
  <r>
    <x v="12601"/>
    <x v="9"/>
    <s v="TGM17217"/>
    <s v="SOLICITA CERTIFICADO DE USO 10030016"/>
    <x v="0"/>
    <x v="0"/>
    <x v="0"/>
    <x v="0"/>
    <s v="Jhuliana Hipolito Guerrero Jefe SAC"/>
    <m/>
    <x v="0"/>
    <x v="1"/>
    <x v="3"/>
    <x v="2"/>
  </r>
  <r>
    <x v="12602"/>
    <x v="4"/>
    <s v="TGM17218"/>
    <s v="USO DE ESPACIO"/>
    <x v="0"/>
    <x v="0"/>
    <x v="0"/>
    <x v="8"/>
    <s v="Karla Ligarda Baca"/>
    <s v="Presencial"/>
    <x v="0"/>
    <x v="1"/>
    <x v="3"/>
    <x v="2"/>
  </r>
  <r>
    <x v="12603"/>
    <x v="0"/>
    <s v="TGM17219"/>
    <s v="MANTENIMIENTO DE LAPIDA"/>
    <x v="0"/>
    <x v="0"/>
    <x v="4"/>
    <x v="11"/>
    <s v="Grupo Servicio de Atencion al Cliente"/>
    <s v="Presencial"/>
    <x v="0"/>
    <x v="2"/>
    <x v="3"/>
    <x v="2"/>
  </r>
  <r>
    <x v="12604"/>
    <x v="0"/>
    <s v="TGM17220"/>
    <s v="ACTUALIZACION DE DATOS"/>
    <x v="0"/>
    <x v="0"/>
    <x v="0"/>
    <x v="1"/>
    <s v="Fiordeliz Michelle Baquerizo Aliaga SAN"/>
    <s v="Presencial"/>
    <x v="0"/>
    <x v="1"/>
    <x v="3"/>
    <x v="2"/>
  </r>
  <r>
    <x v="12605"/>
    <x v="4"/>
    <s v="TGM17221"/>
    <s v="CONSULTA CUOTA"/>
    <x v="0"/>
    <x v="2"/>
    <x v="0"/>
    <x v="2"/>
    <s v="Karla Ligarda Baca"/>
    <s v="Presencial"/>
    <x v="0"/>
    <x v="1"/>
    <x v="3"/>
    <x v="2"/>
  </r>
  <r>
    <x v="12606"/>
    <x v="0"/>
    <s v="TGM17222"/>
    <s v="PAGO DE CUOTA"/>
    <x v="0"/>
    <x v="1"/>
    <x v="4"/>
    <x v="10"/>
    <s v="Juan Carlos Chavez  San"/>
    <s v="Presencial"/>
    <x v="0"/>
    <x v="2"/>
    <x v="3"/>
    <x v="2"/>
  </r>
  <r>
    <x v="12607"/>
    <x v="0"/>
    <s v="TGM17223"/>
    <s v="ABONO AL ESPACIO"/>
    <x v="0"/>
    <x v="0"/>
    <x v="4"/>
    <x v="14"/>
    <s v="Grupo Servicio de Atencion al Cliente"/>
    <s v="Presencial"/>
    <x v="0"/>
    <x v="2"/>
    <x v="3"/>
    <x v="2"/>
  </r>
  <r>
    <x v="12608"/>
    <x v="0"/>
    <s v="TGM17224"/>
    <s v="PAGO DE FOMA"/>
    <x v="0"/>
    <x v="0"/>
    <x v="0"/>
    <x v="51"/>
    <s v="Fiordeliz Michelle Baquerizo Aliaga SAN"/>
    <s v="Presencial"/>
    <x v="0"/>
    <x v="1"/>
    <x v="3"/>
    <x v="2"/>
  </r>
  <r>
    <x v="12609"/>
    <x v="0"/>
    <s v="TGM17225"/>
    <s v="PERDIDA DE FLORERO"/>
    <x v="0"/>
    <x v="1"/>
    <x v="2"/>
    <x v="17"/>
    <s v="Fiordeliz Michelle Baquerizo Aliaga SAN"/>
    <s v="Presencial"/>
    <x v="0"/>
    <x v="2"/>
    <x v="3"/>
    <x v="2"/>
  </r>
  <r>
    <x v="12610"/>
    <x v="0"/>
    <s v="TGM17226"/>
    <s v="MISA"/>
    <x v="0"/>
    <x v="2"/>
    <x v="0"/>
    <x v="39"/>
    <s v="Nescar Janeth Ingaruca Peña SAC SAN"/>
    <s v="Presencial"/>
    <x v="0"/>
    <x v="1"/>
    <x v="3"/>
    <x v="2"/>
  </r>
  <r>
    <x v="12611"/>
    <x v="0"/>
    <s v="TGM17227"/>
    <s v="MISA"/>
    <x v="0"/>
    <x v="2"/>
    <x v="0"/>
    <x v="39"/>
    <s v="Nescar Janeth Ingaruca Peña SAC SAN"/>
    <s v="Presencial"/>
    <x v="0"/>
    <x v="1"/>
    <x v="3"/>
    <x v="2"/>
  </r>
  <r>
    <x v="12612"/>
    <x v="0"/>
    <s v="TGM17228"/>
    <s v="MISA"/>
    <x v="0"/>
    <x v="2"/>
    <x v="0"/>
    <x v="39"/>
    <s v="Nescar Janeth Ingaruca Peña SAC SAN"/>
    <s v="Presencial"/>
    <x v="0"/>
    <x v="1"/>
    <x v="3"/>
    <x v="2"/>
  </r>
  <r>
    <x v="12613"/>
    <x v="4"/>
    <s v="TGM17229"/>
    <s v="GENERACION DE CODIGO CIP"/>
    <x v="0"/>
    <x v="0"/>
    <x v="0"/>
    <x v="46"/>
    <s v="Karla Ligarda Baca"/>
    <s v="Presencial"/>
    <x v="0"/>
    <x v="1"/>
    <x v="3"/>
    <x v="2"/>
  </r>
  <r>
    <x v="12614"/>
    <x v="0"/>
    <s v="TGM17230"/>
    <s v="CERTIFICADO"/>
    <x v="0"/>
    <x v="0"/>
    <x v="0"/>
    <x v="0"/>
    <s v="Nescar Janeth Ingaruca Peña SAC SAN"/>
    <s v="Presencial"/>
    <x v="0"/>
    <x v="1"/>
    <x v="3"/>
    <x v="2"/>
  </r>
  <r>
    <x v="12615"/>
    <x v="0"/>
    <s v="TGM17231"/>
    <s v="VENTA DE FLOREROS"/>
    <x v="0"/>
    <x v="0"/>
    <x v="4"/>
    <x v="21"/>
    <s v="Florentino Sebastian Salinas San Antonio"/>
    <s v="Presencial"/>
    <x v="0"/>
    <x v="2"/>
    <x v="3"/>
    <x v="2"/>
  </r>
  <r>
    <x v="12616"/>
    <x v="0"/>
    <s v="TGM17232"/>
    <s v="MISA"/>
    <x v="0"/>
    <x v="2"/>
    <x v="0"/>
    <x v="39"/>
    <s v="Nescar Janeth Ingaruca Peña SAC SAN"/>
    <s v="Presencial"/>
    <x v="0"/>
    <x v="1"/>
    <x v="3"/>
    <x v="2"/>
  </r>
  <r>
    <x v="12617"/>
    <x v="0"/>
    <s v="TGM17233"/>
    <s v="VENTA DE FLOREROS"/>
    <x v="0"/>
    <x v="0"/>
    <x v="4"/>
    <x v="21"/>
    <s v="Grupo Servicio de Atencion al Cliente"/>
    <s v="Presencial"/>
    <x v="0"/>
    <x v="2"/>
    <x v="3"/>
    <x v="2"/>
  </r>
  <r>
    <x v="12618"/>
    <x v="0"/>
    <s v="TGM17234"/>
    <s v="TUBERIA ROTA"/>
    <x v="0"/>
    <x v="1"/>
    <x v="4"/>
    <x v="14"/>
    <s v="Deisy Huaman Lara - San Antonio"/>
    <s v="Presencial"/>
    <x v="0"/>
    <x v="2"/>
    <x v="3"/>
    <x v="2"/>
  </r>
  <r>
    <x v="12619"/>
    <x v="4"/>
    <s v="TGM17235"/>
    <s v="GENERACION CODG. CIP"/>
    <x v="0"/>
    <x v="0"/>
    <x v="0"/>
    <x v="46"/>
    <s v="Ruth Cusihuaman SACC2"/>
    <s v="Presencial"/>
    <x v="0"/>
    <x v="1"/>
    <x v="3"/>
    <x v="2"/>
  </r>
  <r>
    <x v="12620"/>
    <x v="4"/>
    <s v="TGM17236"/>
    <s v="PAGO FOMA"/>
    <x v="0"/>
    <x v="0"/>
    <x v="0"/>
    <x v="51"/>
    <s v="Ruth Cusihuaman SACC2"/>
    <s v="Llamada Telefonica"/>
    <x v="0"/>
    <x v="1"/>
    <x v="3"/>
    <x v="2"/>
  </r>
  <r>
    <x v="12621"/>
    <x v="3"/>
    <s v="TGM17237"/>
    <s v="CONSULTA  TRASLADO"/>
    <x v="0"/>
    <x v="2"/>
    <x v="0"/>
    <x v="8"/>
    <s v="Karla M Ligarda Baca"/>
    <s v="Presencial"/>
    <x v="0"/>
    <x v="1"/>
    <x v="3"/>
    <x v="2"/>
  </r>
  <r>
    <x v="12622"/>
    <x v="4"/>
    <s v="TGM17238"/>
    <s v="GENERACION DE CODIGO CIP"/>
    <x v="0"/>
    <x v="0"/>
    <x v="0"/>
    <x v="46"/>
    <s v="Karla Ligarda Baca"/>
    <s v="Llamada Telefonica"/>
    <x v="0"/>
    <x v="1"/>
    <x v="3"/>
    <x v="2"/>
  </r>
  <r>
    <x v="12623"/>
    <x v="4"/>
    <s v="TGM17239"/>
    <s v="CONSULTA DE CERTIFICADO DE USO PERPETUO"/>
    <x v="0"/>
    <x v="2"/>
    <x v="0"/>
    <x v="0"/>
    <s v="Karla Ligarda Baca"/>
    <s v="Presencial"/>
    <x v="0"/>
    <x v="1"/>
    <x v="3"/>
    <x v="2"/>
  </r>
  <r>
    <x v="12624"/>
    <x v="3"/>
    <s v="TGM17240"/>
    <s v="CONSULTA CUOTA"/>
    <x v="0"/>
    <x v="2"/>
    <x v="0"/>
    <x v="2"/>
    <s v="Karla M Ligarda Baca"/>
    <s v="Presencial"/>
    <x v="0"/>
    <x v="1"/>
    <x v="3"/>
    <x v="2"/>
  </r>
  <r>
    <x v="12625"/>
    <x v="0"/>
    <s v="TGM17241"/>
    <s v="SERVICIO DE MISA"/>
    <x v="0"/>
    <x v="2"/>
    <x v="0"/>
    <x v="39"/>
    <s v="Fiordeliz Michelle Baquerizo Aliaga SAN"/>
    <s v="Presencial"/>
    <x v="0"/>
    <x v="1"/>
    <x v="3"/>
    <x v="2"/>
  </r>
  <r>
    <x v="12626"/>
    <x v="0"/>
    <s v="TGM17242"/>
    <s v="UBICACION DE ESPACIO"/>
    <x v="0"/>
    <x v="0"/>
    <x v="0"/>
    <x v="40"/>
    <s v="Fiordeliz Michelle Baquerizo Aliaga SAN"/>
    <s v="Presencial"/>
    <x v="0"/>
    <x v="1"/>
    <x v="3"/>
    <x v="2"/>
  </r>
  <r>
    <x v="12627"/>
    <x v="0"/>
    <s v="TGM17243"/>
    <s v="UBICACION DE ESPACIO"/>
    <x v="0"/>
    <x v="0"/>
    <x v="0"/>
    <x v="40"/>
    <s v="Fiordeliz Michelle Baquerizo Aliaga SAN"/>
    <s v="Presencial"/>
    <x v="0"/>
    <x v="1"/>
    <x v="3"/>
    <x v="2"/>
  </r>
  <r>
    <x v="12628"/>
    <x v="3"/>
    <s v="TGM17244"/>
    <s v="REPINTADO PLACA"/>
    <x v="0"/>
    <x v="0"/>
    <x v="0"/>
    <x v="2"/>
    <s v="Karla M Ligarda Baca"/>
    <s v="Presencial"/>
    <x v="0"/>
    <x v="1"/>
    <x v="3"/>
    <x v="2"/>
  </r>
  <r>
    <x v="12629"/>
    <x v="3"/>
    <s v="TGM17245"/>
    <s v="CONSULTA CAMBIO DE TITULARIDAD"/>
    <x v="0"/>
    <x v="2"/>
    <x v="0"/>
    <x v="31"/>
    <s v="Karla M Ligarda Baca"/>
    <s v="Presencial"/>
    <x v="0"/>
    <x v="1"/>
    <x v="3"/>
    <x v="2"/>
  </r>
  <r>
    <x v="12630"/>
    <x v="0"/>
    <s v="TGM17246"/>
    <s v="ESTADO DE CUENTA"/>
    <x v="0"/>
    <x v="0"/>
    <x v="2"/>
    <x v="5"/>
    <s v="Fiordeliz Michelle Baquerizo Aliaga SAN"/>
    <s v="Presencial"/>
    <x v="0"/>
    <x v="2"/>
    <x v="3"/>
    <x v="2"/>
  </r>
  <r>
    <x v="12631"/>
    <x v="3"/>
    <s v="TGM17247"/>
    <s v="CONSULTA  TRASLADO"/>
    <x v="0"/>
    <x v="2"/>
    <x v="0"/>
    <x v="7"/>
    <s v="Karla M Ligarda Baca"/>
    <s v="Presencial"/>
    <x v="0"/>
    <x v="1"/>
    <x v="3"/>
    <x v="2"/>
  </r>
  <r>
    <x v="12632"/>
    <x v="3"/>
    <s v="TGM17248"/>
    <s v="CONSULTA CUOTA"/>
    <x v="0"/>
    <x v="2"/>
    <x v="0"/>
    <x v="2"/>
    <s v="Karla M Ligarda Baca"/>
    <s v="Presencial"/>
    <x v="0"/>
    <x v="1"/>
    <x v="3"/>
    <x v="2"/>
  </r>
  <r>
    <x v="12633"/>
    <x v="9"/>
    <s v="TGM17249"/>
    <s v="SOLICITA CERTIFICADO DE USO 10030005"/>
    <x v="0"/>
    <x v="0"/>
    <x v="2"/>
    <x v="0"/>
    <s v="Jhuliana Hipolito Guerrero Jefe SAC"/>
    <m/>
    <x v="0"/>
    <x v="2"/>
    <x v="3"/>
    <x v="2"/>
  </r>
  <r>
    <x v="12634"/>
    <x v="9"/>
    <s v="TGM17250"/>
    <s v="SOLICITA BOLETA DE PAGO MES FEBRERO  10030022"/>
    <x v="0"/>
    <x v="0"/>
    <x v="0"/>
    <x v="19"/>
    <s v="Jhuliana Hipolito Guerrero Jefe SAC"/>
    <s v="Llamada Telefonica"/>
    <x v="0"/>
    <x v="1"/>
    <x v="3"/>
    <x v="2"/>
  </r>
  <r>
    <x v="12635"/>
    <x v="0"/>
    <s v="TGM17251"/>
    <s v="ESTADO DE CUENTA"/>
    <x v="0"/>
    <x v="0"/>
    <x v="0"/>
    <x v="5"/>
    <s v="Pamela Diana SAC Caro Alhua"/>
    <m/>
    <x v="0"/>
    <x v="1"/>
    <x v="3"/>
    <x v="2"/>
  </r>
  <r>
    <x v="12636"/>
    <x v="0"/>
    <s v="TGM17252"/>
    <s v="SOLICITUD DE REACTIVACION"/>
    <x v="0"/>
    <x v="0"/>
    <x v="0"/>
    <x v="41"/>
    <s v="Pamela Diana SAC Caro Alhua"/>
    <s v="Presencial"/>
    <x v="0"/>
    <x v="1"/>
    <x v="3"/>
    <x v="2"/>
  </r>
  <r>
    <x v="12637"/>
    <x v="0"/>
    <s v="TGM17253"/>
    <s v="FLOREROS"/>
    <x v="0"/>
    <x v="0"/>
    <x v="4"/>
    <x v="21"/>
    <s v="Grupo Servicio de Atencion al Cliente"/>
    <s v="Presencial"/>
    <x v="0"/>
    <x v="2"/>
    <x v="3"/>
    <x v="2"/>
  </r>
  <r>
    <x v="12638"/>
    <x v="0"/>
    <s v="TGM17254"/>
    <s v="PAGO DE FOMA"/>
    <x v="0"/>
    <x v="0"/>
    <x v="0"/>
    <x v="51"/>
    <s v="Fiordeliz Michelle Baquerizo Aliaga SAN"/>
    <s v="Presencial"/>
    <x v="0"/>
    <x v="1"/>
    <x v="3"/>
    <x v="2"/>
  </r>
  <r>
    <x v="12639"/>
    <x v="0"/>
    <s v="TGM17255"/>
    <s v="PAGO DE FOMA"/>
    <x v="0"/>
    <x v="0"/>
    <x v="0"/>
    <x v="51"/>
    <s v="Fiordeliz Michelle Baquerizo Aliaga SAN"/>
    <s v="Presencial"/>
    <x v="0"/>
    <x v="1"/>
    <x v="3"/>
    <x v="2"/>
  </r>
  <r>
    <x v="12640"/>
    <x v="0"/>
    <s v="TGM17256"/>
    <s v="SERVICIO DE MISA"/>
    <x v="0"/>
    <x v="2"/>
    <x v="0"/>
    <x v="39"/>
    <s v="Fiordeliz Michelle Baquerizo Aliaga SAN"/>
    <s v="Presencial"/>
    <x v="0"/>
    <x v="1"/>
    <x v="3"/>
    <x v="2"/>
  </r>
  <r>
    <x v="12641"/>
    <x v="3"/>
    <s v="TGM17257"/>
    <s v="COPIA DE CONTRATO POR EXTRAVIO"/>
    <x v="0"/>
    <x v="0"/>
    <x v="0"/>
    <x v="3"/>
    <s v="Ruth Cusihuaman SACC1"/>
    <s v="Presencial"/>
    <x v="0"/>
    <x v="1"/>
    <x v="3"/>
    <x v="2"/>
  </r>
  <r>
    <x v="12642"/>
    <x v="3"/>
    <s v="TGM17258"/>
    <s v="CONSULTA SALDO TOTAL"/>
    <x v="0"/>
    <x v="2"/>
    <x v="0"/>
    <x v="10"/>
    <s v="Ruth Cusihuaman SACC1"/>
    <s v="Llamada Telefonica"/>
    <x v="0"/>
    <x v="1"/>
    <x v="3"/>
    <x v="2"/>
  </r>
  <r>
    <x v="12643"/>
    <x v="3"/>
    <s v="TGM17259"/>
    <s v="CONSULTA LAPIDA"/>
    <x v="0"/>
    <x v="2"/>
    <x v="0"/>
    <x v="2"/>
    <s v="Karla M Ligarda Baca"/>
    <s v="Presencial"/>
    <x v="0"/>
    <x v="1"/>
    <x v="3"/>
    <x v="2"/>
  </r>
  <r>
    <x v="12644"/>
    <x v="3"/>
    <s v="TGM17260"/>
    <s v="CONSULTA CUOTA"/>
    <x v="0"/>
    <x v="2"/>
    <x v="0"/>
    <x v="2"/>
    <s v="Karla M Ligarda Baca"/>
    <s v="Presencial"/>
    <x v="0"/>
    <x v="1"/>
    <x v="3"/>
    <x v="2"/>
  </r>
  <r>
    <x v="12645"/>
    <x v="3"/>
    <s v="TGM17261"/>
    <s v="GENERACION DE CODIGO CIP"/>
    <x v="0"/>
    <x v="0"/>
    <x v="0"/>
    <x v="46"/>
    <s v="Karla M Ligarda Baca"/>
    <s v="Presencial"/>
    <x v="0"/>
    <x v="1"/>
    <x v="3"/>
    <x v="2"/>
  </r>
  <r>
    <x v="12646"/>
    <x v="0"/>
    <s v="TGM17262"/>
    <s v="SERVICIO DE MISA"/>
    <x v="0"/>
    <x v="2"/>
    <x v="0"/>
    <x v="39"/>
    <s v="Fiordeliz Michelle Baquerizo Aliaga SAN"/>
    <s v="Presencial"/>
    <x v="0"/>
    <x v="1"/>
    <x v="3"/>
    <x v="2"/>
  </r>
  <r>
    <x v="12647"/>
    <x v="0"/>
    <s v="TGM17263"/>
    <s v="PAGO DE FOMA"/>
    <x v="0"/>
    <x v="0"/>
    <x v="0"/>
    <x v="51"/>
    <s v="Fiordeliz Michelle Baquerizo Aliaga SAN"/>
    <s v="Presencial"/>
    <x v="0"/>
    <x v="1"/>
    <x v="3"/>
    <x v="2"/>
  </r>
  <r>
    <x v="12648"/>
    <x v="0"/>
    <s v="TGM17264"/>
    <s v="ALQUILER DE PLEGARIA"/>
    <x v="0"/>
    <x v="2"/>
    <x v="0"/>
    <x v="39"/>
    <s v="Fiordeliz Michelle Baquerizo Aliaga SAN"/>
    <s v="Presencial"/>
    <x v="0"/>
    <x v="1"/>
    <x v="3"/>
    <x v="2"/>
  </r>
  <r>
    <x v="12649"/>
    <x v="1"/>
    <s v="TGM17265"/>
    <s v="SERVICIO DE MISA"/>
    <x v="0"/>
    <x v="2"/>
    <x v="0"/>
    <x v="39"/>
    <s v="Fiordeliz Michelle Baquerizo Aliaga COR"/>
    <s v="Presencial"/>
    <x v="0"/>
    <x v="1"/>
    <x v="3"/>
    <x v="2"/>
  </r>
  <r>
    <x v="12650"/>
    <x v="3"/>
    <s v="TGM17266"/>
    <s v="CONSULTA MISA"/>
    <x v="0"/>
    <x v="2"/>
    <x v="0"/>
    <x v="2"/>
    <s v="Karla M Ligarda Baca"/>
    <s v="Presencial"/>
    <x v="0"/>
    <x v="1"/>
    <x v="3"/>
    <x v="2"/>
  </r>
  <r>
    <x v="12651"/>
    <x v="9"/>
    <s v="TGM17267"/>
    <s v="SOLICITENTREGA DE CONTRATO  10030078"/>
    <x v="0"/>
    <x v="0"/>
    <x v="0"/>
    <x v="44"/>
    <s v="Jhuliana Hipolito Guerrero Jefe SAC"/>
    <m/>
    <x v="0"/>
    <x v="2"/>
    <x v="3"/>
    <x v="2"/>
  </r>
  <r>
    <x v="12652"/>
    <x v="9"/>
    <s v="TGM17268"/>
    <s v="SOLICITA ENTREGA DE CONTRATO  10030078"/>
    <x v="0"/>
    <x v="0"/>
    <x v="2"/>
    <x v="44"/>
    <s v="Jhuliana Hipolito Guerrero Jefe SAC"/>
    <s v="Llamada Telefonica"/>
    <x v="0"/>
    <x v="2"/>
    <x v="3"/>
    <x v="2"/>
  </r>
  <r>
    <x v="12653"/>
    <x v="1"/>
    <s v="TGM17269"/>
    <s v="CONSTANCIA DE UBICACION"/>
    <x v="0"/>
    <x v="0"/>
    <x v="0"/>
    <x v="55"/>
    <s v="Fiordeliz Michelle Baquerizo Aliaga COR"/>
    <s v="Presencial"/>
    <x v="0"/>
    <x v="1"/>
    <x v="3"/>
    <x v="2"/>
  </r>
  <r>
    <x v="12654"/>
    <x v="4"/>
    <s v="TGM17270"/>
    <s v="RECLAMO LAPIDA"/>
    <x v="0"/>
    <x v="1"/>
    <x v="4"/>
    <x v="13"/>
    <s v="Rayda Rita Vargas Perales C2"/>
    <s v="Presencial"/>
    <x v="0"/>
    <x v="2"/>
    <x v="3"/>
    <x v="2"/>
  </r>
  <r>
    <x v="12655"/>
    <x v="3"/>
    <s v="TGM17271"/>
    <s v="DEVOLUCION DE GARANTIA"/>
    <x v="0"/>
    <x v="0"/>
    <x v="0"/>
    <x v="45"/>
    <s v="Karla M Ligarda Baca"/>
    <s v="Presencial"/>
    <x v="0"/>
    <x v="1"/>
    <x v="3"/>
    <x v="2"/>
  </r>
  <r>
    <x v="12656"/>
    <x v="3"/>
    <s v="TGM17272"/>
    <s v="EMISION DE CERTIFICADO DE USO PERPETUO"/>
    <x v="0"/>
    <x v="0"/>
    <x v="0"/>
    <x v="0"/>
    <s v="Karla M Ligarda Baca"/>
    <s v="Presencial"/>
    <x v="0"/>
    <x v="1"/>
    <x v="3"/>
    <x v="2"/>
  </r>
  <r>
    <x v="12657"/>
    <x v="4"/>
    <s v="TGM17273"/>
    <s v="CONSULTA CUOTA"/>
    <x v="0"/>
    <x v="2"/>
    <x v="0"/>
    <x v="2"/>
    <s v="Karla Ligarda Baca"/>
    <s v="Llamada Telefonica"/>
    <x v="0"/>
    <x v="1"/>
    <x v="3"/>
    <x v="2"/>
  </r>
  <r>
    <x v="12658"/>
    <x v="4"/>
    <s v="TGM17274"/>
    <s v="ENTREGA DE CERTIFICADO DE USO PERPETUO"/>
    <x v="0"/>
    <x v="0"/>
    <x v="0"/>
    <x v="0"/>
    <s v="Karla Ligarda Baca"/>
    <s v="Presencial"/>
    <x v="0"/>
    <x v="1"/>
    <x v="3"/>
    <x v="2"/>
  </r>
  <r>
    <x v="12659"/>
    <x v="4"/>
    <s v="TGM17275"/>
    <s v="CONSULTA EXHUMACION"/>
    <x v="0"/>
    <x v="2"/>
    <x v="0"/>
    <x v="7"/>
    <s v="Karla Ligarda Baca"/>
    <s v="Presencial"/>
    <x v="0"/>
    <x v="1"/>
    <x v="3"/>
    <x v="2"/>
  </r>
  <r>
    <x v="12660"/>
    <x v="4"/>
    <s v="TGM17276"/>
    <s v="ACTUALIZACION DE DATOS"/>
    <x v="0"/>
    <x v="0"/>
    <x v="0"/>
    <x v="1"/>
    <s v="Ruth Cusihuaman SACC2"/>
    <s v="Presencial"/>
    <x v="0"/>
    <x v="1"/>
    <x v="3"/>
    <x v="2"/>
  </r>
  <r>
    <x v="12661"/>
    <x v="4"/>
    <s v="TGM17277"/>
    <s v="ENVIO ESTADO DE CUENTA AL CORREO"/>
    <x v="0"/>
    <x v="0"/>
    <x v="2"/>
    <x v="5"/>
    <s v="Ruth Cusihuaman SACC2"/>
    <s v="Presencial"/>
    <x v="0"/>
    <x v="2"/>
    <x v="3"/>
    <x v="2"/>
  </r>
  <r>
    <x v="12662"/>
    <x v="3"/>
    <s v="TGM17278"/>
    <s v="CONSULTA CUOTA"/>
    <x v="0"/>
    <x v="2"/>
    <x v="0"/>
    <x v="2"/>
    <s v="Karla M Ligarda Baca"/>
    <s v="Presencial"/>
    <x v="0"/>
    <x v="1"/>
    <x v="3"/>
    <x v="2"/>
  </r>
  <r>
    <x v="12663"/>
    <x v="4"/>
    <s v="TGM17279"/>
    <s v="CONSULTA CAMBIO DE TITULARIDAD"/>
    <x v="0"/>
    <x v="2"/>
    <x v="0"/>
    <x v="31"/>
    <s v="Karla Ligarda Baca"/>
    <s v="Presencial"/>
    <x v="0"/>
    <x v="1"/>
    <x v="3"/>
    <x v="2"/>
  </r>
  <r>
    <x v="12664"/>
    <x v="4"/>
    <s v="TGM17280"/>
    <s v="DEVOLUCION DE GARANTIA"/>
    <x v="0"/>
    <x v="0"/>
    <x v="0"/>
    <x v="45"/>
    <s v="Karla Ligarda Baca"/>
    <s v="Presencial"/>
    <x v="0"/>
    <x v="1"/>
    <x v="3"/>
    <x v="2"/>
  </r>
  <r>
    <x v="12665"/>
    <x v="4"/>
    <s v="TGM17281"/>
    <s v="ENTREGA DE CERTIFICADO DE USO PERPETUO"/>
    <x v="0"/>
    <x v="0"/>
    <x v="0"/>
    <x v="0"/>
    <s v="Karla Ligarda Baca"/>
    <s v="Presencial"/>
    <x v="0"/>
    <x v="1"/>
    <x v="3"/>
    <x v="2"/>
  </r>
  <r>
    <x v="12666"/>
    <x v="3"/>
    <s v="TGM17282"/>
    <s v="ACTUALIZACION DE DATOS"/>
    <x v="0"/>
    <x v="0"/>
    <x v="0"/>
    <x v="1"/>
    <s v="Karla M Ligarda Baca"/>
    <s v="Presencial"/>
    <x v="0"/>
    <x v="1"/>
    <x v="3"/>
    <x v="2"/>
  </r>
  <r>
    <x v="12667"/>
    <x v="3"/>
    <s v="TGM17283"/>
    <s v="ENVIO DEL ESTADO DE CUENTA"/>
    <x v="0"/>
    <x v="0"/>
    <x v="0"/>
    <x v="5"/>
    <s v="Karla M Ligarda Baca"/>
    <s v="Presencial"/>
    <x v="0"/>
    <x v="1"/>
    <x v="3"/>
    <x v="2"/>
  </r>
  <r>
    <x v="12668"/>
    <x v="1"/>
    <s v="TGM17284"/>
    <s v="SERVICIO DE MISA"/>
    <x v="0"/>
    <x v="2"/>
    <x v="0"/>
    <x v="39"/>
    <s v="Fiordeliz Michelle Baquerizo Aliaga COR"/>
    <s v="Presencial"/>
    <x v="0"/>
    <x v="1"/>
    <x v="3"/>
    <x v="2"/>
  </r>
  <r>
    <x v="12669"/>
    <x v="4"/>
    <s v="TGM17285"/>
    <s v="CONSULTA CUOTA"/>
    <x v="0"/>
    <x v="2"/>
    <x v="0"/>
    <x v="2"/>
    <s v="Karla Ligarda Baca"/>
    <s v="Presencial"/>
    <x v="0"/>
    <x v="1"/>
    <x v="3"/>
    <x v="2"/>
  </r>
  <r>
    <x v="12670"/>
    <x v="4"/>
    <s v="TGM17286"/>
    <s v="CONSULTA USO DE ESPACIO"/>
    <x v="0"/>
    <x v="2"/>
    <x v="0"/>
    <x v="35"/>
    <s v="Karla Ligarda Baca"/>
    <s v="Presencial"/>
    <x v="0"/>
    <x v="1"/>
    <x v="3"/>
    <x v="2"/>
  </r>
  <r>
    <x v="12671"/>
    <x v="0"/>
    <s v="TGM17287"/>
    <s v="CERTIFICADO DE USO"/>
    <x v="0"/>
    <x v="0"/>
    <x v="0"/>
    <x v="0"/>
    <s v="Pamela Diana SAC Caro Alhua"/>
    <s v="Presencial"/>
    <x v="0"/>
    <x v="1"/>
    <x v="3"/>
    <x v="2"/>
  </r>
  <r>
    <x v="12672"/>
    <x v="3"/>
    <s v="TGM17288"/>
    <s v="GENERACION CODG. CIP"/>
    <x v="0"/>
    <x v="0"/>
    <x v="0"/>
    <x v="46"/>
    <s v="Ruth Cusihuaman SACC1"/>
    <s v="Llamada Telefonica"/>
    <x v="0"/>
    <x v="1"/>
    <x v="3"/>
    <x v="2"/>
  </r>
  <r>
    <x v="12673"/>
    <x v="0"/>
    <s v="TGM17289"/>
    <s v="COPIA CONTRATO"/>
    <x v="0"/>
    <x v="0"/>
    <x v="0"/>
    <x v="3"/>
    <s v="Pamela Diana SAC Caro Alhua"/>
    <m/>
    <x v="0"/>
    <x v="1"/>
    <x v="3"/>
    <x v="2"/>
  </r>
  <r>
    <x v="12674"/>
    <x v="0"/>
    <s v="TGM17290"/>
    <s v="REPINTADO DE LAPIDA"/>
    <x v="0"/>
    <x v="0"/>
    <x v="4"/>
    <x v="11"/>
    <s v="Grupo Servicio de Atencion al Cliente"/>
    <s v="Presencial"/>
    <x v="0"/>
    <x v="2"/>
    <x v="3"/>
    <x v="2"/>
  </r>
  <r>
    <x v="12675"/>
    <x v="3"/>
    <s v="TGM17291"/>
    <s v="ACTUALIZACION DE DATOS"/>
    <x v="0"/>
    <x v="0"/>
    <x v="0"/>
    <x v="1"/>
    <s v="Ruth Cusihuaman SACC1"/>
    <s v="Presencial"/>
    <x v="0"/>
    <x v="1"/>
    <x v="3"/>
    <x v="2"/>
  </r>
  <r>
    <x v="12676"/>
    <x v="0"/>
    <s v="TGM17292"/>
    <s v="SERVICIO DE MISA"/>
    <x v="0"/>
    <x v="2"/>
    <x v="0"/>
    <x v="39"/>
    <s v="Fiordeliz Michelle Baquerizo Aliaga SAN"/>
    <s v="Presencial"/>
    <x v="0"/>
    <x v="1"/>
    <x v="3"/>
    <x v="2"/>
  </r>
  <r>
    <x v="12677"/>
    <x v="4"/>
    <s v="TGM17293"/>
    <s v="CONSTANCIA DE SEPULTURA"/>
    <x v="0"/>
    <x v="0"/>
    <x v="0"/>
    <x v="56"/>
    <s v="Ruth Cusihuaman SACC2"/>
    <s v="Presencial"/>
    <x v="0"/>
    <x v="1"/>
    <x v="3"/>
    <x v="2"/>
  </r>
  <r>
    <x v="12678"/>
    <x v="0"/>
    <s v="TGM17294"/>
    <s v="ESTADO DE CUENTA"/>
    <x v="0"/>
    <x v="0"/>
    <x v="2"/>
    <x v="5"/>
    <s v="Fiordeliz Michelle Baquerizo Aliaga SAN"/>
    <s v="Presencial"/>
    <x v="0"/>
    <x v="2"/>
    <x v="3"/>
    <x v="2"/>
  </r>
  <r>
    <x v="12679"/>
    <x v="4"/>
    <s v="TGM17295"/>
    <s v="CONSULTA CUOTA"/>
    <x v="0"/>
    <x v="2"/>
    <x v="0"/>
    <x v="2"/>
    <s v="Karla Ligarda Baca"/>
    <s v="Presencial"/>
    <x v="0"/>
    <x v="1"/>
    <x v="3"/>
    <x v="2"/>
  </r>
  <r>
    <x v="12680"/>
    <x v="5"/>
    <s v="TGM17296"/>
    <s v="6001159 - RESOLUCION DE CONTRATO"/>
    <x v="0"/>
    <x v="0"/>
    <x v="4"/>
    <x v="52"/>
    <s v="Juan Carlos Chavez  Cix"/>
    <m/>
    <x v="0"/>
    <x v="2"/>
    <x v="3"/>
    <x v="2"/>
  </r>
  <r>
    <x v="12681"/>
    <x v="5"/>
    <s v="TGM17297"/>
    <s v="6001487 - USO DE ESPACIO"/>
    <x v="0"/>
    <x v="2"/>
    <x v="0"/>
    <x v="2"/>
    <s v="Marina Diaz Romero Cix"/>
    <m/>
    <x v="0"/>
    <x v="1"/>
    <x v="3"/>
    <x v="2"/>
  </r>
  <r>
    <x v="12682"/>
    <x v="4"/>
    <s v="TGM17298"/>
    <s v="CONSULTA CUOTA"/>
    <x v="0"/>
    <x v="2"/>
    <x v="0"/>
    <x v="2"/>
    <s v="Karla Ligarda Baca"/>
    <s v="Presencial"/>
    <x v="0"/>
    <x v="1"/>
    <x v="3"/>
    <x v="2"/>
  </r>
  <r>
    <x v="12683"/>
    <x v="5"/>
    <s v="TGM17299"/>
    <s v="6001145 - PGO DE CUOTA CON CIP"/>
    <x v="0"/>
    <x v="0"/>
    <x v="2"/>
    <x v="2"/>
    <s v="Marina Diaz Romero Cix"/>
    <m/>
    <x v="0"/>
    <x v="2"/>
    <x v="3"/>
    <x v="2"/>
  </r>
  <r>
    <x v="12684"/>
    <x v="5"/>
    <s v="TGM17300"/>
    <s v="6001353 - RESPONSO CON CORO"/>
    <x v="0"/>
    <x v="2"/>
    <x v="2"/>
    <x v="39"/>
    <s v="Marina Diaz Romero Cix"/>
    <m/>
    <x v="0"/>
    <x v="2"/>
    <x v="3"/>
    <x v="2"/>
  </r>
  <r>
    <x v="12685"/>
    <x v="5"/>
    <s v="TGM17301"/>
    <s v="6001081- CONSULTA DE PAGO DE CUOTA"/>
    <x v="0"/>
    <x v="2"/>
    <x v="0"/>
    <x v="2"/>
    <s v="Marina Diaz Romero Cix"/>
    <m/>
    <x v="0"/>
    <x v="1"/>
    <x v="3"/>
    <x v="2"/>
  </r>
  <r>
    <x v="12686"/>
    <x v="4"/>
    <s v="TGM17302"/>
    <s v="DEVOLUCION DE GARANTIA"/>
    <x v="0"/>
    <x v="0"/>
    <x v="0"/>
    <x v="45"/>
    <s v="Karla Ligarda Baca"/>
    <s v="Presencial"/>
    <x v="0"/>
    <x v="1"/>
    <x v="3"/>
    <x v="2"/>
  </r>
  <r>
    <x v="12687"/>
    <x v="3"/>
    <s v="TGM17303"/>
    <s v="CONSULTA MISA"/>
    <x v="0"/>
    <x v="2"/>
    <x v="0"/>
    <x v="39"/>
    <s v="Karla M Ligarda Baca"/>
    <s v="Presencial"/>
    <x v="0"/>
    <x v="1"/>
    <x v="3"/>
    <x v="2"/>
  </r>
  <r>
    <x v="12688"/>
    <x v="3"/>
    <s v="TGM17304"/>
    <s v="CONSULTA CUOTA"/>
    <x v="0"/>
    <x v="2"/>
    <x v="0"/>
    <x v="2"/>
    <s v="Karla M Ligarda Baca"/>
    <s v="Presencial"/>
    <x v="0"/>
    <x v="1"/>
    <x v="3"/>
    <x v="2"/>
  </r>
  <r>
    <x v="12689"/>
    <x v="3"/>
    <s v="TGM17305"/>
    <s v="ENVIO DEL ESTADO DE CUENTA"/>
    <x v="0"/>
    <x v="0"/>
    <x v="0"/>
    <x v="5"/>
    <s v="Karla M Ligarda Baca"/>
    <s v="Presencial"/>
    <x v="0"/>
    <x v="1"/>
    <x v="3"/>
    <x v="2"/>
  </r>
  <r>
    <x v="12690"/>
    <x v="3"/>
    <s v="TGM17306"/>
    <s v="RECLAMO MAUSOLEO"/>
    <x v="0"/>
    <x v="1"/>
    <x v="2"/>
    <x v="13"/>
    <s v="Karla M Ligarda Baca"/>
    <s v="Presencial"/>
    <x v="0"/>
    <x v="2"/>
    <x v="3"/>
    <x v="2"/>
  </r>
  <r>
    <x v="12691"/>
    <x v="3"/>
    <s v="TGM17307"/>
    <s v="CONSULTA CUOTA"/>
    <x v="0"/>
    <x v="2"/>
    <x v="0"/>
    <x v="2"/>
    <s v="Karla M Ligarda Baca"/>
    <s v="Presencial"/>
    <x v="0"/>
    <x v="1"/>
    <x v="3"/>
    <x v="2"/>
  </r>
  <r>
    <x v="12692"/>
    <x v="0"/>
    <s v="TGM17308"/>
    <s v="RECLAMO DE FLORES ARTIFICIALES"/>
    <x v="0"/>
    <x v="1"/>
    <x v="4"/>
    <x v="14"/>
    <s v="Deisy Huaman Lara - San Antonio"/>
    <s v="Presencial"/>
    <x v="0"/>
    <x v="2"/>
    <x v="3"/>
    <x v="2"/>
  </r>
  <r>
    <x v="12693"/>
    <x v="5"/>
    <s v="TGM17309"/>
    <s v="300970 - RESPONSO CON CORO"/>
    <x v="0"/>
    <x v="2"/>
    <x v="0"/>
    <x v="39"/>
    <s v="Marina Diaz Romero Cix"/>
    <m/>
    <x v="0"/>
    <x v="1"/>
    <x v="3"/>
    <x v="2"/>
  </r>
  <r>
    <x v="12694"/>
    <x v="3"/>
    <s v="TGM17310"/>
    <s v="ACTUALIZACION DE DATOS"/>
    <x v="0"/>
    <x v="0"/>
    <x v="0"/>
    <x v="1"/>
    <s v="Karla M Ligarda Baca"/>
    <s v="Presencial"/>
    <x v="0"/>
    <x v="1"/>
    <x v="3"/>
    <x v="2"/>
  </r>
  <r>
    <x v="12695"/>
    <x v="3"/>
    <s v="TGM17311"/>
    <s v="EMISION DE CERTIFICADO DE USO PERPETUO"/>
    <x v="0"/>
    <x v="0"/>
    <x v="0"/>
    <x v="0"/>
    <s v="Karla M Ligarda Baca"/>
    <s v="Presencial"/>
    <x v="0"/>
    <x v="1"/>
    <x v="3"/>
    <x v="2"/>
  </r>
  <r>
    <x v="12696"/>
    <x v="3"/>
    <s v="TGM17312"/>
    <s v="CONSULTA CAMBIO DE TITULARIDAD"/>
    <x v="0"/>
    <x v="2"/>
    <x v="0"/>
    <x v="31"/>
    <s v="Karla M Ligarda Baca"/>
    <s v="Presencial"/>
    <x v="0"/>
    <x v="1"/>
    <x v="3"/>
    <x v="2"/>
  </r>
  <r>
    <x v="12697"/>
    <x v="0"/>
    <s v="TGM17313"/>
    <s v="MISA"/>
    <x v="0"/>
    <x v="2"/>
    <x v="0"/>
    <x v="39"/>
    <s v="Nescar Janeth Ingaruca Peña SAC SAN"/>
    <s v="Presencial"/>
    <x v="0"/>
    <x v="1"/>
    <x v="3"/>
    <x v="2"/>
  </r>
  <r>
    <x v="12698"/>
    <x v="0"/>
    <s v="TGM17314"/>
    <s v="MISA"/>
    <x v="0"/>
    <x v="2"/>
    <x v="0"/>
    <x v="39"/>
    <s v="Nescar Janeth Ingaruca Peña SAC SAN"/>
    <s v="Presencial"/>
    <x v="0"/>
    <x v="1"/>
    <x v="3"/>
    <x v="2"/>
  </r>
  <r>
    <x v="12699"/>
    <x v="3"/>
    <s v="TGM17315"/>
    <s v="ACTUALIZACION DE DATOS"/>
    <x v="0"/>
    <x v="0"/>
    <x v="0"/>
    <x v="1"/>
    <s v="Karla M Ligarda Baca"/>
    <s v="Presencial"/>
    <x v="0"/>
    <x v="1"/>
    <x v="3"/>
    <x v="2"/>
  </r>
  <r>
    <x v="12700"/>
    <x v="3"/>
    <s v="TGM17316"/>
    <s v="ENVIO DEL ESTADO DE CUENTA"/>
    <x v="0"/>
    <x v="0"/>
    <x v="0"/>
    <x v="5"/>
    <s v="Karla M Ligarda Baca"/>
    <s v="Presencial"/>
    <x v="0"/>
    <x v="1"/>
    <x v="3"/>
    <x v="2"/>
  </r>
  <r>
    <x v="12701"/>
    <x v="3"/>
    <s v="TGM17317"/>
    <s v="GENERACION DE CODIGO CIP"/>
    <x v="0"/>
    <x v="0"/>
    <x v="0"/>
    <x v="46"/>
    <s v="Karla M Ligarda Baca"/>
    <s v="Presencial"/>
    <x v="0"/>
    <x v="1"/>
    <x v="3"/>
    <x v="2"/>
  </r>
  <r>
    <x v="12702"/>
    <x v="0"/>
    <s v="TGM17318"/>
    <s v="CERTIFICADO"/>
    <x v="0"/>
    <x v="0"/>
    <x v="0"/>
    <x v="0"/>
    <s v="Nescar Janeth Ingaruca Peña SAC SAN"/>
    <s v="Presencial"/>
    <x v="0"/>
    <x v="1"/>
    <x v="3"/>
    <x v="2"/>
  </r>
  <r>
    <x v="12703"/>
    <x v="3"/>
    <s v="TGM17319"/>
    <s v="REPROGRAMACION DE CUOTAS"/>
    <x v="0"/>
    <x v="0"/>
    <x v="4"/>
    <x v="10"/>
    <s v="Juan Carlos Chavez  Csc1"/>
    <s v="Presencial"/>
    <x v="0"/>
    <x v="2"/>
    <x v="3"/>
    <x v="2"/>
  </r>
  <r>
    <x v="12704"/>
    <x v="3"/>
    <s v="TGM17320"/>
    <s v="RECLAMO MAUSOLEO"/>
    <x v="0"/>
    <x v="1"/>
    <x v="4"/>
    <x v="13"/>
    <s v="Rayda Rita Vargas Perales C1"/>
    <s v="Llamada Telefonica"/>
    <x v="0"/>
    <x v="2"/>
    <x v="3"/>
    <x v="2"/>
  </r>
  <r>
    <x v="12705"/>
    <x v="3"/>
    <s v="TGM17321"/>
    <s v="CONSULTA CUOTA"/>
    <x v="0"/>
    <x v="2"/>
    <x v="0"/>
    <x v="2"/>
    <s v="Karla M Ligarda Baca"/>
    <s v="Presencial"/>
    <x v="0"/>
    <x v="1"/>
    <x v="3"/>
    <x v="2"/>
  </r>
  <r>
    <x v="12706"/>
    <x v="3"/>
    <s v="TGM17322"/>
    <s v="DEVOLUCION DE GARANTIA"/>
    <x v="0"/>
    <x v="0"/>
    <x v="0"/>
    <x v="45"/>
    <s v="Karla M Ligarda Baca"/>
    <s v="Presencial"/>
    <x v="0"/>
    <x v="1"/>
    <x v="3"/>
    <x v="2"/>
  </r>
  <r>
    <x v="12707"/>
    <x v="3"/>
    <s v="TGM17323"/>
    <s v="ENTREGA DE CONTRATO"/>
    <x v="0"/>
    <x v="0"/>
    <x v="0"/>
    <x v="44"/>
    <s v="Karla M Ligarda Baca"/>
    <s v="Presencial"/>
    <x v="0"/>
    <x v="1"/>
    <x v="3"/>
    <x v="2"/>
  </r>
  <r>
    <x v="12708"/>
    <x v="4"/>
    <s v="TGM17324"/>
    <s v="RECLAMO LAPIDA"/>
    <x v="0"/>
    <x v="1"/>
    <x v="4"/>
    <x v="13"/>
    <s v="Rayda Rita Vargas Perales C2"/>
    <m/>
    <x v="0"/>
    <x v="2"/>
    <x v="3"/>
    <x v="2"/>
  </r>
  <r>
    <x v="12709"/>
    <x v="0"/>
    <s v="TGM17325"/>
    <s v="ACTUALIZACION DE DATOS"/>
    <x v="0"/>
    <x v="0"/>
    <x v="0"/>
    <x v="1"/>
    <s v="Fiordeliz Michelle Baquerizo Aliaga SAN"/>
    <s v="Presencial"/>
    <x v="0"/>
    <x v="1"/>
    <x v="3"/>
    <x v="2"/>
  </r>
  <r>
    <x v="12710"/>
    <x v="0"/>
    <s v="TGM17326"/>
    <s v="ESTADO DE CUENTA"/>
    <x v="0"/>
    <x v="0"/>
    <x v="2"/>
    <x v="5"/>
    <s v="Fiordeliz Michelle Baquerizo Aliaga SAN"/>
    <s v="Presencial"/>
    <x v="0"/>
    <x v="2"/>
    <x v="3"/>
    <x v="2"/>
  </r>
  <r>
    <x v="12711"/>
    <x v="0"/>
    <s v="TGM17327"/>
    <s v="ESTADO DE CUENTA"/>
    <x v="0"/>
    <x v="0"/>
    <x v="2"/>
    <x v="5"/>
    <s v="Fiordeliz Michelle Baquerizo Aliaga SAN"/>
    <s v="Presencial"/>
    <x v="0"/>
    <x v="2"/>
    <x v="3"/>
    <x v="2"/>
  </r>
  <r>
    <x v="12712"/>
    <x v="0"/>
    <s v="TGM17328"/>
    <s v="UBICACION DE ESPACIO"/>
    <x v="0"/>
    <x v="0"/>
    <x v="0"/>
    <x v="40"/>
    <s v="Fiordeliz Michelle Baquerizo Aliaga SAN"/>
    <s v="Presencial"/>
    <x v="0"/>
    <x v="1"/>
    <x v="3"/>
    <x v="2"/>
  </r>
  <r>
    <x v="12713"/>
    <x v="0"/>
    <s v="TGM17329"/>
    <s v="FLOREROS"/>
    <x v="0"/>
    <x v="0"/>
    <x v="4"/>
    <x v="21"/>
    <s v="Grupo Servicio de Atencion al Cliente"/>
    <s v="Presencial"/>
    <x v="0"/>
    <x v="2"/>
    <x v="3"/>
    <x v="2"/>
  </r>
  <r>
    <x v="12714"/>
    <x v="0"/>
    <s v="TGM17330"/>
    <s v="VENTA DE FLOREROS"/>
    <x v="0"/>
    <x v="0"/>
    <x v="4"/>
    <x v="21"/>
    <s v="Grupo Servicio de Atencion al Cliente"/>
    <s v="Presencial"/>
    <x v="0"/>
    <x v="2"/>
    <x v="3"/>
    <x v="2"/>
  </r>
  <r>
    <x v="12715"/>
    <x v="0"/>
    <s v="TGM17331"/>
    <s v="MISA"/>
    <x v="0"/>
    <x v="2"/>
    <x v="0"/>
    <x v="39"/>
    <s v="Nescar Janeth Ingaruca Peña SAC SAN"/>
    <s v="Presencial"/>
    <x v="0"/>
    <x v="1"/>
    <x v="3"/>
    <x v="2"/>
  </r>
  <r>
    <x v="12716"/>
    <x v="0"/>
    <s v="TGM17332"/>
    <s v="VENTA DE FLORES"/>
    <x v="0"/>
    <x v="0"/>
    <x v="4"/>
    <x v="43"/>
    <s v="Grupo Servicio de Atencion al Cliente"/>
    <s v="Presencial"/>
    <x v="0"/>
    <x v="2"/>
    <x v="3"/>
    <x v="2"/>
  </r>
  <r>
    <x v="12717"/>
    <x v="0"/>
    <s v="TGM17333"/>
    <s v="MISA"/>
    <x v="0"/>
    <x v="2"/>
    <x v="0"/>
    <x v="39"/>
    <s v="Nescar Janeth Ingaruca Peña SAC SAN"/>
    <s v="Presencial"/>
    <x v="0"/>
    <x v="1"/>
    <x v="3"/>
    <x v="2"/>
  </r>
  <r>
    <x v="12718"/>
    <x v="0"/>
    <s v="TGM17334"/>
    <s v="MISA"/>
    <x v="0"/>
    <x v="2"/>
    <x v="0"/>
    <x v="39"/>
    <s v="Nescar Janeth Ingaruca Peña SAC SAN"/>
    <s v="Presencial"/>
    <x v="0"/>
    <x v="1"/>
    <x v="3"/>
    <x v="2"/>
  </r>
  <r>
    <x v="12719"/>
    <x v="0"/>
    <s v="TGM17335"/>
    <s v="MISA"/>
    <x v="0"/>
    <x v="2"/>
    <x v="0"/>
    <x v="39"/>
    <s v="Nescar Janeth Ingaruca Peña SAC SAN"/>
    <s v="Presencial"/>
    <x v="0"/>
    <x v="1"/>
    <x v="3"/>
    <x v="2"/>
  </r>
  <r>
    <x v="12720"/>
    <x v="0"/>
    <s v="TGM17336"/>
    <s v="VENTA DE FLOREROS"/>
    <x v="0"/>
    <x v="0"/>
    <x v="4"/>
    <x v="21"/>
    <s v="Grupo Servicio de Atencion al Cliente"/>
    <s v="Presencial"/>
    <x v="0"/>
    <x v="2"/>
    <x v="3"/>
    <x v="2"/>
  </r>
  <r>
    <x v="12721"/>
    <x v="0"/>
    <s v="TGM17337"/>
    <s v="MISA"/>
    <x v="0"/>
    <x v="2"/>
    <x v="0"/>
    <x v="39"/>
    <s v="Nescar Janeth Ingaruca Peña SAC SAN"/>
    <s v="Presencial"/>
    <x v="0"/>
    <x v="1"/>
    <x v="3"/>
    <x v="2"/>
  </r>
  <r>
    <x v="12722"/>
    <x v="0"/>
    <s v="TGM17338"/>
    <s v="MISA"/>
    <x v="0"/>
    <x v="2"/>
    <x v="0"/>
    <x v="39"/>
    <s v="Nescar Janeth Ingaruca Peña SAC SAN"/>
    <s v="Presencial"/>
    <x v="0"/>
    <x v="1"/>
    <x v="3"/>
    <x v="2"/>
  </r>
  <r>
    <x v="12723"/>
    <x v="0"/>
    <s v="TGM17339"/>
    <s v="MISA"/>
    <x v="0"/>
    <x v="2"/>
    <x v="0"/>
    <x v="39"/>
    <s v="Nescar Janeth Ingaruca Peña SAC SAN"/>
    <s v="Presencial"/>
    <x v="0"/>
    <x v="1"/>
    <x v="3"/>
    <x v="2"/>
  </r>
  <r>
    <x v="12724"/>
    <x v="0"/>
    <s v="TGM17340"/>
    <s v="VENTA DE FLOREROS"/>
    <x v="0"/>
    <x v="0"/>
    <x v="4"/>
    <x v="21"/>
    <s v="Grupo Servicio de Atencion al Cliente"/>
    <s v="Presencial"/>
    <x v="0"/>
    <x v="2"/>
    <x v="3"/>
    <x v="2"/>
  </r>
  <r>
    <x v="12725"/>
    <x v="8"/>
    <s v="TGM17341"/>
    <s v="CARTA DE REQUERIMIENTO"/>
    <x v="0"/>
    <x v="2"/>
    <x v="0"/>
    <x v="2"/>
    <s v="Rosario Margarita Vergara Jimenez SAC CHIM"/>
    <m/>
    <x v="0"/>
    <x v="1"/>
    <x v="3"/>
    <x v="2"/>
  </r>
  <r>
    <x v="12726"/>
    <x v="8"/>
    <s v="TGM17342"/>
    <s v="ESTADO DE CUENTA"/>
    <x v="0"/>
    <x v="0"/>
    <x v="0"/>
    <x v="2"/>
    <s v="Rosario Margarita Vergara Jimenez SAC CHIM"/>
    <m/>
    <x v="0"/>
    <x v="1"/>
    <x v="3"/>
    <x v="2"/>
  </r>
  <r>
    <x v="12727"/>
    <x v="8"/>
    <s v="TGM17343"/>
    <s v="REQUISITOS PARA REALIZAR USO DE ESPACIO"/>
    <x v="0"/>
    <x v="2"/>
    <x v="0"/>
    <x v="8"/>
    <s v="Rosario Margarita Vergara Jimenez SAC CHIM"/>
    <m/>
    <x v="0"/>
    <x v="1"/>
    <x v="3"/>
    <x v="2"/>
  </r>
  <r>
    <x v="12728"/>
    <x v="0"/>
    <s v="TGM17344"/>
    <s v="ACTUALIZACION DE DATOS"/>
    <x v="0"/>
    <x v="0"/>
    <x v="0"/>
    <x v="1"/>
    <s v="Fiordeliz Michelle Baquerizo Aliaga SAN"/>
    <s v="Presencial"/>
    <x v="0"/>
    <x v="1"/>
    <x v="3"/>
    <x v="2"/>
  </r>
  <r>
    <x v="12729"/>
    <x v="0"/>
    <s v="TGM17345"/>
    <s v="ESTADO DE CUENTA"/>
    <x v="0"/>
    <x v="0"/>
    <x v="2"/>
    <x v="5"/>
    <s v="Fiordeliz Michelle Baquerizo Aliaga SAN"/>
    <s v="Presencial"/>
    <x v="0"/>
    <x v="2"/>
    <x v="3"/>
    <x v="2"/>
  </r>
  <r>
    <x v="12730"/>
    <x v="4"/>
    <s v="TGM17346"/>
    <s v="CONSULTA CUOTA"/>
    <x v="0"/>
    <x v="2"/>
    <x v="0"/>
    <x v="2"/>
    <s v="Karla Ligarda Baca"/>
    <s v="Presencial"/>
    <x v="0"/>
    <x v="1"/>
    <x v="3"/>
    <x v="2"/>
  </r>
  <r>
    <x v="12731"/>
    <x v="3"/>
    <s v="TGM17347"/>
    <s v="CONSULTA USO DE ESPACIO"/>
    <x v="0"/>
    <x v="2"/>
    <x v="0"/>
    <x v="33"/>
    <s v="Karla M Ligarda Baca"/>
    <s v="Presencial"/>
    <x v="0"/>
    <x v="1"/>
    <x v="3"/>
    <x v="2"/>
  </r>
  <r>
    <x v="12732"/>
    <x v="0"/>
    <s v="TGM17348"/>
    <s v="SERVICIO DE MISA"/>
    <x v="0"/>
    <x v="2"/>
    <x v="0"/>
    <x v="39"/>
    <s v="Fiordeliz Michelle Baquerizo Aliaga SAN"/>
    <s v="Presencial"/>
    <x v="0"/>
    <x v="1"/>
    <x v="3"/>
    <x v="2"/>
  </r>
  <r>
    <x v="12733"/>
    <x v="0"/>
    <s v="TGM17349"/>
    <s v="RECLAMO POR COBRANZA"/>
    <x v="0"/>
    <x v="1"/>
    <x v="4"/>
    <x v="10"/>
    <s v="Juan Carlos Chavez  San"/>
    <s v="Llamada Telefonica"/>
    <x v="0"/>
    <x v="2"/>
    <x v="3"/>
    <x v="2"/>
  </r>
  <r>
    <x v="12734"/>
    <x v="4"/>
    <s v="TGM17350"/>
    <s v="CONSULTA CUOTA"/>
    <x v="0"/>
    <x v="2"/>
    <x v="0"/>
    <x v="2"/>
    <s v="Karla Ligarda Baca"/>
    <s v="Presencial"/>
    <x v="0"/>
    <x v="1"/>
    <x v="3"/>
    <x v="2"/>
  </r>
  <r>
    <x v="12735"/>
    <x v="3"/>
    <s v="TGM17351"/>
    <s v="EMISION DE CERTIFICADO DE USO PERPETUO"/>
    <x v="0"/>
    <x v="0"/>
    <x v="0"/>
    <x v="0"/>
    <s v="Karla M Ligarda Baca"/>
    <s v="Presencial"/>
    <x v="0"/>
    <x v="1"/>
    <x v="3"/>
    <x v="2"/>
  </r>
  <r>
    <x v="12736"/>
    <x v="3"/>
    <s v="TGM17352"/>
    <s v="CONSULTA MISA"/>
    <x v="0"/>
    <x v="2"/>
    <x v="0"/>
    <x v="39"/>
    <s v="Karla M Ligarda Baca"/>
    <s v="Presencial"/>
    <x v="0"/>
    <x v="1"/>
    <x v="3"/>
    <x v="2"/>
  </r>
  <r>
    <x v="12737"/>
    <x v="0"/>
    <s v="TGM17353"/>
    <s v="PAGO DE FOMA"/>
    <x v="0"/>
    <x v="0"/>
    <x v="0"/>
    <x v="51"/>
    <s v="Fiordeliz Michelle Baquerizo Aliaga SAN"/>
    <s v="Presencial"/>
    <x v="0"/>
    <x v="1"/>
    <x v="3"/>
    <x v="2"/>
  </r>
  <r>
    <x v="12738"/>
    <x v="4"/>
    <s v="TGM17354"/>
    <s v="USO DE ESPACIO"/>
    <x v="0"/>
    <x v="0"/>
    <x v="0"/>
    <x v="8"/>
    <s v="Karla Ligarda Baca"/>
    <s v="Presencial"/>
    <x v="0"/>
    <x v="1"/>
    <x v="3"/>
    <x v="2"/>
  </r>
  <r>
    <x v="12739"/>
    <x v="3"/>
    <s v="TGM17355"/>
    <s v="CONSULTA CUOTA"/>
    <x v="0"/>
    <x v="2"/>
    <x v="0"/>
    <x v="2"/>
    <s v="Karla M Ligarda Baca"/>
    <s v="Presencial"/>
    <x v="0"/>
    <x v="1"/>
    <x v="3"/>
    <x v="2"/>
  </r>
  <r>
    <x v="12740"/>
    <x v="3"/>
    <s v="TGM17356"/>
    <s v="ENVIO DEL ESTADO DE CUENTA"/>
    <x v="0"/>
    <x v="0"/>
    <x v="0"/>
    <x v="5"/>
    <s v="Karla M Ligarda Baca"/>
    <s v="Presencial"/>
    <x v="0"/>
    <x v="1"/>
    <x v="3"/>
    <x v="2"/>
  </r>
  <r>
    <x v="12741"/>
    <x v="0"/>
    <s v="TGM17357"/>
    <s v="ALQUILER DE PLEGARIA"/>
    <x v="0"/>
    <x v="2"/>
    <x v="0"/>
    <x v="39"/>
    <s v="Fiordeliz Michelle Baquerizo Aliaga SAN"/>
    <s v="Presencial"/>
    <x v="0"/>
    <x v="1"/>
    <x v="3"/>
    <x v="2"/>
  </r>
  <r>
    <x v="12742"/>
    <x v="3"/>
    <s v="TGM17358"/>
    <s v="CONSULTA CUOTA"/>
    <x v="0"/>
    <x v="2"/>
    <x v="0"/>
    <x v="2"/>
    <s v="Karla M Ligarda Baca"/>
    <s v="Llamada Telefonica"/>
    <x v="0"/>
    <x v="1"/>
    <x v="3"/>
    <x v="2"/>
  </r>
  <r>
    <x v="12743"/>
    <x v="3"/>
    <s v="TGM17359"/>
    <s v="GENERACION DE CODIGO CIP"/>
    <x v="0"/>
    <x v="0"/>
    <x v="0"/>
    <x v="46"/>
    <s v="Karla M Ligarda Baca"/>
    <s v="Presencial"/>
    <x v="0"/>
    <x v="1"/>
    <x v="3"/>
    <x v="2"/>
  </r>
  <r>
    <x v="12744"/>
    <x v="3"/>
    <s v="TGM17360"/>
    <s v="ACTUALIZACION DE DATOS"/>
    <x v="0"/>
    <x v="0"/>
    <x v="0"/>
    <x v="1"/>
    <s v="Karla M Ligarda Baca"/>
    <s v="Presencial"/>
    <x v="0"/>
    <x v="1"/>
    <x v="3"/>
    <x v="2"/>
  </r>
  <r>
    <x v="12745"/>
    <x v="4"/>
    <s v="TGM17361"/>
    <s v="CONSULTA TRASLADOS"/>
    <x v="0"/>
    <x v="2"/>
    <x v="0"/>
    <x v="7"/>
    <s v="Karla Ligarda Baca"/>
    <s v="Presencial"/>
    <x v="0"/>
    <x v="1"/>
    <x v="3"/>
    <x v="2"/>
  </r>
  <r>
    <x v="12746"/>
    <x v="4"/>
    <s v="TGM17362"/>
    <s v="CONSULTA TRASLADOS"/>
    <x v="0"/>
    <x v="2"/>
    <x v="0"/>
    <x v="7"/>
    <s v="Karla Ligarda Baca"/>
    <s v="Presencial"/>
    <x v="0"/>
    <x v="1"/>
    <x v="3"/>
    <x v="2"/>
  </r>
  <r>
    <x v="12747"/>
    <x v="3"/>
    <s v="TGM17363"/>
    <s v="CONSULTA CUOTA"/>
    <x v="0"/>
    <x v="2"/>
    <x v="0"/>
    <x v="2"/>
    <s v="Karla M Ligarda Baca"/>
    <s v="Presencial"/>
    <x v="0"/>
    <x v="1"/>
    <x v="3"/>
    <x v="2"/>
  </r>
  <r>
    <x v="12748"/>
    <x v="3"/>
    <s v="TGM17364"/>
    <s v="GENERACION DE CODIGO CIP"/>
    <x v="0"/>
    <x v="0"/>
    <x v="0"/>
    <x v="46"/>
    <s v="Karla M Ligarda Baca"/>
    <s v="Presencial"/>
    <x v="0"/>
    <x v="1"/>
    <x v="3"/>
    <x v="2"/>
  </r>
  <r>
    <x v="12749"/>
    <x v="4"/>
    <s v="TGM17365"/>
    <s v="CONSULTA EXHUMACION"/>
    <x v="0"/>
    <x v="2"/>
    <x v="0"/>
    <x v="7"/>
    <s v="Karla Ligarda Baca"/>
    <s v="Presencial"/>
    <x v="0"/>
    <x v="1"/>
    <x v="3"/>
    <x v="2"/>
  </r>
  <r>
    <x v="12750"/>
    <x v="3"/>
    <s v="TGM17366"/>
    <s v="USO DE ESPACIO"/>
    <x v="0"/>
    <x v="0"/>
    <x v="0"/>
    <x v="8"/>
    <s v="Karla M Ligarda Baca"/>
    <s v="Presencial"/>
    <x v="0"/>
    <x v="1"/>
    <x v="3"/>
    <x v="2"/>
  </r>
  <r>
    <x v="12751"/>
    <x v="3"/>
    <s v="TGM17367"/>
    <s v="ACTUALIZACION DE DATOS"/>
    <x v="0"/>
    <x v="0"/>
    <x v="0"/>
    <x v="1"/>
    <s v="Karla M Ligarda Baca"/>
    <s v="Presencial"/>
    <x v="0"/>
    <x v="1"/>
    <x v="3"/>
    <x v="2"/>
  </r>
  <r>
    <x v="12752"/>
    <x v="3"/>
    <s v="TGM17368"/>
    <s v="CONSULTA CUOTA"/>
    <x v="0"/>
    <x v="2"/>
    <x v="0"/>
    <x v="2"/>
    <s v="Karla M Ligarda Baca"/>
    <s v="Presencial"/>
    <x v="0"/>
    <x v="1"/>
    <x v="3"/>
    <x v="2"/>
  </r>
  <r>
    <x v="12753"/>
    <x v="3"/>
    <s v="TGM17369"/>
    <s v="CONSULTA MISA"/>
    <x v="0"/>
    <x v="2"/>
    <x v="0"/>
    <x v="39"/>
    <s v="Karla M Ligarda Baca"/>
    <s v="Presencial"/>
    <x v="0"/>
    <x v="1"/>
    <x v="3"/>
    <x v="2"/>
  </r>
  <r>
    <x v="12754"/>
    <x v="4"/>
    <s v="TGM17370"/>
    <s v="CONSULTA MISA"/>
    <x v="0"/>
    <x v="2"/>
    <x v="0"/>
    <x v="39"/>
    <s v="Karla Ligarda Baca"/>
    <s v="Presencial"/>
    <x v="0"/>
    <x v="1"/>
    <x v="3"/>
    <x v="2"/>
  </r>
  <r>
    <x v="12755"/>
    <x v="4"/>
    <s v="TGM17371"/>
    <s v="CONSULTA CUOTA"/>
    <x v="0"/>
    <x v="2"/>
    <x v="0"/>
    <x v="2"/>
    <s v="Karla Ligarda Baca"/>
    <s v="Presencial"/>
    <x v="0"/>
    <x v="1"/>
    <x v="3"/>
    <x v="2"/>
  </r>
  <r>
    <x v="12756"/>
    <x v="0"/>
    <s v="TGM17372"/>
    <s v="SERVICIO DE MISA"/>
    <x v="0"/>
    <x v="2"/>
    <x v="0"/>
    <x v="39"/>
    <s v="Fiordeliz Michelle Baquerizo Aliaga SAN"/>
    <s v="Presencial"/>
    <x v="0"/>
    <x v="1"/>
    <x v="3"/>
    <x v="2"/>
  </r>
  <r>
    <x v="12757"/>
    <x v="5"/>
    <s v="TGM17373"/>
    <s v="5009706- CONSULTA DE CUOTAS"/>
    <x v="0"/>
    <x v="2"/>
    <x v="0"/>
    <x v="2"/>
    <s v="Marina Diaz Romero Cix"/>
    <m/>
    <x v="0"/>
    <x v="1"/>
    <x v="3"/>
    <x v="2"/>
  </r>
  <r>
    <x v="12758"/>
    <x v="4"/>
    <s v="TGM17374"/>
    <s v="GENERACION DE CODIGO CIP"/>
    <x v="0"/>
    <x v="0"/>
    <x v="0"/>
    <x v="46"/>
    <s v="Karla Ligarda Baca"/>
    <s v="Presencial"/>
    <x v="0"/>
    <x v="1"/>
    <x v="3"/>
    <x v="2"/>
  </r>
  <r>
    <x v="12759"/>
    <x v="3"/>
    <s v="TGM17375"/>
    <s v="CAMBIO DE TITULARIDAD"/>
    <x v="0"/>
    <x v="0"/>
    <x v="0"/>
    <x v="31"/>
    <s v="Karla M Ligarda Baca"/>
    <s v="Presencial"/>
    <x v="0"/>
    <x v="1"/>
    <x v="3"/>
    <x v="2"/>
  </r>
  <r>
    <x v="12760"/>
    <x v="3"/>
    <s v="TGM17376"/>
    <s v="EMISION DE CERTIFICADO DE USO PERPETUO"/>
    <x v="0"/>
    <x v="0"/>
    <x v="0"/>
    <x v="0"/>
    <s v="Karla M Ligarda Baca"/>
    <s v="Presencial"/>
    <x v="0"/>
    <x v="1"/>
    <x v="3"/>
    <x v="2"/>
  </r>
  <r>
    <x v="12761"/>
    <x v="3"/>
    <s v="TGM17377"/>
    <s v="USO DE ESPACIO"/>
    <x v="0"/>
    <x v="0"/>
    <x v="0"/>
    <x v="8"/>
    <s v="Karla M Ligarda Baca"/>
    <s v="Presencial"/>
    <x v="0"/>
    <x v="1"/>
    <x v="3"/>
    <x v="2"/>
  </r>
  <r>
    <x v="12762"/>
    <x v="4"/>
    <s v="TGM17378"/>
    <s v="COMPRA DE LAPIDA"/>
    <x v="0"/>
    <x v="0"/>
    <x v="4"/>
    <x v="9"/>
    <s v="Rayda Rita Vargas Perales C2"/>
    <s v="Presencial"/>
    <x v="0"/>
    <x v="2"/>
    <x v="3"/>
    <x v="2"/>
  </r>
  <r>
    <x v="12763"/>
    <x v="3"/>
    <s v="TGM17379"/>
    <s v="CONSULTA CUOTA"/>
    <x v="0"/>
    <x v="2"/>
    <x v="0"/>
    <x v="2"/>
    <s v="Karla M Ligarda Baca"/>
    <s v="Presencial"/>
    <x v="0"/>
    <x v="1"/>
    <x v="3"/>
    <x v="2"/>
  </r>
  <r>
    <x v="12764"/>
    <x v="3"/>
    <s v="TGM17380"/>
    <s v="ACTUALIZACION DE DATOS"/>
    <x v="0"/>
    <x v="0"/>
    <x v="0"/>
    <x v="1"/>
    <s v="Karla M Ligarda Baca"/>
    <s v="Presencial"/>
    <x v="0"/>
    <x v="1"/>
    <x v="3"/>
    <x v="2"/>
  </r>
  <r>
    <x v="12765"/>
    <x v="3"/>
    <s v="TGM17381"/>
    <s v="ENVIO DEL ESTADO DE CUENTA"/>
    <x v="0"/>
    <x v="0"/>
    <x v="0"/>
    <x v="5"/>
    <s v="Karla M Ligarda Baca"/>
    <s v="Presencial"/>
    <x v="0"/>
    <x v="1"/>
    <x v="3"/>
    <x v="2"/>
  </r>
  <r>
    <x v="12766"/>
    <x v="3"/>
    <s v="TGM17382"/>
    <s v="GENERACION DE CODIGO CIP"/>
    <x v="0"/>
    <x v="0"/>
    <x v="0"/>
    <x v="46"/>
    <s v="Karla M Ligarda Baca"/>
    <s v="Llamada Telefonica"/>
    <x v="0"/>
    <x v="1"/>
    <x v="3"/>
    <x v="2"/>
  </r>
  <r>
    <x v="12767"/>
    <x v="4"/>
    <s v="TGM17383"/>
    <s v="GENERACION DE CODIGO CIP"/>
    <x v="0"/>
    <x v="0"/>
    <x v="0"/>
    <x v="46"/>
    <s v="Karla Ligarda Baca"/>
    <s v="Presencial"/>
    <x v="0"/>
    <x v="1"/>
    <x v="3"/>
    <x v="2"/>
  </r>
  <r>
    <x v="12767"/>
    <x v="0"/>
    <s v="TGM17384"/>
    <s v="ACTUALIZACION DE DATOS"/>
    <x v="0"/>
    <x v="0"/>
    <x v="0"/>
    <x v="1"/>
    <s v="Fiordeliz Michelle Baquerizo Aliaga SAN"/>
    <s v="Presencial"/>
    <x v="0"/>
    <x v="1"/>
    <x v="3"/>
    <x v="2"/>
  </r>
  <r>
    <x v="12768"/>
    <x v="4"/>
    <s v="TGM17385"/>
    <s v="CONSULTA MISA"/>
    <x v="0"/>
    <x v="2"/>
    <x v="0"/>
    <x v="39"/>
    <s v="Karla Ligarda Baca"/>
    <s v="Llamada Telefonica"/>
    <x v="0"/>
    <x v="1"/>
    <x v="3"/>
    <x v="2"/>
  </r>
  <r>
    <x v="12769"/>
    <x v="4"/>
    <s v="TGM17386"/>
    <s v="GENERACION DE CODIGO CIP"/>
    <x v="0"/>
    <x v="0"/>
    <x v="0"/>
    <x v="46"/>
    <s v="Karla Ligarda Baca"/>
    <s v="Presencial"/>
    <x v="0"/>
    <x v="1"/>
    <x v="3"/>
    <x v="2"/>
  </r>
  <r>
    <x v="12770"/>
    <x v="5"/>
    <s v="TGM17387"/>
    <s v="6001041 - PAGO DE CUOTA"/>
    <x v="0"/>
    <x v="0"/>
    <x v="2"/>
    <x v="2"/>
    <s v="Marina Diaz Romero Cix"/>
    <m/>
    <x v="0"/>
    <x v="2"/>
    <x v="3"/>
    <x v="2"/>
  </r>
  <r>
    <x v="12771"/>
    <x v="5"/>
    <s v="TGM17388"/>
    <s v="300565 - ANULACION SEGUNDO TITULAR"/>
    <x v="0"/>
    <x v="0"/>
    <x v="2"/>
    <x v="54"/>
    <s v="Marina Diaz Romero Cix"/>
    <m/>
    <x v="0"/>
    <x v="2"/>
    <x v="3"/>
    <x v="2"/>
  </r>
  <r>
    <x v="12772"/>
    <x v="1"/>
    <s v="TGM17389"/>
    <s v="ACTUALIZACION DE DATOS"/>
    <x v="0"/>
    <x v="0"/>
    <x v="0"/>
    <x v="1"/>
    <s v="Fiordeliz Michelle Baquerizo Aliaga COR"/>
    <s v="Presencial"/>
    <x v="0"/>
    <x v="1"/>
    <x v="3"/>
    <x v="2"/>
  </r>
  <r>
    <x v="12773"/>
    <x v="0"/>
    <s v="TGM17390"/>
    <s v="REPINTADO DE LAPIDA"/>
    <x v="0"/>
    <x v="0"/>
    <x v="4"/>
    <x v="14"/>
    <s v="Grupo Servicio de Atencion al Cliente"/>
    <s v="Presencial"/>
    <x v="0"/>
    <x v="2"/>
    <x v="3"/>
    <x v="2"/>
  </r>
  <r>
    <x v="12774"/>
    <x v="3"/>
    <s v="TGM17391"/>
    <s v="CONSULTA CUOTA"/>
    <x v="0"/>
    <x v="2"/>
    <x v="0"/>
    <x v="2"/>
    <s v="Karla M Ligarda Baca"/>
    <s v="Presencial"/>
    <x v="0"/>
    <x v="1"/>
    <x v="3"/>
    <x v="2"/>
  </r>
  <r>
    <x v="12775"/>
    <x v="0"/>
    <s v="TGM17392"/>
    <s v="QUEJA MAUSOLEO"/>
    <x v="0"/>
    <x v="1"/>
    <x v="4"/>
    <x v="14"/>
    <s v="Deisy Huaman Lara - San Antonio"/>
    <s v="Presencial"/>
    <x v="0"/>
    <x v="2"/>
    <x v="3"/>
    <x v="2"/>
  </r>
  <r>
    <x v="12776"/>
    <x v="4"/>
    <s v="TGM17393"/>
    <s v="CONSULTA CUOTA"/>
    <x v="0"/>
    <x v="2"/>
    <x v="0"/>
    <x v="2"/>
    <s v="Karla Ligarda Baca"/>
    <s v="Presencial"/>
    <x v="0"/>
    <x v="1"/>
    <x v="3"/>
    <x v="2"/>
  </r>
  <r>
    <x v="12777"/>
    <x v="4"/>
    <s v="TGM17394"/>
    <s v="CONSULTA USO DE ESPACIO"/>
    <x v="0"/>
    <x v="2"/>
    <x v="0"/>
    <x v="33"/>
    <s v="Karla Ligarda Baca"/>
    <s v="Presencial"/>
    <x v="0"/>
    <x v="1"/>
    <x v="3"/>
    <x v="2"/>
  </r>
  <r>
    <x v="12778"/>
    <x v="4"/>
    <s v="TGM17395"/>
    <s v="RECLAMO LAPIDA"/>
    <x v="0"/>
    <x v="1"/>
    <x v="4"/>
    <x v="13"/>
    <s v="Rayda Rita Vargas Perales C2"/>
    <s v="Presencial"/>
    <x v="0"/>
    <x v="2"/>
    <x v="3"/>
    <x v="2"/>
  </r>
  <r>
    <x v="12779"/>
    <x v="4"/>
    <s v="TGM17396"/>
    <s v="CONSULTA CUOTA"/>
    <x v="0"/>
    <x v="2"/>
    <x v="0"/>
    <x v="2"/>
    <s v="Karla Ligarda Baca"/>
    <s v="Presencial"/>
    <x v="0"/>
    <x v="1"/>
    <x v="3"/>
    <x v="2"/>
  </r>
  <r>
    <x v="12780"/>
    <x v="5"/>
    <s v="TGM17397"/>
    <s v="6001146 - ENTREGA DE ACTA DEF"/>
    <x v="0"/>
    <x v="0"/>
    <x v="2"/>
    <x v="45"/>
    <s v="Marina Diaz Romero Cix"/>
    <m/>
    <x v="0"/>
    <x v="2"/>
    <x v="3"/>
    <x v="2"/>
  </r>
  <r>
    <x v="12781"/>
    <x v="0"/>
    <s v="TGM17398"/>
    <s v="PAGO DE FOMA"/>
    <x v="0"/>
    <x v="0"/>
    <x v="0"/>
    <x v="51"/>
    <s v="Fiordeliz Michelle Baquerizo Aliaga SAN"/>
    <s v="Presencial"/>
    <x v="0"/>
    <x v="1"/>
    <x v="3"/>
    <x v="2"/>
  </r>
  <r>
    <x v="12782"/>
    <x v="0"/>
    <s v="TGM17399"/>
    <s v="PAGO DE FOMA"/>
    <x v="0"/>
    <x v="0"/>
    <x v="0"/>
    <x v="51"/>
    <s v="Fiordeliz Michelle Baquerizo Aliaga SAN"/>
    <s v="Presencial"/>
    <x v="0"/>
    <x v="1"/>
    <x v="3"/>
    <x v="2"/>
  </r>
  <r>
    <x v="12783"/>
    <x v="4"/>
    <s v="TGM17400"/>
    <s v="GENERACION DE CODIGO CIP"/>
    <x v="0"/>
    <x v="0"/>
    <x v="0"/>
    <x v="46"/>
    <s v="Karla Ligarda Baca"/>
    <s v="Presencial"/>
    <x v="0"/>
    <x v="1"/>
    <x v="3"/>
    <x v="2"/>
  </r>
  <r>
    <x v="12784"/>
    <x v="3"/>
    <s v="TGM17401"/>
    <s v="CONSULTA MISA"/>
    <x v="0"/>
    <x v="2"/>
    <x v="0"/>
    <x v="39"/>
    <s v="Karla M Ligarda Baca"/>
    <s v="Presencial"/>
    <x v="0"/>
    <x v="1"/>
    <x v="3"/>
    <x v="2"/>
  </r>
  <r>
    <x v="12785"/>
    <x v="4"/>
    <s v="TGM17402"/>
    <s v="RECLAMO MISA"/>
    <x v="0"/>
    <x v="1"/>
    <x v="0"/>
    <x v="38"/>
    <s v="Karla Ligarda Baca"/>
    <s v="Presencial"/>
    <x v="0"/>
    <x v="1"/>
    <x v="3"/>
    <x v="2"/>
  </r>
  <r>
    <x v="12786"/>
    <x v="4"/>
    <s v="TGM17403"/>
    <s v="CONSULTA CUOTA"/>
    <x v="0"/>
    <x v="2"/>
    <x v="0"/>
    <x v="2"/>
    <s v="Karla Ligarda Baca"/>
    <s v="Presencial"/>
    <x v="0"/>
    <x v="1"/>
    <x v="3"/>
    <x v="2"/>
  </r>
  <r>
    <x v="12787"/>
    <x v="4"/>
    <s v="TGM17404"/>
    <s v="GENERACION DE CODIGO CIP"/>
    <x v="0"/>
    <x v="0"/>
    <x v="0"/>
    <x v="46"/>
    <s v="Karla Ligarda Baca"/>
    <s v="Presencial"/>
    <x v="0"/>
    <x v="1"/>
    <x v="3"/>
    <x v="2"/>
  </r>
  <r>
    <x v="12788"/>
    <x v="4"/>
    <s v="TGM17405"/>
    <s v="CONSULTA CUOTA"/>
    <x v="0"/>
    <x v="2"/>
    <x v="0"/>
    <x v="2"/>
    <s v="Karla Ligarda Baca"/>
    <s v="Presencial"/>
    <x v="0"/>
    <x v="1"/>
    <x v="3"/>
    <x v="2"/>
  </r>
  <r>
    <x v="12789"/>
    <x v="4"/>
    <s v="TGM17406"/>
    <s v="CONSULTA CUOTA"/>
    <x v="0"/>
    <x v="2"/>
    <x v="0"/>
    <x v="2"/>
    <s v="Karla Ligarda Baca"/>
    <s v="Llamada Telefonica"/>
    <x v="0"/>
    <x v="1"/>
    <x v="3"/>
    <x v="2"/>
  </r>
  <r>
    <x v="12790"/>
    <x v="4"/>
    <s v="TGM17407"/>
    <s v="GENERACION DE CODIGO CIP"/>
    <x v="0"/>
    <x v="0"/>
    <x v="0"/>
    <x v="46"/>
    <s v="Karla Ligarda Baca"/>
    <s v="Presencial"/>
    <x v="0"/>
    <x v="1"/>
    <x v="3"/>
    <x v="2"/>
  </r>
  <r>
    <x v="12791"/>
    <x v="3"/>
    <s v="TGM17408"/>
    <s v="CONSULTA CUOTA"/>
    <x v="0"/>
    <x v="2"/>
    <x v="0"/>
    <x v="2"/>
    <s v="Karla M Ligarda Baca"/>
    <s v="Llamada Telefonica"/>
    <x v="0"/>
    <x v="1"/>
    <x v="3"/>
    <x v="2"/>
  </r>
  <r>
    <x v="12792"/>
    <x v="3"/>
    <s v="TGM17409"/>
    <s v="CONSULTA CUOTA"/>
    <x v="0"/>
    <x v="2"/>
    <x v="0"/>
    <x v="2"/>
    <s v="Karla M Ligarda Baca"/>
    <s v="Llamada Telefonica"/>
    <x v="0"/>
    <x v="1"/>
    <x v="3"/>
    <x v="2"/>
  </r>
  <r>
    <x v="12793"/>
    <x v="3"/>
    <s v="TGM17410"/>
    <s v="CONSULTA CERTIFICADO DE USO PERPETUO"/>
    <x v="0"/>
    <x v="2"/>
    <x v="0"/>
    <x v="0"/>
    <s v="Karla M Ligarda Baca"/>
    <s v="Llamada Telefonica"/>
    <x v="0"/>
    <x v="1"/>
    <x v="3"/>
    <x v="2"/>
  </r>
  <r>
    <x v="12794"/>
    <x v="5"/>
    <s v="TGM17411"/>
    <s v="6001514 - ENTREGA DE ACTA DEF"/>
    <x v="0"/>
    <x v="0"/>
    <x v="2"/>
    <x v="45"/>
    <s v="Marina Diaz Romero Cix"/>
    <m/>
    <x v="0"/>
    <x v="2"/>
    <x v="3"/>
    <x v="2"/>
  </r>
  <r>
    <x v="12795"/>
    <x v="3"/>
    <s v="TGM17412"/>
    <s v="CONSULTA CUOTA"/>
    <x v="0"/>
    <x v="2"/>
    <x v="0"/>
    <x v="2"/>
    <s v="Karla M Ligarda Baca"/>
    <s v="Llamada Telefonica"/>
    <x v="0"/>
    <x v="1"/>
    <x v="3"/>
    <x v="2"/>
  </r>
  <r>
    <x v="12796"/>
    <x v="3"/>
    <s v="TGM17413"/>
    <s v="GENERACION DE CODIGO CIP"/>
    <x v="0"/>
    <x v="0"/>
    <x v="0"/>
    <x v="46"/>
    <s v="Karla M Ligarda Baca"/>
    <s v="Llamada Telefonica"/>
    <x v="0"/>
    <x v="1"/>
    <x v="3"/>
    <x v="2"/>
  </r>
  <r>
    <x v="12797"/>
    <x v="4"/>
    <s v="TGM17414"/>
    <s v="REENVIO DE CONTRATO DIGITAL"/>
    <x v="0"/>
    <x v="0"/>
    <x v="0"/>
    <x v="3"/>
    <s v="Karla Ligarda Baca"/>
    <s v="Llamada Telefonica"/>
    <x v="0"/>
    <x v="1"/>
    <x v="3"/>
    <x v="2"/>
  </r>
  <r>
    <x v="12798"/>
    <x v="5"/>
    <s v="TGM17415"/>
    <s v="6001509-  CONSULTA DE SALDO"/>
    <x v="0"/>
    <x v="0"/>
    <x v="2"/>
    <x v="2"/>
    <s v="Marina Diaz Romero Cix"/>
    <m/>
    <x v="0"/>
    <x v="2"/>
    <x v="3"/>
    <x v="2"/>
  </r>
  <r>
    <x v="12799"/>
    <x v="0"/>
    <s v="TGM17416"/>
    <s v="CERTIFICADO DE USO"/>
    <x v="0"/>
    <x v="0"/>
    <x v="0"/>
    <x v="0"/>
    <s v="Pamela Diana SAC Caro Alhua"/>
    <s v="Presencial"/>
    <x v="0"/>
    <x v="1"/>
    <x v="3"/>
    <x v="2"/>
  </r>
  <r>
    <x v="12800"/>
    <x v="1"/>
    <s v="TGM17417"/>
    <s v="SERVICIO DE MISA"/>
    <x v="0"/>
    <x v="2"/>
    <x v="0"/>
    <x v="39"/>
    <s v="Fiordeliz Michelle Baquerizo Aliaga COR"/>
    <s v="Presencial"/>
    <x v="0"/>
    <x v="1"/>
    <x v="3"/>
    <x v="2"/>
  </r>
  <r>
    <x v="12801"/>
    <x v="3"/>
    <s v="TGM17418"/>
    <s v="EMISION DE CERTIFICADO DE USO PERPETUO"/>
    <x v="0"/>
    <x v="0"/>
    <x v="0"/>
    <x v="0"/>
    <s v="Karla M Ligarda Baca"/>
    <s v="Presencial"/>
    <x v="0"/>
    <x v="1"/>
    <x v="3"/>
    <x v="2"/>
  </r>
  <r>
    <x v="12802"/>
    <x v="3"/>
    <s v="TGM17419"/>
    <s v="CONSULTA EXHUMACION"/>
    <x v="0"/>
    <x v="2"/>
    <x v="0"/>
    <x v="7"/>
    <s v="Karla M Ligarda Baca"/>
    <s v="Presencial"/>
    <x v="0"/>
    <x v="1"/>
    <x v="3"/>
    <x v="2"/>
  </r>
  <r>
    <x v="12803"/>
    <x v="4"/>
    <s v="TGM17420"/>
    <s v="CONSULTA CUOTA"/>
    <x v="0"/>
    <x v="2"/>
    <x v="0"/>
    <x v="2"/>
    <s v="Karla Ligarda Baca"/>
    <s v="Llamada Telefonica"/>
    <x v="0"/>
    <x v="1"/>
    <x v="3"/>
    <x v="2"/>
  </r>
  <r>
    <x v="12804"/>
    <x v="0"/>
    <s v="TGM17421"/>
    <s v="UBICACION DE ESPACIO"/>
    <x v="0"/>
    <x v="0"/>
    <x v="0"/>
    <x v="40"/>
    <s v="Fiordeliz Michelle Baquerizo Aliaga SAN"/>
    <s v="Presencial"/>
    <x v="0"/>
    <x v="1"/>
    <x v="3"/>
    <x v="2"/>
  </r>
  <r>
    <x v="12805"/>
    <x v="4"/>
    <s v="TGM17422"/>
    <s v="GENERACION DE CODIGO CIP"/>
    <x v="0"/>
    <x v="0"/>
    <x v="0"/>
    <x v="46"/>
    <s v="Karla Ligarda Baca"/>
    <s v="Presencial"/>
    <x v="0"/>
    <x v="1"/>
    <x v="3"/>
    <x v="2"/>
  </r>
  <r>
    <x v="12806"/>
    <x v="4"/>
    <s v="TGM17423"/>
    <s v="ENTREGA DE CERTIFICADO DE USO PERPETUO"/>
    <x v="0"/>
    <x v="0"/>
    <x v="0"/>
    <x v="0"/>
    <s v="Karla Ligarda Baca"/>
    <s v="Presencial"/>
    <x v="0"/>
    <x v="1"/>
    <x v="3"/>
    <x v="2"/>
  </r>
  <r>
    <x v="12807"/>
    <x v="4"/>
    <s v="TGM17424"/>
    <s v="ENVIO DE ESTADO DE CUENTA"/>
    <x v="0"/>
    <x v="0"/>
    <x v="0"/>
    <x v="5"/>
    <s v="Karla Ligarda Baca"/>
    <s v="Presencial"/>
    <x v="0"/>
    <x v="1"/>
    <x v="3"/>
    <x v="2"/>
  </r>
  <r>
    <x v="12808"/>
    <x v="4"/>
    <s v="TGM17425"/>
    <s v="DEVOLUCION DE GARANTIA"/>
    <x v="0"/>
    <x v="0"/>
    <x v="0"/>
    <x v="45"/>
    <s v="Karla Ligarda Baca"/>
    <s v="Presencial"/>
    <x v="0"/>
    <x v="1"/>
    <x v="3"/>
    <x v="2"/>
  </r>
  <r>
    <x v="12809"/>
    <x v="0"/>
    <s v="TGM17426"/>
    <s v="SERVICIO DE MISA"/>
    <x v="0"/>
    <x v="2"/>
    <x v="0"/>
    <x v="39"/>
    <s v="Fiordeliz Michelle Baquerizo Aliaga SAN"/>
    <s v="Presencial"/>
    <x v="0"/>
    <x v="1"/>
    <x v="3"/>
    <x v="2"/>
  </r>
  <r>
    <x v="12810"/>
    <x v="0"/>
    <s v="TGM17427"/>
    <s v="ESTADO DE CUENTA"/>
    <x v="0"/>
    <x v="0"/>
    <x v="2"/>
    <x v="5"/>
    <s v="Fiordeliz Michelle Baquerizo Aliaga SAN"/>
    <s v="Presencial"/>
    <x v="0"/>
    <x v="2"/>
    <x v="3"/>
    <x v="2"/>
  </r>
  <r>
    <x v="12811"/>
    <x v="0"/>
    <s v="TGM17428"/>
    <s v="SERVICIO DE MISA"/>
    <x v="0"/>
    <x v="2"/>
    <x v="0"/>
    <x v="39"/>
    <s v="Fiordeliz Michelle Baquerizo Aliaga SAN"/>
    <s v="Presencial"/>
    <x v="0"/>
    <x v="1"/>
    <x v="3"/>
    <x v="2"/>
  </r>
  <r>
    <x v="12812"/>
    <x v="0"/>
    <s v="TGM17429"/>
    <s v="CONFECCION LAPIDA"/>
    <x v="0"/>
    <x v="2"/>
    <x v="2"/>
    <x v="9"/>
    <s v="Fiordeliz Michelle Baquerizo Aliaga SAN"/>
    <s v="Presencial"/>
    <x v="0"/>
    <x v="2"/>
    <x v="3"/>
    <x v="2"/>
  </r>
  <r>
    <x v="12813"/>
    <x v="4"/>
    <s v="TGM17430"/>
    <s v="CONSULTA DE CERTIFICADO DE USO PERPETUO"/>
    <x v="0"/>
    <x v="2"/>
    <x v="0"/>
    <x v="0"/>
    <s v="Karla Ligarda Baca"/>
    <s v="Llamada Telefonica"/>
    <x v="0"/>
    <x v="1"/>
    <x v="3"/>
    <x v="2"/>
  </r>
  <r>
    <x v="12814"/>
    <x v="5"/>
    <s v="TGM17431"/>
    <s v="5015066- PAGO DE FOMA"/>
    <x v="0"/>
    <x v="0"/>
    <x v="0"/>
    <x v="51"/>
    <s v="Marina Diaz Romero Cix"/>
    <m/>
    <x v="0"/>
    <x v="1"/>
    <x v="3"/>
    <x v="2"/>
  </r>
  <r>
    <x v="12815"/>
    <x v="0"/>
    <s v="TGM17432"/>
    <s v="GENERACION CIP"/>
    <x v="0"/>
    <x v="0"/>
    <x v="0"/>
    <x v="46"/>
    <s v="Fiordeliz Michelle Baquerizo Aliaga SAN"/>
    <s v="Presencial"/>
    <x v="0"/>
    <x v="1"/>
    <x v="3"/>
    <x v="2"/>
  </r>
  <r>
    <x v="12816"/>
    <x v="5"/>
    <s v="TGM17433"/>
    <s v="300959 - CONSULTA DE ESTADO DE CUENTA"/>
    <x v="0"/>
    <x v="0"/>
    <x v="2"/>
    <x v="5"/>
    <s v="Marina Diaz Romero Cix"/>
    <m/>
    <x v="0"/>
    <x v="2"/>
    <x v="3"/>
    <x v="2"/>
  </r>
  <r>
    <x v="12817"/>
    <x v="0"/>
    <s v="TGM17434"/>
    <s v="ESTADO DE CUENTA"/>
    <x v="0"/>
    <x v="0"/>
    <x v="2"/>
    <x v="5"/>
    <s v="Fiordeliz Michelle Baquerizo Aliaga SAN"/>
    <s v="Presencial"/>
    <x v="0"/>
    <x v="2"/>
    <x v="3"/>
    <x v="2"/>
  </r>
  <r>
    <x v="12818"/>
    <x v="3"/>
    <s v="TGM17435"/>
    <s v="REGULARIZACION DE ACTA DE DEFUNCION"/>
    <x v="0"/>
    <x v="0"/>
    <x v="0"/>
    <x v="2"/>
    <s v="Karla M Ligarda Baca"/>
    <s v="Presencial"/>
    <x v="0"/>
    <x v="1"/>
    <x v="3"/>
    <x v="2"/>
  </r>
  <r>
    <x v="12819"/>
    <x v="3"/>
    <s v="TGM17436"/>
    <s v="CONSULTA CAMBIO DE TITULARIDAD"/>
    <x v="0"/>
    <x v="2"/>
    <x v="0"/>
    <x v="31"/>
    <s v="Karla M Ligarda Baca"/>
    <s v="Presencial"/>
    <x v="0"/>
    <x v="1"/>
    <x v="3"/>
    <x v="2"/>
  </r>
  <r>
    <x v="12820"/>
    <x v="5"/>
    <s v="TGM17437"/>
    <s v="301059- CONSULTA DE PAGO"/>
    <x v="0"/>
    <x v="2"/>
    <x v="0"/>
    <x v="2"/>
    <s v="Marina Diaz Romero Cix"/>
    <m/>
    <x v="0"/>
    <x v="1"/>
    <x v="3"/>
    <x v="2"/>
  </r>
  <r>
    <x v="12821"/>
    <x v="5"/>
    <s v="TGM17438"/>
    <s v="300773 - PAGO DE CUOTA CON CIP"/>
    <x v="0"/>
    <x v="0"/>
    <x v="0"/>
    <x v="46"/>
    <s v="Marina Diaz Romero Cix"/>
    <m/>
    <x v="0"/>
    <x v="1"/>
    <x v="3"/>
    <x v="2"/>
  </r>
  <r>
    <x v="12822"/>
    <x v="5"/>
    <s v="TGM17439"/>
    <s v="5027946- PAGO DE CUOTA CONCIP"/>
    <x v="0"/>
    <x v="0"/>
    <x v="0"/>
    <x v="46"/>
    <s v="Marina Diaz Romero Cix"/>
    <m/>
    <x v="0"/>
    <x v="1"/>
    <x v="3"/>
    <x v="2"/>
  </r>
  <r>
    <x v="12823"/>
    <x v="4"/>
    <s v="TGM17440"/>
    <s v="REPROGRAMAICON DE CONTRATO EN MORA"/>
    <x v="0"/>
    <x v="0"/>
    <x v="2"/>
    <x v="10"/>
    <s v="Rosmery Montesinos Quispe c2"/>
    <s v="Presencial"/>
    <x v="0"/>
    <x v="2"/>
    <x v="3"/>
    <x v="2"/>
  </r>
  <r>
    <x v="12824"/>
    <x v="4"/>
    <s v="TGM17441"/>
    <s v="CONSULTA CUOTA"/>
    <x v="0"/>
    <x v="2"/>
    <x v="0"/>
    <x v="2"/>
    <s v="Karla Ligarda Baca"/>
    <s v="Presencial"/>
    <x v="0"/>
    <x v="1"/>
    <x v="3"/>
    <x v="2"/>
  </r>
  <r>
    <x v="12825"/>
    <x v="4"/>
    <s v="TGM17442"/>
    <s v="CONSULTA TRASLADOS"/>
    <x v="0"/>
    <x v="2"/>
    <x v="0"/>
    <x v="7"/>
    <s v="Karla Ligarda Baca"/>
    <s v="Presencial"/>
    <x v="0"/>
    <x v="1"/>
    <x v="3"/>
    <x v="2"/>
  </r>
  <r>
    <x v="12826"/>
    <x v="4"/>
    <s v="TGM17443"/>
    <s v="REENVIO DE CONTRATO DIGITAL"/>
    <x v="0"/>
    <x v="0"/>
    <x v="0"/>
    <x v="3"/>
    <s v="Karla Ligarda Baca"/>
    <m/>
    <x v="0"/>
    <x v="1"/>
    <x v="3"/>
    <x v="2"/>
  </r>
  <r>
    <x v="12827"/>
    <x v="4"/>
    <s v="TGM17444"/>
    <s v="CONSULTA CUOTA"/>
    <x v="0"/>
    <x v="2"/>
    <x v="0"/>
    <x v="2"/>
    <s v="Karla Ligarda Baca"/>
    <s v="Presencial"/>
    <x v="0"/>
    <x v="1"/>
    <x v="3"/>
    <x v="2"/>
  </r>
  <r>
    <x v="12828"/>
    <x v="4"/>
    <s v="TGM17445"/>
    <s v="CAMBIO DE TITULARIDAD"/>
    <x v="0"/>
    <x v="0"/>
    <x v="0"/>
    <x v="31"/>
    <s v="Karla Ligarda Baca"/>
    <s v="Presencial"/>
    <x v="0"/>
    <x v="1"/>
    <x v="3"/>
    <x v="2"/>
  </r>
  <r>
    <x v="12829"/>
    <x v="4"/>
    <s v="TGM17446"/>
    <s v="CONSULTA CUOTA"/>
    <x v="0"/>
    <x v="2"/>
    <x v="2"/>
    <x v="2"/>
    <s v="Karla Ligarda Baca"/>
    <s v="Presencial"/>
    <x v="0"/>
    <x v="2"/>
    <x v="3"/>
    <x v="2"/>
  </r>
  <r>
    <x v="12830"/>
    <x v="4"/>
    <s v="TGM17447"/>
    <s v="ACTUALIZACION DE DATOS"/>
    <x v="0"/>
    <x v="0"/>
    <x v="0"/>
    <x v="1"/>
    <s v="Karla Ligarda Baca"/>
    <s v="Presencial"/>
    <x v="0"/>
    <x v="1"/>
    <x v="3"/>
    <x v="2"/>
  </r>
  <r>
    <x v="12831"/>
    <x v="4"/>
    <s v="TGM17448"/>
    <s v="ENVIO DE ESTADO DE CUENTA"/>
    <x v="0"/>
    <x v="0"/>
    <x v="0"/>
    <x v="5"/>
    <s v="Karla Ligarda Baca"/>
    <s v="Presencial"/>
    <x v="0"/>
    <x v="1"/>
    <x v="3"/>
    <x v="2"/>
  </r>
  <r>
    <x v="12832"/>
    <x v="0"/>
    <s v="TGM17449"/>
    <s v="INSTALACION DE LAPIDA"/>
    <x v="0"/>
    <x v="1"/>
    <x v="4"/>
    <x v="13"/>
    <s v="Deisy Huaman Lara - San Antonio"/>
    <s v="Presencial"/>
    <x v="0"/>
    <x v="2"/>
    <x v="3"/>
    <x v="2"/>
  </r>
  <r>
    <x v="12833"/>
    <x v="0"/>
    <s v="TGM17450"/>
    <s v="PAGO DE FOMA"/>
    <x v="0"/>
    <x v="0"/>
    <x v="0"/>
    <x v="51"/>
    <s v="Fiordeliz Michelle Baquerizo Aliaga SAN"/>
    <s v="Presencial"/>
    <x v="0"/>
    <x v="1"/>
    <x v="3"/>
    <x v="2"/>
  </r>
  <r>
    <x v="12834"/>
    <x v="0"/>
    <s v="TGM17451"/>
    <s v="ESTADO DE CUENTA"/>
    <x v="0"/>
    <x v="0"/>
    <x v="2"/>
    <x v="5"/>
    <s v="Fiordeliz Michelle Baquerizo Aliaga SAN"/>
    <s v="Presencial"/>
    <x v="0"/>
    <x v="2"/>
    <x v="3"/>
    <x v="2"/>
  </r>
  <r>
    <x v="12835"/>
    <x v="4"/>
    <s v="TGM17452"/>
    <s v="USO DE ESPACIO"/>
    <x v="0"/>
    <x v="0"/>
    <x v="0"/>
    <x v="8"/>
    <s v="Karla Ligarda Baca"/>
    <s v="Presencial"/>
    <x v="0"/>
    <x v="1"/>
    <x v="3"/>
    <x v="2"/>
  </r>
  <r>
    <x v="12836"/>
    <x v="4"/>
    <s v="TGM17453"/>
    <s v="CONSULTA CUOTA"/>
    <x v="0"/>
    <x v="2"/>
    <x v="0"/>
    <x v="2"/>
    <s v="Karla Ligarda Baca"/>
    <s v="Presencial"/>
    <x v="0"/>
    <x v="1"/>
    <x v="3"/>
    <x v="2"/>
  </r>
  <r>
    <x v="12837"/>
    <x v="4"/>
    <s v="TGM17454"/>
    <s v="GENERACION DE CODIGO CIP"/>
    <x v="0"/>
    <x v="0"/>
    <x v="0"/>
    <x v="46"/>
    <s v="Karla Ligarda Baca"/>
    <s v="Presencial"/>
    <x v="0"/>
    <x v="1"/>
    <x v="3"/>
    <x v="2"/>
  </r>
  <r>
    <x v="12838"/>
    <x v="4"/>
    <s v="TGM17455"/>
    <s v="ACTUALIZACION DE DATOS"/>
    <x v="0"/>
    <x v="0"/>
    <x v="0"/>
    <x v="1"/>
    <s v="Karla Ligarda Baca"/>
    <s v="Presencial"/>
    <x v="0"/>
    <x v="1"/>
    <x v="3"/>
    <x v="2"/>
  </r>
  <r>
    <x v="12839"/>
    <x v="4"/>
    <s v="TGM17457"/>
    <s v="CONSULTA AMPLIACION"/>
    <x v="0"/>
    <x v="2"/>
    <x v="0"/>
    <x v="2"/>
    <s v="Karla Ligarda Baca"/>
    <s v="Presencial"/>
    <x v="0"/>
    <x v="1"/>
    <x v="3"/>
    <x v="2"/>
  </r>
  <r>
    <x v="12840"/>
    <x v="3"/>
    <s v="TGM17458"/>
    <s v="CONSULTA REPINTADO"/>
    <x v="0"/>
    <x v="2"/>
    <x v="0"/>
    <x v="2"/>
    <s v="Karla M Ligarda Baca"/>
    <s v="Presencial"/>
    <x v="0"/>
    <x v="1"/>
    <x v="3"/>
    <x v="2"/>
  </r>
  <r>
    <x v="12841"/>
    <x v="4"/>
    <s v="TGM17459"/>
    <s v="GENERACION DE CODIGO CIP"/>
    <x v="0"/>
    <x v="0"/>
    <x v="0"/>
    <x v="46"/>
    <s v="Karla Ligarda Baca"/>
    <s v="Llamada Telefonica"/>
    <x v="0"/>
    <x v="1"/>
    <x v="3"/>
    <x v="2"/>
  </r>
  <r>
    <x v="12842"/>
    <x v="3"/>
    <s v="TGM17460"/>
    <s v="DEVOLUCION DE GARANTIA"/>
    <x v="0"/>
    <x v="0"/>
    <x v="0"/>
    <x v="45"/>
    <s v="Karla M Ligarda Baca"/>
    <s v="Presencial"/>
    <x v="0"/>
    <x v="1"/>
    <x v="3"/>
    <x v="2"/>
  </r>
  <r>
    <x v="12843"/>
    <x v="8"/>
    <s v="TGM17461"/>
    <s v="PAGO DE CUOTA EN OFICINA"/>
    <x v="0"/>
    <x v="0"/>
    <x v="0"/>
    <x v="5"/>
    <s v="Rosario Margarita Vergara Jimenez SAC CHIM"/>
    <m/>
    <x v="0"/>
    <x v="1"/>
    <x v="3"/>
    <x v="2"/>
  </r>
  <r>
    <x v="12844"/>
    <x v="4"/>
    <s v="TGM17462"/>
    <s v="CONSULTA CUOTA"/>
    <x v="0"/>
    <x v="2"/>
    <x v="0"/>
    <x v="2"/>
    <s v="Karla Ligarda Baca"/>
    <s v="Presencial"/>
    <x v="0"/>
    <x v="1"/>
    <x v="3"/>
    <x v="2"/>
  </r>
  <r>
    <x v="12845"/>
    <x v="3"/>
    <s v="TGM17463"/>
    <s v="CONSULTA CUOTA"/>
    <x v="0"/>
    <x v="2"/>
    <x v="0"/>
    <x v="2"/>
    <s v="Karla M Ligarda Baca"/>
    <s v="Presencial"/>
    <x v="0"/>
    <x v="1"/>
    <x v="3"/>
    <x v="2"/>
  </r>
  <r>
    <x v="12846"/>
    <x v="4"/>
    <s v="TGM17464"/>
    <s v="CONSULTA CUOTA"/>
    <x v="0"/>
    <x v="2"/>
    <x v="0"/>
    <x v="2"/>
    <s v="Karla Ligarda Baca"/>
    <s v="Presencial"/>
    <x v="0"/>
    <x v="1"/>
    <x v="3"/>
    <x v="2"/>
  </r>
  <r>
    <x v="12847"/>
    <x v="4"/>
    <s v="TGM17465"/>
    <s v="ACTUALIZACION DE DATOS"/>
    <x v="0"/>
    <x v="0"/>
    <x v="0"/>
    <x v="1"/>
    <s v="Karla Ligarda Baca"/>
    <s v="Presencial"/>
    <x v="0"/>
    <x v="1"/>
    <x v="3"/>
    <x v="2"/>
  </r>
  <r>
    <x v="12848"/>
    <x v="4"/>
    <s v="TGM17466"/>
    <s v="ENVIO DE ESTADO DE CUENTA"/>
    <x v="0"/>
    <x v="0"/>
    <x v="0"/>
    <x v="5"/>
    <s v="Karla Ligarda Baca"/>
    <s v="Presencial"/>
    <x v="0"/>
    <x v="1"/>
    <x v="3"/>
    <x v="2"/>
  </r>
  <r>
    <x v="12849"/>
    <x v="0"/>
    <s v="TGM17467"/>
    <s v="CERTIFICADO DE USO"/>
    <x v="0"/>
    <x v="0"/>
    <x v="0"/>
    <x v="0"/>
    <s v="Pamela Diana SAC Caro Alhua"/>
    <s v="Presencial"/>
    <x v="0"/>
    <x v="1"/>
    <x v="3"/>
    <x v="2"/>
  </r>
  <r>
    <x v="12850"/>
    <x v="0"/>
    <s v="TGM17468"/>
    <s v="MISA"/>
    <x v="0"/>
    <x v="2"/>
    <x v="0"/>
    <x v="39"/>
    <s v="Pamela Diana SAC Caro Alhua"/>
    <s v="Presencial"/>
    <x v="0"/>
    <x v="1"/>
    <x v="3"/>
    <x v="2"/>
  </r>
  <r>
    <x v="12851"/>
    <x v="0"/>
    <s v="TGM17469"/>
    <s v="FLOREROS DE PVC"/>
    <x v="0"/>
    <x v="0"/>
    <x v="4"/>
    <x v="21"/>
    <s v="Grupo Servicio de Atencion al Cliente"/>
    <s v="Presencial"/>
    <x v="0"/>
    <x v="2"/>
    <x v="3"/>
    <x v="2"/>
  </r>
  <r>
    <x v="12852"/>
    <x v="3"/>
    <s v="TGM17470"/>
    <s v="CONSULTA CUOTA"/>
    <x v="0"/>
    <x v="2"/>
    <x v="0"/>
    <x v="2"/>
    <s v="Karla M Ligarda Baca"/>
    <s v="Presencial"/>
    <x v="0"/>
    <x v="1"/>
    <x v="3"/>
    <x v="2"/>
  </r>
  <r>
    <x v="12853"/>
    <x v="4"/>
    <s v="TGM17471"/>
    <s v="DEVOLUCION DE GARANTIA"/>
    <x v="0"/>
    <x v="0"/>
    <x v="0"/>
    <x v="45"/>
    <s v="Karla Ligarda Baca"/>
    <s v="Presencial"/>
    <x v="0"/>
    <x v="1"/>
    <x v="3"/>
    <x v="2"/>
  </r>
  <r>
    <x v="12854"/>
    <x v="4"/>
    <s v="TGM17472"/>
    <s v="CONSULTA TRASLADOS"/>
    <x v="0"/>
    <x v="2"/>
    <x v="0"/>
    <x v="7"/>
    <s v="Karla Ligarda Baca"/>
    <s v="Llamada Telefonica"/>
    <x v="0"/>
    <x v="1"/>
    <x v="3"/>
    <x v="2"/>
  </r>
  <r>
    <x v="12855"/>
    <x v="4"/>
    <s v="TGM17473"/>
    <s v="ENVIO DE ESTADO DE CUENTA"/>
    <x v="0"/>
    <x v="0"/>
    <x v="2"/>
    <x v="5"/>
    <s v="Karla Ligarda Baca"/>
    <s v="Presencial"/>
    <x v="0"/>
    <x v="2"/>
    <x v="3"/>
    <x v="2"/>
  </r>
  <r>
    <x v="12856"/>
    <x v="1"/>
    <s v="TGM17474"/>
    <s v="PAGO DE FOMA"/>
    <x v="0"/>
    <x v="0"/>
    <x v="0"/>
    <x v="51"/>
    <s v="Fiordeliz Michelle Baquerizo Aliaga COR"/>
    <s v="Presencial"/>
    <x v="0"/>
    <x v="1"/>
    <x v="3"/>
    <x v="2"/>
  </r>
  <r>
    <x v="12857"/>
    <x v="3"/>
    <s v="TGM17475"/>
    <s v="DEVOLUCION DE GARANTIA"/>
    <x v="0"/>
    <x v="0"/>
    <x v="0"/>
    <x v="45"/>
    <s v="Karla M Ligarda Baca"/>
    <s v="Presencial"/>
    <x v="0"/>
    <x v="1"/>
    <x v="3"/>
    <x v="2"/>
  </r>
  <r>
    <x v="12858"/>
    <x v="5"/>
    <s v="TGM17476"/>
    <s v="300565 - CAMBIO DE TITULARIDAD"/>
    <x v="0"/>
    <x v="0"/>
    <x v="4"/>
    <x v="16"/>
    <s v="Juan Carlos Chavez  Cix"/>
    <m/>
    <x v="0"/>
    <x v="2"/>
    <x v="3"/>
    <x v="2"/>
  </r>
  <r>
    <x v="12859"/>
    <x v="3"/>
    <s v="TGM17477"/>
    <s v="DEVOLUCION DE GARANTIA"/>
    <x v="0"/>
    <x v="0"/>
    <x v="0"/>
    <x v="45"/>
    <s v="Karla M Ligarda Baca"/>
    <s v="Presencial"/>
    <x v="0"/>
    <x v="1"/>
    <x v="3"/>
    <x v="2"/>
  </r>
  <r>
    <x v="12860"/>
    <x v="0"/>
    <s v="TGM17478"/>
    <s v="ASIGNACION DE 2DO TITULAR"/>
    <x v="0"/>
    <x v="0"/>
    <x v="2"/>
    <x v="54"/>
    <s v="Fiordeliz Michelle Baquerizo Aliaga SAN"/>
    <s v="Presencial"/>
    <x v="0"/>
    <x v="2"/>
    <x v="3"/>
    <x v="2"/>
  </r>
  <r>
    <x v="12861"/>
    <x v="3"/>
    <s v="TGM17479"/>
    <s v="CONSULTA CUOTA"/>
    <x v="0"/>
    <x v="2"/>
    <x v="0"/>
    <x v="2"/>
    <s v="Karla M Ligarda Baca"/>
    <s v="Presencial"/>
    <x v="0"/>
    <x v="1"/>
    <x v="3"/>
    <x v="2"/>
  </r>
  <r>
    <x v="12862"/>
    <x v="5"/>
    <s v="TGM17480"/>
    <s v="5034216- USO DE ESPACIO"/>
    <x v="0"/>
    <x v="0"/>
    <x v="2"/>
    <x v="8"/>
    <s v="Marina Diaz Romero Cix"/>
    <m/>
    <x v="0"/>
    <x v="2"/>
    <x v="3"/>
    <x v="2"/>
  </r>
  <r>
    <x v="12863"/>
    <x v="3"/>
    <s v="TGM17481"/>
    <s v="CONSULTA MISA"/>
    <x v="0"/>
    <x v="2"/>
    <x v="0"/>
    <x v="39"/>
    <s v="Karla M Ligarda Baca"/>
    <s v="Llamada Telefonica"/>
    <x v="0"/>
    <x v="1"/>
    <x v="3"/>
    <x v="2"/>
  </r>
  <r>
    <x v="12864"/>
    <x v="4"/>
    <s v="TGM17482"/>
    <s v="CONSULTA CUOTA"/>
    <x v="0"/>
    <x v="2"/>
    <x v="0"/>
    <x v="2"/>
    <s v="Karla Ligarda Baca"/>
    <s v="Llamada Telefonica"/>
    <x v="0"/>
    <x v="1"/>
    <x v="3"/>
    <x v="2"/>
  </r>
  <r>
    <x v="12865"/>
    <x v="9"/>
    <s v="TGM17483"/>
    <s v="SOLICITA RESOLUCION DE CONTRATO 10030034"/>
    <x v="0"/>
    <x v="0"/>
    <x v="0"/>
    <x v="52"/>
    <s v="Jhuliana Hipolito Guerrero Jefe SAC"/>
    <s v="Llamada Telefonica"/>
    <x v="0"/>
    <x v="2"/>
    <x v="3"/>
    <x v="2"/>
  </r>
  <r>
    <x v="12866"/>
    <x v="4"/>
    <s v="TGM17484"/>
    <s v="CONSULTA MISA"/>
    <x v="0"/>
    <x v="2"/>
    <x v="0"/>
    <x v="39"/>
    <s v="Karla Ligarda Baca"/>
    <s v="Presencial"/>
    <x v="0"/>
    <x v="1"/>
    <x v="3"/>
    <x v="2"/>
  </r>
  <r>
    <x v="12867"/>
    <x v="3"/>
    <s v="TGM17485"/>
    <s v="CONSULTA CUOTA"/>
    <x v="0"/>
    <x v="2"/>
    <x v="0"/>
    <x v="2"/>
    <s v="Karla M Ligarda Baca"/>
    <s v="Llamada Telefonica"/>
    <x v="0"/>
    <x v="1"/>
    <x v="3"/>
    <x v="2"/>
  </r>
  <r>
    <x v="12868"/>
    <x v="4"/>
    <s v="TGM17486"/>
    <s v="CONSULTA USO DE ESPACIO"/>
    <x v="0"/>
    <x v="2"/>
    <x v="0"/>
    <x v="8"/>
    <s v="Karla Ligarda Baca"/>
    <s v="Presencial"/>
    <x v="0"/>
    <x v="1"/>
    <x v="3"/>
    <x v="2"/>
  </r>
  <r>
    <x v="12869"/>
    <x v="4"/>
    <s v="TGM17487"/>
    <s v="ENVIO DE ESTADO DE CUENTA"/>
    <x v="0"/>
    <x v="0"/>
    <x v="0"/>
    <x v="5"/>
    <s v="Karla Ligarda Baca"/>
    <s v="Presencial"/>
    <x v="0"/>
    <x v="1"/>
    <x v="3"/>
    <x v="2"/>
  </r>
  <r>
    <x v="12870"/>
    <x v="3"/>
    <s v="TGM17488"/>
    <s v="EMISION DE CERTIFICADO DE USO PERPETUO"/>
    <x v="0"/>
    <x v="0"/>
    <x v="0"/>
    <x v="0"/>
    <s v="Karla M Ligarda Baca"/>
    <s v="Presencial"/>
    <x v="0"/>
    <x v="1"/>
    <x v="3"/>
    <x v="2"/>
  </r>
  <r>
    <x v="12871"/>
    <x v="4"/>
    <s v="TGM17489"/>
    <s v="CONSULTA CUOTA"/>
    <x v="0"/>
    <x v="2"/>
    <x v="0"/>
    <x v="2"/>
    <s v="Karla Ligarda Baca"/>
    <s v="Presencial"/>
    <x v="0"/>
    <x v="1"/>
    <x v="3"/>
    <x v="2"/>
  </r>
  <r>
    <x v="12872"/>
    <x v="4"/>
    <s v="TGM17490"/>
    <s v="RECLAMO LAPIDA"/>
    <x v="0"/>
    <x v="1"/>
    <x v="2"/>
    <x v="13"/>
    <s v="Karla Ligarda Baca"/>
    <s v="Presencial"/>
    <x v="0"/>
    <x v="2"/>
    <x v="3"/>
    <x v="2"/>
  </r>
  <r>
    <x v="12873"/>
    <x v="4"/>
    <s v="TGM17491"/>
    <s v="CONSULTA CUOTA"/>
    <x v="0"/>
    <x v="2"/>
    <x v="0"/>
    <x v="2"/>
    <s v="Karla Ligarda Baca"/>
    <s v="Presencial"/>
    <x v="0"/>
    <x v="1"/>
    <x v="3"/>
    <x v="2"/>
  </r>
  <r>
    <x v="12874"/>
    <x v="4"/>
    <s v="TGM17492"/>
    <s v="CONSULTA CUOTA"/>
    <x v="0"/>
    <x v="2"/>
    <x v="0"/>
    <x v="2"/>
    <s v="Karla Ligarda Baca"/>
    <s v="Presencial"/>
    <x v="0"/>
    <x v="1"/>
    <x v="3"/>
    <x v="2"/>
  </r>
  <r>
    <x v="12875"/>
    <x v="2"/>
    <s v="TGM17493"/>
    <s v="ESTADO DE CUENTA 5003155"/>
    <x v="0"/>
    <x v="0"/>
    <x v="2"/>
    <x v="5"/>
    <s v="Rocio Margarita Chaname Vicente"/>
    <m/>
    <x v="0"/>
    <x v="2"/>
    <x v="3"/>
    <x v="2"/>
  </r>
  <r>
    <x v="12876"/>
    <x v="2"/>
    <s v="TGM17494"/>
    <s v="USO DE ESPACIO 200835"/>
    <x v="0"/>
    <x v="0"/>
    <x v="0"/>
    <x v="8"/>
    <s v="Rocio Margarita Chaname Vicente"/>
    <m/>
    <x v="0"/>
    <x v="1"/>
    <x v="3"/>
    <x v="2"/>
  </r>
  <r>
    <x v="12877"/>
    <x v="4"/>
    <s v="TGM17495"/>
    <s v="ENTREGA DE CERTIFICADO DE USO PERPETUO"/>
    <x v="0"/>
    <x v="0"/>
    <x v="0"/>
    <x v="0"/>
    <s v="Karla Ligarda Baca"/>
    <s v="Presencial"/>
    <x v="0"/>
    <x v="1"/>
    <x v="3"/>
    <x v="2"/>
  </r>
  <r>
    <x v="12878"/>
    <x v="4"/>
    <s v="TGM17496"/>
    <s v="CONSULTA CUOTA"/>
    <x v="0"/>
    <x v="2"/>
    <x v="0"/>
    <x v="2"/>
    <s v="Karla Ligarda Baca"/>
    <s v="Presencial"/>
    <x v="0"/>
    <x v="1"/>
    <x v="3"/>
    <x v="2"/>
  </r>
  <r>
    <x v="12879"/>
    <x v="4"/>
    <s v="TGM17497"/>
    <s v="CONSULTA USO DE ESPACIO"/>
    <x v="0"/>
    <x v="2"/>
    <x v="0"/>
    <x v="8"/>
    <s v="Karla Ligarda Baca"/>
    <s v="Presencial"/>
    <x v="0"/>
    <x v="1"/>
    <x v="3"/>
    <x v="2"/>
  </r>
  <r>
    <x v="12880"/>
    <x v="0"/>
    <s v="TGM17498"/>
    <s v="GENERACION CIP"/>
    <x v="0"/>
    <x v="0"/>
    <x v="0"/>
    <x v="46"/>
    <s v="Fiordeliz Michelle Baquerizo Aliaga SAN"/>
    <s v="Presencial"/>
    <x v="0"/>
    <x v="1"/>
    <x v="3"/>
    <x v="2"/>
  </r>
  <r>
    <x v="12881"/>
    <x v="0"/>
    <s v="TGM17499"/>
    <s v="SERVICIO DE MISA"/>
    <x v="0"/>
    <x v="2"/>
    <x v="0"/>
    <x v="39"/>
    <s v="Fiordeliz Michelle Baquerizo Aliaga SAN"/>
    <s v="Presencial"/>
    <x v="0"/>
    <x v="1"/>
    <x v="3"/>
    <x v="2"/>
  </r>
  <r>
    <x v="12882"/>
    <x v="0"/>
    <s v="TGM17500"/>
    <s v="ALQUILER DE TOLDO"/>
    <x v="0"/>
    <x v="0"/>
    <x v="0"/>
    <x v="48"/>
    <s v="Fiordeliz Michelle Baquerizo Aliaga SAN"/>
    <s v="Presencial"/>
    <x v="0"/>
    <x v="1"/>
    <x v="3"/>
    <x v="2"/>
  </r>
  <r>
    <x v="12883"/>
    <x v="0"/>
    <s v="TGM17501"/>
    <s v="MANTENIMIENTO DE LAPIDA"/>
    <x v="0"/>
    <x v="0"/>
    <x v="4"/>
    <x v="11"/>
    <s v="Grupo Servicio de Atencion al Cliente"/>
    <s v="Presencial"/>
    <x v="0"/>
    <x v="2"/>
    <x v="3"/>
    <x v="2"/>
  </r>
  <r>
    <x v="12884"/>
    <x v="6"/>
    <s v="TGM17502"/>
    <s v="7001164- PAGO DE CUOTA"/>
    <x v="0"/>
    <x v="0"/>
    <x v="2"/>
    <x v="2"/>
    <s v="Marina Diaz Romero lamb"/>
    <m/>
    <x v="0"/>
    <x v="2"/>
    <x v="3"/>
    <x v="2"/>
  </r>
  <r>
    <x v="12885"/>
    <x v="6"/>
    <s v="TGM17503"/>
    <s v="7001119- PAGO DE CUOTA"/>
    <x v="0"/>
    <x v="0"/>
    <x v="2"/>
    <x v="2"/>
    <s v="Marina Diaz Romero lamb"/>
    <m/>
    <x v="0"/>
    <x v="2"/>
    <x v="3"/>
    <x v="2"/>
  </r>
  <r>
    <x v="12886"/>
    <x v="0"/>
    <s v="TGM17504"/>
    <s v="CERTIFICADO DE USO"/>
    <x v="0"/>
    <x v="0"/>
    <x v="0"/>
    <x v="0"/>
    <s v="Pamela Diana SAC Caro Alhua"/>
    <s v="Presencial"/>
    <x v="0"/>
    <x v="1"/>
    <x v="3"/>
    <x v="2"/>
  </r>
  <r>
    <x v="12887"/>
    <x v="0"/>
    <s v="TGM17505"/>
    <s v="CERTIFICADO DE USO"/>
    <x v="0"/>
    <x v="0"/>
    <x v="0"/>
    <x v="0"/>
    <s v="Pamela Diana SAC Caro Alhua"/>
    <s v="Presencial"/>
    <x v="0"/>
    <x v="1"/>
    <x v="3"/>
    <x v="2"/>
  </r>
  <r>
    <x v="12888"/>
    <x v="0"/>
    <s v="TGM17506"/>
    <s v="CERTIFICADO DE USO"/>
    <x v="0"/>
    <x v="0"/>
    <x v="0"/>
    <x v="0"/>
    <s v="Pamela Diana SAC Caro Alhua"/>
    <s v="Presencial"/>
    <x v="0"/>
    <x v="1"/>
    <x v="3"/>
    <x v="2"/>
  </r>
  <r>
    <x v="12889"/>
    <x v="0"/>
    <s v="TGM17507"/>
    <s v="CERTIFICADO DE USO"/>
    <x v="0"/>
    <x v="0"/>
    <x v="0"/>
    <x v="0"/>
    <s v="Pamela Diana SAC Caro Alhua"/>
    <s v="Presencial"/>
    <x v="0"/>
    <x v="1"/>
    <x v="3"/>
    <x v="2"/>
  </r>
  <r>
    <x v="12890"/>
    <x v="0"/>
    <s v="TGM17508"/>
    <s v="UBICACION DE ESPACIO"/>
    <x v="0"/>
    <x v="0"/>
    <x v="0"/>
    <x v="40"/>
    <s v="Pamela Diana SAC Caro Alhua"/>
    <s v="Presencial"/>
    <x v="0"/>
    <x v="1"/>
    <x v="3"/>
    <x v="2"/>
  </r>
  <r>
    <x v="12891"/>
    <x v="0"/>
    <s v="TGM17509"/>
    <s v="USO DE ESPACIO"/>
    <x v="0"/>
    <x v="0"/>
    <x v="0"/>
    <x v="8"/>
    <s v="Pamela Diana SAC Caro Alhua"/>
    <s v="Presencial"/>
    <x v="0"/>
    <x v="1"/>
    <x v="3"/>
    <x v="2"/>
  </r>
  <r>
    <x v="12892"/>
    <x v="0"/>
    <s v="TGM17510"/>
    <s v="USO DE ESPACIO"/>
    <x v="0"/>
    <x v="0"/>
    <x v="0"/>
    <x v="8"/>
    <s v="Pamela Diana SAC Caro Alhua"/>
    <s v="Presencial"/>
    <x v="0"/>
    <x v="1"/>
    <x v="3"/>
    <x v="2"/>
  </r>
  <r>
    <x v="12893"/>
    <x v="0"/>
    <s v="TGM17511"/>
    <s v="USO DE ESPACIO"/>
    <x v="0"/>
    <x v="0"/>
    <x v="0"/>
    <x v="8"/>
    <s v="Pamela Diana SAC Caro Alhua"/>
    <s v="Presencial"/>
    <x v="0"/>
    <x v="1"/>
    <x v="3"/>
    <x v="2"/>
  </r>
  <r>
    <x v="12894"/>
    <x v="0"/>
    <s v="TGM17512"/>
    <s v="MISA"/>
    <x v="0"/>
    <x v="2"/>
    <x v="0"/>
    <x v="39"/>
    <s v="Pamela Diana SAC Caro Alhua"/>
    <s v="Presencial"/>
    <x v="0"/>
    <x v="1"/>
    <x v="3"/>
    <x v="2"/>
  </r>
  <r>
    <x v="12895"/>
    <x v="0"/>
    <s v="TGM17513"/>
    <s v="MISA"/>
    <x v="0"/>
    <x v="2"/>
    <x v="0"/>
    <x v="39"/>
    <s v="Pamela Diana SAC Caro Alhua"/>
    <s v="Presencial"/>
    <x v="0"/>
    <x v="1"/>
    <x v="3"/>
    <x v="2"/>
  </r>
  <r>
    <x v="12896"/>
    <x v="0"/>
    <s v="TGM17514"/>
    <s v="MISA"/>
    <x v="0"/>
    <x v="2"/>
    <x v="0"/>
    <x v="39"/>
    <s v="Pamela Diana SAC Caro Alhua"/>
    <s v="Presencial"/>
    <x v="0"/>
    <x v="1"/>
    <x v="3"/>
    <x v="2"/>
  </r>
  <r>
    <x v="12897"/>
    <x v="0"/>
    <s v="TGM17515"/>
    <s v="GENERACION CIP"/>
    <x v="0"/>
    <x v="0"/>
    <x v="0"/>
    <x v="46"/>
    <s v="Fiordeliz Michelle Baquerizo Aliaga SAN"/>
    <s v="Presencial"/>
    <x v="0"/>
    <x v="1"/>
    <x v="3"/>
    <x v="2"/>
  </r>
  <r>
    <x v="12898"/>
    <x v="6"/>
    <s v="TGM17516"/>
    <s v="5039557 - REPROGRAMACION DE PAGOS"/>
    <x v="0"/>
    <x v="0"/>
    <x v="2"/>
    <x v="2"/>
    <s v="Marina Diaz Romero lamb"/>
    <m/>
    <x v="0"/>
    <x v="2"/>
    <x v="3"/>
    <x v="2"/>
  </r>
  <r>
    <x v="12899"/>
    <x v="5"/>
    <s v="TGM17517"/>
    <s v="6001397 - PAGO DE CUOTA"/>
    <x v="0"/>
    <x v="0"/>
    <x v="0"/>
    <x v="46"/>
    <s v="Marina Diaz Romero Cix"/>
    <m/>
    <x v="0"/>
    <x v="1"/>
    <x v="3"/>
    <x v="2"/>
  </r>
  <r>
    <x v="12900"/>
    <x v="4"/>
    <s v="TGM17518"/>
    <s v="USO DE ESPACIO"/>
    <x v="0"/>
    <x v="0"/>
    <x v="0"/>
    <x v="8"/>
    <s v="Karla Ligarda Baca"/>
    <s v="Presencial"/>
    <x v="0"/>
    <x v="1"/>
    <x v="3"/>
    <x v="2"/>
  </r>
  <r>
    <x v="12901"/>
    <x v="4"/>
    <s v="TGM17519"/>
    <s v="USO DE ESPACIO"/>
    <x v="0"/>
    <x v="0"/>
    <x v="0"/>
    <x v="8"/>
    <s v="Karla Ligarda Baca"/>
    <s v="Presencial"/>
    <x v="0"/>
    <x v="1"/>
    <x v="3"/>
    <x v="2"/>
  </r>
  <r>
    <x v="12902"/>
    <x v="4"/>
    <s v="TGM17520"/>
    <s v="USO DE ESPACIO"/>
    <x v="0"/>
    <x v="0"/>
    <x v="0"/>
    <x v="8"/>
    <s v="Karla Ligarda Baca"/>
    <s v="Presencial"/>
    <x v="0"/>
    <x v="1"/>
    <x v="3"/>
    <x v="2"/>
  </r>
  <r>
    <x v="12903"/>
    <x v="2"/>
    <s v="TGM17521"/>
    <s v="PAGO DE CUOTA 200956"/>
    <x v="0"/>
    <x v="0"/>
    <x v="0"/>
    <x v="51"/>
    <s v="Rocio Margarita Chaname Vicente"/>
    <m/>
    <x v="0"/>
    <x v="1"/>
    <x v="3"/>
    <x v="2"/>
  </r>
  <r>
    <x v="12904"/>
    <x v="5"/>
    <s v="TGM17522"/>
    <s v="6001514 - PAGO DE FOMA"/>
    <x v="0"/>
    <x v="0"/>
    <x v="0"/>
    <x v="51"/>
    <s v="Marina Diaz Romero Cix"/>
    <m/>
    <x v="0"/>
    <x v="1"/>
    <x v="3"/>
    <x v="2"/>
  </r>
  <r>
    <x v="12905"/>
    <x v="2"/>
    <s v="TGM17523"/>
    <s v="PAGO DE CUOTA 201089"/>
    <x v="0"/>
    <x v="0"/>
    <x v="0"/>
    <x v="48"/>
    <s v="Rocio Margarita Chaname Vicente"/>
    <m/>
    <x v="0"/>
    <x v="1"/>
    <x v="3"/>
    <x v="2"/>
  </r>
  <r>
    <x v="12906"/>
    <x v="0"/>
    <s v="TGM17524"/>
    <s v="SERVICIO DE MISA"/>
    <x v="0"/>
    <x v="2"/>
    <x v="0"/>
    <x v="39"/>
    <s v="Fiordeliz Michelle Baquerizo Aliaga SAN"/>
    <s v="Presencial"/>
    <x v="0"/>
    <x v="1"/>
    <x v="3"/>
    <x v="2"/>
  </r>
  <r>
    <x v="12907"/>
    <x v="2"/>
    <s v="TGM17525"/>
    <s v="PAGO DE CUOTA 201046"/>
    <x v="0"/>
    <x v="0"/>
    <x v="0"/>
    <x v="51"/>
    <s v="Rocio Margarita Chaname Vicente"/>
    <m/>
    <x v="0"/>
    <x v="1"/>
    <x v="3"/>
    <x v="2"/>
  </r>
  <r>
    <x v="12908"/>
    <x v="0"/>
    <s v="TGM17526"/>
    <s v="GENERACION CIP"/>
    <x v="0"/>
    <x v="0"/>
    <x v="0"/>
    <x v="46"/>
    <s v="Fiordeliz Michelle Baquerizo Aliaga SAN"/>
    <s v="Presencial"/>
    <x v="0"/>
    <x v="1"/>
    <x v="3"/>
    <x v="2"/>
  </r>
  <r>
    <x v="12909"/>
    <x v="0"/>
    <s v="TGM17527"/>
    <s v="MISA"/>
    <x v="0"/>
    <x v="2"/>
    <x v="0"/>
    <x v="39"/>
    <s v="Nescar Janeth Ingaruca Peña SAC SAN"/>
    <s v="Presencial"/>
    <x v="0"/>
    <x v="1"/>
    <x v="3"/>
    <x v="2"/>
  </r>
  <r>
    <x v="12910"/>
    <x v="0"/>
    <s v="TGM17528"/>
    <s v="MISA"/>
    <x v="0"/>
    <x v="2"/>
    <x v="0"/>
    <x v="39"/>
    <s v="Nescar Janeth Ingaruca Peña SAC SAN"/>
    <s v="Presencial"/>
    <x v="0"/>
    <x v="1"/>
    <x v="3"/>
    <x v="2"/>
  </r>
  <r>
    <x v="12911"/>
    <x v="0"/>
    <s v="TGM17529"/>
    <s v="ESTADO DE CUENTA"/>
    <x v="0"/>
    <x v="0"/>
    <x v="2"/>
    <x v="5"/>
    <s v="Fiordeliz Michelle Baquerizo Aliaga SAN"/>
    <s v="Presencial"/>
    <x v="0"/>
    <x v="2"/>
    <x v="3"/>
    <x v="2"/>
  </r>
  <r>
    <x v="12912"/>
    <x v="0"/>
    <s v="TGM17530"/>
    <s v="MISA"/>
    <x v="0"/>
    <x v="2"/>
    <x v="0"/>
    <x v="39"/>
    <s v="Nescar Janeth Ingaruca Peña SAC SAN"/>
    <s v="Presencial"/>
    <x v="0"/>
    <x v="1"/>
    <x v="3"/>
    <x v="2"/>
  </r>
  <r>
    <x v="12913"/>
    <x v="4"/>
    <s v="TGM17531"/>
    <s v="TRASLADO INTERNO"/>
    <x v="0"/>
    <x v="0"/>
    <x v="0"/>
    <x v="8"/>
    <s v="Karla Ligarda Baca"/>
    <s v="Presencial"/>
    <x v="0"/>
    <x v="1"/>
    <x v="3"/>
    <x v="2"/>
  </r>
  <r>
    <x v="12914"/>
    <x v="4"/>
    <s v="TGM17532"/>
    <s v="TRASLADO INTERNO"/>
    <x v="0"/>
    <x v="0"/>
    <x v="0"/>
    <x v="2"/>
    <s v="Karla Ligarda Baca"/>
    <s v="Presencial"/>
    <x v="0"/>
    <x v="1"/>
    <x v="3"/>
    <x v="2"/>
  </r>
  <r>
    <x v="12915"/>
    <x v="0"/>
    <s v="TGM17533"/>
    <s v="LAPIDA LINEA NOTORIA"/>
    <x v="0"/>
    <x v="1"/>
    <x v="4"/>
    <x v="14"/>
    <s v="Deisy Huaman Lara - San Antonio"/>
    <s v="Presencial"/>
    <x v="0"/>
    <x v="2"/>
    <x v="3"/>
    <x v="2"/>
  </r>
  <r>
    <x v="12916"/>
    <x v="3"/>
    <s v="TGM17534"/>
    <s v="RECLAMO POR ESCRITURA EN LAPIDA"/>
    <x v="0"/>
    <x v="1"/>
    <x v="4"/>
    <x v="13"/>
    <s v="Rayda Rita Vargas Perales C1"/>
    <s v="Presencial"/>
    <x v="0"/>
    <x v="2"/>
    <x v="3"/>
    <x v="2"/>
  </r>
  <r>
    <x v="12917"/>
    <x v="3"/>
    <s v="TGM17535"/>
    <s v="EMISION DE CERTIFICADO DE USO PERPETUO"/>
    <x v="0"/>
    <x v="0"/>
    <x v="0"/>
    <x v="0"/>
    <s v="Karla M Ligarda Baca"/>
    <s v="Presencial"/>
    <x v="0"/>
    <x v="1"/>
    <x v="3"/>
    <x v="2"/>
  </r>
  <r>
    <x v="12918"/>
    <x v="4"/>
    <s v="TGM17536"/>
    <s v="CONSULTA CUOTA"/>
    <x v="0"/>
    <x v="2"/>
    <x v="0"/>
    <x v="2"/>
    <s v="Karla Ligarda Baca"/>
    <m/>
    <x v="0"/>
    <x v="1"/>
    <x v="3"/>
    <x v="2"/>
  </r>
  <r>
    <x v="12919"/>
    <x v="4"/>
    <s v="TGM17537"/>
    <s v="RECLAMO LAPIDA"/>
    <x v="0"/>
    <x v="1"/>
    <x v="2"/>
    <x v="13"/>
    <s v="Karla Ligarda Baca"/>
    <s v="Presencial"/>
    <x v="0"/>
    <x v="2"/>
    <x v="3"/>
    <x v="2"/>
  </r>
  <r>
    <x v="12920"/>
    <x v="0"/>
    <s v="TGM17538"/>
    <s v="SERVICIO DE MISA"/>
    <x v="0"/>
    <x v="2"/>
    <x v="0"/>
    <x v="39"/>
    <s v="Fiordeliz Michelle Baquerizo Aliaga SAN"/>
    <s v="Presencial"/>
    <x v="0"/>
    <x v="1"/>
    <x v="3"/>
    <x v="2"/>
  </r>
  <r>
    <x v="12921"/>
    <x v="0"/>
    <s v="TGM17539"/>
    <s v="UBICACION DE ESPACIO"/>
    <x v="0"/>
    <x v="0"/>
    <x v="0"/>
    <x v="40"/>
    <s v="Fiordeliz Michelle Baquerizo Aliaga SAN"/>
    <s v="Presencial"/>
    <x v="0"/>
    <x v="1"/>
    <x v="3"/>
    <x v="2"/>
  </r>
  <r>
    <x v="12922"/>
    <x v="0"/>
    <s v="TGM17540"/>
    <s v="FLOREROS"/>
    <x v="0"/>
    <x v="0"/>
    <x v="0"/>
    <x v="4"/>
    <s v="Fiordeliz Michelle Baquerizo Aliaga SAN"/>
    <s v="Presencial"/>
    <x v="0"/>
    <x v="1"/>
    <x v="3"/>
    <x v="2"/>
  </r>
  <r>
    <x v="12923"/>
    <x v="4"/>
    <s v="TGM17541"/>
    <s v="RECLAMO LAPIDA"/>
    <x v="0"/>
    <x v="1"/>
    <x v="2"/>
    <x v="13"/>
    <s v="Karla Ligarda Baca"/>
    <s v="Presencial"/>
    <x v="0"/>
    <x v="2"/>
    <x v="3"/>
    <x v="2"/>
  </r>
  <r>
    <x v="12924"/>
    <x v="4"/>
    <s v="TGM17542"/>
    <s v="CONSULTA CUOTA"/>
    <x v="0"/>
    <x v="2"/>
    <x v="0"/>
    <x v="2"/>
    <s v="Karla Ligarda Baca"/>
    <s v="Presencial"/>
    <x v="0"/>
    <x v="1"/>
    <x v="3"/>
    <x v="2"/>
  </r>
  <r>
    <x v="12925"/>
    <x v="4"/>
    <s v="TGM17543"/>
    <s v="CONSULTA CUOTA"/>
    <x v="0"/>
    <x v="2"/>
    <x v="0"/>
    <x v="2"/>
    <s v="Karla Ligarda Baca"/>
    <s v="Presencial"/>
    <x v="0"/>
    <x v="1"/>
    <x v="3"/>
    <x v="2"/>
  </r>
  <r>
    <x v="12926"/>
    <x v="3"/>
    <s v="TGM17544"/>
    <s v="CONSULTA CUOTA"/>
    <x v="0"/>
    <x v="2"/>
    <x v="0"/>
    <x v="2"/>
    <s v="Karla M Ligarda Baca"/>
    <s v="Presencial"/>
    <x v="0"/>
    <x v="1"/>
    <x v="3"/>
    <x v="2"/>
  </r>
  <r>
    <x v="12927"/>
    <x v="4"/>
    <s v="TGM17545"/>
    <s v="CONSULTA CUOTA"/>
    <x v="0"/>
    <x v="2"/>
    <x v="0"/>
    <x v="2"/>
    <s v="Karla Ligarda Baca"/>
    <s v="Presencial"/>
    <x v="0"/>
    <x v="1"/>
    <x v="3"/>
    <x v="2"/>
  </r>
  <r>
    <x v="12928"/>
    <x v="4"/>
    <s v="TGM17546"/>
    <s v="CONSULTA CUOTA"/>
    <x v="0"/>
    <x v="2"/>
    <x v="0"/>
    <x v="2"/>
    <s v="Karla Ligarda Baca"/>
    <s v="Presencial"/>
    <x v="0"/>
    <x v="1"/>
    <x v="3"/>
    <x v="2"/>
  </r>
  <r>
    <x v="12929"/>
    <x v="4"/>
    <s v="TGM17547"/>
    <s v="REGULARIZACION DE ACTA DE DEFUNCION"/>
    <x v="0"/>
    <x v="0"/>
    <x v="0"/>
    <x v="2"/>
    <s v="Karla Ligarda Baca"/>
    <s v="Presencial"/>
    <x v="0"/>
    <x v="1"/>
    <x v="3"/>
    <x v="2"/>
  </r>
  <r>
    <x v="12930"/>
    <x v="4"/>
    <s v="TGM17548"/>
    <s v="CONSULTA CUOTA"/>
    <x v="0"/>
    <x v="2"/>
    <x v="0"/>
    <x v="2"/>
    <s v="Karla Ligarda Baca"/>
    <s v="Llamada Telefonica"/>
    <x v="0"/>
    <x v="1"/>
    <x v="3"/>
    <x v="2"/>
  </r>
  <r>
    <x v="12931"/>
    <x v="4"/>
    <s v="TGM17549"/>
    <s v="CONSULTA CUOTA"/>
    <x v="0"/>
    <x v="2"/>
    <x v="0"/>
    <x v="2"/>
    <s v="Karla Ligarda Baca"/>
    <s v="Presencial"/>
    <x v="0"/>
    <x v="1"/>
    <x v="3"/>
    <x v="2"/>
  </r>
  <r>
    <x v="12932"/>
    <x v="4"/>
    <s v="TGM17550"/>
    <s v="PLOTEO DE PLACA"/>
    <x v="0"/>
    <x v="0"/>
    <x v="0"/>
    <x v="2"/>
    <s v="Karla Ligarda Baca"/>
    <s v="Presencial"/>
    <x v="0"/>
    <x v="1"/>
    <x v="3"/>
    <x v="2"/>
  </r>
  <r>
    <x v="12933"/>
    <x v="4"/>
    <s v="TGM17551"/>
    <s v="CONFECCION DE LAPIDA"/>
    <x v="0"/>
    <x v="0"/>
    <x v="4"/>
    <x v="13"/>
    <s v="Rayda Rita Vargas Perales C2"/>
    <s v="Presencial"/>
    <x v="0"/>
    <x v="2"/>
    <x v="3"/>
    <x v="2"/>
  </r>
  <r>
    <x v="12934"/>
    <x v="2"/>
    <s v="TGM17552"/>
    <s v="PAGO DE CUOTA 5050147"/>
    <x v="0"/>
    <x v="0"/>
    <x v="0"/>
    <x v="51"/>
    <s v="Rocio Margarita Chaname Vicente"/>
    <m/>
    <x v="0"/>
    <x v="1"/>
    <x v="3"/>
    <x v="2"/>
  </r>
  <r>
    <x v="12935"/>
    <x v="4"/>
    <s v="TGM17553"/>
    <s v="DEVOLUCION DE GARANTIA X A/D"/>
    <x v="0"/>
    <x v="0"/>
    <x v="2"/>
    <x v="45"/>
    <s v="Ruth Cusihuaman SACC2"/>
    <s v="Presencial"/>
    <x v="0"/>
    <x v="2"/>
    <x v="3"/>
    <x v="2"/>
  </r>
  <r>
    <x v="12936"/>
    <x v="2"/>
    <s v="TGM17554"/>
    <s v="PAGO DE CUOTA 5050274"/>
    <x v="0"/>
    <x v="0"/>
    <x v="0"/>
    <x v="51"/>
    <s v="Rocio Margarita Chaname Vicente"/>
    <m/>
    <x v="0"/>
    <x v="1"/>
    <x v="3"/>
    <x v="2"/>
  </r>
  <r>
    <x v="12937"/>
    <x v="3"/>
    <s v="TGM17555"/>
    <s v="ENTREGA DE CERTIFICADO DE PERPETUIDAD"/>
    <x v="0"/>
    <x v="0"/>
    <x v="2"/>
    <x v="0"/>
    <s v="Ruth Cusihuaman SACC1"/>
    <s v="Presencial"/>
    <x v="0"/>
    <x v="2"/>
    <x v="3"/>
    <x v="2"/>
  </r>
  <r>
    <x v="12938"/>
    <x v="3"/>
    <s v="TGM17556"/>
    <s v="CONSULTA CUOTA"/>
    <x v="0"/>
    <x v="2"/>
    <x v="0"/>
    <x v="2"/>
    <s v="Karla M Ligarda Baca"/>
    <s v="Presencial"/>
    <x v="0"/>
    <x v="1"/>
    <x v="3"/>
    <x v="2"/>
  </r>
  <r>
    <x v="12939"/>
    <x v="3"/>
    <s v="TGM17557"/>
    <s v="ENVIO DEL ESTADO DE CUENTA"/>
    <x v="0"/>
    <x v="0"/>
    <x v="0"/>
    <x v="5"/>
    <s v="Karla M Ligarda Baca"/>
    <s v="Presencial"/>
    <x v="0"/>
    <x v="1"/>
    <x v="3"/>
    <x v="2"/>
  </r>
  <r>
    <x v="12940"/>
    <x v="5"/>
    <s v="TGM17558"/>
    <s v="5005516- PAGO DE CUOTAS"/>
    <x v="0"/>
    <x v="0"/>
    <x v="0"/>
    <x v="46"/>
    <s v="Marina Diaz Romero Cix"/>
    <m/>
    <x v="0"/>
    <x v="1"/>
    <x v="3"/>
    <x v="2"/>
  </r>
  <r>
    <x v="12941"/>
    <x v="5"/>
    <s v="TGM17559"/>
    <s v="300959 - PAGO DE CUOTA ATRAZADA"/>
    <x v="0"/>
    <x v="0"/>
    <x v="2"/>
    <x v="46"/>
    <s v="Marina Diaz Romero Cix"/>
    <m/>
    <x v="0"/>
    <x v="2"/>
    <x v="3"/>
    <x v="2"/>
  </r>
  <r>
    <x v="12942"/>
    <x v="3"/>
    <s v="TGM17560"/>
    <s v="CONSULTA CUOTA"/>
    <x v="0"/>
    <x v="2"/>
    <x v="0"/>
    <x v="2"/>
    <s v="Karla M Ligarda Baca"/>
    <s v="Presencial"/>
    <x v="0"/>
    <x v="1"/>
    <x v="3"/>
    <x v="2"/>
  </r>
  <r>
    <x v="12943"/>
    <x v="4"/>
    <s v="TGM17561"/>
    <s v="CONSULTA CUOTA"/>
    <x v="0"/>
    <x v="2"/>
    <x v="0"/>
    <x v="2"/>
    <s v="Karla Ligarda Baca"/>
    <s v="Presencial"/>
    <x v="0"/>
    <x v="1"/>
    <x v="3"/>
    <x v="2"/>
  </r>
  <r>
    <x v="12944"/>
    <x v="8"/>
    <s v="TGM17562"/>
    <s v="CAMBIO DE TITULARIDAD CON DEUDA"/>
    <x v="0"/>
    <x v="0"/>
    <x v="4"/>
    <x v="16"/>
    <s v="Juan Carlos Chavez chimb"/>
    <m/>
    <x v="0"/>
    <x v="2"/>
    <x v="3"/>
    <x v="2"/>
  </r>
  <r>
    <x v="12945"/>
    <x v="4"/>
    <s v="TGM17563"/>
    <s v="CONSULTA CUOTA"/>
    <x v="0"/>
    <x v="2"/>
    <x v="0"/>
    <x v="2"/>
    <s v="Karla Ligarda Baca"/>
    <s v="Presencial"/>
    <x v="0"/>
    <x v="1"/>
    <x v="3"/>
    <x v="2"/>
  </r>
  <r>
    <x v="12946"/>
    <x v="4"/>
    <s v="TGM17564"/>
    <s v="ACTUALIZACION DE DATOS"/>
    <x v="0"/>
    <x v="0"/>
    <x v="0"/>
    <x v="1"/>
    <s v="Karla Ligarda Baca"/>
    <s v="Presencial"/>
    <x v="0"/>
    <x v="1"/>
    <x v="3"/>
    <x v="2"/>
  </r>
  <r>
    <x v="12947"/>
    <x v="4"/>
    <s v="TGM17565"/>
    <s v="ENVIO DE ESTADO DE CUENTA"/>
    <x v="0"/>
    <x v="0"/>
    <x v="0"/>
    <x v="2"/>
    <s v="Karla Ligarda Baca"/>
    <s v="Presencial"/>
    <x v="0"/>
    <x v="1"/>
    <x v="3"/>
    <x v="2"/>
  </r>
  <r>
    <x v="12948"/>
    <x v="3"/>
    <s v="TGM17566"/>
    <s v="CONSULTA CUOTA"/>
    <x v="0"/>
    <x v="2"/>
    <x v="0"/>
    <x v="2"/>
    <s v="Karla M Ligarda Baca"/>
    <s v="Presencial"/>
    <x v="0"/>
    <x v="1"/>
    <x v="3"/>
    <x v="2"/>
  </r>
  <r>
    <x v="12949"/>
    <x v="2"/>
    <s v="TGM17567"/>
    <s v="PAGO DE CUOTA 201214"/>
    <x v="0"/>
    <x v="0"/>
    <x v="0"/>
    <x v="51"/>
    <s v="Rocio Margarita Chaname Vicente"/>
    <m/>
    <x v="0"/>
    <x v="1"/>
    <x v="3"/>
    <x v="2"/>
  </r>
  <r>
    <x v="12950"/>
    <x v="2"/>
    <s v="TGM17568"/>
    <s v="PAGO DE CUOTA 5050260"/>
    <x v="0"/>
    <x v="0"/>
    <x v="0"/>
    <x v="51"/>
    <s v="Rocio Margarita Chaname Vicente"/>
    <m/>
    <x v="0"/>
    <x v="1"/>
    <x v="3"/>
    <x v="2"/>
  </r>
  <r>
    <x v="12951"/>
    <x v="2"/>
    <s v="TGM17569"/>
    <s v="PAGO DE CUOTA 5050247"/>
    <x v="0"/>
    <x v="0"/>
    <x v="0"/>
    <x v="51"/>
    <s v="Rocio Margarita Chaname Vicente"/>
    <m/>
    <x v="0"/>
    <x v="1"/>
    <x v="3"/>
    <x v="2"/>
  </r>
  <r>
    <x v="12952"/>
    <x v="5"/>
    <s v="TGM17570"/>
    <s v="301016- PAGO DE CUOTA"/>
    <x v="0"/>
    <x v="0"/>
    <x v="0"/>
    <x v="46"/>
    <s v="Marina Diaz Romero Cix"/>
    <m/>
    <x v="0"/>
    <x v="1"/>
    <x v="3"/>
    <x v="2"/>
  </r>
  <r>
    <x v="12953"/>
    <x v="2"/>
    <s v="TGM17571"/>
    <s v="RESPONSO 201094"/>
    <x v="0"/>
    <x v="0"/>
    <x v="4"/>
    <x v="29"/>
    <s v="Jorcy Alfonso Sanchez Coronel"/>
    <m/>
    <x v="0"/>
    <x v="2"/>
    <x v="3"/>
    <x v="2"/>
  </r>
  <r>
    <x v="12954"/>
    <x v="8"/>
    <s v="TGM17572"/>
    <s v="CONSULTA DE LUGARES DE PAGO Y MONTO A PAGAR"/>
    <x v="0"/>
    <x v="0"/>
    <x v="0"/>
    <x v="5"/>
    <s v="Rosario Margarita Vergara Jimenez SAC CHIM"/>
    <m/>
    <x v="0"/>
    <x v="1"/>
    <x v="3"/>
    <x v="2"/>
  </r>
  <r>
    <x v="12955"/>
    <x v="2"/>
    <s v="TGM17573"/>
    <s v="PAGO DE CUOTA 201214"/>
    <x v="0"/>
    <x v="0"/>
    <x v="0"/>
    <x v="51"/>
    <s v="Rocio Margarita Chaname Vicente"/>
    <m/>
    <x v="0"/>
    <x v="1"/>
    <x v="3"/>
    <x v="2"/>
  </r>
  <r>
    <x v="12956"/>
    <x v="5"/>
    <s v="TGM17574"/>
    <s v="5037636- RESPONSO"/>
    <x v="0"/>
    <x v="2"/>
    <x v="0"/>
    <x v="39"/>
    <s v="Marina Diaz Romero Cix"/>
    <m/>
    <x v="0"/>
    <x v="1"/>
    <x v="3"/>
    <x v="2"/>
  </r>
  <r>
    <x v="12957"/>
    <x v="0"/>
    <s v="TGM17575"/>
    <s v="MISA"/>
    <x v="0"/>
    <x v="2"/>
    <x v="0"/>
    <x v="39"/>
    <s v="Nescar Janeth Ingaruca Peña SAC SAN"/>
    <s v="Presencial"/>
    <x v="0"/>
    <x v="1"/>
    <x v="3"/>
    <x v="2"/>
  </r>
  <r>
    <x v="12958"/>
    <x v="5"/>
    <s v="TGM17576"/>
    <s v="6001516- ENTREGA DE ACTA DEFUNCION"/>
    <x v="0"/>
    <x v="0"/>
    <x v="2"/>
    <x v="45"/>
    <s v="Marina Diaz Romero Cix"/>
    <m/>
    <x v="0"/>
    <x v="2"/>
    <x v="3"/>
    <x v="2"/>
  </r>
  <r>
    <x v="12959"/>
    <x v="5"/>
    <s v="TGM17577"/>
    <s v="6001525- ENTREGA DE ACTA DE DEFUNCION"/>
    <x v="0"/>
    <x v="0"/>
    <x v="2"/>
    <x v="45"/>
    <s v="Marina Diaz Romero Cix"/>
    <m/>
    <x v="0"/>
    <x v="2"/>
    <x v="3"/>
    <x v="2"/>
  </r>
  <r>
    <x v="12960"/>
    <x v="0"/>
    <s v="TGM17578"/>
    <s v="MISA"/>
    <x v="0"/>
    <x v="2"/>
    <x v="0"/>
    <x v="39"/>
    <s v="Nescar Janeth Ingaruca Peña SAC SAN"/>
    <s v="Presencial"/>
    <x v="0"/>
    <x v="1"/>
    <x v="3"/>
    <x v="2"/>
  </r>
  <r>
    <x v="12961"/>
    <x v="9"/>
    <s v="TGM17579"/>
    <s v="SOLICITA ESTADO DE CUENTA 10030075"/>
    <x v="0"/>
    <x v="0"/>
    <x v="0"/>
    <x v="5"/>
    <s v="Jhuliana Hipolito Guerrero Jefe SAC"/>
    <m/>
    <x v="0"/>
    <x v="2"/>
    <x v="3"/>
    <x v="2"/>
  </r>
  <r>
    <x v="12962"/>
    <x v="0"/>
    <s v="TGM17580"/>
    <s v="CERTIFICADO"/>
    <x v="0"/>
    <x v="0"/>
    <x v="0"/>
    <x v="0"/>
    <s v="Nescar Janeth Ingaruca Peña SAC SAN"/>
    <s v="Presencial"/>
    <x v="0"/>
    <x v="1"/>
    <x v="3"/>
    <x v="2"/>
  </r>
  <r>
    <x v="12963"/>
    <x v="1"/>
    <s v="TGM17581"/>
    <s v="MISA"/>
    <x v="0"/>
    <x v="2"/>
    <x v="0"/>
    <x v="39"/>
    <s v="Nescar Janeth Ingaruca Peña SAC COR"/>
    <s v="Presencial"/>
    <x v="0"/>
    <x v="1"/>
    <x v="3"/>
    <x v="2"/>
  </r>
  <r>
    <x v="12964"/>
    <x v="1"/>
    <s v="TGM17582"/>
    <s v="CERTIFICADO"/>
    <x v="0"/>
    <x v="0"/>
    <x v="0"/>
    <x v="0"/>
    <s v="Nescar Janeth Ingaruca Peña SAC COR"/>
    <s v="Presencial"/>
    <x v="0"/>
    <x v="1"/>
    <x v="3"/>
    <x v="2"/>
  </r>
  <r>
    <x v="12965"/>
    <x v="0"/>
    <s v="TGM17583"/>
    <s v="CERTIFICADO DE USO"/>
    <x v="0"/>
    <x v="0"/>
    <x v="2"/>
    <x v="0"/>
    <s v="Pamela Diana SAC Caro Alhua"/>
    <s v="Presencial"/>
    <x v="0"/>
    <x v="2"/>
    <x v="3"/>
    <x v="2"/>
  </r>
  <r>
    <x v="12966"/>
    <x v="2"/>
    <s v="TGM17584"/>
    <s v="BOLETAS 5012495"/>
    <x v="0"/>
    <x v="0"/>
    <x v="0"/>
    <x v="19"/>
    <s v="Rocio Margarita Chaname Vicente"/>
    <m/>
    <x v="0"/>
    <x v="1"/>
    <x v="3"/>
    <x v="2"/>
  </r>
  <r>
    <x v="12967"/>
    <x v="2"/>
    <s v="TGM17585"/>
    <s v="REACTIVACION DE CONTRATO 5015905"/>
    <x v="0"/>
    <x v="0"/>
    <x v="4"/>
    <x v="49"/>
    <s v="Juan Carlos Chavez  Cañ"/>
    <m/>
    <x v="0"/>
    <x v="2"/>
    <x v="3"/>
    <x v="2"/>
  </r>
  <r>
    <x v="12968"/>
    <x v="3"/>
    <s v="TGM17586"/>
    <s v="EMISION DE CERTIFICADO DE USO PERPETUO"/>
    <x v="0"/>
    <x v="0"/>
    <x v="0"/>
    <x v="0"/>
    <s v="Karla M Ligarda Baca"/>
    <s v="Presencial"/>
    <x v="0"/>
    <x v="1"/>
    <x v="3"/>
    <x v="2"/>
  </r>
  <r>
    <x v="12969"/>
    <x v="4"/>
    <s v="TGM17587"/>
    <s v="DEVOLUCION DE GARANTIA"/>
    <x v="0"/>
    <x v="0"/>
    <x v="0"/>
    <x v="45"/>
    <s v="Karla Ligarda Baca"/>
    <s v="Presencial"/>
    <x v="0"/>
    <x v="1"/>
    <x v="3"/>
    <x v="2"/>
  </r>
  <r>
    <x v="12970"/>
    <x v="4"/>
    <s v="TGM17588"/>
    <s v="CONSULTA TRASLADOS"/>
    <x v="0"/>
    <x v="2"/>
    <x v="0"/>
    <x v="7"/>
    <s v="Karla Ligarda Baca"/>
    <s v="Presencial"/>
    <x v="0"/>
    <x v="1"/>
    <x v="3"/>
    <x v="2"/>
  </r>
  <r>
    <x v="12971"/>
    <x v="4"/>
    <s v="TGM17589"/>
    <s v="DEVOLUCION DE GARANTIA"/>
    <x v="0"/>
    <x v="0"/>
    <x v="0"/>
    <x v="45"/>
    <s v="Karla Ligarda Baca"/>
    <s v="Presencial"/>
    <x v="0"/>
    <x v="1"/>
    <x v="3"/>
    <x v="2"/>
  </r>
  <r>
    <x v="12972"/>
    <x v="0"/>
    <s v="TGM17590"/>
    <s v="SERVICIO DE MISA"/>
    <x v="0"/>
    <x v="2"/>
    <x v="2"/>
    <x v="39"/>
    <s v="Fiordeliz Michelle Baquerizo Aliaga SAN"/>
    <s v="Presencial"/>
    <x v="0"/>
    <x v="2"/>
    <x v="3"/>
    <x v="2"/>
  </r>
  <r>
    <x v="12973"/>
    <x v="3"/>
    <s v="TGM17591"/>
    <s v="CONSULTA MISA"/>
    <x v="0"/>
    <x v="2"/>
    <x v="0"/>
    <x v="39"/>
    <s v="Karla M Ligarda Baca"/>
    <s v="Presencial"/>
    <x v="0"/>
    <x v="1"/>
    <x v="3"/>
    <x v="2"/>
  </r>
  <r>
    <x v="12974"/>
    <x v="3"/>
    <s v="TGM17592"/>
    <s v="GENERACION DE CODIGO CIP"/>
    <x v="0"/>
    <x v="0"/>
    <x v="0"/>
    <x v="46"/>
    <s v="Karla M Ligarda Baca"/>
    <s v="Presencial"/>
    <x v="0"/>
    <x v="1"/>
    <x v="3"/>
    <x v="2"/>
  </r>
  <r>
    <x v="12975"/>
    <x v="4"/>
    <s v="TGM17593"/>
    <s v="CONSULTA AMPLIACION"/>
    <x v="0"/>
    <x v="2"/>
    <x v="0"/>
    <x v="2"/>
    <s v="Karla Ligarda Baca"/>
    <s v="Presencial"/>
    <x v="0"/>
    <x v="1"/>
    <x v="3"/>
    <x v="2"/>
  </r>
  <r>
    <x v="12976"/>
    <x v="4"/>
    <s v="TGM17594"/>
    <s v="DEVOLUCION DE GARANTIA"/>
    <x v="0"/>
    <x v="0"/>
    <x v="0"/>
    <x v="45"/>
    <s v="Karla Ligarda Baca"/>
    <s v="Presencial"/>
    <x v="0"/>
    <x v="1"/>
    <x v="3"/>
    <x v="2"/>
  </r>
  <r>
    <x v="12977"/>
    <x v="4"/>
    <s v="TGM17595"/>
    <s v="CONSULTA CUOTA"/>
    <x v="0"/>
    <x v="2"/>
    <x v="0"/>
    <x v="2"/>
    <s v="Karla Ligarda Baca"/>
    <s v="Presencial"/>
    <x v="0"/>
    <x v="1"/>
    <x v="3"/>
    <x v="2"/>
  </r>
  <r>
    <x v="12978"/>
    <x v="4"/>
    <s v="TGM17596"/>
    <s v="ACTUALIZACION DE DATOS"/>
    <x v="0"/>
    <x v="0"/>
    <x v="0"/>
    <x v="1"/>
    <s v="Karla Ligarda Baca"/>
    <s v="Presencial"/>
    <x v="0"/>
    <x v="1"/>
    <x v="3"/>
    <x v="2"/>
  </r>
  <r>
    <x v="12979"/>
    <x v="4"/>
    <s v="TGM17597"/>
    <s v="ENVIO DE ESTADO DE CUENTA"/>
    <x v="0"/>
    <x v="0"/>
    <x v="0"/>
    <x v="5"/>
    <s v="Karla Ligarda Baca"/>
    <s v="Presencial"/>
    <x v="0"/>
    <x v="1"/>
    <x v="3"/>
    <x v="2"/>
  </r>
  <r>
    <x v="12980"/>
    <x v="3"/>
    <s v="TGM17598"/>
    <s v="CONSULTA CUOTA"/>
    <x v="0"/>
    <x v="2"/>
    <x v="0"/>
    <x v="2"/>
    <s v="Karla M Ligarda Baca"/>
    <s v="Presencial"/>
    <x v="0"/>
    <x v="1"/>
    <x v="3"/>
    <x v="2"/>
  </r>
  <r>
    <x v="12981"/>
    <x v="5"/>
    <s v="TGM17599"/>
    <s v="5044056- RESPONSO"/>
    <x v="0"/>
    <x v="2"/>
    <x v="0"/>
    <x v="39"/>
    <s v="Marina Diaz Romero Cix"/>
    <m/>
    <x v="0"/>
    <x v="1"/>
    <x v="3"/>
    <x v="2"/>
  </r>
  <r>
    <x v="12982"/>
    <x v="4"/>
    <s v="TGM17600"/>
    <s v="RECLAMO LAPIDA"/>
    <x v="0"/>
    <x v="1"/>
    <x v="4"/>
    <x v="13"/>
    <s v="Rayda Rita Vargas Perales C2"/>
    <s v="Presencial"/>
    <x v="0"/>
    <x v="1"/>
    <x v="3"/>
    <x v="2"/>
  </r>
  <r>
    <x v="12983"/>
    <x v="5"/>
    <s v="TGM17601"/>
    <s v="6001406 - ADELANTO DE CUOTAS"/>
    <x v="0"/>
    <x v="0"/>
    <x v="2"/>
    <x v="2"/>
    <s v="Marina Diaz Romero Cix"/>
    <m/>
    <x v="0"/>
    <x v="2"/>
    <x v="3"/>
    <x v="2"/>
  </r>
  <r>
    <x v="12984"/>
    <x v="5"/>
    <s v="TGM17602"/>
    <s v="300617 - PAGO DE CUOTAS"/>
    <x v="0"/>
    <x v="0"/>
    <x v="0"/>
    <x v="46"/>
    <s v="Marina Diaz Romero Cix"/>
    <m/>
    <x v="0"/>
    <x v="1"/>
    <x v="3"/>
    <x v="2"/>
  </r>
  <r>
    <x v="12985"/>
    <x v="3"/>
    <s v="TGM17603"/>
    <s v="CONSULTA CUOTA"/>
    <x v="0"/>
    <x v="2"/>
    <x v="0"/>
    <x v="2"/>
    <s v="Karla M Ligarda Baca"/>
    <s v="Presencial"/>
    <x v="0"/>
    <x v="1"/>
    <x v="3"/>
    <x v="2"/>
  </r>
  <r>
    <x v="12986"/>
    <x v="3"/>
    <s v="TGM17604"/>
    <s v="ENVIO DEL ESTADO DE CUENTA"/>
    <x v="0"/>
    <x v="0"/>
    <x v="0"/>
    <x v="5"/>
    <s v="Karla M Ligarda Baca"/>
    <s v="Presencial"/>
    <x v="0"/>
    <x v="1"/>
    <x v="3"/>
    <x v="2"/>
  </r>
  <r>
    <x v="12987"/>
    <x v="8"/>
    <s v="TGM17605"/>
    <s v="REQUISITOS PARA REALIZAR EL USO DE ESPACIO"/>
    <x v="0"/>
    <x v="2"/>
    <x v="0"/>
    <x v="8"/>
    <s v="Rosario Margarita Vergara Jimenez SAC CHIM"/>
    <m/>
    <x v="0"/>
    <x v="1"/>
    <x v="3"/>
    <x v="2"/>
  </r>
  <r>
    <x v="12988"/>
    <x v="0"/>
    <s v="TGM17606"/>
    <s v="NO LLEGO MAESTRO DE CEREMONIA"/>
    <x v="0"/>
    <x v="1"/>
    <x v="0"/>
    <x v="35"/>
    <s v="Pamela Diana SAC Caro Alhua"/>
    <s v="Llamada Telefonica"/>
    <x v="0"/>
    <x v="2"/>
    <x v="3"/>
    <x v="2"/>
  </r>
  <r>
    <x v="12989"/>
    <x v="8"/>
    <s v="TGM17607"/>
    <s v="ESTADO DE CUENTA"/>
    <x v="0"/>
    <x v="0"/>
    <x v="0"/>
    <x v="5"/>
    <s v="Rosario Margarita Vergara Jimenez SAC CHIM"/>
    <m/>
    <x v="0"/>
    <x v="1"/>
    <x v="3"/>
    <x v="2"/>
  </r>
  <r>
    <x v="12990"/>
    <x v="3"/>
    <s v="TGM17608"/>
    <s v="CONSULTA CUOTA"/>
    <x v="0"/>
    <x v="2"/>
    <x v="0"/>
    <x v="2"/>
    <s v="Karla M Ligarda Baca"/>
    <s v="Presencial"/>
    <x v="0"/>
    <x v="1"/>
    <x v="3"/>
    <x v="2"/>
  </r>
  <r>
    <x v="12991"/>
    <x v="3"/>
    <s v="TGM17609"/>
    <s v="CONSULTA CUOTA"/>
    <x v="0"/>
    <x v="2"/>
    <x v="0"/>
    <x v="2"/>
    <s v="Karla M Ligarda Baca"/>
    <s v="Presencial"/>
    <x v="0"/>
    <x v="1"/>
    <x v="3"/>
    <x v="2"/>
  </r>
  <r>
    <x v="12992"/>
    <x v="4"/>
    <s v="TGM17610"/>
    <s v="DEVOLUCION DE GARANTIA X A/D"/>
    <x v="0"/>
    <x v="0"/>
    <x v="2"/>
    <x v="45"/>
    <s v="Ruth Cusihuaman SACC2"/>
    <s v="Presencial"/>
    <x v="0"/>
    <x v="2"/>
    <x v="3"/>
    <x v="2"/>
  </r>
  <r>
    <x v="12993"/>
    <x v="4"/>
    <s v="TGM17611"/>
    <s v="DEVOLUCION DE GARANTIA X A/D"/>
    <x v="0"/>
    <x v="0"/>
    <x v="2"/>
    <x v="45"/>
    <s v="Ruth Cusihuaman SACC2"/>
    <s v="Presencial"/>
    <x v="0"/>
    <x v="2"/>
    <x v="3"/>
    <x v="2"/>
  </r>
  <r>
    <x v="12994"/>
    <x v="4"/>
    <s v="TGM17612"/>
    <s v="ACTUALIZACION DE DATOS"/>
    <x v="0"/>
    <x v="0"/>
    <x v="0"/>
    <x v="1"/>
    <s v="Ruth Cusihuaman SACC2"/>
    <s v="Presencial"/>
    <x v="0"/>
    <x v="1"/>
    <x v="3"/>
    <x v="2"/>
  </r>
  <r>
    <x v="12995"/>
    <x v="1"/>
    <s v="TGM17613"/>
    <s v="SERVICIO DE MISA"/>
    <x v="0"/>
    <x v="2"/>
    <x v="0"/>
    <x v="39"/>
    <s v="Fiordeliz Michelle Baquerizo Aliaga COR"/>
    <s v="Presencial"/>
    <x v="0"/>
    <x v="1"/>
    <x v="3"/>
    <x v="2"/>
  </r>
  <r>
    <x v="12996"/>
    <x v="4"/>
    <s v="TGM17614"/>
    <s v="ENVIO ESTADO DE CUENTA AL CORREO"/>
    <x v="0"/>
    <x v="0"/>
    <x v="2"/>
    <x v="5"/>
    <s v="Ruth Cusihuaman SACC2"/>
    <s v="Presencial"/>
    <x v="0"/>
    <x v="2"/>
    <x v="3"/>
    <x v="2"/>
  </r>
  <r>
    <x v="12997"/>
    <x v="0"/>
    <s v="TGM17615"/>
    <s v="ESTADO DE CUENTA"/>
    <x v="0"/>
    <x v="0"/>
    <x v="2"/>
    <x v="5"/>
    <s v="Fiordeliz Michelle Baquerizo Aliaga SAN"/>
    <s v="Presencial"/>
    <x v="0"/>
    <x v="2"/>
    <x v="3"/>
    <x v="2"/>
  </r>
  <r>
    <x v="12998"/>
    <x v="4"/>
    <s v="TGM17616"/>
    <s v="CONSULTA MISA"/>
    <x v="0"/>
    <x v="2"/>
    <x v="0"/>
    <x v="39"/>
    <s v="Karla Ligarda Baca"/>
    <s v="Llamada Telefonica"/>
    <x v="0"/>
    <x v="1"/>
    <x v="3"/>
    <x v="2"/>
  </r>
  <r>
    <x v="12999"/>
    <x v="4"/>
    <s v="TGM17617"/>
    <s v="CONSULTA CUOTA"/>
    <x v="0"/>
    <x v="2"/>
    <x v="0"/>
    <x v="2"/>
    <s v="Karla Ligarda Baca"/>
    <s v="Presencial"/>
    <x v="0"/>
    <x v="1"/>
    <x v="3"/>
    <x v="2"/>
  </r>
  <r>
    <x v="13000"/>
    <x v="4"/>
    <s v="TGM17618"/>
    <s v="GENERACION DE CODIGO CIP"/>
    <x v="0"/>
    <x v="0"/>
    <x v="0"/>
    <x v="46"/>
    <s v="Karla Ligarda Baca"/>
    <s v="Presencial"/>
    <x v="0"/>
    <x v="1"/>
    <x v="3"/>
    <x v="2"/>
  </r>
  <r>
    <x v="13001"/>
    <x v="4"/>
    <s v="TGM17619"/>
    <s v="CONSULTA CUOTA"/>
    <x v="0"/>
    <x v="2"/>
    <x v="0"/>
    <x v="2"/>
    <s v="Karla Ligarda Baca"/>
    <s v="Presencial"/>
    <x v="0"/>
    <x v="1"/>
    <x v="3"/>
    <x v="2"/>
  </r>
  <r>
    <x v="13002"/>
    <x v="3"/>
    <s v="TGM17620"/>
    <s v="CONSULTA CUOTA"/>
    <x v="0"/>
    <x v="2"/>
    <x v="0"/>
    <x v="2"/>
    <s v="Karla M Ligarda Baca"/>
    <s v="Llamada Telefonica"/>
    <x v="0"/>
    <x v="1"/>
    <x v="3"/>
    <x v="2"/>
  </r>
  <r>
    <x v="13003"/>
    <x v="4"/>
    <s v="TGM17621"/>
    <s v="CONSULTA CUOTA"/>
    <x v="0"/>
    <x v="2"/>
    <x v="0"/>
    <x v="2"/>
    <s v="Karla Ligarda Baca"/>
    <s v="Llamada Telefonica"/>
    <x v="0"/>
    <x v="1"/>
    <x v="3"/>
    <x v="2"/>
  </r>
  <r>
    <x v="13004"/>
    <x v="0"/>
    <s v="TGM17622"/>
    <s v="ESTADO DE CUENTA"/>
    <x v="0"/>
    <x v="0"/>
    <x v="2"/>
    <x v="5"/>
    <s v="Fiordeliz Michelle Baquerizo Aliaga SAN"/>
    <s v="Presencial"/>
    <x v="0"/>
    <x v="2"/>
    <x v="3"/>
    <x v="2"/>
  </r>
  <r>
    <x v="13005"/>
    <x v="3"/>
    <s v="TGM17623"/>
    <s v="CONSULTA CUOTA"/>
    <x v="0"/>
    <x v="2"/>
    <x v="0"/>
    <x v="2"/>
    <s v="Karla M Ligarda Baca"/>
    <s v="Presencial"/>
    <x v="0"/>
    <x v="1"/>
    <x v="3"/>
    <x v="2"/>
  </r>
  <r>
    <x v="13006"/>
    <x v="4"/>
    <s v="TGM17624"/>
    <s v="CONSULTA MISA"/>
    <x v="0"/>
    <x v="2"/>
    <x v="0"/>
    <x v="39"/>
    <s v="Karla Ligarda Baca"/>
    <s v="Presencial"/>
    <x v="0"/>
    <x v="1"/>
    <x v="3"/>
    <x v="2"/>
  </r>
  <r>
    <x v="13007"/>
    <x v="0"/>
    <s v="TGM17625"/>
    <s v="ACTUALIZACION DE DATOS"/>
    <x v="0"/>
    <x v="0"/>
    <x v="0"/>
    <x v="1"/>
    <s v="Fiordeliz Michelle Baquerizo Aliaga SAN"/>
    <s v="Presencial"/>
    <x v="0"/>
    <x v="1"/>
    <x v="3"/>
    <x v="2"/>
  </r>
  <r>
    <x v="13008"/>
    <x v="9"/>
    <s v="TGM17626"/>
    <s v="RESOLUCION DE CONTRATO 10030034"/>
    <x v="0"/>
    <x v="0"/>
    <x v="2"/>
    <x v="53"/>
    <s v="Jhuliana Hipolito Guerrero Jefe SAC"/>
    <s v="Presencial"/>
    <x v="0"/>
    <x v="1"/>
    <x v="3"/>
    <x v="2"/>
  </r>
  <r>
    <x v="13009"/>
    <x v="4"/>
    <s v="TGM17627"/>
    <s v="PAGO DE FOMA"/>
    <x v="0"/>
    <x v="0"/>
    <x v="0"/>
    <x v="51"/>
    <s v="Ruth Cusihuaman SACC2"/>
    <s v="Presencial"/>
    <x v="0"/>
    <x v="1"/>
    <x v="3"/>
    <x v="2"/>
  </r>
  <r>
    <x v="13010"/>
    <x v="4"/>
    <s v="TGM17628"/>
    <s v="ENTREGA DE CERTIFICADO DE PERPETUIDAD"/>
    <x v="0"/>
    <x v="0"/>
    <x v="0"/>
    <x v="0"/>
    <s v="Ruth Cusihuaman SACC2"/>
    <s v="Presencial"/>
    <x v="0"/>
    <x v="1"/>
    <x v="3"/>
    <x v="2"/>
  </r>
  <r>
    <x v="13011"/>
    <x v="4"/>
    <s v="TGM17629"/>
    <s v="ENTREGA DE CERTIFICADO DE PERPETUIDAD"/>
    <x v="0"/>
    <x v="0"/>
    <x v="0"/>
    <x v="0"/>
    <s v="Ruth Cusihuaman SACC2"/>
    <s v="Presencial"/>
    <x v="0"/>
    <x v="1"/>
    <x v="3"/>
    <x v="2"/>
  </r>
  <r>
    <x v="13012"/>
    <x v="4"/>
    <s v="TGM17630"/>
    <s v="CONSULTA USO DE ESPACIO"/>
    <x v="0"/>
    <x v="2"/>
    <x v="0"/>
    <x v="7"/>
    <s v="Ruth Cusihuaman SACC2"/>
    <s v="Llamada Telefonica"/>
    <x v="0"/>
    <x v="1"/>
    <x v="3"/>
    <x v="2"/>
  </r>
  <r>
    <x v="13013"/>
    <x v="3"/>
    <s v="TGM17631"/>
    <s v="NIVELACI&amp;OACUTE;N DE ESPACIO"/>
    <x v="0"/>
    <x v="0"/>
    <x v="4"/>
    <x v="14"/>
    <s v="Rayda Rita Vargas Perales C1"/>
    <s v="Presencial"/>
    <x v="0"/>
    <x v="2"/>
    <x v="3"/>
    <x v="2"/>
  </r>
  <r>
    <x v="13014"/>
    <x v="3"/>
    <s v="TGM17632"/>
    <s v="ENTREGA DE CERTIFICADO DE PERPETUIDAD"/>
    <x v="0"/>
    <x v="0"/>
    <x v="0"/>
    <x v="0"/>
    <s v="Ruth Cusihuaman SACC1"/>
    <s v="Presencial"/>
    <x v="0"/>
    <x v="1"/>
    <x v="3"/>
    <x v="2"/>
  </r>
  <r>
    <x v="13015"/>
    <x v="3"/>
    <s v="TGM17633"/>
    <s v="ENTREGA DE CERTIFICADO DE PERPETUIDAD"/>
    <x v="0"/>
    <x v="0"/>
    <x v="0"/>
    <x v="0"/>
    <s v="Ruth Cusihuaman SACC1"/>
    <s v="Presencial"/>
    <x v="0"/>
    <x v="1"/>
    <x v="3"/>
    <x v="2"/>
  </r>
  <r>
    <x v="13016"/>
    <x v="0"/>
    <s v="TGM17634"/>
    <s v="ESTADO DE CUENTA"/>
    <x v="0"/>
    <x v="0"/>
    <x v="2"/>
    <x v="5"/>
    <s v="Fiordeliz Michelle Baquerizo Aliaga SAN"/>
    <s v="Presencial"/>
    <x v="0"/>
    <x v="2"/>
    <x v="3"/>
    <x v="2"/>
  </r>
  <r>
    <x v="13017"/>
    <x v="4"/>
    <s v="TGM17635"/>
    <s v="ENTREGA DE CERTIFICADO DE USO PERPETUO"/>
    <x v="0"/>
    <x v="0"/>
    <x v="0"/>
    <x v="0"/>
    <s v="Karla Ligarda Baca"/>
    <s v="Presencial"/>
    <x v="0"/>
    <x v="1"/>
    <x v="3"/>
    <x v="2"/>
  </r>
  <r>
    <x v="13018"/>
    <x v="4"/>
    <s v="TGM17636"/>
    <s v="DEVOLUCION DE GARANTIA"/>
    <x v="0"/>
    <x v="0"/>
    <x v="0"/>
    <x v="45"/>
    <s v="Karla Ligarda Baca"/>
    <s v="Presencial"/>
    <x v="0"/>
    <x v="1"/>
    <x v="3"/>
    <x v="2"/>
  </r>
  <r>
    <x v="13019"/>
    <x v="3"/>
    <s v="TGM17637"/>
    <s v="REGULARIZACION DE ACTA DE DEFUNCION"/>
    <x v="0"/>
    <x v="2"/>
    <x v="0"/>
    <x v="2"/>
    <s v="Karla M Ligarda Baca"/>
    <s v="Presencial"/>
    <x v="0"/>
    <x v="1"/>
    <x v="3"/>
    <x v="2"/>
  </r>
  <r>
    <x v="13020"/>
    <x v="3"/>
    <s v="TGM17638"/>
    <s v="CONSULTA CUOTA"/>
    <x v="0"/>
    <x v="2"/>
    <x v="0"/>
    <x v="2"/>
    <s v="Karla M Ligarda Baca"/>
    <s v="Presencial"/>
    <x v="0"/>
    <x v="1"/>
    <x v="3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laDinámica1" cacheId="2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1">
  <location ref="A1:B98" firstHeaderRow="1" firstDataRow="1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axis="axisRow" showAll="0">
      <items count="5">
        <item x="2"/>
        <item x="1"/>
        <item x="0"/>
        <item m="1" x="3"/>
        <item t="default"/>
      </items>
    </pivotField>
    <pivotField showAll="0"/>
    <pivotField axis="axisRow" dataField="1" showAll="0" sortType="descending">
      <items count="59">
        <item x="50"/>
        <item x="48"/>
        <item x="22"/>
        <item x="54"/>
        <item x="36"/>
        <item x="23"/>
        <item x="24"/>
        <item x="25"/>
        <item x="34"/>
        <item x="31"/>
        <item x="16"/>
        <item x="0"/>
        <item x="47"/>
        <item x="9"/>
        <item x="12"/>
        <item x="19"/>
        <item x="3"/>
        <item x="6"/>
        <item x="5"/>
        <item x="45"/>
        <item x="1"/>
        <item x="38"/>
        <item x="37"/>
        <item x="44"/>
        <item x="35"/>
        <item x="4"/>
        <item x="17"/>
        <item x="46"/>
        <item x="32"/>
        <item x="39"/>
        <item x="42"/>
        <item x="13"/>
        <item x="15"/>
        <item x="26"/>
        <item x="27"/>
        <item x="20"/>
        <item x="28"/>
        <item m="1" x="57"/>
        <item x="30"/>
        <item x="18"/>
        <item x="51"/>
        <item x="14"/>
        <item x="49"/>
        <item x="41"/>
        <item x="11"/>
        <item x="10"/>
        <item x="52"/>
        <item x="53"/>
        <item x="29"/>
        <item x="7"/>
        <item x="40"/>
        <item x="8"/>
        <item x="33"/>
        <item x="21"/>
        <item x="43"/>
        <item x="2"/>
        <item x="55"/>
        <item x="5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</pivotFields>
  <rowFields count="2">
    <field x="5"/>
    <field x="7"/>
  </rowFields>
  <rowItems count="97">
    <i>
      <x/>
    </i>
    <i r="1">
      <x v="29"/>
    </i>
    <i r="1">
      <x v="45"/>
    </i>
    <i r="1">
      <x v="24"/>
    </i>
    <i r="1">
      <x v="51"/>
    </i>
    <i r="1">
      <x v="11"/>
    </i>
    <i r="1">
      <x v="17"/>
    </i>
    <i r="1">
      <x v="20"/>
    </i>
    <i r="1">
      <x v="9"/>
    </i>
    <i r="1">
      <x v="49"/>
    </i>
    <i r="1">
      <x v="10"/>
    </i>
    <i r="1">
      <x v="53"/>
    </i>
    <i r="1">
      <x v="32"/>
    </i>
    <i r="1">
      <x v="13"/>
    </i>
    <i r="1">
      <x v="41"/>
    </i>
    <i r="1">
      <x v="52"/>
    </i>
    <i r="1">
      <x v="31"/>
    </i>
    <i r="1">
      <x v="56"/>
    </i>
    <i r="1">
      <x v="6"/>
    </i>
    <i r="1">
      <x v="5"/>
    </i>
    <i r="1">
      <x v="26"/>
    </i>
    <i r="1">
      <x v="8"/>
    </i>
    <i r="1">
      <x v="40"/>
    </i>
    <i r="1">
      <x v="18"/>
    </i>
    <i r="1">
      <x v="25"/>
    </i>
    <i r="1">
      <x v="55"/>
    </i>
    <i>
      <x v="1"/>
    </i>
    <i r="1">
      <x v="31"/>
    </i>
    <i r="1">
      <x v="41"/>
    </i>
    <i r="1">
      <x v="30"/>
    </i>
    <i r="1">
      <x v="39"/>
    </i>
    <i r="1">
      <x v="26"/>
    </i>
    <i r="1">
      <x v="29"/>
    </i>
    <i r="1">
      <x v="28"/>
    </i>
    <i r="1">
      <x v="45"/>
    </i>
    <i r="1">
      <x v="35"/>
    </i>
    <i r="1">
      <x v="4"/>
    </i>
    <i r="1">
      <x v="25"/>
    </i>
    <i r="1">
      <x v="13"/>
    </i>
    <i r="1">
      <x v="12"/>
    </i>
    <i r="1">
      <x v="24"/>
    </i>
    <i r="1">
      <x v="22"/>
    </i>
    <i r="1">
      <x v="21"/>
    </i>
    <i r="1">
      <x v="6"/>
    </i>
    <i r="1">
      <x v="20"/>
    </i>
    <i r="1">
      <x v="17"/>
    </i>
    <i r="1">
      <x v="49"/>
    </i>
    <i r="1">
      <x v="10"/>
    </i>
    <i r="1">
      <x v="5"/>
    </i>
    <i r="1">
      <x v="52"/>
    </i>
    <i r="1">
      <x v="51"/>
    </i>
    <i r="1">
      <x v="14"/>
    </i>
    <i r="1">
      <x v="2"/>
    </i>
    <i r="1">
      <x v="9"/>
    </i>
    <i r="1">
      <x v="55"/>
    </i>
    <i>
      <x v="2"/>
    </i>
    <i r="1">
      <x v="11"/>
    </i>
    <i r="1">
      <x v="18"/>
    </i>
    <i r="1">
      <x v="29"/>
    </i>
    <i r="1">
      <x v="53"/>
    </i>
    <i r="1">
      <x v="15"/>
    </i>
    <i r="1">
      <x v="27"/>
    </i>
    <i r="1">
      <x v="40"/>
    </i>
    <i r="1">
      <x v="51"/>
    </i>
    <i r="1">
      <x v="20"/>
    </i>
    <i r="1">
      <x v="41"/>
    </i>
    <i r="1">
      <x/>
    </i>
    <i r="1">
      <x v="43"/>
    </i>
    <i r="1">
      <x v="45"/>
    </i>
    <i r="1">
      <x v="17"/>
    </i>
    <i r="1">
      <x v="50"/>
    </i>
    <i r="1">
      <x v="44"/>
    </i>
    <i r="1">
      <x v="13"/>
    </i>
    <i r="1">
      <x v="9"/>
    </i>
    <i r="1">
      <x v="31"/>
    </i>
    <i r="1">
      <x v="19"/>
    </i>
    <i r="1">
      <x v="1"/>
    </i>
    <i r="1">
      <x v="25"/>
    </i>
    <i r="1">
      <x v="49"/>
    </i>
    <i r="1">
      <x v="54"/>
    </i>
    <i r="1">
      <x v="16"/>
    </i>
    <i r="1">
      <x v="42"/>
    </i>
    <i r="1">
      <x v="23"/>
    </i>
    <i r="1">
      <x v="38"/>
    </i>
    <i r="1">
      <x v="10"/>
    </i>
    <i r="1">
      <x v="14"/>
    </i>
    <i r="1">
      <x v="3"/>
    </i>
    <i r="1">
      <x v="46"/>
    </i>
    <i r="1">
      <x v="6"/>
    </i>
    <i r="1">
      <x v="57"/>
    </i>
    <i r="1">
      <x v="5"/>
    </i>
    <i r="1">
      <x v="56"/>
    </i>
    <i r="1">
      <x v="48"/>
    </i>
    <i r="1">
      <x v="7"/>
    </i>
    <i r="1">
      <x v="47"/>
    </i>
    <i r="1">
      <x v="55"/>
    </i>
    <i t="grand">
      <x/>
    </i>
  </rowItems>
  <colItems count="1">
    <i/>
  </colItems>
  <dataFields count="1">
    <dataField name="Cuenta de SubCategoria Detalle" fld="7" subtotal="count" baseField="0" baseItem="0"/>
  </dataFields>
  <pivotTableStyleInfo name="PivotStyleLight16" showRowHeaders="1" showColHeaders="1" showRowStripes="0" showColStripes="0" showLastColumn="1"/>
  <filters count="1">
    <filter fld="0" type="dateBetween" evalOrder="-1" id="16" name="Fecha de creación">
      <autoFilter ref="A1">
        <filterColumn colId="0">
          <customFilters and="1">
            <customFilter operator="greaterThanOrEqual" val="44562"/>
            <customFilter operator="lessThanOrEqual" val="44926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1000000}" name="TablaDinámica2" cacheId="2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20">
  <location ref="B381:F387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axis="axisCol" dataField="1" showAll="0">
      <items count="5">
        <item x="0"/>
        <item x="2"/>
        <item x="1"/>
        <item m="1" x="3"/>
        <item t="default"/>
      </items>
    </pivotField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 defaultSubtotal="0"/>
    <pivotField axis="axisRow" showAll="0" defaultSubtotal="0">
      <items count="6">
        <item x="0"/>
        <item x="1"/>
        <item x="2"/>
        <item x="3"/>
        <item x="4"/>
        <item x="5"/>
      </items>
    </pivotField>
  </pivotFields>
  <rowFields count="1">
    <field x="15"/>
  </rowFields>
  <rowItems count="5">
    <i>
      <x v="1"/>
    </i>
    <i>
      <x v="2"/>
    </i>
    <i>
      <x v="3"/>
    </i>
    <i>
      <x v="4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baseField="0" baseItem="0"/>
  </dataFields>
  <chartFormats count="22">
    <chartFormat chart="5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5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5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6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6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6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7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7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7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8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8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8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1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1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11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2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2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12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3" format="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3" format="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13" format="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3" format="9">
      <pivotArea type="data" outline="0" fieldPosition="0">
        <references count="3">
          <reference field="4294967294" count="1" selected="0">
            <x v="0"/>
          </reference>
          <reference field="5" count="1" selected="0">
            <x v="0"/>
          </reference>
          <reference field="15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TablaDinámica10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Q14:X83" firstHeaderRow="0" firstDataRow="1" firstDataCol="1"/>
  <pivotFields count="15">
    <pivotField axis="axisRow" showAll="0">
      <items count="9">
        <item x="3"/>
        <item x="2"/>
        <item x="0"/>
        <item x="4"/>
        <item x="5"/>
        <item x="6"/>
        <item x="1"/>
        <item x="7"/>
        <item t="default"/>
      </items>
    </pivotField>
    <pivotField axis="axisRow" showAll="0">
      <items count="13">
        <item x="3"/>
        <item x="5"/>
        <item x="2"/>
        <item x="4"/>
        <item x="10"/>
        <item x="9"/>
        <item x="8"/>
        <item x="0"/>
        <item x="6"/>
        <item x="1"/>
        <item x="7"/>
        <item x="11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numFmtId="44" showAll="0"/>
  </pivotFields>
  <rowFields count="2">
    <field x="0"/>
    <field x="1"/>
  </rowFields>
  <rowItems count="69">
    <i>
      <x/>
    </i>
    <i r="1">
      <x/>
    </i>
    <i r="1">
      <x v="1"/>
    </i>
    <i r="1">
      <x v="2"/>
    </i>
    <i r="1">
      <x v="3"/>
    </i>
    <i r="1">
      <x v="7"/>
    </i>
    <i r="1">
      <x v="9"/>
    </i>
    <i r="1">
      <x v="10"/>
    </i>
    <i>
      <x v="1"/>
    </i>
    <i r="1">
      <x/>
    </i>
    <i r="1">
      <x v="1"/>
    </i>
    <i r="1">
      <x v="2"/>
    </i>
    <i r="1">
      <x v="3"/>
    </i>
    <i r="1">
      <x v="7"/>
    </i>
    <i r="1">
      <x v="8"/>
    </i>
    <i r="1">
      <x v="9"/>
    </i>
    <i r="1">
      <x v="10"/>
    </i>
    <i>
      <x v="2"/>
    </i>
    <i r="1">
      <x/>
    </i>
    <i r="1">
      <x v="2"/>
    </i>
    <i r="1">
      <x v="3"/>
    </i>
    <i r="1">
      <x v="7"/>
    </i>
    <i r="1">
      <x v="9"/>
    </i>
    <i>
      <x v="3"/>
    </i>
    <i r="1">
      <x/>
    </i>
    <i r="1">
      <x v="1"/>
    </i>
    <i r="1">
      <x v="2"/>
    </i>
    <i r="1">
      <x v="3"/>
    </i>
    <i r="1">
      <x v="5"/>
    </i>
    <i r="1">
      <x v="6"/>
    </i>
    <i r="1">
      <x v="7"/>
    </i>
    <i r="1">
      <x v="9"/>
    </i>
    <i r="1">
      <x v="10"/>
    </i>
    <i>
      <x v="4"/>
    </i>
    <i r="1">
      <x/>
    </i>
    <i r="1">
      <x v="1"/>
    </i>
    <i r="1">
      <x v="2"/>
    </i>
    <i r="1">
      <x v="3"/>
    </i>
    <i r="1">
      <x v="4"/>
    </i>
    <i r="1">
      <x v="7"/>
    </i>
    <i r="1">
      <x v="9"/>
    </i>
    <i r="1">
      <x v="10"/>
    </i>
    <i>
      <x v="5"/>
    </i>
    <i r="1">
      <x/>
    </i>
    <i r="1">
      <x v="1"/>
    </i>
    <i r="1">
      <x v="2"/>
    </i>
    <i r="1">
      <x v="3"/>
    </i>
    <i r="1">
      <x v="4"/>
    </i>
    <i r="1">
      <x v="7"/>
    </i>
    <i r="1">
      <x v="9"/>
    </i>
    <i r="1">
      <x v="10"/>
    </i>
    <i>
      <x v="6"/>
    </i>
    <i r="1">
      <x v="1"/>
    </i>
    <i r="1">
      <x v="2"/>
    </i>
    <i r="1">
      <x v="9"/>
    </i>
    <i>
      <x v="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Suma de ENERO" fld="2" baseField="0" baseItem="0"/>
    <dataField name="Suma de FEBRERO" fld="3" baseField="0" baseItem="0"/>
    <dataField name="Suma de MARZO" fld="4" baseField="0" baseItem="0"/>
    <dataField name="Suma de ABRIL" fld="5" baseField="0" baseItem="0"/>
    <dataField name="Suma de MAYO" fld="6" baseField="0" baseItem="0"/>
    <dataField name="Suma de JUNIO" fld="7" baseField="0" baseItem="0"/>
    <dataField name="Suma de JULIO" fld="8" baseField="0" baseItem="0"/>
  </dataFields>
  <formats count="1">
    <format dxfId="103">
      <pivotArea outline="0" collapsedLevelsAreSubtotals="1" fieldPosition="0"/>
    </format>
  </formats>
  <chartFormats count="7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1000000}" name="TablaDinámica9" cacheId="1" dataOnRows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5">
  <location ref="Q1:Z11" firstHeaderRow="1" firstDataRow="2" firstDataCol="1"/>
  <pivotFields count="14">
    <pivotField axis="axisCol" showAll="0">
      <items count="9">
        <item x="3"/>
        <item x="2"/>
        <item x="0"/>
        <item x="4"/>
        <item x="5"/>
        <item x="6"/>
        <item x="1"/>
        <item x="7"/>
        <item t="default"/>
      </items>
    </pivotField>
    <pivotField dataField="1" numFmtId="44" showAll="0"/>
    <pivotField dataField="1" numFmtId="44" showAll="0"/>
    <pivotField dataField="1" numFmtId="44" showAll="0"/>
    <pivotField dataField="1" showAll="0"/>
    <pivotField dataField="1" numFmtId="44" showAll="0"/>
    <pivotField dataField="1" showAll="0"/>
    <pivotField dataField="1" numFmtId="44" showAll="0"/>
    <pivotField dataField="1" showAll="0"/>
    <pivotField dataField="1" showAll="0"/>
    <pivotField showAll="0"/>
    <pivotField showAll="0"/>
    <pivotField showAll="0"/>
    <pivotField numFmtId="44" showAll="0"/>
  </pivotFields>
  <rowFields count="1">
    <field x="-2"/>
  </rowFields>
  <row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rowItems>
  <colFields count="1">
    <field x="0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9">
    <dataField name=" Ene" fld="1" baseField="0" baseItem="0"/>
    <dataField name="Feb" fld="2" baseField="0" baseItem="0"/>
    <dataField name="Mar" fld="3" baseField="0" baseItem="0"/>
    <dataField name="Abr" fld="4" baseField="0" baseItem="0"/>
    <dataField name=" May" fld="5" baseField="0" baseItem="0"/>
    <dataField name="Jun" fld="6" baseField="0" baseItem="0"/>
    <dataField name="Jul" fld="7" baseField="0" baseItem="0"/>
    <dataField name="Ag" fld="8" baseField="0" baseItem="0"/>
    <dataField name="Set" fld="9" baseField="0" baseItem="0"/>
  </dataFields>
  <formats count="5">
    <format dxfId="108">
      <pivotArea outline="0" collapsedLevelsAreSubtotals="1" fieldPosition="0"/>
    </format>
    <format dxfId="107">
      <pivotArea dataOnly="0" labelOnly="1" fieldPosition="0">
        <references count="1">
          <reference field="4294967294" count="0"/>
        </references>
      </pivotArea>
    </format>
    <format dxfId="106">
      <pivotArea dataOnly="0" labelOnly="1" fieldPosition="0">
        <references count="1">
          <reference field="4294967294" count="0"/>
        </references>
      </pivotArea>
    </format>
    <format dxfId="105">
      <pivotArea field="-2" type="button" dataOnly="0" labelOnly="1" outline="0" axis="axisRow" fieldPosition="0"/>
    </format>
    <format dxfId="104">
      <pivotArea dataOnly="0" labelOnly="1" fieldPosition="0">
        <references count="1">
          <reference field="4294967294" count="0"/>
        </references>
      </pivotArea>
    </format>
  </formats>
  <chartFormats count="23"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2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2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4" format="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4" format="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4" format="2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4" format="2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4" format="2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4" format="2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4" format="2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4" format="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94B8BBA-C94C-4E20-BC8D-345AA224A78D}" name="TablaDinámica1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:E52" firstHeaderRow="1" firstDataRow="2" firstDataCol="1" rowPageCount="1" colPageCount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showAll="0"/>
    <pivotField showAll="0"/>
    <pivotField axis="axisRow" dataField="1" showAll="0">
      <items count="59">
        <item x="50"/>
        <item x="48"/>
        <item x="22"/>
        <item x="54"/>
        <item x="36"/>
        <item x="23"/>
        <item x="24"/>
        <item x="25"/>
        <item x="34"/>
        <item x="31"/>
        <item x="16"/>
        <item x="0"/>
        <item x="47"/>
        <item x="9"/>
        <item x="56"/>
        <item x="55"/>
        <item x="12"/>
        <item x="19"/>
        <item x="3"/>
        <item x="6"/>
        <item x="5"/>
        <item x="45"/>
        <item x="1"/>
        <item x="38"/>
        <item x="37"/>
        <item x="44"/>
        <item x="35"/>
        <item x="4"/>
        <item x="17"/>
        <item x="46"/>
        <item x="32"/>
        <item x="39"/>
        <item x="42"/>
        <item x="13"/>
        <item x="15"/>
        <item x="26"/>
        <item x="27"/>
        <item x="20"/>
        <item x="28"/>
        <item m="1" x="57"/>
        <item x="30"/>
        <item x="18"/>
        <item x="51"/>
        <item x="14"/>
        <item x="49"/>
        <item x="41"/>
        <item x="11"/>
        <item x="10"/>
        <item x="52"/>
        <item x="53"/>
        <item x="29"/>
        <item x="7"/>
        <item x="40"/>
        <item x="8"/>
        <item x="33"/>
        <item x="21"/>
        <item x="43"/>
        <item x="2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5">
        <item h="1" x="0"/>
        <item h="1" x="1"/>
        <item h="1" x="2"/>
        <item x="3"/>
        <item t="default"/>
      </items>
    </pivotField>
    <pivotField axis="axisCol" showAll="0">
      <items count="13">
        <item x="0"/>
        <item x="1"/>
        <item x="2"/>
        <item x="3"/>
        <item x="4"/>
        <item x="10"/>
        <item x="11"/>
        <item x="5"/>
        <item x="6"/>
        <item x="7"/>
        <item x="8"/>
        <item x="9"/>
        <item t="default"/>
      </items>
    </pivotField>
    <pivotField showAll="0" defaultSubtotal="0"/>
    <pivotField showAll="0" defaultSubtotal="0">
      <items count="6">
        <item x="0"/>
        <item x="1"/>
        <item x="2"/>
        <item x="3"/>
        <item x="4"/>
        <item x="5"/>
      </items>
    </pivotField>
  </pivotFields>
  <rowFields count="1">
    <field x="7"/>
  </rowFields>
  <rowItems count="47">
    <i>
      <x/>
    </i>
    <i>
      <x v="1"/>
    </i>
    <i>
      <x v="3"/>
    </i>
    <i>
      <x v="4"/>
    </i>
    <i>
      <x v="9"/>
    </i>
    <i>
      <x v="10"/>
    </i>
    <i>
      <x v="11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5"/>
    </i>
    <i>
      <x v="26"/>
    </i>
    <i>
      <x v="27"/>
    </i>
    <i>
      <x v="28"/>
    </i>
    <i>
      <x v="29"/>
    </i>
    <i>
      <x v="31"/>
    </i>
    <i>
      <x v="32"/>
    </i>
    <i>
      <x v="33"/>
    </i>
    <i>
      <x v="34"/>
    </i>
    <i>
      <x v="37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 t="grand">
      <x/>
    </i>
  </rowItems>
  <colFields count="1">
    <field x="13"/>
  </colFields>
  <colItems count="4">
    <i>
      <x/>
    </i>
    <i>
      <x v="1"/>
    </i>
    <i>
      <x v="2"/>
    </i>
    <i t="grand">
      <x/>
    </i>
  </colItems>
  <pageFields count="1">
    <pageField fld="12" hier="-1"/>
  </pageFields>
  <dataFields count="1">
    <dataField name="Cuenta de SubCategoria Detalle" fld="7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B529DBB-9A93-49CF-B099-074C2431E921}" name="TablaDinámica2" cacheId="15" applyNumberFormats="0" applyBorderFormats="0" applyFontFormats="0" applyPatternFormats="0" applyAlignmentFormats="0" applyWidthHeightFormats="1" dataCaption="Valores" tag="5ffe08ef-7485-4652-87bd-9a5842c2f472" updatedVersion="8" minRefreshableVersion="3" useAutoFormatting="1" itemPrintTitles="1" createdVersion="8" indent="0" outline="1" outlineData="1" multipleFieldFilters="0">
  <location ref="A5:F54" firstHeaderRow="1" firstDataRow="2" firstDataCol="1" rowPageCount="3" colPageCount="1"/>
  <pivotFields count="6">
    <pivotField axis="axisPage" allDrilled="1" subtotalTop="0" showAll="0" dataSourceSort="1" defaultSubtotal="0" defaultAttributeDrillState="1"/>
    <pivotField dataField="1" subtotalTop="0" showAll="0" defaultSubtotal="0"/>
    <pivotField axis="axisRow" allDrilled="1" subtotalTop="0" showAll="0" sortType="descending" defaultSubtotal="0" defaultAttributeDrillState="1">
      <items count="4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/>
    <pivotField axis="axisCol" allDrilled="1" subtotalTop="0" showAll="0" dataSourceSort="1" defaultSubtotal="0" defaultAttributeDrillState="1">
      <items count="4">
        <item x="0"/>
        <item x="1"/>
        <item x="2"/>
        <item x="3"/>
      </items>
    </pivotField>
    <pivotField axis="axisPage" allDrilled="1" subtotalTop="0" showAll="0" dataSourceSort="1" defaultSubtotal="0" defaultAttributeDrillState="1"/>
  </pivotFields>
  <rowFields count="1">
    <field x="2"/>
  </rowFields>
  <rowItems count="48">
    <i>
      <x v="23"/>
    </i>
    <i>
      <x v="7"/>
    </i>
    <i>
      <x v="15"/>
    </i>
    <i>
      <x v="18"/>
    </i>
    <i>
      <x v="17"/>
    </i>
    <i>
      <x v="29"/>
    </i>
    <i>
      <x v="42"/>
    </i>
    <i>
      <x v="28"/>
    </i>
    <i>
      <x v="41"/>
    </i>
    <i>
      <x v="32"/>
    </i>
    <i>
      <x v="30"/>
    </i>
    <i>
      <x v="31"/>
    </i>
    <i>
      <x v="12"/>
    </i>
    <i>
      <x v="1"/>
    </i>
    <i>
      <x v="44"/>
    </i>
    <i>
      <x v="35"/>
    </i>
    <i>
      <x v="34"/>
    </i>
    <i>
      <x v="2"/>
    </i>
    <i>
      <x v="24"/>
    </i>
    <i>
      <x v="21"/>
    </i>
    <i>
      <x v="19"/>
    </i>
    <i>
      <x v="9"/>
    </i>
    <i>
      <x v="13"/>
    </i>
    <i>
      <x v="36"/>
    </i>
    <i>
      <x v="8"/>
    </i>
    <i>
      <x v="5"/>
    </i>
    <i>
      <x v="3"/>
    </i>
    <i>
      <x v="27"/>
    </i>
    <i>
      <x v="10"/>
    </i>
    <i>
      <x v="20"/>
    </i>
    <i>
      <x v="6"/>
    </i>
    <i>
      <x v="14"/>
    </i>
    <i>
      <x v="22"/>
    </i>
    <i>
      <x v="45"/>
    </i>
    <i>
      <x v="37"/>
    </i>
    <i>
      <x v="40"/>
    </i>
    <i>
      <x v="33"/>
    </i>
    <i>
      <x v="39"/>
    </i>
    <i>
      <x v="38"/>
    </i>
    <i>
      <x v="43"/>
    </i>
    <i>
      <x v="46"/>
    </i>
    <i>
      <x v="25"/>
    </i>
    <i>
      <x v="26"/>
    </i>
    <i>
      <x v="11"/>
    </i>
    <i>
      <x v="4"/>
    </i>
    <i>
      <x v="16"/>
    </i>
    <i>
      <x/>
    </i>
    <i t="grand">
      <x/>
    </i>
  </rowItems>
  <colFields count="1">
    <field x="4"/>
  </colFields>
  <colItems count="5">
    <i>
      <x/>
    </i>
    <i>
      <x v="1"/>
    </i>
    <i>
      <x v="2"/>
    </i>
    <i>
      <x v="3"/>
    </i>
    <i t="grand">
      <x/>
    </i>
  </colItems>
  <pageFields count="3">
    <pageField fld="0" hier="14" name="[Tabla2].[Fecha de creación (año)].&amp;[2023]" cap="2023"/>
    <pageField fld="3" hier="5" name="[Tabla2].[Tipo].&amp;[Requerimiento]" cap="Requerimiento"/>
    <pageField fld="5" hier="1" name="[Tabla2].[Sede].[All]" cap="All"/>
  </pageFields>
  <dataFields count="1">
    <dataField name="Recuento de SubCategoria Detalle" fld="1" subtotal="count" baseField="0" baseItem="0"/>
  </dataFields>
  <formats count="5">
    <format dxfId="24">
      <pivotArea outline="0" collapsedLevelsAreSubtotals="1" fieldPosition="0">
        <references count="1">
          <reference field="4" count="0" selected="0"/>
        </references>
      </pivotArea>
    </format>
    <format dxfId="23">
      <pivotArea field="4" type="button" dataOnly="0" labelOnly="1" outline="0" axis="axisCol" fieldPosition="0"/>
    </format>
    <format dxfId="22">
      <pivotArea type="topRight" dataOnly="0" labelOnly="1" outline="0" fieldPosition="0"/>
    </format>
    <format dxfId="21">
      <pivotArea dataOnly="0" labelOnly="1" fieldPosition="0">
        <references count="1">
          <reference field="4" count="0"/>
        </references>
      </pivotArea>
    </format>
    <format dxfId="20">
      <pivotArea grandCol="1" outline="0" collapsedLevelsAreSubtotals="1" fieldPosition="0"/>
    </format>
  </formats>
  <pivotHierarchies count="22">
    <pivotHierarchy dragToData="1"/>
    <pivotHierarchy multipleItemSelectionAllowed="1" dragToData="1"/>
    <pivotHierarchy dragToData="1"/>
    <pivotHierarchy dragToData="1"/>
    <pivotHierarchy dragToData="1"/>
    <pivotHierarchy multipleItemSelectionAllowed="1" dragToData="1">
      <members count="1" level="1">
        <member name="[Tabla2].[Tipo].&amp;[Requerimiento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la2].[Fecha de creación (año)].&amp;[2023]"/>
      </members>
    </pivotHierarchy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7"/>
  </rowHierarchiesUsage>
  <colHierarchiesUsage count="1">
    <colHierarchyUsage hierarchyUsage="1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la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0000000}" name="TablaDinámica1" cacheId="2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>
  <location ref="A1:E12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>
      <items count="15">
        <item x="0"/>
        <item x="1"/>
        <item x="5"/>
        <item x="6"/>
        <item x="8"/>
        <item x="2"/>
        <item x="9"/>
        <item x="3"/>
        <item x="4"/>
        <item m="1" x="12"/>
        <item x="7"/>
        <item m="1" x="11"/>
        <item m="1" x="13"/>
        <item m="1" x="10"/>
        <item t="default"/>
      </items>
    </pivotField>
    <pivotField showAll="0"/>
    <pivotField showAll="0"/>
    <pivotField showAll="0">
      <items count="2">
        <item x="0"/>
        <item t="default"/>
      </items>
    </pivotField>
    <pivotField axis="axisCol" dataField="1" showAll="0">
      <items count="5">
        <item x="2"/>
        <item x="1"/>
        <item x="0"/>
        <item m="1"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</pivotFields>
  <rowFields count="1">
    <field x="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baseField="0" baseItem="0"/>
  </dataFields>
  <pivotTableStyleInfo name="PivotStyleLight16" showRowHeaders="1" showColHeaders="1" showRowStripes="0" showColStripes="0" showLastColumn="1"/>
  <filters count="1">
    <filter fld="0" type="dateBetween" evalOrder="-1" id="4" name="Fecha de creación">
      <autoFilter ref="A1">
        <filterColumn colId="0">
          <customFilters and="1">
            <customFilter operator="greaterThanOrEqual" val="44986"/>
            <customFilter operator="lessThanOrEqual" val="45016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aDinámica1" cacheId="2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22">
  <location ref="Y3:Z6" firstHeaderRow="1" firstDataRow="1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>
      <items count="15">
        <item x="0"/>
        <item x="1"/>
        <item x="5"/>
        <item x="6"/>
        <item x="8"/>
        <item x="2"/>
        <item x="9"/>
        <item x="3"/>
        <item x="4"/>
        <item m="1" x="12"/>
        <item x="7"/>
        <item m="1" x="11"/>
        <item m="1" x="13"/>
        <item m="1" x="1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3">
        <item x="0"/>
        <item x="1"/>
        <item t="default"/>
      </items>
    </pivotField>
    <pivotField showAll="0"/>
    <pivotField showAll="0"/>
    <pivotField showAll="0"/>
    <pivotField showAll="0" defaultSubtotal="0"/>
    <pivotField showAll="0" defaultSubtotal="0"/>
  </pivotFields>
  <rowFields count="1">
    <field x="10"/>
  </rowFields>
  <rowItems count="3">
    <i>
      <x/>
    </i>
    <i>
      <x v="1"/>
    </i>
    <i t="grand">
      <x/>
    </i>
  </rowItems>
  <colItems count="1">
    <i/>
  </colItems>
  <dataFields count="1">
    <dataField name="Cuenta de Libro de Reclamaciones" fld="10" subtotal="count" baseField="0" baseItem="0"/>
  </dataFields>
  <chartFormats count="8">
    <chartFormat chart="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10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14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12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15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14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90" name="Fecha de creación">
      <autoFilter ref="A1">
        <filterColumn colId="0">
          <customFilters and="1">
            <customFilter operator="greaterThanOrEqual" val="44927"/>
            <customFilter operator="lessThanOrEqual" val="4495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2000000}" name="TablaDinámica5" cacheId="2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222">
  <location ref="A4:B52" firstHeaderRow="1" firstDataRow="1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 sortType="descending">
      <items count="15">
        <item x="0"/>
        <item x="1"/>
        <item x="5"/>
        <item x="6"/>
        <item x="8"/>
        <item x="2"/>
        <item h="1" x="9"/>
        <item x="3"/>
        <item x="4"/>
        <item h="1" m="1" x="12"/>
        <item h="1" x="7"/>
        <item h="1" m="1" x="11"/>
        <item h="1" m="1" x="13"/>
        <item h="1" m="1" x="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>
      <items count="5">
        <item x="2"/>
        <item x="1"/>
        <item x="0"/>
        <item m="1" x="3"/>
        <item t="default"/>
      </items>
    </pivotField>
    <pivotField showAll="0"/>
    <pivotField axis="axisRow" dataField="1" showAll="0" sortType="ascending">
      <items count="59">
        <item x="22"/>
        <item x="36"/>
        <item x="23"/>
        <item x="24"/>
        <item x="25"/>
        <item x="34"/>
        <item x="31"/>
        <item x="16"/>
        <item x="0"/>
        <item x="9"/>
        <item x="12"/>
        <item x="19"/>
        <item x="3"/>
        <item x="6"/>
        <item x="5"/>
        <item x="1"/>
        <item x="38"/>
        <item x="37"/>
        <item x="35"/>
        <item x="4"/>
        <item x="17"/>
        <item x="32"/>
        <item x="13"/>
        <item x="15"/>
        <item x="26"/>
        <item x="27"/>
        <item x="20"/>
        <item x="28"/>
        <item x="30"/>
        <item x="18"/>
        <item x="14"/>
        <item x="11"/>
        <item x="10"/>
        <item x="29"/>
        <item x="7"/>
        <item x="40"/>
        <item x="8"/>
        <item x="33"/>
        <item x="21"/>
        <item x="2"/>
        <item x="41"/>
        <item x="42"/>
        <item x="43"/>
        <item x="44"/>
        <item x="45"/>
        <item x="46"/>
        <item x="47"/>
        <item x="48"/>
        <item x="49"/>
        <item x="51"/>
        <item x="50"/>
        <item x="39"/>
        <item m="1" x="57"/>
        <item x="52"/>
        <item x="53"/>
        <item x="54"/>
        <item x="55"/>
        <item x="5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>
      <items count="6">
        <item sd="0" x="0"/>
        <item sd="0" x="1"/>
        <item sd="0" x="2"/>
        <item sd="0" x="3"/>
        <item sd="0" x="4"/>
        <item x="5"/>
      </items>
    </pivotField>
    <pivotField axis="axisRow" showAll="0" defaultSubtotal="0">
      <items count="6">
        <item sd="0" x="0"/>
        <item sd="0" x="1"/>
        <item x="2"/>
        <item x="3"/>
        <item x="4"/>
        <item x="5"/>
      </items>
    </pivotField>
  </pivotFields>
  <rowFields count="2">
    <field x="15"/>
    <field x="7"/>
  </rowFields>
  <rowItems count="48">
    <i>
      <x v="4"/>
    </i>
    <i r="1">
      <x v="39"/>
    </i>
    <i r="1">
      <x v="1"/>
    </i>
    <i r="1">
      <x v="33"/>
    </i>
    <i r="1">
      <x v="10"/>
    </i>
    <i r="1">
      <x v="54"/>
    </i>
    <i r="1">
      <x v="16"/>
    </i>
    <i r="1">
      <x v="41"/>
    </i>
    <i r="1">
      <x v="37"/>
    </i>
    <i r="1">
      <x v="29"/>
    </i>
    <i r="1">
      <x v="26"/>
    </i>
    <i r="1">
      <x v="42"/>
    </i>
    <i r="1">
      <x v="7"/>
    </i>
    <i r="1">
      <x v="43"/>
    </i>
    <i r="1">
      <x v="28"/>
    </i>
    <i r="1">
      <x v="55"/>
    </i>
    <i r="1">
      <x v="56"/>
    </i>
    <i r="1">
      <x v="23"/>
    </i>
    <i r="1">
      <x v="20"/>
    </i>
    <i r="1">
      <x v="13"/>
    </i>
    <i r="1">
      <x v="53"/>
    </i>
    <i r="1">
      <x v="18"/>
    </i>
    <i r="1">
      <x v="57"/>
    </i>
    <i r="1">
      <x v="19"/>
    </i>
    <i r="1">
      <x v="12"/>
    </i>
    <i r="1">
      <x v="31"/>
    </i>
    <i r="1">
      <x v="9"/>
    </i>
    <i r="1">
      <x v="47"/>
    </i>
    <i r="1">
      <x v="6"/>
    </i>
    <i r="1">
      <x v="40"/>
    </i>
    <i r="1">
      <x v="48"/>
    </i>
    <i r="1">
      <x v="34"/>
    </i>
    <i r="1">
      <x v="11"/>
    </i>
    <i r="1">
      <x v="50"/>
    </i>
    <i r="1">
      <x v="38"/>
    </i>
    <i r="1">
      <x v="35"/>
    </i>
    <i r="1">
      <x v="30"/>
    </i>
    <i r="1">
      <x v="32"/>
    </i>
    <i r="1">
      <x v="22"/>
    </i>
    <i r="1">
      <x v="36"/>
    </i>
    <i r="1">
      <x v="49"/>
    </i>
    <i r="1">
      <x v="44"/>
    </i>
    <i r="1">
      <x v="15"/>
    </i>
    <i r="1">
      <x v="14"/>
    </i>
    <i r="1">
      <x v="8"/>
    </i>
    <i r="1">
      <x v="45"/>
    </i>
    <i r="1">
      <x v="51"/>
    </i>
    <i t="grand">
      <x/>
    </i>
  </rowItems>
  <colItems count="1">
    <i/>
  </colItems>
  <dataFields count="1">
    <dataField name="Cuenta de SubCategoria Detalle" fld="7" subtotal="count" baseField="0" baseItem="0"/>
  </dataFields>
  <chartFormats count="14">
    <chartFormat chart="4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8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6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7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1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0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1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433" name="Fecha de creación">
      <autoFilter ref="A1">
        <filterColumn colId="0">
          <customFilters and="1">
            <customFilter operator="greaterThanOrEqual" val="44927"/>
            <customFilter operator="lessThanOrEqual" val="45291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1000000}" name="TablaDinámica2" cacheId="2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13">
  <location ref="R73:S82" firstHeaderRow="1" firstDataRow="1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5">
        <item m="1" x="12"/>
        <item x="2"/>
        <item x="5"/>
        <item x="1"/>
        <item x="3"/>
        <item x="4"/>
        <item x="6"/>
        <item m="1" x="13"/>
        <item x="0"/>
        <item m="1" x="10"/>
        <item x="7"/>
        <item m="1" x="11"/>
        <item x="8"/>
        <item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>
      <items count="5">
        <item h="1" x="2"/>
        <item h="1" x="1"/>
        <item x="0"/>
        <item h="1" m="1" x="3"/>
        <item t="default"/>
      </items>
    </pivotField>
    <pivotField dataField="1" showAll="0">
      <items count="9">
        <item x="2"/>
        <item x="6"/>
        <item x="0"/>
        <item x="1"/>
        <item x="4"/>
        <item x="5"/>
        <item x="3"/>
        <item x="7"/>
        <item t="default"/>
      </items>
    </pivotField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>
      <items count="6">
        <item sd="0" x="0"/>
        <item sd="0" x="1"/>
        <item sd="0" x="2"/>
        <item sd="0" x="3"/>
        <item sd="0" x="4"/>
        <item x="5"/>
      </items>
    </pivotField>
    <pivotField showAll="0" defaultSubtotal="0">
      <items count="6">
        <item sd="0" x="0"/>
        <item sd="0" x="1"/>
        <item sd="0" x="2"/>
        <item sd="0" x="3"/>
        <item x="4"/>
        <item x="5"/>
      </items>
    </pivotField>
  </pivotFields>
  <rowFields count="1">
    <field x="1"/>
  </rowFields>
  <rowItems count="9">
    <i>
      <x v="8"/>
    </i>
    <i>
      <x v="1"/>
    </i>
    <i>
      <x v="5"/>
    </i>
    <i>
      <x v="4"/>
    </i>
    <i>
      <x v="3"/>
    </i>
    <i>
      <x v="2"/>
    </i>
    <i>
      <x v="6"/>
    </i>
    <i>
      <x v="10"/>
    </i>
    <i t="grand">
      <x/>
    </i>
  </rowItems>
  <colItems count="1">
    <i/>
  </colItems>
  <dataFields count="1">
    <dataField name="Cuenta de Estado" fld="6" subtotal="count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135" name="Fecha de creación">
      <autoFilter ref="A1">
        <filterColumn colId="0">
          <customFilters and="1">
            <customFilter operator="greaterThanOrEqual" val="44562"/>
            <customFilter operator="lessThanOrEqual" val="44651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aDinámica3" cacheId="2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51">
  <location ref="N2:AA14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5">
        <item m="1" x="12"/>
        <item x="2"/>
        <item x="5"/>
        <item x="7"/>
        <item x="1"/>
        <item x="3"/>
        <item x="4"/>
        <item x="6"/>
        <item m="1" x="13"/>
        <item x="0"/>
        <item m="1" x="10"/>
        <item m="1" x="11"/>
        <item x="8"/>
        <item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dataField="1" showAll="0">
      <items count="5">
        <item h="1" x="2"/>
        <item h="1" x="1"/>
        <item x="0"/>
        <item h="1" m="1" x="3"/>
        <item t="default"/>
      </items>
    </pivotField>
    <pivotField showAll="0"/>
    <pivotField showAll="0"/>
    <pivotField showAll="0"/>
    <pivotField showAll="0"/>
    <pivotField showAll="0" defaultSubtotal="0"/>
    <pivotField showAll="0" defaultSubtotal="0"/>
    <pivotField showAll="0"/>
    <pivotField axis="axisCol" showAll="0">
      <items count="13">
        <item x="9"/>
        <item x="0"/>
        <item x="1"/>
        <item x="2"/>
        <item x="3"/>
        <item x="4"/>
        <item x="10"/>
        <item x="11"/>
        <item x="5"/>
        <item x="6"/>
        <item x="7"/>
        <item x="8"/>
        <item t="default"/>
      </items>
    </pivotField>
    <pivotField showAll="0" defaultSubtotal="0"/>
    <pivotField showAll="0" defaultSubtotal="0"/>
  </pivotFields>
  <rowFields count="1">
    <field x="1"/>
  </rowFields>
  <rowItems count="11">
    <i>
      <x v="9"/>
    </i>
    <i>
      <x v="4"/>
    </i>
    <i>
      <x v="1"/>
    </i>
    <i>
      <x v="6"/>
    </i>
    <i>
      <x v="5"/>
    </i>
    <i>
      <x v="2"/>
    </i>
    <i>
      <x v="12"/>
    </i>
    <i>
      <x v="7"/>
    </i>
    <i>
      <x v="13"/>
    </i>
    <i>
      <x v="3"/>
    </i>
    <i t="grand">
      <x/>
    </i>
  </rowItems>
  <colFields count="1">
    <field x="13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Cuenta de Tipo" fld="5" subtotal="count" baseField="0" baseItem="0"/>
  </dataFields>
  <chartFormats count="40"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1" format="9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1" format="1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5"/>
          </reference>
        </references>
      </pivotArea>
    </chartFormat>
    <chartFormat chart="4" format="3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4" format="3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4" format="37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  <chartFormat chart="4" format="38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5"/>
          </reference>
        </references>
      </pivotArea>
    </chartFormat>
    <chartFormat chart="4" format="39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6"/>
          </reference>
        </references>
      </pivotArea>
    </chartFormat>
    <chartFormat chart="4" format="4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6"/>
          </reference>
        </references>
      </pivotArea>
    </chartFormat>
    <chartFormat chart="21" format="4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21" format="4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21" format="43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21" format="44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  <chartFormat chart="21" format="4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5"/>
          </reference>
        </references>
      </pivotArea>
    </chartFormat>
    <chartFormat chart="21" format="4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6"/>
          </reference>
        </references>
      </pivotArea>
    </chartFormat>
    <chartFormat chart="22" format="47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22" format="48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22" format="49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22" format="5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  <chartFormat chart="22" format="5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5"/>
          </reference>
        </references>
      </pivotArea>
    </chartFormat>
    <chartFormat chart="22" format="5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6"/>
          </reference>
        </references>
      </pivotArea>
    </chartFormat>
    <chartFormat chart="4" format="4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7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7"/>
          </reference>
        </references>
      </pivotArea>
    </chartFormat>
    <chartFormat chart="4" format="4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8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8"/>
          </reference>
        </references>
      </pivotArea>
    </chartFormat>
    <chartFormat chart="4" format="43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9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9"/>
          </reference>
        </references>
      </pivotArea>
    </chartFormat>
    <chartFormat chart="4" format="4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0"/>
          </reference>
        </references>
      </pivotArea>
    </chartFormat>
    <chartFormat chart="4" format="4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1"/>
          </reference>
        </references>
      </pivotArea>
    </chartFormat>
    <chartFormat chart="4" format="47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0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aDinámica4" cacheId="2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7">
  <location ref="A45:D56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5">
        <item m="1" x="12"/>
        <item x="2"/>
        <item x="5"/>
        <item x="7"/>
        <item x="1"/>
        <item x="3"/>
        <item x="4"/>
        <item m="1" x="11"/>
        <item x="6"/>
        <item m="1" x="13"/>
        <item x="0"/>
        <item m="1" x="10"/>
        <item x="8"/>
        <item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axis="axisCol" dataField="1" showAll="0" defaultSubtotal="0">
      <items count="3">
        <item x="1"/>
        <item x="2"/>
        <item x="0"/>
      </items>
    </pivotField>
    <pivotField showAll="0"/>
    <pivotField showAll="0"/>
    <pivotField showAll="0" defaultSubtotal="0"/>
    <pivotField showAll="0" defaultSubtotal="0"/>
  </pivotFields>
  <rowFields count="1">
    <field x="1"/>
  </rowFields>
  <rowItems count="10">
    <i>
      <x v="10"/>
    </i>
    <i>
      <x v="6"/>
    </i>
    <i>
      <x v="5"/>
    </i>
    <i>
      <x v="2"/>
    </i>
    <i>
      <x v="4"/>
    </i>
    <i>
      <x v="1"/>
    </i>
    <i>
      <x v="12"/>
    </i>
    <i>
      <x v="8"/>
    </i>
    <i>
      <x v="13"/>
    </i>
    <i t="grand">
      <x/>
    </i>
  </rowItems>
  <colFields count="1">
    <field x="11"/>
  </colFields>
  <colItems count="3">
    <i>
      <x/>
    </i>
    <i>
      <x v="1"/>
    </i>
    <i t="grand">
      <x/>
    </i>
  </colItems>
  <dataFields count="1">
    <dataField name="Cuenta de Estado de Atención" fld="11" subtotal="count" showDataAs="percentOfRow" baseField="0" baseItem="0" numFmtId="10"/>
  </dataFields>
  <chartFormats count="17">
    <chartFormat chart="3" format="9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3" format="10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3" format="11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3" format="12">
      <pivotArea type="data" outline="0" fieldPosition="0">
        <references count="3">
          <reference field="4294967294" count="1" selected="0">
            <x v="0"/>
          </reference>
          <reference field="1" count="1" selected="0">
            <x v="10"/>
          </reference>
          <reference field="11" count="1" selected="0">
            <x v="1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5" format="2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5" format="3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4" format="2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4" format="3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6" format="10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6" format="11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6" format="12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4" format="4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6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299" name="Fecha de creación">
      <autoFilter ref="A1">
        <filterColumn colId="0">
          <customFilters and="1">
            <customFilter operator="greaterThanOrEqual" val="44927"/>
            <customFilter operator="lessThanOrEqual" val="45291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aDinámica2" cacheId="2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20">
  <location ref="A16:E28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5">
        <item m="1" x="12"/>
        <item x="2"/>
        <item x="5"/>
        <item x="7"/>
        <item x="1"/>
        <item x="3"/>
        <item x="4"/>
        <item x="6"/>
        <item m="1" x="13"/>
        <item x="0"/>
        <item m="1" x="10"/>
        <item m="1" x="11"/>
        <item x="8"/>
        <item x="9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5" count="1" selected="0">
              <x v="1"/>
            </reference>
          </references>
        </pivotArea>
      </autoSortScope>
    </pivotField>
    <pivotField showAll="0"/>
    <pivotField showAll="0"/>
    <pivotField showAll="0"/>
    <pivotField axis="axisCol" dataField="1" showAll="0">
      <items count="5">
        <item x="2"/>
        <item x="1"/>
        <item x="0"/>
        <item m="1" x="3"/>
        <item t="default"/>
      </items>
    </pivotField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 defaultSubtotal="0"/>
    <pivotField showAll="0" defaultSubtotal="0"/>
  </pivotFields>
  <rowFields count="1">
    <field x="1"/>
  </rowFields>
  <rowItems count="11">
    <i>
      <x v="9"/>
    </i>
    <i>
      <x v="6"/>
    </i>
    <i>
      <x v="5"/>
    </i>
    <i>
      <x v="4"/>
    </i>
    <i>
      <x v="2"/>
    </i>
    <i>
      <x v="1"/>
    </i>
    <i>
      <x v="12"/>
    </i>
    <i>
      <x v="7"/>
    </i>
    <i>
      <x v="13"/>
    </i>
    <i>
      <x v="3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showDataAs="percentOfRow" baseField="0" baseItem="0" numFmtId="9"/>
  </dataFields>
  <formats count="2">
    <format dxfId="110">
      <pivotArea outline="0" collapsedLevelsAreSubtotals="1" fieldPosition="0"/>
    </format>
    <format dxfId="109">
      <pivotArea outline="0" collapsedLevelsAreSubtotals="1" fieldPosition="0"/>
    </format>
  </formats>
  <chartFormats count="10">
    <chartFormat chart="3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3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3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5" format="23">
      <pivotArea type="data" outline="0" fieldPosition="0">
        <references count="3">
          <reference field="4294967294" count="1" selected="0">
            <x v="0"/>
          </reference>
          <reference field="1" count="1" selected="0">
            <x v="7"/>
          </reference>
          <reference field="5" count="1" selected="0">
            <x v="0"/>
          </reference>
        </references>
      </pivotArea>
    </chartFormat>
    <chartFormat chart="5" format="24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5" count="1" selected="0">
            <x v="0"/>
          </reference>
        </references>
      </pivotArea>
    </chartFormat>
    <chartFormat chart="5" format="25">
      <pivotArea type="data" outline="0" fieldPosition="0">
        <references count="3">
          <reference field="4294967294" count="1" selected="0">
            <x v="0"/>
          </reference>
          <reference field="1" count="1" selected="0">
            <x v="3"/>
          </reference>
          <reference field="5" count="1" selected="0">
            <x v="0"/>
          </reference>
        </references>
      </pivotArea>
    </chartFormat>
    <chartFormat chart="5" format="2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5" format="27">
      <pivotArea type="data" outline="0" fieldPosition="0">
        <references count="3">
          <reference field="4294967294" count="1" selected="0">
            <x v="0"/>
          </reference>
          <reference field="1" count="1" selected="0">
            <x v="8"/>
          </reference>
          <reference field="5" count="1" selected="0">
            <x v="0"/>
          </reference>
        </references>
      </pivotArea>
    </chartFormat>
    <chartFormat chart="5" format="2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5" format="2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aDinámica1" cacheId="2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6">
  <location ref="A1:E13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5">
        <item m="1" x="12"/>
        <item x="2"/>
        <item x="5"/>
        <item x="7"/>
        <item x="1"/>
        <item x="3"/>
        <item x="4"/>
        <item x="6"/>
        <item m="1" x="13"/>
        <item x="0"/>
        <item m="1" x="10"/>
        <item m="1" x="11"/>
        <item x="8"/>
        <item x="9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5" count="1" selected="0">
              <x v="1"/>
            </reference>
          </references>
        </pivotArea>
      </autoSortScope>
    </pivotField>
    <pivotField showAll="0"/>
    <pivotField showAll="0"/>
    <pivotField showAll="0"/>
    <pivotField axis="axisCol" dataField="1" showAll="0">
      <items count="5">
        <item x="2"/>
        <item x="1"/>
        <item x="0"/>
        <item m="1" x="3"/>
        <item t="default"/>
      </items>
    </pivotField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 defaultSubtotal="0"/>
    <pivotField showAll="0" defaultSubtotal="0"/>
  </pivotFields>
  <rowFields count="1">
    <field x="1"/>
  </rowFields>
  <rowItems count="11">
    <i>
      <x v="9"/>
    </i>
    <i>
      <x v="6"/>
    </i>
    <i>
      <x v="5"/>
    </i>
    <i>
      <x v="4"/>
    </i>
    <i>
      <x v="2"/>
    </i>
    <i>
      <x v="1"/>
    </i>
    <i>
      <x v="12"/>
    </i>
    <i>
      <x v="7"/>
    </i>
    <i>
      <x v="13"/>
    </i>
    <i>
      <x v="3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baseField="0" baseItem="0"/>
  </dataFields>
  <chartFormats count="6"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5" format="1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5" format="1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5" format="1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TablaDinámica1" cacheId="2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15">
  <location ref="B403:F446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axis="axisCol" dataField="1" showAll="0">
      <items count="5">
        <item x="2"/>
        <item x="1"/>
        <item x="0"/>
        <item m="1" x="3"/>
        <item t="default"/>
      </items>
    </pivotField>
    <pivotField showAll="0"/>
    <pivotField showAll="0"/>
    <pivotField showAll="0"/>
    <pivotField showAll="0"/>
    <pivotField showAll="0" defaultSubtotal="0"/>
    <pivotField showAll="0"/>
    <pivotField showAll="0"/>
    <pivotField axis="axisRow" showAll="0">
      <items count="13">
        <item x="0"/>
        <item x="1"/>
        <item x="2"/>
        <item x="3"/>
        <item x="4"/>
        <item x="10"/>
        <item x="11"/>
        <item x="5"/>
        <item x="6"/>
        <item x="7"/>
        <item x="8"/>
        <item x="9"/>
        <item t="default"/>
      </items>
    </pivotField>
    <pivotField showAll="0" defaultSubtotal="0">
      <items count="6">
        <item sd="0" x="0"/>
        <item sd="0" x="1"/>
        <item sd="0" x="2"/>
        <item sd="0" x="3"/>
        <item sd="0" x="4"/>
        <item x="5"/>
      </items>
    </pivotField>
    <pivotField axis="axisRow" showAll="0" defaultSubtotal="0">
      <items count="6">
        <item sd="0" x="0"/>
        <item x="1"/>
        <item x="2"/>
        <item x="3"/>
        <item x="4"/>
        <item x="5"/>
      </items>
    </pivotField>
  </pivotFields>
  <rowFields count="2">
    <field x="15"/>
    <field x="13"/>
  </rowFields>
  <rowItems count="42">
    <i>
      <x v="1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9"/>
    </i>
    <i r="1">
      <x v="10"/>
    </i>
    <i r="1">
      <x v="11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4"/>
    </i>
    <i r="1">
      <x/>
    </i>
    <i r="1">
      <x v="1"/>
    </i>
    <i r="1">
      <x v="2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baseField="0" baseItem="0"/>
  </dataFields>
  <chartFormats count="25"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2" format="1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5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5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5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6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6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6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7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7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7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8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8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8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9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0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0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9" format="3">
      <pivotArea type="data" outline="0" fieldPosition="0">
        <references count="4">
          <reference field="4294967294" count="1" selected="0">
            <x v="0"/>
          </reference>
          <reference field="5" count="1" selected="0">
            <x v="2"/>
          </reference>
          <reference field="13" count="1" selected="0">
            <x v="4"/>
          </reference>
          <reference field="15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00000000-0013-0000-FFFF-FFFF01000000}" sourceName="Tipo">
  <pivotTables>
    <pivotTable tabId="7" name="TablaDinámica5"/>
  </pivotTables>
  <data>
    <tabular pivotCacheId="4">
      <items count="4">
        <i x="2" s="1"/>
        <i x="1" s="1"/>
        <i x="0" s="1"/>
        <i x="3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Estado" xr10:uid="{00000000-0013-0000-FFFF-FFFF02000000}" sourceName="Estado">
  <pivotTables>
    <pivotTable tabId="7" name="TablaDinámica2"/>
  </pivotTables>
  <data>
    <tabular pivotCacheId="4">
      <items count="8">
        <i x="2" s="1"/>
        <i x="6" s="1"/>
        <i x="0" s="1"/>
        <i x="1" s="1"/>
        <i x="4" s="1"/>
        <i x="5" s="1"/>
        <i x="3" s="1"/>
        <i x="7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1" xr10:uid="{00000000-0013-0000-FFFF-FFFF03000000}" sourceName="Tipo">
  <pivotTables>
    <pivotTable tabId="7" name="TablaDinámica2"/>
  </pivotTables>
  <data>
    <tabular pivotCacheId="4">
      <items count="4">
        <i x="2"/>
        <i x="1"/>
        <i x="0" s="1"/>
        <i x="3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2" xr10:uid="{00000000-0013-0000-FFFF-FFFF04000000}" sourceName="Tipo">
  <pivotTables>
    <pivotTable tabId="15" name="TablaDinámica3"/>
  </pivotTables>
  <data>
    <tabular pivotCacheId="4">
      <items count="4">
        <i x="2"/>
        <i x="1"/>
        <i x="0" s="1"/>
        <i x="3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ede" xr10:uid="{00000000-0013-0000-FFFF-FFFF05000000}" sourceName="Sede">
  <pivotTables>
    <pivotTable tabId="7" name="TablaDinámica1"/>
  </pivotTables>
  <data>
    <tabular pivotCacheId="4">
      <items count="14">
        <i x="0" s="1"/>
        <i x="1" s="1"/>
        <i x="5" s="1"/>
        <i x="6" s="1"/>
        <i x="8" s="1"/>
        <i x="2" s="1"/>
        <i x="9" s="1"/>
        <i x="3" s="1"/>
        <i x="4" s="1"/>
        <i x="7" s="1"/>
        <i x="12" s="1" nd="1"/>
        <i x="11" s="1" nd="1"/>
        <i x="13" s="1" nd="1"/>
        <i x="10" s="1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ede3" xr10:uid="{00000000-0013-0000-FFFF-FFFF06000000}" sourceName="Sede">
  <pivotTables>
    <pivotTable tabId="7" name="TablaDinámica5"/>
  </pivotTables>
  <data>
    <tabular pivotCacheId="4">
      <items count="14">
        <i x="0" s="1"/>
        <i x="1" s="1"/>
        <i x="5" s="1"/>
        <i x="6" s="1"/>
        <i x="8" s="1"/>
        <i x="2" s="1"/>
        <i x="9"/>
        <i x="3" s="1"/>
        <i x="4" s="1"/>
        <i x="7"/>
        <i x="12" nd="1"/>
        <i x="11" nd="1"/>
        <i x="13" nd="1"/>
        <i x="10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EDE4" xr10:uid="{00000000-0013-0000-FFFF-FFFF07000000}" sourceName="SEDE">
  <pivotTables>
    <pivotTable tabId="13" name="TablaDinámica9"/>
  </pivotTables>
  <data>
    <tabular pivotCacheId="7">
      <items count="8">
        <i x="3" s="1"/>
        <i x="2" s="1"/>
        <i x="0" s="1"/>
        <i x="4" s="1"/>
        <i x="5" s="1"/>
        <i x="6" s="1"/>
        <i x="1" s="1"/>
        <i x="7" s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3" xr10:uid="{00000000-0013-0000-FFFF-FFFF08000000}" sourceName="Tipo">
  <pivotTables>
    <pivotTable tabId="20" name="TablaDinámica1"/>
  </pivotTables>
  <data>
    <tabular pivotCacheId="4">
      <items count="4">
        <i x="2" s="1"/>
        <i x="1" s="1"/>
        <i x="0" s="1"/>
        <i x="3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5" xr10:uid="{00000000-0014-0000-FFFF-FFFF01000000}" cache="SegmentaciónDeDatos_Tipo3" caption="Tipo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00000000-0014-0000-FFFF-FFFF03000000}" cache="SegmentaciónDeDatos_Tipo" caption="Tipo" rowHeight="241300"/>
  <slicer name="Estado" xr10:uid="{00000000-0014-0000-FFFF-FFFF04000000}" cache="SegmentaciónDeDatos_Estado" caption="Estado" rowHeight="241300"/>
  <slicer name="Tipo 1" xr10:uid="{00000000-0014-0000-FFFF-FFFF05000000}" cache="SegmentaciónDeDatos_Tipo1" caption="Tipo" rowHeight="241300"/>
  <slicer name="Sede" xr10:uid="{00000000-0014-0000-FFFF-FFFF06000000}" cache="SegmentaciónDeDatos_Sede" caption="Sede" startItem="4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3" xr10:uid="{00000000-0014-0000-FFFF-FFFF09000000}" cache="SegmentaciónDeDatos_Tipo2" caption="Tipo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2" xr10:uid="{00000000-0014-0000-FFFF-FFFF0C000000}" cache="SegmentaciónDeDatos_Tipo" caption="Tipo" style="SlicerStyleOther1 2" rowHeight="241300"/>
  <slicer name="Tipo 4" xr10:uid="{00000000-0014-0000-FFFF-FFFF0D000000}" cache="SegmentaciónDeDatos_Tipo2" caption="Tipo" style="SlicerStyleLight5 2" rowHeight="241300"/>
  <slicer name="Sede 5" xr10:uid="{00000000-0014-0000-FFFF-FFFF0E000000}" cache="SegmentaciónDeDatos_Sede" caption="Sede" columnCount="2" style="SlicerStyleLight2 3" rowHeight="241300"/>
  <slicer name="Sede 1" xr10:uid="{00000000-0014-0000-FFFF-FFFF0F000000}" cache="SegmentaciónDeDatos_Sede3" caption="Sede" style="SlicerStyleOther1 2" rowHeight="2413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DE 3" xr10:uid="{00000000-0014-0000-FFFF-FFFF16000000}" cache="SegmentaciónDeDatos_SEDE4" caption="SEDE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1000000}" name="Tabla5" displayName="Tabla5" ref="A2:D38" totalsRowCount="1">
  <autoFilter ref="A2:D37" xr:uid="{00000000-0009-0000-0100-000005000000}"/>
  <sortState xmlns:xlrd2="http://schemas.microsoft.com/office/spreadsheetml/2017/richdata2" ref="A3:D37">
    <sortCondition descending="1" ref="C3"/>
  </sortState>
  <tableColumns count="4">
    <tableColumn id="1" xr3:uid="{00000000-0010-0000-0100-000001000000}" name="Sub categoria detalle " totalsRowLabel="Total"/>
    <tableColumn id="2" xr3:uid="{00000000-0010-0000-0100-000002000000}" name="Cuenta " totalsRowFunction="sum" dataDxfId="123">
      <calculatedColumnFormula>+COUNTIFS(Tabla2[Tipo],'Pareto(consulta_reclamo_requer)'!$A$1,Tabla2[SubCategoria Detalle],Tabla5[[#This Row],[Sub categoria detalle ]])</calculatedColumnFormula>
    </tableColumn>
    <tableColumn id="3" xr3:uid="{00000000-0010-0000-0100-000003000000}" name="F" totalsRowFunction="sum" dataDxfId="122" totalsRowDxfId="121" dataCellStyle="Porcentaje">
      <calculatedColumnFormula>+Tabla5[[#This Row],[Cuenta ]]/Tabla5[[#Totals],[Cuenta ]]</calculatedColumnFormula>
    </tableColumn>
    <tableColumn id="4" xr3:uid="{00000000-0010-0000-0100-000004000000}" name="Acumulado" dataCellStyle="Porcentaje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2000000}" name="Tabla6" displayName="Tabla6" ref="A47:D83" totalsRowCount="1">
  <autoFilter ref="A47:D82" xr:uid="{00000000-0009-0000-0100-000006000000}"/>
  <sortState xmlns:xlrd2="http://schemas.microsoft.com/office/spreadsheetml/2017/richdata2" ref="A48:D82">
    <sortCondition descending="1" ref="B48"/>
  </sortState>
  <tableColumns count="4">
    <tableColumn id="1" xr3:uid="{00000000-0010-0000-0200-000001000000}" name="Etiquetas de fila " totalsRowLabel="Total"/>
    <tableColumn id="2" xr3:uid="{00000000-0010-0000-0200-000002000000}" name="Cuenta sub cateforia detalle " totalsRowFunction="sum" dataDxfId="120">
      <calculatedColumnFormula>+COUNTIFS(Tabla2[Tipo],'Pareto(consulta_reclamo_requer)'!$A$46,Tabla2[SubCategoria Detalle],Tabla6[[#This Row],[Etiquetas de fila ]])</calculatedColumnFormula>
    </tableColumn>
    <tableColumn id="3" xr3:uid="{00000000-0010-0000-0200-000003000000}" name="Columna1" totalsRowFunction="sum" dataDxfId="119" totalsRowDxfId="118" dataCellStyle="Porcentaje">
      <calculatedColumnFormula>+Tabla6[[#This Row],[Cuenta sub cateforia detalle ]]/Tabla6[[#Totals],[Cuenta sub cateforia detalle ]]</calculatedColumnFormula>
    </tableColumn>
    <tableColumn id="4" xr3:uid="{00000000-0010-0000-0200-000004000000}" name="Acumulado" dataDxfId="117" totalsRowDxfId="116" dataCellStyle="Porcentaje"/>
  </tableColumns>
  <tableStyleInfo name="TableStyleLight1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3000000}" name="Tabla7" displayName="Tabla7" ref="A89:D133" totalsRowCount="1">
  <autoFilter ref="A89:D132" xr:uid="{00000000-0009-0000-0100-000007000000}"/>
  <sortState xmlns:xlrd2="http://schemas.microsoft.com/office/spreadsheetml/2017/richdata2" ref="A90:D132">
    <sortCondition descending="1" ref="B90"/>
  </sortState>
  <tableColumns count="4">
    <tableColumn id="1" xr3:uid="{00000000-0010-0000-0300-000001000000}" name="Etiquetas de fila " totalsRowLabel="Total"/>
    <tableColumn id="2" xr3:uid="{00000000-0010-0000-0300-000002000000}" name="Cuenta sub cateforia detalle " totalsRowFunction="sum" dataDxfId="115">
      <calculatedColumnFormula>+COUNTIFS(Tabla2[Tipo],'Pareto(consulta_reclamo_requer)'!$A$88,Tabla2[SubCategoria Detalle],Tabla7[[#This Row],[Etiquetas de fila ]])</calculatedColumnFormula>
    </tableColumn>
    <tableColumn id="3" xr3:uid="{00000000-0010-0000-0300-000003000000}" name="Columna1" totalsRowFunction="sum" dataDxfId="114" totalsRowDxfId="113" dataCellStyle="Porcentaje">
      <calculatedColumnFormula>+Tabla7[[#This Row],[Cuenta sub cateforia detalle ]]/Tabla7[[#Totals],[Cuenta sub cateforia detalle ]]</calculatedColumnFormula>
    </tableColumn>
    <tableColumn id="4" xr3:uid="{00000000-0010-0000-0300-000004000000}" name="Acumulado" dataDxfId="112" totalsRowDxfId="111" dataCellStyle="Porcentaje"/>
  </tableColumns>
  <tableStyleInfo name="TableStyleLight1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4000000}" name="Tabla8" displayName="Tabla8" ref="B1:O11" totalsRowCount="1" headerRowDxfId="102" dataDxfId="101" dataCellStyle="Moneda">
  <autoFilter ref="B1:O10" xr:uid="{00000000-0009-0000-0100-000003000000}"/>
  <tableColumns count="14">
    <tableColumn id="1" xr3:uid="{00000000-0010-0000-0400-000001000000}" name="SEDE" totalsRowLabel="Total" dataDxfId="100" totalsRowDxfId="99"/>
    <tableColumn id="2" xr3:uid="{00000000-0010-0000-0400-000002000000}" name="Enero" totalsRowFunction="sum" dataDxfId="98" totalsRowDxfId="97" dataCellStyle="Moneda"/>
    <tableColumn id="3" xr3:uid="{00000000-0010-0000-0400-000003000000}" name="Febrero" totalsRowFunction="sum" dataDxfId="96" totalsRowDxfId="95" dataCellStyle="Moneda"/>
    <tableColumn id="4" xr3:uid="{00000000-0010-0000-0400-000004000000}" name="Marzo" totalsRowFunction="sum" dataDxfId="94" totalsRowDxfId="93" dataCellStyle="Moneda"/>
    <tableColumn id="6" xr3:uid="{00000000-0010-0000-0400-000006000000}" name="Abril" totalsRowFunction="sum" dataDxfId="92" totalsRowDxfId="91" dataCellStyle="Moneda"/>
    <tableColumn id="7" xr3:uid="{00000000-0010-0000-0400-000007000000}" name="Mayo" totalsRowFunction="sum" dataDxfId="90" totalsRowDxfId="89" dataCellStyle="Moneda"/>
    <tableColumn id="8" xr3:uid="{00000000-0010-0000-0400-000008000000}" name="Junio" totalsRowFunction="sum" dataDxfId="88" totalsRowDxfId="87" dataCellStyle="Moneda"/>
    <tableColumn id="9" xr3:uid="{00000000-0010-0000-0400-000009000000}" name="Julio" totalsRowFunction="sum" dataDxfId="86" totalsRowDxfId="85" dataCellStyle="Moneda"/>
    <tableColumn id="10" xr3:uid="{00000000-0010-0000-0400-00000A000000}" name="Agosto" totalsRowFunction="sum" dataDxfId="84" totalsRowDxfId="83" dataCellStyle="Moneda"/>
    <tableColumn id="11" xr3:uid="{00000000-0010-0000-0400-00000B000000}" name="Setiembre" totalsRowFunction="sum" dataDxfId="82" totalsRowDxfId="81" dataCellStyle="Moneda"/>
    <tableColumn id="12" xr3:uid="{00000000-0010-0000-0400-00000C000000}" name="Octubre" totalsRowFunction="sum" dataDxfId="80" totalsRowDxfId="79" dataCellStyle="Moneda"/>
    <tableColumn id="13" xr3:uid="{00000000-0010-0000-0400-00000D000000}" name="Noviembre" totalsRowFunction="sum" dataDxfId="78" totalsRowDxfId="77" dataCellStyle="Moneda"/>
    <tableColumn id="14" xr3:uid="{00000000-0010-0000-0400-00000E000000}" name="Diciembre" totalsRowFunction="sum" dataDxfId="76" totalsRowDxfId="75" dataCellStyle="Moneda"/>
    <tableColumn id="5" xr3:uid="{00000000-0010-0000-0400-000005000000}" name="Total" totalsRowFunction="sum" dataDxfId="74" totalsRowDxfId="73" dataCellStyle="Moneda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5000000}" name="Tabla4" displayName="Tabla4" ref="A14:O75" totalsRowCount="1" headerRowDxfId="72">
  <autoFilter ref="A14:O74" xr:uid="{00000000-0009-0000-0100-000004000000}"/>
  <tableColumns count="15">
    <tableColumn id="1" xr3:uid="{00000000-0010-0000-0500-000001000000}" name="SEDE" totalsRowLabel="Total"/>
    <tableColumn id="2" xr3:uid="{00000000-0010-0000-0500-000002000000}" name="Subtipo "/>
    <tableColumn id="3" xr3:uid="{00000000-0010-0000-0500-000003000000}" name="ENERO"/>
    <tableColumn id="4" xr3:uid="{00000000-0010-0000-0500-000004000000}" name="FEBRERO"/>
    <tableColumn id="5" xr3:uid="{00000000-0010-0000-0500-000005000000}" name="MARZO"/>
    <tableColumn id="6" xr3:uid="{00000000-0010-0000-0500-000006000000}" name="ABRIL"/>
    <tableColumn id="7" xr3:uid="{00000000-0010-0000-0500-000007000000}" name="MAYO"/>
    <tableColumn id="8" xr3:uid="{00000000-0010-0000-0500-000008000000}" name="JUNIO"/>
    <tableColumn id="9" xr3:uid="{00000000-0010-0000-0500-000009000000}" name="JULIO"/>
    <tableColumn id="10" xr3:uid="{00000000-0010-0000-0500-00000A000000}" name="AGOSTO"/>
    <tableColumn id="11" xr3:uid="{00000000-0010-0000-0500-00000B000000}" name="SETIEMBRE"/>
    <tableColumn id="12" xr3:uid="{00000000-0010-0000-0500-00000C000000}" name="OCTUBRE"/>
    <tableColumn id="13" xr3:uid="{00000000-0010-0000-0500-00000D000000}" name="NOVIEMBRE"/>
    <tableColumn id="14" xr3:uid="{00000000-0010-0000-0500-00000E000000}" name="DICIEMBRE"/>
    <tableColumn id="15" xr3:uid="{00000000-0010-0000-0500-00000F000000}" name="TOTAL" totalsRowFunction="sum" totalsRowDxfId="71" dataCellStyle="Moneda"/>
  </tableColumns>
  <tableStyleInfo name="TableStyleLight16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6000000}" name="Tabla82" displayName="Tabla82" ref="R94:AE96" totalsRowCount="1" headerRowDxfId="70" dataDxfId="69" dataCellStyle="Moneda">
  <autoFilter ref="R94:AE95" xr:uid="{00000000-0009-0000-0100-000001000000}"/>
  <tableColumns count="14">
    <tableColumn id="1" xr3:uid="{00000000-0010-0000-0600-000001000000}" name="SEDE" totalsRowLabel="Total" dataDxfId="68" totalsRowDxfId="67"/>
    <tableColumn id="2" xr3:uid="{00000000-0010-0000-0600-000002000000}" name="Enero" totalsRowFunction="sum" dataDxfId="66" totalsRowDxfId="65" dataCellStyle="Moneda">
      <calculatedColumnFormula>+Tabla8[[#Totals],[Enero]]</calculatedColumnFormula>
    </tableColumn>
    <tableColumn id="3" xr3:uid="{00000000-0010-0000-0600-000003000000}" name="Febrero" totalsRowFunction="sum" dataDxfId="64" totalsRowDxfId="63" dataCellStyle="Moneda"/>
    <tableColumn id="4" xr3:uid="{00000000-0010-0000-0600-000004000000}" name="Marzo" totalsRowFunction="sum" dataDxfId="62" totalsRowDxfId="61" dataCellStyle="Moneda"/>
    <tableColumn id="6" xr3:uid="{00000000-0010-0000-0600-000006000000}" name="Abril" totalsRowFunction="sum" dataDxfId="60" totalsRowDxfId="59" dataCellStyle="Moneda"/>
    <tableColumn id="7" xr3:uid="{00000000-0010-0000-0600-000007000000}" name="Mayo" totalsRowFunction="sum" dataDxfId="58" totalsRowDxfId="57" dataCellStyle="Moneda"/>
    <tableColumn id="8" xr3:uid="{00000000-0010-0000-0600-000008000000}" name="Junio" totalsRowFunction="sum" dataDxfId="56" totalsRowDxfId="55" dataCellStyle="Moneda"/>
    <tableColumn id="9" xr3:uid="{00000000-0010-0000-0600-000009000000}" name="Julio" totalsRowFunction="sum" dataDxfId="54" totalsRowDxfId="53" dataCellStyle="Moneda"/>
    <tableColumn id="10" xr3:uid="{00000000-0010-0000-0600-00000A000000}" name="Agosto" totalsRowFunction="sum" dataDxfId="52" totalsRowDxfId="51" dataCellStyle="Moneda"/>
    <tableColumn id="11" xr3:uid="{00000000-0010-0000-0600-00000B000000}" name="Setiembre" totalsRowFunction="sum" dataDxfId="50" totalsRowDxfId="49" dataCellStyle="Moneda"/>
    <tableColumn id="12" xr3:uid="{00000000-0010-0000-0600-00000C000000}" name="Octubre" totalsRowFunction="sum" dataDxfId="48" totalsRowDxfId="47" dataCellStyle="Moneda"/>
    <tableColumn id="13" xr3:uid="{00000000-0010-0000-0600-00000D000000}" name="Noviembre" totalsRowFunction="sum" dataDxfId="46" totalsRowDxfId="45" dataCellStyle="Moneda"/>
    <tableColumn id="14" xr3:uid="{00000000-0010-0000-0600-00000E000000}" name="Diciembre" totalsRowFunction="sum" dataDxfId="44" totalsRowDxfId="43" dataCellStyle="Moneda"/>
    <tableColumn id="5" xr3:uid="{00000000-0010-0000-0600-000005000000}" name="Total" totalsRowFunction="sum" dataDxfId="42" totalsRowDxfId="41" dataCellStyle="Moneda">
      <calculatedColumnFormula>+SUM(Tabla82[[#This Row],[Enero]:[Julio]])</calculatedColumn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a2" displayName="Tabla2" ref="A1:N13568" totalsRowShown="0" headerRowDxfId="40" dataDxfId="39">
  <autoFilter ref="A1:N13568" xr:uid="{00000000-0009-0000-0100-000002000000}"/>
  <tableColumns count="14">
    <tableColumn id="1" xr3:uid="{00000000-0010-0000-0000-000001000000}" name="Fecha de creación" dataDxfId="38"/>
    <tableColumn id="2" xr3:uid="{00000000-0010-0000-0000-000002000000}" name="Sede" dataDxfId="37"/>
    <tableColumn id="3" xr3:uid="{00000000-0010-0000-0000-000003000000}" name="Núm. de Caso" dataDxfId="36"/>
    <tableColumn id="4" xr3:uid="{00000000-0010-0000-0000-000004000000}" name="Titulo" dataDxfId="35"/>
    <tableColumn id="5" xr3:uid="{00000000-0010-0000-0000-000005000000}" name="Tipo de Caso" dataDxfId="34"/>
    <tableColumn id="6" xr3:uid="{00000000-0010-0000-0000-000006000000}" name="Tipo" dataDxfId="33"/>
    <tableColumn id="7" xr3:uid="{00000000-0010-0000-0000-000007000000}" name="Estado" dataDxfId="32"/>
    <tableColumn id="8" xr3:uid="{00000000-0010-0000-0000-000008000000}" name="SubCategoria Detalle" dataDxfId="31"/>
    <tableColumn id="9" xr3:uid="{00000000-0010-0000-0000-000009000000}" name="Asignado a" dataDxfId="30"/>
    <tableColumn id="10" xr3:uid="{00000000-0010-0000-0000-00000A000000}" name="Fuente Reclamo" dataDxfId="29"/>
    <tableColumn id="14" xr3:uid="{00000000-0010-0000-0000-00000E000000}" name="Libro de Reclamaciones" dataDxfId="28"/>
    <tableColumn id="13" xr3:uid="{00000000-0010-0000-0000-00000D000000}" name="Estado de Atención" dataDxfId="27"/>
    <tableColumn id="11" xr3:uid="{00000000-0010-0000-0000-00000B000000}" name="Año" dataDxfId="26">
      <calculatedColumnFormula>YEAR(Tabla2[[#This Row],[Fecha de creación]])</calculatedColumnFormula>
    </tableColumn>
    <tableColumn id="12" xr3:uid="{00000000-0010-0000-0000-00000C000000}" name="Mes" dataDxfId="25">
      <calculatedColumnFormula>MONTH(Tabla2[[#This Row],[Fecha de creación]])</calculatedColumnFormula>
    </tableColumn>
  </tableColumns>
  <tableStyleInfo name="TableStyleLight15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NativeTimeline_Fecha_de_creación1" xr10:uid="{00000000-0013-0000-FFFF-FFFF09000000}" sourceName="Fecha de creación">
  <pivotTables>
    <pivotTable tabId="7" name="TablaDinámica2"/>
  </pivotTables>
  <state minimalRefreshVersion="6" lastRefreshVersion="6" pivotCacheId="4" filterType="dateBetween">
    <selection startDate="2022-01-01T00:00:00" endDate="2022-03-31T00:00:00"/>
    <bounds startDate="2020-01-01T16:32:02" endDate="2024-01-01T16:31:27"/>
  </state>
</timelineCacheDefinition>
</file>

<file path=xl/timelineCaches/timelineCache2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NativeTimeline_Fecha_de_creación2" xr10:uid="{00000000-0013-0000-FFFF-FFFF0A000000}" sourceName="Fecha de creación">
  <pivotTables>
    <pivotTable tabId="15" name="TablaDinámica1"/>
    <pivotTable tabId="15" name="TablaDinámica2"/>
  </pivotTables>
  <state minimalRefreshVersion="6" lastRefreshVersion="6" pivotCacheId="4" filterType="unknown">
    <bounds startDate="2020-01-01T16:32:02" endDate="2024-01-01T16:31:27"/>
  </state>
</timelineCacheDefinition>
</file>

<file path=xl/timelineCaches/timelineCache3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NativeTimeline_Fecha_de_creación3" xr10:uid="{00000000-0013-0000-FFFF-FFFF0B000000}" sourceName="Fecha de creación">
  <pivotTables>
    <pivotTable tabId="15" name="TablaDinámica3"/>
  </pivotTables>
  <state minimalRefreshVersion="6" lastRefreshVersion="6" pivotCacheId="4" filterType="unknown">
    <bounds startDate="2020-01-01T16:32:02" endDate="2024-01-01T16:31:27"/>
  </state>
</timelineCacheDefinition>
</file>

<file path=xl/timelineCaches/timelineCache4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NativeTimeline_Fecha_de_creación" xr10:uid="{00000000-0013-0000-FFFF-FFFF0C000000}" sourceName="Fecha de creación">
  <pivotTables>
    <pivotTable tabId="7" name="TablaDinámica5"/>
    <pivotTable tabId="15" name="TablaDinámica4"/>
  </pivotTables>
  <state minimalRefreshVersion="6" lastRefreshVersion="6" pivotCacheId="4" filterType="dateBetween">
    <selection startDate="2023-01-01T00:00:00" endDate="2023-12-31T00:00:00"/>
    <bounds startDate="2020-01-01T16:32:02" endDate="2024-01-01T16:31:27"/>
  </state>
</timelineCacheDefinition>
</file>

<file path=xl/timelineCaches/timelineCache5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NativeTimeline_Fecha_de_creación4" xr10:uid="{00000000-0013-0000-FFFF-FFFF0D000000}" sourceName="Fecha de creación">
  <pivotTables>
    <pivotTable tabId="10" name="TablaDinámica2"/>
    <pivotTable tabId="10" name="TablaDinámica1"/>
  </pivotTables>
  <state minimalRefreshVersion="6" lastRefreshVersion="6" pivotCacheId="4" filterType="unknown">
    <bounds startDate="2020-01-01T16:32:02" endDate="2024-01-01T16:31:27"/>
  </state>
</timelineCacheDefinition>
</file>

<file path=xl/timelineCaches/timelineCache6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NativeTimeline_Fecha_de_creación5" xr10:uid="{00000000-0013-0000-FFFF-FFFF0E000000}" sourceName="Fecha de creación">
  <pivotTables>
    <pivotTable tabId="7" name="TablaDinámica1"/>
  </pivotTables>
  <state minimalRefreshVersion="6" lastRefreshVersion="6" pivotCacheId="4" filterType="dateBetween">
    <selection startDate="2023-01-01T00:00:00" endDate="2023-01-31T00:00:00"/>
    <bounds startDate="2020-01-01T16:32:02" endDate="2024-01-01T16:31:27"/>
  </state>
</timelineCacheDefinition>
</file>

<file path=xl/timelineCaches/timelineCache7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NativeTimeline_Fecha_de_creación6" xr10:uid="{00000000-0013-0000-FFFF-FFFF0F000000}" sourceName="Fecha de creación">
  <pivotTables>
    <pivotTable tabId="20" name="TablaDinámica1"/>
  </pivotTables>
  <state minimalRefreshVersion="6" lastRefreshVersion="6" pivotCacheId="4" filterType="dateBetween">
    <selection startDate="2022-01-01T00:00:00" endDate="2022-12-31T00:00:00"/>
    <bounds startDate="2020-01-01T16:32:02" endDate="2024-01-01T16:31:27"/>
  </state>
</timelineCacheDefinition>
</file>

<file path=xl/timelineCaches/timelineCache8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NativeTimeline_Fecha_de_creación7" xr10:uid="{00000000-0013-0000-FFFF-FFFF10000000}" sourceName="Fecha de creación">
  <pivotTables>
    <pivotTable tabId="21" name="TablaDinámica1"/>
  </pivotTables>
  <state minimalRefreshVersion="6" lastRefreshVersion="6" pivotCacheId="4" filterType="dateBetween">
    <selection startDate="2023-03-01T00:00:00" endDate="2023-03-31T00:00:00"/>
    <bounds startDate="2020-01-01T16:32:02" endDate="2024-01-01T16:31:27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Fecha de creación 8" xr10:uid="{00000000-0014-0000-FFFF-FFFF02000000}" cache="NativeTimeline_Fecha_de_creación6" caption="Fecha de creación" level="0" selectionLevel="0" scrollPosition="2020-01-01T00:00:00"/>
</timelines>
</file>

<file path=xl/timelines/timeline2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Fecha de creación 1" xr10:uid="{00000000-0014-0000-FFFF-FFFF07000000}" cache="NativeTimeline_Fecha_de_creación1" caption="Fecha de creación" level="2" selectionLevel="1" scrollPosition="2021-09-09T00:00:00"/>
  <timeline name="Fecha de creación" xr10:uid="{00000000-0014-0000-FFFF-FFFF08000000}" cache="NativeTimeline_Fecha_de_creación" caption="Fecha de creación" level="2" selectionLevel="0" scrollPosition="2022-06-04T00:00:00"/>
</timelines>
</file>

<file path=xl/timelines/timeline3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Fecha de creación 3" xr10:uid="{00000000-0014-0000-FFFF-FFFF0A000000}" cache="NativeTimeline_Fecha_de_creación2" caption="Fecha de creación" level="2" selectionLevel="2" scrollPosition="2021-07-01T00:00:00"/>
  <timeline name="Fecha de creación 4" xr10:uid="{00000000-0014-0000-FFFF-FFFF0B000000}" cache="NativeTimeline_Fecha_de_creación3" caption="Fecha de creación" level="2" selectionLevel="2" scrollPosition="2022-03-17T00:00:00"/>
</timelines>
</file>

<file path=xl/timelines/timeline4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Fecha de creación 5" xr10:uid="{00000000-0014-0000-FFFF-FFFF10000000}" cache="NativeTimeline_Fecha_de_creación2" caption="Fecha de creación" level="2" selectionLevel="2" scrollPosition="2021-08-01T00:00:00" style="TimeSlicerStyleLight6 2"/>
  <timeline name="Fecha de creación 6" xr10:uid="{00000000-0014-0000-FFFF-FFFF11000000}" cache="NativeTimeline_Fecha_de_creación3" caption="Fecha de creación" level="2" selectionLevel="2" scrollPosition="2021-10-18T00:00:00" style="TimeSlicerStyleLight5 2"/>
  <timeline name="Fecha de creación 2" xr10:uid="{00000000-0014-0000-FFFF-FFFF12000000}" cache="NativeTimeline_Fecha_de_creación" caption="Fecha de creación" showSelectionLabel="0" showTimeLevel="0" showHorizontalScrollbar="0" level="2" selectionLevel="0" scrollPosition="2022-09-27T00:00:00" style="TimeSlicerStyleLight3 2"/>
  <timeline name="Fecha de creación 9" xr10:uid="{00000000-0014-0000-FFFF-FFFF13000000}" cache="NativeTimeline_Fecha_de_creación5" caption="Fecha de creación" level="2" selectionLevel="2" scrollPosition="2022-12-01T00:00:00"/>
</timelines>
</file>

<file path=xl/timelines/timeline5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Fecha de creación 7" xr10:uid="{00000000-0014-0000-FFFF-FFFF14000000}" cache="NativeTimeline_Fecha_de_creación4" caption="Fecha de creación" level="0" selectionLevel="0" scrollPosition="2020-01-01T00:00:00"/>
  <timeline name="Fecha de creación 10" xr10:uid="{00000000-0014-0000-FFFF-FFFF15000000}" cache="NativeTimeline_Fecha_de_creación4" caption="Fecha de creación" level="0" selectionLevel="0" scrollPosition="2020-01-01T00:00:00"/>
</timelines>
</file>

<file path=xl/timelines/timeline6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Fecha de creación 11" xr10:uid="{00000000-0014-0000-FFFF-FFFF17000000}" cache="NativeTimeline_Fecha_de_creación7" caption="Fecha de creación" level="2" selectionLevel="2" scrollPosition="2023-02-01T00:00:00"/>
</timeline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5" Type="http://schemas.microsoft.com/office/2011/relationships/timeline" Target="../timelines/timeline1.xml"/><Relationship Id="rId4" Type="http://schemas.microsoft.com/office/2007/relationships/slicer" Target="../slicers/slicer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4.xml"/></Relationships>
</file>

<file path=xl/worksheets/_rels/sheet13.xml.rels><?xml version="1.0" encoding="UTF-8" standalone="yes"?>
<Relationships xmlns="http://schemas.openxmlformats.org/package/2006/relationships"><Relationship Id="rId3" Type="http://schemas.microsoft.com/office/2011/relationships/timeline" Target="../timelines/timeline6.xml"/><Relationship Id="rId2" Type="http://schemas.openxmlformats.org/officeDocument/2006/relationships/drawing" Target="../drawings/drawing9.xml"/><Relationship Id="rId1" Type="http://schemas.openxmlformats.org/officeDocument/2006/relationships/pivotTable" Target="../pivotTables/pivotTable15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microsoft.com/office/2011/relationships/timeline" Target="../timelines/timeline2.xml"/><Relationship Id="rId5" Type="http://schemas.microsoft.com/office/2007/relationships/slicer" Target="../slicers/slicer2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omments" Target="../comments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3.xml"/><Relationship Id="rId5" Type="http://schemas.openxmlformats.org/officeDocument/2006/relationships/table" Target="../tables/table2.xml"/><Relationship Id="rId4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8" Type="http://schemas.microsoft.com/office/2011/relationships/timeline" Target="../timelines/timeline3.xml"/><Relationship Id="rId3" Type="http://schemas.openxmlformats.org/officeDocument/2006/relationships/pivotTable" Target="../pivotTables/pivotTable7.xml"/><Relationship Id="rId7" Type="http://schemas.microsoft.com/office/2007/relationships/slicer" Target="../slicers/slicer3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6" Type="http://schemas.openxmlformats.org/officeDocument/2006/relationships/drawing" Target="../drawings/drawing4.xml"/><Relationship Id="rId5" Type="http://schemas.openxmlformats.org/officeDocument/2006/relationships/printerSettings" Target="../printerSettings/printerSettings3.bin"/><Relationship Id="rId4" Type="http://schemas.openxmlformats.org/officeDocument/2006/relationships/pivotTable" Target="../pivotTables/pivotTable8.xml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07/relationships/slicer" Target="../slicers/slicer4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microsoft.com/office/2011/relationships/timeline" Target="../timelines/timelin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Relationship Id="rId5" Type="http://schemas.microsoft.com/office/2011/relationships/timeline" Target="../timelines/timeline5.x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8" Type="http://schemas.microsoft.com/office/2007/relationships/slicer" Target="../slicers/slicer5.xml"/><Relationship Id="rId3" Type="http://schemas.openxmlformats.org/officeDocument/2006/relationships/printerSettings" Target="../printerSettings/printerSettings6.bin"/><Relationship Id="rId7" Type="http://schemas.openxmlformats.org/officeDocument/2006/relationships/table" Target="../tables/table6.xml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98"/>
  <sheetViews>
    <sheetView topLeftCell="A7" zoomScale="85" zoomScaleNormal="85" workbookViewId="0">
      <selection activeCell="A28" sqref="A28"/>
    </sheetView>
  </sheetViews>
  <sheetFormatPr baseColWidth="10" defaultRowHeight="15" x14ac:dyDescent="0.25"/>
  <cols>
    <col min="1" max="1" width="98.28515625" customWidth="1"/>
    <col min="2" max="2" width="29.42578125" customWidth="1"/>
    <col min="8" max="8" width="11.42578125" style="23"/>
    <col min="9" max="9" width="99.85546875" bestFit="1" customWidth="1"/>
    <col min="12" max="13" width="11.42578125" style="8"/>
  </cols>
  <sheetData>
    <row r="1" spans="1:13" ht="18.75" x14ac:dyDescent="0.3">
      <c r="A1" s="1" t="s">
        <v>973</v>
      </c>
      <c r="B1" t="s">
        <v>7819</v>
      </c>
      <c r="I1" s="54" t="s">
        <v>22</v>
      </c>
      <c r="J1" s="54"/>
      <c r="K1" s="54"/>
      <c r="L1" s="54"/>
      <c r="M1" s="54"/>
    </row>
    <row r="2" spans="1:13" x14ac:dyDescent="0.25">
      <c r="A2" s="2" t="s">
        <v>22</v>
      </c>
      <c r="B2">
        <v>1292</v>
      </c>
      <c r="H2" s="41">
        <v>1</v>
      </c>
      <c r="I2" s="36" t="s">
        <v>8893</v>
      </c>
      <c r="J2" s="37">
        <v>784</v>
      </c>
      <c r="K2" s="37">
        <f>+J2</f>
        <v>784</v>
      </c>
      <c r="L2" s="38">
        <f>+J2/$J$24</f>
        <v>0.70758122743682306</v>
      </c>
      <c r="M2" s="38">
        <f>+K2/$J$24</f>
        <v>0.70758122743682306</v>
      </c>
    </row>
    <row r="3" spans="1:13" x14ac:dyDescent="0.25">
      <c r="A3" s="4" t="s">
        <v>8893</v>
      </c>
      <c r="B3">
        <v>937</v>
      </c>
      <c r="H3" s="41">
        <v>2</v>
      </c>
      <c r="I3" s="36" t="s">
        <v>7734</v>
      </c>
      <c r="J3" s="37">
        <v>110</v>
      </c>
      <c r="K3" s="37">
        <f>+J3+K2</f>
        <v>894</v>
      </c>
      <c r="L3" s="38">
        <f t="shared" ref="L3:L23" si="0">+J3/$J$24</f>
        <v>9.9277978339350176E-2</v>
      </c>
      <c r="M3" s="38">
        <f t="shared" ref="M3:M23" si="1">+K3/$J$24</f>
        <v>0.80685920577617332</v>
      </c>
    </row>
    <row r="4" spans="1:13" x14ac:dyDescent="0.25">
      <c r="A4" s="4" t="s">
        <v>7734</v>
      </c>
      <c r="B4">
        <v>122</v>
      </c>
      <c r="H4" s="41">
        <v>3</v>
      </c>
      <c r="I4" s="36" t="s">
        <v>7764</v>
      </c>
      <c r="J4" s="37">
        <v>41</v>
      </c>
      <c r="K4" s="37">
        <f t="shared" ref="K4:K23" si="2">+J4+K3</f>
        <v>935</v>
      </c>
      <c r="L4" s="38">
        <f t="shared" si="0"/>
        <v>3.7003610108303248E-2</v>
      </c>
      <c r="M4" s="38">
        <f t="shared" si="1"/>
        <v>0.84386281588447654</v>
      </c>
    </row>
    <row r="5" spans="1:13" x14ac:dyDescent="0.25">
      <c r="A5" s="4" t="s">
        <v>7764</v>
      </c>
      <c r="B5">
        <v>42</v>
      </c>
      <c r="H5" s="41">
        <v>4</v>
      </c>
      <c r="I5" s="36" t="s">
        <v>7744</v>
      </c>
      <c r="J5" s="37">
        <v>37</v>
      </c>
      <c r="K5" s="37">
        <f t="shared" si="2"/>
        <v>972</v>
      </c>
      <c r="L5" s="38">
        <f t="shared" si="0"/>
        <v>3.3393501805054154E-2</v>
      </c>
      <c r="M5" s="38">
        <f t="shared" si="1"/>
        <v>0.87725631768953072</v>
      </c>
    </row>
    <row r="6" spans="1:13" x14ac:dyDescent="0.25">
      <c r="A6" s="4" t="s">
        <v>7744</v>
      </c>
      <c r="B6">
        <v>39</v>
      </c>
      <c r="H6" s="41">
        <v>5</v>
      </c>
      <c r="I6" s="36" t="s">
        <v>7722</v>
      </c>
      <c r="J6" s="37">
        <v>20</v>
      </c>
      <c r="K6" s="37">
        <f t="shared" si="2"/>
        <v>992</v>
      </c>
      <c r="L6" s="38">
        <f t="shared" si="0"/>
        <v>1.8050541516245487E-2</v>
      </c>
      <c r="M6" s="38">
        <f t="shared" si="1"/>
        <v>0.89530685920577613</v>
      </c>
    </row>
    <row r="7" spans="1:13" x14ac:dyDescent="0.25">
      <c r="A7" s="4" t="s">
        <v>7722</v>
      </c>
      <c r="B7">
        <v>23</v>
      </c>
      <c r="H7" s="41">
        <v>6</v>
      </c>
      <c r="I7" s="39" t="s">
        <v>7731</v>
      </c>
      <c r="J7" s="5">
        <v>20</v>
      </c>
      <c r="K7" s="5">
        <f t="shared" si="2"/>
        <v>1012</v>
      </c>
      <c r="L7" s="42">
        <f t="shared" si="0"/>
        <v>1.8050541516245487E-2</v>
      </c>
      <c r="M7" s="40">
        <f t="shared" si="1"/>
        <v>0.91335740072202165</v>
      </c>
    </row>
    <row r="8" spans="1:13" x14ac:dyDescent="0.25">
      <c r="A8" s="4" t="s">
        <v>7731</v>
      </c>
      <c r="B8">
        <v>21</v>
      </c>
      <c r="H8" s="41">
        <v>7</v>
      </c>
      <c r="I8" s="39" t="s">
        <v>7723</v>
      </c>
      <c r="J8" s="5">
        <v>18</v>
      </c>
      <c r="K8" s="5">
        <f t="shared" si="2"/>
        <v>1030</v>
      </c>
      <c r="L8" s="42">
        <f t="shared" si="0"/>
        <v>1.6245487364620937E-2</v>
      </c>
      <c r="M8" s="40">
        <f t="shared" si="1"/>
        <v>0.9296028880866426</v>
      </c>
    </row>
    <row r="9" spans="1:13" x14ac:dyDescent="0.25">
      <c r="A9" s="4" t="s">
        <v>7723</v>
      </c>
      <c r="B9">
        <v>21</v>
      </c>
      <c r="H9" s="41">
        <v>8</v>
      </c>
      <c r="I9" s="39" t="s">
        <v>7743</v>
      </c>
      <c r="J9" s="5">
        <v>14</v>
      </c>
      <c r="K9" s="5">
        <f t="shared" si="2"/>
        <v>1044</v>
      </c>
      <c r="L9" s="42">
        <f t="shared" si="0"/>
        <v>1.263537906137184E-2</v>
      </c>
      <c r="M9" s="40">
        <f t="shared" si="1"/>
        <v>0.9422382671480144</v>
      </c>
    </row>
    <row r="10" spans="1:13" x14ac:dyDescent="0.25">
      <c r="A10" s="4" t="s">
        <v>7748</v>
      </c>
      <c r="B10">
        <v>16</v>
      </c>
      <c r="H10" s="41">
        <v>9</v>
      </c>
      <c r="I10" s="39" t="s">
        <v>7748</v>
      </c>
      <c r="J10" s="5">
        <v>14</v>
      </c>
      <c r="K10" s="5">
        <f t="shared" si="2"/>
        <v>1058</v>
      </c>
      <c r="L10" s="42">
        <f t="shared" si="0"/>
        <v>1.263537906137184E-2</v>
      </c>
      <c r="M10" s="40">
        <f t="shared" si="1"/>
        <v>0.95487364620938631</v>
      </c>
    </row>
    <row r="11" spans="1:13" x14ac:dyDescent="0.25">
      <c r="A11" s="4" t="s">
        <v>7743</v>
      </c>
      <c r="B11">
        <v>14</v>
      </c>
      <c r="H11" s="41">
        <v>10</v>
      </c>
      <c r="I11" s="39" t="s">
        <v>7742</v>
      </c>
      <c r="J11" s="5">
        <v>10</v>
      </c>
      <c r="K11" s="5">
        <f t="shared" si="2"/>
        <v>1068</v>
      </c>
      <c r="L11" s="42">
        <f t="shared" si="0"/>
        <v>9.0252707581227436E-3</v>
      </c>
      <c r="M11" s="40">
        <f t="shared" si="1"/>
        <v>0.96389891696750907</v>
      </c>
    </row>
    <row r="12" spans="1:13" x14ac:dyDescent="0.25">
      <c r="A12" s="4" t="s">
        <v>7742</v>
      </c>
      <c r="B12">
        <v>11</v>
      </c>
      <c r="H12" s="41">
        <v>11</v>
      </c>
      <c r="I12" s="39" t="s">
        <v>7726</v>
      </c>
      <c r="J12" s="5">
        <v>9</v>
      </c>
      <c r="K12" s="5">
        <f t="shared" si="2"/>
        <v>1077</v>
      </c>
      <c r="L12" s="42">
        <f t="shared" si="0"/>
        <v>8.1227436823104685E-3</v>
      </c>
      <c r="M12" s="40">
        <f t="shared" si="1"/>
        <v>0.97202166064981954</v>
      </c>
    </row>
    <row r="13" spans="1:13" x14ac:dyDescent="0.25">
      <c r="A13" s="4" t="s">
        <v>7726</v>
      </c>
      <c r="B13">
        <v>10</v>
      </c>
      <c r="H13" s="41">
        <v>12</v>
      </c>
      <c r="I13" s="39" t="s">
        <v>7733</v>
      </c>
      <c r="J13" s="5">
        <v>5</v>
      </c>
      <c r="K13" s="5">
        <f t="shared" si="2"/>
        <v>1082</v>
      </c>
      <c r="L13" s="42">
        <f t="shared" si="0"/>
        <v>4.5126353790613718E-3</v>
      </c>
      <c r="M13" s="40">
        <f t="shared" si="1"/>
        <v>0.97653429602888087</v>
      </c>
    </row>
    <row r="14" spans="1:13" x14ac:dyDescent="0.25">
      <c r="A14" s="4" t="s">
        <v>7724</v>
      </c>
      <c r="B14">
        <v>6</v>
      </c>
      <c r="H14" s="41">
        <v>13</v>
      </c>
      <c r="I14" s="39" t="s">
        <v>7721</v>
      </c>
      <c r="J14" s="5">
        <v>5</v>
      </c>
      <c r="K14" s="5">
        <f t="shared" si="2"/>
        <v>1087</v>
      </c>
      <c r="L14" s="42">
        <f t="shared" si="0"/>
        <v>4.5126353790613718E-3</v>
      </c>
      <c r="M14" s="40">
        <f t="shared" si="1"/>
        <v>0.98104693140794219</v>
      </c>
    </row>
    <row r="15" spans="1:13" x14ac:dyDescent="0.25">
      <c r="A15" s="4" t="s">
        <v>7733</v>
      </c>
      <c r="B15">
        <v>6</v>
      </c>
      <c r="H15" s="41">
        <v>14</v>
      </c>
      <c r="I15" s="39" t="s">
        <v>7724</v>
      </c>
      <c r="J15" s="5">
        <v>5</v>
      </c>
      <c r="K15" s="5">
        <f t="shared" si="2"/>
        <v>1092</v>
      </c>
      <c r="L15" s="42">
        <f t="shared" si="0"/>
        <v>4.5126353790613718E-3</v>
      </c>
      <c r="M15" s="40">
        <f t="shared" si="1"/>
        <v>0.98555956678700363</v>
      </c>
    </row>
    <row r="16" spans="1:13" x14ac:dyDescent="0.25">
      <c r="A16" s="4" t="s">
        <v>7721</v>
      </c>
      <c r="B16">
        <v>5</v>
      </c>
      <c r="H16" s="41">
        <v>15</v>
      </c>
      <c r="I16" s="39" t="s">
        <v>7746</v>
      </c>
      <c r="J16" s="5">
        <v>4</v>
      </c>
      <c r="K16" s="5">
        <f t="shared" si="2"/>
        <v>1096</v>
      </c>
      <c r="L16" s="42">
        <f t="shared" si="0"/>
        <v>3.6101083032490976E-3</v>
      </c>
      <c r="M16" s="40">
        <f t="shared" si="1"/>
        <v>0.98916967509025266</v>
      </c>
    </row>
    <row r="17" spans="1:13" x14ac:dyDescent="0.25">
      <c r="A17" s="4" t="s">
        <v>7746</v>
      </c>
      <c r="B17">
        <v>4</v>
      </c>
      <c r="H17" s="41">
        <v>16</v>
      </c>
      <c r="I17" s="39" t="s">
        <v>7737</v>
      </c>
      <c r="J17" s="5">
        <v>3</v>
      </c>
      <c r="K17" s="5">
        <f t="shared" si="2"/>
        <v>1099</v>
      </c>
      <c r="L17" s="42">
        <f t="shared" si="0"/>
        <v>2.707581227436823E-3</v>
      </c>
      <c r="M17" s="40">
        <f t="shared" si="1"/>
        <v>0.99187725631768953</v>
      </c>
    </row>
    <row r="18" spans="1:13" x14ac:dyDescent="0.25">
      <c r="A18" s="4" t="s">
        <v>7737</v>
      </c>
      <c r="B18">
        <v>3</v>
      </c>
      <c r="H18" s="41">
        <v>17</v>
      </c>
      <c r="I18" s="39" t="s">
        <v>7729</v>
      </c>
      <c r="J18" s="5">
        <v>2</v>
      </c>
      <c r="K18" s="5">
        <f t="shared" si="2"/>
        <v>1101</v>
      </c>
      <c r="L18" s="42">
        <f t="shared" si="0"/>
        <v>1.8050541516245488E-3</v>
      </c>
      <c r="M18" s="40">
        <f t="shared" si="1"/>
        <v>0.9936823104693141</v>
      </c>
    </row>
    <row r="19" spans="1:13" x14ac:dyDescent="0.25">
      <c r="A19" s="4" t="s">
        <v>14313</v>
      </c>
      <c r="B19">
        <v>2</v>
      </c>
      <c r="H19" s="41">
        <v>18</v>
      </c>
      <c r="I19" s="39" t="s">
        <v>7739</v>
      </c>
      <c r="J19" s="5">
        <v>2</v>
      </c>
      <c r="K19" s="5">
        <f t="shared" si="2"/>
        <v>1103</v>
      </c>
      <c r="L19" s="42">
        <f t="shared" si="0"/>
        <v>1.8050541516245488E-3</v>
      </c>
      <c r="M19" s="40">
        <f t="shared" si="1"/>
        <v>0.99548736462093868</v>
      </c>
    </row>
    <row r="20" spans="1:13" x14ac:dyDescent="0.25">
      <c r="A20" s="4" t="s">
        <v>7739</v>
      </c>
      <c r="B20">
        <v>2</v>
      </c>
      <c r="H20" s="41">
        <v>19</v>
      </c>
      <c r="I20" s="39" t="s">
        <v>7752</v>
      </c>
      <c r="J20" s="5">
        <v>2</v>
      </c>
      <c r="K20" s="5">
        <f t="shared" si="2"/>
        <v>1105</v>
      </c>
      <c r="L20" s="42">
        <f t="shared" si="0"/>
        <v>1.8050541516245488E-3</v>
      </c>
      <c r="M20" s="40">
        <f t="shared" si="1"/>
        <v>0.99729241877256314</v>
      </c>
    </row>
    <row r="21" spans="1:13" x14ac:dyDescent="0.25">
      <c r="A21" s="4" t="s">
        <v>7752</v>
      </c>
      <c r="B21">
        <v>2</v>
      </c>
      <c r="H21" s="41">
        <v>20</v>
      </c>
      <c r="I21" s="39" t="s">
        <v>7745</v>
      </c>
      <c r="J21" s="5">
        <v>1</v>
      </c>
      <c r="K21" s="5">
        <f t="shared" si="2"/>
        <v>1106</v>
      </c>
      <c r="L21" s="42">
        <f t="shared" si="0"/>
        <v>9.025270758122744E-4</v>
      </c>
      <c r="M21" s="40">
        <f t="shared" si="1"/>
        <v>0.99819494584837543</v>
      </c>
    </row>
    <row r="22" spans="1:13" x14ac:dyDescent="0.25">
      <c r="A22" s="4" t="s">
        <v>7729</v>
      </c>
      <c r="B22">
        <v>2</v>
      </c>
      <c r="H22" s="41">
        <v>21</v>
      </c>
      <c r="I22" s="39" t="s">
        <v>7727</v>
      </c>
      <c r="J22" s="5">
        <v>1</v>
      </c>
      <c r="K22" s="5">
        <f t="shared" si="2"/>
        <v>1107</v>
      </c>
      <c r="L22" s="42">
        <f t="shared" si="0"/>
        <v>9.025270758122744E-4</v>
      </c>
      <c r="M22" s="40">
        <f t="shared" si="1"/>
        <v>0.99909747292418771</v>
      </c>
    </row>
    <row r="23" spans="1:13" x14ac:dyDescent="0.25">
      <c r="A23" s="4" t="s">
        <v>7727</v>
      </c>
      <c r="B23">
        <v>1</v>
      </c>
      <c r="H23" s="41">
        <v>22</v>
      </c>
      <c r="I23" s="39" t="s">
        <v>7736</v>
      </c>
      <c r="J23" s="5">
        <v>1</v>
      </c>
      <c r="K23" s="5">
        <f t="shared" si="2"/>
        <v>1108</v>
      </c>
      <c r="L23" s="42">
        <f t="shared" si="0"/>
        <v>9.025270758122744E-4</v>
      </c>
      <c r="M23" s="40">
        <f t="shared" si="1"/>
        <v>1</v>
      </c>
    </row>
    <row r="24" spans="1:13" x14ac:dyDescent="0.25">
      <c r="A24" s="4" t="s">
        <v>8535</v>
      </c>
      <c r="B24">
        <v>1</v>
      </c>
      <c r="J24" s="5">
        <f>+SUM(J2:J23)</f>
        <v>1108</v>
      </c>
    </row>
    <row r="25" spans="1:13" x14ac:dyDescent="0.25">
      <c r="A25" s="4" t="s">
        <v>7745</v>
      </c>
      <c r="B25">
        <v>1</v>
      </c>
    </row>
    <row r="26" spans="1:13" x14ac:dyDescent="0.25">
      <c r="A26" s="4" t="s">
        <v>7736</v>
      </c>
      <c r="B26">
        <v>1</v>
      </c>
    </row>
    <row r="27" spans="1:13" x14ac:dyDescent="0.25">
      <c r="A27" s="4" t="s">
        <v>12577</v>
      </c>
    </row>
    <row r="28" spans="1:13" x14ac:dyDescent="0.25">
      <c r="A28" s="2" t="s">
        <v>2</v>
      </c>
      <c r="B28">
        <v>320</v>
      </c>
    </row>
    <row r="29" spans="1:13" ht="18.75" x14ac:dyDescent="0.3">
      <c r="A29" s="4" t="s">
        <v>7737</v>
      </c>
      <c r="B29">
        <v>100</v>
      </c>
      <c r="I29" s="54" t="s">
        <v>13654</v>
      </c>
      <c r="J29" s="54"/>
      <c r="K29" s="54"/>
      <c r="L29" s="54"/>
      <c r="M29" s="54"/>
    </row>
    <row r="30" spans="1:13" x14ac:dyDescent="0.25">
      <c r="A30" s="4" t="s">
        <v>7721</v>
      </c>
      <c r="B30">
        <v>48</v>
      </c>
      <c r="H30" s="41">
        <v>1</v>
      </c>
      <c r="I30" s="36" t="s">
        <v>7737</v>
      </c>
      <c r="J30" s="37">
        <v>78</v>
      </c>
      <c r="K30" s="37">
        <f>+J30</f>
        <v>78</v>
      </c>
      <c r="L30" s="38">
        <f>+J30/$J$56</f>
        <v>0.29770992366412213</v>
      </c>
      <c r="M30" s="38">
        <f>+K30/$J$56</f>
        <v>0.29770992366412213</v>
      </c>
    </row>
    <row r="31" spans="1:13" x14ac:dyDescent="0.25">
      <c r="A31" s="4" t="s">
        <v>8099</v>
      </c>
      <c r="B31">
        <v>23</v>
      </c>
      <c r="H31" s="41">
        <v>2</v>
      </c>
      <c r="I31" s="36" t="s">
        <v>7721</v>
      </c>
      <c r="J31" s="37">
        <v>41</v>
      </c>
      <c r="K31" s="37">
        <f>+J31+K30</f>
        <v>119</v>
      </c>
      <c r="L31" s="38">
        <f t="shared" ref="L31:L55" si="3">+J31/$J$56</f>
        <v>0.15648854961832062</v>
      </c>
      <c r="M31" s="38">
        <f t="shared" ref="M31:M55" si="4">+K31/$J$56</f>
        <v>0.45419847328244273</v>
      </c>
    </row>
    <row r="32" spans="1:13" x14ac:dyDescent="0.25">
      <c r="A32" s="4" t="s">
        <v>7741</v>
      </c>
      <c r="B32">
        <v>20</v>
      </c>
      <c r="H32" s="41">
        <v>3</v>
      </c>
      <c r="I32" s="36" t="s">
        <v>8893</v>
      </c>
      <c r="J32" s="37">
        <v>18</v>
      </c>
      <c r="K32" s="37">
        <f t="shared" ref="K32:K55" si="5">+J32+K31</f>
        <v>137</v>
      </c>
      <c r="L32" s="38">
        <f t="shared" si="3"/>
        <v>6.8702290076335881E-2</v>
      </c>
      <c r="M32" s="38">
        <f t="shared" si="4"/>
        <v>0.52290076335877866</v>
      </c>
    </row>
    <row r="33" spans="1:13" x14ac:dyDescent="0.25">
      <c r="A33" s="4" t="s">
        <v>7729</v>
      </c>
      <c r="B33">
        <v>18</v>
      </c>
      <c r="H33" s="41">
        <v>4</v>
      </c>
      <c r="I33" s="36" t="s">
        <v>8099</v>
      </c>
      <c r="J33" s="37">
        <v>17</v>
      </c>
      <c r="K33" s="37">
        <f t="shared" si="5"/>
        <v>154</v>
      </c>
      <c r="L33" s="38">
        <f t="shared" si="3"/>
        <v>6.4885496183206104E-2</v>
      </c>
      <c r="M33" s="38">
        <f t="shared" si="4"/>
        <v>0.58778625954198471</v>
      </c>
    </row>
    <row r="34" spans="1:13" x14ac:dyDescent="0.25">
      <c r="A34" s="4" t="s">
        <v>8893</v>
      </c>
      <c r="B34">
        <v>18</v>
      </c>
      <c r="H34" s="41">
        <v>5</v>
      </c>
      <c r="I34" s="36" t="s">
        <v>7729</v>
      </c>
      <c r="J34" s="37">
        <v>15</v>
      </c>
      <c r="K34" s="37">
        <f t="shared" si="5"/>
        <v>169</v>
      </c>
      <c r="L34" s="38">
        <f t="shared" si="3"/>
        <v>5.7251908396946563E-2</v>
      </c>
      <c r="M34" s="38">
        <f t="shared" si="4"/>
        <v>0.64503816793893132</v>
      </c>
    </row>
    <row r="35" spans="1:13" x14ac:dyDescent="0.25">
      <c r="A35" s="4" t="s">
        <v>7738</v>
      </c>
      <c r="B35">
        <v>13</v>
      </c>
      <c r="H35" s="41">
        <v>6</v>
      </c>
      <c r="I35" s="36" t="s">
        <v>7741</v>
      </c>
      <c r="J35" s="37">
        <v>14</v>
      </c>
      <c r="K35" s="37">
        <f t="shared" si="5"/>
        <v>183</v>
      </c>
      <c r="L35" s="38">
        <f t="shared" si="3"/>
        <v>5.3435114503816793E-2</v>
      </c>
      <c r="M35" s="38">
        <f t="shared" si="4"/>
        <v>0.69847328244274809</v>
      </c>
    </row>
    <row r="36" spans="1:13" x14ac:dyDescent="0.25">
      <c r="A36" s="4" t="s">
        <v>7734</v>
      </c>
      <c r="B36">
        <v>11</v>
      </c>
      <c r="H36" s="41">
        <v>7</v>
      </c>
      <c r="I36" s="36" t="s">
        <v>7738</v>
      </c>
      <c r="J36" s="37">
        <v>13</v>
      </c>
      <c r="K36" s="37">
        <f t="shared" si="5"/>
        <v>196</v>
      </c>
      <c r="L36" s="38">
        <f t="shared" si="3"/>
        <v>4.9618320610687022E-2</v>
      </c>
      <c r="M36" s="38">
        <f t="shared" si="4"/>
        <v>0.74809160305343514</v>
      </c>
    </row>
    <row r="37" spans="1:13" x14ac:dyDescent="0.25">
      <c r="A37" s="4" t="s">
        <v>7732</v>
      </c>
      <c r="B37">
        <v>10</v>
      </c>
      <c r="H37" s="41">
        <v>8</v>
      </c>
      <c r="I37" s="36" t="s">
        <v>7734</v>
      </c>
      <c r="J37" s="37">
        <v>8</v>
      </c>
      <c r="K37" s="37">
        <f t="shared" si="5"/>
        <v>204</v>
      </c>
      <c r="L37" s="38">
        <f t="shared" si="3"/>
        <v>3.0534351145038167E-2</v>
      </c>
      <c r="M37" s="38">
        <f t="shared" si="4"/>
        <v>0.77862595419847325</v>
      </c>
    </row>
    <row r="38" spans="1:13" x14ac:dyDescent="0.25">
      <c r="A38" s="4" t="s">
        <v>7770</v>
      </c>
      <c r="B38">
        <v>8</v>
      </c>
      <c r="H38" s="41">
        <v>9</v>
      </c>
      <c r="I38" s="36" t="s">
        <v>7770</v>
      </c>
      <c r="J38" s="37">
        <v>8</v>
      </c>
      <c r="K38" s="37">
        <f t="shared" si="5"/>
        <v>212</v>
      </c>
      <c r="L38" s="38">
        <f t="shared" si="3"/>
        <v>3.0534351145038167E-2</v>
      </c>
      <c r="M38" s="38">
        <f t="shared" si="4"/>
        <v>0.80916030534351147</v>
      </c>
    </row>
    <row r="39" spans="1:13" x14ac:dyDescent="0.25">
      <c r="A39" s="4" t="s">
        <v>7736</v>
      </c>
      <c r="B39">
        <v>8</v>
      </c>
      <c r="H39" s="41">
        <v>10</v>
      </c>
      <c r="I39" s="39" t="s">
        <v>7732</v>
      </c>
      <c r="J39" s="5">
        <v>7</v>
      </c>
      <c r="K39" s="5">
        <f t="shared" si="5"/>
        <v>219</v>
      </c>
      <c r="L39" s="42">
        <f t="shared" si="3"/>
        <v>2.6717557251908396E-2</v>
      </c>
      <c r="M39" s="40">
        <f t="shared" si="4"/>
        <v>0.83587786259541985</v>
      </c>
    </row>
    <row r="40" spans="1:13" x14ac:dyDescent="0.25">
      <c r="A40" s="4" t="s">
        <v>7733</v>
      </c>
      <c r="B40">
        <v>6</v>
      </c>
      <c r="H40" s="41">
        <v>11</v>
      </c>
      <c r="I40" s="39" t="s">
        <v>7736</v>
      </c>
      <c r="J40" s="5">
        <v>7</v>
      </c>
      <c r="K40" s="5">
        <f t="shared" si="5"/>
        <v>226</v>
      </c>
      <c r="L40" s="42">
        <f t="shared" si="3"/>
        <v>2.6717557251908396E-2</v>
      </c>
      <c r="M40" s="40">
        <f t="shared" si="4"/>
        <v>0.86259541984732824</v>
      </c>
    </row>
    <row r="41" spans="1:13" x14ac:dyDescent="0.25">
      <c r="A41" s="4" t="s">
        <v>8478</v>
      </c>
      <c r="B41">
        <v>6</v>
      </c>
      <c r="H41" s="41">
        <v>12</v>
      </c>
      <c r="I41" s="39" t="s">
        <v>8478</v>
      </c>
      <c r="J41" s="5">
        <v>5</v>
      </c>
      <c r="K41" s="5">
        <f t="shared" si="5"/>
        <v>231</v>
      </c>
      <c r="L41" s="42">
        <f t="shared" si="3"/>
        <v>1.9083969465648856E-2</v>
      </c>
      <c r="M41" s="40">
        <f t="shared" si="4"/>
        <v>0.88167938931297707</v>
      </c>
    </row>
    <row r="42" spans="1:13" x14ac:dyDescent="0.25">
      <c r="A42" s="4" t="s">
        <v>7764</v>
      </c>
      <c r="B42">
        <v>6</v>
      </c>
      <c r="H42" s="41">
        <v>13</v>
      </c>
      <c r="I42" s="39" t="s">
        <v>7764</v>
      </c>
      <c r="J42" s="5">
        <v>5</v>
      </c>
      <c r="K42" s="5">
        <f t="shared" si="5"/>
        <v>236</v>
      </c>
      <c r="L42" s="42">
        <f t="shared" si="3"/>
        <v>1.9083969465648856E-2</v>
      </c>
      <c r="M42" s="40">
        <f t="shared" si="4"/>
        <v>0.9007633587786259</v>
      </c>
    </row>
    <row r="43" spans="1:13" x14ac:dyDescent="0.25">
      <c r="A43" s="4" t="s">
        <v>7772</v>
      </c>
      <c r="B43">
        <v>4</v>
      </c>
      <c r="H43" s="41">
        <v>14</v>
      </c>
      <c r="I43" s="39" t="s">
        <v>7772</v>
      </c>
      <c r="J43" s="5">
        <v>4</v>
      </c>
      <c r="K43" s="5">
        <f t="shared" si="5"/>
        <v>240</v>
      </c>
      <c r="L43" s="42">
        <f t="shared" si="3"/>
        <v>1.5267175572519083E-2</v>
      </c>
      <c r="M43" s="40">
        <f t="shared" si="4"/>
        <v>0.91603053435114501</v>
      </c>
    </row>
    <row r="44" spans="1:13" x14ac:dyDescent="0.25">
      <c r="A44" s="4" t="s">
        <v>7747</v>
      </c>
      <c r="B44">
        <v>3</v>
      </c>
      <c r="H44" s="41">
        <v>15</v>
      </c>
      <c r="I44" s="39" t="s">
        <v>7723</v>
      </c>
      <c r="J44" s="5">
        <v>3</v>
      </c>
      <c r="K44" s="5">
        <f t="shared" si="5"/>
        <v>243</v>
      </c>
      <c r="L44" s="42">
        <f t="shared" si="3"/>
        <v>1.1450381679389313E-2</v>
      </c>
      <c r="M44" s="40">
        <f t="shared" si="4"/>
        <v>0.9274809160305344</v>
      </c>
    </row>
    <row r="45" spans="1:13" x14ac:dyDescent="0.25">
      <c r="A45" s="4" t="s">
        <v>7739</v>
      </c>
      <c r="B45">
        <v>3</v>
      </c>
      <c r="H45" s="41">
        <v>16</v>
      </c>
      <c r="I45" s="39" t="s">
        <v>7747</v>
      </c>
      <c r="J45" s="5">
        <v>3</v>
      </c>
      <c r="K45" s="5">
        <f t="shared" si="5"/>
        <v>246</v>
      </c>
      <c r="L45" s="42">
        <f t="shared" si="3"/>
        <v>1.1450381679389313E-2</v>
      </c>
      <c r="M45" s="40">
        <f t="shared" si="4"/>
        <v>0.93893129770992367</v>
      </c>
    </row>
    <row r="46" spans="1:13" x14ac:dyDescent="0.25">
      <c r="A46" s="4" t="s">
        <v>7723</v>
      </c>
      <c r="B46">
        <v>3</v>
      </c>
      <c r="H46" s="41">
        <v>17</v>
      </c>
      <c r="I46" s="39" t="s">
        <v>7739</v>
      </c>
      <c r="J46" s="5">
        <v>3</v>
      </c>
      <c r="K46" s="5">
        <f t="shared" si="5"/>
        <v>249</v>
      </c>
      <c r="L46" s="42">
        <f t="shared" si="3"/>
        <v>1.1450381679389313E-2</v>
      </c>
      <c r="M46" s="40">
        <f t="shared" si="4"/>
        <v>0.95038167938931295</v>
      </c>
    </row>
    <row r="47" spans="1:13" x14ac:dyDescent="0.25">
      <c r="A47" s="4" t="s">
        <v>7731</v>
      </c>
      <c r="B47">
        <v>2</v>
      </c>
      <c r="H47" s="41">
        <v>18</v>
      </c>
      <c r="I47" s="39" t="s">
        <v>7733</v>
      </c>
      <c r="J47" s="5">
        <v>3</v>
      </c>
      <c r="K47" s="5">
        <f t="shared" si="5"/>
        <v>252</v>
      </c>
      <c r="L47" s="42">
        <f t="shared" si="3"/>
        <v>1.1450381679389313E-2</v>
      </c>
      <c r="M47" s="40">
        <f t="shared" si="4"/>
        <v>0.96183206106870234</v>
      </c>
    </row>
    <row r="48" spans="1:13" x14ac:dyDescent="0.25">
      <c r="A48" s="4" t="s">
        <v>7743</v>
      </c>
      <c r="B48">
        <v>2</v>
      </c>
      <c r="H48" s="41">
        <v>19</v>
      </c>
      <c r="I48" s="39" t="s">
        <v>7743</v>
      </c>
      <c r="J48" s="5">
        <v>2</v>
      </c>
      <c r="K48" s="5">
        <f t="shared" si="5"/>
        <v>254</v>
      </c>
      <c r="L48" s="42">
        <f t="shared" si="3"/>
        <v>7.6335877862595417E-3</v>
      </c>
      <c r="M48" s="40">
        <f t="shared" si="4"/>
        <v>0.96946564885496178</v>
      </c>
    </row>
    <row r="49" spans="1:13" x14ac:dyDescent="0.25">
      <c r="A49" s="4" t="s">
        <v>7742</v>
      </c>
      <c r="B49">
        <v>2</v>
      </c>
      <c r="H49" s="41">
        <v>20</v>
      </c>
      <c r="I49" s="39" t="s">
        <v>7742</v>
      </c>
      <c r="J49" s="5">
        <v>2</v>
      </c>
      <c r="K49" s="5">
        <f t="shared" si="5"/>
        <v>256</v>
      </c>
      <c r="L49" s="42">
        <f t="shared" si="3"/>
        <v>7.6335877862595417E-3</v>
      </c>
      <c r="M49" s="40">
        <f t="shared" si="4"/>
        <v>0.97709923664122134</v>
      </c>
    </row>
    <row r="50" spans="1:13" x14ac:dyDescent="0.25">
      <c r="A50" s="4" t="s">
        <v>7752</v>
      </c>
      <c r="B50">
        <v>1</v>
      </c>
      <c r="H50" s="41">
        <v>21</v>
      </c>
      <c r="I50" s="39" t="s">
        <v>7735</v>
      </c>
      <c r="J50" s="5">
        <v>1</v>
      </c>
      <c r="K50" s="5">
        <f t="shared" si="5"/>
        <v>257</v>
      </c>
      <c r="L50" s="42">
        <f t="shared" si="3"/>
        <v>3.8167938931297708E-3</v>
      </c>
      <c r="M50" s="40">
        <f t="shared" si="4"/>
        <v>0.98091603053435117</v>
      </c>
    </row>
    <row r="51" spans="1:13" x14ac:dyDescent="0.25">
      <c r="A51" s="4" t="s">
        <v>7746</v>
      </c>
      <c r="B51">
        <v>1</v>
      </c>
      <c r="H51" s="41">
        <v>22</v>
      </c>
      <c r="I51" s="39" t="s">
        <v>7731</v>
      </c>
      <c r="J51" s="5">
        <v>1</v>
      </c>
      <c r="K51" s="5">
        <f t="shared" si="5"/>
        <v>258</v>
      </c>
      <c r="L51" s="42">
        <f t="shared" si="3"/>
        <v>3.8167938931297708E-3</v>
      </c>
      <c r="M51" s="40">
        <f t="shared" si="4"/>
        <v>0.98473282442748089</v>
      </c>
    </row>
    <row r="52" spans="1:13" x14ac:dyDescent="0.25">
      <c r="A52" s="4" t="s">
        <v>7744</v>
      </c>
      <c r="B52">
        <v>1</v>
      </c>
      <c r="H52" s="41">
        <v>23</v>
      </c>
      <c r="I52" s="39" t="s">
        <v>7744</v>
      </c>
      <c r="J52" s="5">
        <v>1</v>
      </c>
      <c r="K52" s="5">
        <f t="shared" si="5"/>
        <v>259</v>
      </c>
      <c r="L52" s="42">
        <f t="shared" si="3"/>
        <v>3.8167938931297708E-3</v>
      </c>
      <c r="M52" s="40">
        <f t="shared" si="4"/>
        <v>0.98854961832061072</v>
      </c>
    </row>
    <row r="53" spans="1:13" x14ac:dyDescent="0.25">
      <c r="A53" s="4" t="s">
        <v>7735</v>
      </c>
      <c r="B53">
        <v>1</v>
      </c>
      <c r="H53" s="41">
        <v>24</v>
      </c>
      <c r="I53" s="39" t="s">
        <v>7746</v>
      </c>
      <c r="J53" s="5">
        <v>1</v>
      </c>
      <c r="K53" s="5">
        <f t="shared" si="5"/>
        <v>260</v>
      </c>
      <c r="L53" s="42">
        <f t="shared" si="3"/>
        <v>3.8167938931297708E-3</v>
      </c>
      <c r="M53" s="40">
        <f t="shared" si="4"/>
        <v>0.99236641221374045</v>
      </c>
    </row>
    <row r="54" spans="1:13" x14ac:dyDescent="0.25">
      <c r="A54" s="4" t="s">
        <v>7751</v>
      </c>
      <c r="B54">
        <v>1</v>
      </c>
      <c r="H54" s="41">
        <v>25</v>
      </c>
      <c r="I54" s="39" t="s">
        <v>7751</v>
      </c>
      <c r="J54" s="5">
        <v>1</v>
      </c>
      <c r="K54" s="5">
        <f t="shared" si="5"/>
        <v>261</v>
      </c>
      <c r="L54" s="42">
        <f t="shared" si="3"/>
        <v>3.8167938931297708E-3</v>
      </c>
      <c r="M54" s="40">
        <f t="shared" si="4"/>
        <v>0.99618320610687028</v>
      </c>
    </row>
    <row r="55" spans="1:13" x14ac:dyDescent="0.25">
      <c r="A55" s="4" t="s">
        <v>7748</v>
      </c>
      <c r="B55">
        <v>1</v>
      </c>
      <c r="H55" s="41">
        <v>26</v>
      </c>
      <c r="I55" s="39" t="s">
        <v>7752</v>
      </c>
      <c r="J55" s="5">
        <v>1</v>
      </c>
      <c r="K55" s="5">
        <f t="shared" si="5"/>
        <v>262</v>
      </c>
      <c r="L55" s="42">
        <f t="shared" si="3"/>
        <v>3.8167938931297708E-3</v>
      </c>
      <c r="M55" s="40">
        <f t="shared" si="4"/>
        <v>1</v>
      </c>
    </row>
    <row r="56" spans="1:13" x14ac:dyDescent="0.25">
      <c r="A56" s="4" t="s">
        <v>12577</v>
      </c>
      <c r="J56" s="5">
        <f>+SUM(J30:J55)</f>
        <v>262</v>
      </c>
      <c r="L56" s="43"/>
    </row>
    <row r="57" spans="1:13" x14ac:dyDescent="0.25">
      <c r="A57" s="2" t="s">
        <v>7</v>
      </c>
      <c r="B57">
        <v>3737</v>
      </c>
    </row>
    <row r="58" spans="1:13" x14ac:dyDescent="0.25">
      <c r="A58" s="4" t="s">
        <v>7722</v>
      </c>
      <c r="B58">
        <v>638</v>
      </c>
    </row>
    <row r="59" spans="1:13" ht="18.75" x14ac:dyDescent="0.3">
      <c r="A59" s="4" t="s">
        <v>7745</v>
      </c>
      <c r="B59">
        <v>352</v>
      </c>
      <c r="I59" s="54" t="s">
        <v>22</v>
      </c>
      <c r="J59" s="54"/>
      <c r="K59" s="54"/>
      <c r="L59" s="54"/>
      <c r="M59" s="54"/>
    </row>
    <row r="60" spans="1:13" x14ac:dyDescent="0.25">
      <c r="A60" s="4" t="s">
        <v>8893</v>
      </c>
      <c r="B60">
        <v>280</v>
      </c>
      <c r="H60" s="41">
        <v>1</v>
      </c>
      <c r="I60" s="36" t="s">
        <v>7722</v>
      </c>
      <c r="J60" s="37">
        <v>515</v>
      </c>
      <c r="K60" s="37">
        <f>+J60</f>
        <v>515</v>
      </c>
      <c r="L60" s="38">
        <f>+J60/$J$97</f>
        <v>0.16235813366960908</v>
      </c>
      <c r="M60" s="38">
        <f>+K60/$J$97</f>
        <v>0.16235813366960908</v>
      </c>
    </row>
    <row r="61" spans="1:13" x14ac:dyDescent="0.25">
      <c r="A61" s="4" t="s">
        <v>7726</v>
      </c>
      <c r="B61">
        <v>276</v>
      </c>
      <c r="H61" s="41">
        <v>2</v>
      </c>
      <c r="I61" s="36" t="s">
        <v>8893</v>
      </c>
      <c r="J61" s="37">
        <v>280</v>
      </c>
      <c r="K61" s="37">
        <f>+K60+J61</f>
        <v>795</v>
      </c>
      <c r="L61" s="38">
        <f t="shared" ref="L61:L96" si="6">+J61/$J$97</f>
        <v>8.8272383354350573E-2</v>
      </c>
      <c r="M61" s="38">
        <f t="shared" ref="M61:M96" si="7">+K61/$J$97</f>
        <v>0.25063051702395966</v>
      </c>
    </row>
    <row r="62" spans="1:13" x14ac:dyDescent="0.25">
      <c r="A62" s="4" t="s">
        <v>7730</v>
      </c>
      <c r="B62">
        <v>262</v>
      </c>
      <c r="H62" s="41">
        <v>3</v>
      </c>
      <c r="I62" s="36" t="s">
        <v>7745</v>
      </c>
      <c r="J62" s="37">
        <v>261</v>
      </c>
      <c r="K62" s="37">
        <f t="shared" ref="K62:K96" si="8">+K61+J62</f>
        <v>1056</v>
      </c>
      <c r="L62" s="38">
        <f t="shared" si="6"/>
        <v>8.2282471626733925E-2</v>
      </c>
      <c r="M62" s="38">
        <f t="shared" si="7"/>
        <v>0.33291298865069358</v>
      </c>
    </row>
    <row r="63" spans="1:13" x14ac:dyDescent="0.25">
      <c r="A63" s="4" t="s">
        <v>8459</v>
      </c>
      <c r="B63">
        <v>217</v>
      </c>
      <c r="H63" s="41">
        <v>4</v>
      </c>
      <c r="I63" s="36" t="s">
        <v>7730</v>
      </c>
      <c r="J63" s="37">
        <v>247</v>
      </c>
      <c r="K63" s="37">
        <f t="shared" si="8"/>
        <v>1303</v>
      </c>
      <c r="L63" s="38">
        <f t="shared" si="6"/>
        <v>7.7868852459016397E-2</v>
      </c>
      <c r="M63" s="38">
        <f t="shared" si="7"/>
        <v>0.41078184110970994</v>
      </c>
    </row>
    <row r="64" spans="1:13" x14ac:dyDescent="0.25">
      <c r="A64" s="4" t="s">
        <v>8535</v>
      </c>
      <c r="B64">
        <v>182</v>
      </c>
      <c r="H64" s="41">
        <v>5</v>
      </c>
      <c r="I64" s="36" t="s">
        <v>7726</v>
      </c>
      <c r="J64" s="37">
        <v>195</v>
      </c>
      <c r="K64" s="37">
        <f t="shared" si="8"/>
        <v>1498</v>
      </c>
      <c r="L64" s="38">
        <f t="shared" si="6"/>
        <v>6.1475409836065573E-2</v>
      </c>
      <c r="M64" s="38">
        <f t="shared" si="7"/>
        <v>0.47225725094577553</v>
      </c>
    </row>
    <row r="65" spans="1:13" x14ac:dyDescent="0.25">
      <c r="A65" s="4" t="s">
        <v>7744</v>
      </c>
      <c r="B65">
        <v>175</v>
      </c>
      <c r="H65" s="41">
        <v>6</v>
      </c>
      <c r="I65" s="36" t="s">
        <v>8459</v>
      </c>
      <c r="J65" s="37">
        <v>191</v>
      </c>
      <c r="K65" s="37">
        <f t="shared" si="8"/>
        <v>1689</v>
      </c>
      <c r="L65" s="38">
        <f t="shared" si="6"/>
        <v>6.0214375788146278E-2</v>
      </c>
      <c r="M65" s="38">
        <f t="shared" si="7"/>
        <v>0.53247162673392179</v>
      </c>
    </row>
    <row r="66" spans="1:13" x14ac:dyDescent="0.25">
      <c r="A66" s="4" t="s">
        <v>7723</v>
      </c>
      <c r="B66">
        <v>163</v>
      </c>
      <c r="H66" s="41">
        <v>7</v>
      </c>
      <c r="I66" s="36" t="s">
        <v>8535</v>
      </c>
      <c r="J66" s="37">
        <v>173</v>
      </c>
      <c r="K66" s="37">
        <f t="shared" si="8"/>
        <v>1862</v>
      </c>
      <c r="L66" s="38">
        <f t="shared" si="6"/>
        <v>5.4539722572509455E-2</v>
      </c>
      <c r="M66" s="38">
        <f t="shared" si="7"/>
        <v>0.58701134930643128</v>
      </c>
    </row>
    <row r="67" spans="1:13" x14ac:dyDescent="0.25">
      <c r="A67" s="4" t="s">
        <v>7721</v>
      </c>
      <c r="B67">
        <v>123</v>
      </c>
      <c r="H67" s="41">
        <v>8</v>
      </c>
      <c r="I67" s="36" t="s">
        <v>7744</v>
      </c>
      <c r="J67" s="37">
        <v>156</v>
      </c>
      <c r="K67" s="37">
        <f t="shared" si="8"/>
        <v>2018</v>
      </c>
      <c r="L67" s="38">
        <f t="shared" si="6"/>
        <v>4.9180327868852458E-2</v>
      </c>
      <c r="M67" s="38">
        <f t="shared" si="7"/>
        <v>0.63619167717528369</v>
      </c>
    </row>
    <row r="68" spans="1:13" x14ac:dyDescent="0.25">
      <c r="A68" s="4" t="s">
        <v>8559</v>
      </c>
      <c r="B68">
        <v>115</v>
      </c>
      <c r="H68" s="41">
        <v>9</v>
      </c>
      <c r="I68" s="36" t="s">
        <v>7723</v>
      </c>
      <c r="J68" s="37">
        <v>144</v>
      </c>
      <c r="K68" s="37">
        <f t="shared" si="8"/>
        <v>2162</v>
      </c>
      <c r="L68" s="38">
        <f t="shared" si="6"/>
        <v>4.5397225725094581E-2</v>
      </c>
      <c r="M68" s="38">
        <f t="shared" si="7"/>
        <v>0.68158890290037832</v>
      </c>
    </row>
    <row r="69" spans="1:13" x14ac:dyDescent="0.25">
      <c r="A69" s="4" t="s">
        <v>7980</v>
      </c>
      <c r="B69">
        <v>111</v>
      </c>
      <c r="H69" s="41">
        <v>10</v>
      </c>
      <c r="I69" s="36" t="s">
        <v>8559</v>
      </c>
      <c r="J69" s="37">
        <v>113</v>
      </c>
      <c r="K69" s="37">
        <f t="shared" si="8"/>
        <v>2275</v>
      </c>
      <c r="L69" s="38">
        <f t="shared" si="6"/>
        <v>3.5624211853720049E-2</v>
      </c>
      <c r="M69" s="38">
        <f t="shared" si="7"/>
        <v>0.71721311475409832</v>
      </c>
    </row>
    <row r="70" spans="1:13" x14ac:dyDescent="0.25">
      <c r="A70" s="4" t="s">
        <v>7734</v>
      </c>
      <c r="B70">
        <v>102</v>
      </c>
      <c r="H70" s="41">
        <v>11</v>
      </c>
      <c r="I70" s="36" t="s">
        <v>7721</v>
      </c>
      <c r="J70" s="37">
        <v>105</v>
      </c>
      <c r="K70" s="37">
        <f t="shared" si="8"/>
        <v>2380</v>
      </c>
      <c r="L70" s="38">
        <f t="shared" si="6"/>
        <v>3.310214375788146E-2</v>
      </c>
      <c r="M70" s="38">
        <f t="shared" si="7"/>
        <v>0.75031525851197978</v>
      </c>
    </row>
    <row r="71" spans="1:13" x14ac:dyDescent="0.25">
      <c r="A71" s="4" t="s">
        <v>7731</v>
      </c>
      <c r="B71">
        <v>97</v>
      </c>
      <c r="H71" s="41">
        <v>12</v>
      </c>
      <c r="I71" s="36" t="s">
        <v>7734</v>
      </c>
      <c r="J71" s="37">
        <v>95</v>
      </c>
      <c r="K71" s="37">
        <f t="shared" si="8"/>
        <v>2475</v>
      </c>
      <c r="L71" s="38">
        <f t="shared" si="6"/>
        <v>2.994955863808323E-2</v>
      </c>
      <c r="M71" s="38">
        <f t="shared" si="7"/>
        <v>0.78026481715006302</v>
      </c>
    </row>
    <row r="72" spans="1:13" x14ac:dyDescent="0.25">
      <c r="A72" s="4" t="s">
        <v>7777</v>
      </c>
      <c r="B72">
        <v>70</v>
      </c>
      <c r="H72" s="41">
        <v>13</v>
      </c>
      <c r="I72" s="36" t="s">
        <v>7980</v>
      </c>
      <c r="J72" s="37">
        <v>88</v>
      </c>
      <c r="K72" s="37">
        <f t="shared" si="8"/>
        <v>2563</v>
      </c>
      <c r="L72" s="38">
        <f t="shared" si="6"/>
        <v>2.7742749054224466E-2</v>
      </c>
      <c r="M72" s="38">
        <f t="shared" si="7"/>
        <v>0.80800756620428749</v>
      </c>
    </row>
    <row r="73" spans="1:13" x14ac:dyDescent="0.25">
      <c r="A73" s="4" t="s">
        <v>7725</v>
      </c>
      <c r="B73">
        <v>62</v>
      </c>
      <c r="H73" s="41">
        <v>14</v>
      </c>
      <c r="I73" s="39" t="s">
        <v>7731</v>
      </c>
      <c r="J73" s="5">
        <v>85</v>
      </c>
      <c r="K73" s="5">
        <f t="shared" si="8"/>
        <v>2648</v>
      </c>
      <c r="L73" s="42">
        <f t="shared" si="6"/>
        <v>2.6796973518284993E-2</v>
      </c>
      <c r="M73" s="40">
        <f t="shared" si="7"/>
        <v>0.83480453972257251</v>
      </c>
    </row>
    <row r="74" spans="1:13" x14ac:dyDescent="0.25">
      <c r="A74" s="4" t="s">
        <v>7733</v>
      </c>
      <c r="B74">
        <v>59</v>
      </c>
      <c r="H74" s="41">
        <v>15</v>
      </c>
      <c r="I74" s="39" t="s">
        <v>7777</v>
      </c>
      <c r="J74" s="5">
        <v>55</v>
      </c>
      <c r="K74" s="5">
        <f t="shared" si="8"/>
        <v>2703</v>
      </c>
      <c r="L74" s="42">
        <f t="shared" si="6"/>
        <v>1.733921815889029E-2</v>
      </c>
      <c r="M74" s="40">
        <f t="shared" si="7"/>
        <v>0.85214375788146279</v>
      </c>
    </row>
    <row r="75" spans="1:13" x14ac:dyDescent="0.25">
      <c r="A75" s="4" t="s">
        <v>7748</v>
      </c>
      <c r="B75">
        <v>54</v>
      </c>
      <c r="H75" s="41">
        <v>16</v>
      </c>
      <c r="I75" s="39" t="s">
        <v>7725</v>
      </c>
      <c r="J75" s="5">
        <v>52</v>
      </c>
      <c r="K75" s="5">
        <f t="shared" si="8"/>
        <v>2755</v>
      </c>
      <c r="L75" s="42">
        <f t="shared" si="6"/>
        <v>1.6393442622950821E-2</v>
      </c>
      <c r="M75" s="40">
        <f t="shared" si="7"/>
        <v>0.86853720050441363</v>
      </c>
    </row>
    <row r="76" spans="1:13" x14ac:dyDescent="0.25">
      <c r="A76" s="4" t="s">
        <v>7737</v>
      </c>
      <c r="B76">
        <v>50</v>
      </c>
      <c r="H76" s="41">
        <v>17</v>
      </c>
      <c r="I76" s="39" t="s">
        <v>7733</v>
      </c>
      <c r="J76" s="5">
        <v>50</v>
      </c>
      <c r="K76" s="5">
        <f t="shared" si="8"/>
        <v>2805</v>
      </c>
      <c r="L76" s="42">
        <f t="shared" si="6"/>
        <v>1.5762925598991173E-2</v>
      </c>
      <c r="M76" s="40">
        <f t="shared" si="7"/>
        <v>0.8843001261034048</v>
      </c>
    </row>
    <row r="77" spans="1:13" x14ac:dyDescent="0.25">
      <c r="A77" s="4" t="s">
        <v>8425</v>
      </c>
      <c r="B77">
        <v>47</v>
      </c>
      <c r="H77" s="41">
        <v>18</v>
      </c>
      <c r="I77" s="39" t="s">
        <v>7748</v>
      </c>
      <c r="J77" s="5">
        <v>46</v>
      </c>
      <c r="K77" s="5">
        <f t="shared" si="8"/>
        <v>2851</v>
      </c>
      <c r="L77" s="42">
        <f t="shared" si="6"/>
        <v>1.4501891551071878E-2</v>
      </c>
      <c r="M77" s="40">
        <f t="shared" si="7"/>
        <v>0.89880201765447665</v>
      </c>
    </row>
    <row r="78" spans="1:13" x14ac:dyDescent="0.25">
      <c r="A78" s="4" t="s">
        <v>8480</v>
      </c>
      <c r="B78">
        <v>47</v>
      </c>
      <c r="H78" s="41">
        <v>19</v>
      </c>
      <c r="I78" s="39" t="s">
        <v>7737</v>
      </c>
      <c r="J78" s="5">
        <v>42</v>
      </c>
      <c r="K78" s="5">
        <f t="shared" si="8"/>
        <v>2893</v>
      </c>
      <c r="L78" s="42">
        <f t="shared" si="6"/>
        <v>1.3240857503152586E-2</v>
      </c>
      <c r="M78" s="40">
        <f t="shared" si="7"/>
        <v>0.91204287515762927</v>
      </c>
    </row>
    <row r="79" spans="1:13" x14ac:dyDescent="0.25">
      <c r="A79" s="4" t="s">
        <v>7736</v>
      </c>
      <c r="B79">
        <v>35</v>
      </c>
      <c r="H79" s="41">
        <v>20</v>
      </c>
      <c r="I79" s="39" t="s">
        <v>8480</v>
      </c>
      <c r="J79" s="5">
        <v>37</v>
      </c>
      <c r="K79" s="5">
        <f t="shared" si="8"/>
        <v>2930</v>
      </c>
      <c r="L79" s="42">
        <f t="shared" si="6"/>
        <v>1.1664564943253467E-2</v>
      </c>
      <c r="M79" s="40">
        <f t="shared" si="7"/>
        <v>0.92370744010088268</v>
      </c>
    </row>
    <row r="80" spans="1:13" x14ac:dyDescent="0.25">
      <c r="A80" s="4" t="s">
        <v>7743</v>
      </c>
      <c r="B80">
        <v>35</v>
      </c>
      <c r="H80" s="41">
        <v>21</v>
      </c>
      <c r="I80" s="39" t="s">
        <v>8425</v>
      </c>
      <c r="J80" s="5">
        <v>35</v>
      </c>
      <c r="K80" s="5">
        <f t="shared" si="8"/>
        <v>2965</v>
      </c>
      <c r="L80" s="42">
        <f t="shared" si="6"/>
        <v>1.1034047919293822E-2</v>
      </c>
      <c r="M80" s="40">
        <f t="shared" si="7"/>
        <v>0.93474148802017654</v>
      </c>
    </row>
    <row r="81" spans="1:13" x14ac:dyDescent="0.25">
      <c r="A81" s="4" t="s">
        <v>8198</v>
      </c>
      <c r="B81">
        <v>35</v>
      </c>
      <c r="H81" s="41">
        <v>22</v>
      </c>
      <c r="I81" s="39" t="s">
        <v>8198</v>
      </c>
      <c r="J81" s="5">
        <v>33</v>
      </c>
      <c r="K81" s="5">
        <f t="shared" si="8"/>
        <v>2998</v>
      </c>
      <c r="L81" s="42">
        <f t="shared" si="6"/>
        <v>1.0403530895334174E-2</v>
      </c>
      <c r="M81" s="40">
        <f t="shared" si="7"/>
        <v>0.94514501891551073</v>
      </c>
    </row>
    <row r="82" spans="1:13" x14ac:dyDescent="0.25">
      <c r="A82" s="4" t="s">
        <v>7728</v>
      </c>
      <c r="B82">
        <v>34</v>
      </c>
      <c r="H82" s="41">
        <v>23</v>
      </c>
      <c r="I82" s="39" t="s">
        <v>7743</v>
      </c>
      <c r="J82" s="5">
        <v>32</v>
      </c>
      <c r="K82" s="5">
        <f t="shared" si="8"/>
        <v>3030</v>
      </c>
      <c r="L82" s="42">
        <f t="shared" si="6"/>
        <v>1.0088272383354351E-2</v>
      </c>
      <c r="M82" s="40">
        <f t="shared" si="7"/>
        <v>0.95523329129886503</v>
      </c>
    </row>
    <row r="83" spans="1:13" x14ac:dyDescent="0.25">
      <c r="A83" s="4" t="s">
        <v>8491</v>
      </c>
      <c r="B83">
        <v>29</v>
      </c>
      <c r="H83" s="41">
        <v>24</v>
      </c>
      <c r="I83" s="39" t="s">
        <v>7728</v>
      </c>
      <c r="J83" s="5">
        <v>29</v>
      </c>
      <c r="K83" s="5">
        <f t="shared" si="8"/>
        <v>3059</v>
      </c>
      <c r="L83" s="42">
        <f t="shared" si="6"/>
        <v>9.1424968474148795E-3</v>
      </c>
      <c r="M83" s="40">
        <f t="shared" si="7"/>
        <v>0.96437578814628</v>
      </c>
    </row>
    <row r="84" spans="1:13" x14ac:dyDescent="0.25">
      <c r="A84" s="4" t="s">
        <v>8397</v>
      </c>
      <c r="B84">
        <v>23</v>
      </c>
      <c r="H84" s="41">
        <v>25</v>
      </c>
      <c r="I84" s="39" t="s">
        <v>7736</v>
      </c>
      <c r="J84" s="5">
        <v>28</v>
      </c>
      <c r="K84" s="5">
        <f t="shared" si="8"/>
        <v>3087</v>
      </c>
      <c r="L84" s="42">
        <f t="shared" si="6"/>
        <v>8.8272383354350576E-3</v>
      </c>
      <c r="M84" s="40">
        <f t="shared" si="7"/>
        <v>0.97320302648171497</v>
      </c>
    </row>
    <row r="85" spans="1:13" x14ac:dyDescent="0.25">
      <c r="A85" s="4" t="s">
        <v>7758</v>
      </c>
      <c r="B85">
        <v>14</v>
      </c>
      <c r="H85" s="41">
        <v>26</v>
      </c>
      <c r="I85" s="39" t="s">
        <v>8397</v>
      </c>
      <c r="J85" s="5">
        <v>21</v>
      </c>
      <c r="K85" s="5">
        <f t="shared" si="8"/>
        <v>3108</v>
      </c>
      <c r="L85" s="42">
        <f t="shared" si="6"/>
        <v>6.6204287515762928E-3</v>
      </c>
      <c r="M85" s="40">
        <f t="shared" si="7"/>
        <v>0.97982345523329129</v>
      </c>
    </row>
    <row r="86" spans="1:13" x14ac:dyDescent="0.25">
      <c r="A86" s="4" t="s">
        <v>7742</v>
      </c>
      <c r="B86">
        <v>10</v>
      </c>
      <c r="H86" s="41">
        <v>27</v>
      </c>
      <c r="I86" s="39" t="s">
        <v>8491</v>
      </c>
      <c r="J86" s="5">
        <v>19</v>
      </c>
      <c r="K86" s="5">
        <f t="shared" si="8"/>
        <v>3127</v>
      </c>
      <c r="L86" s="42">
        <f t="shared" si="6"/>
        <v>5.9899117276166454E-3</v>
      </c>
      <c r="M86" s="40">
        <f t="shared" si="7"/>
        <v>0.98581336696090793</v>
      </c>
    </row>
    <row r="87" spans="1:13" x14ac:dyDescent="0.25">
      <c r="A87" s="4" t="s">
        <v>7735</v>
      </c>
      <c r="B87">
        <v>10</v>
      </c>
      <c r="H87" s="41">
        <v>28</v>
      </c>
      <c r="I87" s="39" t="s">
        <v>7758</v>
      </c>
      <c r="J87" s="5">
        <v>12</v>
      </c>
      <c r="K87" s="5">
        <f t="shared" si="8"/>
        <v>3139</v>
      </c>
      <c r="L87" s="42">
        <f t="shared" si="6"/>
        <v>3.7831021437578815E-3</v>
      </c>
      <c r="M87" s="40">
        <f t="shared" si="7"/>
        <v>0.98959646910466581</v>
      </c>
    </row>
    <row r="88" spans="1:13" x14ac:dyDescent="0.25">
      <c r="A88" s="4" t="s">
        <v>13574</v>
      </c>
      <c r="B88">
        <v>9</v>
      </c>
      <c r="H88" s="41">
        <v>29</v>
      </c>
      <c r="I88" s="39" t="s">
        <v>7742</v>
      </c>
      <c r="J88" s="5">
        <v>8</v>
      </c>
      <c r="K88" s="5">
        <f t="shared" si="8"/>
        <v>3147</v>
      </c>
      <c r="L88" s="42">
        <f t="shared" si="6"/>
        <v>2.5220680958385876E-3</v>
      </c>
      <c r="M88" s="40">
        <f t="shared" si="7"/>
        <v>0.99211853720050447</v>
      </c>
    </row>
    <row r="89" spans="1:13" x14ac:dyDescent="0.25">
      <c r="A89" s="4" t="s">
        <v>13019</v>
      </c>
      <c r="B89">
        <v>9</v>
      </c>
      <c r="H89" s="41">
        <v>30</v>
      </c>
      <c r="I89" s="39" t="s">
        <v>7735</v>
      </c>
      <c r="J89" s="5">
        <v>8</v>
      </c>
      <c r="K89" s="5">
        <f t="shared" si="8"/>
        <v>3155</v>
      </c>
      <c r="L89" s="42">
        <f t="shared" si="6"/>
        <v>2.5220680958385876E-3</v>
      </c>
      <c r="M89" s="40">
        <f t="shared" si="7"/>
        <v>0.99464060529634302</v>
      </c>
    </row>
    <row r="90" spans="1:13" x14ac:dyDescent="0.25">
      <c r="A90" s="4" t="s">
        <v>7739</v>
      </c>
      <c r="B90">
        <v>5</v>
      </c>
      <c r="H90" s="41">
        <v>31</v>
      </c>
      <c r="I90" s="39" t="s">
        <v>13019</v>
      </c>
      <c r="J90" s="5">
        <v>7</v>
      </c>
      <c r="K90" s="5">
        <f t="shared" si="8"/>
        <v>3162</v>
      </c>
      <c r="L90" s="42">
        <f t="shared" si="6"/>
        <v>2.2068095838587644E-3</v>
      </c>
      <c r="M90" s="40">
        <f t="shared" si="7"/>
        <v>0.99684741488020179</v>
      </c>
    </row>
    <row r="91" spans="1:13" x14ac:dyDescent="0.25">
      <c r="A91" s="4" t="s">
        <v>14318</v>
      </c>
      <c r="B91">
        <v>2</v>
      </c>
      <c r="H91" s="41">
        <v>32</v>
      </c>
      <c r="I91" s="39" t="s">
        <v>7739</v>
      </c>
      <c r="J91" s="5">
        <v>4</v>
      </c>
      <c r="K91" s="5">
        <f t="shared" si="8"/>
        <v>3166</v>
      </c>
      <c r="L91" s="42">
        <f t="shared" si="6"/>
        <v>1.2610340479192938E-3</v>
      </c>
      <c r="M91" s="40">
        <f t="shared" si="7"/>
        <v>0.99810844892812101</v>
      </c>
    </row>
    <row r="92" spans="1:13" x14ac:dyDescent="0.25">
      <c r="A92" s="4" t="s">
        <v>7752</v>
      </c>
      <c r="B92">
        <v>1</v>
      </c>
      <c r="H92" s="41">
        <v>33</v>
      </c>
      <c r="I92" s="39" t="s">
        <v>13574</v>
      </c>
      <c r="J92" s="5">
        <v>2</v>
      </c>
      <c r="K92" s="5">
        <f t="shared" si="8"/>
        <v>3168</v>
      </c>
      <c r="L92" s="42">
        <f t="shared" si="6"/>
        <v>6.3051702395964691E-4</v>
      </c>
      <c r="M92" s="40">
        <f t="shared" si="7"/>
        <v>0.99873896595208067</v>
      </c>
    </row>
    <row r="93" spans="1:13" x14ac:dyDescent="0.25">
      <c r="A93" s="4" t="s">
        <v>14313</v>
      </c>
      <c r="B93">
        <v>1</v>
      </c>
      <c r="H93" s="41">
        <v>34</v>
      </c>
      <c r="I93" s="39" t="s">
        <v>7753</v>
      </c>
      <c r="J93" s="5">
        <v>1</v>
      </c>
      <c r="K93" s="5">
        <f t="shared" si="8"/>
        <v>3169</v>
      </c>
      <c r="L93" s="42">
        <f t="shared" si="6"/>
        <v>3.1525851197982345E-4</v>
      </c>
      <c r="M93" s="40">
        <f t="shared" si="7"/>
        <v>0.99905422446406056</v>
      </c>
    </row>
    <row r="94" spans="1:13" x14ac:dyDescent="0.25">
      <c r="A94" s="4" t="s">
        <v>7757</v>
      </c>
      <c r="B94">
        <v>1</v>
      </c>
      <c r="H94" s="41">
        <v>35</v>
      </c>
      <c r="I94" s="39" t="s">
        <v>7752</v>
      </c>
      <c r="J94" s="5">
        <v>1</v>
      </c>
      <c r="K94" s="5">
        <f t="shared" si="8"/>
        <v>3170</v>
      </c>
      <c r="L94" s="42">
        <f t="shared" si="6"/>
        <v>3.1525851197982345E-4</v>
      </c>
      <c r="M94" s="40">
        <f t="shared" si="7"/>
        <v>0.99936948297604034</v>
      </c>
    </row>
    <row r="95" spans="1:13" x14ac:dyDescent="0.25">
      <c r="A95" s="4" t="s">
        <v>7753</v>
      </c>
      <c r="B95">
        <v>1</v>
      </c>
      <c r="H95" s="41">
        <v>36</v>
      </c>
      <c r="I95" s="39" t="s">
        <v>13061</v>
      </c>
      <c r="J95" s="5">
        <v>1</v>
      </c>
      <c r="K95" s="5">
        <f t="shared" si="8"/>
        <v>3171</v>
      </c>
      <c r="L95" s="42">
        <f t="shared" si="6"/>
        <v>3.1525851197982345E-4</v>
      </c>
      <c r="M95" s="40">
        <f t="shared" si="7"/>
        <v>0.99968474148802022</v>
      </c>
    </row>
    <row r="96" spans="1:13" x14ac:dyDescent="0.25">
      <c r="A96" s="4" t="s">
        <v>13061</v>
      </c>
      <c r="B96">
        <v>1</v>
      </c>
      <c r="H96" s="41">
        <v>37</v>
      </c>
      <c r="I96" s="39" t="s">
        <v>7757</v>
      </c>
      <c r="J96" s="5">
        <v>1</v>
      </c>
      <c r="K96" s="5">
        <f t="shared" si="8"/>
        <v>3172</v>
      </c>
      <c r="L96" s="42">
        <f t="shared" si="6"/>
        <v>3.1525851197982345E-4</v>
      </c>
      <c r="M96" s="40">
        <f t="shared" si="7"/>
        <v>1</v>
      </c>
    </row>
    <row r="97" spans="1:12" x14ac:dyDescent="0.25">
      <c r="A97" s="4" t="s">
        <v>12577</v>
      </c>
      <c r="J97" s="5">
        <f>+SUM(J60:J96)</f>
        <v>3172</v>
      </c>
      <c r="L97" s="43"/>
    </row>
    <row r="98" spans="1:12" x14ac:dyDescent="0.25">
      <c r="A98" s="2" t="s">
        <v>974</v>
      </c>
      <c r="B98">
        <v>5349</v>
      </c>
    </row>
  </sheetData>
  <mergeCells count="3">
    <mergeCell ref="I29:M29"/>
    <mergeCell ref="I1:M1"/>
    <mergeCell ref="I59:M59"/>
  </mergeCells>
  <pageMargins left="0.7" right="0.7" top="0.75" bottom="0.75" header="0.3" footer="0.3"/>
  <pageSetup paperSize="9" orientation="portrait" verticalDpi="0" r:id="rId2"/>
  <drawing r:id="rId3"/>
  <extLst>
    <ext xmlns:x14="http://schemas.microsoft.com/office/spreadsheetml/2009/9/main" uri="{A8765BA9-456A-4dab-B4F3-ACF838C121DE}">
      <x14:slicerList>
        <x14:slicer r:id="rId4"/>
      </x14:slicerList>
    </ext>
    <ext xmlns:x15="http://schemas.microsoft.com/office/spreadsheetml/2010/11/main" uri="{7E03D99C-DC04-49d9-9315-930204A7B6E9}">
      <x15:timelineRefs>
        <x15:timelineRef r:id="rId5"/>
      </x15:timelineRef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85AF2-0ED6-4B48-ACC7-0484A8566999}">
  <dimension ref="A2:E52"/>
  <sheetViews>
    <sheetView workbookViewId="0">
      <selection activeCell="A4" sqref="A4"/>
    </sheetView>
  </sheetViews>
  <sheetFormatPr baseColWidth="10" defaultRowHeight="15" x14ac:dyDescent="0.25"/>
  <cols>
    <col min="1" max="1" width="90.140625" bestFit="1" customWidth="1"/>
    <col min="2" max="2" width="22.42578125" bestFit="1" customWidth="1"/>
    <col min="3" max="4" width="4" bestFit="1" customWidth="1"/>
    <col min="5" max="5" width="12.5703125" bestFit="1" customWidth="1"/>
    <col min="6" max="6" width="5" bestFit="1" customWidth="1"/>
    <col min="7" max="10" width="4" bestFit="1" customWidth="1"/>
    <col min="11" max="11" width="5" bestFit="1" customWidth="1"/>
    <col min="12" max="12" width="4" bestFit="1" customWidth="1"/>
    <col min="13" max="13" width="5" bestFit="1" customWidth="1"/>
    <col min="14" max="14" width="12.5703125" bestFit="1" customWidth="1"/>
  </cols>
  <sheetData>
    <row r="2" spans="1:5" x14ac:dyDescent="0.25">
      <c r="A2" s="1" t="s">
        <v>8891</v>
      </c>
      <c r="B2" s="2">
        <v>2023</v>
      </c>
    </row>
    <row r="4" spans="1:5" x14ac:dyDescent="0.25">
      <c r="A4" s="1" t="s">
        <v>7819</v>
      </c>
      <c r="B4" s="1" t="s">
        <v>9540</v>
      </c>
    </row>
    <row r="5" spans="1:5" x14ac:dyDescent="0.25">
      <c r="A5" s="1" t="s">
        <v>973</v>
      </c>
      <c r="B5">
        <v>1</v>
      </c>
      <c r="C5">
        <v>2</v>
      </c>
      <c r="D5">
        <v>3</v>
      </c>
      <c r="E5" t="s">
        <v>974</v>
      </c>
    </row>
    <row r="6" spans="1:5" x14ac:dyDescent="0.25">
      <c r="A6" s="2" t="s">
        <v>8559</v>
      </c>
      <c r="B6">
        <v>7</v>
      </c>
      <c r="C6">
        <v>8</v>
      </c>
      <c r="D6">
        <v>1</v>
      </c>
      <c r="E6">
        <v>16</v>
      </c>
    </row>
    <row r="7" spans="1:5" x14ac:dyDescent="0.25">
      <c r="A7" s="2" t="s">
        <v>8480</v>
      </c>
      <c r="B7">
        <v>1</v>
      </c>
      <c r="C7">
        <v>6</v>
      </c>
      <c r="D7">
        <v>6</v>
      </c>
      <c r="E7">
        <v>13</v>
      </c>
    </row>
    <row r="8" spans="1:5" x14ac:dyDescent="0.25">
      <c r="A8" s="2" t="s">
        <v>13574</v>
      </c>
      <c r="C8">
        <v>2</v>
      </c>
      <c r="D8">
        <v>2</v>
      </c>
      <c r="E8">
        <v>4</v>
      </c>
    </row>
    <row r="9" spans="1:5" x14ac:dyDescent="0.25">
      <c r="A9" s="2" t="s">
        <v>7770</v>
      </c>
      <c r="B9">
        <v>1</v>
      </c>
      <c r="E9">
        <v>1</v>
      </c>
    </row>
    <row r="10" spans="1:5" x14ac:dyDescent="0.25">
      <c r="A10" s="2" t="s">
        <v>7748</v>
      </c>
      <c r="B10">
        <v>3</v>
      </c>
      <c r="C10">
        <v>3</v>
      </c>
      <c r="D10">
        <v>8</v>
      </c>
      <c r="E10">
        <v>14</v>
      </c>
    </row>
    <row r="11" spans="1:5" x14ac:dyDescent="0.25">
      <c r="A11" s="2" t="s">
        <v>7742</v>
      </c>
      <c r="C11">
        <v>1</v>
      </c>
      <c r="D11">
        <v>2</v>
      </c>
      <c r="E11">
        <v>3</v>
      </c>
    </row>
    <row r="12" spans="1:5" x14ac:dyDescent="0.25">
      <c r="A12" s="2" t="s">
        <v>7722</v>
      </c>
      <c r="B12">
        <v>64</v>
      </c>
      <c r="C12">
        <v>31</v>
      </c>
      <c r="D12">
        <v>47</v>
      </c>
      <c r="E12">
        <v>142</v>
      </c>
    </row>
    <row r="13" spans="1:5" x14ac:dyDescent="0.25">
      <c r="A13" s="2" t="s">
        <v>7733</v>
      </c>
      <c r="B13">
        <v>2</v>
      </c>
      <c r="C13">
        <v>5</v>
      </c>
      <c r="D13">
        <v>3</v>
      </c>
      <c r="E13">
        <v>10</v>
      </c>
    </row>
    <row r="14" spans="1:5" x14ac:dyDescent="0.25">
      <c r="A14" s="2" t="s">
        <v>14318</v>
      </c>
      <c r="B14">
        <v>1</v>
      </c>
      <c r="C14">
        <v>3</v>
      </c>
      <c r="D14">
        <v>3</v>
      </c>
      <c r="E14">
        <v>7</v>
      </c>
    </row>
    <row r="15" spans="1:5" x14ac:dyDescent="0.25">
      <c r="A15" s="2" t="s">
        <v>14313</v>
      </c>
      <c r="B15">
        <v>1</v>
      </c>
      <c r="C15">
        <v>2</v>
      </c>
      <c r="D15">
        <v>1</v>
      </c>
      <c r="E15">
        <v>4</v>
      </c>
    </row>
    <row r="16" spans="1:5" x14ac:dyDescent="0.25">
      <c r="A16" s="2" t="s">
        <v>7735</v>
      </c>
      <c r="C16">
        <v>1</v>
      </c>
      <c r="E16">
        <v>1</v>
      </c>
    </row>
    <row r="17" spans="1:5" x14ac:dyDescent="0.25">
      <c r="A17" s="2" t="s">
        <v>7730</v>
      </c>
      <c r="B17">
        <v>2</v>
      </c>
      <c r="C17">
        <v>10</v>
      </c>
      <c r="D17">
        <v>4</v>
      </c>
      <c r="E17">
        <v>16</v>
      </c>
    </row>
    <row r="18" spans="1:5" x14ac:dyDescent="0.25">
      <c r="A18" s="2" t="s">
        <v>7728</v>
      </c>
      <c r="B18">
        <v>2</v>
      </c>
      <c r="C18">
        <v>2</v>
      </c>
      <c r="D18">
        <v>4</v>
      </c>
      <c r="E18">
        <v>8</v>
      </c>
    </row>
    <row r="19" spans="1:5" x14ac:dyDescent="0.25">
      <c r="A19" s="2" t="s">
        <v>7731</v>
      </c>
      <c r="B19">
        <v>2</v>
      </c>
      <c r="C19">
        <v>4</v>
      </c>
      <c r="E19">
        <v>6</v>
      </c>
    </row>
    <row r="20" spans="1:5" x14ac:dyDescent="0.25">
      <c r="A20" s="2" t="s">
        <v>7745</v>
      </c>
      <c r="B20">
        <v>19</v>
      </c>
      <c r="C20">
        <v>40</v>
      </c>
      <c r="D20">
        <v>52</v>
      </c>
      <c r="E20">
        <v>111</v>
      </c>
    </row>
    <row r="21" spans="1:5" x14ac:dyDescent="0.25">
      <c r="A21" s="2" t="s">
        <v>8425</v>
      </c>
      <c r="B21">
        <v>21</v>
      </c>
      <c r="C21">
        <v>24</v>
      </c>
      <c r="D21">
        <v>29</v>
      </c>
      <c r="E21">
        <v>74</v>
      </c>
    </row>
    <row r="22" spans="1:5" x14ac:dyDescent="0.25">
      <c r="A22" s="2" t="s">
        <v>7723</v>
      </c>
      <c r="B22">
        <v>20</v>
      </c>
      <c r="C22">
        <v>34</v>
      </c>
      <c r="D22">
        <v>34</v>
      </c>
      <c r="E22">
        <v>88</v>
      </c>
    </row>
    <row r="23" spans="1:5" x14ac:dyDescent="0.25">
      <c r="A23" s="2" t="s">
        <v>7747</v>
      </c>
      <c r="D23">
        <v>1</v>
      </c>
      <c r="E23">
        <v>1</v>
      </c>
    </row>
    <row r="24" spans="1:5" x14ac:dyDescent="0.25">
      <c r="A24" s="2" t="s">
        <v>8397</v>
      </c>
      <c r="B24">
        <v>1</v>
      </c>
      <c r="C24">
        <v>1</v>
      </c>
      <c r="D24">
        <v>3</v>
      </c>
      <c r="E24">
        <v>5</v>
      </c>
    </row>
    <row r="25" spans="1:5" x14ac:dyDescent="0.25">
      <c r="A25" s="2" t="s">
        <v>7764</v>
      </c>
      <c r="C25">
        <v>3</v>
      </c>
      <c r="D25">
        <v>3</v>
      </c>
      <c r="E25">
        <v>6</v>
      </c>
    </row>
    <row r="26" spans="1:5" x14ac:dyDescent="0.25">
      <c r="A26" s="2" t="s">
        <v>7736</v>
      </c>
      <c r="B26">
        <v>6</v>
      </c>
      <c r="C26">
        <v>1</v>
      </c>
      <c r="D26">
        <v>1</v>
      </c>
      <c r="E26">
        <v>8</v>
      </c>
    </row>
    <row r="27" spans="1:5" x14ac:dyDescent="0.25">
      <c r="A27" s="2" t="s">
        <v>7729</v>
      </c>
      <c r="B27">
        <v>2</v>
      </c>
      <c r="C27">
        <v>2</v>
      </c>
      <c r="D27">
        <v>1</v>
      </c>
      <c r="E27">
        <v>5</v>
      </c>
    </row>
    <row r="28" spans="1:5" x14ac:dyDescent="0.25">
      <c r="A28" s="2" t="s">
        <v>8459</v>
      </c>
      <c r="B28">
        <v>32</v>
      </c>
      <c r="C28">
        <v>78</v>
      </c>
      <c r="D28">
        <v>63</v>
      </c>
      <c r="E28">
        <v>173</v>
      </c>
    </row>
    <row r="29" spans="1:5" x14ac:dyDescent="0.25">
      <c r="A29" s="2" t="s">
        <v>8893</v>
      </c>
      <c r="B29">
        <v>92</v>
      </c>
      <c r="C29">
        <v>110</v>
      </c>
      <c r="D29">
        <v>88</v>
      </c>
      <c r="E29">
        <v>290</v>
      </c>
    </row>
    <row r="30" spans="1:5" x14ac:dyDescent="0.25">
      <c r="A30" s="2" t="s">
        <v>8099</v>
      </c>
      <c r="C30">
        <v>2</v>
      </c>
      <c r="E30">
        <v>2</v>
      </c>
    </row>
    <row r="31" spans="1:5" x14ac:dyDescent="0.25">
      <c r="A31" s="2" t="s">
        <v>7737</v>
      </c>
      <c r="B31">
        <v>6</v>
      </c>
      <c r="C31">
        <v>20</v>
      </c>
      <c r="D31">
        <v>16</v>
      </c>
      <c r="E31">
        <v>42</v>
      </c>
    </row>
    <row r="32" spans="1:5" x14ac:dyDescent="0.25">
      <c r="A32" s="2" t="s">
        <v>7724</v>
      </c>
      <c r="B32">
        <v>1</v>
      </c>
      <c r="C32">
        <v>3</v>
      </c>
      <c r="E32">
        <v>4</v>
      </c>
    </row>
    <row r="33" spans="1:5" x14ac:dyDescent="0.25">
      <c r="A33" s="2" t="s">
        <v>7732</v>
      </c>
      <c r="C33">
        <v>3</v>
      </c>
      <c r="E33">
        <v>3</v>
      </c>
    </row>
    <row r="34" spans="1:5" x14ac:dyDescent="0.25">
      <c r="A34" s="2" t="s">
        <v>7758</v>
      </c>
      <c r="C34">
        <v>4</v>
      </c>
      <c r="E34">
        <v>4</v>
      </c>
    </row>
    <row r="35" spans="1:5" x14ac:dyDescent="0.25">
      <c r="A35" s="2" t="s">
        <v>7741</v>
      </c>
      <c r="C35">
        <v>1</v>
      </c>
      <c r="D35">
        <v>2</v>
      </c>
      <c r="E35">
        <v>3</v>
      </c>
    </row>
    <row r="36" spans="1:5" x14ac:dyDescent="0.25">
      <c r="A36" s="2" t="s">
        <v>8535</v>
      </c>
      <c r="B36">
        <v>3</v>
      </c>
      <c r="C36">
        <v>28</v>
      </c>
      <c r="D36">
        <v>28</v>
      </c>
      <c r="E36">
        <v>59</v>
      </c>
    </row>
    <row r="37" spans="1:5" x14ac:dyDescent="0.25">
      <c r="A37" s="2" t="s">
        <v>7721</v>
      </c>
      <c r="B37">
        <v>8</v>
      </c>
      <c r="C37">
        <v>3</v>
      </c>
      <c r="D37">
        <v>14</v>
      </c>
      <c r="E37">
        <v>25</v>
      </c>
    </row>
    <row r="38" spans="1:5" x14ac:dyDescent="0.25">
      <c r="A38" s="2" t="s">
        <v>8491</v>
      </c>
      <c r="B38">
        <v>5</v>
      </c>
      <c r="C38">
        <v>6</v>
      </c>
      <c r="D38">
        <v>4</v>
      </c>
      <c r="E38">
        <v>15</v>
      </c>
    </row>
    <row r="39" spans="1:5" x14ac:dyDescent="0.25">
      <c r="A39" s="2" t="s">
        <v>7980</v>
      </c>
      <c r="B39">
        <v>5</v>
      </c>
      <c r="C39">
        <v>6</v>
      </c>
      <c r="D39">
        <v>3</v>
      </c>
      <c r="E39">
        <v>14</v>
      </c>
    </row>
    <row r="40" spans="1:5" x14ac:dyDescent="0.25">
      <c r="A40" s="2" t="s">
        <v>7725</v>
      </c>
      <c r="B40">
        <v>4</v>
      </c>
      <c r="C40">
        <v>2</v>
      </c>
      <c r="D40">
        <v>4</v>
      </c>
      <c r="E40">
        <v>10</v>
      </c>
    </row>
    <row r="41" spans="1:5" x14ac:dyDescent="0.25">
      <c r="A41" s="2" t="s">
        <v>7734</v>
      </c>
      <c r="B41">
        <v>10</v>
      </c>
      <c r="C41">
        <v>19</v>
      </c>
      <c r="D41">
        <v>11</v>
      </c>
      <c r="E41">
        <v>40</v>
      </c>
    </row>
    <row r="42" spans="1:5" x14ac:dyDescent="0.25">
      <c r="A42" s="2" t="s">
        <v>13019</v>
      </c>
      <c r="B42">
        <v>1</v>
      </c>
      <c r="C42">
        <v>2</v>
      </c>
      <c r="D42">
        <v>4</v>
      </c>
      <c r="E42">
        <v>7</v>
      </c>
    </row>
    <row r="43" spans="1:5" x14ac:dyDescent="0.25">
      <c r="A43" s="2" t="s">
        <v>13061</v>
      </c>
      <c r="C43">
        <v>1</v>
      </c>
      <c r="D43">
        <v>2</v>
      </c>
      <c r="E43">
        <v>3</v>
      </c>
    </row>
    <row r="44" spans="1:5" x14ac:dyDescent="0.25">
      <c r="A44" s="2" t="s">
        <v>7757</v>
      </c>
      <c r="D44">
        <v>1</v>
      </c>
      <c r="E44">
        <v>1</v>
      </c>
    </row>
    <row r="45" spans="1:5" x14ac:dyDescent="0.25">
      <c r="A45" s="2" t="s">
        <v>7743</v>
      </c>
      <c r="C45">
        <v>1</v>
      </c>
      <c r="D45">
        <v>14</v>
      </c>
      <c r="E45">
        <v>15</v>
      </c>
    </row>
    <row r="46" spans="1:5" x14ac:dyDescent="0.25">
      <c r="A46" s="2" t="s">
        <v>7777</v>
      </c>
      <c r="B46">
        <v>9</v>
      </c>
      <c r="C46">
        <v>3</v>
      </c>
      <c r="D46">
        <v>9</v>
      </c>
      <c r="E46">
        <v>21</v>
      </c>
    </row>
    <row r="47" spans="1:5" x14ac:dyDescent="0.25">
      <c r="A47" s="2" t="s">
        <v>7744</v>
      </c>
      <c r="B47">
        <v>3</v>
      </c>
      <c r="C47">
        <v>26</v>
      </c>
      <c r="D47">
        <v>26</v>
      </c>
      <c r="E47">
        <v>55</v>
      </c>
    </row>
    <row r="48" spans="1:5" x14ac:dyDescent="0.25">
      <c r="A48" s="2" t="s">
        <v>7746</v>
      </c>
      <c r="C48">
        <v>1</v>
      </c>
      <c r="D48">
        <v>2</v>
      </c>
      <c r="E48">
        <v>3</v>
      </c>
    </row>
    <row r="49" spans="1:5" x14ac:dyDescent="0.25">
      <c r="A49" s="2" t="s">
        <v>7726</v>
      </c>
      <c r="B49">
        <v>4</v>
      </c>
      <c r="C49">
        <v>4</v>
      </c>
      <c r="D49">
        <v>8</v>
      </c>
      <c r="E49">
        <v>16</v>
      </c>
    </row>
    <row r="50" spans="1:5" x14ac:dyDescent="0.25">
      <c r="A50" s="2" t="s">
        <v>8198</v>
      </c>
      <c r="B50">
        <v>1</v>
      </c>
      <c r="C50">
        <v>1</v>
      </c>
      <c r="D50">
        <v>1</v>
      </c>
      <c r="E50">
        <v>3</v>
      </c>
    </row>
    <row r="51" spans="1:5" x14ac:dyDescent="0.25">
      <c r="A51" s="2" t="s">
        <v>12577</v>
      </c>
    </row>
    <row r="52" spans="1:5" x14ac:dyDescent="0.25">
      <c r="A52" s="2" t="s">
        <v>974</v>
      </c>
      <c r="B52">
        <v>339</v>
      </c>
      <c r="C52">
        <v>507</v>
      </c>
      <c r="D52">
        <v>505</v>
      </c>
      <c r="E52">
        <v>1351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597DA-408A-4B38-878D-8848EB6632A9}">
  <dimension ref="A1:J178"/>
  <sheetViews>
    <sheetView tabSelected="1" workbookViewId="0">
      <selection activeCell="J7" sqref="A7:J13"/>
    </sheetView>
  </sheetViews>
  <sheetFormatPr baseColWidth="10" defaultRowHeight="15" x14ac:dyDescent="0.25"/>
  <cols>
    <col min="1" max="1" width="90.140625" bestFit="1" customWidth="1"/>
    <col min="2" max="2" width="24.7109375" style="23" bestFit="1" customWidth="1"/>
    <col min="3" max="5" width="4" style="23" bestFit="1" customWidth="1"/>
    <col min="6" max="6" width="12.5703125" style="23" bestFit="1" customWidth="1"/>
    <col min="10" max="10" width="7.7109375" bestFit="1" customWidth="1"/>
  </cols>
  <sheetData>
    <row r="1" spans="1:10" x14ac:dyDescent="0.25">
      <c r="A1" s="1" t="s">
        <v>17007</v>
      </c>
      <c r="B1" t="s" vm="1">
        <v>14914</v>
      </c>
    </row>
    <row r="2" spans="1:10" x14ac:dyDescent="0.25">
      <c r="A2" s="1" t="s">
        <v>7814</v>
      </c>
      <c r="B2" t="s" vm="2">
        <v>7</v>
      </c>
      <c r="J2">
        <f>SUM(F:F)/2</f>
        <v>1250</v>
      </c>
    </row>
    <row r="3" spans="1:10" x14ac:dyDescent="0.25">
      <c r="A3" s="1" t="s">
        <v>7810</v>
      </c>
      <c r="B3" t="s" vm="3">
        <v>17008</v>
      </c>
    </row>
    <row r="5" spans="1:10" x14ac:dyDescent="0.25">
      <c r="A5" s="1" t="s">
        <v>17006</v>
      </c>
      <c r="B5" s="34" t="s">
        <v>9540</v>
      </c>
    </row>
    <row r="6" spans="1:10" x14ac:dyDescent="0.25">
      <c r="A6" s="1" t="s">
        <v>973</v>
      </c>
      <c r="B6" s="23">
        <v>1</v>
      </c>
      <c r="C6" s="23">
        <v>2</v>
      </c>
      <c r="D6" s="23">
        <v>3</v>
      </c>
      <c r="E6" s="23">
        <v>4</v>
      </c>
      <c r="F6" t="s">
        <v>974</v>
      </c>
    </row>
    <row r="7" spans="1:10" x14ac:dyDescent="0.25">
      <c r="A7" s="2" t="s">
        <v>8459</v>
      </c>
      <c r="B7" s="57">
        <v>32</v>
      </c>
      <c r="C7" s="57">
        <v>78</v>
      </c>
      <c r="D7" s="57">
        <v>63</v>
      </c>
      <c r="E7" s="57">
        <v>29</v>
      </c>
      <c r="F7" s="57">
        <v>202</v>
      </c>
      <c r="J7" s="48">
        <f t="shared" ref="J7:J38" si="0">F7/$J$2</f>
        <v>0.16159999999999999</v>
      </c>
    </row>
    <row r="8" spans="1:10" x14ac:dyDescent="0.25">
      <c r="A8" s="2" t="s">
        <v>7722</v>
      </c>
      <c r="B8" s="57">
        <v>65</v>
      </c>
      <c r="C8" s="57">
        <v>28</v>
      </c>
      <c r="D8" s="57">
        <v>43</v>
      </c>
      <c r="E8" s="57">
        <v>47</v>
      </c>
      <c r="F8" s="57">
        <v>183</v>
      </c>
      <c r="G8" t="s">
        <v>17013</v>
      </c>
      <c r="J8" s="48">
        <f t="shared" si="0"/>
        <v>0.1464</v>
      </c>
    </row>
    <row r="9" spans="1:10" x14ac:dyDescent="0.25">
      <c r="A9" s="2" t="s">
        <v>7745</v>
      </c>
      <c r="B9" s="57">
        <v>19</v>
      </c>
      <c r="C9" s="57">
        <v>40</v>
      </c>
      <c r="D9" s="57">
        <v>52</v>
      </c>
      <c r="E9" s="57">
        <v>32</v>
      </c>
      <c r="F9" s="57">
        <v>143</v>
      </c>
      <c r="G9" t="s">
        <v>17013</v>
      </c>
      <c r="J9" s="48">
        <f t="shared" si="0"/>
        <v>0.1144</v>
      </c>
    </row>
    <row r="10" spans="1:10" x14ac:dyDescent="0.25">
      <c r="A10" s="2" t="s">
        <v>7723</v>
      </c>
      <c r="B10" s="57">
        <v>20</v>
      </c>
      <c r="C10" s="57">
        <v>31</v>
      </c>
      <c r="D10" s="57">
        <v>34</v>
      </c>
      <c r="E10" s="57">
        <v>27</v>
      </c>
      <c r="F10" s="57">
        <v>112</v>
      </c>
      <c r="J10" s="48">
        <f t="shared" si="0"/>
        <v>8.9599999999999999E-2</v>
      </c>
    </row>
    <row r="11" spans="1:10" x14ac:dyDescent="0.25">
      <c r="A11" s="2" t="s">
        <v>8425</v>
      </c>
      <c r="B11" s="57">
        <v>21</v>
      </c>
      <c r="C11" s="57">
        <v>25</v>
      </c>
      <c r="D11" s="57">
        <v>29</v>
      </c>
      <c r="E11" s="57">
        <v>19</v>
      </c>
      <c r="F11" s="57">
        <v>94</v>
      </c>
      <c r="J11" s="48">
        <f t="shared" si="0"/>
        <v>7.5200000000000003E-2</v>
      </c>
    </row>
    <row r="12" spans="1:10" x14ac:dyDescent="0.25">
      <c r="A12" s="2" t="s">
        <v>8535</v>
      </c>
      <c r="B12" s="57">
        <v>3</v>
      </c>
      <c r="C12" s="57">
        <v>28</v>
      </c>
      <c r="D12" s="57">
        <v>28</v>
      </c>
      <c r="E12" s="57">
        <v>35</v>
      </c>
      <c r="F12" s="57">
        <v>94</v>
      </c>
      <c r="J12" s="48">
        <f t="shared" si="0"/>
        <v>7.5200000000000003E-2</v>
      </c>
    </row>
    <row r="13" spans="1:10" x14ac:dyDescent="0.25">
      <c r="A13" s="2" t="s">
        <v>7744</v>
      </c>
      <c r="B13" s="57">
        <v>3</v>
      </c>
      <c r="C13" s="57">
        <v>17</v>
      </c>
      <c r="D13" s="57">
        <v>21</v>
      </c>
      <c r="E13" s="57">
        <v>24</v>
      </c>
      <c r="F13" s="57">
        <v>65</v>
      </c>
      <c r="J13" s="48">
        <f t="shared" si="0"/>
        <v>5.1999999999999998E-2</v>
      </c>
    </row>
    <row r="14" spans="1:10" x14ac:dyDescent="0.25">
      <c r="A14" s="2" t="s">
        <v>16996</v>
      </c>
      <c r="B14" s="57"/>
      <c r="C14" s="57">
        <v>10</v>
      </c>
      <c r="D14" s="57">
        <v>15</v>
      </c>
      <c r="E14" s="57">
        <v>8</v>
      </c>
      <c r="F14" s="57">
        <v>33</v>
      </c>
      <c r="J14" s="48">
        <f t="shared" si="0"/>
        <v>2.64E-2</v>
      </c>
    </row>
    <row r="15" spans="1:10" x14ac:dyDescent="0.25">
      <c r="A15" s="2" t="s">
        <v>7777</v>
      </c>
      <c r="B15" s="57">
        <v>9</v>
      </c>
      <c r="C15" s="57">
        <v>3</v>
      </c>
      <c r="D15" s="57">
        <v>9</v>
      </c>
      <c r="E15" s="57">
        <v>5</v>
      </c>
      <c r="F15" s="57">
        <v>26</v>
      </c>
      <c r="J15" s="48">
        <f t="shared" si="0"/>
        <v>2.0799999999999999E-2</v>
      </c>
    </row>
    <row r="16" spans="1:10" x14ac:dyDescent="0.25">
      <c r="A16" s="2" t="s">
        <v>7980</v>
      </c>
      <c r="B16" s="57">
        <v>5</v>
      </c>
      <c r="C16" s="57">
        <v>6</v>
      </c>
      <c r="D16" s="57">
        <v>3</v>
      </c>
      <c r="E16" s="57">
        <v>9</v>
      </c>
      <c r="F16" s="57">
        <v>23</v>
      </c>
      <c r="J16" s="48">
        <f t="shared" si="0"/>
        <v>1.84E-2</v>
      </c>
    </row>
    <row r="17" spans="1:10" x14ac:dyDescent="0.25">
      <c r="A17" s="2" t="s">
        <v>7721</v>
      </c>
      <c r="B17" s="57">
        <v>6</v>
      </c>
      <c r="C17" s="57">
        <v>1</v>
      </c>
      <c r="D17" s="57">
        <v>9</v>
      </c>
      <c r="E17" s="57">
        <v>7</v>
      </c>
      <c r="F17" s="57">
        <v>23</v>
      </c>
      <c r="J17" s="48">
        <f t="shared" si="0"/>
        <v>1.84E-2</v>
      </c>
    </row>
    <row r="18" spans="1:10" x14ac:dyDescent="0.25">
      <c r="A18" s="2" t="s">
        <v>8491</v>
      </c>
      <c r="B18" s="57">
        <v>5</v>
      </c>
      <c r="C18" s="57">
        <v>6</v>
      </c>
      <c r="D18" s="57">
        <v>5</v>
      </c>
      <c r="E18" s="57">
        <v>4</v>
      </c>
      <c r="F18" s="57">
        <v>20</v>
      </c>
      <c r="J18" s="48">
        <f t="shared" si="0"/>
        <v>1.6E-2</v>
      </c>
    </row>
    <row r="19" spans="1:10" x14ac:dyDescent="0.25">
      <c r="A19" s="2" t="s">
        <v>7730</v>
      </c>
      <c r="B19" s="57">
        <v>2</v>
      </c>
      <c r="C19" s="57">
        <v>10</v>
      </c>
      <c r="D19" s="57">
        <v>4</v>
      </c>
      <c r="E19" s="57">
        <v>4</v>
      </c>
      <c r="F19" s="57">
        <v>20</v>
      </c>
      <c r="G19" t="s">
        <v>17013</v>
      </c>
      <c r="J19" s="48">
        <f t="shared" si="0"/>
        <v>1.6E-2</v>
      </c>
    </row>
    <row r="20" spans="1:10" x14ac:dyDescent="0.25">
      <c r="A20" s="2" t="s">
        <v>8559</v>
      </c>
      <c r="B20" s="57">
        <v>7</v>
      </c>
      <c r="C20" s="57">
        <v>8</v>
      </c>
      <c r="D20" s="57">
        <v>1</v>
      </c>
      <c r="E20" s="57">
        <v>3</v>
      </c>
      <c r="F20" s="57">
        <v>19</v>
      </c>
      <c r="J20" s="48">
        <f t="shared" si="0"/>
        <v>1.52E-2</v>
      </c>
    </row>
    <row r="21" spans="1:10" x14ac:dyDescent="0.25">
      <c r="A21" s="2" t="s">
        <v>7726</v>
      </c>
      <c r="B21" s="57">
        <v>4</v>
      </c>
      <c r="C21" s="57">
        <v>4</v>
      </c>
      <c r="D21" s="57">
        <v>8</v>
      </c>
      <c r="E21" s="57">
        <v>2</v>
      </c>
      <c r="F21" s="57">
        <v>18</v>
      </c>
      <c r="J21" s="48">
        <f t="shared" si="0"/>
        <v>1.44E-2</v>
      </c>
    </row>
    <row r="22" spans="1:10" x14ac:dyDescent="0.25">
      <c r="A22" s="2" t="s">
        <v>7734</v>
      </c>
      <c r="B22" s="57">
        <v>2</v>
      </c>
      <c r="C22" s="57">
        <v>8</v>
      </c>
      <c r="D22" s="57">
        <v>2</v>
      </c>
      <c r="E22" s="57">
        <v>5</v>
      </c>
      <c r="F22" s="57">
        <v>17</v>
      </c>
      <c r="J22" s="48">
        <f t="shared" si="0"/>
        <v>1.3599999999999999E-2</v>
      </c>
    </row>
    <row r="23" spans="1:10" x14ac:dyDescent="0.25">
      <c r="A23" s="2" t="s">
        <v>7725</v>
      </c>
      <c r="B23" s="57">
        <v>4</v>
      </c>
      <c r="C23" s="57">
        <v>2</v>
      </c>
      <c r="D23" s="57">
        <v>4</v>
      </c>
      <c r="E23" s="57">
        <v>6</v>
      </c>
      <c r="F23" s="57">
        <v>16</v>
      </c>
      <c r="J23" s="48">
        <f t="shared" si="0"/>
        <v>1.2800000000000001E-2</v>
      </c>
    </row>
    <row r="24" spans="1:10" x14ac:dyDescent="0.25">
      <c r="A24" s="2" t="s">
        <v>8480</v>
      </c>
      <c r="B24" s="57">
        <v>1</v>
      </c>
      <c r="C24" s="57">
        <v>6</v>
      </c>
      <c r="D24" s="57">
        <v>6</v>
      </c>
      <c r="E24" s="57">
        <v>1</v>
      </c>
      <c r="F24" s="57">
        <v>14</v>
      </c>
      <c r="J24" s="48">
        <f t="shared" si="0"/>
        <v>1.12E-2</v>
      </c>
    </row>
    <row r="25" spans="1:10" x14ac:dyDescent="0.25">
      <c r="A25" s="2" t="s">
        <v>7737</v>
      </c>
      <c r="B25" s="57">
        <v>3</v>
      </c>
      <c r="C25" s="57">
        <v>8</v>
      </c>
      <c r="D25" s="57">
        <v>1</v>
      </c>
      <c r="E25" s="57">
        <v>1</v>
      </c>
      <c r="F25" s="57">
        <v>13</v>
      </c>
      <c r="J25" s="48">
        <f t="shared" si="0"/>
        <v>1.04E-2</v>
      </c>
    </row>
    <row r="26" spans="1:10" x14ac:dyDescent="0.25">
      <c r="A26" s="2" t="s">
        <v>7736</v>
      </c>
      <c r="B26" s="57">
        <v>4</v>
      </c>
      <c r="C26" s="57"/>
      <c r="D26" s="57">
        <v>1</v>
      </c>
      <c r="E26" s="57">
        <v>6</v>
      </c>
      <c r="F26" s="57">
        <v>11</v>
      </c>
      <c r="J26" s="48">
        <f t="shared" si="0"/>
        <v>8.8000000000000005E-3</v>
      </c>
    </row>
    <row r="27" spans="1:10" x14ac:dyDescent="0.25">
      <c r="A27" s="2" t="s">
        <v>8397</v>
      </c>
      <c r="B27" s="57">
        <v>1</v>
      </c>
      <c r="C27" s="57">
        <v>1</v>
      </c>
      <c r="D27" s="57">
        <v>3</v>
      </c>
      <c r="E27" s="57">
        <v>5</v>
      </c>
      <c r="F27" s="57">
        <v>10</v>
      </c>
      <c r="J27" s="48">
        <f t="shared" si="0"/>
        <v>8.0000000000000002E-3</v>
      </c>
    </row>
    <row r="28" spans="1:10" x14ac:dyDescent="0.25">
      <c r="A28" s="2" t="s">
        <v>14318</v>
      </c>
      <c r="B28" s="57">
        <v>1</v>
      </c>
      <c r="C28" s="57">
        <v>2</v>
      </c>
      <c r="D28" s="57">
        <v>2</v>
      </c>
      <c r="E28" s="57">
        <v>4</v>
      </c>
      <c r="F28" s="57">
        <v>9</v>
      </c>
      <c r="G28" t="s">
        <v>17013</v>
      </c>
      <c r="J28" s="48">
        <f t="shared" si="0"/>
        <v>7.1999999999999998E-3</v>
      </c>
    </row>
    <row r="29" spans="1:10" x14ac:dyDescent="0.25">
      <c r="A29" s="2" t="s">
        <v>7728</v>
      </c>
      <c r="B29" s="57">
        <v>2</v>
      </c>
      <c r="C29" s="57">
        <v>2</v>
      </c>
      <c r="D29" s="57">
        <v>4</v>
      </c>
      <c r="E29" s="57"/>
      <c r="F29" s="57">
        <v>8</v>
      </c>
      <c r="G29" t="s">
        <v>17013</v>
      </c>
      <c r="J29" s="48">
        <f t="shared" si="0"/>
        <v>6.4000000000000003E-3</v>
      </c>
    </row>
    <row r="30" spans="1:10" x14ac:dyDescent="0.25">
      <c r="A30" s="2" t="s">
        <v>13019</v>
      </c>
      <c r="B30" s="57">
        <v>1</v>
      </c>
      <c r="C30" s="57">
        <v>2</v>
      </c>
      <c r="D30" s="57">
        <v>4</v>
      </c>
      <c r="E30" s="57">
        <v>1</v>
      </c>
      <c r="F30" s="57">
        <v>8</v>
      </c>
      <c r="J30" s="48">
        <f t="shared" si="0"/>
        <v>6.4000000000000003E-3</v>
      </c>
    </row>
    <row r="31" spans="1:10" x14ac:dyDescent="0.25">
      <c r="A31" s="2" t="s">
        <v>7733</v>
      </c>
      <c r="B31" s="57">
        <v>2</v>
      </c>
      <c r="C31" s="57">
        <v>3</v>
      </c>
      <c r="D31" s="57">
        <v>1</v>
      </c>
      <c r="E31" s="57">
        <v>2</v>
      </c>
      <c r="F31" s="57">
        <v>8</v>
      </c>
      <c r="J31" s="48">
        <f t="shared" si="0"/>
        <v>6.4000000000000003E-3</v>
      </c>
    </row>
    <row r="32" spans="1:10" x14ac:dyDescent="0.25">
      <c r="A32" s="2" t="s">
        <v>7748</v>
      </c>
      <c r="B32" s="57">
        <v>3</v>
      </c>
      <c r="C32" s="57">
        <v>1</v>
      </c>
      <c r="D32" s="57">
        <v>2</v>
      </c>
      <c r="E32" s="57">
        <v>1</v>
      </c>
      <c r="F32" s="57">
        <v>7</v>
      </c>
      <c r="J32" s="48">
        <f t="shared" si="0"/>
        <v>5.5999999999999999E-3</v>
      </c>
    </row>
    <row r="33" spans="1:10" x14ac:dyDescent="0.25">
      <c r="A33" s="2" t="s">
        <v>13574</v>
      </c>
      <c r="B33" s="57"/>
      <c r="C33" s="57">
        <v>2</v>
      </c>
      <c r="D33" s="57">
        <v>2</v>
      </c>
      <c r="E33" s="57">
        <v>2</v>
      </c>
      <c r="F33" s="57">
        <v>6</v>
      </c>
      <c r="J33" s="48">
        <f t="shared" si="0"/>
        <v>4.7999999999999996E-3</v>
      </c>
    </row>
    <row r="34" spans="1:10" x14ac:dyDescent="0.25">
      <c r="A34" s="2" t="s">
        <v>7758</v>
      </c>
      <c r="B34" s="57"/>
      <c r="C34" s="57">
        <v>4</v>
      </c>
      <c r="D34" s="57"/>
      <c r="E34" s="57">
        <v>2</v>
      </c>
      <c r="F34" s="57">
        <v>6</v>
      </c>
      <c r="J34" s="48">
        <f t="shared" si="0"/>
        <v>4.7999999999999996E-3</v>
      </c>
    </row>
    <row r="35" spans="1:10" x14ac:dyDescent="0.25">
      <c r="A35" s="2" t="s">
        <v>14313</v>
      </c>
      <c r="B35" s="57">
        <v>1</v>
      </c>
      <c r="C35" s="57">
        <v>2</v>
      </c>
      <c r="D35" s="57">
        <v>1</v>
      </c>
      <c r="E35" s="57">
        <v>1</v>
      </c>
      <c r="F35" s="57">
        <v>5</v>
      </c>
      <c r="J35" s="48">
        <f t="shared" si="0"/>
        <v>4.0000000000000001E-3</v>
      </c>
    </row>
    <row r="36" spans="1:10" x14ac:dyDescent="0.25">
      <c r="A36" s="2" t="s">
        <v>49</v>
      </c>
      <c r="B36" s="57"/>
      <c r="C36" s="57">
        <v>1</v>
      </c>
      <c r="D36" s="57">
        <v>4</v>
      </c>
      <c r="E36" s="57"/>
      <c r="F36" s="57">
        <v>5</v>
      </c>
      <c r="G36" t="s">
        <v>17013</v>
      </c>
      <c r="J36" s="48">
        <f t="shared" si="0"/>
        <v>4.0000000000000001E-3</v>
      </c>
    </row>
    <row r="37" spans="1:10" x14ac:dyDescent="0.25">
      <c r="A37" s="2" t="s">
        <v>7742</v>
      </c>
      <c r="B37" s="57"/>
      <c r="C37" s="57"/>
      <c r="D37" s="57">
        <v>2</v>
      </c>
      <c r="E37" s="57">
        <v>2</v>
      </c>
      <c r="F37" s="57">
        <v>4</v>
      </c>
      <c r="J37" s="48">
        <f t="shared" si="0"/>
        <v>3.2000000000000002E-3</v>
      </c>
    </row>
    <row r="38" spans="1:10" x14ac:dyDescent="0.25">
      <c r="A38" s="2" t="s">
        <v>7731</v>
      </c>
      <c r="B38" s="57"/>
      <c r="C38" s="57">
        <v>1</v>
      </c>
      <c r="D38" s="57"/>
      <c r="E38" s="57">
        <v>3</v>
      </c>
      <c r="F38" s="57">
        <v>4</v>
      </c>
      <c r="G38" t="s">
        <v>17013</v>
      </c>
      <c r="J38" s="48">
        <f t="shared" si="0"/>
        <v>3.2000000000000002E-3</v>
      </c>
    </row>
    <row r="39" spans="1:10" x14ac:dyDescent="0.25">
      <c r="A39" s="2" t="s">
        <v>16997</v>
      </c>
      <c r="B39" s="57"/>
      <c r="C39" s="57">
        <v>2</v>
      </c>
      <c r="D39" s="57">
        <v>1</v>
      </c>
      <c r="E39" s="57"/>
      <c r="F39" s="57">
        <v>3</v>
      </c>
      <c r="J39" s="48">
        <f t="shared" ref="J39:J70" si="1">F39/$J$2</f>
        <v>2.3999999999999998E-3</v>
      </c>
    </row>
    <row r="40" spans="1:10" x14ac:dyDescent="0.25">
      <c r="A40" s="2" t="s">
        <v>8198</v>
      </c>
      <c r="B40" s="57">
        <v>1</v>
      </c>
      <c r="C40" s="57">
        <v>1</v>
      </c>
      <c r="D40" s="57">
        <v>1</v>
      </c>
      <c r="E40" s="57"/>
      <c r="F40" s="57">
        <v>3</v>
      </c>
      <c r="J40" s="48">
        <f t="shared" si="1"/>
        <v>2.3999999999999998E-3</v>
      </c>
    </row>
    <row r="41" spans="1:10" x14ac:dyDescent="0.25">
      <c r="A41" s="2" t="s">
        <v>13061</v>
      </c>
      <c r="B41" s="57"/>
      <c r="C41" s="57">
        <v>1</v>
      </c>
      <c r="D41" s="57">
        <v>2</v>
      </c>
      <c r="E41" s="57"/>
      <c r="F41" s="57">
        <v>3</v>
      </c>
      <c r="J41" s="48">
        <f t="shared" si="1"/>
        <v>2.3999999999999998E-3</v>
      </c>
    </row>
    <row r="42" spans="1:10" x14ac:dyDescent="0.25">
      <c r="A42" s="2" t="s">
        <v>7743</v>
      </c>
      <c r="B42" s="57"/>
      <c r="C42" s="57"/>
      <c r="D42" s="57"/>
      <c r="E42" s="57">
        <v>2</v>
      </c>
      <c r="F42" s="57">
        <v>2</v>
      </c>
      <c r="J42" s="48">
        <f t="shared" si="1"/>
        <v>1.6000000000000001E-3</v>
      </c>
    </row>
    <row r="43" spans="1:10" x14ac:dyDescent="0.25">
      <c r="A43" s="2" t="s">
        <v>17011</v>
      </c>
      <c r="B43" s="57"/>
      <c r="C43" s="57"/>
      <c r="D43" s="57">
        <v>2</v>
      </c>
      <c r="E43" s="57"/>
      <c r="F43" s="57">
        <v>2</v>
      </c>
      <c r="J43" s="48">
        <f t="shared" si="1"/>
        <v>1.6000000000000001E-3</v>
      </c>
    </row>
    <row r="44" spans="1:10" x14ac:dyDescent="0.25">
      <c r="A44" s="2" t="s">
        <v>7757</v>
      </c>
      <c r="B44" s="57"/>
      <c r="C44" s="57"/>
      <c r="D44" s="57">
        <v>1</v>
      </c>
      <c r="E44" s="57">
        <v>1</v>
      </c>
      <c r="F44" s="57">
        <v>2</v>
      </c>
      <c r="J44" s="48">
        <f t="shared" si="1"/>
        <v>1.6000000000000001E-3</v>
      </c>
    </row>
    <row r="45" spans="1:10" x14ac:dyDescent="0.25">
      <c r="A45" s="2" t="s">
        <v>17012</v>
      </c>
      <c r="B45" s="57"/>
      <c r="C45" s="57"/>
      <c r="D45" s="57">
        <v>1</v>
      </c>
      <c r="E45" s="57"/>
      <c r="F45" s="57">
        <v>1</v>
      </c>
      <c r="J45" s="48">
        <f t="shared" si="1"/>
        <v>8.0000000000000004E-4</v>
      </c>
    </row>
    <row r="46" spans="1:10" x14ac:dyDescent="0.25">
      <c r="A46" s="2" t="s">
        <v>7746</v>
      </c>
      <c r="B46" s="57"/>
      <c r="C46" s="57">
        <v>1</v>
      </c>
      <c r="D46" s="57"/>
      <c r="E46" s="57"/>
      <c r="F46" s="57">
        <v>1</v>
      </c>
      <c r="J46" s="48">
        <f t="shared" si="1"/>
        <v>8.0000000000000004E-4</v>
      </c>
    </row>
    <row r="47" spans="1:10" x14ac:dyDescent="0.25">
      <c r="A47" s="2" t="s">
        <v>13628</v>
      </c>
      <c r="B47" s="57"/>
      <c r="C47" s="57"/>
      <c r="D47" s="57">
        <v>1</v>
      </c>
      <c r="E47" s="57"/>
      <c r="F47" s="57">
        <v>1</v>
      </c>
      <c r="J47" s="48">
        <f t="shared" si="1"/>
        <v>8.0000000000000004E-4</v>
      </c>
    </row>
    <row r="48" spans="1:10" x14ac:dyDescent="0.25">
      <c r="A48" s="2" t="s">
        <v>16999</v>
      </c>
      <c r="B48" s="57"/>
      <c r="C48" s="57"/>
      <c r="D48" s="57">
        <v>1</v>
      </c>
      <c r="E48" s="57"/>
      <c r="F48" s="57">
        <v>1</v>
      </c>
      <c r="J48" s="48">
        <f t="shared" si="1"/>
        <v>8.0000000000000004E-4</v>
      </c>
    </row>
    <row r="49" spans="1:10" x14ac:dyDescent="0.25">
      <c r="A49" s="2" t="s">
        <v>17000</v>
      </c>
      <c r="B49" s="57"/>
      <c r="C49" s="57"/>
      <c r="D49" s="57">
        <v>1</v>
      </c>
      <c r="E49" s="57"/>
      <c r="F49" s="57">
        <v>1</v>
      </c>
      <c r="J49" s="48">
        <f t="shared" si="1"/>
        <v>8.0000000000000004E-4</v>
      </c>
    </row>
    <row r="50" spans="1:10" x14ac:dyDescent="0.25">
      <c r="A50" s="2" t="s">
        <v>7735</v>
      </c>
      <c r="B50" s="57"/>
      <c r="C50" s="57"/>
      <c r="D50" s="57"/>
      <c r="E50" s="57">
        <v>1</v>
      </c>
      <c r="F50" s="57">
        <v>1</v>
      </c>
      <c r="J50" s="48">
        <f t="shared" si="1"/>
        <v>8.0000000000000004E-4</v>
      </c>
    </row>
    <row r="51" spans="1:10" x14ac:dyDescent="0.25">
      <c r="A51" s="2" t="s">
        <v>17004</v>
      </c>
      <c r="B51" s="57"/>
      <c r="C51" s="57"/>
      <c r="D51" s="57"/>
      <c r="E51" s="57">
        <v>1</v>
      </c>
      <c r="F51" s="57">
        <v>1</v>
      </c>
      <c r="J51" s="48">
        <f t="shared" si="1"/>
        <v>8.0000000000000004E-4</v>
      </c>
    </row>
    <row r="52" spans="1:10" x14ac:dyDescent="0.25">
      <c r="A52" s="2" t="s">
        <v>16986</v>
      </c>
      <c r="B52" s="57"/>
      <c r="C52" s="57">
        <v>1</v>
      </c>
      <c r="D52" s="57"/>
      <c r="E52" s="57"/>
      <c r="F52" s="57">
        <v>1</v>
      </c>
      <c r="J52" s="48">
        <f t="shared" si="1"/>
        <v>8.0000000000000004E-4</v>
      </c>
    </row>
    <row r="53" spans="1:10" x14ac:dyDescent="0.25">
      <c r="A53" s="2" t="s">
        <v>12752</v>
      </c>
      <c r="B53" s="57"/>
      <c r="C53" s="57">
        <v>1</v>
      </c>
      <c r="D53" s="57"/>
      <c r="E53" s="57"/>
      <c r="F53" s="57">
        <v>1</v>
      </c>
      <c r="J53" s="48">
        <f t="shared" si="1"/>
        <v>8.0000000000000004E-4</v>
      </c>
    </row>
    <row r="54" spans="1:10" x14ac:dyDescent="0.25">
      <c r="A54" s="2" t="s">
        <v>974</v>
      </c>
      <c r="B54" s="57">
        <v>227</v>
      </c>
      <c r="C54" s="57">
        <v>347</v>
      </c>
      <c r="D54" s="57">
        <v>374</v>
      </c>
      <c r="E54" s="57">
        <v>302</v>
      </c>
      <c r="F54" s="57">
        <v>1250</v>
      </c>
      <c r="J54" s="48">
        <f t="shared" si="1"/>
        <v>1</v>
      </c>
    </row>
    <row r="55" spans="1:10" x14ac:dyDescent="0.25">
      <c r="B55"/>
      <c r="C55"/>
      <c r="D55"/>
      <c r="E55"/>
      <c r="F55"/>
      <c r="J55" s="48">
        <f t="shared" si="1"/>
        <v>0</v>
      </c>
    </row>
    <row r="56" spans="1:10" x14ac:dyDescent="0.25">
      <c r="B56"/>
      <c r="C56"/>
      <c r="D56"/>
      <c r="E56"/>
      <c r="F56"/>
      <c r="J56" s="48">
        <f t="shared" si="1"/>
        <v>0</v>
      </c>
    </row>
    <row r="57" spans="1:10" x14ac:dyDescent="0.25">
      <c r="B57"/>
      <c r="C57"/>
      <c r="D57"/>
      <c r="E57"/>
      <c r="F57"/>
      <c r="J57" s="48">
        <f t="shared" si="1"/>
        <v>0</v>
      </c>
    </row>
    <row r="58" spans="1:10" x14ac:dyDescent="0.25">
      <c r="B58"/>
      <c r="C58"/>
      <c r="D58"/>
      <c r="E58"/>
      <c r="F58"/>
      <c r="J58" s="48">
        <f t="shared" si="1"/>
        <v>0</v>
      </c>
    </row>
    <row r="59" spans="1:10" x14ac:dyDescent="0.25">
      <c r="B59"/>
      <c r="C59"/>
      <c r="D59"/>
      <c r="E59"/>
      <c r="F59"/>
      <c r="J59" s="48">
        <f t="shared" si="1"/>
        <v>0</v>
      </c>
    </row>
    <row r="60" spans="1:10" x14ac:dyDescent="0.25">
      <c r="B60"/>
      <c r="C60"/>
      <c r="D60"/>
      <c r="E60"/>
      <c r="F60"/>
      <c r="J60" s="48">
        <f t="shared" si="1"/>
        <v>0</v>
      </c>
    </row>
    <row r="61" spans="1:10" x14ac:dyDescent="0.25">
      <c r="B61"/>
      <c r="C61"/>
      <c r="D61"/>
      <c r="E61"/>
      <c r="F61"/>
      <c r="J61" s="48">
        <f t="shared" si="1"/>
        <v>0</v>
      </c>
    </row>
    <row r="62" spans="1:10" x14ac:dyDescent="0.25">
      <c r="B62"/>
      <c r="C62"/>
      <c r="D62"/>
      <c r="E62"/>
      <c r="F62"/>
      <c r="J62" s="48">
        <f t="shared" si="1"/>
        <v>0</v>
      </c>
    </row>
    <row r="63" spans="1:10" x14ac:dyDescent="0.25">
      <c r="B63"/>
      <c r="C63"/>
      <c r="D63"/>
      <c r="E63"/>
      <c r="F63"/>
      <c r="J63" s="48">
        <f t="shared" si="1"/>
        <v>0</v>
      </c>
    </row>
    <row r="64" spans="1:10" x14ac:dyDescent="0.25">
      <c r="B64"/>
      <c r="C64"/>
      <c r="D64"/>
      <c r="E64"/>
      <c r="F64"/>
      <c r="J64" s="48">
        <f t="shared" si="1"/>
        <v>0</v>
      </c>
    </row>
    <row r="65" spans="2:10" x14ac:dyDescent="0.25">
      <c r="B65"/>
      <c r="C65"/>
      <c r="D65"/>
      <c r="E65"/>
      <c r="F65"/>
      <c r="J65" s="48">
        <f t="shared" si="1"/>
        <v>0</v>
      </c>
    </row>
    <row r="66" spans="2:10" x14ac:dyDescent="0.25">
      <c r="B66"/>
      <c r="C66"/>
      <c r="D66"/>
      <c r="E66"/>
      <c r="F66"/>
      <c r="J66" s="48">
        <f t="shared" si="1"/>
        <v>0</v>
      </c>
    </row>
    <row r="67" spans="2:10" x14ac:dyDescent="0.25">
      <c r="B67"/>
      <c r="C67"/>
      <c r="D67"/>
      <c r="E67"/>
      <c r="F67"/>
      <c r="J67" s="48">
        <f t="shared" si="1"/>
        <v>0</v>
      </c>
    </row>
    <row r="68" spans="2:10" x14ac:dyDescent="0.25">
      <c r="B68"/>
      <c r="C68"/>
      <c r="D68"/>
      <c r="E68"/>
      <c r="F68"/>
      <c r="J68" s="48">
        <f t="shared" si="1"/>
        <v>0</v>
      </c>
    </row>
    <row r="69" spans="2:10" x14ac:dyDescent="0.25">
      <c r="B69"/>
      <c r="C69"/>
      <c r="D69"/>
      <c r="E69"/>
      <c r="F69"/>
      <c r="J69" s="48">
        <f t="shared" si="1"/>
        <v>0</v>
      </c>
    </row>
    <row r="70" spans="2:10" x14ac:dyDescent="0.25">
      <c r="B70"/>
      <c r="C70"/>
      <c r="D70"/>
      <c r="E70"/>
      <c r="F70"/>
      <c r="J70" s="48">
        <f t="shared" si="1"/>
        <v>0</v>
      </c>
    </row>
    <row r="71" spans="2:10" x14ac:dyDescent="0.25">
      <c r="B71"/>
      <c r="C71"/>
      <c r="D71"/>
      <c r="E71"/>
      <c r="F71"/>
      <c r="J71" s="48">
        <f t="shared" ref="J71:J92" si="2">F71/$J$2</f>
        <v>0</v>
      </c>
    </row>
    <row r="72" spans="2:10" x14ac:dyDescent="0.25">
      <c r="B72"/>
      <c r="C72"/>
      <c r="D72"/>
      <c r="E72"/>
      <c r="F72"/>
      <c r="J72" s="48">
        <f t="shared" si="2"/>
        <v>0</v>
      </c>
    </row>
    <row r="73" spans="2:10" x14ac:dyDescent="0.25">
      <c r="B73"/>
      <c r="C73"/>
      <c r="D73"/>
      <c r="E73"/>
      <c r="F73"/>
      <c r="J73" s="48">
        <f t="shared" si="2"/>
        <v>0</v>
      </c>
    </row>
    <row r="74" spans="2:10" x14ac:dyDescent="0.25">
      <c r="B74"/>
      <c r="C74"/>
      <c r="D74"/>
      <c r="E74"/>
      <c r="F74"/>
      <c r="J74" s="48">
        <f t="shared" si="2"/>
        <v>0</v>
      </c>
    </row>
    <row r="75" spans="2:10" x14ac:dyDescent="0.25">
      <c r="B75"/>
      <c r="C75"/>
      <c r="D75"/>
      <c r="E75"/>
      <c r="F75"/>
      <c r="J75" s="48">
        <f t="shared" si="2"/>
        <v>0</v>
      </c>
    </row>
    <row r="76" spans="2:10" x14ac:dyDescent="0.25">
      <c r="B76"/>
      <c r="C76"/>
      <c r="D76"/>
      <c r="E76"/>
      <c r="F76"/>
      <c r="J76" s="48">
        <f t="shared" si="2"/>
        <v>0</v>
      </c>
    </row>
    <row r="77" spans="2:10" x14ac:dyDescent="0.25">
      <c r="B77"/>
      <c r="C77"/>
      <c r="D77"/>
      <c r="E77"/>
      <c r="F77"/>
      <c r="J77" s="48">
        <f t="shared" si="2"/>
        <v>0</v>
      </c>
    </row>
    <row r="78" spans="2:10" x14ac:dyDescent="0.25">
      <c r="B78"/>
      <c r="C78"/>
      <c r="D78"/>
      <c r="E78"/>
      <c r="F78"/>
      <c r="J78" s="48">
        <f t="shared" si="2"/>
        <v>0</v>
      </c>
    </row>
    <row r="79" spans="2:10" x14ac:dyDescent="0.25">
      <c r="B79"/>
      <c r="C79"/>
      <c r="D79"/>
      <c r="E79"/>
      <c r="F79"/>
      <c r="J79" s="48">
        <f t="shared" si="2"/>
        <v>0</v>
      </c>
    </row>
    <row r="80" spans="2:10" x14ac:dyDescent="0.25">
      <c r="B80"/>
      <c r="C80"/>
      <c r="D80"/>
      <c r="E80"/>
      <c r="F80"/>
      <c r="J80" s="48">
        <f t="shared" si="2"/>
        <v>0</v>
      </c>
    </row>
    <row r="81" spans="2:10" x14ac:dyDescent="0.25">
      <c r="B81"/>
      <c r="C81"/>
      <c r="D81"/>
      <c r="E81"/>
      <c r="F81"/>
      <c r="J81" s="48">
        <f t="shared" si="2"/>
        <v>0</v>
      </c>
    </row>
    <row r="82" spans="2:10" x14ac:dyDescent="0.25">
      <c r="B82"/>
      <c r="C82"/>
      <c r="D82"/>
      <c r="E82"/>
      <c r="F82"/>
      <c r="J82" s="48">
        <f t="shared" si="2"/>
        <v>0</v>
      </c>
    </row>
    <row r="83" spans="2:10" x14ac:dyDescent="0.25">
      <c r="B83"/>
      <c r="C83"/>
      <c r="D83"/>
      <c r="E83"/>
      <c r="F83"/>
      <c r="J83" s="48">
        <f t="shared" si="2"/>
        <v>0</v>
      </c>
    </row>
    <row r="84" spans="2:10" x14ac:dyDescent="0.25">
      <c r="B84"/>
      <c r="C84"/>
      <c r="D84"/>
      <c r="E84"/>
      <c r="F84"/>
      <c r="J84" s="48">
        <f t="shared" si="2"/>
        <v>0</v>
      </c>
    </row>
    <row r="85" spans="2:10" x14ac:dyDescent="0.25">
      <c r="B85"/>
      <c r="C85"/>
      <c r="D85"/>
      <c r="E85"/>
      <c r="F85"/>
      <c r="J85" s="48">
        <f t="shared" si="2"/>
        <v>0</v>
      </c>
    </row>
    <row r="86" spans="2:10" x14ac:dyDescent="0.25">
      <c r="B86"/>
      <c r="C86"/>
      <c r="D86"/>
      <c r="E86"/>
      <c r="F86"/>
      <c r="J86" s="48">
        <f t="shared" si="2"/>
        <v>0</v>
      </c>
    </row>
    <row r="87" spans="2:10" x14ac:dyDescent="0.25">
      <c r="B87"/>
      <c r="C87"/>
      <c r="D87"/>
      <c r="E87"/>
      <c r="F87"/>
      <c r="J87" s="48">
        <f t="shared" si="2"/>
        <v>0</v>
      </c>
    </row>
    <row r="88" spans="2:10" x14ac:dyDescent="0.25">
      <c r="B88"/>
      <c r="C88"/>
      <c r="D88"/>
      <c r="E88"/>
      <c r="F88"/>
      <c r="J88" s="48">
        <f t="shared" si="2"/>
        <v>0</v>
      </c>
    </row>
    <row r="89" spans="2:10" x14ac:dyDescent="0.25">
      <c r="B89"/>
      <c r="C89"/>
      <c r="D89"/>
      <c r="E89"/>
      <c r="F89"/>
      <c r="J89" s="48">
        <f t="shared" si="2"/>
        <v>0</v>
      </c>
    </row>
    <row r="90" spans="2:10" x14ac:dyDescent="0.25">
      <c r="B90"/>
      <c r="C90"/>
      <c r="D90"/>
      <c r="E90"/>
      <c r="F90"/>
      <c r="J90" s="48">
        <f t="shared" si="2"/>
        <v>0</v>
      </c>
    </row>
    <row r="91" spans="2:10" x14ac:dyDescent="0.25">
      <c r="B91"/>
      <c r="C91"/>
      <c r="D91"/>
      <c r="E91"/>
      <c r="F91"/>
      <c r="J91" s="48">
        <f t="shared" si="2"/>
        <v>0</v>
      </c>
    </row>
    <row r="92" spans="2:10" x14ac:dyDescent="0.25">
      <c r="B92"/>
      <c r="C92"/>
      <c r="D92"/>
      <c r="E92"/>
      <c r="F92"/>
      <c r="J92" s="48">
        <f t="shared" si="2"/>
        <v>0</v>
      </c>
    </row>
    <row r="93" spans="2:10" x14ac:dyDescent="0.25">
      <c r="B93"/>
      <c r="C93"/>
      <c r="D93"/>
      <c r="E93"/>
      <c r="F93"/>
    </row>
    <row r="94" spans="2:10" x14ac:dyDescent="0.25">
      <c r="B94"/>
      <c r="C94"/>
      <c r="D94"/>
      <c r="E94"/>
      <c r="F94"/>
    </row>
    <row r="95" spans="2:10" x14ac:dyDescent="0.25">
      <c r="B95"/>
      <c r="C95"/>
      <c r="D95"/>
      <c r="E95"/>
      <c r="F95"/>
    </row>
    <row r="96" spans="2:10" x14ac:dyDescent="0.25">
      <c r="B96"/>
      <c r="C96"/>
      <c r="D96"/>
      <c r="E96"/>
      <c r="F96"/>
    </row>
    <row r="97" spans="2:6" x14ac:dyDescent="0.25">
      <c r="B97"/>
      <c r="C97"/>
      <c r="D97"/>
      <c r="E97"/>
      <c r="F97"/>
    </row>
    <row r="98" spans="2:6" x14ac:dyDescent="0.25">
      <c r="B98"/>
      <c r="C98"/>
      <c r="D98"/>
      <c r="E98"/>
      <c r="F98"/>
    </row>
    <row r="99" spans="2:6" x14ac:dyDescent="0.25">
      <c r="B99"/>
      <c r="C99"/>
      <c r="D99"/>
      <c r="E99"/>
      <c r="F99"/>
    </row>
    <row r="100" spans="2:6" x14ac:dyDescent="0.25">
      <c r="B100"/>
      <c r="C100"/>
      <c r="D100"/>
      <c r="E100"/>
      <c r="F100"/>
    </row>
    <row r="101" spans="2:6" x14ac:dyDescent="0.25">
      <c r="B101"/>
      <c r="C101"/>
      <c r="D101"/>
      <c r="E101"/>
      <c r="F101"/>
    </row>
    <row r="102" spans="2:6" x14ac:dyDescent="0.25">
      <c r="B102"/>
      <c r="C102"/>
      <c r="D102"/>
      <c r="E102"/>
      <c r="F102"/>
    </row>
    <row r="103" spans="2:6" x14ac:dyDescent="0.25">
      <c r="B103"/>
      <c r="C103"/>
      <c r="D103"/>
      <c r="E103"/>
      <c r="F103"/>
    </row>
    <row r="104" spans="2:6" x14ac:dyDescent="0.25">
      <c r="B104"/>
      <c r="C104"/>
      <c r="D104"/>
      <c r="E104"/>
      <c r="F104"/>
    </row>
    <row r="105" spans="2:6" x14ac:dyDescent="0.25">
      <c r="B105"/>
      <c r="C105"/>
      <c r="D105"/>
      <c r="E105"/>
      <c r="F105"/>
    </row>
    <row r="106" spans="2:6" x14ac:dyDescent="0.25">
      <c r="B106"/>
      <c r="C106"/>
      <c r="D106"/>
      <c r="E106"/>
      <c r="F106"/>
    </row>
    <row r="107" spans="2:6" x14ac:dyDescent="0.25">
      <c r="B107"/>
      <c r="C107"/>
      <c r="D107"/>
      <c r="E107"/>
      <c r="F107"/>
    </row>
    <row r="108" spans="2:6" x14ac:dyDescent="0.25">
      <c r="B108"/>
      <c r="C108"/>
      <c r="D108"/>
      <c r="E108"/>
      <c r="F108"/>
    </row>
    <row r="109" spans="2:6" x14ac:dyDescent="0.25">
      <c r="B109"/>
      <c r="C109"/>
      <c r="D109"/>
      <c r="E109"/>
      <c r="F109"/>
    </row>
    <row r="110" spans="2:6" x14ac:dyDescent="0.25">
      <c r="B110"/>
      <c r="C110"/>
      <c r="D110"/>
      <c r="E110"/>
      <c r="F110"/>
    </row>
    <row r="111" spans="2:6" x14ac:dyDescent="0.25">
      <c r="B111"/>
      <c r="C111"/>
      <c r="D111"/>
      <c r="E111"/>
      <c r="F111"/>
    </row>
    <row r="112" spans="2:6" x14ac:dyDescent="0.25">
      <c r="B112"/>
      <c r="C112"/>
      <c r="D112"/>
      <c r="E112"/>
      <c r="F112"/>
    </row>
    <row r="113" spans="2:6" x14ac:dyDescent="0.25">
      <c r="B113"/>
      <c r="C113"/>
      <c r="D113"/>
      <c r="E113"/>
      <c r="F113"/>
    </row>
    <row r="114" spans="2:6" x14ac:dyDescent="0.25">
      <c r="B114"/>
      <c r="C114"/>
      <c r="D114"/>
      <c r="E114"/>
      <c r="F114"/>
    </row>
    <row r="115" spans="2:6" x14ac:dyDescent="0.25">
      <c r="B115"/>
      <c r="C115"/>
      <c r="D115"/>
      <c r="E115"/>
      <c r="F115"/>
    </row>
    <row r="116" spans="2:6" x14ac:dyDescent="0.25">
      <c r="B116"/>
      <c r="C116"/>
      <c r="D116"/>
      <c r="E116"/>
      <c r="F116"/>
    </row>
    <row r="117" spans="2:6" x14ac:dyDescent="0.25">
      <c r="B117"/>
      <c r="C117"/>
      <c r="D117"/>
      <c r="E117"/>
      <c r="F117"/>
    </row>
    <row r="118" spans="2:6" x14ac:dyDescent="0.25">
      <c r="B118"/>
      <c r="C118"/>
      <c r="D118"/>
      <c r="E118"/>
      <c r="F118"/>
    </row>
    <row r="119" spans="2:6" x14ac:dyDescent="0.25">
      <c r="B119"/>
      <c r="C119"/>
      <c r="D119"/>
      <c r="E119"/>
      <c r="F119"/>
    </row>
    <row r="120" spans="2:6" x14ac:dyDescent="0.25">
      <c r="B120"/>
      <c r="C120"/>
      <c r="D120"/>
      <c r="E120"/>
      <c r="F120"/>
    </row>
    <row r="121" spans="2:6" x14ac:dyDescent="0.25">
      <c r="B121"/>
      <c r="C121"/>
      <c r="D121"/>
      <c r="E121"/>
      <c r="F121"/>
    </row>
    <row r="122" spans="2:6" x14ac:dyDescent="0.25">
      <c r="B122"/>
      <c r="C122"/>
      <c r="D122"/>
      <c r="E122"/>
      <c r="F122"/>
    </row>
    <row r="123" spans="2:6" x14ac:dyDescent="0.25">
      <c r="B123"/>
      <c r="C123"/>
      <c r="D123"/>
      <c r="E123"/>
      <c r="F123"/>
    </row>
    <row r="124" spans="2:6" x14ac:dyDescent="0.25">
      <c r="B124"/>
      <c r="C124"/>
      <c r="D124"/>
      <c r="E124"/>
      <c r="F124"/>
    </row>
    <row r="125" spans="2:6" x14ac:dyDescent="0.25">
      <c r="B125"/>
      <c r="C125"/>
      <c r="D125"/>
      <c r="E125"/>
      <c r="F125"/>
    </row>
    <row r="126" spans="2:6" x14ac:dyDescent="0.25">
      <c r="B126"/>
      <c r="C126"/>
      <c r="D126"/>
      <c r="E126"/>
      <c r="F126"/>
    </row>
    <row r="127" spans="2:6" x14ac:dyDescent="0.25">
      <c r="B127"/>
      <c r="C127"/>
      <c r="D127"/>
      <c r="E127"/>
      <c r="F127"/>
    </row>
    <row r="128" spans="2:6" x14ac:dyDescent="0.25">
      <c r="B128"/>
      <c r="C128"/>
      <c r="D128"/>
      <c r="E128"/>
      <c r="F128"/>
    </row>
    <row r="129" spans="2:6" x14ac:dyDescent="0.25">
      <c r="B129"/>
      <c r="C129"/>
      <c r="D129"/>
      <c r="E129"/>
      <c r="F129"/>
    </row>
    <row r="130" spans="2:6" x14ac:dyDescent="0.25">
      <c r="B130"/>
      <c r="C130"/>
      <c r="D130"/>
      <c r="E130"/>
      <c r="F130"/>
    </row>
    <row r="131" spans="2:6" x14ac:dyDescent="0.25">
      <c r="B131"/>
      <c r="C131"/>
      <c r="D131"/>
      <c r="E131"/>
      <c r="F131"/>
    </row>
    <row r="132" spans="2:6" x14ac:dyDescent="0.25">
      <c r="B132"/>
      <c r="C132"/>
      <c r="D132"/>
      <c r="E132"/>
      <c r="F132"/>
    </row>
    <row r="133" spans="2:6" x14ac:dyDescent="0.25">
      <c r="B133"/>
      <c r="C133"/>
      <c r="D133"/>
      <c r="E133"/>
      <c r="F133"/>
    </row>
    <row r="134" spans="2:6" x14ac:dyDescent="0.25">
      <c r="B134"/>
      <c r="C134"/>
      <c r="D134"/>
      <c r="E134"/>
      <c r="F134"/>
    </row>
    <row r="135" spans="2:6" x14ac:dyDescent="0.25">
      <c r="B135"/>
      <c r="C135"/>
      <c r="D135"/>
      <c r="E135"/>
      <c r="F135"/>
    </row>
    <row r="136" spans="2:6" x14ac:dyDescent="0.25">
      <c r="B136"/>
      <c r="C136"/>
      <c r="D136"/>
      <c r="E136"/>
      <c r="F136"/>
    </row>
    <row r="137" spans="2:6" x14ac:dyDescent="0.25">
      <c r="B137"/>
      <c r="C137"/>
      <c r="D137"/>
      <c r="E137"/>
      <c r="F137"/>
    </row>
    <row r="138" spans="2:6" x14ac:dyDescent="0.25">
      <c r="B138"/>
      <c r="C138"/>
      <c r="D138"/>
      <c r="E138"/>
      <c r="F138"/>
    </row>
    <row r="139" spans="2:6" x14ac:dyDescent="0.25">
      <c r="B139"/>
      <c r="C139"/>
      <c r="D139"/>
      <c r="E139"/>
      <c r="F139"/>
    </row>
    <row r="140" spans="2:6" x14ac:dyDescent="0.25">
      <c r="B140"/>
      <c r="C140"/>
      <c r="D140"/>
      <c r="E140"/>
      <c r="F140"/>
    </row>
    <row r="141" spans="2:6" x14ac:dyDescent="0.25">
      <c r="B141"/>
      <c r="C141"/>
      <c r="D141"/>
      <c r="E141"/>
      <c r="F141"/>
    </row>
    <row r="142" spans="2:6" x14ac:dyDescent="0.25">
      <c r="B142"/>
      <c r="C142"/>
      <c r="D142"/>
      <c r="E142"/>
      <c r="F142"/>
    </row>
    <row r="143" spans="2:6" x14ac:dyDescent="0.25">
      <c r="B143"/>
      <c r="C143"/>
      <c r="D143"/>
      <c r="E143"/>
      <c r="F143"/>
    </row>
    <row r="144" spans="2:6" x14ac:dyDescent="0.25">
      <c r="B144"/>
      <c r="C144"/>
      <c r="D144"/>
      <c r="E144"/>
      <c r="F144"/>
    </row>
    <row r="145" spans="2:6" x14ac:dyDescent="0.25">
      <c r="B145"/>
      <c r="C145"/>
      <c r="D145"/>
      <c r="E145"/>
      <c r="F145"/>
    </row>
    <row r="146" spans="2:6" x14ac:dyDescent="0.25">
      <c r="B146"/>
      <c r="C146"/>
      <c r="D146"/>
      <c r="E146"/>
      <c r="F146"/>
    </row>
    <row r="147" spans="2:6" x14ac:dyDescent="0.25">
      <c r="B147"/>
      <c r="C147"/>
      <c r="D147"/>
      <c r="E147"/>
      <c r="F147"/>
    </row>
    <row r="148" spans="2:6" x14ac:dyDescent="0.25">
      <c r="B148"/>
      <c r="C148"/>
      <c r="D148"/>
      <c r="E148"/>
      <c r="F148"/>
    </row>
    <row r="149" spans="2:6" x14ac:dyDescent="0.25">
      <c r="B149"/>
      <c r="C149"/>
      <c r="D149"/>
      <c r="E149"/>
      <c r="F149"/>
    </row>
    <row r="150" spans="2:6" x14ac:dyDescent="0.25">
      <c r="B150"/>
      <c r="C150"/>
      <c r="D150"/>
      <c r="E150"/>
      <c r="F150"/>
    </row>
    <row r="151" spans="2:6" x14ac:dyDescent="0.25">
      <c r="B151"/>
      <c r="C151"/>
      <c r="D151"/>
      <c r="E151"/>
      <c r="F151"/>
    </row>
    <row r="152" spans="2:6" x14ac:dyDescent="0.25">
      <c r="B152"/>
      <c r="C152"/>
      <c r="D152"/>
      <c r="E152"/>
      <c r="F152"/>
    </row>
    <row r="153" spans="2:6" x14ac:dyDescent="0.25">
      <c r="B153"/>
      <c r="C153"/>
      <c r="D153"/>
      <c r="E153"/>
      <c r="F153"/>
    </row>
    <row r="154" spans="2:6" x14ac:dyDescent="0.25">
      <c r="B154"/>
      <c r="C154"/>
      <c r="D154"/>
      <c r="E154"/>
      <c r="F154"/>
    </row>
    <row r="155" spans="2:6" x14ac:dyDescent="0.25">
      <c r="B155"/>
      <c r="C155"/>
      <c r="D155"/>
      <c r="E155"/>
      <c r="F155"/>
    </row>
    <row r="156" spans="2:6" x14ac:dyDescent="0.25">
      <c r="B156"/>
      <c r="C156"/>
      <c r="D156"/>
      <c r="E156"/>
      <c r="F156"/>
    </row>
    <row r="157" spans="2:6" x14ac:dyDescent="0.25">
      <c r="B157"/>
      <c r="C157"/>
      <c r="D157"/>
      <c r="E157"/>
      <c r="F157"/>
    </row>
    <row r="158" spans="2:6" x14ac:dyDescent="0.25">
      <c r="B158"/>
      <c r="C158"/>
      <c r="D158"/>
      <c r="E158"/>
      <c r="F158"/>
    </row>
    <row r="159" spans="2:6" x14ac:dyDescent="0.25">
      <c r="B159"/>
      <c r="C159"/>
      <c r="D159"/>
      <c r="E159"/>
      <c r="F159"/>
    </row>
    <row r="160" spans="2:6" x14ac:dyDescent="0.25">
      <c r="B160"/>
      <c r="C160"/>
      <c r="D160"/>
      <c r="E160"/>
      <c r="F160"/>
    </row>
    <row r="161" spans="2:6" x14ac:dyDescent="0.25">
      <c r="B161"/>
      <c r="C161"/>
      <c r="D161"/>
      <c r="E161"/>
      <c r="F161"/>
    </row>
    <row r="162" spans="2:6" x14ac:dyDescent="0.25">
      <c r="B162"/>
      <c r="C162"/>
      <c r="D162"/>
      <c r="E162"/>
      <c r="F162"/>
    </row>
    <row r="163" spans="2:6" x14ac:dyDescent="0.25">
      <c r="B163"/>
      <c r="C163"/>
      <c r="D163"/>
      <c r="E163"/>
      <c r="F163"/>
    </row>
    <row r="164" spans="2:6" x14ac:dyDescent="0.25">
      <c r="B164"/>
      <c r="C164"/>
      <c r="D164"/>
      <c r="E164"/>
      <c r="F164"/>
    </row>
    <row r="165" spans="2:6" x14ac:dyDescent="0.25">
      <c r="B165"/>
      <c r="C165"/>
      <c r="D165"/>
      <c r="E165"/>
      <c r="F165"/>
    </row>
    <row r="166" spans="2:6" x14ac:dyDescent="0.25">
      <c r="B166"/>
      <c r="C166"/>
      <c r="D166"/>
      <c r="E166"/>
      <c r="F166"/>
    </row>
    <row r="167" spans="2:6" x14ac:dyDescent="0.25">
      <c r="B167"/>
      <c r="C167"/>
      <c r="D167"/>
      <c r="E167"/>
      <c r="F167"/>
    </row>
    <row r="168" spans="2:6" x14ac:dyDescent="0.25">
      <c r="B168"/>
      <c r="C168"/>
      <c r="D168"/>
      <c r="E168"/>
      <c r="F168"/>
    </row>
    <row r="169" spans="2:6" x14ac:dyDescent="0.25">
      <c r="B169"/>
      <c r="C169"/>
      <c r="D169"/>
      <c r="E169"/>
      <c r="F169"/>
    </row>
    <row r="170" spans="2:6" x14ac:dyDescent="0.25">
      <c r="B170"/>
      <c r="C170"/>
      <c r="D170"/>
      <c r="E170"/>
      <c r="F170"/>
    </row>
    <row r="171" spans="2:6" x14ac:dyDescent="0.25">
      <c r="B171"/>
      <c r="C171"/>
      <c r="D171"/>
      <c r="E171"/>
      <c r="F171"/>
    </row>
    <row r="172" spans="2:6" x14ac:dyDescent="0.25">
      <c r="B172"/>
      <c r="C172"/>
      <c r="D172"/>
      <c r="E172"/>
      <c r="F172"/>
    </row>
    <row r="173" spans="2:6" x14ac:dyDescent="0.25">
      <c r="B173"/>
      <c r="C173"/>
      <c r="D173"/>
      <c r="E173"/>
      <c r="F173"/>
    </row>
    <row r="174" spans="2:6" x14ac:dyDescent="0.25">
      <c r="B174"/>
      <c r="C174"/>
      <c r="D174"/>
      <c r="E174"/>
      <c r="F174"/>
    </row>
    <row r="175" spans="2:6" x14ac:dyDescent="0.25">
      <c r="B175"/>
      <c r="C175"/>
      <c r="D175"/>
      <c r="E175"/>
      <c r="F175"/>
    </row>
    <row r="176" spans="2:6" x14ac:dyDescent="0.25">
      <c r="B176"/>
      <c r="C176"/>
      <c r="D176"/>
      <c r="E176"/>
      <c r="F176"/>
    </row>
    <row r="177" spans="2:6" x14ac:dyDescent="0.25">
      <c r="B177"/>
      <c r="C177"/>
      <c r="D177"/>
      <c r="E177"/>
      <c r="F177"/>
    </row>
    <row r="178" spans="2:6" x14ac:dyDescent="0.25">
      <c r="B178"/>
      <c r="C178"/>
      <c r="D178"/>
      <c r="E178"/>
      <c r="F178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3AB62-B375-4BB8-A492-64556EB1D883}">
  <dimension ref="B4:I29"/>
  <sheetViews>
    <sheetView showGridLines="0" workbookViewId="0">
      <selection activeCell="K21" sqref="K21"/>
    </sheetView>
  </sheetViews>
  <sheetFormatPr baseColWidth="10" defaultRowHeight="15" x14ac:dyDescent="0.25"/>
  <cols>
    <col min="2" max="2" width="19.28515625" customWidth="1"/>
  </cols>
  <sheetData>
    <row r="4" spans="2:8" x14ac:dyDescent="0.25">
      <c r="C4" s="49" t="s">
        <v>17005</v>
      </c>
      <c r="D4" s="49" t="s">
        <v>12488</v>
      </c>
      <c r="E4" s="49" t="s">
        <v>12486</v>
      </c>
      <c r="F4" s="49" t="s">
        <v>12487</v>
      </c>
      <c r="G4" s="49" t="s">
        <v>8892</v>
      </c>
      <c r="H4" s="49" t="s">
        <v>17009</v>
      </c>
    </row>
    <row r="5" spans="2:8" x14ac:dyDescent="0.25">
      <c r="B5" s="52" t="s">
        <v>8459</v>
      </c>
      <c r="C5" s="41">
        <v>32</v>
      </c>
      <c r="D5" s="41">
        <v>78</v>
      </c>
      <c r="E5" s="41">
        <v>63</v>
      </c>
      <c r="F5" s="41">
        <v>29</v>
      </c>
      <c r="G5" s="50">
        <v>202</v>
      </c>
      <c r="H5" s="51">
        <v>0.16159999999999999</v>
      </c>
    </row>
    <row r="6" spans="2:8" x14ac:dyDescent="0.25">
      <c r="B6" s="52" t="s">
        <v>7722</v>
      </c>
      <c r="C6" s="41">
        <v>65</v>
      </c>
      <c r="D6" s="41">
        <v>28</v>
      </c>
      <c r="E6" s="41">
        <v>43</v>
      </c>
      <c r="F6" s="41">
        <v>47</v>
      </c>
      <c r="G6" s="50">
        <v>183</v>
      </c>
      <c r="H6" s="51">
        <v>0.1464</v>
      </c>
    </row>
    <row r="7" spans="2:8" x14ac:dyDescent="0.25">
      <c r="B7" s="52" t="s">
        <v>7745</v>
      </c>
      <c r="C7" s="41">
        <v>19</v>
      </c>
      <c r="D7" s="41">
        <v>40</v>
      </c>
      <c r="E7" s="41">
        <v>52</v>
      </c>
      <c r="F7" s="41">
        <v>32</v>
      </c>
      <c r="G7" s="50">
        <v>143</v>
      </c>
      <c r="H7" s="51">
        <v>0.1144</v>
      </c>
    </row>
    <row r="8" spans="2:8" x14ac:dyDescent="0.25">
      <c r="B8" s="52" t="s">
        <v>7723</v>
      </c>
      <c r="C8" s="41">
        <v>20</v>
      </c>
      <c r="D8" s="41">
        <v>31</v>
      </c>
      <c r="E8" s="41">
        <v>34</v>
      </c>
      <c r="F8" s="41">
        <v>27</v>
      </c>
      <c r="G8" s="50">
        <v>112</v>
      </c>
      <c r="H8" s="51">
        <v>8.9599999999999999E-2</v>
      </c>
    </row>
    <row r="9" spans="2:8" x14ac:dyDescent="0.25">
      <c r="B9" s="52" t="s">
        <v>8425</v>
      </c>
      <c r="C9" s="41">
        <v>21</v>
      </c>
      <c r="D9" s="41">
        <v>25</v>
      </c>
      <c r="E9" s="41">
        <v>29</v>
      </c>
      <c r="F9" s="41">
        <v>19</v>
      </c>
      <c r="G9" s="50">
        <v>94</v>
      </c>
      <c r="H9" s="51">
        <v>7.5200000000000003E-2</v>
      </c>
    </row>
    <row r="10" spans="2:8" x14ac:dyDescent="0.25">
      <c r="B10" s="52" t="s">
        <v>8535</v>
      </c>
      <c r="C10" s="41">
        <v>3</v>
      </c>
      <c r="D10" s="41">
        <v>28</v>
      </c>
      <c r="E10" s="41">
        <v>28</v>
      </c>
      <c r="F10" s="41">
        <v>35</v>
      </c>
      <c r="G10" s="50">
        <v>94</v>
      </c>
      <c r="H10" s="51">
        <v>7.5200000000000003E-2</v>
      </c>
    </row>
    <row r="11" spans="2:8" x14ac:dyDescent="0.25">
      <c r="B11" s="52" t="s">
        <v>7744</v>
      </c>
      <c r="C11" s="41">
        <v>3</v>
      </c>
      <c r="D11" s="41">
        <v>17</v>
      </c>
      <c r="E11" s="41">
        <v>21</v>
      </c>
      <c r="F11" s="41">
        <v>24</v>
      </c>
      <c r="G11" s="50">
        <v>65</v>
      </c>
      <c r="H11" s="51">
        <v>5.1999999999999998E-2</v>
      </c>
    </row>
    <row r="12" spans="2:8" x14ac:dyDescent="0.25">
      <c r="B12" s="52" t="s">
        <v>16996</v>
      </c>
      <c r="C12" s="41"/>
      <c r="D12" s="41">
        <v>10</v>
      </c>
      <c r="E12" s="41">
        <v>15</v>
      </c>
      <c r="F12" s="41">
        <v>8</v>
      </c>
      <c r="G12" s="50">
        <v>33</v>
      </c>
      <c r="H12" s="51">
        <v>2.64E-2</v>
      </c>
    </row>
    <row r="13" spans="2:8" x14ac:dyDescent="0.25">
      <c r="B13" s="52" t="s">
        <v>7777</v>
      </c>
      <c r="C13" s="41">
        <v>9</v>
      </c>
      <c r="D13" s="41">
        <v>3</v>
      </c>
      <c r="E13" s="41">
        <v>9</v>
      </c>
      <c r="F13" s="41">
        <v>5</v>
      </c>
      <c r="G13" s="50">
        <v>26</v>
      </c>
      <c r="H13" s="51">
        <v>2.0799999999999999E-2</v>
      </c>
    </row>
    <row r="14" spans="2:8" x14ac:dyDescent="0.25">
      <c r="C14" s="50">
        <f>SUM(C5:C13)</f>
        <v>172</v>
      </c>
      <c r="D14" s="50">
        <f t="shared" ref="D14:G14" si="0">SUM(D5:D13)</f>
        <v>260</v>
      </c>
      <c r="E14" s="50">
        <f t="shared" si="0"/>
        <v>294</v>
      </c>
      <c r="F14" s="50">
        <f t="shared" si="0"/>
        <v>226</v>
      </c>
      <c r="G14" s="50">
        <f t="shared" si="0"/>
        <v>952</v>
      </c>
    </row>
    <row r="19" spans="2:9" x14ac:dyDescent="0.25">
      <c r="C19" s="49" t="s">
        <v>17005</v>
      </c>
      <c r="D19" s="49" t="s">
        <v>12488</v>
      </c>
      <c r="E19" s="49" t="s">
        <v>12486</v>
      </c>
      <c r="F19" s="49" t="s">
        <v>12487</v>
      </c>
      <c r="G19" s="49" t="s">
        <v>8892</v>
      </c>
      <c r="H19" s="49" t="s">
        <v>17009</v>
      </c>
      <c r="I19" s="49" t="s">
        <v>17010</v>
      </c>
    </row>
    <row r="20" spans="2:9" x14ac:dyDescent="0.25">
      <c r="B20" s="52" t="s">
        <v>19</v>
      </c>
      <c r="C20" s="41"/>
      <c r="D20" s="41">
        <v>43</v>
      </c>
      <c r="E20" s="41">
        <v>24</v>
      </c>
      <c r="F20" s="41">
        <v>44</v>
      </c>
      <c r="G20" s="50">
        <v>111</v>
      </c>
      <c r="H20" s="51">
        <f>G20/$G$29</f>
        <v>5.5472263868065967E-2</v>
      </c>
      <c r="I20" s="53">
        <f>G20/120</f>
        <v>0.92500000000000004</v>
      </c>
    </row>
    <row r="21" spans="2:9" x14ac:dyDescent="0.25">
      <c r="B21" s="52" t="s">
        <v>34</v>
      </c>
      <c r="C21" s="41"/>
      <c r="D21" s="41">
        <v>89</v>
      </c>
      <c r="E21" s="41">
        <v>67</v>
      </c>
      <c r="F21" s="41">
        <v>28</v>
      </c>
      <c r="G21" s="50">
        <v>184</v>
      </c>
      <c r="H21" s="51">
        <f t="shared" ref="H21:H28" si="1">G21/$G$29</f>
        <v>9.1954022988505746E-2</v>
      </c>
      <c r="I21" s="53">
        <f t="shared" ref="I21:I28" si="2">G21/120</f>
        <v>1.5333333333333334</v>
      </c>
    </row>
    <row r="22" spans="2:9" x14ac:dyDescent="0.25">
      <c r="B22" s="52" t="s">
        <v>9534</v>
      </c>
      <c r="C22" s="41">
        <v>19</v>
      </c>
      <c r="D22" s="41">
        <v>6</v>
      </c>
      <c r="E22" s="41">
        <v>12</v>
      </c>
      <c r="F22" s="41">
        <v>16</v>
      </c>
      <c r="G22" s="50">
        <v>53</v>
      </c>
      <c r="H22" s="51">
        <f t="shared" si="1"/>
        <v>2.6486756621689155E-2</v>
      </c>
      <c r="I22" s="53">
        <f t="shared" si="2"/>
        <v>0.44166666666666665</v>
      </c>
    </row>
    <row r="23" spans="2:9" x14ac:dyDescent="0.25">
      <c r="B23" s="52" t="s">
        <v>100</v>
      </c>
      <c r="C23" s="41">
        <v>44</v>
      </c>
      <c r="D23" s="41">
        <v>22</v>
      </c>
      <c r="E23" s="41">
        <v>18</v>
      </c>
      <c r="F23" s="41">
        <v>17</v>
      </c>
      <c r="G23" s="50">
        <v>101</v>
      </c>
      <c r="H23" s="51">
        <f t="shared" si="1"/>
        <v>5.0474762618690654E-2</v>
      </c>
      <c r="I23" s="53">
        <f t="shared" si="2"/>
        <v>0.84166666666666667</v>
      </c>
    </row>
    <row r="24" spans="2:9" x14ac:dyDescent="0.25">
      <c r="B24" s="52" t="s">
        <v>56</v>
      </c>
      <c r="C24" s="41">
        <v>51</v>
      </c>
      <c r="D24" s="41">
        <v>134</v>
      </c>
      <c r="E24" s="41">
        <v>153</v>
      </c>
      <c r="F24" s="41">
        <v>52</v>
      </c>
      <c r="G24" s="50">
        <v>390</v>
      </c>
      <c r="H24" s="51">
        <f t="shared" si="1"/>
        <v>0.19490254872563717</v>
      </c>
      <c r="I24" s="53">
        <f t="shared" si="2"/>
        <v>3.25</v>
      </c>
    </row>
    <row r="25" spans="2:9" x14ac:dyDescent="0.25">
      <c r="B25" s="52" t="s">
        <v>189</v>
      </c>
      <c r="C25" s="41">
        <v>46</v>
      </c>
      <c r="D25" s="41">
        <v>175</v>
      </c>
      <c r="E25" s="41">
        <v>200</v>
      </c>
      <c r="F25" s="41">
        <v>66</v>
      </c>
      <c r="G25" s="50">
        <v>487</v>
      </c>
      <c r="H25" s="51">
        <f t="shared" si="1"/>
        <v>0.2433783108445777</v>
      </c>
      <c r="I25" s="53">
        <f t="shared" si="2"/>
        <v>4.0583333333333336</v>
      </c>
    </row>
    <row r="26" spans="2:9" x14ac:dyDescent="0.25">
      <c r="B26" s="52" t="s">
        <v>7771</v>
      </c>
      <c r="C26" s="41"/>
      <c r="D26" s="41">
        <v>16</v>
      </c>
      <c r="E26" s="41">
        <v>6</v>
      </c>
      <c r="F26" s="41">
        <v>2</v>
      </c>
      <c r="G26" s="50">
        <v>24</v>
      </c>
      <c r="H26" s="51">
        <f t="shared" si="1"/>
        <v>1.1994002998500749E-2</v>
      </c>
      <c r="I26" s="53">
        <f t="shared" si="2"/>
        <v>0.2</v>
      </c>
    </row>
    <row r="27" spans="2:9" x14ac:dyDescent="0.25">
      <c r="B27" s="52" t="s">
        <v>15996</v>
      </c>
      <c r="C27" s="41"/>
      <c r="D27" s="41"/>
      <c r="E27" s="41">
        <v>9</v>
      </c>
      <c r="F27" s="41">
        <v>6</v>
      </c>
      <c r="G27" s="50">
        <v>15</v>
      </c>
      <c r="H27" s="51">
        <f t="shared" si="1"/>
        <v>7.4962518740629685E-3</v>
      </c>
      <c r="I27" s="53">
        <f t="shared" si="2"/>
        <v>0.125</v>
      </c>
    </row>
    <row r="28" spans="2:9" x14ac:dyDescent="0.25">
      <c r="B28" s="52" t="s">
        <v>0</v>
      </c>
      <c r="C28" s="41">
        <v>180</v>
      </c>
      <c r="D28" s="41">
        <v>130</v>
      </c>
      <c r="E28" s="41">
        <v>163</v>
      </c>
      <c r="F28" s="41">
        <v>163</v>
      </c>
      <c r="G28" s="50">
        <v>636</v>
      </c>
      <c r="H28" s="51">
        <f t="shared" si="1"/>
        <v>0.31784107946026985</v>
      </c>
      <c r="I28" s="53">
        <f t="shared" si="2"/>
        <v>5.3</v>
      </c>
    </row>
    <row r="29" spans="2:9" x14ac:dyDescent="0.25">
      <c r="C29" s="50">
        <v>340</v>
      </c>
      <c r="D29" s="50">
        <v>615</v>
      </c>
      <c r="E29" s="50">
        <v>652</v>
      </c>
      <c r="F29" s="50">
        <v>394</v>
      </c>
      <c r="G29" s="50">
        <v>2001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12"/>
  <sheetViews>
    <sheetView workbookViewId="0">
      <selection activeCell="G11" sqref="G11"/>
    </sheetView>
  </sheetViews>
  <sheetFormatPr baseColWidth="10" defaultRowHeight="15" x14ac:dyDescent="0.25"/>
  <cols>
    <col min="1" max="1" width="17.5703125" bestFit="1" customWidth="1"/>
    <col min="2" max="2" width="22.42578125" bestFit="1" customWidth="1"/>
    <col min="3" max="3" width="15.5703125" bestFit="1" customWidth="1"/>
    <col min="4" max="4" width="14.42578125" bestFit="1" customWidth="1"/>
    <col min="5" max="5" width="12.5703125" bestFit="1" customWidth="1"/>
  </cols>
  <sheetData>
    <row r="1" spans="1:5" x14ac:dyDescent="0.25">
      <c r="A1" s="1" t="s">
        <v>9700</v>
      </c>
      <c r="B1" s="1" t="s">
        <v>9540</v>
      </c>
    </row>
    <row r="2" spans="1:5" x14ac:dyDescent="0.25">
      <c r="A2" s="1" t="s">
        <v>973</v>
      </c>
      <c r="B2" t="s">
        <v>22</v>
      </c>
      <c r="C2" t="s">
        <v>2</v>
      </c>
      <c r="D2" t="s">
        <v>7</v>
      </c>
      <c r="E2" t="s">
        <v>974</v>
      </c>
    </row>
    <row r="3" spans="1:5" x14ac:dyDescent="0.25">
      <c r="A3" s="2" t="s">
        <v>0</v>
      </c>
      <c r="B3">
        <v>59</v>
      </c>
      <c r="C3">
        <v>13</v>
      </c>
      <c r="D3">
        <v>91</v>
      </c>
      <c r="E3">
        <v>163</v>
      </c>
    </row>
    <row r="4" spans="1:5" x14ac:dyDescent="0.25">
      <c r="A4" s="2" t="s">
        <v>100</v>
      </c>
      <c r="B4">
        <v>9</v>
      </c>
      <c r="D4">
        <v>9</v>
      </c>
      <c r="E4">
        <v>18</v>
      </c>
    </row>
    <row r="5" spans="1:5" x14ac:dyDescent="0.25">
      <c r="A5" s="2" t="s">
        <v>34</v>
      </c>
      <c r="B5">
        <v>17</v>
      </c>
      <c r="D5">
        <v>50</v>
      </c>
      <c r="E5">
        <v>67</v>
      </c>
    </row>
    <row r="6" spans="1:5" x14ac:dyDescent="0.25">
      <c r="A6" s="2" t="s">
        <v>7771</v>
      </c>
      <c r="B6">
        <v>1</v>
      </c>
      <c r="D6">
        <v>5</v>
      </c>
      <c r="E6">
        <v>6</v>
      </c>
    </row>
    <row r="7" spans="1:5" x14ac:dyDescent="0.25">
      <c r="A7" s="2" t="s">
        <v>9534</v>
      </c>
      <c r="B7">
        <v>3</v>
      </c>
      <c r="D7">
        <v>9</v>
      </c>
      <c r="E7">
        <v>12</v>
      </c>
    </row>
    <row r="8" spans="1:5" x14ac:dyDescent="0.25">
      <c r="A8" s="2" t="s">
        <v>19</v>
      </c>
      <c r="D8">
        <v>24</v>
      </c>
      <c r="E8">
        <v>24</v>
      </c>
    </row>
    <row r="9" spans="1:5" x14ac:dyDescent="0.25">
      <c r="A9" s="2" t="s">
        <v>15996</v>
      </c>
      <c r="D9">
        <v>9</v>
      </c>
      <c r="E9">
        <v>9</v>
      </c>
    </row>
    <row r="10" spans="1:5" x14ac:dyDescent="0.25">
      <c r="A10" s="2" t="s">
        <v>56</v>
      </c>
      <c r="B10">
        <v>74</v>
      </c>
      <c r="C10">
        <v>4</v>
      </c>
      <c r="D10">
        <v>75</v>
      </c>
      <c r="E10">
        <v>153</v>
      </c>
    </row>
    <row r="11" spans="1:5" x14ac:dyDescent="0.25">
      <c r="A11" s="2" t="s">
        <v>189</v>
      </c>
      <c r="B11">
        <v>87</v>
      </c>
      <c r="C11">
        <v>11</v>
      </c>
      <c r="D11">
        <v>102</v>
      </c>
      <c r="E11">
        <v>200</v>
      </c>
    </row>
    <row r="12" spans="1:5" x14ac:dyDescent="0.25">
      <c r="A12" s="2" t="s">
        <v>974</v>
      </c>
      <c r="B12">
        <v>250</v>
      </c>
      <c r="C12">
        <v>28</v>
      </c>
      <c r="D12">
        <v>374</v>
      </c>
      <c r="E12">
        <v>652</v>
      </c>
    </row>
  </sheetData>
  <pageMargins left="0.7" right="0.7" top="0.75" bottom="0.75" header="0.3" footer="0.3"/>
  <drawing r:id="rId2"/>
  <extLst>
    <ext xmlns:x15="http://schemas.microsoft.com/office/spreadsheetml/2010/11/main" uri="{7E03D99C-DC04-49d9-9315-930204A7B6E9}">
      <x15:timelineRefs>
        <x15:timelineRef r:id="rId3"/>
      </x15:timelineRef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Z82"/>
  <sheetViews>
    <sheetView showGridLines="0" zoomScale="55" zoomScaleNormal="55" workbookViewId="0"/>
  </sheetViews>
  <sheetFormatPr baseColWidth="10" defaultRowHeight="15" x14ac:dyDescent="0.25"/>
  <cols>
    <col min="1" max="1" width="101.42578125" customWidth="1"/>
    <col min="2" max="2" width="40.7109375" customWidth="1"/>
    <col min="18" max="18" width="26.140625" customWidth="1"/>
    <col min="19" max="19" width="23.28515625" customWidth="1"/>
    <col min="25" max="25" width="26.140625" customWidth="1"/>
    <col min="26" max="26" width="43.5703125" customWidth="1"/>
  </cols>
  <sheetData>
    <row r="3" spans="1:26" x14ac:dyDescent="0.25">
      <c r="Y3" s="1" t="s">
        <v>973</v>
      </c>
      <c r="Z3" t="s">
        <v>12039</v>
      </c>
    </row>
    <row r="4" spans="1:26" x14ac:dyDescent="0.25">
      <c r="A4" s="1" t="s">
        <v>973</v>
      </c>
      <c r="B4" t="s">
        <v>7819</v>
      </c>
      <c r="Y4" s="2" t="s">
        <v>9712</v>
      </c>
      <c r="Z4">
        <v>338</v>
      </c>
    </row>
    <row r="5" spans="1:26" x14ac:dyDescent="0.25">
      <c r="A5" s="2" t="s">
        <v>14914</v>
      </c>
      <c r="Y5" s="2" t="s">
        <v>9536</v>
      </c>
      <c r="Z5">
        <v>2</v>
      </c>
    </row>
    <row r="6" spans="1:26" x14ac:dyDescent="0.25">
      <c r="A6" s="4" t="s">
        <v>12577</v>
      </c>
      <c r="Y6" s="2" t="s">
        <v>974</v>
      </c>
      <c r="Z6">
        <v>340</v>
      </c>
    </row>
    <row r="7" spans="1:26" x14ac:dyDescent="0.25">
      <c r="A7" s="4" t="s">
        <v>7770</v>
      </c>
      <c r="B7">
        <v>1</v>
      </c>
    </row>
    <row r="8" spans="1:26" x14ac:dyDescent="0.25">
      <c r="A8" s="4" t="s">
        <v>7757</v>
      </c>
      <c r="B8">
        <v>1</v>
      </c>
    </row>
    <row r="9" spans="1:26" x14ac:dyDescent="0.25">
      <c r="A9" s="4" t="s">
        <v>7735</v>
      </c>
      <c r="B9">
        <v>1</v>
      </c>
    </row>
    <row r="10" spans="1:26" x14ac:dyDescent="0.25">
      <c r="A10" s="4" t="s">
        <v>13061</v>
      </c>
      <c r="B10">
        <v>1</v>
      </c>
    </row>
    <row r="11" spans="1:26" x14ac:dyDescent="0.25">
      <c r="A11" s="4" t="s">
        <v>7747</v>
      </c>
      <c r="B11">
        <v>1</v>
      </c>
    </row>
    <row r="12" spans="1:26" x14ac:dyDescent="0.25">
      <c r="A12" s="4" t="s">
        <v>8099</v>
      </c>
      <c r="B12">
        <v>2</v>
      </c>
    </row>
    <row r="13" spans="1:26" x14ac:dyDescent="0.25">
      <c r="A13" s="4" t="s">
        <v>7746</v>
      </c>
      <c r="B13">
        <v>3</v>
      </c>
    </row>
    <row r="14" spans="1:26" x14ac:dyDescent="0.25">
      <c r="A14" s="4" t="s">
        <v>7741</v>
      </c>
      <c r="B14">
        <v>3</v>
      </c>
    </row>
    <row r="15" spans="1:26" x14ac:dyDescent="0.25">
      <c r="A15" s="4" t="s">
        <v>7732</v>
      </c>
      <c r="B15">
        <v>3</v>
      </c>
    </row>
    <row r="16" spans="1:26" x14ac:dyDescent="0.25">
      <c r="A16" s="4" t="s">
        <v>8198</v>
      </c>
      <c r="B16">
        <v>3</v>
      </c>
    </row>
    <row r="17" spans="1:2" x14ac:dyDescent="0.25">
      <c r="A17" s="4" t="s">
        <v>7742</v>
      </c>
      <c r="B17">
        <v>3</v>
      </c>
    </row>
    <row r="18" spans="1:2" x14ac:dyDescent="0.25">
      <c r="A18" s="4" t="s">
        <v>8397</v>
      </c>
      <c r="B18">
        <v>3</v>
      </c>
    </row>
    <row r="19" spans="1:2" x14ac:dyDescent="0.25">
      <c r="A19" s="4" t="s">
        <v>7758</v>
      </c>
      <c r="B19">
        <v>4</v>
      </c>
    </row>
    <row r="20" spans="1:2" x14ac:dyDescent="0.25">
      <c r="A20" s="4" t="s">
        <v>13574</v>
      </c>
      <c r="B20">
        <v>4</v>
      </c>
    </row>
    <row r="21" spans="1:2" x14ac:dyDescent="0.25">
      <c r="A21" s="4" t="s">
        <v>14313</v>
      </c>
      <c r="B21">
        <v>4</v>
      </c>
    </row>
    <row r="22" spans="1:2" x14ac:dyDescent="0.25">
      <c r="A22" s="4" t="s">
        <v>7724</v>
      </c>
      <c r="B22">
        <v>4</v>
      </c>
    </row>
    <row r="23" spans="1:2" x14ac:dyDescent="0.25">
      <c r="A23" s="4" t="s">
        <v>7729</v>
      </c>
      <c r="B23">
        <v>5</v>
      </c>
    </row>
    <row r="24" spans="1:2" x14ac:dyDescent="0.25">
      <c r="A24" s="4" t="s">
        <v>7731</v>
      </c>
      <c r="B24">
        <v>6</v>
      </c>
    </row>
    <row r="25" spans="1:2" x14ac:dyDescent="0.25">
      <c r="A25" s="4" t="s">
        <v>13019</v>
      </c>
      <c r="B25">
        <v>6</v>
      </c>
    </row>
    <row r="26" spans="1:2" x14ac:dyDescent="0.25">
      <c r="A26" s="4" t="s">
        <v>7764</v>
      </c>
      <c r="B26">
        <v>6</v>
      </c>
    </row>
    <row r="27" spans="1:2" x14ac:dyDescent="0.25">
      <c r="A27" s="4" t="s">
        <v>14318</v>
      </c>
      <c r="B27">
        <v>7</v>
      </c>
    </row>
    <row r="28" spans="1:2" x14ac:dyDescent="0.25">
      <c r="A28" s="4" t="s">
        <v>7736</v>
      </c>
      <c r="B28">
        <v>8</v>
      </c>
    </row>
    <row r="29" spans="1:2" x14ac:dyDescent="0.25">
      <c r="A29" s="4" t="s">
        <v>7728</v>
      </c>
      <c r="B29">
        <v>8</v>
      </c>
    </row>
    <row r="30" spans="1:2" x14ac:dyDescent="0.25">
      <c r="A30" s="4" t="s">
        <v>7725</v>
      </c>
      <c r="B30">
        <v>10</v>
      </c>
    </row>
    <row r="31" spans="1:2" x14ac:dyDescent="0.25">
      <c r="A31" s="4" t="s">
        <v>7733</v>
      </c>
      <c r="B31">
        <v>10</v>
      </c>
    </row>
    <row r="32" spans="1:2" x14ac:dyDescent="0.25">
      <c r="A32" s="4" t="s">
        <v>8480</v>
      </c>
      <c r="B32">
        <v>13</v>
      </c>
    </row>
    <row r="33" spans="1:2" x14ac:dyDescent="0.25">
      <c r="A33" s="4" t="s">
        <v>7748</v>
      </c>
      <c r="B33">
        <v>14</v>
      </c>
    </row>
    <row r="34" spans="1:2" x14ac:dyDescent="0.25">
      <c r="A34" s="4" t="s">
        <v>7980</v>
      </c>
      <c r="B34">
        <v>14</v>
      </c>
    </row>
    <row r="35" spans="1:2" x14ac:dyDescent="0.25">
      <c r="A35" s="4" t="s">
        <v>8491</v>
      </c>
      <c r="B35">
        <v>15</v>
      </c>
    </row>
    <row r="36" spans="1:2" x14ac:dyDescent="0.25">
      <c r="A36" s="4" t="s">
        <v>7743</v>
      </c>
      <c r="B36">
        <v>15</v>
      </c>
    </row>
    <row r="37" spans="1:2" x14ac:dyDescent="0.25">
      <c r="A37" s="4" t="s">
        <v>7730</v>
      </c>
      <c r="B37">
        <v>15</v>
      </c>
    </row>
    <row r="38" spans="1:2" x14ac:dyDescent="0.25">
      <c r="A38" s="4" t="s">
        <v>8559</v>
      </c>
      <c r="B38">
        <v>16</v>
      </c>
    </row>
    <row r="39" spans="1:2" x14ac:dyDescent="0.25">
      <c r="A39" s="4" t="s">
        <v>7726</v>
      </c>
      <c r="B39">
        <v>16</v>
      </c>
    </row>
    <row r="40" spans="1:2" x14ac:dyDescent="0.25">
      <c r="A40" s="4" t="s">
        <v>7777</v>
      </c>
      <c r="B40">
        <v>21</v>
      </c>
    </row>
    <row r="41" spans="1:2" x14ac:dyDescent="0.25">
      <c r="A41" s="4" t="s">
        <v>7721</v>
      </c>
      <c r="B41">
        <v>25</v>
      </c>
    </row>
    <row r="42" spans="1:2" x14ac:dyDescent="0.25">
      <c r="A42" s="4" t="s">
        <v>7734</v>
      </c>
      <c r="B42">
        <v>40</v>
      </c>
    </row>
    <row r="43" spans="1:2" x14ac:dyDescent="0.25">
      <c r="A43" s="4" t="s">
        <v>7737</v>
      </c>
      <c r="B43">
        <v>42</v>
      </c>
    </row>
    <row r="44" spans="1:2" x14ac:dyDescent="0.25">
      <c r="A44" s="4" t="s">
        <v>7744</v>
      </c>
      <c r="B44">
        <v>55</v>
      </c>
    </row>
    <row r="45" spans="1:2" x14ac:dyDescent="0.25">
      <c r="A45" s="4" t="s">
        <v>8535</v>
      </c>
      <c r="B45">
        <v>59</v>
      </c>
    </row>
    <row r="46" spans="1:2" x14ac:dyDescent="0.25">
      <c r="A46" s="4" t="s">
        <v>8425</v>
      </c>
      <c r="B46">
        <v>74</v>
      </c>
    </row>
    <row r="47" spans="1:2" x14ac:dyDescent="0.25">
      <c r="A47" s="4" t="s">
        <v>7723</v>
      </c>
      <c r="B47">
        <v>88</v>
      </c>
    </row>
    <row r="48" spans="1:2" x14ac:dyDescent="0.25">
      <c r="A48" s="4" t="s">
        <v>7745</v>
      </c>
      <c r="B48">
        <v>110</v>
      </c>
    </row>
    <row r="49" spans="1:2" x14ac:dyDescent="0.25">
      <c r="A49" s="4" t="s">
        <v>7722</v>
      </c>
      <c r="B49">
        <v>140</v>
      </c>
    </row>
    <row r="50" spans="1:2" x14ac:dyDescent="0.25">
      <c r="A50" s="4" t="s">
        <v>8459</v>
      </c>
      <c r="B50">
        <v>173</v>
      </c>
    </row>
    <row r="51" spans="1:2" x14ac:dyDescent="0.25">
      <c r="A51" s="4" t="s">
        <v>8893</v>
      </c>
      <c r="B51">
        <v>290</v>
      </c>
    </row>
    <row r="52" spans="1:2" x14ac:dyDescent="0.25">
      <c r="A52" s="2" t="s">
        <v>974</v>
      </c>
      <c r="B52">
        <v>1342</v>
      </c>
    </row>
    <row r="73" spans="18:19" x14ac:dyDescent="0.25">
      <c r="R73" s="1" t="s">
        <v>973</v>
      </c>
      <c r="S73" t="s">
        <v>8693</v>
      </c>
    </row>
    <row r="74" spans="18:19" x14ac:dyDescent="0.25">
      <c r="R74" s="2" t="s">
        <v>0</v>
      </c>
      <c r="S74">
        <v>535</v>
      </c>
    </row>
    <row r="75" spans="18:19" x14ac:dyDescent="0.25">
      <c r="R75" s="2" t="s">
        <v>19</v>
      </c>
      <c r="S75">
        <v>160</v>
      </c>
    </row>
    <row r="76" spans="18:19" x14ac:dyDescent="0.25">
      <c r="R76" s="2" t="s">
        <v>189</v>
      </c>
      <c r="S76">
        <v>144</v>
      </c>
    </row>
    <row r="77" spans="18:19" x14ac:dyDescent="0.25">
      <c r="R77" s="2" t="s">
        <v>56</v>
      </c>
      <c r="S77">
        <v>129</v>
      </c>
    </row>
    <row r="78" spans="18:19" x14ac:dyDescent="0.25">
      <c r="R78" s="2" t="s">
        <v>100</v>
      </c>
      <c r="S78">
        <v>119</v>
      </c>
    </row>
    <row r="79" spans="18:19" x14ac:dyDescent="0.25">
      <c r="R79" s="2" t="s">
        <v>34</v>
      </c>
      <c r="S79">
        <v>60</v>
      </c>
    </row>
    <row r="80" spans="18:19" x14ac:dyDescent="0.25">
      <c r="R80" s="2" t="s">
        <v>7771</v>
      </c>
      <c r="S80">
        <v>18</v>
      </c>
    </row>
    <row r="81" spans="18:19" x14ac:dyDescent="0.25">
      <c r="R81" s="2" t="s">
        <v>8889</v>
      </c>
      <c r="S81">
        <v>4</v>
      </c>
    </row>
    <row r="82" spans="18:19" x14ac:dyDescent="0.25">
      <c r="R82" s="2" t="s">
        <v>974</v>
      </c>
      <c r="S82">
        <v>1169</v>
      </c>
    </row>
  </sheetData>
  <pageMargins left="0.7" right="0.7" top="0.75" bottom="0.75" header="0.3" footer="0.3"/>
  <drawing r:id="rId4"/>
  <extLst>
    <ext xmlns:x14="http://schemas.microsoft.com/office/spreadsheetml/2009/9/main" uri="{A8765BA9-456A-4dab-B4F3-ACF838C121DE}">
      <x14:slicerList>
        <x14:slicer r:id="rId5"/>
      </x14:slicerList>
    </ext>
    <ext xmlns:x15="http://schemas.microsoft.com/office/spreadsheetml/2010/11/main" uri="{7E03D99C-DC04-49d9-9315-930204A7B6E9}">
      <x15:timelineRefs>
        <x15:timelineRef r:id="rId6"/>
      </x15:timelineRef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A134"/>
  <sheetViews>
    <sheetView showGridLines="0" zoomScale="55" zoomScaleNormal="55" workbookViewId="0">
      <selection activeCell="U39" sqref="U39"/>
    </sheetView>
  </sheetViews>
  <sheetFormatPr baseColWidth="10" defaultRowHeight="15" x14ac:dyDescent="0.25"/>
  <cols>
    <col min="1" max="1" width="90.140625" bestFit="1" customWidth="1"/>
    <col min="2" max="2" width="29.85546875" customWidth="1"/>
    <col min="3" max="3" width="17.28515625" bestFit="1" customWidth="1"/>
    <col min="4" max="4" width="13.42578125" customWidth="1"/>
  </cols>
  <sheetData>
    <row r="1" spans="1:27" ht="15.75" x14ac:dyDescent="0.25">
      <c r="A1" s="9" t="s">
        <v>22</v>
      </c>
      <c r="AA1">
        <v>2022</v>
      </c>
    </row>
    <row r="2" spans="1:27" x14ac:dyDescent="0.25">
      <c r="A2" t="s">
        <v>9517</v>
      </c>
      <c r="B2" t="s">
        <v>9518</v>
      </c>
      <c r="C2" t="s">
        <v>9519</v>
      </c>
      <c r="D2" t="s">
        <v>9520</v>
      </c>
    </row>
    <row r="3" spans="1:27" x14ac:dyDescent="0.25">
      <c r="A3" t="s">
        <v>8893</v>
      </c>
      <c r="B3">
        <f>+COUNTIFS(Tabla2[Tipo],'Pareto(consulta_reclamo_requer)'!$A$1,Tabla2[SubCategoria Detalle],Tabla5[[#This Row],[Sub categoria detalle ]])</f>
        <v>1312</v>
      </c>
      <c r="C3" s="8">
        <f>+Tabla5[[#This Row],[Cuenta ]]/Tabla5[[#Totals],[Cuenta ]]</f>
        <v>0.57167755991285407</v>
      </c>
      <c r="D3" s="8">
        <f>+Tabla5[[#This Row],[F]]</f>
        <v>0.57167755991285407</v>
      </c>
    </row>
    <row r="4" spans="1:27" x14ac:dyDescent="0.25">
      <c r="A4" t="s">
        <v>7745</v>
      </c>
      <c r="B4">
        <f>+COUNTIFS(Tabla2[Tipo],'Pareto(consulta_reclamo_requer)'!$A$1,Tabla2[SubCategoria Detalle],Tabla5[[#This Row],[Sub categoria detalle ]],Tabla2[Fecha de creación],'Pareto(consulta_reclamo_requer)'!AA1)</f>
        <v>0</v>
      </c>
      <c r="C4" s="8">
        <f>+Tabla5[[#This Row],[Cuenta ]]/Tabla5[[#Totals],[Cuenta ]]</f>
        <v>0</v>
      </c>
      <c r="D4" s="7">
        <f>+D3+Tabla5[[#This Row],[F]]</f>
        <v>0.57167755991285407</v>
      </c>
    </row>
    <row r="5" spans="1:27" x14ac:dyDescent="0.25">
      <c r="A5" t="s">
        <v>7734</v>
      </c>
      <c r="B5">
        <f>+COUNTIFS(Tabla2[Tipo],'Pareto(consulta_reclamo_requer)'!$A$1,Tabla2[SubCategoria Detalle],Tabla5[[#This Row],[Sub categoria detalle ]])</f>
        <v>191</v>
      </c>
      <c r="C5" s="8">
        <f>+Tabla5[[#This Row],[Cuenta ]]/Tabla5[[#Totals],[Cuenta ]]</f>
        <v>8.32244008714597E-2</v>
      </c>
      <c r="D5" s="8">
        <f>+Tabla5[[#This Row],[F]]+D4</f>
        <v>0.65490196078431373</v>
      </c>
    </row>
    <row r="6" spans="1:27" x14ac:dyDescent="0.25">
      <c r="A6" t="s">
        <v>7744</v>
      </c>
      <c r="B6">
        <f>+COUNTIFS(Tabla2[Tipo],'Pareto(consulta_reclamo_requer)'!$A$1,Tabla2[SubCategoria Detalle],Tabla5[[#This Row],[Sub categoria detalle ]])</f>
        <v>123</v>
      </c>
      <c r="C6" s="8">
        <f>+Tabla5[[#This Row],[Cuenta ]]/Tabla5[[#Totals],[Cuenta ]]</f>
        <v>5.3594771241830062E-2</v>
      </c>
      <c r="D6" s="8">
        <f>+Tabla5[[#This Row],[F]]+D5</f>
        <v>0.70849673202614383</v>
      </c>
    </row>
    <row r="7" spans="1:27" x14ac:dyDescent="0.25">
      <c r="A7" t="s">
        <v>7722</v>
      </c>
      <c r="B7">
        <f>+COUNTIFS(Tabla2[Tipo],'Pareto(consulta_reclamo_requer)'!$A$1,Tabla2[SubCategoria Detalle],Tabla5[[#This Row],[Sub categoria detalle ]])</f>
        <v>99</v>
      </c>
      <c r="C7" s="8">
        <f>+Tabla5[[#This Row],[Cuenta ]]/Tabla5[[#Totals],[Cuenta ]]</f>
        <v>4.3137254901960784E-2</v>
      </c>
      <c r="D7" s="8">
        <f>+Tabla5[[#This Row],[F]]+D6</f>
        <v>0.75163398692810457</v>
      </c>
    </row>
    <row r="8" spans="1:27" x14ac:dyDescent="0.25">
      <c r="A8" t="s">
        <v>7731</v>
      </c>
      <c r="B8">
        <f>+COUNTIFS(Tabla2[Tipo],'Pareto(consulta_reclamo_requer)'!$A$1,Tabla2[SubCategoria Detalle],Tabla5[[#This Row],[Sub categoria detalle ]])</f>
        <v>65</v>
      </c>
      <c r="C8" s="8">
        <f>+Tabla5[[#This Row],[Cuenta ]]/Tabla5[[#Totals],[Cuenta ]]</f>
        <v>2.8322440087145968E-2</v>
      </c>
      <c r="D8" s="8">
        <f>+Tabla5[[#This Row],[F]]+D7</f>
        <v>0.77995642701525059</v>
      </c>
    </row>
    <row r="9" spans="1:27" x14ac:dyDescent="0.25">
      <c r="A9" t="s">
        <v>7728</v>
      </c>
      <c r="B9">
        <f>+COUNTIFS(Tabla2[Tipo],'Pareto(consulta_reclamo_requer)'!$A$1,Tabla2[SubCategoria Detalle],Tabla5[[#This Row],[Sub categoria detalle ]])</f>
        <v>59</v>
      </c>
      <c r="C9" s="8">
        <f>+Tabla5[[#This Row],[Cuenta ]]/Tabla5[[#Totals],[Cuenta ]]</f>
        <v>2.570806100217865E-2</v>
      </c>
      <c r="D9" s="8">
        <f>+Tabla5[[#This Row],[F]]+D8</f>
        <v>0.80566448801742929</v>
      </c>
    </row>
    <row r="10" spans="1:27" x14ac:dyDescent="0.25">
      <c r="A10" t="s">
        <v>7748</v>
      </c>
      <c r="B10">
        <f>+COUNTIFS(Tabla2[Tipo],'Pareto(consulta_reclamo_requer)'!$A$1,Tabla2[SubCategoria Detalle],Tabla5[[#This Row],[Sub categoria detalle ]])</f>
        <v>65</v>
      </c>
      <c r="C10" s="8">
        <f>+Tabla5[[#This Row],[Cuenta ]]/Tabla5[[#Totals],[Cuenta ]]</f>
        <v>2.8322440087145968E-2</v>
      </c>
      <c r="D10" s="8">
        <f>+Tabla5[[#This Row],[F]]+D9</f>
        <v>0.83398692810457531</v>
      </c>
    </row>
    <row r="11" spans="1:27" x14ac:dyDescent="0.25">
      <c r="A11" t="s">
        <v>7764</v>
      </c>
      <c r="B11">
        <f>+COUNTIFS(Tabla2[Tipo],'Pareto(consulta_reclamo_requer)'!$A$1,Tabla2[SubCategoria Detalle],Tabla5[[#This Row],[Sub categoria detalle ]])</f>
        <v>55</v>
      </c>
      <c r="C11" s="8">
        <f>+Tabla5[[#This Row],[Cuenta ]]/Tabla5[[#Totals],[Cuenta ]]</f>
        <v>2.3965141612200435E-2</v>
      </c>
      <c r="D11" s="8">
        <f>+Tabla5[[#This Row],[F]]+D10</f>
        <v>0.85795206971677573</v>
      </c>
    </row>
    <row r="12" spans="1:27" x14ac:dyDescent="0.25">
      <c r="A12" t="s">
        <v>7743</v>
      </c>
      <c r="B12">
        <f>+COUNTIFS(Tabla2[Tipo],'Pareto(consulta_reclamo_requer)'!$A$1,Tabla2[SubCategoria Detalle],Tabla5[[#This Row],[Sub categoria detalle ]])</f>
        <v>60</v>
      </c>
      <c r="C12" s="8">
        <f>+Tabla5[[#This Row],[Cuenta ]]/Tabla5[[#Totals],[Cuenta ]]</f>
        <v>2.6143790849673203E-2</v>
      </c>
      <c r="D12" s="8">
        <f>+Tabla5[[#This Row],[F]]+D11</f>
        <v>0.88409586056644895</v>
      </c>
    </row>
    <row r="13" spans="1:27" x14ac:dyDescent="0.25">
      <c r="A13" t="s">
        <v>7737</v>
      </c>
      <c r="B13">
        <f>+COUNTIFS(Tabla2[Tipo],'Pareto(consulta_reclamo_requer)'!$A$1,Tabla2[SubCategoria Detalle],Tabla5[[#This Row],[Sub categoria detalle ]])</f>
        <v>41</v>
      </c>
      <c r="C13" s="8">
        <f>+Tabla5[[#This Row],[Cuenta ]]/Tabla5[[#Totals],[Cuenta ]]</f>
        <v>1.786492374727669E-2</v>
      </c>
      <c r="D13" s="8">
        <f>+Tabla5[[#This Row],[F]]+D12</f>
        <v>0.90196078431372562</v>
      </c>
    </row>
    <row r="14" spans="1:27" x14ac:dyDescent="0.25">
      <c r="A14" t="s">
        <v>7742</v>
      </c>
      <c r="B14">
        <f>+COUNTIFS(Tabla2[Tipo],'Pareto(consulta_reclamo_requer)'!$A$1,Tabla2[SubCategoria Detalle],Tabla5[[#This Row],[Sub categoria detalle ]])</f>
        <v>30</v>
      </c>
      <c r="C14" s="8">
        <f>+Tabla5[[#This Row],[Cuenta ]]/Tabla5[[#Totals],[Cuenta ]]</f>
        <v>1.3071895424836602E-2</v>
      </c>
      <c r="D14" s="8">
        <f>+Tabla5[[#This Row],[F]]+D13</f>
        <v>0.91503267973856217</v>
      </c>
    </row>
    <row r="15" spans="1:27" x14ac:dyDescent="0.25">
      <c r="A15" t="s">
        <v>7723</v>
      </c>
      <c r="B15">
        <f>+COUNTIFS(Tabla2[Tipo],'Pareto(consulta_reclamo_requer)'!$A$1,Tabla2[SubCategoria Detalle],Tabla5[[#This Row],[Sub categoria detalle ]])</f>
        <v>29</v>
      </c>
      <c r="C15" s="8">
        <f>+Tabla5[[#This Row],[Cuenta ]]/Tabla5[[#Totals],[Cuenta ]]</f>
        <v>1.2636165577342049E-2</v>
      </c>
      <c r="D15" s="8">
        <f>+Tabla5[[#This Row],[F]]+D14</f>
        <v>0.92766884531590421</v>
      </c>
    </row>
    <row r="16" spans="1:27" x14ac:dyDescent="0.25">
      <c r="A16" t="s">
        <v>7727</v>
      </c>
      <c r="B16">
        <f>+COUNTIFS(Tabla2[Tipo],'Pareto(consulta_reclamo_requer)'!$A$1,Tabla2[SubCategoria Detalle],Tabla5[[#This Row],[Sub categoria detalle ]])</f>
        <v>18</v>
      </c>
      <c r="C16" s="8">
        <f>+Tabla5[[#This Row],[Cuenta ]]/Tabla5[[#Totals],[Cuenta ]]</f>
        <v>7.8431372549019607E-3</v>
      </c>
      <c r="D16" s="8">
        <f>+Tabla5[[#This Row],[F]]+D15</f>
        <v>0.93551198257080614</v>
      </c>
    </row>
    <row r="17" spans="1:4" x14ac:dyDescent="0.25">
      <c r="A17" t="s">
        <v>7724</v>
      </c>
      <c r="B17">
        <f>+COUNTIFS(Tabla2[Tipo],'Pareto(consulta_reclamo_requer)'!$A$1,Tabla2[SubCategoria Detalle],Tabla5[[#This Row],[Sub categoria detalle ]])</f>
        <v>22</v>
      </c>
      <c r="C17" s="8">
        <f>+Tabla5[[#This Row],[Cuenta ]]/Tabla5[[#Totals],[Cuenta ]]</f>
        <v>9.5860566448801744E-3</v>
      </c>
      <c r="D17" s="8">
        <f>+Tabla5[[#This Row],[F]]+D16</f>
        <v>0.94509803921568636</v>
      </c>
    </row>
    <row r="18" spans="1:4" x14ac:dyDescent="0.25">
      <c r="A18" t="s">
        <v>7757</v>
      </c>
      <c r="B18">
        <f>+COUNTIFS(Tabla2[Tipo],'Pareto(consulta_reclamo_requer)'!$A$1,Tabla2[SubCategoria Detalle],Tabla5[[#This Row],[Sub categoria detalle ]])</f>
        <v>15</v>
      </c>
      <c r="C18" s="8">
        <f>+Tabla5[[#This Row],[Cuenta ]]/Tabla5[[#Totals],[Cuenta ]]</f>
        <v>6.5359477124183009E-3</v>
      </c>
      <c r="D18" s="8">
        <f>+Tabla5[[#This Row],[F]]+D17</f>
        <v>0.95163398692810464</v>
      </c>
    </row>
    <row r="19" spans="1:4" x14ac:dyDescent="0.25">
      <c r="A19" t="s">
        <v>7726</v>
      </c>
      <c r="B19">
        <f>+COUNTIFS(Tabla2[Tipo],'Pareto(consulta_reclamo_requer)'!$A$1,Tabla2[SubCategoria Detalle],Tabla5[[#This Row],[Sub categoria detalle ]])</f>
        <v>15</v>
      </c>
      <c r="C19" s="8">
        <f>+Tabla5[[#This Row],[Cuenta ]]/Tabla5[[#Totals],[Cuenta ]]</f>
        <v>6.5359477124183009E-3</v>
      </c>
      <c r="D19" s="8">
        <f>+Tabla5[[#This Row],[F]]+D18</f>
        <v>0.95816993464052291</v>
      </c>
    </row>
    <row r="20" spans="1:4" x14ac:dyDescent="0.25">
      <c r="A20" t="s">
        <v>7752</v>
      </c>
      <c r="B20">
        <f>+COUNTIFS(Tabla2[Tipo],'Pareto(consulta_reclamo_requer)'!$A$1,Tabla2[SubCategoria Detalle],Tabla5[[#This Row],[Sub categoria detalle ]])</f>
        <v>13</v>
      </c>
      <c r="C20" s="8">
        <f>+Tabla5[[#This Row],[Cuenta ]]/Tabla5[[#Totals],[Cuenta ]]</f>
        <v>5.664488017429194E-3</v>
      </c>
      <c r="D20" s="8">
        <f>+Tabla5[[#This Row],[F]]+D19</f>
        <v>0.96383442265795216</v>
      </c>
    </row>
    <row r="21" spans="1:4" x14ac:dyDescent="0.25">
      <c r="A21" t="s">
        <v>7733</v>
      </c>
      <c r="B21">
        <f>+COUNTIFS(Tabla2[Tipo],'Pareto(consulta_reclamo_requer)'!$A$1,Tabla2[SubCategoria Detalle],Tabla5[[#This Row],[Sub categoria detalle ]])</f>
        <v>22</v>
      </c>
      <c r="C21" s="8">
        <f>+Tabla5[[#This Row],[Cuenta ]]/Tabla5[[#Totals],[Cuenta ]]</f>
        <v>9.5860566448801744E-3</v>
      </c>
      <c r="D21" s="8">
        <f>+Tabla5[[#This Row],[F]]+D20</f>
        <v>0.97342047930283238</v>
      </c>
    </row>
    <row r="22" spans="1:4" x14ac:dyDescent="0.25">
      <c r="A22" t="s">
        <v>7721</v>
      </c>
      <c r="B22">
        <f>+COUNTIFS(Tabla2[Tipo],'Pareto(consulta_reclamo_requer)'!$A$1,Tabla2[SubCategoria Detalle],Tabla5[[#This Row],[Sub categoria detalle ]])</f>
        <v>9</v>
      </c>
      <c r="C22" s="8">
        <f>+Tabla5[[#This Row],[Cuenta ]]/Tabla5[[#Totals],[Cuenta ]]</f>
        <v>3.9215686274509803E-3</v>
      </c>
      <c r="D22" s="8">
        <f>+Tabla5[[#This Row],[F]]+D21</f>
        <v>0.97734204793028334</v>
      </c>
    </row>
    <row r="23" spans="1:4" x14ac:dyDescent="0.25">
      <c r="A23" t="s">
        <v>7736</v>
      </c>
      <c r="B23">
        <f>+COUNTIFS(Tabla2[Tipo],'Pareto(consulta_reclamo_requer)'!$A$1,Tabla2[SubCategoria Detalle],Tabla5[[#This Row],[Sub categoria detalle ]])</f>
        <v>5</v>
      </c>
      <c r="C23" s="8">
        <f>+Tabla5[[#This Row],[Cuenta ]]/Tabla5[[#Totals],[Cuenta ]]</f>
        <v>2.1786492374727671E-3</v>
      </c>
      <c r="D23" s="8">
        <f>+Tabla5[[#This Row],[F]]+D22</f>
        <v>0.97952069716775614</v>
      </c>
    </row>
    <row r="24" spans="1:4" x14ac:dyDescent="0.25">
      <c r="A24" t="s">
        <v>7738</v>
      </c>
      <c r="B24">
        <f>+COUNTIFS(Tabla2[Tipo],'Pareto(consulta_reclamo_requer)'!$A$1,Tabla2[SubCategoria Detalle],Tabla5[[#This Row],[Sub categoria detalle ]])</f>
        <v>5</v>
      </c>
      <c r="C24" s="8">
        <f>+Tabla5[[#This Row],[Cuenta ]]/Tabla5[[#Totals],[Cuenta ]]</f>
        <v>2.1786492374727671E-3</v>
      </c>
      <c r="D24" s="8">
        <f>+Tabla5[[#This Row],[F]]+D23</f>
        <v>0.98169934640522893</v>
      </c>
    </row>
    <row r="25" spans="1:4" x14ac:dyDescent="0.25">
      <c r="A25" t="s">
        <v>7746</v>
      </c>
      <c r="B25">
        <f>+COUNTIFS(Tabla2[Tipo],'Pareto(consulta_reclamo_requer)'!$A$1,Tabla2[SubCategoria Detalle],Tabla5[[#This Row],[Sub categoria detalle ]])</f>
        <v>9</v>
      </c>
      <c r="C25" s="8">
        <f>+Tabla5[[#This Row],[Cuenta ]]/Tabla5[[#Totals],[Cuenta ]]</f>
        <v>3.9215686274509803E-3</v>
      </c>
      <c r="D25" s="8">
        <f>+Tabla5[[#This Row],[F]]+D24</f>
        <v>0.9856209150326799</v>
      </c>
    </row>
    <row r="26" spans="1:4" x14ac:dyDescent="0.25">
      <c r="A26" t="s">
        <v>7739</v>
      </c>
      <c r="B26">
        <f>+COUNTIFS(Tabla2[Tipo],'Pareto(consulta_reclamo_requer)'!$A$1,Tabla2[SubCategoria Detalle],Tabla5[[#This Row],[Sub categoria detalle ]])</f>
        <v>4</v>
      </c>
      <c r="C26" s="8">
        <f>+Tabla5[[#This Row],[Cuenta ]]/Tabla5[[#Totals],[Cuenta ]]</f>
        <v>1.7429193899782135E-3</v>
      </c>
      <c r="D26" s="8">
        <f>+Tabla5[[#This Row],[F]]+D25</f>
        <v>0.98736383442265807</v>
      </c>
    </row>
    <row r="27" spans="1:4" x14ac:dyDescent="0.25">
      <c r="A27" t="s">
        <v>7755</v>
      </c>
      <c r="B27">
        <f>+COUNTIFS(Tabla2[Tipo],'Pareto(consulta_reclamo_requer)'!$A$1,Tabla2[SubCategoria Detalle],Tabla5[[#This Row],[Sub categoria detalle ]])</f>
        <v>4</v>
      </c>
      <c r="C27" s="8">
        <f>+Tabla5[[#This Row],[Cuenta ]]/Tabla5[[#Totals],[Cuenta ]]</f>
        <v>1.7429193899782135E-3</v>
      </c>
      <c r="D27" s="8">
        <f>+Tabla5[[#This Row],[F]]+D26</f>
        <v>0.98910675381263624</v>
      </c>
    </row>
    <row r="28" spans="1:4" x14ac:dyDescent="0.25">
      <c r="A28" t="s">
        <v>7732</v>
      </c>
      <c r="B28">
        <f>+COUNTIFS(Tabla2[Tipo],'Pareto(consulta_reclamo_requer)'!$A$1,Tabla2[SubCategoria Detalle],Tabla5[[#This Row],[Sub categoria detalle ]])</f>
        <v>4</v>
      </c>
      <c r="C28" s="8">
        <f>+Tabla5[[#This Row],[Cuenta ]]/Tabla5[[#Totals],[Cuenta ]]</f>
        <v>1.7429193899782135E-3</v>
      </c>
      <c r="D28" s="8">
        <f>+Tabla5[[#This Row],[F]]+D27</f>
        <v>0.99084967320261441</v>
      </c>
    </row>
    <row r="29" spans="1:4" x14ac:dyDescent="0.25">
      <c r="A29" t="s">
        <v>7751</v>
      </c>
      <c r="B29">
        <f>+COUNTIFS(Tabla2[Tipo],'Pareto(consulta_reclamo_requer)'!$A$1,Tabla2[SubCategoria Detalle],Tabla5[[#This Row],[Sub categoria detalle ]])</f>
        <v>3</v>
      </c>
      <c r="C29" s="8">
        <f>+Tabla5[[#This Row],[Cuenta ]]/Tabla5[[#Totals],[Cuenta ]]</f>
        <v>1.30718954248366E-3</v>
      </c>
      <c r="D29" s="8">
        <f>+Tabla5[[#This Row],[F]]+D28</f>
        <v>0.99215686274509807</v>
      </c>
    </row>
    <row r="30" spans="1:4" x14ac:dyDescent="0.25">
      <c r="A30" t="s">
        <v>7735</v>
      </c>
      <c r="B30">
        <f>+COUNTIFS(Tabla2[Tipo],'Pareto(consulta_reclamo_requer)'!$A$1,Tabla2[SubCategoria Detalle],Tabla5[[#This Row],[Sub categoria detalle ]])</f>
        <v>3</v>
      </c>
      <c r="C30" s="8">
        <f>+Tabla5[[#This Row],[Cuenta ]]/Tabla5[[#Totals],[Cuenta ]]</f>
        <v>1.30718954248366E-3</v>
      </c>
      <c r="D30" s="8">
        <f>+Tabla5[[#This Row],[F]]+D29</f>
        <v>0.99346405228758172</v>
      </c>
    </row>
    <row r="31" spans="1:4" x14ac:dyDescent="0.25">
      <c r="A31" t="s">
        <v>7758</v>
      </c>
      <c r="B31">
        <f>+COUNTIFS(Tabla2[Tipo],'Pareto(consulta_reclamo_requer)'!$A$1,Tabla2[SubCategoria Detalle],Tabla5[[#This Row],[Sub categoria detalle ]])</f>
        <v>3</v>
      </c>
      <c r="C31" s="8">
        <f>+Tabla5[[#This Row],[Cuenta ]]/Tabla5[[#Totals],[Cuenta ]]</f>
        <v>1.30718954248366E-3</v>
      </c>
      <c r="D31" s="8">
        <f>+Tabla5[[#This Row],[F]]+D30</f>
        <v>0.99477124183006538</v>
      </c>
    </row>
    <row r="32" spans="1:4" x14ac:dyDescent="0.25">
      <c r="A32" t="s">
        <v>7725</v>
      </c>
      <c r="B32">
        <f>+COUNTIFS(Tabla2[Tipo],'Pareto(consulta_reclamo_requer)'!$A$1,Tabla2[SubCategoria Detalle],Tabla5[[#This Row],[Sub categoria detalle ]])</f>
        <v>3</v>
      </c>
      <c r="C32" s="8">
        <f>+Tabla5[[#This Row],[Cuenta ]]/Tabla5[[#Totals],[Cuenta ]]</f>
        <v>1.30718954248366E-3</v>
      </c>
      <c r="D32" s="8">
        <f>+Tabla5[[#This Row],[F]]+D31</f>
        <v>0.99607843137254903</v>
      </c>
    </row>
    <row r="33" spans="1:4" x14ac:dyDescent="0.25">
      <c r="A33" t="s">
        <v>7729</v>
      </c>
      <c r="B33">
        <f>+COUNTIFS(Tabla2[Tipo],'Pareto(consulta_reclamo_requer)'!$A$1,Tabla2[SubCategoria Detalle],Tabla5[[#This Row],[Sub categoria detalle ]])</f>
        <v>4</v>
      </c>
      <c r="C33" s="8">
        <f>+Tabla5[[#This Row],[Cuenta ]]/Tabla5[[#Totals],[Cuenta ]]</f>
        <v>1.7429193899782135E-3</v>
      </c>
      <c r="D33" s="8">
        <f>+Tabla5[[#This Row],[F]]+D32</f>
        <v>0.9978213507625272</v>
      </c>
    </row>
    <row r="34" spans="1:4" x14ac:dyDescent="0.25">
      <c r="A34" t="s">
        <v>7730</v>
      </c>
      <c r="B34">
        <f>+COUNTIFS(Tabla2[Tipo],'Pareto(consulta_reclamo_requer)'!$A$1,Tabla2[SubCategoria Detalle],Tabla5[[#This Row],[Sub categoria detalle ]])</f>
        <v>2</v>
      </c>
      <c r="C34" s="8">
        <f>+Tabla5[[#This Row],[Cuenta ]]/Tabla5[[#Totals],[Cuenta ]]</f>
        <v>8.7145969498910673E-4</v>
      </c>
      <c r="D34" s="8">
        <f>+Tabla5[[#This Row],[F]]+D33</f>
        <v>0.99869281045751634</v>
      </c>
    </row>
    <row r="35" spans="1:4" x14ac:dyDescent="0.25">
      <c r="A35" t="s">
        <v>7741</v>
      </c>
      <c r="B35">
        <f>+COUNTIFS(Tabla2[Tipo],'Pareto(consulta_reclamo_requer)'!$A$1,Tabla2[SubCategoria Detalle],Tabla5[[#This Row],[Sub categoria detalle ]])</f>
        <v>2</v>
      </c>
      <c r="C35" s="8">
        <f>+Tabla5[[#This Row],[Cuenta ]]/Tabla5[[#Totals],[Cuenta ]]</f>
        <v>8.7145969498910673E-4</v>
      </c>
      <c r="D35" s="8">
        <f>+Tabla5[[#This Row],[F]]+D34</f>
        <v>0.99956427015250549</v>
      </c>
    </row>
    <row r="36" spans="1:4" x14ac:dyDescent="0.25">
      <c r="A36" t="s">
        <v>7770</v>
      </c>
      <c r="B36">
        <f>+COUNTIFS(Tabla2[Tipo],'Pareto(consulta_reclamo_requer)'!$A$1,Tabla2[SubCategoria Detalle],Tabla5[[#This Row],[Sub categoria detalle ]])</f>
        <v>1</v>
      </c>
      <c r="C36" s="8">
        <f>+Tabla5[[#This Row],[Cuenta ]]/Tabla5[[#Totals],[Cuenta ]]</f>
        <v>4.3572984749455336E-4</v>
      </c>
      <c r="D36" s="8">
        <f>+Tabla5[[#This Row],[F]]+D35</f>
        <v>1</v>
      </c>
    </row>
    <row r="37" spans="1:4" x14ac:dyDescent="0.25">
      <c r="A37" t="s">
        <v>7747</v>
      </c>
      <c r="B37">
        <f>+COUNTIFS(Tabla2[Tipo],'Pareto(consulta_reclamo_requer)'!$A$1,Tabla2[SubCategoria Detalle],Tabla5[[#This Row],[Sub categoria detalle ]])</f>
        <v>0</v>
      </c>
      <c r="C37" s="8">
        <f>+Tabla5[[#This Row],[Cuenta ]]/Tabla5[[#Totals],[Cuenta ]]</f>
        <v>0</v>
      </c>
      <c r="D37" s="8">
        <f>+Tabla5[[#This Row],[F]]+D36</f>
        <v>1</v>
      </c>
    </row>
    <row r="38" spans="1:4" x14ac:dyDescent="0.25">
      <c r="A38" t="s">
        <v>8892</v>
      </c>
      <c r="B38">
        <f>SUBTOTAL(109,Tabla5[[Cuenta ]])</f>
        <v>2295</v>
      </c>
      <c r="C38" s="10">
        <f>SUBTOTAL(109,Tabla5[F])</f>
        <v>1</v>
      </c>
    </row>
    <row r="46" spans="1:4" ht="15.75" x14ac:dyDescent="0.25">
      <c r="A46" s="9" t="s">
        <v>2</v>
      </c>
    </row>
    <row r="47" spans="1:4" x14ac:dyDescent="0.25">
      <c r="A47" t="s">
        <v>9515</v>
      </c>
      <c r="B47" t="s">
        <v>9516</v>
      </c>
      <c r="C47" t="s">
        <v>9514</v>
      </c>
      <c r="D47" t="s">
        <v>9520</v>
      </c>
    </row>
    <row r="48" spans="1:4" x14ac:dyDescent="0.25">
      <c r="A48" t="s">
        <v>7723</v>
      </c>
      <c r="B48">
        <f>+COUNTIFS(Tabla2[Tipo],'Pareto(consulta_reclamo_requer)'!$A$46,Tabla2[SubCategoria Detalle],Tabla6[[#This Row],[Etiquetas de fila ]])</f>
        <v>93</v>
      </c>
      <c r="C48" s="8">
        <f>+Tabla6[[#This Row],[Cuenta sub cateforia detalle ]]/Tabla6[[#Totals],[Cuenta sub cateforia detalle ]]</f>
        <v>0.12916666666666668</v>
      </c>
      <c r="D48" s="8">
        <f>+Tabla6[[#This Row],[Columna1]]</f>
        <v>0.12916666666666668</v>
      </c>
    </row>
    <row r="49" spans="1:4" x14ac:dyDescent="0.25">
      <c r="A49" t="s">
        <v>7721</v>
      </c>
      <c r="B49">
        <f>+COUNTIFS(Tabla2[Tipo],'Pareto(consulta_reclamo_requer)'!$A$46,Tabla2[SubCategoria Detalle],Tabla6[[#This Row],[Etiquetas de fila ]])</f>
        <v>80</v>
      </c>
      <c r="C49" s="8">
        <f>+Tabla6[[#This Row],[Cuenta sub cateforia detalle ]]/Tabla6[[#Totals],[Cuenta sub cateforia detalle ]]</f>
        <v>0.1111111111111111</v>
      </c>
      <c r="D49" s="8">
        <f>+Tabla6[[#This Row],[Columna1]]+D48</f>
        <v>0.24027777777777778</v>
      </c>
    </row>
    <row r="50" spans="1:4" x14ac:dyDescent="0.25">
      <c r="A50" t="s">
        <v>7729</v>
      </c>
      <c r="B50">
        <f>+COUNTIFS(Tabla2[Tipo],'Pareto(consulta_reclamo_requer)'!$A$46,Tabla2[SubCategoria Detalle],Tabla6[[#This Row],[Etiquetas de fila ]])</f>
        <v>46</v>
      </c>
      <c r="C50" s="8">
        <f>+Tabla6[[#This Row],[Cuenta sub cateforia detalle ]]/Tabla6[[#Totals],[Cuenta sub cateforia detalle ]]</f>
        <v>6.3888888888888884E-2</v>
      </c>
      <c r="D50" s="8">
        <f>+Tabla6[[#This Row],[Columna1]]+D49</f>
        <v>0.3041666666666667</v>
      </c>
    </row>
    <row r="51" spans="1:4" x14ac:dyDescent="0.25">
      <c r="A51" t="s">
        <v>7737</v>
      </c>
      <c r="B51">
        <f>+COUNTIFS(Tabla2[Tipo],'Pareto(consulta_reclamo_requer)'!$A$46,Tabla2[SubCategoria Detalle],Tabla6[[#This Row],[Etiquetas de fila ]])</f>
        <v>155</v>
      </c>
      <c r="C51" s="8">
        <f>+Tabla6[[#This Row],[Cuenta sub cateforia detalle ]]/Tabla6[[#Totals],[Cuenta sub cateforia detalle ]]</f>
        <v>0.21527777777777779</v>
      </c>
      <c r="D51" s="8">
        <f>+Tabla6[[#This Row],[Columna1]]+D50</f>
        <v>0.51944444444444449</v>
      </c>
    </row>
    <row r="52" spans="1:4" x14ac:dyDescent="0.25">
      <c r="A52" t="s">
        <v>7741</v>
      </c>
      <c r="B52">
        <f>+COUNTIFS(Tabla2[Tipo],'Pareto(consulta_reclamo_requer)'!$A$46,Tabla2[SubCategoria Detalle],Tabla6[[#This Row],[Etiquetas de fila ]])</f>
        <v>50</v>
      </c>
      <c r="C52" s="8">
        <f>+Tabla6[[#This Row],[Cuenta sub cateforia detalle ]]/Tabla6[[#Totals],[Cuenta sub cateforia detalle ]]</f>
        <v>6.9444444444444448E-2</v>
      </c>
      <c r="D52" s="8">
        <f>+Tabla6[[#This Row],[Columna1]]+D51</f>
        <v>0.58888888888888891</v>
      </c>
    </row>
    <row r="53" spans="1:4" x14ac:dyDescent="0.25">
      <c r="A53" t="s">
        <v>7745</v>
      </c>
      <c r="B53">
        <f>+COUNTIFS(Tabla2[Tipo],'Pareto(consulta_reclamo_requer)'!$A$46,Tabla2[SubCategoria Detalle],Tabla6[[#This Row],[Etiquetas de fila ]])</f>
        <v>28</v>
      </c>
      <c r="C53" s="8">
        <f>+Tabla6[[#This Row],[Cuenta sub cateforia detalle ]]/Tabla6[[#Totals],[Cuenta sub cateforia detalle ]]</f>
        <v>3.888888888888889E-2</v>
      </c>
      <c r="D53" s="8">
        <f>+Tabla6[[#This Row],[Columna1]]+D52</f>
        <v>0.62777777777777777</v>
      </c>
    </row>
    <row r="54" spans="1:4" x14ac:dyDescent="0.25">
      <c r="A54" t="s">
        <v>7732</v>
      </c>
      <c r="B54">
        <f>+COUNTIFS(Tabla2[Tipo],'Pareto(consulta_reclamo_requer)'!$A$46,Tabla2[SubCategoria Detalle],Tabla6[[#This Row],[Etiquetas de fila ]])</f>
        <v>37</v>
      </c>
      <c r="C54" s="8">
        <f>+Tabla6[[#This Row],[Cuenta sub cateforia detalle ]]/Tabla6[[#Totals],[Cuenta sub cateforia detalle ]]</f>
        <v>5.1388888888888887E-2</v>
      </c>
      <c r="D54" s="8">
        <f>+Tabla6[[#This Row],[Columna1]]+D53</f>
        <v>0.6791666666666667</v>
      </c>
    </row>
    <row r="55" spans="1:4" x14ac:dyDescent="0.25">
      <c r="A55" t="s">
        <v>7734</v>
      </c>
      <c r="B55">
        <f>+COUNTIFS(Tabla2[Tipo],'Pareto(consulta_reclamo_requer)'!$A$46,Tabla2[SubCategoria Detalle],Tabla6[[#This Row],[Etiquetas de fila ]])</f>
        <v>32</v>
      </c>
      <c r="C55" s="8">
        <f>+Tabla6[[#This Row],[Cuenta sub cateforia detalle ]]/Tabla6[[#Totals],[Cuenta sub cateforia detalle ]]</f>
        <v>4.4444444444444446E-2</v>
      </c>
      <c r="D55" s="8">
        <f>+Tabla6[[#This Row],[Columna1]]+D54</f>
        <v>0.72361111111111109</v>
      </c>
    </row>
    <row r="56" spans="1:4" x14ac:dyDescent="0.25">
      <c r="A56" t="s">
        <v>7736</v>
      </c>
      <c r="B56">
        <f>+COUNTIFS(Tabla2[Tipo],'Pareto(consulta_reclamo_requer)'!$A$46,Tabla2[SubCategoria Detalle],Tabla6[[#This Row],[Etiquetas de fila ]])</f>
        <v>22</v>
      </c>
      <c r="C56" s="8">
        <f>+Tabla6[[#This Row],[Cuenta sub cateforia detalle ]]/Tabla6[[#Totals],[Cuenta sub cateforia detalle ]]</f>
        <v>3.0555555555555555E-2</v>
      </c>
      <c r="D56" s="8">
        <f>+Tabla6[[#This Row],[Columna1]]+D55</f>
        <v>0.75416666666666665</v>
      </c>
    </row>
    <row r="57" spans="1:4" x14ac:dyDescent="0.25">
      <c r="A57" t="s">
        <v>7722</v>
      </c>
      <c r="B57">
        <f>+COUNTIFS(Tabla2[Tipo],'Pareto(consulta_reclamo_requer)'!$A$46,Tabla2[SubCategoria Detalle],Tabla6[[#This Row],[Etiquetas de fila ]])</f>
        <v>9</v>
      </c>
      <c r="C57" s="8">
        <f>+Tabla6[[#This Row],[Cuenta sub cateforia detalle ]]/Tabla6[[#Totals],[Cuenta sub cateforia detalle ]]</f>
        <v>1.2500000000000001E-2</v>
      </c>
      <c r="D57" s="8">
        <f>+Tabla6[[#This Row],[Columna1]]+D56</f>
        <v>0.76666666666666661</v>
      </c>
    </row>
    <row r="58" spans="1:4" x14ac:dyDescent="0.25">
      <c r="A58" t="s">
        <v>7727</v>
      </c>
      <c r="B58">
        <f>+COUNTIFS(Tabla2[Tipo],'Pareto(consulta_reclamo_requer)'!$A$46,Tabla2[SubCategoria Detalle],Tabla6[[#This Row],[Etiquetas de fila ]])</f>
        <v>8</v>
      </c>
      <c r="C58" s="8">
        <f>+Tabla6[[#This Row],[Cuenta sub cateforia detalle ]]/Tabla6[[#Totals],[Cuenta sub cateforia detalle ]]</f>
        <v>1.1111111111111112E-2</v>
      </c>
      <c r="D58" s="8">
        <f>+Tabla6[[#This Row],[Columna1]]+D57</f>
        <v>0.77777777777777768</v>
      </c>
    </row>
    <row r="59" spans="1:4" x14ac:dyDescent="0.25">
      <c r="A59" t="s">
        <v>7752</v>
      </c>
      <c r="B59">
        <f>+COUNTIFS(Tabla2[Tipo],'Pareto(consulta_reclamo_requer)'!$A$46,Tabla2[SubCategoria Detalle],Tabla6[[#This Row],[Etiquetas de fila ]])</f>
        <v>8</v>
      </c>
      <c r="C59" s="8">
        <f>+Tabla6[[#This Row],[Cuenta sub cateforia detalle ]]/Tabla6[[#Totals],[Cuenta sub cateforia detalle ]]</f>
        <v>1.1111111111111112E-2</v>
      </c>
      <c r="D59" s="8">
        <f>+Tabla6[[#This Row],[Columna1]]+D58</f>
        <v>0.78888888888888875</v>
      </c>
    </row>
    <row r="60" spans="1:4" x14ac:dyDescent="0.25">
      <c r="A60" t="s">
        <v>7747</v>
      </c>
      <c r="B60">
        <f>+COUNTIFS(Tabla2[Tipo],'Pareto(consulta_reclamo_requer)'!$A$46,Tabla2[SubCategoria Detalle],Tabla6[[#This Row],[Etiquetas de fila ]])</f>
        <v>8</v>
      </c>
      <c r="C60" s="8">
        <f>+Tabla6[[#This Row],[Cuenta sub cateforia detalle ]]/Tabla6[[#Totals],[Cuenta sub cateforia detalle ]]</f>
        <v>1.1111111111111112E-2</v>
      </c>
      <c r="D60" s="8">
        <f>+Tabla6[[#This Row],[Columna1]]+D59</f>
        <v>0.79999999999999982</v>
      </c>
    </row>
    <row r="61" spans="1:4" x14ac:dyDescent="0.25">
      <c r="A61" t="s">
        <v>7738</v>
      </c>
      <c r="B61">
        <f>+COUNTIFS(Tabla2[Tipo],'Pareto(consulta_reclamo_requer)'!$A$46,Tabla2[SubCategoria Detalle],Tabla6[[#This Row],[Etiquetas de fila ]])</f>
        <v>18</v>
      </c>
      <c r="C61" s="8">
        <f>+Tabla6[[#This Row],[Cuenta sub cateforia detalle ]]/Tabla6[[#Totals],[Cuenta sub cateforia detalle ]]</f>
        <v>2.5000000000000001E-2</v>
      </c>
      <c r="D61" s="8">
        <f>+Tabla6[[#This Row],[Columna1]]+D60</f>
        <v>0.82499999999999984</v>
      </c>
    </row>
    <row r="62" spans="1:4" x14ac:dyDescent="0.25">
      <c r="A62" t="s">
        <v>7731</v>
      </c>
      <c r="B62">
        <f>+COUNTIFS(Tabla2[Tipo],'Pareto(consulta_reclamo_requer)'!$A$46,Tabla2[SubCategoria Detalle],Tabla6[[#This Row],[Etiquetas de fila ]])</f>
        <v>9</v>
      </c>
      <c r="C62" s="8">
        <f>+Tabla6[[#This Row],[Cuenta sub cateforia detalle ]]/Tabla6[[#Totals],[Cuenta sub cateforia detalle ]]</f>
        <v>1.2500000000000001E-2</v>
      </c>
      <c r="D62" s="8">
        <f>+Tabla6[[#This Row],[Columna1]]+D61</f>
        <v>0.8374999999999998</v>
      </c>
    </row>
    <row r="63" spans="1:4" x14ac:dyDescent="0.25">
      <c r="A63" t="s">
        <v>7764</v>
      </c>
      <c r="B63">
        <f>+COUNTIFS(Tabla2[Tipo],'Pareto(consulta_reclamo_requer)'!$A$46,Tabla2[SubCategoria Detalle],Tabla6[[#This Row],[Etiquetas de fila ]])</f>
        <v>12</v>
      </c>
      <c r="C63" s="8">
        <f>+Tabla6[[#This Row],[Cuenta sub cateforia detalle ]]/Tabla6[[#Totals],[Cuenta sub cateforia detalle ]]</f>
        <v>1.6666666666666666E-2</v>
      </c>
      <c r="D63" s="8">
        <f>+Tabla6[[#This Row],[Columna1]]+D62</f>
        <v>0.85416666666666652</v>
      </c>
    </row>
    <row r="64" spans="1:4" x14ac:dyDescent="0.25">
      <c r="A64" t="s">
        <v>7726</v>
      </c>
      <c r="B64">
        <f>+COUNTIFS(Tabla2[Tipo],'Pareto(consulta_reclamo_requer)'!$A$46,Tabla2[SubCategoria Detalle],Tabla6[[#This Row],[Etiquetas de fila ]])</f>
        <v>5</v>
      </c>
      <c r="C64" s="8">
        <f>+Tabla6[[#This Row],[Cuenta sub cateforia detalle ]]/Tabla6[[#Totals],[Cuenta sub cateforia detalle ]]</f>
        <v>6.9444444444444441E-3</v>
      </c>
      <c r="D64" s="8">
        <f>+Tabla6[[#This Row],[Columna1]]+D63</f>
        <v>0.86111111111111094</v>
      </c>
    </row>
    <row r="65" spans="1:4" x14ac:dyDescent="0.25">
      <c r="A65" t="s">
        <v>7730</v>
      </c>
      <c r="B65">
        <f>+COUNTIFS(Tabla2[Tipo],'Pareto(consulta_reclamo_requer)'!$A$46,Tabla2[SubCategoria Detalle],Tabla6[[#This Row],[Etiquetas de fila ]])</f>
        <v>4</v>
      </c>
      <c r="C65" s="8">
        <f>+Tabla6[[#This Row],[Cuenta sub cateforia detalle ]]/Tabla6[[#Totals],[Cuenta sub cateforia detalle ]]</f>
        <v>5.5555555555555558E-3</v>
      </c>
      <c r="D65" s="8">
        <f>+Tabla6[[#This Row],[Columna1]]+D64</f>
        <v>0.86666666666666647</v>
      </c>
    </row>
    <row r="66" spans="1:4" x14ac:dyDescent="0.25">
      <c r="A66" t="s">
        <v>8099</v>
      </c>
      <c r="B66">
        <f>+COUNTIFS(Tabla2[Tipo],'Pareto(consulta_reclamo_requer)'!$A$46,Tabla2[SubCategoria Detalle],Tabla6[[#This Row],[Etiquetas de fila ]])</f>
        <v>27</v>
      </c>
      <c r="C66" s="8">
        <f>+Tabla6[[#This Row],[Cuenta sub cateforia detalle ]]/Tabla6[[#Totals],[Cuenta sub cateforia detalle ]]</f>
        <v>3.7499999999999999E-2</v>
      </c>
      <c r="D66" s="8">
        <f>+Tabla6[[#This Row],[Columna1]]+D65</f>
        <v>0.90416666666666645</v>
      </c>
    </row>
    <row r="67" spans="1:4" x14ac:dyDescent="0.25">
      <c r="A67" t="s">
        <v>7755</v>
      </c>
      <c r="B67">
        <f>+COUNTIFS(Tabla2[Tipo],'Pareto(consulta_reclamo_requer)'!$A$46,Tabla2[SubCategoria Detalle],Tabla6[[#This Row],[Etiquetas de fila ]])</f>
        <v>4</v>
      </c>
      <c r="C67" s="8">
        <f>+Tabla6[[#This Row],[Cuenta sub cateforia detalle ]]/Tabla6[[#Totals],[Cuenta sub cateforia detalle ]]</f>
        <v>5.5555555555555558E-3</v>
      </c>
      <c r="D67" s="8">
        <f>+Tabla6[[#This Row],[Columna1]]+D66</f>
        <v>0.90972222222222199</v>
      </c>
    </row>
    <row r="68" spans="1:4" x14ac:dyDescent="0.25">
      <c r="A68" t="s">
        <v>7770</v>
      </c>
      <c r="B68">
        <f>+COUNTIFS(Tabla2[Tipo],'Pareto(consulta_reclamo_requer)'!$A$46,Tabla2[SubCategoria Detalle],Tabla6[[#This Row],[Etiquetas de fila ]])</f>
        <v>14</v>
      </c>
      <c r="C68" s="8">
        <f>+Tabla6[[#This Row],[Cuenta sub cateforia detalle ]]/Tabla6[[#Totals],[Cuenta sub cateforia detalle ]]</f>
        <v>1.9444444444444445E-2</v>
      </c>
      <c r="D68" s="8">
        <f>+Tabla6[[#This Row],[Columna1]]+D67</f>
        <v>0.92916666666666647</v>
      </c>
    </row>
    <row r="69" spans="1:4" x14ac:dyDescent="0.25">
      <c r="A69" t="s">
        <v>7733</v>
      </c>
      <c r="B69">
        <f>+COUNTIFS(Tabla2[Tipo],'Pareto(consulta_reclamo_requer)'!$A$46,Tabla2[SubCategoria Detalle],Tabla6[[#This Row],[Etiquetas de fila ]])</f>
        <v>9</v>
      </c>
      <c r="C69" s="8">
        <f>+Tabla6[[#This Row],[Cuenta sub cateforia detalle ]]/Tabla6[[#Totals],[Cuenta sub cateforia detalle ]]</f>
        <v>1.2500000000000001E-2</v>
      </c>
      <c r="D69" s="8">
        <f>+Tabla6[[#This Row],[Columna1]]+D68</f>
        <v>0.94166666666666643</v>
      </c>
    </row>
    <row r="70" spans="1:4" x14ac:dyDescent="0.25">
      <c r="A70" t="s">
        <v>7728</v>
      </c>
      <c r="B70">
        <f>+COUNTIFS(Tabla2[Tipo],'Pareto(consulta_reclamo_requer)'!$A$46,Tabla2[SubCategoria Detalle],Tabla6[[#This Row],[Etiquetas de fila ]])</f>
        <v>3</v>
      </c>
      <c r="C70" s="8">
        <f>+Tabla6[[#This Row],[Cuenta sub cateforia detalle ]]/Tabla6[[#Totals],[Cuenta sub cateforia detalle ]]</f>
        <v>4.1666666666666666E-3</v>
      </c>
      <c r="D70" s="8">
        <f>+Tabla6[[#This Row],[Columna1]]+D69</f>
        <v>0.94583333333333308</v>
      </c>
    </row>
    <row r="71" spans="1:4" x14ac:dyDescent="0.25">
      <c r="A71" t="s">
        <v>7772</v>
      </c>
      <c r="B71">
        <f>+COUNTIFS(Tabla2[Tipo],'Pareto(consulta_reclamo_requer)'!$A$46,Tabla2[SubCategoria Detalle],Tabla6[[#This Row],[Etiquetas de fila ]])</f>
        <v>7</v>
      </c>
      <c r="C71" s="8">
        <f>+Tabla6[[#This Row],[Cuenta sub cateforia detalle ]]/Tabla6[[#Totals],[Cuenta sub cateforia detalle ]]</f>
        <v>9.7222222222222224E-3</v>
      </c>
      <c r="D71" s="8">
        <f>+Tabla6[[#This Row],[Columna1]]+D70</f>
        <v>0.95555555555555527</v>
      </c>
    </row>
    <row r="72" spans="1:4" x14ac:dyDescent="0.25">
      <c r="A72" t="s">
        <v>7751</v>
      </c>
      <c r="B72">
        <f>+COUNTIFS(Tabla2[Tipo],'Pareto(consulta_reclamo_requer)'!$A$46,Tabla2[SubCategoria Detalle],Tabla6[[#This Row],[Etiquetas de fila ]])</f>
        <v>2</v>
      </c>
      <c r="C72" s="8">
        <f>+Tabla6[[#This Row],[Cuenta sub cateforia detalle ]]/Tabla6[[#Totals],[Cuenta sub cateforia detalle ]]</f>
        <v>2.7777777777777779E-3</v>
      </c>
      <c r="D72" s="8">
        <f>+Tabla6[[#This Row],[Columna1]]+D71</f>
        <v>0.95833333333333304</v>
      </c>
    </row>
    <row r="73" spans="1:4" x14ac:dyDescent="0.25">
      <c r="A73" t="s">
        <v>7748</v>
      </c>
      <c r="B73">
        <f>+COUNTIFS(Tabla2[Tipo],'Pareto(consulta_reclamo_requer)'!$A$46,Tabla2[SubCategoria Detalle],Tabla6[[#This Row],[Etiquetas de fila ]])</f>
        <v>3</v>
      </c>
      <c r="C73" s="8">
        <f>+Tabla6[[#This Row],[Cuenta sub cateforia detalle ]]/Tabla6[[#Totals],[Cuenta sub cateforia detalle ]]</f>
        <v>4.1666666666666666E-3</v>
      </c>
      <c r="D73" s="8">
        <f>+Tabla6[[#This Row],[Columna1]]+D72</f>
        <v>0.96249999999999969</v>
      </c>
    </row>
    <row r="74" spans="1:4" x14ac:dyDescent="0.25">
      <c r="A74" t="s">
        <v>7735</v>
      </c>
      <c r="B74">
        <f>+COUNTIFS(Tabla2[Tipo],'Pareto(consulta_reclamo_requer)'!$A$46,Tabla2[SubCategoria Detalle],Tabla6[[#This Row],[Etiquetas de fila ]])</f>
        <v>4</v>
      </c>
      <c r="C74" s="8">
        <f>+Tabla6[[#This Row],[Cuenta sub cateforia detalle ]]/Tabla6[[#Totals],[Cuenta sub cateforia detalle ]]</f>
        <v>5.5555555555555558E-3</v>
      </c>
      <c r="D74" s="8">
        <f>+Tabla6[[#This Row],[Columna1]]+D73</f>
        <v>0.96805555555555522</v>
      </c>
    </row>
    <row r="75" spans="1:4" x14ac:dyDescent="0.25">
      <c r="A75" t="s">
        <v>7724</v>
      </c>
      <c r="B75">
        <f>+COUNTIFS(Tabla2[Tipo],'Pareto(consulta_reclamo_requer)'!$A$46,Tabla2[SubCategoria Detalle],Tabla6[[#This Row],[Etiquetas de fila ]])</f>
        <v>2</v>
      </c>
      <c r="C75" s="8">
        <f>+Tabla6[[#This Row],[Cuenta sub cateforia detalle ]]/Tabla6[[#Totals],[Cuenta sub cateforia detalle ]]</f>
        <v>2.7777777777777779E-3</v>
      </c>
      <c r="D75" s="8">
        <f>+Tabla6[[#This Row],[Columna1]]+D74</f>
        <v>0.97083333333333299</v>
      </c>
    </row>
    <row r="76" spans="1:4" x14ac:dyDescent="0.25">
      <c r="A76" t="s">
        <v>7754</v>
      </c>
      <c r="B76">
        <f>+COUNTIFS(Tabla2[Tipo],'Pareto(consulta_reclamo_requer)'!$A$46,Tabla2[SubCategoria Detalle],Tabla6[[#This Row],[Etiquetas de fila ]])</f>
        <v>2</v>
      </c>
      <c r="C76" s="8">
        <f>+Tabla6[[#This Row],[Cuenta sub cateforia detalle ]]/Tabla6[[#Totals],[Cuenta sub cateforia detalle ]]</f>
        <v>2.7777777777777779E-3</v>
      </c>
      <c r="D76" s="8">
        <f>+Tabla6[[#This Row],[Columna1]]+D75</f>
        <v>0.97361111111111076</v>
      </c>
    </row>
    <row r="77" spans="1:4" x14ac:dyDescent="0.25">
      <c r="A77" t="s">
        <v>7739</v>
      </c>
      <c r="B77">
        <f>+COUNTIFS(Tabla2[Tipo],'Pareto(consulta_reclamo_requer)'!$A$46,Tabla2[SubCategoria Detalle],Tabla6[[#This Row],[Etiquetas de fila ]])</f>
        <v>4</v>
      </c>
      <c r="C77" s="8">
        <f>+Tabla6[[#This Row],[Cuenta sub cateforia detalle ]]/Tabla6[[#Totals],[Cuenta sub cateforia detalle ]]</f>
        <v>5.5555555555555558E-3</v>
      </c>
      <c r="D77" s="8">
        <f>+Tabla6[[#This Row],[Columna1]]+D76</f>
        <v>0.9791666666666663</v>
      </c>
    </row>
    <row r="78" spans="1:4" x14ac:dyDescent="0.25">
      <c r="A78" t="s">
        <v>7742</v>
      </c>
      <c r="B78">
        <f>+COUNTIFS(Tabla2[Tipo],'Pareto(consulta_reclamo_requer)'!$A$46,Tabla2[SubCategoria Detalle],Tabla6[[#This Row],[Etiquetas de fila ]])</f>
        <v>3</v>
      </c>
      <c r="C78" s="8">
        <f>+Tabla6[[#This Row],[Cuenta sub cateforia detalle ]]/Tabla6[[#Totals],[Cuenta sub cateforia detalle ]]</f>
        <v>4.1666666666666666E-3</v>
      </c>
      <c r="D78" s="8">
        <f>+Tabla6[[#This Row],[Columna1]]+D77</f>
        <v>0.98333333333333295</v>
      </c>
    </row>
    <row r="79" spans="1:4" x14ac:dyDescent="0.25">
      <c r="A79" t="s">
        <v>8478</v>
      </c>
      <c r="B79">
        <f>+COUNTIFS(Tabla2[Tipo],'Pareto(consulta_reclamo_requer)'!$A$46,Tabla2[SubCategoria Detalle],Tabla6[[#This Row],[Etiquetas de fila ]])</f>
        <v>6</v>
      </c>
      <c r="C79" s="8">
        <f>+Tabla6[[#This Row],[Cuenta sub cateforia detalle ]]/Tabla6[[#Totals],[Cuenta sub cateforia detalle ]]</f>
        <v>8.3333333333333332E-3</v>
      </c>
      <c r="D79" s="8">
        <f>+Tabla6[[#This Row],[Columna1]]+D78</f>
        <v>0.99166666666666625</v>
      </c>
    </row>
    <row r="80" spans="1:4" x14ac:dyDescent="0.25">
      <c r="A80" t="s">
        <v>7725</v>
      </c>
      <c r="B80">
        <f>+COUNTIFS(Tabla2[Tipo],'Pareto(consulta_reclamo_requer)'!$A$46,Tabla2[SubCategoria Detalle],Tabla6[[#This Row],[Etiquetas de fila ]])</f>
        <v>1</v>
      </c>
      <c r="C80" s="8">
        <f>+Tabla6[[#This Row],[Cuenta sub cateforia detalle ]]/Tabla6[[#Totals],[Cuenta sub cateforia detalle ]]</f>
        <v>1.3888888888888889E-3</v>
      </c>
      <c r="D80" s="8">
        <f>+Tabla6[[#This Row],[Columna1]]+D79</f>
        <v>0.99305555555555514</v>
      </c>
    </row>
    <row r="81" spans="1:4" x14ac:dyDescent="0.25">
      <c r="A81" t="s">
        <v>7743</v>
      </c>
      <c r="B81">
        <f>+COUNTIFS(Tabla2[Tipo],'Pareto(consulta_reclamo_requer)'!$A$46,Tabla2[SubCategoria Detalle],Tabla6[[#This Row],[Etiquetas de fila ]])</f>
        <v>3</v>
      </c>
      <c r="C81" s="8">
        <f>+Tabla6[[#This Row],[Cuenta sub cateforia detalle ]]/Tabla6[[#Totals],[Cuenta sub cateforia detalle ]]</f>
        <v>4.1666666666666666E-3</v>
      </c>
      <c r="D81" s="8">
        <f>+Tabla6[[#This Row],[Columna1]]+D80</f>
        <v>0.99722222222222179</v>
      </c>
    </row>
    <row r="82" spans="1:4" x14ac:dyDescent="0.25">
      <c r="A82" t="s">
        <v>7744</v>
      </c>
      <c r="B82">
        <f>+COUNTIFS(Tabla2[Tipo],'Pareto(consulta_reclamo_requer)'!$A$46,Tabla2[SubCategoria Detalle],Tabla6[[#This Row],[Etiquetas de fila ]])</f>
        <v>2</v>
      </c>
      <c r="C82" s="8">
        <f>+Tabla6[[#This Row],[Cuenta sub cateforia detalle ]]/Tabla6[[#Totals],[Cuenta sub cateforia detalle ]]</f>
        <v>2.7777777777777779E-3</v>
      </c>
      <c r="D82" s="8">
        <f>+Tabla6[[#This Row],[Columna1]]+D81</f>
        <v>0.99999999999999956</v>
      </c>
    </row>
    <row r="83" spans="1:4" x14ac:dyDescent="0.25">
      <c r="A83" t="s">
        <v>8892</v>
      </c>
      <c r="B83">
        <f>SUBTOTAL(109,Tabla6[[Cuenta sub cateforia detalle ]])</f>
        <v>720</v>
      </c>
      <c r="C83" s="10">
        <f>SUBTOTAL(109,Tabla6[Columna1])</f>
        <v>0.99999999999999956</v>
      </c>
      <c r="D83" s="10"/>
    </row>
    <row r="88" spans="1:4" x14ac:dyDescent="0.25">
      <c r="A88" t="s">
        <v>7</v>
      </c>
    </row>
    <row r="89" spans="1:4" x14ac:dyDescent="0.25">
      <c r="A89" t="s">
        <v>9515</v>
      </c>
      <c r="B89" t="s">
        <v>9516</v>
      </c>
      <c r="C89" t="s">
        <v>9514</v>
      </c>
      <c r="D89" t="s">
        <v>9520</v>
      </c>
    </row>
    <row r="90" spans="1:4" x14ac:dyDescent="0.25">
      <c r="A90" t="s">
        <v>7722</v>
      </c>
      <c r="B90">
        <f>+COUNTIFS(Tabla2[Tipo],'Pareto(consulta_reclamo_requer)'!$A$88,Tabla2[SubCategoria Detalle],Tabla7[[#This Row],[Etiquetas de fila ]])</f>
        <v>1826</v>
      </c>
      <c r="C90" s="8">
        <f>+Tabla7[[#This Row],[Cuenta sub cateforia detalle ]]/Tabla7[[#Totals],[Cuenta sub cateforia detalle ]]</f>
        <v>0.19233199915736254</v>
      </c>
      <c r="D90" s="8">
        <f>+Tabla7[[#This Row],[Columna1]]</f>
        <v>0.19233199915736254</v>
      </c>
    </row>
    <row r="91" spans="1:4" x14ac:dyDescent="0.25">
      <c r="A91" t="s">
        <v>7731</v>
      </c>
      <c r="B91">
        <f>+COUNTIFS(Tabla2[Tipo],'Pareto(consulta_reclamo_requer)'!$A$88,Tabla2[SubCategoria Detalle],Tabla7[[#This Row],[Etiquetas de fila ]])</f>
        <v>882</v>
      </c>
      <c r="C91" s="8">
        <f>+Tabla7[[#This Row],[Cuenta sub cateforia detalle ]]/Tabla7[[#Totals],[Cuenta sub cateforia detalle ]]</f>
        <v>9.2900779439646086E-2</v>
      </c>
      <c r="D91" s="8">
        <f>+D90+Tabla7[[#This Row],[Columna1]]</f>
        <v>0.28523277859700863</v>
      </c>
    </row>
    <row r="92" spans="1:4" x14ac:dyDescent="0.25">
      <c r="A92" t="s">
        <v>7745</v>
      </c>
      <c r="B92">
        <f>+COUNTIFS(Tabla2[Tipo],'Pareto(consulta_reclamo_requer)'!$A$88,Tabla2[SubCategoria Detalle],Tabla7[[#This Row],[Etiquetas de fila ]])</f>
        <v>1014</v>
      </c>
      <c r="C92" s="8">
        <f>+Tabla7[[#This Row],[Cuenta sub cateforia detalle ]]/Tabla7[[#Totals],[Cuenta sub cateforia detalle ]]</f>
        <v>0.1068042974510217</v>
      </c>
      <c r="D92" s="8">
        <f>+D91+Tabla7[[#This Row],[Columna1]]</f>
        <v>0.39203707604803034</v>
      </c>
    </row>
    <row r="93" spans="1:4" x14ac:dyDescent="0.25">
      <c r="A93" t="s">
        <v>7734</v>
      </c>
      <c r="B93">
        <f>+COUNTIFS(Tabla2[Tipo],'Pareto(consulta_reclamo_requer)'!$A$88,Tabla2[SubCategoria Detalle],Tabla7[[#This Row],[Etiquetas de fila ]])</f>
        <v>668</v>
      </c>
      <c r="C93" s="8">
        <f>+Tabla7[[#This Row],[Cuenta sub cateforia detalle ]]/Tabla7[[#Totals],[Cuenta sub cateforia detalle ]]</f>
        <v>7.0360227512112919E-2</v>
      </c>
      <c r="D93" s="8">
        <f>+D92+Tabla7[[#This Row],[Columna1]]</f>
        <v>0.46239730356014325</v>
      </c>
    </row>
    <row r="94" spans="1:4" x14ac:dyDescent="0.25">
      <c r="A94" t="s">
        <v>7728</v>
      </c>
      <c r="B94">
        <f>+COUNTIFS(Tabla2[Tipo],'Pareto(consulta_reclamo_requer)'!$A$88,Tabla2[SubCategoria Detalle],Tabla7[[#This Row],[Etiquetas de fila ]])</f>
        <v>613</v>
      </c>
      <c r="C94" s="8">
        <f>+Tabla7[[#This Row],[Cuenta sub cateforia detalle ]]/Tabla7[[#Totals],[Cuenta sub cateforia detalle ]]</f>
        <v>6.4567095007373079E-2</v>
      </c>
      <c r="D94" s="8">
        <f>+D93+Tabla7[[#This Row],[Columna1]]</f>
        <v>0.52696439856751631</v>
      </c>
    </row>
    <row r="95" spans="1:4" x14ac:dyDescent="0.25">
      <c r="A95" t="s">
        <v>7744</v>
      </c>
      <c r="B95">
        <f>+COUNTIFS(Tabla2[Tipo],'Pareto(consulta_reclamo_requer)'!$A$88,Tabla2[SubCategoria Detalle],Tabla7[[#This Row],[Etiquetas de fila ]])</f>
        <v>563</v>
      </c>
      <c r="C95" s="8">
        <f>+Tabla7[[#This Row],[Cuenta sub cateforia detalle ]]/Tabla7[[#Totals],[Cuenta sub cateforia detalle ]]</f>
        <v>5.9300610912155043E-2</v>
      </c>
      <c r="D95" s="8">
        <f>+D94+Tabla7[[#This Row],[Columna1]]</f>
        <v>0.58626500947967131</v>
      </c>
    </row>
    <row r="96" spans="1:4" x14ac:dyDescent="0.25">
      <c r="A96" t="s">
        <v>7730</v>
      </c>
      <c r="B96">
        <f>+COUNTIFS(Tabla2[Tipo],'Pareto(consulta_reclamo_requer)'!$A$88,Tabla2[SubCategoria Detalle],Tabla7[[#This Row],[Etiquetas de fila ]])</f>
        <v>370</v>
      </c>
      <c r="C96" s="8">
        <f>+Tabla7[[#This Row],[Cuenta sub cateforia detalle ]]/Tabla7[[#Totals],[Cuenta sub cateforia detalle ]]</f>
        <v>3.8971982304613441E-2</v>
      </c>
      <c r="D96" s="8">
        <f>+D95+Tabla7[[#This Row],[Columna1]]</f>
        <v>0.62523699178428471</v>
      </c>
    </row>
    <row r="97" spans="1:4" x14ac:dyDescent="0.25">
      <c r="A97" t="s">
        <v>7723</v>
      </c>
      <c r="B97">
        <f>+COUNTIFS(Tabla2[Tipo],'Pareto(consulta_reclamo_requer)'!$A$88,Tabla2[SubCategoria Detalle],Tabla7[[#This Row],[Etiquetas de fila ]])</f>
        <v>369</v>
      </c>
      <c r="C97" s="8">
        <f>+Tabla7[[#This Row],[Cuenta sub cateforia detalle ]]/Tabla7[[#Totals],[Cuenta sub cateforia detalle ]]</f>
        <v>3.886665262270908E-2</v>
      </c>
      <c r="D97" s="8">
        <f>+D96+Tabla7[[#This Row],[Columna1]]</f>
        <v>0.66410364440699376</v>
      </c>
    </row>
    <row r="98" spans="1:4" x14ac:dyDescent="0.25">
      <c r="A98" t="s">
        <v>7758</v>
      </c>
      <c r="B98">
        <f>+COUNTIFS(Tabla2[Tipo],'Pareto(consulta_reclamo_requer)'!$A$88,Tabla2[SubCategoria Detalle],Tabla7[[#This Row],[Etiquetas de fila ]])</f>
        <v>166</v>
      </c>
      <c r="C98" s="8">
        <f>+Tabla7[[#This Row],[Cuenta sub cateforia detalle ]]/Tabla7[[#Totals],[Cuenta sub cateforia detalle ]]</f>
        <v>1.7484727196123869E-2</v>
      </c>
      <c r="D98" s="8">
        <f>+D97+Tabla7[[#This Row],[Columna1]]</f>
        <v>0.68158837160311758</v>
      </c>
    </row>
    <row r="99" spans="1:4" x14ac:dyDescent="0.25">
      <c r="A99" t="s">
        <v>7721</v>
      </c>
      <c r="B99">
        <f>+COUNTIFS(Tabla2[Tipo],'Pareto(consulta_reclamo_requer)'!$A$88,Tabla2[SubCategoria Detalle],Tabla7[[#This Row],[Etiquetas de fila ]])</f>
        <v>231</v>
      </c>
      <c r="C99" s="8">
        <f>+Tabla7[[#This Row],[Cuenta sub cateforia detalle ]]/Tabla7[[#Totals],[Cuenta sub cateforia detalle ]]</f>
        <v>2.4331156519907311E-2</v>
      </c>
      <c r="D99" s="8">
        <f>+D98+Tabla7[[#This Row],[Columna1]]</f>
        <v>0.70591952812302494</v>
      </c>
    </row>
    <row r="100" spans="1:4" x14ac:dyDescent="0.25">
      <c r="A100" t="s">
        <v>7725</v>
      </c>
      <c r="B100">
        <f>+COUNTIFS(Tabla2[Tipo],'Pareto(consulta_reclamo_requer)'!$A$88,Tabla2[SubCategoria Detalle],Tabla7[[#This Row],[Etiquetas de fila ]])</f>
        <v>151</v>
      </c>
      <c r="C100" s="8">
        <f>+Tabla7[[#This Row],[Cuenta sub cateforia detalle ]]/Tabla7[[#Totals],[Cuenta sub cateforia detalle ]]</f>
        <v>1.5904781967558457E-2</v>
      </c>
      <c r="D100" s="8">
        <f>+D99+Tabla7[[#This Row],[Columna1]]</f>
        <v>0.72182431009058345</v>
      </c>
    </row>
    <row r="101" spans="1:4" x14ac:dyDescent="0.25">
      <c r="A101" t="s">
        <v>7748</v>
      </c>
      <c r="B101">
        <f>+COUNTIFS(Tabla2[Tipo],'Pareto(consulta_reclamo_requer)'!$A$88,Tabla2[SubCategoria Detalle],Tabla7[[#This Row],[Etiquetas de fila ]])</f>
        <v>139</v>
      </c>
      <c r="C101" s="8">
        <f>+Tabla7[[#This Row],[Cuenta sub cateforia detalle ]]/Tabla7[[#Totals],[Cuenta sub cateforia detalle ]]</f>
        <v>1.464082578470613E-2</v>
      </c>
      <c r="D101" s="8">
        <f>+D100+Tabla7[[#This Row],[Columna1]]</f>
        <v>0.73646513587528961</v>
      </c>
    </row>
    <row r="102" spans="1:4" x14ac:dyDescent="0.25">
      <c r="A102" t="s">
        <v>7757</v>
      </c>
      <c r="B102">
        <f>+COUNTIFS(Tabla2[Tipo],'Pareto(consulta_reclamo_requer)'!$A$88,Tabla2[SubCategoria Detalle],Tabla7[[#This Row],[Etiquetas de fila ]])</f>
        <v>92</v>
      </c>
      <c r="C102" s="8">
        <f>+Tabla7[[#This Row],[Cuenta sub cateforia detalle ]]/Tabla7[[#Totals],[Cuenta sub cateforia detalle ]]</f>
        <v>9.6903307352011799E-3</v>
      </c>
      <c r="D102" s="8">
        <f>+D101+Tabla7[[#This Row],[Columna1]]</f>
        <v>0.74615546661049081</v>
      </c>
    </row>
    <row r="103" spans="1:4" x14ac:dyDescent="0.25">
      <c r="A103" t="s">
        <v>7737</v>
      </c>
      <c r="B103">
        <f>+COUNTIFS(Tabla2[Tipo],'Pareto(consulta_reclamo_requer)'!$A$88,Tabla2[SubCategoria Detalle],Tabla7[[#This Row],[Etiquetas de fila ]])</f>
        <v>138</v>
      </c>
      <c r="C103" s="8">
        <f>+Tabla7[[#This Row],[Cuenta sub cateforia detalle ]]/Tabla7[[#Totals],[Cuenta sub cateforia detalle ]]</f>
        <v>1.4535496102801769E-2</v>
      </c>
      <c r="D103" s="8">
        <f>+D102+Tabla7[[#This Row],[Columna1]]</f>
        <v>0.76069096271329262</v>
      </c>
    </row>
    <row r="104" spans="1:4" x14ac:dyDescent="0.25">
      <c r="A104" t="s">
        <v>7726</v>
      </c>
      <c r="B104">
        <f>+COUNTIFS(Tabla2[Tipo],'Pareto(consulta_reclamo_requer)'!$A$88,Tabla2[SubCategoria Detalle],Tabla7[[#This Row],[Etiquetas de fila ]])</f>
        <v>365</v>
      </c>
      <c r="C104" s="8">
        <f>+Tabla7[[#This Row],[Cuenta sub cateforia detalle ]]/Tabla7[[#Totals],[Cuenta sub cateforia detalle ]]</f>
        <v>3.8445333895091638E-2</v>
      </c>
      <c r="D104" s="8">
        <f>+D103+Tabla7[[#This Row],[Columna1]]</f>
        <v>0.79913629660838426</v>
      </c>
    </row>
    <row r="105" spans="1:4" x14ac:dyDescent="0.25">
      <c r="A105" t="s">
        <v>7733</v>
      </c>
      <c r="B105">
        <f>+COUNTIFS(Tabla2[Tipo],'Pareto(consulta_reclamo_requer)'!$A$88,Tabla2[SubCategoria Detalle],Tabla7[[#This Row],[Etiquetas de fila ]])</f>
        <v>110</v>
      </c>
      <c r="C105" s="8">
        <f>+Tabla7[[#This Row],[Cuenta sub cateforia detalle ]]/Tabla7[[#Totals],[Cuenta sub cateforia detalle ]]</f>
        <v>1.1586265009479671E-2</v>
      </c>
      <c r="D105" s="8">
        <f>+D104+Tabla7[[#This Row],[Columna1]]</f>
        <v>0.81072256161786393</v>
      </c>
    </row>
    <row r="106" spans="1:4" x14ac:dyDescent="0.25">
      <c r="A106" t="s">
        <v>7743</v>
      </c>
      <c r="B106">
        <f>+COUNTIFS(Tabla2[Tipo],'Pareto(consulta_reclamo_requer)'!$A$88,Tabla2[SubCategoria Detalle],Tabla7[[#This Row],[Etiquetas de fila ]])</f>
        <v>77</v>
      </c>
      <c r="C106" s="8">
        <f>+Tabla7[[#This Row],[Cuenta sub cateforia detalle ]]/Tabla7[[#Totals],[Cuenta sub cateforia detalle ]]</f>
        <v>8.1103855066357693E-3</v>
      </c>
      <c r="D106" s="8">
        <f>+D105+Tabla7[[#This Row],[Columna1]]</f>
        <v>0.81883294712449972</v>
      </c>
    </row>
    <row r="107" spans="1:4" x14ac:dyDescent="0.25">
      <c r="A107" t="s">
        <v>7751</v>
      </c>
      <c r="B107">
        <f>+COUNTIFS(Tabla2[Tipo],'Pareto(consulta_reclamo_requer)'!$A$88,Tabla2[SubCategoria Detalle],Tabla7[[#This Row],[Etiquetas de fila ]])</f>
        <v>55</v>
      </c>
      <c r="C107" s="8">
        <f>+Tabla7[[#This Row],[Cuenta sub cateforia detalle ]]/Tabla7[[#Totals],[Cuenta sub cateforia detalle ]]</f>
        <v>5.7931325047398353E-3</v>
      </c>
      <c r="D107" s="8">
        <f>+D106+Tabla7[[#This Row],[Columna1]]</f>
        <v>0.82462607962923951</v>
      </c>
    </row>
    <row r="108" spans="1:4" x14ac:dyDescent="0.25">
      <c r="A108" t="s">
        <v>8459</v>
      </c>
      <c r="B108">
        <f>+COUNTIFS(Tabla2[Tipo],'Pareto(consulta_reclamo_requer)'!$A$88,Tabla2[SubCategoria Detalle],Tabla7[[#This Row],[Etiquetas de fila ]])</f>
        <v>419</v>
      </c>
      <c r="C108" s="8">
        <f>+Tabla7[[#This Row],[Cuenta sub cateforia detalle ]]/Tabla7[[#Totals],[Cuenta sub cateforia detalle ]]</f>
        <v>4.413313671792711E-2</v>
      </c>
      <c r="D108" s="8">
        <f>+D107+Tabla7[[#This Row],[Columna1]]</f>
        <v>0.86875921634716657</v>
      </c>
    </row>
    <row r="109" spans="1:4" x14ac:dyDescent="0.25">
      <c r="A109" t="s">
        <v>7736</v>
      </c>
      <c r="B109">
        <f>+COUNTIFS(Tabla2[Tipo],'Pareto(consulta_reclamo_requer)'!$A$88,Tabla2[SubCategoria Detalle],Tabla7[[#This Row],[Etiquetas de fila ]])</f>
        <v>90</v>
      </c>
      <c r="C109" s="8">
        <f>+Tabla7[[#This Row],[Cuenta sub cateforia detalle ]]/Tabla7[[#Totals],[Cuenta sub cateforia detalle ]]</f>
        <v>9.4796713713924587E-3</v>
      </c>
      <c r="D109" s="8">
        <f>+D108+Tabla7[[#This Row],[Columna1]]</f>
        <v>0.87823888771855907</v>
      </c>
    </row>
    <row r="110" spans="1:4" x14ac:dyDescent="0.25">
      <c r="A110" t="s">
        <v>7980</v>
      </c>
      <c r="B110">
        <f>+COUNTIFS(Tabla2[Tipo],'Pareto(consulta_reclamo_requer)'!$A$88,Tabla2[SubCategoria Detalle],Tabla7[[#This Row],[Etiquetas de fila ]])</f>
        <v>134</v>
      </c>
      <c r="C110" s="8">
        <f>+Tabla7[[#This Row],[Cuenta sub cateforia detalle ]]/Tabla7[[#Totals],[Cuenta sub cateforia detalle ]]</f>
        <v>1.4114177375184327E-2</v>
      </c>
      <c r="D110" s="8">
        <f>+D109+Tabla7[[#This Row],[Columna1]]</f>
        <v>0.89235306509374335</v>
      </c>
    </row>
    <row r="111" spans="1:4" x14ac:dyDescent="0.25">
      <c r="A111" t="s">
        <v>8425</v>
      </c>
      <c r="B111">
        <f>+COUNTIFS(Tabla2[Tipo],'Pareto(consulta_reclamo_requer)'!$A$88,Tabla2[SubCategoria Detalle],Tabla7[[#This Row],[Etiquetas de fila ]])</f>
        <v>141</v>
      </c>
      <c r="C111" s="8">
        <f>+Tabla7[[#This Row],[Cuenta sub cateforia detalle ]]/Tabla7[[#Totals],[Cuenta sub cateforia detalle ]]</f>
        <v>1.4851485148514851E-2</v>
      </c>
      <c r="D111" s="8">
        <f>+D110+Tabla7[[#This Row],[Columna1]]</f>
        <v>0.90720455024225821</v>
      </c>
    </row>
    <row r="112" spans="1:4" x14ac:dyDescent="0.25">
      <c r="A112" t="s">
        <v>7729</v>
      </c>
      <c r="B112">
        <f>+COUNTIFS(Tabla2[Tipo],'Pareto(consulta_reclamo_requer)'!$A$88,Tabla2[SubCategoria Detalle],Tabla7[[#This Row],[Etiquetas de fila ]])</f>
        <v>24</v>
      </c>
      <c r="C112" s="8">
        <f>+Tabla7[[#This Row],[Cuenta sub cateforia detalle ]]/Tabla7[[#Totals],[Cuenta sub cateforia detalle ]]</f>
        <v>2.5279123657046556E-3</v>
      </c>
      <c r="D112" s="8">
        <f>+D111+Tabla7[[#This Row],[Columna1]]</f>
        <v>0.90973246260796292</v>
      </c>
    </row>
    <row r="113" spans="1:4" x14ac:dyDescent="0.25">
      <c r="A113" t="s">
        <v>7742</v>
      </c>
      <c r="B113">
        <f>+COUNTIFS(Tabla2[Tipo],'Pareto(consulta_reclamo_requer)'!$A$88,Tabla2[SubCategoria Detalle],Tabla7[[#This Row],[Etiquetas de fila ]])</f>
        <v>33</v>
      </c>
      <c r="C113" s="8">
        <f>+Tabla7[[#This Row],[Cuenta sub cateforia detalle ]]/Tabla7[[#Totals],[Cuenta sub cateforia detalle ]]</f>
        <v>3.4758795028439014E-3</v>
      </c>
      <c r="D113" s="8">
        <f>+D112+Tabla7[[#This Row],[Columna1]]</f>
        <v>0.91320834211080681</v>
      </c>
    </row>
    <row r="114" spans="1:4" x14ac:dyDescent="0.25">
      <c r="A114" t="s">
        <v>7732</v>
      </c>
      <c r="B114">
        <f>+COUNTIFS(Tabla2[Tipo],'Pareto(consulta_reclamo_requer)'!$A$88,Tabla2[SubCategoria Detalle],Tabla7[[#This Row],[Etiquetas de fila ]])</f>
        <v>22</v>
      </c>
      <c r="C114" s="8">
        <f>+Tabla7[[#This Row],[Cuenta sub cateforia detalle ]]/Tabla7[[#Totals],[Cuenta sub cateforia detalle ]]</f>
        <v>2.3172530018959344E-3</v>
      </c>
      <c r="D114" s="8">
        <f>+D113+Tabla7[[#This Row],[Columna1]]</f>
        <v>0.91552559511270271</v>
      </c>
    </row>
    <row r="115" spans="1:4" x14ac:dyDescent="0.25">
      <c r="A115" t="s">
        <v>7739</v>
      </c>
      <c r="B115">
        <f>+COUNTIFS(Tabla2[Tipo],'Pareto(consulta_reclamo_requer)'!$A$88,Tabla2[SubCategoria Detalle],Tabla7[[#This Row],[Etiquetas de fila ]])</f>
        <v>23</v>
      </c>
      <c r="C115" s="8">
        <f>+Tabla7[[#This Row],[Cuenta sub cateforia detalle ]]/Tabla7[[#Totals],[Cuenta sub cateforia detalle ]]</f>
        <v>2.422582683800295E-3</v>
      </c>
      <c r="D115" s="8">
        <f>+D114+Tabla7[[#This Row],[Columna1]]</f>
        <v>0.91794817779650295</v>
      </c>
    </row>
    <row r="116" spans="1:4" x14ac:dyDescent="0.25">
      <c r="A116" t="s">
        <v>8397</v>
      </c>
      <c r="B116">
        <f>+COUNTIFS(Tabla2[Tipo],'Pareto(consulta_reclamo_requer)'!$A$88,Tabla2[SubCategoria Detalle],Tabla7[[#This Row],[Etiquetas de fila ]])</f>
        <v>33</v>
      </c>
      <c r="C116" s="8">
        <f>+Tabla7[[#This Row],[Cuenta sub cateforia detalle ]]/Tabla7[[#Totals],[Cuenta sub cateforia detalle ]]</f>
        <v>3.4758795028439014E-3</v>
      </c>
      <c r="D116" s="8">
        <f>+D115+Tabla7[[#This Row],[Columna1]]</f>
        <v>0.92142405729934684</v>
      </c>
    </row>
    <row r="117" spans="1:4" x14ac:dyDescent="0.25">
      <c r="A117" t="s">
        <v>7777</v>
      </c>
      <c r="B117">
        <f>+COUNTIFS(Tabla2[Tipo],'Pareto(consulta_reclamo_requer)'!$A$88,Tabla2[SubCategoria Detalle],Tabla7[[#This Row],[Etiquetas de fila ]])</f>
        <v>98</v>
      </c>
      <c r="C117" s="8">
        <f>+Tabla7[[#This Row],[Cuenta sub cateforia detalle ]]/Tabla7[[#Totals],[Cuenta sub cateforia detalle ]]</f>
        <v>1.0322308826627343E-2</v>
      </c>
      <c r="D117" s="8">
        <f>+D116+Tabla7[[#This Row],[Columna1]]</f>
        <v>0.93174636612597417</v>
      </c>
    </row>
    <row r="118" spans="1:4" x14ac:dyDescent="0.25">
      <c r="A118" t="s">
        <v>7735</v>
      </c>
      <c r="B118">
        <f>+COUNTIFS(Tabla2[Tipo],'Pareto(consulta_reclamo_requer)'!$A$88,Tabla2[SubCategoria Detalle],Tabla7[[#This Row],[Etiquetas de fila ]])</f>
        <v>24</v>
      </c>
      <c r="C118" s="8">
        <f>+Tabla7[[#This Row],[Cuenta sub cateforia detalle ]]/Tabla7[[#Totals],[Cuenta sub cateforia detalle ]]</f>
        <v>2.5279123657046556E-3</v>
      </c>
      <c r="D118" s="8">
        <f>+D117+Tabla7[[#This Row],[Columna1]]</f>
        <v>0.93427427849167888</v>
      </c>
    </row>
    <row r="119" spans="1:4" x14ac:dyDescent="0.25">
      <c r="A119" t="s">
        <v>7755</v>
      </c>
      <c r="B119">
        <f>+COUNTIFS(Tabla2[Tipo],'Pareto(consulta_reclamo_requer)'!$A$88,Tabla2[SubCategoria Detalle],Tabla7[[#This Row],[Etiquetas de fila ]])</f>
        <v>15</v>
      </c>
      <c r="C119" s="8">
        <f>+Tabla7[[#This Row],[Cuenta sub cateforia detalle ]]/Tabla7[[#Totals],[Cuenta sub cateforia detalle ]]</f>
        <v>1.5799452285654098E-3</v>
      </c>
      <c r="D119" s="8">
        <f>+D118+Tabla7[[#This Row],[Columna1]]</f>
        <v>0.93585422372024429</v>
      </c>
    </row>
    <row r="120" spans="1:4" x14ac:dyDescent="0.25">
      <c r="A120" t="s">
        <v>8559</v>
      </c>
      <c r="B120">
        <f>+COUNTIFS(Tabla2[Tipo],'Pareto(consulta_reclamo_requer)'!$A$88,Tabla2[SubCategoria Detalle],Tabla7[[#This Row],[Etiquetas de fila ]])</f>
        <v>134</v>
      </c>
      <c r="C120" s="8">
        <f>+Tabla7[[#This Row],[Cuenta sub cateforia detalle ]]/Tabla7[[#Totals],[Cuenta sub cateforia detalle ]]</f>
        <v>1.4114177375184327E-2</v>
      </c>
      <c r="D120" s="8">
        <f>+D119+Tabla7[[#This Row],[Columna1]]</f>
        <v>0.94996840109542857</v>
      </c>
    </row>
    <row r="121" spans="1:4" x14ac:dyDescent="0.25">
      <c r="A121" t="s">
        <v>7752</v>
      </c>
      <c r="B121">
        <f>+COUNTIFS(Tabla2[Tipo],'Pareto(consulta_reclamo_requer)'!$A$88,Tabla2[SubCategoria Detalle],Tabla7[[#This Row],[Etiquetas de fila ]])</f>
        <v>13</v>
      </c>
      <c r="C121" s="8">
        <f>+Tabla7[[#This Row],[Cuenta sub cateforia detalle ]]/Tabla7[[#Totals],[Cuenta sub cateforia detalle ]]</f>
        <v>1.3692858647566884E-3</v>
      </c>
      <c r="D121" s="8">
        <f>+D120+Tabla7[[#This Row],[Columna1]]</f>
        <v>0.95133768696018528</v>
      </c>
    </row>
    <row r="122" spans="1:4" x14ac:dyDescent="0.25">
      <c r="A122" t="s">
        <v>7724</v>
      </c>
      <c r="B122">
        <f>+COUNTIFS(Tabla2[Tipo],'Pareto(consulta_reclamo_requer)'!$A$88,Tabla2[SubCategoria Detalle],Tabla7[[#This Row],[Etiquetas de fila ]])</f>
        <v>12</v>
      </c>
      <c r="C122" s="8">
        <f>+Tabla7[[#This Row],[Cuenta sub cateforia detalle ]]/Tabla7[[#Totals],[Cuenta sub cateforia detalle ]]</f>
        <v>1.2639561828523278E-3</v>
      </c>
      <c r="D122" s="8">
        <f>+D121+Tabla7[[#This Row],[Columna1]]</f>
        <v>0.95260164314303764</v>
      </c>
    </row>
    <row r="123" spans="1:4" x14ac:dyDescent="0.25">
      <c r="A123" t="s">
        <v>8535</v>
      </c>
      <c r="B123">
        <f>+COUNTIFS(Tabla2[Tipo],'Pareto(consulta_reclamo_requer)'!$A$88,Tabla2[SubCategoria Detalle],Tabla7[[#This Row],[Etiquetas de fila ]])</f>
        <v>276</v>
      </c>
      <c r="C123" s="8">
        <f>+Tabla7[[#This Row],[Cuenta sub cateforia detalle ]]/Tabla7[[#Totals],[Cuenta sub cateforia detalle ]]</f>
        <v>2.9070992205603538E-2</v>
      </c>
      <c r="D123" s="8">
        <f>+D122+Tabla7[[#This Row],[Columna1]]</f>
        <v>0.98167263534864113</v>
      </c>
    </row>
    <row r="124" spans="1:4" x14ac:dyDescent="0.25">
      <c r="A124" t="s">
        <v>7746</v>
      </c>
      <c r="B124">
        <f>+COUNTIFS(Tabla2[Tipo],'Pareto(consulta_reclamo_requer)'!$A$88,Tabla2[SubCategoria Detalle],Tabla7[[#This Row],[Etiquetas de fila ]])</f>
        <v>9</v>
      </c>
      <c r="C124" s="8">
        <f>+Tabla7[[#This Row],[Cuenta sub cateforia detalle ]]/Tabla7[[#Totals],[Cuenta sub cateforia detalle ]]</f>
        <v>9.4796713713924579E-4</v>
      </c>
      <c r="D124" s="8">
        <f>+D123+Tabla7[[#This Row],[Columna1]]</f>
        <v>0.98262060248578043</v>
      </c>
    </row>
    <row r="125" spans="1:4" x14ac:dyDescent="0.25">
      <c r="A125" t="s">
        <v>8198</v>
      </c>
      <c r="B125">
        <f>+COUNTIFS(Tabla2[Tipo],'Pareto(consulta_reclamo_requer)'!$A$88,Tabla2[SubCategoria Detalle],Tabla7[[#This Row],[Etiquetas de fila ]])</f>
        <v>38</v>
      </c>
      <c r="C125" s="8">
        <f>+Tabla7[[#This Row],[Cuenta sub cateforia detalle ]]/Tabla7[[#Totals],[Cuenta sub cateforia detalle ]]</f>
        <v>4.0025279123657043E-3</v>
      </c>
      <c r="D125" s="8">
        <f>+D124+Tabla7[[#This Row],[Columna1]]</f>
        <v>0.98662313039814609</v>
      </c>
    </row>
    <row r="126" spans="1:4" x14ac:dyDescent="0.25">
      <c r="A126" t="s">
        <v>7753</v>
      </c>
      <c r="B126">
        <f>+COUNTIFS(Tabla2[Tipo],'Pareto(consulta_reclamo_requer)'!$A$88,Tabla2[SubCategoria Detalle],Tabla7[[#This Row],[Etiquetas de fila ]])</f>
        <v>6</v>
      </c>
      <c r="C126" s="8">
        <f>+Tabla7[[#This Row],[Cuenta sub cateforia detalle ]]/Tabla7[[#Totals],[Cuenta sub cateforia detalle ]]</f>
        <v>6.3197809142616389E-4</v>
      </c>
      <c r="D126" s="8">
        <f>+D125+Tabla7[[#This Row],[Columna1]]</f>
        <v>0.98725510848957221</v>
      </c>
    </row>
    <row r="127" spans="1:4" x14ac:dyDescent="0.25">
      <c r="A127" t="s">
        <v>7756</v>
      </c>
      <c r="B127">
        <f>+COUNTIFS(Tabla2[Tipo],'Pareto(consulta_reclamo_requer)'!$A$88,Tabla2[SubCategoria Detalle],Tabla7[[#This Row],[Etiquetas de fila ]])</f>
        <v>5</v>
      </c>
      <c r="C127" s="8">
        <f>+Tabla7[[#This Row],[Cuenta sub cateforia detalle ]]/Tabla7[[#Totals],[Cuenta sub cateforia detalle ]]</f>
        <v>5.2664840952180319E-4</v>
      </c>
      <c r="D127" s="8">
        <f>+D126+Tabla7[[#This Row],[Columna1]]</f>
        <v>0.98778175689909398</v>
      </c>
    </row>
    <row r="128" spans="1:4" x14ac:dyDescent="0.25">
      <c r="A128" t="s">
        <v>8480</v>
      </c>
      <c r="B128">
        <f>+COUNTIFS(Tabla2[Tipo],'Pareto(consulta_reclamo_requer)'!$A$88,Tabla2[SubCategoria Detalle],Tabla7[[#This Row],[Etiquetas de fila ]])</f>
        <v>61</v>
      </c>
      <c r="C128" s="8">
        <f>+Tabla7[[#This Row],[Cuenta sub cateforia detalle ]]/Tabla7[[#Totals],[Cuenta sub cateforia detalle ]]</f>
        <v>6.4251105961659997E-3</v>
      </c>
      <c r="D128" s="8">
        <f>+D127+Tabla7[[#This Row],[Columna1]]</f>
        <v>0.99420686749525999</v>
      </c>
    </row>
    <row r="129" spans="1:4" x14ac:dyDescent="0.25">
      <c r="A129" t="s">
        <v>7754</v>
      </c>
      <c r="B129">
        <f>+COUNTIFS(Tabla2[Tipo],'Pareto(consulta_reclamo_requer)'!$A$88,Tabla2[SubCategoria Detalle],Tabla7[[#This Row],[Etiquetas de fila ]])</f>
        <v>3</v>
      </c>
      <c r="C129" s="8">
        <f>+Tabla7[[#This Row],[Cuenta sub cateforia detalle ]]/Tabla7[[#Totals],[Cuenta sub cateforia detalle ]]</f>
        <v>3.1598904571308195E-4</v>
      </c>
      <c r="D129" s="8">
        <f>+D128+Tabla7[[#This Row],[Columna1]]</f>
        <v>0.99452285654097305</v>
      </c>
    </row>
    <row r="130" spans="1:4" x14ac:dyDescent="0.25">
      <c r="A130" t="s">
        <v>7772</v>
      </c>
      <c r="B130">
        <f>+COUNTIFS(Tabla2[Tipo],'Pareto(consulta_reclamo_requer)'!$A$88,Tabla2[SubCategoria Detalle],Tabla7[[#This Row],[Etiquetas de fila ]])</f>
        <v>2</v>
      </c>
      <c r="C130" s="8">
        <f>+Tabla7[[#This Row],[Cuenta sub cateforia detalle ]]/Tabla7[[#Totals],[Cuenta sub cateforia detalle ]]</f>
        <v>2.106593638087213E-4</v>
      </c>
      <c r="D130" s="8">
        <f>+D129+Tabla7[[#This Row],[Columna1]]</f>
        <v>0.99473351590478176</v>
      </c>
    </row>
    <row r="131" spans="1:4" x14ac:dyDescent="0.25">
      <c r="A131" t="s">
        <v>8491</v>
      </c>
      <c r="B131">
        <f>+COUNTIFS(Tabla2[Tipo],'Pareto(consulta_reclamo_requer)'!$A$88,Tabla2[SubCategoria Detalle],Tabla7[[#This Row],[Etiquetas de fila ]])</f>
        <v>49</v>
      </c>
      <c r="C131" s="8">
        <f>+Tabla7[[#This Row],[Cuenta sub cateforia detalle ]]/Tabla7[[#Totals],[Cuenta sub cateforia detalle ]]</f>
        <v>5.1611544133136717E-3</v>
      </c>
      <c r="D131" s="8">
        <f>+D130+Tabla7[[#This Row],[Columna1]]</f>
        <v>0.99989467031809542</v>
      </c>
    </row>
    <row r="132" spans="1:4" x14ac:dyDescent="0.25">
      <c r="A132" t="s">
        <v>7741</v>
      </c>
      <c r="B132">
        <f>+COUNTIFS(Tabla2[Tipo],'Pareto(consulta_reclamo_requer)'!$A$88,Tabla2[SubCategoria Detalle],Tabla7[[#This Row],[Etiquetas de fila ]])</f>
        <v>1</v>
      </c>
      <c r="C132" s="8">
        <f>+Tabla7[[#This Row],[Cuenta sub cateforia detalle ]]/Tabla7[[#Totals],[Cuenta sub cateforia detalle ]]</f>
        <v>1.0532968190436065E-4</v>
      </c>
      <c r="D132" s="8">
        <f>+D131+Tabla7[[#This Row],[Columna1]]</f>
        <v>0.99999999999999978</v>
      </c>
    </row>
    <row r="133" spans="1:4" x14ac:dyDescent="0.25">
      <c r="A133" t="s">
        <v>8892</v>
      </c>
      <c r="B133">
        <f>SUBTOTAL(109,Tabla7[[Cuenta sub cateforia detalle ]])</f>
        <v>9494</v>
      </c>
      <c r="C133" s="11">
        <f>SUBTOTAL(109,Tabla7[Columna1])</f>
        <v>0.99999999999999978</v>
      </c>
      <c r="D133" s="11"/>
    </row>
    <row r="134" spans="1:4" x14ac:dyDescent="0.25">
      <c r="C134" s="7"/>
      <c r="D134" s="7"/>
    </row>
  </sheetData>
  <pageMargins left="0.7" right="0.7" top="0.75" bottom="0.75" header="0.3" footer="0.3"/>
  <pageSetup paperSize="9" orientation="portrait" verticalDpi="0" r:id="rId1"/>
  <drawing r:id="rId2"/>
  <legacyDrawing r:id="rId3"/>
  <tableParts count="3">
    <tablePart r:id="rId4"/>
    <tablePart r:id="rId5"/>
    <tablePart r:id="rId6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A56"/>
  <sheetViews>
    <sheetView showGridLines="0" zoomScale="70" zoomScaleNormal="70" workbookViewId="0">
      <selection activeCell="A37" sqref="A37"/>
    </sheetView>
  </sheetViews>
  <sheetFormatPr baseColWidth="10" defaultRowHeight="15" x14ac:dyDescent="0.25"/>
  <cols>
    <col min="1" max="1" width="23.42578125" customWidth="1"/>
    <col min="2" max="2" width="29.7109375" customWidth="1"/>
    <col min="3" max="3" width="20.5703125" customWidth="1"/>
    <col min="4" max="4" width="18.140625" customWidth="1"/>
    <col min="5" max="5" width="16.7109375" customWidth="1"/>
    <col min="14" max="14" width="23.42578125" customWidth="1"/>
    <col min="15" max="15" width="29.7109375" customWidth="1"/>
    <col min="16" max="18" width="7.42578125" customWidth="1"/>
    <col min="19" max="26" width="6" customWidth="1"/>
    <col min="27" max="27" width="16.7109375" bestFit="1" customWidth="1"/>
  </cols>
  <sheetData>
    <row r="1" spans="1:27" x14ac:dyDescent="0.25">
      <c r="A1" s="1" t="s">
        <v>9700</v>
      </c>
      <c r="B1" s="1" t="s">
        <v>9540</v>
      </c>
    </row>
    <row r="2" spans="1:27" x14ac:dyDescent="0.25">
      <c r="A2" s="1" t="s">
        <v>973</v>
      </c>
      <c r="B2" t="s">
        <v>22</v>
      </c>
      <c r="C2" t="s">
        <v>2</v>
      </c>
      <c r="D2" t="s">
        <v>7</v>
      </c>
      <c r="E2" t="s">
        <v>974</v>
      </c>
      <c r="N2" s="1" t="s">
        <v>9700</v>
      </c>
      <c r="O2" s="1" t="s">
        <v>9540</v>
      </c>
    </row>
    <row r="3" spans="1:27" x14ac:dyDescent="0.25">
      <c r="A3" s="2" t="s">
        <v>0</v>
      </c>
      <c r="B3">
        <v>1766</v>
      </c>
      <c r="C3">
        <v>471</v>
      </c>
      <c r="D3">
        <v>5448</v>
      </c>
      <c r="E3">
        <v>7685</v>
      </c>
      <c r="N3" s="1" t="s">
        <v>973</v>
      </c>
      <c r="O3">
        <v>12</v>
      </c>
      <c r="P3">
        <v>1</v>
      </c>
      <c r="Q3">
        <v>2</v>
      </c>
      <c r="R3">
        <v>3</v>
      </c>
      <c r="S3">
        <v>4</v>
      </c>
      <c r="T3">
        <v>5</v>
      </c>
      <c r="U3">
        <v>6</v>
      </c>
      <c r="V3">
        <v>7</v>
      </c>
      <c r="W3">
        <v>8</v>
      </c>
      <c r="X3">
        <v>9</v>
      </c>
      <c r="Y3">
        <v>10</v>
      </c>
      <c r="Z3">
        <v>11</v>
      </c>
      <c r="AA3" t="s">
        <v>974</v>
      </c>
    </row>
    <row r="4" spans="1:27" x14ac:dyDescent="0.25">
      <c r="A4" s="2" t="s">
        <v>189</v>
      </c>
      <c r="B4">
        <v>254</v>
      </c>
      <c r="C4">
        <v>125</v>
      </c>
      <c r="D4">
        <v>958</v>
      </c>
      <c r="E4">
        <v>1337</v>
      </c>
      <c r="N4" s="2" t="s">
        <v>0</v>
      </c>
      <c r="O4">
        <v>442</v>
      </c>
      <c r="P4">
        <v>672</v>
      </c>
      <c r="Q4">
        <v>471</v>
      </c>
      <c r="R4">
        <v>674</v>
      </c>
      <c r="S4">
        <v>243</v>
      </c>
      <c r="T4">
        <v>519</v>
      </c>
      <c r="U4">
        <v>397</v>
      </c>
      <c r="V4">
        <v>454</v>
      </c>
      <c r="W4">
        <v>386</v>
      </c>
      <c r="X4">
        <v>369</v>
      </c>
      <c r="Y4">
        <v>437</v>
      </c>
      <c r="Z4">
        <v>384</v>
      </c>
      <c r="AA4">
        <v>5448</v>
      </c>
    </row>
    <row r="5" spans="1:27" x14ac:dyDescent="0.25">
      <c r="A5" s="2" t="s">
        <v>56</v>
      </c>
      <c r="B5">
        <v>242</v>
      </c>
      <c r="C5">
        <v>69</v>
      </c>
      <c r="D5">
        <v>822</v>
      </c>
      <c r="E5">
        <v>1133</v>
      </c>
      <c r="N5" s="2" t="s">
        <v>100</v>
      </c>
      <c r="O5">
        <v>110</v>
      </c>
      <c r="P5">
        <v>111</v>
      </c>
      <c r="Q5">
        <v>61</v>
      </c>
      <c r="R5">
        <v>134</v>
      </c>
      <c r="S5">
        <v>47</v>
      </c>
      <c r="T5">
        <v>134</v>
      </c>
      <c r="U5">
        <v>82</v>
      </c>
      <c r="V5">
        <v>75</v>
      </c>
      <c r="W5">
        <v>87</v>
      </c>
      <c r="X5">
        <v>36</v>
      </c>
      <c r="Y5">
        <v>74</v>
      </c>
      <c r="Z5">
        <v>53</v>
      </c>
      <c r="AA5">
        <v>1004</v>
      </c>
    </row>
    <row r="6" spans="1:27" x14ac:dyDescent="0.25">
      <c r="A6" s="2" t="s">
        <v>100</v>
      </c>
      <c r="B6">
        <v>236</v>
      </c>
      <c r="C6">
        <v>53</v>
      </c>
      <c r="D6">
        <v>1004</v>
      </c>
      <c r="E6">
        <v>1293</v>
      </c>
      <c r="N6" s="2" t="s">
        <v>19</v>
      </c>
      <c r="O6">
        <v>38</v>
      </c>
      <c r="P6">
        <v>83</v>
      </c>
      <c r="Q6">
        <v>94</v>
      </c>
      <c r="R6">
        <v>130</v>
      </c>
      <c r="S6">
        <v>97</v>
      </c>
      <c r="T6">
        <v>198</v>
      </c>
      <c r="U6">
        <v>32</v>
      </c>
      <c r="V6">
        <v>61</v>
      </c>
      <c r="W6">
        <v>111</v>
      </c>
      <c r="X6">
        <v>54</v>
      </c>
      <c r="Y6">
        <v>30</v>
      </c>
      <c r="Z6">
        <v>37</v>
      </c>
      <c r="AA6">
        <v>965</v>
      </c>
    </row>
    <row r="7" spans="1:27" x14ac:dyDescent="0.25">
      <c r="A7" s="2" t="s">
        <v>34</v>
      </c>
      <c r="B7">
        <v>86</v>
      </c>
      <c r="C7">
        <v>10</v>
      </c>
      <c r="D7">
        <v>308</v>
      </c>
      <c r="E7">
        <v>404</v>
      </c>
      <c r="N7" s="2" t="s">
        <v>189</v>
      </c>
      <c r="O7">
        <v>87</v>
      </c>
      <c r="P7">
        <v>128</v>
      </c>
      <c r="Q7">
        <v>153</v>
      </c>
      <c r="R7">
        <v>176</v>
      </c>
      <c r="S7">
        <v>46</v>
      </c>
      <c r="T7">
        <v>53</v>
      </c>
      <c r="U7">
        <v>45</v>
      </c>
      <c r="V7">
        <v>41</v>
      </c>
      <c r="W7">
        <v>49</v>
      </c>
      <c r="X7">
        <v>46</v>
      </c>
      <c r="Y7">
        <v>80</v>
      </c>
      <c r="Z7">
        <v>54</v>
      </c>
      <c r="AA7">
        <v>958</v>
      </c>
    </row>
    <row r="8" spans="1:27" x14ac:dyDescent="0.25">
      <c r="A8" s="2" t="s">
        <v>19</v>
      </c>
      <c r="B8">
        <v>168</v>
      </c>
      <c r="C8">
        <v>6</v>
      </c>
      <c r="D8">
        <v>965</v>
      </c>
      <c r="E8">
        <v>1139</v>
      </c>
      <c r="N8" s="2" t="s">
        <v>56</v>
      </c>
      <c r="O8">
        <v>56</v>
      </c>
      <c r="P8">
        <v>131</v>
      </c>
      <c r="Q8">
        <v>135</v>
      </c>
      <c r="R8">
        <v>134</v>
      </c>
      <c r="S8">
        <v>40</v>
      </c>
      <c r="T8">
        <v>45</v>
      </c>
      <c r="U8">
        <v>31</v>
      </c>
      <c r="V8">
        <v>42</v>
      </c>
      <c r="W8">
        <v>41</v>
      </c>
      <c r="X8">
        <v>37</v>
      </c>
      <c r="Y8">
        <v>82</v>
      </c>
      <c r="Z8">
        <v>48</v>
      </c>
      <c r="AA8">
        <v>822</v>
      </c>
    </row>
    <row r="9" spans="1:27" x14ac:dyDescent="0.25">
      <c r="A9" s="2" t="s">
        <v>9534</v>
      </c>
      <c r="B9">
        <v>12</v>
      </c>
      <c r="C9">
        <v>3</v>
      </c>
      <c r="D9">
        <v>95</v>
      </c>
      <c r="E9">
        <v>110</v>
      </c>
      <c r="N9" s="2" t="s">
        <v>34</v>
      </c>
      <c r="O9">
        <v>2</v>
      </c>
      <c r="P9">
        <v>30</v>
      </c>
      <c r="Q9">
        <v>96</v>
      </c>
      <c r="R9">
        <v>64</v>
      </c>
      <c r="S9">
        <v>30</v>
      </c>
      <c r="T9">
        <v>31</v>
      </c>
      <c r="U9">
        <v>4</v>
      </c>
      <c r="W9">
        <v>1</v>
      </c>
      <c r="X9">
        <v>28</v>
      </c>
      <c r="Y9">
        <v>4</v>
      </c>
      <c r="Z9">
        <v>18</v>
      </c>
      <c r="AA9">
        <v>308</v>
      </c>
    </row>
    <row r="10" spans="1:27" x14ac:dyDescent="0.25">
      <c r="A10" s="2" t="s">
        <v>7771</v>
      </c>
      <c r="B10">
        <v>14</v>
      </c>
      <c r="C10">
        <v>1</v>
      </c>
      <c r="D10">
        <v>43</v>
      </c>
      <c r="E10">
        <v>58</v>
      </c>
      <c r="N10" s="2" t="s">
        <v>9534</v>
      </c>
      <c r="O10">
        <v>11</v>
      </c>
      <c r="P10">
        <v>17</v>
      </c>
      <c r="Q10">
        <v>6</v>
      </c>
      <c r="R10">
        <v>9</v>
      </c>
      <c r="V10">
        <v>7</v>
      </c>
      <c r="W10">
        <v>15</v>
      </c>
      <c r="X10">
        <v>8</v>
      </c>
      <c r="Y10">
        <v>12</v>
      </c>
      <c r="Z10">
        <v>10</v>
      </c>
      <c r="AA10">
        <v>95</v>
      </c>
    </row>
    <row r="11" spans="1:27" x14ac:dyDescent="0.25">
      <c r="A11" s="2" t="s">
        <v>15996</v>
      </c>
      <c r="D11">
        <v>9</v>
      </c>
      <c r="E11">
        <v>9</v>
      </c>
      <c r="N11" s="2" t="s">
        <v>7771</v>
      </c>
      <c r="P11">
        <v>6</v>
      </c>
      <c r="Q11">
        <v>14</v>
      </c>
      <c r="R11">
        <v>13</v>
      </c>
      <c r="S11">
        <v>2</v>
      </c>
      <c r="T11">
        <v>6</v>
      </c>
      <c r="U11">
        <v>2</v>
      </c>
      <c r="AA11">
        <v>43</v>
      </c>
    </row>
    <row r="12" spans="1:27" x14ac:dyDescent="0.25">
      <c r="A12" s="2" t="s">
        <v>8889</v>
      </c>
      <c r="B12">
        <v>1</v>
      </c>
      <c r="D12">
        <v>4</v>
      </c>
      <c r="E12">
        <v>5</v>
      </c>
      <c r="N12" s="2" t="s">
        <v>15996</v>
      </c>
      <c r="R12">
        <v>9</v>
      </c>
      <c r="AA12">
        <v>9</v>
      </c>
    </row>
    <row r="13" spans="1:27" x14ac:dyDescent="0.25">
      <c r="A13" s="2" t="s">
        <v>974</v>
      </c>
      <c r="B13">
        <v>2779</v>
      </c>
      <c r="C13">
        <v>738</v>
      </c>
      <c r="D13">
        <v>9656</v>
      </c>
      <c r="E13">
        <v>13173</v>
      </c>
      <c r="N13" s="2" t="s">
        <v>8889</v>
      </c>
      <c r="P13">
        <v>3</v>
      </c>
      <c r="R13">
        <v>1</v>
      </c>
      <c r="AA13">
        <v>4</v>
      </c>
    </row>
    <row r="14" spans="1:27" x14ac:dyDescent="0.25">
      <c r="N14" s="2" t="s">
        <v>974</v>
      </c>
      <c r="O14">
        <v>746</v>
      </c>
      <c r="P14">
        <v>1181</v>
      </c>
      <c r="Q14">
        <v>1030</v>
      </c>
      <c r="R14">
        <v>1344</v>
      </c>
      <c r="S14">
        <v>505</v>
      </c>
      <c r="T14">
        <v>986</v>
      </c>
      <c r="U14">
        <v>593</v>
      </c>
      <c r="V14">
        <v>680</v>
      </c>
      <c r="W14">
        <v>690</v>
      </c>
      <c r="X14">
        <v>578</v>
      </c>
      <c r="Y14">
        <v>719</v>
      </c>
      <c r="Z14">
        <v>604</v>
      </c>
      <c r="AA14">
        <v>9656</v>
      </c>
    </row>
    <row r="16" spans="1:27" x14ac:dyDescent="0.25">
      <c r="A16" s="1" t="s">
        <v>9700</v>
      </c>
      <c r="B16" s="1" t="s">
        <v>9540</v>
      </c>
    </row>
    <row r="17" spans="1:5" x14ac:dyDescent="0.25">
      <c r="A17" s="1" t="s">
        <v>973</v>
      </c>
      <c r="B17" t="s">
        <v>22</v>
      </c>
      <c r="C17" t="s">
        <v>2</v>
      </c>
      <c r="D17" t="s">
        <v>7</v>
      </c>
      <c r="E17" t="s">
        <v>974</v>
      </c>
    </row>
    <row r="18" spans="1:5" x14ac:dyDescent="0.25">
      <c r="A18" s="2" t="s">
        <v>0</v>
      </c>
      <c r="B18" s="21">
        <v>0.22979830839297333</v>
      </c>
      <c r="C18" s="21">
        <v>6.1288223812621993E-2</v>
      </c>
      <c r="D18" s="21">
        <v>0.70891346779440467</v>
      </c>
      <c r="E18" s="21">
        <v>1</v>
      </c>
    </row>
    <row r="19" spans="1:5" x14ac:dyDescent="0.25">
      <c r="A19" s="2" t="s">
        <v>189</v>
      </c>
      <c r="B19" s="21">
        <v>0.18997756170531038</v>
      </c>
      <c r="C19" s="21">
        <v>9.3492894540014956E-2</v>
      </c>
      <c r="D19" s="21">
        <v>0.71652954375467459</v>
      </c>
      <c r="E19" s="21">
        <v>1</v>
      </c>
    </row>
    <row r="20" spans="1:5" x14ac:dyDescent="0.25">
      <c r="A20" s="2" t="s">
        <v>56</v>
      </c>
      <c r="B20" s="21">
        <v>0.21359223300970873</v>
      </c>
      <c r="C20" s="21">
        <v>6.0900264783759928E-2</v>
      </c>
      <c r="D20" s="21">
        <v>0.72550750220653137</v>
      </c>
      <c r="E20" s="21">
        <v>1</v>
      </c>
    </row>
    <row r="21" spans="1:5" x14ac:dyDescent="0.25">
      <c r="A21" s="2" t="s">
        <v>100</v>
      </c>
      <c r="B21" s="21">
        <v>0.18252126836813612</v>
      </c>
      <c r="C21" s="21">
        <v>4.0989945862335654E-2</v>
      </c>
      <c r="D21" s="21">
        <v>0.77648878576952818</v>
      </c>
      <c r="E21" s="21">
        <v>1</v>
      </c>
    </row>
    <row r="22" spans="1:5" x14ac:dyDescent="0.25">
      <c r="A22" s="2" t="s">
        <v>34</v>
      </c>
      <c r="B22" s="21">
        <v>0.21287128712871287</v>
      </c>
      <c r="C22" s="21">
        <v>2.4752475247524754E-2</v>
      </c>
      <c r="D22" s="21">
        <v>0.76237623762376239</v>
      </c>
      <c r="E22" s="21">
        <v>1</v>
      </c>
    </row>
    <row r="23" spans="1:5" x14ac:dyDescent="0.25">
      <c r="A23" s="2" t="s">
        <v>19</v>
      </c>
      <c r="B23" s="21">
        <v>0.14749780509218613</v>
      </c>
      <c r="C23" s="21">
        <v>5.2677787532923615E-3</v>
      </c>
      <c r="D23" s="21">
        <v>0.84723441615452155</v>
      </c>
      <c r="E23" s="21">
        <v>1</v>
      </c>
    </row>
    <row r="24" spans="1:5" x14ac:dyDescent="0.25">
      <c r="A24" s="2" t="s">
        <v>9534</v>
      </c>
      <c r="B24" s="21">
        <v>0.10909090909090909</v>
      </c>
      <c r="C24" s="21">
        <v>2.7272727272727271E-2</v>
      </c>
      <c r="D24" s="21">
        <v>0.86363636363636365</v>
      </c>
      <c r="E24" s="21">
        <v>1</v>
      </c>
    </row>
    <row r="25" spans="1:5" x14ac:dyDescent="0.25">
      <c r="A25" s="2" t="s">
        <v>7771</v>
      </c>
      <c r="B25" s="21">
        <v>0.2413793103448276</v>
      </c>
      <c r="C25" s="21">
        <v>1.7241379310344827E-2</v>
      </c>
      <c r="D25" s="21">
        <v>0.74137931034482762</v>
      </c>
      <c r="E25" s="21">
        <v>1</v>
      </c>
    </row>
    <row r="26" spans="1:5" x14ac:dyDescent="0.25">
      <c r="A26" s="2" t="s">
        <v>15996</v>
      </c>
      <c r="B26" s="21">
        <v>0</v>
      </c>
      <c r="C26" s="21">
        <v>0</v>
      </c>
      <c r="D26" s="21">
        <v>1</v>
      </c>
      <c r="E26" s="21">
        <v>1</v>
      </c>
    </row>
    <row r="27" spans="1:5" x14ac:dyDescent="0.25">
      <c r="A27" s="2" t="s">
        <v>8889</v>
      </c>
      <c r="B27" s="21">
        <v>0.2</v>
      </c>
      <c r="C27" s="21">
        <v>0</v>
      </c>
      <c r="D27" s="21">
        <v>0.8</v>
      </c>
      <c r="E27" s="21">
        <v>1</v>
      </c>
    </row>
    <row r="28" spans="1:5" x14ac:dyDescent="0.25">
      <c r="A28" s="2" t="s">
        <v>974</v>
      </c>
      <c r="B28" s="21">
        <v>0.21096181583542092</v>
      </c>
      <c r="C28" s="21">
        <v>5.6023684809838305E-2</v>
      </c>
      <c r="D28" s="21">
        <v>0.73301449935474072</v>
      </c>
      <c r="E28" s="21">
        <v>1</v>
      </c>
    </row>
    <row r="45" spans="1:4" x14ac:dyDescent="0.25">
      <c r="A45" s="1" t="s">
        <v>9936</v>
      </c>
      <c r="B45" s="1" t="s">
        <v>9540</v>
      </c>
    </row>
    <row r="46" spans="1:4" x14ac:dyDescent="0.25">
      <c r="A46" s="1" t="s">
        <v>973</v>
      </c>
      <c r="B46" t="s">
        <v>9538</v>
      </c>
      <c r="C46" t="s">
        <v>9539</v>
      </c>
      <c r="D46" t="s">
        <v>974</v>
      </c>
    </row>
    <row r="47" spans="1:4" x14ac:dyDescent="0.25">
      <c r="A47" s="2" t="s">
        <v>0</v>
      </c>
      <c r="B47" s="22">
        <v>0.71670190274841439</v>
      </c>
      <c r="C47" s="22">
        <v>0.28329809725158561</v>
      </c>
      <c r="D47" s="22">
        <v>1</v>
      </c>
    </row>
    <row r="48" spans="1:4" x14ac:dyDescent="0.25">
      <c r="A48" s="2" t="s">
        <v>189</v>
      </c>
      <c r="B48" s="22">
        <v>0.84323040380047509</v>
      </c>
      <c r="C48" s="22">
        <v>0.15676959619952494</v>
      </c>
      <c r="D48" s="22">
        <v>1</v>
      </c>
    </row>
    <row r="49" spans="1:4" x14ac:dyDescent="0.25">
      <c r="A49" s="2" t="s">
        <v>56</v>
      </c>
      <c r="B49" s="22">
        <v>0.87573964497041423</v>
      </c>
      <c r="C49" s="22">
        <v>0.1242603550295858</v>
      </c>
      <c r="D49" s="22">
        <v>1</v>
      </c>
    </row>
    <row r="50" spans="1:4" x14ac:dyDescent="0.25">
      <c r="A50" s="2" t="s">
        <v>34</v>
      </c>
      <c r="B50" s="22">
        <v>0.53846153846153844</v>
      </c>
      <c r="C50" s="22">
        <v>0.46153846153846156</v>
      </c>
      <c r="D50" s="22">
        <v>1</v>
      </c>
    </row>
    <row r="51" spans="1:4" x14ac:dyDescent="0.25">
      <c r="A51" s="2" t="s">
        <v>100</v>
      </c>
      <c r="B51" s="22">
        <v>0.75</v>
      </c>
      <c r="C51" s="22">
        <v>0.25</v>
      </c>
      <c r="D51" s="22">
        <v>1</v>
      </c>
    </row>
    <row r="52" spans="1:4" x14ac:dyDescent="0.25">
      <c r="A52" s="2" t="s">
        <v>19</v>
      </c>
      <c r="B52" s="22">
        <v>0.79104477611940294</v>
      </c>
      <c r="C52" s="22">
        <v>0.20895522388059701</v>
      </c>
      <c r="D52" s="22">
        <v>1</v>
      </c>
    </row>
    <row r="53" spans="1:4" x14ac:dyDescent="0.25">
      <c r="A53" s="2" t="s">
        <v>9534</v>
      </c>
      <c r="B53" s="22">
        <v>0.72972972972972971</v>
      </c>
      <c r="C53" s="22">
        <v>0.27027027027027029</v>
      </c>
      <c r="D53" s="22">
        <v>1</v>
      </c>
    </row>
    <row r="54" spans="1:4" x14ac:dyDescent="0.25">
      <c r="A54" s="2" t="s">
        <v>7771</v>
      </c>
      <c r="B54" s="22">
        <v>0.59090909090909094</v>
      </c>
      <c r="C54" s="22">
        <v>0.40909090909090912</v>
      </c>
      <c r="D54" s="22">
        <v>1</v>
      </c>
    </row>
    <row r="55" spans="1:4" x14ac:dyDescent="0.25">
      <c r="A55" s="2" t="s">
        <v>15996</v>
      </c>
      <c r="B55" s="22">
        <v>0.33333333333333331</v>
      </c>
      <c r="C55" s="22">
        <v>0.66666666666666663</v>
      </c>
      <c r="D55" s="22">
        <v>1</v>
      </c>
    </row>
    <row r="56" spans="1:4" x14ac:dyDescent="0.25">
      <c r="A56" s="2" t="s">
        <v>974</v>
      </c>
      <c r="B56" s="22">
        <v>0.76726820161792164</v>
      </c>
      <c r="C56" s="22">
        <v>0.23273179838207841</v>
      </c>
      <c r="D56" s="22">
        <v>1</v>
      </c>
    </row>
  </sheetData>
  <pageMargins left="0.7" right="0.7" top="0.75" bottom="0.75" header="0.3" footer="0.3"/>
  <pageSetup paperSize="9" orientation="portrait" verticalDpi="0" r:id="rId5"/>
  <drawing r:id="rId6"/>
  <extLst>
    <ext xmlns:x14="http://schemas.microsoft.com/office/spreadsheetml/2009/9/main" uri="{A8765BA9-456A-4dab-B4F3-ACF838C121DE}">
      <x14:slicerList>
        <x14:slicer r:id="rId7"/>
      </x14:slicerList>
    </ext>
    <ext xmlns:x15="http://schemas.microsoft.com/office/spreadsheetml/2010/11/main" uri="{7E03D99C-DC04-49d9-9315-930204A7B6E9}">
      <x15:timelineRefs>
        <x15:timelineRef r:id="rId8"/>
      </x15:timelineRef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C1:XEY53"/>
  <sheetViews>
    <sheetView showGridLines="0" zoomScale="70" zoomScaleNormal="70" workbookViewId="0">
      <selection activeCell="AA23" sqref="AA23"/>
    </sheetView>
  </sheetViews>
  <sheetFormatPr baseColWidth="10" defaultColWidth="0" defaultRowHeight="15" zeroHeight="1" x14ac:dyDescent="0.25"/>
  <cols>
    <col min="1" max="27" width="11.42578125" customWidth="1"/>
    <col min="28" max="28" width="12.28515625" customWidth="1"/>
    <col min="29" max="16379" width="11.42578125" hidden="1"/>
    <col min="16380" max="16380" width="9.85546875" customWidth="1"/>
    <col min="16381" max="16381" width="14.28515625" customWidth="1"/>
    <col min="16382" max="16382" width="9.5703125" customWidth="1"/>
    <col min="16383" max="16383" width="12.42578125" customWidth="1"/>
    <col min="16384" max="16384" width="17.28515625" customWidth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</sheetData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A8765BA9-456A-4dab-B4F3-ACF838C121DE}">
      <x14:slicerList>
        <x14:slicer r:id="rId3"/>
      </x14:slicerList>
    </ext>
    <ext xmlns:x15="http://schemas.microsoft.com/office/spreadsheetml/2010/11/main" uri="{7E03D99C-DC04-49d9-9315-930204A7B6E9}">
      <x15:timelineRefs>
        <x15:timelineRef r:id="rId4"/>
      </x15:timelineRef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O446"/>
  <sheetViews>
    <sheetView showGridLines="0" topLeftCell="D346" zoomScale="40" zoomScaleNormal="40" workbookViewId="0">
      <selection activeCell="AU365" sqref="AU365"/>
    </sheetView>
  </sheetViews>
  <sheetFormatPr baseColWidth="10" defaultRowHeight="21" x14ac:dyDescent="0.35"/>
  <cols>
    <col min="1" max="1" width="21.140625" style="14" bestFit="1" customWidth="1"/>
    <col min="2" max="2" width="30.140625" customWidth="1"/>
    <col min="3" max="3" width="35.5703125" customWidth="1"/>
    <col min="4" max="4" width="13.42578125" customWidth="1"/>
    <col min="5" max="5" width="23" customWidth="1"/>
    <col min="6" max="6" width="19.85546875" customWidth="1"/>
    <col min="7" max="7" width="17.85546875" customWidth="1"/>
    <col min="8" max="12" width="14.5703125" customWidth="1"/>
    <col min="13" max="13" width="16" bestFit="1" customWidth="1"/>
    <col min="14" max="14" width="14.5703125" customWidth="1"/>
    <col min="15" max="15" width="17.85546875" bestFit="1" customWidth="1"/>
    <col min="17" max="17" width="14.42578125" bestFit="1" customWidth="1"/>
  </cols>
  <sheetData>
    <row r="2" spans="1:14" s="12" customFormat="1" ht="15.75" x14ac:dyDescent="0.25">
      <c r="A2" s="55" t="s">
        <v>13655</v>
      </c>
      <c r="B2" s="55"/>
      <c r="C2" s="13" t="s">
        <v>9521</v>
      </c>
      <c r="D2" s="13" t="s">
        <v>9522</v>
      </c>
      <c r="E2" s="13" t="s">
        <v>9523</v>
      </c>
      <c r="F2" s="13" t="s">
        <v>9524</v>
      </c>
      <c r="G2" s="13" t="s">
        <v>9525</v>
      </c>
      <c r="H2" s="13" t="s">
        <v>9526</v>
      </c>
      <c r="I2" s="13" t="s">
        <v>9527</v>
      </c>
      <c r="J2" s="13" t="s">
        <v>9528</v>
      </c>
      <c r="K2" s="13" t="s">
        <v>9529</v>
      </c>
      <c r="L2" s="13" t="s">
        <v>9530</v>
      </c>
      <c r="M2" s="13" t="s">
        <v>9531</v>
      </c>
      <c r="N2" s="13" t="s">
        <v>9532</v>
      </c>
    </row>
    <row r="3" spans="1:14" ht="15" x14ac:dyDescent="0.25">
      <c r="A3" s="56" t="s">
        <v>22</v>
      </c>
      <c r="B3" s="36" t="s">
        <v>8893</v>
      </c>
      <c r="C3" s="5">
        <f>+COUNTIFS(Tabla2[Año],2022,Tabla2[Mes],1,Tabla2[SubCategoria Detalle],'Book 2.1_Casos registrados'!B3,Tabla2[Tipo],'Book 2.1_Casos registrados'!$A$33)</f>
        <v>68</v>
      </c>
      <c r="D3" s="5">
        <f>+COUNTIFS( Tabla2[Año],2022,Tabla2[Mes],2,Tabla2[SubCategoria Detalle],'Book 2.1_Casos registrados'!B3,Tabla2[Tipo],'Book 2.1_Casos registrados'!$A$33)</f>
        <v>95</v>
      </c>
      <c r="E3" s="5">
        <f>+COUNTIFS( Tabla2[Año],2022,Tabla2[Mes],3,Tabla2[SubCategoria Detalle],'Book 2.1_Casos registrados'!B3,Tabla2[Tipo],'Book 2.1_Casos registrados'!$A$3)</f>
        <v>50</v>
      </c>
      <c r="F3" s="5">
        <f>+COUNTIFS( Tabla2[Año],2022,Tabla2[Mes],4,Tabla2[SubCategoria Detalle],'Book 2.1_Casos registrados'!B3,Tabla2[Tipo],'Book 2.1_Casos registrados'!$A$3)</f>
        <v>82</v>
      </c>
      <c r="G3" s="5">
        <f>+COUNTIFS(Tabla2[Año],2022,Tabla2[Mes],5,Tabla2[SubCategoria Detalle],'Book 2.1_Casos registrados'!B3,Tabla2[Tipo],'Book 2.1_Casos registrados'!$A$3)</f>
        <v>114</v>
      </c>
      <c r="H3" s="5">
        <f>+COUNTIFS( Tabla2[Año],2022,Tabla2[Mes],6,Tabla2[SubCategoria Detalle],'Book 2.1_Casos registrados'!B3,Tabla2[Tipo],'Book 2.1_Casos registrados'!$A$3)</f>
        <v>106</v>
      </c>
      <c r="I3" s="5">
        <f>+COUNTIFS( Tabla2[Año],2022,Tabla2[Mes],7,Tabla2[SubCategoria Detalle],'Book 2.1_Casos registrados'!B3,Tabla2[Tipo],'Book 2.1_Casos registrados'!$A$3)</f>
        <v>122</v>
      </c>
      <c r="J3" s="5">
        <f>+COUNTIFS( Tabla2[Año],2022,Tabla2[Mes],8,Tabla2[SubCategoria Detalle],'Book 2.1_Casos registrados'!B3,Tabla2[Tipo],'Book 2.1_Casos registrados'!$A$3)</f>
        <v>93</v>
      </c>
      <c r="K3" s="5">
        <f>+COUNTIFS(Tabla2[Año],2022,Tabla2[Mes],9,Tabla2[SubCategoria Detalle],'Book 2.1_Casos registrados'!B3,Tabla2[Tipo],'Book 2.1_Casos registrados'!$A$3)</f>
        <v>54</v>
      </c>
      <c r="L3" s="5">
        <f>+COUNTIFS(Tabla2[Año],2022,Tabla2[Mes],10,Tabla2[SubCategoria Detalle],'Book 2.1_Casos registrados'!B3,Tabla2[Tipo],'Book 2.1_Casos registrados'!$A$3)</f>
        <v>68</v>
      </c>
      <c r="M3" s="5">
        <f>+COUNTIFS(Tabla2[Año],2022,Tabla2[Mes],11,Tabla2[SubCategoria Detalle],'Book 2.1_Casos registrados'!B3,Tabla2[Tipo],'Book 2.1_Casos registrados'!$A$3)</f>
        <v>60</v>
      </c>
      <c r="N3" s="5"/>
    </row>
    <row r="4" spans="1:14" ht="15" x14ac:dyDescent="0.25">
      <c r="A4" s="56"/>
      <c r="B4" s="36" t="s">
        <v>7734</v>
      </c>
      <c r="C4" s="5">
        <f>+COUNTIFS(Tabla2[Año],2022,Tabla2[Mes],1,Tabla2[SubCategoria Detalle],'Book 2.1_Casos registrados'!B4,Tabla2[Tipo],'Book 2.1_Casos registrados'!$A$33)</f>
        <v>51</v>
      </c>
      <c r="D4" s="5">
        <f>+COUNTIFS( Tabla2[Año],2022,Tabla2[Mes],2,Tabla2[SubCategoria Detalle],'Book 2.1_Casos registrados'!B4,Tabla2[Tipo],'Book 2.1_Casos registrados'!$A$33)</f>
        <v>8</v>
      </c>
      <c r="E4" s="5">
        <f>+COUNTIFS( Tabla2[Año],2022,Tabla2[Mes],3,Tabla2[SubCategoria Detalle],'Book 2.1_Casos registrados'!B4,Tabla2[Tipo],'Book 2.1_Casos registrados'!$A$3)</f>
        <v>11</v>
      </c>
      <c r="F4" s="5">
        <f>+COUNTIFS( Tabla2[Año],2022,Tabla2[Mes],4,Tabla2[SubCategoria Detalle],'Book 2.1_Casos registrados'!B4,Tabla2[Tipo],'Book 2.1_Casos registrados'!$A$3)</f>
        <v>11</v>
      </c>
      <c r="G4" s="5">
        <f>+COUNTIFS(Tabla2[Año],2022,Tabla2[Mes],5,Tabla2[SubCategoria Detalle],'Book 2.1_Casos registrados'!B4,Tabla2[Tipo],'Book 2.1_Casos registrados'!$A$3)</f>
        <v>5</v>
      </c>
      <c r="H4" s="5">
        <f>+COUNTIFS( Tabla2[Año],2022,Tabla2[Mes],6,Tabla2[SubCategoria Detalle],'Book 2.1_Casos registrados'!B4,Tabla2[Tipo],'Book 2.1_Casos registrados'!$A$3)</f>
        <v>6</v>
      </c>
      <c r="I4" s="5">
        <f>+COUNTIFS( Tabla2[Año],2022,Tabla2[Mes],7,Tabla2[SubCategoria Detalle],'Book 2.1_Casos registrados'!B4,Tabla2[Tipo],'Book 2.1_Casos registrados'!$A$3)</f>
        <v>4</v>
      </c>
      <c r="J4" s="5">
        <f>+COUNTIFS( Tabla2[Año],2022,Tabla2[Mes],8,Tabla2[SubCategoria Detalle],'Book 2.1_Casos registrados'!B4,Tabla2[Tipo],'Book 2.1_Casos registrados'!$A$3)</f>
        <v>9</v>
      </c>
      <c r="K4" s="5">
        <f>+COUNTIFS(Tabla2[Año],2022,Tabla2[Mes],9,Tabla2[SubCategoria Detalle],'Book 2.1_Casos registrados'!B4,Tabla2[Tipo],'Book 2.1_Casos registrados'!$A$3)</f>
        <v>5</v>
      </c>
      <c r="L4" s="5">
        <f>+COUNTIFS(Tabla2[Año],2022,Tabla2[Mes],10,Tabla2[SubCategoria Detalle],'Book 2.1_Casos registrados'!B4,Tabla2[Tipo],'Book 2.1_Casos registrados'!$A$3)</f>
        <v>8</v>
      </c>
      <c r="M4" s="5">
        <f>+COUNTIFS(Tabla2[Año],2022,Tabla2[Mes],11,Tabla2[SubCategoria Detalle],'Book 2.1_Casos registrados'!B4,Tabla2[Tipo],'Book 2.1_Casos registrados'!$A$3)</f>
        <v>1</v>
      </c>
      <c r="N4" s="5"/>
    </row>
    <row r="5" spans="1:14" ht="15" x14ac:dyDescent="0.25">
      <c r="A5" s="56"/>
      <c r="B5" s="36" t="s">
        <v>7764</v>
      </c>
      <c r="C5" s="5">
        <f>+COUNTIFS(Tabla2[Año],2022,Tabla2[Mes],1,Tabla2[SubCategoria Detalle],'Book 2.1_Casos registrados'!B5,Tabla2[Tipo],'Book 2.1_Casos registrados'!$A$33)</f>
        <v>23</v>
      </c>
      <c r="D5" s="5">
        <f>+COUNTIFS( Tabla2[Año],2022,Tabla2[Mes],2,Tabla2[SubCategoria Detalle],'Book 2.1_Casos registrados'!B5,Tabla2[Tipo],'Book 2.1_Casos registrados'!$A$33)</f>
        <v>2</v>
      </c>
      <c r="E5" s="5">
        <f>+COUNTIFS( Tabla2[Año],2022,Tabla2[Mes],3,Tabla2[SubCategoria Detalle],'Book 2.1_Casos registrados'!B5,Tabla2[Tipo],'Book 2.1_Casos registrados'!$A$3)</f>
        <v>3</v>
      </c>
      <c r="F5" s="5">
        <f>+COUNTIFS( Tabla2[Año],2022,Tabla2[Mes],4,Tabla2[SubCategoria Detalle],'Book 2.1_Casos registrados'!B5,Tabla2[Tipo],'Book 2.1_Casos registrados'!$A$3)</f>
        <v>5</v>
      </c>
      <c r="G5" s="5">
        <f>+COUNTIFS(Tabla2[Año],2022,Tabla2[Mes],5,Tabla2[SubCategoria Detalle],'Book 2.1_Casos registrados'!B5,Tabla2[Tipo],'Book 2.1_Casos registrados'!$A$3)</f>
        <v>2</v>
      </c>
      <c r="H5" s="5">
        <f>+COUNTIFS( Tabla2[Año],2022,Tabla2[Mes],6,Tabla2[SubCategoria Detalle],'Book 2.1_Casos registrados'!B5,Tabla2[Tipo],'Book 2.1_Casos registrados'!$A$3)</f>
        <v>3</v>
      </c>
      <c r="I5" s="5">
        <f>+COUNTIFS( Tabla2[Año],2022,Tabla2[Mes],7,Tabla2[SubCategoria Detalle],'Book 2.1_Casos registrados'!B5,Tabla2[Tipo],'Book 2.1_Casos registrados'!$A$3)</f>
        <v>1</v>
      </c>
      <c r="J5" s="5">
        <f>+COUNTIFS( Tabla2[Año],2022,Tabla2[Mes],8,Tabla2[SubCategoria Detalle],'Book 2.1_Casos registrados'!B5,Tabla2[Tipo],'Book 2.1_Casos registrados'!$A$3)</f>
        <v>1</v>
      </c>
      <c r="K5" s="5">
        <f>+COUNTIFS(Tabla2[Año],2022,Tabla2[Mes],9,Tabla2[SubCategoria Detalle],'Book 2.1_Casos registrados'!B5,Tabla2[Tipo],'Book 2.1_Casos registrados'!$A$3)</f>
        <v>1</v>
      </c>
      <c r="L5" s="5">
        <f>+COUNTIFS(Tabla2[Año],2022,Tabla2[Mes],10,Tabla2[SubCategoria Detalle],'Book 2.1_Casos registrados'!B5,Tabla2[Tipo],'Book 2.1_Casos registrados'!$A$3)</f>
        <v>0</v>
      </c>
      <c r="M5" s="5">
        <f>+COUNTIFS(Tabla2[Año],2022,Tabla2[Mes],11,Tabla2[SubCategoria Detalle],'Book 2.1_Casos registrados'!B5,Tabla2[Tipo],'Book 2.1_Casos registrados'!$A$3)</f>
        <v>1</v>
      </c>
      <c r="N5" s="5"/>
    </row>
    <row r="6" spans="1:14" ht="15" x14ac:dyDescent="0.25">
      <c r="A6" s="56"/>
      <c r="B6" s="36" t="s">
        <v>7744</v>
      </c>
      <c r="C6" s="5">
        <f>+COUNTIFS(Tabla2[Año],2022,Tabla2[Mes],1,Tabla2[SubCategoria Detalle],'Book 2.1_Casos registrados'!B6,Tabla2[Tipo],'Book 2.1_Casos registrados'!$A$33)</f>
        <v>10</v>
      </c>
      <c r="D6" s="5">
        <f>+COUNTIFS( Tabla2[Año],2022,Tabla2[Mes],2,Tabla2[SubCategoria Detalle],'Book 2.1_Casos registrados'!B6,Tabla2[Tipo],'Book 2.1_Casos registrados'!$A$33)</f>
        <v>5</v>
      </c>
      <c r="E6" s="5">
        <f>+COUNTIFS( Tabla2[Año],2022,Tabla2[Mes],3,Tabla2[SubCategoria Detalle],'Book 2.1_Casos registrados'!B6,Tabla2[Tipo],'Book 2.1_Casos registrados'!$A$3)</f>
        <v>6</v>
      </c>
      <c r="F6" s="5">
        <f>+COUNTIFS( Tabla2[Año],2022,Tabla2[Mes],4,Tabla2[SubCategoria Detalle],'Book 2.1_Casos registrados'!B6,Tabla2[Tipo],'Book 2.1_Casos registrados'!$A$3)</f>
        <v>6</v>
      </c>
      <c r="G6" s="5">
        <f>+COUNTIFS(Tabla2[Año],2022,Tabla2[Mes],5,Tabla2[SubCategoria Detalle],'Book 2.1_Casos registrados'!B6,Tabla2[Tipo],'Book 2.1_Casos registrados'!$A$3)</f>
        <v>7</v>
      </c>
      <c r="H6" s="5">
        <f>+COUNTIFS( Tabla2[Año],2022,Tabla2[Mes],6,Tabla2[SubCategoria Detalle],'Book 2.1_Casos registrados'!B6,Tabla2[Tipo],'Book 2.1_Casos registrados'!$A$3)</f>
        <v>0</v>
      </c>
      <c r="I6" s="5">
        <f>+COUNTIFS( Tabla2[Año],2022,Tabla2[Mes],7,Tabla2[SubCategoria Detalle],'Book 2.1_Casos registrados'!B6,Tabla2[Tipo],'Book 2.1_Casos registrados'!$A$3)</f>
        <v>3</v>
      </c>
      <c r="J6" s="5">
        <f>+COUNTIFS( Tabla2[Año],2022,Tabla2[Mes],8,Tabla2[SubCategoria Detalle],'Book 2.1_Casos registrados'!B6,Tabla2[Tipo],'Book 2.1_Casos registrados'!$A$3)</f>
        <v>0</v>
      </c>
      <c r="K6" s="5">
        <f>+COUNTIFS(Tabla2[Año],2022,Tabla2[Mes],9,Tabla2[SubCategoria Detalle],'Book 2.1_Casos registrados'!B6,Tabla2[Tipo],'Book 2.1_Casos registrados'!$A$3)</f>
        <v>0</v>
      </c>
      <c r="L6" s="5">
        <f>+COUNTIFS(Tabla2[Año],2022,Tabla2[Mes],10,Tabla2[SubCategoria Detalle],'Book 2.1_Casos registrados'!B6,Tabla2[Tipo],'Book 2.1_Casos registrados'!$A$3)</f>
        <v>1</v>
      </c>
      <c r="M6" s="5">
        <f>+COUNTIFS(Tabla2[Año],2022,Tabla2[Mes],11,Tabla2[SubCategoria Detalle],'Book 2.1_Casos registrados'!B6,Tabla2[Tipo],'Book 2.1_Casos registrados'!$A$3)</f>
        <v>1</v>
      </c>
      <c r="N6" s="5"/>
    </row>
    <row r="7" spans="1:14" ht="15" x14ac:dyDescent="0.25">
      <c r="A7" s="56"/>
      <c r="B7" s="36" t="s">
        <v>7722</v>
      </c>
      <c r="C7" s="5">
        <f>+COUNTIFS(Tabla2[Año],2022,Tabla2[Mes],1,Tabla2[SubCategoria Detalle],'Book 2.1_Casos registrados'!B7,Tabla2[Tipo],'Book 2.1_Casos registrados'!$A$33)</f>
        <v>6</v>
      </c>
      <c r="D7" s="5">
        <f>+COUNTIFS( Tabla2[Año],2022,Tabla2[Mes],2,Tabla2[SubCategoria Detalle],'Book 2.1_Casos registrados'!B7,Tabla2[Tipo],'Book 2.1_Casos registrados'!$A$33)</f>
        <v>0</v>
      </c>
      <c r="E7" s="5">
        <f>+COUNTIFS( Tabla2[Año],2022,Tabla2[Mes],3,Tabla2[SubCategoria Detalle],'Book 2.1_Casos registrados'!B7,Tabla2[Tipo],'Book 2.1_Casos registrados'!$A$3)</f>
        <v>1</v>
      </c>
      <c r="F7" s="5">
        <f>+COUNTIFS( Tabla2[Año],2022,Tabla2[Mes],4,Tabla2[SubCategoria Detalle],'Book 2.1_Casos registrados'!B7,Tabla2[Tipo],'Book 2.1_Casos registrados'!$A$3)</f>
        <v>6</v>
      </c>
      <c r="G7" s="5">
        <f>+COUNTIFS(Tabla2[Año],2022,Tabla2[Mes],5,Tabla2[SubCategoria Detalle],'Book 2.1_Casos registrados'!B7,Tabla2[Tipo],'Book 2.1_Casos registrados'!$A$3)</f>
        <v>3</v>
      </c>
      <c r="H7" s="5">
        <f>+COUNTIFS( Tabla2[Año],2022,Tabla2[Mes],6,Tabla2[SubCategoria Detalle],'Book 2.1_Casos registrados'!B7,Tabla2[Tipo],'Book 2.1_Casos registrados'!$A$3)</f>
        <v>1</v>
      </c>
      <c r="I7" s="5">
        <f>+COUNTIFS( Tabla2[Año],2022,Tabla2[Mes],7,Tabla2[SubCategoria Detalle],'Book 2.1_Casos registrados'!B7,Tabla2[Tipo],'Book 2.1_Casos registrados'!$A$3)</f>
        <v>1</v>
      </c>
      <c r="J7" s="5">
        <f>+COUNTIFS( Tabla2[Año],2022,Tabla2[Mes],8,Tabla2[SubCategoria Detalle],'Book 2.1_Casos registrados'!B7,Tabla2[Tipo],'Book 2.1_Casos registrados'!$A$3)</f>
        <v>2</v>
      </c>
      <c r="K7" s="5">
        <f>+COUNTIFS(Tabla2[Año],2022,Tabla2[Mes],9,Tabla2[SubCategoria Detalle],'Book 2.1_Casos registrados'!B7,Tabla2[Tipo],'Book 2.1_Casos registrados'!$A$3)</f>
        <v>0</v>
      </c>
      <c r="L7" s="5">
        <f>+COUNTIFS(Tabla2[Año],2022,Tabla2[Mes],10,Tabla2[SubCategoria Detalle],'Book 2.1_Casos registrados'!B7,Tabla2[Tipo],'Book 2.1_Casos registrados'!$A$3)</f>
        <v>0</v>
      </c>
      <c r="M7" s="5">
        <f>+COUNTIFS(Tabla2[Año],2022,Tabla2[Mes],11,Tabla2[SubCategoria Detalle],'Book 2.1_Casos registrados'!B7,Tabla2[Tipo],'Book 2.1_Casos registrados'!$A$3)</f>
        <v>1</v>
      </c>
      <c r="N7" s="5"/>
    </row>
    <row r="8" spans="1:14" ht="15" x14ac:dyDescent="0.25">
      <c r="A8" s="56" t="s">
        <v>2</v>
      </c>
      <c r="B8" s="36" t="s">
        <v>7737</v>
      </c>
      <c r="C8" s="5">
        <f>+COUNTIFS(Tabla2[Año],2022,Tabla2[Mes],1,Tabla2[SubCategoria Detalle],'Book 2.1_Casos registrados'!B8,Tabla2[Tipo],'Book 2.1_Casos registrados'!$A$8)</f>
        <v>8</v>
      </c>
      <c r="D8" s="5">
        <f>+COUNTIFS( Tabla2[Año],2022,Tabla2[Mes],2,Tabla2[SubCategoria Detalle],'Book 2.1_Casos registrados'!B8,Tabla2[Tipo],'Book 2.1_Casos registrados'!$A$8)</f>
        <v>1</v>
      </c>
      <c r="E8" s="5">
        <f>+COUNTIFS( Tabla2[Año],2022,Tabla2[Mes],3,Tabla2[SubCategoria Detalle],'Book 2.1_Casos registrados'!B8,Tabla2[Tipo],'Book 2.1_Casos registrados'!$A$8)</f>
        <v>1</v>
      </c>
      <c r="F8" s="5">
        <f>+COUNTIFS( Tabla2[Año],2022,Tabla2[Mes],4,Tabla2[SubCategoria Detalle],'Book 2.1_Casos registrados'!B8,Tabla2[Tipo],'Book 2.1_Casos registrados'!$A$8)</f>
        <v>18</v>
      </c>
      <c r="G8" s="5">
        <f>+COUNTIFS(Tabla2[Año],2022,Tabla2[Mes],5,Tabla2[SubCategoria Detalle],'Book 2.1_Casos registrados'!B8,Tabla2[Tipo],'Book 2.1_Casos registrados'!$A$8)</f>
        <v>11</v>
      </c>
      <c r="H8" s="5">
        <f>+COUNTIFS( Tabla2[Año],2022,Tabla2[Mes],6,Tabla2[SubCategoria Detalle],'Book 2.1_Casos registrados'!B8,Tabla2[Tipo],'Book 2.1_Casos registrados'!$A$8)</f>
        <v>5</v>
      </c>
      <c r="I8" s="5">
        <f>+COUNTIFS( Tabla2[Año],2022,Tabla2[Mes],7,Tabla2[SubCategoria Detalle],'Book 2.1_Casos registrados'!B8,Tabla2[Tipo],'Book 2.1_Casos registrados'!$A$8)</f>
        <v>7</v>
      </c>
      <c r="J8" s="5">
        <f>+COUNTIFS( Tabla2[Año],2022,Tabla2[Mes],8,Tabla2[SubCategoria Detalle],'Book 2.1_Casos registrados'!B8,Tabla2[Tipo],'Book 2.1_Casos registrados'!$A$8)</f>
        <v>13</v>
      </c>
      <c r="K8" s="5">
        <f>+COUNTIFS(Tabla2[Año],2022,Tabla2[Mes],9,Tabla2[SubCategoria Detalle],'Book 2.1_Casos registrados'!B8,Tabla2[Tipo],'Book 2.1_Casos registrados'!$A$8)</f>
        <v>14</v>
      </c>
      <c r="L8" s="5">
        <f>+COUNTIFS(Tabla2[Año],2022,Tabla2[Mes],10,Tabla2[SubCategoria Detalle],'Book 2.1_Casos registrados'!B8,Tabla2[Tipo],'Book 2.1_Casos registrados'!$A$8)</f>
        <v>17</v>
      </c>
      <c r="M8" s="5">
        <f>+COUNTIFS(Tabla2[Año],2022,Tabla2[Mes],11,Tabla2[SubCategoria Detalle],'Book 2.1_Casos registrados'!B8,Tabla2[Tipo],'Book 2.1_Casos registrados'!$A$8)</f>
        <v>5</v>
      </c>
      <c r="N8" s="5"/>
    </row>
    <row r="9" spans="1:14" ht="15" x14ac:dyDescent="0.25">
      <c r="A9" s="56"/>
      <c r="B9" s="36" t="s">
        <v>7721</v>
      </c>
      <c r="C9" s="5">
        <f>+COUNTIFS(Tabla2[Año],2022,Tabla2[Mes],1,Tabla2[SubCategoria Detalle],'Book 2.1_Casos registrados'!B9,Tabla2[Tipo],'Book 2.1_Casos registrados'!$A$8)</f>
        <v>7</v>
      </c>
      <c r="D9" s="5">
        <f>+COUNTIFS( Tabla2[Año],2022,Tabla2[Mes],2,Tabla2[SubCategoria Detalle],'Book 2.1_Casos registrados'!B9,Tabla2[Tipo],'Book 2.1_Casos registrados'!$A$8)</f>
        <v>2</v>
      </c>
      <c r="E9" s="5">
        <f>+COUNTIFS( Tabla2[Año],2022,Tabla2[Mes],3,Tabla2[SubCategoria Detalle],'Book 2.1_Casos registrados'!B9,Tabla2[Tipo],'Book 2.1_Casos registrados'!$A$8)</f>
        <v>7</v>
      </c>
      <c r="F9" s="5">
        <f>+COUNTIFS( Tabla2[Año],2022,Tabla2[Mes],4,Tabla2[SubCategoria Detalle],'Book 2.1_Casos registrados'!B9,Tabla2[Tipo],'Book 2.1_Casos registrados'!$A$8)</f>
        <v>2</v>
      </c>
      <c r="G9" s="5">
        <f>+COUNTIFS(Tabla2[Año],2022,Tabla2[Mes],5,Tabla2[SubCategoria Detalle],'Book 2.1_Casos registrados'!B9,Tabla2[Tipo],'Book 2.1_Casos registrados'!$A$8)</f>
        <v>6</v>
      </c>
      <c r="H9" s="5">
        <f>+COUNTIFS( Tabla2[Año],2022,Tabla2[Mes],6,Tabla2[SubCategoria Detalle],'Book 2.1_Casos registrados'!B9,Tabla2[Tipo],'Book 2.1_Casos registrados'!$A$8)</f>
        <v>5</v>
      </c>
      <c r="I9" s="5">
        <f>+COUNTIFS( Tabla2[Año],2022,Tabla2[Mes],7,Tabla2[SubCategoria Detalle],'Book 2.1_Casos registrados'!B9,Tabla2[Tipo],'Book 2.1_Casos registrados'!$A$8)</f>
        <v>1</v>
      </c>
      <c r="J9" s="5">
        <f>+COUNTIFS( Tabla2[Año],2022,Tabla2[Mes],8,Tabla2[SubCategoria Detalle],'Book 2.1_Casos registrados'!B9,Tabla2[Tipo],'Book 2.1_Casos registrados'!$A$8)</f>
        <v>5</v>
      </c>
      <c r="K9" s="5">
        <f>+COUNTIFS(Tabla2[Año],2022,Tabla2[Mes],9,Tabla2[SubCategoria Detalle],'Book 2.1_Casos registrados'!B9,Tabla2[Tipo],'Book 2.1_Casos registrados'!$A$8)</f>
        <v>6</v>
      </c>
      <c r="L9" s="5">
        <f>+COUNTIFS(Tabla2[Año],2022,Tabla2[Mes],10,Tabla2[SubCategoria Detalle],'Book 2.1_Casos registrados'!B9,Tabla2[Tipo],'Book 2.1_Casos registrados'!$A$8)</f>
        <v>2</v>
      </c>
      <c r="M9" s="5">
        <f>+COUNTIFS(Tabla2[Año],2022,Tabla2[Mes],11,Tabla2[SubCategoria Detalle],'Book 2.1_Casos registrados'!B9,Tabla2[Tipo],'Book 2.1_Casos registrados'!$A$8)</f>
        <v>4</v>
      </c>
      <c r="N9" s="5"/>
    </row>
    <row r="10" spans="1:14" ht="15" x14ac:dyDescent="0.25">
      <c r="A10" s="56"/>
      <c r="B10" s="36" t="s">
        <v>8893</v>
      </c>
      <c r="C10" s="5">
        <f>+COUNTIFS(Tabla2[Año],2022,Tabla2[Mes],1,Tabla2[SubCategoria Detalle],'Book 2.1_Casos registrados'!B10,Tabla2[Tipo],'Book 2.1_Casos registrados'!$A$8)</f>
        <v>0</v>
      </c>
      <c r="D10" s="5">
        <f>+COUNTIFS( Tabla2[Año],2022,Tabla2[Mes],2,Tabla2[SubCategoria Detalle],'Book 2.1_Casos registrados'!B10,Tabla2[Tipo],'Book 2.1_Casos registrados'!$A$8)</f>
        <v>17</v>
      </c>
      <c r="E10" s="5">
        <f>+COUNTIFS( Tabla2[Año],2022,Tabla2[Mes],3,Tabla2[SubCategoria Detalle],'Book 2.1_Casos registrados'!B10,Tabla2[Tipo],'Book 2.1_Casos registrados'!$A$8)</f>
        <v>1</v>
      </c>
      <c r="F10" s="5">
        <f>+COUNTIFS( Tabla2[Año],2022,Tabla2[Mes],4,Tabla2[SubCategoria Detalle],'Book 2.1_Casos registrados'!B10,Tabla2[Tipo],'Book 2.1_Casos registrados'!$A$8)</f>
        <v>0</v>
      </c>
      <c r="G10" s="5">
        <f>+COUNTIFS(Tabla2[Año],2022,Tabla2[Mes],5,Tabla2[SubCategoria Detalle],'Book 2.1_Casos registrados'!B10,Tabla2[Tipo],'Book 2.1_Casos registrados'!$A$8)</f>
        <v>0</v>
      </c>
      <c r="H10" s="5">
        <f>+COUNTIFS( Tabla2[Año],2022,Tabla2[Mes],6,Tabla2[SubCategoria Detalle],'Book 2.1_Casos registrados'!B10,Tabla2[Tipo],'Book 2.1_Casos registrados'!$A$8)</f>
        <v>0</v>
      </c>
      <c r="I10" s="5">
        <f>+COUNTIFS( Tabla2[Año],2022,Tabla2[Mes],7,Tabla2[SubCategoria Detalle],'Book 2.1_Casos registrados'!B10,Tabla2[Tipo],'Book 2.1_Casos registrados'!$A$8)</f>
        <v>0</v>
      </c>
      <c r="J10" s="5">
        <f>+COUNTIFS( Tabla2[Año],2022,Tabla2[Mes],8,Tabla2[SubCategoria Detalle],'Book 2.1_Casos registrados'!B10,Tabla2[Tipo],'Book 2.1_Casos registrados'!$A$8)</f>
        <v>0</v>
      </c>
      <c r="K10" s="5">
        <f>+COUNTIFS(Tabla2[Año],2022,Tabla2[Mes],9,Tabla2[SubCategoria Detalle],'Book 2.1_Casos registrados'!B10,Tabla2[Tipo],'Book 2.1_Casos registrados'!$A$8)</f>
        <v>0</v>
      </c>
      <c r="L10" s="5">
        <f>+COUNTIFS(Tabla2[Año],2022,Tabla2[Mes],10,Tabla2[SubCategoria Detalle],'Book 2.1_Casos registrados'!B10,Tabla2[Tipo],'Book 2.1_Casos registrados'!$A$8)</f>
        <v>0</v>
      </c>
      <c r="M10" s="5">
        <f>+COUNTIFS(Tabla2[Año],2022,Tabla2[Mes],11,Tabla2[SubCategoria Detalle],'Book 2.1_Casos registrados'!B10,Tabla2[Tipo],'Book 2.1_Casos registrados'!$A$8)</f>
        <v>0</v>
      </c>
      <c r="N10" s="5"/>
    </row>
    <row r="11" spans="1:14" ht="15" x14ac:dyDescent="0.25">
      <c r="A11" s="56"/>
      <c r="B11" s="36" t="s">
        <v>8099</v>
      </c>
      <c r="C11" s="5">
        <f>+COUNTIFS(Tabla2[Año],2022,Tabla2[Mes],1,Tabla2[SubCategoria Detalle],'Book 2.1_Casos registrados'!B11,Tabla2[Tipo],'Book 2.1_Casos registrados'!$A$8)</f>
        <v>2</v>
      </c>
      <c r="D11" s="5">
        <f>+COUNTIFS( Tabla2[Año],2022,Tabla2[Mes],2,Tabla2[SubCategoria Detalle],'Book 2.1_Casos registrados'!B11,Tabla2[Tipo],'Book 2.1_Casos registrados'!$A$8)</f>
        <v>0</v>
      </c>
      <c r="E11" s="5">
        <f>+COUNTIFS( Tabla2[Año],2022,Tabla2[Mes],3,Tabla2[SubCategoria Detalle],'Book 2.1_Casos registrados'!B11,Tabla2[Tipo],'Book 2.1_Casos registrados'!$A$8)</f>
        <v>4</v>
      </c>
      <c r="F11" s="5">
        <f>+COUNTIFS( Tabla2[Año],2022,Tabla2[Mes],4,Tabla2[SubCategoria Detalle],'Book 2.1_Casos registrados'!B11,Tabla2[Tipo],'Book 2.1_Casos registrados'!$A$8)</f>
        <v>1</v>
      </c>
      <c r="G11" s="5">
        <f>+COUNTIFS(Tabla2[Año],2022,Tabla2[Mes],5,Tabla2[SubCategoria Detalle],'Book 2.1_Casos registrados'!B11,Tabla2[Tipo],'Book 2.1_Casos registrados'!$A$8)</f>
        <v>5</v>
      </c>
      <c r="H11" s="5">
        <f>+COUNTIFS( Tabla2[Año],2022,Tabla2[Mes],6,Tabla2[SubCategoria Detalle],'Book 2.1_Casos registrados'!B11,Tabla2[Tipo],'Book 2.1_Casos registrados'!$A$8)</f>
        <v>4</v>
      </c>
      <c r="I11" s="5">
        <f>+COUNTIFS( Tabla2[Año],2022,Tabla2[Mes],7,Tabla2[SubCategoria Detalle],'Book 2.1_Casos registrados'!B11,Tabla2[Tipo],'Book 2.1_Casos registrados'!$A$8)</f>
        <v>0</v>
      </c>
      <c r="J11" s="5">
        <f>+COUNTIFS( Tabla2[Año],2022,Tabla2[Mes],8,Tabla2[SubCategoria Detalle],'Book 2.1_Casos registrados'!B11,Tabla2[Tipo],'Book 2.1_Casos registrados'!$A$8)</f>
        <v>1</v>
      </c>
      <c r="K11" s="5">
        <f>+COUNTIFS(Tabla2[Año],2022,Tabla2[Mes],9,Tabla2[SubCategoria Detalle],'Book 2.1_Casos registrados'!B11,Tabla2[Tipo],'Book 2.1_Casos registrados'!$A$8)</f>
        <v>0</v>
      </c>
      <c r="L11" s="5">
        <f>+COUNTIFS(Tabla2[Año],2022,Tabla2[Mes],10,Tabla2[SubCategoria Detalle],'Book 2.1_Casos registrados'!B11,Tabla2[Tipo],'Book 2.1_Casos registrados'!$A$8)</f>
        <v>2</v>
      </c>
      <c r="M11" s="5">
        <f>+COUNTIFS(Tabla2[Año],2022,Tabla2[Mes],11,Tabla2[SubCategoria Detalle],'Book 2.1_Casos registrados'!B11,Tabla2[Tipo],'Book 2.1_Casos registrados'!$A$8)</f>
        <v>1</v>
      </c>
      <c r="N11" s="5"/>
    </row>
    <row r="12" spans="1:14" ht="15" x14ac:dyDescent="0.25">
      <c r="A12" s="56"/>
      <c r="B12" s="36" t="s">
        <v>7729</v>
      </c>
      <c r="C12" s="5">
        <f>+COUNTIFS(Tabla2[Año],2022,Tabla2[Mes],1,Tabla2[SubCategoria Detalle],'Book 2.1_Casos registrados'!B12,Tabla2[Tipo],'Book 2.1_Casos registrados'!$A$8)</f>
        <v>6</v>
      </c>
      <c r="D12" s="5">
        <f>+COUNTIFS( Tabla2[Año],2022,Tabla2[Mes],2,Tabla2[SubCategoria Detalle],'Book 2.1_Casos registrados'!B12,Tabla2[Tipo],'Book 2.1_Casos registrados'!$A$8)</f>
        <v>1</v>
      </c>
      <c r="E12" s="5">
        <f>+COUNTIFS( Tabla2[Año],2022,Tabla2[Mes],3,Tabla2[SubCategoria Detalle],'Book 2.1_Casos registrados'!B12,Tabla2[Tipo],'Book 2.1_Casos registrados'!$A$8)</f>
        <v>4</v>
      </c>
      <c r="F12" s="5">
        <f>+COUNTIFS( Tabla2[Año],2022,Tabla2[Mes],4,Tabla2[SubCategoria Detalle],'Book 2.1_Casos registrados'!B12,Tabla2[Tipo],'Book 2.1_Casos registrados'!$A$8)</f>
        <v>0</v>
      </c>
      <c r="G12" s="5">
        <f>+COUNTIFS(Tabla2[Año],2022,Tabla2[Mes],5,Tabla2[SubCategoria Detalle],'Book 2.1_Casos registrados'!B12,Tabla2[Tipo],'Book 2.1_Casos registrados'!$A$8)</f>
        <v>0</v>
      </c>
      <c r="H12" s="5">
        <f>+COUNTIFS( Tabla2[Año],2022,Tabla2[Mes],6,Tabla2[SubCategoria Detalle],'Book 2.1_Casos registrados'!B12,Tabla2[Tipo],'Book 2.1_Casos registrados'!$A$8)</f>
        <v>0</v>
      </c>
      <c r="I12" s="5">
        <f>+COUNTIFS( Tabla2[Año],2022,Tabla2[Mes],7,Tabla2[SubCategoria Detalle],'Book 2.1_Casos registrados'!B12,Tabla2[Tipo],'Book 2.1_Casos registrados'!$A$8)</f>
        <v>2</v>
      </c>
      <c r="J12" s="5">
        <f>+COUNTIFS( Tabla2[Año],2022,Tabla2[Mes],8,Tabla2[SubCategoria Detalle],'Book 2.1_Casos registrados'!B12,Tabla2[Tipo],'Book 2.1_Casos registrados'!$A$8)</f>
        <v>2</v>
      </c>
      <c r="K12" s="5">
        <f>+COUNTIFS(Tabla2[Año],2022,Tabla2[Mes],9,Tabla2[SubCategoria Detalle],'Book 2.1_Casos registrados'!B12,Tabla2[Tipo],'Book 2.1_Casos registrados'!$A$8)</f>
        <v>0</v>
      </c>
      <c r="L12" s="5">
        <f>+COUNTIFS(Tabla2[Año],2022,Tabla2[Mes],10,Tabla2[SubCategoria Detalle],'Book 2.1_Casos registrados'!B12,Tabla2[Tipo],'Book 2.1_Casos registrados'!$A$8)</f>
        <v>0</v>
      </c>
      <c r="M12" s="5">
        <f>+COUNTIFS(Tabla2[Año],2022,Tabla2[Mes],11,Tabla2[SubCategoria Detalle],'Book 2.1_Casos registrados'!B12,Tabla2[Tipo],'Book 2.1_Casos registrados'!$A$8)</f>
        <v>1</v>
      </c>
      <c r="N12" s="5"/>
    </row>
    <row r="13" spans="1:14" ht="15" x14ac:dyDescent="0.25">
      <c r="A13" s="56"/>
      <c r="B13" s="36" t="s">
        <v>7741</v>
      </c>
      <c r="C13" s="5">
        <f>+COUNTIFS(Tabla2[Año],2022,Tabla2[Mes],1,Tabla2[SubCategoria Detalle],'Book 2.1_Casos registrados'!B13,Tabla2[Tipo],'Book 2.1_Casos registrados'!$A$8)</f>
        <v>4</v>
      </c>
      <c r="D13" s="5">
        <f>+COUNTIFS( Tabla2[Año],2022,Tabla2[Mes],2,Tabla2[SubCategoria Detalle],'Book 2.1_Casos registrados'!B13,Tabla2[Tipo],'Book 2.1_Casos registrados'!$A$8)</f>
        <v>1</v>
      </c>
      <c r="E13" s="5">
        <f>+COUNTIFS( Tabla2[Año],2022,Tabla2[Mes],3,Tabla2[SubCategoria Detalle],'Book 2.1_Casos registrados'!B13,Tabla2[Tipo],'Book 2.1_Casos registrados'!$A$8)</f>
        <v>0</v>
      </c>
      <c r="F13" s="5">
        <f>+COUNTIFS( Tabla2[Año],2022,Tabla2[Mes],4,Tabla2[SubCategoria Detalle],'Book 2.1_Casos registrados'!B13,Tabla2[Tipo],'Book 2.1_Casos registrados'!$A$8)</f>
        <v>0</v>
      </c>
      <c r="G13" s="5">
        <f>+COUNTIFS(Tabla2[Año],2022,Tabla2[Mes],5,Tabla2[SubCategoria Detalle],'Book 2.1_Casos registrados'!B13,Tabla2[Tipo],'Book 2.1_Casos registrados'!$A$8)</f>
        <v>1</v>
      </c>
      <c r="H13" s="5">
        <f>+COUNTIFS( Tabla2[Año],2022,Tabla2[Mes],6,Tabla2[SubCategoria Detalle],'Book 2.1_Casos registrados'!B13,Tabla2[Tipo],'Book 2.1_Casos registrados'!$A$8)</f>
        <v>4</v>
      </c>
      <c r="I13" s="5">
        <f>+COUNTIFS( Tabla2[Año],2022,Tabla2[Mes],7,Tabla2[SubCategoria Detalle],'Book 2.1_Casos registrados'!B13,Tabla2[Tipo],'Book 2.1_Casos registrados'!$A$8)</f>
        <v>1</v>
      </c>
      <c r="J13" s="5">
        <f>+COUNTIFS( Tabla2[Año],2022,Tabla2[Mes],8,Tabla2[SubCategoria Detalle],'Book 2.1_Casos registrados'!B13,Tabla2[Tipo],'Book 2.1_Casos registrados'!$A$8)</f>
        <v>2</v>
      </c>
      <c r="K13" s="5">
        <f>+COUNTIFS(Tabla2[Año],2022,Tabla2[Mes],9,Tabla2[SubCategoria Detalle],'Book 2.1_Casos registrados'!B13,Tabla2[Tipo],'Book 2.1_Casos registrados'!$A$8)</f>
        <v>1</v>
      </c>
      <c r="L13" s="5">
        <f>+COUNTIFS(Tabla2[Año],2022,Tabla2[Mes],10,Tabla2[SubCategoria Detalle],'Book 2.1_Casos registrados'!B13,Tabla2[Tipo],'Book 2.1_Casos registrados'!$A$8)</f>
        <v>2</v>
      </c>
      <c r="M13" s="5">
        <f>+COUNTIFS(Tabla2[Año],2022,Tabla2[Mes],11,Tabla2[SubCategoria Detalle],'Book 2.1_Casos registrados'!B13,Tabla2[Tipo],'Book 2.1_Casos registrados'!$A$8)</f>
        <v>1</v>
      </c>
      <c r="N13" s="5"/>
    </row>
    <row r="14" spans="1:14" ht="15" x14ac:dyDescent="0.25">
      <c r="A14" s="56"/>
      <c r="B14" s="36" t="s">
        <v>7738</v>
      </c>
      <c r="C14" s="5">
        <f>+COUNTIFS(Tabla2[Año],2022,Tabla2[Mes],1,Tabla2[SubCategoria Detalle],'Book 2.1_Casos registrados'!B14,Tabla2[Tipo],'Book 2.1_Casos registrados'!$A$8)</f>
        <v>1</v>
      </c>
      <c r="D14" s="5">
        <f>+COUNTIFS( Tabla2[Año],2022,Tabla2[Mes],2,Tabla2[SubCategoria Detalle],'Book 2.1_Casos registrados'!B14,Tabla2[Tipo],'Book 2.1_Casos registrados'!$A$8)</f>
        <v>0</v>
      </c>
      <c r="E14" s="5">
        <f>+COUNTIFS( Tabla2[Año],2022,Tabla2[Mes],3,Tabla2[SubCategoria Detalle],'Book 2.1_Casos registrados'!B14,Tabla2[Tipo],'Book 2.1_Casos registrados'!$A$8)</f>
        <v>3</v>
      </c>
      <c r="F14" s="5">
        <f>+COUNTIFS( Tabla2[Año],2022,Tabla2[Mes],4,Tabla2[SubCategoria Detalle],'Book 2.1_Casos registrados'!B14,Tabla2[Tipo],'Book 2.1_Casos registrados'!$A$8)</f>
        <v>4</v>
      </c>
      <c r="G14" s="5">
        <f>+COUNTIFS(Tabla2[Año],2022,Tabla2[Mes],5,Tabla2[SubCategoria Detalle],'Book 2.1_Casos registrados'!B14,Tabla2[Tipo],'Book 2.1_Casos registrados'!$A$8)</f>
        <v>0</v>
      </c>
      <c r="H14" s="5">
        <f>+COUNTIFS( Tabla2[Año],2022,Tabla2[Mes],6,Tabla2[SubCategoria Detalle],'Book 2.1_Casos registrados'!B14,Tabla2[Tipo],'Book 2.1_Casos registrados'!$A$8)</f>
        <v>0</v>
      </c>
      <c r="I14" s="5">
        <f>+COUNTIFS( Tabla2[Año],2022,Tabla2[Mes],7,Tabla2[SubCategoria Detalle],'Book 2.1_Casos registrados'!B14,Tabla2[Tipo],'Book 2.1_Casos registrados'!$A$8)</f>
        <v>0</v>
      </c>
      <c r="J14" s="5">
        <f>+COUNTIFS( Tabla2[Año],2022,Tabla2[Mes],8,Tabla2[SubCategoria Detalle],'Book 2.1_Casos registrados'!B14,Tabla2[Tipo],'Book 2.1_Casos registrados'!$A$8)</f>
        <v>5</v>
      </c>
      <c r="K14" s="5">
        <f>+COUNTIFS(Tabla2[Año],2022,Tabla2[Mes],9,Tabla2[SubCategoria Detalle],'Book 2.1_Casos registrados'!B14,Tabla2[Tipo],'Book 2.1_Casos registrados'!$A$8)</f>
        <v>0</v>
      </c>
      <c r="L14" s="5">
        <f>+COUNTIFS(Tabla2[Año],2022,Tabla2[Mes],10,Tabla2[SubCategoria Detalle],'Book 2.1_Casos registrados'!B14,Tabla2[Tipo],'Book 2.1_Casos registrados'!$A$8)</f>
        <v>0</v>
      </c>
      <c r="M14" s="5">
        <f>+COUNTIFS(Tabla2[Año],2022,Tabla2[Mes],11,Tabla2[SubCategoria Detalle],'Book 2.1_Casos registrados'!B14,Tabla2[Tipo],'Book 2.1_Casos registrados'!$A$8)</f>
        <v>0</v>
      </c>
      <c r="N14" s="5"/>
    </row>
    <row r="15" spans="1:14" ht="15" x14ac:dyDescent="0.25">
      <c r="A15" s="56"/>
      <c r="B15" s="36" t="s">
        <v>7734</v>
      </c>
      <c r="C15" s="5">
        <f>+COUNTIFS(Tabla2[Año],2022,Tabla2[Mes],1,Tabla2[SubCategoria Detalle],'Book 2.1_Casos registrados'!B15,Tabla2[Tipo],'Book 2.1_Casos registrados'!$A$8)</f>
        <v>4</v>
      </c>
      <c r="D15" s="5">
        <f>+COUNTIFS( Tabla2[Año],2022,Tabla2[Mes],2,Tabla2[SubCategoria Detalle],'Book 2.1_Casos registrados'!B15,Tabla2[Tipo],'Book 2.1_Casos registrados'!$A$8)</f>
        <v>2</v>
      </c>
      <c r="E15" s="5">
        <f>+COUNTIFS( Tabla2[Año],2022,Tabla2[Mes],3,Tabla2[SubCategoria Detalle],'Book 2.1_Casos registrados'!B15,Tabla2[Tipo],'Book 2.1_Casos registrados'!$A$8)</f>
        <v>0</v>
      </c>
      <c r="F15" s="5">
        <f>+COUNTIFS( Tabla2[Año],2022,Tabla2[Mes],4,Tabla2[SubCategoria Detalle],'Book 2.1_Casos registrados'!B15,Tabla2[Tipo],'Book 2.1_Casos registrados'!$A$8)</f>
        <v>1</v>
      </c>
      <c r="G15" s="5">
        <f>+COUNTIFS(Tabla2[Año],2022,Tabla2[Mes],5,Tabla2[SubCategoria Detalle],'Book 2.1_Casos registrados'!B15,Tabla2[Tipo],'Book 2.1_Casos registrados'!$A$8)</f>
        <v>0</v>
      </c>
      <c r="H15" s="5">
        <f>+COUNTIFS( Tabla2[Año],2022,Tabla2[Mes],6,Tabla2[SubCategoria Detalle],'Book 2.1_Casos registrados'!B15,Tabla2[Tipo],'Book 2.1_Casos registrados'!$A$8)</f>
        <v>1</v>
      </c>
      <c r="I15" s="5">
        <f>+COUNTIFS( Tabla2[Año],2022,Tabla2[Mes],7,Tabla2[SubCategoria Detalle],'Book 2.1_Casos registrados'!B15,Tabla2[Tipo],'Book 2.1_Casos registrados'!$A$8)</f>
        <v>0</v>
      </c>
      <c r="J15" s="5">
        <f>+COUNTIFS( Tabla2[Año],2022,Tabla2[Mes],8,Tabla2[SubCategoria Detalle],'Book 2.1_Casos registrados'!B15,Tabla2[Tipo],'Book 2.1_Casos registrados'!$A$8)</f>
        <v>0</v>
      </c>
      <c r="K15" s="5">
        <f>+COUNTIFS(Tabla2[Año],2022,Tabla2[Mes],9,Tabla2[SubCategoria Detalle],'Book 2.1_Casos registrados'!B15,Tabla2[Tipo],'Book 2.1_Casos registrados'!$A$8)</f>
        <v>0</v>
      </c>
      <c r="L15" s="5">
        <f>+COUNTIFS(Tabla2[Año],2022,Tabla2[Mes],10,Tabla2[SubCategoria Detalle],'Book 2.1_Casos registrados'!B15,Tabla2[Tipo],'Book 2.1_Casos registrados'!$A$8)</f>
        <v>2</v>
      </c>
      <c r="M15" s="5">
        <f>+COUNTIFS(Tabla2[Año],2022,Tabla2[Mes],11,Tabla2[SubCategoria Detalle],'Book 2.1_Casos registrados'!B15,Tabla2[Tipo],'Book 2.1_Casos registrados'!$A$8)</f>
        <v>1</v>
      </c>
      <c r="N15" s="5"/>
    </row>
    <row r="16" spans="1:14" ht="15" x14ac:dyDescent="0.25">
      <c r="A16" s="56"/>
      <c r="B16" s="36" t="s">
        <v>7770</v>
      </c>
      <c r="C16" s="5">
        <f>+COUNTIFS(Tabla2[Año],2022,Tabla2[Mes],1,Tabla2[SubCategoria Detalle],'Book 2.1_Casos registrados'!B16,Tabla2[Tipo],'Book 2.1_Casos registrados'!$A$8)</f>
        <v>0</v>
      </c>
      <c r="D16" s="5">
        <f>+COUNTIFS( Tabla2[Año],2022,Tabla2[Mes],2,Tabla2[SubCategoria Detalle],'Book 2.1_Casos registrados'!B16,Tabla2[Tipo],'Book 2.1_Casos registrados'!$A$8)</f>
        <v>1</v>
      </c>
      <c r="E16" s="5">
        <f>+COUNTIFS( Tabla2[Año],2022,Tabla2[Mes],3,Tabla2[SubCategoria Detalle],'Book 2.1_Casos registrados'!B16,Tabla2[Tipo],'Book 2.1_Casos registrados'!$A$8)</f>
        <v>1</v>
      </c>
      <c r="F16" s="5">
        <f>+COUNTIFS( Tabla2[Año],2022,Tabla2[Mes],4,Tabla2[SubCategoria Detalle],'Book 2.1_Casos registrados'!B16,Tabla2[Tipo],'Book 2.1_Casos registrados'!$A$8)</f>
        <v>0</v>
      </c>
      <c r="G16" s="5">
        <f>+COUNTIFS(Tabla2[Año],2022,Tabla2[Mes],5,Tabla2[SubCategoria Detalle],'Book 2.1_Casos registrados'!B16,Tabla2[Tipo],'Book 2.1_Casos registrados'!$A$8)</f>
        <v>2</v>
      </c>
      <c r="H16" s="5">
        <f>+COUNTIFS( Tabla2[Año],2022,Tabla2[Mes],6,Tabla2[SubCategoria Detalle],'Book 2.1_Casos registrados'!B16,Tabla2[Tipo],'Book 2.1_Casos registrados'!$A$8)</f>
        <v>2</v>
      </c>
      <c r="I16" s="5">
        <f>+COUNTIFS( Tabla2[Año],2022,Tabla2[Mes],7,Tabla2[SubCategoria Detalle],'Book 2.1_Casos registrados'!B16,Tabla2[Tipo],'Book 2.1_Casos registrados'!$A$8)</f>
        <v>0</v>
      </c>
      <c r="J16" s="5">
        <f>+COUNTIFS( Tabla2[Año],2022,Tabla2[Mes],8,Tabla2[SubCategoria Detalle],'Book 2.1_Casos registrados'!B16,Tabla2[Tipo],'Book 2.1_Casos registrados'!$A$8)</f>
        <v>1</v>
      </c>
      <c r="K16" s="5">
        <f>+COUNTIFS(Tabla2[Año],2022,Tabla2[Mes],9,Tabla2[SubCategoria Detalle],'Book 2.1_Casos registrados'!B16,Tabla2[Tipo],'Book 2.1_Casos registrados'!$A$8)</f>
        <v>1</v>
      </c>
      <c r="L16" s="5">
        <f>+COUNTIFS(Tabla2[Año],2022,Tabla2[Mes],10,Tabla2[SubCategoria Detalle],'Book 2.1_Casos registrados'!B16,Tabla2[Tipo],'Book 2.1_Casos registrados'!$A$8)</f>
        <v>0</v>
      </c>
      <c r="M16" s="5">
        <f>+COUNTIFS(Tabla2[Año],2022,Tabla2[Mes],11,Tabla2[SubCategoria Detalle],'Book 2.1_Casos registrados'!B16,Tabla2[Tipo],'Book 2.1_Casos registrados'!$A$8)</f>
        <v>0</v>
      </c>
      <c r="N16" s="5"/>
    </row>
    <row r="17" spans="1:15" ht="15" x14ac:dyDescent="0.25">
      <c r="A17" s="56" t="s">
        <v>7</v>
      </c>
      <c r="B17" s="36" t="s">
        <v>7722</v>
      </c>
      <c r="C17" s="5">
        <f>+COUNTIFS(Tabla2[Año],2022,Tabla2[Mes],1,Tabla2[SubCategoria Detalle],'Book 2.1_Casos registrados'!B17,Tabla2[Tipo],'Book 2.1_Casos registrados'!$A$17)</f>
        <v>80</v>
      </c>
      <c r="D17" s="5">
        <f>+COUNTIFS( Tabla2[Año],2022,Tabla2[Mes],2,Tabla2[SubCategoria Detalle],'Book 2.1_Casos registrados'!B17,Tabla2[Tipo],'Book 2.1_Casos registrados'!$A$17)</f>
        <v>26</v>
      </c>
      <c r="E17" s="5">
        <f>+COUNTIFS( Tabla2[Año],2022,Tabla2[Mes],3,Tabla2[SubCategoria Detalle],'Book 2.1_Casos registrados'!B17,Tabla2[Tipo],'Book 2.1_Casos registrados'!$A$17)</f>
        <v>57</v>
      </c>
      <c r="F17" s="5">
        <f>+COUNTIFS( Tabla2[Año],2022,Tabla2[Mes],4,Tabla2[SubCategoria Detalle],'Book 2.1_Casos registrados'!B17,Tabla2[Tipo],'Book 2.1_Casos registrados'!$A$17)</f>
        <v>51</v>
      </c>
      <c r="G17" s="5">
        <f>+COUNTIFS(Tabla2[Año],2022,Tabla2[Mes],5,Tabla2[SubCategoria Detalle],'Book 2.1_Casos registrados'!B17,Tabla2[Tipo],'Book 2.1_Casos registrados'!$A$17)</f>
        <v>99</v>
      </c>
      <c r="H17" s="5">
        <f>+COUNTIFS( Tabla2[Año],2022,Tabla2[Mes],6,Tabla2[SubCategoria Detalle],'Book 2.1_Casos registrados'!B17,Tabla2[Tipo],'Book 2.1_Casos registrados'!$A$17)</f>
        <v>48</v>
      </c>
      <c r="I17" s="5">
        <f>+COUNTIFS( Tabla2[Año],2022,Tabla2[Mes],7,Tabla2[SubCategoria Detalle],'Book 2.1_Casos registrados'!B17,Tabla2[Tipo],'Book 2.1_Casos registrados'!$A$17)</f>
        <v>52</v>
      </c>
      <c r="J17" s="5">
        <f>+COUNTIFS( Tabla2[Año],2022,Tabla2[Mes],8,Tabla2[SubCategoria Detalle],'Book 2.1_Casos registrados'!B17,Tabla2[Tipo],'Book 2.1_Casos registrados'!$A$17)</f>
        <v>55</v>
      </c>
      <c r="K17" s="5">
        <f>+COUNTIFS(Tabla2[Año],2022,Tabla2[Mes],9,Tabla2[SubCategoria Detalle],'Book 2.1_Casos registrados'!B17,Tabla2[Tipo],'Book 2.1_Casos registrados'!$A$17)</f>
        <v>47</v>
      </c>
      <c r="L17" s="5">
        <f>+COUNTIFS(Tabla2[Año],2022,Tabla2[Mes],10,Tabla2[SubCategoria Detalle],'Book 2.1_Casos registrados'!B17,Tabla2[Tipo],'Book 2.1_Casos registrados'!$A$17)</f>
        <v>31</v>
      </c>
      <c r="M17" s="5">
        <f>+COUNTIFS(Tabla2[Año],2022,Tabla2[Mes],11,Tabla2[SubCategoria Detalle],'Book 2.1_Casos registrados'!B17,Tabla2[Tipo],'Book 2.1_Casos registrados'!$A$17)</f>
        <v>41</v>
      </c>
      <c r="N17" s="5"/>
    </row>
    <row r="18" spans="1:15" ht="15" x14ac:dyDescent="0.25">
      <c r="A18" s="56"/>
      <c r="B18" s="36" t="s">
        <v>8893</v>
      </c>
      <c r="C18" s="5">
        <f>+COUNTIFS(Tabla2[Año],2022,Tabla2[Mes],1,Tabla2[SubCategoria Detalle],'Book 2.1_Casos registrados'!B18,Tabla2[Tipo],'Book 2.1_Casos registrados'!$A$17)</f>
        <v>0</v>
      </c>
      <c r="D18" s="5">
        <f>+COUNTIFS( Tabla2[Año],2022,Tabla2[Mes],2,Tabla2[SubCategoria Detalle],'Book 2.1_Casos registrados'!B18,Tabla2[Tipo],'Book 2.1_Casos registrados'!$A$17)</f>
        <v>181</v>
      </c>
      <c r="E18" s="5">
        <f>+COUNTIFS( Tabla2[Año],2022,Tabla2[Mes],3,Tabla2[SubCategoria Detalle],'Book 2.1_Casos registrados'!B18,Tabla2[Tipo],'Book 2.1_Casos registrados'!$A$17)</f>
        <v>99</v>
      </c>
      <c r="F18" s="5">
        <f>+COUNTIFS( Tabla2[Año],2022,Tabla2[Mes],4,Tabla2[SubCategoria Detalle],'Book 2.1_Casos registrados'!B18,Tabla2[Tipo],'Book 2.1_Casos registrados'!$A$17)</f>
        <v>0</v>
      </c>
      <c r="G18" s="5">
        <f>+COUNTIFS(Tabla2[Año],2022,Tabla2[Mes],5,Tabla2[SubCategoria Detalle],'Book 2.1_Casos registrados'!B18,Tabla2[Tipo],'Book 2.1_Casos registrados'!$A$17)</f>
        <v>0</v>
      </c>
      <c r="H18" s="5">
        <f>+COUNTIFS( Tabla2[Año],2022,Tabla2[Mes],6,Tabla2[SubCategoria Detalle],'Book 2.1_Casos registrados'!B18,Tabla2[Tipo],'Book 2.1_Casos registrados'!$A$17)</f>
        <v>0</v>
      </c>
      <c r="I18" s="5">
        <f>+COUNTIFS( Tabla2[Año],2022,Tabla2[Mes],7,Tabla2[SubCategoria Detalle],'Book 2.1_Casos registrados'!B18,Tabla2[Tipo],'Book 2.1_Casos registrados'!$A$17)</f>
        <v>0</v>
      </c>
      <c r="J18" s="5">
        <f>+COUNTIFS( Tabla2[Año],2022,Tabla2[Mes],8,Tabla2[SubCategoria Detalle],'Book 2.1_Casos registrados'!B18,Tabla2[Tipo],'Book 2.1_Casos registrados'!$A$17)</f>
        <v>0</v>
      </c>
      <c r="K18" s="5">
        <f>+COUNTIFS(Tabla2[Año],2022,Tabla2[Mes],9,Tabla2[SubCategoria Detalle],'Book 2.1_Casos registrados'!B18,Tabla2[Tipo],'Book 2.1_Casos registrados'!$A$17)</f>
        <v>0</v>
      </c>
      <c r="L18" s="5">
        <f>+COUNTIFS(Tabla2[Año],2022,Tabla2[Mes],10,Tabla2[SubCategoria Detalle],'Book 2.1_Casos registrados'!B18,Tabla2[Tipo],'Book 2.1_Casos registrados'!$A$17)</f>
        <v>0</v>
      </c>
      <c r="M18" s="5">
        <f>+COUNTIFS(Tabla2[Año],2022,Tabla2[Mes],11,Tabla2[SubCategoria Detalle],'Book 2.1_Casos registrados'!B18,Tabla2[Tipo],'Book 2.1_Casos registrados'!$A$17)</f>
        <v>0</v>
      </c>
      <c r="N18" s="5"/>
    </row>
    <row r="19" spans="1:15" ht="15" x14ac:dyDescent="0.25">
      <c r="A19" s="56"/>
      <c r="B19" s="36" t="s">
        <v>7745</v>
      </c>
      <c r="C19" s="5">
        <f>+COUNTIFS(Tabla2[Año],2022,Tabla2[Mes],1,Tabla2[SubCategoria Detalle],'Book 2.1_Casos registrados'!B19,Tabla2[Tipo],'Book 2.1_Casos registrados'!$A$17)</f>
        <v>39</v>
      </c>
      <c r="D19" s="5">
        <f>+COUNTIFS( Tabla2[Año],2022,Tabla2[Mes],2,Tabla2[SubCategoria Detalle],'Book 2.1_Casos registrados'!B19,Tabla2[Tipo],'Book 2.1_Casos registrados'!$A$17)</f>
        <v>25</v>
      </c>
      <c r="E19" s="5">
        <f>+COUNTIFS( Tabla2[Año],2022,Tabla2[Mes],3,Tabla2[SubCategoria Detalle],'Book 2.1_Casos registrados'!B19,Tabla2[Tipo],'Book 2.1_Casos registrados'!$A$17)</f>
        <v>32</v>
      </c>
      <c r="F19" s="5">
        <f>+COUNTIFS( Tabla2[Año],2022,Tabla2[Mes],4,Tabla2[SubCategoria Detalle],'Book 2.1_Casos registrados'!B19,Tabla2[Tipo],'Book 2.1_Casos registrados'!$A$17)</f>
        <v>8</v>
      </c>
      <c r="G19" s="5">
        <f>+COUNTIFS(Tabla2[Año],2022,Tabla2[Mes],5,Tabla2[SubCategoria Detalle],'Book 2.1_Casos registrados'!B19,Tabla2[Tipo],'Book 2.1_Casos registrados'!$A$17)</f>
        <v>24</v>
      </c>
      <c r="H19" s="5">
        <f>+COUNTIFS( Tabla2[Año],2022,Tabla2[Mes],6,Tabla2[SubCategoria Detalle],'Book 2.1_Casos registrados'!B19,Tabla2[Tipo],'Book 2.1_Casos registrados'!$A$17)</f>
        <v>17</v>
      </c>
      <c r="I19" s="5">
        <f>+COUNTIFS( Tabla2[Año],2022,Tabla2[Mes],7,Tabla2[SubCategoria Detalle],'Book 2.1_Casos registrados'!B19,Tabla2[Tipo],'Book 2.1_Casos registrados'!$A$17)</f>
        <v>32</v>
      </c>
      <c r="J19" s="5">
        <f>+COUNTIFS( Tabla2[Año],2022,Tabla2[Mes],8,Tabla2[SubCategoria Detalle],'Book 2.1_Casos registrados'!B19,Tabla2[Tipo],'Book 2.1_Casos registrados'!$A$17)</f>
        <v>38</v>
      </c>
      <c r="K19" s="5">
        <f>+COUNTIFS(Tabla2[Año],2022,Tabla2[Mes],9,Tabla2[SubCategoria Detalle],'Book 2.1_Casos registrados'!B19,Tabla2[Tipo],'Book 2.1_Casos registrados'!$A$17)</f>
        <v>46</v>
      </c>
      <c r="L19" s="5">
        <f>+COUNTIFS(Tabla2[Año],2022,Tabla2[Mes],10,Tabla2[SubCategoria Detalle],'Book 2.1_Casos registrados'!B19,Tabla2[Tipo],'Book 2.1_Casos registrados'!$A$17)</f>
        <v>42</v>
      </c>
      <c r="M19" s="5">
        <f>+COUNTIFS(Tabla2[Año],2022,Tabla2[Mes],11,Tabla2[SubCategoria Detalle],'Book 2.1_Casos registrados'!B19,Tabla2[Tipo],'Book 2.1_Casos registrados'!$A$17)</f>
        <v>38</v>
      </c>
      <c r="N19" s="5"/>
    </row>
    <row r="20" spans="1:15" ht="15" x14ac:dyDescent="0.25">
      <c r="A20" s="56"/>
      <c r="B20" s="36" t="s">
        <v>7730</v>
      </c>
      <c r="C20" s="5">
        <f>+COUNTIFS(Tabla2[Año],2022,Tabla2[Mes],1,Tabla2[SubCategoria Detalle],'Book 2.1_Casos registrados'!B20,Tabla2[Tipo],'Book 2.1_Casos registrados'!$A$17)</f>
        <v>100</v>
      </c>
      <c r="D20" s="5">
        <f>+COUNTIFS( Tabla2[Año],2022,Tabla2[Mes],2,Tabla2[SubCategoria Detalle],'Book 2.1_Casos registrados'!B20,Tabla2[Tipo],'Book 2.1_Casos registrados'!$A$17)</f>
        <v>9</v>
      </c>
      <c r="E20" s="5">
        <f>+COUNTIFS( Tabla2[Año],2022,Tabla2[Mes],3,Tabla2[SubCategoria Detalle],'Book 2.1_Casos registrados'!B20,Tabla2[Tipo],'Book 2.1_Casos registrados'!$A$17)</f>
        <v>55</v>
      </c>
      <c r="F20" s="5">
        <f>+COUNTIFS( Tabla2[Año],2022,Tabla2[Mes],4,Tabla2[SubCategoria Detalle],'Book 2.1_Casos registrados'!B20,Tabla2[Tipo],'Book 2.1_Casos registrados'!$A$17)</f>
        <v>30</v>
      </c>
      <c r="G20" s="5">
        <f>+COUNTIFS(Tabla2[Año],2022,Tabla2[Mes],5,Tabla2[SubCategoria Detalle],'Book 2.1_Casos registrados'!B20,Tabla2[Tipo],'Book 2.1_Casos registrados'!$A$17)</f>
        <v>19</v>
      </c>
      <c r="H20" s="5">
        <f>+COUNTIFS( Tabla2[Año],2022,Tabla2[Mes],6,Tabla2[SubCategoria Detalle],'Book 2.1_Casos registrados'!B20,Tabla2[Tipo],'Book 2.1_Casos registrados'!$A$17)</f>
        <v>7</v>
      </c>
      <c r="I20" s="5">
        <f>+COUNTIFS( Tabla2[Año],2022,Tabla2[Mes],7,Tabla2[SubCategoria Detalle],'Book 2.1_Casos registrados'!B20,Tabla2[Tipo],'Book 2.1_Casos registrados'!$A$17)</f>
        <v>6</v>
      </c>
      <c r="J20" s="5">
        <f>+COUNTIFS( Tabla2[Año],2022,Tabla2[Mes],8,Tabla2[SubCategoria Detalle],'Book 2.1_Casos registrados'!B20,Tabla2[Tipo],'Book 2.1_Casos registrados'!$A$17)</f>
        <v>10</v>
      </c>
      <c r="K20" s="5">
        <f>+COUNTIFS(Tabla2[Año],2022,Tabla2[Mes],9,Tabla2[SubCategoria Detalle],'Book 2.1_Casos registrados'!B20,Tabla2[Tipo],'Book 2.1_Casos registrados'!$A$17)</f>
        <v>11</v>
      </c>
      <c r="L20" s="5">
        <f>+COUNTIFS(Tabla2[Año],2022,Tabla2[Mes],10,Tabla2[SubCategoria Detalle],'Book 2.1_Casos registrados'!B20,Tabla2[Tipo],'Book 2.1_Casos registrados'!$A$17)</f>
        <v>4</v>
      </c>
      <c r="M20" s="5">
        <f>+COUNTIFS(Tabla2[Año],2022,Tabla2[Mes],11,Tabla2[SubCategoria Detalle],'Book 2.1_Casos registrados'!B20,Tabla2[Tipo],'Book 2.1_Casos registrados'!$A$17)</f>
        <v>4</v>
      </c>
      <c r="N20" s="5"/>
    </row>
    <row r="21" spans="1:15" ht="15" x14ac:dyDescent="0.25">
      <c r="A21" s="56"/>
      <c r="B21" s="36" t="s">
        <v>7726</v>
      </c>
      <c r="C21" s="5">
        <f>+COUNTIFS(Tabla2[Año],2022,Tabla2[Mes],1,Tabla2[SubCategoria Detalle],'Book 2.1_Casos registrados'!B21,Tabla2[Tipo],'Book 2.1_Casos registrados'!$A$17)</f>
        <v>2</v>
      </c>
      <c r="D21" s="5">
        <f>+COUNTIFS( Tabla2[Año],2022,Tabla2[Mes],2,Tabla2[SubCategoria Detalle],'Book 2.1_Casos registrados'!B21,Tabla2[Tipo],'Book 2.1_Casos registrados'!$A$17)</f>
        <v>0</v>
      </c>
      <c r="E21" s="5">
        <f>+COUNTIFS( Tabla2[Año],2022,Tabla2[Mes],3,Tabla2[SubCategoria Detalle],'Book 2.1_Casos registrados'!B21,Tabla2[Tipo],'Book 2.1_Casos registrados'!$A$17)</f>
        <v>2</v>
      </c>
      <c r="F21" s="5">
        <f>+COUNTIFS( Tabla2[Año],2022,Tabla2[Mes],4,Tabla2[SubCategoria Detalle],'Book 2.1_Casos registrados'!B21,Tabla2[Tipo],'Book 2.1_Casos registrados'!$A$17)</f>
        <v>19</v>
      </c>
      <c r="G21" s="5">
        <f>+COUNTIFS(Tabla2[Año],2022,Tabla2[Mes],5,Tabla2[SubCategoria Detalle],'Book 2.1_Casos registrados'!B21,Tabla2[Tipo],'Book 2.1_Casos registrados'!$A$17)</f>
        <v>57</v>
      </c>
      <c r="H21" s="5">
        <f>+COUNTIFS( Tabla2[Año],2022,Tabla2[Mes],6,Tabla2[SubCategoria Detalle],'Book 2.1_Casos registrados'!B21,Tabla2[Tipo],'Book 2.1_Casos registrados'!$A$17)</f>
        <v>46</v>
      </c>
      <c r="I21" s="5">
        <f>+COUNTIFS( Tabla2[Año],2022,Tabla2[Mes],7,Tabla2[SubCategoria Detalle],'Book 2.1_Casos registrados'!B21,Tabla2[Tipo],'Book 2.1_Casos registrados'!$A$17)</f>
        <v>35</v>
      </c>
      <c r="J21" s="5">
        <f>+COUNTIFS( Tabla2[Año],2022,Tabla2[Mes],8,Tabla2[SubCategoria Detalle],'Book 2.1_Casos registrados'!B21,Tabla2[Tipo],'Book 2.1_Casos registrados'!$A$17)</f>
        <v>18</v>
      </c>
      <c r="K21" s="5">
        <f>+COUNTIFS(Tabla2[Año],2022,Tabla2[Mes],9,Tabla2[SubCategoria Detalle],'Book 2.1_Casos registrados'!B21,Tabla2[Tipo],'Book 2.1_Casos registrados'!$A$17)</f>
        <v>16</v>
      </c>
      <c r="L21" s="5">
        <f>+COUNTIFS(Tabla2[Año],2022,Tabla2[Mes],10,Tabla2[SubCategoria Detalle],'Book 2.1_Casos registrados'!B21,Tabla2[Tipo],'Book 2.1_Casos registrados'!$A$17)</f>
        <v>30</v>
      </c>
      <c r="M21" s="5">
        <f>+COUNTIFS(Tabla2[Año],2022,Tabla2[Mes],11,Tabla2[SubCategoria Detalle],'Book 2.1_Casos registrados'!B21,Tabla2[Tipo],'Book 2.1_Casos registrados'!$A$17)</f>
        <v>44</v>
      </c>
      <c r="N21" s="5"/>
    </row>
    <row r="22" spans="1:15" ht="15" x14ac:dyDescent="0.25">
      <c r="A22" s="56"/>
      <c r="B22" s="36" t="s">
        <v>8459</v>
      </c>
      <c r="C22" s="5">
        <f>+COUNTIFS(Tabla2[Año],2022,Tabla2[Mes],1,Tabla2[SubCategoria Detalle],'Book 2.1_Casos registrados'!B22,Tabla2[Tipo],'Book 2.1_Casos registrados'!$A$17)</f>
        <v>7</v>
      </c>
      <c r="D22" s="5">
        <f>+COUNTIFS( Tabla2[Año],2022,Tabla2[Mes],2,Tabla2[SubCategoria Detalle],'Book 2.1_Casos registrados'!B22,Tabla2[Tipo],'Book 2.1_Casos registrados'!$A$17)</f>
        <v>14</v>
      </c>
      <c r="E22" s="5">
        <f>+COUNTIFS( Tabla2[Año],2022,Tabla2[Mes],3,Tabla2[SubCategoria Detalle],'Book 2.1_Casos registrados'!B22,Tabla2[Tipo],'Book 2.1_Casos registrados'!$A$17)</f>
        <v>22</v>
      </c>
      <c r="F22" s="5">
        <f>+COUNTIFS( Tabla2[Año],2022,Tabla2[Mes],4,Tabla2[SubCategoria Detalle],'Book 2.1_Casos registrados'!B22,Tabla2[Tipo],'Book 2.1_Casos registrados'!$A$17)</f>
        <v>36</v>
      </c>
      <c r="G22" s="5">
        <f>+COUNTIFS(Tabla2[Año],2022,Tabla2[Mes],5,Tabla2[SubCategoria Detalle],'Book 2.1_Casos registrados'!B22,Tabla2[Tipo],'Book 2.1_Casos registrados'!$A$17)</f>
        <v>19</v>
      </c>
      <c r="H22" s="5">
        <f>+COUNTIFS( Tabla2[Año],2022,Tabla2[Mes],6,Tabla2[SubCategoria Detalle],'Book 2.1_Casos registrados'!B22,Tabla2[Tipo],'Book 2.1_Casos registrados'!$A$17)</f>
        <v>42</v>
      </c>
      <c r="I22" s="5">
        <f>+COUNTIFS( Tabla2[Año],2022,Tabla2[Mes],7,Tabla2[SubCategoria Detalle],'Book 2.1_Casos registrados'!B22,Tabla2[Tipo],'Book 2.1_Casos registrados'!$A$17)</f>
        <v>21</v>
      </c>
      <c r="J22" s="5">
        <f>+COUNTIFS( Tabla2[Año],2022,Tabla2[Mes],8,Tabla2[SubCategoria Detalle],'Book 2.1_Casos registrados'!B22,Tabla2[Tipo],'Book 2.1_Casos registrados'!$A$17)</f>
        <v>17</v>
      </c>
      <c r="K22" s="5">
        <f>+COUNTIFS(Tabla2[Año],2022,Tabla2[Mes],9,Tabla2[SubCategoria Detalle],'Book 2.1_Casos registrados'!B22,Tabla2[Tipo],'Book 2.1_Casos registrados'!$A$17)</f>
        <v>13</v>
      </c>
      <c r="L22" s="5">
        <f>+COUNTIFS(Tabla2[Año],2022,Tabla2[Mes],10,Tabla2[SubCategoria Detalle],'Book 2.1_Casos registrados'!B22,Tabla2[Tipo],'Book 2.1_Casos registrados'!$A$17)</f>
        <v>7</v>
      </c>
      <c r="M22" s="5">
        <f>+COUNTIFS(Tabla2[Año],2022,Tabla2[Mes],11,Tabla2[SubCategoria Detalle],'Book 2.1_Casos registrados'!B22,Tabla2[Tipo],'Book 2.1_Casos registrados'!$A$17)</f>
        <v>12</v>
      </c>
      <c r="N22" s="5"/>
    </row>
    <row r="23" spans="1:15" ht="15" x14ac:dyDescent="0.25">
      <c r="A23" s="56"/>
      <c r="B23" s="36" t="s">
        <v>8535</v>
      </c>
      <c r="C23" s="5">
        <f>+COUNTIFS(Tabla2[Año],2022,Tabla2[Mes],1,Tabla2[SubCategoria Detalle],'Book 2.1_Casos registrados'!B23,Tabla2[Tipo],'Book 2.1_Casos registrados'!$A$17)</f>
        <v>0</v>
      </c>
      <c r="D23" s="5">
        <f>+COUNTIFS( Tabla2[Año],2022,Tabla2[Mes],2,Tabla2[SubCategoria Detalle],'Book 2.1_Casos registrados'!B23,Tabla2[Tipo],'Book 2.1_Casos registrados'!$A$17)</f>
        <v>3</v>
      </c>
      <c r="E23" s="5">
        <f>+COUNTIFS( Tabla2[Año],2022,Tabla2[Mes],3,Tabla2[SubCategoria Detalle],'Book 2.1_Casos registrados'!B23,Tabla2[Tipo],'Book 2.1_Casos registrados'!$A$17)</f>
        <v>6</v>
      </c>
      <c r="F23" s="5">
        <f>+COUNTIFS( Tabla2[Año],2022,Tabla2[Mes],4,Tabla2[SubCategoria Detalle],'Book 2.1_Casos registrados'!B23,Tabla2[Tipo],'Book 2.1_Casos registrados'!$A$17)</f>
        <v>15</v>
      </c>
      <c r="G23" s="5">
        <f>+COUNTIFS(Tabla2[Año],2022,Tabla2[Mes],5,Tabla2[SubCategoria Detalle],'Book 2.1_Casos registrados'!B23,Tabla2[Tipo],'Book 2.1_Casos registrados'!$A$17)</f>
        <v>72</v>
      </c>
      <c r="H23" s="5">
        <f>+COUNTIFS( Tabla2[Año],2022,Tabla2[Mes],6,Tabla2[SubCategoria Detalle],'Book 2.1_Casos registrados'!B23,Tabla2[Tipo],'Book 2.1_Casos registrados'!$A$17)</f>
        <v>6</v>
      </c>
      <c r="I23" s="5">
        <f>+COUNTIFS( Tabla2[Año],2022,Tabla2[Mes],7,Tabla2[SubCategoria Detalle],'Book 2.1_Casos registrados'!B23,Tabla2[Tipo],'Book 2.1_Casos registrados'!$A$17)</f>
        <v>15</v>
      </c>
      <c r="J23" s="5">
        <f>+COUNTIFS( Tabla2[Año],2022,Tabla2[Mes],8,Tabla2[SubCategoria Detalle],'Book 2.1_Casos registrados'!B23,Tabla2[Tipo],'Book 2.1_Casos registrados'!$A$17)</f>
        <v>43</v>
      </c>
      <c r="K23" s="5">
        <f>+COUNTIFS(Tabla2[Año],2022,Tabla2[Mes],9,Tabla2[SubCategoria Detalle],'Book 2.1_Casos registrados'!B23,Tabla2[Tipo],'Book 2.1_Casos registrados'!$A$17)</f>
        <v>13</v>
      </c>
      <c r="L23" s="5">
        <f>+COUNTIFS(Tabla2[Año],2022,Tabla2[Mes],10,Tabla2[SubCategoria Detalle],'Book 2.1_Casos registrados'!B23,Tabla2[Tipo],'Book 2.1_Casos registrados'!$A$17)</f>
        <v>0</v>
      </c>
      <c r="M23" s="5">
        <f>+COUNTIFS(Tabla2[Año],2022,Tabla2[Mes],11,Tabla2[SubCategoria Detalle],'Book 2.1_Casos registrados'!B23,Tabla2[Tipo],'Book 2.1_Casos registrados'!$A$17)</f>
        <v>1</v>
      </c>
      <c r="N23" s="5"/>
    </row>
    <row r="24" spans="1:15" ht="15" x14ac:dyDescent="0.25">
      <c r="A24" s="56"/>
      <c r="B24" s="36" t="s">
        <v>7744</v>
      </c>
      <c r="C24" s="5">
        <f>+COUNTIFS(Tabla2[Año],2022,Tabla2[Mes],1,Tabla2[SubCategoria Detalle],'Book 2.1_Casos registrados'!B24,Tabla2[Tipo],'Book 2.1_Casos registrados'!$A$17)</f>
        <v>2</v>
      </c>
      <c r="D24" s="5">
        <f>+COUNTIFS( Tabla2[Año],2022,Tabla2[Mes],2,Tabla2[SubCategoria Detalle],'Book 2.1_Casos registrados'!B24,Tabla2[Tipo],'Book 2.1_Casos registrados'!$A$17)</f>
        <v>8</v>
      </c>
      <c r="E24" s="5">
        <f>+COUNTIFS( Tabla2[Año],2022,Tabla2[Mes],3,Tabla2[SubCategoria Detalle],'Book 2.1_Casos registrados'!B24,Tabla2[Tipo],'Book 2.1_Casos registrados'!$A$17)</f>
        <v>16</v>
      </c>
      <c r="F24" s="5">
        <f>+COUNTIFS( Tabla2[Año],2022,Tabla2[Mes],4,Tabla2[SubCategoria Detalle],'Book 2.1_Casos registrados'!B24,Tabla2[Tipo],'Book 2.1_Casos registrados'!$A$17)</f>
        <v>17</v>
      </c>
      <c r="G24" s="5">
        <f>+COUNTIFS(Tabla2[Año],2022,Tabla2[Mes],5,Tabla2[SubCategoria Detalle],'Book 2.1_Casos registrados'!B24,Tabla2[Tipo],'Book 2.1_Casos registrados'!$A$17)</f>
        <v>31</v>
      </c>
      <c r="H24" s="5">
        <f>+COUNTIFS( Tabla2[Año],2022,Tabla2[Mes],6,Tabla2[SubCategoria Detalle],'Book 2.1_Casos registrados'!B24,Tabla2[Tipo],'Book 2.1_Casos registrados'!$A$17)</f>
        <v>20</v>
      </c>
      <c r="I24" s="5">
        <f>+COUNTIFS( Tabla2[Año],2022,Tabla2[Mes],7,Tabla2[SubCategoria Detalle],'Book 2.1_Casos registrados'!B24,Tabla2[Tipo],'Book 2.1_Casos registrados'!$A$17)</f>
        <v>16</v>
      </c>
      <c r="J24" s="5">
        <f>+COUNTIFS( Tabla2[Año],2022,Tabla2[Mes],8,Tabla2[SubCategoria Detalle],'Book 2.1_Casos registrados'!B24,Tabla2[Tipo],'Book 2.1_Casos registrados'!$A$17)</f>
        <v>26</v>
      </c>
      <c r="K24" s="5">
        <f>+COUNTIFS(Tabla2[Año],2022,Tabla2[Mes],9,Tabla2[SubCategoria Detalle],'Book 2.1_Casos registrados'!B24,Tabla2[Tipo],'Book 2.1_Casos registrados'!$A$17)</f>
        <v>20</v>
      </c>
      <c r="L24" s="5">
        <f>+COUNTIFS(Tabla2[Año],2022,Tabla2[Mes],10,Tabla2[SubCategoria Detalle],'Book 2.1_Casos registrados'!B24,Tabla2[Tipo],'Book 2.1_Casos registrados'!$A$17)</f>
        <v>7</v>
      </c>
      <c r="M24" s="5">
        <f>+COUNTIFS(Tabla2[Año],2022,Tabla2[Mes],11,Tabla2[SubCategoria Detalle],'Book 2.1_Casos registrados'!B24,Tabla2[Tipo],'Book 2.1_Casos registrados'!$A$17)</f>
        <v>6</v>
      </c>
      <c r="N24" s="5"/>
    </row>
    <row r="25" spans="1:15" ht="15" x14ac:dyDescent="0.25">
      <c r="A25" s="56"/>
      <c r="B25" s="36" t="s">
        <v>7723</v>
      </c>
      <c r="C25" s="5">
        <f>+COUNTIFS(Tabla2[Año],2022,Tabla2[Mes],1,Tabla2[SubCategoria Detalle],'Book 2.1_Casos registrados'!B25,Tabla2[Tipo],'Book 2.1_Casos registrados'!$A$17)</f>
        <v>32</v>
      </c>
      <c r="D25" s="5">
        <f>+COUNTIFS( Tabla2[Año],2022,Tabla2[Mes],2,Tabla2[SubCategoria Detalle],'Book 2.1_Casos registrados'!B25,Tabla2[Tipo],'Book 2.1_Casos registrados'!$A$17)</f>
        <v>10</v>
      </c>
      <c r="E25" s="5">
        <f>+COUNTIFS( Tabla2[Año],2022,Tabla2[Mes],3,Tabla2[SubCategoria Detalle],'Book 2.1_Casos registrados'!B25,Tabla2[Tipo],'Book 2.1_Casos registrados'!$A$17)</f>
        <v>26</v>
      </c>
      <c r="F25" s="5">
        <f>+COUNTIFS( Tabla2[Año],2022,Tabla2[Mes],4,Tabla2[SubCategoria Detalle],'Book 2.1_Casos registrados'!B25,Tabla2[Tipo],'Book 2.1_Casos registrados'!$A$17)</f>
        <v>13</v>
      </c>
      <c r="G25" s="5">
        <f>+COUNTIFS(Tabla2[Año],2022,Tabla2[Mes],5,Tabla2[SubCategoria Detalle],'Book 2.1_Casos registrados'!B25,Tabla2[Tipo],'Book 2.1_Casos registrados'!$A$17)</f>
        <v>13</v>
      </c>
      <c r="H25" s="5">
        <f>+COUNTIFS( Tabla2[Año],2022,Tabla2[Mes],6,Tabla2[SubCategoria Detalle],'Book 2.1_Casos registrados'!B25,Tabla2[Tipo],'Book 2.1_Casos registrados'!$A$17)</f>
        <v>6</v>
      </c>
      <c r="I25" s="5">
        <f>+COUNTIFS( Tabla2[Año],2022,Tabla2[Mes],7,Tabla2[SubCategoria Detalle],'Book 2.1_Casos registrados'!B25,Tabla2[Tipo],'Book 2.1_Casos registrados'!$A$17)</f>
        <v>19</v>
      </c>
      <c r="J25" s="5">
        <f>+COUNTIFS( Tabla2[Año],2022,Tabla2[Mes],8,Tabla2[SubCategoria Detalle],'Book 2.1_Casos registrados'!B25,Tabla2[Tipo],'Book 2.1_Casos registrados'!$A$17)</f>
        <v>12</v>
      </c>
      <c r="K25" s="5">
        <f>+COUNTIFS(Tabla2[Año],2022,Tabla2[Mes],9,Tabla2[SubCategoria Detalle],'Book 2.1_Casos registrados'!B25,Tabla2[Tipo],'Book 2.1_Casos registrados'!$A$17)</f>
        <v>13</v>
      </c>
      <c r="L25" s="5">
        <f>+COUNTIFS(Tabla2[Año],2022,Tabla2[Mes],10,Tabla2[SubCategoria Detalle],'Book 2.1_Casos registrados'!B25,Tabla2[Tipo],'Book 2.1_Casos registrados'!$A$17)</f>
        <v>7</v>
      </c>
      <c r="M25" s="5">
        <f>+COUNTIFS(Tabla2[Año],2022,Tabla2[Mes],11,Tabla2[SubCategoria Detalle],'Book 2.1_Casos registrados'!B25,Tabla2[Tipo],'Book 2.1_Casos registrados'!$A$17)</f>
        <v>5</v>
      </c>
      <c r="N25" s="5"/>
    </row>
    <row r="26" spans="1:15" ht="15" x14ac:dyDescent="0.25">
      <c r="A26" s="56"/>
      <c r="B26" s="36" t="s">
        <v>8559</v>
      </c>
      <c r="C26" s="5">
        <f>+COUNTIFS(Tabla2[Año],2022,Tabla2[Mes],1,Tabla2[SubCategoria Detalle],'Book 2.1_Casos registrados'!B26,Tabla2[Tipo],'Book 2.1_Casos registrados'!$A$17)</f>
        <v>1</v>
      </c>
      <c r="D26" s="5">
        <f>+COUNTIFS( Tabla2[Año],2022,Tabla2[Mes],2,Tabla2[SubCategoria Detalle],'Book 2.1_Casos registrados'!B26,Tabla2[Tipo],'Book 2.1_Casos registrados'!$A$17)</f>
        <v>3</v>
      </c>
      <c r="E26" s="5">
        <f>+COUNTIFS( Tabla2[Año],2022,Tabla2[Mes],3,Tabla2[SubCategoria Detalle],'Book 2.1_Casos registrados'!B26,Tabla2[Tipo],'Book 2.1_Casos registrados'!$A$17)</f>
        <v>7</v>
      </c>
      <c r="F26" s="5">
        <f>+COUNTIFS( Tabla2[Año],2022,Tabla2[Mes],4,Tabla2[SubCategoria Detalle],'Book 2.1_Casos registrados'!B26,Tabla2[Tipo],'Book 2.1_Casos registrados'!$A$17)</f>
        <v>32</v>
      </c>
      <c r="G26" s="5">
        <f>+COUNTIFS(Tabla2[Año],2022,Tabla2[Mes],5,Tabla2[SubCategoria Detalle],'Book 2.1_Casos registrados'!B26,Tabla2[Tipo],'Book 2.1_Casos registrados'!$A$17)</f>
        <v>43</v>
      </c>
      <c r="H26" s="5">
        <f>+COUNTIFS( Tabla2[Año],2022,Tabla2[Mes],6,Tabla2[SubCategoria Detalle],'Book 2.1_Casos registrados'!B26,Tabla2[Tipo],'Book 2.1_Casos registrados'!$A$17)</f>
        <v>5</v>
      </c>
      <c r="I26" s="5">
        <f>+COUNTIFS( Tabla2[Año],2022,Tabla2[Mes],7,Tabla2[SubCategoria Detalle],'Book 2.1_Casos registrados'!B26,Tabla2[Tipo],'Book 2.1_Casos registrados'!$A$17)</f>
        <v>3</v>
      </c>
      <c r="J26" s="5">
        <f>+COUNTIFS( Tabla2[Año],2022,Tabla2[Mes],8,Tabla2[SubCategoria Detalle],'Book 2.1_Casos registrados'!B26,Tabla2[Tipo],'Book 2.1_Casos registrados'!$A$17)</f>
        <v>12</v>
      </c>
      <c r="K26" s="5">
        <f>+COUNTIFS(Tabla2[Año],2022,Tabla2[Mes],9,Tabla2[SubCategoria Detalle],'Book 2.1_Casos registrados'!B26,Tabla2[Tipo],'Book 2.1_Casos registrados'!$A$17)</f>
        <v>7</v>
      </c>
      <c r="L26" s="5">
        <f>+COUNTIFS(Tabla2[Año],2022,Tabla2[Mes],10,Tabla2[SubCategoria Detalle],'Book 2.1_Casos registrados'!B26,Tabla2[Tipo],'Book 2.1_Casos registrados'!$A$17)</f>
        <v>1</v>
      </c>
      <c r="M26" s="5">
        <f>+COUNTIFS(Tabla2[Año],2022,Tabla2[Mes],11,Tabla2[SubCategoria Detalle],'Book 2.1_Casos registrados'!B26,Tabla2[Tipo],'Book 2.1_Casos registrados'!$A$17)</f>
        <v>1</v>
      </c>
      <c r="N26" s="5"/>
    </row>
    <row r="27" spans="1:15" ht="15" x14ac:dyDescent="0.25">
      <c r="A27" s="56"/>
      <c r="B27" s="36" t="s">
        <v>7721</v>
      </c>
      <c r="C27" s="5">
        <f>+COUNTIFS(Tabla2[Año],2022,Tabla2[Mes],1,Tabla2[SubCategoria Detalle],'Book 2.1_Casos registrados'!B27,Tabla2[Tipo],'Book 2.1_Casos registrados'!$A$17)</f>
        <v>8</v>
      </c>
      <c r="D27" s="5">
        <f>+COUNTIFS( Tabla2[Año],2022,Tabla2[Mes],2,Tabla2[SubCategoria Detalle],'Book 2.1_Casos registrados'!B27,Tabla2[Tipo],'Book 2.1_Casos registrados'!$A$17)</f>
        <v>1</v>
      </c>
      <c r="E27" s="5">
        <f>+COUNTIFS( Tabla2[Año],2022,Tabla2[Mes],3,Tabla2[SubCategoria Detalle],'Book 2.1_Casos registrados'!B27,Tabla2[Tipo],'Book 2.1_Casos registrados'!$A$17)</f>
        <v>18</v>
      </c>
      <c r="F27" s="5">
        <f>+COUNTIFS( Tabla2[Año],2022,Tabla2[Mes],4,Tabla2[SubCategoria Detalle],'Book 2.1_Casos registrados'!B27,Tabla2[Tipo],'Book 2.1_Casos registrados'!$A$17)</f>
        <v>9</v>
      </c>
      <c r="G27" s="5">
        <f>+COUNTIFS(Tabla2[Año],2022,Tabla2[Mes],5,Tabla2[SubCategoria Detalle],'Book 2.1_Casos registrados'!B27,Tabla2[Tipo],'Book 2.1_Casos registrados'!$A$17)</f>
        <v>24</v>
      </c>
      <c r="H27" s="5">
        <f>+COUNTIFS( Tabla2[Año],2022,Tabla2[Mes],6,Tabla2[SubCategoria Detalle],'Book 2.1_Casos registrados'!B27,Tabla2[Tipo],'Book 2.1_Casos registrados'!$A$17)</f>
        <v>14</v>
      </c>
      <c r="I27" s="5">
        <f>+COUNTIFS( Tabla2[Año],2022,Tabla2[Mes],7,Tabla2[SubCategoria Detalle],'Book 2.1_Casos registrados'!B27,Tabla2[Tipo],'Book 2.1_Casos registrados'!$A$17)</f>
        <v>10</v>
      </c>
      <c r="J27" s="5">
        <f>+COUNTIFS( Tabla2[Año],2022,Tabla2[Mes],8,Tabla2[SubCategoria Detalle],'Book 2.1_Casos registrados'!B27,Tabla2[Tipo],'Book 2.1_Casos registrados'!$A$17)</f>
        <v>12</v>
      </c>
      <c r="K27" s="5">
        <f>+COUNTIFS(Tabla2[Año],2022,Tabla2[Mes],9,Tabla2[SubCategoria Detalle],'Book 2.1_Casos registrados'!B27,Tabla2[Tipo],'Book 2.1_Casos registrados'!$A$17)</f>
        <v>9</v>
      </c>
      <c r="L27" s="5">
        <f>+COUNTIFS(Tabla2[Año],2022,Tabla2[Mes],10,Tabla2[SubCategoria Detalle],'Book 2.1_Casos registrados'!B27,Tabla2[Tipo],'Book 2.1_Casos registrados'!$A$17)</f>
        <v>5</v>
      </c>
      <c r="M27" s="5">
        <f>+COUNTIFS(Tabla2[Año],2022,Tabla2[Mes],11,Tabla2[SubCategoria Detalle],'Book 2.1_Casos registrados'!B27,Tabla2[Tipo],'Book 2.1_Casos registrados'!$A$17)</f>
        <v>10</v>
      </c>
      <c r="N27" s="5"/>
    </row>
    <row r="28" spans="1:15" ht="15" x14ac:dyDescent="0.25">
      <c r="A28" s="56"/>
      <c r="B28" s="36" t="s">
        <v>7734</v>
      </c>
      <c r="C28" s="5">
        <f>+COUNTIFS(Tabla2[Año],2022,Tabla2[Mes],1,Tabla2[SubCategoria Detalle],'Book 2.1_Casos registrados'!B28,Tabla2[Tipo],'Book 2.1_Casos registrados'!$A$17)</f>
        <v>42</v>
      </c>
      <c r="D28" s="5">
        <f>+COUNTIFS( Tabla2[Año],2022,Tabla2[Mes],2,Tabla2[SubCategoria Detalle],'Book 2.1_Casos registrados'!B28,Tabla2[Tipo],'Book 2.1_Casos registrados'!$A$17)</f>
        <v>4</v>
      </c>
      <c r="E28" s="5">
        <f>+COUNTIFS( Tabla2[Año],2022,Tabla2[Mes],3,Tabla2[SubCategoria Detalle],'Book 2.1_Casos registrados'!B28,Tabla2[Tipo],'Book 2.1_Casos registrados'!$A$17)</f>
        <v>1</v>
      </c>
      <c r="F28" s="5">
        <f>+COUNTIFS( Tabla2[Año],2022,Tabla2[Mes],4,Tabla2[SubCategoria Detalle],'Book 2.1_Casos registrados'!B28,Tabla2[Tipo],'Book 2.1_Casos registrados'!$A$17)</f>
        <v>9</v>
      </c>
      <c r="G28" s="5">
        <f>+COUNTIFS(Tabla2[Año],2022,Tabla2[Mes],5,Tabla2[SubCategoria Detalle],'Book 2.1_Casos registrados'!B28,Tabla2[Tipo],'Book 2.1_Casos registrados'!$A$17)</f>
        <v>21</v>
      </c>
      <c r="H28" s="5">
        <f>+COUNTIFS( Tabla2[Año],2022,Tabla2[Mes],6,Tabla2[SubCategoria Detalle],'Book 2.1_Casos registrados'!B28,Tabla2[Tipo],'Book 2.1_Casos registrados'!$A$17)</f>
        <v>4</v>
      </c>
      <c r="I28" s="5">
        <f>+COUNTIFS( Tabla2[Año],2022,Tabla2[Mes],7,Tabla2[SubCategoria Detalle],'Book 2.1_Casos registrados'!B28,Tabla2[Tipo],'Book 2.1_Casos registrados'!$A$17)</f>
        <v>8</v>
      </c>
      <c r="J28" s="5">
        <f>+COUNTIFS( Tabla2[Año],2022,Tabla2[Mes],8,Tabla2[SubCategoria Detalle],'Book 2.1_Casos registrados'!B28,Tabla2[Tipo],'Book 2.1_Casos registrados'!$A$17)</f>
        <v>3</v>
      </c>
      <c r="K28" s="5">
        <f>+COUNTIFS(Tabla2[Año],2022,Tabla2[Mes],9,Tabla2[SubCategoria Detalle],'Book 2.1_Casos registrados'!B28,Tabla2[Tipo],'Book 2.1_Casos registrados'!$A$17)</f>
        <v>3</v>
      </c>
      <c r="L28" s="5">
        <f>+COUNTIFS(Tabla2[Año],2022,Tabla2[Mes],10,Tabla2[SubCategoria Detalle],'Book 2.1_Casos registrados'!B28,Tabla2[Tipo],'Book 2.1_Casos registrados'!$A$17)</f>
        <v>3</v>
      </c>
      <c r="M28" s="5">
        <f>+COUNTIFS(Tabla2[Año],2022,Tabla2[Mes],11,Tabla2[SubCategoria Detalle],'Book 2.1_Casos registrados'!B28,Tabla2[Tipo],'Book 2.1_Casos registrados'!$A$17)</f>
        <v>1</v>
      </c>
      <c r="N28" s="5"/>
    </row>
    <row r="29" spans="1:15" ht="15" x14ac:dyDescent="0.25">
      <c r="A29" s="56"/>
      <c r="B29" s="36" t="s">
        <v>7980</v>
      </c>
      <c r="C29" s="5">
        <f>+COUNTIFS(Tabla2[Año],2022,Tabla2[Mes],1,Tabla2[SubCategoria Detalle],'Book 2.1_Casos registrados'!B29,Tabla2[Tipo],'Book 2.1_Casos registrados'!$A$17)</f>
        <v>10</v>
      </c>
      <c r="D29" s="5">
        <f>+COUNTIFS( Tabla2[Año],2022,Tabla2[Mes],2,Tabla2[SubCategoria Detalle],'Book 2.1_Casos registrados'!B29,Tabla2[Tipo],'Book 2.1_Casos registrados'!$A$17)</f>
        <v>8</v>
      </c>
      <c r="E29" s="5">
        <f>+COUNTIFS( Tabla2[Año],2022,Tabla2[Mes],3,Tabla2[SubCategoria Detalle],'Book 2.1_Casos registrados'!B29,Tabla2[Tipo],'Book 2.1_Casos registrados'!$A$17)</f>
        <v>9</v>
      </c>
      <c r="F29" s="5">
        <f>+COUNTIFS( Tabla2[Año],2022,Tabla2[Mes],4,Tabla2[SubCategoria Detalle],'Book 2.1_Casos registrados'!B29,Tabla2[Tipo],'Book 2.1_Casos registrados'!$A$17)</f>
        <v>7</v>
      </c>
      <c r="G29" s="5">
        <f>+COUNTIFS(Tabla2[Año],2022,Tabla2[Mes],5,Tabla2[SubCategoria Detalle],'Book 2.1_Casos registrados'!B29,Tabla2[Tipo],'Book 2.1_Casos registrados'!$A$17)</f>
        <v>4</v>
      </c>
      <c r="H29" s="5">
        <f>+COUNTIFS( Tabla2[Año],2022,Tabla2[Mes],6,Tabla2[SubCategoria Detalle],'Book 2.1_Casos registrados'!B29,Tabla2[Tipo],'Book 2.1_Casos registrados'!$A$17)</f>
        <v>14</v>
      </c>
      <c r="I29" s="5">
        <f>+COUNTIFS( Tabla2[Año],2022,Tabla2[Mes],7,Tabla2[SubCategoria Detalle],'Book 2.1_Casos registrados'!B29,Tabla2[Tipo],'Book 2.1_Casos registrados'!$A$17)</f>
        <v>11</v>
      </c>
      <c r="J29" s="5">
        <f>+COUNTIFS( Tabla2[Año],2022,Tabla2[Mes],8,Tabla2[SubCategoria Detalle],'Book 2.1_Casos registrados'!B29,Tabla2[Tipo],'Book 2.1_Casos registrados'!$A$17)</f>
        <v>15</v>
      </c>
      <c r="K29" s="5">
        <f>+COUNTIFS(Tabla2[Año],2022,Tabla2[Mes],9,Tabla2[SubCategoria Detalle],'Book 2.1_Casos registrados'!B29,Tabla2[Tipo],'Book 2.1_Casos registrados'!$A$17)</f>
        <v>10</v>
      </c>
      <c r="L29" s="5">
        <f>+COUNTIFS(Tabla2[Año],2022,Tabla2[Mes],10,Tabla2[SubCategoria Detalle],'Book 2.1_Casos registrados'!B29,Tabla2[Tipo],'Book 2.1_Casos registrados'!$A$17)</f>
        <v>11</v>
      </c>
      <c r="M29" s="5">
        <f>+COUNTIFS(Tabla2[Año],2022,Tabla2[Mes],11,Tabla2[SubCategoria Detalle],'Book 2.1_Casos registrados'!B29,Tabla2[Tipo],'Book 2.1_Casos registrados'!$A$17)</f>
        <v>8</v>
      </c>
      <c r="N29" s="5"/>
    </row>
    <row r="30" spans="1:15" x14ac:dyDescent="0.35">
      <c r="A30" s="16"/>
      <c r="B30" s="15" t="s">
        <v>8892</v>
      </c>
      <c r="C30" s="5">
        <f t="shared" ref="C30:N30" si="0">+SUM(C3:C29)</f>
        <v>513</v>
      </c>
      <c r="D30" s="5">
        <f t="shared" si="0"/>
        <v>427</v>
      </c>
      <c r="E30" s="5">
        <f t="shared" si="0"/>
        <v>442</v>
      </c>
      <c r="F30" s="5">
        <f t="shared" si="0"/>
        <v>382</v>
      </c>
      <c r="G30" s="5">
        <f t="shared" si="0"/>
        <v>582</v>
      </c>
      <c r="H30" s="5">
        <f t="shared" si="0"/>
        <v>366</v>
      </c>
      <c r="I30" s="5">
        <f t="shared" si="0"/>
        <v>370</v>
      </c>
      <c r="J30" s="5">
        <f t="shared" si="0"/>
        <v>395</v>
      </c>
      <c r="K30" s="5">
        <f t="shared" si="0"/>
        <v>290</v>
      </c>
      <c r="L30" s="5">
        <f t="shared" si="0"/>
        <v>250</v>
      </c>
      <c r="M30" s="5">
        <f t="shared" si="0"/>
        <v>248</v>
      </c>
      <c r="N30" s="5">
        <f t="shared" si="0"/>
        <v>0</v>
      </c>
      <c r="O30" s="44">
        <f>+SUM(C30:K30)</f>
        <v>3767</v>
      </c>
    </row>
    <row r="32" spans="1:15" s="12" customFormat="1" ht="15.75" x14ac:dyDescent="0.25">
      <c r="A32" s="55" t="s">
        <v>0</v>
      </c>
      <c r="B32" s="55"/>
      <c r="C32" s="13" t="s">
        <v>9521</v>
      </c>
      <c r="D32" s="13" t="s">
        <v>9522</v>
      </c>
      <c r="E32" s="13" t="s">
        <v>9523</v>
      </c>
      <c r="F32" s="13" t="s">
        <v>9524</v>
      </c>
      <c r="G32" s="13" t="s">
        <v>9525</v>
      </c>
      <c r="H32" s="13" t="s">
        <v>9526</v>
      </c>
      <c r="I32" s="13" t="s">
        <v>9527</v>
      </c>
      <c r="J32" s="13" t="s">
        <v>9528</v>
      </c>
      <c r="K32" s="13" t="s">
        <v>9529</v>
      </c>
      <c r="L32" s="13" t="s">
        <v>9530</v>
      </c>
      <c r="M32" s="13" t="s">
        <v>9531</v>
      </c>
      <c r="N32" s="13" t="s">
        <v>9532</v>
      </c>
    </row>
    <row r="33" spans="1:14" ht="15" x14ac:dyDescent="0.25">
      <c r="A33" s="56" t="s">
        <v>22</v>
      </c>
      <c r="B33" s="36" t="s">
        <v>8893</v>
      </c>
      <c r="C33" s="5">
        <f>+COUNTIFS(Tabla2[Sede],'Book 2.1_Casos registrados'!$A$32, Tabla2[Año],2022,Tabla2[Mes],1,Tabla2[SubCategoria Detalle],'Book 2.1_Casos registrados'!B33,Tabla2[Tipo],'Book 2.1_Casos registrados'!$A$33)</f>
        <v>54</v>
      </c>
      <c r="D33" s="5">
        <f>+COUNTIFS(Tabla2[Sede],'Book 2.1_Casos registrados'!$A$32, Tabla2[Año],2022,Tabla2[Mes],2,Tabla2[SubCategoria Detalle],'Book 2.1_Casos registrados'!B33,Tabla2[Tipo],'Book 2.1_Casos registrados'!$A$33)</f>
        <v>73</v>
      </c>
      <c r="E33" s="5">
        <f>+COUNTIFS(Tabla2[Sede],'Book 2.1_Casos registrados'!$A$32, Tabla2[Año],2022,Tabla2[Mes],3,Tabla2[SubCategoria Detalle],'Book 2.1_Casos registrados'!B33,Tabla2[Tipo],'Book 2.1_Casos registrados'!$A$33)</f>
        <v>41</v>
      </c>
      <c r="F33" s="5">
        <f>+COUNTIFS(Tabla2[Sede],'Book 2.1_Casos registrados'!$A$32, Tabla2[Año],2022,Tabla2[Mes],4,Tabla2[SubCategoria Detalle],'Book 2.1_Casos registrados'!B33,Tabla2[Tipo],'Book 2.1_Casos registrados'!$A$33)</f>
        <v>75</v>
      </c>
      <c r="G33" s="5">
        <f>+COUNTIFS(Tabla2[Sede],'Book 2.1_Casos registrados'!$A$32, Tabla2[Año],2022,Tabla2[Mes],5,Tabla2[SubCategoria Detalle],'Book 2.1_Casos registrados'!B33,Tabla2[Tipo],'Book 2.1_Casos registrados'!$A$33)</f>
        <v>107</v>
      </c>
      <c r="H33" s="5">
        <f>+COUNTIFS(Tabla2[Sede],'Book 2.1_Casos registrados'!$A$32, Tabla2[Año],2022,Tabla2[Mes],6,Tabla2[SubCategoria Detalle],'Book 2.1_Casos registrados'!B33,Tabla2[Tipo],'Book 2.1_Casos registrados'!$A$33)</f>
        <v>97</v>
      </c>
      <c r="I33" s="5">
        <f>+COUNTIFS(Tabla2[Sede],'Book 2.1_Casos registrados'!$A$32, Tabla2[Año],2022,Tabla2[Mes],7,Tabla2[SubCategoria Detalle],'Book 2.1_Casos registrados'!B33,Tabla2[Tipo],'Book 2.1_Casos registrados'!$A$33)</f>
        <v>107</v>
      </c>
      <c r="J33" s="5">
        <f>+COUNTIFS(Tabla2[Sede],'Book 2.1_Casos registrados'!$A$32, Tabla2[Año],2022,Tabla2[Mes],8,Tabla2[SubCategoria Detalle],'Book 2.1_Casos registrados'!B33,Tabla2[Tipo],'Book 2.1_Casos registrados'!$A$33)</f>
        <v>88</v>
      </c>
      <c r="K33" s="5">
        <f>+COUNTIFS(Tabla2[Sede],'Book 2.1_Casos registrados'!$A$32, Tabla2[Año],2022,Tabla2[Mes],9,Tabla2[SubCategoria Detalle],'Book 2.1_Casos registrados'!B33,Tabla2[Tipo],'Book 2.1_Casos registrados'!$A$33)</f>
        <v>54</v>
      </c>
      <c r="L33" s="5">
        <f>+COUNTIFS(Tabla2[Sede],'Book 2.1_Casos registrados'!$A$32, Tabla2[Año],2022,Tabla2[Mes],10,Tabla2[SubCategoria Detalle],'Book 2.1_Casos registrados'!B33,Tabla2[Tipo],'Book 2.1_Casos registrados'!$A$33)</f>
        <v>67</v>
      </c>
      <c r="M33" s="5">
        <f>+COUNTIFS(Tabla2[Sede],'Book 2.1_Casos registrados'!$A$32, Tabla2[Año],2022,Tabla2[Mes],11,Tabla2[SubCategoria Detalle],'Book 2.1_Casos registrados'!B33,Tabla2[Tipo],'Book 2.1_Casos registrados'!$A$33)</f>
        <v>58</v>
      </c>
      <c r="N33" s="5"/>
    </row>
    <row r="34" spans="1:14" ht="15" x14ac:dyDescent="0.25">
      <c r="A34" s="56"/>
      <c r="B34" s="36" t="s">
        <v>7734</v>
      </c>
      <c r="C34" s="5">
        <f>+COUNTIFS(Tabla2[Sede],'Book 2.1_Casos registrados'!$A$32, Tabla2[Año],2022,Tabla2[Mes],1,Tabla2[SubCategoria Detalle],'Book 2.1_Casos registrados'!B34,Tabla2[Tipo],'Book 2.1_Casos registrados'!$A$33)</f>
        <v>12</v>
      </c>
      <c r="D34" s="5">
        <f>+COUNTIFS(Tabla2[Sede],'Book 2.1_Casos registrados'!$A$32, Tabla2[Año],2022,Tabla2[Mes],2,Tabla2[SubCategoria Detalle],'Book 2.1_Casos registrados'!B34,Tabla2[Tipo],'Book 2.1_Casos registrados'!$A$33)</f>
        <v>1</v>
      </c>
      <c r="E34" s="5">
        <f>+COUNTIFS(Tabla2[Sede],'Book 2.1_Casos registrados'!$A$32, Tabla2[Año],2022,Tabla2[Mes],3,Tabla2[SubCategoria Detalle],'Book 2.1_Casos registrados'!B34,Tabla2[Tipo],'Book 2.1_Casos registrados'!$A$33)</f>
        <v>0</v>
      </c>
      <c r="F34" s="5">
        <f>+COUNTIFS(Tabla2[Sede],'Book 2.1_Casos registrados'!$A$32, Tabla2[Año],2022,Tabla2[Mes],4,Tabla2[SubCategoria Detalle],'Book 2.1_Casos registrados'!B34,Tabla2[Tipo],'Book 2.1_Casos registrados'!$A$33)</f>
        <v>0</v>
      </c>
      <c r="G34" s="5">
        <f>+COUNTIFS(Tabla2[Sede],'Book 2.1_Casos registrados'!$A$32, Tabla2[Año],2022,Tabla2[Mes],5,Tabla2[SubCategoria Detalle],'Book 2.1_Casos registrados'!B34,Tabla2[Tipo],'Book 2.1_Casos registrados'!$A$33)</f>
        <v>1</v>
      </c>
      <c r="H34" s="5">
        <f>+COUNTIFS(Tabla2[Sede],'Book 2.1_Casos registrados'!$A$32, Tabla2[Año],2022,Tabla2[Mes],6,Tabla2[SubCategoria Detalle],'Book 2.1_Casos registrados'!B34,Tabla2[Tipo],'Book 2.1_Casos registrados'!$A$33)</f>
        <v>2</v>
      </c>
      <c r="I34" s="5">
        <f>+COUNTIFS(Tabla2[Sede],'Book 2.1_Casos registrados'!$A$32, Tabla2[Año],2022,Tabla2[Mes],7,Tabla2[SubCategoria Detalle],'Book 2.1_Casos registrados'!B34,Tabla2[Tipo],'Book 2.1_Casos registrados'!$A$33)</f>
        <v>0</v>
      </c>
      <c r="J34" s="5">
        <f>+COUNTIFS(Tabla2[Sede],'Book 2.1_Casos registrados'!$A$32, Tabla2[Año],2022,Tabla2[Mes],8,Tabla2[SubCategoria Detalle],'Book 2.1_Casos registrados'!B34,Tabla2[Tipo],'Book 2.1_Casos registrados'!$A$33)</f>
        <v>0</v>
      </c>
      <c r="K34" s="5">
        <f>+COUNTIFS(Tabla2[Sede],'Book 2.1_Casos registrados'!$A$32, Tabla2[Año],2022,Tabla2[Mes],9,Tabla2[SubCategoria Detalle],'Book 2.1_Casos registrados'!B34,Tabla2[Tipo],'Book 2.1_Casos registrados'!$A$33)</f>
        <v>3</v>
      </c>
      <c r="L34" s="5">
        <f>+COUNTIFS(Tabla2[Sede],'Book 2.1_Casos registrados'!$A$32, Tabla2[Año],2022,Tabla2[Mes],10,Tabla2[SubCategoria Detalle],'Book 2.1_Casos registrados'!B34,Tabla2[Tipo],'Book 2.1_Casos registrados'!$A$33)</f>
        <v>2</v>
      </c>
      <c r="M34" s="5">
        <f>+COUNTIFS(Tabla2[Sede],'Book 2.1_Casos registrados'!$A$32, Tabla2[Año],2022,Tabla2[Mes],11,Tabla2[SubCategoria Detalle],'Book 2.1_Casos registrados'!B34,Tabla2[Tipo],'Book 2.1_Casos registrados'!$A$33)</f>
        <v>0</v>
      </c>
      <c r="N34" s="5"/>
    </row>
    <row r="35" spans="1:14" ht="15" x14ac:dyDescent="0.25">
      <c r="A35" s="56"/>
      <c r="B35" s="36" t="s">
        <v>7764</v>
      </c>
      <c r="C35" s="5">
        <f>+COUNTIFS(Tabla2[Sede],'Book 2.1_Casos registrados'!$A$32, Tabla2[Año],2022,Tabla2[Mes],1,Tabla2[SubCategoria Detalle],'Book 2.1_Casos registrados'!B35,Tabla2[Tipo],'Book 2.1_Casos registrados'!$A$33)</f>
        <v>20</v>
      </c>
      <c r="D35" s="5">
        <f>+COUNTIFS(Tabla2[Sede],'Book 2.1_Casos registrados'!$A$32, Tabla2[Año],2022,Tabla2[Mes],2,Tabla2[SubCategoria Detalle],'Book 2.1_Casos registrados'!B35,Tabla2[Tipo],'Book 2.1_Casos registrados'!$A$33)</f>
        <v>1</v>
      </c>
      <c r="E35" s="5">
        <f>+COUNTIFS(Tabla2[Sede],'Book 2.1_Casos registrados'!$A$32, Tabla2[Año],2022,Tabla2[Mes],3,Tabla2[SubCategoria Detalle],'Book 2.1_Casos registrados'!B35,Tabla2[Tipo],'Book 2.1_Casos registrados'!$A$33)</f>
        <v>3</v>
      </c>
      <c r="F35" s="5">
        <f>+COUNTIFS(Tabla2[Sede],'Book 2.1_Casos registrados'!$A$32, Tabla2[Año],2022,Tabla2[Mes],4,Tabla2[SubCategoria Detalle],'Book 2.1_Casos registrados'!B35,Tabla2[Tipo],'Book 2.1_Casos registrados'!$A$33)</f>
        <v>0</v>
      </c>
      <c r="G35" s="5">
        <f>+COUNTIFS(Tabla2[Sede],'Book 2.1_Casos registrados'!$A$32, Tabla2[Año],2022,Tabla2[Mes],5,Tabla2[SubCategoria Detalle],'Book 2.1_Casos registrados'!B35,Tabla2[Tipo],'Book 2.1_Casos registrados'!$A$33)</f>
        <v>2</v>
      </c>
      <c r="H35" s="5">
        <f>+COUNTIFS(Tabla2[Sede],'Book 2.1_Casos registrados'!$A$32, Tabla2[Año],2022,Tabla2[Mes],6,Tabla2[SubCategoria Detalle],'Book 2.1_Casos registrados'!B35,Tabla2[Tipo],'Book 2.1_Casos registrados'!$A$33)</f>
        <v>1</v>
      </c>
      <c r="I35" s="5">
        <f>+COUNTIFS(Tabla2[Sede],'Book 2.1_Casos registrados'!$A$32, Tabla2[Año],2022,Tabla2[Mes],7,Tabla2[SubCategoria Detalle],'Book 2.1_Casos registrados'!B35,Tabla2[Tipo],'Book 2.1_Casos registrados'!$A$33)</f>
        <v>1</v>
      </c>
      <c r="J35" s="5">
        <f>+COUNTIFS(Tabla2[Sede],'Book 2.1_Casos registrados'!$A$32, Tabla2[Año],2022,Tabla2[Mes],8,Tabla2[SubCategoria Detalle],'Book 2.1_Casos registrados'!B35,Tabla2[Tipo],'Book 2.1_Casos registrados'!$A$33)</f>
        <v>0</v>
      </c>
      <c r="K35" s="5">
        <f>+COUNTIFS(Tabla2[Sede],'Book 2.1_Casos registrados'!$A$32, Tabla2[Año],2022,Tabla2[Mes],9,Tabla2[SubCategoria Detalle],'Book 2.1_Casos registrados'!B35,Tabla2[Tipo],'Book 2.1_Casos registrados'!$A$33)</f>
        <v>1</v>
      </c>
      <c r="L35" s="5">
        <f>+COUNTIFS(Tabla2[Sede],'Book 2.1_Casos registrados'!$A$32, Tabla2[Año],2022,Tabla2[Mes],10,Tabla2[SubCategoria Detalle],'Book 2.1_Casos registrados'!B35,Tabla2[Tipo],'Book 2.1_Casos registrados'!$A$33)</f>
        <v>0</v>
      </c>
      <c r="M35" s="5">
        <f>+COUNTIFS(Tabla2[Sede],'Book 2.1_Casos registrados'!$A$32, Tabla2[Año],2022,Tabla2[Mes],11,Tabla2[SubCategoria Detalle],'Book 2.1_Casos registrados'!B35,Tabla2[Tipo],'Book 2.1_Casos registrados'!$A$33)</f>
        <v>0</v>
      </c>
      <c r="N35" s="5"/>
    </row>
    <row r="36" spans="1:14" ht="15" x14ac:dyDescent="0.25">
      <c r="A36" s="56"/>
      <c r="B36" s="36" t="s">
        <v>7744</v>
      </c>
      <c r="C36" s="5">
        <f>+COUNTIFS(Tabla2[Sede],'Book 2.1_Casos registrados'!$A$32, Tabla2[Año],2022,Tabla2[Mes],1,Tabla2[SubCategoria Detalle],'Book 2.1_Casos registrados'!B36,Tabla2[Tipo],'Book 2.1_Casos registrados'!$A$33)</f>
        <v>4</v>
      </c>
      <c r="D36" s="5">
        <f>+COUNTIFS(Tabla2[Sede],'Book 2.1_Casos registrados'!$A$32, Tabla2[Año],2022,Tabla2[Mes],2,Tabla2[SubCategoria Detalle],'Book 2.1_Casos registrados'!B36,Tabla2[Tipo],'Book 2.1_Casos registrados'!$A$33)</f>
        <v>2</v>
      </c>
      <c r="E36" s="5">
        <f>+COUNTIFS(Tabla2[Sede],'Book 2.1_Casos registrados'!$A$32, Tabla2[Año],2022,Tabla2[Mes],3,Tabla2[SubCategoria Detalle],'Book 2.1_Casos registrados'!B36,Tabla2[Tipo],'Book 2.1_Casos registrados'!$A$33)</f>
        <v>1</v>
      </c>
      <c r="F36" s="5">
        <f>+COUNTIFS(Tabla2[Sede],'Book 2.1_Casos registrados'!$A$32, Tabla2[Año],2022,Tabla2[Mes],4,Tabla2[SubCategoria Detalle],'Book 2.1_Casos registrados'!B36,Tabla2[Tipo],'Book 2.1_Casos registrados'!$A$33)</f>
        <v>0</v>
      </c>
      <c r="G36" s="5">
        <f>+COUNTIFS(Tabla2[Sede],'Book 2.1_Casos registrados'!$A$32, Tabla2[Año],2022,Tabla2[Mes],5,Tabla2[SubCategoria Detalle],'Book 2.1_Casos registrados'!B36,Tabla2[Tipo],'Book 2.1_Casos registrados'!$A$33)</f>
        <v>2</v>
      </c>
      <c r="H36" s="5">
        <f>+COUNTIFS(Tabla2[Sede],'Book 2.1_Casos registrados'!$A$32, Tabla2[Año],2022,Tabla2[Mes],6,Tabla2[SubCategoria Detalle],'Book 2.1_Casos registrados'!B36,Tabla2[Tipo],'Book 2.1_Casos registrados'!$A$33)</f>
        <v>0</v>
      </c>
      <c r="I36" s="5">
        <f>+COUNTIFS(Tabla2[Sede],'Book 2.1_Casos registrados'!$A$32, Tabla2[Año],2022,Tabla2[Mes],7,Tabla2[SubCategoria Detalle],'Book 2.1_Casos registrados'!B36,Tabla2[Tipo],'Book 2.1_Casos registrados'!$A$33)</f>
        <v>3</v>
      </c>
      <c r="J36" s="5">
        <f>+COUNTIFS(Tabla2[Sede],'Book 2.1_Casos registrados'!$A$32, Tabla2[Año],2022,Tabla2[Mes],8,Tabla2[SubCategoria Detalle],'Book 2.1_Casos registrados'!B36,Tabla2[Tipo],'Book 2.1_Casos registrados'!$A$33)</f>
        <v>0</v>
      </c>
      <c r="K36" s="5">
        <f>+COUNTIFS(Tabla2[Sede],'Book 2.1_Casos registrados'!$A$32, Tabla2[Año],2022,Tabla2[Mes],9,Tabla2[SubCategoria Detalle],'Book 2.1_Casos registrados'!B36,Tabla2[Tipo],'Book 2.1_Casos registrados'!$A$33)</f>
        <v>0</v>
      </c>
      <c r="L36" s="5">
        <f>+COUNTIFS(Tabla2[Sede],'Book 2.1_Casos registrados'!$A$32, Tabla2[Año],2022,Tabla2[Mes],10,Tabla2[SubCategoria Detalle],'Book 2.1_Casos registrados'!B36,Tabla2[Tipo],'Book 2.1_Casos registrados'!$A$33)</f>
        <v>0</v>
      </c>
      <c r="M36" s="5">
        <f>+COUNTIFS(Tabla2[Sede],'Book 2.1_Casos registrados'!$A$32, Tabla2[Año],2022,Tabla2[Mes],11,Tabla2[SubCategoria Detalle],'Book 2.1_Casos registrados'!B36,Tabla2[Tipo],'Book 2.1_Casos registrados'!$A$33)</f>
        <v>0</v>
      </c>
      <c r="N36" s="5"/>
    </row>
    <row r="37" spans="1:14" ht="15" x14ac:dyDescent="0.25">
      <c r="A37" s="56"/>
      <c r="B37" s="36" t="s">
        <v>7722</v>
      </c>
      <c r="C37" s="5">
        <f>+COUNTIFS(Tabla2[Sede],'Book 2.1_Casos registrados'!$A$32, Tabla2[Año],2022,Tabla2[Mes],1,Tabla2[SubCategoria Detalle],'Book 2.1_Casos registrados'!B37,Tabla2[Tipo],'Book 2.1_Casos registrados'!$A$33)</f>
        <v>4</v>
      </c>
      <c r="D37" s="5">
        <f>+COUNTIFS(Tabla2[Sede],'Book 2.1_Casos registrados'!$A$32, Tabla2[Año],2022,Tabla2[Mes],2,Tabla2[SubCategoria Detalle],'Book 2.1_Casos registrados'!B37,Tabla2[Tipo],'Book 2.1_Casos registrados'!$A$33)</f>
        <v>0</v>
      </c>
      <c r="E37" s="5">
        <f>+COUNTIFS(Tabla2[Sede],'Book 2.1_Casos registrados'!$A$32, Tabla2[Año],2022,Tabla2[Mes],3,Tabla2[SubCategoria Detalle],'Book 2.1_Casos registrados'!B37,Tabla2[Tipo],'Book 2.1_Casos registrados'!$A$33)</f>
        <v>1</v>
      </c>
      <c r="F37" s="5">
        <f>+COUNTIFS(Tabla2[Sede],'Book 2.1_Casos registrados'!$A$32, Tabla2[Año],2022,Tabla2[Mes],4,Tabla2[SubCategoria Detalle],'Book 2.1_Casos registrados'!B37,Tabla2[Tipo],'Book 2.1_Casos registrados'!$A$33)</f>
        <v>4</v>
      </c>
      <c r="G37" s="5">
        <f>+COUNTIFS(Tabla2[Sede],'Book 2.1_Casos registrados'!$A$32, Tabla2[Año],2022,Tabla2[Mes],5,Tabla2[SubCategoria Detalle],'Book 2.1_Casos registrados'!B37,Tabla2[Tipo],'Book 2.1_Casos registrados'!$A$33)</f>
        <v>2</v>
      </c>
      <c r="H37" s="5">
        <f>+COUNTIFS(Tabla2[Sede],'Book 2.1_Casos registrados'!$A$32, Tabla2[Año],2022,Tabla2[Mes],6,Tabla2[SubCategoria Detalle],'Book 2.1_Casos registrados'!B37,Tabla2[Tipo],'Book 2.1_Casos registrados'!$A$33)</f>
        <v>1</v>
      </c>
      <c r="I37" s="5">
        <f>+COUNTIFS(Tabla2[Sede],'Book 2.1_Casos registrados'!$A$32, Tabla2[Año],2022,Tabla2[Mes],7,Tabla2[SubCategoria Detalle],'Book 2.1_Casos registrados'!B37,Tabla2[Tipo],'Book 2.1_Casos registrados'!$A$33)</f>
        <v>0</v>
      </c>
      <c r="J37" s="5">
        <f>+COUNTIFS(Tabla2[Sede],'Book 2.1_Casos registrados'!$A$32, Tabla2[Año],2022,Tabla2[Mes],8,Tabla2[SubCategoria Detalle],'Book 2.1_Casos registrados'!B37,Tabla2[Tipo],'Book 2.1_Casos registrados'!$A$33)</f>
        <v>1</v>
      </c>
      <c r="K37" s="5">
        <f>+COUNTIFS(Tabla2[Sede],'Book 2.1_Casos registrados'!$A$32, Tabla2[Año],2022,Tabla2[Mes],9,Tabla2[SubCategoria Detalle],'Book 2.1_Casos registrados'!B37,Tabla2[Tipo],'Book 2.1_Casos registrados'!$A$33)</f>
        <v>0</v>
      </c>
      <c r="L37" s="5">
        <f>+COUNTIFS(Tabla2[Sede],'Book 2.1_Casos registrados'!$A$32, Tabla2[Año],2022,Tabla2[Mes],10,Tabla2[SubCategoria Detalle],'Book 2.1_Casos registrados'!B37,Tabla2[Tipo],'Book 2.1_Casos registrados'!$A$33)</f>
        <v>0</v>
      </c>
      <c r="M37" s="5">
        <f>+COUNTIFS(Tabla2[Sede],'Book 2.1_Casos registrados'!$A$32, Tabla2[Año],2022,Tabla2[Mes],11,Tabla2[SubCategoria Detalle],'Book 2.1_Casos registrados'!B37,Tabla2[Tipo],'Book 2.1_Casos registrados'!$A$33)</f>
        <v>0</v>
      </c>
      <c r="N37" s="5"/>
    </row>
    <row r="38" spans="1:14" ht="15" x14ac:dyDescent="0.25">
      <c r="A38" s="56"/>
      <c r="B38" s="5"/>
      <c r="C38" s="5">
        <f>+COUNTIFS(Tabla2[Sede],'Book 2.1_Casos registrados'!$A$32, Tabla2[Año],2022,Tabla2[Mes],1,Tabla2[SubCategoria Detalle],'Book 2.1_Casos registrados'!B38,Tabla2[Tipo],'Book 2.1_Casos registrados'!$A$33)</f>
        <v>0</v>
      </c>
      <c r="D38" s="5">
        <f>+COUNTIFS(Tabla2[Sede],'Book 2.1_Casos registrados'!$A$32, Tabla2[Año],2022,Tabla2[Mes],2,Tabla2[SubCategoria Detalle],'Book 2.1_Casos registrados'!B38,Tabla2[Tipo],'Book 2.1_Casos registrados'!$A$33)</f>
        <v>0</v>
      </c>
      <c r="E38" s="5">
        <f>+COUNTIFS(Tabla2[Sede],'Book 2.1_Casos registrados'!$A$32, Tabla2[Año],2022,Tabla2[Mes],3,Tabla2[SubCategoria Detalle],'Book 2.1_Casos registrados'!B38,Tabla2[Tipo],'Book 2.1_Casos registrados'!$A$33)</f>
        <v>0</v>
      </c>
      <c r="F38" s="5">
        <f>+COUNTIFS(Tabla2[Sede],'Book 2.1_Casos registrados'!$A$32, Tabla2[Año],2022,Tabla2[Mes],4,Tabla2[SubCategoria Detalle],'Book 2.1_Casos registrados'!B38,Tabla2[Tipo],'Book 2.1_Casos registrados'!$A$33)</f>
        <v>0</v>
      </c>
      <c r="G38" s="5">
        <f>+COUNTIFS(Tabla2[Sede],'Book 2.1_Casos registrados'!$A$32, Tabla2[Año],2022,Tabla2[Mes],5,Tabla2[SubCategoria Detalle],'Book 2.1_Casos registrados'!B38,Tabla2[Tipo],'Book 2.1_Casos registrados'!$A$33)</f>
        <v>0</v>
      </c>
      <c r="H38" s="5">
        <f>+COUNTIFS(Tabla2[Sede],'Book 2.1_Casos registrados'!$A$32, Tabla2[Año],2022,Tabla2[Mes],6,Tabla2[SubCategoria Detalle],'Book 2.1_Casos registrados'!B38,Tabla2[Tipo],'Book 2.1_Casos registrados'!$A$33)</f>
        <v>0</v>
      </c>
      <c r="I38" s="5">
        <f>+COUNTIFS(Tabla2[Sede],'Book 2.1_Casos registrados'!$A$32, Tabla2[Año],2022,Tabla2[Mes],7,Tabla2[SubCategoria Detalle],'Book 2.1_Casos registrados'!B38,Tabla2[Tipo],'Book 2.1_Casos registrados'!$A$33)</f>
        <v>0</v>
      </c>
      <c r="J38" s="5">
        <f>+COUNTIFS(Tabla2[Sede],'Book 2.1_Casos registrados'!$A$32, Tabla2[Año],2022,Tabla2[Mes],8,Tabla2[SubCategoria Detalle],'Book 2.1_Casos registrados'!B38,Tabla2[Tipo],'Book 2.1_Casos registrados'!$A$33)</f>
        <v>0</v>
      </c>
      <c r="K38" s="5">
        <f>+COUNTIFS(Tabla2[Sede],'Book 2.1_Casos registrados'!$A$32, Tabla2[Año],2022,Tabla2[Mes],9,Tabla2[SubCategoria Detalle],'Book 2.1_Casos registrados'!B38,Tabla2[Tipo],'Book 2.1_Casos registrados'!$A$33)</f>
        <v>0</v>
      </c>
      <c r="L38" s="5">
        <f>+COUNTIFS(Tabla2[Sede],'Book 2.1_Casos registrados'!$A$32, Tabla2[Año],2022,Tabla2[Mes],10,Tabla2[SubCategoria Detalle],'Book 2.1_Casos registrados'!B38,Tabla2[Tipo],'Book 2.1_Casos registrados'!$A$33)</f>
        <v>0</v>
      </c>
      <c r="M38" s="5">
        <f>+COUNTIFS(Tabla2[Sede],'Book 2.1_Casos registrados'!$A$32, Tabla2[Año],2022,Tabla2[Mes],11,Tabla2[SubCategoria Detalle],'Book 2.1_Casos registrados'!B38,Tabla2[Tipo],'Book 2.1_Casos registrados'!$A$33)</f>
        <v>0</v>
      </c>
      <c r="N38" s="5"/>
    </row>
    <row r="39" spans="1:14" ht="15" x14ac:dyDescent="0.25">
      <c r="A39" s="56"/>
      <c r="B39" s="5"/>
      <c r="C39" s="5">
        <f>+COUNTIFS(Tabla2[Sede],'Book 2.1_Casos registrados'!$A$32, Tabla2[Año],2022,Tabla2[Mes],1,Tabla2[SubCategoria Detalle],'Book 2.1_Casos registrados'!B39,Tabla2[Tipo],'Book 2.1_Casos registrados'!$A$33)</f>
        <v>0</v>
      </c>
      <c r="D39" s="5">
        <f>+COUNTIFS(Tabla2[Sede],'Book 2.1_Casos registrados'!$A$32, Tabla2[Año],2022,Tabla2[Mes],2,Tabla2[SubCategoria Detalle],'Book 2.1_Casos registrados'!B39,Tabla2[Tipo],'Book 2.1_Casos registrados'!$A$33)</f>
        <v>0</v>
      </c>
      <c r="E39" s="5">
        <f>+COUNTIFS(Tabla2[Sede],'Book 2.1_Casos registrados'!$A$32, Tabla2[Año],2022,Tabla2[Mes],3,Tabla2[SubCategoria Detalle],'Book 2.1_Casos registrados'!B39,Tabla2[Tipo],'Book 2.1_Casos registrados'!$A$33)</f>
        <v>0</v>
      </c>
      <c r="F39" s="5">
        <f>+COUNTIFS(Tabla2[Sede],'Book 2.1_Casos registrados'!$A$32, Tabla2[Año],2022,Tabla2[Mes],4,Tabla2[SubCategoria Detalle],'Book 2.1_Casos registrados'!B39,Tabla2[Tipo],'Book 2.1_Casos registrados'!$A$33)</f>
        <v>0</v>
      </c>
      <c r="G39" s="5">
        <f>+COUNTIFS(Tabla2[Sede],'Book 2.1_Casos registrados'!$A$32, Tabla2[Año],2022,Tabla2[Mes],5,Tabla2[SubCategoria Detalle],'Book 2.1_Casos registrados'!B39,Tabla2[Tipo],'Book 2.1_Casos registrados'!$A$33)</f>
        <v>0</v>
      </c>
      <c r="H39" s="5">
        <f>+COUNTIFS(Tabla2[Sede],'Book 2.1_Casos registrados'!$A$32, Tabla2[Año],2022,Tabla2[Mes],6,Tabla2[SubCategoria Detalle],'Book 2.1_Casos registrados'!B39,Tabla2[Tipo],'Book 2.1_Casos registrados'!$A$33)</f>
        <v>0</v>
      </c>
      <c r="I39" s="5">
        <f>+COUNTIFS(Tabla2[Sede],'Book 2.1_Casos registrados'!$A$32, Tabla2[Año],2022,Tabla2[Mes],7,Tabla2[SubCategoria Detalle],'Book 2.1_Casos registrados'!B39,Tabla2[Tipo],'Book 2.1_Casos registrados'!$A$33)</f>
        <v>0</v>
      </c>
      <c r="J39" s="5">
        <f>+COUNTIFS(Tabla2[Sede],'Book 2.1_Casos registrados'!$A$32, Tabla2[Año],2022,Tabla2[Mes],8,Tabla2[SubCategoria Detalle],'Book 2.1_Casos registrados'!B39,Tabla2[Tipo],'Book 2.1_Casos registrados'!$A$33)</f>
        <v>0</v>
      </c>
      <c r="K39" s="5">
        <f>+COUNTIFS(Tabla2[Sede],'Book 2.1_Casos registrados'!$A$32, Tabla2[Año],2022,Tabla2[Mes],9,Tabla2[SubCategoria Detalle],'Book 2.1_Casos registrados'!B39,Tabla2[Tipo],'Book 2.1_Casos registrados'!$A$33)</f>
        <v>0</v>
      </c>
      <c r="L39" s="5">
        <f>+COUNTIFS(Tabla2[Sede],'Book 2.1_Casos registrados'!$A$32, Tabla2[Año],2022,Tabla2[Mes],10,Tabla2[SubCategoria Detalle],'Book 2.1_Casos registrados'!B39,Tabla2[Tipo],'Book 2.1_Casos registrados'!$A$33)</f>
        <v>0</v>
      </c>
      <c r="M39" s="5">
        <f>+COUNTIFS(Tabla2[Sede],'Book 2.1_Casos registrados'!$A$32, Tabla2[Año],2022,Tabla2[Mes],11,Tabla2[SubCategoria Detalle],'Book 2.1_Casos registrados'!B39,Tabla2[Tipo],'Book 2.1_Casos registrados'!$A$33)</f>
        <v>0</v>
      </c>
      <c r="N39" s="5"/>
    </row>
    <row r="40" spans="1:14" ht="15" x14ac:dyDescent="0.25">
      <c r="A40" s="56"/>
      <c r="B40" s="5"/>
      <c r="C40" s="5">
        <f>+COUNTIFS(Tabla2[Sede],'Book 2.1_Casos registrados'!$A$32, Tabla2[Año],2022,Tabla2[Mes],1,Tabla2[SubCategoria Detalle],'Book 2.1_Casos registrados'!B40,Tabla2[Tipo],'Book 2.1_Casos registrados'!$A$33)</f>
        <v>0</v>
      </c>
      <c r="D40" s="5">
        <f>+COUNTIFS(Tabla2[Sede],'Book 2.1_Casos registrados'!$A$32, Tabla2[Año],2022,Tabla2[Mes],2,Tabla2[SubCategoria Detalle],'Book 2.1_Casos registrados'!B40,Tabla2[Tipo],'Book 2.1_Casos registrados'!$A$33)</f>
        <v>0</v>
      </c>
      <c r="E40" s="5">
        <f>+COUNTIFS(Tabla2[Sede],'Book 2.1_Casos registrados'!$A$32, Tabla2[Año],2022,Tabla2[Mes],3,Tabla2[SubCategoria Detalle],'Book 2.1_Casos registrados'!B40,Tabla2[Tipo],'Book 2.1_Casos registrados'!$A$33)</f>
        <v>0</v>
      </c>
      <c r="F40" s="5">
        <f>+COUNTIFS(Tabla2[Sede],'Book 2.1_Casos registrados'!$A$32, Tabla2[Año],2022,Tabla2[Mes],4,Tabla2[SubCategoria Detalle],'Book 2.1_Casos registrados'!B40,Tabla2[Tipo],'Book 2.1_Casos registrados'!$A$33)</f>
        <v>0</v>
      </c>
      <c r="G40" s="5">
        <f>+COUNTIFS(Tabla2[Sede],'Book 2.1_Casos registrados'!$A$32, Tabla2[Año],2022,Tabla2[Mes],5,Tabla2[SubCategoria Detalle],'Book 2.1_Casos registrados'!B40,Tabla2[Tipo],'Book 2.1_Casos registrados'!$A$33)</f>
        <v>0</v>
      </c>
      <c r="H40" s="5">
        <f>+COUNTIFS(Tabla2[Sede],'Book 2.1_Casos registrados'!$A$32, Tabla2[Año],2022,Tabla2[Mes],6,Tabla2[SubCategoria Detalle],'Book 2.1_Casos registrados'!B40,Tabla2[Tipo],'Book 2.1_Casos registrados'!$A$33)</f>
        <v>0</v>
      </c>
      <c r="I40" s="5">
        <f>+COUNTIFS(Tabla2[Sede],'Book 2.1_Casos registrados'!$A$32, Tabla2[Año],2022,Tabla2[Mes],7,Tabla2[SubCategoria Detalle],'Book 2.1_Casos registrados'!B40,Tabla2[Tipo],'Book 2.1_Casos registrados'!$A$33)</f>
        <v>0</v>
      </c>
      <c r="J40" s="5">
        <f>+COUNTIFS(Tabla2[Sede],'Book 2.1_Casos registrados'!$A$32, Tabla2[Año],2022,Tabla2[Mes],8,Tabla2[SubCategoria Detalle],'Book 2.1_Casos registrados'!B40,Tabla2[Tipo],'Book 2.1_Casos registrados'!$A$33)</f>
        <v>0</v>
      </c>
      <c r="K40" s="5">
        <f>+COUNTIFS(Tabla2[Sede],'Book 2.1_Casos registrados'!$A$32, Tabla2[Año],2022,Tabla2[Mes],9,Tabla2[SubCategoria Detalle],'Book 2.1_Casos registrados'!B40,Tabla2[Tipo],'Book 2.1_Casos registrados'!$A$33)</f>
        <v>0</v>
      </c>
      <c r="L40" s="5">
        <f>+COUNTIFS(Tabla2[Sede],'Book 2.1_Casos registrados'!$A$32, Tabla2[Año],2022,Tabla2[Mes],10,Tabla2[SubCategoria Detalle],'Book 2.1_Casos registrados'!B40,Tabla2[Tipo],'Book 2.1_Casos registrados'!$A$33)</f>
        <v>0</v>
      </c>
      <c r="M40" s="5">
        <f>+COUNTIFS(Tabla2[Sede],'Book 2.1_Casos registrados'!$A$32, Tabla2[Año],2022,Tabla2[Mes],11,Tabla2[SubCategoria Detalle],'Book 2.1_Casos registrados'!B40,Tabla2[Tipo],'Book 2.1_Casos registrados'!$A$33)</f>
        <v>0</v>
      </c>
      <c r="N40" s="5"/>
    </row>
    <row r="41" spans="1:14" ht="15" x14ac:dyDescent="0.25">
      <c r="A41" s="56"/>
      <c r="B41" s="5"/>
      <c r="C41" s="5">
        <f>+COUNTIFS(Tabla2[Sede],'Book 2.1_Casos registrados'!$A$32, Tabla2[Año],2022,Tabla2[Mes],1,Tabla2[SubCategoria Detalle],'Book 2.1_Casos registrados'!B41,Tabla2[Tipo],'Book 2.1_Casos registrados'!$A$33)</f>
        <v>0</v>
      </c>
      <c r="D41" s="5">
        <f>+COUNTIFS(Tabla2[Sede],'Book 2.1_Casos registrados'!$A$32, Tabla2[Año],2022,Tabla2[Mes],2,Tabla2[SubCategoria Detalle],'Book 2.1_Casos registrados'!B41,Tabla2[Tipo],'Book 2.1_Casos registrados'!$A$33)</f>
        <v>0</v>
      </c>
      <c r="E41" s="5">
        <f>+COUNTIFS(Tabla2[Sede],'Book 2.1_Casos registrados'!$A$32, Tabla2[Año],2022,Tabla2[Mes],3,Tabla2[SubCategoria Detalle],'Book 2.1_Casos registrados'!B41,Tabla2[Tipo],'Book 2.1_Casos registrados'!$A$33)</f>
        <v>0</v>
      </c>
      <c r="F41" s="5">
        <f>+COUNTIFS(Tabla2[Sede],'Book 2.1_Casos registrados'!$A$32, Tabla2[Año],2022,Tabla2[Mes],4,Tabla2[SubCategoria Detalle],'Book 2.1_Casos registrados'!B41,Tabla2[Tipo],'Book 2.1_Casos registrados'!$A$33)</f>
        <v>0</v>
      </c>
      <c r="G41" s="5">
        <f>+COUNTIFS(Tabla2[Sede],'Book 2.1_Casos registrados'!$A$32, Tabla2[Año],2022,Tabla2[Mes],5,Tabla2[SubCategoria Detalle],'Book 2.1_Casos registrados'!B41,Tabla2[Tipo],'Book 2.1_Casos registrados'!$A$33)</f>
        <v>0</v>
      </c>
      <c r="H41" s="5">
        <f>+COUNTIFS(Tabla2[Sede],'Book 2.1_Casos registrados'!$A$32, Tabla2[Año],2022,Tabla2[Mes],6,Tabla2[SubCategoria Detalle],'Book 2.1_Casos registrados'!B41,Tabla2[Tipo],'Book 2.1_Casos registrados'!$A$33)</f>
        <v>0</v>
      </c>
      <c r="I41" s="5">
        <f>+COUNTIFS(Tabla2[Sede],'Book 2.1_Casos registrados'!$A$32, Tabla2[Año],2022,Tabla2[Mes],7,Tabla2[SubCategoria Detalle],'Book 2.1_Casos registrados'!B41,Tabla2[Tipo],'Book 2.1_Casos registrados'!$A$33)</f>
        <v>0</v>
      </c>
      <c r="J41" s="5">
        <f>+COUNTIFS(Tabla2[Sede],'Book 2.1_Casos registrados'!$A$32, Tabla2[Año],2022,Tabla2[Mes],8,Tabla2[SubCategoria Detalle],'Book 2.1_Casos registrados'!B41,Tabla2[Tipo],'Book 2.1_Casos registrados'!$A$33)</f>
        <v>0</v>
      </c>
      <c r="K41" s="5">
        <f>+COUNTIFS(Tabla2[Sede],'Book 2.1_Casos registrados'!$A$32, Tabla2[Año],2022,Tabla2[Mes],9,Tabla2[SubCategoria Detalle],'Book 2.1_Casos registrados'!B41,Tabla2[Tipo],'Book 2.1_Casos registrados'!$A$33)</f>
        <v>0</v>
      </c>
      <c r="L41" s="5">
        <f>+COUNTIFS(Tabla2[Sede],'Book 2.1_Casos registrados'!$A$32, Tabla2[Año],2022,Tabla2[Mes],10,Tabla2[SubCategoria Detalle],'Book 2.1_Casos registrados'!B41,Tabla2[Tipo],'Book 2.1_Casos registrados'!$A$33)</f>
        <v>0</v>
      </c>
      <c r="M41" s="5">
        <f>+COUNTIFS(Tabla2[Sede],'Book 2.1_Casos registrados'!$A$32, Tabla2[Año],2022,Tabla2[Mes],11,Tabla2[SubCategoria Detalle],'Book 2.1_Casos registrados'!B41,Tabla2[Tipo],'Book 2.1_Casos registrados'!$A$33)</f>
        <v>0</v>
      </c>
      <c r="N41" s="5"/>
    </row>
    <row r="42" spans="1:14" ht="15" x14ac:dyDescent="0.25">
      <c r="A42" s="56"/>
      <c r="B42" s="5"/>
      <c r="C42" s="5">
        <f>+COUNTIFS(Tabla2[Sede],'Book 2.1_Casos registrados'!$A$32, Tabla2[Año],2022,Tabla2[Mes],1,Tabla2[SubCategoria Detalle],'Book 2.1_Casos registrados'!B42,Tabla2[Tipo],'Book 2.1_Casos registrados'!$A$33)</f>
        <v>0</v>
      </c>
      <c r="D42" s="5">
        <f>+COUNTIFS(Tabla2[Sede],'Book 2.1_Casos registrados'!$A$32, Tabla2[Año],2022,Tabla2[Mes],2,Tabla2[SubCategoria Detalle],'Book 2.1_Casos registrados'!B42,Tabla2[Tipo],'Book 2.1_Casos registrados'!$A$33)</f>
        <v>0</v>
      </c>
      <c r="E42" s="5">
        <f>+COUNTIFS(Tabla2[Sede],'Book 2.1_Casos registrados'!$A$32, Tabla2[Año],2022,Tabla2[Mes],3,Tabla2[SubCategoria Detalle],'Book 2.1_Casos registrados'!B42,Tabla2[Tipo],'Book 2.1_Casos registrados'!$A$33)</f>
        <v>0</v>
      </c>
      <c r="F42" s="5">
        <f>+COUNTIFS(Tabla2[Sede],'Book 2.1_Casos registrados'!$A$32, Tabla2[Año],2022,Tabla2[Mes],4,Tabla2[SubCategoria Detalle],'Book 2.1_Casos registrados'!B42,Tabla2[Tipo],'Book 2.1_Casos registrados'!$A$33)</f>
        <v>0</v>
      </c>
      <c r="G42" s="5">
        <f>+COUNTIFS(Tabla2[Sede],'Book 2.1_Casos registrados'!$A$32, Tabla2[Año],2022,Tabla2[Mes],5,Tabla2[SubCategoria Detalle],'Book 2.1_Casos registrados'!B42,Tabla2[Tipo],'Book 2.1_Casos registrados'!$A$33)</f>
        <v>0</v>
      </c>
      <c r="H42" s="5">
        <f>+COUNTIFS(Tabla2[Sede],'Book 2.1_Casos registrados'!$A$32, Tabla2[Año],2022,Tabla2[Mes],6,Tabla2[SubCategoria Detalle],'Book 2.1_Casos registrados'!B42,Tabla2[Tipo],'Book 2.1_Casos registrados'!$A$33)</f>
        <v>0</v>
      </c>
      <c r="I42" s="5">
        <f>+COUNTIFS(Tabla2[Sede],'Book 2.1_Casos registrados'!$A$32, Tabla2[Año],2022,Tabla2[Mes],7,Tabla2[SubCategoria Detalle],'Book 2.1_Casos registrados'!B42,Tabla2[Tipo],'Book 2.1_Casos registrados'!$A$33)</f>
        <v>0</v>
      </c>
      <c r="J42" s="5">
        <f>+COUNTIFS(Tabla2[Sede],'Book 2.1_Casos registrados'!$A$32, Tabla2[Año],2022,Tabla2[Mes],8,Tabla2[SubCategoria Detalle],'Book 2.1_Casos registrados'!B42,Tabla2[Tipo],'Book 2.1_Casos registrados'!$A$33)</f>
        <v>0</v>
      </c>
      <c r="K42" s="5">
        <f>+COUNTIFS(Tabla2[Sede],'Book 2.1_Casos registrados'!$A$32, Tabla2[Año],2022,Tabla2[Mes],9,Tabla2[SubCategoria Detalle],'Book 2.1_Casos registrados'!B42,Tabla2[Tipo],'Book 2.1_Casos registrados'!$A$33)</f>
        <v>0</v>
      </c>
      <c r="L42" s="5">
        <f>+COUNTIFS(Tabla2[Sede],'Book 2.1_Casos registrados'!$A$32, Tabla2[Año],2022,Tabla2[Mes],10,Tabla2[SubCategoria Detalle],'Book 2.1_Casos registrados'!B42,Tabla2[Tipo],'Book 2.1_Casos registrados'!$A$33)</f>
        <v>0</v>
      </c>
      <c r="M42" s="5">
        <f>+COUNTIFS(Tabla2[Sede],'Book 2.1_Casos registrados'!$A$32, Tabla2[Año],2022,Tabla2[Mes],11,Tabla2[SubCategoria Detalle],'Book 2.1_Casos registrados'!B42,Tabla2[Tipo],'Book 2.1_Casos registrados'!$A$33)</f>
        <v>0</v>
      </c>
      <c r="N42" s="5"/>
    </row>
    <row r="43" spans="1:14" ht="15" x14ac:dyDescent="0.25">
      <c r="A43" s="56"/>
      <c r="B43" s="5"/>
      <c r="C43" s="5">
        <f>+COUNTIFS(Tabla2[Sede],'Book 2.1_Casos registrados'!$A$32, Tabla2[Año],2022,Tabla2[Mes],1,Tabla2[SubCategoria Detalle],'Book 2.1_Casos registrados'!B43,Tabla2[Tipo],'Book 2.1_Casos registrados'!$A$33)</f>
        <v>0</v>
      </c>
      <c r="D43" s="5">
        <f>+COUNTIFS(Tabla2[Sede],'Book 2.1_Casos registrados'!$A$32, Tabla2[Año],2022,Tabla2[Mes],2,Tabla2[SubCategoria Detalle],'Book 2.1_Casos registrados'!B43,Tabla2[Tipo],'Book 2.1_Casos registrados'!$A$33)</f>
        <v>0</v>
      </c>
      <c r="E43" s="5">
        <f>+COUNTIFS(Tabla2[Sede],'Book 2.1_Casos registrados'!$A$32, Tabla2[Año],2022,Tabla2[Mes],3,Tabla2[SubCategoria Detalle],'Book 2.1_Casos registrados'!B43,Tabla2[Tipo],'Book 2.1_Casos registrados'!$A$33)</f>
        <v>0</v>
      </c>
      <c r="F43" s="5">
        <f>+COUNTIFS(Tabla2[Sede],'Book 2.1_Casos registrados'!$A$32, Tabla2[Año],2022,Tabla2[Mes],4,Tabla2[SubCategoria Detalle],'Book 2.1_Casos registrados'!B43,Tabla2[Tipo],'Book 2.1_Casos registrados'!$A$33)</f>
        <v>0</v>
      </c>
      <c r="G43" s="5">
        <f>+COUNTIFS(Tabla2[Sede],'Book 2.1_Casos registrados'!$A$32, Tabla2[Año],2022,Tabla2[Mes],5,Tabla2[SubCategoria Detalle],'Book 2.1_Casos registrados'!B43,Tabla2[Tipo],'Book 2.1_Casos registrados'!$A$33)</f>
        <v>0</v>
      </c>
      <c r="H43" s="5">
        <f>+COUNTIFS(Tabla2[Sede],'Book 2.1_Casos registrados'!$A$32, Tabla2[Año],2022,Tabla2[Mes],6,Tabla2[SubCategoria Detalle],'Book 2.1_Casos registrados'!B43,Tabla2[Tipo],'Book 2.1_Casos registrados'!$A$33)</f>
        <v>0</v>
      </c>
      <c r="I43" s="5">
        <f>+COUNTIFS(Tabla2[Sede],'Book 2.1_Casos registrados'!$A$32, Tabla2[Año],2022,Tabla2[Mes],7,Tabla2[SubCategoria Detalle],'Book 2.1_Casos registrados'!B43,Tabla2[Tipo],'Book 2.1_Casos registrados'!$A$33)</f>
        <v>0</v>
      </c>
      <c r="J43" s="5">
        <f>+COUNTIFS(Tabla2[Sede],'Book 2.1_Casos registrados'!$A$32, Tabla2[Año],2022,Tabla2[Mes],8,Tabla2[SubCategoria Detalle],'Book 2.1_Casos registrados'!B43,Tabla2[Tipo],'Book 2.1_Casos registrados'!$A$33)</f>
        <v>0</v>
      </c>
      <c r="K43" s="5">
        <f>+COUNTIFS(Tabla2[Sede],'Book 2.1_Casos registrados'!$A$32, Tabla2[Año],2022,Tabla2[Mes],9,Tabla2[SubCategoria Detalle],'Book 2.1_Casos registrados'!B43,Tabla2[Tipo],'Book 2.1_Casos registrados'!$A$33)</f>
        <v>0</v>
      </c>
      <c r="L43" s="5">
        <f>+COUNTIFS(Tabla2[Sede],'Book 2.1_Casos registrados'!$A$32, Tabla2[Año],2022,Tabla2[Mes],10,Tabla2[SubCategoria Detalle],'Book 2.1_Casos registrados'!B43,Tabla2[Tipo],'Book 2.1_Casos registrados'!$A$33)</f>
        <v>0</v>
      </c>
      <c r="M43" s="5">
        <f>+COUNTIFS(Tabla2[Sede],'Book 2.1_Casos registrados'!$A$32, Tabla2[Año],2022,Tabla2[Mes],11,Tabla2[SubCategoria Detalle],'Book 2.1_Casos registrados'!B43,Tabla2[Tipo],'Book 2.1_Casos registrados'!$A$33)</f>
        <v>0</v>
      </c>
      <c r="N43" s="5"/>
    </row>
    <row r="44" spans="1:14" ht="15" x14ac:dyDescent="0.25">
      <c r="A44" s="56" t="s">
        <v>2</v>
      </c>
      <c r="B44" s="36" t="s">
        <v>7737</v>
      </c>
      <c r="C44" s="5">
        <f>+COUNTIFS(Tabla2[Sede],'Book 2.1_Casos registrados'!$A$32, Tabla2[Año],2022,Tabla2[Mes],1,Tabla2[SubCategoria Detalle],'Book 2.1_Casos registrados'!B44,Tabla2[Tipo],'Book 2.1_Casos registrados'!$A$44)</f>
        <v>8</v>
      </c>
      <c r="D44" s="5">
        <f>+COUNTIFS(Tabla2[Sede],'Book 2.1_Casos registrados'!$A$32, Tabla2[Año],2022,Tabla2[Mes],2,Tabla2[SubCategoria Detalle],'Book 2.1_Casos registrados'!B44,Tabla2[Tipo],'Book 2.1_Casos registrados'!$A$44)</f>
        <v>0</v>
      </c>
      <c r="E44" s="5">
        <f>+COUNTIFS(Tabla2[Sede],'Book 2.1_Casos registrados'!$A$32, Tabla2[Año],2022,Tabla2[Mes],3,Tabla2[SubCategoria Detalle],'Book 2.1_Casos registrados'!B44,Tabla2[Tipo],'Book 2.1_Casos registrados'!$A$44)</f>
        <v>0</v>
      </c>
      <c r="F44" s="5">
        <f>+COUNTIFS(Tabla2[Sede],'Book 2.1_Casos registrados'!$A$32, Tabla2[Año],2022,Tabla2[Mes],4,Tabla2[SubCategoria Detalle],'Book 2.1_Casos registrados'!B44,Tabla2[Tipo],'Book 2.1_Casos registrados'!$A$44)</f>
        <v>0</v>
      </c>
      <c r="G44" s="5">
        <f>+COUNTIFS(Tabla2[Sede],'Book 2.1_Casos registrados'!$A$32, Tabla2[Año],2022,Tabla2[Mes],5,Tabla2[SubCategoria Detalle],'Book 2.1_Casos registrados'!B44,Tabla2[Tipo],'Book 2.1_Casos registrados'!$A$44)</f>
        <v>3</v>
      </c>
      <c r="H44" s="5">
        <f>+COUNTIFS(Tabla2[Sede],'Book 2.1_Casos registrados'!$A$32, Tabla2[Año],2022,Tabla2[Mes],6,Tabla2[SubCategoria Detalle],'Book 2.1_Casos registrados'!B44,Tabla2[Tipo],'Book 2.1_Casos registrados'!$A$44)</f>
        <v>0</v>
      </c>
      <c r="I44" s="5">
        <f>+COUNTIFS(Tabla2[Sede],'Book 2.1_Casos registrados'!$A$32, Tabla2[Año],2022,Tabla2[Mes],7,Tabla2[SubCategoria Detalle],'Book 2.1_Casos registrados'!B44,Tabla2[Tipo],'Book 2.1_Casos registrados'!$A$44)</f>
        <v>1</v>
      </c>
      <c r="J44" s="5">
        <f>+COUNTIFS(Tabla2[Sede],'Book 2.1_Casos registrados'!$A$32, Tabla2[Año],2022,Tabla2[Mes],8,Tabla2[SubCategoria Detalle],'Book 2.1_Casos registrados'!B44,Tabla2[Tipo],'Book 2.1_Casos registrados'!$A$44)</f>
        <v>3</v>
      </c>
      <c r="K44" s="5">
        <f>+COUNTIFS(Tabla2[Sede],'Book 2.1_Casos registrados'!$A$32, Tabla2[Año],2022,Tabla2[Mes],9,Tabla2[SubCategoria Detalle],'Book 2.1_Casos registrados'!B44,Tabla2[Tipo],'Book 2.1_Casos registrados'!$A$44)</f>
        <v>3</v>
      </c>
      <c r="L44" s="5">
        <f>+COUNTIFS(Tabla2[Sede],'Book 2.1_Casos registrados'!$A$32, Tabla2[Año],2022,Tabla2[Mes],10,Tabla2[SubCategoria Detalle],'Book 2.1_Casos registrados'!B44,Tabla2[Tipo],'Book 2.1_Casos registrados'!$A$44)</f>
        <v>0</v>
      </c>
      <c r="M44" s="5">
        <f>+COUNTIFS(Tabla2[Sede],'Book 2.1_Casos registrados'!$A$32, Tabla2[Año],2022,Tabla2[Mes],11,Tabla2[SubCategoria Detalle],'Book 2.1_Casos registrados'!B44,Tabla2[Tipo],'Book 2.1_Casos registrados'!$A$44)</f>
        <v>2</v>
      </c>
      <c r="N44" s="5"/>
    </row>
    <row r="45" spans="1:14" ht="15" x14ac:dyDescent="0.25">
      <c r="A45" s="56"/>
      <c r="B45" s="36" t="s">
        <v>7721</v>
      </c>
      <c r="C45" s="5">
        <f>+COUNTIFS(Tabla2[Sede],'Book 2.1_Casos registrados'!$A$32, Tabla2[Año],2022,Tabla2[Mes],1,Tabla2[SubCategoria Detalle],'Book 2.1_Casos registrados'!B45,Tabla2[Tipo],'Book 2.1_Casos registrados'!$A$44)</f>
        <v>4</v>
      </c>
      <c r="D45" s="5">
        <f>+COUNTIFS(Tabla2[Sede],'Book 2.1_Casos registrados'!$A$32, Tabla2[Año],2022,Tabla2[Mes],2,Tabla2[SubCategoria Detalle],'Book 2.1_Casos registrados'!B45,Tabla2[Tipo],'Book 2.1_Casos registrados'!$A$44)</f>
        <v>2</v>
      </c>
      <c r="E45" s="5">
        <f>+COUNTIFS(Tabla2[Sede],'Book 2.1_Casos registrados'!$A$32, Tabla2[Año],2022,Tabla2[Mes],3,Tabla2[SubCategoria Detalle],'Book 2.1_Casos registrados'!B45,Tabla2[Tipo],'Book 2.1_Casos registrados'!$A$44)</f>
        <v>6</v>
      </c>
      <c r="F45" s="5">
        <f>+COUNTIFS(Tabla2[Sede],'Book 2.1_Casos registrados'!$A$32, Tabla2[Año],2022,Tabla2[Mes],4,Tabla2[SubCategoria Detalle],'Book 2.1_Casos registrados'!B45,Tabla2[Tipo],'Book 2.1_Casos registrados'!$A$44)</f>
        <v>0</v>
      </c>
      <c r="G45" s="5">
        <f>+COUNTIFS(Tabla2[Sede],'Book 2.1_Casos registrados'!$A$32, Tabla2[Año],2022,Tabla2[Mes],5,Tabla2[SubCategoria Detalle],'Book 2.1_Casos registrados'!B45,Tabla2[Tipo],'Book 2.1_Casos registrados'!$A$44)</f>
        <v>4</v>
      </c>
      <c r="H45" s="5">
        <f>+COUNTIFS(Tabla2[Sede],'Book 2.1_Casos registrados'!$A$32, Tabla2[Año],2022,Tabla2[Mes],6,Tabla2[SubCategoria Detalle],'Book 2.1_Casos registrados'!B45,Tabla2[Tipo],'Book 2.1_Casos registrados'!$A$44)</f>
        <v>5</v>
      </c>
      <c r="I45" s="5">
        <f>+COUNTIFS(Tabla2[Sede],'Book 2.1_Casos registrados'!$A$32, Tabla2[Año],2022,Tabla2[Mes],7,Tabla2[SubCategoria Detalle],'Book 2.1_Casos registrados'!B45,Tabla2[Tipo],'Book 2.1_Casos registrados'!$A$44)</f>
        <v>1</v>
      </c>
      <c r="J45" s="5">
        <f>+COUNTIFS(Tabla2[Sede],'Book 2.1_Casos registrados'!$A$32, Tabla2[Año],2022,Tabla2[Mes],8,Tabla2[SubCategoria Detalle],'Book 2.1_Casos registrados'!B45,Tabla2[Tipo],'Book 2.1_Casos registrados'!$A$44)</f>
        <v>2</v>
      </c>
      <c r="K45" s="5">
        <f>+COUNTIFS(Tabla2[Sede],'Book 2.1_Casos registrados'!$A$32, Tabla2[Año],2022,Tabla2[Mes],9,Tabla2[SubCategoria Detalle],'Book 2.1_Casos registrados'!B45,Tabla2[Tipo],'Book 2.1_Casos registrados'!$A$44)</f>
        <v>5</v>
      </c>
      <c r="L45" s="5">
        <f>+COUNTIFS(Tabla2[Sede],'Book 2.1_Casos registrados'!$A$32, Tabla2[Año],2022,Tabla2[Mes],10,Tabla2[SubCategoria Detalle],'Book 2.1_Casos registrados'!B45,Tabla2[Tipo],'Book 2.1_Casos registrados'!$A$44)</f>
        <v>1</v>
      </c>
      <c r="M45" s="5">
        <f>+COUNTIFS(Tabla2[Sede],'Book 2.1_Casos registrados'!$A$32, Tabla2[Año],2022,Tabla2[Mes],11,Tabla2[SubCategoria Detalle],'Book 2.1_Casos registrados'!B45,Tabla2[Tipo],'Book 2.1_Casos registrados'!$A$44)</f>
        <v>2</v>
      </c>
      <c r="N45" s="5"/>
    </row>
    <row r="46" spans="1:14" ht="15" x14ac:dyDescent="0.25">
      <c r="A46" s="56"/>
      <c r="B46" s="36" t="s">
        <v>8893</v>
      </c>
      <c r="C46" s="5">
        <f>+COUNTIFS(Tabla2[Sede],'Book 2.1_Casos registrados'!$A$32, Tabla2[Año],2022,Tabla2[Mes],1,Tabla2[SubCategoria Detalle],'Book 2.1_Casos registrados'!B46,Tabla2[Tipo],'Book 2.1_Casos registrados'!$A$44)</f>
        <v>0</v>
      </c>
      <c r="D46" s="5">
        <f>+COUNTIFS(Tabla2[Sede],'Book 2.1_Casos registrados'!$A$32, Tabla2[Año],2022,Tabla2[Mes],2,Tabla2[SubCategoria Detalle],'Book 2.1_Casos registrados'!B46,Tabla2[Tipo],'Book 2.1_Casos registrados'!$A$44)</f>
        <v>10</v>
      </c>
      <c r="E46" s="5">
        <f>+COUNTIFS(Tabla2[Sede],'Book 2.1_Casos registrados'!$A$32, Tabla2[Año],2022,Tabla2[Mes],3,Tabla2[SubCategoria Detalle],'Book 2.1_Casos registrados'!B46,Tabla2[Tipo],'Book 2.1_Casos registrados'!$A$44)</f>
        <v>1</v>
      </c>
      <c r="F46" s="5">
        <f>+COUNTIFS(Tabla2[Sede],'Book 2.1_Casos registrados'!$A$32, Tabla2[Año],2022,Tabla2[Mes],4,Tabla2[SubCategoria Detalle],'Book 2.1_Casos registrados'!B46,Tabla2[Tipo],'Book 2.1_Casos registrados'!$A$44)</f>
        <v>0</v>
      </c>
      <c r="G46" s="5">
        <f>+COUNTIFS(Tabla2[Sede],'Book 2.1_Casos registrados'!$A$32, Tabla2[Año],2022,Tabla2[Mes],5,Tabla2[SubCategoria Detalle],'Book 2.1_Casos registrados'!B46,Tabla2[Tipo],'Book 2.1_Casos registrados'!$A$44)</f>
        <v>0</v>
      </c>
      <c r="H46" s="5">
        <f>+COUNTIFS(Tabla2[Sede],'Book 2.1_Casos registrados'!$A$32, Tabla2[Año],2022,Tabla2[Mes],6,Tabla2[SubCategoria Detalle],'Book 2.1_Casos registrados'!B46,Tabla2[Tipo],'Book 2.1_Casos registrados'!$A$44)</f>
        <v>0</v>
      </c>
      <c r="I46" s="5">
        <f>+COUNTIFS(Tabla2[Sede],'Book 2.1_Casos registrados'!$A$32, Tabla2[Año],2022,Tabla2[Mes],7,Tabla2[SubCategoria Detalle],'Book 2.1_Casos registrados'!B46,Tabla2[Tipo],'Book 2.1_Casos registrados'!$A$44)</f>
        <v>0</v>
      </c>
      <c r="J46" s="5">
        <f>+COUNTIFS(Tabla2[Sede],'Book 2.1_Casos registrados'!$A$32, Tabla2[Año],2022,Tabla2[Mes],8,Tabla2[SubCategoria Detalle],'Book 2.1_Casos registrados'!B46,Tabla2[Tipo],'Book 2.1_Casos registrados'!$A$44)</f>
        <v>0</v>
      </c>
      <c r="K46" s="5">
        <f>+COUNTIFS(Tabla2[Sede],'Book 2.1_Casos registrados'!$A$32, Tabla2[Año],2022,Tabla2[Mes],9,Tabla2[SubCategoria Detalle],'Book 2.1_Casos registrados'!B46,Tabla2[Tipo],'Book 2.1_Casos registrados'!$A$44)</f>
        <v>0</v>
      </c>
      <c r="L46" s="5">
        <f>+COUNTIFS(Tabla2[Sede],'Book 2.1_Casos registrados'!$A$32, Tabla2[Año],2022,Tabla2[Mes],10,Tabla2[SubCategoria Detalle],'Book 2.1_Casos registrados'!B46,Tabla2[Tipo],'Book 2.1_Casos registrados'!$A$44)</f>
        <v>0</v>
      </c>
      <c r="M46" s="5">
        <f>+COUNTIFS(Tabla2[Sede],'Book 2.1_Casos registrados'!$A$32, Tabla2[Año],2022,Tabla2[Mes],11,Tabla2[SubCategoria Detalle],'Book 2.1_Casos registrados'!B46,Tabla2[Tipo],'Book 2.1_Casos registrados'!$A$44)</f>
        <v>0</v>
      </c>
      <c r="N46" s="5"/>
    </row>
    <row r="47" spans="1:14" ht="15" x14ac:dyDescent="0.25">
      <c r="A47" s="56"/>
      <c r="B47" s="36" t="s">
        <v>8099</v>
      </c>
      <c r="C47" s="5">
        <f>+COUNTIFS(Tabla2[Sede],'Book 2.1_Casos registrados'!$A$32, Tabla2[Año],2022,Tabla2[Mes],1,Tabla2[SubCategoria Detalle],'Book 2.1_Casos registrados'!B47,Tabla2[Tipo],'Book 2.1_Casos registrados'!$A$44)</f>
        <v>2</v>
      </c>
      <c r="D47" s="5">
        <f>+COUNTIFS(Tabla2[Sede],'Book 2.1_Casos registrados'!$A$32, Tabla2[Año],2022,Tabla2[Mes],2,Tabla2[SubCategoria Detalle],'Book 2.1_Casos registrados'!B47,Tabla2[Tipo],'Book 2.1_Casos registrados'!$A$44)</f>
        <v>0</v>
      </c>
      <c r="E47" s="5">
        <f>+COUNTIFS(Tabla2[Sede],'Book 2.1_Casos registrados'!$A$32, Tabla2[Año],2022,Tabla2[Mes],3,Tabla2[SubCategoria Detalle],'Book 2.1_Casos registrados'!B47,Tabla2[Tipo],'Book 2.1_Casos registrados'!$A$44)</f>
        <v>3</v>
      </c>
      <c r="F47" s="5">
        <f>+COUNTIFS(Tabla2[Sede],'Book 2.1_Casos registrados'!$A$32, Tabla2[Año],2022,Tabla2[Mes],4,Tabla2[SubCategoria Detalle],'Book 2.1_Casos registrados'!B47,Tabla2[Tipo],'Book 2.1_Casos registrados'!$A$44)</f>
        <v>1</v>
      </c>
      <c r="G47" s="5">
        <f>+COUNTIFS(Tabla2[Sede],'Book 2.1_Casos registrados'!$A$32, Tabla2[Año],2022,Tabla2[Mes],5,Tabla2[SubCategoria Detalle],'Book 2.1_Casos registrados'!B47,Tabla2[Tipo],'Book 2.1_Casos registrados'!$A$44)</f>
        <v>3</v>
      </c>
      <c r="H47" s="5">
        <f>+COUNTIFS(Tabla2[Sede],'Book 2.1_Casos registrados'!$A$32, Tabla2[Año],2022,Tabla2[Mes],6,Tabla2[SubCategoria Detalle],'Book 2.1_Casos registrados'!B47,Tabla2[Tipo],'Book 2.1_Casos registrados'!$A$44)</f>
        <v>4</v>
      </c>
      <c r="I47" s="5">
        <f>+COUNTIFS(Tabla2[Sede],'Book 2.1_Casos registrados'!$A$32, Tabla2[Año],2022,Tabla2[Mes],7,Tabla2[SubCategoria Detalle],'Book 2.1_Casos registrados'!B47,Tabla2[Tipo],'Book 2.1_Casos registrados'!$A$44)</f>
        <v>0</v>
      </c>
      <c r="J47" s="5">
        <f>+COUNTIFS(Tabla2[Sede],'Book 2.1_Casos registrados'!$A$32, Tabla2[Año],2022,Tabla2[Mes],8,Tabla2[SubCategoria Detalle],'Book 2.1_Casos registrados'!B47,Tabla2[Tipo],'Book 2.1_Casos registrados'!$A$44)</f>
        <v>1</v>
      </c>
      <c r="K47" s="5">
        <f>+COUNTIFS(Tabla2[Sede],'Book 2.1_Casos registrados'!$A$32, Tabla2[Año],2022,Tabla2[Mes],9,Tabla2[SubCategoria Detalle],'Book 2.1_Casos registrados'!B47,Tabla2[Tipo],'Book 2.1_Casos registrados'!$A$44)</f>
        <v>0</v>
      </c>
      <c r="L47" s="5">
        <f>+COUNTIFS(Tabla2[Sede],'Book 2.1_Casos registrados'!$A$32, Tabla2[Año],2022,Tabla2[Mes],10,Tabla2[SubCategoria Detalle],'Book 2.1_Casos registrados'!B47,Tabla2[Tipo],'Book 2.1_Casos registrados'!$A$44)</f>
        <v>2</v>
      </c>
      <c r="M47" s="5">
        <f>+COUNTIFS(Tabla2[Sede],'Book 2.1_Casos registrados'!$A$32, Tabla2[Año],2022,Tabla2[Mes],11,Tabla2[SubCategoria Detalle],'Book 2.1_Casos registrados'!B47,Tabla2[Tipo],'Book 2.1_Casos registrados'!$A$44)</f>
        <v>1</v>
      </c>
      <c r="N47" s="5"/>
    </row>
    <row r="48" spans="1:14" ht="15" x14ac:dyDescent="0.25">
      <c r="A48" s="56"/>
      <c r="B48" s="36" t="s">
        <v>7729</v>
      </c>
      <c r="C48" s="5">
        <f>+COUNTIFS(Tabla2[Sede],'Book 2.1_Casos registrados'!$A$32, Tabla2[Año],2022,Tabla2[Mes],1,Tabla2[SubCategoria Detalle],'Book 2.1_Casos registrados'!B48,Tabla2[Tipo],'Book 2.1_Casos registrados'!$A$44)</f>
        <v>6</v>
      </c>
      <c r="D48" s="5">
        <f>+COUNTIFS(Tabla2[Sede],'Book 2.1_Casos registrados'!$A$32, Tabla2[Año],2022,Tabla2[Mes],2,Tabla2[SubCategoria Detalle],'Book 2.1_Casos registrados'!B48,Tabla2[Tipo],'Book 2.1_Casos registrados'!$A$44)</f>
        <v>1</v>
      </c>
      <c r="E48" s="5">
        <f>+COUNTIFS(Tabla2[Sede],'Book 2.1_Casos registrados'!$A$32, Tabla2[Año],2022,Tabla2[Mes],3,Tabla2[SubCategoria Detalle],'Book 2.1_Casos registrados'!B48,Tabla2[Tipo],'Book 2.1_Casos registrados'!$A$44)</f>
        <v>4</v>
      </c>
      <c r="F48" s="5">
        <f>+COUNTIFS(Tabla2[Sede],'Book 2.1_Casos registrados'!$A$32, Tabla2[Año],2022,Tabla2[Mes],4,Tabla2[SubCategoria Detalle],'Book 2.1_Casos registrados'!B48,Tabla2[Tipo],'Book 2.1_Casos registrados'!$A$44)</f>
        <v>0</v>
      </c>
      <c r="G48" s="5">
        <f>+COUNTIFS(Tabla2[Sede],'Book 2.1_Casos registrados'!$A$32, Tabla2[Año],2022,Tabla2[Mes],5,Tabla2[SubCategoria Detalle],'Book 2.1_Casos registrados'!B48,Tabla2[Tipo],'Book 2.1_Casos registrados'!$A$44)</f>
        <v>0</v>
      </c>
      <c r="H48" s="5">
        <f>+COUNTIFS(Tabla2[Sede],'Book 2.1_Casos registrados'!$A$32, Tabla2[Año],2022,Tabla2[Mes],6,Tabla2[SubCategoria Detalle],'Book 2.1_Casos registrados'!B48,Tabla2[Tipo],'Book 2.1_Casos registrados'!$A$44)</f>
        <v>0</v>
      </c>
      <c r="I48" s="5">
        <f>+COUNTIFS(Tabla2[Sede],'Book 2.1_Casos registrados'!$A$32, Tabla2[Año],2022,Tabla2[Mes],7,Tabla2[SubCategoria Detalle],'Book 2.1_Casos registrados'!B48,Tabla2[Tipo],'Book 2.1_Casos registrados'!$A$44)</f>
        <v>1</v>
      </c>
      <c r="J48" s="5">
        <f>+COUNTIFS(Tabla2[Sede],'Book 2.1_Casos registrados'!$A$32, Tabla2[Año],2022,Tabla2[Mes],8,Tabla2[SubCategoria Detalle],'Book 2.1_Casos registrados'!B48,Tabla2[Tipo],'Book 2.1_Casos registrados'!$A$44)</f>
        <v>2</v>
      </c>
      <c r="K48" s="5">
        <f>+COUNTIFS(Tabla2[Sede],'Book 2.1_Casos registrados'!$A$32, Tabla2[Año],2022,Tabla2[Mes],9,Tabla2[SubCategoria Detalle],'Book 2.1_Casos registrados'!B48,Tabla2[Tipo],'Book 2.1_Casos registrados'!$A$44)</f>
        <v>0</v>
      </c>
      <c r="L48" s="5">
        <f>+COUNTIFS(Tabla2[Sede],'Book 2.1_Casos registrados'!$A$32, Tabla2[Año],2022,Tabla2[Mes],10,Tabla2[SubCategoria Detalle],'Book 2.1_Casos registrados'!B48,Tabla2[Tipo],'Book 2.1_Casos registrados'!$A$44)</f>
        <v>0</v>
      </c>
      <c r="M48" s="5">
        <f>+COUNTIFS(Tabla2[Sede],'Book 2.1_Casos registrados'!$A$32, Tabla2[Año],2022,Tabla2[Mes],11,Tabla2[SubCategoria Detalle],'Book 2.1_Casos registrados'!B48,Tabla2[Tipo],'Book 2.1_Casos registrados'!$A$44)</f>
        <v>0</v>
      </c>
      <c r="N48" s="5"/>
    </row>
    <row r="49" spans="1:14" ht="15" x14ac:dyDescent="0.25">
      <c r="A49" s="56"/>
      <c r="B49" s="36" t="s">
        <v>7741</v>
      </c>
      <c r="C49" s="5">
        <f>+COUNTIFS(Tabla2[Sede],'Book 2.1_Casos registrados'!$A$32, Tabla2[Año],2022,Tabla2[Mes],1,Tabla2[SubCategoria Detalle],'Book 2.1_Casos registrados'!B49,Tabla2[Tipo],'Book 2.1_Casos registrados'!$A$44)</f>
        <v>3</v>
      </c>
      <c r="D49" s="5">
        <f>+COUNTIFS(Tabla2[Sede],'Book 2.1_Casos registrados'!$A$32, Tabla2[Año],2022,Tabla2[Mes],2,Tabla2[SubCategoria Detalle],'Book 2.1_Casos registrados'!B49,Tabla2[Tipo],'Book 2.1_Casos registrados'!$A$44)</f>
        <v>0</v>
      </c>
      <c r="E49" s="5">
        <f>+COUNTIFS(Tabla2[Sede],'Book 2.1_Casos registrados'!$A$32, Tabla2[Año],2022,Tabla2[Mes],3,Tabla2[SubCategoria Detalle],'Book 2.1_Casos registrados'!B49,Tabla2[Tipo],'Book 2.1_Casos registrados'!$A$44)</f>
        <v>0</v>
      </c>
      <c r="F49" s="5">
        <f>+COUNTIFS(Tabla2[Sede],'Book 2.1_Casos registrados'!$A$32, Tabla2[Año],2022,Tabla2[Mes],4,Tabla2[SubCategoria Detalle],'Book 2.1_Casos registrados'!B49,Tabla2[Tipo],'Book 2.1_Casos registrados'!$A$44)</f>
        <v>0</v>
      </c>
      <c r="G49" s="5">
        <f>+COUNTIFS(Tabla2[Sede],'Book 2.1_Casos registrados'!$A$32, Tabla2[Año],2022,Tabla2[Mes],5,Tabla2[SubCategoria Detalle],'Book 2.1_Casos registrados'!B49,Tabla2[Tipo],'Book 2.1_Casos registrados'!$A$44)</f>
        <v>1</v>
      </c>
      <c r="H49" s="5">
        <f>+COUNTIFS(Tabla2[Sede],'Book 2.1_Casos registrados'!$A$32, Tabla2[Año],2022,Tabla2[Mes],6,Tabla2[SubCategoria Detalle],'Book 2.1_Casos registrados'!B49,Tabla2[Tipo],'Book 2.1_Casos registrados'!$A$44)</f>
        <v>4</v>
      </c>
      <c r="I49" s="5">
        <f>+COUNTIFS(Tabla2[Sede],'Book 2.1_Casos registrados'!$A$32, Tabla2[Año],2022,Tabla2[Mes],7,Tabla2[SubCategoria Detalle],'Book 2.1_Casos registrados'!B49,Tabla2[Tipo],'Book 2.1_Casos registrados'!$A$44)</f>
        <v>0</v>
      </c>
      <c r="J49" s="5">
        <f>+COUNTIFS(Tabla2[Sede],'Book 2.1_Casos registrados'!$A$32, Tabla2[Año],2022,Tabla2[Mes],8,Tabla2[SubCategoria Detalle],'Book 2.1_Casos registrados'!B49,Tabla2[Tipo],'Book 2.1_Casos registrados'!$A$44)</f>
        <v>2</v>
      </c>
      <c r="K49" s="5">
        <f>+COUNTIFS(Tabla2[Sede],'Book 2.1_Casos registrados'!$A$32, Tabla2[Año],2022,Tabla2[Mes],9,Tabla2[SubCategoria Detalle],'Book 2.1_Casos registrados'!B49,Tabla2[Tipo],'Book 2.1_Casos registrados'!$A$44)</f>
        <v>1</v>
      </c>
      <c r="L49" s="5">
        <f>+COUNTIFS(Tabla2[Sede],'Book 2.1_Casos registrados'!$A$32, Tabla2[Año],2022,Tabla2[Mes],10,Tabla2[SubCategoria Detalle],'Book 2.1_Casos registrados'!B49,Tabla2[Tipo],'Book 2.1_Casos registrados'!$A$44)</f>
        <v>0</v>
      </c>
      <c r="M49" s="5">
        <f>+COUNTIFS(Tabla2[Sede],'Book 2.1_Casos registrados'!$A$32, Tabla2[Año],2022,Tabla2[Mes],11,Tabla2[SubCategoria Detalle],'Book 2.1_Casos registrados'!B49,Tabla2[Tipo],'Book 2.1_Casos registrados'!$A$44)</f>
        <v>1</v>
      </c>
      <c r="N49" s="5"/>
    </row>
    <row r="50" spans="1:14" ht="15" x14ac:dyDescent="0.25">
      <c r="A50" s="56"/>
      <c r="B50" s="36" t="s">
        <v>7738</v>
      </c>
      <c r="C50" s="5">
        <f>+COUNTIFS(Tabla2[Sede],'Book 2.1_Casos registrados'!$A$32, Tabla2[Año],2022,Tabla2[Mes],1,Tabla2[SubCategoria Detalle],'Book 2.1_Casos registrados'!B50,Tabla2[Tipo],'Book 2.1_Casos registrados'!$A$44)</f>
        <v>1</v>
      </c>
      <c r="D50" s="5">
        <f>+COUNTIFS(Tabla2[Sede],'Book 2.1_Casos registrados'!$A$32, Tabla2[Año],2022,Tabla2[Mes],2,Tabla2[SubCategoria Detalle],'Book 2.1_Casos registrados'!B50,Tabla2[Tipo],'Book 2.1_Casos registrados'!$A$44)</f>
        <v>0</v>
      </c>
      <c r="E50" s="5">
        <f>+COUNTIFS(Tabla2[Sede],'Book 2.1_Casos registrados'!$A$32, Tabla2[Año],2022,Tabla2[Mes],3,Tabla2[SubCategoria Detalle],'Book 2.1_Casos registrados'!B50,Tabla2[Tipo],'Book 2.1_Casos registrados'!$A$44)</f>
        <v>3</v>
      </c>
      <c r="F50" s="5">
        <f>+COUNTIFS(Tabla2[Sede],'Book 2.1_Casos registrados'!$A$32, Tabla2[Año],2022,Tabla2[Mes],4,Tabla2[SubCategoria Detalle],'Book 2.1_Casos registrados'!B50,Tabla2[Tipo],'Book 2.1_Casos registrados'!$A$44)</f>
        <v>4</v>
      </c>
      <c r="G50" s="5">
        <f>+COUNTIFS(Tabla2[Sede],'Book 2.1_Casos registrados'!$A$32, Tabla2[Año],2022,Tabla2[Mes],5,Tabla2[SubCategoria Detalle],'Book 2.1_Casos registrados'!B50,Tabla2[Tipo],'Book 2.1_Casos registrados'!$A$44)</f>
        <v>0</v>
      </c>
      <c r="H50" s="5">
        <f>+COUNTIFS(Tabla2[Sede],'Book 2.1_Casos registrados'!$A$32, Tabla2[Año],2022,Tabla2[Mes],6,Tabla2[SubCategoria Detalle],'Book 2.1_Casos registrados'!B50,Tabla2[Tipo],'Book 2.1_Casos registrados'!$A$44)</f>
        <v>0</v>
      </c>
      <c r="I50" s="5">
        <f>+COUNTIFS(Tabla2[Sede],'Book 2.1_Casos registrados'!$A$32, Tabla2[Año],2022,Tabla2[Mes],7,Tabla2[SubCategoria Detalle],'Book 2.1_Casos registrados'!B50,Tabla2[Tipo],'Book 2.1_Casos registrados'!$A$44)</f>
        <v>0</v>
      </c>
      <c r="J50" s="5">
        <f>+COUNTIFS(Tabla2[Sede],'Book 2.1_Casos registrados'!$A$32, Tabla2[Año],2022,Tabla2[Mes],8,Tabla2[SubCategoria Detalle],'Book 2.1_Casos registrados'!B50,Tabla2[Tipo],'Book 2.1_Casos registrados'!$A$44)</f>
        <v>5</v>
      </c>
      <c r="K50" s="5">
        <f>+COUNTIFS(Tabla2[Sede],'Book 2.1_Casos registrados'!$A$32, Tabla2[Año],2022,Tabla2[Mes],9,Tabla2[SubCategoria Detalle],'Book 2.1_Casos registrados'!B50,Tabla2[Tipo],'Book 2.1_Casos registrados'!$A$44)</f>
        <v>0</v>
      </c>
      <c r="L50" s="5">
        <f>+COUNTIFS(Tabla2[Sede],'Book 2.1_Casos registrados'!$A$32, Tabla2[Año],2022,Tabla2[Mes],10,Tabla2[SubCategoria Detalle],'Book 2.1_Casos registrados'!B50,Tabla2[Tipo],'Book 2.1_Casos registrados'!$A$44)</f>
        <v>0</v>
      </c>
      <c r="M50" s="5">
        <f>+COUNTIFS(Tabla2[Sede],'Book 2.1_Casos registrados'!$A$32, Tabla2[Año],2022,Tabla2[Mes],11,Tabla2[SubCategoria Detalle],'Book 2.1_Casos registrados'!B50,Tabla2[Tipo],'Book 2.1_Casos registrados'!$A$44)</f>
        <v>0</v>
      </c>
      <c r="N50" s="5"/>
    </row>
    <row r="51" spans="1:14" ht="15" x14ac:dyDescent="0.25">
      <c r="A51" s="56"/>
      <c r="B51" s="36" t="s">
        <v>7734</v>
      </c>
      <c r="C51" s="5">
        <f>+COUNTIFS(Tabla2[Sede],'Book 2.1_Casos registrados'!$A$32, Tabla2[Año],2022,Tabla2[Mes],1,Tabla2[SubCategoria Detalle],'Book 2.1_Casos registrados'!B51,Tabla2[Tipo],'Book 2.1_Casos registrados'!$A$44)</f>
        <v>2</v>
      </c>
      <c r="D51" s="5">
        <f>+COUNTIFS(Tabla2[Sede],'Book 2.1_Casos registrados'!$A$32, Tabla2[Año],2022,Tabla2[Mes],2,Tabla2[SubCategoria Detalle],'Book 2.1_Casos registrados'!B51,Tabla2[Tipo],'Book 2.1_Casos registrados'!$A$44)</f>
        <v>1</v>
      </c>
      <c r="E51" s="5">
        <f>+COUNTIFS(Tabla2[Sede],'Book 2.1_Casos registrados'!$A$32, Tabla2[Año],2022,Tabla2[Mes],3,Tabla2[SubCategoria Detalle],'Book 2.1_Casos registrados'!B51,Tabla2[Tipo],'Book 2.1_Casos registrados'!$A$44)</f>
        <v>0</v>
      </c>
      <c r="F51" s="5">
        <f>+COUNTIFS(Tabla2[Sede],'Book 2.1_Casos registrados'!$A$32, Tabla2[Año],2022,Tabla2[Mes],4,Tabla2[SubCategoria Detalle],'Book 2.1_Casos registrados'!B51,Tabla2[Tipo],'Book 2.1_Casos registrados'!$A$44)</f>
        <v>0</v>
      </c>
      <c r="G51" s="5">
        <f>+COUNTIFS(Tabla2[Sede],'Book 2.1_Casos registrados'!$A$32, Tabla2[Año],2022,Tabla2[Mes],5,Tabla2[SubCategoria Detalle],'Book 2.1_Casos registrados'!B51,Tabla2[Tipo],'Book 2.1_Casos registrados'!$A$44)</f>
        <v>0</v>
      </c>
      <c r="H51" s="5">
        <f>+COUNTIFS(Tabla2[Sede],'Book 2.1_Casos registrados'!$A$32, Tabla2[Año],2022,Tabla2[Mes],6,Tabla2[SubCategoria Detalle],'Book 2.1_Casos registrados'!B51,Tabla2[Tipo],'Book 2.1_Casos registrados'!$A$44)</f>
        <v>1</v>
      </c>
      <c r="I51" s="5">
        <f>+COUNTIFS(Tabla2[Sede],'Book 2.1_Casos registrados'!$A$32, Tabla2[Año],2022,Tabla2[Mes],7,Tabla2[SubCategoria Detalle],'Book 2.1_Casos registrados'!B51,Tabla2[Tipo],'Book 2.1_Casos registrados'!$A$44)</f>
        <v>0</v>
      </c>
      <c r="J51" s="5">
        <f>+COUNTIFS(Tabla2[Sede],'Book 2.1_Casos registrados'!$A$32, Tabla2[Año],2022,Tabla2[Mes],8,Tabla2[SubCategoria Detalle],'Book 2.1_Casos registrados'!B51,Tabla2[Tipo],'Book 2.1_Casos registrados'!$A$44)</f>
        <v>0</v>
      </c>
      <c r="K51" s="5">
        <f>+COUNTIFS(Tabla2[Sede],'Book 2.1_Casos registrados'!$A$32, Tabla2[Año],2022,Tabla2[Mes],9,Tabla2[SubCategoria Detalle],'Book 2.1_Casos registrados'!B51,Tabla2[Tipo],'Book 2.1_Casos registrados'!$A$44)</f>
        <v>0</v>
      </c>
      <c r="L51" s="5">
        <f>+COUNTIFS(Tabla2[Sede],'Book 2.1_Casos registrados'!$A$32, Tabla2[Año],2022,Tabla2[Mes],10,Tabla2[SubCategoria Detalle],'Book 2.1_Casos registrados'!B51,Tabla2[Tipo],'Book 2.1_Casos registrados'!$A$44)</f>
        <v>0</v>
      </c>
      <c r="M51" s="5">
        <f>+COUNTIFS(Tabla2[Sede],'Book 2.1_Casos registrados'!$A$32, Tabla2[Año],2022,Tabla2[Mes],11,Tabla2[SubCategoria Detalle],'Book 2.1_Casos registrados'!B51,Tabla2[Tipo],'Book 2.1_Casos registrados'!$A$44)</f>
        <v>0</v>
      </c>
      <c r="N51" s="5"/>
    </row>
    <row r="52" spans="1:14" ht="15" x14ac:dyDescent="0.25">
      <c r="A52" s="56"/>
      <c r="B52" s="36" t="s">
        <v>7770</v>
      </c>
      <c r="C52" s="5">
        <f>+COUNTIFS(Tabla2[Sede],'Book 2.1_Casos registrados'!$A$32, Tabla2[Año],2022,Tabla2[Mes],1,Tabla2[SubCategoria Detalle],'Book 2.1_Casos registrados'!B52,Tabla2[Tipo],'Book 2.1_Casos registrados'!$A$44)</f>
        <v>0</v>
      </c>
      <c r="D52" s="5">
        <f>+COUNTIFS(Tabla2[Sede],'Book 2.1_Casos registrados'!$A$32, Tabla2[Año],2022,Tabla2[Mes],2,Tabla2[SubCategoria Detalle],'Book 2.1_Casos registrados'!B52,Tabla2[Tipo],'Book 2.1_Casos registrados'!$A$44)</f>
        <v>1</v>
      </c>
      <c r="E52" s="5">
        <f>+COUNTIFS(Tabla2[Sede],'Book 2.1_Casos registrados'!$A$32, Tabla2[Año],2022,Tabla2[Mes],3,Tabla2[SubCategoria Detalle],'Book 2.1_Casos registrados'!B52,Tabla2[Tipo],'Book 2.1_Casos registrados'!$A$44)</f>
        <v>1</v>
      </c>
      <c r="F52" s="5">
        <f>+COUNTIFS(Tabla2[Sede],'Book 2.1_Casos registrados'!$A$32, Tabla2[Año],2022,Tabla2[Mes],4,Tabla2[SubCategoria Detalle],'Book 2.1_Casos registrados'!B52,Tabla2[Tipo],'Book 2.1_Casos registrados'!$A$44)</f>
        <v>0</v>
      </c>
      <c r="G52" s="5">
        <f>+COUNTIFS(Tabla2[Sede],'Book 2.1_Casos registrados'!$A$32, Tabla2[Año],2022,Tabla2[Mes],5,Tabla2[SubCategoria Detalle],'Book 2.1_Casos registrados'!B52,Tabla2[Tipo],'Book 2.1_Casos registrados'!$A$44)</f>
        <v>2</v>
      </c>
      <c r="H52" s="5">
        <f>+COUNTIFS(Tabla2[Sede],'Book 2.1_Casos registrados'!$A$32, Tabla2[Año],2022,Tabla2[Mes],6,Tabla2[SubCategoria Detalle],'Book 2.1_Casos registrados'!B52,Tabla2[Tipo],'Book 2.1_Casos registrados'!$A$44)</f>
        <v>2</v>
      </c>
      <c r="I52" s="5">
        <f>+COUNTIFS(Tabla2[Sede],'Book 2.1_Casos registrados'!$A$32, Tabla2[Año],2022,Tabla2[Mes],7,Tabla2[SubCategoria Detalle],'Book 2.1_Casos registrados'!B52,Tabla2[Tipo],'Book 2.1_Casos registrados'!$A$44)</f>
        <v>0</v>
      </c>
      <c r="J52" s="5">
        <f>+COUNTIFS(Tabla2[Sede],'Book 2.1_Casos registrados'!$A$32, Tabla2[Año],2022,Tabla2[Mes],8,Tabla2[SubCategoria Detalle],'Book 2.1_Casos registrados'!B52,Tabla2[Tipo],'Book 2.1_Casos registrados'!$A$44)</f>
        <v>1</v>
      </c>
      <c r="K52" s="5">
        <f>+COUNTIFS(Tabla2[Sede],'Book 2.1_Casos registrados'!$A$32, Tabla2[Año],2022,Tabla2[Mes],9,Tabla2[SubCategoria Detalle],'Book 2.1_Casos registrados'!B52,Tabla2[Tipo],'Book 2.1_Casos registrados'!$A$44)</f>
        <v>0</v>
      </c>
      <c r="L52" s="5">
        <f>+COUNTIFS(Tabla2[Sede],'Book 2.1_Casos registrados'!$A$32, Tabla2[Año],2022,Tabla2[Mes],10,Tabla2[SubCategoria Detalle],'Book 2.1_Casos registrados'!B52,Tabla2[Tipo],'Book 2.1_Casos registrados'!$A$44)</f>
        <v>0</v>
      </c>
      <c r="M52" s="5">
        <f>+COUNTIFS(Tabla2[Sede],'Book 2.1_Casos registrados'!$A$32, Tabla2[Año],2022,Tabla2[Mes],11,Tabla2[SubCategoria Detalle],'Book 2.1_Casos registrados'!B52,Tabla2[Tipo],'Book 2.1_Casos registrados'!$A$44)</f>
        <v>0</v>
      </c>
      <c r="N52" s="5"/>
    </row>
    <row r="53" spans="1:14" ht="15" x14ac:dyDescent="0.25">
      <c r="A53" s="56" t="s">
        <v>7</v>
      </c>
      <c r="B53" s="36" t="s">
        <v>7722</v>
      </c>
      <c r="C53" s="5">
        <f>+COUNTIFS(Tabla2[Sede],'Book 2.1_Casos registrados'!$A$32, Tabla2[Año],2022,Tabla2[Mes],1,Tabla2[SubCategoria Detalle],'Book 2.1_Casos registrados'!B53,Tabla2[Tipo],'Book 2.1_Casos registrados'!$A$53)</f>
        <v>29</v>
      </c>
      <c r="D53" s="5">
        <f>+COUNTIFS(Tabla2[Sede],'Book 2.1_Casos registrados'!$A$32, Tabla2[Año],2022,Tabla2[Mes],2,Tabla2[SubCategoria Detalle],'Book 2.1_Casos registrados'!B53,Tabla2[Tipo],'Book 2.1_Casos registrados'!$A$53)</f>
        <v>9</v>
      </c>
      <c r="E53" s="5">
        <f>+COUNTIFS(Tabla2[Sede],'Book 2.1_Casos registrados'!$A$32, Tabla2[Año],2022,Tabla2[Mes],3,Tabla2[SubCategoria Detalle],'Book 2.1_Casos registrados'!B53,Tabla2[Tipo],'Book 2.1_Casos registrados'!$A$53)</f>
        <v>28</v>
      </c>
      <c r="F53" s="5">
        <f>+COUNTIFS(Tabla2[Sede],'Book 2.1_Casos registrados'!$A$32, Tabla2[Año],2022,Tabla2[Mes],4,Tabla2[SubCategoria Detalle],'Book 2.1_Casos registrados'!B53,Tabla2[Tipo],'Book 2.1_Casos registrados'!$A$53)</f>
        <v>18</v>
      </c>
      <c r="G53" s="5">
        <f>+COUNTIFS(Tabla2[Sede],'Book 2.1_Casos registrados'!$A$32, Tabla2[Año],2022,Tabla2[Mes],5,Tabla2[SubCategoria Detalle],'Book 2.1_Casos registrados'!B53,Tabla2[Tipo],'Book 2.1_Casos registrados'!$A$53)</f>
        <v>49</v>
      </c>
      <c r="H53" s="5">
        <f>+COUNTIFS(Tabla2[Sede],'Book 2.1_Casos registrados'!$A$32, Tabla2[Año],2022,Tabla2[Mes],6,Tabla2[SubCategoria Detalle],'Book 2.1_Casos registrados'!B53,Tabla2[Tipo],'Book 2.1_Casos registrados'!$A$53)</f>
        <v>31</v>
      </c>
      <c r="I53" s="5">
        <f>+COUNTIFS(Tabla2[Sede],'Book 2.1_Casos registrados'!$A$32, Tabla2[Año],2022,Tabla2[Mes],7,Tabla2[SubCategoria Detalle],'Book 2.1_Casos registrados'!B53,Tabla2[Tipo],'Book 2.1_Casos registrados'!$A$53)</f>
        <v>27</v>
      </c>
      <c r="J53" s="5">
        <f>+COUNTIFS(Tabla2[Sede],'Book 2.1_Casos registrados'!$A$32, Tabla2[Año],2022,Tabla2[Mes],8,Tabla2[SubCategoria Detalle],'Book 2.1_Casos registrados'!B53,Tabla2[Tipo],'Book 2.1_Casos registrados'!$A$53)</f>
        <v>22</v>
      </c>
      <c r="K53" s="5">
        <f>+COUNTIFS(Tabla2[Sede],'Book 2.1_Casos registrados'!$A$32, Tabla2[Año],2022,Tabla2[Mes],9,Tabla2[SubCategoria Detalle],'Book 2.1_Casos registrados'!B53,Tabla2[Tipo],'Book 2.1_Casos registrados'!$A$53)</f>
        <v>24</v>
      </c>
      <c r="L53" s="5">
        <f>+COUNTIFS(Tabla2[Sede],'Book 2.1_Casos registrados'!$A$32, Tabla2[Año],2022,Tabla2[Mes],10,Tabla2[SubCategoria Detalle],'Book 2.1_Casos registrados'!B53,Tabla2[Tipo],'Book 2.1_Casos registrados'!$A$53)</f>
        <v>17</v>
      </c>
      <c r="M53" s="5">
        <f>+COUNTIFS(Tabla2[Sede],'Book 2.1_Casos registrados'!$A$32, Tabla2[Año],2022,Tabla2[Mes],11,Tabla2[SubCategoria Detalle],'Book 2.1_Casos registrados'!B53,Tabla2[Tipo],'Book 2.1_Casos registrados'!$A$53)</f>
        <v>17</v>
      </c>
      <c r="N53" s="5"/>
    </row>
    <row r="54" spans="1:14" ht="15" x14ac:dyDescent="0.25">
      <c r="A54" s="56"/>
      <c r="B54" s="36" t="s">
        <v>8893</v>
      </c>
      <c r="C54" s="5">
        <f>+COUNTIFS(Tabla2[Sede],'Book 2.1_Casos registrados'!$A$32, Tabla2[Año],2022,Tabla2[Mes],1,Tabla2[SubCategoria Detalle],'Book 2.1_Casos registrados'!B54,Tabla2[Tipo],'Book 2.1_Casos registrados'!$A$53)</f>
        <v>0</v>
      </c>
      <c r="D54" s="5">
        <f>+COUNTIFS(Tabla2[Sede],'Book 2.1_Casos registrados'!$A$32, Tabla2[Año],2022,Tabla2[Mes],2,Tabla2[SubCategoria Detalle],'Book 2.1_Casos registrados'!B54,Tabla2[Tipo],'Book 2.1_Casos registrados'!$A$53)</f>
        <v>83</v>
      </c>
      <c r="E54" s="5">
        <f>+COUNTIFS(Tabla2[Sede],'Book 2.1_Casos registrados'!$A$32, Tabla2[Año],2022,Tabla2[Mes],3,Tabla2[SubCategoria Detalle],'Book 2.1_Casos registrados'!B54,Tabla2[Tipo],'Book 2.1_Casos registrados'!$A$53)</f>
        <v>37</v>
      </c>
      <c r="F54" s="5">
        <f>+COUNTIFS(Tabla2[Sede],'Book 2.1_Casos registrados'!$A$32, Tabla2[Año],2022,Tabla2[Mes],4,Tabla2[SubCategoria Detalle],'Book 2.1_Casos registrados'!B54,Tabla2[Tipo],'Book 2.1_Casos registrados'!$A$53)</f>
        <v>0</v>
      </c>
      <c r="G54" s="5">
        <f>+COUNTIFS(Tabla2[Sede],'Book 2.1_Casos registrados'!$A$32, Tabla2[Año],2022,Tabla2[Mes],5,Tabla2[SubCategoria Detalle],'Book 2.1_Casos registrados'!B54,Tabla2[Tipo],'Book 2.1_Casos registrados'!$A$53)</f>
        <v>0</v>
      </c>
      <c r="H54" s="5">
        <f>+COUNTIFS(Tabla2[Sede],'Book 2.1_Casos registrados'!$A$32, Tabla2[Año],2022,Tabla2[Mes],6,Tabla2[SubCategoria Detalle],'Book 2.1_Casos registrados'!B54,Tabla2[Tipo],'Book 2.1_Casos registrados'!$A$53)</f>
        <v>0</v>
      </c>
      <c r="I54" s="5">
        <f>+COUNTIFS(Tabla2[Sede],'Book 2.1_Casos registrados'!$A$32, Tabla2[Año],2022,Tabla2[Mes],7,Tabla2[SubCategoria Detalle],'Book 2.1_Casos registrados'!B54,Tabla2[Tipo],'Book 2.1_Casos registrados'!$A$53)</f>
        <v>0</v>
      </c>
      <c r="J54" s="5">
        <f>+COUNTIFS(Tabla2[Sede],'Book 2.1_Casos registrados'!$A$32, Tabla2[Año],2022,Tabla2[Mes],8,Tabla2[SubCategoria Detalle],'Book 2.1_Casos registrados'!B54,Tabla2[Tipo],'Book 2.1_Casos registrados'!$A$53)</f>
        <v>0</v>
      </c>
      <c r="K54" s="5">
        <f>+COUNTIFS(Tabla2[Sede],'Book 2.1_Casos registrados'!$A$32, Tabla2[Año],2022,Tabla2[Mes],9,Tabla2[SubCategoria Detalle],'Book 2.1_Casos registrados'!B54,Tabla2[Tipo],'Book 2.1_Casos registrados'!$A$53)</f>
        <v>0</v>
      </c>
      <c r="L54" s="5">
        <f>+COUNTIFS(Tabla2[Sede],'Book 2.1_Casos registrados'!$A$32, Tabla2[Año],2022,Tabla2[Mes],10,Tabla2[SubCategoria Detalle],'Book 2.1_Casos registrados'!B54,Tabla2[Tipo],'Book 2.1_Casos registrados'!$A$53)</f>
        <v>0</v>
      </c>
      <c r="M54" s="5">
        <f>+COUNTIFS(Tabla2[Sede],'Book 2.1_Casos registrados'!$A$32, Tabla2[Año],2022,Tabla2[Mes],11,Tabla2[SubCategoria Detalle],'Book 2.1_Casos registrados'!B54,Tabla2[Tipo],'Book 2.1_Casos registrados'!$A$53)</f>
        <v>0</v>
      </c>
      <c r="N54" s="5"/>
    </row>
    <row r="55" spans="1:14" ht="15" x14ac:dyDescent="0.25">
      <c r="A55" s="56"/>
      <c r="B55" s="36" t="s">
        <v>7745</v>
      </c>
      <c r="C55" s="5">
        <f>+COUNTIFS(Tabla2[Sede],'Book 2.1_Casos registrados'!$A$32, Tabla2[Año],2022,Tabla2[Mes],1,Tabla2[SubCategoria Detalle],'Book 2.1_Casos registrados'!B55,Tabla2[Tipo],'Book 2.1_Casos registrados'!$A$53)</f>
        <v>19</v>
      </c>
      <c r="D55" s="5">
        <f>+COUNTIFS(Tabla2[Sede],'Book 2.1_Casos registrados'!$A$32, Tabla2[Año],2022,Tabla2[Mes],2,Tabla2[SubCategoria Detalle],'Book 2.1_Casos registrados'!B55,Tabla2[Tipo],'Book 2.1_Casos registrados'!$A$53)</f>
        <v>21</v>
      </c>
      <c r="E55" s="5">
        <f>+COUNTIFS(Tabla2[Sede],'Book 2.1_Casos registrados'!$A$32, Tabla2[Año],2022,Tabla2[Mes],3,Tabla2[SubCategoria Detalle],'Book 2.1_Casos registrados'!B55,Tabla2[Tipo],'Book 2.1_Casos registrados'!$A$53)</f>
        <v>22</v>
      </c>
      <c r="F55" s="5">
        <f>+COUNTIFS(Tabla2[Sede],'Book 2.1_Casos registrados'!$A$32, Tabla2[Año],2022,Tabla2[Mes],4,Tabla2[SubCategoria Detalle],'Book 2.1_Casos registrados'!B55,Tabla2[Tipo],'Book 2.1_Casos registrados'!$A$53)</f>
        <v>2</v>
      </c>
      <c r="G55" s="5">
        <f>+COUNTIFS(Tabla2[Sede],'Book 2.1_Casos registrados'!$A$32, Tabla2[Año],2022,Tabla2[Mes],5,Tabla2[SubCategoria Detalle],'Book 2.1_Casos registrados'!B55,Tabla2[Tipo],'Book 2.1_Casos registrados'!$A$53)</f>
        <v>12</v>
      </c>
      <c r="H55" s="5">
        <f>+COUNTIFS(Tabla2[Sede],'Book 2.1_Casos registrados'!$A$32, Tabla2[Año],2022,Tabla2[Mes],6,Tabla2[SubCategoria Detalle],'Book 2.1_Casos registrados'!B55,Tabla2[Tipo],'Book 2.1_Casos registrados'!$A$53)</f>
        <v>15</v>
      </c>
      <c r="I55" s="5">
        <f>+COUNTIFS(Tabla2[Sede],'Book 2.1_Casos registrados'!$A$32, Tabla2[Año],2022,Tabla2[Mes],7,Tabla2[SubCategoria Detalle],'Book 2.1_Casos registrados'!B55,Tabla2[Tipo],'Book 2.1_Casos registrados'!$A$53)</f>
        <v>28</v>
      </c>
      <c r="J55" s="5">
        <f>+COUNTIFS(Tabla2[Sede],'Book 2.1_Casos registrados'!$A$32, Tabla2[Año],2022,Tabla2[Mes],8,Tabla2[SubCategoria Detalle],'Book 2.1_Casos registrados'!B55,Tabla2[Tipo],'Book 2.1_Casos registrados'!$A$53)</f>
        <v>26</v>
      </c>
      <c r="K55" s="5">
        <f>+COUNTIFS(Tabla2[Sede],'Book 2.1_Casos registrados'!$A$32, Tabla2[Año],2022,Tabla2[Mes],9,Tabla2[SubCategoria Detalle],'Book 2.1_Casos registrados'!B55,Tabla2[Tipo],'Book 2.1_Casos registrados'!$A$53)</f>
        <v>41</v>
      </c>
      <c r="L55" s="5">
        <f>+COUNTIFS(Tabla2[Sede],'Book 2.1_Casos registrados'!$A$32, Tabla2[Año],2022,Tabla2[Mes],10,Tabla2[SubCategoria Detalle],'Book 2.1_Casos registrados'!B55,Tabla2[Tipo],'Book 2.1_Casos registrados'!$A$53)</f>
        <v>34</v>
      </c>
      <c r="M55" s="5">
        <f>+COUNTIFS(Tabla2[Sede],'Book 2.1_Casos registrados'!$A$32, Tabla2[Año],2022,Tabla2[Mes],11,Tabla2[SubCategoria Detalle],'Book 2.1_Casos registrados'!B55,Tabla2[Tipo],'Book 2.1_Casos registrados'!$A$53)</f>
        <v>30</v>
      </c>
      <c r="N55" s="5"/>
    </row>
    <row r="56" spans="1:14" ht="15" x14ac:dyDescent="0.25">
      <c r="A56" s="56"/>
      <c r="B56" s="36" t="s">
        <v>7730</v>
      </c>
      <c r="C56" s="5">
        <f>+COUNTIFS(Tabla2[Sede],'Book 2.1_Casos registrados'!$A$32, Tabla2[Año],2022,Tabla2[Mes],1,Tabla2[SubCategoria Detalle],'Book 2.1_Casos registrados'!B56,Tabla2[Tipo],'Book 2.1_Casos registrados'!$A$53)</f>
        <v>23</v>
      </c>
      <c r="D56" s="5">
        <f>+COUNTIFS(Tabla2[Sede],'Book 2.1_Casos registrados'!$A$32, Tabla2[Año],2022,Tabla2[Mes],2,Tabla2[SubCategoria Detalle],'Book 2.1_Casos registrados'!B56,Tabla2[Tipo],'Book 2.1_Casos registrados'!$A$53)</f>
        <v>1</v>
      </c>
      <c r="E56" s="5">
        <f>+COUNTIFS(Tabla2[Sede],'Book 2.1_Casos registrados'!$A$32, Tabla2[Año],2022,Tabla2[Mes],3,Tabla2[SubCategoria Detalle],'Book 2.1_Casos registrados'!B56,Tabla2[Tipo],'Book 2.1_Casos registrados'!$A$53)</f>
        <v>22</v>
      </c>
      <c r="F56" s="5">
        <f>+COUNTIFS(Tabla2[Sede],'Book 2.1_Casos registrados'!$A$32, Tabla2[Año],2022,Tabla2[Mes],4,Tabla2[SubCategoria Detalle],'Book 2.1_Casos registrados'!B56,Tabla2[Tipo],'Book 2.1_Casos registrados'!$A$53)</f>
        <v>20</v>
      </c>
      <c r="G56" s="5">
        <f>+COUNTIFS(Tabla2[Sede],'Book 2.1_Casos registrados'!$A$32, Tabla2[Año],2022,Tabla2[Mes],5,Tabla2[SubCategoria Detalle],'Book 2.1_Casos registrados'!B56,Tabla2[Tipo],'Book 2.1_Casos registrados'!$A$53)</f>
        <v>7</v>
      </c>
      <c r="H56" s="5">
        <f>+COUNTIFS(Tabla2[Sede],'Book 2.1_Casos registrados'!$A$32, Tabla2[Año],2022,Tabla2[Mes],6,Tabla2[SubCategoria Detalle],'Book 2.1_Casos registrados'!B56,Tabla2[Tipo],'Book 2.1_Casos registrados'!$A$53)</f>
        <v>6</v>
      </c>
      <c r="I56" s="5">
        <f>+COUNTIFS(Tabla2[Sede],'Book 2.1_Casos registrados'!$A$32, Tabla2[Año],2022,Tabla2[Mes],7,Tabla2[SubCategoria Detalle],'Book 2.1_Casos registrados'!B56,Tabla2[Tipo],'Book 2.1_Casos registrados'!$A$53)</f>
        <v>4</v>
      </c>
      <c r="J56" s="5">
        <f>+COUNTIFS(Tabla2[Sede],'Book 2.1_Casos registrados'!$A$32, Tabla2[Año],2022,Tabla2[Mes],8,Tabla2[SubCategoria Detalle],'Book 2.1_Casos registrados'!B56,Tabla2[Tipo],'Book 2.1_Casos registrados'!$A$53)</f>
        <v>4</v>
      </c>
      <c r="K56" s="5">
        <f>+COUNTIFS(Tabla2[Sede],'Book 2.1_Casos registrados'!$A$32, Tabla2[Año],2022,Tabla2[Mes],9,Tabla2[SubCategoria Detalle],'Book 2.1_Casos registrados'!B56,Tabla2[Tipo],'Book 2.1_Casos registrados'!$A$53)</f>
        <v>5</v>
      </c>
      <c r="L56" s="5">
        <f>+COUNTIFS(Tabla2[Sede],'Book 2.1_Casos registrados'!$A$32, Tabla2[Año],2022,Tabla2[Mes],10,Tabla2[SubCategoria Detalle],'Book 2.1_Casos registrados'!B56,Tabla2[Tipo],'Book 2.1_Casos registrados'!$A$53)</f>
        <v>2</v>
      </c>
      <c r="M56" s="5">
        <f>+COUNTIFS(Tabla2[Sede],'Book 2.1_Casos registrados'!$A$32, Tabla2[Año],2022,Tabla2[Mes],11,Tabla2[SubCategoria Detalle],'Book 2.1_Casos registrados'!B56,Tabla2[Tipo],'Book 2.1_Casos registrados'!$A$53)</f>
        <v>3</v>
      </c>
      <c r="N56" s="5"/>
    </row>
    <row r="57" spans="1:14" ht="15" x14ac:dyDescent="0.25">
      <c r="A57" s="56"/>
      <c r="B57" s="36" t="s">
        <v>7726</v>
      </c>
      <c r="C57" s="5">
        <f>+COUNTIFS(Tabla2[Sede],'Book 2.1_Casos registrados'!$A$32, Tabla2[Año],2022,Tabla2[Mes],1,Tabla2[SubCategoria Detalle],'Book 2.1_Casos registrados'!B57,Tabla2[Tipo],'Book 2.1_Casos registrados'!$A$53)</f>
        <v>2</v>
      </c>
      <c r="D57" s="5">
        <f>+COUNTIFS(Tabla2[Sede],'Book 2.1_Casos registrados'!$A$32, Tabla2[Año],2022,Tabla2[Mes],2,Tabla2[SubCategoria Detalle],'Book 2.1_Casos registrados'!B57,Tabla2[Tipo],'Book 2.1_Casos registrados'!$A$53)</f>
        <v>0</v>
      </c>
      <c r="E57" s="5">
        <f>+COUNTIFS(Tabla2[Sede],'Book 2.1_Casos registrados'!$A$32, Tabla2[Año],2022,Tabla2[Mes],3,Tabla2[SubCategoria Detalle],'Book 2.1_Casos registrados'!B57,Tabla2[Tipo],'Book 2.1_Casos registrados'!$A$53)</f>
        <v>2</v>
      </c>
      <c r="F57" s="5">
        <f>+COUNTIFS(Tabla2[Sede],'Book 2.1_Casos registrados'!$A$32, Tabla2[Año],2022,Tabla2[Mes],4,Tabla2[SubCategoria Detalle],'Book 2.1_Casos registrados'!B57,Tabla2[Tipo],'Book 2.1_Casos registrados'!$A$53)</f>
        <v>19</v>
      </c>
      <c r="G57" s="5">
        <f>+COUNTIFS(Tabla2[Sede],'Book 2.1_Casos registrados'!$A$32, Tabla2[Año],2022,Tabla2[Mes],5,Tabla2[SubCategoria Detalle],'Book 2.1_Casos registrados'!B57,Tabla2[Tipo],'Book 2.1_Casos registrados'!$A$53)</f>
        <v>54</v>
      </c>
      <c r="H57" s="5">
        <f>+COUNTIFS(Tabla2[Sede],'Book 2.1_Casos registrados'!$A$32, Tabla2[Año],2022,Tabla2[Mes],6,Tabla2[SubCategoria Detalle],'Book 2.1_Casos registrados'!B57,Tabla2[Tipo],'Book 2.1_Casos registrados'!$A$53)</f>
        <v>42</v>
      </c>
      <c r="I57" s="5">
        <f>+COUNTIFS(Tabla2[Sede],'Book 2.1_Casos registrados'!$A$32, Tabla2[Año],2022,Tabla2[Mes],7,Tabla2[SubCategoria Detalle],'Book 2.1_Casos registrados'!B57,Tabla2[Tipo],'Book 2.1_Casos registrados'!$A$53)</f>
        <v>32</v>
      </c>
      <c r="J57" s="5">
        <f>+COUNTIFS(Tabla2[Sede],'Book 2.1_Casos registrados'!$A$32, Tabla2[Año],2022,Tabla2[Mes],8,Tabla2[SubCategoria Detalle],'Book 2.1_Casos registrados'!B57,Tabla2[Tipo],'Book 2.1_Casos registrados'!$A$53)</f>
        <v>18</v>
      </c>
      <c r="K57" s="5">
        <f>+COUNTIFS(Tabla2[Sede],'Book 2.1_Casos registrados'!$A$32, Tabla2[Año],2022,Tabla2[Mes],9,Tabla2[SubCategoria Detalle],'Book 2.1_Casos registrados'!B57,Tabla2[Tipo],'Book 2.1_Casos registrados'!$A$53)</f>
        <v>16</v>
      </c>
      <c r="L57" s="5">
        <f>+COUNTIFS(Tabla2[Sede],'Book 2.1_Casos registrados'!$A$32, Tabla2[Año],2022,Tabla2[Mes],10,Tabla2[SubCategoria Detalle],'Book 2.1_Casos registrados'!B57,Tabla2[Tipo],'Book 2.1_Casos registrados'!$A$53)</f>
        <v>30</v>
      </c>
      <c r="M57" s="5">
        <f>+COUNTIFS(Tabla2[Sede],'Book 2.1_Casos registrados'!$A$32, Tabla2[Año],2022,Tabla2[Mes],11,Tabla2[SubCategoria Detalle],'Book 2.1_Casos registrados'!B57,Tabla2[Tipo],'Book 2.1_Casos registrados'!$A$53)</f>
        <v>44</v>
      </c>
      <c r="N57" s="5"/>
    </row>
    <row r="58" spans="1:14" ht="15" x14ac:dyDescent="0.25">
      <c r="A58" s="56"/>
      <c r="B58" s="36" t="s">
        <v>8459</v>
      </c>
      <c r="C58" s="5">
        <f>+COUNTIFS(Tabla2[Sede],'Book 2.1_Casos registrados'!$A$32, Tabla2[Año],2022,Tabla2[Mes],1,Tabla2[SubCategoria Detalle],'Book 2.1_Casos registrados'!B58,Tabla2[Tipo],'Book 2.1_Casos registrados'!$A$53)</f>
        <v>0</v>
      </c>
      <c r="D58" s="5">
        <f>+COUNTIFS(Tabla2[Sede],'Book 2.1_Casos registrados'!$A$32, Tabla2[Año],2022,Tabla2[Mes],2,Tabla2[SubCategoria Detalle],'Book 2.1_Casos registrados'!B58,Tabla2[Tipo],'Book 2.1_Casos registrados'!$A$53)</f>
        <v>0</v>
      </c>
      <c r="E58" s="5">
        <f>+COUNTIFS(Tabla2[Sede],'Book 2.1_Casos registrados'!$A$32, Tabla2[Año],2022,Tabla2[Mes],3,Tabla2[SubCategoria Detalle],'Book 2.1_Casos registrados'!B58,Tabla2[Tipo],'Book 2.1_Casos registrados'!$A$53)</f>
        <v>1</v>
      </c>
      <c r="F58" s="5">
        <f>+COUNTIFS(Tabla2[Sede],'Book 2.1_Casos registrados'!$A$32, Tabla2[Año],2022,Tabla2[Mes],4,Tabla2[SubCategoria Detalle],'Book 2.1_Casos registrados'!B58,Tabla2[Tipo],'Book 2.1_Casos registrados'!$A$53)</f>
        <v>0</v>
      </c>
      <c r="G58" s="5">
        <f>+COUNTIFS(Tabla2[Sede],'Book 2.1_Casos registrados'!$A$32, Tabla2[Año],2022,Tabla2[Mes],5,Tabla2[SubCategoria Detalle],'Book 2.1_Casos registrados'!B58,Tabla2[Tipo],'Book 2.1_Casos registrados'!$A$53)</f>
        <v>2</v>
      </c>
      <c r="H58" s="5">
        <f>+COUNTIFS(Tabla2[Sede],'Book 2.1_Casos registrados'!$A$32, Tabla2[Año],2022,Tabla2[Mes],6,Tabla2[SubCategoria Detalle],'Book 2.1_Casos registrados'!B58,Tabla2[Tipo],'Book 2.1_Casos registrados'!$A$53)</f>
        <v>21</v>
      </c>
      <c r="I58" s="5">
        <f>+COUNTIFS(Tabla2[Sede],'Book 2.1_Casos registrados'!$A$32, Tabla2[Año],2022,Tabla2[Mes],7,Tabla2[SubCategoria Detalle],'Book 2.1_Casos registrados'!B58,Tabla2[Tipo],'Book 2.1_Casos registrados'!$A$53)</f>
        <v>5</v>
      </c>
      <c r="J58" s="5">
        <f>+COUNTIFS(Tabla2[Sede],'Book 2.1_Casos registrados'!$A$32, Tabla2[Año],2022,Tabla2[Mes],8,Tabla2[SubCategoria Detalle],'Book 2.1_Casos registrados'!B58,Tabla2[Tipo],'Book 2.1_Casos registrados'!$A$53)</f>
        <v>5</v>
      </c>
      <c r="K58" s="5">
        <f>+COUNTIFS(Tabla2[Sede],'Book 2.1_Casos registrados'!$A$32, Tabla2[Año],2022,Tabla2[Mes],9,Tabla2[SubCategoria Detalle],'Book 2.1_Casos registrados'!B58,Tabla2[Tipo],'Book 2.1_Casos registrados'!$A$53)</f>
        <v>7</v>
      </c>
      <c r="L58" s="5">
        <f>+COUNTIFS(Tabla2[Sede],'Book 2.1_Casos registrados'!$A$32, Tabla2[Año],2022,Tabla2[Mes],10,Tabla2[SubCategoria Detalle],'Book 2.1_Casos registrados'!B58,Tabla2[Tipo],'Book 2.1_Casos registrados'!$A$53)</f>
        <v>2</v>
      </c>
      <c r="M58" s="5">
        <f>+COUNTIFS(Tabla2[Sede],'Book 2.1_Casos registrados'!$A$32, Tabla2[Año],2022,Tabla2[Mes],11,Tabla2[SubCategoria Detalle],'Book 2.1_Casos registrados'!B58,Tabla2[Tipo],'Book 2.1_Casos registrados'!$A$53)</f>
        <v>5</v>
      </c>
      <c r="N58" s="5"/>
    </row>
    <row r="59" spans="1:14" ht="15" x14ac:dyDescent="0.25">
      <c r="A59" s="56"/>
      <c r="B59" s="36" t="s">
        <v>8535</v>
      </c>
      <c r="C59" s="5">
        <f>+COUNTIFS(Tabla2[Sede],'Book 2.1_Casos registrados'!$A$32, Tabla2[Año],2022,Tabla2[Mes],1,Tabla2[SubCategoria Detalle],'Book 2.1_Casos registrados'!B59,Tabla2[Tipo],'Book 2.1_Casos registrados'!$A$53)</f>
        <v>0</v>
      </c>
      <c r="D59" s="5">
        <f>+COUNTIFS(Tabla2[Sede],'Book 2.1_Casos registrados'!$A$32, Tabla2[Año],2022,Tabla2[Mes],2,Tabla2[SubCategoria Detalle],'Book 2.1_Casos registrados'!B59,Tabla2[Tipo],'Book 2.1_Casos registrados'!$A$53)</f>
        <v>1</v>
      </c>
      <c r="E59" s="5">
        <f>+COUNTIFS(Tabla2[Sede],'Book 2.1_Casos registrados'!$A$32, Tabla2[Año],2022,Tabla2[Mes],3,Tabla2[SubCategoria Detalle],'Book 2.1_Casos registrados'!B59,Tabla2[Tipo],'Book 2.1_Casos registrados'!$A$53)</f>
        <v>1</v>
      </c>
      <c r="F59" s="5">
        <f>+COUNTIFS(Tabla2[Sede],'Book 2.1_Casos registrados'!$A$32, Tabla2[Año],2022,Tabla2[Mes],4,Tabla2[SubCategoria Detalle],'Book 2.1_Casos registrados'!B59,Tabla2[Tipo],'Book 2.1_Casos registrados'!$A$53)</f>
        <v>4</v>
      </c>
      <c r="G59" s="5">
        <f>+COUNTIFS(Tabla2[Sede],'Book 2.1_Casos registrados'!$A$32, Tabla2[Año],2022,Tabla2[Mes],5,Tabla2[SubCategoria Detalle],'Book 2.1_Casos registrados'!B59,Tabla2[Tipo],'Book 2.1_Casos registrados'!$A$53)</f>
        <v>17</v>
      </c>
      <c r="H59" s="5">
        <f>+COUNTIFS(Tabla2[Sede],'Book 2.1_Casos registrados'!$A$32, Tabla2[Año],2022,Tabla2[Mes],6,Tabla2[SubCategoria Detalle],'Book 2.1_Casos registrados'!B59,Tabla2[Tipo],'Book 2.1_Casos registrados'!$A$53)</f>
        <v>1</v>
      </c>
      <c r="I59" s="5">
        <f>+COUNTIFS(Tabla2[Sede],'Book 2.1_Casos registrados'!$A$32, Tabla2[Año],2022,Tabla2[Mes],7,Tabla2[SubCategoria Detalle],'Book 2.1_Casos registrados'!B59,Tabla2[Tipo],'Book 2.1_Casos registrados'!$A$53)</f>
        <v>5</v>
      </c>
      <c r="J59" s="5">
        <f>+COUNTIFS(Tabla2[Sede],'Book 2.1_Casos registrados'!$A$32, Tabla2[Año],2022,Tabla2[Mes],8,Tabla2[SubCategoria Detalle],'Book 2.1_Casos registrados'!B59,Tabla2[Tipo],'Book 2.1_Casos registrados'!$A$53)</f>
        <v>1</v>
      </c>
      <c r="K59" s="5">
        <f>+COUNTIFS(Tabla2[Sede],'Book 2.1_Casos registrados'!$A$32, Tabla2[Año],2022,Tabla2[Mes],9,Tabla2[SubCategoria Detalle],'Book 2.1_Casos registrados'!B59,Tabla2[Tipo],'Book 2.1_Casos registrados'!$A$53)</f>
        <v>3</v>
      </c>
      <c r="L59" s="5">
        <f>+COUNTIFS(Tabla2[Sede],'Book 2.1_Casos registrados'!$A$32, Tabla2[Año],2022,Tabla2[Mes],10,Tabla2[SubCategoria Detalle],'Book 2.1_Casos registrados'!B59,Tabla2[Tipo],'Book 2.1_Casos registrados'!$A$53)</f>
        <v>0</v>
      </c>
      <c r="M59" s="5">
        <f>+COUNTIFS(Tabla2[Sede],'Book 2.1_Casos registrados'!$A$32, Tabla2[Año],2022,Tabla2[Mes],11,Tabla2[SubCategoria Detalle],'Book 2.1_Casos registrados'!B59,Tabla2[Tipo],'Book 2.1_Casos registrados'!$A$53)</f>
        <v>1</v>
      </c>
      <c r="N59" s="5"/>
    </row>
    <row r="60" spans="1:14" ht="15" x14ac:dyDescent="0.25">
      <c r="A60" s="56"/>
      <c r="B60" s="36" t="s">
        <v>7744</v>
      </c>
      <c r="C60" s="5">
        <f>+COUNTIFS(Tabla2[Sede],'Book 2.1_Casos registrados'!$A$32, Tabla2[Año],2022,Tabla2[Mes],1,Tabla2[SubCategoria Detalle],'Book 2.1_Casos registrados'!B60,Tabla2[Tipo],'Book 2.1_Casos registrados'!$A$53)</f>
        <v>1</v>
      </c>
      <c r="D60" s="5">
        <f>+COUNTIFS(Tabla2[Sede],'Book 2.1_Casos registrados'!$A$32, Tabla2[Año],2022,Tabla2[Mes],2,Tabla2[SubCategoria Detalle],'Book 2.1_Casos registrados'!B60,Tabla2[Tipo],'Book 2.1_Casos registrados'!$A$53)</f>
        <v>8</v>
      </c>
      <c r="E60" s="5">
        <f>+COUNTIFS(Tabla2[Sede],'Book 2.1_Casos registrados'!$A$32, Tabla2[Año],2022,Tabla2[Mes],3,Tabla2[SubCategoria Detalle],'Book 2.1_Casos registrados'!B60,Tabla2[Tipo],'Book 2.1_Casos registrados'!$A$53)</f>
        <v>10</v>
      </c>
      <c r="F60" s="5">
        <f>+COUNTIFS(Tabla2[Sede],'Book 2.1_Casos registrados'!$A$32, Tabla2[Año],2022,Tabla2[Mes],4,Tabla2[SubCategoria Detalle],'Book 2.1_Casos registrados'!B60,Tabla2[Tipo],'Book 2.1_Casos registrados'!$A$53)</f>
        <v>3</v>
      </c>
      <c r="G60" s="5">
        <f>+COUNTIFS(Tabla2[Sede],'Book 2.1_Casos registrados'!$A$32, Tabla2[Año],2022,Tabla2[Mes],5,Tabla2[SubCategoria Detalle],'Book 2.1_Casos registrados'!B60,Tabla2[Tipo],'Book 2.1_Casos registrados'!$A$53)</f>
        <v>12</v>
      </c>
      <c r="H60" s="5">
        <f>+COUNTIFS(Tabla2[Sede],'Book 2.1_Casos registrados'!$A$32, Tabla2[Año],2022,Tabla2[Mes],6,Tabla2[SubCategoria Detalle],'Book 2.1_Casos registrados'!B60,Tabla2[Tipo],'Book 2.1_Casos registrados'!$A$53)</f>
        <v>20</v>
      </c>
      <c r="I60" s="5">
        <f>+COUNTIFS(Tabla2[Sede],'Book 2.1_Casos registrados'!$A$32, Tabla2[Año],2022,Tabla2[Mes],7,Tabla2[SubCategoria Detalle],'Book 2.1_Casos registrados'!B60,Tabla2[Tipo],'Book 2.1_Casos registrados'!$A$53)</f>
        <v>13</v>
      </c>
      <c r="J60" s="5">
        <f>+COUNTIFS(Tabla2[Sede],'Book 2.1_Casos registrados'!$A$32, Tabla2[Año],2022,Tabla2[Mes],8,Tabla2[SubCategoria Detalle],'Book 2.1_Casos registrados'!B60,Tabla2[Tipo],'Book 2.1_Casos registrados'!$A$53)</f>
        <v>17</v>
      </c>
      <c r="K60" s="5">
        <f>+COUNTIFS(Tabla2[Sede],'Book 2.1_Casos registrados'!$A$32, Tabla2[Año],2022,Tabla2[Mes],9,Tabla2[SubCategoria Detalle],'Book 2.1_Casos registrados'!B60,Tabla2[Tipo],'Book 2.1_Casos registrados'!$A$53)</f>
        <v>16</v>
      </c>
      <c r="L60" s="5">
        <f>+COUNTIFS(Tabla2[Sede],'Book 2.1_Casos registrados'!$A$32, Tabla2[Año],2022,Tabla2[Mes],10,Tabla2[SubCategoria Detalle],'Book 2.1_Casos registrados'!B60,Tabla2[Tipo],'Book 2.1_Casos registrados'!$A$53)</f>
        <v>6</v>
      </c>
      <c r="M60" s="5">
        <f>+COUNTIFS(Tabla2[Sede],'Book 2.1_Casos registrados'!$A$32, Tabla2[Año],2022,Tabla2[Mes],11,Tabla2[SubCategoria Detalle],'Book 2.1_Casos registrados'!B60,Tabla2[Tipo],'Book 2.1_Casos registrados'!$A$53)</f>
        <v>5</v>
      </c>
      <c r="N60" s="5"/>
    </row>
    <row r="61" spans="1:14" ht="15" x14ac:dyDescent="0.25">
      <c r="A61" s="56"/>
      <c r="B61" s="36" t="s">
        <v>7723</v>
      </c>
      <c r="C61" s="5">
        <f>+COUNTIFS(Tabla2[Sede],'Book 2.1_Casos registrados'!$A$32, Tabla2[Año],2022,Tabla2[Mes],1,Tabla2[SubCategoria Detalle],'Book 2.1_Casos registrados'!B61,Tabla2[Tipo],'Book 2.1_Casos registrados'!$A$53)</f>
        <v>27</v>
      </c>
      <c r="D61" s="5">
        <f>+COUNTIFS(Tabla2[Sede],'Book 2.1_Casos registrados'!$A$32, Tabla2[Año],2022,Tabla2[Mes],2,Tabla2[SubCategoria Detalle],'Book 2.1_Casos registrados'!B61,Tabla2[Tipo],'Book 2.1_Casos registrados'!$A$53)</f>
        <v>6</v>
      </c>
      <c r="E61" s="5">
        <f>+COUNTIFS(Tabla2[Sede],'Book 2.1_Casos registrados'!$A$32, Tabla2[Año],2022,Tabla2[Mes],3,Tabla2[SubCategoria Detalle],'Book 2.1_Casos registrados'!B61,Tabla2[Tipo],'Book 2.1_Casos registrados'!$A$53)</f>
        <v>17</v>
      </c>
      <c r="F61" s="5">
        <f>+COUNTIFS(Tabla2[Sede],'Book 2.1_Casos registrados'!$A$32, Tabla2[Año],2022,Tabla2[Mes],4,Tabla2[SubCategoria Detalle],'Book 2.1_Casos registrados'!B61,Tabla2[Tipo],'Book 2.1_Casos registrados'!$A$53)</f>
        <v>7</v>
      </c>
      <c r="G61" s="5">
        <f>+COUNTIFS(Tabla2[Sede],'Book 2.1_Casos registrados'!$A$32, Tabla2[Año],2022,Tabla2[Mes],5,Tabla2[SubCategoria Detalle],'Book 2.1_Casos registrados'!B61,Tabla2[Tipo],'Book 2.1_Casos registrados'!$A$53)</f>
        <v>6</v>
      </c>
      <c r="H61" s="5">
        <f>+COUNTIFS(Tabla2[Sede],'Book 2.1_Casos registrados'!$A$32, Tabla2[Año],2022,Tabla2[Mes],6,Tabla2[SubCategoria Detalle],'Book 2.1_Casos registrados'!B61,Tabla2[Tipo],'Book 2.1_Casos registrados'!$A$53)</f>
        <v>5</v>
      </c>
      <c r="I61" s="5">
        <f>+COUNTIFS(Tabla2[Sede],'Book 2.1_Casos registrados'!$A$32, Tabla2[Año],2022,Tabla2[Mes],7,Tabla2[SubCategoria Detalle],'Book 2.1_Casos registrados'!B61,Tabla2[Tipo],'Book 2.1_Casos registrados'!$A$53)</f>
        <v>8</v>
      </c>
      <c r="J61" s="5">
        <f>+COUNTIFS(Tabla2[Sede],'Book 2.1_Casos registrados'!$A$32, Tabla2[Año],2022,Tabla2[Mes],8,Tabla2[SubCategoria Detalle],'Book 2.1_Casos registrados'!B61,Tabla2[Tipo],'Book 2.1_Casos registrados'!$A$53)</f>
        <v>3</v>
      </c>
      <c r="K61" s="5">
        <f>+COUNTIFS(Tabla2[Sede],'Book 2.1_Casos registrados'!$A$32, Tabla2[Año],2022,Tabla2[Mes],9,Tabla2[SubCategoria Detalle],'Book 2.1_Casos registrados'!B61,Tabla2[Tipo],'Book 2.1_Casos registrados'!$A$53)</f>
        <v>4</v>
      </c>
      <c r="L61" s="5">
        <f>+COUNTIFS(Tabla2[Sede],'Book 2.1_Casos registrados'!$A$32, Tabla2[Año],2022,Tabla2[Mes],10,Tabla2[SubCategoria Detalle],'Book 2.1_Casos registrados'!B61,Tabla2[Tipo],'Book 2.1_Casos registrados'!$A$53)</f>
        <v>0</v>
      </c>
      <c r="M61" s="5">
        <f>+COUNTIFS(Tabla2[Sede],'Book 2.1_Casos registrados'!$A$32, Tabla2[Año],2022,Tabla2[Mes],11,Tabla2[SubCategoria Detalle],'Book 2.1_Casos registrados'!B61,Tabla2[Tipo],'Book 2.1_Casos registrados'!$A$53)</f>
        <v>4</v>
      </c>
      <c r="N61" s="5"/>
    </row>
    <row r="62" spans="1:14" ht="15" x14ac:dyDescent="0.25">
      <c r="A62" s="56"/>
      <c r="B62" s="36" t="s">
        <v>8559</v>
      </c>
      <c r="C62" s="5">
        <f>+COUNTIFS(Tabla2[Sede],'Book 2.1_Casos registrados'!$A$32, Tabla2[Año],2022,Tabla2[Mes],1,Tabla2[SubCategoria Detalle],'Book 2.1_Casos registrados'!B62,Tabla2[Tipo],'Book 2.1_Casos registrados'!$A$53)</f>
        <v>0</v>
      </c>
      <c r="D62" s="5">
        <f>+COUNTIFS(Tabla2[Sede],'Book 2.1_Casos registrados'!$A$32, Tabla2[Año],2022,Tabla2[Mes],2,Tabla2[SubCategoria Detalle],'Book 2.1_Casos registrados'!B62,Tabla2[Tipo],'Book 2.1_Casos registrados'!$A$53)</f>
        <v>0</v>
      </c>
      <c r="E62" s="5">
        <f>+COUNTIFS(Tabla2[Sede],'Book 2.1_Casos registrados'!$A$32, Tabla2[Año],2022,Tabla2[Mes],3,Tabla2[SubCategoria Detalle],'Book 2.1_Casos registrados'!B62,Tabla2[Tipo],'Book 2.1_Casos registrados'!$A$53)</f>
        <v>0</v>
      </c>
      <c r="F62" s="5">
        <f>+COUNTIFS(Tabla2[Sede],'Book 2.1_Casos registrados'!$A$32, Tabla2[Año],2022,Tabla2[Mes],4,Tabla2[SubCategoria Detalle],'Book 2.1_Casos registrados'!B62,Tabla2[Tipo],'Book 2.1_Casos registrados'!$A$53)</f>
        <v>0</v>
      </c>
      <c r="G62" s="5">
        <f>+COUNTIFS(Tabla2[Sede],'Book 2.1_Casos registrados'!$A$32, Tabla2[Año],2022,Tabla2[Mes],5,Tabla2[SubCategoria Detalle],'Book 2.1_Casos registrados'!B62,Tabla2[Tipo],'Book 2.1_Casos registrados'!$A$53)</f>
        <v>2</v>
      </c>
      <c r="H62" s="5">
        <f>+COUNTIFS(Tabla2[Sede],'Book 2.1_Casos registrados'!$A$32, Tabla2[Año],2022,Tabla2[Mes],6,Tabla2[SubCategoria Detalle],'Book 2.1_Casos registrados'!B62,Tabla2[Tipo],'Book 2.1_Casos registrados'!$A$53)</f>
        <v>1</v>
      </c>
      <c r="I62" s="5">
        <f>+COUNTIFS(Tabla2[Sede],'Book 2.1_Casos registrados'!$A$32, Tabla2[Año],2022,Tabla2[Mes],7,Tabla2[SubCategoria Detalle],'Book 2.1_Casos registrados'!B62,Tabla2[Tipo],'Book 2.1_Casos registrados'!$A$53)</f>
        <v>2</v>
      </c>
      <c r="J62" s="5">
        <f>+COUNTIFS(Tabla2[Sede],'Book 2.1_Casos registrados'!$A$32, Tabla2[Año],2022,Tabla2[Mes],8,Tabla2[SubCategoria Detalle],'Book 2.1_Casos registrados'!B62,Tabla2[Tipo],'Book 2.1_Casos registrados'!$A$53)</f>
        <v>2</v>
      </c>
      <c r="K62" s="5">
        <f>+COUNTIFS(Tabla2[Sede],'Book 2.1_Casos registrados'!$A$32, Tabla2[Año],2022,Tabla2[Mes],9,Tabla2[SubCategoria Detalle],'Book 2.1_Casos registrados'!B62,Tabla2[Tipo],'Book 2.1_Casos registrados'!$A$53)</f>
        <v>2</v>
      </c>
      <c r="L62" s="5">
        <f>+COUNTIFS(Tabla2[Sede],'Book 2.1_Casos registrados'!$A$32, Tabla2[Año],2022,Tabla2[Mes],10,Tabla2[SubCategoria Detalle],'Book 2.1_Casos registrados'!B62,Tabla2[Tipo],'Book 2.1_Casos registrados'!$A$53)</f>
        <v>1</v>
      </c>
      <c r="M62" s="5">
        <f>+COUNTIFS(Tabla2[Sede],'Book 2.1_Casos registrados'!$A$32, Tabla2[Año],2022,Tabla2[Mes],11,Tabla2[SubCategoria Detalle],'Book 2.1_Casos registrados'!B62,Tabla2[Tipo],'Book 2.1_Casos registrados'!$A$53)</f>
        <v>1</v>
      </c>
      <c r="N62" s="5"/>
    </row>
    <row r="63" spans="1:14" ht="15" x14ac:dyDescent="0.25">
      <c r="A63" s="56"/>
      <c r="B63" s="36" t="s">
        <v>7721</v>
      </c>
      <c r="C63" s="5">
        <f>+COUNTIFS(Tabla2[Sede],'Book 2.1_Casos registrados'!$A$32, Tabla2[Año],2022,Tabla2[Mes],1,Tabla2[SubCategoria Detalle],'Book 2.1_Casos registrados'!B63,Tabla2[Tipo],'Book 2.1_Casos registrados'!$A$53)</f>
        <v>5</v>
      </c>
      <c r="D63" s="5">
        <f>+COUNTIFS(Tabla2[Sede],'Book 2.1_Casos registrados'!$A$32, Tabla2[Año],2022,Tabla2[Mes],2,Tabla2[SubCategoria Detalle],'Book 2.1_Casos registrados'!B63,Tabla2[Tipo],'Book 2.1_Casos registrados'!$A$53)</f>
        <v>1</v>
      </c>
      <c r="E63" s="5">
        <f>+COUNTIFS(Tabla2[Sede],'Book 2.1_Casos registrados'!$A$32, Tabla2[Año],2022,Tabla2[Mes],3,Tabla2[SubCategoria Detalle],'Book 2.1_Casos registrados'!B63,Tabla2[Tipo],'Book 2.1_Casos registrados'!$A$53)</f>
        <v>14</v>
      </c>
      <c r="F63" s="5">
        <f>+COUNTIFS(Tabla2[Sede],'Book 2.1_Casos registrados'!$A$32, Tabla2[Año],2022,Tabla2[Mes],4,Tabla2[SubCategoria Detalle],'Book 2.1_Casos registrados'!B63,Tabla2[Tipo],'Book 2.1_Casos registrados'!$A$53)</f>
        <v>5</v>
      </c>
      <c r="G63" s="5">
        <f>+COUNTIFS(Tabla2[Sede],'Book 2.1_Casos registrados'!$A$32, Tabla2[Año],2022,Tabla2[Mes],5,Tabla2[SubCategoria Detalle],'Book 2.1_Casos registrados'!B63,Tabla2[Tipo],'Book 2.1_Casos registrados'!$A$53)</f>
        <v>11</v>
      </c>
      <c r="H63" s="5">
        <f>+COUNTIFS(Tabla2[Sede],'Book 2.1_Casos registrados'!$A$32, Tabla2[Año],2022,Tabla2[Mes],6,Tabla2[SubCategoria Detalle],'Book 2.1_Casos registrados'!B63,Tabla2[Tipo],'Book 2.1_Casos registrados'!$A$53)</f>
        <v>10</v>
      </c>
      <c r="I63" s="5">
        <f>+COUNTIFS(Tabla2[Sede],'Book 2.1_Casos registrados'!$A$32, Tabla2[Año],2022,Tabla2[Mes],7,Tabla2[SubCategoria Detalle],'Book 2.1_Casos registrados'!B63,Tabla2[Tipo],'Book 2.1_Casos registrados'!$A$53)</f>
        <v>7</v>
      </c>
      <c r="J63" s="5">
        <f>+COUNTIFS(Tabla2[Sede],'Book 2.1_Casos registrados'!$A$32, Tabla2[Año],2022,Tabla2[Mes],8,Tabla2[SubCategoria Detalle],'Book 2.1_Casos registrados'!B63,Tabla2[Tipo],'Book 2.1_Casos registrados'!$A$53)</f>
        <v>9</v>
      </c>
      <c r="K63" s="5">
        <f>+COUNTIFS(Tabla2[Sede],'Book 2.1_Casos registrados'!$A$32, Tabla2[Año],2022,Tabla2[Mes],9,Tabla2[SubCategoria Detalle],'Book 2.1_Casos registrados'!B63,Tabla2[Tipo],'Book 2.1_Casos registrados'!$A$53)</f>
        <v>3</v>
      </c>
      <c r="L63" s="5">
        <f>+COUNTIFS(Tabla2[Sede],'Book 2.1_Casos registrados'!$A$32, Tabla2[Año],2022,Tabla2[Mes],10,Tabla2[SubCategoria Detalle],'Book 2.1_Casos registrados'!B63,Tabla2[Tipo],'Book 2.1_Casos registrados'!$A$53)</f>
        <v>2</v>
      </c>
      <c r="M63" s="5">
        <f>+COUNTIFS(Tabla2[Sede],'Book 2.1_Casos registrados'!$A$32, Tabla2[Año],2022,Tabla2[Mes],11,Tabla2[SubCategoria Detalle],'Book 2.1_Casos registrados'!B63,Tabla2[Tipo],'Book 2.1_Casos registrados'!$A$53)</f>
        <v>5</v>
      </c>
      <c r="N63" s="5"/>
    </row>
    <row r="64" spans="1:14" ht="15" x14ac:dyDescent="0.25">
      <c r="A64" s="56"/>
      <c r="B64" s="36" t="s">
        <v>7734</v>
      </c>
      <c r="C64" s="5"/>
      <c r="D64" s="5"/>
      <c r="E64" s="5"/>
      <c r="F64" s="5"/>
      <c r="G64" s="5"/>
      <c r="H64" s="5"/>
      <c r="I64" s="5"/>
      <c r="J64" s="5"/>
      <c r="K64" s="5"/>
      <c r="L64" s="5">
        <f>+COUNTIFS(Tabla2[Sede],'Book 2.1_Casos registrados'!$A$32, Tabla2[Año],2022,Tabla2[Mes],10,Tabla2[SubCategoria Detalle],'Book 2.1_Casos registrados'!B64,Tabla2[Tipo],'Book 2.1_Casos registrados'!$A$53)</f>
        <v>1</v>
      </c>
      <c r="M64" s="5">
        <f>+COUNTIFS(Tabla2[Sede],'Book 2.1_Casos registrados'!$A$32, Tabla2[Año],2022,Tabla2[Mes],11,Tabla2[SubCategoria Detalle],'Book 2.1_Casos registrados'!B64,Tabla2[Tipo],'Book 2.1_Casos registrados'!$A$53)</f>
        <v>0</v>
      </c>
      <c r="N64" s="5"/>
    </row>
    <row r="65" spans="1:14" ht="15" x14ac:dyDescent="0.25">
      <c r="A65" s="56"/>
      <c r="B65" s="36" t="s">
        <v>7980</v>
      </c>
      <c r="C65" s="5">
        <f>+COUNTIFS(Tabla2[Sede],'Book 2.1_Casos registrados'!$A$32, Tabla2[Año],2022,Tabla2[Mes],1,Tabla2[SubCategoria Detalle],'Book 2.1_Casos registrados'!B65,Tabla2[Tipo],'Book 2.1_Casos registrados'!$A$53)</f>
        <v>8</v>
      </c>
      <c r="D65" s="5">
        <f>+COUNTIFS(Tabla2[Sede],'Book 2.1_Casos registrados'!$A$32, Tabla2[Año],2022,Tabla2[Mes],2,Tabla2[SubCategoria Detalle],'Book 2.1_Casos registrados'!B65,Tabla2[Tipo],'Book 2.1_Casos registrados'!$A$53)</f>
        <v>5</v>
      </c>
      <c r="E65" s="5">
        <f>+COUNTIFS(Tabla2[Sede],'Book 2.1_Casos registrados'!$A$32, Tabla2[Año],2022,Tabla2[Mes],3,Tabla2[SubCategoria Detalle],'Book 2.1_Casos registrados'!B65,Tabla2[Tipo],'Book 2.1_Casos registrados'!$A$53)</f>
        <v>9</v>
      </c>
      <c r="F65" s="5">
        <f>+COUNTIFS(Tabla2[Sede],'Book 2.1_Casos registrados'!$A$32, Tabla2[Año],2022,Tabla2[Mes],4,Tabla2[SubCategoria Detalle],'Book 2.1_Casos registrados'!B65,Tabla2[Tipo],'Book 2.1_Casos registrados'!$A$53)</f>
        <v>2</v>
      </c>
      <c r="G65" s="5">
        <f>+COUNTIFS(Tabla2[Sede],'Book 2.1_Casos registrados'!$A$32, Tabla2[Año],2022,Tabla2[Mes],5,Tabla2[SubCategoria Detalle],'Book 2.1_Casos registrados'!B65,Tabla2[Tipo],'Book 2.1_Casos registrados'!$A$53)</f>
        <v>3</v>
      </c>
      <c r="H65" s="5">
        <f>+COUNTIFS(Tabla2[Sede],'Book 2.1_Casos registrados'!$A$32, Tabla2[Año],2022,Tabla2[Mes],6,Tabla2[SubCategoria Detalle],'Book 2.1_Casos registrados'!B65,Tabla2[Tipo],'Book 2.1_Casos registrados'!$A$53)</f>
        <v>13</v>
      </c>
      <c r="I65" s="5">
        <f>+COUNTIFS(Tabla2[Sede],'Book 2.1_Casos registrados'!$A$32, Tabla2[Año],2022,Tabla2[Mes],7,Tabla2[SubCategoria Detalle],'Book 2.1_Casos registrados'!B65,Tabla2[Tipo],'Book 2.1_Casos registrados'!$A$53)</f>
        <v>10</v>
      </c>
      <c r="J65" s="5">
        <f>+COUNTIFS(Tabla2[Sede],'Book 2.1_Casos registrados'!$A$32, Tabla2[Año],2022,Tabla2[Mes],8,Tabla2[SubCategoria Detalle],'Book 2.1_Casos registrados'!B65,Tabla2[Tipo],'Book 2.1_Casos registrados'!$A$53)</f>
        <v>8</v>
      </c>
      <c r="K65" s="5">
        <f>+COUNTIFS(Tabla2[Sede],'Book 2.1_Casos registrados'!$A$32, Tabla2[Año],2022,Tabla2[Mes],9,Tabla2[SubCategoria Detalle],'Book 2.1_Casos registrados'!B65,Tabla2[Tipo],'Book 2.1_Casos registrados'!$A$53)</f>
        <v>6</v>
      </c>
      <c r="L65" s="5">
        <f>+COUNTIFS(Tabla2[Sede],'Book 2.1_Casos registrados'!$A$32, Tabla2[Año],2022,Tabla2[Mes],10,Tabla2[SubCategoria Detalle],'Book 2.1_Casos registrados'!B65,Tabla2[Tipo],'Book 2.1_Casos registrados'!$A$53)</f>
        <v>9</v>
      </c>
      <c r="M65" s="5">
        <f>+COUNTIFS(Tabla2[Sede],'Book 2.1_Casos registrados'!$A$32, Tabla2[Año],2022,Tabla2[Mes],11,Tabla2[SubCategoria Detalle],'Book 2.1_Casos registrados'!B65,Tabla2[Tipo],'Book 2.1_Casos registrados'!$A$53)</f>
        <v>4</v>
      </c>
      <c r="N65" s="5"/>
    </row>
    <row r="66" spans="1:14" x14ac:dyDescent="0.35">
      <c r="A66" s="16"/>
      <c r="B66" s="15" t="s">
        <v>8892</v>
      </c>
      <c r="C66" s="5">
        <f>+SUM(C33:C65)</f>
        <v>234</v>
      </c>
      <c r="D66" s="5">
        <f t="shared" ref="D66:N66" si="1">+SUM(D33:D65)</f>
        <v>227</v>
      </c>
      <c r="E66" s="5">
        <f t="shared" si="1"/>
        <v>227</v>
      </c>
      <c r="F66" s="5">
        <f t="shared" si="1"/>
        <v>164</v>
      </c>
      <c r="G66" s="5">
        <f t="shared" si="1"/>
        <v>302</v>
      </c>
      <c r="H66" s="5">
        <f>+SUM(H33:H65)</f>
        <v>282</v>
      </c>
      <c r="I66" s="5">
        <f t="shared" si="1"/>
        <v>255</v>
      </c>
      <c r="J66" s="5">
        <f t="shared" si="1"/>
        <v>220</v>
      </c>
      <c r="K66" s="5">
        <f>+SUM(K33:K65)</f>
        <v>194</v>
      </c>
      <c r="L66" s="5">
        <f t="shared" si="1"/>
        <v>176</v>
      </c>
      <c r="M66" s="5">
        <f t="shared" si="1"/>
        <v>183</v>
      </c>
      <c r="N66" s="5">
        <f t="shared" si="1"/>
        <v>0</v>
      </c>
    </row>
    <row r="67" spans="1:14" x14ac:dyDescent="0.35">
      <c r="B67" s="6"/>
    </row>
    <row r="68" spans="1:14" x14ac:dyDescent="0.35">
      <c r="B68" s="6"/>
    </row>
    <row r="70" spans="1:14" ht="15.75" x14ac:dyDescent="0.25">
      <c r="A70" s="55" t="s">
        <v>100</v>
      </c>
      <c r="B70" s="55"/>
      <c r="C70" s="13" t="s">
        <v>9521</v>
      </c>
      <c r="D70" s="13" t="s">
        <v>9522</v>
      </c>
      <c r="E70" s="13" t="s">
        <v>9523</v>
      </c>
      <c r="F70" s="13" t="s">
        <v>9524</v>
      </c>
      <c r="G70" s="13" t="s">
        <v>9525</v>
      </c>
      <c r="H70" s="13" t="s">
        <v>9526</v>
      </c>
      <c r="I70" s="13" t="s">
        <v>9527</v>
      </c>
      <c r="J70" s="13" t="s">
        <v>9528</v>
      </c>
      <c r="K70" s="13" t="s">
        <v>9529</v>
      </c>
      <c r="L70" s="13" t="s">
        <v>9530</v>
      </c>
      <c r="M70" s="13" t="s">
        <v>9531</v>
      </c>
      <c r="N70" s="13" t="s">
        <v>9532</v>
      </c>
    </row>
    <row r="71" spans="1:14" ht="15" x14ac:dyDescent="0.25">
      <c r="A71" s="56" t="s">
        <v>22</v>
      </c>
      <c r="B71" s="36" t="s">
        <v>8893</v>
      </c>
      <c r="C71" s="5">
        <f>+COUNTIFS(Tabla2[Sede],'Book 2.1_Casos registrados'!$A$70, Tabla2[Año],2022,Tabla2[Mes],1,Tabla2[SubCategoria Detalle],'Book 2.1_Casos registrados'!B71,Tabla2[Tipo],'Book 2.1_Casos registrados'!$A$71)</f>
        <v>2</v>
      </c>
      <c r="D71" s="5">
        <f>+COUNTIFS(Tabla2[Sede],'Book 2.1_Casos registrados'!$A$70, Tabla2[Año],2022,Tabla2[Mes],2,Tabla2[SubCategoria Detalle],'Book 2.1_Casos registrados'!B71,Tabla2[Tipo],'Book 2.1_Casos registrados'!$A$71)</f>
        <v>2</v>
      </c>
      <c r="E71" s="5">
        <f>+COUNTIFS(Tabla2[Sede],'Book 2.1_Casos registrados'!$A$70, Tabla2[Año],2022,Tabla2[Mes],3,Tabla2[SubCategoria Detalle],'Book 2.1_Casos registrados'!B71,Tabla2[Tipo],'Book 2.1_Casos registrados'!$A$71)</f>
        <v>2</v>
      </c>
      <c r="F71" s="5">
        <f>+COUNTIFS(Tabla2[Sede],'Book 2.1_Casos registrados'!$A$70, Tabla2[Año],2022,Tabla2[Mes],4,Tabla2[SubCategoria Detalle],'Book 2.1_Casos registrados'!B71,Tabla2[Tipo],'Book 2.1_Casos registrados'!$A$71)</f>
        <v>7</v>
      </c>
      <c r="G71" s="5">
        <f>+COUNTIFS(Tabla2[Sede],'Book 2.1_Casos registrados'!$A$70, Tabla2[Año],2022,Tabla2[Mes],5,Tabla2[SubCategoria Detalle],'Book 2.1_Casos registrados'!B71,Tabla2[Tipo],'Book 2.1_Casos registrados'!$A$71)</f>
        <v>7</v>
      </c>
      <c r="H71" s="5">
        <f>+COUNTIFS(Tabla2[Sede],'Book 2.1_Casos registrados'!$A$70, Tabla2[Año],2022,Tabla2[Mes],6,Tabla2[SubCategoria Detalle],'Book 2.1_Casos registrados'!B71,Tabla2[Tipo],'Book 2.1_Casos registrados'!$A$71)</f>
        <v>8</v>
      </c>
      <c r="I71" s="5">
        <f>+COUNTIFS(Tabla2[Sede],'Book 2.1_Casos registrados'!$A$70, Tabla2[Año],2022,Tabla2[Mes],7,Tabla2[SubCategoria Detalle],'Book 2.1_Casos registrados'!B71,Tabla2[Tipo],'Book 2.1_Casos registrados'!$A$71)</f>
        <v>15</v>
      </c>
      <c r="J71" s="5">
        <f>+COUNTIFS(Tabla2[Sede],'Book 2.1_Casos registrados'!$A$70, Tabla2[Año],2022,Tabla2[Mes],8,Tabla2[SubCategoria Detalle],'Book 2.1_Casos registrados'!B71,Tabla2[Tipo],'Book 2.1_Casos registrados'!$A$71)</f>
        <v>5</v>
      </c>
      <c r="K71" s="5">
        <f>+COUNTIFS(Tabla2[Sede],'Book 2.1_Casos registrados'!$A$70, Tabla2[Año],2022,Tabla2[Mes],9,Tabla2[SubCategoria Detalle],'Book 2.1_Casos registrados'!B71,Tabla2[Tipo],'Book 2.1_Casos registrados'!$A$71)</f>
        <v>0</v>
      </c>
      <c r="L71" s="5">
        <f>+COUNTIFS(Tabla2[Sede],'Book 2.1_Casos registrados'!$A$70, Tabla2[Año],2022,Tabla2[Mes],10,Tabla2[SubCategoria Detalle],'Book 2.1_Casos registrados'!B71,Tabla2[Tipo],'Book 2.1_Casos registrados'!$A$71)</f>
        <v>1</v>
      </c>
      <c r="M71" s="5">
        <f>+COUNTIFS(Tabla2[Sede],'Book 2.1_Casos registrados'!$A$70, Tabla2[Año],2022,Tabla2[Mes],11,Tabla2[SubCategoria Detalle],'Book 2.1_Casos registrados'!B71,Tabla2[Tipo],'Book 2.1_Casos registrados'!$A$71)</f>
        <v>2</v>
      </c>
      <c r="N71" s="5">
        <f>+COUNTIFS(Tabla2[Sede],'Book 2.1_Casos registrados'!$A$70, Tabla2[Año],2022,Tabla2[Mes],12,Tabla2[SubCategoria Detalle],'Book 2.1_Casos registrados'!B71,Tabla2[Tipo],'Book 2.1_Casos registrados'!$A$71)</f>
        <v>2</v>
      </c>
    </row>
    <row r="72" spans="1:14" ht="15" x14ac:dyDescent="0.25">
      <c r="A72" s="56"/>
      <c r="B72" s="36" t="s">
        <v>7734</v>
      </c>
      <c r="C72" s="5">
        <f>+COUNTIFS(Tabla2[Sede],'Book 2.1_Casos registrados'!$A$70, Tabla2[Año],2022,Tabla2[Mes],1,Tabla2[SubCategoria Detalle],'Book 2.1_Casos registrados'!B72,Tabla2[Tipo],'Book 2.1_Casos registrados'!$A$71)</f>
        <v>1</v>
      </c>
      <c r="D72" s="5">
        <f>+COUNTIFS(Tabla2[Sede],'Book 2.1_Casos registrados'!$A$70, Tabla2[Año],2022,Tabla2[Mes],2,Tabla2[SubCategoria Detalle],'Book 2.1_Casos registrados'!B72,Tabla2[Tipo],'Book 2.1_Casos registrados'!$A$71)</f>
        <v>0</v>
      </c>
      <c r="E72" s="5">
        <f>+COUNTIFS(Tabla2[Sede],'Book 2.1_Casos registrados'!$A$70, Tabla2[Año],2022,Tabla2[Mes],3,Tabla2[SubCategoria Detalle],'Book 2.1_Casos registrados'!B72,Tabla2[Tipo],'Book 2.1_Casos registrados'!$A$71)</f>
        <v>0</v>
      </c>
      <c r="F72" s="5">
        <f>+COUNTIFS(Tabla2[Sede],'Book 2.1_Casos registrados'!$A$70, Tabla2[Año],2022,Tabla2[Mes],4,Tabla2[SubCategoria Detalle],'Book 2.1_Casos registrados'!B72,Tabla2[Tipo],'Book 2.1_Casos registrados'!$A$71)</f>
        <v>0</v>
      </c>
      <c r="G72" s="5">
        <f>+COUNTIFS(Tabla2[Sede],'Book 2.1_Casos registrados'!$A$70, Tabla2[Año],2022,Tabla2[Mes],5,Tabla2[SubCategoria Detalle],'Book 2.1_Casos registrados'!B72,Tabla2[Tipo],'Book 2.1_Casos registrados'!$A$71)</f>
        <v>0</v>
      </c>
      <c r="H72" s="5">
        <f>+COUNTIFS(Tabla2[Sede],'Book 2.1_Casos registrados'!$A$70, Tabla2[Año],2022,Tabla2[Mes],6,Tabla2[SubCategoria Detalle],'Book 2.1_Casos registrados'!B72,Tabla2[Tipo],'Book 2.1_Casos registrados'!$A$71)</f>
        <v>3</v>
      </c>
      <c r="I72" s="5">
        <f>+COUNTIFS(Tabla2[Sede],'Book 2.1_Casos registrados'!$A$70, Tabla2[Año],2022,Tabla2[Mes],7,Tabla2[SubCategoria Detalle],'Book 2.1_Casos registrados'!B72,Tabla2[Tipo],'Book 2.1_Casos registrados'!$A$71)</f>
        <v>0</v>
      </c>
      <c r="J72" s="5">
        <f>+COUNTIFS(Tabla2[Sede],'Book 2.1_Casos registrados'!$A$70, Tabla2[Año],2022,Tabla2[Mes],8,Tabla2[SubCategoria Detalle],'Book 2.1_Casos registrados'!B72,Tabla2[Tipo],'Book 2.1_Casos registrados'!$A$71)</f>
        <v>0</v>
      </c>
      <c r="K72" s="5">
        <f>+COUNTIFS(Tabla2[Sede],'Book 2.1_Casos registrados'!$A$70, Tabla2[Año],2022,Tabla2[Mes],9,Tabla2[SubCategoria Detalle],'Book 2.1_Casos registrados'!B72,Tabla2[Tipo],'Book 2.1_Casos registrados'!$A$71)</f>
        <v>1</v>
      </c>
      <c r="L72" s="5">
        <f>+COUNTIFS(Tabla2[Sede],'Book 2.1_Casos registrados'!$A$70, Tabla2[Año],2022,Tabla2[Mes],10,Tabla2[SubCategoria Detalle],'Book 2.1_Casos registrados'!B72,Tabla2[Tipo],'Book 2.1_Casos registrados'!$A$71)</f>
        <v>1</v>
      </c>
      <c r="M72" s="5">
        <f>+COUNTIFS(Tabla2[Sede],'Book 2.1_Casos registrados'!$A$70, Tabla2[Año],2022,Tabla2[Mes],11,Tabla2[SubCategoria Detalle],'Book 2.1_Casos registrados'!B72,Tabla2[Tipo],'Book 2.1_Casos registrados'!$A$71)</f>
        <v>0</v>
      </c>
      <c r="N72" s="5">
        <f>+COUNTIFS(Tabla2[Sede],'Book 2.1_Casos registrados'!$A$70, Tabla2[Año],2022,Tabla2[Mes],12,Tabla2[SubCategoria Detalle],'Book 2.1_Casos registrados'!B72,Tabla2[Tipo],'Book 2.1_Casos registrados'!$A$71)</f>
        <v>0</v>
      </c>
    </row>
    <row r="73" spans="1:14" ht="15" x14ac:dyDescent="0.25">
      <c r="A73" s="56"/>
      <c r="B73" s="36" t="s">
        <v>7764</v>
      </c>
      <c r="C73" s="5">
        <f>+COUNTIFS(Tabla2[Sede],'Book 2.1_Casos registrados'!$A$70, Tabla2[Año],2022,Tabla2[Mes],1,Tabla2[SubCategoria Detalle],'Book 2.1_Casos registrados'!B73,Tabla2[Tipo],'Book 2.1_Casos registrados'!$A$71)</f>
        <v>1</v>
      </c>
      <c r="D73" s="5">
        <f>+COUNTIFS(Tabla2[Sede],'Book 2.1_Casos registrados'!$A$70, Tabla2[Año],2022,Tabla2[Mes],2,Tabla2[SubCategoria Detalle],'Book 2.1_Casos registrados'!B73,Tabla2[Tipo],'Book 2.1_Casos registrados'!$A$71)</f>
        <v>0</v>
      </c>
      <c r="E73" s="5">
        <f>+COUNTIFS(Tabla2[Sede],'Book 2.1_Casos registrados'!$A$70, Tabla2[Año],2022,Tabla2[Mes],3,Tabla2[SubCategoria Detalle],'Book 2.1_Casos registrados'!B73,Tabla2[Tipo],'Book 2.1_Casos registrados'!$A$71)</f>
        <v>0</v>
      </c>
      <c r="F73" s="5">
        <f>+COUNTIFS(Tabla2[Sede],'Book 2.1_Casos registrados'!$A$70, Tabla2[Año],2022,Tabla2[Mes],4,Tabla2[SubCategoria Detalle],'Book 2.1_Casos registrados'!B73,Tabla2[Tipo],'Book 2.1_Casos registrados'!$A$71)</f>
        <v>0</v>
      </c>
      <c r="G73" s="5">
        <f>+COUNTIFS(Tabla2[Sede],'Book 2.1_Casos registrados'!$A$70, Tabla2[Año],2022,Tabla2[Mes],5,Tabla2[SubCategoria Detalle],'Book 2.1_Casos registrados'!B73,Tabla2[Tipo],'Book 2.1_Casos registrados'!$A$71)</f>
        <v>0</v>
      </c>
      <c r="H73" s="5">
        <f>+COUNTIFS(Tabla2[Sede],'Book 2.1_Casos registrados'!$A$70, Tabla2[Año],2022,Tabla2[Mes],6,Tabla2[SubCategoria Detalle],'Book 2.1_Casos registrados'!B73,Tabla2[Tipo],'Book 2.1_Casos registrados'!$A$71)</f>
        <v>0</v>
      </c>
      <c r="I73" s="5">
        <f>+COUNTIFS(Tabla2[Sede],'Book 2.1_Casos registrados'!$A$70, Tabla2[Año],2022,Tabla2[Mes],7,Tabla2[SubCategoria Detalle],'Book 2.1_Casos registrados'!B73,Tabla2[Tipo],'Book 2.1_Casos registrados'!$A$71)</f>
        <v>0</v>
      </c>
      <c r="J73" s="5">
        <f>+COUNTIFS(Tabla2[Sede],'Book 2.1_Casos registrados'!$A$70, Tabla2[Año],2022,Tabla2[Mes],8,Tabla2[SubCategoria Detalle],'Book 2.1_Casos registrados'!B73,Tabla2[Tipo],'Book 2.1_Casos registrados'!$A$71)</f>
        <v>0</v>
      </c>
      <c r="K73" s="5">
        <f>+COUNTIFS(Tabla2[Sede],'Book 2.1_Casos registrados'!$A$70, Tabla2[Año],2022,Tabla2[Mes],9,Tabla2[SubCategoria Detalle],'Book 2.1_Casos registrados'!B73,Tabla2[Tipo],'Book 2.1_Casos registrados'!$A$71)</f>
        <v>0</v>
      </c>
      <c r="L73" s="5">
        <f>+COUNTIFS(Tabla2[Sede],'Book 2.1_Casos registrados'!$A$70, Tabla2[Año],2022,Tabla2[Mes],10,Tabla2[SubCategoria Detalle],'Book 2.1_Casos registrados'!B73,Tabla2[Tipo],'Book 2.1_Casos registrados'!$A$71)</f>
        <v>0</v>
      </c>
      <c r="M73" s="5">
        <f>+COUNTIFS(Tabla2[Sede],'Book 2.1_Casos registrados'!$A$70, Tabla2[Año],2022,Tabla2[Mes],11,Tabla2[SubCategoria Detalle],'Book 2.1_Casos registrados'!B73,Tabla2[Tipo],'Book 2.1_Casos registrados'!$A$71)</f>
        <v>0</v>
      </c>
      <c r="N73" s="5">
        <f>+COUNTIFS(Tabla2[Sede],'Book 2.1_Casos registrados'!$A$70, Tabla2[Año],2022,Tabla2[Mes],12,Tabla2[SubCategoria Detalle],'Book 2.1_Casos registrados'!B73,Tabla2[Tipo],'Book 2.1_Casos registrados'!$A$71)</f>
        <v>0</v>
      </c>
    </row>
    <row r="74" spans="1:14" ht="15" x14ac:dyDescent="0.25">
      <c r="A74" s="56"/>
      <c r="B74" s="36" t="s">
        <v>7744</v>
      </c>
      <c r="C74" s="5">
        <f>+COUNTIFS(Tabla2[Sede],'Book 2.1_Casos registrados'!$A$70, Tabla2[Año],2022,Tabla2[Mes],1,Tabla2[SubCategoria Detalle],'Book 2.1_Casos registrados'!B74,Tabla2[Tipo],'Book 2.1_Casos registrados'!$A$71)</f>
        <v>0</v>
      </c>
      <c r="D74" s="5">
        <f>+COUNTIFS(Tabla2[Sede],'Book 2.1_Casos registrados'!$A$70, Tabla2[Año],2022,Tabla2[Mes],2,Tabla2[SubCategoria Detalle],'Book 2.1_Casos registrados'!B74,Tabla2[Tipo],'Book 2.1_Casos registrados'!$A$71)</f>
        <v>0</v>
      </c>
      <c r="E74" s="5">
        <f>+COUNTIFS(Tabla2[Sede],'Book 2.1_Casos registrados'!$A$70, Tabla2[Año],2022,Tabla2[Mes],3,Tabla2[SubCategoria Detalle],'Book 2.1_Casos registrados'!B74,Tabla2[Tipo],'Book 2.1_Casos registrados'!$A$71)</f>
        <v>1</v>
      </c>
      <c r="F74" s="5">
        <f>+COUNTIFS(Tabla2[Sede],'Book 2.1_Casos registrados'!$A$70, Tabla2[Año],2022,Tabla2[Mes],4,Tabla2[SubCategoria Detalle],'Book 2.1_Casos registrados'!B74,Tabla2[Tipo],'Book 2.1_Casos registrados'!$A$71)</f>
        <v>0</v>
      </c>
      <c r="G74" s="5">
        <f>+COUNTIFS(Tabla2[Sede],'Book 2.1_Casos registrados'!$A$70, Tabla2[Año],2022,Tabla2[Mes],5,Tabla2[SubCategoria Detalle],'Book 2.1_Casos registrados'!B74,Tabla2[Tipo],'Book 2.1_Casos registrados'!$A$71)</f>
        <v>0</v>
      </c>
      <c r="H74" s="5">
        <f>+COUNTIFS(Tabla2[Sede],'Book 2.1_Casos registrados'!$A$70, Tabla2[Año],2022,Tabla2[Mes],6,Tabla2[SubCategoria Detalle],'Book 2.1_Casos registrados'!B74,Tabla2[Tipo],'Book 2.1_Casos registrados'!$A$71)</f>
        <v>0</v>
      </c>
      <c r="I74" s="5">
        <f>+COUNTIFS(Tabla2[Sede],'Book 2.1_Casos registrados'!$A$70, Tabla2[Año],2022,Tabla2[Mes],7,Tabla2[SubCategoria Detalle],'Book 2.1_Casos registrados'!B74,Tabla2[Tipo],'Book 2.1_Casos registrados'!$A$71)</f>
        <v>0</v>
      </c>
      <c r="J74" s="5">
        <f>+COUNTIFS(Tabla2[Sede],'Book 2.1_Casos registrados'!$A$70, Tabla2[Año],2022,Tabla2[Mes],8,Tabla2[SubCategoria Detalle],'Book 2.1_Casos registrados'!B74,Tabla2[Tipo],'Book 2.1_Casos registrados'!$A$71)</f>
        <v>0</v>
      </c>
      <c r="K74" s="5">
        <f>+COUNTIFS(Tabla2[Sede],'Book 2.1_Casos registrados'!$A$70, Tabla2[Año],2022,Tabla2[Mes],9,Tabla2[SubCategoria Detalle],'Book 2.1_Casos registrados'!B74,Tabla2[Tipo],'Book 2.1_Casos registrados'!$A$71)</f>
        <v>0</v>
      </c>
      <c r="L74" s="5">
        <f>+COUNTIFS(Tabla2[Sede],'Book 2.1_Casos registrados'!$A$70, Tabla2[Año],2022,Tabla2[Mes],10,Tabla2[SubCategoria Detalle],'Book 2.1_Casos registrados'!B74,Tabla2[Tipo],'Book 2.1_Casos registrados'!$A$71)</f>
        <v>0</v>
      </c>
      <c r="M74" s="5">
        <f>+COUNTIFS(Tabla2[Sede],'Book 2.1_Casos registrados'!$A$70, Tabla2[Año],2022,Tabla2[Mes],11,Tabla2[SubCategoria Detalle],'Book 2.1_Casos registrados'!B74,Tabla2[Tipo],'Book 2.1_Casos registrados'!$A$71)</f>
        <v>0</v>
      </c>
      <c r="N74" s="5">
        <f>+COUNTIFS(Tabla2[Sede],'Book 2.1_Casos registrados'!$A$70, Tabla2[Año],2022,Tabla2[Mes],12,Tabla2[SubCategoria Detalle],'Book 2.1_Casos registrados'!B74,Tabla2[Tipo],'Book 2.1_Casos registrados'!$A$71)</f>
        <v>0</v>
      </c>
    </row>
    <row r="75" spans="1:14" ht="15" x14ac:dyDescent="0.25">
      <c r="A75" s="56"/>
      <c r="B75" s="36" t="s">
        <v>7722</v>
      </c>
      <c r="C75" s="5">
        <f>+COUNTIFS(Tabla2[Sede],'Book 2.1_Casos registrados'!$A$70, Tabla2[Año],2022,Tabla2[Mes],1,Tabla2[SubCategoria Detalle],'Book 2.1_Casos registrados'!B75,Tabla2[Tipo],'Book 2.1_Casos registrados'!$A$71)</f>
        <v>2</v>
      </c>
      <c r="D75" s="5">
        <f>+COUNTIFS(Tabla2[Sede],'Book 2.1_Casos registrados'!$A$70, Tabla2[Año],2022,Tabla2[Mes],2,Tabla2[SubCategoria Detalle],'Book 2.1_Casos registrados'!B75,Tabla2[Tipo],'Book 2.1_Casos registrados'!$A$71)</f>
        <v>0</v>
      </c>
      <c r="E75" s="5">
        <f>+COUNTIFS(Tabla2[Sede],'Book 2.1_Casos registrados'!$A$70, Tabla2[Año],2022,Tabla2[Mes],3,Tabla2[SubCategoria Detalle],'Book 2.1_Casos registrados'!B75,Tabla2[Tipo],'Book 2.1_Casos registrados'!$A$71)</f>
        <v>0</v>
      </c>
      <c r="F75" s="5">
        <f>+COUNTIFS(Tabla2[Sede],'Book 2.1_Casos registrados'!$A$70, Tabla2[Año],2022,Tabla2[Mes],4,Tabla2[SubCategoria Detalle],'Book 2.1_Casos registrados'!B75,Tabla2[Tipo],'Book 2.1_Casos registrados'!$A$71)</f>
        <v>1</v>
      </c>
      <c r="G75" s="5">
        <f>+COUNTIFS(Tabla2[Sede],'Book 2.1_Casos registrados'!$A$70, Tabla2[Año],2022,Tabla2[Mes],5,Tabla2[SubCategoria Detalle],'Book 2.1_Casos registrados'!B75,Tabla2[Tipo],'Book 2.1_Casos registrados'!$A$71)</f>
        <v>1</v>
      </c>
      <c r="H75" s="5">
        <f>+COUNTIFS(Tabla2[Sede],'Book 2.1_Casos registrados'!$A$70, Tabla2[Año],2022,Tabla2[Mes],6,Tabla2[SubCategoria Detalle],'Book 2.1_Casos registrados'!B75,Tabla2[Tipo],'Book 2.1_Casos registrados'!$A$71)</f>
        <v>0</v>
      </c>
      <c r="I75" s="5">
        <f>+COUNTIFS(Tabla2[Sede],'Book 2.1_Casos registrados'!$A$70, Tabla2[Año],2022,Tabla2[Mes],7,Tabla2[SubCategoria Detalle],'Book 2.1_Casos registrados'!B75,Tabla2[Tipo],'Book 2.1_Casos registrados'!$A$71)</f>
        <v>0</v>
      </c>
      <c r="J75" s="5">
        <f>+COUNTIFS(Tabla2[Sede],'Book 2.1_Casos registrados'!$A$70, Tabla2[Año],2022,Tabla2[Mes],8,Tabla2[SubCategoria Detalle],'Book 2.1_Casos registrados'!B75,Tabla2[Tipo],'Book 2.1_Casos registrados'!$A$71)</f>
        <v>0</v>
      </c>
      <c r="K75" s="5">
        <f>+COUNTIFS(Tabla2[Sede],'Book 2.1_Casos registrados'!$A$70, Tabla2[Año],2022,Tabla2[Mes],9,Tabla2[SubCategoria Detalle],'Book 2.1_Casos registrados'!B75,Tabla2[Tipo],'Book 2.1_Casos registrados'!$A$71)</f>
        <v>0</v>
      </c>
      <c r="L75" s="5">
        <f>+COUNTIFS(Tabla2[Sede],'Book 2.1_Casos registrados'!$A$70, Tabla2[Año],2022,Tabla2[Mes],10,Tabla2[SubCategoria Detalle],'Book 2.1_Casos registrados'!B75,Tabla2[Tipo],'Book 2.1_Casos registrados'!$A$71)</f>
        <v>0</v>
      </c>
      <c r="M75" s="5">
        <f>+COUNTIFS(Tabla2[Sede],'Book 2.1_Casos registrados'!$A$70, Tabla2[Año],2022,Tabla2[Mes],11,Tabla2[SubCategoria Detalle],'Book 2.1_Casos registrados'!B75,Tabla2[Tipo],'Book 2.1_Casos registrados'!$A$71)</f>
        <v>0</v>
      </c>
      <c r="N75" s="5">
        <f>+COUNTIFS(Tabla2[Sede],'Book 2.1_Casos registrados'!$A$70, Tabla2[Año],2022,Tabla2[Mes],12,Tabla2[SubCategoria Detalle],'Book 2.1_Casos registrados'!B75,Tabla2[Tipo],'Book 2.1_Casos registrados'!$A$71)</f>
        <v>0</v>
      </c>
    </row>
    <row r="76" spans="1:14" ht="15" x14ac:dyDescent="0.25">
      <c r="A76" s="56"/>
      <c r="B76" s="5"/>
      <c r="C76" s="5">
        <f>+COUNTIFS(Tabla2[Sede],'Book 2.1_Casos registrados'!$A$70, Tabla2[Año],2022,Tabla2[Mes],1,Tabla2[SubCategoria Detalle],'Book 2.1_Casos registrados'!B76,Tabla2[Tipo],'Book 2.1_Casos registrados'!$A$71)</f>
        <v>0</v>
      </c>
      <c r="D76" s="5">
        <f>+COUNTIFS(Tabla2[Sede],'Book 2.1_Casos registrados'!$A$70, Tabla2[Año],2022,Tabla2[Mes],2,Tabla2[SubCategoria Detalle],'Book 2.1_Casos registrados'!B76,Tabla2[Tipo],'Book 2.1_Casos registrados'!$A$71)</f>
        <v>0</v>
      </c>
      <c r="E76" s="5">
        <f>+COUNTIFS(Tabla2[Sede],'Book 2.1_Casos registrados'!$A$70, Tabla2[Año],2022,Tabla2[Mes],3,Tabla2[SubCategoria Detalle],'Book 2.1_Casos registrados'!B76,Tabla2[Tipo],'Book 2.1_Casos registrados'!$A$71)</f>
        <v>0</v>
      </c>
      <c r="F76" s="5">
        <f>+COUNTIFS(Tabla2[Sede],'Book 2.1_Casos registrados'!$A$70, Tabla2[Año],2022,Tabla2[Mes],4,Tabla2[SubCategoria Detalle],'Book 2.1_Casos registrados'!B76,Tabla2[Tipo],'Book 2.1_Casos registrados'!$A$71)</f>
        <v>0</v>
      </c>
      <c r="G76" s="5">
        <f>+COUNTIFS(Tabla2[Sede],'Book 2.1_Casos registrados'!$A$70, Tabla2[Año],2022,Tabla2[Mes],5,Tabla2[SubCategoria Detalle],'Book 2.1_Casos registrados'!B76,Tabla2[Tipo],'Book 2.1_Casos registrados'!$A$71)</f>
        <v>0</v>
      </c>
      <c r="H76" s="5">
        <f>+COUNTIFS(Tabla2[Sede],'Book 2.1_Casos registrados'!$A$70, Tabla2[Año],2022,Tabla2[Mes],6,Tabla2[SubCategoria Detalle],'Book 2.1_Casos registrados'!B76,Tabla2[Tipo],'Book 2.1_Casos registrados'!$A$71)</f>
        <v>0</v>
      </c>
      <c r="I76" s="5">
        <f>+COUNTIFS(Tabla2[Sede],'Book 2.1_Casos registrados'!$A$70, Tabla2[Año],2022,Tabla2[Mes],7,Tabla2[SubCategoria Detalle],'Book 2.1_Casos registrados'!B76,Tabla2[Tipo],'Book 2.1_Casos registrados'!$A$71)</f>
        <v>0</v>
      </c>
      <c r="J76" s="5">
        <f>+COUNTIFS(Tabla2[Sede],'Book 2.1_Casos registrados'!$A$70, Tabla2[Año],2022,Tabla2[Mes],8,Tabla2[SubCategoria Detalle],'Book 2.1_Casos registrados'!B76,Tabla2[Tipo],'Book 2.1_Casos registrados'!$A$71)</f>
        <v>0</v>
      </c>
      <c r="K76" s="5">
        <f>+COUNTIFS(Tabla2[Sede],'Book 2.1_Casos registrados'!$A$70, Tabla2[Año],2022,Tabla2[Mes],9,Tabla2[SubCategoria Detalle],'Book 2.1_Casos registrados'!B76,Tabla2[Tipo],'Book 2.1_Casos registrados'!$A$71)</f>
        <v>0</v>
      </c>
      <c r="L76" s="5">
        <f>+COUNTIFS(Tabla2[Sede],'Book 2.1_Casos registrados'!$A$70, Tabla2[Año],2022,Tabla2[Mes],10,Tabla2[SubCategoria Detalle],'Book 2.1_Casos registrados'!B76,Tabla2[Tipo],'Book 2.1_Casos registrados'!$A$71)</f>
        <v>0</v>
      </c>
      <c r="M76" s="5">
        <f>+COUNTIFS(Tabla2[Sede],'Book 2.1_Casos registrados'!$A$70, Tabla2[Año],2022,Tabla2[Mes],11,Tabla2[SubCategoria Detalle],'Book 2.1_Casos registrados'!B76,Tabla2[Tipo],'Book 2.1_Casos registrados'!$A$71)</f>
        <v>0</v>
      </c>
      <c r="N76" s="5">
        <f>+COUNTIFS(Tabla2[Sede],'Book 2.1_Casos registrados'!$A$70, Tabla2[Año],2022,Tabla2[Mes],12,Tabla2[SubCategoria Detalle],'Book 2.1_Casos registrados'!B76,Tabla2[Tipo],'Book 2.1_Casos registrados'!$A$71)</f>
        <v>0</v>
      </c>
    </row>
    <row r="77" spans="1:14" ht="15" x14ac:dyDescent="0.25">
      <c r="A77" s="56"/>
      <c r="B77" s="5"/>
      <c r="C77" s="5">
        <f>+COUNTIFS(Tabla2[Sede],'Book 2.1_Casos registrados'!$A$70, Tabla2[Año],2022,Tabla2[Mes],1,Tabla2[SubCategoria Detalle],'Book 2.1_Casos registrados'!B77,Tabla2[Tipo],'Book 2.1_Casos registrados'!$A$71)</f>
        <v>0</v>
      </c>
      <c r="D77" s="5">
        <f>+COUNTIFS(Tabla2[Sede],'Book 2.1_Casos registrados'!$A$70, Tabla2[Año],2022,Tabla2[Mes],2,Tabla2[SubCategoria Detalle],'Book 2.1_Casos registrados'!B77,Tabla2[Tipo],'Book 2.1_Casos registrados'!$A$71)</f>
        <v>0</v>
      </c>
      <c r="E77" s="5">
        <f>+COUNTIFS(Tabla2[Sede],'Book 2.1_Casos registrados'!$A$70, Tabla2[Año],2022,Tabla2[Mes],3,Tabla2[SubCategoria Detalle],'Book 2.1_Casos registrados'!B77,Tabla2[Tipo],'Book 2.1_Casos registrados'!$A$71)</f>
        <v>0</v>
      </c>
      <c r="F77" s="5">
        <f>+COUNTIFS(Tabla2[Sede],'Book 2.1_Casos registrados'!$A$70, Tabla2[Año],2022,Tabla2[Mes],4,Tabla2[SubCategoria Detalle],'Book 2.1_Casos registrados'!B77,Tabla2[Tipo],'Book 2.1_Casos registrados'!$A$71)</f>
        <v>0</v>
      </c>
      <c r="G77" s="5">
        <f>+COUNTIFS(Tabla2[Sede],'Book 2.1_Casos registrados'!$A$70, Tabla2[Año],2022,Tabla2[Mes],5,Tabla2[SubCategoria Detalle],'Book 2.1_Casos registrados'!B77,Tabla2[Tipo],'Book 2.1_Casos registrados'!$A$71)</f>
        <v>0</v>
      </c>
      <c r="H77" s="5">
        <f>+COUNTIFS(Tabla2[Sede],'Book 2.1_Casos registrados'!$A$70, Tabla2[Año],2022,Tabla2[Mes],6,Tabla2[SubCategoria Detalle],'Book 2.1_Casos registrados'!B77,Tabla2[Tipo],'Book 2.1_Casos registrados'!$A$71)</f>
        <v>0</v>
      </c>
      <c r="I77" s="5">
        <f>+COUNTIFS(Tabla2[Sede],'Book 2.1_Casos registrados'!$A$70, Tabla2[Año],2022,Tabla2[Mes],7,Tabla2[SubCategoria Detalle],'Book 2.1_Casos registrados'!B77,Tabla2[Tipo],'Book 2.1_Casos registrados'!$A$71)</f>
        <v>0</v>
      </c>
      <c r="J77" s="5">
        <f>+COUNTIFS(Tabla2[Sede],'Book 2.1_Casos registrados'!$A$70, Tabla2[Año],2022,Tabla2[Mes],8,Tabla2[SubCategoria Detalle],'Book 2.1_Casos registrados'!B77,Tabla2[Tipo],'Book 2.1_Casos registrados'!$A$71)</f>
        <v>0</v>
      </c>
      <c r="K77" s="5">
        <f>+COUNTIFS(Tabla2[Sede],'Book 2.1_Casos registrados'!$A$70, Tabla2[Año],2022,Tabla2[Mes],9,Tabla2[SubCategoria Detalle],'Book 2.1_Casos registrados'!B77,Tabla2[Tipo],'Book 2.1_Casos registrados'!$A$71)</f>
        <v>0</v>
      </c>
      <c r="L77" s="5">
        <f>+COUNTIFS(Tabla2[Sede],'Book 2.1_Casos registrados'!$A$70, Tabla2[Año],2022,Tabla2[Mes],10,Tabla2[SubCategoria Detalle],'Book 2.1_Casos registrados'!B77,Tabla2[Tipo],'Book 2.1_Casos registrados'!$A$71)</f>
        <v>0</v>
      </c>
      <c r="M77" s="5">
        <f>+COUNTIFS(Tabla2[Sede],'Book 2.1_Casos registrados'!$A$70, Tabla2[Año],2022,Tabla2[Mes],11,Tabla2[SubCategoria Detalle],'Book 2.1_Casos registrados'!B77,Tabla2[Tipo],'Book 2.1_Casos registrados'!$A$71)</f>
        <v>0</v>
      </c>
      <c r="N77" s="5">
        <f>+COUNTIFS(Tabla2[Sede],'Book 2.1_Casos registrados'!$A$70, Tabla2[Año],2022,Tabla2[Mes],12,Tabla2[SubCategoria Detalle],'Book 2.1_Casos registrados'!B77,Tabla2[Tipo],'Book 2.1_Casos registrados'!$A$71)</f>
        <v>0</v>
      </c>
    </row>
    <row r="78" spans="1:14" ht="15" x14ac:dyDescent="0.25">
      <c r="A78" s="56"/>
      <c r="B78" s="5"/>
      <c r="C78" s="5">
        <f>+COUNTIFS(Tabla2[Sede],'Book 2.1_Casos registrados'!$A$70, Tabla2[Año],2022,Tabla2[Mes],1,Tabla2[SubCategoria Detalle],'Book 2.1_Casos registrados'!B78,Tabla2[Tipo],'Book 2.1_Casos registrados'!$A$71)</f>
        <v>0</v>
      </c>
      <c r="D78" s="5">
        <f>+COUNTIFS(Tabla2[Sede],'Book 2.1_Casos registrados'!$A$70, Tabla2[Año],2022,Tabla2[Mes],2,Tabla2[SubCategoria Detalle],'Book 2.1_Casos registrados'!B78,Tabla2[Tipo],'Book 2.1_Casos registrados'!$A$71)</f>
        <v>0</v>
      </c>
      <c r="E78" s="5">
        <f>+COUNTIFS(Tabla2[Sede],'Book 2.1_Casos registrados'!$A$70, Tabla2[Año],2022,Tabla2[Mes],3,Tabla2[SubCategoria Detalle],'Book 2.1_Casos registrados'!B78,Tabla2[Tipo],'Book 2.1_Casos registrados'!$A$71)</f>
        <v>0</v>
      </c>
      <c r="F78" s="5">
        <f>+COUNTIFS(Tabla2[Sede],'Book 2.1_Casos registrados'!$A$70, Tabla2[Año],2022,Tabla2[Mes],4,Tabla2[SubCategoria Detalle],'Book 2.1_Casos registrados'!B78,Tabla2[Tipo],'Book 2.1_Casos registrados'!$A$71)</f>
        <v>0</v>
      </c>
      <c r="G78" s="5">
        <f>+COUNTIFS(Tabla2[Sede],'Book 2.1_Casos registrados'!$A$70, Tabla2[Año],2022,Tabla2[Mes],5,Tabla2[SubCategoria Detalle],'Book 2.1_Casos registrados'!B78,Tabla2[Tipo],'Book 2.1_Casos registrados'!$A$71)</f>
        <v>0</v>
      </c>
      <c r="H78" s="5">
        <f>+COUNTIFS(Tabla2[Sede],'Book 2.1_Casos registrados'!$A$70, Tabla2[Año],2022,Tabla2[Mes],6,Tabla2[SubCategoria Detalle],'Book 2.1_Casos registrados'!B78,Tabla2[Tipo],'Book 2.1_Casos registrados'!$A$71)</f>
        <v>0</v>
      </c>
      <c r="I78" s="5">
        <f>+COUNTIFS(Tabla2[Sede],'Book 2.1_Casos registrados'!$A$70, Tabla2[Año],2022,Tabla2[Mes],7,Tabla2[SubCategoria Detalle],'Book 2.1_Casos registrados'!B78,Tabla2[Tipo],'Book 2.1_Casos registrados'!$A$71)</f>
        <v>0</v>
      </c>
      <c r="J78" s="5">
        <f>+COUNTIFS(Tabla2[Sede],'Book 2.1_Casos registrados'!$A$70, Tabla2[Año],2022,Tabla2[Mes],8,Tabla2[SubCategoria Detalle],'Book 2.1_Casos registrados'!B78,Tabla2[Tipo],'Book 2.1_Casos registrados'!$A$71)</f>
        <v>0</v>
      </c>
      <c r="K78" s="5">
        <f>+COUNTIFS(Tabla2[Sede],'Book 2.1_Casos registrados'!$A$70, Tabla2[Año],2022,Tabla2[Mes],9,Tabla2[SubCategoria Detalle],'Book 2.1_Casos registrados'!B78,Tabla2[Tipo],'Book 2.1_Casos registrados'!$A$71)</f>
        <v>0</v>
      </c>
      <c r="L78" s="5">
        <f>+COUNTIFS(Tabla2[Sede],'Book 2.1_Casos registrados'!$A$70, Tabla2[Año],2022,Tabla2[Mes],10,Tabla2[SubCategoria Detalle],'Book 2.1_Casos registrados'!B78,Tabla2[Tipo],'Book 2.1_Casos registrados'!$A$71)</f>
        <v>0</v>
      </c>
      <c r="M78" s="5">
        <f>+COUNTIFS(Tabla2[Sede],'Book 2.1_Casos registrados'!$A$70, Tabla2[Año],2022,Tabla2[Mes],11,Tabla2[SubCategoria Detalle],'Book 2.1_Casos registrados'!B78,Tabla2[Tipo],'Book 2.1_Casos registrados'!$A$71)</f>
        <v>0</v>
      </c>
      <c r="N78" s="5">
        <f>+COUNTIFS(Tabla2[Sede],'Book 2.1_Casos registrados'!$A$70, Tabla2[Año],2022,Tabla2[Mes],12,Tabla2[SubCategoria Detalle],'Book 2.1_Casos registrados'!B78,Tabla2[Tipo],'Book 2.1_Casos registrados'!$A$71)</f>
        <v>0</v>
      </c>
    </row>
    <row r="79" spans="1:14" ht="15" x14ac:dyDescent="0.25">
      <c r="A79" s="56"/>
      <c r="B79" s="5"/>
      <c r="C79" s="5">
        <f>+COUNTIFS(Tabla2[Sede],'Book 2.1_Casos registrados'!$A$70, Tabla2[Año],2022,Tabla2[Mes],1,Tabla2[SubCategoria Detalle],'Book 2.1_Casos registrados'!B79,Tabla2[Tipo],'Book 2.1_Casos registrados'!$A$71)</f>
        <v>0</v>
      </c>
      <c r="D79" s="5">
        <f>+COUNTIFS(Tabla2[Sede],'Book 2.1_Casos registrados'!$A$70, Tabla2[Año],2022,Tabla2[Mes],2,Tabla2[SubCategoria Detalle],'Book 2.1_Casos registrados'!B79,Tabla2[Tipo],'Book 2.1_Casos registrados'!$A$71)</f>
        <v>0</v>
      </c>
      <c r="E79" s="5">
        <f>+COUNTIFS(Tabla2[Sede],'Book 2.1_Casos registrados'!$A$70, Tabla2[Año],2022,Tabla2[Mes],3,Tabla2[SubCategoria Detalle],'Book 2.1_Casos registrados'!B79,Tabla2[Tipo],'Book 2.1_Casos registrados'!$A$71)</f>
        <v>0</v>
      </c>
      <c r="F79" s="5">
        <f>+COUNTIFS(Tabla2[Sede],'Book 2.1_Casos registrados'!$A$70, Tabla2[Año],2022,Tabla2[Mes],4,Tabla2[SubCategoria Detalle],'Book 2.1_Casos registrados'!B79,Tabla2[Tipo],'Book 2.1_Casos registrados'!$A$71)</f>
        <v>0</v>
      </c>
      <c r="G79" s="5">
        <f>+COUNTIFS(Tabla2[Sede],'Book 2.1_Casos registrados'!$A$70, Tabla2[Año],2022,Tabla2[Mes],5,Tabla2[SubCategoria Detalle],'Book 2.1_Casos registrados'!B79,Tabla2[Tipo],'Book 2.1_Casos registrados'!$A$71)</f>
        <v>0</v>
      </c>
      <c r="H79" s="5">
        <f>+COUNTIFS(Tabla2[Sede],'Book 2.1_Casos registrados'!$A$70, Tabla2[Año],2022,Tabla2[Mes],6,Tabla2[SubCategoria Detalle],'Book 2.1_Casos registrados'!B79,Tabla2[Tipo],'Book 2.1_Casos registrados'!$A$71)</f>
        <v>0</v>
      </c>
      <c r="I79" s="5">
        <f>+COUNTIFS(Tabla2[Sede],'Book 2.1_Casos registrados'!$A$70, Tabla2[Año],2022,Tabla2[Mes],7,Tabla2[SubCategoria Detalle],'Book 2.1_Casos registrados'!B79,Tabla2[Tipo],'Book 2.1_Casos registrados'!$A$71)</f>
        <v>0</v>
      </c>
      <c r="J79" s="5">
        <f>+COUNTIFS(Tabla2[Sede],'Book 2.1_Casos registrados'!$A$70, Tabla2[Año],2022,Tabla2[Mes],8,Tabla2[SubCategoria Detalle],'Book 2.1_Casos registrados'!B79,Tabla2[Tipo],'Book 2.1_Casos registrados'!$A$71)</f>
        <v>0</v>
      </c>
      <c r="K79" s="5">
        <f>+COUNTIFS(Tabla2[Sede],'Book 2.1_Casos registrados'!$A$70, Tabla2[Año],2022,Tabla2[Mes],9,Tabla2[SubCategoria Detalle],'Book 2.1_Casos registrados'!B79,Tabla2[Tipo],'Book 2.1_Casos registrados'!$A$71)</f>
        <v>0</v>
      </c>
      <c r="L79" s="5">
        <f>+COUNTIFS(Tabla2[Sede],'Book 2.1_Casos registrados'!$A$70, Tabla2[Año],2022,Tabla2[Mes],10,Tabla2[SubCategoria Detalle],'Book 2.1_Casos registrados'!B79,Tabla2[Tipo],'Book 2.1_Casos registrados'!$A$71)</f>
        <v>0</v>
      </c>
      <c r="M79" s="5">
        <f>+COUNTIFS(Tabla2[Sede],'Book 2.1_Casos registrados'!$A$70, Tabla2[Año],2022,Tabla2[Mes],11,Tabla2[SubCategoria Detalle],'Book 2.1_Casos registrados'!B79,Tabla2[Tipo],'Book 2.1_Casos registrados'!$A$71)</f>
        <v>0</v>
      </c>
      <c r="N79" s="5">
        <f>+COUNTIFS(Tabla2[Sede],'Book 2.1_Casos registrados'!$A$70, Tabla2[Año],2022,Tabla2[Mes],12,Tabla2[SubCategoria Detalle],'Book 2.1_Casos registrados'!B79,Tabla2[Tipo],'Book 2.1_Casos registrados'!$A$71)</f>
        <v>0</v>
      </c>
    </row>
    <row r="80" spans="1:14" ht="15" x14ac:dyDescent="0.25">
      <c r="A80" s="56"/>
      <c r="B80" s="5"/>
      <c r="C80" s="5">
        <f>+COUNTIFS(Tabla2[Sede],'Book 2.1_Casos registrados'!$A$70, Tabla2[Año],2022,Tabla2[Mes],1,Tabla2[SubCategoria Detalle],'Book 2.1_Casos registrados'!B80,Tabla2[Tipo],'Book 2.1_Casos registrados'!$A$71)</f>
        <v>0</v>
      </c>
      <c r="D80" s="5">
        <f>+COUNTIFS(Tabla2[Sede],'Book 2.1_Casos registrados'!$A$70, Tabla2[Año],2022,Tabla2[Mes],2,Tabla2[SubCategoria Detalle],'Book 2.1_Casos registrados'!B80,Tabla2[Tipo],'Book 2.1_Casos registrados'!$A$71)</f>
        <v>0</v>
      </c>
      <c r="E80" s="5">
        <f>+COUNTIFS(Tabla2[Sede],'Book 2.1_Casos registrados'!$A$70, Tabla2[Año],2022,Tabla2[Mes],3,Tabla2[SubCategoria Detalle],'Book 2.1_Casos registrados'!B80,Tabla2[Tipo],'Book 2.1_Casos registrados'!$A$71)</f>
        <v>0</v>
      </c>
      <c r="F80" s="5">
        <f>+COUNTIFS(Tabla2[Sede],'Book 2.1_Casos registrados'!$A$70, Tabla2[Año],2022,Tabla2[Mes],4,Tabla2[SubCategoria Detalle],'Book 2.1_Casos registrados'!B80,Tabla2[Tipo],'Book 2.1_Casos registrados'!$A$71)</f>
        <v>0</v>
      </c>
      <c r="G80" s="5">
        <f>+COUNTIFS(Tabla2[Sede],'Book 2.1_Casos registrados'!$A$70, Tabla2[Año],2022,Tabla2[Mes],5,Tabla2[SubCategoria Detalle],'Book 2.1_Casos registrados'!B80,Tabla2[Tipo],'Book 2.1_Casos registrados'!$A$71)</f>
        <v>0</v>
      </c>
      <c r="H80" s="5">
        <f>+COUNTIFS(Tabla2[Sede],'Book 2.1_Casos registrados'!$A$70, Tabla2[Año],2022,Tabla2[Mes],6,Tabla2[SubCategoria Detalle],'Book 2.1_Casos registrados'!B80,Tabla2[Tipo],'Book 2.1_Casos registrados'!$A$71)</f>
        <v>0</v>
      </c>
      <c r="I80" s="5">
        <f>+COUNTIFS(Tabla2[Sede],'Book 2.1_Casos registrados'!$A$70, Tabla2[Año],2022,Tabla2[Mes],7,Tabla2[SubCategoria Detalle],'Book 2.1_Casos registrados'!B80,Tabla2[Tipo],'Book 2.1_Casos registrados'!$A$71)</f>
        <v>0</v>
      </c>
      <c r="J80" s="5">
        <f>+COUNTIFS(Tabla2[Sede],'Book 2.1_Casos registrados'!$A$70, Tabla2[Año],2022,Tabla2[Mes],8,Tabla2[SubCategoria Detalle],'Book 2.1_Casos registrados'!B80,Tabla2[Tipo],'Book 2.1_Casos registrados'!$A$71)</f>
        <v>0</v>
      </c>
      <c r="K80" s="5">
        <f>+COUNTIFS(Tabla2[Sede],'Book 2.1_Casos registrados'!$A$70, Tabla2[Año],2022,Tabla2[Mes],9,Tabla2[SubCategoria Detalle],'Book 2.1_Casos registrados'!B80,Tabla2[Tipo],'Book 2.1_Casos registrados'!$A$71)</f>
        <v>0</v>
      </c>
      <c r="L80" s="5">
        <f>+COUNTIFS(Tabla2[Sede],'Book 2.1_Casos registrados'!$A$70, Tabla2[Año],2022,Tabla2[Mes],10,Tabla2[SubCategoria Detalle],'Book 2.1_Casos registrados'!B80,Tabla2[Tipo],'Book 2.1_Casos registrados'!$A$71)</f>
        <v>0</v>
      </c>
      <c r="M80" s="5">
        <f>+COUNTIFS(Tabla2[Sede],'Book 2.1_Casos registrados'!$A$70, Tabla2[Año],2022,Tabla2[Mes],11,Tabla2[SubCategoria Detalle],'Book 2.1_Casos registrados'!B80,Tabla2[Tipo],'Book 2.1_Casos registrados'!$A$71)</f>
        <v>0</v>
      </c>
      <c r="N80" s="5">
        <f>+COUNTIFS(Tabla2[Sede],'Book 2.1_Casos registrados'!$A$70, Tabla2[Año],2022,Tabla2[Mes],12,Tabla2[SubCategoria Detalle],'Book 2.1_Casos registrados'!B80,Tabla2[Tipo],'Book 2.1_Casos registrados'!$A$71)</f>
        <v>0</v>
      </c>
    </row>
    <row r="81" spans="1:14" ht="15" x14ac:dyDescent="0.25">
      <c r="A81" s="56"/>
      <c r="B81" s="5"/>
      <c r="C81" s="5">
        <f>+COUNTIFS(Tabla2[Sede],'Book 2.1_Casos registrados'!$A$70, Tabla2[Año],2022,Tabla2[Mes],1,Tabla2[SubCategoria Detalle],'Book 2.1_Casos registrados'!B81,Tabla2[Tipo],'Book 2.1_Casos registrados'!$A$71)</f>
        <v>0</v>
      </c>
      <c r="D81" s="5">
        <f>+COUNTIFS(Tabla2[Sede],'Book 2.1_Casos registrados'!$A$70, Tabla2[Año],2022,Tabla2[Mes],2,Tabla2[SubCategoria Detalle],'Book 2.1_Casos registrados'!B81,Tabla2[Tipo],'Book 2.1_Casos registrados'!$A$71)</f>
        <v>0</v>
      </c>
      <c r="E81" s="5">
        <f>+COUNTIFS(Tabla2[Sede],'Book 2.1_Casos registrados'!$A$70, Tabla2[Año],2022,Tabla2[Mes],3,Tabla2[SubCategoria Detalle],'Book 2.1_Casos registrados'!B81,Tabla2[Tipo],'Book 2.1_Casos registrados'!$A$71)</f>
        <v>0</v>
      </c>
      <c r="F81" s="5">
        <f>+COUNTIFS(Tabla2[Sede],'Book 2.1_Casos registrados'!$A$70, Tabla2[Año],2022,Tabla2[Mes],4,Tabla2[SubCategoria Detalle],'Book 2.1_Casos registrados'!B81,Tabla2[Tipo],'Book 2.1_Casos registrados'!$A$71)</f>
        <v>0</v>
      </c>
      <c r="G81" s="5">
        <f>+COUNTIFS(Tabla2[Sede],'Book 2.1_Casos registrados'!$A$70, Tabla2[Año],2022,Tabla2[Mes],5,Tabla2[SubCategoria Detalle],'Book 2.1_Casos registrados'!B81,Tabla2[Tipo],'Book 2.1_Casos registrados'!$A$71)</f>
        <v>0</v>
      </c>
      <c r="H81" s="5">
        <f>+COUNTIFS(Tabla2[Sede],'Book 2.1_Casos registrados'!$A$70, Tabla2[Año],2022,Tabla2[Mes],6,Tabla2[SubCategoria Detalle],'Book 2.1_Casos registrados'!B81,Tabla2[Tipo],'Book 2.1_Casos registrados'!$A$71)</f>
        <v>0</v>
      </c>
      <c r="I81" s="5">
        <f>+COUNTIFS(Tabla2[Sede],'Book 2.1_Casos registrados'!$A$70, Tabla2[Año],2022,Tabla2[Mes],7,Tabla2[SubCategoria Detalle],'Book 2.1_Casos registrados'!B81,Tabla2[Tipo],'Book 2.1_Casos registrados'!$A$71)</f>
        <v>0</v>
      </c>
      <c r="J81" s="5">
        <f>+COUNTIFS(Tabla2[Sede],'Book 2.1_Casos registrados'!$A$70, Tabla2[Año],2022,Tabla2[Mes],8,Tabla2[SubCategoria Detalle],'Book 2.1_Casos registrados'!B81,Tabla2[Tipo],'Book 2.1_Casos registrados'!$A$71)</f>
        <v>0</v>
      </c>
      <c r="K81" s="5">
        <f>+COUNTIFS(Tabla2[Sede],'Book 2.1_Casos registrados'!$A$70, Tabla2[Año],2022,Tabla2[Mes],9,Tabla2[SubCategoria Detalle],'Book 2.1_Casos registrados'!B81,Tabla2[Tipo],'Book 2.1_Casos registrados'!$A$71)</f>
        <v>0</v>
      </c>
      <c r="L81" s="5">
        <f>+COUNTIFS(Tabla2[Sede],'Book 2.1_Casos registrados'!$A$70, Tabla2[Año],2022,Tabla2[Mes],10,Tabla2[SubCategoria Detalle],'Book 2.1_Casos registrados'!B81,Tabla2[Tipo],'Book 2.1_Casos registrados'!$A$71)</f>
        <v>0</v>
      </c>
      <c r="M81" s="5">
        <f>+COUNTIFS(Tabla2[Sede],'Book 2.1_Casos registrados'!$A$70, Tabla2[Año],2022,Tabla2[Mes],11,Tabla2[SubCategoria Detalle],'Book 2.1_Casos registrados'!B81,Tabla2[Tipo],'Book 2.1_Casos registrados'!$A$71)</f>
        <v>0</v>
      </c>
      <c r="N81" s="5">
        <f>+COUNTIFS(Tabla2[Sede],'Book 2.1_Casos registrados'!$A$70, Tabla2[Año],2022,Tabla2[Mes],12,Tabla2[SubCategoria Detalle],'Book 2.1_Casos registrados'!B81,Tabla2[Tipo],'Book 2.1_Casos registrados'!$A$71)</f>
        <v>0</v>
      </c>
    </row>
    <row r="82" spans="1:14" ht="15" x14ac:dyDescent="0.25">
      <c r="A82" s="56" t="s">
        <v>2</v>
      </c>
      <c r="B82" s="36" t="s">
        <v>7737</v>
      </c>
      <c r="C82" s="5">
        <f>+COUNTIFS(Tabla2[Sede],'Book 2.1_Casos registrados'!$A$70, Tabla2[Año],2022,Tabla2[Mes],1,Tabla2[SubCategoria Detalle],'Book 2.1_Casos registrados'!B82,Tabla2[Tipo],'Book 2.1_Casos registrados'!$A$82)</f>
        <v>0</v>
      </c>
      <c r="D82" s="5">
        <f>+COUNTIFS(Tabla2[Sede],'Book 2.1_Casos registrados'!$A$70, Tabla2[Año],2022,Tabla2[Mes],2,Tabla2[SubCategoria Detalle],'Book 2.1_Casos registrados'!B82,Tabla2[Tipo],'Book 2.1_Casos registrados'!$A$82)</f>
        <v>0</v>
      </c>
      <c r="E82" s="5">
        <f>+COUNTIFS(Tabla2[Sede],'Book 2.1_Casos registrados'!$A$70, Tabla2[Año],2022,Tabla2[Mes],3,Tabla2[SubCategoria Detalle],'Book 2.1_Casos registrados'!B82,Tabla2[Tipo],'Book 2.1_Casos registrados'!$A$82)</f>
        <v>1</v>
      </c>
      <c r="F82" s="5">
        <f>+COUNTIFS(Tabla2[Sede],'Book 2.1_Casos registrados'!$A$70, Tabla2[Año],2022,Tabla2[Mes],4,Tabla2[SubCategoria Detalle],'Book 2.1_Casos registrados'!B82,Tabla2[Tipo],'Book 2.1_Casos registrados'!$A$82)</f>
        <v>0</v>
      </c>
      <c r="G82" s="5">
        <f>+COUNTIFS(Tabla2[Sede],'Book 2.1_Casos registrados'!$A$70, Tabla2[Año],2022,Tabla2[Mes],5,Tabla2[SubCategoria Detalle],'Book 2.1_Casos registrados'!B82,Tabla2[Tipo],'Book 2.1_Casos registrados'!$A$82)</f>
        <v>0</v>
      </c>
      <c r="H82" s="5">
        <f>+COUNTIFS(Tabla2[Sede],'Book 2.1_Casos registrados'!$A$70, Tabla2[Año],2022,Tabla2[Mes],6,Tabla2[SubCategoria Detalle],'Book 2.1_Casos registrados'!B82,Tabla2[Tipo],'Book 2.1_Casos registrados'!$A$82)</f>
        <v>1</v>
      </c>
      <c r="I82" s="5">
        <f>+COUNTIFS(Tabla2[Sede],'Book 2.1_Casos registrados'!$A$70, Tabla2[Año],2022,Tabla2[Mes],7,Tabla2[SubCategoria Detalle],'Book 2.1_Casos registrados'!B82,Tabla2[Tipo],'Book 2.1_Casos registrados'!$A$82)</f>
        <v>0</v>
      </c>
      <c r="J82" s="5">
        <f>+COUNTIFS(Tabla2[Sede],'Book 2.1_Casos registrados'!$A$70, Tabla2[Año],2022,Tabla2[Mes],8,Tabla2[SubCategoria Detalle],'Book 2.1_Casos registrados'!B82,Tabla2[Tipo],'Book 2.1_Casos registrados'!$A$82)</f>
        <v>1</v>
      </c>
      <c r="K82" s="5">
        <f>+COUNTIFS(Tabla2[Sede],'Book 2.1_Casos registrados'!$A$70, Tabla2[Año],2022,Tabla2[Mes],9,Tabla2[SubCategoria Detalle],'Book 2.1_Casos registrados'!B82,Tabla2[Tipo],'Book 2.1_Casos registrados'!$A$82)</f>
        <v>0</v>
      </c>
      <c r="L82" s="5">
        <f>+COUNTIFS(Tabla2[Sede],'Book 2.1_Casos registrados'!$A$70, Tabla2[Año],2022,Tabla2[Mes],10,Tabla2[SubCategoria Detalle],'Book 2.1_Casos registrados'!B82,Tabla2[Tipo],'Book 2.1_Casos registrados'!$A$82)</f>
        <v>0</v>
      </c>
      <c r="M82" s="5">
        <f>+COUNTIFS(Tabla2[Sede],'Book 2.1_Casos registrados'!$A$70, Tabla2[Año],2022,Tabla2[Mes],11,Tabla2[SubCategoria Detalle],'Book 2.1_Casos registrados'!B82,Tabla2[Tipo],'Book 2.1_Casos registrados'!$A$82)</f>
        <v>0</v>
      </c>
      <c r="N82" s="5">
        <f>+COUNTIFS(Tabla2[Sede],'Book 2.1_Casos registrados'!$A$70, Tabla2[Año],2022,Tabla2[Mes],12,Tabla2[SubCategoria Detalle],'Book 2.1_Casos registrados'!B82,Tabla2[Tipo],'Book 2.1_Casos registrados'!$A$82)</f>
        <v>0</v>
      </c>
    </row>
    <row r="83" spans="1:14" ht="15" x14ac:dyDescent="0.25">
      <c r="A83" s="56"/>
      <c r="B83" s="36" t="s">
        <v>7721</v>
      </c>
      <c r="C83" s="5">
        <f>+COUNTIFS(Tabla2[Sede],'Book 2.1_Casos registrados'!$A$70, Tabla2[Año],2022,Tabla2[Mes],1,Tabla2[SubCategoria Detalle],'Book 2.1_Casos registrados'!B83,Tabla2[Tipo],'Book 2.1_Casos registrados'!$A$82)</f>
        <v>0</v>
      </c>
      <c r="D83" s="5">
        <f>+COUNTIFS(Tabla2[Sede],'Book 2.1_Casos registrados'!$A$70, Tabla2[Año],2022,Tabla2[Mes],2,Tabla2[SubCategoria Detalle],'Book 2.1_Casos registrados'!B83,Tabla2[Tipo],'Book 2.1_Casos registrados'!$A$82)</f>
        <v>0</v>
      </c>
      <c r="E83" s="5">
        <f>+COUNTIFS(Tabla2[Sede],'Book 2.1_Casos registrados'!$A$70, Tabla2[Año],2022,Tabla2[Mes],3,Tabla2[SubCategoria Detalle],'Book 2.1_Casos registrados'!B83,Tabla2[Tipo],'Book 2.1_Casos registrados'!$A$82)</f>
        <v>1</v>
      </c>
      <c r="F83" s="5">
        <f>+COUNTIFS(Tabla2[Sede],'Book 2.1_Casos registrados'!$A$70, Tabla2[Año],2022,Tabla2[Mes],4,Tabla2[SubCategoria Detalle],'Book 2.1_Casos registrados'!B83,Tabla2[Tipo],'Book 2.1_Casos registrados'!$A$82)</f>
        <v>0</v>
      </c>
      <c r="G83" s="5">
        <f>+COUNTIFS(Tabla2[Sede],'Book 2.1_Casos registrados'!$A$70, Tabla2[Año],2022,Tabla2[Mes],5,Tabla2[SubCategoria Detalle],'Book 2.1_Casos registrados'!B83,Tabla2[Tipo],'Book 2.1_Casos registrados'!$A$82)</f>
        <v>0</v>
      </c>
      <c r="H83" s="5">
        <f>+COUNTIFS(Tabla2[Sede],'Book 2.1_Casos registrados'!$A$70, Tabla2[Año],2022,Tabla2[Mes],6,Tabla2[SubCategoria Detalle],'Book 2.1_Casos registrados'!B83,Tabla2[Tipo],'Book 2.1_Casos registrados'!$A$82)</f>
        <v>0</v>
      </c>
      <c r="I83" s="5">
        <f>+COUNTIFS(Tabla2[Sede],'Book 2.1_Casos registrados'!$A$70, Tabla2[Año],2022,Tabla2[Mes],7,Tabla2[SubCategoria Detalle],'Book 2.1_Casos registrados'!B83,Tabla2[Tipo],'Book 2.1_Casos registrados'!$A$82)</f>
        <v>0</v>
      </c>
      <c r="J83" s="5">
        <f>+COUNTIFS(Tabla2[Sede],'Book 2.1_Casos registrados'!$A$70, Tabla2[Año],2022,Tabla2[Mes],8,Tabla2[SubCategoria Detalle],'Book 2.1_Casos registrados'!B83,Tabla2[Tipo],'Book 2.1_Casos registrados'!$A$82)</f>
        <v>0</v>
      </c>
      <c r="K83" s="5">
        <f>+COUNTIFS(Tabla2[Sede],'Book 2.1_Casos registrados'!$A$70, Tabla2[Año],2022,Tabla2[Mes],9,Tabla2[SubCategoria Detalle],'Book 2.1_Casos registrados'!B83,Tabla2[Tipo],'Book 2.1_Casos registrados'!$A$82)</f>
        <v>0</v>
      </c>
      <c r="L83" s="5">
        <f>+COUNTIFS(Tabla2[Sede],'Book 2.1_Casos registrados'!$A$70, Tabla2[Año],2022,Tabla2[Mes],10,Tabla2[SubCategoria Detalle],'Book 2.1_Casos registrados'!B83,Tabla2[Tipo],'Book 2.1_Casos registrados'!$A$82)</f>
        <v>0</v>
      </c>
      <c r="M83" s="5">
        <f>+COUNTIFS(Tabla2[Sede],'Book 2.1_Casos registrados'!$A$70, Tabla2[Año],2022,Tabla2[Mes],11,Tabla2[SubCategoria Detalle],'Book 2.1_Casos registrados'!B83,Tabla2[Tipo],'Book 2.1_Casos registrados'!$A$82)</f>
        <v>0</v>
      </c>
      <c r="N83" s="5">
        <f>+COUNTIFS(Tabla2[Sede],'Book 2.1_Casos registrados'!$A$70, Tabla2[Año],2022,Tabla2[Mes],12,Tabla2[SubCategoria Detalle],'Book 2.1_Casos registrados'!B83,Tabla2[Tipo],'Book 2.1_Casos registrados'!$A$82)</f>
        <v>0</v>
      </c>
    </row>
    <row r="84" spans="1:14" ht="15" x14ac:dyDescent="0.25">
      <c r="A84" s="56"/>
      <c r="B84" s="36" t="s">
        <v>8893</v>
      </c>
      <c r="C84" s="5">
        <f>+COUNTIFS(Tabla2[Sede],'Book 2.1_Casos registrados'!$A$70, Tabla2[Año],2022,Tabla2[Mes],1,Tabla2[SubCategoria Detalle],'Book 2.1_Casos registrados'!B84,Tabla2[Tipo],'Book 2.1_Casos registrados'!$A$82)</f>
        <v>0</v>
      </c>
      <c r="D84" s="5">
        <f>+COUNTIFS(Tabla2[Sede],'Book 2.1_Casos registrados'!$A$70, Tabla2[Año],2022,Tabla2[Mes],2,Tabla2[SubCategoria Detalle],'Book 2.1_Casos registrados'!B84,Tabla2[Tipo],'Book 2.1_Casos registrados'!$A$82)</f>
        <v>4</v>
      </c>
      <c r="E84" s="5">
        <f>+COUNTIFS(Tabla2[Sede],'Book 2.1_Casos registrados'!$A$70, Tabla2[Año],2022,Tabla2[Mes],3,Tabla2[SubCategoria Detalle],'Book 2.1_Casos registrados'!B84,Tabla2[Tipo],'Book 2.1_Casos registrados'!$A$82)</f>
        <v>0</v>
      </c>
      <c r="F84" s="5">
        <f>+COUNTIFS(Tabla2[Sede],'Book 2.1_Casos registrados'!$A$70, Tabla2[Año],2022,Tabla2[Mes],4,Tabla2[SubCategoria Detalle],'Book 2.1_Casos registrados'!B84,Tabla2[Tipo],'Book 2.1_Casos registrados'!$A$82)</f>
        <v>0</v>
      </c>
      <c r="G84" s="5">
        <f>+COUNTIFS(Tabla2[Sede],'Book 2.1_Casos registrados'!$A$70, Tabla2[Año],2022,Tabla2[Mes],5,Tabla2[SubCategoria Detalle],'Book 2.1_Casos registrados'!B84,Tabla2[Tipo],'Book 2.1_Casos registrados'!$A$82)</f>
        <v>0</v>
      </c>
      <c r="H84" s="5">
        <f>+COUNTIFS(Tabla2[Sede],'Book 2.1_Casos registrados'!$A$70, Tabla2[Año],2022,Tabla2[Mes],6,Tabla2[SubCategoria Detalle],'Book 2.1_Casos registrados'!B84,Tabla2[Tipo],'Book 2.1_Casos registrados'!$A$82)</f>
        <v>0</v>
      </c>
      <c r="I84" s="5">
        <f>+COUNTIFS(Tabla2[Sede],'Book 2.1_Casos registrados'!$A$70, Tabla2[Año],2022,Tabla2[Mes],7,Tabla2[SubCategoria Detalle],'Book 2.1_Casos registrados'!B84,Tabla2[Tipo],'Book 2.1_Casos registrados'!$A$82)</f>
        <v>0</v>
      </c>
      <c r="J84" s="5">
        <f>+COUNTIFS(Tabla2[Sede],'Book 2.1_Casos registrados'!$A$70, Tabla2[Año],2022,Tabla2[Mes],8,Tabla2[SubCategoria Detalle],'Book 2.1_Casos registrados'!B84,Tabla2[Tipo],'Book 2.1_Casos registrados'!$A$82)</f>
        <v>0</v>
      </c>
      <c r="K84" s="5">
        <f>+COUNTIFS(Tabla2[Sede],'Book 2.1_Casos registrados'!$A$70, Tabla2[Año],2022,Tabla2[Mes],9,Tabla2[SubCategoria Detalle],'Book 2.1_Casos registrados'!B84,Tabla2[Tipo],'Book 2.1_Casos registrados'!$A$82)</f>
        <v>0</v>
      </c>
      <c r="L84" s="5">
        <f>+COUNTIFS(Tabla2[Sede],'Book 2.1_Casos registrados'!$A$70, Tabla2[Año],2022,Tabla2[Mes],10,Tabla2[SubCategoria Detalle],'Book 2.1_Casos registrados'!B84,Tabla2[Tipo],'Book 2.1_Casos registrados'!$A$82)</f>
        <v>0</v>
      </c>
      <c r="M84" s="5">
        <f>+COUNTIFS(Tabla2[Sede],'Book 2.1_Casos registrados'!$A$70, Tabla2[Año],2022,Tabla2[Mes],11,Tabla2[SubCategoria Detalle],'Book 2.1_Casos registrados'!B84,Tabla2[Tipo],'Book 2.1_Casos registrados'!$A$82)</f>
        <v>0</v>
      </c>
      <c r="N84" s="5">
        <f>+COUNTIFS(Tabla2[Sede],'Book 2.1_Casos registrados'!$A$70, Tabla2[Año],2022,Tabla2[Mes],12,Tabla2[SubCategoria Detalle],'Book 2.1_Casos registrados'!B84,Tabla2[Tipo],'Book 2.1_Casos registrados'!$A$82)</f>
        <v>0</v>
      </c>
    </row>
    <row r="85" spans="1:14" ht="15" x14ac:dyDescent="0.25">
      <c r="A85" s="56"/>
      <c r="B85" s="36" t="s">
        <v>8099</v>
      </c>
      <c r="C85" s="5">
        <f>+COUNTIFS(Tabla2[Sede],'Book 2.1_Casos registrados'!$A$70, Tabla2[Año],2022,Tabla2[Mes],1,Tabla2[SubCategoria Detalle],'Book 2.1_Casos registrados'!B85,Tabla2[Tipo],'Book 2.1_Casos registrados'!$A$82)</f>
        <v>0</v>
      </c>
      <c r="D85" s="5">
        <f>+COUNTIFS(Tabla2[Sede],'Book 2.1_Casos registrados'!$A$70, Tabla2[Año],2022,Tabla2[Mes],2,Tabla2[SubCategoria Detalle],'Book 2.1_Casos registrados'!B85,Tabla2[Tipo],'Book 2.1_Casos registrados'!$A$82)</f>
        <v>0</v>
      </c>
      <c r="E85" s="5">
        <f>+COUNTIFS(Tabla2[Sede],'Book 2.1_Casos registrados'!$A$70, Tabla2[Año],2022,Tabla2[Mes],3,Tabla2[SubCategoria Detalle],'Book 2.1_Casos registrados'!B85,Tabla2[Tipo],'Book 2.1_Casos registrados'!$A$82)</f>
        <v>0</v>
      </c>
      <c r="F85" s="5">
        <f>+COUNTIFS(Tabla2[Sede],'Book 2.1_Casos registrados'!$A$70, Tabla2[Año],2022,Tabla2[Mes],4,Tabla2[SubCategoria Detalle],'Book 2.1_Casos registrados'!B85,Tabla2[Tipo],'Book 2.1_Casos registrados'!$A$82)</f>
        <v>0</v>
      </c>
      <c r="G85" s="5">
        <f>+COUNTIFS(Tabla2[Sede],'Book 2.1_Casos registrados'!$A$70, Tabla2[Año],2022,Tabla2[Mes],5,Tabla2[SubCategoria Detalle],'Book 2.1_Casos registrados'!B85,Tabla2[Tipo],'Book 2.1_Casos registrados'!$A$82)</f>
        <v>1</v>
      </c>
      <c r="H85" s="5">
        <f>+COUNTIFS(Tabla2[Sede],'Book 2.1_Casos registrados'!$A$70, Tabla2[Año],2022,Tabla2[Mes],6,Tabla2[SubCategoria Detalle],'Book 2.1_Casos registrados'!B85,Tabla2[Tipo],'Book 2.1_Casos registrados'!$A$82)</f>
        <v>0</v>
      </c>
      <c r="I85" s="5">
        <f>+COUNTIFS(Tabla2[Sede],'Book 2.1_Casos registrados'!$A$70, Tabla2[Año],2022,Tabla2[Mes],7,Tabla2[SubCategoria Detalle],'Book 2.1_Casos registrados'!B85,Tabla2[Tipo],'Book 2.1_Casos registrados'!$A$82)</f>
        <v>0</v>
      </c>
      <c r="J85" s="5">
        <f>+COUNTIFS(Tabla2[Sede],'Book 2.1_Casos registrados'!$A$70, Tabla2[Año],2022,Tabla2[Mes],8,Tabla2[SubCategoria Detalle],'Book 2.1_Casos registrados'!B85,Tabla2[Tipo],'Book 2.1_Casos registrados'!$A$82)</f>
        <v>0</v>
      </c>
      <c r="K85" s="5">
        <f>+COUNTIFS(Tabla2[Sede],'Book 2.1_Casos registrados'!$A$70, Tabla2[Año],2022,Tabla2[Mes],9,Tabla2[SubCategoria Detalle],'Book 2.1_Casos registrados'!B85,Tabla2[Tipo],'Book 2.1_Casos registrados'!$A$82)</f>
        <v>0</v>
      </c>
      <c r="L85" s="5">
        <f>+COUNTIFS(Tabla2[Sede],'Book 2.1_Casos registrados'!$A$70, Tabla2[Año],2022,Tabla2[Mes],10,Tabla2[SubCategoria Detalle],'Book 2.1_Casos registrados'!B85,Tabla2[Tipo],'Book 2.1_Casos registrados'!$A$82)</f>
        <v>0</v>
      </c>
      <c r="M85" s="5">
        <f>+COUNTIFS(Tabla2[Sede],'Book 2.1_Casos registrados'!$A$70, Tabla2[Año],2022,Tabla2[Mes],11,Tabla2[SubCategoria Detalle],'Book 2.1_Casos registrados'!B85,Tabla2[Tipo],'Book 2.1_Casos registrados'!$A$82)</f>
        <v>0</v>
      </c>
      <c r="N85" s="5">
        <f>+COUNTIFS(Tabla2[Sede],'Book 2.1_Casos registrados'!$A$70, Tabla2[Año],2022,Tabla2[Mes],12,Tabla2[SubCategoria Detalle],'Book 2.1_Casos registrados'!B85,Tabla2[Tipo],'Book 2.1_Casos registrados'!$A$82)</f>
        <v>1</v>
      </c>
    </row>
    <row r="86" spans="1:14" ht="15" x14ac:dyDescent="0.25">
      <c r="A86" s="56"/>
      <c r="B86" s="36" t="s">
        <v>7729</v>
      </c>
      <c r="C86" s="5">
        <f>+COUNTIFS(Tabla2[Sede],'Book 2.1_Casos registrados'!$A$70, Tabla2[Año],2022,Tabla2[Mes],1,Tabla2[SubCategoria Detalle],'Book 2.1_Casos registrados'!B86,Tabla2[Tipo],'Book 2.1_Casos registrados'!$A$82)</f>
        <v>0</v>
      </c>
      <c r="D86" s="5">
        <f>+COUNTIFS(Tabla2[Sede],'Book 2.1_Casos registrados'!$A$70, Tabla2[Año],2022,Tabla2[Mes],2,Tabla2[SubCategoria Detalle],'Book 2.1_Casos registrados'!B86,Tabla2[Tipo],'Book 2.1_Casos registrados'!$A$82)</f>
        <v>0</v>
      </c>
      <c r="E86" s="5">
        <f>+COUNTIFS(Tabla2[Sede],'Book 2.1_Casos registrados'!$A$70, Tabla2[Año],2022,Tabla2[Mes],3,Tabla2[SubCategoria Detalle],'Book 2.1_Casos registrados'!B86,Tabla2[Tipo],'Book 2.1_Casos registrados'!$A$82)</f>
        <v>0</v>
      </c>
      <c r="F86" s="5">
        <f>+COUNTIFS(Tabla2[Sede],'Book 2.1_Casos registrados'!$A$70, Tabla2[Año],2022,Tabla2[Mes],4,Tabla2[SubCategoria Detalle],'Book 2.1_Casos registrados'!B86,Tabla2[Tipo],'Book 2.1_Casos registrados'!$A$82)</f>
        <v>0</v>
      </c>
      <c r="G86" s="5">
        <f>+COUNTIFS(Tabla2[Sede],'Book 2.1_Casos registrados'!$A$70, Tabla2[Año],2022,Tabla2[Mes],5,Tabla2[SubCategoria Detalle],'Book 2.1_Casos registrados'!B86,Tabla2[Tipo],'Book 2.1_Casos registrados'!$A$82)</f>
        <v>0</v>
      </c>
      <c r="H86" s="5">
        <f>+COUNTIFS(Tabla2[Sede],'Book 2.1_Casos registrados'!$A$70, Tabla2[Año],2022,Tabla2[Mes],6,Tabla2[SubCategoria Detalle],'Book 2.1_Casos registrados'!B86,Tabla2[Tipo],'Book 2.1_Casos registrados'!$A$82)</f>
        <v>0</v>
      </c>
      <c r="I86" s="5">
        <f>+COUNTIFS(Tabla2[Sede],'Book 2.1_Casos registrados'!$A$70, Tabla2[Año],2022,Tabla2[Mes],7,Tabla2[SubCategoria Detalle],'Book 2.1_Casos registrados'!B86,Tabla2[Tipo],'Book 2.1_Casos registrados'!$A$82)</f>
        <v>1</v>
      </c>
      <c r="J86" s="5">
        <f>+COUNTIFS(Tabla2[Sede],'Book 2.1_Casos registrados'!$A$70, Tabla2[Año],2022,Tabla2[Mes],8,Tabla2[SubCategoria Detalle],'Book 2.1_Casos registrados'!B86,Tabla2[Tipo],'Book 2.1_Casos registrados'!$A$82)</f>
        <v>0</v>
      </c>
      <c r="K86" s="5">
        <f>+COUNTIFS(Tabla2[Sede],'Book 2.1_Casos registrados'!$A$70, Tabla2[Año],2022,Tabla2[Mes],9,Tabla2[SubCategoria Detalle],'Book 2.1_Casos registrados'!B86,Tabla2[Tipo],'Book 2.1_Casos registrados'!$A$82)</f>
        <v>0</v>
      </c>
      <c r="L86" s="5">
        <f>+COUNTIFS(Tabla2[Sede],'Book 2.1_Casos registrados'!$A$70, Tabla2[Año],2022,Tabla2[Mes],10,Tabla2[SubCategoria Detalle],'Book 2.1_Casos registrados'!B86,Tabla2[Tipo],'Book 2.1_Casos registrados'!$A$82)</f>
        <v>0</v>
      </c>
      <c r="M86" s="5">
        <f>+COUNTIFS(Tabla2[Sede],'Book 2.1_Casos registrados'!$A$70, Tabla2[Año],2022,Tabla2[Mes],11,Tabla2[SubCategoria Detalle],'Book 2.1_Casos registrados'!B86,Tabla2[Tipo],'Book 2.1_Casos registrados'!$A$82)</f>
        <v>0</v>
      </c>
      <c r="N86" s="5">
        <f>+COUNTIFS(Tabla2[Sede],'Book 2.1_Casos registrados'!$A$70, Tabla2[Año],2022,Tabla2[Mes],12,Tabla2[SubCategoria Detalle],'Book 2.1_Casos registrados'!B86,Tabla2[Tipo],'Book 2.1_Casos registrados'!$A$82)</f>
        <v>0</v>
      </c>
    </row>
    <row r="87" spans="1:14" ht="15" x14ac:dyDescent="0.25">
      <c r="A87" s="56"/>
      <c r="B87" s="36" t="s">
        <v>7741</v>
      </c>
      <c r="C87" s="5">
        <f>+COUNTIFS(Tabla2[Sede],'Book 2.1_Casos registrados'!$A$70, Tabla2[Año],2022,Tabla2[Mes],1,Tabla2[SubCategoria Detalle],'Book 2.1_Casos registrados'!B87,Tabla2[Tipo],'Book 2.1_Casos registrados'!$A$82)</f>
        <v>0</v>
      </c>
      <c r="D87" s="5">
        <f>+COUNTIFS(Tabla2[Sede],'Book 2.1_Casos registrados'!$A$70, Tabla2[Año],2022,Tabla2[Mes],2,Tabla2[SubCategoria Detalle],'Book 2.1_Casos registrados'!B87,Tabla2[Tipo],'Book 2.1_Casos registrados'!$A$82)</f>
        <v>0</v>
      </c>
      <c r="E87" s="5">
        <f>+COUNTIFS(Tabla2[Sede],'Book 2.1_Casos registrados'!$A$70, Tabla2[Año],2022,Tabla2[Mes],3,Tabla2[SubCategoria Detalle],'Book 2.1_Casos registrados'!B87,Tabla2[Tipo],'Book 2.1_Casos registrados'!$A$82)</f>
        <v>0</v>
      </c>
      <c r="F87" s="5">
        <f>+COUNTIFS(Tabla2[Sede],'Book 2.1_Casos registrados'!$A$70, Tabla2[Año],2022,Tabla2[Mes],4,Tabla2[SubCategoria Detalle],'Book 2.1_Casos registrados'!B87,Tabla2[Tipo],'Book 2.1_Casos registrados'!$A$82)</f>
        <v>0</v>
      </c>
      <c r="G87" s="5">
        <f>+COUNTIFS(Tabla2[Sede],'Book 2.1_Casos registrados'!$A$70, Tabla2[Año],2022,Tabla2[Mes],5,Tabla2[SubCategoria Detalle],'Book 2.1_Casos registrados'!B87,Tabla2[Tipo],'Book 2.1_Casos registrados'!$A$82)</f>
        <v>0</v>
      </c>
      <c r="H87" s="5">
        <f>+COUNTIFS(Tabla2[Sede],'Book 2.1_Casos registrados'!$A$70, Tabla2[Año],2022,Tabla2[Mes],6,Tabla2[SubCategoria Detalle],'Book 2.1_Casos registrados'!B87,Tabla2[Tipo],'Book 2.1_Casos registrados'!$A$82)</f>
        <v>0</v>
      </c>
      <c r="I87" s="5">
        <f>+COUNTIFS(Tabla2[Sede],'Book 2.1_Casos registrados'!$A$70, Tabla2[Año],2022,Tabla2[Mes],7,Tabla2[SubCategoria Detalle],'Book 2.1_Casos registrados'!B87,Tabla2[Tipo],'Book 2.1_Casos registrados'!$A$82)</f>
        <v>1</v>
      </c>
      <c r="J87" s="5">
        <f>+COUNTIFS(Tabla2[Sede],'Book 2.1_Casos registrados'!$A$70, Tabla2[Año],2022,Tabla2[Mes],8,Tabla2[SubCategoria Detalle],'Book 2.1_Casos registrados'!B87,Tabla2[Tipo],'Book 2.1_Casos registrados'!$A$82)</f>
        <v>0</v>
      </c>
      <c r="K87" s="5">
        <f>+COUNTIFS(Tabla2[Sede],'Book 2.1_Casos registrados'!$A$70, Tabla2[Año],2022,Tabla2[Mes],9,Tabla2[SubCategoria Detalle],'Book 2.1_Casos registrados'!B87,Tabla2[Tipo],'Book 2.1_Casos registrados'!$A$82)</f>
        <v>0</v>
      </c>
      <c r="L87" s="5">
        <f>+COUNTIFS(Tabla2[Sede],'Book 2.1_Casos registrados'!$A$70, Tabla2[Año],2022,Tabla2[Mes],10,Tabla2[SubCategoria Detalle],'Book 2.1_Casos registrados'!B87,Tabla2[Tipo],'Book 2.1_Casos registrados'!$A$82)</f>
        <v>0</v>
      </c>
      <c r="M87" s="5">
        <f>+COUNTIFS(Tabla2[Sede],'Book 2.1_Casos registrados'!$A$70, Tabla2[Año],2022,Tabla2[Mes],11,Tabla2[SubCategoria Detalle],'Book 2.1_Casos registrados'!B87,Tabla2[Tipo],'Book 2.1_Casos registrados'!$A$82)</f>
        <v>0</v>
      </c>
      <c r="N87" s="5">
        <f>+COUNTIFS(Tabla2[Sede],'Book 2.1_Casos registrados'!$A$70, Tabla2[Año],2022,Tabla2[Mes],12,Tabla2[SubCategoria Detalle],'Book 2.1_Casos registrados'!B87,Tabla2[Tipo],'Book 2.1_Casos registrados'!$A$82)</f>
        <v>0</v>
      </c>
    </row>
    <row r="88" spans="1:14" ht="15" x14ac:dyDescent="0.25">
      <c r="A88" s="56"/>
      <c r="B88" s="36" t="s">
        <v>7738</v>
      </c>
      <c r="C88" s="5">
        <f>+COUNTIFS(Tabla2[Sede],'Book 2.1_Casos registrados'!$A$70, Tabla2[Año],2022,Tabla2[Mes],1,Tabla2[SubCategoria Detalle],'Book 2.1_Casos registrados'!B88,Tabla2[Tipo],'Book 2.1_Casos registrados'!$A$82)</f>
        <v>0</v>
      </c>
      <c r="D88" s="5">
        <f>+COUNTIFS(Tabla2[Sede],'Book 2.1_Casos registrados'!$A$70, Tabla2[Año],2022,Tabla2[Mes],2,Tabla2[SubCategoria Detalle],'Book 2.1_Casos registrados'!B88,Tabla2[Tipo],'Book 2.1_Casos registrados'!$A$82)</f>
        <v>0</v>
      </c>
      <c r="E88" s="5">
        <f>+COUNTIFS(Tabla2[Sede],'Book 2.1_Casos registrados'!$A$70, Tabla2[Año],2022,Tabla2[Mes],3,Tabla2[SubCategoria Detalle],'Book 2.1_Casos registrados'!B88,Tabla2[Tipo],'Book 2.1_Casos registrados'!$A$82)</f>
        <v>0</v>
      </c>
      <c r="F88" s="5">
        <f>+COUNTIFS(Tabla2[Sede],'Book 2.1_Casos registrados'!$A$70, Tabla2[Año],2022,Tabla2[Mes],4,Tabla2[SubCategoria Detalle],'Book 2.1_Casos registrados'!B88,Tabla2[Tipo],'Book 2.1_Casos registrados'!$A$82)</f>
        <v>0</v>
      </c>
      <c r="G88" s="5">
        <f>+COUNTIFS(Tabla2[Sede],'Book 2.1_Casos registrados'!$A$70, Tabla2[Año],2022,Tabla2[Mes],5,Tabla2[SubCategoria Detalle],'Book 2.1_Casos registrados'!B88,Tabla2[Tipo],'Book 2.1_Casos registrados'!$A$82)</f>
        <v>0</v>
      </c>
      <c r="H88" s="5">
        <f>+COUNTIFS(Tabla2[Sede],'Book 2.1_Casos registrados'!$A$70, Tabla2[Año],2022,Tabla2[Mes],6,Tabla2[SubCategoria Detalle],'Book 2.1_Casos registrados'!B88,Tabla2[Tipo],'Book 2.1_Casos registrados'!$A$82)</f>
        <v>0</v>
      </c>
      <c r="I88" s="5">
        <f>+COUNTIFS(Tabla2[Sede],'Book 2.1_Casos registrados'!$A$70, Tabla2[Año],2022,Tabla2[Mes],7,Tabla2[SubCategoria Detalle],'Book 2.1_Casos registrados'!B88,Tabla2[Tipo],'Book 2.1_Casos registrados'!$A$82)</f>
        <v>0</v>
      </c>
      <c r="J88" s="5">
        <f>+COUNTIFS(Tabla2[Sede],'Book 2.1_Casos registrados'!$A$70, Tabla2[Año],2022,Tabla2[Mes],8,Tabla2[SubCategoria Detalle],'Book 2.1_Casos registrados'!B88,Tabla2[Tipo],'Book 2.1_Casos registrados'!$A$82)</f>
        <v>0</v>
      </c>
      <c r="K88" s="5">
        <f>+COUNTIFS(Tabla2[Sede],'Book 2.1_Casos registrados'!$A$70, Tabla2[Año],2022,Tabla2[Mes],9,Tabla2[SubCategoria Detalle],'Book 2.1_Casos registrados'!B88,Tabla2[Tipo],'Book 2.1_Casos registrados'!$A$82)</f>
        <v>0</v>
      </c>
      <c r="L88" s="5">
        <f>+COUNTIFS(Tabla2[Sede],'Book 2.1_Casos registrados'!$A$70, Tabla2[Año],2022,Tabla2[Mes],10,Tabla2[SubCategoria Detalle],'Book 2.1_Casos registrados'!B88,Tabla2[Tipo],'Book 2.1_Casos registrados'!$A$82)</f>
        <v>0</v>
      </c>
      <c r="M88" s="5">
        <f>+COUNTIFS(Tabla2[Sede],'Book 2.1_Casos registrados'!$A$70, Tabla2[Año],2022,Tabla2[Mes],11,Tabla2[SubCategoria Detalle],'Book 2.1_Casos registrados'!B88,Tabla2[Tipo],'Book 2.1_Casos registrados'!$A$82)</f>
        <v>0</v>
      </c>
      <c r="N88" s="5">
        <f>+COUNTIFS(Tabla2[Sede],'Book 2.1_Casos registrados'!$A$70, Tabla2[Año],2022,Tabla2[Mes],12,Tabla2[SubCategoria Detalle],'Book 2.1_Casos registrados'!B88,Tabla2[Tipo],'Book 2.1_Casos registrados'!$A$82)</f>
        <v>0</v>
      </c>
    </row>
    <row r="89" spans="1:14" ht="15" x14ac:dyDescent="0.25">
      <c r="A89" s="56"/>
      <c r="B89" s="36" t="s">
        <v>7734</v>
      </c>
      <c r="C89" s="5">
        <f>+COUNTIFS(Tabla2[Sede],'Book 2.1_Casos registrados'!$A$70, Tabla2[Año],2022,Tabla2[Mes],1,Tabla2[SubCategoria Detalle],'Book 2.1_Casos registrados'!B89,Tabla2[Tipo],'Book 2.1_Casos registrados'!$A$82)</f>
        <v>0</v>
      </c>
      <c r="D89" s="5">
        <f>+COUNTIFS(Tabla2[Sede],'Book 2.1_Casos registrados'!$A$70, Tabla2[Año],2022,Tabla2[Mes],2,Tabla2[SubCategoria Detalle],'Book 2.1_Casos registrados'!B89,Tabla2[Tipo],'Book 2.1_Casos registrados'!$A$82)</f>
        <v>0</v>
      </c>
      <c r="E89" s="5">
        <f>+COUNTIFS(Tabla2[Sede],'Book 2.1_Casos registrados'!$A$70, Tabla2[Año],2022,Tabla2[Mes],3,Tabla2[SubCategoria Detalle],'Book 2.1_Casos registrados'!B89,Tabla2[Tipo],'Book 2.1_Casos registrados'!$A$82)</f>
        <v>0</v>
      </c>
      <c r="F89" s="5">
        <f>+COUNTIFS(Tabla2[Sede],'Book 2.1_Casos registrados'!$A$70, Tabla2[Año],2022,Tabla2[Mes],4,Tabla2[SubCategoria Detalle],'Book 2.1_Casos registrados'!B89,Tabla2[Tipo],'Book 2.1_Casos registrados'!$A$82)</f>
        <v>0</v>
      </c>
      <c r="G89" s="5">
        <f>+COUNTIFS(Tabla2[Sede],'Book 2.1_Casos registrados'!$A$70, Tabla2[Año],2022,Tabla2[Mes],5,Tabla2[SubCategoria Detalle],'Book 2.1_Casos registrados'!B89,Tabla2[Tipo],'Book 2.1_Casos registrados'!$A$82)</f>
        <v>0</v>
      </c>
      <c r="H89" s="5">
        <f>+COUNTIFS(Tabla2[Sede],'Book 2.1_Casos registrados'!$A$70, Tabla2[Año],2022,Tabla2[Mes],6,Tabla2[SubCategoria Detalle],'Book 2.1_Casos registrados'!B89,Tabla2[Tipo],'Book 2.1_Casos registrados'!$A$82)</f>
        <v>0</v>
      </c>
      <c r="I89" s="5">
        <f>+COUNTIFS(Tabla2[Sede],'Book 2.1_Casos registrados'!$A$70, Tabla2[Año],2022,Tabla2[Mes],7,Tabla2[SubCategoria Detalle],'Book 2.1_Casos registrados'!B89,Tabla2[Tipo],'Book 2.1_Casos registrados'!$A$82)</f>
        <v>0</v>
      </c>
      <c r="J89" s="5">
        <f>+COUNTIFS(Tabla2[Sede],'Book 2.1_Casos registrados'!$A$70, Tabla2[Año],2022,Tabla2[Mes],8,Tabla2[SubCategoria Detalle],'Book 2.1_Casos registrados'!B89,Tabla2[Tipo],'Book 2.1_Casos registrados'!$A$82)</f>
        <v>0</v>
      </c>
      <c r="K89" s="5">
        <f>+COUNTIFS(Tabla2[Sede],'Book 2.1_Casos registrados'!$A$70, Tabla2[Año],2022,Tabla2[Mes],9,Tabla2[SubCategoria Detalle],'Book 2.1_Casos registrados'!B89,Tabla2[Tipo],'Book 2.1_Casos registrados'!$A$82)</f>
        <v>0</v>
      </c>
      <c r="L89" s="5">
        <f>+COUNTIFS(Tabla2[Sede],'Book 2.1_Casos registrados'!$A$70, Tabla2[Año],2022,Tabla2[Mes],10,Tabla2[SubCategoria Detalle],'Book 2.1_Casos registrados'!B89,Tabla2[Tipo],'Book 2.1_Casos registrados'!$A$82)</f>
        <v>0</v>
      </c>
      <c r="M89" s="5">
        <f>+COUNTIFS(Tabla2[Sede],'Book 2.1_Casos registrados'!$A$70, Tabla2[Año],2022,Tabla2[Mes],11,Tabla2[SubCategoria Detalle],'Book 2.1_Casos registrados'!B89,Tabla2[Tipo],'Book 2.1_Casos registrados'!$A$82)</f>
        <v>0</v>
      </c>
      <c r="N89" s="5">
        <f>+COUNTIFS(Tabla2[Sede],'Book 2.1_Casos registrados'!$A$70, Tabla2[Año],2022,Tabla2[Mes],12,Tabla2[SubCategoria Detalle],'Book 2.1_Casos registrados'!B89,Tabla2[Tipo],'Book 2.1_Casos registrados'!$A$82)</f>
        <v>0</v>
      </c>
    </row>
    <row r="90" spans="1:14" ht="15" x14ac:dyDescent="0.25">
      <c r="A90" s="56"/>
      <c r="B90" s="36" t="s">
        <v>7770</v>
      </c>
      <c r="C90" s="5">
        <f>+COUNTIFS(Tabla2[Sede],'Book 2.1_Casos registrados'!$A$70, Tabla2[Año],2022,Tabla2[Mes],1,Tabla2[SubCategoria Detalle],'Book 2.1_Casos registrados'!B90,Tabla2[Tipo],'Book 2.1_Casos registrados'!$A$82)</f>
        <v>0</v>
      </c>
      <c r="D90" s="5">
        <f>+COUNTIFS(Tabla2[Sede],'Book 2.1_Casos registrados'!$A$70, Tabla2[Año],2022,Tabla2[Mes],2,Tabla2[SubCategoria Detalle],'Book 2.1_Casos registrados'!B90,Tabla2[Tipo],'Book 2.1_Casos registrados'!$A$82)</f>
        <v>0</v>
      </c>
      <c r="E90" s="5">
        <f>+COUNTIFS(Tabla2[Sede],'Book 2.1_Casos registrados'!$A$70, Tabla2[Año],2022,Tabla2[Mes],3,Tabla2[SubCategoria Detalle],'Book 2.1_Casos registrados'!B90,Tabla2[Tipo],'Book 2.1_Casos registrados'!$A$82)</f>
        <v>0</v>
      </c>
      <c r="F90" s="5">
        <f>+COUNTIFS(Tabla2[Sede],'Book 2.1_Casos registrados'!$A$70, Tabla2[Año],2022,Tabla2[Mes],4,Tabla2[SubCategoria Detalle],'Book 2.1_Casos registrados'!B90,Tabla2[Tipo],'Book 2.1_Casos registrados'!$A$82)</f>
        <v>0</v>
      </c>
      <c r="G90" s="5">
        <f>+COUNTIFS(Tabla2[Sede],'Book 2.1_Casos registrados'!$A$70, Tabla2[Año],2022,Tabla2[Mes],5,Tabla2[SubCategoria Detalle],'Book 2.1_Casos registrados'!B90,Tabla2[Tipo],'Book 2.1_Casos registrados'!$A$82)</f>
        <v>0</v>
      </c>
      <c r="H90" s="5">
        <f>+COUNTIFS(Tabla2[Sede],'Book 2.1_Casos registrados'!$A$70, Tabla2[Año],2022,Tabla2[Mes],6,Tabla2[SubCategoria Detalle],'Book 2.1_Casos registrados'!B90,Tabla2[Tipo],'Book 2.1_Casos registrados'!$A$82)</f>
        <v>0</v>
      </c>
      <c r="I90" s="5">
        <f>+COUNTIFS(Tabla2[Sede],'Book 2.1_Casos registrados'!$A$70, Tabla2[Año],2022,Tabla2[Mes],7,Tabla2[SubCategoria Detalle],'Book 2.1_Casos registrados'!B90,Tabla2[Tipo],'Book 2.1_Casos registrados'!$A$82)</f>
        <v>0</v>
      </c>
      <c r="J90" s="5">
        <f>+COUNTIFS(Tabla2[Sede],'Book 2.1_Casos registrados'!$A$70, Tabla2[Año],2022,Tabla2[Mes],8,Tabla2[SubCategoria Detalle],'Book 2.1_Casos registrados'!B90,Tabla2[Tipo],'Book 2.1_Casos registrados'!$A$82)</f>
        <v>0</v>
      </c>
      <c r="K90" s="5">
        <f>+COUNTIFS(Tabla2[Sede],'Book 2.1_Casos registrados'!$A$70, Tabla2[Año],2022,Tabla2[Mes],9,Tabla2[SubCategoria Detalle],'Book 2.1_Casos registrados'!B90,Tabla2[Tipo],'Book 2.1_Casos registrados'!$A$82)</f>
        <v>0</v>
      </c>
      <c r="L90" s="5">
        <f>+COUNTIFS(Tabla2[Sede],'Book 2.1_Casos registrados'!$A$70, Tabla2[Año],2022,Tabla2[Mes],10,Tabla2[SubCategoria Detalle],'Book 2.1_Casos registrados'!B90,Tabla2[Tipo],'Book 2.1_Casos registrados'!$A$82)</f>
        <v>0</v>
      </c>
      <c r="M90" s="5">
        <f>+COUNTIFS(Tabla2[Sede],'Book 2.1_Casos registrados'!$A$70, Tabla2[Año],2022,Tabla2[Mes],11,Tabla2[SubCategoria Detalle],'Book 2.1_Casos registrados'!B90,Tabla2[Tipo],'Book 2.1_Casos registrados'!$A$82)</f>
        <v>0</v>
      </c>
      <c r="N90" s="5">
        <f>+COUNTIFS(Tabla2[Sede],'Book 2.1_Casos registrados'!$A$70, Tabla2[Año],2022,Tabla2[Mes],12,Tabla2[SubCategoria Detalle],'Book 2.1_Casos registrados'!B90,Tabla2[Tipo],'Book 2.1_Casos registrados'!$A$82)</f>
        <v>0</v>
      </c>
    </row>
    <row r="91" spans="1:14" ht="15" x14ac:dyDescent="0.25">
      <c r="A91" s="56" t="s">
        <v>7</v>
      </c>
      <c r="B91" s="36" t="s">
        <v>7722</v>
      </c>
      <c r="C91" s="5">
        <f>+COUNTIFS(Tabla2[Sede],'Book 2.1_Casos registrados'!$A$70, Tabla2[Año],2022,Tabla2[Mes],1,Tabla2[SubCategoria Detalle],'Book 2.1_Casos registrados'!B91,Tabla2[Tipo],'Book 2.1_Casos registrados'!$A$91)</f>
        <v>9</v>
      </c>
      <c r="D91" s="5">
        <f>+COUNTIFS(Tabla2[Sede],'Book 2.1_Casos registrados'!$A$70, Tabla2[Año],2022,Tabla2[Mes],2,Tabla2[SubCategoria Detalle],'Book 2.1_Casos registrados'!B91,Tabla2[Tipo],'Book 2.1_Casos registrados'!$A$91)</f>
        <v>8</v>
      </c>
      <c r="E91" s="5">
        <f>+COUNTIFS(Tabla2[Sede],'Book 2.1_Casos registrados'!$A$70, Tabla2[Año],2022,Tabla2[Mes],3,Tabla2[SubCategoria Detalle],'Book 2.1_Casos registrados'!B91,Tabla2[Tipo],'Book 2.1_Casos registrados'!$A$91)</f>
        <v>5</v>
      </c>
      <c r="F91" s="5">
        <f>+COUNTIFS(Tabla2[Sede],'Book 2.1_Casos registrados'!$A$70, Tabla2[Año],2022,Tabla2[Mes],4,Tabla2[SubCategoria Detalle],'Book 2.1_Casos registrados'!B91,Tabla2[Tipo],'Book 2.1_Casos registrados'!$A$91)</f>
        <v>5</v>
      </c>
      <c r="G91" s="5">
        <f>+COUNTIFS(Tabla2[Sede],'Book 2.1_Casos registrados'!$A$70, Tabla2[Año],2022,Tabla2[Mes],5,Tabla2[SubCategoria Detalle],'Book 2.1_Casos registrados'!B91,Tabla2[Tipo],'Book 2.1_Casos registrados'!$A$91)</f>
        <v>15</v>
      </c>
      <c r="H91" s="5">
        <f>+COUNTIFS(Tabla2[Sede],'Book 2.1_Casos registrados'!$A$70, Tabla2[Año],2022,Tabla2[Mes],6,Tabla2[SubCategoria Detalle],'Book 2.1_Casos registrados'!B91,Tabla2[Tipo],'Book 2.1_Casos registrados'!$A$91)</f>
        <v>4</v>
      </c>
      <c r="I91" s="5">
        <f>+COUNTIFS(Tabla2[Sede],'Book 2.1_Casos registrados'!$A$70, Tabla2[Año],2022,Tabla2[Mes],7,Tabla2[SubCategoria Detalle],'Book 2.1_Casos registrados'!B91,Tabla2[Tipo],'Book 2.1_Casos registrados'!$A$91)</f>
        <v>1</v>
      </c>
      <c r="J91" s="5">
        <f>+COUNTIFS(Tabla2[Sede],'Book 2.1_Casos registrados'!$A$70, Tabla2[Año],2022,Tabla2[Mes],8,Tabla2[SubCategoria Detalle],'Book 2.1_Casos registrados'!B91,Tabla2[Tipo],'Book 2.1_Casos registrados'!$A$91)</f>
        <v>4</v>
      </c>
      <c r="K91" s="5">
        <f>+COUNTIFS(Tabla2[Sede],'Book 2.1_Casos registrados'!$A$70, Tabla2[Año],2022,Tabla2[Mes],9,Tabla2[SubCategoria Detalle],'Book 2.1_Casos registrados'!B91,Tabla2[Tipo],'Book 2.1_Casos registrados'!$A$91)</f>
        <v>3</v>
      </c>
      <c r="L91" s="5">
        <f>+COUNTIFS(Tabla2[Sede],'Book 2.1_Casos registrados'!$A$70, Tabla2[Año],2022,Tabla2[Mes],10,Tabla2[SubCategoria Detalle],'Book 2.1_Casos registrados'!B91,Tabla2[Tipo],'Book 2.1_Casos registrados'!$A$91)</f>
        <v>0</v>
      </c>
      <c r="M91" s="5">
        <f>+COUNTIFS(Tabla2[Sede],'Book 2.1_Casos registrados'!$A$70, Tabla2[Año],2022,Tabla2[Mes],11,Tabla2[SubCategoria Detalle],'Book 2.1_Casos registrados'!B91,Tabla2[Tipo],'Book 2.1_Casos registrados'!$A$91)</f>
        <v>2</v>
      </c>
      <c r="N91" s="5">
        <f>+COUNTIFS(Tabla2[Sede],'Book 2.1_Casos registrados'!$A$70, Tabla2[Año],2022,Tabla2[Mes],12,Tabla2[SubCategoria Detalle],'Book 2.1_Casos registrados'!B91,Tabla2[Tipo],'Book 2.1_Casos registrados'!$A$91)</f>
        <v>2</v>
      </c>
    </row>
    <row r="92" spans="1:14" ht="15" x14ac:dyDescent="0.25">
      <c r="A92" s="56"/>
      <c r="B92" s="36" t="s">
        <v>8893</v>
      </c>
      <c r="C92" s="5">
        <f>+COUNTIFS(Tabla2[Sede],'Book 2.1_Casos registrados'!$A$70, Tabla2[Año],2022,Tabla2[Mes],1,Tabla2[SubCategoria Detalle],'Book 2.1_Casos registrados'!B92,Tabla2[Tipo],'Book 2.1_Casos registrados'!$A$91)</f>
        <v>0</v>
      </c>
      <c r="D92" s="5">
        <f>+COUNTIFS(Tabla2[Sede],'Book 2.1_Casos registrados'!$A$70, Tabla2[Año],2022,Tabla2[Mes],2,Tabla2[SubCategoria Detalle],'Book 2.1_Casos registrados'!B92,Tabla2[Tipo],'Book 2.1_Casos registrados'!$A$91)</f>
        <v>18</v>
      </c>
      <c r="E92" s="5">
        <f>+COUNTIFS(Tabla2[Sede],'Book 2.1_Casos registrados'!$A$70, Tabla2[Año],2022,Tabla2[Mes],3,Tabla2[SubCategoria Detalle],'Book 2.1_Casos registrados'!B92,Tabla2[Tipo],'Book 2.1_Casos registrados'!$A$91)</f>
        <v>8</v>
      </c>
      <c r="F92" s="5">
        <f>+COUNTIFS(Tabla2[Sede],'Book 2.1_Casos registrados'!$A$70, Tabla2[Año],2022,Tabla2[Mes],4,Tabla2[SubCategoria Detalle],'Book 2.1_Casos registrados'!B92,Tabla2[Tipo],'Book 2.1_Casos registrados'!$A$91)</f>
        <v>0</v>
      </c>
      <c r="G92" s="5">
        <f>+COUNTIFS(Tabla2[Sede],'Book 2.1_Casos registrados'!$A$70, Tabla2[Año],2022,Tabla2[Mes],5,Tabla2[SubCategoria Detalle],'Book 2.1_Casos registrados'!B92,Tabla2[Tipo],'Book 2.1_Casos registrados'!$A$91)</f>
        <v>0</v>
      </c>
      <c r="H92" s="5">
        <f>+COUNTIFS(Tabla2[Sede],'Book 2.1_Casos registrados'!$A$70, Tabla2[Año],2022,Tabla2[Mes],6,Tabla2[SubCategoria Detalle],'Book 2.1_Casos registrados'!B92,Tabla2[Tipo],'Book 2.1_Casos registrados'!$A$91)</f>
        <v>0</v>
      </c>
      <c r="I92" s="5">
        <f>+COUNTIFS(Tabla2[Sede],'Book 2.1_Casos registrados'!$A$70, Tabla2[Año],2022,Tabla2[Mes],7,Tabla2[SubCategoria Detalle],'Book 2.1_Casos registrados'!B92,Tabla2[Tipo],'Book 2.1_Casos registrados'!$A$91)</f>
        <v>0</v>
      </c>
      <c r="J92" s="5">
        <f>+COUNTIFS(Tabla2[Sede],'Book 2.1_Casos registrados'!$A$70, Tabla2[Año],2022,Tabla2[Mes],8,Tabla2[SubCategoria Detalle],'Book 2.1_Casos registrados'!B92,Tabla2[Tipo],'Book 2.1_Casos registrados'!$A$91)</f>
        <v>0</v>
      </c>
      <c r="K92" s="5">
        <f>+COUNTIFS(Tabla2[Sede],'Book 2.1_Casos registrados'!$A$70, Tabla2[Año],2022,Tabla2[Mes],9,Tabla2[SubCategoria Detalle],'Book 2.1_Casos registrados'!B92,Tabla2[Tipo],'Book 2.1_Casos registrados'!$A$91)</f>
        <v>0</v>
      </c>
      <c r="L92" s="5">
        <f>+COUNTIFS(Tabla2[Sede],'Book 2.1_Casos registrados'!$A$70, Tabla2[Año],2022,Tabla2[Mes],10,Tabla2[SubCategoria Detalle],'Book 2.1_Casos registrados'!B92,Tabla2[Tipo],'Book 2.1_Casos registrados'!$A$91)</f>
        <v>0</v>
      </c>
      <c r="M92" s="5">
        <f>+COUNTIFS(Tabla2[Sede],'Book 2.1_Casos registrados'!$A$70, Tabla2[Año],2022,Tabla2[Mes],11,Tabla2[SubCategoria Detalle],'Book 2.1_Casos registrados'!B92,Tabla2[Tipo],'Book 2.1_Casos registrados'!$A$91)</f>
        <v>0</v>
      </c>
      <c r="N92" s="5">
        <f>+COUNTIFS(Tabla2[Sede],'Book 2.1_Casos registrados'!$A$70, Tabla2[Año],2022,Tabla2[Mes],12,Tabla2[SubCategoria Detalle],'Book 2.1_Casos registrados'!B92,Tabla2[Tipo],'Book 2.1_Casos registrados'!$A$91)</f>
        <v>0</v>
      </c>
    </row>
    <row r="93" spans="1:14" ht="15" x14ac:dyDescent="0.25">
      <c r="A93" s="56"/>
      <c r="B93" s="36" t="s">
        <v>7745</v>
      </c>
      <c r="C93" s="5">
        <f>+COUNTIFS(Tabla2[Sede],'Book 2.1_Casos registrados'!$A$70, Tabla2[Año],2022,Tabla2[Mes],1,Tabla2[SubCategoria Detalle],'Book 2.1_Casos registrados'!B93,Tabla2[Tipo],'Book 2.1_Casos registrados'!$A$91)</f>
        <v>1</v>
      </c>
      <c r="D93" s="5">
        <f>+COUNTIFS(Tabla2[Sede],'Book 2.1_Casos registrados'!$A$70, Tabla2[Año],2022,Tabla2[Mes],2,Tabla2[SubCategoria Detalle],'Book 2.1_Casos registrados'!B93,Tabla2[Tipo],'Book 2.1_Casos registrados'!$A$91)</f>
        <v>2</v>
      </c>
      <c r="E93" s="5">
        <f>+COUNTIFS(Tabla2[Sede],'Book 2.1_Casos registrados'!$A$70, Tabla2[Año],2022,Tabla2[Mes],3,Tabla2[SubCategoria Detalle],'Book 2.1_Casos registrados'!B93,Tabla2[Tipo],'Book 2.1_Casos registrados'!$A$91)</f>
        <v>3</v>
      </c>
      <c r="F93" s="5">
        <f>+COUNTIFS(Tabla2[Sede],'Book 2.1_Casos registrados'!$A$70, Tabla2[Año],2022,Tabla2[Mes],4,Tabla2[SubCategoria Detalle],'Book 2.1_Casos registrados'!B93,Tabla2[Tipo],'Book 2.1_Casos registrados'!$A$91)</f>
        <v>1</v>
      </c>
      <c r="G93" s="5">
        <f>+COUNTIFS(Tabla2[Sede],'Book 2.1_Casos registrados'!$A$70, Tabla2[Año],2022,Tabla2[Mes],5,Tabla2[SubCategoria Detalle],'Book 2.1_Casos registrados'!B93,Tabla2[Tipo],'Book 2.1_Casos registrados'!$A$91)</f>
        <v>6</v>
      </c>
      <c r="H93" s="5">
        <f>+COUNTIFS(Tabla2[Sede],'Book 2.1_Casos registrados'!$A$70, Tabla2[Año],2022,Tabla2[Mes],6,Tabla2[SubCategoria Detalle],'Book 2.1_Casos registrados'!B93,Tabla2[Tipo],'Book 2.1_Casos registrados'!$A$91)</f>
        <v>1</v>
      </c>
      <c r="I93" s="5">
        <f>+COUNTIFS(Tabla2[Sede],'Book 2.1_Casos registrados'!$A$70, Tabla2[Año],2022,Tabla2[Mes],7,Tabla2[SubCategoria Detalle],'Book 2.1_Casos registrados'!B93,Tabla2[Tipo],'Book 2.1_Casos registrados'!$A$91)</f>
        <v>1</v>
      </c>
      <c r="J93" s="5">
        <f>+COUNTIFS(Tabla2[Sede],'Book 2.1_Casos registrados'!$A$70, Tabla2[Año],2022,Tabla2[Mes],8,Tabla2[SubCategoria Detalle],'Book 2.1_Casos registrados'!B93,Tabla2[Tipo],'Book 2.1_Casos registrados'!$A$91)</f>
        <v>1</v>
      </c>
      <c r="K93" s="5">
        <f>+COUNTIFS(Tabla2[Sede],'Book 2.1_Casos registrados'!$A$70, Tabla2[Año],2022,Tabla2[Mes],9,Tabla2[SubCategoria Detalle],'Book 2.1_Casos registrados'!B93,Tabla2[Tipo],'Book 2.1_Casos registrados'!$A$91)</f>
        <v>0</v>
      </c>
      <c r="L93" s="5">
        <f>+COUNTIFS(Tabla2[Sede],'Book 2.1_Casos registrados'!$A$70, Tabla2[Año],2022,Tabla2[Mes],10,Tabla2[SubCategoria Detalle],'Book 2.1_Casos registrados'!B93,Tabla2[Tipo],'Book 2.1_Casos registrados'!$A$91)</f>
        <v>0</v>
      </c>
      <c r="M93" s="5">
        <f>+COUNTIFS(Tabla2[Sede],'Book 2.1_Casos registrados'!$A$70, Tabla2[Año],2022,Tabla2[Mes],11,Tabla2[SubCategoria Detalle],'Book 2.1_Casos registrados'!B93,Tabla2[Tipo],'Book 2.1_Casos registrados'!$A$91)</f>
        <v>6</v>
      </c>
      <c r="N93" s="5">
        <f>+COUNTIFS(Tabla2[Sede],'Book 2.1_Casos registrados'!$A$70, Tabla2[Año],2022,Tabla2[Mes],12,Tabla2[SubCategoria Detalle],'Book 2.1_Casos registrados'!B93,Tabla2[Tipo],'Book 2.1_Casos registrados'!$A$91)</f>
        <v>1</v>
      </c>
    </row>
    <row r="94" spans="1:14" ht="15" x14ac:dyDescent="0.25">
      <c r="A94" s="56"/>
      <c r="B94" s="36" t="s">
        <v>7730</v>
      </c>
      <c r="C94" s="5">
        <f>+COUNTIFS(Tabla2[Sede],'Book 2.1_Casos registrados'!$A$70, Tabla2[Año],2022,Tabla2[Mes],1,Tabla2[SubCategoria Detalle],'Book 2.1_Casos registrados'!B94,Tabla2[Tipo],'Book 2.1_Casos registrados'!$A$91)</f>
        <v>22</v>
      </c>
      <c r="D94" s="5">
        <f>+COUNTIFS(Tabla2[Sede],'Book 2.1_Casos registrados'!$A$70, Tabla2[Año],2022,Tabla2[Mes],2,Tabla2[SubCategoria Detalle],'Book 2.1_Casos registrados'!B94,Tabla2[Tipo],'Book 2.1_Casos registrados'!$A$91)</f>
        <v>1</v>
      </c>
      <c r="E94" s="5">
        <f>+COUNTIFS(Tabla2[Sede],'Book 2.1_Casos registrados'!$A$70, Tabla2[Año],2022,Tabla2[Mes],3,Tabla2[SubCategoria Detalle],'Book 2.1_Casos registrados'!B94,Tabla2[Tipo],'Book 2.1_Casos registrados'!$A$91)</f>
        <v>22</v>
      </c>
      <c r="F94" s="5">
        <f>+COUNTIFS(Tabla2[Sede],'Book 2.1_Casos registrados'!$A$70, Tabla2[Año],2022,Tabla2[Mes],4,Tabla2[SubCategoria Detalle],'Book 2.1_Casos registrados'!B94,Tabla2[Tipo],'Book 2.1_Casos registrados'!$A$91)</f>
        <v>3</v>
      </c>
      <c r="G94" s="5">
        <f>+COUNTIFS(Tabla2[Sede],'Book 2.1_Casos registrados'!$A$70, Tabla2[Año],2022,Tabla2[Mes],5,Tabla2[SubCategoria Detalle],'Book 2.1_Casos registrados'!B94,Tabla2[Tipo],'Book 2.1_Casos registrados'!$A$91)</f>
        <v>3</v>
      </c>
      <c r="H94" s="5">
        <f>+COUNTIFS(Tabla2[Sede],'Book 2.1_Casos registrados'!$A$70, Tabla2[Año],2022,Tabla2[Mes],6,Tabla2[SubCategoria Detalle],'Book 2.1_Casos registrados'!B94,Tabla2[Tipo],'Book 2.1_Casos registrados'!$A$91)</f>
        <v>0</v>
      </c>
      <c r="I94" s="5">
        <f>+COUNTIFS(Tabla2[Sede],'Book 2.1_Casos registrados'!$A$70, Tabla2[Año],2022,Tabla2[Mes],7,Tabla2[SubCategoria Detalle],'Book 2.1_Casos registrados'!B94,Tabla2[Tipo],'Book 2.1_Casos registrados'!$A$91)</f>
        <v>0</v>
      </c>
      <c r="J94" s="5">
        <f>+COUNTIFS(Tabla2[Sede],'Book 2.1_Casos registrados'!$A$70, Tabla2[Año],2022,Tabla2[Mes],8,Tabla2[SubCategoria Detalle],'Book 2.1_Casos registrados'!B94,Tabla2[Tipo],'Book 2.1_Casos registrados'!$A$91)</f>
        <v>0</v>
      </c>
      <c r="K94" s="5">
        <f>+COUNTIFS(Tabla2[Sede],'Book 2.1_Casos registrados'!$A$70, Tabla2[Año],2022,Tabla2[Mes],9,Tabla2[SubCategoria Detalle],'Book 2.1_Casos registrados'!B94,Tabla2[Tipo],'Book 2.1_Casos registrados'!$A$91)</f>
        <v>0</v>
      </c>
      <c r="L94" s="5">
        <f>+COUNTIFS(Tabla2[Sede],'Book 2.1_Casos registrados'!$A$70, Tabla2[Año],2022,Tabla2[Mes],10,Tabla2[SubCategoria Detalle],'Book 2.1_Casos registrados'!B94,Tabla2[Tipo],'Book 2.1_Casos registrados'!$A$91)</f>
        <v>0</v>
      </c>
      <c r="M94" s="5">
        <f>+COUNTIFS(Tabla2[Sede],'Book 2.1_Casos registrados'!$A$70, Tabla2[Año],2022,Tabla2[Mes],11,Tabla2[SubCategoria Detalle],'Book 2.1_Casos registrados'!B94,Tabla2[Tipo],'Book 2.1_Casos registrados'!$A$91)</f>
        <v>0</v>
      </c>
      <c r="N94" s="5">
        <f>+COUNTIFS(Tabla2[Sede],'Book 2.1_Casos registrados'!$A$70, Tabla2[Año],2022,Tabla2[Mes],12,Tabla2[SubCategoria Detalle],'Book 2.1_Casos registrados'!B94,Tabla2[Tipo],'Book 2.1_Casos registrados'!$A$91)</f>
        <v>0</v>
      </c>
    </row>
    <row r="95" spans="1:14" ht="15" x14ac:dyDescent="0.25">
      <c r="A95" s="56"/>
      <c r="B95" s="36" t="s">
        <v>7726</v>
      </c>
      <c r="C95" s="5">
        <f>+COUNTIFS(Tabla2[Sede],'Book 2.1_Casos registrados'!$A$70, Tabla2[Año],2022,Tabla2[Mes],1,Tabla2[SubCategoria Detalle],'Book 2.1_Casos registrados'!B95,Tabla2[Tipo],'Book 2.1_Casos registrados'!$A$91)</f>
        <v>0</v>
      </c>
      <c r="D95" s="5">
        <f>+COUNTIFS(Tabla2[Sede],'Book 2.1_Casos registrados'!$A$70, Tabla2[Año],2022,Tabla2[Mes],2,Tabla2[SubCategoria Detalle],'Book 2.1_Casos registrados'!B95,Tabla2[Tipo],'Book 2.1_Casos registrados'!$A$91)</f>
        <v>0</v>
      </c>
      <c r="E95" s="5">
        <f>+COUNTIFS(Tabla2[Sede],'Book 2.1_Casos registrados'!$A$70, Tabla2[Año],2022,Tabla2[Mes],3,Tabla2[SubCategoria Detalle],'Book 2.1_Casos registrados'!B95,Tabla2[Tipo],'Book 2.1_Casos registrados'!$A$91)</f>
        <v>0</v>
      </c>
      <c r="F95" s="5">
        <f>+COUNTIFS(Tabla2[Sede],'Book 2.1_Casos registrados'!$A$70, Tabla2[Año],2022,Tabla2[Mes],4,Tabla2[SubCategoria Detalle],'Book 2.1_Casos registrados'!B95,Tabla2[Tipo],'Book 2.1_Casos registrados'!$A$91)</f>
        <v>0</v>
      </c>
      <c r="G95" s="5">
        <f>+COUNTIFS(Tabla2[Sede],'Book 2.1_Casos registrados'!$A$70, Tabla2[Año],2022,Tabla2[Mes],5,Tabla2[SubCategoria Detalle],'Book 2.1_Casos registrados'!B95,Tabla2[Tipo],'Book 2.1_Casos registrados'!$A$91)</f>
        <v>3</v>
      </c>
      <c r="H95" s="5">
        <f>+COUNTIFS(Tabla2[Sede],'Book 2.1_Casos registrados'!$A$70, Tabla2[Año],2022,Tabla2[Mes],6,Tabla2[SubCategoria Detalle],'Book 2.1_Casos registrados'!B95,Tabla2[Tipo],'Book 2.1_Casos registrados'!$A$91)</f>
        <v>4</v>
      </c>
      <c r="I95" s="5">
        <f>+COUNTIFS(Tabla2[Sede],'Book 2.1_Casos registrados'!$A$70, Tabla2[Año],2022,Tabla2[Mes],7,Tabla2[SubCategoria Detalle],'Book 2.1_Casos registrados'!B95,Tabla2[Tipo],'Book 2.1_Casos registrados'!$A$91)</f>
        <v>3</v>
      </c>
      <c r="J95" s="5">
        <f>+COUNTIFS(Tabla2[Sede],'Book 2.1_Casos registrados'!$A$70, Tabla2[Año],2022,Tabla2[Mes],8,Tabla2[SubCategoria Detalle],'Book 2.1_Casos registrados'!B95,Tabla2[Tipo],'Book 2.1_Casos registrados'!$A$91)</f>
        <v>0</v>
      </c>
      <c r="K95" s="5">
        <f>+COUNTIFS(Tabla2[Sede],'Book 2.1_Casos registrados'!$A$70, Tabla2[Año],2022,Tabla2[Mes],9,Tabla2[SubCategoria Detalle],'Book 2.1_Casos registrados'!B95,Tabla2[Tipo],'Book 2.1_Casos registrados'!$A$91)</f>
        <v>0</v>
      </c>
      <c r="L95" s="5">
        <f>+COUNTIFS(Tabla2[Sede],'Book 2.1_Casos registrados'!$A$70, Tabla2[Año],2022,Tabla2[Mes],10,Tabla2[SubCategoria Detalle],'Book 2.1_Casos registrados'!B95,Tabla2[Tipo],'Book 2.1_Casos registrados'!$A$91)</f>
        <v>0</v>
      </c>
      <c r="M95" s="5">
        <f>+COUNTIFS(Tabla2[Sede],'Book 2.1_Casos registrados'!$A$70, Tabla2[Año],2022,Tabla2[Mes],11,Tabla2[SubCategoria Detalle],'Book 2.1_Casos registrados'!B95,Tabla2[Tipo],'Book 2.1_Casos registrados'!$A$91)</f>
        <v>0</v>
      </c>
      <c r="N95" s="5">
        <f>+COUNTIFS(Tabla2[Sede],'Book 2.1_Casos registrados'!$A$70, Tabla2[Año],2022,Tabla2[Mes],12,Tabla2[SubCategoria Detalle],'Book 2.1_Casos registrados'!B95,Tabla2[Tipo],'Book 2.1_Casos registrados'!$A$91)</f>
        <v>0</v>
      </c>
    </row>
    <row r="96" spans="1:14" ht="15" x14ac:dyDescent="0.25">
      <c r="A96" s="56"/>
      <c r="B96" s="36" t="s">
        <v>8459</v>
      </c>
      <c r="C96" s="5">
        <f>+COUNTIFS(Tabla2[Sede],'Book 2.1_Casos registrados'!$A$70, Tabla2[Año],2022,Tabla2[Mes],1,Tabla2[SubCategoria Detalle],'Book 2.1_Casos registrados'!B96,Tabla2[Tipo],'Book 2.1_Casos registrados'!$A$91)</f>
        <v>1</v>
      </c>
      <c r="D96" s="5">
        <f>+COUNTIFS(Tabla2[Sede],'Book 2.1_Casos registrados'!$A$70, Tabla2[Año],2022,Tabla2[Mes],2,Tabla2[SubCategoria Detalle],'Book 2.1_Casos registrados'!B96,Tabla2[Tipo],'Book 2.1_Casos registrados'!$A$91)</f>
        <v>0</v>
      </c>
      <c r="E96" s="5">
        <f>+COUNTIFS(Tabla2[Sede],'Book 2.1_Casos registrados'!$A$70, Tabla2[Año],2022,Tabla2[Mes],3,Tabla2[SubCategoria Detalle],'Book 2.1_Casos registrados'!B96,Tabla2[Tipo],'Book 2.1_Casos registrados'!$A$91)</f>
        <v>1</v>
      </c>
      <c r="F96" s="5">
        <f>+COUNTIFS(Tabla2[Sede],'Book 2.1_Casos registrados'!$A$70, Tabla2[Año],2022,Tabla2[Mes],4,Tabla2[SubCategoria Detalle],'Book 2.1_Casos registrados'!B96,Tabla2[Tipo],'Book 2.1_Casos registrados'!$A$91)</f>
        <v>1</v>
      </c>
      <c r="G96" s="5">
        <f>+COUNTIFS(Tabla2[Sede],'Book 2.1_Casos registrados'!$A$70, Tabla2[Año],2022,Tabla2[Mes],5,Tabla2[SubCategoria Detalle],'Book 2.1_Casos registrados'!B96,Tabla2[Tipo],'Book 2.1_Casos registrados'!$A$91)</f>
        <v>1</v>
      </c>
      <c r="H96" s="5">
        <f>+COUNTIFS(Tabla2[Sede],'Book 2.1_Casos registrados'!$A$70, Tabla2[Año],2022,Tabla2[Mes],6,Tabla2[SubCategoria Detalle],'Book 2.1_Casos registrados'!B96,Tabla2[Tipo],'Book 2.1_Casos registrados'!$A$91)</f>
        <v>12</v>
      </c>
      <c r="I96" s="5">
        <f>+COUNTIFS(Tabla2[Sede],'Book 2.1_Casos registrados'!$A$70, Tabla2[Año],2022,Tabla2[Mes],7,Tabla2[SubCategoria Detalle],'Book 2.1_Casos registrados'!B96,Tabla2[Tipo],'Book 2.1_Casos registrados'!$A$91)</f>
        <v>8</v>
      </c>
      <c r="J96" s="5">
        <f>+COUNTIFS(Tabla2[Sede],'Book 2.1_Casos registrados'!$A$70, Tabla2[Año],2022,Tabla2[Mes],8,Tabla2[SubCategoria Detalle],'Book 2.1_Casos registrados'!B96,Tabla2[Tipo],'Book 2.1_Casos registrados'!$A$91)</f>
        <v>0</v>
      </c>
      <c r="K96" s="5">
        <f>+COUNTIFS(Tabla2[Sede],'Book 2.1_Casos registrados'!$A$70, Tabla2[Año],2022,Tabla2[Mes],9,Tabla2[SubCategoria Detalle],'Book 2.1_Casos registrados'!B96,Tabla2[Tipo],'Book 2.1_Casos registrados'!$A$91)</f>
        <v>0</v>
      </c>
      <c r="L96" s="5">
        <f>+COUNTIFS(Tabla2[Sede],'Book 2.1_Casos registrados'!$A$70, Tabla2[Año],2022,Tabla2[Mes],10,Tabla2[SubCategoria Detalle],'Book 2.1_Casos registrados'!B96,Tabla2[Tipo],'Book 2.1_Casos registrados'!$A$91)</f>
        <v>0</v>
      </c>
      <c r="M96" s="5">
        <f>+COUNTIFS(Tabla2[Sede],'Book 2.1_Casos registrados'!$A$70, Tabla2[Año],2022,Tabla2[Mes],11,Tabla2[SubCategoria Detalle],'Book 2.1_Casos registrados'!B96,Tabla2[Tipo],'Book 2.1_Casos registrados'!$A$91)</f>
        <v>6</v>
      </c>
      <c r="N96" s="5">
        <f>+COUNTIFS(Tabla2[Sede],'Book 2.1_Casos registrados'!$A$70, Tabla2[Año],2022,Tabla2[Mes],12,Tabla2[SubCategoria Detalle],'Book 2.1_Casos registrados'!B96,Tabla2[Tipo],'Book 2.1_Casos registrados'!$A$91)</f>
        <v>0</v>
      </c>
    </row>
    <row r="97" spans="1:14" ht="15" x14ac:dyDescent="0.25">
      <c r="A97" s="56"/>
      <c r="B97" s="36" t="s">
        <v>8535</v>
      </c>
      <c r="C97" s="5">
        <f>+COUNTIFS(Tabla2[Sede],'Book 2.1_Casos registrados'!$A$70, Tabla2[Año],2022,Tabla2[Mes],1,Tabla2[SubCategoria Detalle],'Book 2.1_Casos registrados'!B97,Tabla2[Tipo],'Book 2.1_Casos registrados'!$A$91)</f>
        <v>0</v>
      </c>
      <c r="D97" s="5">
        <f>+COUNTIFS(Tabla2[Sede],'Book 2.1_Casos registrados'!$A$70, Tabla2[Año],2022,Tabla2[Mes],2,Tabla2[SubCategoria Detalle],'Book 2.1_Casos registrados'!B97,Tabla2[Tipo],'Book 2.1_Casos registrados'!$A$91)</f>
        <v>0</v>
      </c>
      <c r="E97" s="5">
        <f>+COUNTIFS(Tabla2[Sede],'Book 2.1_Casos registrados'!$A$70, Tabla2[Año],2022,Tabla2[Mes],3,Tabla2[SubCategoria Detalle],'Book 2.1_Casos registrados'!B97,Tabla2[Tipo],'Book 2.1_Casos registrados'!$A$91)</f>
        <v>0</v>
      </c>
      <c r="F97" s="5">
        <f>+COUNTIFS(Tabla2[Sede],'Book 2.1_Casos registrados'!$A$70, Tabla2[Año],2022,Tabla2[Mes],4,Tabla2[SubCategoria Detalle],'Book 2.1_Casos registrados'!B97,Tabla2[Tipo],'Book 2.1_Casos registrados'!$A$91)</f>
        <v>5</v>
      </c>
      <c r="G97" s="5">
        <f>+COUNTIFS(Tabla2[Sede],'Book 2.1_Casos registrados'!$A$70, Tabla2[Año],2022,Tabla2[Mes],5,Tabla2[SubCategoria Detalle],'Book 2.1_Casos registrados'!B97,Tabla2[Tipo],'Book 2.1_Casos registrados'!$A$91)</f>
        <v>5</v>
      </c>
      <c r="H97" s="5">
        <f>+COUNTIFS(Tabla2[Sede],'Book 2.1_Casos registrados'!$A$70, Tabla2[Año],2022,Tabla2[Mes],6,Tabla2[SubCategoria Detalle],'Book 2.1_Casos registrados'!B97,Tabla2[Tipo],'Book 2.1_Casos registrados'!$A$91)</f>
        <v>0</v>
      </c>
      <c r="I97" s="5">
        <f>+COUNTIFS(Tabla2[Sede],'Book 2.1_Casos registrados'!$A$70, Tabla2[Año],2022,Tabla2[Mes],7,Tabla2[SubCategoria Detalle],'Book 2.1_Casos registrados'!B97,Tabla2[Tipo],'Book 2.1_Casos registrados'!$A$91)</f>
        <v>0</v>
      </c>
      <c r="J97" s="5">
        <f>+COUNTIFS(Tabla2[Sede],'Book 2.1_Casos registrados'!$A$70, Tabla2[Año],2022,Tabla2[Mes],8,Tabla2[SubCategoria Detalle],'Book 2.1_Casos registrados'!B97,Tabla2[Tipo],'Book 2.1_Casos registrados'!$A$91)</f>
        <v>0</v>
      </c>
      <c r="K97" s="5">
        <f>+COUNTIFS(Tabla2[Sede],'Book 2.1_Casos registrados'!$A$70, Tabla2[Año],2022,Tabla2[Mes],9,Tabla2[SubCategoria Detalle],'Book 2.1_Casos registrados'!B97,Tabla2[Tipo],'Book 2.1_Casos registrados'!$A$91)</f>
        <v>0</v>
      </c>
      <c r="L97" s="5">
        <f>+COUNTIFS(Tabla2[Sede],'Book 2.1_Casos registrados'!$A$70, Tabla2[Año],2022,Tabla2[Mes],10,Tabla2[SubCategoria Detalle],'Book 2.1_Casos registrados'!B97,Tabla2[Tipo],'Book 2.1_Casos registrados'!$A$91)</f>
        <v>0</v>
      </c>
      <c r="M97" s="5">
        <f>+COUNTIFS(Tabla2[Sede],'Book 2.1_Casos registrados'!$A$70, Tabla2[Año],2022,Tabla2[Mes],11,Tabla2[SubCategoria Detalle],'Book 2.1_Casos registrados'!B97,Tabla2[Tipo],'Book 2.1_Casos registrados'!$A$91)</f>
        <v>0</v>
      </c>
      <c r="N97" s="5">
        <f>+COUNTIFS(Tabla2[Sede],'Book 2.1_Casos registrados'!$A$70, Tabla2[Año],2022,Tabla2[Mes],12,Tabla2[SubCategoria Detalle],'Book 2.1_Casos registrados'!B97,Tabla2[Tipo],'Book 2.1_Casos registrados'!$A$91)</f>
        <v>1</v>
      </c>
    </row>
    <row r="98" spans="1:14" ht="15" x14ac:dyDescent="0.25">
      <c r="A98" s="56"/>
      <c r="B98" s="36" t="s">
        <v>7744</v>
      </c>
      <c r="C98" s="5">
        <f>+COUNTIFS(Tabla2[Sede],'Book 2.1_Casos registrados'!$A$70, Tabla2[Año],2022,Tabla2[Mes],1,Tabla2[SubCategoria Detalle],'Book 2.1_Casos registrados'!B98,Tabla2[Tipo],'Book 2.1_Casos registrados'!$A$91)</f>
        <v>0</v>
      </c>
      <c r="D98" s="5">
        <f>+COUNTIFS(Tabla2[Sede],'Book 2.1_Casos registrados'!$A$70, Tabla2[Año],2022,Tabla2[Mes],2,Tabla2[SubCategoria Detalle],'Book 2.1_Casos registrados'!B98,Tabla2[Tipo],'Book 2.1_Casos registrados'!$A$91)</f>
        <v>0</v>
      </c>
      <c r="E98" s="5">
        <f>+COUNTIFS(Tabla2[Sede],'Book 2.1_Casos registrados'!$A$70, Tabla2[Año],2022,Tabla2[Mes],3,Tabla2[SubCategoria Detalle],'Book 2.1_Casos registrados'!B98,Tabla2[Tipo],'Book 2.1_Casos registrados'!$A$91)</f>
        <v>1</v>
      </c>
      <c r="F98" s="5">
        <f>+COUNTIFS(Tabla2[Sede],'Book 2.1_Casos registrados'!$A$70, Tabla2[Año],2022,Tabla2[Mes],4,Tabla2[SubCategoria Detalle],'Book 2.1_Casos registrados'!B98,Tabla2[Tipo],'Book 2.1_Casos registrados'!$A$91)</f>
        <v>0</v>
      </c>
      <c r="G98" s="5">
        <f>+COUNTIFS(Tabla2[Sede],'Book 2.1_Casos registrados'!$A$70, Tabla2[Año],2022,Tabla2[Mes],5,Tabla2[SubCategoria Detalle],'Book 2.1_Casos registrados'!B98,Tabla2[Tipo],'Book 2.1_Casos registrados'!$A$91)</f>
        <v>6</v>
      </c>
      <c r="H98" s="5">
        <f>+COUNTIFS(Tabla2[Sede],'Book 2.1_Casos registrados'!$A$70, Tabla2[Año],2022,Tabla2[Mes],6,Tabla2[SubCategoria Detalle],'Book 2.1_Casos registrados'!B98,Tabla2[Tipo],'Book 2.1_Casos registrados'!$A$91)</f>
        <v>0</v>
      </c>
      <c r="I98" s="5">
        <f>+COUNTIFS(Tabla2[Sede],'Book 2.1_Casos registrados'!$A$70, Tabla2[Año],2022,Tabla2[Mes],7,Tabla2[SubCategoria Detalle],'Book 2.1_Casos registrados'!B98,Tabla2[Tipo],'Book 2.1_Casos registrados'!$A$91)</f>
        <v>0</v>
      </c>
      <c r="J98" s="5">
        <f>+COUNTIFS(Tabla2[Sede],'Book 2.1_Casos registrados'!$A$70, Tabla2[Año],2022,Tabla2[Mes],8,Tabla2[SubCategoria Detalle],'Book 2.1_Casos registrados'!B98,Tabla2[Tipo],'Book 2.1_Casos registrados'!$A$91)</f>
        <v>2</v>
      </c>
      <c r="K98" s="5">
        <f>+COUNTIFS(Tabla2[Sede],'Book 2.1_Casos registrados'!$A$70, Tabla2[Año],2022,Tabla2[Mes],9,Tabla2[SubCategoria Detalle],'Book 2.1_Casos registrados'!B98,Tabla2[Tipo],'Book 2.1_Casos registrados'!$A$91)</f>
        <v>0</v>
      </c>
      <c r="L98" s="5">
        <f>+COUNTIFS(Tabla2[Sede],'Book 2.1_Casos registrados'!$A$70, Tabla2[Año],2022,Tabla2[Mes],10,Tabla2[SubCategoria Detalle],'Book 2.1_Casos registrados'!B98,Tabla2[Tipo],'Book 2.1_Casos registrados'!$A$91)</f>
        <v>0</v>
      </c>
      <c r="M98" s="5">
        <f>+COUNTIFS(Tabla2[Sede],'Book 2.1_Casos registrados'!$A$70, Tabla2[Año],2022,Tabla2[Mes],11,Tabla2[SubCategoria Detalle],'Book 2.1_Casos registrados'!B98,Tabla2[Tipo],'Book 2.1_Casos registrados'!$A$91)</f>
        <v>1</v>
      </c>
      <c r="N98" s="5">
        <f>+COUNTIFS(Tabla2[Sede],'Book 2.1_Casos registrados'!$A$70, Tabla2[Año],2022,Tabla2[Mes],12,Tabla2[SubCategoria Detalle],'Book 2.1_Casos registrados'!B98,Tabla2[Tipo],'Book 2.1_Casos registrados'!$A$91)</f>
        <v>0</v>
      </c>
    </row>
    <row r="99" spans="1:14" ht="15" x14ac:dyDescent="0.25">
      <c r="A99" s="56"/>
      <c r="B99" s="36" t="s">
        <v>7723</v>
      </c>
      <c r="C99" s="5">
        <f>+COUNTIFS(Tabla2[Sede],'Book 2.1_Casos registrados'!$A$70, Tabla2[Año],2022,Tabla2[Mes],1,Tabla2[SubCategoria Detalle],'Book 2.1_Casos registrados'!B99,Tabla2[Tipo],'Book 2.1_Casos registrados'!$A$91)</f>
        <v>2</v>
      </c>
      <c r="D99" s="5">
        <f>+COUNTIFS(Tabla2[Sede],'Book 2.1_Casos registrados'!$A$70, Tabla2[Año],2022,Tabla2[Mes],2,Tabla2[SubCategoria Detalle],'Book 2.1_Casos registrados'!B99,Tabla2[Tipo],'Book 2.1_Casos registrados'!$A$91)</f>
        <v>1</v>
      </c>
      <c r="E99" s="5">
        <f>+COUNTIFS(Tabla2[Sede],'Book 2.1_Casos registrados'!$A$70, Tabla2[Año],2022,Tabla2[Mes],3,Tabla2[SubCategoria Detalle],'Book 2.1_Casos registrados'!B99,Tabla2[Tipo],'Book 2.1_Casos registrados'!$A$91)</f>
        <v>3</v>
      </c>
      <c r="F99" s="5">
        <f>+COUNTIFS(Tabla2[Sede],'Book 2.1_Casos registrados'!$A$70, Tabla2[Año],2022,Tabla2[Mes],4,Tabla2[SubCategoria Detalle],'Book 2.1_Casos registrados'!B99,Tabla2[Tipo],'Book 2.1_Casos registrados'!$A$91)</f>
        <v>2</v>
      </c>
      <c r="G99" s="5">
        <f>+COUNTIFS(Tabla2[Sede],'Book 2.1_Casos registrados'!$A$70, Tabla2[Año],2022,Tabla2[Mes],5,Tabla2[SubCategoria Detalle],'Book 2.1_Casos registrados'!B99,Tabla2[Tipo],'Book 2.1_Casos registrados'!$A$91)</f>
        <v>1</v>
      </c>
      <c r="H99" s="5">
        <f>+COUNTIFS(Tabla2[Sede],'Book 2.1_Casos registrados'!$A$70, Tabla2[Año],2022,Tabla2[Mes],6,Tabla2[SubCategoria Detalle],'Book 2.1_Casos registrados'!B99,Tabla2[Tipo],'Book 2.1_Casos registrados'!$A$91)</f>
        <v>0</v>
      </c>
      <c r="I99" s="5">
        <f>+COUNTIFS(Tabla2[Sede],'Book 2.1_Casos registrados'!$A$70, Tabla2[Año],2022,Tabla2[Mes],7,Tabla2[SubCategoria Detalle],'Book 2.1_Casos registrados'!B99,Tabla2[Tipo],'Book 2.1_Casos registrados'!$A$91)</f>
        <v>0</v>
      </c>
      <c r="J99" s="5">
        <f>+COUNTIFS(Tabla2[Sede],'Book 2.1_Casos registrados'!$A$70, Tabla2[Año],2022,Tabla2[Mes],8,Tabla2[SubCategoria Detalle],'Book 2.1_Casos registrados'!B99,Tabla2[Tipo],'Book 2.1_Casos registrados'!$A$91)</f>
        <v>1</v>
      </c>
      <c r="K99" s="5">
        <f>+COUNTIFS(Tabla2[Sede],'Book 2.1_Casos registrados'!$A$70, Tabla2[Año],2022,Tabla2[Mes],9,Tabla2[SubCategoria Detalle],'Book 2.1_Casos registrados'!B99,Tabla2[Tipo],'Book 2.1_Casos registrados'!$A$91)</f>
        <v>0</v>
      </c>
      <c r="L99" s="5">
        <f>+COUNTIFS(Tabla2[Sede],'Book 2.1_Casos registrados'!$A$70, Tabla2[Año],2022,Tabla2[Mes],10,Tabla2[SubCategoria Detalle],'Book 2.1_Casos registrados'!B99,Tabla2[Tipo],'Book 2.1_Casos registrados'!$A$91)</f>
        <v>0</v>
      </c>
      <c r="M99" s="5">
        <f>+COUNTIFS(Tabla2[Sede],'Book 2.1_Casos registrados'!$A$70, Tabla2[Año],2022,Tabla2[Mes],11,Tabla2[SubCategoria Detalle],'Book 2.1_Casos registrados'!B99,Tabla2[Tipo],'Book 2.1_Casos registrados'!$A$91)</f>
        <v>0</v>
      </c>
      <c r="N99" s="5">
        <f>+COUNTIFS(Tabla2[Sede],'Book 2.1_Casos registrados'!$A$70, Tabla2[Año],2022,Tabla2[Mes],12,Tabla2[SubCategoria Detalle],'Book 2.1_Casos registrados'!B99,Tabla2[Tipo],'Book 2.1_Casos registrados'!$A$91)</f>
        <v>0</v>
      </c>
    </row>
    <row r="100" spans="1:14" ht="15" x14ac:dyDescent="0.25">
      <c r="A100" s="56"/>
      <c r="B100" s="36" t="s">
        <v>8559</v>
      </c>
      <c r="C100" s="5">
        <f>+COUNTIFS(Tabla2[Sede],'Book 2.1_Casos registrados'!$A$70, Tabla2[Año],2022,Tabla2[Mes],1,Tabla2[SubCategoria Detalle],'Book 2.1_Casos registrados'!B100,Tabla2[Tipo],'Book 2.1_Casos registrados'!$A$91)</f>
        <v>1</v>
      </c>
      <c r="D100" s="5">
        <f>+COUNTIFS(Tabla2[Sede],'Book 2.1_Casos registrados'!$A$70, Tabla2[Año],2022,Tabla2[Mes],2,Tabla2[SubCategoria Detalle],'Book 2.1_Casos registrados'!B100,Tabla2[Tipo],'Book 2.1_Casos registrados'!$A$91)</f>
        <v>0</v>
      </c>
      <c r="E100" s="5">
        <f>+COUNTIFS(Tabla2[Sede],'Book 2.1_Casos registrados'!$A$70, Tabla2[Año],2022,Tabla2[Mes],3,Tabla2[SubCategoria Detalle],'Book 2.1_Casos registrados'!B100,Tabla2[Tipo],'Book 2.1_Casos registrados'!$A$91)</f>
        <v>0</v>
      </c>
      <c r="F100" s="5">
        <f>+COUNTIFS(Tabla2[Sede],'Book 2.1_Casos registrados'!$A$70, Tabla2[Año],2022,Tabla2[Mes],4,Tabla2[SubCategoria Detalle],'Book 2.1_Casos registrados'!B100,Tabla2[Tipo],'Book 2.1_Casos registrados'!$A$91)</f>
        <v>0</v>
      </c>
      <c r="G100" s="5">
        <f>+COUNTIFS(Tabla2[Sede],'Book 2.1_Casos registrados'!$A$70, Tabla2[Año],2022,Tabla2[Mes],5,Tabla2[SubCategoria Detalle],'Book 2.1_Casos registrados'!B100,Tabla2[Tipo],'Book 2.1_Casos registrados'!$A$91)</f>
        <v>0</v>
      </c>
      <c r="H100" s="5">
        <f>+COUNTIFS(Tabla2[Sede],'Book 2.1_Casos registrados'!$A$70, Tabla2[Año],2022,Tabla2[Mes],6,Tabla2[SubCategoria Detalle],'Book 2.1_Casos registrados'!B100,Tabla2[Tipo],'Book 2.1_Casos registrados'!$A$91)</f>
        <v>1</v>
      </c>
      <c r="I100" s="5">
        <f>+COUNTIFS(Tabla2[Sede],'Book 2.1_Casos registrados'!$A$70, Tabla2[Año],2022,Tabla2[Mes],7,Tabla2[SubCategoria Detalle],'Book 2.1_Casos registrados'!B100,Tabla2[Tipo],'Book 2.1_Casos registrados'!$A$91)</f>
        <v>0</v>
      </c>
      <c r="J100" s="5">
        <f>+COUNTIFS(Tabla2[Sede],'Book 2.1_Casos registrados'!$A$70, Tabla2[Año],2022,Tabla2[Mes],8,Tabla2[SubCategoria Detalle],'Book 2.1_Casos registrados'!B100,Tabla2[Tipo],'Book 2.1_Casos registrados'!$A$91)</f>
        <v>0</v>
      </c>
      <c r="K100" s="5">
        <f>+COUNTIFS(Tabla2[Sede],'Book 2.1_Casos registrados'!$A$70, Tabla2[Año],2022,Tabla2[Mes],9,Tabla2[SubCategoria Detalle],'Book 2.1_Casos registrados'!B100,Tabla2[Tipo],'Book 2.1_Casos registrados'!$A$91)</f>
        <v>0</v>
      </c>
      <c r="L100" s="5">
        <f>+COUNTIFS(Tabla2[Sede],'Book 2.1_Casos registrados'!$A$70, Tabla2[Año],2022,Tabla2[Mes],10,Tabla2[SubCategoria Detalle],'Book 2.1_Casos registrados'!B100,Tabla2[Tipo],'Book 2.1_Casos registrados'!$A$91)</f>
        <v>0</v>
      </c>
      <c r="M100" s="5">
        <f>+COUNTIFS(Tabla2[Sede],'Book 2.1_Casos registrados'!$A$70, Tabla2[Año],2022,Tabla2[Mes],11,Tabla2[SubCategoria Detalle],'Book 2.1_Casos registrados'!B100,Tabla2[Tipo],'Book 2.1_Casos registrados'!$A$91)</f>
        <v>0</v>
      </c>
      <c r="N100" s="5">
        <f>+COUNTIFS(Tabla2[Sede],'Book 2.1_Casos registrados'!$A$70, Tabla2[Año],2022,Tabla2[Mes],12,Tabla2[SubCategoria Detalle],'Book 2.1_Casos registrados'!B100,Tabla2[Tipo],'Book 2.1_Casos registrados'!$A$91)</f>
        <v>0</v>
      </c>
    </row>
    <row r="101" spans="1:14" ht="15" x14ac:dyDescent="0.25">
      <c r="A101" s="56"/>
      <c r="B101" s="36" t="s">
        <v>7721</v>
      </c>
      <c r="C101" s="5">
        <f>+COUNTIFS(Tabla2[Sede],'Book 2.1_Casos registrados'!$A$70, Tabla2[Año],2022,Tabla2[Mes],1,Tabla2[SubCategoria Detalle],'Book 2.1_Casos registrados'!B101,Tabla2[Tipo],'Book 2.1_Casos registrados'!$A$91)</f>
        <v>0</v>
      </c>
      <c r="D101" s="5">
        <f>+COUNTIFS(Tabla2[Sede],'Book 2.1_Casos registrados'!$A$70, Tabla2[Año],2022,Tabla2[Mes],2,Tabla2[SubCategoria Detalle],'Book 2.1_Casos registrados'!B101,Tabla2[Tipo],'Book 2.1_Casos registrados'!$A$91)</f>
        <v>0</v>
      </c>
      <c r="E101" s="5">
        <f>+COUNTIFS(Tabla2[Sede],'Book 2.1_Casos registrados'!$A$70, Tabla2[Año],2022,Tabla2[Mes],3,Tabla2[SubCategoria Detalle],'Book 2.1_Casos registrados'!B101,Tabla2[Tipo],'Book 2.1_Casos registrados'!$A$91)</f>
        <v>2</v>
      </c>
      <c r="F101" s="5">
        <f>+COUNTIFS(Tabla2[Sede],'Book 2.1_Casos registrados'!$A$70, Tabla2[Año],2022,Tabla2[Mes],4,Tabla2[SubCategoria Detalle],'Book 2.1_Casos registrados'!B101,Tabla2[Tipo],'Book 2.1_Casos registrados'!$A$91)</f>
        <v>0</v>
      </c>
      <c r="G101" s="5">
        <f>+COUNTIFS(Tabla2[Sede],'Book 2.1_Casos registrados'!$A$70, Tabla2[Año],2022,Tabla2[Mes],5,Tabla2[SubCategoria Detalle],'Book 2.1_Casos registrados'!B101,Tabla2[Tipo],'Book 2.1_Casos registrados'!$A$91)</f>
        <v>1</v>
      </c>
      <c r="H101" s="5">
        <f>+COUNTIFS(Tabla2[Sede],'Book 2.1_Casos registrados'!$A$70, Tabla2[Año],2022,Tabla2[Mes],6,Tabla2[SubCategoria Detalle],'Book 2.1_Casos registrados'!B101,Tabla2[Tipo],'Book 2.1_Casos registrados'!$A$91)</f>
        <v>4</v>
      </c>
      <c r="I101" s="5">
        <f>+COUNTIFS(Tabla2[Sede],'Book 2.1_Casos registrados'!$A$70, Tabla2[Año],2022,Tabla2[Mes],7,Tabla2[SubCategoria Detalle],'Book 2.1_Casos registrados'!B101,Tabla2[Tipo],'Book 2.1_Casos registrados'!$A$91)</f>
        <v>0</v>
      </c>
      <c r="J101" s="5">
        <f>+COUNTIFS(Tabla2[Sede],'Book 2.1_Casos registrados'!$A$70, Tabla2[Año],2022,Tabla2[Mes],8,Tabla2[SubCategoria Detalle],'Book 2.1_Casos registrados'!B101,Tabla2[Tipo],'Book 2.1_Casos registrados'!$A$91)</f>
        <v>1</v>
      </c>
      <c r="K101" s="5">
        <f>+COUNTIFS(Tabla2[Sede],'Book 2.1_Casos registrados'!$A$70, Tabla2[Año],2022,Tabla2[Mes],9,Tabla2[SubCategoria Detalle],'Book 2.1_Casos registrados'!B101,Tabla2[Tipo],'Book 2.1_Casos registrados'!$A$91)</f>
        <v>0</v>
      </c>
      <c r="L101" s="5">
        <f>+COUNTIFS(Tabla2[Sede],'Book 2.1_Casos registrados'!$A$70, Tabla2[Año],2022,Tabla2[Mes],10,Tabla2[SubCategoria Detalle],'Book 2.1_Casos registrados'!B101,Tabla2[Tipo],'Book 2.1_Casos registrados'!$A$91)</f>
        <v>0</v>
      </c>
      <c r="M101" s="5">
        <f>+COUNTIFS(Tabla2[Sede],'Book 2.1_Casos registrados'!$A$70, Tabla2[Año],2022,Tabla2[Mes],11,Tabla2[SubCategoria Detalle],'Book 2.1_Casos registrados'!B101,Tabla2[Tipo],'Book 2.1_Casos registrados'!$A$91)</f>
        <v>0</v>
      </c>
      <c r="N101" s="5">
        <f>+COUNTIFS(Tabla2[Sede],'Book 2.1_Casos registrados'!$A$70, Tabla2[Año],2022,Tabla2[Mes],12,Tabla2[SubCategoria Detalle],'Book 2.1_Casos registrados'!B101,Tabla2[Tipo],'Book 2.1_Casos registrados'!$A$91)</f>
        <v>1</v>
      </c>
    </row>
    <row r="102" spans="1:14" ht="15" x14ac:dyDescent="0.25">
      <c r="A102" s="56"/>
      <c r="B102" s="36" t="s">
        <v>7734</v>
      </c>
      <c r="C102" s="5"/>
      <c r="D102" s="5"/>
      <c r="E102" s="5"/>
      <c r="F102" s="5"/>
      <c r="G102" s="5"/>
      <c r="H102" s="5"/>
      <c r="I102" s="5"/>
      <c r="J102" s="5"/>
      <c r="K102" s="5"/>
      <c r="L102" s="5">
        <f>+COUNTIFS(Tabla2[Sede],'Book 2.1_Casos registrados'!$A$70, Tabla2[Año],2022,Tabla2[Mes],10,Tabla2[SubCategoria Detalle],'Book 2.1_Casos registrados'!B102,Tabla2[Tipo],'Book 2.1_Casos registrados'!$A$91)</f>
        <v>0</v>
      </c>
      <c r="M102" s="5">
        <f>+COUNTIFS(Tabla2[Sede],'Book 2.1_Casos registrados'!$A$70, Tabla2[Año],2022,Tabla2[Mes],11,Tabla2[SubCategoria Detalle],'Book 2.1_Casos registrados'!B102,Tabla2[Tipo],'Book 2.1_Casos registrados'!$A$91)</f>
        <v>0</v>
      </c>
      <c r="N102" s="5">
        <f>+COUNTIFS(Tabla2[Sede],'Book 2.1_Casos registrados'!$A$70, Tabla2[Año],2022,Tabla2[Mes],12,Tabla2[SubCategoria Detalle],'Book 2.1_Casos registrados'!B102,Tabla2[Tipo],'Book 2.1_Casos registrados'!$A$91)</f>
        <v>2</v>
      </c>
    </row>
    <row r="103" spans="1:14" ht="15" x14ac:dyDescent="0.25">
      <c r="A103" s="56"/>
      <c r="B103" s="36" t="s">
        <v>7980</v>
      </c>
      <c r="C103" s="5">
        <f>+COUNTIFS(Tabla2[Sede],'Book 2.1_Casos registrados'!$A$70, Tabla2[Año],2022,Tabla2[Mes],1,Tabla2[SubCategoria Detalle],'Book 2.1_Casos registrados'!B103,Tabla2[Tipo],'Book 2.1_Casos registrados'!$A$91)</f>
        <v>1</v>
      </c>
      <c r="D103" s="5">
        <f>+COUNTIFS(Tabla2[Sede],'Book 2.1_Casos registrados'!$A$70, Tabla2[Año],2022,Tabla2[Mes],2,Tabla2[SubCategoria Detalle],'Book 2.1_Casos registrados'!B103,Tabla2[Tipo],'Book 2.1_Casos registrados'!$A$91)</f>
        <v>0</v>
      </c>
      <c r="E103" s="5">
        <f>+COUNTIFS(Tabla2[Sede],'Book 2.1_Casos registrados'!$A$70, Tabla2[Año],2022,Tabla2[Mes],3,Tabla2[SubCategoria Detalle],'Book 2.1_Casos registrados'!B103,Tabla2[Tipo],'Book 2.1_Casos registrados'!$A$91)</f>
        <v>0</v>
      </c>
      <c r="F103" s="5">
        <f>+COUNTIFS(Tabla2[Sede],'Book 2.1_Casos registrados'!$A$70, Tabla2[Año],2022,Tabla2[Mes],4,Tabla2[SubCategoria Detalle],'Book 2.1_Casos registrados'!B103,Tabla2[Tipo],'Book 2.1_Casos registrados'!$A$91)</f>
        <v>0</v>
      </c>
      <c r="G103" s="5">
        <f>+COUNTIFS(Tabla2[Sede],'Book 2.1_Casos registrados'!$A$70, Tabla2[Año],2022,Tabla2[Mes],5,Tabla2[SubCategoria Detalle],'Book 2.1_Casos registrados'!B103,Tabla2[Tipo],'Book 2.1_Casos registrados'!$A$91)</f>
        <v>0</v>
      </c>
      <c r="H103" s="5">
        <f>+COUNTIFS(Tabla2[Sede],'Book 2.1_Casos registrados'!$A$70, Tabla2[Año],2022,Tabla2[Mes],6,Tabla2[SubCategoria Detalle],'Book 2.1_Casos registrados'!B103,Tabla2[Tipo],'Book 2.1_Casos registrados'!$A$91)</f>
        <v>1</v>
      </c>
      <c r="I103" s="5">
        <f>+COUNTIFS(Tabla2[Sede],'Book 2.1_Casos registrados'!$A$70, Tabla2[Año],2022,Tabla2[Mes],7,Tabla2[SubCategoria Detalle],'Book 2.1_Casos registrados'!B103,Tabla2[Tipo],'Book 2.1_Casos registrados'!$A$91)</f>
        <v>0</v>
      </c>
      <c r="J103" s="5">
        <f>+COUNTIFS(Tabla2[Sede],'Book 2.1_Casos registrados'!$A$70, Tabla2[Año],2022,Tabla2[Mes],8,Tabla2[SubCategoria Detalle],'Book 2.1_Casos registrados'!B103,Tabla2[Tipo],'Book 2.1_Casos registrados'!$A$91)</f>
        <v>2</v>
      </c>
      <c r="K103" s="5">
        <f>+COUNTIFS(Tabla2[Sede],'Book 2.1_Casos registrados'!$A$70, Tabla2[Año],2022,Tabla2[Mes],9,Tabla2[SubCategoria Detalle],'Book 2.1_Casos registrados'!B103,Tabla2[Tipo],'Book 2.1_Casos registrados'!$A$91)</f>
        <v>0</v>
      </c>
      <c r="L103" s="5">
        <f>+COUNTIFS(Tabla2[Sede],'Book 2.1_Casos registrados'!$A$70, Tabla2[Año],2022,Tabla2[Mes],10,Tabla2[SubCategoria Detalle],'Book 2.1_Casos registrados'!B103,Tabla2[Tipo],'Book 2.1_Casos registrados'!$A$91)</f>
        <v>1</v>
      </c>
      <c r="M103" s="5">
        <f>+COUNTIFS(Tabla2[Sede],'Book 2.1_Casos registrados'!$A$70, Tabla2[Año],2022,Tabla2[Mes],11,Tabla2[SubCategoria Detalle],'Book 2.1_Casos registrados'!B103,Tabla2[Tipo],'Book 2.1_Casos registrados'!$A$91)</f>
        <v>0</v>
      </c>
      <c r="N103" s="5">
        <f>+COUNTIFS(Tabla2[Sede],'Book 2.1_Casos registrados'!$A$70, Tabla2[Año],2022,Tabla2[Mes],12,Tabla2[SubCategoria Detalle],'Book 2.1_Casos registrados'!B103,Tabla2[Tipo],'Book 2.1_Casos registrados'!$A$91)</f>
        <v>0</v>
      </c>
    </row>
    <row r="104" spans="1:14" x14ac:dyDescent="0.35">
      <c r="B104" s="15" t="s">
        <v>8892</v>
      </c>
      <c r="C104" s="5">
        <f t="shared" ref="C104:N104" si="2">+SUM(C71:C103)</f>
        <v>43</v>
      </c>
      <c r="D104" s="5">
        <f t="shared" si="2"/>
        <v>36</v>
      </c>
      <c r="E104" s="5">
        <f t="shared" si="2"/>
        <v>50</v>
      </c>
      <c r="F104" s="5">
        <f t="shared" si="2"/>
        <v>25</v>
      </c>
      <c r="G104" s="5">
        <f t="shared" si="2"/>
        <v>50</v>
      </c>
      <c r="H104" s="5">
        <f t="shared" si="2"/>
        <v>39</v>
      </c>
      <c r="I104" s="5">
        <f t="shared" si="2"/>
        <v>30</v>
      </c>
      <c r="J104" s="5">
        <f>+COUNTIFS(Tabla2[Sede],'Book 2.1_Casos registrados'!$A$70, Tabla2[Año],2022,Tabla2[Mes],8,Tabla2[SubCategoria Detalle],'Book 2.1_Casos registrados'!B104,Tabla2[Tipo],'Book 2.1_Casos registrados'!$A$71)</f>
        <v>0</v>
      </c>
      <c r="K104" s="5">
        <f t="shared" si="2"/>
        <v>4</v>
      </c>
      <c r="L104" s="5">
        <f t="shared" si="2"/>
        <v>3</v>
      </c>
      <c r="M104" s="5">
        <f t="shared" si="2"/>
        <v>17</v>
      </c>
      <c r="N104" s="5">
        <f t="shared" si="2"/>
        <v>10</v>
      </c>
    </row>
    <row r="105" spans="1:14" x14ac:dyDescent="0.35">
      <c r="B105" s="6"/>
    </row>
    <row r="106" spans="1:14" x14ac:dyDescent="0.35">
      <c r="B106" s="6"/>
    </row>
    <row r="108" spans="1:14" ht="15.75" x14ac:dyDescent="0.25">
      <c r="A108" s="55" t="s">
        <v>56</v>
      </c>
      <c r="B108" s="55"/>
      <c r="C108" s="13" t="s">
        <v>9521</v>
      </c>
      <c r="D108" s="13" t="s">
        <v>9522</v>
      </c>
      <c r="E108" s="13" t="s">
        <v>9523</v>
      </c>
      <c r="F108" s="13" t="s">
        <v>9524</v>
      </c>
      <c r="G108" s="13" t="s">
        <v>9525</v>
      </c>
      <c r="H108" s="13" t="s">
        <v>9526</v>
      </c>
      <c r="I108" s="13" t="s">
        <v>9527</v>
      </c>
      <c r="J108" s="13" t="s">
        <v>9528</v>
      </c>
      <c r="K108" s="13" t="s">
        <v>9529</v>
      </c>
      <c r="L108" s="13" t="s">
        <v>9530</v>
      </c>
      <c r="M108" s="13" t="s">
        <v>9531</v>
      </c>
      <c r="N108" s="13" t="s">
        <v>9532</v>
      </c>
    </row>
    <row r="109" spans="1:14" ht="15" x14ac:dyDescent="0.25">
      <c r="A109" s="56" t="s">
        <v>22</v>
      </c>
      <c r="B109" s="36" t="s">
        <v>8893</v>
      </c>
      <c r="C109" s="5">
        <f>+COUNTIFS(Tabla2[Sede],'Book 2.1_Casos registrados'!$A$108, Tabla2[Año],2022,Tabla2[Mes],1,Tabla2[SubCategoria Detalle],'Book 2.1_Casos registrados'!B109,Tabla2[Tipo],'Book 2.1_Casos registrados'!$A$109)</f>
        <v>0</v>
      </c>
      <c r="D109" s="5">
        <f>+COUNTIFS(Tabla2[Sede],'Book 2.1_Casos registrados'!$A$108, Tabla2[Año],2022,Tabla2[Mes],2,Tabla2[SubCategoria Detalle],'Book 2.1_Casos registrados'!B109,Tabla2[Tipo],'Book 2.1_Casos registrados'!$A$109)</f>
        <v>12</v>
      </c>
      <c r="E109" s="5">
        <f>+COUNTIFS(Tabla2[Sede],'Book 2.1_Casos registrados'!$A$108, Tabla2[Año],2022,Tabla2[Mes],3,Tabla2[SubCategoria Detalle],'Book 2.1_Casos registrados'!B109,Tabla2[Tipo],'Book 2.1_Casos registrados'!$A$109)</f>
        <v>3</v>
      </c>
      <c r="F109" s="5">
        <f>+COUNTIFS(Tabla2[Sede],'Book 2.1_Casos registrados'!$A$108, Tabla2[Año],2022,Tabla2[Mes],4,Tabla2[SubCategoria Detalle],'Book 2.1_Casos registrados'!B109,Tabla2[Tipo],'Book 2.1_Casos registrados'!$A$109)</f>
        <v>0</v>
      </c>
      <c r="G109" s="5">
        <f>+COUNTIFS(Tabla2[Sede],'Book 2.1_Casos registrados'!$A$108, Tabla2[Año],2022,Tabla2[Mes],5,Tabla2[SubCategoria Detalle],'Book 2.1_Casos registrados'!B109,Tabla2[Tipo],'Book 2.1_Casos registrados'!$A$109)</f>
        <v>0</v>
      </c>
      <c r="H109" s="5">
        <f>+COUNTIFS(Tabla2[Sede],'Book 2.1_Casos registrados'!$A$108, Tabla2[Año],2022,Tabla2[Mes],6,Tabla2[SubCategoria Detalle],'Book 2.1_Casos registrados'!B109,Tabla2[Tipo],'Book 2.1_Casos registrados'!$A$109)</f>
        <v>0</v>
      </c>
      <c r="I109" s="5">
        <f>+COUNTIFS(Tabla2[Sede],'Book 2.1_Casos registrados'!$A$108, Tabla2[Año],2022,Tabla2[Mes],7,Tabla2[SubCategoria Detalle],'Book 2.1_Casos registrados'!B109,Tabla2[Tipo],'Book 2.1_Casos registrados'!$A$109)</f>
        <v>0</v>
      </c>
      <c r="J109" s="5">
        <f>+COUNTIFS(Tabla2[Sede],'Book 2.1_Casos registrados'!$A$108, Tabla2[Año],2022,Tabla2[Mes],8,Tabla2[SubCategoria Detalle],'Book 2.1_Casos registrados'!B109,Tabla2[Tipo],'Book 2.1_Casos registrados'!$A$109)</f>
        <v>0</v>
      </c>
      <c r="K109" s="5">
        <f>+COUNTIFS(Tabla2[Sede],'Book 2.1_Casos registrados'!$A$108, Tabla2[Año],2022,Tabla2[Mes],9,Tabla2[SubCategoria Detalle],'Book 2.1_Casos registrados'!B109,Tabla2[Tipo],'Book 2.1_Casos registrados'!$A$109)</f>
        <v>0</v>
      </c>
      <c r="L109" s="5">
        <f>+COUNTIFS(Tabla2[Sede],'Book 2.1_Casos registrados'!$A$108, Tabla2[Año],2022,Tabla2[Mes],10,Tabla2[SubCategoria Detalle],'Book 2.1_Casos registrados'!B109,Tabla2[Tipo],'Book 2.1_Casos registrados'!$A$109)</f>
        <v>0</v>
      </c>
      <c r="M109" s="5">
        <f>+COUNTIFS(Tabla2[Sede],'Book 2.1_Casos registrados'!$A$108, Tabla2[Año],2022,Tabla2[Mes],11,Tabla2[SubCategoria Detalle],'Book 2.1_Casos registrados'!B109,Tabla2[Tipo],'Book 2.1_Casos registrados'!$A$109)</f>
        <v>0</v>
      </c>
      <c r="N109" s="5"/>
    </row>
    <row r="110" spans="1:14" ht="15" x14ac:dyDescent="0.25">
      <c r="A110" s="56"/>
      <c r="B110" s="36" t="s">
        <v>7734</v>
      </c>
      <c r="C110" s="5">
        <f>+COUNTIFS(Tabla2[Sede],'Book 2.1_Casos registrados'!$A$108, Tabla2[Año],2022,Tabla2[Mes],1,Tabla2[SubCategoria Detalle],'Book 2.1_Casos registrados'!B110,Tabla2[Tipo],'Book 2.1_Casos registrados'!$A$109)</f>
        <v>18</v>
      </c>
      <c r="D110" s="5">
        <f>+COUNTIFS(Tabla2[Sede],'Book 2.1_Casos registrados'!$A$108, Tabla2[Año],2022,Tabla2[Mes],2,Tabla2[SubCategoria Detalle],'Book 2.1_Casos registrados'!B110,Tabla2[Tipo],'Book 2.1_Casos registrados'!$A$109)</f>
        <v>3</v>
      </c>
      <c r="E110" s="5">
        <f>+COUNTIFS(Tabla2[Sede],'Book 2.1_Casos registrados'!$A$108, Tabla2[Año],2022,Tabla2[Mes],3,Tabla2[SubCategoria Detalle],'Book 2.1_Casos registrados'!B110,Tabla2[Tipo],'Book 2.1_Casos registrados'!$A$109)</f>
        <v>10</v>
      </c>
      <c r="F110" s="5">
        <f>+COUNTIFS(Tabla2[Sede],'Book 2.1_Casos registrados'!$A$108, Tabla2[Año],2022,Tabla2[Mes],4,Tabla2[SubCategoria Detalle],'Book 2.1_Casos registrados'!B110,Tabla2[Tipo],'Book 2.1_Casos registrados'!$A$109)</f>
        <v>4</v>
      </c>
      <c r="G110" s="5">
        <f>+COUNTIFS(Tabla2[Sede],'Book 2.1_Casos registrados'!$A$108, Tabla2[Año],2022,Tabla2[Mes],5,Tabla2[SubCategoria Detalle],'Book 2.1_Casos registrados'!B110,Tabla2[Tipo],'Book 2.1_Casos registrados'!$A$109)</f>
        <v>3</v>
      </c>
      <c r="H110" s="5">
        <f>+COUNTIFS(Tabla2[Sede],'Book 2.1_Casos registrados'!$A$108, Tabla2[Año],2022,Tabla2[Mes],6,Tabla2[SubCategoria Detalle],'Book 2.1_Casos registrados'!B110,Tabla2[Tipo],'Book 2.1_Casos registrados'!$A$109)</f>
        <v>1</v>
      </c>
      <c r="I110" s="5">
        <f>+COUNTIFS(Tabla2[Sede],'Book 2.1_Casos registrados'!$A$108, Tabla2[Año],2022,Tabla2[Mes],7,Tabla2[SubCategoria Detalle],'Book 2.1_Casos registrados'!B110,Tabla2[Tipo],'Book 2.1_Casos registrados'!$A$109)</f>
        <v>1</v>
      </c>
      <c r="J110" s="5">
        <f>+COUNTIFS(Tabla2[Sede],'Book 2.1_Casos registrados'!$A$108, Tabla2[Año],2022,Tabla2[Mes],8,Tabla2[SubCategoria Detalle],'Book 2.1_Casos registrados'!B110,Tabla2[Tipo],'Book 2.1_Casos registrados'!$A$109)</f>
        <v>3</v>
      </c>
      <c r="K110" s="5">
        <f>+COUNTIFS(Tabla2[Sede],'Book 2.1_Casos registrados'!$A$108, Tabla2[Año],2022,Tabla2[Mes],9,Tabla2[SubCategoria Detalle],'Book 2.1_Casos registrados'!B110,Tabla2[Tipo],'Book 2.1_Casos registrados'!$A$109)</f>
        <v>0</v>
      </c>
      <c r="L110" s="5">
        <f>+COUNTIFS(Tabla2[Sede],'Book 2.1_Casos registrados'!$A$108, Tabla2[Año],2022,Tabla2[Mes],10,Tabla2[SubCategoria Detalle],'Book 2.1_Casos registrados'!B110,Tabla2[Tipo],'Book 2.1_Casos registrados'!$A$109)</f>
        <v>2</v>
      </c>
      <c r="M110" s="5">
        <f>+COUNTIFS(Tabla2[Sede],'Book 2.1_Casos registrados'!$A$108, Tabla2[Año],2022,Tabla2[Mes],11,Tabla2[SubCategoria Detalle],'Book 2.1_Casos registrados'!B110,Tabla2[Tipo],'Book 2.1_Casos registrados'!$A$109)</f>
        <v>0</v>
      </c>
      <c r="N110" s="5"/>
    </row>
    <row r="111" spans="1:14" ht="15" x14ac:dyDescent="0.25">
      <c r="A111" s="56"/>
      <c r="B111" s="36" t="s">
        <v>7764</v>
      </c>
      <c r="C111" s="5">
        <f>+COUNTIFS(Tabla2[Sede],'Book 2.1_Casos registrados'!$A$108, Tabla2[Año],2022,Tabla2[Mes],1,Tabla2[SubCategoria Detalle],'Book 2.1_Casos registrados'!B111,Tabla2[Tipo],'Book 2.1_Casos registrados'!$A$109)</f>
        <v>1</v>
      </c>
      <c r="D111" s="5">
        <f>+COUNTIFS(Tabla2[Sede],'Book 2.1_Casos registrados'!$A$108, Tabla2[Año],2022,Tabla2[Mes],2,Tabla2[SubCategoria Detalle],'Book 2.1_Casos registrados'!B111,Tabla2[Tipo],'Book 2.1_Casos registrados'!$A$109)</f>
        <v>0</v>
      </c>
      <c r="E111" s="5">
        <f>+COUNTIFS(Tabla2[Sede],'Book 2.1_Casos registrados'!$A$108, Tabla2[Año],2022,Tabla2[Mes],3,Tabla2[SubCategoria Detalle],'Book 2.1_Casos registrados'!B111,Tabla2[Tipo],'Book 2.1_Casos registrados'!$A$109)</f>
        <v>0</v>
      </c>
      <c r="F111" s="5">
        <f>+COUNTIFS(Tabla2[Sede],'Book 2.1_Casos registrados'!$A$108, Tabla2[Año],2022,Tabla2[Mes],4,Tabla2[SubCategoria Detalle],'Book 2.1_Casos registrados'!B111,Tabla2[Tipo],'Book 2.1_Casos registrados'!$A$109)</f>
        <v>0</v>
      </c>
      <c r="G111" s="5">
        <f>+COUNTIFS(Tabla2[Sede],'Book 2.1_Casos registrados'!$A$108, Tabla2[Año],2022,Tabla2[Mes],5,Tabla2[SubCategoria Detalle],'Book 2.1_Casos registrados'!B111,Tabla2[Tipo],'Book 2.1_Casos registrados'!$A$109)</f>
        <v>0</v>
      </c>
      <c r="H111" s="5">
        <f>+COUNTIFS(Tabla2[Sede],'Book 2.1_Casos registrados'!$A$108, Tabla2[Año],2022,Tabla2[Mes],6,Tabla2[SubCategoria Detalle],'Book 2.1_Casos registrados'!B111,Tabla2[Tipo],'Book 2.1_Casos registrados'!$A$109)</f>
        <v>0</v>
      </c>
      <c r="I111" s="5">
        <f>+COUNTIFS(Tabla2[Sede],'Book 2.1_Casos registrados'!$A$108, Tabla2[Año],2022,Tabla2[Mes],7,Tabla2[SubCategoria Detalle],'Book 2.1_Casos registrados'!B111,Tabla2[Tipo],'Book 2.1_Casos registrados'!$A$109)</f>
        <v>0</v>
      </c>
      <c r="J111" s="5">
        <f>+COUNTIFS(Tabla2[Sede],'Book 2.1_Casos registrados'!$A$108, Tabla2[Año],2022,Tabla2[Mes],8,Tabla2[SubCategoria Detalle],'Book 2.1_Casos registrados'!B111,Tabla2[Tipo],'Book 2.1_Casos registrados'!$A$109)</f>
        <v>1</v>
      </c>
      <c r="K111" s="5">
        <f>+COUNTIFS(Tabla2[Sede],'Book 2.1_Casos registrados'!$A$108, Tabla2[Año],2022,Tabla2[Mes],9,Tabla2[SubCategoria Detalle],'Book 2.1_Casos registrados'!B111,Tabla2[Tipo],'Book 2.1_Casos registrados'!$A$109)</f>
        <v>0</v>
      </c>
      <c r="L111" s="5">
        <f>+COUNTIFS(Tabla2[Sede],'Book 2.1_Casos registrados'!$A$108, Tabla2[Año],2022,Tabla2[Mes],10,Tabla2[SubCategoria Detalle],'Book 2.1_Casos registrados'!B111,Tabla2[Tipo],'Book 2.1_Casos registrados'!$A$109)</f>
        <v>0</v>
      </c>
      <c r="M111" s="5">
        <f>+COUNTIFS(Tabla2[Sede],'Book 2.1_Casos registrados'!$A$108, Tabla2[Año],2022,Tabla2[Mes],11,Tabla2[SubCategoria Detalle],'Book 2.1_Casos registrados'!B111,Tabla2[Tipo],'Book 2.1_Casos registrados'!$A$109)</f>
        <v>1</v>
      </c>
      <c r="N111" s="5"/>
    </row>
    <row r="112" spans="1:14" ht="15" x14ac:dyDescent="0.25">
      <c r="A112" s="56"/>
      <c r="B112" s="36" t="s">
        <v>7744</v>
      </c>
      <c r="C112" s="5">
        <f>+COUNTIFS(Tabla2[Sede],'Book 2.1_Casos registrados'!$A$108, Tabla2[Año],2022,Tabla2[Mes],1,Tabla2[SubCategoria Detalle],'Book 2.1_Casos registrados'!B112,Tabla2[Tipo],'Book 2.1_Casos registrados'!$A$109)</f>
        <v>0</v>
      </c>
      <c r="D112" s="5">
        <f>+COUNTIFS(Tabla2[Sede],'Book 2.1_Casos registrados'!$A$108, Tabla2[Año],2022,Tabla2[Mes],2,Tabla2[SubCategoria Detalle],'Book 2.1_Casos registrados'!B112,Tabla2[Tipo],'Book 2.1_Casos registrados'!$A$109)</f>
        <v>0</v>
      </c>
      <c r="E112" s="5">
        <f>+COUNTIFS(Tabla2[Sede],'Book 2.1_Casos registrados'!$A$108, Tabla2[Año],2022,Tabla2[Mes],3,Tabla2[SubCategoria Detalle],'Book 2.1_Casos registrados'!B112,Tabla2[Tipo],'Book 2.1_Casos registrados'!$A$109)</f>
        <v>1</v>
      </c>
      <c r="F112" s="5">
        <f>+COUNTIFS(Tabla2[Sede],'Book 2.1_Casos registrados'!$A$108, Tabla2[Año],2022,Tabla2[Mes],4,Tabla2[SubCategoria Detalle],'Book 2.1_Casos registrados'!B112,Tabla2[Tipo],'Book 2.1_Casos registrados'!$A$109)</f>
        <v>0</v>
      </c>
      <c r="G112" s="5">
        <f>+COUNTIFS(Tabla2[Sede],'Book 2.1_Casos registrados'!$A$108, Tabla2[Año],2022,Tabla2[Mes],5,Tabla2[SubCategoria Detalle],'Book 2.1_Casos registrados'!B112,Tabla2[Tipo],'Book 2.1_Casos registrados'!$A$109)</f>
        <v>0</v>
      </c>
      <c r="H112" s="5">
        <f>+COUNTIFS(Tabla2[Sede],'Book 2.1_Casos registrados'!$A$108, Tabla2[Año],2022,Tabla2[Mes],6,Tabla2[SubCategoria Detalle],'Book 2.1_Casos registrados'!B112,Tabla2[Tipo],'Book 2.1_Casos registrados'!$A$109)</f>
        <v>0</v>
      </c>
      <c r="I112" s="5">
        <f>+COUNTIFS(Tabla2[Sede],'Book 2.1_Casos registrados'!$A$108, Tabla2[Año],2022,Tabla2[Mes],7,Tabla2[SubCategoria Detalle],'Book 2.1_Casos registrados'!B112,Tabla2[Tipo],'Book 2.1_Casos registrados'!$A$109)</f>
        <v>0</v>
      </c>
      <c r="J112" s="5">
        <f>+COUNTIFS(Tabla2[Sede],'Book 2.1_Casos registrados'!$A$108, Tabla2[Año],2022,Tabla2[Mes],8,Tabla2[SubCategoria Detalle],'Book 2.1_Casos registrados'!B112,Tabla2[Tipo],'Book 2.1_Casos registrados'!$A$109)</f>
        <v>0</v>
      </c>
      <c r="K112" s="5">
        <f>+COUNTIFS(Tabla2[Sede],'Book 2.1_Casos registrados'!$A$108, Tabla2[Año],2022,Tabla2[Mes],9,Tabla2[SubCategoria Detalle],'Book 2.1_Casos registrados'!B112,Tabla2[Tipo],'Book 2.1_Casos registrados'!$A$109)</f>
        <v>0</v>
      </c>
      <c r="L112" s="5">
        <f>+COUNTIFS(Tabla2[Sede],'Book 2.1_Casos registrados'!$A$108, Tabla2[Año],2022,Tabla2[Mes],10,Tabla2[SubCategoria Detalle],'Book 2.1_Casos registrados'!B112,Tabla2[Tipo],'Book 2.1_Casos registrados'!$A$109)</f>
        <v>0</v>
      </c>
      <c r="M112" s="5">
        <f>+COUNTIFS(Tabla2[Sede],'Book 2.1_Casos registrados'!$A$108, Tabla2[Año],2022,Tabla2[Mes],11,Tabla2[SubCategoria Detalle],'Book 2.1_Casos registrados'!B112,Tabla2[Tipo],'Book 2.1_Casos registrados'!$A$109)</f>
        <v>0</v>
      </c>
      <c r="N112" s="5"/>
    </row>
    <row r="113" spans="1:14" ht="15" x14ac:dyDescent="0.25">
      <c r="A113" s="56"/>
      <c r="B113" s="36" t="s">
        <v>7722</v>
      </c>
      <c r="C113" s="5">
        <f>+COUNTIFS(Tabla2[Sede],'Book 2.1_Casos registrados'!$A$108, Tabla2[Año],2022,Tabla2[Mes],1,Tabla2[SubCategoria Detalle],'Book 2.1_Casos registrados'!B113,Tabla2[Tipo],'Book 2.1_Casos registrados'!$A$109)</f>
        <v>0</v>
      </c>
      <c r="D113" s="5">
        <f>+COUNTIFS(Tabla2[Sede],'Book 2.1_Casos registrados'!$A$108, Tabla2[Año],2022,Tabla2[Mes],2,Tabla2[SubCategoria Detalle],'Book 2.1_Casos registrados'!B113,Tabla2[Tipo],'Book 2.1_Casos registrados'!$A$109)</f>
        <v>0</v>
      </c>
      <c r="E113" s="5">
        <f>+COUNTIFS(Tabla2[Sede],'Book 2.1_Casos registrados'!$A$108, Tabla2[Año],2022,Tabla2[Mes],3,Tabla2[SubCategoria Detalle],'Book 2.1_Casos registrados'!B113,Tabla2[Tipo],'Book 2.1_Casos registrados'!$A$109)</f>
        <v>0</v>
      </c>
      <c r="F113" s="5">
        <f>+COUNTIFS(Tabla2[Sede],'Book 2.1_Casos registrados'!$A$108, Tabla2[Año],2022,Tabla2[Mes],4,Tabla2[SubCategoria Detalle],'Book 2.1_Casos registrados'!B113,Tabla2[Tipo],'Book 2.1_Casos registrados'!$A$109)</f>
        <v>1</v>
      </c>
      <c r="G113" s="5">
        <f>+COUNTIFS(Tabla2[Sede],'Book 2.1_Casos registrados'!$A$108, Tabla2[Año],2022,Tabla2[Mes],5,Tabla2[SubCategoria Detalle],'Book 2.1_Casos registrados'!B113,Tabla2[Tipo],'Book 2.1_Casos registrados'!$A$109)</f>
        <v>0</v>
      </c>
      <c r="H113" s="5">
        <f>+COUNTIFS(Tabla2[Sede],'Book 2.1_Casos registrados'!$A$108, Tabla2[Año],2022,Tabla2[Mes],6,Tabla2[SubCategoria Detalle],'Book 2.1_Casos registrados'!B113,Tabla2[Tipo],'Book 2.1_Casos registrados'!$A$109)</f>
        <v>0</v>
      </c>
      <c r="I113" s="5">
        <f>+COUNTIFS(Tabla2[Sede],'Book 2.1_Casos registrados'!$A$108, Tabla2[Año],2022,Tabla2[Mes],7,Tabla2[SubCategoria Detalle],'Book 2.1_Casos registrados'!B113,Tabla2[Tipo],'Book 2.1_Casos registrados'!$A$109)</f>
        <v>1</v>
      </c>
      <c r="J113" s="5">
        <f>+COUNTIFS(Tabla2[Sede],'Book 2.1_Casos registrados'!$A$108, Tabla2[Año],2022,Tabla2[Mes],8,Tabla2[SubCategoria Detalle],'Book 2.1_Casos registrados'!B113,Tabla2[Tipo],'Book 2.1_Casos registrados'!$A$109)</f>
        <v>1</v>
      </c>
      <c r="K113" s="5">
        <f>+COUNTIFS(Tabla2[Sede],'Book 2.1_Casos registrados'!$A$108, Tabla2[Año],2022,Tabla2[Mes],9,Tabla2[SubCategoria Detalle],'Book 2.1_Casos registrados'!B113,Tabla2[Tipo],'Book 2.1_Casos registrados'!$A$109)</f>
        <v>0</v>
      </c>
      <c r="L113" s="5">
        <f>+COUNTIFS(Tabla2[Sede],'Book 2.1_Casos registrados'!$A$108, Tabla2[Año],2022,Tabla2[Mes],10,Tabla2[SubCategoria Detalle],'Book 2.1_Casos registrados'!B113,Tabla2[Tipo],'Book 2.1_Casos registrados'!$A$109)</f>
        <v>0</v>
      </c>
      <c r="M113" s="5">
        <f>+COUNTIFS(Tabla2[Sede],'Book 2.1_Casos registrados'!$A$108, Tabla2[Año],2022,Tabla2[Mes],11,Tabla2[SubCategoria Detalle],'Book 2.1_Casos registrados'!B113,Tabla2[Tipo],'Book 2.1_Casos registrados'!$A$109)</f>
        <v>0</v>
      </c>
      <c r="N113" s="5"/>
    </row>
    <row r="114" spans="1:14" ht="15" x14ac:dyDescent="0.25">
      <c r="A114" s="56"/>
      <c r="B114" s="5"/>
      <c r="C114" s="5">
        <f>+COUNTIFS(Tabla2[Sede],'Book 2.1_Casos registrados'!$A$108, Tabla2[Año],2022,Tabla2[Mes],1,Tabla2[SubCategoria Detalle],'Book 2.1_Casos registrados'!B114,Tabla2[Tipo],'Book 2.1_Casos registrados'!$A$109)</f>
        <v>0</v>
      </c>
      <c r="D114" s="5">
        <f>+COUNTIFS(Tabla2[Sede],'Book 2.1_Casos registrados'!$A$108, Tabla2[Año],2022,Tabla2[Mes],2,Tabla2[SubCategoria Detalle],'Book 2.1_Casos registrados'!B114,Tabla2[Tipo],'Book 2.1_Casos registrados'!$A$109)</f>
        <v>0</v>
      </c>
      <c r="E114" s="5">
        <f>+COUNTIFS(Tabla2[Sede],'Book 2.1_Casos registrados'!$A$108, Tabla2[Año],2022,Tabla2[Mes],3,Tabla2[SubCategoria Detalle],'Book 2.1_Casos registrados'!B114,Tabla2[Tipo],'Book 2.1_Casos registrados'!$A$109)</f>
        <v>0</v>
      </c>
      <c r="F114" s="5">
        <f>+COUNTIFS(Tabla2[Sede],'Book 2.1_Casos registrados'!$A$108, Tabla2[Año],2022,Tabla2[Mes],4,Tabla2[SubCategoria Detalle],'Book 2.1_Casos registrados'!B114,Tabla2[Tipo],'Book 2.1_Casos registrados'!$A$109)</f>
        <v>0</v>
      </c>
      <c r="G114" s="5">
        <f>+COUNTIFS(Tabla2[Sede],'Book 2.1_Casos registrados'!$A$108, Tabla2[Año],2022,Tabla2[Mes],5,Tabla2[SubCategoria Detalle],'Book 2.1_Casos registrados'!B114,Tabla2[Tipo],'Book 2.1_Casos registrados'!$A$109)</f>
        <v>0</v>
      </c>
      <c r="H114" s="5">
        <f>+COUNTIFS(Tabla2[Sede],'Book 2.1_Casos registrados'!$A$108, Tabla2[Año],2022,Tabla2[Mes],6,Tabla2[SubCategoria Detalle],'Book 2.1_Casos registrados'!B114,Tabla2[Tipo],'Book 2.1_Casos registrados'!$A$109)</f>
        <v>0</v>
      </c>
      <c r="I114" s="5">
        <f>+COUNTIFS(Tabla2[Sede],'Book 2.1_Casos registrados'!$A$108, Tabla2[Año],2022,Tabla2[Mes],7,Tabla2[SubCategoria Detalle],'Book 2.1_Casos registrados'!B114,Tabla2[Tipo],'Book 2.1_Casos registrados'!$A$109)</f>
        <v>0</v>
      </c>
      <c r="J114" s="5">
        <f>+COUNTIFS(Tabla2[Sede],'Book 2.1_Casos registrados'!$A$108, Tabla2[Año],2022,Tabla2[Mes],8,Tabla2[SubCategoria Detalle],'Book 2.1_Casos registrados'!B114,Tabla2[Tipo],'Book 2.1_Casos registrados'!$A$109)</f>
        <v>0</v>
      </c>
      <c r="K114" s="5">
        <f>+COUNTIFS(Tabla2[Sede],'Book 2.1_Casos registrados'!$A$108, Tabla2[Año],2022,Tabla2[Mes],9,Tabla2[SubCategoria Detalle],'Book 2.1_Casos registrados'!B114,Tabla2[Tipo],'Book 2.1_Casos registrados'!$A$109)</f>
        <v>0</v>
      </c>
      <c r="L114" s="5">
        <f>+COUNTIFS(Tabla2[Sede],'Book 2.1_Casos registrados'!$A$108, Tabla2[Año],2022,Tabla2[Mes],10,Tabla2[SubCategoria Detalle],'Book 2.1_Casos registrados'!B114,Tabla2[Tipo],'Book 2.1_Casos registrados'!$A$109)</f>
        <v>0</v>
      </c>
      <c r="M114" s="5">
        <f>+COUNTIFS(Tabla2[Sede],'Book 2.1_Casos registrados'!$A$108, Tabla2[Año],2022,Tabla2[Mes],11,Tabla2[SubCategoria Detalle],'Book 2.1_Casos registrados'!B114,Tabla2[Tipo],'Book 2.1_Casos registrados'!$A$109)</f>
        <v>0</v>
      </c>
      <c r="N114" s="5"/>
    </row>
    <row r="115" spans="1:14" ht="15" x14ac:dyDescent="0.25">
      <c r="A115" s="56"/>
      <c r="B115" s="5"/>
      <c r="C115" s="5">
        <f>+COUNTIFS(Tabla2[Sede],'Book 2.1_Casos registrados'!$A$108, Tabla2[Año],2022,Tabla2[Mes],1,Tabla2[SubCategoria Detalle],'Book 2.1_Casos registrados'!B115,Tabla2[Tipo],'Book 2.1_Casos registrados'!$A$109)</f>
        <v>0</v>
      </c>
      <c r="D115" s="5">
        <f>+COUNTIFS(Tabla2[Sede],'Book 2.1_Casos registrados'!$A$108, Tabla2[Año],2022,Tabla2[Mes],2,Tabla2[SubCategoria Detalle],'Book 2.1_Casos registrados'!B115,Tabla2[Tipo],'Book 2.1_Casos registrados'!$A$109)</f>
        <v>0</v>
      </c>
      <c r="E115" s="5">
        <f>+COUNTIFS(Tabla2[Sede],'Book 2.1_Casos registrados'!$A$108, Tabla2[Año],2022,Tabla2[Mes],3,Tabla2[SubCategoria Detalle],'Book 2.1_Casos registrados'!B115,Tabla2[Tipo],'Book 2.1_Casos registrados'!$A$109)</f>
        <v>0</v>
      </c>
      <c r="F115" s="5">
        <f>+COUNTIFS(Tabla2[Sede],'Book 2.1_Casos registrados'!$A$108, Tabla2[Año],2022,Tabla2[Mes],4,Tabla2[SubCategoria Detalle],'Book 2.1_Casos registrados'!B115,Tabla2[Tipo],'Book 2.1_Casos registrados'!$A$109)</f>
        <v>0</v>
      </c>
      <c r="G115" s="5">
        <f>+COUNTIFS(Tabla2[Sede],'Book 2.1_Casos registrados'!$A$108, Tabla2[Año],2022,Tabla2[Mes],5,Tabla2[SubCategoria Detalle],'Book 2.1_Casos registrados'!B115,Tabla2[Tipo],'Book 2.1_Casos registrados'!$A$109)</f>
        <v>0</v>
      </c>
      <c r="H115" s="5">
        <f>+COUNTIFS(Tabla2[Sede],'Book 2.1_Casos registrados'!$A$108, Tabla2[Año],2022,Tabla2[Mes],6,Tabla2[SubCategoria Detalle],'Book 2.1_Casos registrados'!B115,Tabla2[Tipo],'Book 2.1_Casos registrados'!$A$109)</f>
        <v>0</v>
      </c>
      <c r="I115" s="5">
        <f>+COUNTIFS(Tabla2[Sede],'Book 2.1_Casos registrados'!$A$108, Tabla2[Año],2022,Tabla2[Mes],7,Tabla2[SubCategoria Detalle],'Book 2.1_Casos registrados'!B115,Tabla2[Tipo],'Book 2.1_Casos registrados'!$A$109)</f>
        <v>0</v>
      </c>
      <c r="J115" s="5">
        <f>+COUNTIFS(Tabla2[Sede],'Book 2.1_Casos registrados'!$A$108, Tabla2[Año],2022,Tabla2[Mes],8,Tabla2[SubCategoria Detalle],'Book 2.1_Casos registrados'!B115,Tabla2[Tipo],'Book 2.1_Casos registrados'!$A$109)</f>
        <v>0</v>
      </c>
      <c r="K115" s="5">
        <f>+COUNTIFS(Tabla2[Sede],'Book 2.1_Casos registrados'!$A$108, Tabla2[Año],2022,Tabla2[Mes],9,Tabla2[SubCategoria Detalle],'Book 2.1_Casos registrados'!B115,Tabla2[Tipo],'Book 2.1_Casos registrados'!$A$109)</f>
        <v>0</v>
      </c>
      <c r="L115" s="5">
        <f>+COUNTIFS(Tabla2[Sede],'Book 2.1_Casos registrados'!$A$108, Tabla2[Año],2022,Tabla2[Mes],10,Tabla2[SubCategoria Detalle],'Book 2.1_Casos registrados'!B115,Tabla2[Tipo],'Book 2.1_Casos registrados'!$A$109)</f>
        <v>0</v>
      </c>
      <c r="M115" s="5">
        <f>+COUNTIFS(Tabla2[Sede],'Book 2.1_Casos registrados'!$A$108, Tabla2[Año],2022,Tabla2[Mes],11,Tabla2[SubCategoria Detalle],'Book 2.1_Casos registrados'!B115,Tabla2[Tipo],'Book 2.1_Casos registrados'!$A$109)</f>
        <v>0</v>
      </c>
      <c r="N115" s="5"/>
    </row>
    <row r="116" spans="1:14" ht="15" x14ac:dyDescent="0.25">
      <c r="A116" s="56"/>
      <c r="B116" s="5"/>
      <c r="C116" s="5">
        <f>+COUNTIFS(Tabla2[Sede],'Book 2.1_Casos registrados'!$A$108, Tabla2[Año],2022,Tabla2[Mes],1,Tabla2[SubCategoria Detalle],'Book 2.1_Casos registrados'!B116,Tabla2[Tipo],'Book 2.1_Casos registrados'!$A$109)</f>
        <v>0</v>
      </c>
      <c r="D116" s="5">
        <f>+COUNTIFS(Tabla2[Sede],'Book 2.1_Casos registrados'!$A$108, Tabla2[Año],2022,Tabla2[Mes],2,Tabla2[SubCategoria Detalle],'Book 2.1_Casos registrados'!B116,Tabla2[Tipo],'Book 2.1_Casos registrados'!$A$109)</f>
        <v>0</v>
      </c>
      <c r="E116" s="5">
        <f>+COUNTIFS(Tabla2[Sede],'Book 2.1_Casos registrados'!$A$108, Tabla2[Año],2022,Tabla2[Mes],3,Tabla2[SubCategoria Detalle],'Book 2.1_Casos registrados'!B116,Tabla2[Tipo],'Book 2.1_Casos registrados'!$A$109)</f>
        <v>0</v>
      </c>
      <c r="F116" s="5">
        <f>+COUNTIFS(Tabla2[Sede],'Book 2.1_Casos registrados'!$A$108, Tabla2[Año],2022,Tabla2[Mes],4,Tabla2[SubCategoria Detalle],'Book 2.1_Casos registrados'!B116,Tabla2[Tipo],'Book 2.1_Casos registrados'!$A$109)</f>
        <v>0</v>
      </c>
      <c r="G116" s="5">
        <f>+COUNTIFS(Tabla2[Sede],'Book 2.1_Casos registrados'!$A$108, Tabla2[Año],2022,Tabla2[Mes],5,Tabla2[SubCategoria Detalle],'Book 2.1_Casos registrados'!B116,Tabla2[Tipo],'Book 2.1_Casos registrados'!$A$109)</f>
        <v>0</v>
      </c>
      <c r="H116" s="5">
        <f>+COUNTIFS(Tabla2[Sede],'Book 2.1_Casos registrados'!$A$108, Tabla2[Año],2022,Tabla2[Mes],6,Tabla2[SubCategoria Detalle],'Book 2.1_Casos registrados'!B116,Tabla2[Tipo],'Book 2.1_Casos registrados'!$A$109)</f>
        <v>0</v>
      </c>
      <c r="I116" s="5">
        <f>+COUNTIFS(Tabla2[Sede],'Book 2.1_Casos registrados'!$A$108, Tabla2[Año],2022,Tabla2[Mes],7,Tabla2[SubCategoria Detalle],'Book 2.1_Casos registrados'!B116,Tabla2[Tipo],'Book 2.1_Casos registrados'!$A$109)</f>
        <v>0</v>
      </c>
      <c r="J116" s="5">
        <f>+COUNTIFS(Tabla2[Sede],'Book 2.1_Casos registrados'!$A$108, Tabla2[Año],2022,Tabla2[Mes],8,Tabla2[SubCategoria Detalle],'Book 2.1_Casos registrados'!B116,Tabla2[Tipo],'Book 2.1_Casos registrados'!$A$109)</f>
        <v>0</v>
      </c>
      <c r="K116" s="5">
        <f>+COUNTIFS(Tabla2[Sede],'Book 2.1_Casos registrados'!$A$108, Tabla2[Año],2022,Tabla2[Mes],9,Tabla2[SubCategoria Detalle],'Book 2.1_Casos registrados'!B116,Tabla2[Tipo],'Book 2.1_Casos registrados'!$A$109)</f>
        <v>0</v>
      </c>
      <c r="L116" s="5">
        <f>+COUNTIFS(Tabla2[Sede],'Book 2.1_Casos registrados'!$A$108, Tabla2[Año],2022,Tabla2[Mes],10,Tabla2[SubCategoria Detalle],'Book 2.1_Casos registrados'!B116,Tabla2[Tipo],'Book 2.1_Casos registrados'!$A$109)</f>
        <v>0</v>
      </c>
      <c r="M116" s="5">
        <f>+COUNTIFS(Tabla2[Sede],'Book 2.1_Casos registrados'!$A$108, Tabla2[Año],2022,Tabla2[Mes],11,Tabla2[SubCategoria Detalle],'Book 2.1_Casos registrados'!B116,Tabla2[Tipo],'Book 2.1_Casos registrados'!$A$109)</f>
        <v>0</v>
      </c>
      <c r="N116" s="5"/>
    </row>
    <row r="117" spans="1:14" ht="15" x14ac:dyDescent="0.25">
      <c r="A117" s="56"/>
      <c r="B117" s="5"/>
      <c r="C117" s="5">
        <f>+COUNTIFS(Tabla2[Sede],'Book 2.1_Casos registrados'!$A$108, Tabla2[Año],2022,Tabla2[Mes],1,Tabla2[SubCategoria Detalle],'Book 2.1_Casos registrados'!B117,Tabla2[Tipo],'Book 2.1_Casos registrados'!$A$109)</f>
        <v>0</v>
      </c>
      <c r="D117" s="5">
        <f>+COUNTIFS(Tabla2[Sede],'Book 2.1_Casos registrados'!$A$108, Tabla2[Año],2022,Tabla2[Mes],2,Tabla2[SubCategoria Detalle],'Book 2.1_Casos registrados'!B117,Tabla2[Tipo],'Book 2.1_Casos registrados'!$A$109)</f>
        <v>0</v>
      </c>
      <c r="E117" s="5">
        <f>+COUNTIFS(Tabla2[Sede],'Book 2.1_Casos registrados'!$A$108, Tabla2[Año],2022,Tabla2[Mes],3,Tabla2[SubCategoria Detalle],'Book 2.1_Casos registrados'!B117,Tabla2[Tipo],'Book 2.1_Casos registrados'!$A$109)</f>
        <v>0</v>
      </c>
      <c r="F117" s="5">
        <f>+COUNTIFS(Tabla2[Sede],'Book 2.1_Casos registrados'!$A$108, Tabla2[Año],2022,Tabla2[Mes],4,Tabla2[SubCategoria Detalle],'Book 2.1_Casos registrados'!B117,Tabla2[Tipo],'Book 2.1_Casos registrados'!$A$109)</f>
        <v>0</v>
      </c>
      <c r="G117" s="5">
        <f>+COUNTIFS(Tabla2[Sede],'Book 2.1_Casos registrados'!$A$108, Tabla2[Año],2022,Tabla2[Mes],5,Tabla2[SubCategoria Detalle],'Book 2.1_Casos registrados'!B117,Tabla2[Tipo],'Book 2.1_Casos registrados'!$A$109)</f>
        <v>0</v>
      </c>
      <c r="H117" s="5">
        <f>+COUNTIFS(Tabla2[Sede],'Book 2.1_Casos registrados'!$A$108, Tabla2[Año],2022,Tabla2[Mes],6,Tabla2[SubCategoria Detalle],'Book 2.1_Casos registrados'!B117,Tabla2[Tipo],'Book 2.1_Casos registrados'!$A$109)</f>
        <v>0</v>
      </c>
      <c r="I117" s="5">
        <f>+COUNTIFS(Tabla2[Sede],'Book 2.1_Casos registrados'!$A$108, Tabla2[Año],2022,Tabla2[Mes],7,Tabla2[SubCategoria Detalle],'Book 2.1_Casos registrados'!B117,Tabla2[Tipo],'Book 2.1_Casos registrados'!$A$109)</f>
        <v>0</v>
      </c>
      <c r="J117" s="5">
        <f>+COUNTIFS(Tabla2[Sede],'Book 2.1_Casos registrados'!$A$108, Tabla2[Año],2022,Tabla2[Mes],8,Tabla2[SubCategoria Detalle],'Book 2.1_Casos registrados'!B117,Tabla2[Tipo],'Book 2.1_Casos registrados'!$A$109)</f>
        <v>0</v>
      </c>
      <c r="K117" s="5">
        <f>+COUNTIFS(Tabla2[Sede],'Book 2.1_Casos registrados'!$A$108, Tabla2[Año],2022,Tabla2[Mes],9,Tabla2[SubCategoria Detalle],'Book 2.1_Casos registrados'!B117,Tabla2[Tipo],'Book 2.1_Casos registrados'!$A$109)</f>
        <v>0</v>
      </c>
      <c r="L117" s="5">
        <f>+COUNTIFS(Tabla2[Sede],'Book 2.1_Casos registrados'!$A$108, Tabla2[Año],2022,Tabla2[Mes],10,Tabla2[SubCategoria Detalle],'Book 2.1_Casos registrados'!B117,Tabla2[Tipo],'Book 2.1_Casos registrados'!$A$109)</f>
        <v>0</v>
      </c>
      <c r="M117" s="5">
        <f>+COUNTIFS(Tabla2[Sede],'Book 2.1_Casos registrados'!$A$108, Tabla2[Año],2022,Tabla2[Mes],11,Tabla2[SubCategoria Detalle],'Book 2.1_Casos registrados'!B117,Tabla2[Tipo],'Book 2.1_Casos registrados'!$A$109)</f>
        <v>0</v>
      </c>
      <c r="N117" s="5"/>
    </row>
    <row r="118" spans="1:14" ht="15" x14ac:dyDescent="0.25">
      <c r="A118" s="56"/>
      <c r="B118" s="5"/>
      <c r="C118" s="5">
        <f>+COUNTIFS(Tabla2[Sede],'Book 2.1_Casos registrados'!$A$108, Tabla2[Año],2022,Tabla2[Mes],1,Tabla2[SubCategoria Detalle],'Book 2.1_Casos registrados'!B118,Tabla2[Tipo],'Book 2.1_Casos registrados'!$A$109)</f>
        <v>0</v>
      </c>
      <c r="D118" s="5">
        <f>+COUNTIFS(Tabla2[Sede],'Book 2.1_Casos registrados'!$A$108, Tabla2[Año],2022,Tabla2[Mes],2,Tabla2[SubCategoria Detalle],'Book 2.1_Casos registrados'!B118,Tabla2[Tipo],'Book 2.1_Casos registrados'!$A$109)</f>
        <v>0</v>
      </c>
      <c r="E118" s="5">
        <f>+COUNTIFS(Tabla2[Sede],'Book 2.1_Casos registrados'!$A$108, Tabla2[Año],2022,Tabla2[Mes],3,Tabla2[SubCategoria Detalle],'Book 2.1_Casos registrados'!B118,Tabla2[Tipo],'Book 2.1_Casos registrados'!$A$109)</f>
        <v>0</v>
      </c>
      <c r="F118" s="5">
        <f>+COUNTIFS(Tabla2[Sede],'Book 2.1_Casos registrados'!$A$108, Tabla2[Año],2022,Tabla2[Mes],4,Tabla2[SubCategoria Detalle],'Book 2.1_Casos registrados'!B118,Tabla2[Tipo],'Book 2.1_Casos registrados'!$A$109)</f>
        <v>0</v>
      </c>
      <c r="G118" s="5">
        <f>+COUNTIFS(Tabla2[Sede],'Book 2.1_Casos registrados'!$A$108, Tabla2[Año],2022,Tabla2[Mes],5,Tabla2[SubCategoria Detalle],'Book 2.1_Casos registrados'!B118,Tabla2[Tipo],'Book 2.1_Casos registrados'!$A$109)</f>
        <v>0</v>
      </c>
      <c r="H118" s="5">
        <f>+COUNTIFS(Tabla2[Sede],'Book 2.1_Casos registrados'!$A$108, Tabla2[Año],2022,Tabla2[Mes],6,Tabla2[SubCategoria Detalle],'Book 2.1_Casos registrados'!B118,Tabla2[Tipo],'Book 2.1_Casos registrados'!$A$109)</f>
        <v>0</v>
      </c>
      <c r="I118" s="5">
        <f>+COUNTIFS(Tabla2[Sede],'Book 2.1_Casos registrados'!$A$108, Tabla2[Año],2022,Tabla2[Mes],7,Tabla2[SubCategoria Detalle],'Book 2.1_Casos registrados'!B118,Tabla2[Tipo],'Book 2.1_Casos registrados'!$A$109)</f>
        <v>0</v>
      </c>
      <c r="J118" s="5">
        <f>+COUNTIFS(Tabla2[Sede],'Book 2.1_Casos registrados'!$A$108, Tabla2[Año],2022,Tabla2[Mes],8,Tabla2[SubCategoria Detalle],'Book 2.1_Casos registrados'!B118,Tabla2[Tipo],'Book 2.1_Casos registrados'!$A$109)</f>
        <v>0</v>
      </c>
      <c r="K118" s="5">
        <f>+COUNTIFS(Tabla2[Sede],'Book 2.1_Casos registrados'!$A$108, Tabla2[Año],2022,Tabla2[Mes],9,Tabla2[SubCategoria Detalle],'Book 2.1_Casos registrados'!B118,Tabla2[Tipo],'Book 2.1_Casos registrados'!$A$109)</f>
        <v>0</v>
      </c>
      <c r="L118" s="5">
        <f>+COUNTIFS(Tabla2[Sede],'Book 2.1_Casos registrados'!$A$108, Tabla2[Año],2022,Tabla2[Mes],10,Tabla2[SubCategoria Detalle],'Book 2.1_Casos registrados'!B118,Tabla2[Tipo],'Book 2.1_Casos registrados'!$A$109)</f>
        <v>0</v>
      </c>
      <c r="M118" s="5">
        <f>+COUNTIFS(Tabla2[Sede],'Book 2.1_Casos registrados'!$A$108, Tabla2[Año],2022,Tabla2[Mes],11,Tabla2[SubCategoria Detalle],'Book 2.1_Casos registrados'!B118,Tabla2[Tipo],'Book 2.1_Casos registrados'!$A$109)</f>
        <v>0</v>
      </c>
      <c r="N118" s="5"/>
    </row>
    <row r="119" spans="1:14" ht="15" x14ac:dyDescent="0.25">
      <c r="A119" s="56"/>
      <c r="B119" s="5"/>
      <c r="C119" s="5">
        <f>+COUNTIFS(Tabla2[Sede],'Book 2.1_Casos registrados'!$A$108, Tabla2[Año],2022,Tabla2[Mes],1,Tabla2[SubCategoria Detalle],'Book 2.1_Casos registrados'!B119,Tabla2[Tipo],'Book 2.1_Casos registrados'!$A$109)</f>
        <v>0</v>
      </c>
      <c r="D119" s="5">
        <f>+COUNTIFS(Tabla2[Sede],'Book 2.1_Casos registrados'!$A$108, Tabla2[Año],2022,Tabla2[Mes],2,Tabla2[SubCategoria Detalle],'Book 2.1_Casos registrados'!B119,Tabla2[Tipo],'Book 2.1_Casos registrados'!$A$109)</f>
        <v>0</v>
      </c>
      <c r="E119" s="5">
        <f>+COUNTIFS(Tabla2[Sede],'Book 2.1_Casos registrados'!$A$108, Tabla2[Año],2022,Tabla2[Mes],3,Tabla2[SubCategoria Detalle],'Book 2.1_Casos registrados'!B119,Tabla2[Tipo],'Book 2.1_Casos registrados'!$A$109)</f>
        <v>0</v>
      </c>
      <c r="F119" s="5">
        <f>+COUNTIFS(Tabla2[Sede],'Book 2.1_Casos registrados'!$A$108, Tabla2[Año],2022,Tabla2[Mes],4,Tabla2[SubCategoria Detalle],'Book 2.1_Casos registrados'!B119,Tabla2[Tipo],'Book 2.1_Casos registrados'!$A$109)</f>
        <v>0</v>
      </c>
      <c r="G119" s="5">
        <f>+COUNTIFS(Tabla2[Sede],'Book 2.1_Casos registrados'!$A$108, Tabla2[Año],2022,Tabla2[Mes],5,Tabla2[SubCategoria Detalle],'Book 2.1_Casos registrados'!B119,Tabla2[Tipo],'Book 2.1_Casos registrados'!$A$109)</f>
        <v>0</v>
      </c>
      <c r="H119" s="5">
        <f>+COUNTIFS(Tabla2[Sede],'Book 2.1_Casos registrados'!$A$108, Tabla2[Año],2022,Tabla2[Mes],6,Tabla2[SubCategoria Detalle],'Book 2.1_Casos registrados'!B119,Tabla2[Tipo],'Book 2.1_Casos registrados'!$A$109)</f>
        <v>0</v>
      </c>
      <c r="I119" s="5">
        <f>+COUNTIFS(Tabla2[Sede],'Book 2.1_Casos registrados'!$A$108, Tabla2[Año],2022,Tabla2[Mes],7,Tabla2[SubCategoria Detalle],'Book 2.1_Casos registrados'!B119,Tabla2[Tipo],'Book 2.1_Casos registrados'!$A$109)</f>
        <v>0</v>
      </c>
      <c r="J119" s="5">
        <f>+COUNTIFS(Tabla2[Sede],'Book 2.1_Casos registrados'!$A$108, Tabla2[Año],2022,Tabla2[Mes],8,Tabla2[SubCategoria Detalle],'Book 2.1_Casos registrados'!B119,Tabla2[Tipo],'Book 2.1_Casos registrados'!$A$109)</f>
        <v>0</v>
      </c>
      <c r="K119" s="5">
        <f>+COUNTIFS(Tabla2[Sede],'Book 2.1_Casos registrados'!$A$108, Tabla2[Año],2022,Tabla2[Mes],9,Tabla2[SubCategoria Detalle],'Book 2.1_Casos registrados'!B119,Tabla2[Tipo],'Book 2.1_Casos registrados'!$A$109)</f>
        <v>0</v>
      </c>
      <c r="L119" s="5">
        <f>+COUNTIFS(Tabla2[Sede],'Book 2.1_Casos registrados'!$A$108, Tabla2[Año],2022,Tabla2[Mes],10,Tabla2[SubCategoria Detalle],'Book 2.1_Casos registrados'!B119,Tabla2[Tipo],'Book 2.1_Casos registrados'!$A$109)</f>
        <v>0</v>
      </c>
      <c r="M119" s="5">
        <f>+COUNTIFS(Tabla2[Sede],'Book 2.1_Casos registrados'!$A$108, Tabla2[Año],2022,Tabla2[Mes],11,Tabla2[SubCategoria Detalle],'Book 2.1_Casos registrados'!B119,Tabla2[Tipo],'Book 2.1_Casos registrados'!$A$109)</f>
        <v>0</v>
      </c>
      <c r="N119" s="5"/>
    </row>
    <row r="120" spans="1:14" ht="15" x14ac:dyDescent="0.25">
      <c r="A120" s="56" t="s">
        <v>2</v>
      </c>
      <c r="B120" s="36" t="s">
        <v>7737</v>
      </c>
      <c r="C120" s="5">
        <f>+COUNTIFS(Tabla2[Sede],'Book 2.1_Casos registrados'!$A$108, Tabla2[Año],2022,Tabla2[Mes],1,Tabla2[SubCategoria Detalle],'Book 2.1_Casos registrados'!B120,Tabla2[Tipo],'Book 2.1_Casos registrados'!$A$120)</f>
        <v>0</v>
      </c>
      <c r="D120" s="5">
        <f>+COUNTIFS(Tabla2[Sede],'Book 2.1_Casos registrados'!$A$108, Tabla2[Año],2022,Tabla2[Mes],2,Tabla2[SubCategoria Detalle],'Book 2.1_Casos registrados'!B120,Tabla2[Tipo],'Book 2.1_Casos registrados'!$A$120)</f>
        <v>0</v>
      </c>
      <c r="E120" s="5">
        <f>+COUNTIFS(Tabla2[Sede],'Book 2.1_Casos registrados'!$A$108, Tabla2[Año],2022,Tabla2[Mes],3,Tabla2[SubCategoria Detalle],'Book 2.1_Casos registrados'!B120,Tabla2[Tipo],'Book 2.1_Casos registrados'!$A$120)</f>
        <v>0</v>
      </c>
      <c r="F120" s="5">
        <f>+COUNTIFS(Tabla2[Sede],'Book 2.1_Casos registrados'!$A$108, Tabla2[Año],2022,Tabla2[Mes],4,Tabla2[SubCategoria Detalle],'Book 2.1_Casos registrados'!B120,Tabla2[Tipo],'Book 2.1_Casos registrados'!$A$120)</f>
        <v>6</v>
      </c>
      <c r="G120" s="5">
        <f>+COUNTIFS(Tabla2[Sede],'Book 2.1_Casos registrados'!$A$108, Tabla2[Año],2022,Tabla2[Mes],5,Tabla2[SubCategoria Detalle],'Book 2.1_Casos registrados'!B120,Tabla2[Tipo],'Book 2.1_Casos registrados'!$A$120)</f>
        <v>1</v>
      </c>
      <c r="H120" s="5">
        <f>+COUNTIFS(Tabla2[Sede],'Book 2.1_Casos registrados'!$A$108, Tabla2[Año],2022,Tabla2[Mes],6,Tabla2[SubCategoria Detalle],'Book 2.1_Casos registrados'!B120,Tabla2[Tipo],'Book 2.1_Casos registrados'!$A$120)</f>
        <v>2</v>
      </c>
      <c r="I120" s="5">
        <f>+COUNTIFS(Tabla2[Sede],'Book 2.1_Casos registrados'!$A$108, Tabla2[Año],2022,Tabla2[Mes],7,Tabla2[SubCategoria Detalle],'Book 2.1_Casos registrados'!B120,Tabla2[Tipo],'Book 2.1_Casos registrados'!$A$120)</f>
        <v>2</v>
      </c>
      <c r="J120" s="5">
        <f>+COUNTIFS(Tabla2[Sede],'Book 2.1_Casos registrados'!$A$108, Tabla2[Año],2022,Tabla2[Mes],8,Tabla2[SubCategoria Detalle],'Book 2.1_Casos registrados'!B120,Tabla2[Tipo],'Book 2.1_Casos registrados'!$A$120)</f>
        <v>4</v>
      </c>
      <c r="K120" s="5">
        <f>+COUNTIFS(Tabla2[Sede],'Book 2.1_Casos registrados'!$A$108, Tabla2[Año],2022,Tabla2[Mes],9,Tabla2[SubCategoria Detalle],'Book 2.1_Casos registrados'!B120,Tabla2[Tipo],'Book 2.1_Casos registrados'!$A$120)</f>
        <v>2</v>
      </c>
      <c r="L120" s="5">
        <f>+COUNTIFS(Tabla2[Sede],'Book 2.1_Casos registrados'!$A$108, Tabla2[Año],2022,Tabla2[Mes],10,Tabla2[SubCategoria Detalle],'Book 2.1_Casos registrados'!B120,Tabla2[Tipo],'Book 2.1_Casos registrados'!$A$120)</f>
        <v>8</v>
      </c>
      <c r="M120" s="5">
        <f>+COUNTIFS(Tabla2[Sede],'Book 2.1_Casos registrados'!$A$108, Tabla2[Año],2022,Tabla2[Mes],11,Tabla2[SubCategoria Detalle],'Book 2.1_Casos registrados'!B120,Tabla2[Tipo],'Book 2.1_Casos registrados'!$A$120)</f>
        <v>1</v>
      </c>
      <c r="N120" s="5"/>
    </row>
    <row r="121" spans="1:14" ht="15" x14ac:dyDescent="0.25">
      <c r="A121" s="56"/>
      <c r="B121" s="36" t="s">
        <v>7721</v>
      </c>
      <c r="C121" s="5">
        <f>+COUNTIFS(Tabla2[Sede],'Book 2.1_Casos registrados'!$A$108, Tabla2[Año],2022,Tabla2[Mes],1,Tabla2[SubCategoria Detalle],'Book 2.1_Casos registrados'!B121,Tabla2[Tipo],'Book 2.1_Casos registrados'!$A$120)</f>
        <v>1</v>
      </c>
      <c r="D121" s="5">
        <f>+COUNTIFS(Tabla2[Sede],'Book 2.1_Casos registrados'!$A$108, Tabla2[Año],2022,Tabla2[Mes],2,Tabla2[SubCategoria Detalle],'Book 2.1_Casos registrados'!B121,Tabla2[Tipo],'Book 2.1_Casos registrados'!$A$120)</f>
        <v>0</v>
      </c>
      <c r="E121" s="5">
        <f>+COUNTIFS(Tabla2[Sede],'Book 2.1_Casos registrados'!$A$108, Tabla2[Año],2022,Tabla2[Mes],3,Tabla2[SubCategoria Detalle],'Book 2.1_Casos registrados'!B121,Tabla2[Tipo],'Book 2.1_Casos registrados'!$A$120)</f>
        <v>0</v>
      </c>
      <c r="F121" s="5">
        <f>+COUNTIFS(Tabla2[Sede],'Book 2.1_Casos registrados'!$A$108, Tabla2[Año],2022,Tabla2[Mes],4,Tabla2[SubCategoria Detalle],'Book 2.1_Casos registrados'!B121,Tabla2[Tipo],'Book 2.1_Casos registrados'!$A$120)</f>
        <v>0</v>
      </c>
      <c r="G121" s="5">
        <f>+COUNTIFS(Tabla2[Sede],'Book 2.1_Casos registrados'!$A$108, Tabla2[Año],2022,Tabla2[Mes],5,Tabla2[SubCategoria Detalle],'Book 2.1_Casos registrados'!B121,Tabla2[Tipo],'Book 2.1_Casos registrados'!$A$120)</f>
        <v>0</v>
      </c>
      <c r="H121" s="5">
        <f>+COUNTIFS(Tabla2[Sede],'Book 2.1_Casos registrados'!$A$108, Tabla2[Año],2022,Tabla2[Mes],6,Tabla2[SubCategoria Detalle],'Book 2.1_Casos registrados'!B121,Tabla2[Tipo],'Book 2.1_Casos registrados'!$A$109)</f>
        <v>0</v>
      </c>
      <c r="I121" s="5">
        <f>+COUNTIFS(Tabla2[Sede],'Book 2.1_Casos registrados'!$A$108, Tabla2[Año],2022,Tabla2[Mes],7,Tabla2[SubCategoria Detalle],'Book 2.1_Casos registrados'!B121,Tabla2[Tipo],'Book 2.1_Casos registrados'!$A$120)</f>
        <v>0</v>
      </c>
      <c r="J121" s="5">
        <f>+COUNTIFS(Tabla2[Sede],'Book 2.1_Casos registrados'!$A$108, Tabla2[Año],2022,Tabla2[Mes],8,Tabla2[SubCategoria Detalle],'Book 2.1_Casos registrados'!B121,Tabla2[Tipo],'Book 2.1_Casos registrados'!$A$120)</f>
        <v>0</v>
      </c>
      <c r="K121" s="5">
        <f>+COUNTIFS(Tabla2[Sede],'Book 2.1_Casos registrados'!$A$108, Tabla2[Año],2022,Tabla2[Mes],9,Tabla2[SubCategoria Detalle],'Book 2.1_Casos registrados'!B121,Tabla2[Tipo],'Book 2.1_Casos registrados'!$A$120)</f>
        <v>0</v>
      </c>
      <c r="L121" s="5">
        <f>+COUNTIFS(Tabla2[Sede],'Book 2.1_Casos registrados'!$A$108, Tabla2[Año],2022,Tabla2[Mes],10,Tabla2[SubCategoria Detalle],'Book 2.1_Casos registrados'!B121,Tabla2[Tipo],'Book 2.1_Casos registrados'!$A$120)</f>
        <v>1</v>
      </c>
      <c r="M121" s="5">
        <f>+COUNTIFS(Tabla2[Sede],'Book 2.1_Casos registrados'!$A$108, Tabla2[Año],2022,Tabla2[Mes],11,Tabla2[SubCategoria Detalle],'Book 2.1_Casos registrados'!B121,Tabla2[Tipo],'Book 2.1_Casos registrados'!$A$120)</f>
        <v>1</v>
      </c>
      <c r="N121" s="5"/>
    </row>
    <row r="122" spans="1:14" ht="15" x14ac:dyDescent="0.25">
      <c r="A122" s="56"/>
      <c r="B122" s="36" t="s">
        <v>8893</v>
      </c>
      <c r="C122" s="5">
        <f>+COUNTIFS(Tabla2[Sede],'Book 2.1_Casos registrados'!$A$108, Tabla2[Año],2022,Tabla2[Mes],1,Tabla2[SubCategoria Detalle],'Book 2.1_Casos registrados'!B122,Tabla2[Tipo],'Book 2.1_Casos registrados'!$A$120)</f>
        <v>0</v>
      </c>
      <c r="D122" s="5">
        <f>+COUNTIFS(Tabla2[Sede],'Book 2.1_Casos registrados'!$A$108, Tabla2[Año],2022,Tabla2[Mes],2,Tabla2[SubCategoria Detalle],'Book 2.1_Casos registrados'!B122,Tabla2[Tipo],'Book 2.1_Casos registrados'!$A$120)</f>
        <v>1</v>
      </c>
      <c r="E122" s="5">
        <f>+COUNTIFS(Tabla2[Sede],'Book 2.1_Casos registrados'!$A$108, Tabla2[Año],2022,Tabla2[Mes],3,Tabla2[SubCategoria Detalle],'Book 2.1_Casos registrados'!B122,Tabla2[Tipo],'Book 2.1_Casos registrados'!$A$120)</f>
        <v>0</v>
      </c>
      <c r="F122" s="5">
        <f>+COUNTIFS(Tabla2[Sede],'Book 2.1_Casos registrados'!$A$108, Tabla2[Año],2022,Tabla2[Mes],4,Tabla2[SubCategoria Detalle],'Book 2.1_Casos registrados'!B122,Tabla2[Tipo],'Book 2.1_Casos registrados'!$A$120)</f>
        <v>0</v>
      </c>
      <c r="G122" s="5">
        <f>+COUNTIFS(Tabla2[Sede],'Book 2.1_Casos registrados'!$A$108, Tabla2[Año],2022,Tabla2[Mes],5,Tabla2[SubCategoria Detalle],'Book 2.1_Casos registrados'!B122,Tabla2[Tipo],'Book 2.1_Casos registrados'!$A$120)</f>
        <v>0</v>
      </c>
      <c r="H122" s="5">
        <f>+COUNTIFS(Tabla2[Sede],'Book 2.1_Casos registrados'!$A$108, Tabla2[Año],2022,Tabla2[Mes],6,Tabla2[SubCategoria Detalle],'Book 2.1_Casos registrados'!B122,Tabla2[Tipo],'Book 2.1_Casos registrados'!$A$109)</f>
        <v>0</v>
      </c>
      <c r="I122" s="5">
        <f>+COUNTIFS(Tabla2[Sede],'Book 2.1_Casos registrados'!$A$108, Tabla2[Año],2022,Tabla2[Mes],7,Tabla2[SubCategoria Detalle],'Book 2.1_Casos registrados'!B122,Tabla2[Tipo],'Book 2.1_Casos registrados'!$A$120)</f>
        <v>0</v>
      </c>
      <c r="J122" s="5">
        <f>+COUNTIFS(Tabla2[Sede],'Book 2.1_Casos registrados'!$A$108, Tabla2[Año],2022,Tabla2[Mes],8,Tabla2[SubCategoria Detalle],'Book 2.1_Casos registrados'!B122,Tabla2[Tipo],'Book 2.1_Casos registrados'!$A$120)</f>
        <v>0</v>
      </c>
      <c r="K122" s="5">
        <f>+COUNTIFS(Tabla2[Sede],'Book 2.1_Casos registrados'!$A$108, Tabla2[Año],2022,Tabla2[Mes],9,Tabla2[SubCategoria Detalle],'Book 2.1_Casos registrados'!B122,Tabla2[Tipo],'Book 2.1_Casos registrados'!$A$120)</f>
        <v>0</v>
      </c>
      <c r="L122" s="5">
        <f>+COUNTIFS(Tabla2[Sede],'Book 2.1_Casos registrados'!$A$108, Tabla2[Año],2022,Tabla2[Mes],10,Tabla2[SubCategoria Detalle],'Book 2.1_Casos registrados'!B122,Tabla2[Tipo],'Book 2.1_Casos registrados'!$A$120)</f>
        <v>0</v>
      </c>
      <c r="M122" s="5">
        <f>+COUNTIFS(Tabla2[Sede],'Book 2.1_Casos registrados'!$A$108, Tabla2[Año],2022,Tabla2[Mes],11,Tabla2[SubCategoria Detalle],'Book 2.1_Casos registrados'!B122,Tabla2[Tipo],'Book 2.1_Casos registrados'!$A$120)</f>
        <v>0</v>
      </c>
      <c r="N122" s="5"/>
    </row>
    <row r="123" spans="1:14" ht="15" x14ac:dyDescent="0.25">
      <c r="A123" s="56"/>
      <c r="B123" s="36" t="s">
        <v>8099</v>
      </c>
      <c r="C123" s="5">
        <f>+COUNTIFS(Tabla2[Sede],'Book 2.1_Casos registrados'!$A$108, Tabla2[Año],2022,Tabla2[Mes],1,Tabla2[SubCategoria Detalle],'Book 2.1_Casos registrados'!B123,Tabla2[Tipo],'Book 2.1_Casos registrados'!$A$120)</f>
        <v>0</v>
      </c>
      <c r="D123" s="5">
        <f>+COUNTIFS(Tabla2[Sede],'Book 2.1_Casos registrados'!$A$108, Tabla2[Año],2022,Tabla2[Mes],2,Tabla2[SubCategoria Detalle],'Book 2.1_Casos registrados'!B123,Tabla2[Tipo],'Book 2.1_Casos registrados'!$A$120)</f>
        <v>0</v>
      </c>
      <c r="E123" s="5">
        <f>+COUNTIFS(Tabla2[Sede],'Book 2.1_Casos registrados'!$A$108, Tabla2[Año],2022,Tabla2[Mes],3,Tabla2[SubCategoria Detalle],'Book 2.1_Casos registrados'!B123,Tabla2[Tipo],'Book 2.1_Casos registrados'!$A$120)</f>
        <v>0</v>
      </c>
      <c r="F123" s="5">
        <f>+COUNTIFS(Tabla2[Sede],'Book 2.1_Casos registrados'!$A$108, Tabla2[Año],2022,Tabla2[Mes],4,Tabla2[SubCategoria Detalle],'Book 2.1_Casos registrados'!B123,Tabla2[Tipo],'Book 2.1_Casos registrados'!$A$120)</f>
        <v>0</v>
      </c>
      <c r="G123" s="5">
        <f>+COUNTIFS(Tabla2[Sede],'Book 2.1_Casos registrados'!$A$108, Tabla2[Año],2022,Tabla2[Mes],5,Tabla2[SubCategoria Detalle],'Book 2.1_Casos registrados'!B123,Tabla2[Tipo],'Book 2.1_Casos registrados'!$A$120)</f>
        <v>1</v>
      </c>
      <c r="H123" s="5">
        <f>+COUNTIFS(Tabla2[Sede],'Book 2.1_Casos registrados'!$A$108, Tabla2[Año],2022,Tabla2[Mes],6,Tabla2[SubCategoria Detalle],'Book 2.1_Casos registrados'!B123,Tabla2[Tipo],'Book 2.1_Casos registrados'!$A$109)</f>
        <v>0</v>
      </c>
      <c r="I123" s="5">
        <f>+COUNTIFS(Tabla2[Sede],'Book 2.1_Casos registrados'!$A$108, Tabla2[Año],2022,Tabla2[Mes],7,Tabla2[SubCategoria Detalle],'Book 2.1_Casos registrados'!B123,Tabla2[Tipo],'Book 2.1_Casos registrados'!$A$120)</f>
        <v>0</v>
      </c>
      <c r="J123" s="5">
        <f>+COUNTIFS(Tabla2[Sede],'Book 2.1_Casos registrados'!$A$108, Tabla2[Año],2022,Tabla2[Mes],8,Tabla2[SubCategoria Detalle],'Book 2.1_Casos registrados'!B123,Tabla2[Tipo],'Book 2.1_Casos registrados'!$A$120)</f>
        <v>0</v>
      </c>
      <c r="K123" s="5">
        <f>+COUNTIFS(Tabla2[Sede],'Book 2.1_Casos registrados'!$A$108, Tabla2[Año],2022,Tabla2[Mes],9,Tabla2[SubCategoria Detalle],'Book 2.1_Casos registrados'!B123,Tabla2[Tipo],'Book 2.1_Casos registrados'!$A$120)</f>
        <v>0</v>
      </c>
      <c r="L123" s="5">
        <f>+COUNTIFS(Tabla2[Sede],'Book 2.1_Casos registrados'!$A$108, Tabla2[Año],2022,Tabla2[Mes],10,Tabla2[SubCategoria Detalle],'Book 2.1_Casos registrados'!B123,Tabla2[Tipo],'Book 2.1_Casos registrados'!$A$120)</f>
        <v>0</v>
      </c>
      <c r="M123" s="5">
        <f>+COUNTIFS(Tabla2[Sede],'Book 2.1_Casos registrados'!$A$108, Tabla2[Año],2022,Tabla2[Mes],11,Tabla2[SubCategoria Detalle],'Book 2.1_Casos registrados'!B123,Tabla2[Tipo],'Book 2.1_Casos registrados'!$A$120)</f>
        <v>0</v>
      </c>
      <c r="N123" s="5"/>
    </row>
    <row r="124" spans="1:14" ht="15" x14ac:dyDescent="0.25">
      <c r="A124" s="56"/>
      <c r="B124" s="36" t="s">
        <v>7729</v>
      </c>
      <c r="C124" s="5">
        <f>+COUNTIFS(Tabla2[Sede],'Book 2.1_Casos registrados'!$A$108, Tabla2[Año],2022,Tabla2[Mes],1,Tabla2[SubCategoria Detalle],'Book 2.1_Casos registrados'!B124,Tabla2[Tipo],'Book 2.1_Casos registrados'!$A$120)</f>
        <v>0</v>
      </c>
      <c r="D124" s="5">
        <f>+COUNTIFS(Tabla2[Sede],'Book 2.1_Casos registrados'!$A$108, Tabla2[Año],2022,Tabla2[Mes],2,Tabla2[SubCategoria Detalle],'Book 2.1_Casos registrados'!B124,Tabla2[Tipo],'Book 2.1_Casos registrados'!$A$120)</f>
        <v>0</v>
      </c>
      <c r="E124" s="5">
        <f>+COUNTIFS(Tabla2[Sede],'Book 2.1_Casos registrados'!$A$108, Tabla2[Año],2022,Tabla2[Mes],3,Tabla2[SubCategoria Detalle],'Book 2.1_Casos registrados'!B124,Tabla2[Tipo],'Book 2.1_Casos registrados'!$A$120)</f>
        <v>0</v>
      </c>
      <c r="F124" s="5">
        <f>+COUNTIFS(Tabla2[Sede],'Book 2.1_Casos registrados'!$A$108, Tabla2[Año],2022,Tabla2[Mes],4,Tabla2[SubCategoria Detalle],'Book 2.1_Casos registrados'!B124,Tabla2[Tipo],'Book 2.1_Casos registrados'!$A$120)</f>
        <v>0</v>
      </c>
      <c r="G124" s="5">
        <f>+COUNTIFS(Tabla2[Sede],'Book 2.1_Casos registrados'!$A$108, Tabla2[Año],2022,Tabla2[Mes],5,Tabla2[SubCategoria Detalle],'Book 2.1_Casos registrados'!B124,Tabla2[Tipo],'Book 2.1_Casos registrados'!$A$120)</f>
        <v>0</v>
      </c>
      <c r="H124" s="5">
        <f>+COUNTIFS(Tabla2[Sede],'Book 2.1_Casos registrados'!$A$108, Tabla2[Año],2022,Tabla2[Mes],6,Tabla2[SubCategoria Detalle],'Book 2.1_Casos registrados'!B124,Tabla2[Tipo],'Book 2.1_Casos registrados'!$A$109)</f>
        <v>0</v>
      </c>
      <c r="I124" s="5">
        <f>+COUNTIFS(Tabla2[Sede],'Book 2.1_Casos registrados'!$A$108, Tabla2[Año],2022,Tabla2[Mes],7,Tabla2[SubCategoria Detalle],'Book 2.1_Casos registrados'!B124,Tabla2[Tipo],'Book 2.1_Casos registrados'!$A$120)</f>
        <v>0</v>
      </c>
      <c r="J124" s="5">
        <f>+COUNTIFS(Tabla2[Sede],'Book 2.1_Casos registrados'!$A$108, Tabla2[Año],2022,Tabla2[Mes],8,Tabla2[SubCategoria Detalle],'Book 2.1_Casos registrados'!B124,Tabla2[Tipo],'Book 2.1_Casos registrados'!$A$120)</f>
        <v>0</v>
      </c>
      <c r="K124" s="5">
        <f>+COUNTIFS(Tabla2[Sede],'Book 2.1_Casos registrados'!$A$108, Tabla2[Año],2022,Tabla2[Mes],9,Tabla2[SubCategoria Detalle],'Book 2.1_Casos registrados'!B124,Tabla2[Tipo],'Book 2.1_Casos registrados'!$A$120)</f>
        <v>0</v>
      </c>
      <c r="L124" s="5">
        <f>+COUNTIFS(Tabla2[Sede],'Book 2.1_Casos registrados'!$A$108, Tabla2[Año],2022,Tabla2[Mes],10,Tabla2[SubCategoria Detalle],'Book 2.1_Casos registrados'!B124,Tabla2[Tipo],'Book 2.1_Casos registrados'!$A$120)</f>
        <v>0</v>
      </c>
      <c r="M124" s="5">
        <f>+COUNTIFS(Tabla2[Sede],'Book 2.1_Casos registrados'!$A$108, Tabla2[Año],2022,Tabla2[Mes],11,Tabla2[SubCategoria Detalle],'Book 2.1_Casos registrados'!B124,Tabla2[Tipo],'Book 2.1_Casos registrados'!$A$120)</f>
        <v>0</v>
      </c>
      <c r="N124" s="5"/>
    </row>
    <row r="125" spans="1:14" ht="15" x14ac:dyDescent="0.25">
      <c r="A125" s="56"/>
      <c r="B125" s="36" t="s">
        <v>7741</v>
      </c>
      <c r="C125" s="5">
        <f>+COUNTIFS(Tabla2[Sede],'Book 2.1_Casos registrados'!$A$108, Tabla2[Año],2022,Tabla2[Mes],1,Tabla2[SubCategoria Detalle],'Book 2.1_Casos registrados'!B125,Tabla2[Tipo],'Book 2.1_Casos registrados'!$A$120)</f>
        <v>0</v>
      </c>
      <c r="D125" s="5">
        <f>+COUNTIFS(Tabla2[Sede],'Book 2.1_Casos registrados'!$A$108, Tabla2[Año],2022,Tabla2[Mes],2,Tabla2[SubCategoria Detalle],'Book 2.1_Casos registrados'!B125,Tabla2[Tipo],'Book 2.1_Casos registrados'!$A$120)</f>
        <v>0</v>
      </c>
      <c r="E125" s="5">
        <f>+COUNTIFS(Tabla2[Sede],'Book 2.1_Casos registrados'!$A$108, Tabla2[Año],2022,Tabla2[Mes],3,Tabla2[SubCategoria Detalle],'Book 2.1_Casos registrados'!B125,Tabla2[Tipo],'Book 2.1_Casos registrados'!$A$120)</f>
        <v>0</v>
      </c>
      <c r="F125" s="5">
        <f>+COUNTIFS(Tabla2[Sede],'Book 2.1_Casos registrados'!$A$108, Tabla2[Año],2022,Tabla2[Mes],4,Tabla2[SubCategoria Detalle],'Book 2.1_Casos registrados'!B125,Tabla2[Tipo],'Book 2.1_Casos registrados'!$A$120)</f>
        <v>0</v>
      </c>
      <c r="G125" s="5">
        <f>+COUNTIFS(Tabla2[Sede],'Book 2.1_Casos registrados'!$A$108, Tabla2[Año],2022,Tabla2[Mes],5,Tabla2[SubCategoria Detalle],'Book 2.1_Casos registrados'!B125,Tabla2[Tipo],'Book 2.1_Casos registrados'!$A$120)</f>
        <v>0</v>
      </c>
      <c r="H125" s="5">
        <f>+COUNTIFS(Tabla2[Sede],'Book 2.1_Casos registrados'!$A$108, Tabla2[Año],2022,Tabla2[Mes],6,Tabla2[SubCategoria Detalle],'Book 2.1_Casos registrados'!B125,Tabla2[Tipo],'Book 2.1_Casos registrados'!$A$109)</f>
        <v>0</v>
      </c>
      <c r="I125" s="5">
        <f>+COUNTIFS(Tabla2[Sede],'Book 2.1_Casos registrados'!$A$108, Tabla2[Año],2022,Tabla2[Mes],7,Tabla2[SubCategoria Detalle],'Book 2.1_Casos registrados'!B125,Tabla2[Tipo],'Book 2.1_Casos registrados'!$A$120)</f>
        <v>0</v>
      </c>
      <c r="J125" s="5">
        <f>+COUNTIFS(Tabla2[Sede],'Book 2.1_Casos registrados'!$A$108, Tabla2[Año],2022,Tabla2[Mes],8,Tabla2[SubCategoria Detalle],'Book 2.1_Casos registrados'!B125,Tabla2[Tipo],'Book 2.1_Casos registrados'!$A$120)</f>
        <v>0</v>
      </c>
      <c r="K125" s="5">
        <f>+COUNTIFS(Tabla2[Sede],'Book 2.1_Casos registrados'!$A$108, Tabla2[Año],2022,Tabla2[Mes],9,Tabla2[SubCategoria Detalle],'Book 2.1_Casos registrados'!B125,Tabla2[Tipo],'Book 2.1_Casos registrados'!$A$120)</f>
        <v>0</v>
      </c>
      <c r="L125" s="5">
        <f>+COUNTIFS(Tabla2[Sede],'Book 2.1_Casos registrados'!$A$108, Tabla2[Año],2022,Tabla2[Mes],10,Tabla2[SubCategoria Detalle],'Book 2.1_Casos registrados'!B125,Tabla2[Tipo],'Book 2.1_Casos registrados'!$A$120)</f>
        <v>1</v>
      </c>
      <c r="M125" s="5">
        <f>+COUNTIFS(Tabla2[Sede],'Book 2.1_Casos registrados'!$A$108, Tabla2[Año],2022,Tabla2[Mes],11,Tabla2[SubCategoria Detalle],'Book 2.1_Casos registrados'!B125,Tabla2[Tipo],'Book 2.1_Casos registrados'!$A$120)</f>
        <v>0</v>
      </c>
      <c r="N125" s="5"/>
    </row>
    <row r="126" spans="1:14" ht="15" x14ac:dyDescent="0.25">
      <c r="A126" s="56"/>
      <c r="B126" s="36" t="s">
        <v>7738</v>
      </c>
      <c r="C126" s="5">
        <f>+COUNTIFS(Tabla2[Sede],'Book 2.1_Casos registrados'!$A$108, Tabla2[Año],2022,Tabla2[Mes],1,Tabla2[SubCategoria Detalle],'Book 2.1_Casos registrados'!B126,Tabla2[Tipo],'Book 2.1_Casos registrados'!$A$120)</f>
        <v>0</v>
      </c>
      <c r="D126" s="5">
        <f>+COUNTIFS(Tabla2[Sede],'Book 2.1_Casos registrados'!$A$108, Tabla2[Año],2022,Tabla2[Mes],2,Tabla2[SubCategoria Detalle],'Book 2.1_Casos registrados'!B126,Tabla2[Tipo],'Book 2.1_Casos registrados'!$A$120)</f>
        <v>0</v>
      </c>
      <c r="E126" s="5">
        <f>+COUNTIFS(Tabla2[Sede],'Book 2.1_Casos registrados'!$A$108, Tabla2[Año],2022,Tabla2[Mes],3,Tabla2[SubCategoria Detalle],'Book 2.1_Casos registrados'!B126,Tabla2[Tipo],'Book 2.1_Casos registrados'!$A$120)</f>
        <v>0</v>
      </c>
      <c r="F126" s="5">
        <f>+COUNTIFS(Tabla2[Sede],'Book 2.1_Casos registrados'!$A$108, Tabla2[Año],2022,Tabla2[Mes],4,Tabla2[SubCategoria Detalle],'Book 2.1_Casos registrados'!B126,Tabla2[Tipo],'Book 2.1_Casos registrados'!$A$120)</f>
        <v>0</v>
      </c>
      <c r="G126" s="5">
        <f>+COUNTIFS(Tabla2[Sede],'Book 2.1_Casos registrados'!$A$108, Tabla2[Año],2022,Tabla2[Mes],5,Tabla2[SubCategoria Detalle],'Book 2.1_Casos registrados'!B126,Tabla2[Tipo],'Book 2.1_Casos registrados'!$A$120)</f>
        <v>0</v>
      </c>
      <c r="H126" s="5">
        <f>+COUNTIFS(Tabla2[Sede],'Book 2.1_Casos registrados'!$A$108, Tabla2[Año],2022,Tabla2[Mes],6,Tabla2[SubCategoria Detalle],'Book 2.1_Casos registrados'!B126,Tabla2[Tipo],'Book 2.1_Casos registrados'!$A$109)</f>
        <v>0</v>
      </c>
      <c r="I126" s="5">
        <f>+COUNTIFS(Tabla2[Sede],'Book 2.1_Casos registrados'!$A$108, Tabla2[Año],2022,Tabla2[Mes],7,Tabla2[SubCategoria Detalle],'Book 2.1_Casos registrados'!B126,Tabla2[Tipo],'Book 2.1_Casos registrados'!$A$120)</f>
        <v>0</v>
      </c>
      <c r="J126" s="5">
        <f>+COUNTIFS(Tabla2[Sede],'Book 2.1_Casos registrados'!$A$108, Tabla2[Año],2022,Tabla2[Mes],8,Tabla2[SubCategoria Detalle],'Book 2.1_Casos registrados'!B126,Tabla2[Tipo],'Book 2.1_Casos registrados'!$A$120)</f>
        <v>0</v>
      </c>
      <c r="K126" s="5">
        <f>+COUNTIFS(Tabla2[Sede],'Book 2.1_Casos registrados'!$A$108, Tabla2[Año],2022,Tabla2[Mes],9,Tabla2[SubCategoria Detalle],'Book 2.1_Casos registrados'!B126,Tabla2[Tipo],'Book 2.1_Casos registrados'!$A$120)</f>
        <v>0</v>
      </c>
      <c r="L126" s="5">
        <f>+COUNTIFS(Tabla2[Sede],'Book 2.1_Casos registrados'!$A$108, Tabla2[Año],2022,Tabla2[Mes],10,Tabla2[SubCategoria Detalle],'Book 2.1_Casos registrados'!B126,Tabla2[Tipo],'Book 2.1_Casos registrados'!$A$120)</f>
        <v>0</v>
      </c>
      <c r="M126" s="5">
        <f>+COUNTIFS(Tabla2[Sede],'Book 2.1_Casos registrados'!$A$108, Tabla2[Año],2022,Tabla2[Mes],11,Tabla2[SubCategoria Detalle],'Book 2.1_Casos registrados'!B126,Tabla2[Tipo],'Book 2.1_Casos registrados'!$A$120)</f>
        <v>0</v>
      </c>
      <c r="N126" s="5"/>
    </row>
    <row r="127" spans="1:14" ht="15" x14ac:dyDescent="0.25">
      <c r="A127" s="56"/>
      <c r="B127" s="36" t="s">
        <v>7734</v>
      </c>
      <c r="C127" s="5">
        <f>+COUNTIFS(Tabla2[Sede],'Book 2.1_Casos registrados'!$A$108, Tabla2[Año],2022,Tabla2[Mes],1,Tabla2[SubCategoria Detalle],'Book 2.1_Casos registrados'!B127,Tabla2[Tipo],'Book 2.1_Casos registrados'!$A$120)</f>
        <v>1</v>
      </c>
      <c r="D127" s="5">
        <f>+COUNTIFS(Tabla2[Sede],'Book 2.1_Casos registrados'!$A$108, Tabla2[Año],2022,Tabla2[Mes],2,Tabla2[SubCategoria Detalle],'Book 2.1_Casos registrados'!B127,Tabla2[Tipo],'Book 2.1_Casos registrados'!$A$120)</f>
        <v>0</v>
      </c>
      <c r="E127" s="5">
        <f>+COUNTIFS(Tabla2[Sede],'Book 2.1_Casos registrados'!$A$108, Tabla2[Año],2022,Tabla2[Mes],3,Tabla2[SubCategoria Detalle],'Book 2.1_Casos registrados'!B127,Tabla2[Tipo],'Book 2.1_Casos registrados'!$A$120)</f>
        <v>0</v>
      </c>
      <c r="F127" s="5">
        <f>+COUNTIFS(Tabla2[Sede],'Book 2.1_Casos registrados'!$A$108, Tabla2[Año],2022,Tabla2[Mes],4,Tabla2[SubCategoria Detalle],'Book 2.1_Casos registrados'!B127,Tabla2[Tipo],'Book 2.1_Casos registrados'!$A$120)</f>
        <v>0</v>
      </c>
      <c r="G127" s="5">
        <f>+COUNTIFS(Tabla2[Sede],'Book 2.1_Casos registrados'!$A$108, Tabla2[Año],2022,Tabla2[Mes],5,Tabla2[SubCategoria Detalle],'Book 2.1_Casos registrados'!B127,Tabla2[Tipo],'Book 2.1_Casos registrados'!$A$120)</f>
        <v>0</v>
      </c>
      <c r="H127" s="5">
        <f>+COUNTIFS(Tabla2[Sede],'Book 2.1_Casos registrados'!$A$108, Tabla2[Año],2022,Tabla2[Mes],6,Tabla2[SubCategoria Detalle],'Book 2.1_Casos registrados'!B127,Tabla2[Tipo],'Book 2.1_Casos registrados'!$A$109)</f>
        <v>1</v>
      </c>
      <c r="I127" s="5">
        <f>+COUNTIFS(Tabla2[Sede],'Book 2.1_Casos registrados'!$A$108, Tabla2[Año],2022,Tabla2[Mes],7,Tabla2[SubCategoria Detalle],'Book 2.1_Casos registrados'!B127,Tabla2[Tipo],'Book 2.1_Casos registrados'!$A$120)</f>
        <v>0</v>
      </c>
      <c r="J127" s="5">
        <f>+COUNTIFS(Tabla2[Sede],'Book 2.1_Casos registrados'!$A$108, Tabla2[Año],2022,Tabla2[Mes],8,Tabla2[SubCategoria Detalle],'Book 2.1_Casos registrados'!B127,Tabla2[Tipo],'Book 2.1_Casos registrados'!$A$120)</f>
        <v>0</v>
      </c>
      <c r="K127" s="5">
        <f>+COUNTIFS(Tabla2[Sede],'Book 2.1_Casos registrados'!$A$108, Tabla2[Año],2022,Tabla2[Mes],9,Tabla2[SubCategoria Detalle],'Book 2.1_Casos registrados'!B127,Tabla2[Tipo],'Book 2.1_Casos registrados'!$A$120)</f>
        <v>0</v>
      </c>
      <c r="L127" s="5">
        <f>+COUNTIFS(Tabla2[Sede],'Book 2.1_Casos registrados'!$A$108, Tabla2[Año],2022,Tabla2[Mes],10,Tabla2[SubCategoria Detalle],'Book 2.1_Casos registrados'!B127,Tabla2[Tipo],'Book 2.1_Casos registrados'!$A$120)</f>
        <v>2</v>
      </c>
      <c r="M127" s="5">
        <f>+COUNTIFS(Tabla2[Sede],'Book 2.1_Casos registrados'!$A$108, Tabla2[Año],2022,Tabla2[Mes],11,Tabla2[SubCategoria Detalle],'Book 2.1_Casos registrados'!B127,Tabla2[Tipo],'Book 2.1_Casos registrados'!$A$120)</f>
        <v>0</v>
      </c>
      <c r="N127" s="5"/>
    </row>
    <row r="128" spans="1:14" ht="15" x14ac:dyDescent="0.25">
      <c r="A128" s="56"/>
      <c r="B128" s="36" t="s">
        <v>7770</v>
      </c>
      <c r="C128" s="5">
        <f>+COUNTIFS(Tabla2[Sede],'Book 2.1_Casos registrados'!$A$108, Tabla2[Año],2022,Tabla2[Mes],1,Tabla2[SubCategoria Detalle],'Book 2.1_Casos registrados'!B128,Tabla2[Tipo],'Book 2.1_Casos registrados'!$A$120)</f>
        <v>0</v>
      </c>
      <c r="D128" s="5">
        <f>+COUNTIFS(Tabla2[Sede],'Book 2.1_Casos registrados'!$A$108, Tabla2[Año],2022,Tabla2[Mes],2,Tabla2[SubCategoria Detalle],'Book 2.1_Casos registrados'!B128,Tabla2[Tipo],'Book 2.1_Casos registrados'!$A$120)</f>
        <v>0</v>
      </c>
      <c r="E128" s="5">
        <f>+COUNTIFS(Tabla2[Sede],'Book 2.1_Casos registrados'!$A$108, Tabla2[Año],2022,Tabla2[Mes],3,Tabla2[SubCategoria Detalle],'Book 2.1_Casos registrados'!B128,Tabla2[Tipo],'Book 2.1_Casos registrados'!$A$120)</f>
        <v>0</v>
      </c>
      <c r="F128" s="5">
        <f>+COUNTIFS(Tabla2[Sede],'Book 2.1_Casos registrados'!$A$108, Tabla2[Año],2022,Tabla2[Mes],4,Tabla2[SubCategoria Detalle],'Book 2.1_Casos registrados'!B128,Tabla2[Tipo],'Book 2.1_Casos registrados'!$A$120)</f>
        <v>0</v>
      </c>
      <c r="G128" s="5">
        <f>+COUNTIFS(Tabla2[Sede],'Book 2.1_Casos registrados'!$A$108, Tabla2[Año],2022,Tabla2[Mes],5,Tabla2[SubCategoria Detalle],'Book 2.1_Casos registrados'!B128,Tabla2[Tipo],'Book 2.1_Casos registrados'!$A$120)</f>
        <v>0</v>
      </c>
      <c r="H128" s="5">
        <f>+COUNTIFS(Tabla2[Sede],'Book 2.1_Casos registrados'!$A$108, Tabla2[Año],2022,Tabla2[Mes],6,Tabla2[SubCategoria Detalle],'Book 2.1_Casos registrados'!B128,Tabla2[Tipo],'Book 2.1_Casos registrados'!$A$109)</f>
        <v>0</v>
      </c>
      <c r="I128" s="5">
        <f>+COUNTIFS(Tabla2[Sede],'Book 2.1_Casos registrados'!$A$108, Tabla2[Año],2022,Tabla2[Mes],7,Tabla2[SubCategoria Detalle],'Book 2.1_Casos registrados'!B128,Tabla2[Tipo],'Book 2.1_Casos registrados'!$A$120)</f>
        <v>0</v>
      </c>
      <c r="J128" s="5">
        <f>+COUNTIFS(Tabla2[Sede],'Book 2.1_Casos registrados'!$A$108, Tabla2[Año],2022,Tabla2[Mes],8,Tabla2[SubCategoria Detalle],'Book 2.1_Casos registrados'!B128,Tabla2[Tipo],'Book 2.1_Casos registrados'!$A$120)</f>
        <v>0</v>
      </c>
      <c r="K128" s="5">
        <f>+COUNTIFS(Tabla2[Sede],'Book 2.1_Casos registrados'!$A$108, Tabla2[Año],2022,Tabla2[Mes],9,Tabla2[SubCategoria Detalle],'Book 2.1_Casos registrados'!B128,Tabla2[Tipo],'Book 2.1_Casos registrados'!$A$120)</f>
        <v>0</v>
      </c>
      <c r="L128" s="5">
        <f>+COUNTIFS(Tabla2[Sede],'Book 2.1_Casos registrados'!$A$108, Tabla2[Año],2022,Tabla2[Mes],10,Tabla2[SubCategoria Detalle],'Book 2.1_Casos registrados'!B128,Tabla2[Tipo],'Book 2.1_Casos registrados'!$A$120)</f>
        <v>0</v>
      </c>
      <c r="M128" s="5">
        <f>+COUNTIFS(Tabla2[Sede],'Book 2.1_Casos registrados'!$A$108, Tabla2[Año],2022,Tabla2[Mes],11,Tabla2[SubCategoria Detalle],'Book 2.1_Casos registrados'!B128,Tabla2[Tipo],'Book 2.1_Casos registrados'!$A$120)</f>
        <v>0</v>
      </c>
      <c r="N128" s="5"/>
    </row>
    <row r="129" spans="1:14" ht="15" x14ac:dyDescent="0.25">
      <c r="A129" s="56" t="s">
        <v>7</v>
      </c>
      <c r="B129" s="36" t="s">
        <v>7722</v>
      </c>
      <c r="C129" s="5">
        <f>+COUNTIFS(Tabla2[Sede],'Book 2.1_Casos registrados'!$A$108, Tabla2[Año],2022,Tabla2[Mes],1,Tabla2[SubCategoria Detalle],'Book 2.1_Casos registrados'!B129,Tabla2[Tipo],'Book 2.1_Casos registrados'!$A$129)</f>
        <v>17</v>
      </c>
      <c r="D129" s="5">
        <f>+COUNTIFS(Tabla2[Sede],'Book 2.1_Casos registrados'!$A$108, Tabla2[Año],2022,Tabla2[Mes],2,Tabla2[SubCategoria Detalle],'Book 2.1_Casos registrados'!B129,Tabla2[Tipo],'Book 2.1_Casos registrados'!$A$129)</f>
        <v>7</v>
      </c>
      <c r="E129" s="5">
        <f>+COUNTIFS(Tabla2[Sede],'Book 2.1_Casos registrados'!$A$108, Tabla2[Año],2022,Tabla2[Mes],3,Tabla2[SubCategoria Detalle],'Book 2.1_Casos registrados'!B129,Tabla2[Tipo],'Book 2.1_Casos registrados'!$A$129)</f>
        <v>7</v>
      </c>
      <c r="F129" s="5">
        <f>+COUNTIFS(Tabla2[Sede],'Book 2.1_Casos registrados'!$A$108, Tabla2[Año],2022,Tabla2[Mes],4,Tabla2[SubCategoria Detalle],'Book 2.1_Casos registrados'!B129,Tabla2[Tipo],'Book 2.1_Casos registrados'!$A$129)</f>
        <v>9</v>
      </c>
      <c r="G129" s="5">
        <f>+COUNTIFS(Tabla2[Sede],'Book 2.1_Casos registrados'!$A$108, Tabla2[Año],2022,Tabla2[Mes],5,Tabla2[SubCategoria Detalle],'Book 2.1_Casos registrados'!B129,Tabla2[Tipo],'Book 2.1_Casos registrados'!$A$129)</f>
        <v>12</v>
      </c>
      <c r="H129" s="5">
        <f>+COUNTIFS(Tabla2[Sede],'Book 2.1_Casos registrados'!$A$108, Tabla2[Año],2022,Tabla2[Mes],6,Tabla2[SubCategoria Detalle],'Book 2.1_Casos registrados'!B129,Tabla2[Tipo],'Book 2.1_Casos registrados'!$A$129)</f>
        <v>4</v>
      </c>
      <c r="I129" s="5">
        <f>+COUNTIFS(Tabla2[Sede],'Book 2.1_Casos registrados'!$A$108, Tabla2[Año],2022,Tabla2[Mes],7,Tabla2[SubCategoria Detalle],'Book 2.1_Casos registrados'!B129,Tabla2[Tipo],'Book 2.1_Casos registrados'!$A$129)</f>
        <v>11</v>
      </c>
      <c r="J129" s="5">
        <f>+COUNTIFS(Tabla2[Sede],'Book 2.1_Casos registrados'!$A$108, Tabla2[Año],2022,Tabla2[Mes],8,Tabla2[SubCategoria Detalle],'Book 2.1_Casos registrados'!B129,Tabla2[Tipo],'Book 2.1_Casos registrados'!$A$129)</f>
        <v>14</v>
      </c>
      <c r="K129" s="5">
        <f>+COUNTIFS(Tabla2[Sede],'Book 2.1_Casos registrados'!$A$108, Tabla2[Año],2022,Tabla2[Mes],9,Tabla2[SubCategoria Detalle],'Book 2.1_Casos registrados'!B129,Tabla2[Tipo],'Book 2.1_Casos registrados'!$A$129)</f>
        <v>8</v>
      </c>
      <c r="L129" s="5">
        <f>+COUNTIFS(Tabla2[Sede],'Book 2.1_Casos registrados'!$A$108, Tabla2[Año],2022,Tabla2[Mes],10,Tabla2[SubCategoria Detalle],'Book 2.1_Casos registrados'!B129,Tabla2[Tipo],'Book 2.1_Casos registrados'!$A$129)</f>
        <v>4</v>
      </c>
      <c r="M129" s="5">
        <f>+COUNTIFS(Tabla2[Sede],'Book 2.1_Casos registrados'!$A$108, Tabla2[Año],2022,Tabla2[Mes],11,Tabla2[SubCategoria Detalle],'Book 2.1_Casos registrados'!B129,Tabla2[Tipo],'Book 2.1_Casos registrados'!$A$129)</f>
        <v>10</v>
      </c>
      <c r="N129" s="5"/>
    </row>
    <row r="130" spans="1:14" ht="15" x14ac:dyDescent="0.25">
      <c r="A130" s="56"/>
      <c r="B130" s="36" t="s">
        <v>8893</v>
      </c>
      <c r="C130" s="5">
        <f>+COUNTIFS(Tabla2[Sede],'Book 2.1_Casos registrados'!$A$108, Tabla2[Año],2022,Tabla2[Mes],1,Tabla2[SubCategoria Detalle],'Book 2.1_Casos registrados'!B130,Tabla2[Tipo],'Book 2.1_Casos registrados'!$A$129)</f>
        <v>0</v>
      </c>
      <c r="D130" s="5">
        <f>+COUNTIFS(Tabla2[Sede],'Book 2.1_Casos registrados'!$A$108, Tabla2[Año],2022,Tabla2[Mes],2,Tabla2[SubCategoria Detalle],'Book 2.1_Casos registrados'!B130,Tabla2[Tipo],'Book 2.1_Casos registrados'!$A$129)</f>
        <v>23</v>
      </c>
      <c r="E130" s="5">
        <f>+COUNTIFS(Tabla2[Sede],'Book 2.1_Casos registrados'!$A$108, Tabla2[Año],2022,Tabla2[Mes],3,Tabla2[SubCategoria Detalle],'Book 2.1_Casos registrados'!B130,Tabla2[Tipo],'Book 2.1_Casos registrados'!$A$129)</f>
        <v>5</v>
      </c>
      <c r="F130" s="5">
        <f>+COUNTIFS(Tabla2[Sede],'Book 2.1_Casos registrados'!$A$108, Tabla2[Año],2022,Tabla2[Mes],4,Tabla2[SubCategoria Detalle],'Book 2.1_Casos registrados'!B130,Tabla2[Tipo],'Book 2.1_Casos registrados'!$A$129)</f>
        <v>0</v>
      </c>
      <c r="G130" s="5">
        <f>+COUNTIFS(Tabla2[Sede],'Book 2.1_Casos registrados'!$A$108, Tabla2[Año],2022,Tabla2[Mes],5,Tabla2[SubCategoria Detalle],'Book 2.1_Casos registrados'!B130,Tabla2[Tipo],'Book 2.1_Casos registrados'!$A$129)</f>
        <v>0</v>
      </c>
      <c r="H130" s="5">
        <f>+COUNTIFS(Tabla2[Sede],'Book 2.1_Casos registrados'!$A$108, Tabla2[Año],2022,Tabla2[Mes],6,Tabla2[SubCategoria Detalle],'Book 2.1_Casos registrados'!B130,Tabla2[Tipo],'Book 2.1_Casos registrados'!$A$109)</f>
        <v>0</v>
      </c>
      <c r="I130" s="5">
        <f>+COUNTIFS(Tabla2[Sede],'Book 2.1_Casos registrados'!$A$108, Tabla2[Año],2022,Tabla2[Mes],7,Tabla2[SubCategoria Detalle],'Book 2.1_Casos registrados'!B130,Tabla2[Tipo],'Book 2.1_Casos registrados'!$A$129)</f>
        <v>0</v>
      </c>
      <c r="J130" s="5">
        <f>+COUNTIFS(Tabla2[Sede],'Book 2.1_Casos registrados'!$A$108, Tabla2[Año],2022,Tabla2[Mes],8,Tabla2[SubCategoria Detalle],'Book 2.1_Casos registrados'!B130,Tabla2[Tipo],'Book 2.1_Casos registrados'!$A$129)</f>
        <v>0</v>
      </c>
      <c r="K130" s="5">
        <f>+COUNTIFS(Tabla2[Sede],'Book 2.1_Casos registrados'!$A$108, Tabla2[Año],2022,Tabla2[Mes],9,Tabla2[SubCategoria Detalle],'Book 2.1_Casos registrados'!B130,Tabla2[Tipo],'Book 2.1_Casos registrados'!$A$129)</f>
        <v>0</v>
      </c>
      <c r="L130" s="5">
        <f>+COUNTIFS(Tabla2[Sede],'Book 2.1_Casos registrados'!$A$108, Tabla2[Año],2022,Tabla2[Mes],10,Tabla2[SubCategoria Detalle],'Book 2.1_Casos registrados'!B130,Tabla2[Tipo],'Book 2.1_Casos registrados'!$A$129)</f>
        <v>0</v>
      </c>
      <c r="M130" s="5">
        <f>+COUNTIFS(Tabla2[Sede],'Book 2.1_Casos registrados'!$A$108, Tabla2[Año],2022,Tabla2[Mes],11,Tabla2[SubCategoria Detalle],'Book 2.1_Casos registrados'!B130,Tabla2[Tipo],'Book 2.1_Casos registrados'!$A$129)</f>
        <v>0</v>
      </c>
      <c r="N130" s="5"/>
    </row>
    <row r="131" spans="1:14" ht="15" x14ac:dyDescent="0.25">
      <c r="A131" s="56"/>
      <c r="B131" s="36" t="s">
        <v>7745</v>
      </c>
      <c r="C131" s="5">
        <f>+COUNTIFS(Tabla2[Sede],'Book 2.1_Casos registrados'!$A$108, Tabla2[Año],2022,Tabla2[Mes],1,Tabla2[SubCategoria Detalle],'Book 2.1_Casos registrados'!B131,Tabla2[Tipo],'Book 2.1_Casos registrados'!$A$129)</f>
        <v>3</v>
      </c>
      <c r="D131" s="5">
        <f>+COUNTIFS(Tabla2[Sede],'Book 2.1_Casos registrados'!$A$108, Tabla2[Año],2022,Tabla2[Mes],2,Tabla2[SubCategoria Detalle],'Book 2.1_Casos registrados'!B131,Tabla2[Tipo],'Book 2.1_Casos registrados'!$A$129)</f>
        <v>0</v>
      </c>
      <c r="E131" s="5">
        <f>+COUNTIFS(Tabla2[Sede],'Book 2.1_Casos registrados'!$A$108, Tabla2[Año],2022,Tabla2[Mes],3,Tabla2[SubCategoria Detalle],'Book 2.1_Casos registrados'!B131,Tabla2[Tipo],'Book 2.1_Casos registrados'!$A$129)</f>
        <v>3</v>
      </c>
      <c r="F131" s="5">
        <f>+COUNTIFS(Tabla2[Sede],'Book 2.1_Casos registrados'!$A$108, Tabla2[Año],2022,Tabla2[Mes],4,Tabla2[SubCategoria Detalle],'Book 2.1_Casos registrados'!B131,Tabla2[Tipo],'Book 2.1_Casos registrados'!$A$129)</f>
        <v>1</v>
      </c>
      <c r="G131" s="5">
        <f>+COUNTIFS(Tabla2[Sede],'Book 2.1_Casos registrados'!$A$108, Tabla2[Año],2022,Tabla2[Mes],5,Tabla2[SubCategoria Detalle],'Book 2.1_Casos registrados'!B131,Tabla2[Tipo],'Book 2.1_Casos registrados'!$A$129)</f>
        <v>2</v>
      </c>
      <c r="H131" s="5">
        <f>+COUNTIFS(Tabla2[Sede],'Book 2.1_Casos registrados'!$A$108, Tabla2[Año],2022,Tabla2[Mes],6,Tabla2[SubCategoria Detalle],'Book 2.1_Casos registrados'!B131,Tabla2[Tipo],'Book 2.1_Casos registrados'!$A$109)</f>
        <v>0</v>
      </c>
      <c r="I131" s="5">
        <f>+COUNTIFS(Tabla2[Sede],'Book 2.1_Casos registrados'!$A$108, Tabla2[Año],2022,Tabla2[Mes],7,Tabla2[SubCategoria Detalle],'Book 2.1_Casos registrados'!B131,Tabla2[Tipo],'Book 2.1_Casos registrados'!$A$129)</f>
        <v>3</v>
      </c>
      <c r="J131" s="5">
        <f>+COUNTIFS(Tabla2[Sede],'Book 2.1_Casos registrados'!$A$108, Tabla2[Año],2022,Tabla2[Mes],8,Tabla2[SubCategoria Detalle],'Book 2.1_Casos registrados'!B131,Tabla2[Tipo],'Book 2.1_Casos registrados'!$A$129)</f>
        <v>1</v>
      </c>
      <c r="K131" s="5">
        <f>+COUNTIFS(Tabla2[Sede],'Book 2.1_Casos registrados'!$A$108, Tabla2[Año],2022,Tabla2[Mes],9,Tabla2[SubCategoria Detalle],'Book 2.1_Casos registrados'!B131,Tabla2[Tipo],'Book 2.1_Casos registrados'!$A$129)</f>
        <v>2</v>
      </c>
      <c r="L131" s="5">
        <f>+COUNTIFS(Tabla2[Sede],'Book 2.1_Casos registrados'!$A$108, Tabla2[Año],2022,Tabla2[Mes],10,Tabla2[SubCategoria Detalle],'Book 2.1_Casos registrados'!B131,Tabla2[Tipo],'Book 2.1_Casos registrados'!$A$129)</f>
        <v>2</v>
      </c>
      <c r="M131" s="5">
        <f>+COUNTIFS(Tabla2[Sede],'Book 2.1_Casos registrados'!$A$108, Tabla2[Año],2022,Tabla2[Mes],11,Tabla2[SubCategoria Detalle],'Book 2.1_Casos registrados'!B131,Tabla2[Tipo],'Book 2.1_Casos registrados'!$A$129)</f>
        <v>1</v>
      </c>
      <c r="N131" s="5"/>
    </row>
    <row r="132" spans="1:14" ht="15" x14ac:dyDescent="0.25">
      <c r="A132" s="56"/>
      <c r="B132" s="36" t="s">
        <v>7730</v>
      </c>
      <c r="C132" s="5">
        <f>+COUNTIFS(Tabla2[Sede],'Book 2.1_Casos registrados'!$A$108, Tabla2[Año],2022,Tabla2[Mes],1,Tabla2[SubCategoria Detalle],'Book 2.1_Casos registrados'!B132,Tabla2[Tipo],'Book 2.1_Casos registrados'!$A$129)</f>
        <v>11</v>
      </c>
      <c r="D132" s="5">
        <f>+COUNTIFS(Tabla2[Sede],'Book 2.1_Casos registrados'!$A$108, Tabla2[Año],2022,Tabla2[Mes],2,Tabla2[SubCategoria Detalle],'Book 2.1_Casos registrados'!B132,Tabla2[Tipo],'Book 2.1_Casos registrados'!$A$129)</f>
        <v>1</v>
      </c>
      <c r="E132" s="5">
        <f>+COUNTIFS(Tabla2[Sede],'Book 2.1_Casos registrados'!$A$108, Tabla2[Año],2022,Tabla2[Mes],3,Tabla2[SubCategoria Detalle],'Book 2.1_Casos registrados'!B132,Tabla2[Tipo],'Book 2.1_Casos registrados'!$A$129)</f>
        <v>0</v>
      </c>
      <c r="F132" s="5">
        <f>+COUNTIFS(Tabla2[Sede],'Book 2.1_Casos registrados'!$A$108, Tabla2[Año],2022,Tabla2[Mes],4,Tabla2[SubCategoria Detalle],'Book 2.1_Casos registrados'!B132,Tabla2[Tipo],'Book 2.1_Casos registrados'!$A$129)</f>
        <v>0</v>
      </c>
      <c r="G132" s="5">
        <f>+COUNTIFS(Tabla2[Sede],'Book 2.1_Casos registrados'!$A$108, Tabla2[Año],2022,Tabla2[Mes],5,Tabla2[SubCategoria Detalle],'Book 2.1_Casos registrados'!B132,Tabla2[Tipo],'Book 2.1_Casos registrados'!$A$129)</f>
        <v>0</v>
      </c>
      <c r="H132" s="5">
        <f>+COUNTIFS(Tabla2[Sede],'Book 2.1_Casos registrados'!$A$108, Tabla2[Año],2022,Tabla2[Mes],6,Tabla2[SubCategoria Detalle],'Book 2.1_Casos registrados'!B132,Tabla2[Tipo],'Book 2.1_Casos registrados'!$A$109)</f>
        <v>0</v>
      </c>
      <c r="I132" s="5">
        <f>+COUNTIFS(Tabla2[Sede],'Book 2.1_Casos registrados'!$A$108, Tabla2[Año],2022,Tabla2[Mes],7,Tabla2[SubCategoria Detalle],'Book 2.1_Casos registrados'!B132,Tabla2[Tipo],'Book 2.1_Casos registrados'!$A$129)</f>
        <v>1</v>
      </c>
      <c r="J132" s="5">
        <f>+COUNTIFS(Tabla2[Sede],'Book 2.1_Casos registrados'!$A$108, Tabla2[Año],2022,Tabla2[Mes],8,Tabla2[SubCategoria Detalle],'Book 2.1_Casos registrados'!B132,Tabla2[Tipo],'Book 2.1_Casos registrados'!$A$129)</f>
        <v>0</v>
      </c>
      <c r="K132" s="5">
        <f>+COUNTIFS(Tabla2[Sede],'Book 2.1_Casos registrados'!$A$108, Tabla2[Año],2022,Tabla2[Mes],9,Tabla2[SubCategoria Detalle],'Book 2.1_Casos registrados'!B132,Tabla2[Tipo],'Book 2.1_Casos registrados'!$A$129)</f>
        <v>1</v>
      </c>
      <c r="L132" s="5">
        <f>+COUNTIFS(Tabla2[Sede],'Book 2.1_Casos registrados'!$A$108, Tabla2[Año],2022,Tabla2[Mes],10,Tabla2[SubCategoria Detalle],'Book 2.1_Casos registrados'!B132,Tabla2[Tipo],'Book 2.1_Casos registrados'!$A$129)</f>
        <v>1</v>
      </c>
      <c r="M132" s="5">
        <f>+COUNTIFS(Tabla2[Sede],'Book 2.1_Casos registrados'!$A$108, Tabla2[Año],2022,Tabla2[Mes],11,Tabla2[SubCategoria Detalle],'Book 2.1_Casos registrados'!B132,Tabla2[Tipo],'Book 2.1_Casos registrados'!$A$129)</f>
        <v>0</v>
      </c>
      <c r="N132" s="5"/>
    </row>
    <row r="133" spans="1:14" ht="15" x14ac:dyDescent="0.25">
      <c r="A133" s="56"/>
      <c r="B133" s="36" t="s">
        <v>7726</v>
      </c>
      <c r="C133" s="5">
        <f>+COUNTIFS(Tabla2[Sede],'Book 2.1_Casos registrados'!$A$108, Tabla2[Año],2022,Tabla2[Mes],1,Tabla2[SubCategoria Detalle],'Book 2.1_Casos registrados'!B133,Tabla2[Tipo],'Book 2.1_Casos registrados'!$A$129)</f>
        <v>0</v>
      </c>
      <c r="D133" s="5">
        <f>+COUNTIFS(Tabla2[Sede],'Book 2.1_Casos registrados'!$A$108, Tabla2[Año],2022,Tabla2[Mes],2,Tabla2[SubCategoria Detalle],'Book 2.1_Casos registrados'!B133,Tabla2[Tipo],'Book 2.1_Casos registrados'!$A$129)</f>
        <v>0</v>
      </c>
      <c r="E133" s="5">
        <f>+COUNTIFS(Tabla2[Sede],'Book 2.1_Casos registrados'!$A$108, Tabla2[Año],2022,Tabla2[Mes],3,Tabla2[SubCategoria Detalle],'Book 2.1_Casos registrados'!B133,Tabla2[Tipo],'Book 2.1_Casos registrados'!$A$129)</f>
        <v>0</v>
      </c>
      <c r="F133" s="5">
        <f>+COUNTIFS(Tabla2[Sede],'Book 2.1_Casos registrados'!$A$108, Tabla2[Año],2022,Tabla2[Mes],4,Tabla2[SubCategoria Detalle],'Book 2.1_Casos registrados'!B133,Tabla2[Tipo],'Book 2.1_Casos registrados'!$A$129)</f>
        <v>0</v>
      </c>
      <c r="G133" s="5">
        <f>+COUNTIFS(Tabla2[Sede],'Book 2.1_Casos registrados'!$A$108, Tabla2[Año],2022,Tabla2[Mes],5,Tabla2[SubCategoria Detalle],'Book 2.1_Casos registrados'!B133,Tabla2[Tipo],'Book 2.1_Casos registrados'!$A$129)</f>
        <v>0</v>
      </c>
      <c r="H133" s="5">
        <f>+COUNTIFS(Tabla2[Sede],'Book 2.1_Casos registrados'!$A$108, Tabla2[Año],2022,Tabla2[Mes],6,Tabla2[SubCategoria Detalle],'Book 2.1_Casos registrados'!B133,Tabla2[Tipo],'Book 2.1_Casos registrados'!$A$109)</f>
        <v>0</v>
      </c>
      <c r="I133" s="5">
        <f>+COUNTIFS(Tabla2[Sede],'Book 2.1_Casos registrados'!$A$108, Tabla2[Año],2022,Tabla2[Mes],7,Tabla2[SubCategoria Detalle],'Book 2.1_Casos registrados'!B133,Tabla2[Tipo],'Book 2.1_Casos registrados'!$A$129)</f>
        <v>0</v>
      </c>
      <c r="J133" s="5">
        <f>+COUNTIFS(Tabla2[Sede],'Book 2.1_Casos registrados'!$A$108, Tabla2[Año],2022,Tabla2[Mes],8,Tabla2[SubCategoria Detalle],'Book 2.1_Casos registrados'!B133,Tabla2[Tipo],'Book 2.1_Casos registrados'!$A$129)</f>
        <v>0</v>
      </c>
      <c r="K133" s="5">
        <f>+COUNTIFS(Tabla2[Sede],'Book 2.1_Casos registrados'!$A$108, Tabla2[Año],2022,Tabla2[Mes],9,Tabla2[SubCategoria Detalle],'Book 2.1_Casos registrados'!B133,Tabla2[Tipo],'Book 2.1_Casos registrados'!$A$129)</f>
        <v>0</v>
      </c>
      <c r="L133" s="5">
        <f>+COUNTIFS(Tabla2[Sede],'Book 2.1_Casos registrados'!$A$108, Tabla2[Año],2022,Tabla2[Mes],10,Tabla2[SubCategoria Detalle],'Book 2.1_Casos registrados'!B133,Tabla2[Tipo],'Book 2.1_Casos registrados'!$A$129)</f>
        <v>0</v>
      </c>
      <c r="M133" s="5">
        <f>+COUNTIFS(Tabla2[Sede],'Book 2.1_Casos registrados'!$A$108, Tabla2[Año],2022,Tabla2[Mes],11,Tabla2[SubCategoria Detalle],'Book 2.1_Casos registrados'!B133,Tabla2[Tipo],'Book 2.1_Casos registrados'!$A$129)</f>
        <v>0</v>
      </c>
      <c r="N133" s="5"/>
    </row>
    <row r="134" spans="1:14" ht="15" x14ac:dyDescent="0.25">
      <c r="A134" s="56"/>
      <c r="B134" s="36" t="s">
        <v>8459</v>
      </c>
      <c r="C134" s="5">
        <f>+COUNTIFS(Tabla2[Sede],'Book 2.1_Casos registrados'!$A$108, Tabla2[Año],2022,Tabla2[Mes],1,Tabla2[SubCategoria Detalle],'Book 2.1_Casos registrados'!B134,Tabla2[Tipo],'Book 2.1_Casos registrados'!$A$129)</f>
        <v>3</v>
      </c>
      <c r="D134" s="5">
        <f>+COUNTIFS(Tabla2[Sede],'Book 2.1_Casos registrados'!$A$108, Tabla2[Año],2022,Tabla2[Mes],2,Tabla2[SubCategoria Detalle],'Book 2.1_Casos registrados'!B134,Tabla2[Tipo],'Book 2.1_Casos registrados'!$A$129)</f>
        <v>7</v>
      </c>
      <c r="E134" s="5">
        <f>+COUNTIFS(Tabla2[Sede],'Book 2.1_Casos registrados'!$A$108, Tabla2[Año],2022,Tabla2[Mes],3,Tabla2[SubCategoria Detalle],'Book 2.1_Casos registrados'!B134,Tabla2[Tipo],'Book 2.1_Casos registrados'!$A$129)</f>
        <v>6</v>
      </c>
      <c r="F134" s="5">
        <f>+COUNTIFS(Tabla2[Sede],'Book 2.1_Casos registrados'!$A$108, Tabla2[Año],2022,Tabla2[Mes],4,Tabla2[SubCategoria Detalle],'Book 2.1_Casos registrados'!B134,Tabla2[Tipo],'Book 2.1_Casos registrados'!$A$129)</f>
        <v>5</v>
      </c>
      <c r="G134" s="5">
        <f>+COUNTIFS(Tabla2[Sede],'Book 2.1_Casos registrados'!$A$108, Tabla2[Año],2022,Tabla2[Mes],5,Tabla2[SubCategoria Detalle],'Book 2.1_Casos registrados'!B134,Tabla2[Tipo],'Book 2.1_Casos registrados'!$A$129)</f>
        <v>2</v>
      </c>
      <c r="H134" s="5">
        <f>+COUNTIFS(Tabla2[Sede],'Book 2.1_Casos registrados'!$A$108, Tabla2[Año],2022,Tabla2[Mes],6,Tabla2[SubCategoria Detalle],'Book 2.1_Casos registrados'!B134,Tabla2[Tipo],'Book 2.1_Casos registrados'!$A$109)</f>
        <v>0</v>
      </c>
      <c r="I134" s="5">
        <f>+COUNTIFS(Tabla2[Sede],'Book 2.1_Casos registrados'!$A$108, Tabla2[Año],2022,Tabla2[Mes],7,Tabla2[SubCategoria Detalle],'Book 2.1_Casos registrados'!B134,Tabla2[Tipo],'Book 2.1_Casos registrados'!$A$129)</f>
        <v>4</v>
      </c>
      <c r="J134" s="5">
        <f>+COUNTIFS(Tabla2[Sede],'Book 2.1_Casos registrados'!$A$108, Tabla2[Año],2022,Tabla2[Mes],8,Tabla2[SubCategoria Detalle],'Book 2.1_Casos registrados'!B134,Tabla2[Tipo],'Book 2.1_Casos registrados'!$A$129)</f>
        <v>2</v>
      </c>
      <c r="K134" s="5">
        <f>+COUNTIFS(Tabla2[Sede],'Book 2.1_Casos registrados'!$A$108, Tabla2[Año],2022,Tabla2[Mes],9,Tabla2[SubCategoria Detalle],'Book 2.1_Casos registrados'!B134,Tabla2[Tipo],'Book 2.1_Casos registrados'!$A$129)</f>
        <v>0</v>
      </c>
      <c r="L134" s="5">
        <f>+COUNTIFS(Tabla2[Sede],'Book 2.1_Casos registrados'!$A$108, Tabla2[Año],2022,Tabla2[Mes],10,Tabla2[SubCategoria Detalle],'Book 2.1_Casos registrados'!B134,Tabla2[Tipo],'Book 2.1_Casos registrados'!$A$129)</f>
        <v>2</v>
      </c>
      <c r="M134" s="5">
        <f>+COUNTIFS(Tabla2[Sede],'Book 2.1_Casos registrados'!$A$108, Tabla2[Año],2022,Tabla2[Mes],11,Tabla2[SubCategoria Detalle],'Book 2.1_Casos registrados'!B134,Tabla2[Tipo],'Book 2.1_Casos registrados'!$A$129)</f>
        <v>0</v>
      </c>
      <c r="N134" s="5"/>
    </row>
    <row r="135" spans="1:14" ht="15" x14ac:dyDescent="0.25">
      <c r="A135" s="56"/>
      <c r="B135" s="36" t="s">
        <v>8535</v>
      </c>
      <c r="C135" s="5">
        <f>+COUNTIFS(Tabla2[Sede],'Book 2.1_Casos registrados'!$A$108, Tabla2[Año],2022,Tabla2[Mes],1,Tabla2[SubCategoria Detalle],'Book 2.1_Casos registrados'!B135,Tabla2[Tipo],'Book 2.1_Casos registrados'!$A$129)</f>
        <v>0</v>
      </c>
      <c r="D135" s="5">
        <f>+COUNTIFS(Tabla2[Sede],'Book 2.1_Casos registrados'!$A$108, Tabla2[Año],2022,Tabla2[Mes],2,Tabla2[SubCategoria Detalle],'Book 2.1_Casos registrados'!B135,Tabla2[Tipo],'Book 2.1_Casos registrados'!$A$129)</f>
        <v>0</v>
      </c>
      <c r="E135" s="5">
        <f>+COUNTIFS(Tabla2[Sede],'Book 2.1_Casos registrados'!$A$108, Tabla2[Año],2022,Tabla2[Mes],3,Tabla2[SubCategoria Detalle],'Book 2.1_Casos registrados'!B135,Tabla2[Tipo],'Book 2.1_Casos registrados'!$A$129)</f>
        <v>0</v>
      </c>
      <c r="F135" s="5">
        <f>+COUNTIFS(Tabla2[Sede],'Book 2.1_Casos registrados'!$A$108, Tabla2[Año],2022,Tabla2[Mes],4,Tabla2[SubCategoria Detalle],'Book 2.1_Casos registrados'!B135,Tabla2[Tipo],'Book 2.1_Casos registrados'!$A$129)</f>
        <v>0</v>
      </c>
      <c r="G135" s="5">
        <f>+COUNTIFS(Tabla2[Sede],'Book 2.1_Casos registrados'!$A$108, Tabla2[Año],2022,Tabla2[Mes],5,Tabla2[SubCategoria Detalle],'Book 2.1_Casos registrados'!B135,Tabla2[Tipo],'Book 2.1_Casos registrados'!$A$129)</f>
        <v>0</v>
      </c>
      <c r="H135" s="5">
        <f>+COUNTIFS(Tabla2[Sede],'Book 2.1_Casos registrados'!$A$108, Tabla2[Año],2022,Tabla2[Mes],6,Tabla2[SubCategoria Detalle],'Book 2.1_Casos registrados'!B135,Tabla2[Tipo],'Book 2.1_Casos registrados'!$A$109)</f>
        <v>0</v>
      </c>
      <c r="I135" s="5">
        <f>+COUNTIFS(Tabla2[Sede],'Book 2.1_Casos registrados'!$A$108, Tabla2[Año],2022,Tabla2[Mes],7,Tabla2[SubCategoria Detalle],'Book 2.1_Casos registrados'!B135,Tabla2[Tipo],'Book 2.1_Casos registrados'!$A$129)</f>
        <v>0</v>
      </c>
      <c r="J135" s="5">
        <f>+COUNTIFS(Tabla2[Sede],'Book 2.1_Casos registrados'!$A$108, Tabla2[Año],2022,Tabla2[Mes],8,Tabla2[SubCategoria Detalle],'Book 2.1_Casos registrados'!B135,Tabla2[Tipo],'Book 2.1_Casos registrados'!$A$129)</f>
        <v>0</v>
      </c>
      <c r="K135" s="5">
        <f>+COUNTIFS(Tabla2[Sede],'Book 2.1_Casos registrados'!$A$108, Tabla2[Año],2022,Tabla2[Mes],9,Tabla2[SubCategoria Detalle],'Book 2.1_Casos registrados'!B135,Tabla2[Tipo],'Book 2.1_Casos registrados'!$A$129)</f>
        <v>0</v>
      </c>
      <c r="L135" s="5">
        <f>+COUNTIFS(Tabla2[Sede],'Book 2.1_Casos registrados'!$A$108, Tabla2[Año],2022,Tabla2[Mes],10,Tabla2[SubCategoria Detalle],'Book 2.1_Casos registrados'!B135,Tabla2[Tipo],'Book 2.1_Casos registrados'!$A$129)</f>
        <v>0</v>
      </c>
      <c r="M135" s="5">
        <f>+COUNTIFS(Tabla2[Sede],'Book 2.1_Casos registrados'!$A$108, Tabla2[Año],2022,Tabla2[Mes],11,Tabla2[SubCategoria Detalle],'Book 2.1_Casos registrados'!B135,Tabla2[Tipo],'Book 2.1_Casos registrados'!$A$129)</f>
        <v>0</v>
      </c>
      <c r="N135" s="5"/>
    </row>
    <row r="136" spans="1:14" ht="15" x14ac:dyDescent="0.25">
      <c r="A136" s="56"/>
      <c r="B136" s="36" t="s">
        <v>7744</v>
      </c>
      <c r="C136" s="5">
        <f>+COUNTIFS(Tabla2[Sede],'Book 2.1_Casos registrados'!$A$108, Tabla2[Año],2022,Tabla2[Mes],1,Tabla2[SubCategoria Detalle],'Book 2.1_Casos registrados'!B136,Tabla2[Tipo],'Book 2.1_Casos registrados'!$A$129)</f>
        <v>0</v>
      </c>
      <c r="D136" s="5">
        <f>+COUNTIFS(Tabla2[Sede],'Book 2.1_Casos registrados'!$A$108, Tabla2[Año],2022,Tabla2[Mes],2,Tabla2[SubCategoria Detalle],'Book 2.1_Casos registrados'!B136,Tabla2[Tipo],'Book 2.1_Casos registrados'!$A$129)</f>
        <v>0</v>
      </c>
      <c r="E136" s="5">
        <f>+COUNTIFS(Tabla2[Sede],'Book 2.1_Casos registrados'!$A$108, Tabla2[Año],2022,Tabla2[Mes],3,Tabla2[SubCategoria Detalle],'Book 2.1_Casos registrados'!B136,Tabla2[Tipo],'Book 2.1_Casos registrados'!$A$129)</f>
        <v>0</v>
      </c>
      <c r="F136" s="5">
        <f>+COUNTIFS(Tabla2[Sede],'Book 2.1_Casos registrados'!$A$108, Tabla2[Año],2022,Tabla2[Mes],4,Tabla2[SubCategoria Detalle],'Book 2.1_Casos registrados'!B136,Tabla2[Tipo],'Book 2.1_Casos registrados'!$A$129)</f>
        <v>0</v>
      </c>
      <c r="G136" s="5">
        <f>+COUNTIFS(Tabla2[Sede],'Book 2.1_Casos registrados'!$A$108, Tabla2[Año],2022,Tabla2[Mes],5,Tabla2[SubCategoria Detalle],'Book 2.1_Casos registrados'!B136,Tabla2[Tipo],'Book 2.1_Casos registrados'!$A$129)</f>
        <v>0</v>
      </c>
      <c r="H136" s="5">
        <f>+COUNTIFS(Tabla2[Sede],'Book 2.1_Casos registrados'!$A$108, Tabla2[Año],2022,Tabla2[Mes],6,Tabla2[SubCategoria Detalle],'Book 2.1_Casos registrados'!B136,Tabla2[Tipo],'Book 2.1_Casos registrados'!$A$109)</f>
        <v>0</v>
      </c>
      <c r="I136" s="5">
        <f>+COUNTIFS(Tabla2[Sede],'Book 2.1_Casos registrados'!$A$108, Tabla2[Año],2022,Tabla2[Mes],7,Tabla2[SubCategoria Detalle],'Book 2.1_Casos registrados'!B136,Tabla2[Tipo],'Book 2.1_Casos registrados'!$A$129)</f>
        <v>0</v>
      </c>
      <c r="J136" s="5">
        <f>+COUNTIFS(Tabla2[Sede],'Book 2.1_Casos registrados'!$A$108, Tabla2[Año],2022,Tabla2[Mes],8,Tabla2[SubCategoria Detalle],'Book 2.1_Casos registrados'!B136,Tabla2[Tipo],'Book 2.1_Casos registrados'!$A$129)</f>
        <v>0</v>
      </c>
      <c r="K136" s="5">
        <f>+COUNTIFS(Tabla2[Sede],'Book 2.1_Casos registrados'!$A$108, Tabla2[Año],2022,Tabla2[Mes],9,Tabla2[SubCategoria Detalle],'Book 2.1_Casos registrados'!B136,Tabla2[Tipo],'Book 2.1_Casos registrados'!$A$129)</f>
        <v>0</v>
      </c>
      <c r="L136" s="5">
        <f>+COUNTIFS(Tabla2[Sede],'Book 2.1_Casos registrados'!$A$108, Tabla2[Año],2022,Tabla2[Mes],10,Tabla2[SubCategoria Detalle],'Book 2.1_Casos registrados'!B136,Tabla2[Tipo],'Book 2.1_Casos registrados'!$A$129)</f>
        <v>0</v>
      </c>
      <c r="M136" s="5">
        <f>+COUNTIFS(Tabla2[Sede],'Book 2.1_Casos registrados'!$A$108, Tabla2[Año],2022,Tabla2[Mes],11,Tabla2[SubCategoria Detalle],'Book 2.1_Casos registrados'!B136,Tabla2[Tipo],'Book 2.1_Casos registrados'!$A$129)</f>
        <v>0</v>
      </c>
      <c r="N136" s="5"/>
    </row>
    <row r="137" spans="1:14" ht="15" x14ac:dyDescent="0.25">
      <c r="A137" s="56"/>
      <c r="B137" s="36" t="s">
        <v>7723</v>
      </c>
      <c r="C137" s="5">
        <f>+COUNTIFS(Tabla2[Sede],'Book 2.1_Casos registrados'!$A$108, Tabla2[Año],2022,Tabla2[Mes],1,Tabla2[SubCategoria Detalle],'Book 2.1_Casos registrados'!B137,Tabla2[Tipo],'Book 2.1_Casos registrados'!$A$129)</f>
        <v>2</v>
      </c>
      <c r="D137" s="5">
        <f>+COUNTIFS(Tabla2[Sede],'Book 2.1_Casos registrados'!$A$108, Tabla2[Año],2022,Tabla2[Mes],2,Tabla2[SubCategoria Detalle],'Book 2.1_Casos registrados'!B137,Tabla2[Tipo],'Book 2.1_Casos registrados'!$A$129)</f>
        <v>2</v>
      </c>
      <c r="E137" s="5">
        <f>+COUNTIFS(Tabla2[Sede],'Book 2.1_Casos registrados'!$A$108, Tabla2[Año],2022,Tabla2[Mes],3,Tabla2[SubCategoria Detalle],'Book 2.1_Casos registrados'!B137,Tabla2[Tipo],'Book 2.1_Casos registrados'!$A$129)</f>
        <v>2</v>
      </c>
      <c r="F137" s="5">
        <f>+COUNTIFS(Tabla2[Sede],'Book 2.1_Casos registrados'!$A$108, Tabla2[Año],2022,Tabla2[Mes],4,Tabla2[SubCategoria Detalle],'Book 2.1_Casos registrados'!B137,Tabla2[Tipo],'Book 2.1_Casos registrados'!$A$129)</f>
        <v>3</v>
      </c>
      <c r="G137" s="5">
        <f>+COUNTIFS(Tabla2[Sede],'Book 2.1_Casos registrados'!$A$108, Tabla2[Año],2022,Tabla2[Mes],5,Tabla2[SubCategoria Detalle],'Book 2.1_Casos registrados'!B137,Tabla2[Tipo],'Book 2.1_Casos registrados'!$A$129)</f>
        <v>3</v>
      </c>
      <c r="H137" s="5">
        <f>+COUNTIFS(Tabla2[Sede],'Book 2.1_Casos registrados'!$A$108, Tabla2[Año],2022,Tabla2[Mes],6,Tabla2[SubCategoria Detalle],'Book 2.1_Casos registrados'!B137,Tabla2[Tipo],'Book 2.1_Casos registrados'!$A$109)</f>
        <v>0</v>
      </c>
      <c r="I137" s="5">
        <f>+COUNTIFS(Tabla2[Sede],'Book 2.1_Casos registrados'!$A$108, Tabla2[Año],2022,Tabla2[Mes],7,Tabla2[SubCategoria Detalle],'Book 2.1_Casos registrados'!B137,Tabla2[Tipo],'Book 2.1_Casos registrados'!$A$129)</f>
        <v>8</v>
      </c>
      <c r="J137" s="5">
        <f>+COUNTIFS(Tabla2[Sede],'Book 2.1_Casos registrados'!$A$108, Tabla2[Año],2022,Tabla2[Mes],8,Tabla2[SubCategoria Detalle],'Book 2.1_Casos registrados'!B137,Tabla2[Tipo],'Book 2.1_Casos registrados'!$A$129)</f>
        <v>2</v>
      </c>
      <c r="K137" s="5">
        <f>+COUNTIFS(Tabla2[Sede],'Book 2.1_Casos registrados'!$A$108, Tabla2[Año],2022,Tabla2[Mes],9,Tabla2[SubCategoria Detalle],'Book 2.1_Casos registrados'!B137,Tabla2[Tipo],'Book 2.1_Casos registrados'!$A$129)</f>
        <v>3</v>
      </c>
      <c r="L137" s="5">
        <f>+COUNTIFS(Tabla2[Sede],'Book 2.1_Casos registrados'!$A$108, Tabla2[Año],2022,Tabla2[Mes],10,Tabla2[SubCategoria Detalle],'Book 2.1_Casos registrados'!B137,Tabla2[Tipo],'Book 2.1_Casos registrados'!$A$129)</f>
        <v>3</v>
      </c>
      <c r="M137" s="5">
        <f>+COUNTIFS(Tabla2[Sede],'Book 2.1_Casos registrados'!$A$108, Tabla2[Año],2022,Tabla2[Mes],11,Tabla2[SubCategoria Detalle],'Book 2.1_Casos registrados'!B137,Tabla2[Tipo],'Book 2.1_Casos registrados'!$A$129)</f>
        <v>0</v>
      </c>
      <c r="N137" s="5"/>
    </row>
    <row r="138" spans="1:14" ht="15" x14ac:dyDescent="0.25">
      <c r="A138" s="56"/>
      <c r="B138" s="36" t="s">
        <v>8559</v>
      </c>
      <c r="C138" s="5">
        <f>+COUNTIFS(Tabla2[Sede],'Book 2.1_Casos registrados'!$A$108, Tabla2[Año],2022,Tabla2[Mes],1,Tabla2[SubCategoria Detalle],'Book 2.1_Casos registrados'!B138,Tabla2[Tipo],'Book 2.1_Casos registrados'!$A$129)</f>
        <v>0</v>
      </c>
      <c r="D138" s="5">
        <f>+COUNTIFS(Tabla2[Sede],'Book 2.1_Casos registrados'!$A$108, Tabla2[Año],2022,Tabla2[Mes],2,Tabla2[SubCategoria Detalle],'Book 2.1_Casos registrados'!B138,Tabla2[Tipo],'Book 2.1_Casos registrados'!$A$129)</f>
        <v>0</v>
      </c>
      <c r="E138" s="5">
        <f>+COUNTIFS(Tabla2[Sede],'Book 2.1_Casos registrados'!$A$108, Tabla2[Año],2022,Tabla2[Mes],3,Tabla2[SubCategoria Detalle],'Book 2.1_Casos registrados'!B138,Tabla2[Tipo],'Book 2.1_Casos registrados'!$A$129)</f>
        <v>0</v>
      </c>
      <c r="F138" s="5">
        <f>+COUNTIFS(Tabla2[Sede],'Book 2.1_Casos registrados'!$A$108, Tabla2[Año],2022,Tabla2[Mes],4,Tabla2[SubCategoria Detalle],'Book 2.1_Casos registrados'!B138,Tabla2[Tipo],'Book 2.1_Casos registrados'!$A$129)</f>
        <v>0</v>
      </c>
      <c r="G138" s="5">
        <f>+COUNTIFS(Tabla2[Sede],'Book 2.1_Casos registrados'!$A$108, Tabla2[Año],2022,Tabla2[Mes],5,Tabla2[SubCategoria Detalle],'Book 2.1_Casos registrados'!B138,Tabla2[Tipo],'Book 2.1_Casos registrados'!$A$129)</f>
        <v>0</v>
      </c>
      <c r="H138" s="5">
        <f>+COUNTIFS(Tabla2[Sede],'Book 2.1_Casos registrados'!$A$108, Tabla2[Año],2022,Tabla2[Mes],6,Tabla2[SubCategoria Detalle],'Book 2.1_Casos registrados'!B138,Tabla2[Tipo],'Book 2.1_Casos registrados'!$A$109)</f>
        <v>0</v>
      </c>
      <c r="I138" s="5">
        <f>+COUNTIFS(Tabla2[Sede],'Book 2.1_Casos registrados'!$A$108, Tabla2[Año],2022,Tabla2[Mes],7,Tabla2[SubCategoria Detalle],'Book 2.1_Casos registrados'!B138,Tabla2[Tipo],'Book 2.1_Casos registrados'!$A$129)</f>
        <v>0</v>
      </c>
      <c r="J138" s="5">
        <f>+COUNTIFS(Tabla2[Sede],'Book 2.1_Casos registrados'!$A$108, Tabla2[Año],2022,Tabla2[Mes],8,Tabla2[SubCategoria Detalle],'Book 2.1_Casos registrados'!B138,Tabla2[Tipo],'Book 2.1_Casos registrados'!$A$129)</f>
        <v>0</v>
      </c>
      <c r="K138" s="5">
        <f>+COUNTIFS(Tabla2[Sede],'Book 2.1_Casos registrados'!$A$108, Tabla2[Año],2022,Tabla2[Mes],9,Tabla2[SubCategoria Detalle],'Book 2.1_Casos registrados'!B138,Tabla2[Tipo],'Book 2.1_Casos registrados'!$A$129)</f>
        <v>0</v>
      </c>
      <c r="L138" s="5">
        <f>+COUNTIFS(Tabla2[Sede],'Book 2.1_Casos registrados'!$A$108, Tabla2[Año],2022,Tabla2[Mes],10,Tabla2[SubCategoria Detalle],'Book 2.1_Casos registrados'!B138,Tabla2[Tipo],'Book 2.1_Casos registrados'!$A$129)</f>
        <v>0</v>
      </c>
      <c r="M138" s="5">
        <f>+COUNTIFS(Tabla2[Sede],'Book 2.1_Casos registrados'!$A$108, Tabla2[Año],2022,Tabla2[Mes],11,Tabla2[SubCategoria Detalle],'Book 2.1_Casos registrados'!B138,Tabla2[Tipo],'Book 2.1_Casos registrados'!$A$129)</f>
        <v>0</v>
      </c>
      <c r="N138" s="5"/>
    </row>
    <row r="139" spans="1:14" ht="15" x14ac:dyDescent="0.25">
      <c r="A139" s="56"/>
      <c r="B139" s="36" t="s">
        <v>7721</v>
      </c>
      <c r="C139" s="5">
        <f>+COUNTIFS(Tabla2[Sede],'Book 2.1_Casos registrados'!$A$108, Tabla2[Año],2022,Tabla2[Mes],1,Tabla2[SubCategoria Detalle],'Book 2.1_Casos registrados'!B139,Tabla2[Tipo],'Book 2.1_Casos registrados'!$A$129)</f>
        <v>0</v>
      </c>
      <c r="D139" s="5">
        <f>+COUNTIFS(Tabla2[Sede],'Book 2.1_Casos registrados'!$A$108, Tabla2[Año],2022,Tabla2[Mes],2,Tabla2[SubCategoria Detalle],'Book 2.1_Casos registrados'!B139,Tabla2[Tipo],'Book 2.1_Casos registrados'!$A$129)</f>
        <v>0</v>
      </c>
      <c r="E139" s="5">
        <f>+COUNTIFS(Tabla2[Sede],'Book 2.1_Casos registrados'!$A$108, Tabla2[Año],2022,Tabla2[Mes],3,Tabla2[SubCategoria Detalle],'Book 2.1_Casos registrados'!B139,Tabla2[Tipo],'Book 2.1_Casos registrados'!$A$129)</f>
        <v>1</v>
      </c>
      <c r="F139" s="5">
        <f>+COUNTIFS(Tabla2[Sede],'Book 2.1_Casos registrados'!$A$108, Tabla2[Año],2022,Tabla2[Mes],4,Tabla2[SubCategoria Detalle],'Book 2.1_Casos registrados'!B139,Tabla2[Tipo],'Book 2.1_Casos registrados'!$A$129)</f>
        <v>1</v>
      </c>
      <c r="G139" s="5">
        <f>+COUNTIFS(Tabla2[Sede],'Book 2.1_Casos registrados'!$A$108, Tabla2[Año],2022,Tabla2[Mes],5,Tabla2[SubCategoria Detalle],'Book 2.1_Casos registrados'!B139,Tabla2[Tipo],'Book 2.1_Casos registrados'!$A$129)</f>
        <v>0</v>
      </c>
      <c r="H139" s="5">
        <f>+COUNTIFS(Tabla2[Sede],'Book 2.1_Casos registrados'!$A$108, Tabla2[Año],2022,Tabla2[Mes],6,Tabla2[SubCategoria Detalle],'Book 2.1_Casos registrados'!B139,Tabla2[Tipo],'Book 2.1_Casos registrados'!$A$109)</f>
        <v>0</v>
      </c>
      <c r="I139" s="5">
        <f>+COUNTIFS(Tabla2[Sede],'Book 2.1_Casos registrados'!$A$108, Tabla2[Año],2022,Tabla2[Mes],7,Tabla2[SubCategoria Detalle],'Book 2.1_Casos registrados'!B139,Tabla2[Tipo],'Book 2.1_Casos registrados'!$A$129)</f>
        <v>0</v>
      </c>
      <c r="J139" s="5">
        <f>+COUNTIFS(Tabla2[Sede],'Book 2.1_Casos registrados'!$A$108, Tabla2[Año],2022,Tabla2[Mes],8,Tabla2[SubCategoria Detalle],'Book 2.1_Casos registrados'!B139,Tabla2[Tipo],'Book 2.1_Casos registrados'!$A$129)</f>
        <v>0</v>
      </c>
      <c r="K139" s="5">
        <f>+COUNTIFS(Tabla2[Sede],'Book 2.1_Casos registrados'!$A$108, Tabla2[Año],2022,Tabla2[Mes],9,Tabla2[SubCategoria Detalle],'Book 2.1_Casos registrados'!B139,Tabla2[Tipo],'Book 2.1_Casos registrados'!$A$129)</f>
        <v>3</v>
      </c>
      <c r="L139" s="5">
        <f>+COUNTIFS(Tabla2[Sede],'Book 2.1_Casos registrados'!$A$108, Tabla2[Año],2022,Tabla2[Mes],10,Tabla2[SubCategoria Detalle],'Book 2.1_Casos registrados'!B139,Tabla2[Tipo],'Book 2.1_Casos registrados'!$A$129)</f>
        <v>1</v>
      </c>
      <c r="M139" s="5">
        <f>+COUNTIFS(Tabla2[Sede],'Book 2.1_Casos registrados'!$A$108, Tabla2[Año],2022,Tabla2[Mes],11,Tabla2[SubCategoria Detalle],'Book 2.1_Casos registrados'!B139,Tabla2[Tipo],'Book 2.1_Casos registrados'!$A$129)</f>
        <v>2</v>
      </c>
      <c r="N139" s="5"/>
    </row>
    <row r="140" spans="1:14" ht="15" x14ac:dyDescent="0.25">
      <c r="A140" s="56"/>
      <c r="B140" s="36" t="s">
        <v>7734</v>
      </c>
      <c r="C140" s="5"/>
      <c r="D140" s="5"/>
      <c r="E140" s="5"/>
      <c r="F140" s="5"/>
      <c r="G140" s="5"/>
      <c r="H140" s="5"/>
      <c r="I140" s="5"/>
      <c r="J140" s="5"/>
      <c r="K140" s="5"/>
      <c r="L140" s="5">
        <f>+COUNTIFS(Tabla2[Sede],'Book 2.1_Casos registrados'!$A$108, Tabla2[Año],2022,Tabla2[Mes],10,Tabla2[SubCategoria Detalle],'Book 2.1_Casos registrados'!B140,Tabla2[Tipo],'Book 2.1_Casos registrados'!$A$129)</f>
        <v>2</v>
      </c>
      <c r="M140" s="5">
        <f>+COUNTIFS(Tabla2[Sede],'Book 2.1_Casos registrados'!$A$108, Tabla2[Año],2022,Tabla2[Mes],11,Tabla2[SubCategoria Detalle],'Book 2.1_Casos registrados'!B140,Tabla2[Tipo],'Book 2.1_Casos registrados'!$A$129)</f>
        <v>0</v>
      </c>
      <c r="N140" s="5"/>
    </row>
    <row r="141" spans="1:14" ht="15" x14ac:dyDescent="0.25">
      <c r="A141" s="56"/>
      <c r="B141" s="36" t="s">
        <v>7980</v>
      </c>
      <c r="C141" s="5">
        <f>+COUNTIFS(Tabla2[Sede],'Book 2.1_Casos registrados'!$A$108, Tabla2[Año],2022,Tabla2[Mes],1,Tabla2[SubCategoria Detalle],'Book 2.1_Casos registrados'!B141,Tabla2[Tipo],'Book 2.1_Casos registrados'!$A$129)</f>
        <v>0</v>
      </c>
      <c r="D141" s="5">
        <f>+COUNTIFS(Tabla2[Sede],'Book 2.1_Casos registrados'!$A$108, Tabla2[Año],2022,Tabla2[Mes],2,Tabla2[SubCategoria Detalle],'Book 2.1_Casos registrados'!B141,Tabla2[Tipo],'Book 2.1_Casos registrados'!$A$129)</f>
        <v>0</v>
      </c>
      <c r="E141" s="5">
        <f>+COUNTIFS(Tabla2[Sede],'Book 2.1_Casos registrados'!$A$108, Tabla2[Año],2022,Tabla2[Mes],3,Tabla2[SubCategoria Detalle],'Book 2.1_Casos registrados'!B141,Tabla2[Tipo],'Book 2.1_Casos registrados'!$A$129)</f>
        <v>0</v>
      </c>
      <c r="F141" s="5">
        <f>+COUNTIFS(Tabla2[Sede],'Book 2.1_Casos registrados'!$A$108, Tabla2[Año],2022,Tabla2[Mes],4,Tabla2[SubCategoria Detalle],'Book 2.1_Casos registrados'!B141,Tabla2[Tipo],'Book 2.1_Casos registrados'!$A$129)</f>
        <v>0</v>
      </c>
      <c r="G141" s="5">
        <f>+COUNTIFS(Tabla2[Sede],'Book 2.1_Casos registrados'!$A$108, Tabla2[Año],2022,Tabla2[Mes],5,Tabla2[SubCategoria Detalle],'Book 2.1_Casos registrados'!B141,Tabla2[Tipo],'Book 2.1_Casos registrados'!$A$129)</f>
        <v>0</v>
      </c>
      <c r="H141" s="5">
        <f>+COUNTIFS(Tabla2[Sede],'Book 2.1_Casos registrados'!$A$108, Tabla2[Año],2022,Tabla2[Mes],6,Tabla2[SubCategoria Detalle],'Book 2.1_Casos registrados'!B141,Tabla2[Tipo],'Book 2.1_Casos registrados'!$A$109)</f>
        <v>0</v>
      </c>
      <c r="I141" s="5">
        <f>+COUNTIFS(Tabla2[Sede],'Book 2.1_Casos registrados'!$A$108, Tabla2[Año],2022,Tabla2[Mes],7,Tabla2[SubCategoria Detalle],'Book 2.1_Casos registrados'!B141,Tabla2[Tipo],'Book 2.1_Casos registrados'!$A$129)</f>
        <v>0</v>
      </c>
      <c r="J141" s="5">
        <f>+COUNTIFS(Tabla2[Sede],'Book 2.1_Casos registrados'!$A$108, Tabla2[Año],2022,Tabla2[Mes],8,Tabla2[SubCategoria Detalle],'Book 2.1_Casos registrados'!B141,Tabla2[Tipo],'Book 2.1_Casos registrados'!$A$129)</f>
        <v>0</v>
      </c>
      <c r="K141" s="5">
        <f>+COUNTIFS(Tabla2[Sede],'Book 2.1_Casos registrados'!$A$108, Tabla2[Año],2022,Tabla2[Mes],9,Tabla2[SubCategoria Detalle],'Book 2.1_Casos registrados'!B141,Tabla2[Tipo],'Book 2.1_Casos registrados'!$A$129)</f>
        <v>0</v>
      </c>
      <c r="L141" s="5">
        <f>+COUNTIFS(Tabla2[Sede],'Book 2.1_Casos registrados'!$A$108, Tabla2[Año],2022,Tabla2[Mes],10,Tabla2[SubCategoria Detalle],'Book 2.1_Casos registrados'!B141,Tabla2[Tipo],'Book 2.1_Casos registrados'!$A$129)</f>
        <v>1</v>
      </c>
      <c r="M141" s="5">
        <f>+COUNTIFS(Tabla2[Sede],'Book 2.1_Casos registrados'!$A$108, Tabla2[Año],2022,Tabla2[Mes],11,Tabla2[SubCategoria Detalle],'Book 2.1_Casos registrados'!B141,Tabla2[Tipo],'Book 2.1_Casos registrados'!$A$129)</f>
        <v>0</v>
      </c>
      <c r="N141" s="5"/>
    </row>
    <row r="142" spans="1:14" x14ac:dyDescent="0.35">
      <c r="B142" s="15" t="s">
        <v>8892</v>
      </c>
      <c r="C142" s="5">
        <f t="shared" ref="C142:H142" si="3">+SUM(C109:C141)</f>
        <v>57</v>
      </c>
      <c r="D142" s="5">
        <f t="shared" si="3"/>
        <v>56</v>
      </c>
      <c r="E142" s="5">
        <f t="shared" si="3"/>
        <v>38</v>
      </c>
      <c r="F142" s="5">
        <f t="shared" si="3"/>
        <v>30</v>
      </c>
      <c r="G142" s="5">
        <f t="shared" si="3"/>
        <v>24</v>
      </c>
      <c r="H142" s="5">
        <f t="shared" si="3"/>
        <v>8</v>
      </c>
      <c r="I142" s="5">
        <f t="shared" ref="I142:N142" si="4">+SUM(I109:I141)</f>
        <v>31</v>
      </c>
      <c r="J142" s="5">
        <f t="shared" si="4"/>
        <v>28</v>
      </c>
      <c r="K142" s="5">
        <f t="shared" si="4"/>
        <v>19</v>
      </c>
      <c r="L142" s="5">
        <f t="shared" si="4"/>
        <v>30</v>
      </c>
      <c r="M142" s="5">
        <f t="shared" si="4"/>
        <v>16</v>
      </c>
      <c r="N142" s="5">
        <f t="shared" si="4"/>
        <v>0</v>
      </c>
    </row>
    <row r="146" spans="1:14" ht="15.75" x14ac:dyDescent="0.25">
      <c r="A146" s="55" t="s">
        <v>189</v>
      </c>
      <c r="B146" s="55"/>
      <c r="C146" s="13" t="s">
        <v>9521</v>
      </c>
      <c r="D146" s="13" t="s">
        <v>9522</v>
      </c>
      <c r="E146" s="13" t="s">
        <v>9523</v>
      </c>
      <c r="F146" s="13" t="s">
        <v>9524</v>
      </c>
      <c r="G146" s="13" t="s">
        <v>9525</v>
      </c>
      <c r="H146" s="13" t="s">
        <v>9526</v>
      </c>
      <c r="I146" s="13" t="s">
        <v>9527</v>
      </c>
      <c r="J146" s="13" t="s">
        <v>9528</v>
      </c>
      <c r="K146" s="13" t="s">
        <v>9529</v>
      </c>
      <c r="L146" s="13" t="s">
        <v>9530</v>
      </c>
      <c r="M146" s="13" t="s">
        <v>9531</v>
      </c>
      <c r="N146" s="13" t="s">
        <v>9532</v>
      </c>
    </row>
    <row r="147" spans="1:14" ht="15" x14ac:dyDescent="0.25">
      <c r="A147" s="56" t="s">
        <v>22</v>
      </c>
      <c r="B147" s="36" t="s">
        <v>8893</v>
      </c>
      <c r="C147" s="5">
        <f>+COUNTIFS(Tabla2[Sede],'Book 2.1_Casos registrados'!$A$146, Tabla2[Año],2022,Tabla2[Mes],1,Tabla2[SubCategoria Detalle],'Book 2.1_Casos registrados'!B147,Tabla2[Tipo],'Book 2.1_Casos registrados'!$A$147)</f>
        <v>0</v>
      </c>
      <c r="D147" s="5">
        <f>+COUNTIFS(Tabla2[Sede],'Book 2.1_Casos registrados'!$A$146, Tabla2[Año],2022,Tabla2[Mes],2,Tabla2[SubCategoria Detalle],'Book 2.1_Casos registrados'!B147,Tabla2[Tipo],'Book 2.1_Casos registrados'!$A$147)</f>
        <v>6</v>
      </c>
      <c r="E147" s="5">
        <f>+COUNTIFS(Tabla2[Sede],'Book 2.1_Casos registrados'!$A$146, Tabla2[Año],2022,Tabla2[Mes],3,Tabla2[SubCategoria Detalle],'Book 2.1_Casos registrados'!B147,Tabla2[Tipo],'Book 2.1_Casos registrados'!$A$147)</f>
        <v>0</v>
      </c>
      <c r="F147" s="5">
        <f>+COUNTIFS(Tabla2[Sede],'Book 2.1_Casos registrados'!$A$146, Tabla2[Año],2022,Tabla2[Mes],4,Tabla2[SubCategoria Detalle],'Book 2.1_Casos registrados'!B147,Tabla2[Tipo],'Book 2.1_Casos registrados'!$A$147)</f>
        <v>0</v>
      </c>
      <c r="G147" s="5">
        <f>+COUNTIFS(Tabla2[Sede],'Book 2.1_Casos registrados'!$A$146, Tabla2[Año],2022,Tabla2[Mes],5,Tabla2[SubCategoria Detalle],'Book 2.1_Casos registrados'!B147,Tabla2[Tipo],'Book 2.1_Casos registrados'!$A$147)</f>
        <v>0</v>
      </c>
      <c r="H147" s="5">
        <f>+COUNTIFS(Tabla2[Sede],'Book 2.1_Casos registrados'!$A$146, Tabla2[Año],2022,Tabla2[Mes],465,Tabla2[SubCategoria Detalle],'Book 2.1_Casos registrados'!B147,Tabla2[Tipo],'Book 2.1_Casos registrados'!$A$147)</f>
        <v>0</v>
      </c>
      <c r="I147" s="5">
        <f>+COUNTIFS(Tabla2[Sede],'Book 2.1_Casos registrados'!$A$146, Tabla2[Año],2022,Tabla2[Mes],7,Tabla2[SubCategoria Detalle],'Book 2.1_Casos registrados'!B147,Tabla2[Tipo],'Book 2.1_Casos registrados'!$A$147)</f>
        <v>0</v>
      </c>
      <c r="J147" s="5">
        <f>+COUNTIFS(Tabla2[Sede],'Book 2.1_Casos registrados'!$A$146, Tabla2[Año],2022,Tabla2[Mes],8,Tabla2[SubCategoria Detalle],'Book 2.1_Casos registrados'!B147,Tabla2[Tipo],'Book 2.1_Casos registrados'!$A$147)</f>
        <v>0</v>
      </c>
      <c r="K147" s="5">
        <f>+COUNTIFS(Tabla2[Sede],'Book 2.1_Casos registrados'!$A$146, Tabla2[Año],2022,Tabla2[Mes],9,Tabla2[SubCategoria Detalle],'Book 2.1_Casos registrados'!B147,Tabla2[Tipo],'Book 2.1_Casos registrados'!$A$147)</f>
        <v>0</v>
      </c>
      <c r="L147" s="5">
        <f>+COUNTIFS(Tabla2[Sede],'Book 2.1_Casos registrados'!$A$146, Tabla2[Año],2022,Tabla2[Mes],10,Tabla2[SubCategoria Detalle],'Book 2.1_Casos registrados'!B147,Tabla2[Tipo],'Book 2.1_Casos registrados'!$A$147)</f>
        <v>0</v>
      </c>
      <c r="M147" s="5">
        <f>+COUNTIFS(Tabla2[Sede],'Book 2.1_Casos registrados'!$A$146, Tabla2[Año],2022,Tabla2[Mes],11,Tabla2[SubCategoria Detalle],'Book 2.1_Casos registrados'!B147,Tabla2[Tipo],'Book 2.1_Casos registrados'!$A$147)</f>
        <v>0</v>
      </c>
      <c r="N147" s="5"/>
    </row>
    <row r="148" spans="1:14" ht="15" x14ac:dyDescent="0.25">
      <c r="A148" s="56"/>
      <c r="B148" s="36" t="s">
        <v>7734</v>
      </c>
      <c r="C148" s="5">
        <f>+COUNTIFS(Tabla2[Sede],'Book 2.1_Casos registrados'!$A$146, Tabla2[Año],2022,Tabla2[Mes],1,Tabla2[SubCategoria Detalle],'Book 2.1_Casos registrados'!B148,Tabla2[Tipo],'Book 2.1_Casos registrados'!$A$147)</f>
        <v>16</v>
      </c>
      <c r="D148" s="5">
        <f>+COUNTIFS(Tabla2[Sede],'Book 2.1_Casos registrados'!$A$146, Tabla2[Año],2022,Tabla2[Mes],2,Tabla2[SubCategoria Detalle],'Book 2.1_Casos registrados'!B148,Tabla2[Tipo],'Book 2.1_Casos registrados'!$A$147)</f>
        <v>3</v>
      </c>
      <c r="E148" s="5">
        <f>+COUNTIFS(Tabla2[Sede],'Book 2.1_Casos registrados'!$A$146, Tabla2[Año],2022,Tabla2[Mes],3,Tabla2[SubCategoria Detalle],'Book 2.1_Casos registrados'!B148,Tabla2[Tipo],'Book 2.1_Casos registrados'!$A$147)</f>
        <v>1</v>
      </c>
      <c r="F148" s="5">
        <f>+COUNTIFS(Tabla2[Sede],'Book 2.1_Casos registrados'!$A$146, Tabla2[Año],2022,Tabla2[Mes],4,Tabla2[SubCategoria Detalle],'Book 2.1_Casos registrados'!B148,Tabla2[Tipo],'Book 2.1_Casos registrados'!$A$147)</f>
        <v>6</v>
      </c>
      <c r="G148" s="5">
        <f>+COUNTIFS(Tabla2[Sede],'Book 2.1_Casos registrados'!$A$146, Tabla2[Año],2022,Tabla2[Mes],5,Tabla2[SubCategoria Detalle],'Book 2.1_Casos registrados'!B148,Tabla2[Tipo],'Book 2.1_Casos registrados'!$A$147)</f>
        <v>1</v>
      </c>
      <c r="H148" s="5">
        <f>+COUNTIFS(Tabla2[Sede],'Book 2.1_Casos registrados'!$A$146, Tabla2[Año],2022,Tabla2[Mes],465,Tabla2[SubCategoria Detalle],'Book 2.1_Casos registrados'!B148,Tabla2[Tipo],'Book 2.1_Casos registrados'!$A$147)</f>
        <v>0</v>
      </c>
      <c r="I148" s="5">
        <f>+COUNTIFS(Tabla2[Sede],'Book 2.1_Casos registrados'!$A$146, Tabla2[Año],2022,Tabla2[Mes],7,Tabla2[SubCategoria Detalle],'Book 2.1_Casos registrados'!B148,Tabla2[Tipo],'Book 2.1_Casos registrados'!$A$147)</f>
        <v>3</v>
      </c>
      <c r="J148" s="5">
        <f>+COUNTIFS(Tabla2[Sede],'Book 2.1_Casos registrados'!$A$146, Tabla2[Año],2022,Tabla2[Mes],8,Tabla2[SubCategoria Detalle],'Book 2.1_Casos registrados'!B148,Tabla2[Tipo],'Book 2.1_Casos registrados'!$A$147)</f>
        <v>5</v>
      </c>
      <c r="K148" s="5">
        <f>+COUNTIFS(Tabla2[Sede],'Book 2.1_Casos registrados'!$A$146, Tabla2[Año],2022,Tabla2[Mes],9,Tabla2[SubCategoria Detalle],'Book 2.1_Casos registrados'!B148,Tabla2[Tipo],'Book 2.1_Casos registrados'!$A$147)</f>
        <v>1</v>
      </c>
      <c r="L148" s="5">
        <f>+COUNTIFS(Tabla2[Sede],'Book 2.1_Casos registrados'!$A$146, Tabla2[Año],2022,Tabla2[Mes],10,Tabla2[SubCategoria Detalle],'Book 2.1_Casos registrados'!B148,Tabla2[Tipo],'Book 2.1_Casos registrados'!$A$147)</f>
        <v>3</v>
      </c>
      <c r="M148" s="5">
        <f>+COUNTIFS(Tabla2[Sede],'Book 2.1_Casos registrados'!$A$146, Tabla2[Año],2022,Tabla2[Mes],11,Tabla2[SubCategoria Detalle],'Book 2.1_Casos registrados'!B148,Tabla2[Tipo],'Book 2.1_Casos registrados'!$A$147)</f>
        <v>1</v>
      </c>
      <c r="N148" s="5"/>
    </row>
    <row r="149" spans="1:14" ht="15" x14ac:dyDescent="0.25">
      <c r="A149" s="56"/>
      <c r="B149" s="36" t="s">
        <v>7764</v>
      </c>
      <c r="C149" s="5">
        <f>+COUNTIFS(Tabla2[Sede],'Book 2.1_Casos registrados'!$A$146, Tabla2[Año],2022,Tabla2[Mes],1,Tabla2[SubCategoria Detalle],'Book 2.1_Casos registrados'!B149,Tabla2[Tipo],'Book 2.1_Casos registrados'!$A$147)</f>
        <v>1</v>
      </c>
      <c r="D149" s="5">
        <f>+COUNTIFS(Tabla2[Sede],'Book 2.1_Casos registrados'!$A$146, Tabla2[Año],2022,Tabla2[Mes],2,Tabla2[SubCategoria Detalle],'Book 2.1_Casos registrados'!B149,Tabla2[Tipo],'Book 2.1_Casos registrados'!$A$147)</f>
        <v>1</v>
      </c>
      <c r="E149" s="5">
        <f>+COUNTIFS(Tabla2[Sede],'Book 2.1_Casos registrados'!$A$146, Tabla2[Año],2022,Tabla2[Mes],3,Tabla2[SubCategoria Detalle],'Book 2.1_Casos registrados'!B149,Tabla2[Tipo],'Book 2.1_Casos registrados'!$A$147)</f>
        <v>0</v>
      </c>
      <c r="F149" s="5">
        <f>+COUNTIFS(Tabla2[Sede],'Book 2.1_Casos registrados'!$A$146, Tabla2[Año],2022,Tabla2[Mes],4,Tabla2[SubCategoria Detalle],'Book 2.1_Casos registrados'!B149,Tabla2[Tipo],'Book 2.1_Casos registrados'!$A$147)</f>
        <v>2</v>
      </c>
      <c r="G149" s="5">
        <f>+COUNTIFS(Tabla2[Sede],'Book 2.1_Casos registrados'!$A$146, Tabla2[Año],2022,Tabla2[Mes],5,Tabla2[SubCategoria Detalle],'Book 2.1_Casos registrados'!B149,Tabla2[Tipo],'Book 2.1_Casos registrados'!$A$147)</f>
        <v>0</v>
      </c>
      <c r="H149" s="5">
        <f>+COUNTIFS(Tabla2[Sede],'Book 2.1_Casos registrados'!$A$146, Tabla2[Año],2022,Tabla2[Mes],465,Tabla2[SubCategoria Detalle],'Book 2.1_Casos registrados'!B149,Tabla2[Tipo],'Book 2.1_Casos registrados'!$A$147)</f>
        <v>0</v>
      </c>
      <c r="I149" s="5">
        <f>+COUNTIFS(Tabla2[Sede],'Book 2.1_Casos registrados'!$A$146, Tabla2[Año],2022,Tabla2[Mes],7,Tabla2[SubCategoria Detalle],'Book 2.1_Casos registrados'!B149,Tabla2[Tipo],'Book 2.1_Casos registrados'!$A$147)</f>
        <v>0</v>
      </c>
      <c r="J149" s="5">
        <f>+COUNTIFS(Tabla2[Sede],'Book 2.1_Casos registrados'!$A$146, Tabla2[Año],2022,Tabla2[Mes],8,Tabla2[SubCategoria Detalle],'Book 2.1_Casos registrados'!B149,Tabla2[Tipo],'Book 2.1_Casos registrados'!$A$147)</f>
        <v>0</v>
      </c>
      <c r="K149" s="5">
        <f>+COUNTIFS(Tabla2[Sede],'Book 2.1_Casos registrados'!$A$146, Tabla2[Año],2022,Tabla2[Mes],9,Tabla2[SubCategoria Detalle],'Book 2.1_Casos registrados'!B149,Tabla2[Tipo],'Book 2.1_Casos registrados'!$A$147)</f>
        <v>0</v>
      </c>
      <c r="L149" s="5">
        <f>+COUNTIFS(Tabla2[Sede],'Book 2.1_Casos registrados'!$A$146, Tabla2[Año],2022,Tabla2[Mes],10,Tabla2[SubCategoria Detalle],'Book 2.1_Casos registrados'!B149,Tabla2[Tipo],'Book 2.1_Casos registrados'!$A$147)</f>
        <v>0</v>
      </c>
      <c r="M149" s="5">
        <f>+COUNTIFS(Tabla2[Sede],'Book 2.1_Casos registrados'!$A$146, Tabla2[Año],2022,Tabla2[Mes],11,Tabla2[SubCategoria Detalle],'Book 2.1_Casos registrados'!B149,Tabla2[Tipo],'Book 2.1_Casos registrados'!$A$147)</f>
        <v>0</v>
      </c>
      <c r="N149" s="5"/>
    </row>
    <row r="150" spans="1:14" ht="15" x14ac:dyDescent="0.25">
      <c r="A150" s="56"/>
      <c r="B150" s="36" t="s">
        <v>7744</v>
      </c>
      <c r="C150" s="5">
        <f>+COUNTIFS(Tabla2[Sede],'Book 2.1_Casos registrados'!$A$146, Tabla2[Año],2022,Tabla2[Mes],1,Tabla2[SubCategoria Detalle],'Book 2.1_Casos registrados'!B150,Tabla2[Tipo],'Book 2.1_Casos registrados'!$A$147)</f>
        <v>0</v>
      </c>
      <c r="D150" s="5">
        <f>+COUNTIFS(Tabla2[Sede],'Book 2.1_Casos registrados'!$A$146, Tabla2[Año],2022,Tabla2[Mes],2,Tabla2[SubCategoria Detalle],'Book 2.1_Casos registrados'!B150,Tabla2[Tipo],'Book 2.1_Casos registrados'!$A$147)</f>
        <v>1</v>
      </c>
      <c r="E150" s="5">
        <f>+COUNTIFS(Tabla2[Sede],'Book 2.1_Casos registrados'!$A$146, Tabla2[Año],2022,Tabla2[Mes],3,Tabla2[SubCategoria Detalle],'Book 2.1_Casos registrados'!B150,Tabla2[Tipo],'Book 2.1_Casos registrados'!$A$147)</f>
        <v>0</v>
      </c>
      <c r="F150" s="5">
        <f>+COUNTIFS(Tabla2[Sede],'Book 2.1_Casos registrados'!$A$146, Tabla2[Año],2022,Tabla2[Mes],4,Tabla2[SubCategoria Detalle],'Book 2.1_Casos registrados'!B150,Tabla2[Tipo],'Book 2.1_Casos registrados'!$A$147)</f>
        <v>0</v>
      </c>
      <c r="G150" s="5">
        <f>+COUNTIFS(Tabla2[Sede],'Book 2.1_Casos registrados'!$A$146, Tabla2[Año],2022,Tabla2[Mes],5,Tabla2[SubCategoria Detalle],'Book 2.1_Casos registrados'!B150,Tabla2[Tipo],'Book 2.1_Casos registrados'!$A$147)</f>
        <v>0</v>
      </c>
      <c r="H150" s="5">
        <f>+COUNTIFS(Tabla2[Sede],'Book 2.1_Casos registrados'!$A$146, Tabla2[Año],2022,Tabla2[Mes],465,Tabla2[SubCategoria Detalle],'Book 2.1_Casos registrados'!B150,Tabla2[Tipo],'Book 2.1_Casos registrados'!$A$147)</f>
        <v>0</v>
      </c>
      <c r="I150" s="5">
        <f>+COUNTIFS(Tabla2[Sede],'Book 2.1_Casos registrados'!$A$146, Tabla2[Año],2022,Tabla2[Mes],7,Tabla2[SubCategoria Detalle],'Book 2.1_Casos registrados'!B150,Tabla2[Tipo],'Book 2.1_Casos registrados'!$A$147)</f>
        <v>0</v>
      </c>
      <c r="J150" s="5">
        <f>+COUNTIFS(Tabla2[Sede],'Book 2.1_Casos registrados'!$A$146, Tabla2[Año],2022,Tabla2[Mes],8,Tabla2[SubCategoria Detalle],'Book 2.1_Casos registrados'!B150,Tabla2[Tipo],'Book 2.1_Casos registrados'!$A$147)</f>
        <v>0</v>
      </c>
      <c r="K150" s="5">
        <f>+COUNTIFS(Tabla2[Sede],'Book 2.1_Casos registrados'!$A$146, Tabla2[Año],2022,Tabla2[Mes],9,Tabla2[SubCategoria Detalle],'Book 2.1_Casos registrados'!B150,Tabla2[Tipo],'Book 2.1_Casos registrados'!$A$147)</f>
        <v>0</v>
      </c>
      <c r="L150" s="5">
        <f>+COUNTIFS(Tabla2[Sede],'Book 2.1_Casos registrados'!$A$146, Tabla2[Año],2022,Tabla2[Mes],10,Tabla2[SubCategoria Detalle],'Book 2.1_Casos registrados'!B150,Tabla2[Tipo],'Book 2.1_Casos registrados'!$A$147)</f>
        <v>0</v>
      </c>
      <c r="M150" s="5">
        <f>+COUNTIFS(Tabla2[Sede],'Book 2.1_Casos registrados'!$A$146, Tabla2[Año],2022,Tabla2[Mes],11,Tabla2[SubCategoria Detalle],'Book 2.1_Casos registrados'!B150,Tabla2[Tipo],'Book 2.1_Casos registrados'!$A$147)</f>
        <v>0</v>
      </c>
      <c r="N150" s="5"/>
    </row>
    <row r="151" spans="1:14" ht="15" x14ac:dyDescent="0.25">
      <c r="A151" s="56"/>
      <c r="B151" s="36" t="s">
        <v>7722</v>
      </c>
      <c r="C151" s="5">
        <f>+COUNTIFS(Tabla2[Sede],'Book 2.1_Casos registrados'!$A$146, Tabla2[Año],2022,Tabla2[Mes],1,Tabla2[SubCategoria Detalle],'Book 2.1_Casos registrados'!B151,Tabla2[Tipo],'Book 2.1_Casos registrados'!$A$147)</f>
        <v>0</v>
      </c>
      <c r="D151" s="5">
        <f>+COUNTIFS(Tabla2[Sede],'Book 2.1_Casos registrados'!$A$146, Tabla2[Año],2022,Tabla2[Mes],2,Tabla2[SubCategoria Detalle],'Book 2.1_Casos registrados'!B151,Tabla2[Tipo],'Book 2.1_Casos registrados'!$A$147)</f>
        <v>0</v>
      </c>
      <c r="E151" s="5">
        <f>+COUNTIFS(Tabla2[Sede],'Book 2.1_Casos registrados'!$A$146, Tabla2[Año],2022,Tabla2[Mes],3,Tabla2[SubCategoria Detalle],'Book 2.1_Casos registrados'!B151,Tabla2[Tipo],'Book 2.1_Casos registrados'!$A$147)</f>
        <v>0</v>
      </c>
      <c r="F151" s="5">
        <f>+COUNTIFS(Tabla2[Sede],'Book 2.1_Casos registrados'!$A$146, Tabla2[Año],2022,Tabla2[Mes],4,Tabla2[SubCategoria Detalle],'Book 2.1_Casos registrados'!B151,Tabla2[Tipo],'Book 2.1_Casos registrados'!$A$147)</f>
        <v>0</v>
      </c>
      <c r="G151" s="5">
        <f>+COUNTIFS(Tabla2[Sede],'Book 2.1_Casos registrados'!$A$146, Tabla2[Año],2022,Tabla2[Mes],5,Tabla2[SubCategoria Detalle],'Book 2.1_Casos registrados'!B151,Tabla2[Tipo],'Book 2.1_Casos registrados'!$A$147)</f>
        <v>0</v>
      </c>
      <c r="H151" s="5">
        <f>+COUNTIFS(Tabla2[Sede],'Book 2.1_Casos registrados'!$A$146, Tabla2[Año],2022,Tabla2[Mes],465,Tabla2[SubCategoria Detalle],'Book 2.1_Casos registrados'!B151,Tabla2[Tipo],'Book 2.1_Casos registrados'!$A$147)</f>
        <v>0</v>
      </c>
      <c r="I151" s="5">
        <f>+COUNTIFS(Tabla2[Sede],'Book 2.1_Casos registrados'!$A$146, Tabla2[Año],2022,Tabla2[Mes],7,Tabla2[SubCategoria Detalle],'Book 2.1_Casos registrados'!B151,Tabla2[Tipo],'Book 2.1_Casos registrados'!$A$147)</f>
        <v>0</v>
      </c>
      <c r="J151" s="5">
        <f>+COUNTIFS(Tabla2[Sede],'Book 2.1_Casos registrados'!$A$146, Tabla2[Año],2022,Tabla2[Mes],8,Tabla2[SubCategoria Detalle],'Book 2.1_Casos registrados'!B151,Tabla2[Tipo],'Book 2.1_Casos registrados'!$A$147)</f>
        <v>0</v>
      </c>
      <c r="K151" s="5">
        <f>+COUNTIFS(Tabla2[Sede],'Book 2.1_Casos registrados'!$A$146, Tabla2[Año],2022,Tabla2[Mes],9,Tabla2[SubCategoria Detalle],'Book 2.1_Casos registrados'!B151,Tabla2[Tipo],'Book 2.1_Casos registrados'!$A$147)</f>
        <v>0</v>
      </c>
      <c r="L151" s="5">
        <f>+COUNTIFS(Tabla2[Sede],'Book 2.1_Casos registrados'!$A$146, Tabla2[Año],2022,Tabla2[Mes],10,Tabla2[SubCategoria Detalle],'Book 2.1_Casos registrados'!B151,Tabla2[Tipo],'Book 2.1_Casos registrados'!$A$147)</f>
        <v>0</v>
      </c>
      <c r="M151" s="5">
        <f>+COUNTIFS(Tabla2[Sede],'Book 2.1_Casos registrados'!$A$146, Tabla2[Año],2022,Tabla2[Mes],11,Tabla2[SubCategoria Detalle],'Book 2.1_Casos registrados'!B151,Tabla2[Tipo],'Book 2.1_Casos registrados'!$A$147)</f>
        <v>1</v>
      </c>
      <c r="N151" s="5"/>
    </row>
    <row r="152" spans="1:14" ht="15" x14ac:dyDescent="0.25">
      <c r="A152" s="56"/>
      <c r="B152" s="5"/>
      <c r="C152" s="5">
        <f>+COUNTIFS(Tabla2[Sede],'Book 2.1_Casos registrados'!$A$146, Tabla2[Año],2022,Tabla2[Mes],1,Tabla2[SubCategoria Detalle],'Book 2.1_Casos registrados'!B152,Tabla2[Tipo],'Book 2.1_Casos registrados'!$A$147)</f>
        <v>0</v>
      </c>
      <c r="D152" s="5">
        <f>+COUNTIFS(Tabla2[Sede],'Book 2.1_Casos registrados'!$A$146, Tabla2[Año],2022,Tabla2[Mes],2,Tabla2[SubCategoria Detalle],'Book 2.1_Casos registrados'!B152,Tabla2[Tipo],'Book 2.1_Casos registrados'!$A$147)</f>
        <v>0</v>
      </c>
      <c r="E152" s="5">
        <f>+COUNTIFS(Tabla2[Sede],'Book 2.1_Casos registrados'!$A$146, Tabla2[Año],2022,Tabla2[Mes],3,Tabla2[SubCategoria Detalle],'Book 2.1_Casos registrados'!B152,Tabla2[Tipo],'Book 2.1_Casos registrados'!$A$147)</f>
        <v>0</v>
      </c>
      <c r="F152" s="5">
        <f>+COUNTIFS(Tabla2[Sede],'Book 2.1_Casos registrados'!$A$146, Tabla2[Año],2022,Tabla2[Mes],4,Tabla2[SubCategoria Detalle],'Book 2.1_Casos registrados'!B152,Tabla2[Tipo],'Book 2.1_Casos registrados'!$A$147)</f>
        <v>0</v>
      </c>
      <c r="G152" s="5">
        <f>+COUNTIFS(Tabla2[Sede],'Book 2.1_Casos registrados'!$A$146, Tabla2[Año],2022,Tabla2[Mes],5,Tabla2[SubCategoria Detalle],'Book 2.1_Casos registrados'!B152,Tabla2[Tipo],'Book 2.1_Casos registrados'!$A$147)</f>
        <v>0</v>
      </c>
      <c r="H152" s="5">
        <f>+COUNTIFS(Tabla2[Sede],'Book 2.1_Casos registrados'!$A$146, Tabla2[Año],2022,Tabla2[Mes],465,Tabla2[SubCategoria Detalle],'Book 2.1_Casos registrados'!B152,Tabla2[Tipo],'Book 2.1_Casos registrados'!$A$147)</f>
        <v>0</v>
      </c>
      <c r="I152" s="5">
        <f>+COUNTIFS(Tabla2[Sede],'Book 2.1_Casos registrados'!$A$146, Tabla2[Año],2022,Tabla2[Mes],7,Tabla2[SubCategoria Detalle],'Book 2.1_Casos registrados'!B152,Tabla2[Tipo],'Book 2.1_Casos registrados'!$A$147)</f>
        <v>0</v>
      </c>
      <c r="J152" s="5">
        <f>+COUNTIFS(Tabla2[Sede],'Book 2.1_Casos registrados'!$A$146, Tabla2[Año],2022,Tabla2[Mes],8,Tabla2[SubCategoria Detalle],'Book 2.1_Casos registrados'!B152,Tabla2[Tipo],'Book 2.1_Casos registrados'!$A$147)</f>
        <v>0</v>
      </c>
      <c r="K152" s="5">
        <f>+COUNTIFS(Tabla2[Sede],'Book 2.1_Casos registrados'!$A$146, Tabla2[Año],2022,Tabla2[Mes],9,Tabla2[SubCategoria Detalle],'Book 2.1_Casos registrados'!B152,Tabla2[Tipo],'Book 2.1_Casos registrados'!$A$147)</f>
        <v>0</v>
      </c>
      <c r="L152" s="5">
        <f>+COUNTIFS(Tabla2[Sede],'Book 2.1_Casos registrados'!$A$146, Tabla2[Año],2022,Tabla2[Mes],10,Tabla2[SubCategoria Detalle],'Book 2.1_Casos registrados'!B152,Tabla2[Tipo],'Book 2.1_Casos registrados'!$A$147)</f>
        <v>0</v>
      </c>
      <c r="M152" s="5">
        <f>+COUNTIFS(Tabla2[Sede],'Book 2.1_Casos registrados'!$A$146, Tabla2[Año],2022,Tabla2[Mes],11,Tabla2[SubCategoria Detalle],'Book 2.1_Casos registrados'!B152,Tabla2[Tipo],'Book 2.1_Casos registrados'!$A$147)</f>
        <v>0</v>
      </c>
      <c r="N152" s="5"/>
    </row>
    <row r="153" spans="1:14" ht="15" x14ac:dyDescent="0.25">
      <c r="A153" s="56"/>
      <c r="B153" s="5"/>
      <c r="C153" s="5">
        <f>+COUNTIFS(Tabla2[Sede],'Book 2.1_Casos registrados'!$A$146, Tabla2[Año],2022,Tabla2[Mes],1,Tabla2[SubCategoria Detalle],'Book 2.1_Casos registrados'!B153,Tabla2[Tipo],'Book 2.1_Casos registrados'!$A$147)</f>
        <v>0</v>
      </c>
      <c r="D153" s="5">
        <f>+COUNTIFS(Tabla2[Sede],'Book 2.1_Casos registrados'!$A$146, Tabla2[Año],2022,Tabla2[Mes],2,Tabla2[SubCategoria Detalle],'Book 2.1_Casos registrados'!B153,Tabla2[Tipo],'Book 2.1_Casos registrados'!$A$147)</f>
        <v>0</v>
      </c>
      <c r="E153" s="5">
        <f>+COUNTIFS(Tabla2[Sede],'Book 2.1_Casos registrados'!$A$146, Tabla2[Año],2022,Tabla2[Mes],3,Tabla2[SubCategoria Detalle],'Book 2.1_Casos registrados'!B153,Tabla2[Tipo],'Book 2.1_Casos registrados'!$A$147)</f>
        <v>0</v>
      </c>
      <c r="F153" s="5">
        <f>+COUNTIFS(Tabla2[Sede],'Book 2.1_Casos registrados'!$A$146, Tabla2[Año],2022,Tabla2[Mes],4,Tabla2[SubCategoria Detalle],'Book 2.1_Casos registrados'!B153,Tabla2[Tipo],'Book 2.1_Casos registrados'!$A$147)</f>
        <v>0</v>
      </c>
      <c r="G153" s="5">
        <f>+COUNTIFS(Tabla2[Sede],'Book 2.1_Casos registrados'!$A$146, Tabla2[Año],2022,Tabla2[Mes],5,Tabla2[SubCategoria Detalle],'Book 2.1_Casos registrados'!B153,Tabla2[Tipo],'Book 2.1_Casos registrados'!$A$147)</f>
        <v>0</v>
      </c>
      <c r="H153" s="5">
        <f>+COUNTIFS(Tabla2[Sede],'Book 2.1_Casos registrados'!$A$146, Tabla2[Año],2022,Tabla2[Mes],465,Tabla2[SubCategoria Detalle],'Book 2.1_Casos registrados'!B153,Tabla2[Tipo],'Book 2.1_Casos registrados'!$A$147)</f>
        <v>0</v>
      </c>
      <c r="I153" s="5">
        <f>+COUNTIFS(Tabla2[Sede],'Book 2.1_Casos registrados'!$A$146, Tabla2[Año],2022,Tabla2[Mes],7,Tabla2[SubCategoria Detalle],'Book 2.1_Casos registrados'!B153,Tabla2[Tipo],'Book 2.1_Casos registrados'!$A$147)</f>
        <v>0</v>
      </c>
      <c r="J153" s="5">
        <f>+COUNTIFS(Tabla2[Sede],'Book 2.1_Casos registrados'!$A$146, Tabla2[Año],2022,Tabla2[Mes],8,Tabla2[SubCategoria Detalle],'Book 2.1_Casos registrados'!B153,Tabla2[Tipo],'Book 2.1_Casos registrados'!$A$147)</f>
        <v>0</v>
      </c>
      <c r="K153" s="5">
        <f>+COUNTIFS(Tabla2[Sede],'Book 2.1_Casos registrados'!$A$146, Tabla2[Año],2022,Tabla2[Mes],9,Tabla2[SubCategoria Detalle],'Book 2.1_Casos registrados'!B153,Tabla2[Tipo],'Book 2.1_Casos registrados'!$A$147)</f>
        <v>0</v>
      </c>
      <c r="L153" s="5">
        <f>+COUNTIFS(Tabla2[Sede],'Book 2.1_Casos registrados'!$A$146, Tabla2[Año],2022,Tabla2[Mes],10,Tabla2[SubCategoria Detalle],'Book 2.1_Casos registrados'!B153,Tabla2[Tipo],'Book 2.1_Casos registrados'!$A$147)</f>
        <v>0</v>
      </c>
      <c r="M153" s="5">
        <f>+COUNTIFS(Tabla2[Sede],'Book 2.1_Casos registrados'!$A$146, Tabla2[Año],2022,Tabla2[Mes],11,Tabla2[SubCategoria Detalle],'Book 2.1_Casos registrados'!B153,Tabla2[Tipo],'Book 2.1_Casos registrados'!$A$147)</f>
        <v>0</v>
      </c>
      <c r="N153" s="5"/>
    </row>
    <row r="154" spans="1:14" ht="15" x14ac:dyDescent="0.25">
      <c r="A154" s="56"/>
      <c r="B154" s="5"/>
      <c r="C154" s="5">
        <f>+COUNTIFS(Tabla2[Sede],'Book 2.1_Casos registrados'!$A$146, Tabla2[Año],2022,Tabla2[Mes],1,Tabla2[SubCategoria Detalle],'Book 2.1_Casos registrados'!B154,Tabla2[Tipo],'Book 2.1_Casos registrados'!$A$147)</f>
        <v>0</v>
      </c>
      <c r="D154" s="5">
        <f>+COUNTIFS(Tabla2[Sede],'Book 2.1_Casos registrados'!$A$146, Tabla2[Año],2022,Tabla2[Mes],2,Tabla2[SubCategoria Detalle],'Book 2.1_Casos registrados'!B154,Tabla2[Tipo],'Book 2.1_Casos registrados'!$A$147)</f>
        <v>0</v>
      </c>
      <c r="E154" s="5">
        <f>+COUNTIFS(Tabla2[Sede],'Book 2.1_Casos registrados'!$A$146, Tabla2[Año],2022,Tabla2[Mes],3,Tabla2[SubCategoria Detalle],'Book 2.1_Casos registrados'!B154,Tabla2[Tipo],'Book 2.1_Casos registrados'!$A$147)</f>
        <v>0</v>
      </c>
      <c r="F154" s="5">
        <f>+COUNTIFS(Tabla2[Sede],'Book 2.1_Casos registrados'!$A$146, Tabla2[Año],2022,Tabla2[Mes],4,Tabla2[SubCategoria Detalle],'Book 2.1_Casos registrados'!B154,Tabla2[Tipo],'Book 2.1_Casos registrados'!$A$147)</f>
        <v>0</v>
      </c>
      <c r="G154" s="5">
        <f>+COUNTIFS(Tabla2[Sede],'Book 2.1_Casos registrados'!$A$146, Tabla2[Año],2022,Tabla2[Mes],5,Tabla2[SubCategoria Detalle],'Book 2.1_Casos registrados'!B154,Tabla2[Tipo],'Book 2.1_Casos registrados'!$A$147)</f>
        <v>0</v>
      </c>
      <c r="H154" s="5">
        <f>+COUNTIFS(Tabla2[Sede],'Book 2.1_Casos registrados'!$A$146, Tabla2[Año],2022,Tabla2[Mes],465,Tabla2[SubCategoria Detalle],'Book 2.1_Casos registrados'!B154,Tabla2[Tipo],'Book 2.1_Casos registrados'!$A$147)</f>
        <v>0</v>
      </c>
      <c r="I154" s="5">
        <f>+COUNTIFS(Tabla2[Sede],'Book 2.1_Casos registrados'!$A$146, Tabla2[Año],2022,Tabla2[Mes],7,Tabla2[SubCategoria Detalle],'Book 2.1_Casos registrados'!B154,Tabla2[Tipo],'Book 2.1_Casos registrados'!$A$147)</f>
        <v>0</v>
      </c>
      <c r="J154" s="5">
        <f>+COUNTIFS(Tabla2[Sede],'Book 2.1_Casos registrados'!$A$146, Tabla2[Año],2022,Tabla2[Mes],8,Tabla2[SubCategoria Detalle],'Book 2.1_Casos registrados'!B154,Tabla2[Tipo],'Book 2.1_Casos registrados'!$A$147)</f>
        <v>0</v>
      </c>
      <c r="K154" s="5">
        <f>+COUNTIFS(Tabla2[Sede],'Book 2.1_Casos registrados'!$A$146, Tabla2[Año],2022,Tabla2[Mes],9,Tabla2[SubCategoria Detalle],'Book 2.1_Casos registrados'!B154,Tabla2[Tipo],'Book 2.1_Casos registrados'!$A$147)</f>
        <v>0</v>
      </c>
      <c r="L154" s="5">
        <f>+COUNTIFS(Tabla2[Sede],'Book 2.1_Casos registrados'!$A$146, Tabla2[Año],2022,Tabla2[Mes],10,Tabla2[SubCategoria Detalle],'Book 2.1_Casos registrados'!B154,Tabla2[Tipo],'Book 2.1_Casos registrados'!$A$147)</f>
        <v>0</v>
      </c>
      <c r="M154" s="5">
        <f>+COUNTIFS(Tabla2[Sede],'Book 2.1_Casos registrados'!$A$146, Tabla2[Año],2022,Tabla2[Mes],11,Tabla2[SubCategoria Detalle],'Book 2.1_Casos registrados'!B154,Tabla2[Tipo],'Book 2.1_Casos registrados'!$A$147)</f>
        <v>0</v>
      </c>
      <c r="N154" s="5"/>
    </row>
    <row r="155" spans="1:14" ht="15" x14ac:dyDescent="0.25">
      <c r="A155" s="56"/>
      <c r="B155" s="5"/>
      <c r="C155" s="5">
        <f>+COUNTIFS(Tabla2[Sede],'Book 2.1_Casos registrados'!$A$146, Tabla2[Año],2022,Tabla2[Mes],1,Tabla2[SubCategoria Detalle],'Book 2.1_Casos registrados'!B155,Tabla2[Tipo],'Book 2.1_Casos registrados'!$A$147)</f>
        <v>0</v>
      </c>
      <c r="D155" s="5">
        <f>+COUNTIFS(Tabla2[Sede],'Book 2.1_Casos registrados'!$A$146, Tabla2[Año],2022,Tabla2[Mes],2,Tabla2[SubCategoria Detalle],'Book 2.1_Casos registrados'!B155,Tabla2[Tipo],'Book 2.1_Casos registrados'!$A$147)</f>
        <v>0</v>
      </c>
      <c r="E155" s="5">
        <f>+COUNTIFS(Tabla2[Sede],'Book 2.1_Casos registrados'!$A$146, Tabla2[Año],2022,Tabla2[Mes],3,Tabla2[SubCategoria Detalle],'Book 2.1_Casos registrados'!B155,Tabla2[Tipo],'Book 2.1_Casos registrados'!$A$147)</f>
        <v>0</v>
      </c>
      <c r="F155" s="5">
        <f>+COUNTIFS(Tabla2[Sede],'Book 2.1_Casos registrados'!$A$146, Tabla2[Año],2022,Tabla2[Mes],4,Tabla2[SubCategoria Detalle],'Book 2.1_Casos registrados'!B155,Tabla2[Tipo],'Book 2.1_Casos registrados'!$A$147)</f>
        <v>0</v>
      </c>
      <c r="G155" s="5">
        <f>+COUNTIFS(Tabla2[Sede],'Book 2.1_Casos registrados'!$A$146, Tabla2[Año],2022,Tabla2[Mes],5,Tabla2[SubCategoria Detalle],'Book 2.1_Casos registrados'!B155,Tabla2[Tipo],'Book 2.1_Casos registrados'!$A$147)</f>
        <v>0</v>
      </c>
      <c r="H155" s="5">
        <f>+COUNTIFS(Tabla2[Sede],'Book 2.1_Casos registrados'!$A$146, Tabla2[Año],2022,Tabla2[Mes],465,Tabla2[SubCategoria Detalle],'Book 2.1_Casos registrados'!B155,Tabla2[Tipo],'Book 2.1_Casos registrados'!$A$147)</f>
        <v>0</v>
      </c>
      <c r="I155" s="5">
        <f>+COUNTIFS(Tabla2[Sede],'Book 2.1_Casos registrados'!$A$146, Tabla2[Año],2022,Tabla2[Mes],7,Tabla2[SubCategoria Detalle],'Book 2.1_Casos registrados'!B155,Tabla2[Tipo],'Book 2.1_Casos registrados'!$A$147)</f>
        <v>0</v>
      </c>
      <c r="J155" s="5">
        <f>+COUNTIFS(Tabla2[Sede],'Book 2.1_Casos registrados'!$A$146, Tabla2[Año],2022,Tabla2[Mes],8,Tabla2[SubCategoria Detalle],'Book 2.1_Casos registrados'!B155,Tabla2[Tipo],'Book 2.1_Casos registrados'!$A$147)</f>
        <v>0</v>
      </c>
      <c r="K155" s="5">
        <f>+COUNTIFS(Tabla2[Sede],'Book 2.1_Casos registrados'!$A$146, Tabla2[Año],2022,Tabla2[Mes],9,Tabla2[SubCategoria Detalle],'Book 2.1_Casos registrados'!B155,Tabla2[Tipo],'Book 2.1_Casos registrados'!$A$147)</f>
        <v>0</v>
      </c>
      <c r="L155" s="5">
        <f>+COUNTIFS(Tabla2[Sede],'Book 2.1_Casos registrados'!$A$146, Tabla2[Año],2022,Tabla2[Mes],10,Tabla2[SubCategoria Detalle],'Book 2.1_Casos registrados'!B155,Tabla2[Tipo],'Book 2.1_Casos registrados'!$A$147)</f>
        <v>0</v>
      </c>
      <c r="M155" s="5">
        <f>+COUNTIFS(Tabla2[Sede],'Book 2.1_Casos registrados'!$A$146, Tabla2[Año],2022,Tabla2[Mes],11,Tabla2[SubCategoria Detalle],'Book 2.1_Casos registrados'!B155,Tabla2[Tipo],'Book 2.1_Casos registrados'!$A$147)</f>
        <v>0</v>
      </c>
      <c r="N155" s="5"/>
    </row>
    <row r="156" spans="1:14" ht="15" x14ac:dyDescent="0.25">
      <c r="A156" s="56"/>
      <c r="B156" s="5"/>
      <c r="C156" s="5">
        <f>+COUNTIFS(Tabla2[Sede],'Book 2.1_Casos registrados'!$A$146, Tabla2[Año],2022,Tabla2[Mes],1,Tabla2[SubCategoria Detalle],'Book 2.1_Casos registrados'!B156,Tabla2[Tipo],'Book 2.1_Casos registrados'!$A$147)</f>
        <v>0</v>
      </c>
      <c r="D156" s="5">
        <f>+COUNTIFS(Tabla2[Sede],'Book 2.1_Casos registrados'!$A$146, Tabla2[Año],2022,Tabla2[Mes],2,Tabla2[SubCategoria Detalle],'Book 2.1_Casos registrados'!B156,Tabla2[Tipo],'Book 2.1_Casos registrados'!$A$147)</f>
        <v>0</v>
      </c>
      <c r="E156" s="5">
        <f>+COUNTIFS(Tabla2[Sede],'Book 2.1_Casos registrados'!$A$146, Tabla2[Año],2022,Tabla2[Mes],3,Tabla2[SubCategoria Detalle],'Book 2.1_Casos registrados'!B156,Tabla2[Tipo],'Book 2.1_Casos registrados'!$A$147)</f>
        <v>0</v>
      </c>
      <c r="F156" s="5">
        <f>+COUNTIFS(Tabla2[Sede],'Book 2.1_Casos registrados'!$A$146, Tabla2[Año],2022,Tabla2[Mes],4,Tabla2[SubCategoria Detalle],'Book 2.1_Casos registrados'!B156,Tabla2[Tipo],'Book 2.1_Casos registrados'!$A$147)</f>
        <v>0</v>
      </c>
      <c r="G156" s="5">
        <f>+COUNTIFS(Tabla2[Sede],'Book 2.1_Casos registrados'!$A$146, Tabla2[Año],2022,Tabla2[Mes],5,Tabla2[SubCategoria Detalle],'Book 2.1_Casos registrados'!B156,Tabla2[Tipo],'Book 2.1_Casos registrados'!$A$147)</f>
        <v>0</v>
      </c>
      <c r="H156" s="5">
        <f>+COUNTIFS(Tabla2[Sede],'Book 2.1_Casos registrados'!$A$146, Tabla2[Año],2022,Tabla2[Mes],465,Tabla2[SubCategoria Detalle],'Book 2.1_Casos registrados'!B156,Tabla2[Tipo],'Book 2.1_Casos registrados'!$A$147)</f>
        <v>0</v>
      </c>
      <c r="I156" s="5">
        <f>+COUNTIFS(Tabla2[Sede],'Book 2.1_Casos registrados'!$A$146, Tabla2[Año],2022,Tabla2[Mes],7,Tabla2[SubCategoria Detalle],'Book 2.1_Casos registrados'!B156,Tabla2[Tipo],'Book 2.1_Casos registrados'!$A$147)</f>
        <v>0</v>
      </c>
      <c r="J156" s="5">
        <f>+COUNTIFS(Tabla2[Sede],'Book 2.1_Casos registrados'!$A$146, Tabla2[Año],2022,Tabla2[Mes],8,Tabla2[SubCategoria Detalle],'Book 2.1_Casos registrados'!B156,Tabla2[Tipo],'Book 2.1_Casos registrados'!$A$147)</f>
        <v>0</v>
      </c>
      <c r="K156" s="5">
        <f>+COUNTIFS(Tabla2[Sede],'Book 2.1_Casos registrados'!$A$146, Tabla2[Año],2022,Tabla2[Mes],9,Tabla2[SubCategoria Detalle],'Book 2.1_Casos registrados'!B156,Tabla2[Tipo],'Book 2.1_Casos registrados'!$A$147)</f>
        <v>0</v>
      </c>
      <c r="L156" s="5">
        <f>+COUNTIFS(Tabla2[Sede],'Book 2.1_Casos registrados'!$A$146, Tabla2[Año],2022,Tabla2[Mes],10,Tabla2[SubCategoria Detalle],'Book 2.1_Casos registrados'!B156,Tabla2[Tipo],'Book 2.1_Casos registrados'!$A$147)</f>
        <v>0</v>
      </c>
      <c r="M156" s="5">
        <f>+COUNTIFS(Tabla2[Sede],'Book 2.1_Casos registrados'!$A$146, Tabla2[Año],2022,Tabla2[Mes],11,Tabla2[SubCategoria Detalle],'Book 2.1_Casos registrados'!B156,Tabla2[Tipo],'Book 2.1_Casos registrados'!$A$147)</f>
        <v>0</v>
      </c>
      <c r="N156" s="5"/>
    </row>
    <row r="157" spans="1:14" ht="15" x14ac:dyDescent="0.25">
      <c r="A157" s="56"/>
      <c r="B157" s="5"/>
      <c r="C157" s="5">
        <f>+COUNTIFS(Tabla2[Sede],'Book 2.1_Casos registrados'!$A$146, Tabla2[Año],2022,Tabla2[Mes],1,Tabla2[SubCategoria Detalle],'Book 2.1_Casos registrados'!B157,Tabla2[Tipo],'Book 2.1_Casos registrados'!$A$147)</f>
        <v>0</v>
      </c>
      <c r="D157" s="5">
        <f>+COUNTIFS(Tabla2[Sede],'Book 2.1_Casos registrados'!$A$146, Tabla2[Año],2022,Tabla2[Mes],2,Tabla2[SubCategoria Detalle],'Book 2.1_Casos registrados'!B157,Tabla2[Tipo],'Book 2.1_Casos registrados'!$A$147)</f>
        <v>0</v>
      </c>
      <c r="E157" s="5">
        <f>+COUNTIFS(Tabla2[Sede],'Book 2.1_Casos registrados'!$A$146, Tabla2[Año],2022,Tabla2[Mes],3,Tabla2[SubCategoria Detalle],'Book 2.1_Casos registrados'!B157,Tabla2[Tipo],'Book 2.1_Casos registrados'!$A$147)</f>
        <v>0</v>
      </c>
      <c r="F157" s="5">
        <f>+COUNTIFS(Tabla2[Sede],'Book 2.1_Casos registrados'!$A$146, Tabla2[Año],2022,Tabla2[Mes],4,Tabla2[SubCategoria Detalle],'Book 2.1_Casos registrados'!B157,Tabla2[Tipo],'Book 2.1_Casos registrados'!$A$147)</f>
        <v>0</v>
      </c>
      <c r="G157" s="5">
        <f>+COUNTIFS(Tabla2[Sede],'Book 2.1_Casos registrados'!$A$146, Tabla2[Año],2022,Tabla2[Mes],5,Tabla2[SubCategoria Detalle],'Book 2.1_Casos registrados'!B157,Tabla2[Tipo],'Book 2.1_Casos registrados'!$A$147)</f>
        <v>0</v>
      </c>
      <c r="H157" s="5">
        <f>+COUNTIFS(Tabla2[Sede],'Book 2.1_Casos registrados'!$A$146, Tabla2[Año],2022,Tabla2[Mes],465,Tabla2[SubCategoria Detalle],'Book 2.1_Casos registrados'!B157,Tabla2[Tipo],'Book 2.1_Casos registrados'!$A$147)</f>
        <v>0</v>
      </c>
      <c r="I157" s="5">
        <f>+COUNTIFS(Tabla2[Sede],'Book 2.1_Casos registrados'!$A$146, Tabla2[Año],2022,Tabla2[Mes],7,Tabla2[SubCategoria Detalle],'Book 2.1_Casos registrados'!B157,Tabla2[Tipo],'Book 2.1_Casos registrados'!$A$147)</f>
        <v>0</v>
      </c>
      <c r="J157" s="5">
        <f>+COUNTIFS(Tabla2[Sede],'Book 2.1_Casos registrados'!$A$146, Tabla2[Año],2022,Tabla2[Mes],8,Tabla2[SubCategoria Detalle],'Book 2.1_Casos registrados'!B157,Tabla2[Tipo],'Book 2.1_Casos registrados'!$A$147)</f>
        <v>0</v>
      </c>
      <c r="K157" s="5">
        <f>+COUNTIFS(Tabla2[Sede],'Book 2.1_Casos registrados'!$A$146, Tabla2[Año],2022,Tabla2[Mes],9,Tabla2[SubCategoria Detalle],'Book 2.1_Casos registrados'!B157,Tabla2[Tipo],'Book 2.1_Casos registrados'!$A$147)</f>
        <v>0</v>
      </c>
      <c r="L157" s="5">
        <f>+COUNTIFS(Tabla2[Sede],'Book 2.1_Casos registrados'!$A$146, Tabla2[Año],2022,Tabla2[Mes],10,Tabla2[SubCategoria Detalle],'Book 2.1_Casos registrados'!B157,Tabla2[Tipo],'Book 2.1_Casos registrados'!$A$147)</f>
        <v>0</v>
      </c>
      <c r="M157" s="5">
        <f>+COUNTIFS(Tabla2[Sede],'Book 2.1_Casos registrados'!$A$146, Tabla2[Año],2022,Tabla2[Mes],11,Tabla2[SubCategoria Detalle],'Book 2.1_Casos registrados'!B157,Tabla2[Tipo],'Book 2.1_Casos registrados'!$A$147)</f>
        <v>0</v>
      </c>
      <c r="N157" s="5"/>
    </row>
    <row r="158" spans="1:14" ht="15" x14ac:dyDescent="0.25">
      <c r="A158" s="56" t="s">
        <v>2</v>
      </c>
      <c r="B158" s="36" t="s">
        <v>7737</v>
      </c>
      <c r="C158" s="5">
        <f>+COUNTIFS(Tabla2[Sede],'Book 2.1_Casos registrados'!$A$146, Tabla2[Año],2022,Tabla2[Mes],1,Tabla2[SubCategoria Detalle],'Book 2.1_Casos registrados'!B158,Tabla2[Tipo],'Book 2.1_Casos registrados'!$A$158)</f>
        <v>0</v>
      </c>
      <c r="D158" s="5">
        <f>+COUNTIFS(Tabla2[Sede],'Book 2.1_Casos registrados'!$A$146, Tabla2[Año],2022,Tabla2[Mes],2,Tabla2[SubCategoria Detalle],'Book 2.1_Casos registrados'!B158,Tabla2[Tipo],'Book 2.1_Casos registrados'!$A$158)</f>
        <v>1</v>
      </c>
      <c r="E158" s="5">
        <f>+COUNTIFS(Tabla2[Sede],'Book 2.1_Casos registrados'!$A$146, Tabla2[Año],2022,Tabla2[Mes],3,Tabla2[SubCategoria Detalle],'Book 2.1_Casos registrados'!B158,Tabla2[Tipo],'Book 2.1_Casos registrados'!$A$158)</f>
        <v>0</v>
      </c>
      <c r="F158" s="5">
        <f>+COUNTIFS(Tabla2[Sede],'Book 2.1_Casos registrados'!$A$146, Tabla2[Año],2022,Tabla2[Mes],4,Tabla2[SubCategoria Detalle],'Book 2.1_Casos registrados'!B158,Tabla2[Tipo],'Book 2.1_Casos registrados'!$A$158)</f>
        <v>12</v>
      </c>
      <c r="G158" s="5">
        <f>+COUNTIFS(Tabla2[Sede],'Book 2.1_Casos registrados'!$A$146, Tabla2[Año],2022,Tabla2[Mes],5,Tabla2[SubCategoria Detalle],'Book 2.1_Casos registrados'!B158,Tabla2[Tipo],'Book 2.1_Casos registrados'!$A$158)</f>
        <v>7</v>
      </c>
      <c r="H158" s="5">
        <f>+COUNTIFS(Tabla2[Sede],'Book 2.1_Casos registrados'!$A$146, Tabla2[Año],2022,Tabla2[Mes],465,Tabla2[SubCategoria Detalle],'Book 2.1_Casos registrados'!B158,Tabla2[Tipo],'Book 2.1_Casos registrados'!$A$158)</f>
        <v>0</v>
      </c>
      <c r="I158" s="5">
        <f>+COUNTIFS(Tabla2[Sede],'Book 2.1_Casos registrados'!$A$146, Tabla2[Año],2022,Tabla2[Mes],7,Tabla2[SubCategoria Detalle],'Book 2.1_Casos registrados'!B158,Tabla2[Tipo],'Book 2.1_Casos registrados'!$A$158)</f>
        <v>4</v>
      </c>
      <c r="J158" s="5">
        <f>+COUNTIFS(Tabla2[Sede],'Book 2.1_Casos registrados'!$A$146, Tabla2[Año],2022,Tabla2[Mes],8,Tabla2[SubCategoria Detalle],'Book 2.1_Casos registrados'!B158,Tabla2[Tipo],'Book 2.1_Casos registrados'!$A$158)</f>
        <v>5</v>
      </c>
      <c r="K158" s="5">
        <f>+COUNTIFS(Tabla2[Sede],'Book 2.1_Casos registrados'!$A$146, Tabla2[Año],2022,Tabla2[Mes],9,Tabla2[SubCategoria Detalle],'Book 2.1_Casos registrados'!B158,Tabla2[Tipo],'Book 2.1_Casos registrados'!$A$158)</f>
        <v>9</v>
      </c>
      <c r="L158" s="5">
        <f>+COUNTIFS(Tabla2[Sede],'Book 2.1_Casos registrados'!$A$146, Tabla2[Año],2022,Tabla2[Mes],10,Tabla2[SubCategoria Detalle],'Book 2.1_Casos registrados'!B158,Tabla2[Tipo],'Book 2.1_Casos registrados'!$A$158)</f>
        <v>9</v>
      </c>
      <c r="M158" s="5">
        <f>+COUNTIFS(Tabla2[Sede],'Book 2.1_Casos registrados'!$A$146, Tabla2[Año],2022,Tabla2[Mes],11,Tabla2[SubCategoria Detalle],'Book 2.1_Casos registrados'!B158,Tabla2[Tipo],'Book 2.1_Casos registrados'!$A$158)</f>
        <v>2</v>
      </c>
      <c r="N158" s="5"/>
    </row>
    <row r="159" spans="1:14" ht="15" x14ac:dyDescent="0.25">
      <c r="A159" s="56"/>
      <c r="B159" s="36" t="s">
        <v>7721</v>
      </c>
      <c r="C159" s="5">
        <f>+COUNTIFS(Tabla2[Sede],'Book 2.1_Casos registrados'!$A$146, Tabla2[Año],2022,Tabla2[Mes],1,Tabla2[SubCategoria Detalle],'Book 2.1_Casos registrados'!B159,Tabla2[Tipo],'Book 2.1_Casos registrados'!$A$158)</f>
        <v>1</v>
      </c>
      <c r="D159" s="5">
        <f>+COUNTIFS(Tabla2[Sede],'Book 2.1_Casos registrados'!$A$146, Tabla2[Año],2022,Tabla2[Mes],2,Tabla2[SubCategoria Detalle],'Book 2.1_Casos registrados'!B159,Tabla2[Tipo],'Book 2.1_Casos registrados'!$A$158)</f>
        <v>0</v>
      </c>
      <c r="E159" s="5">
        <f>+COUNTIFS(Tabla2[Sede],'Book 2.1_Casos registrados'!$A$146, Tabla2[Año],2022,Tabla2[Mes],3,Tabla2[SubCategoria Detalle],'Book 2.1_Casos registrados'!B159,Tabla2[Tipo],'Book 2.1_Casos registrados'!$A$158)</f>
        <v>0</v>
      </c>
      <c r="F159" s="5">
        <f>+COUNTIFS(Tabla2[Sede],'Book 2.1_Casos registrados'!$A$146, Tabla2[Año],2022,Tabla2[Mes],4,Tabla2[SubCategoria Detalle],'Book 2.1_Casos registrados'!B159,Tabla2[Tipo],'Book 2.1_Casos registrados'!$A$158)</f>
        <v>2</v>
      </c>
      <c r="G159" s="5">
        <f>+COUNTIFS(Tabla2[Sede],'Book 2.1_Casos registrados'!$A$146, Tabla2[Año],2022,Tabla2[Mes],5,Tabla2[SubCategoria Detalle],'Book 2.1_Casos registrados'!B159,Tabla2[Tipo],'Book 2.1_Casos registrados'!$A$158)</f>
        <v>2</v>
      </c>
      <c r="H159" s="5">
        <f>+COUNTIFS(Tabla2[Sede],'Book 2.1_Casos registrados'!$A$146, Tabla2[Año],2022,Tabla2[Mes],465,Tabla2[SubCategoria Detalle],'Book 2.1_Casos registrados'!B159,Tabla2[Tipo],'Book 2.1_Casos registrados'!$A$158)</f>
        <v>0</v>
      </c>
      <c r="I159" s="5">
        <f>+COUNTIFS(Tabla2[Sede],'Book 2.1_Casos registrados'!$A$146, Tabla2[Año],2022,Tabla2[Mes],7,Tabla2[SubCategoria Detalle],'Book 2.1_Casos registrados'!B159,Tabla2[Tipo],'Book 2.1_Casos registrados'!$A$158)</f>
        <v>0</v>
      </c>
      <c r="J159" s="5">
        <f>+COUNTIFS(Tabla2[Sede],'Book 2.1_Casos registrados'!$A$146, Tabla2[Año],2022,Tabla2[Mes],8,Tabla2[SubCategoria Detalle],'Book 2.1_Casos registrados'!B159,Tabla2[Tipo],'Book 2.1_Casos registrados'!$A$158)</f>
        <v>3</v>
      </c>
      <c r="K159" s="5">
        <f>+COUNTIFS(Tabla2[Sede],'Book 2.1_Casos registrados'!$A$146, Tabla2[Año],2022,Tabla2[Mes],9,Tabla2[SubCategoria Detalle],'Book 2.1_Casos registrados'!B159,Tabla2[Tipo],'Book 2.1_Casos registrados'!$A$158)</f>
        <v>1</v>
      </c>
      <c r="L159" s="5">
        <f>+COUNTIFS(Tabla2[Sede],'Book 2.1_Casos registrados'!$A$146, Tabla2[Año],2022,Tabla2[Mes],10,Tabla2[SubCategoria Detalle],'Book 2.1_Casos registrados'!B159,Tabla2[Tipo],'Book 2.1_Casos registrados'!$A$158)</f>
        <v>0</v>
      </c>
      <c r="M159" s="5">
        <f>+COUNTIFS(Tabla2[Sede],'Book 2.1_Casos registrados'!$A$146, Tabla2[Año],2022,Tabla2[Mes],11,Tabla2[SubCategoria Detalle],'Book 2.1_Casos registrados'!B159,Tabla2[Tipo],'Book 2.1_Casos registrados'!$A$158)</f>
        <v>1</v>
      </c>
      <c r="N159" s="5"/>
    </row>
    <row r="160" spans="1:14" ht="15" x14ac:dyDescent="0.25">
      <c r="A160" s="56"/>
      <c r="B160" s="36" t="s">
        <v>8893</v>
      </c>
      <c r="C160" s="5">
        <f>+COUNTIFS(Tabla2[Sede],'Book 2.1_Casos registrados'!$A$146, Tabla2[Año],2022,Tabla2[Mes],1,Tabla2[SubCategoria Detalle],'Book 2.1_Casos registrados'!B160,Tabla2[Tipo],'Book 2.1_Casos registrados'!$A$158)</f>
        <v>0</v>
      </c>
      <c r="D160" s="5">
        <f>+COUNTIFS(Tabla2[Sede],'Book 2.1_Casos registrados'!$A$146, Tabla2[Año],2022,Tabla2[Mes],2,Tabla2[SubCategoria Detalle],'Book 2.1_Casos registrados'!B160,Tabla2[Tipo],'Book 2.1_Casos registrados'!$A$158)</f>
        <v>1</v>
      </c>
      <c r="E160" s="5">
        <f>+COUNTIFS(Tabla2[Sede],'Book 2.1_Casos registrados'!$A$146, Tabla2[Año],2022,Tabla2[Mes],3,Tabla2[SubCategoria Detalle],'Book 2.1_Casos registrados'!B160,Tabla2[Tipo],'Book 2.1_Casos registrados'!$A$158)</f>
        <v>0</v>
      </c>
      <c r="F160" s="5">
        <f>+COUNTIFS(Tabla2[Sede],'Book 2.1_Casos registrados'!$A$146, Tabla2[Año],2022,Tabla2[Mes],4,Tabla2[SubCategoria Detalle],'Book 2.1_Casos registrados'!B160,Tabla2[Tipo],'Book 2.1_Casos registrados'!$A$158)</f>
        <v>0</v>
      </c>
      <c r="G160" s="5">
        <f>+COUNTIFS(Tabla2[Sede],'Book 2.1_Casos registrados'!$A$146, Tabla2[Año],2022,Tabla2[Mes],5,Tabla2[SubCategoria Detalle],'Book 2.1_Casos registrados'!B160,Tabla2[Tipo],'Book 2.1_Casos registrados'!$A$158)</f>
        <v>0</v>
      </c>
      <c r="H160" s="5">
        <f>+COUNTIFS(Tabla2[Sede],'Book 2.1_Casos registrados'!$A$146, Tabla2[Año],2022,Tabla2[Mes],465,Tabla2[SubCategoria Detalle],'Book 2.1_Casos registrados'!B160,Tabla2[Tipo],'Book 2.1_Casos registrados'!$A$158)</f>
        <v>0</v>
      </c>
      <c r="I160" s="5">
        <f>+COUNTIFS(Tabla2[Sede],'Book 2.1_Casos registrados'!$A$146, Tabla2[Año],2022,Tabla2[Mes],7,Tabla2[SubCategoria Detalle],'Book 2.1_Casos registrados'!B160,Tabla2[Tipo],'Book 2.1_Casos registrados'!$A$158)</f>
        <v>0</v>
      </c>
      <c r="J160" s="5">
        <f>+COUNTIFS(Tabla2[Sede],'Book 2.1_Casos registrados'!$A$146, Tabla2[Año],2022,Tabla2[Mes],8,Tabla2[SubCategoria Detalle],'Book 2.1_Casos registrados'!B160,Tabla2[Tipo],'Book 2.1_Casos registrados'!$A$158)</f>
        <v>0</v>
      </c>
      <c r="K160" s="5">
        <f>+COUNTIFS(Tabla2[Sede],'Book 2.1_Casos registrados'!$A$146, Tabla2[Año],2022,Tabla2[Mes],9,Tabla2[SubCategoria Detalle],'Book 2.1_Casos registrados'!B160,Tabla2[Tipo],'Book 2.1_Casos registrados'!$A$158)</f>
        <v>0</v>
      </c>
      <c r="L160" s="5">
        <f>+COUNTIFS(Tabla2[Sede],'Book 2.1_Casos registrados'!$A$146, Tabla2[Año],2022,Tabla2[Mes],10,Tabla2[SubCategoria Detalle],'Book 2.1_Casos registrados'!B160,Tabla2[Tipo],'Book 2.1_Casos registrados'!$A$158)</f>
        <v>0</v>
      </c>
      <c r="M160" s="5">
        <f>+COUNTIFS(Tabla2[Sede],'Book 2.1_Casos registrados'!$A$146, Tabla2[Año],2022,Tabla2[Mes],11,Tabla2[SubCategoria Detalle],'Book 2.1_Casos registrados'!B160,Tabla2[Tipo],'Book 2.1_Casos registrados'!$A$158)</f>
        <v>0</v>
      </c>
      <c r="N160" s="5"/>
    </row>
    <row r="161" spans="1:14" ht="15" x14ac:dyDescent="0.25">
      <c r="A161" s="56"/>
      <c r="B161" s="36" t="s">
        <v>8099</v>
      </c>
      <c r="C161" s="5">
        <f>+COUNTIFS(Tabla2[Sede],'Book 2.1_Casos registrados'!$A$146, Tabla2[Año],2022,Tabla2[Mes],1,Tabla2[SubCategoria Detalle],'Book 2.1_Casos registrados'!B161,Tabla2[Tipo],'Book 2.1_Casos registrados'!$A$158)</f>
        <v>0</v>
      </c>
      <c r="D161" s="5">
        <f>+COUNTIFS(Tabla2[Sede],'Book 2.1_Casos registrados'!$A$146, Tabla2[Año],2022,Tabla2[Mes],2,Tabla2[SubCategoria Detalle],'Book 2.1_Casos registrados'!B161,Tabla2[Tipo],'Book 2.1_Casos registrados'!$A$158)</f>
        <v>0</v>
      </c>
      <c r="E161" s="5">
        <f>+COUNTIFS(Tabla2[Sede],'Book 2.1_Casos registrados'!$A$146, Tabla2[Año],2022,Tabla2[Mes],3,Tabla2[SubCategoria Detalle],'Book 2.1_Casos registrados'!B161,Tabla2[Tipo],'Book 2.1_Casos registrados'!$A$158)</f>
        <v>0</v>
      </c>
      <c r="F161" s="5">
        <f>+COUNTIFS(Tabla2[Sede],'Book 2.1_Casos registrados'!$A$146, Tabla2[Año],2022,Tabla2[Mes],4,Tabla2[SubCategoria Detalle],'Book 2.1_Casos registrados'!B161,Tabla2[Tipo],'Book 2.1_Casos registrados'!$A$158)</f>
        <v>0</v>
      </c>
      <c r="G161" s="5">
        <f>+COUNTIFS(Tabla2[Sede],'Book 2.1_Casos registrados'!$A$146, Tabla2[Año],2022,Tabla2[Mes],5,Tabla2[SubCategoria Detalle],'Book 2.1_Casos registrados'!B161,Tabla2[Tipo],'Book 2.1_Casos registrados'!$A$158)</f>
        <v>0</v>
      </c>
      <c r="H161" s="5">
        <f>+COUNTIFS(Tabla2[Sede],'Book 2.1_Casos registrados'!$A$146, Tabla2[Año],2022,Tabla2[Mes],465,Tabla2[SubCategoria Detalle],'Book 2.1_Casos registrados'!B161,Tabla2[Tipo],'Book 2.1_Casos registrados'!$A$158)</f>
        <v>0</v>
      </c>
      <c r="I161" s="5">
        <f>+COUNTIFS(Tabla2[Sede],'Book 2.1_Casos registrados'!$A$146, Tabla2[Año],2022,Tabla2[Mes],7,Tabla2[SubCategoria Detalle],'Book 2.1_Casos registrados'!B161,Tabla2[Tipo],'Book 2.1_Casos registrados'!$A$158)</f>
        <v>0</v>
      </c>
      <c r="J161" s="5">
        <f>+COUNTIFS(Tabla2[Sede],'Book 2.1_Casos registrados'!$A$146, Tabla2[Año],2022,Tabla2[Mes],8,Tabla2[SubCategoria Detalle],'Book 2.1_Casos registrados'!B161,Tabla2[Tipo],'Book 2.1_Casos registrados'!$A$158)</f>
        <v>0</v>
      </c>
      <c r="K161" s="5">
        <f>+COUNTIFS(Tabla2[Sede],'Book 2.1_Casos registrados'!$A$146, Tabla2[Año],2022,Tabla2[Mes],9,Tabla2[SubCategoria Detalle],'Book 2.1_Casos registrados'!B161,Tabla2[Tipo],'Book 2.1_Casos registrados'!$A$158)</f>
        <v>0</v>
      </c>
      <c r="L161" s="5">
        <f>+COUNTIFS(Tabla2[Sede],'Book 2.1_Casos registrados'!$A$146, Tabla2[Año],2022,Tabla2[Mes],10,Tabla2[SubCategoria Detalle],'Book 2.1_Casos registrados'!B161,Tabla2[Tipo],'Book 2.1_Casos registrados'!$A$158)</f>
        <v>0</v>
      </c>
      <c r="M161" s="5">
        <f>+COUNTIFS(Tabla2[Sede],'Book 2.1_Casos registrados'!$A$146, Tabla2[Año],2022,Tabla2[Mes],11,Tabla2[SubCategoria Detalle],'Book 2.1_Casos registrados'!B161,Tabla2[Tipo],'Book 2.1_Casos registrados'!$A$158)</f>
        <v>0</v>
      </c>
      <c r="N161" s="5"/>
    </row>
    <row r="162" spans="1:14" ht="15" x14ac:dyDescent="0.25">
      <c r="A162" s="56"/>
      <c r="B162" s="36" t="s">
        <v>7729</v>
      </c>
      <c r="C162" s="5">
        <f>+COUNTIFS(Tabla2[Sede],'Book 2.1_Casos registrados'!$A$146, Tabla2[Año],2022,Tabla2[Mes],1,Tabla2[SubCategoria Detalle],'Book 2.1_Casos registrados'!B162,Tabla2[Tipo],'Book 2.1_Casos registrados'!$A$158)</f>
        <v>0</v>
      </c>
      <c r="D162" s="5">
        <f>+COUNTIFS(Tabla2[Sede],'Book 2.1_Casos registrados'!$A$146, Tabla2[Año],2022,Tabla2[Mes],2,Tabla2[SubCategoria Detalle],'Book 2.1_Casos registrados'!B162,Tabla2[Tipo],'Book 2.1_Casos registrados'!$A$158)</f>
        <v>0</v>
      </c>
      <c r="E162" s="5">
        <f>+COUNTIFS(Tabla2[Sede],'Book 2.1_Casos registrados'!$A$146, Tabla2[Año],2022,Tabla2[Mes],3,Tabla2[SubCategoria Detalle],'Book 2.1_Casos registrados'!B162,Tabla2[Tipo],'Book 2.1_Casos registrados'!$A$158)</f>
        <v>0</v>
      </c>
      <c r="F162" s="5">
        <f>+COUNTIFS(Tabla2[Sede],'Book 2.1_Casos registrados'!$A$146, Tabla2[Año],2022,Tabla2[Mes],4,Tabla2[SubCategoria Detalle],'Book 2.1_Casos registrados'!B162,Tabla2[Tipo],'Book 2.1_Casos registrados'!$A$158)</f>
        <v>0</v>
      </c>
      <c r="G162" s="5">
        <f>+COUNTIFS(Tabla2[Sede],'Book 2.1_Casos registrados'!$A$146, Tabla2[Año],2022,Tabla2[Mes],5,Tabla2[SubCategoria Detalle],'Book 2.1_Casos registrados'!B162,Tabla2[Tipo],'Book 2.1_Casos registrados'!$A$158)</f>
        <v>0</v>
      </c>
      <c r="H162" s="5">
        <f>+COUNTIFS(Tabla2[Sede],'Book 2.1_Casos registrados'!$A$146, Tabla2[Año],2022,Tabla2[Mes],465,Tabla2[SubCategoria Detalle],'Book 2.1_Casos registrados'!B162,Tabla2[Tipo],'Book 2.1_Casos registrados'!$A$158)</f>
        <v>0</v>
      </c>
      <c r="I162" s="5">
        <f>+COUNTIFS(Tabla2[Sede],'Book 2.1_Casos registrados'!$A$146, Tabla2[Año],2022,Tabla2[Mes],7,Tabla2[SubCategoria Detalle],'Book 2.1_Casos registrados'!B162,Tabla2[Tipo],'Book 2.1_Casos registrados'!$A$158)</f>
        <v>0</v>
      </c>
      <c r="J162" s="5">
        <f>+COUNTIFS(Tabla2[Sede],'Book 2.1_Casos registrados'!$A$146, Tabla2[Año],2022,Tabla2[Mes],8,Tabla2[SubCategoria Detalle],'Book 2.1_Casos registrados'!B162,Tabla2[Tipo],'Book 2.1_Casos registrados'!$A$158)</f>
        <v>0</v>
      </c>
      <c r="K162" s="5">
        <f>+COUNTIFS(Tabla2[Sede],'Book 2.1_Casos registrados'!$A$146, Tabla2[Año],2022,Tabla2[Mes],9,Tabla2[SubCategoria Detalle],'Book 2.1_Casos registrados'!B162,Tabla2[Tipo],'Book 2.1_Casos registrados'!$A$158)</f>
        <v>0</v>
      </c>
      <c r="L162" s="5">
        <f>+COUNTIFS(Tabla2[Sede],'Book 2.1_Casos registrados'!$A$146, Tabla2[Año],2022,Tabla2[Mes],10,Tabla2[SubCategoria Detalle],'Book 2.1_Casos registrados'!B162,Tabla2[Tipo],'Book 2.1_Casos registrados'!$A$158)</f>
        <v>0</v>
      </c>
      <c r="M162" s="5">
        <f>+COUNTIFS(Tabla2[Sede],'Book 2.1_Casos registrados'!$A$146, Tabla2[Año],2022,Tabla2[Mes],11,Tabla2[SubCategoria Detalle],'Book 2.1_Casos registrados'!B162,Tabla2[Tipo],'Book 2.1_Casos registrados'!$A$158)</f>
        <v>1</v>
      </c>
      <c r="N162" s="5"/>
    </row>
    <row r="163" spans="1:14" ht="15" x14ac:dyDescent="0.25">
      <c r="A163" s="56"/>
      <c r="B163" s="36" t="s">
        <v>7741</v>
      </c>
      <c r="C163" s="5">
        <f>+COUNTIFS(Tabla2[Sede],'Book 2.1_Casos registrados'!$A$146, Tabla2[Año],2022,Tabla2[Mes],1,Tabla2[SubCategoria Detalle],'Book 2.1_Casos registrados'!B163,Tabla2[Tipo],'Book 2.1_Casos registrados'!$A$158)</f>
        <v>0</v>
      </c>
      <c r="D163" s="5">
        <f>+COUNTIFS(Tabla2[Sede],'Book 2.1_Casos registrados'!$A$146, Tabla2[Año],2022,Tabla2[Mes],2,Tabla2[SubCategoria Detalle],'Book 2.1_Casos registrados'!B163,Tabla2[Tipo],'Book 2.1_Casos registrados'!$A$158)</f>
        <v>0</v>
      </c>
      <c r="E163" s="5">
        <f>+COUNTIFS(Tabla2[Sede],'Book 2.1_Casos registrados'!$A$146, Tabla2[Año],2022,Tabla2[Mes],3,Tabla2[SubCategoria Detalle],'Book 2.1_Casos registrados'!B163,Tabla2[Tipo],'Book 2.1_Casos registrados'!$A$158)</f>
        <v>0</v>
      </c>
      <c r="F163" s="5">
        <f>+COUNTIFS(Tabla2[Sede],'Book 2.1_Casos registrados'!$A$146, Tabla2[Año],2022,Tabla2[Mes],4,Tabla2[SubCategoria Detalle],'Book 2.1_Casos registrados'!B163,Tabla2[Tipo],'Book 2.1_Casos registrados'!$A$158)</f>
        <v>0</v>
      </c>
      <c r="G163" s="5">
        <f>+COUNTIFS(Tabla2[Sede],'Book 2.1_Casos registrados'!$A$146, Tabla2[Año],2022,Tabla2[Mes],5,Tabla2[SubCategoria Detalle],'Book 2.1_Casos registrados'!B163,Tabla2[Tipo],'Book 2.1_Casos registrados'!$A$158)</f>
        <v>0</v>
      </c>
      <c r="H163" s="5">
        <f>+COUNTIFS(Tabla2[Sede],'Book 2.1_Casos registrados'!$A$146, Tabla2[Año],2022,Tabla2[Mes],465,Tabla2[SubCategoria Detalle],'Book 2.1_Casos registrados'!B163,Tabla2[Tipo],'Book 2.1_Casos registrados'!$A$158)</f>
        <v>0</v>
      </c>
      <c r="I163" s="5">
        <f>+COUNTIFS(Tabla2[Sede],'Book 2.1_Casos registrados'!$A$146, Tabla2[Año],2022,Tabla2[Mes],7,Tabla2[SubCategoria Detalle],'Book 2.1_Casos registrados'!B163,Tabla2[Tipo],'Book 2.1_Casos registrados'!$A$158)</f>
        <v>0</v>
      </c>
      <c r="J163" s="5">
        <f>+COUNTIFS(Tabla2[Sede],'Book 2.1_Casos registrados'!$A$146, Tabla2[Año],2022,Tabla2[Mes],8,Tabla2[SubCategoria Detalle],'Book 2.1_Casos registrados'!B163,Tabla2[Tipo],'Book 2.1_Casos registrados'!$A$158)</f>
        <v>0</v>
      </c>
      <c r="K163" s="5">
        <f>+COUNTIFS(Tabla2[Sede],'Book 2.1_Casos registrados'!$A$146, Tabla2[Año],2022,Tabla2[Mes],9,Tabla2[SubCategoria Detalle],'Book 2.1_Casos registrados'!B163,Tabla2[Tipo],'Book 2.1_Casos registrados'!$A$158)</f>
        <v>0</v>
      </c>
      <c r="L163" s="5">
        <f>+COUNTIFS(Tabla2[Sede],'Book 2.1_Casos registrados'!$A$146, Tabla2[Año],2022,Tabla2[Mes],10,Tabla2[SubCategoria Detalle],'Book 2.1_Casos registrados'!B163,Tabla2[Tipo],'Book 2.1_Casos registrados'!$A$158)</f>
        <v>1</v>
      </c>
      <c r="M163" s="5">
        <f>+COUNTIFS(Tabla2[Sede],'Book 2.1_Casos registrados'!$A$146, Tabla2[Año],2022,Tabla2[Mes],11,Tabla2[SubCategoria Detalle],'Book 2.1_Casos registrados'!B163,Tabla2[Tipo],'Book 2.1_Casos registrados'!$A$158)</f>
        <v>0</v>
      </c>
      <c r="N163" s="5"/>
    </row>
    <row r="164" spans="1:14" ht="15" x14ac:dyDescent="0.25">
      <c r="A164" s="56"/>
      <c r="B164" s="36" t="s">
        <v>7738</v>
      </c>
      <c r="C164" s="5">
        <f>+COUNTIFS(Tabla2[Sede],'Book 2.1_Casos registrados'!$A$146, Tabla2[Año],2022,Tabla2[Mes],1,Tabla2[SubCategoria Detalle],'Book 2.1_Casos registrados'!B164,Tabla2[Tipo],'Book 2.1_Casos registrados'!$A$158)</f>
        <v>0</v>
      </c>
      <c r="D164" s="5">
        <f>+COUNTIFS(Tabla2[Sede],'Book 2.1_Casos registrados'!$A$146, Tabla2[Año],2022,Tabla2[Mes],2,Tabla2[SubCategoria Detalle],'Book 2.1_Casos registrados'!B164,Tabla2[Tipo],'Book 2.1_Casos registrados'!$A$158)</f>
        <v>0</v>
      </c>
      <c r="E164" s="5">
        <f>+COUNTIFS(Tabla2[Sede],'Book 2.1_Casos registrados'!$A$146, Tabla2[Año],2022,Tabla2[Mes],3,Tabla2[SubCategoria Detalle],'Book 2.1_Casos registrados'!B164,Tabla2[Tipo],'Book 2.1_Casos registrados'!$A$158)</f>
        <v>0</v>
      </c>
      <c r="F164" s="5">
        <f>+COUNTIFS(Tabla2[Sede],'Book 2.1_Casos registrados'!$A$146, Tabla2[Año],2022,Tabla2[Mes],4,Tabla2[SubCategoria Detalle],'Book 2.1_Casos registrados'!B164,Tabla2[Tipo],'Book 2.1_Casos registrados'!$A$158)</f>
        <v>0</v>
      </c>
      <c r="G164" s="5">
        <f>+COUNTIFS(Tabla2[Sede],'Book 2.1_Casos registrados'!$A$146, Tabla2[Año],2022,Tabla2[Mes],5,Tabla2[SubCategoria Detalle],'Book 2.1_Casos registrados'!B164,Tabla2[Tipo],'Book 2.1_Casos registrados'!$A$158)</f>
        <v>0</v>
      </c>
      <c r="H164" s="5">
        <f>+COUNTIFS(Tabla2[Sede],'Book 2.1_Casos registrados'!$A$146, Tabla2[Año],2022,Tabla2[Mes],465,Tabla2[SubCategoria Detalle],'Book 2.1_Casos registrados'!B164,Tabla2[Tipo],'Book 2.1_Casos registrados'!$A$158)</f>
        <v>0</v>
      </c>
      <c r="I164" s="5">
        <f>+COUNTIFS(Tabla2[Sede],'Book 2.1_Casos registrados'!$A$146, Tabla2[Año],2022,Tabla2[Mes],7,Tabla2[SubCategoria Detalle],'Book 2.1_Casos registrados'!B164,Tabla2[Tipo],'Book 2.1_Casos registrados'!$A$158)</f>
        <v>0</v>
      </c>
      <c r="J164" s="5">
        <f>+COUNTIFS(Tabla2[Sede],'Book 2.1_Casos registrados'!$A$146, Tabla2[Año],2022,Tabla2[Mes],8,Tabla2[SubCategoria Detalle],'Book 2.1_Casos registrados'!B164,Tabla2[Tipo],'Book 2.1_Casos registrados'!$A$158)</f>
        <v>0</v>
      </c>
      <c r="K164" s="5">
        <f>+COUNTIFS(Tabla2[Sede],'Book 2.1_Casos registrados'!$A$146, Tabla2[Año],2022,Tabla2[Mes],9,Tabla2[SubCategoria Detalle],'Book 2.1_Casos registrados'!B164,Tabla2[Tipo],'Book 2.1_Casos registrados'!$A$158)</f>
        <v>0</v>
      </c>
      <c r="L164" s="5">
        <f>+COUNTIFS(Tabla2[Sede],'Book 2.1_Casos registrados'!$A$146, Tabla2[Año],2022,Tabla2[Mes],10,Tabla2[SubCategoria Detalle],'Book 2.1_Casos registrados'!B164,Tabla2[Tipo],'Book 2.1_Casos registrados'!$A$158)</f>
        <v>0</v>
      </c>
      <c r="M164" s="5">
        <f>+COUNTIFS(Tabla2[Sede],'Book 2.1_Casos registrados'!$A$146, Tabla2[Año],2022,Tabla2[Mes],11,Tabla2[SubCategoria Detalle],'Book 2.1_Casos registrados'!B164,Tabla2[Tipo],'Book 2.1_Casos registrados'!$A$158)</f>
        <v>0</v>
      </c>
      <c r="N164" s="5"/>
    </row>
    <row r="165" spans="1:14" ht="15" x14ac:dyDescent="0.25">
      <c r="A165" s="56"/>
      <c r="B165" s="36" t="s">
        <v>7734</v>
      </c>
      <c r="C165" s="5">
        <f>+COUNTIFS(Tabla2[Sede],'Book 2.1_Casos registrados'!$A$146, Tabla2[Año],2022,Tabla2[Mes],1,Tabla2[SubCategoria Detalle],'Book 2.1_Casos registrados'!B165,Tabla2[Tipo],'Book 2.1_Casos registrados'!$A$158)</f>
        <v>1</v>
      </c>
      <c r="D165" s="5">
        <f>+COUNTIFS(Tabla2[Sede],'Book 2.1_Casos registrados'!$A$146, Tabla2[Año],2022,Tabla2[Mes],2,Tabla2[SubCategoria Detalle],'Book 2.1_Casos registrados'!B165,Tabla2[Tipo],'Book 2.1_Casos registrados'!$A$158)</f>
        <v>1</v>
      </c>
      <c r="E165" s="5">
        <f>+COUNTIFS(Tabla2[Sede],'Book 2.1_Casos registrados'!$A$146, Tabla2[Año],2022,Tabla2[Mes],3,Tabla2[SubCategoria Detalle],'Book 2.1_Casos registrados'!B165,Tabla2[Tipo],'Book 2.1_Casos registrados'!$A$158)</f>
        <v>0</v>
      </c>
      <c r="F165" s="5">
        <f>+COUNTIFS(Tabla2[Sede],'Book 2.1_Casos registrados'!$A$146, Tabla2[Año],2022,Tabla2[Mes],4,Tabla2[SubCategoria Detalle],'Book 2.1_Casos registrados'!B165,Tabla2[Tipo],'Book 2.1_Casos registrados'!$A$158)</f>
        <v>1</v>
      </c>
      <c r="G165" s="5">
        <f>+COUNTIFS(Tabla2[Sede],'Book 2.1_Casos registrados'!$A$146, Tabla2[Año],2022,Tabla2[Mes],5,Tabla2[SubCategoria Detalle],'Book 2.1_Casos registrados'!B165,Tabla2[Tipo],'Book 2.1_Casos registrados'!$A$158)</f>
        <v>0</v>
      </c>
      <c r="H165" s="5">
        <f>+COUNTIFS(Tabla2[Sede],'Book 2.1_Casos registrados'!$A$146, Tabla2[Año],2022,Tabla2[Mes],465,Tabla2[SubCategoria Detalle],'Book 2.1_Casos registrados'!B165,Tabla2[Tipo],'Book 2.1_Casos registrados'!$A$158)</f>
        <v>0</v>
      </c>
      <c r="I165" s="5">
        <f>+COUNTIFS(Tabla2[Sede],'Book 2.1_Casos registrados'!$A$146, Tabla2[Año],2022,Tabla2[Mes],7,Tabla2[SubCategoria Detalle],'Book 2.1_Casos registrados'!B165,Tabla2[Tipo],'Book 2.1_Casos registrados'!$A$158)</f>
        <v>0</v>
      </c>
      <c r="J165" s="5">
        <f>+COUNTIFS(Tabla2[Sede],'Book 2.1_Casos registrados'!$A$146, Tabla2[Año],2022,Tabla2[Mes],8,Tabla2[SubCategoria Detalle],'Book 2.1_Casos registrados'!B165,Tabla2[Tipo],'Book 2.1_Casos registrados'!$A$158)</f>
        <v>0</v>
      </c>
      <c r="K165" s="5">
        <f>+COUNTIFS(Tabla2[Sede],'Book 2.1_Casos registrados'!$A$146, Tabla2[Año],2022,Tabla2[Mes],9,Tabla2[SubCategoria Detalle],'Book 2.1_Casos registrados'!B165,Tabla2[Tipo],'Book 2.1_Casos registrados'!$A$158)</f>
        <v>0</v>
      </c>
      <c r="L165" s="5">
        <f>+COUNTIFS(Tabla2[Sede],'Book 2.1_Casos registrados'!$A$146, Tabla2[Año],2022,Tabla2[Mes],10,Tabla2[SubCategoria Detalle],'Book 2.1_Casos registrados'!B165,Tabla2[Tipo],'Book 2.1_Casos registrados'!$A$158)</f>
        <v>0</v>
      </c>
      <c r="M165" s="5">
        <f>+COUNTIFS(Tabla2[Sede],'Book 2.1_Casos registrados'!$A$146, Tabla2[Año],2022,Tabla2[Mes],11,Tabla2[SubCategoria Detalle],'Book 2.1_Casos registrados'!B165,Tabla2[Tipo],'Book 2.1_Casos registrados'!$A$158)</f>
        <v>1</v>
      </c>
      <c r="N165" s="5"/>
    </row>
    <row r="166" spans="1:14" ht="15" x14ac:dyDescent="0.25">
      <c r="A166" s="56"/>
      <c r="B166" s="36" t="s">
        <v>7770</v>
      </c>
      <c r="C166" s="5">
        <f>+COUNTIFS(Tabla2[Sede],'Book 2.1_Casos registrados'!$A$146, Tabla2[Año],2022,Tabla2[Mes],1,Tabla2[SubCategoria Detalle],'Book 2.1_Casos registrados'!B166,Tabla2[Tipo],'Book 2.1_Casos registrados'!$A$158)</f>
        <v>0</v>
      </c>
      <c r="D166" s="5">
        <f>+COUNTIFS(Tabla2[Sede],'Book 2.1_Casos registrados'!$A$146, Tabla2[Año],2022,Tabla2[Mes],2,Tabla2[SubCategoria Detalle],'Book 2.1_Casos registrados'!B166,Tabla2[Tipo],'Book 2.1_Casos registrados'!$A$158)</f>
        <v>0</v>
      </c>
      <c r="E166" s="5">
        <f>+COUNTIFS(Tabla2[Sede],'Book 2.1_Casos registrados'!$A$146, Tabla2[Año],2022,Tabla2[Mes],3,Tabla2[SubCategoria Detalle],'Book 2.1_Casos registrados'!B166,Tabla2[Tipo],'Book 2.1_Casos registrados'!$A$158)</f>
        <v>0</v>
      </c>
      <c r="F166" s="5">
        <f>+COUNTIFS(Tabla2[Sede],'Book 2.1_Casos registrados'!$A$146, Tabla2[Año],2022,Tabla2[Mes],4,Tabla2[SubCategoria Detalle],'Book 2.1_Casos registrados'!B166,Tabla2[Tipo],'Book 2.1_Casos registrados'!$A$158)</f>
        <v>0</v>
      </c>
      <c r="G166" s="5">
        <f>+COUNTIFS(Tabla2[Sede],'Book 2.1_Casos registrados'!$A$146, Tabla2[Año],2022,Tabla2[Mes],5,Tabla2[SubCategoria Detalle],'Book 2.1_Casos registrados'!B166,Tabla2[Tipo],'Book 2.1_Casos registrados'!$A$158)</f>
        <v>0</v>
      </c>
      <c r="H166" s="5">
        <f>+COUNTIFS(Tabla2[Sede],'Book 2.1_Casos registrados'!$A$146, Tabla2[Año],2022,Tabla2[Mes],465,Tabla2[SubCategoria Detalle],'Book 2.1_Casos registrados'!B166,Tabla2[Tipo],'Book 2.1_Casos registrados'!$A$158)</f>
        <v>0</v>
      </c>
      <c r="I166" s="5">
        <f>+COUNTIFS(Tabla2[Sede],'Book 2.1_Casos registrados'!$A$146, Tabla2[Año],2022,Tabla2[Mes],7,Tabla2[SubCategoria Detalle],'Book 2.1_Casos registrados'!B166,Tabla2[Tipo],'Book 2.1_Casos registrados'!$A$158)</f>
        <v>0</v>
      </c>
      <c r="J166" s="5">
        <f>+COUNTIFS(Tabla2[Sede],'Book 2.1_Casos registrados'!$A$146, Tabla2[Año],2022,Tabla2[Mes],8,Tabla2[SubCategoria Detalle],'Book 2.1_Casos registrados'!B166,Tabla2[Tipo],'Book 2.1_Casos registrados'!$A$158)</f>
        <v>0</v>
      </c>
      <c r="K166" s="5">
        <f>+COUNTIFS(Tabla2[Sede],'Book 2.1_Casos registrados'!$A$146, Tabla2[Año],2022,Tabla2[Mes],9,Tabla2[SubCategoria Detalle],'Book 2.1_Casos registrados'!B166,Tabla2[Tipo],'Book 2.1_Casos registrados'!$A$158)</f>
        <v>1</v>
      </c>
      <c r="L166" s="5">
        <f>+COUNTIFS(Tabla2[Sede],'Book 2.1_Casos registrados'!$A$146, Tabla2[Año],2022,Tabla2[Mes],10,Tabla2[SubCategoria Detalle],'Book 2.1_Casos registrados'!B166,Tabla2[Tipo],'Book 2.1_Casos registrados'!$A$158)</f>
        <v>0</v>
      </c>
      <c r="M166" s="5">
        <f>+COUNTIFS(Tabla2[Sede],'Book 2.1_Casos registrados'!$A$146, Tabla2[Año],2022,Tabla2[Mes],11,Tabla2[SubCategoria Detalle],'Book 2.1_Casos registrados'!B166,Tabla2[Tipo],'Book 2.1_Casos registrados'!$A$158)</f>
        <v>0</v>
      </c>
      <c r="N166" s="5"/>
    </row>
    <row r="167" spans="1:14" ht="15" x14ac:dyDescent="0.25">
      <c r="A167" s="56" t="s">
        <v>7</v>
      </c>
      <c r="B167" s="36" t="s">
        <v>7722</v>
      </c>
      <c r="C167" s="5">
        <f>+COUNTIFS(Tabla2[Sede],'Book 2.1_Casos registrados'!$A$146, Tabla2[Año],2022,Tabla2[Mes],1,Tabla2[SubCategoria Detalle],'Book 2.1_Casos registrados'!B167,Tabla2[Tipo],'Book 2.1_Casos registrados'!$A$167)</f>
        <v>12</v>
      </c>
      <c r="D167" s="5">
        <f>+COUNTIFS(Tabla2[Sede],'Book 2.1_Casos registrados'!$A$146, Tabla2[Año],2022,Tabla2[Mes],2,Tabla2[SubCategoria Detalle],'Book 2.1_Casos registrados'!B167,Tabla2[Tipo],'Book 2.1_Casos registrados'!$A$167)</f>
        <v>1</v>
      </c>
      <c r="E167" s="5">
        <f>+COUNTIFS(Tabla2[Sede],'Book 2.1_Casos registrados'!$A$146, Tabla2[Año],2022,Tabla2[Mes],3,Tabla2[SubCategoria Detalle],'Book 2.1_Casos registrados'!B167,Tabla2[Tipo],'Book 2.1_Casos registrados'!$A$167)</f>
        <v>11</v>
      </c>
      <c r="F167" s="5">
        <f>+COUNTIFS(Tabla2[Sede],'Book 2.1_Casos registrados'!$A$146, Tabla2[Año],2022,Tabla2[Mes],4,Tabla2[SubCategoria Detalle],'Book 2.1_Casos registrados'!B167,Tabla2[Tipo],'Book 2.1_Casos registrados'!$A$167)</f>
        <v>9</v>
      </c>
      <c r="G167" s="5">
        <f>+COUNTIFS(Tabla2[Sede],'Book 2.1_Casos registrados'!$A$146, Tabla2[Año],2022,Tabla2[Mes],5,Tabla2[SubCategoria Detalle],'Book 2.1_Casos registrados'!B167,Tabla2[Tipo],'Book 2.1_Casos registrados'!$A$167)</f>
        <v>8</v>
      </c>
      <c r="H167" s="5">
        <f>+COUNTIFS(Tabla2[Sede],'Book 2.1_Casos registrados'!$A$146, Tabla2[Año],2022,Tabla2[Mes],465,Tabla2[SubCategoria Detalle],'Book 2.1_Casos registrados'!B167,Tabla2[Tipo],'Book 2.1_Casos registrados'!$A$167)</f>
        <v>0</v>
      </c>
      <c r="I167" s="5">
        <f>+COUNTIFS(Tabla2[Sede],'Book 2.1_Casos registrados'!$A$146, Tabla2[Año],2022,Tabla2[Mes],7,Tabla2[SubCategoria Detalle],'Book 2.1_Casos registrados'!B167,Tabla2[Tipo],'Book 2.1_Casos registrados'!$A$167)</f>
        <v>11</v>
      </c>
      <c r="J167" s="5">
        <f>+COUNTIFS(Tabla2[Sede],'Book 2.1_Casos registrados'!$A$146, Tabla2[Año],2022,Tabla2[Mes],8,Tabla2[SubCategoria Detalle],'Book 2.1_Casos registrados'!B167,Tabla2[Tipo],'Book 2.1_Casos registrados'!$A$167)</f>
        <v>9</v>
      </c>
      <c r="K167" s="5">
        <f>+COUNTIFS(Tabla2[Sede],'Book 2.1_Casos registrados'!$A$146, Tabla2[Año],2022,Tabla2[Mes],9,Tabla2[SubCategoria Detalle],'Book 2.1_Casos registrados'!B167,Tabla2[Tipo],'Book 2.1_Casos registrados'!$A$167)</f>
        <v>9</v>
      </c>
      <c r="L167" s="5">
        <f>+COUNTIFS(Tabla2[Sede],'Book 2.1_Casos registrados'!$A$146, Tabla2[Año],2022,Tabla2[Mes],10,Tabla2[SubCategoria Detalle],'Book 2.1_Casos registrados'!B167,Tabla2[Tipo],'Book 2.1_Casos registrados'!$A$167)</f>
        <v>10</v>
      </c>
      <c r="M167" s="5">
        <f>+COUNTIFS(Tabla2[Sede],'Book 2.1_Casos registrados'!$A$146, Tabla2[Año],2022,Tabla2[Mes],11,Tabla2[SubCategoria Detalle],'Book 2.1_Casos registrados'!B167,Tabla2[Tipo],'Book 2.1_Casos registrados'!$A$167)</f>
        <v>12</v>
      </c>
      <c r="N167" s="5"/>
    </row>
    <row r="168" spans="1:14" ht="15" x14ac:dyDescent="0.25">
      <c r="A168" s="56"/>
      <c r="B168" s="36" t="s">
        <v>8893</v>
      </c>
      <c r="C168" s="5">
        <f>+COUNTIFS(Tabla2[Sede],'Book 2.1_Casos registrados'!$A$146, Tabla2[Año],2022,Tabla2[Mes],1,Tabla2[SubCategoria Detalle],'Book 2.1_Casos registrados'!B168,Tabla2[Tipo],'Book 2.1_Casos registrados'!$A$167)</f>
        <v>0</v>
      </c>
      <c r="D168" s="5">
        <f>+COUNTIFS(Tabla2[Sede],'Book 2.1_Casos registrados'!$A$146, Tabla2[Año],2022,Tabla2[Mes],2,Tabla2[SubCategoria Detalle],'Book 2.1_Casos registrados'!B168,Tabla2[Tipo],'Book 2.1_Casos registrados'!$A$167)</f>
        <v>27</v>
      </c>
      <c r="E168" s="5">
        <f>+COUNTIFS(Tabla2[Sede],'Book 2.1_Casos registrados'!$A$146, Tabla2[Año],2022,Tabla2[Mes],3,Tabla2[SubCategoria Detalle],'Book 2.1_Casos registrados'!B168,Tabla2[Tipo],'Book 2.1_Casos registrados'!$A$167)</f>
        <v>8</v>
      </c>
      <c r="F168" s="5">
        <f>+COUNTIFS(Tabla2[Sede],'Book 2.1_Casos registrados'!$A$146, Tabla2[Año],2022,Tabla2[Mes],4,Tabla2[SubCategoria Detalle],'Book 2.1_Casos registrados'!B168,Tabla2[Tipo],'Book 2.1_Casos registrados'!$A$167)</f>
        <v>0</v>
      </c>
      <c r="G168" s="5">
        <f>+COUNTIFS(Tabla2[Sede],'Book 2.1_Casos registrados'!$A$146, Tabla2[Año],2022,Tabla2[Mes],5,Tabla2[SubCategoria Detalle],'Book 2.1_Casos registrados'!B168,Tabla2[Tipo],'Book 2.1_Casos registrados'!$A$167)</f>
        <v>0</v>
      </c>
      <c r="H168" s="5">
        <f>+COUNTIFS(Tabla2[Sede],'Book 2.1_Casos registrados'!$A$146, Tabla2[Año],2022,Tabla2[Mes],465,Tabla2[SubCategoria Detalle],'Book 2.1_Casos registrados'!B168,Tabla2[Tipo],'Book 2.1_Casos registrados'!$A$167)</f>
        <v>0</v>
      </c>
      <c r="I168" s="5">
        <f>+COUNTIFS(Tabla2[Sede],'Book 2.1_Casos registrados'!$A$146, Tabla2[Año],2022,Tabla2[Mes],7,Tabla2[SubCategoria Detalle],'Book 2.1_Casos registrados'!B168,Tabla2[Tipo],'Book 2.1_Casos registrados'!$A$167)</f>
        <v>0</v>
      </c>
      <c r="J168" s="5">
        <f>+COUNTIFS(Tabla2[Sede],'Book 2.1_Casos registrados'!$A$146, Tabla2[Año],2022,Tabla2[Mes],8,Tabla2[SubCategoria Detalle],'Book 2.1_Casos registrados'!B168,Tabla2[Tipo],'Book 2.1_Casos registrados'!$A$167)</f>
        <v>0</v>
      </c>
      <c r="K168" s="5">
        <f>+COUNTIFS(Tabla2[Sede],'Book 2.1_Casos registrados'!$A$146, Tabla2[Año],2022,Tabla2[Mes],9,Tabla2[SubCategoria Detalle],'Book 2.1_Casos registrados'!B168,Tabla2[Tipo],'Book 2.1_Casos registrados'!$A$167)</f>
        <v>0</v>
      </c>
      <c r="L168" s="5">
        <f>+COUNTIFS(Tabla2[Sede],'Book 2.1_Casos registrados'!$A$146, Tabla2[Año],2022,Tabla2[Mes],10,Tabla2[SubCategoria Detalle],'Book 2.1_Casos registrados'!B168,Tabla2[Tipo],'Book 2.1_Casos registrados'!$A$167)</f>
        <v>0</v>
      </c>
      <c r="M168" s="5">
        <f>+COUNTIFS(Tabla2[Sede],'Book 2.1_Casos registrados'!$A$146, Tabla2[Año],2022,Tabla2[Mes],11,Tabla2[SubCategoria Detalle],'Book 2.1_Casos registrados'!B168,Tabla2[Tipo],'Book 2.1_Casos registrados'!$A$167)</f>
        <v>0</v>
      </c>
      <c r="N168" s="5"/>
    </row>
    <row r="169" spans="1:14" ht="15" x14ac:dyDescent="0.25">
      <c r="A169" s="56"/>
      <c r="B169" s="36" t="s">
        <v>7745</v>
      </c>
      <c r="C169" s="5">
        <f>+COUNTIFS(Tabla2[Sede],'Book 2.1_Casos registrados'!$A$146, Tabla2[Año],2022,Tabla2[Mes],1,Tabla2[SubCategoria Detalle],'Book 2.1_Casos registrados'!B169,Tabla2[Tipo],'Book 2.1_Casos registrados'!$A$167)</f>
        <v>2</v>
      </c>
      <c r="D169" s="5">
        <f>+COUNTIFS(Tabla2[Sede],'Book 2.1_Casos registrados'!$A$146, Tabla2[Año],2022,Tabla2[Mes],2,Tabla2[SubCategoria Detalle],'Book 2.1_Casos registrados'!B169,Tabla2[Tipo],'Book 2.1_Casos registrados'!$A$167)</f>
        <v>0</v>
      </c>
      <c r="E169" s="5">
        <f>+COUNTIFS(Tabla2[Sede],'Book 2.1_Casos registrados'!$A$146, Tabla2[Año],2022,Tabla2[Mes],3,Tabla2[SubCategoria Detalle],'Book 2.1_Casos registrados'!B169,Tabla2[Tipo],'Book 2.1_Casos registrados'!$A$167)</f>
        <v>2</v>
      </c>
      <c r="F169" s="5">
        <f>+COUNTIFS(Tabla2[Sede],'Book 2.1_Casos registrados'!$A$146, Tabla2[Año],2022,Tabla2[Mes],4,Tabla2[SubCategoria Detalle],'Book 2.1_Casos registrados'!B169,Tabla2[Tipo],'Book 2.1_Casos registrados'!$A$167)</f>
        <v>1</v>
      </c>
      <c r="G169" s="5">
        <f>+COUNTIFS(Tabla2[Sede],'Book 2.1_Casos registrados'!$A$146, Tabla2[Año],2022,Tabla2[Mes],5,Tabla2[SubCategoria Detalle],'Book 2.1_Casos registrados'!B169,Tabla2[Tipo],'Book 2.1_Casos registrados'!$A$167)</f>
        <v>0</v>
      </c>
      <c r="H169" s="5">
        <f>+COUNTIFS(Tabla2[Sede],'Book 2.1_Casos registrados'!$A$146, Tabla2[Año],2022,Tabla2[Mes],465,Tabla2[SubCategoria Detalle],'Book 2.1_Casos registrados'!B169,Tabla2[Tipo],'Book 2.1_Casos registrados'!$A$167)</f>
        <v>0</v>
      </c>
      <c r="I169" s="5">
        <f>+COUNTIFS(Tabla2[Sede],'Book 2.1_Casos registrados'!$A$146, Tabla2[Año],2022,Tabla2[Mes],7,Tabla2[SubCategoria Detalle],'Book 2.1_Casos registrados'!B169,Tabla2[Tipo],'Book 2.1_Casos registrados'!$A$167)</f>
        <v>0</v>
      </c>
      <c r="J169" s="5">
        <f>+COUNTIFS(Tabla2[Sede],'Book 2.1_Casos registrados'!$A$146, Tabla2[Año],2022,Tabla2[Mes],8,Tabla2[SubCategoria Detalle],'Book 2.1_Casos registrados'!B169,Tabla2[Tipo],'Book 2.1_Casos registrados'!$A$167)</f>
        <v>1</v>
      </c>
      <c r="K169" s="5">
        <f>+COUNTIFS(Tabla2[Sede],'Book 2.1_Casos registrados'!$A$146, Tabla2[Año],2022,Tabla2[Mes],9,Tabla2[SubCategoria Detalle],'Book 2.1_Casos registrados'!B169,Tabla2[Tipo],'Book 2.1_Casos registrados'!$A$167)</f>
        <v>1</v>
      </c>
      <c r="L169" s="5">
        <f>+COUNTIFS(Tabla2[Sede],'Book 2.1_Casos registrados'!$A$146, Tabla2[Año],2022,Tabla2[Mes],10,Tabla2[SubCategoria Detalle],'Book 2.1_Casos registrados'!B169,Tabla2[Tipo],'Book 2.1_Casos registrados'!$A$167)</f>
        <v>1</v>
      </c>
      <c r="M169" s="5">
        <f>+COUNTIFS(Tabla2[Sede],'Book 2.1_Casos registrados'!$A$146, Tabla2[Año],2022,Tabla2[Mes],11,Tabla2[SubCategoria Detalle],'Book 2.1_Casos registrados'!B169,Tabla2[Tipo],'Book 2.1_Casos registrados'!$A$167)</f>
        <v>0</v>
      </c>
      <c r="N169" s="5"/>
    </row>
    <row r="170" spans="1:14" ht="15" x14ac:dyDescent="0.25">
      <c r="A170" s="56"/>
      <c r="B170" s="36" t="s">
        <v>7730</v>
      </c>
      <c r="C170" s="5">
        <f>+COUNTIFS(Tabla2[Sede],'Book 2.1_Casos registrados'!$A$146, Tabla2[Año],2022,Tabla2[Mes],1,Tabla2[SubCategoria Detalle],'Book 2.1_Casos registrados'!B170,Tabla2[Tipo],'Book 2.1_Casos registrados'!$A$167)</f>
        <v>13</v>
      </c>
      <c r="D170" s="5">
        <f>+COUNTIFS(Tabla2[Sede],'Book 2.1_Casos registrados'!$A$146, Tabla2[Año],2022,Tabla2[Mes],2,Tabla2[SubCategoria Detalle],'Book 2.1_Casos registrados'!B170,Tabla2[Tipo],'Book 2.1_Casos registrados'!$A$167)</f>
        <v>0</v>
      </c>
      <c r="E170" s="5">
        <f>+COUNTIFS(Tabla2[Sede],'Book 2.1_Casos registrados'!$A$146, Tabla2[Año],2022,Tabla2[Mes],3,Tabla2[SubCategoria Detalle],'Book 2.1_Casos registrados'!B170,Tabla2[Tipo],'Book 2.1_Casos registrados'!$A$167)</f>
        <v>2</v>
      </c>
      <c r="F170" s="5">
        <f>+COUNTIFS(Tabla2[Sede],'Book 2.1_Casos registrados'!$A$146, Tabla2[Año],2022,Tabla2[Mes],4,Tabla2[SubCategoria Detalle],'Book 2.1_Casos registrados'!B170,Tabla2[Tipo],'Book 2.1_Casos registrados'!$A$167)</f>
        <v>0</v>
      </c>
      <c r="G170" s="5">
        <f>+COUNTIFS(Tabla2[Sede],'Book 2.1_Casos registrados'!$A$146, Tabla2[Año],2022,Tabla2[Mes],5,Tabla2[SubCategoria Detalle],'Book 2.1_Casos registrados'!B170,Tabla2[Tipo],'Book 2.1_Casos registrados'!$A$167)</f>
        <v>0</v>
      </c>
      <c r="H170" s="5">
        <f>+COUNTIFS(Tabla2[Sede],'Book 2.1_Casos registrados'!$A$146, Tabla2[Año],2022,Tabla2[Mes],465,Tabla2[SubCategoria Detalle],'Book 2.1_Casos registrados'!B170,Tabla2[Tipo],'Book 2.1_Casos registrados'!$A$167)</f>
        <v>0</v>
      </c>
      <c r="I170" s="5">
        <f>+COUNTIFS(Tabla2[Sede],'Book 2.1_Casos registrados'!$A$146, Tabla2[Año],2022,Tabla2[Mes],7,Tabla2[SubCategoria Detalle],'Book 2.1_Casos registrados'!B170,Tabla2[Tipo],'Book 2.1_Casos registrados'!$A$167)</f>
        <v>0</v>
      </c>
      <c r="J170" s="5">
        <f>+COUNTIFS(Tabla2[Sede],'Book 2.1_Casos registrados'!$A$146, Tabla2[Año],2022,Tabla2[Mes],8,Tabla2[SubCategoria Detalle],'Book 2.1_Casos registrados'!B170,Tabla2[Tipo],'Book 2.1_Casos registrados'!$A$167)</f>
        <v>1</v>
      </c>
      <c r="K170" s="5">
        <f>+COUNTIFS(Tabla2[Sede],'Book 2.1_Casos registrados'!$A$146, Tabla2[Año],2022,Tabla2[Mes],9,Tabla2[SubCategoria Detalle],'Book 2.1_Casos registrados'!B170,Tabla2[Tipo],'Book 2.1_Casos registrados'!$A$167)</f>
        <v>0</v>
      </c>
      <c r="L170" s="5">
        <f>+COUNTIFS(Tabla2[Sede],'Book 2.1_Casos registrados'!$A$146, Tabla2[Año],2022,Tabla2[Mes],10,Tabla2[SubCategoria Detalle],'Book 2.1_Casos registrados'!B170,Tabla2[Tipo],'Book 2.1_Casos registrados'!$A$167)</f>
        <v>0</v>
      </c>
      <c r="M170" s="5">
        <f>+COUNTIFS(Tabla2[Sede],'Book 2.1_Casos registrados'!$A$146, Tabla2[Año],2022,Tabla2[Mes],11,Tabla2[SubCategoria Detalle],'Book 2.1_Casos registrados'!B170,Tabla2[Tipo],'Book 2.1_Casos registrados'!$A$167)</f>
        <v>0</v>
      </c>
      <c r="N170" s="5"/>
    </row>
    <row r="171" spans="1:14" ht="15" x14ac:dyDescent="0.25">
      <c r="A171" s="56"/>
      <c r="B171" s="36" t="s">
        <v>7726</v>
      </c>
      <c r="C171" s="5">
        <f>+COUNTIFS(Tabla2[Sede],'Book 2.1_Casos registrados'!$A$146, Tabla2[Año],2022,Tabla2[Mes],1,Tabla2[SubCategoria Detalle],'Book 2.1_Casos registrados'!B171,Tabla2[Tipo],'Book 2.1_Casos registrados'!$A$167)</f>
        <v>0</v>
      </c>
      <c r="D171" s="5">
        <f>+COUNTIFS(Tabla2[Sede],'Book 2.1_Casos registrados'!$A$146, Tabla2[Año],2022,Tabla2[Mes],2,Tabla2[SubCategoria Detalle],'Book 2.1_Casos registrados'!B171,Tabla2[Tipo],'Book 2.1_Casos registrados'!$A$167)</f>
        <v>0</v>
      </c>
      <c r="E171" s="5">
        <f>+COUNTIFS(Tabla2[Sede],'Book 2.1_Casos registrados'!$A$146, Tabla2[Año],2022,Tabla2[Mes],3,Tabla2[SubCategoria Detalle],'Book 2.1_Casos registrados'!B171,Tabla2[Tipo],'Book 2.1_Casos registrados'!$A$167)</f>
        <v>0</v>
      </c>
      <c r="F171" s="5">
        <f>+COUNTIFS(Tabla2[Sede],'Book 2.1_Casos registrados'!$A$146, Tabla2[Año],2022,Tabla2[Mes],4,Tabla2[SubCategoria Detalle],'Book 2.1_Casos registrados'!B171,Tabla2[Tipo],'Book 2.1_Casos registrados'!$A$167)</f>
        <v>0</v>
      </c>
      <c r="G171" s="5">
        <f>+COUNTIFS(Tabla2[Sede],'Book 2.1_Casos registrados'!$A$146, Tabla2[Año],2022,Tabla2[Mes],5,Tabla2[SubCategoria Detalle],'Book 2.1_Casos registrados'!B171,Tabla2[Tipo],'Book 2.1_Casos registrados'!$A$167)</f>
        <v>0</v>
      </c>
      <c r="H171" s="5">
        <f>+COUNTIFS(Tabla2[Sede],'Book 2.1_Casos registrados'!$A$146, Tabla2[Año],2022,Tabla2[Mes],465,Tabla2[SubCategoria Detalle],'Book 2.1_Casos registrados'!B171,Tabla2[Tipo],'Book 2.1_Casos registrados'!$A$167)</f>
        <v>0</v>
      </c>
      <c r="I171" s="5">
        <f>+COUNTIFS(Tabla2[Sede],'Book 2.1_Casos registrados'!$A$146, Tabla2[Año],2022,Tabla2[Mes],7,Tabla2[SubCategoria Detalle],'Book 2.1_Casos registrados'!B171,Tabla2[Tipo],'Book 2.1_Casos registrados'!$A$167)</f>
        <v>0</v>
      </c>
      <c r="J171" s="5">
        <f>+COUNTIFS(Tabla2[Sede],'Book 2.1_Casos registrados'!$A$146, Tabla2[Año],2022,Tabla2[Mes],8,Tabla2[SubCategoria Detalle],'Book 2.1_Casos registrados'!B171,Tabla2[Tipo],'Book 2.1_Casos registrados'!$A$167)</f>
        <v>0</v>
      </c>
      <c r="K171" s="5">
        <f>+COUNTIFS(Tabla2[Sede],'Book 2.1_Casos registrados'!$A$146, Tabla2[Año],2022,Tabla2[Mes],9,Tabla2[SubCategoria Detalle],'Book 2.1_Casos registrados'!B171,Tabla2[Tipo],'Book 2.1_Casos registrados'!$A$167)</f>
        <v>0</v>
      </c>
      <c r="L171" s="5">
        <f>+COUNTIFS(Tabla2[Sede],'Book 2.1_Casos registrados'!$A$146, Tabla2[Año],2022,Tabla2[Mes],10,Tabla2[SubCategoria Detalle],'Book 2.1_Casos registrados'!B171,Tabla2[Tipo],'Book 2.1_Casos registrados'!$A$167)</f>
        <v>0</v>
      </c>
      <c r="M171" s="5">
        <f>+COUNTIFS(Tabla2[Sede],'Book 2.1_Casos registrados'!$A$146, Tabla2[Año],2022,Tabla2[Mes],11,Tabla2[SubCategoria Detalle],'Book 2.1_Casos registrados'!B171,Tabla2[Tipo],'Book 2.1_Casos registrados'!$A$167)</f>
        <v>0</v>
      </c>
      <c r="N171" s="5"/>
    </row>
    <row r="172" spans="1:14" ht="15" x14ac:dyDescent="0.25">
      <c r="A172" s="56"/>
      <c r="B172" s="36" t="s">
        <v>8459</v>
      </c>
      <c r="C172" s="5">
        <f>+COUNTIFS(Tabla2[Sede],'Book 2.1_Casos registrados'!$A$146, Tabla2[Año],2022,Tabla2[Mes],1,Tabla2[SubCategoria Detalle],'Book 2.1_Casos registrados'!B172,Tabla2[Tipo],'Book 2.1_Casos registrados'!$A$167)</f>
        <v>3</v>
      </c>
      <c r="D172" s="5">
        <f>+COUNTIFS(Tabla2[Sede],'Book 2.1_Casos registrados'!$A$146, Tabla2[Año],2022,Tabla2[Mes],2,Tabla2[SubCategoria Detalle],'Book 2.1_Casos registrados'!B172,Tabla2[Tipo],'Book 2.1_Casos registrados'!$A$167)</f>
        <v>5</v>
      </c>
      <c r="E172" s="5">
        <f>+COUNTIFS(Tabla2[Sede],'Book 2.1_Casos registrados'!$A$146, Tabla2[Año],2022,Tabla2[Mes],3,Tabla2[SubCategoria Detalle],'Book 2.1_Casos registrados'!B172,Tabla2[Tipo],'Book 2.1_Casos registrados'!$A$167)</f>
        <v>13</v>
      </c>
      <c r="F172" s="5">
        <f>+COUNTIFS(Tabla2[Sede],'Book 2.1_Casos registrados'!$A$146, Tabla2[Año],2022,Tabla2[Mes],4,Tabla2[SubCategoria Detalle],'Book 2.1_Casos registrados'!B172,Tabla2[Tipo],'Book 2.1_Casos registrados'!$A$167)</f>
        <v>11</v>
      </c>
      <c r="G172" s="5">
        <f>+COUNTIFS(Tabla2[Sede],'Book 2.1_Casos registrados'!$A$146, Tabla2[Año],2022,Tabla2[Mes],5,Tabla2[SubCategoria Detalle],'Book 2.1_Casos registrados'!B172,Tabla2[Tipo],'Book 2.1_Casos registrados'!$A$167)</f>
        <v>2</v>
      </c>
      <c r="H172" s="5">
        <f>+COUNTIFS(Tabla2[Sede],'Book 2.1_Casos registrados'!$A$146, Tabla2[Año],2022,Tabla2[Mes],465,Tabla2[SubCategoria Detalle],'Book 2.1_Casos registrados'!B172,Tabla2[Tipo],'Book 2.1_Casos registrados'!$A$167)</f>
        <v>0</v>
      </c>
      <c r="I172" s="5">
        <f>+COUNTIFS(Tabla2[Sede],'Book 2.1_Casos registrados'!$A$146, Tabla2[Año],2022,Tabla2[Mes],7,Tabla2[SubCategoria Detalle],'Book 2.1_Casos registrados'!B172,Tabla2[Tipo],'Book 2.1_Casos registrados'!$A$167)</f>
        <v>3</v>
      </c>
      <c r="J172" s="5">
        <f>+COUNTIFS(Tabla2[Sede],'Book 2.1_Casos registrados'!$A$146, Tabla2[Año],2022,Tabla2[Mes],8,Tabla2[SubCategoria Detalle],'Book 2.1_Casos registrados'!B172,Tabla2[Tipo],'Book 2.1_Casos registrados'!$A$167)</f>
        <v>8</v>
      </c>
      <c r="K172" s="5">
        <f>+COUNTIFS(Tabla2[Sede],'Book 2.1_Casos registrados'!$A$146, Tabla2[Año],2022,Tabla2[Mes],9,Tabla2[SubCategoria Detalle],'Book 2.1_Casos registrados'!B172,Tabla2[Tipo],'Book 2.1_Casos registrados'!$A$167)</f>
        <v>6</v>
      </c>
      <c r="L172" s="5">
        <f>+COUNTIFS(Tabla2[Sede],'Book 2.1_Casos registrados'!$A$146, Tabla2[Año],2022,Tabla2[Mes],10,Tabla2[SubCategoria Detalle],'Book 2.1_Casos registrados'!B172,Tabla2[Tipo],'Book 2.1_Casos registrados'!$A$167)</f>
        <v>1</v>
      </c>
      <c r="M172" s="5">
        <f>+COUNTIFS(Tabla2[Sede],'Book 2.1_Casos registrados'!$A$146, Tabla2[Año],2022,Tabla2[Mes],11,Tabla2[SubCategoria Detalle],'Book 2.1_Casos registrados'!B172,Tabla2[Tipo],'Book 2.1_Casos registrados'!$A$167)</f>
        <v>1</v>
      </c>
      <c r="N172" s="5"/>
    </row>
    <row r="173" spans="1:14" ht="15" x14ac:dyDescent="0.25">
      <c r="A173" s="56"/>
      <c r="B173" s="36" t="s">
        <v>8535</v>
      </c>
      <c r="C173" s="5">
        <f>+COUNTIFS(Tabla2[Sede],'Book 2.1_Casos registrados'!$A$146, Tabla2[Año],2022,Tabla2[Mes],1,Tabla2[SubCategoria Detalle],'Book 2.1_Casos registrados'!B173,Tabla2[Tipo],'Book 2.1_Casos registrados'!$A$167)</f>
        <v>0</v>
      </c>
      <c r="D173" s="5">
        <f>+COUNTIFS(Tabla2[Sede],'Book 2.1_Casos registrados'!$A$146, Tabla2[Año],2022,Tabla2[Mes],2,Tabla2[SubCategoria Detalle],'Book 2.1_Casos registrados'!B173,Tabla2[Tipo],'Book 2.1_Casos registrados'!$A$167)</f>
        <v>0</v>
      </c>
      <c r="E173" s="5">
        <f>+COUNTIFS(Tabla2[Sede],'Book 2.1_Casos registrados'!$A$146, Tabla2[Año],2022,Tabla2[Mes],3,Tabla2[SubCategoria Detalle],'Book 2.1_Casos registrados'!B173,Tabla2[Tipo],'Book 2.1_Casos registrados'!$A$167)</f>
        <v>0</v>
      </c>
      <c r="F173" s="5">
        <f>+COUNTIFS(Tabla2[Sede],'Book 2.1_Casos registrados'!$A$146, Tabla2[Año],2022,Tabla2[Mes],4,Tabla2[SubCategoria Detalle],'Book 2.1_Casos registrados'!B173,Tabla2[Tipo],'Book 2.1_Casos registrados'!$A$167)</f>
        <v>0</v>
      </c>
      <c r="G173" s="5">
        <f>+COUNTIFS(Tabla2[Sede],'Book 2.1_Casos registrados'!$A$146, Tabla2[Año],2022,Tabla2[Mes],5,Tabla2[SubCategoria Detalle],'Book 2.1_Casos registrados'!B173,Tabla2[Tipo],'Book 2.1_Casos registrados'!$A$167)</f>
        <v>0</v>
      </c>
      <c r="H173" s="5">
        <f>+COUNTIFS(Tabla2[Sede],'Book 2.1_Casos registrados'!$A$146, Tabla2[Año],2022,Tabla2[Mes],465,Tabla2[SubCategoria Detalle],'Book 2.1_Casos registrados'!B173,Tabla2[Tipo],'Book 2.1_Casos registrados'!$A$167)</f>
        <v>0</v>
      </c>
      <c r="I173" s="5">
        <f>+COUNTIFS(Tabla2[Sede],'Book 2.1_Casos registrados'!$A$146, Tabla2[Año],2022,Tabla2[Mes],7,Tabla2[SubCategoria Detalle],'Book 2.1_Casos registrados'!B173,Tabla2[Tipo],'Book 2.1_Casos registrados'!$A$167)</f>
        <v>0</v>
      </c>
      <c r="J173" s="5">
        <f>+COUNTIFS(Tabla2[Sede],'Book 2.1_Casos registrados'!$A$146, Tabla2[Año],2022,Tabla2[Mes],8,Tabla2[SubCategoria Detalle],'Book 2.1_Casos registrados'!B173,Tabla2[Tipo],'Book 2.1_Casos registrados'!$A$167)</f>
        <v>0</v>
      </c>
      <c r="K173" s="5">
        <f>+COUNTIFS(Tabla2[Sede],'Book 2.1_Casos registrados'!$A$146, Tabla2[Año],2022,Tabla2[Mes],9,Tabla2[SubCategoria Detalle],'Book 2.1_Casos registrados'!B173,Tabla2[Tipo],'Book 2.1_Casos registrados'!$A$167)</f>
        <v>0</v>
      </c>
      <c r="L173" s="5">
        <f>+COUNTIFS(Tabla2[Sede],'Book 2.1_Casos registrados'!$A$146, Tabla2[Año],2022,Tabla2[Mes],10,Tabla2[SubCategoria Detalle],'Book 2.1_Casos registrados'!B173,Tabla2[Tipo],'Book 2.1_Casos registrados'!$A$167)</f>
        <v>0</v>
      </c>
      <c r="M173" s="5">
        <f>+COUNTIFS(Tabla2[Sede],'Book 2.1_Casos registrados'!$A$146, Tabla2[Año],2022,Tabla2[Mes],11,Tabla2[SubCategoria Detalle],'Book 2.1_Casos registrados'!B173,Tabla2[Tipo],'Book 2.1_Casos registrados'!$A$167)</f>
        <v>0</v>
      </c>
      <c r="N173" s="5"/>
    </row>
    <row r="174" spans="1:14" ht="15" x14ac:dyDescent="0.25">
      <c r="A174" s="56"/>
      <c r="B174" s="36" t="s">
        <v>7744</v>
      </c>
      <c r="C174" s="5">
        <f>+COUNTIFS(Tabla2[Sede],'Book 2.1_Casos registrados'!$A$146, Tabla2[Año],2022,Tabla2[Mes],1,Tabla2[SubCategoria Detalle],'Book 2.1_Casos registrados'!B174,Tabla2[Tipo],'Book 2.1_Casos registrados'!$A$167)</f>
        <v>0</v>
      </c>
      <c r="D174" s="5">
        <f>+COUNTIFS(Tabla2[Sede],'Book 2.1_Casos registrados'!$A$146, Tabla2[Año],2022,Tabla2[Mes],2,Tabla2[SubCategoria Detalle],'Book 2.1_Casos registrados'!B174,Tabla2[Tipo],'Book 2.1_Casos registrados'!$A$167)</f>
        <v>0</v>
      </c>
      <c r="E174" s="5">
        <f>+COUNTIFS(Tabla2[Sede],'Book 2.1_Casos registrados'!$A$146, Tabla2[Año],2022,Tabla2[Mes],3,Tabla2[SubCategoria Detalle],'Book 2.1_Casos registrados'!B174,Tabla2[Tipo],'Book 2.1_Casos registrados'!$A$167)</f>
        <v>0</v>
      </c>
      <c r="F174" s="5">
        <f>+COUNTIFS(Tabla2[Sede],'Book 2.1_Casos registrados'!$A$146, Tabla2[Año],2022,Tabla2[Mes],4,Tabla2[SubCategoria Detalle],'Book 2.1_Casos registrados'!B174,Tabla2[Tipo],'Book 2.1_Casos registrados'!$A$167)</f>
        <v>0</v>
      </c>
      <c r="G174" s="5">
        <f>+COUNTIFS(Tabla2[Sede],'Book 2.1_Casos registrados'!$A$146, Tabla2[Año],2022,Tabla2[Mes],5,Tabla2[SubCategoria Detalle],'Book 2.1_Casos registrados'!B174,Tabla2[Tipo],'Book 2.1_Casos registrados'!$A$167)</f>
        <v>0</v>
      </c>
      <c r="H174" s="5">
        <f>+COUNTIFS(Tabla2[Sede],'Book 2.1_Casos registrados'!$A$146, Tabla2[Año],2022,Tabla2[Mes],465,Tabla2[SubCategoria Detalle],'Book 2.1_Casos registrados'!B174,Tabla2[Tipo],'Book 2.1_Casos registrados'!$A$167)</f>
        <v>0</v>
      </c>
      <c r="I174" s="5">
        <f>+COUNTIFS(Tabla2[Sede],'Book 2.1_Casos registrados'!$A$146, Tabla2[Año],2022,Tabla2[Mes],7,Tabla2[SubCategoria Detalle],'Book 2.1_Casos registrados'!B174,Tabla2[Tipo],'Book 2.1_Casos registrados'!$A$167)</f>
        <v>0</v>
      </c>
      <c r="J174" s="5">
        <f>+COUNTIFS(Tabla2[Sede],'Book 2.1_Casos registrados'!$A$146, Tabla2[Año],2022,Tabla2[Mes],8,Tabla2[SubCategoria Detalle],'Book 2.1_Casos registrados'!B174,Tabla2[Tipo],'Book 2.1_Casos registrados'!$A$167)</f>
        <v>0</v>
      </c>
      <c r="K174" s="5">
        <f>+COUNTIFS(Tabla2[Sede],'Book 2.1_Casos registrados'!$A$146, Tabla2[Año],2022,Tabla2[Mes],9,Tabla2[SubCategoria Detalle],'Book 2.1_Casos registrados'!B174,Tabla2[Tipo],'Book 2.1_Casos registrados'!$A$167)</f>
        <v>0</v>
      </c>
      <c r="L174" s="5">
        <f>+COUNTIFS(Tabla2[Sede],'Book 2.1_Casos registrados'!$A$146, Tabla2[Año],2022,Tabla2[Mes],10,Tabla2[SubCategoria Detalle],'Book 2.1_Casos registrados'!B174,Tabla2[Tipo],'Book 2.1_Casos registrados'!$A$167)</f>
        <v>0</v>
      </c>
      <c r="M174" s="5">
        <f>+COUNTIFS(Tabla2[Sede],'Book 2.1_Casos registrados'!$A$146, Tabla2[Año],2022,Tabla2[Mes],11,Tabla2[SubCategoria Detalle],'Book 2.1_Casos registrados'!B174,Tabla2[Tipo],'Book 2.1_Casos registrados'!$A$167)</f>
        <v>0</v>
      </c>
      <c r="N174" s="5"/>
    </row>
    <row r="175" spans="1:14" ht="15" x14ac:dyDescent="0.25">
      <c r="A175" s="56"/>
      <c r="B175" s="36" t="s">
        <v>7723</v>
      </c>
      <c r="C175" s="5">
        <f>+COUNTIFS(Tabla2[Sede],'Book 2.1_Casos registrados'!$A$146, Tabla2[Año],2022,Tabla2[Mes],1,Tabla2[SubCategoria Detalle],'Book 2.1_Casos registrados'!B175,Tabla2[Tipo],'Book 2.1_Casos registrados'!$A$167)</f>
        <v>1</v>
      </c>
      <c r="D175" s="5">
        <f>+COUNTIFS(Tabla2[Sede],'Book 2.1_Casos registrados'!$A$146, Tabla2[Año],2022,Tabla2[Mes],2,Tabla2[SubCategoria Detalle],'Book 2.1_Casos registrados'!B175,Tabla2[Tipo],'Book 2.1_Casos registrados'!$A$167)</f>
        <v>1</v>
      </c>
      <c r="E175" s="5">
        <f>+COUNTIFS(Tabla2[Sede],'Book 2.1_Casos registrados'!$A$146, Tabla2[Año],2022,Tabla2[Mes],3,Tabla2[SubCategoria Detalle],'Book 2.1_Casos registrados'!B175,Tabla2[Tipo],'Book 2.1_Casos registrados'!$A$167)</f>
        <v>4</v>
      </c>
      <c r="F175" s="5">
        <f>+COUNTIFS(Tabla2[Sede],'Book 2.1_Casos registrados'!$A$146, Tabla2[Año],2022,Tabla2[Mes],4,Tabla2[SubCategoria Detalle],'Book 2.1_Casos registrados'!B175,Tabla2[Tipo],'Book 2.1_Casos registrados'!$A$167)</f>
        <v>1</v>
      </c>
      <c r="G175" s="5">
        <f>+COUNTIFS(Tabla2[Sede],'Book 2.1_Casos registrados'!$A$146, Tabla2[Año],2022,Tabla2[Mes],5,Tabla2[SubCategoria Detalle],'Book 2.1_Casos registrados'!B175,Tabla2[Tipo],'Book 2.1_Casos registrados'!$A$167)</f>
        <v>2</v>
      </c>
      <c r="H175" s="5">
        <f>+COUNTIFS(Tabla2[Sede],'Book 2.1_Casos registrados'!$A$146, Tabla2[Año],2022,Tabla2[Mes],465,Tabla2[SubCategoria Detalle],'Book 2.1_Casos registrados'!B175,Tabla2[Tipo],'Book 2.1_Casos registrados'!$A$167)</f>
        <v>0</v>
      </c>
      <c r="I175" s="5">
        <f>+COUNTIFS(Tabla2[Sede],'Book 2.1_Casos registrados'!$A$146, Tabla2[Año],2022,Tabla2[Mes],7,Tabla2[SubCategoria Detalle],'Book 2.1_Casos registrados'!B175,Tabla2[Tipo],'Book 2.1_Casos registrados'!$A$167)</f>
        <v>3</v>
      </c>
      <c r="J175" s="5">
        <f>+COUNTIFS(Tabla2[Sede],'Book 2.1_Casos registrados'!$A$146, Tabla2[Año],2022,Tabla2[Mes],8,Tabla2[SubCategoria Detalle],'Book 2.1_Casos registrados'!B175,Tabla2[Tipo],'Book 2.1_Casos registrados'!$A$167)</f>
        <v>4</v>
      </c>
      <c r="K175" s="5">
        <f>+COUNTIFS(Tabla2[Sede],'Book 2.1_Casos registrados'!$A$146, Tabla2[Año],2022,Tabla2[Mes],9,Tabla2[SubCategoria Detalle],'Book 2.1_Casos registrados'!B175,Tabla2[Tipo],'Book 2.1_Casos registrados'!$A$167)</f>
        <v>6</v>
      </c>
      <c r="L175" s="5">
        <f>+COUNTIFS(Tabla2[Sede],'Book 2.1_Casos registrados'!$A$146, Tabla2[Año],2022,Tabla2[Mes],10,Tabla2[SubCategoria Detalle],'Book 2.1_Casos registrados'!B175,Tabla2[Tipo],'Book 2.1_Casos registrados'!$A$167)</f>
        <v>3</v>
      </c>
      <c r="M175" s="5">
        <f>+COUNTIFS(Tabla2[Sede],'Book 2.1_Casos registrados'!$A$146, Tabla2[Año],2022,Tabla2[Mes],11,Tabla2[SubCategoria Detalle],'Book 2.1_Casos registrados'!B175,Tabla2[Tipo],'Book 2.1_Casos registrados'!$A$167)</f>
        <v>0</v>
      </c>
      <c r="N175" s="5"/>
    </row>
    <row r="176" spans="1:14" ht="15" x14ac:dyDescent="0.25">
      <c r="A176" s="56"/>
      <c r="B176" s="36" t="s">
        <v>8559</v>
      </c>
      <c r="C176" s="5">
        <f>+COUNTIFS(Tabla2[Sede],'Book 2.1_Casos registrados'!$A$146, Tabla2[Año],2022,Tabla2[Mes],1,Tabla2[SubCategoria Detalle],'Book 2.1_Casos registrados'!B176,Tabla2[Tipo],'Book 2.1_Casos registrados'!$A$167)</f>
        <v>0</v>
      </c>
      <c r="D176" s="5">
        <f>+COUNTIFS(Tabla2[Sede],'Book 2.1_Casos registrados'!$A$146, Tabla2[Año],2022,Tabla2[Mes],2,Tabla2[SubCategoria Detalle],'Book 2.1_Casos registrados'!B176,Tabla2[Tipo],'Book 2.1_Casos registrados'!$A$167)</f>
        <v>0</v>
      </c>
      <c r="E176" s="5">
        <f>+COUNTIFS(Tabla2[Sede],'Book 2.1_Casos registrados'!$A$146, Tabla2[Año],2022,Tabla2[Mes],3,Tabla2[SubCategoria Detalle],'Book 2.1_Casos registrados'!B176,Tabla2[Tipo],'Book 2.1_Casos registrados'!$A$167)</f>
        <v>0</v>
      </c>
      <c r="F176" s="5">
        <f>+COUNTIFS(Tabla2[Sede],'Book 2.1_Casos registrados'!$A$146, Tabla2[Año],2022,Tabla2[Mes],4,Tabla2[SubCategoria Detalle],'Book 2.1_Casos registrados'!B176,Tabla2[Tipo],'Book 2.1_Casos registrados'!$A$167)</f>
        <v>0</v>
      </c>
      <c r="G176" s="5">
        <f>+COUNTIFS(Tabla2[Sede],'Book 2.1_Casos registrados'!$A$146, Tabla2[Año],2022,Tabla2[Mes],5,Tabla2[SubCategoria Detalle],'Book 2.1_Casos registrados'!B176,Tabla2[Tipo],'Book 2.1_Casos registrados'!$A$167)</f>
        <v>0</v>
      </c>
      <c r="H176" s="5">
        <f>+COUNTIFS(Tabla2[Sede],'Book 2.1_Casos registrados'!$A$146, Tabla2[Año],2022,Tabla2[Mes],465,Tabla2[SubCategoria Detalle],'Book 2.1_Casos registrados'!B176,Tabla2[Tipo],'Book 2.1_Casos registrados'!$A$167)</f>
        <v>0</v>
      </c>
      <c r="I176" s="5">
        <f>+COUNTIFS(Tabla2[Sede],'Book 2.1_Casos registrados'!$A$146, Tabla2[Año],2022,Tabla2[Mes],7,Tabla2[SubCategoria Detalle],'Book 2.1_Casos registrados'!B176,Tabla2[Tipo],'Book 2.1_Casos registrados'!$A$167)</f>
        <v>0</v>
      </c>
      <c r="J176" s="5">
        <f>+COUNTIFS(Tabla2[Sede],'Book 2.1_Casos registrados'!$A$146, Tabla2[Año],2022,Tabla2[Mes],8,Tabla2[SubCategoria Detalle],'Book 2.1_Casos registrados'!B176,Tabla2[Tipo],'Book 2.1_Casos registrados'!$A$167)</f>
        <v>0</v>
      </c>
      <c r="K176" s="5">
        <f>+COUNTIFS(Tabla2[Sede],'Book 2.1_Casos registrados'!$A$146, Tabla2[Año],2022,Tabla2[Mes],9,Tabla2[SubCategoria Detalle],'Book 2.1_Casos registrados'!B176,Tabla2[Tipo],'Book 2.1_Casos registrados'!$A$167)</f>
        <v>0</v>
      </c>
      <c r="L176" s="5">
        <f>+COUNTIFS(Tabla2[Sede],'Book 2.1_Casos registrados'!$A$146, Tabla2[Año],2022,Tabla2[Mes],10,Tabla2[SubCategoria Detalle],'Book 2.1_Casos registrados'!B176,Tabla2[Tipo],'Book 2.1_Casos registrados'!$A$167)</f>
        <v>0</v>
      </c>
      <c r="M176" s="5">
        <f>+COUNTIFS(Tabla2[Sede],'Book 2.1_Casos registrados'!$A$146, Tabla2[Año],2022,Tabla2[Mes],11,Tabla2[SubCategoria Detalle],'Book 2.1_Casos registrados'!B176,Tabla2[Tipo],'Book 2.1_Casos registrados'!$A$167)</f>
        <v>0</v>
      </c>
      <c r="N176" s="5"/>
    </row>
    <row r="177" spans="1:14" ht="15" x14ac:dyDescent="0.25">
      <c r="A177" s="56"/>
      <c r="B177" s="36" t="s">
        <v>7721</v>
      </c>
      <c r="C177" s="5">
        <f>+COUNTIFS(Tabla2[Sede],'Book 2.1_Casos registrados'!$A$146, Tabla2[Año],2022,Tabla2[Mes],1,Tabla2[SubCategoria Detalle],'Book 2.1_Casos registrados'!B177,Tabla2[Tipo],'Book 2.1_Casos registrados'!$A$167)</f>
        <v>1</v>
      </c>
      <c r="D177" s="5">
        <f>+COUNTIFS(Tabla2[Sede],'Book 2.1_Casos registrados'!$A$146, Tabla2[Año],2022,Tabla2[Mes],2,Tabla2[SubCategoria Detalle],'Book 2.1_Casos registrados'!B177,Tabla2[Tipo],'Book 2.1_Casos registrados'!$A$167)</f>
        <v>0</v>
      </c>
      <c r="E177" s="5">
        <f>+COUNTIFS(Tabla2[Sede],'Book 2.1_Casos registrados'!$A$146, Tabla2[Año],2022,Tabla2[Mes],3,Tabla2[SubCategoria Detalle],'Book 2.1_Casos registrados'!B177,Tabla2[Tipo],'Book 2.1_Casos registrados'!$A$167)</f>
        <v>0</v>
      </c>
      <c r="F177" s="5">
        <f>+COUNTIFS(Tabla2[Sede],'Book 2.1_Casos registrados'!$A$146, Tabla2[Año],2022,Tabla2[Mes],4,Tabla2[SubCategoria Detalle],'Book 2.1_Casos registrados'!B177,Tabla2[Tipo],'Book 2.1_Casos registrados'!$A$167)</f>
        <v>1</v>
      </c>
      <c r="G177" s="5">
        <f>+COUNTIFS(Tabla2[Sede],'Book 2.1_Casos registrados'!$A$146, Tabla2[Año],2022,Tabla2[Mes],5,Tabla2[SubCategoria Detalle],'Book 2.1_Casos registrados'!B177,Tabla2[Tipo],'Book 2.1_Casos registrados'!$A$167)</f>
        <v>0</v>
      </c>
      <c r="H177" s="5">
        <f>+COUNTIFS(Tabla2[Sede],'Book 2.1_Casos registrados'!$A$146, Tabla2[Año],2022,Tabla2[Mes],465,Tabla2[SubCategoria Detalle],'Book 2.1_Casos registrados'!B177,Tabla2[Tipo],'Book 2.1_Casos registrados'!$A$167)</f>
        <v>0</v>
      </c>
      <c r="I177" s="5">
        <f>+COUNTIFS(Tabla2[Sede],'Book 2.1_Casos registrados'!$A$146, Tabla2[Año],2022,Tabla2[Mes],7,Tabla2[SubCategoria Detalle],'Book 2.1_Casos registrados'!B177,Tabla2[Tipo],'Book 2.1_Casos registrados'!$A$167)</f>
        <v>2</v>
      </c>
      <c r="J177" s="5">
        <f>+COUNTIFS(Tabla2[Sede],'Book 2.1_Casos registrados'!$A$146, Tabla2[Año],2022,Tabla2[Mes],8,Tabla2[SubCategoria Detalle],'Book 2.1_Casos registrados'!B177,Tabla2[Tipo],'Book 2.1_Casos registrados'!$A$167)</f>
        <v>0</v>
      </c>
      <c r="K177" s="5">
        <f>+COUNTIFS(Tabla2[Sede],'Book 2.1_Casos registrados'!$A$146, Tabla2[Año],2022,Tabla2[Mes],9,Tabla2[SubCategoria Detalle],'Book 2.1_Casos registrados'!B177,Tabla2[Tipo],'Book 2.1_Casos registrados'!$A$167)</f>
        <v>3</v>
      </c>
      <c r="L177" s="5">
        <f>+COUNTIFS(Tabla2[Sede],'Book 2.1_Casos registrados'!$A$146, Tabla2[Año],2022,Tabla2[Mes],10,Tabla2[SubCategoria Detalle],'Book 2.1_Casos registrados'!B177,Tabla2[Tipo],'Book 2.1_Casos registrados'!$A$167)</f>
        <v>2</v>
      </c>
      <c r="M177" s="5">
        <f>+COUNTIFS(Tabla2[Sede],'Book 2.1_Casos registrados'!$A$146, Tabla2[Año],2022,Tabla2[Mes],11,Tabla2[SubCategoria Detalle],'Book 2.1_Casos registrados'!B177,Tabla2[Tipo],'Book 2.1_Casos registrados'!$A$167)</f>
        <v>3</v>
      </c>
      <c r="N177" s="5"/>
    </row>
    <row r="178" spans="1:14" ht="15" x14ac:dyDescent="0.25">
      <c r="A178" s="56"/>
      <c r="B178" s="36" t="s">
        <v>7734</v>
      </c>
      <c r="C178" s="5"/>
      <c r="D178" s="5"/>
      <c r="E178" s="5"/>
      <c r="F178" s="5"/>
      <c r="G178" s="5"/>
      <c r="H178" s="5"/>
      <c r="I178" s="5"/>
      <c r="J178" s="5"/>
      <c r="K178" s="5"/>
      <c r="L178" s="5">
        <f>+COUNTIFS(Tabla2[Sede],'Book 2.1_Casos registrados'!$A$146, Tabla2[Año],2022,Tabla2[Mes],10,Tabla2[SubCategoria Detalle],'Book 2.1_Casos registrados'!B178,Tabla2[Tipo],'Book 2.1_Casos registrados'!$A$167)</f>
        <v>0</v>
      </c>
      <c r="M178" s="5">
        <f>+COUNTIFS(Tabla2[Sede],'Book 2.1_Casos registrados'!$A$146, Tabla2[Año],2022,Tabla2[Mes],11,Tabla2[SubCategoria Detalle],'Book 2.1_Casos registrados'!B178,Tabla2[Tipo],'Book 2.1_Casos registrados'!$A$167)</f>
        <v>1</v>
      </c>
      <c r="N178" s="5"/>
    </row>
    <row r="179" spans="1:14" ht="15" x14ac:dyDescent="0.25">
      <c r="A179" s="56"/>
      <c r="B179" s="36" t="s">
        <v>7980</v>
      </c>
      <c r="C179" s="5">
        <f>+COUNTIFS(Tabla2[Sede],'Book 2.1_Casos registrados'!$A$146, Tabla2[Año],2022,Tabla2[Mes],1,Tabla2[SubCategoria Detalle],'Book 2.1_Casos registrados'!B179,Tabla2[Tipo],'Book 2.1_Casos registrados'!$A$167)</f>
        <v>0</v>
      </c>
      <c r="D179" s="5">
        <f>+COUNTIFS(Tabla2[Sede],'Book 2.1_Casos registrados'!$A$146, Tabla2[Año],2022,Tabla2[Mes],2,Tabla2[SubCategoria Detalle],'Book 2.1_Casos registrados'!B179,Tabla2[Tipo],'Book 2.1_Casos registrados'!$A$167)</f>
        <v>0</v>
      </c>
      <c r="E179" s="5">
        <f>+COUNTIFS(Tabla2[Sede],'Book 2.1_Casos registrados'!$A$146, Tabla2[Año],2022,Tabla2[Mes],3,Tabla2[SubCategoria Detalle],'Book 2.1_Casos registrados'!B179,Tabla2[Tipo],'Book 2.1_Casos registrados'!$A$167)</f>
        <v>0</v>
      </c>
      <c r="F179" s="5">
        <f>+COUNTIFS(Tabla2[Sede],'Book 2.1_Casos registrados'!$A$146, Tabla2[Año],2022,Tabla2[Mes],4,Tabla2[SubCategoria Detalle],'Book 2.1_Casos registrados'!B179,Tabla2[Tipo],'Book 2.1_Casos registrados'!$A$167)</f>
        <v>2</v>
      </c>
      <c r="G179" s="5">
        <f>+COUNTIFS(Tabla2[Sede],'Book 2.1_Casos registrados'!$A$146, Tabla2[Año],2022,Tabla2[Mes],5,Tabla2[SubCategoria Detalle],'Book 2.1_Casos registrados'!B179,Tabla2[Tipo],'Book 2.1_Casos registrados'!$A$167)</f>
        <v>0</v>
      </c>
      <c r="H179" s="5">
        <f>+COUNTIFS(Tabla2[Sede],'Book 2.1_Casos registrados'!$A$146, Tabla2[Año],2022,Tabla2[Mes],465,Tabla2[SubCategoria Detalle],'Book 2.1_Casos registrados'!B179,Tabla2[Tipo],'Book 2.1_Casos registrados'!$A$167)</f>
        <v>0</v>
      </c>
      <c r="I179" s="5">
        <f>+COUNTIFS(Tabla2[Sede],'Book 2.1_Casos registrados'!$A$146, Tabla2[Año],2022,Tabla2[Mes],7,Tabla2[SubCategoria Detalle],'Book 2.1_Casos registrados'!B179,Tabla2[Tipo],'Book 2.1_Casos registrados'!$A$167)</f>
        <v>0</v>
      </c>
      <c r="J179" s="5">
        <f>+COUNTIFS(Tabla2[Sede],'Book 2.1_Casos registrados'!$A$146, Tabla2[Año],2022,Tabla2[Mes],8,Tabla2[SubCategoria Detalle],'Book 2.1_Casos registrados'!B179,Tabla2[Tipo],'Book 2.1_Casos registrados'!$A$167)</f>
        <v>0</v>
      </c>
      <c r="K179" s="5">
        <f>+COUNTIFS(Tabla2[Sede],'Book 2.1_Casos registrados'!$A$146, Tabla2[Año],2022,Tabla2[Mes],9,Tabla2[SubCategoria Detalle],'Book 2.1_Casos registrados'!B179,Tabla2[Tipo],'Book 2.1_Casos registrados'!$A$167)</f>
        <v>3</v>
      </c>
      <c r="L179" s="5">
        <f>+COUNTIFS(Tabla2[Sede],'Book 2.1_Casos registrados'!$A$146, Tabla2[Año],2022,Tabla2[Mes],10,Tabla2[SubCategoria Detalle],'Book 2.1_Casos registrados'!B179,Tabla2[Tipo],'Book 2.1_Casos registrados'!$A$167)</f>
        <v>0</v>
      </c>
      <c r="M179" s="5">
        <f>+COUNTIFS(Tabla2[Sede],'Book 2.1_Casos registrados'!$A$146, Tabla2[Año],2022,Tabla2[Mes],11,Tabla2[SubCategoria Detalle],'Book 2.1_Casos registrados'!B179,Tabla2[Tipo],'Book 2.1_Casos registrados'!$A$167)</f>
        <v>0</v>
      </c>
      <c r="N179" s="5"/>
    </row>
    <row r="180" spans="1:14" x14ac:dyDescent="0.35">
      <c r="B180" s="15" t="s">
        <v>8892</v>
      </c>
      <c r="C180" s="5">
        <f t="shared" ref="C180:N180" si="5">+SUM(C147:C179)</f>
        <v>51</v>
      </c>
      <c r="D180" s="5">
        <f t="shared" si="5"/>
        <v>48</v>
      </c>
      <c r="E180" s="5">
        <f t="shared" si="5"/>
        <v>41</v>
      </c>
      <c r="F180" s="5">
        <f t="shared" si="5"/>
        <v>48</v>
      </c>
      <c r="G180" s="5">
        <f t="shared" si="5"/>
        <v>22</v>
      </c>
      <c r="H180" s="5">
        <f t="shared" si="5"/>
        <v>0</v>
      </c>
      <c r="I180" s="5">
        <f t="shared" si="5"/>
        <v>26</v>
      </c>
      <c r="J180" s="5">
        <f t="shared" si="5"/>
        <v>36</v>
      </c>
      <c r="K180" s="5">
        <f t="shared" si="5"/>
        <v>40</v>
      </c>
      <c r="L180" s="5">
        <f t="shared" si="5"/>
        <v>30</v>
      </c>
      <c r="M180" s="5">
        <f t="shared" si="5"/>
        <v>24</v>
      </c>
      <c r="N180" s="5">
        <f t="shared" si="5"/>
        <v>0</v>
      </c>
    </row>
    <row r="184" spans="1:14" ht="15.75" x14ac:dyDescent="0.25">
      <c r="A184" s="55" t="s">
        <v>34</v>
      </c>
      <c r="B184" s="55"/>
      <c r="C184" s="13" t="s">
        <v>9521</v>
      </c>
      <c r="D184" s="13" t="s">
        <v>9522</v>
      </c>
      <c r="E184" s="13" t="s">
        <v>9523</v>
      </c>
      <c r="F184" s="13" t="s">
        <v>9524</v>
      </c>
      <c r="G184" s="13" t="s">
        <v>9525</v>
      </c>
      <c r="H184" s="13" t="s">
        <v>9526</v>
      </c>
      <c r="I184" s="13" t="s">
        <v>9527</v>
      </c>
      <c r="J184" s="13" t="s">
        <v>9528</v>
      </c>
      <c r="K184" s="13" t="s">
        <v>9529</v>
      </c>
      <c r="L184" s="13" t="s">
        <v>9530</v>
      </c>
      <c r="M184" s="13" t="s">
        <v>9531</v>
      </c>
      <c r="N184" s="13" t="s">
        <v>9532</v>
      </c>
    </row>
    <row r="185" spans="1:14" ht="15" x14ac:dyDescent="0.25">
      <c r="A185" s="56" t="s">
        <v>22</v>
      </c>
      <c r="B185" s="36" t="s">
        <v>8893</v>
      </c>
      <c r="C185" s="5">
        <f>+COUNTIFS(Tabla2[Sede],'Book 2.1_Casos registrados'!$A$184, Tabla2[Año],2022,Tabla2[Mes],1,Tabla2[SubCategoria Detalle],'Book 2.1_Casos registrados'!B185,Tabla2[Tipo],'Book 2.1_Casos registrados'!$A$185)</f>
        <v>0</v>
      </c>
      <c r="D185" s="5">
        <f>+COUNTIFS(Tabla2[Sede],'Book 2.1_Casos registrados'!$A$184, Tabla2[Año],2022,Tabla2[Mes],2,Tabla2[SubCategoria Detalle],'Book 2.1_Casos registrados'!B185,Tabla2[Tipo],'Book 2.1_Casos registrados'!$A$185)</f>
        <v>0</v>
      </c>
      <c r="E185" s="5">
        <f>+COUNTIFS(Tabla2[Sede],'Book 2.1_Casos registrados'!$A$184, Tabla2[Año],2022,Tabla2[Mes],3,Tabla2[SubCategoria Detalle],'Book 2.1_Casos registrados'!B185,Tabla2[Tipo],'Book 2.1_Casos registrados'!$A$185)</f>
        <v>0</v>
      </c>
      <c r="F185" s="5">
        <f>+COUNTIFS(Tabla2[Sede],'Book 2.1_Casos registrados'!$A$184, Tabla2[Año],2022,Tabla2[Mes],4,Tabla2[SubCategoria Detalle],'Book 2.1_Casos registrados'!B185,Tabla2[Tipo],'Book 2.1_Casos registrados'!$A$185)</f>
        <v>0</v>
      </c>
      <c r="G185" s="5">
        <f>+COUNTIFS(Tabla2[Sede],'Book 2.1_Casos registrados'!$A$184, Tabla2[Año],2022,Tabla2[Mes],5,Tabla2[SubCategoria Detalle],'Book 2.1_Casos registrados'!B185,Tabla2[Tipo],'Book 2.1_Casos registrados'!$A$185)</f>
        <v>0</v>
      </c>
      <c r="H185" s="5">
        <f>+COUNTIFS(Tabla2[Sede],'Book 2.1_Casos registrados'!$A$184, Tabla2[Año],2022,Tabla2[Mes],6,Tabla2[SubCategoria Detalle],'Book 2.1_Casos registrados'!B185,Tabla2[Tipo],'Book 2.1_Casos registrados'!$A$185)</f>
        <v>0</v>
      </c>
      <c r="I185" s="5">
        <f>+COUNTIFS(Tabla2[Sede],'Book 2.1_Casos registrados'!$A$184, Tabla2[Año],2022,Tabla2[Mes],7,Tabla2[SubCategoria Detalle],'Book 2.1_Casos registrados'!B185,Tabla2[Tipo],'Book 2.1_Casos registrados'!$A$185)</f>
        <v>0</v>
      </c>
      <c r="J185" s="5">
        <f>+COUNTIFS(Tabla2[Sede],'Book 2.1_Casos registrados'!$A$184, Tabla2[Año],2022,Tabla2[Mes],8,Tabla2[SubCategoria Detalle],'Book 2.1_Casos registrados'!B185,Tabla2[Tipo],'Book 2.1_Casos registrados'!$A$185)</f>
        <v>0</v>
      </c>
      <c r="K185" s="5">
        <f>+COUNTIFS(Tabla2[Sede],'Book 2.1_Casos registrados'!$A$184, Tabla2[Año],2022,Tabla2[Mes],9,Tabla2[SubCategoria Detalle],'Book 2.1_Casos registrados'!B185,Tabla2[Tipo],'Book 2.1_Casos registrados'!$A$185)</f>
        <v>0</v>
      </c>
      <c r="L185" s="5">
        <f>+COUNTIFS(Tabla2[Sede],'Book 2.1_Casos registrados'!$A$184, Tabla2[Año],2022,Tabla2[Mes],10,Tabla2[SubCategoria Detalle],'Book 2.1_Casos registrados'!B185,Tabla2[Tipo],'Book 2.1_Casos registrados'!$A$185)</f>
        <v>0</v>
      </c>
      <c r="M185" s="5">
        <f>+COUNTIFS(Tabla2[Sede],'Book 2.1_Casos registrados'!$A$184, Tabla2[Año],2022,Tabla2[Mes],11,Tabla2[SubCategoria Detalle],'Book 2.1_Casos registrados'!B185,Tabla2[Tipo],'Book 2.1_Casos registrados'!$A$185)</f>
        <v>0</v>
      </c>
      <c r="N185" s="5"/>
    </row>
    <row r="186" spans="1:14" ht="15" x14ac:dyDescent="0.25">
      <c r="A186" s="56"/>
      <c r="B186" s="36" t="s">
        <v>7734</v>
      </c>
      <c r="C186" s="5">
        <f>+COUNTIFS(Tabla2[Sede],'Book 2.1_Casos registrados'!$A$184, Tabla2[Año],2022,Tabla2[Mes],1,Tabla2[SubCategoria Detalle],'Book 2.1_Casos registrados'!B186,Tabla2[Tipo],'Book 2.1_Casos registrados'!$A$185)</f>
        <v>0</v>
      </c>
      <c r="D186" s="5">
        <f>+COUNTIFS(Tabla2[Sede],'Book 2.1_Casos registrados'!$A$184, Tabla2[Año],2022,Tabla2[Mes],2,Tabla2[SubCategoria Detalle],'Book 2.1_Casos registrados'!B186,Tabla2[Tipo],'Book 2.1_Casos registrados'!$A$185)</f>
        <v>0</v>
      </c>
      <c r="E186" s="5">
        <f>+COUNTIFS(Tabla2[Sede],'Book 2.1_Casos registrados'!$A$184, Tabla2[Año],2022,Tabla2[Mes],3,Tabla2[SubCategoria Detalle],'Book 2.1_Casos registrados'!B186,Tabla2[Tipo],'Book 2.1_Casos registrados'!$A$185)</f>
        <v>0</v>
      </c>
      <c r="F186" s="5">
        <f>+COUNTIFS(Tabla2[Sede],'Book 2.1_Casos registrados'!$A$184, Tabla2[Año],2022,Tabla2[Mes],4,Tabla2[SubCategoria Detalle],'Book 2.1_Casos registrados'!B186,Tabla2[Tipo],'Book 2.1_Casos registrados'!$A$185)</f>
        <v>0</v>
      </c>
      <c r="G186" s="5">
        <f>+COUNTIFS(Tabla2[Sede],'Book 2.1_Casos registrados'!$A$184, Tabla2[Año],2022,Tabla2[Mes],5,Tabla2[SubCategoria Detalle],'Book 2.1_Casos registrados'!B186,Tabla2[Tipo],'Book 2.1_Casos registrados'!$A$185)</f>
        <v>0</v>
      </c>
      <c r="H186" s="5">
        <f>+COUNTIFS(Tabla2[Sede],'Book 2.1_Casos registrados'!$A$184, Tabla2[Año],2022,Tabla2[Mes],6,Tabla2[SubCategoria Detalle],'Book 2.1_Casos registrados'!B186,Tabla2[Tipo],'Book 2.1_Casos registrados'!$A$185)</f>
        <v>0</v>
      </c>
      <c r="I186" s="5">
        <f>+COUNTIFS(Tabla2[Sede],'Book 2.1_Casos registrados'!$A$184, Tabla2[Año],2022,Tabla2[Mes],7,Tabla2[SubCategoria Detalle],'Book 2.1_Casos registrados'!B186,Tabla2[Tipo],'Book 2.1_Casos registrados'!$A$185)</f>
        <v>0</v>
      </c>
      <c r="J186" s="5">
        <f>+COUNTIFS(Tabla2[Sede],'Book 2.1_Casos registrados'!$A$184, Tabla2[Año],2022,Tabla2[Mes],8,Tabla2[SubCategoria Detalle],'Book 2.1_Casos registrados'!B186,Tabla2[Tipo],'Book 2.1_Casos registrados'!$A$185)</f>
        <v>0</v>
      </c>
      <c r="K186" s="5">
        <f>+COUNTIFS(Tabla2[Sede],'Book 2.1_Casos registrados'!$A$184, Tabla2[Año],2022,Tabla2[Mes],9,Tabla2[SubCategoria Detalle],'Book 2.1_Casos registrados'!B186,Tabla2[Tipo],'Book 2.1_Casos registrados'!$A$185)</f>
        <v>0</v>
      </c>
      <c r="L186" s="5">
        <f>+COUNTIFS(Tabla2[Sede],'Book 2.1_Casos registrados'!$A$184, Tabla2[Año],2022,Tabla2[Mes],10,Tabla2[SubCategoria Detalle],'Book 2.1_Casos registrados'!B186,Tabla2[Tipo],'Book 2.1_Casos registrados'!$A$185)</f>
        <v>0</v>
      </c>
      <c r="M186" s="5">
        <f>+COUNTIFS(Tabla2[Sede],'Book 2.1_Casos registrados'!$A$184, Tabla2[Año],2022,Tabla2[Mes],11,Tabla2[SubCategoria Detalle],'Book 2.1_Casos registrados'!B186,Tabla2[Tipo],'Book 2.1_Casos registrados'!$A$185)</f>
        <v>0</v>
      </c>
      <c r="N186" s="5"/>
    </row>
    <row r="187" spans="1:14" ht="15" x14ac:dyDescent="0.25">
      <c r="A187" s="56"/>
      <c r="B187" s="36" t="s">
        <v>7764</v>
      </c>
      <c r="C187" s="5">
        <f>+COUNTIFS(Tabla2[Sede],'Book 2.1_Casos registrados'!$A$184, Tabla2[Año],2022,Tabla2[Mes],1,Tabla2[SubCategoria Detalle],'Book 2.1_Casos registrados'!B187,Tabla2[Tipo],'Book 2.1_Casos registrados'!$A$185)</f>
        <v>0</v>
      </c>
      <c r="D187" s="5">
        <f>+COUNTIFS(Tabla2[Sede],'Book 2.1_Casos registrados'!$A$184, Tabla2[Año],2022,Tabla2[Mes],2,Tabla2[SubCategoria Detalle],'Book 2.1_Casos registrados'!B187,Tabla2[Tipo],'Book 2.1_Casos registrados'!$A$185)</f>
        <v>0</v>
      </c>
      <c r="E187" s="5">
        <f>+COUNTIFS(Tabla2[Sede],'Book 2.1_Casos registrados'!$A$184, Tabla2[Año],2022,Tabla2[Mes],3,Tabla2[SubCategoria Detalle],'Book 2.1_Casos registrados'!B187,Tabla2[Tipo],'Book 2.1_Casos registrados'!$A$185)</f>
        <v>0</v>
      </c>
      <c r="F187" s="5">
        <f>+COUNTIFS(Tabla2[Sede],'Book 2.1_Casos registrados'!$A$184, Tabla2[Año],2022,Tabla2[Mes],4,Tabla2[SubCategoria Detalle],'Book 2.1_Casos registrados'!B187,Tabla2[Tipo],'Book 2.1_Casos registrados'!$A$185)</f>
        <v>0</v>
      </c>
      <c r="G187" s="5">
        <f>+COUNTIFS(Tabla2[Sede],'Book 2.1_Casos registrados'!$A$184, Tabla2[Año],2022,Tabla2[Mes],5,Tabla2[SubCategoria Detalle],'Book 2.1_Casos registrados'!B187,Tabla2[Tipo],'Book 2.1_Casos registrados'!$A$185)</f>
        <v>0</v>
      </c>
      <c r="H187" s="5">
        <f>+COUNTIFS(Tabla2[Sede],'Book 2.1_Casos registrados'!$A$184, Tabla2[Año],2022,Tabla2[Mes],6,Tabla2[SubCategoria Detalle],'Book 2.1_Casos registrados'!B187,Tabla2[Tipo],'Book 2.1_Casos registrados'!$A$185)</f>
        <v>1</v>
      </c>
      <c r="I187" s="5">
        <f>+COUNTIFS(Tabla2[Sede],'Book 2.1_Casos registrados'!$A$184, Tabla2[Año],2022,Tabla2[Mes],7,Tabla2[SubCategoria Detalle],'Book 2.1_Casos registrados'!B187,Tabla2[Tipo],'Book 2.1_Casos registrados'!$A$185)</f>
        <v>0</v>
      </c>
      <c r="J187" s="5">
        <f>+COUNTIFS(Tabla2[Sede],'Book 2.1_Casos registrados'!$A$184, Tabla2[Año],2022,Tabla2[Mes],8,Tabla2[SubCategoria Detalle],'Book 2.1_Casos registrados'!B187,Tabla2[Tipo],'Book 2.1_Casos registrados'!$A$185)</f>
        <v>0</v>
      </c>
      <c r="K187" s="5">
        <f>+COUNTIFS(Tabla2[Sede],'Book 2.1_Casos registrados'!$A$184, Tabla2[Año],2022,Tabla2[Mes],9,Tabla2[SubCategoria Detalle],'Book 2.1_Casos registrados'!B187,Tabla2[Tipo],'Book 2.1_Casos registrados'!$A$185)</f>
        <v>0</v>
      </c>
      <c r="L187" s="5">
        <f>+COUNTIFS(Tabla2[Sede],'Book 2.1_Casos registrados'!$A$184, Tabla2[Año],2022,Tabla2[Mes],10,Tabla2[SubCategoria Detalle],'Book 2.1_Casos registrados'!B187,Tabla2[Tipo],'Book 2.1_Casos registrados'!$A$185)</f>
        <v>0</v>
      </c>
      <c r="M187" s="5">
        <f>+COUNTIFS(Tabla2[Sede],'Book 2.1_Casos registrados'!$A$184, Tabla2[Año],2022,Tabla2[Mes],11,Tabla2[SubCategoria Detalle],'Book 2.1_Casos registrados'!B187,Tabla2[Tipo],'Book 2.1_Casos registrados'!$A$185)</f>
        <v>0</v>
      </c>
      <c r="N187" s="5"/>
    </row>
    <row r="188" spans="1:14" ht="15" x14ac:dyDescent="0.25">
      <c r="A188" s="56"/>
      <c r="B188" s="36" t="s">
        <v>7744</v>
      </c>
      <c r="C188" s="5">
        <f>+COUNTIFS(Tabla2[Sede],'Book 2.1_Casos registrados'!$A$184, Tabla2[Año],2022,Tabla2[Mes],1,Tabla2[SubCategoria Detalle],'Book 2.1_Casos registrados'!B188,Tabla2[Tipo],'Book 2.1_Casos registrados'!$A$185)</f>
        <v>0</v>
      </c>
      <c r="D188" s="5">
        <f>+COUNTIFS(Tabla2[Sede],'Book 2.1_Casos registrados'!$A$184, Tabla2[Año],2022,Tabla2[Mes],2,Tabla2[SubCategoria Detalle],'Book 2.1_Casos registrados'!B188,Tabla2[Tipo],'Book 2.1_Casos registrados'!$A$185)</f>
        <v>0</v>
      </c>
      <c r="E188" s="5">
        <f>+COUNTIFS(Tabla2[Sede],'Book 2.1_Casos registrados'!$A$184, Tabla2[Año],2022,Tabla2[Mes],3,Tabla2[SubCategoria Detalle],'Book 2.1_Casos registrados'!B188,Tabla2[Tipo],'Book 2.1_Casos registrados'!$A$185)</f>
        <v>0</v>
      </c>
      <c r="F188" s="5">
        <f>+COUNTIFS(Tabla2[Sede],'Book 2.1_Casos registrados'!$A$184, Tabla2[Año],2022,Tabla2[Mes],4,Tabla2[SubCategoria Detalle],'Book 2.1_Casos registrados'!B188,Tabla2[Tipo],'Book 2.1_Casos registrados'!$A$185)</f>
        <v>0</v>
      </c>
      <c r="G188" s="5">
        <f>+COUNTIFS(Tabla2[Sede],'Book 2.1_Casos registrados'!$A$184, Tabla2[Año],2022,Tabla2[Mes],5,Tabla2[SubCategoria Detalle],'Book 2.1_Casos registrados'!B188,Tabla2[Tipo],'Book 2.1_Casos registrados'!$A$185)</f>
        <v>3</v>
      </c>
      <c r="H188" s="5">
        <f>+COUNTIFS(Tabla2[Sede],'Book 2.1_Casos registrados'!$A$184, Tabla2[Año],2022,Tabla2[Mes],6,Tabla2[SubCategoria Detalle],'Book 2.1_Casos registrados'!B188,Tabla2[Tipo],'Book 2.1_Casos registrados'!$A$185)</f>
        <v>0</v>
      </c>
      <c r="I188" s="5">
        <f>+COUNTIFS(Tabla2[Sede],'Book 2.1_Casos registrados'!$A$184, Tabla2[Año],2022,Tabla2[Mes],7,Tabla2[SubCategoria Detalle],'Book 2.1_Casos registrados'!B188,Tabla2[Tipo],'Book 2.1_Casos registrados'!$A$185)</f>
        <v>0</v>
      </c>
      <c r="J188" s="5">
        <f>+COUNTIFS(Tabla2[Sede],'Book 2.1_Casos registrados'!$A$184, Tabla2[Año],2022,Tabla2[Mes],8,Tabla2[SubCategoria Detalle],'Book 2.1_Casos registrados'!B188,Tabla2[Tipo],'Book 2.1_Casos registrados'!$A$185)</f>
        <v>0</v>
      </c>
      <c r="K188" s="5">
        <f>+COUNTIFS(Tabla2[Sede],'Book 2.1_Casos registrados'!$A$184, Tabla2[Año],2022,Tabla2[Mes],9,Tabla2[SubCategoria Detalle],'Book 2.1_Casos registrados'!B188,Tabla2[Tipo],'Book 2.1_Casos registrados'!$A$185)</f>
        <v>0</v>
      </c>
      <c r="L188" s="5">
        <f>+COUNTIFS(Tabla2[Sede],'Book 2.1_Casos registrados'!$A$184, Tabla2[Año],2022,Tabla2[Mes],10,Tabla2[SubCategoria Detalle],'Book 2.1_Casos registrados'!B188,Tabla2[Tipo],'Book 2.1_Casos registrados'!$A$185)</f>
        <v>0</v>
      </c>
      <c r="M188" s="5">
        <f>+COUNTIFS(Tabla2[Sede],'Book 2.1_Casos registrados'!$A$184, Tabla2[Año],2022,Tabla2[Mes],11,Tabla2[SubCategoria Detalle],'Book 2.1_Casos registrados'!B188,Tabla2[Tipo],'Book 2.1_Casos registrados'!$A$185)</f>
        <v>0</v>
      </c>
      <c r="N188" s="5"/>
    </row>
    <row r="189" spans="1:14" ht="15" x14ac:dyDescent="0.25">
      <c r="A189" s="56"/>
      <c r="B189" s="36" t="s">
        <v>7722</v>
      </c>
      <c r="C189" s="5">
        <f>+COUNTIFS(Tabla2[Sede],'Book 2.1_Casos registrados'!$A$184, Tabla2[Año],2022,Tabla2[Mes],1,Tabla2[SubCategoria Detalle],'Book 2.1_Casos registrados'!B189,Tabla2[Tipo],'Book 2.1_Casos registrados'!$A$185)</f>
        <v>0</v>
      </c>
      <c r="D189" s="5">
        <f>+COUNTIFS(Tabla2[Sede],'Book 2.1_Casos registrados'!$A$184, Tabla2[Año],2022,Tabla2[Mes],2,Tabla2[SubCategoria Detalle],'Book 2.1_Casos registrados'!B189,Tabla2[Tipo],'Book 2.1_Casos registrados'!$A$185)</f>
        <v>0</v>
      </c>
      <c r="E189" s="5">
        <f>+COUNTIFS(Tabla2[Sede],'Book 2.1_Casos registrados'!$A$184, Tabla2[Año],2022,Tabla2[Mes],3,Tabla2[SubCategoria Detalle],'Book 2.1_Casos registrados'!B189,Tabla2[Tipo],'Book 2.1_Casos registrados'!$A$185)</f>
        <v>0</v>
      </c>
      <c r="F189" s="5">
        <f>+COUNTIFS(Tabla2[Sede],'Book 2.1_Casos registrados'!$A$184, Tabla2[Año],2022,Tabla2[Mes],4,Tabla2[SubCategoria Detalle],'Book 2.1_Casos registrados'!B189,Tabla2[Tipo],'Book 2.1_Casos registrados'!$A$185)</f>
        <v>0</v>
      </c>
      <c r="G189" s="5">
        <f>+COUNTIFS(Tabla2[Sede],'Book 2.1_Casos registrados'!$A$184, Tabla2[Año],2022,Tabla2[Mes],5,Tabla2[SubCategoria Detalle],'Book 2.1_Casos registrados'!B189,Tabla2[Tipo],'Book 2.1_Casos registrados'!$A$185)</f>
        <v>0</v>
      </c>
      <c r="H189" s="5">
        <f>+COUNTIFS(Tabla2[Sede],'Book 2.1_Casos registrados'!$A$184, Tabla2[Año],2022,Tabla2[Mes],6,Tabla2[SubCategoria Detalle],'Book 2.1_Casos registrados'!B189,Tabla2[Tipo],'Book 2.1_Casos registrados'!$A$185)</f>
        <v>0</v>
      </c>
      <c r="I189" s="5">
        <f>+COUNTIFS(Tabla2[Sede],'Book 2.1_Casos registrados'!$A$184, Tabla2[Año],2022,Tabla2[Mes],7,Tabla2[SubCategoria Detalle],'Book 2.1_Casos registrados'!B189,Tabla2[Tipo],'Book 2.1_Casos registrados'!$A$185)</f>
        <v>0</v>
      </c>
      <c r="J189" s="5">
        <f>+COUNTIFS(Tabla2[Sede],'Book 2.1_Casos registrados'!$A$184, Tabla2[Año],2022,Tabla2[Mes],8,Tabla2[SubCategoria Detalle],'Book 2.1_Casos registrados'!B189,Tabla2[Tipo],'Book 2.1_Casos registrados'!$A$185)</f>
        <v>0</v>
      </c>
      <c r="K189" s="5">
        <f>+COUNTIFS(Tabla2[Sede],'Book 2.1_Casos registrados'!$A$184, Tabla2[Año],2022,Tabla2[Mes],9,Tabla2[SubCategoria Detalle],'Book 2.1_Casos registrados'!B189,Tabla2[Tipo],'Book 2.1_Casos registrados'!$A$185)</f>
        <v>0</v>
      </c>
      <c r="L189" s="5">
        <f>+COUNTIFS(Tabla2[Sede],'Book 2.1_Casos registrados'!$A$184, Tabla2[Año],2022,Tabla2[Mes],10,Tabla2[SubCategoria Detalle],'Book 2.1_Casos registrados'!B189,Tabla2[Tipo],'Book 2.1_Casos registrados'!$A$185)</f>
        <v>0</v>
      </c>
      <c r="M189" s="5">
        <f>+COUNTIFS(Tabla2[Sede],'Book 2.1_Casos registrados'!$A$184, Tabla2[Año],2022,Tabla2[Mes],11,Tabla2[SubCategoria Detalle],'Book 2.1_Casos registrados'!B189,Tabla2[Tipo],'Book 2.1_Casos registrados'!$A$185)</f>
        <v>0</v>
      </c>
      <c r="N189" s="5"/>
    </row>
    <row r="190" spans="1:14" ht="15" x14ac:dyDescent="0.25">
      <c r="A190" s="56"/>
      <c r="B190" s="5"/>
      <c r="C190" s="5">
        <f>+COUNTIFS(Tabla2[Sede],'Book 2.1_Casos registrados'!$A$184, Tabla2[Año],2022,Tabla2[Mes],1,Tabla2[SubCategoria Detalle],'Book 2.1_Casos registrados'!B190,Tabla2[Tipo],'Book 2.1_Casos registrados'!$A$185)</f>
        <v>0</v>
      </c>
      <c r="D190" s="5">
        <f>+COUNTIFS(Tabla2[Sede],'Book 2.1_Casos registrados'!$A$184, Tabla2[Año],2022,Tabla2[Mes],2,Tabla2[SubCategoria Detalle],'Book 2.1_Casos registrados'!B190,Tabla2[Tipo],'Book 2.1_Casos registrados'!$A$185)</f>
        <v>0</v>
      </c>
      <c r="E190" s="5">
        <f>+COUNTIFS(Tabla2[Sede],'Book 2.1_Casos registrados'!$A$184, Tabla2[Año],2022,Tabla2[Mes],3,Tabla2[SubCategoria Detalle],'Book 2.1_Casos registrados'!B190,Tabla2[Tipo],'Book 2.1_Casos registrados'!$A$185)</f>
        <v>0</v>
      </c>
      <c r="F190" s="5">
        <f>+COUNTIFS(Tabla2[Sede],'Book 2.1_Casos registrados'!$A$184, Tabla2[Año],2022,Tabla2[Mes],4,Tabla2[SubCategoria Detalle],'Book 2.1_Casos registrados'!B190,Tabla2[Tipo],'Book 2.1_Casos registrados'!$A$185)</f>
        <v>0</v>
      </c>
      <c r="G190" s="5">
        <f>+COUNTIFS(Tabla2[Sede],'Book 2.1_Casos registrados'!$A$184, Tabla2[Año],2022,Tabla2[Mes],5,Tabla2[SubCategoria Detalle],'Book 2.1_Casos registrados'!B190,Tabla2[Tipo],'Book 2.1_Casos registrados'!$A$185)</f>
        <v>0</v>
      </c>
      <c r="H190" s="5">
        <f>+COUNTIFS(Tabla2[Sede],'Book 2.1_Casos registrados'!$A$184, Tabla2[Año],2022,Tabla2[Mes],6,Tabla2[SubCategoria Detalle],'Book 2.1_Casos registrados'!B190,Tabla2[Tipo],'Book 2.1_Casos registrados'!$A$185)</f>
        <v>0</v>
      </c>
      <c r="I190" s="5">
        <f>+COUNTIFS(Tabla2[Sede],'Book 2.1_Casos registrados'!$A$184, Tabla2[Año],2022,Tabla2[Mes],7,Tabla2[SubCategoria Detalle],'Book 2.1_Casos registrados'!B190,Tabla2[Tipo],'Book 2.1_Casos registrados'!$A$185)</f>
        <v>0</v>
      </c>
      <c r="J190" s="5">
        <f>+COUNTIFS(Tabla2[Sede],'Book 2.1_Casos registrados'!$A$184, Tabla2[Año],2022,Tabla2[Mes],8,Tabla2[SubCategoria Detalle],'Book 2.1_Casos registrados'!B190,Tabla2[Tipo],'Book 2.1_Casos registrados'!$A$185)</f>
        <v>0</v>
      </c>
      <c r="K190" s="5">
        <f>+COUNTIFS(Tabla2[Sede],'Book 2.1_Casos registrados'!$A$184, Tabla2[Año],2022,Tabla2[Mes],9,Tabla2[SubCategoria Detalle],'Book 2.1_Casos registrados'!B190,Tabla2[Tipo],'Book 2.1_Casos registrados'!$A$185)</f>
        <v>0</v>
      </c>
      <c r="L190" s="5">
        <f>+COUNTIFS(Tabla2[Sede],'Book 2.1_Casos registrados'!$A$184, Tabla2[Año],2022,Tabla2[Mes],10,Tabla2[SubCategoria Detalle],'Book 2.1_Casos registrados'!B190,Tabla2[Tipo],'Book 2.1_Casos registrados'!$A$185)</f>
        <v>0</v>
      </c>
      <c r="M190" s="5">
        <f>+COUNTIFS(Tabla2[Sede],'Book 2.1_Casos registrados'!$A$184, Tabla2[Año],2022,Tabla2[Mes],11,Tabla2[SubCategoria Detalle],'Book 2.1_Casos registrados'!B190,Tabla2[Tipo],'Book 2.1_Casos registrados'!$A$185)</f>
        <v>0</v>
      </c>
      <c r="N190" s="5"/>
    </row>
    <row r="191" spans="1:14" ht="15" x14ac:dyDescent="0.25">
      <c r="A191" s="56"/>
      <c r="B191" s="5"/>
      <c r="C191" s="5">
        <f>+COUNTIFS(Tabla2[Sede],'Book 2.1_Casos registrados'!$A$184, Tabla2[Año],2022,Tabla2[Mes],1,Tabla2[SubCategoria Detalle],'Book 2.1_Casos registrados'!B191,Tabla2[Tipo],'Book 2.1_Casos registrados'!$A$185)</f>
        <v>0</v>
      </c>
      <c r="D191" s="5">
        <f>+COUNTIFS(Tabla2[Sede],'Book 2.1_Casos registrados'!$A$184, Tabla2[Año],2022,Tabla2[Mes],2,Tabla2[SubCategoria Detalle],'Book 2.1_Casos registrados'!B191,Tabla2[Tipo],'Book 2.1_Casos registrados'!$A$185)</f>
        <v>0</v>
      </c>
      <c r="E191" s="5">
        <f>+COUNTIFS(Tabla2[Sede],'Book 2.1_Casos registrados'!$A$184, Tabla2[Año],2022,Tabla2[Mes],3,Tabla2[SubCategoria Detalle],'Book 2.1_Casos registrados'!B191,Tabla2[Tipo],'Book 2.1_Casos registrados'!$A$185)</f>
        <v>0</v>
      </c>
      <c r="F191" s="5">
        <f>+COUNTIFS(Tabla2[Sede],'Book 2.1_Casos registrados'!$A$184, Tabla2[Año],2022,Tabla2[Mes],4,Tabla2[SubCategoria Detalle],'Book 2.1_Casos registrados'!B191,Tabla2[Tipo],'Book 2.1_Casos registrados'!$A$185)</f>
        <v>0</v>
      </c>
      <c r="G191" s="5">
        <f>+COUNTIFS(Tabla2[Sede],'Book 2.1_Casos registrados'!$A$184, Tabla2[Año],2022,Tabla2[Mes],5,Tabla2[SubCategoria Detalle],'Book 2.1_Casos registrados'!B191,Tabla2[Tipo],'Book 2.1_Casos registrados'!$A$185)</f>
        <v>0</v>
      </c>
      <c r="H191" s="5">
        <f>+COUNTIFS(Tabla2[Sede],'Book 2.1_Casos registrados'!$A$184, Tabla2[Año],2022,Tabla2[Mes],6,Tabla2[SubCategoria Detalle],'Book 2.1_Casos registrados'!B191,Tabla2[Tipo],'Book 2.1_Casos registrados'!$A$185)</f>
        <v>0</v>
      </c>
      <c r="I191" s="5">
        <f>+COUNTIFS(Tabla2[Sede],'Book 2.1_Casos registrados'!$A$184, Tabla2[Año],2022,Tabla2[Mes],7,Tabla2[SubCategoria Detalle],'Book 2.1_Casos registrados'!B191,Tabla2[Tipo],'Book 2.1_Casos registrados'!$A$185)</f>
        <v>0</v>
      </c>
      <c r="J191" s="5">
        <f>+COUNTIFS(Tabla2[Sede],'Book 2.1_Casos registrados'!$A$184, Tabla2[Año],2022,Tabla2[Mes],8,Tabla2[SubCategoria Detalle],'Book 2.1_Casos registrados'!B191,Tabla2[Tipo],'Book 2.1_Casos registrados'!$A$185)</f>
        <v>0</v>
      </c>
      <c r="K191" s="5">
        <f>+COUNTIFS(Tabla2[Sede],'Book 2.1_Casos registrados'!$A$184, Tabla2[Año],2022,Tabla2[Mes],9,Tabla2[SubCategoria Detalle],'Book 2.1_Casos registrados'!B191,Tabla2[Tipo],'Book 2.1_Casos registrados'!$A$185)</f>
        <v>0</v>
      </c>
      <c r="L191" s="5">
        <f>+COUNTIFS(Tabla2[Sede],'Book 2.1_Casos registrados'!$A$184, Tabla2[Año],2022,Tabla2[Mes],10,Tabla2[SubCategoria Detalle],'Book 2.1_Casos registrados'!B191,Tabla2[Tipo],'Book 2.1_Casos registrados'!$A$185)</f>
        <v>0</v>
      </c>
      <c r="M191" s="5">
        <f>+COUNTIFS(Tabla2[Sede],'Book 2.1_Casos registrados'!$A$184, Tabla2[Año],2022,Tabla2[Mes],11,Tabla2[SubCategoria Detalle],'Book 2.1_Casos registrados'!B191,Tabla2[Tipo],'Book 2.1_Casos registrados'!$A$185)</f>
        <v>0</v>
      </c>
      <c r="N191" s="5"/>
    </row>
    <row r="192" spans="1:14" ht="15" x14ac:dyDescent="0.25">
      <c r="A192" s="56"/>
      <c r="B192" s="5"/>
      <c r="C192" s="5">
        <f>+COUNTIFS(Tabla2[Sede],'Book 2.1_Casos registrados'!$A$184, Tabla2[Año],2022,Tabla2[Mes],1,Tabla2[SubCategoria Detalle],'Book 2.1_Casos registrados'!B192,Tabla2[Tipo],'Book 2.1_Casos registrados'!$A$185)</f>
        <v>0</v>
      </c>
      <c r="D192" s="5">
        <f>+COUNTIFS(Tabla2[Sede],'Book 2.1_Casos registrados'!$A$184, Tabla2[Año],2022,Tabla2[Mes],2,Tabla2[SubCategoria Detalle],'Book 2.1_Casos registrados'!B192,Tabla2[Tipo],'Book 2.1_Casos registrados'!$A$185)</f>
        <v>0</v>
      </c>
      <c r="E192" s="5">
        <f>+COUNTIFS(Tabla2[Sede],'Book 2.1_Casos registrados'!$A$184, Tabla2[Año],2022,Tabla2[Mes],3,Tabla2[SubCategoria Detalle],'Book 2.1_Casos registrados'!B192,Tabla2[Tipo],'Book 2.1_Casos registrados'!$A$185)</f>
        <v>0</v>
      </c>
      <c r="F192" s="5">
        <f>+COUNTIFS(Tabla2[Sede],'Book 2.1_Casos registrados'!$A$184, Tabla2[Año],2022,Tabla2[Mes],4,Tabla2[SubCategoria Detalle],'Book 2.1_Casos registrados'!B192,Tabla2[Tipo],'Book 2.1_Casos registrados'!$A$185)</f>
        <v>0</v>
      </c>
      <c r="G192" s="5">
        <f>+COUNTIFS(Tabla2[Sede],'Book 2.1_Casos registrados'!$A$184, Tabla2[Año],2022,Tabla2[Mes],5,Tabla2[SubCategoria Detalle],'Book 2.1_Casos registrados'!B192,Tabla2[Tipo],'Book 2.1_Casos registrados'!$A$185)</f>
        <v>0</v>
      </c>
      <c r="H192" s="5">
        <f>+COUNTIFS(Tabla2[Sede],'Book 2.1_Casos registrados'!$A$184, Tabla2[Año],2022,Tabla2[Mes],6,Tabla2[SubCategoria Detalle],'Book 2.1_Casos registrados'!B192,Tabla2[Tipo],'Book 2.1_Casos registrados'!$A$185)</f>
        <v>0</v>
      </c>
      <c r="I192" s="5">
        <f>+COUNTIFS(Tabla2[Sede],'Book 2.1_Casos registrados'!$A$184, Tabla2[Año],2022,Tabla2[Mes],7,Tabla2[SubCategoria Detalle],'Book 2.1_Casos registrados'!B192,Tabla2[Tipo],'Book 2.1_Casos registrados'!$A$185)</f>
        <v>0</v>
      </c>
      <c r="J192" s="5">
        <f>+COUNTIFS(Tabla2[Sede],'Book 2.1_Casos registrados'!$A$184, Tabla2[Año],2022,Tabla2[Mes],8,Tabla2[SubCategoria Detalle],'Book 2.1_Casos registrados'!B192,Tabla2[Tipo],'Book 2.1_Casos registrados'!$A$185)</f>
        <v>0</v>
      </c>
      <c r="K192" s="5">
        <f>+COUNTIFS(Tabla2[Sede],'Book 2.1_Casos registrados'!$A$184, Tabla2[Año],2022,Tabla2[Mes],9,Tabla2[SubCategoria Detalle],'Book 2.1_Casos registrados'!B192,Tabla2[Tipo],'Book 2.1_Casos registrados'!$A$185)</f>
        <v>0</v>
      </c>
      <c r="L192" s="5">
        <f>+COUNTIFS(Tabla2[Sede],'Book 2.1_Casos registrados'!$A$184, Tabla2[Año],2022,Tabla2[Mes],10,Tabla2[SubCategoria Detalle],'Book 2.1_Casos registrados'!B192,Tabla2[Tipo],'Book 2.1_Casos registrados'!$A$185)</f>
        <v>0</v>
      </c>
      <c r="M192" s="5">
        <f>+COUNTIFS(Tabla2[Sede],'Book 2.1_Casos registrados'!$A$184, Tabla2[Año],2022,Tabla2[Mes],11,Tabla2[SubCategoria Detalle],'Book 2.1_Casos registrados'!B192,Tabla2[Tipo],'Book 2.1_Casos registrados'!$A$185)</f>
        <v>0</v>
      </c>
      <c r="N192" s="5"/>
    </row>
    <row r="193" spans="1:14" ht="15" x14ac:dyDescent="0.25">
      <c r="A193" s="56"/>
      <c r="B193" s="5"/>
      <c r="C193" s="5">
        <f>+COUNTIFS(Tabla2[Sede],'Book 2.1_Casos registrados'!$A$184, Tabla2[Año],2022,Tabla2[Mes],1,Tabla2[SubCategoria Detalle],'Book 2.1_Casos registrados'!B193,Tabla2[Tipo],'Book 2.1_Casos registrados'!$A$185)</f>
        <v>0</v>
      </c>
      <c r="D193" s="5">
        <f>+COUNTIFS(Tabla2[Sede],'Book 2.1_Casos registrados'!$A$184, Tabla2[Año],2022,Tabla2[Mes],2,Tabla2[SubCategoria Detalle],'Book 2.1_Casos registrados'!B193,Tabla2[Tipo],'Book 2.1_Casos registrados'!$A$185)</f>
        <v>0</v>
      </c>
      <c r="E193" s="5">
        <f>+COUNTIFS(Tabla2[Sede],'Book 2.1_Casos registrados'!$A$184, Tabla2[Año],2022,Tabla2[Mes],3,Tabla2[SubCategoria Detalle],'Book 2.1_Casos registrados'!B193,Tabla2[Tipo],'Book 2.1_Casos registrados'!$A$185)</f>
        <v>0</v>
      </c>
      <c r="F193" s="5">
        <f>+COUNTIFS(Tabla2[Sede],'Book 2.1_Casos registrados'!$A$184, Tabla2[Año],2022,Tabla2[Mes],4,Tabla2[SubCategoria Detalle],'Book 2.1_Casos registrados'!B193,Tabla2[Tipo],'Book 2.1_Casos registrados'!$A$185)</f>
        <v>0</v>
      </c>
      <c r="G193" s="5">
        <f>+COUNTIFS(Tabla2[Sede],'Book 2.1_Casos registrados'!$A$184, Tabla2[Año],2022,Tabla2[Mes],5,Tabla2[SubCategoria Detalle],'Book 2.1_Casos registrados'!B193,Tabla2[Tipo],'Book 2.1_Casos registrados'!$A$185)</f>
        <v>0</v>
      </c>
      <c r="H193" s="5">
        <f>+COUNTIFS(Tabla2[Sede],'Book 2.1_Casos registrados'!$A$184, Tabla2[Año],2022,Tabla2[Mes],6,Tabla2[SubCategoria Detalle],'Book 2.1_Casos registrados'!B193,Tabla2[Tipo],'Book 2.1_Casos registrados'!$A$185)</f>
        <v>0</v>
      </c>
      <c r="I193" s="5">
        <f>+COUNTIFS(Tabla2[Sede],'Book 2.1_Casos registrados'!$A$184, Tabla2[Año],2022,Tabla2[Mes],7,Tabla2[SubCategoria Detalle],'Book 2.1_Casos registrados'!B193,Tabla2[Tipo],'Book 2.1_Casos registrados'!$A$185)</f>
        <v>0</v>
      </c>
      <c r="J193" s="5">
        <f>+COUNTIFS(Tabla2[Sede],'Book 2.1_Casos registrados'!$A$184, Tabla2[Año],2022,Tabla2[Mes],8,Tabla2[SubCategoria Detalle],'Book 2.1_Casos registrados'!B193,Tabla2[Tipo],'Book 2.1_Casos registrados'!$A$185)</f>
        <v>0</v>
      </c>
      <c r="K193" s="5">
        <f>+COUNTIFS(Tabla2[Sede],'Book 2.1_Casos registrados'!$A$184, Tabla2[Año],2022,Tabla2[Mes],9,Tabla2[SubCategoria Detalle],'Book 2.1_Casos registrados'!B193,Tabla2[Tipo],'Book 2.1_Casos registrados'!$A$185)</f>
        <v>0</v>
      </c>
      <c r="L193" s="5">
        <f>+COUNTIFS(Tabla2[Sede],'Book 2.1_Casos registrados'!$A$184, Tabla2[Año],2022,Tabla2[Mes],10,Tabla2[SubCategoria Detalle],'Book 2.1_Casos registrados'!B193,Tabla2[Tipo],'Book 2.1_Casos registrados'!$A$185)</f>
        <v>0</v>
      </c>
      <c r="M193" s="5">
        <f>+COUNTIFS(Tabla2[Sede],'Book 2.1_Casos registrados'!$A$184, Tabla2[Año],2022,Tabla2[Mes],11,Tabla2[SubCategoria Detalle],'Book 2.1_Casos registrados'!B193,Tabla2[Tipo],'Book 2.1_Casos registrados'!$A$185)</f>
        <v>0</v>
      </c>
      <c r="N193" s="5"/>
    </row>
    <row r="194" spans="1:14" ht="15" x14ac:dyDescent="0.25">
      <c r="A194" s="56"/>
      <c r="B194" s="5"/>
      <c r="C194" s="5">
        <f>+COUNTIFS(Tabla2[Sede],'Book 2.1_Casos registrados'!$A$184, Tabla2[Año],2022,Tabla2[Mes],1,Tabla2[SubCategoria Detalle],'Book 2.1_Casos registrados'!B194,Tabla2[Tipo],'Book 2.1_Casos registrados'!$A$185)</f>
        <v>0</v>
      </c>
      <c r="D194" s="5">
        <f>+COUNTIFS(Tabla2[Sede],'Book 2.1_Casos registrados'!$A$184, Tabla2[Año],2022,Tabla2[Mes],2,Tabla2[SubCategoria Detalle],'Book 2.1_Casos registrados'!B194,Tabla2[Tipo],'Book 2.1_Casos registrados'!$A$185)</f>
        <v>0</v>
      </c>
      <c r="E194" s="5">
        <f>+COUNTIFS(Tabla2[Sede],'Book 2.1_Casos registrados'!$A$184, Tabla2[Año],2022,Tabla2[Mes],3,Tabla2[SubCategoria Detalle],'Book 2.1_Casos registrados'!B194,Tabla2[Tipo],'Book 2.1_Casos registrados'!$A$185)</f>
        <v>0</v>
      </c>
      <c r="F194" s="5">
        <f>+COUNTIFS(Tabla2[Sede],'Book 2.1_Casos registrados'!$A$184, Tabla2[Año],2022,Tabla2[Mes],4,Tabla2[SubCategoria Detalle],'Book 2.1_Casos registrados'!B194,Tabla2[Tipo],'Book 2.1_Casos registrados'!$A$185)</f>
        <v>0</v>
      </c>
      <c r="G194" s="5">
        <f>+COUNTIFS(Tabla2[Sede],'Book 2.1_Casos registrados'!$A$184, Tabla2[Año],2022,Tabla2[Mes],5,Tabla2[SubCategoria Detalle],'Book 2.1_Casos registrados'!B194,Tabla2[Tipo],'Book 2.1_Casos registrados'!$A$185)</f>
        <v>0</v>
      </c>
      <c r="H194" s="5">
        <f>+COUNTIFS(Tabla2[Sede],'Book 2.1_Casos registrados'!$A$184, Tabla2[Año],2022,Tabla2[Mes],6,Tabla2[SubCategoria Detalle],'Book 2.1_Casos registrados'!B194,Tabla2[Tipo],'Book 2.1_Casos registrados'!$A$185)</f>
        <v>0</v>
      </c>
      <c r="I194" s="5">
        <f>+COUNTIFS(Tabla2[Sede],'Book 2.1_Casos registrados'!$A$184, Tabla2[Año],2022,Tabla2[Mes],7,Tabla2[SubCategoria Detalle],'Book 2.1_Casos registrados'!B194,Tabla2[Tipo],'Book 2.1_Casos registrados'!$A$185)</f>
        <v>0</v>
      </c>
      <c r="J194" s="5">
        <f>+COUNTIFS(Tabla2[Sede],'Book 2.1_Casos registrados'!$A$184, Tabla2[Año],2022,Tabla2[Mes],8,Tabla2[SubCategoria Detalle],'Book 2.1_Casos registrados'!B194,Tabla2[Tipo],'Book 2.1_Casos registrados'!$A$185)</f>
        <v>0</v>
      </c>
      <c r="K194" s="5">
        <f>+COUNTIFS(Tabla2[Sede],'Book 2.1_Casos registrados'!$A$184, Tabla2[Año],2022,Tabla2[Mes],9,Tabla2[SubCategoria Detalle],'Book 2.1_Casos registrados'!B194,Tabla2[Tipo],'Book 2.1_Casos registrados'!$A$185)</f>
        <v>0</v>
      </c>
      <c r="L194" s="5">
        <f>+COUNTIFS(Tabla2[Sede],'Book 2.1_Casos registrados'!$A$184, Tabla2[Año],2022,Tabla2[Mes],10,Tabla2[SubCategoria Detalle],'Book 2.1_Casos registrados'!B194,Tabla2[Tipo],'Book 2.1_Casos registrados'!$A$185)</f>
        <v>0</v>
      </c>
      <c r="M194" s="5">
        <f>+COUNTIFS(Tabla2[Sede],'Book 2.1_Casos registrados'!$A$184, Tabla2[Año],2022,Tabla2[Mes],11,Tabla2[SubCategoria Detalle],'Book 2.1_Casos registrados'!B194,Tabla2[Tipo],'Book 2.1_Casos registrados'!$A$185)</f>
        <v>0</v>
      </c>
      <c r="N194" s="5"/>
    </row>
    <row r="195" spans="1:14" ht="15" x14ac:dyDescent="0.25">
      <c r="A195" s="56"/>
      <c r="B195" s="5"/>
      <c r="C195" s="5">
        <f>+COUNTIFS(Tabla2[Sede],'Book 2.1_Casos registrados'!$A$184, Tabla2[Año],2022,Tabla2[Mes],1,Tabla2[SubCategoria Detalle],'Book 2.1_Casos registrados'!B195,Tabla2[Tipo],'Book 2.1_Casos registrados'!$A$185)</f>
        <v>0</v>
      </c>
      <c r="D195" s="5">
        <f>+COUNTIFS(Tabla2[Sede],'Book 2.1_Casos registrados'!$A$184, Tabla2[Año],2022,Tabla2[Mes],2,Tabla2[SubCategoria Detalle],'Book 2.1_Casos registrados'!B195,Tabla2[Tipo],'Book 2.1_Casos registrados'!$A$185)</f>
        <v>0</v>
      </c>
      <c r="E195" s="5">
        <f>+COUNTIFS(Tabla2[Sede],'Book 2.1_Casos registrados'!$A$184, Tabla2[Año],2022,Tabla2[Mes],3,Tabla2[SubCategoria Detalle],'Book 2.1_Casos registrados'!B195,Tabla2[Tipo],'Book 2.1_Casos registrados'!$A$185)</f>
        <v>0</v>
      </c>
      <c r="F195" s="5">
        <f>+COUNTIFS(Tabla2[Sede],'Book 2.1_Casos registrados'!$A$184, Tabla2[Año],2022,Tabla2[Mes],4,Tabla2[SubCategoria Detalle],'Book 2.1_Casos registrados'!B195,Tabla2[Tipo],'Book 2.1_Casos registrados'!$A$185)</f>
        <v>0</v>
      </c>
      <c r="G195" s="5">
        <f>+COUNTIFS(Tabla2[Sede],'Book 2.1_Casos registrados'!$A$184, Tabla2[Año],2022,Tabla2[Mes],5,Tabla2[SubCategoria Detalle],'Book 2.1_Casos registrados'!B195,Tabla2[Tipo],'Book 2.1_Casos registrados'!$A$185)</f>
        <v>0</v>
      </c>
      <c r="H195" s="5">
        <f>+COUNTIFS(Tabla2[Sede],'Book 2.1_Casos registrados'!$A$184, Tabla2[Año],2022,Tabla2[Mes],6,Tabla2[SubCategoria Detalle],'Book 2.1_Casos registrados'!B195,Tabla2[Tipo],'Book 2.1_Casos registrados'!$A$185)</f>
        <v>0</v>
      </c>
      <c r="I195" s="5">
        <f>+COUNTIFS(Tabla2[Sede],'Book 2.1_Casos registrados'!$A$184, Tabla2[Año],2022,Tabla2[Mes],7,Tabla2[SubCategoria Detalle],'Book 2.1_Casos registrados'!B195,Tabla2[Tipo],'Book 2.1_Casos registrados'!$A$185)</f>
        <v>0</v>
      </c>
      <c r="J195" s="5">
        <f>+COUNTIFS(Tabla2[Sede],'Book 2.1_Casos registrados'!$A$184, Tabla2[Año],2022,Tabla2[Mes],8,Tabla2[SubCategoria Detalle],'Book 2.1_Casos registrados'!B195,Tabla2[Tipo],'Book 2.1_Casos registrados'!$A$185)</f>
        <v>0</v>
      </c>
      <c r="K195" s="5">
        <f>+COUNTIFS(Tabla2[Sede],'Book 2.1_Casos registrados'!$A$184, Tabla2[Año],2022,Tabla2[Mes],9,Tabla2[SubCategoria Detalle],'Book 2.1_Casos registrados'!B195,Tabla2[Tipo],'Book 2.1_Casos registrados'!$A$185)</f>
        <v>0</v>
      </c>
      <c r="L195" s="5">
        <f>+COUNTIFS(Tabla2[Sede],'Book 2.1_Casos registrados'!$A$184, Tabla2[Año],2022,Tabla2[Mes],10,Tabla2[SubCategoria Detalle],'Book 2.1_Casos registrados'!B195,Tabla2[Tipo],'Book 2.1_Casos registrados'!$A$185)</f>
        <v>0</v>
      </c>
      <c r="M195" s="5">
        <f>+COUNTIFS(Tabla2[Sede],'Book 2.1_Casos registrados'!$A$184, Tabla2[Año],2022,Tabla2[Mes],11,Tabla2[SubCategoria Detalle],'Book 2.1_Casos registrados'!B195,Tabla2[Tipo],'Book 2.1_Casos registrados'!$A$185)</f>
        <v>0</v>
      </c>
      <c r="N195" s="5"/>
    </row>
    <row r="196" spans="1:14" ht="15" x14ac:dyDescent="0.25">
      <c r="A196" s="56" t="s">
        <v>2</v>
      </c>
      <c r="B196" s="36" t="s">
        <v>7737</v>
      </c>
      <c r="C196" s="5">
        <f>+COUNTIFS(Tabla2[Sede],'Book 2.1_Casos registrados'!$A$184, Tabla2[Año],2022,Tabla2[Mes],1,Tabla2[SubCategoria Detalle],'Book 2.1_Casos registrados'!B196,Tabla2[Tipo],'Book 2.1_Casos registrados'!$A$196)</f>
        <v>0</v>
      </c>
      <c r="D196" s="5">
        <f>+COUNTIFS(Tabla2[Sede],'Book 2.1_Casos registrados'!$A$184, Tabla2[Año],2022,Tabla2[Mes],2,Tabla2[SubCategoria Detalle],'Book 2.1_Casos registrados'!B196,Tabla2[Tipo],'Book 2.1_Casos registrados'!$A$196)</f>
        <v>0</v>
      </c>
      <c r="E196" s="5">
        <f>+COUNTIFS(Tabla2[Sede],'Book 2.1_Casos registrados'!$A$184, Tabla2[Año],2022,Tabla2[Mes],3,Tabla2[SubCategoria Detalle],'Book 2.1_Casos registrados'!B196,Tabla2[Tipo],'Book 2.1_Casos registrados'!$A$196)</f>
        <v>0</v>
      </c>
      <c r="F196" s="5">
        <f>+COUNTIFS(Tabla2[Sede],'Book 2.1_Casos registrados'!$A$184, Tabla2[Año],2022,Tabla2[Mes],4,Tabla2[SubCategoria Detalle],'Book 2.1_Casos registrados'!B196,Tabla2[Tipo],'Book 2.1_Casos registrados'!$A$196)</f>
        <v>0</v>
      </c>
      <c r="G196" s="5">
        <f>+COUNTIFS(Tabla2[Sede],'Book 2.1_Casos registrados'!$A$184, Tabla2[Año],2022,Tabla2[Mes],5,Tabla2[SubCategoria Detalle],'Book 2.1_Casos registrados'!B196,Tabla2[Tipo],'Book 2.1_Casos registrados'!$A$196)</f>
        <v>0</v>
      </c>
      <c r="H196" s="5">
        <f>+COUNTIFS(Tabla2[Sede],'Book 2.1_Casos registrados'!$A$184, Tabla2[Año],2022,Tabla2[Mes],6,Tabla2[SubCategoria Detalle],'Book 2.1_Casos registrados'!B196,Tabla2[Tipo],'Book 2.1_Casos registrados'!$A$196)</f>
        <v>0</v>
      </c>
      <c r="I196" s="5">
        <f>+COUNTIFS(Tabla2[Sede],'Book 2.1_Casos registrados'!$A$184, Tabla2[Año],2022,Tabla2[Mes],7,Tabla2[SubCategoria Detalle],'Book 2.1_Casos registrados'!B196,Tabla2[Tipo],'Book 2.1_Casos registrados'!$A$196)</f>
        <v>0</v>
      </c>
      <c r="J196" s="5">
        <f>+COUNTIFS(Tabla2[Sede],'Book 2.1_Casos registrados'!$A$184, Tabla2[Año],2022,Tabla2[Mes],8,Tabla2[SubCategoria Detalle],'Book 2.1_Casos registrados'!B196,Tabla2[Tipo],'Book 2.1_Casos registrados'!$A$196)</f>
        <v>0</v>
      </c>
      <c r="K196" s="5">
        <f>+COUNTIFS(Tabla2[Sede],'Book 2.1_Casos registrados'!$A$184, Tabla2[Año],2022,Tabla2[Mes],9,Tabla2[SubCategoria Detalle],'Book 2.1_Casos registrados'!B196,Tabla2[Tipo],'Book 2.1_Casos registrados'!$A$196)</f>
        <v>0</v>
      </c>
      <c r="L196" s="5">
        <f>+COUNTIFS(Tabla2[Sede],'Book 2.1_Casos registrados'!$A$184, Tabla2[Año],2022,Tabla2[Mes],10,Tabla2[SubCategoria Detalle],'Book 2.1_Casos registrados'!B196,Tabla2[Tipo],'Book 2.1_Casos registrados'!$A$196)</f>
        <v>0</v>
      </c>
      <c r="M196" s="5">
        <f>+COUNTIFS(Tabla2[Sede],'Book 2.1_Casos registrados'!$A$184, Tabla2[Año],2022,Tabla2[Mes],11,Tabla2[SubCategoria Detalle],'Book 2.1_Casos registrados'!B196,Tabla2[Tipo],'Book 2.1_Casos registrados'!$A$196)</f>
        <v>0</v>
      </c>
      <c r="N196" s="5"/>
    </row>
    <row r="197" spans="1:14" ht="15" x14ac:dyDescent="0.25">
      <c r="A197" s="56"/>
      <c r="B197" s="36" t="s">
        <v>7721</v>
      </c>
      <c r="C197" s="5">
        <f>+COUNTIFS(Tabla2[Sede],'Book 2.1_Casos registrados'!$A$184, Tabla2[Año],2022,Tabla2[Mes],1,Tabla2[SubCategoria Detalle],'Book 2.1_Casos registrados'!B197,Tabla2[Tipo],'Book 2.1_Casos registrados'!$A$196)</f>
        <v>1</v>
      </c>
      <c r="D197" s="5">
        <f>+COUNTIFS(Tabla2[Sede],'Book 2.1_Casos registrados'!$A$184, Tabla2[Año],2022,Tabla2[Mes],2,Tabla2[SubCategoria Detalle],'Book 2.1_Casos registrados'!B197,Tabla2[Tipo],'Book 2.1_Casos registrados'!$A$196)</f>
        <v>0</v>
      </c>
      <c r="E197" s="5">
        <f>+COUNTIFS(Tabla2[Sede],'Book 2.1_Casos registrados'!$A$184, Tabla2[Año],2022,Tabla2[Mes],3,Tabla2[SubCategoria Detalle],'Book 2.1_Casos registrados'!B197,Tabla2[Tipo],'Book 2.1_Casos registrados'!$A$196)</f>
        <v>0</v>
      </c>
      <c r="F197" s="5">
        <f>+COUNTIFS(Tabla2[Sede],'Book 2.1_Casos registrados'!$A$184, Tabla2[Año],2022,Tabla2[Mes],4,Tabla2[SubCategoria Detalle],'Book 2.1_Casos registrados'!B197,Tabla2[Tipo],'Book 2.1_Casos registrados'!$A$196)</f>
        <v>0</v>
      </c>
      <c r="G197" s="5">
        <f>+COUNTIFS(Tabla2[Sede],'Book 2.1_Casos registrados'!$A$184, Tabla2[Año],2022,Tabla2[Mes],5,Tabla2[SubCategoria Detalle],'Book 2.1_Casos registrados'!B197,Tabla2[Tipo],'Book 2.1_Casos registrados'!$A$196)</f>
        <v>0</v>
      </c>
      <c r="H197" s="5">
        <f>+COUNTIFS(Tabla2[Sede],'Book 2.1_Casos registrados'!$A$184, Tabla2[Año],2022,Tabla2[Mes],6,Tabla2[SubCategoria Detalle],'Book 2.1_Casos registrados'!B197,Tabla2[Tipo],'Book 2.1_Casos registrados'!$A$196)</f>
        <v>0</v>
      </c>
      <c r="I197" s="5">
        <f>+COUNTIFS(Tabla2[Sede],'Book 2.1_Casos registrados'!$A$184, Tabla2[Año],2022,Tabla2[Mes],7,Tabla2[SubCategoria Detalle],'Book 2.1_Casos registrados'!B197,Tabla2[Tipo],'Book 2.1_Casos registrados'!$A$196)</f>
        <v>0</v>
      </c>
      <c r="J197" s="5">
        <f>+COUNTIFS(Tabla2[Sede],'Book 2.1_Casos registrados'!$A$184, Tabla2[Año],2022,Tabla2[Mes],8,Tabla2[SubCategoria Detalle],'Book 2.1_Casos registrados'!B197,Tabla2[Tipo],'Book 2.1_Casos registrados'!$A$196)</f>
        <v>0</v>
      </c>
      <c r="K197" s="5">
        <f>+COUNTIFS(Tabla2[Sede],'Book 2.1_Casos registrados'!$A$184, Tabla2[Año],2022,Tabla2[Mes],9,Tabla2[SubCategoria Detalle],'Book 2.1_Casos registrados'!B197,Tabla2[Tipo],'Book 2.1_Casos registrados'!$A$196)</f>
        <v>0</v>
      </c>
      <c r="L197" s="5">
        <f>+COUNTIFS(Tabla2[Sede],'Book 2.1_Casos registrados'!$A$184, Tabla2[Año],2022,Tabla2[Mes],10,Tabla2[SubCategoria Detalle],'Book 2.1_Casos registrados'!B197,Tabla2[Tipo],'Book 2.1_Casos registrados'!$A$196)</f>
        <v>0</v>
      </c>
      <c r="M197" s="5">
        <f>+COUNTIFS(Tabla2[Sede],'Book 2.1_Casos registrados'!$A$184, Tabla2[Año],2022,Tabla2[Mes],11,Tabla2[SubCategoria Detalle],'Book 2.1_Casos registrados'!B197,Tabla2[Tipo],'Book 2.1_Casos registrados'!$A$196)</f>
        <v>0</v>
      </c>
      <c r="N197" s="5"/>
    </row>
    <row r="198" spans="1:14" ht="15" x14ac:dyDescent="0.25">
      <c r="A198" s="56"/>
      <c r="B198" s="36" t="s">
        <v>8893</v>
      </c>
      <c r="C198" s="5">
        <f>+COUNTIFS(Tabla2[Sede],'Book 2.1_Casos registrados'!$A$184, Tabla2[Año],2022,Tabla2[Mes],1,Tabla2[SubCategoria Detalle],'Book 2.1_Casos registrados'!B198,Tabla2[Tipo],'Book 2.1_Casos registrados'!$A$196)</f>
        <v>0</v>
      </c>
      <c r="D198" s="5">
        <f>+COUNTIFS(Tabla2[Sede],'Book 2.1_Casos registrados'!$A$184, Tabla2[Año],2022,Tabla2[Mes],2,Tabla2[SubCategoria Detalle],'Book 2.1_Casos registrados'!B198,Tabla2[Tipo],'Book 2.1_Casos registrados'!$A$196)</f>
        <v>0</v>
      </c>
      <c r="E198" s="5">
        <f>+COUNTIFS(Tabla2[Sede],'Book 2.1_Casos registrados'!$A$184, Tabla2[Año],2022,Tabla2[Mes],3,Tabla2[SubCategoria Detalle],'Book 2.1_Casos registrados'!B198,Tabla2[Tipo],'Book 2.1_Casos registrados'!$A$196)</f>
        <v>0</v>
      </c>
      <c r="F198" s="5">
        <f>+COUNTIFS(Tabla2[Sede],'Book 2.1_Casos registrados'!$A$184, Tabla2[Año],2022,Tabla2[Mes],4,Tabla2[SubCategoria Detalle],'Book 2.1_Casos registrados'!B198,Tabla2[Tipo],'Book 2.1_Casos registrados'!$A$196)</f>
        <v>0</v>
      </c>
      <c r="G198" s="5">
        <f>+COUNTIFS(Tabla2[Sede],'Book 2.1_Casos registrados'!$A$184, Tabla2[Año],2022,Tabla2[Mes],5,Tabla2[SubCategoria Detalle],'Book 2.1_Casos registrados'!B198,Tabla2[Tipo],'Book 2.1_Casos registrados'!$A$196)</f>
        <v>0</v>
      </c>
      <c r="H198" s="5">
        <f>+COUNTIFS(Tabla2[Sede],'Book 2.1_Casos registrados'!$A$184, Tabla2[Año],2022,Tabla2[Mes],6,Tabla2[SubCategoria Detalle],'Book 2.1_Casos registrados'!B198,Tabla2[Tipo],'Book 2.1_Casos registrados'!$A$196)</f>
        <v>0</v>
      </c>
      <c r="I198" s="5">
        <f>+COUNTIFS(Tabla2[Sede],'Book 2.1_Casos registrados'!$A$184, Tabla2[Año],2022,Tabla2[Mes],7,Tabla2[SubCategoria Detalle],'Book 2.1_Casos registrados'!B198,Tabla2[Tipo],'Book 2.1_Casos registrados'!$A$196)</f>
        <v>0</v>
      </c>
      <c r="J198" s="5">
        <f>+COUNTIFS(Tabla2[Sede],'Book 2.1_Casos registrados'!$A$184, Tabla2[Año],2022,Tabla2[Mes],8,Tabla2[SubCategoria Detalle],'Book 2.1_Casos registrados'!B198,Tabla2[Tipo],'Book 2.1_Casos registrados'!$A$196)</f>
        <v>0</v>
      </c>
      <c r="K198" s="5">
        <f>+COUNTIFS(Tabla2[Sede],'Book 2.1_Casos registrados'!$A$184, Tabla2[Año],2022,Tabla2[Mes],9,Tabla2[SubCategoria Detalle],'Book 2.1_Casos registrados'!B198,Tabla2[Tipo],'Book 2.1_Casos registrados'!$A$196)</f>
        <v>0</v>
      </c>
      <c r="L198" s="5">
        <f>+COUNTIFS(Tabla2[Sede],'Book 2.1_Casos registrados'!$A$184, Tabla2[Año],2022,Tabla2[Mes],10,Tabla2[SubCategoria Detalle],'Book 2.1_Casos registrados'!B198,Tabla2[Tipo],'Book 2.1_Casos registrados'!$A$196)</f>
        <v>0</v>
      </c>
      <c r="M198" s="5">
        <f>+COUNTIFS(Tabla2[Sede],'Book 2.1_Casos registrados'!$A$184, Tabla2[Año],2022,Tabla2[Mes],11,Tabla2[SubCategoria Detalle],'Book 2.1_Casos registrados'!B198,Tabla2[Tipo],'Book 2.1_Casos registrados'!$A$196)</f>
        <v>0</v>
      </c>
      <c r="N198" s="5"/>
    </row>
    <row r="199" spans="1:14" ht="15" x14ac:dyDescent="0.25">
      <c r="A199" s="56"/>
      <c r="B199" s="36" t="s">
        <v>8099</v>
      </c>
      <c r="C199" s="5">
        <f>+COUNTIFS(Tabla2[Sede],'Book 2.1_Casos registrados'!$A$184, Tabla2[Año],2022,Tabla2[Mes],1,Tabla2[SubCategoria Detalle],'Book 2.1_Casos registrados'!B199,Tabla2[Tipo],'Book 2.1_Casos registrados'!$A$196)</f>
        <v>0</v>
      </c>
      <c r="D199" s="5">
        <f>+COUNTIFS(Tabla2[Sede],'Book 2.1_Casos registrados'!$A$184, Tabla2[Año],2022,Tabla2[Mes],2,Tabla2[SubCategoria Detalle],'Book 2.1_Casos registrados'!B199,Tabla2[Tipo],'Book 2.1_Casos registrados'!$A$196)</f>
        <v>0</v>
      </c>
      <c r="E199" s="5">
        <f>+COUNTIFS(Tabla2[Sede],'Book 2.1_Casos registrados'!$A$184, Tabla2[Año],2022,Tabla2[Mes],3,Tabla2[SubCategoria Detalle],'Book 2.1_Casos registrados'!B199,Tabla2[Tipo],'Book 2.1_Casos registrados'!$A$196)</f>
        <v>0</v>
      </c>
      <c r="F199" s="5">
        <f>+COUNTIFS(Tabla2[Sede],'Book 2.1_Casos registrados'!$A$184, Tabla2[Año],2022,Tabla2[Mes],4,Tabla2[SubCategoria Detalle],'Book 2.1_Casos registrados'!B199,Tabla2[Tipo],'Book 2.1_Casos registrados'!$A$196)</f>
        <v>0</v>
      </c>
      <c r="G199" s="5">
        <f>+COUNTIFS(Tabla2[Sede],'Book 2.1_Casos registrados'!$A$184, Tabla2[Año],2022,Tabla2[Mes],5,Tabla2[SubCategoria Detalle],'Book 2.1_Casos registrados'!B199,Tabla2[Tipo],'Book 2.1_Casos registrados'!$A$196)</f>
        <v>0</v>
      </c>
      <c r="H199" s="5">
        <f>+COUNTIFS(Tabla2[Sede],'Book 2.1_Casos registrados'!$A$184, Tabla2[Año],2022,Tabla2[Mes],6,Tabla2[SubCategoria Detalle],'Book 2.1_Casos registrados'!B199,Tabla2[Tipo],'Book 2.1_Casos registrados'!$A$196)</f>
        <v>0</v>
      </c>
      <c r="I199" s="5">
        <f>+COUNTIFS(Tabla2[Sede],'Book 2.1_Casos registrados'!$A$184, Tabla2[Año],2022,Tabla2[Mes],7,Tabla2[SubCategoria Detalle],'Book 2.1_Casos registrados'!B199,Tabla2[Tipo],'Book 2.1_Casos registrados'!$A$196)</f>
        <v>0</v>
      </c>
      <c r="J199" s="5">
        <f>+COUNTIFS(Tabla2[Sede],'Book 2.1_Casos registrados'!$A$184, Tabla2[Año],2022,Tabla2[Mes],8,Tabla2[SubCategoria Detalle],'Book 2.1_Casos registrados'!B199,Tabla2[Tipo],'Book 2.1_Casos registrados'!$A$196)</f>
        <v>0</v>
      </c>
      <c r="K199" s="5">
        <f>+COUNTIFS(Tabla2[Sede],'Book 2.1_Casos registrados'!$A$184, Tabla2[Año],2022,Tabla2[Mes],9,Tabla2[SubCategoria Detalle],'Book 2.1_Casos registrados'!B199,Tabla2[Tipo],'Book 2.1_Casos registrados'!$A$196)</f>
        <v>0</v>
      </c>
      <c r="L199" s="5">
        <f>+COUNTIFS(Tabla2[Sede],'Book 2.1_Casos registrados'!$A$184, Tabla2[Año],2022,Tabla2[Mes],10,Tabla2[SubCategoria Detalle],'Book 2.1_Casos registrados'!B199,Tabla2[Tipo],'Book 2.1_Casos registrados'!$A$196)</f>
        <v>0</v>
      </c>
      <c r="M199" s="5">
        <f>+COUNTIFS(Tabla2[Sede],'Book 2.1_Casos registrados'!$A$184, Tabla2[Año],2022,Tabla2[Mes],11,Tabla2[SubCategoria Detalle],'Book 2.1_Casos registrados'!B199,Tabla2[Tipo],'Book 2.1_Casos registrados'!$A$196)</f>
        <v>0</v>
      </c>
      <c r="N199" s="5"/>
    </row>
    <row r="200" spans="1:14" ht="15" x14ac:dyDescent="0.25">
      <c r="A200" s="56"/>
      <c r="B200" s="36" t="s">
        <v>7729</v>
      </c>
      <c r="C200" s="5">
        <f>+COUNTIFS(Tabla2[Sede],'Book 2.1_Casos registrados'!$A$184, Tabla2[Año],2022,Tabla2[Mes],1,Tabla2[SubCategoria Detalle],'Book 2.1_Casos registrados'!B200,Tabla2[Tipo],'Book 2.1_Casos registrados'!$A$196)</f>
        <v>0</v>
      </c>
      <c r="D200" s="5">
        <f>+COUNTIFS(Tabla2[Sede],'Book 2.1_Casos registrados'!$A$184, Tabla2[Año],2022,Tabla2[Mes],2,Tabla2[SubCategoria Detalle],'Book 2.1_Casos registrados'!B200,Tabla2[Tipo],'Book 2.1_Casos registrados'!$A$196)</f>
        <v>0</v>
      </c>
      <c r="E200" s="5">
        <f>+COUNTIFS(Tabla2[Sede],'Book 2.1_Casos registrados'!$A$184, Tabla2[Año],2022,Tabla2[Mes],3,Tabla2[SubCategoria Detalle],'Book 2.1_Casos registrados'!B200,Tabla2[Tipo],'Book 2.1_Casos registrados'!$A$196)</f>
        <v>0</v>
      </c>
      <c r="F200" s="5">
        <f>+COUNTIFS(Tabla2[Sede],'Book 2.1_Casos registrados'!$A$184, Tabla2[Año],2022,Tabla2[Mes],4,Tabla2[SubCategoria Detalle],'Book 2.1_Casos registrados'!B200,Tabla2[Tipo],'Book 2.1_Casos registrados'!$A$196)</f>
        <v>0</v>
      </c>
      <c r="G200" s="5">
        <f>+COUNTIFS(Tabla2[Sede],'Book 2.1_Casos registrados'!$A$184, Tabla2[Año],2022,Tabla2[Mes],5,Tabla2[SubCategoria Detalle],'Book 2.1_Casos registrados'!B200,Tabla2[Tipo],'Book 2.1_Casos registrados'!$A$196)</f>
        <v>0</v>
      </c>
      <c r="H200" s="5">
        <f>+COUNTIFS(Tabla2[Sede],'Book 2.1_Casos registrados'!$A$184, Tabla2[Año],2022,Tabla2[Mes],6,Tabla2[SubCategoria Detalle],'Book 2.1_Casos registrados'!B200,Tabla2[Tipo],'Book 2.1_Casos registrados'!$A$196)</f>
        <v>0</v>
      </c>
      <c r="I200" s="5">
        <f>+COUNTIFS(Tabla2[Sede],'Book 2.1_Casos registrados'!$A$184, Tabla2[Año],2022,Tabla2[Mes],7,Tabla2[SubCategoria Detalle],'Book 2.1_Casos registrados'!B200,Tabla2[Tipo],'Book 2.1_Casos registrados'!$A$196)</f>
        <v>0</v>
      </c>
      <c r="J200" s="5">
        <f>+COUNTIFS(Tabla2[Sede],'Book 2.1_Casos registrados'!$A$184, Tabla2[Año],2022,Tabla2[Mes],8,Tabla2[SubCategoria Detalle],'Book 2.1_Casos registrados'!B200,Tabla2[Tipo],'Book 2.1_Casos registrados'!$A$196)</f>
        <v>0</v>
      </c>
      <c r="K200" s="5">
        <f>+COUNTIFS(Tabla2[Sede],'Book 2.1_Casos registrados'!$A$184, Tabla2[Año],2022,Tabla2[Mes],9,Tabla2[SubCategoria Detalle],'Book 2.1_Casos registrados'!B200,Tabla2[Tipo],'Book 2.1_Casos registrados'!$A$196)</f>
        <v>0</v>
      </c>
      <c r="L200" s="5">
        <f>+COUNTIFS(Tabla2[Sede],'Book 2.1_Casos registrados'!$A$184, Tabla2[Año],2022,Tabla2[Mes],10,Tabla2[SubCategoria Detalle],'Book 2.1_Casos registrados'!B200,Tabla2[Tipo],'Book 2.1_Casos registrados'!$A$196)</f>
        <v>0</v>
      </c>
      <c r="M200" s="5">
        <f>+COUNTIFS(Tabla2[Sede],'Book 2.1_Casos registrados'!$A$184, Tabla2[Año],2022,Tabla2[Mes],11,Tabla2[SubCategoria Detalle],'Book 2.1_Casos registrados'!B200,Tabla2[Tipo],'Book 2.1_Casos registrados'!$A$196)</f>
        <v>0</v>
      </c>
      <c r="N200" s="5"/>
    </row>
    <row r="201" spans="1:14" ht="15" x14ac:dyDescent="0.25">
      <c r="A201" s="56"/>
      <c r="B201" s="36" t="s">
        <v>7741</v>
      </c>
      <c r="C201" s="5">
        <f>+COUNTIFS(Tabla2[Sede],'Book 2.1_Casos registrados'!$A$184, Tabla2[Año],2022,Tabla2[Mes],1,Tabla2[SubCategoria Detalle],'Book 2.1_Casos registrados'!B201,Tabla2[Tipo],'Book 2.1_Casos registrados'!$A$196)</f>
        <v>1</v>
      </c>
      <c r="D201" s="5">
        <f>+COUNTIFS(Tabla2[Sede],'Book 2.1_Casos registrados'!$A$184, Tabla2[Año],2022,Tabla2[Mes],2,Tabla2[SubCategoria Detalle],'Book 2.1_Casos registrados'!B201,Tabla2[Tipo],'Book 2.1_Casos registrados'!$A$196)</f>
        <v>0</v>
      </c>
      <c r="E201" s="5">
        <f>+COUNTIFS(Tabla2[Sede],'Book 2.1_Casos registrados'!$A$184, Tabla2[Año],2022,Tabla2[Mes],3,Tabla2[SubCategoria Detalle],'Book 2.1_Casos registrados'!B201,Tabla2[Tipo],'Book 2.1_Casos registrados'!$A$196)</f>
        <v>0</v>
      </c>
      <c r="F201" s="5">
        <f>+COUNTIFS(Tabla2[Sede],'Book 2.1_Casos registrados'!$A$184, Tabla2[Año],2022,Tabla2[Mes],4,Tabla2[SubCategoria Detalle],'Book 2.1_Casos registrados'!B201,Tabla2[Tipo],'Book 2.1_Casos registrados'!$A$196)</f>
        <v>0</v>
      </c>
      <c r="G201" s="5">
        <f>+COUNTIFS(Tabla2[Sede],'Book 2.1_Casos registrados'!$A$184, Tabla2[Año],2022,Tabla2[Mes],5,Tabla2[SubCategoria Detalle],'Book 2.1_Casos registrados'!B201,Tabla2[Tipo],'Book 2.1_Casos registrados'!$A$196)</f>
        <v>0</v>
      </c>
      <c r="H201" s="5">
        <f>+COUNTIFS(Tabla2[Sede],'Book 2.1_Casos registrados'!$A$184, Tabla2[Año],2022,Tabla2[Mes],6,Tabla2[SubCategoria Detalle],'Book 2.1_Casos registrados'!B201,Tabla2[Tipo],'Book 2.1_Casos registrados'!$A$196)</f>
        <v>0</v>
      </c>
      <c r="I201" s="5">
        <f>+COUNTIFS(Tabla2[Sede],'Book 2.1_Casos registrados'!$A$184, Tabla2[Año],2022,Tabla2[Mes],7,Tabla2[SubCategoria Detalle],'Book 2.1_Casos registrados'!B201,Tabla2[Tipo],'Book 2.1_Casos registrados'!$A$196)</f>
        <v>0</v>
      </c>
      <c r="J201" s="5">
        <f>+COUNTIFS(Tabla2[Sede],'Book 2.1_Casos registrados'!$A$184, Tabla2[Año],2022,Tabla2[Mes],8,Tabla2[SubCategoria Detalle],'Book 2.1_Casos registrados'!B201,Tabla2[Tipo],'Book 2.1_Casos registrados'!$A$196)</f>
        <v>0</v>
      </c>
      <c r="K201" s="5">
        <f>+COUNTIFS(Tabla2[Sede],'Book 2.1_Casos registrados'!$A$184, Tabla2[Año],2022,Tabla2[Mes],9,Tabla2[SubCategoria Detalle],'Book 2.1_Casos registrados'!B201,Tabla2[Tipo],'Book 2.1_Casos registrados'!$A$196)</f>
        <v>0</v>
      </c>
      <c r="L201" s="5">
        <f>+COUNTIFS(Tabla2[Sede],'Book 2.1_Casos registrados'!$A$184, Tabla2[Año],2022,Tabla2[Mes],10,Tabla2[SubCategoria Detalle],'Book 2.1_Casos registrados'!B201,Tabla2[Tipo],'Book 2.1_Casos registrados'!$A$196)</f>
        <v>0</v>
      </c>
      <c r="M201" s="5">
        <f>+COUNTIFS(Tabla2[Sede],'Book 2.1_Casos registrados'!$A$184, Tabla2[Año],2022,Tabla2[Mes],11,Tabla2[SubCategoria Detalle],'Book 2.1_Casos registrados'!B201,Tabla2[Tipo],'Book 2.1_Casos registrados'!$A$196)</f>
        <v>0</v>
      </c>
      <c r="N201" s="5"/>
    </row>
    <row r="202" spans="1:14" ht="15" x14ac:dyDescent="0.25">
      <c r="A202" s="56"/>
      <c r="B202" s="36" t="s">
        <v>7738</v>
      </c>
      <c r="C202" s="5">
        <f>+COUNTIFS(Tabla2[Sede],'Book 2.1_Casos registrados'!$A$184, Tabla2[Año],2022,Tabla2[Mes],1,Tabla2[SubCategoria Detalle],'Book 2.1_Casos registrados'!B202,Tabla2[Tipo],'Book 2.1_Casos registrados'!$A$196)</f>
        <v>0</v>
      </c>
      <c r="D202" s="5">
        <f>+COUNTIFS(Tabla2[Sede],'Book 2.1_Casos registrados'!$A$184, Tabla2[Año],2022,Tabla2[Mes],2,Tabla2[SubCategoria Detalle],'Book 2.1_Casos registrados'!B202,Tabla2[Tipo],'Book 2.1_Casos registrados'!$A$196)</f>
        <v>0</v>
      </c>
      <c r="E202" s="5">
        <f>+COUNTIFS(Tabla2[Sede],'Book 2.1_Casos registrados'!$A$184, Tabla2[Año],2022,Tabla2[Mes],3,Tabla2[SubCategoria Detalle],'Book 2.1_Casos registrados'!B202,Tabla2[Tipo],'Book 2.1_Casos registrados'!$A$196)</f>
        <v>0</v>
      </c>
      <c r="F202" s="5">
        <f>+COUNTIFS(Tabla2[Sede],'Book 2.1_Casos registrados'!$A$184, Tabla2[Año],2022,Tabla2[Mes],4,Tabla2[SubCategoria Detalle],'Book 2.1_Casos registrados'!B202,Tabla2[Tipo],'Book 2.1_Casos registrados'!$A$196)</f>
        <v>0</v>
      </c>
      <c r="G202" s="5">
        <f>+COUNTIFS(Tabla2[Sede],'Book 2.1_Casos registrados'!$A$184, Tabla2[Año],2022,Tabla2[Mes],5,Tabla2[SubCategoria Detalle],'Book 2.1_Casos registrados'!B202,Tabla2[Tipo],'Book 2.1_Casos registrados'!$A$196)</f>
        <v>0</v>
      </c>
      <c r="H202" s="5">
        <f>+COUNTIFS(Tabla2[Sede],'Book 2.1_Casos registrados'!$A$184, Tabla2[Año],2022,Tabla2[Mes],6,Tabla2[SubCategoria Detalle],'Book 2.1_Casos registrados'!B202,Tabla2[Tipo],'Book 2.1_Casos registrados'!$A$196)</f>
        <v>0</v>
      </c>
      <c r="I202" s="5">
        <f>+COUNTIFS(Tabla2[Sede],'Book 2.1_Casos registrados'!$A$184, Tabla2[Año],2022,Tabla2[Mes],7,Tabla2[SubCategoria Detalle],'Book 2.1_Casos registrados'!B202,Tabla2[Tipo],'Book 2.1_Casos registrados'!$A$196)</f>
        <v>0</v>
      </c>
      <c r="J202" s="5">
        <f>+COUNTIFS(Tabla2[Sede],'Book 2.1_Casos registrados'!$A$184, Tabla2[Año],2022,Tabla2[Mes],8,Tabla2[SubCategoria Detalle],'Book 2.1_Casos registrados'!B202,Tabla2[Tipo],'Book 2.1_Casos registrados'!$A$196)</f>
        <v>0</v>
      </c>
      <c r="K202" s="5">
        <f>+COUNTIFS(Tabla2[Sede],'Book 2.1_Casos registrados'!$A$184, Tabla2[Año],2022,Tabla2[Mes],9,Tabla2[SubCategoria Detalle],'Book 2.1_Casos registrados'!B202,Tabla2[Tipo],'Book 2.1_Casos registrados'!$A$196)</f>
        <v>0</v>
      </c>
      <c r="L202" s="5">
        <f>+COUNTIFS(Tabla2[Sede],'Book 2.1_Casos registrados'!$A$184, Tabla2[Año],2022,Tabla2[Mes],10,Tabla2[SubCategoria Detalle],'Book 2.1_Casos registrados'!B202,Tabla2[Tipo],'Book 2.1_Casos registrados'!$A$196)</f>
        <v>0</v>
      </c>
      <c r="M202" s="5">
        <f>+COUNTIFS(Tabla2[Sede],'Book 2.1_Casos registrados'!$A$184, Tabla2[Año],2022,Tabla2[Mes],11,Tabla2[SubCategoria Detalle],'Book 2.1_Casos registrados'!B202,Tabla2[Tipo],'Book 2.1_Casos registrados'!$A$196)</f>
        <v>0</v>
      </c>
      <c r="N202" s="5"/>
    </row>
    <row r="203" spans="1:14" ht="15" x14ac:dyDescent="0.25">
      <c r="A203" s="56"/>
      <c r="B203" s="36" t="s">
        <v>7734</v>
      </c>
      <c r="C203" s="5">
        <f>+COUNTIFS(Tabla2[Sede],'Book 2.1_Casos registrados'!$A$184, Tabla2[Año],2022,Tabla2[Mes],1,Tabla2[SubCategoria Detalle],'Book 2.1_Casos registrados'!B203,Tabla2[Tipo],'Book 2.1_Casos registrados'!$A$196)</f>
        <v>0</v>
      </c>
      <c r="D203" s="5">
        <f>+COUNTIFS(Tabla2[Sede],'Book 2.1_Casos registrados'!$A$184, Tabla2[Año],2022,Tabla2[Mes],2,Tabla2[SubCategoria Detalle],'Book 2.1_Casos registrados'!B203,Tabla2[Tipo],'Book 2.1_Casos registrados'!$A$196)</f>
        <v>0</v>
      </c>
      <c r="E203" s="5">
        <f>+COUNTIFS(Tabla2[Sede],'Book 2.1_Casos registrados'!$A$184, Tabla2[Año],2022,Tabla2[Mes],3,Tabla2[SubCategoria Detalle],'Book 2.1_Casos registrados'!B203,Tabla2[Tipo],'Book 2.1_Casos registrados'!$A$196)</f>
        <v>0</v>
      </c>
      <c r="F203" s="5">
        <f>+COUNTIFS(Tabla2[Sede],'Book 2.1_Casos registrados'!$A$184, Tabla2[Año],2022,Tabla2[Mes],4,Tabla2[SubCategoria Detalle],'Book 2.1_Casos registrados'!B203,Tabla2[Tipo],'Book 2.1_Casos registrados'!$A$196)</f>
        <v>0</v>
      </c>
      <c r="G203" s="5">
        <f>+COUNTIFS(Tabla2[Sede],'Book 2.1_Casos registrados'!$A$184, Tabla2[Año],2022,Tabla2[Mes],5,Tabla2[SubCategoria Detalle],'Book 2.1_Casos registrados'!B203,Tabla2[Tipo],'Book 2.1_Casos registrados'!$A$196)</f>
        <v>0</v>
      </c>
      <c r="H203" s="5">
        <f>+COUNTIFS(Tabla2[Sede],'Book 2.1_Casos registrados'!$A$184, Tabla2[Año],2022,Tabla2[Mes],6,Tabla2[SubCategoria Detalle],'Book 2.1_Casos registrados'!B203,Tabla2[Tipo],'Book 2.1_Casos registrados'!$A$196)</f>
        <v>0</v>
      </c>
      <c r="I203" s="5">
        <f>+COUNTIFS(Tabla2[Sede],'Book 2.1_Casos registrados'!$A$184, Tabla2[Año],2022,Tabla2[Mes],7,Tabla2[SubCategoria Detalle],'Book 2.1_Casos registrados'!B203,Tabla2[Tipo],'Book 2.1_Casos registrados'!$A$196)</f>
        <v>0</v>
      </c>
      <c r="J203" s="5">
        <f>+COUNTIFS(Tabla2[Sede],'Book 2.1_Casos registrados'!$A$184, Tabla2[Año],2022,Tabla2[Mes],8,Tabla2[SubCategoria Detalle],'Book 2.1_Casos registrados'!B203,Tabla2[Tipo],'Book 2.1_Casos registrados'!$A$196)</f>
        <v>0</v>
      </c>
      <c r="K203" s="5">
        <f>+COUNTIFS(Tabla2[Sede],'Book 2.1_Casos registrados'!$A$184, Tabla2[Año],2022,Tabla2[Mes],9,Tabla2[SubCategoria Detalle],'Book 2.1_Casos registrados'!B203,Tabla2[Tipo],'Book 2.1_Casos registrados'!$A$196)</f>
        <v>0</v>
      </c>
      <c r="L203" s="5">
        <f>+COUNTIFS(Tabla2[Sede],'Book 2.1_Casos registrados'!$A$184, Tabla2[Año],2022,Tabla2[Mes],10,Tabla2[SubCategoria Detalle],'Book 2.1_Casos registrados'!B203,Tabla2[Tipo],'Book 2.1_Casos registrados'!$A$196)</f>
        <v>0</v>
      </c>
      <c r="M203" s="5">
        <f>+COUNTIFS(Tabla2[Sede],'Book 2.1_Casos registrados'!$A$184, Tabla2[Año],2022,Tabla2[Mes],11,Tabla2[SubCategoria Detalle],'Book 2.1_Casos registrados'!B203,Tabla2[Tipo],'Book 2.1_Casos registrados'!$A$196)</f>
        <v>0</v>
      </c>
      <c r="N203" s="5"/>
    </row>
    <row r="204" spans="1:14" ht="15" x14ac:dyDescent="0.25">
      <c r="A204" s="56"/>
      <c r="B204" s="36" t="s">
        <v>7770</v>
      </c>
      <c r="C204" s="5">
        <f>+COUNTIFS(Tabla2[Sede],'Book 2.1_Casos registrados'!$A$184, Tabla2[Año],2022,Tabla2[Mes],1,Tabla2[SubCategoria Detalle],'Book 2.1_Casos registrados'!B204,Tabla2[Tipo],'Book 2.1_Casos registrados'!$A$196)</f>
        <v>0</v>
      </c>
      <c r="D204" s="5">
        <f>+COUNTIFS(Tabla2[Sede],'Book 2.1_Casos registrados'!$A$184, Tabla2[Año],2022,Tabla2[Mes],2,Tabla2[SubCategoria Detalle],'Book 2.1_Casos registrados'!B204,Tabla2[Tipo],'Book 2.1_Casos registrados'!$A$196)</f>
        <v>0</v>
      </c>
      <c r="E204" s="5">
        <f>+COUNTIFS(Tabla2[Sede],'Book 2.1_Casos registrados'!$A$184, Tabla2[Año],2022,Tabla2[Mes],3,Tabla2[SubCategoria Detalle],'Book 2.1_Casos registrados'!B204,Tabla2[Tipo],'Book 2.1_Casos registrados'!$A$196)</f>
        <v>0</v>
      </c>
      <c r="F204" s="5">
        <f>+COUNTIFS(Tabla2[Sede],'Book 2.1_Casos registrados'!$A$184, Tabla2[Año],2022,Tabla2[Mes],4,Tabla2[SubCategoria Detalle],'Book 2.1_Casos registrados'!B204,Tabla2[Tipo],'Book 2.1_Casos registrados'!$A$196)</f>
        <v>0</v>
      </c>
      <c r="G204" s="5">
        <f>+COUNTIFS(Tabla2[Sede],'Book 2.1_Casos registrados'!$A$184, Tabla2[Año],2022,Tabla2[Mes],5,Tabla2[SubCategoria Detalle],'Book 2.1_Casos registrados'!B204,Tabla2[Tipo],'Book 2.1_Casos registrados'!$A$196)</f>
        <v>0</v>
      </c>
      <c r="H204" s="5">
        <f>+COUNTIFS(Tabla2[Sede],'Book 2.1_Casos registrados'!$A$184, Tabla2[Año],2022,Tabla2[Mes],6,Tabla2[SubCategoria Detalle],'Book 2.1_Casos registrados'!B204,Tabla2[Tipo],'Book 2.1_Casos registrados'!$A$196)</f>
        <v>0</v>
      </c>
      <c r="I204" s="5">
        <f>+COUNTIFS(Tabla2[Sede],'Book 2.1_Casos registrados'!$A$184, Tabla2[Año],2022,Tabla2[Mes],7,Tabla2[SubCategoria Detalle],'Book 2.1_Casos registrados'!B204,Tabla2[Tipo],'Book 2.1_Casos registrados'!$A$196)</f>
        <v>0</v>
      </c>
      <c r="J204" s="5">
        <f>+COUNTIFS(Tabla2[Sede],'Book 2.1_Casos registrados'!$A$184, Tabla2[Año],2022,Tabla2[Mes],8,Tabla2[SubCategoria Detalle],'Book 2.1_Casos registrados'!B204,Tabla2[Tipo],'Book 2.1_Casos registrados'!$A$196)</f>
        <v>0</v>
      </c>
      <c r="K204" s="5">
        <f>+COUNTIFS(Tabla2[Sede],'Book 2.1_Casos registrados'!$A$184, Tabla2[Año],2022,Tabla2[Mes],9,Tabla2[SubCategoria Detalle],'Book 2.1_Casos registrados'!B204,Tabla2[Tipo],'Book 2.1_Casos registrados'!$A$196)</f>
        <v>0</v>
      </c>
      <c r="L204" s="5">
        <f>+COUNTIFS(Tabla2[Sede],'Book 2.1_Casos registrados'!$A$184, Tabla2[Año],2022,Tabla2[Mes],10,Tabla2[SubCategoria Detalle],'Book 2.1_Casos registrados'!B204,Tabla2[Tipo],'Book 2.1_Casos registrados'!$A$196)</f>
        <v>0</v>
      </c>
      <c r="M204" s="5">
        <f>+COUNTIFS(Tabla2[Sede],'Book 2.1_Casos registrados'!$A$184, Tabla2[Año],2022,Tabla2[Mes],11,Tabla2[SubCategoria Detalle],'Book 2.1_Casos registrados'!B204,Tabla2[Tipo],'Book 2.1_Casos registrados'!$A$196)</f>
        <v>0</v>
      </c>
      <c r="N204" s="5"/>
    </row>
    <row r="205" spans="1:14" ht="15" x14ac:dyDescent="0.25">
      <c r="A205" s="56" t="s">
        <v>7</v>
      </c>
      <c r="B205" s="36" t="s">
        <v>7722</v>
      </c>
      <c r="C205" s="5">
        <f>+COUNTIFS(Tabla2[Sede],'Book 2.1_Casos registrados'!$A$184, Tabla2[Año],2022,Tabla2[Mes],1,Tabla2[SubCategoria Detalle],'Book 2.1_Casos registrados'!B205,Tabla2[Tipo],'Book 2.1_Casos registrados'!$A$205)</f>
        <v>0</v>
      </c>
      <c r="D205" s="5">
        <f>+COUNTIFS(Tabla2[Sede],'Book 2.1_Casos registrados'!$A$184, Tabla2[Año],2022,Tabla2[Mes],2,Tabla2[SubCategoria Detalle],'Book 2.1_Casos registrados'!B205,Tabla2[Tipo],'Book 2.1_Casos registrados'!$A$205)</f>
        <v>0</v>
      </c>
      <c r="E205" s="5">
        <f>+COUNTIFS(Tabla2[Sede],'Book 2.1_Casos registrados'!$A$184, Tabla2[Año],2022,Tabla2[Mes],3,Tabla2[SubCategoria Detalle],'Book 2.1_Casos registrados'!B205,Tabla2[Tipo],'Book 2.1_Casos registrados'!$A$205)</f>
        <v>0</v>
      </c>
      <c r="F205" s="5">
        <f>+COUNTIFS(Tabla2[Sede],'Book 2.1_Casos registrados'!$A$184, Tabla2[Año],2022,Tabla2[Mes],4,Tabla2[SubCategoria Detalle],'Book 2.1_Casos registrados'!B205,Tabla2[Tipo],'Book 2.1_Casos registrados'!$A$205)</f>
        <v>0</v>
      </c>
      <c r="G205" s="5">
        <f>+COUNTIFS(Tabla2[Sede],'Book 2.1_Casos registrados'!$A$184, Tabla2[Año],2022,Tabla2[Mes],5,Tabla2[SubCategoria Detalle],'Book 2.1_Casos registrados'!B205,Tabla2[Tipo],'Book 2.1_Casos registrados'!$A$205)</f>
        <v>1</v>
      </c>
      <c r="H205" s="5">
        <f>+COUNTIFS(Tabla2[Sede],'Book 2.1_Casos registrados'!$A$184, Tabla2[Año],2022,Tabla2[Mes],6,Tabla2[SubCategoria Detalle],'Book 2.1_Casos registrados'!B205,Tabla2[Tipo],'Book 2.1_Casos registrados'!$A$205)</f>
        <v>2</v>
      </c>
      <c r="I205" s="5">
        <f>+COUNTIFS(Tabla2[Sede],'Book 2.1_Casos registrados'!$A$184, Tabla2[Año],2022,Tabla2[Mes],7,Tabla2[SubCategoria Detalle],'Book 2.1_Casos registrados'!B205,Tabla2[Tipo],'Book 2.1_Casos registrados'!$A$205)</f>
        <v>0</v>
      </c>
      <c r="J205" s="5">
        <f>+COUNTIFS(Tabla2[Sede],'Book 2.1_Casos registrados'!$A$184, Tabla2[Año],2022,Tabla2[Mes],8,Tabla2[SubCategoria Detalle],'Book 2.1_Casos registrados'!B205,Tabla2[Tipo],'Book 2.1_Casos registrados'!$A$205)</f>
        <v>0</v>
      </c>
      <c r="K205" s="5">
        <f>+COUNTIFS(Tabla2[Sede],'Book 2.1_Casos registrados'!$A$184, Tabla2[Año],2022,Tabla2[Mes],9,Tabla2[SubCategoria Detalle],'Book 2.1_Casos registrados'!B205,Tabla2[Tipo],'Book 2.1_Casos registrados'!$A$205)</f>
        <v>1</v>
      </c>
      <c r="L205" s="5">
        <f>+COUNTIFS(Tabla2[Sede],'Book 2.1_Casos registrados'!$A$184, Tabla2[Año],2022,Tabla2[Mes],10,Tabla2[SubCategoria Detalle],'Book 2.1_Casos registrados'!B205,Tabla2[Tipo],'Book 2.1_Casos registrados'!$A$205)</f>
        <v>0</v>
      </c>
      <c r="M205" s="5">
        <f>+COUNTIFS(Tabla2[Sede],'Book 2.1_Casos registrados'!$A$184, Tabla2[Año],2022,Tabla2[Mes],11,Tabla2[SubCategoria Detalle],'Book 2.1_Casos registrados'!B205,Tabla2[Tipo],'Book 2.1_Casos registrados'!$A$205)</f>
        <v>0</v>
      </c>
      <c r="N205" s="5"/>
    </row>
    <row r="206" spans="1:14" ht="15" x14ac:dyDescent="0.25">
      <c r="A206" s="56"/>
      <c r="B206" s="36" t="s">
        <v>8893</v>
      </c>
      <c r="C206" s="5">
        <f>+COUNTIFS(Tabla2[Sede],'Book 2.1_Casos registrados'!$A$184, Tabla2[Año],2022,Tabla2[Mes],1,Tabla2[SubCategoria Detalle],'Book 2.1_Casos registrados'!B206,Tabla2[Tipo],'Book 2.1_Casos registrados'!$A$205)</f>
        <v>0</v>
      </c>
      <c r="D206" s="5">
        <f>+COUNTIFS(Tabla2[Sede],'Book 2.1_Casos registrados'!$A$184, Tabla2[Año],2022,Tabla2[Mes],2,Tabla2[SubCategoria Detalle],'Book 2.1_Casos registrados'!B206,Tabla2[Tipo],'Book 2.1_Casos registrados'!$A$205)</f>
        <v>12</v>
      </c>
      <c r="E206" s="5">
        <f>+COUNTIFS(Tabla2[Sede],'Book 2.1_Casos registrados'!$A$184, Tabla2[Año],2022,Tabla2[Mes],3,Tabla2[SubCategoria Detalle],'Book 2.1_Casos registrados'!B206,Tabla2[Tipo],'Book 2.1_Casos registrados'!$A$205)</f>
        <v>6</v>
      </c>
      <c r="F206" s="5">
        <f>+COUNTIFS(Tabla2[Sede],'Book 2.1_Casos registrados'!$A$184, Tabla2[Año],2022,Tabla2[Mes],4,Tabla2[SubCategoria Detalle],'Book 2.1_Casos registrados'!B206,Tabla2[Tipo],'Book 2.1_Casos registrados'!$A$205)</f>
        <v>0</v>
      </c>
      <c r="G206" s="5">
        <f>+COUNTIFS(Tabla2[Sede],'Book 2.1_Casos registrados'!$A$184, Tabla2[Año],2022,Tabla2[Mes],5,Tabla2[SubCategoria Detalle],'Book 2.1_Casos registrados'!B206,Tabla2[Tipo],'Book 2.1_Casos registrados'!$A$205)</f>
        <v>0</v>
      </c>
      <c r="H206" s="5">
        <f>+COUNTIFS(Tabla2[Sede],'Book 2.1_Casos registrados'!$A$184, Tabla2[Año],2022,Tabla2[Mes],6,Tabla2[SubCategoria Detalle],'Book 2.1_Casos registrados'!B206,Tabla2[Tipo],'Book 2.1_Casos registrados'!$A$205)</f>
        <v>0</v>
      </c>
      <c r="I206" s="5">
        <f>+COUNTIFS(Tabla2[Sede],'Book 2.1_Casos registrados'!$A$184, Tabla2[Año],2022,Tabla2[Mes],7,Tabla2[SubCategoria Detalle],'Book 2.1_Casos registrados'!B206,Tabla2[Tipo],'Book 2.1_Casos registrados'!$A$205)</f>
        <v>0</v>
      </c>
      <c r="J206" s="5">
        <f>+COUNTIFS(Tabla2[Sede],'Book 2.1_Casos registrados'!$A$184, Tabla2[Año],2022,Tabla2[Mes],8,Tabla2[SubCategoria Detalle],'Book 2.1_Casos registrados'!B206,Tabla2[Tipo],'Book 2.1_Casos registrados'!$A$205)</f>
        <v>0</v>
      </c>
      <c r="K206" s="5">
        <f>+COUNTIFS(Tabla2[Sede],'Book 2.1_Casos registrados'!$A$184, Tabla2[Año],2022,Tabla2[Mes],9,Tabla2[SubCategoria Detalle],'Book 2.1_Casos registrados'!B206,Tabla2[Tipo],'Book 2.1_Casos registrados'!$A$205)</f>
        <v>0</v>
      </c>
      <c r="L206" s="5">
        <f>+COUNTIFS(Tabla2[Sede],'Book 2.1_Casos registrados'!$A$184, Tabla2[Año],2022,Tabla2[Mes],10,Tabla2[SubCategoria Detalle],'Book 2.1_Casos registrados'!B206,Tabla2[Tipo],'Book 2.1_Casos registrados'!$A$205)</f>
        <v>0</v>
      </c>
      <c r="M206" s="5">
        <f>+COUNTIFS(Tabla2[Sede],'Book 2.1_Casos registrados'!$A$184, Tabla2[Año],2022,Tabla2[Mes],11,Tabla2[SubCategoria Detalle],'Book 2.1_Casos registrados'!B206,Tabla2[Tipo],'Book 2.1_Casos registrados'!$A$205)</f>
        <v>0</v>
      </c>
      <c r="N206" s="5"/>
    </row>
    <row r="207" spans="1:14" ht="15" x14ac:dyDescent="0.25">
      <c r="A207" s="56"/>
      <c r="B207" s="36" t="s">
        <v>7745</v>
      </c>
      <c r="C207" s="5">
        <f>+COUNTIFS(Tabla2[Sede],'Book 2.1_Casos registrados'!$A$184, Tabla2[Año],2022,Tabla2[Mes],1,Tabla2[SubCategoria Detalle],'Book 2.1_Casos registrados'!B207,Tabla2[Tipo],'Book 2.1_Casos registrados'!$A$205)</f>
        <v>9</v>
      </c>
      <c r="D207" s="5">
        <f>+COUNTIFS(Tabla2[Sede],'Book 2.1_Casos registrados'!$A$184, Tabla2[Año],2022,Tabla2[Mes],2,Tabla2[SubCategoria Detalle],'Book 2.1_Casos registrados'!B207,Tabla2[Tipo],'Book 2.1_Casos registrados'!$A$205)</f>
        <v>0</v>
      </c>
      <c r="E207" s="5">
        <f>+COUNTIFS(Tabla2[Sede],'Book 2.1_Casos registrados'!$A$184, Tabla2[Año],2022,Tabla2[Mes],3,Tabla2[SubCategoria Detalle],'Book 2.1_Casos registrados'!B207,Tabla2[Tipo],'Book 2.1_Casos registrados'!$A$205)</f>
        <v>0</v>
      </c>
      <c r="F207" s="5">
        <f>+COUNTIFS(Tabla2[Sede],'Book 2.1_Casos registrados'!$A$184, Tabla2[Año],2022,Tabla2[Mes],4,Tabla2[SubCategoria Detalle],'Book 2.1_Casos registrados'!B207,Tabla2[Tipo],'Book 2.1_Casos registrados'!$A$205)</f>
        <v>0</v>
      </c>
      <c r="G207" s="5">
        <f>+COUNTIFS(Tabla2[Sede],'Book 2.1_Casos registrados'!$A$184, Tabla2[Año],2022,Tabla2[Mes],5,Tabla2[SubCategoria Detalle],'Book 2.1_Casos registrados'!B207,Tabla2[Tipo],'Book 2.1_Casos registrados'!$A$205)</f>
        <v>0</v>
      </c>
      <c r="H207" s="5">
        <f>+COUNTIFS(Tabla2[Sede],'Book 2.1_Casos registrados'!$A$184, Tabla2[Año],2022,Tabla2[Mes],6,Tabla2[SubCategoria Detalle],'Book 2.1_Casos registrados'!B207,Tabla2[Tipo],'Book 2.1_Casos registrados'!$A$205)</f>
        <v>0</v>
      </c>
      <c r="I207" s="5">
        <f>+COUNTIFS(Tabla2[Sede],'Book 2.1_Casos registrados'!$A$184, Tabla2[Año],2022,Tabla2[Mes],7,Tabla2[SubCategoria Detalle],'Book 2.1_Casos registrados'!B207,Tabla2[Tipo],'Book 2.1_Casos registrados'!$A$205)</f>
        <v>0</v>
      </c>
      <c r="J207" s="5">
        <f>+COUNTIFS(Tabla2[Sede],'Book 2.1_Casos registrados'!$A$184, Tabla2[Año],2022,Tabla2[Mes],8,Tabla2[SubCategoria Detalle],'Book 2.1_Casos registrados'!B207,Tabla2[Tipo],'Book 2.1_Casos registrados'!$A$205)</f>
        <v>0</v>
      </c>
      <c r="K207" s="5">
        <f>+COUNTIFS(Tabla2[Sede],'Book 2.1_Casos registrados'!$A$184, Tabla2[Año],2022,Tabla2[Mes],9,Tabla2[SubCategoria Detalle],'Book 2.1_Casos registrados'!B207,Tabla2[Tipo],'Book 2.1_Casos registrados'!$A$205)</f>
        <v>0</v>
      </c>
      <c r="L207" s="5">
        <f>+COUNTIFS(Tabla2[Sede],'Book 2.1_Casos registrados'!$A$184, Tabla2[Año],2022,Tabla2[Mes],10,Tabla2[SubCategoria Detalle],'Book 2.1_Casos registrados'!B207,Tabla2[Tipo],'Book 2.1_Casos registrados'!$A$205)</f>
        <v>0</v>
      </c>
      <c r="M207" s="5">
        <f>+COUNTIFS(Tabla2[Sede],'Book 2.1_Casos registrados'!$A$184, Tabla2[Año],2022,Tabla2[Mes],11,Tabla2[SubCategoria Detalle],'Book 2.1_Casos registrados'!B207,Tabla2[Tipo],'Book 2.1_Casos registrados'!$A$205)</f>
        <v>0</v>
      </c>
      <c r="N207" s="5"/>
    </row>
    <row r="208" spans="1:14" ht="15" x14ac:dyDescent="0.25">
      <c r="A208" s="56"/>
      <c r="B208" s="36" t="s">
        <v>7730</v>
      </c>
      <c r="C208" s="5">
        <f>+COUNTIFS(Tabla2[Sede],'Book 2.1_Casos registrados'!$A$184, Tabla2[Año],2022,Tabla2[Mes],1,Tabla2[SubCategoria Detalle],'Book 2.1_Casos registrados'!B208,Tabla2[Tipo],'Book 2.1_Casos registrados'!$A$205)</f>
        <v>15</v>
      </c>
      <c r="D208" s="5">
        <f>+COUNTIFS(Tabla2[Sede],'Book 2.1_Casos registrados'!$A$184, Tabla2[Año],2022,Tabla2[Mes],2,Tabla2[SubCategoria Detalle],'Book 2.1_Casos registrados'!B208,Tabla2[Tipo],'Book 2.1_Casos registrados'!$A$205)</f>
        <v>1</v>
      </c>
      <c r="E208" s="5">
        <f>+COUNTIFS(Tabla2[Sede],'Book 2.1_Casos registrados'!$A$184, Tabla2[Año],2022,Tabla2[Mes],3,Tabla2[SubCategoria Detalle],'Book 2.1_Casos registrados'!B208,Tabla2[Tipo],'Book 2.1_Casos registrados'!$A$205)</f>
        <v>0</v>
      </c>
      <c r="F208" s="5">
        <f>+COUNTIFS(Tabla2[Sede],'Book 2.1_Casos registrados'!$A$184, Tabla2[Año],2022,Tabla2[Mes],4,Tabla2[SubCategoria Detalle],'Book 2.1_Casos registrados'!B208,Tabla2[Tipo],'Book 2.1_Casos registrados'!$A$205)</f>
        <v>2</v>
      </c>
      <c r="G208" s="5">
        <f>+COUNTIFS(Tabla2[Sede],'Book 2.1_Casos registrados'!$A$184, Tabla2[Año],2022,Tabla2[Mes],5,Tabla2[SubCategoria Detalle],'Book 2.1_Casos registrados'!B208,Tabla2[Tipo],'Book 2.1_Casos registrados'!$A$205)</f>
        <v>1</v>
      </c>
      <c r="H208" s="5">
        <f>+COUNTIFS(Tabla2[Sede],'Book 2.1_Casos registrados'!$A$184, Tabla2[Año],2022,Tabla2[Mes],6,Tabla2[SubCategoria Detalle],'Book 2.1_Casos registrados'!B208,Tabla2[Tipo],'Book 2.1_Casos registrados'!$A$205)</f>
        <v>0</v>
      </c>
      <c r="I208" s="5">
        <f>+COUNTIFS(Tabla2[Sede],'Book 2.1_Casos registrados'!$A$184, Tabla2[Año],2022,Tabla2[Mes],7,Tabla2[SubCategoria Detalle],'Book 2.1_Casos registrados'!B208,Tabla2[Tipo],'Book 2.1_Casos registrados'!$A$205)</f>
        <v>0</v>
      </c>
      <c r="J208" s="5">
        <f>+COUNTIFS(Tabla2[Sede],'Book 2.1_Casos registrados'!$A$184, Tabla2[Año],2022,Tabla2[Mes],8,Tabla2[SubCategoria Detalle],'Book 2.1_Casos registrados'!B208,Tabla2[Tipo],'Book 2.1_Casos registrados'!$A$205)</f>
        <v>0</v>
      </c>
      <c r="K208" s="5">
        <f>+COUNTIFS(Tabla2[Sede],'Book 2.1_Casos registrados'!$A$184, Tabla2[Año],2022,Tabla2[Mes],9,Tabla2[SubCategoria Detalle],'Book 2.1_Casos registrados'!B208,Tabla2[Tipo],'Book 2.1_Casos registrados'!$A$205)</f>
        <v>2</v>
      </c>
      <c r="L208" s="5">
        <f>+COUNTIFS(Tabla2[Sede],'Book 2.1_Casos registrados'!$A$184, Tabla2[Año],2022,Tabla2[Mes],10,Tabla2[SubCategoria Detalle],'Book 2.1_Casos registrados'!B208,Tabla2[Tipo],'Book 2.1_Casos registrados'!$A$205)</f>
        <v>0</v>
      </c>
      <c r="M208" s="5">
        <f>+COUNTIFS(Tabla2[Sede],'Book 2.1_Casos registrados'!$A$184, Tabla2[Año],2022,Tabla2[Mes],11,Tabla2[SubCategoria Detalle],'Book 2.1_Casos registrados'!B208,Tabla2[Tipo],'Book 2.1_Casos registrados'!$A$205)</f>
        <v>0</v>
      </c>
      <c r="N208" s="5"/>
    </row>
    <row r="209" spans="1:14" ht="15" x14ac:dyDescent="0.25">
      <c r="A209" s="56"/>
      <c r="B209" s="36" t="s">
        <v>7726</v>
      </c>
      <c r="C209" s="5">
        <f>+COUNTIFS(Tabla2[Sede],'Book 2.1_Casos registrados'!$A$184, Tabla2[Año],2022,Tabla2[Mes],1,Tabla2[SubCategoria Detalle],'Book 2.1_Casos registrados'!B209,Tabla2[Tipo],'Book 2.1_Casos registrados'!$A$205)</f>
        <v>0</v>
      </c>
      <c r="D209" s="5">
        <f>+COUNTIFS(Tabla2[Sede],'Book 2.1_Casos registrados'!$A$184, Tabla2[Año],2022,Tabla2[Mes],2,Tabla2[SubCategoria Detalle],'Book 2.1_Casos registrados'!B209,Tabla2[Tipo],'Book 2.1_Casos registrados'!$A$205)</f>
        <v>0</v>
      </c>
      <c r="E209" s="5">
        <f>+COUNTIFS(Tabla2[Sede],'Book 2.1_Casos registrados'!$A$184, Tabla2[Año],2022,Tabla2[Mes],3,Tabla2[SubCategoria Detalle],'Book 2.1_Casos registrados'!B209,Tabla2[Tipo],'Book 2.1_Casos registrados'!$A$205)</f>
        <v>0</v>
      </c>
      <c r="F209" s="5">
        <f>+COUNTIFS(Tabla2[Sede],'Book 2.1_Casos registrados'!$A$184, Tabla2[Año],2022,Tabla2[Mes],4,Tabla2[SubCategoria Detalle],'Book 2.1_Casos registrados'!B209,Tabla2[Tipo],'Book 2.1_Casos registrados'!$A$205)</f>
        <v>0</v>
      </c>
      <c r="G209" s="5">
        <f>+COUNTIFS(Tabla2[Sede],'Book 2.1_Casos registrados'!$A$184, Tabla2[Año],2022,Tabla2[Mes],5,Tabla2[SubCategoria Detalle],'Book 2.1_Casos registrados'!B209,Tabla2[Tipo],'Book 2.1_Casos registrados'!$A$205)</f>
        <v>0</v>
      </c>
      <c r="H209" s="5">
        <f>+COUNTIFS(Tabla2[Sede],'Book 2.1_Casos registrados'!$A$184, Tabla2[Año],2022,Tabla2[Mes],6,Tabla2[SubCategoria Detalle],'Book 2.1_Casos registrados'!B209,Tabla2[Tipo],'Book 2.1_Casos registrados'!$A$205)</f>
        <v>0</v>
      </c>
      <c r="I209" s="5">
        <f>+COUNTIFS(Tabla2[Sede],'Book 2.1_Casos registrados'!$A$184, Tabla2[Año],2022,Tabla2[Mes],7,Tabla2[SubCategoria Detalle],'Book 2.1_Casos registrados'!B209,Tabla2[Tipo],'Book 2.1_Casos registrados'!$A$205)</f>
        <v>0</v>
      </c>
      <c r="J209" s="5">
        <f>+COUNTIFS(Tabla2[Sede],'Book 2.1_Casos registrados'!$A$184, Tabla2[Año],2022,Tabla2[Mes],8,Tabla2[SubCategoria Detalle],'Book 2.1_Casos registrados'!B209,Tabla2[Tipo],'Book 2.1_Casos registrados'!$A$205)</f>
        <v>0</v>
      </c>
      <c r="K209" s="5">
        <f>+COUNTIFS(Tabla2[Sede],'Book 2.1_Casos registrados'!$A$184, Tabla2[Año],2022,Tabla2[Mes],9,Tabla2[SubCategoria Detalle],'Book 2.1_Casos registrados'!B209,Tabla2[Tipo],'Book 2.1_Casos registrados'!$A$205)</f>
        <v>0</v>
      </c>
      <c r="L209" s="5">
        <f>+COUNTIFS(Tabla2[Sede],'Book 2.1_Casos registrados'!$A$184, Tabla2[Año],2022,Tabla2[Mes],10,Tabla2[SubCategoria Detalle],'Book 2.1_Casos registrados'!B209,Tabla2[Tipo],'Book 2.1_Casos registrados'!$A$205)</f>
        <v>0</v>
      </c>
      <c r="M209" s="5">
        <f>+COUNTIFS(Tabla2[Sede],'Book 2.1_Casos registrados'!$A$184, Tabla2[Año],2022,Tabla2[Mes],11,Tabla2[SubCategoria Detalle],'Book 2.1_Casos registrados'!B209,Tabla2[Tipo],'Book 2.1_Casos registrados'!$A$205)</f>
        <v>0</v>
      </c>
      <c r="N209" s="5"/>
    </row>
    <row r="210" spans="1:14" ht="15" x14ac:dyDescent="0.25">
      <c r="A210" s="56"/>
      <c r="B210" s="36" t="s">
        <v>8459</v>
      </c>
      <c r="C210" s="5">
        <f>+COUNTIFS(Tabla2[Sede],'Book 2.1_Casos registrados'!$A$184, Tabla2[Año],2022,Tabla2[Mes],1,Tabla2[SubCategoria Detalle],'Book 2.1_Casos registrados'!B210,Tabla2[Tipo],'Book 2.1_Casos registrados'!$A$205)</f>
        <v>0</v>
      </c>
      <c r="D210" s="5">
        <f>+COUNTIFS(Tabla2[Sede],'Book 2.1_Casos registrados'!$A$184, Tabla2[Año],2022,Tabla2[Mes],2,Tabla2[SubCategoria Detalle],'Book 2.1_Casos registrados'!B210,Tabla2[Tipo],'Book 2.1_Casos registrados'!$A$205)</f>
        <v>0</v>
      </c>
      <c r="E210" s="5">
        <f>+COUNTIFS(Tabla2[Sede],'Book 2.1_Casos registrados'!$A$184, Tabla2[Año],2022,Tabla2[Mes],3,Tabla2[SubCategoria Detalle],'Book 2.1_Casos registrados'!B210,Tabla2[Tipo],'Book 2.1_Casos registrados'!$A$205)</f>
        <v>0</v>
      </c>
      <c r="F210" s="5">
        <f>+COUNTIFS(Tabla2[Sede],'Book 2.1_Casos registrados'!$A$184, Tabla2[Año],2022,Tabla2[Mes],4,Tabla2[SubCategoria Detalle],'Book 2.1_Casos registrados'!B210,Tabla2[Tipo],'Book 2.1_Casos registrados'!$A$205)</f>
        <v>15</v>
      </c>
      <c r="G210" s="5">
        <f>+COUNTIFS(Tabla2[Sede],'Book 2.1_Casos registrados'!$A$184, Tabla2[Año],2022,Tabla2[Mes],5,Tabla2[SubCategoria Detalle],'Book 2.1_Casos registrados'!B210,Tabla2[Tipo],'Book 2.1_Casos registrados'!$A$205)</f>
        <v>3</v>
      </c>
      <c r="H210" s="5">
        <f>+COUNTIFS(Tabla2[Sede],'Book 2.1_Casos registrados'!$A$184, Tabla2[Año],2022,Tabla2[Mes],6,Tabla2[SubCategoria Detalle],'Book 2.1_Casos registrados'!B210,Tabla2[Tipo],'Book 2.1_Casos registrados'!$A$205)</f>
        <v>0</v>
      </c>
      <c r="I210" s="5">
        <f>+COUNTIFS(Tabla2[Sede],'Book 2.1_Casos registrados'!$A$184, Tabla2[Año],2022,Tabla2[Mes],7,Tabla2[SubCategoria Detalle],'Book 2.1_Casos registrados'!B210,Tabla2[Tipo],'Book 2.1_Casos registrados'!$A$205)</f>
        <v>0</v>
      </c>
      <c r="J210" s="5">
        <f>+COUNTIFS(Tabla2[Sede],'Book 2.1_Casos registrados'!$A$184, Tabla2[Año],2022,Tabla2[Mes],8,Tabla2[SubCategoria Detalle],'Book 2.1_Casos registrados'!B210,Tabla2[Tipo],'Book 2.1_Casos registrados'!$A$205)</f>
        <v>0</v>
      </c>
      <c r="K210" s="5">
        <f>+COUNTIFS(Tabla2[Sede],'Book 2.1_Casos registrados'!$A$184, Tabla2[Año],2022,Tabla2[Mes],9,Tabla2[SubCategoria Detalle],'Book 2.1_Casos registrados'!B210,Tabla2[Tipo],'Book 2.1_Casos registrados'!$A$205)</f>
        <v>0</v>
      </c>
      <c r="L210" s="5">
        <f>+COUNTIFS(Tabla2[Sede],'Book 2.1_Casos registrados'!$A$184, Tabla2[Año],2022,Tabla2[Mes],10,Tabla2[SubCategoria Detalle],'Book 2.1_Casos registrados'!B210,Tabla2[Tipo],'Book 2.1_Casos registrados'!$A$205)</f>
        <v>0</v>
      </c>
      <c r="M210" s="5">
        <f>+COUNTIFS(Tabla2[Sede],'Book 2.1_Casos registrados'!$A$184, Tabla2[Año],2022,Tabla2[Mes],11,Tabla2[SubCategoria Detalle],'Book 2.1_Casos registrados'!B210,Tabla2[Tipo],'Book 2.1_Casos registrados'!$A$205)</f>
        <v>0</v>
      </c>
      <c r="N210" s="5"/>
    </row>
    <row r="211" spans="1:14" ht="15" x14ac:dyDescent="0.25">
      <c r="A211" s="56"/>
      <c r="B211" s="36" t="s">
        <v>8535</v>
      </c>
      <c r="C211" s="5">
        <f>+COUNTIFS(Tabla2[Sede],'Book 2.1_Casos registrados'!$A$184, Tabla2[Año],2022,Tabla2[Mes],1,Tabla2[SubCategoria Detalle],'Book 2.1_Casos registrados'!B211,Tabla2[Tipo],'Book 2.1_Casos registrados'!$A$205)</f>
        <v>0</v>
      </c>
      <c r="D211" s="5">
        <f>+COUNTIFS(Tabla2[Sede],'Book 2.1_Casos registrados'!$A$184, Tabla2[Año],2022,Tabla2[Mes],2,Tabla2[SubCategoria Detalle],'Book 2.1_Casos registrados'!B211,Tabla2[Tipo],'Book 2.1_Casos registrados'!$A$205)</f>
        <v>1</v>
      </c>
      <c r="E211" s="5">
        <f>+COUNTIFS(Tabla2[Sede],'Book 2.1_Casos registrados'!$A$184, Tabla2[Año],2022,Tabla2[Mes],3,Tabla2[SubCategoria Detalle],'Book 2.1_Casos registrados'!B211,Tabla2[Tipo],'Book 2.1_Casos registrados'!$A$205)</f>
        <v>0</v>
      </c>
      <c r="F211" s="5">
        <f>+COUNTIFS(Tabla2[Sede],'Book 2.1_Casos registrados'!$A$184, Tabla2[Año],2022,Tabla2[Mes],4,Tabla2[SubCategoria Detalle],'Book 2.1_Casos registrados'!B211,Tabla2[Tipo],'Book 2.1_Casos registrados'!$A$205)</f>
        <v>0</v>
      </c>
      <c r="G211" s="5">
        <f>+COUNTIFS(Tabla2[Sede],'Book 2.1_Casos registrados'!$A$184, Tabla2[Año],2022,Tabla2[Mes],5,Tabla2[SubCategoria Detalle],'Book 2.1_Casos registrados'!B211,Tabla2[Tipo],'Book 2.1_Casos registrados'!$A$205)</f>
        <v>4</v>
      </c>
      <c r="H211" s="5">
        <f>+COUNTIFS(Tabla2[Sede],'Book 2.1_Casos registrados'!$A$184, Tabla2[Año],2022,Tabla2[Mes],6,Tabla2[SubCategoria Detalle],'Book 2.1_Casos registrados'!B211,Tabla2[Tipo],'Book 2.1_Casos registrados'!$A$205)</f>
        <v>0</v>
      </c>
      <c r="I211" s="5">
        <f>+COUNTIFS(Tabla2[Sede],'Book 2.1_Casos registrados'!$A$184, Tabla2[Año],2022,Tabla2[Mes],7,Tabla2[SubCategoria Detalle],'Book 2.1_Casos registrados'!B211,Tabla2[Tipo],'Book 2.1_Casos registrados'!$A$205)</f>
        <v>0</v>
      </c>
      <c r="J211" s="5">
        <f>+COUNTIFS(Tabla2[Sede],'Book 2.1_Casos registrados'!$A$184, Tabla2[Año],2022,Tabla2[Mes],8,Tabla2[SubCategoria Detalle],'Book 2.1_Casos registrados'!B211,Tabla2[Tipo],'Book 2.1_Casos registrados'!$A$205)</f>
        <v>0</v>
      </c>
      <c r="K211" s="5">
        <f>+COUNTIFS(Tabla2[Sede],'Book 2.1_Casos registrados'!$A$184, Tabla2[Año],2022,Tabla2[Mes],9,Tabla2[SubCategoria Detalle],'Book 2.1_Casos registrados'!B211,Tabla2[Tipo],'Book 2.1_Casos registrados'!$A$205)</f>
        <v>2</v>
      </c>
      <c r="L211" s="5">
        <f>+COUNTIFS(Tabla2[Sede],'Book 2.1_Casos registrados'!$A$184, Tabla2[Año],2022,Tabla2[Mes],10,Tabla2[SubCategoria Detalle],'Book 2.1_Casos registrados'!B211,Tabla2[Tipo],'Book 2.1_Casos registrados'!$A$205)</f>
        <v>0</v>
      </c>
      <c r="M211" s="5">
        <f>+COUNTIFS(Tabla2[Sede],'Book 2.1_Casos registrados'!$A$184, Tabla2[Año],2022,Tabla2[Mes],11,Tabla2[SubCategoria Detalle],'Book 2.1_Casos registrados'!B211,Tabla2[Tipo],'Book 2.1_Casos registrados'!$A$205)</f>
        <v>0</v>
      </c>
      <c r="N211" s="5"/>
    </row>
    <row r="212" spans="1:14" ht="15" x14ac:dyDescent="0.25">
      <c r="A212" s="56"/>
      <c r="B212" s="36" t="s">
        <v>7744</v>
      </c>
      <c r="C212" s="5">
        <f>+COUNTIFS(Tabla2[Sede],'Book 2.1_Casos registrados'!$A$184, Tabla2[Año],2022,Tabla2[Mes],1,Tabla2[SubCategoria Detalle],'Book 2.1_Casos registrados'!B212,Tabla2[Tipo],'Book 2.1_Casos registrados'!$A$205)</f>
        <v>0</v>
      </c>
      <c r="D212" s="5">
        <f>+COUNTIFS(Tabla2[Sede],'Book 2.1_Casos registrados'!$A$184, Tabla2[Año],2022,Tabla2[Mes],2,Tabla2[SubCategoria Detalle],'Book 2.1_Casos registrados'!B212,Tabla2[Tipo],'Book 2.1_Casos registrados'!$A$205)</f>
        <v>0</v>
      </c>
      <c r="E212" s="5">
        <f>+COUNTIFS(Tabla2[Sede],'Book 2.1_Casos registrados'!$A$184, Tabla2[Año],2022,Tabla2[Mes],3,Tabla2[SubCategoria Detalle],'Book 2.1_Casos registrados'!B212,Tabla2[Tipo],'Book 2.1_Casos registrados'!$A$205)</f>
        <v>1</v>
      </c>
      <c r="F212" s="5">
        <f>+COUNTIFS(Tabla2[Sede],'Book 2.1_Casos registrados'!$A$184, Tabla2[Año],2022,Tabla2[Mes],4,Tabla2[SubCategoria Detalle],'Book 2.1_Casos registrados'!B212,Tabla2[Tipo],'Book 2.1_Casos registrados'!$A$205)</f>
        <v>3</v>
      </c>
      <c r="G212" s="5">
        <f>+COUNTIFS(Tabla2[Sede],'Book 2.1_Casos registrados'!$A$184, Tabla2[Año],2022,Tabla2[Mes],5,Tabla2[SubCategoria Detalle],'Book 2.1_Casos registrados'!B212,Tabla2[Tipo],'Book 2.1_Casos registrados'!$A$205)</f>
        <v>2</v>
      </c>
      <c r="H212" s="5">
        <f>+COUNTIFS(Tabla2[Sede],'Book 2.1_Casos registrados'!$A$184, Tabla2[Año],2022,Tabla2[Mes],6,Tabla2[SubCategoria Detalle],'Book 2.1_Casos registrados'!B212,Tabla2[Tipo],'Book 2.1_Casos registrados'!$A$205)</f>
        <v>0</v>
      </c>
      <c r="I212" s="5">
        <f>+COUNTIFS(Tabla2[Sede],'Book 2.1_Casos registrados'!$A$184, Tabla2[Año],2022,Tabla2[Mes],7,Tabla2[SubCategoria Detalle],'Book 2.1_Casos registrados'!B212,Tabla2[Tipo],'Book 2.1_Casos registrados'!$A$205)</f>
        <v>0</v>
      </c>
      <c r="J212" s="5">
        <f>+COUNTIFS(Tabla2[Sede],'Book 2.1_Casos registrados'!$A$184, Tabla2[Año],2022,Tabla2[Mes],8,Tabla2[SubCategoria Detalle],'Book 2.1_Casos registrados'!B212,Tabla2[Tipo],'Book 2.1_Casos registrados'!$A$205)</f>
        <v>0</v>
      </c>
      <c r="K212" s="5">
        <f>+COUNTIFS(Tabla2[Sede],'Book 2.1_Casos registrados'!$A$184, Tabla2[Año],2022,Tabla2[Mes],9,Tabla2[SubCategoria Detalle],'Book 2.1_Casos registrados'!B212,Tabla2[Tipo],'Book 2.1_Casos registrados'!$A$205)</f>
        <v>2</v>
      </c>
      <c r="L212" s="5">
        <f>+COUNTIFS(Tabla2[Sede],'Book 2.1_Casos registrados'!$A$184, Tabla2[Año],2022,Tabla2[Mes],10,Tabla2[SubCategoria Detalle],'Book 2.1_Casos registrados'!B212,Tabla2[Tipo],'Book 2.1_Casos registrados'!$A$205)</f>
        <v>0</v>
      </c>
      <c r="M212" s="5">
        <f>+COUNTIFS(Tabla2[Sede],'Book 2.1_Casos registrados'!$A$184, Tabla2[Año],2022,Tabla2[Mes],11,Tabla2[SubCategoria Detalle],'Book 2.1_Casos registrados'!B212,Tabla2[Tipo],'Book 2.1_Casos registrados'!$A$205)</f>
        <v>0</v>
      </c>
      <c r="N212" s="5"/>
    </row>
    <row r="213" spans="1:14" ht="15" x14ac:dyDescent="0.25">
      <c r="A213" s="56"/>
      <c r="B213" s="36" t="s">
        <v>7723</v>
      </c>
      <c r="C213" s="5">
        <f>+COUNTIFS(Tabla2[Sede],'Book 2.1_Casos registrados'!$A$184, Tabla2[Año],2022,Tabla2[Mes],1,Tabla2[SubCategoria Detalle],'Book 2.1_Casos registrados'!B213,Tabla2[Tipo],'Book 2.1_Casos registrados'!$A$205)</f>
        <v>0</v>
      </c>
      <c r="D213" s="5">
        <f>+COUNTIFS(Tabla2[Sede],'Book 2.1_Casos registrados'!$A$184, Tabla2[Año],2022,Tabla2[Mes],2,Tabla2[SubCategoria Detalle],'Book 2.1_Casos registrados'!B213,Tabla2[Tipo],'Book 2.1_Casos registrados'!$A$205)</f>
        <v>0</v>
      </c>
      <c r="E213" s="5">
        <f>+COUNTIFS(Tabla2[Sede],'Book 2.1_Casos registrados'!$A$184, Tabla2[Año],2022,Tabla2[Mes],3,Tabla2[SubCategoria Detalle],'Book 2.1_Casos registrados'!B213,Tabla2[Tipo],'Book 2.1_Casos registrados'!$A$205)</f>
        <v>0</v>
      </c>
      <c r="F213" s="5">
        <f>+COUNTIFS(Tabla2[Sede],'Book 2.1_Casos registrados'!$A$184, Tabla2[Año],2022,Tabla2[Mes],4,Tabla2[SubCategoria Detalle],'Book 2.1_Casos registrados'!B213,Tabla2[Tipo],'Book 2.1_Casos registrados'!$A$205)</f>
        <v>0</v>
      </c>
      <c r="G213" s="5">
        <f>+COUNTIFS(Tabla2[Sede],'Book 2.1_Casos registrados'!$A$184, Tabla2[Año],2022,Tabla2[Mes],5,Tabla2[SubCategoria Detalle],'Book 2.1_Casos registrados'!B213,Tabla2[Tipo],'Book 2.1_Casos registrados'!$A$205)</f>
        <v>1</v>
      </c>
      <c r="H213" s="5">
        <f>+COUNTIFS(Tabla2[Sede],'Book 2.1_Casos registrados'!$A$184, Tabla2[Año],2022,Tabla2[Mes],6,Tabla2[SubCategoria Detalle],'Book 2.1_Casos registrados'!B213,Tabla2[Tipo],'Book 2.1_Casos registrados'!$A$205)</f>
        <v>1</v>
      </c>
      <c r="I213" s="5">
        <f>+COUNTIFS(Tabla2[Sede],'Book 2.1_Casos registrados'!$A$184, Tabla2[Año],2022,Tabla2[Mes],7,Tabla2[SubCategoria Detalle],'Book 2.1_Casos registrados'!B213,Tabla2[Tipo],'Book 2.1_Casos registrados'!$A$205)</f>
        <v>0</v>
      </c>
      <c r="J213" s="5">
        <f>+COUNTIFS(Tabla2[Sede],'Book 2.1_Casos registrados'!$A$184, Tabla2[Año],2022,Tabla2[Mes],8,Tabla2[SubCategoria Detalle],'Book 2.1_Casos registrados'!B213,Tabla2[Tipo],'Book 2.1_Casos registrados'!$A$205)</f>
        <v>0</v>
      </c>
      <c r="K213" s="5">
        <f>+COUNTIFS(Tabla2[Sede],'Book 2.1_Casos registrados'!$A$184, Tabla2[Año],2022,Tabla2[Mes],9,Tabla2[SubCategoria Detalle],'Book 2.1_Casos registrados'!B213,Tabla2[Tipo],'Book 2.1_Casos registrados'!$A$205)</f>
        <v>0</v>
      </c>
      <c r="L213" s="5">
        <f>+COUNTIFS(Tabla2[Sede],'Book 2.1_Casos registrados'!$A$184, Tabla2[Año],2022,Tabla2[Mes],10,Tabla2[SubCategoria Detalle],'Book 2.1_Casos registrados'!B213,Tabla2[Tipo],'Book 2.1_Casos registrados'!$A$205)</f>
        <v>0</v>
      </c>
      <c r="M213" s="5">
        <f>+COUNTIFS(Tabla2[Sede],'Book 2.1_Casos registrados'!$A$184, Tabla2[Año],2022,Tabla2[Mes],11,Tabla2[SubCategoria Detalle],'Book 2.1_Casos registrados'!B213,Tabla2[Tipo],'Book 2.1_Casos registrados'!$A$205)</f>
        <v>0</v>
      </c>
      <c r="N213" s="5"/>
    </row>
    <row r="214" spans="1:14" ht="15" x14ac:dyDescent="0.25">
      <c r="A214" s="56"/>
      <c r="B214" s="36" t="s">
        <v>8559</v>
      </c>
      <c r="C214" s="5">
        <f>+COUNTIFS(Tabla2[Sede],'Book 2.1_Casos registrados'!$A$184, Tabla2[Año],2022,Tabla2[Mes],1,Tabla2[SubCategoria Detalle],'Book 2.1_Casos registrados'!B214,Tabla2[Tipo],'Book 2.1_Casos registrados'!$A$205)</f>
        <v>0</v>
      </c>
      <c r="D214" s="5">
        <f>+COUNTIFS(Tabla2[Sede],'Book 2.1_Casos registrados'!$A$184, Tabla2[Año],2022,Tabla2[Mes],2,Tabla2[SubCategoria Detalle],'Book 2.1_Casos registrados'!B214,Tabla2[Tipo],'Book 2.1_Casos registrados'!$A$205)</f>
        <v>0</v>
      </c>
      <c r="E214" s="5">
        <f>+COUNTIFS(Tabla2[Sede],'Book 2.1_Casos registrados'!$A$184, Tabla2[Año],2022,Tabla2[Mes],3,Tabla2[SubCategoria Detalle],'Book 2.1_Casos registrados'!B214,Tabla2[Tipo],'Book 2.1_Casos registrados'!$A$205)</f>
        <v>0</v>
      </c>
      <c r="F214" s="5">
        <f>+COUNTIFS(Tabla2[Sede],'Book 2.1_Casos registrados'!$A$184, Tabla2[Año],2022,Tabla2[Mes],4,Tabla2[SubCategoria Detalle],'Book 2.1_Casos registrados'!B214,Tabla2[Tipo],'Book 2.1_Casos registrados'!$A$205)</f>
        <v>0</v>
      </c>
      <c r="G214" s="5">
        <f>+COUNTIFS(Tabla2[Sede],'Book 2.1_Casos registrados'!$A$184, Tabla2[Año],2022,Tabla2[Mes],5,Tabla2[SubCategoria Detalle],'Book 2.1_Casos registrados'!B214,Tabla2[Tipo],'Book 2.1_Casos registrados'!$A$205)</f>
        <v>0</v>
      </c>
      <c r="H214" s="5">
        <f>+COUNTIFS(Tabla2[Sede],'Book 2.1_Casos registrados'!$A$184, Tabla2[Año],2022,Tabla2[Mes],6,Tabla2[SubCategoria Detalle],'Book 2.1_Casos registrados'!B214,Tabla2[Tipo],'Book 2.1_Casos registrados'!$A$205)</f>
        <v>0</v>
      </c>
      <c r="I214" s="5">
        <f>+COUNTIFS(Tabla2[Sede],'Book 2.1_Casos registrados'!$A$184, Tabla2[Año],2022,Tabla2[Mes],7,Tabla2[SubCategoria Detalle],'Book 2.1_Casos registrados'!B214,Tabla2[Tipo],'Book 2.1_Casos registrados'!$A$205)</f>
        <v>0</v>
      </c>
      <c r="J214" s="5">
        <f>+COUNTIFS(Tabla2[Sede],'Book 2.1_Casos registrados'!$A$184, Tabla2[Año],2022,Tabla2[Mes],8,Tabla2[SubCategoria Detalle],'Book 2.1_Casos registrados'!B214,Tabla2[Tipo],'Book 2.1_Casos registrados'!$A$205)</f>
        <v>0</v>
      </c>
      <c r="K214" s="5">
        <f>+COUNTIFS(Tabla2[Sede],'Book 2.1_Casos registrados'!$A$184, Tabla2[Año],2022,Tabla2[Mes],9,Tabla2[SubCategoria Detalle],'Book 2.1_Casos registrados'!B214,Tabla2[Tipo],'Book 2.1_Casos registrados'!$A$205)</f>
        <v>0</v>
      </c>
      <c r="L214" s="5">
        <f>+COUNTIFS(Tabla2[Sede],'Book 2.1_Casos registrados'!$A$184, Tabla2[Año],2022,Tabla2[Mes],10,Tabla2[SubCategoria Detalle],'Book 2.1_Casos registrados'!B214,Tabla2[Tipo],'Book 2.1_Casos registrados'!$A$205)</f>
        <v>0</v>
      </c>
      <c r="M214" s="5">
        <f>+COUNTIFS(Tabla2[Sede],'Book 2.1_Casos registrados'!$A$184, Tabla2[Año],2022,Tabla2[Mes],11,Tabla2[SubCategoria Detalle],'Book 2.1_Casos registrados'!B214,Tabla2[Tipo],'Book 2.1_Casos registrados'!$A$205)</f>
        <v>0</v>
      </c>
      <c r="N214" s="5"/>
    </row>
    <row r="215" spans="1:14" ht="15" x14ac:dyDescent="0.25">
      <c r="A215" s="56"/>
      <c r="B215" s="36" t="s">
        <v>7721</v>
      </c>
      <c r="C215" s="5">
        <f>+COUNTIFS(Tabla2[Sede],'Book 2.1_Casos registrados'!$A$184, Tabla2[Año],2022,Tabla2[Mes],1,Tabla2[SubCategoria Detalle],'Book 2.1_Casos registrados'!B215,Tabla2[Tipo],'Book 2.1_Casos registrados'!$A$205)</f>
        <v>1</v>
      </c>
      <c r="D215" s="5">
        <f>+COUNTIFS(Tabla2[Sede],'Book 2.1_Casos registrados'!$A$184, Tabla2[Año],2022,Tabla2[Mes],2,Tabla2[SubCategoria Detalle],'Book 2.1_Casos registrados'!B215,Tabla2[Tipo],'Book 2.1_Casos registrados'!$A$205)</f>
        <v>0</v>
      </c>
      <c r="E215" s="5">
        <f>+COUNTIFS(Tabla2[Sede],'Book 2.1_Casos registrados'!$A$184, Tabla2[Año],2022,Tabla2[Mes],3,Tabla2[SubCategoria Detalle],'Book 2.1_Casos registrados'!B215,Tabla2[Tipo],'Book 2.1_Casos registrados'!$A$205)</f>
        <v>0</v>
      </c>
      <c r="F215" s="5">
        <f>+COUNTIFS(Tabla2[Sede],'Book 2.1_Casos registrados'!$A$184, Tabla2[Año],2022,Tabla2[Mes],4,Tabla2[SubCategoria Detalle],'Book 2.1_Casos registrados'!B215,Tabla2[Tipo],'Book 2.1_Casos registrados'!$A$205)</f>
        <v>0</v>
      </c>
      <c r="G215" s="5">
        <f>+COUNTIFS(Tabla2[Sede],'Book 2.1_Casos registrados'!$A$184, Tabla2[Año],2022,Tabla2[Mes],5,Tabla2[SubCategoria Detalle],'Book 2.1_Casos registrados'!B215,Tabla2[Tipo],'Book 2.1_Casos registrados'!$A$205)</f>
        <v>0</v>
      </c>
      <c r="H215" s="5">
        <f>+COUNTIFS(Tabla2[Sede],'Book 2.1_Casos registrados'!$A$184, Tabla2[Año],2022,Tabla2[Mes],6,Tabla2[SubCategoria Detalle],'Book 2.1_Casos registrados'!B215,Tabla2[Tipo],'Book 2.1_Casos registrados'!$A$205)</f>
        <v>0</v>
      </c>
      <c r="I215" s="5">
        <f>+COUNTIFS(Tabla2[Sede],'Book 2.1_Casos registrados'!$A$184, Tabla2[Año],2022,Tabla2[Mes],7,Tabla2[SubCategoria Detalle],'Book 2.1_Casos registrados'!B215,Tabla2[Tipo],'Book 2.1_Casos registrados'!$A$205)</f>
        <v>0</v>
      </c>
      <c r="J215" s="5">
        <f>+COUNTIFS(Tabla2[Sede],'Book 2.1_Casos registrados'!$A$184, Tabla2[Año],2022,Tabla2[Mes],8,Tabla2[SubCategoria Detalle],'Book 2.1_Casos registrados'!B215,Tabla2[Tipo],'Book 2.1_Casos registrados'!$A$205)</f>
        <v>0</v>
      </c>
      <c r="K215" s="5">
        <f>+COUNTIFS(Tabla2[Sede],'Book 2.1_Casos registrados'!$A$184, Tabla2[Año],2022,Tabla2[Mes],9,Tabla2[SubCategoria Detalle],'Book 2.1_Casos registrados'!B215,Tabla2[Tipo],'Book 2.1_Casos registrados'!$A$205)</f>
        <v>0</v>
      </c>
      <c r="L215" s="5">
        <f>+COUNTIFS(Tabla2[Sede],'Book 2.1_Casos registrados'!$A$184, Tabla2[Año],2022,Tabla2[Mes],10,Tabla2[SubCategoria Detalle],'Book 2.1_Casos registrados'!B215,Tabla2[Tipo],'Book 2.1_Casos registrados'!$A$205)</f>
        <v>0</v>
      </c>
      <c r="M215" s="5">
        <f>+COUNTIFS(Tabla2[Sede],'Book 2.1_Casos registrados'!$A$184, Tabla2[Año],2022,Tabla2[Mes],11,Tabla2[SubCategoria Detalle],'Book 2.1_Casos registrados'!B215,Tabla2[Tipo],'Book 2.1_Casos registrados'!$A$205)</f>
        <v>0</v>
      </c>
      <c r="N215" s="5"/>
    </row>
    <row r="216" spans="1:14" ht="15" x14ac:dyDescent="0.25">
      <c r="A216" s="56"/>
      <c r="B216" s="36" t="s">
        <v>7734</v>
      </c>
      <c r="C216" s="5"/>
      <c r="D216" s="5"/>
      <c r="E216" s="5"/>
      <c r="F216" s="5"/>
      <c r="G216" s="5"/>
      <c r="H216" s="5"/>
      <c r="I216" s="5"/>
      <c r="J216" s="5"/>
      <c r="K216" s="5"/>
      <c r="L216" s="5">
        <f>+COUNTIFS(Tabla2[Sede],'Book 2.1_Casos registrados'!$A$184, Tabla2[Año],2022,Tabla2[Mes],10,Tabla2[SubCategoria Detalle],'Book 2.1_Casos registrados'!B216,Tabla2[Tipo],'Book 2.1_Casos registrados'!$A$205)</f>
        <v>0</v>
      </c>
      <c r="M216" s="5">
        <f>+COUNTIFS(Tabla2[Sede],'Book 2.1_Casos registrados'!$A$184, Tabla2[Año],2022,Tabla2[Mes],11,Tabla2[SubCategoria Detalle],'Book 2.1_Casos registrados'!B216,Tabla2[Tipo],'Book 2.1_Casos registrados'!$A$205)</f>
        <v>0</v>
      </c>
      <c r="N216" s="5"/>
    </row>
    <row r="217" spans="1:14" ht="15" x14ac:dyDescent="0.25">
      <c r="A217" s="56"/>
      <c r="B217" s="36" t="s">
        <v>7980</v>
      </c>
      <c r="C217" s="5">
        <f>+COUNTIFS(Tabla2[Sede],'Book 2.1_Casos registrados'!$A$184, Tabla2[Año],2022,Tabla2[Mes],1,Tabla2[SubCategoria Detalle],'Book 2.1_Casos registrados'!B217,Tabla2[Tipo],'Book 2.1_Casos registrados'!$A$205)</f>
        <v>0</v>
      </c>
      <c r="D217" s="5">
        <f>+COUNTIFS(Tabla2[Sede],'Book 2.1_Casos registrados'!$A$184, Tabla2[Año],2022,Tabla2[Mes],2,Tabla2[SubCategoria Detalle],'Book 2.1_Casos registrados'!B217,Tabla2[Tipo],'Book 2.1_Casos registrados'!$A$205)</f>
        <v>3</v>
      </c>
      <c r="E217" s="5">
        <f>+COUNTIFS(Tabla2[Sede],'Book 2.1_Casos registrados'!$A$184, Tabla2[Año],2022,Tabla2[Mes],3,Tabla2[SubCategoria Detalle],'Book 2.1_Casos registrados'!B217,Tabla2[Tipo],'Book 2.1_Casos registrados'!$A$205)</f>
        <v>0</v>
      </c>
      <c r="F217" s="5">
        <f>+COUNTIFS(Tabla2[Sede],'Book 2.1_Casos registrados'!$A$184, Tabla2[Año],2022,Tabla2[Mes],4,Tabla2[SubCategoria Detalle],'Book 2.1_Casos registrados'!B217,Tabla2[Tipo],'Book 2.1_Casos registrados'!$A$205)</f>
        <v>0</v>
      </c>
      <c r="G217" s="5">
        <f>+COUNTIFS(Tabla2[Sede],'Book 2.1_Casos registrados'!$A$184, Tabla2[Año],2022,Tabla2[Mes],5,Tabla2[SubCategoria Detalle],'Book 2.1_Casos registrados'!B217,Tabla2[Tipo],'Book 2.1_Casos registrados'!$A$205)</f>
        <v>0</v>
      </c>
      <c r="H217" s="5">
        <f>+COUNTIFS(Tabla2[Sede],'Book 2.1_Casos registrados'!$A$184, Tabla2[Año],2022,Tabla2[Mes],6,Tabla2[SubCategoria Detalle],'Book 2.1_Casos registrados'!B217,Tabla2[Tipo],'Book 2.1_Casos registrados'!$A$205)</f>
        <v>0</v>
      </c>
      <c r="I217" s="5">
        <f>+COUNTIFS(Tabla2[Sede],'Book 2.1_Casos registrados'!$A$184, Tabla2[Año],2022,Tabla2[Mes],7,Tabla2[SubCategoria Detalle],'Book 2.1_Casos registrados'!B217,Tabla2[Tipo],'Book 2.1_Casos registrados'!$A$205)</f>
        <v>0</v>
      </c>
      <c r="J217" s="5">
        <f>+COUNTIFS(Tabla2[Sede],'Book 2.1_Casos registrados'!$A$184, Tabla2[Año],2022,Tabla2[Mes],8,Tabla2[SubCategoria Detalle],'Book 2.1_Casos registrados'!B217,Tabla2[Tipo],'Book 2.1_Casos registrados'!$A$205)</f>
        <v>0</v>
      </c>
      <c r="K217" s="5">
        <f>+COUNTIFS(Tabla2[Sede],'Book 2.1_Casos registrados'!$A$184, Tabla2[Año],2022,Tabla2[Mes],9,Tabla2[SubCategoria Detalle],'Book 2.1_Casos registrados'!B217,Tabla2[Tipo],'Book 2.1_Casos registrados'!$A$205)</f>
        <v>0</v>
      </c>
      <c r="L217" s="5">
        <f>+COUNTIFS(Tabla2[Sede],'Book 2.1_Casos registrados'!$A$184, Tabla2[Año],2022,Tabla2[Mes],10,Tabla2[SubCategoria Detalle],'Book 2.1_Casos registrados'!B217,Tabla2[Tipo],'Book 2.1_Casos registrados'!$A$205)</f>
        <v>0</v>
      </c>
      <c r="M217" s="5">
        <f>+COUNTIFS(Tabla2[Sede],'Book 2.1_Casos registrados'!$A$184, Tabla2[Año],2022,Tabla2[Mes],11,Tabla2[SubCategoria Detalle],'Book 2.1_Casos registrados'!B217,Tabla2[Tipo],'Book 2.1_Casos registrados'!$A$205)</f>
        <v>0</v>
      </c>
      <c r="N217" s="5"/>
    </row>
    <row r="218" spans="1:14" x14ac:dyDescent="0.35">
      <c r="B218" s="15" t="s">
        <v>8892</v>
      </c>
      <c r="C218" s="5">
        <f t="shared" ref="C218:N218" si="6">+SUM(C185:C217)</f>
        <v>27</v>
      </c>
      <c r="D218" s="5">
        <f t="shared" si="6"/>
        <v>17</v>
      </c>
      <c r="E218" s="5">
        <f t="shared" si="6"/>
        <v>7</v>
      </c>
      <c r="F218" s="5">
        <f t="shared" si="6"/>
        <v>20</v>
      </c>
      <c r="G218" s="5">
        <f t="shared" si="6"/>
        <v>15</v>
      </c>
      <c r="H218" s="5">
        <f t="shared" si="6"/>
        <v>4</v>
      </c>
      <c r="I218" s="5">
        <f t="shared" si="6"/>
        <v>0</v>
      </c>
      <c r="J218" s="5">
        <f>+SUM(J185:J217)</f>
        <v>0</v>
      </c>
      <c r="K218" s="5">
        <f t="shared" si="6"/>
        <v>7</v>
      </c>
      <c r="L218" s="5">
        <f t="shared" si="6"/>
        <v>0</v>
      </c>
      <c r="M218" s="5">
        <f t="shared" si="6"/>
        <v>0</v>
      </c>
      <c r="N218" s="5">
        <f t="shared" si="6"/>
        <v>0</v>
      </c>
    </row>
    <row r="222" spans="1:14" ht="15.75" x14ac:dyDescent="0.25">
      <c r="A222" s="55" t="s">
        <v>7771</v>
      </c>
      <c r="B222" s="55"/>
      <c r="C222" s="13" t="s">
        <v>9521</v>
      </c>
      <c r="D222" s="13" t="s">
        <v>9522</v>
      </c>
      <c r="E222" s="13" t="s">
        <v>9523</v>
      </c>
      <c r="F222" s="13" t="s">
        <v>9524</v>
      </c>
      <c r="G222" s="13" t="s">
        <v>9525</v>
      </c>
      <c r="H222" s="13" t="s">
        <v>9526</v>
      </c>
      <c r="I222" s="13" t="s">
        <v>9527</v>
      </c>
      <c r="J222" s="13" t="s">
        <v>9528</v>
      </c>
      <c r="K222" s="13" t="s">
        <v>9529</v>
      </c>
      <c r="L222" s="13" t="s">
        <v>9530</v>
      </c>
      <c r="M222" s="13" t="s">
        <v>9531</v>
      </c>
      <c r="N222" s="13" t="s">
        <v>9532</v>
      </c>
    </row>
    <row r="223" spans="1:14" ht="15" x14ac:dyDescent="0.25">
      <c r="A223" s="56" t="s">
        <v>22</v>
      </c>
      <c r="B223" s="36" t="s">
        <v>8893</v>
      </c>
      <c r="C223" s="5">
        <f>+COUNTIFS(Tabla2[Sede],'Book 2.1_Casos registrados'!$A$222, Tabla2[Año],2022,Tabla2[Mes],1,Tabla2[SubCategoria Detalle],'Book 2.1_Casos registrados'!B223,Tabla2[Tipo],'Book 2.1_Casos registrados'!$A$223)</f>
        <v>0</v>
      </c>
      <c r="D223" s="5">
        <f>+COUNTIFS(Tabla2[Sede],'Book 2.1_Casos registrados'!$A$222, Tabla2[Año],2022,Tabla2[Mes],2,Tabla2[SubCategoria Detalle],'Book 2.1_Casos registrados'!B223,Tabla2[Tipo],'Book 2.1_Casos registrados'!$A$223)</f>
        <v>2</v>
      </c>
      <c r="E223" s="5">
        <f>+COUNTIFS(Tabla2[Sede],'Book 2.1_Casos registrados'!$A$222, Tabla2[Año],2022,Tabla2[Mes],3,Tabla2[SubCategoria Detalle],'Book 2.1_Casos registrados'!B223,Tabla2[Tipo],'Book 2.1_Casos registrados'!$A$223)</f>
        <v>0</v>
      </c>
      <c r="F223" s="5">
        <f>+COUNTIFS(Tabla2[Sede],'Book 2.1_Casos registrados'!$A$222, Tabla2[Año],2022,Tabla2[Mes],4,Tabla2[SubCategoria Detalle],'Book 2.1_Casos registrados'!B223,Tabla2[Tipo],'Book 2.1_Casos registrados'!$A$223)</f>
        <v>0</v>
      </c>
      <c r="G223" s="5">
        <f>+COUNTIFS(Tabla2[Sede],'Book 2.1_Casos registrados'!$A$222, Tabla2[Año],2022,Tabla2[Mes],5,Tabla2[SubCategoria Detalle],'Book 2.1_Casos registrados'!B223,Tabla2[Tipo],'Book 2.1_Casos registrados'!$A$223)</f>
        <v>0</v>
      </c>
      <c r="H223" s="5">
        <f>+COUNTIFS(Tabla2[Sede],'Book 2.1_Casos registrados'!$A$222, Tabla2[Año],2022,Tabla2[Mes],6,Tabla2[SubCategoria Detalle],'Book 2.1_Casos registrados'!B223,Tabla2[Tipo],'Book 2.1_Casos registrados'!$A$223)</f>
        <v>1</v>
      </c>
      <c r="I223" s="5">
        <f>+COUNTIFS(Tabla2[Sede],'Book 2.1_Casos registrados'!$A$222, Tabla2[Año],2022,Tabla2[Mes],7,Tabla2[SubCategoria Detalle],'Book 2.1_Casos registrados'!B223,Tabla2[Tipo],'Book 2.1_Casos registrados'!$A$223)</f>
        <v>0</v>
      </c>
      <c r="J223" s="5">
        <f>+COUNTIFS(Tabla2[Sede],'Book 2.1_Casos registrados'!$A$222, Tabla2[Año],2022,Tabla2[Mes],8,Tabla2[SubCategoria Detalle],'Book 2.1_Casos registrados'!B223,Tabla2[Tipo],'Book 2.1_Casos registrados'!$A$223)</f>
        <v>0</v>
      </c>
      <c r="K223" s="5">
        <f>+COUNTIFS(Tabla2[Sede],'Book 2.1_Casos registrados'!$A$222, Tabla2[Año],2022,Tabla2[Mes],9,Tabla2[SubCategoria Detalle],'Book 2.1_Casos registrados'!B223,Tabla2[Tipo],'Book 2.1_Casos registrados'!$A$223)</f>
        <v>0</v>
      </c>
      <c r="L223" s="5">
        <f>+COUNTIFS(Tabla2[Sede],'Book 2.1_Casos registrados'!$A$222, Tabla2[Año],2022,Tabla2[Mes],10,Tabla2[SubCategoria Detalle],'Book 2.1_Casos registrados'!B223,Tabla2[Tipo],'Book 2.1_Casos registrados'!$A$223)</f>
        <v>0</v>
      </c>
      <c r="M223" s="5">
        <f>+COUNTIFS(Tabla2[Sede],'Book 2.1_Casos registrados'!$A$222, Tabla2[Año],2022,Tabla2[Mes],11,Tabla2[SubCategoria Detalle],'Book 2.1_Casos registrados'!B223,Tabla2[Tipo],'Book 2.1_Casos registrados'!$A$223)</f>
        <v>0</v>
      </c>
      <c r="N223" s="5"/>
    </row>
    <row r="224" spans="1:14" ht="15" x14ac:dyDescent="0.25">
      <c r="A224" s="56"/>
      <c r="B224" s="36" t="s">
        <v>7734</v>
      </c>
      <c r="C224" s="5">
        <f>+COUNTIFS(Tabla2[Sede],'Book 2.1_Casos registrados'!$A$222, Tabla2[Año],2022,Tabla2[Mes],1,Tabla2[SubCategoria Detalle],'Book 2.1_Casos registrados'!B224,Tabla2[Tipo],'Book 2.1_Casos registrados'!$A$223)</f>
        <v>1</v>
      </c>
      <c r="D224" s="5">
        <f>+COUNTIFS(Tabla2[Sede],'Book 2.1_Casos registrados'!$A$222, Tabla2[Año],2022,Tabla2[Mes],2,Tabla2[SubCategoria Detalle],'Book 2.1_Casos registrados'!B224,Tabla2[Tipo],'Book 2.1_Casos registrados'!$A$223)</f>
        <v>0</v>
      </c>
      <c r="E224" s="5">
        <f>+COUNTIFS(Tabla2[Sede],'Book 2.1_Casos registrados'!$A$222, Tabla2[Año],2022,Tabla2[Mes],3,Tabla2[SubCategoria Detalle],'Book 2.1_Casos registrados'!B224,Tabla2[Tipo],'Book 2.1_Casos registrados'!$A$223)</f>
        <v>0</v>
      </c>
      <c r="F224" s="5">
        <f>+COUNTIFS(Tabla2[Sede],'Book 2.1_Casos registrados'!$A$222, Tabla2[Año],2022,Tabla2[Mes],4,Tabla2[SubCategoria Detalle],'Book 2.1_Casos registrados'!B224,Tabla2[Tipo],'Book 2.1_Casos registrados'!$A$223)</f>
        <v>0</v>
      </c>
      <c r="G224" s="5">
        <f>+COUNTIFS(Tabla2[Sede],'Book 2.1_Casos registrados'!$A$222, Tabla2[Año],2022,Tabla2[Mes],5,Tabla2[SubCategoria Detalle],'Book 2.1_Casos registrados'!B224,Tabla2[Tipo],'Book 2.1_Casos registrados'!$A$223)</f>
        <v>0</v>
      </c>
      <c r="H224" s="5">
        <f>+COUNTIFS(Tabla2[Sede],'Book 2.1_Casos registrados'!$A$222, Tabla2[Año],2022,Tabla2[Mes],6,Tabla2[SubCategoria Detalle],'Book 2.1_Casos registrados'!B224,Tabla2[Tipo],'Book 2.1_Casos registrados'!$A$223)</f>
        <v>0</v>
      </c>
      <c r="I224" s="5">
        <f>+COUNTIFS(Tabla2[Sede],'Book 2.1_Casos registrados'!$A$222, Tabla2[Año],2022,Tabla2[Mes],7,Tabla2[SubCategoria Detalle],'Book 2.1_Casos registrados'!B224,Tabla2[Tipo],'Book 2.1_Casos registrados'!$A$223)</f>
        <v>0</v>
      </c>
      <c r="J224" s="5">
        <f>+COUNTIFS(Tabla2[Sede],'Book 2.1_Casos registrados'!$A$222, Tabla2[Año],2022,Tabla2[Mes],8,Tabla2[SubCategoria Detalle],'Book 2.1_Casos registrados'!B224,Tabla2[Tipo],'Book 2.1_Casos registrados'!$A$223)</f>
        <v>0</v>
      </c>
      <c r="K224" s="5">
        <f>+COUNTIFS(Tabla2[Sede],'Book 2.1_Casos registrados'!$A$222, Tabla2[Año],2022,Tabla2[Mes],9,Tabla2[SubCategoria Detalle],'Book 2.1_Casos registrados'!B224,Tabla2[Tipo],'Book 2.1_Casos registrados'!$A$223)</f>
        <v>0</v>
      </c>
      <c r="L224" s="5">
        <f>+COUNTIFS(Tabla2[Sede],'Book 2.1_Casos registrados'!$A$222, Tabla2[Año],2022,Tabla2[Mes],10,Tabla2[SubCategoria Detalle],'Book 2.1_Casos registrados'!B224,Tabla2[Tipo],'Book 2.1_Casos registrados'!$A$223)</f>
        <v>0</v>
      </c>
      <c r="M224" s="5">
        <f>+COUNTIFS(Tabla2[Sede],'Book 2.1_Casos registrados'!$A$222, Tabla2[Año],2022,Tabla2[Mes],11,Tabla2[SubCategoria Detalle],'Book 2.1_Casos registrados'!B224,Tabla2[Tipo],'Book 2.1_Casos registrados'!$A$223)</f>
        <v>0</v>
      </c>
      <c r="N224" s="5"/>
    </row>
    <row r="225" spans="1:14" ht="15" x14ac:dyDescent="0.25">
      <c r="A225" s="56"/>
      <c r="B225" s="36" t="s">
        <v>7764</v>
      </c>
      <c r="C225" s="5">
        <f>+COUNTIFS(Tabla2[Sede],'Book 2.1_Casos registrados'!$A$222, Tabla2[Año],2022,Tabla2[Mes],1,Tabla2[SubCategoria Detalle],'Book 2.1_Casos registrados'!B225,Tabla2[Tipo],'Book 2.1_Casos registrados'!$A$223)</f>
        <v>0</v>
      </c>
      <c r="D225" s="5">
        <f>+COUNTIFS(Tabla2[Sede],'Book 2.1_Casos registrados'!$A$222, Tabla2[Año],2022,Tabla2[Mes],2,Tabla2[SubCategoria Detalle],'Book 2.1_Casos registrados'!B225,Tabla2[Tipo],'Book 2.1_Casos registrados'!$A$223)</f>
        <v>0</v>
      </c>
      <c r="E225" s="5">
        <f>+COUNTIFS(Tabla2[Sede],'Book 2.1_Casos registrados'!$A$222, Tabla2[Año],2022,Tabla2[Mes],3,Tabla2[SubCategoria Detalle],'Book 2.1_Casos registrados'!B225,Tabla2[Tipo],'Book 2.1_Casos registrados'!$A$223)</f>
        <v>0</v>
      </c>
      <c r="F225" s="5">
        <f>+COUNTIFS(Tabla2[Sede],'Book 2.1_Casos registrados'!$A$222, Tabla2[Año],2022,Tabla2[Mes],4,Tabla2[SubCategoria Detalle],'Book 2.1_Casos registrados'!B225,Tabla2[Tipo],'Book 2.1_Casos registrados'!$A$223)</f>
        <v>0</v>
      </c>
      <c r="G225" s="5">
        <f>+COUNTIFS(Tabla2[Sede],'Book 2.1_Casos registrados'!$A$222, Tabla2[Año],2022,Tabla2[Mes],5,Tabla2[SubCategoria Detalle],'Book 2.1_Casos registrados'!B225,Tabla2[Tipo],'Book 2.1_Casos registrados'!$A$223)</f>
        <v>0</v>
      </c>
      <c r="H225" s="5">
        <f>+COUNTIFS(Tabla2[Sede],'Book 2.1_Casos registrados'!$A$222, Tabla2[Año],2022,Tabla2[Mes],6,Tabla2[SubCategoria Detalle],'Book 2.1_Casos registrados'!B225,Tabla2[Tipo],'Book 2.1_Casos registrados'!$A$223)</f>
        <v>0</v>
      </c>
      <c r="I225" s="5">
        <f>+COUNTIFS(Tabla2[Sede],'Book 2.1_Casos registrados'!$A$222, Tabla2[Año],2022,Tabla2[Mes],7,Tabla2[SubCategoria Detalle],'Book 2.1_Casos registrados'!B225,Tabla2[Tipo],'Book 2.1_Casos registrados'!$A$223)</f>
        <v>0</v>
      </c>
      <c r="J225" s="5">
        <f>+COUNTIFS(Tabla2[Sede],'Book 2.1_Casos registrados'!$A$222, Tabla2[Año],2022,Tabla2[Mes],8,Tabla2[SubCategoria Detalle],'Book 2.1_Casos registrados'!B225,Tabla2[Tipo],'Book 2.1_Casos registrados'!$A$223)</f>
        <v>0</v>
      </c>
      <c r="K225" s="5">
        <f>+COUNTIFS(Tabla2[Sede],'Book 2.1_Casos registrados'!$A$222, Tabla2[Año],2022,Tabla2[Mes],9,Tabla2[SubCategoria Detalle],'Book 2.1_Casos registrados'!B225,Tabla2[Tipo],'Book 2.1_Casos registrados'!$A$223)</f>
        <v>0</v>
      </c>
      <c r="L225" s="5">
        <f>+COUNTIFS(Tabla2[Sede],'Book 2.1_Casos registrados'!$A$222, Tabla2[Año],2022,Tabla2[Mes],10,Tabla2[SubCategoria Detalle],'Book 2.1_Casos registrados'!B225,Tabla2[Tipo],'Book 2.1_Casos registrados'!$A$223)</f>
        <v>0</v>
      </c>
      <c r="M225" s="5">
        <f>+COUNTIFS(Tabla2[Sede],'Book 2.1_Casos registrados'!$A$222, Tabla2[Año],2022,Tabla2[Mes],11,Tabla2[SubCategoria Detalle],'Book 2.1_Casos registrados'!B225,Tabla2[Tipo],'Book 2.1_Casos registrados'!$A$223)</f>
        <v>0</v>
      </c>
      <c r="N225" s="5"/>
    </row>
    <row r="226" spans="1:14" ht="15" x14ac:dyDescent="0.25">
      <c r="A226" s="56"/>
      <c r="B226" s="36" t="s">
        <v>7744</v>
      </c>
      <c r="C226" s="5">
        <f>+COUNTIFS(Tabla2[Sede],'Book 2.1_Casos registrados'!$A$222, Tabla2[Año],2022,Tabla2[Mes],1,Tabla2[SubCategoria Detalle],'Book 2.1_Casos registrados'!B226,Tabla2[Tipo],'Book 2.1_Casos registrados'!$A$223)</f>
        <v>0</v>
      </c>
      <c r="D226" s="5">
        <f>+COUNTIFS(Tabla2[Sede],'Book 2.1_Casos registrados'!$A$222, Tabla2[Año],2022,Tabla2[Mes],2,Tabla2[SubCategoria Detalle],'Book 2.1_Casos registrados'!B226,Tabla2[Tipo],'Book 2.1_Casos registrados'!$A$223)</f>
        <v>0</v>
      </c>
      <c r="E226" s="5">
        <f>+COUNTIFS(Tabla2[Sede],'Book 2.1_Casos registrados'!$A$222, Tabla2[Año],2022,Tabla2[Mes],3,Tabla2[SubCategoria Detalle],'Book 2.1_Casos registrados'!B226,Tabla2[Tipo],'Book 2.1_Casos registrados'!$A$223)</f>
        <v>0</v>
      </c>
      <c r="F226" s="5">
        <f>+COUNTIFS(Tabla2[Sede],'Book 2.1_Casos registrados'!$A$222, Tabla2[Año],2022,Tabla2[Mes],4,Tabla2[SubCategoria Detalle],'Book 2.1_Casos registrados'!B226,Tabla2[Tipo],'Book 2.1_Casos registrados'!$A$223)</f>
        <v>0</v>
      </c>
      <c r="G226" s="5">
        <f>+COUNTIFS(Tabla2[Sede],'Book 2.1_Casos registrados'!$A$222, Tabla2[Año],2022,Tabla2[Mes],5,Tabla2[SubCategoria Detalle],'Book 2.1_Casos registrados'!B226,Tabla2[Tipo],'Book 2.1_Casos registrados'!$A$223)</f>
        <v>2</v>
      </c>
      <c r="H226" s="5">
        <f>+COUNTIFS(Tabla2[Sede],'Book 2.1_Casos registrados'!$A$222, Tabla2[Año],2022,Tabla2[Mes],6,Tabla2[SubCategoria Detalle],'Book 2.1_Casos registrados'!B226,Tabla2[Tipo],'Book 2.1_Casos registrados'!$A$223)</f>
        <v>0</v>
      </c>
      <c r="I226" s="5">
        <f>+COUNTIFS(Tabla2[Sede],'Book 2.1_Casos registrados'!$A$222, Tabla2[Año],2022,Tabla2[Mes],7,Tabla2[SubCategoria Detalle],'Book 2.1_Casos registrados'!B226,Tabla2[Tipo],'Book 2.1_Casos registrados'!$A$223)</f>
        <v>0</v>
      </c>
      <c r="J226" s="5">
        <f>+COUNTIFS(Tabla2[Sede],'Book 2.1_Casos registrados'!$A$222, Tabla2[Año],2022,Tabla2[Mes],8,Tabla2[SubCategoria Detalle],'Book 2.1_Casos registrados'!B226,Tabla2[Tipo],'Book 2.1_Casos registrados'!$A$223)</f>
        <v>0</v>
      </c>
      <c r="K226" s="5">
        <f>+COUNTIFS(Tabla2[Sede],'Book 2.1_Casos registrados'!$A$222, Tabla2[Año],2022,Tabla2[Mes],9,Tabla2[SubCategoria Detalle],'Book 2.1_Casos registrados'!B226,Tabla2[Tipo],'Book 2.1_Casos registrados'!$A$223)</f>
        <v>0</v>
      </c>
      <c r="L226" s="5">
        <f>+COUNTIFS(Tabla2[Sede],'Book 2.1_Casos registrados'!$A$222, Tabla2[Año],2022,Tabla2[Mes],10,Tabla2[SubCategoria Detalle],'Book 2.1_Casos registrados'!B226,Tabla2[Tipo],'Book 2.1_Casos registrados'!$A$223)</f>
        <v>0</v>
      </c>
      <c r="M226" s="5">
        <f>+COUNTIFS(Tabla2[Sede],'Book 2.1_Casos registrados'!$A$222, Tabla2[Año],2022,Tabla2[Mes],11,Tabla2[SubCategoria Detalle],'Book 2.1_Casos registrados'!B226,Tabla2[Tipo],'Book 2.1_Casos registrados'!$A$223)</f>
        <v>0</v>
      </c>
      <c r="N226" s="5"/>
    </row>
    <row r="227" spans="1:14" ht="15" x14ac:dyDescent="0.25">
      <c r="A227" s="56"/>
      <c r="B227" s="36" t="s">
        <v>7722</v>
      </c>
      <c r="C227" s="5">
        <f>+COUNTIFS(Tabla2[Sede],'Book 2.1_Casos registrados'!$A$222, Tabla2[Año],2022,Tabla2[Mes],1,Tabla2[SubCategoria Detalle],'Book 2.1_Casos registrados'!B227,Tabla2[Tipo],'Book 2.1_Casos registrados'!$A$223)</f>
        <v>0</v>
      </c>
      <c r="D227" s="5">
        <f>+COUNTIFS(Tabla2[Sede],'Book 2.1_Casos registrados'!$A$222, Tabla2[Año],2022,Tabla2[Mes],2,Tabla2[SubCategoria Detalle],'Book 2.1_Casos registrados'!B227,Tabla2[Tipo],'Book 2.1_Casos registrados'!$A$223)</f>
        <v>0</v>
      </c>
      <c r="E227" s="5">
        <f>+COUNTIFS(Tabla2[Sede],'Book 2.1_Casos registrados'!$A$222, Tabla2[Año],2022,Tabla2[Mes],3,Tabla2[SubCategoria Detalle],'Book 2.1_Casos registrados'!B227,Tabla2[Tipo],'Book 2.1_Casos registrados'!$A$223)</f>
        <v>0</v>
      </c>
      <c r="F227" s="5">
        <f>+COUNTIFS(Tabla2[Sede],'Book 2.1_Casos registrados'!$A$222, Tabla2[Año],2022,Tabla2[Mes],4,Tabla2[SubCategoria Detalle],'Book 2.1_Casos registrados'!B227,Tabla2[Tipo],'Book 2.1_Casos registrados'!$A$223)</f>
        <v>0</v>
      </c>
      <c r="G227" s="5">
        <f>+COUNTIFS(Tabla2[Sede],'Book 2.1_Casos registrados'!$A$222, Tabla2[Año],2022,Tabla2[Mes],5,Tabla2[SubCategoria Detalle],'Book 2.1_Casos registrados'!B227,Tabla2[Tipo],'Book 2.1_Casos registrados'!$A$223)</f>
        <v>0</v>
      </c>
      <c r="H227" s="5">
        <f>+COUNTIFS(Tabla2[Sede],'Book 2.1_Casos registrados'!$A$222, Tabla2[Año],2022,Tabla2[Mes],6,Tabla2[SubCategoria Detalle],'Book 2.1_Casos registrados'!B227,Tabla2[Tipo],'Book 2.1_Casos registrados'!$A$223)</f>
        <v>0</v>
      </c>
      <c r="I227" s="5">
        <f>+COUNTIFS(Tabla2[Sede],'Book 2.1_Casos registrados'!$A$222, Tabla2[Año],2022,Tabla2[Mes],7,Tabla2[SubCategoria Detalle],'Book 2.1_Casos registrados'!B227,Tabla2[Tipo],'Book 2.1_Casos registrados'!$A$223)</f>
        <v>0</v>
      </c>
      <c r="J227" s="5">
        <f>+COUNTIFS(Tabla2[Sede],'Book 2.1_Casos registrados'!$A$222, Tabla2[Año],2022,Tabla2[Mes],8,Tabla2[SubCategoria Detalle],'Book 2.1_Casos registrados'!B227,Tabla2[Tipo],'Book 2.1_Casos registrados'!$A$223)</f>
        <v>0</v>
      </c>
      <c r="K227" s="5">
        <f>+COUNTIFS(Tabla2[Sede],'Book 2.1_Casos registrados'!$A$222, Tabla2[Año],2022,Tabla2[Mes],9,Tabla2[SubCategoria Detalle],'Book 2.1_Casos registrados'!B227,Tabla2[Tipo],'Book 2.1_Casos registrados'!$A$223)</f>
        <v>0</v>
      </c>
      <c r="L227" s="5">
        <f>+COUNTIFS(Tabla2[Sede],'Book 2.1_Casos registrados'!$A$222, Tabla2[Año],2022,Tabla2[Mes],10,Tabla2[SubCategoria Detalle],'Book 2.1_Casos registrados'!B227,Tabla2[Tipo],'Book 2.1_Casos registrados'!$A$223)</f>
        <v>0</v>
      </c>
      <c r="M227" s="5">
        <f>+COUNTIFS(Tabla2[Sede],'Book 2.1_Casos registrados'!$A$222, Tabla2[Año],2022,Tabla2[Mes],11,Tabla2[SubCategoria Detalle],'Book 2.1_Casos registrados'!B227,Tabla2[Tipo],'Book 2.1_Casos registrados'!$A$223)</f>
        <v>0</v>
      </c>
      <c r="N227" s="5"/>
    </row>
    <row r="228" spans="1:14" ht="15" x14ac:dyDescent="0.25">
      <c r="A228" s="56"/>
      <c r="B228" s="5"/>
      <c r="C228" s="5">
        <f>+COUNTIFS(Tabla2[Sede],'Book 2.1_Casos registrados'!$A$222, Tabla2[Año],2022,Tabla2[Mes],1,Tabla2[SubCategoria Detalle],'Book 2.1_Casos registrados'!B228,Tabla2[Tipo],'Book 2.1_Casos registrados'!$A$223)</f>
        <v>0</v>
      </c>
      <c r="D228" s="5">
        <f>+COUNTIFS(Tabla2[Sede],'Book 2.1_Casos registrados'!$A$222, Tabla2[Año],2022,Tabla2[Mes],2,Tabla2[SubCategoria Detalle],'Book 2.1_Casos registrados'!B228,Tabla2[Tipo],'Book 2.1_Casos registrados'!$A$223)</f>
        <v>0</v>
      </c>
      <c r="E228" s="5">
        <f>+COUNTIFS(Tabla2[Sede],'Book 2.1_Casos registrados'!$A$222, Tabla2[Año],2022,Tabla2[Mes],3,Tabla2[SubCategoria Detalle],'Book 2.1_Casos registrados'!B228,Tabla2[Tipo],'Book 2.1_Casos registrados'!$A$223)</f>
        <v>0</v>
      </c>
      <c r="F228" s="5">
        <f>+COUNTIFS(Tabla2[Sede],'Book 2.1_Casos registrados'!$A$222, Tabla2[Año],2022,Tabla2[Mes],4,Tabla2[SubCategoria Detalle],'Book 2.1_Casos registrados'!B228,Tabla2[Tipo],'Book 2.1_Casos registrados'!$A$223)</f>
        <v>0</v>
      </c>
      <c r="G228" s="5">
        <f>+COUNTIFS(Tabla2[Sede],'Book 2.1_Casos registrados'!$A$222, Tabla2[Año],2022,Tabla2[Mes],5,Tabla2[SubCategoria Detalle],'Book 2.1_Casos registrados'!B228,Tabla2[Tipo],'Book 2.1_Casos registrados'!$A$223)</f>
        <v>0</v>
      </c>
      <c r="H228" s="5">
        <f>+COUNTIFS(Tabla2[Sede],'Book 2.1_Casos registrados'!$A$222, Tabla2[Año],2022,Tabla2[Mes],6,Tabla2[SubCategoria Detalle],'Book 2.1_Casos registrados'!B228,Tabla2[Tipo],'Book 2.1_Casos registrados'!$A$223)</f>
        <v>0</v>
      </c>
      <c r="I228" s="5">
        <f>+COUNTIFS(Tabla2[Sede],'Book 2.1_Casos registrados'!$A$222, Tabla2[Año],2022,Tabla2[Mes],7,Tabla2[SubCategoria Detalle],'Book 2.1_Casos registrados'!B228,Tabla2[Tipo],'Book 2.1_Casos registrados'!$A$223)</f>
        <v>0</v>
      </c>
      <c r="J228" s="5">
        <f>+COUNTIFS(Tabla2[Sede],'Book 2.1_Casos registrados'!$A$222, Tabla2[Año],2022,Tabla2[Mes],8,Tabla2[SubCategoria Detalle],'Book 2.1_Casos registrados'!B228,Tabla2[Tipo],'Book 2.1_Casos registrados'!$A$223)</f>
        <v>0</v>
      </c>
      <c r="K228" s="5">
        <f>+COUNTIFS(Tabla2[Sede],'Book 2.1_Casos registrados'!$A$222, Tabla2[Año],2022,Tabla2[Mes],9,Tabla2[SubCategoria Detalle],'Book 2.1_Casos registrados'!B228,Tabla2[Tipo],'Book 2.1_Casos registrados'!$A$223)</f>
        <v>0</v>
      </c>
      <c r="L228" s="5">
        <f>+COUNTIFS(Tabla2[Sede],'Book 2.1_Casos registrados'!$A$222, Tabla2[Año],2022,Tabla2[Mes],10,Tabla2[SubCategoria Detalle],'Book 2.1_Casos registrados'!B228,Tabla2[Tipo],'Book 2.1_Casos registrados'!$A$223)</f>
        <v>0</v>
      </c>
      <c r="M228" s="5">
        <f>+COUNTIFS(Tabla2[Sede],'Book 2.1_Casos registrados'!$A$222, Tabla2[Año],2022,Tabla2[Mes],11,Tabla2[SubCategoria Detalle],'Book 2.1_Casos registrados'!B228,Tabla2[Tipo],'Book 2.1_Casos registrados'!$A$223)</f>
        <v>0</v>
      </c>
      <c r="N228" s="5"/>
    </row>
    <row r="229" spans="1:14" ht="15" x14ac:dyDescent="0.25">
      <c r="A229" s="56"/>
      <c r="B229" s="5"/>
      <c r="C229" s="5">
        <f>+COUNTIFS(Tabla2[Sede],'Book 2.1_Casos registrados'!$A$222, Tabla2[Año],2022,Tabla2[Mes],1,Tabla2[SubCategoria Detalle],'Book 2.1_Casos registrados'!B229,Tabla2[Tipo],'Book 2.1_Casos registrados'!$A$223)</f>
        <v>0</v>
      </c>
      <c r="D229" s="5">
        <f>+COUNTIFS(Tabla2[Sede],'Book 2.1_Casos registrados'!$A$222, Tabla2[Año],2022,Tabla2[Mes],2,Tabla2[SubCategoria Detalle],'Book 2.1_Casos registrados'!B229,Tabla2[Tipo],'Book 2.1_Casos registrados'!$A$223)</f>
        <v>0</v>
      </c>
      <c r="E229" s="5">
        <f>+COUNTIFS(Tabla2[Sede],'Book 2.1_Casos registrados'!$A$222, Tabla2[Año],2022,Tabla2[Mes],3,Tabla2[SubCategoria Detalle],'Book 2.1_Casos registrados'!B229,Tabla2[Tipo],'Book 2.1_Casos registrados'!$A$223)</f>
        <v>0</v>
      </c>
      <c r="F229" s="5">
        <f>+COUNTIFS(Tabla2[Sede],'Book 2.1_Casos registrados'!$A$222, Tabla2[Año],2022,Tabla2[Mes],4,Tabla2[SubCategoria Detalle],'Book 2.1_Casos registrados'!B229,Tabla2[Tipo],'Book 2.1_Casos registrados'!$A$223)</f>
        <v>0</v>
      </c>
      <c r="G229" s="5">
        <f>+COUNTIFS(Tabla2[Sede],'Book 2.1_Casos registrados'!$A$222, Tabla2[Año],2022,Tabla2[Mes],5,Tabla2[SubCategoria Detalle],'Book 2.1_Casos registrados'!B229,Tabla2[Tipo],'Book 2.1_Casos registrados'!$A$223)</f>
        <v>0</v>
      </c>
      <c r="H229" s="5">
        <f>+COUNTIFS(Tabla2[Sede],'Book 2.1_Casos registrados'!$A$222, Tabla2[Año],2022,Tabla2[Mes],6,Tabla2[SubCategoria Detalle],'Book 2.1_Casos registrados'!B229,Tabla2[Tipo],'Book 2.1_Casos registrados'!$A$223)</f>
        <v>0</v>
      </c>
      <c r="I229" s="5">
        <f>+COUNTIFS(Tabla2[Sede],'Book 2.1_Casos registrados'!$A$222, Tabla2[Año],2022,Tabla2[Mes],7,Tabla2[SubCategoria Detalle],'Book 2.1_Casos registrados'!B229,Tabla2[Tipo],'Book 2.1_Casos registrados'!$A$223)</f>
        <v>0</v>
      </c>
      <c r="J229" s="5">
        <f>+COUNTIFS(Tabla2[Sede],'Book 2.1_Casos registrados'!$A$222, Tabla2[Año],2022,Tabla2[Mes],8,Tabla2[SubCategoria Detalle],'Book 2.1_Casos registrados'!B229,Tabla2[Tipo],'Book 2.1_Casos registrados'!$A$223)</f>
        <v>0</v>
      </c>
      <c r="K229" s="5">
        <f>+COUNTIFS(Tabla2[Sede],'Book 2.1_Casos registrados'!$A$222, Tabla2[Año],2022,Tabla2[Mes],9,Tabla2[SubCategoria Detalle],'Book 2.1_Casos registrados'!B229,Tabla2[Tipo],'Book 2.1_Casos registrados'!$A$223)</f>
        <v>0</v>
      </c>
      <c r="L229" s="5">
        <f>+COUNTIFS(Tabla2[Sede],'Book 2.1_Casos registrados'!$A$222, Tabla2[Año],2022,Tabla2[Mes],10,Tabla2[SubCategoria Detalle],'Book 2.1_Casos registrados'!B229,Tabla2[Tipo],'Book 2.1_Casos registrados'!$A$223)</f>
        <v>0</v>
      </c>
      <c r="M229" s="5">
        <f>+COUNTIFS(Tabla2[Sede],'Book 2.1_Casos registrados'!$A$222, Tabla2[Año],2022,Tabla2[Mes],11,Tabla2[SubCategoria Detalle],'Book 2.1_Casos registrados'!B229,Tabla2[Tipo],'Book 2.1_Casos registrados'!$A$223)</f>
        <v>0</v>
      </c>
      <c r="N229" s="5"/>
    </row>
    <row r="230" spans="1:14" ht="15" x14ac:dyDescent="0.25">
      <c r="A230" s="56"/>
      <c r="B230" s="5"/>
      <c r="C230" s="5">
        <f>+COUNTIFS(Tabla2[Sede],'Book 2.1_Casos registrados'!$A$222, Tabla2[Año],2022,Tabla2[Mes],1,Tabla2[SubCategoria Detalle],'Book 2.1_Casos registrados'!B230,Tabla2[Tipo],'Book 2.1_Casos registrados'!$A$223)</f>
        <v>0</v>
      </c>
      <c r="D230" s="5">
        <f>+COUNTIFS(Tabla2[Sede],'Book 2.1_Casos registrados'!$A$222, Tabla2[Año],2022,Tabla2[Mes],2,Tabla2[SubCategoria Detalle],'Book 2.1_Casos registrados'!B230,Tabla2[Tipo],'Book 2.1_Casos registrados'!$A$223)</f>
        <v>0</v>
      </c>
      <c r="E230" s="5">
        <f>+COUNTIFS(Tabla2[Sede],'Book 2.1_Casos registrados'!$A$222, Tabla2[Año],2022,Tabla2[Mes],3,Tabla2[SubCategoria Detalle],'Book 2.1_Casos registrados'!B230,Tabla2[Tipo],'Book 2.1_Casos registrados'!$A$223)</f>
        <v>0</v>
      </c>
      <c r="F230" s="5">
        <f>+COUNTIFS(Tabla2[Sede],'Book 2.1_Casos registrados'!$A$222, Tabla2[Año],2022,Tabla2[Mes],4,Tabla2[SubCategoria Detalle],'Book 2.1_Casos registrados'!B230,Tabla2[Tipo],'Book 2.1_Casos registrados'!$A$223)</f>
        <v>0</v>
      </c>
      <c r="G230" s="5">
        <f>+COUNTIFS(Tabla2[Sede],'Book 2.1_Casos registrados'!$A$222, Tabla2[Año],2022,Tabla2[Mes],5,Tabla2[SubCategoria Detalle],'Book 2.1_Casos registrados'!B230,Tabla2[Tipo],'Book 2.1_Casos registrados'!$A$223)</f>
        <v>0</v>
      </c>
      <c r="H230" s="5">
        <f>+COUNTIFS(Tabla2[Sede],'Book 2.1_Casos registrados'!$A$222, Tabla2[Año],2022,Tabla2[Mes],6,Tabla2[SubCategoria Detalle],'Book 2.1_Casos registrados'!B230,Tabla2[Tipo],'Book 2.1_Casos registrados'!$A$223)</f>
        <v>0</v>
      </c>
      <c r="I230" s="5">
        <f>+COUNTIFS(Tabla2[Sede],'Book 2.1_Casos registrados'!$A$222, Tabla2[Año],2022,Tabla2[Mes],7,Tabla2[SubCategoria Detalle],'Book 2.1_Casos registrados'!B230,Tabla2[Tipo],'Book 2.1_Casos registrados'!$A$223)</f>
        <v>0</v>
      </c>
      <c r="J230" s="5">
        <f>+COUNTIFS(Tabla2[Sede],'Book 2.1_Casos registrados'!$A$222, Tabla2[Año],2022,Tabla2[Mes],8,Tabla2[SubCategoria Detalle],'Book 2.1_Casos registrados'!B230,Tabla2[Tipo],'Book 2.1_Casos registrados'!$A$223)</f>
        <v>0</v>
      </c>
      <c r="K230" s="5">
        <f>+COUNTIFS(Tabla2[Sede],'Book 2.1_Casos registrados'!$A$222, Tabla2[Año],2022,Tabla2[Mes],9,Tabla2[SubCategoria Detalle],'Book 2.1_Casos registrados'!B230,Tabla2[Tipo],'Book 2.1_Casos registrados'!$A$223)</f>
        <v>0</v>
      </c>
      <c r="L230" s="5">
        <f>+COUNTIFS(Tabla2[Sede],'Book 2.1_Casos registrados'!$A$222, Tabla2[Año],2022,Tabla2[Mes],10,Tabla2[SubCategoria Detalle],'Book 2.1_Casos registrados'!B230,Tabla2[Tipo],'Book 2.1_Casos registrados'!$A$223)</f>
        <v>0</v>
      </c>
      <c r="M230" s="5">
        <f>+COUNTIFS(Tabla2[Sede],'Book 2.1_Casos registrados'!$A$222, Tabla2[Año],2022,Tabla2[Mes],11,Tabla2[SubCategoria Detalle],'Book 2.1_Casos registrados'!B230,Tabla2[Tipo],'Book 2.1_Casos registrados'!$A$223)</f>
        <v>0</v>
      </c>
      <c r="N230" s="5"/>
    </row>
    <row r="231" spans="1:14" ht="15" x14ac:dyDescent="0.25">
      <c r="A231" s="56"/>
      <c r="B231" s="5"/>
      <c r="C231" s="5">
        <f>+COUNTIFS(Tabla2[Sede],'Book 2.1_Casos registrados'!$A$222, Tabla2[Año],2022,Tabla2[Mes],1,Tabla2[SubCategoria Detalle],'Book 2.1_Casos registrados'!B231,Tabla2[Tipo],'Book 2.1_Casos registrados'!$A$223)</f>
        <v>0</v>
      </c>
      <c r="D231" s="5">
        <f>+COUNTIFS(Tabla2[Sede],'Book 2.1_Casos registrados'!$A$222, Tabla2[Año],2022,Tabla2[Mes],2,Tabla2[SubCategoria Detalle],'Book 2.1_Casos registrados'!B231,Tabla2[Tipo],'Book 2.1_Casos registrados'!$A$223)</f>
        <v>0</v>
      </c>
      <c r="E231" s="5">
        <f>+COUNTIFS(Tabla2[Sede],'Book 2.1_Casos registrados'!$A$222, Tabla2[Año],2022,Tabla2[Mes],3,Tabla2[SubCategoria Detalle],'Book 2.1_Casos registrados'!B231,Tabla2[Tipo],'Book 2.1_Casos registrados'!$A$223)</f>
        <v>0</v>
      </c>
      <c r="F231" s="5">
        <f>+COUNTIFS(Tabla2[Sede],'Book 2.1_Casos registrados'!$A$222, Tabla2[Año],2022,Tabla2[Mes],4,Tabla2[SubCategoria Detalle],'Book 2.1_Casos registrados'!B231,Tabla2[Tipo],'Book 2.1_Casos registrados'!$A$223)</f>
        <v>0</v>
      </c>
      <c r="G231" s="5">
        <f>+COUNTIFS(Tabla2[Sede],'Book 2.1_Casos registrados'!$A$222, Tabla2[Año],2022,Tabla2[Mes],5,Tabla2[SubCategoria Detalle],'Book 2.1_Casos registrados'!B231,Tabla2[Tipo],'Book 2.1_Casos registrados'!$A$223)</f>
        <v>0</v>
      </c>
      <c r="H231" s="5">
        <f>+COUNTIFS(Tabla2[Sede],'Book 2.1_Casos registrados'!$A$222, Tabla2[Año],2022,Tabla2[Mes],6,Tabla2[SubCategoria Detalle],'Book 2.1_Casos registrados'!B231,Tabla2[Tipo],'Book 2.1_Casos registrados'!$A$223)</f>
        <v>0</v>
      </c>
      <c r="I231" s="5">
        <f>+COUNTIFS(Tabla2[Sede],'Book 2.1_Casos registrados'!$A$222, Tabla2[Año],2022,Tabla2[Mes],7,Tabla2[SubCategoria Detalle],'Book 2.1_Casos registrados'!B231,Tabla2[Tipo],'Book 2.1_Casos registrados'!$A$223)</f>
        <v>0</v>
      </c>
      <c r="J231" s="5">
        <f>+COUNTIFS(Tabla2[Sede],'Book 2.1_Casos registrados'!$A$222, Tabla2[Año],2022,Tabla2[Mes],8,Tabla2[SubCategoria Detalle],'Book 2.1_Casos registrados'!B231,Tabla2[Tipo],'Book 2.1_Casos registrados'!$A$223)</f>
        <v>0</v>
      </c>
      <c r="K231" s="5">
        <f>+COUNTIFS(Tabla2[Sede],'Book 2.1_Casos registrados'!$A$222, Tabla2[Año],2022,Tabla2[Mes],9,Tabla2[SubCategoria Detalle],'Book 2.1_Casos registrados'!B231,Tabla2[Tipo],'Book 2.1_Casos registrados'!$A$223)</f>
        <v>0</v>
      </c>
      <c r="L231" s="5">
        <f>+COUNTIFS(Tabla2[Sede],'Book 2.1_Casos registrados'!$A$222, Tabla2[Año],2022,Tabla2[Mes],10,Tabla2[SubCategoria Detalle],'Book 2.1_Casos registrados'!B231,Tabla2[Tipo],'Book 2.1_Casos registrados'!$A$223)</f>
        <v>0</v>
      </c>
      <c r="M231" s="5">
        <f>+COUNTIFS(Tabla2[Sede],'Book 2.1_Casos registrados'!$A$222, Tabla2[Año],2022,Tabla2[Mes],11,Tabla2[SubCategoria Detalle],'Book 2.1_Casos registrados'!B231,Tabla2[Tipo],'Book 2.1_Casos registrados'!$A$223)</f>
        <v>0</v>
      </c>
      <c r="N231" s="5"/>
    </row>
    <row r="232" spans="1:14" ht="15" x14ac:dyDescent="0.25">
      <c r="A232" s="56"/>
      <c r="B232" s="5"/>
      <c r="C232" s="5">
        <f>+COUNTIFS(Tabla2[Sede],'Book 2.1_Casos registrados'!$A$222, Tabla2[Año],2022,Tabla2[Mes],1,Tabla2[SubCategoria Detalle],'Book 2.1_Casos registrados'!B232,Tabla2[Tipo],'Book 2.1_Casos registrados'!$A$223)</f>
        <v>0</v>
      </c>
      <c r="D232" s="5">
        <f>+COUNTIFS(Tabla2[Sede],'Book 2.1_Casos registrados'!$A$222, Tabla2[Año],2022,Tabla2[Mes],2,Tabla2[SubCategoria Detalle],'Book 2.1_Casos registrados'!B232,Tabla2[Tipo],'Book 2.1_Casos registrados'!$A$223)</f>
        <v>0</v>
      </c>
      <c r="E232" s="5">
        <f>+COUNTIFS(Tabla2[Sede],'Book 2.1_Casos registrados'!$A$222, Tabla2[Año],2022,Tabla2[Mes],3,Tabla2[SubCategoria Detalle],'Book 2.1_Casos registrados'!B232,Tabla2[Tipo],'Book 2.1_Casos registrados'!$A$223)</f>
        <v>0</v>
      </c>
      <c r="F232" s="5">
        <f>+COUNTIFS(Tabla2[Sede],'Book 2.1_Casos registrados'!$A$222, Tabla2[Año],2022,Tabla2[Mes],4,Tabla2[SubCategoria Detalle],'Book 2.1_Casos registrados'!B232,Tabla2[Tipo],'Book 2.1_Casos registrados'!$A$223)</f>
        <v>0</v>
      </c>
      <c r="G232" s="5">
        <f>+COUNTIFS(Tabla2[Sede],'Book 2.1_Casos registrados'!$A$222, Tabla2[Año],2022,Tabla2[Mes],5,Tabla2[SubCategoria Detalle],'Book 2.1_Casos registrados'!B232,Tabla2[Tipo],'Book 2.1_Casos registrados'!$A$223)</f>
        <v>0</v>
      </c>
      <c r="H232" s="5">
        <f>+COUNTIFS(Tabla2[Sede],'Book 2.1_Casos registrados'!$A$222, Tabla2[Año],2022,Tabla2[Mes],6,Tabla2[SubCategoria Detalle],'Book 2.1_Casos registrados'!B232,Tabla2[Tipo],'Book 2.1_Casos registrados'!$A$223)</f>
        <v>0</v>
      </c>
      <c r="I232" s="5">
        <f>+COUNTIFS(Tabla2[Sede],'Book 2.1_Casos registrados'!$A$222, Tabla2[Año],2022,Tabla2[Mes],7,Tabla2[SubCategoria Detalle],'Book 2.1_Casos registrados'!B232,Tabla2[Tipo],'Book 2.1_Casos registrados'!$A$223)</f>
        <v>0</v>
      </c>
      <c r="J232" s="5">
        <f>+COUNTIFS(Tabla2[Sede],'Book 2.1_Casos registrados'!$A$222, Tabla2[Año],2022,Tabla2[Mes],8,Tabla2[SubCategoria Detalle],'Book 2.1_Casos registrados'!B232,Tabla2[Tipo],'Book 2.1_Casos registrados'!$A$223)</f>
        <v>0</v>
      </c>
      <c r="K232" s="5">
        <f>+COUNTIFS(Tabla2[Sede],'Book 2.1_Casos registrados'!$A$222, Tabla2[Año],2022,Tabla2[Mes],9,Tabla2[SubCategoria Detalle],'Book 2.1_Casos registrados'!B232,Tabla2[Tipo],'Book 2.1_Casos registrados'!$A$223)</f>
        <v>0</v>
      </c>
      <c r="L232" s="5">
        <f>+COUNTIFS(Tabla2[Sede],'Book 2.1_Casos registrados'!$A$222, Tabla2[Año],2022,Tabla2[Mes],10,Tabla2[SubCategoria Detalle],'Book 2.1_Casos registrados'!B232,Tabla2[Tipo],'Book 2.1_Casos registrados'!$A$223)</f>
        <v>0</v>
      </c>
      <c r="M232" s="5">
        <f>+COUNTIFS(Tabla2[Sede],'Book 2.1_Casos registrados'!$A$222, Tabla2[Año],2022,Tabla2[Mes],11,Tabla2[SubCategoria Detalle],'Book 2.1_Casos registrados'!B232,Tabla2[Tipo],'Book 2.1_Casos registrados'!$A$223)</f>
        <v>0</v>
      </c>
      <c r="N232" s="5"/>
    </row>
    <row r="233" spans="1:14" ht="15" x14ac:dyDescent="0.25">
      <c r="A233" s="56"/>
      <c r="B233" s="5"/>
      <c r="C233" s="5">
        <f>+COUNTIFS(Tabla2[Sede],'Book 2.1_Casos registrados'!$A$222, Tabla2[Año],2022,Tabla2[Mes],1,Tabla2[SubCategoria Detalle],'Book 2.1_Casos registrados'!B233,Tabla2[Tipo],'Book 2.1_Casos registrados'!$A$223)</f>
        <v>0</v>
      </c>
      <c r="D233" s="5">
        <f>+COUNTIFS(Tabla2[Sede],'Book 2.1_Casos registrados'!$A$222, Tabla2[Año],2022,Tabla2[Mes],2,Tabla2[SubCategoria Detalle],'Book 2.1_Casos registrados'!B233,Tabla2[Tipo],'Book 2.1_Casos registrados'!$A$223)</f>
        <v>0</v>
      </c>
      <c r="E233" s="5">
        <f>+COUNTIFS(Tabla2[Sede],'Book 2.1_Casos registrados'!$A$222, Tabla2[Año],2022,Tabla2[Mes],3,Tabla2[SubCategoria Detalle],'Book 2.1_Casos registrados'!B233,Tabla2[Tipo],'Book 2.1_Casos registrados'!$A$223)</f>
        <v>0</v>
      </c>
      <c r="F233" s="5">
        <f>+COUNTIFS(Tabla2[Sede],'Book 2.1_Casos registrados'!$A$222, Tabla2[Año],2022,Tabla2[Mes],4,Tabla2[SubCategoria Detalle],'Book 2.1_Casos registrados'!B233,Tabla2[Tipo],'Book 2.1_Casos registrados'!$A$223)</f>
        <v>0</v>
      </c>
      <c r="G233" s="5">
        <f>+COUNTIFS(Tabla2[Sede],'Book 2.1_Casos registrados'!$A$222, Tabla2[Año],2022,Tabla2[Mes],5,Tabla2[SubCategoria Detalle],'Book 2.1_Casos registrados'!B233,Tabla2[Tipo],'Book 2.1_Casos registrados'!$A$223)</f>
        <v>0</v>
      </c>
      <c r="H233" s="5">
        <f>+COUNTIFS(Tabla2[Sede],'Book 2.1_Casos registrados'!$A$222, Tabla2[Año],2022,Tabla2[Mes],6,Tabla2[SubCategoria Detalle],'Book 2.1_Casos registrados'!B233,Tabla2[Tipo],'Book 2.1_Casos registrados'!$A$223)</f>
        <v>0</v>
      </c>
      <c r="I233" s="5">
        <f>+COUNTIFS(Tabla2[Sede],'Book 2.1_Casos registrados'!$A$222, Tabla2[Año],2022,Tabla2[Mes],7,Tabla2[SubCategoria Detalle],'Book 2.1_Casos registrados'!B233,Tabla2[Tipo],'Book 2.1_Casos registrados'!$A$223)</f>
        <v>0</v>
      </c>
      <c r="J233" s="5">
        <f>+COUNTIFS(Tabla2[Sede],'Book 2.1_Casos registrados'!$A$222, Tabla2[Año],2022,Tabla2[Mes],8,Tabla2[SubCategoria Detalle],'Book 2.1_Casos registrados'!B233,Tabla2[Tipo],'Book 2.1_Casos registrados'!$A$223)</f>
        <v>0</v>
      </c>
      <c r="K233" s="5">
        <f>+COUNTIFS(Tabla2[Sede],'Book 2.1_Casos registrados'!$A$222, Tabla2[Año],2022,Tabla2[Mes],9,Tabla2[SubCategoria Detalle],'Book 2.1_Casos registrados'!B233,Tabla2[Tipo],'Book 2.1_Casos registrados'!$A$223)</f>
        <v>0</v>
      </c>
      <c r="L233" s="5">
        <f>+COUNTIFS(Tabla2[Sede],'Book 2.1_Casos registrados'!$A$222, Tabla2[Año],2022,Tabla2[Mes],10,Tabla2[SubCategoria Detalle],'Book 2.1_Casos registrados'!B233,Tabla2[Tipo],'Book 2.1_Casos registrados'!$A$223)</f>
        <v>0</v>
      </c>
      <c r="M233" s="5">
        <f>+COUNTIFS(Tabla2[Sede],'Book 2.1_Casos registrados'!$A$222, Tabla2[Año],2022,Tabla2[Mes],11,Tabla2[SubCategoria Detalle],'Book 2.1_Casos registrados'!B233,Tabla2[Tipo],'Book 2.1_Casos registrados'!$A$223)</f>
        <v>0</v>
      </c>
      <c r="N233" s="5"/>
    </row>
    <row r="234" spans="1:14" ht="15" x14ac:dyDescent="0.25">
      <c r="A234" s="56" t="s">
        <v>2</v>
      </c>
      <c r="B234" s="36" t="s">
        <v>7737</v>
      </c>
      <c r="C234" s="5">
        <f>+COUNTIFS(Tabla2[Sede],'Book 2.1_Casos registrados'!$A$222, Tabla2[Año],2022,Tabla2[Mes],1,Tabla2[SubCategoria Detalle],'Book 2.1_Casos registrados'!B234,Tabla2[Tipo],'Book 2.1_Casos registrados'!$A$234)</f>
        <v>0</v>
      </c>
      <c r="D234" s="5">
        <f>+COUNTIFS(Tabla2[Sede],'Book 2.1_Casos registrados'!$A$222, Tabla2[Año],2022,Tabla2[Mes],2,Tabla2[SubCategoria Detalle],'Book 2.1_Casos registrados'!B234,Tabla2[Tipo],'Book 2.1_Casos registrados'!$A$234)</f>
        <v>0</v>
      </c>
      <c r="E234" s="5">
        <f>+COUNTIFS(Tabla2[Sede],'Book 2.1_Casos registrados'!$A$222, Tabla2[Año],2022,Tabla2[Mes],3,Tabla2[SubCategoria Detalle],'Book 2.1_Casos registrados'!B234,Tabla2[Tipo],'Book 2.1_Casos registrados'!$A$234)</f>
        <v>0</v>
      </c>
      <c r="F234" s="5">
        <f>+COUNTIFS(Tabla2[Sede],'Book 2.1_Casos registrados'!$A$222, Tabla2[Año],2022,Tabla2[Mes],4,Tabla2[SubCategoria Detalle],'Book 2.1_Casos registrados'!B234,Tabla2[Tipo],'Book 2.1_Casos registrados'!$A$234)</f>
        <v>0</v>
      </c>
      <c r="G234" s="5">
        <f>+COUNTIFS(Tabla2[Sede],'Book 2.1_Casos registrados'!$A$222, Tabla2[Año],2022,Tabla2[Mes],5,Tabla2[SubCategoria Detalle],'Book 2.1_Casos registrados'!B234,Tabla2[Tipo],'Book 2.1_Casos registrados'!$A$234)</f>
        <v>0</v>
      </c>
      <c r="H234" s="5">
        <f>+COUNTIFS(Tabla2[Sede],'Book 2.1_Casos registrados'!$A$222, Tabla2[Año],2022,Tabla2[Mes],6,Tabla2[SubCategoria Detalle],'Book 2.1_Casos registrados'!B234,Tabla2[Tipo],'Book 2.1_Casos registrados'!$A$234)</f>
        <v>0</v>
      </c>
      <c r="I234" s="5">
        <f>+COUNTIFS(Tabla2[Sede],'Book 2.1_Casos registrados'!$A$222, Tabla2[Año],2022,Tabla2[Mes],7,Tabla2[SubCategoria Detalle],'Book 2.1_Casos registrados'!B234,Tabla2[Tipo],'Book 2.1_Casos registrados'!$A$234)</f>
        <v>0</v>
      </c>
      <c r="J234" s="5">
        <f>+COUNTIFS(Tabla2[Sede],'Book 2.1_Casos registrados'!$A$222, Tabla2[Año],2022,Tabla2[Mes],8,Tabla2[SubCategoria Detalle],'Book 2.1_Casos registrados'!B234,Tabla2[Tipo],'Book 2.1_Casos registrados'!$A$234)</f>
        <v>0</v>
      </c>
      <c r="K234" s="5">
        <f>+COUNTIFS(Tabla2[Sede],'Book 2.1_Casos registrados'!$A$222, Tabla2[Año],2022,Tabla2[Mes],9,Tabla2[SubCategoria Detalle],'Book 2.1_Casos registrados'!B234,Tabla2[Tipo],'Book 2.1_Casos registrados'!$A$234)</f>
        <v>0</v>
      </c>
      <c r="L234" s="5">
        <f>+COUNTIFS(Tabla2[Sede],'Book 2.1_Casos registrados'!$A$222, Tabla2[Año],2022,Tabla2[Mes],10,Tabla2[SubCategoria Detalle],'Book 2.1_Casos registrados'!B234,Tabla2[Tipo],'Book 2.1_Casos registrados'!$A$234)</f>
        <v>0</v>
      </c>
      <c r="M234" s="5">
        <f>+COUNTIFS(Tabla2[Sede],'Book 2.1_Casos registrados'!$A$222, Tabla2[Año],2022,Tabla2[Mes],11,Tabla2[SubCategoria Detalle],'Book 2.1_Casos registrados'!B234,Tabla2[Tipo],'Book 2.1_Casos registrados'!$A$234)</f>
        <v>0</v>
      </c>
      <c r="N234" s="5"/>
    </row>
    <row r="235" spans="1:14" ht="15" x14ac:dyDescent="0.25">
      <c r="A235" s="56"/>
      <c r="B235" s="36" t="s">
        <v>7721</v>
      </c>
      <c r="C235" s="5">
        <f>+COUNTIFS(Tabla2[Sede],'Book 2.1_Casos registrados'!$A$222, Tabla2[Año],2022,Tabla2[Mes],1,Tabla2[SubCategoria Detalle],'Book 2.1_Casos registrados'!B235,Tabla2[Tipo],'Book 2.1_Casos registrados'!$A$234)</f>
        <v>0</v>
      </c>
      <c r="D235" s="5">
        <f>+COUNTIFS(Tabla2[Sede],'Book 2.1_Casos registrados'!$A$222, Tabla2[Año],2022,Tabla2[Mes],2,Tabla2[SubCategoria Detalle],'Book 2.1_Casos registrados'!B235,Tabla2[Tipo],'Book 2.1_Casos registrados'!$A$234)</f>
        <v>0</v>
      </c>
      <c r="E235" s="5">
        <f>+COUNTIFS(Tabla2[Sede],'Book 2.1_Casos registrados'!$A$222, Tabla2[Año],2022,Tabla2[Mes],3,Tabla2[SubCategoria Detalle],'Book 2.1_Casos registrados'!B235,Tabla2[Tipo],'Book 2.1_Casos registrados'!$A$234)</f>
        <v>0</v>
      </c>
      <c r="F235" s="5">
        <f>+COUNTIFS(Tabla2[Sede],'Book 2.1_Casos registrados'!$A$222, Tabla2[Año],2022,Tabla2[Mes],4,Tabla2[SubCategoria Detalle],'Book 2.1_Casos registrados'!B235,Tabla2[Tipo],'Book 2.1_Casos registrados'!$A$234)</f>
        <v>0</v>
      </c>
      <c r="G235" s="5">
        <f>+COUNTIFS(Tabla2[Sede],'Book 2.1_Casos registrados'!$A$222, Tabla2[Año],2022,Tabla2[Mes],5,Tabla2[SubCategoria Detalle],'Book 2.1_Casos registrados'!B235,Tabla2[Tipo],'Book 2.1_Casos registrados'!$A$234)</f>
        <v>0</v>
      </c>
      <c r="H235" s="5">
        <f>+COUNTIFS(Tabla2[Sede],'Book 2.1_Casos registrados'!$A$222, Tabla2[Año],2022,Tabla2[Mes],6,Tabla2[SubCategoria Detalle],'Book 2.1_Casos registrados'!B235,Tabla2[Tipo],'Book 2.1_Casos registrados'!$A$234)</f>
        <v>0</v>
      </c>
      <c r="I235" s="5">
        <f>+COUNTIFS(Tabla2[Sede],'Book 2.1_Casos registrados'!$A$222, Tabla2[Año],2022,Tabla2[Mes],7,Tabla2[SubCategoria Detalle],'Book 2.1_Casos registrados'!B235,Tabla2[Tipo],'Book 2.1_Casos registrados'!$A$234)</f>
        <v>0</v>
      </c>
      <c r="J235" s="5">
        <f>+COUNTIFS(Tabla2[Sede],'Book 2.1_Casos registrados'!$A$222, Tabla2[Año],2022,Tabla2[Mes],8,Tabla2[SubCategoria Detalle],'Book 2.1_Casos registrados'!B235,Tabla2[Tipo],'Book 2.1_Casos registrados'!$A$234)</f>
        <v>0</v>
      </c>
      <c r="K235" s="5">
        <f>+COUNTIFS(Tabla2[Sede],'Book 2.1_Casos registrados'!$A$222, Tabla2[Año],2022,Tabla2[Mes],9,Tabla2[SubCategoria Detalle],'Book 2.1_Casos registrados'!B235,Tabla2[Tipo],'Book 2.1_Casos registrados'!$A$234)</f>
        <v>0</v>
      </c>
      <c r="L235" s="5">
        <f>+COUNTIFS(Tabla2[Sede],'Book 2.1_Casos registrados'!$A$222, Tabla2[Año],2022,Tabla2[Mes],10,Tabla2[SubCategoria Detalle],'Book 2.1_Casos registrados'!B235,Tabla2[Tipo],'Book 2.1_Casos registrados'!$A$234)</f>
        <v>0</v>
      </c>
      <c r="M235" s="5">
        <f>+COUNTIFS(Tabla2[Sede],'Book 2.1_Casos registrados'!$A$222, Tabla2[Año],2022,Tabla2[Mes],11,Tabla2[SubCategoria Detalle],'Book 2.1_Casos registrados'!B235,Tabla2[Tipo],'Book 2.1_Casos registrados'!$A$234)</f>
        <v>0</v>
      </c>
      <c r="N235" s="5"/>
    </row>
    <row r="236" spans="1:14" ht="15" x14ac:dyDescent="0.25">
      <c r="A236" s="56"/>
      <c r="B236" s="36" t="s">
        <v>8893</v>
      </c>
      <c r="C236" s="5">
        <f>+COUNTIFS(Tabla2[Sede],'Book 2.1_Casos registrados'!$A$222, Tabla2[Año],2022,Tabla2[Mes],1,Tabla2[SubCategoria Detalle],'Book 2.1_Casos registrados'!B236,Tabla2[Tipo],'Book 2.1_Casos registrados'!$A$234)</f>
        <v>0</v>
      </c>
      <c r="D236" s="5">
        <f>+COUNTIFS(Tabla2[Sede],'Book 2.1_Casos registrados'!$A$222, Tabla2[Año],2022,Tabla2[Mes],2,Tabla2[SubCategoria Detalle],'Book 2.1_Casos registrados'!B236,Tabla2[Tipo],'Book 2.1_Casos registrados'!$A$234)</f>
        <v>1</v>
      </c>
      <c r="E236" s="5">
        <f>+COUNTIFS(Tabla2[Sede],'Book 2.1_Casos registrados'!$A$222, Tabla2[Año],2022,Tabla2[Mes],3,Tabla2[SubCategoria Detalle],'Book 2.1_Casos registrados'!B236,Tabla2[Tipo],'Book 2.1_Casos registrados'!$A$234)</f>
        <v>0</v>
      </c>
      <c r="F236" s="5">
        <f>+COUNTIFS(Tabla2[Sede],'Book 2.1_Casos registrados'!$A$222, Tabla2[Año],2022,Tabla2[Mes],4,Tabla2[SubCategoria Detalle],'Book 2.1_Casos registrados'!B236,Tabla2[Tipo],'Book 2.1_Casos registrados'!$A$234)</f>
        <v>0</v>
      </c>
      <c r="G236" s="5">
        <f>+COUNTIFS(Tabla2[Sede],'Book 2.1_Casos registrados'!$A$222, Tabla2[Año],2022,Tabla2[Mes],5,Tabla2[SubCategoria Detalle],'Book 2.1_Casos registrados'!B236,Tabla2[Tipo],'Book 2.1_Casos registrados'!$A$234)</f>
        <v>0</v>
      </c>
      <c r="H236" s="5">
        <f>+COUNTIFS(Tabla2[Sede],'Book 2.1_Casos registrados'!$A$222, Tabla2[Año],2022,Tabla2[Mes],6,Tabla2[SubCategoria Detalle],'Book 2.1_Casos registrados'!B236,Tabla2[Tipo],'Book 2.1_Casos registrados'!$A$234)</f>
        <v>0</v>
      </c>
      <c r="I236" s="5">
        <f>+COUNTIFS(Tabla2[Sede],'Book 2.1_Casos registrados'!$A$222, Tabla2[Año],2022,Tabla2[Mes],7,Tabla2[SubCategoria Detalle],'Book 2.1_Casos registrados'!B236,Tabla2[Tipo],'Book 2.1_Casos registrados'!$A$234)</f>
        <v>0</v>
      </c>
      <c r="J236" s="5">
        <f>+COUNTIFS(Tabla2[Sede],'Book 2.1_Casos registrados'!$A$222, Tabla2[Año],2022,Tabla2[Mes],8,Tabla2[SubCategoria Detalle],'Book 2.1_Casos registrados'!B236,Tabla2[Tipo],'Book 2.1_Casos registrados'!$A$234)</f>
        <v>0</v>
      </c>
      <c r="K236" s="5">
        <f>+COUNTIFS(Tabla2[Sede],'Book 2.1_Casos registrados'!$A$222, Tabla2[Año],2022,Tabla2[Mes],9,Tabla2[SubCategoria Detalle],'Book 2.1_Casos registrados'!B236,Tabla2[Tipo],'Book 2.1_Casos registrados'!$A$234)</f>
        <v>0</v>
      </c>
      <c r="L236" s="5">
        <f>+COUNTIFS(Tabla2[Sede],'Book 2.1_Casos registrados'!$A$222, Tabla2[Año],2022,Tabla2[Mes],10,Tabla2[SubCategoria Detalle],'Book 2.1_Casos registrados'!B236,Tabla2[Tipo],'Book 2.1_Casos registrados'!$A$234)</f>
        <v>0</v>
      </c>
      <c r="M236" s="5">
        <f>+COUNTIFS(Tabla2[Sede],'Book 2.1_Casos registrados'!$A$222, Tabla2[Año],2022,Tabla2[Mes],11,Tabla2[SubCategoria Detalle],'Book 2.1_Casos registrados'!B236,Tabla2[Tipo],'Book 2.1_Casos registrados'!$A$234)</f>
        <v>0</v>
      </c>
      <c r="N236" s="5"/>
    </row>
    <row r="237" spans="1:14" ht="15" x14ac:dyDescent="0.25">
      <c r="A237" s="56"/>
      <c r="B237" s="36" t="s">
        <v>8099</v>
      </c>
      <c r="C237" s="5">
        <f>+COUNTIFS(Tabla2[Sede],'Book 2.1_Casos registrados'!$A$222, Tabla2[Año],2022,Tabla2[Mes],1,Tabla2[SubCategoria Detalle],'Book 2.1_Casos registrados'!B237,Tabla2[Tipo],'Book 2.1_Casos registrados'!$A$234)</f>
        <v>0</v>
      </c>
      <c r="D237" s="5">
        <f>+COUNTIFS(Tabla2[Sede],'Book 2.1_Casos registrados'!$A$222, Tabla2[Año],2022,Tabla2[Mes],2,Tabla2[SubCategoria Detalle],'Book 2.1_Casos registrados'!B237,Tabla2[Tipo],'Book 2.1_Casos registrados'!$A$234)</f>
        <v>0</v>
      </c>
      <c r="E237" s="5">
        <f>+COUNTIFS(Tabla2[Sede],'Book 2.1_Casos registrados'!$A$222, Tabla2[Año],2022,Tabla2[Mes],3,Tabla2[SubCategoria Detalle],'Book 2.1_Casos registrados'!B237,Tabla2[Tipo],'Book 2.1_Casos registrados'!$A$234)</f>
        <v>0</v>
      </c>
      <c r="F237" s="5">
        <f>+COUNTIFS(Tabla2[Sede],'Book 2.1_Casos registrados'!$A$222, Tabla2[Año],2022,Tabla2[Mes],4,Tabla2[SubCategoria Detalle],'Book 2.1_Casos registrados'!B237,Tabla2[Tipo],'Book 2.1_Casos registrados'!$A$234)</f>
        <v>0</v>
      </c>
      <c r="G237" s="5">
        <f>+COUNTIFS(Tabla2[Sede],'Book 2.1_Casos registrados'!$A$222, Tabla2[Año],2022,Tabla2[Mes],5,Tabla2[SubCategoria Detalle],'Book 2.1_Casos registrados'!B237,Tabla2[Tipo],'Book 2.1_Casos registrados'!$A$234)</f>
        <v>0</v>
      </c>
      <c r="H237" s="5">
        <f>+COUNTIFS(Tabla2[Sede],'Book 2.1_Casos registrados'!$A$222, Tabla2[Año],2022,Tabla2[Mes],6,Tabla2[SubCategoria Detalle],'Book 2.1_Casos registrados'!B237,Tabla2[Tipo],'Book 2.1_Casos registrados'!$A$234)</f>
        <v>0</v>
      </c>
      <c r="I237" s="5">
        <f>+COUNTIFS(Tabla2[Sede],'Book 2.1_Casos registrados'!$A$222, Tabla2[Año],2022,Tabla2[Mes],7,Tabla2[SubCategoria Detalle],'Book 2.1_Casos registrados'!B237,Tabla2[Tipo],'Book 2.1_Casos registrados'!$A$234)</f>
        <v>0</v>
      </c>
      <c r="J237" s="5">
        <f>+COUNTIFS(Tabla2[Sede],'Book 2.1_Casos registrados'!$A$222, Tabla2[Año],2022,Tabla2[Mes],8,Tabla2[SubCategoria Detalle],'Book 2.1_Casos registrados'!B237,Tabla2[Tipo],'Book 2.1_Casos registrados'!$A$234)</f>
        <v>0</v>
      </c>
      <c r="K237" s="5">
        <f>+COUNTIFS(Tabla2[Sede],'Book 2.1_Casos registrados'!$A$222, Tabla2[Año],2022,Tabla2[Mes],9,Tabla2[SubCategoria Detalle],'Book 2.1_Casos registrados'!B237,Tabla2[Tipo],'Book 2.1_Casos registrados'!$A$234)</f>
        <v>0</v>
      </c>
      <c r="L237" s="5">
        <f>+COUNTIFS(Tabla2[Sede],'Book 2.1_Casos registrados'!$A$222, Tabla2[Año],2022,Tabla2[Mes],10,Tabla2[SubCategoria Detalle],'Book 2.1_Casos registrados'!B237,Tabla2[Tipo],'Book 2.1_Casos registrados'!$A$234)</f>
        <v>0</v>
      </c>
      <c r="M237" s="5">
        <f>+COUNTIFS(Tabla2[Sede],'Book 2.1_Casos registrados'!$A$222, Tabla2[Año],2022,Tabla2[Mes],11,Tabla2[SubCategoria Detalle],'Book 2.1_Casos registrados'!B237,Tabla2[Tipo],'Book 2.1_Casos registrados'!$A$234)</f>
        <v>0</v>
      </c>
      <c r="N237" s="5"/>
    </row>
    <row r="238" spans="1:14" ht="15" x14ac:dyDescent="0.25">
      <c r="A238" s="56"/>
      <c r="B238" s="36" t="s">
        <v>7729</v>
      </c>
      <c r="C238" s="5">
        <f>+COUNTIFS(Tabla2[Sede],'Book 2.1_Casos registrados'!$A$222, Tabla2[Año],2022,Tabla2[Mes],1,Tabla2[SubCategoria Detalle],'Book 2.1_Casos registrados'!B238,Tabla2[Tipo],'Book 2.1_Casos registrados'!$A$234)</f>
        <v>0</v>
      </c>
      <c r="D238" s="5">
        <f>+COUNTIFS(Tabla2[Sede],'Book 2.1_Casos registrados'!$A$222, Tabla2[Año],2022,Tabla2[Mes],2,Tabla2[SubCategoria Detalle],'Book 2.1_Casos registrados'!B238,Tabla2[Tipo],'Book 2.1_Casos registrados'!$A$234)</f>
        <v>0</v>
      </c>
      <c r="E238" s="5">
        <f>+COUNTIFS(Tabla2[Sede],'Book 2.1_Casos registrados'!$A$222, Tabla2[Año],2022,Tabla2[Mes],3,Tabla2[SubCategoria Detalle],'Book 2.1_Casos registrados'!B238,Tabla2[Tipo],'Book 2.1_Casos registrados'!$A$234)</f>
        <v>0</v>
      </c>
      <c r="F238" s="5">
        <f>+COUNTIFS(Tabla2[Sede],'Book 2.1_Casos registrados'!$A$222, Tabla2[Año],2022,Tabla2[Mes],4,Tabla2[SubCategoria Detalle],'Book 2.1_Casos registrados'!B238,Tabla2[Tipo],'Book 2.1_Casos registrados'!$A$234)</f>
        <v>0</v>
      </c>
      <c r="G238" s="5">
        <f>+COUNTIFS(Tabla2[Sede],'Book 2.1_Casos registrados'!$A$222, Tabla2[Año],2022,Tabla2[Mes],5,Tabla2[SubCategoria Detalle],'Book 2.1_Casos registrados'!B238,Tabla2[Tipo],'Book 2.1_Casos registrados'!$A$234)</f>
        <v>0</v>
      </c>
      <c r="H238" s="5">
        <f>+COUNTIFS(Tabla2[Sede],'Book 2.1_Casos registrados'!$A$222, Tabla2[Año],2022,Tabla2[Mes],6,Tabla2[SubCategoria Detalle],'Book 2.1_Casos registrados'!B238,Tabla2[Tipo],'Book 2.1_Casos registrados'!$A$234)</f>
        <v>0</v>
      </c>
      <c r="I238" s="5">
        <f>+COUNTIFS(Tabla2[Sede],'Book 2.1_Casos registrados'!$A$222, Tabla2[Año],2022,Tabla2[Mes],7,Tabla2[SubCategoria Detalle],'Book 2.1_Casos registrados'!B238,Tabla2[Tipo],'Book 2.1_Casos registrados'!$A$234)</f>
        <v>0</v>
      </c>
      <c r="J238" s="5">
        <f>+COUNTIFS(Tabla2[Sede],'Book 2.1_Casos registrados'!$A$222, Tabla2[Año],2022,Tabla2[Mes],8,Tabla2[SubCategoria Detalle],'Book 2.1_Casos registrados'!B238,Tabla2[Tipo],'Book 2.1_Casos registrados'!$A$234)</f>
        <v>0</v>
      </c>
      <c r="K238" s="5">
        <f>+COUNTIFS(Tabla2[Sede],'Book 2.1_Casos registrados'!$A$222, Tabla2[Año],2022,Tabla2[Mes],9,Tabla2[SubCategoria Detalle],'Book 2.1_Casos registrados'!B238,Tabla2[Tipo],'Book 2.1_Casos registrados'!$A$234)</f>
        <v>0</v>
      </c>
      <c r="L238" s="5">
        <f>+COUNTIFS(Tabla2[Sede],'Book 2.1_Casos registrados'!$A$222, Tabla2[Año],2022,Tabla2[Mes],10,Tabla2[SubCategoria Detalle],'Book 2.1_Casos registrados'!B238,Tabla2[Tipo],'Book 2.1_Casos registrados'!$A$234)</f>
        <v>0</v>
      </c>
      <c r="M238" s="5">
        <f>+COUNTIFS(Tabla2[Sede],'Book 2.1_Casos registrados'!$A$222, Tabla2[Año],2022,Tabla2[Mes],11,Tabla2[SubCategoria Detalle],'Book 2.1_Casos registrados'!B238,Tabla2[Tipo],'Book 2.1_Casos registrados'!$A$234)</f>
        <v>0</v>
      </c>
      <c r="N238" s="5"/>
    </row>
    <row r="239" spans="1:14" ht="15" x14ac:dyDescent="0.25">
      <c r="A239" s="56"/>
      <c r="B239" s="36" t="s">
        <v>7741</v>
      </c>
      <c r="C239" s="5">
        <f>+COUNTIFS(Tabla2[Sede],'Book 2.1_Casos registrados'!$A$222, Tabla2[Año],2022,Tabla2[Mes],1,Tabla2[SubCategoria Detalle],'Book 2.1_Casos registrados'!B239,Tabla2[Tipo],'Book 2.1_Casos registrados'!$A$234)</f>
        <v>0</v>
      </c>
      <c r="D239" s="5">
        <f>+COUNTIFS(Tabla2[Sede],'Book 2.1_Casos registrados'!$A$222, Tabla2[Año],2022,Tabla2[Mes],2,Tabla2[SubCategoria Detalle],'Book 2.1_Casos registrados'!B239,Tabla2[Tipo],'Book 2.1_Casos registrados'!$A$234)</f>
        <v>0</v>
      </c>
      <c r="E239" s="5">
        <f>+COUNTIFS(Tabla2[Sede],'Book 2.1_Casos registrados'!$A$222, Tabla2[Año],2022,Tabla2[Mes],3,Tabla2[SubCategoria Detalle],'Book 2.1_Casos registrados'!B239,Tabla2[Tipo],'Book 2.1_Casos registrados'!$A$234)</f>
        <v>0</v>
      </c>
      <c r="F239" s="5">
        <f>+COUNTIFS(Tabla2[Sede],'Book 2.1_Casos registrados'!$A$222, Tabla2[Año],2022,Tabla2[Mes],4,Tabla2[SubCategoria Detalle],'Book 2.1_Casos registrados'!B239,Tabla2[Tipo],'Book 2.1_Casos registrados'!$A$234)</f>
        <v>0</v>
      </c>
      <c r="G239" s="5">
        <f>+COUNTIFS(Tabla2[Sede],'Book 2.1_Casos registrados'!$A$222, Tabla2[Año],2022,Tabla2[Mes],5,Tabla2[SubCategoria Detalle],'Book 2.1_Casos registrados'!B239,Tabla2[Tipo],'Book 2.1_Casos registrados'!$A$234)</f>
        <v>0</v>
      </c>
      <c r="H239" s="5">
        <f>+COUNTIFS(Tabla2[Sede],'Book 2.1_Casos registrados'!$A$222, Tabla2[Año],2022,Tabla2[Mes],6,Tabla2[SubCategoria Detalle],'Book 2.1_Casos registrados'!B239,Tabla2[Tipo],'Book 2.1_Casos registrados'!$A$234)</f>
        <v>0</v>
      </c>
      <c r="I239" s="5">
        <f>+COUNTIFS(Tabla2[Sede],'Book 2.1_Casos registrados'!$A$222, Tabla2[Año],2022,Tabla2[Mes],7,Tabla2[SubCategoria Detalle],'Book 2.1_Casos registrados'!B239,Tabla2[Tipo],'Book 2.1_Casos registrados'!$A$234)</f>
        <v>0</v>
      </c>
      <c r="J239" s="5">
        <f>+COUNTIFS(Tabla2[Sede],'Book 2.1_Casos registrados'!$A$222, Tabla2[Año],2022,Tabla2[Mes],8,Tabla2[SubCategoria Detalle],'Book 2.1_Casos registrados'!B239,Tabla2[Tipo],'Book 2.1_Casos registrados'!$A$234)</f>
        <v>0</v>
      </c>
      <c r="K239" s="5">
        <f>+COUNTIFS(Tabla2[Sede],'Book 2.1_Casos registrados'!$A$222, Tabla2[Año],2022,Tabla2[Mes],9,Tabla2[SubCategoria Detalle],'Book 2.1_Casos registrados'!B239,Tabla2[Tipo],'Book 2.1_Casos registrados'!$A$234)</f>
        <v>0</v>
      </c>
      <c r="L239" s="5">
        <f>+COUNTIFS(Tabla2[Sede],'Book 2.1_Casos registrados'!$A$222, Tabla2[Año],2022,Tabla2[Mes],10,Tabla2[SubCategoria Detalle],'Book 2.1_Casos registrados'!B239,Tabla2[Tipo],'Book 2.1_Casos registrados'!$A$234)</f>
        <v>0</v>
      </c>
      <c r="M239" s="5">
        <f>+COUNTIFS(Tabla2[Sede],'Book 2.1_Casos registrados'!$A$222, Tabla2[Año],2022,Tabla2[Mes],11,Tabla2[SubCategoria Detalle],'Book 2.1_Casos registrados'!B239,Tabla2[Tipo],'Book 2.1_Casos registrados'!$A$234)</f>
        <v>0</v>
      </c>
      <c r="N239" s="5"/>
    </row>
    <row r="240" spans="1:14" ht="15" x14ac:dyDescent="0.25">
      <c r="A240" s="56"/>
      <c r="B240" s="36" t="s">
        <v>7738</v>
      </c>
      <c r="C240" s="5">
        <f>+COUNTIFS(Tabla2[Sede],'Book 2.1_Casos registrados'!$A$222, Tabla2[Año],2022,Tabla2[Mes],1,Tabla2[SubCategoria Detalle],'Book 2.1_Casos registrados'!B240,Tabla2[Tipo],'Book 2.1_Casos registrados'!$A$234)</f>
        <v>0</v>
      </c>
      <c r="D240" s="5">
        <f>+COUNTIFS(Tabla2[Sede],'Book 2.1_Casos registrados'!$A$222, Tabla2[Año],2022,Tabla2[Mes],2,Tabla2[SubCategoria Detalle],'Book 2.1_Casos registrados'!B240,Tabla2[Tipo],'Book 2.1_Casos registrados'!$A$234)</f>
        <v>0</v>
      </c>
      <c r="E240" s="5">
        <f>+COUNTIFS(Tabla2[Sede],'Book 2.1_Casos registrados'!$A$222, Tabla2[Año],2022,Tabla2[Mes],3,Tabla2[SubCategoria Detalle],'Book 2.1_Casos registrados'!B240,Tabla2[Tipo],'Book 2.1_Casos registrados'!$A$234)</f>
        <v>0</v>
      </c>
      <c r="F240" s="5">
        <f>+COUNTIFS(Tabla2[Sede],'Book 2.1_Casos registrados'!$A$222, Tabla2[Año],2022,Tabla2[Mes],4,Tabla2[SubCategoria Detalle],'Book 2.1_Casos registrados'!B240,Tabla2[Tipo],'Book 2.1_Casos registrados'!$A$234)</f>
        <v>0</v>
      </c>
      <c r="G240" s="5">
        <f>+COUNTIFS(Tabla2[Sede],'Book 2.1_Casos registrados'!$A$222, Tabla2[Año],2022,Tabla2[Mes],5,Tabla2[SubCategoria Detalle],'Book 2.1_Casos registrados'!B240,Tabla2[Tipo],'Book 2.1_Casos registrados'!$A$234)</f>
        <v>0</v>
      </c>
      <c r="H240" s="5">
        <f>+COUNTIFS(Tabla2[Sede],'Book 2.1_Casos registrados'!$A$222, Tabla2[Año],2022,Tabla2[Mes],6,Tabla2[SubCategoria Detalle],'Book 2.1_Casos registrados'!B240,Tabla2[Tipo],'Book 2.1_Casos registrados'!$A$234)</f>
        <v>0</v>
      </c>
      <c r="I240" s="5">
        <f>+COUNTIFS(Tabla2[Sede],'Book 2.1_Casos registrados'!$A$222, Tabla2[Año],2022,Tabla2[Mes],7,Tabla2[SubCategoria Detalle],'Book 2.1_Casos registrados'!B240,Tabla2[Tipo],'Book 2.1_Casos registrados'!$A$234)</f>
        <v>0</v>
      </c>
      <c r="J240" s="5">
        <f>+COUNTIFS(Tabla2[Sede],'Book 2.1_Casos registrados'!$A$222, Tabla2[Año],2022,Tabla2[Mes],8,Tabla2[SubCategoria Detalle],'Book 2.1_Casos registrados'!B240,Tabla2[Tipo],'Book 2.1_Casos registrados'!$A$234)</f>
        <v>0</v>
      </c>
      <c r="K240" s="5">
        <f>+COUNTIFS(Tabla2[Sede],'Book 2.1_Casos registrados'!$A$222, Tabla2[Año],2022,Tabla2[Mes],9,Tabla2[SubCategoria Detalle],'Book 2.1_Casos registrados'!B240,Tabla2[Tipo],'Book 2.1_Casos registrados'!$A$234)</f>
        <v>0</v>
      </c>
      <c r="L240" s="5">
        <f>+COUNTIFS(Tabla2[Sede],'Book 2.1_Casos registrados'!$A$222, Tabla2[Año],2022,Tabla2[Mes],10,Tabla2[SubCategoria Detalle],'Book 2.1_Casos registrados'!B240,Tabla2[Tipo],'Book 2.1_Casos registrados'!$A$234)</f>
        <v>0</v>
      </c>
      <c r="M240" s="5">
        <f>+COUNTIFS(Tabla2[Sede],'Book 2.1_Casos registrados'!$A$222, Tabla2[Año],2022,Tabla2[Mes],11,Tabla2[SubCategoria Detalle],'Book 2.1_Casos registrados'!B240,Tabla2[Tipo],'Book 2.1_Casos registrados'!$A$234)</f>
        <v>0</v>
      </c>
      <c r="N240" s="5"/>
    </row>
    <row r="241" spans="1:14" ht="15" x14ac:dyDescent="0.25">
      <c r="A241" s="56"/>
      <c r="B241" s="36" t="s">
        <v>7734</v>
      </c>
      <c r="C241" s="5">
        <f>+COUNTIFS(Tabla2[Sede],'Book 2.1_Casos registrados'!$A$222, Tabla2[Año],2022,Tabla2[Mes],1,Tabla2[SubCategoria Detalle],'Book 2.1_Casos registrados'!B241,Tabla2[Tipo],'Book 2.1_Casos registrados'!$A$234)</f>
        <v>0</v>
      </c>
      <c r="D241" s="5">
        <f>+COUNTIFS(Tabla2[Sede],'Book 2.1_Casos registrados'!$A$222, Tabla2[Año],2022,Tabla2[Mes],2,Tabla2[SubCategoria Detalle],'Book 2.1_Casos registrados'!B241,Tabla2[Tipo],'Book 2.1_Casos registrados'!$A$234)</f>
        <v>0</v>
      </c>
      <c r="E241" s="5">
        <f>+COUNTIFS(Tabla2[Sede],'Book 2.1_Casos registrados'!$A$222, Tabla2[Año],2022,Tabla2[Mes],3,Tabla2[SubCategoria Detalle],'Book 2.1_Casos registrados'!B241,Tabla2[Tipo],'Book 2.1_Casos registrados'!$A$234)</f>
        <v>0</v>
      </c>
      <c r="F241" s="5">
        <f>+COUNTIFS(Tabla2[Sede],'Book 2.1_Casos registrados'!$A$222, Tabla2[Año],2022,Tabla2[Mes],4,Tabla2[SubCategoria Detalle],'Book 2.1_Casos registrados'!B241,Tabla2[Tipo],'Book 2.1_Casos registrados'!$A$234)</f>
        <v>0</v>
      </c>
      <c r="G241" s="5">
        <f>+COUNTIFS(Tabla2[Sede],'Book 2.1_Casos registrados'!$A$222, Tabla2[Año],2022,Tabla2[Mes],5,Tabla2[SubCategoria Detalle],'Book 2.1_Casos registrados'!B241,Tabla2[Tipo],'Book 2.1_Casos registrados'!$A$234)</f>
        <v>0</v>
      </c>
      <c r="H241" s="5">
        <f>+COUNTIFS(Tabla2[Sede],'Book 2.1_Casos registrados'!$A$222, Tabla2[Año],2022,Tabla2[Mes],6,Tabla2[SubCategoria Detalle],'Book 2.1_Casos registrados'!B241,Tabla2[Tipo],'Book 2.1_Casos registrados'!$A$234)</f>
        <v>0</v>
      </c>
      <c r="I241" s="5">
        <f>+COUNTIFS(Tabla2[Sede],'Book 2.1_Casos registrados'!$A$222, Tabla2[Año],2022,Tabla2[Mes],7,Tabla2[SubCategoria Detalle],'Book 2.1_Casos registrados'!B241,Tabla2[Tipo],'Book 2.1_Casos registrados'!$A$234)</f>
        <v>0</v>
      </c>
      <c r="J241" s="5">
        <f>+COUNTIFS(Tabla2[Sede],'Book 2.1_Casos registrados'!$A$222, Tabla2[Año],2022,Tabla2[Mes],8,Tabla2[SubCategoria Detalle],'Book 2.1_Casos registrados'!B241,Tabla2[Tipo],'Book 2.1_Casos registrados'!$A$234)</f>
        <v>0</v>
      </c>
      <c r="K241" s="5">
        <f>+COUNTIFS(Tabla2[Sede],'Book 2.1_Casos registrados'!$A$222, Tabla2[Año],2022,Tabla2[Mes],9,Tabla2[SubCategoria Detalle],'Book 2.1_Casos registrados'!B241,Tabla2[Tipo],'Book 2.1_Casos registrados'!$A$234)</f>
        <v>0</v>
      </c>
      <c r="L241" s="5">
        <f>+COUNTIFS(Tabla2[Sede],'Book 2.1_Casos registrados'!$A$222, Tabla2[Año],2022,Tabla2[Mes],10,Tabla2[SubCategoria Detalle],'Book 2.1_Casos registrados'!B241,Tabla2[Tipo],'Book 2.1_Casos registrados'!$A$234)</f>
        <v>0</v>
      </c>
      <c r="M241" s="5">
        <f>+COUNTIFS(Tabla2[Sede],'Book 2.1_Casos registrados'!$A$222, Tabla2[Año],2022,Tabla2[Mes],11,Tabla2[SubCategoria Detalle],'Book 2.1_Casos registrados'!B241,Tabla2[Tipo],'Book 2.1_Casos registrados'!$A$234)</f>
        <v>0</v>
      </c>
      <c r="N241" s="5"/>
    </row>
    <row r="242" spans="1:14" ht="15" x14ac:dyDescent="0.25">
      <c r="A242" s="56"/>
      <c r="B242" s="36" t="s">
        <v>7770</v>
      </c>
      <c r="C242" s="5">
        <f>+COUNTIFS(Tabla2[Sede],'Book 2.1_Casos registrados'!$A$222, Tabla2[Año],2022,Tabla2[Mes],1,Tabla2[SubCategoria Detalle],'Book 2.1_Casos registrados'!B242,Tabla2[Tipo],'Book 2.1_Casos registrados'!$A$234)</f>
        <v>0</v>
      </c>
      <c r="D242" s="5">
        <f>+COUNTIFS(Tabla2[Sede],'Book 2.1_Casos registrados'!$A$222, Tabla2[Año],2022,Tabla2[Mes],2,Tabla2[SubCategoria Detalle],'Book 2.1_Casos registrados'!B242,Tabla2[Tipo],'Book 2.1_Casos registrados'!$A$234)</f>
        <v>0</v>
      </c>
      <c r="E242" s="5">
        <f>+COUNTIFS(Tabla2[Sede],'Book 2.1_Casos registrados'!$A$222, Tabla2[Año],2022,Tabla2[Mes],3,Tabla2[SubCategoria Detalle],'Book 2.1_Casos registrados'!B242,Tabla2[Tipo],'Book 2.1_Casos registrados'!$A$234)</f>
        <v>0</v>
      </c>
      <c r="F242" s="5">
        <f>+COUNTIFS(Tabla2[Sede],'Book 2.1_Casos registrados'!$A$222, Tabla2[Año],2022,Tabla2[Mes],4,Tabla2[SubCategoria Detalle],'Book 2.1_Casos registrados'!B242,Tabla2[Tipo],'Book 2.1_Casos registrados'!$A$234)</f>
        <v>0</v>
      </c>
      <c r="G242" s="5">
        <f>+COUNTIFS(Tabla2[Sede],'Book 2.1_Casos registrados'!$A$222, Tabla2[Año],2022,Tabla2[Mes],5,Tabla2[SubCategoria Detalle],'Book 2.1_Casos registrados'!B242,Tabla2[Tipo],'Book 2.1_Casos registrados'!$A$234)</f>
        <v>0</v>
      </c>
      <c r="H242" s="5">
        <f>+COUNTIFS(Tabla2[Sede],'Book 2.1_Casos registrados'!$A$222, Tabla2[Año],2022,Tabla2[Mes],6,Tabla2[SubCategoria Detalle],'Book 2.1_Casos registrados'!B242,Tabla2[Tipo],'Book 2.1_Casos registrados'!$A$234)</f>
        <v>0</v>
      </c>
      <c r="I242" s="5">
        <f>+COUNTIFS(Tabla2[Sede],'Book 2.1_Casos registrados'!$A$222, Tabla2[Año],2022,Tabla2[Mes],7,Tabla2[SubCategoria Detalle],'Book 2.1_Casos registrados'!B242,Tabla2[Tipo],'Book 2.1_Casos registrados'!$A$234)</f>
        <v>0</v>
      </c>
      <c r="J242" s="5">
        <f>+COUNTIFS(Tabla2[Sede],'Book 2.1_Casos registrados'!$A$222, Tabla2[Año],2022,Tabla2[Mes],8,Tabla2[SubCategoria Detalle],'Book 2.1_Casos registrados'!B242,Tabla2[Tipo],'Book 2.1_Casos registrados'!$A$234)</f>
        <v>0</v>
      </c>
      <c r="K242" s="5">
        <f>+COUNTIFS(Tabla2[Sede],'Book 2.1_Casos registrados'!$A$222, Tabla2[Año],2022,Tabla2[Mes],9,Tabla2[SubCategoria Detalle],'Book 2.1_Casos registrados'!B242,Tabla2[Tipo],'Book 2.1_Casos registrados'!$A$234)</f>
        <v>0</v>
      </c>
      <c r="L242" s="5">
        <f>+COUNTIFS(Tabla2[Sede],'Book 2.1_Casos registrados'!$A$222, Tabla2[Año],2022,Tabla2[Mes],10,Tabla2[SubCategoria Detalle],'Book 2.1_Casos registrados'!B242,Tabla2[Tipo],'Book 2.1_Casos registrados'!$A$234)</f>
        <v>0</v>
      </c>
      <c r="M242" s="5">
        <f>+COUNTIFS(Tabla2[Sede],'Book 2.1_Casos registrados'!$A$222, Tabla2[Año],2022,Tabla2[Mes],11,Tabla2[SubCategoria Detalle],'Book 2.1_Casos registrados'!B242,Tabla2[Tipo],'Book 2.1_Casos registrados'!$A$234)</f>
        <v>0</v>
      </c>
      <c r="N242" s="5"/>
    </row>
    <row r="243" spans="1:14" ht="15" x14ac:dyDescent="0.25">
      <c r="A243" s="56" t="s">
        <v>7</v>
      </c>
      <c r="B243" s="36" t="s">
        <v>7722</v>
      </c>
      <c r="C243" s="5">
        <f>+COUNTIFS(Tabla2[Sede],'Book 2.1_Casos registrados'!$A$222, Tabla2[Año],2022,Tabla2[Mes],1,Tabla2[SubCategoria Detalle],'Book 2.1_Casos registrados'!B243,Tabla2[Tipo],'Book 2.1_Casos registrados'!$A$243)</f>
        <v>0</v>
      </c>
      <c r="D243" s="5">
        <f>+COUNTIFS(Tabla2[Sede],'Book 2.1_Casos registrados'!$A$222, Tabla2[Año],2022,Tabla2[Mes],2,Tabla2[SubCategoria Detalle],'Book 2.1_Casos registrados'!B243,Tabla2[Tipo],'Book 2.1_Casos registrados'!$A$243)</f>
        <v>0</v>
      </c>
      <c r="E243" s="5">
        <f>+COUNTIFS(Tabla2[Sede],'Book 2.1_Casos registrados'!$A$222, Tabla2[Año],2022,Tabla2[Mes],3,Tabla2[SubCategoria Detalle],'Book 2.1_Casos registrados'!B243,Tabla2[Tipo],'Book 2.1_Casos registrados'!$A$243)</f>
        <v>0</v>
      </c>
      <c r="F243" s="5">
        <f>+COUNTIFS(Tabla2[Sede],'Book 2.1_Casos registrados'!$A$222, Tabla2[Año],2022,Tabla2[Mes],4,Tabla2[SubCategoria Detalle],'Book 2.1_Casos registrados'!B243,Tabla2[Tipo],'Book 2.1_Casos registrados'!$A$243)</f>
        <v>0</v>
      </c>
      <c r="G243" s="5">
        <f>+COUNTIFS(Tabla2[Sede],'Book 2.1_Casos registrados'!$A$222, Tabla2[Año],2022,Tabla2[Mes],5,Tabla2[SubCategoria Detalle],'Book 2.1_Casos registrados'!B243,Tabla2[Tipo],'Book 2.1_Casos registrados'!$A$243)</f>
        <v>0</v>
      </c>
      <c r="H243" s="5">
        <f>+COUNTIFS(Tabla2[Sede],'Book 2.1_Casos registrados'!$A$222, Tabla2[Año],2022,Tabla2[Mes],6,Tabla2[SubCategoria Detalle],'Book 2.1_Casos registrados'!B243,Tabla2[Tipo],'Book 2.1_Casos registrados'!$A$243)</f>
        <v>0</v>
      </c>
      <c r="I243" s="5">
        <f>+COUNTIFS(Tabla2[Sede],'Book 2.1_Casos registrados'!$A$222, Tabla2[Año],2022,Tabla2[Mes],7,Tabla2[SubCategoria Detalle],'Book 2.1_Casos registrados'!B243,Tabla2[Tipo],'Book 2.1_Casos registrados'!$A$243)</f>
        <v>0</v>
      </c>
      <c r="J243" s="5">
        <f>+COUNTIFS(Tabla2[Sede],'Book 2.1_Casos registrados'!$A$222, Tabla2[Año],2022,Tabla2[Mes],8,Tabla2[SubCategoria Detalle],'Book 2.1_Casos registrados'!B243,Tabla2[Tipo],'Book 2.1_Casos registrados'!$A$243)</f>
        <v>0</v>
      </c>
      <c r="K243" s="5">
        <f>+COUNTIFS(Tabla2[Sede],'Book 2.1_Casos registrados'!$A$222, Tabla2[Año],2022,Tabla2[Mes],9,Tabla2[SubCategoria Detalle],'Book 2.1_Casos registrados'!B243,Tabla2[Tipo],'Book 2.1_Casos registrados'!$A$243)</f>
        <v>0</v>
      </c>
      <c r="L243" s="5">
        <f>+COUNTIFS(Tabla2[Sede],'Book 2.1_Casos registrados'!$A$222, Tabla2[Año],2022,Tabla2[Mes],10,Tabla2[SubCategoria Detalle],'Book 2.1_Casos registrados'!B243,Tabla2[Tipo],'Book 2.1_Casos registrados'!$A$243)</f>
        <v>0</v>
      </c>
      <c r="M243" s="5">
        <f>+COUNTIFS(Tabla2[Sede],'Book 2.1_Casos registrados'!$A$222, Tabla2[Año],2022,Tabla2[Mes],11,Tabla2[SubCategoria Detalle],'Book 2.1_Casos registrados'!B243,Tabla2[Tipo],'Book 2.1_Casos registrados'!$A$243)</f>
        <v>0</v>
      </c>
      <c r="N243" s="5"/>
    </row>
    <row r="244" spans="1:14" ht="15" x14ac:dyDescent="0.25">
      <c r="A244" s="56"/>
      <c r="B244" s="36" t="s">
        <v>8893</v>
      </c>
      <c r="C244" s="5">
        <f>+COUNTIFS(Tabla2[Sede],'Book 2.1_Casos registrados'!$A$222, Tabla2[Año],2022,Tabla2[Mes],1,Tabla2[SubCategoria Detalle],'Book 2.1_Casos registrados'!B244,Tabla2[Tipo],'Book 2.1_Casos registrados'!$A$243)</f>
        <v>0</v>
      </c>
      <c r="D244" s="5">
        <f>+COUNTIFS(Tabla2[Sede],'Book 2.1_Casos registrados'!$A$222, Tabla2[Año],2022,Tabla2[Mes],2,Tabla2[SubCategoria Detalle],'Book 2.1_Casos registrados'!B244,Tabla2[Tipo],'Book 2.1_Casos registrados'!$A$243)</f>
        <v>4</v>
      </c>
      <c r="E244" s="5">
        <f>+COUNTIFS(Tabla2[Sede],'Book 2.1_Casos registrados'!$A$222, Tabla2[Año],2022,Tabla2[Mes],3,Tabla2[SubCategoria Detalle],'Book 2.1_Casos registrados'!B244,Tabla2[Tipo],'Book 2.1_Casos registrados'!$A$243)</f>
        <v>3</v>
      </c>
      <c r="F244" s="5">
        <f>+COUNTIFS(Tabla2[Sede],'Book 2.1_Casos registrados'!$A$222, Tabla2[Año],2022,Tabla2[Mes],4,Tabla2[SubCategoria Detalle],'Book 2.1_Casos registrados'!B244,Tabla2[Tipo],'Book 2.1_Casos registrados'!$A$243)</f>
        <v>0</v>
      </c>
      <c r="G244" s="5">
        <f>+COUNTIFS(Tabla2[Sede],'Book 2.1_Casos registrados'!$A$222, Tabla2[Año],2022,Tabla2[Mes],5,Tabla2[SubCategoria Detalle],'Book 2.1_Casos registrados'!B244,Tabla2[Tipo],'Book 2.1_Casos registrados'!$A$243)</f>
        <v>0</v>
      </c>
      <c r="H244" s="5">
        <f>+COUNTIFS(Tabla2[Sede],'Book 2.1_Casos registrados'!$A$222, Tabla2[Año],2022,Tabla2[Mes],6,Tabla2[SubCategoria Detalle],'Book 2.1_Casos registrados'!B244,Tabla2[Tipo],'Book 2.1_Casos registrados'!$A$243)</f>
        <v>0</v>
      </c>
      <c r="I244" s="5">
        <f>+COUNTIFS(Tabla2[Sede],'Book 2.1_Casos registrados'!$A$222, Tabla2[Año],2022,Tabla2[Mes],7,Tabla2[SubCategoria Detalle],'Book 2.1_Casos registrados'!B244,Tabla2[Tipo],'Book 2.1_Casos registrados'!$A$243)</f>
        <v>0</v>
      </c>
      <c r="J244" s="5">
        <f>+COUNTIFS(Tabla2[Sede],'Book 2.1_Casos registrados'!$A$222, Tabla2[Año],2022,Tabla2[Mes],8,Tabla2[SubCategoria Detalle],'Book 2.1_Casos registrados'!B244,Tabla2[Tipo],'Book 2.1_Casos registrados'!$A$243)</f>
        <v>0</v>
      </c>
      <c r="K244" s="5">
        <f>+COUNTIFS(Tabla2[Sede],'Book 2.1_Casos registrados'!$A$222, Tabla2[Año],2022,Tabla2[Mes],9,Tabla2[SubCategoria Detalle],'Book 2.1_Casos registrados'!B244,Tabla2[Tipo],'Book 2.1_Casos registrados'!$A$243)</f>
        <v>0</v>
      </c>
      <c r="L244" s="5">
        <f>+COUNTIFS(Tabla2[Sede],'Book 2.1_Casos registrados'!$A$222, Tabla2[Año],2022,Tabla2[Mes],10,Tabla2[SubCategoria Detalle],'Book 2.1_Casos registrados'!B244,Tabla2[Tipo],'Book 2.1_Casos registrados'!$A$243)</f>
        <v>0</v>
      </c>
      <c r="M244" s="5">
        <f>+COUNTIFS(Tabla2[Sede],'Book 2.1_Casos registrados'!$A$222, Tabla2[Año],2022,Tabla2[Mes],11,Tabla2[SubCategoria Detalle],'Book 2.1_Casos registrados'!B244,Tabla2[Tipo],'Book 2.1_Casos registrados'!$A$243)</f>
        <v>0</v>
      </c>
      <c r="N244" s="5"/>
    </row>
    <row r="245" spans="1:14" ht="15" x14ac:dyDescent="0.25">
      <c r="A245" s="56"/>
      <c r="B245" s="36" t="s">
        <v>7745</v>
      </c>
      <c r="C245" s="5">
        <f>+COUNTIFS(Tabla2[Sede],'Book 2.1_Casos registrados'!$A$222, Tabla2[Año],2022,Tabla2[Mes],1,Tabla2[SubCategoria Detalle],'Book 2.1_Casos registrados'!B245,Tabla2[Tipo],'Book 2.1_Casos registrados'!$A$243)</f>
        <v>2</v>
      </c>
      <c r="D245" s="5">
        <f>+COUNTIFS(Tabla2[Sede],'Book 2.1_Casos registrados'!$A$222, Tabla2[Año],2022,Tabla2[Mes],2,Tabla2[SubCategoria Detalle],'Book 2.1_Casos registrados'!B245,Tabla2[Tipo],'Book 2.1_Casos registrados'!$A$243)</f>
        <v>0</v>
      </c>
      <c r="E245" s="5">
        <f>+COUNTIFS(Tabla2[Sede],'Book 2.1_Casos registrados'!$A$222, Tabla2[Año],2022,Tabla2[Mes],3,Tabla2[SubCategoria Detalle],'Book 2.1_Casos registrados'!B245,Tabla2[Tipo],'Book 2.1_Casos registrados'!$A$243)</f>
        <v>0</v>
      </c>
      <c r="F245" s="5">
        <f>+COUNTIFS(Tabla2[Sede],'Book 2.1_Casos registrados'!$A$222, Tabla2[Año],2022,Tabla2[Mes],4,Tabla2[SubCategoria Detalle],'Book 2.1_Casos registrados'!B245,Tabla2[Tipo],'Book 2.1_Casos registrados'!$A$243)</f>
        <v>0</v>
      </c>
      <c r="G245" s="5">
        <f>+COUNTIFS(Tabla2[Sede],'Book 2.1_Casos registrados'!$A$222, Tabla2[Año],2022,Tabla2[Mes],5,Tabla2[SubCategoria Detalle],'Book 2.1_Casos registrados'!B245,Tabla2[Tipo],'Book 2.1_Casos registrados'!$A$243)</f>
        <v>0</v>
      </c>
      <c r="H245" s="5">
        <f>+COUNTIFS(Tabla2[Sede],'Book 2.1_Casos registrados'!$A$222, Tabla2[Año],2022,Tabla2[Mes],6,Tabla2[SubCategoria Detalle],'Book 2.1_Casos registrados'!B245,Tabla2[Tipo],'Book 2.1_Casos registrados'!$A$243)</f>
        <v>0</v>
      </c>
      <c r="I245" s="5">
        <f>+COUNTIFS(Tabla2[Sede],'Book 2.1_Casos registrados'!$A$222, Tabla2[Año],2022,Tabla2[Mes],7,Tabla2[SubCategoria Detalle],'Book 2.1_Casos registrados'!B245,Tabla2[Tipo],'Book 2.1_Casos registrados'!$A$243)</f>
        <v>0</v>
      </c>
      <c r="J245" s="5">
        <f>+COUNTIFS(Tabla2[Sede],'Book 2.1_Casos registrados'!$A$222, Tabla2[Año],2022,Tabla2[Mes],8,Tabla2[SubCategoria Detalle],'Book 2.1_Casos registrados'!B245,Tabla2[Tipo],'Book 2.1_Casos registrados'!$A$243)</f>
        <v>0</v>
      </c>
      <c r="K245" s="5">
        <f>+COUNTIFS(Tabla2[Sede],'Book 2.1_Casos registrados'!$A$222, Tabla2[Año],2022,Tabla2[Mes],9,Tabla2[SubCategoria Detalle],'Book 2.1_Casos registrados'!B245,Tabla2[Tipo],'Book 2.1_Casos registrados'!$A$243)</f>
        <v>0</v>
      </c>
      <c r="L245" s="5">
        <f>+COUNTIFS(Tabla2[Sede],'Book 2.1_Casos registrados'!$A$222, Tabla2[Año],2022,Tabla2[Mes],10,Tabla2[SubCategoria Detalle],'Book 2.1_Casos registrados'!B245,Tabla2[Tipo],'Book 2.1_Casos registrados'!$A$243)</f>
        <v>0</v>
      </c>
      <c r="M245" s="5">
        <f>+COUNTIFS(Tabla2[Sede],'Book 2.1_Casos registrados'!$A$222, Tabla2[Año],2022,Tabla2[Mes],11,Tabla2[SubCategoria Detalle],'Book 2.1_Casos registrados'!B245,Tabla2[Tipo],'Book 2.1_Casos registrados'!$A$243)</f>
        <v>0</v>
      </c>
      <c r="N245" s="5"/>
    </row>
    <row r="246" spans="1:14" ht="15" x14ac:dyDescent="0.25">
      <c r="A246" s="56"/>
      <c r="B246" s="36" t="s">
        <v>7730</v>
      </c>
      <c r="C246" s="5">
        <f>+COUNTIFS(Tabla2[Sede],'Book 2.1_Casos registrados'!$A$222, Tabla2[Año],2022,Tabla2[Mes],1,Tabla2[SubCategoria Detalle],'Book 2.1_Casos registrados'!B246,Tabla2[Tipo],'Book 2.1_Casos registrados'!$A$243)</f>
        <v>1</v>
      </c>
      <c r="D246" s="5">
        <f>+COUNTIFS(Tabla2[Sede],'Book 2.1_Casos registrados'!$A$222, Tabla2[Año],2022,Tabla2[Mes],2,Tabla2[SubCategoria Detalle],'Book 2.1_Casos registrados'!B246,Tabla2[Tipo],'Book 2.1_Casos registrados'!$A$243)</f>
        <v>0</v>
      </c>
      <c r="E246" s="5">
        <f>+COUNTIFS(Tabla2[Sede],'Book 2.1_Casos registrados'!$A$222, Tabla2[Año],2022,Tabla2[Mes],3,Tabla2[SubCategoria Detalle],'Book 2.1_Casos registrados'!B246,Tabla2[Tipo],'Book 2.1_Casos registrados'!$A$243)</f>
        <v>3</v>
      </c>
      <c r="F246" s="5">
        <f>+COUNTIFS(Tabla2[Sede],'Book 2.1_Casos registrados'!$A$222, Tabla2[Año],2022,Tabla2[Mes],4,Tabla2[SubCategoria Detalle],'Book 2.1_Casos registrados'!B246,Tabla2[Tipo],'Book 2.1_Casos registrados'!$A$243)</f>
        <v>0</v>
      </c>
      <c r="G246" s="5">
        <f>+COUNTIFS(Tabla2[Sede],'Book 2.1_Casos registrados'!$A$222, Tabla2[Año],2022,Tabla2[Mes],5,Tabla2[SubCategoria Detalle],'Book 2.1_Casos registrados'!B246,Tabla2[Tipo],'Book 2.1_Casos registrados'!$A$243)</f>
        <v>2</v>
      </c>
      <c r="H246" s="5">
        <f>+COUNTIFS(Tabla2[Sede],'Book 2.1_Casos registrados'!$A$222, Tabla2[Año],2022,Tabla2[Mes],6,Tabla2[SubCategoria Detalle],'Book 2.1_Casos registrados'!B246,Tabla2[Tipo],'Book 2.1_Casos registrados'!$A$243)</f>
        <v>0</v>
      </c>
      <c r="I246" s="5">
        <f>+COUNTIFS(Tabla2[Sede],'Book 2.1_Casos registrados'!$A$222, Tabla2[Año],2022,Tabla2[Mes],7,Tabla2[SubCategoria Detalle],'Book 2.1_Casos registrados'!B246,Tabla2[Tipo],'Book 2.1_Casos registrados'!$A$243)</f>
        <v>0</v>
      </c>
      <c r="J246" s="5">
        <f>+COUNTIFS(Tabla2[Sede],'Book 2.1_Casos registrados'!$A$222, Tabla2[Año],2022,Tabla2[Mes],8,Tabla2[SubCategoria Detalle],'Book 2.1_Casos registrados'!B246,Tabla2[Tipo],'Book 2.1_Casos registrados'!$A$243)</f>
        <v>0</v>
      </c>
      <c r="K246" s="5">
        <f>+COUNTIFS(Tabla2[Sede],'Book 2.1_Casos registrados'!$A$222, Tabla2[Año],2022,Tabla2[Mes],9,Tabla2[SubCategoria Detalle],'Book 2.1_Casos registrados'!B246,Tabla2[Tipo],'Book 2.1_Casos registrados'!$A$243)</f>
        <v>0</v>
      </c>
      <c r="L246" s="5">
        <f>+COUNTIFS(Tabla2[Sede],'Book 2.1_Casos registrados'!$A$222, Tabla2[Año],2022,Tabla2[Mes],10,Tabla2[SubCategoria Detalle],'Book 2.1_Casos registrados'!B246,Tabla2[Tipo],'Book 2.1_Casos registrados'!$A$243)</f>
        <v>0</v>
      </c>
      <c r="M246" s="5">
        <f>+COUNTIFS(Tabla2[Sede],'Book 2.1_Casos registrados'!$A$222, Tabla2[Año],2022,Tabla2[Mes],11,Tabla2[SubCategoria Detalle],'Book 2.1_Casos registrados'!B246,Tabla2[Tipo],'Book 2.1_Casos registrados'!$A$243)</f>
        <v>0</v>
      </c>
      <c r="N246" s="5"/>
    </row>
    <row r="247" spans="1:14" ht="15" x14ac:dyDescent="0.25">
      <c r="A247" s="56"/>
      <c r="B247" s="36" t="s">
        <v>7726</v>
      </c>
      <c r="C247" s="5">
        <f>+COUNTIFS(Tabla2[Sede],'Book 2.1_Casos registrados'!$A$222, Tabla2[Año],2022,Tabla2[Mes],1,Tabla2[SubCategoria Detalle],'Book 2.1_Casos registrados'!B247,Tabla2[Tipo],'Book 2.1_Casos registrados'!$A$243)</f>
        <v>0</v>
      </c>
      <c r="D247" s="5">
        <f>+COUNTIFS(Tabla2[Sede],'Book 2.1_Casos registrados'!$A$222, Tabla2[Año],2022,Tabla2[Mes],2,Tabla2[SubCategoria Detalle],'Book 2.1_Casos registrados'!B247,Tabla2[Tipo],'Book 2.1_Casos registrados'!$A$243)</f>
        <v>0</v>
      </c>
      <c r="E247" s="5">
        <f>+COUNTIFS(Tabla2[Sede],'Book 2.1_Casos registrados'!$A$222, Tabla2[Año],2022,Tabla2[Mes],3,Tabla2[SubCategoria Detalle],'Book 2.1_Casos registrados'!B247,Tabla2[Tipo],'Book 2.1_Casos registrados'!$A$243)</f>
        <v>0</v>
      </c>
      <c r="F247" s="5">
        <f>+COUNTIFS(Tabla2[Sede],'Book 2.1_Casos registrados'!$A$222, Tabla2[Año],2022,Tabla2[Mes],4,Tabla2[SubCategoria Detalle],'Book 2.1_Casos registrados'!B247,Tabla2[Tipo],'Book 2.1_Casos registrados'!$A$243)</f>
        <v>0</v>
      </c>
      <c r="G247" s="5">
        <f>+COUNTIFS(Tabla2[Sede],'Book 2.1_Casos registrados'!$A$222, Tabla2[Año],2022,Tabla2[Mes],5,Tabla2[SubCategoria Detalle],'Book 2.1_Casos registrados'!B247,Tabla2[Tipo],'Book 2.1_Casos registrados'!$A$243)</f>
        <v>0</v>
      </c>
      <c r="H247" s="5">
        <f>+COUNTIFS(Tabla2[Sede],'Book 2.1_Casos registrados'!$A$222, Tabla2[Año],2022,Tabla2[Mes],6,Tabla2[SubCategoria Detalle],'Book 2.1_Casos registrados'!B247,Tabla2[Tipo],'Book 2.1_Casos registrados'!$A$243)</f>
        <v>0</v>
      </c>
      <c r="I247" s="5">
        <f>+COUNTIFS(Tabla2[Sede],'Book 2.1_Casos registrados'!$A$222, Tabla2[Año],2022,Tabla2[Mes],7,Tabla2[SubCategoria Detalle],'Book 2.1_Casos registrados'!B247,Tabla2[Tipo],'Book 2.1_Casos registrados'!$A$243)</f>
        <v>0</v>
      </c>
      <c r="J247" s="5">
        <f>+COUNTIFS(Tabla2[Sede],'Book 2.1_Casos registrados'!$A$222, Tabla2[Año],2022,Tabla2[Mes],8,Tabla2[SubCategoria Detalle],'Book 2.1_Casos registrados'!B247,Tabla2[Tipo],'Book 2.1_Casos registrados'!$A$243)</f>
        <v>0</v>
      </c>
      <c r="K247" s="5">
        <f>+COUNTIFS(Tabla2[Sede],'Book 2.1_Casos registrados'!$A$222, Tabla2[Año],2022,Tabla2[Mes],9,Tabla2[SubCategoria Detalle],'Book 2.1_Casos registrados'!B247,Tabla2[Tipo],'Book 2.1_Casos registrados'!$A$243)</f>
        <v>0</v>
      </c>
      <c r="L247" s="5">
        <f>+COUNTIFS(Tabla2[Sede],'Book 2.1_Casos registrados'!$A$222, Tabla2[Año],2022,Tabla2[Mes],10,Tabla2[SubCategoria Detalle],'Book 2.1_Casos registrados'!B247,Tabla2[Tipo],'Book 2.1_Casos registrados'!$A$243)</f>
        <v>0</v>
      </c>
      <c r="M247" s="5">
        <f>+COUNTIFS(Tabla2[Sede],'Book 2.1_Casos registrados'!$A$222, Tabla2[Año],2022,Tabla2[Mes],11,Tabla2[SubCategoria Detalle],'Book 2.1_Casos registrados'!B247,Tabla2[Tipo],'Book 2.1_Casos registrados'!$A$243)</f>
        <v>0</v>
      </c>
      <c r="N247" s="5"/>
    </row>
    <row r="248" spans="1:14" ht="15" x14ac:dyDescent="0.25">
      <c r="A248" s="56"/>
      <c r="B248" s="36" t="s">
        <v>8459</v>
      </c>
      <c r="C248" s="5">
        <f>+COUNTIFS(Tabla2[Sede],'Book 2.1_Casos registrados'!$A$222, Tabla2[Año],2022,Tabla2[Mes],1,Tabla2[SubCategoria Detalle],'Book 2.1_Casos registrados'!B248,Tabla2[Tipo],'Book 2.1_Casos registrados'!$A$243)</f>
        <v>0</v>
      </c>
      <c r="D248" s="5">
        <f>+COUNTIFS(Tabla2[Sede],'Book 2.1_Casos registrados'!$A$222, Tabla2[Año],2022,Tabla2[Mes],2,Tabla2[SubCategoria Detalle],'Book 2.1_Casos registrados'!B248,Tabla2[Tipo],'Book 2.1_Casos registrados'!$A$243)</f>
        <v>0</v>
      </c>
      <c r="E248" s="5">
        <f>+COUNTIFS(Tabla2[Sede],'Book 2.1_Casos registrados'!$A$222, Tabla2[Año],2022,Tabla2[Mes],3,Tabla2[SubCategoria Detalle],'Book 2.1_Casos registrados'!B248,Tabla2[Tipo],'Book 2.1_Casos registrados'!$A$243)</f>
        <v>0</v>
      </c>
      <c r="F248" s="5">
        <f>+COUNTIFS(Tabla2[Sede],'Book 2.1_Casos registrados'!$A$222, Tabla2[Año],2022,Tabla2[Mes],4,Tabla2[SubCategoria Detalle],'Book 2.1_Casos registrados'!B248,Tabla2[Tipo],'Book 2.1_Casos registrados'!$A$243)</f>
        <v>0</v>
      </c>
      <c r="G248" s="5">
        <f>+COUNTIFS(Tabla2[Sede],'Book 2.1_Casos registrados'!$A$222, Tabla2[Año],2022,Tabla2[Mes],5,Tabla2[SubCategoria Detalle],'Book 2.1_Casos registrados'!B248,Tabla2[Tipo],'Book 2.1_Casos registrados'!$A$243)</f>
        <v>0</v>
      </c>
      <c r="H248" s="5">
        <f>+COUNTIFS(Tabla2[Sede],'Book 2.1_Casos registrados'!$A$222, Tabla2[Año],2022,Tabla2[Mes],6,Tabla2[SubCategoria Detalle],'Book 2.1_Casos registrados'!B248,Tabla2[Tipo],'Book 2.1_Casos registrados'!$A$243)</f>
        <v>0</v>
      </c>
      <c r="I248" s="5">
        <f>+COUNTIFS(Tabla2[Sede],'Book 2.1_Casos registrados'!$A$222, Tabla2[Año],2022,Tabla2[Mes],7,Tabla2[SubCategoria Detalle],'Book 2.1_Casos registrados'!B248,Tabla2[Tipo],'Book 2.1_Casos registrados'!$A$243)</f>
        <v>0</v>
      </c>
      <c r="J248" s="5">
        <f>+COUNTIFS(Tabla2[Sede],'Book 2.1_Casos registrados'!$A$222, Tabla2[Año],2022,Tabla2[Mes],8,Tabla2[SubCategoria Detalle],'Book 2.1_Casos registrados'!B248,Tabla2[Tipo],'Book 2.1_Casos registrados'!$A$243)</f>
        <v>0</v>
      </c>
      <c r="K248" s="5">
        <f>+COUNTIFS(Tabla2[Sede],'Book 2.1_Casos registrados'!$A$222, Tabla2[Año],2022,Tabla2[Mes],9,Tabla2[SubCategoria Detalle],'Book 2.1_Casos registrados'!B248,Tabla2[Tipo],'Book 2.1_Casos registrados'!$A$243)</f>
        <v>0</v>
      </c>
      <c r="L248" s="5">
        <f>+COUNTIFS(Tabla2[Sede],'Book 2.1_Casos registrados'!$A$222, Tabla2[Año],2022,Tabla2[Mes],10,Tabla2[SubCategoria Detalle],'Book 2.1_Casos registrados'!B248,Tabla2[Tipo],'Book 2.1_Casos registrados'!$A$243)</f>
        <v>0</v>
      </c>
      <c r="M248" s="5">
        <f>+COUNTIFS(Tabla2[Sede],'Book 2.1_Casos registrados'!$A$222, Tabla2[Año],2022,Tabla2[Mes],11,Tabla2[SubCategoria Detalle],'Book 2.1_Casos registrados'!B248,Tabla2[Tipo],'Book 2.1_Casos registrados'!$A$243)</f>
        <v>0</v>
      </c>
      <c r="N248" s="5"/>
    </row>
    <row r="249" spans="1:14" ht="15" x14ac:dyDescent="0.25">
      <c r="A249" s="56"/>
      <c r="B249" s="36" t="s">
        <v>8535</v>
      </c>
      <c r="C249" s="5">
        <f>+COUNTIFS(Tabla2[Sede],'Book 2.1_Casos registrados'!$A$222, Tabla2[Año],2022,Tabla2[Mes],1,Tabla2[SubCategoria Detalle],'Book 2.1_Casos registrados'!B249,Tabla2[Tipo],'Book 2.1_Casos registrados'!$A$243)</f>
        <v>0</v>
      </c>
      <c r="D249" s="5">
        <f>+COUNTIFS(Tabla2[Sede],'Book 2.1_Casos registrados'!$A$222, Tabla2[Año],2022,Tabla2[Mes],2,Tabla2[SubCategoria Detalle],'Book 2.1_Casos registrados'!B249,Tabla2[Tipo],'Book 2.1_Casos registrados'!$A$243)</f>
        <v>0</v>
      </c>
      <c r="E249" s="5">
        <f>+COUNTIFS(Tabla2[Sede],'Book 2.1_Casos registrados'!$A$222, Tabla2[Año],2022,Tabla2[Mes],3,Tabla2[SubCategoria Detalle],'Book 2.1_Casos registrados'!B249,Tabla2[Tipo],'Book 2.1_Casos registrados'!$A$243)</f>
        <v>1</v>
      </c>
      <c r="F249" s="5">
        <f>+COUNTIFS(Tabla2[Sede],'Book 2.1_Casos registrados'!$A$222, Tabla2[Año],2022,Tabla2[Mes],4,Tabla2[SubCategoria Detalle],'Book 2.1_Casos registrados'!B249,Tabla2[Tipo],'Book 2.1_Casos registrados'!$A$243)</f>
        <v>0</v>
      </c>
      <c r="G249" s="5">
        <f>+COUNTIFS(Tabla2[Sede],'Book 2.1_Casos registrados'!$A$222, Tabla2[Año],2022,Tabla2[Mes],5,Tabla2[SubCategoria Detalle],'Book 2.1_Casos registrados'!B249,Tabla2[Tipo],'Book 2.1_Casos registrados'!$A$243)</f>
        <v>0</v>
      </c>
      <c r="H249" s="5">
        <f>+COUNTIFS(Tabla2[Sede],'Book 2.1_Casos registrados'!$A$222, Tabla2[Año],2022,Tabla2[Mes],6,Tabla2[SubCategoria Detalle],'Book 2.1_Casos registrados'!B249,Tabla2[Tipo],'Book 2.1_Casos registrados'!$A$243)</f>
        <v>0</v>
      </c>
      <c r="I249" s="5">
        <f>+COUNTIFS(Tabla2[Sede],'Book 2.1_Casos registrados'!$A$222, Tabla2[Año],2022,Tabla2[Mes],7,Tabla2[SubCategoria Detalle],'Book 2.1_Casos registrados'!B249,Tabla2[Tipo],'Book 2.1_Casos registrados'!$A$243)</f>
        <v>0</v>
      </c>
      <c r="J249" s="5">
        <f>+COUNTIFS(Tabla2[Sede],'Book 2.1_Casos registrados'!$A$222, Tabla2[Año],2022,Tabla2[Mes],8,Tabla2[SubCategoria Detalle],'Book 2.1_Casos registrados'!B249,Tabla2[Tipo],'Book 2.1_Casos registrados'!$A$243)</f>
        <v>0</v>
      </c>
      <c r="K249" s="5">
        <f>+COUNTIFS(Tabla2[Sede],'Book 2.1_Casos registrados'!$A$222, Tabla2[Año],2022,Tabla2[Mes],9,Tabla2[SubCategoria Detalle],'Book 2.1_Casos registrados'!B249,Tabla2[Tipo],'Book 2.1_Casos registrados'!$A$243)</f>
        <v>0</v>
      </c>
      <c r="L249" s="5">
        <f>+COUNTIFS(Tabla2[Sede],'Book 2.1_Casos registrados'!$A$222, Tabla2[Año],2022,Tabla2[Mes],10,Tabla2[SubCategoria Detalle],'Book 2.1_Casos registrados'!B249,Tabla2[Tipo],'Book 2.1_Casos registrados'!$A$243)</f>
        <v>0</v>
      </c>
      <c r="M249" s="5">
        <f>+COUNTIFS(Tabla2[Sede],'Book 2.1_Casos registrados'!$A$222, Tabla2[Año],2022,Tabla2[Mes],11,Tabla2[SubCategoria Detalle],'Book 2.1_Casos registrados'!B249,Tabla2[Tipo],'Book 2.1_Casos registrados'!$A$243)</f>
        <v>0</v>
      </c>
      <c r="N249" s="5"/>
    </row>
    <row r="250" spans="1:14" ht="15" x14ac:dyDescent="0.25">
      <c r="A250" s="56"/>
      <c r="B250" s="36" t="s">
        <v>7744</v>
      </c>
      <c r="C250" s="5">
        <f>+COUNTIFS(Tabla2[Sede],'Book 2.1_Casos registrados'!$A$222, Tabla2[Año],2022,Tabla2[Mes],1,Tabla2[SubCategoria Detalle],'Book 2.1_Casos registrados'!B250,Tabla2[Tipo],'Book 2.1_Casos registrados'!$A$243)</f>
        <v>0</v>
      </c>
      <c r="D250" s="5">
        <f>+COUNTIFS(Tabla2[Sede],'Book 2.1_Casos registrados'!$A$222, Tabla2[Año],2022,Tabla2[Mes],2,Tabla2[SubCategoria Detalle],'Book 2.1_Casos registrados'!B250,Tabla2[Tipo],'Book 2.1_Casos registrados'!$A$243)</f>
        <v>0</v>
      </c>
      <c r="E250" s="5">
        <f>+COUNTIFS(Tabla2[Sede],'Book 2.1_Casos registrados'!$A$222, Tabla2[Año],2022,Tabla2[Mes],3,Tabla2[SubCategoria Detalle],'Book 2.1_Casos registrados'!B250,Tabla2[Tipo],'Book 2.1_Casos registrados'!$A$243)</f>
        <v>0</v>
      </c>
      <c r="F250" s="5">
        <f>+COUNTIFS(Tabla2[Sede],'Book 2.1_Casos registrados'!$A$222, Tabla2[Año],2022,Tabla2[Mes],4,Tabla2[SubCategoria Detalle],'Book 2.1_Casos registrados'!B250,Tabla2[Tipo],'Book 2.1_Casos registrados'!$A$243)</f>
        <v>0</v>
      </c>
      <c r="G250" s="5">
        <f>+COUNTIFS(Tabla2[Sede],'Book 2.1_Casos registrados'!$A$222, Tabla2[Año],2022,Tabla2[Mes],5,Tabla2[SubCategoria Detalle],'Book 2.1_Casos registrados'!B250,Tabla2[Tipo],'Book 2.1_Casos registrados'!$A$243)</f>
        <v>1</v>
      </c>
      <c r="H250" s="5">
        <f>+COUNTIFS(Tabla2[Sede],'Book 2.1_Casos registrados'!$A$222, Tabla2[Año],2022,Tabla2[Mes],6,Tabla2[SubCategoria Detalle],'Book 2.1_Casos registrados'!B250,Tabla2[Tipo],'Book 2.1_Casos registrados'!$A$243)</f>
        <v>0</v>
      </c>
      <c r="I250" s="5">
        <f>+COUNTIFS(Tabla2[Sede],'Book 2.1_Casos registrados'!$A$222, Tabla2[Año],2022,Tabla2[Mes],7,Tabla2[SubCategoria Detalle],'Book 2.1_Casos registrados'!B250,Tabla2[Tipo],'Book 2.1_Casos registrados'!$A$243)</f>
        <v>0</v>
      </c>
      <c r="J250" s="5">
        <f>+COUNTIFS(Tabla2[Sede],'Book 2.1_Casos registrados'!$A$222, Tabla2[Año],2022,Tabla2[Mes],8,Tabla2[SubCategoria Detalle],'Book 2.1_Casos registrados'!B250,Tabla2[Tipo],'Book 2.1_Casos registrados'!$A$243)</f>
        <v>0</v>
      </c>
      <c r="K250" s="5">
        <f>+COUNTIFS(Tabla2[Sede],'Book 2.1_Casos registrados'!$A$222, Tabla2[Año],2022,Tabla2[Mes],9,Tabla2[SubCategoria Detalle],'Book 2.1_Casos registrados'!B250,Tabla2[Tipo],'Book 2.1_Casos registrados'!$A$243)</f>
        <v>0</v>
      </c>
      <c r="L250" s="5">
        <f>+COUNTIFS(Tabla2[Sede],'Book 2.1_Casos registrados'!$A$222, Tabla2[Año],2022,Tabla2[Mes],10,Tabla2[SubCategoria Detalle],'Book 2.1_Casos registrados'!B250,Tabla2[Tipo],'Book 2.1_Casos registrados'!$A$243)</f>
        <v>0</v>
      </c>
      <c r="M250" s="5">
        <f>+COUNTIFS(Tabla2[Sede],'Book 2.1_Casos registrados'!$A$222, Tabla2[Año],2022,Tabla2[Mes],11,Tabla2[SubCategoria Detalle],'Book 2.1_Casos registrados'!B250,Tabla2[Tipo],'Book 2.1_Casos registrados'!$A$243)</f>
        <v>0</v>
      </c>
      <c r="N250" s="5"/>
    </row>
    <row r="251" spans="1:14" ht="15" x14ac:dyDescent="0.25">
      <c r="A251" s="56"/>
      <c r="B251" s="36" t="s">
        <v>7723</v>
      </c>
      <c r="C251" s="5">
        <f>+COUNTIFS(Tabla2[Sede],'Book 2.1_Casos registrados'!$A$222, Tabla2[Año],2022,Tabla2[Mes],1,Tabla2[SubCategoria Detalle],'Book 2.1_Casos registrados'!B251,Tabla2[Tipo],'Book 2.1_Casos registrados'!$A$243)</f>
        <v>0</v>
      </c>
      <c r="D251" s="5">
        <f>+COUNTIFS(Tabla2[Sede],'Book 2.1_Casos registrados'!$A$222, Tabla2[Año],2022,Tabla2[Mes],2,Tabla2[SubCategoria Detalle],'Book 2.1_Casos registrados'!B251,Tabla2[Tipo],'Book 2.1_Casos registrados'!$A$243)</f>
        <v>0</v>
      </c>
      <c r="E251" s="5">
        <f>+COUNTIFS(Tabla2[Sede],'Book 2.1_Casos registrados'!$A$222, Tabla2[Año],2022,Tabla2[Mes],3,Tabla2[SubCategoria Detalle],'Book 2.1_Casos registrados'!B251,Tabla2[Tipo],'Book 2.1_Casos registrados'!$A$243)</f>
        <v>0</v>
      </c>
      <c r="F251" s="5">
        <f>+COUNTIFS(Tabla2[Sede],'Book 2.1_Casos registrados'!$A$222, Tabla2[Año],2022,Tabla2[Mes],4,Tabla2[SubCategoria Detalle],'Book 2.1_Casos registrados'!B251,Tabla2[Tipo],'Book 2.1_Casos registrados'!$A$243)</f>
        <v>0</v>
      </c>
      <c r="G251" s="5">
        <f>+COUNTIFS(Tabla2[Sede],'Book 2.1_Casos registrados'!$A$222, Tabla2[Año],2022,Tabla2[Mes],5,Tabla2[SubCategoria Detalle],'Book 2.1_Casos registrados'!B251,Tabla2[Tipo],'Book 2.1_Casos registrados'!$A$243)</f>
        <v>0</v>
      </c>
      <c r="H251" s="5">
        <f>+COUNTIFS(Tabla2[Sede],'Book 2.1_Casos registrados'!$A$222, Tabla2[Año],2022,Tabla2[Mes],6,Tabla2[SubCategoria Detalle],'Book 2.1_Casos registrados'!B251,Tabla2[Tipo],'Book 2.1_Casos registrados'!$A$243)</f>
        <v>0</v>
      </c>
      <c r="I251" s="5">
        <f>+COUNTIFS(Tabla2[Sede],'Book 2.1_Casos registrados'!$A$222, Tabla2[Año],2022,Tabla2[Mes],7,Tabla2[SubCategoria Detalle],'Book 2.1_Casos registrados'!B251,Tabla2[Tipo],'Book 2.1_Casos registrados'!$A$243)</f>
        <v>0</v>
      </c>
      <c r="J251" s="5">
        <f>+COUNTIFS(Tabla2[Sede],'Book 2.1_Casos registrados'!$A$222, Tabla2[Año],2022,Tabla2[Mes],8,Tabla2[SubCategoria Detalle],'Book 2.1_Casos registrados'!B251,Tabla2[Tipo],'Book 2.1_Casos registrados'!$A$243)</f>
        <v>0</v>
      </c>
      <c r="K251" s="5">
        <f>+COUNTIFS(Tabla2[Sede],'Book 2.1_Casos registrados'!$A$222, Tabla2[Año],2022,Tabla2[Mes],9,Tabla2[SubCategoria Detalle],'Book 2.1_Casos registrados'!B251,Tabla2[Tipo],'Book 2.1_Casos registrados'!$A$243)</f>
        <v>0</v>
      </c>
      <c r="L251" s="5">
        <f>+COUNTIFS(Tabla2[Sede],'Book 2.1_Casos registrados'!$A$222, Tabla2[Año],2022,Tabla2[Mes],10,Tabla2[SubCategoria Detalle],'Book 2.1_Casos registrados'!B251,Tabla2[Tipo],'Book 2.1_Casos registrados'!$A$243)</f>
        <v>0</v>
      </c>
      <c r="M251" s="5">
        <f>+COUNTIFS(Tabla2[Sede],'Book 2.1_Casos registrados'!$A$222, Tabla2[Año],2022,Tabla2[Mes],11,Tabla2[SubCategoria Detalle],'Book 2.1_Casos registrados'!B251,Tabla2[Tipo],'Book 2.1_Casos registrados'!$A$243)</f>
        <v>0</v>
      </c>
      <c r="N251" s="5"/>
    </row>
    <row r="252" spans="1:14" ht="15" x14ac:dyDescent="0.25">
      <c r="A252" s="56"/>
      <c r="B252" s="36" t="s">
        <v>8559</v>
      </c>
      <c r="C252" s="5">
        <f>+COUNTIFS(Tabla2[Sede],'Book 2.1_Casos registrados'!$A$222, Tabla2[Año],2022,Tabla2[Mes],1,Tabla2[SubCategoria Detalle],'Book 2.1_Casos registrados'!B252,Tabla2[Tipo],'Book 2.1_Casos registrados'!$A$243)</f>
        <v>0</v>
      </c>
      <c r="D252" s="5">
        <f>+COUNTIFS(Tabla2[Sede],'Book 2.1_Casos registrados'!$A$222, Tabla2[Año],2022,Tabla2[Mes],2,Tabla2[SubCategoria Detalle],'Book 2.1_Casos registrados'!B252,Tabla2[Tipo],'Book 2.1_Casos registrados'!$A$243)</f>
        <v>0</v>
      </c>
      <c r="E252" s="5">
        <f>+COUNTIFS(Tabla2[Sede],'Book 2.1_Casos registrados'!$A$222, Tabla2[Año],2022,Tabla2[Mes],3,Tabla2[SubCategoria Detalle],'Book 2.1_Casos registrados'!B252,Tabla2[Tipo],'Book 2.1_Casos registrados'!$A$243)</f>
        <v>0</v>
      </c>
      <c r="F252" s="5">
        <f>+COUNTIFS(Tabla2[Sede],'Book 2.1_Casos registrados'!$A$222, Tabla2[Año],2022,Tabla2[Mes],4,Tabla2[SubCategoria Detalle],'Book 2.1_Casos registrados'!B252,Tabla2[Tipo],'Book 2.1_Casos registrados'!$A$243)</f>
        <v>0</v>
      </c>
      <c r="G252" s="5">
        <f>+COUNTIFS(Tabla2[Sede],'Book 2.1_Casos registrados'!$A$222, Tabla2[Año],2022,Tabla2[Mes],5,Tabla2[SubCategoria Detalle],'Book 2.1_Casos registrados'!B252,Tabla2[Tipo],'Book 2.1_Casos registrados'!$A$243)</f>
        <v>1</v>
      </c>
      <c r="H252" s="5">
        <f>+COUNTIFS(Tabla2[Sede],'Book 2.1_Casos registrados'!$A$222, Tabla2[Año],2022,Tabla2[Mes],6,Tabla2[SubCategoria Detalle],'Book 2.1_Casos registrados'!B252,Tabla2[Tipo],'Book 2.1_Casos registrados'!$A$243)</f>
        <v>0</v>
      </c>
      <c r="I252" s="5">
        <f>+COUNTIFS(Tabla2[Sede],'Book 2.1_Casos registrados'!$A$222, Tabla2[Año],2022,Tabla2[Mes],7,Tabla2[SubCategoria Detalle],'Book 2.1_Casos registrados'!B252,Tabla2[Tipo],'Book 2.1_Casos registrados'!$A$243)</f>
        <v>0</v>
      </c>
      <c r="J252" s="5">
        <f>+COUNTIFS(Tabla2[Sede],'Book 2.1_Casos registrados'!$A$222, Tabla2[Año],2022,Tabla2[Mes],8,Tabla2[SubCategoria Detalle],'Book 2.1_Casos registrados'!B252,Tabla2[Tipo],'Book 2.1_Casos registrados'!$A$243)</f>
        <v>0</v>
      </c>
      <c r="K252" s="5">
        <f>+COUNTIFS(Tabla2[Sede],'Book 2.1_Casos registrados'!$A$222, Tabla2[Año],2022,Tabla2[Mes],9,Tabla2[SubCategoria Detalle],'Book 2.1_Casos registrados'!B252,Tabla2[Tipo],'Book 2.1_Casos registrados'!$A$243)</f>
        <v>0</v>
      </c>
      <c r="L252" s="5">
        <f>+COUNTIFS(Tabla2[Sede],'Book 2.1_Casos registrados'!$A$222, Tabla2[Año],2022,Tabla2[Mes],10,Tabla2[SubCategoria Detalle],'Book 2.1_Casos registrados'!B252,Tabla2[Tipo],'Book 2.1_Casos registrados'!$A$243)</f>
        <v>0</v>
      </c>
      <c r="M252" s="5">
        <f>+COUNTIFS(Tabla2[Sede],'Book 2.1_Casos registrados'!$A$222, Tabla2[Año],2022,Tabla2[Mes],11,Tabla2[SubCategoria Detalle],'Book 2.1_Casos registrados'!B252,Tabla2[Tipo],'Book 2.1_Casos registrados'!$A$243)</f>
        <v>0</v>
      </c>
      <c r="N252" s="5"/>
    </row>
    <row r="253" spans="1:14" ht="15" x14ac:dyDescent="0.25">
      <c r="A253" s="56"/>
      <c r="B253" s="36" t="s">
        <v>7721</v>
      </c>
      <c r="C253" s="5">
        <f>+COUNTIFS(Tabla2[Sede],'Book 2.1_Casos registrados'!$A$222, Tabla2[Año],2022,Tabla2[Mes],1,Tabla2[SubCategoria Detalle],'Book 2.1_Casos registrados'!B253,Tabla2[Tipo],'Book 2.1_Casos registrados'!$A$243)</f>
        <v>1</v>
      </c>
      <c r="D253" s="5">
        <f>+COUNTIFS(Tabla2[Sede],'Book 2.1_Casos registrados'!$A$222, Tabla2[Año],2022,Tabla2[Mes],2,Tabla2[SubCategoria Detalle],'Book 2.1_Casos registrados'!B253,Tabla2[Tipo],'Book 2.1_Casos registrados'!$A$243)</f>
        <v>0</v>
      </c>
      <c r="E253" s="5">
        <f>+COUNTIFS(Tabla2[Sede],'Book 2.1_Casos registrados'!$A$222, Tabla2[Año],2022,Tabla2[Mes],3,Tabla2[SubCategoria Detalle],'Book 2.1_Casos registrados'!B253,Tabla2[Tipo],'Book 2.1_Casos registrados'!$A$243)</f>
        <v>0</v>
      </c>
      <c r="F253" s="5">
        <f>+COUNTIFS(Tabla2[Sede],'Book 2.1_Casos registrados'!$A$222, Tabla2[Año],2022,Tabla2[Mes],4,Tabla2[SubCategoria Detalle],'Book 2.1_Casos registrados'!B253,Tabla2[Tipo],'Book 2.1_Casos registrados'!$A$243)</f>
        <v>0</v>
      </c>
      <c r="G253" s="5">
        <f>+COUNTIFS(Tabla2[Sede],'Book 2.1_Casos registrados'!$A$222, Tabla2[Año],2022,Tabla2[Mes],5,Tabla2[SubCategoria Detalle],'Book 2.1_Casos registrados'!B253,Tabla2[Tipo],'Book 2.1_Casos registrados'!$A$243)</f>
        <v>0</v>
      </c>
      <c r="H253" s="5">
        <f>+COUNTIFS(Tabla2[Sede],'Book 2.1_Casos registrados'!$A$222, Tabla2[Año],2022,Tabla2[Mes],6,Tabla2[SubCategoria Detalle],'Book 2.1_Casos registrados'!B253,Tabla2[Tipo],'Book 2.1_Casos registrados'!$A$243)</f>
        <v>0</v>
      </c>
      <c r="I253" s="5">
        <f>+COUNTIFS(Tabla2[Sede],'Book 2.1_Casos registrados'!$A$222, Tabla2[Año],2022,Tabla2[Mes],7,Tabla2[SubCategoria Detalle],'Book 2.1_Casos registrados'!B253,Tabla2[Tipo],'Book 2.1_Casos registrados'!$A$243)</f>
        <v>0</v>
      </c>
      <c r="J253" s="5">
        <f>+COUNTIFS(Tabla2[Sede],'Book 2.1_Casos registrados'!$A$222, Tabla2[Año],2022,Tabla2[Mes],8,Tabla2[SubCategoria Detalle],'Book 2.1_Casos registrados'!B253,Tabla2[Tipo],'Book 2.1_Casos registrados'!$A$243)</f>
        <v>0</v>
      </c>
      <c r="K253" s="5">
        <f>+COUNTIFS(Tabla2[Sede],'Book 2.1_Casos registrados'!$A$222, Tabla2[Año],2022,Tabla2[Mes],9,Tabla2[SubCategoria Detalle],'Book 2.1_Casos registrados'!B253,Tabla2[Tipo],'Book 2.1_Casos registrados'!$A$243)</f>
        <v>0</v>
      </c>
      <c r="L253" s="5">
        <f>+COUNTIFS(Tabla2[Sede],'Book 2.1_Casos registrados'!$A$222, Tabla2[Año],2022,Tabla2[Mes],10,Tabla2[SubCategoria Detalle],'Book 2.1_Casos registrados'!B253,Tabla2[Tipo],'Book 2.1_Casos registrados'!$A$243)</f>
        <v>0</v>
      </c>
      <c r="M253" s="5">
        <f>+COUNTIFS(Tabla2[Sede],'Book 2.1_Casos registrados'!$A$222, Tabla2[Año],2022,Tabla2[Mes],11,Tabla2[SubCategoria Detalle],'Book 2.1_Casos registrados'!B253,Tabla2[Tipo],'Book 2.1_Casos registrados'!$A$243)</f>
        <v>0</v>
      </c>
      <c r="N253" s="5"/>
    </row>
    <row r="254" spans="1:14" ht="15" x14ac:dyDescent="0.25">
      <c r="A254" s="56"/>
      <c r="B254" s="36" t="s">
        <v>7734</v>
      </c>
      <c r="C254" s="5"/>
      <c r="D254" s="5"/>
      <c r="E254" s="5"/>
      <c r="F254" s="5"/>
      <c r="G254" s="5"/>
      <c r="H254" s="5"/>
      <c r="I254" s="5"/>
      <c r="J254" s="5"/>
      <c r="K254" s="5"/>
      <c r="L254" s="5">
        <f>+COUNTIFS(Tabla2[Sede],'Book 2.1_Casos registrados'!$A$222, Tabla2[Año],2022,Tabla2[Mes],10,Tabla2[SubCategoria Detalle],'Book 2.1_Casos registrados'!B254,Tabla2[Tipo],'Book 2.1_Casos registrados'!$A$243)</f>
        <v>0</v>
      </c>
      <c r="M254" s="5">
        <f>+COUNTIFS(Tabla2[Sede],'Book 2.1_Casos registrados'!$A$222, Tabla2[Año],2022,Tabla2[Mes],11,Tabla2[SubCategoria Detalle],'Book 2.1_Casos registrados'!B254,Tabla2[Tipo],'Book 2.1_Casos registrados'!$A$243)</f>
        <v>0</v>
      </c>
      <c r="N254" s="5"/>
    </row>
    <row r="255" spans="1:14" ht="15" x14ac:dyDescent="0.25">
      <c r="A255" s="56"/>
      <c r="B255" s="36" t="s">
        <v>7980</v>
      </c>
      <c r="C255" s="5">
        <f>+COUNTIFS(Tabla2[Sede],'Book 2.1_Casos registrados'!$A$222, Tabla2[Año],2022,Tabla2[Mes],1,Tabla2[SubCategoria Detalle],'Book 2.1_Casos registrados'!B255,Tabla2[Tipo],'Book 2.1_Casos registrados'!$A$243)</f>
        <v>0</v>
      </c>
      <c r="D255" s="5">
        <f>+COUNTIFS(Tabla2[Sede],'Book 2.1_Casos registrados'!$A$222, Tabla2[Año],2022,Tabla2[Mes],2,Tabla2[SubCategoria Detalle],'Book 2.1_Casos registrados'!B255,Tabla2[Tipo],'Book 2.1_Casos registrados'!$A$243)</f>
        <v>0</v>
      </c>
      <c r="E255" s="5">
        <f>+COUNTIFS(Tabla2[Sede],'Book 2.1_Casos registrados'!$A$222, Tabla2[Año],2022,Tabla2[Mes],3,Tabla2[SubCategoria Detalle],'Book 2.1_Casos registrados'!B255,Tabla2[Tipo],'Book 2.1_Casos registrados'!$A$243)</f>
        <v>0</v>
      </c>
      <c r="F255" s="5">
        <f>+COUNTIFS(Tabla2[Sede],'Book 2.1_Casos registrados'!$A$222, Tabla2[Año],2022,Tabla2[Mes],4,Tabla2[SubCategoria Detalle],'Book 2.1_Casos registrados'!B255,Tabla2[Tipo],'Book 2.1_Casos registrados'!$A$243)</f>
        <v>0</v>
      </c>
      <c r="G255" s="5">
        <f>+COUNTIFS(Tabla2[Sede],'Book 2.1_Casos registrados'!$A$222, Tabla2[Año],2022,Tabla2[Mes],5,Tabla2[SubCategoria Detalle],'Book 2.1_Casos registrados'!B255,Tabla2[Tipo],'Book 2.1_Casos registrados'!$A$243)</f>
        <v>0</v>
      </c>
      <c r="H255" s="5">
        <f>+COUNTIFS(Tabla2[Sede],'Book 2.1_Casos registrados'!$A$222, Tabla2[Año],2022,Tabla2[Mes],6,Tabla2[SubCategoria Detalle],'Book 2.1_Casos registrados'!B255,Tabla2[Tipo],'Book 2.1_Casos registrados'!$A$243)</f>
        <v>0</v>
      </c>
      <c r="I255" s="5">
        <f>+COUNTIFS(Tabla2[Sede],'Book 2.1_Casos registrados'!$A$222, Tabla2[Año],2022,Tabla2[Mes],7,Tabla2[SubCategoria Detalle],'Book 2.1_Casos registrados'!B255,Tabla2[Tipo],'Book 2.1_Casos registrados'!$A$243)</f>
        <v>0</v>
      </c>
      <c r="J255" s="5">
        <f>+COUNTIFS(Tabla2[Sede],'Book 2.1_Casos registrados'!$A$222, Tabla2[Año],2022,Tabla2[Mes],8,Tabla2[SubCategoria Detalle],'Book 2.1_Casos registrados'!B255,Tabla2[Tipo],'Book 2.1_Casos registrados'!$A$243)</f>
        <v>0</v>
      </c>
      <c r="K255" s="5">
        <f>+COUNTIFS(Tabla2[Sede],'Book 2.1_Casos registrados'!$A$222, Tabla2[Año],2022,Tabla2[Mes],9,Tabla2[SubCategoria Detalle],'Book 2.1_Casos registrados'!B255,Tabla2[Tipo],'Book 2.1_Casos registrados'!$A$243)</f>
        <v>0</v>
      </c>
      <c r="L255" s="5">
        <f>+COUNTIFS(Tabla2[Sede],'Book 2.1_Casos registrados'!$A$222, Tabla2[Año],2022,Tabla2[Mes],10,Tabla2[SubCategoria Detalle],'Book 2.1_Casos registrados'!B255,Tabla2[Tipo],'Book 2.1_Casos registrados'!$A$243)</f>
        <v>0</v>
      </c>
      <c r="M255" s="5">
        <f>+COUNTIFS(Tabla2[Sede],'Book 2.1_Casos registrados'!$A$222, Tabla2[Año],2022,Tabla2[Mes],11,Tabla2[SubCategoria Detalle],'Book 2.1_Casos registrados'!B255,Tabla2[Tipo],'Book 2.1_Casos registrados'!$A$243)</f>
        <v>0</v>
      </c>
      <c r="N255" s="5"/>
    </row>
    <row r="256" spans="1:14" x14ac:dyDescent="0.35">
      <c r="B256" s="15" t="s">
        <v>8892</v>
      </c>
      <c r="C256" s="5">
        <f t="shared" ref="C256:N256" si="7">+SUM(C223:C255)</f>
        <v>5</v>
      </c>
      <c r="D256" s="5">
        <f t="shared" si="7"/>
        <v>7</v>
      </c>
      <c r="E256" s="5">
        <f t="shared" si="7"/>
        <v>7</v>
      </c>
      <c r="F256" s="5">
        <f t="shared" si="7"/>
        <v>0</v>
      </c>
      <c r="G256" s="5">
        <f t="shared" si="7"/>
        <v>6</v>
      </c>
      <c r="H256" s="5">
        <f t="shared" si="7"/>
        <v>1</v>
      </c>
      <c r="I256" s="5">
        <f t="shared" si="7"/>
        <v>0</v>
      </c>
      <c r="J256" s="5">
        <f t="shared" si="7"/>
        <v>0</v>
      </c>
      <c r="K256" s="5">
        <f t="shared" si="7"/>
        <v>0</v>
      </c>
      <c r="L256" s="5">
        <f t="shared" si="7"/>
        <v>0</v>
      </c>
      <c r="M256" s="5">
        <f t="shared" si="7"/>
        <v>0</v>
      </c>
      <c r="N256" s="5">
        <f t="shared" si="7"/>
        <v>0</v>
      </c>
    </row>
    <row r="257" spans="1:14" x14ac:dyDescent="0.35">
      <c r="B257" s="6"/>
    </row>
    <row r="258" spans="1:14" x14ac:dyDescent="0.35">
      <c r="B258" s="6"/>
    </row>
    <row r="260" spans="1:14" ht="15.75" x14ac:dyDescent="0.25">
      <c r="A260" s="55" t="s">
        <v>19</v>
      </c>
      <c r="B260" s="55"/>
      <c r="C260" s="13" t="s">
        <v>9521</v>
      </c>
      <c r="D260" s="13" t="s">
        <v>9522</v>
      </c>
      <c r="E260" s="13" t="s">
        <v>9523</v>
      </c>
      <c r="F260" s="13" t="s">
        <v>9524</v>
      </c>
      <c r="G260" s="13" t="s">
        <v>9525</v>
      </c>
      <c r="H260" s="13" t="s">
        <v>9526</v>
      </c>
      <c r="I260" s="13" t="s">
        <v>9527</v>
      </c>
      <c r="J260" s="13" t="s">
        <v>9528</v>
      </c>
      <c r="K260" s="13" t="s">
        <v>9529</v>
      </c>
      <c r="L260" s="13" t="s">
        <v>9530</v>
      </c>
      <c r="M260" s="13" t="s">
        <v>9531</v>
      </c>
      <c r="N260" s="13" t="s">
        <v>9532</v>
      </c>
    </row>
    <row r="261" spans="1:14" ht="15" x14ac:dyDescent="0.25">
      <c r="A261" s="56" t="s">
        <v>22</v>
      </c>
      <c r="B261" s="36" t="s">
        <v>8893</v>
      </c>
      <c r="C261" s="5">
        <f>+COUNTIFS(Tabla2[Sede],'Book 2.1_Casos registrados'!$A$260, Tabla2[Año],2022,Tabla2[Mes],1,Tabla2[SubCategoria Detalle],'Book 2.1_Casos registrados'!B261,Tabla2[Tipo],'Book 2.1_Casos registrados'!$A$261)</f>
        <v>12</v>
      </c>
      <c r="D261" s="5">
        <f>+COUNTIFS(Tabla2[Sede],'Book 2.1_Casos registrados'!$A$260, Tabla2[Año],2022,Tabla2[Mes],2,Tabla2[SubCategoria Detalle],'Book 2.1_Casos registrados'!B261,Tabla2[Tipo],'Book 2.1_Casos registrados'!$A$261)</f>
        <v>0</v>
      </c>
      <c r="E261" s="5">
        <f>+COUNTIFS(Tabla2[Sede],'Book 2.1_Casos registrados'!$A$260, Tabla2[Año],2022,Tabla2[Mes],3,Tabla2[SubCategoria Detalle],'Book 2.1_Casos registrados'!B261,Tabla2[Tipo],'Book 2.1_Casos registrados'!$A$261)</f>
        <v>4</v>
      </c>
      <c r="F261" s="5">
        <f>+COUNTIFS(Tabla2[Sede],'Book 2.1_Casos registrados'!$A$260, Tabla2[Año],2022,Tabla2[Mes],4,Tabla2[SubCategoria Detalle],'Book 2.1_Casos registrados'!B261,Tabla2[Tipo],'Book 2.1_Casos registrados'!$A$261)</f>
        <v>0</v>
      </c>
      <c r="G261" s="5">
        <f>+COUNTIFS(Tabla2[Sede],'Book 2.1_Casos registrados'!$A$260, Tabla2[Año],2022,Tabla2[Mes],5,Tabla2[SubCategoria Detalle],'Book 2.1_Casos registrados'!B261,Tabla2[Tipo],'Book 2.1_Casos registrados'!$A$261)</f>
        <v>0</v>
      </c>
      <c r="H261" s="5">
        <f>+COUNTIFS(Tabla2[Sede],'Book 2.1_Casos registrados'!$A$260, Tabla2[Año],2022,Tabla2[Mes],6,Tabla2[SubCategoria Detalle],'Book 2.1_Casos registrados'!B261,Tabla2[Tipo],'Book 2.1_Casos registrados'!$A$261)</f>
        <v>0</v>
      </c>
      <c r="I261" s="5">
        <f>+COUNTIFS(Tabla2[Sede],'Book 2.1_Casos registrados'!$A$260, Tabla2[Año],2022,Tabla2[Mes],7,Tabla2[SubCategoria Detalle],'Book 2.1_Casos registrados'!B261,Tabla2[Tipo],'Book 2.1_Casos registrados'!$A$261)</f>
        <v>0</v>
      </c>
      <c r="J261" s="5">
        <f>+COUNTIFS(Tabla2[Sede],'Book 2.1_Casos registrados'!$A$260, Tabla2[Año],2022,Tabla2[Mes],8,Tabla2[SubCategoria Detalle],'Book 2.1_Casos registrados'!B261,Tabla2[Tipo],'Book 2.1_Casos registrados'!$A$261)</f>
        <v>0</v>
      </c>
      <c r="K261" s="5">
        <f>+COUNTIFS(Tabla2[Sede],'Book 2.1_Casos registrados'!$A$260, Tabla2[Año],2022,Tabla2[Mes],9,Tabla2[SubCategoria Detalle],'Book 2.1_Casos registrados'!B261,Tabla2[Tipo],'Book 2.1_Casos registrados'!$A$261)</f>
        <v>0</v>
      </c>
      <c r="L261" s="5">
        <f>+COUNTIFS(Tabla2[Sede],'Book 2.1_Casos registrados'!$A$260, Tabla2[Año],2022,Tabla2[Mes],10,Tabla2[SubCategoria Detalle],'Book 2.1_Casos registrados'!B261,Tabla2[Tipo],'Book 2.1_Casos registrados'!$A$261)</f>
        <v>0</v>
      </c>
      <c r="M261" s="5">
        <f>+COUNTIFS(Tabla2[Sede],'Book 2.1_Casos registrados'!$A$260, Tabla2[Año],2022,Tabla2[Mes],11,Tabla2[SubCategoria Detalle],'Book 2.1_Casos registrados'!B261,Tabla2[Tipo],'Book 2.1_Casos registrados'!$A$261)</f>
        <v>0</v>
      </c>
      <c r="N261" s="5"/>
    </row>
    <row r="262" spans="1:14" ht="15" x14ac:dyDescent="0.25">
      <c r="A262" s="56"/>
      <c r="B262" s="36" t="s">
        <v>7734</v>
      </c>
      <c r="C262" s="5">
        <f>+COUNTIFS(Tabla2[Sede],'Book 2.1_Casos registrados'!$A$260, Tabla2[Año],2022,Tabla2[Mes],1,Tabla2[SubCategoria Detalle],'Book 2.1_Casos registrados'!B262,Tabla2[Tipo],'Book 2.1_Casos registrados'!$A$261)</f>
        <v>3</v>
      </c>
      <c r="D262" s="5">
        <f>+COUNTIFS(Tabla2[Sede],'Book 2.1_Casos registrados'!$A$260, Tabla2[Año],2022,Tabla2[Mes],2,Tabla2[SubCategoria Detalle],'Book 2.1_Casos registrados'!B262,Tabla2[Tipo],'Book 2.1_Casos registrados'!$A$261)</f>
        <v>1</v>
      </c>
      <c r="E262" s="5">
        <f>+COUNTIFS(Tabla2[Sede],'Book 2.1_Casos registrados'!$A$260, Tabla2[Año],2022,Tabla2[Mes],3,Tabla2[SubCategoria Detalle],'Book 2.1_Casos registrados'!B262,Tabla2[Tipo],'Book 2.1_Casos registrados'!$A$261)</f>
        <v>0</v>
      </c>
      <c r="F262" s="5">
        <f>+COUNTIFS(Tabla2[Sede],'Book 2.1_Casos registrados'!$A$260, Tabla2[Año],2022,Tabla2[Mes],4,Tabla2[SubCategoria Detalle],'Book 2.1_Casos registrados'!B262,Tabla2[Tipo],'Book 2.1_Casos registrados'!$A$261)</f>
        <v>0</v>
      </c>
      <c r="G262" s="5">
        <f>+COUNTIFS(Tabla2[Sede],'Book 2.1_Casos registrados'!$A$260, Tabla2[Año],2022,Tabla2[Mes],5,Tabla2[SubCategoria Detalle],'Book 2.1_Casos registrados'!B262,Tabla2[Tipo],'Book 2.1_Casos registrados'!$A$261)</f>
        <v>0</v>
      </c>
      <c r="H262" s="5">
        <f>+COUNTIFS(Tabla2[Sede],'Book 2.1_Casos registrados'!$A$260, Tabla2[Año],2022,Tabla2[Mes],6,Tabla2[SubCategoria Detalle],'Book 2.1_Casos registrados'!B262,Tabla2[Tipo],'Book 2.1_Casos registrados'!$A$261)</f>
        <v>0</v>
      </c>
      <c r="I262" s="5">
        <f>+COUNTIFS(Tabla2[Sede],'Book 2.1_Casos registrados'!$A$260, Tabla2[Año],2022,Tabla2[Mes],7,Tabla2[SubCategoria Detalle],'Book 2.1_Casos registrados'!B262,Tabla2[Tipo],'Book 2.1_Casos registrados'!$A$261)</f>
        <v>0</v>
      </c>
      <c r="J262" s="5">
        <f>+COUNTIFS(Tabla2[Sede],'Book 2.1_Casos registrados'!$A$260, Tabla2[Año],2022,Tabla2[Mes],8,Tabla2[SubCategoria Detalle],'Book 2.1_Casos registrados'!B262,Tabla2[Tipo],'Book 2.1_Casos registrados'!$A$261)</f>
        <v>1</v>
      </c>
      <c r="K262" s="5">
        <f>+COUNTIFS(Tabla2[Sede],'Book 2.1_Casos registrados'!$A$260, Tabla2[Año],2022,Tabla2[Mes],9,Tabla2[SubCategoria Detalle],'Book 2.1_Casos registrados'!B262,Tabla2[Tipo],'Book 2.1_Casos registrados'!$A$261)</f>
        <v>0</v>
      </c>
      <c r="L262" s="5">
        <f>+COUNTIFS(Tabla2[Sede],'Book 2.1_Casos registrados'!$A$260, Tabla2[Año],2022,Tabla2[Mes],10,Tabla2[SubCategoria Detalle],'Book 2.1_Casos registrados'!B262,Tabla2[Tipo],'Book 2.1_Casos registrados'!$A$261)</f>
        <v>0</v>
      </c>
      <c r="M262" s="5">
        <f>+COUNTIFS(Tabla2[Sede],'Book 2.1_Casos registrados'!$A$260, Tabla2[Año],2022,Tabla2[Mes],11,Tabla2[SubCategoria Detalle],'Book 2.1_Casos registrados'!B262,Tabla2[Tipo],'Book 2.1_Casos registrados'!$A$261)</f>
        <v>0</v>
      </c>
      <c r="N262" s="5"/>
    </row>
    <row r="263" spans="1:14" ht="15" x14ac:dyDescent="0.25">
      <c r="A263" s="56"/>
      <c r="B263" s="36" t="s">
        <v>7764</v>
      </c>
      <c r="C263" s="5">
        <f>+COUNTIFS(Tabla2[Sede],'Book 2.1_Casos registrados'!$A$260, Tabla2[Año],2022,Tabla2[Mes],1,Tabla2[SubCategoria Detalle],'Book 2.1_Casos registrados'!B263,Tabla2[Tipo],'Book 2.1_Casos registrados'!$A$261)</f>
        <v>0</v>
      </c>
      <c r="D263" s="5">
        <f>+COUNTIFS(Tabla2[Sede],'Book 2.1_Casos registrados'!$A$260, Tabla2[Año],2022,Tabla2[Mes],2,Tabla2[SubCategoria Detalle],'Book 2.1_Casos registrados'!B263,Tabla2[Tipo],'Book 2.1_Casos registrados'!$A$261)</f>
        <v>0</v>
      </c>
      <c r="E263" s="5">
        <f>+COUNTIFS(Tabla2[Sede],'Book 2.1_Casos registrados'!$A$260, Tabla2[Año],2022,Tabla2[Mes],3,Tabla2[SubCategoria Detalle],'Book 2.1_Casos registrados'!B263,Tabla2[Tipo],'Book 2.1_Casos registrados'!$A$261)</f>
        <v>0</v>
      </c>
      <c r="F263" s="5">
        <f>+COUNTIFS(Tabla2[Sede],'Book 2.1_Casos registrados'!$A$260, Tabla2[Año],2022,Tabla2[Mes],4,Tabla2[SubCategoria Detalle],'Book 2.1_Casos registrados'!B263,Tabla2[Tipo],'Book 2.1_Casos registrados'!$A$261)</f>
        <v>3</v>
      </c>
      <c r="G263" s="5">
        <f>+COUNTIFS(Tabla2[Sede],'Book 2.1_Casos registrados'!$A$260, Tabla2[Año],2022,Tabla2[Mes],5,Tabla2[SubCategoria Detalle],'Book 2.1_Casos registrados'!B263,Tabla2[Tipo],'Book 2.1_Casos registrados'!$A$261)</f>
        <v>0</v>
      </c>
      <c r="H263" s="5">
        <f>+COUNTIFS(Tabla2[Sede],'Book 2.1_Casos registrados'!$A$260, Tabla2[Año],2022,Tabla2[Mes],6,Tabla2[SubCategoria Detalle],'Book 2.1_Casos registrados'!B263,Tabla2[Tipo],'Book 2.1_Casos registrados'!$A$261)</f>
        <v>0</v>
      </c>
      <c r="I263" s="5">
        <f>+COUNTIFS(Tabla2[Sede],'Book 2.1_Casos registrados'!$A$260, Tabla2[Año],2022,Tabla2[Mes],7,Tabla2[SubCategoria Detalle],'Book 2.1_Casos registrados'!B263,Tabla2[Tipo],'Book 2.1_Casos registrados'!$A$261)</f>
        <v>0</v>
      </c>
      <c r="J263" s="5">
        <f>+COUNTIFS(Tabla2[Sede],'Book 2.1_Casos registrados'!$A$260, Tabla2[Año],2022,Tabla2[Mes],8,Tabla2[SubCategoria Detalle],'Book 2.1_Casos registrados'!B263,Tabla2[Tipo],'Book 2.1_Casos registrados'!$A$261)</f>
        <v>0</v>
      </c>
      <c r="K263" s="5">
        <f>+COUNTIFS(Tabla2[Sede],'Book 2.1_Casos registrados'!$A$260, Tabla2[Año],2022,Tabla2[Mes],9,Tabla2[SubCategoria Detalle],'Book 2.1_Casos registrados'!B263,Tabla2[Tipo],'Book 2.1_Casos registrados'!$A$261)</f>
        <v>0</v>
      </c>
      <c r="L263" s="5">
        <f>+COUNTIFS(Tabla2[Sede],'Book 2.1_Casos registrados'!$A$260, Tabla2[Año],2022,Tabla2[Mes],10,Tabla2[SubCategoria Detalle],'Book 2.1_Casos registrados'!B263,Tabla2[Tipo],'Book 2.1_Casos registrados'!$A$261)</f>
        <v>0</v>
      </c>
      <c r="M263" s="5">
        <f>+COUNTIFS(Tabla2[Sede],'Book 2.1_Casos registrados'!$A$260, Tabla2[Año],2022,Tabla2[Mes],11,Tabla2[SubCategoria Detalle],'Book 2.1_Casos registrados'!B263,Tabla2[Tipo],'Book 2.1_Casos registrados'!$A$261)</f>
        <v>0</v>
      </c>
      <c r="N263" s="5"/>
    </row>
    <row r="264" spans="1:14" ht="15" x14ac:dyDescent="0.25">
      <c r="A264" s="56"/>
      <c r="B264" s="36" t="s">
        <v>7744</v>
      </c>
      <c r="C264" s="5">
        <f>+COUNTIFS(Tabla2[Sede],'Book 2.1_Casos registrados'!$A$260, Tabla2[Año],2022,Tabla2[Mes],1,Tabla2[SubCategoria Detalle],'Book 2.1_Casos registrados'!B264,Tabla2[Tipo],'Book 2.1_Casos registrados'!$A$261)</f>
        <v>6</v>
      </c>
      <c r="D264" s="5">
        <f>+COUNTIFS(Tabla2[Sede],'Book 2.1_Casos registrados'!$A$260, Tabla2[Año],2022,Tabla2[Mes],2,Tabla2[SubCategoria Detalle],'Book 2.1_Casos registrados'!B264,Tabla2[Tipo],'Book 2.1_Casos registrados'!$A$261)</f>
        <v>2</v>
      </c>
      <c r="E264" s="5">
        <f>+COUNTIFS(Tabla2[Sede],'Book 2.1_Casos registrados'!$A$260, Tabla2[Año],2022,Tabla2[Mes],3,Tabla2[SubCategoria Detalle],'Book 2.1_Casos registrados'!B264,Tabla2[Tipo],'Book 2.1_Casos registrados'!$A$261)</f>
        <v>3</v>
      </c>
      <c r="F264" s="5">
        <f>+COUNTIFS(Tabla2[Sede],'Book 2.1_Casos registrados'!$A$260, Tabla2[Año],2022,Tabla2[Mes],4,Tabla2[SubCategoria Detalle],'Book 2.1_Casos registrados'!B264,Tabla2[Tipo],'Book 2.1_Casos registrados'!$A$261)</f>
        <v>6</v>
      </c>
      <c r="G264" s="5">
        <f>+COUNTIFS(Tabla2[Sede],'Book 2.1_Casos registrados'!$A$260, Tabla2[Año],2022,Tabla2[Mes],5,Tabla2[SubCategoria Detalle],'Book 2.1_Casos registrados'!B264,Tabla2[Tipo],'Book 2.1_Casos registrados'!$A$261)</f>
        <v>0</v>
      </c>
      <c r="H264" s="5">
        <f>+COUNTIFS(Tabla2[Sede],'Book 2.1_Casos registrados'!$A$260, Tabla2[Año],2022,Tabla2[Mes],6,Tabla2[SubCategoria Detalle],'Book 2.1_Casos registrados'!B264,Tabla2[Tipo],'Book 2.1_Casos registrados'!$A$261)</f>
        <v>0</v>
      </c>
      <c r="I264" s="5">
        <f>+COUNTIFS(Tabla2[Sede],'Book 2.1_Casos registrados'!$A$260, Tabla2[Año],2022,Tabla2[Mes],7,Tabla2[SubCategoria Detalle],'Book 2.1_Casos registrados'!B264,Tabla2[Tipo],'Book 2.1_Casos registrados'!$A$261)</f>
        <v>0</v>
      </c>
      <c r="J264" s="5">
        <f>+COUNTIFS(Tabla2[Sede],'Book 2.1_Casos registrados'!$A$260, Tabla2[Año],2022,Tabla2[Mes],8,Tabla2[SubCategoria Detalle],'Book 2.1_Casos registrados'!B264,Tabla2[Tipo],'Book 2.1_Casos registrados'!$A$261)</f>
        <v>0</v>
      </c>
      <c r="K264" s="5">
        <f>+COUNTIFS(Tabla2[Sede],'Book 2.1_Casos registrados'!$A$260, Tabla2[Año],2022,Tabla2[Mes],9,Tabla2[SubCategoria Detalle],'Book 2.1_Casos registrados'!B264,Tabla2[Tipo],'Book 2.1_Casos registrados'!$A$261)</f>
        <v>0</v>
      </c>
      <c r="L264" s="5">
        <f>+COUNTIFS(Tabla2[Sede],'Book 2.1_Casos registrados'!$A$260, Tabla2[Año],2022,Tabla2[Mes],10,Tabla2[SubCategoria Detalle],'Book 2.1_Casos registrados'!B264,Tabla2[Tipo],'Book 2.1_Casos registrados'!$A$261)</f>
        <v>0</v>
      </c>
      <c r="M264" s="5">
        <f>+COUNTIFS(Tabla2[Sede],'Book 2.1_Casos registrados'!$A$260, Tabla2[Año],2022,Tabla2[Mes],11,Tabla2[SubCategoria Detalle],'Book 2.1_Casos registrados'!B264,Tabla2[Tipo],'Book 2.1_Casos registrados'!$A$261)</f>
        <v>0</v>
      </c>
      <c r="N264" s="5"/>
    </row>
    <row r="265" spans="1:14" ht="15" x14ac:dyDescent="0.25">
      <c r="A265" s="56"/>
      <c r="B265" s="36" t="s">
        <v>7722</v>
      </c>
      <c r="C265" s="5">
        <f>+COUNTIFS(Tabla2[Sede],'Book 2.1_Casos registrados'!$A$260, Tabla2[Año],2022,Tabla2[Mes],1,Tabla2[SubCategoria Detalle],'Book 2.1_Casos registrados'!B265,Tabla2[Tipo],'Book 2.1_Casos registrados'!$A$261)</f>
        <v>0</v>
      </c>
      <c r="D265" s="5">
        <f>+COUNTIFS(Tabla2[Sede],'Book 2.1_Casos registrados'!$A$260, Tabla2[Año],2022,Tabla2[Mes],2,Tabla2[SubCategoria Detalle],'Book 2.1_Casos registrados'!B265,Tabla2[Tipo],'Book 2.1_Casos registrados'!$A$261)</f>
        <v>0</v>
      </c>
      <c r="E265" s="5">
        <f>+COUNTIFS(Tabla2[Sede],'Book 2.1_Casos registrados'!$A$260, Tabla2[Año],2022,Tabla2[Mes],3,Tabla2[SubCategoria Detalle],'Book 2.1_Casos registrados'!B265,Tabla2[Tipo],'Book 2.1_Casos registrados'!$A$261)</f>
        <v>0</v>
      </c>
      <c r="F265" s="5">
        <f>+COUNTIFS(Tabla2[Sede],'Book 2.1_Casos registrados'!$A$260, Tabla2[Año],2022,Tabla2[Mes],4,Tabla2[SubCategoria Detalle],'Book 2.1_Casos registrados'!B265,Tabla2[Tipo],'Book 2.1_Casos registrados'!$A$261)</f>
        <v>0</v>
      </c>
      <c r="G265" s="5">
        <f>+COUNTIFS(Tabla2[Sede],'Book 2.1_Casos registrados'!$A$260, Tabla2[Año],2022,Tabla2[Mes],5,Tabla2[SubCategoria Detalle],'Book 2.1_Casos registrados'!B265,Tabla2[Tipo],'Book 2.1_Casos registrados'!$A$261)</f>
        <v>0</v>
      </c>
      <c r="H265" s="5">
        <f>+COUNTIFS(Tabla2[Sede],'Book 2.1_Casos registrados'!$A$260, Tabla2[Año],2022,Tabla2[Mes],6,Tabla2[SubCategoria Detalle],'Book 2.1_Casos registrados'!B265,Tabla2[Tipo],'Book 2.1_Casos registrados'!$A$261)</f>
        <v>0</v>
      </c>
      <c r="I265" s="5">
        <f>+COUNTIFS(Tabla2[Sede],'Book 2.1_Casos registrados'!$A$260, Tabla2[Año],2022,Tabla2[Mes],7,Tabla2[SubCategoria Detalle],'Book 2.1_Casos registrados'!B265,Tabla2[Tipo],'Book 2.1_Casos registrados'!$A$261)</f>
        <v>0</v>
      </c>
      <c r="J265" s="5">
        <f>+COUNTIFS(Tabla2[Sede],'Book 2.1_Casos registrados'!$A$260, Tabla2[Año],2022,Tabla2[Mes],8,Tabla2[SubCategoria Detalle],'Book 2.1_Casos registrados'!B265,Tabla2[Tipo],'Book 2.1_Casos registrados'!$A$261)</f>
        <v>0</v>
      </c>
      <c r="K265" s="5">
        <f>+COUNTIFS(Tabla2[Sede],'Book 2.1_Casos registrados'!$A$260, Tabla2[Año],2022,Tabla2[Mes],9,Tabla2[SubCategoria Detalle],'Book 2.1_Casos registrados'!B265,Tabla2[Tipo],'Book 2.1_Casos registrados'!$A$261)</f>
        <v>0</v>
      </c>
      <c r="L265" s="5">
        <f>+COUNTIFS(Tabla2[Sede],'Book 2.1_Casos registrados'!$A$260, Tabla2[Año],2022,Tabla2[Mes],10,Tabla2[SubCategoria Detalle],'Book 2.1_Casos registrados'!B265,Tabla2[Tipo],'Book 2.1_Casos registrados'!$A$261)</f>
        <v>0</v>
      </c>
      <c r="M265" s="5">
        <f>+COUNTIFS(Tabla2[Sede],'Book 2.1_Casos registrados'!$A$260, Tabla2[Año],2022,Tabla2[Mes],11,Tabla2[SubCategoria Detalle],'Book 2.1_Casos registrados'!B265,Tabla2[Tipo],'Book 2.1_Casos registrados'!$A$261)</f>
        <v>0</v>
      </c>
      <c r="N265" s="5"/>
    </row>
    <row r="266" spans="1:14" ht="15" x14ac:dyDescent="0.25">
      <c r="A266" s="56"/>
      <c r="B266" s="5"/>
      <c r="C266" s="5">
        <f>+COUNTIFS(Tabla2[Sede],'Book 2.1_Casos registrados'!$A$260, Tabla2[Año],2022,Tabla2[Mes],1,Tabla2[SubCategoria Detalle],'Book 2.1_Casos registrados'!B266,Tabla2[Tipo],'Book 2.1_Casos registrados'!$A$261)</f>
        <v>0</v>
      </c>
      <c r="D266" s="5">
        <f>+COUNTIFS(Tabla2[Sede],'Book 2.1_Casos registrados'!$A$260, Tabla2[Año],2022,Tabla2[Mes],2,Tabla2[SubCategoria Detalle],'Book 2.1_Casos registrados'!B266,Tabla2[Tipo],'Book 2.1_Casos registrados'!$A$261)</f>
        <v>0</v>
      </c>
      <c r="E266" s="5">
        <f>+COUNTIFS(Tabla2[Sede],'Book 2.1_Casos registrados'!$A$260, Tabla2[Año],2022,Tabla2[Mes],3,Tabla2[SubCategoria Detalle],'Book 2.1_Casos registrados'!B266,Tabla2[Tipo],'Book 2.1_Casos registrados'!$A$261)</f>
        <v>0</v>
      </c>
      <c r="F266" s="5">
        <f>+COUNTIFS(Tabla2[Sede],'Book 2.1_Casos registrados'!$A$260, Tabla2[Año],2022,Tabla2[Mes],4,Tabla2[SubCategoria Detalle],'Book 2.1_Casos registrados'!B266,Tabla2[Tipo],'Book 2.1_Casos registrados'!$A$261)</f>
        <v>0</v>
      </c>
      <c r="G266" s="5">
        <f>+COUNTIFS(Tabla2[Sede],'Book 2.1_Casos registrados'!$A$260, Tabla2[Año],2022,Tabla2[Mes],5,Tabla2[SubCategoria Detalle],'Book 2.1_Casos registrados'!B266,Tabla2[Tipo],'Book 2.1_Casos registrados'!$A$261)</f>
        <v>0</v>
      </c>
      <c r="H266" s="5">
        <f>+COUNTIFS(Tabla2[Sede],'Book 2.1_Casos registrados'!$A$260, Tabla2[Año],2022,Tabla2[Mes],6,Tabla2[SubCategoria Detalle],'Book 2.1_Casos registrados'!B266,Tabla2[Tipo],'Book 2.1_Casos registrados'!$A$261)</f>
        <v>0</v>
      </c>
      <c r="I266" s="5">
        <f>+COUNTIFS(Tabla2[Sede],'Book 2.1_Casos registrados'!$A$260, Tabla2[Año],2022,Tabla2[Mes],7,Tabla2[SubCategoria Detalle],'Book 2.1_Casos registrados'!B266,Tabla2[Tipo],'Book 2.1_Casos registrados'!$A$261)</f>
        <v>0</v>
      </c>
      <c r="J266" s="5">
        <f>+COUNTIFS(Tabla2[Sede],'Book 2.1_Casos registrados'!$A$260, Tabla2[Año],2022,Tabla2[Mes],8,Tabla2[SubCategoria Detalle],'Book 2.1_Casos registrados'!B266,Tabla2[Tipo],'Book 2.1_Casos registrados'!$A$261)</f>
        <v>0</v>
      </c>
      <c r="K266" s="5">
        <f>+COUNTIFS(Tabla2[Sede],'Book 2.1_Casos registrados'!$A$260, Tabla2[Año],2022,Tabla2[Mes],9,Tabla2[SubCategoria Detalle],'Book 2.1_Casos registrados'!B266,Tabla2[Tipo],'Book 2.1_Casos registrados'!$A$261)</f>
        <v>0</v>
      </c>
      <c r="L266" s="5">
        <f>+COUNTIFS(Tabla2[Sede],'Book 2.1_Casos registrados'!$A$260, Tabla2[Año],2022,Tabla2[Mes],10,Tabla2[SubCategoria Detalle],'Book 2.1_Casos registrados'!B266,Tabla2[Tipo],'Book 2.1_Casos registrados'!$A$261)</f>
        <v>0</v>
      </c>
      <c r="M266" s="5">
        <f>+COUNTIFS(Tabla2[Sede],'Book 2.1_Casos registrados'!$A$260, Tabla2[Año],2022,Tabla2[Mes],11,Tabla2[SubCategoria Detalle],'Book 2.1_Casos registrados'!B266,Tabla2[Tipo],'Book 2.1_Casos registrados'!$A$261)</f>
        <v>0</v>
      </c>
      <c r="N266" s="5"/>
    </row>
    <row r="267" spans="1:14" ht="15" x14ac:dyDescent="0.25">
      <c r="A267" s="56"/>
      <c r="B267" s="5"/>
      <c r="C267" s="5">
        <f>+COUNTIFS(Tabla2[Sede],'Book 2.1_Casos registrados'!$A$260, Tabla2[Año],2022,Tabla2[Mes],1,Tabla2[SubCategoria Detalle],'Book 2.1_Casos registrados'!B267,Tabla2[Tipo],'Book 2.1_Casos registrados'!$A$261)</f>
        <v>0</v>
      </c>
      <c r="D267" s="5">
        <f>+COUNTIFS(Tabla2[Sede],'Book 2.1_Casos registrados'!$A$260, Tabla2[Año],2022,Tabla2[Mes],2,Tabla2[SubCategoria Detalle],'Book 2.1_Casos registrados'!B267,Tabla2[Tipo],'Book 2.1_Casos registrados'!$A$261)</f>
        <v>0</v>
      </c>
      <c r="E267" s="5">
        <f>+COUNTIFS(Tabla2[Sede],'Book 2.1_Casos registrados'!$A$260, Tabla2[Año],2022,Tabla2[Mes],3,Tabla2[SubCategoria Detalle],'Book 2.1_Casos registrados'!B267,Tabla2[Tipo],'Book 2.1_Casos registrados'!$A$261)</f>
        <v>0</v>
      </c>
      <c r="F267" s="5">
        <f>+COUNTIFS(Tabla2[Sede],'Book 2.1_Casos registrados'!$A$260, Tabla2[Año],2022,Tabla2[Mes],4,Tabla2[SubCategoria Detalle],'Book 2.1_Casos registrados'!B267,Tabla2[Tipo],'Book 2.1_Casos registrados'!$A$261)</f>
        <v>0</v>
      </c>
      <c r="G267" s="5">
        <f>+COUNTIFS(Tabla2[Sede],'Book 2.1_Casos registrados'!$A$260, Tabla2[Año],2022,Tabla2[Mes],5,Tabla2[SubCategoria Detalle],'Book 2.1_Casos registrados'!B267,Tabla2[Tipo],'Book 2.1_Casos registrados'!$A$261)</f>
        <v>0</v>
      </c>
      <c r="H267" s="5">
        <f>+COUNTIFS(Tabla2[Sede],'Book 2.1_Casos registrados'!$A$260, Tabla2[Año],2022,Tabla2[Mes],6,Tabla2[SubCategoria Detalle],'Book 2.1_Casos registrados'!B267,Tabla2[Tipo],'Book 2.1_Casos registrados'!$A$261)</f>
        <v>0</v>
      </c>
      <c r="I267" s="5">
        <f>+COUNTIFS(Tabla2[Sede],'Book 2.1_Casos registrados'!$A$260, Tabla2[Año],2022,Tabla2[Mes],7,Tabla2[SubCategoria Detalle],'Book 2.1_Casos registrados'!B267,Tabla2[Tipo],'Book 2.1_Casos registrados'!$A$261)</f>
        <v>0</v>
      </c>
      <c r="J267" s="5">
        <f>+COUNTIFS(Tabla2[Sede],'Book 2.1_Casos registrados'!$A$260, Tabla2[Año],2022,Tabla2[Mes],8,Tabla2[SubCategoria Detalle],'Book 2.1_Casos registrados'!B267,Tabla2[Tipo],'Book 2.1_Casos registrados'!$A$261)</f>
        <v>0</v>
      </c>
      <c r="K267" s="5">
        <f>+COUNTIFS(Tabla2[Sede],'Book 2.1_Casos registrados'!$A$260, Tabla2[Año],2022,Tabla2[Mes],9,Tabla2[SubCategoria Detalle],'Book 2.1_Casos registrados'!B267,Tabla2[Tipo],'Book 2.1_Casos registrados'!$A$261)</f>
        <v>0</v>
      </c>
      <c r="L267" s="5">
        <f>+COUNTIFS(Tabla2[Sede],'Book 2.1_Casos registrados'!$A$260, Tabla2[Año],2022,Tabla2[Mes],10,Tabla2[SubCategoria Detalle],'Book 2.1_Casos registrados'!B267,Tabla2[Tipo],'Book 2.1_Casos registrados'!$A$261)</f>
        <v>0</v>
      </c>
      <c r="M267" s="5">
        <f>+COUNTIFS(Tabla2[Sede],'Book 2.1_Casos registrados'!$A$260, Tabla2[Año],2022,Tabla2[Mes],11,Tabla2[SubCategoria Detalle],'Book 2.1_Casos registrados'!B267,Tabla2[Tipo],'Book 2.1_Casos registrados'!$A$261)</f>
        <v>0</v>
      </c>
      <c r="N267" s="5"/>
    </row>
    <row r="268" spans="1:14" ht="15" x14ac:dyDescent="0.25">
      <c r="A268" s="56"/>
      <c r="B268" s="5"/>
      <c r="C268" s="5">
        <f>+COUNTIFS(Tabla2[Sede],'Book 2.1_Casos registrados'!$A$260, Tabla2[Año],2022,Tabla2[Mes],1,Tabla2[SubCategoria Detalle],'Book 2.1_Casos registrados'!B268,Tabla2[Tipo],'Book 2.1_Casos registrados'!$A$261)</f>
        <v>0</v>
      </c>
      <c r="D268" s="5">
        <f>+COUNTIFS(Tabla2[Sede],'Book 2.1_Casos registrados'!$A$260, Tabla2[Año],2022,Tabla2[Mes],2,Tabla2[SubCategoria Detalle],'Book 2.1_Casos registrados'!B268,Tabla2[Tipo],'Book 2.1_Casos registrados'!$A$261)</f>
        <v>0</v>
      </c>
      <c r="E268" s="5">
        <f>+COUNTIFS(Tabla2[Sede],'Book 2.1_Casos registrados'!$A$260, Tabla2[Año],2022,Tabla2[Mes],3,Tabla2[SubCategoria Detalle],'Book 2.1_Casos registrados'!B268,Tabla2[Tipo],'Book 2.1_Casos registrados'!$A$261)</f>
        <v>0</v>
      </c>
      <c r="F268" s="5">
        <f>+COUNTIFS(Tabla2[Sede],'Book 2.1_Casos registrados'!$A$260, Tabla2[Año],2022,Tabla2[Mes],4,Tabla2[SubCategoria Detalle],'Book 2.1_Casos registrados'!B268,Tabla2[Tipo],'Book 2.1_Casos registrados'!$A$261)</f>
        <v>0</v>
      </c>
      <c r="G268" s="5">
        <f>+COUNTIFS(Tabla2[Sede],'Book 2.1_Casos registrados'!$A$260, Tabla2[Año],2022,Tabla2[Mes],5,Tabla2[SubCategoria Detalle],'Book 2.1_Casos registrados'!B268,Tabla2[Tipo],'Book 2.1_Casos registrados'!$A$261)</f>
        <v>0</v>
      </c>
      <c r="H268" s="5">
        <f>+COUNTIFS(Tabla2[Sede],'Book 2.1_Casos registrados'!$A$260, Tabla2[Año],2022,Tabla2[Mes],6,Tabla2[SubCategoria Detalle],'Book 2.1_Casos registrados'!B268,Tabla2[Tipo],'Book 2.1_Casos registrados'!$A$261)</f>
        <v>0</v>
      </c>
      <c r="I268" s="5">
        <f>+COUNTIFS(Tabla2[Sede],'Book 2.1_Casos registrados'!$A$260, Tabla2[Año],2022,Tabla2[Mes],7,Tabla2[SubCategoria Detalle],'Book 2.1_Casos registrados'!B268,Tabla2[Tipo],'Book 2.1_Casos registrados'!$A$261)</f>
        <v>0</v>
      </c>
      <c r="J268" s="5">
        <f>+COUNTIFS(Tabla2[Sede],'Book 2.1_Casos registrados'!$A$260, Tabla2[Año],2022,Tabla2[Mes],8,Tabla2[SubCategoria Detalle],'Book 2.1_Casos registrados'!B268,Tabla2[Tipo],'Book 2.1_Casos registrados'!$A$261)</f>
        <v>0</v>
      </c>
      <c r="K268" s="5">
        <f>+COUNTIFS(Tabla2[Sede],'Book 2.1_Casos registrados'!$A$260, Tabla2[Año],2022,Tabla2[Mes],9,Tabla2[SubCategoria Detalle],'Book 2.1_Casos registrados'!B268,Tabla2[Tipo],'Book 2.1_Casos registrados'!$A$261)</f>
        <v>0</v>
      </c>
      <c r="L268" s="5">
        <f>+COUNTIFS(Tabla2[Sede],'Book 2.1_Casos registrados'!$A$260, Tabla2[Año],2022,Tabla2[Mes],10,Tabla2[SubCategoria Detalle],'Book 2.1_Casos registrados'!B268,Tabla2[Tipo],'Book 2.1_Casos registrados'!$A$261)</f>
        <v>0</v>
      </c>
      <c r="M268" s="5">
        <f>+COUNTIFS(Tabla2[Sede],'Book 2.1_Casos registrados'!$A$260, Tabla2[Año],2022,Tabla2[Mes],11,Tabla2[SubCategoria Detalle],'Book 2.1_Casos registrados'!B268,Tabla2[Tipo],'Book 2.1_Casos registrados'!$A$261)</f>
        <v>0</v>
      </c>
      <c r="N268" s="5"/>
    </row>
    <row r="269" spans="1:14" ht="15" x14ac:dyDescent="0.25">
      <c r="A269" s="56"/>
      <c r="B269" s="5"/>
      <c r="C269" s="5">
        <f>+COUNTIFS(Tabla2[Sede],'Book 2.1_Casos registrados'!$A$260, Tabla2[Año],2022,Tabla2[Mes],1,Tabla2[SubCategoria Detalle],'Book 2.1_Casos registrados'!B269,Tabla2[Tipo],'Book 2.1_Casos registrados'!$A$261)</f>
        <v>0</v>
      </c>
      <c r="D269" s="5">
        <f>+COUNTIFS(Tabla2[Sede],'Book 2.1_Casos registrados'!$A$260, Tabla2[Año],2022,Tabla2[Mes],2,Tabla2[SubCategoria Detalle],'Book 2.1_Casos registrados'!B269,Tabla2[Tipo],'Book 2.1_Casos registrados'!$A$261)</f>
        <v>0</v>
      </c>
      <c r="E269" s="5">
        <f>+COUNTIFS(Tabla2[Sede],'Book 2.1_Casos registrados'!$A$260, Tabla2[Año],2022,Tabla2[Mes],3,Tabla2[SubCategoria Detalle],'Book 2.1_Casos registrados'!B269,Tabla2[Tipo],'Book 2.1_Casos registrados'!$A$261)</f>
        <v>0</v>
      </c>
      <c r="F269" s="5">
        <f>+COUNTIFS(Tabla2[Sede],'Book 2.1_Casos registrados'!$A$260, Tabla2[Año],2022,Tabla2[Mes],4,Tabla2[SubCategoria Detalle],'Book 2.1_Casos registrados'!B269,Tabla2[Tipo],'Book 2.1_Casos registrados'!$A$261)</f>
        <v>0</v>
      </c>
      <c r="G269" s="5">
        <f>+COUNTIFS(Tabla2[Sede],'Book 2.1_Casos registrados'!$A$260, Tabla2[Año],2022,Tabla2[Mes],5,Tabla2[SubCategoria Detalle],'Book 2.1_Casos registrados'!B269,Tabla2[Tipo],'Book 2.1_Casos registrados'!$A$261)</f>
        <v>0</v>
      </c>
      <c r="H269" s="5">
        <f>+COUNTIFS(Tabla2[Sede],'Book 2.1_Casos registrados'!$A$260, Tabla2[Año],2022,Tabla2[Mes],6,Tabla2[SubCategoria Detalle],'Book 2.1_Casos registrados'!B269,Tabla2[Tipo],'Book 2.1_Casos registrados'!$A$261)</f>
        <v>0</v>
      </c>
      <c r="I269" s="5">
        <f>+COUNTIFS(Tabla2[Sede],'Book 2.1_Casos registrados'!$A$260, Tabla2[Año],2022,Tabla2[Mes],7,Tabla2[SubCategoria Detalle],'Book 2.1_Casos registrados'!B269,Tabla2[Tipo],'Book 2.1_Casos registrados'!$A$261)</f>
        <v>0</v>
      </c>
      <c r="J269" s="5">
        <f>+COUNTIFS(Tabla2[Sede],'Book 2.1_Casos registrados'!$A$260, Tabla2[Año],2022,Tabla2[Mes],8,Tabla2[SubCategoria Detalle],'Book 2.1_Casos registrados'!B269,Tabla2[Tipo],'Book 2.1_Casos registrados'!$A$261)</f>
        <v>0</v>
      </c>
      <c r="K269" s="5">
        <f>+COUNTIFS(Tabla2[Sede],'Book 2.1_Casos registrados'!$A$260, Tabla2[Año],2022,Tabla2[Mes],9,Tabla2[SubCategoria Detalle],'Book 2.1_Casos registrados'!B269,Tabla2[Tipo],'Book 2.1_Casos registrados'!$A$261)</f>
        <v>0</v>
      </c>
      <c r="L269" s="5">
        <f>+COUNTIFS(Tabla2[Sede],'Book 2.1_Casos registrados'!$A$260, Tabla2[Año],2022,Tabla2[Mes],10,Tabla2[SubCategoria Detalle],'Book 2.1_Casos registrados'!B269,Tabla2[Tipo],'Book 2.1_Casos registrados'!$A$261)</f>
        <v>0</v>
      </c>
      <c r="M269" s="5">
        <f>+COUNTIFS(Tabla2[Sede],'Book 2.1_Casos registrados'!$A$260, Tabla2[Año],2022,Tabla2[Mes],11,Tabla2[SubCategoria Detalle],'Book 2.1_Casos registrados'!B269,Tabla2[Tipo],'Book 2.1_Casos registrados'!$A$261)</f>
        <v>0</v>
      </c>
      <c r="N269" s="5"/>
    </row>
    <row r="270" spans="1:14" ht="15" x14ac:dyDescent="0.25">
      <c r="A270" s="56"/>
      <c r="B270" s="5"/>
      <c r="C270" s="5">
        <f>+COUNTIFS(Tabla2[Sede],'Book 2.1_Casos registrados'!$A$260, Tabla2[Año],2022,Tabla2[Mes],1,Tabla2[SubCategoria Detalle],'Book 2.1_Casos registrados'!B270,Tabla2[Tipo],'Book 2.1_Casos registrados'!$A$261)</f>
        <v>0</v>
      </c>
      <c r="D270" s="5">
        <f>+COUNTIFS(Tabla2[Sede],'Book 2.1_Casos registrados'!$A$260, Tabla2[Año],2022,Tabla2[Mes],2,Tabla2[SubCategoria Detalle],'Book 2.1_Casos registrados'!B270,Tabla2[Tipo],'Book 2.1_Casos registrados'!$A$261)</f>
        <v>0</v>
      </c>
      <c r="E270" s="5">
        <f>+COUNTIFS(Tabla2[Sede],'Book 2.1_Casos registrados'!$A$260, Tabla2[Año],2022,Tabla2[Mes],3,Tabla2[SubCategoria Detalle],'Book 2.1_Casos registrados'!B270,Tabla2[Tipo],'Book 2.1_Casos registrados'!$A$261)</f>
        <v>0</v>
      </c>
      <c r="F270" s="5">
        <f>+COUNTIFS(Tabla2[Sede],'Book 2.1_Casos registrados'!$A$260, Tabla2[Año],2022,Tabla2[Mes],4,Tabla2[SubCategoria Detalle],'Book 2.1_Casos registrados'!B270,Tabla2[Tipo],'Book 2.1_Casos registrados'!$A$261)</f>
        <v>0</v>
      </c>
      <c r="G270" s="5">
        <f>+COUNTIFS(Tabla2[Sede],'Book 2.1_Casos registrados'!$A$260, Tabla2[Año],2022,Tabla2[Mes],5,Tabla2[SubCategoria Detalle],'Book 2.1_Casos registrados'!B270,Tabla2[Tipo],'Book 2.1_Casos registrados'!$A$261)</f>
        <v>0</v>
      </c>
      <c r="H270" s="5">
        <f>+COUNTIFS(Tabla2[Sede],'Book 2.1_Casos registrados'!$A$260, Tabla2[Año],2022,Tabla2[Mes],6,Tabla2[SubCategoria Detalle],'Book 2.1_Casos registrados'!B270,Tabla2[Tipo],'Book 2.1_Casos registrados'!$A$261)</f>
        <v>0</v>
      </c>
      <c r="I270" s="5">
        <f>+COUNTIFS(Tabla2[Sede],'Book 2.1_Casos registrados'!$A$260, Tabla2[Año],2022,Tabla2[Mes],7,Tabla2[SubCategoria Detalle],'Book 2.1_Casos registrados'!B270,Tabla2[Tipo],'Book 2.1_Casos registrados'!$A$261)</f>
        <v>0</v>
      </c>
      <c r="J270" s="5">
        <f>+COUNTIFS(Tabla2[Sede],'Book 2.1_Casos registrados'!$A$260, Tabla2[Año],2022,Tabla2[Mes],8,Tabla2[SubCategoria Detalle],'Book 2.1_Casos registrados'!B270,Tabla2[Tipo],'Book 2.1_Casos registrados'!$A$261)</f>
        <v>0</v>
      </c>
      <c r="K270" s="5">
        <f>+COUNTIFS(Tabla2[Sede],'Book 2.1_Casos registrados'!$A$260, Tabla2[Año],2022,Tabla2[Mes],9,Tabla2[SubCategoria Detalle],'Book 2.1_Casos registrados'!B270,Tabla2[Tipo],'Book 2.1_Casos registrados'!$A$261)</f>
        <v>0</v>
      </c>
      <c r="L270" s="5">
        <f>+COUNTIFS(Tabla2[Sede],'Book 2.1_Casos registrados'!$A$260, Tabla2[Año],2022,Tabla2[Mes],10,Tabla2[SubCategoria Detalle],'Book 2.1_Casos registrados'!B270,Tabla2[Tipo],'Book 2.1_Casos registrados'!$A$261)</f>
        <v>0</v>
      </c>
      <c r="M270" s="5">
        <f>+COUNTIFS(Tabla2[Sede],'Book 2.1_Casos registrados'!$A$260, Tabla2[Año],2022,Tabla2[Mes],11,Tabla2[SubCategoria Detalle],'Book 2.1_Casos registrados'!B270,Tabla2[Tipo],'Book 2.1_Casos registrados'!$A$261)</f>
        <v>0</v>
      </c>
      <c r="N270" s="5"/>
    </row>
    <row r="271" spans="1:14" ht="15" x14ac:dyDescent="0.25">
      <c r="A271" s="56"/>
      <c r="B271" s="5"/>
      <c r="C271" s="5">
        <f>+COUNTIFS(Tabla2[Sede],'Book 2.1_Casos registrados'!$A$260, Tabla2[Año],2022,Tabla2[Mes],1,Tabla2[SubCategoria Detalle],'Book 2.1_Casos registrados'!B271,Tabla2[Tipo],'Book 2.1_Casos registrados'!$A$261)</f>
        <v>0</v>
      </c>
      <c r="D271" s="5">
        <f>+COUNTIFS(Tabla2[Sede],'Book 2.1_Casos registrados'!$A$260, Tabla2[Año],2022,Tabla2[Mes],2,Tabla2[SubCategoria Detalle],'Book 2.1_Casos registrados'!B271,Tabla2[Tipo],'Book 2.1_Casos registrados'!$A$261)</f>
        <v>0</v>
      </c>
      <c r="E271" s="5">
        <f>+COUNTIFS(Tabla2[Sede],'Book 2.1_Casos registrados'!$A$260, Tabla2[Año],2022,Tabla2[Mes],3,Tabla2[SubCategoria Detalle],'Book 2.1_Casos registrados'!B271,Tabla2[Tipo],'Book 2.1_Casos registrados'!$A$261)</f>
        <v>0</v>
      </c>
      <c r="F271" s="5">
        <f>+COUNTIFS(Tabla2[Sede],'Book 2.1_Casos registrados'!$A$260, Tabla2[Año],2022,Tabla2[Mes],4,Tabla2[SubCategoria Detalle],'Book 2.1_Casos registrados'!B271,Tabla2[Tipo],'Book 2.1_Casos registrados'!$A$261)</f>
        <v>0</v>
      </c>
      <c r="G271" s="5">
        <f>+COUNTIFS(Tabla2[Sede],'Book 2.1_Casos registrados'!$A$260, Tabla2[Año],2022,Tabla2[Mes],5,Tabla2[SubCategoria Detalle],'Book 2.1_Casos registrados'!B271,Tabla2[Tipo],'Book 2.1_Casos registrados'!$A$261)</f>
        <v>0</v>
      </c>
      <c r="H271" s="5">
        <f>+COUNTIFS(Tabla2[Sede],'Book 2.1_Casos registrados'!$A$260, Tabla2[Año],2022,Tabla2[Mes],6,Tabla2[SubCategoria Detalle],'Book 2.1_Casos registrados'!B271,Tabla2[Tipo],'Book 2.1_Casos registrados'!$A$261)</f>
        <v>0</v>
      </c>
      <c r="I271" s="5">
        <f>+COUNTIFS(Tabla2[Sede],'Book 2.1_Casos registrados'!$A$260, Tabla2[Año],2022,Tabla2[Mes],7,Tabla2[SubCategoria Detalle],'Book 2.1_Casos registrados'!B271,Tabla2[Tipo],'Book 2.1_Casos registrados'!$A$261)</f>
        <v>0</v>
      </c>
      <c r="J271" s="5">
        <f>+COUNTIFS(Tabla2[Sede],'Book 2.1_Casos registrados'!$A$260, Tabla2[Año],2022,Tabla2[Mes],8,Tabla2[SubCategoria Detalle],'Book 2.1_Casos registrados'!B271,Tabla2[Tipo],'Book 2.1_Casos registrados'!$A$261)</f>
        <v>0</v>
      </c>
      <c r="K271" s="5">
        <f>+COUNTIFS(Tabla2[Sede],'Book 2.1_Casos registrados'!$A$260, Tabla2[Año],2022,Tabla2[Mes],9,Tabla2[SubCategoria Detalle],'Book 2.1_Casos registrados'!B271,Tabla2[Tipo],'Book 2.1_Casos registrados'!$A$261)</f>
        <v>0</v>
      </c>
      <c r="L271" s="5">
        <f>+COUNTIFS(Tabla2[Sede],'Book 2.1_Casos registrados'!$A$260, Tabla2[Año],2022,Tabla2[Mes],10,Tabla2[SubCategoria Detalle],'Book 2.1_Casos registrados'!B271,Tabla2[Tipo],'Book 2.1_Casos registrados'!$A$261)</f>
        <v>0</v>
      </c>
      <c r="M271" s="5">
        <f>+COUNTIFS(Tabla2[Sede],'Book 2.1_Casos registrados'!$A$260, Tabla2[Año],2022,Tabla2[Mes],11,Tabla2[SubCategoria Detalle],'Book 2.1_Casos registrados'!B271,Tabla2[Tipo],'Book 2.1_Casos registrados'!$A$261)</f>
        <v>0</v>
      </c>
      <c r="N271" s="5"/>
    </row>
    <row r="272" spans="1:14" ht="15" x14ac:dyDescent="0.25">
      <c r="A272" s="56" t="s">
        <v>2</v>
      </c>
      <c r="B272" s="36" t="s">
        <v>7737</v>
      </c>
      <c r="C272" s="5">
        <f>+COUNTIFS(Tabla2[Sede],'Book 2.1_Casos registrados'!$A$260, Tabla2[Año],2022,Tabla2[Mes],1,Tabla2[SubCategoria Detalle],'Book 2.1_Casos registrados'!B272,Tabla2[Tipo],'Book 2.1_Casos registrados'!$A$272)</f>
        <v>0</v>
      </c>
      <c r="D272" s="5">
        <f>+COUNTIFS(Tabla2[Sede],'Book 2.1_Casos registrados'!$A$260, Tabla2[Año],2022,Tabla2[Mes],2,Tabla2[SubCategoria Detalle],'Book 2.1_Casos registrados'!B272,Tabla2[Tipo],'Book 2.1_Casos registrados'!$A$272)</f>
        <v>0</v>
      </c>
      <c r="E272" s="5">
        <f>+COUNTIFS(Tabla2[Sede],'Book 2.1_Casos registrados'!$A$260, Tabla2[Año],2022,Tabla2[Mes],3,Tabla2[SubCategoria Detalle],'Book 2.1_Casos registrados'!B272,Tabla2[Tipo],'Book 2.1_Casos registrados'!$A$272)</f>
        <v>0</v>
      </c>
      <c r="F272" s="5">
        <f>+COUNTIFS(Tabla2[Sede],'Book 2.1_Casos registrados'!$A$260, Tabla2[Año],2022,Tabla2[Mes],4,Tabla2[SubCategoria Detalle],'Book 2.1_Casos registrados'!B272,Tabla2[Tipo],'Book 2.1_Casos registrados'!$A$272)</f>
        <v>0</v>
      </c>
      <c r="G272" s="5">
        <f>+COUNTIFS(Tabla2[Sede],'Book 2.1_Casos registrados'!$A$260, Tabla2[Año],2022,Tabla2[Mes],5,Tabla2[SubCategoria Detalle],'Book 2.1_Casos registrados'!B272,Tabla2[Tipo],'Book 2.1_Casos registrados'!$A$272)</f>
        <v>0</v>
      </c>
      <c r="H272" s="5">
        <f>+COUNTIFS(Tabla2[Sede],'Book 2.1_Casos registrados'!$A$260, Tabla2[Año],2022,Tabla2[Mes],6,Tabla2[SubCategoria Detalle],'Book 2.1_Casos registrados'!B272,Tabla2[Tipo],'Book 2.1_Casos registrados'!$A$272)</f>
        <v>0</v>
      </c>
      <c r="I272" s="5">
        <f>+COUNTIFS(Tabla2[Sede],'Book 2.1_Casos registrados'!$A$260, Tabla2[Año],2022,Tabla2[Mes],7,Tabla2[SubCategoria Detalle],'Book 2.1_Casos registrados'!B272,Tabla2[Tipo],'Book 2.1_Casos registrados'!$A$272)</f>
        <v>0</v>
      </c>
      <c r="J272" s="5">
        <f>+COUNTIFS(Tabla2[Sede],'Book 2.1_Casos registrados'!$A$260, Tabla2[Año],2022,Tabla2[Mes],8,Tabla2[SubCategoria Detalle],'Book 2.1_Casos registrados'!B272,Tabla2[Tipo],'Book 2.1_Casos registrados'!$A$272)</f>
        <v>0</v>
      </c>
      <c r="K272" s="5">
        <f>+COUNTIFS(Tabla2[Sede],'Book 2.1_Casos registrados'!$A$260, Tabla2[Año],2022,Tabla2[Mes],9,Tabla2[SubCategoria Detalle],'Book 2.1_Casos registrados'!B272,Tabla2[Tipo],'Book 2.1_Casos registrados'!$A$272)</f>
        <v>0</v>
      </c>
      <c r="L272" s="5">
        <f>+COUNTIFS(Tabla2[Sede],'Book 2.1_Casos registrados'!$A$260, Tabla2[Año],2022,Tabla2[Mes],10,Tabla2[SubCategoria Detalle],'Book 2.1_Casos registrados'!B272,Tabla2[Tipo],'Book 2.1_Casos registrados'!$A$272)</f>
        <v>0</v>
      </c>
      <c r="M272" s="5">
        <f>+COUNTIFS(Tabla2[Sede],'Book 2.1_Casos registrados'!$A$260, Tabla2[Año],2022,Tabla2[Mes],11,Tabla2[SubCategoria Detalle],'Book 2.1_Casos registrados'!B272,Tabla2[Tipo],'Book 2.1_Casos registrados'!$A$272)</f>
        <v>0</v>
      </c>
      <c r="N272" s="5"/>
    </row>
    <row r="273" spans="1:14" ht="15" x14ac:dyDescent="0.25">
      <c r="A273" s="56"/>
      <c r="B273" s="36" t="s">
        <v>7721</v>
      </c>
      <c r="C273" s="5">
        <f>+COUNTIFS(Tabla2[Sede],'Book 2.1_Casos registrados'!$A$260, Tabla2[Año],2022,Tabla2[Mes],1,Tabla2[SubCategoria Detalle],'Book 2.1_Casos registrados'!B273,Tabla2[Tipo],'Book 2.1_Casos registrados'!$A$272)</f>
        <v>0</v>
      </c>
      <c r="D273" s="5">
        <f>+COUNTIFS(Tabla2[Sede],'Book 2.1_Casos registrados'!$A$260, Tabla2[Año],2022,Tabla2[Mes],2,Tabla2[SubCategoria Detalle],'Book 2.1_Casos registrados'!B273,Tabla2[Tipo],'Book 2.1_Casos registrados'!$A$272)</f>
        <v>0</v>
      </c>
      <c r="E273" s="5">
        <f>+COUNTIFS(Tabla2[Sede],'Book 2.1_Casos registrados'!$A$260, Tabla2[Año],2022,Tabla2[Mes],3,Tabla2[SubCategoria Detalle],'Book 2.1_Casos registrados'!B273,Tabla2[Tipo],'Book 2.1_Casos registrados'!$A$272)</f>
        <v>0</v>
      </c>
      <c r="F273" s="5">
        <f>+COUNTIFS(Tabla2[Sede],'Book 2.1_Casos registrados'!$A$260, Tabla2[Año],2022,Tabla2[Mes],4,Tabla2[SubCategoria Detalle],'Book 2.1_Casos registrados'!B273,Tabla2[Tipo],'Book 2.1_Casos registrados'!$A$272)</f>
        <v>0</v>
      </c>
      <c r="G273" s="5">
        <f>+COUNTIFS(Tabla2[Sede],'Book 2.1_Casos registrados'!$A$260, Tabla2[Año],2022,Tabla2[Mes],5,Tabla2[SubCategoria Detalle],'Book 2.1_Casos registrados'!B273,Tabla2[Tipo],'Book 2.1_Casos registrados'!$A$272)</f>
        <v>0</v>
      </c>
      <c r="H273" s="5">
        <f>+COUNTIFS(Tabla2[Sede],'Book 2.1_Casos registrados'!$A$260, Tabla2[Año],2022,Tabla2[Mes],6,Tabla2[SubCategoria Detalle],'Book 2.1_Casos registrados'!B273,Tabla2[Tipo],'Book 2.1_Casos registrados'!$A$272)</f>
        <v>0</v>
      </c>
      <c r="I273" s="5">
        <f>+COUNTIFS(Tabla2[Sede],'Book 2.1_Casos registrados'!$A$260, Tabla2[Año],2022,Tabla2[Mes],7,Tabla2[SubCategoria Detalle],'Book 2.1_Casos registrados'!B273,Tabla2[Tipo],'Book 2.1_Casos registrados'!$A$272)</f>
        <v>0</v>
      </c>
      <c r="J273" s="5">
        <f>+COUNTIFS(Tabla2[Sede],'Book 2.1_Casos registrados'!$A$260, Tabla2[Año],2022,Tabla2[Mes],8,Tabla2[SubCategoria Detalle],'Book 2.1_Casos registrados'!B273,Tabla2[Tipo],'Book 2.1_Casos registrados'!$A$272)</f>
        <v>0</v>
      </c>
      <c r="K273" s="5">
        <f>+COUNTIFS(Tabla2[Sede],'Book 2.1_Casos registrados'!$A$260, Tabla2[Año],2022,Tabla2[Mes],9,Tabla2[SubCategoria Detalle],'Book 2.1_Casos registrados'!B273,Tabla2[Tipo],'Book 2.1_Casos registrados'!$A$272)</f>
        <v>0</v>
      </c>
      <c r="L273" s="5">
        <f>+COUNTIFS(Tabla2[Sede],'Book 2.1_Casos registrados'!$A$260, Tabla2[Año],2022,Tabla2[Mes],10,Tabla2[SubCategoria Detalle],'Book 2.1_Casos registrados'!B273,Tabla2[Tipo],'Book 2.1_Casos registrados'!$A$272)</f>
        <v>0</v>
      </c>
      <c r="M273" s="5">
        <f>+COUNTIFS(Tabla2[Sede],'Book 2.1_Casos registrados'!$A$260, Tabla2[Año],2022,Tabla2[Mes],11,Tabla2[SubCategoria Detalle],'Book 2.1_Casos registrados'!B273,Tabla2[Tipo],'Book 2.1_Casos registrados'!$A$272)</f>
        <v>0</v>
      </c>
      <c r="N273" s="5"/>
    </row>
    <row r="274" spans="1:14" ht="15" x14ac:dyDescent="0.25">
      <c r="A274" s="56"/>
      <c r="B274" s="36" t="s">
        <v>8893</v>
      </c>
      <c r="C274" s="5">
        <f>+COUNTIFS(Tabla2[Sede],'Book 2.1_Casos registrados'!$A$260, Tabla2[Año],2022,Tabla2[Mes],1,Tabla2[SubCategoria Detalle],'Book 2.1_Casos registrados'!B274,Tabla2[Tipo],'Book 2.1_Casos registrados'!$A$272)</f>
        <v>0</v>
      </c>
      <c r="D274" s="5">
        <f>+COUNTIFS(Tabla2[Sede],'Book 2.1_Casos registrados'!$A$260, Tabla2[Año],2022,Tabla2[Mes],2,Tabla2[SubCategoria Detalle],'Book 2.1_Casos registrados'!B274,Tabla2[Tipo],'Book 2.1_Casos registrados'!$A$272)</f>
        <v>0</v>
      </c>
      <c r="E274" s="5">
        <f>+COUNTIFS(Tabla2[Sede],'Book 2.1_Casos registrados'!$A$260, Tabla2[Año],2022,Tabla2[Mes],3,Tabla2[SubCategoria Detalle],'Book 2.1_Casos registrados'!B274,Tabla2[Tipo],'Book 2.1_Casos registrados'!$A$272)</f>
        <v>0</v>
      </c>
      <c r="F274" s="5">
        <f>+COUNTIFS(Tabla2[Sede],'Book 2.1_Casos registrados'!$A$260, Tabla2[Año],2022,Tabla2[Mes],4,Tabla2[SubCategoria Detalle],'Book 2.1_Casos registrados'!B274,Tabla2[Tipo],'Book 2.1_Casos registrados'!$A$272)</f>
        <v>0</v>
      </c>
      <c r="G274" s="5">
        <f>+COUNTIFS(Tabla2[Sede],'Book 2.1_Casos registrados'!$A$260, Tabla2[Año],2022,Tabla2[Mes],5,Tabla2[SubCategoria Detalle],'Book 2.1_Casos registrados'!B274,Tabla2[Tipo],'Book 2.1_Casos registrados'!$A$272)</f>
        <v>0</v>
      </c>
      <c r="H274" s="5">
        <f>+COUNTIFS(Tabla2[Sede],'Book 2.1_Casos registrados'!$A$260, Tabla2[Año],2022,Tabla2[Mes],6,Tabla2[SubCategoria Detalle],'Book 2.1_Casos registrados'!B274,Tabla2[Tipo],'Book 2.1_Casos registrados'!$A$272)</f>
        <v>0</v>
      </c>
      <c r="I274" s="5">
        <f>+COUNTIFS(Tabla2[Sede],'Book 2.1_Casos registrados'!$A$260, Tabla2[Año],2022,Tabla2[Mes],7,Tabla2[SubCategoria Detalle],'Book 2.1_Casos registrados'!B274,Tabla2[Tipo],'Book 2.1_Casos registrados'!$A$272)</f>
        <v>0</v>
      </c>
      <c r="J274" s="5">
        <f>+COUNTIFS(Tabla2[Sede],'Book 2.1_Casos registrados'!$A$260, Tabla2[Año],2022,Tabla2[Mes],8,Tabla2[SubCategoria Detalle],'Book 2.1_Casos registrados'!B274,Tabla2[Tipo],'Book 2.1_Casos registrados'!$A$272)</f>
        <v>0</v>
      </c>
      <c r="K274" s="5">
        <f>+COUNTIFS(Tabla2[Sede],'Book 2.1_Casos registrados'!$A$260, Tabla2[Año],2022,Tabla2[Mes],9,Tabla2[SubCategoria Detalle],'Book 2.1_Casos registrados'!B274,Tabla2[Tipo],'Book 2.1_Casos registrados'!$A$272)</f>
        <v>0</v>
      </c>
      <c r="L274" s="5">
        <f>+COUNTIFS(Tabla2[Sede],'Book 2.1_Casos registrados'!$A$260, Tabla2[Año],2022,Tabla2[Mes],10,Tabla2[SubCategoria Detalle],'Book 2.1_Casos registrados'!B274,Tabla2[Tipo],'Book 2.1_Casos registrados'!$A$272)</f>
        <v>0</v>
      </c>
      <c r="M274" s="5">
        <f>+COUNTIFS(Tabla2[Sede],'Book 2.1_Casos registrados'!$A$260, Tabla2[Año],2022,Tabla2[Mes],11,Tabla2[SubCategoria Detalle],'Book 2.1_Casos registrados'!B274,Tabla2[Tipo],'Book 2.1_Casos registrados'!$A$272)</f>
        <v>0</v>
      </c>
      <c r="N274" s="5"/>
    </row>
    <row r="275" spans="1:14" ht="15" x14ac:dyDescent="0.25">
      <c r="A275" s="56"/>
      <c r="B275" s="36" t="s">
        <v>8099</v>
      </c>
      <c r="C275" s="5">
        <f>+COUNTIFS(Tabla2[Sede],'Book 2.1_Casos registrados'!$A$260, Tabla2[Año],2022,Tabla2[Mes],1,Tabla2[SubCategoria Detalle],'Book 2.1_Casos registrados'!B275,Tabla2[Tipo],'Book 2.1_Casos registrados'!$A$272)</f>
        <v>0</v>
      </c>
      <c r="D275" s="5">
        <f>+COUNTIFS(Tabla2[Sede],'Book 2.1_Casos registrados'!$A$260, Tabla2[Año],2022,Tabla2[Mes],2,Tabla2[SubCategoria Detalle],'Book 2.1_Casos registrados'!B275,Tabla2[Tipo],'Book 2.1_Casos registrados'!$A$272)</f>
        <v>0</v>
      </c>
      <c r="E275" s="5">
        <f>+COUNTIFS(Tabla2[Sede],'Book 2.1_Casos registrados'!$A$260, Tabla2[Año],2022,Tabla2[Mes],3,Tabla2[SubCategoria Detalle],'Book 2.1_Casos registrados'!B275,Tabla2[Tipo],'Book 2.1_Casos registrados'!$A$272)</f>
        <v>1</v>
      </c>
      <c r="F275" s="5">
        <f>+COUNTIFS(Tabla2[Sede],'Book 2.1_Casos registrados'!$A$260, Tabla2[Año],2022,Tabla2[Mes],4,Tabla2[SubCategoria Detalle],'Book 2.1_Casos registrados'!B275,Tabla2[Tipo],'Book 2.1_Casos registrados'!$A$272)</f>
        <v>0</v>
      </c>
      <c r="G275" s="5">
        <f>+COUNTIFS(Tabla2[Sede],'Book 2.1_Casos registrados'!$A$260, Tabla2[Año],2022,Tabla2[Mes],5,Tabla2[SubCategoria Detalle],'Book 2.1_Casos registrados'!B275,Tabla2[Tipo],'Book 2.1_Casos registrados'!$A$272)</f>
        <v>0</v>
      </c>
      <c r="H275" s="5">
        <f>+COUNTIFS(Tabla2[Sede],'Book 2.1_Casos registrados'!$A$260, Tabla2[Año],2022,Tabla2[Mes],6,Tabla2[SubCategoria Detalle],'Book 2.1_Casos registrados'!B275,Tabla2[Tipo],'Book 2.1_Casos registrados'!$A$272)</f>
        <v>0</v>
      </c>
      <c r="I275" s="5">
        <f>+COUNTIFS(Tabla2[Sede],'Book 2.1_Casos registrados'!$A$260, Tabla2[Año],2022,Tabla2[Mes],7,Tabla2[SubCategoria Detalle],'Book 2.1_Casos registrados'!B275,Tabla2[Tipo],'Book 2.1_Casos registrados'!$A$272)</f>
        <v>0</v>
      </c>
      <c r="J275" s="5">
        <f>+COUNTIFS(Tabla2[Sede],'Book 2.1_Casos registrados'!$A$260, Tabla2[Año],2022,Tabla2[Mes],8,Tabla2[SubCategoria Detalle],'Book 2.1_Casos registrados'!B275,Tabla2[Tipo],'Book 2.1_Casos registrados'!$A$272)</f>
        <v>0</v>
      </c>
      <c r="K275" s="5">
        <f>+COUNTIFS(Tabla2[Sede],'Book 2.1_Casos registrados'!$A$260, Tabla2[Año],2022,Tabla2[Mes],9,Tabla2[SubCategoria Detalle],'Book 2.1_Casos registrados'!B275,Tabla2[Tipo],'Book 2.1_Casos registrados'!$A$272)</f>
        <v>0</v>
      </c>
      <c r="L275" s="5">
        <f>+COUNTIFS(Tabla2[Sede],'Book 2.1_Casos registrados'!$A$260, Tabla2[Año],2022,Tabla2[Mes],10,Tabla2[SubCategoria Detalle],'Book 2.1_Casos registrados'!B275,Tabla2[Tipo],'Book 2.1_Casos registrados'!$A$272)</f>
        <v>0</v>
      </c>
      <c r="M275" s="5">
        <f>+COUNTIFS(Tabla2[Sede],'Book 2.1_Casos registrados'!$A$260, Tabla2[Año],2022,Tabla2[Mes],11,Tabla2[SubCategoria Detalle],'Book 2.1_Casos registrados'!B275,Tabla2[Tipo],'Book 2.1_Casos registrados'!$A$272)</f>
        <v>0</v>
      </c>
      <c r="N275" s="5"/>
    </row>
    <row r="276" spans="1:14" ht="15" x14ac:dyDescent="0.25">
      <c r="A276" s="56"/>
      <c r="B276" s="36" t="s">
        <v>7729</v>
      </c>
      <c r="C276" s="5">
        <f>+COUNTIFS(Tabla2[Sede],'Book 2.1_Casos registrados'!$A$260, Tabla2[Año],2022,Tabla2[Mes],1,Tabla2[SubCategoria Detalle],'Book 2.1_Casos registrados'!B276,Tabla2[Tipo],'Book 2.1_Casos registrados'!$A$272)</f>
        <v>0</v>
      </c>
      <c r="D276" s="5">
        <f>+COUNTIFS(Tabla2[Sede],'Book 2.1_Casos registrados'!$A$260, Tabla2[Año],2022,Tabla2[Mes],2,Tabla2[SubCategoria Detalle],'Book 2.1_Casos registrados'!B276,Tabla2[Tipo],'Book 2.1_Casos registrados'!$A$272)</f>
        <v>0</v>
      </c>
      <c r="E276" s="5">
        <f>+COUNTIFS(Tabla2[Sede],'Book 2.1_Casos registrados'!$A$260, Tabla2[Año],2022,Tabla2[Mes],3,Tabla2[SubCategoria Detalle],'Book 2.1_Casos registrados'!B276,Tabla2[Tipo],'Book 2.1_Casos registrados'!$A$272)</f>
        <v>0</v>
      </c>
      <c r="F276" s="5">
        <f>+COUNTIFS(Tabla2[Sede],'Book 2.1_Casos registrados'!$A$260, Tabla2[Año],2022,Tabla2[Mes],4,Tabla2[SubCategoria Detalle],'Book 2.1_Casos registrados'!B276,Tabla2[Tipo],'Book 2.1_Casos registrados'!$A$272)</f>
        <v>0</v>
      </c>
      <c r="G276" s="5">
        <f>+COUNTIFS(Tabla2[Sede],'Book 2.1_Casos registrados'!$A$260, Tabla2[Año],2022,Tabla2[Mes],5,Tabla2[SubCategoria Detalle],'Book 2.1_Casos registrados'!B276,Tabla2[Tipo],'Book 2.1_Casos registrados'!$A$272)</f>
        <v>0</v>
      </c>
      <c r="H276" s="5">
        <f>+COUNTIFS(Tabla2[Sede],'Book 2.1_Casos registrados'!$A$260, Tabla2[Año],2022,Tabla2[Mes],6,Tabla2[SubCategoria Detalle],'Book 2.1_Casos registrados'!B276,Tabla2[Tipo],'Book 2.1_Casos registrados'!$A$272)</f>
        <v>0</v>
      </c>
      <c r="I276" s="5">
        <f>+COUNTIFS(Tabla2[Sede],'Book 2.1_Casos registrados'!$A$260, Tabla2[Año],2022,Tabla2[Mes],7,Tabla2[SubCategoria Detalle],'Book 2.1_Casos registrados'!B276,Tabla2[Tipo],'Book 2.1_Casos registrados'!$A$272)</f>
        <v>0</v>
      </c>
      <c r="J276" s="5">
        <f>+COUNTIFS(Tabla2[Sede],'Book 2.1_Casos registrados'!$A$260, Tabla2[Año],2022,Tabla2[Mes],8,Tabla2[SubCategoria Detalle],'Book 2.1_Casos registrados'!B276,Tabla2[Tipo],'Book 2.1_Casos registrados'!$A$272)</f>
        <v>0</v>
      </c>
      <c r="K276" s="5">
        <f>+COUNTIFS(Tabla2[Sede],'Book 2.1_Casos registrados'!$A$260, Tabla2[Año],2022,Tabla2[Mes],9,Tabla2[SubCategoria Detalle],'Book 2.1_Casos registrados'!B276,Tabla2[Tipo],'Book 2.1_Casos registrados'!$A$272)</f>
        <v>0</v>
      </c>
      <c r="L276" s="5">
        <f>+COUNTIFS(Tabla2[Sede],'Book 2.1_Casos registrados'!$A$260, Tabla2[Año],2022,Tabla2[Mes],10,Tabla2[SubCategoria Detalle],'Book 2.1_Casos registrados'!B276,Tabla2[Tipo],'Book 2.1_Casos registrados'!$A$272)</f>
        <v>0</v>
      </c>
      <c r="M276" s="5">
        <f>+COUNTIFS(Tabla2[Sede],'Book 2.1_Casos registrados'!$A$260, Tabla2[Año],2022,Tabla2[Mes],11,Tabla2[SubCategoria Detalle],'Book 2.1_Casos registrados'!B276,Tabla2[Tipo],'Book 2.1_Casos registrados'!$A$272)</f>
        <v>0</v>
      </c>
      <c r="N276" s="5"/>
    </row>
    <row r="277" spans="1:14" ht="15" x14ac:dyDescent="0.25">
      <c r="A277" s="56"/>
      <c r="B277" s="36" t="s">
        <v>7741</v>
      </c>
      <c r="C277" s="5">
        <f>+COUNTIFS(Tabla2[Sede],'Book 2.1_Casos registrados'!$A$260, Tabla2[Año],2022,Tabla2[Mes],1,Tabla2[SubCategoria Detalle],'Book 2.1_Casos registrados'!B277,Tabla2[Tipo],'Book 2.1_Casos registrados'!$A$272)</f>
        <v>0</v>
      </c>
      <c r="D277" s="5">
        <f>+COUNTIFS(Tabla2[Sede],'Book 2.1_Casos registrados'!$A$260, Tabla2[Año],2022,Tabla2[Mes],2,Tabla2[SubCategoria Detalle],'Book 2.1_Casos registrados'!B277,Tabla2[Tipo],'Book 2.1_Casos registrados'!$A$272)</f>
        <v>1</v>
      </c>
      <c r="E277" s="5">
        <f>+COUNTIFS(Tabla2[Sede],'Book 2.1_Casos registrados'!$A$260, Tabla2[Año],2022,Tabla2[Mes],3,Tabla2[SubCategoria Detalle],'Book 2.1_Casos registrados'!B277,Tabla2[Tipo],'Book 2.1_Casos registrados'!$A$272)</f>
        <v>0</v>
      </c>
      <c r="F277" s="5">
        <f>+COUNTIFS(Tabla2[Sede],'Book 2.1_Casos registrados'!$A$260, Tabla2[Año],2022,Tabla2[Mes],4,Tabla2[SubCategoria Detalle],'Book 2.1_Casos registrados'!B277,Tabla2[Tipo],'Book 2.1_Casos registrados'!$A$272)</f>
        <v>0</v>
      </c>
      <c r="G277" s="5">
        <f>+COUNTIFS(Tabla2[Sede],'Book 2.1_Casos registrados'!$A$260, Tabla2[Año],2022,Tabla2[Mes],5,Tabla2[SubCategoria Detalle],'Book 2.1_Casos registrados'!B277,Tabla2[Tipo],'Book 2.1_Casos registrados'!$A$272)</f>
        <v>0</v>
      </c>
      <c r="H277" s="5">
        <f>+COUNTIFS(Tabla2[Sede],'Book 2.1_Casos registrados'!$A$260, Tabla2[Año],2022,Tabla2[Mes],6,Tabla2[SubCategoria Detalle],'Book 2.1_Casos registrados'!B277,Tabla2[Tipo],'Book 2.1_Casos registrados'!$A$272)</f>
        <v>0</v>
      </c>
      <c r="I277" s="5">
        <f>+COUNTIFS(Tabla2[Sede],'Book 2.1_Casos registrados'!$A$260, Tabla2[Año],2022,Tabla2[Mes],7,Tabla2[SubCategoria Detalle],'Book 2.1_Casos registrados'!B277,Tabla2[Tipo],'Book 2.1_Casos registrados'!$A$272)</f>
        <v>0</v>
      </c>
      <c r="J277" s="5">
        <f>+COUNTIFS(Tabla2[Sede],'Book 2.1_Casos registrados'!$A$260, Tabla2[Año],2022,Tabla2[Mes],8,Tabla2[SubCategoria Detalle],'Book 2.1_Casos registrados'!B277,Tabla2[Tipo],'Book 2.1_Casos registrados'!$A$272)</f>
        <v>0</v>
      </c>
      <c r="K277" s="5">
        <f>+COUNTIFS(Tabla2[Sede],'Book 2.1_Casos registrados'!$A$260, Tabla2[Año],2022,Tabla2[Mes],9,Tabla2[SubCategoria Detalle],'Book 2.1_Casos registrados'!B277,Tabla2[Tipo],'Book 2.1_Casos registrados'!$A$272)</f>
        <v>0</v>
      </c>
      <c r="L277" s="5">
        <f>+COUNTIFS(Tabla2[Sede],'Book 2.1_Casos registrados'!$A$260, Tabla2[Año],2022,Tabla2[Mes],10,Tabla2[SubCategoria Detalle],'Book 2.1_Casos registrados'!B277,Tabla2[Tipo],'Book 2.1_Casos registrados'!$A$272)</f>
        <v>0</v>
      </c>
      <c r="M277" s="5">
        <f>+COUNTIFS(Tabla2[Sede],'Book 2.1_Casos registrados'!$A$260, Tabla2[Año],2022,Tabla2[Mes],11,Tabla2[SubCategoria Detalle],'Book 2.1_Casos registrados'!B277,Tabla2[Tipo],'Book 2.1_Casos registrados'!$A$272)</f>
        <v>0</v>
      </c>
      <c r="N277" s="5"/>
    </row>
    <row r="278" spans="1:14" ht="15" x14ac:dyDescent="0.25">
      <c r="A278" s="56"/>
      <c r="B278" s="36" t="s">
        <v>7738</v>
      </c>
      <c r="C278" s="5">
        <f>+COUNTIFS(Tabla2[Sede],'Book 2.1_Casos registrados'!$A$260, Tabla2[Año],2022,Tabla2[Mes],1,Tabla2[SubCategoria Detalle],'Book 2.1_Casos registrados'!B278,Tabla2[Tipo],'Book 2.1_Casos registrados'!$A$272)</f>
        <v>0</v>
      </c>
      <c r="D278" s="5">
        <f>+COUNTIFS(Tabla2[Sede],'Book 2.1_Casos registrados'!$A$260, Tabla2[Año],2022,Tabla2[Mes],2,Tabla2[SubCategoria Detalle],'Book 2.1_Casos registrados'!B278,Tabla2[Tipo],'Book 2.1_Casos registrados'!$A$272)</f>
        <v>0</v>
      </c>
      <c r="E278" s="5">
        <f>+COUNTIFS(Tabla2[Sede],'Book 2.1_Casos registrados'!$A$260, Tabla2[Año],2022,Tabla2[Mes],3,Tabla2[SubCategoria Detalle],'Book 2.1_Casos registrados'!B278,Tabla2[Tipo],'Book 2.1_Casos registrados'!$A$272)</f>
        <v>0</v>
      </c>
      <c r="F278" s="5">
        <f>+COUNTIFS(Tabla2[Sede],'Book 2.1_Casos registrados'!$A$260, Tabla2[Año],2022,Tabla2[Mes],4,Tabla2[SubCategoria Detalle],'Book 2.1_Casos registrados'!B278,Tabla2[Tipo],'Book 2.1_Casos registrados'!$A$272)</f>
        <v>0</v>
      </c>
      <c r="G278" s="5">
        <f>+COUNTIFS(Tabla2[Sede],'Book 2.1_Casos registrados'!$A$260, Tabla2[Año],2022,Tabla2[Mes],5,Tabla2[SubCategoria Detalle],'Book 2.1_Casos registrados'!B278,Tabla2[Tipo],'Book 2.1_Casos registrados'!$A$272)</f>
        <v>0</v>
      </c>
      <c r="H278" s="5">
        <f>+COUNTIFS(Tabla2[Sede],'Book 2.1_Casos registrados'!$A$260, Tabla2[Año],2022,Tabla2[Mes],6,Tabla2[SubCategoria Detalle],'Book 2.1_Casos registrados'!B278,Tabla2[Tipo],'Book 2.1_Casos registrados'!$A$272)</f>
        <v>0</v>
      </c>
      <c r="I278" s="5">
        <f>+COUNTIFS(Tabla2[Sede],'Book 2.1_Casos registrados'!$A$260, Tabla2[Año],2022,Tabla2[Mes],7,Tabla2[SubCategoria Detalle],'Book 2.1_Casos registrados'!B278,Tabla2[Tipo],'Book 2.1_Casos registrados'!$A$272)</f>
        <v>0</v>
      </c>
      <c r="J278" s="5">
        <f>+COUNTIFS(Tabla2[Sede],'Book 2.1_Casos registrados'!$A$260, Tabla2[Año],2022,Tabla2[Mes],8,Tabla2[SubCategoria Detalle],'Book 2.1_Casos registrados'!B278,Tabla2[Tipo],'Book 2.1_Casos registrados'!$A$272)</f>
        <v>0</v>
      </c>
      <c r="K278" s="5">
        <f>+COUNTIFS(Tabla2[Sede],'Book 2.1_Casos registrados'!$A$260, Tabla2[Año],2022,Tabla2[Mes],9,Tabla2[SubCategoria Detalle],'Book 2.1_Casos registrados'!B278,Tabla2[Tipo],'Book 2.1_Casos registrados'!$A$272)</f>
        <v>0</v>
      </c>
      <c r="L278" s="5">
        <f>+COUNTIFS(Tabla2[Sede],'Book 2.1_Casos registrados'!$A$260, Tabla2[Año],2022,Tabla2[Mes],10,Tabla2[SubCategoria Detalle],'Book 2.1_Casos registrados'!B278,Tabla2[Tipo],'Book 2.1_Casos registrados'!$A$272)</f>
        <v>0</v>
      </c>
      <c r="M278" s="5">
        <f>+COUNTIFS(Tabla2[Sede],'Book 2.1_Casos registrados'!$A$260, Tabla2[Año],2022,Tabla2[Mes],11,Tabla2[SubCategoria Detalle],'Book 2.1_Casos registrados'!B278,Tabla2[Tipo],'Book 2.1_Casos registrados'!$A$272)</f>
        <v>0</v>
      </c>
      <c r="N278" s="5"/>
    </row>
    <row r="279" spans="1:14" ht="15" x14ac:dyDescent="0.25">
      <c r="A279" s="56"/>
      <c r="B279" s="36" t="s">
        <v>7734</v>
      </c>
      <c r="C279" s="5">
        <f>+COUNTIFS(Tabla2[Sede],'Book 2.1_Casos registrados'!$A$260, Tabla2[Año],2022,Tabla2[Mes],1,Tabla2[SubCategoria Detalle],'Book 2.1_Casos registrados'!B279,Tabla2[Tipo],'Book 2.1_Casos registrados'!$A$272)</f>
        <v>0</v>
      </c>
      <c r="D279" s="5">
        <f>+COUNTIFS(Tabla2[Sede],'Book 2.1_Casos registrados'!$A$260, Tabla2[Año],2022,Tabla2[Mes],2,Tabla2[SubCategoria Detalle],'Book 2.1_Casos registrados'!B279,Tabla2[Tipo],'Book 2.1_Casos registrados'!$A$272)</f>
        <v>0</v>
      </c>
      <c r="E279" s="5">
        <f>+COUNTIFS(Tabla2[Sede],'Book 2.1_Casos registrados'!$A$260, Tabla2[Año],2022,Tabla2[Mes],3,Tabla2[SubCategoria Detalle],'Book 2.1_Casos registrados'!B279,Tabla2[Tipo],'Book 2.1_Casos registrados'!$A$272)</f>
        <v>0</v>
      </c>
      <c r="F279" s="5">
        <f>+COUNTIFS(Tabla2[Sede],'Book 2.1_Casos registrados'!$A$260, Tabla2[Año],2022,Tabla2[Mes],4,Tabla2[SubCategoria Detalle],'Book 2.1_Casos registrados'!B279,Tabla2[Tipo],'Book 2.1_Casos registrados'!$A$272)</f>
        <v>0</v>
      </c>
      <c r="G279" s="5">
        <f>+COUNTIFS(Tabla2[Sede],'Book 2.1_Casos registrados'!$A$260, Tabla2[Año],2022,Tabla2[Mes],5,Tabla2[SubCategoria Detalle],'Book 2.1_Casos registrados'!B279,Tabla2[Tipo],'Book 2.1_Casos registrados'!$A$272)</f>
        <v>0</v>
      </c>
      <c r="H279" s="5">
        <f>+COUNTIFS(Tabla2[Sede],'Book 2.1_Casos registrados'!$A$260, Tabla2[Año],2022,Tabla2[Mes],6,Tabla2[SubCategoria Detalle],'Book 2.1_Casos registrados'!B279,Tabla2[Tipo],'Book 2.1_Casos registrados'!$A$272)</f>
        <v>0</v>
      </c>
      <c r="I279" s="5">
        <f>+COUNTIFS(Tabla2[Sede],'Book 2.1_Casos registrados'!$A$260, Tabla2[Año],2022,Tabla2[Mes],7,Tabla2[SubCategoria Detalle],'Book 2.1_Casos registrados'!B279,Tabla2[Tipo],'Book 2.1_Casos registrados'!$A$272)</f>
        <v>0</v>
      </c>
      <c r="J279" s="5">
        <f>+COUNTIFS(Tabla2[Sede],'Book 2.1_Casos registrados'!$A$260, Tabla2[Año],2022,Tabla2[Mes],8,Tabla2[SubCategoria Detalle],'Book 2.1_Casos registrados'!B279,Tabla2[Tipo],'Book 2.1_Casos registrados'!$A$272)</f>
        <v>0</v>
      </c>
      <c r="K279" s="5">
        <f>+COUNTIFS(Tabla2[Sede],'Book 2.1_Casos registrados'!$A$260, Tabla2[Año],2022,Tabla2[Mes],9,Tabla2[SubCategoria Detalle],'Book 2.1_Casos registrados'!B279,Tabla2[Tipo],'Book 2.1_Casos registrados'!$A$272)</f>
        <v>0</v>
      </c>
      <c r="L279" s="5">
        <f>+COUNTIFS(Tabla2[Sede],'Book 2.1_Casos registrados'!$A$260, Tabla2[Año],2022,Tabla2[Mes],10,Tabla2[SubCategoria Detalle],'Book 2.1_Casos registrados'!B279,Tabla2[Tipo],'Book 2.1_Casos registrados'!$A$272)</f>
        <v>0</v>
      </c>
      <c r="M279" s="5">
        <f>+COUNTIFS(Tabla2[Sede],'Book 2.1_Casos registrados'!$A$260, Tabla2[Año],2022,Tabla2[Mes],11,Tabla2[SubCategoria Detalle],'Book 2.1_Casos registrados'!B279,Tabla2[Tipo],'Book 2.1_Casos registrados'!$A$272)</f>
        <v>0</v>
      </c>
      <c r="N279" s="5"/>
    </row>
    <row r="280" spans="1:14" ht="15" x14ac:dyDescent="0.25">
      <c r="A280" s="56"/>
      <c r="B280" s="36" t="s">
        <v>7770</v>
      </c>
      <c r="C280" s="5">
        <f>+COUNTIFS(Tabla2[Sede],'Book 2.1_Casos registrados'!$A$260, Tabla2[Año],2022,Tabla2[Mes],1,Tabla2[SubCategoria Detalle],'Book 2.1_Casos registrados'!B280,Tabla2[Tipo],'Book 2.1_Casos registrados'!$A$272)</f>
        <v>0</v>
      </c>
      <c r="D280" s="5">
        <f>+COUNTIFS(Tabla2[Sede],'Book 2.1_Casos registrados'!$A$260, Tabla2[Año],2022,Tabla2[Mes],2,Tabla2[SubCategoria Detalle],'Book 2.1_Casos registrados'!B280,Tabla2[Tipo],'Book 2.1_Casos registrados'!$A$272)</f>
        <v>0</v>
      </c>
      <c r="E280" s="5">
        <f>+COUNTIFS(Tabla2[Sede],'Book 2.1_Casos registrados'!$A$260, Tabla2[Año],2022,Tabla2[Mes],3,Tabla2[SubCategoria Detalle],'Book 2.1_Casos registrados'!B280,Tabla2[Tipo],'Book 2.1_Casos registrados'!$A$272)</f>
        <v>0</v>
      </c>
      <c r="F280" s="5">
        <f>+COUNTIFS(Tabla2[Sede],'Book 2.1_Casos registrados'!$A$260, Tabla2[Año],2022,Tabla2[Mes],4,Tabla2[SubCategoria Detalle],'Book 2.1_Casos registrados'!B280,Tabla2[Tipo],'Book 2.1_Casos registrados'!$A$272)</f>
        <v>0</v>
      </c>
      <c r="G280" s="5">
        <f>+COUNTIFS(Tabla2[Sede],'Book 2.1_Casos registrados'!$A$260, Tabla2[Año],2022,Tabla2[Mes],5,Tabla2[SubCategoria Detalle],'Book 2.1_Casos registrados'!B280,Tabla2[Tipo],'Book 2.1_Casos registrados'!$A$272)</f>
        <v>0</v>
      </c>
      <c r="H280" s="5">
        <f>+COUNTIFS(Tabla2[Sede],'Book 2.1_Casos registrados'!$A$260, Tabla2[Año],2022,Tabla2[Mes],6,Tabla2[SubCategoria Detalle],'Book 2.1_Casos registrados'!B280,Tabla2[Tipo],'Book 2.1_Casos registrados'!$A$272)</f>
        <v>0</v>
      </c>
      <c r="I280" s="5">
        <f>+COUNTIFS(Tabla2[Sede],'Book 2.1_Casos registrados'!$A$260, Tabla2[Año],2022,Tabla2[Mes],7,Tabla2[SubCategoria Detalle],'Book 2.1_Casos registrados'!B280,Tabla2[Tipo],'Book 2.1_Casos registrados'!$A$272)</f>
        <v>0</v>
      </c>
      <c r="J280" s="5">
        <f>+COUNTIFS(Tabla2[Sede],'Book 2.1_Casos registrados'!$A$260, Tabla2[Año],2022,Tabla2[Mes],8,Tabla2[SubCategoria Detalle],'Book 2.1_Casos registrados'!B280,Tabla2[Tipo],'Book 2.1_Casos registrados'!$A$272)</f>
        <v>0</v>
      </c>
      <c r="K280" s="5">
        <f>+COUNTIFS(Tabla2[Sede],'Book 2.1_Casos registrados'!$A$260, Tabla2[Año],2022,Tabla2[Mes],9,Tabla2[SubCategoria Detalle],'Book 2.1_Casos registrados'!B280,Tabla2[Tipo],'Book 2.1_Casos registrados'!$A$272)</f>
        <v>0</v>
      </c>
      <c r="L280" s="5">
        <f>+COUNTIFS(Tabla2[Sede],'Book 2.1_Casos registrados'!$A$260, Tabla2[Año],2022,Tabla2[Mes],10,Tabla2[SubCategoria Detalle],'Book 2.1_Casos registrados'!B280,Tabla2[Tipo],'Book 2.1_Casos registrados'!$A$272)</f>
        <v>0</v>
      </c>
      <c r="M280" s="5">
        <f>+COUNTIFS(Tabla2[Sede],'Book 2.1_Casos registrados'!$A$260, Tabla2[Año],2022,Tabla2[Mes],11,Tabla2[SubCategoria Detalle],'Book 2.1_Casos registrados'!B280,Tabla2[Tipo],'Book 2.1_Casos registrados'!$A$272)</f>
        <v>0</v>
      </c>
      <c r="N280" s="5"/>
    </row>
    <row r="281" spans="1:14" ht="15" x14ac:dyDescent="0.25">
      <c r="A281" s="56" t="s">
        <v>7</v>
      </c>
      <c r="B281" s="36" t="s">
        <v>7722</v>
      </c>
      <c r="C281" s="5">
        <f>+COUNTIFS(Tabla2[Sede],'Book 2.1_Casos registrados'!$A$260, Tabla2[Año],2022,Tabla2[Mes],1,Tabla2[SubCategoria Detalle],'Book 2.1_Casos registrados'!B281,Tabla2[Tipo],'Book 2.1_Casos registrados'!$A$281)</f>
        <v>12</v>
      </c>
      <c r="D281" s="5">
        <f>+COUNTIFS(Tabla2[Sede],'Book 2.1_Casos registrados'!$A$260, Tabla2[Año],2022,Tabla2[Mes],2,Tabla2[SubCategoria Detalle],'Book 2.1_Casos registrados'!B281,Tabla2[Tipo],'Book 2.1_Casos registrados'!$A$281)</f>
        <v>1</v>
      </c>
      <c r="E281" s="5">
        <f>+COUNTIFS(Tabla2[Sede],'Book 2.1_Casos registrados'!$A$260, Tabla2[Año],2022,Tabla2[Mes],3,Tabla2[SubCategoria Detalle],'Book 2.1_Casos registrados'!B281,Tabla2[Tipo],'Book 2.1_Casos registrados'!$A$281)</f>
        <v>6</v>
      </c>
      <c r="F281" s="5">
        <f>+COUNTIFS(Tabla2[Sede],'Book 2.1_Casos registrados'!$A$260, Tabla2[Año],2022,Tabla2[Mes],4,Tabla2[SubCategoria Detalle],'Book 2.1_Casos registrados'!B281,Tabla2[Tipo],'Book 2.1_Casos registrados'!$A$281)</f>
        <v>10</v>
      </c>
      <c r="G281" s="5">
        <f>+COUNTIFS(Tabla2[Sede],'Book 2.1_Casos registrados'!$A$260, Tabla2[Año],2022,Tabla2[Mes],5,Tabla2[SubCategoria Detalle],'Book 2.1_Casos registrados'!B281,Tabla2[Tipo],'Book 2.1_Casos registrados'!$A$281)</f>
        <v>14</v>
      </c>
      <c r="H281" s="5">
        <f>+COUNTIFS(Tabla2[Sede],'Book 2.1_Casos registrados'!$A$260, Tabla2[Año],2022,Tabla2[Mes],6,Tabla2[SubCategoria Detalle],'Book 2.1_Casos registrados'!B281,Tabla2[Tipo],'Book 2.1_Casos registrados'!$A$281)</f>
        <v>0</v>
      </c>
      <c r="I281" s="5">
        <f>+COUNTIFS(Tabla2[Sede],'Book 2.1_Casos registrados'!$A$260, Tabla2[Año],2022,Tabla2[Mes],7,Tabla2[SubCategoria Detalle],'Book 2.1_Casos registrados'!B281,Tabla2[Tipo],'Book 2.1_Casos registrados'!$A$281)</f>
        <v>1</v>
      </c>
      <c r="J281" s="5">
        <f>+COUNTIFS(Tabla2[Sede],'Book 2.1_Casos registrados'!$A$260, Tabla2[Año],2022,Tabla2[Mes],8,Tabla2[SubCategoria Detalle],'Book 2.1_Casos registrados'!B281,Tabla2[Tipo],'Book 2.1_Casos registrados'!$A$281)</f>
        <v>4</v>
      </c>
      <c r="K281" s="5">
        <f>+COUNTIFS(Tabla2[Sede],'Book 2.1_Casos registrados'!$A$260, Tabla2[Año],2022,Tabla2[Mes],9,Tabla2[SubCategoria Detalle],'Book 2.1_Casos registrados'!B281,Tabla2[Tipo],'Book 2.1_Casos registrados'!$A$281)</f>
        <v>1</v>
      </c>
      <c r="L281" s="5">
        <f>+COUNTIFS(Tabla2[Sede],'Book 2.1_Casos registrados'!$A$260, Tabla2[Año],2022,Tabla2[Mes],10,Tabla2[SubCategoria Detalle],'Book 2.1_Casos registrados'!B281,Tabla2[Tipo],'Book 2.1_Casos registrados'!$A$281)</f>
        <v>0</v>
      </c>
      <c r="M281" s="5">
        <f>+COUNTIFS(Tabla2[Sede],'Book 2.1_Casos registrados'!$A$260, Tabla2[Año],2022,Tabla2[Mes],11,Tabla2[SubCategoria Detalle],'Book 2.1_Casos registrados'!B281,Tabla2[Tipo],'Book 2.1_Casos registrados'!$A$281)</f>
        <v>0</v>
      </c>
      <c r="N281" s="5"/>
    </row>
    <row r="282" spans="1:14" ht="15" x14ac:dyDescent="0.25">
      <c r="A282" s="56"/>
      <c r="B282" s="36" t="s">
        <v>8893</v>
      </c>
      <c r="C282" s="5">
        <f>+COUNTIFS(Tabla2[Sede],'Book 2.1_Casos registrados'!$A$260, Tabla2[Año],2022,Tabla2[Mes],1,Tabla2[SubCategoria Detalle],'Book 2.1_Casos registrados'!B282,Tabla2[Tipo],'Book 2.1_Casos registrados'!$A$281)</f>
        <v>0</v>
      </c>
      <c r="D282" s="5">
        <f>+COUNTIFS(Tabla2[Sede],'Book 2.1_Casos registrados'!$A$260, Tabla2[Año],2022,Tabla2[Mes],2,Tabla2[SubCategoria Detalle],'Book 2.1_Casos registrados'!B282,Tabla2[Tipo],'Book 2.1_Casos registrados'!$A$281)</f>
        <v>14</v>
      </c>
      <c r="E282" s="5">
        <f>+COUNTIFS(Tabla2[Sede],'Book 2.1_Casos registrados'!$A$260, Tabla2[Año],2022,Tabla2[Mes],3,Tabla2[SubCategoria Detalle],'Book 2.1_Casos registrados'!B282,Tabla2[Tipo],'Book 2.1_Casos registrados'!$A$281)</f>
        <v>32</v>
      </c>
      <c r="F282" s="5">
        <f>+COUNTIFS(Tabla2[Sede],'Book 2.1_Casos registrados'!$A$260, Tabla2[Año],2022,Tabla2[Mes],4,Tabla2[SubCategoria Detalle],'Book 2.1_Casos registrados'!B282,Tabla2[Tipo],'Book 2.1_Casos registrados'!$A$281)</f>
        <v>0</v>
      </c>
      <c r="G282" s="5">
        <f>+COUNTIFS(Tabla2[Sede],'Book 2.1_Casos registrados'!$A$260, Tabla2[Año],2022,Tabla2[Mes],5,Tabla2[SubCategoria Detalle],'Book 2.1_Casos registrados'!B282,Tabla2[Tipo],'Book 2.1_Casos registrados'!$A$281)</f>
        <v>0</v>
      </c>
      <c r="H282" s="5">
        <f>+COUNTIFS(Tabla2[Sede],'Book 2.1_Casos registrados'!$A$260, Tabla2[Año],2022,Tabla2[Mes],6,Tabla2[SubCategoria Detalle],'Book 2.1_Casos registrados'!B282,Tabla2[Tipo],'Book 2.1_Casos registrados'!$A$281)</f>
        <v>0</v>
      </c>
      <c r="I282" s="5">
        <f>+COUNTIFS(Tabla2[Sede],'Book 2.1_Casos registrados'!$A$260, Tabla2[Año],2022,Tabla2[Mes],7,Tabla2[SubCategoria Detalle],'Book 2.1_Casos registrados'!B282,Tabla2[Tipo],'Book 2.1_Casos registrados'!$A$281)</f>
        <v>0</v>
      </c>
      <c r="J282" s="5">
        <f>+COUNTIFS(Tabla2[Sede],'Book 2.1_Casos registrados'!$A$260, Tabla2[Año],2022,Tabla2[Mes],8,Tabla2[SubCategoria Detalle],'Book 2.1_Casos registrados'!B282,Tabla2[Tipo],'Book 2.1_Casos registrados'!$A$281)</f>
        <v>0</v>
      </c>
      <c r="K282" s="5">
        <f>+COUNTIFS(Tabla2[Sede],'Book 2.1_Casos registrados'!$A$260, Tabla2[Año],2022,Tabla2[Mes],9,Tabla2[SubCategoria Detalle],'Book 2.1_Casos registrados'!B282,Tabla2[Tipo],'Book 2.1_Casos registrados'!$A$281)</f>
        <v>0</v>
      </c>
      <c r="L282" s="5">
        <f>+COUNTIFS(Tabla2[Sede],'Book 2.1_Casos registrados'!$A$260, Tabla2[Año],2022,Tabla2[Mes],10,Tabla2[SubCategoria Detalle],'Book 2.1_Casos registrados'!B282,Tabla2[Tipo],'Book 2.1_Casos registrados'!$A$281)</f>
        <v>0</v>
      </c>
      <c r="M282" s="5">
        <f>+COUNTIFS(Tabla2[Sede],'Book 2.1_Casos registrados'!$A$260, Tabla2[Año],2022,Tabla2[Mes],11,Tabla2[SubCategoria Detalle],'Book 2.1_Casos registrados'!B282,Tabla2[Tipo],'Book 2.1_Casos registrados'!$A$281)</f>
        <v>0</v>
      </c>
      <c r="N282" s="5"/>
    </row>
    <row r="283" spans="1:14" ht="15" x14ac:dyDescent="0.25">
      <c r="A283" s="56"/>
      <c r="B283" s="36" t="s">
        <v>7745</v>
      </c>
      <c r="C283" s="5">
        <f>+COUNTIFS(Tabla2[Sede],'Book 2.1_Casos registrados'!$A$260, Tabla2[Año],2022,Tabla2[Mes],1,Tabla2[SubCategoria Detalle],'Book 2.1_Casos registrados'!B283,Tabla2[Tipo],'Book 2.1_Casos registrados'!$A$281)</f>
        <v>2</v>
      </c>
      <c r="D283" s="5">
        <f>+COUNTIFS(Tabla2[Sede],'Book 2.1_Casos registrados'!$A$260, Tabla2[Año],2022,Tabla2[Mes],2,Tabla2[SubCategoria Detalle],'Book 2.1_Casos registrados'!B283,Tabla2[Tipo],'Book 2.1_Casos registrados'!$A$281)</f>
        <v>2</v>
      </c>
      <c r="E283" s="5">
        <f>+COUNTIFS(Tabla2[Sede],'Book 2.1_Casos registrados'!$A$260, Tabla2[Año],2022,Tabla2[Mes],3,Tabla2[SubCategoria Detalle],'Book 2.1_Casos registrados'!B283,Tabla2[Tipo],'Book 2.1_Casos registrados'!$A$281)</f>
        <v>2</v>
      </c>
      <c r="F283" s="5">
        <f>+COUNTIFS(Tabla2[Sede],'Book 2.1_Casos registrados'!$A$260, Tabla2[Año],2022,Tabla2[Mes],4,Tabla2[SubCategoria Detalle],'Book 2.1_Casos registrados'!B283,Tabla2[Tipo],'Book 2.1_Casos registrados'!$A$281)</f>
        <v>3</v>
      </c>
      <c r="G283" s="5">
        <f>+COUNTIFS(Tabla2[Sede],'Book 2.1_Casos registrados'!$A$260, Tabla2[Año],2022,Tabla2[Mes],5,Tabla2[SubCategoria Detalle],'Book 2.1_Casos registrados'!B283,Tabla2[Tipo],'Book 2.1_Casos registrados'!$A$281)</f>
        <v>4</v>
      </c>
      <c r="H283" s="5">
        <f>+COUNTIFS(Tabla2[Sede],'Book 2.1_Casos registrados'!$A$260, Tabla2[Año],2022,Tabla2[Mes],6,Tabla2[SubCategoria Detalle],'Book 2.1_Casos registrados'!B283,Tabla2[Tipo],'Book 2.1_Casos registrados'!$A$281)</f>
        <v>1</v>
      </c>
      <c r="I283" s="5">
        <f>+COUNTIFS(Tabla2[Sede],'Book 2.1_Casos registrados'!$A$260, Tabla2[Año],2022,Tabla2[Mes],7,Tabla2[SubCategoria Detalle],'Book 2.1_Casos registrados'!B283,Tabla2[Tipo],'Book 2.1_Casos registrados'!$A$281)</f>
        <v>0</v>
      </c>
      <c r="J283" s="5">
        <f>+COUNTIFS(Tabla2[Sede],'Book 2.1_Casos registrados'!$A$260, Tabla2[Año],2022,Tabla2[Mes],8,Tabla2[SubCategoria Detalle],'Book 2.1_Casos registrados'!B283,Tabla2[Tipo],'Book 2.1_Casos registrados'!$A$281)</f>
        <v>8</v>
      </c>
      <c r="K283" s="5">
        <f>+COUNTIFS(Tabla2[Sede],'Book 2.1_Casos registrados'!$A$260, Tabla2[Año],2022,Tabla2[Mes],9,Tabla2[SubCategoria Detalle],'Book 2.1_Casos registrados'!B283,Tabla2[Tipo],'Book 2.1_Casos registrados'!$A$281)</f>
        <v>1</v>
      </c>
      <c r="L283" s="5">
        <f>+COUNTIFS(Tabla2[Sede],'Book 2.1_Casos registrados'!$A$260, Tabla2[Año],2022,Tabla2[Mes],10,Tabla2[SubCategoria Detalle],'Book 2.1_Casos registrados'!B283,Tabla2[Tipo],'Book 2.1_Casos registrados'!$A$281)</f>
        <v>0</v>
      </c>
      <c r="M283" s="5">
        <f>+COUNTIFS(Tabla2[Sede],'Book 2.1_Casos registrados'!$A$260, Tabla2[Año],2022,Tabla2[Mes],11,Tabla2[SubCategoria Detalle],'Book 2.1_Casos registrados'!B283,Tabla2[Tipo],'Book 2.1_Casos registrados'!$A$281)</f>
        <v>0</v>
      </c>
      <c r="N283" s="5"/>
    </row>
    <row r="284" spans="1:14" ht="15" x14ac:dyDescent="0.25">
      <c r="A284" s="56"/>
      <c r="B284" s="36" t="s">
        <v>7730</v>
      </c>
      <c r="C284" s="5">
        <f>+COUNTIFS(Tabla2[Sede],'Book 2.1_Casos registrados'!$A$260, Tabla2[Año],2022,Tabla2[Mes],1,Tabla2[SubCategoria Detalle],'Book 2.1_Casos registrados'!B284,Tabla2[Tipo],'Book 2.1_Casos registrados'!$A$281)</f>
        <v>15</v>
      </c>
      <c r="D284" s="5">
        <f>+COUNTIFS(Tabla2[Sede],'Book 2.1_Casos registrados'!$A$260, Tabla2[Año],2022,Tabla2[Mes],2,Tabla2[SubCategoria Detalle],'Book 2.1_Casos registrados'!B284,Tabla2[Tipo],'Book 2.1_Casos registrados'!$A$281)</f>
        <v>5</v>
      </c>
      <c r="E284" s="5">
        <f>+COUNTIFS(Tabla2[Sede],'Book 2.1_Casos registrados'!$A$260, Tabla2[Año],2022,Tabla2[Mes],3,Tabla2[SubCategoria Detalle],'Book 2.1_Casos registrados'!B284,Tabla2[Tipo],'Book 2.1_Casos registrados'!$A$281)</f>
        <v>6</v>
      </c>
      <c r="F284" s="5">
        <f>+COUNTIFS(Tabla2[Sede],'Book 2.1_Casos registrados'!$A$260, Tabla2[Año],2022,Tabla2[Mes],4,Tabla2[SubCategoria Detalle],'Book 2.1_Casos registrados'!B284,Tabla2[Tipo],'Book 2.1_Casos registrados'!$A$281)</f>
        <v>5</v>
      </c>
      <c r="G284" s="5">
        <f>+COUNTIFS(Tabla2[Sede],'Book 2.1_Casos registrados'!$A$260, Tabla2[Año],2022,Tabla2[Mes],5,Tabla2[SubCategoria Detalle],'Book 2.1_Casos registrados'!B284,Tabla2[Tipo],'Book 2.1_Casos registrados'!$A$281)</f>
        <v>6</v>
      </c>
      <c r="H284" s="5">
        <f>+COUNTIFS(Tabla2[Sede],'Book 2.1_Casos registrados'!$A$260, Tabla2[Año],2022,Tabla2[Mes],6,Tabla2[SubCategoria Detalle],'Book 2.1_Casos registrados'!B284,Tabla2[Tipo],'Book 2.1_Casos registrados'!$A$281)</f>
        <v>1</v>
      </c>
      <c r="I284" s="5">
        <f>+COUNTIFS(Tabla2[Sede],'Book 2.1_Casos registrados'!$A$260, Tabla2[Año],2022,Tabla2[Mes],7,Tabla2[SubCategoria Detalle],'Book 2.1_Casos registrados'!B284,Tabla2[Tipo],'Book 2.1_Casos registrados'!$A$281)</f>
        <v>0</v>
      </c>
      <c r="J284" s="5">
        <f>+COUNTIFS(Tabla2[Sede],'Book 2.1_Casos registrados'!$A$260, Tabla2[Año],2022,Tabla2[Mes],8,Tabla2[SubCategoria Detalle],'Book 2.1_Casos registrados'!B284,Tabla2[Tipo],'Book 2.1_Casos registrados'!$A$281)</f>
        <v>5</v>
      </c>
      <c r="K284" s="5">
        <f>+COUNTIFS(Tabla2[Sede],'Book 2.1_Casos registrados'!$A$260, Tabla2[Año],2022,Tabla2[Mes],9,Tabla2[SubCategoria Detalle],'Book 2.1_Casos registrados'!B284,Tabla2[Tipo],'Book 2.1_Casos registrados'!$A$281)</f>
        <v>2</v>
      </c>
      <c r="L284" s="5">
        <f>+COUNTIFS(Tabla2[Sede],'Book 2.1_Casos registrados'!$A$260, Tabla2[Año],2022,Tabla2[Mes],10,Tabla2[SubCategoria Detalle],'Book 2.1_Casos registrados'!B284,Tabla2[Tipo],'Book 2.1_Casos registrados'!$A$281)</f>
        <v>0</v>
      </c>
      <c r="M284" s="5">
        <f>+COUNTIFS(Tabla2[Sede],'Book 2.1_Casos registrados'!$A$260, Tabla2[Año],2022,Tabla2[Mes],11,Tabla2[SubCategoria Detalle],'Book 2.1_Casos registrados'!B284,Tabla2[Tipo],'Book 2.1_Casos registrados'!$A$281)</f>
        <v>0</v>
      </c>
      <c r="N284" s="5"/>
    </row>
    <row r="285" spans="1:14" ht="15" x14ac:dyDescent="0.25">
      <c r="A285" s="56"/>
      <c r="B285" s="36" t="s">
        <v>7726</v>
      </c>
      <c r="C285" s="5">
        <f>+COUNTIFS(Tabla2[Sede],'Book 2.1_Casos registrados'!$A$260, Tabla2[Año],2022,Tabla2[Mes],1,Tabla2[SubCategoria Detalle],'Book 2.1_Casos registrados'!B285,Tabla2[Tipo],'Book 2.1_Casos registrados'!$A$281)</f>
        <v>0</v>
      </c>
      <c r="D285" s="5">
        <f>+COUNTIFS(Tabla2[Sede],'Book 2.1_Casos registrados'!$A$260, Tabla2[Año],2022,Tabla2[Mes],2,Tabla2[SubCategoria Detalle],'Book 2.1_Casos registrados'!B285,Tabla2[Tipo],'Book 2.1_Casos registrados'!$A$281)</f>
        <v>0</v>
      </c>
      <c r="E285" s="5">
        <f>+COUNTIFS(Tabla2[Sede],'Book 2.1_Casos registrados'!$A$260, Tabla2[Año],2022,Tabla2[Mes],3,Tabla2[SubCategoria Detalle],'Book 2.1_Casos registrados'!B285,Tabla2[Tipo],'Book 2.1_Casos registrados'!$A$281)</f>
        <v>0</v>
      </c>
      <c r="F285" s="5">
        <f>+COUNTIFS(Tabla2[Sede],'Book 2.1_Casos registrados'!$A$260, Tabla2[Año],2022,Tabla2[Mes],4,Tabla2[SubCategoria Detalle],'Book 2.1_Casos registrados'!B285,Tabla2[Tipo],'Book 2.1_Casos registrados'!$A$281)</f>
        <v>0</v>
      </c>
      <c r="G285" s="5">
        <f>+COUNTIFS(Tabla2[Sede],'Book 2.1_Casos registrados'!$A$260, Tabla2[Año],2022,Tabla2[Mes],5,Tabla2[SubCategoria Detalle],'Book 2.1_Casos registrados'!B285,Tabla2[Tipo],'Book 2.1_Casos registrados'!$A$281)</f>
        <v>0</v>
      </c>
      <c r="H285" s="5">
        <f>+COUNTIFS(Tabla2[Sede],'Book 2.1_Casos registrados'!$A$260, Tabla2[Año],2022,Tabla2[Mes],6,Tabla2[SubCategoria Detalle],'Book 2.1_Casos registrados'!B285,Tabla2[Tipo],'Book 2.1_Casos registrados'!$A$281)</f>
        <v>0</v>
      </c>
      <c r="I285" s="5">
        <f>+COUNTIFS(Tabla2[Sede],'Book 2.1_Casos registrados'!$A$260, Tabla2[Año],2022,Tabla2[Mes],7,Tabla2[SubCategoria Detalle],'Book 2.1_Casos registrados'!B285,Tabla2[Tipo],'Book 2.1_Casos registrados'!$A$281)</f>
        <v>0</v>
      </c>
      <c r="J285" s="5">
        <f>+COUNTIFS(Tabla2[Sede],'Book 2.1_Casos registrados'!$A$260, Tabla2[Año],2022,Tabla2[Mes],8,Tabla2[SubCategoria Detalle],'Book 2.1_Casos registrados'!B285,Tabla2[Tipo],'Book 2.1_Casos registrados'!$A$281)</f>
        <v>0</v>
      </c>
      <c r="K285" s="5">
        <f>+COUNTIFS(Tabla2[Sede],'Book 2.1_Casos registrados'!$A$260, Tabla2[Año],2022,Tabla2[Mes],9,Tabla2[SubCategoria Detalle],'Book 2.1_Casos registrados'!B285,Tabla2[Tipo],'Book 2.1_Casos registrados'!$A$281)</f>
        <v>0</v>
      </c>
      <c r="L285" s="5">
        <f>+COUNTIFS(Tabla2[Sede],'Book 2.1_Casos registrados'!$A$260, Tabla2[Año],2022,Tabla2[Mes],10,Tabla2[SubCategoria Detalle],'Book 2.1_Casos registrados'!B285,Tabla2[Tipo],'Book 2.1_Casos registrados'!$A$281)</f>
        <v>0</v>
      </c>
      <c r="M285" s="5">
        <f>+COUNTIFS(Tabla2[Sede],'Book 2.1_Casos registrados'!$A$260, Tabla2[Año],2022,Tabla2[Mes],11,Tabla2[SubCategoria Detalle],'Book 2.1_Casos registrados'!B285,Tabla2[Tipo],'Book 2.1_Casos registrados'!$A$281)</f>
        <v>0</v>
      </c>
      <c r="N285" s="5"/>
    </row>
    <row r="286" spans="1:14" ht="15" x14ac:dyDescent="0.25">
      <c r="A286" s="56"/>
      <c r="B286" s="36" t="s">
        <v>8459</v>
      </c>
      <c r="C286" s="5">
        <f>+COUNTIFS(Tabla2[Sede],'Book 2.1_Casos registrados'!$A$260, Tabla2[Año],2022,Tabla2[Mes],1,Tabla2[SubCategoria Detalle],'Book 2.1_Casos registrados'!B286,Tabla2[Tipo],'Book 2.1_Casos registrados'!$A$281)</f>
        <v>0</v>
      </c>
      <c r="D286" s="5">
        <f>+COUNTIFS(Tabla2[Sede],'Book 2.1_Casos registrados'!$A$260, Tabla2[Año],2022,Tabla2[Mes],2,Tabla2[SubCategoria Detalle],'Book 2.1_Casos registrados'!B286,Tabla2[Tipo],'Book 2.1_Casos registrados'!$A$281)</f>
        <v>2</v>
      </c>
      <c r="E286" s="5">
        <f>+COUNTIFS(Tabla2[Sede],'Book 2.1_Casos registrados'!$A$260, Tabla2[Año],2022,Tabla2[Mes],3,Tabla2[SubCategoria Detalle],'Book 2.1_Casos registrados'!B286,Tabla2[Tipo],'Book 2.1_Casos registrados'!$A$281)</f>
        <v>1</v>
      </c>
      <c r="F286" s="5">
        <f>+COUNTIFS(Tabla2[Sede],'Book 2.1_Casos registrados'!$A$260, Tabla2[Año],2022,Tabla2[Mes],4,Tabla2[SubCategoria Detalle],'Book 2.1_Casos registrados'!B286,Tabla2[Tipo],'Book 2.1_Casos registrados'!$A$281)</f>
        <v>4</v>
      </c>
      <c r="G286" s="5">
        <f>+COUNTIFS(Tabla2[Sede],'Book 2.1_Casos registrados'!$A$260, Tabla2[Año],2022,Tabla2[Mes],5,Tabla2[SubCategoria Detalle],'Book 2.1_Casos registrados'!B286,Tabla2[Tipo],'Book 2.1_Casos registrados'!$A$281)</f>
        <v>9</v>
      </c>
      <c r="H286" s="5">
        <f>+COUNTIFS(Tabla2[Sede],'Book 2.1_Casos registrados'!$A$260, Tabla2[Año],2022,Tabla2[Mes],6,Tabla2[SubCategoria Detalle],'Book 2.1_Casos registrados'!B286,Tabla2[Tipo],'Book 2.1_Casos registrados'!$A$281)</f>
        <v>0</v>
      </c>
      <c r="I286" s="5">
        <f>+COUNTIFS(Tabla2[Sede],'Book 2.1_Casos registrados'!$A$260, Tabla2[Año],2022,Tabla2[Mes],7,Tabla2[SubCategoria Detalle],'Book 2.1_Casos registrados'!B286,Tabla2[Tipo],'Book 2.1_Casos registrados'!$A$281)</f>
        <v>1</v>
      </c>
      <c r="J286" s="5">
        <f>+COUNTIFS(Tabla2[Sede],'Book 2.1_Casos registrados'!$A$260, Tabla2[Año],2022,Tabla2[Mes],8,Tabla2[SubCategoria Detalle],'Book 2.1_Casos registrados'!B286,Tabla2[Tipo],'Book 2.1_Casos registrados'!$A$281)</f>
        <v>2</v>
      </c>
      <c r="K286" s="5">
        <f>+COUNTIFS(Tabla2[Sede],'Book 2.1_Casos registrados'!$A$260, Tabla2[Año],2022,Tabla2[Mes],9,Tabla2[SubCategoria Detalle],'Book 2.1_Casos registrados'!B286,Tabla2[Tipo],'Book 2.1_Casos registrados'!$A$281)</f>
        <v>0</v>
      </c>
      <c r="L286" s="5">
        <f>+COUNTIFS(Tabla2[Sede],'Book 2.1_Casos registrados'!$A$260, Tabla2[Año],2022,Tabla2[Mes],10,Tabla2[SubCategoria Detalle],'Book 2.1_Casos registrados'!B286,Tabla2[Tipo],'Book 2.1_Casos registrados'!$A$281)</f>
        <v>0</v>
      </c>
      <c r="M286" s="5">
        <f>+COUNTIFS(Tabla2[Sede],'Book 2.1_Casos registrados'!$A$260, Tabla2[Año],2022,Tabla2[Mes],11,Tabla2[SubCategoria Detalle],'Book 2.1_Casos registrados'!B286,Tabla2[Tipo],'Book 2.1_Casos registrados'!$A$281)</f>
        <v>0</v>
      </c>
      <c r="N286" s="5"/>
    </row>
    <row r="287" spans="1:14" ht="15" x14ac:dyDescent="0.25">
      <c r="A287" s="56"/>
      <c r="B287" s="36" t="s">
        <v>8535</v>
      </c>
      <c r="C287" s="5">
        <f>+COUNTIFS(Tabla2[Sede],'Book 2.1_Casos registrados'!$A$260, Tabla2[Año],2022,Tabla2[Mes],1,Tabla2[SubCategoria Detalle],'Book 2.1_Casos registrados'!B287,Tabla2[Tipo],'Book 2.1_Casos registrados'!$A$281)</f>
        <v>0</v>
      </c>
      <c r="D287" s="5">
        <f>+COUNTIFS(Tabla2[Sede],'Book 2.1_Casos registrados'!$A$260, Tabla2[Año],2022,Tabla2[Mes],2,Tabla2[SubCategoria Detalle],'Book 2.1_Casos registrados'!B287,Tabla2[Tipo],'Book 2.1_Casos registrados'!$A$281)</f>
        <v>1</v>
      </c>
      <c r="E287" s="5">
        <f>+COUNTIFS(Tabla2[Sede],'Book 2.1_Casos registrados'!$A$260, Tabla2[Año],2022,Tabla2[Mes],3,Tabla2[SubCategoria Detalle],'Book 2.1_Casos registrados'!B287,Tabla2[Tipo],'Book 2.1_Casos registrados'!$A$281)</f>
        <v>4</v>
      </c>
      <c r="F287" s="5">
        <f>+COUNTIFS(Tabla2[Sede],'Book 2.1_Casos registrados'!$A$260, Tabla2[Año],2022,Tabla2[Mes],4,Tabla2[SubCategoria Detalle],'Book 2.1_Casos registrados'!B287,Tabla2[Tipo],'Book 2.1_Casos registrados'!$A$281)</f>
        <v>6</v>
      </c>
      <c r="G287" s="5">
        <f>+COUNTIFS(Tabla2[Sede],'Book 2.1_Casos registrados'!$A$260, Tabla2[Año],2022,Tabla2[Mes],5,Tabla2[SubCategoria Detalle],'Book 2.1_Casos registrados'!B287,Tabla2[Tipo],'Book 2.1_Casos registrados'!$A$281)</f>
        <v>46</v>
      </c>
      <c r="H287" s="5">
        <f>+COUNTIFS(Tabla2[Sede],'Book 2.1_Casos registrados'!$A$260, Tabla2[Año],2022,Tabla2[Mes],6,Tabla2[SubCategoria Detalle],'Book 2.1_Casos registrados'!B287,Tabla2[Tipo],'Book 2.1_Casos registrados'!$A$281)</f>
        <v>5</v>
      </c>
      <c r="I287" s="5">
        <f>+COUNTIFS(Tabla2[Sede],'Book 2.1_Casos registrados'!$A$260, Tabla2[Año],2022,Tabla2[Mes],7,Tabla2[SubCategoria Detalle],'Book 2.1_Casos registrados'!B287,Tabla2[Tipo],'Book 2.1_Casos registrados'!$A$281)</f>
        <v>10</v>
      </c>
      <c r="J287" s="5">
        <f>+COUNTIFS(Tabla2[Sede],'Book 2.1_Casos registrados'!$A$260, Tabla2[Año],2022,Tabla2[Mes],8,Tabla2[SubCategoria Detalle],'Book 2.1_Casos registrados'!B287,Tabla2[Tipo],'Book 2.1_Casos registrados'!$A$281)</f>
        <v>42</v>
      </c>
      <c r="K287" s="5">
        <f>+COUNTIFS(Tabla2[Sede],'Book 2.1_Casos registrados'!$A$260, Tabla2[Año],2022,Tabla2[Mes],9,Tabla2[SubCategoria Detalle],'Book 2.1_Casos registrados'!B287,Tabla2[Tipo],'Book 2.1_Casos registrados'!$A$281)</f>
        <v>8</v>
      </c>
      <c r="L287" s="5">
        <f>+COUNTIFS(Tabla2[Sede],'Book 2.1_Casos registrados'!$A$260, Tabla2[Año],2022,Tabla2[Mes],10,Tabla2[SubCategoria Detalle],'Book 2.1_Casos registrados'!B287,Tabla2[Tipo],'Book 2.1_Casos registrados'!$A$281)</f>
        <v>0</v>
      </c>
      <c r="M287" s="5">
        <f>+COUNTIFS(Tabla2[Sede],'Book 2.1_Casos registrados'!$A$260, Tabla2[Año],2022,Tabla2[Mes],11,Tabla2[SubCategoria Detalle],'Book 2.1_Casos registrados'!B287,Tabla2[Tipo],'Book 2.1_Casos registrados'!$A$281)</f>
        <v>0</v>
      </c>
      <c r="N287" s="5"/>
    </row>
    <row r="288" spans="1:14" ht="15" x14ac:dyDescent="0.25">
      <c r="A288" s="56"/>
      <c r="B288" s="36" t="s">
        <v>7744</v>
      </c>
      <c r="C288" s="5">
        <f>+COUNTIFS(Tabla2[Sede],'Book 2.1_Casos registrados'!$A$260, Tabla2[Año],2022,Tabla2[Mes],1,Tabla2[SubCategoria Detalle],'Book 2.1_Casos registrados'!B288,Tabla2[Tipo],'Book 2.1_Casos registrados'!$A$281)</f>
        <v>1</v>
      </c>
      <c r="D288" s="5">
        <f>+COUNTIFS(Tabla2[Sede],'Book 2.1_Casos registrados'!$A$260, Tabla2[Año],2022,Tabla2[Mes],2,Tabla2[SubCategoria Detalle],'Book 2.1_Casos registrados'!B288,Tabla2[Tipo],'Book 2.1_Casos registrados'!$A$281)</f>
        <v>0</v>
      </c>
      <c r="E288" s="5">
        <f>+COUNTIFS(Tabla2[Sede],'Book 2.1_Casos registrados'!$A$260, Tabla2[Año],2022,Tabla2[Mes],3,Tabla2[SubCategoria Detalle],'Book 2.1_Casos registrados'!B288,Tabla2[Tipo],'Book 2.1_Casos registrados'!$A$281)</f>
        <v>4</v>
      </c>
      <c r="F288" s="5">
        <f>+COUNTIFS(Tabla2[Sede],'Book 2.1_Casos registrados'!$A$260, Tabla2[Año],2022,Tabla2[Mes],4,Tabla2[SubCategoria Detalle],'Book 2.1_Casos registrados'!B288,Tabla2[Tipo],'Book 2.1_Casos registrados'!$A$281)</f>
        <v>11</v>
      </c>
      <c r="G288" s="5">
        <f>+COUNTIFS(Tabla2[Sede],'Book 2.1_Casos registrados'!$A$260, Tabla2[Año],2022,Tabla2[Mes],5,Tabla2[SubCategoria Detalle],'Book 2.1_Casos registrados'!B288,Tabla2[Tipo],'Book 2.1_Casos registrados'!$A$281)</f>
        <v>10</v>
      </c>
      <c r="H288" s="5">
        <f>+COUNTIFS(Tabla2[Sede],'Book 2.1_Casos registrados'!$A$260, Tabla2[Año],2022,Tabla2[Mes],6,Tabla2[SubCategoria Detalle],'Book 2.1_Casos registrados'!B288,Tabla2[Tipo],'Book 2.1_Casos registrados'!$A$281)</f>
        <v>0</v>
      </c>
      <c r="I288" s="5">
        <f>+COUNTIFS(Tabla2[Sede],'Book 2.1_Casos registrados'!$A$260, Tabla2[Año],2022,Tabla2[Mes],7,Tabla2[SubCategoria Detalle],'Book 2.1_Casos registrados'!B288,Tabla2[Tipo],'Book 2.1_Casos registrados'!$A$281)</f>
        <v>0</v>
      </c>
      <c r="J288" s="5">
        <f>+COUNTIFS(Tabla2[Sede],'Book 2.1_Casos registrados'!$A$260, Tabla2[Año],2022,Tabla2[Mes],8,Tabla2[SubCategoria Detalle],'Book 2.1_Casos registrados'!B288,Tabla2[Tipo],'Book 2.1_Casos registrados'!$A$281)</f>
        <v>4</v>
      </c>
      <c r="K288" s="5">
        <f>+COUNTIFS(Tabla2[Sede],'Book 2.1_Casos registrados'!$A$260, Tabla2[Año],2022,Tabla2[Mes],9,Tabla2[SubCategoria Detalle],'Book 2.1_Casos registrados'!B288,Tabla2[Tipo],'Book 2.1_Casos registrados'!$A$281)</f>
        <v>1</v>
      </c>
      <c r="L288" s="5">
        <f>+COUNTIFS(Tabla2[Sede],'Book 2.1_Casos registrados'!$A$260, Tabla2[Año],2022,Tabla2[Mes],10,Tabla2[SubCategoria Detalle],'Book 2.1_Casos registrados'!B288,Tabla2[Tipo],'Book 2.1_Casos registrados'!$A$281)</f>
        <v>0</v>
      </c>
      <c r="M288" s="5">
        <f>+COUNTIFS(Tabla2[Sede],'Book 2.1_Casos registrados'!$A$260, Tabla2[Año],2022,Tabla2[Mes],11,Tabla2[SubCategoria Detalle],'Book 2.1_Casos registrados'!B288,Tabla2[Tipo],'Book 2.1_Casos registrados'!$A$281)</f>
        <v>0</v>
      </c>
      <c r="N288" s="5"/>
    </row>
    <row r="289" spans="1:14" ht="15" x14ac:dyDescent="0.25">
      <c r="A289" s="56"/>
      <c r="B289" s="36" t="s">
        <v>7723</v>
      </c>
      <c r="C289" s="5">
        <f>+COUNTIFS(Tabla2[Sede],'Book 2.1_Casos registrados'!$A$260, Tabla2[Año],2022,Tabla2[Mes],1,Tabla2[SubCategoria Detalle],'Book 2.1_Casos registrados'!B289,Tabla2[Tipo],'Book 2.1_Casos registrados'!$A$281)</f>
        <v>0</v>
      </c>
      <c r="D289" s="5">
        <f>+COUNTIFS(Tabla2[Sede],'Book 2.1_Casos registrados'!$A$260, Tabla2[Año],2022,Tabla2[Mes],2,Tabla2[SubCategoria Detalle],'Book 2.1_Casos registrados'!B289,Tabla2[Tipo],'Book 2.1_Casos registrados'!$A$281)</f>
        <v>0</v>
      </c>
      <c r="E289" s="5">
        <f>+COUNTIFS(Tabla2[Sede],'Book 2.1_Casos registrados'!$A$260, Tabla2[Año],2022,Tabla2[Mes],3,Tabla2[SubCategoria Detalle],'Book 2.1_Casos registrados'!B289,Tabla2[Tipo],'Book 2.1_Casos registrados'!$A$281)</f>
        <v>0</v>
      </c>
      <c r="F289" s="5">
        <f>+COUNTIFS(Tabla2[Sede],'Book 2.1_Casos registrados'!$A$260, Tabla2[Año],2022,Tabla2[Mes],4,Tabla2[SubCategoria Detalle],'Book 2.1_Casos registrados'!B289,Tabla2[Tipo],'Book 2.1_Casos registrados'!$A$281)</f>
        <v>0</v>
      </c>
      <c r="G289" s="5">
        <f>+COUNTIFS(Tabla2[Sede],'Book 2.1_Casos registrados'!$A$260, Tabla2[Año],2022,Tabla2[Mes],5,Tabla2[SubCategoria Detalle],'Book 2.1_Casos registrados'!B289,Tabla2[Tipo],'Book 2.1_Casos registrados'!$A$281)</f>
        <v>0</v>
      </c>
      <c r="H289" s="5">
        <f>+COUNTIFS(Tabla2[Sede],'Book 2.1_Casos registrados'!$A$260, Tabla2[Año],2022,Tabla2[Mes],6,Tabla2[SubCategoria Detalle],'Book 2.1_Casos registrados'!B289,Tabla2[Tipo],'Book 2.1_Casos registrados'!$A$281)</f>
        <v>0</v>
      </c>
      <c r="I289" s="5">
        <f>+COUNTIFS(Tabla2[Sede],'Book 2.1_Casos registrados'!$A$260, Tabla2[Año],2022,Tabla2[Mes],7,Tabla2[SubCategoria Detalle],'Book 2.1_Casos registrados'!B289,Tabla2[Tipo],'Book 2.1_Casos registrados'!$A$281)</f>
        <v>0</v>
      </c>
      <c r="J289" s="5">
        <f>+COUNTIFS(Tabla2[Sede],'Book 2.1_Casos registrados'!$A$260, Tabla2[Año],2022,Tabla2[Mes],8,Tabla2[SubCategoria Detalle],'Book 2.1_Casos registrados'!B289,Tabla2[Tipo],'Book 2.1_Casos registrados'!$A$281)</f>
        <v>0</v>
      </c>
      <c r="K289" s="5">
        <f>+COUNTIFS(Tabla2[Sede],'Book 2.1_Casos registrados'!$A$260, Tabla2[Año],2022,Tabla2[Mes],9,Tabla2[SubCategoria Detalle],'Book 2.1_Casos registrados'!B289,Tabla2[Tipo],'Book 2.1_Casos registrados'!$A$281)</f>
        <v>0</v>
      </c>
      <c r="L289" s="5">
        <f>+COUNTIFS(Tabla2[Sede],'Book 2.1_Casos registrados'!$A$260, Tabla2[Año],2022,Tabla2[Mes],10,Tabla2[SubCategoria Detalle],'Book 2.1_Casos registrados'!B289,Tabla2[Tipo],'Book 2.1_Casos registrados'!$A$281)</f>
        <v>0</v>
      </c>
      <c r="M289" s="5">
        <f>+COUNTIFS(Tabla2[Sede],'Book 2.1_Casos registrados'!$A$260, Tabla2[Año],2022,Tabla2[Mes],11,Tabla2[SubCategoria Detalle],'Book 2.1_Casos registrados'!B289,Tabla2[Tipo],'Book 2.1_Casos registrados'!$A$281)</f>
        <v>0</v>
      </c>
      <c r="N289" s="5"/>
    </row>
    <row r="290" spans="1:14" ht="15" x14ac:dyDescent="0.25">
      <c r="A290" s="56"/>
      <c r="B290" s="36" t="s">
        <v>8559</v>
      </c>
      <c r="C290" s="5">
        <f>+COUNTIFS(Tabla2[Sede],'Book 2.1_Casos registrados'!$A$260, Tabla2[Año],2022,Tabla2[Mes],1,Tabla2[SubCategoria Detalle],'Book 2.1_Casos registrados'!B290,Tabla2[Tipo],'Book 2.1_Casos registrados'!$A$281)</f>
        <v>0</v>
      </c>
      <c r="D290" s="5">
        <f>+COUNTIFS(Tabla2[Sede],'Book 2.1_Casos registrados'!$A$260, Tabla2[Año],2022,Tabla2[Mes],2,Tabla2[SubCategoria Detalle],'Book 2.1_Casos registrados'!B290,Tabla2[Tipo],'Book 2.1_Casos registrados'!$A$281)</f>
        <v>3</v>
      </c>
      <c r="E290" s="5">
        <f>+COUNTIFS(Tabla2[Sede],'Book 2.1_Casos registrados'!$A$260, Tabla2[Año],2022,Tabla2[Mes],3,Tabla2[SubCategoria Detalle],'Book 2.1_Casos registrados'!B290,Tabla2[Tipo],'Book 2.1_Casos registrados'!$A$281)</f>
        <v>7</v>
      </c>
      <c r="F290" s="5">
        <f>+COUNTIFS(Tabla2[Sede],'Book 2.1_Casos registrados'!$A$260, Tabla2[Año],2022,Tabla2[Mes],4,Tabla2[SubCategoria Detalle],'Book 2.1_Casos registrados'!B290,Tabla2[Tipo],'Book 2.1_Casos registrados'!$A$281)</f>
        <v>32</v>
      </c>
      <c r="G290" s="5">
        <f>+COUNTIFS(Tabla2[Sede],'Book 2.1_Casos registrados'!$A$260, Tabla2[Año],2022,Tabla2[Mes],5,Tabla2[SubCategoria Detalle],'Book 2.1_Casos registrados'!B290,Tabla2[Tipo],'Book 2.1_Casos registrados'!$A$281)</f>
        <v>40</v>
      </c>
      <c r="H290" s="5">
        <f>+COUNTIFS(Tabla2[Sede],'Book 2.1_Casos registrados'!$A$260, Tabla2[Año],2022,Tabla2[Mes],6,Tabla2[SubCategoria Detalle],'Book 2.1_Casos registrados'!B290,Tabla2[Tipo],'Book 2.1_Casos registrados'!$A$281)</f>
        <v>3</v>
      </c>
      <c r="I290" s="5">
        <f>+COUNTIFS(Tabla2[Sede],'Book 2.1_Casos registrados'!$A$260, Tabla2[Año],2022,Tabla2[Mes],7,Tabla2[SubCategoria Detalle],'Book 2.1_Casos registrados'!B290,Tabla2[Tipo],'Book 2.1_Casos registrados'!$A$281)</f>
        <v>1</v>
      </c>
      <c r="J290" s="5">
        <f>+COUNTIFS(Tabla2[Sede],'Book 2.1_Casos registrados'!$A$260, Tabla2[Año],2022,Tabla2[Mes],8,Tabla2[SubCategoria Detalle],'Book 2.1_Casos registrados'!B290,Tabla2[Tipo],'Book 2.1_Casos registrados'!$A$281)</f>
        <v>10</v>
      </c>
      <c r="K290" s="5">
        <f>+COUNTIFS(Tabla2[Sede],'Book 2.1_Casos registrados'!$A$260, Tabla2[Año],2022,Tabla2[Mes],9,Tabla2[SubCategoria Detalle],'Book 2.1_Casos registrados'!B290,Tabla2[Tipo],'Book 2.1_Casos registrados'!$A$281)</f>
        <v>5</v>
      </c>
      <c r="L290" s="5">
        <f>+COUNTIFS(Tabla2[Sede],'Book 2.1_Casos registrados'!$A$260, Tabla2[Año],2022,Tabla2[Mes],10,Tabla2[SubCategoria Detalle],'Book 2.1_Casos registrados'!B290,Tabla2[Tipo],'Book 2.1_Casos registrados'!$A$281)</f>
        <v>0</v>
      </c>
      <c r="M290" s="5">
        <f>+COUNTIFS(Tabla2[Sede],'Book 2.1_Casos registrados'!$A$260, Tabla2[Año],2022,Tabla2[Mes],11,Tabla2[SubCategoria Detalle],'Book 2.1_Casos registrados'!B290,Tabla2[Tipo],'Book 2.1_Casos registrados'!$A$281)</f>
        <v>0</v>
      </c>
      <c r="N290" s="5"/>
    </row>
    <row r="291" spans="1:14" ht="15" x14ac:dyDescent="0.25">
      <c r="A291" s="56"/>
      <c r="B291" s="36" t="s">
        <v>7721</v>
      </c>
      <c r="C291" s="5">
        <f>+COUNTIFS(Tabla2[Sede],'Book 2.1_Casos registrados'!$A$260, Tabla2[Año],2022,Tabla2[Mes],1,Tabla2[SubCategoria Detalle],'Book 2.1_Casos registrados'!B291,Tabla2[Tipo],'Book 2.1_Casos registrados'!$A$281)</f>
        <v>0</v>
      </c>
      <c r="D291" s="5">
        <f>+COUNTIFS(Tabla2[Sede],'Book 2.1_Casos registrados'!$A$260, Tabla2[Año],2022,Tabla2[Mes],2,Tabla2[SubCategoria Detalle],'Book 2.1_Casos registrados'!B291,Tabla2[Tipo],'Book 2.1_Casos registrados'!$A$281)</f>
        <v>0</v>
      </c>
      <c r="E291" s="5">
        <f>+COUNTIFS(Tabla2[Sede],'Book 2.1_Casos registrados'!$A$260, Tabla2[Año],2022,Tabla2[Mes],3,Tabla2[SubCategoria Detalle],'Book 2.1_Casos registrados'!B291,Tabla2[Tipo],'Book 2.1_Casos registrados'!$A$281)</f>
        <v>1</v>
      </c>
      <c r="F291" s="5">
        <f>+COUNTIFS(Tabla2[Sede],'Book 2.1_Casos registrados'!$A$260, Tabla2[Año],2022,Tabla2[Mes],4,Tabla2[SubCategoria Detalle],'Book 2.1_Casos registrados'!B291,Tabla2[Tipo],'Book 2.1_Casos registrados'!$A$281)</f>
        <v>2</v>
      </c>
      <c r="G291" s="5">
        <f>+COUNTIFS(Tabla2[Sede],'Book 2.1_Casos registrados'!$A$260, Tabla2[Año],2022,Tabla2[Mes],5,Tabla2[SubCategoria Detalle],'Book 2.1_Casos registrados'!B291,Tabla2[Tipo],'Book 2.1_Casos registrados'!$A$281)</f>
        <v>12</v>
      </c>
      <c r="H291" s="5">
        <f>+COUNTIFS(Tabla2[Sede],'Book 2.1_Casos registrados'!$A$260, Tabla2[Año],2022,Tabla2[Mes],6,Tabla2[SubCategoria Detalle],'Book 2.1_Casos registrados'!B291,Tabla2[Tipo],'Book 2.1_Casos registrados'!$A$281)</f>
        <v>0</v>
      </c>
      <c r="I291" s="5">
        <f>+COUNTIFS(Tabla2[Sede],'Book 2.1_Casos registrados'!$A$260, Tabla2[Año],2022,Tabla2[Mes],7,Tabla2[SubCategoria Detalle],'Book 2.1_Casos registrados'!B291,Tabla2[Tipo],'Book 2.1_Casos registrados'!$A$281)</f>
        <v>1</v>
      </c>
      <c r="J291" s="5">
        <f>+COUNTIFS(Tabla2[Sede],'Book 2.1_Casos registrados'!$A$260, Tabla2[Año],2022,Tabla2[Mes],8,Tabla2[SubCategoria Detalle],'Book 2.1_Casos registrados'!B291,Tabla2[Tipo],'Book 2.1_Casos registrados'!$A$281)</f>
        <v>2</v>
      </c>
      <c r="K291" s="5">
        <f>+COUNTIFS(Tabla2[Sede],'Book 2.1_Casos registrados'!$A$260, Tabla2[Año],2022,Tabla2[Mes],9,Tabla2[SubCategoria Detalle],'Book 2.1_Casos registrados'!B291,Tabla2[Tipo],'Book 2.1_Casos registrados'!$A$281)</f>
        <v>0</v>
      </c>
      <c r="L291" s="5">
        <f>+COUNTIFS(Tabla2[Sede],'Book 2.1_Casos registrados'!$A$260, Tabla2[Año],2022,Tabla2[Mes],10,Tabla2[SubCategoria Detalle],'Book 2.1_Casos registrados'!B291,Tabla2[Tipo],'Book 2.1_Casos registrados'!$A$281)</f>
        <v>0</v>
      </c>
      <c r="M291" s="5">
        <f>+COUNTIFS(Tabla2[Sede],'Book 2.1_Casos registrados'!$A$260, Tabla2[Año],2022,Tabla2[Mes],11,Tabla2[SubCategoria Detalle],'Book 2.1_Casos registrados'!B291,Tabla2[Tipo],'Book 2.1_Casos registrados'!$A$281)</f>
        <v>0</v>
      </c>
      <c r="N291" s="5"/>
    </row>
    <row r="292" spans="1:14" ht="15" x14ac:dyDescent="0.25">
      <c r="A292" s="56"/>
      <c r="B292" s="36" t="s">
        <v>7734</v>
      </c>
      <c r="C292" s="5"/>
      <c r="D292" s="5"/>
      <c r="E292" s="5"/>
      <c r="F292" s="5"/>
      <c r="G292" s="5"/>
      <c r="H292" s="5"/>
      <c r="I292" s="5"/>
      <c r="J292" s="5"/>
      <c r="K292" s="5"/>
      <c r="L292" s="5">
        <f>+COUNTIFS(Tabla2[Sede],'Book 2.1_Casos registrados'!$A$260, Tabla2[Año],2022,Tabla2[Mes],10,Tabla2[SubCategoria Detalle],'Book 2.1_Casos registrados'!B292,Tabla2[Tipo],'Book 2.1_Casos registrados'!$A$281)</f>
        <v>0</v>
      </c>
      <c r="M292" s="5">
        <f>+COUNTIFS(Tabla2[Sede],'Book 2.1_Casos registrados'!$A$260, Tabla2[Año],2022,Tabla2[Mes],11,Tabla2[SubCategoria Detalle],'Book 2.1_Casos registrados'!B292,Tabla2[Tipo],'Book 2.1_Casos registrados'!$A$281)</f>
        <v>0</v>
      </c>
      <c r="N292" s="5"/>
    </row>
    <row r="293" spans="1:14" ht="15" x14ac:dyDescent="0.25">
      <c r="A293" s="56"/>
      <c r="B293" s="36" t="s">
        <v>7980</v>
      </c>
      <c r="C293" s="5">
        <f>+COUNTIFS(Tabla2[Sede],'Book 2.1_Casos registrados'!$A$260, Tabla2[Año],2022,Tabla2[Mes],1,Tabla2[SubCategoria Detalle],'Book 2.1_Casos registrados'!B293,Tabla2[Tipo],'Book 2.1_Casos registrados'!$A$281)</f>
        <v>0</v>
      </c>
      <c r="D293" s="5">
        <f>+COUNTIFS(Tabla2[Sede],'Book 2.1_Casos registrados'!$A$260, Tabla2[Año],2022,Tabla2[Mes],2,Tabla2[SubCategoria Detalle],'Book 2.1_Casos registrados'!B293,Tabla2[Tipo],'Book 2.1_Casos registrados'!$A$281)</f>
        <v>0</v>
      </c>
      <c r="E293" s="5">
        <f>+COUNTIFS(Tabla2[Sede],'Book 2.1_Casos registrados'!$A$260, Tabla2[Año],2022,Tabla2[Mes],3,Tabla2[SubCategoria Detalle],'Book 2.1_Casos registrados'!B293,Tabla2[Tipo],'Book 2.1_Casos registrados'!$A$281)</f>
        <v>0</v>
      </c>
      <c r="F293" s="5">
        <f>+COUNTIFS(Tabla2[Sede],'Book 2.1_Casos registrados'!$A$260, Tabla2[Año],2022,Tabla2[Mes],4,Tabla2[SubCategoria Detalle],'Book 2.1_Casos registrados'!B293,Tabla2[Tipo],'Book 2.1_Casos registrados'!$A$281)</f>
        <v>3</v>
      </c>
      <c r="G293" s="5">
        <f>+COUNTIFS(Tabla2[Sede],'Book 2.1_Casos registrados'!$A$260, Tabla2[Año],2022,Tabla2[Mes],5,Tabla2[SubCategoria Detalle],'Book 2.1_Casos registrados'!B293,Tabla2[Tipo],'Book 2.1_Casos registrados'!$A$281)</f>
        <v>1</v>
      </c>
      <c r="H293" s="5">
        <f>+COUNTIFS(Tabla2[Sede],'Book 2.1_Casos registrados'!$A$260, Tabla2[Año],2022,Tabla2[Mes],6,Tabla2[SubCategoria Detalle],'Book 2.1_Casos registrados'!B293,Tabla2[Tipo],'Book 2.1_Casos registrados'!$A$281)</f>
        <v>0</v>
      </c>
      <c r="I293" s="5">
        <f>+COUNTIFS(Tabla2[Sede],'Book 2.1_Casos registrados'!$A$260, Tabla2[Año],2022,Tabla2[Mes],7,Tabla2[SubCategoria Detalle],'Book 2.1_Casos registrados'!B293,Tabla2[Tipo],'Book 2.1_Casos registrados'!$A$281)</f>
        <v>0</v>
      </c>
      <c r="J293" s="5">
        <f>+COUNTIFS(Tabla2[Sede],'Book 2.1_Casos registrados'!$A$260, Tabla2[Año],2022,Tabla2[Mes],8,Tabla2[SubCategoria Detalle],'Book 2.1_Casos registrados'!B293,Tabla2[Tipo],'Book 2.1_Casos registrados'!$A$281)</f>
        <v>1</v>
      </c>
      <c r="K293" s="5">
        <f>+COUNTIFS(Tabla2[Sede],'Book 2.1_Casos registrados'!$A$260, Tabla2[Año],2022,Tabla2[Mes],9,Tabla2[SubCategoria Detalle],'Book 2.1_Casos registrados'!B293,Tabla2[Tipo],'Book 2.1_Casos registrados'!$A$281)</f>
        <v>0</v>
      </c>
      <c r="L293" s="5">
        <f>+COUNTIFS(Tabla2[Sede],'Book 2.1_Casos registrados'!$A$260, Tabla2[Año],2022,Tabla2[Mes],10,Tabla2[SubCategoria Detalle],'Book 2.1_Casos registrados'!B293,Tabla2[Tipo],'Book 2.1_Casos registrados'!$A$281)</f>
        <v>0</v>
      </c>
      <c r="M293" s="5">
        <f>+COUNTIFS(Tabla2[Sede],'Book 2.1_Casos registrados'!$A$260, Tabla2[Año],2022,Tabla2[Mes],11,Tabla2[SubCategoria Detalle],'Book 2.1_Casos registrados'!B293,Tabla2[Tipo],'Book 2.1_Casos registrados'!$A$281)</f>
        <v>0</v>
      </c>
      <c r="N293" s="5"/>
    </row>
    <row r="294" spans="1:14" x14ac:dyDescent="0.35">
      <c r="B294" s="15" t="s">
        <v>8892</v>
      </c>
      <c r="C294" s="5">
        <f t="shared" ref="C294:N294" si="8">+SUM(C261:C293)</f>
        <v>51</v>
      </c>
      <c r="D294" s="5">
        <f t="shared" si="8"/>
        <v>32</v>
      </c>
      <c r="E294" s="5">
        <f t="shared" si="8"/>
        <v>71</v>
      </c>
      <c r="F294" s="5">
        <f t="shared" si="8"/>
        <v>85</v>
      </c>
      <c r="G294" s="5">
        <f t="shared" si="8"/>
        <v>142</v>
      </c>
      <c r="H294" s="5">
        <f t="shared" si="8"/>
        <v>10</v>
      </c>
      <c r="I294" s="5">
        <f t="shared" si="8"/>
        <v>14</v>
      </c>
      <c r="J294" s="5">
        <f t="shared" si="8"/>
        <v>79</v>
      </c>
      <c r="K294" s="5">
        <f t="shared" si="8"/>
        <v>18</v>
      </c>
      <c r="L294" s="5">
        <f t="shared" si="8"/>
        <v>0</v>
      </c>
      <c r="M294" s="5">
        <f t="shared" si="8"/>
        <v>0</v>
      </c>
      <c r="N294" s="5">
        <f t="shared" si="8"/>
        <v>0</v>
      </c>
    </row>
    <row r="295" spans="1:14" x14ac:dyDescent="0.35">
      <c r="B295" s="6"/>
    </row>
    <row r="296" spans="1:14" x14ac:dyDescent="0.35">
      <c r="B296" s="6"/>
    </row>
    <row r="298" spans="1:14" ht="15.75" x14ac:dyDescent="0.25">
      <c r="A298" s="55" t="s">
        <v>8889</v>
      </c>
      <c r="B298" s="55"/>
      <c r="C298" s="13" t="s">
        <v>9521</v>
      </c>
      <c r="D298" s="13" t="s">
        <v>9522</v>
      </c>
      <c r="E298" s="13" t="s">
        <v>9523</v>
      </c>
      <c r="F298" s="13" t="s">
        <v>9524</v>
      </c>
      <c r="G298" s="13" t="s">
        <v>9525</v>
      </c>
      <c r="H298" s="13" t="s">
        <v>9526</v>
      </c>
      <c r="I298" s="13" t="s">
        <v>9527</v>
      </c>
      <c r="J298" s="13" t="s">
        <v>9528</v>
      </c>
      <c r="K298" s="13" t="s">
        <v>9529</v>
      </c>
      <c r="L298" s="13" t="s">
        <v>9530</v>
      </c>
      <c r="M298" s="13" t="s">
        <v>9531</v>
      </c>
      <c r="N298" s="13" t="s">
        <v>9532</v>
      </c>
    </row>
    <row r="299" spans="1:14" ht="15" x14ac:dyDescent="0.25">
      <c r="A299" s="56" t="s">
        <v>22</v>
      </c>
      <c r="B299" s="36" t="s">
        <v>8893</v>
      </c>
      <c r="C299" s="5">
        <f>+COUNTIFS(Tabla2[Sede],'Book 2.1_Casos registrados'!$A$298, Tabla2[Año],2022,Tabla2[Mes],1,Tabla2[SubCategoria Detalle],'Book 2.1_Casos registrados'!B299,Tabla2[Tipo],'Book 2.1_Casos registrados'!$A$299)</f>
        <v>0</v>
      </c>
      <c r="D299" s="5">
        <f>+COUNTIFS(Tabla2[Sede],'Book 2.1_Casos registrados'!$A$298, Tabla2[Año],2022,Tabla2[Mes],2,Tabla2[SubCategoria Detalle],'Book 2.1_Casos registrados'!B299,Tabla2[Tipo],'Book 2.1_Casos registrados'!$A$299)</f>
        <v>0</v>
      </c>
      <c r="E299" s="5">
        <f>+COUNTIFS(Tabla2[Sede],'Book 2.1_Casos registrados'!$A$298, Tabla2[Año],2022,Tabla2[Mes],3,Tabla2[SubCategoria Detalle],'Book 2.1_Casos registrados'!B299,Tabla2[Tipo],'Book 2.1_Casos registrados'!$A$299)</f>
        <v>0</v>
      </c>
      <c r="F299" s="5">
        <f>+COUNTIFS(Tabla2[Sede],'Book 2.1_Casos registrados'!$A$298, Tabla2[Año],2022,Tabla2[Mes],4,Tabla2[SubCategoria Detalle],'Book 2.1_Casos registrados'!B299,Tabla2[Tipo],'Book 2.1_Casos registrados'!$A$299)</f>
        <v>0</v>
      </c>
      <c r="G299" s="5">
        <f>+COUNTIFS(Tabla2[Sede],'Book 2.1_Casos registrados'!$A$298, Tabla2[Año],2022,Tabla2[Mes],5,Tabla2[SubCategoria Detalle],'Book 2.1_Casos registrados'!B299,Tabla2[Tipo],'Book 2.1_Casos registrados'!$A$299)</f>
        <v>0</v>
      </c>
      <c r="H299" s="5">
        <f>+COUNTIFS(Tabla2[Sede],'Book 2.1_Casos registrados'!$A$298, Tabla2[Año],2022,Tabla2[Mes],6,Tabla2[SubCategoria Detalle],'Book 2.1_Casos registrados'!B299,Tabla2[Tipo],'Book 2.1_Casos registrados'!$A$299)</f>
        <v>0</v>
      </c>
      <c r="I299" s="5">
        <f>+COUNTIFS(Tabla2[Sede],'Book 2.1_Casos registrados'!$A$298, Tabla2[Año],2022,Tabla2[Mes],7,Tabla2[SubCategoria Detalle],'Book 2.1_Casos registrados'!B299,Tabla2[Tipo],'Book 2.1_Casos registrados'!$A$299)</f>
        <v>0</v>
      </c>
      <c r="J299" s="5">
        <f>+COUNTIFS(Tabla2[Sede],'Book 2.1_Casos registrados'!$A$298, Tabla2[Año],2022,Tabla2[Mes],8,Tabla2[SubCategoria Detalle],'Book 2.1_Casos registrados'!B299,Tabla2[Tipo],'Book 2.1_Casos registrados'!$A$299)</f>
        <v>0</v>
      </c>
      <c r="K299" s="5">
        <f>+COUNTIFS(Tabla2[Sede],'Book 2.1_Casos registrados'!$A$298, Tabla2[Año],2022,Tabla2[Mes],9,Tabla2[SubCategoria Detalle],'Book 2.1_Casos registrados'!B299,Tabla2[Tipo],'Book 2.1_Casos registrados'!$A$299)</f>
        <v>0</v>
      </c>
      <c r="L299" s="5">
        <f>+COUNTIFS(Tabla2[Sede],'Book 2.1_Casos registrados'!$A$298, Tabla2[Año],2022,Tabla2[Mes],10,Tabla2[SubCategoria Detalle],'Book 2.1_Casos registrados'!B299,Tabla2[Tipo],'Book 2.1_Casos registrados'!$A$299)</f>
        <v>0</v>
      </c>
      <c r="M299" s="5">
        <f>+COUNTIFS(Tabla2[Sede],'Book 2.1_Casos registrados'!$A$298, Tabla2[Año],2022,Tabla2[Mes],11,Tabla2[SubCategoria Detalle],'Book 2.1_Casos registrados'!B299,Tabla2[Tipo],'Book 2.1_Casos registrados'!$A$299)</f>
        <v>0</v>
      </c>
      <c r="N299" s="5"/>
    </row>
    <row r="300" spans="1:14" ht="15" x14ac:dyDescent="0.25">
      <c r="A300" s="56"/>
      <c r="B300" s="36" t="s">
        <v>7734</v>
      </c>
      <c r="C300" s="5">
        <f>+COUNTIFS(Tabla2[Sede],'Book 2.1_Casos registrados'!$A$298, Tabla2[Año],2022,Tabla2[Mes],1,Tabla2[SubCategoria Detalle],'Book 2.1_Casos registrados'!B300,Tabla2[Tipo],'Book 2.1_Casos registrados'!$A$299)</f>
        <v>0</v>
      </c>
      <c r="D300" s="5">
        <f>+COUNTIFS(Tabla2[Sede],'Book 2.1_Casos registrados'!$A$298, Tabla2[Año],2022,Tabla2[Mes],2,Tabla2[SubCategoria Detalle],'Book 2.1_Casos registrados'!B300,Tabla2[Tipo],'Book 2.1_Casos registrados'!$A$299)</f>
        <v>0</v>
      </c>
      <c r="E300" s="5">
        <f>+COUNTIFS(Tabla2[Sede],'Book 2.1_Casos registrados'!$A$298, Tabla2[Año],2022,Tabla2[Mes],3,Tabla2[SubCategoria Detalle],'Book 2.1_Casos registrados'!B300,Tabla2[Tipo],'Book 2.1_Casos registrados'!$A$299)</f>
        <v>0</v>
      </c>
      <c r="F300" s="5">
        <f>+COUNTIFS(Tabla2[Sede],'Book 2.1_Casos registrados'!$A$298, Tabla2[Año],2022,Tabla2[Mes],4,Tabla2[SubCategoria Detalle],'Book 2.1_Casos registrados'!B300,Tabla2[Tipo],'Book 2.1_Casos registrados'!$A$299)</f>
        <v>1</v>
      </c>
      <c r="G300" s="5">
        <f>+COUNTIFS(Tabla2[Sede],'Book 2.1_Casos registrados'!$A$298, Tabla2[Año],2022,Tabla2[Mes],5,Tabla2[SubCategoria Detalle],'Book 2.1_Casos registrados'!B300,Tabla2[Tipo],'Book 2.1_Casos registrados'!$A$299)</f>
        <v>0</v>
      </c>
      <c r="H300" s="5">
        <f>+COUNTIFS(Tabla2[Sede],'Book 2.1_Casos registrados'!$A$298, Tabla2[Año],2022,Tabla2[Mes],6,Tabla2[SubCategoria Detalle],'Book 2.1_Casos registrados'!B300,Tabla2[Tipo],'Book 2.1_Casos registrados'!$A$299)</f>
        <v>0</v>
      </c>
      <c r="I300" s="5">
        <f>+COUNTIFS(Tabla2[Sede],'Book 2.1_Casos registrados'!$A$298, Tabla2[Año],2022,Tabla2[Mes],7,Tabla2[SubCategoria Detalle],'Book 2.1_Casos registrados'!B300,Tabla2[Tipo],'Book 2.1_Casos registrados'!$A$299)</f>
        <v>0</v>
      </c>
      <c r="J300" s="5">
        <f>+COUNTIFS(Tabla2[Sede],'Book 2.1_Casos registrados'!$A$298, Tabla2[Año],2022,Tabla2[Mes],8,Tabla2[SubCategoria Detalle],'Book 2.1_Casos registrados'!B300,Tabla2[Tipo],'Book 2.1_Casos registrados'!$A$299)</f>
        <v>0</v>
      </c>
      <c r="K300" s="5">
        <f>+COUNTIFS(Tabla2[Sede],'Book 2.1_Casos registrados'!$A$298, Tabla2[Año],2022,Tabla2[Mes],9,Tabla2[SubCategoria Detalle],'Book 2.1_Casos registrados'!B300,Tabla2[Tipo],'Book 2.1_Casos registrados'!$A$299)</f>
        <v>0</v>
      </c>
      <c r="L300" s="5">
        <f>+COUNTIFS(Tabla2[Sede],'Book 2.1_Casos registrados'!$A$298, Tabla2[Año],2022,Tabla2[Mes],10,Tabla2[SubCategoria Detalle],'Book 2.1_Casos registrados'!B300,Tabla2[Tipo],'Book 2.1_Casos registrados'!$A$299)</f>
        <v>0</v>
      </c>
      <c r="M300" s="5">
        <f>+COUNTIFS(Tabla2[Sede],'Book 2.1_Casos registrados'!$A$298, Tabla2[Año],2022,Tabla2[Mes],11,Tabla2[SubCategoria Detalle],'Book 2.1_Casos registrados'!B300,Tabla2[Tipo],'Book 2.1_Casos registrados'!$A$299)</f>
        <v>0</v>
      </c>
      <c r="N300" s="5"/>
    </row>
    <row r="301" spans="1:14" ht="15" x14ac:dyDescent="0.25">
      <c r="A301" s="56"/>
      <c r="B301" s="36" t="s">
        <v>7764</v>
      </c>
      <c r="C301" s="5">
        <f>+COUNTIFS(Tabla2[Sede],'Book 2.1_Casos registrados'!$A$298, Tabla2[Año],2022,Tabla2[Mes],1,Tabla2[SubCategoria Detalle],'Book 2.1_Casos registrados'!B301,Tabla2[Tipo],'Book 2.1_Casos registrados'!$A$299)</f>
        <v>0</v>
      </c>
      <c r="D301" s="5">
        <f>+COUNTIFS(Tabla2[Sede],'Book 2.1_Casos registrados'!$A$298, Tabla2[Año],2022,Tabla2[Mes],2,Tabla2[SubCategoria Detalle],'Book 2.1_Casos registrados'!B301,Tabla2[Tipo],'Book 2.1_Casos registrados'!$A$299)</f>
        <v>0</v>
      </c>
      <c r="E301" s="5">
        <f>+COUNTIFS(Tabla2[Sede],'Book 2.1_Casos registrados'!$A$298, Tabla2[Año],2022,Tabla2[Mes],3,Tabla2[SubCategoria Detalle],'Book 2.1_Casos registrados'!B301,Tabla2[Tipo],'Book 2.1_Casos registrados'!$A$299)</f>
        <v>0</v>
      </c>
      <c r="F301" s="5">
        <f>+COUNTIFS(Tabla2[Sede],'Book 2.1_Casos registrados'!$A$298, Tabla2[Año],2022,Tabla2[Mes],4,Tabla2[SubCategoria Detalle],'Book 2.1_Casos registrados'!B301,Tabla2[Tipo],'Book 2.1_Casos registrados'!$A$299)</f>
        <v>0</v>
      </c>
      <c r="G301" s="5">
        <f>+COUNTIFS(Tabla2[Sede],'Book 2.1_Casos registrados'!$A$298, Tabla2[Año],2022,Tabla2[Mes],5,Tabla2[SubCategoria Detalle],'Book 2.1_Casos registrados'!B301,Tabla2[Tipo],'Book 2.1_Casos registrados'!$A$299)</f>
        <v>0</v>
      </c>
      <c r="H301" s="5">
        <f>+COUNTIFS(Tabla2[Sede],'Book 2.1_Casos registrados'!$A$298, Tabla2[Año],2022,Tabla2[Mes],6,Tabla2[SubCategoria Detalle],'Book 2.1_Casos registrados'!B301,Tabla2[Tipo],'Book 2.1_Casos registrados'!$A$299)</f>
        <v>0</v>
      </c>
      <c r="I301" s="5">
        <f>+COUNTIFS(Tabla2[Sede],'Book 2.1_Casos registrados'!$A$298, Tabla2[Año],2022,Tabla2[Mes],7,Tabla2[SubCategoria Detalle],'Book 2.1_Casos registrados'!B301,Tabla2[Tipo],'Book 2.1_Casos registrados'!$A$299)</f>
        <v>0</v>
      </c>
      <c r="J301" s="5">
        <f>+COUNTIFS(Tabla2[Sede],'Book 2.1_Casos registrados'!$A$298, Tabla2[Año],2022,Tabla2[Mes],8,Tabla2[SubCategoria Detalle],'Book 2.1_Casos registrados'!B301,Tabla2[Tipo],'Book 2.1_Casos registrados'!$A$299)</f>
        <v>0</v>
      </c>
      <c r="K301" s="5">
        <f>+COUNTIFS(Tabla2[Sede],'Book 2.1_Casos registrados'!$A$298, Tabla2[Año],2022,Tabla2[Mes],9,Tabla2[SubCategoria Detalle],'Book 2.1_Casos registrados'!B301,Tabla2[Tipo],'Book 2.1_Casos registrados'!$A$299)</f>
        <v>0</v>
      </c>
      <c r="L301" s="5">
        <f>+COUNTIFS(Tabla2[Sede],'Book 2.1_Casos registrados'!$A$298, Tabla2[Año],2022,Tabla2[Mes],10,Tabla2[SubCategoria Detalle],'Book 2.1_Casos registrados'!B301,Tabla2[Tipo],'Book 2.1_Casos registrados'!$A$299)</f>
        <v>0</v>
      </c>
      <c r="M301" s="5">
        <f>+COUNTIFS(Tabla2[Sede],'Book 2.1_Casos registrados'!$A$298, Tabla2[Año],2022,Tabla2[Mes],11,Tabla2[SubCategoria Detalle],'Book 2.1_Casos registrados'!B301,Tabla2[Tipo],'Book 2.1_Casos registrados'!$A$299)</f>
        <v>0</v>
      </c>
      <c r="N301" s="5"/>
    </row>
    <row r="302" spans="1:14" ht="15" x14ac:dyDescent="0.25">
      <c r="A302" s="56"/>
      <c r="B302" s="36" t="s">
        <v>7744</v>
      </c>
      <c r="C302" s="5">
        <f>+COUNTIFS(Tabla2[Sede],'Book 2.1_Casos registrados'!$A$298, Tabla2[Año],2022,Tabla2[Mes],1,Tabla2[SubCategoria Detalle],'Book 2.1_Casos registrados'!B302,Tabla2[Tipo],'Book 2.1_Casos registrados'!$A$299)</f>
        <v>0</v>
      </c>
      <c r="D302" s="5">
        <f>+COUNTIFS(Tabla2[Sede],'Book 2.1_Casos registrados'!$A$298, Tabla2[Año],2022,Tabla2[Mes],2,Tabla2[SubCategoria Detalle],'Book 2.1_Casos registrados'!B302,Tabla2[Tipo],'Book 2.1_Casos registrados'!$A$299)</f>
        <v>0</v>
      </c>
      <c r="E302" s="5">
        <f>+COUNTIFS(Tabla2[Sede],'Book 2.1_Casos registrados'!$A$298, Tabla2[Año],2022,Tabla2[Mes],3,Tabla2[SubCategoria Detalle],'Book 2.1_Casos registrados'!B302,Tabla2[Tipo],'Book 2.1_Casos registrados'!$A$299)</f>
        <v>0</v>
      </c>
      <c r="F302" s="5">
        <f>+COUNTIFS(Tabla2[Sede],'Book 2.1_Casos registrados'!$A$298, Tabla2[Año],2022,Tabla2[Mes],4,Tabla2[SubCategoria Detalle],'Book 2.1_Casos registrados'!B302,Tabla2[Tipo],'Book 2.1_Casos registrados'!$A$299)</f>
        <v>0</v>
      </c>
      <c r="G302" s="5">
        <f>+COUNTIFS(Tabla2[Sede],'Book 2.1_Casos registrados'!$A$298, Tabla2[Año],2022,Tabla2[Mes],5,Tabla2[SubCategoria Detalle],'Book 2.1_Casos registrados'!B302,Tabla2[Tipo],'Book 2.1_Casos registrados'!$A$299)</f>
        <v>0</v>
      </c>
      <c r="H302" s="5">
        <f>+COUNTIFS(Tabla2[Sede],'Book 2.1_Casos registrados'!$A$298, Tabla2[Año],2022,Tabla2[Mes],6,Tabla2[SubCategoria Detalle],'Book 2.1_Casos registrados'!B302,Tabla2[Tipo],'Book 2.1_Casos registrados'!$A$299)</f>
        <v>0</v>
      </c>
      <c r="I302" s="5">
        <f>+COUNTIFS(Tabla2[Sede],'Book 2.1_Casos registrados'!$A$298, Tabla2[Año],2022,Tabla2[Mes],7,Tabla2[SubCategoria Detalle],'Book 2.1_Casos registrados'!B302,Tabla2[Tipo],'Book 2.1_Casos registrados'!$A$299)</f>
        <v>0</v>
      </c>
      <c r="J302" s="5">
        <f>+COUNTIFS(Tabla2[Sede],'Book 2.1_Casos registrados'!$A$298, Tabla2[Año],2022,Tabla2[Mes],8,Tabla2[SubCategoria Detalle],'Book 2.1_Casos registrados'!B302,Tabla2[Tipo],'Book 2.1_Casos registrados'!$A$299)</f>
        <v>0</v>
      </c>
      <c r="K302" s="5">
        <f>+COUNTIFS(Tabla2[Sede],'Book 2.1_Casos registrados'!$A$298, Tabla2[Año],2022,Tabla2[Mes],9,Tabla2[SubCategoria Detalle],'Book 2.1_Casos registrados'!B302,Tabla2[Tipo],'Book 2.1_Casos registrados'!$A$299)</f>
        <v>0</v>
      </c>
      <c r="L302" s="5">
        <f>+COUNTIFS(Tabla2[Sede],'Book 2.1_Casos registrados'!$A$298, Tabla2[Año],2022,Tabla2[Mes],10,Tabla2[SubCategoria Detalle],'Book 2.1_Casos registrados'!B302,Tabla2[Tipo],'Book 2.1_Casos registrados'!$A$299)</f>
        <v>0</v>
      </c>
      <c r="M302" s="5">
        <f>+COUNTIFS(Tabla2[Sede],'Book 2.1_Casos registrados'!$A$298, Tabla2[Año],2022,Tabla2[Mes],11,Tabla2[SubCategoria Detalle],'Book 2.1_Casos registrados'!B302,Tabla2[Tipo],'Book 2.1_Casos registrados'!$A$299)</f>
        <v>0</v>
      </c>
      <c r="N302" s="5"/>
    </row>
    <row r="303" spans="1:14" ht="15" x14ac:dyDescent="0.25">
      <c r="A303" s="56"/>
      <c r="B303" s="36" t="s">
        <v>7722</v>
      </c>
      <c r="C303" s="5">
        <f>+COUNTIFS(Tabla2[Sede],'Book 2.1_Casos registrados'!$A$298, Tabla2[Año],2022,Tabla2[Mes],1,Tabla2[SubCategoria Detalle],'Book 2.1_Casos registrados'!B303,Tabla2[Tipo],'Book 2.1_Casos registrados'!$A$299)</f>
        <v>0</v>
      </c>
      <c r="D303" s="5">
        <f>+COUNTIFS(Tabla2[Sede],'Book 2.1_Casos registrados'!$A$298, Tabla2[Año],2022,Tabla2[Mes],2,Tabla2[SubCategoria Detalle],'Book 2.1_Casos registrados'!B303,Tabla2[Tipo],'Book 2.1_Casos registrados'!$A$299)</f>
        <v>0</v>
      </c>
      <c r="E303" s="5">
        <f>+COUNTIFS(Tabla2[Sede],'Book 2.1_Casos registrados'!$A$298, Tabla2[Año],2022,Tabla2[Mes],3,Tabla2[SubCategoria Detalle],'Book 2.1_Casos registrados'!B303,Tabla2[Tipo],'Book 2.1_Casos registrados'!$A$299)</f>
        <v>0</v>
      </c>
      <c r="F303" s="5">
        <f>+COUNTIFS(Tabla2[Sede],'Book 2.1_Casos registrados'!$A$298, Tabla2[Año],2022,Tabla2[Mes],4,Tabla2[SubCategoria Detalle],'Book 2.1_Casos registrados'!B303,Tabla2[Tipo],'Book 2.1_Casos registrados'!$A$299)</f>
        <v>0</v>
      </c>
      <c r="G303" s="5">
        <f>+COUNTIFS(Tabla2[Sede],'Book 2.1_Casos registrados'!$A$298, Tabla2[Año],2022,Tabla2[Mes],5,Tabla2[SubCategoria Detalle],'Book 2.1_Casos registrados'!B303,Tabla2[Tipo],'Book 2.1_Casos registrados'!$A$299)</f>
        <v>0</v>
      </c>
      <c r="H303" s="5">
        <f>+COUNTIFS(Tabla2[Sede],'Book 2.1_Casos registrados'!$A$298, Tabla2[Año],2022,Tabla2[Mes],6,Tabla2[SubCategoria Detalle],'Book 2.1_Casos registrados'!B303,Tabla2[Tipo],'Book 2.1_Casos registrados'!$A$299)</f>
        <v>0</v>
      </c>
      <c r="I303" s="5">
        <f>+COUNTIFS(Tabla2[Sede],'Book 2.1_Casos registrados'!$A$298, Tabla2[Año],2022,Tabla2[Mes],7,Tabla2[SubCategoria Detalle],'Book 2.1_Casos registrados'!B303,Tabla2[Tipo],'Book 2.1_Casos registrados'!$A$299)</f>
        <v>0</v>
      </c>
      <c r="J303" s="5">
        <f>+COUNTIFS(Tabla2[Sede],'Book 2.1_Casos registrados'!$A$298, Tabla2[Año],2022,Tabla2[Mes],8,Tabla2[SubCategoria Detalle],'Book 2.1_Casos registrados'!B303,Tabla2[Tipo],'Book 2.1_Casos registrados'!$A$299)</f>
        <v>0</v>
      </c>
      <c r="K303" s="5">
        <f>+COUNTIFS(Tabla2[Sede],'Book 2.1_Casos registrados'!$A$298, Tabla2[Año],2022,Tabla2[Mes],9,Tabla2[SubCategoria Detalle],'Book 2.1_Casos registrados'!B303,Tabla2[Tipo],'Book 2.1_Casos registrados'!$A$299)</f>
        <v>0</v>
      </c>
      <c r="L303" s="5">
        <f>+COUNTIFS(Tabla2[Sede],'Book 2.1_Casos registrados'!$A$298, Tabla2[Año],2022,Tabla2[Mes],10,Tabla2[SubCategoria Detalle],'Book 2.1_Casos registrados'!B303,Tabla2[Tipo],'Book 2.1_Casos registrados'!$A$299)</f>
        <v>0</v>
      </c>
      <c r="M303" s="5">
        <f>+COUNTIFS(Tabla2[Sede],'Book 2.1_Casos registrados'!$A$298, Tabla2[Año],2022,Tabla2[Mes],11,Tabla2[SubCategoria Detalle],'Book 2.1_Casos registrados'!B303,Tabla2[Tipo],'Book 2.1_Casos registrados'!$A$299)</f>
        <v>0</v>
      </c>
      <c r="N303" s="5"/>
    </row>
    <row r="304" spans="1:14" ht="15" x14ac:dyDescent="0.25">
      <c r="A304" s="56"/>
      <c r="B304" s="5"/>
      <c r="C304" s="5">
        <f>+COUNTIFS(Tabla2[Sede],'Book 2.1_Casos registrados'!$A$298, Tabla2[Año],2022,Tabla2[Mes],1,Tabla2[SubCategoria Detalle],'Book 2.1_Casos registrados'!B304,Tabla2[Tipo],'Book 2.1_Casos registrados'!$A$299)</f>
        <v>0</v>
      </c>
      <c r="D304" s="5">
        <f>+COUNTIFS(Tabla2[Sede],'Book 2.1_Casos registrados'!$A$298, Tabla2[Año],2022,Tabla2[Mes],2,Tabla2[SubCategoria Detalle],'Book 2.1_Casos registrados'!B304,Tabla2[Tipo],'Book 2.1_Casos registrados'!$A$299)</f>
        <v>0</v>
      </c>
      <c r="E304" s="5">
        <f>+COUNTIFS(Tabla2[Sede],'Book 2.1_Casos registrados'!$A$298, Tabla2[Año],2022,Tabla2[Mes],3,Tabla2[SubCategoria Detalle],'Book 2.1_Casos registrados'!B304,Tabla2[Tipo],'Book 2.1_Casos registrados'!$A$299)</f>
        <v>0</v>
      </c>
      <c r="F304" s="5">
        <f>+COUNTIFS(Tabla2[Sede],'Book 2.1_Casos registrados'!$A$298, Tabla2[Año],2022,Tabla2[Mes],4,Tabla2[SubCategoria Detalle],'Book 2.1_Casos registrados'!B304,Tabla2[Tipo],'Book 2.1_Casos registrados'!$A$299)</f>
        <v>0</v>
      </c>
      <c r="G304" s="5">
        <f>+COUNTIFS(Tabla2[Sede],'Book 2.1_Casos registrados'!$A$298, Tabla2[Año],2022,Tabla2[Mes],5,Tabla2[SubCategoria Detalle],'Book 2.1_Casos registrados'!B304,Tabla2[Tipo],'Book 2.1_Casos registrados'!$A$299)</f>
        <v>0</v>
      </c>
      <c r="H304" s="5">
        <f>+COUNTIFS(Tabla2[Sede],'Book 2.1_Casos registrados'!$A$298, Tabla2[Año],2022,Tabla2[Mes],6,Tabla2[SubCategoria Detalle],'Book 2.1_Casos registrados'!B304,Tabla2[Tipo],'Book 2.1_Casos registrados'!$A$299)</f>
        <v>0</v>
      </c>
      <c r="I304" s="5">
        <f>+COUNTIFS(Tabla2[Sede],'Book 2.1_Casos registrados'!$A$298, Tabla2[Año],2022,Tabla2[Mes],7,Tabla2[SubCategoria Detalle],'Book 2.1_Casos registrados'!B304,Tabla2[Tipo],'Book 2.1_Casos registrados'!$A$299)</f>
        <v>0</v>
      </c>
      <c r="J304" s="5">
        <f>+COUNTIFS(Tabla2[Sede],'Book 2.1_Casos registrados'!$A$298, Tabla2[Año],2022,Tabla2[Mes],8,Tabla2[SubCategoria Detalle],'Book 2.1_Casos registrados'!B304,Tabla2[Tipo],'Book 2.1_Casos registrados'!$A$299)</f>
        <v>0</v>
      </c>
      <c r="K304" s="5">
        <f>+COUNTIFS(Tabla2[Sede],'Book 2.1_Casos registrados'!$A$298, Tabla2[Año],2022,Tabla2[Mes],9,Tabla2[SubCategoria Detalle],'Book 2.1_Casos registrados'!B304,Tabla2[Tipo],'Book 2.1_Casos registrados'!$A$299)</f>
        <v>0</v>
      </c>
      <c r="L304" s="5">
        <f>+COUNTIFS(Tabla2[Sede],'Book 2.1_Casos registrados'!$A$298, Tabla2[Año],2022,Tabla2[Mes],10,Tabla2[SubCategoria Detalle],'Book 2.1_Casos registrados'!B304,Tabla2[Tipo],'Book 2.1_Casos registrados'!$A$299)</f>
        <v>0</v>
      </c>
      <c r="M304" s="5">
        <f>+COUNTIFS(Tabla2[Sede],'Book 2.1_Casos registrados'!$A$298, Tabla2[Año],2022,Tabla2[Mes],11,Tabla2[SubCategoria Detalle],'Book 2.1_Casos registrados'!B304,Tabla2[Tipo],'Book 2.1_Casos registrados'!$A$299)</f>
        <v>0</v>
      </c>
      <c r="N304" s="5"/>
    </row>
    <row r="305" spans="1:14" ht="15" x14ac:dyDescent="0.25">
      <c r="A305" s="56"/>
      <c r="B305" s="5"/>
      <c r="C305" s="5">
        <f>+COUNTIFS(Tabla2[Sede],'Book 2.1_Casos registrados'!$A$298, Tabla2[Año],2022,Tabla2[Mes],1,Tabla2[SubCategoria Detalle],'Book 2.1_Casos registrados'!B305,Tabla2[Tipo],'Book 2.1_Casos registrados'!$A$299)</f>
        <v>0</v>
      </c>
      <c r="D305" s="5">
        <f>+COUNTIFS(Tabla2[Sede],'Book 2.1_Casos registrados'!$A$298, Tabla2[Año],2022,Tabla2[Mes],2,Tabla2[SubCategoria Detalle],'Book 2.1_Casos registrados'!B305,Tabla2[Tipo],'Book 2.1_Casos registrados'!$A$299)</f>
        <v>0</v>
      </c>
      <c r="E305" s="5">
        <f>+COUNTIFS(Tabla2[Sede],'Book 2.1_Casos registrados'!$A$298, Tabla2[Año],2022,Tabla2[Mes],3,Tabla2[SubCategoria Detalle],'Book 2.1_Casos registrados'!B305,Tabla2[Tipo],'Book 2.1_Casos registrados'!$A$299)</f>
        <v>0</v>
      </c>
      <c r="F305" s="5">
        <f>+COUNTIFS(Tabla2[Sede],'Book 2.1_Casos registrados'!$A$298, Tabla2[Año],2022,Tabla2[Mes],4,Tabla2[SubCategoria Detalle],'Book 2.1_Casos registrados'!B305,Tabla2[Tipo],'Book 2.1_Casos registrados'!$A$299)</f>
        <v>0</v>
      </c>
      <c r="G305" s="5">
        <f>+COUNTIFS(Tabla2[Sede],'Book 2.1_Casos registrados'!$A$298, Tabla2[Año],2022,Tabla2[Mes],5,Tabla2[SubCategoria Detalle],'Book 2.1_Casos registrados'!B305,Tabla2[Tipo],'Book 2.1_Casos registrados'!$A$299)</f>
        <v>0</v>
      </c>
      <c r="H305" s="5">
        <f>+COUNTIFS(Tabla2[Sede],'Book 2.1_Casos registrados'!$A$298, Tabla2[Año],2022,Tabla2[Mes],6,Tabla2[SubCategoria Detalle],'Book 2.1_Casos registrados'!B305,Tabla2[Tipo],'Book 2.1_Casos registrados'!$A$299)</f>
        <v>0</v>
      </c>
      <c r="I305" s="5">
        <f>+COUNTIFS(Tabla2[Sede],'Book 2.1_Casos registrados'!$A$298, Tabla2[Año],2022,Tabla2[Mes],7,Tabla2[SubCategoria Detalle],'Book 2.1_Casos registrados'!B305,Tabla2[Tipo],'Book 2.1_Casos registrados'!$A$299)</f>
        <v>0</v>
      </c>
      <c r="J305" s="5">
        <f>+COUNTIFS(Tabla2[Sede],'Book 2.1_Casos registrados'!$A$298, Tabla2[Año],2022,Tabla2[Mes],8,Tabla2[SubCategoria Detalle],'Book 2.1_Casos registrados'!B305,Tabla2[Tipo],'Book 2.1_Casos registrados'!$A$299)</f>
        <v>0</v>
      </c>
      <c r="K305" s="5">
        <f>+COUNTIFS(Tabla2[Sede],'Book 2.1_Casos registrados'!$A$298, Tabla2[Año],2022,Tabla2[Mes],9,Tabla2[SubCategoria Detalle],'Book 2.1_Casos registrados'!B305,Tabla2[Tipo],'Book 2.1_Casos registrados'!$A$299)</f>
        <v>0</v>
      </c>
      <c r="L305" s="5">
        <f>+COUNTIFS(Tabla2[Sede],'Book 2.1_Casos registrados'!$A$298, Tabla2[Año],2022,Tabla2[Mes],10,Tabla2[SubCategoria Detalle],'Book 2.1_Casos registrados'!B305,Tabla2[Tipo],'Book 2.1_Casos registrados'!$A$299)</f>
        <v>0</v>
      </c>
      <c r="M305" s="5">
        <f>+COUNTIFS(Tabla2[Sede],'Book 2.1_Casos registrados'!$A$298, Tabla2[Año],2022,Tabla2[Mes],11,Tabla2[SubCategoria Detalle],'Book 2.1_Casos registrados'!B305,Tabla2[Tipo],'Book 2.1_Casos registrados'!$A$299)</f>
        <v>0</v>
      </c>
      <c r="N305" s="5"/>
    </row>
    <row r="306" spans="1:14" ht="15" x14ac:dyDescent="0.25">
      <c r="A306" s="56"/>
      <c r="B306" s="5"/>
      <c r="C306" s="5">
        <f>+COUNTIFS(Tabla2[Sede],'Book 2.1_Casos registrados'!$A$298, Tabla2[Año],2022,Tabla2[Mes],1,Tabla2[SubCategoria Detalle],'Book 2.1_Casos registrados'!B306,Tabla2[Tipo],'Book 2.1_Casos registrados'!$A$299)</f>
        <v>0</v>
      </c>
      <c r="D306" s="5">
        <f>+COUNTIFS(Tabla2[Sede],'Book 2.1_Casos registrados'!$A$298, Tabla2[Año],2022,Tabla2[Mes],2,Tabla2[SubCategoria Detalle],'Book 2.1_Casos registrados'!B306,Tabla2[Tipo],'Book 2.1_Casos registrados'!$A$299)</f>
        <v>0</v>
      </c>
      <c r="E306" s="5">
        <f>+COUNTIFS(Tabla2[Sede],'Book 2.1_Casos registrados'!$A$298, Tabla2[Año],2022,Tabla2[Mes],3,Tabla2[SubCategoria Detalle],'Book 2.1_Casos registrados'!B306,Tabla2[Tipo],'Book 2.1_Casos registrados'!$A$299)</f>
        <v>0</v>
      </c>
      <c r="F306" s="5">
        <f>+COUNTIFS(Tabla2[Sede],'Book 2.1_Casos registrados'!$A$298, Tabla2[Año],2022,Tabla2[Mes],4,Tabla2[SubCategoria Detalle],'Book 2.1_Casos registrados'!B306,Tabla2[Tipo],'Book 2.1_Casos registrados'!$A$299)</f>
        <v>0</v>
      </c>
      <c r="G306" s="5">
        <f>+COUNTIFS(Tabla2[Sede],'Book 2.1_Casos registrados'!$A$298, Tabla2[Año],2022,Tabla2[Mes],5,Tabla2[SubCategoria Detalle],'Book 2.1_Casos registrados'!B306,Tabla2[Tipo],'Book 2.1_Casos registrados'!$A$299)</f>
        <v>0</v>
      </c>
      <c r="H306" s="5">
        <f>+COUNTIFS(Tabla2[Sede],'Book 2.1_Casos registrados'!$A$298, Tabla2[Año],2022,Tabla2[Mes],6,Tabla2[SubCategoria Detalle],'Book 2.1_Casos registrados'!B306,Tabla2[Tipo],'Book 2.1_Casos registrados'!$A$299)</f>
        <v>0</v>
      </c>
      <c r="I306" s="5">
        <f>+COUNTIFS(Tabla2[Sede],'Book 2.1_Casos registrados'!$A$298, Tabla2[Año],2022,Tabla2[Mes],7,Tabla2[SubCategoria Detalle],'Book 2.1_Casos registrados'!B306,Tabla2[Tipo],'Book 2.1_Casos registrados'!$A$299)</f>
        <v>0</v>
      </c>
      <c r="J306" s="5">
        <f>+COUNTIFS(Tabla2[Sede],'Book 2.1_Casos registrados'!$A$298, Tabla2[Año],2022,Tabla2[Mes],8,Tabla2[SubCategoria Detalle],'Book 2.1_Casos registrados'!B306,Tabla2[Tipo],'Book 2.1_Casos registrados'!$A$299)</f>
        <v>0</v>
      </c>
      <c r="K306" s="5">
        <f>+COUNTIFS(Tabla2[Sede],'Book 2.1_Casos registrados'!$A$298, Tabla2[Año],2022,Tabla2[Mes],9,Tabla2[SubCategoria Detalle],'Book 2.1_Casos registrados'!B306,Tabla2[Tipo],'Book 2.1_Casos registrados'!$A$299)</f>
        <v>0</v>
      </c>
      <c r="L306" s="5">
        <f>+COUNTIFS(Tabla2[Sede],'Book 2.1_Casos registrados'!$A$298, Tabla2[Año],2022,Tabla2[Mes],10,Tabla2[SubCategoria Detalle],'Book 2.1_Casos registrados'!B306,Tabla2[Tipo],'Book 2.1_Casos registrados'!$A$299)</f>
        <v>0</v>
      </c>
      <c r="M306" s="5">
        <f>+COUNTIFS(Tabla2[Sede],'Book 2.1_Casos registrados'!$A$298, Tabla2[Año],2022,Tabla2[Mes],11,Tabla2[SubCategoria Detalle],'Book 2.1_Casos registrados'!B306,Tabla2[Tipo],'Book 2.1_Casos registrados'!$A$299)</f>
        <v>0</v>
      </c>
      <c r="N306" s="5"/>
    </row>
    <row r="307" spans="1:14" ht="15" x14ac:dyDescent="0.25">
      <c r="A307" s="56"/>
      <c r="B307" s="5"/>
      <c r="C307" s="5">
        <f>+COUNTIFS(Tabla2[Sede],'Book 2.1_Casos registrados'!$A$298, Tabla2[Año],2022,Tabla2[Mes],1,Tabla2[SubCategoria Detalle],'Book 2.1_Casos registrados'!B307,Tabla2[Tipo],'Book 2.1_Casos registrados'!$A$299)</f>
        <v>0</v>
      </c>
      <c r="D307" s="5">
        <f>+COUNTIFS(Tabla2[Sede],'Book 2.1_Casos registrados'!$A$298, Tabla2[Año],2022,Tabla2[Mes],2,Tabla2[SubCategoria Detalle],'Book 2.1_Casos registrados'!B307,Tabla2[Tipo],'Book 2.1_Casos registrados'!$A$299)</f>
        <v>0</v>
      </c>
      <c r="E307" s="5">
        <f>+COUNTIFS(Tabla2[Sede],'Book 2.1_Casos registrados'!$A$298, Tabla2[Año],2022,Tabla2[Mes],3,Tabla2[SubCategoria Detalle],'Book 2.1_Casos registrados'!B307,Tabla2[Tipo],'Book 2.1_Casos registrados'!$A$299)</f>
        <v>0</v>
      </c>
      <c r="F307" s="5">
        <f>+COUNTIFS(Tabla2[Sede],'Book 2.1_Casos registrados'!$A$298, Tabla2[Año],2022,Tabla2[Mes],4,Tabla2[SubCategoria Detalle],'Book 2.1_Casos registrados'!B307,Tabla2[Tipo],'Book 2.1_Casos registrados'!$A$299)</f>
        <v>0</v>
      </c>
      <c r="G307" s="5">
        <f>+COUNTIFS(Tabla2[Sede],'Book 2.1_Casos registrados'!$A$298, Tabla2[Año],2022,Tabla2[Mes],5,Tabla2[SubCategoria Detalle],'Book 2.1_Casos registrados'!B307,Tabla2[Tipo],'Book 2.1_Casos registrados'!$A$299)</f>
        <v>0</v>
      </c>
      <c r="H307" s="5">
        <f>+COUNTIFS(Tabla2[Sede],'Book 2.1_Casos registrados'!$A$298, Tabla2[Año],2022,Tabla2[Mes],6,Tabla2[SubCategoria Detalle],'Book 2.1_Casos registrados'!B307,Tabla2[Tipo],'Book 2.1_Casos registrados'!$A$299)</f>
        <v>0</v>
      </c>
      <c r="I307" s="5">
        <f>+COUNTIFS(Tabla2[Sede],'Book 2.1_Casos registrados'!$A$298, Tabla2[Año],2022,Tabla2[Mes],7,Tabla2[SubCategoria Detalle],'Book 2.1_Casos registrados'!B307,Tabla2[Tipo],'Book 2.1_Casos registrados'!$A$299)</f>
        <v>0</v>
      </c>
      <c r="J307" s="5">
        <f>+COUNTIFS(Tabla2[Sede],'Book 2.1_Casos registrados'!$A$298, Tabla2[Año],2022,Tabla2[Mes],8,Tabla2[SubCategoria Detalle],'Book 2.1_Casos registrados'!B307,Tabla2[Tipo],'Book 2.1_Casos registrados'!$A$299)</f>
        <v>0</v>
      </c>
      <c r="K307" s="5">
        <f>+COUNTIFS(Tabla2[Sede],'Book 2.1_Casos registrados'!$A$298, Tabla2[Año],2022,Tabla2[Mes],9,Tabla2[SubCategoria Detalle],'Book 2.1_Casos registrados'!B307,Tabla2[Tipo],'Book 2.1_Casos registrados'!$A$299)</f>
        <v>0</v>
      </c>
      <c r="L307" s="5">
        <f>+COUNTIFS(Tabla2[Sede],'Book 2.1_Casos registrados'!$A$298, Tabla2[Año],2022,Tabla2[Mes],10,Tabla2[SubCategoria Detalle],'Book 2.1_Casos registrados'!B307,Tabla2[Tipo],'Book 2.1_Casos registrados'!$A$299)</f>
        <v>0</v>
      </c>
      <c r="M307" s="5">
        <f>+COUNTIFS(Tabla2[Sede],'Book 2.1_Casos registrados'!$A$298, Tabla2[Año],2022,Tabla2[Mes],11,Tabla2[SubCategoria Detalle],'Book 2.1_Casos registrados'!B307,Tabla2[Tipo],'Book 2.1_Casos registrados'!$A$299)</f>
        <v>0</v>
      </c>
      <c r="N307" s="5"/>
    </row>
    <row r="308" spans="1:14" ht="15" x14ac:dyDescent="0.25">
      <c r="A308" s="56"/>
      <c r="B308" s="5"/>
      <c r="C308" s="5">
        <f>+COUNTIFS(Tabla2[Sede],'Book 2.1_Casos registrados'!$A$298, Tabla2[Año],2022,Tabla2[Mes],1,Tabla2[SubCategoria Detalle],'Book 2.1_Casos registrados'!B308,Tabla2[Tipo],'Book 2.1_Casos registrados'!$A$299)</f>
        <v>0</v>
      </c>
      <c r="D308" s="5">
        <f>+COUNTIFS(Tabla2[Sede],'Book 2.1_Casos registrados'!$A$298, Tabla2[Año],2022,Tabla2[Mes],2,Tabla2[SubCategoria Detalle],'Book 2.1_Casos registrados'!B308,Tabla2[Tipo],'Book 2.1_Casos registrados'!$A$299)</f>
        <v>0</v>
      </c>
      <c r="E308" s="5">
        <f>+COUNTIFS(Tabla2[Sede],'Book 2.1_Casos registrados'!$A$298, Tabla2[Año],2022,Tabla2[Mes],3,Tabla2[SubCategoria Detalle],'Book 2.1_Casos registrados'!B308,Tabla2[Tipo],'Book 2.1_Casos registrados'!$A$299)</f>
        <v>0</v>
      </c>
      <c r="F308" s="5">
        <f>+COUNTIFS(Tabla2[Sede],'Book 2.1_Casos registrados'!$A$298, Tabla2[Año],2022,Tabla2[Mes],4,Tabla2[SubCategoria Detalle],'Book 2.1_Casos registrados'!B308,Tabla2[Tipo],'Book 2.1_Casos registrados'!$A$299)</f>
        <v>0</v>
      </c>
      <c r="G308" s="5">
        <f>+COUNTIFS(Tabla2[Sede],'Book 2.1_Casos registrados'!$A$298, Tabla2[Año],2022,Tabla2[Mes],5,Tabla2[SubCategoria Detalle],'Book 2.1_Casos registrados'!B308,Tabla2[Tipo],'Book 2.1_Casos registrados'!$A$299)</f>
        <v>0</v>
      </c>
      <c r="H308" s="5">
        <f>+COUNTIFS(Tabla2[Sede],'Book 2.1_Casos registrados'!$A$298, Tabla2[Año],2022,Tabla2[Mes],6,Tabla2[SubCategoria Detalle],'Book 2.1_Casos registrados'!B308,Tabla2[Tipo],'Book 2.1_Casos registrados'!$A$299)</f>
        <v>0</v>
      </c>
      <c r="I308" s="5">
        <f>+COUNTIFS(Tabla2[Sede],'Book 2.1_Casos registrados'!$A$298, Tabla2[Año],2022,Tabla2[Mes],7,Tabla2[SubCategoria Detalle],'Book 2.1_Casos registrados'!B308,Tabla2[Tipo],'Book 2.1_Casos registrados'!$A$299)</f>
        <v>0</v>
      </c>
      <c r="J308" s="5">
        <f>+COUNTIFS(Tabla2[Sede],'Book 2.1_Casos registrados'!$A$298, Tabla2[Año],2022,Tabla2[Mes],8,Tabla2[SubCategoria Detalle],'Book 2.1_Casos registrados'!B308,Tabla2[Tipo],'Book 2.1_Casos registrados'!$A$299)</f>
        <v>0</v>
      </c>
      <c r="K308" s="5">
        <f>+COUNTIFS(Tabla2[Sede],'Book 2.1_Casos registrados'!$A$298, Tabla2[Año],2022,Tabla2[Mes],9,Tabla2[SubCategoria Detalle],'Book 2.1_Casos registrados'!B308,Tabla2[Tipo],'Book 2.1_Casos registrados'!$A$299)</f>
        <v>0</v>
      </c>
      <c r="L308" s="5">
        <f>+COUNTIFS(Tabla2[Sede],'Book 2.1_Casos registrados'!$A$298, Tabla2[Año],2022,Tabla2[Mes],10,Tabla2[SubCategoria Detalle],'Book 2.1_Casos registrados'!B308,Tabla2[Tipo],'Book 2.1_Casos registrados'!$A$299)</f>
        <v>0</v>
      </c>
      <c r="M308" s="5">
        <f>+COUNTIFS(Tabla2[Sede],'Book 2.1_Casos registrados'!$A$298, Tabla2[Año],2022,Tabla2[Mes],11,Tabla2[SubCategoria Detalle],'Book 2.1_Casos registrados'!B308,Tabla2[Tipo],'Book 2.1_Casos registrados'!$A$299)</f>
        <v>0</v>
      </c>
      <c r="N308" s="5"/>
    </row>
    <row r="309" spans="1:14" ht="15" x14ac:dyDescent="0.25">
      <c r="A309" s="56"/>
      <c r="B309" s="5"/>
      <c r="C309" s="5">
        <f>+COUNTIFS(Tabla2[Sede],'Book 2.1_Casos registrados'!$A$298, Tabla2[Año],2022,Tabla2[Mes],1,Tabla2[SubCategoria Detalle],'Book 2.1_Casos registrados'!B309,Tabla2[Tipo],'Book 2.1_Casos registrados'!$A$299)</f>
        <v>0</v>
      </c>
      <c r="D309" s="5">
        <f>+COUNTIFS(Tabla2[Sede],'Book 2.1_Casos registrados'!$A$298, Tabla2[Año],2022,Tabla2[Mes],2,Tabla2[SubCategoria Detalle],'Book 2.1_Casos registrados'!B309,Tabla2[Tipo],'Book 2.1_Casos registrados'!$A$299)</f>
        <v>0</v>
      </c>
      <c r="E309" s="5">
        <f>+COUNTIFS(Tabla2[Sede],'Book 2.1_Casos registrados'!$A$298, Tabla2[Año],2022,Tabla2[Mes],3,Tabla2[SubCategoria Detalle],'Book 2.1_Casos registrados'!B309,Tabla2[Tipo],'Book 2.1_Casos registrados'!$A$299)</f>
        <v>0</v>
      </c>
      <c r="F309" s="5">
        <f>+COUNTIFS(Tabla2[Sede],'Book 2.1_Casos registrados'!$A$298, Tabla2[Año],2022,Tabla2[Mes],4,Tabla2[SubCategoria Detalle],'Book 2.1_Casos registrados'!B309,Tabla2[Tipo],'Book 2.1_Casos registrados'!$A$299)</f>
        <v>0</v>
      </c>
      <c r="G309" s="5">
        <f>+COUNTIFS(Tabla2[Sede],'Book 2.1_Casos registrados'!$A$298, Tabla2[Año],2022,Tabla2[Mes],5,Tabla2[SubCategoria Detalle],'Book 2.1_Casos registrados'!B309,Tabla2[Tipo],'Book 2.1_Casos registrados'!$A$299)</f>
        <v>0</v>
      </c>
      <c r="H309" s="5">
        <f>+COUNTIFS(Tabla2[Sede],'Book 2.1_Casos registrados'!$A$298, Tabla2[Año],2022,Tabla2[Mes],6,Tabla2[SubCategoria Detalle],'Book 2.1_Casos registrados'!B309,Tabla2[Tipo],'Book 2.1_Casos registrados'!$A$299)</f>
        <v>0</v>
      </c>
      <c r="I309" s="5">
        <f>+COUNTIFS(Tabla2[Sede],'Book 2.1_Casos registrados'!$A$298, Tabla2[Año],2022,Tabla2[Mes],7,Tabla2[SubCategoria Detalle],'Book 2.1_Casos registrados'!B309,Tabla2[Tipo],'Book 2.1_Casos registrados'!$A$299)</f>
        <v>0</v>
      </c>
      <c r="J309" s="5">
        <f>+COUNTIFS(Tabla2[Sede],'Book 2.1_Casos registrados'!$A$298, Tabla2[Año],2022,Tabla2[Mes],8,Tabla2[SubCategoria Detalle],'Book 2.1_Casos registrados'!B309,Tabla2[Tipo],'Book 2.1_Casos registrados'!$A$299)</f>
        <v>0</v>
      </c>
      <c r="K309" s="5">
        <f>+COUNTIFS(Tabla2[Sede],'Book 2.1_Casos registrados'!$A$298, Tabla2[Año],2022,Tabla2[Mes],9,Tabla2[SubCategoria Detalle],'Book 2.1_Casos registrados'!B309,Tabla2[Tipo],'Book 2.1_Casos registrados'!$A$299)</f>
        <v>0</v>
      </c>
      <c r="L309" s="5">
        <f>+COUNTIFS(Tabla2[Sede],'Book 2.1_Casos registrados'!$A$298, Tabla2[Año],2022,Tabla2[Mes],10,Tabla2[SubCategoria Detalle],'Book 2.1_Casos registrados'!B309,Tabla2[Tipo],'Book 2.1_Casos registrados'!$A$299)</f>
        <v>0</v>
      </c>
      <c r="M309" s="5">
        <f>+COUNTIFS(Tabla2[Sede],'Book 2.1_Casos registrados'!$A$298, Tabla2[Año],2022,Tabla2[Mes],11,Tabla2[SubCategoria Detalle],'Book 2.1_Casos registrados'!B309,Tabla2[Tipo],'Book 2.1_Casos registrados'!$A$299)</f>
        <v>0</v>
      </c>
      <c r="N309" s="5"/>
    </row>
    <row r="310" spans="1:14" ht="15" x14ac:dyDescent="0.25">
      <c r="A310" s="56" t="s">
        <v>2</v>
      </c>
      <c r="B310" s="36" t="s">
        <v>7737</v>
      </c>
      <c r="C310" s="5">
        <f>+COUNTIFS(Tabla2[Sede],'Book 2.1_Casos registrados'!$A$298, Tabla2[Año],2022,Tabla2[Mes],1,Tabla2[SubCategoria Detalle],'Book 2.1_Casos registrados'!B310,Tabla2[Tipo],'Book 2.1_Casos registrados'!$A$310)</f>
        <v>0</v>
      </c>
      <c r="D310" s="5">
        <f>+COUNTIFS(Tabla2[Sede],'Book 2.1_Casos registrados'!$A$298, Tabla2[Año],2022,Tabla2[Mes],2,Tabla2[SubCategoria Detalle],'Book 2.1_Casos registrados'!B310,Tabla2[Tipo],'Book 2.1_Casos registrados'!$A$310)</f>
        <v>0</v>
      </c>
      <c r="E310" s="5">
        <f>+COUNTIFS(Tabla2[Sede],'Book 2.1_Casos registrados'!$A$298, Tabla2[Año],2022,Tabla2[Mes],3,Tabla2[SubCategoria Detalle],'Book 2.1_Casos registrados'!B310,Tabla2[Tipo],'Book 2.1_Casos registrados'!$A$310)</f>
        <v>0</v>
      </c>
      <c r="F310" s="5">
        <f>+COUNTIFS(Tabla2[Sede],'Book 2.1_Casos registrados'!$A$298, Tabla2[Año],2022,Tabla2[Mes],4,Tabla2[SubCategoria Detalle],'Book 2.1_Casos registrados'!B310,Tabla2[Tipo],'Book 2.1_Casos registrados'!$A$310)</f>
        <v>0</v>
      </c>
      <c r="G310" s="5">
        <f>+COUNTIFS(Tabla2[Sede],'Book 2.1_Casos registrados'!$A$298, Tabla2[Año],2022,Tabla2[Mes],5,Tabla2[SubCategoria Detalle],'Book 2.1_Casos registrados'!B310,Tabla2[Tipo],'Book 2.1_Casos registrados'!$A$310)</f>
        <v>0</v>
      </c>
      <c r="H310" s="5">
        <f>+COUNTIFS(Tabla2[Sede],'Book 2.1_Casos registrados'!$A$298, Tabla2[Año],2022,Tabla2[Mes],6,Tabla2[SubCategoria Detalle],'Book 2.1_Casos registrados'!B310,Tabla2[Tipo],'Book 2.1_Casos registrados'!$A$310)</f>
        <v>0</v>
      </c>
      <c r="I310" s="5">
        <f>+COUNTIFS(Tabla2[Sede],'Book 2.1_Casos registrados'!$A$298, Tabla2[Año],2022,Tabla2[Mes],7,Tabla2[SubCategoria Detalle],'Book 2.1_Casos registrados'!B310,Tabla2[Tipo],'Book 2.1_Casos registrados'!$A$310)</f>
        <v>0</v>
      </c>
      <c r="J310" s="5">
        <f>+COUNTIFS(Tabla2[Sede],'Book 2.1_Casos registrados'!$A$298, Tabla2[Año],2022,Tabla2[Mes],8,Tabla2[SubCategoria Detalle],'Book 2.1_Casos registrados'!B310,Tabla2[Tipo],'Book 2.1_Casos registrados'!$A$310)</f>
        <v>0</v>
      </c>
      <c r="K310" s="5">
        <f>+COUNTIFS(Tabla2[Sede],'Book 2.1_Casos registrados'!$A$298, Tabla2[Año],2022,Tabla2[Mes],9,Tabla2[SubCategoria Detalle],'Book 2.1_Casos registrados'!B310,Tabla2[Tipo],'Book 2.1_Casos registrados'!$A$310)</f>
        <v>0</v>
      </c>
      <c r="L310" s="5">
        <f>+COUNTIFS(Tabla2[Sede],'Book 2.1_Casos registrados'!$A$298, Tabla2[Año],2022,Tabla2[Mes],10,Tabla2[SubCategoria Detalle],'Book 2.1_Casos registrados'!B310,Tabla2[Tipo],'Book 2.1_Casos registrados'!$A$310)</f>
        <v>0</v>
      </c>
      <c r="M310" s="5">
        <f>+COUNTIFS(Tabla2[Sede],'Book 2.1_Casos registrados'!$A$298, Tabla2[Año],2022,Tabla2[Mes],11,Tabla2[SubCategoria Detalle],'Book 2.1_Casos registrados'!B310,Tabla2[Tipo],'Book 2.1_Casos registrados'!$A$310)</f>
        <v>0</v>
      </c>
      <c r="N310" s="5"/>
    </row>
    <row r="311" spans="1:14" ht="15" x14ac:dyDescent="0.25">
      <c r="A311" s="56"/>
      <c r="B311" s="36" t="s">
        <v>7721</v>
      </c>
      <c r="C311" s="5">
        <f>+COUNTIFS(Tabla2[Sede],'Book 2.1_Casos registrados'!$A$298, Tabla2[Año],2022,Tabla2[Mes],1,Tabla2[SubCategoria Detalle],'Book 2.1_Casos registrados'!B311,Tabla2[Tipo],'Book 2.1_Casos registrados'!$A$310)</f>
        <v>0</v>
      </c>
      <c r="D311" s="5">
        <f>+COUNTIFS(Tabla2[Sede],'Book 2.1_Casos registrados'!$A$298, Tabla2[Año],2022,Tabla2[Mes],2,Tabla2[SubCategoria Detalle],'Book 2.1_Casos registrados'!B311,Tabla2[Tipo],'Book 2.1_Casos registrados'!$A$310)</f>
        <v>0</v>
      </c>
      <c r="E311" s="5">
        <f>+COUNTIFS(Tabla2[Sede],'Book 2.1_Casos registrados'!$A$298, Tabla2[Año],2022,Tabla2[Mes],3,Tabla2[SubCategoria Detalle],'Book 2.1_Casos registrados'!B311,Tabla2[Tipo],'Book 2.1_Casos registrados'!$A$310)</f>
        <v>0</v>
      </c>
      <c r="F311" s="5">
        <f>+COUNTIFS(Tabla2[Sede],'Book 2.1_Casos registrados'!$A$298, Tabla2[Año],2022,Tabla2[Mes],4,Tabla2[SubCategoria Detalle],'Book 2.1_Casos registrados'!B311,Tabla2[Tipo],'Book 2.1_Casos registrados'!$A$310)</f>
        <v>0</v>
      </c>
      <c r="G311" s="5">
        <f>+COUNTIFS(Tabla2[Sede],'Book 2.1_Casos registrados'!$A$298, Tabla2[Año],2022,Tabla2[Mes],5,Tabla2[SubCategoria Detalle],'Book 2.1_Casos registrados'!B311,Tabla2[Tipo],'Book 2.1_Casos registrados'!$A$310)</f>
        <v>0</v>
      </c>
      <c r="H311" s="5">
        <f>+COUNTIFS(Tabla2[Sede],'Book 2.1_Casos registrados'!$A$298, Tabla2[Año],2022,Tabla2[Mes],6,Tabla2[SubCategoria Detalle],'Book 2.1_Casos registrados'!B311,Tabla2[Tipo],'Book 2.1_Casos registrados'!$A$310)</f>
        <v>0</v>
      </c>
      <c r="I311" s="5">
        <f>+COUNTIFS(Tabla2[Sede],'Book 2.1_Casos registrados'!$A$298, Tabla2[Año],2022,Tabla2[Mes],7,Tabla2[SubCategoria Detalle],'Book 2.1_Casos registrados'!B311,Tabla2[Tipo],'Book 2.1_Casos registrados'!$A$310)</f>
        <v>0</v>
      </c>
      <c r="J311" s="5">
        <f>+COUNTIFS(Tabla2[Sede],'Book 2.1_Casos registrados'!$A$298, Tabla2[Año],2022,Tabla2[Mes],8,Tabla2[SubCategoria Detalle],'Book 2.1_Casos registrados'!B311,Tabla2[Tipo],'Book 2.1_Casos registrados'!$A$310)</f>
        <v>0</v>
      </c>
      <c r="K311" s="5">
        <f>+COUNTIFS(Tabla2[Sede],'Book 2.1_Casos registrados'!$A$298, Tabla2[Año],2022,Tabla2[Mes],9,Tabla2[SubCategoria Detalle],'Book 2.1_Casos registrados'!B311,Tabla2[Tipo],'Book 2.1_Casos registrados'!$A$310)</f>
        <v>0</v>
      </c>
      <c r="L311" s="5">
        <f>+COUNTIFS(Tabla2[Sede],'Book 2.1_Casos registrados'!$A$298, Tabla2[Año],2022,Tabla2[Mes],10,Tabla2[SubCategoria Detalle],'Book 2.1_Casos registrados'!B311,Tabla2[Tipo],'Book 2.1_Casos registrados'!$A$310)</f>
        <v>0</v>
      </c>
      <c r="M311" s="5">
        <f>+COUNTIFS(Tabla2[Sede],'Book 2.1_Casos registrados'!$A$298, Tabla2[Año],2022,Tabla2[Mes],11,Tabla2[SubCategoria Detalle],'Book 2.1_Casos registrados'!B311,Tabla2[Tipo],'Book 2.1_Casos registrados'!$A$310)</f>
        <v>0</v>
      </c>
      <c r="N311" s="5"/>
    </row>
    <row r="312" spans="1:14" ht="15" x14ac:dyDescent="0.25">
      <c r="A312" s="56"/>
      <c r="B312" s="36" t="s">
        <v>8893</v>
      </c>
      <c r="C312" s="5">
        <f>+COUNTIFS(Tabla2[Sede],'Book 2.1_Casos registrados'!$A$298, Tabla2[Año],2022,Tabla2[Mes],1,Tabla2[SubCategoria Detalle],'Book 2.1_Casos registrados'!B312,Tabla2[Tipo],'Book 2.1_Casos registrados'!$A$310)</f>
        <v>0</v>
      </c>
      <c r="D312" s="5">
        <f>+COUNTIFS(Tabla2[Sede],'Book 2.1_Casos registrados'!$A$298, Tabla2[Año],2022,Tabla2[Mes],2,Tabla2[SubCategoria Detalle],'Book 2.1_Casos registrados'!B312,Tabla2[Tipo],'Book 2.1_Casos registrados'!$A$310)</f>
        <v>0</v>
      </c>
      <c r="E312" s="5">
        <f>+COUNTIFS(Tabla2[Sede],'Book 2.1_Casos registrados'!$A$298, Tabla2[Año],2022,Tabla2[Mes],3,Tabla2[SubCategoria Detalle],'Book 2.1_Casos registrados'!B312,Tabla2[Tipo],'Book 2.1_Casos registrados'!$A$310)</f>
        <v>0</v>
      </c>
      <c r="F312" s="5">
        <f>+COUNTIFS(Tabla2[Sede],'Book 2.1_Casos registrados'!$A$298, Tabla2[Año],2022,Tabla2[Mes],4,Tabla2[SubCategoria Detalle],'Book 2.1_Casos registrados'!B312,Tabla2[Tipo],'Book 2.1_Casos registrados'!$A$310)</f>
        <v>0</v>
      </c>
      <c r="G312" s="5">
        <f>+COUNTIFS(Tabla2[Sede],'Book 2.1_Casos registrados'!$A$298, Tabla2[Año],2022,Tabla2[Mes],5,Tabla2[SubCategoria Detalle],'Book 2.1_Casos registrados'!B312,Tabla2[Tipo],'Book 2.1_Casos registrados'!$A$310)</f>
        <v>0</v>
      </c>
      <c r="H312" s="5">
        <f>+COUNTIFS(Tabla2[Sede],'Book 2.1_Casos registrados'!$A$298, Tabla2[Año],2022,Tabla2[Mes],6,Tabla2[SubCategoria Detalle],'Book 2.1_Casos registrados'!B312,Tabla2[Tipo],'Book 2.1_Casos registrados'!$A$310)</f>
        <v>0</v>
      </c>
      <c r="I312" s="5">
        <f>+COUNTIFS(Tabla2[Sede],'Book 2.1_Casos registrados'!$A$298, Tabla2[Año],2022,Tabla2[Mes],7,Tabla2[SubCategoria Detalle],'Book 2.1_Casos registrados'!B312,Tabla2[Tipo],'Book 2.1_Casos registrados'!$A$310)</f>
        <v>0</v>
      </c>
      <c r="J312" s="5">
        <f>+COUNTIFS(Tabla2[Sede],'Book 2.1_Casos registrados'!$A$298, Tabla2[Año],2022,Tabla2[Mes],8,Tabla2[SubCategoria Detalle],'Book 2.1_Casos registrados'!B312,Tabla2[Tipo],'Book 2.1_Casos registrados'!$A$310)</f>
        <v>0</v>
      </c>
      <c r="K312" s="5">
        <f>+COUNTIFS(Tabla2[Sede],'Book 2.1_Casos registrados'!$A$298, Tabla2[Año],2022,Tabla2[Mes],9,Tabla2[SubCategoria Detalle],'Book 2.1_Casos registrados'!B312,Tabla2[Tipo],'Book 2.1_Casos registrados'!$A$310)</f>
        <v>0</v>
      </c>
      <c r="L312" s="5">
        <f>+COUNTIFS(Tabla2[Sede],'Book 2.1_Casos registrados'!$A$298, Tabla2[Año],2022,Tabla2[Mes],10,Tabla2[SubCategoria Detalle],'Book 2.1_Casos registrados'!B312,Tabla2[Tipo],'Book 2.1_Casos registrados'!$A$310)</f>
        <v>0</v>
      </c>
      <c r="M312" s="5">
        <f>+COUNTIFS(Tabla2[Sede],'Book 2.1_Casos registrados'!$A$298, Tabla2[Año],2022,Tabla2[Mes],11,Tabla2[SubCategoria Detalle],'Book 2.1_Casos registrados'!B312,Tabla2[Tipo],'Book 2.1_Casos registrados'!$A$310)</f>
        <v>0</v>
      </c>
      <c r="N312" s="5"/>
    </row>
    <row r="313" spans="1:14" ht="15" x14ac:dyDescent="0.25">
      <c r="A313" s="56"/>
      <c r="B313" s="36" t="s">
        <v>8099</v>
      </c>
      <c r="C313" s="5">
        <f>+COUNTIFS(Tabla2[Sede],'Book 2.1_Casos registrados'!$A$298, Tabla2[Año],2022,Tabla2[Mes],1,Tabla2[SubCategoria Detalle],'Book 2.1_Casos registrados'!B313,Tabla2[Tipo],'Book 2.1_Casos registrados'!$A$310)</f>
        <v>0</v>
      </c>
      <c r="D313" s="5">
        <f>+COUNTIFS(Tabla2[Sede],'Book 2.1_Casos registrados'!$A$298, Tabla2[Año],2022,Tabla2[Mes],2,Tabla2[SubCategoria Detalle],'Book 2.1_Casos registrados'!B313,Tabla2[Tipo],'Book 2.1_Casos registrados'!$A$310)</f>
        <v>0</v>
      </c>
      <c r="E313" s="5">
        <f>+COUNTIFS(Tabla2[Sede],'Book 2.1_Casos registrados'!$A$298, Tabla2[Año],2022,Tabla2[Mes],3,Tabla2[SubCategoria Detalle],'Book 2.1_Casos registrados'!B313,Tabla2[Tipo],'Book 2.1_Casos registrados'!$A$310)</f>
        <v>0</v>
      </c>
      <c r="F313" s="5">
        <f>+COUNTIFS(Tabla2[Sede],'Book 2.1_Casos registrados'!$A$298, Tabla2[Año],2022,Tabla2[Mes],4,Tabla2[SubCategoria Detalle],'Book 2.1_Casos registrados'!B313,Tabla2[Tipo],'Book 2.1_Casos registrados'!$A$310)</f>
        <v>0</v>
      </c>
      <c r="G313" s="5">
        <f>+COUNTIFS(Tabla2[Sede],'Book 2.1_Casos registrados'!$A$298, Tabla2[Año],2022,Tabla2[Mes],5,Tabla2[SubCategoria Detalle],'Book 2.1_Casos registrados'!B313,Tabla2[Tipo],'Book 2.1_Casos registrados'!$A$310)</f>
        <v>0</v>
      </c>
      <c r="H313" s="5">
        <f>+COUNTIFS(Tabla2[Sede],'Book 2.1_Casos registrados'!$A$298, Tabla2[Año],2022,Tabla2[Mes],6,Tabla2[SubCategoria Detalle],'Book 2.1_Casos registrados'!B313,Tabla2[Tipo],'Book 2.1_Casos registrados'!$A$310)</f>
        <v>0</v>
      </c>
      <c r="I313" s="5">
        <f>+COUNTIFS(Tabla2[Sede],'Book 2.1_Casos registrados'!$A$298, Tabla2[Año],2022,Tabla2[Mes],7,Tabla2[SubCategoria Detalle],'Book 2.1_Casos registrados'!B313,Tabla2[Tipo],'Book 2.1_Casos registrados'!$A$310)</f>
        <v>0</v>
      </c>
      <c r="J313" s="5">
        <f>+COUNTIFS(Tabla2[Sede],'Book 2.1_Casos registrados'!$A$298, Tabla2[Año],2022,Tabla2[Mes],8,Tabla2[SubCategoria Detalle],'Book 2.1_Casos registrados'!B313,Tabla2[Tipo],'Book 2.1_Casos registrados'!$A$310)</f>
        <v>0</v>
      </c>
      <c r="K313" s="5">
        <f>+COUNTIFS(Tabla2[Sede],'Book 2.1_Casos registrados'!$A$298, Tabla2[Año],2022,Tabla2[Mes],9,Tabla2[SubCategoria Detalle],'Book 2.1_Casos registrados'!B313,Tabla2[Tipo],'Book 2.1_Casos registrados'!$A$310)</f>
        <v>0</v>
      </c>
      <c r="L313" s="5">
        <f>+COUNTIFS(Tabla2[Sede],'Book 2.1_Casos registrados'!$A$298, Tabla2[Año],2022,Tabla2[Mes],10,Tabla2[SubCategoria Detalle],'Book 2.1_Casos registrados'!B313,Tabla2[Tipo],'Book 2.1_Casos registrados'!$A$310)</f>
        <v>0</v>
      </c>
      <c r="M313" s="5">
        <f>+COUNTIFS(Tabla2[Sede],'Book 2.1_Casos registrados'!$A$298, Tabla2[Año],2022,Tabla2[Mes],11,Tabla2[SubCategoria Detalle],'Book 2.1_Casos registrados'!B313,Tabla2[Tipo],'Book 2.1_Casos registrados'!$A$310)</f>
        <v>0</v>
      </c>
      <c r="N313" s="5"/>
    </row>
    <row r="314" spans="1:14" ht="15" x14ac:dyDescent="0.25">
      <c r="A314" s="56"/>
      <c r="B314" s="36" t="s">
        <v>7729</v>
      </c>
      <c r="C314" s="5">
        <f>+COUNTIFS(Tabla2[Sede],'Book 2.1_Casos registrados'!$A$298, Tabla2[Año],2022,Tabla2[Mes],1,Tabla2[SubCategoria Detalle],'Book 2.1_Casos registrados'!B314,Tabla2[Tipo],'Book 2.1_Casos registrados'!$A$310)</f>
        <v>0</v>
      </c>
      <c r="D314" s="5">
        <f>+COUNTIFS(Tabla2[Sede],'Book 2.1_Casos registrados'!$A$298, Tabla2[Año],2022,Tabla2[Mes],2,Tabla2[SubCategoria Detalle],'Book 2.1_Casos registrados'!B314,Tabla2[Tipo],'Book 2.1_Casos registrados'!$A$310)</f>
        <v>0</v>
      </c>
      <c r="E314" s="5">
        <f>+COUNTIFS(Tabla2[Sede],'Book 2.1_Casos registrados'!$A$298, Tabla2[Año],2022,Tabla2[Mes],3,Tabla2[SubCategoria Detalle],'Book 2.1_Casos registrados'!B314,Tabla2[Tipo],'Book 2.1_Casos registrados'!$A$310)</f>
        <v>0</v>
      </c>
      <c r="F314" s="5">
        <f>+COUNTIFS(Tabla2[Sede],'Book 2.1_Casos registrados'!$A$298, Tabla2[Año],2022,Tabla2[Mes],4,Tabla2[SubCategoria Detalle],'Book 2.1_Casos registrados'!B314,Tabla2[Tipo],'Book 2.1_Casos registrados'!$A$310)</f>
        <v>0</v>
      </c>
      <c r="G314" s="5">
        <f>+COUNTIFS(Tabla2[Sede],'Book 2.1_Casos registrados'!$A$298, Tabla2[Año],2022,Tabla2[Mes],5,Tabla2[SubCategoria Detalle],'Book 2.1_Casos registrados'!B314,Tabla2[Tipo],'Book 2.1_Casos registrados'!$A$310)</f>
        <v>0</v>
      </c>
      <c r="H314" s="5">
        <f>+COUNTIFS(Tabla2[Sede],'Book 2.1_Casos registrados'!$A$298, Tabla2[Año],2022,Tabla2[Mes],6,Tabla2[SubCategoria Detalle],'Book 2.1_Casos registrados'!B314,Tabla2[Tipo],'Book 2.1_Casos registrados'!$A$310)</f>
        <v>0</v>
      </c>
      <c r="I314" s="5">
        <f>+COUNTIFS(Tabla2[Sede],'Book 2.1_Casos registrados'!$A$298, Tabla2[Año],2022,Tabla2[Mes],7,Tabla2[SubCategoria Detalle],'Book 2.1_Casos registrados'!B314,Tabla2[Tipo],'Book 2.1_Casos registrados'!$A$310)</f>
        <v>0</v>
      </c>
      <c r="J314" s="5">
        <f>+COUNTIFS(Tabla2[Sede],'Book 2.1_Casos registrados'!$A$298, Tabla2[Año],2022,Tabla2[Mes],8,Tabla2[SubCategoria Detalle],'Book 2.1_Casos registrados'!B314,Tabla2[Tipo],'Book 2.1_Casos registrados'!$A$310)</f>
        <v>0</v>
      </c>
      <c r="K314" s="5">
        <f>+COUNTIFS(Tabla2[Sede],'Book 2.1_Casos registrados'!$A$298, Tabla2[Año],2022,Tabla2[Mes],9,Tabla2[SubCategoria Detalle],'Book 2.1_Casos registrados'!B314,Tabla2[Tipo],'Book 2.1_Casos registrados'!$A$310)</f>
        <v>0</v>
      </c>
      <c r="L314" s="5">
        <f>+COUNTIFS(Tabla2[Sede],'Book 2.1_Casos registrados'!$A$298, Tabla2[Año],2022,Tabla2[Mes],10,Tabla2[SubCategoria Detalle],'Book 2.1_Casos registrados'!B314,Tabla2[Tipo],'Book 2.1_Casos registrados'!$A$310)</f>
        <v>0</v>
      </c>
      <c r="M314" s="5">
        <f>+COUNTIFS(Tabla2[Sede],'Book 2.1_Casos registrados'!$A$298, Tabla2[Año],2022,Tabla2[Mes],11,Tabla2[SubCategoria Detalle],'Book 2.1_Casos registrados'!B314,Tabla2[Tipo],'Book 2.1_Casos registrados'!$A$310)</f>
        <v>0</v>
      </c>
      <c r="N314" s="5"/>
    </row>
    <row r="315" spans="1:14" ht="15" x14ac:dyDescent="0.25">
      <c r="A315" s="56"/>
      <c r="B315" s="36" t="s">
        <v>7741</v>
      </c>
      <c r="C315" s="5">
        <f>+COUNTIFS(Tabla2[Sede],'Book 2.1_Casos registrados'!$A$298, Tabla2[Año],2022,Tabla2[Mes],1,Tabla2[SubCategoria Detalle],'Book 2.1_Casos registrados'!B315,Tabla2[Tipo],'Book 2.1_Casos registrados'!$A$310)</f>
        <v>0</v>
      </c>
      <c r="D315" s="5">
        <f>+COUNTIFS(Tabla2[Sede],'Book 2.1_Casos registrados'!$A$298, Tabla2[Año],2022,Tabla2[Mes],2,Tabla2[SubCategoria Detalle],'Book 2.1_Casos registrados'!B315,Tabla2[Tipo],'Book 2.1_Casos registrados'!$A$310)</f>
        <v>0</v>
      </c>
      <c r="E315" s="5">
        <f>+COUNTIFS(Tabla2[Sede],'Book 2.1_Casos registrados'!$A$298, Tabla2[Año],2022,Tabla2[Mes],3,Tabla2[SubCategoria Detalle],'Book 2.1_Casos registrados'!B315,Tabla2[Tipo],'Book 2.1_Casos registrados'!$A$310)</f>
        <v>0</v>
      </c>
      <c r="F315" s="5">
        <f>+COUNTIFS(Tabla2[Sede],'Book 2.1_Casos registrados'!$A$298, Tabla2[Año],2022,Tabla2[Mes],4,Tabla2[SubCategoria Detalle],'Book 2.1_Casos registrados'!B315,Tabla2[Tipo],'Book 2.1_Casos registrados'!$A$310)</f>
        <v>0</v>
      </c>
      <c r="G315" s="5">
        <f>+COUNTIFS(Tabla2[Sede],'Book 2.1_Casos registrados'!$A$298, Tabla2[Año],2022,Tabla2[Mes],5,Tabla2[SubCategoria Detalle],'Book 2.1_Casos registrados'!B315,Tabla2[Tipo],'Book 2.1_Casos registrados'!$A$310)</f>
        <v>0</v>
      </c>
      <c r="H315" s="5">
        <f>+COUNTIFS(Tabla2[Sede],'Book 2.1_Casos registrados'!$A$298, Tabla2[Año],2022,Tabla2[Mes],6,Tabla2[SubCategoria Detalle],'Book 2.1_Casos registrados'!B315,Tabla2[Tipo],'Book 2.1_Casos registrados'!$A$310)</f>
        <v>0</v>
      </c>
      <c r="I315" s="5">
        <f>+COUNTIFS(Tabla2[Sede],'Book 2.1_Casos registrados'!$A$298, Tabla2[Año],2022,Tabla2[Mes],7,Tabla2[SubCategoria Detalle],'Book 2.1_Casos registrados'!B315,Tabla2[Tipo],'Book 2.1_Casos registrados'!$A$310)</f>
        <v>0</v>
      </c>
      <c r="J315" s="5">
        <f>+COUNTIFS(Tabla2[Sede],'Book 2.1_Casos registrados'!$A$298, Tabla2[Año],2022,Tabla2[Mes],8,Tabla2[SubCategoria Detalle],'Book 2.1_Casos registrados'!B315,Tabla2[Tipo],'Book 2.1_Casos registrados'!$A$310)</f>
        <v>0</v>
      </c>
      <c r="K315" s="5">
        <f>+COUNTIFS(Tabla2[Sede],'Book 2.1_Casos registrados'!$A$298, Tabla2[Año],2022,Tabla2[Mes],9,Tabla2[SubCategoria Detalle],'Book 2.1_Casos registrados'!B315,Tabla2[Tipo],'Book 2.1_Casos registrados'!$A$310)</f>
        <v>0</v>
      </c>
      <c r="L315" s="5">
        <f>+COUNTIFS(Tabla2[Sede],'Book 2.1_Casos registrados'!$A$298, Tabla2[Año],2022,Tabla2[Mes],10,Tabla2[SubCategoria Detalle],'Book 2.1_Casos registrados'!B315,Tabla2[Tipo],'Book 2.1_Casos registrados'!$A$310)</f>
        <v>0</v>
      </c>
      <c r="M315" s="5">
        <f>+COUNTIFS(Tabla2[Sede],'Book 2.1_Casos registrados'!$A$298, Tabla2[Año],2022,Tabla2[Mes],11,Tabla2[SubCategoria Detalle],'Book 2.1_Casos registrados'!B315,Tabla2[Tipo],'Book 2.1_Casos registrados'!$A$310)</f>
        <v>0</v>
      </c>
      <c r="N315" s="5"/>
    </row>
    <row r="316" spans="1:14" ht="15" x14ac:dyDescent="0.25">
      <c r="A316" s="56"/>
      <c r="B316" s="36" t="s">
        <v>7738</v>
      </c>
      <c r="C316" s="5">
        <f>+COUNTIFS(Tabla2[Sede],'Book 2.1_Casos registrados'!$A$298, Tabla2[Año],2022,Tabla2[Mes],1,Tabla2[SubCategoria Detalle],'Book 2.1_Casos registrados'!B316,Tabla2[Tipo],'Book 2.1_Casos registrados'!$A$310)</f>
        <v>0</v>
      </c>
      <c r="D316" s="5">
        <f>+COUNTIFS(Tabla2[Sede],'Book 2.1_Casos registrados'!$A$298, Tabla2[Año],2022,Tabla2[Mes],2,Tabla2[SubCategoria Detalle],'Book 2.1_Casos registrados'!B316,Tabla2[Tipo],'Book 2.1_Casos registrados'!$A$310)</f>
        <v>0</v>
      </c>
      <c r="E316" s="5">
        <f>+COUNTIFS(Tabla2[Sede],'Book 2.1_Casos registrados'!$A$298, Tabla2[Año],2022,Tabla2[Mes],3,Tabla2[SubCategoria Detalle],'Book 2.1_Casos registrados'!B316,Tabla2[Tipo],'Book 2.1_Casos registrados'!$A$310)</f>
        <v>0</v>
      </c>
      <c r="F316" s="5">
        <f>+COUNTIFS(Tabla2[Sede],'Book 2.1_Casos registrados'!$A$298, Tabla2[Año],2022,Tabla2[Mes],4,Tabla2[SubCategoria Detalle],'Book 2.1_Casos registrados'!B316,Tabla2[Tipo],'Book 2.1_Casos registrados'!$A$310)</f>
        <v>0</v>
      </c>
      <c r="G316" s="5">
        <f>+COUNTIFS(Tabla2[Sede],'Book 2.1_Casos registrados'!$A$298, Tabla2[Año],2022,Tabla2[Mes],5,Tabla2[SubCategoria Detalle],'Book 2.1_Casos registrados'!B316,Tabla2[Tipo],'Book 2.1_Casos registrados'!$A$310)</f>
        <v>0</v>
      </c>
      <c r="H316" s="5">
        <f>+COUNTIFS(Tabla2[Sede],'Book 2.1_Casos registrados'!$A$298, Tabla2[Año],2022,Tabla2[Mes],6,Tabla2[SubCategoria Detalle],'Book 2.1_Casos registrados'!B316,Tabla2[Tipo],'Book 2.1_Casos registrados'!$A$310)</f>
        <v>0</v>
      </c>
      <c r="I316" s="5">
        <f>+COUNTIFS(Tabla2[Sede],'Book 2.1_Casos registrados'!$A$298, Tabla2[Año],2022,Tabla2[Mes],7,Tabla2[SubCategoria Detalle],'Book 2.1_Casos registrados'!B316,Tabla2[Tipo],'Book 2.1_Casos registrados'!$A$310)</f>
        <v>0</v>
      </c>
      <c r="J316" s="5">
        <f>+COUNTIFS(Tabla2[Sede],'Book 2.1_Casos registrados'!$A$298, Tabla2[Año],2022,Tabla2[Mes],8,Tabla2[SubCategoria Detalle],'Book 2.1_Casos registrados'!B316,Tabla2[Tipo],'Book 2.1_Casos registrados'!$A$310)</f>
        <v>0</v>
      </c>
      <c r="K316" s="5">
        <f>+COUNTIFS(Tabla2[Sede],'Book 2.1_Casos registrados'!$A$298, Tabla2[Año],2022,Tabla2[Mes],9,Tabla2[SubCategoria Detalle],'Book 2.1_Casos registrados'!B316,Tabla2[Tipo],'Book 2.1_Casos registrados'!$A$310)</f>
        <v>0</v>
      </c>
      <c r="L316" s="5">
        <f>+COUNTIFS(Tabla2[Sede],'Book 2.1_Casos registrados'!$A$298, Tabla2[Año],2022,Tabla2[Mes],10,Tabla2[SubCategoria Detalle],'Book 2.1_Casos registrados'!B316,Tabla2[Tipo],'Book 2.1_Casos registrados'!$A$310)</f>
        <v>0</v>
      </c>
      <c r="M316" s="5">
        <f>+COUNTIFS(Tabla2[Sede],'Book 2.1_Casos registrados'!$A$298, Tabla2[Año],2022,Tabla2[Mes],11,Tabla2[SubCategoria Detalle],'Book 2.1_Casos registrados'!B316,Tabla2[Tipo],'Book 2.1_Casos registrados'!$A$310)</f>
        <v>0</v>
      </c>
      <c r="N316" s="5"/>
    </row>
    <row r="317" spans="1:14" ht="15" x14ac:dyDescent="0.25">
      <c r="A317" s="56"/>
      <c r="B317" s="36" t="s">
        <v>7734</v>
      </c>
      <c r="C317" s="5">
        <f>+COUNTIFS(Tabla2[Sede],'Book 2.1_Casos registrados'!$A$298, Tabla2[Año],2022,Tabla2[Mes],1,Tabla2[SubCategoria Detalle],'Book 2.1_Casos registrados'!B317,Tabla2[Tipo],'Book 2.1_Casos registrados'!$A$310)</f>
        <v>0</v>
      </c>
      <c r="D317" s="5">
        <f>+COUNTIFS(Tabla2[Sede],'Book 2.1_Casos registrados'!$A$298, Tabla2[Año],2022,Tabla2[Mes],2,Tabla2[SubCategoria Detalle],'Book 2.1_Casos registrados'!B317,Tabla2[Tipo],'Book 2.1_Casos registrados'!$A$310)</f>
        <v>0</v>
      </c>
      <c r="E317" s="5">
        <f>+COUNTIFS(Tabla2[Sede],'Book 2.1_Casos registrados'!$A$298, Tabla2[Año],2022,Tabla2[Mes],3,Tabla2[SubCategoria Detalle],'Book 2.1_Casos registrados'!B317,Tabla2[Tipo],'Book 2.1_Casos registrados'!$A$310)</f>
        <v>0</v>
      </c>
      <c r="F317" s="5">
        <f>+COUNTIFS(Tabla2[Sede],'Book 2.1_Casos registrados'!$A$298, Tabla2[Año],2022,Tabla2[Mes],4,Tabla2[SubCategoria Detalle],'Book 2.1_Casos registrados'!B317,Tabla2[Tipo],'Book 2.1_Casos registrados'!$A$310)</f>
        <v>0</v>
      </c>
      <c r="G317" s="5">
        <f>+COUNTIFS(Tabla2[Sede],'Book 2.1_Casos registrados'!$A$298, Tabla2[Año],2022,Tabla2[Mes],5,Tabla2[SubCategoria Detalle],'Book 2.1_Casos registrados'!B317,Tabla2[Tipo],'Book 2.1_Casos registrados'!$A$310)</f>
        <v>0</v>
      </c>
      <c r="H317" s="5">
        <f>+COUNTIFS(Tabla2[Sede],'Book 2.1_Casos registrados'!$A$298, Tabla2[Año],2022,Tabla2[Mes],6,Tabla2[SubCategoria Detalle],'Book 2.1_Casos registrados'!B317,Tabla2[Tipo],'Book 2.1_Casos registrados'!$A$310)</f>
        <v>0</v>
      </c>
      <c r="I317" s="5">
        <f>+COUNTIFS(Tabla2[Sede],'Book 2.1_Casos registrados'!$A$298, Tabla2[Año],2022,Tabla2[Mes],7,Tabla2[SubCategoria Detalle],'Book 2.1_Casos registrados'!B317,Tabla2[Tipo],'Book 2.1_Casos registrados'!$A$310)</f>
        <v>0</v>
      </c>
      <c r="J317" s="5">
        <f>+COUNTIFS(Tabla2[Sede],'Book 2.1_Casos registrados'!$A$298, Tabla2[Año],2022,Tabla2[Mes],8,Tabla2[SubCategoria Detalle],'Book 2.1_Casos registrados'!B317,Tabla2[Tipo],'Book 2.1_Casos registrados'!$A$310)</f>
        <v>0</v>
      </c>
      <c r="K317" s="5">
        <f>+COUNTIFS(Tabla2[Sede],'Book 2.1_Casos registrados'!$A$298, Tabla2[Año],2022,Tabla2[Mes],9,Tabla2[SubCategoria Detalle],'Book 2.1_Casos registrados'!B317,Tabla2[Tipo],'Book 2.1_Casos registrados'!$A$310)</f>
        <v>0</v>
      </c>
      <c r="L317" s="5">
        <f>+COUNTIFS(Tabla2[Sede],'Book 2.1_Casos registrados'!$A$298, Tabla2[Año],2022,Tabla2[Mes],10,Tabla2[SubCategoria Detalle],'Book 2.1_Casos registrados'!B317,Tabla2[Tipo],'Book 2.1_Casos registrados'!$A$310)</f>
        <v>0</v>
      </c>
      <c r="M317" s="5">
        <f>+COUNTIFS(Tabla2[Sede],'Book 2.1_Casos registrados'!$A$298, Tabla2[Año],2022,Tabla2[Mes],11,Tabla2[SubCategoria Detalle],'Book 2.1_Casos registrados'!B317,Tabla2[Tipo],'Book 2.1_Casos registrados'!$A$310)</f>
        <v>0</v>
      </c>
      <c r="N317" s="5"/>
    </row>
    <row r="318" spans="1:14" ht="15" x14ac:dyDescent="0.25">
      <c r="A318" s="56"/>
      <c r="B318" s="36" t="s">
        <v>7770</v>
      </c>
      <c r="C318" s="5">
        <f>+COUNTIFS(Tabla2[Sede],'Book 2.1_Casos registrados'!$A$298, Tabla2[Año],2022,Tabla2[Mes],1,Tabla2[SubCategoria Detalle],'Book 2.1_Casos registrados'!B318,Tabla2[Tipo],'Book 2.1_Casos registrados'!$A$310)</f>
        <v>0</v>
      </c>
      <c r="D318" s="5">
        <f>+COUNTIFS(Tabla2[Sede],'Book 2.1_Casos registrados'!$A$298, Tabla2[Año],2022,Tabla2[Mes],2,Tabla2[SubCategoria Detalle],'Book 2.1_Casos registrados'!B318,Tabla2[Tipo],'Book 2.1_Casos registrados'!$A$310)</f>
        <v>0</v>
      </c>
      <c r="E318" s="5">
        <f>+COUNTIFS(Tabla2[Sede],'Book 2.1_Casos registrados'!$A$298, Tabla2[Año],2022,Tabla2[Mes],3,Tabla2[SubCategoria Detalle],'Book 2.1_Casos registrados'!B318,Tabla2[Tipo],'Book 2.1_Casos registrados'!$A$310)</f>
        <v>0</v>
      </c>
      <c r="F318" s="5">
        <f>+COUNTIFS(Tabla2[Sede],'Book 2.1_Casos registrados'!$A$298, Tabla2[Año],2022,Tabla2[Mes],4,Tabla2[SubCategoria Detalle],'Book 2.1_Casos registrados'!B318,Tabla2[Tipo],'Book 2.1_Casos registrados'!$A$310)</f>
        <v>0</v>
      </c>
      <c r="G318" s="5">
        <f>+COUNTIFS(Tabla2[Sede],'Book 2.1_Casos registrados'!$A$298, Tabla2[Año],2022,Tabla2[Mes],5,Tabla2[SubCategoria Detalle],'Book 2.1_Casos registrados'!B318,Tabla2[Tipo],'Book 2.1_Casos registrados'!$A$310)</f>
        <v>0</v>
      </c>
      <c r="H318" s="5">
        <f>+COUNTIFS(Tabla2[Sede],'Book 2.1_Casos registrados'!$A$298, Tabla2[Año],2022,Tabla2[Mes],6,Tabla2[SubCategoria Detalle],'Book 2.1_Casos registrados'!B318,Tabla2[Tipo],'Book 2.1_Casos registrados'!$A$310)</f>
        <v>0</v>
      </c>
      <c r="I318" s="5">
        <f>+COUNTIFS(Tabla2[Sede],'Book 2.1_Casos registrados'!$A$298, Tabla2[Año],2022,Tabla2[Mes],7,Tabla2[SubCategoria Detalle],'Book 2.1_Casos registrados'!B318,Tabla2[Tipo],'Book 2.1_Casos registrados'!$A$310)</f>
        <v>0</v>
      </c>
      <c r="J318" s="5">
        <f>+COUNTIFS(Tabla2[Sede],'Book 2.1_Casos registrados'!$A$298, Tabla2[Año],2022,Tabla2[Mes],8,Tabla2[SubCategoria Detalle],'Book 2.1_Casos registrados'!B318,Tabla2[Tipo],'Book 2.1_Casos registrados'!$A$310)</f>
        <v>0</v>
      </c>
      <c r="K318" s="5">
        <f>+COUNTIFS(Tabla2[Sede],'Book 2.1_Casos registrados'!$A$298, Tabla2[Año],2022,Tabla2[Mes],9,Tabla2[SubCategoria Detalle],'Book 2.1_Casos registrados'!B318,Tabla2[Tipo],'Book 2.1_Casos registrados'!$A$310)</f>
        <v>0</v>
      </c>
      <c r="L318" s="5">
        <f>+COUNTIFS(Tabla2[Sede],'Book 2.1_Casos registrados'!$A$298, Tabla2[Año],2022,Tabla2[Mes],10,Tabla2[SubCategoria Detalle],'Book 2.1_Casos registrados'!B318,Tabla2[Tipo],'Book 2.1_Casos registrados'!$A$310)</f>
        <v>0</v>
      </c>
      <c r="M318" s="5">
        <f>+COUNTIFS(Tabla2[Sede],'Book 2.1_Casos registrados'!$A$298, Tabla2[Año],2022,Tabla2[Mes],11,Tabla2[SubCategoria Detalle],'Book 2.1_Casos registrados'!B318,Tabla2[Tipo],'Book 2.1_Casos registrados'!$A$310)</f>
        <v>0</v>
      </c>
      <c r="N318" s="5"/>
    </row>
    <row r="319" spans="1:14" ht="15" x14ac:dyDescent="0.25">
      <c r="A319" s="56" t="s">
        <v>7</v>
      </c>
      <c r="B319" s="36" t="s">
        <v>7722</v>
      </c>
      <c r="C319" s="5">
        <f>+COUNTIFS(Tabla2[Sede],'Book 2.1_Casos registrados'!$A$298, Tabla2[Año],2022,Tabla2[Mes],1,Tabla2[SubCategoria Detalle],'Book 2.1_Casos registrados'!B319,Tabla2[Tipo],'Book 2.1_Casos registrados'!$A$319)</f>
        <v>1</v>
      </c>
      <c r="D319" s="5">
        <f>+COUNTIFS(Tabla2[Sede],'Book 2.1_Casos registrados'!$A$298, Tabla2[Año],2022,Tabla2[Mes],2,Tabla2[SubCategoria Detalle],'Book 2.1_Casos registrados'!B319,Tabla2[Tipo],'Book 2.1_Casos registrados'!$A$319)</f>
        <v>0</v>
      </c>
      <c r="E319" s="5">
        <f>+COUNTIFS(Tabla2[Sede],'Book 2.1_Casos registrados'!$A$298, Tabla2[Año],2022,Tabla2[Mes],3,Tabla2[SubCategoria Detalle],'Book 2.1_Casos registrados'!B319,Tabla2[Tipo],'Book 2.1_Casos registrados'!$A$319)</f>
        <v>0</v>
      </c>
      <c r="F319" s="5">
        <f>+COUNTIFS(Tabla2[Sede],'Book 2.1_Casos registrados'!$A$298, Tabla2[Año],2022,Tabla2[Mes],4,Tabla2[SubCategoria Detalle],'Book 2.1_Casos registrados'!B319,Tabla2[Tipo],'Book 2.1_Casos registrados'!$A$319)</f>
        <v>0</v>
      </c>
      <c r="G319" s="5">
        <f>+COUNTIFS(Tabla2[Sede],'Book 2.1_Casos registrados'!$A$298, Tabla2[Año],2022,Tabla2[Mes],5,Tabla2[SubCategoria Detalle],'Book 2.1_Casos registrados'!B319,Tabla2[Tipo],'Book 2.1_Casos registrados'!$A$319)</f>
        <v>0</v>
      </c>
      <c r="H319" s="5">
        <f>+COUNTIFS(Tabla2[Sede],'Book 2.1_Casos registrados'!$A$298, Tabla2[Año],2022,Tabla2[Mes],6,Tabla2[SubCategoria Detalle],'Book 2.1_Casos registrados'!B319,Tabla2[Tipo],'Book 2.1_Casos registrados'!$A$319)</f>
        <v>0</v>
      </c>
      <c r="I319" s="5">
        <f>+COUNTIFS(Tabla2[Sede],'Book 2.1_Casos registrados'!$A$298, Tabla2[Año],2022,Tabla2[Mes],7,Tabla2[SubCategoria Detalle],'Book 2.1_Casos registrados'!B319,Tabla2[Tipo],'Book 2.1_Casos registrados'!$A$319)</f>
        <v>0</v>
      </c>
      <c r="J319" s="5">
        <f>+COUNTIFS(Tabla2[Sede],'Book 2.1_Casos registrados'!$A$298, Tabla2[Año],2022,Tabla2[Mes],8,Tabla2[SubCategoria Detalle],'Book 2.1_Casos registrados'!B319,Tabla2[Tipo],'Book 2.1_Casos registrados'!$A$319)</f>
        <v>0</v>
      </c>
      <c r="K319" s="5">
        <f>+COUNTIFS(Tabla2[Sede],'Book 2.1_Casos registrados'!$A$298, Tabla2[Año],2022,Tabla2[Mes],9,Tabla2[SubCategoria Detalle],'Book 2.1_Casos registrados'!B319,Tabla2[Tipo],'Book 2.1_Casos registrados'!$A$319)</f>
        <v>0</v>
      </c>
      <c r="L319" s="5">
        <f>+COUNTIFS(Tabla2[Sede],'Book 2.1_Casos registrados'!$A$298, Tabla2[Año],2022,Tabla2[Mes],10,Tabla2[SubCategoria Detalle],'Book 2.1_Casos registrados'!B319,Tabla2[Tipo],'Book 2.1_Casos registrados'!$A$319)</f>
        <v>0</v>
      </c>
      <c r="M319" s="5">
        <f>+COUNTIFS(Tabla2[Sede],'Book 2.1_Casos registrados'!$A$298, Tabla2[Año],2022,Tabla2[Mes],11,Tabla2[SubCategoria Detalle],'Book 2.1_Casos registrados'!B319,Tabla2[Tipo],'Book 2.1_Casos registrados'!$A$319)</f>
        <v>0</v>
      </c>
      <c r="N319" s="5"/>
    </row>
    <row r="320" spans="1:14" ht="15" x14ac:dyDescent="0.25">
      <c r="A320" s="56"/>
      <c r="B320" s="36" t="s">
        <v>8893</v>
      </c>
      <c r="C320" s="5">
        <f>+COUNTIFS(Tabla2[Sede],'Book 2.1_Casos registrados'!$A$298, Tabla2[Año],2022,Tabla2[Mes],1,Tabla2[SubCategoria Detalle],'Book 2.1_Casos registrados'!B320,Tabla2[Tipo],'Book 2.1_Casos registrados'!$A$319)</f>
        <v>0</v>
      </c>
      <c r="D320" s="5">
        <f>+COUNTIFS(Tabla2[Sede],'Book 2.1_Casos registrados'!$A$298, Tabla2[Año],2022,Tabla2[Mes],2,Tabla2[SubCategoria Detalle],'Book 2.1_Casos registrados'!B320,Tabla2[Tipo],'Book 2.1_Casos registrados'!$A$319)</f>
        <v>0</v>
      </c>
      <c r="E320" s="5">
        <f>+COUNTIFS(Tabla2[Sede],'Book 2.1_Casos registrados'!$A$298, Tabla2[Año],2022,Tabla2[Mes],3,Tabla2[SubCategoria Detalle],'Book 2.1_Casos registrados'!B320,Tabla2[Tipo],'Book 2.1_Casos registrados'!$A$319)</f>
        <v>0</v>
      </c>
      <c r="F320" s="5">
        <f>+COUNTIFS(Tabla2[Sede],'Book 2.1_Casos registrados'!$A$298, Tabla2[Año],2022,Tabla2[Mes],4,Tabla2[SubCategoria Detalle],'Book 2.1_Casos registrados'!B320,Tabla2[Tipo],'Book 2.1_Casos registrados'!$A$319)</f>
        <v>0</v>
      </c>
      <c r="G320" s="5">
        <f>+COUNTIFS(Tabla2[Sede],'Book 2.1_Casos registrados'!$A$298, Tabla2[Año],2022,Tabla2[Mes],5,Tabla2[SubCategoria Detalle],'Book 2.1_Casos registrados'!B320,Tabla2[Tipo],'Book 2.1_Casos registrados'!$A$319)</f>
        <v>0</v>
      </c>
      <c r="H320" s="5">
        <f>+COUNTIFS(Tabla2[Sede],'Book 2.1_Casos registrados'!$A$298, Tabla2[Año],2022,Tabla2[Mes],6,Tabla2[SubCategoria Detalle],'Book 2.1_Casos registrados'!B320,Tabla2[Tipo],'Book 2.1_Casos registrados'!$A$319)</f>
        <v>0</v>
      </c>
      <c r="I320" s="5">
        <f>+COUNTIFS(Tabla2[Sede],'Book 2.1_Casos registrados'!$A$298, Tabla2[Año],2022,Tabla2[Mes],7,Tabla2[SubCategoria Detalle],'Book 2.1_Casos registrados'!B320,Tabla2[Tipo],'Book 2.1_Casos registrados'!$A$319)</f>
        <v>0</v>
      </c>
      <c r="J320" s="5">
        <f>+COUNTIFS(Tabla2[Sede],'Book 2.1_Casos registrados'!$A$298, Tabla2[Año],2022,Tabla2[Mes],8,Tabla2[SubCategoria Detalle],'Book 2.1_Casos registrados'!B320,Tabla2[Tipo],'Book 2.1_Casos registrados'!$A$319)</f>
        <v>0</v>
      </c>
      <c r="K320" s="5">
        <f>+COUNTIFS(Tabla2[Sede],'Book 2.1_Casos registrados'!$A$298, Tabla2[Año],2022,Tabla2[Mes],9,Tabla2[SubCategoria Detalle],'Book 2.1_Casos registrados'!B320,Tabla2[Tipo],'Book 2.1_Casos registrados'!$A$319)</f>
        <v>0</v>
      </c>
      <c r="L320" s="5">
        <f>+COUNTIFS(Tabla2[Sede],'Book 2.1_Casos registrados'!$A$298, Tabla2[Año],2022,Tabla2[Mes],10,Tabla2[SubCategoria Detalle],'Book 2.1_Casos registrados'!B320,Tabla2[Tipo],'Book 2.1_Casos registrados'!$A$319)</f>
        <v>0</v>
      </c>
      <c r="M320" s="5">
        <f>+COUNTIFS(Tabla2[Sede],'Book 2.1_Casos registrados'!$A$298, Tabla2[Año],2022,Tabla2[Mes],11,Tabla2[SubCategoria Detalle],'Book 2.1_Casos registrados'!B320,Tabla2[Tipo],'Book 2.1_Casos registrados'!$A$319)</f>
        <v>0</v>
      </c>
      <c r="N320" s="5"/>
    </row>
    <row r="321" spans="1:14" ht="15" x14ac:dyDescent="0.25">
      <c r="A321" s="56"/>
      <c r="B321" s="36" t="s">
        <v>7745</v>
      </c>
      <c r="C321" s="5">
        <f>+COUNTIFS(Tabla2[Sede],'Book 2.1_Casos registrados'!$A$298, Tabla2[Año],2022,Tabla2[Mes],1,Tabla2[SubCategoria Detalle],'Book 2.1_Casos registrados'!B321,Tabla2[Tipo],'Book 2.1_Casos registrados'!$A$319)</f>
        <v>1</v>
      </c>
      <c r="D321" s="5">
        <f>+COUNTIFS(Tabla2[Sede],'Book 2.1_Casos registrados'!$A$298, Tabla2[Año],2022,Tabla2[Mes],2,Tabla2[SubCategoria Detalle],'Book 2.1_Casos registrados'!B321,Tabla2[Tipo],'Book 2.1_Casos registrados'!$A$319)</f>
        <v>0</v>
      </c>
      <c r="E321" s="5">
        <f>+COUNTIFS(Tabla2[Sede],'Book 2.1_Casos registrados'!$A$298, Tabla2[Año],2022,Tabla2[Mes],3,Tabla2[SubCategoria Detalle],'Book 2.1_Casos registrados'!B321,Tabla2[Tipo],'Book 2.1_Casos registrados'!$A$319)</f>
        <v>0</v>
      </c>
      <c r="F321" s="5">
        <f>+COUNTIFS(Tabla2[Sede],'Book 2.1_Casos registrados'!$A$298, Tabla2[Año],2022,Tabla2[Mes],4,Tabla2[SubCategoria Detalle],'Book 2.1_Casos registrados'!B321,Tabla2[Tipo],'Book 2.1_Casos registrados'!$A$319)</f>
        <v>0</v>
      </c>
      <c r="G321" s="5">
        <f>+COUNTIFS(Tabla2[Sede],'Book 2.1_Casos registrados'!$A$298, Tabla2[Año],2022,Tabla2[Mes],5,Tabla2[SubCategoria Detalle],'Book 2.1_Casos registrados'!B321,Tabla2[Tipo],'Book 2.1_Casos registrados'!$A$319)</f>
        <v>0</v>
      </c>
      <c r="H321" s="5">
        <f>+COUNTIFS(Tabla2[Sede],'Book 2.1_Casos registrados'!$A$298, Tabla2[Año],2022,Tabla2[Mes],6,Tabla2[SubCategoria Detalle],'Book 2.1_Casos registrados'!B321,Tabla2[Tipo],'Book 2.1_Casos registrados'!$A$319)</f>
        <v>0</v>
      </c>
      <c r="I321" s="5">
        <f>+COUNTIFS(Tabla2[Sede],'Book 2.1_Casos registrados'!$A$298, Tabla2[Año],2022,Tabla2[Mes],7,Tabla2[SubCategoria Detalle],'Book 2.1_Casos registrados'!B321,Tabla2[Tipo],'Book 2.1_Casos registrados'!$A$319)</f>
        <v>0</v>
      </c>
      <c r="J321" s="5">
        <f>+COUNTIFS(Tabla2[Sede],'Book 2.1_Casos registrados'!$A$298, Tabla2[Año],2022,Tabla2[Mes],8,Tabla2[SubCategoria Detalle],'Book 2.1_Casos registrados'!B321,Tabla2[Tipo],'Book 2.1_Casos registrados'!$A$319)</f>
        <v>0</v>
      </c>
      <c r="K321" s="5">
        <f>+COUNTIFS(Tabla2[Sede],'Book 2.1_Casos registrados'!$A$298, Tabla2[Año],2022,Tabla2[Mes],9,Tabla2[SubCategoria Detalle],'Book 2.1_Casos registrados'!B321,Tabla2[Tipo],'Book 2.1_Casos registrados'!$A$319)</f>
        <v>0</v>
      </c>
      <c r="L321" s="5">
        <f>+COUNTIFS(Tabla2[Sede],'Book 2.1_Casos registrados'!$A$298, Tabla2[Año],2022,Tabla2[Mes],10,Tabla2[SubCategoria Detalle],'Book 2.1_Casos registrados'!B321,Tabla2[Tipo],'Book 2.1_Casos registrados'!$A$319)</f>
        <v>0</v>
      </c>
      <c r="M321" s="5">
        <f>+COUNTIFS(Tabla2[Sede],'Book 2.1_Casos registrados'!$A$298, Tabla2[Año],2022,Tabla2[Mes],11,Tabla2[SubCategoria Detalle],'Book 2.1_Casos registrados'!B321,Tabla2[Tipo],'Book 2.1_Casos registrados'!$A$319)</f>
        <v>0</v>
      </c>
      <c r="N321" s="5"/>
    </row>
    <row r="322" spans="1:14" ht="15" x14ac:dyDescent="0.25">
      <c r="A322" s="56"/>
      <c r="B322" s="36" t="s">
        <v>7730</v>
      </c>
      <c r="C322" s="5">
        <f>+COUNTIFS(Tabla2[Sede],'Book 2.1_Casos registrados'!$A$298, Tabla2[Año],2022,Tabla2[Mes],1,Tabla2[SubCategoria Detalle],'Book 2.1_Casos registrados'!B322,Tabla2[Tipo],'Book 2.1_Casos registrados'!$A$319)</f>
        <v>0</v>
      </c>
      <c r="D322" s="5">
        <f>+COUNTIFS(Tabla2[Sede],'Book 2.1_Casos registrados'!$A$298, Tabla2[Año],2022,Tabla2[Mes],2,Tabla2[SubCategoria Detalle],'Book 2.1_Casos registrados'!B322,Tabla2[Tipo],'Book 2.1_Casos registrados'!$A$319)</f>
        <v>0</v>
      </c>
      <c r="E322" s="5">
        <f>+COUNTIFS(Tabla2[Sede],'Book 2.1_Casos registrados'!$A$298, Tabla2[Año],2022,Tabla2[Mes],3,Tabla2[SubCategoria Detalle],'Book 2.1_Casos registrados'!B322,Tabla2[Tipo],'Book 2.1_Casos registrados'!$A$319)</f>
        <v>0</v>
      </c>
      <c r="F322" s="5">
        <f>+COUNTIFS(Tabla2[Sede],'Book 2.1_Casos registrados'!$A$298, Tabla2[Año],2022,Tabla2[Mes],4,Tabla2[SubCategoria Detalle],'Book 2.1_Casos registrados'!B322,Tabla2[Tipo],'Book 2.1_Casos registrados'!$A$319)</f>
        <v>0</v>
      </c>
      <c r="G322" s="5">
        <f>+COUNTIFS(Tabla2[Sede],'Book 2.1_Casos registrados'!$A$298, Tabla2[Año],2022,Tabla2[Mes],5,Tabla2[SubCategoria Detalle],'Book 2.1_Casos registrados'!B322,Tabla2[Tipo],'Book 2.1_Casos registrados'!$A$319)</f>
        <v>0</v>
      </c>
      <c r="H322" s="5">
        <f>+COUNTIFS(Tabla2[Sede],'Book 2.1_Casos registrados'!$A$298, Tabla2[Año],2022,Tabla2[Mes],6,Tabla2[SubCategoria Detalle],'Book 2.1_Casos registrados'!B322,Tabla2[Tipo],'Book 2.1_Casos registrados'!$A$319)</f>
        <v>0</v>
      </c>
      <c r="I322" s="5">
        <f>+COUNTIFS(Tabla2[Sede],'Book 2.1_Casos registrados'!$A$298, Tabla2[Año],2022,Tabla2[Mes],7,Tabla2[SubCategoria Detalle],'Book 2.1_Casos registrados'!B322,Tabla2[Tipo],'Book 2.1_Casos registrados'!$A$319)</f>
        <v>0</v>
      </c>
      <c r="J322" s="5">
        <f>+COUNTIFS(Tabla2[Sede],'Book 2.1_Casos registrados'!$A$298, Tabla2[Año],2022,Tabla2[Mes],8,Tabla2[SubCategoria Detalle],'Book 2.1_Casos registrados'!B322,Tabla2[Tipo],'Book 2.1_Casos registrados'!$A$319)</f>
        <v>0</v>
      </c>
      <c r="K322" s="5">
        <f>+COUNTIFS(Tabla2[Sede],'Book 2.1_Casos registrados'!$A$298, Tabla2[Año],2022,Tabla2[Mes],9,Tabla2[SubCategoria Detalle],'Book 2.1_Casos registrados'!B322,Tabla2[Tipo],'Book 2.1_Casos registrados'!$A$319)</f>
        <v>0</v>
      </c>
      <c r="L322" s="5">
        <f>+COUNTIFS(Tabla2[Sede],'Book 2.1_Casos registrados'!$A$298, Tabla2[Año],2022,Tabla2[Mes],10,Tabla2[SubCategoria Detalle],'Book 2.1_Casos registrados'!B322,Tabla2[Tipo],'Book 2.1_Casos registrados'!$A$319)</f>
        <v>0</v>
      </c>
      <c r="M322" s="5">
        <f>+COUNTIFS(Tabla2[Sede],'Book 2.1_Casos registrados'!$A$298, Tabla2[Año],2022,Tabla2[Mes],11,Tabla2[SubCategoria Detalle],'Book 2.1_Casos registrados'!B322,Tabla2[Tipo],'Book 2.1_Casos registrados'!$A$319)</f>
        <v>0</v>
      </c>
      <c r="N322" s="5"/>
    </row>
    <row r="323" spans="1:14" ht="15" x14ac:dyDescent="0.25">
      <c r="A323" s="56"/>
      <c r="B323" s="36" t="s">
        <v>7726</v>
      </c>
      <c r="C323" s="5">
        <f>+COUNTIFS(Tabla2[Sede],'Book 2.1_Casos registrados'!$A$298, Tabla2[Año],2022,Tabla2[Mes],1,Tabla2[SubCategoria Detalle],'Book 2.1_Casos registrados'!B323,Tabla2[Tipo],'Book 2.1_Casos registrados'!$A$319)</f>
        <v>0</v>
      </c>
      <c r="D323" s="5">
        <f>+COUNTIFS(Tabla2[Sede],'Book 2.1_Casos registrados'!$A$298, Tabla2[Año],2022,Tabla2[Mes],2,Tabla2[SubCategoria Detalle],'Book 2.1_Casos registrados'!B323,Tabla2[Tipo],'Book 2.1_Casos registrados'!$A$319)</f>
        <v>0</v>
      </c>
      <c r="E323" s="5">
        <f>+COUNTIFS(Tabla2[Sede],'Book 2.1_Casos registrados'!$A$298, Tabla2[Año],2022,Tabla2[Mes],3,Tabla2[SubCategoria Detalle],'Book 2.1_Casos registrados'!B323,Tabla2[Tipo],'Book 2.1_Casos registrados'!$A$319)</f>
        <v>0</v>
      </c>
      <c r="F323" s="5">
        <f>+COUNTIFS(Tabla2[Sede],'Book 2.1_Casos registrados'!$A$298, Tabla2[Año],2022,Tabla2[Mes],4,Tabla2[SubCategoria Detalle],'Book 2.1_Casos registrados'!B323,Tabla2[Tipo],'Book 2.1_Casos registrados'!$A$319)</f>
        <v>0</v>
      </c>
      <c r="G323" s="5">
        <f>+COUNTIFS(Tabla2[Sede],'Book 2.1_Casos registrados'!$A$298, Tabla2[Año],2022,Tabla2[Mes],5,Tabla2[SubCategoria Detalle],'Book 2.1_Casos registrados'!B323,Tabla2[Tipo],'Book 2.1_Casos registrados'!$A$319)</f>
        <v>0</v>
      </c>
      <c r="H323" s="5">
        <f>+COUNTIFS(Tabla2[Sede],'Book 2.1_Casos registrados'!$A$298, Tabla2[Año],2022,Tabla2[Mes],6,Tabla2[SubCategoria Detalle],'Book 2.1_Casos registrados'!B323,Tabla2[Tipo],'Book 2.1_Casos registrados'!$A$319)</f>
        <v>0</v>
      </c>
      <c r="I323" s="5">
        <f>+COUNTIFS(Tabla2[Sede],'Book 2.1_Casos registrados'!$A$298, Tabla2[Año],2022,Tabla2[Mes],7,Tabla2[SubCategoria Detalle],'Book 2.1_Casos registrados'!B323,Tabla2[Tipo],'Book 2.1_Casos registrados'!$A$319)</f>
        <v>0</v>
      </c>
      <c r="J323" s="5">
        <f>+COUNTIFS(Tabla2[Sede],'Book 2.1_Casos registrados'!$A$298, Tabla2[Año],2022,Tabla2[Mes],8,Tabla2[SubCategoria Detalle],'Book 2.1_Casos registrados'!B323,Tabla2[Tipo],'Book 2.1_Casos registrados'!$A$319)</f>
        <v>0</v>
      </c>
      <c r="K323" s="5">
        <f>+COUNTIFS(Tabla2[Sede],'Book 2.1_Casos registrados'!$A$298, Tabla2[Año],2022,Tabla2[Mes],9,Tabla2[SubCategoria Detalle],'Book 2.1_Casos registrados'!B323,Tabla2[Tipo],'Book 2.1_Casos registrados'!$A$319)</f>
        <v>0</v>
      </c>
      <c r="L323" s="5">
        <f>+COUNTIFS(Tabla2[Sede],'Book 2.1_Casos registrados'!$A$298, Tabla2[Año],2022,Tabla2[Mes],10,Tabla2[SubCategoria Detalle],'Book 2.1_Casos registrados'!B323,Tabla2[Tipo],'Book 2.1_Casos registrados'!$A$319)</f>
        <v>0</v>
      </c>
      <c r="M323" s="5">
        <f>+COUNTIFS(Tabla2[Sede],'Book 2.1_Casos registrados'!$A$298, Tabla2[Año],2022,Tabla2[Mes],11,Tabla2[SubCategoria Detalle],'Book 2.1_Casos registrados'!B323,Tabla2[Tipo],'Book 2.1_Casos registrados'!$A$319)</f>
        <v>0</v>
      </c>
      <c r="N323" s="5"/>
    </row>
    <row r="324" spans="1:14" ht="15" x14ac:dyDescent="0.25">
      <c r="A324" s="56"/>
      <c r="B324" s="36" t="s">
        <v>8459</v>
      </c>
      <c r="C324" s="5">
        <f>+COUNTIFS(Tabla2[Sede],'Book 2.1_Casos registrados'!$A$298, Tabla2[Año],2022,Tabla2[Mes],1,Tabla2[SubCategoria Detalle],'Book 2.1_Casos registrados'!B324,Tabla2[Tipo],'Book 2.1_Casos registrados'!$A$319)</f>
        <v>0</v>
      </c>
      <c r="D324" s="5">
        <f>+COUNTIFS(Tabla2[Sede],'Book 2.1_Casos registrados'!$A$298, Tabla2[Año],2022,Tabla2[Mes],2,Tabla2[SubCategoria Detalle],'Book 2.1_Casos registrados'!B324,Tabla2[Tipo],'Book 2.1_Casos registrados'!$A$319)</f>
        <v>0</v>
      </c>
      <c r="E324" s="5">
        <f>+COUNTIFS(Tabla2[Sede],'Book 2.1_Casos registrados'!$A$298, Tabla2[Año],2022,Tabla2[Mes],3,Tabla2[SubCategoria Detalle],'Book 2.1_Casos registrados'!B324,Tabla2[Tipo],'Book 2.1_Casos registrados'!$A$319)</f>
        <v>0</v>
      </c>
      <c r="F324" s="5">
        <f>+COUNTIFS(Tabla2[Sede],'Book 2.1_Casos registrados'!$A$298, Tabla2[Año],2022,Tabla2[Mes],4,Tabla2[SubCategoria Detalle],'Book 2.1_Casos registrados'!B324,Tabla2[Tipo],'Book 2.1_Casos registrados'!$A$319)</f>
        <v>0</v>
      </c>
      <c r="G324" s="5">
        <f>+COUNTIFS(Tabla2[Sede],'Book 2.1_Casos registrados'!$A$298, Tabla2[Año],2022,Tabla2[Mes],5,Tabla2[SubCategoria Detalle],'Book 2.1_Casos registrados'!B324,Tabla2[Tipo],'Book 2.1_Casos registrados'!$A$319)</f>
        <v>0</v>
      </c>
      <c r="H324" s="5">
        <f>+COUNTIFS(Tabla2[Sede],'Book 2.1_Casos registrados'!$A$298, Tabla2[Año],2022,Tabla2[Mes],6,Tabla2[SubCategoria Detalle],'Book 2.1_Casos registrados'!B324,Tabla2[Tipo],'Book 2.1_Casos registrados'!$A$319)</f>
        <v>0</v>
      </c>
      <c r="I324" s="5">
        <f>+COUNTIFS(Tabla2[Sede],'Book 2.1_Casos registrados'!$A$298, Tabla2[Año],2022,Tabla2[Mes],7,Tabla2[SubCategoria Detalle],'Book 2.1_Casos registrados'!B324,Tabla2[Tipo],'Book 2.1_Casos registrados'!$A$319)</f>
        <v>0</v>
      </c>
      <c r="J324" s="5">
        <f>+COUNTIFS(Tabla2[Sede],'Book 2.1_Casos registrados'!$A$298, Tabla2[Año],2022,Tabla2[Mes],8,Tabla2[SubCategoria Detalle],'Book 2.1_Casos registrados'!B324,Tabla2[Tipo],'Book 2.1_Casos registrados'!$A$319)</f>
        <v>0</v>
      </c>
      <c r="K324" s="5">
        <f>+COUNTIFS(Tabla2[Sede],'Book 2.1_Casos registrados'!$A$298, Tabla2[Año],2022,Tabla2[Mes],9,Tabla2[SubCategoria Detalle],'Book 2.1_Casos registrados'!B324,Tabla2[Tipo],'Book 2.1_Casos registrados'!$A$319)</f>
        <v>0</v>
      </c>
      <c r="L324" s="5">
        <f>+COUNTIFS(Tabla2[Sede],'Book 2.1_Casos registrados'!$A$298, Tabla2[Año],2022,Tabla2[Mes],10,Tabla2[SubCategoria Detalle],'Book 2.1_Casos registrados'!B324,Tabla2[Tipo],'Book 2.1_Casos registrados'!$A$319)</f>
        <v>0</v>
      </c>
      <c r="M324" s="5">
        <f>+COUNTIFS(Tabla2[Sede],'Book 2.1_Casos registrados'!$A$298, Tabla2[Año],2022,Tabla2[Mes],11,Tabla2[SubCategoria Detalle],'Book 2.1_Casos registrados'!B324,Tabla2[Tipo],'Book 2.1_Casos registrados'!$A$319)</f>
        <v>0</v>
      </c>
      <c r="N324" s="5"/>
    </row>
    <row r="325" spans="1:14" ht="15" x14ac:dyDescent="0.25">
      <c r="A325" s="56"/>
      <c r="B325" s="36" t="s">
        <v>8535</v>
      </c>
      <c r="C325" s="5">
        <f>+COUNTIFS(Tabla2[Sede],'Book 2.1_Casos registrados'!$A$298, Tabla2[Año],2022,Tabla2[Mes],1,Tabla2[SubCategoria Detalle],'Book 2.1_Casos registrados'!B325,Tabla2[Tipo],'Book 2.1_Casos registrados'!$A$319)</f>
        <v>0</v>
      </c>
      <c r="D325" s="5">
        <f>+COUNTIFS(Tabla2[Sede],'Book 2.1_Casos registrados'!$A$298, Tabla2[Año],2022,Tabla2[Mes],2,Tabla2[SubCategoria Detalle],'Book 2.1_Casos registrados'!B325,Tabla2[Tipo],'Book 2.1_Casos registrados'!$A$319)</f>
        <v>0</v>
      </c>
      <c r="E325" s="5">
        <f>+COUNTIFS(Tabla2[Sede],'Book 2.1_Casos registrados'!$A$298, Tabla2[Año],2022,Tabla2[Mes],3,Tabla2[SubCategoria Detalle],'Book 2.1_Casos registrados'!B325,Tabla2[Tipo],'Book 2.1_Casos registrados'!$A$319)</f>
        <v>0</v>
      </c>
      <c r="F325" s="5">
        <f>+COUNTIFS(Tabla2[Sede],'Book 2.1_Casos registrados'!$A$298, Tabla2[Año],2022,Tabla2[Mes],4,Tabla2[SubCategoria Detalle],'Book 2.1_Casos registrados'!B325,Tabla2[Tipo],'Book 2.1_Casos registrados'!$A$319)</f>
        <v>0</v>
      </c>
      <c r="G325" s="5">
        <f>+COUNTIFS(Tabla2[Sede],'Book 2.1_Casos registrados'!$A$298, Tabla2[Año],2022,Tabla2[Mes],5,Tabla2[SubCategoria Detalle],'Book 2.1_Casos registrados'!B325,Tabla2[Tipo],'Book 2.1_Casos registrados'!$A$319)</f>
        <v>0</v>
      </c>
      <c r="H325" s="5">
        <f>+COUNTIFS(Tabla2[Sede],'Book 2.1_Casos registrados'!$A$298, Tabla2[Año],2022,Tabla2[Mes],6,Tabla2[SubCategoria Detalle],'Book 2.1_Casos registrados'!B325,Tabla2[Tipo],'Book 2.1_Casos registrados'!$A$319)</f>
        <v>0</v>
      </c>
      <c r="I325" s="5">
        <f>+COUNTIFS(Tabla2[Sede],'Book 2.1_Casos registrados'!$A$298, Tabla2[Año],2022,Tabla2[Mes],7,Tabla2[SubCategoria Detalle],'Book 2.1_Casos registrados'!B325,Tabla2[Tipo],'Book 2.1_Casos registrados'!$A$319)</f>
        <v>0</v>
      </c>
      <c r="J325" s="5">
        <f>+COUNTIFS(Tabla2[Sede],'Book 2.1_Casos registrados'!$A$298, Tabla2[Año],2022,Tabla2[Mes],8,Tabla2[SubCategoria Detalle],'Book 2.1_Casos registrados'!B325,Tabla2[Tipo],'Book 2.1_Casos registrados'!$A$319)</f>
        <v>0</v>
      </c>
      <c r="K325" s="5">
        <f>+COUNTIFS(Tabla2[Sede],'Book 2.1_Casos registrados'!$A$298, Tabla2[Año],2022,Tabla2[Mes],9,Tabla2[SubCategoria Detalle],'Book 2.1_Casos registrados'!B325,Tabla2[Tipo],'Book 2.1_Casos registrados'!$A$319)</f>
        <v>0</v>
      </c>
      <c r="L325" s="5">
        <f>+COUNTIFS(Tabla2[Sede],'Book 2.1_Casos registrados'!$A$298, Tabla2[Año],2022,Tabla2[Mes],10,Tabla2[SubCategoria Detalle],'Book 2.1_Casos registrados'!B325,Tabla2[Tipo],'Book 2.1_Casos registrados'!$A$319)</f>
        <v>0</v>
      </c>
      <c r="M325" s="5">
        <f>+COUNTIFS(Tabla2[Sede],'Book 2.1_Casos registrados'!$A$298, Tabla2[Año],2022,Tabla2[Mes],11,Tabla2[SubCategoria Detalle],'Book 2.1_Casos registrados'!B325,Tabla2[Tipo],'Book 2.1_Casos registrados'!$A$319)</f>
        <v>0</v>
      </c>
      <c r="N325" s="5"/>
    </row>
    <row r="326" spans="1:14" ht="15" x14ac:dyDescent="0.25">
      <c r="A326" s="56"/>
      <c r="B326" s="36" t="s">
        <v>7744</v>
      </c>
      <c r="C326" s="5">
        <f>+COUNTIFS(Tabla2[Sede],'Book 2.1_Casos registrados'!$A$298, Tabla2[Año],2022,Tabla2[Mes],1,Tabla2[SubCategoria Detalle],'Book 2.1_Casos registrados'!B326,Tabla2[Tipo],'Book 2.1_Casos registrados'!$A$319)</f>
        <v>0</v>
      </c>
      <c r="D326" s="5">
        <f>+COUNTIFS(Tabla2[Sede],'Book 2.1_Casos registrados'!$A$298, Tabla2[Año],2022,Tabla2[Mes],2,Tabla2[SubCategoria Detalle],'Book 2.1_Casos registrados'!B326,Tabla2[Tipo],'Book 2.1_Casos registrados'!$A$319)</f>
        <v>0</v>
      </c>
      <c r="E326" s="5">
        <f>+COUNTIFS(Tabla2[Sede],'Book 2.1_Casos registrados'!$A$298, Tabla2[Año],2022,Tabla2[Mes],3,Tabla2[SubCategoria Detalle],'Book 2.1_Casos registrados'!B326,Tabla2[Tipo],'Book 2.1_Casos registrados'!$A$319)</f>
        <v>0</v>
      </c>
      <c r="F326" s="5">
        <f>+COUNTIFS(Tabla2[Sede],'Book 2.1_Casos registrados'!$A$298, Tabla2[Año],2022,Tabla2[Mes],4,Tabla2[SubCategoria Detalle],'Book 2.1_Casos registrados'!B326,Tabla2[Tipo],'Book 2.1_Casos registrados'!$A$319)</f>
        <v>0</v>
      </c>
      <c r="G326" s="5">
        <f>+COUNTIFS(Tabla2[Sede],'Book 2.1_Casos registrados'!$A$298, Tabla2[Año],2022,Tabla2[Mes],5,Tabla2[SubCategoria Detalle],'Book 2.1_Casos registrados'!B326,Tabla2[Tipo],'Book 2.1_Casos registrados'!$A$319)</f>
        <v>0</v>
      </c>
      <c r="H326" s="5">
        <f>+COUNTIFS(Tabla2[Sede],'Book 2.1_Casos registrados'!$A$298, Tabla2[Año],2022,Tabla2[Mes],6,Tabla2[SubCategoria Detalle],'Book 2.1_Casos registrados'!B326,Tabla2[Tipo],'Book 2.1_Casos registrados'!$A$319)</f>
        <v>0</v>
      </c>
      <c r="I326" s="5">
        <f>+COUNTIFS(Tabla2[Sede],'Book 2.1_Casos registrados'!$A$298, Tabla2[Año],2022,Tabla2[Mes],7,Tabla2[SubCategoria Detalle],'Book 2.1_Casos registrados'!B326,Tabla2[Tipo],'Book 2.1_Casos registrados'!$A$319)</f>
        <v>0</v>
      </c>
      <c r="J326" s="5">
        <f>+COUNTIFS(Tabla2[Sede],'Book 2.1_Casos registrados'!$A$298, Tabla2[Año],2022,Tabla2[Mes],8,Tabla2[SubCategoria Detalle],'Book 2.1_Casos registrados'!B326,Tabla2[Tipo],'Book 2.1_Casos registrados'!$A$319)</f>
        <v>0</v>
      </c>
      <c r="K326" s="5">
        <f>+COUNTIFS(Tabla2[Sede],'Book 2.1_Casos registrados'!$A$298, Tabla2[Año],2022,Tabla2[Mes],9,Tabla2[SubCategoria Detalle],'Book 2.1_Casos registrados'!B326,Tabla2[Tipo],'Book 2.1_Casos registrados'!$A$319)</f>
        <v>0</v>
      </c>
      <c r="L326" s="5">
        <f>+COUNTIFS(Tabla2[Sede],'Book 2.1_Casos registrados'!$A$298, Tabla2[Año],2022,Tabla2[Mes],10,Tabla2[SubCategoria Detalle],'Book 2.1_Casos registrados'!B326,Tabla2[Tipo],'Book 2.1_Casos registrados'!$A$319)</f>
        <v>0</v>
      </c>
      <c r="M326" s="5">
        <f>+COUNTIFS(Tabla2[Sede],'Book 2.1_Casos registrados'!$A$298, Tabla2[Año],2022,Tabla2[Mes],11,Tabla2[SubCategoria Detalle],'Book 2.1_Casos registrados'!B326,Tabla2[Tipo],'Book 2.1_Casos registrados'!$A$319)</f>
        <v>0</v>
      </c>
      <c r="N326" s="5"/>
    </row>
    <row r="327" spans="1:14" ht="15" x14ac:dyDescent="0.25">
      <c r="A327" s="56"/>
      <c r="B327" s="36" t="s">
        <v>7723</v>
      </c>
      <c r="C327" s="5">
        <f>+COUNTIFS(Tabla2[Sede],'Book 2.1_Casos registrados'!$A$298, Tabla2[Año],2022,Tabla2[Mes],1,Tabla2[SubCategoria Detalle],'Book 2.1_Casos registrados'!B327,Tabla2[Tipo],'Book 2.1_Casos registrados'!$A$319)</f>
        <v>0</v>
      </c>
      <c r="D327" s="5">
        <f>+COUNTIFS(Tabla2[Sede],'Book 2.1_Casos registrados'!$A$298, Tabla2[Año],2022,Tabla2[Mes],2,Tabla2[SubCategoria Detalle],'Book 2.1_Casos registrados'!B327,Tabla2[Tipo],'Book 2.1_Casos registrados'!$A$319)</f>
        <v>0</v>
      </c>
      <c r="E327" s="5">
        <f>+COUNTIFS(Tabla2[Sede],'Book 2.1_Casos registrados'!$A$298, Tabla2[Año],2022,Tabla2[Mes],3,Tabla2[SubCategoria Detalle],'Book 2.1_Casos registrados'!B327,Tabla2[Tipo],'Book 2.1_Casos registrados'!$A$319)</f>
        <v>0</v>
      </c>
      <c r="F327" s="5">
        <f>+COUNTIFS(Tabla2[Sede],'Book 2.1_Casos registrados'!$A$298, Tabla2[Año],2022,Tabla2[Mes],4,Tabla2[SubCategoria Detalle],'Book 2.1_Casos registrados'!B327,Tabla2[Tipo],'Book 2.1_Casos registrados'!$A$319)</f>
        <v>0</v>
      </c>
      <c r="G327" s="5">
        <f>+COUNTIFS(Tabla2[Sede],'Book 2.1_Casos registrados'!$A$298, Tabla2[Año],2022,Tabla2[Mes],5,Tabla2[SubCategoria Detalle],'Book 2.1_Casos registrados'!B327,Tabla2[Tipo],'Book 2.1_Casos registrados'!$A$319)</f>
        <v>0</v>
      </c>
      <c r="H327" s="5">
        <f>+COUNTIFS(Tabla2[Sede],'Book 2.1_Casos registrados'!$A$298, Tabla2[Año],2022,Tabla2[Mes],6,Tabla2[SubCategoria Detalle],'Book 2.1_Casos registrados'!B327,Tabla2[Tipo],'Book 2.1_Casos registrados'!$A$319)</f>
        <v>0</v>
      </c>
      <c r="I327" s="5">
        <f>+COUNTIFS(Tabla2[Sede],'Book 2.1_Casos registrados'!$A$298, Tabla2[Año],2022,Tabla2[Mes],7,Tabla2[SubCategoria Detalle],'Book 2.1_Casos registrados'!B327,Tabla2[Tipo],'Book 2.1_Casos registrados'!$A$319)</f>
        <v>0</v>
      </c>
      <c r="J327" s="5">
        <f>+COUNTIFS(Tabla2[Sede],'Book 2.1_Casos registrados'!$A$298, Tabla2[Año],2022,Tabla2[Mes],8,Tabla2[SubCategoria Detalle],'Book 2.1_Casos registrados'!B327,Tabla2[Tipo],'Book 2.1_Casos registrados'!$A$319)</f>
        <v>0</v>
      </c>
      <c r="K327" s="5">
        <f>+COUNTIFS(Tabla2[Sede],'Book 2.1_Casos registrados'!$A$298, Tabla2[Año],2022,Tabla2[Mes],9,Tabla2[SubCategoria Detalle],'Book 2.1_Casos registrados'!B327,Tabla2[Tipo],'Book 2.1_Casos registrados'!$A$319)</f>
        <v>0</v>
      </c>
      <c r="L327" s="5">
        <f>+COUNTIFS(Tabla2[Sede],'Book 2.1_Casos registrados'!$A$298, Tabla2[Año],2022,Tabla2[Mes],10,Tabla2[SubCategoria Detalle],'Book 2.1_Casos registrados'!B327,Tabla2[Tipo],'Book 2.1_Casos registrados'!$A$319)</f>
        <v>0</v>
      </c>
      <c r="M327" s="5">
        <f>+COUNTIFS(Tabla2[Sede],'Book 2.1_Casos registrados'!$A$298, Tabla2[Año],2022,Tabla2[Mes],11,Tabla2[SubCategoria Detalle],'Book 2.1_Casos registrados'!B327,Tabla2[Tipo],'Book 2.1_Casos registrados'!$A$319)</f>
        <v>0</v>
      </c>
      <c r="N327" s="5"/>
    </row>
    <row r="328" spans="1:14" ht="15" x14ac:dyDescent="0.25">
      <c r="A328" s="56"/>
      <c r="B328" s="36" t="s">
        <v>8559</v>
      </c>
      <c r="C328" s="5">
        <f>+COUNTIFS(Tabla2[Sede],'Book 2.1_Casos registrados'!$A$298, Tabla2[Año],2022,Tabla2[Mes],1,Tabla2[SubCategoria Detalle],'Book 2.1_Casos registrados'!B328,Tabla2[Tipo],'Book 2.1_Casos registrados'!$A$319)</f>
        <v>0</v>
      </c>
      <c r="D328" s="5">
        <f>+COUNTIFS(Tabla2[Sede],'Book 2.1_Casos registrados'!$A$298, Tabla2[Año],2022,Tabla2[Mes],2,Tabla2[SubCategoria Detalle],'Book 2.1_Casos registrados'!B328,Tabla2[Tipo],'Book 2.1_Casos registrados'!$A$319)</f>
        <v>0</v>
      </c>
      <c r="E328" s="5">
        <f>+COUNTIFS(Tabla2[Sede],'Book 2.1_Casos registrados'!$A$298, Tabla2[Año],2022,Tabla2[Mes],3,Tabla2[SubCategoria Detalle],'Book 2.1_Casos registrados'!B328,Tabla2[Tipo],'Book 2.1_Casos registrados'!$A$319)</f>
        <v>0</v>
      </c>
      <c r="F328" s="5">
        <f>+COUNTIFS(Tabla2[Sede],'Book 2.1_Casos registrados'!$A$298, Tabla2[Año],2022,Tabla2[Mes],4,Tabla2[SubCategoria Detalle],'Book 2.1_Casos registrados'!B328,Tabla2[Tipo],'Book 2.1_Casos registrados'!$A$319)</f>
        <v>0</v>
      </c>
      <c r="G328" s="5">
        <f>+COUNTIFS(Tabla2[Sede],'Book 2.1_Casos registrados'!$A$298, Tabla2[Año],2022,Tabla2[Mes],5,Tabla2[SubCategoria Detalle],'Book 2.1_Casos registrados'!B328,Tabla2[Tipo],'Book 2.1_Casos registrados'!$A$319)</f>
        <v>0</v>
      </c>
      <c r="H328" s="5">
        <f>+COUNTIFS(Tabla2[Sede],'Book 2.1_Casos registrados'!$A$298, Tabla2[Año],2022,Tabla2[Mes],6,Tabla2[SubCategoria Detalle],'Book 2.1_Casos registrados'!B328,Tabla2[Tipo],'Book 2.1_Casos registrados'!$A$319)</f>
        <v>0</v>
      </c>
      <c r="I328" s="5">
        <f>+COUNTIFS(Tabla2[Sede],'Book 2.1_Casos registrados'!$A$298, Tabla2[Año],2022,Tabla2[Mes],7,Tabla2[SubCategoria Detalle],'Book 2.1_Casos registrados'!B328,Tabla2[Tipo],'Book 2.1_Casos registrados'!$A$319)</f>
        <v>0</v>
      </c>
      <c r="J328" s="5">
        <f>+COUNTIFS(Tabla2[Sede],'Book 2.1_Casos registrados'!$A$298, Tabla2[Año],2022,Tabla2[Mes],8,Tabla2[SubCategoria Detalle],'Book 2.1_Casos registrados'!B328,Tabla2[Tipo],'Book 2.1_Casos registrados'!$A$319)</f>
        <v>0</v>
      </c>
      <c r="K328" s="5">
        <f>+COUNTIFS(Tabla2[Sede],'Book 2.1_Casos registrados'!$A$298, Tabla2[Año],2022,Tabla2[Mes],9,Tabla2[SubCategoria Detalle],'Book 2.1_Casos registrados'!B328,Tabla2[Tipo],'Book 2.1_Casos registrados'!$A$319)</f>
        <v>0</v>
      </c>
      <c r="L328" s="5">
        <f>+COUNTIFS(Tabla2[Sede],'Book 2.1_Casos registrados'!$A$298, Tabla2[Año],2022,Tabla2[Mes],10,Tabla2[SubCategoria Detalle],'Book 2.1_Casos registrados'!B328,Tabla2[Tipo],'Book 2.1_Casos registrados'!$A$319)</f>
        <v>0</v>
      </c>
      <c r="M328" s="5">
        <f>+COUNTIFS(Tabla2[Sede],'Book 2.1_Casos registrados'!$A$298, Tabla2[Año],2022,Tabla2[Mes],11,Tabla2[SubCategoria Detalle],'Book 2.1_Casos registrados'!B328,Tabla2[Tipo],'Book 2.1_Casos registrados'!$A$319)</f>
        <v>0</v>
      </c>
      <c r="N328" s="5"/>
    </row>
    <row r="329" spans="1:14" ht="15" x14ac:dyDescent="0.25">
      <c r="A329" s="56"/>
      <c r="B329" s="36" t="s">
        <v>7721</v>
      </c>
      <c r="C329" s="5">
        <f>+COUNTIFS(Tabla2[Sede],'Book 2.1_Casos registrados'!$A$298, Tabla2[Año],2022,Tabla2[Mes],1,Tabla2[SubCategoria Detalle],'Book 2.1_Casos registrados'!B329,Tabla2[Tipo],'Book 2.1_Casos registrados'!$A$319)</f>
        <v>0</v>
      </c>
      <c r="D329" s="5">
        <f>+COUNTIFS(Tabla2[Sede],'Book 2.1_Casos registrados'!$A$298, Tabla2[Año],2022,Tabla2[Mes],2,Tabla2[SubCategoria Detalle],'Book 2.1_Casos registrados'!B329,Tabla2[Tipo],'Book 2.1_Casos registrados'!$A$319)</f>
        <v>0</v>
      </c>
      <c r="E329" s="5">
        <f>+COUNTIFS(Tabla2[Sede],'Book 2.1_Casos registrados'!$A$298, Tabla2[Año],2022,Tabla2[Mes],3,Tabla2[SubCategoria Detalle],'Book 2.1_Casos registrados'!B329,Tabla2[Tipo],'Book 2.1_Casos registrados'!$A$319)</f>
        <v>0</v>
      </c>
      <c r="F329" s="5">
        <f>+COUNTIFS(Tabla2[Sede],'Book 2.1_Casos registrados'!$A$298, Tabla2[Año],2022,Tabla2[Mes],4,Tabla2[SubCategoria Detalle],'Book 2.1_Casos registrados'!B329,Tabla2[Tipo],'Book 2.1_Casos registrados'!$A$319)</f>
        <v>0</v>
      </c>
      <c r="G329" s="5">
        <f>+COUNTIFS(Tabla2[Sede],'Book 2.1_Casos registrados'!$A$298, Tabla2[Año],2022,Tabla2[Mes],5,Tabla2[SubCategoria Detalle],'Book 2.1_Casos registrados'!B329,Tabla2[Tipo],'Book 2.1_Casos registrados'!$A$319)</f>
        <v>0</v>
      </c>
      <c r="H329" s="5">
        <f>+COUNTIFS(Tabla2[Sede],'Book 2.1_Casos registrados'!$A$298, Tabla2[Año],2022,Tabla2[Mes],6,Tabla2[SubCategoria Detalle],'Book 2.1_Casos registrados'!B329,Tabla2[Tipo],'Book 2.1_Casos registrados'!$A$319)</f>
        <v>0</v>
      </c>
      <c r="I329" s="5">
        <f>+COUNTIFS(Tabla2[Sede],'Book 2.1_Casos registrados'!$A$298, Tabla2[Año],2022,Tabla2[Mes],7,Tabla2[SubCategoria Detalle],'Book 2.1_Casos registrados'!B329,Tabla2[Tipo],'Book 2.1_Casos registrados'!$A$319)</f>
        <v>0</v>
      </c>
      <c r="J329" s="5">
        <f>+COUNTIFS(Tabla2[Sede],'Book 2.1_Casos registrados'!$A$298, Tabla2[Año],2022,Tabla2[Mes],8,Tabla2[SubCategoria Detalle],'Book 2.1_Casos registrados'!B329,Tabla2[Tipo],'Book 2.1_Casos registrados'!$A$319)</f>
        <v>0</v>
      </c>
      <c r="K329" s="5">
        <f>+COUNTIFS(Tabla2[Sede],'Book 2.1_Casos registrados'!$A$298, Tabla2[Año],2022,Tabla2[Mes],9,Tabla2[SubCategoria Detalle],'Book 2.1_Casos registrados'!B329,Tabla2[Tipo],'Book 2.1_Casos registrados'!$A$319)</f>
        <v>0</v>
      </c>
      <c r="L329" s="5">
        <f>+COUNTIFS(Tabla2[Sede],'Book 2.1_Casos registrados'!$A$298, Tabla2[Año],2022,Tabla2[Mes],10,Tabla2[SubCategoria Detalle],'Book 2.1_Casos registrados'!B329,Tabla2[Tipo],'Book 2.1_Casos registrados'!$A$319)</f>
        <v>0</v>
      </c>
      <c r="M329" s="5">
        <f>+COUNTIFS(Tabla2[Sede],'Book 2.1_Casos registrados'!$A$298, Tabla2[Año],2022,Tabla2[Mes],11,Tabla2[SubCategoria Detalle],'Book 2.1_Casos registrados'!B329,Tabla2[Tipo],'Book 2.1_Casos registrados'!$A$319)</f>
        <v>0</v>
      </c>
      <c r="N329" s="5"/>
    </row>
    <row r="330" spans="1:14" ht="15" x14ac:dyDescent="0.25">
      <c r="A330" s="56"/>
      <c r="B330" s="36" t="s">
        <v>7734</v>
      </c>
      <c r="C330" s="5"/>
      <c r="D330" s="5"/>
      <c r="E330" s="5"/>
      <c r="F330" s="5"/>
      <c r="G330" s="5"/>
      <c r="H330" s="5"/>
      <c r="I330" s="5"/>
      <c r="J330" s="5"/>
      <c r="K330" s="5"/>
      <c r="L330" s="5">
        <f>+COUNTIFS(Tabla2[Sede],'Book 2.1_Casos registrados'!$A$298, Tabla2[Año],2022,Tabla2[Mes],10,Tabla2[SubCategoria Detalle],'Book 2.1_Casos registrados'!B330,Tabla2[Tipo],'Book 2.1_Casos registrados'!$A$319)</f>
        <v>0</v>
      </c>
      <c r="M330" s="5">
        <f>+COUNTIFS(Tabla2[Sede],'Book 2.1_Casos registrados'!$A$298, Tabla2[Año],2022,Tabla2[Mes],11,Tabla2[SubCategoria Detalle],'Book 2.1_Casos registrados'!B330,Tabla2[Tipo],'Book 2.1_Casos registrados'!$A$319)</f>
        <v>0</v>
      </c>
      <c r="N330" s="5"/>
    </row>
    <row r="331" spans="1:14" ht="15" x14ac:dyDescent="0.25">
      <c r="A331" s="56"/>
      <c r="B331" s="36" t="s">
        <v>7980</v>
      </c>
      <c r="C331" s="5">
        <f>+COUNTIFS(Tabla2[Sede],'Book 2.1_Casos registrados'!$A$298, Tabla2[Año],2022,Tabla2[Mes],1,Tabla2[SubCategoria Detalle],'Book 2.1_Casos registrados'!B331,Tabla2[Tipo],'Book 2.1_Casos registrados'!$A$319)</f>
        <v>1</v>
      </c>
      <c r="D331" s="5">
        <f>+COUNTIFS(Tabla2[Sede],'Book 2.1_Casos registrados'!$A$298, Tabla2[Año],2022,Tabla2[Mes],2,Tabla2[SubCategoria Detalle],'Book 2.1_Casos registrados'!B331,Tabla2[Tipo],'Book 2.1_Casos registrados'!$A$319)</f>
        <v>0</v>
      </c>
      <c r="E331" s="5">
        <f>+COUNTIFS(Tabla2[Sede],'Book 2.1_Casos registrados'!$A$298, Tabla2[Año],2022,Tabla2[Mes],3,Tabla2[SubCategoria Detalle],'Book 2.1_Casos registrados'!B331,Tabla2[Tipo],'Book 2.1_Casos registrados'!$A$319)</f>
        <v>0</v>
      </c>
      <c r="F331" s="5">
        <f>+COUNTIFS(Tabla2[Sede],'Book 2.1_Casos registrados'!$A$298, Tabla2[Año],2022,Tabla2[Mes],4,Tabla2[SubCategoria Detalle],'Book 2.1_Casos registrados'!B331,Tabla2[Tipo],'Book 2.1_Casos registrados'!$A$319)</f>
        <v>0</v>
      </c>
      <c r="G331" s="5">
        <f>+COUNTIFS(Tabla2[Sede],'Book 2.1_Casos registrados'!$A$298, Tabla2[Año],2022,Tabla2[Mes],5,Tabla2[SubCategoria Detalle],'Book 2.1_Casos registrados'!B331,Tabla2[Tipo],'Book 2.1_Casos registrados'!$A$319)</f>
        <v>0</v>
      </c>
      <c r="H331" s="5">
        <f>+COUNTIFS(Tabla2[Sede],'Book 2.1_Casos registrados'!$A$298, Tabla2[Año],2022,Tabla2[Mes],6,Tabla2[SubCategoria Detalle],'Book 2.1_Casos registrados'!B331,Tabla2[Tipo],'Book 2.1_Casos registrados'!$A$319)</f>
        <v>0</v>
      </c>
      <c r="I331" s="5">
        <f>+COUNTIFS(Tabla2[Sede],'Book 2.1_Casos registrados'!$A$298, Tabla2[Año],2022,Tabla2[Mes],7,Tabla2[SubCategoria Detalle],'Book 2.1_Casos registrados'!B331,Tabla2[Tipo],'Book 2.1_Casos registrados'!$A$319)</f>
        <v>0</v>
      </c>
      <c r="J331" s="5">
        <f>+COUNTIFS(Tabla2[Sede],'Book 2.1_Casos registrados'!$A$298, Tabla2[Año],2022,Tabla2[Mes],8,Tabla2[SubCategoria Detalle],'Book 2.1_Casos registrados'!B331,Tabla2[Tipo],'Book 2.1_Casos registrados'!$A$319)</f>
        <v>0</v>
      </c>
      <c r="K331" s="5">
        <f>+COUNTIFS(Tabla2[Sede],'Book 2.1_Casos registrados'!$A$298, Tabla2[Año],2022,Tabla2[Mes],9,Tabla2[SubCategoria Detalle],'Book 2.1_Casos registrados'!B331,Tabla2[Tipo],'Book 2.1_Casos registrados'!$A$319)</f>
        <v>0</v>
      </c>
      <c r="L331" s="5">
        <f>+COUNTIFS(Tabla2[Sede],'Book 2.1_Casos registrados'!$A$298, Tabla2[Año],2022,Tabla2[Mes],10,Tabla2[SubCategoria Detalle],'Book 2.1_Casos registrados'!B331,Tabla2[Tipo],'Book 2.1_Casos registrados'!$A$319)</f>
        <v>0</v>
      </c>
      <c r="M331" s="5">
        <f>+COUNTIFS(Tabla2[Sede],'Book 2.1_Casos registrados'!$A$298, Tabla2[Año],2022,Tabla2[Mes],11,Tabla2[SubCategoria Detalle],'Book 2.1_Casos registrados'!B331,Tabla2[Tipo],'Book 2.1_Casos registrados'!$A$319)</f>
        <v>0</v>
      </c>
      <c r="N331" s="5"/>
    </row>
    <row r="332" spans="1:14" x14ac:dyDescent="0.35">
      <c r="B332" s="15" t="s">
        <v>8892</v>
      </c>
      <c r="C332" s="5">
        <f t="shared" ref="C332:N332" si="9">+SUM(C299:C331)</f>
        <v>3</v>
      </c>
      <c r="D332" s="5">
        <f t="shared" si="9"/>
        <v>0</v>
      </c>
      <c r="E332" s="5">
        <f t="shared" si="9"/>
        <v>0</v>
      </c>
      <c r="F332" s="5">
        <f t="shared" si="9"/>
        <v>1</v>
      </c>
      <c r="G332" s="5">
        <f t="shared" si="9"/>
        <v>0</v>
      </c>
      <c r="H332" s="5">
        <f t="shared" si="9"/>
        <v>0</v>
      </c>
      <c r="I332" s="5">
        <f t="shared" si="9"/>
        <v>0</v>
      </c>
      <c r="J332" s="5">
        <f t="shared" si="9"/>
        <v>0</v>
      </c>
      <c r="K332" s="5">
        <f t="shared" si="9"/>
        <v>0</v>
      </c>
      <c r="L332" s="5">
        <f t="shared" si="9"/>
        <v>0</v>
      </c>
      <c r="M332" s="5">
        <f t="shared" si="9"/>
        <v>0</v>
      </c>
      <c r="N332" s="5">
        <f t="shared" si="9"/>
        <v>0</v>
      </c>
    </row>
    <row r="336" spans="1:14" x14ac:dyDescent="0.35">
      <c r="C336" s="17" t="s">
        <v>9207</v>
      </c>
      <c r="D336" s="17" t="s">
        <v>9522</v>
      </c>
      <c r="E336" s="17" t="s">
        <v>9523</v>
      </c>
      <c r="F336" s="17" t="s">
        <v>9524</v>
      </c>
      <c r="G336" s="17" t="s">
        <v>9525</v>
      </c>
      <c r="H336" s="17" t="s">
        <v>9526</v>
      </c>
      <c r="I336" s="17" t="s">
        <v>9527</v>
      </c>
      <c r="J336" s="17" t="s">
        <v>9528</v>
      </c>
      <c r="K336" s="17" t="s">
        <v>9529</v>
      </c>
      <c r="L336" s="17" t="s">
        <v>9530</v>
      </c>
      <c r="M336" s="17" t="s">
        <v>9531</v>
      </c>
      <c r="N336" s="17" t="s">
        <v>9532</v>
      </c>
    </row>
    <row r="337" spans="2:14" x14ac:dyDescent="0.35">
      <c r="B337" s="18" t="s">
        <v>0</v>
      </c>
      <c r="C337" s="5">
        <f t="shared" ref="C337:H337" si="10">+C66</f>
        <v>234</v>
      </c>
      <c r="D337" s="5">
        <f t="shared" si="10"/>
        <v>227</v>
      </c>
      <c r="E337" s="5">
        <f t="shared" si="10"/>
        <v>227</v>
      </c>
      <c r="F337" s="5">
        <f t="shared" si="10"/>
        <v>164</v>
      </c>
      <c r="G337" s="5">
        <f t="shared" si="10"/>
        <v>302</v>
      </c>
      <c r="H337" s="5">
        <f t="shared" si="10"/>
        <v>282</v>
      </c>
      <c r="I337" s="5">
        <f t="shared" ref="I337:N337" si="11">+I66</f>
        <v>255</v>
      </c>
      <c r="J337" s="5">
        <f t="shared" si="11"/>
        <v>220</v>
      </c>
      <c r="K337" s="5">
        <f>+K66</f>
        <v>194</v>
      </c>
      <c r="L337" s="5">
        <f t="shared" si="11"/>
        <v>176</v>
      </c>
      <c r="M337" s="5">
        <f>+M66</f>
        <v>183</v>
      </c>
      <c r="N337" s="5">
        <f t="shared" si="11"/>
        <v>0</v>
      </c>
    </row>
    <row r="338" spans="2:14" x14ac:dyDescent="0.35">
      <c r="B338" s="18" t="s">
        <v>100</v>
      </c>
      <c r="C338" s="5">
        <f>+C104</f>
        <v>43</v>
      </c>
      <c r="D338" s="5">
        <f>+D104</f>
        <v>36</v>
      </c>
      <c r="E338" s="5">
        <f>+E104</f>
        <v>50</v>
      </c>
      <c r="F338" s="5">
        <f>+F104</f>
        <v>25</v>
      </c>
      <c r="G338" s="5">
        <f>+G104</f>
        <v>50</v>
      </c>
      <c r="H338" s="5">
        <f t="shared" ref="H338:N338" si="12">+H104</f>
        <v>39</v>
      </c>
      <c r="I338" s="5">
        <f t="shared" si="12"/>
        <v>30</v>
      </c>
      <c r="J338" s="5">
        <f t="shared" si="12"/>
        <v>0</v>
      </c>
      <c r="K338" s="5">
        <f t="shared" si="12"/>
        <v>4</v>
      </c>
      <c r="L338" s="5">
        <f t="shared" si="12"/>
        <v>3</v>
      </c>
      <c r="M338" s="5">
        <f t="shared" si="12"/>
        <v>17</v>
      </c>
      <c r="N338" s="5">
        <f t="shared" si="12"/>
        <v>10</v>
      </c>
    </row>
    <row r="339" spans="2:14" x14ac:dyDescent="0.35">
      <c r="B339" s="18" t="s">
        <v>56</v>
      </c>
      <c r="C339" s="5">
        <f>+C142</f>
        <v>57</v>
      </c>
      <c r="D339" s="5">
        <f>+D142</f>
        <v>56</v>
      </c>
      <c r="E339" s="5">
        <f>+E142</f>
        <v>38</v>
      </c>
      <c r="F339" s="5">
        <f>+F142</f>
        <v>30</v>
      </c>
      <c r="G339" s="5">
        <f>+G142</f>
        <v>24</v>
      </c>
      <c r="H339" s="5">
        <f t="shared" ref="H339:N339" si="13">+H142</f>
        <v>8</v>
      </c>
      <c r="I339" s="5">
        <f t="shared" si="13"/>
        <v>31</v>
      </c>
      <c r="J339" s="5">
        <f t="shared" si="13"/>
        <v>28</v>
      </c>
      <c r="K339" s="5">
        <f t="shared" si="13"/>
        <v>19</v>
      </c>
      <c r="L339" s="5">
        <f t="shared" si="13"/>
        <v>30</v>
      </c>
      <c r="M339" s="5">
        <f t="shared" si="13"/>
        <v>16</v>
      </c>
      <c r="N339" s="5">
        <f t="shared" si="13"/>
        <v>0</v>
      </c>
    </row>
    <row r="340" spans="2:14" x14ac:dyDescent="0.35">
      <c r="B340" s="18" t="s">
        <v>189</v>
      </c>
      <c r="C340" s="5">
        <f>+C180</f>
        <v>51</v>
      </c>
      <c r="D340" s="5">
        <f>+D180</f>
        <v>48</v>
      </c>
      <c r="E340" s="5">
        <f>+E180</f>
        <v>41</v>
      </c>
      <c r="F340" s="5">
        <f>+F180</f>
        <v>48</v>
      </c>
      <c r="G340" s="5">
        <f>+G180</f>
        <v>22</v>
      </c>
      <c r="H340" s="5">
        <f t="shared" ref="H340:N340" si="14">+H180</f>
        <v>0</v>
      </c>
      <c r="I340" s="5">
        <f t="shared" si="14"/>
        <v>26</v>
      </c>
      <c r="J340" s="5">
        <f t="shared" si="14"/>
        <v>36</v>
      </c>
      <c r="K340" s="5">
        <f t="shared" si="14"/>
        <v>40</v>
      </c>
      <c r="L340" s="5">
        <f t="shared" si="14"/>
        <v>30</v>
      </c>
      <c r="M340" s="5">
        <f t="shared" si="14"/>
        <v>24</v>
      </c>
      <c r="N340" s="5">
        <f t="shared" si="14"/>
        <v>0</v>
      </c>
    </row>
    <row r="341" spans="2:14" x14ac:dyDescent="0.35">
      <c r="B341" s="18" t="s">
        <v>9533</v>
      </c>
      <c r="C341" s="5">
        <f>+C218</f>
        <v>27</v>
      </c>
      <c r="D341" s="5">
        <f>+D218</f>
        <v>17</v>
      </c>
      <c r="E341" s="5">
        <f>+E218</f>
        <v>7</v>
      </c>
      <c r="F341" s="5">
        <f>+F218</f>
        <v>20</v>
      </c>
      <c r="G341" s="5">
        <f>+G218</f>
        <v>15</v>
      </c>
      <c r="H341" s="5">
        <f t="shared" ref="H341:N341" si="15">+H218</f>
        <v>4</v>
      </c>
      <c r="I341" s="5">
        <f t="shared" si="15"/>
        <v>0</v>
      </c>
      <c r="J341" s="5">
        <f t="shared" si="15"/>
        <v>0</v>
      </c>
      <c r="K341" s="5">
        <f t="shared" si="15"/>
        <v>7</v>
      </c>
      <c r="L341" s="5">
        <f t="shared" si="15"/>
        <v>0</v>
      </c>
      <c r="M341" s="5">
        <f t="shared" si="15"/>
        <v>0</v>
      </c>
      <c r="N341" s="5">
        <f t="shared" si="15"/>
        <v>0</v>
      </c>
    </row>
    <row r="342" spans="2:14" x14ac:dyDescent="0.35">
      <c r="B342" s="18" t="s">
        <v>7771</v>
      </c>
      <c r="C342" s="5">
        <f>+C256</f>
        <v>5</v>
      </c>
      <c r="D342" s="5">
        <f>+D256</f>
        <v>7</v>
      </c>
      <c r="E342" s="5">
        <f>+E256</f>
        <v>7</v>
      </c>
      <c r="F342" s="5">
        <f>+F256</f>
        <v>0</v>
      </c>
      <c r="G342" s="5">
        <f>+G256</f>
        <v>6</v>
      </c>
      <c r="H342" s="5">
        <f t="shared" ref="H342:N342" si="16">+H256</f>
        <v>1</v>
      </c>
      <c r="I342" s="5">
        <f t="shared" si="16"/>
        <v>0</v>
      </c>
      <c r="J342" s="5">
        <f t="shared" si="16"/>
        <v>0</v>
      </c>
      <c r="K342" s="5">
        <f t="shared" si="16"/>
        <v>0</v>
      </c>
      <c r="L342" s="5">
        <f t="shared" si="16"/>
        <v>0</v>
      </c>
      <c r="M342" s="5">
        <f t="shared" si="16"/>
        <v>0</v>
      </c>
      <c r="N342" s="5">
        <f t="shared" si="16"/>
        <v>0</v>
      </c>
    </row>
    <row r="343" spans="2:14" x14ac:dyDescent="0.35">
      <c r="B343" s="18" t="s">
        <v>9534</v>
      </c>
      <c r="C343" s="5">
        <f>+C332</f>
        <v>3</v>
      </c>
      <c r="D343" s="5">
        <f>+D332</f>
        <v>0</v>
      </c>
      <c r="E343" s="5">
        <f>+E332</f>
        <v>0</v>
      </c>
      <c r="F343" s="5">
        <f>+F332</f>
        <v>1</v>
      </c>
      <c r="G343" s="5">
        <f>+G332</f>
        <v>0</v>
      </c>
      <c r="H343" s="5">
        <f t="shared" ref="H343:N343" si="17">+H332</f>
        <v>0</v>
      </c>
      <c r="I343" s="5">
        <f t="shared" si="17"/>
        <v>0</v>
      </c>
      <c r="J343" s="5">
        <f t="shared" si="17"/>
        <v>0</v>
      </c>
      <c r="K343" s="5">
        <f t="shared" si="17"/>
        <v>0</v>
      </c>
      <c r="L343" s="5">
        <f t="shared" si="17"/>
        <v>0</v>
      </c>
      <c r="M343" s="5">
        <f t="shared" si="17"/>
        <v>0</v>
      </c>
      <c r="N343" s="5">
        <f t="shared" si="17"/>
        <v>0</v>
      </c>
    </row>
    <row r="344" spans="2:14" x14ac:dyDescent="0.35">
      <c r="B344" s="18" t="s">
        <v>9535</v>
      </c>
      <c r="C344" s="5">
        <f>+C294</f>
        <v>51</v>
      </c>
      <c r="D344" s="5">
        <f>+D294</f>
        <v>32</v>
      </c>
      <c r="E344" s="5">
        <f>+E294</f>
        <v>71</v>
      </c>
      <c r="F344" s="5">
        <f>+F294</f>
        <v>85</v>
      </c>
      <c r="G344" s="5">
        <f>+G294</f>
        <v>142</v>
      </c>
      <c r="H344" s="5">
        <f t="shared" ref="H344:N344" si="18">+H294</f>
        <v>10</v>
      </c>
      <c r="I344" s="5">
        <f t="shared" si="18"/>
        <v>14</v>
      </c>
      <c r="J344" s="5">
        <f t="shared" si="18"/>
        <v>79</v>
      </c>
      <c r="K344" s="5">
        <f t="shared" si="18"/>
        <v>18</v>
      </c>
      <c r="L344" s="5">
        <f t="shared" si="18"/>
        <v>0</v>
      </c>
      <c r="M344" s="5">
        <f t="shared" si="18"/>
        <v>0</v>
      </c>
      <c r="N344" s="5">
        <f t="shared" si="18"/>
        <v>0</v>
      </c>
    </row>
    <row r="345" spans="2:14" x14ac:dyDescent="0.35">
      <c r="B345" s="35" t="s">
        <v>8892</v>
      </c>
      <c r="C345" s="5">
        <f>+SUM(C337:C344)</f>
        <v>471</v>
      </c>
      <c r="D345" s="5">
        <f t="shared" ref="D345:N345" si="19">+SUM(D337:D344)</f>
        <v>423</v>
      </c>
      <c r="E345" s="5">
        <f t="shared" si="19"/>
        <v>441</v>
      </c>
      <c r="F345" s="5">
        <f t="shared" si="19"/>
        <v>373</v>
      </c>
      <c r="G345" s="5">
        <f t="shared" si="19"/>
        <v>561</v>
      </c>
      <c r="H345" s="5">
        <f t="shared" si="19"/>
        <v>344</v>
      </c>
      <c r="I345" s="5">
        <f t="shared" si="19"/>
        <v>356</v>
      </c>
      <c r="J345" s="5">
        <f t="shared" si="19"/>
        <v>363</v>
      </c>
      <c r="K345" s="5">
        <f t="shared" si="19"/>
        <v>282</v>
      </c>
      <c r="L345" s="5">
        <f t="shared" si="19"/>
        <v>239</v>
      </c>
      <c r="M345" s="5">
        <f t="shared" si="19"/>
        <v>240</v>
      </c>
      <c r="N345" s="5">
        <f t="shared" si="19"/>
        <v>10</v>
      </c>
    </row>
    <row r="350" spans="2:14" x14ac:dyDescent="0.35">
      <c r="C350" s="17" t="s">
        <v>9207</v>
      </c>
      <c r="D350" s="17" t="s">
        <v>9522</v>
      </c>
      <c r="E350" s="17" t="s">
        <v>9523</v>
      </c>
      <c r="F350" s="17" t="s">
        <v>9524</v>
      </c>
      <c r="G350" s="17" t="s">
        <v>9525</v>
      </c>
      <c r="H350" s="17" t="s">
        <v>9526</v>
      </c>
      <c r="I350" s="17" t="s">
        <v>9527</v>
      </c>
      <c r="J350" s="17" t="s">
        <v>9528</v>
      </c>
      <c r="K350" s="17" t="s">
        <v>9529</v>
      </c>
      <c r="L350" s="17" t="s">
        <v>9530</v>
      </c>
      <c r="M350" s="17" t="s">
        <v>9531</v>
      </c>
      <c r="N350" s="17" t="s">
        <v>9532</v>
      </c>
    </row>
    <row r="351" spans="2:14" x14ac:dyDescent="0.35">
      <c r="B351" s="18" t="s">
        <v>0</v>
      </c>
      <c r="C351" s="5">
        <f>+SUM(C44:C52)</f>
        <v>26</v>
      </c>
      <c r="D351" s="5">
        <f>+SUM(D44:D52)</f>
        <v>15</v>
      </c>
      <c r="E351" s="5">
        <f>+SUM(E44:E52)</f>
        <v>18</v>
      </c>
      <c r="F351" s="5">
        <f t="shared" ref="F351:N351" si="20">+SUM(F44:F52)</f>
        <v>5</v>
      </c>
      <c r="G351" s="5">
        <f t="shared" si="20"/>
        <v>13</v>
      </c>
      <c r="H351" s="5">
        <f>+SUM(H44:H52)</f>
        <v>16</v>
      </c>
      <c r="I351" s="5">
        <f t="shared" si="20"/>
        <v>3</v>
      </c>
      <c r="J351" s="5">
        <f t="shared" si="20"/>
        <v>16</v>
      </c>
      <c r="K351" s="5">
        <f t="shared" si="20"/>
        <v>9</v>
      </c>
      <c r="L351" s="5">
        <f t="shared" si="20"/>
        <v>3</v>
      </c>
      <c r="M351" s="5">
        <f>+SUM(M44:M52)</f>
        <v>6</v>
      </c>
      <c r="N351" s="5">
        <f t="shared" si="20"/>
        <v>0</v>
      </c>
    </row>
    <row r="352" spans="2:14" x14ac:dyDescent="0.35">
      <c r="B352" s="18" t="s">
        <v>100</v>
      </c>
      <c r="C352" s="5">
        <f>+SUM(C82:C90)</f>
        <v>0</v>
      </c>
      <c r="D352" s="5">
        <f>+SUM(D82:D90)</f>
        <v>4</v>
      </c>
      <c r="E352" s="5">
        <f>+SUM(E82:E90)</f>
        <v>2</v>
      </c>
      <c r="F352" s="5">
        <f t="shared" ref="F352:N352" si="21">+SUM(F82:F90)</f>
        <v>0</v>
      </c>
      <c r="G352" s="5">
        <f t="shared" si="21"/>
        <v>1</v>
      </c>
      <c r="H352" s="5">
        <f t="shared" si="21"/>
        <v>1</v>
      </c>
      <c r="I352" s="5">
        <f t="shared" si="21"/>
        <v>2</v>
      </c>
      <c r="J352" s="5">
        <f t="shared" si="21"/>
        <v>1</v>
      </c>
      <c r="K352" s="5">
        <f t="shared" si="21"/>
        <v>0</v>
      </c>
      <c r="L352" s="5">
        <f t="shared" si="21"/>
        <v>0</v>
      </c>
      <c r="M352" s="5">
        <f t="shared" si="21"/>
        <v>0</v>
      </c>
      <c r="N352" s="5">
        <f t="shared" si="21"/>
        <v>1</v>
      </c>
    </row>
    <row r="353" spans="2:15" x14ac:dyDescent="0.35">
      <c r="B353" s="18" t="s">
        <v>56</v>
      </c>
      <c r="C353" s="5">
        <f>+SUM(C120:C128)</f>
        <v>2</v>
      </c>
      <c r="D353" s="5">
        <f>+SUM(D120:D128)</f>
        <v>1</v>
      </c>
      <c r="E353" s="5">
        <f>+SUM(E120:E128)</f>
        <v>0</v>
      </c>
      <c r="F353" s="5">
        <f t="shared" ref="F353:N353" si="22">+SUM(F120:F128)</f>
        <v>6</v>
      </c>
      <c r="G353" s="5">
        <f t="shared" si="22"/>
        <v>2</v>
      </c>
      <c r="H353" s="5">
        <f t="shared" si="22"/>
        <v>3</v>
      </c>
      <c r="I353" s="5">
        <f t="shared" si="22"/>
        <v>2</v>
      </c>
      <c r="J353" s="5">
        <f t="shared" si="22"/>
        <v>4</v>
      </c>
      <c r="K353" s="5">
        <f t="shared" si="22"/>
        <v>2</v>
      </c>
      <c r="L353" s="5">
        <f t="shared" si="22"/>
        <v>12</v>
      </c>
      <c r="M353" s="5">
        <f t="shared" si="22"/>
        <v>2</v>
      </c>
      <c r="N353" s="5">
        <f t="shared" si="22"/>
        <v>0</v>
      </c>
    </row>
    <row r="354" spans="2:15" x14ac:dyDescent="0.35">
      <c r="B354" s="18" t="s">
        <v>189</v>
      </c>
      <c r="C354" s="5">
        <f>+SUM(C158:C166)</f>
        <v>2</v>
      </c>
      <c r="D354" s="5">
        <f>+SUM(D158:D166)</f>
        <v>3</v>
      </c>
      <c r="E354" s="5">
        <f>+SUM(E158:E166)</f>
        <v>0</v>
      </c>
      <c r="F354" s="5">
        <f t="shared" ref="F354:N354" si="23">+SUM(F158:F166)</f>
        <v>15</v>
      </c>
      <c r="G354" s="5">
        <f t="shared" si="23"/>
        <v>9</v>
      </c>
      <c r="H354" s="5">
        <f t="shared" si="23"/>
        <v>0</v>
      </c>
      <c r="I354" s="5">
        <f t="shared" si="23"/>
        <v>4</v>
      </c>
      <c r="J354" s="5">
        <f t="shared" si="23"/>
        <v>8</v>
      </c>
      <c r="K354" s="5">
        <f t="shared" si="23"/>
        <v>11</v>
      </c>
      <c r="L354" s="5">
        <f t="shared" si="23"/>
        <v>10</v>
      </c>
      <c r="M354" s="5">
        <f t="shared" si="23"/>
        <v>5</v>
      </c>
      <c r="N354" s="5">
        <f t="shared" si="23"/>
        <v>0</v>
      </c>
    </row>
    <row r="355" spans="2:15" x14ac:dyDescent="0.35">
      <c r="B355" s="18" t="s">
        <v>9533</v>
      </c>
      <c r="C355" s="5">
        <f>+SUM(C196:C204)</f>
        <v>2</v>
      </c>
      <c r="D355" s="5">
        <f>+SUM(D196:D204)</f>
        <v>0</v>
      </c>
      <c r="E355" s="5">
        <f>+SUM(E196:E204)</f>
        <v>0</v>
      </c>
      <c r="F355" s="5">
        <f t="shared" ref="F355:N355" si="24">+SUM(F196:F204)</f>
        <v>0</v>
      </c>
      <c r="G355" s="5">
        <f t="shared" si="24"/>
        <v>0</v>
      </c>
      <c r="H355" s="5">
        <f t="shared" si="24"/>
        <v>0</v>
      </c>
      <c r="I355" s="5">
        <f t="shared" si="24"/>
        <v>0</v>
      </c>
      <c r="J355" s="5">
        <f t="shared" si="24"/>
        <v>0</v>
      </c>
      <c r="K355" s="5">
        <f t="shared" si="24"/>
        <v>0</v>
      </c>
      <c r="L355" s="5">
        <f t="shared" si="24"/>
        <v>0</v>
      </c>
      <c r="M355" s="5">
        <f t="shared" si="24"/>
        <v>0</v>
      </c>
      <c r="N355" s="5">
        <f t="shared" si="24"/>
        <v>0</v>
      </c>
    </row>
    <row r="356" spans="2:15" x14ac:dyDescent="0.35">
      <c r="B356" s="18" t="s">
        <v>7771</v>
      </c>
      <c r="C356" s="5">
        <f>+SUM(C234:C242)</f>
        <v>0</v>
      </c>
      <c r="D356" s="5">
        <f>+SUM(D234:D242)</f>
        <v>1</v>
      </c>
      <c r="E356" s="5">
        <f>+SUM(E234:E242)</f>
        <v>0</v>
      </c>
      <c r="F356" s="5">
        <f t="shared" ref="F356:N356" si="25">+SUM(F234:F242)</f>
        <v>0</v>
      </c>
      <c r="G356" s="5">
        <f t="shared" si="25"/>
        <v>0</v>
      </c>
      <c r="H356" s="5">
        <f t="shared" si="25"/>
        <v>0</v>
      </c>
      <c r="I356" s="5">
        <f t="shared" si="25"/>
        <v>0</v>
      </c>
      <c r="J356" s="5">
        <f t="shared" si="25"/>
        <v>0</v>
      </c>
      <c r="K356" s="5">
        <f t="shared" si="25"/>
        <v>0</v>
      </c>
      <c r="L356" s="5">
        <f t="shared" si="25"/>
        <v>0</v>
      </c>
      <c r="M356" s="5">
        <f t="shared" si="25"/>
        <v>0</v>
      </c>
      <c r="N356" s="5">
        <f t="shared" si="25"/>
        <v>0</v>
      </c>
    </row>
    <row r="357" spans="2:15" x14ac:dyDescent="0.35">
      <c r="B357" s="18" t="s">
        <v>9534</v>
      </c>
      <c r="C357" s="5">
        <f>+SUM(C310:C318)</f>
        <v>0</v>
      </c>
      <c r="D357" s="5">
        <f>+SUM(D310:D318)</f>
        <v>0</v>
      </c>
      <c r="E357" s="5">
        <f>+SUM(E310:E318)</f>
        <v>0</v>
      </c>
      <c r="F357" s="5">
        <f t="shared" ref="F357:N357" si="26">+SUM(F310:F318)</f>
        <v>0</v>
      </c>
      <c r="G357" s="5">
        <f t="shared" si="26"/>
        <v>0</v>
      </c>
      <c r="H357" s="5">
        <f t="shared" si="26"/>
        <v>0</v>
      </c>
      <c r="I357" s="5">
        <f t="shared" si="26"/>
        <v>0</v>
      </c>
      <c r="J357" s="5">
        <f t="shared" si="26"/>
        <v>0</v>
      </c>
      <c r="K357" s="5">
        <f t="shared" si="26"/>
        <v>0</v>
      </c>
      <c r="L357" s="5">
        <f t="shared" si="26"/>
        <v>0</v>
      </c>
      <c r="M357" s="5">
        <f t="shared" si="26"/>
        <v>0</v>
      </c>
      <c r="N357" s="5">
        <f t="shared" si="26"/>
        <v>0</v>
      </c>
    </row>
    <row r="358" spans="2:15" x14ac:dyDescent="0.35">
      <c r="B358" s="18" t="s">
        <v>9535</v>
      </c>
      <c r="C358" s="5">
        <f>+SUM(C272:C280)</f>
        <v>0</v>
      </c>
      <c r="D358" s="5">
        <f>+SUM(D272:D280)</f>
        <v>1</v>
      </c>
      <c r="E358" s="5">
        <f>+SUM(E272:E280)</f>
        <v>1</v>
      </c>
      <c r="F358" s="5">
        <f t="shared" ref="F358:N358" si="27">+SUM(F272:F280)</f>
        <v>0</v>
      </c>
      <c r="G358" s="5">
        <f t="shared" si="27"/>
        <v>0</v>
      </c>
      <c r="H358" s="5">
        <f t="shared" si="27"/>
        <v>0</v>
      </c>
      <c r="I358" s="5">
        <f t="shared" si="27"/>
        <v>0</v>
      </c>
      <c r="J358" s="5">
        <f t="shared" si="27"/>
        <v>0</v>
      </c>
      <c r="K358" s="5">
        <f t="shared" si="27"/>
        <v>0</v>
      </c>
      <c r="L358" s="5">
        <f t="shared" si="27"/>
        <v>0</v>
      </c>
      <c r="M358" s="5">
        <f t="shared" si="27"/>
        <v>0</v>
      </c>
      <c r="N358" s="5">
        <f t="shared" si="27"/>
        <v>0</v>
      </c>
    </row>
    <row r="359" spans="2:15" x14ac:dyDescent="0.35">
      <c r="B359" s="20" t="s">
        <v>8892</v>
      </c>
      <c r="C359" s="5">
        <f>+SUM(C351:C358)</f>
        <v>32</v>
      </c>
      <c r="D359" s="5">
        <f t="shared" ref="D359:N359" si="28">+SUM(D351:D358)</f>
        <v>25</v>
      </c>
      <c r="E359" s="5">
        <f t="shared" si="28"/>
        <v>21</v>
      </c>
      <c r="F359" s="5">
        <f t="shared" si="28"/>
        <v>26</v>
      </c>
      <c r="G359" s="5">
        <f t="shared" si="28"/>
        <v>25</v>
      </c>
      <c r="H359" s="5">
        <f t="shared" si="28"/>
        <v>20</v>
      </c>
      <c r="I359" s="5">
        <f t="shared" si="28"/>
        <v>11</v>
      </c>
      <c r="J359" s="5">
        <f t="shared" si="28"/>
        <v>29</v>
      </c>
      <c r="K359" s="5">
        <f t="shared" si="28"/>
        <v>22</v>
      </c>
      <c r="L359" s="5">
        <f t="shared" si="28"/>
        <v>25</v>
      </c>
      <c r="M359" s="5">
        <f t="shared" si="28"/>
        <v>13</v>
      </c>
      <c r="N359" s="5">
        <f t="shared" si="28"/>
        <v>1</v>
      </c>
    </row>
    <row r="365" spans="2:15" ht="42" x14ac:dyDescent="0.35">
      <c r="C365" s="17" t="s">
        <v>9523</v>
      </c>
      <c r="D365" s="17" t="s">
        <v>9524</v>
      </c>
      <c r="E365" s="17" t="s">
        <v>9525</v>
      </c>
      <c r="F365" s="17" t="s">
        <v>9526</v>
      </c>
      <c r="G365" s="17" t="s">
        <v>9527</v>
      </c>
      <c r="H365" s="17" t="s">
        <v>9528</v>
      </c>
      <c r="I365" s="17" t="s">
        <v>9529</v>
      </c>
      <c r="J365" s="17" t="s">
        <v>9530</v>
      </c>
      <c r="K365" s="17" t="s">
        <v>9531</v>
      </c>
      <c r="L365" s="17" t="s">
        <v>9532</v>
      </c>
      <c r="M365" s="17" t="s">
        <v>9521</v>
      </c>
      <c r="N365" s="17" t="s">
        <v>9522</v>
      </c>
      <c r="O365" s="17" t="s">
        <v>9523</v>
      </c>
    </row>
    <row r="366" spans="2:15" x14ac:dyDescent="0.35">
      <c r="B366" s="18" t="s">
        <v>7</v>
      </c>
      <c r="C366" s="5">
        <f>+COUNTIFS(Tabla2[Tipo],'Book 2.1_Casos registrados'!$B$366,Tabla2[Año],2022,Tabla2[Mes],3)</f>
        <v>405</v>
      </c>
      <c r="D366" s="5">
        <f>+COUNTIFS(Tabla2[Tipo],'Book 2.1_Casos registrados'!$B$366,Tabla2[Año],2022,Tabla2[Mes],4)</f>
        <v>293</v>
      </c>
      <c r="E366" s="5">
        <f>+COUNTIFS(Tabla2[Tipo],'Book 2.1_Casos registrados'!$B$366,Tabla2[Año],2022,Tabla2[Mes],5)</f>
        <v>527</v>
      </c>
      <c r="F366" s="5">
        <f>+COUNTIFS(Tabla2[Tipo],'Book 2.1_Casos registrados'!$B$366,Tabla2[Año],2022,Tabla2[Mes],6)</f>
        <v>311</v>
      </c>
      <c r="G366" s="5">
        <f>+COUNTIFS(Tabla2[Tipo],'Book 2.1_Casos registrados'!$B$366,Tabla2[Año],2022,Tabla2[Mes],7)</f>
        <v>294</v>
      </c>
      <c r="H366" s="5">
        <f>+COUNTIFS(Tabla2[Tipo],'Book 2.1_Casos registrados'!$B$366,Tabla2[Año],2022,Tabla2[Mes],8)</f>
        <v>348</v>
      </c>
      <c r="I366" s="5">
        <f>+COUNTIFS(Tabla2[Tipo],'Book 2.1_Casos registrados'!$B$366,Tabla2[Año],2022,Tabla2[Mes],9)</f>
        <v>287</v>
      </c>
      <c r="J366" s="5">
        <f>+COUNTIFS(Tabla2[Tipo],'Book 2.1_Casos registrados'!$B$366,Tabla2[Año],2022,Tabla2[Mes],10)</f>
        <v>197</v>
      </c>
      <c r="K366" s="5">
        <f>+COUNTIFS(Tabla2[Tipo],'Book 2.1_Casos registrados'!$B$366,Tabla2[Año],2022,Tabla2[Mes],11)</f>
        <v>233</v>
      </c>
      <c r="L366" s="5">
        <f>+COUNTIFS(Tabla2[Tipo],'Book 2.1_Casos registrados'!$B$366,Tabla2[Año],2022,Tabla2[Mes],12)</f>
        <v>139</v>
      </c>
      <c r="M366" s="5">
        <f>+COUNTIFS(Tabla2[Tipo],'Book 2.1_Casos registrados'!$B$366,Tabla2[Año],2023,Tabla2[Mes],1)</f>
        <v>227</v>
      </c>
      <c r="N366" s="5">
        <f>+COUNTIFS(Tabla2[Tipo],'Book 2.1_Casos registrados'!$B$366,Tabla2[Año],2023,Tabla2[Mes],2)</f>
        <v>347</v>
      </c>
      <c r="O366" s="5">
        <f>+COUNTIFS(Tabla2[Tipo],'Book 2.1_Casos registrados'!$B$366,Tabla2[Año],2023,Tabla2[Mes],3)</f>
        <v>374</v>
      </c>
    </row>
    <row r="367" spans="2:15" x14ac:dyDescent="0.35">
      <c r="B367" s="18" t="s">
        <v>22</v>
      </c>
      <c r="C367" s="5">
        <f>+COUNTIFS(Tabla2[Tipo],'Book 2.1_Casos registrados'!$B$367,Tabla2[Año],2022,Tabla2[Mes],3)</f>
        <v>91</v>
      </c>
      <c r="D367" s="5">
        <f>+COUNTIFS(Tabla2[Tipo],'Book 2.1_Casos registrados'!$B$367,Tabla2[Año],2022,Tabla2[Mes],4)</f>
        <v>139</v>
      </c>
      <c r="E367" s="5">
        <f>+COUNTIFS(Tabla2[Tipo],'Book 2.1_Casos registrados'!$B$367,Tabla2[Año],2022,Tabla2[Mes],5)</f>
        <v>167</v>
      </c>
      <c r="F367" s="5">
        <f>+COUNTIFS(Tabla2[Tipo],'Book 2.1_Casos registrados'!$B$367,Tabla2[Año],2022,Tabla2[Mes],6)</f>
        <v>124</v>
      </c>
      <c r="G367" s="5">
        <f>+COUNTIFS(Tabla2[Tipo],'Book 2.1_Casos registrados'!$B$367,Tabla2[Año],2022,Tabla2[Mes],7)</f>
        <v>140</v>
      </c>
      <c r="H367" s="5">
        <f>+COUNTIFS(Tabla2[Tipo],'Book 2.1_Casos registrados'!$B$367,Tabla2[Año],2022,Tabla2[Mes],8)</f>
        <v>114</v>
      </c>
      <c r="I367" s="5">
        <f>+COUNTIFS(Tabla2[Tipo],'Book 2.1_Casos registrados'!$B$367,Tabla2[Año],2022,Tabla2[Mes],9)</f>
        <v>67</v>
      </c>
      <c r="J367" s="5">
        <f>+COUNTIFS(Tabla2[Tipo],'Book 2.1_Casos registrados'!$B$367,Tabla2[Año],2022,Tabla2[Mes],10)</f>
        <v>79</v>
      </c>
      <c r="K367" s="5">
        <f>+COUNTIFS(Tabla2[Tipo],'Book 2.1_Casos registrados'!$B$367,Tabla2[Año],2022,Tabla2[Mes],11)</f>
        <v>73</v>
      </c>
      <c r="L367" s="5">
        <f>+COUNTIFS(Tabla2[Tipo],'Book 2.1_Casos registrados'!$B$367,Tabla2[Año],2022,Tabla2[Mes],12)</f>
        <v>34</v>
      </c>
      <c r="M367" s="5">
        <f>+COUNTIFS(Tabla2[Tipo],'Book 2.1_Casos registrados'!$B$367,Tabla2[Año],2023,Tabla2[Mes],1)</f>
        <v>103</v>
      </c>
      <c r="N367" s="5">
        <f>+COUNTIFS(Tabla2[Tipo],'Book 2.1_Casos registrados'!$B$367,Tabla2[Año],2023,Tabla2[Mes],2)</f>
        <v>241</v>
      </c>
      <c r="O367" s="5">
        <f>+COUNTIFS(Tabla2[Tipo],'Book 2.1_Casos registrados'!$B$367,Tabla2[Año],2023,Tabla2[Mes],3)</f>
        <v>250</v>
      </c>
    </row>
    <row r="368" spans="2:15" x14ac:dyDescent="0.35">
      <c r="B368" s="18" t="s">
        <v>2</v>
      </c>
      <c r="C368" s="5">
        <f>+COUNTIFS(Tabla2[Tipo],'Book 2.1_Casos registrados'!$B$368,Tabla2[Año],2022,Tabla2[Mes],3)</f>
        <v>26</v>
      </c>
      <c r="D368" s="5">
        <f>+COUNTIFS(Tabla2[Tipo],'Book 2.1_Casos registrados'!$B$368,Tabla2[Año],2022,Tabla2[Mes],4)</f>
        <v>30</v>
      </c>
      <c r="E368" s="5">
        <f>+COUNTIFS(Tabla2[Tipo],'Book 2.1_Casos registrados'!$B$368,Tabla2[Año],2022,Tabla2[Mes],5)</f>
        <v>38</v>
      </c>
      <c r="F368" s="5">
        <f>+COUNTIFS(Tabla2[Tipo],'Book 2.1_Casos registrados'!$B$368,Tabla2[Año],2022,Tabla2[Mes],6)</f>
        <v>22</v>
      </c>
      <c r="G368" s="5">
        <f>+COUNTIFS(Tabla2[Tipo],'Book 2.1_Casos registrados'!$B$368,Tabla2[Año],2022,Tabla2[Mes],7)</f>
        <v>19</v>
      </c>
      <c r="H368" s="5">
        <f>+COUNTIFS(Tabla2[Tipo],'Book 2.1_Casos registrados'!$B$368,Tabla2[Año],2022,Tabla2[Mes],8)</f>
        <v>40</v>
      </c>
      <c r="I368" s="5">
        <f>+COUNTIFS(Tabla2[Tipo],'Book 2.1_Casos registrados'!$B$368,Tabla2[Año],2022,Tabla2[Mes],9)</f>
        <v>27</v>
      </c>
      <c r="J368" s="5">
        <f>+COUNTIFS(Tabla2[Tipo],'Book 2.1_Casos registrados'!$B$368,Tabla2[Año],2022,Tabla2[Mes],10)</f>
        <v>30</v>
      </c>
      <c r="K368" s="5">
        <f>+COUNTIFS(Tabla2[Tipo],'Book 2.1_Casos registrados'!$B$368,Tabla2[Año],2022,Tabla2[Mes],11)</f>
        <v>17</v>
      </c>
      <c r="L368" s="5">
        <f>+COUNTIFS(Tabla2[Tipo],'Book 2.1_Casos registrados'!$B$368,Tabla2[Año],2022,Tabla2[Mes],12)</f>
        <v>11</v>
      </c>
      <c r="M368" s="5">
        <f>+COUNTIFS(Tabla2[Tipo],'Book 2.1_Casos registrados'!$B$368,Tabla2[Año],2023,Tabla2[Mes],1)</f>
        <v>10</v>
      </c>
      <c r="N368" s="5">
        <f>+COUNTIFS(Tabla2[Tipo],'Book 2.1_Casos registrados'!$B$368,Tabla2[Año],2023,Tabla2[Mes],2)</f>
        <v>27</v>
      </c>
      <c r="O368" s="5">
        <f>+COUNTIFS(Tabla2[Tipo],'Book 2.1_Casos registrados'!$B$368,Tabla2[Año],2023,Tabla2[Mes],3)</f>
        <v>28</v>
      </c>
    </row>
    <row r="369" spans="2:15" x14ac:dyDescent="0.35">
      <c r="B369" s="20" t="s">
        <v>8892</v>
      </c>
      <c r="C369" s="5">
        <f t="shared" ref="C369:L369" si="29">+SUM(C366:C368)</f>
        <v>522</v>
      </c>
      <c r="D369" s="5">
        <f t="shared" si="29"/>
        <v>462</v>
      </c>
      <c r="E369" s="5">
        <f t="shared" si="29"/>
        <v>732</v>
      </c>
      <c r="F369" s="5">
        <f t="shared" si="29"/>
        <v>457</v>
      </c>
      <c r="G369" s="5">
        <f t="shared" si="29"/>
        <v>453</v>
      </c>
      <c r="H369" s="5">
        <f t="shared" si="29"/>
        <v>502</v>
      </c>
      <c r="I369" s="5">
        <f t="shared" si="29"/>
        <v>381</v>
      </c>
      <c r="J369" s="5">
        <f t="shared" si="29"/>
        <v>306</v>
      </c>
      <c r="K369" s="5">
        <f t="shared" si="29"/>
        <v>323</v>
      </c>
      <c r="L369" s="5">
        <f t="shared" si="29"/>
        <v>184</v>
      </c>
      <c r="M369" s="5">
        <f>+SUM(M366:M368)</f>
        <v>340</v>
      </c>
      <c r="N369" s="5">
        <f>+SUM(N366:N368)</f>
        <v>615</v>
      </c>
      <c r="O369" s="5">
        <f>+SUM(O366:O368)</f>
        <v>652</v>
      </c>
    </row>
    <row r="381" spans="2:15" x14ac:dyDescent="0.35">
      <c r="B381" s="1" t="s">
        <v>9700</v>
      </c>
      <c r="C381" s="1" t="s">
        <v>9540</v>
      </c>
    </row>
    <row r="382" spans="2:15" x14ac:dyDescent="0.35">
      <c r="B382" s="1" t="s">
        <v>973</v>
      </c>
      <c r="C382" t="s">
        <v>7</v>
      </c>
      <c r="D382" t="s">
        <v>22</v>
      </c>
      <c r="E382" t="s">
        <v>2</v>
      </c>
      <c r="F382" t="s">
        <v>974</v>
      </c>
    </row>
    <row r="383" spans="2:15" x14ac:dyDescent="0.35">
      <c r="B383" s="2" t="s">
        <v>11309</v>
      </c>
      <c r="C383">
        <v>1659</v>
      </c>
      <c r="D383">
        <v>525</v>
      </c>
      <c r="E383">
        <v>209</v>
      </c>
      <c r="F383">
        <v>2393</v>
      </c>
    </row>
    <row r="384" spans="2:15" x14ac:dyDescent="0.35">
      <c r="B384" s="2" t="s">
        <v>11310</v>
      </c>
      <c r="C384">
        <v>3251</v>
      </c>
      <c r="D384">
        <v>296</v>
      </c>
      <c r="E384">
        <v>138</v>
      </c>
      <c r="F384">
        <v>3685</v>
      </c>
    </row>
    <row r="385" spans="2:6" x14ac:dyDescent="0.35">
      <c r="B385" s="2" t="s">
        <v>8394</v>
      </c>
      <c r="C385">
        <v>3798</v>
      </c>
      <c r="D385">
        <v>1364</v>
      </c>
      <c r="E385">
        <v>326</v>
      </c>
      <c r="F385">
        <v>5488</v>
      </c>
    </row>
    <row r="386" spans="2:6" x14ac:dyDescent="0.35">
      <c r="B386" s="2" t="s">
        <v>14914</v>
      </c>
      <c r="C386">
        <v>948</v>
      </c>
      <c r="D386">
        <v>594</v>
      </c>
      <c r="E386">
        <v>65</v>
      </c>
      <c r="F386">
        <v>1607</v>
      </c>
    </row>
    <row r="387" spans="2:6" x14ac:dyDescent="0.35">
      <c r="B387" s="2" t="s">
        <v>974</v>
      </c>
      <c r="C387">
        <v>9656</v>
      </c>
      <c r="D387">
        <v>2779</v>
      </c>
      <c r="E387">
        <v>738</v>
      </c>
      <c r="F387">
        <v>13173</v>
      </c>
    </row>
    <row r="403" spans="2:6" x14ac:dyDescent="0.35">
      <c r="B403" s="1" t="s">
        <v>9700</v>
      </c>
      <c r="C403" s="1" t="s">
        <v>9540</v>
      </c>
    </row>
    <row r="404" spans="2:6" x14ac:dyDescent="0.35">
      <c r="B404" s="1" t="s">
        <v>973</v>
      </c>
      <c r="C404" t="s">
        <v>22</v>
      </c>
      <c r="D404" t="s">
        <v>2</v>
      </c>
      <c r="E404" t="s">
        <v>7</v>
      </c>
      <c r="F404" t="s">
        <v>974</v>
      </c>
    </row>
    <row r="405" spans="2:6" x14ac:dyDescent="0.35">
      <c r="B405" s="2" t="s">
        <v>11309</v>
      </c>
    </row>
    <row r="406" spans="2:6" x14ac:dyDescent="0.35">
      <c r="B406" s="4">
        <v>1</v>
      </c>
      <c r="D406">
        <v>49</v>
      </c>
      <c r="E406">
        <v>145</v>
      </c>
      <c r="F406">
        <v>194</v>
      </c>
    </row>
    <row r="407" spans="2:6" x14ac:dyDescent="0.35">
      <c r="B407" s="4">
        <v>2</v>
      </c>
      <c r="D407">
        <v>17</v>
      </c>
      <c r="E407">
        <v>46</v>
      </c>
      <c r="F407">
        <v>63</v>
      </c>
    </row>
    <row r="408" spans="2:6" x14ac:dyDescent="0.35">
      <c r="B408" s="4">
        <v>3</v>
      </c>
      <c r="D408">
        <v>26</v>
      </c>
      <c r="E408">
        <v>34</v>
      </c>
      <c r="F408">
        <v>60</v>
      </c>
    </row>
    <row r="409" spans="2:6" x14ac:dyDescent="0.35">
      <c r="B409" s="4">
        <v>4</v>
      </c>
      <c r="D409">
        <v>8</v>
      </c>
      <c r="E409">
        <v>6</v>
      </c>
      <c r="F409">
        <v>14</v>
      </c>
    </row>
    <row r="410" spans="2:6" x14ac:dyDescent="0.35">
      <c r="B410" s="4">
        <v>5</v>
      </c>
      <c r="C410">
        <v>2</v>
      </c>
      <c r="E410">
        <v>19</v>
      </c>
      <c r="F410">
        <v>21</v>
      </c>
    </row>
    <row r="411" spans="2:6" x14ac:dyDescent="0.35">
      <c r="B411" s="4">
        <v>8</v>
      </c>
      <c r="E411">
        <v>2</v>
      </c>
      <c r="F411">
        <v>2</v>
      </c>
    </row>
    <row r="412" spans="2:6" x14ac:dyDescent="0.35">
      <c r="B412" s="4">
        <v>9</v>
      </c>
      <c r="C412">
        <v>112</v>
      </c>
      <c r="D412">
        <v>15</v>
      </c>
      <c r="E412">
        <v>148</v>
      </c>
      <c r="F412">
        <v>275</v>
      </c>
    </row>
    <row r="413" spans="2:6" x14ac:dyDescent="0.35">
      <c r="B413" s="4">
        <v>10</v>
      </c>
      <c r="C413">
        <v>175</v>
      </c>
      <c r="D413">
        <v>31</v>
      </c>
      <c r="E413">
        <v>514</v>
      </c>
      <c r="F413">
        <v>720</v>
      </c>
    </row>
    <row r="414" spans="2:6" x14ac:dyDescent="0.35">
      <c r="B414" s="4">
        <v>11</v>
      </c>
      <c r="C414">
        <v>137</v>
      </c>
      <c r="D414">
        <v>32</v>
      </c>
      <c r="E414">
        <v>362</v>
      </c>
      <c r="F414">
        <v>531</v>
      </c>
    </row>
    <row r="415" spans="2:6" x14ac:dyDescent="0.35">
      <c r="B415" s="4">
        <v>12</v>
      </c>
      <c r="C415">
        <v>99</v>
      </c>
      <c r="D415">
        <v>31</v>
      </c>
      <c r="E415">
        <v>383</v>
      </c>
      <c r="F415">
        <v>513</v>
      </c>
    </row>
    <row r="416" spans="2:6" x14ac:dyDescent="0.35">
      <c r="B416" s="2" t="s">
        <v>11310</v>
      </c>
    </row>
    <row r="417" spans="2:6" x14ac:dyDescent="0.35">
      <c r="B417" s="4">
        <v>1</v>
      </c>
      <c r="C417">
        <v>27</v>
      </c>
      <c r="D417">
        <v>27</v>
      </c>
      <c r="E417">
        <v>383</v>
      </c>
      <c r="F417">
        <v>437</v>
      </c>
    </row>
    <row r="418" spans="2:6" x14ac:dyDescent="0.35">
      <c r="B418" s="4">
        <v>2</v>
      </c>
      <c r="C418">
        <v>10</v>
      </c>
      <c r="D418">
        <v>12</v>
      </c>
      <c r="E418">
        <v>299</v>
      </c>
      <c r="F418">
        <v>321</v>
      </c>
    </row>
    <row r="419" spans="2:6" x14ac:dyDescent="0.35">
      <c r="B419" s="4">
        <v>3</v>
      </c>
      <c r="C419">
        <v>12</v>
      </c>
      <c r="D419">
        <v>9</v>
      </c>
      <c r="E419">
        <v>531</v>
      </c>
      <c r="F419">
        <v>552</v>
      </c>
    </row>
    <row r="420" spans="2:6" x14ac:dyDescent="0.35">
      <c r="B420" s="4">
        <v>4</v>
      </c>
      <c r="C420">
        <v>4</v>
      </c>
      <c r="D420">
        <v>4</v>
      </c>
      <c r="E420">
        <v>206</v>
      </c>
      <c r="F420">
        <v>214</v>
      </c>
    </row>
    <row r="421" spans="2:6" x14ac:dyDescent="0.35">
      <c r="B421" s="4">
        <v>5</v>
      </c>
      <c r="C421">
        <v>13</v>
      </c>
      <c r="D421">
        <v>10</v>
      </c>
      <c r="E421">
        <v>440</v>
      </c>
      <c r="F421">
        <v>463</v>
      </c>
    </row>
    <row r="422" spans="2:6" x14ac:dyDescent="0.35">
      <c r="B422" s="4">
        <v>6</v>
      </c>
      <c r="C422">
        <v>17</v>
      </c>
      <c r="D422">
        <v>6</v>
      </c>
      <c r="E422">
        <v>282</v>
      </c>
      <c r="F422">
        <v>305</v>
      </c>
    </row>
    <row r="423" spans="2:6" x14ac:dyDescent="0.35">
      <c r="B423" s="4">
        <v>7</v>
      </c>
      <c r="C423">
        <v>22</v>
      </c>
      <c r="D423">
        <v>9</v>
      </c>
      <c r="E423">
        <v>386</v>
      </c>
      <c r="F423">
        <v>417</v>
      </c>
    </row>
    <row r="424" spans="2:6" x14ac:dyDescent="0.35">
      <c r="B424" s="4">
        <v>8</v>
      </c>
      <c r="C424">
        <v>24</v>
      </c>
      <c r="D424">
        <v>10</v>
      </c>
      <c r="E424">
        <v>340</v>
      </c>
      <c r="F424">
        <v>374</v>
      </c>
    </row>
    <row r="425" spans="2:6" x14ac:dyDescent="0.35">
      <c r="B425" s="4">
        <v>9</v>
      </c>
      <c r="C425">
        <v>10</v>
      </c>
      <c r="D425">
        <v>3</v>
      </c>
      <c r="E425">
        <v>143</v>
      </c>
      <c r="F425">
        <v>156</v>
      </c>
    </row>
    <row r="426" spans="2:6" x14ac:dyDescent="0.35">
      <c r="B426" s="4">
        <v>10</v>
      </c>
      <c r="C426">
        <v>1</v>
      </c>
      <c r="E426">
        <v>8</v>
      </c>
      <c r="F426">
        <v>9</v>
      </c>
    </row>
    <row r="427" spans="2:6" x14ac:dyDescent="0.35">
      <c r="B427" s="4">
        <v>11</v>
      </c>
      <c r="C427">
        <v>3</v>
      </c>
      <c r="D427">
        <v>1</v>
      </c>
      <c r="E427">
        <v>9</v>
      </c>
      <c r="F427">
        <v>13</v>
      </c>
    </row>
    <row r="428" spans="2:6" x14ac:dyDescent="0.35">
      <c r="B428" s="4">
        <v>12</v>
      </c>
      <c r="C428">
        <v>153</v>
      </c>
      <c r="D428">
        <v>47</v>
      </c>
      <c r="E428">
        <v>224</v>
      </c>
      <c r="F428">
        <v>424</v>
      </c>
    </row>
    <row r="429" spans="2:6" x14ac:dyDescent="0.35">
      <c r="B429" s="2" t="s">
        <v>8394</v>
      </c>
    </row>
    <row r="430" spans="2:6" x14ac:dyDescent="0.35">
      <c r="B430" s="4">
        <v>1</v>
      </c>
      <c r="C430">
        <v>217</v>
      </c>
      <c r="D430">
        <v>39</v>
      </c>
      <c r="E430">
        <v>426</v>
      </c>
      <c r="F430">
        <v>682</v>
      </c>
    </row>
    <row r="431" spans="2:6" x14ac:dyDescent="0.35">
      <c r="B431" s="4">
        <v>2</v>
      </c>
      <c r="C431">
        <v>119</v>
      </c>
      <c r="D431">
        <v>27</v>
      </c>
      <c r="E431">
        <v>338</v>
      </c>
      <c r="F431">
        <v>484</v>
      </c>
    </row>
    <row r="432" spans="2:6" x14ac:dyDescent="0.35">
      <c r="B432" s="4">
        <v>3</v>
      </c>
      <c r="C432">
        <v>91</v>
      </c>
      <c r="D432">
        <v>26</v>
      </c>
      <c r="E432">
        <v>405</v>
      </c>
      <c r="F432">
        <v>522</v>
      </c>
    </row>
    <row r="433" spans="2:6" x14ac:dyDescent="0.35">
      <c r="B433" s="4">
        <v>4</v>
      </c>
      <c r="C433">
        <v>139</v>
      </c>
      <c r="D433">
        <v>30</v>
      </c>
      <c r="E433">
        <v>293</v>
      </c>
      <c r="F433">
        <v>462</v>
      </c>
    </row>
    <row r="434" spans="2:6" x14ac:dyDescent="0.35">
      <c r="B434" s="4">
        <v>5</v>
      </c>
      <c r="C434">
        <v>167</v>
      </c>
      <c r="D434">
        <v>38</v>
      </c>
      <c r="E434">
        <v>527</v>
      </c>
      <c r="F434">
        <v>732</v>
      </c>
    </row>
    <row r="435" spans="2:6" x14ac:dyDescent="0.35">
      <c r="B435" s="4">
        <v>6</v>
      </c>
      <c r="C435">
        <v>124</v>
      </c>
      <c r="D435">
        <v>22</v>
      </c>
      <c r="E435">
        <v>311</v>
      </c>
      <c r="F435">
        <v>457</v>
      </c>
    </row>
    <row r="436" spans="2:6" x14ac:dyDescent="0.35">
      <c r="B436" s="4">
        <v>7</v>
      </c>
      <c r="C436">
        <v>140</v>
      </c>
      <c r="D436">
        <v>19</v>
      </c>
      <c r="E436">
        <v>294</v>
      </c>
      <c r="F436">
        <v>453</v>
      </c>
    </row>
    <row r="437" spans="2:6" x14ac:dyDescent="0.35">
      <c r="B437" s="4">
        <v>8</v>
      </c>
      <c r="C437">
        <v>114</v>
      </c>
      <c r="D437">
        <v>40</v>
      </c>
      <c r="E437">
        <v>348</v>
      </c>
      <c r="F437">
        <v>502</v>
      </c>
    </row>
    <row r="438" spans="2:6" x14ac:dyDescent="0.35">
      <c r="B438" s="4">
        <v>9</v>
      </c>
      <c r="C438">
        <v>67</v>
      </c>
      <c r="D438">
        <v>27</v>
      </c>
      <c r="E438">
        <v>287</v>
      </c>
      <c r="F438">
        <v>381</v>
      </c>
    </row>
    <row r="439" spans="2:6" x14ac:dyDescent="0.35">
      <c r="B439" s="4">
        <v>10</v>
      </c>
      <c r="C439">
        <v>79</v>
      </c>
      <c r="D439">
        <v>30</v>
      </c>
      <c r="E439">
        <v>197</v>
      </c>
      <c r="F439">
        <v>306</v>
      </c>
    </row>
    <row r="440" spans="2:6" x14ac:dyDescent="0.35">
      <c r="B440" s="4">
        <v>11</v>
      </c>
      <c r="C440">
        <v>73</v>
      </c>
      <c r="D440">
        <v>17</v>
      </c>
      <c r="E440">
        <v>233</v>
      </c>
      <c r="F440">
        <v>323</v>
      </c>
    </row>
    <row r="441" spans="2:6" x14ac:dyDescent="0.35">
      <c r="B441" s="4">
        <v>12</v>
      </c>
      <c r="C441">
        <v>34</v>
      </c>
      <c r="D441">
        <v>11</v>
      </c>
      <c r="E441">
        <v>139</v>
      </c>
      <c r="F441">
        <v>184</v>
      </c>
    </row>
    <row r="442" spans="2:6" x14ac:dyDescent="0.35">
      <c r="B442" s="2" t="s">
        <v>14914</v>
      </c>
    </row>
    <row r="443" spans="2:6" x14ac:dyDescent="0.35">
      <c r="B443" s="4">
        <v>1</v>
      </c>
      <c r="C443">
        <v>103</v>
      </c>
      <c r="D443">
        <v>10</v>
      </c>
      <c r="E443">
        <v>227</v>
      </c>
      <c r="F443">
        <v>340</v>
      </c>
    </row>
    <row r="444" spans="2:6" x14ac:dyDescent="0.35">
      <c r="B444" s="4">
        <v>2</v>
      </c>
      <c r="C444">
        <v>241</v>
      </c>
      <c r="D444">
        <v>27</v>
      </c>
      <c r="E444">
        <v>347</v>
      </c>
      <c r="F444">
        <v>615</v>
      </c>
    </row>
    <row r="445" spans="2:6" x14ac:dyDescent="0.35">
      <c r="B445" s="4">
        <v>3</v>
      </c>
      <c r="C445">
        <v>250</v>
      </c>
      <c r="D445">
        <v>28</v>
      </c>
      <c r="E445">
        <v>374</v>
      </c>
      <c r="F445">
        <v>652</v>
      </c>
    </row>
    <row r="446" spans="2:6" x14ac:dyDescent="0.35">
      <c r="B446" s="2" t="s">
        <v>974</v>
      </c>
      <c r="C446">
        <v>2779</v>
      </c>
      <c r="D446">
        <v>738</v>
      </c>
      <c r="E446">
        <v>9656</v>
      </c>
      <c r="F446">
        <v>13173</v>
      </c>
    </row>
  </sheetData>
  <mergeCells count="36">
    <mergeCell ref="A2:B2"/>
    <mergeCell ref="A3:A7"/>
    <mergeCell ref="A8:A16"/>
    <mergeCell ref="A17:A29"/>
    <mergeCell ref="A310:A318"/>
    <mergeCell ref="A243:A255"/>
    <mergeCell ref="A146:B146"/>
    <mergeCell ref="A147:A157"/>
    <mergeCell ref="A158:A166"/>
    <mergeCell ref="A167:A179"/>
    <mergeCell ref="A184:B184"/>
    <mergeCell ref="A185:A195"/>
    <mergeCell ref="A196:A204"/>
    <mergeCell ref="A205:A217"/>
    <mergeCell ref="A222:B222"/>
    <mergeCell ref="A223:A233"/>
    <mergeCell ref="A319:A331"/>
    <mergeCell ref="A260:B260"/>
    <mergeCell ref="A261:A271"/>
    <mergeCell ref="A272:A280"/>
    <mergeCell ref="A281:A293"/>
    <mergeCell ref="A298:B298"/>
    <mergeCell ref="A299:A309"/>
    <mergeCell ref="A234:A242"/>
    <mergeCell ref="A129:A141"/>
    <mergeCell ref="A44:A52"/>
    <mergeCell ref="A33:A43"/>
    <mergeCell ref="A53:A65"/>
    <mergeCell ref="A108:B108"/>
    <mergeCell ref="A109:A119"/>
    <mergeCell ref="A120:A128"/>
    <mergeCell ref="A32:B32"/>
    <mergeCell ref="A70:B70"/>
    <mergeCell ref="A71:A81"/>
    <mergeCell ref="A82:A90"/>
    <mergeCell ref="A91:A103"/>
  </mergeCells>
  <pageMargins left="0.7" right="0.7" top="0.75" bottom="0.75" header="0.3" footer="0.3"/>
  <pageSetup paperSize="9" orientation="portrait" verticalDpi="0" r:id="rId3"/>
  <drawing r:id="rId4"/>
  <extLst>
    <ext xmlns:x15="http://schemas.microsoft.com/office/spreadsheetml/2010/11/main" uri="{7E03D99C-DC04-49d9-9315-930204A7B6E9}">
      <x15:timelineRefs>
        <x15:timelineRef r:id="rId5"/>
      </x15:timelineRef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P96"/>
  <sheetViews>
    <sheetView showGridLines="0" topLeftCell="W1" zoomScale="55" zoomScaleNormal="55" workbookViewId="0">
      <selection activeCell="AL13" sqref="AL13"/>
    </sheetView>
  </sheetViews>
  <sheetFormatPr baseColWidth="10" defaultRowHeight="15" x14ac:dyDescent="0.25"/>
  <cols>
    <col min="1" max="1" width="29.7109375" bestFit="1" customWidth="1"/>
    <col min="2" max="2" width="36.28515625" bestFit="1" customWidth="1"/>
    <col min="3" max="3" width="23" bestFit="1" customWidth="1"/>
    <col min="4" max="4" width="26.28515625" customWidth="1"/>
    <col min="5" max="5" width="23.7109375" customWidth="1"/>
    <col min="6" max="6" width="22" customWidth="1"/>
    <col min="7" max="7" width="22.28515625" customWidth="1"/>
    <col min="8" max="8" width="22.7109375" customWidth="1"/>
    <col min="9" max="9" width="22" customWidth="1"/>
    <col min="10" max="10" width="24.5703125" bestFit="1" customWidth="1"/>
    <col min="11" max="11" width="25.140625" bestFit="1" customWidth="1"/>
    <col min="12" max="12" width="23.7109375" bestFit="1" customWidth="1"/>
    <col min="13" max="13" width="25.85546875" bestFit="1" customWidth="1"/>
    <col min="14" max="14" width="27.42578125" customWidth="1"/>
    <col min="15" max="15" width="27.140625" customWidth="1"/>
    <col min="16" max="16" width="12.140625" customWidth="1"/>
    <col min="17" max="17" width="11.28515625" customWidth="1"/>
    <col min="18" max="18" width="31.5703125" customWidth="1"/>
    <col min="19" max="19" width="22.42578125" customWidth="1"/>
    <col min="20" max="20" width="23" customWidth="1"/>
    <col min="21" max="21" width="36.28515625" customWidth="1"/>
    <col min="22" max="22" width="19.85546875" customWidth="1"/>
    <col min="23" max="23" width="20.7109375" customWidth="1"/>
    <col min="24" max="24" width="27.42578125" customWidth="1"/>
    <col min="25" max="25" width="27.140625" customWidth="1"/>
    <col min="26" max="26" width="17.85546875" customWidth="1"/>
    <col min="27" max="27" width="30" customWidth="1"/>
    <col min="28" max="28" width="24.28515625" bestFit="1" customWidth="1"/>
    <col min="29" max="29" width="35.7109375" customWidth="1"/>
    <col min="30" max="30" width="34.7109375" customWidth="1"/>
    <col min="31" max="31" width="25.140625" bestFit="1" customWidth="1"/>
    <col min="32" max="32" width="13.140625" customWidth="1"/>
    <col min="33" max="33" width="35.42578125" bestFit="1" customWidth="1"/>
    <col min="34" max="38" width="35.42578125" customWidth="1"/>
    <col min="39" max="39" width="15.7109375" customWidth="1"/>
    <col min="40" max="40" width="14.7109375" customWidth="1"/>
    <col min="41" max="41" width="15.42578125" customWidth="1"/>
    <col min="42" max="42" width="17.85546875" customWidth="1"/>
    <col min="43" max="78" width="2" customWidth="1"/>
    <col min="79" max="80" width="10.7109375" customWidth="1"/>
    <col min="81" max="81" width="9.42578125" customWidth="1"/>
    <col min="82" max="82" width="12.5703125" customWidth="1"/>
    <col min="83" max="83" width="21" bestFit="1" customWidth="1"/>
    <col min="84" max="84" width="23.42578125" bestFit="1" customWidth="1"/>
    <col min="85" max="85" width="12.5703125" customWidth="1"/>
    <col min="86" max="90" width="18.28515625" bestFit="1" customWidth="1"/>
    <col min="91" max="91" width="6.85546875" customWidth="1"/>
    <col min="92" max="98" width="18.28515625" bestFit="1" customWidth="1"/>
    <col min="99" max="99" width="6.85546875" customWidth="1"/>
    <col min="100" max="101" width="18.28515625" bestFit="1" customWidth="1"/>
    <col min="102" max="102" width="6.85546875" customWidth="1"/>
    <col min="103" max="106" width="18.28515625" bestFit="1" customWidth="1"/>
    <col min="107" max="107" width="6.85546875" customWidth="1"/>
    <col min="108" max="115" width="18.28515625" bestFit="1" customWidth="1"/>
    <col min="116" max="116" width="6.85546875" customWidth="1"/>
    <col min="117" max="126" width="18.28515625" bestFit="1" customWidth="1"/>
    <col min="127" max="127" width="6.85546875" customWidth="1"/>
    <col min="128" max="144" width="18.28515625" bestFit="1" customWidth="1"/>
    <col min="145" max="145" width="7.85546875" customWidth="1"/>
    <col min="146" max="174" width="18.28515625" bestFit="1" customWidth="1"/>
    <col min="175" max="175" width="7.85546875" customWidth="1"/>
    <col min="176" max="196" width="18.28515625" bestFit="1" customWidth="1"/>
    <col min="197" max="197" width="7.85546875" customWidth="1"/>
    <col min="198" max="198" width="12.5703125" bestFit="1" customWidth="1"/>
  </cols>
  <sheetData>
    <row r="1" spans="1:26" ht="18.75" x14ac:dyDescent="0.3">
      <c r="A1" s="27"/>
      <c r="B1" s="28" t="s">
        <v>10173</v>
      </c>
      <c r="C1" s="28" t="s">
        <v>9521</v>
      </c>
      <c r="D1" s="28" t="s">
        <v>9522</v>
      </c>
      <c r="E1" s="28" t="s">
        <v>9523</v>
      </c>
      <c r="F1" s="28" t="s">
        <v>9524</v>
      </c>
      <c r="G1" s="28" t="s">
        <v>9525</v>
      </c>
      <c r="H1" s="28" t="s">
        <v>9526</v>
      </c>
      <c r="I1" s="28" t="s">
        <v>9527</v>
      </c>
      <c r="J1" s="28" t="s">
        <v>9528</v>
      </c>
      <c r="K1" s="28" t="s">
        <v>9529</v>
      </c>
      <c r="L1" s="28" t="s">
        <v>9530</v>
      </c>
      <c r="M1" s="28" t="s">
        <v>9531</v>
      </c>
      <c r="N1" s="28" t="s">
        <v>9532</v>
      </c>
      <c r="O1" s="28" t="s">
        <v>8892</v>
      </c>
      <c r="P1" s="27"/>
      <c r="R1" s="1" t="s">
        <v>9540</v>
      </c>
    </row>
    <row r="2" spans="1:26" ht="18.75" x14ac:dyDescent="0.3">
      <c r="A2" s="27"/>
      <c r="B2" s="27" t="s">
        <v>10165</v>
      </c>
      <c r="C2" s="29">
        <v>460</v>
      </c>
      <c r="D2" s="29">
        <v>30</v>
      </c>
      <c r="E2" s="29">
        <v>30</v>
      </c>
      <c r="F2" s="29"/>
      <c r="G2" s="29">
        <v>30</v>
      </c>
      <c r="H2" s="29"/>
      <c r="I2" s="29">
        <v>1140</v>
      </c>
      <c r="J2" s="29">
        <v>370</v>
      </c>
      <c r="K2" s="29">
        <v>410</v>
      </c>
      <c r="L2" s="29">
        <v>370</v>
      </c>
      <c r="M2" s="29">
        <v>1800</v>
      </c>
      <c r="N2" s="29"/>
      <c r="O2" s="29">
        <f>+SUM(Tabla8[[#This Row],[Enero]:[Julio]])</f>
        <v>1690</v>
      </c>
      <c r="P2" s="27"/>
      <c r="Q2" s="34" t="s">
        <v>12485</v>
      </c>
      <c r="R2" t="s">
        <v>10168</v>
      </c>
      <c r="S2" t="s">
        <v>10167</v>
      </c>
      <c r="T2" t="s">
        <v>10165</v>
      </c>
      <c r="U2" t="s">
        <v>10169</v>
      </c>
      <c r="V2" t="s">
        <v>10170</v>
      </c>
      <c r="W2" t="s">
        <v>10171</v>
      </c>
      <c r="X2" t="s">
        <v>10166</v>
      </c>
      <c r="Y2" t="s">
        <v>10172</v>
      </c>
      <c r="Z2" t="s">
        <v>974</v>
      </c>
    </row>
    <row r="3" spans="1:26" ht="18.75" x14ac:dyDescent="0.3">
      <c r="A3" s="27"/>
      <c r="B3" s="27" t="s">
        <v>10166</v>
      </c>
      <c r="C3" s="29">
        <v>190</v>
      </c>
      <c r="D3" s="29">
        <v>550</v>
      </c>
      <c r="E3" s="29">
        <v>340</v>
      </c>
      <c r="F3" s="29">
        <v>320</v>
      </c>
      <c r="G3" s="29">
        <v>140</v>
      </c>
      <c r="H3" s="29">
        <v>380</v>
      </c>
      <c r="I3" s="29">
        <v>420</v>
      </c>
      <c r="J3" s="29">
        <v>550</v>
      </c>
      <c r="K3" s="29">
        <v>680</v>
      </c>
      <c r="L3" s="29">
        <v>160</v>
      </c>
      <c r="M3" s="29">
        <v>5520</v>
      </c>
      <c r="N3" s="29"/>
      <c r="O3" s="29">
        <f>+SUM(Tabla8[[#This Row],[Enero]:[Julio]])</f>
        <v>2340</v>
      </c>
      <c r="P3" s="27"/>
      <c r="Q3" s="23" t="s">
        <v>12489</v>
      </c>
      <c r="R3" s="24">
        <v>2940</v>
      </c>
      <c r="S3" s="24">
        <v>900</v>
      </c>
      <c r="T3" s="24">
        <v>460</v>
      </c>
      <c r="U3" s="24">
        <v>4240</v>
      </c>
      <c r="V3" s="24">
        <v>2850</v>
      </c>
      <c r="W3" s="24">
        <v>19590</v>
      </c>
      <c r="X3" s="24">
        <v>190</v>
      </c>
      <c r="Y3" s="24">
        <v>86620</v>
      </c>
      <c r="Z3" s="24">
        <v>117790</v>
      </c>
    </row>
    <row r="4" spans="1:26" ht="18.75" x14ac:dyDescent="0.3">
      <c r="A4" s="27"/>
      <c r="B4" s="27" t="s">
        <v>10167</v>
      </c>
      <c r="C4" s="29">
        <v>900</v>
      </c>
      <c r="D4" s="29">
        <v>1450</v>
      </c>
      <c r="E4" s="29">
        <v>2060</v>
      </c>
      <c r="F4" s="29">
        <v>3240</v>
      </c>
      <c r="G4" s="29">
        <v>1920</v>
      </c>
      <c r="H4" s="29">
        <v>2130</v>
      </c>
      <c r="I4" s="29">
        <v>1490</v>
      </c>
      <c r="J4" s="29">
        <v>1742</v>
      </c>
      <c r="K4" s="29">
        <v>980</v>
      </c>
      <c r="L4" s="29">
        <v>1720</v>
      </c>
      <c r="M4" s="29">
        <v>1720</v>
      </c>
      <c r="N4" s="29"/>
      <c r="O4" s="29">
        <f>+SUM(Tabla8[[#This Row],[Enero]:[Julio]])</f>
        <v>13190</v>
      </c>
      <c r="P4" s="27"/>
      <c r="Q4" s="23" t="s">
        <v>12488</v>
      </c>
      <c r="R4" s="24">
        <v>2480</v>
      </c>
      <c r="S4" s="24">
        <v>1450</v>
      </c>
      <c r="T4" s="24">
        <v>30</v>
      </c>
      <c r="U4" s="24">
        <v>7169</v>
      </c>
      <c r="V4" s="24">
        <v>1810.1</v>
      </c>
      <c r="W4" s="24">
        <v>71410</v>
      </c>
      <c r="X4" s="24">
        <v>550</v>
      </c>
      <c r="Y4" s="24">
        <v>57558.2</v>
      </c>
      <c r="Z4" s="24">
        <v>142457.29999999999</v>
      </c>
    </row>
    <row r="5" spans="1:26" ht="18.75" x14ac:dyDescent="0.3">
      <c r="A5" s="27"/>
      <c r="B5" s="27" t="s">
        <v>10168</v>
      </c>
      <c r="C5" s="29">
        <v>2940</v>
      </c>
      <c r="D5" s="29">
        <v>2480</v>
      </c>
      <c r="E5" s="29">
        <v>3150</v>
      </c>
      <c r="F5" s="29">
        <v>2150</v>
      </c>
      <c r="G5" s="29">
        <v>4620</v>
      </c>
      <c r="H5" s="29">
        <v>2010</v>
      </c>
      <c r="I5" s="29">
        <v>2310</v>
      </c>
      <c r="J5" s="29">
        <v>2110</v>
      </c>
      <c r="K5" s="29">
        <v>2830</v>
      </c>
      <c r="L5" s="29">
        <v>1960</v>
      </c>
      <c r="M5" s="29">
        <v>4230</v>
      </c>
      <c r="N5" s="29"/>
      <c r="O5" s="29">
        <f>+SUM(Tabla8[[#This Row],[Enero]:[Julio]])</f>
        <v>19660</v>
      </c>
      <c r="P5" s="27"/>
      <c r="Q5" s="23" t="s">
        <v>12486</v>
      </c>
      <c r="R5" s="24">
        <v>3150</v>
      </c>
      <c r="S5" s="24">
        <v>2060</v>
      </c>
      <c r="T5" s="24">
        <v>30</v>
      </c>
      <c r="U5" s="24">
        <v>3313</v>
      </c>
      <c r="V5" s="24">
        <v>18230</v>
      </c>
      <c r="W5" s="24">
        <v>25490</v>
      </c>
      <c r="X5" s="24">
        <v>340</v>
      </c>
      <c r="Y5" s="24">
        <v>58672</v>
      </c>
      <c r="Z5" s="24">
        <v>111285</v>
      </c>
    </row>
    <row r="6" spans="1:26" ht="18.75" x14ac:dyDescent="0.3">
      <c r="A6" s="27"/>
      <c r="B6" s="27" t="s">
        <v>10169</v>
      </c>
      <c r="C6" s="29">
        <v>4240</v>
      </c>
      <c r="D6" s="29">
        <v>7169</v>
      </c>
      <c r="E6" s="29">
        <v>3313</v>
      </c>
      <c r="F6" s="29">
        <v>4776</v>
      </c>
      <c r="G6" s="29">
        <v>6930</v>
      </c>
      <c r="H6" s="29">
        <v>5141</v>
      </c>
      <c r="I6" s="29">
        <v>7185</v>
      </c>
      <c r="J6" s="29">
        <v>28490</v>
      </c>
      <c r="K6" s="29">
        <v>6430</v>
      </c>
      <c r="L6" s="29">
        <v>5493</v>
      </c>
      <c r="M6" s="29">
        <v>3441</v>
      </c>
      <c r="N6" s="29"/>
      <c r="O6" s="29">
        <f>+SUM(Tabla8[[#This Row],[Enero]:[Julio]])</f>
        <v>38754</v>
      </c>
      <c r="P6" s="27"/>
      <c r="Q6" s="23" t="s">
        <v>12487</v>
      </c>
      <c r="R6" s="24">
        <v>2150</v>
      </c>
      <c r="S6" s="24">
        <v>3240</v>
      </c>
      <c r="T6" s="24"/>
      <c r="U6" s="24">
        <v>4776</v>
      </c>
      <c r="V6" s="24">
        <v>8754</v>
      </c>
      <c r="W6" s="24">
        <v>15662</v>
      </c>
      <c r="X6" s="24">
        <v>320</v>
      </c>
      <c r="Y6" s="24">
        <v>28314</v>
      </c>
      <c r="Z6" s="24">
        <v>63216</v>
      </c>
    </row>
    <row r="7" spans="1:26" ht="18.75" x14ac:dyDescent="0.3">
      <c r="A7" s="27"/>
      <c r="B7" s="27" t="s">
        <v>10170</v>
      </c>
      <c r="C7" s="29">
        <v>2850</v>
      </c>
      <c r="D7" s="29">
        <v>1810.1</v>
      </c>
      <c r="E7" s="29">
        <v>18230</v>
      </c>
      <c r="F7" s="29">
        <v>8754</v>
      </c>
      <c r="G7" s="29">
        <v>3846</v>
      </c>
      <c r="H7" s="29">
        <v>3120</v>
      </c>
      <c r="I7" s="29">
        <v>5780</v>
      </c>
      <c r="J7" s="29">
        <v>24074</v>
      </c>
      <c r="K7" s="29">
        <v>2374</v>
      </c>
      <c r="L7" s="29">
        <v>3810.1</v>
      </c>
      <c r="M7" s="29">
        <v>14390</v>
      </c>
      <c r="N7" s="29"/>
      <c r="O7" s="29">
        <f>+SUM(Tabla8[[#This Row],[Enero]:[Julio]])</f>
        <v>44390.1</v>
      </c>
      <c r="P7" s="27"/>
      <c r="Q7" s="23" t="s">
        <v>12490</v>
      </c>
      <c r="R7" s="24">
        <v>4620</v>
      </c>
      <c r="S7" s="24">
        <v>1920</v>
      </c>
      <c r="T7" s="24">
        <v>30</v>
      </c>
      <c r="U7" s="24">
        <v>6930</v>
      </c>
      <c r="V7" s="24">
        <v>3846</v>
      </c>
      <c r="W7" s="24">
        <v>36878</v>
      </c>
      <c r="X7" s="24">
        <v>140</v>
      </c>
      <c r="Y7" s="24">
        <v>38346</v>
      </c>
      <c r="Z7" s="24">
        <v>92710</v>
      </c>
    </row>
    <row r="8" spans="1:26" ht="18.75" x14ac:dyDescent="0.3">
      <c r="A8" s="27"/>
      <c r="B8" s="27" t="s">
        <v>10171</v>
      </c>
      <c r="C8" s="29">
        <v>19590</v>
      </c>
      <c r="D8" s="29">
        <v>71410</v>
      </c>
      <c r="E8" s="29">
        <v>25490</v>
      </c>
      <c r="F8" s="29">
        <v>15662</v>
      </c>
      <c r="G8" s="29">
        <v>36878</v>
      </c>
      <c r="H8" s="29">
        <v>6260</v>
      </c>
      <c r="I8" s="29">
        <v>14540</v>
      </c>
      <c r="J8" s="29">
        <v>6480</v>
      </c>
      <c r="K8" s="29">
        <v>4276</v>
      </c>
      <c r="L8" s="29">
        <v>9560</v>
      </c>
      <c r="M8" s="29">
        <v>15620</v>
      </c>
      <c r="N8" s="29"/>
      <c r="O8" s="29">
        <f>+SUM(Tabla8[[#This Row],[Enero]:[Julio]])</f>
        <v>189830</v>
      </c>
      <c r="P8" s="27"/>
      <c r="Q8" s="23" t="s">
        <v>12491</v>
      </c>
      <c r="R8" s="24">
        <v>2010</v>
      </c>
      <c r="S8" s="24">
        <v>2130</v>
      </c>
      <c r="T8" s="24"/>
      <c r="U8" s="24">
        <v>5141</v>
      </c>
      <c r="V8" s="24">
        <v>3120</v>
      </c>
      <c r="W8" s="24">
        <v>6260</v>
      </c>
      <c r="X8" s="24">
        <v>380</v>
      </c>
      <c r="Y8" s="24">
        <v>61859</v>
      </c>
      <c r="Z8" s="24">
        <v>80900</v>
      </c>
    </row>
    <row r="9" spans="1:26" ht="18.75" x14ac:dyDescent="0.3">
      <c r="A9" s="27"/>
      <c r="B9" s="27" t="s">
        <v>10172</v>
      </c>
      <c r="C9" s="29">
        <v>86620</v>
      </c>
      <c r="D9" s="29">
        <v>57558.2</v>
      </c>
      <c r="E9" s="29">
        <v>58672</v>
      </c>
      <c r="F9" s="29">
        <v>28314</v>
      </c>
      <c r="G9" s="29">
        <v>38346</v>
      </c>
      <c r="H9" s="29">
        <v>61859</v>
      </c>
      <c r="I9" s="29">
        <v>52570</v>
      </c>
      <c r="J9" s="29">
        <v>37725</v>
      </c>
      <c r="K9" s="29">
        <v>56486</v>
      </c>
      <c r="L9" s="29">
        <v>36025</v>
      </c>
      <c r="M9" s="29">
        <v>54227</v>
      </c>
      <c r="N9" s="29"/>
      <c r="O9" s="29">
        <f>+SUM(Tabla8[[#This Row],[Enero]:[Julio]])</f>
        <v>383939.2</v>
      </c>
      <c r="P9" s="27"/>
      <c r="Q9" s="23" t="s">
        <v>12492</v>
      </c>
      <c r="R9" s="24">
        <v>2310</v>
      </c>
      <c r="S9" s="24">
        <v>1490</v>
      </c>
      <c r="T9" s="24">
        <v>1140</v>
      </c>
      <c r="U9" s="24">
        <v>7185</v>
      </c>
      <c r="V9" s="24">
        <v>5780</v>
      </c>
      <c r="W9" s="24">
        <v>14540</v>
      </c>
      <c r="X9" s="24">
        <v>420</v>
      </c>
      <c r="Y9" s="24">
        <v>52570</v>
      </c>
      <c r="Z9" s="24">
        <v>85435</v>
      </c>
    </row>
    <row r="10" spans="1:26" ht="18.75" x14ac:dyDescent="0.3">
      <c r="A10" s="27"/>
      <c r="B10" s="45" t="s">
        <v>14352</v>
      </c>
      <c r="C10" s="46">
        <v>0</v>
      </c>
      <c r="D10" s="46"/>
      <c r="E10" s="46"/>
      <c r="F10" s="46"/>
      <c r="G10" s="46"/>
      <c r="H10" s="46"/>
      <c r="I10" s="46"/>
      <c r="J10" s="46"/>
      <c r="K10" s="46">
        <v>0</v>
      </c>
      <c r="L10" s="46">
        <v>0</v>
      </c>
      <c r="M10" s="46">
        <v>30</v>
      </c>
      <c r="N10" s="46"/>
      <c r="O10" s="46"/>
      <c r="P10" s="27"/>
      <c r="Q10" s="23" t="s">
        <v>13213</v>
      </c>
      <c r="R10" s="24">
        <v>2110</v>
      </c>
      <c r="S10" s="24">
        <v>1742</v>
      </c>
      <c r="T10" s="24">
        <v>370</v>
      </c>
      <c r="U10" s="24">
        <v>28490</v>
      </c>
      <c r="V10" s="24">
        <v>24074</v>
      </c>
      <c r="W10" s="24">
        <v>6480</v>
      </c>
      <c r="X10" s="24">
        <v>550</v>
      </c>
      <c r="Y10" s="24">
        <v>37725</v>
      </c>
      <c r="Z10" s="24">
        <v>101541</v>
      </c>
    </row>
    <row r="11" spans="1:26" ht="18.75" x14ac:dyDescent="0.3">
      <c r="A11" s="27"/>
      <c r="B11" s="45" t="s">
        <v>8892</v>
      </c>
      <c r="C11" s="47">
        <f>SUBTOTAL(109,Tabla8[Enero])</f>
        <v>117790</v>
      </c>
      <c r="D11" s="47">
        <f>SUBTOTAL(109,Tabla8[Febrero])</f>
        <v>142457.29999999999</v>
      </c>
      <c r="E11" s="47">
        <f>SUBTOTAL(109,Tabla8[Marzo])</f>
        <v>111285</v>
      </c>
      <c r="F11" s="47">
        <f>SUBTOTAL(109,Tabla8[Abril])</f>
        <v>63216</v>
      </c>
      <c r="G11" s="47">
        <f>SUBTOTAL(109,Tabla8[Mayo])</f>
        <v>92710</v>
      </c>
      <c r="H11" s="47">
        <f>SUBTOTAL(109,Tabla8[Junio])</f>
        <v>80900</v>
      </c>
      <c r="I11" s="47">
        <f>SUBTOTAL(109,Tabla8[Julio])</f>
        <v>85435</v>
      </c>
      <c r="J11" s="47">
        <f>SUBTOTAL(109,Tabla8[Agosto])</f>
        <v>101541</v>
      </c>
      <c r="K11" s="47">
        <f>SUBTOTAL(109,Tabla8[Setiembre])</f>
        <v>74466</v>
      </c>
      <c r="L11" s="47">
        <f>SUBTOTAL(109,Tabla8[Octubre])</f>
        <v>59098.1</v>
      </c>
      <c r="M11" s="47">
        <f>SUBTOTAL(109,Tabla8[Noviembre])</f>
        <v>100978</v>
      </c>
      <c r="N11" s="47">
        <f>SUBTOTAL(109,Tabla8[Diciembre])</f>
        <v>0</v>
      </c>
      <c r="O11" s="47">
        <f>SUBTOTAL(109,Tabla8[Total])</f>
        <v>693793.3</v>
      </c>
      <c r="P11" s="27"/>
      <c r="Q11" s="23" t="s">
        <v>13653</v>
      </c>
      <c r="R11" s="24">
        <v>2830</v>
      </c>
      <c r="S11" s="24">
        <v>980</v>
      </c>
      <c r="T11" s="24">
        <v>410</v>
      </c>
      <c r="U11" s="24">
        <v>6430</v>
      </c>
      <c r="V11" s="24">
        <v>2374</v>
      </c>
      <c r="W11" s="24">
        <v>4276</v>
      </c>
      <c r="X11" s="24">
        <v>680</v>
      </c>
      <c r="Y11" s="24">
        <v>56486</v>
      </c>
      <c r="Z11" s="24">
        <v>74466</v>
      </c>
    </row>
    <row r="12" spans="1:26" ht="18.75" x14ac:dyDescent="0.3">
      <c r="A12" s="27"/>
      <c r="B12" s="27"/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</row>
    <row r="13" spans="1:26" ht="18.75" x14ac:dyDescent="0.3">
      <c r="A13" s="27"/>
      <c r="B13" s="27"/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</row>
    <row r="14" spans="1:26" ht="18.75" x14ac:dyDescent="0.3">
      <c r="A14" s="23" t="s">
        <v>10173</v>
      </c>
      <c r="B14" s="23" t="s">
        <v>10185</v>
      </c>
      <c r="C14" s="23" t="s">
        <v>10181</v>
      </c>
      <c r="D14" s="23" t="s">
        <v>10182</v>
      </c>
      <c r="E14" s="23" t="s">
        <v>10183</v>
      </c>
      <c r="F14" s="23" t="s">
        <v>12469</v>
      </c>
      <c r="G14" s="23" t="s">
        <v>12470</v>
      </c>
      <c r="H14" s="23" t="s">
        <v>12471</v>
      </c>
      <c r="I14" s="23" t="s">
        <v>12472</v>
      </c>
      <c r="J14" s="23" t="s">
        <v>12473</v>
      </c>
      <c r="K14" s="23" t="s">
        <v>12474</v>
      </c>
      <c r="L14" s="23" t="s">
        <v>12475</v>
      </c>
      <c r="M14" s="23" t="s">
        <v>12476</v>
      </c>
      <c r="N14" s="23" t="s">
        <v>12477</v>
      </c>
      <c r="O14" s="23" t="s">
        <v>10184</v>
      </c>
      <c r="P14" s="27"/>
      <c r="Q14" s="1" t="s">
        <v>973</v>
      </c>
      <c r="R14" t="s">
        <v>12478</v>
      </c>
      <c r="S14" t="s">
        <v>12479</v>
      </c>
      <c r="T14" t="s">
        <v>12480</v>
      </c>
      <c r="U14" t="s">
        <v>12481</v>
      </c>
      <c r="V14" t="s">
        <v>12482</v>
      </c>
      <c r="W14" t="s">
        <v>12483</v>
      </c>
      <c r="X14" t="s">
        <v>12484</v>
      </c>
    </row>
    <row r="15" spans="1:26" x14ac:dyDescent="0.25">
      <c r="A15" t="s">
        <v>10165</v>
      </c>
      <c r="B15" t="s">
        <v>10174</v>
      </c>
      <c r="C15" s="30">
        <v>30</v>
      </c>
      <c r="D15" s="30"/>
      <c r="E15" s="30"/>
      <c r="F15" s="30"/>
      <c r="G15" s="30"/>
      <c r="H15" s="30"/>
      <c r="I15" s="30"/>
      <c r="O15" s="30">
        <v>30</v>
      </c>
      <c r="Q15" s="2" t="s">
        <v>10168</v>
      </c>
      <c r="R15" s="24">
        <v>2940</v>
      </c>
      <c r="S15" s="24">
        <v>2480</v>
      </c>
      <c r="T15" s="24">
        <v>3150</v>
      </c>
      <c r="U15" s="24">
        <v>2150</v>
      </c>
      <c r="V15" s="24">
        <v>4620</v>
      </c>
      <c r="W15" s="24">
        <v>2010</v>
      </c>
      <c r="X15" s="24">
        <v>2220</v>
      </c>
    </row>
    <row r="16" spans="1:26" x14ac:dyDescent="0.25">
      <c r="A16" t="s">
        <v>10165</v>
      </c>
      <c r="B16" t="s">
        <v>982</v>
      </c>
      <c r="C16" s="30"/>
      <c r="D16" s="30"/>
      <c r="E16" s="30"/>
      <c r="F16" s="30"/>
      <c r="G16" s="30"/>
      <c r="H16" s="30"/>
      <c r="I16" s="30">
        <v>90</v>
      </c>
      <c r="O16" s="30">
        <v>90</v>
      </c>
      <c r="Q16" s="4" t="s">
        <v>10175</v>
      </c>
      <c r="R16" s="24">
        <v>50</v>
      </c>
      <c r="S16" s="24">
        <v>200</v>
      </c>
      <c r="T16" s="24">
        <v>200</v>
      </c>
      <c r="U16" s="24">
        <v>250</v>
      </c>
      <c r="V16" s="24">
        <v>50</v>
      </c>
      <c r="W16" s="24"/>
      <c r="X16" s="24">
        <v>50</v>
      </c>
    </row>
    <row r="17" spans="1:27" x14ac:dyDescent="0.25">
      <c r="A17" t="s">
        <v>10165</v>
      </c>
      <c r="B17" t="s">
        <v>8539</v>
      </c>
      <c r="C17" s="30">
        <v>30</v>
      </c>
      <c r="D17" s="30">
        <v>30</v>
      </c>
      <c r="E17" s="30">
        <v>30</v>
      </c>
      <c r="F17" s="30"/>
      <c r="G17" s="30">
        <v>30</v>
      </c>
      <c r="H17" s="30"/>
      <c r="I17" s="30"/>
      <c r="O17" s="30">
        <v>120</v>
      </c>
      <c r="Q17" s="4" t="s">
        <v>887</v>
      </c>
      <c r="R17" s="24">
        <v>30</v>
      </c>
      <c r="S17" s="24"/>
      <c r="T17" s="24"/>
      <c r="U17" s="24"/>
      <c r="V17" s="24"/>
      <c r="W17" s="24">
        <v>30</v>
      </c>
      <c r="X17" s="24"/>
    </row>
    <row r="18" spans="1:27" x14ac:dyDescent="0.25">
      <c r="A18" t="s">
        <v>10165</v>
      </c>
      <c r="B18" t="s">
        <v>10175</v>
      </c>
      <c r="C18" s="30">
        <v>400</v>
      </c>
      <c r="D18" s="30"/>
      <c r="E18" s="30"/>
      <c r="F18" s="30"/>
      <c r="G18" s="30"/>
      <c r="H18" s="30"/>
      <c r="I18" s="30"/>
      <c r="O18" s="30">
        <v>400</v>
      </c>
      <c r="Q18" s="4" t="s">
        <v>8539</v>
      </c>
      <c r="R18" s="24">
        <v>120</v>
      </c>
      <c r="S18" s="24"/>
      <c r="T18" s="24"/>
      <c r="U18" s="24"/>
      <c r="V18" s="24"/>
      <c r="W18" s="24"/>
      <c r="X18" s="24"/>
    </row>
    <row r="19" spans="1:27" x14ac:dyDescent="0.25">
      <c r="A19" t="s">
        <v>10165</v>
      </c>
      <c r="B19" t="s">
        <v>10176</v>
      </c>
      <c r="C19" s="30"/>
      <c r="D19" s="30"/>
      <c r="E19" s="30"/>
      <c r="F19" s="30"/>
      <c r="G19" s="30"/>
      <c r="H19" s="30"/>
      <c r="I19" s="30">
        <v>1050</v>
      </c>
      <c r="O19" s="30">
        <v>1050</v>
      </c>
      <c r="Q19" s="4" t="s">
        <v>10176</v>
      </c>
      <c r="R19" s="24"/>
      <c r="S19" s="24">
        <v>400</v>
      </c>
      <c r="T19" s="24"/>
      <c r="U19" s="24"/>
      <c r="V19" s="24">
        <v>1200</v>
      </c>
      <c r="W19" s="24"/>
      <c r="X19" s="24">
        <v>400</v>
      </c>
    </row>
    <row r="20" spans="1:27" x14ac:dyDescent="0.25">
      <c r="A20" t="s">
        <v>10166</v>
      </c>
      <c r="B20" t="s">
        <v>887</v>
      </c>
      <c r="C20" s="30">
        <v>30</v>
      </c>
      <c r="D20" s="30"/>
      <c r="E20" s="30"/>
      <c r="F20" s="30"/>
      <c r="G20" s="30"/>
      <c r="H20" s="30"/>
      <c r="I20" s="30"/>
      <c r="O20" s="30">
        <v>30</v>
      </c>
      <c r="Q20" s="4" t="s">
        <v>10174</v>
      </c>
      <c r="R20" s="24">
        <v>120</v>
      </c>
      <c r="S20" s="24">
        <v>90</v>
      </c>
      <c r="T20" s="24">
        <v>120</v>
      </c>
      <c r="U20" s="24">
        <v>90</v>
      </c>
      <c r="V20" s="24">
        <v>90</v>
      </c>
      <c r="W20" s="24">
        <v>30</v>
      </c>
      <c r="X20" s="24"/>
    </row>
    <row r="21" spans="1:27" x14ac:dyDescent="0.25">
      <c r="A21" t="s">
        <v>10166</v>
      </c>
      <c r="B21" t="s">
        <v>8539</v>
      </c>
      <c r="C21" s="30">
        <v>30</v>
      </c>
      <c r="D21" s="30">
        <v>30</v>
      </c>
      <c r="E21" s="30"/>
      <c r="F21" s="30">
        <v>60</v>
      </c>
      <c r="G21" s="30">
        <v>60</v>
      </c>
      <c r="H21" s="30">
        <v>90</v>
      </c>
      <c r="I21" s="30"/>
      <c r="O21" s="30">
        <v>270</v>
      </c>
      <c r="Q21" s="4" t="s">
        <v>982</v>
      </c>
      <c r="R21" s="24">
        <v>1890</v>
      </c>
      <c r="S21" s="24">
        <v>1730</v>
      </c>
      <c r="T21" s="24">
        <v>2450</v>
      </c>
      <c r="U21" s="24">
        <v>1720</v>
      </c>
      <c r="V21" s="24">
        <v>2950</v>
      </c>
      <c r="W21" s="24">
        <v>1770</v>
      </c>
      <c r="X21" s="24">
        <v>1620</v>
      </c>
    </row>
    <row r="22" spans="1:27" x14ac:dyDescent="0.25">
      <c r="A22" t="s">
        <v>10166</v>
      </c>
      <c r="B22" t="s">
        <v>982</v>
      </c>
      <c r="C22" s="30">
        <v>130</v>
      </c>
      <c r="D22" s="30">
        <v>520</v>
      </c>
      <c r="E22" s="30">
        <v>340</v>
      </c>
      <c r="F22" s="30">
        <v>260</v>
      </c>
      <c r="G22" s="30">
        <v>80</v>
      </c>
      <c r="H22" s="30">
        <v>290</v>
      </c>
      <c r="I22" s="30">
        <v>420</v>
      </c>
      <c r="O22" s="30">
        <v>2040</v>
      </c>
      <c r="Q22" s="4" t="s">
        <v>10177</v>
      </c>
      <c r="R22" s="24">
        <v>730</v>
      </c>
      <c r="S22" s="24">
        <v>60</v>
      </c>
      <c r="T22" s="24">
        <v>380</v>
      </c>
      <c r="U22" s="24">
        <v>90</v>
      </c>
      <c r="V22" s="24">
        <v>330</v>
      </c>
      <c r="W22" s="24">
        <v>180</v>
      </c>
      <c r="X22" s="24">
        <v>150</v>
      </c>
    </row>
    <row r="23" spans="1:27" x14ac:dyDescent="0.25">
      <c r="A23" t="s">
        <v>10167</v>
      </c>
      <c r="B23" t="s">
        <v>10174</v>
      </c>
      <c r="C23" s="30"/>
      <c r="D23" s="30">
        <v>10</v>
      </c>
      <c r="E23" s="30">
        <v>10</v>
      </c>
      <c r="F23" s="30"/>
      <c r="G23" s="30"/>
      <c r="H23" s="30">
        <v>20</v>
      </c>
      <c r="I23" s="30">
        <v>10</v>
      </c>
      <c r="O23" s="30">
        <v>50</v>
      </c>
      <c r="Q23" s="2" t="s">
        <v>10167</v>
      </c>
      <c r="R23" s="24">
        <v>900</v>
      </c>
      <c r="S23" s="24">
        <v>1450</v>
      </c>
      <c r="T23" s="24">
        <v>2060</v>
      </c>
      <c r="U23" s="24">
        <v>3240</v>
      </c>
      <c r="V23" s="24">
        <v>1920</v>
      </c>
      <c r="W23" s="24">
        <v>2130</v>
      </c>
      <c r="X23" s="24">
        <v>1200</v>
      </c>
    </row>
    <row r="24" spans="1:27" x14ac:dyDescent="0.25">
      <c r="A24" t="s">
        <v>10167</v>
      </c>
      <c r="B24" t="s">
        <v>887</v>
      </c>
      <c r="C24" s="30">
        <v>30</v>
      </c>
      <c r="D24" s="30"/>
      <c r="E24" s="30"/>
      <c r="F24" s="30">
        <v>30</v>
      </c>
      <c r="G24" s="30"/>
      <c r="H24" s="30"/>
      <c r="I24" s="30"/>
      <c r="O24" s="30">
        <v>60</v>
      </c>
      <c r="Q24" s="4" t="s">
        <v>10175</v>
      </c>
      <c r="R24" s="24"/>
      <c r="S24" s="24">
        <v>50</v>
      </c>
      <c r="T24" s="24">
        <v>50</v>
      </c>
      <c r="U24" s="24">
        <v>100</v>
      </c>
      <c r="V24" s="24"/>
      <c r="W24" s="24"/>
      <c r="X24" s="24"/>
    </row>
    <row r="25" spans="1:27" x14ac:dyDescent="0.25">
      <c r="A25" t="s">
        <v>10167</v>
      </c>
      <c r="B25" t="s">
        <v>868</v>
      </c>
      <c r="C25" s="30"/>
      <c r="D25" s="30"/>
      <c r="E25" s="30"/>
      <c r="F25" s="30"/>
      <c r="G25" s="30"/>
      <c r="H25" s="30">
        <v>100</v>
      </c>
      <c r="I25" s="30"/>
      <c r="O25" s="30">
        <v>100</v>
      </c>
      <c r="Q25" s="4" t="s">
        <v>887</v>
      </c>
      <c r="R25" s="24">
        <v>30</v>
      </c>
      <c r="S25" s="24"/>
      <c r="T25" s="24"/>
      <c r="U25" s="24">
        <v>30</v>
      </c>
      <c r="V25" s="24"/>
      <c r="W25" s="24"/>
      <c r="X25" s="24"/>
    </row>
    <row r="26" spans="1:27" x14ac:dyDescent="0.25">
      <c r="A26" t="s">
        <v>10167</v>
      </c>
      <c r="B26" t="s">
        <v>8539</v>
      </c>
      <c r="C26" s="30">
        <v>30</v>
      </c>
      <c r="D26" s="30">
        <v>60</v>
      </c>
      <c r="E26" s="30"/>
      <c r="F26" s="30"/>
      <c r="G26" s="30">
        <v>60</v>
      </c>
      <c r="H26" s="30"/>
      <c r="I26" s="30">
        <v>30</v>
      </c>
      <c r="O26" s="30">
        <v>180</v>
      </c>
      <c r="Q26" s="4" t="s">
        <v>8539</v>
      </c>
      <c r="R26" s="24">
        <v>30</v>
      </c>
      <c r="S26" s="24">
        <v>60</v>
      </c>
      <c r="T26" s="24"/>
      <c r="U26" s="24"/>
      <c r="V26" s="24">
        <v>60</v>
      </c>
      <c r="W26" s="24"/>
      <c r="X26" s="24">
        <v>30</v>
      </c>
    </row>
    <row r="27" spans="1:27" x14ac:dyDescent="0.25">
      <c r="A27" t="s">
        <v>10167</v>
      </c>
      <c r="B27" t="s">
        <v>10175</v>
      </c>
      <c r="C27" s="30"/>
      <c r="D27" s="30">
        <v>50</v>
      </c>
      <c r="E27" s="30">
        <v>50</v>
      </c>
      <c r="F27" s="30">
        <v>100</v>
      </c>
      <c r="G27" s="30"/>
      <c r="H27" s="30"/>
      <c r="I27" s="30"/>
      <c r="O27" s="30">
        <v>200</v>
      </c>
      <c r="Q27" s="4" t="s">
        <v>10176</v>
      </c>
      <c r="R27" s="24"/>
      <c r="S27" s="24"/>
      <c r="T27" s="24"/>
      <c r="U27" s="24"/>
      <c r="V27" s="24"/>
      <c r="W27" s="24"/>
      <c r="X27" s="24">
        <v>400</v>
      </c>
    </row>
    <row r="28" spans="1:27" x14ac:dyDescent="0.25">
      <c r="A28" t="s">
        <v>10167</v>
      </c>
      <c r="B28" t="s">
        <v>10177</v>
      </c>
      <c r="C28" s="30"/>
      <c r="D28" s="30"/>
      <c r="E28" s="30"/>
      <c r="F28" s="30"/>
      <c r="G28" s="30">
        <v>30</v>
      </c>
      <c r="H28" s="30">
        <v>270</v>
      </c>
      <c r="I28" s="30"/>
      <c r="O28" s="30">
        <v>300</v>
      </c>
      <c r="Q28" s="4" t="s">
        <v>10174</v>
      </c>
      <c r="R28" s="24"/>
      <c r="S28" s="24">
        <v>10</v>
      </c>
      <c r="T28" s="24">
        <v>10</v>
      </c>
      <c r="U28" s="24"/>
      <c r="V28" s="24"/>
      <c r="W28" s="24">
        <v>20</v>
      </c>
      <c r="X28" s="24">
        <v>10</v>
      </c>
    </row>
    <row r="29" spans="1:27" x14ac:dyDescent="0.25">
      <c r="A29" t="s">
        <v>10167</v>
      </c>
      <c r="B29" t="s">
        <v>10176</v>
      </c>
      <c r="C29" s="30"/>
      <c r="D29" s="30"/>
      <c r="E29" s="30"/>
      <c r="F29" s="30"/>
      <c r="G29" s="30"/>
      <c r="H29" s="30"/>
      <c r="I29" s="30">
        <v>400</v>
      </c>
      <c r="O29" s="30">
        <v>400</v>
      </c>
      <c r="Q29" s="4" t="s">
        <v>868</v>
      </c>
      <c r="R29" s="24"/>
      <c r="S29" s="24"/>
      <c r="T29" s="24"/>
      <c r="U29" s="24"/>
      <c r="V29" s="24"/>
      <c r="W29" s="24">
        <v>100</v>
      </c>
      <c r="X29" s="24"/>
    </row>
    <row r="30" spans="1:27" x14ac:dyDescent="0.25">
      <c r="A30" t="s">
        <v>10167</v>
      </c>
      <c r="B30" t="s">
        <v>982</v>
      </c>
      <c r="C30" s="30">
        <v>840</v>
      </c>
      <c r="D30" s="30">
        <v>1330</v>
      </c>
      <c r="E30" s="30">
        <v>2000</v>
      </c>
      <c r="F30" s="30">
        <v>3110</v>
      </c>
      <c r="G30" s="30">
        <v>1830</v>
      </c>
      <c r="H30" s="30">
        <v>1740</v>
      </c>
      <c r="I30" s="30">
        <v>760</v>
      </c>
      <c r="O30" s="30">
        <v>11610</v>
      </c>
      <c r="Q30" s="4" t="s">
        <v>982</v>
      </c>
      <c r="R30" s="24">
        <v>840</v>
      </c>
      <c r="S30" s="24">
        <v>1330</v>
      </c>
      <c r="T30" s="24">
        <v>2000</v>
      </c>
      <c r="U30" s="24">
        <v>3110</v>
      </c>
      <c r="V30" s="24">
        <v>1830</v>
      </c>
      <c r="W30" s="24">
        <v>1740</v>
      </c>
      <c r="X30" s="24">
        <v>760</v>
      </c>
    </row>
    <row r="31" spans="1:27" x14ac:dyDescent="0.25">
      <c r="A31" t="s">
        <v>10168</v>
      </c>
      <c r="B31" t="s">
        <v>887</v>
      </c>
      <c r="C31" s="30">
        <v>30</v>
      </c>
      <c r="D31" s="30"/>
      <c r="E31" s="30"/>
      <c r="F31" s="30"/>
      <c r="G31" s="30"/>
      <c r="H31" s="30">
        <v>30</v>
      </c>
      <c r="I31" s="30"/>
      <c r="O31" s="30">
        <v>60</v>
      </c>
      <c r="Q31" s="4" t="s">
        <v>10177</v>
      </c>
      <c r="R31" s="24"/>
      <c r="S31" s="24"/>
      <c r="T31" s="24"/>
      <c r="U31" s="24"/>
      <c r="V31" s="24">
        <v>30</v>
      </c>
      <c r="W31" s="24">
        <v>270</v>
      </c>
      <c r="X31" s="24"/>
    </row>
    <row r="32" spans="1:27" x14ac:dyDescent="0.25">
      <c r="A32" t="s">
        <v>10168</v>
      </c>
      <c r="B32" t="s">
        <v>8539</v>
      </c>
      <c r="C32" s="30">
        <v>120</v>
      </c>
      <c r="D32" s="30"/>
      <c r="E32" s="30"/>
      <c r="F32" s="30"/>
      <c r="G32" s="30"/>
      <c r="H32" s="30"/>
      <c r="I32" s="30"/>
      <c r="O32" s="30">
        <v>120</v>
      </c>
      <c r="Q32" s="2" t="s">
        <v>10165</v>
      </c>
      <c r="R32" s="24">
        <v>460</v>
      </c>
      <c r="S32" s="24">
        <v>30</v>
      </c>
      <c r="T32" s="24">
        <v>30</v>
      </c>
      <c r="U32" s="24"/>
      <c r="V32" s="24">
        <v>30</v>
      </c>
      <c r="W32" s="24"/>
      <c r="X32" s="24">
        <v>1140</v>
      </c>
      <c r="AA32" t="s">
        <v>14353</v>
      </c>
    </row>
    <row r="33" spans="1:28" x14ac:dyDescent="0.25">
      <c r="A33" t="s">
        <v>10168</v>
      </c>
      <c r="B33" t="s">
        <v>10174</v>
      </c>
      <c r="C33" s="30">
        <v>120</v>
      </c>
      <c r="D33" s="30">
        <v>90</v>
      </c>
      <c r="E33" s="30">
        <v>120</v>
      </c>
      <c r="F33" s="30">
        <v>90</v>
      </c>
      <c r="G33" s="30">
        <v>90</v>
      </c>
      <c r="H33" s="30">
        <v>30</v>
      </c>
      <c r="I33" s="30"/>
      <c r="O33" s="30">
        <v>540</v>
      </c>
      <c r="Q33" s="4" t="s">
        <v>10175</v>
      </c>
      <c r="R33" s="24">
        <v>400</v>
      </c>
      <c r="S33" s="24"/>
      <c r="T33" s="24"/>
      <c r="U33" s="24"/>
      <c r="V33" s="24"/>
      <c r="W33" s="24"/>
      <c r="X33" s="24"/>
      <c r="AA33" t="s">
        <v>14354</v>
      </c>
    </row>
    <row r="34" spans="1:28" x14ac:dyDescent="0.25">
      <c r="A34" t="s">
        <v>10168</v>
      </c>
      <c r="B34" t="s">
        <v>10175</v>
      </c>
      <c r="C34" s="30">
        <v>50</v>
      </c>
      <c r="D34" s="30">
        <v>200</v>
      </c>
      <c r="E34" s="30">
        <v>200</v>
      </c>
      <c r="F34" s="30">
        <v>250</v>
      </c>
      <c r="G34" s="30">
        <v>50</v>
      </c>
      <c r="H34" s="30"/>
      <c r="I34" s="30">
        <v>50</v>
      </c>
      <c r="O34" s="30">
        <v>800</v>
      </c>
      <c r="Q34" s="4" t="s">
        <v>8539</v>
      </c>
      <c r="R34" s="24">
        <v>30</v>
      </c>
      <c r="S34" s="24">
        <v>30</v>
      </c>
      <c r="T34" s="24">
        <v>30</v>
      </c>
      <c r="U34" s="24"/>
      <c r="V34" s="24">
        <v>30</v>
      </c>
      <c r="W34" s="24"/>
      <c r="X34" s="24"/>
      <c r="AA34" t="s">
        <v>14355</v>
      </c>
    </row>
    <row r="35" spans="1:28" x14ac:dyDescent="0.25">
      <c r="A35" t="s">
        <v>10168</v>
      </c>
      <c r="B35" t="s">
        <v>10177</v>
      </c>
      <c r="C35" s="30">
        <v>730</v>
      </c>
      <c r="D35" s="30">
        <v>60</v>
      </c>
      <c r="E35" s="30">
        <v>380</v>
      </c>
      <c r="F35" s="30">
        <v>90</v>
      </c>
      <c r="G35" s="30">
        <v>330</v>
      </c>
      <c r="H35" s="30">
        <v>180</v>
      </c>
      <c r="I35" s="30">
        <v>150</v>
      </c>
      <c r="O35" s="30">
        <v>1920</v>
      </c>
      <c r="Q35" s="4" t="s">
        <v>10176</v>
      </c>
      <c r="R35" s="24"/>
      <c r="S35" s="24"/>
      <c r="T35" s="24"/>
      <c r="U35" s="24"/>
      <c r="V35" s="24"/>
      <c r="W35" s="24"/>
      <c r="X35" s="24">
        <v>1050</v>
      </c>
    </row>
    <row r="36" spans="1:28" x14ac:dyDescent="0.25">
      <c r="A36" t="s">
        <v>10168</v>
      </c>
      <c r="B36" t="s">
        <v>10176</v>
      </c>
      <c r="C36" s="30"/>
      <c r="D36" s="30">
        <v>400</v>
      </c>
      <c r="E36" s="30"/>
      <c r="F36" s="30"/>
      <c r="G36" s="30">
        <v>1200</v>
      </c>
      <c r="H36" s="30"/>
      <c r="I36" s="30">
        <v>400</v>
      </c>
      <c r="O36" s="30">
        <v>2000</v>
      </c>
      <c r="Q36" s="4" t="s">
        <v>10174</v>
      </c>
      <c r="R36" s="24">
        <v>30</v>
      </c>
      <c r="S36" s="24"/>
      <c r="T36" s="24"/>
      <c r="U36" s="24"/>
      <c r="V36" s="24"/>
      <c r="W36" s="24"/>
      <c r="X36" s="24"/>
      <c r="AB36">
        <v>660</v>
      </c>
    </row>
    <row r="37" spans="1:28" x14ac:dyDescent="0.25">
      <c r="A37" t="s">
        <v>10168</v>
      </c>
      <c r="B37" t="s">
        <v>982</v>
      </c>
      <c r="C37" s="30">
        <v>1890</v>
      </c>
      <c r="D37" s="30">
        <v>1730</v>
      </c>
      <c r="E37" s="30">
        <v>2450</v>
      </c>
      <c r="F37" s="30">
        <v>1720</v>
      </c>
      <c r="G37" s="30">
        <v>2950</v>
      </c>
      <c r="H37" s="30">
        <v>1770</v>
      </c>
      <c r="I37" s="30">
        <v>1620</v>
      </c>
      <c r="O37" s="30">
        <v>14130</v>
      </c>
      <c r="Q37" s="4" t="s">
        <v>982</v>
      </c>
      <c r="R37" s="24"/>
      <c r="S37" s="24"/>
      <c r="T37" s="24"/>
      <c r="U37" s="24"/>
      <c r="V37" s="24"/>
      <c r="W37" s="24"/>
      <c r="X37" s="24">
        <v>90</v>
      </c>
    </row>
    <row r="38" spans="1:28" x14ac:dyDescent="0.25">
      <c r="A38" t="s">
        <v>10169</v>
      </c>
      <c r="B38" t="s">
        <v>10179</v>
      </c>
      <c r="C38" s="30"/>
      <c r="D38" s="30"/>
      <c r="E38" s="30"/>
      <c r="F38" s="30"/>
      <c r="G38" s="30"/>
      <c r="H38" s="30">
        <v>50</v>
      </c>
      <c r="I38" s="30"/>
      <c r="O38" s="30">
        <v>50</v>
      </c>
      <c r="Q38" s="2" t="s">
        <v>10169</v>
      </c>
      <c r="R38" s="24">
        <v>4240</v>
      </c>
      <c r="S38" s="24">
        <v>7169</v>
      </c>
      <c r="T38" s="24">
        <v>3313</v>
      </c>
      <c r="U38" s="24">
        <v>4776</v>
      </c>
      <c r="V38" s="24">
        <v>6930</v>
      </c>
      <c r="W38" s="24">
        <v>5141</v>
      </c>
      <c r="X38" s="24">
        <v>6875</v>
      </c>
    </row>
    <row r="39" spans="1:28" x14ac:dyDescent="0.25">
      <c r="A39" t="s">
        <v>10169</v>
      </c>
      <c r="B39" t="s">
        <v>3092</v>
      </c>
      <c r="C39" s="30"/>
      <c r="D39" s="30">
        <v>9</v>
      </c>
      <c r="E39" s="30">
        <v>3</v>
      </c>
      <c r="F39" s="30">
        <v>6</v>
      </c>
      <c r="G39" s="30">
        <v>30</v>
      </c>
      <c r="H39" s="30">
        <v>21</v>
      </c>
      <c r="I39" s="30">
        <v>15</v>
      </c>
      <c r="O39" s="30">
        <v>84</v>
      </c>
      <c r="Q39" s="4" t="s">
        <v>10175</v>
      </c>
      <c r="R39" s="24"/>
      <c r="S39" s="24"/>
      <c r="T39" s="24"/>
      <c r="U39" s="24"/>
      <c r="V39" s="24">
        <v>150</v>
      </c>
      <c r="W39" s="24"/>
      <c r="X39" s="24"/>
    </row>
    <row r="40" spans="1:28" x14ac:dyDescent="0.25">
      <c r="A40" t="s">
        <v>10169</v>
      </c>
      <c r="B40" t="s">
        <v>887</v>
      </c>
      <c r="C40" s="30"/>
      <c r="D40" s="30"/>
      <c r="E40" s="30"/>
      <c r="F40" s="30">
        <v>30</v>
      </c>
      <c r="G40" s="30">
        <v>60</v>
      </c>
      <c r="H40" s="30"/>
      <c r="I40" s="30"/>
      <c r="O40" s="30">
        <v>90</v>
      </c>
      <c r="Q40" s="4" t="s">
        <v>887</v>
      </c>
      <c r="R40" s="24"/>
      <c r="S40" s="24"/>
      <c r="T40" s="24"/>
      <c r="U40" s="24">
        <v>30</v>
      </c>
      <c r="V40" s="24">
        <v>60</v>
      </c>
      <c r="W40" s="24"/>
      <c r="X40" s="24"/>
    </row>
    <row r="41" spans="1:28" x14ac:dyDescent="0.25">
      <c r="A41" t="s">
        <v>10169</v>
      </c>
      <c r="B41" t="s">
        <v>10175</v>
      </c>
      <c r="C41" s="30"/>
      <c r="D41" s="30"/>
      <c r="E41" s="30"/>
      <c r="F41" s="30"/>
      <c r="G41" s="30">
        <v>150</v>
      </c>
      <c r="H41" s="30"/>
      <c r="I41" s="30"/>
      <c r="O41" s="30">
        <v>150</v>
      </c>
      <c r="Q41" s="4" t="s">
        <v>8539</v>
      </c>
      <c r="R41" s="24">
        <v>90</v>
      </c>
      <c r="S41" s="24">
        <v>120</v>
      </c>
      <c r="T41" s="24"/>
      <c r="U41" s="24">
        <v>60</v>
      </c>
      <c r="V41" s="24">
        <v>90</v>
      </c>
      <c r="W41" s="24">
        <v>30</v>
      </c>
      <c r="X41" s="24">
        <v>90</v>
      </c>
    </row>
    <row r="42" spans="1:28" x14ac:dyDescent="0.25">
      <c r="A42" t="s">
        <v>10169</v>
      </c>
      <c r="B42" t="s">
        <v>10174</v>
      </c>
      <c r="C42" s="30"/>
      <c r="D42" s="30"/>
      <c r="E42" s="30">
        <v>40</v>
      </c>
      <c r="F42" s="30">
        <v>30</v>
      </c>
      <c r="G42" s="30">
        <v>60</v>
      </c>
      <c r="H42" s="30">
        <v>90</v>
      </c>
      <c r="I42" s="30">
        <v>90</v>
      </c>
      <c r="O42" s="30">
        <v>310</v>
      </c>
      <c r="Q42" s="4" t="s">
        <v>10176</v>
      </c>
      <c r="R42" s="24"/>
      <c r="S42" s="24">
        <v>1800</v>
      </c>
      <c r="T42" s="24"/>
      <c r="U42" s="24"/>
      <c r="V42" s="24">
        <v>1800</v>
      </c>
      <c r="W42" s="24"/>
      <c r="X42" s="24"/>
    </row>
    <row r="43" spans="1:28" x14ac:dyDescent="0.25">
      <c r="A43" t="s">
        <v>10169</v>
      </c>
      <c r="B43" t="s">
        <v>8539</v>
      </c>
      <c r="C43" s="30">
        <v>90</v>
      </c>
      <c r="D43" s="30">
        <v>120</v>
      </c>
      <c r="E43" s="30"/>
      <c r="F43" s="30">
        <v>60</v>
      </c>
      <c r="G43" s="30">
        <v>90</v>
      </c>
      <c r="H43" s="30">
        <v>30</v>
      </c>
      <c r="I43" s="30">
        <v>90</v>
      </c>
      <c r="O43" s="30">
        <v>480</v>
      </c>
      <c r="Q43" s="4" t="s">
        <v>3092</v>
      </c>
      <c r="R43" s="24"/>
      <c r="S43" s="24">
        <v>9</v>
      </c>
      <c r="T43" s="24">
        <v>3</v>
      </c>
      <c r="U43" s="24">
        <v>6</v>
      </c>
      <c r="V43" s="24">
        <v>30</v>
      </c>
      <c r="W43" s="24">
        <v>21</v>
      </c>
      <c r="X43" s="24">
        <v>15</v>
      </c>
    </row>
    <row r="44" spans="1:28" x14ac:dyDescent="0.25">
      <c r="A44" t="s">
        <v>10169</v>
      </c>
      <c r="B44" t="s">
        <v>10177</v>
      </c>
      <c r="C44" s="30">
        <v>30</v>
      </c>
      <c r="D44" s="30">
        <v>320</v>
      </c>
      <c r="E44" s="30"/>
      <c r="F44" s="30"/>
      <c r="G44" s="30">
        <v>230</v>
      </c>
      <c r="H44" s="30">
        <v>90</v>
      </c>
      <c r="I44" s="30">
        <v>130</v>
      </c>
      <c r="O44" s="30">
        <v>800</v>
      </c>
      <c r="Q44" s="4" t="s">
        <v>10179</v>
      </c>
      <c r="R44" s="24"/>
      <c r="S44" s="24"/>
      <c r="T44" s="24"/>
      <c r="U44" s="24"/>
      <c r="V44" s="24"/>
      <c r="W44" s="24">
        <v>50</v>
      </c>
      <c r="X44" s="24"/>
    </row>
    <row r="45" spans="1:28" x14ac:dyDescent="0.25">
      <c r="A45" t="s">
        <v>10169</v>
      </c>
      <c r="B45" t="s">
        <v>10176</v>
      </c>
      <c r="C45" s="30"/>
      <c r="D45" s="30">
        <v>1800</v>
      </c>
      <c r="E45" s="30"/>
      <c r="F45" s="30"/>
      <c r="G45" s="30">
        <v>1800</v>
      </c>
      <c r="H45" s="30"/>
      <c r="I45" s="30"/>
      <c r="O45" s="30">
        <v>3600</v>
      </c>
      <c r="Q45" s="4" t="s">
        <v>10174</v>
      </c>
      <c r="R45" s="24"/>
      <c r="S45" s="24"/>
      <c r="T45" s="24">
        <v>40</v>
      </c>
      <c r="U45" s="24">
        <v>30</v>
      </c>
      <c r="V45" s="24">
        <v>60</v>
      </c>
      <c r="W45" s="24">
        <v>90</v>
      </c>
      <c r="X45" s="24">
        <v>90</v>
      </c>
    </row>
    <row r="46" spans="1:28" x14ac:dyDescent="0.25">
      <c r="A46" t="s">
        <v>10169</v>
      </c>
      <c r="B46" t="s">
        <v>982</v>
      </c>
      <c r="C46" s="30">
        <v>4120</v>
      </c>
      <c r="D46" s="30">
        <v>4920</v>
      </c>
      <c r="E46" s="30">
        <v>3270</v>
      </c>
      <c r="F46" s="30">
        <v>4650</v>
      </c>
      <c r="G46" s="30">
        <v>4510</v>
      </c>
      <c r="H46" s="30">
        <v>4860</v>
      </c>
      <c r="I46" s="30">
        <v>6550</v>
      </c>
      <c r="O46" s="30">
        <v>32880</v>
      </c>
      <c r="Q46" s="4" t="s">
        <v>982</v>
      </c>
      <c r="R46" s="24">
        <v>4120</v>
      </c>
      <c r="S46" s="24">
        <v>4920</v>
      </c>
      <c r="T46" s="24">
        <v>3270</v>
      </c>
      <c r="U46" s="24">
        <v>4650</v>
      </c>
      <c r="V46" s="24">
        <v>4510</v>
      </c>
      <c r="W46" s="24">
        <v>4860</v>
      </c>
      <c r="X46" s="24">
        <v>6550</v>
      </c>
    </row>
    <row r="47" spans="1:28" x14ac:dyDescent="0.25">
      <c r="A47" t="s">
        <v>10170</v>
      </c>
      <c r="B47" t="s">
        <v>8539</v>
      </c>
      <c r="C47" s="30"/>
      <c r="D47" s="30">
        <v>60</v>
      </c>
      <c r="E47" s="30">
        <v>30</v>
      </c>
      <c r="F47" s="30">
        <v>30</v>
      </c>
      <c r="G47" s="30">
        <v>30</v>
      </c>
      <c r="H47" s="30"/>
      <c r="I47" s="30"/>
      <c r="O47" s="30">
        <v>150</v>
      </c>
      <c r="Q47" s="4" t="s">
        <v>10177</v>
      </c>
      <c r="R47" s="24">
        <v>30</v>
      </c>
      <c r="S47" s="24">
        <v>320</v>
      </c>
      <c r="T47" s="24"/>
      <c r="U47" s="24"/>
      <c r="V47" s="24">
        <v>230</v>
      </c>
      <c r="W47" s="24">
        <v>90</v>
      </c>
      <c r="X47" s="24">
        <v>130</v>
      </c>
    </row>
    <row r="48" spans="1:28" x14ac:dyDescent="0.25">
      <c r="A48" t="s">
        <v>10170</v>
      </c>
      <c r="B48" t="s">
        <v>10175</v>
      </c>
      <c r="C48" s="30"/>
      <c r="D48" s="30"/>
      <c r="E48" s="30">
        <v>30</v>
      </c>
      <c r="F48" s="30">
        <v>60</v>
      </c>
      <c r="G48" s="30">
        <v>150</v>
      </c>
      <c r="H48" s="30"/>
      <c r="I48" s="30"/>
      <c r="O48" s="30">
        <v>240</v>
      </c>
      <c r="Q48" s="2" t="s">
        <v>10170</v>
      </c>
      <c r="R48" s="24">
        <v>2850</v>
      </c>
      <c r="S48" s="24">
        <v>1810.1</v>
      </c>
      <c r="T48" s="24">
        <v>18230</v>
      </c>
      <c r="U48" s="24">
        <v>8754</v>
      </c>
      <c r="V48" s="24">
        <v>3846</v>
      </c>
      <c r="W48" s="24">
        <v>3120</v>
      </c>
      <c r="X48" s="24">
        <v>5360</v>
      </c>
    </row>
    <row r="49" spans="1:24" x14ac:dyDescent="0.25">
      <c r="A49" t="s">
        <v>10170</v>
      </c>
      <c r="B49" t="s">
        <v>887</v>
      </c>
      <c r="C49" s="30"/>
      <c r="D49" s="30">
        <v>30.1</v>
      </c>
      <c r="E49" s="30">
        <v>60</v>
      </c>
      <c r="F49" s="30">
        <v>60</v>
      </c>
      <c r="G49" s="30"/>
      <c r="H49" s="30">
        <v>30</v>
      </c>
      <c r="I49" s="30">
        <v>60</v>
      </c>
      <c r="O49" s="30">
        <v>240.1</v>
      </c>
      <c r="Q49" s="4" t="s">
        <v>10175</v>
      </c>
      <c r="R49" s="24"/>
      <c r="S49" s="24"/>
      <c r="T49" s="24">
        <v>30</v>
      </c>
      <c r="U49" s="24">
        <v>60</v>
      </c>
      <c r="V49" s="24">
        <v>150</v>
      </c>
      <c r="W49" s="24"/>
      <c r="X49" s="24"/>
    </row>
    <row r="50" spans="1:24" x14ac:dyDescent="0.25">
      <c r="A50" t="s">
        <v>10170</v>
      </c>
      <c r="B50" t="s">
        <v>10177</v>
      </c>
      <c r="C50" s="30">
        <v>150</v>
      </c>
      <c r="D50" s="30">
        <v>90</v>
      </c>
      <c r="E50" s="30">
        <v>60</v>
      </c>
      <c r="F50" s="30">
        <v>180</v>
      </c>
      <c r="G50" s="30">
        <v>210</v>
      </c>
      <c r="H50" s="30">
        <v>120</v>
      </c>
      <c r="I50" s="30">
        <v>90</v>
      </c>
      <c r="O50" s="30">
        <v>900</v>
      </c>
      <c r="Q50" s="4" t="s">
        <v>887</v>
      </c>
      <c r="R50" s="24"/>
      <c r="S50" s="24">
        <v>30.1</v>
      </c>
      <c r="T50" s="24">
        <v>60</v>
      </c>
      <c r="U50" s="24">
        <v>60</v>
      </c>
      <c r="V50" s="24"/>
      <c r="W50" s="24">
        <v>30</v>
      </c>
      <c r="X50" s="24">
        <v>60</v>
      </c>
    </row>
    <row r="51" spans="1:24" x14ac:dyDescent="0.25">
      <c r="A51" t="s">
        <v>10170</v>
      </c>
      <c r="B51" t="s">
        <v>10174</v>
      </c>
      <c r="C51" s="30">
        <v>40</v>
      </c>
      <c r="D51" s="30">
        <v>120</v>
      </c>
      <c r="E51" s="30">
        <v>130</v>
      </c>
      <c r="F51" s="30">
        <v>304</v>
      </c>
      <c r="G51" s="30">
        <v>1086</v>
      </c>
      <c r="H51" s="30">
        <v>90</v>
      </c>
      <c r="I51" s="30">
        <v>300</v>
      </c>
      <c r="O51" s="30">
        <v>2070</v>
      </c>
      <c r="Q51" s="4" t="s">
        <v>8539</v>
      </c>
      <c r="R51" s="24"/>
      <c r="S51" s="24">
        <v>60</v>
      </c>
      <c r="T51" s="24">
        <v>30</v>
      </c>
      <c r="U51" s="24">
        <v>30</v>
      </c>
      <c r="V51" s="24">
        <v>30</v>
      </c>
      <c r="W51" s="24"/>
      <c r="X51" s="24"/>
    </row>
    <row r="52" spans="1:24" x14ac:dyDescent="0.25">
      <c r="A52" t="s">
        <v>10170</v>
      </c>
      <c r="B52" t="s">
        <v>10176</v>
      </c>
      <c r="C52" s="30"/>
      <c r="D52" s="30"/>
      <c r="E52" s="30">
        <v>4950</v>
      </c>
      <c r="F52" s="30"/>
      <c r="G52" s="30"/>
      <c r="H52" s="30"/>
      <c r="I52" s="30">
        <v>2700</v>
      </c>
      <c r="O52" s="30">
        <v>7650</v>
      </c>
      <c r="Q52" s="4" t="s">
        <v>10176</v>
      </c>
      <c r="R52" s="24"/>
      <c r="S52" s="24"/>
      <c r="T52" s="24">
        <v>4950</v>
      </c>
      <c r="U52" s="24"/>
      <c r="V52" s="24"/>
      <c r="W52" s="24"/>
      <c r="X52" s="24">
        <v>2700</v>
      </c>
    </row>
    <row r="53" spans="1:24" x14ac:dyDescent="0.25">
      <c r="A53" t="s">
        <v>10170</v>
      </c>
      <c r="B53" t="s">
        <v>10178</v>
      </c>
      <c r="C53" s="30"/>
      <c r="D53" s="30"/>
      <c r="E53" s="30">
        <v>10000</v>
      </c>
      <c r="F53" s="30">
        <v>5000</v>
      </c>
      <c r="G53" s="30"/>
      <c r="H53" s="30"/>
      <c r="I53" s="30"/>
      <c r="O53" s="30">
        <v>15000</v>
      </c>
      <c r="Q53" s="4" t="s">
        <v>10178</v>
      </c>
      <c r="R53" s="24"/>
      <c r="S53" s="24"/>
      <c r="T53" s="24">
        <v>10000</v>
      </c>
      <c r="U53" s="24">
        <v>5000</v>
      </c>
      <c r="V53" s="24"/>
      <c r="W53" s="24"/>
      <c r="X53" s="24"/>
    </row>
    <row r="54" spans="1:24" x14ac:dyDescent="0.25">
      <c r="A54" t="s">
        <v>10170</v>
      </c>
      <c r="B54" t="s">
        <v>982</v>
      </c>
      <c r="C54" s="30">
        <v>2660</v>
      </c>
      <c r="D54" s="30">
        <v>1510</v>
      </c>
      <c r="E54" s="30">
        <v>2970</v>
      </c>
      <c r="F54" s="30">
        <v>3120</v>
      </c>
      <c r="G54" s="30">
        <v>2370</v>
      </c>
      <c r="H54" s="30">
        <v>2880</v>
      </c>
      <c r="I54" s="30">
        <v>2210</v>
      </c>
      <c r="O54" s="30">
        <v>17720</v>
      </c>
      <c r="Q54" s="4" t="s">
        <v>10174</v>
      </c>
      <c r="R54" s="24">
        <v>40</v>
      </c>
      <c r="S54" s="24">
        <v>120</v>
      </c>
      <c r="T54" s="24">
        <v>130</v>
      </c>
      <c r="U54" s="24">
        <v>304</v>
      </c>
      <c r="V54" s="24">
        <v>1086</v>
      </c>
      <c r="W54" s="24">
        <v>90</v>
      </c>
      <c r="X54" s="24">
        <v>300</v>
      </c>
    </row>
    <row r="55" spans="1:24" x14ac:dyDescent="0.25">
      <c r="A55" t="s">
        <v>10171</v>
      </c>
      <c r="B55" t="s">
        <v>10175</v>
      </c>
      <c r="C55" s="30"/>
      <c r="D55" s="30"/>
      <c r="E55" s="30">
        <v>50</v>
      </c>
      <c r="F55" s="30">
        <v>50</v>
      </c>
      <c r="G55" s="30"/>
      <c r="H55" s="30"/>
      <c r="I55" s="30"/>
      <c r="O55" s="30">
        <v>100</v>
      </c>
      <c r="Q55" s="4" t="s">
        <v>982</v>
      </c>
      <c r="R55" s="24">
        <v>2660</v>
      </c>
      <c r="S55" s="24">
        <v>1510</v>
      </c>
      <c r="T55" s="24">
        <v>2970</v>
      </c>
      <c r="U55" s="24">
        <v>3120</v>
      </c>
      <c r="V55" s="24">
        <v>2370</v>
      </c>
      <c r="W55" s="24">
        <v>2880</v>
      </c>
      <c r="X55" s="24">
        <v>2210</v>
      </c>
    </row>
    <row r="56" spans="1:24" x14ac:dyDescent="0.25">
      <c r="A56" t="s">
        <v>10171</v>
      </c>
      <c r="B56" t="s">
        <v>8539</v>
      </c>
      <c r="C56" s="30">
        <v>30</v>
      </c>
      <c r="D56" s="30"/>
      <c r="E56" s="30">
        <v>30</v>
      </c>
      <c r="F56" s="30"/>
      <c r="G56" s="30">
        <v>90</v>
      </c>
      <c r="H56" s="30"/>
      <c r="I56" s="30">
        <v>30</v>
      </c>
      <c r="O56" s="30">
        <v>180</v>
      </c>
      <c r="Q56" s="4" t="s">
        <v>10177</v>
      </c>
      <c r="R56" s="24">
        <v>150</v>
      </c>
      <c r="S56" s="24">
        <v>90</v>
      </c>
      <c r="T56" s="24">
        <v>60</v>
      </c>
      <c r="U56" s="24">
        <v>180</v>
      </c>
      <c r="V56" s="24">
        <v>210</v>
      </c>
      <c r="W56" s="24">
        <v>120</v>
      </c>
      <c r="X56" s="24">
        <v>90</v>
      </c>
    </row>
    <row r="57" spans="1:24" x14ac:dyDescent="0.25">
      <c r="A57" t="s">
        <v>10171</v>
      </c>
      <c r="B57" t="s">
        <v>887</v>
      </c>
      <c r="C57" s="30"/>
      <c r="D57" s="30">
        <v>90</v>
      </c>
      <c r="E57" s="30">
        <v>30</v>
      </c>
      <c r="F57" s="30">
        <v>30</v>
      </c>
      <c r="G57" s="30"/>
      <c r="H57" s="30"/>
      <c r="I57" s="30">
        <v>60</v>
      </c>
      <c r="O57" s="30">
        <v>210</v>
      </c>
      <c r="Q57" s="2" t="s">
        <v>10171</v>
      </c>
      <c r="R57" s="24">
        <v>19590</v>
      </c>
      <c r="S57" s="24">
        <v>71410</v>
      </c>
      <c r="T57" s="24">
        <v>25490</v>
      </c>
      <c r="U57" s="24">
        <v>15662</v>
      </c>
      <c r="V57" s="24">
        <v>36878</v>
      </c>
      <c r="W57" s="24">
        <v>6260</v>
      </c>
      <c r="X57" s="24">
        <v>4190</v>
      </c>
    </row>
    <row r="58" spans="1:24" x14ac:dyDescent="0.25">
      <c r="A58" t="s">
        <v>10171</v>
      </c>
      <c r="B58" t="s">
        <v>10174</v>
      </c>
      <c r="C58" s="30">
        <v>30</v>
      </c>
      <c r="D58" s="30">
        <v>30</v>
      </c>
      <c r="E58" s="30">
        <v>90</v>
      </c>
      <c r="F58" s="30">
        <v>792</v>
      </c>
      <c r="G58" s="30">
        <v>158</v>
      </c>
      <c r="H58" s="30">
        <v>100</v>
      </c>
      <c r="I58" s="30"/>
      <c r="O58" s="30">
        <v>1200</v>
      </c>
      <c r="Q58" s="4" t="s">
        <v>10175</v>
      </c>
      <c r="R58" s="24"/>
      <c r="S58" s="24"/>
      <c r="T58" s="24">
        <v>50</v>
      </c>
      <c r="U58" s="24">
        <v>50</v>
      </c>
      <c r="V58" s="24"/>
      <c r="W58" s="24"/>
      <c r="X58" s="24"/>
    </row>
    <row r="59" spans="1:24" x14ac:dyDescent="0.25">
      <c r="A59" t="s">
        <v>10171</v>
      </c>
      <c r="B59" t="s">
        <v>10176</v>
      </c>
      <c r="C59" s="30">
        <v>250</v>
      </c>
      <c r="D59" s="30"/>
      <c r="E59" s="30">
        <v>400</v>
      </c>
      <c r="F59" s="30">
        <v>3600</v>
      </c>
      <c r="G59" s="30"/>
      <c r="H59" s="30">
        <v>1200</v>
      </c>
      <c r="I59" s="30"/>
      <c r="O59" s="30">
        <v>5450</v>
      </c>
      <c r="Q59" s="4" t="s">
        <v>887</v>
      </c>
      <c r="R59" s="24"/>
      <c r="S59" s="24">
        <v>90</v>
      </c>
      <c r="T59" s="24">
        <v>30</v>
      </c>
      <c r="U59" s="24">
        <v>30</v>
      </c>
      <c r="V59" s="24"/>
      <c r="W59" s="24"/>
      <c r="X59" s="24">
        <v>60</v>
      </c>
    </row>
    <row r="60" spans="1:24" x14ac:dyDescent="0.25">
      <c r="A60" t="s">
        <v>10171</v>
      </c>
      <c r="B60" t="s">
        <v>982</v>
      </c>
      <c r="C60" s="30">
        <v>1390</v>
      </c>
      <c r="D60" s="30">
        <v>1630</v>
      </c>
      <c r="E60" s="30">
        <v>2560</v>
      </c>
      <c r="F60" s="30">
        <v>2200</v>
      </c>
      <c r="G60" s="30">
        <v>1650</v>
      </c>
      <c r="H60" s="30">
        <v>1150</v>
      </c>
      <c r="I60" s="30">
        <v>1700</v>
      </c>
      <c r="O60" s="30">
        <v>12280</v>
      </c>
      <c r="Q60" s="4" t="s">
        <v>8539</v>
      </c>
      <c r="R60" s="24">
        <v>30</v>
      </c>
      <c r="S60" s="24"/>
      <c r="T60" s="24">
        <v>30</v>
      </c>
      <c r="U60" s="24"/>
      <c r="V60" s="24">
        <v>90</v>
      </c>
      <c r="W60" s="24"/>
      <c r="X60" s="24">
        <v>30</v>
      </c>
    </row>
    <row r="61" spans="1:24" x14ac:dyDescent="0.25">
      <c r="A61" t="s">
        <v>10171</v>
      </c>
      <c r="B61" t="s">
        <v>10177</v>
      </c>
      <c r="C61" s="30">
        <v>2890</v>
      </c>
      <c r="D61" s="30">
        <v>4660</v>
      </c>
      <c r="E61" s="30">
        <v>2330</v>
      </c>
      <c r="F61" s="30">
        <v>3990</v>
      </c>
      <c r="G61" s="30">
        <v>4980</v>
      </c>
      <c r="H61" s="30">
        <v>3810</v>
      </c>
      <c r="I61" s="30">
        <v>2400</v>
      </c>
      <c r="O61" s="30">
        <v>25060</v>
      </c>
      <c r="Q61" s="4" t="s">
        <v>10176</v>
      </c>
      <c r="R61" s="24">
        <v>250</v>
      </c>
      <c r="S61" s="24"/>
      <c r="T61" s="24">
        <v>400</v>
      </c>
      <c r="U61" s="24">
        <v>3600</v>
      </c>
      <c r="V61" s="24"/>
      <c r="W61" s="24">
        <v>1200</v>
      </c>
      <c r="X61" s="24"/>
    </row>
    <row r="62" spans="1:24" x14ac:dyDescent="0.25">
      <c r="A62" t="s">
        <v>10171</v>
      </c>
      <c r="B62" t="s">
        <v>10178</v>
      </c>
      <c r="C62" s="30">
        <v>15000</v>
      </c>
      <c r="D62" s="30">
        <v>65000</v>
      </c>
      <c r="E62" s="30">
        <v>20000</v>
      </c>
      <c r="F62" s="30">
        <v>5000</v>
      </c>
      <c r="G62" s="30">
        <v>30000</v>
      </c>
      <c r="H62" s="30"/>
      <c r="I62" s="30"/>
      <c r="O62" s="30">
        <v>135000</v>
      </c>
      <c r="Q62" s="4" t="s">
        <v>10178</v>
      </c>
      <c r="R62" s="24">
        <v>15000</v>
      </c>
      <c r="S62" s="24">
        <v>65000</v>
      </c>
      <c r="T62" s="24">
        <v>20000</v>
      </c>
      <c r="U62" s="24">
        <v>5000</v>
      </c>
      <c r="V62" s="24">
        <v>30000</v>
      </c>
      <c r="W62" s="24"/>
      <c r="X62" s="24"/>
    </row>
    <row r="63" spans="1:24" x14ac:dyDescent="0.25">
      <c r="A63" t="s">
        <v>10172</v>
      </c>
      <c r="B63" t="s">
        <v>868</v>
      </c>
      <c r="C63" s="30"/>
      <c r="D63" s="30"/>
      <c r="E63" s="30"/>
      <c r="F63" s="30"/>
      <c r="G63" s="30">
        <v>150</v>
      </c>
      <c r="H63" s="30"/>
      <c r="I63" s="30"/>
      <c r="O63" s="30">
        <v>150</v>
      </c>
      <c r="Q63" s="4" t="s">
        <v>10174</v>
      </c>
      <c r="R63" s="24">
        <v>30</v>
      </c>
      <c r="S63" s="24">
        <v>30</v>
      </c>
      <c r="T63" s="24">
        <v>90</v>
      </c>
      <c r="U63" s="24">
        <v>792</v>
      </c>
      <c r="V63" s="24">
        <v>158</v>
      </c>
      <c r="W63" s="24">
        <v>100</v>
      </c>
      <c r="X63" s="24"/>
    </row>
    <row r="64" spans="1:24" x14ac:dyDescent="0.25">
      <c r="A64" t="s">
        <v>10172</v>
      </c>
      <c r="B64" t="s">
        <v>10174</v>
      </c>
      <c r="C64" s="30">
        <v>220</v>
      </c>
      <c r="D64" s="30">
        <v>230</v>
      </c>
      <c r="E64" s="30">
        <v>480</v>
      </c>
      <c r="F64" s="30">
        <v>220</v>
      </c>
      <c r="G64" s="30">
        <v>450</v>
      </c>
      <c r="H64" s="30">
        <v>175</v>
      </c>
      <c r="I64" s="30">
        <v>130</v>
      </c>
      <c r="O64" s="30">
        <v>1905</v>
      </c>
      <c r="Q64" s="4" t="s">
        <v>982</v>
      </c>
      <c r="R64" s="24">
        <v>1390</v>
      </c>
      <c r="S64" s="24">
        <v>1630</v>
      </c>
      <c r="T64" s="24">
        <v>2560</v>
      </c>
      <c r="U64" s="24">
        <v>2200</v>
      </c>
      <c r="V64" s="24">
        <v>1650</v>
      </c>
      <c r="W64" s="24">
        <v>1150</v>
      </c>
      <c r="X64" s="24">
        <v>1700</v>
      </c>
    </row>
    <row r="65" spans="1:24" x14ac:dyDescent="0.25">
      <c r="A65" t="s">
        <v>10172</v>
      </c>
      <c r="B65" t="s">
        <v>8539</v>
      </c>
      <c r="C65" s="30">
        <v>450</v>
      </c>
      <c r="D65" s="30">
        <v>420</v>
      </c>
      <c r="E65" s="30">
        <v>270</v>
      </c>
      <c r="F65" s="30">
        <v>240</v>
      </c>
      <c r="G65" s="30">
        <v>150</v>
      </c>
      <c r="H65" s="30">
        <v>210</v>
      </c>
      <c r="I65" s="30">
        <v>180</v>
      </c>
      <c r="O65" s="30">
        <v>1920</v>
      </c>
      <c r="Q65" s="4" t="s">
        <v>10177</v>
      </c>
      <c r="R65" s="24">
        <v>2890</v>
      </c>
      <c r="S65" s="24">
        <v>4660</v>
      </c>
      <c r="T65" s="24">
        <v>2330</v>
      </c>
      <c r="U65" s="24">
        <v>3990</v>
      </c>
      <c r="V65" s="24">
        <v>4980</v>
      </c>
      <c r="W65" s="24">
        <v>3810</v>
      </c>
      <c r="X65" s="24">
        <v>2400</v>
      </c>
    </row>
    <row r="66" spans="1:24" x14ac:dyDescent="0.25">
      <c r="A66" t="s">
        <v>10172</v>
      </c>
      <c r="B66" t="s">
        <v>3092</v>
      </c>
      <c r="C66" s="30">
        <v>230</v>
      </c>
      <c r="D66" s="30">
        <v>268</v>
      </c>
      <c r="E66" s="30">
        <v>242</v>
      </c>
      <c r="F66" s="30">
        <v>194</v>
      </c>
      <c r="G66" s="30">
        <v>386</v>
      </c>
      <c r="H66" s="30">
        <v>434</v>
      </c>
      <c r="I66" s="30">
        <v>225</v>
      </c>
      <c r="O66" s="30">
        <v>1979</v>
      </c>
      <c r="Q66" s="2" t="s">
        <v>10166</v>
      </c>
      <c r="R66" s="24">
        <v>190</v>
      </c>
      <c r="S66" s="24">
        <v>550</v>
      </c>
      <c r="T66" s="24">
        <v>340</v>
      </c>
      <c r="U66" s="24">
        <v>320</v>
      </c>
      <c r="V66" s="24">
        <v>140</v>
      </c>
      <c r="W66" s="24">
        <v>380</v>
      </c>
      <c r="X66" s="24">
        <v>420</v>
      </c>
    </row>
    <row r="67" spans="1:24" x14ac:dyDescent="0.25">
      <c r="A67" t="s">
        <v>10172</v>
      </c>
      <c r="B67" t="s">
        <v>887</v>
      </c>
      <c r="C67" s="30">
        <v>270</v>
      </c>
      <c r="D67" s="30">
        <v>270</v>
      </c>
      <c r="E67" s="30">
        <v>450</v>
      </c>
      <c r="F67" s="30">
        <v>210</v>
      </c>
      <c r="G67" s="30">
        <v>240</v>
      </c>
      <c r="H67" s="30">
        <v>390</v>
      </c>
      <c r="I67" s="30">
        <v>180</v>
      </c>
      <c r="O67" s="30">
        <v>2010</v>
      </c>
      <c r="Q67" s="4" t="s">
        <v>887</v>
      </c>
      <c r="R67" s="24">
        <v>30</v>
      </c>
      <c r="S67" s="24"/>
      <c r="T67" s="24"/>
      <c r="U67" s="24"/>
      <c r="V67" s="24"/>
      <c r="W67" s="24"/>
      <c r="X67" s="24"/>
    </row>
    <row r="68" spans="1:24" x14ac:dyDescent="0.25">
      <c r="A68" t="s">
        <v>10172</v>
      </c>
      <c r="B68" t="s">
        <v>10179</v>
      </c>
      <c r="C68" s="30">
        <v>360</v>
      </c>
      <c r="D68" s="30">
        <v>220</v>
      </c>
      <c r="E68" s="30">
        <v>190</v>
      </c>
      <c r="F68" s="30">
        <v>260</v>
      </c>
      <c r="G68" s="30">
        <v>220</v>
      </c>
      <c r="H68" s="30">
        <v>520</v>
      </c>
      <c r="I68" s="30">
        <v>250</v>
      </c>
      <c r="O68" s="30">
        <v>2020</v>
      </c>
      <c r="Q68" s="4" t="s">
        <v>8539</v>
      </c>
      <c r="R68" s="24">
        <v>30</v>
      </c>
      <c r="S68" s="24">
        <v>30</v>
      </c>
      <c r="T68" s="24"/>
      <c r="U68" s="24">
        <v>60</v>
      </c>
      <c r="V68" s="24">
        <v>60</v>
      </c>
      <c r="W68" s="24">
        <v>90</v>
      </c>
      <c r="X68" s="24"/>
    </row>
    <row r="69" spans="1:24" x14ac:dyDescent="0.25">
      <c r="A69" t="s">
        <v>10172</v>
      </c>
      <c r="B69" t="s">
        <v>10175</v>
      </c>
      <c r="C69" s="30">
        <v>400</v>
      </c>
      <c r="D69" s="30">
        <v>600</v>
      </c>
      <c r="E69" s="30">
        <v>300</v>
      </c>
      <c r="F69" s="30">
        <v>400</v>
      </c>
      <c r="G69" s="30">
        <v>750</v>
      </c>
      <c r="H69" s="30">
        <v>550</v>
      </c>
      <c r="I69" s="30">
        <v>600</v>
      </c>
      <c r="O69" s="30">
        <v>3600</v>
      </c>
      <c r="Q69" s="4" t="s">
        <v>982</v>
      </c>
      <c r="R69" s="24">
        <v>130</v>
      </c>
      <c r="S69" s="24">
        <v>520</v>
      </c>
      <c r="T69" s="24">
        <v>340</v>
      </c>
      <c r="U69" s="24">
        <v>260</v>
      </c>
      <c r="V69" s="24">
        <v>80</v>
      </c>
      <c r="W69" s="24">
        <v>290</v>
      </c>
      <c r="X69" s="24">
        <v>420</v>
      </c>
    </row>
    <row r="70" spans="1:24" x14ac:dyDescent="0.25">
      <c r="A70" t="s">
        <v>10172</v>
      </c>
      <c r="B70" t="s">
        <v>10177</v>
      </c>
      <c r="C70" s="30">
        <v>7900</v>
      </c>
      <c r="D70" s="30">
        <v>3000</v>
      </c>
      <c r="E70" s="30">
        <v>3570</v>
      </c>
      <c r="F70" s="30">
        <v>2420</v>
      </c>
      <c r="G70" s="30">
        <v>4980</v>
      </c>
      <c r="H70" s="30">
        <v>4510</v>
      </c>
      <c r="I70" s="30">
        <v>2660</v>
      </c>
      <c r="O70" s="30">
        <v>29040</v>
      </c>
      <c r="Q70" s="2" t="s">
        <v>10172</v>
      </c>
      <c r="R70" s="24">
        <v>86620</v>
      </c>
      <c r="S70" s="24">
        <v>57558.2</v>
      </c>
      <c r="T70" s="24">
        <v>58672</v>
      </c>
      <c r="U70" s="24">
        <v>28314</v>
      </c>
      <c r="V70" s="24">
        <v>38346</v>
      </c>
      <c r="W70" s="24">
        <v>61859</v>
      </c>
      <c r="X70" s="24">
        <v>48055</v>
      </c>
    </row>
    <row r="71" spans="1:24" x14ac:dyDescent="0.25">
      <c r="A71" t="s">
        <v>10172</v>
      </c>
      <c r="B71" t="s">
        <v>10180</v>
      </c>
      <c r="C71" s="30">
        <v>10000</v>
      </c>
      <c r="D71" s="30"/>
      <c r="E71" s="30">
        <v>2360</v>
      </c>
      <c r="F71" s="30"/>
      <c r="G71" s="30">
        <v>2550</v>
      </c>
      <c r="H71" s="30"/>
      <c r="I71" s="30">
        <v>19000</v>
      </c>
      <c r="O71" s="30">
        <v>33910</v>
      </c>
      <c r="Q71" s="4" t="s">
        <v>10175</v>
      </c>
      <c r="R71" s="24">
        <v>400</v>
      </c>
      <c r="S71" s="24">
        <v>600</v>
      </c>
      <c r="T71" s="24">
        <v>300</v>
      </c>
      <c r="U71" s="24">
        <v>400</v>
      </c>
      <c r="V71" s="24">
        <v>750</v>
      </c>
      <c r="W71" s="24">
        <v>550</v>
      </c>
      <c r="X71" s="24">
        <v>600</v>
      </c>
    </row>
    <row r="72" spans="1:24" x14ac:dyDescent="0.25">
      <c r="A72" t="s">
        <v>10172</v>
      </c>
      <c r="B72" t="s">
        <v>10176</v>
      </c>
      <c r="C72" s="30">
        <v>14300</v>
      </c>
      <c r="D72" s="30">
        <v>4550</v>
      </c>
      <c r="E72" s="30">
        <v>4550</v>
      </c>
      <c r="F72" s="30">
        <v>2600</v>
      </c>
      <c r="G72" s="30">
        <v>5850</v>
      </c>
      <c r="H72" s="30">
        <v>5850</v>
      </c>
      <c r="I72" s="30">
        <v>2600</v>
      </c>
      <c r="O72" s="30">
        <v>40300</v>
      </c>
      <c r="Q72" s="4" t="s">
        <v>887</v>
      </c>
      <c r="R72" s="24">
        <v>270</v>
      </c>
      <c r="S72" s="24">
        <v>270</v>
      </c>
      <c r="T72" s="24">
        <v>450</v>
      </c>
      <c r="U72" s="24">
        <v>210</v>
      </c>
      <c r="V72" s="24">
        <v>240</v>
      </c>
      <c r="W72" s="24">
        <v>390</v>
      </c>
      <c r="X72" s="24">
        <v>180</v>
      </c>
    </row>
    <row r="73" spans="1:24" x14ac:dyDescent="0.25">
      <c r="A73" t="s">
        <v>10172</v>
      </c>
      <c r="B73" t="s">
        <v>10178</v>
      </c>
      <c r="C73" s="30">
        <v>23800</v>
      </c>
      <c r="D73" s="30">
        <v>22600</v>
      </c>
      <c r="E73" s="30">
        <v>22000</v>
      </c>
      <c r="F73" s="30"/>
      <c r="G73" s="30">
        <v>600</v>
      </c>
      <c r="H73" s="30">
        <v>23800</v>
      </c>
      <c r="I73" s="30">
        <v>1800</v>
      </c>
      <c r="O73" s="30">
        <v>94600</v>
      </c>
      <c r="Q73" s="4" t="s">
        <v>8539</v>
      </c>
      <c r="R73" s="24">
        <v>450</v>
      </c>
      <c r="S73" s="24">
        <v>420</v>
      </c>
      <c r="T73" s="24">
        <v>270</v>
      </c>
      <c r="U73" s="24">
        <v>240</v>
      </c>
      <c r="V73" s="24">
        <v>150</v>
      </c>
      <c r="W73" s="24">
        <v>210</v>
      </c>
      <c r="X73" s="24">
        <v>180</v>
      </c>
    </row>
    <row r="74" spans="1:24" x14ac:dyDescent="0.25">
      <c r="A74" t="s">
        <v>10172</v>
      </c>
      <c r="B74" t="s">
        <v>982</v>
      </c>
      <c r="C74" s="30">
        <v>28690</v>
      </c>
      <c r="D74" s="30">
        <v>25400.199999999997</v>
      </c>
      <c r="E74" s="30">
        <v>24260</v>
      </c>
      <c r="F74" s="30">
        <v>21770</v>
      </c>
      <c r="G74" s="30">
        <v>22020</v>
      </c>
      <c r="H74" s="30">
        <v>25420</v>
      </c>
      <c r="I74" s="30">
        <v>20430</v>
      </c>
      <c r="O74" s="30">
        <v>167990.2</v>
      </c>
      <c r="Q74" s="4" t="s">
        <v>10176</v>
      </c>
      <c r="R74" s="24">
        <v>14300</v>
      </c>
      <c r="S74" s="24">
        <v>4550</v>
      </c>
      <c r="T74" s="24">
        <v>4550</v>
      </c>
      <c r="U74" s="24">
        <v>2600</v>
      </c>
      <c r="V74" s="24">
        <v>5850</v>
      </c>
      <c r="W74" s="24">
        <v>5850</v>
      </c>
      <c r="X74" s="24">
        <v>2600</v>
      </c>
    </row>
    <row r="75" spans="1:24" x14ac:dyDescent="0.25">
      <c r="A75" t="s">
        <v>8892</v>
      </c>
      <c r="O75" s="24">
        <f>SUBTOTAL(109,Tabla4[TOTAL])</f>
        <v>677818.3</v>
      </c>
      <c r="Q75" s="4" t="s">
        <v>10178</v>
      </c>
      <c r="R75" s="24">
        <v>23800</v>
      </c>
      <c r="S75" s="24">
        <v>22600</v>
      </c>
      <c r="T75" s="24">
        <v>22000</v>
      </c>
      <c r="U75" s="24"/>
      <c r="V75" s="24">
        <v>600</v>
      </c>
      <c r="W75" s="24">
        <v>23800</v>
      </c>
      <c r="X75" s="24">
        <v>1800</v>
      </c>
    </row>
    <row r="76" spans="1:24" ht="18.75" x14ac:dyDescent="0.3">
      <c r="A76" s="27"/>
      <c r="P76" s="27"/>
      <c r="Q76" s="4" t="s">
        <v>3092</v>
      </c>
      <c r="R76" s="24">
        <v>230</v>
      </c>
      <c r="S76" s="24">
        <v>268</v>
      </c>
      <c r="T76" s="24">
        <v>242</v>
      </c>
      <c r="U76" s="24">
        <v>194</v>
      </c>
      <c r="V76" s="24">
        <v>386</v>
      </c>
      <c r="W76" s="24">
        <v>434</v>
      </c>
      <c r="X76" s="24">
        <v>225</v>
      </c>
    </row>
    <row r="77" spans="1:24" ht="18.75" x14ac:dyDescent="0.3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4" t="s">
        <v>10179</v>
      </c>
      <c r="R77" s="24">
        <v>360</v>
      </c>
      <c r="S77" s="24">
        <v>220</v>
      </c>
      <c r="T77" s="24">
        <v>190</v>
      </c>
      <c r="U77" s="24">
        <v>260</v>
      </c>
      <c r="V77" s="24">
        <v>220</v>
      </c>
      <c r="W77" s="24">
        <v>520</v>
      </c>
      <c r="X77" s="24">
        <v>250</v>
      </c>
    </row>
    <row r="78" spans="1:24" ht="18.75" x14ac:dyDescent="0.3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4" t="s">
        <v>10174</v>
      </c>
      <c r="R78" s="24">
        <v>220</v>
      </c>
      <c r="S78" s="24">
        <v>230</v>
      </c>
      <c r="T78" s="24">
        <v>480</v>
      </c>
      <c r="U78" s="24">
        <v>220</v>
      </c>
      <c r="V78" s="24">
        <v>450</v>
      </c>
      <c r="W78" s="24">
        <v>175</v>
      </c>
      <c r="X78" s="24">
        <v>130</v>
      </c>
    </row>
    <row r="79" spans="1:24" ht="18.75" x14ac:dyDescent="0.3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Q79" s="4" t="s">
        <v>868</v>
      </c>
      <c r="R79" s="24"/>
      <c r="S79" s="24"/>
      <c r="T79" s="24"/>
      <c r="U79" s="24"/>
      <c r="V79" s="24">
        <v>150</v>
      </c>
      <c r="W79" s="24"/>
      <c r="X79" s="24"/>
    </row>
    <row r="80" spans="1:24" x14ac:dyDescent="0.25">
      <c r="Q80" s="4" t="s">
        <v>982</v>
      </c>
      <c r="R80" s="24">
        <v>28690</v>
      </c>
      <c r="S80" s="24">
        <v>25400.199999999997</v>
      </c>
      <c r="T80" s="24">
        <v>24260</v>
      </c>
      <c r="U80" s="24">
        <v>21770</v>
      </c>
      <c r="V80" s="24">
        <v>22020</v>
      </c>
      <c r="W80" s="24">
        <v>25420</v>
      </c>
      <c r="X80" s="24">
        <v>20430</v>
      </c>
    </row>
    <row r="81" spans="17:42" x14ac:dyDescent="0.25">
      <c r="Q81" s="4" t="s">
        <v>10177</v>
      </c>
      <c r="R81" s="24">
        <v>7900</v>
      </c>
      <c r="S81" s="24">
        <v>3000</v>
      </c>
      <c r="T81" s="24">
        <v>3570</v>
      </c>
      <c r="U81" s="24">
        <v>2420</v>
      </c>
      <c r="V81" s="24">
        <v>4980</v>
      </c>
      <c r="W81" s="24">
        <v>4510</v>
      </c>
      <c r="X81" s="24">
        <v>2660</v>
      </c>
    </row>
    <row r="82" spans="17:42" x14ac:dyDescent="0.25">
      <c r="Q82" s="4" t="s">
        <v>10180</v>
      </c>
      <c r="R82" s="24">
        <v>10000</v>
      </c>
      <c r="S82" s="24"/>
      <c r="T82" s="24">
        <v>2360</v>
      </c>
      <c r="U82" s="24"/>
      <c r="V82" s="24">
        <v>2550</v>
      </c>
      <c r="W82" s="24"/>
      <c r="X82" s="24">
        <v>19000</v>
      </c>
    </row>
    <row r="83" spans="17:42" x14ac:dyDescent="0.25">
      <c r="Q83" s="2" t="s">
        <v>974</v>
      </c>
      <c r="R83" s="24">
        <v>117790</v>
      </c>
      <c r="S83" s="24">
        <v>142457.29999999999</v>
      </c>
      <c r="T83" s="24">
        <v>111285</v>
      </c>
      <c r="U83" s="24">
        <v>63216</v>
      </c>
      <c r="V83" s="24">
        <v>92710</v>
      </c>
      <c r="W83" s="24">
        <v>80900</v>
      </c>
      <c r="X83" s="24">
        <v>69460</v>
      </c>
    </row>
    <row r="87" spans="17:42" x14ac:dyDescent="0.25">
      <c r="Z87" s="23"/>
    </row>
    <row r="90" spans="17:42" x14ac:dyDescent="0.25">
      <c r="Y90" s="23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</row>
    <row r="91" spans="17:42" x14ac:dyDescent="0.25">
      <c r="Y91" s="23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</row>
    <row r="92" spans="17:42" x14ac:dyDescent="0.25">
      <c r="Y92" s="23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</row>
    <row r="94" spans="17:42" ht="18.75" x14ac:dyDescent="0.3">
      <c r="R94" s="28" t="s">
        <v>10173</v>
      </c>
      <c r="S94" s="28" t="s">
        <v>9521</v>
      </c>
      <c r="T94" s="28" t="s">
        <v>9522</v>
      </c>
      <c r="U94" s="28" t="s">
        <v>9523</v>
      </c>
      <c r="V94" s="28" t="s">
        <v>9524</v>
      </c>
      <c r="W94" s="28" t="s">
        <v>9525</v>
      </c>
      <c r="X94" s="28" t="s">
        <v>9526</v>
      </c>
      <c r="Y94" s="28" t="s">
        <v>9527</v>
      </c>
      <c r="Z94" s="28" t="s">
        <v>9528</v>
      </c>
      <c r="AA94" s="28" t="s">
        <v>9529</v>
      </c>
      <c r="AB94" s="28" t="s">
        <v>9530</v>
      </c>
      <c r="AC94" s="28" t="s">
        <v>9531</v>
      </c>
      <c r="AD94" s="28" t="s">
        <v>9532</v>
      </c>
      <c r="AE94" s="28" t="s">
        <v>8892</v>
      </c>
    </row>
    <row r="95" spans="17:42" ht="18.75" x14ac:dyDescent="0.3">
      <c r="R95" s="27" t="s">
        <v>10165</v>
      </c>
      <c r="S95" s="31">
        <f>+Tabla8[[#Totals],[Enero]]</f>
        <v>117790</v>
      </c>
      <c r="T95" s="31">
        <v>8866</v>
      </c>
      <c r="U95" s="31">
        <v>11215</v>
      </c>
      <c r="V95" s="31">
        <v>11713</v>
      </c>
      <c r="W95" s="31">
        <v>19572</v>
      </c>
      <c r="X95" s="31">
        <v>24738</v>
      </c>
      <c r="Y95" s="31">
        <v>50915</v>
      </c>
      <c r="Z95" s="31">
        <v>84645</v>
      </c>
      <c r="AA95" s="31">
        <v>137435</v>
      </c>
      <c r="AB95" s="31">
        <v>72478</v>
      </c>
      <c r="AC95" s="31">
        <v>57382.5</v>
      </c>
      <c r="AD95" s="31">
        <v>116909</v>
      </c>
      <c r="AE95" s="29">
        <f>+SUM(Tabla82[[#This Row],[Enero]:[Julio]])</f>
        <v>244809</v>
      </c>
    </row>
    <row r="96" spans="17:42" ht="18.75" x14ac:dyDescent="0.3">
      <c r="R96" s="32" t="s">
        <v>8892</v>
      </c>
      <c r="S96" s="33">
        <f>SUBTOTAL(109,Tabla82[Enero])</f>
        <v>117790</v>
      </c>
      <c r="T96" s="33">
        <f>SUBTOTAL(109,Tabla82[Febrero])</f>
        <v>8866</v>
      </c>
      <c r="U96" s="33">
        <f>SUBTOTAL(109,Tabla82[Marzo])</f>
        <v>11215</v>
      </c>
      <c r="V96" s="33">
        <f>SUBTOTAL(109,Tabla82[Abril])</f>
        <v>11713</v>
      </c>
      <c r="W96" s="33">
        <f>SUBTOTAL(109,Tabla82[Mayo])</f>
        <v>19572</v>
      </c>
      <c r="X96" s="33">
        <f>SUBTOTAL(109,Tabla82[Junio])</f>
        <v>24738</v>
      </c>
      <c r="Y96" s="33">
        <f>SUBTOTAL(109,Tabla82[Julio])</f>
        <v>50915</v>
      </c>
      <c r="Z96" s="33">
        <f>SUBTOTAL(109,Tabla82[Agosto])</f>
        <v>84645</v>
      </c>
      <c r="AA96" s="33">
        <f>SUBTOTAL(109,Tabla82[Setiembre])</f>
        <v>137435</v>
      </c>
      <c r="AB96" s="33">
        <f>SUBTOTAL(109,Tabla82[Octubre])</f>
        <v>72478</v>
      </c>
      <c r="AC96" s="33">
        <f>SUBTOTAL(109,Tabla82[Noviembre])</f>
        <v>57382.5</v>
      </c>
      <c r="AD96" s="33">
        <f>SUBTOTAL(109,Tabla82[Diciembre])</f>
        <v>116909</v>
      </c>
      <c r="AE96" s="33">
        <f>SUBTOTAL(109,Tabla82[Total])</f>
        <v>244809</v>
      </c>
    </row>
  </sheetData>
  <pageMargins left="0.7" right="0.7" top="0.75" bottom="0.75" header="0.3" footer="0.3"/>
  <pageSetup paperSize="9" orientation="portrait" verticalDpi="0" r:id="rId3"/>
  <drawing r:id="rId4"/>
  <tableParts count="3">
    <tablePart r:id="rId5"/>
    <tablePart r:id="rId6"/>
    <tablePart r:id="rId7"/>
  </tableParts>
  <extLst>
    <ext xmlns:x14="http://schemas.microsoft.com/office/spreadsheetml/2009/9/main" uri="{A8765BA9-456A-4dab-B4F3-ACF838C121DE}">
      <x14:slicerList>
        <x14:slicer r:id="rId8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A1:AS84"/>
  <sheetViews>
    <sheetView showGridLines="0" zoomScale="55" zoomScaleNormal="55" workbookViewId="0">
      <selection activeCell="Z48" sqref="Z48"/>
    </sheetView>
  </sheetViews>
  <sheetFormatPr baseColWidth="10" defaultColWidth="0" defaultRowHeight="15" zeroHeight="1" x14ac:dyDescent="0.25"/>
  <cols>
    <col min="1" max="26" width="11.42578125" customWidth="1"/>
    <col min="27" max="45" width="11.42578125" hidden="1" customWidth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3568"/>
  <sheetViews>
    <sheetView topLeftCell="A11546" zoomScale="70" zoomScaleNormal="70" workbookViewId="0">
      <selection activeCell="H11546" sqref="H11546"/>
    </sheetView>
  </sheetViews>
  <sheetFormatPr baseColWidth="10" defaultRowHeight="15" x14ac:dyDescent="0.25"/>
  <cols>
    <col min="1" max="1" width="18.85546875" style="3" customWidth="1"/>
    <col min="2" max="2" width="17.140625" bestFit="1" customWidth="1"/>
    <col min="3" max="3" width="15.28515625" customWidth="1"/>
    <col min="4" max="4" width="101.42578125" bestFit="1" customWidth="1"/>
    <col min="5" max="5" width="19.7109375" bestFit="1" customWidth="1"/>
    <col min="6" max="6" width="16.85546875" bestFit="1" customWidth="1"/>
    <col min="8" max="8" width="62.28515625" style="2" customWidth="1"/>
    <col min="9" max="9" width="45.140625" customWidth="1"/>
    <col min="10" max="10" width="24.5703125" customWidth="1"/>
    <col min="11" max="11" width="15" customWidth="1"/>
    <col min="13" max="13" width="7" bestFit="1" customWidth="1"/>
    <col min="14" max="14" width="7.42578125" bestFit="1" customWidth="1"/>
    <col min="15" max="15" width="15.42578125" customWidth="1"/>
    <col min="16" max="16" width="19.85546875" bestFit="1" customWidth="1"/>
    <col min="17" max="17" width="22.28515625" bestFit="1" customWidth="1"/>
    <col min="18" max="18" width="18.42578125" customWidth="1"/>
  </cols>
  <sheetData>
    <row r="1" spans="1:14" s="19" customFormat="1" ht="37.5" customHeight="1" x14ac:dyDescent="0.25">
      <c r="A1" s="25" t="s">
        <v>7809</v>
      </c>
      <c r="B1" s="19" t="s">
        <v>7810</v>
      </c>
      <c r="C1" s="19" t="s">
        <v>7811</v>
      </c>
      <c r="D1" s="19" t="s">
        <v>7812</v>
      </c>
      <c r="E1" s="19" t="s">
        <v>7813</v>
      </c>
      <c r="F1" s="19" t="s">
        <v>7814</v>
      </c>
      <c r="G1" s="19" t="s">
        <v>7815</v>
      </c>
      <c r="H1" s="19" t="s">
        <v>7816</v>
      </c>
      <c r="I1" s="19" t="s">
        <v>7817</v>
      </c>
      <c r="J1" s="19" t="s">
        <v>7818</v>
      </c>
      <c r="K1" s="19" t="s">
        <v>12038</v>
      </c>
      <c r="L1" s="19" t="s">
        <v>9935</v>
      </c>
      <c r="M1" s="19" t="s">
        <v>8891</v>
      </c>
      <c r="N1" s="19" t="s">
        <v>8890</v>
      </c>
    </row>
    <row r="2" spans="1:14" ht="15" customHeight="1" x14ac:dyDescent="0.25">
      <c r="A2" s="26">
        <v>43831.68891203704</v>
      </c>
      <c r="B2" s="23" t="s">
        <v>0</v>
      </c>
      <c r="C2" s="23" t="s">
        <v>1077</v>
      </c>
      <c r="D2" s="23" t="s">
        <v>6</v>
      </c>
      <c r="E2" s="23" t="s">
        <v>1</v>
      </c>
      <c r="F2" s="23" t="s">
        <v>7</v>
      </c>
      <c r="G2" s="23" t="s">
        <v>975</v>
      </c>
      <c r="H2" s="2" t="s">
        <v>7722</v>
      </c>
      <c r="I2" s="23" t="s">
        <v>7412</v>
      </c>
      <c r="J2" s="23"/>
      <c r="K2" s="23" t="s">
        <v>9712</v>
      </c>
      <c r="L2" s="23"/>
      <c r="M2" s="23">
        <f>YEAR(Tabla2[[#This Row],[Fecha de creación]])</f>
        <v>2020</v>
      </c>
      <c r="N2" s="23">
        <f>MONTH(Tabla2[[#This Row],[Fecha de creación]])</f>
        <v>1</v>
      </c>
    </row>
    <row r="3" spans="1:14" ht="15" customHeight="1" x14ac:dyDescent="0.25">
      <c r="A3" s="26">
        <v>43831.693599537037</v>
      </c>
      <c r="B3" s="23" t="s">
        <v>0</v>
      </c>
      <c r="C3" s="23" t="s">
        <v>1078</v>
      </c>
      <c r="D3" s="23" t="s">
        <v>6</v>
      </c>
      <c r="E3" s="23" t="s">
        <v>1</v>
      </c>
      <c r="F3" s="23" t="s">
        <v>7</v>
      </c>
      <c r="G3" s="23" t="s">
        <v>975</v>
      </c>
      <c r="H3" s="2" t="s">
        <v>7722</v>
      </c>
      <c r="I3" s="23" t="s">
        <v>7412</v>
      </c>
      <c r="J3" s="23"/>
      <c r="K3" s="23" t="s">
        <v>9712</v>
      </c>
      <c r="L3" s="23"/>
      <c r="M3" s="23">
        <f>YEAR(Tabla2[[#This Row],[Fecha de creación]])</f>
        <v>2020</v>
      </c>
      <c r="N3" s="23">
        <f>MONTH(Tabla2[[#This Row],[Fecha de creación]])</f>
        <v>1</v>
      </c>
    </row>
    <row r="4" spans="1:14" ht="15" customHeight="1" x14ac:dyDescent="0.25">
      <c r="A4" s="26">
        <v>43831.700567129628</v>
      </c>
      <c r="B4" s="23" t="s">
        <v>0</v>
      </c>
      <c r="C4" s="23" t="s">
        <v>1079</v>
      </c>
      <c r="D4" s="23" t="s">
        <v>6</v>
      </c>
      <c r="E4" s="23" t="s">
        <v>1</v>
      </c>
      <c r="F4" s="23" t="s">
        <v>7</v>
      </c>
      <c r="G4" s="23" t="s">
        <v>975</v>
      </c>
      <c r="H4" s="2" t="s">
        <v>7722</v>
      </c>
      <c r="I4" s="23" t="s">
        <v>7412</v>
      </c>
      <c r="J4" s="23"/>
      <c r="K4" s="23" t="s">
        <v>9712</v>
      </c>
      <c r="L4" s="23"/>
      <c r="M4" s="23">
        <f>YEAR(Tabla2[[#This Row],[Fecha de creación]])</f>
        <v>2020</v>
      </c>
      <c r="N4" s="23">
        <f>MONTH(Tabla2[[#This Row],[Fecha de creación]])</f>
        <v>1</v>
      </c>
    </row>
    <row r="5" spans="1:14" ht="15" customHeight="1" x14ac:dyDescent="0.25">
      <c r="A5" s="26">
        <v>43831.717372685183</v>
      </c>
      <c r="B5" s="23" t="s">
        <v>0</v>
      </c>
      <c r="C5" s="23" t="s">
        <v>1080</v>
      </c>
      <c r="D5" s="23" t="s">
        <v>991</v>
      </c>
      <c r="E5" s="23" t="s">
        <v>1</v>
      </c>
      <c r="F5" s="23" t="s">
        <v>2</v>
      </c>
      <c r="G5" s="23" t="s">
        <v>975</v>
      </c>
      <c r="H5" s="2" t="s">
        <v>7723</v>
      </c>
      <c r="I5" s="23" t="s">
        <v>7412</v>
      </c>
      <c r="J5" s="23"/>
      <c r="K5" s="23" t="s">
        <v>9712</v>
      </c>
      <c r="L5" s="23"/>
      <c r="M5" s="23">
        <f>YEAR(Tabla2[[#This Row],[Fecha de creación]])</f>
        <v>2020</v>
      </c>
      <c r="N5" s="23">
        <f>MONTH(Tabla2[[#This Row],[Fecha de creación]])</f>
        <v>1</v>
      </c>
    </row>
    <row r="6" spans="1:14" ht="15" customHeight="1" x14ac:dyDescent="0.25">
      <c r="A6" s="26">
        <v>43831.721087962964</v>
      </c>
      <c r="B6" s="23" t="s">
        <v>0</v>
      </c>
      <c r="C6" s="23" t="s">
        <v>1081</v>
      </c>
      <c r="D6" s="23" t="s">
        <v>989</v>
      </c>
      <c r="E6" s="23" t="s">
        <v>1</v>
      </c>
      <c r="F6" s="23" t="s">
        <v>2</v>
      </c>
      <c r="G6" s="23" t="s">
        <v>975</v>
      </c>
      <c r="H6" s="2" t="s">
        <v>7723</v>
      </c>
      <c r="I6" s="23" t="s">
        <v>7412</v>
      </c>
      <c r="J6" s="23"/>
      <c r="K6" s="23" t="s">
        <v>9712</v>
      </c>
      <c r="L6" s="23"/>
      <c r="M6" s="23">
        <f>YEAR(Tabla2[[#This Row],[Fecha de creación]])</f>
        <v>2020</v>
      </c>
      <c r="N6" s="23">
        <f>MONTH(Tabla2[[#This Row],[Fecha de creación]])</f>
        <v>1</v>
      </c>
    </row>
    <row r="7" spans="1:14" ht="15" customHeight="1" x14ac:dyDescent="0.25">
      <c r="A7" s="26">
        <v>43831.724537037036</v>
      </c>
      <c r="B7" s="23" t="s">
        <v>0</v>
      </c>
      <c r="C7" s="23" t="s">
        <v>1082</v>
      </c>
      <c r="D7" s="23" t="s">
        <v>1066</v>
      </c>
      <c r="E7" s="23" t="s">
        <v>1</v>
      </c>
      <c r="F7" s="23" t="s">
        <v>2</v>
      </c>
      <c r="G7" s="23" t="s">
        <v>975</v>
      </c>
      <c r="H7" s="2" t="s">
        <v>7723</v>
      </c>
      <c r="I7" s="23" t="s">
        <v>7412</v>
      </c>
      <c r="J7" s="23"/>
      <c r="K7" s="23" t="s">
        <v>9712</v>
      </c>
      <c r="L7" s="23"/>
      <c r="M7" s="23">
        <f>YEAR(Tabla2[[#This Row],[Fecha de creación]])</f>
        <v>2020</v>
      </c>
      <c r="N7" s="23">
        <f>MONTH(Tabla2[[#This Row],[Fecha de creación]])</f>
        <v>1</v>
      </c>
    </row>
    <row r="8" spans="1:14" ht="15" customHeight="1" x14ac:dyDescent="0.25">
      <c r="A8" s="26">
        <v>43832.739421296297</v>
      </c>
      <c r="B8" s="23" t="s">
        <v>0</v>
      </c>
      <c r="C8" s="23" t="s">
        <v>1083</v>
      </c>
      <c r="D8" s="23" t="s">
        <v>1084</v>
      </c>
      <c r="E8" s="23" t="s">
        <v>1</v>
      </c>
      <c r="F8" s="23" t="s">
        <v>7</v>
      </c>
      <c r="G8" s="23" t="s">
        <v>975</v>
      </c>
      <c r="I8" s="23" t="s">
        <v>120</v>
      </c>
      <c r="J8" s="23"/>
      <c r="K8" s="23" t="s">
        <v>9712</v>
      </c>
      <c r="L8" s="23"/>
      <c r="M8" s="23">
        <f>YEAR(Tabla2[[#This Row],[Fecha de creación]])</f>
        <v>2020</v>
      </c>
      <c r="N8" s="23">
        <f>MONTH(Tabla2[[#This Row],[Fecha de creación]])</f>
        <v>1</v>
      </c>
    </row>
    <row r="9" spans="1:14" ht="15" customHeight="1" x14ac:dyDescent="0.25">
      <c r="A9" s="26">
        <v>43833.625983796293</v>
      </c>
      <c r="B9" s="23" t="s">
        <v>0</v>
      </c>
      <c r="C9" s="23" t="s">
        <v>1085</v>
      </c>
      <c r="D9" s="23" t="s">
        <v>246</v>
      </c>
      <c r="E9" s="23" t="s">
        <v>1</v>
      </c>
      <c r="F9" s="23" t="s">
        <v>7</v>
      </c>
      <c r="G9" s="23" t="s">
        <v>975</v>
      </c>
      <c r="H9" s="2" t="s">
        <v>7728</v>
      </c>
      <c r="I9" s="23" t="s">
        <v>7412</v>
      </c>
      <c r="J9" s="23"/>
      <c r="K9" s="23" t="s">
        <v>9712</v>
      </c>
      <c r="L9" s="23"/>
      <c r="M9" s="23">
        <f>YEAR(Tabla2[[#This Row],[Fecha de creación]])</f>
        <v>2020</v>
      </c>
      <c r="N9" s="23">
        <f>MONTH(Tabla2[[#This Row],[Fecha de creación]])</f>
        <v>1</v>
      </c>
    </row>
    <row r="10" spans="1:14" ht="15" customHeight="1" x14ac:dyDescent="0.25">
      <c r="A10" s="26">
        <v>43834.531863425924</v>
      </c>
      <c r="B10" s="23" t="s">
        <v>0</v>
      </c>
      <c r="C10" s="23" t="s">
        <v>1086</v>
      </c>
      <c r="D10" s="23" t="s">
        <v>6</v>
      </c>
      <c r="E10" s="23" t="s">
        <v>1</v>
      </c>
      <c r="F10" s="23" t="s">
        <v>7</v>
      </c>
      <c r="G10" s="23" t="s">
        <v>975</v>
      </c>
      <c r="H10" s="2" t="s">
        <v>7722</v>
      </c>
      <c r="I10" s="23" t="s">
        <v>7412</v>
      </c>
      <c r="J10" s="23"/>
      <c r="K10" s="23" t="s">
        <v>9712</v>
      </c>
      <c r="L10" s="23"/>
      <c r="M10" s="23">
        <f>YEAR(Tabla2[[#This Row],[Fecha de creación]])</f>
        <v>2020</v>
      </c>
      <c r="N10" s="23">
        <f>MONTH(Tabla2[[#This Row],[Fecha de creación]])</f>
        <v>1</v>
      </c>
    </row>
    <row r="11" spans="1:14" ht="15" customHeight="1" x14ac:dyDescent="0.25">
      <c r="A11" s="26">
        <v>43834.537766203706</v>
      </c>
      <c r="B11" s="23" t="s">
        <v>0</v>
      </c>
      <c r="C11" s="23" t="s">
        <v>1087</v>
      </c>
      <c r="D11" s="23" t="s">
        <v>110</v>
      </c>
      <c r="E11" s="23" t="s">
        <v>1</v>
      </c>
      <c r="F11" s="23" t="s">
        <v>2</v>
      </c>
      <c r="G11" s="23" t="s">
        <v>975</v>
      </c>
      <c r="H11" s="2" t="s">
        <v>7723</v>
      </c>
      <c r="I11" s="23" t="s">
        <v>7412</v>
      </c>
      <c r="J11" s="23"/>
      <c r="K11" s="23" t="s">
        <v>9712</v>
      </c>
      <c r="L11" s="23"/>
      <c r="M11" s="23">
        <f>YEAR(Tabla2[[#This Row],[Fecha de creación]])</f>
        <v>2020</v>
      </c>
      <c r="N11" s="23">
        <f>MONTH(Tabla2[[#This Row],[Fecha de creación]])</f>
        <v>1</v>
      </c>
    </row>
    <row r="12" spans="1:14" ht="15" customHeight="1" x14ac:dyDescent="0.25">
      <c r="A12" s="26">
        <v>43834.543344907404</v>
      </c>
      <c r="B12" s="23" t="s">
        <v>0</v>
      </c>
      <c r="C12" s="23" t="s">
        <v>1088</v>
      </c>
      <c r="D12" s="23" t="s">
        <v>110</v>
      </c>
      <c r="E12" s="23" t="s">
        <v>1</v>
      </c>
      <c r="F12" s="23" t="s">
        <v>2</v>
      </c>
      <c r="G12" s="23" t="s">
        <v>975</v>
      </c>
      <c r="H12" s="2" t="s">
        <v>7723</v>
      </c>
      <c r="I12" s="23" t="s">
        <v>7412</v>
      </c>
      <c r="J12" s="23"/>
      <c r="K12" s="23" t="s">
        <v>9712</v>
      </c>
      <c r="L12" s="23"/>
      <c r="M12" s="23">
        <f>YEAR(Tabla2[[#This Row],[Fecha de creación]])</f>
        <v>2020</v>
      </c>
      <c r="N12" s="23">
        <f>MONTH(Tabla2[[#This Row],[Fecha de creación]])</f>
        <v>1</v>
      </c>
    </row>
    <row r="13" spans="1:14" ht="15" customHeight="1" x14ac:dyDescent="0.25">
      <c r="A13" s="26">
        <v>43834.54760416667</v>
      </c>
      <c r="B13" s="23" t="s">
        <v>0</v>
      </c>
      <c r="C13" s="23" t="s">
        <v>1089</v>
      </c>
      <c r="D13" s="23" t="s">
        <v>110</v>
      </c>
      <c r="E13" s="23" t="s">
        <v>1</v>
      </c>
      <c r="F13" s="23" t="s">
        <v>2</v>
      </c>
      <c r="G13" s="23" t="s">
        <v>975</v>
      </c>
      <c r="H13" s="2" t="s">
        <v>7723</v>
      </c>
      <c r="I13" s="23" t="s">
        <v>7412</v>
      </c>
      <c r="J13" s="23"/>
      <c r="K13" s="23" t="s">
        <v>9712</v>
      </c>
      <c r="L13" s="23"/>
      <c r="M13" s="23">
        <f>YEAR(Tabla2[[#This Row],[Fecha de creación]])</f>
        <v>2020</v>
      </c>
      <c r="N13" s="23">
        <f>MONTH(Tabla2[[#This Row],[Fecha de creación]])</f>
        <v>1</v>
      </c>
    </row>
    <row r="14" spans="1:14" ht="15" customHeight="1" x14ac:dyDescent="0.25">
      <c r="A14" s="26">
        <v>43834.548206018517</v>
      </c>
      <c r="B14" s="23" t="s">
        <v>0</v>
      </c>
      <c r="C14" s="23" t="s">
        <v>1090</v>
      </c>
      <c r="D14" s="23" t="s">
        <v>110</v>
      </c>
      <c r="E14" s="23" t="s">
        <v>1</v>
      </c>
      <c r="F14" s="23" t="s">
        <v>2</v>
      </c>
      <c r="G14" s="23" t="s">
        <v>975</v>
      </c>
      <c r="H14" s="2" t="s">
        <v>7723</v>
      </c>
      <c r="I14" s="23" t="s">
        <v>7412</v>
      </c>
      <c r="J14" s="23"/>
      <c r="K14" s="23" t="s">
        <v>9712</v>
      </c>
      <c r="L14" s="23"/>
      <c r="M14" s="23">
        <f>YEAR(Tabla2[[#This Row],[Fecha de creación]])</f>
        <v>2020</v>
      </c>
      <c r="N14" s="23">
        <f>MONTH(Tabla2[[#This Row],[Fecha de creación]])</f>
        <v>1</v>
      </c>
    </row>
    <row r="15" spans="1:14" ht="15" customHeight="1" x14ac:dyDescent="0.25">
      <c r="A15" s="26">
        <v>43834.632488425923</v>
      </c>
      <c r="B15" s="23" t="s">
        <v>0</v>
      </c>
      <c r="C15" s="23" t="s">
        <v>1091</v>
      </c>
      <c r="D15" s="23" t="s">
        <v>306</v>
      </c>
      <c r="E15" s="23" t="s">
        <v>1</v>
      </c>
      <c r="F15" s="23" t="s">
        <v>7</v>
      </c>
      <c r="G15" s="23" t="s">
        <v>975</v>
      </c>
      <c r="H15" s="2" t="s">
        <v>7736</v>
      </c>
      <c r="I15" s="23" t="s">
        <v>7412</v>
      </c>
      <c r="J15" s="23"/>
      <c r="K15" s="23" t="s">
        <v>9712</v>
      </c>
      <c r="L15" s="23"/>
      <c r="M15" s="23">
        <f>YEAR(Tabla2[[#This Row],[Fecha de creación]])</f>
        <v>2020</v>
      </c>
      <c r="N15" s="23">
        <f>MONTH(Tabla2[[#This Row],[Fecha de creación]])</f>
        <v>1</v>
      </c>
    </row>
    <row r="16" spans="1:14" ht="15" customHeight="1" x14ac:dyDescent="0.25">
      <c r="A16" s="26">
        <v>43834.633750000001</v>
      </c>
      <c r="B16" s="23" t="s">
        <v>0</v>
      </c>
      <c r="C16" s="23" t="s">
        <v>1092</v>
      </c>
      <c r="D16" s="23" t="s">
        <v>991</v>
      </c>
      <c r="E16" s="23" t="s">
        <v>1</v>
      </c>
      <c r="F16" s="23" t="s">
        <v>2</v>
      </c>
      <c r="G16" s="23" t="s">
        <v>975</v>
      </c>
      <c r="H16" s="2" t="s">
        <v>7723</v>
      </c>
      <c r="I16" s="23" t="s">
        <v>7412</v>
      </c>
      <c r="J16" s="23"/>
      <c r="K16" s="23" t="s">
        <v>9712</v>
      </c>
      <c r="L16" s="23"/>
      <c r="M16" s="23">
        <f>YEAR(Tabla2[[#This Row],[Fecha de creación]])</f>
        <v>2020</v>
      </c>
      <c r="N16" s="23">
        <f>MONTH(Tabla2[[#This Row],[Fecha de creación]])</f>
        <v>1</v>
      </c>
    </row>
    <row r="17" spans="1:14" ht="15" customHeight="1" x14ac:dyDescent="0.25">
      <c r="A17" s="26">
        <v>43835.67460648148</v>
      </c>
      <c r="B17" s="23" t="s">
        <v>0</v>
      </c>
      <c r="C17" s="23" t="s">
        <v>1093</v>
      </c>
      <c r="D17" s="23" t="s">
        <v>6</v>
      </c>
      <c r="E17" s="23" t="s">
        <v>1</v>
      </c>
      <c r="F17" s="23" t="s">
        <v>7</v>
      </c>
      <c r="G17" s="23" t="s">
        <v>975</v>
      </c>
      <c r="H17" s="2" t="s">
        <v>7722</v>
      </c>
      <c r="I17" s="23" t="s">
        <v>7412</v>
      </c>
      <c r="J17" s="23"/>
      <c r="K17" s="23" t="s">
        <v>9712</v>
      </c>
      <c r="L17" s="23"/>
      <c r="M17" s="23">
        <f>YEAR(Tabla2[[#This Row],[Fecha de creación]])</f>
        <v>2020</v>
      </c>
      <c r="N17" s="23">
        <f>MONTH(Tabla2[[#This Row],[Fecha de creación]])</f>
        <v>1</v>
      </c>
    </row>
    <row r="18" spans="1:14" ht="15" customHeight="1" x14ac:dyDescent="0.25">
      <c r="A18" s="26">
        <v>43835.711759259262</v>
      </c>
      <c r="B18" s="23" t="s">
        <v>0</v>
      </c>
      <c r="C18" s="23" t="s">
        <v>1094</v>
      </c>
      <c r="D18" s="23" t="s">
        <v>1070</v>
      </c>
      <c r="E18" s="23" t="s">
        <v>1</v>
      </c>
      <c r="F18" s="23" t="s">
        <v>2</v>
      </c>
      <c r="G18" s="23" t="s">
        <v>975</v>
      </c>
      <c r="H18" s="2" t="s">
        <v>7723</v>
      </c>
      <c r="I18" s="23" t="s">
        <v>7412</v>
      </c>
      <c r="J18" s="23"/>
      <c r="K18" s="23" t="s">
        <v>9712</v>
      </c>
      <c r="L18" s="23"/>
      <c r="M18" s="23">
        <f>YEAR(Tabla2[[#This Row],[Fecha de creación]])</f>
        <v>2020</v>
      </c>
      <c r="N18" s="23">
        <f>MONTH(Tabla2[[#This Row],[Fecha de creación]])</f>
        <v>1</v>
      </c>
    </row>
    <row r="19" spans="1:14" ht="15" customHeight="1" x14ac:dyDescent="0.25">
      <c r="A19" s="26">
        <v>43835.719247685185</v>
      </c>
      <c r="B19" s="23" t="s">
        <v>0</v>
      </c>
      <c r="C19" s="23" t="s">
        <v>1095</v>
      </c>
      <c r="D19" s="23" t="s">
        <v>6</v>
      </c>
      <c r="E19" s="23" t="s">
        <v>1</v>
      </c>
      <c r="F19" s="23" t="s">
        <v>7</v>
      </c>
      <c r="G19" s="23" t="s">
        <v>975</v>
      </c>
      <c r="H19" s="2" t="s">
        <v>7722</v>
      </c>
      <c r="I19" s="23" t="s">
        <v>7412</v>
      </c>
      <c r="J19" s="23"/>
      <c r="K19" s="23" t="s">
        <v>9712</v>
      </c>
      <c r="L19" s="23"/>
      <c r="M19" s="23">
        <f>YEAR(Tabla2[[#This Row],[Fecha de creación]])</f>
        <v>2020</v>
      </c>
      <c r="N19" s="23">
        <f>MONTH(Tabla2[[#This Row],[Fecha de creación]])</f>
        <v>1</v>
      </c>
    </row>
    <row r="20" spans="1:14" ht="15" customHeight="1" x14ac:dyDescent="0.25">
      <c r="A20" s="26">
        <v>43835.723229166666</v>
      </c>
      <c r="B20" s="23" t="s">
        <v>0</v>
      </c>
      <c r="C20" s="23" t="s">
        <v>1096</v>
      </c>
      <c r="D20" s="23" t="s">
        <v>1070</v>
      </c>
      <c r="E20" s="23" t="s">
        <v>1</v>
      </c>
      <c r="F20" s="23" t="s">
        <v>2</v>
      </c>
      <c r="G20" s="23" t="s">
        <v>975</v>
      </c>
      <c r="H20" s="2" t="s">
        <v>7723</v>
      </c>
      <c r="I20" s="23" t="s">
        <v>7412</v>
      </c>
      <c r="J20" s="23"/>
      <c r="K20" s="23" t="s">
        <v>9712</v>
      </c>
      <c r="L20" s="23"/>
      <c r="M20" s="23">
        <f>YEAR(Tabla2[[#This Row],[Fecha de creación]])</f>
        <v>2020</v>
      </c>
      <c r="N20" s="23">
        <f>MONTH(Tabla2[[#This Row],[Fecha de creación]])</f>
        <v>1</v>
      </c>
    </row>
    <row r="21" spans="1:14" ht="15" customHeight="1" x14ac:dyDescent="0.25">
      <c r="A21" s="26">
        <v>43835.72451388889</v>
      </c>
      <c r="B21" s="23" t="s">
        <v>0</v>
      </c>
      <c r="C21" s="23" t="s">
        <v>1097</v>
      </c>
      <c r="D21" s="23" t="s">
        <v>1002</v>
      </c>
      <c r="E21" s="23" t="s">
        <v>1</v>
      </c>
      <c r="F21" s="23" t="s">
        <v>7</v>
      </c>
      <c r="G21" s="23" t="s">
        <v>975</v>
      </c>
      <c r="H21" s="2" t="s">
        <v>7736</v>
      </c>
      <c r="I21" s="23" t="s">
        <v>7412</v>
      </c>
      <c r="J21" s="23"/>
      <c r="K21" s="23" t="s">
        <v>9712</v>
      </c>
      <c r="L21" s="23"/>
      <c r="M21" s="23">
        <f>YEAR(Tabla2[[#This Row],[Fecha de creación]])</f>
        <v>2020</v>
      </c>
      <c r="N21" s="23">
        <f>MONTH(Tabla2[[#This Row],[Fecha de creación]])</f>
        <v>1</v>
      </c>
    </row>
    <row r="22" spans="1:14" ht="15" customHeight="1" x14ac:dyDescent="0.25">
      <c r="A22" s="26">
        <v>43836.384074074071</v>
      </c>
      <c r="B22" s="23" t="s">
        <v>0</v>
      </c>
      <c r="C22" s="23" t="s">
        <v>1098</v>
      </c>
      <c r="D22" s="23" t="s">
        <v>1073</v>
      </c>
      <c r="E22" s="23" t="s">
        <v>1</v>
      </c>
      <c r="F22" s="23" t="s">
        <v>7</v>
      </c>
      <c r="G22" s="23" t="s">
        <v>975</v>
      </c>
      <c r="I22" s="23" t="s">
        <v>11</v>
      </c>
      <c r="J22" s="23"/>
      <c r="K22" s="23" t="s">
        <v>9536</v>
      </c>
      <c r="L22" s="23"/>
      <c r="M22" s="23">
        <f>YEAR(Tabla2[[#This Row],[Fecha de creación]])</f>
        <v>2020</v>
      </c>
      <c r="N22" s="23">
        <f>MONTH(Tabla2[[#This Row],[Fecha de creación]])</f>
        <v>1</v>
      </c>
    </row>
    <row r="23" spans="1:14" ht="15" customHeight="1" x14ac:dyDescent="0.25">
      <c r="A23" s="26">
        <v>43836.439675925925</v>
      </c>
      <c r="B23" s="23" t="s">
        <v>0</v>
      </c>
      <c r="C23" s="23" t="s">
        <v>1099</v>
      </c>
      <c r="D23" s="23" t="s">
        <v>1100</v>
      </c>
      <c r="E23" s="23" t="s">
        <v>1</v>
      </c>
      <c r="F23" s="23" t="s">
        <v>7</v>
      </c>
      <c r="G23" s="23" t="s">
        <v>975</v>
      </c>
      <c r="I23" s="23" t="s">
        <v>120</v>
      </c>
      <c r="J23" s="23"/>
      <c r="K23" s="23" t="s">
        <v>9536</v>
      </c>
      <c r="L23" s="23"/>
      <c r="M23" s="23">
        <f>YEAR(Tabla2[[#This Row],[Fecha de creación]])</f>
        <v>2020</v>
      </c>
      <c r="N23" s="23">
        <f>MONTH(Tabla2[[#This Row],[Fecha de creación]])</f>
        <v>1</v>
      </c>
    </row>
    <row r="24" spans="1:14" ht="15" customHeight="1" x14ac:dyDescent="0.25">
      <c r="A24" s="26">
        <v>43836.446782407409</v>
      </c>
      <c r="B24" s="23" t="s">
        <v>0</v>
      </c>
      <c r="C24" s="23" t="s">
        <v>1101</v>
      </c>
      <c r="D24" s="23" t="s">
        <v>6</v>
      </c>
      <c r="E24" s="23" t="s">
        <v>1</v>
      </c>
      <c r="F24" s="23" t="s">
        <v>7</v>
      </c>
      <c r="G24" s="23" t="s">
        <v>975</v>
      </c>
      <c r="H24" s="2" t="s">
        <v>7722</v>
      </c>
      <c r="I24" s="23" t="s">
        <v>8</v>
      </c>
      <c r="J24" s="23"/>
      <c r="K24" s="23" t="s">
        <v>9712</v>
      </c>
      <c r="L24" s="23"/>
      <c r="M24" s="23">
        <f>YEAR(Tabla2[[#This Row],[Fecha de creación]])</f>
        <v>2020</v>
      </c>
      <c r="N24" s="23">
        <f>MONTH(Tabla2[[#This Row],[Fecha de creación]])</f>
        <v>1</v>
      </c>
    </row>
    <row r="25" spans="1:14" ht="15" customHeight="1" x14ac:dyDescent="0.25">
      <c r="A25" s="26">
        <v>43836.456828703704</v>
      </c>
      <c r="B25" s="23" t="s">
        <v>0</v>
      </c>
      <c r="C25" s="23" t="s">
        <v>1102</v>
      </c>
      <c r="D25" s="23" t="s">
        <v>6</v>
      </c>
      <c r="E25" s="23" t="s">
        <v>1</v>
      </c>
      <c r="F25" s="23" t="s">
        <v>7</v>
      </c>
      <c r="G25" s="23" t="s">
        <v>975</v>
      </c>
      <c r="H25" s="2" t="s">
        <v>7722</v>
      </c>
      <c r="I25" s="23" t="s">
        <v>8</v>
      </c>
      <c r="J25" s="23"/>
      <c r="K25" s="23" t="s">
        <v>9712</v>
      </c>
      <c r="L25" s="23"/>
      <c r="M25" s="23">
        <f>YEAR(Tabla2[[#This Row],[Fecha de creación]])</f>
        <v>2020</v>
      </c>
      <c r="N25" s="23">
        <f>MONTH(Tabla2[[#This Row],[Fecha de creación]])</f>
        <v>1</v>
      </c>
    </row>
    <row r="26" spans="1:14" ht="15" customHeight="1" x14ac:dyDescent="0.25">
      <c r="A26" s="26">
        <v>43836.460115740738</v>
      </c>
      <c r="B26" s="23" t="s">
        <v>0</v>
      </c>
      <c r="C26" s="23" t="s">
        <v>1103</v>
      </c>
      <c r="D26" s="23" t="s">
        <v>6</v>
      </c>
      <c r="E26" s="23" t="s">
        <v>1</v>
      </c>
      <c r="F26" s="23" t="s">
        <v>7</v>
      </c>
      <c r="G26" s="23" t="s">
        <v>975</v>
      </c>
      <c r="H26" s="2" t="s">
        <v>7722</v>
      </c>
      <c r="I26" s="23" t="s">
        <v>8</v>
      </c>
      <c r="J26" s="23"/>
      <c r="K26" s="23" t="s">
        <v>9712</v>
      </c>
      <c r="L26" s="23"/>
      <c r="M26" s="23">
        <f>YEAR(Tabla2[[#This Row],[Fecha de creación]])</f>
        <v>2020</v>
      </c>
      <c r="N26" s="23">
        <f>MONTH(Tabla2[[#This Row],[Fecha de creación]])</f>
        <v>1</v>
      </c>
    </row>
    <row r="27" spans="1:14" ht="15" customHeight="1" x14ac:dyDescent="0.25">
      <c r="A27" s="26">
        <v>43836.465266203704</v>
      </c>
      <c r="B27" s="23" t="s">
        <v>0</v>
      </c>
      <c r="C27" s="23" t="s">
        <v>1104</v>
      </c>
      <c r="D27" s="23" t="s">
        <v>6</v>
      </c>
      <c r="E27" s="23" t="s">
        <v>1</v>
      </c>
      <c r="F27" s="23" t="s">
        <v>7</v>
      </c>
      <c r="G27" s="23" t="s">
        <v>975</v>
      </c>
      <c r="H27" s="2" t="s">
        <v>7722</v>
      </c>
      <c r="I27" s="23" t="s">
        <v>8</v>
      </c>
      <c r="J27" s="23"/>
      <c r="K27" s="23" t="s">
        <v>9712</v>
      </c>
      <c r="L27" s="23"/>
      <c r="M27" s="23">
        <f>YEAR(Tabla2[[#This Row],[Fecha de creación]])</f>
        <v>2020</v>
      </c>
      <c r="N27" s="23">
        <f>MONTH(Tabla2[[#This Row],[Fecha de creación]])</f>
        <v>1</v>
      </c>
    </row>
    <row r="28" spans="1:14" ht="15" customHeight="1" x14ac:dyDescent="0.25">
      <c r="A28" s="26">
        <v>43836.479120370372</v>
      </c>
      <c r="B28" s="23" t="s">
        <v>0</v>
      </c>
      <c r="C28" s="23" t="s">
        <v>1105</v>
      </c>
      <c r="D28" s="23" t="s">
        <v>1003</v>
      </c>
      <c r="E28" s="23" t="s">
        <v>1</v>
      </c>
      <c r="F28" s="23" t="s">
        <v>2</v>
      </c>
      <c r="G28" s="23" t="s">
        <v>975</v>
      </c>
      <c r="H28" s="2" t="s">
        <v>7723</v>
      </c>
      <c r="I28" s="23" t="s">
        <v>120</v>
      </c>
      <c r="J28" s="23"/>
      <c r="K28" s="23" t="s">
        <v>9536</v>
      </c>
      <c r="L28" s="23"/>
      <c r="M28" s="23">
        <f>YEAR(Tabla2[[#This Row],[Fecha de creación]])</f>
        <v>2020</v>
      </c>
      <c r="N28" s="23">
        <f>MONTH(Tabla2[[#This Row],[Fecha de creación]])</f>
        <v>1</v>
      </c>
    </row>
    <row r="29" spans="1:14" ht="15" customHeight="1" x14ac:dyDescent="0.25">
      <c r="A29" s="26">
        <v>43836.520949074074</v>
      </c>
      <c r="B29" s="23" t="s">
        <v>0</v>
      </c>
      <c r="C29" s="23" t="s">
        <v>1106</v>
      </c>
      <c r="D29" s="23" t="s">
        <v>1107</v>
      </c>
      <c r="E29" s="23" t="s">
        <v>1</v>
      </c>
      <c r="F29" s="23" t="s">
        <v>7</v>
      </c>
      <c r="G29" s="23" t="s">
        <v>975</v>
      </c>
      <c r="I29" s="23" t="s">
        <v>120</v>
      </c>
      <c r="J29" s="23"/>
      <c r="K29" s="23" t="s">
        <v>9536</v>
      </c>
      <c r="L29" s="23"/>
      <c r="M29" s="23">
        <f>YEAR(Tabla2[[#This Row],[Fecha de creación]])</f>
        <v>2020</v>
      </c>
      <c r="N29" s="23">
        <f>MONTH(Tabla2[[#This Row],[Fecha de creación]])</f>
        <v>1</v>
      </c>
    </row>
    <row r="30" spans="1:14" ht="15" customHeight="1" x14ac:dyDescent="0.25">
      <c r="A30" s="26">
        <v>43836.538657407407</v>
      </c>
      <c r="B30" s="23" t="s">
        <v>0</v>
      </c>
      <c r="C30" s="23" t="s">
        <v>1108</v>
      </c>
      <c r="D30" s="23" t="s">
        <v>1109</v>
      </c>
      <c r="E30" s="23" t="s">
        <v>1</v>
      </c>
      <c r="F30" s="23" t="s">
        <v>2</v>
      </c>
      <c r="G30" s="23" t="s">
        <v>975</v>
      </c>
      <c r="I30" s="23" t="s">
        <v>7749</v>
      </c>
      <c r="J30" s="23"/>
      <c r="K30" s="23" t="s">
        <v>9536</v>
      </c>
      <c r="L30" s="23"/>
      <c r="M30" s="23">
        <f>YEAR(Tabla2[[#This Row],[Fecha de creación]])</f>
        <v>2020</v>
      </c>
      <c r="N30" s="23">
        <f>MONTH(Tabla2[[#This Row],[Fecha de creación]])</f>
        <v>1</v>
      </c>
    </row>
    <row r="31" spans="1:14" ht="15" customHeight="1" x14ac:dyDescent="0.25">
      <c r="A31" s="26">
        <v>43836.648113425923</v>
      </c>
      <c r="B31" s="23" t="s">
        <v>0</v>
      </c>
      <c r="C31" s="23" t="s">
        <v>1110</v>
      </c>
      <c r="D31" s="23" t="s">
        <v>824</v>
      </c>
      <c r="E31" s="23" t="s">
        <v>1</v>
      </c>
      <c r="F31" s="23" t="s">
        <v>7</v>
      </c>
      <c r="G31" s="23" t="s">
        <v>975</v>
      </c>
      <c r="I31" s="23" t="s">
        <v>4</v>
      </c>
      <c r="J31" s="23"/>
      <c r="K31" s="23" t="s">
        <v>9712</v>
      </c>
      <c r="L31" s="23"/>
      <c r="M31" s="23">
        <f>YEAR(Tabla2[[#This Row],[Fecha de creación]])</f>
        <v>2020</v>
      </c>
      <c r="N31" s="23">
        <f>MONTH(Tabla2[[#This Row],[Fecha de creación]])</f>
        <v>1</v>
      </c>
    </row>
    <row r="32" spans="1:14" ht="15" customHeight="1" x14ac:dyDescent="0.25">
      <c r="A32" s="26">
        <v>43836.66133101852</v>
      </c>
      <c r="B32" s="23" t="s">
        <v>0</v>
      </c>
      <c r="C32" s="23" t="s">
        <v>1111</v>
      </c>
      <c r="D32" s="23" t="s">
        <v>1072</v>
      </c>
      <c r="E32" s="23" t="s">
        <v>1</v>
      </c>
      <c r="F32" s="23" t="s">
        <v>7</v>
      </c>
      <c r="G32" s="23" t="s">
        <v>975</v>
      </c>
      <c r="I32" s="23" t="s">
        <v>11</v>
      </c>
      <c r="J32" s="23"/>
      <c r="K32" s="23" t="s">
        <v>9712</v>
      </c>
      <c r="L32" s="23"/>
      <c r="M32" s="23">
        <f>YEAR(Tabla2[[#This Row],[Fecha de creación]])</f>
        <v>2020</v>
      </c>
      <c r="N32" s="23">
        <f>MONTH(Tabla2[[#This Row],[Fecha de creación]])</f>
        <v>1</v>
      </c>
    </row>
    <row r="33" spans="1:14" ht="15" customHeight="1" x14ac:dyDescent="0.25">
      <c r="A33" s="26">
        <v>43837.468564814815</v>
      </c>
      <c r="B33" s="23" t="s">
        <v>0</v>
      </c>
      <c r="C33" s="23" t="s">
        <v>1112</v>
      </c>
      <c r="D33" s="23" t="s">
        <v>6</v>
      </c>
      <c r="E33" s="23" t="s">
        <v>1</v>
      </c>
      <c r="F33" s="23" t="s">
        <v>7</v>
      </c>
      <c r="G33" s="23" t="s">
        <v>975</v>
      </c>
      <c r="H33" s="2" t="s">
        <v>7722</v>
      </c>
      <c r="I33" s="23" t="s">
        <v>8</v>
      </c>
      <c r="J33" s="23"/>
      <c r="K33" s="23" t="s">
        <v>9712</v>
      </c>
      <c r="L33" s="23"/>
      <c r="M33" s="23">
        <f>YEAR(Tabla2[[#This Row],[Fecha de creación]])</f>
        <v>2020</v>
      </c>
      <c r="N33" s="23">
        <f>MONTH(Tabla2[[#This Row],[Fecha de creación]])</f>
        <v>1</v>
      </c>
    </row>
    <row r="34" spans="1:14" ht="15" customHeight="1" x14ac:dyDescent="0.25">
      <c r="A34" s="26">
        <v>43837.671134259261</v>
      </c>
      <c r="B34" s="23" t="s">
        <v>0</v>
      </c>
      <c r="C34" s="23" t="s">
        <v>1113</v>
      </c>
      <c r="D34" s="23" t="s">
        <v>49</v>
      </c>
      <c r="E34" s="23" t="s">
        <v>1</v>
      </c>
      <c r="F34" s="23" t="s">
        <v>7</v>
      </c>
      <c r="G34" s="23" t="s">
        <v>975</v>
      </c>
      <c r="H34" s="2" t="s">
        <v>7745</v>
      </c>
      <c r="I34" s="23" t="s">
        <v>43</v>
      </c>
      <c r="J34" s="23"/>
      <c r="K34" s="23" t="s">
        <v>9712</v>
      </c>
      <c r="L34" s="23"/>
      <c r="M34" s="23">
        <f>YEAR(Tabla2[[#This Row],[Fecha de creación]])</f>
        <v>2020</v>
      </c>
      <c r="N34" s="23">
        <f>MONTH(Tabla2[[#This Row],[Fecha de creación]])</f>
        <v>1</v>
      </c>
    </row>
    <row r="35" spans="1:14" ht="15" customHeight="1" x14ac:dyDescent="0.25">
      <c r="A35" s="26">
        <v>43837.741724537038</v>
      </c>
      <c r="B35" s="23" t="s">
        <v>0</v>
      </c>
      <c r="C35" s="23" t="s">
        <v>1114</v>
      </c>
      <c r="D35" s="23" t="s">
        <v>6</v>
      </c>
      <c r="E35" s="23" t="s">
        <v>1</v>
      </c>
      <c r="F35" s="23" t="s">
        <v>7</v>
      </c>
      <c r="G35" s="23" t="s">
        <v>975</v>
      </c>
      <c r="H35" s="2" t="s">
        <v>7722</v>
      </c>
      <c r="I35" s="23" t="s">
        <v>4</v>
      </c>
      <c r="J35" s="23"/>
      <c r="K35" s="23" t="s">
        <v>9712</v>
      </c>
      <c r="L35" s="23"/>
      <c r="M35" s="23">
        <f>YEAR(Tabla2[[#This Row],[Fecha de creación]])</f>
        <v>2020</v>
      </c>
      <c r="N35" s="23">
        <f>MONTH(Tabla2[[#This Row],[Fecha de creación]])</f>
        <v>1</v>
      </c>
    </row>
    <row r="36" spans="1:14" ht="15" customHeight="1" x14ac:dyDescent="0.25">
      <c r="A36" s="26">
        <v>43837.745219907411</v>
      </c>
      <c r="B36" s="23" t="s">
        <v>0</v>
      </c>
      <c r="C36" s="23" t="s">
        <v>1115</v>
      </c>
      <c r="D36" s="23" t="s">
        <v>6</v>
      </c>
      <c r="E36" s="23" t="s">
        <v>1</v>
      </c>
      <c r="F36" s="23" t="s">
        <v>7</v>
      </c>
      <c r="G36" s="23" t="s">
        <v>975</v>
      </c>
      <c r="H36" s="2" t="s">
        <v>7722</v>
      </c>
      <c r="I36" s="23" t="s">
        <v>4</v>
      </c>
      <c r="J36" s="23"/>
      <c r="K36" s="23" t="s">
        <v>9712</v>
      </c>
      <c r="L36" s="23"/>
      <c r="M36" s="23">
        <f>YEAR(Tabla2[[#This Row],[Fecha de creación]])</f>
        <v>2020</v>
      </c>
      <c r="N36" s="23">
        <f>MONTH(Tabla2[[#This Row],[Fecha de creación]])</f>
        <v>1</v>
      </c>
    </row>
    <row r="37" spans="1:14" ht="15" customHeight="1" x14ac:dyDescent="0.25">
      <c r="A37" s="26">
        <v>43838.421446759261</v>
      </c>
      <c r="B37" s="23" t="s">
        <v>0</v>
      </c>
      <c r="C37" s="23" t="s">
        <v>1116</v>
      </c>
      <c r="D37" s="23" t="s">
        <v>167</v>
      </c>
      <c r="E37" s="23" t="s">
        <v>1</v>
      </c>
      <c r="F37" s="23" t="s">
        <v>2</v>
      </c>
      <c r="G37" s="23" t="s">
        <v>975</v>
      </c>
      <c r="H37" s="2" t="s">
        <v>7723</v>
      </c>
      <c r="I37" s="23" t="s">
        <v>28</v>
      </c>
      <c r="J37" s="23"/>
      <c r="K37" s="23" t="s">
        <v>9712</v>
      </c>
      <c r="L37" s="23"/>
      <c r="M37" s="23">
        <f>YEAR(Tabla2[[#This Row],[Fecha de creación]])</f>
        <v>2020</v>
      </c>
      <c r="N37" s="23">
        <f>MONTH(Tabla2[[#This Row],[Fecha de creación]])</f>
        <v>1</v>
      </c>
    </row>
    <row r="38" spans="1:14" ht="15" customHeight="1" x14ac:dyDescent="0.25">
      <c r="A38" s="26">
        <v>43838.426145833335</v>
      </c>
      <c r="B38" s="23" t="s">
        <v>0</v>
      </c>
      <c r="C38" s="23" t="s">
        <v>1117</v>
      </c>
      <c r="D38" s="23" t="s">
        <v>745</v>
      </c>
      <c r="E38" s="23" t="s">
        <v>1</v>
      </c>
      <c r="F38" s="23" t="s">
        <v>2</v>
      </c>
      <c r="G38" s="23" t="s">
        <v>975</v>
      </c>
      <c r="H38" s="2" t="s">
        <v>7723</v>
      </c>
      <c r="I38" s="23" t="s">
        <v>7412</v>
      </c>
      <c r="J38" s="23"/>
      <c r="K38" s="23" t="s">
        <v>9712</v>
      </c>
      <c r="L38" s="23"/>
      <c r="M38" s="23">
        <f>YEAR(Tabla2[[#This Row],[Fecha de creación]])</f>
        <v>2020</v>
      </c>
      <c r="N38" s="23">
        <f>MONTH(Tabla2[[#This Row],[Fecha de creación]])</f>
        <v>1</v>
      </c>
    </row>
    <row r="39" spans="1:14" ht="15" customHeight="1" x14ac:dyDescent="0.25">
      <c r="A39" s="26">
        <v>43838.510729166665</v>
      </c>
      <c r="B39" s="23" t="s">
        <v>0</v>
      </c>
      <c r="C39" s="23" t="s">
        <v>1118</v>
      </c>
      <c r="D39" s="23" t="s">
        <v>1119</v>
      </c>
      <c r="E39" s="23" t="s">
        <v>1</v>
      </c>
      <c r="F39" s="23" t="s">
        <v>2</v>
      </c>
      <c r="G39" s="23" t="s">
        <v>975</v>
      </c>
      <c r="H39" s="2" t="s">
        <v>7723</v>
      </c>
      <c r="I39" s="23" t="s">
        <v>43</v>
      </c>
      <c r="J39" s="23"/>
      <c r="K39" s="23" t="s">
        <v>9712</v>
      </c>
      <c r="L39" s="23"/>
      <c r="M39" s="23">
        <f>YEAR(Tabla2[[#This Row],[Fecha de creación]])</f>
        <v>2020</v>
      </c>
      <c r="N39" s="23">
        <f>MONTH(Tabla2[[#This Row],[Fecha de creación]])</f>
        <v>1</v>
      </c>
    </row>
    <row r="40" spans="1:14" ht="15" customHeight="1" x14ac:dyDescent="0.25">
      <c r="A40" s="26">
        <v>43838.538784722223</v>
      </c>
      <c r="B40" s="23" t="s">
        <v>0</v>
      </c>
      <c r="C40" s="23" t="s">
        <v>1120</v>
      </c>
      <c r="D40" s="23" t="s">
        <v>110</v>
      </c>
      <c r="E40" s="23" t="s">
        <v>1</v>
      </c>
      <c r="F40" s="23" t="s">
        <v>7</v>
      </c>
      <c r="G40" s="23" t="s">
        <v>975</v>
      </c>
      <c r="H40" s="2" t="s">
        <v>7731</v>
      </c>
      <c r="I40" s="23" t="s">
        <v>7412</v>
      </c>
      <c r="J40" s="23"/>
      <c r="K40" s="23" t="s">
        <v>9712</v>
      </c>
      <c r="L40" s="23"/>
      <c r="M40" s="23">
        <f>YEAR(Tabla2[[#This Row],[Fecha de creación]])</f>
        <v>2020</v>
      </c>
      <c r="N40" s="23">
        <f>MONTH(Tabla2[[#This Row],[Fecha de creación]])</f>
        <v>1</v>
      </c>
    </row>
    <row r="41" spans="1:14" ht="15" customHeight="1" x14ac:dyDescent="0.25">
      <c r="A41" s="26">
        <v>43838.692060185182</v>
      </c>
      <c r="B41" s="23" t="s">
        <v>0</v>
      </c>
      <c r="C41" s="23" t="s">
        <v>1121</v>
      </c>
      <c r="D41" s="23" t="s">
        <v>535</v>
      </c>
      <c r="E41" s="23" t="s">
        <v>1</v>
      </c>
      <c r="F41" s="23" t="s">
        <v>7</v>
      </c>
      <c r="G41" s="23" t="s">
        <v>975</v>
      </c>
      <c r="H41" s="2" t="s">
        <v>7743</v>
      </c>
      <c r="I41" s="23" t="s">
        <v>11</v>
      </c>
      <c r="J41" s="23"/>
      <c r="K41" s="23" t="s">
        <v>9712</v>
      </c>
      <c r="L41" s="23"/>
      <c r="M41" s="23">
        <f>YEAR(Tabla2[[#This Row],[Fecha de creación]])</f>
        <v>2020</v>
      </c>
      <c r="N41" s="23">
        <f>MONTH(Tabla2[[#This Row],[Fecha de creación]])</f>
        <v>1</v>
      </c>
    </row>
    <row r="42" spans="1:14" ht="15" customHeight="1" x14ac:dyDescent="0.25">
      <c r="A42" s="26">
        <v>43838.695787037039</v>
      </c>
      <c r="B42" s="23" t="s">
        <v>0</v>
      </c>
      <c r="C42" s="23" t="s">
        <v>1122</v>
      </c>
      <c r="D42" s="23" t="s">
        <v>535</v>
      </c>
      <c r="E42" s="23" t="s">
        <v>1</v>
      </c>
      <c r="F42" s="23" t="s">
        <v>7</v>
      </c>
      <c r="G42" s="23" t="s">
        <v>975</v>
      </c>
      <c r="H42" s="2" t="s">
        <v>7743</v>
      </c>
      <c r="I42" s="23" t="s">
        <v>11</v>
      </c>
      <c r="J42" s="23"/>
      <c r="K42" s="23" t="s">
        <v>9712</v>
      </c>
      <c r="L42" s="23"/>
      <c r="M42" s="23">
        <f>YEAR(Tabla2[[#This Row],[Fecha de creación]])</f>
        <v>2020</v>
      </c>
      <c r="N42" s="23">
        <f>MONTH(Tabla2[[#This Row],[Fecha de creación]])</f>
        <v>1</v>
      </c>
    </row>
    <row r="43" spans="1:14" ht="15" customHeight="1" x14ac:dyDescent="0.25">
      <c r="A43" s="26">
        <v>43838.709016203706</v>
      </c>
      <c r="B43" s="23" t="s">
        <v>0</v>
      </c>
      <c r="C43" s="23" t="s">
        <v>1123</v>
      </c>
      <c r="D43" s="23" t="s">
        <v>1010</v>
      </c>
      <c r="E43" s="23" t="s">
        <v>1</v>
      </c>
      <c r="F43" s="23" t="s">
        <v>7</v>
      </c>
      <c r="G43" s="23" t="s">
        <v>975</v>
      </c>
      <c r="H43" s="2" t="s">
        <v>7743</v>
      </c>
      <c r="I43" s="23" t="s">
        <v>11</v>
      </c>
      <c r="J43" s="23"/>
      <c r="K43" s="23" t="s">
        <v>9712</v>
      </c>
      <c r="L43" s="23"/>
      <c r="M43" s="23">
        <f>YEAR(Tabla2[[#This Row],[Fecha de creación]])</f>
        <v>2020</v>
      </c>
      <c r="N43" s="23">
        <f>MONTH(Tabla2[[#This Row],[Fecha de creación]])</f>
        <v>1</v>
      </c>
    </row>
    <row r="44" spans="1:14" ht="15" customHeight="1" x14ac:dyDescent="0.25">
      <c r="A44" s="26">
        <v>43838.719166666669</v>
      </c>
      <c r="B44" s="23" t="s">
        <v>0</v>
      </c>
      <c r="C44" s="23" t="s">
        <v>1124</v>
      </c>
      <c r="D44" s="23" t="s">
        <v>21</v>
      </c>
      <c r="E44" s="23" t="s">
        <v>1</v>
      </c>
      <c r="F44" s="23" t="s">
        <v>7</v>
      </c>
      <c r="G44" s="23" t="s">
        <v>975</v>
      </c>
      <c r="H44" s="2" t="s">
        <v>7744</v>
      </c>
      <c r="I44" s="23" t="s">
        <v>11</v>
      </c>
      <c r="J44" s="23"/>
      <c r="K44" s="23" t="s">
        <v>9712</v>
      </c>
      <c r="L44" s="23"/>
      <c r="M44" s="23">
        <f>YEAR(Tabla2[[#This Row],[Fecha de creación]])</f>
        <v>2020</v>
      </c>
      <c r="N44" s="23">
        <f>MONTH(Tabla2[[#This Row],[Fecha de creación]])</f>
        <v>1</v>
      </c>
    </row>
    <row r="45" spans="1:14" ht="15" customHeight="1" x14ac:dyDescent="0.25">
      <c r="A45" s="26">
        <v>43838.733923611115</v>
      </c>
      <c r="B45" s="23" t="s">
        <v>0</v>
      </c>
      <c r="C45" s="23" t="s">
        <v>1125</v>
      </c>
      <c r="D45" s="23" t="s">
        <v>1126</v>
      </c>
      <c r="E45" s="23" t="s">
        <v>1</v>
      </c>
      <c r="F45" s="23" t="s">
        <v>2</v>
      </c>
      <c r="G45" s="23" t="s">
        <v>975</v>
      </c>
      <c r="H45" s="2" t="s">
        <v>7723</v>
      </c>
      <c r="I45" s="23" t="s">
        <v>4</v>
      </c>
      <c r="J45" s="23"/>
      <c r="K45" s="23" t="s">
        <v>9712</v>
      </c>
      <c r="L45" s="23"/>
      <c r="M45" s="23">
        <f>YEAR(Tabla2[[#This Row],[Fecha de creación]])</f>
        <v>2020</v>
      </c>
      <c r="N45" s="23">
        <f>MONTH(Tabla2[[#This Row],[Fecha de creación]])</f>
        <v>1</v>
      </c>
    </row>
    <row r="46" spans="1:14" ht="15" customHeight="1" x14ac:dyDescent="0.25">
      <c r="A46" s="26">
        <v>43838.738298611112</v>
      </c>
      <c r="B46" s="23" t="s">
        <v>0</v>
      </c>
      <c r="C46" s="23" t="s">
        <v>1127</v>
      </c>
      <c r="D46" s="23" t="s">
        <v>1061</v>
      </c>
      <c r="E46" s="23" t="s">
        <v>1</v>
      </c>
      <c r="F46" s="23" t="s">
        <v>7</v>
      </c>
      <c r="G46" s="23" t="s">
        <v>975</v>
      </c>
      <c r="H46" s="2" t="s">
        <v>7733</v>
      </c>
      <c r="I46" s="23" t="s">
        <v>11</v>
      </c>
      <c r="J46" s="23"/>
      <c r="K46" s="23" t="s">
        <v>9712</v>
      </c>
      <c r="L46" s="23"/>
      <c r="M46" s="23">
        <f>YEAR(Tabla2[[#This Row],[Fecha de creación]])</f>
        <v>2020</v>
      </c>
      <c r="N46" s="23">
        <f>MONTH(Tabla2[[#This Row],[Fecha de creación]])</f>
        <v>1</v>
      </c>
    </row>
    <row r="47" spans="1:14" ht="15" customHeight="1" x14ac:dyDescent="0.25">
      <c r="A47" s="26">
        <v>43839.591574074075</v>
      </c>
      <c r="B47" s="23" t="s">
        <v>0</v>
      </c>
      <c r="C47" s="23" t="s">
        <v>1128</v>
      </c>
      <c r="D47" s="23" t="s">
        <v>6</v>
      </c>
      <c r="E47" s="23" t="s">
        <v>1</v>
      </c>
      <c r="F47" s="23" t="s">
        <v>7</v>
      </c>
      <c r="G47" s="23" t="s">
        <v>975</v>
      </c>
      <c r="H47" s="2" t="s">
        <v>7722</v>
      </c>
      <c r="I47" s="23" t="s">
        <v>4</v>
      </c>
      <c r="J47" s="23"/>
      <c r="K47" s="23" t="s">
        <v>9712</v>
      </c>
      <c r="L47" s="23"/>
      <c r="M47" s="23">
        <f>YEAR(Tabla2[[#This Row],[Fecha de creación]])</f>
        <v>2020</v>
      </c>
      <c r="N47" s="23">
        <f>MONTH(Tabla2[[#This Row],[Fecha de creación]])</f>
        <v>1</v>
      </c>
    </row>
    <row r="48" spans="1:14" ht="15" customHeight="1" x14ac:dyDescent="0.25">
      <c r="A48" s="26">
        <v>43839.666620370372</v>
      </c>
      <c r="B48" s="23" t="s">
        <v>0</v>
      </c>
      <c r="C48" s="23" t="s">
        <v>1129</v>
      </c>
      <c r="D48" s="23" t="s">
        <v>6</v>
      </c>
      <c r="E48" s="23" t="s">
        <v>1</v>
      </c>
      <c r="F48" s="23" t="s">
        <v>7</v>
      </c>
      <c r="G48" s="23" t="s">
        <v>975</v>
      </c>
      <c r="H48" s="2" t="s">
        <v>7722</v>
      </c>
      <c r="I48" s="23" t="s">
        <v>4</v>
      </c>
      <c r="J48" s="23"/>
      <c r="K48" s="23" t="s">
        <v>9712</v>
      </c>
      <c r="L48" s="23"/>
      <c r="M48" s="23">
        <f>YEAR(Tabla2[[#This Row],[Fecha de creación]])</f>
        <v>2020</v>
      </c>
      <c r="N48" s="23">
        <f>MONTH(Tabla2[[#This Row],[Fecha de creación]])</f>
        <v>1</v>
      </c>
    </row>
    <row r="49" spans="1:14" ht="15" customHeight="1" x14ac:dyDescent="0.25">
      <c r="A49" s="26">
        <v>43839.741493055553</v>
      </c>
      <c r="B49" s="23" t="s">
        <v>0</v>
      </c>
      <c r="C49" s="23" t="s">
        <v>1130</v>
      </c>
      <c r="D49" s="23" t="s">
        <v>21</v>
      </c>
      <c r="E49" s="23" t="s">
        <v>1</v>
      </c>
      <c r="F49" s="23" t="s">
        <v>7</v>
      </c>
      <c r="G49" s="23" t="s">
        <v>975</v>
      </c>
      <c r="H49" s="2" t="s">
        <v>7744</v>
      </c>
      <c r="I49" s="23" t="s">
        <v>4</v>
      </c>
      <c r="J49" s="23"/>
      <c r="K49" s="23" t="s">
        <v>9712</v>
      </c>
      <c r="L49" s="23"/>
      <c r="M49" s="23">
        <f>YEAR(Tabla2[[#This Row],[Fecha de creación]])</f>
        <v>2020</v>
      </c>
      <c r="N49" s="23">
        <f>MONTH(Tabla2[[#This Row],[Fecha de creación]])</f>
        <v>1</v>
      </c>
    </row>
    <row r="50" spans="1:14" ht="15" customHeight="1" x14ac:dyDescent="0.25">
      <c r="A50" s="26">
        <v>43840.391932870371</v>
      </c>
      <c r="B50" s="23" t="s">
        <v>0</v>
      </c>
      <c r="C50" s="23" t="s">
        <v>1131</v>
      </c>
      <c r="D50" s="23" t="s">
        <v>586</v>
      </c>
      <c r="E50" s="23" t="s">
        <v>1</v>
      </c>
      <c r="F50" s="23" t="s">
        <v>2</v>
      </c>
      <c r="G50" s="23" t="s">
        <v>975</v>
      </c>
      <c r="H50" s="2" t="s">
        <v>7723</v>
      </c>
      <c r="I50" s="23" t="s">
        <v>4</v>
      </c>
      <c r="J50" s="23"/>
      <c r="K50" s="23" t="s">
        <v>9712</v>
      </c>
      <c r="L50" s="23"/>
      <c r="M50" s="23">
        <f>YEAR(Tabla2[[#This Row],[Fecha de creación]])</f>
        <v>2020</v>
      </c>
      <c r="N50" s="23">
        <f>MONTH(Tabla2[[#This Row],[Fecha de creación]])</f>
        <v>1</v>
      </c>
    </row>
    <row r="51" spans="1:14" ht="15" customHeight="1" x14ac:dyDescent="0.25">
      <c r="A51" s="26">
        <v>43840.49726851852</v>
      </c>
      <c r="B51" s="23" t="s">
        <v>100</v>
      </c>
      <c r="C51" s="23" t="s">
        <v>1132</v>
      </c>
      <c r="D51" s="23" t="s">
        <v>1133</v>
      </c>
      <c r="E51" s="23" t="s">
        <v>1</v>
      </c>
      <c r="F51" s="23" t="s">
        <v>7</v>
      </c>
      <c r="G51" s="23" t="s">
        <v>975</v>
      </c>
      <c r="H51" s="2" t="s">
        <v>7734</v>
      </c>
      <c r="I51" s="23" t="s">
        <v>4</v>
      </c>
      <c r="J51" s="23"/>
      <c r="K51" s="23" t="s">
        <v>9712</v>
      </c>
      <c r="L51" s="23"/>
      <c r="M51" s="23">
        <f>YEAR(Tabla2[[#This Row],[Fecha de creación]])</f>
        <v>2020</v>
      </c>
      <c r="N51" s="23">
        <f>MONTH(Tabla2[[#This Row],[Fecha de creación]])</f>
        <v>1</v>
      </c>
    </row>
    <row r="52" spans="1:14" ht="15" customHeight="1" x14ac:dyDescent="0.25">
      <c r="A52" s="26">
        <v>43840.532557870371</v>
      </c>
      <c r="B52" s="23" t="s">
        <v>100</v>
      </c>
      <c r="C52" s="23" t="s">
        <v>1134</v>
      </c>
      <c r="D52" s="23" t="s">
        <v>1135</v>
      </c>
      <c r="E52" s="23" t="s">
        <v>1</v>
      </c>
      <c r="F52" s="23" t="s">
        <v>7</v>
      </c>
      <c r="G52" s="23" t="s">
        <v>975</v>
      </c>
      <c r="H52" s="2" t="s">
        <v>7734</v>
      </c>
      <c r="I52" s="23" t="s">
        <v>4</v>
      </c>
      <c r="J52" s="23"/>
      <c r="K52" s="23" t="s">
        <v>9712</v>
      </c>
      <c r="L52" s="23"/>
      <c r="M52" s="23">
        <f>YEAR(Tabla2[[#This Row],[Fecha de creación]])</f>
        <v>2020</v>
      </c>
      <c r="N52" s="23">
        <f>MONTH(Tabla2[[#This Row],[Fecha de creación]])</f>
        <v>1</v>
      </c>
    </row>
    <row r="53" spans="1:14" ht="15" customHeight="1" x14ac:dyDescent="0.25">
      <c r="A53" s="26">
        <v>43840.54074074074</v>
      </c>
      <c r="B53" s="23" t="s">
        <v>100</v>
      </c>
      <c r="C53" s="23" t="s">
        <v>1136</v>
      </c>
      <c r="D53" s="23" t="s">
        <v>1021</v>
      </c>
      <c r="E53" s="23" t="s">
        <v>1</v>
      </c>
      <c r="F53" s="23" t="s">
        <v>2</v>
      </c>
      <c r="G53" s="23" t="s">
        <v>975</v>
      </c>
      <c r="H53" s="2" t="s">
        <v>7723</v>
      </c>
      <c r="I53" s="23" t="s">
        <v>4</v>
      </c>
      <c r="J53" s="23"/>
      <c r="K53" s="23" t="s">
        <v>9712</v>
      </c>
      <c r="L53" s="23"/>
      <c r="M53" s="23">
        <f>YEAR(Tabla2[[#This Row],[Fecha de creación]])</f>
        <v>2020</v>
      </c>
      <c r="N53" s="23">
        <f>MONTH(Tabla2[[#This Row],[Fecha de creación]])</f>
        <v>1</v>
      </c>
    </row>
    <row r="54" spans="1:14" ht="15" customHeight="1" x14ac:dyDescent="0.25">
      <c r="A54" s="26">
        <v>43840.638402777775</v>
      </c>
      <c r="B54" s="23" t="s">
        <v>0</v>
      </c>
      <c r="C54" s="23" t="s">
        <v>1137</v>
      </c>
      <c r="D54" s="23" t="s">
        <v>981</v>
      </c>
      <c r="E54" s="23" t="s">
        <v>1</v>
      </c>
      <c r="F54" s="23" t="s">
        <v>7</v>
      </c>
      <c r="G54" s="23" t="s">
        <v>975</v>
      </c>
      <c r="H54" s="2" t="s">
        <v>7725</v>
      </c>
      <c r="I54" s="23" t="s">
        <v>988</v>
      </c>
      <c r="J54" s="23"/>
      <c r="K54" s="23" t="s">
        <v>9712</v>
      </c>
      <c r="L54" s="23"/>
      <c r="M54" s="23">
        <f>YEAR(Tabla2[[#This Row],[Fecha de creación]])</f>
        <v>2020</v>
      </c>
      <c r="N54" s="23">
        <f>MONTH(Tabla2[[#This Row],[Fecha de creación]])</f>
        <v>1</v>
      </c>
    </row>
    <row r="55" spans="1:14" ht="15" customHeight="1" x14ac:dyDescent="0.25">
      <c r="A55" s="26">
        <v>43840.66302083333</v>
      </c>
      <c r="B55" s="23" t="s">
        <v>0</v>
      </c>
      <c r="C55" s="23" t="s">
        <v>1138</v>
      </c>
      <c r="D55" s="23" t="s">
        <v>364</v>
      </c>
      <c r="E55" s="23" t="s">
        <v>1</v>
      </c>
      <c r="F55" s="23" t="s">
        <v>7</v>
      </c>
      <c r="G55" s="23" t="s">
        <v>975</v>
      </c>
      <c r="H55" s="2" t="s">
        <v>7725</v>
      </c>
      <c r="I55" s="23" t="s">
        <v>11</v>
      </c>
      <c r="J55" s="23"/>
      <c r="K55" s="23" t="s">
        <v>9712</v>
      </c>
      <c r="L55" s="23"/>
      <c r="M55" s="23">
        <f>YEAR(Tabla2[[#This Row],[Fecha de creación]])</f>
        <v>2020</v>
      </c>
      <c r="N55" s="23">
        <f>MONTH(Tabla2[[#This Row],[Fecha de creación]])</f>
        <v>1</v>
      </c>
    </row>
    <row r="56" spans="1:14" ht="15" customHeight="1" x14ac:dyDescent="0.25">
      <c r="A56" s="26">
        <v>43840.665462962963</v>
      </c>
      <c r="B56" s="23" t="s">
        <v>0</v>
      </c>
      <c r="C56" s="23" t="s">
        <v>1139</v>
      </c>
      <c r="D56" s="23" t="s">
        <v>364</v>
      </c>
      <c r="E56" s="23" t="s">
        <v>1</v>
      </c>
      <c r="F56" s="23" t="s">
        <v>7</v>
      </c>
      <c r="G56" s="23" t="s">
        <v>975</v>
      </c>
      <c r="H56" s="2" t="s">
        <v>7725</v>
      </c>
      <c r="I56" s="23" t="s">
        <v>11</v>
      </c>
      <c r="J56" s="23"/>
      <c r="K56" s="23" t="s">
        <v>9712</v>
      </c>
      <c r="L56" s="23"/>
      <c r="M56" s="23">
        <f>YEAR(Tabla2[[#This Row],[Fecha de creación]])</f>
        <v>2020</v>
      </c>
      <c r="N56" s="23">
        <f>MONTH(Tabla2[[#This Row],[Fecha de creación]])</f>
        <v>1</v>
      </c>
    </row>
    <row r="57" spans="1:14" ht="15" customHeight="1" x14ac:dyDescent="0.25">
      <c r="A57" s="26">
        <v>43840.667488425926</v>
      </c>
      <c r="B57" s="23" t="s">
        <v>0</v>
      </c>
      <c r="C57" s="23" t="s">
        <v>1140</v>
      </c>
      <c r="D57" s="23" t="s">
        <v>364</v>
      </c>
      <c r="E57" s="23" t="s">
        <v>1</v>
      </c>
      <c r="F57" s="23" t="s">
        <v>7</v>
      </c>
      <c r="G57" s="23" t="s">
        <v>975</v>
      </c>
      <c r="H57" s="2" t="s">
        <v>7725</v>
      </c>
      <c r="I57" s="23" t="s">
        <v>11</v>
      </c>
      <c r="J57" s="23"/>
      <c r="K57" s="23" t="s">
        <v>9712</v>
      </c>
      <c r="L57" s="23"/>
      <c r="M57" s="23">
        <f>YEAR(Tabla2[[#This Row],[Fecha de creación]])</f>
        <v>2020</v>
      </c>
      <c r="N57" s="23">
        <f>MONTH(Tabla2[[#This Row],[Fecha de creación]])</f>
        <v>1</v>
      </c>
    </row>
    <row r="58" spans="1:14" ht="15" customHeight="1" x14ac:dyDescent="0.25">
      <c r="A58" s="26">
        <v>43840.788148148145</v>
      </c>
      <c r="B58" s="23" t="s">
        <v>0</v>
      </c>
      <c r="C58" s="23" t="s">
        <v>1141</v>
      </c>
      <c r="D58" s="23" t="s">
        <v>1142</v>
      </c>
      <c r="E58" s="23" t="s">
        <v>1</v>
      </c>
      <c r="F58" s="23" t="s">
        <v>2</v>
      </c>
      <c r="G58" s="23" t="s">
        <v>975</v>
      </c>
      <c r="H58" s="2" t="s">
        <v>7723</v>
      </c>
      <c r="I58" s="23" t="s">
        <v>4</v>
      </c>
      <c r="J58" s="23"/>
      <c r="K58" s="23" t="s">
        <v>9712</v>
      </c>
      <c r="L58" s="23"/>
      <c r="M58" s="23">
        <f>YEAR(Tabla2[[#This Row],[Fecha de creación]])</f>
        <v>2020</v>
      </c>
      <c r="N58" s="23">
        <f>MONTH(Tabla2[[#This Row],[Fecha de creación]])</f>
        <v>1</v>
      </c>
    </row>
    <row r="59" spans="1:14" ht="15" customHeight="1" x14ac:dyDescent="0.25">
      <c r="A59" s="26">
        <v>43840.79179398148</v>
      </c>
      <c r="B59" s="23" t="s">
        <v>0</v>
      </c>
      <c r="C59" s="23" t="s">
        <v>1143</v>
      </c>
      <c r="D59" s="23" t="s">
        <v>1144</v>
      </c>
      <c r="E59" s="23" t="s">
        <v>1</v>
      </c>
      <c r="F59" s="23" t="s">
        <v>7</v>
      </c>
      <c r="G59" s="23" t="s">
        <v>975</v>
      </c>
      <c r="H59" s="2" t="s">
        <v>7733</v>
      </c>
      <c r="I59" s="23" t="s">
        <v>4</v>
      </c>
      <c r="J59" s="23"/>
      <c r="K59" s="23" t="s">
        <v>9712</v>
      </c>
      <c r="L59" s="23"/>
      <c r="M59" s="23">
        <f>YEAR(Tabla2[[#This Row],[Fecha de creación]])</f>
        <v>2020</v>
      </c>
      <c r="N59" s="23">
        <f>MONTH(Tabla2[[#This Row],[Fecha de creación]])</f>
        <v>1</v>
      </c>
    </row>
    <row r="60" spans="1:14" ht="15" customHeight="1" x14ac:dyDescent="0.25">
      <c r="A60" s="26">
        <v>43840.80196759259</v>
      </c>
      <c r="B60" s="23" t="s">
        <v>0</v>
      </c>
      <c r="C60" s="23" t="s">
        <v>1145</v>
      </c>
      <c r="D60" s="23" t="s">
        <v>6</v>
      </c>
      <c r="E60" s="23" t="s">
        <v>1</v>
      </c>
      <c r="F60" s="23" t="s">
        <v>7</v>
      </c>
      <c r="G60" s="23" t="s">
        <v>975</v>
      </c>
      <c r="H60" s="2" t="s">
        <v>7722</v>
      </c>
      <c r="I60" s="23" t="s">
        <v>4</v>
      </c>
      <c r="J60" s="23"/>
      <c r="K60" s="23" t="s">
        <v>9712</v>
      </c>
      <c r="L60" s="23"/>
      <c r="M60" s="23">
        <f>YEAR(Tabla2[[#This Row],[Fecha de creación]])</f>
        <v>2020</v>
      </c>
      <c r="N60" s="23">
        <f>MONTH(Tabla2[[#This Row],[Fecha de creación]])</f>
        <v>1</v>
      </c>
    </row>
    <row r="61" spans="1:14" ht="15" customHeight="1" x14ac:dyDescent="0.25">
      <c r="A61" s="26">
        <v>43840.803912037038</v>
      </c>
      <c r="B61" s="23" t="s">
        <v>0</v>
      </c>
      <c r="C61" s="23" t="s">
        <v>1146</v>
      </c>
      <c r="D61" s="23" t="s">
        <v>6</v>
      </c>
      <c r="E61" s="23" t="s">
        <v>1</v>
      </c>
      <c r="F61" s="23" t="s">
        <v>7</v>
      </c>
      <c r="G61" s="23" t="s">
        <v>975</v>
      </c>
      <c r="H61" s="2" t="s">
        <v>7722</v>
      </c>
      <c r="I61" s="23" t="s">
        <v>4</v>
      </c>
      <c r="J61" s="23"/>
      <c r="K61" s="23" t="s">
        <v>9712</v>
      </c>
      <c r="L61" s="23"/>
      <c r="M61" s="23">
        <f>YEAR(Tabla2[[#This Row],[Fecha de creación]])</f>
        <v>2020</v>
      </c>
      <c r="N61" s="23">
        <f>MONTH(Tabla2[[#This Row],[Fecha de creación]])</f>
        <v>1</v>
      </c>
    </row>
    <row r="62" spans="1:14" ht="15" customHeight="1" x14ac:dyDescent="0.25">
      <c r="A62" s="26">
        <v>43841.645648148151</v>
      </c>
      <c r="B62" s="23" t="s">
        <v>0</v>
      </c>
      <c r="C62" s="23" t="s">
        <v>1147</v>
      </c>
      <c r="D62" s="23" t="s">
        <v>1148</v>
      </c>
      <c r="E62" s="23" t="s">
        <v>1</v>
      </c>
      <c r="F62" s="23" t="s">
        <v>2</v>
      </c>
      <c r="G62" s="23" t="s">
        <v>975</v>
      </c>
      <c r="H62" s="2" t="s">
        <v>7723</v>
      </c>
      <c r="I62" s="23" t="s">
        <v>7412</v>
      </c>
      <c r="J62" s="23"/>
      <c r="K62" s="23" t="s">
        <v>9712</v>
      </c>
      <c r="L62" s="23"/>
      <c r="M62" s="23">
        <f>YEAR(Tabla2[[#This Row],[Fecha de creación]])</f>
        <v>2020</v>
      </c>
      <c r="N62" s="23">
        <f>MONTH(Tabla2[[#This Row],[Fecha de creación]])</f>
        <v>1</v>
      </c>
    </row>
    <row r="63" spans="1:14" ht="15" customHeight="1" x14ac:dyDescent="0.25">
      <c r="A63" s="26">
        <v>43842.45988425926</v>
      </c>
      <c r="B63" s="23" t="s">
        <v>0</v>
      </c>
      <c r="C63" s="23" t="s">
        <v>1149</v>
      </c>
      <c r="D63" s="23" t="s">
        <v>6</v>
      </c>
      <c r="E63" s="23" t="s">
        <v>1</v>
      </c>
      <c r="F63" s="23" t="s">
        <v>7</v>
      </c>
      <c r="G63" s="23" t="s">
        <v>975</v>
      </c>
      <c r="H63" s="2" t="s">
        <v>7722</v>
      </c>
      <c r="I63" s="23" t="s">
        <v>4</v>
      </c>
      <c r="J63" s="23"/>
      <c r="K63" s="23" t="s">
        <v>9712</v>
      </c>
      <c r="L63" s="23"/>
      <c r="M63" s="23">
        <f>YEAR(Tabla2[[#This Row],[Fecha de creación]])</f>
        <v>2020</v>
      </c>
      <c r="N63" s="23">
        <f>MONTH(Tabla2[[#This Row],[Fecha de creación]])</f>
        <v>1</v>
      </c>
    </row>
    <row r="64" spans="1:14" ht="15" customHeight="1" x14ac:dyDescent="0.25">
      <c r="A64" s="26">
        <v>43842.491377314815</v>
      </c>
      <c r="B64" s="23" t="s">
        <v>0</v>
      </c>
      <c r="C64" s="23" t="s">
        <v>1150</v>
      </c>
      <c r="D64" s="23" t="s">
        <v>984</v>
      </c>
      <c r="E64" s="23" t="s">
        <v>1</v>
      </c>
      <c r="F64" s="23" t="s">
        <v>7</v>
      </c>
      <c r="G64" s="23" t="s">
        <v>975</v>
      </c>
      <c r="H64" s="2" t="s">
        <v>7735</v>
      </c>
      <c r="I64" s="23" t="s">
        <v>11</v>
      </c>
      <c r="J64" s="23"/>
      <c r="K64" s="23" t="s">
        <v>9712</v>
      </c>
      <c r="L64" s="23"/>
      <c r="M64" s="23">
        <f>YEAR(Tabla2[[#This Row],[Fecha de creación]])</f>
        <v>2020</v>
      </c>
      <c r="N64" s="23">
        <f>MONTH(Tabla2[[#This Row],[Fecha de creación]])</f>
        <v>1</v>
      </c>
    </row>
    <row r="65" spans="1:14" ht="15" customHeight="1" x14ac:dyDescent="0.25">
      <c r="A65" s="26">
        <v>43842.495196759257</v>
      </c>
      <c r="B65" s="23" t="s">
        <v>0</v>
      </c>
      <c r="C65" s="23" t="s">
        <v>1151</v>
      </c>
      <c r="D65" s="23" t="s">
        <v>1152</v>
      </c>
      <c r="E65" s="23" t="s">
        <v>1</v>
      </c>
      <c r="F65" s="23" t="s">
        <v>2</v>
      </c>
      <c r="G65" s="23" t="s">
        <v>975</v>
      </c>
      <c r="H65" s="2" t="s">
        <v>7737</v>
      </c>
      <c r="I65" s="23" t="s">
        <v>11</v>
      </c>
      <c r="J65" s="23"/>
      <c r="K65" s="23" t="s">
        <v>9712</v>
      </c>
      <c r="L65" s="23"/>
      <c r="M65" s="23">
        <f>YEAR(Tabla2[[#This Row],[Fecha de creación]])</f>
        <v>2020</v>
      </c>
      <c r="N65" s="23">
        <f>MONTH(Tabla2[[#This Row],[Fecha de creación]])</f>
        <v>1</v>
      </c>
    </row>
    <row r="66" spans="1:14" ht="15" customHeight="1" x14ac:dyDescent="0.25">
      <c r="A66" s="26">
        <v>43842.509571759256</v>
      </c>
      <c r="B66" s="23" t="s">
        <v>0</v>
      </c>
      <c r="C66" s="23" t="s">
        <v>1153</v>
      </c>
      <c r="D66" s="23" t="s">
        <v>979</v>
      </c>
      <c r="E66" s="23" t="s">
        <v>1</v>
      </c>
      <c r="F66" s="23" t="s">
        <v>7</v>
      </c>
      <c r="G66" s="23" t="s">
        <v>975</v>
      </c>
      <c r="H66" s="2" t="s">
        <v>7721</v>
      </c>
      <c r="I66" s="23" t="s">
        <v>4</v>
      </c>
      <c r="J66" s="23"/>
      <c r="K66" s="23" t="s">
        <v>9712</v>
      </c>
      <c r="L66" s="23"/>
      <c r="M66" s="23">
        <f>YEAR(Tabla2[[#This Row],[Fecha de creación]])</f>
        <v>2020</v>
      </c>
      <c r="N66" s="23">
        <f>MONTH(Tabla2[[#This Row],[Fecha de creación]])</f>
        <v>1</v>
      </c>
    </row>
    <row r="67" spans="1:14" ht="15" customHeight="1" x14ac:dyDescent="0.25">
      <c r="A67" s="26">
        <v>43842.532500000001</v>
      </c>
      <c r="B67" s="23" t="s">
        <v>0</v>
      </c>
      <c r="C67" s="23" t="s">
        <v>1154</v>
      </c>
      <c r="D67" s="23" t="s">
        <v>979</v>
      </c>
      <c r="E67" s="23" t="s">
        <v>1</v>
      </c>
      <c r="F67" s="23" t="s">
        <v>7</v>
      </c>
      <c r="G67" s="23" t="s">
        <v>975</v>
      </c>
      <c r="H67" s="2" t="s">
        <v>7721</v>
      </c>
      <c r="I67" s="23" t="s">
        <v>11</v>
      </c>
      <c r="J67" s="23"/>
      <c r="K67" s="23" t="s">
        <v>9712</v>
      </c>
      <c r="L67" s="23"/>
      <c r="M67" s="23">
        <f>YEAR(Tabla2[[#This Row],[Fecha de creación]])</f>
        <v>2020</v>
      </c>
      <c r="N67" s="23">
        <f>MONTH(Tabla2[[#This Row],[Fecha de creación]])</f>
        <v>1</v>
      </c>
    </row>
    <row r="68" spans="1:14" ht="15" customHeight="1" x14ac:dyDescent="0.25">
      <c r="A68" s="26">
        <v>43842.537175925929</v>
      </c>
      <c r="B68" s="23" t="s">
        <v>0</v>
      </c>
      <c r="C68" s="23" t="s">
        <v>1155</v>
      </c>
      <c r="D68" s="23" t="s">
        <v>1156</v>
      </c>
      <c r="E68" s="23" t="s">
        <v>1</v>
      </c>
      <c r="F68" s="23" t="s">
        <v>7</v>
      </c>
      <c r="G68" s="23" t="s">
        <v>975</v>
      </c>
      <c r="H68" s="2" t="s">
        <v>7733</v>
      </c>
      <c r="I68" s="23" t="s">
        <v>4</v>
      </c>
      <c r="J68" s="23"/>
      <c r="K68" s="23" t="s">
        <v>9712</v>
      </c>
      <c r="L68" s="23"/>
      <c r="M68" s="23">
        <f>YEAR(Tabla2[[#This Row],[Fecha de creación]])</f>
        <v>2020</v>
      </c>
      <c r="N68" s="23">
        <f>MONTH(Tabla2[[#This Row],[Fecha de creación]])</f>
        <v>1</v>
      </c>
    </row>
    <row r="69" spans="1:14" ht="15" customHeight="1" x14ac:dyDescent="0.25">
      <c r="A69" s="26">
        <v>43842.552916666667</v>
      </c>
      <c r="B69" s="23" t="s">
        <v>0</v>
      </c>
      <c r="C69" s="23" t="s">
        <v>1157</v>
      </c>
      <c r="D69" s="23" t="s">
        <v>1158</v>
      </c>
      <c r="E69" s="23" t="s">
        <v>1</v>
      </c>
      <c r="F69" s="23" t="s">
        <v>2</v>
      </c>
      <c r="G69" s="23" t="s">
        <v>975</v>
      </c>
      <c r="H69" s="2" t="s">
        <v>7723</v>
      </c>
      <c r="I69" s="23" t="s">
        <v>4</v>
      </c>
      <c r="J69" s="23"/>
      <c r="K69" s="23" t="s">
        <v>9712</v>
      </c>
      <c r="L69" s="23"/>
      <c r="M69" s="23">
        <f>YEAR(Tabla2[[#This Row],[Fecha de creación]])</f>
        <v>2020</v>
      </c>
      <c r="N69" s="23">
        <f>MONTH(Tabla2[[#This Row],[Fecha de creación]])</f>
        <v>1</v>
      </c>
    </row>
    <row r="70" spans="1:14" ht="15" customHeight="1" x14ac:dyDescent="0.25">
      <c r="A70" s="26">
        <v>43842.557615740741</v>
      </c>
      <c r="B70" s="23" t="s">
        <v>0</v>
      </c>
      <c r="C70" s="23" t="s">
        <v>1159</v>
      </c>
      <c r="D70" s="23" t="s">
        <v>979</v>
      </c>
      <c r="E70" s="23" t="s">
        <v>1</v>
      </c>
      <c r="F70" s="23" t="s">
        <v>7</v>
      </c>
      <c r="G70" s="23" t="s">
        <v>975</v>
      </c>
      <c r="H70" s="2" t="s">
        <v>7721</v>
      </c>
      <c r="I70" s="23" t="s">
        <v>4</v>
      </c>
      <c r="J70" s="23"/>
      <c r="K70" s="23" t="s">
        <v>9712</v>
      </c>
      <c r="L70" s="23"/>
      <c r="M70" s="23">
        <f>YEAR(Tabla2[[#This Row],[Fecha de creación]])</f>
        <v>2020</v>
      </c>
      <c r="N70" s="23">
        <f>MONTH(Tabla2[[#This Row],[Fecha de creación]])</f>
        <v>1</v>
      </c>
    </row>
    <row r="71" spans="1:14" ht="15" customHeight="1" x14ac:dyDescent="0.25">
      <c r="A71" s="26">
        <v>43842.568414351852</v>
      </c>
      <c r="B71" s="23" t="s">
        <v>0</v>
      </c>
      <c r="C71" s="23" t="s">
        <v>1160</v>
      </c>
      <c r="D71" s="23" t="s">
        <v>1076</v>
      </c>
      <c r="E71" s="23" t="s">
        <v>1</v>
      </c>
      <c r="F71" s="23" t="s">
        <v>7</v>
      </c>
      <c r="G71" s="23" t="s">
        <v>975</v>
      </c>
      <c r="H71" s="2" t="s">
        <v>7721</v>
      </c>
      <c r="I71" s="23" t="s">
        <v>11</v>
      </c>
      <c r="J71" s="23"/>
      <c r="K71" s="23" t="s">
        <v>9712</v>
      </c>
      <c r="L71" s="23"/>
      <c r="M71" s="23">
        <f>YEAR(Tabla2[[#This Row],[Fecha de creación]])</f>
        <v>2020</v>
      </c>
      <c r="N71" s="23">
        <f>MONTH(Tabla2[[#This Row],[Fecha de creación]])</f>
        <v>1</v>
      </c>
    </row>
    <row r="72" spans="1:14" ht="15" customHeight="1" x14ac:dyDescent="0.25">
      <c r="A72" s="26">
        <v>43842.582557870373</v>
      </c>
      <c r="B72" s="23" t="s">
        <v>0</v>
      </c>
      <c r="C72" s="23" t="s">
        <v>1161</v>
      </c>
      <c r="D72" s="23" t="s">
        <v>1162</v>
      </c>
      <c r="E72" s="23" t="s">
        <v>1</v>
      </c>
      <c r="F72" s="23" t="s">
        <v>2</v>
      </c>
      <c r="G72" s="23" t="s">
        <v>975</v>
      </c>
      <c r="H72" s="2" t="s">
        <v>7723</v>
      </c>
      <c r="I72" s="23" t="s">
        <v>4</v>
      </c>
      <c r="J72" s="23"/>
      <c r="K72" s="23" t="s">
        <v>9712</v>
      </c>
      <c r="L72" s="23"/>
      <c r="M72" s="23">
        <f>YEAR(Tabla2[[#This Row],[Fecha de creación]])</f>
        <v>2020</v>
      </c>
      <c r="N72" s="23">
        <f>MONTH(Tabla2[[#This Row],[Fecha de creación]])</f>
        <v>1</v>
      </c>
    </row>
    <row r="73" spans="1:14" ht="15" customHeight="1" x14ac:dyDescent="0.25">
      <c r="A73" s="26">
        <v>43842.616076388891</v>
      </c>
      <c r="B73" s="23" t="s">
        <v>0</v>
      </c>
      <c r="C73" s="23" t="s">
        <v>1163</v>
      </c>
      <c r="D73" s="23" t="s">
        <v>1164</v>
      </c>
      <c r="E73" s="23" t="s">
        <v>1</v>
      </c>
      <c r="F73" s="23" t="s">
        <v>7</v>
      </c>
      <c r="G73" s="23" t="s">
        <v>975</v>
      </c>
      <c r="H73" s="2" t="s">
        <v>7721</v>
      </c>
      <c r="I73" s="23" t="s">
        <v>7412</v>
      </c>
      <c r="J73" s="23"/>
      <c r="K73" s="23" t="s">
        <v>9712</v>
      </c>
      <c r="L73" s="23"/>
      <c r="M73" s="23">
        <f>YEAR(Tabla2[[#This Row],[Fecha de creación]])</f>
        <v>2020</v>
      </c>
      <c r="N73" s="23">
        <f>MONTH(Tabla2[[#This Row],[Fecha de creación]])</f>
        <v>1</v>
      </c>
    </row>
    <row r="74" spans="1:14" ht="15" customHeight="1" x14ac:dyDescent="0.25">
      <c r="A74" s="26">
        <v>43842.700960648152</v>
      </c>
      <c r="B74" s="23" t="s">
        <v>0</v>
      </c>
      <c r="C74" s="23" t="s">
        <v>1165</v>
      </c>
      <c r="D74" s="23" t="s">
        <v>1034</v>
      </c>
      <c r="E74" s="23" t="s">
        <v>1</v>
      </c>
      <c r="F74" s="23" t="s">
        <v>2</v>
      </c>
      <c r="G74" s="23" t="s">
        <v>975</v>
      </c>
      <c r="H74" s="2" t="s">
        <v>7723</v>
      </c>
      <c r="I74" s="23" t="s">
        <v>28</v>
      </c>
      <c r="J74" s="23"/>
      <c r="K74" s="23" t="s">
        <v>9712</v>
      </c>
      <c r="L74" s="23"/>
      <c r="M74" s="23">
        <f>YEAR(Tabla2[[#This Row],[Fecha de creación]])</f>
        <v>2020</v>
      </c>
      <c r="N74" s="23">
        <f>MONTH(Tabla2[[#This Row],[Fecha de creación]])</f>
        <v>1</v>
      </c>
    </row>
    <row r="75" spans="1:14" ht="15" customHeight="1" x14ac:dyDescent="0.25">
      <c r="A75" s="26">
        <v>43842.715046296296</v>
      </c>
      <c r="B75" s="23" t="s">
        <v>0</v>
      </c>
      <c r="C75" s="23" t="s">
        <v>1166</v>
      </c>
      <c r="D75" s="23" t="s">
        <v>1034</v>
      </c>
      <c r="E75" s="23" t="s">
        <v>1</v>
      </c>
      <c r="F75" s="23" t="s">
        <v>2</v>
      </c>
      <c r="G75" s="23" t="s">
        <v>975</v>
      </c>
      <c r="H75" s="2" t="s">
        <v>7723</v>
      </c>
      <c r="I75" s="23" t="s">
        <v>7412</v>
      </c>
      <c r="J75" s="23"/>
      <c r="K75" s="23" t="s">
        <v>9712</v>
      </c>
      <c r="L75" s="23"/>
      <c r="M75" s="23">
        <f>YEAR(Tabla2[[#This Row],[Fecha de creación]])</f>
        <v>2020</v>
      </c>
      <c r="N75" s="23">
        <f>MONTH(Tabla2[[#This Row],[Fecha de creación]])</f>
        <v>1</v>
      </c>
    </row>
    <row r="76" spans="1:14" ht="15" customHeight="1" x14ac:dyDescent="0.25">
      <c r="A76" s="26">
        <v>43842.718136574076</v>
      </c>
      <c r="B76" s="23" t="s">
        <v>0</v>
      </c>
      <c r="C76" s="23" t="s">
        <v>1167</v>
      </c>
      <c r="D76" s="23" t="s">
        <v>1047</v>
      </c>
      <c r="E76" s="23" t="s">
        <v>1</v>
      </c>
      <c r="F76" s="23" t="s">
        <v>7</v>
      </c>
      <c r="G76" s="23" t="s">
        <v>975</v>
      </c>
      <c r="H76" s="2" t="s">
        <v>7724</v>
      </c>
      <c r="I76" s="23" t="s">
        <v>11</v>
      </c>
      <c r="J76" s="23"/>
      <c r="K76" s="23" t="s">
        <v>9712</v>
      </c>
      <c r="L76" s="23"/>
      <c r="M76" s="23">
        <f>YEAR(Tabla2[[#This Row],[Fecha de creación]])</f>
        <v>2020</v>
      </c>
      <c r="N76" s="23">
        <f>MONTH(Tabla2[[#This Row],[Fecha de creación]])</f>
        <v>1</v>
      </c>
    </row>
    <row r="77" spans="1:14" ht="15" customHeight="1" x14ac:dyDescent="0.25">
      <c r="A77" s="26">
        <v>43843.478807870371</v>
      </c>
      <c r="B77" s="23" t="s">
        <v>0</v>
      </c>
      <c r="C77" s="23" t="s">
        <v>1168</v>
      </c>
      <c r="D77" s="23" t="s">
        <v>6</v>
      </c>
      <c r="E77" s="23" t="s">
        <v>1</v>
      </c>
      <c r="F77" s="23" t="s">
        <v>7</v>
      </c>
      <c r="G77" s="23" t="s">
        <v>975</v>
      </c>
      <c r="H77" s="2" t="s">
        <v>7722</v>
      </c>
      <c r="I77" s="23" t="s">
        <v>4</v>
      </c>
      <c r="J77" s="23"/>
      <c r="K77" s="23" t="s">
        <v>9712</v>
      </c>
      <c r="L77" s="23"/>
      <c r="M77" s="23">
        <f>YEAR(Tabla2[[#This Row],[Fecha de creación]])</f>
        <v>2020</v>
      </c>
      <c r="N77" s="23">
        <f>MONTH(Tabla2[[#This Row],[Fecha de creación]])</f>
        <v>1</v>
      </c>
    </row>
    <row r="78" spans="1:14" ht="15" customHeight="1" x14ac:dyDescent="0.25">
      <c r="A78" s="26">
        <v>43843.49145833333</v>
      </c>
      <c r="B78" s="23" t="s">
        <v>0</v>
      </c>
      <c r="C78" s="23" t="s">
        <v>1169</v>
      </c>
      <c r="D78" s="23" t="s">
        <v>110</v>
      </c>
      <c r="E78" s="23" t="s">
        <v>1</v>
      </c>
      <c r="F78" s="23" t="s">
        <v>7</v>
      </c>
      <c r="G78" s="23" t="s">
        <v>975</v>
      </c>
      <c r="H78" s="2" t="s">
        <v>7731</v>
      </c>
      <c r="I78" s="23" t="s">
        <v>4</v>
      </c>
      <c r="J78" s="23"/>
      <c r="K78" s="23" t="s">
        <v>9712</v>
      </c>
      <c r="L78" s="23"/>
      <c r="M78" s="23">
        <f>YEAR(Tabla2[[#This Row],[Fecha de creación]])</f>
        <v>2020</v>
      </c>
      <c r="N78" s="23">
        <f>MONTH(Tabla2[[#This Row],[Fecha de creación]])</f>
        <v>1</v>
      </c>
    </row>
    <row r="79" spans="1:14" ht="15" customHeight="1" x14ac:dyDescent="0.25">
      <c r="A79" s="26">
        <v>43843.495428240742</v>
      </c>
      <c r="B79" s="23" t="s">
        <v>0</v>
      </c>
      <c r="C79" s="23" t="s">
        <v>1170</v>
      </c>
      <c r="D79" s="23" t="s">
        <v>1066</v>
      </c>
      <c r="E79" s="23" t="s">
        <v>1</v>
      </c>
      <c r="F79" s="23" t="s">
        <v>2</v>
      </c>
      <c r="G79" s="23" t="s">
        <v>975</v>
      </c>
      <c r="H79" s="2" t="s">
        <v>7723</v>
      </c>
      <c r="I79" s="23" t="s">
        <v>4</v>
      </c>
      <c r="J79" s="23"/>
      <c r="K79" s="23" t="s">
        <v>9712</v>
      </c>
      <c r="L79" s="23"/>
      <c r="M79" s="23">
        <f>YEAR(Tabla2[[#This Row],[Fecha de creación]])</f>
        <v>2020</v>
      </c>
      <c r="N79" s="23">
        <f>MONTH(Tabla2[[#This Row],[Fecha de creación]])</f>
        <v>1</v>
      </c>
    </row>
    <row r="80" spans="1:14" ht="15" customHeight="1" x14ac:dyDescent="0.25">
      <c r="A80" s="26">
        <v>43843.501736111109</v>
      </c>
      <c r="B80" s="23" t="s">
        <v>0</v>
      </c>
      <c r="C80" s="23" t="s">
        <v>1171</v>
      </c>
      <c r="D80" s="23" t="s">
        <v>998</v>
      </c>
      <c r="E80" s="23" t="s">
        <v>1</v>
      </c>
      <c r="F80" s="23" t="s">
        <v>7</v>
      </c>
      <c r="G80" s="23" t="s">
        <v>975</v>
      </c>
      <c r="H80" s="2" t="s">
        <v>7743</v>
      </c>
      <c r="I80" s="23" t="s">
        <v>43</v>
      </c>
      <c r="J80" s="23"/>
      <c r="K80" s="23" t="s">
        <v>9712</v>
      </c>
      <c r="L80" s="23"/>
      <c r="M80" s="23">
        <f>YEAR(Tabla2[[#This Row],[Fecha de creación]])</f>
        <v>2020</v>
      </c>
      <c r="N80" s="23">
        <f>MONTH(Tabla2[[#This Row],[Fecha de creación]])</f>
        <v>1</v>
      </c>
    </row>
    <row r="81" spans="1:14" ht="15" customHeight="1" x14ac:dyDescent="0.25">
      <c r="A81" s="26">
        <v>43843.517523148148</v>
      </c>
      <c r="B81" s="23" t="s">
        <v>0</v>
      </c>
      <c r="C81" s="23" t="s">
        <v>1172</v>
      </c>
      <c r="D81" s="23" t="s">
        <v>993</v>
      </c>
      <c r="E81" s="23" t="s">
        <v>1</v>
      </c>
      <c r="F81" s="23" t="s">
        <v>7</v>
      </c>
      <c r="G81" s="23" t="s">
        <v>975</v>
      </c>
      <c r="H81" s="2" t="s">
        <v>7742</v>
      </c>
      <c r="I81" s="23" t="s">
        <v>43</v>
      </c>
      <c r="J81" s="23"/>
      <c r="K81" s="23" t="s">
        <v>9712</v>
      </c>
      <c r="L81" s="23"/>
      <c r="M81" s="23">
        <f>YEAR(Tabla2[[#This Row],[Fecha de creación]])</f>
        <v>2020</v>
      </c>
      <c r="N81" s="23">
        <f>MONTH(Tabla2[[#This Row],[Fecha de creación]])</f>
        <v>1</v>
      </c>
    </row>
    <row r="82" spans="1:14" ht="15" customHeight="1" x14ac:dyDescent="0.25">
      <c r="A82" s="26">
        <v>43843.54787037037</v>
      </c>
      <c r="B82" s="23" t="s">
        <v>0</v>
      </c>
      <c r="C82" s="23" t="s">
        <v>1173</v>
      </c>
      <c r="D82" s="23" t="s">
        <v>6</v>
      </c>
      <c r="E82" s="23" t="s">
        <v>1</v>
      </c>
      <c r="F82" s="23" t="s">
        <v>7</v>
      </c>
      <c r="G82" s="23" t="s">
        <v>975</v>
      </c>
      <c r="H82" s="2" t="s">
        <v>7722</v>
      </c>
      <c r="I82" s="23" t="s">
        <v>4</v>
      </c>
      <c r="J82" s="23"/>
      <c r="K82" s="23" t="s">
        <v>9712</v>
      </c>
      <c r="L82" s="23"/>
      <c r="M82" s="23">
        <f>YEAR(Tabla2[[#This Row],[Fecha de creación]])</f>
        <v>2020</v>
      </c>
      <c r="N82" s="23">
        <f>MONTH(Tabla2[[#This Row],[Fecha de creación]])</f>
        <v>1</v>
      </c>
    </row>
    <row r="83" spans="1:14" ht="15" customHeight="1" x14ac:dyDescent="0.25">
      <c r="A83" s="26">
        <v>43843.569143518522</v>
      </c>
      <c r="B83" s="23" t="s">
        <v>0</v>
      </c>
      <c r="C83" s="23" t="s">
        <v>1174</v>
      </c>
      <c r="D83" s="23" t="s">
        <v>1175</v>
      </c>
      <c r="E83" s="23" t="s">
        <v>1</v>
      </c>
      <c r="F83" s="23" t="s">
        <v>2</v>
      </c>
      <c r="G83" s="23" t="s">
        <v>975</v>
      </c>
      <c r="H83" s="2" t="s">
        <v>7723</v>
      </c>
      <c r="I83" s="23" t="s">
        <v>11</v>
      </c>
      <c r="J83" s="23"/>
      <c r="K83" s="23" t="s">
        <v>9712</v>
      </c>
      <c r="L83" s="23"/>
      <c r="M83" s="23">
        <f>YEAR(Tabla2[[#This Row],[Fecha de creación]])</f>
        <v>2020</v>
      </c>
      <c r="N83" s="23">
        <f>MONTH(Tabla2[[#This Row],[Fecha de creación]])</f>
        <v>1</v>
      </c>
    </row>
    <row r="84" spans="1:14" ht="15" customHeight="1" x14ac:dyDescent="0.25">
      <c r="A84" s="26">
        <v>43843.676122685189</v>
      </c>
      <c r="B84" s="23" t="s">
        <v>0</v>
      </c>
      <c r="C84" s="23" t="s">
        <v>1176</v>
      </c>
      <c r="D84" s="23" t="s">
        <v>295</v>
      </c>
      <c r="E84" s="23" t="s">
        <v>1</v>
      </c>
      <c r="F84" s="23" t="s">
        <v>7</v>
      </c>
      <c r="G84" s="23" t="s">
        <v>975</v>
      </c>
      <c r="H84" s="2" t="s">
        <v>7721</v>
      </c>
      <c r="I84" s="23" t="s">
        <v>11</v>
      </c>
      <c r="J84" s="23"/>
      <c r="K84" s="23" t="s">
        <v>9712</v>
      </c>
      <c r="L84" s="23"/>
      <c r="M84" s="23">
        <f>YEAR(Tabla2[[#This Row],[Fecha de creación]])</f>
        <v>2020</v>
      </c>
      <c r="N84" s="23">
        <f>MONTH(Tabla2[[#This Row],[Fecha de creación]])</f>
        <v>1</v>
      </c>
    </row>
    <row r="85" spans="1:14" ht="15" customHeight="1" x14ac:dyDescent="0.25">
      <c r="A85" s="26">
        <v>43844.539918981478</v>
      </c>
      <c r="B85" s="23" t="s">
        <v>0</v>
      </c>
      <c r="C85" s="23" t="s">
        <v>1177</v>
      </c>
      <c r="D85" s="23" t="s">
        <v>6</v>
      </c>
      <c r="E85" s="23" t="s">
        <v>1</v>
      </c>
      <c r="F85" s="23" t="s">
        <v>7</v>
      </c>
      <c r="G85" s="23" t="s">
        <v>975</v>
      </c>
      <c r="H85" s="2" t="s">
        <v>7722</v>
      </c>
      <c r="I85" s="23" t="s">
        <v>4</v>
      </c>
      <c r="J85" s="23"/>
      <c r="K85" s="23" t="s">
        <v>9712</v>
      </c>
      <c r="L85" s="23"/>
      <c r="M85" s="23">
        <f>YEAR(Tabla2[[#This Row],[Fecha de creación]])</f>
        <v>2020</v>
      </c>
      <c r="N85" s="23">
        <f>MONTH(Tabla2[[#This Row],[Fecha de creación]])</f>
        <v>1</v>
      </c>
    </row>
    <row r="86" spans="1:14" ht="15" customHeight="1" x14ac:dyDescent="0.25">
      <c r="A86" s="26">
        <v>43844.652384259258</v>
      </c>
      <c r="B86" s="23" t="s">
        <v>0</v>
      </c>
      <c r="C86" s="23" t="s">
        <v>1178</v>
      </c>
      <c r="D86" s="23" t="s">
        <v>6</v>
      </c>
      <c r="E86" s="23" t="s">
        <v>1</v>
      </c>
      <c r="F86" s="23" t="s">
        <v>7</v>
      </c>
      <c r="G86" s="23" t="s">
        <v>975</v>
      </c>
      <c r="H86" s="2" t="s">
        <v>7722</v>
      </c>
      <c r="I86" s="23" t="s">
        <v>4</v>
      </c>
      <c r="J86" s="23"/>
      <c r="K86" s="23" t="s">
        <v>9712</v>
      </c>
      <c r="L86" s="23"/>
      <c r="M86" s="23">
        <f>YEAR(Tabla2[[#This Row],[Fecha de creación]])</f>
        <v>2020</v>
      </c>
      <c r="N86" s="23">
        <f>MONTH(Tabla2[[#This Row],[Fecha de creación]])</f>
        <v>1</v>
      </c>
    </row>
    <row r="87" spans="1:14" ht="15" customHeight="1" x14ac:dyDescent="0.25">
      <c r="A87" s="26">
        <v>43844.681087962963</v>
      </c>
      <c r="B87" s="23" t="s">
        <v>0</v>
      </c>
      <c r="C87" s="23" t="s">
        <v>1179</v>
      </c>
      <c r="D87" s="23" t="s">
        <v>1180</v>
      </c>
      <c r="E87" s="23" t="s">
        <v>1</v>
      </c>
      <c r="F87" s="23" t="s">
        <v>2</v>
      </c>
      <c r="G87" s="23" t="s">
        <v>975</v>
      </c>
      <c r="H87" s="2" t="s">
        <v>7723</v>
      </c>
      <c r="I87" s="23" t="s">
        <v>28</v>
      </c>
      <c r="J87" s="23"/>
      <c r="K87" s="23" t="s">
        <v>9712</v>
      </c>
      <c r="L87" s="23"/>
      <c r="M87" s="23">
        <f>YEAR(Tabla2[[#This Row],[Fecha de creación]])</f>
        <v>2020</v>
      </c>
      <c r="N87" s="23">
        <f>MONTH(Tabla2[[#This Row],[Fecha de creación]])</f>
        <v>1</v>
      </c>
    </row>
    <row r="88" spans="1:14" ht="15" customHeight="1" x14ac:dyDescent="0.25">
      <c r="A88" s="26">
        <v>43844.688148148147</v>
      </c>
      <c r="B88" s="23" t="s">
        <v>0</v>
      </c>
      <c r="C88" s="23" t="s">
        <v>1181</v>
      </c>
      <c r="D88" s="23" t="s">
        <v>6</v>
      </c>
      <c r="E88" s="23" t="s">
        <v>1</v>
      </c>
      <c r="F88" s="23" t="s">
        <v>7</v>
      </c>
      <c r="G88" s="23" t="s">
        <v>975</v>
      </c>
      <c r="H88" s="2" t="s">
        <v>7722</v>
      </c>
      <c r="I88" s="23" t="s">
        <v>43</v>
      </c>
      <c r="J88" s="23"/>
      <c r="K88" s="23" t="s">
        <v>9712</v>
      </c>
      <c r="L88" s="23"/>
      <c r="M88" s="23">
        <f>YEAR(Tabla2[[#This Row],[Fecha de creación]])</f>
        <v>2020</v>
      </c>
      <c r="N88" s="23">
        <f>MONTH(Tabla2[[#This Row],[Fecha de creación]])</f>
        <v>1</v>
      </c>
    </row>
    <row r="89" spans="1:14" ht="15" customHeight="1" x14ac:dyDescent="0.25">
      <c r="A89" s="26">
        <v>43844.701921296299</v>
      </c>
      <c r="B89" s="23" t="s">
        <v>0</v>
      </c>
      <c r="C89" s="23" t="s">
        <v>1182</v>
      </c>
      <c r="D89" s="23" t="s">
        <v>85</v>
      </c>
      <c r="E89" s="23" t="s">
        <v>1</v>
      </c>
      <c r="F89" s="23" t="s">
        <v>7</v>
      </c>
      <c r="G89" s="23" t="s">
        <v>975</v>
      </c>
      <c r="H89" s="2" t="s">
        <v>7733</v>
      </c>
      <c r="I89" s="23" t="s">
        <v>4</v>
      </c>
      <c r="J89" s="23"/>
      <c r="K89" s="23" t="s">
        <v>9712</v>
      </c>
      <c r="L89" s="23"/>
      <c r="M89" s="23">
        <f>YEAR(Tabla2[[#This Row],[Fecha de creación]])</f>
        <v>2020</v>
      </c>
      <c r="N89" s="23">
        <f>MONTH(Tabla2[[#This Row],[Fecha de creación]])</f>
        <v>1</v>
      </c>
    </row>
    <row r="90" spans="1:14" ht="15" customHeight="1" x14ac:dyDescent="0.25">
      <c r="A90" s="26">
        <v>43844.721782407411</v>
      </c>
      <c r="B90" s="23" t="s">
        <v>0</v>
      </c>
      <c r="C90" s="23" t="s">
        <v>1183</v>
      </c>
      <c r="D90" s="23" t="s">
        <v>990</v>
      </c>
      <c r="E90" s="23" t="s">
        <v>1</v>
      </c>
      <c r="F90" s="23" t="s">
        <v>7</v>
      </c>
      <c r="G90" s="23" t="s">
        <v>975</v>
      </c>
      <c r="H90" s="2" t="s">
        <v>7725</v>
      </c>
      <c r="I90" s="23" t="s">
        <v>11</v>
      </c>
      <c r="J90" s="23"/>
      <c r="K90" s="23" t="s">
        <v>9712</v>
      </c>
      <c r="L90" s="23"/>
      <c r="M90" s="23">
        <f>YEAR(Tabla2[[#This Row],[Fecha de creación]])</f>
        <v>2020</v>
      </c>
      <c r="N90" s="23">
        <f>MONTH(Tabla2[[#This Row],[Fecha de creación]])</f>
        <v>1</v>
      </c>
    </row>
    <row r="91" spans="1:14" ht="15" customHeight="1" x14ac:dyDescent="0.25">
      <c r="A91" s="26">
        <v>43844.742326388892</v>
      </c>
      <c r="B91" s="23" t="s">
        <v>0</v>
      </c>
      <c r="C91" s="23" t="s">
        <v>1184</v>
      </c>
      <c r="D91" s="23" t="s">
        <v>364</v>
      </c>
      <c r="E91" s="23" t="s">
        <v>1</v>
      </c>
      <c r="F91" s="23" t="s">
        <v>7</v>
      </c>
      <c r="G91" s="23" t="s">
        <v>975</v>
      </c>
      <c r="H91" s="2" t="s">
        <v>7725</v>
      </c>
      <c r="I91" s="23" t="s">
        <v>4</v>
      </c>
      <c r="J91" s="23"/>
      <c r="K91" s="23" t="s">
        <v>9712</v>
      </c>
      <c r="L91" s="23"/>
      <c r="M91" s="23">
        <f>YEAR(Tabla2[[#This Row],[Fecha de creación]])</f>
        <v>2020</v>
      </c>
      <c r="N91" s="23">
        <f>MONTH(Tabla2[[#This Row],[Fecha de creación]])</f>
        <v>1</v>
      </c>
    </row>
    <row r="92" spans="1:14" ht="15" customHeight="1" x14ac:dyDescent="0.25">
      <c r="A92" s="26">
        <v>43845.461793981478</v>
      </c>
      <c r="B92" s="23" t="s">
        <v>0</v>
      </c>
      <c r="C92" s="23" t="s">
        <v>1185</v>
      </c>
      <c r="D92" s="23" t="s">
        <v>1058</v>
      </c>
      <c r="E92" s="23" t="s">
        <v>1</v>
      </c>
      <c r="F92" s="23" t="s">
        <v>7</v>
      </c>
      <c r="G92" s="23" t="s">
        <v>975</v>
      </c>
      <c r="H92" s="2" t="s">
        <v>7725</v>
      </c>
      <c r="I92" s="23" t="s">
        <v>11</v>
      </c>
      <c r="J92" s="23"/>
      <c r="K92" s="23" t="s">
        <v>9712</v>
      </c>
      <c r="L92" s="23"/>
      <c r="M92" s="23">
        <f>YEAR(Tabla2[[#This Row],[Fecha de creación]])</f>
        <v>2020</v>
      </c>
      <c r="N92" s="23">
        <f>MONTH(Tabla2[[#This Row],[Fecha de creación]])</f>
        <v>1</v>
      </c>
    </row>
    <row r="93" spans="1:14" ht="15" customHeight="1" x14ac:dyDescent="0.25">
      <c r="A93" s="26">
        <v>43845.667025462964</v>
      </c>
      <c r="B93" s="23" t="s">
        <v>0</v>
      </c>
      <c r="C93" s="23" t="s">
        <v>1186</v>
      </c>
      <c r="D93" s="23" t="s">
        <v>6</v>
      </c>
      <c r="E93" s="23" t="s">
        <v>1</v>
      </c>
      <c r="F93" s="23" t="s">
        <v>7</v>
      </c>
      <c r="G93" s="23" t="s">
        <v>975</v>
      </c>
      <c r="H93" s="2" t="s">
        <v>7722</v>
      </c>
      <c r="I93" s="23" t="s">
        <v>4</v>
      </c>
      <c r="J93" s="23"/>
      <c r="K93" s="23" t="s">
        <v>9712</v>
      </c>
      <c r="L93" s="23"/>
      <c r="M93" s="23">
        <f>YEAR(Tabla2[[#This Row],[Fecha de creación]])</f>
        <v>2020</v>
      </c>
      <c r="N93" s="23">
        <f>MONTH(Tabla2[[#This Row],[Fecha de creación]])</f>
        <v>1</v>
      </c>
    </row>
    <row r="94" spans="1:14" ht="15" customHeight="1" x14ac:dyDescent="0.25">
      <c r="A94" s="26">
        <v>43845.677094907405</v>
      </c>
      <c r="B94" s="23" t="s">
        <v>0</v>
      </c>
      <c r="C94" s="23" t="s">
        <v>1187</v>
      </c>
      <c r="D94" s="23" t="s">
        <v>989</v>
      </c>
      <c r="E94" s="23" t="s">
        <v>1</v>
      </c>
      <c r="F94" s="23" t="s">
        <v>2</v>
      </c>
      <c r="G94" s="23" t="s">
        <v>975</v>
      </c>
      <c r="H94" s="2" t="s">
        <v>7723</v>
      </c>
      <c r="I94" s="23" t="s">
        <v>4</v>
      </c>
      <c r="J94" s="23"/>
      <c r="K94" s="23" t="s">
        <v>9712</v>
      </c>
      <c r="L94" s="23"/>
      <c r="M94" s="23">
        <f>YEAR(Tabla2[[#This Row],[Fecha de creación]])</f>
        <v>2020</v>
      </c>
      <c r="N94" s="23">
        <f>MONTH(Tabla2[[#This Row],[Fecha de creación]])</f>
        <v>1</v>
      </c>
    </row>
    <row r="95" spans="1:14" ht="15" customHeight="1" x14ac:dyDescent="0.25">
      <c r="A95" s="26">
        <v>43845.694537037038</v>
      </c>
      <c r="B95" s="23" t="s">
        <v>0</v>
      </c>
      <c r="C95" s="23" t="s">
        <v>1188</v>
      </c>
      <c r="D95" s="23" t="s">
        <v>6</v>
      </c>
      <c r="E95" s="23" t="s">
        <v>1</v>
      </c>
      <c r="F95" s="23" t="s">
        <v>7</v>
      </c>
      <c r="G95" s="23" t="s">
        <v>975</v>
      </c>
      <c r="H95" s="2" t="s">
        <v>7722</v>
      </c>
      <c r="I95" s="23" t="s">
        <v>4</v>
      </c>
      <c r="J95" s="23"/>
      <c r="K95" s="23" t="s">
        <v>9712</v>
      </c>
      <c r="L95" s="23"/>
      <c r="M95" s="23">
        <f>YEAR(Tabla2[[#This Row],[Fecha de creación]])</f>
        <v>2020</v>
      </c>
      <c r="N95" s="23">
        <f>MONTH(Tabla2[[#This Row],[Fecha de creación]])</f>
        <v>1</v>
      </c>
    </row>
    <row r="96" spans="1:14" ht="15" customHeight="1" x14ac:dyDescent="0.25">
      <c r="A96" s="26">
        <v>43846.455567129633</v>
      </c>
      <c r="B96" s="23" t="s">
        <v>0</v>
      </c>
      <c r="C96" s="23" t="s">
        <v>1189</v>
      </c>
      <c r="D96" s="23" t="s">
        <v>6</v>
      </c>
      <c r="E96" s="23" t="s">
        <v>1</v>
      </c>
      <c r="F96" s="23" t="s">
        <v>7</v>
      </c>
      <c r="G96" s="23" t="s">
        <v>975</v>
      </c>
      <c r="H96" s="2" t="s">
        <v>7722</v>
      </c>
      <c r="I96" s="23" t="s">
        <v>4</v>
      </c>
      <c r="J96" s="23"/>
      <c r="K96" s="23" t="s">
        <v>9712</v>
      </c>
      <c r="L96" s="23"/>
      <c r="M96" s="23">
        <f>YEAR(Tabla2[[#This Row],[Fecha de creación]])</f>
        <v>2020</v>
      </c>
      <c r="N96" s="23">
        <f>MONTH(Tabla2[[#This Row],[Fecha de creación]])</f>
        <v>1</v>
      </c>
    </row>
    <row r="97" spans="1:14" ht="15" customHeight="1" x14ac:dyDescent="0.25">
      <c r="A97" s="26">
        <v>43846.588136574072</v>
      </c>
      <c r="B97" s="23" t="s">
        <v>0</v>
      </c>
      <c r="C97" s="23" t="s">
        <v>1190</v>
      </c>
      <c r="D97" s="23" t="s">
        <v>1061</v>
      </c>
      <c r="E97" s="23" t="s">
        <v>1</v>
      </c>
      <c r="F97" s="23" t="s">
        <v>7</v>
      </c>
      <c r="G97" s="23" t="s">
        <v>975</v>
      </c>
      <c r="H97" s="2" t="s">
        <v>7733</v>
      </c>
      <c r="I97" s="23" t="s">
        <v>4</v>
      </c>
      <c r="J97" s="23"/>
      <c r="K97" s="23" t="s">
        <v>9712</v>
      </c>
      <c r="L97" s="23"/>
      <c r="M97" s="23">
        <f>YEAR(Tabla2[[#This Row],[Fecha de creación]])</f>
        <v>2020</v>
      </c>
      <c r="N97" s="23">
        <f>MONTH(Tabla2[[#This Row],[Fecha de creación]])</f>
        <v>1</v>
      </c>
    </row>
    <row r="98" spans="1:14" ht="15" customHeight="1" x14ac:dyDescent="0.25">
      <c r="A98" s="26">
        <v>43847.545682870368</v>
      </c>
      <c r="B98" s="23" t="s">
        <v>0</v>
      </c>
      <c r="C98" s="23" t="s">
        <v>1191</v>
      </c>
      <c r="D98" s="23" t="s">
        <v>1192</v>
      </c>
      <c r="E98" s="23" t="s">
        <v>1</v>
      </c>
      <c r="F98" s="23" t="s">
        <v>2</v>
      </c>
      <c r="G98" s="23" t="s">
        <v>975</v>
      </c>
      <c r="H98" s="2" t="s">
        <v>7723</v>
      </c>
      <c r="I98" s="23" t="s">
        <v>4</v>
      </c>
      <c r="J98" s="23"/>
      <c r="K98" s="23" t="s">
        <v>9712</v>
      </c>
      <c r="L98" s="23"/>
      <c r="M98" s="23">
        <f>YEAR(Tabla2[[#This Row],[Fecha de creación]])</f>
        <v>2020</v>
      </c>
      <c r="N98" s="23">
        <f>MONTH(Tabla2[[#This Row],[Fecha de creación]])</f>
        <v>1</v>
      </c>
    </row>
    <row r="99" spans="1:14" ht="15" customHeight="1" x14ac:dyDescent="0.25">
      <c r="A99" s="26">
        <v>43847.557222222225</v>
      </c>
      <c r="B99" s="23" t="s">
        <v>0</v>
      </c>
      <c r="C99" s="23" t="s">
        <v>1193</v>
      </c>
      <c r="D99" s="23" t="s">
        <v>1013</v>
      </c>
      <c r="E99" s="23" t="s">
        <v>1</v>
      </c>
      <c r="F99" s="23" t="s">
        <v>7</v>
      </c>
      <c r="G99" s="23" t="s">
        <v>975</v>
      </c>
      <c r="H99" s="2" t="s">
        <v>7729</v>
      </c>
      <c r="I99" s="23" t="s">
        <v>4</v>
      </c>
      <c r="J99" s="23"/>
      <c r="K99" s="23" t="s">
        <v>9712</v>
      </c>
      <c r="L99" s="23"/>
      <c r="M99" s="23">
        <f>YEAR(Tabla2[[#This Row],[Fecha de creación]])</f>
        <v>2020</v>
      </c>
      <c r="N99" s="23">
        <f>MONTH(Tabla2[[#This Row],[Fecha de creación]])</f>
        <v>1</v>
      </c>
    </row>
    <row r="100" spans="1:14" ht="15" customHeight="1" x14ac:dyDescent="0.25">
      <c r="A100" s="26">
        <v>43847.560231481482</v>
      </c>
      <c r="B100" s="23" t="s">
        <v>0</v>
      </c>
      <c r="C100" s="23" t="s">
        <v>1194</v>
      </c>
      <c r="D100" s="23" t="s">
        <v>1195</v>
      </c>
      <c r="E100" s="23" t="s">
        <v>1</v>
      </c>
      <c r="F100" s="23" t="s">
        <v>2</v>
      </c>
      <c r="G100" s="23" t="s">
        <v>975</v>
      </c>
      <c r="H100" s="2" t="s">
        <v>7723</v>
      </c>
      <c r="I100" s="23" t="s">
        <v>4</v>
      </c>
      <c r="J100" s="23"/>
      <c r="K100" s="23" t="s">
        <v>9712</v>
      </c>
      <c r="L100" s="23"/>
      <c r="M100" s="23">
        <f>YEAR(Tabla2[[#This Row],[Fecha de creación]])</f>
        <v>2020</v>
      </c>
      <c r="N100" s="23">
        <f>MONTH(Tabla2[[#This Row],[Fecha de creación]])</f>
        <v>1</v>
      </c>
    </row>
    <row r="101" spans="1:14" ht="15" customHeight="1" x14ac:dyDescent="0.25">
      <c r="A101" s="26">
        <v>43847.563645833332</v>
      </c>
      <c r="B101" s="23" t="s">
        <v>0</v>
      </c>
      <c r="C101" s="23" t="s">
        <v>1196</v>
      </c>
      <c r="D101" s="23" t="s">
        <v>1197</v>
      </c>
      <c r="E101" s="23" t="s">
        <v>1</v>
      </c>
      <c r="F101" s="23" t="s">
        <v>7</v>
      </c>
      <c r="G101" s="23" t="s">
        <v>975</v>
      </c>
      <c r="H101" s="2" t="s">
        <v>7743</v>
      </c>
      <c r="I101" s="23" t="s">
        <v>4</v>
      </c>
      <c r="J101" s="23"/>
      <c r="K101" s="23" t="s">
        <v>9712</v>
      </c>
      <c r="L101" s="23"/>
      <c r="M101" s="23">
        <f>YEAR(Tabla2[[#This Row],[Fecha de creación]])</f>
        <v>2020</v>
      </c>
      <c r="N101" s="23">
        <f>MONTH(Tabla2[[#This Row],[Fecha de creación]])</f>
        <v>1</v>
      </c>
    </row>
    <row r="102" spans="1:14" ht="15" customHeight="1" x14ac:dyDescent="0.25">
      <c r="A102" s="26">
        <v>43847.569953703707</v>
      </c>
      <c r="B102" s="23" t="s">
        <v>0</v>
      </c>
      <c r="C102" s="23" t="s">
        <v>1198</v>
      </c>
      <c r="D102" s="23" t="s">
        <v>6</v>
      </c>
      <c r="E102" s="23" t="s">
        <v>1</v>
      </c>
      <c r="F102" s="23" t="s">
        <v>7</v>
      </c>
      <c r="G102" s="23" t="s">
        <v>975</v>
      </c>
      <c r="H102" s="2" t="s">
        <v>7722</v>
      </c>
      <c r="I102" s="23" t="s">
        <v>4</v>
      </c>
      <c r="J102" s="23"/>
      <c r="K102" s="23" t="s">
        <v>9712</v>
      </c>
      <c r="L102" s="23"/>
      <c r="M102" s="23">
        <f>YEAR(Tabla2[[#This Row],[Fecha de creación]])</f>
        <v>2020</v>
      </c>
      <c r="N102" s="23">
        <f>MONTH(Tabla2[[#This Row],[Fecha de creación]])</f>
        <v>1</v>
      </c>
    </row>
    <row r="103" spans="1:14" ht="15" customHeight="1" x14ac:dyDescent="0.25">
      <c r="A103" s="26">
        <v>43847.575578703705</v>
      </c>
      <c r="B103" s="23" t="s">
        <v>0</v>
      </c>
      <c r="C103" s="23" t="s">
        <v>1199</v>
      </c>
      <c r="D103" s="23" t="s">
        <v>49</v>
      </c>
      <c r="E103" s="23" t="s">
        <v>1</v>
      </c>
      <c r="F103" s="23" t="s">
        <v>7</v>
      </c>
      <c r="G103" s="23" t="s">
        <v>975</v>
      </c>
      <c r="H103" s="2" t="s">
        <v>7745</v>
      </c>
      <c r="I103" s="23" t="s">
        <v>4</v>
      </c>
      <c r="J103" s="23"/>
      <c r="K103" s="23" t="s">
        <v>9712</v>
      </c>
      <c r="L103" s="23"/>
      <c r="M103" s="23">
        <f>YEAR(Tabla2[[#This Row],[Fecha de creación]])</f>
        <v>2020</v>
      </c>
      <c r="N103" s="23">
        <f>MONTH(Tabla2[[#This Row],[Fecha de creación]])</f>
        <v>1</v>
      </c>
    </row>
    <row r="104" spans="1:14" ht="15" customHeight="1" x14ac:dyDescent="0.25">
      <c r="A104" s="26">
        <v>43847.578043981484</v>
      </c>
      <c r="B104" s="23" t="s">
        <v>0</v>
      </c>
      <c r="C104" s="23" t="s">
        <v>1200</v>
      </c>
      <c r="D104" s="23" t="s">
        <v>49</v>
      </c>
      <c r="E104" s="23" t="s">
        <v>1</v>
      </c>
      <c r="F104" s="23" t="s">
        <v>7</v>
      </c>
      <c r="G104" s="23" t="s">
        <v>975</v>
      </c>
      <c r="H104" s="2" t="s">
        <v>7745</v>
      </c>
      <c r="I104" s="23" t="s">
        <v>4</v>
      </c>
      <c r="J104" s="23"/>
      <c r="K104" s="23" t="s">
        <v>9712</v>
      </c>
      <c r="L104" s="23"/>
      <c r="M104" s="23">
        <f>YEAR(Tabla2[[#This Row],[Fecha de creación]])</f>
        <v>2020</v>
      </c>
      <c r="N104" s="23">
        <f>MONTH(Tabla2[[#This Row],[Fecha de creación]])</f>
        <v>1</v>
      </c>
    </row>
    <row r="105" spans="1:14" ht="15" customHeight="1" x14ac:dyDescent="0.25">
      <c r="A105" s="26">
        <v>43847.621331018519</v>
      </c>
      <c r="B105" s="23" t="s">
        <v>0</v>
      </c>
      <c r="C105" s="23" t="s">
        <v>1201</v>
      </c>
      <c r="D105" s="23" t="s">
        <v>979</v>
      </c>
      <c r="E105" s="23" t="s">
        <v>1</v>
      </c>
      <c r="F105" s="23" t="s">
        <v>7</v>
      </c>
      <c r="G105" s="23" t="s">
        <v>975</v>
      </c>
      <c r="H105" s="2" t="s">
        <v>7721</v>
      </c>
      <c r="I105" s="23" t="s">
        <v>11</v>
      </c>
      <c r="J105" s="23"/>
      <c r="K105" s="23" t="s">
        <v>9712</v>
      </c>
      <c r="L105" s="23"/>
      <c r="M105" s="23">
        <f>YEAR(Tabla2[[#This Row],[Fecha de creación]])</f>
        <v>2020</v>
      </c>
      <c r="N105" s="23">
        <f>MONTH(Tabla2[[#This Row],[Fecha de creación]])</f>
        <v>1</v>
      </c>
    </row>
    <row r="106" spans="1:14" ht="15" customHeight="1" x14ac:dyDescent="0.25">
      <c r="A106" s="26">
        <v>43847.642893518518</v>
      </c>
      <c r="B106" s="23" t="s">
        <v>0</v>
      </c>
      <c r="C106" s="23" t="s">
        <v>1202</v>
      </c>
      <c r="D106" s="23" t="s">
        <v>6</v>
      </c>
      <c r="E106" s="23" t="s">
        <v>1</v>
      </c>
      <c r="F106" s="23" t="s">
        <v>7</v>
      </c>
      <c r="G106" s="23" t="s">
        <v>975</v>
      </c>
      <c r="H106" s="2" t="s">
        <v>7722</v>
      </c>
      <c r="I106" s="23" t="s">
        <v>4</v>
      </c>
      <c r="J106" s="23"/>
      <c r="K106" s="23" t="s">
        <v>9712</v>
      </c>
      <c r="L106" s="23"/>
      <c r="M106" s="23">
        <f>YEAR(Tabla2[[#This Row],[Fecha de creación]])</f>
        <v>2020</v>
      </c>
      <c r="N106" s="23">
        <f>MONTH(Tabla2[[#This Row],[Fecha de creación]])</f>
        <v>1</v>
      </c>
    </row>
    <row r="107" spans="1:14" ht="15" customHeight="1" x14ac:dyDescent="0.25">
      <c r="A107" s="26">
        <v>43847.649942129632</v>
      </c>
      <c r="B107" s="23" t="s">
        <v>0</v>
      </c>
      <c r="C107" s="23" t="s">
        <v>1203</v>
      </c>
      <c r="D107" s="23" t="s">
        <v>1075</v>
      </c>
      <c r="E107" s="23" t="s">
        <v>1</v>
      </c>
      <c r="F107" s="23" t="s">
        <v>7</v>
      </c>
      <c r="G107" s="23" t="s">
        <v>975</v>
      </c>
      <c r="H107" s="2" t="s">
        <v>7731</v>
      </c>
      <c r="I107" s="23" t="s">
        <v>4</v>
      </c>
      <c r="J107" s="23"/>
      <c r="K107" s="23" t="s">
        <v>9712</v>
      </c>
      <c r="L107" s="23"/>
      <c r="M107" s="23">
        <f>YEAR(Tabla2[[#This Row],[Fecha de creación]])</f>
        <v>2020</v>
      </c>
      <c r="N107" s="23">
        <f>MONTH(Tabla2[[#This Row],[Fecha de creación]])</f>
        <v>1</v>
      </c>
    </row>
    <row r="108" spans="1:14" ht="15" customHeight="1" x14ac:dyDescent="0.25">
      <c r="A108" s="26">
        <v>43847.662615740737</v>
      </c>
      <c r="B108" s="23" t="s">
        <v>0</v>
      </c>
      <c r="C108" s="23" t="s">
        <v>1204</v>
      </c>
      <c r="D108" s="23" t="s">
        <v>295</v>
      </c>
      <c r="E108" s="23" t="s">
        <v>1</v>
      </c>
      <c r="F108" s="23" t="s">
        <v>7</v>
      </c>
      <c r="G108" s="23" t="s">
        <v>975</v>
      </c>
      <c r="H108" s="2" t="s">
        <v>7721</v>
      </c>
      <c r="I108" s="23" t="s">
        <v>4</v>
      </c>
      <c r="J108" s="23"/>
      <c r="K108" s="23" t="s">
        <v>9712</v>
      </c>
      <c r="L108" s="23"/>
      <c r="M108" s="23">
        <f>YEAR(Tabla2[[#This Row],[Fecha de creación]])</f>
        <v>2020</v>
      </c>
      <c r="N108" s="23">
        <f>MONTH(Tabla2[[#This Row],[Fecha de creación]])</f>
        <v>1</v>
      </c>
    </row>
    <row r="109" spans="1:14" ht="15" customHeight="1" x14ac:dyDescent="0.25">
      <c r="A109" s="26">
        <v>43847.673321759263</v>
      </c>
      <c r="B109" s="23" t="s">
        <v>0</v>
      </c>
      <c r="C109" s="23" t="s">
        <v>1205</v>
      </c>
      <c r="D109" s="23" t="s">
        <v>85</v>
      </c>
      <c r="E109" s="23" t="s">
        <v>1</v>
      </c>
      <c r="F109" s="23" t="s">
        <v>7</v>
      </c>
      <c r="G109" s="23" t="s">
        <v>975</v>
      </c>
      <c r="H109" s="2" t="s">
        <v>7733</v>
      </c>
      <c r="I109" s="23" t="s">
        <v>11</v>
      </c>
      <c r="J109" s="23"/>
      <c r="K109" s="23" t="s">
        <v>9712</v>
      </c>
      <c r="L109" s="23"/>
      <c r="M109" s="23">
        <f>YEAR(Tabla2[[#This Row],[Fecha de creación]])</f>
        <v>2020</v>
      </c>
      <c r="N109" s="23">
        <f>MONTH(Tabla2[[#This Row],[Fecha de creación]])</f>
        <v>1</v>
      </c>
    </row>
    <row r="110" spans="1:14" ht="15" customHeight="1" x14ac:dyDescent="0.25">
      <c r="A110" s="26">
        <v>43847.680532407408</v>
      </c>
      <c r="B110" s="23" t="s">
        <v>0</v>
      </c>
      <c r="C110" s="23" t="s">
        <v>1206</v>
      </c>
      <c r="D110" s="23" t="s">
        <v>989</v>
      </c>
      <c r="E110" s="23" t="s">
        <v>1</v>
      </c>
      <c r="F110" s="23" t="s">
        <v>2</v>
      </c>
      <c r="G110" s="23" t="s">
        <v>975</v>
      </c>
      <c r="H110" s="2" t="s">
        <v>7723</v>
      </c>
      <c r="I110" s="23" t="s">
        <v>4</v>
      </c>
      <c r="J110" s="23"/>
      <c r="K110" s="23" t="s">
        <v>9712</v>
      </c>
      <c r="L110" s="23"/>
      <c r="M110" s="23">
        <f>YEAR(Tabla2[[#This Row],[Fecha de creación]])</f>
        <v>2020</v>
      </c>
      <c r="N110" s="23">
        <f>MONTH(Tabla2[[#This Row],[Fecha de creación]])</f>
        <v>1</v>
      </c>
    </row>
    <row r="111" spans="1:14" ht="15" customHeight="1" x14ac:dyDescent="0.25">
      <c r="A111" s="26">
        <v>43847.758217592593</v>
      </c>
      <c r="B111" s="23" t="s">
        <v>0</v>
      </c>
      <c r="C111" s="23" t="s">
        <v>1207</v>
      </c>
      <c r="D111" s="23" t="s">
        <v>1208</v>
      </c>
      <c r="E111" s="23" t="s">
        <v>1</v>
      </c>
      <c r="F111" s="23" t="s">
        <v>2</v>
      </c>
      <c r="G111" s="23" t="s">
        <v>975</v>
      </c>
      <c r="H111" s="2" t="s">
        <v>7723</v>
      </c>
      <c r="I111" s="23" t="s">
        <v>4</v>
      </c>
      <c r="J111" s="23"/>
      <c r="K111" s="23" t="s">
        <v>9712</v>
      </c>
      <c r="L111" s="23"/>
      <c r="M111" s="23">
        <f>YEAR(Tabla2[[#This Row],[Fecha de creación]])</f>
        <v>2020</v>
      </c>
      <c r="N111" s="23">
        <f>MONTH(Tabla2[[#This Row],[Fecha de creación]])</f>
        <v>1</v>
      </c>
    </row>
    <row r="112" spans="1:14" ht="15" customHeight="1" x14ac:dyDescent="0.25">
      <c r="A112" s="26">
        <v>43847.771990740737</v>
      </c>
      <c r="B112" s="23" t="s">
        <v>0</v>
      </c>
      <c r="C112" s="23" t="s">
        <v>1209</v>
      </c>
      <c r="D112" s="23" t="s">
        <v>364</v>
      </c>
      <c r="E112" s="23" t="s">
        <v>1</v>
      </c>
      <c r="F112" s="23" t="s">
        <v>7</v>
      </c>
      <c r="G112" s="23" t="s">
        <v>975</v>
      </c>
      <c r="H112" s="2" t="s">
        <v>7725</v>
      </c>
      <c r="I112" s="23" t="s">
        <v>11</v>
      </c>
      <c r="J112" s="23"/>
      <c r="K112" s="23" t="s">
        <v>9712</v>
      </c>
      <c r="L112" s="23"/>
      <c r="M112" s="23">
        <f>YEAR(Tabla2[[#This Row],[Fecha de creación]])</f>
        <v>2020</v>
      </c>
      <c r="N112" s="23">
        <f>MONTH(Tabla2[[#This Row],[Fecha de creación]])</f>
        <v>1</v>
      </c>
    </row>
    <row r="113" spans="1:14" ht="15" customHeight="1" x14ac:dyDescent="0.25">
      <c r="A113" s="26">
        <v>43849.378865740742</v>
      </c>
      <c r="B113" s="23" t="s">
        <v>0</v>
      </c>
      <c r="C113" s="23" t="s">
        <v>1210</v>
      </c>
      <c r="D113" s="23" t="s">
        <v>1211</v>
      </c>
      <c r="E113" s="23" t="s">
        <v>1</v>
      </c>
      <c r="F113" s="23" t="s">
        <v>2</v>
      </c>
      <c r="G113" s="23" t="s">
        <v>975</v>
      </c>
      <c r="H113" s="2" t="s">
        <v>7723</v>
      </c>
      <c r="I113" s="23" t="s">
        <v>120</v>
      </c>
      <c r="J113" s="23"/>
      <c r="K113" s="23" t="s">
        <v>9536</v>
      </c>
      <c r="L113" s="23"/>
      <c r="M113" s="23">
        <f>YEAR(Tabla2[[#This Row],[Fecha de creación]])</f>
        <v>2020</v>
      </c>
      <c r="N113" s="23">
        <f>MONTH(Tabla2[[#This Row],[Fecha de creación]])</f>
        <v>1</v>
      </c>
    </row>
    <row r="114" spans="1:14" ht="15" customHeight="1" x14ac:dyDescent="0.25">
      <c r="A114" s="26">
        <v>43849.411481481482</v>
      </c>
      <c r="B114" s="23" t="s">
        <v>0</v>
      </c>
      <c r="C114" s="23" t="s">
        <v>1212</v>
      </c>
      <c r="D114" s="23" t="s">
        <v>1213</v>
      </c>
      <c r="E114" s="23" t="s">
        <v>1</v>
      </c>
      <c r="F114" s="23" t="s">
        <v>2</v>
      </c>
      <c r="G114" s="23" t="s">
        <v>975</v>
      </c>
      <c r="H114" s="2" t="s">
        <v>7723</v>
      </c>
      <c r="I114" s="23" t="s">
        <v>120</v>
      </c>
      <c r="J114" s="23"/>
      <c r="K114" s="23" t="s">
        <v>9536</v>
      </c>
      <c r="L114" s="23"/>
      <c r="M114" s="23">
        <f>YEAR(Tabla2[[#This Row],[Fecha de creación]])</f>
        <v>2020</v>
      </c>
      <c r="N114" s="23">
        <f>MONTH(Tabla2[[#This Row],[Fecha de creación]])</f>
        <v>1</v>
      </c>
    </row>
    <row r="115" spans="1:14" ht="15" customHeight="1" x14ac:dyDescent="0.25">
      <c r="A115" s="26">
        <v>43849.503483796296</v>
      </c>
      <c r="B115" s="23" t="s">
        <v>0</v>
      </c>
      <c r="C115" s="23" t="s">
        <v>1214</v>
      </c>
      <c r="D115" s="23" t="s">
        <v>1215</v>
      </c>
      <c r="E115" s="23" t="s">
        <v>1</v>
      </c>
      <c r="F115" s="23" t="s">
        <v>7</v>
      </c>
      <c r="G115" s="23" t="s">
        <v>975</v>
      </c>
      <c r="H115" s="2" t="s">
        <v>7721</v>
      </c>
      <c r="I115" s="23" t="s">
        <v>120</v>
      </c>
      <c r="J115" s="23"/>
      <c r="K115" s="23" t="s">
        <v>9536</v>
      </c>
      <c r="L115" s="23"/>
      <c r="M115" s="23">
        <f>YEAR(Tabla2[[#This Row],[Fecha de creación]])</f>
        <v>2020</v>
      </c>
      <c r="N115" s="23">
        <f>MONTH(Tabla2[[#This Row],[Fecha de creación]])</f>
        <v>1</v>
      </c>
    </row>
    <row r="116" spans="1:14" ht="15" customHeight="1" x14ac:dyDescent="0.25">
      <c r="A116" s="26">
        <v>43849.582557870373</v>
      </c>
      <c r="B116" s="23" t="s">
        <v>0</v>
      </c>
      <c r="C116" s="23" t="s">
        <v>1216</v>
      </c>
      <c r="D116" s="23" t="s">
        <v>1027</v>
      </c>
      <c r="E116" s="23" t="s">
        <v>1</v>
      </c>
      <c r="F116" s="23" t="s">
        <v>7</v>
      </c>
      <c r="G116" s="23" t="s">
        <v>975</v>
      </c>
      <c r="H116" s="2" t="s">
        <v>7729</v>
      </c>
      <c r="I116" s="23" t="s">
        <v>4</v>
      </c>
      <c r="J116" s="23"/>
      <c r="K116" s="23" t="s">
        <v>9536</v>
      </c>
      <c r="L116" s="23"/>
      <c r="M116" s="23">
        <f>YEAR(Tabla2[[#This Row],[Fecha de creación]])</f>
        <v>2020</v>
      </c>
      <c r="N116" s="23">
        <f>MONTH(Tabla2[[#This Row],[Fecha de creación]])</f>
        <v>1</v>
      </c>
    </row>
    <row r="117" spans="1:14" ht="15" customHeight="1" x14ac:dyDescent="0.25">
      <c r="A117" s="26">
        <v>43849.684108796297</v>
      </c>
      <c r="B117" s="23" t="s">
        <v>0</v>
      </c>
      <c r="C117" s="23" t="s">
        <v>1217</v>
      </c>
      <c r="D117" s="23" t="s">
        <v>1218</v>
      </c>
      <c r="E117" s="23" t="s">
        <v>1</v>
      </c>
      <c r="F117" s="23" t="s">
        <v>2</v>
      </c>
      <c r="G117" s="23" t="s">
        <v>975</v>
      </c>
      <c r="H117" s="2" t="s">
        <v>7723</v>
      </c>
      <c r="I117" s="23" t="s">
        <v>120</v>
      </c>
      <c r="J117" s="23"/>
      <c r="K117" s="23" t="s">
        <v>9536</v>
      </c>
      <c r="L117" s="23"/>
      <c r="M117" s="23">
        <f>YEAR(Tabla2[[#This Row],[Fecha de creación]])</f>
        <v>2020</v>
      </c>
      <c r="N117" s="23">
        <f>MONTH(Tabla2[[#This Row],[Fecha de creación]])</f>
        <v>1</v>
      </c>
    </row>
    <row r="118" spans="1:14" ht="15" customHeight="1" x14ac:dyDescent="0.25">
      <c r="A118" s="26">
        <v>43849.717870370368</v>
      </c>
      <c r="B118" s="23" t="s">
        <v>0</v>
      </c>
      <c r="C118" s="23" t="s">
        <v>1219</v>
      </c>
      <c r="D118" s="23" t="s">
        <v>6</v>
      </c>
      <c r="E118" s="23" t="s">
        <v>1</v>
      </c>
      <c r="F118" s="23" t="s">
        <v>7</v>
      </c>
      <c r="G118" s="23" t="s">
        <v>975</v>
      </c>
      <c r="H118" s="2" t="s">
        <v>7722</v>
      </c>
      <c r="I118" s="23" t="s">
        <v>4</v>
      </c>
      <c r="J118" s="23"/>
      <c r="K118" s="23" t="s">
        <v>9712</v>
      </c>
      <c r="L118" s="23"/>
      <c r="M118" s="23">
        <f>YEAR(Tabla2[[#This Row],[Fecha de creación]])</f>
        <v>2020</v>
      </c>
      <c r="N118" s="23">
        <f>MONTH(Tabla2[[#This Row],[Fecha de creación]])</f>
        <v>1</v>
      </c>
    </row>
    <row r="119" spans="1:14" ht="15" customHeight="1" x14ac:dyDescent="0.25">
      <c r="A119" s="26">
        <v>43851.740763888891</v>
      </c>
      <c r="B119" s="23" t="s">
        <v>0</v>
      </c>
      <c r="C119" s="23" t="s">
        <v>1220</v>
      </c>
      <c r="D119" s="23" t="s">
        <v>364</v>
      </c>
      <c r="E119" s="23" t="s">
        <v>1</v>
      </c>
      <c r="F119" s="23" t="s">
        <v>7</v>
      </c>
      <c r="G119" s="23" t="s">
        <v>975</v>
      </c>
      <c r="H119" s="2" t="s">
        <v>7725</v>
      </c>
      <c r="I119" s="23" t="s">
        <v>4</v>
      </c>
      <c r="J119" s="23"/>
      <c r="K119" s="23" t="s">
        <v>9712</v>
      </c>
      <c r="L119" s="23"/>
      <c r="M119" s="23">
        <f>YEAR(Tabla2[[#This Row],[Fecha de creación]])</f>
        <v>2020</v>
      </c>
      <c r="N119" s="23">
        <f>MONTH(Tabla2[[#This Row],[Fecha de creación]])</f>
        <v>1</v>
      </c>
    </row>
    <row r="120" spans="1:14" ht="15" customHeight="1" x14ac:dyDescent="0.25">
      <c r="A120" s="26">
        <v>43851.744004629632</v>
      </c>
      <c r="B120" s="23" t="s">
        <v>0</v>
      </c>
      <c r="C120" s="23" t="s">
        <v>1221</v>
      </c>
      <c r="D120" s="23" t="s">
        <v>364</v>
      </c>
      <c r="E120" s="23" t="s">
        <v>1</v>
      </c>
      <c r="F120" s="23" t="s">
        <v>7</v>
      </c>
      <c r="G120" s="23" t="s">
        <v>975</v>
      </c>
      <c r="H120" s="2" t="s">
        <v>7725</v>
      </c>
      <c r="I120" s="23" t="s">
        <v>11</v>
      </c>
      <c r="J120" s="23"/>
      <c r="K120" s="23" t="s">
        <v>9712</v>
      </c>
      <c r="L120" s="23"/>
      <c r="M120" s="23">
        <f>YEAR(Tabla2[[#This Row],[Fecha de creación]])</f>
        <v>2020</v>
      </c>
      <c r="N120" s="23">
        <f>MONTH(Tabla2[[#This Row],[Fecha de creación]])</f>
        <v>1</v>
      </c>
    </row>
    <row r="121" spans="1:14" ht="15" customHeight="1" x14ac:dyDescent="0.25">
      <c r="A121" s="26">
        <v>43851.757893518516</v>
      </c>
      <c r="B121" s="23" t="s">
        <v>0</v>
      </c>
      <c r="C121" s="23" t="s">
        <v>1222</v>
      </c>
      <c r="D121" s="23" t="s">
        <v>49</v>
      </c>
      <c r="E121" s="23" t="s">
        <v>1</v>
      </c>
      <c r="F121" s="23" t="s">
        <v>7</v>
      </c>
      <c r="G121" s="23" t="s">
        <v>975</v>
      </c>
      <c r="H121" s="2" t="s">
        <v>7745</v>
      </c>
      <c r="I121" s="23" t="s">
        <v>4</v>
      </c>
      <c r="J121" s="23"/>
      <c r="K121" s="23" t="s">
        <v>9712</v>
      </c>
      <c r="L121" s="23"/>
      <c r="M121" s="23">
        <f>YEAR(Tabla2[[#This Row],[Fecha de creación]])</f>
        <v>2020</v>
      </c>
      <c r="N121" s="23">
        <f>MONTH(Tabla2[[#This Row],[Fecha de creación]])</f>
        <v>1</v>
      </c>
    </row>
    <row r="122" spans="1:14" ht="15" customHeight="1" x14ac:dyDescent="0.25">
      <c r="A122" s="26">
        <v>43851.761493055557</v>
      </c>
      <c r="B122" s="23" t="s">
        <v>0</v>
      </c>
      <c r="C122" s="23" t="s">
        <v>1223</v>
      </c>
      <c r="D122" s="23" t="s">
        <v>1224</v>
      </c>
      <c r="E122" s="23" t="s">
        <v>1</v>
      </c>
      <c r="F122" s="23" t="s">
        <v>2</v>
      </c>
      <c r="G122" s="23" t="s">
        <v>975</v>
      </c>
      <c r="H122" s="2" t="s">
        <v>7723</v>
      </c>
      <c r="I122" s="23" t="s">
        <v>4</v>
      </c>
      <c r="J122" s="23"/>
      <c r="K122" s="23" t="s">
        <v>9712</v>
      </c>
      <c r="L122" s="23"/>
      <c r="M122" s="23">
        <f>YEAR(Tabla2[[#This Row],[Fecha de creación]])</f>
        <v>2020</v>
      </c>
      <c r="N122" s="23">
        <f>MONTH(Tabla2[[#This Row],[Fecha de creación]])</f>
        <v>1</v>
      </c>
    </row>
    <row r="123" spans="1:14" ht="15" customHeight="1" x14ac:dyDescent="0.25">
      <c r="A123" s="26">
        <v>43851.824363425927</v>
      </c>
      <c r="B123" s="23" t="s">
        <v>0</v>
      </c>
      <c r="C123" s="23" t="s">
        <v>1225</v>
      </c>
      <c r="D123" s="23" t="s">
        <v>6</v>
      </c>
      <c r="E123" s="23" t="s">
        <v>1</v>
      </c>
      <c r="F123" s="23" t="s">
        <v>7</v>
      </c>
      <c r="G123" s="23" t="s">
        <v>975</v>
      </c>
      <c r="H123" s="2" t="s">
        <v>7722</v>
      </c>
      <c r="I123" s="23" t="s">
        <v>4</v>
      </c>
      <c r="J123" s="23"/>
      <c r="K123" s="23" t="s">
        <v>9712</v>
      </c>
      <c r="L123" s="23"/>
      <c r="M123" s="23">
        <f>YEAR(Tabla2[[#This Row],[Fecha de creación]])</f>
        <v>2020</v>
      </c>
      <c r="N123" s="23">
        <f>MONTH(Tabla2[[#This Row],[Fecha de creación]])</f>
        <v>1</v>
      </c>
    </row>
    <row r="124" spans="1:14" ht="15" customHeight="1" x14ac:dyDescent="0.25">
      <c r="A124" s="26">
        <v>43851.833912037036</v>
      </c>
      <c r="B124" s="23" t="s">
        <v>0</v>
      </c>
      <c r="C124" s="23" t="s">
        <v>1226</v>
      </c>
      <c r="D124" s="23" t="s">
        <v>223</v>
      </c>
      <c r="E124" s="23" t="s">
        <v>1</v>
      </c>
      <c r="F124" s="23" t="s">
        <v>2</v>
      </c>
      <c r="G124" s="23" t="s">
        <v>975</v>
      </c>
      <c r="H124" s="2" t="s">
        <v>7723</v>
      </c>
      <c r="I124" s="23" t="s">
        <v>7412</v>
      </c>
      <c r="J124" s="23"/>
      <c r="K124" s="23" t="s">
        <v>9712</v>
      </c>
      <c r="L124" s="23"/>
      <c r="M124" s="23">
        <f>YEAR(Tabla2[[#This Row],[Fecha de creación]])</f>
        <v>2020</v>
      </c>
      <c r="N124" s="23">
        <f>MONTH(Tabla2[[#This Row],[Fecha de creación]])</f>
        <v>1</v>
      </c>
    </row>
    <row r="125" spans="1:14" ht="15" customHeight="1" x14ac:dyDescent="0.25">
      <c r="A125" s="26">
        <v>43851.835833333331</v>
      </c>
      <c r="B125" s="23" t="s">
        <v>0</v>
      </c>
      <c r="C125" s="23" t="s">
        <v>1227</v>
      </c>
      <c r="D125" s="23" t="s">
        <v>1228</v>
      </c>
      <c r="E125" s="23" t="s">
        <v>1</v>
      </c>
      <c r="F125" s="23" t="s">
        <v>7</v>
      </c>
      <c r="G125" s="23" t="s">
        <v>975</v>
      </c>
      <c r="H125" s="2" t="s">
        <v>7728</v>
      </c>
      <c r="I125" s="23" t="s">
        <v>4</v>
      </c>
      <c r="J125" s="23"/>
      <c r="K125" s="23" t="s">
        <v>9712</v>
      </c>
      <c r="L125" s="23"/>
      <c r="M125" s="23">
        <f>YEAR(Tabla2[[#This Row],[Fecha de creación]])</f>
        <v>2020</v>
      </c>
      <c r="N125" s="23">
        <f>MONTH(Tabla2[[#This Row],[Fecha de creación]])</f>
        <v>1</v>
      </c>
    </row>
    <row r="126" spans="1:14" ht="15" customHeight="1" x14ac:dyDescent="0.25">
      <c r="A126" s="26">
        <v>43851.916875000003</v>
      </c>
      <c r="B126" s="23" t="s">
        <v>0</v>
      </c>
      <c r="C126" s="23" t="s">
        <v>1229</v>
      </c>
      <c r="D126" s="23" t="s">
        <v>21</v>
      </c>
      <c r="E126" s="23" t="s">
        <v>1</v>
      </c>
      <c r="F126" s="23" t="s">
        <v>7</v>
      </c>
      <c r="G126" s="23" t="s">
        <v>975</v>
      </c>
      <c r="H126" s="2" t="s">
        <v>7744</v>
      </c>
      <c r="I126" s="23" t="s">
        <v>11</v>
      </c>
      <c r="J126" s="23"/>
      <c r="K126" s="23" t="s">
        <v>9712</v>
      </c>
      <c r="L126" s="23"/>
      <c r="M126" s="23">
        <f>YEAR(Tabla2[[#This Row],[Fecha de creación]])</f>
        <v>2020</v>
      </c>
      <c r="N126" s="23">
        <f>MONTH(Tabla2[[#This Row],[Fecha de creación]])</f>
        <v>1</v>
      </c>
    </row>
    <row r="127" spans="1:14" ht="15" customHeight="1" x14ac:dyDescent="0.25">
      <c r="A127" s="26">
        <v>43852.570254629631</v>
      </c>
      <c r="B127" s="23" t="s">
        <v>0</v>
      </c>
      <c r="C127" s="23" t="s">
        <v>1230</v>
      </c>
      <c r="D127" s="23" t="s">
        <v>1023</v>
      </c>
      <c r="E127" s="23" t="s">
        <v>1</v>
      </c>
      <c r="F127" s="23" t="s">
        <v>2</v>
      </c>
      <c r="G127" s="23" t="s">
        <v>975</v>
      </c>
      <c r="H127" s="2" t="s">
        <v>7723</v>
      </c>
      <c r="I127" s="23" t="s">
        <v>43</v>
      </c>
      <c r="J127" s="23"/>
      <c r="K127" s="23" t="s">
        <v>9712</v>
      </c>
      <c r="L127" s="23"/>
      <c r="M127" s="23">
        <f>YEAR(Tabla2[[#This Row],[Fecha de creación]])</f>
        <v>2020</v>
      </c>
      <c r="N127" s="23">
        <f>MONTH(Tabla2[[#This Row],[Fecha de creación]])</f>
        <v>1</v>
      </c>
    </row>
    <row r="128" spans="1:14" ht="15" customHeight="1" x14ac:dyDescent="0.25">
      <c r="A128" s="26">
        <v>43852.580057870371</v>
      </c>
      <c r="B128" s="23" t="s">
        <v>0</v>
      </c>
      <c r="C128" s="23" t="s">
        <v>1231</v>
      </c>
      <c r="D128" s="23" t="s">
        <v>6</v>
      </c>
      <c r="E128" s="23" t="s">
        <v>1</v>
      </c>
      <c r="F128" s="23" t="s">
        <v>7</v>
      </c>
      <c r="G128" s="23" t="s">
        <v>975</v>
      </c>
      <c r="H128" s="2" t="s">
        <v>7722</v>
      </c>
      <c r="I128" s="23" t="s">
        <v>4</v>
      </c>
      <c r="J128" s="23"/>
      <c r="K128" s="23" t="s">
        <v>9712</v>
      </c>
      <c r="L128" s="23"/>
      <c r="M128" s="23">
        <f>YEAR(Tabla2[[#This Row],[Fecha de creación]])</f>
        <v>2020</v>
      </c>
      <c r="N128" s="23">
        <f>MONTH(Tabla2[[#This Row],[Fecha de creación]])</f>
        <v>1</v>
      </c>
    </row>
    <row r="129" spans="1:14" ht="15" customHeight="1" x14ac:dyDescent="0.25">
      <c r="A129" s="26">
        <v>43852.582627314812</v>
      </c>
      <c r="B129" s="23" t="s">
        <v>0</v>
      </c>
      <c r="C129" s="23" t="s">
        <v>1232</v>
      </c>
      <c r="D129" s="23" t="s">
        <v>6</v>
      </c>
      <c r="E129" s="23" t="s">
        <v>1</v>
      </c>
      <c r="F129" s="23" t="s">
        <v>7</v>
      </c>
      <c r="G129" s="23" t="s">
        <v>975</v>
      </c>
      <c r="H129" s="2" t="s">
        <v>7722</v>
      </c>
      <c r="I129" s="23" t="s">
        <v>4</v>
      </c>
      <c r="J129" s="23"/>
      <c r="K129" s="23" t="s">
        <v>9712</v>
      </c>
      <c r="L129" s="23"/>
      <c r="M129" s="23">
        <f>YEAR(Tabla2[[#This Row],[Fecha de creación]])</f>
        <v>2020</v>
      </c>
      <c r="N129" s="23">
        <f>MONTH(Tabla2[[#This Row],[Fecha de creación]])</f>
        <v>1</v>
      </c>
    </row>
    <row r="130" spans="1:14" ht="15" customHeight="1" x14ac:dyDescent="0.25">
      <c r="A130" s="26">
        <v>43852.594131944446</v>
      </c>
      <c r="B130" s="23" t="s">
        <v>0</v>
      </c>
      <c r="C130" s="23" t="s">
        <v>1233</v>
      </c>
      <c r="D130" s="23" t="s">
        <v>6</v>
      </c>
      <c r="E130" s="23" t="s">
        <v>1</v>
      </c>
      <c r="F130" s="23" t="s">
        <v>7</v>
      </c>
      <c r="G130" s="23" t="s">
        <v>975</v>
      </c>
      <c r="H130" s="2" t="s">
        <v>7722</v>
      </c>
      <c r="I130" s="23" t="s">
        <v>4</v>
      </c>
      <c r="J130" s="23"/>
      <c r="K130" s="23" t="s">
        <v>9712</v>
      </c>
      <c r="L130" s="23"/>
      <c r="M130" s="23">
        <f>YEAR(Tabla2[[#This Row],[Fecha de creación]])</f>
        <v>2020</v>
      </c>
      <c r="N130" s="23">
        <f>MONTH(Tabla2[[#This Row],[Fecha de creación]])</f>
        <v>1</v>
      </c>
    </row>
    <row r="131" spans="1:14" ht="15" customHeight="1" x14ac:dyDescent="0.25">
      <c r="A131" s="26">
        <v>43852.597060185188</v>
      </c>
      <c r="B131" s="23" t="s">
        <v>0</v>
      </c>
      <c r="C131" s="23" t="s">
        <v>1234</v>
      </c>
      <c r="D131" s="23" t="s">
        <v>6</v>
      </c>
      <c r="E131" s="23" t="s">
        <v>1</v>
      </c>
      <c r="F131" s="23" t="s">
        <v>7</v>
      </c>
      <c r="G131" s="23" t="s">
        <v>975</v>
      </c>
      <c r="H131" s="2" t="s">
        <v>7722</v>
      </c>
      <c r="I131" s="23" t="s">
        <v>4</v>
      </c>
      <c r="J131" s="23"/>
      <c r="K131" s="23" t="s">
        <v>9712</v>
      </c>
      <c r="L131" s="23"/>
      <c r="M131" s="23">
        <f>YEAR(Tabla2[[#This Row],[Fecha de creación]])</f>
        <v>2020</v>
      </c>
      <c r="N131" s="23">
        <f>MONTH(Tabla2[[#This Row],[Fecha de creación]])</f>
        <v>1</v>
      </c>
    </row>
    <row r="132" spans="1:14" ht="15" customHeight="1" x14ac:dyDescent="0.25">
      <c r="A132" s="26">
        <v>43852.671134259261</v>
      </c>
      <c r="B132" s="23" t="s">
        <v>0</v>
      </c>
      <c r="C132" s="23" t="s">
        <v>1235</v>
      </c>
      <c r="D132" s="23" t="s">
        <v>1036</v>
      </c>
      <c r="E132" s="23" t="s">
        <v>1</v>
      </c>
      <c r="F132" s="23" t="s">
        <v>2</v>
      </c>
      <c r="G132" s="23" t="s">
        <v>975</v>
      </c>
      <c r="H132" s="2" t="s">
        <v>7723</v>
      </c>
      <c r="I132" s="23" t="s">
        <v>43</v>
      </c>
      <c r="J132" s="23"/>
      <c r="K132" s="23" t="s">
        <v>9712</v>
      </c>
      <c r="L132" s="23"/>
      <c r="M132" s="23">
        <f>YEAR(Tabla2[[#This Row],[Fecha de creación]])</f>
        <v>2020</v>
      </c>
      <c r="N132" s="23">
        <f>MONTH(Tabla2[[#This Row],[Fecha de creación]])</f>
        <v>1</v>
      </c>
    </row>
    <row r="133" spans="1:14" ht="15" customHeight="1" x14ac:dyDescent="0.25">
      <c r="A133" s="26">
        <v>43852.69222222222</v>
      </c>
      <c r="B133" s="23" t="s">
        <v>0</v>
      </c>
      <c r="C133" s="23" t="s">
        <v>1236</v>
      </c>
      <c r="D133" s="23" t="s">
        <v>1032</v>
      </c>
      <c r="E133" s="23" t="s">
        <v>1</v>
      </c>
      <c r="F133" s="23" t="s">
        <v>7</v>
      </c>
      <c r="G133" s="23" t="s">
        <v>975</v>
      </c>
      <c r="H133" s="2" t="s">
        <v>7724</v>
      </c>
      <c r="I133" s="23" t="s">
        <v>11</v>
      </c>
      <c r="J133" s="23"/>
      <c r="K133" s="23" t="s">
        <v>9712</v>
      </c>
      <c r="L133" s="23"/>
      <c r="M133" s="23">
        <f>YEAR(Tabla2[[#This Row],[Fecha de creación]])</f>
        <v>2020</v>
      </c>
      <c r="N133" s="23">
        <f>MONTH(Tabla2[[#This Row],[Fecha de creación]])</f>
        <v>1</v>
      </c>
    </row>
    <row r="134" spans="1:14" ht="15" customHeight="1" x14ac:dyDescent="0.25">
      <c r="A134" s="26">
        <v>43852.749872685185</v>
      </c>
      <c r="B134" s="23" t="s">
        <v>0</v>
      </c>
      <c r="C134" s="23" t="s">
        <v>1237</v>
      </c>
      <c r="D134" s="23" t="s">
        <v>6</v>
      </c>
      <c r="E134" s="23" t="s">
        <v>1</v>
      </c>
      <c r="F134" s="23" t="s">
        <v>7</v>
      </c>
      <c r="G134" s="23" t="s">
        <v>975</v>
      </c>
      <c r="H134" s="2" t="s">
        <v>7722</v>
      </c>
      <c r="I134" s="23" t="s">
        <v>4</v>
      </c>
      <c r="J134" s="23"/>
      <c r="K134" s="23" t="s">
        <v>9712</v>
      </c>
      <c r="L134" s="23"/>
      <c r="M134" s="23">
        <f>YEAR(Tabla2[[#This Row],[Fecha de creación]])</f>
        <v>2020</v>
      </c>
      <c r="N134" s="23">
        <f>MONTH(Tabla2[[#This Row],[Fecha de creación]])</f>
        <v>1</v>
      </c>
    </row>
    <row r="135" spans="1:14" ht="15" customHeight="1" x14ac:dyDescent="0.25">
      <c r="A135" s="26">
        <v>43852.765648148146</v>
      </c>
      <c r="B135" s="23" t="s">
        <v>0</v>
      </c>
      <c r="C135" s="23" t="s">
        <v>1238</v>
      </c>
      <c r="D135" s="23" t="s">
        <v>6</v>
      </c>
      <c r="E135" s="23" t="s">
        <v>1</v>
      </c>
      <c r="F135" s="23" t="s">
        <v>7</v>
      </c>
      <c r="G135" s="23" t="s">
        <v>975</v>
      </c>
      <c r="H135" s="2" t="s">
        <v>7722</v>
      </c>
      <c r="I135" s="23" t="s">
        <v>4</v>
      </c>
      <c r="J135" s="23"/>
      <c r="K135" s="23" t="s">
        <v>9712</v>
      </c>
      <c r="L135" s="23"/>
      <c r="M135" s="23">
        <f>YEAR(Tabla2[[#This Row],[Fecha de creación]])</f>
        <v>2020</v>
      </c>
      <c r="N135" s="23">
        <f>MONTH(Tabla2[[#This Row],[Fecha de creación]])</f>
        <v>1</v>
      </c>
    </row>
    <row r="136" spans="1:14" ht="15" customHeight="1" x14ac:dyDescent="0.25">
      <c r="A136" s="26">
        <v>43852.848495370374</v>
      </c>
      <c r="B136" s="23" t="s">
        <v>0</v>
      </c>
      <c r="C136" s="23" t="s">
        <v>1239</v>
      </c>
      <c r="D136" s="23" t="s">
        <v>1059</v>
      </c>
      <c r="E136" s="23" t="s">
        <v>1</v>
      </c>
      <c r="F136" s="23" t="s">
        <v>2</v>
      </c>
      <c r="G136" s="23" t="s">
        <v>975</v>
      </c>
      <c r="H136" s="2" t="s">
        <v>7723</v>
      </c>
      <c r="I136" s="23" t="s">
        <v>4</v>
      </c>
      <c r="J136" s="23"/>
      <c r="K136" s="23" t="s">
        <v>9712</v>
      </c>
      <c r="L136" s="23"/>
      <c r="M136" s="23">
        <f>YEAR(Tabla2[[#This Row],[Fecha de creación]])</f>
        <v>2020</v>
      </c>
      <c r="N136" s="23">
        <f>MONTH(Tabla2[[#This Row],[Fecha de creación]])</f>
        <v>1</v>
      </c>
    </row>
    <row r="137" spans="1:14" ht="15" customHeight="1" x14ac:dyDescent="0.25">
      <c r="A137" s="26">
        <v>43852.870578703703</v>
      </c>
      <c r="B137" s="23" t="s">
        <v>0</v>
      </c>
      <c r="C137" s="23" t="s">
        <v>1240</v>
      </c>
      <c r="D137" s="23" t="s">
        <v>1241</v>
      </c>
      <c r="E137" s="23" t="s">
        <v>1</v>
      </c>
      <c r="F137" s="23" t="s">
        <v>7</v>
      </c>
      <c r="G137" s="23" t="s">
        <v>975</v>
      </c>
      <c r="H137" s="2" t="s">
        <v>7744</v>
      </c>
      <c r="I137" s="23" t="s">
        <v>11</v>
      </c>
      <c r="J137" s="23"/>
      <c r="K137" s="23" t="s">
        <v>9712</v>
      </c>
      <c r="L137" s="23"/>
      <c r="M137" s="23">
        <f>YEAR(Tabla2[[#This Row],[Fecha de creación]])</f>
        <v>2020</v>
      </c>
      <c r="N137" s="23">
        <f>MONTH(Tabla2[[#This Row],[Fecha de creación]])</f>
        <v>1</v>
      </c>
    </row>
    <row r="138" spans="1:14" ht="15" customHeight="1" x14ac:dyDescent="0.25">
      <c r="A138" s="26">
        <v>43853.568136574075</v>
      </c>
      <c r="B138" s="23" t="s">
        <v>0</v>
      </c>
      <c r="C138" s="23" t="s">
        <v>1242</v>
      </c>
      <c r="D138" s="23" t="s">
        <v>49</v>
      </c>
      <c r="E138" s="23" t="s">
        <v>1</v>
      </c>
      <c r="F138" s="23" t="s">
        <v>7</v>
      </c>
      <c r="G138" s="23" t="s">
        <v>975</v>
      </c>
      <c r="H138" s="2" t="s">
        <v>7745</v>
      </c>
      <c r="I138" s="23" t="s">
        <v>4</v>
      </c>
      <c r="J138" s="23"/>
      <c r="K138" s="23" t="s">
        <v>9712</v>
      </c>
      <c r="L138" s="23"/>
      <c r="M138" s="23">
        <f>YEAR(Tabla2[[#This Row],[Fecha de creación]])</f>
        <v>2020</v>
      </c>
      <c r="N138" s="23">
        <f>MONTH(Tabla2[[#This Row],[Fecha de creación]])</f>
        <v>1</v>
      </c>
    </row>
    <row r="139" spans="1:14" ht="15" customHeight="1" x14ac:dyDescent="0.25">
      <c r="A139" s="26">
        <v>43853.582812499997</v>
      </c>
      <c r="B139" s="23" t="s">
        <v>0</v>
      </c>
      <c r="C139" s="23" t="s">
        <v>1243</v>
      </c>
      <c r="D139" s="23" t="s">
        <v>49</v>
      </c>
      <c r="E139" s="23" t="s">
        <v>1</v>
      </c>
      <c r="F139" s="23" t="s">
        <v>7</v>
      </c>
      <c r="G139" s="23" t="s">
        <v>975</v>
      </c>
      <c r="H139" s="2" t="s">
        <v>7745</v>
      </c>
      <c r="I139" s="23" t="s">
        <v>4</v>
      </c>
      <c r="J139" s="23"/>
      <c r="K139" s="23" t="s">
        <v>9712</v>
      </c>
      <c r="L139" s="23"/>
      <c r="M139" s="23">
        <f>YEAR(Tabla2[[#This Row],[Fecha de creación]])</f>
        <v>2020</v>
      </c>
      <c r="N139" s="23">
        <f>MONTH(Tabla2[[#This Row],[Fecha de creación]])</f>
        <v>1</v>
      </c>
    </row>
    <row r="140" spans="1:14" ht="15" customHeight="1" x14ac:dyDescent="0.25">
      <c r="A140" s="26">
        <v>43853.609178240738</v>
      </c>
      <c r="B140" s="23" t="s">
        <v>0</v>
      </c>
      <c r="C140" s="23" t="s">
        <v>1244</v>
      </c>
      <c r="D140" s="23" t="s">
        <v>586</v>
      </c>
      <c r="E140" s="23" t="s">
        <v>1</v>
      </c>
      <c r="F140" s="23" t="s">
        <v>2</v>
      </c>
      <c r="G140" s="23" t="s">
        <v>975</v>
      </c>
      <c r="H140" s="2" t="s">
        <v>7723</v>
      </c>
      <c r="I140" s="23" t="s">
        <v>4</v>
      </c>
      <c r="J140" s="23"/>
      <c r="K140" s="23" t="s">
        <v>9712</v>
      </c>
      <c r="L140" s="23"/>
      <c r="M140" s="23">
        <f>YEAR(Tabla2[[#This Row],[Fecha de creación]])</f>
        <v>2020</v>
      </c>
      <c r="N140" s="23">
        <f>MONTH(Tabla2[[#This Row],[Fecha de creación]])</f>
        <v>1</v>
      </c>
    </row>
    <row r="141" spans="1:14" ht="15" customHeight="1" x14ac:dyDescent="0.25">
      <c r="A141" s="26">
        <v>43853.613020833334</v>
      </c>
      <c r="B141" s="23" t="s">
        <v>0</v>
      </c>
      <c r="C141" s="23" t="s">
        <v>1245</v>
      </c>
      <c r="D141" s="23" t="s">
        <v>1246</v>
      </c>
      <c r="E141" s="23" t="s">
        <v>1</v>
      </c>
      <c r="F141" s="23" t="s">
        <v>7</v>
      </c>
      <c r="G141" s="23" t="s">
        <v>975</v>
      </c>
      <c r="H141" s="2" t="s">
        <v>7731</v>
      </c>
      <c r="I141" s="23" t="s">
        <v>4</v>
      </c>
      <c r="J141" s="23"/>
      <c r="K141" s="23" t="s">
        <v>9712</v>
      </c>
      <c r="L141" s="23"/>
      <c r="M141" s="23">
        <f>YEAR(Tabla2[[#This Row],[Fecha de creación]])</f>
        <v>2020</v>
      </c>
      <c r="N141" s="23">
        <f>MONTH(Tabla2[[#This Row],[Fecha de creación]])</f>
        <v>1</v>
      </c>
    </row>
    <row r="142" spans="1:14" ht="15" customHeight="1" x14ac:dyDescent="0.25">
      <c r="A142" s="26">
        <v>43853.618009259262</v>
      </c>
      <c r="B142" s="23" t="s">
        <v>0</v>
      </c>
      <c r="C142" s="23" t="s">
        <v>1247</v>
      </c>
      <c r="D142" s="23" t="s">
        <v>1010</v>
      </c>
      <c r="E142" s="23" t="s">
        <v>1</v>
      </c>
      <c r="F142" s="23" t="s">
        <v>7</v>
      </c>
      <c r="G142" s="23" t="s">
        <v>975</v>
      </c>
      <c r="H142" s="2" t="s">
        <v>7743</v>
      </c>
      <c r="I142" s="23" t="s">
        <v>4</v>
      </c>
      <c r="J142" s="23"/>
      <c r="K142" s="23" t="s">
        <v>9712</v>
      </c>
      <c r="L142" s="23"/>
      <c r="M142" s="23">
        <f>YEAR(Tabla2[[#This Row],[Fecha de creación]])</f>
        <v>2020</v>
      </c>
      <c r="N142" s="23">
        <f>MONTH(Tabla2[[#This Row],[Fecha de creación]])</f>
        <v>1</v>
      </c>
    </row>
    <row r="143" spans="1:14" ht="15" customHeight="1" x14ac:dyDescent="0.25">
      <c r="A143" s="26">
        <v>43853.65011574074</v>
      </c>
      <c r="B143" s="23" t="s">
        <v>0</v>
      </c>
      <c r="C143" s="23" t="s">
        <v>1248</v>
      </c>
      <c r="D143" s="23" t="s">
        <v>1049</v>
      </c>
      <c r="E143" s="23" t="s">
        <v>1</v>
      </c>
      <c r="F143" s="23" t="s">
        <v>7</v>
      </c>
      <c r="G143" s="23" t="s">
        <v>975</v>
      </c>
      <c r="H143" s="2" t="s">
        <v>7741</v>
      </c>
      <c r="I143" s="23" t="s">
        <v>11</v>
      </c>
      <c r="J143" s="23"/>
      <c r="K143" s="23" t="s">
        <v>9712</v>
      </c>
      <c r="L143" s="23"/>
      <c r="M143" s="23">
        <f>YEAR(Tabla2[[#This Row],[Fecha de creación]])</f>
        <v>2020</v>
      </c>
      <c r="N143" s="23">
        <f>MONTH(Tabla2[[#This Row],[Fecha de creación]])</f>
        <v>1</v>
      </c>
    </row>
    <row r="144" spans="1:14" ht="15" customHeight="1" x14ac:dyDescent="0.25">
      <c r="A144" s="26">
        <v>43853.680150462962</v>
      </c>
      <c r="B144" s="23" t="s">
        <v>0</v>
      </c>
      <c r="C144" s="23" t="s">
        <v>1249</v>
      </c>
      <c r="D144" s="23" t="s">
        <v>994</v>
      </c>
      <c r="E144" s="23" t="s">
        <v>1</v>
      </c>
      <c r="F144" s="23" t="s">
        <v>2</v>
      </c>
      <c r="G144" s="23" t="s">
        <v>975</v>
      </c>
      <c r="H144" s="2" t="s">
        <v>7723</v>
      </c>
      <c r="I144" s="23" t="s">
        <v>43</v>
      </c>
      <c r="J144" s="23"/>
      <c r="K144" s="23" t="s">
        <v>9712</v>
      </c>
      <c r="L144" s="23"/>
      <c r="M144" s="23">
        <f>YEAR(Tabla2[[#This Row],[Fecha de creación]])</f>
        <v>2020</v>
      </c>
      <c r="N144" s="23">
        <f>MONTH(Tabla2[[#This Row],[Fecha de creación]])</f>
        <v>1</v>
      </c>
    </row>
    <row r="145" spans="1:14" ht="15" customHeight="1" x14ac:dyDescent="0.25">
      <c r="A145" s="26">
        <v>43853.862372685187</v>
      </c>
      <c r="B145" s="23" t="s">
        <v>0</v>
      </c>
      <c r="C145" s="23" t="s">
        <v>1250</v>
      </c>
      <c r="D145" s="23" t="s">
        <v>979</v>
      </c>
      <c r="E145" s="23" t="s">
        <v>1</v>
      </c>
      <c r="F145" s="23" t="s">
        <v>7</v>
      </c>
      <c r="G145" s="23" t="s">
        <v>975</v>
      </c>
      <c r="H145" s="2" t="s">
        <v>7721</v>
      </c>
      <c r="I145" s="23" t="s">
        <v>11</v>
      </c>
      <c r="J145" s="23"/>
      <c r="K145" s="23" t="s">
        <v>9712</v>
      </c>
      <c r="L145" s="23"/>
      <c r="M145" s="23">
        <f>YEAR(Tabla2[[#This Row],[Fecha de creación]])</f>
        <v>2020</v>
      </c>
      <c r="N145" s="23">
        <f>MONTH(Tabla2[[#This Row],[Fecha de creación]])</f>
        <v>1</v>
      </c>
    </row>
    <row r="146" spans="1:14" ht="15" customHeight="1" x14ac:dyDescent="0.25">
      <c r="A146" s="26">
        <v>43853.873715277776</v>
      </c>
      <c r="B146" s="23" t="s">
        <v>0</v>
      </c>
      <c r="C146" s="23" t="s">
        <v>1251</v>
      </c>
      <c r="D146" s="23" t="s">
        <v>6</v>
      </c>
      <c r="E146" s="23" t="s">
        <v>1</v>
      </c>
      <c r="F146" s="23" t="s">
        <v>7</v>
      </c>
      <c r="G146" s="23" t="s">
        <v>975</v>
      </c>
      <c r="H146" s="2" t="s">
        <v>7722</v>
      </c>
      <c r="I146" s="23" t="s">
        <v>43</v>
      </c>
      <c r="J146" s="23"/>
      <c r="K146" s="23" t="s">
        <v>9712</v>
      </c>
      <c r="L146" s="23"/>
      <c r="M146" s="23">
        <f>YEAR(Tabla2[[#This Row],[Fecha de creación]])</f>
        <v>2020</v>
      </c>
      <c r="N146" s="23">
        <f>MONTH(Tabla2[[#This Row],[Fecha de creación]])</f>
        <v>1</v>
      </c>
    </row>
    <row r="147" spans="1:14" ht="15" customHeight="1" x14ac:dyDescent="0.25">
      <c r="A147" s="26">
        <v>43853.88175925926</v>
      </c>
      <c r="B147" s="23" t="s">
        <v>0</v>
      </c>
      <c r="C147" s="23" t="s">
        <v>1252</v>
      </c>
      <c r="D147" s="23" t="s">
        <v>246</v>
      </c>
      <c r="E147" s="23" t="s">
        <v>1</v>
      </c>
      <c r="F147" s="23" t="s">
        <v>7</v>
      </c>
      <c r="G147" s="23" t="s">
        <v>975</v>
      </c>
      <c r="H147" s="2" t="s">
        <v>7728</v>
      </c>
      <c r="I147" s="23" t="s">
        <v>43</v>
      </c>
      <c r="J147" s="23"/>
      <c r="K147" s="23" t="s">
        <v>9712</v>
      </c>
      <c r="L147" s="23"/>
      <c r="M147" s="23">
        <f>YEAR(Tabla2[[#This Row],[Fecha de creación]])</f>
        <v>2020</v>
      </c>
      <c r="N147" s="23">
        <f>MONTH(Tabla2[[#This Row],[Fecha de creación]])</f>
        <v>1</v>
      </c>
    </row>
    <row r="148" spans="1:14" ht="15" customHeight="1" x14ac:dyDescent="0.25">
      <c r="A148" s="26">
        <v>43853.903043981481</v>
      </c>
      <c r="B148" s="23" t="s">
        <v>0</v>
      </c>
      <c r="C148" s="23" t="s">
        <v>1253</v>
      </c>
      <c r="D148" s="23" t="s">
        <v>1254</v>
      </c>
      <c r="E148" s="23" t="s">
        <v>1</v>
      </c>
      <c r="F148" s="23" t="s">
        <v>7</v>
      </c>
      <c r="G148" s="23" t="s">
        <v>975</v>
      </c>
      <c r="H148" s="2" t="s">
        <v>7730</v>
      </c>
      <c r="I148" s="23" t="s">
        <v>4</v>
      </c>
      <c r="J148" s="23"/>
      <c r="K148" s="23" t="s">
        <v>9712</v>
      </c>
      <c r="L148" s="23"/>
      <c r="M148" s="23">
        <f>YEAR(Tabla2[[#This Row],[Fecha de creación]])</f>
        <v>2020</v>
      </c>
      <c r="N148" s="23">
        <f>MONTH(Tabla2[[#This Row],[Fecha de creación]])</f>
        <v>1</v>
      </c>
    </row>
    <row r="149" spans="1:14" ht="15" customHeight="1" x14ac:dyDescent="0.25">
      <c r="A149" s="26">
        <v>43854.572314814817</v>
      </c>
      <c r="B149" s="23" t="s">
        <v>0</v>
      </c>
      <c r="C149" s="23" t="s">
        <v>1255</v>
      </c>
      <c r="D149" s="23" t="s">
        <v>989</v>
      </c>
      <c r="E149" s="23" t="s">
        <v>1</v>
      </c>
      <c r="F149" s="23" t="s">
        <v>2</v>
      </c>
      <c r="G149" s="23" t="s">
        <v>975</v>
      </c>
      <c r="H149" s="2" t="s">
        <v>7723</v>
      </c>
      <c r="I149" s="23" t="s">
        <v>4</v>
      </c>
      <c r="J149" s="23"/>
      <c r="K149" s="23" t="s">
        <v>9712</v>
      </c>
      <c r="L149" s="23"/>
      <c r="M149" s="23">
        <f>YEAR(Tabla2[[#This Row],[Fecha de creación]])</f>
        <v>2020</v>
      </c>
      <c r="N149" s="23">
        <f>MONTH(Tabla2[[#This Row],[Fecha de creación]])</f>
        <v>1</v>
      </c>
    </row>
    <row r="150" spans="1:14" ht="15" customHeight="1" x14ac:dyDescent="0.25">
      <c r="A150" s="26">
        <v>43854.587384259263</v>
      </c>
      <c r="B150" s="23" t="s">
        <v>0</v>
      </c>
      <c r="C150" s="23" t="s">
        <v>1256</v>
      </c>
      <c r="D150" s="23" t="s">
        <v>1135</v>
      </c>
      <c r="E150" s="23" t="s">
        <v>1</v>
      </c>
      <c r="F150" s="23" t="s">
        <v>7</v>
      </c>
      <c r="G150" s="23" t="s">
        <v>975</v>
      </c>
      <c r="H150" s="2" t="s">
        <v>7734</v>
      </c>
      <c r="I150" s="23" t="s">
        <v>4</v>
      </c>
      <c r="J150" s="23"/>
      <c r="K150" s="23" t="s">
        <v>9712</v>
      </c>
      <c r="L150" s="23"/>
      <c r="M150" s="23">
        <f>YEAR(Tabla2[[#This Row],[Fecha de creación]])</f>
        <v>2020</v>
      </c>
      <c r="N150" s="23">
        <f>MONTH(Tabla2[[#This Row],[Fecha de creación]])</f>
        <v>1</v>
      </c>
    </row>
    <row r="151" spans="1:14" ht="15" customHeight="1" x14ac:dyDescent="0.25">
      <c r="A151" s="26">
        <v>43854.596342592595</v>
      </c>
      <c r="B151" s="23" t="s">
        <v>0</v>
      </c>
      <c r="C151" s="23" t="s">
        <v>1257</v>
      </c>
      <c r="D151" s="23" t="s">
        <v>49</v>
      </c>
      <c r="E151" s="23" t="s">
        <v>1</v>
      </c>
      <c r="F151" s="23" t="s">
        <v>7</v>
      </c>
      <c r="G151" s="23" t="s">
        <v>975</v>
      </c>
      <c r="H151" s="2" t="s">
        <v>7745</v>
      </c>
      <c r="I151" s="23" t="s">
        <v>4</v>
      </c>
      <c r="J151" s="23"/>
      <c r="K151" s="23" t="s">
        <v>9712</v>
      </c>
      <c r="L151" s="23"/>
      <c r="M151" s="23">
        <f>YEAR(Tabla2[[#This Row],[Fecha de creación]])</f>
        <v>2020</v>
      </c>
      <c r="N151" s="23">
        <f>MONTH(Tabla2[[#This Row],[Fecha de creación]])</f>
        <v>1</v>
      </c>
    </row>
    <row r="152" spans="1:14" ht="15" customHeight="1" x14ac:dyDescent="0.25">
      <c r="A152" s="26">
        <v>43854.640590277777</v>
      </c>
      <c r="B152" s="23" t="s">
        <v>0</v>
      </c>
      <c r="C152" s="23" t="s">
        <v>1258</v>
      </c>
      <c r="D152" s="23" t="s">
        <v>49</v>
      </c>
      <c r="E152" s="23" t="s">
        <v>1</v>
      </c>
      <c r="F152" s="23" t="s">
        <v>7</v>
      </c>
      <c r="G152" s="23" t="s">
        <v>975</v>
      </c>
      <c r="H152" s="2" t="s">
        <v>7745</v>
      </c>
      <c r="I152" s="23" t="s">
        <v>4</v>
      </c>
      <c r="J152" s="23"/>
      <c r="K152" s="23" t="s">
        <v>9712</v>
      </c>
      <c r="L152" s="23"/>
      <c r="M152" s="23">
        <f>YEAR(Tabla2[[#This Row],[Fecha de creación]])</f>
        <v>2020</v>
      </c>
      <c r="N152" s="23">
        <f>MONTH(Tabla2[[#This Row],[Fecha de creación]])</f>
        <v>1</v>
      </c>
    </row>
    <row r="153" spans="1:14" ht="15" customHeight="1" x14ac:dyDescent="0.25">
      <c r="A153" s="26">
        <v>43854.671053240738</v>
      </c>
      <c r="B153" s="23" t="s">
        <v>0</v>
      </c>
      <c r="C153" s="23" t="s">
        <v>1259</v>
      </c>
      <c r="D153" s="23" t="s">
        <v>364</v>
      </c>
      <c r="E153" s="23" t="s">
        <v>1</v>
      </c>
      <c r="F153" s="23" t="s">
        <v>7</v>
      </c>
      <c r="G153" s="23" t="s">
        <v>975</v>
      </c>
      <c r="H153" s="2" t="s">
        <v>7725</v>
      </c>
      <c r="I153" s="23" t="s">
        <v>11</v>
      </c>
      <c r="J153" s="23"/>
      <c r="K153" s="23" t="s">
        <v>9712</v>
      </c>
      <c r="L153" s="23"/>
      <c r="M153" s="23">
        <f>YEAR(Tabla2[[#This Row],[Fecha de creación]])</f>
        <v>2020</v>
      </c>
      <c r="N153" s="23">
        <f>MONTH(Tabla2[[#This Row],[Fecha de creación]])</f>
        <v>1</v>
      </c>
    </row>
    <row r="154" spans="1:14" ht="15" customHeight="1" x14ac:dyDescent="0.25">
      <c r="A154" s="26">
        <v>43854.519201388888</v>
      </c>
      <c r="B154" s="23" t="s">
        <v>0</v>
      </c>
      <c r="C154" s="23" t="s">
        <v>1260</v>
      </c>
      <c r="D154" s="23" t="s">
        <v>6</v>
      </c>
      <c r="E154" s="23" t="s">
        <v>1</v>
      </c>
      <c r="F154" s="23" t="s">
        <v>7</v>
      </c>
      <c r="G154" s="23" t="s">
        <v>975</v>
      </c>
      <c r="H154" s="2" t="s">
        <v>7722</v>
      </c>
      <c r="I154" s="23" t="s">
        <v>4</v>
      </c>
      <c r="J154" s="23"/>
      <c r="K154" s="23" t="s">
        <v>9712</v>
      </c>
      <c r="L154" s="23"/>
      <c r="M154" s="23">
        <f>YEAR(Tabla2[[#This Row],[Fecha de creación]])</f>
        <v>2020</v>
      </c>
      <c r="N154" s="23">
        <f>MONTH(Tabla2[[#This Row],[Fecha de creación]])</f>
        <v>1</v>
      </c>
    </row>
    <row r="155" spans="1:14" ht="15" customHeight="1" x14ac:dyDescent="0.25">
      <c r="A155" s="26">
        <v>43854.526296296295</v>
      </c>
      <c r="B155" s="23" t="s">
        <v>0</v>
      </c>
      <c r="C155" s="23" t="s">
        <v>1261</v>
      </c>
      <c r="D155" s="23" t="s">
        <v>1262</v>
      </c>
      <c r="E155" s="23" t="s">
        <v>1</v>
      </c>
      <c r="F155" s="23" t="s">
        <v>2</v>
      </c>
      <c r="G155" s="23" t="s">
        <v>975</v>
      </c>
      <c r="H155" s="2" t="s">
        <v>7723</v>
      </c>
      <c r="I155" s="23" t="s">
        <v>4</v>
      </c>
      <c r="J155" s="23"/>
      <c r="K155" s="23" t="s">
        <v>9712</v>
      </c>
      <c r="L155" s="23"/>
      <c r="M155" s="23">
        <f>YEAR(Tabla2[[#This Row],[Fecha de creación]])</f>
        <v>2020</v>
      </c>
      <c r="N155" s="23">
        <f>MONTH(Tabla2[[#This Row],[Fecha de creación]])</f>
        <v>1</v>
      </c>
    </row>
    <row r="156" spans="1:14" ht="15" customHeight="1" x14ac:dyDescent="0.25">
      <c r="A156" s="26">
        <v>43854.532106481478</v>
      </c>
      <c r="B156" s="23" t="s">
        <v>0</v>
      </c>
      <c r="C156" s="23" t="s">
        <v>1263</v>
      </c>
      <c r="D156" s="23" t="s">
        <v>295</v>
      </c>
      <c r="E156" s="23" t="s">
        <v>1</v>
      </c>
      <c r="F156" s="23" t="s">
        <v>7</v>
      </c>
      <c r="G156" s="23" t="s">
        <v>975</v>
      </c>
      <c r="H156" s="2" t="s">
        <v>7721</v>
      </c>
      <c r="I156" s="23" t="s">
        <v>11</v>
      </c>
      <c r="J156" s="23"/>
      <c r="K156" s="23" t="s">
        <v>9712</v>
      </c>
      <c r="L156" s="23"/>
      <c r="M156" s="23">
        <f>YEAR(Tabla2[[#This Row],[Fecha de creación]])</f>
        <v>2020</v>
      </c>
      <c r="N156" s="23">
        <f>MONTH(Tabla2[[#This Row],[Fecha de creación]])</f>
        <v>1</v>
      </c>
    </row>
    <row r="157" spans="1:14" ht="15" customHeight="1" x14ac:dyDescent="0.25">
      <c r="A157" s="26">
        <v>43854.539803240739</v>
      </c>
      <c r="B157" s="23" t="s">
        <v>0</v>
      </c>
      <c r="C157" s="23" t="s">
        <v>1264</v>
      </c>
      <c r="D157" s="23" t="s">
        <v>295</v>
      </c>
      <c r="E157" s="23" t="s">
        <v>1</v>
      </c>
      <c r="F157" s="23" t="s">
        <v>7</v>
      </c>
      <c r="G157" s="23" t="s">
        <v>975</v>
      </c>
      <c r="H157" s="2" t="s">
        <v>7721</v>
      </c>
      <c r="I157" s="23" t="s">
        <v>11</v>
      </c>
      <c r="J157" s="23"/>
      <c r="K157" s="23" t="s">
        <v>9712</v>
      </c>
      <c r="L157" s="23"/>
      <c r="M157" s="23">
        <f>YEAR(Tabla2[[#This Row],[Fecha de creación]])</f>
        <v>2020</v>
      </c>
      <c r="N157" s="23">
        <f>MONTH(Tabla2[[#This Row],[Fecha de creación]])</f>
        <v>1</v>
      </c>
    </row>
    <row r="158" spans="1:14" ht="15" customHeight="1" x14ac:dyDescent="0.25">
      <c r="A158" s="26">
        <v>43854.544166666667</v>
      </c>
      <c r="B158" s="23" t="s">
        <v>0</v>
      </c>
      <c r="C158" s="23" t="s">
        <v>1265</v>
      </c>
      <c r="D158" s="23" t="s">
        <v>49</v>
      </c>
      <c r="E158" s="23" t="s">
        <v>1</v>
      </c>
      <c r="F158" s="23" t="s">
        <v>7</v>
      </c>
      <c r="G158" s="23" t="s">
        <v>975</v>
      </c>
      <c r="H158" s="2" t="s">
        <v>7745</v>
      </c>
      <c r="I158" s="23" t="s">
        <v>4</v>
      </c>
      <c r="J158" s="23"/>
      <c r="K158" s="23" t="s">
        <v>9712</v>
      </c>
      <c r="L158" s="23"/>
      <c r="M158" s="23">
        <f>YEAR(Tabla2[[#This Row],[Fecha de creación]])</f>
        <v>2020</v>
      </c>
      <c r="N158" s="23">
        <f>MONTH(Tabla2[[#This Row],[Fecha de creación]])</f>
        <v>1</v>
      </c>
    </row>
    <row r="159" spans="1:14" ht="15" customHeight="1" x14ac:dyDescent="0.25">
      <c r="A159" s="26">
        <v>43854.600682870368</v>
      </c>
      <c r="B159" s="23" t="s">
        <v>0</v>
      </c>
      <c r="C159" s="23" t="s">
        <v>1266</v>
      </c>
      <c r="D159" s="23" t="s">
        <v>49</v>
      </c>
      <c r="E159" s="23" t="s">
        <v>1</v>
      </c>
      <c r="F159" s="23" t="s">
        <v>7</v>
      </c>
      <c r="G159" s="23" t="s">
        <v>975</v>
      </c>
      <c r="H159" s="2" t="s">
        <v>7745</v>
      </c>
      <c r="I159" s="23" t="s">
        <v>4</v>
      </c>
      <c r="J159" s="23"/>
      <c r="K159" s="23" t="s">
        <v>9712</v>
      </c>
      <c r="L159" s="23"/>
      <c r="M159" s="23">
        <f>YEAR(Tabla2[[#This Row],[Fecha de creación]])</f>
        <v>2020</v>
      </c>
      <c r="N159" s="23">
        <f>MONTH(Tabla2[[#This Row],[Fecha de creación]])</f>
        <v>1</v>
      </c>
    </row>
    <row r="160" spans="1:14" ht="15" customHeight="1" x14ac:dyDescent="0.25">
      <c r="A160" s="26">
        <v>43854.620370370372</v>
      </c>
      <c r="B160" s="23" t="s">
        <v>0</v>
      </c>
      <c r="C160" s="23" t="s">
        <v>1267</v>
      </c>
      <c r="D160" s="23" t="s">
        <v>49</v>
      </c>
      <c r="E160" s="23" t="s">
        <v>1</v>
      </c>
      <c r="F160" s="23" t="s">
        <v>7</v>
      </c>
      <c r="G160" s="23" t="s">
        <v>975</v>
      </c>
      <c r="H160" s="2" t="s">
        <v>7745</v>
      </c>
      <c r="I160" s="23" t="s">
        <v>4</v>
      </c>
      <c r="J160" s="23"/>
      <c r="K160" s="23" t="s">
        <v>9712</v>
      </c>
      <c r="L160" s="23"/>
      <c r="M160" s="23">
        <f>YEAR(Tabla2[[#This Row],[Fecha de creación]])</f>
        <v>2020</v>
      </c>
      <c r="N160" s="23">
        <f>MONTH(Tabla2[[#This Row],[Fecha de creación]])</f>
        <v>1</v>
      </c>
    </row>
    <row r="161" spans="1:14" ht="15" customHeight="1" x14ac:dyDescent="0.25">
      <c r="A161" s="26">
        <v>43854.627303240741</v>
      </c>
      <c r="B161" s="23" t="s">
        <v>0</v>
      </c>
      <c r="C161" s="23" t="s">
        <v>1268</v>
      </c>
      <c r="D161" s="23" t="s">
        <v>6</v>
      </c>
      <c r="E161" s="23" t="s">
        <v>1</v>
      </c>
      <c r="F161" s="23" t="s">
        <v>7</v>
      </c>
      <c r="G161" s="23" t="s">
        <v>975</v>
      </c>
      <c r="H161" s="2" t="s">
        <v>7722</v>
      </c>
      <c r="I161" s="23" t="s">
        <v>4</v>
      </c>
      <c r="J161" s="23"/>
      <c r="K161" s="23" t="s">
        <v>9712</v>
      </c>
      <c r="L161" s="23"/>
      <c r="M161" s="23">
        <f>YEAR(Tabla2[[#This Row],[Fecha de creación]])</f>
        <v>2020</v>
      </c>
      <c r="N161" s="23">
        <f>MONTH(Tabla2[[#This Row],[Fecha de creación]])</f>
        <v>1</v>
      </c>
    </row>
    <row r="162" spans="1:14" ht="15" customHeight="1" x14ac:dyDescent="0.25">
      <c r="A162" s="26">
        <v>43854.715601851851</v>
      </c>
      <c r="B162" s="23" t="s">
        <v>0</v>
      </c>
      <c r="C162" s="23" t="s">
        <v>1269</v>
      </c>
      <c r="D162" s="23" t="s">
        <v>49</v>
      </c>
      <c r="E162" s="23" t="s">
        <v>1</v>
      </c>
      <c r="F162" s="23" t="s">
        <v>7</v>
      </c>
      <c r="G162" s="23" t="s">
        <v>975</v>
      </c>
      <c r="H162" s="2" t="s">
        <v>7745</v>
      </c>
      <c r="I162" s="23" t="s">
        <v>4</v>
      </c>
      <c r="J162" s="23"/>
      <c r="K162" s="23" t="s">
        <v>9712</v>
      </c>
      <c r="L162" s="23"/>
      <c r="M162" s="23">
        <f>YEAR(Tabla2[[#This Row],[Fecha de creación]])</f>
        <v>2020</v>
      </c>
      <c r="N162" s="23">
        <f>MONTH(Tabla2[[#This Row],[Fecha de creación]])</f>
        <v>1</v>
      </c>
    </row>
    <row r="163" spans="1:14" ht="15" customHeight="1" x14ac:dyDescent="0.25">
      <c r="A163" s="26">
        <v>43854.74664351852</v>
      </c>
      <c r="B163" s="23" t="s">
        <v>0</v>
      </c>
      <c r="C163" s="23" t="s">
        <v>1270</v>
      </c>
      <c r="D163" s="23" t="s">
        <v>868</v>
      </c>
      <c r="E163" s="23" t="s">
        <v>1</v>
      </c>
      <c r="F163" s="23" t="s">
        <v>7</v>
      </c>
      <c r="G163" s="23" t="s">
        <v>975</v>
      </c>
      <c r="H163" s="2" t="s">
        <v>7724</v>
      </c>
      <c r="I163" s="23" t="s">
        <v>11</v>
      </c>
      <c r="J163" s="23"/>
      <c r="K163" s="23" t="s">
        <v>9712</v>
      </c>
      <c r="L163" s="23"/>
      <c r="M163" s="23">
        <f>YEAR(Tabla2[[#This Row],[Fecha de creación]])</f>
        <v>2020</v>
      </c>
      <c r="N163" s="23">
        <f>MONTH(Tabla2[[#This Row],[Fecha de creación]])</f>
        <v>1</v>
      </c>
    </row>
    <row r="164" spans="1:14" ht="15" customHeight="1" x14ac:dyDescent="0.25">
      <c r="A164" s="26">
        <v>43855.402557870373</v>
      </c>
      <c r="B164" s="23" t="s">
        <v>0</v>
      </c>
      <c r="C164" s="23" t="s">
        <v>1271</v>
      </c>
      <c r="D164" s="23" t="s">
        <v>110</v>
      </c>
      <c r="E164" s="23" t="s">
        <v>1</v>
      </c>
      <c r="F164" s="23" t="s">
        <v>7</v>
      </c>
      <c r="G164" s="23" t="s">
        <v>975</v>
      </c>
      <c r="H164" s="2" t="s">
        <v>7731</v>
      </c>
      <c r="I164" s="23" t="s">
        <v>4</v>
      </c>
      <c r="J164" s="23"/>
      <c r="K164" s="23" t="s">
        <v>9712</v>
      </c>
      <c r="L164" s="23"/>
      <c r="M164" s="23">
        <f>YEAR(Tabla2[[#This Row],[Fecha de creación]])</f>
        <v>2020</v>
      </c>
      <c r="N164" s="23">
        <f>MONTH(Tabla2[[#This Row],[Fecha de creación]])</f>
        <v>1</v>
      </c>
    </row>
    <row r="165" spans="1:14" ht="15" customHeight="1" x14ac:dyDescent="0.25">
      <c r="A165" s="26">
        <v>43855.519999999997</v>
      </c>
      <c r="B165" s="23" t="s">
        <v>0</v>
      </c>
      <c r="C165" s="23" t="s">
        <v>1272</v>
      </c>
      <c r="D165" s="23" t="s">
        <v>6</v>
      </c>
      <c r="E165" s="23" t="s">
        <v>1</v>
      </c>
      <c r="F165" s="23" t="s">
        <v>7</v>
      </c>
      <c r="G165" s="23" t="s">
        <v>975</v>
      </c>
      <c r="H165" s="2" t="s">
        <v>7722</v>
      </c>
      <c r="I165" s="23" t="s">
        <v>4</v>
      </c>
      <c r="J165" s="23"/>
      <c r="K165" s="23" t="s">
        <v>9712</v>
      </c>
      <c r="L165" s="23"/>
      <c r="M165" s="23">
        <f>YEAR(Tabla2[[#This Row],[Fecha de creación]])</f>
        <v>2020</v>
      </c>
      <c r="N165" s="23">
        <f>MONTH(Tabla2[[#This Row],[Fecha de creación]])</f>
        <v>1</v>
      </c>
    </row>
    <row r="166" spans="1:14" ht="15" customHeight="1" x14ac:dyDescent="0.25">
      <c r="A166" s="26">
        <v>43855.537407407406</v>
      </c>
      <c r="B166" s="23" t="s">
        <v>0</v>
      </c>
      <c r="C166" s="23" t="s">
        <v>1273</v>
      </c>
      <c r="D166" s="23" t="s">
        <v>1066</v>
      </c>
      <c r="E166" s="23" t="s">
        <v>1</v>
      </c>
      <c r="F166" s="23" t="s">
        <v>2</v>
      </c>
      <c r="G166" s="23" t="s">
        <v>975</v>
      </c>
      <c r="H166" s="2" t="s">
        <v>7723</v>
      </c>
      <c r="I166" s="23" t="s">
        <v>4</v>
      </c>
      <c r="J166" s="23"/>
      <c r="K166" s="23" t="s">
        <v>9712</v>
      </c>
      <c r="L166" s="23"/>
      <c r="M166" s="23">
        <f>YEAR(Tabla2[[#This Row],[Fecha de creación]])</f>
        <v>2020</v>
      </c>
      <c r="N166" s="23">
        <f>MONTH(Tabla2[[#This Row],[Fecha de creación]])</f>
        <v>1</v>
      </c>
    </row>
    <row r="167" spans="1:14" ht="15" customHeight="1" x14ac:dyDescent="0.25">
      <c r="A167" s="26">
        <v>43855.54111111111</v>
      </c>
      <c r="B167" s="23" t="s">
        <v>0</v>
      </c>
      <c r="C167" s="23" t="s">
        <v>1274</v>
      </c>
      <c r="D167" s="23" t="s">
        <v>989</v>
      </c>
      <c r="E167" s="23" t="s">
        <v>1</v>
      </c>
      <c r="F167" s="23" t="s">
        <v>2</v>
      </c>
      <c r="G167" s="23" t="s">
        <v>975</v>
      </c>
      <c r="H167" s="2" t="s">
        <v>7723</v>
      </c>
      <c r="I167" s="23" t="s">
        <v>4</v>
      </c>
      <c r="J167" s="23"/>
      <c r="K167" s="23" t="s">
        <v>9712</v>
      </c>
      <c r="L167" s="23"/>
      <c r="M167" s="23">
        <f>YEAR(Tabla2[[#This Row],[Fecha de creación]])</f>
        <v>2020</v>
      </c>
      <c r="N167" s="23">
        <f>MONTH(Tabla2[[#This Row],[Fecha de creación]])</f>
        <v>1</v>
      </c>
    </row>
    <row r="168" spans="1:14" ht="15" customHeight="1" x14ac:dyDescent="0.25">
      <c r="A168" s="26">
        <v>43855.724803240744</v>
      </c>
      <c r="B168" s="23" t="s">
        <v>0</v>
      </c>
      <c r="C168" s="23" t="s">
        <v>1275</v>
      </c>
      <c r="D168" s="23" t="s">
        <v>6</v>
      </c>
      <c r="E168" s="23" t="s">
        <v>1</v>
      </c>
      <c r="F168" s="23" t="s">
        <v>7</v>
      </c>
      <c r="G168" s="23" t="s">
        <v>975</v>
      </c>
      <c r="H168" s="2" t="s">
        <v>7722</v>
      </c>
      <c r="I168" s="23" t="s">
        <v>4</v>
      </c>
      <c r="J168" s="23"/>
      <c r="K168" s="23" t="s">
        <v>9712</v>
      </c>
      <c r="L168" s="23"/>
      <c r="M168" s="23">
        <f>YEAR(Tabla2[[#This Row],[Fecha de creación]])</f>
        <v>2020</v>
      </c>
      <c r="N168" s="23">
        <f>MONTH(Tabla2[[#This Row],[Fecha de creación]])</f>
        <v>1</v>
      </c>
    </row>
    <row r="169" spans="1:14" ht="15" customHeight="1" x14ac:dyDescent="0.25">
      <c r="A169" s="26">
        <v>43855.737928240742</v>
      </c>
      <c r="B169" s="23" t="s">
        <v>0</v>
      </c>
      <c r="C169" s="23" t="s">
        <v>1276</v>
      </c>
      <c r="D169" s="23" t="s">
        <v>1277</v>
      </c>
      <c r="E169" s="23" t="s">
        <v>1</v>
      </c>
      <c r="F169" s="23" t="s">
        <v>7</v>
      </c>
      <c r="G169" s="23" t="s">
        <v>975</v>
      </c>
      <c r="I169" s="23" t="s">
        <v>28</v>
      </c>
      <c r="J169" s="23"/>
      <c r="K169" s="23" t="s">
        <v>9712</v>
      </c>
      <c r="L169" s="23"/>
      <c r="M169" s="23">
        <f>YEAR(Tabla2[[#This Row],[Fecha de creación]])</f>
        <v>2020</v>
      </c>
      <c r="N169" s="23">
        <f>MONTH(Tabla2[[#This Row],[Fecha de creación]])</f>
        <v>1</v>
      </c>
    </row>
    <row r="170" spans="1:14" ht="15" customHeight="1" x14ac:dyDescent="0.25">
      <c r="A170" s="26">
        <v>43857.46675925926</v>
      </c>
      <c r="B170" s="23" t="s">
        <v>0</v>
      </c>
      <c r="C170" s="23" t="s">
        <v>1278</v>
      </c>
      <c r="D170" s="23" t="s">
        <v>535</v>
      </c>
      <c r="E170" s="23" t="s">
        <v>1</v>
      </c>
      <c r="F170" s="23" t="s">
        <v>7</v>
      </c>
      <c r="G170" s="23" t="s">
        <v>975</v>
      </c>
      <c r="H170" s="2" t="s">
        <v>7743</v>
      </c>
      <c r="I170" s="23" t="s">
        <v>8</v>
      </c>
      <c r="J170" s="23"/>
      <c r="K170" s="23" t="s">
        <v>9712</v>
      </c>
      <c r="L170" s="23"/>
      <c r="M170" s="23">
        <f>YEAR(Tabla2[[#This Row],[Fecha de creación]])</f>
        <v>2020</v>
      </c>
      <c r="N170" s="23">
        <f>MONTH(Tabla2[[#This Row],[Fecha de creación]])</f>
        <v>1</v>
      </c>
    </row>
    <row r="171" spans="1:14" ht="15" customHeight="1" x14ac:dyDescent="0.25">
      <c r="A171" s="26">
        <v>43857.518587962964</v>
      </c>
      <c r="B171" s="23" t="s">
        <v>0</v>
      </c>
      <c r="C171" s="23" t="s">
        <v>1279</v>
      </c>
      <c r="D171" s="23" t="s">
        <v>6</v>
      </c>
      <c r="E171" s="23" t="s">
        <v>1</v>
      </c>
      <c r="F171" s="23" t="s">
        <v>7</v>
      </c>
      <c r="G171" s="23" t="s">
        <v>975</v>
      </c>
      <c r="H171" s="2" t="s">
        <v>7722</v>
      </c>
      <c r="I171" s="23" t="s">
        <v>4</v>
      </c>
      <c r="J171" s="23"/>
      <c r="K171" s="23" t="s">
        <v>9712</v>
      </c>
      <c r="L171" s="23"/>
      <c r="M171" s="23">
        <f>YEAR(Tabla2[[#This Row],[Fecha de creación]])</f>
        <v>2020</v>
      </c>
      <c r="N171" s="23">
        <f>MONTH(Tabla2[[#This Row],[Fecha de creación]])</f>
        <v>1</v>
      </c>
    </row>
    <row r="172" spans="1:14" ht="15" customHeight="1" x14ac:dyDescent="0.25">
      <c r="A172" s="26">
        <v>43857.521180555559</v>
      </c>
      <c r="B172" s="23" t="s">
        <v>0</v>
      </c>
      <c r="C172" s="23" t="s">
        <v>1280</v>
      </c>
      <c r="D172" s="23" t="s">
        <v>6</v>
      </c>
      <c r="E172" s="23" t="s">
        <v>1</v>
      </c>
      <c r="F172" s="23" t="s">
        <v>7</v>
      </c>
      <c r="G172" s="23" t="s">
        <v>975</v>
      </c>
      <c r="H172" s="2" t="s">
        <v>7722</v>
      </c>
      <c r="I172" s="23" t="s">
        <v>4</v>
      </c>
      <c r="J172" s="23"/>
      <c r="K172" s="23" t="s">
        <v>9712</v>
      </c>
      <c r="L172" s="23"/>
      <c r="M172" s="23">
        <f>YEAR(Tabla2[[#This Row],[Fecha de creación]])</f>
        <v>2020</v>
      </c>
      <c r="N172" s="23">
        <f>MONTH(Tabla2[[#This Row],[Fecha de creación]])</f>
        <v>1</v>
      </c>
    </row>
    <row r="173" spans="1:14" ht="15" customHeight="1" x14ac:dyDescent="0.25">
      <c r="A173" s="26">
        <v>43857.524583333332</v>
      </c>
      <c r="B173" s="23" t="s">
        <v>0</v>
      </c>
      <c r="C173" s="23" t="s">
        <v>1281</v>
      </c>
      <c r="D173" s="23" t="s">
        <v>6</v>
      </c>
      <c r="E173" s="23" t="s">
        <v>1</v>
      </c>
      <c r="F173" s="23" t="s">
        <v>7</v>
      </c>
      <c r="G173" s="23" t="s">
        <v>975</v>
      </c>
      <c r="H173" s="2" t="s">
        <v>7722</v>
      </c>
      <c r="I173" s="23" t="s">
        <v>4</v>
      </c>
      <c r="J173" s="23"/>
      <c r="K173" s="23" t="s">
        <v>9712</v>
      </c>
      <c r="L173" s="23"/>
      <c r="M173" s="23">
        <f>YEAR(Tabla2[[#This Row],[Fecha de creación]])</f>
        <v>2020</v>
      </c>
      <c r="N173" s="23">
        <f>MONTH(Tabla2[[#This Row],[Fecha de creación]])</f>
        <v>1</v>
      </c>
    </row>
    <row r="174" spans="1:14" ht="15" customHeight="1" x14ac:dyDescent="0.25">
      <c r="A174" s="26">
        <v>43857.527442129627</v>
      </c>
      <c r="B174" s="23" t="s">
        <v>0</v>
      </c>
      <c r="C174" s="23" t="s">
        <v>1282</v>
      </c>
      <c r="D174" s="23" t="s">
        <v>6</v>
      </c>
      <c r="E174" s="23" t="s">
        <v>1</v>
      </c>
      <c r="F174" s="23" t="s">
        <v>7</v>
      </c>
      <c r="G174" s="23" t="s">
        <v>975</v>
      </c>
      <c r="H174" s="2" t="s">
        <v>7722</v>
      </c>
      <c r="I174" s="23" t="s">
        <v>4</v>
      </c>
      <c r="J174" s="23"/>
      <c r="K174" s="23" t="s">
        <v>9712</v>
      </c>
      <c r="L174" s="23"/>
      <c r="M174" s="23">
        <f>YEAR(Tabla2[[#This Row],[Fecha de creación]])</f>
        <v>2020</v>
      </c>
      <c r="N174" s="23">
        <f>MONTH(Tabla2[[#This Row],[Fecha de creación]])</f>
        <v>1</v>
      </c>
    </row>
    <row r="175" spans="1:14" ht="15" customHeight="1" x14ac:dyDescent="0.25">
      <c r="A175" s="26">
        <v>43857.531064814815</v>
      </c>
      <c r="B175" s="23" t="s">
        <v>0</v>
      </c>
      <c r="C175" s="23" t="s">
        <v>1283</v>
      </c>
      <c r="D175" s="23" t="s">
        <v>6</v>
      </c>
      <c r="E175" s="23" t="s">
        <v>1</v>
      </c>
      <c r="F175" s="23" t="s">
        <v>7</v>
      </c>
      <c r="G175" s="23" t="s">
        <v>975</v>
      </c>
      <c r="H175" s="2" t="s">
        <v>7722</v>
      </c>
      <c r="I175" s="23" t="s">
        <v>4</v>
      </c>
      <c r="J175" s="23"/>
      <c r="K175" s="23" t="s">
        <v>9712</v>
      </c>
      <c r="L175" s="23"/>
      <c r="M175" s="23">
        <f>YEAR(Tabla2[[#This Row],[Fecha de creación]])</f>
        <v>2020</v>
      </c>
      <c r="N175" s="23">
        <f>MONTH(Tabla2[[#This Row],[Fecha de creación]])</f>
        <v>1</v>
      </c>
    </row>
    <row r="176" spans="1:14" ht="15" customHeight="1" x14ac:dyDescent="0.25">
      <c r="A176" s="26">
        <v>43857.534270833334</v>
      </c>
      <c r="B176" s="23" t="s">
        <v>0</v>
      </c>
      <c r="C176" s="23" t="s">
        <v>1284</v>
      </c>
      <c r="D176" s="23" t="s">
        <v>6</v>
      </c>
      <c r="E176" s="23" t="s">
        <v>1</v>
      </c>
      <c r="F176" s="23" t="s">
        <v>7</v>
      </c>
      <c r="G176" s="23" t="s">
        <v>975</v>
      </c>
      <c r="H176" s="2" t="s">
        <v>7722</v>
      </c>
      <c r="I176" s="23" t="s">
        <v>4</v>
      </c>
      <c r="J176" s="23"/>
      <c r="K176" s="23" t="s">
        <v>9712</v>
      </c>
      <c r="L176" s="23"/>
      <c r="M176" s="23">
        <f>YEAR(Tabla2[[#This Row],[Fecha de creación]])</f>
        <v>2020</v>
      </c>
      <c r="N176" s="23">
        <f>MONTH(Tabla2[[#This Row],[Fecha de creación]])</f>
        <v>1</v>
      </c>
    </row>
    <row r="177" spans="1:14" ht="15" customHeight="1" x14ac:dyDescent="0.25">
      <c r="A177" s="26">
        <v>43857.536643518521</v>
      </c>
      <c r="B177" s="23" t="s">
        <v>0</v>
      </c>
      <c r="C177" s="23" t="s">
        <v>1285</v>
      </c>
      <c r="D177" s="23" t="s">
        <v>6</v>
      </c>
      <c r="E177" s="23" t="s">
        <v>1</v>
      </c>
      <c r="F177" s="23" t="s">
        <v>7</v>
      </c>
      <c r="G177" s="23" t="s">
        <v>975</v>
      </c>
      <c r="H177" s="2" t="s">
        <v>7722</v>
      </c>
      <c r="I177" s="23" t="s">
        <v>4</v>
      </c>
      <c r="J177" s="23"/>
      <c r="K177" s="23" t="s">
        <v>9712</v>
      </c>
      <c r="L177" s="23"/>
      <c r="M177" s="23">
        <f>YEAR(Tabla2[[#This Row],[Fecha de creación]])</f>
        <v>2020</v>
      </c>
      <c r="N177" s="23">
        <f>MONTH(Tabla2[[#This Row],[Fecha de creación]])</f>
        <v>1</v>
      </c>
    </row>
    <row r="178" spans="1:14" ht="15" customHeight="1" x14ac:dyDescent="0.25">
      <c r="A178" s="26">
        <v>43857.538773148146</v>
      </c>
      <c r="B178" s="23" t="s">
        <v>0</v>
      </c>
      <c r="C178" s="23" t="s">
        <v>1286</v>
      </c>
      <c r="D178" s="23" t="s">
        <v>6</v>
      </c>
      <c r="E178" s="23" t="s">
        <v>1</v>
      </c>
      <c r="F178" s="23" t="s">
        <v>7</v>
      </c>
      <c r="G178" s="23" t="s">
        <v>975</v>
      </c>
      <c r="H178" s="2" t="s">
        <v>7722</v>
      </c>
      <c r="I178" s="23" t="s">
        <v>4</v>
      </c>
      <c r="J178" s="23"/>
      <c r="K178" s="23" t="s">
        <v>9712</v>
      </c>
      <c r="L178" s="23"/>
      <c r="M178" s="23">
        <f>YEAR(Tabla2[[#This Row],[Fecha de creación]])</f>
        <v>2020</v>
      </c>
      <c r="N178" s="23">
        <f>MONTH(Tabla2[[#This Row],[Fecha de creación]])</f>
        <v>1</v>
      </c>
    </row>
    <row r="179" spans="1:14" ht="15" customHeight="1" x14ac:dyDescent="0.25">
      <c r="A179" s="26">
        <v>43857.54278935185</v>
      </c>
      <c r="B179" s="23" t="s">
        <v>0</v>
      </c>
      <c r="C179" s="23" t="s">
        <v>1287</v>
      </c>
      <c r="D179" s="23" t="s">
        <v>6</v>
      </c>
      <c r="E179" s="23" t="s">
        <v>1</v>
      </c>
      <c r="F179" s="23" t="s">
        <v>7</v>
      </c>
      <c r="G179" s="23" t="s">
        <v>975</v>
      </c>
      <c r="H179" s="2" t="s">
        <v>7722</v>
      </c>
      <c r="I179" s="23" t="s">
        <v>4</v>
      </c>
      <c r="J179" s="23"/>
      <c r="K179" s="23" t="s">
        <v>9712</v>
      </c>
      <c r="L179" s="23"/>
      <c r="M179" s="23">
        <f>YEAR(Tabla2[[#This Row],[Fecha de creación]])</f>
        <v>2020</v>
      </c>
      <c r="N179" s="23">
        <f>MONTH(Tabla2[[#This Row],[Fecha de creación]])</f>
        <v>1</v>
      </c>
    </row>
    <row r="180" spans="1:14" ht="15" customHeight="1" x14ac:dyDescent="0.25">
      <c r="A180" s="26">
        <v>43857.566805555558</v>
      </c>
      <c r="B180" s="23" t="s">
        <v>0</v>
      </c>
      <c r="C180" s="23" t="s">
        <v>1288</v>
      </c>
      <c r="D180" s="23" t="s">
        <v>6</v>
      </c>
      <c r="E180" s="23" t="s">
        <v>1</v>
      </c>
      <c r="F180" s="23" t="s">
        <v>7</v>
      </c>
      <c r="G180" s="23" t="s">
        <v>975</v>
      </c>
      <c r="H180" s="2" t="s">
        <v>7722</v>
      </c>
      <c r="I180" s="23" t="s">
        <v>4</v>
      </c>
      <c r="J180" s="23"/>
      <c r="K180" s="23" t="s">
        <v>9712</v>
      </c>
      <c r="L180" s="23"/>
      <c r="M180" s="23">
        <f>YEAR(Tabla2[[#This Row],[Fecha de creación]])</f>
        <v>2020</v>
      </c>
      <c r="N180" s="23">
        <f>MONTH(Tabla2[[#This Row],[Fecha de creación]])</f>
        <v>1</v>
      </c>
    </row>
    <row r="181" spans="1:14" ht="15" customHeight="1" x14ac:dyDescent="0.25">
      <c r="A181" s="26">
        <v>43857.590983796297</v>
      </c>
      <c r="B181" s="23" t="s">
        <v>0</v>
      </c>
      <c r="C181" s="23" t="s">
        <v>1289</v>
      </c>
      <c r="D181" s="23" t="s">
        <v>6</v>
      </c>
      <c r="E181" s="23" t="s">
        <v>1</v>
      </c>
      <c r="F181" s="23" t="s">
        <v>7</v>
      </c>
      <c r="G181" s="23" t="s">
        <v>975</v>
      </c>
      <c r="H181" s="2" t="s">
        <v>7722</v>
      </c>
      <c r="I181" s="23" t="s">
        <v>4</v>
      </c>
      <c r="J181" s="23"/>
      <c r="K181" s="23" t="s">
        <v>9712</v>
      </c>
      <c r="L181" s="23"/>
      <c r="M181" s="23">
        <f>YEAR(Tabla2[[#This Row],[Fecha de creación]])</f>
        <v>2020</v>
      </c>
      <c r="N181" s="23">
        <f>MONTH(Tabla2[[#This Row],[Fecha de creación]])</f>
        <v>1</v>
      </c>
    </row>
    <row r="182" spans="1:14" ht="15" customHeight="1" x14ac:dyDescent="0.25">
      <c r="A182" s="26">
        <v>43857.59412037037</v>
      </c>
      <c r="B182" s="23" t="s">
        <v>0</v>
      </c>
      <c r="C182" s="23" t="s">
        <v>1290</v>
      </c>
      <c r="D182" s="23" t="s">
        <v>6</v>
      </c>
      <c r="E182" s="23" t="s">
        <v>1</v>
      </c>
      <c r="F182" s="23" t="s">
        <v>7</v>
      </c>
      <c r="G182" s="23" t="s">
        <v>975</v>
      </c>
      <c r="H182" s="2" t="s">
        <v>7722</v>
      </c>
      <c r="I182" s="23" t="s">
        <v>4</v>
      </c>
      <c r="J182" s="23"/>
      <c r="K182" s="23" t="s">
        <v>9712</v>
      </c>
      <c r="L182" s="23"/>
      <c r="M182" s="23">
        <f>YEAR(Tabla2[[#This Row],[Fecha de creación]])</f>
        <v>2020</v>
      </c>
      <c r="N182" s="23">
        <f>MONTH(Tabla2[[#This Row],[Fecha de creación]])</f>
        <v>1</v>
      </c>
    </row>
    <row r="183" spans="1:14" ht="15" customHeight="1" x14ac:dyDescent="0.25">
      <c r="A183" s="26">
        <v>43859.476539351854</v>
      </c>
      <c r="B183" s="23" t="s">
        <v>0</v>
      </c>
      <c r="C183" s="23" t="s">
        <v>1291</v>
      </c>
      <c r="D183" s="23" t="s">
        <v>6</v>
      </c>
      <c r="E183" s="23" t="s">
        <v>1</v>
      </c>
      <c r="F183" s="23" t="s">
        <v>7</v>
      </c>
      <c r="G183" s="23" t="s">
        <v>975</v>
      </c>
      <c r="H183" s="2" t="s">
        <v>7722</v>
      </c>
      <c r="I183" s="23" t="s">
        <v>43</v>
      </c>
      <c r="J183" s="23"/>
      <c r="K183" s="23" t="s">
        <v>9712</v>
      </c>
      <c r="L183" s="23"/>
      <c r="M183" s="23">
        <f>YEAR(Tabla2[[#This Row],[Fecha de creación]])</f>
        <v>2020</v>
      </c>
      <c r="N183" s="23">
        <f>MONTH(Tabla2[[#This Row],[Fecha de creación]])</f>
        <v>1</v>
      </c>
    </row>
    <row r="184" spans="1:14" ht="15" customHeight="1" x14ac:dyDescent="0.25">
      <c r="A184" s="26">
        <v>43859.502280092594</v>
      </c>
      <c r="B184" s="23" t="s">
        <v>0</v>
      </c>
      <c r="C184" s="23" t="s">
        <v>1292</v>
      </c>
      <c r="D184" s="23" t="s">
        <v>1006</v>
      </c>
      <c r="E184" s="23" t="s">
        <v>1</v>
      </c>
      <c r="F184" s="23" t="s">
        <v>2</v>
      </c>
      <c r="G184" s="23" t="s">
        <v>975</v>
      </c>
      <c r="H184" s="2" t="s">
        <v>7723</v>
      </c>
      <c r="I184" s="23" t="s">
        <v>4</v>
      </c>
      <c r="J184" s="23"/>
      <c r="K184" s="23" t="s">
        <v>9712</v>
      </c>
      <c r="L184" s="23"/>
      <c r="M184" s="23">
        <f>YEAR(Tabla2[[#This Row],[Fecha de creación]])</f>
        <v>2020</v>
      </c>
      <c r="N184" s="23">
        <f>MONTH(Tabla2[[#This Row],[Fecha de creación]])</f>
        <v>1</v>
      </c>
    </row>
    <row r="185" spans="1:14" ht="15" customHeight="1" x14ac:dyDescent="0.25">
      <c r="A185" s="26">
        <v>43859.648564814815</v>
      </c>
      <c r="B185" s="23" t="s">
        <v>0</v>
      </c>
      <c r="C185" s="23" t="s">
        <v>1293</v>
      </c>
      <c r="D185" s="23" t="s">
        <v>364</v>
      </c>
      <c r="E185" s="23" t="s">
        <v>1</v>
      </c>
      <c r="F185" s="23" t="s">
        <v>7</v>
      </c>
      <c r="G185" s="23" t="s">
        <v>975</v>
      </c>
      <c r="H185" s="2" t="s">
        <v>7725</v>
      </c>
      <c r="I185" s="23" t="s">
        <v>11</v>
      </c>
      <c r="J185" s="23"/>
      <c r="K185" s="23" t="s">
        <v>9712</v>
      </c>
      <c r="L185" s="23"/>
      <c r="M185" s="23">
        <f>YEAR(Tabla2[[#This Row],[Fecha de creación]])</f>
        <v>2020</v>
      </c>
      <c r="N185" s="23">
        <f>MONTH(Tabla2[[#This Row],[Fecha de creación]])</f>
        <v>1</v>
      </c>
    </row>
    <row r="186" spans="1:14" ht="15" customHeight="1" x14ac:dyDescent="0.25">
      <c r="A186" s="26">
        <v>43859.682951388888</v>
      </c>
      <c r="B186" s="23" t="s">
        <v>0</v>
      </c>
      <c r="C186" s="23" t="s">
        <v>1294</v>
      </c>
      <c r="D186" s="23" t="s">
        <v>6</v>
      </c>
      <c r="E186" s="23" t="s">
        <v>1</v>
      </c>
      <c r="F186" s="23" t="s">
        <v>7</v>
      </c>
      <c r="G186" s="23" t="s">
        <v>975</v>
      </c>
      <c r="H186" s="2" t="s">
        <v>7722</v>
      </c>
      <c r="I186" s="23" t="s">
        <v>4</v>
      </c>
      <c r="J186" s="23"/>
      <c r="K186" s="23" t="s">
        <v>9712</v>
      </c>
      <c r="L186" s="23"/>
      <c r="M186" s="23">
        <f>YEAR(Tabla2[[#This Row],[Fecha de creación]])</f>
        <v>2020</v>
      </c>
      <c r="N186" s="23">
        <f>MONTH(Tabla2[[#This Row],[Fecha de creación]])</f>
        <v>1</v>
      </c>
    </row>
    <row r="187" spans="1:14" ht="15" customHeight="1" x14ac:dyDescent="0.25">
      <c r="A187" s="26">
        <v>43859.686192129629</v>
      </c>
      <c r="B187" s="23" t="s">
        <v>0</v>
      </c>
      <c r="C187" s="23" t="s">
        <v>1295</v>
      </c>
      <c r="D187" s="23" t="s">
        <v>6</v>
      </c>
      <c r="E187" s="23" t="s">
        <v>1</v>
      </c>
      <c r="F187" s="23" t="s">
        <v>7</v>
      </c>
      <c r="G187" s="23" t="s">
        <v>975</v>
      </c>
      <c r="H187" s="2" t="s">
        <v>7722</v>
      </c>
      <c r="I187" s="23" t="s">
        <v>4</v>
      </c>
      <c r="J187" s="23"/>
      <c r="K187" s="23" t="s">
        <v>9712</v>
      </c>
      <c r="L187" s="23"/>
      <c r="M187" s="23">
        <f>YEAR(Tabla2[[#This Row],[Fecha de creación]])</f>
        <v>2020</v>
      </c>
      <c r="N187" s="23">
        <f>MONTH(Tabla2[[#This Row],[Fecha de creación]])</f>
        <v>1</v>
      </c>
    </row>
    <row r="188" spans="1:14" ht="15" customHeight="1" x14ac:dyDescent="0.25">
      <c r="A188" s="26">
        <v>43859.737361111111</v>
      </c>
      <c r="B188" s="23" t="s">
        <v>0</v>
      </c>
      <c r="C188" s="23" t="s">
        <v>1296</v>
      </c>
      <c r="D188" s="23" t="s">
        <v>6</v>
      </c>
      <c r="E188" s="23" t="s">
        <v>1</v>
      </c>
      <c r="F188" s="23" t="s">
        <v>7</v>
      </c>
      <c r="G188" s="23" t="s">
        <v>975</v>
      </c>
      <c r="H188" s="2" t="s">
        <v>7722</v>
      </c>
      <c r="I188" s="23" t="s">
        <v>4</v>
      </c>
      <c r="J188" s="23"/>
      <c r="K188" s="23" t="s">
        <v>9712</v>
      </c>
      <c r="L188" s="23"/>
      <c r="M188" s="23">
        <f>YEAR(Tabla2[[#This Row],[Fecha de creación]])</f>
        <v>2020</v>
      </c>
      <c r="N188" s="23">
        <f>MONTH(Tabla2[[#This Row],[Fecha de creación]])</f>
        <v>1</v>
      </c>
    </row>
    <row r="189" spans="1:14" ht="15" customHeight="1" x14ac:dyDescent="0.25">
      <c r="A189" s="26">
        <v>43860.53429398148</v>
      </c>
      <c r="B189" s="23" t="s">
        <v>0</v>
      </c>
      <c r="C189" s="23" t="s">
        <v>1297</v>
      </c>
      <c r="D189" s="23" t="s">
        <v>1006</v>
      </c>
      <c r="E189" s="23" t="s">
        <v>1</v>
      </c>
      <c r="F189" s="23" t="s">
        <v>2</v>
      </c>
      <c r="G189" s="23" t="s">
        <v>975</v>
      </c>
      <c r="H189" s="2" t="s">
        <v>7723</v>
      </c>
      <c r="I189" s="23" t="s">
        <v>43</v>
      </c>
      <c r="J189" s="23"/>
      <c r="K189" s="23" t="s">
        <v>9712</v>
      </c>
      <c r="L189" s="23"/>
      <c r="M189" s="23">
        <f>YEAR(Tabla2[[#This Row],[Fecha de creación]])</f>
        <v>2020</v>
      </c>
      <c r="N189" s="23">
        <f>MONTH(Tabla2[[#This Row],[Fecha de creación]])</f>
        <v>1</v>
      </c>
    </row>
    <row r="190" spans="1:14" ht="15" customHeight="1" x14ac:dyDescent="0.25">
      <c r="A190" s="26">
        <v>43861.601944444446</v>
      </c>
      <c r="B190" s="23" t="s">
        <v>0</v>
      </c>
      <c r="C190" s="23" t="s">
        <v>1298</v>
      </c>
      <c r="D190" s="23" t="s">
        <v>110</v>
      </c>
      <c r="E190" s="23" t="s">
        <v>1</v>
      </c>
      <c r="F190" s="23" t="s">
        <v>7</v>
      </c>
      <c r="G190" s="23" t="s">
        <v>975</v>
      </c>
      <c r="H190" s="2" t="s">
        <v>7731</v>
      </c>
      <c r="I190" s="23" t="s">
        <v>4</v>
      </c>
      <c r="J190" s="23"/>
      <c r="K190" s="23" t="s">
        <v>9712</v>
      </c>
      <c r="L190" s="23"/>
      <c r="M190" s="23">
        <f>YEAR(Tabla2[[#This Row],[Fecha de creación]])</f>
        <v>2020</v>
      </c>
      <c r="N190" s="23">
        <f>MONTH(Tabla2[[#This Row],[Fecha de creación]])</f>
        <v>1</v>
      </c>
    </row>
    <row r="191" spans="1:14" ht="15" customHeight="1" x14ac:dyDescent="0.25">
      <c r="A191" s="26">
        <v>43861.799004629633</v>
      </c>
      <c r="B191" s="23" t="s">
        <v>0</v>
      </c>
      <c r="C191" s="23" t="s">
        <v>1299</v>
      </c>
      <c r="D191" s="23" t="s">
        <v>1300</v>
      </c>
      <c r="E191" s="23" t="s">
        <v>1</v>
      </c>
      <c r="F191" s="23" t="s">
        <v>7</v>
      </c>
      <c r="G191" s="23" t="s">
        <v>975</v>
      </c>
      <c r="H191" s="2" t="s">
        <v>7734</v>
      </c>
      <c r="I191" s="23" t="s">
        <v>4</v>
      </c>
      <c r="J191" s="23"/>
      <c r="K191" s="23" t="s">
        <v>9712</v>
      </c>
      <c r="L191" s="23"/>
      <c r="M191" s="23">
        <f>YEAR(Tabla2[[#This Row],[Fecha de creación]])</f>
        <v>2020</v>
      </c>
      <c r="N191" s="23">
        <f>MONTH(Tabla2[[#This Row],[Fecha de creación]])</f>
        <v>1</v>
      </c>
    </row>
    <row r="192" spans="1:14" ht="15" customHeight="1" x14ac:dyDescent="0.25">
      <c r="A192" s="26">
        <v>43861.81894675926</v>
      </c>
      <c r="B192" s="23" t="s">
        <v>0</v>
      </c>
      <c r="C192" s="23" t="s">
        <v>1301</v>
      </c>
      <c r="D192" s="23" t="s">
        <v>246</v>
      </c>
      <c r="E192" s="23" t="s">
        <v>1</v>
      </c>
      <c r="F192" s="23" t="s">
        <v>7</v>
      </c>
      <c r="G192" s="23" t="s">
        <v>975</v>
      </c>
      <c r="H192" s="2" t="s">
        <v>7728</v>
      </c>
      <c r="I192" s="23" t="s">
        <v>4</v>
      </c>
      <c r="J192" s="23"/>
      <c r="K192" s="23" t="s">
        <v>9712</v>
      </c>
      <c r="L192" s="23"/>
      <c r="M192" s="23">
        <f>YEAR(Tabla2[[#This Row],[Fecha de creación]])</f>
        <v>2020</v>
      </c>
      <c r="N192" s="23">
        <f>MONTH(Tabla2[[#This Row],[Fecha de creación]])</f>
        <v>1</v>
      </c>
    </row>
    <row r="193" spans="1:14" ht="15" customHeight="1" x14ac:dyDescent="0.25">
      <c r="A193" s="26">
        <v>43861.823819444442</v>
      </c>
      <c r="B193" s="23" t="s">
        <v>0</v>
      </c>
      <c r="C193" s="23" t="s">
        <v>1302</v>
      </c>
      <c r="D193" s="23" t="s">
        <v>6</v>
      </c>
      <c r="E193" s="23" t="s">
        <v>1</v>
      </c>
      <c r="F193" s="23" t="s">
        <v>7</v>
      </c>
      <c r="G193" s="23" t="s">
        <v>975</v>
      </c>
      <c r="H193" s="2" t="s">
        <v>7722</v>
      </c>
      <c r="I193" s="23" t="s">
        <v>4</v>
      </c>
      <c r="J193" s="23"/>
      <c r="K193" s="23" t="s">
        <v>9712</v>
      </c>
      <c r="L193" s="23"/>
      <c r="M193" s="23">
        <f>YEAR(Tabla2[[#This Row],[Fecha de creación]])</f>
        <v>2020</v>
      </c>
      <c r="N193" s="23">
        <f>MONTH(Tabla2[[#This Row],[Fecha de creación]])</f>
        <v>1</v>
      </c>
    </row>
    <row r="194" spans="1:14" ht="15" customHeight="1" x14ac:dyDescent="0.25">
      <c r="A194" s="26">
        <v>43861.826516203706</v>
      </c>
      <c r="B194" s="23" t="s">
        <v>0</v>
      </c>
      <c r="C194" s="23" t="s">
        <v>1303</v>
      </c>
      <c r="D194" s="23" t="s">
        <v>6</v>
      </c>
      <c r="E194" s="23" t="s">
        <v>1</v>
      </c>
      <c r="F194" s="23" t="s">
        <v>7</v>
      </c>
      <c r="G194" s="23" t="s">
        <v>975</v>
      </c>
      <c r="H194" s="2" t="s">
        <v>7722</v>
      </c>
      <c r="I194" s="23" t="s">
        <v>4</v>
      </c>
      <c r="J194" s="23"/>
      <c r="K194" s="23" t="s">
        <v>9712</v>
      </c>
      <c r="L194" s="23"/>
      <c r="M194" s="23">
        <f>YEAR(Tabla2[[#This Row],[Fecha de creación]])</f>
        <v>2020</v>
      </c>
      <c r="N194" s="23">
        <f>MONTH(Tabla2[[#This Row],[Fecha de creación]])</f>
        <v>1</v>
      </c>
    </row>
    <row r="195" spans="1:14" ht="15" customHeight="1" x14ac:dyDescent="0.25">
      <c r="A195" s="26">
        <v>43861.839236111111</v>
      </c>
      <c r="B195" s="23" t="s">
        <v>0</v>
      </c>
      <c r="C195" s="23" t="s">
        <v>1304</v>
      </c>
      <c r="D195" s="23" t="s">
        <v>6</v>
      </c>
      <c r="E195" s="23" t="s">
        <v>1</v>
      </c>
      <c r="F195" s="23" t="s">
        <v>7</v>
      </c>
      <c r="G195" s="23" t="s">
        <v>975</v>
      </c>
      <c r="H195" s="2" t="s">
        <v>7722</v>
      </c>
      <c r="I195" s="23" t="s">
        <v>4</v>
      </c>
      <c r="J195" s="23"/>
      <c r="K195" s="23" t="s">
        <v>9712</v>
      </c>
      <c r="L195" s="23"/>
      <c r="M195" s="23">
        <f>YEAR(Tabla2[[#This Row],[Fecha de creación]])</f>
        <v>2020</v>
      </c>
      <c r="N195" s="23">
        <f>MONTH(Tabla2[[#This Row],[Fecha de creación]])</f>
        <v>1</v>
      </c>
    </row>
    <row r="196" spans="1:14" ht="15" customHeight="1" x14ac:dyDescent="0.25">
      <c r="A196" s="26">
        <v>43864.37641203704</v>
      </c>
      <c r="B196" s="23" t="s">
        <v>0</v>
      </c>
      <c r="C196" s="23" t="s">
        <v>1305</v>
      </c>
      <c r="D196" s="23" t="s">
        <v>49</v>
      </c>
      <c r="E196" s="23" t="s">
        <v>1</v>
      </c>
      <c r="F196" s="23" t="s">
        <v>7</v>
      </c>
      <c r="G196" s="23" t="s">
        <v>975</v>
      </c>
      <c r="H196" s="2" t="s">
        <v>7745</v>
      </c>
      <c r="I196" s="23" t="s">
        <v>43</v>
      </c>
      <c r="J196" s="23"/>
      <c r="K196" s="23" t="s">
        <v>9712</v>
      </c>
      <c r="L196" s="23"/>
      <c r="M196" s="23">
        <f>YEAR(Tabla2[[#This Row],[Fecha de creación]])</f>
        <v>2020</v>
      </c>
      <c r="N196" s="23">
        <f>MONTH(Tabla2[[#This Row],[Fecha de creación]])</f>
        <v>2</v>
      </c>
    </row>
    <row r="197" spans="1:14" ht="15" customHeight="1" x14ac:dyDescent="0.25">
      <c r="A197" s="26">
        <v>43864.399340277778</v>
      </c>
      <c r="B197" s="23" t="s">
        <v>0</v>
      </c>
      <c r="C197" s="23" t="s">
        <v>1306</v>
      </c>
      <c r="D197" s="23" t="s">
        <v>1047</v>
      </c>
      <c r="E197" s="23" t="s">
        <v>1</v>
      </c>
      <c r="F197" s="23" t="s">
        <v>2</v>
      </c>
      <c r="G197" s="23" t="s">
        <v>975</v>
      </c>
      <c r="H197" s="2" t="s">
        <v>7723</v>
      </c>
      <c r="I197" s="23" t="s">
        <v>7412</v>
      </c>
      <c r="J197" s="23"/>
      <c r="K197" s="23" t="s">
        <v>9712</v>
      </c>
      <c r="L197" s="23"/>
      <c r="M197" s="23">
        <f>YEAR(Tabla2[[#This Row],[Fecha de creación]])</f>
        <v>2020</v>
      </c>
      <c r="N197" s="23">
        <f>MONTH(Tabla2[[#This Row],[Fecha de creación]])</f>
        <v>2</v>
      </c>
    </row>
    <row r="198" spans="1:14" ht="15" customHeight="1" x14ac:dyDescent="0.25">
      <c r="A198" s="26">
        <v>43864.699502314812</v>
      </c>
      <c r="B198" s="23" t="s">
        <v>0</v>
      </c>
      <c r="C198" s="23" t="s">
        <v>1307</v>
      </c>
      <c r="D198" s="23" t="s">
        <v>6</v>
      </c>
      <c r="E198" s="23" t="s">
        <v>1</v>
      </c>
      <c r="F198" s="23" t="s">
        <v>7</v>
      </c>
      <c r="G198" s="23" t="s">
        <v>975</v>
      </c>
      <c r="H198" s="2" t="s">
        <v>7722</v>
      </c>
      <c r="I198" s="23" t="s">
        <v>43</v>
      </c>
      <c r="J198" s="23"/>
      <c r="K198" s="23" t="s">
        <v>9712</v>
      </c>
      <c r="L198" s="23"/>
      <c r="M198" s="23">
        <f>YEAR(Tabla2[[#This Row],[Fecha de creación]])</f>
        <v>2020</v>
      </c>
      <c r="N198" s="23">
        <f>MONTH(Tabla2[[#This Row],[Fecha de creación]])</f>
        <v>2</v>
      </c>
    </row>
    <row r="199" spans="1:14" ht="15" customHeight="1" x14ac:dyDescent="0.25">
      <c r="A199" s="26">
        <v>43865.578993055555</v>
      </c>
      <c r="B199" s="23" t="s">
        <v>0</v>
      </c>
      <c r="C199" s="23" t="s">
        <v>1308</v>
      </c>
      <c r="D199" s="23" t="s">
        <v>1309</v>
      </c>
      <c r="E199" s="23" t="s">
        <v>1</v>
      </c>
      <c r="F199" s="23" t="s">
        <v>7</v>
      </c>
      <c r="G199" s="23" t="s">
        <v>975</v>
      </c>
      <c r="H199" s="2" t="s">
        <v>7721</v>
      </c>
      <c r="I199" s="23" t="s">
        <v>120</v>
      </c>
      <c r="J199" s="23"/>
      <c r="K199" s="23" t="s">
        <v>9536</v>
      </c>
      <c r="L199" s="23"/>
      <c r="M199" s="23">
        <f>YEAR(Tabla2[[#This Row],[Fecha de creación]])</f>
        <v>2020</v>
      </c>
      <c r="N199" s="23">
        <f>MONTH(Tabla2[[#This Row],[Fecha de creación]])</f>
        <v>2</v>
      </c>
    </row>
    <row r="200" spans="1:14" ht="15" customHeight="1" x14ac:dyDescent="0.25">
      <c r="A200" s="26">
        <v>43865.593807870369</v>
      </c>
      <c r="B200" s="23" t="s">
        <v>0</v>
      </c>
      <c r="C200" s="23" t="s">
        <v>1310</v>
      </c>
      <c r="D200" s="23" t="s">
        <v>1311</v>
      </c>
      <c r="E200" s="23" t="s">
        <v>1</v>
      </c>
      <c r="F200" s="23" t="s">
        <v>2</v>
      </c>
      <c r="G200" s="23" t="s">
        <v>975</v>
      </c>
      <c r="H200" s="2" t="s">
        <v>7723</v>
      </c>
      <c r="I200" s="23" t="s">
        <v>120</v>
      </c>
      <c r="J200" s="23"/>
      <c r="K200" s="23" t="s">
        <v>9536</v>
      </c>
      <c r="L200" s="23"/>
      <c r="M200" s="23">
        <f>YEAR(Tabla2[[#This Row],[Fecha de creación]])</f>
        <v>2020</v>
      </c>
      <c r="N200" s="23">
        <f>MONTH(Tabla2[[#This Row],[Fecha de creación]])</f>
        <v>2</v>
      </c>
    </row>
    <row r="201" spans="1:14" ht="15" customHeight="1" x14ac:dyDescent="0.25">
      <c r="A201" s="26">
        <v>43866.461215277777</v>
      </c>
      <c r="B201" s="23" t="s">
        <v>0</v>
      </c>
      <c r="C201" s="23" t="s">
        <v>1312</v>
      </c>
      <c r="D201" s="23" t="s">
        <v>1006</v>
      </c>
      <c r="E201" s="23" t="s">
        <v>1</v>
      </c>
      <c r="F201" s="23" t="s">
        <v>2</v>
      </c>
      <c r="G201" s="23" t="s">
        <v>975</v>
      </c>
      <c r="H201" s="2" t="s">
        <v>7723</v>
      </c>
      <c r="I201" s="23" t="s">
        <v>43</v>
      </c>
      <c r="J201" s="23"/>
      <c r="K201" s="23" t="s">
        <v>9712</v>
      </c>
      <c r="L201" s="23"/>
      <c r="M201" s="23">
        <f>YEAR(Tabla2[[#This Row],[Fecha de creación]])</f>
        <v>2020</v>
      </c>
      <c r="N201" s="23">
        <f>MONTH(Tabla2[[#This Row],[Fecha de creación]])</f>
        <v>2</v>
      </c>
    </row>
    <row r="202" spans="1:14" ht="15" customHeight="1" x14ac:dyDescent="0.25">
      <c r="A202" s="26">
        <v>43866.491006944445</v>
      </c>
      <c r="B202" s="23" t="s">
        <v>0</v>
      </c>
      <c r="C202" s="23" t="s">
        <v>1313</v>
      </c>
      <c r="D202" s="23" t="s">
        <v>49</v>
      </c>
      <c r="E202" s="23" t="s">
        <v>1</v>
      </c>
      <c r="F202" s="23" t="s">
        <v>7</v>
      </c>
      <c r="G202" s="23" t="s">
        <v>975</v>
      </c>
      <c r="H202" s="2" t="s">
        <v>7745</v>
      </c>
      <c r="I202" s="23" t="s">
        <v>43</v>
      </c>
      <c r="J202" s="23"/>
      <c r="K202" s="23" t="s">
        <v>9712</v>
      </c>
      <c r="L202" s="23"/>
      <c r="M202" s="23">
        <f>YEAR(Tabla2[[#This Row],[Fecha de creación]])</f>
        <v>2020</v>
      </c>
      <c r="N202" s="23">
        <f>MONTH(Tabla2[[#This Row],[Fecha de creación]])</f>
        <v>2</v>
      </c>
    </row>
    <row r="203" spans="1:14" ht="15" customHeight="1" x14ac:dyDescent="0.25">
      <c r="A203" s="26">
        <v>43867.491643518515</v>
      </c>
      <c r="B203" s="23" t="s">
        <v>0</v>
      </c>
      <c r="C203" s="23" t="s">
        <v>1314</v>
      </c>
      <c r="D203" s="23" t="s">
        <v>6</v>
      </c>
      <c r="E203" s="23" t="s">
        <v>1</v>
      </c>
      <c r="F203" s="23" t="s">
        <v>7</v>
      </c>
      <c r="G203" s="23" t="s">
        <v>975</v>
      </c>
      <c r="H203" s="2" t="s">
        <v>7722</v>
      </c>
      <c r="I203" s="23" t="s">
        <v>8</v>
      </c>
      <c r="J203" s="23"/>
      <c r="K203" s="23" t="s">
        <v>9712</v>
      </c>
      <c r="L203" s="23"/>
      <c r="M203" s="23">
        <f>YEAR(Tabla2[[#This Row],[Fecha de creación]])</f>
        <v>2020</v>
      </c>
      <c r="N203" s="23">
        <f>MONTH(Tabla2[[#This Row],[Fecha de creación]])</f>
        <v>2</v>
      </c>
    </row>
    <row r="204" spans="1:14" ht="15" customHeight="1" x14ac:dyDescent="0.25">
      <c r="A204" s="26">
        <v>43867.669189814813</v>
      </c>
      <c r="B204" s="23" t="s">
        <v>0</v>
      </c>
      <c r="C204" s="23" t="s">
        <v>1315</v>
      </c>
      <c r="D204" s="23" t="s">
        <v>21</v>
      </c>
      <c r="E204" s="23" t="s">
        <v>1</v>
      </c>
      <c r="F204" s="23" t="s">
        <v>7</v>
      </c>
      <c r="G204" s="23" t="s">
        <v>975</v>
      </c>
      <c r="H204" s="2" t="s">
        <v>7744</v>
      </c>
      <c r="I204" s="23" t="s">
        <v>11</v>
      </c>
      <c r="J204" s="23"/>
      <c r="K204" s="23" t="s">
        <v>9712</v>
      </c>
      <c r="L204" s="23"/>
      <c r="M204" s="23">
        <f>YEAR(Tabla2[[#This Row],[Fecha de creación]])</f>
        <v>2020</v>
      </c>
      <c r="N204" s="23">
        <f>MONTH(Tabla2[[#This Row],[Fecha de creación]])</f>
        <v>2</v>
      </c>
    </row>
    <row r="205" spans="1:14" ht="15" customHeight="1" x14ac:dyDescent="0.25">
      <c r="A205" s="26">
        <v>43867.681388888886</v>
      </c>
      <c r="B205" s="23" t="s">
        <v>0</v>
      </c>
      <c r="C205" s="23" t="s">
        <v>1316</v>
      </c>
      <c r="D205" s="23" t="s">
        <v>6</v>
      </c>
      <c r="E205" s="23" t="s">
        <v>1</v>
      </c>
      <c r="F205" s="23" t="s">
        <v>7</v>
      </c>
      <c r="G205" s="23" t="s">
        <v>975</v>
      </c>
      <c r="H205" s="2" t="s">
        <v>7722</v>
      </c>
      <c r="I205" s="23" t="s">
        <v>4</v>
      </c>
      <c r="J205" s="23"/>
      <c r="K205" s="23" t="s">
        <v>9712</v>
      </c>
      <c r="L205" s="23"/>
      <c r="M205" s="23">
        <f>YEAR(Tabla2[[#This Row],[Fecha de creación]])</f>
        <v>2020</v>
      </c>
      <c r="N205" s="23">
        <f>MONTH(Tabla2[[#This Row],[Fecha de creación]])</f>
        <v>2</v>
      </c>
    </row>
    <row r="206" spans="1:14" ht="15" customHeight="1" x14ac:dyDescent="0.25">
      <c r="A206" s="26">
        <v>43867.769259259258</v>
      </c>
      <c r="B206" s="23" t="s">
        <v>0</v>
      </c>
      <c r="C206" s="23" t="s">
        <v>1317</v>
      </c>
      <c r="D206" s="23" t="s">
        <v>6</v>
      </c>
      <c r="E206" s="23" t="s">
        <v>1</v>
      </c>
      <c r="F206" s="23" t="s">
        <v>7</v>
      </c>
      <c r="G206" s="23" t="s">
        <v>975</v>
      </c>
      <c r="H206" s="2" t="s">
        <v>7722</v>
      </c>
      <c r="I206" s="23" t="s">
        <v>4</v>
      </c>
      <c r="J206" s="23"/>
      <c r="K206" s="23" t="s">
        <v>9712</v>
      </c>
      <c r="L206" s="23"/>
      <c r="M206" s="23">
        <f>YEAR(Tabla2[[#This Row],[Fecha de creación]])</f>
        <v>2020</v>
      </c>
      <c r="N206" s="23">
        <f>MONTH(Tabla2[[#This Row],[Fecha de creación]])</f>
        <v>2</v>
      </c>
    </row>
    <row r="207" spans="1:14" ht="15" customHeight="1" x14ac:dyDescent="0.25">
      <c r="A207" s="26">
        <v>43867.775185185186</v>
      </c>
      <c r="B207" s="23" t="s">
        <v>0</v>
      </c>
      <c r="C207" s="23" t="s">
        <v>1318</v>
      </c>
      <c r="D207" s="23" t="s">
        <v>6</v>
      </c>
      <c r="E207" s="23" t="s">
        <v>1</v>
      </c>
      <c r="F207" s="23" t="s">
        <v>7</v>
      </c>
      <c r="G207" s="23" t="s">
        <v>975</v>
      </c>
      <c r="H207" s="2" t="s">
        <v>7722</v>
      </c>
      <c r="I207" s="23" t="s">
        <v>4</v>
      </c>
      <c r="J207" s="23"/>
      <c r="K207" s="23" t="s">
        <v>9712</v>
      </c>
      <c r="L207" s="23"/>
      <c r="M207" s="23">
        <f>YEAR(Tabla2[[#This Row],[Fecha de creación]])</f>
        <v>2020</v>
      </c>
      <c r="N207" s="23">
        <f>MONTH(Tabla2[[#This Row],[Fecha de creación]])</f>
        <v>2</v>
      </c>
    </row>
    <row r="208" spans="1:14" ht="15" customHeight="1" x14ac:dyDescent="0.25">
      <c r="A208" s="26">
        <v>43867.795648148145</v>
      </c>
      <c r="B208" s="23" t="s">
        <v>0</v>
      </c>
      <c r="C208" s="23" t="s">
        <v>1319</v>
      </c>
      <c r="D208" s="23" t="s">
        <v>364</v>
      </c>
      <c r="E208" s="23" t="s">
        <v>1</v>
      </c>
      <c r="F208" s="23" t="s">
        <v>7</v>
      </c>
      <c r="G208" s="23" t="s">
        <v>975</v>
      </c>
      <c r="H208" s="2" t="s">
        <v>7725</v>
      </c>
      <c r="I208" s="23" t="s">
        <v>4</v>
      </c>
      <c r="J208" s="23"/>
      <c r="K208" s="23" t="s">
        <v>9712</v>
      </c>
      <c r="L208" s="23"/>
      <c r="M208" s="23">
        <f>YEAR(Tabla2[[#This Row],[Fecha de creación]])</f>
        <v>2020</v>
      </c>
      <c r="N208" s="23">
        <f>MONTH(Tabla2[[#This Row],[Fecha de creación]])</f>
        <v>2</v>
      </c>
    </row>
    <row r="209" spans="1:14" ht="15" customHeight="1" x14ac:dyDescent="0.25">
      <c r="A209" s="26">
        <v>43868.432673611111</v>
      </c>
      <c r="B209" s="23" t="s">
        <v>0</v>
      </c>
      <c r="C209" s="23" t="s">
        <v>1320</v>
      </c>
      <c r="D209" s="23" t="s">
        <v>6</v>
      </c>
      <c r="E209" s="23" t="s">
        <v>1</v>
      </c>
      <c r="F209" s="23" t="s">
        <v>7</v>
      </c>
      <c r="G209" s="23" t="s">
        <v>975</v>
      </c>
      <c r="H209" s="2" t="s">
        <v>7722</v>
      </c>
      <c r="I209" s="23" t="s">
        <v>4</v>
      </c>
      <c r="J209" s="23"/>
      <c r="K209" s="23" t="s">
        <v>9712</v>
      </c>
      <c r="L209" s="23"/>
      <c r="M209" s="23">
        <f>YEAR(Tabla2[[#This Row],[Fecha de creación]])</f>
        <v>2020</v>
      </c>
      <c r="N209" s="23">
        <f>MONTH(Tabla2[[#This Row],[Fecha de creación]])</f>
        <v>2</v>
      </c>
    </row>
    <row r="210" spans="1:14" ht="15" customHeight="1" x14ac:dyDescent="0.25">
      <c r="A210" s="26">
        <v>43868.474537037036</v>
      </c>
      <c r="B210" s="23" t="s">
        <v>0</v>
      </c>
      <c r="C210" s="23" t="s">
        <v>1321</v>
      </c>
      <c r="D210" s="23" t="s">
        <v>6</v>
      </c>
      <c r="E210" s="23" t="s">
        <v>1</v>
      </c>
      <c r="F210" s="23" t="s">
        <v>7</v>
      </c>
      <c r="G210" s="23" t="s">
        <v>975</v>
      </c>
      <c r="H210" s="2" t="s">
        <v>7722</v>
      </c>
      <c r="I210" s="23" t="s">
        <v>4</v>
      </c>
      <c r="J210" s="23"/>
      <c r="K210" s="23" t="s">
        <v>9712</v>
      </c>
      <c r="L210" s="23"/>
      <c r="M210" s="23">
        <f>YEAR(Tabla2[[#This Row],[Fecha de creación]])</f>
        <v>2020</v>
      </c>
      <c r="N210" s="23">
        <f>MONTH(Tabla2[[#This Row],[Fecha de creación]])</f>
        <v>2</v>
      </c>
    </row>
    <row r="211" spans="1:14" ht="15" customHeight="1" x14ac:dyDescent="0.25">
      <c r="A211" s="26">
        <v>43868.489247685182</v>
      </c>
      <c r="B211" s="23" t="s">
        <v>0</v>
      </c>
      <c r="C211" s="23" t="s">
        <v>1322</v>
      </c>
      <c r="D211" s="23" t="s">
        <v>6</v>
      </c>
      <c r="E211" s="23" t="s">
        <v>1</v>
      </c>
      <c r="F211" s="23" t="s">
        <v>7</v>
      </c>
      <c r="G211" s="23" t="s">
        <v>975</v>
      </c>
      <c r="H211" s="2" t="s">
        <v>7722</v>
      </c>
      <c r="I211" s="23" t="s">
        <v>4</v>
      </c>
      <c r="J211" s="23"/>
      <c r="K211" s="23" t="s">
        <v>9712</v>
      </c>
      <c r="L211" s="23"/>
      <c r="M211" s="23">
        <f>YEAR(Tabla2[[#This Row],[Fecha de creación]])</f>
        <v>2020</v>
      </c>
      <c r="N211" s="23">
        <f>MONTH(Tabla2[[#This Row],[Fecha de creación]])</f>
        <v>2</v>
      </c>
    </row>
    <row r="212" spans="1:14" ht="15" customHeight="1" x14ac:dyDescent="0.25">
      <c r="A212" s="26">
        <v>43868.491307870368</v>
      </c>
      <c r="B212" s="23" t="s">
        <v>0</v>
      </c>
      <c r="C212" s="23" t="s">
        <v>1323</v>
      </c>
      <c r="D212" s="23" t="s">
        <v>51</v>
      </c>
      <c r="E212" s="23" t="s">
        <v>1</v>
      </c>
      <c r="F212" s="23" t="s">
        <v>2</v>
      </c>
      <c r="G212" s="23" t="s">
        <v>975</v>
      </c>
      <c r="H212" s="2" t="s">
        <v>7732</v>
      </c>
      <c r="I212" s="23" t="s">
        <v>11</v>
      </c>
      <c r="J212" s="23"/>
      <c r="K212" s="23" t="s">
        <v>9712</v>
      </c>
      <c r="L212" s="23"/>
      <c r="M212" s="23">
        <f>YEAR(Tabla2[[#This Row],[Fecha de creación]])</f>
        <v>2020</v>
      </c>
      <c r="N212" s="23">
        <f>MONTH(Tabla2[[#This Row],[Fecha de creación]])</f>
        <v>2</v>
      </c>
    </row>
    <row r="213" spans="1:14" ht="15" customHeight="1" x14ac:dyDescent="0.25">
      <c r="A213" s="26">
        <v>43868.4919212963</v>
      </c>
      <c r="B213" s="23" t="s">
        <v>0</v>
      </c>
      <c r="C213" s="23" t="s">
        <v>1324</v>
      </c>
      <c r="D213" s="23" t="s">
        <v>6</v>
      </c>
      <c r="E213" s="23" t="s">
        <v>1</v>
      </c>
      <c r="F213" s="23" t="s">
        <v>7</v>
      </c>
      <c r="G213" s="23" t="s">
        <v>975</v>
      </c>
      <c r="H213" s="2" t="s">
        <v>7722</v>
      </c>
      <c r="I213" s="23" t="s">
        <v>4</v>
      </c>
      <c r="J213" s="23"/>
      <c r="K213" s="23" t="s">
        <v>9712</v>
      </c>
      <c r="L213" s="23"/>
      <c r="M213" s="23">
        <f>YEAR(Tabla2[[#This Row],[Fecha de creación]])</f>
        <v>2020</v>
      </c>
      <c r="N213" s="23">
        <f>MONTH(Tabla2[[#This Row],[Fecha de creación]])</f>
        <v>2</v>
      </c>
    </row>
    <row r="214" spans="1:14" ht="15" customHeight="1" x14ac:dyDescent="0.25">
      <c r="A214" s="26">
        <v>43868.579884259256</v>
      </c>
      <c r="B214" s="23" t="s">
        <v>0</v>
      </c>
      <c r="C214" s="23" t="s">
        <v>1325</v>
      </c>
      <c r="D214" s="23" t="s">
        <v>6</v>
      </c>
      <c r="E214" s="23" t="s">
        <v>1</v>
      </c>
      <c r="F214" s="23" t="s">
        <v>7</v>
      </c>
      <c r="G214" s="23" t="s">
        <v>975</v>
      </c>
      <c r="H214" s="2" t="s">
        <v>7722</v>
      </c>
      <c r="I214" s="23" t="s">
        <v>4</v>
      </c>
      <c r="J214" s="23"/>
      <c r="K214" s="23" t="s">
        <v>9712</v>
      </c>
      <c r="L214" s="23"/>
      <c r="M214" s="23">
        <f>YEAR(Tabla2[[#This Row],[Fecha de creación]])</f>
        <v>2020</v>
      </c>
      <c r="N214" s="23">
        <f>MONTH(Tabla2[[#This Row],[Fecha de creación]])</f>
        <v>2</v>
      </c>
    </row>
    <row r="215" spans="1:14" ht="15" customHeight="1" x14ac:dyDescent="0.25">
      <c r="A215" s="26">
        <v>43868.587627314817</v>
      </c>
      <c r="B215" s="23" t="s">
        <v>0</v>
      </c>
      <c r="C215" s="23" t="s">
        <v>1326</v>
      </c>
      <c r="D215" s="23" t="s">
        <v>6</v>
      </c>
      <c r="E215" s="23" t="s">
        <v>1</v>
      </c>
      <c r="F215" s="23" t="s">
        <v>7</v>
      </c>
      <c r="G215" s="23" t="s">
        <v>975</v>
      </c>
      <c r="H215" s="2" t="s">
        <v>7722</v>
      </c>
      <c r="I215" s="23" t="s">
        <v>4</v>
      </c>
      <c r="J215" s="23"/>
      <c r="K215" s="23" t="s">
        <v>9712</v>
      </c>
      <c r="L215" s="23"/>
      <c r="M215" s="23">
        <f>YEAR(Tabla2[[#This Row],[Fecha de creación]])</f>
        <v>2020</v>
      </c>
      <c r="N215" s="23">
        <f>MONTH(Tabla2[[#This Row],[Fecha de creación]])</f>
        <v>2</v>
      </c>
    </row>
    <row r="216" spans="1:14" ht="15" customHeight="1" x14ac:dyDescent="0.25">
      <c r="A216" s="26">
        <v>43868.665358796294</v>
      </c>
      <c r="B216" s="23" t="s">
        <v>0</v>
      </c>
      <c r="C216" s="23" t="s">
        <v>1327</v>
      </c>
      <c r="D216" s="23" t="s">
        <v>6</v>
      </c>
      <c r="E216" s="23" t="s">
        <v>1</v>
      </c>
      <c r="F216" s="23" t="s">
        <v>7</v>
      </c>
      <c r="G216" s="23" t="s">
        <v>975</v>
      </c>
      <c r="H216" s="2" t="s">
        <v>7722</v>
      </c>
      <c r="I216" s="23" t="s">
        <v>4</v>
      </c>
      <c r="J216" s="23"/>
      <c r="K216" s="23" t="s">
        <v>9712</v>
      </c>
      <c r="L216" s="23"/>
      <c r="M216" s="23">
        <f>YEAR(Tabla2[[#This Row],[Fecha de creación]])</f>
        <v>2020</v>
      </c>
      <c r="N216" s="23">
        <f>MONTH(Tabla2[[#This Row],[Fecha de creación]])</f>
        <v>2</v>
      </c>
    </row>
    <row r="217" spans="1:14" ht="15" customHeight="1" x14ac:dyDescent="0.25">
      <c r="A217" s="26">
        <v>43868.668668981481</v>
      </c>
      <c r="B217" s="23" t="s">
        <v>0</v>
      </c>
      <c r="C217" s="23" t="s">
        <v>1328</v>
      </c>
      <c r="D217" s="23" t="s">
        <v>6</v>
      </c>
      <c r="E217" s="23" t="s">
        <v>1</v>
      </c>
      <c r="F217" s="23" t="s">
        <v>7</v>
      </c>
      <c r="G217" s="23" t="s">
        <v>975</v>
      </c>
      <c r="H217" s="2" t="s">
        <v>7722</v>
      </c>
      <c r="I217" s="23" t="s">
        <v>4</v>
      </c>
      <c r="J217" s="23"/>
      <c r="K217" s="23" t="s">
        <v>9712</v>
      </c>
      <c r="L217" s="23"/>
      <c r="M217" s="23">
        <f>YEAR(Tabla2[[#This Row],[Fecha de creación]])</f>
        <v>2020</v>
      </c>
      <c r="N217" s="23">
        <f>MONTH(Tabla2[[#This Row],[Fecha de creación]])</f>
        <v>2</v>
      </c>
    </row>
    <row r="218" spans="1:14" ht="15" customHeight="1" x14ac:dyDescent="0.25">
      <c r="A218" s="26">
        <v>43869.405312499999</v>
      </c>
      <c r="B218" s="23" t="s">
        <v>0</v>
      </c>
      <c r="C218" s="23" t="s">
        <v>1329</v>
      </c>
      <c r="D218" s="23" t="s">
        <v>110</v>
      </c>
      <c r="E218" s="23" t="s">
        <v>1</v>
      </c>
      <c r="F218" s="23" t="s">
        <v>7</v>
      </c>
      <c r="G218" s="23" t="s">
        <v>975</v>
      </c>
      <c r="H218" s="2" t="s">
        <v>7731</v>
      </c>
      <c r="I218" s="23" t="s">
        <v>43</v>
      </c>
      <c r="J218" s="23"/>
      <c r="K218" s="23" t="s">
        <v>9712</v>
      </c>
      <c r="L218" s="23"/>
      <c r="M218" s="23">
        <f>YEAR(Tabla2[[#This Row],[Fecha de creación]])</f>
        <v>2020</v>
      </c>
      <c r="N218" s="23">
        <f>MONTH(Tabla2[[#This Row],[Fecha de creación]])</f>
        <v>2</v>
      </c>
    </row>
    <row r="219" spans="1:14" ht="15" customHeight="1" x14ac:dyDescent="0.25">
      <c r="A219" s="26">
        <v>43870.44189814815</v>
      </c>
      <c r="B219" s="23" t="s">
        <v>0</v>
      </c>
      <c r="C219" s="23" t="s">
        <v>1330</v>
      </c>
      <c r="D219" s="23" t="s">
        <v>333</v>
      </c>
      <c r="E219" s="23" t="s">
        <v>1</v>
      </c>
      <c r="F219" s="23" t="s">
        <v>2</v>
      </c>
      <c r="G219" s="23" t="s">
        <v>975</v>
      </c>
      <c r="H219" s="2" t="s">
        <v>7729</v>
      </c>
      <c r="I219" s="23" t="s">
        <v>4</v>
      </c>
      <c r="J219" s="23"/>
      <c r="K219" s="23" t="s">
        <v>9712</v>
      </c>
      <c r="L219" s="23"/>
      <c r="M219" s="23">
        <f>YEAR(Tabla2[[#This Row],[Fecha de creación]])</f>
        <v>2020</v>
      </c>
      <c r="N219" s="23">
        <f>MONTH(Tabla2[[#This Row],[Fecha de creación]])</f>
        <v>2</v>
      </c>
    </row>
    <row r="220" spans="1:14" ht="15" customHeight="1" x14ac:dyDescent="0.25">
      <c r="A220" s="26">
        <v>43870.478333333333</v>
      </c>
      <c r="B220" s="23" t="s">
        <v>0</v>
      </c>
      <c r="C220" s="23" t="s">
        <v>1331</v>
      </c>
      <c r="D220" s="23" t="s">
        <v>994</v>
      </c>
      <c r="E220" s="23" t="s">
        <v>1</v>
      </c>
      <c r="F220" s="23" t="s">
        <v>2</v>
      </c>
      <c r="G220" s="23" t="s">
        <v>975</v>
      </c>
      <c r="H220" s="2" t="s">
        <v>7723</v>
      </c>
      <c r="I220" s="23" t="s">
        <v>43</v>
      </c>
      <c r="J220" s="23"/>
      <c r="K220" s="23" t="s">
        <v>9712</v>
      </c>
      <c r="L220" s="23"/>
      <c r="M220" s="23">
        <f>YEAR(Tabla2[[#This Row],[Fecha de creación]])</f>
        <v>2020</v>
      </c>
      <c r="N220" s="23">
        <f>MONTH(Tabla2[[#This Row],[Fecha de creación]])</f>
        <v>2</v>
      </c>
    </row>
    <row r="221" spans="1:14" ht="15" customHeight="1" x14ac:dyDescent="0.25">
      <c r="A221" s="26">
        <v>43870.542546296296</v>
      </c>
      <c r="B221" s="23" t="s">
        <v>0</v>
      </c>
      <c r="C221" s="23" t="s">
        <v>1332</v>
      </c>
      <c r="D221" s="23" t="s">
        <v>6</v>
      </c>
      <c r="E221" s="23" t="s">
        <v>1</v>
      </c>
      <c r="F221" s="23" t="s">
        <v>7</v>
      </c>
      <c r="G221" s="23" t="s">
        <v>975</v>
      </c>
      <c r="H221" s="2" t="s">
        <v>7722</v>
      </c>
      <c r="I221" s="23" t="s">
        <v>4</v>
      </c>
      <c r="J221" s="23"/>
      <c r="K221" s="23" t="s">
        <v>9712</v>
      </c>
      <c r="L221" s="23"/>
      <c r="M221" s="23">
        <f>YEAR(Tabla2[[#This Row],[Fecha de creación]])</f>
        <v>2020</v>
      </c>
      <c r="N221" s="23">
        <f>MONTH(Tabla2[[#This Row],[Fecha de creación]])</f>
        <v>2</v>
      </c>
    </row>
    <row r="222" spans="1:14" ht="15" customHeight="1" x14ac:dyDescent="0.25">
      <c r="A222" s="26">
        <v>43870.661122685182</v>
      </c>
      <c r="B222" s="23" t="s">
        <v>0</v>
      </c>
      <c r="C222" s="23" t="s">
        <v>1333</v>
      </c>
      <c r="D222" s="23" t="s">
        <v>1334</v>
      </c>
      <c r="E222" s="23" t="s">
        <v>1</v>
      </c>
      <c r="F222" s="23" t="s">
        <v>2</v>
      </c>
      <c r="G222" s="23" t="s">
        <v>975</v>
      </c>
      <c r="I222" s="23" t="s">
        <v>7750</v>
      </c>
      <c r="J222" s="23"/>
      <c r="K222" s="23" t="s">
        <v>9536</v>
      </c>
      <c r="L222" s="23"/>
      <c r="M222" s="23">
        <f>YEAR(Tabla2[[#This Row],[Fecha de creación]])</f>
        <v>2020</v>
      </c>
      <c r="N222" s="23">
        <f>MONTH(Tabla2[[#This Row],[Fecha de creación]])</f>
        <v>2</v>
      </c>
    </row>
    <row r="223" spans="1:14" ht="15" customHeight="1" x14ac:dyDescent="0.25">
      <c r="A223" s="26">
        <v>43871.392881944441</v>
      </c>
      <c r="B223" s="23" t="s">
        <v>0</v>
      </c>
      <c r="C223" s="23" t="s">
        <v>1335</v>
      </c>
      <c r="D223" s="23" t="s">
        <v>6</v>
      </c>
      <c r="E223" s="23" t="s">
        <v>1</v>
      </c>
      <c r="F223" s="23" t="s">
        <v>7</v>
      </c>
      <c r="G223" s="23" t="s">
        <v>975</v>
      </c>
      <c r="H223" s="2" t="s">
        <v>7722</v>
      </c>
      <c r="I223" s="23" t="s">
        <v>8</v>
      </c>
      <c r="J223" s="23"/>
      <c r="K223" s="23" t="s">
        <v>9712</v>
      </c>
      <c r="L223" s="23"/>
      <c r="M223" s="23">
        <f>YEAR(Tabla2[[#This Row],[Fecha de creación]])</f>
        <v>2020</v>
      </c>
      <c r="N223" s="23">
        <f>MONTH(Tabla2[[#This Row],[Fecha de creación]])</f>
        <v>2</v>
      </c>
    </row>
    <row r="224" spans="1:14" ht="15" customHeight="1" x14ac:dyDescent="0.25">
      <c r="A224" s="26">
        <v>43871.705879629626</v>
      </c>
      <c r="B224" s="23" t="s">
        <v>0</v>
      </c>
      <c r="C224" s="23" t="s">
        <v>1336</v>
      </c>
      <c r="D224" s="23" t="s">
        <v>246</v>
      </c>
      <c r="E224" s="23" t="s">
        <v>1</v>
      </c>
      <c r="F224" s="23" t="s">
        <v>7</v>
      </c>
      <c r="G224" s="23" t="s">
        <v>975</v>
      </c>
      <c r="H224" s="2" t="s">
        <v>7728</v>
      </c>
      <c r="I224" s="23" t="s">
        <v>43</v>
      </c>
      <c r="J224" s="23"/>
      <c r="K224" s="23" t="s">
        <v>9712</v>
      </c>
      <c r="L224" s="23"/>
      <c r="M224" s="23">
        <f>YEAR(Tabla2[[#This Row],[Fecha de creación]])</f>
        <v>2020</v>
      </c>
      <c r="N224" s="23">
        <f>MONTH(Tabla2[[#This Row],[Fecha de creación]])</f>
        <v>2</v>
      </c>
    </row>
    <row r="225" spans="1:14" ht="15" customHeight="1" x14ac:dyDescent="0.25">
      <c r="A225" s="26">
        <v>43872.556817129633</v>
      </c>
      <c r="B225" s="23" t="s">
        <v>0</v>
      </c>
      <c r="C225" s="23" t="s">
        <v>1337</v>
      </c>
      <c r="D225" s="23" t="s">
        <v>6</v>
      </c>
      <c r="E225" s="23" t="s">
        <v>1</v>
      </c>
      <c r="F225" s="23" t="s">
        <v>7</v>
      </c>
      <c r="G225" s="23" t="s">
        <v>975</v>
      </c>
      <c r="H225" s="2" t="s">
        <v>7722</v>
      </c>
      <c r="I225" s="23" t="s">
        <v>43</v>
      </c>
      <c r="J225" s="23"/>
      <c r="K225" s="23" t="s">
        <v>9712</v>
      </c>
      <c r="L225" s="23"/>
      <c r="M225" s="23">
        <f>YEAR(Tabla2[[#This Row],[Fecha de creación]])</f>
        <v>2020</v>
      </c>
      <c r="N225" s="23">
        <f>MONTH(Tabla2[[#This Row],[Fecha de creación]])</f>
        <v>2</v>
      </c>
    </row>
    <row r="226" spans="1:14" ht="15" customHeight="1" x14ac:dyDescent="0.25">
      <c r="A226" s="26">
        <v>43875.577291666668</v>
      </c>
      <c r="B226" s="23" t="s">
        <v>0</v>
      </c>
      <c r="C226" s="23" t="s">
        <v>1338</v>
      </c>
      <c r="D226" s="23" t="s">
        <v>6</v>
      </c>
      <c r="E226" s="23" t="s">
        <v>1</v>
      </c>
      <c r="F226" s="23" t="s">
        <v>7</v>
      </c>
      <c r="G226" s="23" t="s">
        <v>975</v>
      </c>
      <c r="H226" s="2" t="s">
        <v>7722</v>
      </c>
      <c r="I226" s="23" t="s">
        <v>4</v>
      </c>
      <c r="J226" s="23"/>
      <c r="K226" s="23" t="s">
        <v>9712</v>
      </c>
      <c r="L226" s="23"/>
      <c r="M226" s="23">
        <f>YEAR(Tabla2[[#This Row],[Fecha de creación]])</f>
        <v>2020</v>
      </c>
      <c r="N226" s="23">
        <f>MONTH(Tabla2[[#This Row],[Fecha de creación]])</f>
        <v>2</v>
      </c>
    </row>
    <row r="227" spans="1:14" ht="15" customHeight="1" x14ac:dyDescent="0.25">
      <c r="A227" s="26">
        <v>43875.584236111114</v>
      </c>
      <c r="B227" s="23" t="s">
        <v>0</v>
      </c>
      <c r="C227" s="23" t="s">
        <v>1339</v>
      </c>
      <c r="D227" s="23" t="s">
        <v>1340</v>
      </c>
      <c r="E227" s="23" t="s">
        <v>1</v>
      </c>
      <c r="F227" s="23" t="s">
        <v>7</v>
      </c>
      <c r="G227" s="23" t="s">
        <v>975</v>
      </c>
      <c r="H227" s="2" t="s">
        <v>7722</v>
      </c>
      <c r="I227" s="23" t="s">
        <v>4</v>
      </c>
      <c r="J227" s="23"/>
      <c r="K227" s="23" t="s">
        <v>9712</v>
      </c>
      <c r="L227" s="23"/>
      <c r="M227" s="23">
        <f>YEAR(Tabla2[[#This Row],[Fecha de creación]])</f>
        <v>2020</v>
      </c>
      <c r="N227" s="23">
        <f>MONTH(Tabla2[[#This Row],[Fecha de creación]])</f>
        <v>2</v>
      </c>
    </row>
    <row r="228" spans="1:14" ht="15" customHeight="1" x14ac:dyDescent="0.25">
      <c r="A228" s="26">
        <v>43875.725208333337</v>
      </c>
      <c r="B228" s="23" t="s">
        <v>0</v>
      </c>
      <c r="C228" s="23" t="s">
        <v>1341</v>
      </c>
      <c r="D228" s="23" t="s">
        <v>110</v>
      </c>
      <c r="E228" s="23" t="s">
        <v>1</v>
      </c>
      <c r="F228" s="23" t="s">
        <v>7</v>
      </c>
      <c r="G228" s="23" t="s">
        <v>975</v>
      </c>
      <c r="H228" s="2" t="s">
        <v>7731</v>
      </c>
      <c r="I228" s="23" t="s">
        <v>4</v>
      </c>
      <c r="J228" s="23"/>
      <c r="K228" s="23" t="s">
        <v>9712</v>
      </c>
      <c r="L228" s="23"/>
      <c r="M228" s="23">
        <f>YEAR(Tabla2[[#This Row],[Fecha de creación]])</f>
        <v>2020</v>
      </c>
      <c r="N228" s="23">
        <f>MONTH(Tabla2[[#This Row],[Fecha de creación]])</f>
        <v>2</v>
      </c>
    </row>
    <row r="229" spans="1:14" ht="15" customHeight="1" x14ac:dyDescent="0.25">
      <c r="A229" s="26">
        <v>43876.42931712963</v>
      </c>
      <c r="B229" s="23" t="s">
        <v>0</v>
      </c>
      <c r="C229" s="23" t="s">
        <v>1342</v>
      </c>
      <c r="D229" s="23" t="s">
        <v>112</v>
      </c>
      <c r="E229" s="23" t="s">
        <v>1</v>
      </c>
      <c r="F229" s="23" t="s">
        <v>7</v>
      </c>
      <c r="G229" s="23" t="s">
        <v>975</v>
      </c>
      <c r="H229" s="2" t="s">
        <v>7730</v>
      </c>
      <c r="I229" s="23" t="s">
        <v>4</v>
      </c>
      <c r="J229" s="23"/>
      <c r="K229" s="23" t="s">
        <v>9712</v>
      </c>
      <c r="L229" s="23"/>
      <c r="M229" s="23">
        <f>YEAR(Tabla2[[#This Row],[Fecha de creación]])</f>
        <v>2020</v>
      </c>
      <c r="N229" s="23">
        <f>MONTH(Tabla2[[#This Row],[Fecha de creación]])</f>
        <v>2</v>
      </c>
    </row>
    <row r="230" spans="1:14" ht="15" customHeight="1" x14ac:dyDescent="0.25">
      <c r="A230" s="26">
        <v>43876.476493055554</v>
      </c>
      <c r="B230" s="23" t="s">
        <v>0</v>
      </c>
      <c r="C230" s="23" t="s">
        <v>1343</v>
      </c>
      <c r="D230" s="23" t="s">
        <v>1344</v>
      </c>
      <c r="E230" s="23" t="s">
        <v>1</v>
      </c>
      <c r="F230" s="23" t="s">
        <v>7</v>
      </c>
      <c r="G230" s="23" t="s">
        <v>975</v>
      </c>
      <c r="H230" s="2" t="s">
        <v>7726</v>
      </c>
      <c r="I230" s="23" t="s">
        <v>4</v>
      </c>
      <c r="J230" s="23"/>
      <c r="K230" s="23" t="s">
        <v>9712</v>
      </c>
      <c r="L230" s="23"/>
      <c r="M230" s="23">
        <f>YEAR(Tabla2[[#This Row],[Fecha de creación]])</f>
        <v>2020</v>
      </c>
      <c r="N230" s="23">
        <f>MONTH(Tabla2[[#This Row],[Fecha de creación]])</f>
        <v>2</v>
      </c>
    </row>
    <row r="231" spans="1:14" ht="15" customHeight="1" x14ac:dyDescent="0.25">
      <c r="A231" s="26">
        <v>43876.741261574076</v>
      </c>
      <c r="B231" s="23" t="s">
        <v>0</v>
      </c>
      <c r="C231" s="23" t="s">
        <v>1345</v>
      </c>
      <c r="D231" s="23" t="s">
        <v>6</v>
      </c>
      <c r="E231" s="23" t="s">
        <v>1</v>
      </c>
      <c r="F231" s="23" t="s">
        <v>7</v>
      </c>
      <c r="G231" s="23" t="s">
        <v>975</v>
      </c>
      <c r="H231" s="2" t="s">
        <v>7722</v>
      </c>
      <c r="I231" s="23" t="s">
        <v>4</v>
      </c>
      <c r="J231" s="23"/>
      <c r="K231" s="23" t="s">
        <v>9712</v>
      </c>
      <c r="L231" s="23"/>
      <c r="M231" s="23">
        <f>YEAR(Tabla2[[#This Row],[Fecha de creación]])</f>
        <v>2020</v>
      </c>
      <c r="N231" s="23">
        <f>MONTH(Tabla2[[#This Row],[Fecha de creación]])</f>
        <v>2</v>
      </c>
    </row>
    <row r="232" spans="1:14" ht="15" customHeight="1" x14ac:dyDescent="0.25">
      <c r="A232" s="26">
        <v>43876.753506944442</v>
      </c>
      <c r="B232" s="23" t="s">
        <v>0</v>
      </c>
      <c r="C232" s="23" t="s">
        <v>1346</v>
      </c>
      <c r="D232" s="23" t="s">
        <v>6</v>
      </c>
      <c r="E232" s="23" t="s">
        <v>1</v>
      </c>
      <c r="F232" s="23" t="s">
        <v>7</v>
      </c>
      <c r="G232" s="23" t="s">
        <v>975</v>
      </c>
      <c r="H232" s="2" t="s">
        <v>7722</v>
      </c>
      <c r="I232" s="23" t="s">
        <v>4</v>
      </c>
      <c r="J232" s="23"/>
      <c r="K232" s="23" t="s">
        <v>9712</v>
      </c>
      <c r="L232" s="23"/>
      <c r="M232" s="23">
        <f>YEAR(Tabla2[[#This Row],[Fecha de creación]])</f>
        <v>2020</v>
      </c>
      <c r="N232" s="23">
        <f>MONTH(Tabla2[[#This Row],[Fecha de creación]])</f>
        <v>2</v>
      </c>
    </row>
    <row r="233" spans="1:14" ht="15" customHeight="1" x14ac:dyDescent="0.25">
      <c r="A233" s="26">
        <v>43877.635868055557</v>
      </c>
      <c r="B233" s="23" t="s">
        <v>0</v>
      </c>
      <c r="C233" s="23" t="s">
        <v>1347</v>
      </c>
      <c r="D233" s="23" t="s">
        <v>1348</v>
      </c>
      <c r="E233" s="23" t="s">
        <v>1</v>
      </c>
      <c r="F233" s="23" t="s">
        <v>2</v>
      </c>
      <c r="G233" s="23" t="s">
        <v>975</v>
      </c>
      <c r="H233" s="2" t="s">
        <v>7723</v>
      </c>
      <c r="I233" s="23" t="s">
        <v>7412</v>
      </c>
      <c r="J233" s="23"/>
      <c r="K233" s="23" t="s">
        <v>9712</v>
      </c>
      <c r="L233" s="23"/>
      <c r="M233" s="23">
        <f>YEAR(Tabla2[[#This Row],[Fecha de creación]])</f>
        <v>2020</v>
      </c>
      <c r="N233" s="23">
        <f>MONTH(Tabla2[[#This Row],[Fecha de creación]])</f>
        <v>2</v>
      </c>
    </row>
    <row r="234" spans="1:14" ht="15" customHeight="1" x14ac:dyDescent="0.25">
      <c r="A234" s="26">
        <v>43878.518576388888</v>
      </c>
      <c r="B234" s="23" t="s">
        <v>0</v>
      </c>
      <c r="C234" s="23" t="s">
        <v>1349</v>
      </c>
      <c r="D234" s="23" t="s">
        <v>1006</v>
      </c>
      <c r="E234" s="23" t="s">
        <v>1</v>
      </c>
      <c r="F234" s="23" t="s">
        <v>2</v>
      </c>
      <c r="G234" s="23" t="s">
        <v>975</v>
      </c>
      <c r="H234" s="2" t="s">
        <v>7723</v>
      </c>
      <c r="I234" s="23" t="s">
        <v>43</v>
      </c>
      <c r="J234" s="23"/>
      <c r="K234" s="23" t="s">
        <v>9712</v>
      </c>
      <c r="L234" s="23"/>
      <c r="M234" s="23">
        <f>YEAR(Tabla2[[#This Row],[Fecha de creación]])</f>
        <v>2020</v>
      </c>
      <c r="N234" s="23">
        <f>MONTH(Tabla2[[#This Row],[Fecha de creación]])</f>
        <v>2</v>
      </c>
    </row>
    <row r="235" spans="1:14" ht="15" customHeight="1" x14ac:dyDescent="0.25">
      <c r="A235" s="26">
        <v>43879.789027777777</v>
      </c>
      <c r="B235" s="23" t="s">
        <v>0</v>
      </c>
      <c r="C235" s="23" t="s">
        <v>1350</v>
      </c>
      <c r="D235" s="23" t="s">
        <v>6</v>
      </c>
      <c r="E235" s="23" t="s">
        <v>1</v>
      </c>
      <c r="F235" s="23" t="s">
        <v>7</v>
      </c>
      <c r="G235" s="23" t="s">
        <v>975</v>
      </c>
      <c r="H235" s="2" t="s">
        <v>7722</v>
      </c>
      <c r="I235" s="23" t="s">
        <v>8</v>
      </c>
      <c r="J235" s="23"/>
      <c r="K235" s="23" t="s">
        <v>9712</v>
      </c>
      <c r="L235" s="23"/>
      <c r="M235" s="23">
        <f>YEAR(Tabla2[[#This Row],[Fecha de creación]])</f>
        <v>2020</v>
      </c>
      <c r="N235" s="23">
        <f>MONTH(Tabla2[[#This Row],[Fecha de creación]])</f>
        <v>2</v>
      </c>
    </row>
    <row r="236" spans="1:14" ht="15" customHeight="1" x14ac:dyDescent="0.25">
      <c r="A236" s="26">
        <v>43879.792094907411</v>
      </c>
      <c r="B236" s="23" t="s">
        <v>0</v>
      </c>
      <c r="C236" s="23" t="s">
        <v>1351</v>
      </c>
      <c r="D236" s="23" t="s">
        <v>6</v>
      </c>
      <c r="E236" s="23" t="s">
        <v>1</v>
      </c>
      <c r="F236" s="23" t="s">
        <v>7</v>
      </c>
      <c r="G236" s="23" t="s">
        <v>975</v>
      </c>
      <c r="H236" s="2" t="s">
        <v>7722</v>
      </c>
      <c r="I236" s="23" t="s">
        <v>8</v>
      </c>
      <c r="J236" s="23"/>
      <c r="K236" s="23" t="s">
        <v>9712</v>
      </c>
      <c r="L236" s="23"/>
      <c r="M236" s="23">
        <f>YEAR(Tabla2[[#This Row],[Fecha de creación]])</f>
        <v>2020</v>
      </c>
      <c r="N236" s="23">
        <f>MONTH(Tabla2[[#This Row],[Fecha de creación]])</f>
        <v>2</v>
      </c>
    </row>
    <row r="237" spans="1:14" ht="15" customHeight="1" x14ac:dyDescent="0.25">
      <c r="A237" s="26">
        <v>43880.394166666665</v>
      </c>
      <c r="B237" s="23" t="s">
        <v>0</v>
      </c>
      <c r="C237" s="23" t="s">
        <v>1352</v>
      </c>
      <c r="D237" s="23" t="s">
        <v>6</v>
      </c>
      <c r="E237" s="23" t="s">
        <v>1</v>
      </c>
      <c r="F237" s="23" t="s">
        <v>7</v>
      </c>
      <c r="G237" s="23" t="s">
        <v>975</v>
      </c>
      <c r="H237" s="2" t="s">
        <v>7722</v>
      </c>
      <c r="I237" s="23" t="s">
        <v>8</v>
      </c>
      <c r="J237" s="23"/>
      <c r="K237" s="23" t="s">
        <v>9712</v>
      </c>
      <c r="L237" s="23"/>
      <c r="M237" s="23">
        <f>YEAR(Tabla2[[#This Row],[Fecha de creación]])</f>
        <v>2020</v>
      </c>
      <c r="N237" s="23">
        <f>MONTH(Tabla2[[#This Row],[Fecha de creación]])</f>
        <v>2</v>
      </c>
    </row>
    <row r="238" spans="1:14" ht="15" customHeight="1" x14ac:dyDescent="0.25">
      <c r="A238" s="26">
        <v>43880.396701388891</v>
      </c>
      <c r="B238" s="23" t="s">
        <v>0</v>
      </c>
      <c r="C238" s="23" t="s">
        <v>1353</v>
      </c>
      <c r="D238" s="23" t="s">
        <v>6</v>
      </c>
      <c r="E238" s="23" t="s">
        <v>1</v>
      </c>
      <c r="F238" s="23" t="s">
        <v>7</v>
      </c>
      <c r="G238" s="23" t="s">
        <v>975</v>
      </c>
      <c r="H238" s="2" t="s">
        <v>7722</v>
      </c>
      <c r="I238" s="23" t="s">
        <v>8</v>
      </c>
      <c r="J238" s="23"/>
      <c r="K238" s="23" t="s">
        <v>9712</v>
      </c>
      <c r="L238" s="23"/>
      <c r="M238" s="23">
        <f>YEAR(Tabla2[[#This Row],[Fecha de creación]])</f>
        <v>2020</v>
      </c>
      <c r="N238" s="23">
        <f>MONTH(Tabla2[[#This Row],[Fecha de creación]])</f>
        <v>2</v>
      </c>
    </row>
    <row r="239" spans="1:14" ht="15" customHeight="1" x14ac:dyDescent="0.25">
      <c r="A239" s="26">
        <v>43880.6637962963</v>
      </c>
      <c r="B239" s="23" t="s">
        <v>0</v>
      </c>
      <c r="C239" s="23" t="s">
        <v>1354</v>
      </c>
      <c r="D239" s="23" t="s">
        <v>995</v>
      </c>
      <c r="E239" s="23" t="s">
        <v>1</v>
      </c>
      <c r="F239" s="23" t="s">
        <v>2</v>
      </c>
      <c r="G239" s="23" t="s">
        <v>975</v>
      </c>
      <c r="H239" s="2" t="s">
        <v>7726</v>
      </c>
      <c r="I239" s="23" t="s">
        <v>43</v>
      </c>
      <c r="J239" s="23"/>
      <c r="K239" s="23" t="s">
        <v>9712</v>
      </c>
      <c r="L239" s="23"/>
      <c r="M239" s="23">
        <f>YEAR(Tabla2[[#This Row],[Fecha de creación]])</f>
        <v>2020</v>
      </c>
      <c r="N239" s="23">
        <f>MONTH(Tabla2[[#This Row],[Fecha de creación]])</f>
        <v>2</v>
      </c>
    </row>
    <row r="240" spans="1:14" ht="15" customHeight="1" x14ac:dyDescent="0.25">
      <c r="A240" s="26">
        <v>43880.694155092591</v>
      </c>
      <c r="B240" s="23" t="s">
        <v>0</v>
      </c>
      <c r="C240" s="23" t="s">
        <v>1355</v>
      </c>
      <c r="D240" s="23" t="s">
        <v>110</v>
      </c>
      <c r="E240" s="23" t="s">
        <v>1</v>
      </c>
      <c r="F240" s="23" t="s">
        <v>7</v>
      </c>
      <c r="G240" s="23" t="s">
        <v>975</v>
      </c>
      <c r="H240" s="2" t="s">
        <v>7731</v>
      </c>
      <c r="I240" s="23" t="s">
        <v>43</v>
      </c>
      <c r="J240" s="23"/>
      <c r="K240" s="23" t="s">
        <v>9712</v>
      </c>
      <c r="L240" s="23"/>
      <c r="M240" s="23">
        <f>YEAR(Tabla2[[#This Row],[Fecha de creación]])</f>
        <v>2020</v>
      </c>
      <c r="N240" s="23">
        <f>MONTH(Tabla2[[#This Row],[Fecha de creación]])</f>
        <v>2</v>
      </c>
    </row>
    <row r="241" spans="1:14" ht="15" customHeight="1" x14ac:dyDescent="0.25">
      <c r="A241" s="26">
        <v>43880.703240740739</v>
      </c>
      <c r="B241" s="23" t="s">
        <v>0</v>
      </c>
      <c r="C241" s="23" t="s">
        <v>1356</v>
      </c>
      <c r="D241" s="23" t="s">
        <v>1357</v>
      </c>
      <c r="E241" s="23" t="s">
        <v>1</v>
      </c>
      <c r="F241" s="23" t="s">
        <v>7</v>
      </c>
      <c r="G241" s="23" t="s">
        <v>975</v>
      </c>
      <c r="H241" s="2" t="s">
        <v>7745</v>
      </c>
      <c r="I241" s="23" t="s">
        <v>43</v>
      </c>
      <c r="J241" s="23"/>
      <c r="K241" s="23" t="s">
        <v>9712</v>
      </c>
      <c r="L241" s="23"/>
      <c r="M241" s="23">
        <f>YEAR(Tabla2[[#This Row],[Fecha de creación]])</f>
        <v>2020</v>
      </c>
      <c r="N241" s="23">
        <f>MONTH(Tabla2[[#This Row],[Fecha de creación]])</f>
        <v>2</v>
      </c>
    </row>
    <row r="242" spans="1:14" ht="15" customHeight="1" x14ac:dyDescent="0.25">
      <c r="A242" s="26">
        <v>43880.709641203706</v>
      </c>
      <c r="B242" s="23" t="s">
        <v>0</v>
      </c>
      <c r="C242" s="23" t="s">
        <v>1358</v>
      </c>
      <c r="D242" s="23" t="s">
        <v>995</v>
      </c>
      <c r="E242" s="23" t="s">
        <v>1</v>
      </c>
      <c r="F242" s="23" t="s">
        <v>2</v>
      </c>
      <c r="G242" s="23" t="s">
        <v>975</v>
      </c>
      <c r="H242" s="2" t="s">
        <v>7726</v>
      </c>
      <c r="I242" s="23" t="s">
        <v>43</v>
      </c>
      <c r="J242" s="23"/>
      <c r="K242" s="23" t="s">
        <v>9712</v>
      </c>
      <c r="L242" s="23"/>
      <c r="M242" s="23">
        <f>YEAR(Tabla2[[#This Row],[Fecha de creación]])</f>
        <v>2020</v>
      </c>
      <c r="N242" s="23">
        <f>MONTH(Tabla2[[#This Row],[Fecha de creación]])</f>
        <v>2</v>
      </c>
    </row>
    <row r="243" spans="1:14" ht="15" customHeight="1" x14ac:dyDescent="0.25">
      <c r="A243" s="26">
        <v>43880.715578703705</v>
      </c>
      <c r="B243" s="23" t="s">
        <v>0</v>
      </c>
      <c r="C243" s="23" t="s">
        <v>1359</v>
      </c>
      <c r="D243" s="23" t="s">
        <v>994</v>
      </c>
      <c r="E243" s="23" t="s">
        <v>1</v>
      </c>
      <c r="F243" s="23" t="s">
        <v>2</v>
      </c>
      <c r="G243" s="23" t="s">
        <v>975</v>
      </c>
      <c r="H243" s="2" t="s">
        <v>7723</v>
      </c>
      <c r="I243" s="23" t="s">
        <v>43</v>
      </c>
      <c r="J243" s="23"/>
      <c r="K243" s="23" t="s">
        <v>9712</v>
      </c>
      <c r="L243" s="23"/>
      <c r="M243" s="23">
        <f>YEAR(Tabla2[[#This Row],[Fecha de creación]])</f>
        <v>2020</v>
      </c>
      <c r="N243" s="23">
        <f>MONTH(Tabla2[[#This Row],[Fecha de creación]])</f>
        <v>2</v>
      </c>
    </row>
    <row r="244" spans="1:14" ht="15" customHeight="1" x14ac:dyDescent="0.25">
      <c r="A244" s="26">
        <v>43880.717037037037</v>
      </c>
      <c r="B244" s="23" t="s">
        <v>0</v>
      </c>
      <c r="C244" s="23" t="s">
        <v>1360</v>
      </c>
      <c r="D244" s="23" t="s">
        <v>110</v>
      </c>
      <c r="E244" s="23" t="s">
        <v>1</v>
      </c>
      <c r="F244" s="23" t="s">
        <v>7</v>
      </c>
      <c r="G244" s="23" t="s">
        <v>975</v>
      </c>
      <c r="H244" s="2" t="s">
        <v>7731</v>
      </c>
      <c r="I244" s="23" t="s">
        <v>43</v>
      </c>
      <c r="J244" s="23"/>
      <c r="K244" s="23" t="s">
        <v>9712</v>
      </c>
      <c r="L244" s="23"/>
      <c r="M244" s="23">
        <f>YEAR(Tabla2[[#This Row],[Fecha de creación]])</f>
        <v>2020</v>
      </c>
      <c r="N244" s="23">
        <f>MONTH(Tabla2[[#This Row],[Fecha de creación]])</f>
        <v>2</v>
      </c>
    </row>
    <row r="245" spans="1:14" ht="15" customHeight="1" x14ac:dyDescent="0.25">
      <c r="A245" s="26">
        <v>43882.581087962964</v>
      </c>
      <c r="B245" s="23" t="s">
        <v>0</v>
      </c>
      <c r="C245" s="23" t="s">
        <v>1361</v>
      </c>
      <c r="D245" s="23" t="s">
        <v>1362</v>
      </c>
      <c r="E245" s="23" t="s">
        <v>1</v>
      </c>
      <c r="F245" s="23" t="s">
        <v>7</v>
      </c>
      <c r="G245" s="23" t="s">
        <v>975</v>
      </c>
      <c r="H245" s="2" t="s">
        <v>7724</v>
      </c>
      <c r="I245" s="23" t="s">
        <v>43</v>
      </c>
      <c r="J245" s="23"/>
      <c r="K245" s="23" t="s">
        <v>9712</v>
      </c>
      <c r="L245" s="23"/>
      <c r="M245" s="23">
        <f>YEAR(Tabla2[[#This Row],[Fecha de creación]])</f>
        <v>2020</v>
      </c>
      <c r="N245" s="23">
        <f>MONTH(Tabla2[[#This Row],[Fecha de creación]])</f>
        <v>2</v>
      </c>
    </row>
    <row r="246" spans="1:14" ht="15" customHeight="1" x14ac:dyDescent="0.25">
      <c r="A246" s="26">
        <v>43882.597349537034</v>
      </c>
      <c r="B246" s="23" t="s">
        <v>0</v>
      </c>
      <c r="C246" s="23" t="s">
        <v>1363</v>
      </c>
      <c r="D246" s="23" t="s">
        <v>1364</v>
      </c>
      <c r="E246" s="23" t="s">
        <v>1</v>
      </c>
      <c r="F246" s="23" t="s">
        <v>7</v>
      </c>
      <c r="G246" s="23" t="s">
        <v>975</v>
      </c>
      <c r="I246" s="23" t="s">
        <v>11</v>
      </c>
      <c r="J246" s="23"/>
      <c r="K246" s="23" t="s">
        <v>9712</v>
      </c>
      <c r="L246" s="23"/>
      <c r="M246" s="23">
        <f>YEAR(Tabla2[[#This Row],[Fecha de creación]])</f>
        <v>2020</v>
      </c>
      <c r="N246" s="23">
        <f>MONTH(Tabla2[[#This Row],[Fecha de creación]])</f>
        <v>2</v>
      </c>
    </row>
    <row r="247" spans="1:14" ht="15" customHeight="1" x14ac:dyDescent="0.25">
      <c r="A247" s="26">
        <v>43882.667627314811</v>
      </c>
      <c r="B247" s="23" t="s">
        <v>0</v>
      </c>
      <c r="C247" s="23" t="s">
        <v>1365</v>
      </c>
      <c r="D247" s="23" t="s">
        <v>979</v>
      </c>
      <c r="E247" s="23" t="s">
        <v>1</v>
      </c>
      <c r="F247" s="23" t="s">
        <v>7</v>
      </c>
      <c r="G247" s="23" t="s">
        <v>975</v>
      </c>
      <c r="H247" s="2" t="s">
        <v>7721</v>
      </c>
      <c r="I247" s="23" t="s">
        <v>11</v>
      </c>
      <c r="J247" s="23"/>
      <c r="K247" s="23" t="s">
        <v>9712</v>
      </c>
      <c r="L247" s="23"/>
      <c r="M247" s="23">
        <f>YEAR(Tabla2[[#This Row],[Fecha de creación]])</f>
        <v>2020</v>
      </c>
      <c r="N247" s="23">
        <f>MONTH(Tabla2[[#This Row],[Fecha de creación]])</f>
        <v>2</v>
      </c>
    </row>
    <row r="248" spans="1:14" ht="15" customHeight="1" x14ac:dyDescent="0.25">
      <c r="A248" s="26">
        <v>43882.671180555553</v>
      </c>
      <c r="B248" s="23" t="s">
        <v>0</v>
      </c>
      <c r="C248" s="23" t="s">
        <v>1366</v>
      </c>
      <c r="D248" s="23" t="s">
        <v>1367</v>
      </c>
      <c r="E248" s="23" t="s">
        <v>1</v>
      </c>
      <c r="F248" s="23" t="s">
        <v>2</v>
      </c>
      <c r="G248" s="23" t="s">
        <v>975</v>
      </c>
      <c r="H248" s="2" t="s">
        <v>7723</v>
      </c>
      <c r="I248" s="23" t="s">
        <v>4</v>
      </c>
      <c r="J248" s="23"/>
      <c r="K248" s="23" t="s">
        <v>9536</v>
      </c>
      <c r="L248" s="23"/>
      <c r="M248" s="23">
        <f>YEAR(Tabla2[[#This Row],[Fecha de creación]])</f>
        <v>2020</v>
      </c>
      <c r="N248" s="23">
        <f>MONTH(Tabla2[[#This Row],[Fecha de creación]])</f>
        <v>2</v>
      </c>
    </row>
    <row r="249" spans="1:14" ht="15" customHeight="1" x14ac:dyDescent="0.25">
      <c r="A249" s="26">
        <v>43882.700104166666</v>
      </c>
      <c r="B249" s="23" t="s">
        <v>0</v>
      </c>
      <c r="C249" s="23" t="s">
        <v>1368</v>
      </c>
      <c r="D249" s="23" t="s">
        <v>1369</v>
      </c>
      <c r="E249" s="23" t="s">
        <v>1</v>
      </c>
      <c r="F249" s="23" t="s">
        <v>2</v>
      </c>
      <c r="G249" s="23" t="s">
        <v>975</v>
      </c>
      <c r="H249" s="2" t="s">
        <v>7723</v>
      </c>
      <c r="I249" s="23" t="s">
        <v>43</v>
      </c>
      <c r="J249" s="23"/>
      <c r="K249" s="23" t="s">
        <v>9712</v>
      </c>
      <c r="L249" s="23"/>
      <c r="M249" s="23">
        <f>YEAR(Tabla2[[#This Row],[Fecha de creación]])</f>
        <v>2020</v>
      </c>
      <c r="N249" s="23">
        <f>MONTH(Tabla2[[#This Row],[Fecha de creación]])</f>
        <v>2</v>
      </c>
    </row>
    <row r="250" spans="1:14" ht="15" customHeight="1" x14ac:dyDescent="0.25">
      <c r="A250" s="26">
        <v>43883.448634259257</v>
      </c>
      <c r="B250" s="23" t="s">
        <v>0</v>
      </c>
      <c r="C250" s="23" t="s">
        <v>1370</v>
      </c>
      <c r="D250" s="23" t="s">
        <v>1006</v>
      </c>
      <c r="E250" s="23" t="s">
        <v>1</v>
      </c>
      <c r="F250" s="23" t="s">
        <v>2</v>
      </c>
      <c r="G250" s="23" t="s">
        <v>975</v>
      </c>
      <c r="H250" s="2" t="s">
        <v>7723</v>
      </c>
      <c r="I250" s="23" t="s">
        <v>43</v>
      </c>
      <c r="J250" s="23"/>
      <c r="K250" s="23" t="s">
        <v>9712</v>
      </c>
      <c r="L250" s="23"/>
      <c r="M250" s="23">
        <f>YEAR(Tabla2[[#This Row],[Fecha de creación]])</f>
        <v>2020</v>
      </c>
      <c r="N250" s="23">
        <f>MONTH(Tabla2[[#This Row],[Fecha de creación]])</f>
        <v>2</v>
      </c>
    </row>
    <row r="251" spans="1:14" ht="15" customHeight="1" x14ac:dyDescent="0.25">
      <c r="A251" s="26">
        <v>43883.631203703706</v>
      </c>
      <c r="B251" s="23" t="s">
        <v>0</v>
      </c>
      <c r="C251" s="23" t="s">
        <v>1371</v>
      </c>
      <c r="D251" s="23" t="s">
        <v>1372</v>
      </c>
      <c r="E251" s="23" t="s">
        <v>1</v>
      </c>
      <c r="F251" s="23" t="s">
        <v>7</v>
      </c>
      <c r="G251" s="23" t="s">
        <v>975</v>
      </c>
      <c r="I251" s="23" t="s">
        <v>43</v>
      </c>
      <c r="J251" s="23"/>
      <c r="K251" s="23" t="s">
        <v>9712</v>
      </c>
      <c r="L251" s="23"/>
      <c r="M251" s="23">
        <f>YEAR(Tabla2[[#This Row],[Fecha de creación]])</f>
        <v>2020</v>
      </c>
      <c r="N251" s="23">
        <f>MONTH(Tabla2[[#This Row],[Fecha de creación]])</f>
        <v>2</v>
      </c>
    </row>
    <row r="252" spans="1:14" ht="15" customHeight="1" x14ac:dyDescent="0.25">
      <c r="A252" s="26">
        <v>43883.703449074077</v>
      </c>
      <c r="B252" s="23" t="s">
        <v>0</v>
      </c>
      <c r="C252" s="23" t="s">
        <v>1373</v>
      </c>
      <c r="D252" s="23" t="s">
        <v>994</v>
      </c>
      <c r="E252" s="23" t="s">
        <v>1</v>
      </c>
      <c r="F252" s="23" t="s">
        <v>2</v>
      </c>
      <c r="G252" s="23" t="s">
        <v>975</v>
      </c>
      <c r="H252" s="2" t="s">
        <v>7723</v>
      </c>
      <c r="I252" s="23" t="s">
        <v>43</v>
      </c>
      <c r="J252" s="23"/>
      <c r="K252" s="23" t="s">
        <v>9712</v>
      </c>
      <c r="L252" s="23"/>
      <c r="M252" s="23">
        <f>YEAR(Tabla2[[#This Row],[Fecha de creación]])</f>
        <v>2020</v>
      </c>
      <c r="N252" s="23">
        <f>MONTH(Tabla2[[#This Row],[Fecha de creación]])</f>
        <v>2</v>
      </c>
    </row>
    <row r="253" spans="1:14" ht="15" customHeight="1" x14ac:dyDescent="0.25">
      <c r="A253" s="26">
        <v>43883.719421296293</v>
      </c>
      <c r="B253" s="23" t="s">
        <v>0</v>
      </c>
      <c r="C253" s="23" t="s">
        <v>1374</v>
      </c>
      <c r="D253" s="23" t="s">
        <v>295</v>
      </c>
      <c r="E253" s="23" t="s">
        <v>1</v>
      </c>
      <c r="F253" s="23" t="s">
        <v>7</v>
      </c>
      <c r="G253" s="23" t="s">
        <v>975</v>
      </c>
      <c r="H253" s="2" t="s">
        <v>7721</v>
      </c>
      <c r="I253" s="23" t="s">
        <v>11</v>
      </c>
      <c r="J253" s="23"/>
      <c r="K253" s="23" t="s">
        <v>9712</v>
      </c>
      <c r="L253" s="23"/>
      <c r="M253" s="23">
        <f>YEAR(Tabla2[[#This Row],[Fecha de creación]])</f>
        <v>2020</v>
      </c>
      <c r="N253" s="23">
        <f>MONTH(Tabla2[[#This Row],[Fecha de creación]])</f>
        <v>2</v>
      </c>
    </row>
    <row r="254" spans="1:14" ht="15" customHeight="1" x14ac:dyDescent="0.25">
      <c r="A254" s="26">
        <v>43883.743425925924</v>
      </c>
      <c r="B254" s="23" t="s">
        <v>0</v>
      </c>
      <c r="C254" s="23" t="s">
        <v>1375</v>
      </c>
      <c r="D254" s="23" t="s">
        <v>6</v>
      </c>
      <c r="E254" s="23" t="s">
        <v>1</v>
      </c>
      <c r="F254" s="23" t="s">
        <v>7</v>
      </c>
      <c r="G254" s="23" t="s">
        <v>975</v>
      </c>
      <c r="H254" s="2" t="s">
        <v>7722</v>
      </c>
      <c r="I254" s="23" t="s">
        <v>8</v>
      </c>
      <c r="J254" s="23"/>
      <c r="K254" s="23" t="s">
        <v>9712</v>
      </c>
      <c r="L254" s="23"/>
      <c r="M254" s="23">
        <f>YEAR(Tabla2[[#This Row],[Fecha de creación]])</f>
        <v>2020</v>
      </c>
      <c r="N254" s="23">
        <f>MONTH(Tabla2[[#This Row],[Fecha de creación]])</f>
        <v>2</v>
      </c>
    </row>
    <row r="255" spans="1:14" ht="15" customHeight="1" x14ac:dyDescent="0.25">
      <c r="A255" s="26">
        <v>43885.450995370367</v>
      </c>
      <c r="B255" s="23" t="s">
        <v>0</v>
      </c>
      <c r="C255" s="23" t="s">
        <v>1376</v>
      </c>
      <c r="D255" s="23" t="s">
        <v>1006</v>
      </c>
      <c r="E255" s="23" t="s">
        <v>1</v>
      </c>
      <c r="F255" s="23" t="s">
        <v>2</v>
      </c>
      <c r="G255" s="23" t="s">
        <v>975</v>
      </c>
      <c r="H255" s="2" t="s">
        <v>7723</v>
      </c>
      <c r="I255" s="23" t="s">
        <v>43</v>
      </c>
      <c r="J255" s="23"/>
      <c r="K255" s="23" t="s">
        <v>9712</v>
      </c>
      <c r="L255" s="23"/>
      <c r="M255" s="23">
        <f>YEAR(Tabla2[[#This Row],[Fecha de creación]])</f>
        <v>2020</v>
      </c>
      <c r="N255" s="23">
        <f>MONTH(Tabla2[[#This Row],[Fecha de creación]])</f>
        <v>2</v>
      </c>
    </row>
    <row r="256" spans="1:14" ht="15" customHeight="1" x14ac:dyDescent="0.25">
      <c r="A256" s="26">
        <v>43887.512708333335</v>
      </c>
      <c r="B256" s="23" t="s">
        <v>0</v>
      </c>
      <c r="C256" s="23" t="s">
        <v>1377</v>
      </c>
      <c r="D256" s="23" t="s">
        <v>6</v>
      </c>
      <c r="E256" s="23" t="s">
        <v>1</v>
      </c>
      <c r="F256" s="23" t="s">
        <v>7</v>
      </c>
      <c r="G256" s="23" t="s">
        <v>975</v>
      </c>
      <c r="H256" s="2" t="s">
        <v>7722</v>
      </c>
      <c r="I256" s="23" t="s">
        <v>4</v>
      </c>
      <c r="J256" s="23"/>
      <c r="K256" s="23" t="s">
        <v>9712</v>
      </c>
      <c r="L256" s="23"/>
      <c r="M256" s="23">
        <f>YEAR(Tabla2[[#This Row],[Fecha de creación]])</f>
        <v>2020</v>
      </c>
      <c r="N256" s="23">
        <f>MONTH(Tabla2[[#This Row],[Fecha de creación]])</f>
        <v>2</v>
      </c>
    </row>
    <row r="257" spans="1:14" ht="15" customHeight="1" x14ac:dyDescent="0.25">
      <c r="A257" s="26">
        <v>43887.707442129627</v>
      </c>
      <c r="B257" s="23" t="s">
        <v>0</v>
      </c>
      <c r="C257" s="23" t="s">
        <v>1378</v>
      </c>
      <c r="D257" s="23" t="s">
        <v>6</v>
      </c>
      <c r="E257" s="23" t="s">
        <v>1</v>
      </c>
      <c r="F257" s="23" t="s">
        <v>7</v>
      </c>
      <c r="G257" s="23" t="s">
        <v>975</v>
      </c>
      <c r="H257" s="2" t="s">
        <v>7722</v>
      </c>
      <c r="I257" s="23" t="s">
        <v>4</v>
      </c>
      <c r="J257" s="23"/>
      <c r="K257" s="23" t="s">
        <v>9712</v>
      </c>
      <c r="L257" s="23"/>
      <c r="M257" s="23">
        <f>YEAR(Tabla2[[#This Row],[Fecha de creación]])</f>
        <v>2020</v>
      </c>
      <c r="N257" s="23">
        <f>MONTH(Tabla2[[#This Row],[Fecha de creación]])</f>
        <v>2</v>
      </c>
    </row>
    <row r="258" spans="1:14" ht="15" customHeight="1" x14ac:dyDescent="0.25">
      <c r="A258" s="26">
        <v>43887.710497685184</v>
      </c>
      <c r="B258" s="23" t="s">
        <v>0</v>
      </c>
      <c r="C258" s="23" t="s">
        <v>1379</v>
      </c>
      <c r="D258" s="23" t="s">
        <v>6</v>
      </c>
      <c r="E258" s="23" t="s">
        <v>1</v>
      </c>
      <c r="F258" s="23" t="s">
        <v>7</v>
      </c>
      <c r="G258" s="23" t="s">
        <v>975</v>
      </c>
      <c r="H258" s="2" t="s">
        <v>7722</v>
      </c>
      <c r="I258" s="23" t="s">
        <v>4</v>
      </c>
      <c r="J258" s="23"/>
      <c r="K258" s="23" t="s">
        <v>9712</v>
      </c>
      <c r="L258" s="23"/>
      <c r="M258" s="23">
        <f>YEAR(Tabla2[[#This Row],[Fecha de creación]])</f>
        <v>2020</v>
      </c>
      <c r="N258" s="23">
        <f>MONTH(Tabla2[[#This Row],[Fecha de creación]])</f>
        <v>2</v>
      </c>
    </row>
    <row r="259" spans="1:14" ht="15" customHeight="1" x14ac:dyDescent="0.25">
      <c r="A259" s="26">
        <v>43891.475046296298</v>
      </c>
      <c r="B259" s="23" t="s">
        <v>0</v>
      </c>
      <c r="C259" s="23" t="s">
        <v>1380</v>
      </c>
      <c r="D259" s="23" t="s">
        <v>6</v>
      </c>
      <c r="E259" s="23" t="s">
        <v>1</v>
      </c>
      <c r="F259" s="23" t="s">
        <v>7</v>
      </c>
      <c r="G259" s="23" t="s">
        <v>975</v>
      </c>
      <c r="H259" s="2" t="s">
        <v>7722</v>
      </c>
      <c r="I259" s="23" t="s">
        <v>4</v>
      </c>
      <c r="J259" s="23"/>
      <c r="K259" s="23" t="s">
        <v>9712</v>
      </c>
      <c r="L259" s="23"/>
      <c r="M259" s="23">
        <f>YEAR(Tabla2[[#This Row],[Fecha de creación]])</f>
        <v>2020</v>
      </c>
      <c r="N259" s="23">
        <f>MONTH(Tabla2[[#This Row],[Fecha de creación]])</f>
        <v>3</v>
      </c>
    </row>
    <row r="260" spans="1:14" ht="15" customHeight="1" x14ac:dyDescent="0.25">
      <c r="A260" s="26">
        <v>43891.47760416667</v>
      </c>
      <c r="B260" s="23" t="s">
        <v>0</v>
      </c>
      <c r="C260" s="23" t="s">
        <v>1381</v>
      </c>
      <c r="D260" s="23" t="s">
        <v>6</v>
      </c>
      <c r="E260" s="23" t="s">
        <v>1</v>
      </c>
      <c r="F260" s="23" t="s">
        <v>7</v>
      </c>
      <c r="G260" s="23" t="s">
        <v>975</v>
      </c>
      <c r="H260" s="2" t="s">
        <v>7722</v>
      </c>
      <c r="I260" s="23" t="s">
        <v>4</v>
      </c>
      <c r="J260" s="23"/>
      <c r="K260" s="23" t="s">
        <v>9712</v>
      </c>
      <c r="L260" s="23"/>
      <c r="M260" s="23">
        <f>YEAR(Tabla2[[#This Row],[Fecha de creación]])</f>
        <v>2020</v>
      </c>
      <c r="N260" s="23">
        <f>MONTH(Tabla2[[#This Row],[Fecha de creación]])</f>
        <v>3</v>
      </c>
    </row>
    <row r="261" spans="1:14" ht="15" customHeight="1" x14ac:dyDescent="0.25">
      <c r="A261" s="26">
        <v>43891.48</v>
      </c>
      <c r="B261" s="23" t="s">
        <v>0</v>
      </c>
      <c r="C261" s="23" t="s">
        <v>1382</v>
      </c>
      <c r="D261" s="23" t="s">
        <v>6</v>
      </c>
      <c r="E261" s="23" t="s">
        <v>1</v>
      </c>
      <c r="F261" s="23" t="s">
        <v>7</v>
      </c>
      <c r="G261" s="23" t="s">
        <v>975</v>
      </c>
      <c r="H261" s="2" t="s">
        <v>7722</v>
      </c>
      <c r="I261" s="23" t="s">
        <v>4</v>
      </c>
      <c r="J261" s="23"/>
      <c r="K261" s="23" t="s">
        <v>9712</v>
      </c>
      <c r="L261" s="23"/>
      <c r="M261" s="23">
        <f>YEAR(Tabla2[[#This Row],[Fecha de creación]])</f>
        <v>2020</v>
      </c>
      <c r="N261" s="23">
        <f>MONTH(Tabla2[[#This Row],[Fecha de creación]])</f>
        <v>3</v>
      </c>
    </row>
    <row r="262" spans="1:14" ht="15" customHeight="1" x14ac:dyDescent="0.25">
      <c r="A262" s="26">
        <v>43891.485034722224</v>
      </c>
      <c r="B262" s="23" t="s">
        <v>0</v>
      </c>
      <c r="C262" s="23" t="s">
        <v>1383</v>
      </c>
      <c r="D262" s="23" t="s">
        <v>6</v>
      </c>
      <c r="E262" s="23" t="s">
        <v>1</v>
      </c>
      <c r="F262" s="23" t="s">
        <v>7</v>
      </c>
      <c r="G262" s="23" t="s">
        <v>975</v>
      </c>
      <c r="H262" s="2" t="s">
        <v>7722</v>
      </c>
      <c r="I262" s="23" t="s">
        <v>4</v>
      </c>
      <c r="J262" s="23"/>
      <c r="K262" s="23" t="s">
        <v>9712</v>
      </c>
      <c r="L262" s="23"/>
      <c r="M262" s="23">
        <f>YEAR(Tabla2[[#This Row],[Fecha de creación]])</f>
        <v>2020</v>
      </c>
      <c r="N262" s="23">
        <f>MONTH(Tabla2[[#This Row],[Fecha de creación]])</f>
        <v>3</v>
      </c>
    </row>
    <row r="263" spans="1:14" ht="15" customHeight="1" x14ac:dyDescent="0.25">
      <c r="A263" s="26">
        <v>43891.748368055552</v>
      </c>
      <c r="B263" s="23" t="s">
        <v>0</v>
      </c>
      <c r="C263" s="23" t="s">
        <v>1384</v>
      </c>
      <c r="D263" s="23" t="s">
        <v>1385</v>
      </c>
      <c r="E263" s="23" t="s">
        <v>1</v>
      </c>
      <c r="F263" s="23" t="s">
        <v>2</v>
      </c>
      <c r="G263" s="23" t="s">
        <v>975</v>
      </c>
      <c r="H263" s="2" t="s">
        <v>7723</v>
      </c>
      <c r="I263" s="23" t="s">
        <v>4</v>
      </c>
      <c r="J263" s="23"/>
      <c r="K263" s="23" t="s">
        <v>9712</v>
      </c>
      <c r="L263" s="23"/>
      <c r="M263" s="23">
        <f>YEAR(Tabla2[[#This Row],[Fecha de creación]])</f>
        <v>2020</v>
      </c>
      <c r="N263" s="23">
        <f>MONTH(Tabla2[[#This Row],[Fecha de creación]])</f>
        <v>3</v>
      </c>
    </row>
    <row r="264" spans="1:14" ht="15" customHeight="1" x14ac:dyDescent="0.25">
      <c r="A264" s="26">
        <v>43892.460011574076</v>
      </c>
      <c r="B264" s="23" t="s">
        <v>0</v>
      </c>
      <c r="C264" s="23" t="s">
        <v>1386</v>
      </c>
      <c r="D264" s="23" t="s">
        <v>1387</v>
      </c>
      <c r="E264" s="23" t="s">
        <v>1</v>
      </c>
      <c r="F264" s="23" t="s">
        <v>7</v>
      </c>
      <c r="G264" s="23" t="s">
        <v>975</v>
      </c>
      <c r="H264" s="2" t="s">
        <v>7729</v>
      </c>
      <c r="I264" s="23" t="s">
        <v>8</v>
      </c>
      <c r="J264" s="23"/>
      <c r="K264" s="23" t="s">
        <v>9712</v>
      </c>
      <c r="L264" s="23"/>
      <c r="M264" s="23">
        <f>YEAR(Tabla2[[#This Row],[Fecha de creación]])</f>
        <v>2020</v>
      </c>
      <c r="N264" s="23">
        <f>MONTH(Tabla2[[#This Row],[Fecha de creación]])</f>
        <v>3</v>
      </c>
    </row>
    <row r="265" spans="1:14" ht="15" customHeight="1" x14ac:dyDescent="0.25">
      <c r="A265" s="26">
        <v>43892.468148148146</v>
      </c>
      <c r="B265" s="23" t="s">
        <v>0</v>
      </c>
      <c r="C265" s="23" t="s">
        <v>1388</v>
      </c>
      <c r="D265" s="23" t="s">
        <v>1389</v>
      </c>
      <c r="E265" s="23" t="s">
        <v>1</v>
      </c>
      <c r="F265" s="23" t="s">
        <v>2</v>
      </c>
      <c r="G265" s="23" t="s">
        <v>975</v>
      </c>
      <c r="H265" s="2" t="s">
        <v>7723</v>
      </c>
      <c r="I265" s="23" t="s">
        <v>8</v>
      </c>
      <c r="J265" s="23"/>
      <c r="K265" s="23" t="s">
        <v>9712</v>
      </c>
      <c r="L265" s="23"/>
      <c r="M265" s="23">
        <f>YEAR(Tabla2[[#This Row],[Fecha de creación]])</f>
        <v>2020</v>
      </c>
      <c r="N265" s="23">
        <f>MONTH(Tabla2[[#This Row],[Fecha de creación]])</f>
        <v>3</v>
      </c>
    </row>
    <row r="266" spans="1:14" ht="15" customHeight="1" x14ac:dyDescent="0.25">
      <c r="A266" s="26">
        <v>43892.50309027778</v>
      </c>
      <c r="B266" s="23" t="s">
        <v>0</v>
      </c>
      <c r="C266" s="23" t="s">
        <v>1390</v>
      </c>
      <c r="D266" s="23" t="s">
        <v>719</v>
      </c>
      <c r="E266" s="23" t="s">
        <v>1</v>
      </c>
      <c r="F266" s="23" t="s">
        <v>2</v>
      </c>
      <c r="G266" s="23" t="s">
        <v>975</v>
      </c>
      <c r="H266" s="2" t="s">
        <v>7723</v>
      </c>
      <c r="I266" s="23" t="s">
        <v>8</v>
      </c>
      <c r="J266" s="23"/>
      <c r="K266" s="23" t="s">
        <v>9712</v>
      </c>
      <c r="L266" s="23"/>
      <c r="M266" s="23">
        <f>YEAR(Tabla2[[#This Row],[Fecha de creación]])</f>
        <v>2020</v>
      </c>
      <c r="N266" s="23">
        <f>MONTH(Tabla2[[#This Row],[Fecha de creación]])</f>
        <v>3</v>
      </c>
    </row>
    <row r="267" spans="1:14" ht="15" customHeight="1" x14ac:dyDescent="0.25">
      <c r="A267" s="26">
        <v>43894.392638888887</v>
      </c>
      <c r="B267" s="23" t="s">
        <v>0</v>
      </c>
      <c r="C267" s="23" t="s">
        <v>1391</v>
      </c>
      <c r="D267" s="23" t="s">
        <v>6</v>
      </c>
      <c r="E267" s="23" t="s">
        <v>1</v>
      </c>
      <c r="F267" s="23" t="s">
        <v>7</v>
      </c>
      <c r="G267" s="23" t="s">
        <v>975</v>
      </c>
      <c r="H267" s="2" t="s">
        <v>7722</v>
      </c>
      <c r="I267" s="23" t="s">
        <v>8</v>
      </c>
      <c r="J267" s="23"/>
      <c r="K267" s="23" t="s">
        <v>9712</v>
      </c>
      <c r="L267" s="23"/>
      <c r="M267" s="23">
        <f>YEAR(Tabla2[[#This Row],[Fecha de creación]])</f>
        <v>2020</v>
      </c>
      <c r="N267" s="23">
        <f>MONTH(Tabla2[[#This Row],[Fecha de creación]])</f>
        <v>3</v>
      </c>
    </row>
    <row r="268" spans="1:14" ht="15" customHeight="1" x14ac:dyDescent="0.25">
      <c r="A268" s="26">
        <v>43894.535497685189</v>
      </c>
      <c r="B268" s="23" t="s">
        <v>0</v>
      </c>
      <c r="C268" s="23" t="s">
        <v>1392</v>
      </c>
      <c r="D268" s="23" t="s">
        <v>1393</v>
      </c>
      <c r="E268" s="23" t="s">
        <v>1</v>
      </c>
      <c r="F268" s="23" t="s">
        <v>7</v>
      </c>
      <c r="G268" s="23" t="s">
        <v>975</v>
      </c>
      <c r="H268" s="2" t="s">
        <v>7721</v>
      </c>
      <c r="I268" s="23" t="s">
        <v>11</v>
      </c>
      <c r="J268" s="23"/>
      <c r="K268" s="23" t="s">
        <v>9712</v>
      </c>
      <c r="L268" s="23"/>
      <c r="M268" s="23">
        <f>YEAR(Tabla2[[#This Row],[Fecha de creación]])</f>
        <v>2020</v>
      </c>
      <c r="N268" s="23">
        <f>MONTH(Tabla2[[#This Row],[Fecha de creación]])</f>
        <v>3</v>
      </c>
    </row>
    <row r="269" spans="1:14" ht="15" customHeight="1" x14ac:dyDescent="0.25">
      <c r="A269" s="26">
        <v>43895.682013888887</v>
      </c>
      <c r="B269" s="23" t="s">
        <v>0</v>
      </c>
      <c r="C269" s="23" t="s">
        <v>1394</v>
      </c>
      <c r="D269" s="23" t="s">
        <v>1395</v>
      </c>
      <c r="E269" s="23" t="s">
        <v>1</v>
      </c>
      <c r="F269" s="23" t="s">
        <v>7</v>
      </c>
      <c r="G269" s="23" t="s">
        <v>975</v>
      </c>
      <c r="H269" s="2" t="s">
        <v>7725</v>
      </c>
      <c r="I269" s="23" t="s">
        <v>11</v>
      </c>
      <c r="J269" s="23"/>
      <c r="K269" s="23" t="s">
        <v>9712</v>
      </c>
      <c r="L269" s="23"/>
      <c r="M269" s="23">
        <f>YEAR(Tabla2[[#This Row],[Fecha de creación]])</f>
        <v>2020</v>
      </c>
      <c r="N269" s="23">
        <f>MONTH(Tabla2[[#This Row],[Fecha de creación]])</f>
        <v>3</v>
      </c>
    </row>
    <row r="270" spans="1:14" ht="15" customHeight="1" x14ac:dyDescent="0.25">
      <c r="A270" s="26">
        <v>43895.689155092594</v>
      </c>
      <c r="B270" s="23" t="s">
        <v>0</v>
      </c>
      <c r="C270" s="23" t="s">
        <v>1396</v>
      </c>
      <c r="D270" s="23" t="s">
        <v>297</v>
      </c>
      <c r="E270" s="23" t="s">
        <v>1</v>
      </c>
      <c r="F270" s="23" t="s">
        <v>7</v>
      </c>
      <c r="G270" s="23" t="s">
        <v>975</v>
      </c>
      <c r="H270" s="2" t="s">
        <v>7721</v>
      </c>
      <c r="I270" s="23" t="s">
        <v>11</v>
      </c>
      <c r="J270" s="23"/>
      <c r="K270" s="23" t="s">
        <v>9712</v>
      </c>
      <c r="L270" s="23"/>
      <c r="M270" s="23">
        <f>YEAR(Tabla2[[#This Row],[Fecha de creación]])</f>
        <v>2020</v>
      </c>
      <c r="N270" s="23">
        <f>MONTH(Tabla2[[#This Row],[Fecha de creación]])</f>
        <v>3</v>
      </c>
    </row>
    <row r="271" spans="1:14" ht="15" customHeight="1" x14ac:dyDescent="0.25">
      <c r="A271" s="26">
        <v>43898.486157407409</v>
      </c>
      <c r="B271" s="23" t="s">
        <v>0</v>
      </c>
      <c r="C271" s="23" t="s">
        <v>1397</v>
      </c>
      <c r="D271" s="23" t="s">
        <v>51</v>
      </c>
      <c r="E271" s="23" t="s">
        <v>1</v>
      </c>
      <c r="F271" s="23" t="s">
        <v>2</v>
      </c>
      <c r="G271" s="23" t="s">
        <v>975</v>
      </c>
      <c r="H271" s="2" t="s">
        <v>7732</v>
      </c>
      <c r="I271" s="23" t="s">
        <v>11</v>
      </c>
      <c r="J271" s="23"/>
      <c r="K271" s="23" t="s">
        <v>9712</v>
      </c>
      <c r="L271" s="23"/>
      <c r="M271" s="23">
        <f>YEAR(Tabla2[[#This Row],[Fecha de creación]])</f>
        <v>2020</v>
      </c>
      <c r="N271" s="23">
        <f>MONTH(Tabla2[[#This Row],[Fecha de creación]])</f>
        <v>3</v>
      </c>
    </row>
    <row r="272" spans="1:14" ht="15" customHeight="1" x14ac:dyDescent="0.25">
      <c r="A272" s="26">
        <v>43898.492824074077</v>
      </c>
      <c r="B272" s="23" t="s">
        <v>0</v>
      </c>
      <c r="C272" s="23" t="s">
        <v>1398</v>
      </c>
      <c r="D272" s="23" t="s">
        <v>592</v>
      </c>
      <c r="E272" s="23" t="s">
        <v>1</v>
      </c>
      <c r="F272" s="23" t="s">
        <v>2</v>
      </c>
      <c r="G272" s="23" t="s">
        <v>975</v>
      </c>
      <c r="H272" s="2" t="s">
        <v>7723</v>
      </c>
      <c r="I272" s="23" t="s">
        <v>11</v>
      </c>
      <c r="J272" s="23"/>
      <c r="K272" s="23" t="s">
        <v>9712</v>
      </c>
      <c r="L272" s="23"/>
      <c r="M272" s="23">
        <f>YEAR(Tabla2[[#This Row],[Fecha de creación]])</f>
        <v>2020</v>
      </c>
      <c r="N272" s="23">
        <f>MONTH(Tabla2[[#This Row],[Fecha de creación]])</f>
        <v>3</v>
      </c>
    </row>
    <row r="273" spans="1:14" ht="15" customHeight="1" x14ac:dyDescent="0.25">
      <c r="A273" s="26">
        <v>43899.682916666665</v>
      </c>
      <c r="B273" s="23" t="s">
        <v>0</v>
      </c>
      <c r="C273" s="23" t="s">
        <v>1399</v>
      </c>
      <c r="D273" s="23" t="s">
        <v>1400</v>
      </c>
      <c r="E273" s="23" t="s">
        <v>1</v>
      </c>
      <c r="F273" s="23" t="s">
        <v>2</v>
      </c>
      <c r="G273" s="23" t="s">
        <v>975</v>
      </c>
      <c r="H273" s="2" t="s">
        <v>7723</v>
      </c>
      <c r="I273" s="23" t="s">
        <v>11</v>
      </c>
      <c r="J273" s="23"/>
      <c r="K273" s="23" t="s">
        <v>9712</v>
      </c>
      <c r="L273" s="23"/>
      <c r="M273" s="23">
        <f>YEAR(Tabla2[[#This Row],[Fecha de creación]])</f>
        <v>2020</v>
      </c>
      <c r="N273" s="23">
        <f>MONTH(Tabla2[[#This Row],[Fecha de creación]])</f>
        <v>3</v>
      </c>
    </row>
    <row r="274" spans="1:14" ht="15" customHeight="1" x14ac:dyDescent="0.25">
      <c r="A274" s="26">
        <v>43901.386018518519</v>
      </c>
      <c r="B274" s="23" t="s">
        <v>0</v>
      </c>
      <c r="C274" s="23" t="s">
        <v>1401</v>
      </c>
      <c r="D274" s="23" t="s">
        <v>218</v>
      </c>
      <c r="E274" s="23" t="s">
        <v>1</v>
      </c>
      <c r="F274" s="23" t="s">
        <v>7</v>
      </c>
      <c r="G274" s="23" t="s">
        <v>975</v>
      </c>
      <c r="H274" s="2" t="s">
        <v>7724</v>
      </c>
      <c r="I274" s="23" t="s">
        <v>8</v>
      </c>
      <c r="J274" s="23"/>
      <c r="K274" s="23" t="s">
        <v>9712</v>
      </c>
      <c r="L274" s="23"/>
      <c r="M274" s="23">
        <f>YEAR(Tabla2[[#This Row],[Fecha de creación]])</f>
        <v>2020</v>
      </c>
      <c r="N274" s="23">
        <f>MONTH(Tabla2[[#This Row],[Fecha de creación]])</f>
        <v>3</v>
      </c>
    </row>
    <row r="275" spans="1:14" ht="15" customHeight="1" x14ac:dyDescent="0.25">
      <c r="A275" s="26">
        <v>43901.48574074074</v>
      </c>
      <c r="B275" s="23" t="s">
        <v>0</v>
      </c>
      <c r="C275" s="23" t="s">
        <v>1402</v>
      </c>
      <c r="D275" s="23" t="s">
        <v>596</v>
      </c>
      <c r="E275" s="23" t="s">
        <v>1</v>
      </c>
      <c r="F275" s="23" t="s">
        <v>2</v>
      </c>
      <c r="G275" s="23" t="s">
        <v>975</v>
      </c>
      <c r="H275" s="2" t="s">
        <v>7723</v>
      </c>
      <c r="I275" s="23" t="s">
        <v>28</v>
      </c>
      <c r="J275" s="23"/>
      <c r="K275" s="23" t="s">
        <v>9712</v>
      </c>
      <c r="L275" s="23"/>
      <c r="M275" s="23">
        <f>YEAR(Tabla2[[#This Row],[Fecha de creación]])</f>
        <v>2020</v>
      </c>
      <c r="N275" s="23">
        <f>MONTH(Tabla2[[#This Row],[Fecha de creación]])</f>
        <v>3</v>
      </c>
    </row>
    <row r="276" spans="1:14" ht="15" customHeight="1" x14ac:dyDescent="0.25">
      <c r="A276" s="26">
        <v>43901.501400462963</v>
      </c>
      <c r="B276" s="23" t="s">
        <v>0</v>
      </c>
      <c r="C276" s="23" t="s">
        <v>1403</v>
      </c>
      <c r="D276" s="23" t="s">
        <v>6</v>
      </c>
      <c r="E276" s="23" t="s">
        <v>1</v>
      </c>
      <c r="F276" s="23" t="s">
        <v>7</v>
      </c>
      <c r="G276" s="23" t="s">
        <v>975</v>
      </c>
      <c r="H276" s="2" t="s">
        <v>7722</v>
      </c>
      <c r="I276" s="23" t="s">
        <v>8</v>
      </c>
      <c r="J276" s="23"/>
      <c r="K276" s="23" t="s">
        <v>9712</v>
      </c>
      <c r="L276" s="23"/>
      <c r="M276" s="23">
        <f>YEAR(Tabla2[[#This Row],[Fecha de creación]])</f>
        <v>2020</v>
      </c>
      <c r="N276" s="23">
        <f>MONTH(Tabla2[[#This Row],[Fecha de creación]])</f>
        <v>3</v>
      </c>
    </row>
    <row r="277" spans="1:14" ht="15" customHeight="1" x14ac:dyDescent="0.25">
      <c r="A277" s="26">
        <v>43902.456307870372</v>
      </c>
      <c r="B277" s="23" t="s">
        <v>0</v>
      </c>
      <c r="C277" s="23" t="s">
        <v>1404</v>
      </c>
      <c r="D277" s="23" t="s">
        <v>1032</v>
      </c>
      <c r="E277" s="23" t="s">
        <v>1</v>
      </c>
      <c r="F277" s="23" t="s">
        <v>7</v>
      </c>
      <c r="G277" s="23" t="s">
        <v>975</v>
      </c>
      <c r="H277" s="2" t="s">
        <v>7724</v>
      </c>
      <c r="I277" s="23" t="s">
        <v>11</v>
      </c>
      <c r="J277" s="23"/>
      <c r="K277" s="23" t="s">
        <v>9712</v>
      </c>
      <c r="L277" s="23"/>
      <c r="M277" s="23">
        <f>YEAR(Tabla2[[#This Row],[Fecha de creación]])</f>
        <v>2020</v>
      </c>
      <c r="N277" s="23">
        <f>MONTH(Tabla2[[#This Row],[Fecha de creación]])</f>
        <v>3</v>
      </c>
    </row>
    <row r="278" spans="1:14" ht="15" customHeight="1" x14ac:dyDescent="0.25">
      <c r="A278" s="26">
        <v>43902.71601851852</v>
      </c>
      <c r="B278" s="23" t="s">
        <v>0</v>
      </c>
      <c r="C278" s="23" t="s">
        <v>1405</v>
      </c>
      <c r="D278" s="23" t="s">
        <v>1057</v>
      </c>
      <c r="E278" s="23" t="s">
        <v>1</v>
      </c>
      <c r="F278" s="23" t="s">
        <v>2</v>
      </c>
      <c r="G278" s="23" t="s">
        <v>975</v>
      </c>
      <c r="H278" s="2" t="s">
        <v>7723</v>
      </c>
      <c r="I278" s="23" t="s">
        <v>4</v>
      </c>
      <c r="J278" s="23"/>
      <c r="K278" s="23" t="s">
        <v>9712</v>
      </c>
      <c r="L278" s="23"/>
      <c r="M278" s="23">
        <f>YEAR(Tabla2[[#This Row],[Fecha de creación]])</f>
        <v>2020</v>
      </c>
      <c r="N278" s="23">
        <f>MONTH(Tabla2[[#This Row],[Fecha de creación]])</f>
        <v>3</v>
      </c>
    </row>
    <row r="279" spans="1:14" ht="15" customHeight="1" x14ac:dyDescent="0.25">
      <c r="A279" s="26">
        <v>43903.6953125</v>
      </c>
      <c r="B279" s="23" t="s">
        <v>0</v>
      </c>
      <c r="C279" s="23" t="s">
        <v>1406</v>
      </c>
      <c r="D279" s="23" t="s">
        <v>1407</v>
      </c>
      <c r="E279" s="23" t="s">
        <v>1</v>
      </c>
      <c r="F279" s="23" t="s">
        <v>7</v>
      </c>
      <c r="G279" s="23" t="s">
        <v>975</v>
      </c>
      <c r="H279" s="2" t="s">
        <v>7734</v>
      </c>
      <c r="I279" s="23" t="s">
        <v>28</v>
      </c>
      <c r="J279" s="23"/>
      <c r="K279" s="23" t="s">
        <v>9712</v>
      </c>
      <c r="L279" s="23"/>
      <c r="M279" s="23">
        <f>YEAR(Tabla2[[#This Row],[Fecha de creación]])</f>
        <v>2020</v>
      </c>
      <c r="N279" s="23">
        <f>MONTH(Tabla2[[#This Row],[Fecha de creación]])</f>
        <v>3</v>
      </c>
    </row>
    <row r="280" spans="1:14" ht="15" customHeight="1" x14ac:dyDescent="0.25">
      <c r="A280" s="26">
        <v>43903.794537037036</v>
      </c>
      <c r="B280" s="23" t="s">
        <v>0</v>
      </c>
      <c r="C280" s="23" t="s">
        <v>1408</v>
      </c>
      <c r="D280" s="23" t="s">
        <v>6</v>
      </c>
      <c r="E280" s="23" t="s">
        <v>1</v>
      </c>
      <c r="F280" s="23" t="s">
        <v>7</v>
      </c>
      <c r="G280" s="23" t="s">
        <v>975</v>
      </c>
      <c r="H280" s="2" t="s">
        <v>7722</v>
      </c>
      <c r="I280" s="23" t="s">
        <v>4</v>
      </c>
      <c r="J280" s="23"/>
      <c r="K280" s="23" t="s">
        <v>9712</v>
      </c>
      <c r="L280" s="23"/>
      <c r="M280" s="23">
        <f>YEAR(Tabla2[[#This Row],[Fecha de creación]])</f>
        <v>2020</v>
      </c>
      <c r="N280" s="23">
        <f>MONTH(Tabla2[[#This Row],[Fecha de creación]])</f>
        <v>3</v>
      </c>
    </row>
    <row r="281" spans="1:14" ht="15" customHeight="1" x14ac:dyDescent="0.25">
      <c r="A281" s="26">
        <v>43904.46974537037</v>
      </c>
      <c r="B281" s="23" t="s">
        <v>0</v>
      </c>
      <c r="C281" s="23" t="s">
        <v>1409</v>
      </c>
      <c r="D281" s="23" t="s">
        <v>1410</v>
      </c>
      <c r="E281" s="23" t="s">
        <v>1</v>
      </c>
      <c r="F281" s="23" t="s">
        <v>2</v>
      </c>
      <c r="G281" s="23" t="s">
        <v>975</v>
      </c>
      <c r="H281" s="2" t="s">
        <v>7723</v>
      </c>
      <c r="I281" s="23" t="s">
        <v>7412</v>
      </c>
      <c r="J281" s="23"/>
      <c r="K281" s="23" t="s">
        <v>9536</v>
      </c>
      <c r="L281" s="23"/>
      <c r="M281" s="23">
        <f>YEAR(Tabla2[[#This Row],[Fecha de creación]])</f>
        <v>2020</v>
      </c>
      <c r="N281" s="23">
        <f>MONTH(Tabla2[[#This Row],[Fecha de creación]])</f>
        <v>3</v>
      </c>
    </row>
    <row r="282" spans="1:14" ht="15" customHeight="1" x14ac:dyDescent="0.25">
      <c r="A282" s="26">
        <v>43905.408078703702</v>
      </c>
      <c r="B282" s="23" t="s">
        <v>0</v>
      </c>
      <c r="C282" s="23" t="s">
        <v>1411</v>
      </c>
      <c r="D282" s="23" t="s">
        <v>1412</v>
      </c>
      <c r="E282" s="23" t="s">
        <v>1</v>
      </c>
      <c r="F282" s="23" t="s">
        <v>2</v>
      </c>
      <c r="G282" s="23" t="s">
        <v>975</v>
      </c>
      <c r="H282" s="2" t="s">
        <v>7723</v>
      </c>
      <c r="I282" s="23" t="s">
        <v>4</v>
      </c>
      <c r="J282" s="23"/>
      <c r="K282" s="23" t="s">
        <v>9712</v>
      </c>
      <c r="L282" s="23"/>
      <c r="M282" s="23">
        <f>YEAR(Tabla2[[#This Row],[Fecha de creación]])</f>
        <v>2020</v>
      </c>
      <c r="N282" s="23">
        <f>MONTH(Tabla2[[#This Row],[Fecha de creación]])</f>
        <v>3</v>
      </c>
    </row>
    <row r="283" spans="1:14" ht="15" customHeight="1" x14ac:dyDescent="0.25">
      <c r="A283" s="26">
        <v>43905.644999999997</v>
      </c>
      <c r="B283" s="23" t="s">
        <v>0</v>
      </c>
      <c r="C283" s="23" t="s">
        <v>1413</v>
      </c>
      <c r="D283" s="23" t="s">
        <v>6</v>
      </c>
      <c r="E283" s="23" t="s">
        <v>1</v>
      </c>
      <c r="F283" s="23" t="s">
        <v>7</v>
      </c>
      <c r="G283" s="23" t="s">
        <v>975</v>
      </c>
      <c r="H283" s="2" t="s">
        <v>7722</v>
      </c>
      <c r="I283" s="23" t="s">
        <v>4</v>
      </c>
      <c r="J283" s="23"/>
      <c r="K283" s="23" t="s">
        <v>9712</v>
      </c>
      <c r="L283" s="23"/>
      <c r="M283" s="23">
        <f>YEAR(Tabla2[[#This Row],[Fecha de creación]])</f>
        <v>2020</v>
      </c>
      <c r="N283" s="23">
        <f>MONTH(Tabla2[[#This Row],[Fecha de creación]])</f>
        <v>3</v>
      </c>
    </row>
    <row r="284" spans="1:14" ht="15" customHeight="1" x14ac:dyDescent="0.25">
      <c r="A284" s="26">
        <v>43905.676446759258</v>
      </c>
      <c r="B284" s="23" t="s">
        <v>0</v>
      </c>
      <c r="C284" s="23" t="s">
        <v>1414</v>
      </c>
      <c r="D284" s="23" t="s">
        <v>1062</v>
      </c>
      <c r="E284" s="23" t="s">
        <v>1</v>
      </c>
      <c r="F284" s="23" t="s">
        <v>7</v>
      </c>
      <c r="G284" s="23" t="s">
        <v>975</v>
      </c>
      <c r="H284" s="2" t="s">
        <v>7729</v>
      </c>
      <c r="I284" s="23" t="s">
        <v>4</v>
      </c>
      <c r="J284" s="23"/>
      <c r="K284" s="23" t="s">
        <v>9712</v>
      </c>
      <c r="L284" s="23"/>
      <c r="M284" s="23">
        <f>YEAR(Tabla2[[#This Row],[Fecha de creación]])</f>
        <v>2020</v>
      </c>
      <c r="N284" s="23">
        <f>MONTH(Tabla2[[#This Row],[Fecha de creación]])</f>
        <v>3</v>
      </c>
    </row>
    <row r="285" spans="1:14" ht="15" customHeight="1" x14ac:dyDescent="0.25">
      <c r="A285" s="26">
        <v>43905.681423611109</v>
      </c>
      <c r="B285" s="23" t="s">
        <v>0</v>
      </c>
      <c r="C285" s="23" t="s">
        <v>1415</v>
      </c>
      <c r="D285" s="23" t="s">
        <v>1062</v>
      </c>
      <c r="E285" s="23" t="s">
        <v>1</v>
      </c>
      <c r="F285" s="23" t="s">
        <v>7</v>
      </c>
      <c r="G285" s="23" t="s">
        <v>975</v>
      </c>
      <c r="H285" s="2" t="s">
        <v>7729</v>
      </c>
      <c r="I285" s="23" t="s">
        <v>4</v>
      </c>
      <c r="J285" s="23"/>
      <c r="K285" s="23" t="s">
        <v>9712</v>
      </c>
      <c r="L285" s="23"/>
      <c r="M285" s="23">
        <f>YEAR(Tabla2[[#This Row],[Fecha de creación]])</f>
        <v>2020</v>
      </c>
      <c r="N285" s="23">
        <f>MONTH(Tabla2[[#This Row],[Fecha de creación]])</f>
        <v>3</v>
      </c>
    </row>
    <row r="286" spans="1:14" ht="15" customHeight="1" x14ac:dyDescent="0.25">
      <c r="A286" s="26">
        <v>43905.699699074074</v>
      </c>
      <c r="B286" s="23" t="s">
        <v>0</v>
      </c>
      <c r="C286" s="23" t="s">
        <v>1416</v>
      </c>
      <c r="D286" s="23" t="s">
        <v>1062</v>
      </c>
      <c r="E286" s="23" t="s">
        <v>1</v>
      </c>
      <c r="F286" s="23" t="s">
        <v>2</v>
      </c>
      <c r="G286" s="23" t="s">
        <v>975</v>
      </c>
      <c r="H286" s="2" t="s">
        <v>7729</v>
      </c>
      <c r="I286" s="23" t="s">
        <v>4</v>
      </c>
      <c r="J286" s="23"/>
      <c r="K286" s="23" t="s">
        <v>9712</v>
      </c>
      <c r="L286" s="23"/>
      <c r="M286" s="23">
        <f>YEAR(Tabla2[[#This Row],[Fecha de creación]])</f>
        <v>2020</v>
      </c>
      <c r="N286" s="23">
        <f>MONTH(Tabla2[[#This Row],[Fecha de creación]])</f>
        <v>3</v>
      </c>
    </row>
    <row r="287" spans="1:14" ht="15" customHeight="1" x14ac:dyDescent="0.25">
      <c r="A287" s="26">
        <v>43905.713831018518</v>
      </c>
      <c r="B287" s="23" t="s">
        <v>0</v>
      </c>
      <c r="C287" s="23" t="s">
        <v>1417</v>
      </c>
      <c r="D287" s="23" t="s">
        <v>792</v>
      </c>
      <c r="E287" s="23" t="s">
        <v>1</v>
      </c>
      <c r="F287" s="23" t="s">
        <v>2</v>
      </c>
      <c r="G287" s="23" t="s">
        <v>975</v>
      </c>
      <c r="H287" s="2" t="s">
        <v>7729</v>
      </c>
      <c r="I287" s="23" t="s">
        <v>4</v>
      </c>
      <c r="J287" s="23"/>
      <c r="K287" s="23" t="s">
        <v>9712</v>
      </c>
      <c r="L287" s="23"/>
      <c r="M287" s="23">
        <f>YEAR(Tabla2[[#This Row],[Fecha de creación]])</f>
        <v>2020</v>
      </c>
      <c r="N287" s="23">
        <f>MONTH(Tabla2[[#This Row],[Fecha de creación]])</f>
        <v>3</v>
      </c>
    </row>
    <row r="288" spans="1:14" ht="15" customHeight="1" x14ac:dyDescent="0.25">
      <c r="A288" s="26">
        <v>43905.719131944446</v>
      </c>
      <c r="B288" s="23" t="s">
        <v>0</v>
      </c>
      <c r="C288" s="23" t="s">
        <v>1418</v>
      </c>
      <c r="D288" s="23" t="s">
        <v>1062</v>
      </c>
      <c r="E288" s="23" t="s">
        <v>1</v>
      </c>
      <c r="F288" s="23" t="s">
        <v>2</v>
      </c>
      <c r="G288" s="23" t="s">
        <v>975</v>
      </c>
      <c r="H288" s="2" t="s">
        <v>7729</v>
      </c>
      <c r="I288" s="23" t="s">
        <v>4</v>
      </c>
      <c r="J288" s="23"/>
      <c r="K288" s="23" t="s">
        <v>9712</v>
      </c>
      <c r="L288" s="23"/>
      <c r="M288" s="23">
        <f>YEAR(Tabla2[[#This Row],[Fecha de creación]])</f>
        <v>2020</v>
      </c>
      <c r="N288" s="23">
        <f>MONTH(Tabla2[[#This Row],[Fecha de creación]])</f>
        <v>3</v>
      </c>
    </row>
    <row r="289" spans="1:14" ht="15" customHeight="1" x14ac:dyDescent="0.25">
      <c r="A289" s="26">
        <v>43911.42015046296</v>
      </c>
      <c r="B289" s="23" t="s">
        <v>0</v>
      </c>
      <c r="C289" s="23" t="s">
        <v>1419</v>
      </c>
      <c r="D289" s="23" t="s">
        <v>110</v>
      </c>
      <c r="E289" s="23" t="s">
        <v>1</v>
      </c>
      <c r="F289" s="23" t="s">
        <v>7</v>
      </c>
      <c r="G289" s="23" t="s">
        <v>975</v>
      </c>
      <c r="H289" s="2" t="s">
        <v>7731</v>
      </c>
      <c r="I289" s="23" t="s">
        <v>4</v>
      </c>
      <c r="J289" s="23"/>
      <c r="K289" s="23" t="s">
        <v>9712</v>
      </c>
      <c r="L289" s="23"/>
      <c r="M289" s="23">
        <f>YEAR(Tabla2[[#This Row],[Fecha de creación]])</f>
        <v>2020</v>
      </c>
      <c r="N289" s="23">
        <f>MONTH(Tabla2[[#This Row],[Fecha de creación]])</f>
        <v>3</v>
      </c>
    </row>
    <row r="290" spans="1:14" ht="15" customHeight="1" x14ac:dyDescent="0.25">
      <c r="A290" s="26">
        <v>43911.525011574071</v>
      </c>
      <c r="B290" s="23" t="s">
        <v>0</v>
      </c>
      <c r="C290" s="23" t="s">
        <v>1420</v>
      </c>
      <c r="D290" s="23" t="s">
        <v>1421</v>
      </c>
      <c r="E290" s="23" t="s">
        <v>1</v>
      </c>
      <c r="F290" s="23" t="s">
        <v>7</v>
      </c>
      <c r="G290" s="23" t="s">
        <v>975</v>
      </c>
      <c r="H290" s="2" t="s">
        <v>7734</v>
      </c>
      <c r="I290" s="23" t="s">
        <v>4</v>
      </c>
      <c r="J290" s="23"/>
      <c r="K290" s="23" t="s">
        <v>9712</v>
      </c>
      <c r="L290" s="23"/>
      <c r="M290" s="23">
        <f>YEAR(Tabla2[[#This Row],[Fecha de creación]])</f>
        <v>2020</v>
      </c>
      <c r="N290" s="23">
        <f>MONTH(Tabla2[[#This Row],[Fecha de creación]])</f>
        <v>3</v>
      </c>
    </row>
    <row r="291" spans="1:14" ht="15" customHeight="1" x14ac:dyDescent="0.25">
      <c r="A291" s="26">
        <v>43911.717858796299</v>
      </c>
      <c r="B291" s="23" t="s">
        <v>0</v>
      </c>
      <c r="C291" s="23" t="s">
        <v>1422</v>
      </c>
      <c r="D291" s="23" t="s">
        <v>586</v>
      </c>
      <c r="E291" s="23" t="s">
        <v>1</v>
      </c>
      <c r="F291" s="23" t="s">
        <v>2</v>
      </c>
      <c r="G291" s="23" t="s">
        <v>975</v>
      </c>
      <c r="H291" s="2" t="s">
        <v>7723</v>
      </c>
      <c r="I291" s="23" t="s">
        <v>4</v>
      </c>
      <c r="J291" s="23"/>
      <c r="K291" s="23" t="s">
        <v>9712</v>
      </c>
      <c r="L291" s="23"/>
      <c r="M291" s="23">
        <f>YEAR(Tabla2[[#This Row],[Fecha de creación]])</f>
        <v>2020</v>
      </c>
      <c r="N291" s="23">
        <f>MONTH(Tabla2[[#This Row],[Fecha de creación]])</f>
        <v>3</v>
      </c>
    </row>
    <row r="292" spans="1:14" ht="15" customHeight="1" x14ac:dyDescent="0.25">
      <c r="A292" s="26">
        <v>43912.395856481482</v>
      </c>
      <c r="B292" s="23" t="s">
        <v>0</v>
      </c>
      <c r="C292" s="23" t="s">
        <v>1423</v>
      </c>
      <c r="D292" s="23" t="s">
        <v>1063</v>
      </c>
      <c r="E292" s="23" t="s">
        <v>1</v>
      </c>
      <c r="F292" s="23" t="s">
        <v>2</v>
      </c>
      <c r="G292" s="23" t="s">
        <v>975</v>
      </c>
      <c r="H292" s="2" t="s">
        <v>7723</v>
      </c>
      <c r="I292" s="23" t="s">
        <v>4</v>
      </c>
      <c r="J292" s="23"/>
      <c r="K292" s="23" t="s">
        <v>9712</v>
      </c>
      <c r="L292" s="23"/>
      <c r="M292" s="23">
        <f>YEAR(Tabla2[[#This Row],[Fecha de creación]])</f>
        <v>2020</v>
      </c>
      <c r="N292" s="23">
        <f>MONTH(Tabla2[[#This Row],[Fecha de creación]])</f>
        <v>3</v>
      </c>
    </row>
    <row r="293" spans="1:14" ht="15" customHeight="1" x14ac:dyDescent="0.25">
      <c r="A293" s="26">
        <v>43912.408206018517</v>
      </c>
      <c r="B293" s="23" t="s">
        <v>0</v>
      </c>
      <c r="C293" s="23" t="s">
        <v>1424</v>
      </c>
      <c r="D293" s="23" t="s">
        <v>586</v>
      </c>
      <c r="E293" s="23" t="s">
        <v>1</v>
      </c>
      <c r="F293" s="23" t="s">
        <v>2</v>
      </c>
      <c r="G293" s="23" t="s">
        <v>975</v>
      </c>
      <c r="H293" s="2" t="s">
        <v>7723</v>
      </c>
      <c r="I293" s="23" t="s">
        <v>4</v>
      </c>
      <c r="J293" s="23"/>
      <c r="K293" s="23" t="s">
        <v>9712</v>
      </c>
      <c r="L293" s="23"/>
      <c r="M293" s="23">
        <f>YEAR(Tabla2[[#This Row],[Fecha de creación]])</f>
        <v>2020</v>
      </c>
      <c r="N293" s="23">
        <f>MONTH(Tabla2[[#This Row],[Fecha de creación]])</f>
        <v>3</v>
      </c>
    </row>
    <row r="294" spans="1:14" ht="15" customHeight="1" x14ac:dyDescent="0.25">
      <c r="A294" s="26">
        <v>43912.41337962963</v>
      </c>
      <c r="B294" s="23" t="s">
        <v>0</v>
      </c>
      <c r="C294" s="23" t="s">
        <v>1425</v>
      </c>
      <c r="D294" s="23" t="s">
        <v>586</v>
      </c>
      <c r="E294" s="23" t="s">
        <v>1</v>
      </c>
      <c r="F294" s="23" t="s">
        <v>2</v>
      </c>
      <c r="G294" s="23" t="s">
        <v>975</v>
      </c>
      <c r="H294" s="2" t="s">
        <v>7723</v>
      </c>
      <c r="I294" s="23" t="s">
        <v>4</v>
      </c>
      <c r="J294" s="23"/>
      <c r="K294" s="23" t="s">
        <v>9712</v>
      </c>
      <c r="L294" s="23"/>
      <c r="M294" s="23">
        <f>YEAR(Tabla2[[#This Row],[Fecha de creación]])</f>
        <v>2020</v>
      </c>
      <c r="N294" s="23">
        <f>MONTH(Tabla2[[#This Row],[Fecha de creación]])</f>
        <v>3</v>
      </c>
    </row>
    <row r="295" spans="1:14" ht="15" customHeight="1" x14ac:dyDescent="0.25">
      <c r="A295" s="26">
        <v>43912.416516203702</v>
      </c>
      <c r="B295" s="23" t="s">
        <v>0</v>
      </c>
      <c r="C295" s="23" t="s">
        <v>1426</v>
      </c>
      <c r="D295" s="23" t="s">
        <v>586</v>
      </c>
      <c r="E295" s="23" t="s">
        <v>1</v>
      </c>
      <c r="F295" s="23" t="s">
        <v>2</v>
      </c>
      <c r="G295" s="23" t="s">
        <v>975</v>
      </c>
      <c r="H295" s="2" t="s">
        <v>7723</v>
      </c>
      <c r="I295" s="23" t="s">
        <v>4</v>
      </c>
      <c r="J295" s="23"/>
      <c r="K295" s="23" t="s">
        <v>9712</v>
      </c>
      <c r="L295" s="23"/>
      <c r="M295" s="23">
        <f>YEAR(Tabla2[[#This Row],[Fecha de creación]])</f>
        <v>2020</v>
      </c>
      <c r="N295" s="23">
        <f>MONTH(Tabla2[[#This Row],[Fecha de creación]])</f>
        <v>3</v>
      </c>
    </row>
    <row r="296" spans="1:14" ht="15" customHeight="1" x14ac:dyDescent="0.25">
      <c r="A296" s="26">
        <v>43912.625497685185</v>
      </c>
      <c r="B296" s="23" t="s">
        <v>0</v>
      </c>
      <c r="C296" s="23" t="s">
        <v>1427</v>
      </c>
      <c r="D296" s="23" t="s">
        <v>586</v>
      </c>
      <c r="E296" s="23" t="s">
        <v>1</v>
      </c>
      <c r="F296" s="23" t="s">
        <v>2</v>
      </c>
      <c r="G296" s="23" t="s">
        <v>975</v>
      </c>
      <c r="H296" s="2" t="s">
        <v>7723</v>
      </c>
      <c r="I296" s="23" t="s">
        <v>4</v>
      </c>
      <c r="J296" s="23"/>
      <c r="K296" s="23" t="s">
        <v>9712</v>
      </c>
      <c r="L296" s="23"/>
      <c r="M296" s="23">
        <f>YEAR(Tabla2[[#This Row],[Fecha de creación]])</f>
        <v>2020</v>
      </c>
      <c r="N296" s="23">
        <f>MONTH(Tabla2[[#This Row],[Fecha de creación]])</f>
        <v>3</v>
      </c>
    </row>
    <row r="297" spans="1:14" ht="15" customHeight="1" x14ac:dyDescent="0.25">
      <c r="A297" s="26">
        <v>43912.634953703702</v>
      </c>
      <c r="B297" s="23" t="s">
        <v>0</v>
      </c>
      <c r="C297" s="23" t="s">
        <v>1428</v>
      </c>
      <c r="D297" s="23" t="s">
        <v>586</v>
      </c>
      <c r="E297" s="23" t="s">
        <v>1</v>
      </c>
      <c r="F297" s="23" t="s">
        <v>2</v>
      </c>
      <c r="G297" s="23" t="s">
        <v>975</v>
      </c>
      <c r="H297" s="2" t="s">
        <v>7723</v>
      </c>
      <c r="I297" s="23" t="s">
        <v>4</v>
      </c>
      <c r="J297" s="23"/>
      <c r="K297" s="23" t="s">
        <v>9712</v>
      </c>
      <c r="L297" s="23"/>
      <c r="M297" s="23">
        <f>YEAR(Tabla2[[#This Row],[Fecha de creación]])</f>
        <v>2020</v>
      </c>
      <c r="N297" s="23">
        <f>MONTH(Tabla2[[#This Row],[Fecha de creación]])</f>
        <v>3</v>
      </c>
    </row>
    <row r="298" spans="1:14" ht="15" customHeight="1" x14ac:dyDescent="0.25">
      <c r="A298" s="26">
        <v>43912.660069444442</v>
      </c>
      <c r="B298" s="23" t="s">
        <v>0</v>
      </c>
      <c r="C298" s="23" t="s">
        <v>1429</v>
      </c>
      <c r="D298" s="23" t="s">
        <v>586</v>
      </c>
      <c r="E298" s="23" t="s">
        <v>1</v>
      </c>
      <c r="F298" s="23" t="s">
        <v>2</v>
      </c>
      <c r="G298" s="23" t="s">
        <v>975</v>
      </c>
      <c r="H298" s="2" t="s">
        <v>7723</v>
      </c>
      <c r="I298" s="23" t="s">
        <v>4</v>
      </c>
      <c r="J298" s="23"/>
      <c r="K298" s="23" t="s">
        <v>9712</v>
      </c>
      <c r="L298" s="23"/>
      <c r="M298" s="23">
        <f>YEAR(Tabla2[[#This Row],[Fecha de creación]])</f>
        <v>2020</v>
      </c>
      <c r="N298" s="23">
        <f>MONTH(Tabla2[[#This Row],[Fecha de creación]])</f>
        <v>3</v>
      </c>
    </row>
    <row r="299" spans="1:14" ht="15" customHeight="1" x14ac:dyDescent="0.25">
      <c r="A299" s="26">
        <v>43913.513379629629</v>
      </c>
      <c r="B299" s="23" t="s">
        <v>0</v>
      </c>
      <c r="C299" s="23" t="s">
        <v>1430</v>
      </c>
      <c r="D299" s="23" t="s">
        <v>1431</v>
      </c>
      <c r="E299" s="23" t="s">
        <v>1</v>
      </c>
      <c r="F299" s="23" t="s">
        <v>2</v>
      </c>
      <c r="G299" s="23" t="s">
        <v>975</v>
      </c>
      <c r="H299" s="2" t="s">
        <v>7723</v>
      </c>
      <c r="I299" s="23" t="s">
        <v>4</v>
      </c>
      <c r="J299" s="23"/>
      <c r="K299" s="23" t="s">
        <v>9712</v>
      </c>
      <c r="L299" s="23"/>
      <c r="M299" s="23">
        <f>YEAR(Tabla2[[#This Row],[Fecha de creación]])</f>
        <v>2020</v>
      </c>
      <c r="N299" s="23">
        <f>MONTH(Tabla2[[#This Row],[Fecha de creación]])</f>
        <v>3</v>
      </c>
    </row>
    <row r="300" spans="1:14" ht="15" customHeight="1" x14ac:dyDescent="0.25">
      <c r="A300" s="26">
        <v>43915.627557870372</v>
      </c>
      <c r="B300" s="23" t="s">
        <v>0</v>
      </c>
      <c r="C300" s="23" t="s">
        <v>1432</v>
      </c>
      <c r="D300" s="23" t="s">
        <v>1433</v>
      </c>
      <c r="E300" s="23" t="s">
        <v>1</v>
      </c>
      <c r="F300" s="23" t="s">
        <v>2</v>
      </c>
      <c r="G300" s="23" t="s">
        <v>975</v>
      </c>
      <c r="H300" s="2" t="s">
        <v>7723</v>
      </c>
      <c r="I300" s="23" t="s">
        <v>4</v>
      </c>
      <c r="J300" s="23"/>
      <c r="K300" s="23" t="s">
        <v>9712</v>
      </c>
      <c r="L300" s="23"/>
      <c r="M300" s="23">
        <f>YEAR(Tabla2[[#This Row],[Fecha de creación]])</f>
        <v>2020</v>
      </c>
      <c r="N300" s="23">
        <f>MONTH(Tabla2[[#This Row],[Fecha de creación]])</f>
        <v>3</v>
      </c>
    </row>
    <row r="301" spans="1:14" ht="15" customHeight="1" x14ac:dyDescent="0.25">
      <c r="A301" s="26">
        <v>43915.631504629629</v>
      </c>
      <c r="B301" s="23" t="s">
        <v>0</v>
      </c>
      <c r="C301" s="23" t="s">
        <v>1434</v>
      </c>
      <c r="D301" s="23" t="s">
        <v>1433</v>
      </c>
      <c r="E301" s="23" t="s">
        <v>1</v>
      </c>
      <c r="F301" s="23" t="s">
        <v>2</v>
      </c>
      <c r="G301" s="23" t="s">
        <v>975</v>
      </c>
      <c r="H301" s="2" t="s">
        <v>7723</v>
      </c>
      <c r="I301" s="23" t="s">
        <v>4</v>
      </c>
      <c r="J301" s="23"/>
      <c r="K301" s="23" t="s">
        <v>9712</v>
      </c>
      <c r="L301" s="23"/>
      <c r="M301" s="23">
        <f>YEAR(Tabla2[[#This Row],[Fecha de creación]])</f>
        <v>2020</v>
      </c>
      <c r="N301" s="23">
        <f>MONTH(Tabla2[[#This Row],[Fecha de creación]])</f>
        <v>3</v>
      </c>
    </row>
    <row r="302" spans="1:14" ht="15" customHeight="1" x14ac:dyDescent="0.25">
      <c r="A302" s="26">
        <v>43915.637303240743</v>
      </c>
      <c r="B302" s="23" t="s">
        <v>0</v>
      </c>
      <c r="C302" s="23" t="s">
        <v>1435</v>
      </c>
      <c r="D302" s="23" t="s">
        <v>1433</v>
      </c>
      <c r="E302" s="23" t="s">
        <v>1</v>
      </c>
      <c r="F302" s="23" t="s">
        <v>2</v>
      </c>
      <c r="G302" s="23" t="s">
        <v>975</v>
      </c>
      <c r="H302" s="2" t="s">
        <v>7723</v>
      </c>
      <c r="I302" s="23" t="s">
        <v>4</v>
      </c>
      <c r="J302" s="23"/>
      <c r="K302" s="23" t="s">
        <v>9712</v>
      </c>
      <c r="L302" s="23"/>
      <c r="M302" s="23">
        <f>YEAR(Tabla2[[#This Row],[Fecha de creación]])</f>
        <v>2020</v>
      </c>
      <c r="N302" s="23">
        <f>MONTH(Tabla2[[#This Row],[Fecha de creación]])</f>
        <v>3</v>
      </c>
    </row>
    <row r="303" spans="1:14" ht="15" customHeight="1" x14ac:dyDescent="0.25">
      <c r="A303" s="26">
        <v>43915.642824074072</v>
      </c>
      <c r="B303" s="23" t="s">
        <v>0</v>
      </c>
      <c r="C303" s="23" t="s">
        <v>1436</v>
      </c>
      <c r="D303" s="23" t="s">
        <v>586</v>
      </c>
      <c r="E303" s="23" t="s">
        <v>1</v>
      </c>
      <c r="F303" s="23" t="s">
        <v>2</v>
      </c>
      <c r="G303" s="23" t="s">
        <v>975</v>
      </c>
      <c r="H303" s="2" t="s">
        <v>7723</v>
      </c>
      <c r="I303" s="23" t="s">
        <v>4</v>
      </c>
      <c r="J303" s="23"/>
      <c r="K303" s="23" t="s">
        <v>9712</v>
      </c>
      <c r="L303" s="23"/>
      <c r="M303" s="23">
        <f>YEAR(Tabla2[[#This Row],[Fecha de creación]])</f>
        <v>2020</v>
      </c>
      <c r="N303" s="23">
        <f>MONTH(Tabla2[[#This Row],[Fecha de creación]])</f>
        <v>3</v>
      </c>
    </row>
    <row r="304" spans="1:14" ht="15" customHeight="1" x14ac:dyDescent="0.25">
      <c r="A304" s="26">
        <v>43915.645798611113</v>
      </c>
      <c r="B304" s="23" t="s">
        <v>0</v>
      </c>
      <c r="C304" s="23" t="s">
        <v>1437</v>
      </c>
      <c r="D304" s="23" t="s">
        <v>6</v>
      </c>
      <c r="E304" s="23" t="s">
        <v>1</v>
      </c>
      <c r="F304" s="23" t="s">
        <v>7</v>
      </c>
      <c r="G304" s="23" t="s">
        <v>975</v>
      </c>
      <c r="H304" s="2" t="s">
        <v>7722</v>
      </c>
      <c r="I304" s="23" t="s">
        <v>4</v>
      </c>
      <c r="J304" s="23"/>
      <c r="K304" s="23" t="s">
        <v>9712</v>
      </c>
      <c r="L304" s="23"/>
      <c r="M304" s="23">
        <f>YEAR(Tabla2[[#This Row],[Fecha de creación]])</f>
        <v>2020</v>
      </c>
      <c r="N304" s="23">
        <f>MONTH(Tabla2[[#This Row],[Fecha de creación]])</f>
        <v>3</v>
      </c>
    </row>
    <row r="305" spans="1:14" ht="15" customHeight="1" x14ac:dyDescent="0.25">
      <c r="A305" s="26">
        <v>43915.676087962966</v>
      </c>
      <c r="B305" s="23" t="s">
        <v>0</v>
      </c>
      <c r="C305" s="23" t="s">
        <v>1438</v>
      </c>
      <c r="D305" s="23" t="s">
        <v>6</v>
      </c>
      <c r="E305" s="23" t="s">
        <v>1</v>
      </c>
      <c r="F305" s="23" t="s">
        <v>7</v>
      </c>
      <c r="G305" s="23" t="s">
        <v>975</v>
      </c>
      <c r="H305" s="2" t="s">
        <v>7722</v>
      </c>
      <c r="I305" s="23" t="s">
        <v>4</v>
      </c>
      <c r="J305" s="23"/>
      <c r="K305" s="23" t="s">
        <v>9712</v>
      </c>
      <c r="L305" s="23"/>
      <c r="M305" s="23">
        <f>YEAR(Tabla2[[#This Row],[Fecha de creación]])</f>
        <v>2020</v>
      </c>
      <c r="N305" s="23">
        <f>MONTH(Tabla2[[#This Row],[Fecha de creación]])</f>
        <v>3</v>
      </c>
    </row>
    <row r="306" spans="1:14" ht="15" customHeight="1" x14ac:dyDescent="0.25">
      <c r="A306" s="26">
        <v>43915.683182870373</v>
      </c>
      <c r="B306" s="23" t="s">
        <v>0</v>
      </c>
      <c r="C306" s="23" t="s">
        <v>1439</v>
      </c>
      <c r="D306" s="23" t="s">
        <v>6</v>
      </c>
      <c r="E306" s="23" t="s">
        <v>1</v>
      </c>
      <c r="F306" s="23" t="s">
        <v>7</v>
      </c>
      <c r="G306" s="23" t="s">
        <v>975</v>
      </c>
      <c r="H306" s="2" t="s">
        <v>7722</v>
      </c>
      <c r="I306" s="23" t="s">
        <v>4</v>
      </c>
      <c r="J306" s="23"/>
      <c r="K306" s="23" t="s">
        <v>9712</v>
      </c>
      <c r="L306" s="23"/>
      <c r="M306" s="23">
        <f>YEAR(Tabla2[[#This Row],[Fecha de creación]])</f>
        <v>2020</v>
      </c>
      <c r="N306" s="23">
        <f>MONTH(Tabla2[[#This Row],[Fecha de creación]])</f>
        <v>3</v>
      </c>
    </row>
    <row r="307" spans="1:14" ht="15" customHeight="1" x14ac:dyDescent="0.25">
      <c r="A307" s="26">
        <v>43918.48878472222</v>
      </c>
      <c r="B307" s="23" t="s">
        <v>0</v>
      </c>
      <c r="C307" s="23" t="s">
        <v>1440</v>
      </c>
      <c r="D307" s="23" t="s">
        <v>6</v>
      </c>
      <c r="E307" s="23" t="s">
        <v>1</v>
      </c>
      <c r="F307" s="23" t="s">
        <v>7</v>
      </c>
      <c r="G307" s="23" t="s">
        <v>975</v>
      </c>
      <c r="H307" s="2" t="s">
        <v>7722</v>
      </c>
      <c r="I307" s="23" t="s">
        <v>8</v>
      </c>
      <c r="J307" s="23"/>
      <c r="K307" s="23" t="s">
        <v>9712</v>
      </c>
      <c r="L307" s="23"/>
      <c r="M307" s="23">
        <f>YEAR(Tabla2[[#This Row],[Fecha de creación]])</f>
        <v>2020</v>
      </c>
      <c r="N307" s="23">
        <f>MONTH(Tabla2[[#This Row],[Fecha de creación]])</f>
        <v>3</v>
      </c>
    </row>
    <row r="308" spans="1:14" ht="15" customHeight="1" x14ac:dyDescent="0.25">
      <c r="A308" s="26">
        <v>43918.512754629628</v>
      </c>
      <c r="B308" s="23" t="s">
        <v>0</v>
      </c>
      <c r="C308" s="23" t="s">
        <v>1441</v>
      </c>
      <c r="D308" s="23" t="s">
        <v>6</v>
      </c>
      <c r="E308" s="23" t="s">
        <v>1</v>
      </c>
      <c r="F308" s="23" t="s">
        <v>7</v>
      </c>
      <c r="G308" s="23" t="s">
        <v>975</v>
      </c>
      <c r="H308" s="2" t="s">
        <v>7722</v>
      </c>
      <c r="I308" s="23" t="s">
        <v>8</v>
      </c>
      <c r="J308" s="23"/>
      <c r="K308" s="23" t="s">
        <v>9712</v>
      </c>
      <c r="L308" s="23"/>
      <c r="M308" s="23">
        <f>YEAR(Tabla2[[#This Row],[Fecha de creación]])</f>
        <v>2020</v>
      </c>
      <c r="N308" s="23">
        <f>MONTH(Tabla2[[#This Row],[Fecha de creación]])</f>
        <v>3</v>
      </c>
    </row>
    <row r="309" spans="1:14" ht="15" customHeight="1" x14ac:dyDescent="0.25">
      <c r="A309" s="26">
        <v>43918.595694444448</v>
      </c>
      <c r="B309" s="23" t="s">
        <v>0</v>
      </c>
      <c r="C309" s="23" t="s">
        <v>1442</v>
      </c>
      <c r="D309" s="23" t="s">
        <v>1016</v>
      </c>
      <c r="E309" s="23" t="s">
        <v>1</v>
      </c>
      <c r="F309" s="23" t="s">
        <v>7</v>
      </c>
      <c r="G309" s="23" t="s">
        <v>975</v>
      </c>
      <c r="H309" s="2" t="s">
        <v>7731</v>
      </c>
      <c r="I309" s="23" t="s">
        <v>8</v>
      </c>
      <c r="J309" s="23"/>
      <c r="K309" s="23" t="s">
        <v>9712</v>
      </c>
      <c r="L309" s="23"/>
      <c r="M309" s="23">
        <f>YEAR(Tabla2[[#This Row],[Fecha de creación]])</f>
        <v>2020</v>
      </c>
      <c r="N309" s="23">
        <f>MONTH(Tabla2[[#This Row],[Fecha de creación]])</f>
        <v>3</v>
      </c>
    </row>
    <row r="310" spans="1:14" ht="15" customHeight="1" x14ac:dyDescent="0.25">
      <c r="A310" s="26">
        <v>43918.608182870368</v>
      </c>
      <c r="B310" s="23" t="s">
        <v>0</v>
      </c>
      <c r="C310" s="23" t="s">
        <v>1443</v>
      </c>
      <c r="D310" s="23" t="s">
        <v>110</v>
      </c>
      <c r="E310" s="23" t="s">
        <v>1</v>
      </c>
      <c r="F310" s="23" t="s">
        <v>7</v>
      </c>
      <c r="G310" s="23" t="s">
        <v>975</v>
      </c>
      <c r="H310" s="2" t="s">
        <v>7731</v>
      </c>
      <c r="I310" s="23" t="s">
        <v>8</v>
      </c>
      <c r="J310" s="23"/>
      <c r="K310" s="23" t="s">
        <v>9712</v>
      </c>
      <c r="L310" s="23"/>
      <c r="M310" s="23">
        <f>YEAR(Tabla2[[#This Row],[Fecha de creación]])</f>
        <v>2020</v>
      </c>
      <c r="N310" s="23">
        <f>MONTH(Tabla2[[#This Row],[Fecha de creación]])</f>
        <v>3</v>
      </c>
    </row>
    <row r="311" spans="1:14" ht="15" customHeight="1" x14ac:dyDescent="0.25">
      <c r="A311" s="26">
        <v>43918.616331018522</v>
      </c>
      <c r="B311" s="23" t="s">
        <v>0</v>
      </c>
      <c r="C311" s="23" t="s">
        <v>1444</v>
      </c>
      <c r="D311" s="23" t="s">
        <v>6</v>
      </c>
      <c r="E311" s="23" t="s">
        <v>1</v>
      </c>
      <c r="F311" s="23" t="s">
        <v>7</v>
      </c>
      <c r="G311" s="23" t="s">
        <v>975</v>
      </c>
      <c r="H311" s="2" t="s">
        <v>7722</v>
      </c>
      <c r="I311" s="23" t="s">
        <v>8</v>
      </c>
      <c r="J311" s="23"/>
      <c r="K311" s="23" t="s">
        <v>9712</v>
      </c>
      <c r="L311" s="23"/>
      <c r="M311" s="23">
        <f>YEAR(Tabla2[[#This Row],[Fecha de creación]])</f>
        <v>2020</v>
      </c>
      <c r="N311" s="23">
        <f>MONTH(Tabla2[[#This Row],[Fecha de creación]])</f>
        <v>3</v>
      </c>
    </row>
    <row r="312" spans="1:14" ht="15" customHeight="1" x14ac:dyDescent="0.25">
      <c r="A312" s="26">
        <v>43918.625891203701</v>
      </c>
      <c r="B312" s="23" t="s">
        <v>0</v>
      </c>
      <c r="C312" s="23" t="s">
        <v>1445</v>
      </c>
      <c r="D312" s="23" t="s">
        <v>6</v>
      </c>
      <c r="E312" s="23" t="s">
        <v>1</v>
      </c>
      <c r="F312" s="23" t="s">
        <v>7</v>
      </c>
      <c r="G312" s="23" t="s">
        <v>975</v>
      </c>
      <c r="H312" s="2" t="s">
        <v>7722</v>
      </c>
      <c r="I312" s="23" t="s">
        <v>8</v>
      </c>
      <c r="J312" s="23"/>
      <c r="K312" s="23" t="s">
        <v>9712</v>
      </c>
      <c r="L312" s="23"/>
      <c r="M312" s="23">
        <f>YEAR(Tabla2[[#This Row],[Fecha de creación]])</f>
        <v>2020</v>
      </c>
      <c r="N312" s="23">
        <f>MONTH(Tabla2[[#This Row],[Fecha de creación]])</f>
        <v>3</v>
      </c>
    </row>
    <row r="313" spans="1:14" ht="15" customHeight="1" x14ac:dyDescent="0.25">
      <c r="A313" s="26">
        <v>43918.637523148151</v>
      </c>
      <c r="B313" s="23" t="s">
        <v>0</v>
      </c>
      <c r="C313" s="23" t="s">
        <v>1446</v>
      </c>
      <c r="D313" s="23" t="s">
        <v>6</v>
      </c>
      <c r="E313" s="23" t="s">
        <v>1</v>
      </c>
      <c r="F313" s="23" t="s">
        <v>7</v>
      </c>
      <c r="G313" s="23" t="s">
        <v>975</v>
      </c>
      <c r="H313" s="2" t="s">
        <v>7722</v>
      </c>
      <c r="I313" s="23" t="s">
        <v>8</v>
      </c>
      <c r="J313" s="23"/>
      <c r="K313" s="23" t="s">
        <v>9712</v>
      </c>
      <c r="L313" s="23"/>
      <c r="M313" s="23">
        <f>YEAR(Tabla2[[#This Row],[Fecha de creación]])</f>
        <v>2020</v>
      </c>
      <c r="N313" s="23">
        <f>MONTH(Tabla2[[#This Row],[Fecha de creación]])</f>
        <v>3</v>
      </c>
    </row>
    <row r="314" spans="1:14" ht="15" customHeight="1" x14ac:dyDescent="0.25">
      <c r="A314" s="26">
        <v>43918.642546296294</v>
      </c>
      <c r="B314" s="23" t="s">
        <v>0</v>
      </c>
      <c r="C314" s="23" t="s">
        <v>1447</v>
      </c>
      <c r="D314" s="23" t="s">
        <v>6</v>
      </c>
      <c r="E314" s="23" t="s">
        <v>1</v>
      </c>
      <c r="F314" s="23" t="s">
        <v>7</v>
      </c>
      <c r="G314" s="23" t="s">
        <v>975</v>
      </c>
      <c r="H314" s="2" t="s">
        <v>7722</v>
      </c>
      <c r="I314" s="23" t="s">
        <v>8</v>
      </c>
      <c r="J314" s="23"/>
      <c r="K314" s="23" t="s">
        <v>9712</v>
      </c>
      <c r="L314" s="23"/>
      <c r="M314" s="23">
        <f>YEAR(Tabla2[[#This Row],[Fecha de creación]])</f>
        <v>2020</v>
      </c>
      <c r="N314" s="23">
        <f>MONTH(Tabla2[[#This Row],[Fecha de creación]])</f>
        <v>3</v>
      </c>
    </row>
    <row r="315" spans="1:14" ht="15" customHeight="1" x14ac:dyDescent="0.25">
      <c r="A315" s="26">
        <v>43918.65284722222</v>
      </c>
      <c r="B315" s="23" t="s">
        <v>0</v>
      </c>
      <c r="C315" s="23" t="s">
        <v>1448</v>
      </c>
      <c r="D315" s="23" t="s">
        <v>1016</v>
      </c>
      <c r="E315" s="23" t="s">
        <v>1</v>
      </c>
      <c r="F315" s="23" t="s">
        <v>7</v>
      </c>
      <c r="G315" s="23" t="s">
        <v>975</v>
      </c>
      <c r="H315" s="2" t="s">
        <v>7731</v>
      </c>
      <c r="I315" s="23" t="s">
        <v>8</v>
      </c>
      <c r="J315" s="23"/>
      <c r="K315" s="23" t="s">
        <v>9712</v>
      </c>
      <c r="L315" s="23"/>
      <c r="M315" s="23">
        <f>YEAR(Tabla2[[#This Row],[Fecha de creación]])</f>
        <v>2020</v>
      </c>
      <c r="N315" s="23">
        <f>MONTH(Tabla2[[#This Row],[Fecha de creación]])</f>
        <v>3</v>
      </c>
    </row>
    <row r="316" spans="1:14" ht="15" customHeight="1" x14ac:dyDescent="0.25">
      <c r="A316" s="26">
        <v>43918.658414351848</v>
      </c>
      <c r="B316" s="23" t="s">
        <v>0</v>
      </c>
      <c r="C316" s="23" t="s">
        <v>1449</v>
      </c>
      <c r="D316" s="23" t="s">
        <v>6</v>
      </c>
      <c r="E316" s="23" t="s">
        <v>1</v>
      </c>
      <c r="F316" s="23" t="s">
        <v>7</v>
      </c>
      <c r="G316" s="23" t="s">
        <v>975</v>
      </c>
      <c r="H316" s="2" t="s">
        <v>7722</v>
      </c>
      <c r="I316" s="23" t="s">
        <v>8</v>
      </c>
      <c r="J316" s="23"/>
      <c r="K316" s="23" t="s">
        <v>9712</v>
      </c>
      <c r="L316" s="23"/>
      <c r="M316" s="23">
        <f>YEAR(Tabla2[[#This Row],[Fecha de creación]])</f>
        <v>2020</v>
      </c>
      <c r="N316" s="23">
        <f>MONTH(Tabla2[[#This Row],[Fecha de creación]])</f>
        <v>3</v>
      </c>
    </row>
    <row r="317" spans="1:14" ht="15" customHeight="1" x14ac:dyDescent="0.25">
      <c r="A317" s="26">
        <v>43918.679444444446</v>
      </c>
      <c r="B317" s="23" t="s">
        <v>0</v>
      </c>
      <c r="C317" s="23" t="s">
        <v>1450</v>
      </c>
      <c r="D317" s="23" t="s">
        <v>6</v>
      </c>
      <c r="E317" s="23" t="s">
        <v>1</v>
      </c>
      <c r="F317" s="23" t="s">
        <v>7</v>
      </c>
      <c r="G317" s="23" t="s">
        <v>975</v>
      </c>
      <c r="H317" s="2" t="s">
        <v>7722</v>
      </c>
      <c r="I317" s="23" t="s">
        <v>8</v>
      </c>
      <c r="J317" s="23"/>
      <c r="K317" s="23" t="s">
        <v>9712</v>
      </c>
      <c r="L317" s="23"/>
      <c r="M317" s="23">
        <f>YEAR(Tabla2[[#This Row],[Fecha de creación]])</f>
        <v>2020</v>
      </c>
      <c r="N317" s="23">
        <f>MONTH(Tabla2[[#This Row],[Fecha de creación]])</f>
        <v>3</v>
      </c>
    </row>
    <row r="318" spans="1:14" ht="15" customHeight="1" x14ac:dyDescent="0.25">
      <c r="A318" s="26">
        <v>43918.684398148151</v>
      </c>
      <c r="B318" s="23" t="s">
        <v>0</v>
      </c>
      <c r="C318" s="23" t="s">
        <v>1451</v>
      </c>
      <c r="D318" s="23" t="s">
        <v>6</v>
      </c>
      <c r="E318" s="23" t="s">
        <v>1</v>
      </c>
      <c r="F318" s="23" t="s">
        <v>7</v>
      </c>
      <c r="G318" s="23" t="s">
        <v>975</v>
      </c>
      <c r="H318" s="2" t="s">
        <v>7722</v>
      </c>
      <c r="I318" s="23" t="s">
        <v>8</v>
      </c>
      <c r="J318" s="23"/>
      <c r="K318" s="23" t="s">
        <v>9712</v>
      </c>
      <c r="L318" s="23"/>
      <c r="M318" s="23">
        <f>YEAR(Tabla2[[#This Row],[Fecha de creación]])</f>
        <v>2020</v>
      </c>
      <c r="N318" s="23">
        <f>MONTH(Tabla2[[#This Row],[Fecha de creación]])</f>
        <v>3</v>
      </c>
    </row>
    <row r="319" spans="1:14" ht="15" customHeight="1" x14ac:dyDescent="0.25">
      <c r="A319" s="26">
        <v>43924.430601851855</v>
      </c>
      <c r="B319" s="23" t="s">
        <v>0</v>
      </c>
      <c r="C319" s="23" t="s">
        <v>1452</v>
      </c>
      <c r="D319" s="23" t="s">
        <v>1453</v>
      </c>
      <c r="E319" s="23" t="s">
        <v>1</v>
      </c>
      <c r="F319" s="23" t="s">
        <v>2</v>
      </c>
      <c r="G319" s="23" t="s">
        <v>975</v>
      </c>
      <c r="H319" s="2" t="s">
        <v>7723</v>
      </c>
      <c r="I319" s="23" t="s">
        <v>4</v>
      </c>
      <c r="J319" s="23"/>
      <c r="K319" s="23" t="s">
        <v>9712</v>
      </c>
      <c r="L319" s="23"/>
      <c r="M319" s="23">
        <f>YEAR(Tabla2[[#This Row],[Fecha de creación]])</f>
        <v>2020</v>
      </c>
      <c r="N319" s="23">
        <f>MONTH(Tabla2[[#This Row],[Fecha de creación]])</f>
        <v>4</v>
      </c>
    </row>
    <row r="320" spans="1:14" ht="15" customHeight="1" x14ac:dyDescent="0.25">
      <c r="A320" s="26">
        <v>43925.415937500002</v>
      </c>
      <c r="B320" s="23" t="s">
        <v>0</v>
      </c>
      <c r="C320" s="23" t="s">
        <v>1454</v>
      </c>
      <c r="D320" s="23" t="s">
        <v>6</v>
      </c>
      <c r="E320" s="23" t="s">
        <v>1</v>
      </c>
      <c r="F320" s="23" t="s">
        <v>7</v>
      </c>
      <c r="G320" s="23" t="s">
        <v>975</v>
      </c>
      <c r="H320" s="2" t="s">
        <v>7722</v>
      </c>
      <c r="I320" s="23" t="s">
        <v>8</v>
      </c>
      <c r="J320" s="23"/>
      <c r="K320" s="23" t="s">
        <v>9712</v>
      </c>
      <c r="L320" s="23"/>
      <c r="M320" s="23">
        <f>YEAR(Tabla2[[#This Row],[Fecha de creación]])</f>
        <v>2020</v>
      </c>
      <c r="N320" s="23">
        <f>MONTH(Tabla2[[#This Row],[Fecha de creación]])</f>
        <v>4</v>
      </c>
    </row>
    <row r="321" spans="1:14" ht="15" customHeight="1" x14ac:dyDescent="0.25">
      <c r="A321" s="26">
        <v>43925.420358796298</v>
      </c>
      <c r="B321" s="23" t="s">
        <v>0</v>
      </c>
      <c r="C321" s="23" t="s">
        <v>1455</v>
      </c>
      <c r="D321" s="23" t="s">
        <v>110</v>
      </c>
      <c r="E321" s="23" t="s">
        <v>1</v>
      </c>
      <c r="F321" s="23" t="s">
        <v>7</v>
      </c>
      <c r="G321" s="23" t="s">
        <v>975</v>
      </c>
      <c r="H321" s="2" t="s">
        <v>7731</v>
      </c>
      <c r="I321" s="23" t="s">
        <v>8</v>
      </c>
      <c r="J321" s="23"/>
      <c r="K321" s="23" t="s">
        <v>9712</v>
      </c>
      <c r="L321" s="23"/>
      <c r="M321" s="23">
        <f>YEAR(Tabla2[[#This Row],[Fecha de creación]])</f>
        <v>2020</v>
      </c>
      <c r="N321" s="23">
        <f>MONTH(Tabla2[[#This Row],[Fecha de creación]])</f>
        <v>4</v>
      </c>
    </row>
    <row r="322" spans="1:14" ht="15" customHeight="1" x14ac:dyDescent="0.25">
      <c r="A322" s="26">
        <v>43925.428888888891</v>
      </c>
      <c r="B322" s="23" t="s">
        <v>0</v>
      </c>
      <c r="C322" s="23" t="s">
        <v>1456</v>
      </c>
      <c r="D322" s="23" t="s">
        <v>110</v>
      </c>
      <c r="E322" s="23" t="s">
        <v>1</v>
      </c>
      <c r="F322" s="23" t="s">
        <v>7</v>
      </c>
      <c r="G322" s="23" t="s">
        <v>975</v>
      </c>
      <c r="H322" s="2" t="s">
        <v>7731</v>
      </c>
      <c r="I322" s="23" t="s">
        <v>8</v>
      </c>
      <c r="J322" s="23"/>
      <c r="K322" s="23" t="s">
        <v>9712</v>
      </c>
      <c r="L322" s="23"/>
      <c r="M322" s="23">
        <f>YEAR(Tabla2[[#This Row],[Fecha de creación]])</f>
        <v>2020</v>
      </c>
      <c r="N322" s="23">
        <f>MONTH(Tabla2[[#This Row],[Fecha de creación]])</f>
        <v>4</v>
      </c>
    </row>
    <row r="323" spans="1:14" ht="15" customHeight="1" x14ac:dyDescent="0.25">
      <c r="A323" s="26">
        <v>43925.434178240743</v>
      </c>
      <c r="B323" s="23" t="s">
        <v>0</v>
      </c>
      <c r="C323" s="23" t="s">
        <v>1457</v>
      </c>
      <c r="D323" s="23" t="s">
        <v>6</v>
      </c>
      <c r="E323" s="23" t="s">
        <v>1</v>
      </c>
      <c r="F323" s="23" t="s">
        <v>7</v>
      </c>
      <c r="G323" s="23" t="s">
        <v>975</v>
      </c>
      <c r="H323" s="2" t="s">
        <v>7722</v>
      </c>
      <c r="I323" s="23" t="s">
        <v>8</v>
      </c>
      <c r="J323" s="23"/>
      <c r="K323" s="23" t="s">
        <v>9712</v>
      </c>
      <c r="L323" s="23"/>
      <c r="M323" s="23">
        <f>YEAR(Tabla2[[#This Row],[Fecha de creación]])</f>
        <v>2020</v>
      </c>
      <c r="N323" s="23">
        <f>MONTH(Tabla2[[#This Row],[Fecha de creación]])</f>
        <v>4</v>
      </c>
    </row>
    <row r="324" spans="1:14" ht="15" customHeight="1" x14ac:dyDescent="0.25">
      <c r="A324" s="26">
        <v>43932.473773148151</v>
      </c>
      <c r="B324" s="23" t="s">
        <v>0</v>
      </c>
      <c r="C324" s="23" t="s">
        <v>1458</v>
      </c>
      <c r="D324" s="23" t="s">
        <v>745</v>
      </c>
      <c r="E324" s="23" t="s">
        <v>1</v>
      </c>
      <c r="F324" s="23" t="s">
        <v>7</v>
      </c>
      <c r="G324" s="23" t="s">
        <v>975</v>
      </c>
      <c r="H324" s="2" t="s">
        <v>7734</v>
      </c>
      <c r="I324" s="23" t="s">
        <v>28</v>
      </c>
      <c r="J324" s="23"/>
      <c r="K324" s="23" t="s">
        <v>9712</v>
      </c>
      <c r="L324" s="23"/>
      <c r="M324" s="23">
        <f>YEAR(Tabla2[[#This Row],[Fecha de creación]])</f>
        <v>2020</v>
      </c>
      <c r="N324" s="23">
        <f>MONTH(Tabla2[[#This Row],[Fecha de creación]])</f>
        <v>4</v>
      </c>
    </row>
    <row r="325" spans="1:14" ht="15" customHeight="1" x14ac:dyDescent="0.25">
      <c r="A325" s="26">
        <v>43934.65934027778</v>
      </c>
      <c r="B325" s="23" t="s">
        <v>0</v>
      </c>
      <c r="C325" s="23" t="s">
        <v>1459</v>
      </c>
      <c r="D325" s="23" t="s">
        <v>1460</v>
      </c>
      <c r="E325" s="23" t="s">
        <v>1</v>
      </c>
      <c r="F325" s="23" t="s">
        <v>2</v>
      </c>
      <c r="G325" s="23" t="s">
        <v>975</v>
      </c>
      <c r="H325" s="2" t="s">
        <v>7723</v>
      </c>
      <c r="I325" s="23" t="s">
        <v>4</v>
      </c>
      <c r="J325" s="23"/>
      <c r="K325" s="23" t="s">
        <v>9712</v>
      </c>
      <c r="L325" s="23"/>
      <c r="M325" s="23">
        <f>YEAR(Tabla2[[#This Row],[Fecha de creación]])</f>
        <v>2020</v>
      </c>
      <c r="N325" s="23">
        <f>MONTH(Tabla2[[#This Row],[Fecha de creación]])</f>
        <v>4</v>
      </c>
    </row>
    <row r="326" spans="1:14" ht="15" customHeight="1" x14ac:dyDescent="0.25">
      <c r="A326" s="26">
        <v>43934.68546296296</v>
      </c>
      <c r="B326" s="23" t="s">
        <v>0</v>
      </c>
      <c r="C326" s="23" t="s">
        <v>1461</v>
      </c>
      <c r="D326" s="23" t="s">
        <v>1460</v>
      </c>
      <c r="E326" s="23" t="s">
        <v>1</v>
      </c>
      <c r="F326" s="23" t="s">
        <v>2</v>
      </c>
      <c r="G326" s="23" t="s">
        <v>975</v>
      </c>
      <c r="H326" s="2" t="s">
        <v>7723</v>
      </c>
      <c r="I326" s="23" t="s">
        <v>4</v>
      </c>
      <c r="J326" s="23"/>
      <c r="K326" s="23" t="s">
        <v>9712</v>
      </c>
      <c r="L326" s="23"/>
      <c r="M326" s="23">
        <f>YEAR(Tabla2[[#This Row],[Fecha de creación]])</f>
        <v>2020</v>
      </c>
      <c r="N326" s="23">
        <f>MONTH(Tabla2[[#This Row],[Fecha de creación]])</f>
        <v>4</v>
      </c>
    </row>
    <row r="327" spans="1:14" ht="15" customHeight="1" x14ac:dyDescent="0.25">
      <c r="A327" s="26">
        <v>43934.690254629626</v>
      </c>
      <c r="B327" s="23" t="s">
        <v>0</v>
      </c>
      <c r="C327" s="23" t="s">
        <v>1462</v>
      </c>
      <c r="D327" s="23" t="s">
        <v>1460</v>
      </c>
      <c r="E327" s="23" t="s">
        <v>1</v>
      </c>
      <c r="F327" s="23" t="s">
        <v>2</v>
      </c>
      <c r="G327" s="23" t="s">
        <v>975</v>
      </c>
      <c r="H327" s="2" t="s">
        <v>7723</v>
      </c>
      <c r="I327" s="23" t="s">
        <v>4</v>
      </c>
      <c r="J327" s="23"/>
      <c r="K327" s="23" t="s">
        <v>9712</v>
      </c>
      <c r="L327" s="23"/>
      <c r="M327" s="23">
        <f>YEAR(Tabla2[[#This Row],[Fecha de creación]])</f>
        <v>2020</v>
      </c>
      <c r="N327" s="23">
        <f>MONTH(Tabla2[[#This Row],[Fecha de creación]])</f>
        <v>4</v>
      </c>
    </row>
    <row r="328" spans="1:14" ht="15" customHeight="1" x14ac:dyDescent="0.25">
      <c r="A328" s="26">
        <v>43934.696388888886</v>
      </c>
      <c r="B328" s="23" t="s">
        <v>0</v>
      </c>
      <c r="C328" s="23" t="s">
        <v>1463</v>
      </c>
      <c r="D328" s="23" t="s">
        <v>1460</v>
      </c>
      <c r="E328" s="23" t="s">
        <v>1</v>
      </c>
      <c r="F328" s="23" t="s">
        <v>2</v>
      </c>
      <c r="G328" s="23" t="s">
        <v>975</v>
      </c>
      <c r="H328" s="2" t="s">
        <v>7723</v>
      </c>
      <c r="I328" s="23" t="s">
        <v>4</v>
      </c>
      <c r="J328" s="23"/>
      <c r="K328" s="23" t="s">
        <v>9712</v>
      </c>
      <c r="L328" s="23"/>
      <c r="M328" s="23">
        <f>YEAR(Tabla2[[#This Row],[Fecha de creación]])</f>
        <v>2020</v>
      </c>
      <c r="N328" s="23">
        <f>MONTH(Tabla2[[#This Row],[Fecha de creación]])</f>
        <v>4</v>
      </c>
    </row>
    <row r="329" spans="1:14" ht="15" customHeight="1" x14ac:dyDescent="0.25">
      <c r="A329" s="26">
        <v>43934.700914351852</v>
      </c>
      <c r="B329" s="23" t="s">
        <v>0</v>
      </c>
      <c r="C329" s="23" t="s">
        <v>1464</v>
      </c>
      <c r="D329" s="23" t="s">
        <v>1460</v>
      </c>
      <c r="E329" s="23" t="s">
        <v>1</v>
      </c>
      <c r="F329" s="23" t="s">
        <v>2</v>
      </c>
      <c r="G329" s="23" t="s">
        <v>975</v>
      </c>
      <c r="H329" s="2" t="s">
        <v>7723</v>
      </c>
      <c r="I329" s="23" t="s">
        <v>4</v>
      </c>
      <c r="J329" s="23"/>
      <c r="K329" s="23" t="s">
        <v>9712</v>
      </c>
      <c r="L329" s="23"/>
      <c r="M329" s="23">
        <f>YEAR(Tabla2[[#This Row],[Fecha de creación]])</f>
        <v>2020</v>
      </c>
      <c r="N329" s="23">
        <f>MONTH(Tabla2[[#This Row],[Fecha de creación]])</f>
        <v>4</v>
      </c>
    </row>
    <row r="330" spans="1:14" ht="15" customHeight="1" x14ac:dyDescent="0.25">
      <c r="A330" s="26">
        <v>43934.703553240739</v>
      </c>
      <c r="B330" s="23" t="s">
        <v>0</v>
      </c>
      <c r="C330" s="23" t="s">
        <v>1465</v>
      </c>
      <c r="D330" s="23" t="s">
        <v>1460</v>
      </c>
      <c r="E330" s="23" t="s">
        <v>1</v>
      </c>
      <c r="F330" s="23" t="s">
        <v>2</v>
      </c>
      <c r="G330" s="23" t="s">
        <v>975</v>
      </c>
      <c r="H330" s="2" t="s">
        <v>7723</v>
      </c>
      <c r="I330" s="23" t="s">
        <v>4</v>
      </c>
      <c r="J330" s="23"/>
      <c r="K330" s="23" t="s">
        <v>9712</v>
      </c>
      <c r="L330" s="23"/>
      <c r="M330" s="23">
        <f>YEAR(Tabla2[[#This Row],[Fecha de creación]])</f>
        <v>2020</v>
      </c>
      <c r="N330" s="23">
        <f>MONTH(Tabla2[[#This Row],[Fecha de creación]])</f>
        <v>4</v>
      </c>
    </row>
    <row r="331" spans="1:14" ht="15" customHeight="1" x14ac:dyDescent="0.25">
      <c r="A331" s="26">
        <v>43934.706331018519</v>
      </c>
      <c r="B331" s="23" t="s">
        <v>0</v>
      </c>
      <c r="C331" s="23" t="s">
        <v>1466</v>
      </c>
      <c r="D331" s="23" t="s">
        <v>1460</v>
      </c>
      <c r="E331" s="23" t="s">
        <v>1</v>
      </c>
      <c r="F331" s="23" t="s">
        <v>2</v>
      </c>
      <c r="G331" s="23" t="s">
        <v>975</v>
      </c>
      <c r="H331" s="2" t="s">
        <v>7723</v>
      </c>
      <c r="I331" s="23" t="s">
        <v>4</v>
      </c>
      <c r="J331" s="23"/>
      <c r="K331" s="23" t="s">
        <v>9712</v>
      </c>
      <c r="L331" s="23"/>
      <c r="M331" s="23">
        <f>YEAR(Tabla2[[#This Row],[Fecha de creación]])</f>
        <v>2020</v>
      </c>
      <c r="N331" s="23">
        <f>MONTH(Tabla2[[#This Row],[Fecha de creación]])</f>
        <v>4</v>
      </c>
    </row>
    <row r="332" spans="1:14" ht="15" customHeight="1" x14ac:dyDescent="0.25">
      <c r="A332" s="26">
        <v>43943.968425925923</v>
      </c>
      <c r="B332" s="23" t="s">
        <v>0</v>
      </c>
      <c r="C332" s="23" t="s">
        <v>1467</v>
      </c>
      <c r="D332" s="23" t="s">
        <v>1468</v>
      </c>
      <c r="E332" s="23" t="s">
        <v>1</v>
      </c>
      <c r="F332" s="23" t="s">
        <v>7</v>
      </c>
      <c r="G332" s="23" t="s">
        <v>7740</v>
      </c>
      <c r="I332" s="23" t="s">
        <v>1469</v>
      </c>
      <c r="J332" s="23"/>
      <c r="K332" s="23" t="s">
        <v>9712</v>
      </c>
      <c r="L332" s="23"/>
      <c r="M332" s="23">
        <f>YEAR(Tabla2[[#This Row],[Fecha de creación]])</f>
        <v>2020</v>
      </c>
      <c r="N332" s="23">
        <f>MONTH(Tabla2[[#This Row],[Fecha de creación]])</f>
        <v>4</v>
      </c>
    </row>
    <row r="333" spans="1:14" ht="15" customHeight="1" x14ac:dyDescent="0.25">
      <c r="A333" s="26">
        <v>43969.742372685185</v>
      </c>
      <c r="B333" s="23" t="s">
        <v>19</v>
      </c>
      <c r="C333" s="23" t="s">
        <v>1470</v>
      </c>
      <c r="D333" s="23" t="s">
        <v>1471</v>
      </c>
      <c r="E333" s="23" t="s">
        <v>1</v>
      </c>
      <c r="F333" s="23" t="s">
        <v>22</v>
      </c>
      <c r="G333" s="23" t="s">
        <v>975</v>
      </c>
      <c r="H333" s="2" t="s">
        <v>7751</v>
      </c>
      <c r="I333" s="23" t="s">
        <v>23</v>
      </c>
      <c r="J333" s="23"/>
      <c r="K333" s="23" t="s">
        <v>9712</v>
      </c>
      <c r="L333" s="23"/>
      <c r="M333" s="23">
        <f>YEAR(Tabla2[[#This Row],[Fecha de creación]])</f>
        <v>2020</v>
      </c>
      <c r="N333" s="23">
        <f>MONTH(Tabla2[[#This Row],[Fecha de creación]])</f>
        <v>5</v>
      </c>
    </row>
    <row r="334" spans="1:14" ht="15" customHeight="1" x14ac:dyDescent="0.25">
      <c r="A334" s="26">
        <v>43969.747071759259</v>
      </c>
      <c r="B334" s="23" t="s">
        <v>19</v>
      </c>
      <c r="C334" s="23" t="s">
        <v>1472</v>
      </c>
      <c r="D334" s="23" t="s">
        <v>1473</v>
      </c>
      <c r="E334" s="23" t="s">
        <v>1</v>
      </c>
      <c r="F334" s="23" t="s">
        <v>22</v>
      </c>
      <c r="G334" s="23" t="s">
        <v>975</v>
      </c>
      <c r="H334" s="2" t="s">
        <v>7721</v>
      </c>
      <c r="I334" s="23" t="s">
        <v>23</v>
      </c>
      <c r="J334" s="23"/>
      <c r="K334" s="23" t="s">
        <v>9712</v>
      </c>
      <c r="L334" s="23"/>
      <c r="M334" s="23">
        <f>YEAR(Tabla2[[#This Row],[Fecha de creación]])</f>
        <v>2020</v>
      </c>
      <c r="N334" s="23">
        <f>MONTH(Tabla2[[#This Row],[Fecha de creación]])</f>
        <v>5</v>
      </c>
    </row>
    <row r="335" spans="1:14" ht="15" customHeight="1" x14ac:dyDescent="0.25">
      <c r="A335" s="26">
        <v>43969.750601851854</v>
      </c>
      <c r="B335" s="23" t="s">
        <v>19</v>
      </c>
      <c r="C335" s="23" t="s">
        <v>1474</v>
      </c>
      <c r="D335" s="23" t="s">
        <v>1475</v>
      </c>
      <c r="E335" s="23" t="s">
        <v>1</v>
      </c>
      <c r="F335" s="23" t="s">
        <v>7</v>
      </c>
      <c r="G335" s="23" t="s">
        <v>975</v>
      </c>
      <c r="H335" s="2" t="s">
        <v>7752</v>
      </c>
      <c r="I335" s="23" t="s">
        <v>23</v>
      </c>
      <c r="J335" s="23"/>
      <c r="K335" s="23" t="s">
        <v>9712</v>
      </c>
      <c r="L335" s="23"/>
      <c r="M335" s="23">
        <f>YEAR(Tabla2[[#This Row],[Fecha de creación]])</f>
        <v>2020</v>
      </c>
      <c r="N335" s="23">
        <f>MONTH(Tabla2[[#This Row],[Fecha de creación]])</f>
        <v>5</v>
      </c>
    </row>
    <row r="336" spans="1:14" ht="15" customHeight="1" x14ac:dyDescent="0.25">
      <c r="A336" s="26">
        <v>43969.811469907407</v>
      </c>
      <c r="B336" s="23" t="s">
        <v>19</v>
      </c>
      <c r="C336" s="23" t="s">
        <v>1476</v>
      </c>
      <c r="D336" s="23" t="s">
        <v>1477</v>
      </c>
      <c r="E336" s="23" t="s">
        <v>1</v>
      </c>
      <c r="F336" s="23" t="s">
        <v>7</v>
      </c>
      <c r="G336" s="23" t="s">
        <v>975</v>
      </c>
      <c r="H336" s="2" t="s">
        <v>7739</v>
      </c>
      <c r="I336" s="23" t="s">
        <v>7544</v>
      </c>
      <c r="J336" s="23"/>
      <c r="K336" s="23" t="s">
        <v>9712</v>
      </c>
      <c r="L336" s="23"/>
      <c r="M336" s="23">
        <f>YEAR(Tabla2[[#This Row],[Fecha de creación]])</f>
        <v>2020</v>
      </c>
      <c r="N336" s="23">
        <f>MONTH(Tabla2[[#This Row],[Fecha de creación]])</f>
        <v>5</v>
      </c>
    </row>
    <row r="337" spans="1:14" ht="15" customHeight="1" x14ac:dyDescent="0.25">
      <c r="A337" s="26">
        <v>43969.847511574073</v>
      </c>
      <c r="B337" s="23" t="s">
        <v>19</v>
      </c>
      <c r="C337" s="23" t="s">
        <v>1478</v>
      </c>
      <c r="D337" s="23" t="s">
        <v>1479</v>
      </c>
      <c r="E337" s="23" t="s">
        <v>1</v>
      </c>
      <c r="F337" s="23" t="s">
        <v>7</v>
      </c>
      <c r="G337" s="23" t="s">
        <v>975</v>
      </c>
      <c r="H337" s="2" t="s">
        <v>7753</v>
      </c>
      <c r="I337" s="23" t="s">
        <v>7544</v>
      </c>
      <c r="J337" s="23"/>
      <c r="K337" s="23" t="s">
        <v>9712</v>
      </c>
      <c r="L337" s="23"/>
      <c r="M337" s="23">
        <f>YEAR(Tabla2[[#This Row],[Fecha de creación]])</f>
        <v>2020</v>
      </c>
      <c r="N337" s="23">
        <f>MONTH(Tabla2[[#This Row],[Fecha de creación]])</f>
        <v>5</v>
      </c>
    </row>
    <row r="338" spans="1:14" ht="15" customHeight="1" x14ac:dyDescent="0.25">
      <c r="A338" s="26">
        <v>43969.953449074077</v>
      </c>
      <c r="B338" s="23" t="s">
        <v>19</v>
      </c>
      <c r="C338" s="23" t="s">
        <v>1480</v>
      </c>
      <c r="D338" s="23" t="s">
        <v>1481</v>
      </c>
      <c r="E338" s="23" t="s">
        <v>1</v>
      </c>
      <c r="F338" s="23" t="s">
        <v>7</v>
      </c>
      <c r="G338" s="23" t="s">
        <v>975</v>
      </c>
      <c r="H338" s="2" t="s">
        <v>7742</v>
      </c>
      <c r="I338" s="23" t="s">
        <v>7544</v>
      </c>
      <c r="J338" s="23"/>
      <c r="K338" s="23" t="s">
        <v>9712</v>
      </c>
      <c r="L338" s="23"/>
      <c r="M338" s="23">
        <f>YEAR(Tabla2[[#This Row],[Fecha de creación]])</f>
        <v>2020</v>
      </c>
      <c r="N338" s="23">
        <f>MONTH(Tabla2[[#This Row],[Fecha de creación]])</f>
        <v>5</v>
      </c>
    </row>
    <row r="339" spans="1:14" ht="15" customHeight="1" x14ac:dyDescent="0.25">
      <c r="A339" s="26">
        <v>43969.987349537034</v>
      </c>
      <c r="B339" s="23" t="s">
        <v>19</v>
      </c>
      <c r="C339" s="23" t="s">
        <v>1482</v>
      </c>
      <c r="D339" s="23" t="s">
        <v>1483</v>
      </c>
      <c r="E339" s="23" t="s">
        <v>1</v>
      </c>
      <c r="F339" s="23" t="s">
        <v>7</v>
      </c>
      <c r="G339" s="23" t="s">
        <v>975</v>
      </c>
      <c r="H339" s="2" t="s">
        <v>7735</v>
      </c>
      <c r="I339" s="23" t="s">
        <v>7544</v>
      </c>
      <c r="J339" s="23"/>
      <c r="K339" s="23" t="s">
        <v>9712</v>
      </c>
      <c r="L339" s="23"/>
      <c r="M339" s="23">
        <f>YEAR(Tabla2[[#This Row],[Fecha de creación]])</f>
        <v>2020</v>
      </c>
      <c r="N339" s="23">
        <f>MONTH(Tabla2[[#This Row],[Fecha de creación]])</f>
        <v>5</v>
      </c>
    </row>
    <row r="340" spans="1:14" ht="15" customHeight="1" x14ac:dyDescent="0.25">
      <c r="A340" s="26">
        <v>43970.494803240741</v>
      </c>
      <c r="B340" s="23" t="s">
        <v>19</v>
      </c>
      <c r="C340" s="23" t="s">
        <v>1484</v>
      </c>
      <c r="D340" s="23" t="s">
        <v>1485</v>
      </c>
      <c r="E340" s="23" t="s">
        <v>1</v>
      </c>
      <c r="F340" s="23" t="s">
        <v>7</v>
      </c>
      <c r="G340" s="23" t="s">
        <v>975</v>
      </c>
      <c r="H340" s="2" t="s">
        <v>7735</v>
      </c>
      <c r="I340" s="23" t="s">
        <v>7544</v>
      </c>
      <c r="J340" s="23"/>
      <c r="K340" s="23" t="s">
        <v>9712</v>
      </c>
      <c r="L340" s="23"/>
      <c r="M340" s="23">
        <f>YEAR(Tabla2[[#This Row],[Fecha de creación]])</f>
        <v>2020</v>
      </c>
      <c r="N340" s="23">
        <f>MONTH(Tabla2[[#This Row],[Fecha de creación]])</f>
        <v>5</v>
      </c>
    </row>
    <row r="341" spans="1:14" ht="15" customHeight="1" x14ac:dyDescent="0.25">
      <c r="A341" s="26">
        <v>43970.514513888891</v>
      </c>
      <c r="B341" s="23" t="s">
        <v>19</v>
      </c>
      <c r="C341" s="23" t="s">
        <v>1486</v>
      </c>
      <c r="D341" s="23" t="s">
        <v>1487</v>
      </c>
      <c r="E341" s="23" t="s">
        <v>1</v>
      </c>
      <c r="F341" s="23" t="s">
        <v>7</v>
      </c>
      <c r="G341" s="23" t="s">
        <v>975</v>
      </c>
      <c r="H341" s="2" t="s">
        <v>7743</v>
      </c>
      <c r="I341" s="23" t="s">
        <v>7544</v>
      </c>
      <c r="J341" s="23"/>
      <c r="K341" s="23" t="s">
        <v>9712</v>
      </c>
      <c r="L341" s="23"/>
      <c r="M341" s="23">
        <f>YEAR(Tabla2[[#This Row],[Fecha de creación]])</f>
        <v>2020</v>
      </c>
      <c r="N341" s="23">
        <f>MONTH(Tabla2[[#This Row],[Fecha de creación]])</f>
        <v>5</v>
      </c>
    </row>
    <row r="342" spans="1:14" ht="15" customHeight="1" x14ac:dyDescent="0.25">
      <c r="A342" s="26">
        <v>43970.732418981483</v>
      </c>
      <c r="B342" s="23" t="s">
        <v>19</v>
      </c>
      <c r="C342" s="23" t="s">
        <v>1488</v>
      </c>
      <c r="D342" s="23" t="s">
        <v>1489</v>
      </c>
      <c r="E342" s="23" t="s">
        <v>1</v>
      </c>
      <c r="F342" s="23" t="s">
        <v>7</v>
      </c>
      <c r="G342" s="23" t="s">
        <v>975</v>
      </c>
      <c r="H342" s="2" t="s">
        <v>7754</v>
      </c>
      <c r="I342" s="23" t="s">
        <v>1490</v>
      </c>
      <c r="J342" s="23"/>
      <c r="K342" s="23" t="s">
        <v>9712</v>
      </c>
      <c r="L342" s="23"/>
      <c r="M342" s="23">
        <f>YEAR(Tabla2[[#This Row],[Fecha de creación]])</f>
        <v>2020</v>
      </c>
      <c r="N342" s="23">
        <f>MONTH(Tabla2[[#This Row],[Fecha de creación]])</f>
        <v>5</v>
      </c>
    </row>
    <row r="343" spans="1:14" ht="15" customHeight="1" x14ac:dyDescent="0.25">
      <c r="A343" s="26">
        <v>43970.794120370374</v>
      </c>
      <c r="B343" s="23" t="s">
        <v>19</v>
      </c>
      <c r="C343" s="23" t="s">
        <v>1491</v>
      </c>
      <c r="D343" s="23" t="s">
        <v>1492</v>
      </c>
      <c r="E343" s="23" t="s">
        <v>1</v>
      </c>
      <c r="F343" s="23" t="s">
        <v>7</v>
      </c>
      <c r="G343" s="23" t="s">
        <v>975</v>
      </c>
      <c r="H343" s="2" t="s">
        <v>7755</v>
      </c>
      <c r="I343" s="23" t="s">
        <v>7544</v>
      </c>
      <c r="J343" s="23"/>
      <c r="K343" s="23" t="s">
        <v>9712</v>
      </c>
      <c r="L343" s="23"/>
      <c r="M343" s="23">
        <f>YEAR(Tabla2[[#This Row],[Fecha de creación]])</f>
        <v>2020</v>
      </c>
      <c r="N343" s="23">
        <f>MONTH(Tabla2[[#This Row],[Fecha de creación]])</f>
        <v>5</v>
      </c>
    </row>
    <row r="344" spans="1:14" ht="15" customHeight="1" x14ac:dyDescent="0.25">
      <c r="A344" s="26">
        <v>43970.825162037036</v>
      </c>
      <c r="B344" s="23" t="s">
        <v>19</v>
      </c>
      <c r="C344" s="23" t="s">
        <v>1493</v>
      </c>
      <c r="D344" s="23" t="s">
        <v>1494</v>
      </c>
      <c r="E344" s="23" t="s">
        <v>1</v>
      </c>
      <c r="F344" s="23" t="s">
        <v>7</v>
      </c>
      <c r="G344" s="23" t="s">
        <v>975</v>
      </c>
      <c r="H344" s="2" t="s">
        <v>7721</v>
      </c>
      <c r="I344" s="23" t="s">
        <v>7544</v>
      </c>
      <c r="J344" s="23"/>
      <c r="K344" s="23" t="s">
        <v>9712</v>
      </c>
      <c r="L344" s="23"/>
      <c r="M344" s="23">
        <f>YEAR(Tabla2[[#This Row],[Fecha de creación]])</f>
        <v>2020</v>
      </c>
      <c r="N344" s="23">
        <f>MONTH(Tabla2[[#This Row],[Fecha de creación]])</f>
        <v>5</v>
      </c>
    </row>
    <row r="345" spans="1:14" ht="15" customHeight="1" x14ac:dyDescent="0.25">
      <c r="A345" s="26">
        <v>43970.919930555552</v>
      </c>
      <c r="B345" s="23" t="s">
        <v>19</v>
      </c>
      <c r="C345" s="23" t="s">
        <v>1495</v>
      </c>
      <c r="D345" s="23" t="s">
        <v>1496</v>
      </c>
      <c r="E345" s="23" t="s">
        <v>1</v>
      </c>
      <c r="F345" s="23" t="s">
        <v>7</v>
      </c>
      <c r="G345" s="23" t="s">
        <v>975</v>
      </c>
      <c r="H345" s="2" t="s">
        <v>7725</v>
      </c>
      <c r="I345" s="23" t="s">
        <v>7544</v>
      </c>
      <c r="J345" s="23"/>
      <c r="K345" s="23" t="s">
        <v>9712</v>
      </c>
      <c r="L345" s="23"/>
      <c r="M345" s="23">
        <f>YEAR(Tabla2[[#This Row],[Fecha de creación]])</f>
        <v>2020</v>
      </c>
      <c r="N345" s="23">
        <f>MONTH(Tabla2[[#This Row],[Fecha de creación]])</f>
        <v>5</v>
      </c>
    </row>
    <row r="346" spans="1:14" ht="15" customHeight="1" x14ac:dyDescent="0.25">
      <c r="A346" s="26">
        <v>43970.940358796295</v>
      </c>
      <c r="B346" s="23" t="s">
        <v>19</v>
      </c>
      <c r="C346" s="23" t="s">
        <v>1497</v>
      </c>
      <c r="D346" s="23" t="s">
        <v>1498</v>
      </c>
      <c r="E346" s="23" t="s">
        <v>1</v>
      </c>
      <c r="F346" s="23" t="s">
        <v>7</v>
      </c>
      <c r="G346" s="23" t="s">
        <v>975</v>
      </c>
      <c r="H346" s="2" t="s">
        <v>7737</v>
      </c>
      <c r="I346" s="23" t="s">
        <v>7544</v>
      </c>
      <c r="J346" s="23"/>
      <c r="K346" s="23" t="s">
        <v>9712</v>
      </c>
      <c r="L346" s="23"/>
      <c r="M346" s="23">
        <f>YEAR(Tabla2[[#This Row],[Fecha de creación]])</f>
        <v>2020</v>
      </c>
      <c r="N346" s="23">
        <f>MONTH(Tabla2[[#This Row],[Fecha de creación]])</f>
        <v>5</v>
      </c>
    </row>
    <row r="347" spans="1:14" ht="15" customHeight="1" x14ac:dyDescent="0.25">
      <c r="A347" s="26">
        <v>43970.97152777778</v>
      </c>
      <c r="B347" s="23" t="s">
        <v>19</v>
      </c>
      <c r="C347" s="23" t="s">
        <v>1499</v>
      </c>
      <c r="D347" s="23" t="s">
        <v>1500</v>
      </c>
      <c r="E347" s="23" t="s">
        <v>1</v>
      </c>
      <c r="F347" s="23" t="s">
        <v>7</v>
      </c>
      <c r="G347" s="23" t="s">
        <v>975</v>
      </c>
      <c r="H347" s="2" t="s">
        <v>7725</v>
      </c>
      <c r="I347" s="23" t="s">
        <v>23</v>
      </c>
      <c r="J347" s="23"/>
      <c r="K347" s="23" t="s">
        <v>9712</v>
      </c>
      <c r="L347" s="23"/>
      <c r="M347" s="23">
        <f>YEAR(Tabla2[[#This Row],[Fecha de creación]])</f>
        <v>2020</v>
      </c>
      <c r="N347" s="23">
        <f>MONTH(Tabla2[[#This Row],[Fecha de creación]])</f>
        <v>5</v>
      </c>
    </row>
    <row r="348" spans="1:14" ht="15" customHeight="1" x14ac:dyDescent="0.25">
      <c r="A348" s="26">
        <v>43970.975324074076</v>
      </c>
      <c r="B348" s="23" t="s">
        <v>19</v>
      </c>
      <c r="C348" s="23" t="s">
        <v>1501</v>
      </c>
      <c r="D348" s="23" t="s">
        <v>1502</v>
      </c>
      <c r="E348" s="23" t="s">
        <v>1</v>
      </c>
      <c r="F348" s="23" t="s">
        <v>7</v>
      </c>
      <c r="G348" s="23" t="s">
        <v>975</v>
      </c>
      <c r="H348" s="2" t="s">
        <v>7737</v>
      </c>
      <c r="I348" s="23" t="s">
        <v>7544</v>
      </c>
      <c r="J348" s="23"/>
      <c r="K348" s="23" t="s">
        <v>9712</v>
      </c>
      <c r="L348" s="23"/>
      <c r="M348" s="23">
        <f>YEAR(Tabla2[[#This Row],[Fecha de creación]])</f>
        <v>2020</v>
      </c>
      <c r="N348" s="23">
        <f>MONTH(Tabla2[[#This Row],[Fecha de creación]])</f>
        <v>5</v>
      </c>
    </row>
    <row r="349" spans="1:14" ht="15" customHeight="1" x14ac:dyDescent="0.25">
      <c r="A349" s="26">
        <v>43971.469085648147</v>
      </c>
      <c r="B349" s="23" t="s">
        <v>19</v>
      </c>
      <c r="C349" s="23" t="s">
        <v>1503</v>
      </c>
      <c r="D349" s="23" t="s">
        <v>1504</v>
      </c>
      <c r="E349" s="23" t="s">
        <v>1</v>
      </c>
      <c r="F349" s="23" t="s">
        <v>7</v>
      </c>
      <c r="G349" s="23" t="s">
        <v>975</v>
      </c>
      <c r="H349" s="2" t="s">
        <v>7756</v>
      </c>
      <c r="I349" s="23" t="s">
        <v>7544</v>
      </c>
      <c r="J349" s="23"/>
      <c r="K349" s="23" t="s">
        <v>9712</v>
      </c>
      <c r="L349" s="23"/>
      <c r="M349" s="23">
        <f>YEAR(Tabla2[[#This Row],[Fecha de creación]])</f>
        <v>2020</v>
      </c>
      <c r="N349" s="23">
        <f>MONTH(Tabla2[[#This Row],[Fecha de creación]])</f>
        <v>5</v>
      </c>
    </row>
    <row r="350" spans="1:14" ht="15" customHeight="1" x14ac:dyDescent="0.25">
      <c r="A350" s="26">
        <v>43971.527291666665</v>
      </c>
      <c r="B350" s="23" t="s">
        <v>19</v>
      </c>
      <c r="C350" s="23" t="s">
        <v>1505</v>
      </c>
      <c r="D350" s="23" t="s">
        <v>1506</v>
      </c>
      <c r="E350" s="23" t="s">
        <v>1</v>
      </c>
      <c r="F350" s="23" t="s">
        <v>7</v>
      </c>
      <c r="G350" s="23" t="s">
        <v>975</v>
      </c>
      <c r="H350" s="2" t="s">
        <v>7734</v>
      </c>
      <c r="I350" s="23" t="s">
        <v>7544</v>
      </c>
      <c r="J350" s="23"/>
      <c r="K350" s="23" t="s">
        <v>9712</v>
      </c>
      <c r="L350" s="23"/>
      <c r="M350" s="23">
        <f>YEAR(Tabla2[[#This Row],[Fecha de creación]])</f>
        <v>2020</v>
      </c>
      <c r="N350" s="23">
        <f>MONTH(Tabla2[[#This Row],[Fecha de creación]])</f>
        <v>5</v>
      </c>
    </row>
    <row r="351" spans="1:14" ht="15" customHeight="1" x14ac:dyDescent="0.25">
      <c r="A351" s="26">
        <v>43971.573680555557</v>
      </c>
      <c r="B351" s="23" t="s">
        <v>19</v>
      </c>
      <c r="C351" s="23" t="s">
        <v>1507</v>
      </c>
      <c r="D351" s="23" t="s">
        <v>1508</v>
      </c>
      <c r="E351" s="23" t="s">
        <v>1</v>
      </c>
      <c r="F351" s="23" t="s">
        <v>7</v>
      </c>
      <c r="G351" s="23" t="s">
        <v>975</v>
      </c>
      <c r="H351" s="2" t="s">
        <v>7733</v>
      </c>
      <c r="I351" s="23" t="s">
        <v>7544</v>
      </c>
      <c r="J351" s="23"/>
      <c r="K351" s="23" t="s">
        <v>9712</v>
      </c>
      <c r="L351" s="23"/>
      <c r="M351" s="23">
        <f>YEAR(Tabla2[[#This Row],[Fecha de creación]])</f>
        <v>2020</v>
      </c>
      <c r="N351" s="23">
        <f>MONTH(Tabla2[[#This Row],[Fecha de creación]])</f>
        <v>5</v>
      </c>
    </row>
    <row r="352" spans="1:14" ht="15" customHeight="1" x14ac:dyDescent="0.25">
      <c r="A352" s="26">
        <v>43971.611273148148</v>
      </c>
      <c r="B352" s="23" t="s">
        <v>19</v>
      </c>
      <c r="C352" s="23" t="s">
        <v>1509</v>
      </c>
      <c r="D352" s="23" t="s">
        <v>1510</v>
      </c>
      <c r="E352" s="23" t="s">
        <v>1</v>
      </c>
      <c r="F352" s="23" t="s">
        <v>7</v>
      </c>
      <c r="G352" s="23" t="s">
        <v>975</v>
      </c>
      <c r="H352" s="2" t="s">
        <v>7733</v>
      </c>
      <c r="I352" s="23" t="s">
        <v>7544</v>
      </c>
      <c r="J352" s="23"/>
      <c r="K352" s="23" t="s">
        <v>9712</v>
      </c>
      <c r="L352" s="23"/>
      <c r="M352" s="23">
        <f>YEAR(Tabla2[[#This Row],[Fecha de creación]])</f>
        <v>2020</v>
      </c>
      <c r="N352" s="23">
        <f>MONTH(Tabla2[[#This Row],[Fecha de creación]])</f>
        <v>5</v>
      </c>
    </row>
    <row r="353" spans="1:14" ht="15" customHeight="1" x14ac:dyDescent="0.25">
      <c r="A353" s="26">
        <v>43971.84107638889</v>
      </c>
      <c r="B353" s="23" t="s">
        <v>19</v>
      </c>
      <c r="C353" s="23" t="s">
        <v>1511</v>
      </c>
      <c r="D353" s="23" t="s">
        <v>1512</v>
      </c>
      <c r="E353" s="23" t="s">
        <v>1</v>
      </c>
      <c r="F353" s="23" t="s">
        <v>7</v>
      </c>
      <c r="G353" s="23" t="s">
        <v>975</v>
      </c>
      <c r="H353" s="2" t="s">
        <v>7733</v>
      </c>
      <c r="I353" s="23" t="s">
        <v>23</v>
      </c>
      <c r="J353" s="23"/>
      <c r="K353" s="23" t="s">
        <v>9712</v>
      </c>
      <c r="L353" s="23"/>
      <c r="M353" s="23">
        <f>YEAR(Tabla2[[#This Row],[Fecha de creación]])</f>
        <v>2020</v>
      </c>
      <c r="N353" s="23">
        <f>MONTH(Tabla2[[#This Row],[Fecha de creación]])</f>
        <v>5</v>
      </c>
    </row>
    <row r="354" spans="1:14" ht="15" customHeight="1" x14ac:dyDescent="0.25">
      <c r="A354" s="26">
        <v>44074.462754629632</v>
      </c>
      <c r="B354" s="23" t="s">
        <v>0</v>
      </c>
      <c r="C354" s="23" t="s">
        <v>5</v>
      </c>
      <c r="D354" s="23" t="s">
        <v>6</v>
      </c>
      <c r="E354" s="23" t="s">
        <v>1</v>
      </c>
      <c r="F354" s="23" t="s">
        <v>7</v>
      </c>
      <c r="G354" s="23" t="s">
        <v>3</v>
      </c>
      <c r="H354" s="2" t="s">
        <v>7722</v>
      </c>
      <c r="I354" s="23" t="s">
        <v>8</v>
      </c>
      <c r="J354" s="23"/>
      <c r="K354" s="23" t="s">
        <v>9712</v>
      </c>
      <c r="L354" s="23"/>
      <c r="M354" s="23">
        <f>YEAR(Tabla2[[#This Row],[Fecha de creación]])</f>
        <v>2020</v>
      </c>
      <c r="N354" s="23">
        <f>MONTH(Tabla2[[#This Row],[Fecha de creación]])</f>
        <v>8</v>
      </c>
    </row>
    <row r="355" spans="1:14" ht="15" customHeight="1" x14ac:dyDescent="0.25">
      <c r="A355" s="26">
        <v>44074.54246527778</v>
      </c>
      <c r="B355" s="23" t="s">
        <v>0</v>
      </c>
      <c r="C355" s="23" t="s">
        <v>9</v>
      </c>
      <c r="D355" s="23" t="s">
        <v>10</v>
      </c>
      <c r="E355" s="23" t="s">
        <v>1</v>
      </c>
      <c r="F355" s="23" t="s">
        <v>7</v>
      </c>
      <c r="G355" s="23" t="s">
        <v>3</v>
      </c>
      <c r="H355" s="2" t="s">
        <v>7737</v>
      </c>
      <c r="I355" s="23" t="s">
        <v>11</v>
      </c>
      <c r="J355" s="23"/>
      <c r="K355" s="23" t="s">
        <v>9712</v>
      </c>
      <c r="L355" s="23"/>
      <c r="M355" s="23">
        <f>YEAR(Tabla2[[#This Row],[Fecha de creación]])</f>
        <v>2020</v>
      </c>
      <c r="N355" s="23">
        <f>MONTH(Tabla2[[#This Row],[Fecha de creación]])</f>
        <v>8</v>
      </c>
    </row>
    <row r="356" spans="1:14" ht="15" customHeight="1" x14ac:dyDescent="0.25">
      <c r="A356" s="26">
        <v>44075.493680555555</v>
      </c>
      <c r="B356" s="23" t="s">
        <v>0</v>
      </c>
      <c r="C356" s="23" t="s">
        <v>12</v>
      </c>
      <c r="D356" s="23" t="s">
        <v>6</v>
      </c>
      <c r="E356" s="23" t="s">
        <v>1</v>
      </c>
      <c r="F356" s="23" t="s">
        <v>7</v>
      </c>
      <c r="G356" s="23" t="s">
        <v>3</v>
      </c>
      <c r="H356" s="2" t="s">
        <v>7722</v>
      </c>
      <c r="I356" s="23" t="s">
        <v>8</v>
      </c>
      <c r="J356" s="23"/>
      <c r="K356" s="23" t="s">
        <v>9712</v>
      </c>
      <c r="L356" s="23"/>
      <c r="M356" s="23">
        <f>YEAR(Tabla2[[#This Row],[Fecha de creación]])</f>
        <v>2020</v>
      </c>
      <c r="N356" s="23">
        <f>MONTH(Tabla2[[#This Row],[Fecha de creación]])</f>
        <v>9</v>
      </c>
    </row>
    <row r="357" spans="1:14" ht="15" customHeight="1" x14ac:dyDescent="0.25">
      <c r="A357" s="26">
        <v>44076.471458333333</v>
      </c>
      <c r="B357" s="23" t="s">
        <v>0</v>
      </c>
      <c r="C357" s="23" t="s">
        <v>13</v>
      </c>
      <c r="D357" s="23" t="s">
        <v>14</v>
      </c>
      <c r="E357" s="23" t="s">
        <v>1</v>
      </c>
      <c r="F357" s="23" t="s">
        <v>7</v>
      </c>
      <c r="G357" s="23" t="s">
        <v>3</v>
      </c>
      <c r="H357" s="2" t="s">
        <v>7757</v>
      </c>
      <c r="I357" s="23" t="s">
        <v>15</v>
      </c>
      <c r="J357" s="23"/>
      <c r="K357" s="23" t="s">
        <v>9712</v>
      </c>
      <c r="L357" s="23"/>
      <c r="M357" s="23">
        <f>YEAR(Tabla2[[#This Row],[Fecha de creación]])</f>
        <v>2020</v>
      </c>
      <c r="N357" s="23">
        <f>MONTH(Tabla2[[#This Row],[Fecha de creación]])</f>
        <v>9</v>
      </c>
    </row>
    <row r="358" spans="1:14" ht="15" customHeight="1" x14ac:dyDescent="0.25">
      <c r="A358" s="26">
        <v>44076.720092592594</v>
      </c>
      <c r="B358" s="23" t="s">
        <v>56</v>
      </c>
      <c r="C358" s="23" t="s">
        <v>1513</v>
      </c>
      <c r="D358" s="23" t="s">
        <v>1514</v>
      </c>
      <c r="E358" s="23" t="s">
        <v>1</v>
      </c>
      <c r="F358" s="23" t="s">
        <v>7</v>
      </c>
      <c r="G358" s="23" t="s">
        <v>975</v>
      </c>
      <c r="H358" s="2" t="s">
        <v>7731</v>
      </c>
      <c r="I358" s="23" t="s">
        <v>1515</v>
      </c>
      <c r="J358" s="23"/>
      <c r="K358" s="23" t="s">
        <v>9712</v>
      </c>
      <c r="L358" s="23"/>
      <c r="M358" s="23">
        <f>YEAR(Tabla2[[#This Row],[Fecha de creación]])</f>
        <v>2020</v>
      </c>
      <c r="N358" s="23">
        <f>MONTH(Tabla2[[#This Row],[Fecha de creación]])</f>
        <v>9</v>
      </c>
    </row>
    <row r="359" spans="1:14" ht="15" customHeight="1" x14ac:dyDescent="0.25">
      <c r="A359" s="26">
        <v>44077.402962962966</v>
      </c>
      <c r="B359" s="23" t="s">
        <v>0</v>
      </c>
      <c r="C359" s="23" t="s">
        <v>1516</v>
      </c>
      <c r="D359" s="23" t="s">
        <v>110</v>
      </c>
      <c r="E359" s="23" t="s">
        <v>1</v>
      </c>
      <c r="F359" s="23" t="s">
        <v>7</v>
      </c>
      <c r="G359" s="23" t="s">
        <v>975</v>
      </c>
      <c r="I359" s="23" t="s">
        <v>4</v>
      </c>
      <c r="J359" s="23"/>
      <c r="K359" s="23" t="s">
        <v>9712</v>
      </c>
      <c r="L359" s="23"/>
      <c r="M359" s="23">
        <f>YEAR(Tabla2[[#This Row],[Fecha de creación]])</f>
        <v>2020</v>
      </c>
      <c r="N359" s="23">
        <f>MONTH(Tabla2[[#This Row],[Fecha de creación]])</f>
        <v>9</v>
      </c>
    </row>
    <row r="360" spans="1:14" ht="15" customHeight="1" x14ac:dyDescent="0.25">
      <c r="A360" s="26">
        <v>44077.438622685186</v>
      </c>
      <c r="B360" s="23" t="s">
        <v>0</v>
      </c>
      <c r="C360" s="23" t="s">
        <v>1517</v>
      </c>
      <c r="D360" s="23" t="s">
        <v>6</v>
      </c>
      <c r="E360" s="23" t="s">
        <v>1</v>
      </c>
      <c r="F360" s="23" t="s">
        <v>7</v>
      </c>
      <c r="G360" s="23" t="s">
        <v>975</v>
      </c>
      <c r="H360" s="2" t="s">
        <v>7722</v>
      </c>
      <c r="I360" s="23" t="s">
        <v>4</v>
      </c>
      <c r="J360" s="23"/>
      <c r="K360" s="23" t="s">
        <v>9712</v>
      </c>
      <c r="L360" s="23"/>
      <c r="M360" s="23">
        <f>YEAR(Tabla2[[#This Row],[Fecha de creación]])</f>
        <v>2020</v>
      </c>
      <c r="N360" s="23">
        <f>MONTH(Tabla2[[#This Row],[Fecha de creación]])</f>
        <v>9</v>
      </c>
    </row>
    <row r="361" spans="1:14" ht="15" customHeight="1" x14ac:dyDescent="0.25">
      <c r="A361" s="26">
        <v>44077.453321759262</v>
      </c>
      <c r="B361" s="23" t="s">
        <v>0</v>
      </c>
      <c r="C361" s="23" t="s">
        <v>16</v>
      </c>
      <c r="D361" s="23" t="s">
        <v>6</v>
      </c>
      <c r="E361" s="23" t="s">
        <v>1</v>
      </c>
      <c r="F361" s="23" t="s">
        <v>7</v>
      </c>
      <c r="G361" s="23" t="s">
        <v>3</v>
      </c>
      <c r="H361" s="2" t="s">
        <v>7722</v>
      </c>
      <c r="I361" s="23" t="s">
        <v>4</v>
      </c>
      <c r="J361" s="23"/>
      <c r="K361" s="23" t="s">
        <v>9712</v>
      </c>
      <c r="L361" s="23"/>
      <c r="M361" s="23">
        <f>YEAR(Tabla2[[#This Row],[Fecha de creación]])</f>
        <v>2020</v>
      </c>
      <c r="N361" s="23">
        <f>MONTH(Tabla2[[#This Row],[Fecha de creación]])</f>
        <v>9</v>
      </c>
    </row>
    <row r="362" spans="1:14" ht="15" customHeight="1" x14ac:dyDescent="0.25">
      <c r="A362" s="26">
        <v>44077.522499999999</v>
      </c>
      <c r="B362" s="23" t="s">
        <v>0</v>
      </c>
      <c r="C362" s="23" t="s">
        <v>17</v>
      </c>
      <c r="D362" s="23" t="s">
        <v>18</v>
      </c>
      <c r="E362" s="23" t="s">
        <v>1</v>
      </c>
      <c r="F362" s="23" t="s">
        <v>7</v>
      </c>
      <c r="G362" s="23" t="s">
        <v>3</v>
      </c>
      <c r="H362" s="2" t="s">
        <v>7729</v>
      </c>
      <c r="I362" s="23" t="s">
        <v>4</v>
      </c>
      <c r="J362" s="23"/>
      <c r="K362" s="23" t="s">
        <v>9712</v>
      </c>
      <c r="L362" s="23"/>
      <c r="M362" s="23">
        <f>YEAR(Tabla2[[#This Row],[Fecha de creación]])</f>
        <v>2020</v>
      </c>
      <c r="N362" s="23">
        <f>MONTH(Tabla2[[#This Row],[Fecha de creación]])</f>
        <v>9</v>
      </c>
    </row>
    <row r="363" spans="1:14" ht="15" customHeight="1" x14ac:dyDescent="0.25">
      <c r="A363" s="26">
        <v>44077.677939814814</v>
      </c>
      <c r="B363" s="23" t="s">
        <v>0</v>
      </c>
      <c r="C363" s="23" t="s">
        <v>1518</v>
      </c>
      <c r="D363" s="23" t="s">
        <v>6</v>
      </c>
      <c r="E363" s="23" t="s">
        <v>1</v>
      </c>
      <c r="F363" s="23" t="s">
        <v>7</v>
      </c>
      <c r="G363" s="23" t="s">
        <v>975</v>
      </c>
      <c r="H363" s="2" t="s">
        <v>7722</v>
      </c>
      <c r="I363" s="23" t="s">
        <v>4</v>
      </c>
      <c r="J363" s="23"/>
      <c r="K363" s="23" t="s">
        <v>9712</v>
      </c>
      <c r="L363" s="23"/>
      <c r="M363" s="23">
        <f>YEAR(Tabla2[[#This Row],[Fecha de creación]])</f>
        <v>2020</v>
      </c>
      <c r="N363" s="23">
        <f>MONTH(Tabla2[[#This Row],[Fecha de creación]])</f>
        <v>9</v>
      </c>
    </row>
    <row r="364" spans="1:14" ht="15" customHeight="1" x14ac:dyDescent="0.25">
      <c r="A364" s="26">
        <v>44078.529386574075</v>
      </c>
      <c r="B364" s="23" t="s">
        <v>0</v>
      </c>
      <c r="C364" s="23" t="s">
        <v>1519</v>
      </c>
      <c r="D364" s="23" t="s">
        <v>1520</v>
      </c>
      <c r="E364" s="23" t="s">
        <v>1</v>
      </c>
      <c r="F364" s="23" t="s">
        <v>7</v>
      </c>
      <c r="G364" s="23" t="s">
        <v>978</v>
      </c>
      <c r="H364" s="2" t="s">
        <v>7724</v>
      </c>
      <c r="I364" s="23" t="s">
        <v>11</v>
      </c>
      <c r="J364" s="23"/>
      <c r="K364" s="23" t="s">
        <v>9712</v>
      </c>
      <c r="L364" s="23"/>
      <c r="M364" s="23">
        <f>YEAR(Tabla2[[#This Row],[Fecha de creación]])</f>
        <v>2020</v>
      </c>
      <c r="N364" s="23">
        <f>MONTH(Tabla2[[#This Row],[Fecha de creación]])</f>
        <v>9</v>
      </c>
    </row>
    <row r="365" spans="1:14" ht="15" customHeight="1" x14ac:dyDescent="0.25">
      <c r="A365" s="26">
        <v>44081.536446759259</v>
      </c>
      <c r="B365" s="23" t="s">
        <v>19</v>
      </c>
      <c r="C365" s="23" t="s">
        <v>20</v>
      </c>
      <c r="D365" s="23" t="s">
        <v>21</v>
      </c>
      <c r="E365" s="23" t="s">
        <v>1</v>
      </c>
      <c r="F365" s="23" t="s">
        <v>22</v>
      </c>
      <c r="G365" s="23" t="s">
        <v>3</v>
      </c>
      <c r="H365" s="2" t="s">
        <v>7744</v>
      </c>
      <c r="I365" s="23" t="s">
        <v>23</v>
      </c>
      <c r="J365" s="23"/>
      <c r="K365" s="23" t="s">
        <v>9712</v>
      </c>
      <c r="L365" s="23"/>
      <c r="M365" s="23">
        <f>YEAR(Tabla2[[#This Row],[Fecha de creación]])</f>
        <v>2020</v>
      </c>
      <c r="N365" s="23">
        <f>MONTH(Tabla2[[#This Row],[Fecha de creación]])</f>
        <v>9</v>
      </c>
    </row>
    <row r="366" spans="1:14" ht="15" customHeight="1" x14ac:dyDescent="0.25">
      <c r="A366" s="26">
        <v>44081.541886574072</v>
      </c>
      <c r="B366" s="23" t="s">
        <v>0</v>
      </c>
      <c r="C366" s="23" t="s">
        <v>24</v>
      </c>
      <c r="D366" s="23" t="s">
        <v>25</v>
      </c>
      <c r="E366" s="23" t="s">
        <v>1</v>
      </c>
      <c r="F366" s="23" t="s">
        <v>7</v>
      </c>
      <c r="G366" s="23" t="s">
        <v>3</v>
      </c>
      <c r="H366" s="2" t="s">
        <v>7734</v>
      </c>
      <c r="I366" s="23" t="s">
        <v>8</v>
      </c>
      <c r="J366" s="23"/>
      <c r="K366" s="23" t="s">
        <v>9712</v>
      </c>
      <c r="L366" s="23"/>
      <c r="M366" s="23">
        <f>YEAR(Tabla2[[#This Row],[Fecha de creación]])</f>
        <v>2020</v>
      </c>
      <c r="N366" s="23">
        <f>MONTH(Tabla2[[#This Row],[Fecha de creación]])</f>
        <v>9</v>
      </c>
    </row>
    <row r="367" spans="1:14" ht="15" customHeight="1" x14ac:dyDescent="0.25">
      <c r="A367" s="26">
        <v>44081.543078703704</v>
      </c>
      <c r="B367" s="23" t="s">
        <v>19</v>
      </c>
      <c r="C367" s="23" t="s">
        <v>1521</v>
      </c>
      <c r="D367" s="23" t="s">
        <v>1522</v>
      </c>
      <c r="E367" s="23" t="s">
        <v>1</v>
      </c>
      <c r="F367" s="23" t="s">
        <v>7</v>
      </c>
      <c r="G367" s="23" t="s">
        <v>975</v>
      </c>
      <c r="H367" s="2" t="s">
        <v>7745</v>
      </c>
      <c r="I367" s="23" t="s">
        <v>23</v>
      </c>
      <c r="J367" s="23"/>
      <c r="K367" s="23" t="s">
        <v>9712</v>
      </c>
      <c r="L367" s="23"/>
      <c r="M367" s="23">
        <f>YEAR(Tabla2[[#This Row],[Fecha de creación]])</f>
        <v>2020</v>
      </c>
      <c r="N367" s="23">
        <f>MONTH(Tabla2[[#This Row],[Fecha de creación]])</f>
        <v>9</v>
      </c>
    </row>
    <row r="368" spans="1:14" ht="15" customHeight="1" x14ac:dyDescent="0.25">
      <c r="A368" s="26">
        <v>44081.729907407411</v>
      </c>
      <c r="B368" s="23" t="s">
        <v>0</v>
      </c>
      <c r="C368" s="23" t="s">
        <v>1523</v>
      </c>
      <c r="D368" s="23" t="s">
        <v>110</v>
      </c>
      <c r="E368" s="23" t="s">
        <v>1</v>
      </c>
      <c r="F368" s="23" t="s">
        <v>7</v>
      </c>
      <c r="G368" s="23" t="s">
        <v>975</v>
      </c>
      <c r="I368" s="23" t="s">
        <v>7412</v>
      </c>
      <c r="J368" s="23"/>
      <c r="K368" s="23" t="s">
        <v>9712</v>
      </c>
      <c r="L368" s="23"/>
      <c r="M368" s="23">
        <f>YEAR(Tabla2[[#This Row],[Fecha de creación]])</f>
        <v>2020</v>
      </c>
      <c r="N368" s="23">
        <f>MONTH(Tabla2[[#This Row],[Fecha de creación]])</f>
        <v>9</v>
      </c>
    </row>
    <row r="369" spans="1:14" ht="15" customHeight="1" x14ac:dyDescent="0.25">
      <c r="A369" s="26">
        <v>44082.417939814812</v>
      </c>
      <c r="B369" s="23" t="s">
        <v>0</v>
      </c>
      <c r="C369" s="23" t="s">
        <v>26</v>
      </c>
      <c r="D369" s="23" t="s">
        <v>27</v>
      </c>
      <c r="E369" s="23" t="s">
        <v>1</v>
      </c>
      <c r="F369" s="23" t="s">
        <v>7</v>
      </c>
      <c r="G369" s="23" t="s">
        <v>3</v>
      </c>
      <c r="H369" s="2" t="s">
        <v>7745</v>
      </c>
      <c r="I369" s="23" t="s">
        <v>28</v>
      </c>
      <c r="J369" s="23"/>
      <c r="K369" s="23" t="s">
        <v>9712</v>
      </c>
      <c r="L369" s="23"/>
      <c r="M369" s="23">
        <f>YEAR(Tabla2[[#This Row],[Fecha de creación]])</f>
        <v>2020</v>
      </c>
      <c r="N369" s="23">
        <f>MONTH(Tabla2[[#This Row],[Fecha de creación]])</f>
        <v>9</v>
      </c>
    </row>
    <row r="370" spans="1:14" ht="15" customHeight="1" x14ac:dyDescent="0.25">
      <c r="A370" s="26">
        <v>44082.462858796294</v>
      </c>
      <c r="B370" s="23" t="s">
        <v>0</v>
      </c>
      <c r="C370" s="23" t="s">
        <v>29</v>
      </c>
      <c r="D370" s="23" t="s">
        <v>30</v>
      </c>
      <c r="E370" s="23" t="s">
        <v>1</v>
      </c>
      <c r="F370" s="23" t="s">
        <v>22</v>
      </c>
      <c r="G370" s="23" t="s">
        <v>3</v>
      </c>
      <c r="H370" s="2" t="s">
        <v>7745</v>
      </c>
      <c r="I370" s="23" t="s">
        <v>8</v>
      </c>
      <c r="J370" s="23"/>
      <c r="K370" s="23" t="s">
        <v>9712</v>
      </c>
      <c r="L370" s="23"/>
      <c r="M370" s="23">
        <f>YEAR(Tabla2[[#This Row],[Fecha de creación]])</f>
        <v>2020</v>
      </c>
      <c r="N370" s="23">
        <f>MONTH(Tabla2[[#This Row],[Fecha de creación]])</f>
        <v>9</v>
      </c>
    </row>
    <row r="371" spans="1:14" ht="15" customHeight="1" x14ac:dyDescent="0.25">
      <c r="A371" s="26">
        <v>44082.464247685188</v>
      </c>
      <c r="B371" s="23" t="s">
        <v>19</v>
      </c>
      <c r="C371" s="23" t="s">
        <v>1524</v>
      </c>
      <c r="D371" s="23" t="s">
        <v>1525</v>
      </c>
      <c r="E371" s="23" t="s">
        <v>1</v>
      </c>
      <c r="F371" s="23" t="s">
        <v>22</v>
      </c>
      <c r="G371" s="23" t="s">
        <v>975</v>
      </c>
      <c r="H371" s="2" t="s">
        <v>7745</v>
      </c>
      <c r="I371" s="23" t="s">
        <v>23</v>
      </c>
      <c r="J371" s="23"/>
      <c r="K371" s="23" t="s">
        <v>9712</v>
      </c>
      <c r="L371" s="23"/>
      <c r="M371" s="23">
        <f>YEAR(Tabla2[[#This Row],[Fecha de creación]])</f>
        <v>2020</v>
      </c>
      <c r="N371" s="23">
        <f>MONTH(Tabla2[[#This Row],[Fecha de creación]])</f>
        <v>9</v>
      </c>
    </row>
    <row r="372" spans="1:14" ht="15" customHeight="1" x14ac:dyDescent="0.25">
      <c r="A372" s="26">
        <v>44082.526828703703</v>
      </c>
      <c r="B372" s="23" t="s">
        <v>56</v>
      </c>
      <c r="C372" s="23" t="s">
        <v>1526</v>
      </c>
      <c r="D372" s="23" t="s">
        <v>131</v>
      </c>
      <c r="E372" s="23" t="s">
        <v>1</v>
      </c>
      <c r="F372" s="23" t="s">
        <v>7</v>
      </c>
      <c r="G372" s="23" t="s">
        <v>975</v>
      </c>
      <c r="H372" s="2" t="s">
        <v>7728</v>
      </c>
      <c r="I372" s="23" t="s">
        <v>1527</v>
      </c>
      <c r="J372" s="23"/>
      <c r="K372" s="23" t="s">
        <v>9712</v>
      </c>
      <c r="L372" s="23"/>
      <c r="M372" s="23">
        <f>YEAR(Tabla2[[#This Row],[Fecha de creación]])</f>
        <v>2020</v>
      </c>
      <c r="N372" s="23">
        <f>MONTH(Tabla2[[#This Row],[Fecha de creación]])</f>
        <v>9</v>
      </c>
    </row>
    <row r="373" spans="1:14" ht="15" customHeight="1" x14ac:dyDescent="0.25">
      <c r="A373" s="26">
        <v>44082.537407407406</v>
      </c>
      <c r="B373" s="23" t="s">
        <v>0</v>
      </c>
      <c r="C373" s="23" t="s">
        <v>1528</v>
      </c>
      <c r="D373" s="23" t="s">
        <v>382</v>
      </c>
      <c r="E373" s="23" t="s">
        <v>1</v>
      </c>
      <c r="F373" s="23" t="s">
        <v>7</v>
      </c>
      <c r="G373" s="23" t="s">
        <v>975</v>
      </c>
      <c r="H373" s="2" t="s">
        <v>7758</v>
      </c>
      <c r="I373" s="23" t="s">
        <v>8</v>
      </c>
      <c r="J373" s="23"/>
      <c r="K373" s="23" t="s">
        <v>9712</v>
      </c>
      <c r="L373" s="23"/>
      <c r="M373" s="23">
        <f>YEAR(Tabla2[[#This Row],[Fecha de creación]])</f>
        <v>2020</v>
      </c>
      <c r="N373" s="23">
        <f>MONTH(Tabla2[[#This Row],[Fecha de creación]])</f>
        <v>9</v>
      </c>
    </row>
    <row r="374" spans="1:14" ht="15" customHeight="1" x14ac:dyDescent="0.25">
      <c r="A374" s="26">
        <v>44082.595949074072</v>
      </c>
      <c r="B374" s="23" t="s">
        <v>0</v>
      </c>
      <c r="C374" s="23" t="s">
        <v>1529</v>
      </c>
      <c r="D374" s="23" t="s">
        <v>6</v>
      </c>
      <c r="E374" s="23" t="s">
        <v>1</v>
      </c>
      <c r="F374" s="23" t="s">
        <v>7</v>
      </c>
      <c r="G374" s="23" t="s">
        <v>975</v>
      </c>
      <c r="H374" s="2" t="s">
        <v>7722</v>
      </c>
      <c r="I374" s="23" t="s">
        <v>7412</v>
      </c>
      <c r="J374" s="23"/>
      <c r="K374" s="23" t="s">
        <v>9712</v>
      </c>
      <c r="L374" s="23"/>
      <c r="M374" s="23">
        <f>YEAR(Tabla2[[#This Row],[Fecha de creación]])</f>
        <v>2020</v>
      </c>
      <c r="N374" s="23">
        <f>MONTH(Tabla2[[#This Row],[Fecha de creación]])</f>
        <v>9</v>
      </c>
    </row>
    <row r="375" spans="1:14" ht="15" customHeight="1" x14ac:dyDescent="0.25">
      <c r="A375" s="26">
        <v>44082.697847222225</v>
      </c>
      <c r="B375" s="23" t="s">
        <v>0</v>
      </c>
      <c r="C375" s="23" t="s">
        <v>1530</v>
      </c>
      <c r="D375" s="23" t="s">
        <v>1531</v>
      </c>
      <c r="E375" s="23" t="s">
        <v>1</v>
      </c>
      <c r="F375" s="23" t="s">
        <v>7</v>
      </c>
      <c r="G375" s="23" t="s">
        <v>975</v>
      </c>
      <c r="H375" s="2" t="s">
        <v>7726</v>
      </c>
      <c r="I375" s="23" t="s">
        <v>8</v>
      </c>
      <c r="J375" s="23"/>
      <c r="K375" s="23" t="s">
        <v>9712</v>
      </c>
      <c r="L375" s="23"/>
      <c r="M375" s="23">
        <f>YEAR(Tabla2[[#This Row],[Fecha de creación]])</f>
        <v>2020</v>
      </c>
      <c r="N375" s="23">
        <f>MONTH(Tabla2[[#This Row],[Fecha de creación]])</f>
        <v>9</v>
      </c>
    </row>
    <row r="376" spans="1:14" ht="15" customHeight="1" x14ac:dyDescent="0.25">
      <c r="A376" s="26">
        <v>44083.505567129629</v>
      </c>
      <c r="B376" s="23" t="s">
        <v>0</v>
      </c>
      <c r="C376" s="23" t="s">
        <v>1532</v>
      </c>
      <c r="D376" s="23" t="s">
        <v>1531</v>
      </c>
      <c r="E376" s="23" t="s">
        <v>1</v>
      </c>
      <c r="F376" s="23" t="s">
        <v>7</v>
      </c>
      <c r="G376" s="23" t="s">
        <v>975</v>
      </c>
      <c r="H376" s="2" t="s">
        <v>7726</v>
      </c>
      <c r="I376" s="23" t="s">
        <v>8</v>
      </c>
      <c r="J376" s="23"/>
      <c r="K376" s="23" t="s">
        <v>9712</v>
      </c>
      <c r="L376" s="23"/>
      <c r="M376" s="23">
        <f>YEAR(Tabla2[[#This Row],[Fecha de creación]])</f>
        <v>2020</v>
      </c>
      <c r="N376" s="23">
        <f>MONTH(Tabla2[[#This Row],[Fecha de creación]])</f>
        <v>9</v>
      </c>
    </row>
    <row r="377" spans="1:14" ht="15" customHeight="1" x14ac:dyDescent="0.25">
      <c r="A377" s="26">
        <v>44083.515486111108</v>
      </c>
      <c r="B377" s="23" t="s">
        <v>189</v>
      </c>
      <c r="C377" s="23" t="s">
        <v>1533</v>
      </c>
      <c r="D377" s="23" t="s">
        <v>133</v>
      </c>
      <c r="E377" s="23" t="s">
        <v>1</v>
      </c>
      <c r="F377" s="23" t="s">
        <v>7</v>
      </c>
      <c r="G377" s="23" t="s">
        <v>975</v>
      </c>
      <c r="H377" s="2" t="s">
        <v>7748</v>
      </c>
      <c r="I377" s="23" t="s">
        <v>1534</v>
      </c>
      <c r="J377" s="23"/>
      <c r="K377" s="23" t="s">
        <v>9712</v>
      </c>
      <c r="L377" s="23"/>
      <c r="M377" s="23">
        <f>YEAR(Tabla2[[#This Row],[Fecha de creación]])</f>
        <v>2020</v>
      </c>
      <c r="N377" s="23">
        <f>MONTH(Tabla2[[#This Row],[Fecha de creación]])</f>
        <v>9</v>
      </c>
    </row>
    <row r="378" spans="1:14" ht="15" customHeight="1" x14ac:dyDescent="0.25">
      <c r="A378" s="26">
        <v>44083.517835648148</v>
      </c>
      <c r="B378" s="23" t="s">
        <v>189</v>
      </c>
      <c r="C378" s="23" t="s">
        <v>1535</v>
      </c>
      <c r="D378" s="23" t="s">
        <v>131</v>
      </c>
      <c r="E378" s="23" t="s">
        <v>1</v>
      </c>
      <c r="F378" s="23" t="s">
        <v>7</v>
      </c>
      <c r="G378" s="23" t="s">
        <v>975</v>
      </c>
      <c r="H378" s="2" t="s">
        <v>7745</v>
      </c>
      <c r="I378" s="23" t="s">
        <v>1534</v>
      </c>
      <c r="J378" s="23"/>
      <c r="K378" s="23" t="s">
        <v>9712</v>
      </c>
      <c r="L378" s="23"/>
      <c r="M378" s="23">
        <f>YEAR(Tabla2[[#This Row],[Fecha de creación]])</f>
        <v>2020</v>
      </c>
      <c r="N378" s="23">
        <f>MONTH(Tabla2[[#This Row],[Fecha de creación]])</f>
        <v>9</v>
      </c>
    </row>
    <row r="379" spans="1:14" ht="15" customHeight="1" x14ac:dyDescent="0.25">
      <c r="A379" s="26">
        <v>44083.531018518515</v>
      </c>
      <c r="B379" s="23" t="s">
        <v>0</v>
      </c>
      <c r="C379" s="23" t="s">
        <v>31</v>
      </c>
      <c r="D379" s="23" t="s">
        <v>6</v>
      </c>
      <c r="E379" s="23" t="s">
        <v>1</v>
      </c>
      <c r="F379" s="23" t="s">
        <v>7</v>
      </c>
      <c r="G379" s="23" t="s">
        <v>3</v>
      </c>
      <c r="H379" s="2" t="s">
        <v>7722</v>
      </c>
      <c r="I379" s="23" t="s">
        <v>8</v>
      </c>
      <c r="J379" s="23"/>
      <c r="K379" s="23" t="s">
        <v>9712</v>
      </c>
      <c r="L379" s="23"/>
      <c r="M379" s="23">
        <f>YEAR(Tabla2[[#This Row],[Fecha de creación]])</f>
        <v>2020</v>
      </c>
      <c r="N379" s="23">
        <f>MONTH(Tabla2[[#This Row],[Fecha de creación]])</f>
        <v>9</v>
      </c>
    </row>
    <row r="380" spans="1:14" ht="15" customHeight="1" x14ac:dyDescent="0.25">
      <c r="A380" s="26">
        <v>44083.544675925928</v>
      </c>
      <c r="B380" s="23" t="s">
        <v>189</v>
      </c>
      <c r="C380" s="23" t="s">
        <v>1536</v>
      </c>
      <c r="D380" s="23" t="s">
        <v>1537</v>
      </c>
      <c r="E380" s="23" t="s">
        <v>1</v>
      </c>
      <c r="F380" s="23" t="s">
        <v>22</v>
      </c>
      <c r="G380" s="23" t="s">
        <v>975</v>
      </c>
      <c r="H380" s="2" t="s">
        <v>7758</v>
      </c>
      <c r="I380" s="23" t="s">
        <v>1534</v>
      </c>
      <c r="J380" s="23"/>
      <c r="K380" s="23" t="s">
        <v>9712</v>
      </c>
      <c r="L380" s="23"/>
      <c r="M380" s="23">
        <f>YEAR(Tabla2[[#This Row],[Fecha de creación]])</f>
        <v>2020</v>
      </c>
      <c r="N380" s="23">
        <f>MONTH(Tabla2[[#This Row],[Fecha de creación]])</f>
        <v>9</v>
      </c>
    </row>
    <row r="381" spans="1:14" ht="15" customHeight="1" x14ac:dyDescent="0.25">
      <c r="A381" s="26">
        <v>44083.680821759262</v>
      </c>
      <c r="B381" s="23" t="s">
        <v>0</v>
      </c>
      <c r="C381" s="23" t="s">
        <v>32</v>
      </c>
      <c r="D381" s="23" t="s">
        <v>33</v>
      </c>
      <c r="E381" s="23" t="s">
        <v>1</v>
      </c>
      <c r="F381" s="23" t="s">
        <v>2</v>
      </c>
      <c r="G381" s="23" t="s">
        <v>3</v>
      </c>
      <c r="H381" s="2" t="s">
        <v>7744</v>
      </c>
      <c r="I381" s="23" t="s">
        <v>7749</v>
      </c>
      <c r="J381" s="23"/>
      <c r="K381" s="23" t="s">
        <v>9536</v>
      </c>
      <c r="L381" s="23"/>
      <c r="M381" s="23">
        <f>YEAR(Tabla2[[#This Row],[Fecha de creación]])</f>
        <v>2020</v>
      </c>
      <c r="N381" s="23">
        <f>MONTH(Tabla2[[#This Row],[Fecha de creación]])</f>
        <v>9</v>
      </c>
    </row>
    <row r="382" spans="1:14" ht="15" customHeight="1" x14ac:dyDescent="0.25">
      <c r="A382" s="26">
        <v>44083.710949074077</v>
      </c>
      <c r="B382" s="23" t="s">
        <v>19</v>
      </c>
      <c r="C382" s="23" t="s">
        <v>1538</v>
      </c>
      <c r="D382" s="23" t="s">
        <v>1539</v>
      </c>
      <c r="E382" s="23" t="s">
        <v>1</v>
      </c>
      <c r="F382" s="23" t="s">
        <v>22</v>
      </c>
      <c r="G382" s="23" t="s">
        <v>975</v>
      </c>
      <c r="H382" s="2" t="s">
        <v>7745</v>
      </c>
      <c r="I382" s="23" t="s">
        <v>23</v>
      </c>
      <c r="J382" s="23"/>
      <c r="K382" s="23" t="s">
        <v>9712</v>
      </c>
      <c r="L382" s="23"/>
      <c r="M382" s="23">
        <f>YEAR(Tabla2[[#This Row],[Fecha de creación]])</f>
        <v>2020</v>
      </c>
      <c r="N382" s="23">
        <f>MONTH(Tabla2[[#This Row],[Fecha de creación]])</f>
        <v>9</v>
      </c>
    </row>
    <row r="383" spans="1:14" ht="15" customHeight="1" x14ac:dyDescent="0.25">
      <c r="A383" s="26">
        <v>44083.720520833333</v>
      </c>
      <c r="B383" s="23" t="s">
        <v>19</v>
      </c>
      <c r="C383" s="23" t="s">
        <v>1540</v>
      </c>
      <c r="D383" s="23" t="s">
        <v>1541</v>
      </c>
      <c r="E383" s="23" t="s">
        <v>1</v>
      </c>
      <c r="F383" s="23" t="s">
        <v>7</v>
      </c>
      <c r="G383" s="23" t="s">
        <v>975</v>
      </c>
      <c r="H383" s="2" t="s">
        <v>7728</v>
      </c>
      <c r="I383" s="23" t="s">
        <v>23</v>
      </c>
      <c r="J383" s="23"/>
      <c r="K383" s="23" t="s">
        <v>9712</v>
      </c>
      <c r="L383" s="23"/>
      <c r="M383" s="23">
        <f>YEAR(Tabla2[[#This Row],[Fecha de creación]])</f>
        <v>2020</v>
      </c>
      <c r="N383" s="23">
        <f>MONTH(Tabla2[[#This Row],[Fecha de creación]])</f>
        <v>9</v>
      </c>
    </row>
    <row r="384" spans="1:14" ht="15" customHeight="1" x14ac:dyDescent="0.25">
      <c r="A384" s="26">
        <v>44083.731342592589</v>
      </c>
      <c r="B384" s="23" t="s">
        <v>0</v>
      </c>
      <c r="C384" s="23" t="s">
        <v>1542</v>
      </c>
      <c r="D384" s="23" t="s">
        <v>1543</v>
      </c>
      <c r="E384" s="23" t="s">
        <v>1</v>
      </c>
      <c r="F384" s="23" t="s">
        <v>7</v>
      </c>
      <c r="G384" s="23" t="s">
        <v>975</v>
      </c>
      <c r="H384" s="2" t="s">
        <v>7744</v>
      </c>
      <c r="I384" s="23" t="s">
        <v>8</v>
      </c>
      <c r="J384" s="23"/>
      <c r="K384" s="23" t="s">
        <v>9712</v>
      </c>
      <c r="L384" s="23"/>
      <c r="M384" s="23">
        <f>YEAR(Tabla2[[#This Row],[Fecha de creación]])</f>
        <v>2020</v>
      </c>
      <c r="N384" s="23">
        <f>MONTH(Tabla2[[#This Row],[Fecha de creación]])</f>
        <v>9</v>
      </c>
    </row>
    <row r="385" spans="1:14" ht="15" customHeight="1" x14ac:dyDescent="0.25">
      <c r="A385" s="26">
        <v>44083.886435185188</v>
      </c>
      <c r="B385" s="23" t="s">
        <v>19</v>
      </c>
      <c r="C385" s="23" t="s">
        <v>1544</v>
      </c>
      <c r="D385" s="23" t="s">
        <v>1545</v>
      </c>
      <c r="E385" s="23" t="s">
        <v>1</v>
      </c>
      <c r="F385" s="23" t="s">
        <v>22</v>
      </c>
      <c r="G385" s="23" t="s">
        <v>975</v>
      </c>
      <c r="H385" s="2" t="s">
        <v>7744</v>
      </c>
      <c r="I385" s="23" t="s">
        <v>23</v>
      </c>
      <c r="J385" s="23"/>
      <c r="K385" s="23" t="s">
        <v>9712</v>
      </c>
      <c r="L385" s="23"/>
      <c r="M385" s="23">
        <f>YEAR(Tabla2[[#This Row],[Fecha de creación]])</f>
        <v>2020</v>
      </c>
      <c r="N385" s="23">
        <f>MONTH(Tabla2[[#This Row],[Fecha de creación]])</f>
        <v>9</v>
      </c>
    </row>
    <row r="386" spans="1:14" ht="15" customHeight="1" x14ac:dyDescent="0.25">
      <c r="A386" s="26">
        <v>44084.466157407405</v>
      </c>
      <c r="B386" s="23" t="s">
        <v>0</v>
      </c>
      <c r="C386" s="23" t="s">
        <v>1546</v>
      </c>
      <c r="D386" s="23" t="s">
        <v>1046</v>
      </c>
      <c r="E386" s="23" t="s">
        <v>1</v>
      </c>
      <c r="F386" s="23" t="s">
        <v>7</v>
      </c>
      <c r="G386" s="23" t="s">
        <v>975</v>
      </c>
      <c r="H386" s="2" t="s">
        <v>7737</v>
      </c>
      <c r="I386" s="23" t="s">
        <v>11</v>
      </c>
      <c r="J386" s="23"/>
      <c r="K386" s="23" t="s">
        <v>9712</v>
      </c>
      <c r="L386" s="23"/>
      <c r="M386" s="23">
        <f>YEAR(Tabla2[[#This Row],[Fecha de creación]])</f>
        <v>2020</v>
      </c>
      <c r="N386" s="23">
        <f>MONTH(Tabla2[[#This Row],[Fecha de creación]])</f>
        <v>9</v>
      </c>
    </row>
    <row r="387" spans="1:14" ht="15" customHeight="1" x14ac:dyDescent="0.25">
      <c r="A387" s="26">
        <v>44085.534722222219</v>
      </c>
      <c r="B387" s="23" t="s">
        <v>34</v>
      </c>
      <c r="C387" s="23" t="s">
        <v>35</v>
      </c>
      <c r="D387" s="23" t="s">
        <v>36</v>
      </c>
      <c r="E387" s="23" t="s">
        <v>1</v>
      </c>
      <c r="F387" s="23" t="s">
        <v>7</v>
      </c>
      <c r="G387" s="23" t="s">
        <v>3</v>
      </c>
      <c r="H387" s="2" t="s">
        <v>7731</v>
      </c>
      <c r="I387" s="23" t="s">
        <v>37</v>
      </c>
      <c r="J387" s="23"/>
      <c r="K387" s="23" t="s">
        <v>9712</v>
      </c>
      <c r="L387" s="23"/>
      <c r="M387" s="23">
        <f>YEAR(Tabla2[[#This Row],[Fecha de creación]])</f>
        <v>2020</v>
      </c>
      <c r="N387" s="23">
        <f>MONTH(Tabla2[[#This Row],[Fecha de creación]])</f>
        <v>9</v>
      </c>
    </row>
    <row r="388" spans="1:14" ht="15" customHeight="1" x14ac:dyDescent="0.25">
      <c r="A388" s="26">
        <v>44085.540497685186</v>
      </c>
      <c r="B388" s="23" t="s">
        <v>0</v>
      </c>
      <c r="C388" s="23" t="s">
        <v>1547</v>
      </c>
      <c r="D388" s="23" t="s">
        <v>1548</v>
      </c>
      <c r="E388" s="23" t="s">
        <v>1</v>
      </c>
      <c r="F388" s="23" t="s">
        <v>22</v>
      </c>
      <c r="G388" s="23" t="s">
        <v>975</v>
      </c>
      <c r="H388" s="2" t="s">
        <v>7734</v>
      </c>
      <c r="I388" s="23" t="s">
        <v>7412</v>
      </c>
      <c r="J388" s="23"/>
      <c r="K388" s="23" t="s">
        <v>9712</v>
      </c>
      <c r="L388" s="23"/>
      <c r="M388" s="23">
        <f>YEAR(Tabla2[[#This Row],[Fecha de creación]])</f>
        <v>2020</v>
      </c>
      <c r="N388" s="23">
        <f>MONTH(Tabla2[[#This Row],[Fecha de creación]])</f>
        <v>9</v>
      </c>
    </row>
    <row r="389" spans="1:14" ht="15" customHeight="1" x14ac:dyDescent="0.25">
      <c r="A389" s="26">
        <v>44085.582326388889</v>
      </c>
      <c r="B389" s="23" t="s">
        <v>19</v>
      </c>
      <c r="C389" s="23" t="s">
        <v>1549</v>
      </c>
      <c r="D389" s="23" t="s">
        <v>1550</v>
      </c>
      <c r="E389" s="23" t="s">
        <v>1</v>
      </c>
      <c r="F389" s="23" t="s">
        <v>7</v>
      </c>
      <c r="G389" s="23" t="s">
        <v>1551</v>
      </c>
      <c r="H389" s="2" t="s">
        <v>7742</v>
      </c>
      <c r="I389" s="23" t="s">
        <v>1552</v>
      </c>
      <c r="J389" s="23"/>
      <c r="K389" s="23" t="s">
        <v>9712</v>
      </c>
      <c r="L389" s="23"/>
      <c r="M389" s="23">
        <f>YEAR(Tabla2[[#This Row],[Fecha de creación]])</f>
        <v>2020</v>
      </c>
      <c r="N389" s="23">
        <f>MONTH(Tabla2[[#This Row],[Fecha de creación]])</f>
        <v>9</v>
      </c>
    </row>
    <row r="390" spans="1:14" ht="15" customHeight="1" x14ac:dyDescent="0.25">
      <c r="A390" s="26">
        <v>44085.61650462963</v>
      </c>
      <c r="B390" s="23" t="s">
        <v>34</v>
      </c>
      <c r="C390" s="23" t="s">
        <v>38</v>
      </c>
      <c r="D390" s="23" t="s">
        <v>39</v>
      </c>
      <c r="E390" s="23" t="s">
        <v>1</v>
      </c>
      <c r="F390" s="23" t="s">
        <v>7</v>
      </c>
      <c r="G390" s="23" t="s">
        <v>3</v>
      </c>
      <c r="H390" s="2" t="s">
        <v>7745</v>
      </c>
      <c r="I390" s="23" t="s">
        <v>37</v>
      </c>
      <c r="J390" s="23"/>
      <c r="K390" s="23" t="s">
        <v>9712</v>
      </c>
      <c r="L390" s="23"/>
      <c r="M390" s="23">
        <f>YEAR(Tabla2[[#This Row],[Fecha de creación]])</f>
        <v>2020</v>
      </c>
      <c r="N390" s="23">
        <f>MONTH(Tabla2[[#This Row],[Fecha de creación]])</f>
        <v>9</v>
      </c>
    </row>
    <row r="391" spans="1:14" ht="15" customHeight="1" x14ac:dyDescent="0.25">
      <c r="A391" s="26">
        <v>44085.638182870367</v>
      </c>
      <c r="B391" s="23" t="s">
        <v>19</v>
      </c>
      <c r="C391" s="23" t="s">
        <v>1553</v>
      </c>
      <c r="D391" s="23" t="s">
        <v>1554</v>
      </c>
      <c r="E391" s="23" t="s">
        <v>1</v>
      </c>
      <c r="F391" s="23" t="s">
        <v>22</v>
      </c>
      <c r="G391" s="23" t="s">
        <v>975</v>
      </c>
      <c r="H391" s="2" t="s">
        <v>7730</v>
      </c>
      <c r="I391" s="23" t="s">
        <v>23</v>
      </c>
      <c r="J391" s="23"/>
      <c r="K391" s="23" t="s">
        <v>9712</v>
      </c>
      <c r="L391" s="23"/>
      <c r="M391" s="23">
        <f>YEAR(Tabla2[[#This Row],[Fecha de creación]])</f>
        <v>2020</v>
      </c>
      <c r="N391" s="23">
        <f>MONTH(Tabla2[[#This Row],[Fecha de creación]])</f>
        <v>9</v>
      </c>
    </row>
    <row r="392" spans="1:14" ht="15" customHeight="1" x14ac:dyDescent="0.25">
      <c r="A392" s="26">
        <v>44085.648321759261</v>
      </c>
      <c r="B392" s="23" t="s">
        <v>19</v>
      </c>
      <c r="C392" s="23" t="s">
        <v>1555</v>
      </c>
      <c r="D392" s="23" t="s">
        <v>1556</v>
      </c>
      <c r="E392" s="23" t="s">
        <v>1</v>
      </c>
      <c r="F392" s="23" t="s">
        <v>7</v>
      </c>
      <c r="G392" s="23" t="s">
        <v>1551</v>
      </c>
      <c r="H392" s="2" t="s">
        <v>7742</v>
      </c>
      <c r="I392" s="23" t="s">
        <v>1552</v>
      </c>
      <c r="J392" s="23"/>
      <c r="K392" s="23" t="s">
        <v>9712</v>
      </c>
      <c r="L392" s="23"/>
      <c r="M392" s="23">
        <f>YEAR(Tabla2[[#This Row],[Fecha de creación]])</f>
        <v>2020</v>
      </c>
      <c r="N392" s="23">
        <f>MONTH(Tabla2[[#This Row],[Fecha de creación]])</f>
        <v>9</v>
      </c>
    </row>
    <row r="393" spans="1:14" ht="15" customHeight="1" x14ac:dyDescent="0.25">
      <c r="A393" s="26">
        <v>44085.662164351852</v>
      </c>
      <c r="B393" s="23" t="s">
        <v>0</v>
      </c>
      <c r="C393" s="23" t="s">
        <v>1557</v>
      </c>
      <c r="D393" s="23" t="s">
        <v>6</v>
      </c>
      <c r="E393" s="23" t="s">
        <v>1</v>
      </c>
      <c r="F393" s="23" t="s">
        <v>7</v>
      </c>
      <c r="G393" s="23" t="s">
        <v>975</v>
      </c>
      <c r="H393" s="2" t="s">
        <v>7722</v>
      </c>
      <c r="I393" s="23" t="s">
        <v>43</v>
      </c>
      <c r="J393" s="23"/>
      <c r="K393" s="23" t="s">
        <v>9712</v>
      </c>
      <c r="L393" s="23"/>
      <c r="M393" s="23">
        <f>YEAR(Tabla2[[#This Row],[Fecha de creación]])</f>
        <v>2020</v>
      </c>
      <c r="N393" s="23">
        <f>MONTH(Tabla2[[#This Row],[Fecha de creación]])</f>
        <v>9</v>
      </c>
    </row>
    <row r="394" spans="1:14" ht="15" customHeight="1" x14ac:dyDescent="0.25">
      <c r="A394" s="26">
        <v>44085.666180555556</v>
      </c>
      <c r="B394" s="23" t="s">
        <v>19</v>
      </c>
      <c r="C394" s="23" t="s">
        <v>1558</v>
      </c>
      <c r="D394" s="23" t="s">
        <v>1559</v>
      </c>
      <c r="E394" s="23" t="s">
        <v>1</v>
      </c>
      <c r="F394" s="23" t="s">
        <v>22</v>
      </c>
      <c r="G394" s="23" t="s">
        <v>7740</v>
      </c>
      <c r="H394" s="2" t="s">
        <v>7752</v>
      </c>
      <c r="I394" s="23" t="s">
        <v>23</v>
      </c>
      <c r="J394" s="23"/>
      <c r="K394" s="23" t="s">
        <v>9712</v>
      </c>
      <c r="L394" s="23"/>
      <c r="M394" s="23">
        <f>YEAR(Tabla2[[#This Row],[Fecha de creación]])</f>
        <v>2020</v>
      </c>
      <c r="N394" s="23">
        <f>MONTH(Tabla2[[#This Row],[Fecha de creación]])</f>
        <v>9</v>
      </c>
    </row>
    <row r="395" spans="1:14" ht="15" customHeight="1" x14ac:dyDescent="0.25">
      <c r="A395" s="26">
        <v>44085.68037037037</v>
      </c>
      <c r="B395" s="23" t="s">
        <v>19</v>
      </c>
      <c r="C395" s="23" t="s">
        <v>1560</v>
      </c>
      <c r="D395" s="23" t="s">
        <v>1561</v>
      </c>
      <c r="E395" s="23" t="s">
        <v>1</v>
      </c>
      <c r="F395" s="23" t="s">
        <v>22</v>
      </c>
      <c r="G395" s="23" t="s">
        <v>975</v>
      </c>
      <c r="H395" s="2" t="s">
        <v>7739</v>
      </c>
      <c r="I395" s="23" t="s">
        <v>23</v>
      </c>
      <c r="J395" s="23"/>
      <c r="K395" s="23" t="s">
        <v>9712</v>
      </c>
      <c r="L395" s="23"/>
      <c r="M395" s="23">
        <f>YEAR(Tabla2[[#This Row],[Fecha de creación]])</f>
        <v>2020</v>
      </c>
      <c r="N395" s="23">
        <f>MONTH(Tabla2[[#This Row],[Fecha de creación]])</f>
        <v>9</v>
      </c>
    </row>
    <row r="396" spans="1:14" ht="15" customHeight="1" x14ac:dyDescent="0.25">
      <c r="A396" s="26">
        <v>44085.691087962965</v>
      </c>
      <c r="B396" s="23" t="s">
        <v>0</v>
      </c>
      <c r="C396" s="23" t="s">
        <v>1562</v>
      </c>
      <c r="D396" s="23" t="s">
        <v>999</v>
      </c>
      <c r="E396" s="23" t="s">
        <v>1</v>
      </c>
      <c r="F396" s="23" t="s">
        <v>7</v>
      </c>
      <c r="G396" s="23" t="s">
        <v>975</v>
      </c>
      <c r="H396" s="2" t="s">
        <v>7744</v>
      </c>
      <c r="I396" s="23" t="s">
        <v>43</v>
      </c>
      <c r="J396" s="23"/>
      <c r="K396" s="23" t="s">
        <v>9712</v>
      </c>
      <c r="L396" s="23"/>
      <c r="M396" s="23">
        <f>YEAR(Tabla2[[#This Row],[Fecha de creación]])</f>
        <v>2020</v>
      </c>
      <c r="N396" s="23">
        <f>MONTH(Tabla2[[#This Row],[Fecha de creación]])</f>
        <v>9</v>
      </c>
    </row>
    <row r="397" spans="1:14" ht="15" customHeight="1" x14ac:dyDescent="0.25">
      <c r="A397" s="26">
        <v>44085.697141203702</v>
      </c>
      <c r="B397" s="23" t="s">
        <v>0</v>
      </c>
      <c r="C397" s="23" t="s">
        <v>1563</v>
      </c>
      <c r="D397" s="23" t="s">
        <v>49</v>
      </c>
      <c r="E397" s="23" t="s">
        <v>1</v>
      </c>
      <c r="F397" s="23" t="s">
        <v>7</v>
      </c>
      <c r="G397" s="23" t="s">
        <v>975</v>
      </c>
      <c r="H397" s="2" t="s">
        <v>7745</v>
      </c>
      <c r="I397" s="23" t="s">
        <v>43</v>
      </c>
      <c r="J397" s="23"/>
      <c r="K397" s="23" t="s">
        <v>9712</v>
      </c>
      <c r="L397" s="23"/>
      <c r="M397" s="23">
        <f>YEAR(Tabla2[[#This Row],[Fecha de creación]])</f>
        <v>2020</v>
      </c>
      <c r="N397" s="23">
        <f>MONTH(Tabla2[[#This Row],[Fecha de creación]])</f>
        <v>9</v>
      </c>
    </row>
    <row r="398" spans="1:14" ht="15" customHeight="1" x14ac:dyDescent="0.25">
      <c r="A398" s="26">
        <v>44085.70685185185</v>
      </c>
      <c r="B398" s="23" t="s">
        <v>19</v>
      </c>
      <c r="C398" s="23" t="s">
        <v>1564</v>
      </c>
      <c r="D398" s="23" t="s">
        <v>1565</v>
      </c>
      <c r="E398" s="23" t="s">
        <v>1</v>
      </c>
      <c r="F398" s="23" t="s">
        <v>22</v>
      </c>
      <c r="G398" s="23" t="s">
        <v>975</v>
      </c>
      <c r="H398" s="2" t="s">
        <v>7745</v>
      </c>
      <c r="I398" s="23" t="s">
        <v>23</v>
      </c>
      <c r="J398" s="23"/>
      <c r="K398" s="23" t="s">
        <v>9712</v>
      </c>
      <c r="L398" s="23"/>
      <c r="M398" s="23">
        <f>YEAR(Tabla2[[#This Row],[Fecha de creación]])</f>
        <v>2020</v>
      </c>
      <c r="N398" s="23">
        <f>MONTH(Tabla2[[#This Row],[Fecha de creación]])</f>
        <v>9</v>
      </c>
    </row>
    <row r="399" spans="1:14" ht="15" customHeight="1" x14ac:dyDescent="0.25">
      <c r="A399" s="26">
        <v>44085.725046296298</v>
      </c>
      <c r="B399" s="23" t="s">
        <v>0</v>
      </c>
      <c r="C399" s="23" t="s">
        <v>1566</v>
      </c>
      <c r="D399" s="23" t="s">
        <v>1567</v>
      </c>
      <c r="E399" s="23" t="s">
        <v>1</v>
      </c>
      <c r="F399" s="23" t="s">
        <v>7</v>
      </c>
      <c r="G399" s="23" t="s">
        <v>975</v>
      </c>
      <c r="H399" s="2" t="s">
        <v>7758</v>
      </c>
      <c r="I399" s="23" t="s">
        <v>4</v>
      </c>
      <c r="J399" s="23"/>
      <c r="K399" s="23" t="s">
        <v>9712</v>
      </c>
      <c r="L399" s="23"/>
      <c r="M399" s="23">
        <f>YEAR(Tabla2[[#This Row],[Fecha de creación]])</f>
        <v>2020</v>
      </c>
      <c r="N399" s="23">
        <f>MONTH(Tabla2[[#This Row],[Fecha de creación]])</f>
        <v>9</v>
      </c>
    </row>
    <row r="400" spans="1:14" ht="15" customHeight="1" x14ac:dyDescent="0.25">
      <c r="A400" s="26">
        <v>44086.416574074072</v>
      </c>
      <c r="B400" s="23" t="s">
        <v>19</v>
      </c>
      <c r="C400" s="23" t="s">
        <v>1568</v>
      </c>
      <c r="D400" s="23" t="s">
        <v>1569</v>
      </c>
      <c r="E400" s="23" t="s">
        <v>1</v>
      </c>
      <c r="F400" s="23" t="s">
        <v>22</v>
      </c>
      <c r="G400" s="23" t="s">
        <v>975</v>
      </c>
      <c r="H400" s="2" t="s">
        <v>7745</v>
      </c>
      <c r="I400" s="23" t="s">
        <v>23</v>
      </c>
      <c r="J400" s="23"/>
      <c r="K400" s="23" t="s">
        <v>9712</v>
      </c>
      <c r="L400" s="23"/>
      <c r="M400" s="23">
        <f>YEAR(Tabla2[[#This Row],[Fecha de creación]])</f>
        <v>2020</v>
      </c>
      <c r="N400" s="23">
        <f>MONTH(Tabla2[[#This Row],[Fecha de creación]])</f>
        <v>9</v>
      </c>
    </row>
    <row r="401" spans="1:14" ht="15" customHeight="1" x14ac:dyDescent="0.25">
      <c r="A401" s="26">
        <v>44086.484479166669</v>
      </c>
      <c r="B401" s="23" t="s">
        <v>19</v>
      </c>
      <c r="C401" s="23" t="s">
        <v>1570</v>
      </c>
      <c r="D401" s="23" t="s">
        <v>1571</v>
      </c>
      <c r="E401" s="23" t="s">
        <v>1</v>
      </c>
      <c r="F401" s="23" t="s">
        <v>22</v>
      </c>
      <c r="G401" s="23" t="s">
        <v>975</v>
      </c>
      <c r="H401" s="2" t="s">
        <v>7752</v>
      </c>
      <c r="I401" s="23" t="s">
        <v>23</v>
      </c>
      <c r="J401" s="23"/>
      <c r="K401" s="23" t="s">
        <v>9712</v>
      </c>
      <c r="L401" s="23"/>
      <c r="M401" s="23">
        <f>YEAR(Tabla2[[#This Row],[Fecha de creación]])</f>
        <v>2020</v>
      </c>
      <c r="N401" s="23">
        <f>MONTH(Tabla2[[#This Row],[Fecha de creación]])</f>
        <v>9</v>
      </c>
    </row>
    <row r="402" spans="1:14" ht="15" customHeight="1" x14ac:dyDescent="0.25">
      <c r="A402" s="26">
        <v>44086.494039351855</v>
      </c>
      <c r="B402" s="23" t="s">
        <v>19</v>
      </c>
      <c r="C402" s="23" t="s">
        <v>40</v>
      </c>
      <c r="D402" s="23" t="s">
        <v>41</v>
      </c>
      <c r="E402" s="23" t="s">
        <v>1</v>
      </c>
      <c r="F402" s="23" t="s">
        <v>7</v>
      </c>
      <c r="G402" s="23" t="s">
        <v>3</v>
      </c>
      <c r="H402" s="2" t="s">
        <v>7734</v>
      </c>
      <c r="I402" s="23" t="s">
        <v>23</v>
      </c>
      <c r="J402" s="23"/>
      <c r="K402" s="23" t="s">
        <v>9712</v>
      </c>
      <c r="L402" s="23"/>
      <c r="M402" s="23">
        <f>YEAR(Tabla2[[#This Row],[Fecha de creación]])</f>
        <v>2020</v>
      </c>
      <c r="N402" s="23">
        <f>MONTH(Tabla2[[#This Row],[Fecha de creación]])</f>
        <v>9</v>
      </c>
    </row>
    <row r="403" spans="1:14" ht="15" customHeight="1" x14ac:dyDescent="0.25">
      <c r="A403" s="26">
        <v>44086.586643518516</v>
      </c>
      <c r="B403" s="23" t="s">
        <v>19</v>
      </c>
      <c r="C403" s="23" t="s">
        <v>1572</v>
      </c>
      <c r="D403" s="23" t="s">
        <v>1573</v>
      </c>
      <c r="E403" s="23" t="s">
        <v>1</v>
      </c>
      <c r="F403" s="23" t="s">
        <v>22</v>
      </c>
      <c r="G403" s="23" t="s">
        <v>975</v>
      </c>
      <c r="H403" s="2" t="s">
        <v>7728</v>
      </c>
      <c r="I403" s="23" t="s">
        <v>23</v>
      </c>
      <c r="J403" s="23"/>
      <c r="K403" s="23" t="s">
        <v>9712</v>
      </c>
      <c r="L403" s="23"/>
      <c r="M403" s="23">
        <f>YEAR(Tabla2[[#This Row],[Fecha de creación]])</f>
        <v>2020</v>
      </c>
      <c r="N403" s="23">
        <f>MONTH(Tabla2[[#This Row],[Fecha de creación]])</f>
        <v>9</v>
      </c>
    </row>
    <row r="404" spans="1:14" ht="15" customHeight="1" x14ac:dyDescent="0.25">
      <c r="A404" s="26">
        <v>44086.671493055554</v>
      </c>
      <c r="B404" s="23" t="s">
        <v>19</v>
      </c>
      <c r="C404" s="23" t="s">
        <v>1574</v>
      </c>
      <c r="D404" s="23" t="s">
        <v>1575</v>
      </c>
      <c r="E404" s="23" t="s">
        <v>1</v>
      </c>
      <c r="F404" s="23" t="s">
        <v>22</v>
      </c>
      <c r="G404" s="23" t="s">
        <v>975</v>
      </c>
      <c r="H404" s="2" t="s">
        <v>7728</v>
      </c>
      <c r="I404" s="23" t="s">
        <v>23</v>
      </c>
      <c r="J404" s="23"/>
      <c r="K404" s="23" t="s">
        <v>9712</v>
      </c>
      <c r="L404" s="23"/>
      <c r="M404" s="23">
        <f>YEAR(Tabla2[[#This Row],[Fecha de creación]])</f>
        <v>2020</v>
      </c>
      <c r="N404" s="23">
        <f>MONTH(Tabla2[[#This Row],[Fecha de creación]])</f>
        <v>9</v>
      </c>
    </row>
    <row r="405" spans="1:14" ht="15" customHeight="1" x14ac:dyDescent="0.25">
      <c r="A405" s="26">
        <v>44086.712129629632</v>
      </c>
      <c r="B405" s="23" t="s">
        <v>19</v>
      </c>
      <c r="C405" s="23" t="s">
        <v>1576</v>
      </c>
      <c r="D405" s="23" t="s">
        <v>1577</v>
      </c>
      <c r="E405" s="23" t="s">
        <v>1</v>
      </c>
      <c r="F405" s="23" t="s">
        <v>22</v>
      </c>
      <c r="G405" s="23" t="s">
        <v>975</v>
      </c>
      <c r="H405" s="2" t="s">
        <v>7745</v>
      </c>
      <c r="I405" s="23" t="s">
        <v>23</v>
      </c>
      <c r="J405" s="23"/>
      <c r="K405" s="23" t="s">
        <v>9712</v>
      </c>
      <c r="L405" s="23"/>
      <c r="M405" s="23">
        <f>YEAR(Tabla2[[#This Row],[Fecha de creación]])</f>
        <v>2020</v>
      </c>
      <c r="N405" s="23">
        <f>MONTH(Tabla2[[#This Row],[Fecha de creación]])</f>
        <v>9</v>
      </c>
    </row>
    <row r="406" spans="1:14" ht="15" customHeight="1" x14ac:dyDescent="0.25">
      <c r="A406" s="26">
        <v>44088.487986111111</v>
      </c>
      <c r="B406" s="23" t="s">
        <v>0</v>
      </c>
      <c r="C406" s="23" t="s">
        <v>42</v>
      </c>
      <c r="D406" s="23" t="s">
        <v>6</v>
      </c>
      <c r="E406" s="23" t="s">
        <v>1</v>
      </c>
      <c r="F406" s="23" t="s">
        <v>7</v>
      </c>
      <c r="G406" s="23" t="s">
        <v>3</v>
      </c>
      <c r="H406" s="2" t="s">
        <v>7722</v>
      </c>
      <c r="I406" s="23" t="s">
        <v>43</v>
      </c>
      <c r="J406" s="23"/>
      <c r="K406" s="23" t="s">
        <v>9712</v>
      </c>
      <c r="L406" s="23"/>
      <c r="M406" s="23">
        <f>YEAR(Tabla2[[#This Row],[Fecha de creación]])</f>
        <v>2020</v>
      </c>
      <c r="N406" s="23">
        <f>MONTH(Tabla2[[#This Row],[Fecha de creación]])</f>
        <v>9</v>
      </c>
    </row>
    <row r="407" spans="1:14" ht="15" customHeight="1" x14ac:dyDescent="0.25">
      <c r="A407" s="26">
        <v>44088.488541666666</v>
      </c>
      <c r="B407" s="23" t="s">
        <v>19</v>
      </c>
      <c r="C407" s="23" t="s">
        <v>1578</v>
      </c>
      <c r="D407" s="23" t="s">
        <v>1579</v>
      </c>
      <c r="E407" s="23" t="s">
        <v>1</v>
      </c>
      <c r="F407" s="23" t="s">
        <v>22</v>
      </c>
      <c r="G407" s="23" t="s">
        <v>975</v>
      </c>
      <c r="H407" s="2" t="s">
        <v>7745</v>
      </c>
      <c r="I407" s="23" t="s">
        <v>23</v>
      </c>
      <c r="J407" s="23"/>
      <c r="K407" s="23" t="s">
        <v>9712</v>
      </c>
      <c r="L407" s="23"/>
      <c r="M407" s="23">
        <f>YEAR(Tabla2[[#This Row],[Fecha de creación]])</f>
        <v>2020</v>
      </c>
      <c r="N407" s="23">
        <f>MONTH(Tabla2[[#This Row],[Fecha de creación]])</f>
        <v>9</v>
      </c>
    </row>
    <row r="408" spans="1:14" ht="15" customHeight="1" x14ac:dyDescent="0.25">
      <c r="A408" s="26">
        <v>44088.511273148149</v>
      </c>
      <c r="B408" s="23" t="s">
        <v>19</v>
      </c>
      <c r="C408" s="23" t="s">
        <v>1580</v>
      </c>
      <c r="D408" s="23" t="s">
        <v>1581</v>
      </c>
      <c r="E408" s="23" t="s">
        <v>1</v>
      </c>
      <c r="F408" s="23" t="s">
        <v>22</v>
      </c>
      <c r="G408" s="23" t="s">
        <v>975</v>
      </c>
      <c r="H408" s="2" t="s">
        <v>7736</v>
      </c>
      <c r="I408" s="23" t="s">
        <v>23</v>
      </c>
      <c r="J408" s="23"/>
      <c r="K408" s="23" t="s">
        <v>9712</v>
      </c>
      <c r="L408" s="23"/>
      <c r="M408" s="23">
        <f>YEAR(Tabla2[[#This Row],[Fecha de creación]])</f>
        <v>2020</v>
      </c>
      <c r="N408" s="23">
        <f>MONTH(Tabla2[[#This Row],[Fecha de creación]])</f>
        <v>9</v>
      </c>
    </row>
    <row r="409" spans="1:14" ht="15" customHeight="1" x14ac:dyDescent="0.25">
      <c r="A409" s="26">
        <v>44088.513842592591</v>
      </c>
      <c r="B409" s="23" t="s">
        <v>19</v>
      </c>
      <c r="C409" s="23" t="s">
        <v>44</v>
      </c>
      <c r="D409" s="23" t="s">
        <v>45</v>
      </c>
      <c r="E409" s="23" t="s">
        <v>1</v>
      </c>
      <c r="F409" s="23" t="s">
        <v>7</v>
      </c>
      <c r="G409" s="23" t="s">
        <v>3</v>
      </c>
      <c r="H409" s="2" t="s">
        <v>7728</v>
      </c>
      <c r="I409" s="23" t="s">
        <v>23</v>
      </c>
      <c r="J409" s="23"/>
      <c r="K409" s="23" t="s">
        <v>9712</v>
      </c>
      <c r="L409" s="23"/>
      <c r="M409" s="23">
        <f>YEAR(Tabla2[[#This Row],[Fecha de creación]])</f>
        <v>2020</v>
      </c>
      <c r="N409" s="23">
        <f>MONTH(Tabla2[[#This Row],[Fecha de creación]])</f>
        <v>9</v>
      </c>
    </row>
    <row r="410" spans="1:14" ht="15" customHeight="1" x14ac:dyDescent="0.25">
      <c r="A410" s="26">
        <v>44088.632465277777</v>
      </c>
      <c r="B410" s="23" t="s">
        <v>19</v>
      </c>
      <c r="C410" s="23" t="s">
        <v>1582</v>
      </c>
      <c r="D410" s="23" t="s">
        <v>1583</v>
      </c>
      <c r="E410" s="23" t="s">
        <v>1</v>
      </c>
      <c r="F410" s="23" t="s">
        <v>22</v>
      </c>
      <c r="G410" s="23" t="s">
        <v>975</v>
      </c>
      <c r="H410" s="2" t="s">
        <v>7730</v>
      </c>
      <c r="I410" s="23" t="s">
        <v>23</v>
      </c>
      <c r="J410" s="23"/>
      <c r="K410" s="23" t="s">
        <v>9712</v>
      </c>
      <c r="L410" s="23"/>
      <c r="M410" s="23">
        <f>YEAR(Tabla2[[#This Row],[Fecha de creación]])</f>
        <v>2020</v>
      </c>
      <c r="N410" s="23">
        <f>MONTH(Tabla2[[#This Row],[Fecha de creación]])</f>
        <v>9</v>
      </c>
    </row>
    <row r="411" spans="1:14" ht="15" customHeight="1" x14ac:dyDescent="0.25">
      <c r="A411" s="26">
        <v>44088.68712962963</v>
      </c>
      <c r="B411" s="23" t="s">
        <v>19</v>
      </c>
      <c r="C411" s="23" t="s">
        <v>1584</v>
      </c>
      <c r="D411" s="23" t="s">
        <v>1585</v>
      </c>
      <c r="E411" s="23" t="s">
        <v>1</v>
      </c>
      <c r="F411" s="23" t="s">
        <v>22</v>
      </c>
      <c r="G411" s="23" t="s">
        <v>975</v>
      </c>
      <c r="H411" s="2" t="s">
        <v>7745</v>
      </c>
      <c r="I411" s="23" t="s">
        <v>23</v>
      </c>
      <c r="J411" s="23"/>
      <c r="K411" s="23" t="s">
        <v>9712</v>
      </c>
      <c r="L411" s="23"/>
      <c r="M411" s="23">
        <f>YEAR(Tabla2[[#This Row],[Fecha de creación]])</f>
        <v>2020</v>
      </c>
      <c r="N411" s="23">
        <f>MONTH(Tabla2[[#This Row],[Fecha de creación]])</f>
        <v>9</v>
      </c>
    </row>
    <row r="412" spans="1:14" ht="15" customHeight="1" x14ac:dyDescent="0.25">
      <c r="A412" s="26">
        <v>44088.688032407408</v>
      </c>
      <c r="B412" s="23" t="s">
        <v>0</v>
      </c>
      <c r="C412" s="23" t="s">
        <v>1586</v>
      </c>
      <c r="D412" s="23" t="s">
        <v>110</v>
      </c>
      <c r="E412" s="23" t="s">
        <v>1</v>
      </c>
      <c r="F412" s="23" t="s">
        <v>7</v>
      </c>
      <c r="G412" s="23" t="s">
        <v>975</v>
      </c>
      <c r="H412" s="2" t="s">
        <v>7731</v>
      </c>
      <c r="I412" s="23" t="s">
        <v>43</v>
      </c>
      <c r="J412" s="23"/>
      <c r="K412" s="23" t="s">
        <v>9712</v>
      </c>
      <c r="L412" s="23"/>
      <c r="M412" s="23">
        <f>YEAR(Tabla2[[#This Row],[Fecha de creación]])</f>
        <v>2020</v>
      </c>
      <c r="N412" s="23">
        <f>MONTH(Tabla2[[#This Row],[Fecha de creación]])</f>
        <v>9</v>
      </c>
    </row>
    <row r="413" spans="1:14" ht="15" customHeight="1" x14ac:dyDescent="0.25">
      <c r="A413" s="26">
        <v>44088.696157407408</v>
      </c>
      <c r="B413" s="23" t="s">
        <v>0</v>
      </c>
      <c r="C413" s="23" t="s">
        <v>1587</v>
      </c>
      <c r="D413" s="23" t="s">
        <v>49</v>
      </c>
      <c r="E413" s="23" t="s">
        <v>1</v>
      </c>
      <c r="F413" s="23" t="s">
        <v>7</v>
      </c>
      <c r="G413" s="23" t="s">
        <v>975</v>
      </c>
      <c r="H413" s="2" t="s">
        <v>7745</v>
      </c>
      <c r="I413" s="23" t="s">
        <v>43</v>
      </c>
      <c r="J413" s="23"/>
      <c r="K413" s="23" t="s">
        <v>9712</v>
      </c>
      <c r="L413" s="23"/>
      <c r="M413" s="23">
        <f>YEAR(Tabla2[[#This Row],[Fecha de creación]])</f>
        <v>2020</v>
      </c>
      <c r="N413" s="23">
        <f>MONTH(Tabla2[[#This Row],[Fecha de creación]])</f>
        <v>9</v>
      </c>
    </row>
    <row r="414" spans="1:14" ht="15" customHeight="1" x14ac:dyDescent="0.25">
      <c r="A414" s="26">
        <v>44089.380636574075</v>
      </c>
      <c r="B414" s="23" t="s">
        <v>34</v>
      </c>
      <c r="C414" s="23" t="s">
        <v>46</v>
      </c>
      <c r="D414" s="23" t="s">
        <v>47</v>
      </c>
      <c r="E414" s="23" t="s">
        <v>1</v>
      </c>
      <c r="F414" s="23" t="s">
        <v>7</v>
      </c>
      <c r="G414" s="23" t="s">
        <v>3</v>
      </c>
      <c r="H414" s="2" t="s">
        <v>7745</v>
      </c>
      <c r="I414" s="23" t="s">
        <v>37</v>
      </c>
      <c r="J414" s="23"/>
      <c r="K414" s="23" t="s">
        <v>9712</v>
      </c>
      <c r="L414" s="23"/>
      <c r="M414" s="23">
        <f>YEAR(Tabla2[[#This Row],[Fecha de creación]])</f>
        <v>2020</v>
      </c>
      <c r="N414" s="23">
        <f>MONTH(Tabla2[[#This Row],[Fecha de creación]])</f>
        <v>9</v>
      </c>
    </row>
    <row r="415" spans="1:14" ht="15" customHeight="1" x14ac:dyDescent="0.25">
      <c r="A415" s="26">
        <v>44089.386516203704</v>
      </c>
      <c r="B415" s="23" t="s">
        <v>34</v>
      </c>
      <c r="C415" s="23" t="s">
        <v>48</v>
      </c>
      <c r="D415" s="23" t="s">
        <v>49</v>
      </c>
      <c r="E415" s="23" t="s">
        <v>1</v>
      </c>
      <c r="F415" s="23" t="s">
        <v>7</v>
      </c>
      <c r="G415" s="23" t="s">
        <v>3</v>
      </c>
      <c r="H415" s="2" t="s">
        <v>7745</v>
      </c>
      <c r="I415" s="23" t="s">
        <v>37</v>
      </c>
      <c r="J415" s="23"/>
      <c r="K415" s="23" t="s">
        <v>9712</v>
      </c>
      <c r="L415" s="23"/>
      <c r="M415" s="23">
        <f>YEAR(Tabla2[[#This Row],[Fecha de creación]])</f>
        <v>2020</v>
      </c>
      <c r="N415" s="23">
        <f>MONTH(Tabla2[[#This Row],[Fecha de creación]])</f>
        <v>9</v>
      </c>
    </row>
    <row r="416" spans="1:14" ht="15" customHeight="1" x14ac:dyDescent="0.25">
      <c r="A416" s="26">
        <v>44089.427523148152</v>
      </c>
      <c r="B416" s="23" t="s">
        <v>0</v>
      </c>
      <c r="C416" s="23" t="s">
        <v>50</v>
      </c>
      <c r="D416" s="23" t="s">
        <v>51</v>
      </c>
      <c r="E416" s="23" t="s">
        <v>1</v>
      </c>
      <c r="F416" s="23" t="s">
        <v>2</v>
      </c>
      <c r="G416" s="23" t="s">
        <v>3</v>
      </c>
      <c r="H416" s="2" t="s">
        <v>7732</v>
      </c>
      <c r="I416" s="23" t="s">
        <v>11</v>
      </c>
      <c r="J416" s="23"/>
      <c r="K416" s="23" t="s">
        <v>9712</v>
      </c>
      <c r="L416" s="23"/>
      <c r="M416" s="23">
        <f>YEAR(Tabla2[[#This Row],[Fecha de creación]])</f>
        <v>2020</v>
      </c>
      <c r="N416" s="23">
        <f>MONTH(Tabla2[[#This Row],[Fecha de creación]])</f>
        <v>9</v>
      </c>
    </row>
    <row r="417" spans="1:14" ht="15" customHeight="1" x14ac:dyDescent="0.25">
      <c r="A417" s="26">
        <v>44089.481516203705</v>
      </c>
      <c r="B417" s="23" t="s">
        <v>19</v>
      </c>
      <c r="C417" s="23" t="s">
        <v>1588</v>
      </c>
      <c r="D417" s="23" t="s">
        <v>1589</v>
      </c>
      <c r="E417" s="23" t="s">
        <v>1</v>
      </c>
      <c r="F417" s="23" t="s">
        <v>7</v>
      </c>
      <c r="G417" s="23" t="s">
        <v>975</v>
      </c>
      <c r="H417" s="2" t="s">
        <v>7745</v>
      </c>
      <c r="I417" s="23" t="s">
        <v>23</v>
      </c>
      <c r="J417" s="23"/>
      <c r="K417" s="23" t="s">
        <v>9712</v>
      </c>
      <c r="L417" s="23"/>
      <c r="M417" s="23">
        <f>YEAR(Tabla2[[#This Row],[Fecha de creación]])</f>
        <v>2020</v>
      </c>
      <c r="N417" s="23">
        <f>MONTH(Tabla2[[#This Row],[Fecha de creación]])</f>
        <v>9</v>
      </c>
    </row>
    <row r="418" spans="1:14" ht="15" customHeight="1" x14ac:dyDescent="0.25">
      <c r="A418" s="26">
        <v>44089.514039351852</v>
      </c>
      <c r="B418" s="23" t="s">
        <v>0</v>
      </c>
      <c r="C418" s="23" t="s">
        <v>1590</v>
      </c>
      <c r="D418" s="23" t="s">
        <v>49</v>
      </c>
      <c r="E418" s="23" t="s">
        <v>1</v>
      </c>
      <c r="F418" s="23" t="s">
        <v>7</v>
      </c>
      <c r="G418" s="23" t="s">
        <v>975</v>
      </c>
      <c r="H418" s="2" t="s">
        <v>7745</v>
      </c>
      <c r="I418" s="23" t="s">
        <v>43</v>
      </c>
      <c r="J418" s="23"/>
      <c r="K418" s="23" t="s">
        <v>9712</v>
      </c>
      <c r="L418" s="23"/>
      <c r="M418" s="23">
        <f>YEAR(Tabla2[[#This Row],[Fecha de creación]])</f>
        <v>2020</v>
      </c>
      <c r="N418" s="23">
        <f>MONTH(Tabla2[[#This Row],[Fecha de creación]])</f>
        <v>9</v>
      </c>
    </row>
    <row r="419" spans="1:14" ht="15" customHeight="1" x14ac:dyDescent="0.25">
      <c r="A419" s="26">
        <v>44089.55846064815</v>
      </c>
      <c r="B419" s="23" t="s">
        <v>19</v>
      </c>
      <c r="C419" s="23" t="s">
        <v>1591</v>
      </c>
      <c r="D419" s="23" t="s">
        <v>1592</v>
      </c>
      <c r="E419" s="23" t="s">
        <v>1</v>
      </c>
      <c r="F419" s="23" t="s">
        <v>22</v>
      </c>
      <c r="G419" s="23" t="s">
        <v>975</v>
      </c>
      <c r="H419" s="2" t="s">
        <v>7745</v>
      </c>
      <c r="I419" s="23" t="s">
        <v>23</v>
      </c>
      <c r="J419" s="23"/>
      <c r="K419" s="23" t="s">
        <v>9712</v>
      </c>
      <c r="L419" s="23"/>
      <c r="M419" s="23">
        <f>YEAR(Tabla2[[#This Row],[Fecha de creación]])</f>
        <v>2020</v>
      </c>
      <c r="N419" s="23">
        <f>MONTH(Tabla2[[#This Row],[Fecha de creación]])</f>
        <v>9</v>
      </c>
    </row>
    <row r="420" spans="1:14" ht="15" customHeight="1" x14ac:dyDescent="0.25">
      <c r="A420" s="26">
        <v>44089.694675925923</v>
      </c>
      <c r="B420" s="23" t="s">
        <v>0</v>
      </c>
      <c r="C420" s="23" t="s">
        <v>1593</v>
      </c>
      <c r="D420" s="23" t="s">
        <v>1594</v>
      </c>
      <c r="E420" s="23" t="s">
        <v>1</v>
      </c>
      <c r="F420" s="23" t="s">
        <v>2</v>
      </c>
      <c r="G420" s="23" t="s">
        <v>1551</v>
      </c>
      <c r="H420" s="2" t="s">
        <v>7738</v>
      </c>
      <c r="I420" s="23" t="s">
        <v>7759</v>
      </c>
      <c r="J420" s="23"/>
      <c r="K420" s="23" t="s">
        <v>9536</v>
      </c>
      <c r="L420" s="23"/>
      <c r="M420" s="23">
        <f>YEAR(Tabla2[[#This Row],[Fecha de creación]])</f>
        <v>2020</v>
      </c>
      <c r="N420" s="23">
        <f>MONTH(Tabla2[[#This Row],[Fecha de creación]])</f>
        <v>9</v>
      </c>
    </row>
    <row r="421" spans="1:14" ht="15" customHeight="1" x14ac:dyDescent="0.25">
      <c r="A421" s="26">
        <v>44089.701192129629</v>
      </c>
      <c r="B421" s="23" t="s">
        <v>19</v>
      </c>
      <c r="C421" s="23" t="s">
        <v>1595</v>
      </c>
      <c r="D421" s="23" t="s">
        <v>1596</v>
      </c>
      <c r="E421" s="23" t="s">
        <v>1</v>
      </c>
      <c r="F421" s="23" t="s">
        <v>22</v>
      </c>
      <c r="G421" s="23" t="s">
        <v>975</v>
      </c>
      <c r="H421" s="2" t="s">
        <v>7724</v>
      </c>
      <c r="I421" s="23" t="s">
        <v>23</v>
      </c>
      <c r="J421" s="23"/>
      <c r="K421" s="23" t="s">
        <v>9712</v>
      </c>
      <c r="L421" s="23"/>
      <c r="M421" s="23">
        <f>YEAR(Tabla2[[#This Row],[Fecha de creación]])</f>
        <v>2020</v>
      </c>
      <c r="N421" s="23">
        <f>MONTH(Tabla2[[#This Row],[Fecha de creación]])</f>
        <v>9</v>
      </c>
    </row>
    <row r="422" spans="1:14" ht="15" customHeight="1" x14ac:dyDescent="0.25">
      <c r="A422" s="26">
        <v>44090.448530092595</v>
      </c>
      <c r="B422" s="23" t="s">
        <v>0</v>
      </c>
      <c r="C422" s="23" t="s">
        <v>1597</v>
      </c>
      <c r="D422" s="23" t="s">
        <v>1598</v>
      </c>
      <c r="E422" s="23" t="s">
        <v>1</v>
      </c>
      <c r="F422" s="23" t="s">
        <v>22</v>
      </c>
      <c r="G422" s="23" t="s">
        <v>975</v>
      </c>
      <c r="H422" s="2" t="s">
        <v>7731</v>
      </c>
      <c r="I422" s="23" t="s">
        <v>4</v>
      </c>
      <c r="J422" s="23"/>
      <c r="K422" s="23" t="s">
        <v>9712</v>
      </c>
      <c r="L422" s="23"/>
      <c r="M422" s="23">
        <f>YEAR(Tabla2[[#This Row],[Fecha de creación]])</f>
        <v>2020</v>
      </c>
      <c r="N422" s="23">
        <f>MONTH(Tabla2[[#This Row],[Fecha de creación]])</f>
        <v>9</v>
      </c>
    </row>
    <row r="423" spans="1:14" ht="15" customHeight="1" x14ac:dyDescent="0.25">
      <c r="A423" s="26">
        <v>44090.473981481482</v>
      </c>
      <c r="B423" s="23" t="s">
        <v>19</v>
      </c>
      <c r="C423" s="23" t="s">
        <v>52</v>
      </c>
      <c r="D423" s="23" t="s">
        <v>53</v>
      </c>
      <c r="E423" s="23" t="s">
        <v>1</v>
      </c>
      <c r="F423" s="23" t="s">
        <v>7</v>
      </c>
      <c r="G423" s="23" t="s">
        <v>3</v>
      </c>
      <c r="H423" s="2" t="s">
        <v>7722</v>
      </c>
      <c r="I423" s="23" t="s">
        <v>23</v>
      </c>
      <c r="J423" s="23"/>
      <c r="K423" s="23" t="s">
        <v>9712</v>
      </c>
      <c r="L423" s="23"/>
      <c r="M423" s="23">
        <f>YEAR(Tabla2[[#This Row],[Fecha de creación]])</f>
        <v>2020</v>
      </c>
      <c r="N423" s="23">
        <f>MONTH(Tabla2[[#This Row],[Fecha de creación]])</f>
        <v>9</v>
      </c>
    </row>
    <row r="424" spans="1:14" ht="15" customHeight="1" x14ac:dyDescent="0.25">
      <c r="A424" s="26">
        <v>44090.47724537037</v>
      </c>
      <c r="B424" s="23" t="s">
        <v>19</v>
      </c>
      <c r="C424" s="23" t="s">
        <v>1599</v>
      </c>
      <c r="D424" s="23" t="s">
        <v>1600</v>
      </c>
      <c r="E424" s="23" t="s">
        <v>1</v>
      </c>
      <c r="F424" s="23" t="s">
        <v>7</v>
      </c>
      <c r="G424" s="23" t="s">
        <v>975</v>
      </c>
      <c r="H424" s="2" t="s">
        <v>7722</v>
      </c>
      <c r="I424" s="23" t="s">
        <v>23</v>
      </c>
      <c r="J424" s="23"/>
      <c r="K424" s="23" t="s">
        <v>9712</v>
      </c>
      <c r="L424" s="23"/>
      <c r="M424" s="23">
        <f>YEAR(Tabla2[[#This Row],[Fecha de creación]])</f>
        <v>2020</v>
      </c>
      <c r="N424" s="23">
        <f>MONTH(Tabla2[[#This Row],[Fecha de creación]])</f>
        <v>9</v>
      </c>
    </row>
    <row r="425" spans="1:14" ht="15" customHeight="1" x14ac:dyDescent="0.25">
      <c r="A425" s="26">
        <v>44090.483067129629</v>
      </c>
      <c r="B425" s="23" t="s">
        <v>0</v>
      </c>
      <c r="C425" s="23" t="s">
        <v>1601</v>
      </c>
      <c r="D425" s="23" t="s">
        <v>1009</v>
      </c>
      <c r="E425" s="23" t="s">
        <v>1</v>
      </c>
      <c r="F425" s="23" t="s">
        <v>22</v>
      </c>
      <c r="G425" s="23" t="s">
        <v>975</v>
      </c>
      <c r="H425" s="2" t="s">
        <v>7748</v>
      </c>
      <c r="I425" s="23" t="s">
        <v>4</v>
      </c>
      <c r="J425" s="23"/>
      <c r="K425" s="23" t="s">
        <v>9712</v>
      </c>
      <c r="L425" s="23"/>
      <c r="M425" s="23">
        <f>YEAR(Tabla2[[#This Row],[Fecha de creación]])</f>
        <v>2020</v>
      </c>
      <c r="N425" s="23">
        <f>MONTH(Tabla2[[#This Row],[Fecha de creación]])</f>
        <v>9</v>
      </c>
    </row>
    <row r="426" spans="1:14" ht="15" customHeight="1" x14ac:dyDescent="0.25">
      <c r="A426" s="26">
        <v>44090.531261574077</v>
      </c>
      <c r="B426" s="23" t="s">
        <v>19</v>
      </c>
      <c r="C426" s="23" t="s">
        <v>1602</v>
      </c>
      <c r="D426" s="23" t="s">
        <v>1603</v>
      </c>
      <c r="E426" s="23" t="s">
        <v>1</v>
      </c>
      <c r="F426" s="23" t="s">
        <v>22</v>
      </c>
      <c r="G426" s="23" t="s">
        <v>975</v>
      </c>
      <c r="H426" s="2" t="s">
        <v>7728</v>
      </c>
      <c r="I426" s="23" t="s">
        <v>23</v>
      </c>
      <c r="J426" s="23"/>
      <c r="K426" s="23" t="s">
        <v>9712</v>
      </c>
      <c r="L426" s="23"/>
      <c r="M426" s="23">
        <f>YEAR(Tabla2[[#This Row],[Fecha de creación]])</f>
        <v>2020</v>
      </c>
      <c r="N426" s="23">
        <f>MONTH(Tabla2[[#This Row],[Fecha de creación]])</f>
        <v>9</v>
      </c>
    </row>
    <row r="427" spans="1:14" ht="15" customHeight="1" x14ac:dyDescent="0.25">
      <c r="A427" s="26">
        <v>44090.543263888889</v>
      </c>
      <c r="B427" s="23" t="s">
        <v>19</v>
      </c>
      <c r="C427" s="23" t="s">
        <v>1604</v>
      </c>
      <c r="D427" s="23" t="s">
        <v>1605</v>
      </c>
      <c r="E427" s="23" t="s">
        <v>1</v>
      </c>
      <c r="F427" s="23" t="s">
        <v>22</v>
      </c>
      <c r="G427" s="23" t="s">
        <v>975</v>
      </c>
      <c r="H427" s="2" t="s">
        <v>7728</v>
      </c>
      <c r="I427" s="23" t="s">
        <v>23</v>
      </c>
      <c r="J427" s="23"/>
      <c r="K427" s="23" t="s">
        <v>9712</v>
      </c>
      <c r="L427" s="23"/>
      <c r="M427" s="23">
        <f>YEAR(Tabla2[[#This Row],[Fecha de creación]])</f>
        <v>2020</v>
      </c>
      <c r="N427" s="23">
        <f>MONTH(Tabla2[[#This Row],[Fecha de creación]])</f>
        <v>9</v>
      </c>
    </row>
    <row r="428" spans="1:14" ht="15" customHeight="1" x14ac:dyDescent="0.25">
      <c r="A428" s="26">
        <v>44090.647337962961</v>
      </c>
      <c r="B428" s="23" t="s">
        <v>19</v>
      </c>
      <c r="C428" s="23" t="s">
        <v>1606</v>
      </c>
      <c r="D428" s="23" t="s">
        <v>1607</v>
      </c>
      <c r="E428" s="23" t="s">
        <v>1</v>
      </c>
      <c r="F428" s="23" t="s">
        <v>22</v>
      </c>
      <c r="G428" s="23" t="s">
        <v>975</v>
      </c>
      <c r="H428" s="2" t="s">
        <v>7728</v>
      </c>
      <c r="I428" s="23" t="s">
        <v>23</v>
      </c>
      <c r="J428" s="23"/>
      <c r="K428" s="23" t="s">
        <v>9712</v>
      </c>
      <c r="L428" s="23"/>
      <c r="M428" s="23">
        <f>YEAR(Tabla2[[#This Row],[Fecha de creación]])</f>
        <v>2020</v>
      </c>
      <c r="N428" s="23">
        <f>MONTH(Tabla2[[#This Row],[Fecha de creación]])</f>
        <v>9</v>
      </c>
    </row>
    <row r="429" spans="1:14" ht="15" customHeight="1" x14ac:dyDescent="0.25">
      <c r="A429" s="26">
        <v>44090.660914351851</v>
      </c>
      <c r="B429" s="23" t="s">
        <v>19</v>
      </c>
      <c r="C429" s="23" t="s">
        <v>1608</v>
      </c>
      <c r="D429" s="23" t="s">
        <v>1609</v>
      </c>
      <c r="E429" s="23" t="s">
        <v>1</v>
      </c>
      <c r="F429" s="23" t="s">
        <v>22</v>
      </c>
      <c r="G429" s="23" t="s">
        <v>975</v>
      </c>
      <c r="H429" s="2" t="s">
        <v>7728</v>
      </c>
      <c r="I429" s="23" t="s">
        <v>23</v>
      </c>
      <c r="J429" s="23"/>
      <c r="K429" s="23" t="s">
        <v>9712</v>
      </c>
      <c r="L429" s="23"/>
      <c r="M429" s="23">
        <f>YEAR(Tabla2[[#This Row],[Fecha de creación]])</f>
        <v>2020</v>
      </c>
      <c r="N429" s="23">
        <f>MONTH(Tabla2[[#This Row],[Fecha de creación]])</f>
        <v>9</v>
      </c>
    </row>
    <row r="430" spans="1:14" ht="15" customHeight="1" x14ac:dyDescent="0.25">
      <c r="A430" s="26">
        <v>44090.673483796294</v>
      </c>
      <c r="B430" s="23" t="s">
        <v>19</v>
      </c>
      <c r="C430" s="23" t="s">
        <v>1610</v>
      </c>
      <c r="D430" s="23" t="s">
        <v>1611</v>
      </c>
      <c r="E430" s="23" t="s">
        <v>1</v>
      </c>
      <c r="F430" s="23" t="s">
        <v>22</v>
      </c>
      <c r="G430" s="23" t="s">
        <v>975</v>
      </c>
      <c r="H430" s="2" t="s">
        <v>7737</v>
      </c>
      <c r="I430" s="23" t="s">
        <v>23</v>
      </c>
      <c r="J430" s="23"/>
      <c r="K430" s="23" t="s">
        <v>9712</v>
      </c>
      <c r="L430" s="23"/>
      <c r="M430" s="23">
        <f>YEAR(Tabla2[[#This Row],[Fecha de creación]])</f>
        <v>2020</v>
      </c>
      <c r="N430" s="23">
        <f>MONTH(Tabla2[[#This Row],[Fecha de creación]])</f>
        <v>9</v>
      </c>
    </row>
    <row r="431" spans="1:14" ht="15" customHeight="1" x14ac:dyDescent="0.25">
      <c r="A431" s="26">
        <v>44090.713368055556</v>
      </c>
      <c r="B431" s="23" t="s">
        <v>19</v>
      </c>
      <c r="C431" s="23" t="s">
        <v>1612</v>
      </c>
      <c r="D431" s="23" t="s">
        <v>1613</v>
      </c>
      <c r="E431" s="23" t="s">
        <v>1</v>
      </c>
      <c r="F431" s="23" t="s">
        <v>22</v>
      </c>
      <c r="G431" s="23" t="s">
        <v>975</v>
      </c>
      <c r="H431" s="2" t="s">
        <v>7728</v>
      </c>
      <c r="I431" s="23" t="s">
        <v>23</v>
      </c>
      <c r="J431" s="23"/>
      <c r="K431" s="23" t="s">
        <v>9712</v>
      </c>
      <c r="L431" s="23"/>
      <c r="M431" s="23">
        <f>YEAR(Tabla2[[#This Row],[Fecha de creación]])</f>
        <v>2020</v>
      </c>
      <c r="N431" s="23">
        <f>MONTH(Tabla2[[#This Row],[Fecha de creación]])</f>
        <v>9</v>
      </c>
    </row>
    <row r="432" spans="1:14" ht="15" customHeight="1" x14ac:dyDescent="0.25">
      <c r="A432" s="26">
        <v>44090.72315972222</v>
      </c>
      <c r="B432" s="23" t="s">
        <v>19</v>
      </c>
      <c r="C432" s="23" t="s">
        <v>54</v>
      </c>
      <c r="D432" s="23" t="s">
        <v>55</v>
      </c>
      <c r="E432" s="23" t="s">
        <v>1</v>
      </c>
      <c r="F432" s="23" t="s">
        <v>22</v>
      </c>
      <c r="G432" s="23" t="s">
        <v>3</v>
      </c>
      <c r="H432" s="2" t="s">
        <v>7728</v>
      </c>
      <c r="I432" s="23" t="s">
        <v>23</v>
      </c>
      <c r="J432" s="23"/>
      <c r="K432" s="23" t="s">
        <v>9712</v>
      </c>
      <c r="L432" s="23"/>
      <c r="M432" s="23">
        <f>YEAR(Tabla2[[#This Row],[Fecha de creación]])</f>
        <v>2020</v>
      </c>
      <c r="N432" s="23">
        <f>MONTH(Tabla2[[#This Row],[Fecha de creación]])</f>
        <v>9</v>
      </c>
    </row>
    <row r="433" spans="1:14" ht="15" customHeight="1" x14ac:dyDescent="0.25">
      <c r="A433" s="26">
        <v>44090.727233796293</v>
      </c>
      <c r="B433" s="23" t="s">
        <v>19</v>
      </c>
      <c r="C433" s="23" t="s">
        <v>1614</v>
      </c>
      <c r="D433" s="23" t="s">
        <v>1615</v>
      </c>
      <c r="E433" s="23" t="s">
        <v>1</v>
      </c>
      <c r="F433" s="23" t="s">
        <v>2</v>
      </c>
      <c r="G433" s="23" t="s">
        <v>1551</v>
      </c>
      <c r="H433" s="2" t="s">
        <v>7741</v>
      </c>
      <c r="I433" s="23" t="s">
        <v>1490</v>
      </c>
      <c r="J433" s="23"/>
      <c r="K433" s="23" t="s">
        <v>9712</v>
      </c>
      <c r="L433" s="23"/>
      <c r="M433" s="23">
        <f>YEAR(Tabla2[[#This Row],[Fecha de creación]])</f>
        <v>2020</v>
      </c>
      <c r="N433" s="23">
        <f>MONTH(Tabla2[[#This Row],[Fecha de creación]])</f>
        <v>9</v>
      </c>
    </row>
    <row r="434" spans="1:14" ht="15" customHeight="1" x14ac:dyDescent="0.25">
      <c r="A434" s="26">
        <v>44091.430613425924</v>
      </c>
      <c r="B434" s="23" t="s">
        <v>56</v>
      </c>
      <c r="C434" s="23" t="s">
        <v>57</v>
      </c>
      <c r="D434" s="23" t="s">
        <v>58</v>
      </c>
      <c r="E434" s="23" t="s">
        <v>1</v>
      </c>
      <c r="F434" s="23" t="s">
        <v>7</v>
      </c>
      <c r="G434" s="23" t="s">
        <v>3</v>
      </c>
      <c r="H434" s="2" t="s">
        <v>7739</v>
      </c>
      <c r="I434" s="23" t="s">
        <v>1527</v>
      </c>
      <c r="J434" s="23"/>
      <c r="K434" s="23" t="s">
        <v>9712</v>
      </c>
      <c r="L434" s="23"/>
      <c r="M434" s="23">
        <f>YEAR(Tabla2[[#This Row],[Fecha de creación]])</f>
        <v>2020</v>
      </c>
      <c r="N434" s="23">
        <f>MONTH(Tabla2[[#This Row],[Fecha de creación]])</f>
        <v>9</v>
      </c>
    </row>
    <row r="435" spans="1:14" ht="15" customHeight="1" x14ac:dyDescent="0.25">
      <c r="A435" s="26">
        <v>44091.464398148149</v>
      </c>
      <c r="B435" s="23" t="s">
        <v>19</v>
      </c>
      <c r="C435" s="23" t="s">
        <v>1616</v>
      </c>
      <c r="D435" s="23" t="s">
        <v>1617</v>
      </c>
      <c r="E435" s="23" t="s">
        <v>1</v>
      </c>
      <c r="F435" s="23" t="s">
        <v>22</v>
      </c>
      <c r="G435" s="23" t="s">
        <v>975</v>
      </c>
      <c r="H435" s="2" t="s">
        <v>7748</v>
      </c>
      <c r="I435" s="23" t="s">
        <v>23</v>
      </c>
      <c r="J435" s="23"/>
      <c r="K435" s="23" t="s">
        <v>9712</v>
      </c>
      <c r="L435" s="23"/>
      <c r="M435" s="23">
        <f>YEAR(Tabla2[[#This Row],[Fecha de creación]])</f>
        <v>2020</v>
      </c>
      <c r="N435" s="23">
        <f>MONTH(Tabla2[[#This Row],[Fecha de creación]])</f>
        <v>9</v>
      </c>
    </row>
    <row r="436" spans="1:14" ht="15" customHeight="1" x14ac:dyDescent="0.25">
      <c r="A436" s="26">
        <v>44091.521562499998</v>
      </c>
      <c r="B436" s="23" t="s">
        <v>19</v>
      </c>
      <c r="C436" s="23" t="s">
        <v>1618</v>
      </c>
      <c r="D436" s="23" t="s">
        <v>1619</v>
      </c>
      <c r="E436" s="23" t="s">
        <v>1</v>
      </c>
      <c r="F436" s="23" t="s">
        <v>22</v>
      </c>
      <c r="G436" s="23" t="s">
        <v>975</v>
      </c>
      <c r="H436" s="2" t="s">
        <v>7728</v>
      </c>
      <c r="I436" s="23" t="s">
        <v>23</v>
      </c>
      <c r="J436" s="23"/>
      <c r="K436" s="23" t="s">
        <v>9712</v>
      </c>
      <c r="L436" s="23"/>
      <c r="M436" s="23">
        <f>YEAR(Tabla2[[#This Row],[Fecha de creación]])</f>
        <v>2020</v>
      </c>
      <c r="N436" s="23">
        <f>MONTH(Tabla2[[#This Row],[Fecha de creación]])</f>
        <v>9</v>
      </c>
    </row>
    <row r="437" spans="1:14" ht="15" customHeight="1" x14ac:dyDescent="0.25">
      <c r="A437" s="26">
        <v>44091.528298611112</v>
      </c>
      <c r="B437" s="23" t="s">
        <v>19</v>
      </c>
      <c r="C437" s="23" t="s">
        <v>1620</v>
      </c>
      <c r="D437" s="23" t="s">
        <v>1621</v>
      </c>
      <c r="E437" s="23" t="s">
        <v>1</v>
      </c>
      <c r="F437" s="23" t="s">
        <v>22</v>
      </c>
      <c r="G437" s="23" t="s">
        <v>975</v>
      </c>
      <c r="H437" s="2" t="s">
        <v>7748</v>
      </c>
      <c r="I437" s="23" t="s">
        <v>23</v>
      </c>
      <c r="J437" s="23"/>
      <c r="K437" s="23" t="s">
        <v>9712</v>
      </c>
      <c r="L437" s="23"/>
      <c r="M437" s="23">
        <f>YEAR(Tabla2[[#This Row],[Fecha de creación]])</f>
        <v>2020</v>
      </c>
      <c r="N437" s="23">
        <f>MONTH(Tabla2[[#This Row],[Fecha de creación]])</f>
        <v>9</v>
      </c>
    </row>
    <row r="438" spans="1:14" ht="15" customHeight="1" x14ac:dyDescent="0.25">
      <c r="A438" s="26">
        <v>44091.542951388888</v>
      </c>
      <c r="B438" s="23" t="s">
        <v>19</v>
      </c>
      <c r="C438" s="23" t="s">
        <v>1622</v>
      </c>
      <c r="D438" s="23" t="s">
        <v>1623</v>
      </c>
      <c r="E438" s="23" t="s">
        <v>1</v>
      </c>
      <c r="F438" s="23" t="s">
        <v>22</v>
      </c>
      <c r="G438" s="23" t="s">
        <v>975</v>
      </c>
      <c r="H438" s="2" t="s">
        <v>7728</v>
      </c>
      <c r="I438" s="23" t="s">
        <v>23</v>
      </c>
      <c r="J438" s="23"/>
      <c r="K438" s="23" t="s">
        <v>9712</v>
      </c>
      <c r="L438" s="23"/>
      <c r="M438" s="23">
        <f>YEAR(Tabla2[[#This Row],[Fecha de creación]])</f>
        <v>2020</v>
      </c>
      <c r="N438" s="23">
        <f>MONTH(Tabla2[[#This Row],[Fecha de creación]])</f>
        <v>9</v>
      </c>
    </row>
    <row r="439" spans="1:14" ht="15" customHeight="1" x14ac:dyDescent="0.25">
      <c r="A439" s="26">
        <v>44091.612812500003</v>
      </c>
      <c r="B439" s="23" t="s">
        <v>19</v>
      </c>
      <c r="C439" s="23" t="s">
        <v>1624</v>
      </c>
      <c r="D439" s="23" t="s">
        <v>1625</v>
      </c>
      <c r="E439" s="23" t="s">
        <v>1</v>
      </c>
      <c r="F439" s="23" t="s">
        <v>22</v>
      </c>
      <c r="G439" s="23" t="s">
        <v>975</v>
      </c>
      <c r="H439" s="2" t="s">
        <v>7722</v>
      </c>
      <c r="I439" s="23" t="s">
        <v>23</v>
      </c>
      <c r="J439" s="23"/>
      <c r="K439" s="23" t="s">
        <v>9712</v>
      </c>
      <c r="L439" s="23"/>
      <c r="M439" s="23">
        <f>YEAR(Tabla2[[#This Row],[Fecha de creación]])</f>
        <v>2020</v>
      </c>
      <c r="N439" s="23">
        <f>MONTH(Tabla2[[#This Row],[Fecha de creación]])</f>
        <v>9</v>
      </c>
    </row>
    <row r="440" spans="1:14" ht="15" customHeight="1" x14ac:dyDescent="0.25">
      <c r="A440" s="26">
        <v>44091.679976851854</v>
      </c>
      <c r="B440" s="23" t="s">
        <v>0</v>
      </c>
      <c r="C440" s="23" t="s">
        <v>1626</v>
      </c>
      <c r="D440" s="23" t="s">
        <v>6</v>
      </c>
      <c r="E440" s="23" t="s">
        <v>1</v>
      </c>
      <c r="F440" s="23" t="s">
        <v>7</v>
      </c>
      <c r="G440" s="23" t="s">
        <v>975</v>
      </c>
      <c r="H440" s="2" t="s">
        <v>7722</v>
      </c>
      <c r="I440" s="23" t="s">
        <v>43</v>
      </c>
      <c r="J440" s="23"/>
      <c r="K440" s="23" t="s">
        <v>9712</v>
      </c>
      <c r="L440" s="23"/>
      <c r="M440" s="23">
        <f>YEAR(Tabla2[[#This Row],[Fecha de creación]])</f>
        <v>2020</v>
      </c>
      <c r="N440" s="23">
        <f>MONTH(Tabla2[[#This Row],[Fecha de creación]])</f>
        <v>9</v>
      </c>
    </row>
    <row r="441" spans="1:14" ht="15" customHeight="1" x14ac:dyDescent="0.25">
      <c r="A441" s="26">
        <v>44091.699189814812</v>
      </c>
      <c r="B441" s="23" t="s">
        <v>19</v>
      </c>
      <c r="C441" s="23" t="s">
        <v>1627</v>
      </c>
      <c r="D441" s="23" t="s">
        <v>1628</v>
      </c>
      <c r="E441" s="23" t="s">
        <v>1</v>
      </c>
      <c r="F441" s="23" t="s">
        <v>22</v>
      </c>
      <c r="G441" s="23" t="s">
        <v>975</v>
      </c>
      <c r="H441" s="2" t="s">
        <v>7728</v>
      </c>
      <c r="I441" s="23" t="s">
        <v>23</v>
      </c>
      <c r="J441" s="23"/>
      <c r="K441" s="23" t="s">
        <v>9712</v>
      </c>
      <c r="L441" s="23"/>
      <c r="M441" s="23">
        <f>YEAR(Tabla2[[#This Row],[Fecha de creación]])</f>
        <v>2020</v>
      </c>
      <c r="N441" s="23">
        <f>MONTH(Tabla2[[#This Row],[Fecha de creación]])</f>
        <v>9</v>
      </c>
    </row>
    <row r="442" spans="1:14" ht="15" customHeight="1" x14ac:dyDescent="0.25">
      <c r="A442" s="26">
        <v>44091.702418981484</v>
      </c>
      <c r="B442" s="23" t="s">
        <v>19</v>
      </c>
      <c r="C442" s="23" t="s">
        <v>1629</v>
      </c>
      <c r="D442" s="23" t="s">
        <v>1630</v>
      </c>
      <c r="E442" s="23" t="s">
        <v>1</v>
      </c>
      <c r="F442" s="23" t="s">
        <v>22</v>
      </c>
      <c r="G442" s="23" t="s">
        <v>975</v>
      </c>
      <c r="H442" s="2" t="s">
        <v>7728</v>
      </c>
      <c r="I442" s="23" t="s">
        <v>23</v>
      </c>
      <c r="J442" s="23"/>
      <c r="K442" s="23" t="s">
        <v>9712</v>
      </c>
      <c r="L442" s="23"/>
      <c r="M442" s="23">
        <f>YEAR(Tabla2[[#This Row],[Fecha de creación]])</f>
        <v>2020</v>
      </c>
      <c r="N442" s="23">
        <f>MONTH(Tabla2[[#This Row],[Fecha de creación]])</f>
        <v>9</v>
      </c>
    </row>
    <row r="443" spans="1:14" ht="15" customHeight="1" x14ac:dyDescent="0.25">
      <c r="A443" s="26">
        <v>44091.71429398148</v>
      </c>
      <c r="B443" s="23" t="s">
        <v>19</v>
      </c>
      <c r="C443" s="23" t="s">
        <v>1631</v>
      </c>
      <c r="D443" s="23" t="s">
        <v>1632</v>
      </c>
      <c r="E443" s="23" t="s">
        <v>1</v>
      </c>
      <c r="F443" s="23" t="s">
        <v>22</v>
      </c>
      <c r="G443" s="23" t="s">
        <v>975</v>
      </c>
      <c r="H443" s="2" t="s">
        <v>7728</v>
      </c>
      <c r="I443" s="23" t="s">
        <v>23</v>
      </c>
      <c r="J443" s="23"/>
      <c r="K443" s="23" t="s">
        <v>9712</v>
      </c>
      <c r="L443" s="23"/>
      <c r="M443" s="23">
        <f>YEAR(Tabla2[[#This Row],[Fecha de creación]])</f>
        <v>2020</v>
      </c>
      <c r="N443" s="23">
        <f>MONTH(Tabla2[[#This Row],[Fecha de creación]])</f>
        <v>9</v>
      </c>
    </row>
    <row r="444" spans="1:14" ht="15" customHeight="1" x14ac:dyDescent="0.25">
      <c r="A444" s="26">
        <v>44091.72283564815</v>
      </c>
      <c r="B444" s="23" t="s">
        <v>0</v>
      </c>
      <c r="C444" s="23" t="s">
        <v>1633</v>
      </c>
      <c r="D444" s="23" t="s">
        <v>49</v>
      </c>
      <c r="E444" s="23" t="s">
        <v>1</v>
      </c>
      <c r="F444" s="23" t="s">
        <v>7</v>
      </c>
      <c r="G444" s="23" t="s">
        <v>975</v>
      </c>
      <c r="H444" s="2" t="s">
        <v>7745</v>
      </c>
      <c r="I444" s="23" t="s">
        <v>43</v>
      </c>
      <c r="J444" s="23"/>
      <c r="K444" s="23" t="s">
        <v>9712</v>
      </c>
      <c r="L444" s="23"/>
      <c r="M444" s="23">
        <f>YEAR(Tabla2[[#This Row],[Fecha de creación]])</f>
        <v>2020</v>
      </c>
      <c r="N444" s="23">
        <f>MONTH(Tabla2[[#This Row],[Fecha de creación]])</f>
        <v>9</v>
      </c>
    </row>
    <row r="445" spans="1:14" ht="15" customHeight="1" x14ac:dyDescent="0.25">
      <c r="A445" s="26">
        <v>44091.725902777776</v>
      </c>
      <c r="B445" s="23" t="s">
        <v>0</v>
      </c>
      <c r="C445" s="23" t="s">
        <v>60</v>
      </c>
      <c r="D445" s="23" t="s">
        <v>6</v>
      </c>
      <c r="E445" s="23" t="s">
        <v>1</v>
      </c>
      <c r="F445" s="23" t="s">
        <v>7</v>
      </c>
      <c r="G445" s="23" t="s">
        <v>3</v>
      </c>
      <c r="H445" s="2" t="s">
        <v>7722</v>
      </c>
      <c r="I445" s="23" t="s">
        <v>43</v>
      </c>
      <c r="J445" s="23"/>
      <c r="K445" s="23" t="s">
        <v>9712</v>
      </c>
      <c r="L445" s="23"/>
      <c r="M445" s="23">
        <f>YEAR(Tabla2[[#This Row],[Fecha de creación]])</f>
        <v>2020</v>
      </c>
      <c r="N445" s="23">
        <f>MONTH(Tabla2[[#This Row],[Fecha de creación]])</f>
        <v>9</v>
      </c>
    </row>
    <row r="446" spans="1:14" ht="15" customHeight="1" x14ac:dyDescent="0.25">
      <c r="A446" s="26">
        <v>44091.727905092594</v>
      </c>
      <c r="B446" s="23" t="s">
        <v>0</v>
      </c>
      <c r="C446" s="23" t="s">
        <v>1634</v>
      </c>
      <c r="D446" s="23" t="s">
        <v>49</v>
      </c>
      <c r="E446" s="23" t="s">
        <v>1</v>
      </c>
      <c r="F446" s="23" t="s">
        <v>7</v>
      </c>
      <c r="G446" s="23" t="s">
        <v>975</v>
      </c>
      <c r="H446" s="2" t="s">
        <v>7745</v>
      </c>
      <c r="I446" s="23" t="s">
        <v>43</v>
      </c>
      <c r="J446" s="23"/>
      <c r="K446" s="23" t="s">
        <v>9712</v>
      </c>
      <c r="L446" s="23"/>
      <c r="M446" s="23">
        <f>YEAR(Tabla2[[#This Row],[Fecha de creación]])</f>
        <v>2020</v>
      </c>
      <c r="N446" s="23">
        <f>MONTH(Tabla2[[#This Row],[Fecha de creación]])</f>
        <v>9</v>
      </c>
    </row>
    <row r="447" spans="1:14" ht="15" customHeight="1" x14ac:dyDescent="0.25">
      <c r="A447" s="26">
        <v>44091.732581018521</v>
      </c>
      <c r="B447" s="23" t="s">
        <v>0</v>
      </c>
      <c r="C447" s="23" t="s">
        <v>61</v>
      </c>
      <c r="D447" s="23" t="s">
        <v>62</v>
      </c>
      <c r="E447" s="23" t="s">
        <v>1</v>
      </c>
      <c r="F447" s="23" t="s">
        <v>22</v>
      </c>
      <c r="G447" s="23" t="s">
        <v>3</v>
      </c>
      <c r="H447" s="2" t="s">
        <v>7734</v>
      </c>
      <c r="I447" s="23" t="s">
        <v>43</v>
      </c>
      <c r="J447" s="23"/>
      <c r="K447" s="23" t="s">
        <v>9712</v>
      </c>
      <c r="L447" s="23"/>
      <c r="M447" s="23">
        <f>YEAR(Tabla2[[#This Row],[Fecha de creación]])</f>
        <v>2020</v>
      </c>
      <c r="N447" s="23">
        <f>MONTH(Tabla2[[#This Row],[Fecha de creación]])</f>
        <v>9</v>
      </c>
    </row>
    <row r="448" spans="1:14" ht="15" customHeight="1" x14ac:dyDescent="0.25">
      <c r="A448" s="26">
        <v>44091.734155092592</v>
      </c>
      <c r="B448" s="23" t="s">
        <v>19</v>
      </c>
      <c r="C448" s="23" t="s">
        <v>1635</v>
      </c>
      <c r="D448" s="23" t="s">
        <v>1636</v>
      </c>
      <c r="E448" s="23" t="s">
        <v>1</v>
      </c>
      <c r="F448" s="23" t="s">
        <v>22</v>
      </c>
      <c r="G448" s="23" t="s">
        <v>975</v>
      </c>
      <c r="H448" s="2" t="s">
        <v>7728</v>
      </c>
      <c r="I448" s="23" t="s">
        <v>23</v>
      </c>
      <c r="J448" s="23"/>
      <c r="K448" s="23" t="s">
        <v>9712</v>
      </c>
      <c r="L448" s="23"/>
      <c r="M448" s="23">
        <f>YEAR(Tabla2[[#This Row],[Fecha de creación]])</f>
        <v>2020</v>
      </c>
      <c r="N448" s="23">
        <f>MONTH(Tabla2[[#This Row],[Fecha de creación]])</f>
        <v>9</v>
      </c>
    </row>
    <row r="449" spans="1:14" ht="15" customHeight="1" x14ac:dyDescent="0.25">
      <c r="A449" s="26">
        <v>44091.735729166663</v>
      </c>
      <c r="B449" s="23" t="s">
        <v>0</v>
      </c>
      <c r="C449" s="23" t="s">
        <v>1637</v>
      </c>
      <c r="D449" s="23" t="s">
        <v>110</v>
      </c>
      <c r="E449" s="23" t="s">
        <v>1</v>
      </c>
      <c r="F449" s="23" t="s">
        <v>7</v>
      </c>
      <c r="G449" s="23" t="s">
        <v>975</v>
      </c>
      <c r="H449" s="2" t="s">
        <v>7731</v>
      </c>
      <c r="I449" s="23" t="s">
        <v>43</v>
      </c>
      <c r="J449" s="23"/>
      <c r="K449" s="23" t="s">
        <v>9712</v>
      </c>
      <c r="L449" s="23"/>
      <c r="M449" s="23">
        <f>YEAR(Tabla2[[#This Row],[Fecha de creación]])</f>
        <v>2020</v>
      </c>
      <c r="N449" s="23">
        <f>MONTH(Tabla2[[#This Row],[Fecha de creación]])</f>
        <v>9</v>
      </c>
    </row>
    <row r="450" spans="1:14" ht="15" customHeight="1" x14ac:dyDescent="0.25">
      <c r="A450" s="26">
        <v>44091.738159722219</v>
      </c>
      <c r="B450" s="23" t="s">
        <v>0</v>
      </c>
      <c r="C450" s="23" t="s">
        <v>1638</v>
      </c>
      <c r="D450" s="23" t="s">
        <v>81</v>
      </c>
      <c r="E450" s="23" t="s">
        <v>1</v>
      </c>
      <c r="F450" s="23" t="s">
        <v>7</v>
      </c>
      <c r="G450" s="23" t="s">
        <v>975</v>
      </c>
      <c r="H450" s="2" t="s">
        <v>7730</v>
      </c>
      <c r="I450" s="23" t="s">
        <v>43</v>
      </c>
      <c r="J450" s="23"/>
      <c r="K450" s="23" t="s">
        <v>9712</v>
      </c>
      <c r="L450" s="23"/>
      <c r="M450" s="23">
        <f>YEAR(Tabla2[[#This Row],[Fecha de creación]])</f>
        <v>2020</v>
      </c>
      <c r="N450" s="23">
        <f>MONTH(Tabla2[[#This Row],[Fecha de creación]])</f>
        <v>9</v>
      </c>
    </row>
    <row r="451" spans="1:14" ht="15" customHeight="1" x14ac:dyDescent="0.25">
      <c r="A451" s="26">
        <v>44092.48741898148</v>
      </c>
      <c r="B451" s="23" t="s">
        <v>19</v>
      </c>
      <c r="C451" s="23" t="s">
        <v>1639</v>
      </c>
      <c r="D451" s="23" t="s">
        <v>1640</v>
      </c>
      <c r="E451" s="23" t="s">
        <v>1</v>
      </c>
      <c r="F451" s="23" t="s">
        <v>7</v>
      </c>
      <c r="G451" s="23" t="s">
        <v>975</v>
      </c>
      <c r="H451" s="2" t="s">
        <v>7730</v>
      </c>
      <c r="I451" s="23" t="s">
        <v>23</v>
      </c>
      <c r="J451" s="23"/>
      <c r="K451" s="23" t="s">
        <v>9712</v>
      </c>
      <c r="L451" s="23"/>
      <c r="M451" s="23">
        <f>YEAR(Tabla2[[#This Row],[Fecha de creación]])</f>
        <v>2020</v>
      </c>
      <c r="N451" s="23">
        <f>MONTH(Tabla2[[#This Row],[Fecha de creación]])</f>
        <v>9</v>
      </c>
    </row>
    <row r="452" spans="1:14" ht="15" customHeight="1" x14ac:dyDescent="0.25">
      <c r="A452" s="26">
        <v>44092.512013888889</v>
      </c>
      <c r="B452" s="23" t="s">
        <v>19</v>
      </c>
      <c r="C452" s="23" t="s">
        <v>1641</v>
      </c>
      <c r="D452" s="23" t="s">
        <v>1642</v>
      </c>
      <c r="E452" s="23" t="s">
        <v>1</v>
      </c>
      <c r="F452" s="23" t="s">
        <v>22</v>
      </c>
      <c r="G452" s="23" t="s">
        <v>975</v>
      </c>
      <c r="H452" s="2" t="s">
        <v>7737</v>
      </c>
      <c r="I452" s="23" t="s">
        <v>23</v>
      </c>
      <c r="J452" s="23"/>
      <c r="K452" s="23" t="s">
        <v>9712</v>
      </c>
      <c r="L452" s="23"/>
      <c r="M452" s="23">
        <f>YEAR(Tabla2[[#This Row],[Fecha de creación]])</f>
        <v>2020</v>
      </c>
      <c r="N452" s="23">
        <f>MONTH(Tabla2[[#This Row],[Fecha de creación]])</f>
        <v>9</v>
      </c>
    </row>
    <row r="453" spans="1:14" ht="15" customHeight="1" x14ac:dyDescent="0.25">
      <c r="A453" s="26">
        <v>44092.529756944445</v>
      </c>
      <c r="B453" s="23" t="s">
        <v>19</v>
      </c>
      <c r="C453" s="23" t="s">
        <v>1643</v>
      </c>
      <c r="D453" s="23" t="s">
        <v>1644</v>
      </c>
      <c r="E453" s="23" t="s">
        <v>1</v>
      </c>
      <c r="F453" s="23" t="s">
        <v>22</v>
      </c>
      <c r="G453" s="23" t="s">
        <v>975</v>
      </c>
      <c r="H453" s="2" t="s">
        <v>7737</v>
      </c>
      <c r="I453" s="23" t="s">
        <v>23</v>
      </c>
      <c r="J453" s="23"/>
      <c r="K453" s="23" t="s">
        <v>9712</v>
      </c>
      <c r="L453" s="23"/>
      <c r="M453" s="23">
        <f>YEAR(Tabla2[[#This Row],[Fecha de creación]])</f>
        <v>2020</v>
      </c>
      <c r="N453" s="23">
        <f>MONTH(Tabla2[[#This Row],[Fecha de creación]])</f>
        <v>9</v>
      </c>
    </row>
    <row r="454" spans="1:14" ht="15" customHeight="1" x14ac:dyDescent="0.25">
      <c r="A454" s="26">
        <v>44092.654687499999</v>
      </c>
      <c r="B454" s="23" t="s">
        <v>19</v>
      </c>
      <c r="C454" s="23" t="s">
        <v>1645</v>
      </c>
      <c r="D454" s="23" t="s">
        <v>1646</v>
      </c>
      <c r="E454" s="23" t="s">
        <v>1</v>
      </c>
      <c r="F454" s="23" t="s">
        <v>22</v>
      </c>
      <c r="G454" s="23" t="s">
        <v>975</v>
      </c>
      <c r="H454" s="2" t="s">
        <v>7728</v>
      </c>
      <c r="I454" s="23" t="s">
        <v>23</v>
      </c>
      <c r="J454" s="23"/>
      <c r="K454" s="23" t="s">
        <v>9712</v>
      </c>
      <c r="L454" s="23"/>
      <c r="M454" s="23">
        <f>YEAR(Tabla2[[#This Row],[Fecha de creación]])</f>
        <v>2020</v>
      </c>
      <c r="N454" s="23">
        <f>MONTH(Tabla2[[#This Row],[Fecha de creación]])</f>
        <v>9</v>
      </c>
    </row>
    <row r="455" spans="1:14" ht="15" customHeight="1" x14ac:dyDescent="0.25">
      <c r="A455" s="26">
        <v>44092.67759259259</v>
      </c>
      <c r="B455" s="23" t="s">
        <v>19</v>
      </c>
      <c r="C455" s="23" t="s">
        <v>1647</v>
      </c>
      <c r="D455" s="23" t="s">
        <v>1648</v>
      </c>
      <c r="E455" s="23" t="s">
        <v>1</v>
      </c>
      <c r="F455" s="23" t="s">
        <v>22</v>
      </c>
      <c r="G455" s="23" t="s">
        <v>975</v>
      </c>
      <c r="H455" s="2" t="s">
        <v>7742</v>
      </c>
      <c r="I455" s="23" t="s">
        <v>23</v>
      </c>
      <c r="J455" s="23"/>
      <c r="K455" s="23" t="s">
        <v>9712</v>
      </c>
      <c r="L455" s="23"/>
      <c r="M455" s="23">
        <f>YEAR(Tabla2[[#This Row],[Fecha de creación]])</f>
        <v>2020</v>
      </c>
      <c r="N455" s="23">
        <f>MONTH(Tabla2[[#This Row],[Fecha de creación]])</f>
        <v>9</v>
      </c>
    </row>
    <row r="456" spans="1:14" ht="15" customHeight="1" x14ac:dyDescent="0.25">
      <c r="A456" s="26">
        <v>44092.695405092592</v>
      </c>
      <c r="B456" s="23" t="s">
        <v>19</v>
      </c>
      <c r="C456" s="23" t="s">
        <v>1649</v>
      </c>
      <c r="D456" s="23" t="s">
        <v>1650</v>
      </c>
      <c r="E456" s="23" t="s">
        <v>1</v>
      </c>
      <c r="F456" s="23" t="s">
        <v>22</v>
      </c>
      <c r="G456" s="23" t="s">
        <v>975</v>
      </c>
      <c r="H456" s="2" t="s">
        <v>7737</v>
      </c>
      <c r="I456" s="23" t="s">
        <v>23</v>
      </c>
      <c r="J456" s="23"/>
      <c r="K456" s="23" t="s">
        <v>9712</v>
      </c>
      <c r="L456" s="23"/>
      <c r="M456" s="23">
        <f>YEAR(Tabla2[[#This Row],[Fecha de creación]])</f>
        <v>2020</v>
      </c>
      <c r="N456" s="23">
        <f>MONTH(Tabla2[[#This Row],[Fecha de creación]])</f>
        <v>9</v>
      </c>
    </row>
    <row r="457" spans="1:14" ht="15" customHeight="1" x14ac:dyDescent="0.25">
      <c r="A457" s="26">
        <v>44093.437280092592</v>
      </c>
      <c r="B457" s="23" t="s">
        <v>0</v>
      </c>
      <c r="C457" s="23" t="s">
        <v>1651</v>
      </c>
      <c r="D457" s="23" t="s">
        <v>49</v>
      </c>
      <c r="E457" s="23" t="s">
        <v>1</v>
      </c>
      <c r="F457" s="23" t="s">
        <v>7</v>
      </c>
      <c r="G457" s="23" t="s">
        <v>975</v>
      </c>
      <c r="H457" s="2" t="s">
        <v>7745</v>
      </c>
      <c r="I457" s="23" t="s">
        <v>43</v>
      </c>
      <c r="J457" s="23"/>
      <c r="K457" s="23" t="s">
        <v>9712</v>
      </c>
      <c r="L457" s="23"/>
      <c r="M457" s="23">
        <f>YEAR(Tabla2[[#This Row],[Fecha de creación]])</f>
        <v>2020</v>
      </c>
      <c r="N457" s="23">
        <f>MONTH(Tabla2[[#This Row],[Fecha de creación]])</f>
        <v>9</v>
      </c>
    </row>
    <row r="458" spans="1:14" ht="15" customHeight="1" x14ac:dyDescent="0.25">
      <c r="A458" s="26">
        <v>44093.437986111108</v>
      </c>
      <c r="B458" s="23" t="s">
        <v>100</v>
      </c>
      <c r="C458" s="23" t="s">
        <v>1652</v>
      </c>
      <c r="D458" s="23" t="s">
        <v>49</v>
      </c>
      <c r="E458" s="23" t="s">
        <v>1</v>
      </c>
      <c r="F458" s="23" t="s">
        <v>22</v>
      </c>
      <c r="G458" s="23" t="s">
        <v>975</v>
      </c>
      <c r="H458" s="2" t="s">
        <v>7745</v>
      </c>
      <c r="I458" s="23" t="s">
        <v>1653</v>
      </c>
      <c r="J458" s="23"/>
      <c r="K458" s="23" t="s">
        <v>9712</v>
      </c>
      <c r="L458" s="23"/>
      <c r="M458" s="23">
        <f>YEAR(Tabla2[[#This Row],[Fecha de creación]])</f>
        <v>2020</v>
      </c>
      <c r="N458" s="23">
        <f>MONTH(Tabla2[[#This Row],[Fecha de creación]])</f>
        <v>9</v>
      </c>
    </row>
    <row r="459" spans="1:14" ht="15" customHeight="1" x14ac:dyDescent="0.25">
      <c r="A459" s="26">
        <v>44093.44158564815</v>
      </c>
      <c r="B459" s="23" t="s">
        <v>0</v>
      </c>
      <c r="C459" s="23" t="s">
        <v>1654</v>
      </c>
      <c r="D459" s="23" t="s">
        <v>49</v>
      </c>
      <c r="E459" s="23" t="s">
        <v>1</v>
      </c>
      <c r="F459" s="23" t="s">
        <v>7</v>
      </c>
      <c r="G459" s="23" t="s">
        <v>975</v>
      </c>
      <c r="H459" s="2" t="s">
        <v>7745</v>
      </c>
      <c r="I459" s="23" t="s">
        <v>7412</v>
      </c>
      <c r="J459" s="23"/>
      <c r="K459" s="23" t="s">
        <v>9712</v>
      </c>
      <c r="L459" s="23"/>
      <c r="M459" s="23">
        <f>YEAR(Tabla2[[#This Row],[Fecha de creación]])</f>
        <v>2020</v>
      </c>
      <c r="N459" s="23">
        <f>MONTH(Tabla2[[#This Row],[Fecha de creación]])</f>
        <v>9</v>
      </c>
    </row>
    <row r="460" spans="1:14" ht="15" customHeight="1" x14ac:dyDescent="0.25">
      <c r="A460" s="26">
        <v>44093.454108796293</v>
      </c>
      <c r="B460" s="23" t="s">
        <v>0</v>
      </c>
      <c r="C460" s="23" t="s">
        <v>63</v>
      </c>
      <c r="D460" s="23" t="s">
        <v>6</v>
      </c>
      <c r="E460" s="23" t="s">
        <v>1</v>
      </c>
      <c r="F460" s="23" t="s">
        <v>7</v>
      </c>
      <c r="G460" s="23" t="s">
        <v>3</v>
      </c>
      <c r="H460" s="2" t="s">
        <v>7722</v>
      </c>
      <c r="I460" s="23" t="s">
        <v>7412</v>
      </c>
      <c r="J460" s="23"/>
      <c r="K460" s="23" t="s">
        <v>9712</v>
      </c>
      <c r="L460" s="23"/>
      <c r="M460" s="23">
        <f>YEAR(Tabla2[[#This Row],[Fecha de creación]])</f>
        <v>2020</v>
      </c>
      <c r="N460" s="23">
        <f>MONTH(Tabla2[[#This Row],[Fecha de creación]])</f>
        <v>9</v>
      </c>
    </row>
    <row r="461" spans="1:14" ht="15" customHeight="1" x14ac:dyDescent="0.25">
      <c r="A461" s="26">
        <v>44093.454745370371</v>
      </c>
      <c r="B461" s="23" t="s">
        <v>0</v>
      </c>
      <c r="C461" s="23" t="s">
        <v>1655</v>
      </c>
      <c r="D461" s="23" t="s">
        <v>1656</v>
      </c>
      <c r="E461" s="23" t="s">
        <v>1</v>
      </c>
      <c r="F461" s="23" t="s">
        <v>22</v>
      </c>
      <c r="G461" s="23" t="s">
        <v>975</v>
      </c>
      <c r="H461" s="2" t="s">
        <v>7742</v>
      </c>
      <c r="I461" s="23" t="s">
        <v>43</v>
      </c>
      <c r="J461" s="23"/>
      <c r="K461" s="23" t="s">
        <v>9712</v>
      </c>
      <c r="L461" s="23"/>
      <c r="M461" s="23">
        <f>YEAR(Tabla2[[#This Row],[Fecha de creación]])</f>
        <v>2020</v>
      </c>
      <c r="N461" s="23">
        <f>MONTH(Tabla2[[#This Row],[Fecha de creación]])</f>
        <v>9</v>
      </c>
    </row>
    <row r="462" spans="1:14" ht="15" customHeight="1" x14ac:dyDescent="0.25">
      <c r="A462" s="26">
        <v>44093.468946759262</v>
      </c>
      <c r="B462" s="23" t="s">
        <v>34</v>
      </c>
      <c r="C462" s="23" t="s">
        <v>64</v>
      </c>
      <c r="D462" s="23" t="s">
        <v>47</v>
      </c>
      <c r="E462" s="23" t="s">
        <v>1</v>
      </c>
      <c r="F462" s="23" t="s">
        <v>7</v>
      </c>
      <c r="G462" s="23" t="s">
        <v>3</v>
      </c>
      <c r="H462" s="2" t="s">
        <v>7745</v>
      </c>
      <c r="I462" s="23" t="s">
        <v>37</v>
      </c>
      <c r="J462" s="23"/>
      <c r="K462" s="23" t="s">
        <v>9712</v>
      </c>
      <c r="L462" s="23"/>
      <c r="M462" s="23">
        <f>YEAR(Tabla2[[#This Row],[Fecha de creación]])</f>
        <v>2020</v>
      </c>
      <c r="N462" s="23">
        <f>MONTH(Tabla2[[#This Row],[Fecha de creación]])</f>
        <v>9</v>
      </c>
    </row>
    <row r="463" spans="1:14" ht="15" customHeight="1" x14ac:dyDescent="0.25">
      <c r="A463" s="26">
        <v>44093.47115740741</v>
      </c>
      <c r="B463" s="23" t="s">
        <v>0</v>
      </c>
      <c r="C463" s="23" t="s">
        <v>1657</v>
      </c>
      <c r="D463" s="23" t="s">
        <v>110</v>
      </c>
      <c r="E463" s="23" t="s">
        <v>1</v>
      </c>
      <c r="F463" s="23" t="s">
        <v>7</v>
      </c>
      <c r="G463" s="23" t="s">
        <v>975</v>
      </c>
      <c r="H463" s="2" t="s">
        <v>7731</v>
      </c>
      <c r="I463" s="23" t="s">
        <v>43</v>
      </c>
      <c r="J463" s="23"/>
      <c r="K463" s="23" t="s">
        <v>9712</v>
      </c>
      <c r="L463" s="23"/>
      <c r="M463" s="23">
        <f>YEAR(Tabla2[[#This Row],[Fecha de creación]])</f>
        <v>2020</v>
      </c>
      <c r="N463" s="23">
        <f>MONTH(Tabla2[[#This Row],[Fecha de creación]])</f>
        <v>9</v>
      </c>
    </row>
    <row r="464" spans="1:14" ht="15" customHeight="1" x14ac:dyDescent="0.25">
      <c r="A464" s="26">
        <v>44093.4762962963</v>
      </c>
      <c r="B464" s="23" t="s">
        <v>0</v>
      </c>
      <c r="C464" s="23" t="s">
        <v>1658</v>
      </c>
      <c r="D464" s="23" t="s">
        <v>123</v>
      </c>
      <c r="E464" s="23" t="s">
        <v>1</v>
      </c>
      <c r="F464" s="23" t="s">
        <v>7</v>
      </c>
      <c r="G464" s="23" t="s">
        <v>975</v>
      </c>
      <c r="H464" s="2" t="s">
        <v>7751</v>
      </c>
      <c r="I464" s="23" t="s">
        <v>43</v>
      </c>
      <c r="J464" s="23"/>
      <c r="K464" s="23" t="s">
        <v>9712</v>
      </c>
      <c r="L464" s="23"/>
      <c r="M464" s="23">
        <f>YEAR(Tabla2[[#This Row],[Fecha de creación]])</f>
        <v>2020</v>
      </c>
      <c r="N464" s="23">
        <f>MONTH(Tabla2[[#This Row],[Fecha de creación]])</f>
        <v>9</v>
      </c>
    </row>
    <row r="465" spans="1:14" ht="15" customHeight="1" x14ac:dyDescent="0.25">
      <c r="A465" s="26">
        <v>44093.497129629628</v>
      </c>
      <c r="B465" s="23" t="s">
        <v>0</v>
      </c>
      <c r="C465" s="23" t="s">
        <v>65</v>
      </c>
      <c r="D465" s="23" t="s">
        <v>66</v>
      </c>
      <c r="E465" s="23" t="s">
        <v>1</v>
      </c>
      <c r="F465" s="23" t="s">
        <v>7</v>
      </c>
      <c r="G465" s="23" t="s">
        <v>3</v>
      </c>
      <c r="H465" s="2" t="s">
        <v>7734</v>
      </c>
      <c r="I465" s="23" t="s">
        <v>7623</v>
      </c>
      <c r="J465" s="23"/>
      <c r="K465" s="23" t="s">
        <v>9712</v>
      </c>
      <c r="L465" s="23"/>
      <c r="M465" s="23">
        <f>YEAR(Tabla2[[#This Row],[Fecha de creación]])</f>
        <v>2020</v>
      </c>
      <c r="N465" s="23">
        <f>MONTH(Tabla2[[#This Row],[Fecha de creación]])</f>
        <v>9</v>
      </c>
    </row>
    <row r="466" spans="1:14" ht="15" customHeight="1" x14ac:dyDescent="0.25">
      <c r="A466" s="26">
        <v>44093.511111111111</v>
      </c>
      <c r="B466" s="23" t="s">
        <v>0</v>
      </c>
      <c r="C466" s="23" t="s">
        <v>1659</v>
      </c>
      <c r="D466" s="23" t="s">
        <v>1660</v>
      </c>
      <c r="E466" s="23" t="s">
        <v>1</v>
      </c>
      <c r="F466" s="23" t="s">
        <v>2</v>
      </c>
      <c r="G466" s="23" t="s">
        <v>975</v>
      </c>
      <c r="H466" s="2" t="s">
        <v>7734</v>
      </c>
      <c r="I466" s="23" t="s">
        <v>43</v>
      </c>
      <c r="J466" s="23"/>
      <c r="K466" s="23" t="s">
        <v>9712</v>
      </c>
      <c r="L466" s="23"/>
      <c r="M466" s="23">
        <f>YEAR(Tabla2[[#This Row],[Fecha de creación]])</f>
        <v>2020</v>
      </c>
      <c r="N466" s="23">
        <f>MONTH(Tabla2[[#This Row],[Fecha de creación]])</f>
        <v>9</v>
      </c>
    </row>
    <row r="467" spans="1:14" ht="15" customHeight="1" x14ac:dyDescent="0.25">
      <c r="A467" s="26">
        <v>44093.513101851851</v>
      </c>
      <c r="B467" s="23" t="s">
        <v>0</v>
      </c>
      <c r="C467" s="23" t="s">
        <v>1661</v>
      </c>
      <c r="D467" s="23" t="s">
        <v>1662</v>
      </c>
      <c r="E467" s="23" t="s">
        <v>1</v>
      </c>
      <c r="F467" s="23" t="s">
        <v>2</v>
      </c>
      <c r="G467" s="23" t="s">
        <v>975</v>
      </c>
      <c r="H467" s="2" t="s">
        <v>7745</v>
      </c>
      <c r="I467" s="23" t="s">
        <v>4</v>
      </c>
      <c r="J467" s="23"/>
      <c r="K467" s="23" t="s">
        <v>9712</v>
      </c>
      <c r="L467" s="23"/>
      <c r="M467" s="23">
        <f>YEAR(Tabla2[[#This Row],[Fecha de creación]])</f>
        <v>2020</v>
      </c>
      <c r="N467" s="23">
        <f>MONTH(Tabla2[[#This Row],[Fecha de creación]])</f>
        <v>9</v>
      </c>
    </row>
    <row r="468" spans="1:14" ht="15" customHeight="1" x14ac:dyDescent="0.25">
      <c r="A468" s="26">
        <v>44093.516539351855</v>
      </c>
      <c r="B468" s="23" t="s">
        <v>19</v>
      </c>
      <c r="C468" s="23" t="s">
        <v>1663</v>
      </c>
      <c r="D468" s="23" t="s">
        <v>1664</v>
      </c>
      <c r="E468" s="23" t="s">
        <v>1</v>
      </c>
      <c r="F468" s="23" t="s">
        <v>7</v>
      </c>
      <c r="G468" s="23" t="s">
        <v>975</v>
      </c>
      <c r="H468" s="2" t="s">
        <v>7745</v>
      </c>
      <c r="I468" s="23" t="s">
        <v>23</v>
      </c>
      <c r="J468" s="23"/>
      <c r="K468" s="23" t="s">
        <v>9712</v>
      </c>
      <c r="L468" s="23"/>
      <c r="M468" s="23">
        <f>YEAR(Tabla2[[#This Row],[Fecha de creación]])</f>
        <v>2020</v>
      </c>
      <c r="N468" s="23">
        <f>MONTH(Tabla2[[#This Row],[Fecha de creación]])</f>
        <v>9</v>
      </c>
    </row>
    <row r="469" spans="1:14" ht="15" customHeight="1" x14ac:dyDescent="0.25">
      <c r="A469" s="26">
        <v>44093.520405092589</v>
      </c>
      <c r="B469" s="23" t="s">
        <v>0</v>
      </c>
      <c r="C469" s="23" t="s">
        <v>67</v>
      </c>
      <c r="D469" s="23" t="s">
        <v>68</v>
      </c>
      <c r="E469" s="23" t="s">
        <v>1</v>
      </c>
      <c r="F469" s="23" t="s">
        <v>7</v>
      </c>
      <c r="G469" s="23" t="s">
        <v>3</v>
      </c>
      <c r="H469" s="2" t="s">
        <v>7734</v>
      </c>
      <c r="I469" s="23" t="s">
        <v>7623</v>
      </c>
      <c r="J469" s="23"/>
      <c r="K469" s="23" t="s">
        <v>9712</v>
      </c>
      <c r="L469" s="23"/>
      <c r="M469" s="23">
        <f>YEAR(Tabla2[[#This Row],[Fecha de creación]])</f>
        <v>2020</v>
      </c>
      <c r="N469" s="23">
        <f>MONTH(Tabla2[[#This Row],[Fecha de creación]])</f>
        <v>9</v>
      </c>
    </row>
    <row r="470" spans="1:14" ht="15" customHeight="1" x14ac:dyDescent="0.25">
      <c r="A470" s="26">
        <v>44093.524085648147</v>
      </c>
      <c r="B470" s="23" t="s">
        <v>0</v>
      </c>
      <c r="C470" s="23" t="s">
        <v>69</v>
      </c>
      <c r="D470" s="23" t="s">
        <v>68</v>
      </c>
      <c r="E470" s="23" t="s">
        <v>1</v>
      </c>
      <c r="F470" s="23" t="s">
        <v>7</v>
      </c>
      <c r="G470" s="23" t="s">
        <v>3</v>
      </c>
      <c r="H470" s="2" t="s">
        <v>7734</v>
      </c>
      <c r="I470" s="23" t="s">
        <v>7760</v>
      </c>
      <c r="J470" s="23"/>
      <c r="K470" s="23" t="s">
        <v>9712</v>
      </c>
      <c r="L470" s="23"/>
      <c r="M470" s="23">
        <f>YEAR(Tabla2[[#This Row],[Fecha de creación]])</f>
        <v>2020</v>
      </c>
      <c r="N470" s="23">
        <f>MONTH(Tabla2[[#This Row],[Fecha de creación]])</f>
        <v>9</v>
      </c>
    </row>
    <row r="471" spans="1:14" ht="15" customHeight="1" x14ac:dyDescent="0.25">
      <c r="A471" s="26">
        <v>44093.526307870372</v>
      </c>
      <c r="B471" s="23" t="s">
        <v>0</v>
      </c>
      <c r="C471" s="23" t="s">
        <v>1665</v>
      </c>
      <c r="D471" s="23" t="s">
        <v>6</v>
      </c>
      <c r="E471" s="23" t="s">
        <v>1</v>
      </c>
      <c r="F471" s="23" t="s">
        <v>7</v>
      </c>
      <c r="G471" s="23" t="s">
        <v>975</v>
      </c>
      <c r="H471" s="2" t="s">
        <v>7722</v>
      </c>
      <c r="I471" s="23" t="s">
        <v>7412</v>
      </c>
      <c r="J471" s="23"/>
      <c r="K471" s="23" t="s">
        <v>9712</v>
      </c>
      <c r="L471" s="23"/>
      <c r="M471" s="23">
        <f>YEAR(Tabla2[[#This Row],[Fecha de creación]])</f>
        <v>2020</v>
      </c>
      <c r="N471" s="23">
        <f>MONTH(Tabla2[[#This Row],[Fecha de creación]])</f>
        <v>9</v>
      </c>
    </row>
    <row r="472" spans="1:14" ht="15" customHeight="1" x14ac:dyDescent="0.25">
      <c r="A472" s="26">
        <v>44093.529016203705</v>
      </c>
      <c r="B472" s="23" t="s">
        <v>0</v>
      </c>
      <c r="C472" s="23" t="s">
        <v>1666</v>
      </c>
      <c r="D472" s="23" t="s">
        <v>1667</v>
      </c>
      <c r="E472" s="23" t="s">
        <v>1</v>
      </c>
      <c r="F472" s="23" t="s">
        <v>22</v>
      </c>
      <c r="G472" s="23" t="s">
        <v>975</v>
      </c>
      <c r="H472" s="2" t="s">
        <v>7745</v>
      </c>
      <c r="I472" s="23" t="s">
        <v>4</v>
      </c>
      <c r="J472" s="23"/>
      <c r="K472" s="23" t="s">
        <v>9712</v>
      </c>
      <c r="L472" s="23"/>
      <c r="M472" s="23">
        <f>YEAR(Tabla2[[#This Row],[Fecha de creación]])</f>
        <v>2020</v>
      </c>
      <c r="N472" s="23">
        <f>MONTH(Tabla2[[#This Row],[Fecha de creación]])</f>
        <v>9</v>
      </c>
    </row>
    <row r="473" spans="1:14" ht="15" customHeight="1" x14ac:dyDescent="0.25">
      <c r="A473" s="26">
        <v>44093.534618055557</v>
      </c>
      <c r="B473" s="23" t="s">
        <v>0</v>
      </c>
      <c r="C473" s="23" t="s">
        <v>70</v>
      </c>
      <c r="D473" s="23" t="s">
        <v>68</v>
      </c>
      <c r="E473" s="23" t="s">
        <v>1</v>
      </c>
      <c r="F473" s="23" t="s">
        <v>7</v>
      </c>
      <c r="G473" s="23" t="s">
        <v>3</v>
      </c>
      <c r="H473" s="2" t="s">
        <v>7734</v>
      </c>
      <c r="I473" s="23" t="s">
        <v>43</v>
      </c>
      <c r="J473" s="23"/>
      <c r="K473" s="23" t="s">
        <v>9712</v>
      </c>
      <c r="L473" s="23"/>
      <c r="M473" s="23">
        <f>YEAR(Tabla2[[#This Row],[Fecha de creación]])</f>
        <v>2020</v>
      </c>
      <c r="N473" s="23">
        <f>MONTH(Tabla2[[#This Row],[Fecha de creación]])</f>
        <v>9</v>
      </c>
    </row>
    <row r="474" spans="1:14" ht="15" customHeight="1" x14ac:dyDescent="0.25">
      <c r="A474" s="26">
        <v>44093.534768518519</v>
      </c>
      <c r="B474" s="23" t="s">
        <v>0</v>
      </c>
      <c r="C474" s="23" t="s">
        <v>1668</v>
      </c>
      <c r="D474" s="23" t="s">
        <v>21</v>
      </c>
      <c r="E474" s="23" t="s">
        <v>1</v>
      </c>
      <c r="F474" s="23" t="s">
        <v>7</v>
      </c>
      <c r="G474" s="23" t="s">
        <v>975</v>
      </c>
      <c r="H474" s="2" t="s">
        <v>7744</v>
      </c>
      <c r="I474" s="23" t="s">
        <v>7412</v>
      </c>
      <c r="J474" s="23"/>
      <c r="K474" s="23" t="s">
        <v>9712</v>
      </c>
      <c r="L474" s="23"/>
      <c r="M474" s="23">
        <f>YEAR(Tabla2[[#This Row],[Fecha de creación]])</f>
        <v>2020</v>
      </c>
      <c r="N474" s="23">
        <f>MONTH(Tabla2[[#This Row],[Fecha de creación]])</f>
        <v>9</v>
      </c>
    </row>
    <row r="475" spans="1:14" ht="15" customHeight="1" x14ac:dyDescent="0.25">
      <c r="A475" s="26">
        <v>44093.56459490741</v>
      </c>
      <c r="B475" s="23" t="s">
        <v>19</v>
      </c>
      <c r="C475" s="23" t="s">
        <v>1669</v>
      </c>
      <c r="D475" s="23" t="s">
        <v>1670</v>
      </c>
      <c r="E475" s="23" t="s">
        <v>1</v>
      </c>
      <c r="F475" s="23" t="s">
        <v>22</v>
      </c>
      <c r="G475" s="23" t="s">
        <v>975</v>
      </c>
      <c r="H475" s="2" t="s">
        <v>7752</v>
      </c>
      <c r="I475" s="23" t="s">
        <v>23</v>
      </c>
      <c r="J475" s="23"/>
      <c r="K475" s="23" t="s">
        <v>9712</v>
      </c>
      <c r="L475" s="23"/>
      <c r="M475" s="23">
        <f>YEAR(Tabla2[[#This Row],[Fecha de creación]])</f>
        <v>2020</v>
      </c>
      <c r="N475" s="23">
        <f>MONTH(Tabla2[[#This Row],[Fecha de creación]])</f>
        <v>9</v>
      </c>
    </row>
    <row r="476" spans="1:14" ht="15" customHeight="1" x14ac:dyDescent="0.25">
      <c r="A476" s="26">
        <v>44093.642870370371</v>
      </c>
      <c r="B476" s="23" t="s">
        <v>0</v>
      </c>
      <c r="C476" s="23" t="s">
        <v>1671</v>
      </c>
      <c r="D476" s="23" t="s">
        <v>49</v>
      </c>
      <c r="E476" s="23" t="s">
        <v>1</v>
      </c>
      <c r="F476" s="23" t="s">
        <v>22</v>
      </c>
      <c r="G476" s="23" t="s">
        <v>975</v>
      </c>
      <c r="H476" s="2" t="s">
        <v>7745</v>
      </c>
      <c r="I476" s="23" t="s">
        <v>7412</v>
      </c>
      <c r="J476" s="23"/>
      <c r="K476" s="23" t="s">
        <v>9712</v>
      </c>
      <c r="L476" s="23"/>
      <c r="M476" s="23">
        <f>YEAR(Tabla2[[#This Row],[Fecha de creación]])</f>
        <v>2020</v>
      </c>
      <c r="N476" s="23">
        <f>MONTH(Tabla2[[#This Row],[Fecha de creación]])</f>
        <v>9</v>
      </c>
    </row>
    <row r="477" spans="1:14" ht="15" customHeight="1" x14ac:dyDescent="0.25">
      <c r="A477" s="26">
        <v>44093.654861111114</v>
      </c>
      <c r="B477" s="23" t="s">
        <v>0</v>
      </c>
      <c r="C477" s="23" t="s">
        <v>1672</v>
      </c>
      <c r="D477" s="23" t="s">
        <v>123</v>
      </c>
      <c r="E477" s="23" t="s">
        <v>1</v>
      </c>
      <c r="F477" s="23" t="s">
        <v>7</v>
      </c>
      <c r="G477" s="23" t="s">
        <v>975</v>
      </c>
      <c r="H477" s="2" t="s">
        <v>7751</v>
      </c>
      <c r="I477" s="23" t="s">
        <v>43</v>
      </c>
      <c r="J477" s="23"/>
      <c r="K477" s="23" t="s">
        <v>9712</v>
      </c>
      <c r="L477" s="23"/>
      <c r="M477" s="23">
        <f>YEAR(Tabla2[[#This Row],[Fecha de creación]])</f>
        <v>2020</v>
      </c>
      <c r="N477" s="23">
        <f>MONTH(Tabla2[[#This Row],[Fecha de creación]])</f>
        <v>9</v>
      </c>
    </row>
    <row r="478" spans="1:14" ht="15" customHeight="1" x14ac:dyDescent="0.25">
      <c r="A478" s="26">
        <v>44093.659062500003</v>
      </c>
      <c r="B478" s="23" t="s">
        <v>0</v>
      </c>
      <c r="C478" s="23" t="s">
        <v>1673</v>
      </c>
      <c r="D478" s="23" t="s">
        <v>1674</v>
      </c>
      <c r="E478" s="23" t="s">
        <v>1</v>
      </c>
      <c r="F478" s="23" t="s">
        <v>22</v>
      </c>
      <c r="G478" s="23" t="s">
        <v>975</v>
      </c>
      <c r="H478" s="2" t="s">
        <v>7737</v>
      </c>
      <c r="I478" s="23" t="s">
        <v>43</v>
      </c>
      <c r="J478" s="23"/>
      <c r="K478" s="23" t="s">
        <v>9712</v>
      </c>
      <c r="L478" s="23"/>
      <c r="M478" s="23">
        <f>YEAR(Tabla2[[#This Row],[Fecha de creación]])</f>
        <v>2020</v>
      </c>
      <c r="N478" s="23">
        <f>MONTH(Tabla2[[#This Row],[Fecha de creación]])</f>
        <v>9</v>
      </c>
    </row>
    <row r="479" spans="1:14" ht="15" customHeight="1" x14ac:dyDescent="0.25">
      <c r="A479" s="26">
        <v>44095.407187500001</v>
      </c>
      <c r="B479" s="23" t="s">
        <v>19</v>
      </c>
      <c r="C479" s="23" t="s">
        <v>1675</v>
      </c>
      <c r="D479" s="23" t="s">
        <v>1676</v>
      </c>
      <c r="E479" s="23" t="s">
        <v>1</v>
      </c>
      <c r="F479" s="23" t="s">
        <v>22</v>
      </c>
      <c r="G479" s="23" t="s">
        <v>975</v>
      </c>
      <c r="H479" s="2" t="s">
        <v>7743</v>
      </c>
      <c r="I479" s="23" t="s">
        <v>23</v>
      </c>
      <c r="J479" s="23"/>
      <c r="K479" s="23" t="s">
        <v>9712</v>
      </c>
      <c r="L479" s="23"/>
      <c r="M479" s="23">
        <f>YEAR(Tabla2[[#This Row],[Fecha de creación]])</f>
        <v>2020</v>
      </c>
      <c r="N479" s="23">
        <f>MONTH(Tabla2[[#This Row],[Fecha de creación]])</f>
        <v>9</v>
      </c>
    </row>
    <row r="480" spans="1:14" ht="15" customHeight="1" x14ac:dyDescent="0.25">
      <c r="A480" s="26">
        <v>44095.416087962964</v>
      </c>
      <c r="B480" s="23" t="s">
        <v>0</v>
      </c>
      <c r="C480" s="23" t="s">
        <v>1677</v>
      </c>
      <c r="D480" s="23" t="s">
        <v>1678</v>
      </c>
      <c r="E480" s="23" t="s">
        <v>1</v>
      </c>
      <c r="F480" s="23" t="s">
        <v>22</v>
      </c>
      <c r="G480" s="23" t="s">
        <v>975</v>
      </c>
      <c r="H480" s="2" t="s">
        <v>7745</v>
      </c>
      <c r="I480" s="23" t="s">
        <v>4</v>
      </c>
      <c r="J480" s="23"/>
      <c r="K480" s="23" t="s">
        <v>9712</v>
      </c>
      <c r="L480" s="23"/>
      <c r="M480" s="23">
        <f>YEAR(Tabla2[[#This Row],[Fecha de creación]])</f>
        <v>2020</v>
      </c>
      <c r="N480" s="23">
        <f>MONTH(Tabla2[[#This Row],[Fecha de creación]])</f>
        <v>9</v>
      </c>
    </row>
    <row r="481" spans="1:14" ht="15" customHeight="1" x14ac:dyDescent="0.25">
      <c r="A481" s="26">
        <v>44095.424259259256</v>
      </c>
      <c r="B481" s="23" t="s">
        <v>0</v>
      </c>
      <c r="C481" s="23" t="s">
        <v>71</v>
      </c>
      <c r="D481" s="23" t="s">
        <v>6</v>
      </c>
      <c r="E481" s="23" t="s">
        <v>1</v>
      </c>
      <c r="F481" s="23" t="s">
        <v>7</v>
      </c>
      <c r="G481" s="23" t="s">
        <v>3</v>
      </c>
      <c r="H481" s="2" t="s">
        <v>7722</v>
      </c>
      <c r="I481" s="23" t="s">
        <v>4</v>
      </c>
      <c r="J481" s="23"/>
      <c r="K481" s="23" t="s">
        <v>9712</v>
      </c>
      <c r="L481" s="23"/>
      <c r="M481" s="23">
        <f>YEAR(Tabla2[[#This Row],[Fecha de creación]])</f>
        <v>2020</v>
      </c>
      <c r="N481" s="23">
        <f>MONTH(Tabla2[[#This Row],[Fecha de creación]])</f>
        <v>9</v>
      </c>
    </row>
    <row r="482" spans="1:14" ht="15" customHeight="1" x14ac:dyDescent="0.25">
      <c r="A482" s="26">
        <v>44095.431944444441</v>
      </c>
      <c r="B482" s="23" t="s">
        <v>0</v>
      </c>
      <c r="C482" s="23" t="s">
        <v>1679</v>
      </c>
      <c r="D482" s="23" t="s">
        <v>49</v>
      </c>
      <c r="E482" s="23" t="s">
        <v>1</v>
      </c>
      <c r="F482" s="23" t="s">
        <v>7</v>
      </c>
      <c r="G482" s="23" t="s">
        <v>975</v>
      </c>
      <c r="H482" s="2" t="s">
        <v>7745</v>
      </c>
      <c r="I482" s="23" t="s">
        <v>43</v>
      </c>
      <c r="J482" s="23"/>
      <c r="K482" s="23" t="s">
        <v>9712</v>
      </c>
      <c r="L482" s="23"/>
      <c r="M482" s="23">
        <f>YEAR(Tabla2[[#This Row],[Fecha de creación]])</f>
        <v>2020</v>
      </c>
      <c r="N482" s="23">
        <f>MONTH(Tabla2[[#This Row],[Fecha de creación]])</f>
        <v>9</v>
      </c>
    </row>
    <row r="483" spans="1:14" ht="15" customHeight="1" x14ac:dyDescent="0.25">
      <c r="A483" s="26">
        <v>44095.461504629631</v>
      </c>
      <c r="B483" s="23" t="s">
        <v>0</v>
      </c>
      <c r="C483" s="23" t="s">
        <v>1680</v>
      </c>
      <c r="D483" s="23" t="s">
        <v>1681</v>
      </c>
      <c r="E483" s="23" t="s">
        <v>1</v>
      </c>
      <c r="F483" s="23" t="s">
        <v>22</v>
      </c>
      <c r="G483" s="23" t="s">
        <v>975</v>
      </c>
      <c r="H483" s="2" t="s">
        <v>7731</v>
      </c>
      <c r="I483" s="23" t="s">
        <v>4</v>
      </c>
      <c r="J483" s="23"/>
      <c r="K483" s="23" t="s">
        <v>9712</v>
      </c>
      <c r="L483" s="23"/>
      <c r="M483" s="23">
        <f>YEAR(Tabla2[[#This Row],[Fecha de creación]])</f>
        <v>2020</v>
      </c>
      <c r="N483" s="23">
        <f>MONTH(Tabla2[[#This Row],[Fecha de creación]])</f>
        <v>9</v>
      </c>
    </row>
    <row r="484" spans="1:14" ht="15" customHeight="1" x14ac:dyDescent="0.25">
      <c r="A484" s="26">
        <v>44095.496412037035</v>
      </c>
      <c r="B484" s="23" t="s">
        <v>19</v>
      </c>
      <c r="C484" s="23" t="s">
        <v>1682</v>
      </c>
      <c r="D484" s="23" t="s">
        <v>1683</v>
      </c>
      <c r="E484" s="23" t="s">
        <v>1</v>
      </c>
      <c r="F484" s="23" t="s">
        <v>22</v>
      </c>
      <c r="G484" s="23" t="s">
        <v>975</v>
      </c>
      <c r="H484" s="2" t="s">
        <v>7728</v>
      </c>
      <c r="I484" s="23" t="s">
        <v>23</v>
      </c>
      <c r="J484" s="23"/>
      <c r="K484" s="23" t="s">
        <v>9712</v>
      </c>
      <c r="L484" s="23"/>
      <c r="M484" s="23">
        <f>YEAR(Tabla2[[#This Row],[Fecha de creación]])</f>
        <v>2020</v>
      </c>
      <c r="N484" s="23">
        <f>MONTH(Tabla2[[#This Row],[Fecha de creación]])</f>
        <v>9</v>
      </c>
    </row>
    <row r="485" spans="1:14" ht="15" customHeight="1" x14ac:dyDescent="0.25">
      <c r="A485" s="26">
        <v>44095.497893518521</v>
      </c>
      <c r="B485" s="23" t="s">
        <v>0</v>
      </c>
      <c r="C485" s="23" t="s">
        <v>1684</v>
      </c>
      <c r="D485" s="23" t="s">
        <v>581</v>
      </c>
      <c r="E485" s="23" t="s">
        <v>1</v>
      </c>
      <c r="F485" s="23" t="s">
        <v>2</v>
      </c>
      <c r="G485" s="23" t="s">
        <v>975</v>
      </c>
      <c r="H485" s="2" t="s">
        <v>7734</v>
      </c>
      <c r="I485" s="23" t="s">
        <v>43</v>
      </c>
      <c r="J485" s="23"/>
      <c r="K485" s="23" t="s">
        <v>9712</v>
      </c>
      <c r="L485" s="23"/>
      <c r="M485" s="23">
        <f>YEAR(Tabla2[[#This Row],[Fecha de creación]])</f>
        <v>2020</v>
      </c>
      <c r="N485" s="23">
        <f>MONTH(Tabla2[[#This Row],[Fecha de creación]])</f>
        <v>9</v>
      </c>
    </row>
    <row r="486" spans="1:14" ht="15" customHeight="1" x14ac:dyDescent="0.25">
      <c r="A486" s="26">
        <v>44095.507731481484</v>
      </c>
      <c r="B486" s="23" t="s">
        <v>0</v>
      </c>
      <c r="C486" s="23" t="s">
        <v>1685</v>
      </c>
      <c r="D486" s="23" t="s">
        <v>1686</v>
      </c>
      <c r="E486" s="23" t="s">
        <v>1</v>
      </c>
      <c r="F486" s="23" t="s">
        <v>22</v>
      </c>
      <c r="G486" s="23" t="s">
        <v>975</v>
      </c>
      <c r="H486" s="2" t="s">
        <v>7745</v>
      </c>
      <c r="I486" s="23" t="s">
        <v>4</v>
      </c>
      <c r="J486" s="23"/>
      <c r="K486" s="23" t="s">
        <v>9712</v>
      </c>
      <c r="L486" s="23"/>
      <c r="M486" s="23">
        <f>YEAR(Tabla2[[#This Row],[Fecha de creación]])</f>
        <v>2020</v>
      </c>
      <c r="N486" s="23">
        <f>MONTH(Tabla2[[#This Row],[Fecha de creación]])</f>
        <v>9</v>
      </c>
    </row>
    <row r="487" spans="1:14" ht="15" customHeight="1" x14ac:dyDescent="0.25">
      <c r="A487" s="26">
        <v>44095.514340277776</v>
      </c>
      <c r="B487" s="23" t="s">
        <v>0</v>
      </c>
      <c r="C487" s="23" t="s">
        <v>1687</v>
      </c>
      <c r="D487" s="23" t="s">
        <v>1065</v>
      </c>
      <c r="E487" s="23" t="s">
        <v>1</v>
      </c>
      <c r="F487" s="23" t="s">
        <v>22</v>
      </c>
      <c r="G487" s="23" t="s">
        <v>975</v>
      </c>
      <c r="H487" s="2" t="s">
        <v>7745</v>
      </c>
      <c r="I487" s="23" t="s">
        <v>4</v>
      </c>
      <c r="J487" s="23"/>
      <c r="K487" s="23" t="s">
        <v>9712</v>
      </c>
      <c r="L487" s="23"/>
      <c r="M487" s="23">
        <f>YEAR(Tabla2[[#This Row],[Fecha de creación]])</f>
        <v>2020</v>
      </c>
      <c r="N487" s="23">
        <f>MONTH(Tabla2[[#This Row],[Fecha de creación]])</f>
        <v>9</v>
      </c>
    </row>
    <row r="488" spans="1:14" ht="15" customHeight="1" x14ac:dyDescent="0.25">
      <c r="A488" s="26">
        <v>44095.520231481481</v>
      </c>
      <c r="B488" s="23" t="s">
        <v>100</v>
      </c>
      <c r="C488" s="23" t="s">
        <v>1688</v>
      </c>
      <c r="D488" s="23" t="s">
        <v>49</v>
      </c>
      <c r="E488" s="23" t="s">
        <v>1</v>
      </c>
      <c r="F488" s="23" t="s">
        <v>22</v>
      </c>
      <c r="G488" s="23" t="s">
        <v>975</v>
      </c>
      <c r="H488" s="2" t="s">
        <v>7745</v>
      </c>
      <c r="I488" s="23" t="s">
        <v>1653</v>
      </c>
      <c r="J488" s="23"/>
      <c r="K488" s="23" t="s">
        <v>9712</v>
      </c>
      <c r="L488" s="23"/>
      <c r="M488" s="23">
        <f>YEAR(Tabla2[[#This Row],[Fecha de creación]])</f>
        <v>2020</v>
      </c>
      <c r="N488" s="23">
        <f>MONTH(Tabla2[[#This Row],[Fecha de creación]])</f>
        <v>9</v>
      </c>
    </row>
    <row r="489" spans="1:14" ht="15" customHeight="1" x14ac:dyDescent="0.25">
      <c r="A489" s="26">
        <v>44095.601944444446</v>
      </c>
      <c r="B489" s="23" t="s">
        <v>19</v>
      </c>
      <c r="C489" s="23" t="s">
        <v>1689</v>
      </c>
      <c r="D489" s="23" t="s">
        <v>1690</v>
      </c>
      <c r="E489" s="23" t="s">
        <v>1</v>
      </c>
      <c r="F489" s="23" t="s">
        <v>22</v>
      </c>
      <c r="G489" s="23" t="s">
        <v>975</v>
      </c>
      <c r="H489" s="2" t="s">
        <v>7734</v>
      </c>
      <c r="I489" s="23" t="s">
        <v>23</v>
      </c>
      <c r="J489" s="23"/>
      <c r="K489" s="23" t="s">
        <v>9712</v>
      </c>
      <c r="L489" s="23"/>
      <c r="M489" s="23">
        <f>YEAR(Tabla2[[#This Row],[Fecha de creación]])</f>
        <v>2020</v>
      </c>
      <c r="N489" s="23">
        <f>MONTH(Tabla2[[#This Row],[Fecha de creación]])</f>
        <v>9</v>
      </c>
    </row>
    <row r="490" spans="1:14" ht="15" customHeight="1" x14ac:dyDescent="0.25">
      <c r="A490" s="26">
        <v>44095.60664351852</v>
      </c>
      <c r="B490" s="23" t="s">
        <v>0</v>
      </c>
      <c r="C490" s="23" t="s">
        <v>1691</v>
      </c>
      <c r="D490" s="23" t="s">
        <v>49</v>
      </c>
      <c r="E490" s="23" t="s">
        <v>1</v>
      </c>
      <c r="F490" s="23" t="s">
        <v>7</v>
      </c>
      <c r="G490" s="23" t="s">
        <v>975</v>
      </c>
      <c r="H490" s="2" t="s">
        <v>7745</v>
      </c>
      <c r="I490" s="23" t="s">
        <v>43</v>
      </c>
      <c r="J490" s="23"/>
      <c r="K490" s="23" t="s">
        <v>9712</v>
      </c>
      <c r="L490" s="23"/>
      <c r="M490" s="23">
        <f>YEAR(Tabla2[[#This Row],[Fecha de creación]])</f>
        <v>2020</v>
      </c>
      <c r="N490" s="23">
        <f>MONTH(Tabla2[[#This Row],[Fecha de creación]])</f>
        <v>9</v>
      </c>
    </row>
    <row r="491" spans="1:14" ht="15" customHeight="1" x14ac:dyDescent="0.25">
      <c r="A491" s="26">
        <v>44095.61440972222</v>
      </c>
      <c r="B491" s="23" t="s">
        <v>0</v>
      </c>
      <c r="C491" s="23" t="s">
        <v>1692</v>
      </c>
      <c r="D491" s="23" t="s">
        <v>1693</v>
      </c>
      <c r="E491" s="23" t="s">
        <v>1</v>
      </c>
      <c r="F491" s="23" t="s">
        <v>7</v>
      </c>
      <c r="G491" s="23" t="s">
        <v>975</v>
      </c>
      <c r="H491" s="2" t="s">
        <v>7731</v>
      </c>
      <c r="I491" s="23" t="s">
        <v>43</v>
      </c>
      <c r="J491" s="23"/>
      <c r="K491" s="23" t="s">
        <v>9712</v>
      </c>
      <c r="L491" s="23"/>
      <c r="M491" s="23">
        <f>YEAR(Tabla2[[#This Row],[Fecha de creación]])</f>
        <v>2020</v>
      </c>
      <c r="N491" s="23">
        <f>MONTH(Tabla2[[#This Row],[Fecha de creación]])</f>
        <v>9</v>
      </c>
    </row>
    <row r="492" spans="1:14" ht="15" customHeight="1" x14ac:dyDescent="0.25">
      <c r="A492" s="26">
        <v>44095.617511574077</v>
      </c>
      <c r="B492" s="23" t="s">
        <v>0</v>
      </c>
      <c r="C492" s="23" t="s">
        <v>1694</v>
      </c>
      <c r="D492" s="23" t="s">
        <v>1015</v>
      </c>
      <c r="E492" s="23" t="s">
        <v>1</v>
      </c>
      <c r="F492" s="23" t="s">
        <v>22</v>
      </c>
      <c r="G492" s="23" t="s">
        <v>975</v>
      </c>
      <c r="H492" s="2" t="s">
        <v>7743</v>
      </c>
      <c r="I492" s="23" t="s">
        <v>43</v>
      </c>
      <c r="J492" s="23"/>
      <c r="K492" s="23" t="s">
        <v>9712</v>
      </c>
      <c r="L492" s="23"/>
      <c r="M492" s="23">
        <f>YEAR(Tabla2[[#This Row],[Fecha de creación]])</f>
        <v>2020</v>
      </c>
      <c r="N492" s="23">
        <f>MONTH(Tabla2[[#This Row],[Fecha de creación]])</f>
        <v>9</v>
      </c>
    </row>
    <row r="493" spans="1:14" ht="15" customHeight="1" x14ac:dyDescent="0.25">
      <c r="A493" s="26">
        <v>44095.621157407404</v>
      </c>
      <c r="B493" s="23" t="s">
        <v>0</v>
      </c>
      <c r="C493" s="23" t="s">
        <v>1695</v>
      </c>
      <c r="D493" s="23" t="s">
        <v>1696</v>
      </c>
      <c r="E493" s="23" t="s">
        <v>1</v>
      </c>
      <c r="F493" s="23" t="s">
        <v>22</v>
      </c>
      <c r="G493" s="23" t="s">
        <v>975</v>
      </c>
      <c r="H493" s="2" t="s">
        <v>7738</v>
      </c>
      <c r="I493" s="23" t="s">
        <v>43</v>
      </c>
      <c r="J493" s="23"/>
      <c r="K493" s="23" t="s">
        <v>9712</v>
      </c>
      <c r="L493" s="23"/>
      <c r="M493" s="23">
        <f>YEAR(Tabla2[[#This Row],[Fecha de creación]])</f>
        <v>2020</v>
      </c>
      <c r="N493" s="23">
        <f>MONTH(Tabla2[[#This Row],[Fecha de creación]])</f>
        <v>9</v>
      </c>
    </row>
    <row r="494" spans="1:14" ht="15" customHeight="1" x14ac:dyDescent="0.25">
      <c r="A494" s="26">
        <v>44095.628692129627</v>
      </c>
      <c r="B494" s="23" t="s">
        <v>19</v>
      </c>
      <c r="C494" s="23" t="s">
        <v>72</v>
      </c>
      <c r="D494" s="23" t="s">
        <v>73</v>
      </c>
      <c r="E494" s="23" t="s">
        <v>1</v>
      </c>
      <c r="F494" s="23" t="s">
        <v>22</v>
      </c>
      <c r="G494" s="23" t="s">
        <v>3</v>
      </c>
      <c r="H494" s="2" t="s">
        <v>7728</v>
      </c>
      <c r="I494" s="23" t="s">
        <v>23</v>
      </c>
      <c r="J494" s="23"/>
      <c r="K494" s="23" t="s">
        <v>9712</v>
      </c>
      <c r="L494" s="23"/>
      <c r="M494" s="23">
        <f>YEAR(Tabla2[[#This Row],[Fecha de creación]])</f>
        <v>2020</v>
      </c>
      <c r="N494" s="23">
        <f>MONTH(Tabla2[[#This Row],[Fecha de creación]])</f>
        <v>9</v>
      </c>
    </row>
    <row r="495" spans="1:14" ht="15" customHeight="1" x14ac:dyDescent="0.25">
      <c r="A495" s="26">
        <v>44095.663275462961</v>
      </c>
      <c r="B495" s="23" t="s">
        <v>0</v>
      </c>
      <c r="C495" s="23" t="s">
        <v>74</v>
      </c>
      <c r="D495" s="23" t="s">
        <v>68</v>
      </c>
      <c r="E495" s="23" t="s">
        <v>1</v>
      </c>
      <c r="F495" s="23" t="s">
        <v>7</v>
      </c>
      <c r="G495" s="23" t="s">
        <v>3</v>
      </c>
      <c r="H495" s="2" t="s">
        <v>7734</v>
      </c>
      <c r="I495" s="23" t="s">
        <v>28</v>
      </c>
      <c r="J495" s="23"/>
      <c r="K495" s="23" t="s">
        <v>9712</v>
      </c>
      <c r="L495" s="23"/>
      <c r="M495" s="23">
        <f>YEAR(Tabla2[[#This Row],[Fecha de creación]])</f>
        <v>2020</v>
      </c>
      <c r="N495" s="23">
        <f>MONTH(Tabla2[[#This Row],[Fecha de creación]])</f>
        <v>9</v>
      </c>
    </row>
    <row r="496" spans="1:14" ht="15" customHeight="1" x14ac:dyDescent="0.25">
      <c r="A496" s="26">
        <v>44095.676018518519</v>
      </c>
      <c r="B496" s="23" t="s">
        <v>19</v>
      </c>
      <c r="C496" s="23" t="s">
        <v>1697</v>
      </c>
      <c r="D496" s="23" t="s">
        <v>1698</v>
      </c>
      <c r="E496" s="23" t="s">
        <v>1</v>
      </c>
      <c r="F496" s="23" t="s">
        <v>22</v>
      </c>
      <c r="G496" s="23" t="s">
        <v>975</v>
      </c>
      <c r="H496" s="2" t="s">
        <v>7737</v>
      </c>
      <c r="I496" s="23" t="s">
        <v>23</v>
      </c>
      <c r="J496" s="23"/>
      <c r="K496" s="23" t="s">
        <v>9712</v>
      </c>
      <c r="L496" s="23"/>
      <c r="M496" s="23">
        <f>YEAR(Tabla2[[#This Row],[Fecha de creación]])</f>
        <v>2020</v>
      </c>
      <c r="N496" s="23">
        <f>MONTH(Tabla2[[#This Row],[Fecha de creación]])</f>
        <v>9</v>
      </c>
    </row>
    <row r="497" spans="1:14" ht="15" customHeight="1" x14ac:dyDescent="0.25">
      <c r="A497" s="26">
        <v>44095.689375000002</v>
      </c>
      <c r="B497" s="23" t="s">
        <v>19</v>
      </c>
      <c r="C497" s="23" t="s">
        <v>1699</v>
      </c>
      <c r="D497" s="23" t="s">
        <v>1700</v>
      </c>
      <c r="E497" s="23" t="s">
        <v>1</v>
      </c>
      <c r="F497" s="23" t="s">
        <v>7</v>
      </c>
      <c r="G497" s="23" t="s">
        <v>975</v>
      </c>
      <c r="H497" s="2" t="s">
        <v>7722</v>
      </c>
      <c r="I497" s="23" t="s">
        <v>23</v>
      </c>
      <c r="J497" s="23"/>
      <c r="K497" s="23" t="s">
        <v>9712</v>
      </c>
      <c r="L497" s="23"/>
      <c r="M497" s="23">
        <f>YEAR(Tabla2[[#This Row],[Fecha de creación]])</f>
        <v>2020</v>
      </c>
      <c r="N497" s="23">
        <f>MONTH(Tabla2[[#This Row],[Fecha de creación]])</f>
        <v>9</v>
      </c>
    </row>
    <row r="498" spans="1:14" ht="15" customHeight="1" x14ac:dyDescent="0.25">
      <c r="A498" s="26">
        <v>44095.708194444444</v>
      </c>
      <c r="B498" s="23" t="s">
        <v>19</v>
      </c>
      <c r="C498" s="23" t="s">
        <v>1701</v>
      </c>
      <c r="D498" s="23" t="s">
        <v>1702</v>
      </c>
      <c r="E498" s="23" t="s">
        <v>1</v>
      </c>
      <c r="F498" s="23" t="s">
        <v>22</v>
      </c>
      <c r="G498" s="23" t="s">
        <v>975</v>
      </c>
      <c r="H498" s="2" t="s">
        <v>7728</v>
      </c>
      <c r="I498" s="23" t="s">
        <v>23</v>
      </c>
      <c r="J498" s="23"/>
      <c r="K498" s="23" t="s">
        <v>9712</v>
      </c>
      <c r="L498" s="23"/>
      <c r="M498" s="23">
        <f>YEAR(Tabla2[[#This Row],[Fecha de creación]])</f>
        <v>2020</v>
      </c>
      <c r="N498" s="23">
        <f>MONTH(Tabla2[[#This Row],[Fecha de creación]])</f>
        <v>9</v>
      </c>
    </row>
    <row r="499" spans="1:14" ht="15" customHeight="1" x14ac:dyDescent="0.25">
      <c r="A499" s="26">
        <v>44095.716956018521</v>
      </c>
      <c r="B499" s="23" t="s">
        <v>0</v>
      </c>
      <c r="C499" s="23" t="s">
        <v>1703</v>
      </c>
      <c r="D499" s="23" t="s">
        <v>6</v>
      </c>
      <c r="E499" s="23" t="s">
        <v>1</v>
      </c>
      <c r="F499" s="23" t="s">
        <v>7</v>
      </c>
      <c r="G499" s="23" t="s">
        <v>975</v>
      </c>
      <c r="H499" s="2" t="s">
        <v>7722</v>
      </c>
      <c r="I499" s="23" t="s">
        <v>7412</v>
      </c>
      <c r="J499" s="23"/>
      <c r="K499" s="23" t="s">
        <v>9712</v>
      </c>
      <c r="L499" s="23"/>
      <c r="M499" s="23">
        <f>YEAR(Tabla2[[#This Row],[Fecha de creación]])</f>
        <v>2020</v>
      </c>
      <c r="N499" s="23">
        <f>MONTH(Tabla2[[#This Row],[Fecha de creación]])</f>
        <v>9</v>
      </c>
    </row>
    <row r="500" spans="1:14" ht="15" customHeight="1" x14ac:dyDescent="0.25">
      <c r="A500" s="26">
        <v>44095.719386574077</v>
      </c>
      <c r="B500" s="23" t="s">
        <v>19</v>
      </c>
      <c r="C500" s="23" t="s">
        <v>75</v>
      </c>
      <c r="D500" s="23" t="s">
        <v>76</v>
      </c>
      <c r="E500" s="23" t="s">
        <v>1</v>
      </c>
      <c r="F500" s="23" t="s">
        <v>7</v>
      </c>
      <c r="G500" s="23" t="s">
        <v>3</v>
      </c>
      <c r="H500" s="2" t="s">
        <v>7722</v>
      </c>
      <c r="I500" s="23" t="s">
        <v>23</v>
      </c>
      <c r="J500" s="23"/>
      <c r="K500" s="23" t="s">
        <v>9712</v>
      </c>
      <c r="L500" s="23"/>
      <c r="M500" s="23">
        <f>YEAR(Tabla2[[#This Row],[Fecha de creación]])</f>
        <v>2020</v>
      </c>
      <c r="N500" s="23">
        <f>MONTH(Tabla2[[#This Row],[Fecha de creación]])</f>
        <v>9</v>
      </c>
    </row>
    <row r="501" spans="1:14" ht="15" customHeight="1" x14ac:dyDescent="0.25">
      <c r="A501" s="26">
        <v>44096.397881944446</v>
      </c>
      <c r="B501" s="23" t="s">
        <v>19</v>
      </c>
      <c r="C501" s="23" t="s">
        <v>1704</v>
      </c>
      <c r="D501" s="23" t="s">
        <v>1705</v>
      </c>
      <c r="E501" s="23" t="s">
        <v>1</v>
      </c>
      <c r="F501" s="23" t="s">
        <v>7</v>
      </c>
      <c r="G501" s="23" t="s">
        <v>975</v>
      </c>
      <c r="H501" s="2" t="s">
        <v>7745</v>
      </c>
      <c r="I501" s="23" t="s">
        <v>23</v>
      </c>
      <c r="J501" s="23"/>
      <c r="K501" s="23" t="s">
        <v>9712</v>
      </c>
      <c r="L501" s="23"/>
      <c r="M501" s="23">
        <f>YEAR(Tabla2[[#This Row],[Fecha de creación]])</f>
        <v>2020</v>
      </c>
      <c r="N501" s="23">
        <f>MONTH(Tabla2[[#This Row],[Fecha de creación]])</f>
        <v>9</v>
      </c>
    </row>
    <row r="502" spans="1:14" ht="15" customHeight="1" x14ac:dyDescent="0.25">
      <c r="A502" s="26">
        <v>44096.408831018518</v>
      </c>
      <c r="B502" s="23" t="s">
        <v>19</v>
      </c>
      <c r="C502" s="23" t="s">
        <v>1706</v>
      </c>
      <c r="D502" s="23" t="s">
        <v>1707</v>
      </c>
      <c r="E502" s="23" t="s">
        <v>1</v>
      </c>
      <c r="F502" s="23" t="s">
        <v>7</v>
      </c>
      <c r="G502" s="23" t="s">
        <v>975</v>
      </c>
      <c r="H502" s="2" t="s">
        <v>7745</v>
      </c>
      <c r="I502" s="23" t="s">
        <v>23</v>
      </c>
      <c r="J502" s="23"/>
      <c r="K502" s="23" t="s">
        <v>9712</v>
      </c>
      <c r="L502" s="23"/>
      <c r="M502" s="23">
        <f>YEAR(Tabla2[[#This Row],[Fecha de creación]])</f>
        <v>2020</v>
      </c>
      <c r="N502" s="23">
        <f>MONTH(Tabla2[[#This Row],[Fecha de creación]])</f>
        <v>9</v>
      </c>
    </row>
    <row r="503" spans="1:14" ht="15" customHeight="1" x14ac:dyDescent="0.25">
      <c r="A503" s="26">
        <v>44096.46429398148</v>
      </c>
      <c r="B503" s="23" t="s">
        <v>19</v>
      </c>
      <c r="C503" s="23" t="s">
        <v>1708</v>
      </c>
      <c r="D503" s="23" t="s">
        <v>1709</v>
      </c>
      <c r="E503" s="23" t="s">
        <v>1</v>
      </c>
      <c r="F503" s="23" t="s">
        <v>22</v>
      </c>
      <c r="G503" s="23" t="s">
        <v>975</v>
      </c>
      <c r="H503" s="2" t="s">
        <v>7728</v>
      </c>
      <c r="I503" s="23" t="s">
        <v>23</v>
      </c>
      <c r="J503" s="23"/>
      <c r="K503" s="23" t="s">
        <v>9712</v>
      </c>
      <c r="L503" s="23"/>
      <c r="M503" s="23">
        <f>YEAR(Tabla2[[#This Row],[Fecha de creación]])</f>
        <v>2020</v>
      </c>
      <c r="N503" s="23">
        <f>MONTH(Tabla2[[#This Row],[Fecha de creación]])</f>
        <v>9</v>
      </c>
    </row>
    <row r="504" spans="1:14" ht="15" customHeight="1" x14ac:dyDescent="0.25">
      <c r="A504" s="26">
        <v>44096.477442129632</v>
      </c>
      <c r="B504" s="23" t="s">
        <v>0</v>
      </c>
      <c r="C504" s="23" t="s">
        <v>1710</v>
      </c>
      <c r="D504" s="23" t="s">
        <v>1711</v>
      </c>
      <c r="E504" s="23" t="s">
        <v>1</v>
      </c>
      <c r="F504" s="23" t="s">
        <v>22</v>
      </c>
      <c r="G504" s="23" t="s">
        <v>975</v>
      </c>
      <c r="H504" s="2" t="s">
        <v>7751</v>
      </c>
      <c r="I504" s="23" t="s">
        <v>43</v>
      </c>
      <c r="J504" s="23"/>
      <c r="K504" s="23" t="s">
        <v>9712</v>
      </c>
      <c r="L504" s="23"/>
      <c r="M504" s="23">
        <f>YEAR(Tabla2[[#This Row],[Fecha de creación]])</f>
        <v>2020</v>
      </c>
      <c r="N504" s="23">
        <f>MONTH(Tabla2[[#This Row],[Fecha de creación]])</f>
        <v>9</v>
      </c>
    </row>
    <row r="505" spans="1:14" ht="15" customHeight="1" x14ac:dyDescent="0.25">
      <c r="A505" s="26">
        <v>44096.483402777776</v>
      </c>
      <c r="B505" s="23" t="s">
        <v>0</v>
      </c>
      <c r="C505" s="23" t="s">
        <v>1712</v>
      </c>
      <c r="D505" s="23" t="s">
        <v>49</v>
      </c>
      <c r="E505" s="23" t="s">
        <v>1</v>
      </c>
      <c r="F505" s="23" t="s">
        <v>7</v>
      </c>
      <c r="G505" s="23" t="s">
        <v>975</v>
      </c>
      <c r="H505" s="2" t="s">
        <v>7745</v>
      </c>
      <c r="I505" s="23" t="s">
        <v>43</v>
      </c>
      <c r="J505" s="23"/>
      <c r="K505" s="23" t="s">
        <v>9712</v>
      </c>
      <c r="L505" s="23"/>
      <c r="M505" s="23">
        <f>YEAR(Tabla2[[#This Row],[Fecha de creación]])</f>
        <v>2020</v>
      </c>
      <c r="N505" s="23">
        <f>MONTH(Tabla2[[#This Row],[Fecha de creación]])</f>
        <v>9</v>
      </c>
    </row>
    <row r="506" spans="1:14" ht="15" customHeight="1" x14ac:dyDescent="0.25">
      <c r="A506" s="26">
        <v>44096.521099537036</v>
      </c>
      <c r="B506" s="23" t="s">
        <v>0</v>
      </c>
      <c r="C506" s="23" t="s">
        <v>1713</v>
      </c>
      <c r="D506" s="23" t="s">
        <v>1714</v>
      </c>
      <c r="E506" s="23" t="s">
        <v>1</v>
      </c>
      <c r="F506" s="23" t="s">
        <v>22</v>
      </c>
      <c r="G506" s="23" t="s">
        <v>975</v>
      </c>
      <c r="H506" s="2" t="s">
        <v>7744</v>
      </c>
      <c r="I506" s="23" t="s">
        <v>43</v>
      </c>
      <c r="J506" s="23"/>
      <c r="K506" s="23" t="s">
        <v>9712</v>
      </c>
      <c r="L506" s="23"/>
      <c r="M506" s="23">
        <f>YEAR(Tabla2[[#This Row],[Fecha de creación]])</f>
        <v>2020</v>
      </c>
      <c r="N506" s="23">
        <f>MONTH(Tabla2[[#This Row],[Fecha de creación]])</f>
        <v>9</v>
      </c>
    </row>
    <row r="507" spans="1:14" ht="15" customHeight="1" x14ac:dyDescent="0.25">
      <c r="A507" s="26">
        <v>44096.656747685185</v>
      </c>
      <c r="B507" s="23" t="s">
        <v>19</v>
      </c>
      <c r="C507" s="23" t="s">
        <v>1715</v>
      </c>
      <c r="D507" s="23" t="s">
        <v>1716</v>
      </c>
      <c r="E507" s="23" t="s">
        <v>1</v>
      </c>
      <c r="F507" s="23" t="s">
        <v>7</v>
      </c>
      <c r="G507" s="23" t="s">
        <v>975</v>
      </c>
      <c r="H507" s="2" t="s">
        <v>7722</v>
      </c>
      <c r="I507" s="23" t="s">
        <v>23</v>
      </c>
      <c r="J507" s="23"/>
      <c r="K507" s="23" t="s">
        <v>9712</v>
      </c>
      <c r="L507" s="23"/>
      <c r="M507" s="23">
        <f>YEAR(Tabla2[[#This Row],[Fecha de creación]])</f>
        <v>2020</v>
      </c>
      <c r="N507" s="23">
        <f>MONTH(Tabla2[[#This Row],[Fecha de creación]])</f>
        <v>9</v>
      </c>
    </row>
    <row r="508" spans="1:14" ht="15" customHeight="1" x14ac:dyDescent="0.25">
      <c r="A508" s="26">
        <v>44096.675509259258</v>
      </c>
      <c r="B508" s="23" t="s">
        <v>19</v>
      </c>
      <c r="C508" s="23" t="s">
        <v>1717</v>
      </c>
      <c r="D508" s="23" t="s">
        <v>1718</v>
      </c>
      <c r="E508" s="23" t="s">
        <v>1</v>
      </c>
      <c r="F508" s="23" t="s">
        <v>7</v>
      </c>
      <c r="G508" s="23" t="s">
        <v>975</v>
      </c>
      <c r="H508" s="2" t="s">
        <v>7745</v>
      </c>
      <c r="I508" s="23" t="s">
        <v>23</v>
      </c>
      <c r="J508" s="23"/>
      <c r="K508" s="23" t="s">
        <v>9712</v>
      </c>
      <c r="L508" s="23"/>
      <c r="M508" s="23">
        <f>YEAR(Tabla2[[#This Row],[Fecha de creación]])</f>
        <v>2020</v>
      </c>
      <c r="N508" s="23">
        <f>MONTH(Tabla2[[#This Row],[Fecha de creación]])</f>
        <v>9</v>
      </c>
    </row>
    <row r="509" spans="1:14" ht="15" customHeight="1" x14ac:dyDescent="0.25">
      <c r="A509" s="26">
        <v>44096.687106481484</v>
      </c>
      <c r="B509" s="23" t="s">
        <v>0</v>
      </c>
      <c r="C509" s="23" t="s">
        <v>1719</v>
      </c>
      <c r="D509" s="23" t="s">
        <v>49</v>
      </c>
      <c r="E509" s="23" t="s">
        <v>1</v>
      </c>
      <c r="F509" s="23" t="s">
        <v>7</v>
      </c>
      <c r="G509" s="23" t="s">
        <v>975</v>
      </c>
      <c r="H509" s="2" t="s">
        <v>7745</v>
      </c>
      <c r="I509" s="23" t="s">
        <v>43</v>
      </c>
      <c r="J509" s="23"/>
      <c r="K509" s="23" t="s">
        <v>9712</v>
      </c>
      <c r="L509" s="23"/>
      <c r="M509" s="23">
        <f>YEAR(Tabla2[[#This Row],[Fecha de creación]])</f>
        <v>2020</v>
      </c>
      <c r="N509" s="23">
        <f>MONTH(Tabla2[[#This Row],[Fecha de creación]])</f>
        <v>9</v>
      </c>
    </row>
    <row r="510" spans="1:14" ht="15" customHeight="1" x14ac:dyDescent="0.25">
      <c r="A510" s="26">
        <v>44096.691805555558</v>
      </c>
      <c r="B510" s="23" t="s">
        <v>0</v>
      </c>
      <c r="C510" s="23" t="s">
        <v>1720</v>
      </c>
      <c r="D510" s="23" t="s">
        <v>49</v>
      </c>
      <c r="E510" s="23" t="s">
        <v>1</v>
      </c>
      <c r="F510" s="23" t="s">
        <v>7</v>
      </c>
      <c r="G510" s="23" t="s">
        <v>975</v>
      </c>
      <c r="H510" s="2" t="s">
        <v>7745</v>
      </c>
      <c r="I510" s="23" t="s">
        <v>43</v>
      </c>
      <c r="J510" s="23"/>
      <c r="K510" s="23" t="s">
        <v>9712</v>
      </c>
      <c r="L510" s="23"/>
      <c r="M510" s="23">
        <f>YEAR(Tabla2[[#This Row],[Fecha de creación]])</f>
        <v>2020</v>
      </c>
      <c r="N510" s="23">
        <f>MONTH(Tabla2[[#This Row],[Fecha de creación]])</f>
        <v>9</v>
      </c>
    </row>
    <row r="511" spans="1:14" ht="15" customHeight="1" x14ac:dyDescent="0.25">
      <c r="A511" s="26">
        <v>44096.696145833332</v>
      </c>
      <c r="B511" s="23" t="s">
        <v>0</v>
      </c>
      <c r="C511" s="23" t="s">
        <v>1721</v>
      </c>
      <c r="D511" s="23" t="s">
        <v>49</v>
      </c>
      <c r="E511" s="23" t="s">
        <v>1</v>
      </c>
      <c r="F511" s="23" t="s">
        <v>7</v>
      </c>
      <c r="G511" s="23" t="s">
        <v>975</v>
      </c>
      <c r="H511" s="2" t="s">
        <v>7745</v>
      </c>
      <c r="I511" s="23" t="s">
        <v>43</v>
      </c>
      <c r="J511" s="23"/>
      <c r="K511" s="23" t="s">
        <v>9712</v>
      </c>
      <c r="L511" s="23"/>
      <c r="M511" s="23">
        <f>YEAR(Tabla2[[#This Row],[Fecha de creación]])</f>
        <v>2020</v>
      </c>
      <c r="N511" s="23">
        <f>MONTH(Tabla2[[#This Row],[Fecha de creación]])</f>
        <v>9</v>
      </c>
    </row>
    <row r="512" spans="1:14" ht="15" customHeight="1" x14ac:dyDescent="0.25">
      <c r="A512" s="26">
        <v>44096.70208333333</v>
      </c>
      <c r="B512" s="23" t="s">
        <v>19</v>
      </c>
      <c r="C512" s="23" t="s">
        <v>1722</v>
      </c>
      <c r="D512" s="23" t="s">
        <v>1723</v>
      </c>
      <c r="E512" s="23" t="s">
        <v>1</v>
      </c>
      <c r="F512" s="23" t="s">
        <v>22</v>
      </c>
      <c r="G512" s="23" t="s">
        <v>975</v>
      </c>
      <c r="H512" s="2" t="s">
        <v>7728</v>
      </c>
      <c r="I512" s="23" t="s">
        <v>23</v>
      </c>
      <c r="J512" s="23"/>
      <c r="K512" s="23" t="s">
        <v>9712</v>
      </c>
      <c r="L512" s="23"/>
      <c r="M512" s="23">
        <f>YEAR(Tabla2[[#This Row],[Fecha de creación]])</f>
        <v>2020</v>
      </c>
      <c r="N512" s="23">
        <f>MONTH(Tabla2[[#This Row],[Fecha de creación]])</f>
        <v>9</v>
      </c>
    </row>
    <row r="513" spans="1:14" ht="15" customHeight="1" x14ac:dyDescent="0.25">
      <c r="A513" s="26">
        <v>44096.705034722225</v>
      </c>
      <c r="B513" s="23" t="s">
        <v>100</v>
      </c>
      <c r="C513" s="23" t="s">
        <v>1724</v>
      </c>
      <c r="D513" s="23" t="s">
        <v>1725</v>
      </c>
      <c r="E513" s="23" t="s">
        <v>1</v>
      </c>
      <c r="F513" s="23" t="s">
        <v>22</v>
      </c>
      <c r="G513" s="23" t="s">
        <v>975</v>
      </c>
      <c r="H513" s="2" t="s">
        <v>7745</v>
      </c>
      <c r="I513" s="23" t="s">
        <v>1653</v>
      </c>
      <c r="J513" s="23"/>
      <c r="K513" s="23" t="s">
        <v>9712</v>
      </c>
      <c r="L513" s="23"/>
      <c r="M513" s="23">
        <f>YEAR(Tabla2[[#This Row],[Fecha de creación]])</f>
        <v>2020</v>
      </c>
      <c r="N513" s="23">
        <f>MONTH(Tabla2[[#This Row],[Fecha de creación]])</f>
        <v>9</v>
      </c>
    </row>
    <row r="514" spans="1:14" ht="15" customHeight="1" x14ac:dyDescent="0.25">
      <c r="A514" s="26">
        <v>44096.711909722224</v>
      </c>
      <c r="B514" s="23" t="s">
        <v>100</v>
      </c>
      <c r="C514" s="23" t="s">
        <v>1726</v>
      </c>
      <c r="D514" s="23" t="s">
        <v>1727</v>
      </c>
      <c r="E514" s="23" t="s">
        <v>1</v>
      </c>
      <c r="F514" s="23" t="s">
        <v>22</v>
      </c>
      <c r="G514" s="23" t="s">
        <v>975</v>
      </c>
      <c r="H514" s="2" t="s">
        <v>7745</v>
      </c>
      <c r="I514" s="23" t="s">
        <v>1653</v>
      </c>
      <c r="J514" s="23"/>
      <c r="K514" s="23" t="s">
        <v>9712</v>
      </c>
      <c r="L514" s="23"/>
      <c r="M514" s="23">
        <f>YEAR(Tabla2[[#This Row],[Fecha de creación]])</f>
        <v>2020</v>
      </c>
      <c r="N514" s="23">
        <f>MONTH(Tabla2[[#This Row],[Fecha de creación]])</f>
        <v>9</v>
      </c>
    </row>
    <row r="515" spans="1:14" ht="15" customHeight="1" x14ac:dyDescent="0.25">
      <c r="A515" s="26">
        <v>44096.715543981481</v>
      </c>
      <c r="B515" s="23" t="s">
        <v>100</v>
      </c>
      <c r="C515" s="23" t="s">
        <v>1728</v>
      </c>
      <c r="D515" s="23" t="s">
        <v>1727</v>
      </c>
      <c r="E515" s="23" t="s">
        <v>1</v>
      </c>
      <c r="F515" s="23" t="s">
        <v>22</v>
      </c>
      <c r="G515" s="23" t="s">
        <v>975</v>
      </c>
      <c r="H515" s="2" t="s">
        <v>7745</v>
      </c>
      <c r="I515" s="23" t="s">
        <v>1653</v>
      </c>
      <c r="J515" s="23"/>
      <c r="K515" s="23" t="s">
        <v>9712</v>
      </c>
      <c r="L515" s="23"/>
      <c r="M515" s="23">
        <f>YEAR(Tabla2[[#This Row],[Fecha de creación]])</f>
        <v>2020</v>
      </c>
      <c r="N515" s="23">
        <f>MONTH(Tabla2[[#This Row],[Fecha de creación]])</f>
        <v>9</v>
      </c>
    </row>
    <row r="516" spans="1:14" ht="15" customHeight="1" x14ac:dyDescent="0.25">
      <c r="A516" s="26">
        <v>44096.716319444444</v>
      </c>
      <c r="B516" s="23" t="s">
        <v>19</v>
      </c>
      <c r="C516" s="23" t="s">
        <v>1729</v>
      </c>
      <c r="D516" s="23" t="s">
        <v>1730</v>
      </c>
      <c r="E516" s="23" t="s">
        <v>1</v>
      </c>
      <c r="F516" s="23" t="s">
        <v>22</v>
      </c>
      <c r="G516" s="23" t="s">
        <v>975</v>
      </c>
      <c r="H516" s="2" t="s">
        <v>7734</v>
      </c>
      <c r="I516" s="23" t="s">
        <v>23</v>
      </c>
      <c r="J516" s="23"/>
      <c r="K516" s="23" t="s">
        <v>9712</v>
      </c>
      <c r="L516" s="23"/>
      <c r="M516" s="23">
        <f>YEAR(Tabla2[[#This Row],[Fecha de creación]])</f>
        <v>2020</v>
      </c>
      <c r="N516" s="23">
        <f>MONTH(Tabla2[[#This Row],[Fecha de creación]])</f>
        <v>9</v>
      </c>
    </row>
    <row r="517" spans="1:14" ht="15" customHeight="1" x14ac:dyDescent="0.25">
      <c r="A517" s="26">
        <v>44096.722662037035</v>
      </c>
      <c r="B517" s="23" t="s">
        <v>100</v>
      </c>
      <c r="C517" s="23" t="s">
        <v>1731</v>
      </c>
      <c r="D517" s="23" t="s">
        <v>1732</v>
      </c>
      <c r="E517" s="23" t="s">
        <v>1</v>
      </c>
      <c r="F517" s="23" t="s">
        <v>7</v>
      </c>
      <c r="G517" s="23" t="s">
        <v>975</v>
      </c>
      <c r="H517" s="2" t="s">
        <v>7745</v>
      </c>
      <c r="I517" s="23" t="s">
        <v>1653</v>
      </c>
      <c r="J517" s="23"/>
      <c r="K517" s="23" t="s">
        <v>9712</v>
      </c>
      <c r="L517" s="23"/>
      <c r="M517" s="23">
        <f>YEAR(Tabla2[[#This Row],[Fecha de creación]])</f>
        <v>2020</v>
      </c>
      <c r="N517" s="23">
        <f>MONTH(Tabla2[[#This Row],[Fecha de creación]])</f>
        <v>9</v>
      </c>
    </row>
    <row r="518" spans="1:14" ht="15" customHeight="1" x14ac:dyDescent="0.25">
      <c r="A518" s="26">
        <v>44096.726967592593</v>
      </c>
      <c r="B518" s="23" t="s">
        <v>100</v>
      </c>
      <c r="C518" s="23" t="s">
        <v>1733</v>
      </c>
      <c r="D518" s="23" t="s">
        <v>1734</v>
      </c>
      <c r="E518" s="23" t="s">
        <v>1</v>
      </c>
      <c r="F518" s="23" t="s">
        <v>22</v>
      </c>
      <c r="G518" s="23" t="s">
        <v>975</v>
      </c>
      <c r="H518" s="2" t="s">
        <v>7745</v>
      </c>
      <c r="I518" s="23" t="s">
        <v>1653</v>
      </c>
      <c r="J518" s="23"/>
      <c r="K518" s="23" t="s">
        <v>9712</v>
      </c>
      <c r="L518" s="23"/>
      <c r="M518" s="23">
        <f>YEAR(Tabla2[[#This Row],[Fecha de creación]])</f>
        <v>2020</v>
      </c>
      <c r="N518" s="23">
        <f>MONTH(Tabla2[[#This Row],[Fecha de creación]])</f>
        <v>9</v>
      </c>
    </row>
    <row r="519" spans="1:14" ht="15" customHeight="1" x14ac:dyDescent="0.25">
      <c r="A519" s="26">
        <v>44096.733368055553</v>
      </c>
      <c r="B519" s="23" t="s">
        <v>0</v>
      </c>
      <c r="C519" s="23" t="s">
        <v>1735</v>
      </c>
      <c r="D519" s="23" t="s">
        <v>1736</v>
      </c>
      <c r="E519" s="23" t="s">
        <v>1</v>
      </c>
      <c r="F519" s="23" t="s">
        <v>7</v>
      </c>
      <c r="G519" s="23" t="s">
        <v>975</v>
      </c>
      <c r="H519" s="2" t="s">
        <v>7745</v>
      </c>
      <c r="I519" s="23" t="s">
        <v>4</v>
      </c>
      <c r="J519" s="23"/>
      <c r="K519" s="23" t="s">
        <v>9712</v>
      </c>
      <c r="L519" s="23"/>
      <c r="M519" s="23">
        <f>YEAR(Tabla2[[#This Row],[Fecha de creación]])</f>
        <v>2020</v>
      </c>
      <c r="N519" s="23">
        <f>MONTH(Tabla2[[#This Row],[Fecha de creación]])</f>
        <v>9</v>
      </c>
    </row>
    <row r="520" spans="1:14" ht="15" customHeight="1" x14ac:dyDescent="0.25">
      <c r="A520" s="26">
        <v>44097.376469907409</v>
      </c>
      <c r="B520" s="23" t="s">
        <v>19</v>
      </c>
      <c r="C520" s="23" t="s">
        <v>1737</v>
      </c>
      <c r="D520" s="23" t="s">
        <v>1738</v>
      </c>
      <c r="E520" s="23" t="s">
        <v>1</v>
      </c>
      <c r="F520" s="23" t="s">
        <v>22</v>
      </c>
      <c r="G520" s="23" t="s">
        <v>975</v>
      </c>
      <c r="H520" s="2" t="s">
        <v>7728</v>
      </c>
      <c r="I520" s="23" t="s">
        <v>23</v>
      </c>
      <c r="J520" s="23"/>
      <c r="K520" s="23" t="s">
        <v>9712</v>
      </c>
      <c r="L520" s="23"/>
      <c r="M520" s="23">
        <f>YEAR(Tabla2[[#This Row],[Fecha de creación]])</f>
        <v>2020</v>
      </c>
      <c r="N520" s="23">
        <f>MONTH(Tabla2[[#This Row],[Fecha de creación]])</f>
        <v>9</v>
      </c>
    </row>
    <row r="521" spans="1:14" ht="15" customHeight="1" x14ac:dyDescent="0.25">
      <c r="A521" s="26">
        <v>44097.406782407408</v>
      </c>
      <c r="B521" s="23" t="s">
        <v>19</v>
      </c>
      <c r="C521" s="23" t="s">
        <v>1739</v>
      </c>
      <c r="D521" s="23" t="s">
        <v>1740</v>
      </c>
      <c r="E521" s="23" t="s">
        <v>1</v>
      </c>
      <c r="F521" s="23" t="s">
        <v>22</v>
      </c>
      <c r="G521" s="23" t="s">
        <v>975</v>
      </c>
      <c r="H521" s="2" t="s">
        <v>7728</v>
      </c>
      <c r="I521" s="23" t="s">
        <v>23</v>
      </c>
      <c r="J521" s="23"/>
      <c r="K521" s="23" t="s">
        <v>9712</v>
      </c>
      <c r="L521" s="23"/>
      <c r="M521" s="23">
        <f>YEAR(Tabla2[[#This Row],[Fecha de creación]])</f>
        <v>2020</v>
      </c>
      <c r="N521" s="23">
        <f>MONTH(Tabla2[[#This Row],[Fecha de creación]])</f>
        <v>9</v>
      </c>
    </row>
    <row r="522" spans="1:14" ht="15" customHeight="1" x14ac:dyDescent="0.25">
      <c r="A522" s="26">
        <v>44097.418263888889</v>
      </c>
      <c r="B522" s="23" t="s">
        <v>0</v>
      </c>
      <c r="C522" s="23" t="s">
        <v>77</v>
      </c>
      <c r="D522" s="23" t="s">
        <v>78</v>
      </c>
      <c r="E522" s="23" t="s">
        <v>1</v>
      </c>
      <c r="F522" s="23" t="s">
        <v>2</v>
      </c>
      <c r="G522" s="23" t="s">
        <v>3</v>
      </c>
      <c r="H522" s="2" t="s">
        <v>7745</v>
      </c>
      <c r="I522" s="23" t="s">
        <v>79</v>
      </c>
      <c r="J522" s="23"/>
      <c r="K522" s="23" t="s">
        <v>9536</v>
      </c>
      <c r="L522" s="23"/>
      <c r="M522" s="23">
        <f>YEAR(Tabla2[[#This Row],[Fecha de creación]])</f>
        <v>2020</v>
      </c>
      <c r="N522" s="23">
        <f>MONTH(Tabla2[[#This Row],[Fecha de creación]])</f>
        <v>9</v>
      </c>
    </row>
    <row r="523" spans="1:14" ht="15" customHeight="1" x14ac:dyDescent="0.25">
      <c r="A523" s="26">
        <v>44097.445138888892</v>
      </c>
      <c r="B523" s="23" t="s">
        <v>0</v>
      </c>
      <c r="C523" s="23" t="s">
        <v>1741</v>
      </c>
      <c r="D523" s="23" t="s">
        <v>1742</v>
      </c>
      <c r="E523" s="23" t="s">
        <v>1</v>
      </c>
      <c r="F523" s="23" t="s">
        <v>22</v>
      </c>
      <c r="G523" s="23" t="s">
        <v>975</v>
      </c>
      <c r="H523" s="2" t="s">
        <v>7745</v>
      </c>
      <c r="I523" s="23" t="s">
        <v>4</v>
      </c>
      <c r="J523" s="23"/>
      <c r="K523" s="23" t="s">
        <v>9712</v>
      </c>
      <c r="L523" s="23"/>
      <c r="M523" s="23">
        <f>YEAR(Tabla2[[#This Row],[Fecha de creación]])</f>
        <v>2020</v>
      </c>
      <c r="N523" s="23">
        <f>MONTH(Tabla2[[#This Row],[Fecha de creación]])</f>
        <v>9</v>
      </c>
    </row>
    <row r="524" spans="1:14" ht="15" customHeight="1" x14ac:dyDescent="0.25">
      <c r="A524" s="26">
        <v>44097.447256944448</v>
      </c>
      <c r="B524" s="23" t="s">
        <v>0</v>
      </c>
      <c r="C524" s="23" t="s">
        <v>1743</v>
      </c>
      <c r="D524" s="23" t="s">
        <v>49</v>
      </c>
      <c r="E524" s="23" t="s">
        <v>1</v>
      </c>
      <c r="F524" s="23" t="s">
        <v>7</v>
      </c>
      <c r="G524" s="23" t="s">
        <v>975</v>
      </c>
      <c r="H524" s="2" t="s">
        <v>7745</v>
      </c>
      <c r="I524" s="23" t="s">
        <v>43</v>
      </c>
      <c r="J524" s="23"/>
      <c r="K524" s="23" t="s">
        <v>9712</v>
      </c>
      <c r="L524" s="23"/>
      <c r="M524" s="23">
        <f>YEAR(Tabla2[[#This Row],[Fecha de creación]])</f>
        <v>2020</v>
      </c>
      <c r="N524" s="23">
        <f>MONTH(Tabla2[[#This Row],[Fecha de creación]])</f>
        <v>9</v>
      </c>
    </row>
    <row r="525" spans="1:14" ht="15" customHeight="1" x14ac:dyDescent="0.25">
      <c r="A525" s="26">
        <v>44097.460266203707</v>
      </c>
      <c r="B525" s="23" t="s">
        <v>0</v>
      </c>
      <c r="C525" s="23" t="s">
        <v>1744</v>
      </c>
      <c r="D525" s="23" t="s">
        <v>246</v>
      </c>
      <c r="E525" s="23" t="s">
        <v>1</v>
      </c>
      <c r="F525" s="23" t="s">
        <v>7</v>
      </c>
      <c r="G525" s="23" t="s">
        <v>975</v>
      </c>
      <c r="H525" s="2" t="s">
        <v>7728</v>
      </c>
      <c r="I525" s="23" t="s">
        <v>43</v>
      </c>
      <c r="J525" s="23"/>
      <c r="K525" s="23" t="s">
        <v>9712</v>
      </c>
      <c r="L525" s="23"/>
      <c r="M525" s="23">
        <f>YEAR(Tabla2[[#This Row],[Fecha de creación]])</f>
        <v>2020</v>
      </c>
      <c r="N525" s="23">
        <f>MONTH(Tabla2[[#This Row],[Fecha de creación]])</f>
        <v>9</v>
      </c>
    </row>
    <row r="526" spans="1:14" ht="15" customHeight="1" x14ac:dyDescent="0.25">
      <c r="A526" s="26">
        <v>44097.465844907405</v>
      </c>
      <c r="B526" s="23" t="s">
        <v>0</v>
      </c>
      <c r="C526" s="23" t="s">
        <v>80</v>
      </c>
      <c r="D526" s="23" t="s">
        <v>81</v>
      </c>
      <c r="E526" s="23" t="s">
        <v>1</v>
      </c>
      <c r="F526" s="23" t="s">
        <v>7</v>
      </c>
      <c r="G526" s="23" t="s">
        <v>3</v>
      </c>
      <c r="H526" s="2" t="s">
        <v>7730</v>
      </c>
      <c r="I526" s="23" t="s">
        <v>43</v>
      </c>
      <c r="J526" s="23"/>
      <c r="K526" s="23" t="s">
        <v>9712</v>
      </c>
      <c r="L526" s="23"/>
      <c r="M526" s="23">
        <f>YEAR(Tabla2[[#This Row],[Fecha de creación]])</f>
        <v>2020</v>
      </c>
      <c r="N526" s="23">
        <f>MONTH(Tabla2[[#This Row],[Fecha de creación]])</f>
        <v>9</v>
      </c>
    </row>
    <row r="527" spans="1:14" ht="15" customHeight="1" x14ac:dyDescent="0.25">
      <c r="A527" s="26">
        <v>44097.506597222222</v>
      </c>
      <c r="B527" s="23" t="s">
        <v>19</v>
      </c>
      <c r="C527" s="23" t="s">
        <v>1745</v>
      </c>
      <c r="D527" s="23" t="s">
        <v>1746</v>
      </c>
      <c r="E527" s="23" t="s">
        <v>1</v>
      </c>
      <c r="F527" s="23" t="s">
        <v>22</v>
      </c>
      <c r="G527" s="23" t="s">
        <v>975</v>
      </c>
      <c r="H527" s="2" t="s">
        <v>7728</v>
      </c>
      <c r="I527" s="23" t="s">
        <v>23</v>
      </c>
      <c r="J527" s="23"/>
      <c r="K527" s="23" t="s">
        <v>9712</v>
      </c>
      <c r="L527" s="23"/>
      <c r="M527" s="23">
        <f>YEAR(Tabla2[[#This Row],[Fecha de creación]])</f>
        <v>2020</v>
      </c>
      <c r="N527" s="23">
        <f>MONTH(Tabla2[[#This Row],[Fecha de creación]])</f>
        <v>9</v>
      </c>
    </row>
    <row r="528" spans="1:14" ht="15" customHeight="1" x14ac:dyDescent="0.25">
      <c r="A528" s="26">
        <v>44097.531504629631</v>
      </c>
      <c r="B528" s="23" t="s">
        <v>19</v>
      </c>
      <c r="C528" s="23" t="s">
        <v>1747</v>
      </c>
      <c r="D528" s="23" t="s">
        <v>1748</v>
      </c>
      <c r="E528" s="23" t="s">
        <v>1</v>
      </c>
      <c r="F528" s="23" t="s">
        <v>22</v>
      </c>
      <c r="G528" s="23" t="s">
        <v>975</v>
      </c>
      <c r="H528" s="2" t="s">
        <v>7745</v>
      </c>
      <c r="I528" s="23" t="s">
        <v>23</v>
      </c>
      <c r="J528" s="23"/>
      <c r="K528" s="23" t="s">
        <v>9712</v>
      </c>
      <c r="L528" s="23"/>
      <c r="M528" s="23">
        <f>YEAR(Tabla2[[#This Row],[Fecha de creación]])</f>
        <v>2020</v>
      </c>
      <c r="N528" s="23">
        <f>MONTH(Tabla2[[#This Row],[Fecha de creación]])</f>
        <v>9</v>
      </c>
    </row>
    <row r="529" spans="1:14" ht="15" customHeight="1" x14ac:dyDescent="0.25">
      <c r="A529" s="26">
        <v>44097.544641203705</v>
      </c>
      <c r="B529" s="23" t="s">
        <v>0</v>
      </c>
      <c r="C529" s="23" t="s">
        <v>1749</v>
      </c>
      <c r="D529" s="23" t="s">
        <v>68</v>
      </c>
      <c r="E529" s="23" t="s">
        <v>1</v>
      </c>
      <c r="F529" s="23" t="s">
        <v>7</v>
      </c>
      <c r="G529" s="23" t="s">
        <v>975</v>
      </c>
      <c r="H529" s="2" t="s">
        <v>7734</v>
      </c>
      <c r="I529" s="23" t="s">
        <v>43</v>
      </c>
      <c r="J529" s="23"/>
      <c r="K529" s="23" t="s">
        <v>9712</v>
      </c>
      <c r="L529" s="23"/>
      <c r="M529" s="23">
        <f>YEAR(Tabla2[[#This Row],[Fecha de creación]])</f>
        <v>2020</v>
      </c>
      <c r="N529" s="23">
        <f>MONTH(Tabla2[[#This Row],[Fecha de creación]])</f>
        <v>9</v>
      </c>
    </row>
    <row r="530" spans="1:14" ht="15" customHeight="1" x14ac:dyDescent="0.25">
      <c r="A530" s="26">
        <v>44097.649895833332</v>
      </c>
      <c r="B530" s="23" t="s">
        <v>19</v>
      </c>
      <c r="C530" s="23" t="s">
        <v>1750</v>
      </c>
      <c r="D530" s="23" t="s">
        <v>1751</v>
      </c>
      <c r="E530" s="23" t="s">
        <v>1</v>
      </c>
      <c r="F530" s="23" t="s">
        <v>7</v>
      </c>
      <c r="G530" s="23" t="s">
        <v>1551</v>
      </c>
      <c r="H530" s="2" t="s">
        <v>7734</v>
      </c>
      <c r="I530" s="23" t="s">
        <v>1552</v>
      </c>
      <c r="J530" s="23"/>
      <c r="K530" s="23" t="s">
        <v>9712</v>
      </c>
      <c r="L530" s="23"/>
      <c r="M530" s="23">
        <f>YEAR(Tabla2[[#This Row],[Fecha de creación]])</f>
        <v>2020</v>
      </c>
      <c r="N530" s="23">
        <f>MONTH(Tabla2[[#This Row],[Fecha de creación]])</f>
        <v>9</v>
      </c>
    </row>
    <row r="531" spans="1:14" ht="15" customHeight="1" x14ac:dyDescent="0.25">
      <c r="A531" s="26">
        <v>44097.66207175926</v>
      </c>
      <c r="B531" s="23" t="s">
        <v>0</v>
      </c>
      <c r="C531" s="23" t="s">
        <v>1752</v>
      </c>
      <c r="D531" s="23" t="s">
        <v>81</v>
      </c>
      <c r="E531" s="23" t="s">
        <v>1</v>
      </c>
      <c r="F531" s="23" t="s">
        <v>7</v>
      </c>
      <c r="G531" s="23" t="s">
        <v>975</v>
      </c>
      <c r="H531" s="2" t="s">
        <v>7730</v>
      </c>
      <c r="I531" s="23" t="s">
        <v>43</v>
      </c>
      <c r="J531" s="23"/>
      <c r="K531" s="23" t="s">
        <v>9712</v>
      </c>
      <c r="L531" s="23"/>
      <c r="M531" s="23">
        <f>YEAR(Tabla2[[#This Row],[Fecha de creación]])</f>
        <v>2020</v>
      </c>
      <c r="N531" s="23">
        <f>MONTH(Tabla2[[#This Row],[Fecha de creación]])</f>
        <v>9</v>
      </c>
    </row>
    <row r="532" spans="1:14" ht="15" customHeight="1" x14ac:dyDescent="0.25">
      <c r="A532" s="26">
        <v>44097.666805555556</v>
      </c>
      <c r="B532" s="23" t="s">
        <v>19</v>
      </c>
      <c r="C532" s="23" t="s">
        <v>1753</v>
      </c>
      <c r="D532" s="23" t="s">
        <v>1754</v>
      </c>
      <c r="E532" s="23" t="s">
        <v>1</v>
      </c>
      <c r="F532" s="23" t="s">
        <v>22</v>
      </c>
      <c r="G532" s="23" t="s">
        <v>975</v>
      </c>
      <c r="H532" s="2" t="s">
        <v>7734</v>
      </c>
      <c r="I532" s="23" t="s">
        <v>23</v>
      </c>
      <c r="J532" s="23"/>
      <c r="K532" s="23" t="s">
        <v>9712</v>
      </c>
      <c r="L532" s="23"/>
      <c r="M532" s="23">
        <f>YEAR(Tabla2[[#This Row],[Fecha de creación]])</f>
        <v>2020</v>
      </c>
      <c r="N532" s="23">
        <f>MONTH(Tabla2[[#This Row],[Fecha de creación]])</f>
        <v>9</v>
      </c>
    </row>
    <row r="533" spans="1:14" ht="15" customHeight="1" x14ac:dyDescent="0.25">
      <c r="A533" s="26">
        <v>44097.672337962962</v>
      </c>
      <c r="B533" s="23" t="s">
        <v>19</v>
      </c>
      <c r="C533" s="23" t="s">
        <v>1755</v>
      </c>
      <c r="D533" s="23" t="s">
        <v>1756</v>
      </c>
      <c r="E533" s="23" t="s">
        <v>1</v>
      </c>
      <c r="F533" s="23" t="s">
        <v>22</v>
      </c>
      <c r="G533" s="23" t="s">
        <v>975</v>
      </c>
      <c r="H533" s="2" t="s">
        <v>7728</v>
      </c>
      <c r="I533" s="23" t="s">
        <v>23</v>
      </c>
      <c r="J533" s="23"/>
      <c r="K533" s="23" t="s">
        <v>9712</v>
      </c>
      <c r="L533" s="23"/>
      <c r="M533" s="23">
        <f>YEAR(Tabla2[[#This Row],[Fecha de creación]])</f>
        <v>2020</v>
      </c>
      <c r="N533" s="23">
        <f>MONTH(Tabla2[[#This Row],[Fecha de creación]])</f>
        <v>9</v>
      </c>
    </row>
    <row r="534" spans="1:14" ht="15" customHeight="1" x14ac:dyDescent="0.25">
      <c r="A534" s="26">
        <v>44097.674120370371</v>
      </c>
      <c r="B534" s="23" t="s">
        <v>0</v>
      </c>
      <c r="C534" s="23" t="s">
        <v>82</v>
      </c>
      <c r="D534" s="23" t="s">
        <v>83</v>
      </c>
      <c r="E534" s="23" t="s">
        <v>1</v>
      </c>
      <c r="F534" s="23" t="s">
        <v>7</v>
      </c>
      <c r="G534" s="23" t="s">
        <v>3</v>
      </c>
      <c r="H534" s="2" t="s">
        <v>7725</v>
      </c>
      <c r="I534" s="23" t="s">
        <v>11</v>
      </c>
      <c r="J534" s="23"/>
      <c r="K534" s="23" t="s">
        <v>9712</v>
      </c>
      <c r="L534" s="23"/>
      <c r="M534" s="23">
        <f>YEAR(Tabla2[[#This Row],[Fecha de creación]])</f>
        <v>2020</v>
      </c>
      <c r="N534" s="23">
        <f>MONTH(Tabla2[[#This Row],[Fecha de creación]])</f>
        <v>9</v>
      </c>
    </row>
    <row r="535" spans="1:14" ht="15" customHeight="1" x14ac:dyDescent="0.25">
      <c r="A535" s="26">
        <v>44097.723136574074</v>
      </c>
      <c r="B535" s="23" t="s">
        <v>100</v>
      </c>
      <c r="C535" s="23" t="s">
        <v>1757</v>
      </c>
      <c r="D535" s="23" t="s">
        <v>1041</v>
      </c>
      <c r="E535" s="23" t="s">
        <v>1</v>
      </c>
      <c r="F535" s="23" t="s">
        <v>7</v>
      </c>
      <c r="G535" s="23" t="s">
        <v>975</v>
      </c>
      <c r="H535" s="2" t="s">
        <v>7737</v>
      </c>
      <c r="I535" s="23" t="s">
        <v>1653</v>
      </c>
      <c r="J535" s="23"/>
      <c r="K535" s="23" t="s">
        <v>9712</v>
      </c>
      <c r="L535" s="23"/>
      <c r="M535" s="23">
        <f>YEAR(Tabla2[[#This Row],[Fecha de creación]])</f>
        <v>2020</v>
      </c>
      <c r="N535" s="23">
        <f>MONTH(Tabla2[[#This Row],[Fecha de creación]])</f>
        <v>9</v>
      </c>
    </row>
    <row r="536" spans="1:14" ht="15" customHeight="1" x14ac:dyDescent="0.25">
      <c r="A536" s="26">
        <v>44097.744826388887</v>
      </c>
      <c r="B536" s="23" t="s">
        <v>0</v>
      </c>
      <c r="C536" s="23" t="s">
        <v>84</v>
      </c>
      <c r="D536" s="23" t="s">
        <v>85</v>
      </c>
      <c r="E536" s="23" t="s">
        <v>1</v>
      </c>
      <c r="F536" s="23" t="s">
        <v>7</v>
      </c>
      <c r="G536" s="23" t="s">
        <v>3</v>
      </c>
      <c r="H536" s="2" t="s">
        <v>7737</v>
      </c>
      <c r="I536" s="23" t="s">
        <v>11</v>
      </c>
      <c r="J536" s="23"/>
      <c r="K536" s="23" t="s">
        <v>9712</v>
      </c>
      <c r="L536" s="23"/>
      <c r="M536" s="23">
        <f>YEAR(Tabla2[[#This Row],[Fecha de creación]])</f>
        <v>2020</v>
      </c>
      <c r="N536" s="23">
        <f>MONTH(Tabla2[[#This Row],[Fecha de creación]])</f>
        <v>9</v>
      </c>
    </row>
    <row r="537" spans="1:14" ht="15" customHeight="1" x14ac:dyDescent="0.25">
      <c r="A537" s="26">
        <v>44098.416458333333</v>
      </c>
      <c r="B537" s="23" t="s">
        <v>0</v>
      </c>
      <c r="C537" s="23" t="s">
        <v>1758</v>
      </c>
      <c r="D537" s="23" t="s">
        <v>1759</v>
      </c>
      <c r="E537" s="23" t="s">
        <v>1</v>
      </c>
      <c r="F537" s="23" t="s">
        <v>7</v>
      </c>
      <c r="G537" s="23" t="s">
        <v>975</v>
      </c>
      <c r="H537" s="2" t="s">
        <v>7730</v>
      </c>
      <c r="I537" s="23" t="s">
        <v>4</v>
      </c>
      <c r="J537" s="23"/>
      <c r="K537" s="23" t="s">
        <v>9712</v>
      </c>
      <c r="L537" s="23"/>
      <c r="M537" s="23">
        <f>YEAR(Tabla2[[#This Row],[Fecha de creación]])</f>
        <v>2020</v>
      </c>
      <c r="N537" s="23">
        <f>MONTH(Tabla2[[#This Row],[Fecha de creación]])</f>
        <v>9</v>
      </c>
    </row>
    <row r="538" spans="1:14" ht="15" customHeight="1" x14ac:dyDescent="0.25">
      <c r="A538" s="26">
        <v>44098.442037037035</v>
      </c>
      <c r="B538" s="23" t="s">
        <v>19</v>
      </c>
      <c r="C538" s="23" t="s">
        <v>1760</v>
      </c>
      <c r="D538" s="23" t="s">
        <v>1761</v>
      </c>
      <c r="E538" s="23" t="s">
        <v>1</v>
      </c>
      <c r="F538" s="23" t="s">
        <v>22</v>
      </c>
      <c r="G538" s="23" t="s">
        <v>975</v>
      </c>
      <c r="H538" s="2" t="s">
        <v>7728</v>
      </c>
      <c r="I538" s="23" t="s">
        <v>23</v>
      </c>
      <c r="J538" s="23"/>
      <c r="K538" s="23" t="s">
        <v>9712</v>
      </c>
      <c r="L538" s="23"/>
      <c r="M538" s="23">
        <f>YEAR(Tabla2[[#This Row],[Fecha de creación]])</f>
        <v>2020</v>
      </c>
      <c r="N538" s="23">
        <f>MONTH(Tabla2[[#This Row],[Fecha de creación]])</f>
        <v>9</v>
      </c>
    </row>
    <row r="539" spans="1:14" ht="15" customHeight="1" x14ac:dyDescent="0.25">
      <c r="A539" s="26">
        <v>44098.442361111112</v>
      </c>
      <c r="B539" s="23" t="s">
        <v>0</v>
      </c>
      <c r="C539" s="23" t="s">
        <v>1762</v>
      </c>
      <c r="D539" s="23" t="s">
        <v>1763</v>
      </c>
      <c r="E539" s="23" t="s">
        <v>1</v>
      </c>
      <c r="F539" s="23" t="s">
        <v>22</v>
      </c>
      <c r="G539" s="23" t="s">
        <v>975</v>
      </c>
      <c r="H539" s="2" t="s">
        <v>7745</v>
      </c>
      <c r="I539" s="23" t="s">
        <v>4</v>
      </c>
      <c r="J539" s="23"/>
      <c r="K539" s="23" t="s">
        <v>9712</v>
      </c>
      <c r="L539" s="23"/>
      <c r="M539" s="23">
        <f>YEAR(Tabla2[[#This Row],[Fecha de creación]])</f>
        <v>2020</v>
      </c>
      <c r="N539" s="23">
        <f>MONTH(Tabla2[[#This Row],[Fecha de creación]])</f>
        <v>9</v>
      </c>
    </row>
    <row r="540" spans="1:14" ht="15" customHeight="1" x14ac:dyDescent="0.25">
      <c r="A540" s="26">
        <v>44098.443067129629</v>
      </c>
      <c r="B540" s="23" t="s">
        <v>0</v>
      </c>
      <c r="C540" s="23" t="s">
        <v>1764</v>
      </c>
      <c r="D540" s="23" t="s">
        <v>49</v>
      </c>
      <c r="E540" s="23" t="s">
        <v>1</v>
      </c>
      <c r="F540" s="23" t="s">
        <v>7</v>
      </c>
      <c r="G540" s="23" t="s">
        <v>975</v>
      </c>
      <c r="H540" s="2" t="s">
        <v>7745</v>
      </c>
      <c r="I540" s="23" t="s">
        <v>43</v>
      </c>
      <c r="J540" s="23"/>
      <c r="K540" s="23" t="s">
        <v>9712</v>
      </c>
      <c r="L540" s="23"/>
      <c r="M540" s="23">
        <f>YEAR(Tabla2[[#This Row],[Fecha de creación]])</f>
        <v>2020</v>
      </c>
      <c r="N540" s="23">
        <f>MONTH(Tabla2[[#This Row],[Fecha de creación]])</f>
        <v>9</v>
      </c>
    </row>
    <row r="541" spans="1:14" ht="15" customHeight="1" x14ac:dyDescent="0.25">
      <c r="A541" s="26">
        <v>44098.457199074073</v>
      </c>
      <c r="B541" s="23" t="s">
        <v>0</v>
      </c>
      <c r="C541" s="23" t="s">
        <v>1765</v>
      </c>
      <c r="D541" s="23" t="s">
        <v>1766</v>
      </c>
      <c r="E541" s="23" t="s">
        <v>1</v>
      </c>
      <c r="F541" s="23" t="s">
        <v>7</v>
      </c>
      <c r="G541" s="23" t="s">
        <v>975</v>
      </c>
      <c r="H541" s="2" t="s">
        <v>7745</v>
      </c>
      <c r="I541" s="23" t="s">
        <v>4</v>
      </c>
      <c r="J541" s="23"/>
      <c r="K541" s="23" t="s">
        <v>9712</v>
      </c>
      <c r="L541" s="23"/>
      <c r="M541" s="23">
        <f>YEAR(Tabla2[[#This Row],[Fecha de creación]])</f>
        <v>2020</v>
      </c>
      <c r="N541" s="23">
        <f>MONTH(Tabla2[[#This Row],[Fecha de creación]])</f>
        <v>9</v>
      </c>
    </row>
    <row r="542" spans="1:14" ht="15" customHeight="1" x14ac:dyDescent="0.25">
      <c r="A542" s="26">
        <v>44098.473587962966</v>
      </c>
      <c r="B542" s="23" t="s">
        <v>19</v>
      </c>
      <c r="C542" s="23" t="s">
        <v>1767</v>
      </c>
      <c r="D542" s="23" t="s">
        <v>1768</v>
      </c>
      <c r="E542" s="23" t="s">
        <v>1</v>
      </c>
      <c r="F542" s="23" t="s">
        <v>22</v>
      </c>
      <c r="G542" s="23" t="s">
        <v>975</v>
      </c>
      <c r="H542" s="2" t="s">
        <v>7738</v>
      </c>
      <c r="I542" s="23" t="s">
        <v>23</v>
      </c>
      <c r="J542" s="23"/>
      <c r="K542" s="23" t="s">
        <v>9712</v>
      </c>
      <c r="L542" s="23"/>
      <c r="M542" s="23">
        <f>YEAR(Tabla2[[#This Row],[Fecha de creación]])</f>
        <v>2020</v>
      </c>
      <c r="N542" s="23">
        <f>MONTH(Tabla2[[#This Row],[Fecha de creación]])</f>
        <v>9</v>
      </c>
    </row>
    <row r="543" spans="1:14" ht="15" customHeight="1" x14ac:dyDescent="0.25">
      <c r="A543" s="26">
        <v>44098.478692129633</v>
      </c>
      <c r="B543" s="23" t="s">
        <v>0</v>
      </c>
      <c r="C543" s="23" t="s">
        <v>1769</v>
      </c>
      <c r="D543" s="23" t="s">
        <v>1770</v>
      </c>
      <c r="E543" s="23" t="s">
        <v>1</v>
      </c>
      <c r="F543" s="23" t="s">
        <v>22</v>
      </c>
      <c r="G543" s="23" t="s">
        <v>975</v>
      </c>
      <c r="H543" s="2" t="s">
        <v>7737</v>
      </c>
      <c r="I543" s="23" t="s">
        <v>43</v>
      </c>
      <c r="J543" s="23"/>
      <c r="K543" s="23" t="s">
        <v>9712</v>
      </c>
      <c r="L543" s="23"/>
      <c r="M543" s="23">
        <f>YEAR(Tabla2[[#This Row],[Fecha de creación]])</f>
        <v>2020</v>
      </c>
      <c r="N543" s="23">
        <f>MONTH(Tabla2[[#This Row],[Fecha de creación]])</f>
        <v>9</v>
      </c>
    </row>
    <row r="544" spans="1:14" ht="15" customHeight="1" x14ac:dyDescent="0.25">
      <c r="A544" s="26">
        <v>44098.479629629626</v>
      </c>
      <c r="B544" s="23" t="s">
        <v>19</v>
      </c>
      <c r="C544" s="23" t="s">
        <v>1771</v>
      </c>
      <c r="D544" s="23" t="s">
        <v>1772</v>
      </c>
      <c r="E544" s="23" t="s">
        <v>1</v>
      </c>
      <c r="F544" s="23" t="s">
        <v>7</v>
      </c>
      <c r="G544" s="23" t="s">
        <v>975</v>
      </c>
      <c r="H544" s="2" t="s">
        <v>7745</v>
      </c>
      <c r="I544" s="23" t="s">
        <v>23</v>
      </c>
      <c r="J544" s="23"/>
      <c r="K544" s="23" t="s">
        <v>9712</v>
      </c>
      <c r="L544" s="23"/>
      <c r="M544" s="23">
        <f>YEAR(Tabla2[[#This Row],[Fecha de creación]])</f>
        <v>2020</v>
      </c>
      <c r="N544" s="23">
        <f>MONTH(Tabla2[[#This Row],[Fecha de creación]])</f>
        <v>9</v>
      </c>
    </row>
    <row r="545" spans="1:14" ht="15" customHeight="1" x14ac:dyDescent="0.25">
      <c r="A545" s="26">
        <v>44098.484085648146</v>
      </c>
      <c r="B545" s="23" t="s">
        <v>0</v>
      </c>
      <c r="C545" s="23" t="s">
        <v>1773</v>
      </c>
      <c r="D545" s="23" t="s">
        <v>1774</v>
      </c>
      <c r="E545" s="23" t="s">
        <v>1</v>
      </c>
      <c r="F545" s="23" t="s">
        <v>7</v>
      </c>
      <c r="G545" s="23" t="s">
        <v>975</v>
      </c>
      <c r="H545" s="2" t="s">
        <v>7737</v>
      </c>
      <c r="I545" s="23" t="s">
        <v>43</v>
      </c>
      <c r="J545" s="23"/>
      <c r="K545" s="23" t="s">
        <v>9712</v>
      </c>
      <c r="L545" s="23"/>
      <c r="M545" s="23">
        <f>YEAR(Tabla2[[#This Row],[Fecha de creación]])</f>
        <v>2020</v>
      </c>
      <c r="N545" s="23">
        <f>MONTH(Tabla2[[#This Row],[Fecha de creación]])</f>
        <v>9</v>
      </c>
    </row>
    <row r="546" spans="1:14" ht="15" customHeight="1" x14ac:dyDescent="0.25">
      <c r="A546" s="26">
        <v>44098.496203703704</v>
      </c>
      <c r="B546" s="23" t="s">
        <v>0</v>
      </c>
      <c r="C546" s="23" t="s">
        <v>1775</v>
      </c>
      <c r="D546" s="23" t="s">
        <v>1736</v>
      </c>
      <c r="E546" s="23" t="s">
        <v>1</v>
      </c>
      <c r="F546" s="23" t="s">
        <v>7</v>
      </c>
      <c r="G546" s="23" t="s">
        <v>975</v>
      </c>
      <c r="H546" s="2" t="s">
        <v>7745</v>
      </c>
      <c r="I546" s="23" t="s">
        <v>4</v>
      </c>
      <c r="J546" s="23"/>
      <c r="K546" s="23" t="s">
        <v>9712</v>
      </c>
      <c r="L546" s="23"/>
      <c r="M546" s="23">
        <f>YEAR(Tabla2[[#This Row],[Fecha de creación]])</f>
        <v>2020</v>
      </c>
      <c r="N546" s="23">
        <f>MONTH(Tabla2[[#This Row],[Fecha de creación]])</f>
        <v>9</v>
      </c>
    </row>
    <row r="547" spans="1:14" ht="15" customHeight="1" x14ac:dyDescent="0.25">
      <c r="A547" s="26">
        <v>44098.502372685187</v>
      </c>
      <c r="B547" s="23" t="s">
        <v>100</v>
      </c>
      <c r="C547" s="23" t="s">
        <v>1776</v>
      </c>
      <c r="D547" s="23" t="s">
        <v>1777</v>
      </c>
      <c r="E547" s="23" t="s">
        <v>1</v>
      </c>
      <c r="F547" s="23" t="s">
        <v>22</v>
      </c>
      <c r="G547" s="23" t="s">
        <v>975</v>
      </c>
      <c r="H547" s="2" t="s">
        <v>7745</v>
      </c>
      <c r="I547" s="23" t="s">
        <v>1653</v>
      </c>
      <c r="J547" s="23"/>
      <c r="K547" s="23" t="s">
        <v>9712</v>
      </c>
      <c r="L547" s="23"/>
      <c r="M547" s="23">
        <f>YEAR(Tabla2[[#This Row],[Fecha de creación]])</f>
        <v>2020</v>
      </c>
      <c r="N547" s="23">
        <f>MONTH(Tabla2[[#This Row],[Fecha de creación]])</f>
        <v>9</v>
      </c>
    </row>
    <row r="548" spans="1:14" ht="15" customHeight="1" x14ac:dyDescent="0.25">
      <c r="A548" s="26">
        <v>44098.503784722219</v>
      </c>
      <c r="B548" s="23" t="s">
        <v>0</v>
      </c>
      <c r="C548" s="23" t="s">
        <v>1778</v>
      </c>
      <c r="D548" s="23" t="s">
        <v>1779</v>
      </c>
      <c r="E548" s="23" t="s">
        <v>1</v>
      </c>
      <c r="F548" s="23" t="s">
        <v>2</v>
      </c>
      <c r="G548" s="23" t="s">
        <v>975</v>
      </c>
      <c r="H548" s="2" t="s">
        <v>7729</v>
      </c>
      <c r="I548" s="23" t="s">
        <v>11</v>
      </c>
      <c r="J548" s="23"/>
      <c r="K548" s="23" t="s">
        <v>9712</v>
      </c>
      <c r="L548" s="23"/>
      <c r="M548" s="23">
        <f>YEAR(Tabla2[[#This Row],[Fecha de creación]])</f>
        <v>2020</v>
      </c>
      <c r="N548" s="23">
        <f>MONTH(Tabla2[[#This Row],[Fecha de creación]])</f>
        <v>9</v>
      </c>
    </row>
    <row r="549" spans="1:14" ht="15" customHeight="1" x14ac:dyDescent="0.25">
      <c r="A549" s="26">
        <v>44098.511296296296</v>
      </c>
      <c r="B549" s="23" t="s">
        <v>19</v>
      </c>
      <c r="C549" s="23" t="s">
        <v>1780</v>
      </c>
      <c r="D549" s="23" t="s">
        <v>1781</v>
      </c>
      <c r="E549" s="23" t="s">
        <v>1</v>
      </c>
      <c r="F549" s="23" t="s">
        <v>7</v>
      </c>
      <c r="G549" s="23" t="s">
        <v>1551</v>
      </c>
      <c r="H549" s="2" t="s">
        <v>7734</v>
      </c>
      <c r="I549" s="23" t="s">
        <v>1552</v>
      </c>
      <c r="J549" s="23"/>
      <c r="K549" s="23" t="s">
        <v>9712</v>
      </c>
      <c r="L549" s="23"/>
      <c r="M549" s="23">
        <f>YEAR(Tabla2[[#This Row],[Fecha de creación]])</f>
        <v>2020</v>
      </c>
      <c r="N549" s="23">
        <f>MONTH(Tabla2[[#This Row],[Fecha de creación]])</f>
        <v>9</v>
      </c>
    </row>
    <row r="550" spans="1:14" ht="15" customHeight="1" x14ac:dyDescent="0.25">
      <c r="A550" s="26">
        <v>44098.514467592591</v>
      </c>
      <c r="B550" s="23" t="s">
        <v>19</v>
      </c>
      <c r="C550" s="23" t="s">
        <v>1782</v>
      </c>
      <c r="D550" s="23" t="s">
        <v>1783</v>
      </c>
      <c r="E550" s="23" t="s">
        <v>1</v>
      </c>
      <c r="F550" s="23" t="s">
        <v>22</v>
      </c>
      <c r="G550" s="23" t="s">
        <v>975</v>
      </c>
      <c r="H550" s="2" t="s">
        <v>7734</v>
      </c>
      <c r="I550" s="23" t="s">
        <v>23</v>
      </c>
      <c r="J550" s="23"/>
      <c r="K550" s="23" t="s">
        <v>9712</v>
      </c>
      <c r="L550" s="23"/>
      <c r="M550" s="23">
        <f>YEAR(Tabla2[[#This Row],[Fecha de creación]])</f>
        <v>2020</v>
      </c>
      <c r="N550" s="23">
        <f>MONTH(Tabla2[[#This Row],[Fecha de creación]])</f>
        <v>9</v>
      </c>
    </row>
    <row r="551" spans="1:14" ht="15" customHeight="1" x14ac:dyDescent="0.25">
      <c r="A551" s="26">
        <v>44098.519155092596</v>
      </c>
      <c r="B551" s="23" t="s">
        <v>0</v>
      </c>
      <c r="C551" s="23" t="s">
        <v>86</v>
      </c>
      <c r="D551" s="23" t="s">
        <v>87</v>
      </c>
      <c r="E551" s="23" t="s">
        <v>1</v>
      </c>
      <c r="F551" s="23" t="s">
        <v>2</v>
      </c>
      <c r="G551" s="23" t="s">
        <v>3</v>
      </c>
      <c r="H551" s="2" t="s">
        <v>7741</v>
      </c>
      <c r="I551" s="23" t="s">
        <v>11</v>
      </c>
      <c r="J551" s="23"/>
      <c r="K551" s="23" t="s">
        <v>9712</v>
      </c>
      <c r="L551" s="23"/>
      <c r="M551" s="23">
        <f>YEAR(Tabla2[[#This Row],[Fecha de creación]])</f>
        <v>2020</v>
      </c>
      <c r="N551" s="23">
        <f>MONTH(Tabla2[[#This Row],[Fecha de creación]])</f>
        <v>9</v>
      </c>
    </row>
    <row r="552" spans="1:14" ht="15" customHeight="1" x14ac:dyDescent="0.25">
      <c r="A552" s="26">
        <v>44098.522951388892</v>
      </c>
      <c r="B552" s="23" t="s">
        <v>0</v>
      </c>
      <c r="C552" s="23" t="s">
        <v>1784</v>
      </c>
      <c r="D552" s="23" t="s">
        <v>49</v>
      </c>
      <c r="E552" s="23" t="s">
        <v>1</v>
      </c>
      <c r="F552" s="23" t="s">
        <v>7</v>
      </c>
      <c r="G552" s="23" t="s">
        <v>975</v>
      </c>
      <c r="H552" s="2" t="s">
        <v>7745</v>
      </c>
      <c r="I552" s="23" t="s">
        <v>43</v>
      </c>
      <c r="J552" s="23"/>
      <c r="K552" s="23" t="s">
        <v>9712</v>
      </c>
      <c r="L552" s="23"/>
      <c r="M552" s="23">
        <f>YEAR(Tabla2[[#This Row],[Fecha de creación]])</f>
        <v>2020</v>
      </c>
      <c r="N552" s="23">
        <f>MONTH(Tabla2[[#This Row],[Fecha de creación]])</f>
        <v>9</v>
      </c>
    </row>
    <row r="553" spans="1:14" ht="15" customHeight="1" x14ac:dyDescent="0.25">
      <c r="A553" s="26">
        <v>44098.523668981485</v>
      </c>
      <c r="B553" s="23" t="s">
        <v>19</v>
      </c>
      <c r="C553" s="23" t="s">
        <v>1785</v>
      </c>
      <c r="D553" s="23" t="s">
        <v>1786</v>
      </c>
      <c r="E553" s="23" t="s">
        <v>1</v>
      </c>
      <c r="F553" s="23" t="s">
        <v>22</v>
      </c>
      <c r="G553" s="23" t="s">
        <v>975</v>
      </c>
      <c r="H553" s="2" t="s">
        <v>7738</v>
      </c>
      <c r="I553" s="23" t="s">
        <v>23</v>
      </c>
      <c r="J553" s="23"/>
      <c r="K553" s="23" t="s">
        <v>9712</v>
      </c>
      <c r="L553" s="23"/>
      <c r="M553" s="23">
        <f>YEAR(Tabla2[[#This Row],[Fecha de creación]])</f>
        <v>2020</v>
      </c>
      <c r="N553" s="23">
        <f>MONTH(Tabla2[[#This Row],[Fecha de creación]])</f>
        <v>9</v>
      </c>
    </row>
    <row r="554" spans="1:14" ht="15" customHeight="1" x14ac:dyDescent="0.25">
      <c r="A554" s="26">
        <v>44098.525335648148</v>
      </c>
      <c r="B554" s="23" t="s">
        <v>0</v>
      </c>
      <c r="C554" s="23" t="s">
        <v>1787</v>
      </c>
      <c r="D554" s="23" t="s">
        <v>110</v>
      </c>
      <c r="E554" s="23" t="s">
        <v>1</v>
      </c>
      <c r="F554" s="23" t="s">
        <v>7</v>
      </c>
      <c r="G554" s="23" t="s">
        <v>975</v>
      </c>
      <c r="H554" s="2" t="s">
        <v>7731</v>
      </c>
      <c r="I554" s="23" t="s">
        <v>43</v>
      </c>
      <c r="J554" s="23"/>
      <c r="K554" s="23" t="s">
        <v>9712</v>
      </c>
      <c r="L554" s="23"/>
      <c r="M554" s="23">
        <f>YEAR(Tabla2[[#This Row],[Fecha de creación]])</f>
        <v>2020</v>
      </c>
      <c r="N554" s="23">
        <f>MONTH(Tabla2[[#This Row],[Fecha de creación]])</f>
        <v>9</v>
      </c>
    </row>
    <row r="555" spans="1:14" ht="15" customHeight="1" x14ac:dyDescent="0.25">
      <c r="A555" s="26">
        <v>44098.528819444444</v>
      </c>
      <c r="B555" s="23" t="s">
        <v>0</v>
      </c>
      <c r="C555" s="23" t="s">
        <v>1788</v>
      </c>
      <c r="D555" s="23" t="s">
        <v>49</v>
      </c>
      <c r="E555" s="23" t="s">
        <v>1</v>
      </c>
      <c r="F555" s="23" t="s">
        <v>7</v>
      </c>
      <c r="G555" s="23" t="s">
        <v>975</v>
      </c>
      <c r="H555" s="2" t="s">
        <v>7745</v>
      </c>
      <c r="I555" s="23" t="s">
        <v>43</v>
      </c>
      <c r="J555" s="23"/>
      <c r="K555" s="23" t="s">
        <v>9712</v>
      </c>
      <c r="L555" s="23"/>
      <c r="M555" s="23">
        <f>YEAR(Tabla2[[#This Row],[Fecha de creación]])</f>
        <v>2020</v>
      </c>
      <c r="N555" s="23">
        <f>MONTH(Tabla2[[#This Row],[Fecha de creación]])</f>
        <v>9</v>
      </c>
    </row>
    <row r="556" spans="1:14" ht="15" customHeight="1" x14ac:dyDescent="0.25">
      <c r="A556" s="26">
        <v>44098.636064814818</v>
      </c>
      <c r="B556" s="23" t="s">
        <v>19</v>
      </c>
      <c r="C556" s="23" t="s">
        <v>88</v>
      </c>
      <c r="D556" s="23" t="s">
        <v>89</v>
      </c>
      <c r="E556" s="23" t="s">
        <v>1</v>
      </c>
      <c r="F556" s="23" t="s">
        <v>22</v>
      </c>
      <c r="G556" s="23" t="s">
        <v>3</v>
      </c>
      <c r="H556" s="2" t="s">
        <v>7745</v>
      </c>
      <c r="I556" s="23" t="s">
        <v>23</v>
      </c>
      <c r="J556" s="23"/>
      <c r="K556" s="23" t="s">
        <v>9712</v>
      </c>
      <c r="L556" s="23"/>
      <c r="M556" s="23">
        <f>YEAR(Tabla2[[#This Row],[Fecha de creación]])</f>
        <v>2020</v>
      </c>
      <c r="N556" s="23">
        <f>MONTH(Tabla2[[#This Row],[Fecha de creación]])</f>
        <v>9</v>
      </c>
    </row>
    <row r="557" spans="1:14" ht="15" customHeight="1" x14ac:dyDescent="0.25">
      <c r="A557" s="26">
        <v>44098.709074074075</v>
      </c>
      <c r="B557" s="23" t="s">
        <v>0</v>
      </c>
      <c r="C557" s="23" t="s">
        <v>90</v>
      </c>
      <c r="D557" s="23" t="s">
        <v>91</v>
      </c>
      <c r="E557" s="23" t="s">
        <v>1</v>
      </c>
      <c r="F557" s="23" t="s">
        <v>2</v>
      </c>
      <c r="G557" s="23" t="s">
        <v>3</v>
      </c>
      <c r="H557" s="2" t="s">
        <v>7734</v>
      </c>
      <c r="I557" s="23" t="s">
        <v>7749</v>
      </c>
      <c r="J557" s="23"/>
      <c r="K557" s="23" t="s">
        <v>9712</v>
      </c>
      <c r="L557" s="23"/>
      <c r="M557" s="23">
        <f>YEAR(Tabla2[[#This Row],[Fecha de creación]])</f>
        <v>2020</v>
      </c>
      <c r="N557" s="23">
        <f>MONTH(Tabla2[[#This Row],[Fecha de creación]])</f>
        <v>9</v>
      </c>
    </row>
    <row r="558" spans="1:14" ht="15" customHeight="1" x14ac:dyDescent="0.25">
      <c r="A558" s="26">
        <v>44098.711527777778</v>
      </c>
      <c r="B558" s="23" t="s">
        <v>0</v>
      </c>
      <c r="C558" s="23" t="s">
        <v>1789</v>
      </c>
      <c r="D558" s="23" t="s">
        <v>81</v>
      </c>
      <c r="E558" s="23" t="s">
        <v>1</v>
      </c>
      <c r="F558" s="23" t="s">
        <v>7</v>
      </c>
      <c r="G558" s="23" t="s">
        <v>975</v>
      </c>
      <c r="H558" s="2" t="s">
        <v>7730</v>
      </c>
      <c r="I558" s="23" t="s">
        <v>43</v>
      </c>
      <c r="J558" s="23"/>
      <c r="K558" s="23" t="s">
        <v>9712</v>
      </c>
      <c r="L558" s="23"/>
      <c r="M558" s="23">
        <f>YEAR(Tabla2[[#This Row],[Fecha de creación]])</f>
        <v>2020</v>
      </c>
      <c r="N558" s="23">
        <f>MONTH(Tabla2[[#This Row],[Fecha de creación]])</f>
        <v>9</v>
      </c>
    </row>
    <row r="559" spans="1:14" ht="15" customHeight="1" x14ac:dyDescent="0.25">
      <c r="A559" s="26">
        <v>44099.527662037035</v>
      </c>
      <c r="B559" s="23" t="s">
        <v>100</v>
      </c>
      <c r="C559" s="23" t="s">
        <v>1790</v>
      </c>
      <c r="D559" s="23" t="s">
        <v>1791</v>
      </c>
      <c r="E559" s="23" t="s">
        <v>1</v>
      </c>
      <c r="F559" s="23" t="s">
        <v>22</v>
      </c>
      <c r="G559" s="23" t="s">
        <v>975</v>
      </c>
      <c r="H559" s="2" t="s">
        <v>7745</v>
      </c>
      <c r="I559" s="23" t="s">
        <v>1653</v>
      </c>
      <c r="J559" s="23"/>
      <c r="K559" s="23" t="s">
        <v>9712</v>
      </c>
      <c r="L559" s="23"/>
      <c r="M559" s="23">
        <f>YEAR(Tabla2[[#This Row],[Fecha de creación]])</f>
        <v>2020</v>
      </c>
      <c r="N559" s="23">
        <f>MONTH(Tabla2[[#This Row],[Fecha de creación]])</f>
        <v>9</v>
      </c>
    </row>
    <row r="560" spans="1:14" ht="15" customHeight="1" x14ac:dyDescent="0.25">
      <c r="A560" s="26">
        <v>44099.552233796298</v>
      </c>
      <c r="B560" s="23" t="s">
        <v>19</v>
      </c>
      <c r="C560" s="23" t="s">
        <v>1792</v>
      </c>
      <c r="D560" s="23" t="s">
        <v>1793</v>
      </c>
      <c r="E560" s="23" t="s">
        <v>1</v>
      </c>
      <c r="F560" s="23" t="s">
        <v>7</v>
      </c>
      <c r="G560" s="23" t="s">
        <v>975</v>
      </c>
      <c r="H560" s="2" t="s">
        <v>7745</v>
      </c>
      <c r="I560" s="23" t="s">
        <v>23</v>
      </c>
      <c r="J560" s="23"/>
      <c r="K560" s="23" t="s">
        <v>9712</v>
      </c>
      <c r="L560" s="23"/>
      <c r="M560" s="23">
        <f>YEAR(Tabla2[[#This Row],[Fecha de creación]])</f>
        <v>2020</v>
      </c>
      <c r="N560" s="23">
        <f>MONTH(Tabla2[[#This Row],[Fecha de creación]])</f>
        <v>9</v>
      </c>
    </row>
    <row r="561" spans="1:14" ht="15" customHeight="1" x14ac:dyDescent="0.25">
      <c r="A561" s="26">
        <v>44099.639861111114</v>
      </c>
      <c r="B561" s="23" t="s">
        <v>100</v>
      </c>
      <c r="C561" s="23" t="s">
        <v>1794</v>
      </c>
      <c r="D561" s="23" t="s">
        <v>1795</v>
      </c>
      <c r="E561" s="23" t="s">
        <v>1</v>
      </c>
      <c r="F561" s="23" t="s">
        <v>22</v>
      </c>
      <c r="G561" s="23" t="s">
        <v>975</v>
      </c>
      <c r="H561" s="2" t="s">
        <v>7728</v>
      </c>
      <c r="I561" s="23" t="s">
        <v>1653</v>
      </c>
      <c r="J561" s="23"/>
      <c r="K561" s="23" t="s">
        <v>9712</v>
      </c>
      <c r="L561" s="23"/>
      <c r="M561" s="23">
        <f>YEAR(Tabla2[[#This Row],[Fecha de creación]])</f>
        <v>2020</v>
      </c>
      <c r="N561" s="23">
        <f>MONTH(Tabla2[[#This Row],[Fecha de creación]])</f>
        <v>9</v>
      </c>
    </row>
    <row r="562" spans="1:14" ht="15" customHeight="1" x14ac:dyDescent="0.25">
      <c r="A562" s="26">
        <v>44099.648402777777</v>
      </c>
      <c r="B562" s="23" t="s">
        <v>100</v>
      </c>
      <c r="C562" s="23" t="s">
        <v>1796</v>
      </c>
      <c r="D562" s="23" t="s">
        <v>1797</v>
      </c>
      <c r="E562" s="23" t="s">
        <v>1</v>
      </c>
      <c r="F562" s="23" t="s">
        <v>22</v>
      </c>
      <c r="G562" s="23" t="s">
        <v>975</v>
      </c>
      <c r="H562" s="2" t="s">
        <v>7744</v>
      </c>
      <c r="I562" s="23" t="s">
        <v>1653</v>
      </c>
      <c r="J562" s="23"/>
      <c r="K562" s="23" t="s">
        <v>9712</v>
      </c>
      <c r="L562" s="23"/>
      <c r="M562" s="23">
        <f>YEAR(Tabla2[[#This Row],[Fecha de creación]])</f>
        <v>2020</v>
      </c>
      <c r="N562" s="23">
        <f>MONTH(Tabla2[[#This Row],[Fecha de creación]])</f>
        <v>9</v>
      </c>
    </row>
    <row r="563" spans="1:14" ht="15" customHeight="1" x14ac:dyDescent="0.25">
      <c r="A563" s="26">
        <v>44099.658854166664</v>
      </c>
      <c r="B563" s="23" t="s">
        <v>100</v>
      </c>
      <c r="C563" s="23" t="s">
        <v>1798</v>
      </c>
      <c r="D563" s="23" t="s">
        <v>167</v>
      </c>
      <c r="E563" s="23" t="s">
        <v>1</v>
      </c>
      <c r="F563" s="23" t="s">
        <v>7</v>
      </c>
      <c r="G563" s="23" t="s">
        <v>975</v>
      </c>
      <c r="H563" s="2" t="s">
        <v>7745</v>
      </c>
      <c r="I563" s="23" t="s">
        <v>1653</v>
      </c>
      <c r="J563" s="23"/>
      <c r="K563" s="23" t="s">
        <v>9712</v>
      </c>
      <c r="L563" s="23"/>
      <c r="M563" s="23">
        <f>YEAR(Tabla2[[#This Row],[Fecha de creación]])</f>
        <v>2020</v>
      </c>
      <c r="N563" s="23">
        <f>MONTH(Tabla2[[#This Row],[Fecha de creación]])</f>
        <v>9</v>
      </c>
    </row>
    <row r="564" spans="1:14" ht="15" customHeight="1" x14ac:dyDescent="0.25">
      <c r="A564" s="26">
        <v>44099.669699074075</v>
      </c>
      <c r="B564" s="23" t="s">
        <v>0</v>
      </c>
      <c r="C564" s="23" t="s">
        <v>1799</v>
      </c>
      <c r="D564" s="23" t="s">
        <v>1800</v>
      </c>
      <c r="E564" s="23" t="s">
        <v>1</v>
      </c>
      <c r="F564" s="23" t="s">
        <v>7</v>
      </c>
      <c r="G564" s="23" t="s">
        <v>975</v>
      </c>
      <c r="H564" s="2" t="s">
        <v>7745</v>
      </c>
      <c r="I564" s="23" t="s">
        <v>4</v>
      </c>
      <c r="J564" s="23"/>
      <c r="K564" s="23" t="s">
        <v>9712</v>
      </c>
      <c r="L564" s="23"/>
      <c r="M564" s="23">
        <f>YEAR(Tabla2[[#This Row],[Fecha de creación]])</f>
        <v>2020</v>
      </c>
      <c r="N564" s="23">
        <f>MONTH(Tabla2[[#This Row],[Fecha de creación]])</f>
        <v>9</v>
      </c>
    </row>
    <row r="565" spans="1:14" ht="15" customHeight="1" x14ac:dyDescent="0.25">
      <c r="A565" s="26">
        <v>44099.680092592593</v>
      </c>
      <c r="B565" s="23" t="s">
        <v>0</v>
      </c>
      <c r="C565" s="23" t="s">
        <v>1801</v>
      </c>
      <c r="D565" s="23" t="s">
        <v>1800</v>
      </c>
      <c r="E565" s="23" t="s">
        <v>1</v>
      </c>
      <c r="F565" s="23" t="s">
        <v>7</v>
      </c>
      <c r="G565" s="23" t="s">
        <v>975</v>
      </c>
      <c r="H565" s="2" t="s">
        <v>7745</v>
      </c>
      <c r="I565" s="23" t="s">
        <v>4</v>
      </c>
      <c r="J565" s="23"/>
      <c r="K565" s="23" t="s">
        <v>9712</v>
      </c>
      <c r="L565" s="23"/>
      <c r="M565" s="23">
        <f>YEAR(Tabla2[[#This Row],[Fecha de creación]])</f>
        <v>2020</v>
      </c>
      <c r="N565" s="23">
        <f>MONTH(Tabla2[[#This Row],[Fecha de creación]])</f>
        <v>9</v>
      </c>
    </row>
    <row r="566" spans="1:14" ht="15" customHeight="1" x14ac:dyDescent="0.25">
      <c r="A566" s="26">
        <v>44099.690335648149</v>
      </c>
      <c r="B566" s="23" t="s">
        <v>0</v>
      </c>
      <c r="C566" s="23" t="s">
        <v>1802</v>
      </c>
      <c r="D566" s="23" t="s">
        <v>1800</v>
      </c>
      <c r="E566" s="23" t="s">
        <v>1</v>
      </c>
      <c r="F566" s="23" t="s">
        <v>7</v>
      </c>
      <c r="G566" s="23" t="s">
        <v>975</v>
      </c>
      <c r="H566" s="2" t="s">
        <v>7745</v>
      </c>
      <c r="I566" s="23" t="s">
        <v>4</v>
      </c>
      <c r="J566" s="23"/>
      <c r="K566" s="23" t="s">
        <v>9712</v>
      </c>
      <c r="L566" s="23"/>
      <c r="M566" s="23">
        <f>YEAR(Tabla2[[#This Row],[Fecha de creación]])</f>
        <v>2020</v>
      </c>
      <c r="N566" s="23">
        <f>MONTH(Tabla2[[#This Row],[Fecha de creación]])</f>
        <v>9</v>
      </c>
    </row>
    <row r="567" spans="1:14" ht="15" customHeight="1" x14ac:dyDescent="0.25">
      <c r="A567" s="26">
        <v>44099.701122685183</v>
      </c>
      <c r="B567" s="23" t="s">
        <v>0</v>
      </c>
      <c r="C567" s="23" t="s">
        <v>1803</v>
      </c>
      <c r="D567" s="23" t="s">
        <v>6</v>
      </c>
      <c r="E567" s="23" t="s">
        <v>1</v>
      </c>
      <c r="F567" s="23" t="s">
        <v>7</v>
      </c>
      <c r="G567" s="23" t="s">
        <v>975</v>
      </c>
      <c r="H567" s="2" t="s">
        <v>7722</v>
      </c>
      <c r="I567" s="23" t="s">
        <v>4</v>
      </c>
      <c r="J567" s="23"/>
      <c r="K567" s="23" t="s">
        <v>9712</v>
      </c>
      <c r="L567" s="23"/>
      <c r="M567" s="23">
        <f>YEAR(Tabla2[[#This Row],[Fecha de creación]])</f>
        <v>2020</v>
      </c>
      <c r="N567" s="23">
        <f>MONTH(Tabla2[[#This Row],[Fecha de creación]])</f>
        <v>9</v>
      </c>
    </row>
    <row r="568" spans="1:14" ht="15" customHeight="1" x14ac:dyDescent="0.25">
      <c r="A568" s="26">
        <v>44099.709236111114</v>
      </c>
      <c r="B568" s="23" t="s">
        <v>0</v>
      </c>
      <c r="C568" s="23" t="s">
        <v>92</v>
      </c>
      <c r="D568" s="23" t="s">
        <v>93</v>
      </c>
      <c r="E568" s="23" t="s">
        <v>1</v>
      </c>
      <c r="F568" s="23" t="s">
        <v>2</v>
      </c>
      <c r="G568" s="23" t="s">
        <v>3</v>
      </c>
      <c r="H568" s="2" t="s">
        <v>7734</v>
      </c>
      <c r="I568" s="23" t="s">
        <v>7749</v>
      </c>
      <c r="J568" s="23"/>
      <c r="K568" s="23" t="s">
        <v>9536</v>
      </c>
      <c r="L568" s="23"/>
      <c r="M568" s="23">
        <f>YEAR(Tabla2[[#This Row],[Fecha de creación]])</f>
        <v>2020</v>
      </c>
      <c r="N568" s="23">
        <f>MONTH(Tabla2[[#This Row],[Fecha de creación]])</f>
        <v>9</v>
      </c>
    </row>
    <row r="569" spans="1:14" ht="15" customHeight="1" x14ac:dyDescent="0.25">
      <c r="A569" s="26">
        <v>44100.43136574074</v>
      </c>
      <c r="B569" s="23" t="s">
        <v>0</v>
      </c>
      <c r="C569" s="23" t="s">
        <v>1804</v>
      </c>
      <c r="D569" s="23" t="s">
        <v>1805</v>
      </c>
      <c r="E569" s="23" t="s">
        <v>1</v>
      </c>
      <c r="F569" s="23" t="s">
        <v>22</v>
      </c>
      <c r="G569" s="23" t="s">
        <v>975</v>
      </c>
      <c r="H569" s="2" t="s">
        <v>7745</v>
      </c>
      <c r="I569" s="23" t="s">
        <v>4</v>
      </c>
      <c r="J569" s="23"/>
      <c r="K569" s="23" t="s">
        <v>9712</v>
      </c>
      <c r="L569" s="23"/>
      <c r="M569" s="23">
        <f>YEAR(Tabla2[[#This Row],[Fecha de creación]])</f>
        <v>2020</v>
      </c>
      <c r="N569" s="23">
        <f>MONTH(Tabla2[[#This Row],[Fecha de creación]])</f>
        <v>9</v>
      </c>
    </row>
    <row r="570" spans="1:14" ht="15" customHeight="1" x14ac:dyDescent="0.25">
      <c r="A570" s="26">
        <v>44100.444537037038</v>
      </c>
      <c r="B570" s="23" t="s">
        <v>0</v>
      </c>
      <c r="C570" s="23" t="s">
        <v>1806</v>
      </c>
      <c r="D570" s="23" t="s">
        <v>1807</v>
      </c>
      <c r="E570" s="23" t="s">
        <v>1</v>
      </c>
      <c r="F570" s="23" t="s">
        <v>22</v>
      </c>
      <c r="G570" s="23" t="s">
        <v>975</v>
      </c>
      <c r="H570" s="2" t="s">
        <v>7745</v>
      </c>
      <c r="I570" s="23" t="s">
        <v>4</v>
      </c>
      <c r="J570" s="23"/>
      <c r="K570" s="23" t="s">
        <v>9712</v>
      </c>
      <c r="L570" s="23"/>
      <c r="M570" s="23">
        <f>YEAR(Tabla2[[#This Row],[Fecha de creación]])</f>
        <v>2020</v>
      </c>
      <c r="N570" s="23">
        <f>MONTH(Tabla2[[#This Row],[Fecha de creación]])</f>
        <v>9</v>
      </c>
    </row>
    <row r="571" spans="1:14" ht="15" customHeight="1" x14ac:dyDescent="0.25">
      <c r="A571" s="26">
        <v>44100.455439814818</v>
      </c>
      <c r="B571" s="23" t="s">
        <v>0</v>
      </c>
      <c r="C571" s="23" t="s">
        <v>1808</v>
      </c>
      <c r="D571" s="23" t="s">
        <v>1800</v>
      </c>
      <c r="E571" s="23" t="s">
        <v>1</v>
      </c>
      <c r="F571" s="23" t="s">
        <v>7</v>
      </c>
      <c r="G571" s="23" t="s">
        <v>975</v>
      </c>
      <c r="H571" s="2" t="s">
        <v>7745</v>
      </c>
      <c r="I571" s="23" t="s">
        <v>4</v>
      </c>
      <c r="J571" s="23"/>
      <c r="K571" s="23" t="s">
        <v>9712</v>
      </c>
      <c r="L571" s="23"/>
      <c r="M571" s="23">
        <f>YEAR(Tabla2[[#This Row],[Fecha de creación]])</f>
        <v>2020</v>
      </c>
      <c r="N571" s="23">
        <f>MONTH(Tabla2[[#This Row],[Fecha de creación]])</f>
        <v>9</v>
      </c>
    </row>
    <row r="572" spans="1:14" ht="15" customHeight="1" x14ac:dyDescent="0.25">
      <c r="A572" s="26">
        <v>44100.461388888885</v>
      </c>
      <c r="B572" s="23" t="s">
        <v>0</v>
      </c>
      <c r="C572" s="23" t="s">
        <v>1809</v>
      </c>
      <c r="D572" s="23" t="s">
        <v>1810</v>
      </c>
      <c r="E572" s="23" t="s">
        <v>1</v>
      </c>
      <c r="F572" s="23" t="s">
        <v>7</v>
      </c>
      <c r="G572" s="23" t="s">
        <v>975</v>
      </c>
      <c r="H572" s="2" t="s">
        <v>7745</v>
      </c>
      <c r="I572" s="23" t="s">
        <v>4</v>
      </c>
      <c r="J572" s="23"/>
      <c r="K572" s="23" t="s">
        <v>9712</v>
      </c>
      <c r="L572" s="23"/>
      <c r="M572" s="23">
        <f>YEAR(Tabla2[[#This Row],[Fecha de creación]])</f>
        <v>2020</v>
      </c>
      <c r="N572" s="23">
        <f>MONTH(Tabla2[[#This Row],[Fecha de creación]])</f>
        <v>9</v>
      </c>
    </row>
    <row r="573" spans="1:14" ht="15" customHeight="1" x14ac:dyDescent="0.25">
      <c r="A573" s="26">
        <v>44100.483263888891</v>
      </c>
      <c r="B573" s="23" t="s">
        <v>0</v>
      </c>
      <c r="C573" s="23" t="s">
        <v>1811</v>
      </c>
      <c r="D573" s="23" t="s">
        <v>1812</v>
      </c>
      <c r="E573" s="23" t="s">
        <v>1</v>
      </c>
      <c r="F573" s="23" t="s">
        <v>22</v>
      </c>
      <c r="G573" s="23" t="s">
        <v>975</v>
      </c>
      <c r="H573" s="2" t="s">
        <v>7742</v>
      </c>
      <c r="I573" s="23" t="s">
        <v>4</v>
      </c>
      <c r="J573" s="23"/>
      <c r="K573" s="23" t="s">
        <v>9712</v>
      </c>
      <c r="L573" s="23"/>
      <c r="M573" s="23">
        <f>YEAR(Tabla2[[#This Row],[Fecha de creación]])</f>
        <v>2020</v>
      </c>
      <c r="N573" s="23">
        <f>MONTH(Tabla2[[#This Row],[Fecha de creación]])</f>
        <v>9</v>
      </c>
    </row>
    <row r="574" spans="1:14" ht="15" customHeight="1" x14ac:dyDescent="0.25">
      <c r="A574" s="26">
        <v>44100.500717592593</v>
      </c>
      <c r="B574" s="23" t="s">
        <v>0</v>
      </c>
      <c r="C574" s="23" t="s">
        <v>1813</v>
      </c>
      <c r="D574" s="23" t="s">
        <v>1662</v>
      </c>
      <c r="E574" s="23" t="s">
        <v>1</v>
      </c>
      <c r="F574" s="23" t="s">
        <v>2</v>
      </c>
      <c r="G574" s="23" t="s">
        <v>975</v>
      </c>
      <c r="H574" s="2" t="s">
        <v>7745</v>
      </c>
      <c r="I574" s="23" t="s">
        <v>4</v>
      </c>
      <c r="J574" s="23"/>
      <c r="K574" s="23" t="s">
        <v>9712</v>
      </c>
      <c r="L574" s="23"/>
      <c r="M574" s="23">
        <f>YEAR(Tabla2[[#This Row],[Fecha de creación]])</f>
        <v>2020</v>
      </c>
      <c r="N574" s="23">
        <f>MONTH(Tabla2[[#This Row],[Fecha de creación]])</f>
        <v>9</v>
      </c>
    </row>
    <row r="575" spans="1:14" ht="15" customHeight="1" x14ac:dyDescent="0.25">
      <c r="A575" s="26">
        <v>44100.5078125</v>
      </c>
      <c r="B575" s="23" t="s">
        <v>0</v>
      </c>
      <c r="C575" s="23" t="s">
        <v>1814</v>
      </c>
      <c r="D575" s="23" t="s">
        <v>1625</v>
      </c>
      <c r="E575" s="23" t="s">
        <v>1</v>
      </c>
      <c r="F575" s="23" t="s">
        <v>7</v>
      </c>
      <c r="G575" s="23" t="s">
        <v>975</v>
      </c>
      <c r="H575" s="2" t="s">
        <v>7722</v>
      </c>
      <c r="I575" s="23" t="s">
        <v>4</v>
      </c>
      <c r="J575" s="23"/>
      <c r="K575" s="23" t="s">
        <v>9712</v>
      </c>
      <c r="L575" s="23"/>
      <c r="M575" s="23">
        <f>YEAR(Tabla2[[#This Row],[Fecha de creación]])</f>
        <v>2020</v>
      </c>
      <c r="N575" s="23">
        <f>MONTH(Tabla2[[#This Row],[Fecha de creación]])</f>
        <v>9</v>
      </c>
    </row>
    <row r="576" spans="1:14" ht="15" customHeight="1" x14ac:dyDescent="0.25">
      <c r="A576" s="26">
        <v>44100.530324074076</v>
      </c>
      <c r="B576" s="23" t="s">
        <v>0</v>
      </c>
      <c r="C576" s="23" t="s">
        <v>1815</v>
      </c>
      <c r="D576" s="23" t="s">
        <v>1816</v>
      </c>
      <c r="E576" s="23" t="s">
        <v>1</v>
      </c>
      <c r="F576" s="23" t="s">
        <v>7</v>
      </c>
      <c r="G576" s="23" t="s">
        <v>975</v>
      </c>
      <c r="H576" s="2" t="s">
        <v>7745</v>
      </c>
      <c r="I576" s="23" t="s">
        <v>4</v>
      </c>
      <c r="J576" s="23"/>
      <c r="K576" s="23" t="s">
        <v>9712</v>
      </c>
      <c r="L576" s="23"/>
      <c r="M576" s="23">
        <f>YEAR(Tabla2[[#This Row],[Fecha de creación]])</f>
        <v>2020</v>
      </c>
      <c r="N576" s="23">
        <f>MONTH(Tabla2[[#This Row],[Fecha de creación]])</f>
        <v>9</v>
      </c>
    </row>
    <row r="577" spans="1:14" ht="15" customHeight="1" x14ac:dyDescent="0.25">
      <c r="A577" s="26">
        <v>44100.536898148152</v>
      </c>
      <c r="B577" s="23" t="s">
        <v>0</v>
      </c>
      <c r="C577" s="23" t="s">
        <v>94</v>
      </c>
      <c r="D577" s="23" t="s">
        <v>95</v>
      </c>
      <c r="E577" s="23" t="s">
        <v>1</v>
      </c>
      <c r="F577" s="23" t="s">
        <v>7</v>
      </c>
      <c r="G577" s="23" t="s">
        <v>3</v>
      </c>
      <c r="H577" s="2" t="s">
        <v>7745</v>
      </c>
      <c r="I577" s="23" t="s">
        <v>4</v>
      </c>
      <c r="J577" s="23"/>
      <c r="K577" s="23" t="s">
        <v>9712</v>
      </c>
      <c r="L577" s="23"/>
      <c r="M577" s="23">
        <f>YEAR(Tabla2[[#This Row],[Fecha de creación]])</f>
        <v>2020</v>
      </c>
      <c r="N577" s="23">
        <f>MONTH(Tabla2[[#This Row],[Fecha de creación]])</f>
        <v>9</v>
      </c>
    </row>
    <row r="578" spans="1:14" ht="15" customHeight="1" x14ac:dyDescent="0.25">
      <c r="A578" s="26">
        <v>44100.712245370371</v>
      </c>
      <c r="B578" s="23" t="s">
        <v>0</v>
      </c>
      <c r="C578" s="23" t="s">
        <v>1817</v>
      </c>
      <c r="D578" s="23" t="s">
        <v>1818</v>
      </c>
      <c r="E578" s="23" t="s">
        <v>1</v>
      </c>
      <c r="F578" s="23" t="s">
        <v>22</v>
      </c>
      <c r="G578" s="23" t="s">
        <v>975</v>
      </c>
      <c r="H578" s="2" t="s">
        <v>7734</v>
      </c>
      <c r="I578" s="23" t="s">
        <v>43</v>
      </c>
      <c r="J578" s="23"/>
      <c r="K578" s="23" t="s">
        <v>9712</v>
      </c>
      <c r="L578" s="23"/>
      <c r="M578" s="23">
        <f>YEAR(Tabla2[[#This Row],[Fecha de creación]])</f>
        <v>2020</v>
      </c>
      <c r="N578" s="23">
        <f>MONTH(Tabla2[[#This Row],[Fecha de creación]])</f>
        <v>9</v>
      </c>
    </row>
    <row r="579" spans="1:14" ht="15" customHeight="1" x14ac:dyDescent="0.25">
      <c r="A579" s="26">
        <v>44100.734293981484</v>
      </c>
      <c r="B579" s="23" t="s">
        <v>0</v>
      </c>
      <c r="C579" s="23" t="s">
        <v>1819</v>
      </c>
      <c r="D579" s="23" t="s">
        <v>1820</v>
      </c>
      <c r="E579" s="23" t="s">
        <v>1</v>
      </c>
      <c r="F579" s="23" t="s">
        <v>22</v>
      </c>
      <c r="G579" s="23" t="s">
        <v>975</v>
      </c>
      <c r="H579" s="2" t="s">
        <v>7742</v>
      </c>
      <c r="I579" s="23" t="s">
        <v>43</v>
      </c>
      <c r="J579" s="23"/>
      <c r="K579" s="23" t="s">
        <v>9712</v>
      </c>
      <c r="L579" s="23"/>
      <c r="M579" s="23">
        <f>YEAR(Tabla2[[#This Row],[Fecha de creación]])</f>
        <v>2020</v>
      </c>
      <c r="N579" s="23">
        <f>MONTH(Tabla2[[#This Row],[Fecha de creación]])</f>
        <v>9</v>
      </c>
    </row>
    <row r="580" spans="1:14" ht="15" customHeight="1" x14ac:dyDescent="0.25">
      <c r="A580" s="26">
        <v>44100.737256944441</v>
      </c>
      <c r="B580" s="23" t="s">
        <v>0</v>
      </c>
      <c r="C580" s="23" t="s">
        <v>1821</v>
      </c>
      <c r="D580" s="23" t="s">
        <v>6</v>
      </c>
      <c r="E580" s="23" t="s">
        <v>1</v>
      </c>
      <c r="F580" s="23" t="s">
        <v>7</v>
      </c>
      <c r="G580" s="23" t="s">
        <v>975</v>
      </c>
      <c r="H580" s="2" t="s">
        <v>7722</v>
      </c>
      <c r="I580" s="23" t="s">
        <v>43</v>
      </c>
      <c r="J580" s="23"/>
      <c r="K580" s="23" t="s">
        <v>9712</v>
      </c>
      <c r="L580" s="23"/>
      <c r="M580" s="23">
        <f>YEAR(Tabla2[[#This Row],[Fecha de creación]])</f>
        <v>2020</v>
      </c>
      <c r="N580" s="23">
        <f>MONTH(Tabla2[[#This Row],[Fecha de creación]])</f>
        <v>9</v>
      </c>
    </row>
    <row r="581" spans="1:14" ht="15" customHeight="1" x14ac:dyDescent="0.25">
      <c r="A581" s="26">
        <v>44100.739641203705</v>
      </c>
      <c r="B581" s="23" t="s">
        <v>0</v>
      </c>
      <c r="C581" s="23" t="s">
        <v>1822</v>
      </c>
      <c r="D581" s="23" t="s">
        <v>1015</v>
      </c>
      <c r="E581" s="23" t="s">
        <v>1</v>
      </c>
      <c r="F581" s="23" t="s">
        <v>22</v>
      </c>
      <c r="G581" s="23" t="s">
        <v>975</v>
      </c>
      <c r="H581" s="2" t="s">
        <v>7743</v>
      </c>
      <c r="I581" s="23" t="s">
        <v>43</v>
      </c>
      <c r="J581" s="23"/>
      <c r="K581" s="23" t="s">
        <v>9712</v>
      </c>
      <c r="L581" s="23"/>
      <c r="M581" s="23">
        <f>YEAR(Tabla2[[#This Row],[Fecha de creación]])</f>
        <v>2020</v>
      </c>
      <c r="N581" s="23">
        <f>MONTH(Tabla2[[#This Row],[Fecha de creación]])</f>
        <v>9</v>
      </c>
    </row>
    <row r="582" spans="1:14" ht="15" customHeight="1" x14ac:dyDescent="0.25">
      <c r="A582" s="26">
        <v>44101.417604166665</v>
      </c>
      <c r="B582" s="23" t="s">
        <v>19</v>
      </c>
      <c r="C582" s="23" t="s">
        <v>1823</v>
      </c>
      <c r="D582" s="23" t="s">
        <v>1824</v>
      </c>
      <c r="E582" s="23" t="s">
        <v>1</v>
      </c>
      <c r="F582" s="23" t="s">
        <v>22</v>
      </c>
      <c r="G582" s="23" t="s">
        <v>975</v>
      </c>
      <c r="H582" s="2" t="s">
        <v>7728</v>
      </c>
      <c r="I582" s="23" t="s">
        <v>23</v>
      </c>
      <c r="J582" s="23"/>
      <c r="K582" s="23" t="s">
        <v>9712</v>
      </c>
      <c r="L582" s="23"/>
      <c r="M582" s="23">
        <f>YEAR(Tabla2[[#This Row],[Fecha de creación]])</f>
        <v>2020</v>
      </c>
      <c r="N582" s="23">
        <f>MONTH(Tabla2[[#This Row],[Fecha de creación]])</f>
        <v>9</v>
      </c>
    </row>
    <row r="583" spans="1:14" ht="15" customHeight="1" x14ac:dyDescent="0.25">
      <c r="A583" s="26">
        <v>44101.421979166669</v>
      </c>
      <c r="B583" s="23" t="s">
        <v>34</v>
      </c>
      <c r="C583" s="23" t="s">
        <v>1825</v>
      </c>
      <c r="D583" s="23" t="s">
        <v>1826</v>
      </c>
      <c r="E583" s="23" t="s">
        <v>1</v>
      </c>
      <c r="F583" s="23" t="s">
        <v>22</v>
      </c>
      <c r="G583" s="23" t="s">
        <v>975</v>
      </c>
      <c r="H583" s="2" t="s">
        <v>7738</v>
      </c>
      <c r="I583" s="23" t="s">
        <v>1827</v>
      </c>
      <c r="J583" s="23"/>
      <c r="K583" s="23" t="s">
        <v>9536</v>
      </c>
      <c r="L583" s="23"/>
      <c r="M583" s="23">
        <f>YEAR(Tabla2[[#This Row],[Fecha de creación]])</f>
        <v>2020</v>
      </c>
      <c r="N583" s="23">
        <f>MONTH(Tabla2[[#This Row],[Fecha de creación]])</f>
        <v>9</v>
      </c>
    </row>
    <row r="584" spans="1:14" ht="15" customHeight="1" x14ac:dyDescent="0.25">
      <c r="A584" s="26">
        <v>44102.421967592592</v>
      </c>
      <c r="B584" s="23" t="s">
        <v>0</v>
      </c>
      <c r="C584" s="23" t="s">
        <v>1828</v>
      </c>
      <c r="D584" s="23" t="s">
        <v>1829</v>
      </c>
      <c r="E584" s="23" t="s">
        <v>1</v>
      </c>
      <c r="F584" s="23" t="s">
        <v>7</v>
      </c>
      <c r="G584" s="23" t="s">
        <v>975</v>
      </c>
      <c r="H584" s="2" t="s">
        <v>7745</v>
      </c>
      <c r="I584" s="23" t="s">
        <v>4</v>
      </c>
      <c r="J584" s="23"/>
      <c r="K584" s="23" t="s">
        <v>9712</v>
      </c>
      <c r="L584" s="23"/>
      <c r="M584" s="23">
        <f>YEAR(Tabla2[[#This Row],[Fecha de creación]])</f>
        <v>2020</v>
      </c>
      <c r="N584" s="23">
        <f>MONTH(Tabla2[[#This Row],[Fecha de creación]])</f>
        <v>9</v>
      </c>
    </row>
    <row r="585" spans="1:14" ht="15" customHeight="1" x14ac:dyDescent="0.25">
      <c r="A585" s="26">
        <v>44102.457476851851</v>
      </c>
      <c r="B585" s="23" t="s">
        <v>0</v>
      </c>
      <c r="C585" s="23" t="s">
        <v>1830</v>
      </c>
      <c r="D585" s="23" t="s">
        <v>21</v>
      </c>
      <c r="E585" s="23" t="s">
        <v>1</v>
      </c>
      <c r="F585" s="23" t="s">
        <v>7</v>
      </c>
      <c r="G585" s="23" t="s">
        <v>975</v>
      </c>
      <c r="H585" s="2" t="s">
        <v>7744</v>
      </c>
      <c r="I585" s="23" t="s">
        <v>11</v>
      </c>
      <c r="J585" s="23"/>
      <c r="K585" s="23" t="s">
        <v>9712</v>
      </c>
      <c r="L585" s="23"/>
      <c r="M585" s="23">
        <f>YEAR(Tabla2[[#This Row],[Fecha de creación]])</f>
        <v>2020</v>
      </c>
      <c r="N585" s="23">
        <f>MONTH(Tabla2[[#This Row],[Fecha de creación]])</f>
        <v>9</v>
      </c>
    </row>
    <row r="586" spans="1:14" ht="15" customHeight="1" x14ac:dyDescent="0.25">
      <c r="A586" s="26">
        <v>44102.535416666666</v>
      </c>
      <c r="B586" s="23" t="s">
        <v>19</v>
      </c>
      <c r="C586" s="23" t="s">
        <v>1831</v>
      </c>
      <c r="D586" s="23" t="s">
        <v>1832</v>
      </c>
      <c r="E586" s="23" t="s">
        <v>1</v>
      </c>
      <c r="F586" s="23" t="s">
        <v>22</v>
      </c>
      <c r="G586" s="23" t="s">
        <v>975</v>
      </c>
      <c r="H586" s="2" t="s">
        <v>7737</v>
      </c>
      <c r="I586" s="23" t="s">
        <v>23</v>
      </c>
      <c r="J586" s="23"/>
      <c r="K586" s="23" t="s">
        <v>9712</v>
      </c>
      <c r="L586" s="23"/>
      <c r="M586" s="23">
        <f>YEAR(Tabla2[[#This Row],[Fecha de creación]])</f>
        <v>2020</v>
      </c>
      <c r="N586" s="23">
        <f>MONTH(Tabla2[[#This Row],[Fecha de creación]])</f>
        <v>9</v>
      </c>
    </row>
    <row r="587" spans="1:14" ht="15" customHeight="1" x14ac:dyDescent="0.25">
      <c r="A587" s="26">
        <v>44102.674143518518</v>
      </c>
      <c r="B587" s="23" t="s">
        <v>19</v>
      </c>
      <c r="C587" s="23" t="s">
        <v>1833</v>
      </c>
      <c r="D587" s="23" t="s">
        <v>1834</v>
      </c>
      <c r="E587" s="23" t="s">
        <v>1</v>
      </c>
      <c r="F587" s="23" t="s">
        <v>7</v>
      </c>
      <c r="G587" s="23" t="s">
        <v>975</v>
      </c>
      <c r="H587" s="2" t="s">
        <v>7745</v>
      </c>
      <c r="I587" s="23" t="s">
        <v>23</v>
      </c>
      <c r="J587" s="23"/>
      <c r="K587" s="23" t="s">
        <v>9712</v>
      </c>
      <c r="L587" s="23"/>
      <c r="M587" s="23">
        <f>YEAR(Tabla2[[#This Row],[Fecha de creación]])</f>
        <v>2020</v>
      </c>
      <c r="N587" s="23">
        <f>MONTH(Tabla2[[#This Row],[Fecha de creación]])</f>
        <v>9</v>
      </c>
    </row>
    <row r="588" spans="1:14" ht="15" customHeight="1" x14ac:dyDescent="0.25">
      <c r="A588" s="26">
        <v>44102.707488425927</v>
      </c>
      <c r="B588" s="23" t="s">
        <v>19</v>
      </c>
      <c r="C588" s="23" t="s">
        <v>96</v>
      </c>
      <c r="D588" s="23" t="s">
        <v>97</v>
      </c>
      <c r="E588" s="23" t="s">
        <v>1</v>
      </c>
      <c r="F588" s="23" t="s">
        <v>7</v>
      </c>
      <c r="G588" s="23" t="s">
        <v>3</v>
      </c>
      <c r="H588" s="2" t="s">
        <v>7745</v>
      </c>
      <c r="I588" s="23" t="s">
        <v>23</v>
      </c>
      <c r="J588" s="23"/>
      <c r="K588" s="23" t="s">
        <v>9712</v>
      </c>
      <c r="L588" s="23"/>
      <c r="M588" s="23">
        <f>YEAR(Tabla2[[#This Row],[Fecha de creación]])</f>
        <v>2020</v>
      </c>
      <c r="N588" s="23">
        <f>MONTH(Tabla2[[#This Row],[Fecha de creación]])</f>
        <v>9</v>
      </c>
    </row>
    <row r="589" spans="1:14" ht="15" customHeight="1" x14ac:dyDescent="0.25">
      <c r="A589" s="26">
        <v>44103.396643518521</v>
      </c>
      <c r="B589" s="23" t="s">
        <v>0</v>
      </c>
      <c r="C589" s="23" t="s">
        <v>1835</v>
      </c>
      <c r="D589" s="23" t="s">
        <v>49</v>
      </c>
      <c r="E589" s="23" t="s">
        <v>1</v>
      </c>
      <c r="F589" s="23" t="s">
        <v>7</v>
      </c>
      <c r="G589" s="23" t="s">
        <v>975</v>
      </c>
      <c r="H589" s="2" t="s">
        <v>7745</v>
      </c>
      <c r="I589" s="23" t="s">
        <v>43</v>
      </c>
      <c r="J589" s="23"/>
      <c r="K589" s="23" t="s">
        <v>9712</v>
      </c>
      <c r="L589" s="23"/>
      <c r="M589" s="23">
        <f>YEAR(Tabla2[[#This Row],[Fecha de creación]])</f>
        <v>2020</v>
      </c>
      <c r="N589" s="23">
        <f>MONTH(Tabla2[[#This Row],[Fecha de creación]])</f>
        <v>9</v>
      </c>
    </row>
    <row r="590" spans="1:14" ht="15" customHeight="1" x14ac:dyDescent="0.25">
      <c r="A590" s="26">
        <v>44103.41851851852</v>
      </c>
      <c r="B590" s="23" t="s">
        <v>0</v>
      </c>
      <c r="C590" s="23" t="s">
        <v>1836</v>
      </c>
      <c r="D590" s="23" t="s">
        <v>1837</v>
      </c>
      <c r="E590" s="23" t="s">
        <v>1</v>
      </c>
      <c r="F590" s="23" t="s">
        <v>22</v>
      </c>
      <c r="G590" s="23" t="s">
        <v>975</v>
      </c>
      <c r="H590" s="2" t="s">
        <v>7745</v>
      </c>
      <c r="I590" s="23" t="s">
        <v>8</v>
      </c>
      <c r="J590" s="23"/>
      <c r="K590" s="23" t="s">
        <v>9712</v>
      </c>
      <c r="L590" s="23"/>
      <c r="M590" s="23">
        <f>YEAR(Tabla2[[#This Row],[Fecha de creación]])</f>
        <v>2020</v>
      </c>
      <c r="N590" s="23">
        <f>MONTH(Tabla2[[#This Row],[Fecha de creación]])</f>
        <v>9</v>
      </c>
    </row>
    <row r="591" spans="1:14" ht="15" customHeight="1" x14ac:dyDescent="0.25">
      <c r="A591" s="26">
        <v>44103.426516203705</v>
      </c>
      <c r="B591" s="23" t="s">
        <v>0</v>
      </c>
      <c r="C591" s="23" t="s">
        <v>1838</v>
      </c>
      <c r="D591" s="23" t="s">
        <v>104</v>
      </c>
      <c r="E591" s="23" t="s">
        <v>1</v>
      </c>
      <c r="F591" s="23" t="s">
        <v>22</v>
      </c>
      <c r="G591" s="23" t="s">
        <v>975</v>
      </c>
      <c r="H591" s="2" t="s">
        <v>7745</v>
      </c>
      <c r="I591" s="23" t="s">
        <v>8</v>
      </c>
      <c r="J591" s="23"/>
      <c r="K591" s="23" t="s">
        <v>9712</v>
      </c>
      <c r="L591" s="23"/>
      <c r="M591" s="23">
        <f>YEAR(Tabla2[[#This Row],[Fecha de creación]])</f>
        <v>2020</v>
      </c>
      <c r="N591" s="23">
        <f>MONTH(Tabla2[[#This Row],[Fecha de creación]])</f>
        <v>9</v>
      </c>
    </row>
    <row r="592" spans="1:14" ht="15" customHeight="1" x14ac:dyDescent="0.25">
      <c r="A592" s="26">
        <v>44103.432662037034</v>
      </c>
      <c r="B592" s="23" t="s">
        <v>0</v>
      </c>
      <c r="C592" s="23" t="s">
        <v>1839</v>
      </c>
      <c r="D592" s="23" t="s">
        <v>21</v>
      </c>
      <c r="E592" s="23" t="s">
        <v>1</v>
      </c>
      <c r="F592" s="23" t="s">
        <v>7</v>
      </c>
      <c r="G592" s="23" t="s">
        <v>975</v>
      </c>
      <c r="H592" s="2" t="s">
        <v>7744</v>
      </c>
      <c r="I592" s="23" t="s">
        <v>8</v>
      </c>
      <c r="J592" s="23"/>
      <c r="K592" s="23" t="s">
        <v>9712</v>
      </c>
      <c r="L592" s="23"/>
      <c r="M592" s="23">
        <f>YEAR(Tabla2[[#This Row],[Fecha de creación]])</f>
        <v>2020</v>
      </c>
      <c r="N592" s="23">
        <f>MONTH(Tabla2[[#This Row],[Fecha de creación]])</f>
        <v>9</v>
      </c>
    </row>
    <row r="593" spans="1:14" ht="15" customHeight="1" x14ac:dyDescent="0.25">
      <c r="A593" s="26">
        <v>44103.439826388887</v>
      </c>
      <c r="B593" s="23" t="s">
        <v>0</v>
      </c>
      <c r="C593" s="23" t="s">
        <v>1840</v>
      </c>
      <c r="D593" s="23" t="s">
        <v>49</v>
      </c>
      <c r="E593" s="23" t="s">
        <v>1</v>
      </c>
      <c r="F593" s="23" t="s">
        <v>7</v>
      </c>
      <c r="G593" s="23" t="s">
        <v>975</v>
      </c>
      <c r="H593" s="2" t="s">
        <v>7745</v>
      </c>
      <c r="I593" s="23" t="s">
        <v>43</v>
      </c>
      <c r="J593" s="23"/>
      <c r="K593" s="23" t="s">
        <v>9712</v>
      </c>
      <c r="L593" s="23"/>
      <c r="M593" s="23">
        <f>YEAR(Tabla2[[#This Row],[Fecha de creación]])</f>
        <v>2020</v>
      </c>
      <c r="N593" s="23">
        <f>MONTH(Tabla2[[#This Row],[Fecha de creación]])</f>
        <v>9</v>
      </c>
    </row>
    <row r="594" spans="1:14" ht="15" customHeight="1" x14ac:dyDescent="0.25">
      <c r="A594" s="26">
        <v>44103.441412037035</v>
      </c>
      <c r="B594" s="23" t="s">
        <v>0</v>
      </c>
      <c r="C594" s="23" t="s">
        <v>98</v>
      </c>
      <c r="D594" s="23" t="s">
        <v>6</v>
      </c>
      <c r="E594" s="23" t="s">
        <v>1</v>
      </c>
      <c r="F594" s="23" t="s">
        <v>7</v>
      </c>
      <c r="G594" s="23" t="s">
        <v>3</v>
      </c>
      <c r="H594" s="2" t="s">
        <v>7722</v>
      </c>
      <c r="I594" s="23" t="s">
        <v>8</v>
      </c>
      <c r="J594" s="23"/>
      <c r="K594" s="23" t="s">
        <v>9712</v>
      </c>
      <c r="L594" s="23"/>
      <c r="M594" s="23">
        <f>YEAR(Tabla2[[#This Row],[Fecha de creación]])</f>
        <v>2020</v>
      </c>
      <c r="N594" s="23">
        <f>MONTH(Tabla2[[#This Row],[Fecha de creación]])</f>
        <v>9</v>
      </c>
    </row>
    <row r="595" spans="1:14" ht="15" customHeight="1" x14ac:dyDescent="0.25">
      <c r="A595" s="26">
        <v>44103.451805555553</v>
      </c>
      <c r="B595" s="23" t="s">
        <v>0</v>
      </c>
      <c r="C595" s="23" t="s">
        <v>1841</v>
      </c>
      <c r="D595" s="23" t="s">
        <v>1842</v>
      </c>
      <c r="E595" s="23" t="s">
        <v>1</v>
      </c>
      <c r="F595" s="23" t="s">
        <v>22</v>
      </c>
      <c r="G595" s="23" t="s">
        <v>975</v>
      </c>
      <c r="H595" s="2" t="s">
        <v>7757</v>
      </c>
      <c r="I595" s="23" t="s">
        <v>43</v>
      </c>
      <c r="J595" s="23"/>
      <c r="K595" s="23" t="s">
        <v>9712</v>
      </c>
      <c r="L595" s="23"/>
      <c r="M595" s="23">
        <f>YEAR(Tabla2[[#This Row],[Fecha de creación]])</f>
        <v>2020</v>
      </c>
      <c r="N595" s="23">
        <f>MONTH(Tabla2[[#This Row],[Fecha de creación]])</f>
        <v>9</v>
      </c>
    </row>
    <row r="596" spans="1:14" ht="15" customHeight="1" x14ac:dyDescent="0.25">
      <c r="A596" s="26">
        <v>44103.493530092594</v>
      </c>
      <c r="B596" s="23" t="s">
        <v>0</v>
      </c>
      <c r="C596" s="23" t="s">
        <v>1843</v>
      </c>
      <c r="D596" s="23" t="s">
        <v>1800</v>
      </c>
      <c r="E596" s="23" t="s">
        <v>1</v>
      </c>
      <c r="F596" s="23" t="s">
        <v>7</v>
      </c>
      <c r="G596" s="23" t="s">
        <v>975</v>
      </c>
      <c r="H596" s="2" t="s">
        <v>7734</v>
      </c>
      <c r="I596" s="23" t="s">
        <v>8</v>
      </c>
      <c r="J596" s="23"/>
      <c r="K596" s="23" t="s">
        <v>9712</v>
      </c>
      <c r="L596" s="23"/>
      <c r="M596" s="23">
        <f>YEAR(Tabla2[[#This Row],[Fecha de creación]])</f>
        <v>2020</v>
      </c>
      <c r="N596" s="23">
        <f>MONTH(Tabla2[[#This Row],[Fecha de creación]])</f>
        <v>9</v>
      </c>
    </row>
    <row r="597" spans="1:14" ht="15" customHeight="1" x14ac:dyDescent="0.25">
      <c r="A597" s="26">
        <v>44103.505706018521</v>
      </c>
      <c r="B597" s="23" t="s">
        <v>0</v>
      </c>
      <c r="C597" s="23" t="s">
        <v>1844</v>
      </c>
      <c r="D597" s="23" t="s">
        <v>1845</v>
      </c>
      <c r="E597" s="23" t="s">
        <v>1</v>
      </c>
      <c r="F597" s="23" t="s">
        <v>7</v>
      </c>
      <c r="G597" s="23" t="s">
        <v>975</v>
      </c>
      <c r="H597" s="2" t="s">
        <v>7734</v>
      </c>
      <c r="I597" s="23" t="s">
        <v>43</v>
      </c>
      <c r="J597" s="23"/>
      <c r="K597" s="23" t="s">
        <v>9712</v>
      </c>
      <c r="L597" s="23"/>
      <c r="M597" s="23">
        <f>YEAR(Tabla2[[#This Row],[Fecha de creación]])</f>
        <v>2020</v>
      </c>
      <c r="N597" s="23">
        <f>MONTH(Tabla2[[#This Row],[Fecha de creación]])</f>
        <v>9</v>
      </c>
    </row>
    <row r="598" spans="1:14" ht="15" customHeight="1" x14ac:dyDescent="0.25">
      <c r="A598" s="26">
        <v>44103.522997685184</v>
      </c>
      <c r="B598" s="23" t="s">
        <v>0</v>
      </c>
      <c r="C598" s="23" t="s">
        <v>1846</v>
      </c>
      <c r="D598" s="23" t="s">
        <v>81</v>
      </c>
      <c r="E598" s="23" t="s">
        <v>1</v>
      </c>
      <c r="F598" s="23" t="s">
        <v>7</v>
      </c>
      <c r="G598" s="23" t="s">
        <v>975</v>
      </c>
      <c r="H598" s="2" t="s">
        <v>7730</v>
      </c>
      <c r="I598" s="23" t="s">
        <v>43</v>
      </c>
      <c r="J598" s="23"/>
      <c r="K598" s="23" t="s">
        <v>9712</v>
      </c>
      <c r="L598" s="23"/>
      <c r="M598" s="23">
        <f>YEAR(Tabla2[[#This Row],[Fecha de creación]])</f>
        <v>2020</v>
      </c>
      <c r="N598" s="23">
        <f>MONTH(Tabla2[[#This Row],[Fecha de creación]])</f>
        <v>9</v>
      </c>
    </row>
    <row r="599" spans="1:14" ht="15" customHeight="1" x14ac:dyDescent="0.25">
      <c r="A599" s="26">
        <v>44103.526574074072</v>
      </c>
      <c r="B599" s="23" t="s">
        <v>0</v>
      </c>
      <c r="C599" s="23" t="s">
        <v>99</v>
      </c>
      <c r="D599" s="23" t="s">
        <v>6</v>
      </c>
      <c r="E599" s="23" t="s">
        <v>1</v>
      </c>
      <c r="F599" s="23" t="s">
        <v>7</v>
      </c>
      <c r="G599" s="23" t="s">
        <v>3</v>
      </c>
      <c r="H599" s="2" t="s">
        <v>7722</v>
      </c>
      <c r="I599" s="23" t="s">
        <v>43</v>
      </c>
      <c r="J599" s="23"/>
      <c r="K599" s="23" t="s">
        <v>9712</v>
      </c>
      <c r="L599" s="23"/>
      <c r="M599" s="23">
        <f>YEAR(Tabla2[[#This Row],[Fecha de creación]])</f>
        <v>2020</v>
      </c>
      <c r="N599" s="23">
        <f>MONTH(Tabla2[[#This Row],[Fecha de creación]])</f>
        <v>9</v>
      </c>
    </row>
    <row r="600" spans="1:14" ht="15" customHeight="1" x14ac:dyDescent="0.25">
      <c r="A600" s="26">
        <v>44103.541226851848</v>
      </c>
      <c r="B600" s="23" t="s">
        <v>0</v>
      </c>
      <c r="C600" s="23" t="s">
        <v>1847</v>
      </c>
      <c r="D600" s="23" t="s">
        <v>49</v>
      </c>
      <c r="E600" s="23" t="s">
        <v>1</v>
      </c>
      <c r="F600" s="23" t="s">
        <v>7</v>
      </c>
      <c r="G600" s="23" t="s">
        <v>975</v>
      </c>
      <c r="H600" s="2" t="s">
        <v>7745</v>
      </c>
      <c r="I600" s="23" t="s">
        <v>43</v>
      </c>
      <c r="J600" s="23"/>
      <c r="K600" s="23" t="s">
        <v>9712</v>
      </c>
      <c r="L600" s="23"/>
      <c r="M600" s="23">
        <f>YEAR(Tabla2[[#This Row],[Fecha de creación]])</f>
        <v>2020</v>
      </c>
      <c r="N600" s="23">
        <f>MONTH(Tabla2[[#This Row],[Fecha de creación]])</f>
        <v>9</v>
      </c>
    </row>
    <row r="601" spans="1:14" ht="15" customHeight="1" x14ac:dyDescent="0.25">
      <c r="A601" s="26">
        <v>44103.561944444446</v>
      </c>
      <c r="B601" s="23" t="s">
        <v>0</v>
      </c>
      <c r="C601" s="23" t="s">
        <v>1848</v>
      </c>
      <c r="D601" s="23" t="s">
        <v>6</v>
      </c>
      <c r="E601" s="23" t="s">
        <v>1</v>
      </c>
      <c r="F601" s="23" t="s">
        <v>7</v>
      </c>
      <c r="G601" s="23" t="s">
        <v>975</v>
      </c>
      <c r="H601" s="2" t="s">
        <v>7722</v>
      </c>
      <c r="I601" s="23" t="s">
        <v>4</v>
      </c>
      <c r="J601" s="23"/>
      <c r="K601" s="23" t="s">
        <v>9712</v>
      </c>
      <c r="L601" s="23"/>
      <c r="M601" s="23">
        <f>YEAR(Tabla2[[#This Row],[Fecha de creación]])</f>
        <v>2020</v>
      </c>
      <c r="N601" s="23">
        <f>MONTH(Tabla2[[#This Row],[Fecha de creación]])</f>
        <v>9</v>
      </c>
    </row>
    <row r="602" spans="1:14" ht="15" customHeight="1" x14ac:dyDescent="0.25">
      <c r="A602" s="26">
        <v>44103.567465277774</v>
      </c>
      <c r="B602" s="23" t="s">
        <v>0</v>
      </c>
      <c r="C602" s="23" t="s">
        <v>1849</v>
      </c>
      <c r="D602" s="23" t="s">
        <v>1816</v>
      </c>
      <c r="E602" s="23" t="s">
        <v>1</v>
      </c>
      <c r="F602" s="23" t="s">
        <v>7</v>
      </c>
      <c r="G602" s="23" t="s">
        <v>975</v>
      </c>
      <c r="H602" s="2" t="s">
        <v>7745</v>
      </c>
      <c r="I602" s="23" t="s">
        <v>4</v>
      </c>
      <c r="J602" s="23"/>
      <c r="K602" s="23" t="s">
        <v>9712</v>
      </c>
      <c r="L602" s="23"/>
      <c r="M602" s="23">
        <f>YEAR(Tabla2[[#This Row],[Fecha de creación]])</f>
        <v>2020</v>
      </c>
      <c r="N602" s="23">
        <f>MONTH(Tabla2[[#This Row],[Fecha de creación]])</f>
        <v>9</v>
      </c>
    </row>
    <row r="603" spans="1:14" ht="15" customHeight="1" x14ac:dyDescent="0.25">
      <c r="A603" s="26">
        <v>44103.57440972222</v>
      </c>
      <c r="B603" s="23" t="s">
        <v>0</v>
      </c>
      <c r="C603" s="23" t="s">
        <v>1850</v>
      </c>
      <c r="D603" s="23" t="s">
        <v>1736</v>
      </c>
      <c r="E603" s="23" t="s">
        <v>1</v>
      </c>
      <c r="F603" s="23" t="s">
        <v>7</v>
      </c>
      <c r="G603" s="23" t="s">
        <v>975</v>
      </c>
      <c r="H603" s="2" t="s">
        <v>7745</v>
      </c>
      <c r="I603" s="23" t="s">
        <v>4</v>
      </c>
      <c r="J603" s="23"/>
      <c r="K603" s="23" t="s">
        <v>9712</v>
      </c>
      <c r="L603" s="23"/>
      <c r="M603" s="23">
        <f>YEAR(Tabla2[[#This Row],[Fecha de creación]])</f>
        <v>2020</v>
      </c>
      <c r="N603" s="23">
        <f>MONTH(Tabla2[[#This Row],[Fecha de creación]])</f>
        <v>9</v>
      </c>
    </row>
    <row r="604" spans="1:14" ht="15" customHeight="1" x14ac:dyDescent="0.25">
      <c r="A604" s="26">
        <v>44103.578611111108</v>
      </c>
      <c r="B604" s="23" t="s">
        <v>0</v>
      </c>
      <c r="C604" s="23" t="s">
        <v>1851</v>
      </c>
      <c r="D604" s="23" t="s">
        <v>1852</v>
      </c>
      <c r="E604" s="23" t="s">
        <v>1</v>
      </c>
      <c r="F604" s="23" t="s">
        <v>22</v>
      </c>
      <c r="G604" s="23" t="s">
        <v>975</v>
      </c>
      <c r="H604" s="2" t="s">
        <v>7745</v>
      </c>
      <c r="I604" s="23" t="s">
        <v>4</v>
      </c>
      <c r="J604" s="23"/>
      <c r="K604" s="23" t="s">
        <v>9712</v>
      </c>
      <c r="L604" s="23"/>
      <c r="M604" s="23">
        <f>YEAR(Tabla2[[#This Row],[Fecha de creación]])</f>
        <v>2020</v>
      </c>
      <c r="N604" s="23">
        <f>MONTH(Tabla2[[#This Row],[Fecha de creación]])</f>
        <v>9</v>
      </c>
    </row>
    <row r="605" spans="1:14" ht="15" customHeight="1" x14ac:dyDescent="0.25">
      <c r="A605" s="26">
        <v>44103.603935185187</v>
      </c>
      <c r="B605" s="23" t="s">
        <v>0</v>
      </c>
      <c r="C605" s="23" t="s">
        <v>1853</v>
      </c>
      <c r="D605" s="23" t="s">
        <v>1845</v>
      </c>
      <c r="E605" s="23" t="s">
        <v>1</v>
      </c>
      <c r="F605" s="23" t="s">
        <v>7</v>
      </c>
      <c r="G605" s="23" t="s">
        <v>975</v>
      </c>
      <c r="H605" s="2" t="s">
        <v>7745</v>
      </c>
      <c r="I605" s="23" t="s">
        <v>4</v>
      </c>
      <c r="J605" s="23"/>
      <c r="K605" s="23" t="s">
        <v>9712</v>
      </c>
      <c r="L605" s="23"/>
      <c r="M605" s="23">
        <f>YEAR(Tabla2[[#This Row],[Fecha de creación]])</f>
        <v>2020</v>
      </c>
      <c r="N605" s="23">
        <f>MONTH(Tabla2[[#This Row],[Fecha de creación]])</f>
        <v>9</v>
      </c>
    </row>
    <row r="606" spans="1:14" ht="15" customHeight="1" x14ac:dyDescent="0.25">
      <c r="A606" s="26">
        <v>44103.642592592594</v>
      </c>
      <c r="B606" s="23" t="s">
        <v>100</v>
      </c>
      <c r="C606" s="23" t="s">
        <v>101</v>
      </c>
      <c r="D606" s="23" t="s">
        <v>102</v>
      </c>
      <c r="E606" s="23" t="s">
        <v>1</v>
      </c>
      <c r="F606" s="23" t="s">
        <v>2</v>
      </c>
      <c r="G606" s="23" t="s">
        <v>3</v>
      </c>
      <c r="H606" s="2" t="s">
        <v>7745</v>
      </c>
      <c r="I606" s="23" t="s">
        <v>1854</v>
      </c>
      <c r="J606" s="23"/>
      <c r="K606" s="23" t="s">
        <v>9536</v>
      </c>
      <c r="L606" s="23"/>
      <c r="M606" s="23">
        <f>YEAR(Tabla2[[#This Row],[Fecha de creación]])</f>
        <v>2020</v>
      </c>
      <c r="N606" s="23">
        <f>MONTH(Tabla2[[#This Row],[Fecha de creación]])</f>
        <v>9</v>
      </c>
    </row>
    <row r="607" spans="1:14" ht="15" customHeight="1" x14ac:dyDescent="0.25">
      <c r="A607" s="26">
        <v>44103.649467592593</v>
      </c>
      <c r="B607" s="23" t="s">
        <v>100</v>
      </c>
      <c r="C607" s="23" t="s">
        <v>103</v>
      </c>
      <c r="D607" s="23" t="s">
        <v>104</v>
      </c>
      <c r="E607" s="23" t="s">
        <v>1</v>
      </c>
      <c r="F607" s="23" t="s">
        <v>22</v>
      </c>
      <c r="G607" s="23" t="s">
        <v>3</v>
      </c>
      <c r="H607" s="2" t="s">
        <v>7734</v>
      </c>
      <c r="I607" s="23" t="s">
        <v>7761</v>
      </c>
      <c r="J607" s="23"/>
      <c r="K607" s="23" t="s">
        <v>9712</v>
      </c>
      <c r="L607" s="23"/>
      <c r="M607" s="23">
        <f>YEAR(Tabla2[[#This Row],[Fecha de creación]])</f>
        <v>2020</v>
      </c>
      <c r="N607" s="23">
        <f>MONTH(Tabla2[[#This Row],[Fecha de creación]])</f>
        <v>9</v>
      </c>
    </row>
    <row r="608" spans="1:14" ht="15" customHeight="1" x14ac:dyDescent="0.25">
      <c r="A608" s="26">
        <v>44103.677361111113</v>
      </c>
      <c r="B608" s="23" t="s">
        <v>0</v>
      </c>
      <c r="C608" s="23" t="s">
        <v>1855</v>
      </c>
      <c r="D608" s="23" t="s">
        <v>1736</v>
      </c>
      <c r="E608" s="23" t="s">
        <v>1</v>
      </c>
      <c r="F608" s="23" t="s">
        <v>7</v>
      </c>
      <c r="G608" s="23" t="s">
        <v>975</v>
      </c>
      <c r="H608" s="2" t="s">
        <v>7745</v>
      </c>
      <c r="I608" s="23" t="s">
        <v>4</v>
      </c>
      <c r="J608" s="23"/>
      <c r="K608" s="23" t="s">
        <v>9712</v>
      </c>
      <c r="L608" s="23"/>
      <c r="M608" s="23">
        <f>YEAR(Tabla2[[#This Row],[Fecha de creación]])</f>
        <v>2020</v>
      </c>
      <c r="N608" s="23">
        <f>MONTH(Tabla2[[#This Row],[Fecha de creación]])</f>
        <v>9</v>
      </c>
    </row>
    <row r="609" spans="1:14" ht="15" customHeight="1" x14ac:dyDescent="0.25">
      <c r="A609" s="26">
        <v>44103.680451388886</v>
      </c>
      <c r="B609" s="23" t="s">
        <v>19</v>
      </c>
      <c r="C609" s="23" t="s">
        <v>1856</v>
      </c>
      <c r="D609" s="23" t="s">
        <v>1857</v>
      </c>
      <c r="E609" s="23" t="s">
        <v>1</v>
      </c>
      <c r="F609" s="23" t="s">
        <v>7</v>
      </c>
      <c r="G609" s="23" t="s">
        <v>975</v>
      </c>
      <c r="H609" s="2" t="s">
        <v>7745</v>
      </c>
      <c r="I609" s="23" t="s">
        <v>23</v>
      </c>
      <c r="J609" s="23"/>
      <c r="K609" s="23" t="s">
        <v>9712</v>
      </c>
      <c r="L609" s="23"/>
      <c r="M609" s="23">
        <f>YEAR(Tabla2[[#This Row],[Fecha de creación]])</f>
        <v>2020</v>
      </c>
      <c r="N609" s="23">
        <f>MONTH(Tabla2[[#This Row],[Fecha de creación]])</f>
        <v>9</v>
      </c>
    </row>
    <row r="610" spans="1:14" ht="15" customHeight="1" x14ac:dyDescent="0.25">
      <c r="A610" s="26">
        <v>44103.695856481485</v>
      </c>
      <c r="B610" s="23" t="s">
        <v>0</v>
      </c>
      <c r="C610" s="23" t="s">
        <v>1858</v>
      </c>
      <c r="D610" s="23" t="s">
        <v>1736</v>
      </c>
      <c r="E610" s="23" t="s">
        <v>1</v>
      </c>
      <c r="F610" s="23" t="s">
        <v>7</v>
      </c>
      <c r="G610" s="23" t="s">
        <v>975</v>
      </c>
      <c r="H610" s="2" t="s">
        <v>7745</v>
      </c>
      <c r="I610" s="23" t="s">
        <v>4</v>
      </c>
      <c r="J610" s="23"/>
      <c r="K610" s="23" t="s">
        <v>9712</v>
      </c>
      <c r="L610" s="23"/>
      <c r="M610" s="23">
        <f>YEAR(Tabla2[[#This Row],[Fecha de creación]])</f>
        <v>2020</v>
      </c>
      <c r="N610" s="23">
        <f>MONTH(Tabla2[[#This Row],[Fecha de creación]])</f>
        <v>9</v>
      </c>
    </row>
    <row r="611" spans="1:14" ht="15" customHeight="1" x14ac:dyDescent="0.25">
      <c r="A611" s="26">
        <v>44103.701539351852</v>
      </c>
      <c r="B611" s="23" t="s">
        <v>100</v>
      </c>
      <c r="C611" s="23" t="s">
        <v>1859</v>
      </c>
      <c r="D611" s="23" t="s">
        <v>104</v>
      </c>
      <c r="E611" s="23" t="s">
        <v>1</v>
      </c>
      <c r="F611" s="23" t="s">
        <v>22</v>
      </c>
      <c r="G611" s="23" t="s">
        <v>975</v>
      </c>
      <c r="H611" s="2" t="s">
        <v>7745</v>
      </c>
      <c r="I611" s="23" t="s">
        <v>1854</v>
      </c>
      <c r="J611" s="23"/>
      <c r="K611" s="23" t="s">
        <v>9712</v>
      </c>
      <c r="L611" s="23"/>
      <c r="M611" s="23">
        <f>YEAR(Tabla2[[#This Row],[Fecha de creación]])</f>
        <v>2020</v>
      </c>
      <c r="N611" s="23">
        <f>MONTH(Tabla2[[#This Row],[Fecha de creación]])</f>
        <v>9</v>
      </c>
    </row>
    <row r="612" spans="1:14" ht="15" customHeight="1" x14ac:dyDescent="0.25">
      <c r="A612" s="26">
        <v>44103.707499999997</v>
      </c>
      <c r="B612" s="23" t="s">
        <v>0</v>
      </c>
      <c r="C612" s="23" t="s">
        <v>1860</v>
      </c>
      <c r="D612" s="23" t="s">
        <v>81</v>
      </c>
      <c r="E612" s="23" t="s">
        <v>1</v>
      </c>
      <c r="F612" s="23" t="s">
        <v>7</v>
      </c>
      <c r="G612" s="23" t="s">
        <v>975</v>
      </c>
      <c r="H612" s="2" t="s">
        <v>7730</v>
      </c>
      <c r="I612" s="23" t="s">
        <v>43</v>
      </c>
      <c r="J612" s="23"/>
      <c r="K612" s="23" t="s">
        <v>9712</v>
      </c>
      <c r="L612" s="23"/>
      <c r="M612" s="23">
        <f>YEAR(Tabla2[[#This Row],[Fecha de creación]])</f>
        <v>2020</v>
      </c>
      <c r="N612" s="23">
        <f>MONTH(Tabla2[[#This Row],[Fecha de creación]])</f>
        <v>9</v>
      </c>
    </row>
    <row r="613" spans="1:14" ht="15" customHeight="1" x14ac:dyDescent="0.25">
      <c r="A613" s="26">
        <v>44103.712696759256</v>
      </c>
      <c r="B613" s="23" t="s">
        <v>19</v>
      </c>
      <c r="C613" s="23" t="s">
        <v>105</v>
      </c>
      <c r="D613" s="23" t="s">
        <v>106</v>
      </c>
      <c r="E613" s="23" t="s">
        <v>1</v>
      </c>
      <c r="F613" s="23" t="s">
        <v>22</v>
      </c>
      <c r="G613" s="23" t="s">
        <v>3</v>
      </c>
      <c r="H613" s="2" t="s">
        <v>7744</v>
      </c>
      <c r="I613" s="23" t="s">
        <v>23</v>
      </c>
      <c r="J613" s="23"/>
      <c r="K613" s="23" t="s">
        <v>9712</v>
      </c>
      <c r="L613" s="23"/>
      <c r="M613" s="23">
        <f>YEAR(Tabla2[[#This Row],[Fecha de creación]])</f>
        <v>2020</v>
      </c>
      <c r="N613" s="23">
        <f>MONTH(Tabla2[[#This Row],[Fecha de creación]])</f>
        <v>9</v>
      </c>
    </row>
    <row r="614" spans="1:14" ht="15" customHeight="1" x14ac:dyDescent="0.25">
      <c r="A614" s="26">
        <v>44104.400648148148</v>
      </c>
      <c r="B614" s="23" t="s">
        <v>19</v>
      </c>
      <c r="C614" s="23" t="s">
        <v>1861</v>
      </c>
      <c r="D614" s="23" t="s">
        <v>1862</v>
      </c>
      <c r="E614" s="23" t="s">
        <v>1</v>
      </c>
      <c r="F614" s="23" t="s">
        <v>7</v>
      </c>
      <c r="G614" s="23" t="s">
        <v>975</v>
      </c>
      <c r="H614" s="2" t="s">
        <v>7723</v>
      </c>
      <c r="I614" s="23" t="s">
        <v>23</v>
      </c>
      <c r="J614" s="23"/>
      <c r="K614" s="23" t="s">
        <v>9712</v>
      </c>
      <c r="L614" s="23"/>
      <c r="M614" s="23">
        <f>YEAR(Tabla2[[#This Row],[Fecha de creación]])</f>
        <v>2020</v>
      </c>
      <c r="N614" s="23">
        <f>MONTH(Tabla2[[#This Row],[Fecha de creación]])</f>
        <v>9</v>
      </c>
    </row>
    <row r="615" spans="1:14" ht="15" customHeight="1" x14ac:dyDescent="0.25">
      <c r="A615" s="26">
        <v>44104.47556712963</v>
      </c>
      <c r="B615" s="23" t="s">
        <v>0</v>
      </c>
      <c r="C615" s="23" t="s">
        <v>1863</v>
      </c>
      <c r="D615" s="23" t="s">
        <v>25</v>
      </c>
      <c r="E615" s="23" t="s">
        <v>1</v>
      </c>
      <c r="F615" s="23" t="s">
        <v>7</v>
      </c>
      <c r="G615" s="23" t="s">
        <v>975</v>
      </c>
      <c r="H615" s="2" t="s">
        <v>7734</v>
      </c>
      <c r="I615" s="23" t="s">
        <v>8</v>
      </c>
      <c r="J615" s="23"/>
      <c r="K615" s="23" t="s">
        <v>9712</v>
      </c>
      <c r="L615" s="23"/>
      <c r="M615" s="23">
        <f>YEAR(Tabla2[[#This Row],[Fecha de creación]])</f>
        <v>2020</v>
      </c>
      <c r="N615" s="23">
        <f>MONTH(Tabla2[[#This Row],[Fecha de creación]])</f>
        <v>9</v>
      </c>
    </row>
    <row r="616" spans="1:14" ht="15" customHeight="1" x14ac:dyDescent="0.25">
      <c r="A616" s="26">
        <v>44104.502789351849</v>
      </c>
      <c r="B616" s="23" t="s">
        <v>0</v>
      </c>
      <c r="C616" s="23" t="s">
        <v>1864</v>
      </c>
      <c r="D616" s="23" t="s">
        <v>49</v>
      </c>
      <c r="E616" s="23" t="s">
        <v>1</v>
      </c>
      <c r="F616" s="23" t="s">
        <v>7</v>
      </c>
      <c r="G616" s="23" t="s">
        <v>975</v>
      </c>
      <c r="H616" s="2" t="s">
        <v>7745</v>
      </c>
      <c r="I616" s="23" t="s">
        <v>43</v>
      </c>
      <c r="J616" s="23"/>
      <c r="K616" s="23" t="s">
        <v>9712</v>
      </c>
      <c r="L616" s="23"/>
      <c r="M616" s="23">
        <f>YEAR(Tabla2[[#This Row],[Fecha de creación]])</f>
        <v>2020</v>
      </c>
      <c r="N616" s="23">
        <f>MONTH(Tabla2[[#This Row],[Fecha de creación]])</f>
        <v>9</v>
      </c>
    </row>
    <row r="617" spans="1:14" ht="15" customHeight="1" x14ac:dyDescent="0.25">
      <c r="A617" s="26">
        <v>44104.506932870368</v>
      </c>
      <c r="B617" s="23" t="s">
        <v>0</v>
      </c>
      <c r="C617" s="23" t="s">
        <v>1865</v>
      </c>
      <c r="D617" s="23" t="s">
        <v>49</v>
      </c>
      <c r="E617" s="23" t="s">
        <v>1</v>
      </c>
      <c r="F617" s="23" t="s">
        <v>7</v>
      </c>
      <c r="G617" s="23" t="s">
        <v>975</v>
      </c>
      <c r="H617" s="2" t="s">
        <v>7745</v>
      </c>
      <c r="I617" s="23" t="s">
        <v>43</v>
      </c>
      <c r="J617" s="23"/>
      <c r="K617" s="23" t="s">
        <v>9712</v>
      </c>
      <c r="L617" s="23"/>
      <c r="M617" s="23">
        <f>YEAR(Tabla2[[#This Row],[Fecha de creación]])</f>
        <v>2020</v>
      </c>
      <c r="N617" s="23">
        <f>MONTH(Tabla2[[#This Row],[Fecha de creación]])</f>
        <v>9</v>
      </c>
    </row>
    <row r="618" spans="1:14" ht="15" customHeight="1" x14ac:dyDescent="0.25">
      <c r="A618" s="26">
        <v>44104.507650462961</v>
      </c>
      <c r="B618" s="23" t="s">
        <v>19</v>
      </c>
      <c r="C618" s="23" t="s">
        <v>107</v>
      </c>
      <c r="D618" s="23" t="s">
        <v>108</v>
      </c>
      <c r="E618" s="23" t="s">
        <v>1</v>
      </c>
      <c r="F618" s="23" t="s">
        <v>7</v>
      </c>
      <c r="G618" s="23" t="s">
        <v>3</v>
      </c>
      <c r="H618" s="2" t="s">
        <v>7744</v>
      </c>
      <c r="I618" s="23" t="s">
        <v>23</v>
      </c>
      <c r="J618" s="23"/>
      <c r="K618" s="23" t="s">
        <v>9712</v>
      </c>
      <c r="L618" s="23"/>
      <c r="M618" s="23">
        <f>YEAR(Tabla2[[#This Row],[Fecha de creación]])</f>
        <v>2020</v>
      </c>
      <c r="N618" s="23">
        <f>MONTH(Tabla2[[#This Row],[Fecha de creación]])</f>
        <v>9</v>
      </c>
    </row>
    <row r="619" spans="1:14" ht="15" customHeight="1" x14ac:dyDescent="0.25">
      <c r="A619" s="26">
        <v>44104.53334490741</v>
      </c>
      <c r="B619" s="23" t="s">
        <v>0</v>
      </c>
      <c r="C619" s="23" t="s">
        <v>109</v>
      </c>
      <c r="D619" s="23" t="s">
        <v>110</v>
      </c>
      <c r="E619" s="23" t="s">
        <v>1</v>
      </c>
      <c r="F619" s="23" t="s">
        <v>7</v>
      </c>
      <c r="G619" s="23" t="s">
        <v>3</v>
      </c>
      <c r="H619" s="2" t="s">
        <v>7731</v>
      </c>
      <c r="I619" s="23" t="s">
        <v>4</v>
      </c>
      <c r="J619" s="23"/>
      <c r="K619" s="23" t="s">
        <v>9712</v>
      </c>
      <c r="L619" s="23"/>
      <c r="M619" s="23">
        <f>YEAR(Tabla2[[#This Row],[Fecha de creación]])</f>
        <v>2020</v>
      </c>
      <c r="N619" s="23">
        <f>MONTH(Tabla2[[#This Row],[Fecha de creación]])</f>
        <v>9</v>
      </c>
    </row>
    <row r="620" spans="1:14" ht="15" customHeight="1" x14ac:dyDescent="0.25">
      <c r="A620" s="26">
        <v>44104.53869212963</v>
      </c>
      <c r="B620" s="23" t="s">
        <v>0</v>
      </c>
      <c r="C620" s="23" t="s">
        <v>111</v>
      </c>
      <c r="D620" s="23" t="s">
        <v>112</v>
      </c>
      <c r="E620" s="23" t="s">
        <v>1</v>
      </c>
      <c r="F620" s="23" t="s">
        <v>7</v>
      </c>
      <c r="G620" s="23" t="s">
        <v>3</v>
      </c>
      <c r="H620" s="2" t="s">
        <v>7730</v>
      </c>
      <c r="I620" s="23" t="s">
        <v>4</v>
      </c>
      <c r="J620" s="23"/>
      <c r="K620" s="23" t="s">
        <v>9712</v>
      </c>
      <c r="L620" s="23"/>
      <c r="M620" s="23">
        <f>YEAR(Tabla2[[#This Row],[Fecha de creación]])</f>
        <v>2020</v>
      </c>
      <c r="N620" s="23">
        <f>MONTH(Tabla2[[#This Row],[Fecha de creación]])</f>
        <v>9</v>
      </c>
    </row>
    <row r="621" spans="1:14" ht="15" customHeight="1" x14ac:dyDescent="0.25">
      <c r="A621" s="26">
        <v>44104.545706018522</v>
      </c>
      <c r="B621" s="23" t="s">
        <v>0</v>
      </c>
      <c r="C621" s="23" t="s">
        <v>113</v>
      </c>
      <c r="D621" s="23" t="s">
        <v>6</v>
      </c>
      <c r="E621" s="23" t="s">
        <v>1</v>
      </c>
      <c r="F621" s="23" t="s">
        <v>7</v>
      </c>
      <c r="G621" s="23" t="s">
        <v>3</v>
      </c>
      <c r="H621" s="2" t="s">
        <v>7722</v>
      </c>
      <c r="I621" s="23" t="s">
        <v>4</v>
      </c>
      <c r="J621" s="23"/>
      <c r="K621" s="23" t="s">
        <v>9712</v>
      </c>
      <c r="L621" s="23"/>
      <c r="M621" s="23">
        <f>YEAR(Tabla2[[#This Row],[Fecha de creación]])</f>
        <v>2020</v>
      </c>
      <c r="N621" s="23">
        <f>MONTH(Tabla2[[#This Row],[Fecha de creación]])</f>
        <v>9</v>
      </c>
    </row>
    <row r="622" spans="1:14" ht="15" customHeight="1" x14ac:dyDescent="0.25">
      <c r="A622" s="26">
        <v>44104.567152777781</v>
      </c>
      <c r="B622" s="23" t="s">
        <v>19</v>
      </c>
      <c r="C622" s="23" t="s">
        <v>1866</v>
      </c>
      <c r="D622" s="23" t="s">
        <v>1867</v>
      </c>
      <c r="E622" s="23" t="s">
        <v>1</v>
      </c>
      <c r="F622" s="23" t="s">
        <v>22</v>
      </c>
      <c r="G622" s="23" t="s">
        <v>975</v>
      </c>
      <c r="H622" s="2" t="s">
        <v>7723</v>
      </c>
      <c r="I622" s="23" t="s">
        <v>23</v>
      </c>
      <c r="J622" s="23"/>
      <c r="K622" s="23" t="s">
        <v>9712</v>
      </c>
      <c r="L622" s="23"/>
      <c r="M622" s="23">
        <f>YEAR(Tabla2[[#This Row],[Fecha de creación]])</f>
        <v>2020</v>
      </c>
      <c r="N622" s="23">
        <f>MONTH(Tabla2[[#This Row],[Fecha de creación]])</f>
        <v>9</v>
      </c>
    </row>
    <row r="623" spans="1:14" ht="15" customHeight="1" x14ac:dyDescent="0.25">
      <c r="A623" s="26">
        <v>44104.662048611113</v>
      </c>
      <c r="B623" s="23" t="s">
        <v>19</v>
      </c>
      <c r="C623" s="23" t="s">
        <v>1868</v>
      </c>
      <c r="D623" s="23" t="s">
        <v>1869</v>
      </c>
      <c r="E623" s="23" t="s">
        <v>1</v>
      </c>
      <c r="F623" s="23" t="s">
        <v>22</v>
      </c>
      <c r="G623" s="23" t="s">
        <v>975</v>
      </c>
      <c r="H623" s="2" t="s">
        <v>7728</v>
      </c>
      <c r="I623" s="23" t="s">
        <v>23</v>
      </c>
      <c r="J623" s="23"/>
      <c r="K623" s="23" t="s">
        <v>9712</v>
      </c>
      <c r="L623" s="23"/>
      <c r="M623" s="23">
        <f>YEAR(Tabla2[[#This Row],[Fecha de creación]])</f>
        <v>2020</v>
      </c>
      <c r="N623" s="23">
        <f>MONTH(Tabla2[[#This Row],[Fecha de creación]])</f>
        <v>9</v>
      </c>
    </row>
    <row r="624" spans="1:14" ht="15" customHeight="1" x14ac:dyDescent="0.25">
      <c r="A624" s="26">
        <v>44104.690995370373</v>
      </c>
      <c r="B624" s="23" t="s">
        <v>19</v>
      </c>
      <c r="C624" s="23" t="s">
        <v>1870</v>
      </c>
      <c r="D624" s="23" t="s">
        <v>1871</v>
      </c>
      <c r="E624" s="23" t="s">
        <v>1</v>
      </c>
      <c r="F624" s="23" t="s">
        <v>22</v>
      </c>
      <c r="G624" s="23" t="s">
        <v>975</v>
      </c>
      <c r="H624" s="2" t="s">
        <v>7728</v>
      </c>
      <c r="I624" s="23" t="s">
        <v>23</v>
      </c>
      <c r="J624" s="23"/>
      <c r="K624" s="23" t="s">
        <v>9712</v>
      </c>
      <c r="L624" s="23"/>
      <c r="M624" s="23">
        <f>YEAR(Tabla2[[#This Row],[Fecha de creación]])</f>
        <v>2020</v>
      </c>
      <c r="N624" s="23">
        <f>MONTH(Tabla2[[#This Row],[Fecha de creación]])</f>
        <v>9</v>
      </c>
    </row>
    <row r="625" spans="1:14" ht="15" customHeight="1" x14ac:dyDescent="0.25">
      <c r="A625" s="26">
        <v>44104.697627314818</v>
      </c>
      <c r="B625" s="23" t="s">
        <v>0</v>
      </c>
      <c r="C625" s="23" t="s">
        <v>1872</v>
      </c>
      <c r="D625" s="23" t="s">
        <v>1837</v>
      </c>
      <c r="E625" s="23" t="s">
        <v>1</v>
      </c>
      <c r="F625" s="23" t="s">
        <v>22</v>
      </c>
      <c r="G625" s="23" t="s">
        <v>975</v>
      </c>
      <c r="H625" s="2" t="s">
        <v>7745</v>
      </c>
      <c r="I625" s="23" t="s">
        <v>8</v>
      </c>
      <c r="J625" s="23"/>
      <c r="K625" s="23" t="s">
        <v>9712</v>
      </c>
      <c r="L625" s="23"/>
      <c r="M625" s="23">
        <f>YEAR(Tabla2[[#This Row],[Fecha de creación]])</f>
        <v>2020</v>
      </c>
      <c r="N625" s="23">
        <f>MONTH(Tabla2[[#This Row],[Fecha de creación]])</f>
        <v>9</v>
      </c>
    </row>
    <row r="626" spans="1:14" ht="15" customHeight="1" x14ac:dyDescent="0.25">
      <c r="A626" s="26">
        <v>44104.707650462966</v>
      </c>
      <c r="B626" s="23" t="s">
        <v>0</v>
      </c>
      <c r="C626" s="23" t="s">
        <v>1873</v>
      </c>
      <c r="D626" s="23" t="s">
        <v>1874</v>
      </c>
      <c r="E626" s="23" t="s">
        <v>1</v>
      </c>
      <c r="F626" s="23" t="s">
        <v>2</v>
      </c>
      <c r="G626" s="23" t="s">
        <v>975</v>
      </c>
      <c r="H626" s="2" t="s">
        <v>7745</v>
      </c>
      <c r="I626" s="23" t="s">
        <v>8</v>
      </c>
      <c r="J626" s="23"/>
      <c r="K626" s="23" t="s">
        <v>9712</v>
      </c>
      <c r="L626" s="23"/>
      <c r="M626" s="23">
        <f>YEAR(Tabla2[[#This Row],[Fecha de creación]])</f>
        <v>2020</v>
      </c>
      <c r="N626" s="23">
        <f>MONTH(Tabla2[[#This Row],[Fecha de creación]])</f>
        <v>9</v>
      </c>
    </row>
    <row r="627" spans="1:14" ht="15" customHeight="1" x14ac:dyDescent="0.25">
      <c r="A627" s="26">
        <v>44104.718715277777</v>
      </c>
      <c r="B627" s="23" t="s">
        <v>0</v>
      </c>
      <c r="C627" s="23" t="s">
        <v>1875</v>
      </c>
      <c r="D627" s="23" t="s">
        <v>49</v>
      </c>
      <c r="E627" s="23" t="s">
        <v>1</v>
      </c>
      <c r="F627" s="23" t="s">
        <v>7</v>
      </c>
      <c r="G627" s="23" t="s">
        <v>975</v>
      </c>
      <c r="H627" s="2" t="s">
        <v>7745</v>
      </c>
      <c r="I627" s="23" t="s">
        <v>8</v>
      </c>
      <c r="J627" s="23"/>
      <c r="K627" s="23" t="s">
        <v>9712</v>
      </c>
      <c r="L627" s="23"/>
      <c r="M627" s="23">
        <f>YEAR(Tabla2[[#This Row],[Fecha de creación]])</f>
        <v>2020</v>
      </c>
      <c r="N627" s="23">
        <f>MONTH(Tabla2[[#This Row],[Fecha de creación]])</f>
        <v>9</v>
      </c>
    </row>
    <row r="628" spans="1:14" ht="15" customHeight="1" x14ac:dyDescent="0.25">
      <c r="A628" s="26">
        <v>44104.724664351852</v>
      </c>
      <c r="B628" s="23" t="s">
        <v>0</v>
      </c>
      <c r="C628" s="23" t="s">
        <v>114</v>
      </c>
      <c r="D628" s="23" t="s">
        <v>6</v>
      </c>
      <c r="E628" s="23" t="s">
        <v>1</v>
      </c>
      <c r="F628" s="23" t="s">
        <v>7</v>
      </c>
      <c r="G628" s="23" t="s">
        <v>3</v>
      </c>
      <c r="H628" s="2" t="s">
        <v>7722</v>
      </c>
      <c r="I628" s="23" t="s">
        <v>8</v>
      </c>
      <c r="J628" s="23"/>
      <c r="K628" s="23" t="s">
        <v>9712</v>
      </c>
      <c r="L628" s="23"/>
      <c r="M628" s="23">
        <f>YEAR(Tabla2[[#This Row],[Fecha de creación]])</f>
        <v>2020</v>
      </c>
      <c r="N628" s="23">
        <f>MONTH(Tabla2[[#This Row],[Fecha de creación]])</f>
        <v>9</v>
      </c>
    </row>
    <row r="629" spans="1:14" ht="15" customHeight="1" x14ac:dyDescent="0.25">
      <c r="A629" s="26">
        <v>44104.748344907406</v>
      </c>
      <c r="B629" s="23" t="s">
        <v>0</v>
      </c>
      <c r="C629" s="23" t="s">
        <v>1876</v>
      </c>
      <c r="D629" s="23" t="s">
        <v>49</v>
      </c>
      <c r="E629" s="23" t="s">
        <v>1</v>
      </c>
      <c r="F629" s="23" t="s">
        <v>7</v>
      </c>
      <c r="G629" s="23" t="s">
        <v>975</v>
      </c>
      <c r="H629" s="2" t="s">
        <v>7745</v>
      </c>
      <c r="I629" s="23" t="s">
        <v>43</v>
      </c>
      <c r="J629" s="23"/>
      <c r="K629" s="23" t="s">
        <v>9712</v>
      </c>
      <c r="L629" s="23"/>
      <c r="M629" s="23">
        <f>YEAR(Tabla2[[#This Row],[Fecha de creación]])</f>
        <v>2020</v>
      </c>
      <c r="N629" s="23">
        <f>MONTH(Tabla2[[#This Row],[Fecha de creación]])</f>
        <v>9</v>
      </c>
    </row>
    <row r="630" spans="1:14" ht="15" customHeight="1" x14ac:dyDescent="0.25">
      <c r="A630" s="26">
        <v>44104.749837962961</v>
      </c>
      <c r="B630" s="23" t="s">
        <v>0</v>
      </c>
      <c r="C630" s="23" t="s">
        <v>1877</v>
      </c>
      <c r="D630" s="23" t="s">
        <v>81</v>
      </c>
      <c r="E630" s="23" t="s">
        <v>1</v>
      </c>
      <c r="F630" s="23" t="s">
        <v>7</v>
      </c>
      <c r="G630" s="23" t="s">
        <v>975</v>
      </c>
      <c r="H630" s="2" t="s">
        <v>7730</v>
      </c>
      <c r="I630" s="23" t="s">
        <v>43</v>
      </c>
      <c r="J630" s="23"/>
      <c r="K630" s="23" t="s">
        <v>9712</v>
      </c>
      <c r="L630" s="23"/>
      <c r="M630" s="23">
        <f>YEAR(Tabla2[[#This Row],[Fecha de creación]])</f>
        <v>2020</v>
      </c>
      <c r="N630" s="23">
        <f>MONTH(Tabla2[[#This Row],[Fecha de creación]])</f>
        <v>9</v>
      </c>
    </row>
    <row r="631" spans="1:14" ht="15" customHeight="1" x14ac:dyDescent="0.25">
      <c r="A631" s="26">
        <v>44105.43540509259</v>
      </c>
      <c r="B631" s="23" t="s">
        <v>0</v>
      </c>
      <c r="C631" s="23" t="s">
        <v>1878</v>
      </c>
      <c r="D631" s="23" t="s">
        <v>1065</v>
      </c>
      <c r="E631" s="23" t="s">
        <v>1</v>
      </c>
      <c r="F631" s="23" t="s">
        <v>22</v>
      </c>
      <c r="G631" s="23" t="s">
        <v>975</v>
      </c>
      <c r="H631" s="2" t="s">
        <v>7745</v>
      </c>
      <c r="I631" s="23" t="s">
        <v>4</v>
      </c>
      <c r="J631" s="23"/>
      <c r="K631" s="23" t="s">
        <v>9712</v>
      </c>
      <c r="L631" s="23"/>
      <c r="M631" s="23">
        <f>YEAR(Tabla2[[#This Row],[Fecha de creación]])</f>
        <v>2020</v>
      </c>
      <c r="N631" s="23">
        <f>MONTH(Tabla2[[#This Row],[Fecha de creación]])</f>
        <v>10</v>
      </c>
    </row>
    <row r="632" spans="1:14" ht="15" customHeight="1" x14ac:dyDescent="0.25">
      <c r="A632" s="26">
        <v>44105.441979166666</v>
      </c>
      <c r="B632" s="23" t="s">
        <v>0</v>
      </c>
      <c r="C632" s="23" t="s">
        <v>1879</v>
      </c>
      <c r="D632" s="23" t="s">
        <v>110</v>
      </c>
      <c r="E632" s="23" t="s">
        <v>1</v>
      </c>
      <c r="F632" s="23" t="s">
        <v>7</v>
      </c>
      <c r="G632" s="23" t="s">
        <v>975</v>
      </c>
      <c r="H632" s="2" t="s">
        <v>7731</v>
      </c>
      <c r="I632" s="23" t="s">
        <v>8</v>
      </c>
      <c r="J632" s="23"/>
      <c r="K632" s="23" t="s">
        <v>9712</v>
      </c>
      <c r="L632" s="23"/>
      <c r="M632" s="23">
        <f>YEAR(Tabla2[[#This Row],[Fecha de creación]])</f>
        <v>2020</v>
      </c>
      <c r="N632" s="23">
        <f>MONTH(Tabla2[[#This Row],[Fecha de creación]])</f>
        <v>10</v>
      </c>
    </row>
    <row r="633" spans="1:14" ht="15" customHeight="1" x14ac:dyDescent="0.25">
      <c r="A633" s="26">
        <v>44105.46671296296</v>
      </c>
      <c r="B633" s="23" t="s">
        <v>0</v>
      </c>
      <c r="C633" s="23" t="s">
        <v>1880</v>
      </c>
      <c r="D633" s="23" t="s">
        <v>246</v>
      </c>
      <c r="E633" s="23" t="s">
        <v>1</v>
      </c>
      <c r="F633" s="23" t="s">
        <v>7</v>
      </c>
      <c r="G633" s="23" t="s">
        <v>975</v>
      </c>
      <c r="H633" s="2" t="s">
        <v>7728</v>
      </c>
      <c r="I633" s="23" t="s">
        <v>8</v>
      </c>
      <c r="J633" s="23"/>
      <c r="K633" s="23" t="s">
        <v>9712</v>
      </c>
      <c r="L633" s="23"/>
      <c r="M633" s="23">
        <f>YEAR(Tabla2[[#This Row],[Fecha de creación]])</f>
        <v>2020</v>
      </c>
      <c r="N633" s="23">
        <f>MONTH(Tabla2[[#This Row],[Fecha de creación]])</f>
        <v>10</v>
      </c>
    </row>
    <row r="634" spans="1:14" ht="15" customHeight="1" x14ac:dyDescent="0.25">
      <c r="A634" s="26">
        <v>44105.498182870368</v>
      </c>
      <c r="B634" s="23" t="s">
        <v>0</v>
      </c>
      <c r="C634" s="23" t="s">
        <v>1881</v>
      </c>
      <c r="D634" s="23" t="s">
        <v>1882</v>
      </c>
      <c r="E634" s="23" t="s">
        <v>1</v>
      </c>
      <c r="F634" s="23" t="s">
        <v>22</v>
      </c>
      <c r="G634" s="23" t="s">
        <v>975</v>
      </c>
      <c r="H634" s="2" t="s">
        <v>7745</v>
      </c>
      <c r="I634" s="23" t="s">
        <v>4</v>
      </c>
      <c r="J634" s="23"/>
      <c r="K634" s="23" t="s">
        <v>9712</v>
      </c>
      <c r="L634" s="23"/>
      <c r="M634" s="23">
        <f>YEAR(Tabla2[[#This Row],[Fecha de creación]])</f>
        <v>2020</v>
      </c>
      <c r="N634" s="23">
        <f>MONTH(Tabla2[[#This Row],[Fecha de creación]])</f>
        <v>10</v>
      </c>
    </row>
    <row r="635" spans="1:14" ht="15" customHeight="1" x14ac:dyDescent="0.25">
      <c r="A635" s="26">
        <v>44105.509699074071</v>
      </c>
      <c r="B635" s="23" t="s">
        <v>0</v>
      </c>
      <c r="C635" s="23" t="s">
        <v>1883</v>
      </c>
      <c r="D635" s="23" t="s">
        <v>1044</v>
      </c>
      <c r="E635" s="23" t="s">
        <v>1</v>
      </c>
      <c r="F635" s="23" t="s">
        <v>22</v>
      </c>
      <c r="G635" s="23" t="s">
        <v>975</v>
      </c>
      <c r="H635" s="2" t="s">
        <v>7731</v>
      </c>
      <c r="I635" s="23" t="s">
        <v>4</v>
      </c>
      <c r="J635" s="23"/>
      <c r="K635" s="23" t="s">
        <v>9712</v>
      </c>
      <c r="L635" s="23"/>
      <c r="M635" s="23">
        <f>YEAR(Tabla2[[#This Row],[Fecha de creación]])</f>
        <v>2020</v>
      </c>
      <c r="N635" s="23">
        <f>MONTH(Tabla2[[#This Row],[Fecha de creación]])</f>
        <v>10</v>
      </c>
    </row>
    <row r="636" spans="1:14" ht="15" customHeight="1" x14ac:dyDescent="0.25">
      <c r="A636" s="26">
        <v>44105.518287037034</v>
      </c>
      <c r="B636" s="23" t="s">
        <v>0</v>
      </c>
      <c r="C636" s="23" t="s">
        <v>1884</v>
      </c>
      <c r="D636" s="23" t="s">
        <v>1885</v>
      </c>
      <c r="E636" s="23" t="s">
        <v>1</v>
      </c>
      <c r="F636" s="23" t="s">
        <v>2</v>
      </c>
      <c r="G636" s="23" t="s">
        <v>975</v>
      </c>
      <c r="H636" s="2" t="s">
        <v>7745</v>
      </c>
      <c r="I636" s="23" t="s">
        <v>4</v>
      </c>
      <c r="J636" s="23"/>
      <c r="K636" s="23" t="s">
        <v>9712</v>
      </c>
      <c r="L636" s="23"/>
      <c r="M636" s="23">
        <f>YEAR(Tabla2[[#This Row],[Fecha de creación]])</f>
        <v>2020</v>
      </c>
      <c r="N636" s="23">
        <f>MONTH(Tabla2[[#This Row],[Fecha de creación]])</f>
        <v>10</v>
      </c>
    </row>
    <row r="637" spans="1:14" ht="15" customHeight="1" x14ac:dyDescent="0.25">
      <c r="A637" s="26">
        <v>44105.528483796297</v>
      </c>
      <c r="B637" s="23" t="s">
        <v>0</v>
      </c>
      <c r="C637" s="23" t="s">
        <v>1886</v>
      </c>
      <c r="D637" s="23" t="s">
        <v>719</v>
      </c>
      <c r="E637" s="23" t="s">
        <v>1</v>
      </c>
      <c r="F637" s="23" t="s">
        <v>22</v>
      </c>
      <c r="G637" s="23" t="s">
        <v>975</v>
      </c>
      <c r="H637" s="2" t="s">
        <v>7731</v>
      </c>
      <c r="I637" s="23" t="s">
        <v>4</v>
      </c>
      <c r="J637" s="23"/>
      <c r="K637" s="23" t="s">
        <v>9712</v>
      </c>
      <c r="L637" s="23"/>
      <c r="M637" s="23">
        <f>YEAR(Tabla2[[#This Row],[Fecha de creación]])</f>
        <v>2020</v>
      </c>
      <c r="N637" s="23">
        <f>MONTH(Tabla2[[#This Row],[Fecha de creación]])</f>
        <v>10</v>
      </c>
    </row>
    <row r="638" spans="1:14" ht="15" customHeight="1" x14ac:dyDescent="0.25">
      <c r="A638" s="26">
        <v>44105.531631944446</v>
      </c>
      <c r="B638" s="23" t="s">
        <v>19</v>
      </c>
      <c r="C638" s="23" t="s">
        <v>1887</v>
      </c>
      <c r="D638" s="23" t="s">
        <v>1888</v>
      </c>
      <c r="E638" s="23" t="s">
        <v>1</v>
      </c>
      <c r="F638" s="23" t="s">
        <v>7</v>
      </c>
      <c r="G638" s="23" t="s">
        <v>975</v>
      </c>
      <c r="H638" s="2" t="s">
        <v>7722</v>
      </c>
      <c r="I638" s="23" t="s">
        <v>23</v>
      </c>
      <c r="J638" s="23"/>
      <c r="K638" s="23" t="s">
        <v>9712</v>
      </c>
      <c r="L638" s="23"/>
      <c r="M638" s="23">
        <f>YEAR(Tabla2[[#This Row],[Fecha de creación]])</f>
        <v>2020</v>
      </c>
      <c r="N638" s="23">
        <f>MONTH(Tabla2[[#This Row],[Fecha de creación]])</f>
        <v>10</v>
      </c>
    </row>
    <row r="639" spans="1:14" ht="15" customHeight="1" x14ac:dyDescent="0.25">
      <c r="A639" s="26">
        <v>44105.626493055555</v>
      </c>
      <c r="B639" s="23" t="s">
        <v>19</v>
      </c>
      <c r="C639" s="23" t="s">
        <v>1889</v>
      </c>
      <c r="D639" s="23" t="s">
        <v>1890</v>
      </c>
      <c r="E639" s="23" t="s">
        <v>1</v>
      </c>
      <c r="F639" s="23" t="s">
        <v>7</v>
      </c>
      <c r="G639" s="23" t="s">
        <v>975</v>
      </c>
      <c r="H639" s="2" t="s">
        <v>7745</v>
      </c>
      <c r="I639" s="23" t="s">
        <v>23</v>
      </c>
      <c r="J639" s="23"/>
      <c r="K639" s="23" t="s">
        <v>9712</v>
      </c>
      <c r="L639" s="23"/>
      <c r="M639" s="23">
        <f>YEAR(Tabla2[[#This Row],[Fecha de creación]])</f>
        <v>2020</v>
      </c>
      <c r="N639" s="23">
        <f>MONTH(Tabla2[[#This Row],[Fecha de creación]])</f>
        <v>10</v>
      </c>
    </row>
    <row r="640" spans="1:14" ht="15" customHeight="1" x14ac:dyDescent="0.25">
      <c r="A640" s="26">
        <v>44105.633750000001</v>
      </c>
      <c r="B640" s="23" t="s">
        <v>19</v>
      </c>
      <c r="C640" s="23" t="s">
        <v>1891</v>
      </c>
      <c r="D640" s="23" t="s">
        <v>1892</v>
      </c>
      <c r="E640" s="23" t="s">
        <v>1</v>
      </c>
      <c r="F640" s="23" t="s">
        <v>7</v>
      </c>
      <c r="G640" s="23" t="s">
        <v>975</v>
      </c>
      <c r="H640" s="2" t="s">
        <v>7752</v>
      </c>
      <c r="I640" s="23" t="s">
        <v>23</v>
      </c>
      <c r="J640" s="23"/>
      <c r="K640" s="23" t="s">
        <v>9712</v>
      </c>
      <c r="L640" s="23"/>
      <c r="M640" s="23">
        <f>YEAR(Tabla2[[#This Row],[Fecha de creación]])</f>
        <v>2020</v>
      </c>
      <c r="N640" s="23">
        <f>MONTH(Tabla2[[#This Row],[Fecha de creación]])</f>
        <v>10</v>
      </c>
    </row>
    <row r="641" spans="1:14" ht="15" customHeight="1" x14ac:dyDescent="0.25">
      <c r="A641" s="26">
        <v>44105.639513888891</v>
      </c>
      <c r="B641" s="23" t="s">
        <v>0</v>
      </c>
      <c r="C641" s="23" t="s">
        <v>1893</v>
      </c>
      <c r="D641" s="23" t="s">
        <v>1894</v>
      </c>
      <c r="E641" s="23" t="s">
        <v>1</v>
      </c>
      <c r="F641" s="23" t="s">
        <v>7</v>
      </c>
      <c r="G641" s="23" t="s">
        <v>975</v>
      </c>
      <c r="H641" s="2" t="s">
        <v>7730</v>
      </c>
      <c r="I641" s="23" t="s">
        <v>4</v>
      </c>
      <c r="J641" s="23"/>
      <c r="K641" s="23" t="s">
        <v>9712</v>
      </c>
      <c r="L641" s="23"/>
      <c r="M641" s="23">
        <f>YEAR(Tabla2[[#This Row],[Fecha de creación]])</f>
        <v>2020</v>
      </c>
      <c r="N641" s="23">
        <f>MONTH(Tabla2[[#This Row],[Fecha de creación]])</f>
        <v>10</v>
      </c>
    </row>
    <row r="642" spans="1:14" ht="15" customHeight="1" x14ac:dyDescent="0.25">
      <c r="A642" s="26">
        <v>44105.652511574073</v>
      </c>
      <c r="B642" s="23" t="s">
        <v>0</v>
      </c>
      <c r="C642" s="23" t="s">
        <v>1895</v>
      </c>
      <c r="D642" s="23" t="s">
        <v>1896</v>
      </c>
      <c r="E642" s="23" t="s">
        <v>1</v>
      </c>
      <c r="F642" s="23" t="s">
        <v>2</v>
      </c>
      <c r="G642" s="23" t="s">
        <v>975</v>
      </c>
      <c r="H642" s="2" t="s">
        <v>7745</v>
      </c>
      <c r="I642" s="23" t="s">
        <v>8</v>
      </c>
      <c r="J642" s="23"/>
      <c r="K642" s="23" t="s">
        <v>9712</v>
      </c>
      <c r="L642" s="23"/>
      <c r="M642" s="23">
        <f>YEAR(Tabla2[[#This Row],[Fecha de creación]])</f>
        <v>2020</v>
      </c>
      <c r="N642" s="23">
        <f>MONTH(Tabla2[[#This Row],[Fecha de creación]])</f>
        <v>10</v>
      </c>
    </row>
    <row r="643" spans="1:14" ht="15" customHeight="1" x14ac:dyDescent="0.25">
      <c r="A643" s="26">
        <v>44105.672384259262</v>
      </c>
      <c r="B643" s="23" t="s">
        <v>0</v>
      </c>
      <c r="C643" s="23" t="s">
        <v>1897</v>
      </c>
      <c r="D643" s="23" t="s">
        <v>49</v>
      </c>
      <c r="E643" s="23" t="s">
        <v>1</v>
      </c>
      <c r="F643" s="23" t="s">
        <v>7</v>
      </c>
      <c r="G643" s="23" t="s">
        <v>975</v>
      </c>
      <c r="H643" s="2" t="s">
        <v>7745</v>
      </c>
      <c r="I643" s="23" t="s">
        <v>8</v>
      </c>
      <c r="J643" s="23"/>
      <c r="K643" s="23" t="s">
        <v>9712</v>
      </c>
      <c r="L643" s="23"/>
      <c r="M643" s="23">
        <f>YEAR(Tabla2[[#This Row],[Fecha de creación]])</f>
        <v>2020</v>
      </c>
      <c r="N643" s="23">
        <f>MONTH(Tabla2[[#This Row],[Fecha de creación]])</f>
        <v>10</v>
      </c>
    </row>
    <row r="644" spans="1:14" ht="15" customHeight="1" x14ac:dyDescent="0.25">
      <c r="A644" s="26">
        <v>44105.690081018518</v>
      </c>
      <c r="B644" s="23" t="s">
        <v>0</v>
      </c>
      <c r="C644" s="23" t="s">
        <v>1898</v>
      </c>
      <c r="D644" s="23" t="s">
        <v>6</v>
      </c>
      <c r="E644" s="23" t="s">
        <v>1</v>
      </c>
      <c r="F644" s="23" t="s">
        <v>7</v>
      </c>
      <c r="G644" s="23" t="s">
        <v>975</v>
      </c>
      <c r="H644" s="2" t="s">
        <v>7722</v>
      </c>
      <c r="I644" s="23" t="s">
        <v>7412</v>
      </c>
      <c r="J644" s="23"/>
      <c r="K644" s="23" t="s">
        <v>9712</v>
      </c>
      <c r="L644" s="23"/>
      <c r="M644" s="23">
        <f>YEAR(Tabla2[[#This Row],[Fecha de creación]])</f>
        <v>2020</v>
      </c>
      <c r="N644" s="23">
        <f>MONTH(Tabla2[[#This Row],[Fecha de creación]])</f>
        <v>10</v>
      </c>
    </row>
    <row r="645" spans="1:14" ht="15" customHeight="1" x14ac:dyDescent="0.25">
      <c r="A645" s="26">
        <v>44105.696759259263</v>
      </c>
      <c r="B645" s="23" t="s">
        <v>0</v>
      </c>
      <c r="C645" s="23" t="s">
        <v>115</v>
      </c>
      <c r="D645" s="23" t="s">
        <v>6</v>
      </c>
      <c r="E645" s="23" t="s">
        <v>1</v>
      </c>
      <c r="F645" s="23" t="s">
        <v>7</v>
      </c>
      <c r="G645" s="23" t="s">
        <v>3</v>
      </c>
      <c r="H645" s="2" t="s">
        <v>7722</v>
      </c>
      <c r="I645" s="23" t="s">
        <v>4</v>
      </c>
      <c r="J645" s="23"/>
      <c r="K645" s="23" t="s">
        <v>9712</v>
      </c>
      <c r="L645" s="23"/>
      <c r="M645" s="23">
        <f>YEAR(Tabla2[[#This Row],[Fecha de creación]])</f>
        <v>2020</v>
      </c>
      <c r="N645" s="23">
        <f>MONTH(Tabla2[[#This Row],[Fecha de creación]])</f>
        <v>10</v>
      </c>
    </row>
    <row r="646" spans="1:14" ht="15" customHeight="1" x14ac:dyDescent="0.25">
      <c r="A646" s="26">
        <v>44105.698842592596</v>
      </c>
      <c r="B646" s="23" t="s">
        <v>0</v>
      </c>
      <c r="C646" s="23" t="s">
        <v>116</v>
      </c>
      <c r="D646" s="23" t="s">
        <v>6</v>
      </c>
      <c r="E646" s="23" t="s">
        <v>1</v>
      </c>
      <c r="F646" s="23" t="s">
        <v>7</v>
      </c>
      <c r="G646" s="23" t="s">
        <v>3</v>
      </c>
      <c r="H646" s="2" t="s">
        <v>7722</v>
      </c>
      <c r="I646" s="23" t="s">
        <v>4</v>
      </c>
      <c r="J646" s="23"/>
      <c r="K646" s="23" t="s">
        <v>9712</v>
      </c>
      <c r="L646" s="23"/>
      <c r="M646" s="23">
        <f>YEAR(Tabla2[[#This Row],[Fecha de creación]])</f>
        <v>2020</v>
      </c>
      <c r="N646" s="23">
        <f>MONTH(Tabla2[[#This Row],[Fecha de creación]])</f>
        <v>10</v>
      </c>
    </row>
    <row r="647" spans="1:14" ht="15" customHeight="1" x14ac:dyDescent="0.25">
      <c r="A647" s="26">
        <v>44105.700532407405</v>
      </c>
      <c r="B647" s="23" t="s">
        <v>0</v>
      </c>
      <c r="C647" s="23" t="s">
        <v>117</v>
      </c>
      <c r="D647" s="23" t="s">
        <v>6</v>
      </c>
      <c r="E647" s="23" t="s">
        <v>1</v>
      </c>
      <c r="F647" s="23" t="s">
        <v>7</v>
      </c>
      <c r="G647" s="23" t="s">
        <v>3</v>
      </c>
      <c r="H647" s="2" t="s">
        <v>7722</v>
      </c>
      <c r="I647" s="23" t="s">
        <v>4</v>
      </c>
      <c r="J647" s="23"/>
      <c r="K647" s="23" t="s">
        <v>9712</v>
      </c>
      <c r="L647" s="23"/>
      <c r="M647" s="23">
        <f>YEAR(Tabla2[[#This Row],[Fecha de creación]])</f>
        <v>2020</v>
      </c>
      <c r="N647" s="23">
        <f>MONTH(Tabla2[[#This Row],[Fecha de creación]])</f>
        <v>10</v>
      </c>
    </row>
    <row r="648" spans="1:14" ht="15" customHeight="1" x14ac:dyDescent="0.25">
      <c r="A648" s="26">
        <v>44105.703969907408</v>
      </c>
      <c r="B648" s="23" t="s">
        <v>0</v>
      </c>
      <c r="C648" s="23" t="s">
        <v>1899</v>
      </c>
      <c r="D648" s="23" t="s">
        <v>6</v>
      </c>
      <c r="E648" s="23" t="s">
        <v>1</v>
      </c>
      <c r="F648" s="23" t="s">
        <v>7</v>
      </c>
      <c r="G648" s="23" t="s">
        <v>975</v>
      </c>
      <c r="H648" s="2" t="s">
        <v>7722</v>
      </c>
      <c r="I648" s="23" t="s">
        <v>4</v>
      </c>
      <c r="J648" s="23"/>
      <c r="K648" s="23" t="s">
        <v>9712</v>
      </c>
      <c r="L648" s="23"/>
      <c r="M648" s="23">
        <f>YEAR(Tabla2[[#This Row],[Fecha de creación]])</f>
        <v>2020</v>
      </c>
      <c r="N648" s="23">
        <f>MONTH(Tabla2[[#This Row],[Fecha de creación]])</f>
        <v>10</v>
      </c>
    </row>
    <row r="649" spans="1:14" ht="15" customHeight="1" x14ac:dyDescent="0.25">
      <c r="A649" s="26">
        <v>44105.707013888888</v>
      </c>
      <c r="B649" s="23" t="s">
        <v>19</v>
      </c>
      <c r="C649" s="23" t="s">
        <v>1900</v>
      </c>
      <c r="D649" s="23" t="s">
        <v>1901</v>
      </c>
      <c r="E649" s="23" t="s">
        <v>1</v>
      </c>
      <c r="F649" s="23" t="s">
        <v>22</v>
      </c>
      <c r="G649" s="23" t="s">
        <v>975</v>
      </c>
      <c r="H649" s="2" t="s">
        <v>7736</v>
      </c>
      <c r="I649" s="23" t="s">
        <v>23</v>
      </c>
      <c r="J649" s="23"/>
      <c r="K649" s="23" t="s">
        <v>9712</v>
      </c>
      <c r="L649" s="23"/>
      <c r="M649" s="23">
        <f>YEAR(Tabla2[[#This Row],[Fecha de creación]])</f>
        <v>2020</v>
      </c>
      <c r="N649" s="23">
        <f>MONTH(Tabla2[[#This Row],[Fecha de creación]])</f>
        <v>10</v>
      </c>
    </row>
    <row r="650" spans="1:14" ht="15" customHeight="1" x14ac:dyDescent="0.25">
      <c r="A650" s="26">
        <v>44105.709143518521</v>
      </c>
      <c r="B650" s="23" t="s">
        <v>0</v>
      </c>
      <c r="C650" s="23" t="s">
        <v>1902</v>
      </c>
      <c r="D650" s="23" t="s">
        <v>6</v>
      </c>
      <c r="E650" s="23" t="s">
        <v>1</v>
      </c>
      <c r="F650" s="23" t="s">
        <v>7</v>
      </c>
      <c r="G650" s="23" t="s">
        <v>975</v>
      </c>
      <c r="H650" s="2" t="s">
        <v>7722</v>
      </c>
      <c r="I650" s="23" t="s">
        <v>4</v>
      </c>
      <c r="J650" s="23"/>
      <c r="K650" s="23" t="s">
        <v>9712</v>
      </c>
      <c r="L650" s="23"/>
      <c r="M650" s="23">
        <f>YEAR(Tabla2[[#This Row],[Fecha de creación]])</f>
        <v>2020</v>
      </c>
      <c r="N650" s="23">
        <f>MONTH(Tabla2[[#This Row],[Fecha de creación]])</f>
        <v>10</v>
      </c>
    </row>
    <row r="651" spans="1:14" ht="15" customHeight="1" x14ac:dyDescent="0.25">
      <c r="A651" s="26">
        <v>44105.740439814814</v>
      </c>
      <c r="B651" s="23" t="s">
        <v>0</v>
      </c>
      <c r="C651" s="23" t="s">
        <v>118</v>
      </c>
      <c r="D651" s="23" t="s">
        <v>119</v>
      </c>
      <c r="E651" s="23" t="s">
        <v>1</v>
      </c>
      <c r="F651" s="23" t="s">
        <v>2</v>
      </c>
      <c r="G651" s="23" t="s">
        <v>3</v>
      </c>
      <c r="H651" s="2" t="s">
        <v>7745</v>
      </c>
      <c r="I651" s="23" t="s">
        <v>120</v>
      </c>
      <c r="J651" s="23"/>
      <c r="K651" s="23" t="s">
        <v>9536</v>
      </c>
      <c r="L651" s="23"/>
      <c r="M651" s="23">
        <f>YEAR(Tabla2[[#This Row],[Fecha de creación]])</f>
        <v>2020</v>
      </c>
      <c r="N651" s="23">
        <f>MONTH(Tabla2[[#This Row],[Fecha de creación]])</f>
        <v>10</v>
      </c>
    </row>
    <row r="652" spans="1:14" ht="15" customHeight="1" x14ac:dyDescent="0.25">
      <c r="A652" s="26">
        <v>44105.74931712963</v>
      </c>
      <c r="B652" s="23" t="s">
        <v>0</v>
      </c>
      <c r="C652" s="23" t="s">
        <v>1903</v>
      </c>
      <c r="D652" s="23" t="s">
        <v>1904</v>
      </c>
      <c r="E652" s="23" t="s">
        <v>1</v>
      </c>
      <c r="F652" s="23" t="s">
        <v>22</v>
      </c>
      <c r="G652" s="23" t="s">
        <v>975</v>
      </c>
      <c r="H652" s="2" t="s">
        <v>7745</v>
      </c>
      <c r="I652" s="23" t="s">
        <v>4</v>
      </c>
      <c r="J652" s="23"/>
      <c r="K652" s="23" t="s">
        <v>9712</v>
      </c>
      <c r="L652" s="23"/>
      <c r="M652" s="23">
        <f>YEAR(Tabla2[[#This Row],[Fecha de creación]])</f>
        <v>2020</v>
      </c>
      <c r="N652" s="23">
        <f>MONTH(Tabla2[[#This Row],[Fecha de creación]])</f>
        <v>10</v>
      </c>
    </row>
    <row r="653" spans="1:14" ht="15" customHeight="1" x14ac:dyDescent="0.25">
      <c r="A653" s="26">
        <v>44105.759004629632</v>
      </c>
      <c r="B653" s="23" t="s">
        <v>100</v>
      </c>
      <c r="C653" s="23" t="s">
        <v>1905</v>
      </c>
      <c r="D653" s="23" t="s">
        <v>186</v>
      </c>
      <c r="E653" s="23" t="s">
        <v>1</v>
      </c>
      <c r="F653" s="23" t="s">
        <v>7</v>
      </c>
      <c r="G653" s="23" t="s">
        <v>975</v>
      </c>
      <c r="H653" s="2" t="s">
        <v>7745</v>
      </c>
      <c r="I653" s="23" t="s">
        <v>1653</v>
      </c>
      <c r="J653" s="23"/>
      <c r="K653" s="23" t="s">
        <v>9712</v>
      </c>
      <c r="L653" s="23"/>
      <c r="M653" s="23">
        <f>YEAR(Tabla2[[#This Row],[Fecha de creación]])</f>
        <v>2020</v>
      </c>
      <c r="N653" s="23">
        <f>MONTH(Tabla2[[#This Row],[Fecha de creación]])</f>
        <v>10</v>
      </c>
    </row>
    <row r="654" spans="1:14" ht="15" customHeight="1" x14ac:dyDescent="0.25">
      <c r="A654" s="26">
        <v>44106.444293981483</v>
      </c>
      <c r="B654" s="23" t="s">
        <v>100</v>
      </c>
      <c r="C654" s="23" t="s">
        <v>1906</v>
      </c>
      <c r="D654" s="23" t="s">
        <v>1736</v>
      </c>
      <c r="E654" s="23" t="s">
        <v>1</v>
      </c>
      <c r="F654" s="23" t="s">
        <v>7</v>
      </c>
      <c r="G654" s="23" t="s">
        <v>975</v>
      </c>
      <c r="H654" s="2" t="s">
        <v>7745</v>
      </c>
      <c r="I654" s="23" t="s">
        <v>1653</v>
      </c>
      <c r="J654" s="23"/>
      <c r="K654" s="23" t="s">
        <v>9712</v>
      </c>
      <c r="L654" s="23"/>
      <c r="M654" s="23">
        <f>YEAR(Tabla2[[#This Row],[Fecha de creación]])</f>
        <v>2020</v>
      </c>
      <c r="N654" s="23">
        <f>MONTH(Tabla2[[#This Row],[Fecha de creación]])</f>
        <v>10</v>
      </c>
    </row>
    <row r="655" spans="1:14" ht="15" customHeight="1" x14ac:dyDescent="0.25">
      <c r="A655" s="26">
        <v>44106.465671296297</v>
      </c>
      <c r="B655" s="23" t="s">
        <v>19</v>
      </c>
      <c r="C655" s="23" t="s">
        <v>1907</v>
      </c>
      <c r="D655" s="23" t="s">
        <v>1908</v>
      </c>
      <c r="E655" s="23" t="s">
        <v>1</v>
      </c>
      <c r="F655" s="23" t="s">
        <v>7</v>
      </c>
      <c r="G655" s="23" t="s">
        <v>1551</v>
      </c>
      <c r="H655" s="2" t="s">
        <v>7734</v>
      </c>
      <c r="I655" s="23" t="s">
        <v>1552</v>
      </c>
      <c r="J655" s="23"/>
      <c r="K655" s="23" t="s">
        <v>9712</v>
      </c>
      <c r="L655" s="23"/>
      <c r="M655" s="23">
        <f>YEAR(Tabla2[[#This Row],[Fecha de creación]])</f>
        <v>2020</v>
      </c>
      <c r="N655" s="23">
        <f>MONTH(Tabla2[[#This Row],[Fecha de creación]])</f>
        <v>10</v>
      </c>
    </row>
    <row r="656" spans="1:14" ht="15" customHeight="1" x14ac:dyDescent="0.25">
      <c r="A656" s="26">
        <v>44106.486122685186</v>
      </c>
      <c r="B656" s="23" t="s">
        <v>19</v>
      </c>
      <c r="C656" s="23" t="s">
        <v>1909</v>
      </c>
      <c r="D656" s="23" t="s">
        <v>1910</v>
      </c>
      <c r="E656" s="23" t="s">
        <v>1</v>
      </c>
      <c r="F656" s="23" t="s">
        <v>22</v>
      </c>
      <c r="G656" s="23" t="s">
        <v>975</v>
      </c>
      <c r="H656" s="2" t="s">
        <v>7728</v>
      </c>
      <c r="I656" s="23" t="s">
        <v>23</v>
      </c>
      <c r="J656" s="23"/>
      <c r="K656" s="23" t="s">
        <v>9712</v>
      </c>
      <c r="L656" s="23"/>
      <c r="M656" s="23">
        <f>YEAR(Tabla2[[#This Row],[Fecha de creación]])</f>
        <v>2020</v>
      </c>
      <c r="N656" s="23">
        <f>MONTH(Tabla2[[#This Row],[Fecha de creación]])</f>
        <v>10</v>
      </c>
    </row>
    <row r="657" spans="1:14" ht="15" customHeight="1" x14ac:dyDescent="0.25">
      <c r="A657" s="26">
        <v>44106.492997685185</v>
      </c>
      <c r="B657" s="23" t="s">
        <v>19</v>
      </c>
      <c r="C657" s="23" t="s">
        <v>1911</v>
      </c>
      <c r="D657" s="23" t="s">
        <v>1912</v>
      </c>
      <c r="E657" s="23" t="s">
        <v>1</v>
      </c>
      <c r="F657" s="23" t="s">
        <v>22</v>
      </c>
      <c r="G657" s="23" t="s">
        <v>975</v>
      </c>
      <c r="H657" s="2" t="s">
        <v>7752</v>
      </c>
      <c r="I657" s="23" t="s">
        <v>23</v>
      </c>
      <c r="J657" s="23"/>
      <c r="K657" s="23" t="s">
        <v>9712</v>
      </c>
      <c r="L657" s="23"/>
      <c r="M657" s="23">
        <f>YEAR(Tabla2[[#This Row],[Fecha de creación]])</f>
        <v>2020</v>
      </c>
      <c r="N657" s="23">
        <f>MONTH(Tabla2[[#This Row],[Fecha de creación]])</f>
        <v>10</v>
      </c>
    </row>
    <row r="658" spans="1:14" ht="15" customHeight="1" x14ac:dyDescent="0.25">
      <c r="A658" s="26">
        <v>44106.536689814813</v>
      </c>
      <c r="B658" s="23" t="s">
        <v>19</v>
      </c>
      <c r="C658" s="23" t="s">
        <v>1913</v>
      </c>
      <c r="D658" s="23" t="s">
        <v>1914</v>
      </c>
      <c r="E658" s="23" t="s">
        <v>1</v>
      </c>
      <c r="F658" s="23" t="s">
        <v>22</v>
      </c>
      <c r="G658" s="23" t="s">
        <v>975</v>
      </c>
      <c r="H658" s="2" t="s">
        <v>7728</v>
      </c>
      <c r="I658" s="23" t="s">
        <v>23</v>
      </c>
      <c r="J658" s="23"/>
      <c r="K658" s="23" t="s">
        <v>9712</v>
      </c>
      <c r="L658" s="23"/>
      <c r="M658" s="23">
        <f>YEAR(Tabla2[[#This Row],[Fecha de creación]])</f>
        <v>2020</v>
      </c>
      <c r="N658" s="23">
        <f>MONTH(Tabla2[[#This Row],[Fecha de creación]])</f>
        <v>10</v>
      </c>
    </row>
    <row r="659" spans="1:14" ht="15" customHeight="1" x14ac:dyDescent="0.25">
      <c r="A659" s="26">
        <v>44106.620474537034</v>
      </c>
      <c r="B659" s="23" t="s">
        <v>19</v>
      </c>
      <c r="C659" s="23" t="s">
        <v>1915</v>
      </c>
      <c r="D659" s="23" t="s">
        <v>1916</v>
      </c>
      <c r="E659" s="23" t="s">
        <v>1</v>
      </c>
      <c r="F659" s="23" t="s">
        <v>7</v>
      </c>
      <c r="G659" s="23" t="s">
        <v>975</v>
      </c>
      <c r="H659" s="2" t="s">
        <v>7723</v>
      </c>
      <c r="I659" s="23" t="s">
        <v>23</v>
      </c>
      <c r="J659" s="23"/>
      <c r="K659" s="23" t="s">
        <v>9712</v>
      </c>
      <c r="L659" s="23"/>
      <c r="M659" s="23">
        <f>YEAR(Tabla2[[#This Row],[Fecha de creación]])</f>
        <v>2020</v>
      </c>
      <c r="N659" s="23">
        <f>MONTH(Tabla2[[#This Row],[Fecha de creación]])</f>
        <v>10</v>
      </c>
    </row>
    <row r="660" spans="1:14" ht="15" customHeight="1" x14ac:dyDescent="0.25">
      <c r="A660" s="26">
        <v>44106.637025462966</v>
      </c>
      <c r="B660" s="23" t="s">
        <v>0</v>
      </c>
      <c r="C660" s="23" t="s">
        <v>1917</v>
      </c>
      <c r="D660" s="23" t="s">
        <v>49</v>
      </c>
      <c r="E660" s="23" t="s">
        <v>1</v>
      </c>
      <c r="F660" s="23" t="s">
        <v>7</v>
      </c>
      <c r="G660" s="23" t="s">
        <v>975</v>
      </c>
      <c r="H660" s="2" t="s">
        <v>7745</v>
      </c>
      <c r="I660" s="23" t="s">
        <v>8</v>
      </c>
      <c r="J660" s="23"/>
      <c r="K660" s="23" t="s">
        <v>9712</v>
      </c>
      <c r="L660" s="23"/>
      <c r="M660" s="23">
        <f>YEAR(Tabla2[[#This Row],[Fecha de creación]])</f>
        <v>2020</v>
      </c>
      <c r="N660" s="23">
        <f>MONTH(Tabla2[[#This Row],[Fecha de creación]])</f>
        <v>10</v>
      </c>
    </row>
    <row r="661" spans="1:14" ht="15" customHeight="1" x14ac:dyDescent="0.25">
      <c r="A661" s="26">
        <v>44106.643252314818</v>
      </c>
      <c r="B661" s="23" t="s">
        <v>0</v>
      </c>
      <c r="C661" s="23" t="s">
        <v>1918</v>
      </c>
      <c r="D661" s="23" t="s">
        <v>49</v>
      </c>
      <c r="E661" s="23" t="s">
        <v>1</v>
      </c>
      <c r="F661" s="23" t="s">
        <v>7</v>
      </c>
      <c r="G661" s="23" t="s">
        <v>975</v>
      </c>
      <c r="H661" s="2" t="s">
        <v>7745</v>
      </c>
      <c r="I661" s="23" t="s">
        <v>8</v>
      </c>
      <c r="J661" s="23"/>
      <c r="K661" s="23" t="s">
        <v>9712</v>
      </c>
      <c r="L661" s="23"/>
      <c r="M661" s="23">
        <f>YEAR(Tabla2[[#This Row],[Fecha de creación]])</f>
        <v>2020</v>
      </c>
      <c r="N661" s="23">
        <f>MONTH(Tabla2[[#This Row],[Fecha de creación]])</f>
        <v>10</v>
      </c>
    </row>
    <row r="662" spans="1:14" ht="15" customHeight="1" x14ac:dyDescent="0.25">
      <c r="A662" s="26">
        <v>44106.653831018521</v>
      </c>
      <c r="B662" s="23" t="s">
        <v>19</v>
      </c>
      <c r="C662" s="23" t="s">
        <v>1919</v>
      </c>
      <c r="D662" s="23" t="s">
        <v>1920</v>
      </c>
      <c r="E662" s="23" t="s">
        <v>1</v>
      </c>
      <c r="F662" s="23" t="s">
        <v>22</v>
      </c>
      <c r="G662" s="23" t="s">
        <v>975</v>
      </c>
      <c r="H662" s="2" t="s">
        <v>7728</v>
      </c>
      <c r="I662" s="23" t="s">
        <v>23</v>
      </c>
      <c r="J662" s="23"/>
      <c r="K662" s="23" t="s">
        <v>9712</v>
      </c>
      <c r="L662" s="23"/>
      <c r="M662" s="23">
        <f>YEAR(Tabla2[[#This Row],[Fecha de creación]])</f>
        <v>2020</v>
      </c>
      <c r="N662" s="23">
        <f>MONTH(Tabla2[[#This Row],[Fecha de creación]])</f>
        <v>10</v>
      </c>
    </row>
    <row r="663" spans="1:14" ht="15" customHeight="1" x14ac:dyDescent="0.25">
      <c r="A663" s="26">
        <v>44106.655034722222</v>
      </c>
      <c r="B663" s="23" t="s">
        <v>0</v>
      </c>
      <c r="C663" s="23" t="s">
        <v>1921</v>
      </c>
      <c r="D663" s="23" t="s">
        <v>25</v>
      </c>
      <c r="E663" s="23" t="s">
        <v>1</v>
      </c>
      <c r="F663" s="23" t="s">
        <v>7</v>
      </c>
      <c r="G663" s="23" t="s">
        <v>975</v>
      </c>
      <c r="H663" s="2" t="s">
        <v>7734</v>
      </c>
      <c r="I663" s="23" t="s">
        <v>8</v>
      </c>
      <c r="J663" s="23"/>
      <c r="K663" s="23" t="s">
        <v>9712</v>
      </c>
      <c r="L663" s="23"/>
      <c r="M663" s="23">
        <f>YEAR(Tabla2[[#This Row],[Fecha de creación]])</f>
        <v>2020</v>
      </c>
      <c r="N663" s="23">
        <f>MONTH(Tabla2[[#This Row],[Fecha de creación]])</f>
        <v>10</v>
      </c>
    </row>
    <row r="664" spans="1:14" ht="15" customHeight="1" x14ac:dyDescent="0.25">
      <c r="A664" s="26">
        <v>44106.665000000001</v>
      </c>
      <c r="B664" s="23" t="s">
        <v>0</v>
      </c>
      <c r="C664" s="23" t="s">
        <v>1922</v>
      </c>
      <c r="D664" s="23" t="s">
        <v>1043</v>
      </c>
      <c r="E664" s="23" t="s">
        <v>1</v>
      </c>
      <c r="F664" s="23" t="s">
        <v>22</v>
      </c>
      <c r="G664" s="23" t="s">
        <v>975</v>
      </c>
      <c r="H664" s="2" t="s">
        <v>7737</v>
      </c>
      <c r="I664" s="23" t="s">
        <v>8</v>
      </c>
      <c r="J664" s="23"/>
      <c r="K664" s="23" t="s">
        <v>9712</v>
      </c>
      <c r="L664" s="23"/>
      <c r="M664" s="23">
        <f>YEAR(Tabla2[[#This Row],[Fecha de creación]])</f>
        <v>2020</v>
      </c>
      <c r="N664" s="23">
        <f>MONTH(Tabla2[[#This Row],[Fecha de creación]])</f>
        <v>10</v>
      </c>
    </row>
    <row r="665" spans="1:14" ht="15" customHeight="1" x14ac:dyDescent="0.25">
      <c r="A665" s="26">
        <v>44106.66611111111</v>
      </c>
      <c r="B665" s="23" t="s">
        <v>19</v>
      </c>
      <c r="C665" s="23" t="s">
        <v>1923</v>
      </c>
      <c r="D665" s="23" t="s">
        <v>1924</v>
      </c>
      <c r="E665" s="23" t="s">
        <v>1</v>
      </c>
      <c r="F665" s="23" t="s">
        <v>22</v>
      </c>
      <c r="G665" s="23" t="s">
        <v>975</v>
      </c>
      <c r="H665" s="2" t="s">
        <v>7728</v>
      </c>
      <c r="I665" s="23" t="s">
        <v>23</v>
      </c>
      <c r="J665" s="23"/>
      <c r="K665" s="23" t="s">
        <v>9712</v>
      </c>
      <c r="L665" s="23"/>
      <c r="M665" s="23">
        <f>YEAR(Tabla2[[#This Row],[Fecha de creación]])</f>
        <v>2020</v>
      </c>
      <c r="N665" s="23">
        <f>MONTH(Tabla2[[#This Row],[Fecha de creación]])</f>
        <v>10</v>
      </c>
    </row>
    <row r="666" spans="1:14" ht="15" customHeight="1" x14ac:dyDescent="0.25">
      <c r="A666" s="26">
        <v>44106.688194444447</v>
      </c>
      <c r="B666" s="23" t="s">
        <v>100</v>
      </c>
      <c r="C666" s="23" t="s">
        <v>1925</v>
      </c>
      <c r="D666" s="23" t="s">
        <v>1816</v>
      </c>
      <c r="E666" s="23" t="s">
        <v>1</v>
      </c>
      <c r="F666" s="23" t="s">
        <v>7</v>
      </c>
      <c r="G666" s="23" t="s">
        <v>975</v>
      </c>
      <c r="H666" s="2" t="s">
        <v>7745</v>
      </c>
      <c r="I666" s="23" t="s">
        <v>1653</v>
      </c>
      <c r="J666" s="23"/>
      <c r="K666" s="23" t="s">
        <v>9712</v>
      </c>
      <c r="L666" s="23"/>
      <c r="M666" s="23">
        <f>YEAR(Tabla2[[#This Row],[Fecha de creación]])</f>
        <v>2020</v>
      </c>
      <c r="N666" s="23">
        <f>MONTH(Tabla2[[#This Row],[Fecha de creación]])</f>
        <v>10</v>
      </c>
    </row>
    <row r="667" spans="1:14" ht="15" customHeight="1" x14ac:dyDescent="0.25">
      <c r="A667" s="26">
        <v>44106.691111111111</v>
      </c>
      <c r="B667" s="23" t="s">
        <v>100</v>
      </c>
      <c r="C667" s="23" t="s">
        <v>1926</v>
      </c>
      <c r="D667" s="23" t="s">
        <v>1816</v>
      </c>
      <c r="E667" s="23" t="s">
        <v>1</v>
      </c>
      <c r="F667" s="23" t="s">
        <v>7</v>
      </c>
      <c r="G667" s="23" t="s">
        <v>975</v>
      </c>
      <c r="H667" s="2" t="s">
        <v>7745</v>
      </c>
      <c r="I667" s="23" t="s">
        <v>1653</v>
      </c>
      <c r="J667" s="23"/>
      <c r="K667" s="23" t="s">
        <v>9712</v>
      </c>
      <c r="L667" s="23"/>
      <c r="M667" s="23">
        <f>YEAR(Tabla2[[#This Row],[Fecha de creación]])</f>
        <v>2020</v>
      </c>
      <c r="N667" s="23">
        <f>MONTH(Tabla2[[#This Row],[Fecha de creación]])</f>
        <v>10</v>
      </c>
    </row>
    <row r="668" spans="1:14" ht="15" customHeight="1" x14ac:dyDescent="0.25">
      <c r="A668" s="26">
        <v>44106.703680555554</v>
      </c>
      <c r="B668" s="23" t="s">
        <v>100</v>
      </c>
      <c r="C668" s="23" t="s">
        <v>1927</v>
      </c>
      <c r="D668" s="23" t="s">
        <v>1928</v>
      </c>
      <c r="E668" s="23" t="s">
        <v>1</v>
      </c>
      <c r="F668" s="23" t="s">
        <v>7</v>
      </c>
      <c r="G668" s="23" t="s">
        <v>975</v>
      </c>
      <c r="H668" s="2" t="s">
        <v>7745</v>
      </c>
      <c r="I668" s="23" t="s">
        <v>1653</v>
      </c>
      <c r="J668" s="23"/>
      <c r="K668" s="23" t="s">
        <v>9712</v>
      </c>
      <c r="L668" s="23"/>
      <c r="M668" s="23">
        <f>YEAR(Tabla2[[#This Row],[Fecha de creación]])</f>
        <v>2020</v>
      </c>
      <c r="N668" s="23">
        <f>MONTH(Tabla2[[#This Row],[Fecha de creación]])</f>
        <v>10</v>
      </c>
    </row>
    <row r="669" spans="1:14" ht="15" customHeight="1" x14ac:dyDescent="0.25">
      <c r="A669" s="26">
        <v>44106.748136574075</v>
      </c>
      <c r="B669" s="23" t="s">
        <v>100</v>
      </c>
      <c r="C669" s="23" t="s">
        <v>1929</v>
      </c>
      <c r="D669" s="23" t="s">
        <v>1816</v>
      </c>
      <c r="E669" s="23" t="s">
        <v>1</v>
      </c>
      <c r="F669" s="23" t="s">
        <v>7</v>
      </c>
      <c r="G669" s="23" t="s">
        <v>975</v>
      </c>
      <c r="H669" s="2" t="s">
        <v>7745</v>
      </c>
      <c r="I669" s="23" t="s">
        <v>1653</v>
      </c>
      <c r="J669" s="23"/>
      <c r="K669" s="23" t="s">
        <v>9712</v>
      </c>
      <c r="L669" s="23"/>
      <c r="M669" s="23">
        <f>YEAR(Tabla2[[#This Row],[Fecha de creación]])</f>
        <v>2020</v>
      </c>
      <c r="N669" s="23">
        <f>MONTH(Tabla2[[#This Row],[Fecha de creación]])</f>
        <v>10</v>
      </c>
    </row>
    <row r="670" spans="1:14" ht="15" customHeight="1" x14ac:dyDescent="0.25">
      <c r="A670" s="26">
        <v>44106.761979166666</v>
      </c>
      <c r="B670" s="23" t="s">
        <v>100</v>
      </c>
      <c r="C670" s="23" t="s">
        <v>1930</v>
      </c>
      <c r="D670" s="23" t="s">
        <v>1736</v>
      </c>
      <c r="E670" s="23" t="s">
        <v>1</v>
      </c>
      <c r="F670" s="23" t="s">
        <v>7</v>
      </c>
      <c r="G670" s="23" t="s">
        <v>975</v>
      </c>
      <c r="H670" s="2" t="s">
        <v>7745</v>
      </c>
      <c r="I670" s="23" t="s">
        <v>1653</v>
      </c>
      <c r="J670" s="23"/>
      <c r="K670" s="23" t="s">
        <v>9712</v>
      </c>
      <c r="L670" s="23"/>
      <c r="M670" s="23">
        <f>YEAR(Tabla2[[#This Row],[Fecha de creación]])</f>
        <v>2020</v>
      </c>
      <c r="N670" s="23">
        <f>MONTH(Tabla2[[#This Row],[Fecha de creación]])</f>
        <v>10</v>
      </c>
    </row>
    <row r="671" spans="1:14" ht="15" customHeight="1" x14ac:dyDescent="0.25">
      <c r="A671" s="26">
        <v>44106.766168981485</v>
      </c>
      <c r="B671" s="23" t="s">
        <v>100</v>
      </c>
      <c r="C671" s="23" t="s">
        <v>1931</v>
      </c>
      <c r="D671" s="23" t="s">
        <v>1736</v>
      </c>
      <c r="E671" s="23" t="s">
        <v>1</v>
      </c>
      <c r="F671" s="23" t="s">
        <v>7</v>
      </c>
      <c r="G671" s="23" t="s">
        <v>975</v>
      </c>
      <c r="H671" s="2" t="s">
        <v>7745</v>
      </c>
      <c r="I671" s="23" t="s">
        <v>1653</v>
      </c>
      <c r="J671" s="23"/>
      <c r="K671" s="23" t="s">
        <v>9712</v>
      </c>
      <c r="L671" s="23"/>
      <c r="M671" s="23">
        <f>YEAR(Tabla2[[#This Row],[Fecha de creación]])</f>
        <v>2020</v>
      </c>
      <c r="N671" s="23">
        <f>MONTH(Tabla2[[#This Row],[Fecha de creación]])</f>
        <v>10</v>
      </c>
    </row>
    <row r="672" spans="1:14" ht="15" customHeight="1" x14ac:dyDescent="0.25">
      <c r="A672" s="26">
        <v>44106.790590277778</v>
      </c>
      <c r="B672" s="23" t="s">
        <v>0</v>
      </c>
      <c r="C672" s="23" t="s">
        <v>121</v>
      </c>
      <c r="D672" s="23" t="s">
        <v>6</v>
      </c>
      <c r="E672" s="23" t="s">
        <v>1</v>
      </c>
      <c r="F672" s="23" t="s">
        <v>7</v>
      </c>
      <c r="G672" s="23" t="s">
        <v>3</v>
      </c>
      <c r="H672" s="2" t="s">
        <v>7722</v>
      </c>
      <c r="I672" s="23" t="s">
        <v>4</v>
      </c>
      <c r="J672" s="23"/>
      <c r="K672" s="23" t="s">
        <v>9712</v>
      </c>
      <c r="L672" s="23"/>
      <c r="M672" s="23">
        <f>YEAR(Tabla2[[#This Row],[Fecha de creación]])</f>
        <v>2020</v>
      </c>
      <c r="N672" s="23">
        <f>MONTH(Tabla2[[#This Row],[Fecha de creación]])</f>
        <v>10</v>
      </c>
    </row>
    <row r="673" spans="1:14" ht="15" customHeight="1" x14ac:dyDescent="0.25">
      <c r="A673" s="26">
        <v>44107.403784722221</v>
      </c>
      <c r="B673" s="23" t="s">
        <v>0</v>
      </c>
      <c r="C673" s="23" t="s">
        <v>1932</v>
      </c>
      <c r="D673" s="23" t="s">
        <v>49</v>
      </c>
      <c r="E673" s="23" t="s">
        <v>1</v>
      </c>
      <c r="F673" s="23" t="s">
        <v>7</v>
      </c>
      <c r="G673" s="23" t="s">
        <v>975</v>
      </c>
      <c r="H673" s="2" t="s">
        <v>7745</v>
      </c>
      <c r="I673" s="23" t="s">
        <v>43</v>
      </c>
      <c r="J673" s="23"/>
      <c r="K673" s="23" t="s">
        <v>9712</v>
      </c>
      <c r="L673" s="23"/>
      <c r="M673" s="23">
        <f>YEAR(Tabla2[[#This Row],[Fecha de creación]])</f>
        <v>2020</v>
      </c>
      <c r="N673" s="23">
        <f>MONTH(Tabla2[[#This Row],[Fecha de creación]])</f>
        <v>10</v>
      </c>
    </row>
    <row r="674" spans="1:14" ht="15" customHeight="1" x14ac:dyDescent="0.25">
      <c r="A674" s="26">
        <v>44107.411076388889</v>
      </c>
      <c r="B674" s="23" t="s">
        <v>0</v>
      </c>
      <c r="C674" s="23" t="s">
        <v>1933</v>
      </c>
      <c r="D674" s="23" t="s">
        <v>49</v>
      </c>
      <c r="E674" s="23" t="s">
        <v>1</v>
      </c>
      <c r="F674" s="23" t="s">
        <v>7</v>
      </c>
      <c r="G674" s="23" t="s">
        <v>975</v>
      </c>
      <c r="H674" s="2" t="s">
        <v>7745</v>
      </c>
      <c r="I674" s="23" t="s">
        <v>43</v>
      </c>
      <c r="J674" s="23"/>
      <c r="K674" s="23" t="s">
        <v>9712</v>
      </c>
      <c r="L674" s="23"/>
      <c r="M674" s="23">
        <f>YEAR(Tabla2[[#This Row],[Fecha de creación]])</f>
        <v>2020</v>
      </c>
      <c r="N674" s="23">
        <f>MONTH(Tabla2[[#This Row],[Fecha de creación]])</f>
        <v>10</v>
      </c>
    </row>
    <row r="675" spans="1:14" ht="15" customHeight="1" x14ac:dyDescent="0.25">
      <c r="A675" s="26">
        <v>44107.423449074071</v>
      </c>
      <c r="B675" s="23" t="s">
        <v>0</v>
      </c>
      <c r="C675" s="23" t="s">
        <v>1934</v>
      </c>
      <c r="D675" s="23" t="s">
        <v>1935</v>
      </c>
      <c r="E675" s="23" t="s">
        <v>1</v>
      </c>
      <c r="F675" s="23" t="s">
        <v>22</v>
      </c>
      <c r="G675" s="23" t="s">
        <v>975</v>
      </c>
      <c r="H675" s="2" t="s">
        <v>7748</v>
      </c>
      <c r="I675" s="23" t="s">
        <v>4</v>
      </c>
      <c r="J675" s="23"/>
      <c r="K675" s="23" t="s">
        <v>9712</v>
      </c>
      <c r="L675" s="23"/>
      <c r="M675" s="23">
        <f>YEAR(Tabla2[[#This Row],[Fecha de creación]])</f>
        <v>2020</v>
      </c>
      <c r="N675" s="23">
        <f>MONTH(Tabla2[[#This Row],[Fecha de creación]])</f>
        <v>10</v>
      </c>
    </row>
    <row r="676" spans="1:14" ht="15" customHeight="1" x14ac:dyDescent="0.25">
      <c r="A676" s="26">
        <v>44107.436828703707</v>
      </c>
      <c r="B676" s="23" t="s">
        <v>19</v>
      </c>
      <c r="C676" s="23" t="s">
        <v>1936</v>
      </c>
      <c r="D676" s="23" t="s">
        <v>1937</v>
      </c>
      <c r="E676" s="23" t="s">
        <v>1</v>
      </c>
      <c r="F676" s="23" t="s">
        <v>7</v>
      </c>
      <c r="G676" s="23" t="s">
        <v>975</v>
      </c>
      <c r="H676" s="2" t="s">
        <v>7745</v>
      </c>
      <c r="I676" s="23" t="s">
        <v>23</v>
      </c>
      <c r="J676" s="23"/>
      <c r="K676" s="23" t="s">
        <v>9712</v>
      </c>
      <c r="L676" s="23"/>
      <c r="M676" s="23">
        <f>YEAR(Tabla2[[#This Row],[Fecha de creación]])</f>
        <v>2020</v>
      </c>
      <c r="N676" s="23">
        <f>MONTH(Tabla2[[#This Row],[Fecha de creación]])</f>
        <v>10</v>
      </c>
    </row>
    <row r="677" spans="1:14" ht="15" customHeight="1" x14ac:dyDescent="0.25">
      <c r="A677" s="26">
        <v>44107.438634259262</v>
      </c>
      <c r="B677" s="23" t="s">
        <v>0</v>
      </c>
      <c r="C677" s="23" t="s">
        <v>1938</v>
      </c>
      <c r="D677" s="23" t="s">
        <v>1939</v>
      </c>
      <c r="E677" s="23" t="s">
        <v>1</v>
      </c>
      <c r="F677" s="23" t="s">
        <v>7</v>
      </c>
      <c r="G677" s="23" t="s">
        <v>975</v>
      </c>
      <c r="H677" s="2" t="s">
        <v>7745</v>
      </c>
      <c r="I677" s="23" t="s">
        <v>4</v>
      </c>
      <c r="J677" s="23"/>
      <c r="K677" s="23" t="s">
        <v>9712</v>
      </c>
      <c r="L677" s="23"/>
      <c r="M677" s="23">
        <f>YEAR(Tabla2[[#This Row],[Fecha de creación]])</f>
        <v>2020</v>
      </c>
      <c r="N677" s="23">
        <f>MONTH(Tabla2[[#This Row],[Fecha de creación]])</f>
        <v>10</v>
      </c>
    </row>
    <row r="678" spans="1:14" ht="15" customHeight="1" x14ac:dyDescent="0.25">
      <c r="A678" s="26">
        <v>44107.468356481484</v>
      </c>
      <c r="B678" s="23" t="s">
        <v>100</v>
      </c>
      <c r="C678" s="23" t="s">
        <v>1940</v>
      </c>
      <c r="D678" s="23" t="s">
        <v>49</v>
      </c>
      <c r="E678" s="23" t="s">
        <v>1</v>
      </c>
      <c r="F678" s="23" t="s">
        <v>7</v>
      </c>
      <c r="G678" s="23" t="s">
        <v>975</v>
      </c>
      <c r="H678" s="2" t="s">
        <v>7745</v>
      </c>
      <c r="I678" s="23" t="s">
        <v>1653</v>
      </c>
      <c r="J678" s="23"/>
      <c r="K678" s="23" t="s">
        <v>9712</v>
      </c>
      <c r="L678" s="23"/>
      <c r="M678" s="23">
        <f>YEAR(Tabla2[[#This Row],[Fecha de creación]])</f>
        <v>2020</v>
      </c>
      <c r="N678" s="23">
        <f>MONTH(Tabla2[[#This Row],[Fecha de creación]])</f>
        <v>10</v>
      </c>
    </row>
    <row r="679" spans="1:14" ht="15" customHeight="1" x14ac:dyDescent="0.25">
      <c r="A679" s="26">
        <v>44107.473645833335</v>
      </c>
      <c r="B679" s="23" t="s">
        <v>100</v>
      </c>
      <c r="C679" s="23" t="s">
        <v>1941</v>
      </c>
      <c r="D679" s="23" t="s">
        <v>1942</v>
      </c>
      <c r="E679" s="23" t="s">
        <v>1</v>
      </c>
      <c r="F679" s="23" t="s">
        <v>7</v>
      </c>
      <c r="G679" s="23" t="s">
        <v>975</v>
      </c>
      <c r="H679" s="2" t="s">
        <v>7745</v>
      </c>
      <c r="I679" s="23" t="s">
        <v>1653</v>
      </c>
      <c r="J679" s="23"/>
      <c r="K679" s="23" t="s">
        <v>9712</v>
      </c>
      <c r="L679" s="23"/>
      <c r="M679" s="23">
        <f>YEAR(Tabla2[[#This Row],[Fecha de creación]])</f>
        <v>2020</v>
      </c>
      <c r="N679" s="23">
        <f>MONTH(Tabla2[[#This Row],[Fecha de creación]])</f>
        <v>10</v>
      </c>
    </row>
    <row r="680" spans="1:14" ht="15" customHeight="1" x14ac:dyDescent="0.25">
      <c r="A680" s="26">
        <v>44107.504027777781</v>
      </c>
      <c r="B680" s="23" t="s">
        <v>189</v>
      </c>
      <c r="C680" s="23" t="s">
        <v>1943</v>
      </c>
      <c r="D680" s="23" t="s">
        <v>586</v>
      </c>
      <c r="E680" s="23" t="s">
        <v>1</v>
      </c>
      <c r="F680" s="23" t="s">
        <v>7</v>
      </c>
      <c r="G680" s="23" t="s">
        <v>975</v>
      </c>
      <c r="H680" s="2" t="s">
        <v>7748</v>
      </c>
      <c r="I680" s="23" t="s">
        <v>7762</v>
      </c>
      <c r="J680" s="23"/>
      <c r="K680" s="23" t="s">
        <v>9712</v>
      </c>
      <c r="L680" s="23"/>
      <c r="M680" s="23">
        <f>YEAR(Tabla2[[#This Row],[Fecha de creación]])</f>
        <v>2020</v>
      </c>
      <c r="N680" s="23">
        <f>MONTH(Tabla2[[#This Row],[Fecha de creación]])</f>
        <v>10</v>
      </c>
    </row>
    <row r="681" spans="1:14" ht="15" customHeight="1" x14ac:dyDescent="0.25">
      <c r="A681" s="26">
        <v>44107.511805555558</v>
      </c>
      <c r="B681" s="23" t="s">
        <v>189</v>
      </c>
      <c r="C681" s="23" t="s">
        <v>1944</v>
      </c>
      <c r="D681" s="23" t="s">
        <v>131</v>
      </c>
      <c r="E681" s="23" t="s">
        <v>1</v>
      </c>
      <c r="F681" s="23" t="s">
        <v>7</v>
      </c>
      <c r="G681" s="23" t="s">
        <v>975</v>
      </c>
      <c r="H681" s="2" t="s">
        <v>7728</v>
      </c>
      <c r="I681" s="23" t="s">
        <v>1945</v>
      </c>
      <c r="J681" s="23"/>
      <c r="K681" s="23" t="s">
        <v>9712</v>
      </c>
      <c r="L681" s="23"/>
      <c r="M681" s="23">
        <f>YEAR(Tabla2[[#This Row],[Fecha de creación]])</f>
        <v>2020</v>
      </c>
      <c r="N681" s="23">
        <f>MONTH(Tabla2[[#This Row],[Fecha de creación]])</f>
        <v>10</v>
      </c>
    </row>
    <row r="682" spans="1:14" ht="15" customHeight="1" x14ac:dyDescent="0.25">
      <c r="A682" s="26">
        <v>44107.526238425926</v>
      </c>
      <c r="B682" s="23" t="s">
        <v>0</v>
      </c>
      <c r="C682" s="23" t="s">
        <v>1946</v>
      </c>
      <c r="D682" s="23" t="s">
        <v>49</v>
      </c>
      <c r="E682" s="23" t="s">
        <v>1</v>
      </c>
      <c r="F682" s="23" t="s">
        <v>7</v>
      </c>
      <c r="G682" s="23" t="s">
        <v>975</v>
      </c>
      <c r="H682" s="2" t="s">
        <v>7745</v>
      </c>
      <c r="I682" s="23" t="s">
        <v>43</v>
      </c>
      <c r="J682" s="23"/>
      <c r="K682" s="23" t="s">
        <v>9712</v>
      </c>
      <c r="L682" s="23"/>
      <c r="M682" s="23">
        <f>YEAR(Tabla2[[#This Row],[Fecha de creación]])</f>
        <v>2020</v>
      </c>
      <c r="N682" s="23">
        <f>MONTH(Tabla2[[#This Row],[Fecha de creación]])</f>
        <v>10</v>
      </c>
    </row>
    <row r="683" spans="1:14" ht="15" customHeight="1" x14ac:dyDescent="0.25">
      <c r="A683" s="26">
        <v>44107.526736111111</v>
      </c>
      <c r="B683" s="23" t="s">
        <v>189</v>
      </c>
      <c r="C683" s="23" t="s">
        <v>1947</v>
      </c>
      <c r="D683" s="23" t="s">
        <v>6</v>
      </c>
      <c r="E683" s="23" t="s">
        <v>1</v>
      </c>
      <c r="F683" s="23" t="s">
        <v>7</v>
      </c>
      <c r="G683" s="23" t="s">
        <v>1551</v>
      </c>
      <c r="H683" s="2" t="s">
        <v>7722</v>
      </c>
      <c r="I683" s="23" t="s">
        <v>7762</v>
      </c>
      <c r="J683" s="23"/>
      <c r="K683" s="23" t="s">
        <v>9712</v>
      </c>
      <c r="L683" s="23"/>
      <c r="M683" s="23">
        <f>YEAR(Tabla2[[#This Row],[Fecha de creación]])</f>
        <v>2020</v>
      </c>
      <c r="N683" s="23">
        <f>MONTH(Tabla2[[#This Row],[Fecha de creación]])</f>
        <v>10</v>
      </c>
    </row>
    <row r="684" spans="1:14" ht="15" customHeight="1" x14ac:dyDescent="0.25">
      <c r="A684" s="26">
        <v>44107.531354166669</v>
      </c>
      <c r="B684" s="23" t="s">
        <v>0</v>
      </c>
      <c r="C684" s="23" t="s">
        <v>1948</v>
      </c>
      <c r="D684" s="23" t="s">
        <v>1949</v>
      </c>
      <c r="E684" s="23" t="s">
        <v>1</v>
      </c>
      <c r="F684" s="23" t="s">
        <v>7</v>
      </c>
      <c r="G684" s="23" t="s">
        <v>975</v>
      </c>
      <c r="H684" s="2" t="s">
        <v>7734</v>
      </c>
      <c r="I684" s="23" t="s">
        <v>43</v>
      </c>
      <c r="J684" s="23"/>
      <c r="K684" s="23" t="s">
        <v>9712</v>
      </c>
      <c r="L684" s="23"/>
      <c r="M684" s="23">
        <f>YEAR(Tabla2[[#This Row],[Fecha de creación]])</f>
        <v>2020</v>
      </c>
      <c r="N684" s="23">
        <f>MONTH(Tabla2[[#This Row],[Fecha de creación]])</f>
        <v>10</v>
      </c>
    </row>
    <row r="685" spans="1:14" ht="15" customHeight="1" x14ac:dyDescent="0.25">
      <c r="A685" s="26">
        <v>44107.584224537037</v>
      </c>
      <c r="B685" s="23" t="s">
        <v>0</v>
      </c>
      <c r="C685" s="23" t="s">
        <v>1950</v>
      </c>
      <c r="D685" s="23" t="s">
        <v>21</v>
      </c>
      <c r="E685" s="23" t="s">
        <v>1</v>
      </c>
      <c r="F685" s="23" t="s">
        <v>7</v>
      </c>
      <c r="G685" s="23" t="s">
        <v>975</v>
      </c>
      <c r="H685" s="2" t="s">
        <v>7744</v>
      </c>
      <c r="I685" s="23" t="s">
        <v>7412</v>
      </c>
      <c r="J685" s="23"/>
      <c r="K685" s="23" t="s">
        <v>9712</v>
      </c>
      <c r="L685" s="23"/>
      <c r="M685" s="23">
        <f>YEAR(Tabla2[[#This Row],[Fecha de creación]])</f>
        <v>2020</v>
      </c>
      <c r="N685" s="23">
        <f>MONTH(Tabla2[[#This Row],[Fecha de creación]])</f>
        <v>10</v>
      </c>
    </row>
    <row r="686" spans="1:14" ht="15" customHeight="1" x14ac:dyDescent="0.25">
      <c r="A686" s="26">
        <v>44107.651944444442</v>
      </c>
      <c r="B686" s="23" t="s">
        <v>0</v>
      </c>
      <c r="C686" s="23" t="s">
        <v>1951</v>
      </c>
      <c r="D686" s="23" t="s">
        <v>49</v>
      </c>
      <c r="E686" s="23" t="s">
        <v>1</v>
      </c>
      <c r="F686" s="23" t="s">
        <v>7</v>
      </c>
      <c r="G686" s="23" t="s">
        <v>975</v>
      </c>
      <c r="H686" s="2" t="s">
        <v>7745</v>
      </c>
      <c r="I686" s="23" t="s">
        <v>43</v>
      </c>
      <c r="J686" s="23"/>
      <c r="K686" s="23" t="s">
        <v>9712</v>
      </c>
      <c r="L686" s="23"/>
      <c r="M686" s="23">
        <f>YEAR(Tabla2[[#This Row],[Fecha de creación]])</f>
        <v>2020</v>
      </c>
      <c r="N686" s="23">
        <f>MONTH(Tabla2[[#This Row],[Fecha de creación]])</f>
        <v>10</v>
      </c>
    </row>
    <row r="687" spans="1:14" ht="15" customHeight="1" x14ac:dyDescent="0.25">
      <c r="A687" s="26">
        <v>44107.662314814814</v>
      </c>
      <c r="B687" s="23" t="s">
        <v>0</v>
      </c>
      <c r="C687" s="23" t="s">
        <v>122</v>
      </c>
      <c r="D687" s="23" t="s">
        <v>123</v>
      </c>
      <c r="E687" s="23" t="s">
        <v>1</v>
      </c>
      <c r="F687" s="23" t="s">
        <v>7</v>
      </c>
      <c r="G687" s="23" t="s">
        <v>3</v>
      </c>
      <c r="H687" s="2" t="s">
        <v>7751</v>
      </c>
      <c r="I687" s="23" t="s">
        <v>43</v>
      </c>
      <c r="J687" s="23"/>
      <c r="K687" s="23" t="s">
        <v>9712</v>
      </c>
      <c r="L687" s="23"/>
      <c r="M687" s="23">
        <f>YEAR(Tabla2[[#This Row],[Fecha de creación]])</f>
        <v>2020</v>
      </c>
      <c r="N687" s="23">
        <f>MONTH(Tabla2[[#This Row],[Fecha de creación]])</f>
        <v>10</v>
      </c>
    </row>
    <row r="688" spans="1:14" ht="15" customHeight="1" x14ac:dyDescent="0.25">
      <c r="A688" s="26">
        <v>44107.681967592594</v>
      </c>
      <c r="B688" s="23" t="s">
        <v>0</v>
      </c>
      <c r="C688" s="23" t="s">
        <v>1952</v>
      </c>
      <c r="D688" s="23" t="s">
        <v>1953</v>
      </c>
      <c r="E688" s="23" t="s">
        <v>1</v>
      </c>
      <c r="F688" s="23" t="s">
        <v>22</v>
      </c>
      <c r="G688" s="23" t="s">
        <v>975</v>
      </c>
      <c r="H688" s="2" t="s">
        <v>7728</v>
      </c>
      <c r="I688" s="23" t="s">
        <v>4</v>
      </c>
      <c r="J688" s="23"/>
      <c r="K688" s="23" t="s">
        <v>9712</v>
      </c>
      <c r="L688" s="23"/>
      <c r="M688" s="23">
        <f>YEAR(Tabla2[[#This Row],[Fecha de creación]])</f>
        <v>2020</v>
      </c>
      <c r="N688" s="23">
        <f>MONTH(Tabla2[[#This Row],[Fecha de creación]])</f>
        <v>10</v>
      </c>
    </row>
    <row r="689" spans="1:14" ht="15" customHeight="1" x14ac:dyDescent="0.25">
      <c r="A689" s="26">
        <v>44107.682060185187</v>
      </c>
      <c r="B689" s="23" t="s">
        <v>19</v>
      </c>
      <c r="C689" s="23" t="s">
        <v>124</v>
      </c>
      <c r="D689" s="23" t="s">
        <v>125</v>
      </c>
      <c r="E689" s="23" t="s">
        <v>1</v>
      </c>
      <c r="F689" s="23" t="s">
        <v>7</v>
      </c>
      <c r="G689" s="23" t="s">
        <v>3</v>
      </c>
      <c r="H689" s="2" t="s">
        <v>7722</v>
      </c>
      <c r="I689" s="23" t="s">
        <v>23</v>
      </c>
      <c r="J689" s="23"/>
      <c r="K689" s="23" t="s">
        <v>9712</v>
      </c>
      <c r="L689" s="23"/>
      <c r="M689" s="23">
        <f>YEAR(Tabla2[[#This Row],[Fecha de creación]])</f>
        <v>2020</v>
      </c>
      <c r="N689" s="23">
        <f>MONTH(Tabla2[[#This Row],[Fecha de creación]])</f>
        <v>10</v>
      </c>
    </row>
    <row r="690" spans="1:14" ht="15" customHeight="1" x14ac:dyDescent="0.25">
      <c r="A690" s="26">
        <v>44107.687557870369</v>
      </c>
      <c r="B690" s="23" t="s">
        <v>189</v>
      </c>
      <c r="C690" s="23" t="s">
        <v>1954</v>
      </c>
      <c r="D690" s="23" t="s">
        <v>131</v>
      </c>
      <c r="E690" s="23" t="s">
        <v>1</v>
      </c>
      <c r="F690" s="23" t="s">
        <v>7</v>
      </c>
      <c r="G690" s="23" t="s">
        <v>975</v>
      </c>
      <c r="H690" s="2" t="s">
        <v>7728</v>
      </c>
      <c r="I690" s="23" t="s">
        <v>1945</v>
      </c>
      <c r="J690" s="23"/>
      <c r="K690" s="23" t="s">
        <v>9712</v>
      </c>
      <c r="L690" s="23"/>
      <c r="M690" s="23">
        <f>YEAR(Tabla2[[#This Row],[Fecha de creación]])</f>
        <v>2020</v>
      </c>
      <c r="N690" s="23">
        <f>MONTH(Tabla2[[#This Row],[Fecha de creación]])</f>
        <v>10</v>
      </c>
    </row>
    <row r="691" spans="1:14" ht="15" customHeight="1" x14ac:dyDescent="0.25">
      <c r="A691" s="26">
        <v>44107.692025462966</v>
      </c>
      <c r="B691" s="23" t="s">
        <v>100</v>
      </c>
      <c r="C691" s="23" t="s">
        <v>1955</v>
      </c>
      <c r="D691" s="23" t="s">
        <v>1956</v>
      </c>
      <c r="E691" s="23" t="s">
        <v>1</v>
      </c>
      <c r="F691" s="23" t="s">
        <v>2</v>
      </c>
      <c r="G691" s="23" t="s">
        <v>975</v>
      </c>
      <c r="H691" s="2" t="s">
        <v>7721</v>
      </c>
      <c r="I691" s="23" t="s">
        <v>1653</v>
      </c>
      <c r="J691" s="23"/>
      <c r="K691" s="23" t="s">
        <v>9712</v>
      </c>
      <c r="L691" s="23"/>
      <c r="M691" s="23">
        <f>YEAR(Tabla2[[#This Row],[Fecha de creación]])</f>
        <v>2020</v>
      </c>
      <c r="N691" s="23">
        <f>MONTH(Tabla2[[#This Row],[Fecha de creación]])</f>
        <v>10</v>
      </c>
    </row>
    <row r="692" spans="1:14" ht="15" customHeight="1" x14ac:dyDescent="0.25">
      <c r="A692" s="26">
        <v>44107.717569444445</v>
      </c>
      <c r="B692" s="23" t="s">
        <v>100</v>
      </c>
      <c r="C692" s="23" t="s">
        <v>126</v>
      </c>
      <c r="D692" s="23" t="s">
        <v>127</v>
      </c>
      <c r="E692" s="23" t="s">
        <v>1</v>
      </c>
      <c r="F692" s="23" t="s">
        <v>22</v>
      </c>
      <c r="G692" s="23" t="s">
        <v>3</v>
      </c>
      <c r="H692" s="2" t="s">
        <v>7737</v>
      </c>
      <c r="I692" s="23" t="s">
        <v>1653</v>
      </c>
      <c r="J692" s="23"/>
      <c r="K692" s="23" t="s">
        <v>9712</v>
      </c>
      <c r="L692" s="23"/>
      <c r="M692" s="23">
        <f>YEAR(Tabla2[[#This Row],[Fecha de creación]])</f>
        <v>2020</v>
      </c>
      <c r="N692" s="23">
        <f>MONTH(Tabla2[[#This Row],[Fecha de creación]])</f>
        <v>10</v>
      </c>
    </row>
    <row r="693" spans="1:14" ht="15" customHeight="1" x14ac:dyDescent="0.25">
      <c r="A693" s="26">
        <v>44107.724074074074</v>
      </c>
      <c r="B693" s="23" t="s">
        <v>0</v>
      </c>
      <c r="C693" s="23" t="s">
        <v>1957</v>
      </c>
      <c r="D693" s="23" t="s">
        <v>1816</v>
      </c>
      <c r="E693" s="23" t="s">
        <v>1</v>
      </c>
      <c r="F693" s="23" t="s">
        <v>7</v>
      </c>
      <c r="G693" s="23" t="s">
        <v>975</v>
      </c>
      <c r="H693" s="2" t="s">
        <v>7745</v>
      </c>
      <c r="I693" s="23" t="s">
        <v>4</v>
      </c>
      <c r="J693" s="23"/>
      <c r="K693" s="23" t="s">
        <v>9712</v>
      </c>
      <c r="L693" s="23"/>
      <c r="M693" s="23">
        <f>YEAR(Tabla2[[#This Row],[Fecha de creación]])</f>
        <v>2020</v>
      </c>
      <c r="N693" s="23">
        <f>MONTH(Tabla2[[#This Row],[Fecha de creación]])</f>
        <v>10</v>
      </c>
    </row>
    <row r="694" spans="1:14" ht="15" customHeight="1" x14ac:dyDescent="0.25">
      <c r="A694" s="26">
        <v>44107.727210648147</v>
      </c>
      <c r="B694" s="23" t="s">
        <v>0</v>
      </c>
      <c r="C694" s="23" t="s">
        <v>1958</v>
      </c>
      <c r="D694" s="23" t="s">
        <v>1816</v>
      </c>
      <c r="E694" s="23" t="s">
        <v>1</v>
      </c>
      <c r="F694" s="23" t="s">
        <v>7</v>
      </c>
      <c r="G694" s="23" t="s">
        <v>975</v>
      </c>
      <c r="H694" s="2" t="s">
        <v>7745</v>
      </c>
      <c r="I694" s="23" t="s">
        <v>4</v>
      </c>
      <c r="J694" s="23"/>
      <c r="K694" s="23" t="s">
        <v>9712</v>
      </c>
      <c r="L694" s="23"/>
      <c r="M694" s="23">
        <f>YEAR(Tabla2[[#This Row],[Fecha de creación]])</f>
        <v>2020</v>
      </c>
      <c r="N694" s="23">
        <f>MONTH(Tabla2[[#This Row],[Fecha de creación]])</f>
        <v>10</v>
      </c>
    </row>
    <row r="695" spans="1:14" ht="15" customHeight="1" x14ac:dyDescent="0.25">
      <c r="A695" s="26">
        <v>44107.731828703705</v>
      </c>
      <c r="B695" s="23" t="s">
        <v>0</v>
      </c>
      <c r="C695" s="23" t="s">
        <v>1959</v>
      </c>
      <c r="D695" s="23" t="s">
        <v>1960</v>
      </c>
      <c r="E695" s="23" t="s">
        <v>1</v>
      </c>
      <c r="F695" s="23" t="s">
        <v>22</v>
      </c>
      <c r="G695" s="23" t="s">
        <v>975</v>
      </c>
      <c r="H695" s="2" t="s">
        <v>7744</v>
      </c>
      <c r="I695" s="23" t="s">
        <v>4</v>
      </c>
      <c r="J695" s="23"/>
      <c r="K695" s="23" t="s">
        <v>9712</v>
      </c>
      <c r="L695" s="23"/>
      <c r="M695" s="23">
        <f>YEAR(Tabla2[[#This Row],[Fecha de creación]])</f>
        <v>2020</v>
      </c>
      <c r="N695" s="23">
        <f>MONTH(Tabla2[[#This Row],[Fecha de creación]])</f>
        <v>10</v>
      </c>
    </row>
    <row r="696" spans="1:14" ht="15" customHeight="1" x14ac:dyDescent="0.25">
      <c r="A696" s="26">
        <v>44108.504016203704</v>
      </c>
      <c r="B696" s="23" t="s">
        <v>0</v>
      </c>
      <c r="C696" s="23" t="s">
        <v>128</v>
      </c>
      <c r="D696" s="23" t="s">
        <v>129</v>
      </c>
      <c r="E696" s="23" t="s">
        <v>1</v>
      </c>
      <c r="F696" s="23" t="s">
        <v>7</v>
      </c>
      <c r="G696" s="23" t="s">
        <v>3</v>
      </c>
      <c r="H696" s="2" t="s">
        <v>7722</v>
      </c>
      <c r="I696" s="23" t="s">
        <v>8</v>
      </c>
      <c r="J696" s="23"/>
      <c r="K696" s="23" t="s">
        <v>9712</v>
      </c>
      <c r="L696" s="23"/>
      <c r="M696" s="23">
        <f>YEAR(Tabla2[[#This Row],[Fecha de creación]])</f>
        <v>2020</v>
      </c>
      <c r="N696" s="23">
        <f>MONTH(Tabla2[[#This Row],[Fecha de creación]])</f>
        <v>10</v>
      </c>
    </row>
    <row r="697" spans="1:14" ht="15" customHeight="1" x14ac:dyDescent="0.25">
      <c r="A697" s="26">
        <v>44109.394756944443</v>
      </c>
      <c r="B697" s="23" t="s">
        <v>189</v>
      </c>
      <c r="C697" s="23" t="s">
        <v>1961</v>
      </c>
      <c r="D697" s="23" t="s">
        <v>131</v>
      </c>
      <c r="E697" s="23" t="s">
        <v>1</v>
      </c>
      <c r="F697" s="23" t="s">
        <v>7</v>
      </c>
      <c r="G697" s="23" t="s">
        <v>975</v>
      </c>
      <c r="H697" s="2" t="s">
        <v>7728</v>
      </c>
      <c r="I697" s="23" t="s">
        <v>1945</v>
      </c>
      <c r="J697" s="23"/>
      <c r="K697" s="23" t="s">
        <v>9712</v>
      </c>
      <c r="L697" s="23"/>
      <c r="M697" s="23">
        <f>YEAR(Tabla2[[#This Row],[Fecha de creación]])</f>
        <v>2020</v>
      </c>
      <c r="N697" s="23">
        <f>MONTH(Tabla2[[#This Row],[Fecha de creación]])</f>
        <v>10</v>
      </c>
    </row>
    <row r="698" spans="1:14" ht="15" customHeight="1" x14ac:dyDescent="0.25">
      <c r="A698" s="26">
        <v>44109.39570601852</v>
      </c>
      <c r="B698" s="23" t="s">
        <v>189</v>
      </c>
      <c r="C698" s="23" t="s">
        <v>1962</v>
      </c>
      <c r="D698" s="23" t="s">
        <v>131</v>
      </c>
      <c r="E698" s="23" t="s">
        <v>1</v>
      </c>
      <c r="F698" s="23" t="s">
        <v>7</v>
      </c>
      <c r="G698" s="23" t="s">
        <v>975</v>
      </c>
      <c r="H698" s="2" t="s">
        <v>7728</v>
      </c>
      <c r="I698" s="23" t="s">
        <v>1945</v>
      </c>
      <c r="J698" s="23"/>
      <c r="K698" s="23" t="s">
        <v>9712</v>
      </c>
      <c r="L698" s="23"/>
      <c r="M698" s="23">
        <f>YEAR(Tabla2[[#This Row],[Fecha de creación]])</f>
        <v>2020</v>
      </c>
      <c r="N698" s="23">
        <f>MONTH(Tabla2[[#This Row],[Fecha de creación]])</f>
        <v>10</v>
      </c>
    </row>
    <row r="699" spans="1:14" ht="15" customHeight="1" x14ac:dyDescent="0.25">
      <c r="A699" s="26">
        <v>44109.423703703702</v>
      </c>
      <c r="B699" s="23" t="s">
        <v>56</v>
      </c>
      <c r="C699" s="23" t="s">
        <v>130</v>
      </c>
      <c r="D699" s="23" t="s">
        <v>131</v>
      </c>
      <c r="E699" s="23" t="s">
        <v>1</v>
      </c>
      <c r="F699" s="23" t="s">
        <v>7</v>
      </c>
      <c r="G699" s="23" t="s">
        <v>3</v>
      </c>
      <c r="H699" s="2" t="s">
        <v>7728</v>
      </c>
      <c r="I699" s="23" t="s">
        <v>1963</v>
      </c>
      <c r="J699" s="23"/>
      <c r="K699" s="23" t="s">
        <v>9712</v>
      </c>
      <c r="L699" s="23"/>
      <c r="M699" s="23">
        <f>YEAR(Tabla2[[#This Row],[Fecha de creación]])</f>
        <v>2020</v>
      </c>
      <c r="N699" s="23">
        <f>MONTH(Tabla2[[#This Row],[Fecha de creación]])</f>
        <v>10</v>
      </c>
    </row>
    <row r="700" spans="1:14" ht="15" customHeight="1" x14ac:dyDescent="0.25">
      <c r="A700" s="26">
        <v>44109.426527777781</v>
      </c>
      <c r="B700" s="23" t="s">
        <v>189</v>
      </c>
      <c r="C700" s="23" t="s">
        <v>1964</v>
      </c>
      <c r="D700" s="23" t="s">
        <v>131</v>
      </c>
      <c r="E700" s="23" t="s">
        <v>1</v>
      </c>
      <c r="F700" s="23" t="s">
        <v>7</v>
      </c>
      <c r="G700" s="23" t="s">
        <v>975</v>
      </c>
      <c r="H700" s="2" t="s">
        <v>7728</v>
      </c>
      <c r="I700" s="23" t="s">
        <v>1945</v>
      </c>
      <c r="J700" s="23"/>
      <c r="K700" s="23" t="s">
        <v>9712</v>
      </c>
      <c r="L700" s="23"/>
      <c r="M700" s="23">
        <f>YEAR(Tabla2[[#This Row],[Fecha de creación]])</f>
        <v>2020</v>
      </c>
      <c r="N700" s="23">
        <f>MONTH(Tabla2[[#This Row],[Fecha de creación]])</f>
        <v>10</v>
      </c>
    </row>
    <row r="701" spans="1:14" ht="15" customHeight="1" x14ac:dyDescent="0.25">
      <c r="A701" s="26">
        <v>44109.429201388892</v>
      </c>
      <c r="B701" s="23" t="s">
        <v>56</v>
      </c>
      <c r="C701" s="23" t="s">
        <v>132</v>
      </c>
      <c r="D701" s="23" t="s">
        <v>133</v>
      </c>
      <c r="E701" s="23" t="s">
        <v>1</v>
      </c>
      <c r="F701" s="23" t="s">
        <v>22</v>
      </c>
      <c r="G701" s="23" t="s">
        <v>3</v>
      </c>
      <c r="H701" s="2" t="s">
        <v>7748</v>
      </c>
      <c r="I701" s="23" t="s">
        <v>1963</v>
      </c>
      <c r="J701" s="23"/>
      <c r="K701" s="23" t="s">
        <v>9712</v>
      </c>
      <c r="L701" s="23"/>
      <c r="M701" s="23">
        <f>YEAR(Tabla2[[#This Row],[Fecha de creación]])</f>
        <v>2020</v>
      </c>
      <c r="N701" s="23">
        <f>MONTH(Tabla2[[#This Row],[Fecha de creación]])</f>
        <v>10</v>
      </c>
    </row>
    <row r="702" spans="1:14" ht="15" customHeight="1" x14ac:dyDescent="0.25">
      <c r="A702" s="26">
        <v>44109.443819444445</v>
      </c>
      <c r="B702" s="23" t="s">
        <v>189</v>
      </c>
      <c r="C702" s="23" t="s">
        <v>1965</v>
      </c>
      <c r="D702" s="23" t="s">
        <v>131</v>
      </c>
      <c r="E702" s="23" t="s">
        <v>1</v>
      </c>
      <c r="F702" s="23" t="s">
        <v>7</v>
      </c>
      <c r="G702" s="23" t="s">
        <v>975</v>
      </c>
      <c r="H702" s="2" t="s">
        <v>7728</v>
      </c>
      <c r="I702" s="23" t="s">
        <v>1945</v>
      </c>
      <c r="J702" s="23"/>
      <c r="K702" s="23" t="s">
        <v>9712</v>
      </c>
      <c r="L702" s="23"/>
      <c r="M702" s="23">
        <f>YEAR(Tabla2[[#This Row],[Fecha de creación]])</f>
        <v>2020</v>
      </c>
      <c r="N702" s="23">
        <f>MONTH(Tabla2[[#This Row],[Fecha de creación]])</f>
        <v>10</v>
      </c>
    </row>
    <row r="703" spans="1:14" ht="15" customHeight="1" x14ac:dyDescent="0.25">
      <c r="A703" s="26">
        <v>44109.448912037034</v>
      </c>
      <c r="B703" s="23" t="s">
        <v>56</v>
      </c>
      <c r="C703" s="23" t="s">
        <v>134</v>
      </c>
      <c r="D703" s="23" t="s">
        <v>131</v>
      </c>
      <c r="E703" s="23" t="s">
        <v>1</v>
      </c>
      <c r="F703" s="23" t="s">
        <v>7</v>
      </c>
      <c r="G703" s="23" t="s">
        <v>3</v>
      </c>
      <c r="H703" s="2" t="s">
        <v>7728</v>
      </c>
      <c r="I703" s="23" t="s">
        <v>1963</v>
      </c>
      <c r="J703" s="23"/>
      <c r="K703" s="23" t="s">
        <v>9712</v>
      </c>
      <c r="L703" s="23"/>
      <c r="M703" s="23">
        <f>YEAR(Tabla2[[#This Row],[Fecha de creación]])</f>
        <v>2020</v>
      </c>
      <c r="N703" s="23">
        <f>MONTH(Tabla2[[#This Row],[Fecha de creación]])</f>
        <v>10</v>
      </c>
    </row>
    <row r="704" spans="1:14" ht="15" customHeight="1" x14ac:dyDescent="0.25">
      <c r="A704" s="26">
        <v>44109.456203703703</v>
      </c>
      <c r="B704" s="23" t="s">
        <v>56</v>
      </c>
      <c r="C704" s="23" t="s">
        <v>135</v>
      </c>
      <c r="D704" s="23" t="s">
        <v>131</v>
      </c>
      <c r="E704" s="23" t="s">
        <v>1</v>
      </c>
      <c r="F704" s="23" t="s">
        <v>22</v>
      </c>
      <c r="G704" s="23" t="s">
        <v>3</v>
      </c>
      <c r="H704" s="2" t="s">
        <v>7728</v>
      </c>
      <c r="I704" s="23" t="s">
        <v>1963</v>
      </c>
      <c r="J704" s="23"/>
      <c r="K704" s="23" t="s">
        <v>9712</v>
      </c>
      <c r="L704" s="23"/>
      <c r="M704" s="23">
        <f>YEAR(Tabla2[[#This Row],[Fecha de creación]])</f>
        <v>2020</v>
      </c>
      <c r="N704" s="23">
        <f>MONTH(Tabla2[[#This Row],[Fecha de creación]])</f>
        <v>10</v>
      </c>
    </row>
    <row r="705" spans="1:14" ht="15" customHeight="1" x14ac:dyDescent="0.25">
      <c r="A705" s="26">
        <v>44109.476701388892</v>
      </c>
      <c r="B705" s="23" t="s">
        <v>189</v>
      </c>
      <c r="C705" s="23" t="s">
        <v>1966</v>
      </c>
      <c r="D705" s="23" t="s">
        <v>131</v>
      </c>
      <c r="E705" s="23" t="s">
        <v>1</v>
      </c>
      <c r="F705" s="23" t="s">
        <v>7</v>
      </c>
      <c r="G705" s="23" t="s">
        <v>975</v>
      </c>
      <c r="H705" s="2" t="s">
        <v>7728</v>
      </c>
      <c r="I705" s="23" t="s">
        <v>1945</v>
      </c>
      <c r="J705" s="23"/>
      <c r="K705" s="23" t="s">
        <v>9712</v>
      </c>
      <c r="L705" s="23"/>
      <c r="M705" s="23">
        <f>YEAR(Tabla2[[#This Row],[Fecha de creación]])</f>
        <v>2020</v>
      </c>
      <c r="N705" s="23">
        <f>MONTH(Tabla2[[#This Row],[Fecha de creación]])</f>
        <v>10</v>
      </c>
    </row>
    <row r="706" spans="1:14" ht="15" customHeight="1" x14ac:dyDescent="0.25">
      <c r="A706" s="26">
        <v>44109.479016203702</v>
      </c>
      <c r="B706" s="23" t="s">
        <v>56</v>
      </c>
      <c r="C706" s="23" t="s">
        <v>136</v>
      </c>
      <c r="D706" s="23" t="s">
        <v>131</v>
      </c>
      <c r="E706" s="23" t="s">
        <v>1</v>
      </c>
      <c r="F706" s="23" t="s">
        <v>7</v>
      </c>
      <c r="G706" s="23" t="s">
        <v>3</v>
      </c>
      <c r="H706" s="2" t="s">
        <v>7728</v>
      </c>
      <c r="I706" s="23" t="s">
        <v>1963</v>
      </c>
      <c r="J706" s="23"/>
      <c r="K706" s="23" t="s">
        <v>9712</v>
      </c>
      <c r="L706" s="23"/>
      <c r="M706" s="23">
        <f>YEAR(Tabla2[[#This Row],[Fecha de creación]])</f>
        <v>2020</v>
      </c>
      <c r="N706" s="23">
        <f>MONTH(Tabla2[[#This Row],[Fecha de creación]])</f>
        <v>10</v>
      </c>
    </row>
    <row r="707" spans="1:14" ht="15" customHeight="1" x14ac:dyDescent="0.25">
      <c r="A707" s="26">
        <v>44109.485115740739</v>
      </c>
      <c r="B707" s="23" t="s">
        <v>189</v>
      </c>
      <c r="C707" s="23" t="s">
        <v>1967</v>
      </c>
      <c r="D707" s="23" t="s">
        <v>131</v>
      </c>
      <c r="E707" s="23" t="s">
        <v>1</v>
      </c>
      <c r="F707" s="23" t="s">
        <v>7</v>
      </c>
      <c r="G707" s="23" t="s">
        <v>975</v>
      </c>
      <c r="H707" s="2" t="s">
        <v>7728</v>
      </c>
      <c r="I707" s="23" t="s">
        <v>1945</v>
      </c>
      <c r="J707" s="23"/>
      <c r="K707" s="23" t="s">
        <v>9712</v>
      </c>
      <c r="L707" s="23"/>
      <c r="M707" s="23">
        <f>YEAR(Tabla2[[#This Row],[Fecha de creación]])</f>
        <v>2020</v>
      </c>
      <c r="N707" s="23">
        <f>MONTH(Tabla2[[#This Row],[Fecha de creación]])</f>
        <v>10</v>
      </c>
    </row>
    <row r="708" spans="1:14" ht="15" customHeight="1" x14ac:dyDescent="0.25">
      <c r="A708" s="26">
        <v>44109.490300925929</v>
      </c>
      <c r="B708" s="23" t="s">
        <v>0</v>
      </c>
      <c r="C708" s="23" t="s">
        <v>1968</v>
      </c>
      <c r="D708" s="23" t="s">
        <v>1537</v>
      </c>
      <c r="E708" s="23" t="s">
        <v>1</v>
      </c>
      <c r="F708" s="23" t="s">
        <v>22</v>
      </c>
      <c r="G708" s="23" t="s">
        <v>975</v>
      </c>
      <c r="I708" s="23" t="s">
        <v>7412</v>
      </c>
      <c r="J708" s="23"/>
      <c r="K708" s="23" t="s">
        <v>9712</v>
      </c>
      <c r="L708" s="23"/>
      <c r="M708" s="23">
        <f>YEAR(Tabla2[[#This Row],[Fecha de creación]])</f>
        <v>2020</v>
      </c>
      <c r="N708" s="23">
        <f>MONTH(Tabla2[[#This Row],[Fecha de creación]])</f>
        <v>10</v>
      </c>
    </row>
    <row r="709" spans="1:14" ht="15" customHeight="1" x14ac:dyDescent="0.25">
      <c r="A709" s="26">
        <v>44109.492986111109</v>
      </c>
      <c r="B709" s="23" t="s">
        <v>0</v>
      </c>
      <c r="C709" s="23" t="s">
        <v>1969</v>
      </c>
      <c r="D709" s="23" t="s">
        <v>110</v>
      </c>
      <c r="E709" s="23" t="s">
        <v>1</v>
      </c>
      <c r="F709" s="23" t="s">
        <v>7</v>
      </c>
      <c r="G709" s="23" t="s">
        <v>975</v>
      </c>
      <c r="H709" s="2" t="s">
        <v>7731</v>
      </c>
      <c r="I709" s="23" t="s">
        <v>7412</v>
      </c>
      <c r="J709" s="23"/>
      <c r="K709" s="23" t="s">
        <v>9712</v>
      </c>
      <c r="L709" s="23"/>
      <c r="M709" s="23">
        <f>YEAR(Tabla2[[#This Row],[Fecha de creación]])</f>
        <v>2020</v>
      </c>
      <c r="N709" s="23">
        <f>MONTH(Tabla2[[#This Row],[Fecha de creación]])</f>
        <v>10</v>
      </c>
    </row>
    <row r="710" spans="1:14" ht="15" customHeight="1" x14ac:dyDescent="0.25">
      <c r="A710" s="26">
        <v>44109.500162037039</v>
      </c>
      <c r="B710" s="23" t="s">
        <v>0</v>
      </c>
      <c r="C710" s="23" t="s">
        <v>1970</v>
      </c>
      <c r="D710" s="23" t="s">
        <v>6</v>
      </c>
      <c r="E710" s="23" t="s">
        <v>1</v>
      </c>
      <c r="F710" s="23" t="s">
        <v>7</v>
      </c>
      <c r="G710" s="23" t="s">
        <v>975</v>
      </c>
      <c r="H710" s="2" t="s">
        <v>7722</v>
      </c>
      <c r="I710" s="23" t="s">
        <v>7412</v>
      </c>
      <c r="J710" s="23"/>
      <c r="K710" s="23" t="s">
        <v>9712</v>
      </c>
      <c r="L710" s="23"/>
      <c r="M710" s="23">
        <f>YEAR(Tabla2[[#This Row],[Fecha de creación]])</f>
        <v>2020</v>
      </c>
      <c r="N710" s="23">
        <f>MONTH(Tabla2[[#This Row],[Fecha de creación]])</f>
        <v>10</v>
      </c>
    </row>
    <row r="711" spans="1:14" ht="15" customHeight="1" x14ac:dyDescent="0.25">
      <c r="A711" s="26">
        <v>44109.507743055554</v>
      </c>
      <c r="B711" s="23" t="s">
        <v>189</v>
      </c>
      <c r="C711" s="23" t="s">
        <v>1971</v>
      </c>
      <c r="D711" s="23" t="s">
        <v>131</v>
      </c>
      <c r="E711" s="23" t="s">
        <v>1</v>
      </c>
      <c r="F711" s="23" t="s">
        <v>7</v>
      </c>
      <c r="G711" s="23" t="s">
        <v>975</v>
      </c>
      <c r="H711" s="2" t="s">
        <v>7728</v>
      </c>
      <c r="I711" s="23" t="s">
        <v>1945</v>
      </c>
      <c r="J711" s="23"/>
      <c r="K711" s="23" t="s">
        <v>9712</v>
      </c>
      <c r="L711" s="23"/>
      <c r="M711" s="23">
        <f>YEAR(Tabla2[[#This Row],[Fecha de creación]])</f>
        <v>2020</v>
      </c>
      <c r="N711" s="23">
        <f>MONTH(Tabla2[[#This Row],[Fecha de creación]])</f>
        <v>10</v>
      </c>
    </row>
    <row r="712" spans="1:14" ht="15" customHeight="1" x14ac:dyDescent="0.25">
      <c r="A712" s="26">
        <v>44109.554293981484</v>
      </c>
      <c r="B712" s="23" t="s">
        <v>56</v>
      </c>
      <c r="C712" s="23" t="s">
        <v>1972</v>
      </c>
      <c r="D712" s="23" t="s">
        <v>6</v>
      </c>
      <c r="E712" s="23" t="s">
        <v>1</v>
      </c>
      <c r="F712" s="23" t="s">
        <v>7</v>
      </c>
      <c r="G712" s="23" t="s">
        <v>975</v>
      </c>
      <c r="H712" s="2" t="s">
        <v>7722</v>
      </c>
      <c r="I712" s="23" t="s">
        <v>7763</v>
      </c>
      <c r="J712" s="23"/>
      <c r="K712" s="23" t="s">
        <v>9712</v>
      </c>
      <c r="L712" s="23"/>
      <c r="M712" s="23">
        <f>YEAR(Tabla2[[#This Row],[Fecha de creación]])</f>
        <v>2020</v>
      </c>
      <c r="N712" s="23">
        <f>MONTH(Tabla2[[#This Row],[Fecha de creación]])</f>
        <v>10</v>
      </c>
    </row>
    <row r="713" spans="1:14" ht="15" customHeight="1" x14ac:dyDescent="0.25">
      <c r="A713" s="26">
        <v>44109.56559027778</v>
      </c>
      <c r="B713" s="23" t="s">
        <v>19</v>
      </c>
      <c r="C713" s="23" t="s">
        <v>1973</v>
      </c>
      <c r="D713" s="23" t="s">
        <v>1974</v>
      </c>
      <c r="E713" s="23" t="s">
        <v>1</v>
      </c>
      <c r="F713" s="23" t="s">
        <v>22</v>
      </c>
      <c r="G713" s="23" t="s">
        <v>975</v>
      </c>
      <c r="H713" s="2" t="s">
        <v>7728</v>
      </c>
      <c r="I713" s="23" t="s">
        <v>23</v>
      </c>
      <c r="J713" s="23"/>
      <c r="K713" s="23" t="s">
        <v>9712</v>
      </c>
      <c r="L713" s="23"/>
      <c r="M713" s="23">
        <f>YEAR(Tabla2[[#This Row],[Fecha de creación]])</f>
        <v>2020</v>
      </c>
      <c r="N713" s="23">
        <f>MONTH(Tabla2[[#This Row],[Fecha de creación]])</f>
        <v>10</v>
      </c>
    </row>
    <row r="714" spans="1:14" ht="15" customHeight="1" x14ac:dyDescent="0.25">
      <c r="A714" s="26">
        <v>44109.644155092596</v>
      </c>
      <c r="B714" s="23" t="s">
        <v>0</v>
      </c>
      <c r="C714" s="23" t="s">
        <v>1975</v>
      </c>
      <c r="D714" s="23" t="s">
        <v>81</v>
      </c>
      <c r="E714" s="23" t="s">
        <v>1</v>
      </c>
      <c r="F714" s="23" t="s">
        <v>7</v>
      </c>
      <c r="G714" s="23" t="s">
        <v>975</v>
      </c>
      <c r="H714" s="2" t="s">
        <v>7730</v>
      </c>
      <c r="I714" s="23" t="s">
        <v>43</v>
      </c>
      <c r="J714" s="23"/>
      <c r="K714" s="23" t="s">
        <v>9712</v>
      </c>
      <c r="L714" s="23"/>
      <c r="M714" s="23">
        <f>YEAR(Tabla2[[#This Row],[Fecha de creación]])</f>
        <v>2020</v>
      </c>
      <c r="N714" s="23">
        <f>MONTH(Tabla2[[#This Row],[Fecha de creación]])</f>
        <v>10</v>
      </c>
    </row>
    <row r="715" spans="1:14" ht="15" customHeight="1" x14ac:dyDescent="0.25">
      <c r="A715" s="26">
        <v>44109.647083333337</v>
      </c>
      <c r="B715" s="23" t="s">
        <v>0</v>
      </c>
      <c r="C715" s="23" t="s">
        <v>1976</v>
      </c>
      <c r="D715" s="23" t="s">
        <v>1015</v>
      </c>
      <c r="E715" s="23" t="s">
        <v>1</v>
      </c>
      <c r="F715" s="23" t="s">
        <v>22</v>
      </c>
      <c r="G715" s="23" t="s">
        <v>975</v>
      </c>
      <c r="H715" s="2" t="s">
        <v>7743</v>
      </c>
      <c r="I715" s="23" t="s">
        <v>43</v>
      </c>
      <c r="J715" s="23"/>
      <c r="K715" s="23" t="s">
        <v>9712</v>
      </c>
      <c r="L715" s="23"/>
      <c r="M715" s="23">
        <f>YEAR(Tabla2[[#This Row],[Fecha de creación]])</f>
        <v>2020</v>
      </c>
      <c r="N715" s="23">
        <f>MONTH(Tabla2[[#This Row],[Fecha de creación]])</f>
        <v>10</v>
      </c>
    </row>
    <row r="716" spans="1:14" ht="15" customHeight="1" x14ac:dyDescent="0.25">
      <c r="A716" s="26">
        <v>44109.659421296295</v>
      </c>
      <c r="B716" s="23" t="s">
        <v>0</v>
      </c>
      <c r="C716" s="23" t="s">
        <v>1977</v>
      </c>
      <c r="D716" s="23" t="s">
        <v>1537</v>
      </c>
      <c r="E716" s="23" t="s">
        <v>1</v>
      </c>
      <c r="F716" s="23" t="s">
        <v>22</v>
      </c>
      <c r="G716" s="23" t="s">
        <v>975</v>
      </c>
      <c r="H716" s="2" t="s">
        <v>7758</v>
      </c>
      <c r="I716" s="23" t="s">
        <v>7412</v>
      </c>
      <c r="J716" s="23"/>
      <c r="K716" s="23" t="s">
        <v>9712</v>
      </c>
      <c r="L716" s="23"/>
      <c r="M716" s="23">
        <f>YEAR(Tabla2[[#This Row],[Fecha de creación]])</f>
        <v>2020</v>
      </c>
      <c r="N716" s="23">
        <f>MONTH(Tabla2[[#This Row],[Fecha de creación]])</f>
        <v>10</v>
      </c>
    </row>
    <row r="717" spans="1:14" ht="15" customHeight="1" x14ac:dyDescent="0.25">
      <c r="A717" s="26">
        <v>44109.660173611112</v>
      </c>
      <c r="B717" s="23" t="s">
        <v>0</v>
      </c>
      <c r="C717" s="23" t="s">
        <v>1978</v>
      </c>
      <c r="D717" s="23" t="s">
        <v>440</v>
      </c>
      <c r="E717" s="23" t="s">
        <v>1</v>
      </c>
      <c r="F717" s="23" t="s">
        <v>7</v>
      </c>
      <c r="G717" s="23" t="s">
        <v>975</v>
      </c>
      <c r="H717" s="2" t="s">
        <v>7723</v>
      </c>
      <c r="I717" s="23" t="s">
        <v>43</v>
      </c>
      <c r="J717" s="23"/>
      <c r="K717" s="23" t="s">
        <v>9712</v>
      </c>
      <c r="L717" s="23"/>
      <c r="M717" s="23">
        <f>YEAR(Tabla2[[#This Row],[Fecha de creación]])</f>
        <v>2020</v>
      </c>
      <c r="N717" s="23">
        <f>MONTH(Tabla2[[#This Row],[Fecha de creación]])</f>
        <v>10</v>
      </c>
    </row>
    <row r="718" spans="1:14" ht="15" customHeight="1" x14ac:dyDescent="0.25">
      <c r="A718" s="26">
        <v>44109.664189814815</v>
      </c>
      <c r="B718" s="23" t="s">
        <v>19</v>
      </c>
      <c r="C718" s="23" t="s">
        <v>1979</v>
      </c>
      <c r="D718" s="23" t="s">
        <v>1980</v>
      </c>
      <c r="E718" s="23" t="s">
        <v>1</v>
      </c>
      <c r="F718" s="23" t="s">
        <v>22</v>
      </c>
      <c r="G718" s="23" t="s">
        <v>975</v>
      </c>
      <c r="H718" s="2" t="s">
        <v>7728</v>
      </c>
      <c r="I718" s="23" t="s">
        <v>23</v>
      </c>
      <c r="J718" s="23"/>
      <c r="K718" s="23" t="s">
        <v>9712</v>
      </c>
      <c r="L718" s="23"/>
      <c r="M718" s="23">
        <f>YEAR(Tabla2[[#This Row],[Fecha de creación]])</f>
        <v>2020</v>
      </c>
      <c r="N718" s="23">
        <f>MONTH(Tabla2[[#This Row],[Fecha de creación]])</f>
        <v>10</v>
      </c>
    </row>
    <row r="719" spans="1:14" ht="15" customHeight="1" x14ac:dyDescent="0.25">
      <c r="A719" s="26">
        <v>44109.664363425924</v>
      </c>
      <c r="B719" s="23" t="s">
        <v>0</v>
      </c>
      <c r="C719" s="23" t="s">
        <v>1981</v>
      </c>
      <c r="D719" s="23" t="s">
        <v>535</v>
      </c>
      <c r="E719" s="23" t="s">
        <v>1</v>
      </c>
      <c r="F719" s="23" t="s">
        <v>7</v>
      </c>
      <c r="G719" s="23" t="s">
        <v>975</v>
      </c>
      <c r="H719" s="2" t="s">
        <v>7743</v>
      </c>
      <c r="I719" s="23" t="s">
        <v>43</v>
      </c>
      <c r="J719" s="23"/>
      <c r="K719" s="23" t="s">
        <v>9712</v>
      </c>
      <c r="L719" s="23"/>
      <c r="M719" s="23">
        <f>YEAR(Tabla2[[#This Row],[Fecha de creación]])</f>
        <v>2020</v>
      </c>
      <c r="N719" s="23">
        <f>MONTH(Tabla2[[#This Row],[Fecha de creación]])</f>
        <v>10</v>
      </c>
    </row>
    <row r="720" spans="1:14" ht="15" customHeight="1" x14ac:dyDescent="0.25">
      <c r="A720" s="26">
        <v>44109.672685185185</v>
      </c>
      <c r="B720" s="23" t="s">
        <v>0</v>
      </c>
      <c r="C720" s="23" t="s">
        <v>1982</v>
      </c>
      <c r="D720" s="23" t="s">
        <v>81</v>
      </c>
      <c r="E720" s="23" t="s">
        <v>1</v>
      </c>
      <c r="F720" s="23" t="s">
        <v>7</v>
      </c>
      <c r="G720" s="23" t="s">
        <v>975</v>
      </c>
      <c r="H720" s="2" t="s">
        <v>7730</v>
      </c>
      <c r="I720" s="23" t="s">
        <v>43</v>
      </c>
      <c r="J720" s="23"/>
      <c r="K720" s="23" t="s">
        <v>9712</v>
      </c>
      <c r="L720" s="23"/>
      <c r="M720" s="23">
        <f>YEAR(Tabla2[[#This Row],[Fecha de creación]])</f>
        <v>2020</v>
      </c>
      <c r="N720" s="23">
        <f>MONTH(Tabla2[[#This Row],[Fecha de creación]])</f>
        <v>10</v>
      </c>
    </row>
    <row r="721" spans="1:14" ht="15" customHeight="1" x14ac:dyDescent="0.25">
      <c r="A721" s="26">
        <v>44109.677129629628</v>
      </c>
      <c r="B721" s="23" t="s">
        <v>19</v>
      </c>
      <c r="C721" s="23" t="s">
        <v>1983</v>
      </c>
      <c r="D721" s="23" t="s">
        <v>1984</v>
      </c>
      <c r="E721" s="23" t="s">
        <v>1</v>
      </c>
      <c r="F721" s="23" t="s">
        <v>22</v>
      </c>
      <c r="G721" s="23" t="s">
        <v>975</v>
      </c>
      <c r="H721" s="2" t="s">
        <v>7735</v>
      </c>
      <c r="I721" s="23" t="s">
        <v>23</v>
      </c>
      <c r="J721" s="23"/>
      <c r="K721" s="23" t="s">
        <v>9712</v>
      </c>
      <c r="L721" s="23"/>
      <c r="M721" s="23">
        <f>YEAR(Tabla2[[#This Row],[Fecha de creación]])</f>
        <v>2020</v>
      </c>
      <c r="N721" s="23">
        <f>MONTH(Tabla2[[#This Row],[Fecha de creación]])</f>
        <v>10</v>
      </c>
    </row>
    <row r="722" spans="1:14" ht="15" customHeight="1" x14ac:dyDescent="0.25">
      <c r="A722" s="26">
        <v>44109.702650462961</v>
      </c>
      <c r="B722" s="23" t="s">
        <v>19</v>
      </c>
      <c r="C722" s="23" t="s">
        <v>137</v>
      </c>
      <c r="D722" s="23" t="s">
        <v>138</v>
      </c>
      <c r="E722" s="23" t="s">
        <v>1</v>
      </c>
      <c r="F722" s="23" t="s">
        <v>7</v>
      </c>
      <c r="G722" s="23" t="s">
        <v>3</v>
      </c>
      <c r="H722" s="2" t="s">
        <v>7722</v>
      </c>
      <c r="I722" s="23" t="s">
        <v>23</v>
      </c>
      <c r="J722" s="23"/>
      <c r="K722" s="23" t="s">
        <v>9712</v>
      </c>
      <c r="L722" s="23"/>
      <c r="M722" s="23">
        <f>YEAR(Tabla2[[#This Row],[Fecha de creación]])</f>
        <v>2020</v>
      </c>
      <c r="N722" s="23">
        <f>MONTH(Tabla2[[#This Row],[Fecha de creación]])</f>
        <v>10</v>
      </c>
    </row>
    <row r="723" spans="1:14" ht="15" customHeight="1" x14ac:dyDescent="0.25">
      <c r="A723" s="26">
        <v>44109.709733796299</v>
      </c>
      <c r="B723" s="23" t="s">
        <v>189</v>
      </c>
      <c r="C723" s="23" t="s">
        <v>1985</v>
      </c>
      <c r="D723" s="23" t="s">
        <v>131</v>
      </c>
      <c r="E723" s="23" t="s">
        <v>1</v>
      </c>
      <c r="F723" s="23" t="s">
        <v>7</v>
      </c>
      <c r="G723" s="23" t="s">
        <v>975</v>
      </c>
      <c r="H723" s="2" t="s">
        <v>7728</v>
      </c>
      <c r="I723" s="23" t="s">
        <v>1945</v>
      </c>
      <c r="J723" s="23"/>
      <c r="K723" s="23" t="s">
        <v>9712</v>
      </c>
      <c r="L723" s="23"/>
      <c r="M723" s="23">
        <f>YEAR(Tabla2[[#This Row],[Fecha de creación]])</f>
        <v>2020</v>
      </c>
      <c r="N723" s="23">
        <f>MONTH(Tabla2[[#This Row],[Fecha de creación]])</f>
        <v>10</v>
      </c>
    </row>
    <row r="724" spans="1:14" ht="15" customHeight="1" x14ac:dyDescent="0.25">
      <c r="A724" s="26">
        <v>44109.711655092593</v>
      </c>
      <c r="B724" s="23" t="s">
        <v>0</v>
      </c>
      <c r="C724" s="23" t="s">
        <v>1986</v>
      </c>
      <c r="D724" s="23" t="s">
        <v>1987</v>
      </c>
      <c r="E724" s="23" t="s">
        <v>1</v>
      </c>
      <c r="F724" s="23" t="s">
        <v>22</v>
      </c>
      <c r="G724" s="23" t="s">
        <v>975</v>
      </c>
      <c r="H724" s="2" t="s">
        <v>7728</v>
      </c>
      <c r="I724" s="23" t="s">
        <v>7412</v>
      </c>
      <c r="J724" s="23"/>
      <c r="K724" s="23" t="s">
        <v>9712</v>
      </c>
      <c r="L724" s="23"/>
      <c r="M724" s="23">
        <f>YEAR(Tabla2[[#This Row],[Fecha de creación]])</f>
        <v>2020</v>
      </c>
      <c r="N724" s="23">
        <f>MONTH(Tabla2[[#This Row],[Fecha de creación]])</f>
        <v>10</v>
      </c>
    </row>
    <row r="725" spans="1:14" ht="15" customHeight="1" x14ac:dyDescent="0.25">
      <c r="A725" s="26">
        <v>44109.712708333333</v>
      </c>
      <c r="B725" s="23" t="s">
        <v>189</v>
      </c>
      <c r="C725" s="23" t="s">
        <v>1988</v>
      </c>
      <c r="D725" s="23" t="s">
        <v>131</v>
      </c>
      <c r="E725" s="23" t="s">
        <v>1</v>
      </c>
      <c r="F725" s="23" t="s">
        <v>7</v>
      </c>
      <c r="G725" s="23" t="s">
        <v>975</v>
      </c>
      <c r="H725" s="2" t="s">
        <v>7728</v>
      </c>
      <c r="I725" s="23" t="s">
        <v>1945</v>
      </c>
      <c r="J725" s="23"/>
      <c r="K725" s="23" t="s">
        <v>9712</v>
      </c>
      <c r="L725" s="23"/>
      <c r="M725" s="23">
        <f>YEAR(Tabla2[[#This Row],[Fecha de creación]])</f>
        <v>2020</v>
      </c>
      <c r="N725" s="23">
        <f>MONTH(Tabla2[[#This Row],[Fecha de creación]])</f>
        <v>10</v>
      </c>
    </row>
    <row r="726" spans="1:14" ht="15" customHeight="1" x14ac:dyDescent="0.25">
      <c r="A726" s="26">
        <v>44109.714629629627</v>
      </c>
      <c r="B726" s="23" t="s">
        <v>56</v>
      </c>
      <c r="C726" s="23" t="s">
        <v>1989</v>
      </c>
      <c r="D726" s="23" t="s">
        <v>131</v>
      </c>
      <c r="E726" s="23" t="s">
        <v>1</v>
      </c>
      <c r="F726" s="23" t="s">
        <v>7</v>
      </c>
      <c r="G726" s="23" t="s">
        <v>975</v>
      </c>
      <c r="H726" s="2" t="s">
        <v>7728</v>
      </c>
      <c r="I726" s="23" t="s">
        <v>1963</v>
      </c>
      <c r="J726" s="23"/>
      <c r="K726" s="23" t="s">
        <v>9712</v>
      </c>
      <c r="L726" s="23"/>
      <c r="M726" s="23">
        <f>YEAR(Tabla2[[#This Row],[Fecha de creación]])</f>
        <v>2020</v>
      </c>
      <c r="N726" s="23">
        <f>MONTH(Tabla2[[#This Row],[Fecha de creación]])</f>
        <v>10</v>
      </c>
    </row>
    <row r="727" spans="1:14" ht="15" customHeight="1" x14ac:dyDescent="0.25">
      <c r="A727" s="26">
        <v>44109.715173611112</v>
      </c>
      <c r="B727" s="23" t="s">
        <v>0</v>
      </c>
      <c r="C727" s="23" t="s">
        <v>1990</v>
      </c>
      <c r="D727" s="23" t="s">
        <v>1736</v>
      </c>
      <c r="E727" s="23" t="s">
        <v>1</v>
      </c>
      <c r="F727" s="23" t="s">
        <v>7</v>
      </c>
      <c r="G727" s="23" t="s">
        <v>975</v>
      </c>
      <c r="H727" s="2" t="s">
        <v>7745</v>
      </c>
      <c r="I727" s="23" t="s">
        <v>4</v>
      </c>
      <c r="J727" s="23"/>
      <c r="K727" s="23" t="s">
        <v>9712</v>
      </c>
      <c r="L727" s="23"/>
      <c r="M727" s="23">
        <f>YEAR(Tabla2[[#This Row],[Fecha de creación]])</f>
        <v>2020</v>
      </c>
      <c r="N727" s="23">
        <f>MONTH(Tabla2[[#This Row],[Fecha de creación]])</f>
        <v>10</v>
      </c>
    </row>
    <row r="728" spans="1:14" ht="15" customHeight="1" x14ac:dyDescent="0.25">
      <c r="A728" s="26">
        <v>44109.717222222222</v>
      </c>
      <c r="B728" s="23" t="s">
        <v>0</v>
      </c>
      <c r="C728" s="23" t="s">
        <v>1991</v>
      </c>
      <c r="D728" s="23" t="s">
        <v>1992</v>
      </c>
      <c r="E728" s="23" t="s">
        <v>1</v>
      </c>
      <c r="F728" s="23" t="s">
        <v>22</v>
      </c>
      <c r="G728" s="23" t="s">
        <v>975</v>
      </c>
      <c r="H728" s="2" t="s">
        <v>7748</v>
      </c>
      <c r="I728" s="23" t="s">
        <v>7412</v>
      </c>
      <c r="J728" s="23"/>
      <c r="K728" s="23" t="s">
        <v>9712</v>
      </c>
      <c r="L728" s="23"/>
      <c r="M728" s="23">
        <f>YEAR(Tabla2[[#This Row],[Fecha de creación]])</f>
        <v>2020</v>
      </c>
      <c r="N728" s="23">
        <f>MONTH(Tabla2[[#This Row],[Fecha de creación]])</f>
        <v>10</v>
      </c>
    </row>
    <row r="729" spans="1:14" ht="15" customHeight="1" x14ac:dyDescent="0.25">
      <c r="A729" s="26">
        <v>44109.717604166668</v>
      </c>
      <c r="B729" s="23" t="s">
        <v>0</v>
      </c>
      <c r="C729" s="23" t="s">
        <v>1993</v>
      </c>
      <c r="D729" s="23" t="s">
        <v>6</v>
      </c>
      <c r="E729" s="23" t="s">
        <v>1</v>
      </c>
      <c r="F729" s="23" t="s">
        <v>7</v>
      </c>
      <c r="G729" s="23" t="s">
        <v>975</v>
      </c>
      <c r="H729" s="2" t="s">
        <v>7722</v>
      </c>
      <c r="I729" s="23" t="s">
        <v>8</v>
      </c>
      <c r="J729" s="23"/>
      <c r="K729" s="23" t="s">
        <v>9712</v>
      </c>
      <c r="L729" s="23"/>
      <c r="M729" s="23">
        <f>YEAR(Tabla2[[#This Row],[Fecha de creación]])</f>
        <v>2020</v>
      </c>
      <c r="N729" s="23">
        <f>MONTH(Tabla2[[#This Row],[Fecha de creación]])</f>
        <v>10</v>
      </c>
    </row>
    <row r="730" spans="1:14" ht="15" customHeight="1" x14ac:dyDescent="0.25">
      <c r="A730" s="26">
        <v>44109.729409722226</v>
      </c>
      <c r="B730" s="23" t="s">
        <v>0</v>
      </c>
      <c r="C730" s="23" t="s">
        <v>1994</v>
      </c>
      <c r="D730" s="23" t="s">
        <v>1736</v>
      </c>
      <c r="E730" s="23" t="s">
        <v>1</v>
      </c>
      <c r="F730" s="23" t="s">
        <v>7</v>
      </c>
      <c r="G730" s="23" t="s">
        <v>975</v>
      </c>
      <c r="H730" s="2" t="s">
        <v>7745</v>
      </c>
      <c r="I730" s="23" t="s">
        <v>4</v>
      </c>
      <c r="J730" s="23"/>
      <c r="K730" s="23" t="s">
        <v>9712</v>
      </c>
      <c r="L730" s="23"/>
      <c r="M730" s="23">
        <f>YEAR(Tabla2[[#This Row],[Fecha de creación]])</f>
        <v>2020</v>
      </c>
      <c r="N730" s="23">
        <f>MONTH(Tabla2[[#This Row],[Fecha de creación]])</f>
        <v>10</v>
      </c>
    </row>
    <row r="731" spans="1:14" ht="15" customHeight="1" x14ac:dyDescent="0.25">
      <c r="A731" s="26">
        <v>44109.73265046296</v>
      </c>
      <c r="B731" s="23" t="s">
        <v>0</v>
      </c>
      <c r="C731" s="23" t="s">
        <v>1995</v>
      </c>
      <c r="D731" s="23" t="s">
        <v>1727</v>
      </c>
      <c r="E731" s="23" t="s">
        <v>1</v>
      </c>
      <c r="F731" s="23" t="s">
        <v>22</v>
      </c>
      <c r="G731" s="23" t="s">
        <v>975</v>
      </c>
      <c r="H731" s="2" t="s">
        <v>7745</v>
      </c>
      <c r="I731" s="23" t="s">
        <v>4</v>
      </c>
      <c r="J731" s="23"/>
      <c r="K731" s="23" t="s">
        <v>9712</v>
      </c>
      <c r="L731" s="23"/>
      <c r="M731" s="23">
        <f>YEAR(Tabla2[[#This Row],[Fecha de creación]])</f>
        <v>2020</v>
      </c>
      <c r="N731" s="23">
        <f>MONTH(Tabla2[[#This Row],[Fecha de creación]])</f>
        <v>10</v>
      </c>
    </row>
    <row r="732" spans="1:14" ht="15" customHeight="1" x14ac:dyDescent="0.25">
      <c r="A732" s="26">
        <v>44109.735717592594</v>
      </c>
      <c r="B732" s="23" t="s">
        <v>0</v>
      </c>
      <c r="C732" s="23" t="s">
        <v>1996</v>
      </c>
      <c r="D732" s="23" t="s">
        <v>1727</v>
      </c>
      <c r="E732" s="23" t="s">
        <v>1</v>
      </c>
      <c r="F732" s="23" t="s">
        <v>22</v>
      </c>
      <c r="G732" s="23" t="s">
        <v>975</v>
      </c>
      <c r="H732" s="2" t="s">
        <v>7745</v>
      </c>
      <c r="I732" s="23" t="s">
        <v>4</v>
      </c>
      <c r="J732" s="23"/>
      <c r="K732" s="23" t="s">
        <v>9712</v>
      </c>
      <c r="L732" s="23"/>
      <c r="M732" s="23">
        <f>YEAR(Tabla2[[#This Row],[Fecha de creación]])</f>
        <v>2020</v>
      </c>
      <c r="N732" s="23">
        <f>MONTH(Tabla2[[#This Row],[Fecha de creación]])</f>
        <v>10</v>
      </c>
    </row>
    <row r="733" spans="1:14" ht="15" customHeight="1" x14ac:dyDescent="0.25">
      <c r="A733" s="26">
        <v>44109.737743055557</v>
      </c>
      <c r="B733" s="23" t="s">
        <v>0</v>
      </c>
      <c r="C733" s="23" t="s">
        <v>1997</v>
      </c>
      <c r="D733" s="23" t="s">
        <v>1736</v>
      </c>
      <c r="E733" s="23" t="s">
        <v>1</v>
      </c>
      <c r="F733" s="23" t="s">
        <v>7</v>
      </c>
      <c r="G733" s="23" t="s">
        <v>975</v>
      </c>
      <c r="H733" s="2" t="s">
        <v>7745</v>
      </c>
      <c r="I733" s="23" t="s">
        <v>4</v>
      </c>
      <c r="J733" s="23"/>
      <c r="K733" s="23" t="s">
        <v>9712</v>
      </c>
      <c r="L733" s="23"/>
      <c r="M733" s="23">
        <f>YEAR(Tabla2[[#This Row],[Fecha de creación]])</f>
        <v>2020</v>
      </c>
      <c r="N733" s="23">
        <f>MONTH(Tabla2[[#This Row],[Fecha de creación]])</f>
        <v>10</v>
      </c>
    </row>
    <row r="734" spans="1:14" ht="15" customHeight="1" x14ac:dyDescent="0.25">
      <c r="A734" s="26">
        <v>44109.742048611108</v>
      </c>
      <c r="B734" s="23" t="s">
        <v>0</v>
      </c>
      <c r="C734" s="23" t="s">
        <v>1998</v>
      </c>
      <c r="D734" s="23" t="s">
        <v>1999</v>
      </c>
      <c r="E734" s="23" t="s">
        <v>1</v>
      </c>
      <c r="F734" s="23" t="s">
        <v>22</v>
      </c>
      <c r="G734" s="23" t="s">
        <v>975</v>
      </c>
      <c r="H734" s="2" t="s">
        <v>7745</v>
      </c>
      <c r="I734" s="23" t="s">
        <v>4</v>
      </c>
      <c r="J734" s="23"/>
      <c r="K734" s="23" t="s">
        <v>9712</v>
      </c>
      <c r="L734" s="23"/>
      <c r="M734" s="23">
        <f>YEAR(Tabla2[[#This Row],[Fecha de creación]])</f>
        <v>2020</v>
      </c>
      <c r="N734" s="23">
        <f>MONTH(Tabla2[[#This Row],[Fecha de creación]])</f>
        <v>10</v>
      </c>
    </row>
    <row r="735" spans="1:14" ht="15" customHeight="1" x14ac:dyDescent="0.25">
      <c r="A735" s="26">
        <v>44109.747476851851</v>
      </c>
      <c r="B735" s="23" t="s">
        <v>100</v>
      </c>
      <c r="C735" s="23" t="s">
        <v>2000</v>
      </c>
      <c r="D735" s="23" t="s">
        <v>1736</v>
      </c>
      <c r="E735" s="23" t="s">
        <v>1</v>
      </c>
      <c r="F735" s="23" t="s">
        <v>7</v>
      </c>
      <c r="G735" s="23" t="s">
        <v>975</v>
      </c>
      <c r="H735" s="2" t="s">
        <v>7745</v>
      </c>
      <c r="I735" s="23" t="s">
        <v>1653</v>
      </c>
      <c r="J735" s="23"/>
      <c r="K735" s="23" t="s">
        <v>9712</v>
      </c>
      <c r="L735" s="23"/>
      <c r="M735" s="23">
        <f>YEAR(Tabla2[[#This Row],[Fecha de creación]])</f>
        <v>2020</v>
      </c>
      <c r="N735" s="23">
        <f>MONTH(Tabla2[[#This Row],[Fecha de creación]])</f>
        <v>10</v>
      </c>
    </row>
    <row r="736" spans="1:14" ht="15" customHeight="1" x14ac:dyDescent="0.25">
      <c r="A736" s="26">
        <v>44109.751296296294</v>
      </c>
      <c r="B736" s="23" t="s">
        <v>0</v>
      </c>
      <c r="C736" s="23" t="s">
        <v>2001</v>
      </c>
      <c r="D736" s="23" t="s">
        <v>1882</v>
      </c>
      <c r="E736" s="23" t="s">
        <v>1</v>
      </c>
      <c r="F736" s="23" t="s">
        <v>22</v>
      </c>
      <c r="G736" s="23" t="s">
        <v>975</v>
      </c>
      <c r="H736" s="2" t="s">
        <v>7745</v>
      </c>
      <c r="I736" s="23" t="s">
        <v>4</v>
      </c>
      <c r="J736" s="23"/>
      <c r="K736" s="23" t="s">
        <v>9712</v>
      </c>
      <c r="L736" s="23"/>
      <c r="M736" s="23">
        <f>YEAR(Tabla2[[#This Row],[Fecha de creación]])</f>
        <v>2020</v>
      </c>
      <c r="N736" s="23">
        <f>MONTH(Tabla2[[#This Row],[Fecha de creación]])</f>
        <v>10</v>
      </c>
    </row>
    <row r="737" spans="1:14" ht="15" customHeight="1" x14ac:dyDescent="0.25">
      <c r="A737" s="26">
        <v>44109.75508101852</v>
      </c>
      <c r="B737" s="23" t="s">
        <v>100</v>
      </c>
      <c r="C737" s="23" t="s">
        <v>2002</v>
      </c>
      <c r="D737" s="23" t="s">
        <v>2003</v>
      </c>
      <c r="E737" s="23" t="s">
        <v>1</v>
      </c>
      <c r="F737" s="23" t="s">
        <v>22</v>
      </c>
      <c r="G737" s="23" t="s">
        <v>975</v>
      </c>
      <c r="H737" s="2" t="s">
        <v>7745</v>
      </c>
      <c r="I737" s="23" t="s">
        <v>1653</v>
      </c>
      <c r="J737" s="23"/>
      <c r="K737" s="23" t="s">
        <v>9712</v>
      </c>
      <c r="L737" s="23"/>
      <c r="M737" s="23">
        <f>YEAR(Tabla2[[#This Row],[Fecha de creación]])</f>
        <v>2020</v>
      </c>
      <c r="N737" s="23">
        <f>MONTH(Tabla2[[#This Row],[Fecha de creación]])</f>
        <v>10</v>
      </c>
    </row>
    <row r="738" spans="1:14" ht="15" customHeight="1" x14ac:dyDescent="0.25">
      <c r="A738" s="26">
        <v>44109.757187499999</v>
      </c>
      <c r="B738" s="23" t="s">
        <v>100</v>
      </c>
      <c r="C738" s="23" t="s">
        <v>2004</v>
      </c>
      <c r="D738" s="23" t="s">
        <v>1736</v>
      </c>
      <c r="E738" s="23" t="s">
        <v>1</v>
      </c>
      <c r="F738" s="23" t="s">
        <v>7</v>
      </c>
      <c r="G738" s="23" t="s">
        <v>975</v>
      </c>
      <c r="H738" s="2" t="s">
        <v>7745</v>
      </c>
      <c r="I738" s="23" t="s">
        <v>1653</v>
      </c>
      <c r="J738" s="23"/>
      <c r="K738" s="23" t="s">
        <v>9712</v>
      </c>
      <c r="L738" s="23"/>
      <c r="M738" s="23">
        <f>YEAR(Tabla2[[#This Row],[Fecha de creación]])</f>
        <v>2020</v>
      </c>
      <c r="N738" s="23">
        <f>MONTH(Tabla2[[#This Row],[Fecha de creación]])</f>
        <v>10</v>
      </c>
    </row>
    <row r="739" spans="1:14" ht="15" customHeight="1" x14ac:dyDescent="0.25">
      <c r="A739" s="26">
        <v>44109.760555555556</v>
      </c>
      <c r="B739" s="23" t="s">
        <v>0</v>
      </c>
      <c r="C739" s="23" t="s">
        <v>2005</v>
      </c>
      <c r="D739" s="23" t="s">
        <v>1736</v>
      </c>
      <c r="E739" s="23" t="s">
        <v>1</v>
      </c>
      <c r="F739" s="23" t="s">
        <v>7</v>
      </c>
      <c r="G739" s="23" t="s">
        <v>975</v>
      </c>
      <c r="H739" s="2" t="s">
        <v>7745</v>
      </c>
      <c r="I739" s="23" t="s">
        <v>4</v>
      </c>
      <c r="J739" s="23"/>
      <c r="K739" s="23" t="s">
        <v>9712</v>
      </c>
      <c r="L739" s="23"/>
      <c r="M739" s="23">
        <f>YEAR(Tabla2[[#This Row],[Fecha de creación]])</f>
        <v>2020</v>
      </c>
      <c r="N739" s="23">
        <f>MONTH(Tabla2[[#This Row],[Fecha de creación]])</f>
        <v>10</v>
      </c>
    </row>
    <row r="740" spans="1:14" ht="15" customHeight="1" x14ac:dyDescent="0.25">
      <c r="A740" s="26">
        <v>44109.768611111111</v>
      </c>
      <c r="B740" s="23" t="s">
        <v>0</v>
      </c>
      <c r="C740" s="23" t="s">
        <v>2006</v>
      </c>
      <c r="D740" s="23" t="s">
        <v>1766</v>
      </c>
      <c r="E740" s="23" t="s">
        <v>1</v>
      </c>
      <c r="F740" s="23" t="s">
        <v>7</v>
      </c>
      <c r="G740" s="23" t="s">
        <v>975</v>
      </c>
      <c r="H740" s="2" t="s">
        <v>7745</v>
      </c>
      <c r="I740" s="23" t="s">
        <v>4</v>
      </c>
      <c r="J740" s="23"/>
      <c r="K740" s="23" t="s">
        <v>9712</v>
      </c>
      <c r="L740" s="23"/>
      <c r="M740" s="23">
        <f>YEAR(Tabla2[[#This Row],[Fecha de creación]])</f>
        <v>2020</v>
      </c>
      <c r="N740" s="23">
        <f>MONTH(Tabla2[[#This Row],[Fecha de creación]])</f>
        <v>10</v>
      </c>
    </row>
    <row r="741" spans="1:14" ht="15" customHeight="1" x14ac:dyDescent="0.25">
      <c r="A741" s="26">
        <v>44109.77616898148</v>
      </c>
      <c r="B741" s="23" t="s">
        <v>0</v>
      </c>
      <c r="C741" s="23" t="s">
        <v>2007</v>
      </c>
      <c r="D741" s="23" t="s">
        <v>1816</v>
      </c>
      <c r="E741" s="23" t="s">
        <v>1</v>
      </c>
      <c r="F741" s="23" t="s">
        <v>7</v>
      </c>
      <c r="G741" s="23" t="s">
        <v>975</v>
      </c>
      <c r="H741" s="2" t="s">
        <v>7745</v>
      </c>
      <c r="I741" s="23" t="s">
        <v>4</v>
      </c>
      <c r="J741" s="23"/>
      <c r="K741" s="23" t="s">
        <v>9712</v>
      </c>
      <c r="L741" s="23"/>
      <c r="M741" s="23">
        <f>YEAR(Tabla2[[#This Row],[Fecha de creación]])</f>
        <v>2020</v>
      </c>
      <c r="N741" s="23">
        <f>MONTH(Tabla2[[#This Row],[Fecha de creación]])</f>
        <v>10</v>
      </c>
    </row>
    <row r="742" spans="1:14" ht="15" customHeight="1" x14ac:dyDescent="0.25">
      <c r="A742" s="26">
        <v>44109.786805555559</v>
      </c>
      <c r="B742" s="23" t="s">
        <v>0</v>
      </c>
      <c r="C742" s="23" t="s">
        <v>139</v>
      </c>
      <c r="D742" s="23" t="s">
        <v>85</v>
      </c>
      <c r="E742" s="23" t="s">
        <v>1</v>
      </c>
      <c r="F742" s="23" t="s">
        <v>7</v>
      </c>
      <c r="G742" s="23" t="s">
        <v>3</v>
      </c>
      <c r="H742" s="2" t="s">
        <v>7737</v>
      </c>
      <c r="I742" s="23" t="s">
        <v>11</v>
      </c>
      <c r="J742" s="23"/>
      <c r="K742" s="23" t="s">
        <v>9712</v>
      </c>
      <c r="L742" s="23"/>
      <c r="M742" s="23">
        <f>YEAR(Tabla2[[#This Row],[Fecha de creación]])</f>
        <v>2020</v>
      </c>
      <c r="N742" s="23">
        <f>MONTH(Tabla2[[#This Row],[Fecha de creación]])</f>
        <v>10</v>
      </c>
    </row>
    <row r="743" spans="1:14" ht="15" customHeight="1" x14ac:dyDescent="0.25">
      <c r="A743" s="26">
        <v>44110.430150462962</v>
      </c>
      <c r="B743" s="23" t="s">
        <v>19</v>
      </c>
      <c r="C743" s="23" t="s">
        <v>2008</v>
      </c>
      <c r="D743" s="23" t="s">
        <v>2009</v>
      </c>
      <c r="E743" s="23" t="s">
        <v>1</v>
      </c>
      <c r="F743" s="23" t="s">
        <v>7</v>
      </c>
      <c r="G743" s="23" t="s">
        <v>975</v>
      </c>
      <c r="H743" s="2" t="s">
        <v>7745</v>
      </c>
      <c r="I743" s="23" t="s">
        <v>23</v>
      </c>
      <c r="J743" s="23"/>
      <c r="K743" s="23" t="s">
        <v>9712</v>
      </c>
      <c r="L743" s="23"/>
      <c r="M743" s="23">
        <f>YEAR(Tabla2[[#This Row],[Fecha de creación]])</f>
        <v>2020</v>
      </c>
      <c r="N743" s="23">
        <f>MONTH(Tabla2[[#This Row],[Fecha de creación]])</f>
        <v>10</v>
      </c>
    </row>
    <row r="744" spans="1:14" ht="15" customHeight="1" x14ac:dyDescent="0.25">
      <c r="A744" s="26">
        <v>44110.475532407407</v>
      </c>
      <c r="B744" s="23" t="s">
        <v>0</v>
      </c>
      <c r="C744" s="23" t="s">
        <v>140</v>
      </c>
      <c r="D744" s="23" t="s">
        <v>6</v>
      </c>
      <c r="E744" s="23" t="s">
        <v>1</v>
      </c>
      <c r="F744" s="23" t="s">
        <v>7</v>
      </c>
      <c r="G744" s="23" t="s">
        <v>3</v>
      </c>
      <c r="H744" s="2" t="s">
        <v>7722</v>
      </c>
      <c r="I744" s="23" t="s">
        <v>4</v>
      </c>
      <c r="J744" s="23"/>
      <c r="K744" s="23" t="s">
        <v>9712</v>
      </c>
      <c r="L744" s="23"/>
      <c r="M744" s="23">
        <f>YEAR(Tabla2[[#This Row],[Fecha de creación]])</f>
        <v>2020</v>
      </c>
      <c r="N744" s="23">
        <f>MONTH(Tabla2[[#This Row],[Fecha de creación]])</f>
        <v>10</v>
      </c>
    </row>
    <row r="745" spans="1:14" ht="15" customHeight="1" x14ac:dyDescent="0.25">
      <c r="A745" s="26">
        <v>44110.482731481483</v>
      </c>
      <c r="B745" s="23" t="s">
        <v>19</v>
      </c>
      <c r="C745" s="23" t="s">
        <v>2010</v>
      </c>
      <c r="D745" s="23" t="s">
        <v>2011</v>
      </c>
      <c r="E745" s="23" t="s">
        <v>1</v>
      </c>
      <c r="F745" s="23" t="s">
        <v>22</v>
      </c>
      <c r="G745" s="23" t="s">
        <v>975</v>
      </c>
      <c r="H745" s="2" t="s">
        <v>7742</v>
      </c>
      <c r="I745" s="23" t="s">
        <v>23</v>
      </c>
      <c r="J745" s="23"/>
      <c r="K745" s="23" t="s">
        <v>9712</v>
      </c>
      <c r="L745" s="23"/>
      <c r="M745" s="23">
        <f>YEAR(Tabla2[[#This Row],[Fecha de creación]])</f>
        <v>2020</v>
      </c>
      <c r="N745" s="23">
        <f>MONTH(Tabla2[[#This Row],[Fecha de creación]])</f>
        <v>10</v>
      </c>
    </row>
    <row r="746" spans="1:14" ht="15" customHeight="1" x14ac:dyDescent="0.25">
      <c r="A746" s="26">
        <v>44110.486504629633</v>
      </c>
      <c r="B746" s="23" t="s">
        <v>19</v>
      </c>
      <c r="C746" s="23" t="s">
        <v>2012</v>
      </c>
      <c r="D746" s="23" t="s">
        <v>2013</v>
      </c>
      <c r="E746" s="23" t="s">
        <v>1</v>
      </c>
      <c r="F746" s="23" t="s">
        <v>7</v>
      </c>
      <c r="G746" s="23" t="s">
        <v>975</v>
      </c>
      <c r="H746" s="2" t="s">
        <v>7745</v>
      </c>
      <c r="I746" s="23" t="s">
        <v>23</v>
      </c>
      <c r="J746" s="23"/>
      <c r="K746" s="23" t="s">
        <v>9712</v>
      </c>
      <c r="L746" s="23"/>
      <c r="M746" s="23">
        <f>YEAR(Tabla2[[#This Row],[Fecha de creación]])</f>
        <v>2020</v>
      </c>
      <c r="N746" s="23">
        <f>MONTH(Tabla2[[#This Row],[Fecha de creación]])</f>
        <v>10</v>
      </c>
    </row>
    <row r="747" spans="1:14" ht="15" customHeight="1" x14ac:dyDescent="0.25">
      <c r="A747" s="26">
        <v>44110.494745370372</v>
      </c>
      <c r="B747" s="23" t="s">
        <v>19</v>
      </c>
      <c r="C747" s="23" t="s">
        <v>2014</v>
      </c>
      <c r="D747" s="23" t="s">
        <v>2015</v>
      </c>
      <c r="E747" s="23" t="s">
        <v>1</v>
      </c>
      <c r="F747" s="23" t="s">
        <v>7</v>
      </c>
      <c r="G747" s="23" t="s">
        <v>975</v>
      </c>
      <c r="H747" s="2" t="s">
        <v>7745</v>
      </c>
      <c r="I747" s="23" t="s">
        <v>23</v>
      </c>
      <c r="J747" s="23"/>
      <c r="K747" s="23" t="s">
        <v>9712</v>
      </c>
      <c r="L747" s="23"/>
      <c r="M747" s="23">
        <f>YEAR(Tabla2[[#This Row],[Fecha de creación]])</f>
        <v>2020</v>
      </c>
      <c r="N747" s="23">
        <f>MONTH(Tabla2[[#This Row],[Fecha de creación]])</f>
        <v>10</v>
      </c>
    </row>
    <row r="748" spans="1:14" ht="15" customHeight="1" x14ac:dyDescent="0.25">
      <c r="A748" s="26">
        <v>44110.507199074076</v>
      </c>
      <c r="B748" s="23" t="s">
        <v>19</v>
      </c>
      <c r="C748" s="23" t="s">
        <v>141</v>
      </c>
      <c r="D748" s="23" t="s">
        <v>142</v>
      </c>
      <c r="E748" s="23" t="s">
        <v>1</v>
      </c>
      <c r="F748" s="23" t="s">
        <v>7</v>
      </c>
      <c r="G748" s="23" t="s">
        <v>3</v>
      </c>
      <c r="H748" s="2" t="s">
        <v>7722</v>
      </c>
      <c r="I748" s="23" t="s">
        <v>23</v>
      </c>
      <c r="J748" s="23"/>
      <c r="K748" s="23" t="s">
        <v>9712</v>
      </c>
      <c r="L748" s="23"/>
      <c r="M748" s="23">
        <f>YEAR(Tabla2[[#This Row],[Fecha de creación]])</f>
        <v>2020</v>
      </c>
      <c r="N748" s="23">
        <f>MONTH(Tabla2[[#This Row],[Fecha de creación]])</f>
        <v>10</v>
      </c>
    </row>
    <row r="749" spans="1:14" ht="15" customHeight="1" x14ac:dyDescent="0.25">
      <c r="A749" s="26">
        <v>44110.530694444446</v>
      </c>
      <c r="B749" s="23" t="s">
        <v>189</v>
      </c>
      <c r="C749" s="23" t="s">
        <v>2016</v>
      </c>
      <c r="D749" s="23" t="s">
        <v>131</v>
      </c>
      <c r="E749" s="23" t="s">
        <v>1</v>
      </c>
      <c r="F749" s="23" t="s">
        <v>7</v>
      </c>
      <c r="G749" s="23" t="s">
        <v>975</v>
      </c>
      <c r="H749" s="2" t="s">
        <v>7728</v>
      </c>
      <c r="I749" s="23" t="s">
        <v>1945</v>
      </c>
      <c r="J749" s="23"/>
      <c r="K749" s="23" t="s">
        <v>9712</v>
      </c>
      <c r="L749" s="23"/>
      <c r="M749" s="23">
        <f>YEAR(Tabla2[[#This Row],[Fecha de creación]])</f>
        <v>2020</v>
      </c>
      <c r="N749" s="23">
        <f>MONTH(Tabla2[[#This Row],[Fecha de creación]])</f>
        <v>10</v>
      </c>
    </row>
    <row r="750" spans="1:14" ht="15" customHeight="1" x14ac:dyDescent="0.25">
      <c r="A750" s="26">
        <v>44110.532685185186</v>
      </c>
      <c r="B750" s="23" t="s">
        <v>0</v>
      </c>
      <c r="C750" s="23" t="s">
        <v>2017</v>
      </c>
      <c r="D750" s="23" t="s">
        <v>2018</v>
      </c>
      <c r="E750" s="23" t="s">
        <v>1</v>
      </c>
      <c r="F750" s="23" t="s">
        <v>7</v>
      </c>
      <c r="G750" s="23" t="s">
        <v>975</v>
      </c>
      <c r="H750" s="2" t="s">
        <v>7734</v>
      </c>
      <c r="I750" s="23" t="s">
        <v>43</v>
      </c>
      <c r="J750" s="23"/>
      <c r="K750" s="23" t="s">
        <v>9712</v>
      </c>
      <c r="L750" s="23"/>
      <c r="M750" s="23">
        <f>YEAR(Tabla2[[#This Row],[Fecha de creación]])</f>
        <v>2020</v>
      </c>
      <c r="N750" s="23">
        <f>MONTH(Tabla2[[#This Row],[Fecha de creación]])</f>
        <v>10</v>
      </c>
    </row>
    <row r="751" spans="1:14" ht="15" customHeight="1" x14ac:dyDescent="0.25">
      <c r="A751" s="26">
        <v>44110.542164351849</v>
      </c>
      <c r="B751" s="23" t="s">
        <v>0</v>
      </c>
      <c r="C751" s="23" t="s">
        <v>2019</v>
      </c>
      <c r="D751" s="23" t="s">
        <v>6</v>
      </c>
      <c r="E751" s="23" t="s">
        <v>1</v>
      </c>
      <c r="F751" s="23" t="s">
        <v>7</v>
      </c>
      <c r="G751" s="23" t="s">
        <v>975</v>
      </c>
      <c r="H751" s="2" t="s">
        <v>7722</v>
      </c>
      <c r="I751" s="23" t="s">
        <v>7412</v>
      </c>
      <c r="J751" s="23"/>
      <c r="K751" s="23" t="s">
        <v>9712</v>
      </c>
      <c r="L751" s="23"/>
      <c r="M751" s="23">
        <f>YEAR(Tabla2[[#This Row],[Fecha de creación]])</f>
        <v>2020</v>
      </c>
      <c r="N751" s="23">
        <f>MONTH(Tabla2[[#This Row],[Fecha de creación]])</f>
        <v>10</v>
      </c>
    </row>
    <row r="752" spans="1:14" ht="15" customHeight="1" x14ac:dyDescent="0.25">
      <c r="A752" s="26">
        <v>44110.623020833336</v>
      </c>
      <c r="B752" s="23" t="s">
        <v>0</v>
      </c>
      <c r="C752" s="23" t="s">
        <v>2020</v>
      </c>
      <c r="D752" s="23" t="s">
        <v>110</v>
      </c>
      <c r="E752" s="23" t="s">
        <v>1</v>
      </c>
      <c r="F752" s="23" t="s">
        <v>7</v>
      </c>
      <c r="G752" s="23" t="s">
        <v>975</v>
      </c>
      <c r="H752" s="2" t="s">
        <v>7731</v>
      </c>
      <c r="I752" s="23" t="s">
        <v>7412</v>
      </c>
      <c r="J752" s="23"/>
      <c r="K752" s="23" t="s">
        <v>9712</v>
      </c>
      <c r="L752" s="23"/>
      <c r="M752" s="23">
        <f>YEAR(Tabla2[[#This Row],[Fecha de creación]])</f>
        <v>2020</v>
      </c>
      <c r="N752" s="23">
        <f>MONTH(Tabla2[[#This Row],[Fecha de creación]])</f>
        <v>10</v>
      </c>
    </row>
    <row r="753" spans="1:14" ht="15" customHeight="1" x14ac:dyDescent="0.25">
      <c r="A753" s="26">
        <v>44110.624374999999</v>
      </c>
      <c r="B753" s="23" t="s">
        <v>189</v>
      </c>
      <c r="C753" s="23" t="s">
        <v>2021</v>
      </c>
      <c r="D753" s="23" t="s">
        <v>131</v>
      </c>
      <c r="E753" s="23" t="s">
        <v>1</v>
      </c>
      <c r="F753" s="23" t="s">
        <v>7</v>
      </c>
      <c r="G753" s="23" t="s">
        <v>975</v>
      </c>
      <c r="H753" s="2" t="s">
        <v>7728</v>
      </c>
      <c r="I753" s="23" t="s">
        <v>1945</v>
      </c>
      <c r="J753" s="23"/>
      <c r="K753" s="23" t="s">
        <v>9712</v>
      </c>
      <c r="L753" s="23"/>
      <c r="M753" s="23">
        <f>YEAR(Tabla2[[#This Row],[Fecha de creación]])</f>
        <v>2020</v>
      </c>
      <c r="N753" s="23">
        <f>MONTH(Tabla2[[#This Row],[Fecha de creación]])</f>
        <v>10</v>
      </c>
    </row>
    <row r="754" spans="1:14" ht="15" customHeight="1" x14ac:dyDescent="0.25">
      <c r="A754" s="26">
        <v>44110.631620370368</v>
      </c>
      <c r="B754" s="23" t="s">
        <v>0</v>
      </c>
      <c r="C754" s="23" t="s">
        <v>143</v>
      </c>
      <c r="D754" s="23" t="s">
        <v>144</v>
      </c>
      <c r="E754" s="23" t="s">
        <v>1</v>
      </c>
      <c r="F754" s="23" t="s">
        <v>7</v>
      </c>
      <c r="G754" s="23" t="s">
        <v>3</v>
      </c>
      <c r="H754" s="2" t="s">
        <v>7735</v>
      </c>
      <c r="I754" s="23" t="s">
        <v>11</v>
      </c>
      <c r="J754" s="23"/>
      <c r="K754" s="23" t="s">
        <v>9712</v>
      </c>
      <c r="L754" s="23"/>
      <c r="M754" s="23">
        <f>YEAR(Tabla2[[#This Row],[Fecha de creación]])</f>
        <v>2020</v>
      </c>
      <c r="N754" s="23">
        <f>MONTH(Tabla2[[#This Row],[Fecha de creación]])</f>
        <v>10</v>
      </c>
    </row>
    <row r="755" spans="1:14" ht="15" customHeight="1" x14ac:dyDescent="0.25">
      <c r="A755" s="26">
        <v>44110.63354166667</v>
      </c>
      <c r="B755" s="23" t="s">
        <v>56</v>
      </c>
      <c r="C755" s="23" t="s">
        <v>2022</v>
      </c>
      <c r="D755" s="23" t="s">
        <v>131</v>
      </c>
      <c r="E755" s="23" t="s">
        <v>1</v>
      </c>
      <c r="F755" s="23" t="s">
        <v>7</v>
      </c>
      <c r="G755" s="23" t="s">
        <v>975</v>
      </c>
      <c r="H755" s="2" t="s">
        <v>7728</v>
      </c>
      <c r="I755" s="23" t="s">
        <v>1963</v>
      </c>
      <c r="J755" s="23"/>
      <c r="K755" s="23" t="s">
        <v>9712</v>
      </c>
      <c r="L755" s="23"/>
      <c r="M755" s="23">
        <f>YEAR(Tabla2[[#This Row],[Fecha de creación]])</f>
        <v>2020</v>
      </c>
      <c r="N755" s="23">
        <f>MONTH(Tabla2[[#This Row],[Fecha de creación]])</f>
        <v>10</v>
      </c>
    </row>
    <row r="756" spans="1:14" ht="15" customHeight="1" x14ac:dyDescent="0.25">
      <c r="A756" s="26">
        <v>44110.64271990741</v>
      </c>
      <c r="B756" s="23" t="s">
        <v>19</v>
      </c>
      <c r="C756" s="23" t="s">
        <v>2023</v>
      </c>
      <c r="D756" s="23" t="s">
        <v>2024</v>
      </c>
      <c r="E756" s="23" t="s">
        <v>1</v>
      </c>
      <c r="F756" s="23" t="s">
        <v>7</v>
      </c>
      <c r="G756" s="23" t="s">
        <v>975</v>
      </c>
      <c r="H756" s="2" t="s">
        <v>7745</v>
      </c>
      <c r="I756" s="23" t="s">
        <v>23</v>
      </c>
      <c r="J756" s="23"/>
      <c r="K756" s="23" t="s">
        <v>9712</v>
      </c>
      <c r="L756" s="23"/>
      <c r="M756" s="23">
        <f>YEAR(Tabla2[[#This Row],[Fecha de creación]])</f>
        <v>2020</v>
      </c>
      <c r="N756" s="23">
        <f>MONTH(Tabla2[[#This Row],[Fecha de creación]])</f>
        <v>10</v>
      </c>
    </row>
    <row r="757" spans="1:14" ht="15" customHeight="1" x14ac:dyDescent="0.25">
      <c r="A757" s="26">
        <v>44110.647974537038</v>
      </c>
      <c r="B757" s="23" t="s">
        <v>56</v>
      </c>
      <c r="C757" s="23" t="s">
        <v>2025</v>
      </c>
      <c r="D757" s="23" t="s">
        <v>131</v>
      </c>
      <c r="E757" s="23" t="s">
        <v>1</v>
      </c>
      <c r="F757" s="23" t="s">
        <v>7</v>
      </c>
      <c r="G757" s="23" t="s">
        <v>975</v>
      </c>
      <c r="H757" s="2" t="s">
        <v>7728</v>
      </c>
      <c r="I757" s="23" t="s">
        <v>1963</v>
      </c>
      <c r="J757" s="23"/>
      <c r="K757" s="23" t="s">
        <v>9712</v>
      </c>
      <c r="L757" s="23"/>
      <c r="M757" s="23">
        <f>YEAR(Tabla2[[#This Row],[Fecha de creación]])</f>
        <v>2020</v>
      </c>
      <c r="N757" s="23">
        <f>MONTH(Tabla2[[#This Row],[Fecha de creación]])</f>
        <v>10</v>
      </c>
    </row>
    <row r="758" spans="1:14" ht="15" customHeight="1" x14ac:dyDescent="0.25">
      <c r="A758" s="26">
        <v>44110.650763888887</v>
      </c>
      <c r="B758" s="23" t="s">
        <v>189</v>
      </c>
      <c r="C758" s="23" t="s">
        <v>2026</v>
      </c>
      <c r="D758" s="23" t="s">
        <v>131</v>
      </c>
      <c r="E758" s="23" t="s">
        <v>1</v>
      </c>
      <c r="F758" s="23" t="s">
        <v>7</v>
      </c>
      <c r="G758" s="23" t="s">
        <v>975</v>
      </c>
      <c r="H758" s="2" t="s">
        <v>7728</v>
      </c>
      <c r="I758" s="23" t="s">
        <v>1945</v>
      </c>
      <c r="J758" s="23"/>
      <c r="K758" s="23" t="s">
        <v>9712</v>
      </c>
      <c r="L758" s="23"/>
      <c r="M758" s="23">
        <f>YEAR(Tabla2[[#This Row],[Fecha de creación]])</f>
        <v>2020</v>
      </c>
      <c r="N758" s="23">
        <f>MONTH(Tabla2[[#This Row],[Fecha de creación]])</f>
        <v>10</v>
      </c>
    </row>
    <row r="759" spans="1:14" ht="15" customHeight="1" x14ac:dyDescent="0.25">
      <c r="A759" s="26">
        <v>44110.656886574077</v>
      </c>
      <c r="B759" s="23" t="s">
        <v>56</v>
      </c>
      <c r="C759" s="23" t="s">
        <v>2027</v>
      </c>
      <c r="D759" s="23" t="s">
        <v>131</v>
      </c>
      <c r="E759" s="23" t="s">
        <v>1</v>
      </c>
      <c r="F759" s="23" t="s">
        <v>7</v>
      </c>
      <c r="G759" s="23" t="s">
        <v>975</v>
      </c>
      <c r="H759" s="2" t="s">
        <v>7728</v>
      </c>
      <c r="I759" s="23" t="s">
        <v>1963</v>
      </c>
      <c r="J759" s="23"/>
      <c r="K759" s="23" t="s">
        <v>9712</v>
      </c>
      <c r="L759" s="23"/>
      <c r="M759" s="23">
        <f>YEAR(Tabla2[[#This Row],[Fecha de creación]])</f>
        <v>2020</v>
      </c>
      <c r="N759" s="23">
        <f>MONTH(Tabla2[[#This Row],[Fecha de creación]])</f>
        <v>10</v>
      </c>
    </row>
    <row r="760" spans="1:14" ht="15" customHeight="1" x14ac:dyDescent="0.25">
      <c r="A760" s="26">
        <v>44110.703009259261</v>
      </c>
      <c r="B760" s="23" t="s">
        <v>0</v>
      </c>
      <c r="C760" s="23" t="s">
        <v>2028</v>
      </c>
      <c r="D760" s="23" t="s">
        <v>2029</v>
      </c>
      <c r="E760" s="23" t="s">
        <v>1</v>
      </c>
      <c r="F760" s="23" t="s">
        <v>7</v>
      </c>
      <c r="G760" s="23" t="s">
        <v>975</v>
      </c>
      <c r="H760" s="2" t="s">
        <v>7757</v>
      </c>
      <c r="I760" s="23" t="s">
        <v>4</v>
      </c>
      <c r="J760" s="23"/>
      <c r="K760" s="23" t="s">
        <v>9712</v>
      </c>
      <c r="L760" s="23"/>
      <c r="M760" s="23">
        <f>YEAR(Tabla2[[#This Row],[Fecha de creación]])</f>
        <v>2020</v>
      </c>
      <c r="N760" s="23">
        <f>MONTH(Tabla2[[#This Row],[Fecha de creación]])</f>
        <v>10</v>
      </c>
    </row>
    <row r="761" spans="1:14" ht="15" customHeight="1" x14ac:dyDescent="0.25">
      <c r="A761" s="26">
        <v>44110.711400462962</v>
      </c>
      <c r="B761" s="23" t="s">
        <v>0</v>
      </c>
      <c r="C761" s="23" t="s">
        <v>2030</v>
      </c>
      <c r="D761" s="23" t="s">
        <v>2031</v>
      </c>
      <c r="E761" s="23" t="s">
        <v>1</v>
      </c>
      <c r="F761" s="23" t="s">
        <v>7</v>
      </c>
      <c r="G761" s="23" t="s">
        <v>975</v>
      </c>
      <c r="H761" s="2" t="s">
        <v>7728</v>
      </c>
      <c r="I761" s="23" t="s">
        <v>4</v>
      </c>
      <c r="J761" s="23"/>
      <c r="K761" s="23" t="s">
        <v>9712</v>
      </c>
      <c r="L761" s="23"/>
      <c r="M761" s="23">
        <f>YEAR(Tabla2[[#This Row],[Fecha de creación]])</f>
        <v>2020</v>
      </c>
      <c r="N761" s="23">
        <f>MONTH(Tabla2[[#This Row],[Fecha de creación]])</f>
        <v>10</v>
      </c>
    </row>
    <row r="762" spans="1:14" ht="15" customHeight="1" x14ac:dyDescent="0.25">
      <c r="A762" s="26">
        <v>44110.717812499999</v>
      </c>
      <c r="B762" s="23" t="s">
        <v>0</v>
      </c>
      <c r="C762" s="23" t="s">
        <v>145</v>
      </c>
      <c r="D762" s="23" t="s">
        <v>146</v>
      </c>
      <c r="E762" s="23" t="s">
        <v>1</v>
      </c>
      <c r="F762" s="23" t="s">
        <v>7</v>
      </c>
      <c r="G762" s="23" t="s">
        <v>3</v>
      </c>
      <c r="H762" s="2" t="s">
        <v>7728</v>
      </c>
      <c r="I762" s="23" t="s">
        <v>4</v>
      </c>
      <c r="J762" s="23"/>
      <c r="K762" s="23" t="s">
        <v>9712</v>
      </c>
      <c r="L762" s="23"/>
      <c r="M762" s="23">
        <f>YEAR(Tabla2[[#This Row],[Fecha de creación]])</f>
        <v>2020</v>
      </c>
      <c r="N762" s="23">
        <f>MONTH(Tabla2[[#This Row],[Fecha de creación]])</f>
        <v>10</v>
      </c>
    </row>
    <row r="763" spans="1:14" ht="15" customHeight="1" x14ac:dyDescent="0.25">
      <c r="A763" s="26">
        <v>44110.73400462963</v>
      </c>
      <c r="B763" s="23" t="s">
        <v>0</v>
      </c>
      <c r="C763" s="23" t="s">
        <v>2032</v>
      </c>
      <c r="D763" s="23" t="s">
        <v>2033</v>
      </c>
      <c r="E763" s="23" t="s">
        <v>1</v>
      </c>
      <c r="F763" s="23" t="s">
        <v>22</v>
      </c>
      <c r="G763" s="23" t="s">
        <v>975</v>
      </c>
      <c r="H763" s="2" t="s">
        <v>7745</v>
      </c>
      <c r="I763" s="23" t="s">
        <v>4</v>
      </c>
      <c r="J763" s="23"/>
      <c r="K763" s="23" t="s">
        <v>9712</v>
      </c>
      <c r="L763" s="23"/>
      <c r="M763" s="23">
        <f>YEAR(Tabla2[[#This Row],[Fecha de creación]])</f>
        <v>2020</v>
      </c>
      <c r="N763" s="23">
        <f>MONTH(Tabla2[[#This Row],[Fecha de creación]])</f>
        <v>10</v>
      </c>
    </row>
    <row r="764" spans="1:14" ht="15" customHeight="1" x14ac:dyDescent="0.25">
      <c r="A764" s="26">
        <v>44110.779548611114</v>
      </c>
      <c r="B764" s="23" t="s">
        <v>100</v>
      </c>
      <c r="C764" s="23" t="s">
        <v>2034</v>
      </c>
      <c r="D764" s="23" t="s">
        <v>2035</v>
      </c>
      <c r="E764" s="23" t="s">
        <v>1</v>
      </c>
      <c r="F764" s="23" t="s">
        <v>22</v>
      </c>
      <c r="G764" s="23" t="s">
        <v>975</v>
      </c>
      <c r="H764" s="2" t="s">
        <v>7743</v>
      </c>
      <c r="I764" s="23" t="s">
        <v>1653</v>
      </c>
      <c r="J764" s="23"/>
      <c r="K764" s="23" t="s">
        <v>9712</v>
      </c>
      <c r="L764" s="23"/>
      <c r="M764" s="23">
        <f>YEAR(Tabla2[[#This Row],[Fecha de creación]])</f>
        <v>2020</v>
      </c>
      <c r="N764" s="23">
        <f>MONTH(Tabla2[[#This Row],[Fecha de creación]])</f>
        <v>10</v>
      </c>
    </row>
    <row r="765" spans="1:14" ht="15" customHeight="1" x14ac:dyDescent="0.25">
      <c r="A765" s="26">
        <v>44110.783101851855</v>
      </c>
      <c r="B765" s="23" t="s">
        <v>0</v>
      </c>
      <c r="C765" s="23" t="s">
        <v>2036</v>
      </c>
      <c r="D765" s="23" t="s">
        <v>719</v>
      </c>
      <c r="E765" s="23" t="s">
        <v>1</v>
      </c>
      <c r="F765" s="23" t="s">
        <v>22</v>
      </c>
      <c r="G765" s="23" t="s">
        <v>975</v>
      </c>
      <c r="H765" s="2" t="s">
        <v>7731</v>
      </c>
      <c r="I765" s="23" t="s">
        <v>4</v>
      </c>
      <c r="J765" s="23"/>
      <c r="K765" s="23" t="s">
        <v>9712</v>
      </c>
      <c r="L765" s="23"/>
      <c r="M765" s="23">
        <f>YEAR(Tabla2[[#This Row],[Fecha de creación]])</f>
        <v>2020</v>
      </c>
      <c r="N765" s="23">
        <f>MONTH(Tabla2[[#This Row],[Fecha de creación]])</f>
        <v>10</v>
      </c>
    </row>
    <row r="766" spans="1:14" ht="15" customHeight="1" x14ac:dyDescent="0.25">
      <c r="A766" s="26">
        <v>44110.791643518518</v>
      </c>
      <c r="B766" s="23" t="s">
        <v>0</v>
      </c>
      <c r="C766" s="23" t="s">
        <v>2037</v>
      </c>
      <c r="D766" s="23" t="s">
        <v>1766</v>
      </c>
      <c r="E766" s="23" t="s">
        <v>1</v>
      </c>
      <c r="F766" s="23" t="s">
        <v>7</v>
      </c>
      <c r="G766" s="23" t="s">
        <v>975</v>
      </c>
      <c r="H766" s="2" t="s">
        <v>7745</v>
      </c>
      <c r="I766" s="23" t="s">
        <v>4</v>
      </c>
      <c r="J766" s="23"/>
      <c r="K766" s="23" t="s">
        <v>9712</v>
      </c>
      <c r="L766" s="23"/>
      <c r="M766" s="23">
        <f>YEAR(Tabla2[[#This Row],[Fecha de creación]])</f>
        <v>2020</v>
      </c>
      <c r="N766" s="23">
        <f>MONTH(Tabla2[[#This Row],[Fecha de creación]])</f>
        <v>10</v>
      </c>
    </row>
    <row r="767" spans="1:14" ht="15" customHeight="1" x14ac:dyDescent="0.25">
      <c r="A767" s="26">
        <v>44110.86614583333</v>
      </c>
      <c r="B767" s="23" t="s">
        <v>34</v>
      </c>
      <c r="C767" s="23" t="s">
        <v>2038</v>
      </c>
      <c r="D767" s="23" t="s">
        <v>2039</v>
      </c>
      <c r="E767" s="23" t="s">
        <v>1</v>
      </c>
      <c r="F767" s="23" t="s">
        <v>2</v>
      </c>
      <c r="G767" s="23" t="s">
        <v>1551</v>
      </c>
      <c r="H767" s="2" t="s">
        <v>7732</v>
      </c>
      <c r="I767" s="23" t="s">
        <v>2040</v>
      </c>
      <c r="J767" s="23"/>
      <c r="K767" s="23" t="s">
        <v>9712</v>
      </c>
      <c r="L767" s="23"/>
      <c r="M767" s="23">
        <f>YEAR(Tabla2[[#This Row],[Fecha de creación]])</f>
        <v>2020</v>
      </c>
      <c r="N767" s="23">
        <f>MONTH(Tabla2[[#This Row],[Fecha de creación]])</f>
        <v>10</v>
      </c>
    </row>
    <row r="768" spans="1:14" ht="15" customHeight="1" x14ac:dyDescent="0.25">
      <c r="A768" s="26">
        <v>44110.876388888886</v>
      </c>
      <c r="B768" s="23" t="s">
        <v>34</v>
      </c>
      <c r="C768" s="23" t="s">
        <v>2041</v>
      </c>
      <c r="D768" s="23" t="s">
        <v>2042</v>
      </c>
      <c r="E768" s="23" t="s">
        <v>1</v>
      </c>
      <c r="F768" s="23" t="s">
        <v>7</v>
      </c>
      <c r="G768" s="23" t="s">
        <v>975</v>
      </c>
      <c r="H768" s="2" t="s">
        <v>7745</v>
      </c>
      <c r="I768" s="23" t="s">
        <v>37</v>
      </c>
      <c r="J768" s="23"/>
      <c r="K768" s="23" t="s">
        <v>9712</v>
      </c>
      <c r="L768" s="23"/>
      <c r="M768" s="23">
        <f>YEAR(Tabla2[[#This Row],[Fecha de creación]])</f>
        <v>2020</v>
      </c>
      <c r="N768" s="23">
        <f>MONTH(Tabla2[[#This Row],[Fecha de creación]])</f>
        <v>10</v>
      </c>
    </row>
    <row r="769" spans="1:14" ht="15" customHeight="1" x14ac:dyDescent="0.25">
      <c r="A769" s="26">
        <v>44111.402361111112</v>
      </c>
      <c r="B769" s="23" t="s">
        <v>56</v>
      </c>
      <c r="C769" s="23" t="s">
        <v>2043</v>
      </c>
      <c r="D769" s="23" t="s">
        <v>133</v>
      </c>
      <c r="E769" s="23" t="s">
        <v>1</v>
      </c>
      <c r="F769" s="23" t="s">
        <v>22</v>
      </c>
      <c r="G769" s="23" t="s">
        <v>975</v>
      </c>
      <c r="H769" s="2" t="s">
        <v>7748</v>
      </c>
      <c r="I769" s="23" t="s">
        <v>1963</v>
      </c>
      <c r="J769" s="23"/>
      <c r="K769" s="23" t="s">
        <v>9712</v>
      </c>
      <c r="L769" s="23"/>
      <c r="M769" s="23">
        <f>YEAR(Tabla2[[#This Row],[Fecha de creación]])</f>
        <v>2020</v>
      </c>
      <c r="N769" s="23">
        <f>MONTH(Tabla2[[#This Row],[Fecha de creación]])</f>
        <v>10</v>
      </c>
    </row>
    <row r="770" spans="1:14" ht="15" customHeight="1" x14ac:dyDescent="0.25">
      <c r="A770" s="26">
        <v>44111.403680555559</v>
      </c>
      <c r="B770" s="23" t="s">
        <v>56</v>
      </c>
      <c r="C770" s="23" t="s">
        <v>2044</v>
      </c>
      <c r="D770" s="23" t="s">
        <v>131</v>
      </c>
      <c r="E770" s="23" t="s">
        <v>1</v>
      </c>
      <c r="F770" s="23" t="s">
        <v>7</v>
      </c>
      <c r="G770" s="23" t="s">
        <v>975</v>
      </c>
      <c r="H770" s="2" t="s">
        <v>7728</v>
      </c>
      <c r="I770" s="23" t="s">
        <v>1963</v>
      </c>
      <c r="J770" s="23"/>
      <c r="K770" s="23" t="s">
        <v>9712</v>
      </c>
      <c r="L770" s="23"/>
      <c r="M770" s="23">
        <f>YEAR(Tabla2[[#This Row],[Fecha de creación]])</f>
        <v>2020</v>
      </c>
      <c r="N770" s="23">
        <f>MONTH(Tabla2[[#This Row],[Fecha de creación]])</f>
        <v>10</v>
      </c>
    </row>
    <row r="771" spans="1:14" ht="15" customHeight="1" x14ac:dyDescent="0.25">
      <c r="A771" s="26">
        <v>44111.411157407405</v>
      </c>
      <c r="B771" s="23" t="s">
        <v>189</v>
      </c>
      <c r="C771" s="23" t="s">
        <v>2045</v>
      </c>
      <c r="D771" s="23" t="s">
        <v>131</v>
      </c>
      <c r="E771" s="23" t="s">
        <v>1</v>
      </c>
      <c r="F771" s="23" t="s">
        <v>7</v>
      </c>
      <c r="G771" s="23" t="s">
        <v>975</v>
      </c>
      <c r="H771" s="2" t="s">
        <v>7728</v>
      </c>
      <c r="I771" s="23" t="s">
        <v>1945</v>
      </c>
      <c r="J771" s="23"/>
      <c r="K771" s="23" t="s">
        <v>9712</v>
      </c>
      <c r="L771" s="23"/>
      <c r="M771" s="23">
        <f>YEAR(Tabla2[[#This Row],[Fecha de creación]])</f>
        <v>2020</v>
      </c>
      <c r="N771" s="23">
        <f>MONTH(Tabla2[[#This Row],[Fecha de creación]])</f>
        <v>10</v>
      </c>
    </row>
    <row r="772" spans="1:14" ht="15" customHeight="1" x14ac:dyDescent="0.25">
      <c r="A772" s="26">
        <v>44111.479259259257</v>
      </c>
      <c r="B772" s="23" t="s">
        <v>189</v>
      </c>
      <c r="C772" s="23" t="s">
        <v>2046</v>
      </c>
      <c r="D772" s="23" t="s">
        <v>131</v>
      </c>
      <c r="E772" s="23" t="s">
        <v>1</v>
      </c>
      <c r="F772" s="23" t="s">
        <v>7</v>
      </c>
      <c r="G772" s="23" t="s">
        <v>975</v>
      </c>
      <c r="H772" s="2" t="s">
        <v>7728</v>
      </c>
      <c r="I772" s="23" t="s">
        <v>1945</v>
      </c>
      <c r="J772" s="23"/>
      <c r="K772" s="23" t="s">
        <v>9712</v>
      </c>
      <c r="L772" s="23"/>
      <c r="M772" s="23">
        <f>YEAR(Tabla2[[#This Row],[Fecha de creación]])</f>
        <v>2020</v>
      </c>
      <c r="N772" s="23">
        <f>MONTH(Tabla2[[#This Row],[Fecha de creación]])</f>
        <v>10</v>
      </c>
    </row>
    <row r="773" spans="1:14" ht="15" customHeight="1" x14ac:dyDescent="0.25">
      <c r="A773" s="26">
        <v>44111.481898148151</v>
      </c>
      <c r="B773" s="23" t="s">
        <v>100</v>
      </c>
      <c r="C773" s="23" t="s">
        <v>2047</v>
      </c>
      <c r="D773" s="23" t="s">
        <v>2048</v>
      </c>
      <c r="E773" s="23" t="s">
        <v>1</v>
      </c>
      <c r="F773" s="23" t="s">
        <v>2</v>
      </c>
      <c r="G773" s="23" t="s">
        <v>975</v>
      </c>
      <c r="H773" s="2" t="s">
        <v>7745</v>
      </c>
      <c r="I773" s="23" t="s">
        <v>1653</v>
      </c>
      <c r="J773" s="23"/>
      <c r="K773" s="23" t="s">
        <v>9712</v>
      </c>
      <c r="L773" s="23"/>
      <c r="M773" s="23">
        <f>YEAR(Tabla2[[#This Row],[Fecha de creación]])</f>
        <v>2020</v>
      </c>
      <c r="N773" s="23">
        <f>MONTH(Tabla2[[#This Row],[Fecha de creación]])</f>
        <v>10</v>
      </c>
    </row>
    <row r="774" spans="1:14" ht="15" customHeight="1" x14ac:dyDescent="0.25">
      <c r="A774" s="26">
        <v>44111.493842592594</v>
      </c>
      <c r="B774" s="23" t="s">
        <v>100</v>
      </c>
      <c r="C774" s="23" t="s">
        <v>2049</v>
      </c>
      <c r="D774" s="23" t="s">
        <v>2050</v>
      </c>
      <c r="E774" s="23" t="s">
        <v>1</v>
      </c>
      <c r="F774" s="23" t="s">
        <v>22</v>
      </c>
      <c r="G774" s="23" t="s">
        <v>975</v>
      </c>
      <c r="H774" s="2" t="s">
        <v>7745</v>
      </c>
      <c r="I774" s="23" t="s">
        <v>1653</v>
      </c>
      <c r="J774" s="23"/>
      <c r="K774" s="23" t="s">
        <v>9712</v>
      </c>
      <c r="L774" s="23"/>
      <c r="M774" s="23">
        <f>YEAR(Tabla2[[#This Row],[Fecha de creación]])</f>
        <v>2020</v>
      </c>
      <c r="N774" s="23">
        <f>MONTH(Tabla2[[#This Row],[Fecha de creación]])</f>
        <v>10</v>
      </c>
    </row>
    <row r="775" spans="1:14" ht="15" customHeight="1" x14ac:dyDescent="0.25">
      <c r="A775" s="26">
        <v>44111.498506944445</v>
      </c>
      <c r="B775" s="23" t="s">
        <v>0</v>
      </c>
      <c r="C775" s="23" t="s">
        <v>2051</v>
      </c>
      <c r="D775" s="23" t="s">
        <v>110</v>
      </c>
      <c r="E775" s="23" t="s">
        <v>1</v>
      </c>
      <c r="F775" s="23" t="s">
        <v>7</v>
      </c>
      <c r="G775" s="23" t="s">
        <v>975</v>
      </c>
      <c r="H775" s="2" t="s">
        <v>7731</v>
      </c>
      <c r="I775" s="23" t="s">
        <v>43</v>
      </c>
      <c r="J775" s="23"/>
      <c r="K775" s="23" t="s">
        <v>9712</v>
      </c>
      <c r="L775" s="23"/>
      <c r="M775" s="23">
        <f>YEAR(Tabla2[[#This Row],[Fecha de creación]])</f>
        <v>2020</v>
      </c>
      <c r="N775" s="23">
        <f>MONTH(Tabla2[[#This Row],[Fecha de creación]])</f>
        <v>10</v>
      </c>
    </row>
    <row r="776" spans="1:14" ht="15" customHeight="1" x14ac:dyDescent="0.25">
      <c r="A776" s="26">
        <v>44111.499699074076</v>
      </c>
      <c r="B776" s="23" t="s">
        <v>100</v>
      </c>
      <c r="C776" s="23" t="s">
        <v>2052</v>
      </c>
      <c r="D776" s="23" t="s">
        <v>2053</v>
      </c>
      <c r="E776" s="23" t="s">
        <v>1</v>
      </c>
      <c r="F776" s="23" t="s">
        <v>7</v>
      </c>
      <c r="G776" s="23" t="s">
        <v>975</v>
      </c>
      <c r="H776" s="2" t="s">
        <v>7744</v>
      </c>
      <c r="I776" s="23" t="s">
        <v>1653</v>
      </c>
      <c r="J776" s="23"/>
      <c r="K776" s="23" t="s">
        <v>9712</v>
      </c>
      <c r="L776" s="23"/>
      <c r="M776" s="23">
        <f>YEAR(Tabla2[[#This Row],[Fecha de creación]])</f>
        <v>2020</v>
      </c>
      <c r="N776" s="23">
        <f>MONTH(Tabla2[[#This Row],[Fecha de creación]])</f>
        <v>10</v>
      </c>
    </row>
    <row r="777" spans="1:14" ht="15" customHeight="1" x14ac:dyDescent="0.25">
      <c r="A777" s="26">
        <v>44111.504293981481</v>
      </c>
      <c r="B777" s="23" t="s">
        <v>189</v>
      </c>
      <c r="C777" s="23" t="s">
        <v>2054</v>
      </c>
      <c r="D777" s="23" t="s">
        <v>131</v>
      </c>
      <c r="E777" s="23" t="s">
        <v>1</v>
      </c>
      <c r="F777" s="23" t="s">
        <v>7</v>
      </c>
      <c r="G777" s="23" t="s">
        <v>975</v>
      </c>
      <c r="H777" s="2" t="s">
        <v>7728</v>
      </c>
      <c r="I777" s="23" t="s">
        <v>1945</v>
      </c>
      <c r="J777" s="23"/>
      <c r="K777" s="23" t="s">
        <v>9712</v>
      </c>
      <c r="L777" s="23"/>
      <c r="M777" s="23">
        <f>YEAR(Tabla2[[#This Row],[Fecha de creación]])</f>
        <v>2020</v>
      </c>
      <c r="N777" s="23">
        <f>MONTH(Tabla2[[#This Row],[Fecha de creación]])</f>
        <v>10</v>
      </c>
    </row>
    <row r="778" spans="1:14" ht="15" customHeight="1" x14ac:dyDescent="0.25">
      <c r="A778" s="26">
        <v>44111.531793981485</v>
      </c>
      <c r="B778" s="23" t="s">
        <v>189</v>
      </c>
      <c r="C778" s="23" t="s">
        <v>2055</v>
      </c>
      <c r="D778" s="23" t="s">
        <v>2056</v>
      </c>
      <c r="E778" s="23" t="s">
        <v>1</v>
      </c>
      <c r="F778" s="23" t="s">
        <v>7</v>
      </c>
      <c r="G778" s="23" t="s">
        <v>975</v>
      </c>
      <c r="H778" s="2" t="s">
        <v>7728</v>
      </c>
      <c r="I778" s="23" t="s">
        <v>1945</v>
      </c>
      <c r="J778" s="23"/>
      <c r="K778" s="23" t="s">
        <v>9712</v>
      </c>
      <c r="L778" s="23"/>
      <c r="M778" s="23">
        <f>YEAR(Tabla2[[#This Row],[Fecha de creación]])</f>
        <v>2020</v>
      </c>
      <c r="N778" s="23">
        <f>MONTH(Tabla2[[#This Row],[Fecha de creación]])</f>
        <v>10</v>
      </c>
    </row>
    <row r="779" spans="1:14" ht="15" customHeight="1" x14ac:dyDescent="0.25">
      <c r="A779" s="26">
        <v>44111.533726851849</v>
      </c>
      <c r="B779" s="23" t="s">
        <v>56</v>
      </c>
      <c r="C779" s="23" t="s">
        <v>2057</v>
      </c>
      <c r="D779" s="23" t="s">
        <v>131</v>
      </c>
      <c r="E779" s="23" t="s">
        <v>1</v>
      </c>
      <c r="F779" s="23" t="s">
        <v>7</v>
      </c>
      <c r="G779" s="23" t="s">
        <v>975</v>
      </c>
      <c r="H779" s="2" t="s">
        <v>7728</v>
      </c>
      <c r="I779" s="23" t="s">
        <v>1963</v>
      </c>
      <c r="J779" s="23"/>
      <c r="K779" s="23" t="s">
        <v>9712</v>
      </c>
      <c r="L779" s="23"/>
      <c r="M779" s="23">
        <f>YEAR(Tabla2[[#This Row],[Fecha de creación]])</f>
        <v>2020</v>
      </c>
      <c r="N779" s="23">
        <f>MONTH(Tabla2[[#This Row],[Fecha de creación]])</f>
        <v>10</v>
      </c>
    </row>
    <row r="780" spans="1:14" ht="15" customHeight="1" x14ac:dyDescent="0.25">
      <c r="A780" s="26">
        <v>44111.545277777775</v>
      </c>
      <c r="B780" s="23" t="s">
        <v>0</v>
      </c>
      <c r="C780" s="23" t="s">
        <v>2058</v>
      </c>
      <c r="D780" s="23" t="s">
        <v>49</v>
      </c>
      <c r="E780" s="23" t="s">
        <v>1</v>
      </c>
      <c r="F780" s="23" t="s">
        <v>7</v>
      </c>
      <c r="G780" s="23" t="s">
        <v>975</v>
      </c>
      <c r="H780" s="2" t="s">
        <v>7745</v>
      </c>
      <c r="I780" s="23" t="s">
        <v>43</v>
      </c>
      <c r="J780" s="23"/>
      <c r="K780" s="23" t="s">
        <v>9712</v>
      </c>
      <c r="L780" s="23"/>
      <c r="M780" s="23">
        <f>YEAR(Tabla2[[#This Row],[Fecha de creación]])</f>
        <v>2020</v>
      </c>
      <c r="N780" s="23">
        <f>MONTH(Tabla2[[#This Row],[Fecha de creación]])</f>
        <v>10</v>
      </c>
    </row>
    <row r="781" spans="1:14" ht="15" customHeight="1" x14ac:dyDescent="0.25">
      <c r="A781" s="26">
        <v>44111.59679398148</v>
      </c>
      <c r="B781" s="23" t="s">
        <v>56</v>
      </c>
      <c r="C781" s="23" t="s">
        <v>2059</v>
      </c>
      <c r="D781" s="23" t="s">
        <v>131</v>
      </c>
      <c r="E781" s="23" t="s">
        <v>1</v>
      </c>
      <c r="F781" s="23" t="s">
        <v>7</v>
      </c>
      <c r="G781" s="23" t="s">
        <v>975</v>
      </c>
      <c r="H781" s="2" t="s">
        <v>7728</v>
      </c>
      <c r="I781" s="23" t="s">
        <v>1963</v>
      </c>
      <c r="J781" s="23"/>
      <c r="K781" s="23" t="s">
        <v>9712</v>
      </c>
      <c r="L781" s="23"/>
      <c r="M781" s="23">
        <f>YEAR(Tabla2[[#This Row],[Fecha de creación]])</f>
        <v>2020</v>
      </c>
      <c r="N781" s="23">
        <f>MONTH(Tabla2[[#This Row],[Fecha de creación]])</f>
        <v>10</v>
      </c>
    </row>
    <row r="782" spans="1:14" ht="15" customHeight="1" x14ac:dyDescent="0.25">
      <c r="A782" s="26">
        <v>44111.627986111111</v>
      </c>
      <c r="B782" s="23" t="s">
        <v>0</v>
      </c>
      <c r="C782" s="23" t="s">
        <v>2060</v>
      </c>
      <c r="D782" s="23" t="s">
        <v>6</v>
      </c>
      <c r="E782" s="23" t="s">
        <v>1</v>
      </c>
      <c r="F782" s="23" t="s">
        <v>7</v>
      </c>
      <c r="G782" s="23" t="s">
        <v>975</v>
      </c>
      <c r="H782" s="2" t="s">
        <v>7722</v>
      </c>
      <c r="I782" s="23" t="s">
        <v>43</v>
      </c>
      <c r="J782" s="23"/>
      <c r="K782" s="23" t="s">
        <v>9712</v>
      </c>
      <c r="L782" s="23"/>
      <c r="M782" s="23">
        <f>YEAR(Tabla2[[#This Row],[Fecha de creación]])</f>
        <v>2020</v>
      </c>
      <c r="N782" s="23">
        <f>MONTH(Tabla2[[#This Row],[Fecha de creación]])</f>
        <v>10</v>
      </c>
    </row>
    <row r="783" spans="1:14" ht="15" customHeight="1" x14ac:dyDescent="0.25">
      <c r="A783" s="26">
        <v>44111.644085648149</v>
      </c>
      <c r="B783" s="23" t="s">
        <v>56</v>
      </c>
      <c r="C783" s="23" t="s">
        <v>147</v>
      </c>
      <c r="D783" s="23" t="s">
        <v>131</v>
      </c>
      <c r="E783" s="23" t="s">
        <v>1</v>
      </c>
      <c r="F783" s="23" t="s">
        <v>7</v>
      </c>
      <c r="G783" s="23" t="s">
        <v>3</v>
      </c>
      <c r="H783" s="2" t="s">
        <v>7728</v>
      </c>
      <c r="I783" s="23" t="s">
        <v>1963</v>
      </c>
      <c r="J783" s="23"/>
      <c r="K783" s="23" t="s">
        <v>9712</v>
      </c>
      <c r="L783" s="23"/>
      <c r="M783" s="23">
        <f>YEAR(Tabla2[[#This Row],[Fecha de creación]])</f>
        <v>2020</v>
      </c>
      <c r="N783" s="23">
        <f>MONTH(Tabla2[[#This Row],[Fecha de creación]])</f>
        <v>10</v>
      </c>
    </row>
    <row r="784" spans="1:14" ht="15" customHeight="1" x14ac:dyDescent="0.25">
      <c r="A784" s="26">
        <v>44111.681597222225</v>
      </c>
      <c r="B784" s="23" t="s">
        <v>0</v>
      </c>
      <c r="C784" s="23" t="s">
        <v>2061</v>
      </c>
      <c r="D784" s="23" t="s">
        <v>349</v>
      </c>
      <c r="E784" s="23" t="s">
        <v>1</v>
      </c>
      <c r="F784" s="23" t="s">
        <v>22</v>
      </c>
      <c r="G784" s="23" t="s">
        <v>975</v>
      </c>
      <c r="H784" s="2" t="s">
        <v>7731</v>
      </c>
      <c r="I784" s="23" t="s">
        <v>7412</v>
      </c>
      <c r="J784" s="23"/>
      <c r="K784" s="23" t="s">
        <v>9712</v>
      </c>
      <c r="L784" s="23"/>
      <c r="M784" s="23">
        <f>YEAR(Tabla2[[#This Row],[Fecha de creación]])</f>
        <v>2020</v>
      </c>
      <c r="N784" s="23">
        <f>MONTH(Tabla2[[#This Row],[Fecha de creación]])</f>
        <v>10</v>
      </c>
    </row>
    <row r="785" spans="1:14" ht="15" customHeight="1" x14ac:dyDescent="0.25">
      <c r="A785" s="26">
        <v>44111.686886574076</v>
      </c>
      <c r="B785" s="23" t="s">
        <v>0</v>
      </c>
      <c r="C785" s="23" t="s">
        <v>2062</v>
      </c>
      <c r="D785" s="23" t="s">
        <v>349</v>
      </c>
      <c r="E785" s="23" t="s">
        <v>1</v>
      </c>
      <c r="F785" s="23" t="s">
        <v>22</v>
      </c>
      <c r="G785" s="23" t="s">
        <v>975</v>
      </c>
      <c r="H785" s="2" t="s">
        <v>7731</v>
      </c>
      <c r="I785" s="23" t="s">
        <v>7412</v>
      </c>
      <c r="J785" s="23"/>
      <c r="K785" s="23" t="s">
        <v>9712</v>
      </c>
      <c r="L785" s="23"/>
      <c r="M785" s="23">
        <f>YEAR(Tabla2[[#This Row],[Fecha de creación]])</f>
        <v>2020</v>
      </c>
      <c r="N785" s="23">
        <f>MONTH(Tabla2[[#This Row],[Fecha de creación]])</f>
        <v>10</v>
      </c>
    </row>
    <row r="786" spans="1:14" ht="15" customHeight="1" x14ac:dyDescent="0.25">
      <c r="A786" s="26">
        <v>44111.686990740738</v>
      </c>
      <c r="B786" s="23" t="s">
        <v>56</v>
      </c>
      <c r="C786" s="23" t="s">
        <v>2063</v>
      </c>
      <c r="D786" s="23" t="s">
        <v>1820</v>
      </c>
      <c r="E786" s="23" t="s">
        <v>1</v>
      </c>
      <c r="F786" s="23" t="s">
        <v>7</v>
      </c>
      <c r="G786" s="23" t="s">
        <v>975</v>
      </c>
      <c r="H786" s="2" t="s">
        <v>7742</v>
      </c>
      <c r="I786" s="23" t="s">
        <v>1963</v>
      </c>
      <c r="J786" s="23"/>
      <c r="K786" s="23" t="s">
        <v>9712</v>
      </c>
      <c r="L786" s="23"/>
      <c r="M786" s="23">
        <f>YEAR(Tabla2[[#This Row],[Fecha de creación]])</f>
        <v>2020</v>
      </c>
      <c r="N786" s="23">
        <f>MONTH(Tabla2[[#This Row],[Fecha de creación]])</f>
        <v>10</v>
      </c>
    </row>
    <row r="787" spans="1:14" ht="15" customHeight="1" x14ac:dyDescent="0.25">
      <c r="A787" s="26">
        <v>44111.688842592594</v>
      </c>
      <c r="B787" s="23" t="s">
        <v>56</v>
      </c>
      <c r="C787" s="23" t="s">
        <v>2064</v>
      </c>
      <c r="D787" s="23" t="s">
        <v>131</v>
      </c>
      <c r="E787" s="23" t="s">
        <v>1</v>
      </c>
      <c r="F787" s="23" t="s">
        <v>7</v>
      </c>
      <c r="G787" s="23" t="s">
        <v>975</v>
      </c>
      <c r="H787" s="2" t="s">
        <v>7728</v>
      </c>
      <c r="I787" s="23" t="s">
        <v>1963</v>
      </c>
      <c r="J787" s="23"/>
      <c r="K787" s="23" t="s">
        <v>9712</v>
      </c>
      <c r="L787" s="23"/>
      <c r="M787" s="23">
        <f>YEAR(Tabla2[[#This Row],[Fecha de creación]])</f>
        <v>2020</v>
      </c>
      <c r="N787" s="23">
        <f>MONTH(Tabla2[[#This Row],[Fecha de creación]])</f>
        <v>10</v>
      </c>
    </row>
    <row r="788" spans="1:14" ht="15" customHeight="1" x14ac:dyDescent="0.25">
      <c r="A788" s="26">
        <v>44111.696203703701</v>
      </c>
      <c r="B788" s="23" t="s">
        <v>56</v>
      </c>
      <c r="C788" s="23" t="s">
        <v>148</v>
      </c>
      <c r="D788" s="23" t="s">
        <v>131</v>
      </c>
      <c r="E788" s="23" t="s">
        <v>1</v>
      </c>
      <c r="F788" s="23" t="s">
        <v>7</v>
      </c>
      <c r="G788" s="23" t="s">
        <v>3</v>
      </c>
      <c r="H788" s="2" t="s">
        <v>7728</v>
      </c>
      <c r="I788" s="23" t="s">
        <v>1963</v>
      </c>
      <c r="J788" s="23"/>
      <c r="K788" s="23" t="s">
        <v>9712</v>
      </c>
      <c r="L788" s="23"/>
      <c r="M788" s="23">
        <f>YEAR(Tabla2[[#This Row],[Fecha de creación]])</f>
        <v>2020</v>
      </c>
      <c r="N788" s="23">
        <f>MONTH(Tabla2[[#This Row],[Fecha de creación]])</f>
        <v>10</v>
      </c>
    </row>
    <row r="789" spans="1:14" ht="15" customHeight="1" x14ac:dyDescent="0.25">
      <c r="A789" s="26">
        <v>44111.69866898148</v>
      </c>
      <c r="B789" s="23" t="s">
        <v>0</v>
      </c>
      <c r="C789" s="23" t="s">
        <v>2065</v>
      </c>
      <c r="D789" s="23" t="s">
        <v>2066</v>
      </c>
      <c r="E789" s="23" t="s">
        <v>1</v>
      </c>
      <c r="F789" s="23" t="s">
        <v>22</v>
      </c>
      <c r="G789" s="23" t="s">
        <v>975</v>
      </c>
      <c r="H789" s="2" t="s">
        <v>7745</v>
      </c>
      <c r="I789" s="23" t="s">
        <v>4</v>
      </c>
      <c r="J789" s="23"/>
      <c r="K789" s="23" t="s">
        <v>9712</v>
      </c>
      <c r="L789" s="23"/>
      <c r="M789" s="23">
        <f>YEAR(Tabla2[[#This Row],[Fecha de creación]])</f>
        <v>2020</v>
      </c>
      <c r="N789" s="23">
        <f>MONTH(Tabla2[[#This Row],[Fecha de creación]])</f>
        <v>10</v>
      </c>
    </row>
    <row r="790" spans="1:14" ht="15" customHeight="1" x14ac:dyDescent="0.25">
      <c r="A790" s="26">
        <v>44111.698692129627</v>
      </c>
      <c r="B790" s="23" t="s">
        <v>56</v>
      </c>
      <c r="C790" s="23" t="s">
        <v>2067</v>
      </c>
      <c r="D790" s="23" t="s">
        <v>131</v>
      </c>
      <c r="E790" s="23" t="s">
        <v>1</v>
      </c>
      <c r="F790" s="23" t="s">
        <v>7</v>
      </c>
      <c r="G790" s="23" t="s">
        <v>975</v>
      </c>
      <c r="H790" s="2" t="s">
        <v>7728</v>
      </c>
      <c r="I790" s="23" t="s">
        <v>1963</v>
      </c>
      <c r="J790" s="23"/>
      <c r="K790" s="23" t="s">
        <v>9712</v>
      </c>
      <c r="L790" s="23"/>
      <c r="M790" s="23">
        <f>YEAR(Tabla2[[#This Row],[Fecha de creación]])</f>
        <v>2020</v>
      </c>
      <c r="N790" s="23">
        <f>MONTH(Tabla2[[#This Row],[Fecha de creación]])</f>
        <v>10</v>
      </c>
    </row>
    <row r="791" spans="1:14" ht="15" customHeight="1" x14ac:dyDescent="0.25">
      <c r="A791" s="26">
        <v>44111.705601851849</v>
      </c>
      <c r="B791" s="23" t="s">
        <v>56</v>
      </c>
      <c r="C791" s="23" t="s">
        <v>2068</v>
      </c>
      <c r="D791" s="23" t="s">
        <v>131</v>
      </c>
      <c r="E791" s="23" t="s">
        <v>1</v>
      </c>
      <c r="F791" s="23" t="s">
        <v>7</v>
      </c>
      <c r="G791" s="23" t="s">
        <v>975</v>
      </c>
      <c r="H791" s="2" t="s">
        <v>7728</v>
      </c>
      <c r="I791" s="23" t="s">
        <v>1963</v>
      </c>
      <c r="J791" s="23"/>
      <c r="K791" s="23" t="s">
        <v>9712</v>
      </c>
      <c r="L791" s="23"/>
      <c r="M791" s="23">
        <f>YEAR(Tabla2[[#This Row],[Fecha de creación]])</f>
        <v>2020</v>
      </c>
      <c r="N791" s="23">
        <f>MONTH(Tabla2[[#This Row],[Fecha de creación]])</f>
        <v>10</v>
      </c>
    </row>
    <row r="792" spans="1:14" ht="15" customHeight="1" x14ac:dyDescent="0.25">
      <c r="A792" s="26">
        <v>44111.708124999997</v>
      </c>
      <c r="B792" s="23" t="s">
        <v>56</v>
      </c>
      <c r="C792" s="23" t="s">
        <v>2069</v>
      </c>
      <c r="D792" s="23" t="s">
        <v>131</v>
      </c>
      <c r="E792" s="23" t="s">
        <v>1</v>
      </c>
      <c r="F792" s="23" t="s">
        <v>7</v>
      </c>
      <c r="G792" s="23" t="s">
        <v>975</v>
      </c>
      <c r="H792" s="2" t="s">
        <v>7728</v>
      </c>
      <c r="I792" s="23" t="s">
        <v>1963</v>
      </c>
      <c r="J792" s="23"/>
      <c r="K792" s="23" t="s">
        <v>9712</v>
      </c>
      <c r="L792" s="23"/>
      <c r="M792" s="23">
        <f>YEAR(Tabla2[[#This Row],[Fecha de creación]])</f>
        <v>2020</v>
      </c>
      <c r="N792" s="23">
        <f>MONTH(Tabla2[[#This Row],[Fecha de creación]])</f>
        <v>10</v>
      </c>
    </row>
    <row r="793" spans="1:14" ht="15" customHeight="1" x14ac:dyDescent="0.25">
      <c r="A793" s="26">
        <v>44111.708402777775</v>
      </c>
      <c r="B793" s="23" t="s">
        <v>0</v>
      </c>
      <c r="C793" s="23" t="s">
        <v>2070</v>
      </c>
      <c r="D793" s="23" t="s">
        <v>1736</v>
      </c>
      <c r="E793" s="23" t="s">
        <v>1</v>
      </c>
      <c r="F793" s="23" t="s">
        <v>7</v>
      </c>
      <c r="G793" s="23" t="s">
        <v>975</v>
      </c>
      <c r="H793" s="2" t="s">
        <v>7745</v>
      </c>
      <c r="I793" s="23" t="s">
        <v>4</v>
      </c>
      <c r="J793" s="23"/>
      <c r="K793" s="23" t="s">
        <v>9712</v>
      </c>
      <c r="L793" s="23"/>
      <c r="M793" s="23">
        <f>YEAR(Tabla2[[#This Row],[Fecha de creación]])</f>
        <v>2020</v>
      </c>
      <c r="N793" s="23">
        <f>MONTH(Tabla2[[#This Row],[Fecha de creación]])</f>
        <v>10</v>
      </c>
    </row>
    <row r="794" spans="1:14" ht="15" customHeight="1" x14ac:dyDescent="0.25">
      <c r="A794" s="26">
        <v>44111.714953703704</v>
      </c>
      <c r="B794" s="23" t="s">
        <v>189</v>
      </c>
      <c r="C794" s="23" t="s">
        <v>2071</v>
      </c>
      <c r="D794" s="23" t="s">
        <v>131</v>
      </c>
      <c r="E794" s="23" t="s">
        <v>1</v>
      </c>
      <c r="F794" s="23" t="s">
        <v>7</v>
      </c>
      <c r="G794" s="23" t="s">
        <v>975</v>
      </c>
      <c r="H794" s="2" t="s">
        <v>7728</v>
      </c>
      <c r="I794" s="23" t="s">
        <v>1945</v>
      </c>
      <c r="J794" s="23"/>
      <c r="K794" s="23" t="s">
        <v>9712</v>
      </c>
      <c r="L794" s="23"/>
      <c r="M794" s="23">
        <f>YEAR(Tabla2[[#This Row],[Fecha de creación]])</f>
        <v>2020</v>
      </c>
      <c r="N794" s="23">
        <f>MONTH(Tabla2[[#This Row],[Fecha de creación]])</f>
        <v>10</v>
      </c>
    </row>
    <row r="795" spans="1:14" ht="15" customHeight="1" x14ac:dyDescent="0.25">
      <c r="A795" s="26">
        <v>44111.716307870367</v>
      </c>
      <c r="B795" s="23" t="s">
        <v>0</v>
      </c>
      <c r="C795" s="23" t="s">
        <v>2072</v>
      </c>
      <c r="D795" s="23" t="s">
        <v>2073</v>
      </c>
      <c r="E795" s="23" t="s">
        <v>1</v>
      </c>
      <c r="F795" s="23" t="s">
        <v>22</v>
      </c>
      <c r="G795" s="23" t="s">
        <v>975</v>
      </c>
      <c r="H795" s="2" t="s">
        <v>7745</v>
      </c>
      <c r="I795" s="23" t="s">
        <v>4</v>
      </c>
      <c r="J795" s="23"/>
      <c r="K795" s="23" t="s">
        <v>9712</v>
      </c>
      <c r="L795" s="23"/>
      <c r="M795" s="23">
        <f>YEAR(Tabla2[[#This Row],[Fecha de creación]])</f>
        <v>2020</v>
      </c>
      <c r="N795" s="23">
        <f>MONTH(Tabla2[[#This Row],[Fecha de creación]])</f>
        <v>10</v>
      </c>
    </row>
    <row r="796" spans="1:14" ht="15" customHeight="1" x14ac:dyDescent="0.25">
      <c r="A796" s="26">
        <v>44111.720682870371</v>
      </c>
      <c r="B796" s="23" t="s">
        <v>0</v>
      </c>
      <c r="C796" s="23" t="s">
        <v>2074</v>
      </c>
      <c r="D796" s="23" t="s">
        <v>2075</v>
      </c>
      <c r="E796" s="23" t="s">
        <v>1</v>
      </c>
      <c r="F796" s="23" t="s">
        <v>22</v>
      </c>
      <c r="G796" s="23" t="s">
        <v>975</v>
      </c>
      <c r="H796" s="2" t="s">
        <v>7724</v>
      </c>
      <c r="I796" s="23" t="s">
        <v>43</v>
      </c>
      <c r="J796" s="23"/>
      <c r="K796" s="23" t="s">
        <v>9712</v>
      </c>
      <c r="L796" s="23"/>
      <c r="M796" s="23">
        <f>YEAR(Tabla2[[#This Row],[Fecha de creación]])</f>
        <v>2020</v>
      </c>
      <c r="N796" s="23">
        <f>MONTH(Tabla2[[#This Row],[Fecha de creación]])</f>
        <v>10</v>
      </c>
    </row>
    <row r="797" spans="1:14" ht="15" customHeight="1" x14ac:dyDescent="0.25">
      <c r="A797" s="26">
        <v>44111.721354166664</v>
      </c>
      <c r="B797" s="23" t="s">
        <v>0</v>
      </c>
      <c r="C797" s="23" t="s">
        <v>2076</v>
      </c>
      <c r="D797" s="23" t="s">
        <v>21</v>
      </c>
      <c r="E797" s="23" t="s">
        <v>1</v>
      </c>
      <c r="F797" s="23" t="s">
        <v>7</v>
      </c>
      <c r="G797" s="23" t="s">
        <v>975</v>
      </c>
      <c r="H797" s="2" t="s">
        <v>7744</v>
      </c>
      <c r="I797" s="23" t="s">
        <v>7412</v>
      </c>
      <c r="J797" s="23"/>
      <c r="K797" s="23" t="s">
        <v>9712</v>
      </c>
      <c r="L797" s="23"/>
      <c r="M797" s="23">
        <f>YEAR(Tabla2[[#This Row],[Fecha de creación]])</f>
        <v>2020</v>
      </c>
      <c r="N797" s="23">
        <f>MONTH(Tabla2[[#This Row],[Fecha de creación]])</f>
        <v>10</v>
      </c>
    </row>
    <row r="798" spans="1:14" ht="15" customHeight="1" x14ac:dyDescent="0.25">
      <c r="A798" s="26">
        <v>44111.723668981482</v>
      </c>
      <c r="B798" s="23" t="s">
        <v>0</v>
      </c>
      <c r="C798" s="23" t="s">
        <v>2077</v>
      </c>
      <c r="D798" s="23" t="s">
        <v>49</v>
      </c>
      <c r="E798" s="23" t="s">
        <v>1</v>
      </c>
      <c r="F798" s="23" t="s">
        <v>7</v>
      </c>
      <c r="G798" s="23" t="s">
        <v>975</v>
      </c>
      <c r="H798" s="2" t="s">
        <v>7745</v>
      </c>
      <c r="I798" s="23" t="s">
        <v>43</v>
      </c>
      <c r="J798" s="23"/>
      <c r="K798" s="23" t="s">
        <v>9712</v>
      </c>
      <c r="L798" s="23"/>
      <c r="M798" s="23">
        <f>YEAR(Tabla2[[#This Row],[Fecha de creación]])</f>
        <v>2020</v>
      </c>
      <c r="N798" s="23">
        <f>MONTH(Tabla2[[#This Row],[Fecha de creación]])</f>
        <v>10</v>
      </c>
    </row>
    <row r="799" spans="1:14" ht="15" customHeight="1" x14ac:dyDescent="0.25">
      <c r="A799" s="26">
        <v>44111.724398148152</v>
      </c>
      <c r="B799" s="23" t="s">
        <v>0</v>
      </c>
      <c r="C799" s="23" t="s">
        <v>2078</v>
      </c>
      <c r="D799" s="23" t="s">
        <v>349</v>
      </c>
      <c r="E799" s="23" t="s">
        <v>1</v>
      </c>
      <c r="F799" s="23" t="s">
        <v>7</v>
      </c>
      <c r="G799" s="23" t="s">
        <v>975</v>
      </c>
      <c r="H799" s="2" t="s">
        <v>7731</v>
      </c>
      <c r="I799" s="23" t="s">
        <v>7412</v>
      </c>
      <c r="J799" s="23"/>
      <c r="K799" s="23" t="s">
        <v>9712</v>
      </c>
      <c r="L799" s="23"/>
      <c r="M799" s="23">
        <f>YEAR(Tabla2[[#This Row],[Fecha de creación]])</f>
        <v>2020</v>
      </c>
      <c r="N799" s="23">
        <f>MONTH(Tabla2[[#This Row],[Fecha de creación]])</f>
        <v>10</v>
      </c>
    </row>
    <row r="800" spans="1:14" ht="15" customHeight="1" x14ac:dyDescent="0.25">
      <c r="A800" s="26">
        <v>44112.372743055559</v>
      </c>
      <c r="B800" s="23" t="s">
        <v>189</v>
      </c>
      <c r="C800" s="23" t="s">
        <v>2079</v>
      </c>
      <c r="D800" s="23" t="s">
        <v>131</v>
      </c>
      <c r="E800" s="23" t="s">
        <v>1</v>
      </c>
      <c r="F800" s="23" t="s">
        <v>7</v>
      </c>
      <c r="G800" s="23" t="s">
        <v>975</v>
      </c>
      <c r="H800" s="2" t="s">
        <v>7728</v>
      </c>
      <c r="I800" s="23" t="s">
        <v>1945</v>
      </c>
      <c r="J800" s="23"/>
      <c r="K800" s="23" t="s">
        <v>9712</v>
      </c>
      <c r="L800" s="23"/>
      <c r="M800" s="23">
        <f>YEAR(Tabla2[[#This Row],[Fecha de creación]])</f>
        <v>2020</v>
      </c>
      <c r="N800" s="23">
        <f>MONTH(Tabla2[[#This Row],[Fecha de creación]])</f>
        <v>10</v>
      </c>
    </row>
    <row r="801" spans="1:14" ht="15" customHeight="1" x14ac:dyDescent="0.25">
      <c r="A801" s="26">
        <v>44112.378321759257</v>
      </c>
      <c r="B801" s="23" t="s">
        <v>56</v>
      </c>
      <c r="C801" s="23" t="s">
        <v>2080</v>
      </c>
      <c r="D801" s="23" t="s">
        <v>131</v>
      </c>
      <c r="E801" s="23" t="s">
        <v>1</v>
      </c>
      <c r="F801" s="23" t="s">
        <v>7</v>
      </c>
      <c r="G801" s="23" t="s">
        <v>975</v>
      </c>
      <c r="H801" s="2" t="s">
        <v>7728</v>
      </c>
      <c r="I801" s="23" t="s">
        <v>1963</v>
      </c>
      <c r="J801" s="23"/>
      <c r="K801" s="23" t="s">
        <v>9712</v>
      </c>
      <c r="L801" s="23"/>
      <c r="M801" s="23">
        <f>YEAR(Tabla2[[#This Row],[Fecha de creación]])</f>
        <v>2020</v>
      </c>
      <c r="N801" s="23">
        <f>MONTH(Tabla2[[#This Row],[Fecha de creación]])</f>
        <v>10</v>
      </c>
    </row>
    <row r="802" spans="1:14" ht="15" customHeight="1" x14ac:dyDescent="0.25">
      <c r="A802" s="26">
        <v>44112.384525462963</v>
      </c>
      <c r="B802" s="23" t="s">
        <v>189</v>
      </c>
      <c r="C802" s="23" t="s">
        <v>2081</v>
      </c>
      <c r="D802" s="23" t="s">
        <v>131</v>
      </c>
      <c r="E802" s="23" t="s">
        <v>1</v>
      </c>
      <c r="F802" s="23" t="s">
        <v>7</v>
      </c>
      <c r="G802" s="23" t="s">
        <v>975</v>
      </c>
      <c r="H802" s="2" t="s">
        <v>7728</v>
      </c>
      <c r="I802" s="23" t="s">
        <v>1945</v>
      </c>
      <c r="J802" s="23"/>
      <c r="K802" s="23" t="s">
        <v>9712</v>
      </c>
      <c r="L802" s="23"/>
      <c r="M802" s="23">
        <f>YEAR(Tabla2[[#This Row],[Fecha de creación]])</f>
        <v>2020</v>
      </c>
      <c r="N802" s="23">
        <f>MONTH(Tabla2[[#This Row],[Fecha de creación]])</f>
        <v>10</v>
      </c>
    </row>
    <row r="803" spans="1:14" ht="15" customHeight="1" x14ac:dyDescent="0.25">
      <c r="A803" s="26">
        <v>44112.420949074076</v>
      </c>
      <c r="B803" s="23" t="s">
        <v>56</v>
      </c>
      <c r="C803" s="23" t="s">
        <v>2082</v>
      </c>
      <c r="D803" s="23" t="s">
        <v>131</v>
      </c>
      <c r="E803" s="23" t="s">
        <v>1</v>
      </c>
      <c r="F803" s="23" t="s">
        <v>7</v>
      </c>
      <c r="G803" s="23" t="s">
        <v>975</v>
      </c>
      <c r="H803" s="2" t="s">
        <v>7728</v>
      </c>
      <c r="I803" s="23" t="s">
        <v>1963</v>
      </c>
      <c r="J803" s="23"/>
      <c r="K803" s="23" t="s">
        <v>9712</v>
      </c>
      <c r="L803" s="23"/>
      <c r="M803" s="23">
        <f>YEAR(Tabla2[[#This Row],[Fecha de creación]])</f>
        <v>2020</v>
      </c>
      <c r="N803" s="23">
        <f>MONTH(Tabla2[[#This Row],[Fecha de creación]])</f>
        <v>10</v>
      </c>
    </row>
    <row r="804" spans="1:14" ht="15" customHeight="1" x14ac:dyDescent="0.25">
      <c r="A804" s="26">
        <v>44112.42291666667</v>
      </c>
      <c r="B804" s="23" t="s">
        <v>189</v>
      </c>
      <c r="C804" s="23" t="s">
        <v>2083</v>
      </c>
      <c r="D804" s="23" t="s">
        <v>6</v>
      </c>
      <c r="E804" s="23" t="s">
        <v>1</v>
      </c>
      <c r="F804" s="23" t="s">
        <v>22</v>
      </c>
      <c r="G804" s="23" t="s">
        <v>975</v>
      </c>
      <c r="H804" s="2" t="s">
        <v>7722</v>
      </c>
      <c r="I804" s="23" t="s">
        <v>1945</v>
      </c>
      <c r="J804" s="23"/>
      <c r="K804" s="23" t="s">
        <v>9712</v>
      </c>
      <c r="L804" s="23"/>
      <c r="M804" s="23">
        <f>YEAR(Tabla2[[#This Row],[Fecha de creación]])</f>
        <v>2020</v>
      </c>
      <c r="N804" s="23">
        <f>MONTH(Tabla2[[#This Row],[Fecha de creación]])</f>
        <v>10</v>
      </c>
    </row>
    <row r="805" spans="1:14" ht="15" customHeight="1" x14ac:dyDescent="0.25">
      <c r="A805" s="26">
        <v>44112.432615740741</v>
      </c>
      <c r="B805" s="23" t="s">
        <v>100</v>
      </c>
      <c r="C805" s="23" t="s">
        <v>2084</v>
      </c>
      <c r="D805" s="23" t="s">
        <v>1816</v>
      </c>
      <c r="E805" s="23" t="s">
        <v>1</v>
      </c>
      <c r="F805" s="23" t="s">
        <v>7</v>
      </c>
      <c r="G805" s="23" t="s">
        <v>975</v>
      </c>
      <c r="H805" s="2" t="s">
        <v>7745</v>
      </c>
      <c r="I805" s="23" t="s">
        <v>1653</v>
      </c>
      <c r="J805" s="23"/>
      <c r="K805" s="23" t="s">
        <v>9712</v>
      </c>
      <c r="L805" s="23"/>
      <c r="M805" s="23">
        <f>YEAR(Tabla2[[#This Row],[Fecha de creación]])</f>
        <v>2020</v>
      </c>
      <c r="N805" s="23">
        <f>MONTH(Tabla2[[#This Row],[Fecha de creación]])</f>
        <v>10</v>
      </c>
    </row>
    <row r="806" spans="1:14" ht="15" customHeight="1" x14ac:dyDescent="0.25">
      <c r="A806" s="26">
        <v>44112.43414351852</v>
      </c>
      <c r="B806" s="23" t="s">
        <v>56</v>
      </c>
      <c r="C806" s="23" t="s">
        <v>2085</v>
      </c>
      <c r="D806" s="23" t="s">
        <v>131</v>
      </c>
      <c r="E806" s="23" t="s">
        <v>1</v>
      </c>
      <c r="F806" s="23" t="s">
        <v>7</v>
      </c>
      <c r="G806" s="23" t="s">
        <v>975</v>
      </c>
      <c r="H806" s="2" t="s">
        <v>7728</v>
      </c>
      <c r="I806" s="23" t="s">
        <v>1963</v>
      </c>
      <c r="J806" s="23"/>
      <c r="K806" s="23" t="s">
        <v>9712</v>
      </c>
      <c r="L806" s="23"/>
      <c r="M806" s="23">
        <f>YEAR(Tabla2[[#This Row],[Fecha de creación]])</f>
        <v>2020</v>
      </c>
      <c r="N806" s="23">
        <f>MONTH(Tabla2[[#This Row],[Fecha de creación]])</f>
        <v>10</v>
      </c>
    </row>
    <row r="807" spans="1:14" ht="15" customHeight="1" x14ac:dyDescent="0.25">
      <c r="A807" s="26">
        <v>44112.438807870371</v>
      </c>
      <c r="B807" s="23" t="s">
        <v>19</v>
      </c>
      <c r="C807" s="23" t="s">
        <v>149</v>
      </c>
      <c r="D807" s="23" t="s">
        <v>150</v>
      </c>
      <c r="E807" s="23" t="s">
        <v>1</v>
      </c>
      <c r="F807" s="23" t="s">
        <v>7</v>
      </c>
      <c r="G807" s="23" t="s">
        <v>3</v>
      </c>
      <c r="H807" s="2" t="s">
        <v>7730</v>
      </c>
      <c r="I807" s="23" t="s">
        <v>23</v>
      </c>
      <c r="J807" s="23"/>
      <c r="K807" s="23" t="s">
        <v>9712</v>
      </c>
      <c r="L807" s="23"/>
      <c r="M807" s="23">
        <f>YEAR(Tabla2[[#This Row],[Fecha de creación]])</f>
        <v>2020</v>
      </c>
      <c r="N807" s="23">
        <f>MONTH(Tabla2[[#This Row],[Fecha de creación]])</f>
        <v>10</v>
      </c>
    </row>
    <row r="808" spans="1:14" ht="15" customHeight="1" x14ac:dyDescent="0.25">
      <c r="A808" s="26">
        <v>44112.441342592596</v>
      </c>
      <c r="B808" s="23" t="s">
        <v>100</v>
      </c>
      <c r="C808" s="23" t="s">
        <v>2086</v>
      </c>
      <c r="D808" s="23" t="s">
        <v>2087</v>
      </c>
      <c r="E808" s="23" t="s">
        <v>1</v>
      </c>
      <c r="F808" s="23" t="s">
        <v>22</v>
      </c>
      <c r="G808" s="23" t="s">
        <v>975</v>
      </c>
      <c r="H808" s="2" t="s">
        <v>7745</v>
      </c>
      <c r="I808" s="23" t="s">
        <v>1653</v>
      </c>
      <c r="J808" s="23"/>
      <c r="K808" s="23" t="s">
        <v>9712</v>
      </c>
      <c r="L808" s="23"/>
      <c r="M808" s="23">
        <f>YEAR(Tabla2[[#This Row],[Fecha de creación]])</f>
        <v>2020</v>
      </c>
      <c r="N808" s="23">
        <f>MONTH(Tabla2[[#This Row],[Fecha de creación]])</f>
        <v>10</v>
      </c>
    </row>
    <row r="809" spans="1:14" ht="15" customHeight="1" x14ac:dyDescent="0.25">
      <c r="A809" s="26">
        <v>44112.458773148152</v>
      </c>
      <c r="B809" s="23" t="s">
        <v>0</v>
      </c>
      <c r="C809" s="23" t="s">
        <v>2088</v>
      </c>
      <c r="D809" s="23" t="s">
        <v>586</v>
      </c>
      <c r="E809" s="23" t="s">
        <v>1</v>
      </c>
      <c r="F809" s="23" t="s">
        <v>22</v>
      </c>
      <c r="G809" s="23" t="s">
        <v>975</v>
      </c>
      <c r="H809" s="2" t="s">
        <v>7748</v>
      </c>
      <c r="I809" s="23" t="s">
        <v>43</v>
      </c>
      <c r="J809" s="23"/>
      <c r="K809" s="23" t="s">
        <v>9712</v>
      </c>
      <c r="L809" s="23"/>
      <c r="M809" s="23">
        <f>YEAR(Tabla2[[#This Row],[Fecha de creación]])</f>
        <v>2020</v>
      </c>
      <c r="N809" s="23">
        <f>MONTH(Tabla2[[#This Row],[Fecha de creación]])</f>
        <v>10</v>
      </c>
    </row>
    <row r="810" spans="1:14" ht="15" customHeight="1" x14ac:dyDescent="0.25">
      <c r="A810" s="26">
        <v>44112.464282407411</v>
      </c>
      <c r="B810" s="23" t="s">
        <v>0</v>
      </c>
      <c r="C810" s="23" t="s">
        <v>2089</v>
      </c>
      <c r="D810" s="23" t="s">
        <v>131</v>
      </c>
      <c r="E810" s="23" t="s">
        <v>1</v>
      </c>
      <c r="F810" s="23" t="s">
        <v>7</v>
      </c>
      <c r="G810" s="23" t="s">
        <v>975</v>
      </c>
      <c r="H810" s="2" t="s">
        <v>7728</v>
      </c>
      <c r="I810" s="23" t="s">
        <v>43</v>
      </c>
      <c r="J810" s="23"/>
      <c r="K810" s="23" t="s">
        <v>9712</v>
      </c>
      <c r="L810" s="23"/>
      <c r="M810" s="23">
        <f>YEAR(Tabla2[[#This Row],[Fecha de creación]])</f>
        <v>2020</v>
      </c>
      <c r="N810" s="23">
        <f>MONTH(Tabla2[[#This Row],[Fecha de creación]])</f>
        <v>10</v>
      </c>
    </row>
    <row r="811" spans="1:14" ht="15" customHeight="1" x14ac:dyDescent="0.25">
      <c r="A811" s="26">
        <v>44112.475787037038</v>
      </c>
      <c r="B811" s="23" t="s">
        <v>100</v>
      </c>
      <c r="C811" s="23" t="s">
        <v>2090</v>
      </c>
      <c r="D811" s="23" t="s">
        <v>1777</v>
      </c>
      <c r="E811" s="23" t="s">
        <v>1</v>
      </c>
      <c r="F811" s="23" t="s">
        <v>22</v>
      </c>
      <c r="G811" s="23" t="s">
        <v>975</v>
      </c>
      <c r="H811" s="2" t="s">
        <v>7745</v>
      </c>
      <c r="I811" s="23" t="s">
        <v>1653</v>
      </c>
      <c r="J811" s="23"/>
      <c r="K811" s="23" t="s">
        <v>9712</v>
      </c>
      <c r="L811" s="23"/>
      <c r="M811" s="23">
        <f>YEAR(Tabla2[[#This Row],[Fecha de creación]])</f>
        <v>2020</v>
      </c>
      <c r="N811" s="23">
        <f>MONTH(Tabla2[[#This Row],[Fecha de creación]])</f>
        <v>10</v>
      </c>
    </row>
    <row r="812" spans="1:14" ht="15" customHeight="1" x14ac:dyDescent="0.25">
      <c r="A812" s="26">
        <v>44112.479317129626</v>
      </c>
      <c r="B812" s="23" t="s">
        <v>0</v>
      </c>
      <c r="C812" s="23" t="s">
        <v>2091</v>
      </c>
      <c r="D812" s="23" t="s">
        <v>2092</v>
      </c>
      <c r="E812" s="23" t="s">
        <v>1</v>
      </c>
      <c r="F812" s="23" t="s">
        <v>2</v>
      </c>
      <c r="G812" s="23" t="s">
        <v>975</v>
      </c>
      <c r="H812" s="2" t="s">
        <v>7745</v>
      </c>
      <c r="I812" s="23" t="s">
        <v>4</v>
      </c>
      <c r="J812" s="23"/>
      <c r="K812" s="23" t="s">
        <v>9712</v>
      </c>
      <c r="L812" s="23"/>
      <c r="M812" s="23">
        <f>YEAR(Tabla2[[#This Row],[Fecha de creación]])</f>
        <v>2020</v>
      </c>
      <c r="N812" s="23">
        <f>MONTH(Tabla2[[#This Row],[Fecha de creación]])</f>
        <v>10</v>
      </c>
    </row>
    <row r="813" spans="1:14" ht="15" customHeight="1" x14ac:dyDescent="0.25">
      <c r="A813" s="26">
        <v>44112.488738425927</v>
      </c>
      <c r="B813" s="23" t="s">
        <v>0</v>
      </c>
      <c r="C813" s="23" t="s">
        <v>2093</v>
      </c>
      <c r="D813" s="23" t="s">
        <v>2094</v>
      </c>
      <c r="E813" s="23" t="s">
        <v>1</v>
      </c>
      <c r="F813" s="23" t="s">
        <v>7</v>
      </c>
      <c r="G813" s="23" t="s">
        <v>975</v>
      </c>
      <c r="H813" s="2" t="s">
        <v>7731</v>
      </c>
      <c r="I813" s="23" t="s">
        <v>43</v>
      </c>
      <c r="J813" s="23"/>
      <c r="K813" s="23" t="s">
        <v>9712</v>
      </c>
      <c r="L813" s="23"/>
      <c r="M813" s="23">
        <f>YEAR(Tabla2[[#This Row],[Fecha de creación]])</f>
        <v>2020</v>
      </c>
      <c r="N813" s="23">
        <f>MONTH(Tabla2[[#This Row],[Fecha de creación]])</f>
        <v>10</v>
      </c>
    </row>
    <row r="814" spans="1:14" ht="15" customHeight="1" x14ac:dyDescent="0.25">
      <c r="A814" s="26">
        <v>44112.491689814815</v>
      </c>
      <c r="B814" s="23" t="s">
        <v>0</v>
      </c>
      <c r="C814" s="23" t="s">
        <v>2095</v>
      </c>
      <c r="D814" s="23" t="s">
        <v>2096</v>
      </c>
      <c r="E814" s="23" t="s">
        <v>1</v>
      </c>
      <c r="F814" s="23" t="s">
        <v>22</v>
      </c>
      <c r="G814" s="23" t="s">
        <v>975</v>
      </c>
      <c r="H814" s="2" t="s">
        <v>7737</v>
      </c>
      <c r="I814" s="23" t="s">
        <v>43</v>
      </c>
      <c r="J814" s="23"/>
      <c r="K814" s="23" t="s">
        <v>9712</v>
      </c>
      <c r="L814" s="23"/>
      <c r="M814" s="23">
        <f>YEAR(Tabla2[[#This Row],[Fecha de creación]])</f>
        <v>2020</v>
      </c>
      <c r="N814" s="23">
        <f>MONTH(Tabla2[[#This Row],[Fecha de creación]])</f>
        <v>10</v>
      </c>
    </row>
    <row r="815" spans="1:14" ht="15" customHeight="1" x14ac:dyDescent="0.25">
      <c r="A815" s="26">
        <v>44112.494803240741</v>
      </c>
      <c r="B815" s="23" t="s">
        <v>0</v>
      </c>
      <c r="C815" s="23" t="s">
        <v>2097</v>
      </c>
      <c r="D815" s="23" t="s">
        <v>719</v>
      </c>
      <c r="E815" s="23" t="s">
        <v>1</v>
      </c>
      <c r="F815" s="23" t="s">
        <v>22</v>
      </c>
      <c r="G815" s="23" t="s">
        <v>975</v>
      </c>
      <c r="H815" s="2" t="s">
        <v>7731</v>
      </c>
      <c r="I815" s="23" t="s">
        <v>4</v>
      </c>
      <c r="J815" s="23"/>
      <c r="K815" s="23" t="s">
        <v>9712</v>
      </c>
      <c r="L815" s="23"/>
      <c r="M815" s="23">
        <f>YEAR(Tabla2[[#This Row],[Fecha de creación]])</f>
        <v>2020</v>
      </c>
      <c r="N815" s="23">
        <f>MONTH(Tabla2[[#This Row],[Fecha de creación]])</f>
        <v>10</v>
      </c>
    </row>
    <row r="816" spans="1:14" ht="15" customHeight="1" x14ac:dyDescent="0.25">
      <c r="A816" s="26">
        <v>44112.497777777775</v>
      </c>
      <c r="B816" s="23" t="s">
        <v>0</v>
      </c>
      <c r="C816" s="23" t="s">
        <v>2098</v>
      </c>
      <c r="D816" s="23" t="s">
        <v>1674</v>
      </c>
      <c r="E816" s="23" t="s">
        <v>1</v>
      </c>
      <c r="F816" s="23" t="s">
        <v>22</v>
      </c>
      <c r="G816" s="23" t="s">
        <v>975</v>
      </c>
      <c r="H816" s="2" t="s">
        <v>7737</v>
      </c>
      <c r="I816" s="23" t="s">
        <v>43</v>
      </c>
      <c r="J816" s="23"/>
      <c r="K816" s="23" t="s">
        <v>9712</v>
      </c>
      <c r="L816" s="23"/>
      <c r="M816" s="23">
        <f>YEAR(Tabla2[[#This Row],[Fecha de creación]])</f>
        <v>2020</v>
      </c>
      <c r="N816" s="23">
        <f>MONTH(Tabla2[[#This Row],[Fecha de creación]])</f>
        <v>10</v>
      </c>
    </row>
    <row r="817" spans="1:14" ht="15" customHeight="1" x14ac:dyDescent="0.25">
      <c r="A817" s="26">
        <v>44112.50271990741</v>
      </c>
      <c r="B817" s="23" t="s">
        <v>0</v>
      </c>
      <c r="C817" s="23" t="s">
        <v>2099</v>
      </c>
      <c r="D817" s="23" t="s">
        <v>2100</v>
      </c>
      <c r="E817" s="23" t="s">
        <v>1</v>
      </c>
      <c r="F817" s="23" t="s">
        <v>2</v>
      </c>
      <c r="G817" s="23" t="s">
        <v>975</v>
      </c>
      <c r="H817" s="2" t="s">
        <v>7734</v>
      </c>
      <c r="I817" s="23" t="s">
        <v>43</v>
      </c>
      <c r="J817" s="23"/>
      <c r="K817" s="23" t="s">
        <v>9712</v>
      </c>
      <c r="L817" s="23"/>
      <c r="M817" s="23">
        <f>YEAR(Tabla2[[#This Row],[Fecha de creación]])</f>
        <v>2020</v>
      </c>
      <c r="N817" s="23">
        <f>MONTH(Tabla2[[#This Row],[Fecha de creación]])</f>
        <v>10</v>
      </c>
    </row>
    <row r="818" spans="1:14" ht="15" customHeight="1" x14ac:dyDescent="0.25">
      <c r="A818" s="26">
        <v>44112.505567129629</v>
      </c>
      <c r="B818" s="23" t="s">
        <v>0</v>
      </c>
      <c r="C818" s="23" t="s">
        <v>2101</v>
      </c>
      <c r="D818" s="23" t="s">
        <v>2094</v>
      </c>
      <c r="E818" s="23" t="s">
        <v>1</v>
      </c>
      <c r="F818" s="23" t="s">
        <v>7</v>
      </c>
      <c r="G818" s="23" t="s">
        <v>975</v>
      </c>
      <c r="H818" s="2" t="s">
        <v>7731</v>
      </c>
      <c r="I818" s="23" t="s">
        <v>43</v>
      </c>
      <c r="J818" s="23"/>
      <c r="K818" s="23" t="s">
        <v>9712</v>
      </c>
      <c r="L818" s="23"/>
      <c r="M818" s="23">
        <f>YEAR(Tabla2[[#This Row],[Fecha de creación]])</f>
        <v>2020</v>
      </c>
      <c r="N818" s="23">
        <f>MONTH(Tabla2[[#This Row],[Fecha de creación]])</f>
        <v>10</v>
      </c>
    </row>
    <row r="819" spans="1:14" ht="15" customHeight="1" x14ac:dyDescent="0.25">
      <c r="A819" s="26">
        <v>44112.507893518516</v>
      </c>
      <c r="B819" s="23" t="s">
        <v>0</v>
      </c>
      <c r="C819" s="23" t="s">
        <v>2102</v>
      </c>
      <c r="D819" s="23" t="s">
        <v>719</v>
      </c>
      <c r="E819" s="23" t="s">
        <v>1</v>
      </c>
      <c r="F819" s="23" t="s">
        <v>22</v>
      </c>
      <c r="G819" s="23" t="s">
        <v>975</v>
      </c>
      <c r="H819" s="2" t="s">
        <v>7731</v>
      </c>
      <c r="I819" s="23" t="s">
        <v>4</v>
      </c>
      <c r="J819" s="23"/>
      <c r="K819" s="23" t="s">
        <v>9712</v>
      </c>
      <c r="L819" s="23"/>
      <c r="M819" s="23">
        <f>YEAR(Tabla2[[#This Row],[Fecha de creación]])</f>
        <v>2020</v>
      </c>
      <c r="N819" s="23">
        <f>MONTH(Tabla2[[#This Row],[Fecha de creación]])</f>
        <v>10</v>
      </c>
    </row>
    <row r="820" spans="1:14" ht="15" customHeight="1" x14ac:dyDescent="0.25">
      <c r="A820" s="26">
        <v>44112.512083333335</v>
      </c>
      <c r="B820" s="23" t="s">
        <v>0</v>
      </c>
      <c r="C820" s="23" t="s">
        <v>2103</v>
      </c>
      <c r="D820" s="23" t="s">
        <v>719</v>
      </c>
      <c r="E820" s="23" t="s">
        <v>1</v>
      </c>
      <c r="F820" s="23" t="s">
        <v>22</v>
      </c>
      <c r="G820" s="23" t="s">
        <v>975</v>
      </c>
      <c r="H820" s="2" t="s">
        <v>7745</v>
      </c>
      <c r="I820" s="23" t="s">
        <v>4</v>
      </c>
      <c r="J820" s="23"/>
      <c r="K820" s="23" t="s">
        <v>9712</v>
      </c>
      <c r="L820" s="23"/>
      <c r="M820" s="23">
        <f>YEAR(Tabla2[[#This Row],[Fecha de creación]])</f>
        <v>2020</v>
      </c>
      <c r="N820" s="23">
        <f>MONTH(Tabla2[[#This Row],[Fecha de creación]])</f>
        <v>10</v>
      </c>
    </row>
    <row r="821" spans="1:14" ht="15" customHeight="1" x14ac:dyDescent="0.25">
      <c r="A821" s="26">
        <v>44112.513611111113</v>
      </c>
      <c r="B821" s="23" t="s">
        <v>0</v>
      </c>
      <c r="C821" s="23" t="s">
        <v>2104</v>
      </c>
      <c r="D821" s="23" t="s">
        <v>275</v>
      </c>
      <c r="E821" s="23" t="s">
        <v>1</v>
      </c>
      <c r="F821" s="23" t="s">
        <v>22</v>
      </c>
      <c r="G821" s="23" t="s">
        <v>975</v>
      </c>
      <c r="H821" s="2" t="s">
        <v>7722</v>
      </c>
      <c r="I821" s="23" t="s">
        <v>43</v>
      </c>
      <c r="J821" s="23"/>
      <c r="K821" s="23" t="s">
        <v>9712</v>
      </c>
      <c r="L821" s="23"/>
      <c r="M821" s="23">
        <f>YEAR(Tabla2[[#This Row],[Fecha de creación]])</f>
        <v>2020</v>
      </c>
      <c r="N821" s="23">
        <f>MONTH(Tabla2[[#This Row],[Fecha de creación]])</f>
        <v>10</v>
      </c>
    </row>
    <row r="822" spans="1:14" ht="15" customHeight="1" x14ac:dyDescent="0.25">
      <c r="A822" s="26">
        <v>44112.516377314816</v>
      </c>
      <c r="B822" s="23" t="s">
        <v>0</v>
      </c>
      <c r="C822" s="23" t="s">
        <v>2105</v>
      </c>
      <c r="D822" s="23" t="s">
        <v>275</v>
      </c>
      <c r="E822" s="23" t="s">
        <v>1</v>
      </c>
      <c r="F822" s="23" t="s">
        <v>22</v>
      </c>
      <c r="G822" s="23" t="s">
        <v>975</v>
      </c>
      <c r="H822" s="2" t="s">
        <v>7722</v>
      </c>
      <c r="I822" s="23" t="s">
        <v>43</v>
      </c>
      <c r="J822" s="23"/>
      <c r="K822" s="23" t="s">
        <v>9712</v>
      </c>
      <c r="L822" s="23"/>
      <c r="M822" s="23">
        <f>YEAR(Tabla2[[#This Row],[Fecha de creación]])</f>
        <v>2020</v>
      </c>
      <c r="N822" s="23">
        <f>MONTH(Tabla2[[#This Row],[Fecha de creación]])</f>
        <v>10</v>
      </c>
    </row>
    <row r="823" spans="1:14" ht="15" customHeight="1" x14ac:dyDescent="0.25">
      <c r="A823" s="26">
        <v>44112.518020833333</v>
      </c>
      <c r="B823" s="23" t="s">
        <v>0</v>
      </c>
      <c r="C823" s="23" t="s">
        <v>2106</v>
      </c>
      <c r="D823" s="23" t="s">
        <v>2107</v>
      </c>
      <c r="E823" s="23" t="s">
        <v>1</v>
      </c>
      <c r="F823" s="23" t="s">
        <v>22</v>
      </c>
      <c r="G823" s="23" t="s">
        <v>975</v>
      </c>
      <c r="H823" s="2" t="s">
        <v>7731</v>
      </c>
      <c r="I823" s="23" t="s">
        <v>4</v>
      </c>
      <c r="J823" s="23"/>
      <c r="K823" s="23" t="s">
        <v>9712</v>
      </c>
      <c r="L823" s="23"/>
      <c r="M823" s="23">
        <f>YEAR(Tabla2[[#This Row],[Fecha de creación]])</f>
        <v>2020</v>
      </c>
      <c r="N823" s="23">
        <f>MONTH(Tabla2[[#This Row],[Fecha de creación]])</f>
        <v>10</v>
      </c>
    </row>
    <row r="824" spans="1:14" ht="15" customHeight="1" x14ac:dyDescent="0.25">
      <c r="A824" s="26">
        <v>44112.529409722221</v>
      </c>
      <c r="B824" s="23" t="s">
        <v>0</v>
      </c>
      <c r="C824" s="23" t="s">
        <v>2108</v>
      </c>
      <c r="D824" s="23" t="s">
        <v>146</v>
      </c>
      <c r="E824" s="23" t="s">
        <v>1</v>
      </c>
      <c r="F824" s="23" t="s">
        <v>7</v>
      </c>
      <c r="G824" s="23" t="s">
        <v>975</v>
      </c>
      <c r="H824" s="2" t="s">
        <v>7728</v>
      </c>
      <c r="I824" s="23" t="s">
        <v>43</v>
      </c>
      <c r="J824" s="23"/>
      <c r="K824" s="23" t="s">
        <v>9712</v>
      </c>
      <c r="L824" s="23"/>
      <c r="M824" s="23">
        <f>YEAR(Tabla2[[#This Row],[Fecha de creación]])</f>
        <v>2020</v>
      </c>
      <c r="N824" s="23">
        <f>MONTH(Tabla2[[#This Row],[Fecha de creación]])</f>
        <v>10</v>
      </c>
    </row>
    <row r="825" spans="1:14" ht="15" customHeight="1" x14ac:dyDescent="0.25">
      <c r="A825" s="26">
        <v>44112.537465277775</v>
      </c>
      <c r="B825" s="23" t="s">
        <v>0</v>
      </c>
      <c r="C825" s="23" t="s">
        <v>2109</v>
      </c>
      <c r="D825" s="23" t="s">
        <v>275</v>
      </c>
      <c r="E825" s="23" t="s">
        <v>1</v>
      </c>
      <c r="F825" s="23" t="s">
        <v>22</v>
      </c>
      <c r="G825" s="23" t="s">
        <v>975</v>
      </c>
      <c r="H825" s="2" t="s">
        <v>7722</v>
      </c>
      <c r="I825" s="23" t="s">
        <v>43</v>
      </c>
      <c r="J825" s="23"/>
      <c r="K825" s="23" t="s">
        <v>9712</v>
      </c>
      <c r="L825" s="23"/>
      <c r="M825" s="23">
        <f>YEAR(Tabla2[[#This Row],[Fecha de creación]])</f>
        <v>2020</v>
      </c>
      <c r="N825" s="23">
        <f>MONTH(Tabla2[[#This Row],[Fecha de creación]])</f>
        <v>10</v>
      </c>
    </row>
    <row r="826" spans="1:14" ht="15" customHeight="1" x14ac:dyDescent="0.25">
      <c r="A826" s="26">
        <v>44112.542141203703</v>
      </c>
      <c r="B826" s="23" t="s">
        <v>0</v>
      </c>
      <c r="C826" s="23" t="s">
        <v>2110</v>
      </c>
      <c r="D826" s="23" t="s">
        <v>275</v>
      </c>
      <c r="E826" s="23" t="s">
        <v>1</v>
      </c>
      <c r="F826" s="23" t="s">
        <v>22</v>
      </c>
      <c r="G826" s="23" t="s">
        <v>975</v>
      </c>
      <c r="H826" s="2" t="s">
        <v>7722</v>
      </c>
      <c r="I826" s="23" t="s">
        <v>43</v>
      </c>
      <c r="J826" s="23"/>
      <c r="K826" s="23" t="s">
        <v>9712</v>
      </c>
      <c r="L826" s="23"/>
      <c r="M826" s="23">
        <f>YEAR(Tabla2[[#This Row],[Fecha de creación]])</f>
        <v>2020</v>
      </c>
      <c r="N826" s="23">
        <f>MONTH(Tabla2[[#This Row],[Fecha de creación]])</f>
        <v>10</v>
      </c>
    </row>
    <row r="827" spans="1:14" ht="15" customHeight="1" x14ac:dyDescent="0.25">
      <c r="A827" s="26">
        <v>44112.630983796298</v>
      </c>
      <c r="B827" s="23" t="s">
        <v>0</v>
      </c>
      <c r="C827" s="23" t="s">
        <v>2111</v>
      </c>
      <c r="D827" s="23" t="s">
        <v>275</v>
      </c>
      <c r="E827" s="23" t="s">
        <v>1</v>
      </c>
      <c r="F827" s="23" t="s">
        <v>22</v>
      </c>
      <c r="G827" s="23" t="s">
        <v>975</v>
      </c>
      <c r="H827" s="2" t="s">
        <v>7722</v>
      </c>
      <c r="I827" s="23" t="s">
        <v>43</v>
      </c>
      <c r="J827" s="23"/>
      <c r="K827" s="23" t="s">
        <v>9712</v>
      </c>
      <c r="L827" s="23"/>
      <c r="M827" s="23">
        <f>YEAR(Tabla2[[#This Row],[Fecha de creación]])</f>
        <v>2020</v>
      </c>
      <c r="N827" s="23">
        <f>MONTH(Tabla2[[#This Row],[Fecha de creación]])</f>
        <v>10</v>
      </c>
    </row>
    <row r="828" spans="1:14" ht="15" customHeight="1" x14ac:dyDescent="0.25">
      <c r="A828" s="26">
        <v>44112.633564814816</v>
      </c>
      <c r="B828" s="23" t="s">
        <v>0</v>
      </c>
      <c r="C828" s="23" t="s">
        <v>2112</v>
      </c>
      <c r="D828" s="23" t="s">
        <v>275</v>
      </c>
      <c r="E828" s="23" t="s">
        <v>1</v>
      </c>
      <c r="F828" s="23" t="s">
        <v>22</v>
      </c>
      <c r="G828" s="23" t="s">
        <v>975</v>
      </c>
      <c r="H828" s="2" t="s">
        <v>7722</v>
      </c>
      <c r="I828" s="23" t="s">
        <v>43</v>
      </c>
      <c r="J828" s="23"/>
      <c r="K828" s="23" t="s">
        <v>9712</v>
      </c>
      <c r="L828" s="23"/>
      <c r="M828" s="23">
        <f>YEAR(Tabla2[[#This Row],[Fecha de creación]])</f>
        <v>2020</v>
      </c>
      <c r="N828" s="23">
        <f>MONTH(Tabla2[[#This Row],[Fecha de creación]])</f>
        <v>10</v>
      </c>
    </row>
    <row r="829" spans="1:14" ht="15" customHeight="1" x14ac:dyDescent="0.25">
      <c r="A829" s="26">
        <v>44112.635601851849</v>
      </c>
      <c r="B829" s="23" t="s">
        <v>0</v>
      </c>
      <c r="C829" s="23" t="s">
        <v>2113</v>
      </c>
      <c r="D829" s="23" t="s">
        <v>275</v>
      </c>
      <c r="E829" s="23" t="s">
        <v>1</v>
      </c>
      <c r="F829" s="23" t="s">
        <v>22</v>
      </c>
      <c r="G829" s="23" t="s">
        <v>975</v>
      </c>
      <c r="H829" s="2" t="s">
        <v>7722</v>
      </c>
      <c r="I829" s="23" t="s">
        <v>43</v>
      </c>
      <c r="J829" s="23"/>
      <c r="K829" s="23" t="s">
        <v>9712</v>
      </c>
      <c r="L829" s="23"/>
      <c r="M829" s="23">
        <f>YEAR(Tabla2[[#This Row],[Fecha de creación]])</f>
        <v>2020</v>
      </c>
      <c r="N829" s="23">
        <f>MONTH(Tabla2[[#This Row],[Fecha de creación]])</f>
        <v>10</v>
      </c>
    </row>
    <row r="830" spans="1:14" ht="15" customHeight="1" x14ac:dyDescent="0.25">
      <c r="A830" s="26">
        <v>44112.638136574074</v>
      </c>
      <c r="B830" s="23" t="s">
        <v>0</v>
      </c>
      <c r="C830" s="23" t="s">
        <v>2114</v>
      </c>
      <c r="D830" s="23" t="s">
        <v>275</v>
      </c>
      <c r="E830" s="23" t="s">
        <v>1</v>
      </c>
      <c r="F830" s="23" t="s">
        <v>22</v>
      </c>
      <c r="G830" s="23" t="s">
        <v>975</v>
      </c>
      <c r="H830" s="2" t="s">
        <v>7722</v>
      </c>
      <c r="I830" s="23" t="s">
        <v>43</v>
      </c>
      <c r="J830" s="23"/>
      <c r="K830" s="23" t="s">
        <v>9712</v>
      </c>
      <c r="L830" s="23"/>
      <c r="M830" s="23">
        <f>YEAR(Tabla2[[#This Row],[Fecha de creación]])</f>
        <v>2020</v>
      </c>
      <c r="N830" s="23">
        <f>MONTH(Tabla2[[#This Row],[Fecha de creación]])</f>
        <v>10</v>
      </c>
    </row>
    <row r="831" spans="1:14" ht="15" customHeight="1" x14ac:dyDescent="0.25">
      <c r="A831" s="26">
        <v>44112.650740740741</v>
      </c>
      <c r="B831" s="23" t="s">
        <v>19</v>
      </c>
      <c r="C831" s="23" t="s">
        <v>2115</v>
      </c>
      <c r="D831" s="23" t="s">
        <v>2116</v>
      </c>
      <c r="E831" s="23" t="s">
        <v>1</v>
      </c>
      <c r="F831" s="23" t="s">
        <v>22</v>
      </c>
      <c r="G831" s="23" t="s">
        <v>975</v>
      </c>
      <c r="H831" s="2" t="s">
        <v>7744</v>
      </c>
      <c r="I831" s="23" t="s">
        <v>23</v>
      </c>
      <c r="J831" s="23"/>
      <c r="K831" s="23" t="s">
        <v>9712</v>
      </c>
      <c r="L831" s="23"/>
      <c r="M831" s="23">
        <f>YEAR(Tabla2[[#This Row],[Fecha de creación]])</f>
        <v>2020</v>
      </c>
      <c r="N831" s="23">
        <f>MONTH(Tabla2[[#This Row],[Fecha de creación]])</f>
        <v>10</v>
      </c>
    </row>
    <row r="832" spans="1:14" ht="15" customHeight="1" x14ac:dyDescent="0.25">
      <c r="A832" s="26">
        <v>44112.692800925928</v>
      </c>
      <c r="B832" s="23" t="s">
        <v>0</v>
      </c>
      <c r="C832" s="23" t="s">
        <v>2117</v>
      </c>
      <c r="D832" s="23" t="s">
        <v>110</v>
      </c>
      <c r="E832" s="23" t="s">
        <v>1</v>
      </c>
      <c r="F832" s="23" t="s">
        <v>7</v>
      </c>
      <c r="G832" s="23" t="s">
        <v>975</v>
      </c>
      <c r="H832" s="2" t="s">
        <v>7731</v>
      </c>
      <c r="I832" s="23" t="s">
        <v>43</v>
      </c>
      <c r="J832" s="23"/>
      <c r="K832" s="23" t="s">
        <v>9712</v>
      </c>
      <c r="L832" s="23"/>
      <c r="M832" s="23">
        <f>YEAR(Tabla2[[#This Row],[Fecha de creación]])</f>
        <v>2020</v>
      </c>
      <c r="N832" s="23">
        <f>MONTH(Tabla2[[#This Row],[Fecha de creación]])</f>
        <v>10</v>
      </c>
    </row>
    <row r="833" spans="1:14" ht="15" customHeight="1" x14ac:dyDescent="0.25">
      <c r="A833" s="26">
        <v>44112.716550925928</v>
      </c>
      <c r="B833" s="23" t="s">
        <v>0</v>
      </c>
      <c r="C833" s="23" t="s">
        <v>2118</v>
      </c>
      <c r="D833" s="23" t="s">
        <v>123</v>
      </c>
      <c r="E833" s="23" t="s">
        <v>1</v>
      </c>
      <c r="F833" s="23" t="s">
        <v>7</v>
      </c>
      <c r="G833" s="23" t="s">
        <v>975</v>
      </c>
      <c r="H833" s="2" t="s">
        <v>7751</v>
      </c>
      <c r="I833" s="23" t="s">
        <v>43</v>
      </c>
      <c r="J833" s="23"/>
      <c r="K833" s="23" t="s">
        <v>9712</v>
      </c>
      <c r="L833" s="23"/>
      <c r="M833" s="23">
        <f>YEAR(Tabla2[[#This Row],[Fecha de creación]])</f>
        <v>2020</v>
      </c>
      <c r="N833" s="23">
        <f>MONTH(Tabla2[[#This Row],[Fecha de creación]])</f>
        <v>10</v>
      </c>
    </row>
    <row r="834" spans="1:14" ht="15" customHeight="1" x14ac:dyDescent="0.25">
      <c r="A834" s="26">
        <v>44112.718449074076</v>
      </c>
      <c r="B834" s="23" t="s">
        <v>0</v>
      </c>
      <c r="C834" s="23" t="s">
        <v>2119</v>
      </c>
      <c r="D834" s="23" t="s">
        <v>152</v>
      </c>
      <c r="E834" s="23" t="s">
        <v>1</v>
      </c>
      <c r="F834" s="23" t="s">
        <v>7</v>
      </c>
      <c r="G834" s="23" t="s">
        <v>975</v>
      </c>
      <c r="H834" s="2" t="s">
        <v>7731</v>
      </c>
      <c r="I834" s="23" t="s">
        <v>43</v>
      </c>
      <c r="J834" s="23"/>
      <c r="K834" s="23" t="s">
        <v>9712</v>
      </c>
      <c r="L834" s="23"/>
      <c r="M834" s="23">
        <f>YEAR(Tabla2[[#This Row],[Fecha de creación]])</f>
        <v>2020</v>
      </c>
      <c r="N834" s="23">
        <f>MONTH(Tabla2[[#This Row],[Fecha de creación]])</f>
        <v>10</v>
      </c>
    </row>
    <row r="835" spans="1:14" ht="15" customHeight="1" x14ac:dyDescent="0.25">
      <c r="A835" s="26">
        <v>44112.720405092594</v>
      </c>
      <c r="B835" s="23" t="s">
        <v>0</v>
      </c>
      <c r="C835" s="23" t="s">
        <v>2120</v>
      </c>
      <c r="D835" s="23" t="s">
        <v>131</v>
      </c>
      <c r="E835" s="23" t="s">
        <v>1</v>
      </c>
      <c r="F835" s="23" t="s">
        <v>7</v>
      </c>
      <c r="G835" s="23" t="s">
        <v>975</v>
      </c>
      <c r="H835" s="2" t="s">
        <v>7728</v>
      </c>
      <c r="I835" s="23" t="s">
        <v>43</v>
      </c>
      <c r="J835" s="23"/>
      <c r="K835" s="23" t="s">
        <v>9712</v>
      </c>
      <c r="L835" s="23"/>
      <c r="M835" s="23">
        <f>YEAR(Tabla2[[#This Row],[Fecha de creación]])</f>
        <v>2020</v>
      </c>
      <c r="N835" s="23">
        <f>MONTH(Tabla2[[#This Row],[Fecha de creación]])</f>
        <v>10</v>
      </c>
    </row>
    <row r="836" spans="1:14" ht="15" customHeight="1" x14ac:dyDescent="0.25">
      <c r="A836" s="26">
        <v>44112.723506944443</v>
      </c>
      <c r="B836" s="23" t="s">
        <v>0</v>
      </c>
      <c r="C836" s="23" t="s">
        <v>151</v>
      </c>
      <c r="D836" s="23" t="s">
        <v>152</v>
      </c>
      <c r="E836" s="23" t="s">
        <v>1</v>
      </c>
      <c r="F836" s="23" t="s">
        <v>7</v>
      </c>
      <c r="G836" s="23" t="s">
        <v>3</v>
      </c>
      <c r="H836" s="2" t="s">
        <v>7731</v>
      </c>
      <c r="I836" s="23" t="s">
        <v>43</v>
      </c>
      <c r="J836" s="23"/>
      <c r="K836" s="23" t="s">
        <v>9712</v>
      </c>
      <c r="L836" s="23"/>
      <c r="M836" s="23">
        <f>YEAR(Tabla2[[#This Row],[Fecha de creación]])</f>
        <v>2020</v>
      </c>
      <c r="N836" s="23">
        <f>MONTH(Tabla2[[#This Row],[Fecha de creación]])</f>
        <v>10</v>
      </c>
    </row>
    <row r="837" spans="1:14" ht="15" customHeight="1" x14ac:dyDescent="0.25">
      <c r="A837" s="26">
        <v>44112.778969907406</v>
      </c>
      <c r="B837" s="23" t="s">
        <v>0</v>
      </c>
      <c r="C837" s="23" t="s">
        <v>2121</v>
      </c>
      <c r="D837" s="23" t="s">
        <v>2122</v>
      </c>
      <c r="E837" s="23" t="s">
        <v>1</v>
      </c>
      <c r="F837" s="23" t="s">
        <v>7</v>
      </c>
      <c r="G837" s="23" t="s">
        <v>975</v>
      </c>
      <c r="H837" s="2" t="s">
        <v>7746</v>
      </c>
      <c r="I837" s="23" t="s">
        <v>4</v>
      </c>
      <c r="J837" s="23"/>
      <c r="K837" s="23" t="s">
        <v>9712</v>
      </c>
      <c r="L837" s="23"/>
      <c r="M837" s="23">
        <f>YEAR(Tabla2[[#This Row],[Fecha de creación]])</f>
        <v>2020</v>
      </c>
      <c r="N837" s="23">
        <f>MONTH(Tabla2[[#This Row],[Fecha de creación]])</f>
        <v>10</v>
      </c>
    </row>
    <row r="838" spans="1:14" ht="15" customHeight="1" x14ac:dyDescent="0.25">
      <c r="A838" s="26">
        <v>44112.784074074072</v>
      </c>
      <c r="B838" s="23" t="s">
        <v>0</v>
      </c>
      <c r="C838" s="23" t="s">
        <v>2123</v>
      </c>
      <c r="D838" s="23" t="s">
        <v>2124</v>
      </c>
      <c r="E838" s="23" t="s">
        <v>1</v>
      </c>
      <c r="F838" s="23" t="s">
        <v>22</v>
      </c>
      <c r="G838" s="23" t="s">
        <v>975</v>
      </c>
      <c r="H838" s="2" t="s">
        <v>7745</v>
      </c>
      <c r="I838" s="23" t="s">
        <v>4</v>
      </c>
      <c r="J838" s="23"/>
      <c r="K838" s="23" t="s">
        <v>9712</v>
      </c>
      <c r="L838" s="23"/>
      <c r="M838" s="23">
        <f>YEAR(Tabla2[[#This Row],[Fecha de creación]])</f>
        <v>2020</v>
      </c>
      <c r="N838" s="23">
        <f>MONTH(Tabla2[[#This Row],[Fecha de creación]])</f>
        <v>10</v>
      </c>
    </row>
    <row r="839" spans="1:14" ht="15" customHeight="1" x14ac:dyDescent="0.25">
      <c r="A839" s="26">
        <v>44112.79074074074</v>
      </c>
      <c r="B839" s="23" t="s">
        <v>0</v>
      </c>
      <c r="C839" s="23" t="s">
        <v>2125</v>
      </c>
      <c r="D839" s="23" t="s">
        <v>2126</v>
      </c>
      <c r="E839" s="23" t="s">
        <v>1</v>
      </c>
      <c r="F839" s="23" t="s">
        <v>2</v>
      </c>
      <c r="G839" s="23" t="s">
        <v>975</v>
      </c>
      <c r="H839" s="2" t="s">
        <v>7745</v>
      </c>
      <c r="I839" s="23" t="s">
        <v>4</v>
      </c>
      <c r="J839" s="23"/>
      <c r="K839" s="23" t="s">
        <v>9712</v>
      </c>
      <c r="L839" s="23"/>
      <c r="M839" s="23">
        <f>YEAR(Tabla2[[#This Row],[Fecha de creación]])</f>
        <v>2020</v>
      </c>
      <c r="N839" s="23">
        <f>MONTH(Tabla2[[#This Row],[Fecha de creación]])</f>
        <v>10</v>
      </c>
    </row>
    <row r="840" spans="1:14" ht="15" customHeight="1" x14ac:dyDescent="0.25">
      <c r="A840" s="26">
        <v>44113.372939814813</v>
      </c>
      <c r="B840" s="23" t="s">
        <v>56</v>
      </c>
      <c r="C840" s="23" t="s">
        <v>2127</v>
      </c>
      <c r="D840" s="23" t="s">
        <v>131</v>
      </c>
      <c r="E840" s="23" t="s">
        <v>1</v>
      </c>
      <c r="F840" s="23" t="s">
        <v>7</v>
      </c>
      <c r="G840" s="23" t="s">
        <v>975</v>
      </c>
      <c r="H840" s="2" t="s">
        <v>7728</v>
      </c>
      <c r="I840" s="23" t="s">
        <v>1963</v>
      </c>
      <c r="J840" s="23"/>
      <c r="K840" s="23" t="s">
        <v>9712</v>
      </c>
      <c r="L840" s="23"/>
      <c r="M840" s="23">
        <f>YEAR(Tabla2[[#This Row],[Fecha de creación]])</f>
        <v>2020</v>
      </c>
      <c r="N840" s="23">
        <f>MONTH(Tabla2[[#This Row],[Fecha de creación]])</f>
        <v>10</v>
      </c>
    </row>
    <row r="841" spans="1:14" ht="15" customHeight="1" x14ac:dyDescent="0.25">
      <c r="A841" s="26">
        <v>44113.391805555555</v>
      </c>
      <c r="B841" s="23" t="s">
        <v>0</v>
      </c>
      <c r="C841" s="23" t="s">
        <v>2128</v>
      </c>
      <c r="D841" s="23" t="s">
        <v>110</v>
      </c>
      <c r="E841" s="23" t="s">
        <v>1</v>
      </c>
      <c r="F841" s="23" t="s">
        <v>7</v>
      </c>
      <c r="G841" s="23" t="s">
        <v>975</v>
      </c>
      <c r="H841" s="2" t="s">
        <v>7731</v>
      </c>
      <c r="I841" s="23" t="s">
        <v>43</v>
      </c>
      <c r="J841" s="23"/>
      <c r="K841" s="23" t="s">
        <v>9712</v>
      </c>
      <c r="L841" s="23"/>
      <c r="M841" s="23">
        <f>YEAR(Tabla2[[#This Row],[Fecha de creación]])</f>
        <v>2020</v>
      </c>
      <c r="N841" s="23">
        <f>MONTH(Tabla2[[#This Row],[Fecha de creación]])</f>
        <v>10</v>
      </c>
    </row>
    <row r="842" spans="1:14" ht="15" customHeight="1" x14ac:dyDescent="0.25">
      <c r="A842" s="26">
        <v>44113.39570601852</v>
      </c>
      <c r="B842" s="23" t="s">
        <v>0</v>
      </c>
      <c r="C842" s="23" t="s">
        <v>2129</v>
      </c>
      <c r="D842" s="23" t="s">
        <v>152</v>
      </c>
      <c r="E842" s="23" t="s">
        <v>1</v>
      </c>
      <c r="F842" s="23" t="s">
        <v>7</v>
      </c>
      <c r="G842" s="23" t="s">
        <v>975</v>
      </c>
      <c r="H842" s="2" t="s">
        <v>7731</v>
      </c>
      <c r="I842" s="23" t="s">
        <v>43</v>
      </c>
      <c r="J842" s="23"/>
      <c r="K842" s="23" t="s">
        <v>9712</v>
      </c>
      <c r="L842" s="23"/>
      <c r="M842" s="23">
        <f>YEAR(Tabla2[[#This Row],[Fecha de creación]])</f>
        <v>2020</v>
      </c>
      <c r="N842" s="23">
        <f>MONTH(Tabla2[[#This Row],[Fecha de creación]])</f>
        <v>10</v>
      </c>
    </row>
    <row r="843" spans="1:14" ht="15" customHeight="1" x14ac:dyDescent="0.25">
      <c r="A843" s="26">
        <v>44113.407256944447</v>
      </c>
      <c r="B843" s="23" t="s">
        <v>100</v>
      </c>
      <c r="C843" s="23" t="s">
        <v>2130</v>
      </c>
      <c r="D843" s="23" t="s">
        <v>6</v>
      </c>
      <c r="E843" s="23" t="s">
        <v>1</v>
      </c>
      <c r="F843" s="23" t="s">
        <v>7</v>
      </c>
      <c r="G843" s="23" t="s">
        <v>975</v>
      </c>
      <c r="H843" s="2" t="s">
        <v>7722</v>
      </c>
      <c r="I843" s="23" t="s">
        <v>1653</v>
      </c>
      <c r="J843" s="23"/>
      <c r="K843" s="23" t="s">
        <v>9712</v>
      </c>
      <c r="L843" s="23"/>
      <c r="M843" s="23">
        <f>YEAR(Tabla2[[#This Row],[Fecha de creación]])</f>
        <v>2020</v>
      </c>
      <c r="N843" s="23">
        <f>MONTH(Tabla2[[#This Row],[Fecha de creación]])</f>
        <v>10</v>
      </c>
    </row>
    <row r="844" spans="1:14" ht="15" customHeight="1" x14ac:dyDescent="0.25">
      <c r="A844" s="26">
        <v>44113.410150462965</v>
      </c>
      <c r="B844" s="23" t="s">
        <v>0</v>
      </c>
      <c r="C844" s="23" t="s">
        <v>2131</v>
      </c>
      <c r="D844" s="23" t="s">
        <v>49</v>
      </c>
      <c r="E844" s="23" t="s">
        <v>1</v>
      </c>
      <c r="F844" s="23" t="s">
        <v>7</v>
      </c>
      <c r="G844" s="23" t="s">
        <v>975</v>
      </c>
      <c r="H844" s="2" t="s">
        <v>7745</v>
      </c>
      <c r="I844" s="23" t="s">
        <v>43</v>
      </c>
      <c r="J844" s="23"/>
      <c r="K844" s="23" t="s">
        <v>9712</v>
      </c>
      <c r="L844" s="23"/>
      <c r="M844" s="23">
        <f>YEAR(Tabla2[[#This Row],[Fecha de creación]])</f>
        <v>2020</v>
      </c>
      <c r="N844" s="23">
        <f>MONTH(Tabla2[[#This Row],[Fecha de creación]])</f>
        <v>10</v>
      </c>
    </row>
    <row r="845" spans="1:14" ht="15" customHeight="1" x14ac:dyDescent="0.25">
      <c r="A845" s="26">
        <v>44113.422268518516</v>
      </c>
      <c r="B845" s="23" t="s">
        <v>56</v>
      </c>
      <c r="C845" s="23" t="s">
        <v>2132</v>
      </c>
      <c r="D845" s="23" t="s">
        <v>131</v>
      </c>
      <c r="E845" s="23" t="s">
        <v>1</v>
      </c>
      <c r="F845" s="23" t="s">
        <v>7</v>
      </c>
      <c r="G845" s="23" t="s">
        <v>975</v>
      </c>
      <c r="H845" s="2" t="s">
        <v>7728</v>
      </c>
      <c r="I845" s="23" t="s">
        <v>1963</v>
      </c>
      <c r="J845" s="23"/>
      <c r="K845" s="23" t="s">
        <v>9712</v>
      </c>
      <c r="L845" s="23"/>
      <c r="M845" s="23">
        <f>YEAR(Tabla2[[#This Row],[Fecha de creación]])</f>
        <v>2020</v>
      </c>
      <c r="N845" s="23">
        <f>MONTH(Tabla2[[#This Row],[Fecha de creación]])</f>
        <v>10</v>
      </c>
    </row>
    <row r="846" spans="1:14" ht="15" customHeight="1" x14ac:dyDescent="0.25">
      <c r="A846" s="26">
        <v>44113.439479166664</v>
      </c>
      <c r="B846" s="23" t="s">
        <v>100</v>
      </c>
      <c r="C846" s="23" t="s">
        <v>2133</v>
      </c>
      <c r="D846" s="23" t="s">
        <v>2134</v>
      </c>
      <c r="E846" s="23" t="s">
        <v>1</v>
      </c>
      <c r="F846" s="23" t="s">
        <v>7</v>
      </c>
      <c r="G846" s="23" t="s">
        <v>975</v>
      </c>
      <c r="H846" s="2" t="s">
        <v>7745</v>
      </c>
      <c r="I846" s="23" t="s">
        <v>1653</v>
      </c>
      <c r="J846" s="23"/>
      <c r="K846" s="23" t="s">
        <v>9712</v>
      </c>
      <c r="L846" s="23"/>
      <c r="M846" s="23">
        <f>YEAR(Tabla2[[#This Row],[Fecha de creación]])</f>
        <v>2020</v>
      </c>
      <c r="N846" s="23">
        <f>MONTH(Tabla2[[#This Row],[Fecha de creación]])</f>
        <v>10</v>
      </c>
    </row>
    <row r="847" spans="1:14" ht="15" customHeight="1" x14ac:dyDescent="0.25">
      <c r="A847" s="26">
        <v>44113.461365740739</v>
      </c>
      <c r="B847" s="23" t="s">
        <v>0</v>
      </c>
      <c r="C847" s="23" t="s">
        <v>2135</v>
      </c>
      <c r="D847" s="23" t="s">
        <v>2136</v>
      </c>
      <c r="E847" s="23" t="s">
        <v>1</v>
      </c>
      <c r="F847" s="23" t="s">
        <v>22</v>
      </c>
      <c r="G847" s="23" t="s">
        <v>975</v>
      </c>
      <c r="H847" s="2" t="s">
        <v>7744</v>
      </c>
      <c r="I847" s="23" t="s">
        <v>43</v>
      </c>
      <c r="J847" s="23"/>
      <c r="K847" s="23" t="s">
        <v>9712</v>
      </c>
      <c r="L847" s="23"/>
      <c r="M847" s="23">
        <f>YEAR(Tabla2[[#This Row],[Fecha de creación]])</f>
        <v>2020</v>
      </c>
      <c r="N847" s="23">
        <f>MONTH(Tabla2[[#This Row],[Fecha de creación]])</f>
        <v>10</v>
      </c>
    </row>
    <row r="848" spans="1:14" ht="15" customHeight="1" x14ac:dyDescent="0.25">
      <c r="A848" s="26">
        <v>44113.472638888888</v>
      </c>
      <c r="B848" s="23" t="s">
        <v>0</v>
      </c>
      <c r="C848" s="23" t="s">
        <v>2137</v>
      </c>
      <c r="D848" s="23" t="s">
        <v>1816</v>
      </c>
      <c r="E848" s="23" t="s">
        <v>1</v>
      </c>
      <c r="F848" s="23" t="s">
        <v>7</v>
      </c>
      <c r="G848" s="23" t="s">
        <v>975</v>
      </c>
      <c r="H848" s="2" t="s">
        <v>7745</v>
      </c>
      <c r="I848" s="23" t="s">
        <v>4</v>
      </c>
      <c r="J848" s="23"/>
      <c r="K848" s="23" t="s">
        <v>9712</v>
      </c>
      <c r="L848" s="23"/>
      <c r="M848" s="23">
        <f>YEAR(Tabla2[[#This Row],[Fecha de creación]])</f>
        <v>2020</v>
      </c>
      <c r="N848" s="23">
        <f>MONTH(Tabla2[[#This Row],[Fecha de creación]])</f>
        <v>10</v>
      </c>
    </row>
    <row r="849" spans="1:14" ht="15" customHeight="1" x14ac:dyDescent="0.25">
      <c r="A849" s="26">
        <v>44113.513703703706</v>
      </c>
      <c r="B849" s="23" t="s">
        <v>56</v>
      </c>
      <c r="C849" s="23" t="s">
        <v>2138</v>
      </c>
      <c r="D849" s="23" t="s">
        <v>133</v>
      </c>
      <c r="E849" s="23" t="s">
        <v>1</v>
      </c>
      <c r="F849" s="23" t="s">
        <v>7</v>
      </c>
      <c r="G849" s="23" t="s">
        <v>975</v>
      </c>
      <c r="H849" s="2" t="s">
        <v>7748</v>
      </c>
      <c r="I849" s="23" t="s">
        <v>1963</v>
      </c>
      <c r="J849" s="23"/>
      <c r="K849" s="23" t="s">
        <v>9712</v>
      </c>
      <c r="L849" s="23"/>
      <c r="M849" s="23">
        <f>YEAR(Tabla2[[#This Row],[Fecha de creación]])</f>
        <v>2020</v>
      </c>
      <c r="N849" s="23">
        <f>MONTH(Tabla2[[#This Row],[Fecha de creación]])</f>
        <v>10</v>
      </c>
    </row>
    <row r="850" spans="1:14" ht="15" customHeight="1" x14ac:dyDescent="0.25">
      <c r="A850" s="26">
        <v>44113.519803240742</v>
      </c>
      <c r="B850" s="23" t="s">
        <v>0</v>
      </c>
      <c r="C850" s="23" t="s">
        <v>2139</v>
      </c>
      <c r="D850" s="23" t="s">
        <v>49</v>
      </c>
      <c r="E850" s="23" t="s">
        <v>1</v>
      </c>
      <c r="F850" s="23" t="s">
        <v>7</v>
      </c>
      <c r="G850" s="23" t="s">
        <v>975</v>
      </c>
      <c r="H850" s="2" t="s">
        <v>7745</v>
      </c>
      <c r="I850" s="23" t="s">
        <v>43</v>
      </c>
      <c r="J850" s="23"/>
      <c r="K850" s="23" t="s">
        <v>9712</v>
      </c>
      <c r="L850" s="23"/>
      <c r="M850" s="23">
        <f>YEAR(Tabla2[[#This Row],[Fecha de creación]])</f>
        <v>2020</v>
      </c>
      <c r="N850" s="23">
        <f>MONTH(Tabla2[[#This Row],[Fecha de creación]])</f>
        <v>10</v>
      </c>
    </row>
    <row r="851" spans="1:14" ht="15" customHeight="1" x14ac:dyDescent="0.25">
      <c r="A851" s="26">
        <v>44113.525150462963</v>
      </c>
      <c r="B851" s="23" t="s">
        <v>0</v>
      </c>
      <c r="C851" s="23" t="s">
        <v>2140</v>
      </c>
      <c r="D851" s="23" t="s">
        <v>49</v>
      </c>
      <c r="E851" s="23" t="s">
        <v>1</v>
      </c>
      <c r="F851" s="23" t="s">
        <v>7</v>
      </c>
      <c r="G851" s="23" t="s">
        <v>975</v>
      </c>
      <c r="H851" s="2" t="s">
        <v>7745</v>
      </c>
      <c r="I851" s="23" t="s">
        <v>43</v>
      </c>
      <c r="J851" s="23"/>
      <c r="K851" s="23" t="s">
        <v>9712</v>
      </c>
      <c r="L851" s="23"/>
      <c r="M851" s="23">
        <f>YEAR(Tabla2[[#This Row],[Fecha de creación]])</f>
        <v>2020</v>
      </c>
      <c r="N851" s="23">
        <f>MONTH(Tabla2[[#This Row],[Fecha de creación]])</f>
        <v>10</v>
      </c>
    </row>
    <row r="852" spans="1:14" ht="15" customHeight="1" x14ac:dyDescent="0.25">
      <c r="A852" s="26">
        <v>44113.529074074075</v>
      </c>
      <c r="B852" s="23" t="s">
        <v>189</v>
      </c>
      <c r="C852" s="23" t="s">
        <v>2141</v>
      </c>
      <c r="D852" s="23" t="s">
        <v>131</v>
      </c>
      <c r="E852" s="23" t="s">
        <v>1</v>
      </c>
      <c r="F852" s="23" t="s">
        <v>7</v>
      </c>
      <c r="G852" s="23" t="s">
        <v>975</v>
      </c>
      <c r="H852" s="2" t="s">
        <v>7728</v>
      </c>
      <c r="I852" s="23" t="s">
        <v>1945</v>
      </c>
      <c r="J852" s="23"/>
      <c r="K852" s="23" t="s">
        <v>9712</v>
      </c>
      <c r="L852" s="23"/>
      <c r="M852" s="23">
        <f>YEAR(Tabla2[[#This Row],[Fecha de creación]])</f>
        <v>2020</v>
      </c>
      <c r="N852" s="23">
        <f>MONTH(Tabla2[[#This Row],[Fecha de creación]])</f>
        <v>10</v>
      </c>
    </row>
    <row r="853" spans="1:14" ht="15" customHeight="1" x14ac:dyDescent="0.25">
      <c r="A853" s="26">
        <v>44113.701898148145</v>
      </c>
      <c r="B853" s="23" t="s">
        <v>189</v>
      </c>
      <c r="C853" s="23" t="s">
        <v>2142</v>
      </c>
      <c r="D853" s="23" t="s">
        <v>6</v>
      </c>
      <c r="E853" s="23" t="s">
        <v>1</v>
      </c>
      <c r="F853" s="23" t="s">
        <v>7</v>
      </c>
      <c r="G853" s="23" t="s">
        <v>975</v>
      </c>
      <c r="H853" s="2" t="s">
        <v>7722</v>
      </c>
      <c r="I853" s="23" t="s">
        <v>1945</v>
      </c>
      <c r="J853" s="23"/>
      <c r="K853" s="23" t="s">
        <v>9712</v>
      </c>
      <c r="L853" s="23"/>
      <c r="M853" s="23">
        <f>YEAR(Tabla2[[#This Row],[Fecha de creación]])</f>
        <v>2020</v>
      </c>
      <c r="N853" s="23">
        <f>MONTH(Tabla2[[#This Row],[Fecha de creación]])</f>
        <v>10</v>
      </c>
    </row>
    <row r="854" spans="1:14" ht="15" customHeight="1" x14ac:dyDescent="0.25">
      <c r="A854" s="26">
        <v>44113.709270833337</v>
      </c>
      <c r="B854" s="23" t="s">
        <v>100</v>
      </c>
      <c r="C854" s="23" t="s">
        <v>153</v>
      </c>
      <c r="D854" s="23" t="s">
        <v>154</v>
      </c>
      <c r="E854" s="23" t="s">
        <v>1</v>
      </c>
      <c r="F854" s="23" t="s">
        <v>2</v>
      </c>
      <c r="G854" s="23" t="s">
        <v>3</v>
      </c>
      <c r="H854" s="2" t="s">
        <v>7745</v>
      </c>
      <c r="I854" s="23" t="s">
        <v>1653</v>
      </c>
      <c r="J854" s="23"/>
      <c r="K854" s="23" t="s">
        <v>9536</v>
      </c>
      <c r="L854" s="23"/>
      <c r="M854" s="23">
        <f>YEAR(Tabla2[[#This Row],[Fecha de creación]])</f>
        <v>2020</v>
      </c>
      <c r="N854" s="23">
        <f>MONTH(Tabla2[[#This Row],[Fecha de creación]])</f>
        <v>10</v>
      </c>
    </row>
    <row r="855" spans="1:14" ht="15" customHeight="1" x14ac:dyDescent="0.25">
      <c r="A855" s="26">
        <v>44113.70957175926</v>
      </c>
      <c r="B855" s="23" t="s">
        <v>189</v>
      </c>
      <c r="C855" s="23" t="s">
        <v>2143</v>
      </c>
      <c r="D855" s="23" t="s">
        <v>131</v>
      </c>
      <c r="E855" s="23" t="s">
        <v>1</v>
      </c>
      <c r="F855" s="23" t="s">
        <v>7</v>
      </c>
      <c r="G855" s="23" t="s">
        <v>975</v>
      </c>
      <c r="H855" s="2" t="s">
        <v>7728</v>
      </c>
      <c r="I855" s="23" t="s">
        <v>1945</v>
      </c>
      <c r="J855" s="23"/>
      <c r="K855" s="23" t="s">
        <v>9712</v>
      </c>
      <c r="L855" s="23"/>
      <c r="M855" s="23">
        <f>YEAR(Tabla2[[#This Row],[Fecha de creación]])</f>
        <v>2020</v>
      </c>
      <c r="N855" s="23">
        <f>MONTH(Tabla2[[#This Row],[Fecha de creación]])</f>
        <v>10</v>
      </c>
    </row>
    <row r="856" spans="1:14" ht="15" customHeight="1" x14ac:dyDescent="0.25">
      <c r="A856" s="26">
        <v>44113.718101851853</v>
      </c>
      <c r="B856" s="23" t="s">
        <v>189</v>
      </c>
      <c r="C856" s="23" t="s">
        <v>2144</v>
      </c>
      <c r="D856" s="23" t="s">
        <v>131</v>
      </c>
      <c r="E856" s="23" t="s">
        <v>1</v>
      </c>
      <c r="F856" s="23" t="s">
        <v>7</v>
      </c>
      <c r="G856" s="23" t="s">
        <v>975</v>
      </c>
      <c r="H856" s="2" t="s">
        <v>7728</v>
      </c>
      <c r="I856" s="23" t="s">
        <v>1945</v>
      </c>
      <c r="J856" s="23"/>
      <c r="K856" s="23" t="s">
        <v>9712</v>
      </c>
      <c r="L856" s="23"/>
      <c r="M856" s="23">
        <f>YEAR(Tabla2[[#This Row],[Fecha de creación]])</f>
        <v>2020</v>
      </c>
      <c r="N856" s="23">
        <f>MONTH(Tabla2[[#This Row],[Fecha de creación]])</f>
        <v>10</v>
      </c>
    </row>
    <row r="857" spans="1:14" ht="15" customHeight="1" x14ac:dyDescent="0.25">
      <c r="A857" s="26">
        <v>44113.718865740739</v>
      </c>
      <c r="B857" s="23" t="s">
        <v>0</v>
      </c>
      <c r="C857" s="23" t="s">
        <v>2145</v>
      </c>
      <c r="D857" s="23" t="s">
        <v>152</v>
      </c>
      <c r="E857" s="23" t="s">
        <v>1</v>
      </c>
      <c r="F857" s="23" t="s">
        <v>7</v>
      </c>
      <c r="G857" s="23" t="s">
        <v>975</v>
      </c>
      <c r="H857" s="2" t="s">
        <v>7731</v>
      </c>
      <c r="I857" s="23" t="s">
        <v>43</v>
      </c>
      <c r="J857" s="23"/>
      <c r="K857" s="23" t="s">
        <v>9712</v>
      </c>
      <c r="L857" s="23"/>
      <c r="M857" s="23">
        <f>YEAR(Tabla2[[#This Row],[Fecha de creación]])</f>
        <v>2020</v>
      </c>
      <c r="N857" s="23">
        <f>MONTH(Tabla2[[#This Row],[Fecha de creación]])</f>
        <v>10</v>
      </c>
    </row>
    <row r="858" spans="1:14" ht="15" customHeight="1" x14ac:dyDescent="0.25">
      <c r="A858" s="26">
        <v>44113.721168981479</v>
      </c>
      <c r="B858" s="23" t="s">
        <v>0</v>
      </c>
      <c r="C858" s="23" t="s">
        <v>2146</v>
      </c>
      <c r="D858" s="23" t="s">
        <v>49</v>
      </c>
      <c r="E858" s="23" t="s">
        <v>1</v>
      </c>
      <c r="F858" s="23" t="s">
        <v>7</v>
      </c>
      <c r="G858" s="23" t="s">
        <v>975</v>
      </c>
      <c r="H858" s="2" t="s">
        <v>7745</v>
      </c>
      <c r="I858" s="23" t="s">
        <v>43</v>
      </c>
      <c r="J858" s="23"/>
      <c r="K858" s="23" t="s">
        <v>9712</v>
      </c>
      <c r="L858" s="23"/>
      <c r="M858" s="23">
        <f>YEAR(Tabla2[[#This Row],[Fecha de creación]])</f>
        <v>2020</v>
      </c>
      <c r="N858" s="23">
        <f>MONTH(Tabla2[[#This Row],[Fecha de creación]])</f>
        <v>10</v>
      </c>
    </row>
    <row r="859" spans="1:14" ht="15" customHeight="1" x14ac:dyDescent="0.25">
      <c r="A859" s="26">
        <v>44113.746423611112</v>
      </c>
      <c r="B859" s="23" t="s">
        <v>0</v>
      </c>
      <c r="C859" s="23" t="s">
        <v>2147</v>
      </c>
      <c r="D859" s="23" t="s">
        <v>2148</v>
      </c>
      <c r="E859" s="23" t="s">
        <v>1</v>
      </c>
      <c r="F859" s="23" t="s">
        <v>22</v>
      </c>
      <c r="G859" s="23" t="s">
        <v>975</v>
      </c>
      <c r="H859" s="2" t="s">
        <v>7744</v>
      </c>
      <c r="I859" s="23" t="s">
        <v>4</v>
      </c>
      <c r="J859" s="23"/>
      <c r="K859" s="23" t="s">
        <v>9712</v>
      </c>
      <c r="L859" s="23"/>
      <c r="M859" s="23">
        <f>YEAR(Tabla2[[#This Row],[Fecha de creación]])</f>
        <v>2020</v>
      </c>
      <c r="N859" s="23">
        <f>MONTH(Tabla2[[#This Row],[Fecha de creación]])</f>
        <v>10</v>
      </c>
    </row>
    <row r="860" spans="1:14" ht="15" customHeight="1" x14ac:dyDescent="0.25">
      <c r="A860" s="26">
        <v>44113.749861111108</v>
      </c>
      <c r="B860" s="23" t="s">
        <v>0</v>
      </c>
      <c r="C860" s="23" t="s">
        <v>2149</v>
      </c>
      <c r="D860" s="23" t="s">
        <v>2066</v>
      </c>
      <c r="E860" s="23" t="s">
        <v>1</v>
      </c>
      <c r="F860" s="23" t="s">
        <v>22</v>
      </c>
      <c r="G860" s="23" t="s">
        <v>975</v>
      </c>
      <c r="H860" s="2" t="s">
        <v>7745</v>
      </c>
      <c r="I860" s="23" t="s">
        <v>4</v>
      </c>
      <c r="J860" s="23"/>
      <c r="K860" s="23" t="s">
        <v>9712</v>
      </c>
      <c r="L860" s="23"/>
      <c r="M860" s="23">
        <f>YEAR(Tabla2[[#This Row],[Fecha de creación]])</f>
        <v>2020</v>
      </c>
      <c r="N860" s="23">
        <f>MONTH(Tabla2[[#This Row],[Fecha de creación]])</f>
        <v>10</v>
      </c>
    </row>
    <row r="861" spans="1:14" ht="15" customHeight="1" x14ac:dyDescent="0.25">
      <c r="A861" s="26">
        <v>44113.756122685183</v>
      </c>
      <c r="B861" s="23" t="s">
        <v>100</v>
      </c>
      <c r="C861" s="23" t="s">
        <v>2150</v>
      </c>
      <c r="D861" s="23" t="s">
        <v>2151</v>
      </c>
      <c r="E861" s="23" t="s">
        <v>1</v>
      </c>
      <c r="F861" s="23" t="s">
        <v>22</v>
      </c>
      <c r="G861" s="23" t="s">
        <v>975</v>
      </c>
      <c r="H861" s="2" t="s">
        <v>7728</v>
      </c>
      <c r="I861" s="23" t="s">
        <v>1653</v>
      </c>
      <c r="J861" s="23"/>
      <c r="K861" s="23" t="s">
        <v>9712</v>
      </c>
      <c r="L861" s="23"/>
      <c r="M861" s="23">
        <f>YEAR(Tabla2[[#This Row],[Fecha de creación]])</f>
        <v>2020</v>
      </c>
      <c r="N861" s="23">
        <f>MONTH(Tabla2[[#This Row],[Fecha de creación]])</f>
        <v>10</v>
      </c>
    </row>
    <row r="862" spans="1:14" ht="15" customHeight="1" x14ac:dyDescent="0.25">
      <c r="A862" s="26">
        <v>44113.768750000003</v>
      </c>
      <c r="B862" s="23" t="s">
        <v>0</v>
      </c>
      <c r="C862" s="23" t="s">
        <v>2152</v>
      </c>
      <c r="D862" s="23" t="s">
        <v>2153</v>
      </c>
      <c r="E862" s="23" t="s">
        <v>1</v>
      </c>
      <c r="F862" s="23" t="s">
        <v>7</v>
      </c>
      <c r="G862" s="23" t="s">
        <v>975</v>
      </c>
      <c r="H862" s="2" t="s">
        <v>7728</v>
      </c>
      <c r="I862" s="23" t="s">
        <v>4</v>
      </c>
      <c r="J862" s="23"/>
      <c r="K862" s="23" t="s">
        <v>9712</v>
      </c>
      <c r="L862" s="23"/>
      <c r="M862" s="23">
        <f>YEAR(Tabla2[[#This Row],[Fecha de creación]])</f>
        <v>2020</v>
      </c>
      <c r="N862" s="23">
        <f>MONTH(Tabla2[[#This Row],[Fecha de creación]])</f>
        <v>10</v>
      </c>
    </row>
    <row r="863" spans="1:14" ht="15" customHeight="1" x14ac:dyDescent="0.25">
      <c r="A863" s="26">
        <v>44113.772083333337</v>
      </c>
      <c r="B863" s="23" t="s">
        <v>0</v>
      </c>
      <c r="C863" s="23" t="s">
        <v>2154</v>
      </c>
      <c r="D863" s="23" t="s">
        <v>2148</v>
      </c>
      <c r="E863" s="23" t="s">
        <v>1</v>
      </c>
      <c r="F863" s="23" t="s">
        <v>7</v>
      </c>
      <c r="G863" s="23" t="s">
        <v>975</v>
      </c>
      <c r="H863" s="2" t="s">
        <v>7744</v>
      </c>
      <c r="I863" s="23" t="s">
        <v>4</v>
      </c>
      <c r="J863" s="23"/>
      <c r="K863" s="23" t="s">
        <v>9712</v>
      </c>
      <c r="L863" s="23"/>
      <c r="M863" s="23">
        <f>YEAR(Tabla2[[#This Row],[Fecha de creación]])</f>
        <v>2020</v>
      </c>
      <c r="N863" s="23">
        <f>MONTH(Tabla2[[#This Row],[Fecha de creación]])</f>
        <v>10</v>
      </c>
    </row>
    <row r="864" spans="1:14" ht="15" customHeight="1" x14ac:dyDescent="0.25">
      <c r="A864" s="26">
        <v>44113.776099537034</v>
      </c>
      <c r="B864" s="23" t="s">
        <v>100</v>
      </c>
      <c r="C864" s="23" t="s">
        <v>2155</v>
      </c>
      <c r="D864" s="23" t="s">
        <v>2156</v>
      </c>
      <c r="E864" s="23" t="s">
        <v>1</v>
      </c>
      <c r="F864" s="23" t="s">
        <v>7</v>
      </c>
      <c r="G864" s="23" t="s">
        <v>975</v>
      </c>
      <c r="H864" s="2" t="s">
        <v>7745</v>
      </c>
      <c r="I864" s="23" t="s">
        <v>1653</v>
      </c>
      <c r="J864" s="23"/>
      <c r="K864" s="23" t="s">
        <v>9712</v>
      </c>
      <c r="L864" s="23"/>
      <c r="M864" s="23">
        <f>YEAR(Tabla2[[#This Row],[Fecha de creación]])</f>
        <v>2020</v>
      </c>
      <c r="N864" s="23">
        <f>MONTH(Tabla2[[#This Row],[Fecha de creación]])</f>
        <v>10</v>
      </c>
    </row>
    <row r="865" spans="1:14" ht="15" customHeight="1" x14ac:dyDescent="0.25">
      <c r="A865" s="26">
        <v>44113.780902777777</v>
      </c>
      <c r="B865" s="23" t="s">
        <v>100</v>
      </c>
      <c r="C865" s="23" t="s">
        <v>2157</v>
      </c>
      <c r="D865" s="23" t="s">
        <v>2158</v>
      </c>
      <c r="E865" s="23" t="s">
        <v>1</v>
      </c>
      <c r="F865" s="23" t="s">
        <v>22</v>
      </c>
      <c r="G865" s="23" t="s">
        <v>975</v>
      </c>
      <c r="H865" s="2" t="s">
        <v>7745</v>
      </c>
      <c r="I865" s="23" t="s">
        <v>1653</v>
      </c>
      <c r="J865" s="23"/>
      <c r="K865" s="23" t="s">
        <v>9712</v>
      </c>
      <c r="L865" s="23"/>
      <c r="M865" s="23">
        <f>YEAR(Tabla2[[#This Row],[Fecha de creación]])</f>
        <v>2020</v>
      </c>
      <c r="N865" s="23">
        <f>MONTH(Tabla2[[#This Row],[Fecha de creación]])</f>
        <v>10</v>
      </c>
    </row>
    <row r="866" spans="1:14" ht="15" customHeight="1" x14ac:dyDescent="0.25">
      <c r="A866" s="26">
        <v>44113.787465277775</v>
      </c>
      <c r="B866" s="23" t="s">
        <v>0</v>
      </c>
      <c r="C866" s="23" t="s">
        <v>2159</v>
      </c>
      <c r="D866" s="23" t="s">
        <v>2160</v>
      </c>
      <c r="E866" s="23" t="s">
        <v>1</v>
      </c>
      <c r="F866" s="23" t="s">
        <v>7</v>
      </c>
      <c r="G866" s="23" t="s">
        <v>975</v>
      </c>
      <c r="H866" s="2" t="s">
        <v>7728</v>
      </c>
      <c r="I866" s="23" t="s">
        <v>4</v>
      </c>
      <c r="J866" s="23"/>
      <c r="K866" s="23" t="s">
        <v>9712</v>
      </c>
      <c r="L866" s="23"/>
      <c r="M866" s="23">
        <f>YEAR(Tabla2[[#This Row],[Fecha de creación]])</f>
        <v>2020</v>
      </c>
      <c r="N866" s="23">
        <f>MONTH(Tabla2[[#This Row],[Fecha de creación]])</f>
        <v>10</v>
      </c>
    </row>
    <row r="867" spans="1:14" ht="15" customHeight="1" x14ac:dyDescent="0.25">
      <c r="A867" s="26">
        <v>44114.433738425927</v>
      </c>
      <c r="B867" s="23" t="s">
        <v>56</v>
      </c>
      <c r="C867" s="23" t="s">
        <v>2161</v>
      </c>
      <c r="D867" s="23" t="s">
        <v>131</v>
      </c>
      <c r="E867" s="23" t="s">
        <v>1</v>
      </c>
      <c r="F867" s="23" t="s">
        <v>7</v>
      </c>
      <c r="G867" s="23" t="s">
        <v>975</v>
      </c>
      <c r="H867" s="2" t="s">
        <v>7728</v>
      </c>
      <c r="I867" s="23" t="s">
        <v>1963</v>
      </c>
      <c r="J867" s="23"/>
      <c r="K867" s="23" t="s">
        <v>9712</v>
      </c>
      <c r="L867" s="23"/>
      <c r="M867" s="23">
        <f>YEAR(Tabla2[[#This Row],[Fecha de creación]])</f>
        <v>2020</v>
      </c>
      <c r="N867" s="23">
        <f>MONTH(Tabla2[[#This Row],[Fecha de creación]])</f>
        <v>10</v>
      </c>
    </row>
    <row r="868" spans="1:14" ht="15" customHeight="1" x14ac:dyDescent="0.25">
      <c r="A868" s="26">
        <v>44114.434629629628</v>
      </c>
      <c r="B868" s="23" t="s">
        <v>56</v>
      </c>
      <c r="C868" s="23" t="s">
        <v>2162</v>
      </c>
      <c r="D868" s="23" t="s">
        <v>131</v>
      </c>
      <c r="E868" s="23" t="s">
        <v>1</v>
      </c>
      <c r="F868" s="23" t="s">
        <v>7</v>
      </c>
      <c r="G868" s="23" t="s">
        <v>975</v>
      </c>
      <c r="H868" s="2" t="s">
        <v>7728</v>
      </c>
      <c r="I868" s="23" t="s">
        <v>1963</v>
      </c>
      <c r="J868" s="23"/>
      <c r="K868" s="23" t="s">
        <v>9712</v>
      </c>
      <c r="L868" s="23"/>
      <c r="M868" s="23">
        <f>YEAR(Tabla2[[#This Row],[Fecha de creación]])</f>
        <v>2020</v>
      </c>
      <c r="N868" s="23">
        <f>MONTH(Tabla2[[#This Row],[Fecha de creación]])</f>
        <v>10</v>
      </c>
    </row>
    <row r="869" spans="1:14" ht="15" customHeight="1" x14ac:dyDescent="0.25">
      <c r="A869" s="26">
        <v>44114.465949074074</v>
      </c>
      <c r="B869" s="23" t="s">
        <v>100</v>
      </c>
      <c r="C869" s="23" t="s">
        <v>2163</v>
      </c>
      <c r="D869" s="23" t="s">
        <v>1882</v>
      </c>
      <c r="E869" s="23" t="s">
        <v>1</v>
      </c>
      <c r="F869" s="23" t="s">
        <v>7</v>
      </c>
      <c r="G869" s="23" t="s">
        <v>975</v>
      </c>
      <c r="H869" s="2" t="s">
        <v>7745</v>
      </c>
      <c r="I869" s="23" t="s">
        <v>1653</v>
      </c>
      <c r="J869" s="23"/>
      <c r="K869" s="23" t="s">
        <v>9712</v>
      </c>
      <c r="L869" s="23"/>
      <c r="M869" s="23">
        <f>YEAR(Tabla2[[#This Row],[Fecha de creación]])</f>
        <v>2020</v>
      </c>
      <c r="N869" s="23">
        <f>MONTH(Tabla2[[#This Row],[Fecha de creación]])</f>
        <v>10</v>
      </c>
    </row>
    <row r="870" spans="1:14" ht="15" customHeight="1" x14ac:dyDescent="0.25">
      <c r="A870" s="26">
        <v>44114.471805555557</v>
      </c>
      <c r="B870" s="23" t="s">
        <v>100</v>
      </c>
      <c r="C870" s="23" t="s">
        <v>2164</v>
      </c>
      <c r="D870" s="23" t="s">
        <v>2165</v>
      </c>
      <c r="E870" s="23" t="s">
        <v>1</v>
      </c>
      <c r="F870" s="23" t="s">
        <v>7</v>
      </c>
      <c r="G870" s="23" t="s">
        <v>975</v>
      </c>
      <c r="H870" s="2" t="s">
        <v>7745</v>
      </c>
      <c r="I870" s="23" t="s">
        <v>1653</v>
      </c>
      <c r="J870" s="23"/>
      <c r="K870" s="23" t="s">
        <v>9712</v>
      </c>
      <c r="L870" s="23"/>
      <c r="M870" s="23">
        <f>YEAR(Tabla2[[#This Row],[Fecha de creación]])</f>
        <v>2020</v>
      </c>
      <c r="N870" s="23">
        <f>MONTH(Tabla2[[#This Row],[Fecha de creación]])</f>
        <v>10</v>
      </c>
    </row>
    <row r="871" spans="1:14" ht="15" customHeight="1" x14ac:dyDescent="0.25">
      <c r="A871" s="26">
        <v>44114.481226851851</v>
      </c>
      <c r="B871" s="23" t="s">
        <v>100</v>
      </c>
      <c r="C871" s="23" t="s">
        <v>2166</v>
      </c>
      <c r="D871" s="23" t="s">
        <v>2167</v>
      </c>
      <c r="E871" s="23" t="s">
        <v>1</v>
      </c>
      <c r="F871" s="23" t="s">
        <v>2</v>
      </c>
      <c r="G871" s="23" t="s">
        <v>975</v>
      </c>
      <c r="H871" s="2" t="s">
        <v>7745</v>
      </c>
      <c r="I871" s="23" t="s">
        <v>1653</v>
      </c>
      <c r="J871" s="23"/>
      <c r="K871" s="23" t="s">
        <v>9712</v>
      </c>
      <c r="L871" s="23"/>
      <c r="M871" s="23">
        <f>YEAR(Tabla2[[#This Row],[Fecha de creación]])</f>
        <v>2020</v>
      </c>
      <c r="N871" s="23">
        <f>MONTH(Tabla2[[#This Row],[Fecha de creación]])</f>
        <v>10</v>
      </c>
    </row>
    <row r="872" spans="1:14" ht="15" customHeight="1" x14ac:dyDescent="0.25">
      <c r="A872" s="26">
        <v>44114.491990740738</v>
      </c>
      <c r="B872" s="23" t="s">
        <v>100</v>
      </c>
      <c r="C872" s="23" t="s">
        <v>2168</v>
      </c>
      <c r="D872" s="23" t="s">
        <v>2169</v>
      </c>
      <c r="E872" s="23" t="s">
        <v>1</v>
      </c>
      <c r="F872" s="23" t="s">
        <v>22</v>
      </c>
      <c r="G872" s="23" t="s">
        <v>975</v>
      </c>
      <c r="H872" s="2" t="s">
        <v>7744</v>
      </c>
      <c r="I872" s="23" t="s">
        <v>1653</v>
      </c>
      <c r="J872" s="23"/>
      <c r="K872" s="23" t="s">
        <v>9712</v>
      </c>
      <c r="L872" s="23"/>
      <c r="M872" s="23">
        <f>YEAR(Tabla2[[#This Row],[Fecha de creación]])</f>
        <v>2020</v>
      </c>
      <c r="N872" s="23">
        <f>MONTH(Tabla2[[#This Row],[Fecha de creación]])</f>
        <v>10</v>
      </c>
    </row>
    <row r="873" spans="1:14" ht="15" customHeight="1" x14ac:dyDescent="0.25">
      <c r="A873" s="26">
        <v>44114.501006944447</v>
      </c>
      <c r="B873" s="23" t="s">
        <v>0</v>
      </c>
      <c r="C873" s="23" t="s">
        <v>2170</v>
      </c>
      <c r="D873" s="23" t="s">
        <v>2169</v>
      </c>
      <c r="E873" s="23" t="s">
        <v>1</v>
      </c>
      <c r="F873" s="23" t="s">
        <v>22</v>
      </c>
      <c r="G873" s="23" t="s">
        <v>975</v>
      </c>
      <c r="H873" s="2" t="s">
        <v>7746</v>
      </c>
      <c r="I873" s="23" t="s">
        <v>4</v>
      </c>
      <c r="J873" s="23"/>
      <c r="K873" s="23" t="s">
        <v>9712</v>
      </c>
      <c r="L873" s="23"/>
      <c r="M873" s="23">
        <f>YEAR(Tabla2[[#This Row],[Fecha de creación]])</f>
        <v>2020</v>
      </c>
      <c r="N873" s="23">
        <f>MONTH(Tabla2[[#This Row],[Fecha de creación]])</f>
        <v>10</v>
      </c>
    </row>
    <row r="874" spans="1:14" ht="15" customHeight="1" x14ac:dyDescent="0.25">
      <c r="A874" s="26">
        <v>44114.503564814811</v>
      </c>
      <c r="B874" s="23" t="s">
        <v>189</v>
      </c>
      <c r="C874" s="23" t="s">
        <v>2171</v>
      </c>
      <c r="D874" s="23" t="s">
        <v>131</v>
      </c>
      <c r="E874" s="23" t="s">
        <v>1</v>
      </c>
      <c r="F874" s="23" t="s">
        <v>7</v>
      </c>
      <c r="G874" s="23" t="s">
        <v>975</v>
      </c>
      <c r="H874" s="2" t="s">
        <v>7728</v>
      </c>
      <c r="I874" s="23" t="s">
        <v>1945</v>
      </c>
      <c r="J874" s="23"/>
      <c r="K874" s="23" t="s">
        <v>9712</v>
      </c>
      <c r="L874" s="23"/>
      <c r="M874" s="23">
        <f>YEAR(Tabla2[[#This Row],[Fecha de creación]])</f>
        <v>2020</v>
      </c>
      <c r="N874" s="23">
        <f>MONTH(Tabla2[[#This Row],[Fecha de creación]])</f>
        <v>10</v>
      </c>
    </row>
    <row r="875" spans="1:14" ht="15" customHeight="1" x14ac:dyDescent="0.25">
      <c r="A875" s="26">
        <v>44114.507650462961</v>
      </c>
      <c r="B875" s="23" t="s">
        <v>189</v>
      </c>
      <c r="C875" s="23" t="s">
        <v>2172</v>
      </c>
      <c r="D875" s="23" t="s">
        <v>131</v>
      </c>
      <c r="E875" s="23" t="s">
        <v>1</v>
      </c>
      <c r="F875" s="23" t="s">
        <v>7</v>
      </c>
      <c r="G875" s="23" t="s">
        <v>975</v>
      </c>
      <c r="H875" s="2" t="s">
        <v>7728</v>
      </c>
      <c r="I875" s="23" t="s">
        <v>1945</v>
      </c>
      <c r="J875" s="23"/>
      <c r="K875" s="23" t="s">
        <v>9712</v>
      </c>
      <c r="L875" s="23"/>
      <c r="M875" s="23">
        <f>YEAR(Tabla2[[#This Row],[Fecha de creación]])</f>
        <v>2020</v>
      </c>
      <c r="N875" s="23">
        <f>MONTH(Tabla2[[#This Row],[Fecha de creación]])</f>
        <v>10</v>
      </c>
    </row>
    <row r="876" spans="1:14" ht="15" customHeight="1" x14ac:dyDescent="0.25">
      <c r="A876" s="26">
        <v>44114.639976851853</v>
      </c>
      <c r="B876" s="23" t="s">
        <v>0</v>
      </c>
      <c r="C876" s="23" t="s">
        <v>2173</v>
      </c>
      <c r="D876" s="23" t="s">
        <v>2174</v>
      </c>
      <c r="E876" s="23" t="s">
        <v>1</v>
      </c>
      <c r="F876" s="23" t="s">
        <v>2</v>
      </c>
      <c r="G876" s="23" t="s">
        <v>975</v>
      </c>
      <c r="H876" s="2" t="s">
        <v>7741</v>
      </c>
      <c r="I876" s="23" t="s">
        <v>7412</v>
      </c>
      <c r="J876" s="23"/>
      <c r="K876" s="23" t="s">
        <v>9712</v>
      </c>
      <c r="L876" s="23"/>
      <c r="M876" s="23">
        <f>YEAR(Tabla2[[#This Row],[Fecha de creación]])</f>
        <v>2020</v>
      </c>
      <c r="N876" s="23">
        <f>MONTH(Tabla2[[#This Row],[Fecha de creación]])</f>
        <v>10</v>
      </c>
    </row>
    <row r="877" spans="1:14" ht="15" customHeight="1" x14ac:dyDescent="0.25">
      <c r="A877" s="26">
        <v>44114.648668981485</v>
      </c>
      <c r="B877" s="23" t="s">
        <v>0</v>
      </c>
      <c r="C877" s="23" t="s">
        <v>2175</v>
      </c>
      <c r="D877" s="23" t="s">
        <v>49</v>
      </c>
      <c r="E877" s="23" t="s">
        <v>1</v>
      </c>
      <c r="F877" s="23" t="s">
        <v>22</v>
      </c>
      <c r="G877" s="23" t="s">
        <v>975</v>
      </c>
      <c r="H877" s="2" t="s">
        <v>7745</v>
      </c>
      <c r="I877" s="23" t="s">
        <v>7412</v>
      </c>
      <c r="J877" s="23"/>
      <c r="K877" s="23" t="s">
        <v>9712</v>
      </c>
      <c r="L877" s="23"/>
      <c r="M877" s="23">
        <f>YEAR(Tabla2[[#This Row],[Fecha de creación]])</f>
        <v>2020</v>
      </c>
      <c r="N877" s="23">
        <f>MONTH(Tabla2[[#This Row],[Fecha de creación]])</f>
        <v>10</v>
      </c>
    </row>
    <row r="878" spans="1:14" ht="15" customHeight="1" x14ac:dyDescent="0.25">
      <c r="A878" s="26">
        <v>44114.676886574074</v>
      </c>
      <c r="B878" s="23" t="s">
        <v>0</v>
      </c>
      <c r="C878" s="23" t="s">
        <v>2176</v>
      </c>
      <c r="D878" s="23" t="s">
        <v>2177</v>
      </c>
      <c r="E878" s="23" t="s">
        <v>1</v>
      </c>
      <c r="F878" s="23" t="s">
        <v>22</v>
      </c>
      <c r="G878" s="23" t="s">
        <v>975</v>
      </c>
      <c r="H878" s="2" t="s">
        <v>7737</v>
      </c>
      <c r="I878" s="23" t="s">
        <v>7412</v>
      </c>
      <c r="J878" s="23"/>
      <c r="K878" s="23" t="s">
        <v>9712</v>
      </c>
      <c r="L878" s="23"/>
      <c r="M878" s="23">
        <f>YEAR(Tabla2[[#This Row],[Fecha de creación]])</f>
        <v>2020</v>
      </c>
      <c r="N878" s="23">
        <f>MONTH(Tabla2[[#This Row],[Fecha de creación]])</f>
        <v>10</v>
      </c>
    </row>
    <row r="879" spans="1:14" ht="15" customHeight="1" x14ac:dyDescent="0.25">
      <c r="A879" s="26">
        <v>44114.682523148149</v>
      </c>
      <c r="B879" s="23" t="s">
        <v>0</v>
      </c>
      <c r="C879" s="23" t="s">
        <v>2178</v>
      </c>
      <c r="D879" s="23" t="s">
        <v>440</v>
      </c>
      <c r="E879" s="23" t="s">
        <v>1</v>
      </c>
      <c r="F879" s="23" t="s">
        <v>7</v>
      </c>
      <c r="G879" s="23" t="s">
        <v>975</v>
      </c>
      <c r="H879" s="2" t="s">
        <v>7758</v>
      </c>
      <c r="I879" s="23" t="s">
        <v>7412</v>
      </c>
      <c r="J879" s="23"/>
      <c r="K879" s="23" t="s">
        <v>9712</v>
      </c>
      <c r="L879" s="23"/>
      <c r="M879" s="23">
        <f>YEAR(Tabla2[[#This Row],[Fecha de creación]])</f>
        <v>2020</v>
      </c>
      <c r="N879" s="23">
        <f>MONTH(Tabla2[[#This Row],[Fecha de creación]])</f>
        <v>10</v>
      </c>
    </row>
    <row r="880" spans="1:14" ht="15" customHeight="1" x14ac:dyDescent="0.25">
      <c r="A880" s="26">
        <v>44114.696493055555</v>
      </c>
      <c r="B880" s="23" t="s">
        <v>0</v>
      </c>
      <c r="C880" s="23" t="s">
        <v>2179</v>
      </c>
      <c r="D880" s="23" t="s">
        <v>2180</v>
      </c>
      <c r="E880" s="23" t="s">
        <v>1</v>
      </c>
      <c r="F880" s="23" t="s">
        <v>7</v>
      </c>
      <c r="G880" s="23" t="s">
        <v>975</v>
      </c>
      <c r="H880" s="2" t="s">
        <v>7745</v>
      </c>
      <c r="I880" s="23" t="s">
        <v>4</v>
      </c>
      <c r="J880" s="23"/>
      <c r="K880" s="23" t="s">
        <v>9712</v>
      </c>
      <c r="L880" s="23"/>
      <c r="M880" s="23">
        <f>YEAR(Tabla2[[#This Row],[Fecha de creación]])</f>
        <v>2020</v>
      </c>
      <c r="N880" s="23">
        <f>MONTH(Tabla2[[#This Row],[Fecha de creación]])</f>
        <v>10</v>
      </c>
    </row>
    <row r="881" spans="1:14" ht="15" customHeight="1" x14ac:dyDescent="0.25">
      <c r="A881" s="26">
        <v>44114.702569444446</v>
      </c>
      <c r="B881" s="23" t="s">
        <v>0</v>
      </c>
      <c r="C881" s="23" t="s">
        <v>2181</v>
      </c>
      <c r="D881" s="23" t="s">
        <v>2182</v>
      </c>
      <c r="E881" s="23" t="s">
        <v>1</v>
      </c>
      <c r="F881" s="23" t="s">
        <v>22</v>
      </c>
      <c r="G881" s="23" t="s">
        <v>975</v>
      </c>
      <c r="H881" s="2" t="s">
        <v>7737</v>
      </c>
      <c r="I881" s="23" t="s">
        <v>4</v>
      </c>
      <c r="J881" s="23"/>
      <c r="K881" s="23" t="s">
        <v>9712</v>
      </c>
      <c r="L881" s="23"/>
      <c r="M881" s="23">
        <f>YEAR(Tabla2[[#This Row],[Fecha de creación]])</f>
        <v>2020</v>
      </c>
      <c r="N881" s="23">
        <f>MONTH(Tabla2[[#This Row],[Fecha de creación]])</f>
        <v>10</v>
      </c>
    </row>
    <row r="882" spans="1:14" ht="15" customHeight="1" x14ac:dyDescent="0.25">
      <c r="A882" s="26">
        <v>44114.703310185185</v>
      </c>
      <c r="B882" s="23" t="s">
        <v>0</v>
      </c>
      <c r="C882" s="23" t="s">
        <v>2183</v>
      </c>
      <c r="D882" s="23" t="s">
        <v>2184</v>
      </c>
      <c r="E882" s="23" t="s">
        <v>1</v>
      </c>
      <c r="F882" s="23" t="s">
        <v>22</v>
      </c>
      <c r="G882" s="23" t="s">
        <v>975</v>
      </c>
      <c r="H882" s="2" t="s">
        <v>7727</v>
      </c>
      <c r="I882" s="23" t="s">
        <v>7412</v>
      </c>
      <c r="J882" s="23"/>
      <c r="K882" s="23" t="s">
        <v>9712</v>
      </c>
      <c r="L882" s="23"/>
      <c r="M882" s="23">
        <f>YEAR(Tabla2[[#This Row],[Fecha de creación]])</f>
        <v>2020</v>
      </c>
      <c r="N882" s="23">
        <f>MONTH(Tabla2[[#This Row],[Fecha de creación]])</f>
        <v>10</v>
      </c>
    </row>
    <row r="883" spans="1:14" ht="15" customHeight="1" x14ac:dyDescent="0.25">
      <c r="A883" s="26">
        <v>44114.706562500003</v>
      </c>
      <c r="B883" s="23" t="s">
        <v>0</v>
      </c>
      <c r="C883" s="23" t="s">
        <v>2185</v>
      </c>
      <c r="D883" s="23" t="s">
        <v>1766</v>
      </c>
      <c r="E883" s="23" t="s">
        <v>1</v>
      </c>
      <c r="F883" s="23" t="s">
        <v>7</v>
      </c>
      <c r="G883" s="23" t="s">
        <v>975</v>
      </c>
      <c r="H883" s="2" t="s">
        <v>7734</v>
      </c>
      <c r="I883" s="23" t="s">
        <v>4</v>
      </c>
      <c r="J883" s="23"/>
      <c r="K883" s="23" t="s">
        <v>9712</v>
      </c>
      <c r="L883" s="23"/>
      <c r="M883" s="23">
        <f>YEAR(Tabla2[[#This Row],[Fecha de creación]])</f>
        <v>2020</v>
      </c>
      <c r="N883" s="23">
        <f>MONTH(Tabla2[[#This Row],[Fecha de creación]])</f>
        <v>10</v>
      </c>
    </row>
    <row r="884" spans="1:14" ht="15" customHeight="1" x14ac:dyDescent="0.25">
      <c r="A884" s="26">
        <v>44114.707962962966</v>
      </c>
      <c r="B884" s="23" t="s">
        <v>0</v>
      </c>
      <c r="C884" s="23" t="s">
        <v>2186</v>
      </c>
      <c r="D884" s="23" t="s">
        <v>2187</v>
      </c>
      <c r="E884" s="23" t="s">
        <v>1</v>
      </c>
      <c r="F884" s="23" t="s">
        <v>22</v>
      </c>
      <c r="G884" s="23" t="s">
        <v>975</v>
      </c>
      <c r="H884" s="2" t="s">
        <v>7752</v>
      </c>
      <c r="I884" s="23" t="s">
        <v>7412</v>
      </c>
      <c r="J884" s="23"/>
      <c r="K884" s="23" t="s">
        <v>9712</v>
      </c>
      <c r="L884" s="23"/>
      <c r="M884" s="23">
        <f>YEAR(Tabla2[[#This Row],[Fecha de creación]])</f>
        <v>2020</v>
      </c>
      <c r="N884" s="23">
        <f>MONTH(Tabla2[[#This Row],[Fecha de creación]])</f>
        <v>10</v>
      </c>
    </row>
    <row r="885" spans="1:14" ht="15" customHeight="1" x14ac:dyDescent="0.25">
      <c r="A885" s="26">
        <v>44114.713692129626</v>
      </c>
      <c r="B885" s="23" t="s">
        <v>189</v>
      </c>
      <c r="C885" s="23" t="s">
        <v>2188</v>
      </c>
      <c r="D885" s="23" t="s">
        <v>131</v>
      </c>
      <c r="E885" s="23" t="s">
        <v>1</v>
      </c>
      <c r="F885" s="23" t="s">
        <v>7</v>
      </c>
      <c r="G885" s="23" t="s">
        <v>975</v>
      </c>
      <c r="H885" s="2" t="s">
        <v>7728</v>
      </c>
      <c r="I885" s="23" t="s">
        <v>1945</v>
      </c>
      <c r="J885" s="23"/>
      <c r="K885" s="23" t="s">
        <v>9712</v>
      </c>
      <c r="L885" s="23"/>
      <c r="M885" s="23">
        <f>YEAR(Tabla2[[#This Row],[Fecha de creación]])</f>
        <v>2020</v>
      </c>
      <c r="N885" s="23">
        <f>MONTH(Tabla2[[#This Row],[Fecha de creación]])</f>
        <v>10</v>
      </c>
    </row>
    <row r="886" spans="1:14" ht="15" customHeight="1" x14ac:dyDescent="0.25">
      <c r="A886" s="26">
        <v>44114.715196759258</v>
      </c>
      <c r="B886" s="23" t="s">
        <v>56</v>
      </c>
      <c r="C886" s="23" t="s">
        <v>2189</v>
      </c>
      <c r="D886" s="23" t="s">
        <v>131</v>
      </c>
      <c r="E886" s="23" t="s">
        <v>1</v>
      </c>
      <c r="F886" s="23" t="s">
        <v>7</v>
      </c>
      <c r="G886" s="23" t="s">
        <v>975</v>
      </c>
      <c r="H886" s="2" t="s">
        <v>7728</v>
      </c>
      <c r="I886" s="23" t="s">
        <v>1963</v>
      </c>
      <c r="J886" s="23"/>
      <c r="K886" s="23" t="s">
        <v>9712</v>
      </c>
      <c r="L886" s="23"/>
      <c r="M886" s="23">
        <f>YEAR(Tabla2[[#This Row],[Fecha de creación]])</f>
        <v>2020</v>
      </c>
      <c r="N886" s="23">
        <f>MONTH(Tabla2[[#This Row],[Fecha de creación]])</f>
        <v>10</v>
      </c>
    </row>
    <row r="887" spans="1:14" ht="15" customHeight="1" x14ac:dyDescent="0.25">
      <c r="A887" s="26">
        <v>44114.732037037036</v>
      </c>
      <c r="B887" s="23" t="s">
        <v>100</v>
      </c>
      <c r="C887" s="23" t="s">
        <v>2190</v>
      </c>
      <c r="D887" s="23" t="s">
        <v>1736</v>
      </c>
      <c r="E887" s="23" t="s">
        <v>1</v>
      </c>
      <c r="F887" s="23" t="s">
        <v>7</v>
      </c>
      <c r="G887" s="23" t="s">
        <v>975</v>
      </c>
      <c r="H887" s="2" t="s">
        <v>7745</v>
      </c>
      <c r="I887" s="23" t="s">
        <v>1653</v>
      </c>
      <c r="J887" s="23"/>
      <c r="K887" s="23" t="s">
        <v>9712</v>
      </c>
      <c r="L887" s="23"/>
      <c r="M887" s="23">
        <f>YEAR(Tabla2[[#This Row],[Fecha de creación]])</f>
        <v>2020</v>
      </c>
      <c r="N887" s="23">
        <f>MONTH(Tabla2[[#This Row],[Fecha de creación]])</f>
        <v>10</v>
      </c>
    </row>
    <row r="888" spans="1:14" ht="15" customHeight="1" x14ac:dyDescent="0.25">
      <c r="A888" s="26">
        <v>44114.735925925925</v>
      </c>
      <c r="B888" s="23" t="s">
        <v>0</v>
      </c>
      <c r="C888" s="23" t="s">
        <v>2191</v>
      </c>
      <c r="D888" s="23" t="s">
        <v>1068</v>
      </c>
      <c r="E888" s="23" t="s">
        <v>1</v>
      </c>
      <c r="F888" s="23" t="s">
        <v>22</v>
      </c>
      <c r="G888" s="23" t="s">
        <v>975</v>
      </c>
      <c r="H888" s="2" t="s">
        <v>7745</v>
      </c>
      <c r="I888" s="23" t="s">
        <v>4</v>
      </c>
      <c r="J888" s="23"/>
      <c r="K888" s="23" t="s">
        <v>9712</v>
      </c>
      <c r="L888" s="23"/>
      <c r="M888" s="23">
        <f>YEAR(Tabla2[[#This Row],[Fecha de creación]])</f>
        <v>2020</v>
      </c>
      <c r="N888" s="23">
        <f>MONTH(Tabla2[[#This Row],[Fecha de creación]])</f>
        <v>10</v>
      </c>
    </row>
    <row r="889" spans="1:14" ht="15" customHeight="1" x14ac:dyDescent="0.25">
      <c r="A889" s="26">
        <v>44114.73945601852</v>
      </c>
      <c r="B889" s="23" t="s">
        <v>0</v>
      </c>
      <c r="C889" s="23" t="s">
        <v>2192</v>
      </c>
      <c r="D889" s="23" t="s">
        <v>2193</v>
      </c>
      <c r="E889" s="23" t="s">
        <v>1</v>
      </c>
      <c r="F889" s="23" t="s">
        <v>22</v>
      </c>
      <c r="G889" s="23" t="s">
        <v>975</v>
      </c>
      <c r="H889" s="2" t="s">
        <v>7757</v>
      </c>
      <c r="I889" s="23" t="s">
        <v>4</v>
      </c>
      <c r="J889" s="23"/>
      <c r="K889" s="23" t="s">
        <v>9712</v>
      </c>
      <c r="L889" s="23"/>
      <c r="M889" s="23">
        <f>YEAR(Tabla2[[#This Row],[Fecha de creación]])</f>
        <v>2020</v>
      </c>
      <c r="N889" s="23">
        <f>MONTH(Tabla2[[#This Row],[Fecha de creación]])</f>
        <v>10</v>
      </c>
    </row>
    <row r="890" spans="1:14" ht="15" customHeight="1" x14ac:dyDescent="0.25">
      <c r="A890" s="26">
        <v>44114.753159722219</v>
      </c>
      <c r="B890" s="23" t="s">
        <v>0</v>
      </c>
      <c r="C890" s="23" t="s">
        <v>2194</v>
      </c>
      <c r="D890" s="23" t="s">
        <v>1727</v>
      </c>
      <c r="E890" s="23" t="s">
        <v>1</v>
      </c>
      <c r="F890" s="23" t="s">
        <v>22</v>
      </c>
      <c r="G890" s="23" t="s">
        <v>975</v>
      </c>
      <c r="H890" s="2" t="s">
        <v>7745</v>
      </c>
      <c r="I890" s="23" t="s">
        <v>4</v>
      </c>
      <c r="J890" s="23"/>
      <c r="K890" s="23" t="s">
        <v>9712</v>
      </c>
      <c r="L890" s="23"/>
      <c r="M890" s="23">
        <f>YEAR(Tabla2[[#This Row],[Fecha de creación]])</f>
        <v>2020</v>
      </c>
      <c r="N890" s="23">
        <f>MONTH(Tabla2[[#This Row],[Fecha de creación]])</f>
        <v>10</v>
      </c>
    </row>
    <row r="891" spans="1:14" ht="15" customHeight="1" x14ac:dyDescent="0.25">
      <c r="A891" s="26">
        <v>44114.76730324074</v>
      </c>
      <c r="B891" s="23" t="s">
        <v>0</v>
      </c>
      <c r="C891" s="23" t="s">
        <v>2195</v>
      </c>
      <c r="D891" s="23" t="s">
        <v>167</v>
      </c>
      <c r="E891" s="23" t="s">
        <v>1</v>
      </c>
      <c r="F891" s="23" t="s">
        <v>7</v>
      </c>
      <c r="G891" s="23" t="s">
        <v>975</v>
      </c>
      <c r="H891" s="2" t="s">
        <v>7745</v>
      </c>
      <c r="I891" s="23" t="s">
        <v>4</v>
      </c>
      <c r="J891" s="23"/>
      <c r="K891" s="23" t="s">
        <v>9712</v>
      </c>
      <c r="L891" s="23"/>
      <c r="M891" s="23">
        <f>YEAR(Tabla2[[#This Row],[Fecha de creación]])</f>
        <v>2020</v>
      </c>
      <c r="N891" s="23">
        <f>MONTH(Tabla2[[#This Row],[Fecha de creación]])</f>
        <v>10</v>
      </c>
    </row>
    <row r="892" spans="1:14" ht="15" customHeight="1" x14ac:dyDescent="0.25">
      <c r="A892" s="26">
        <v>44115.432164351849</v>
      </c>
      <c r="B892" s="23" t="s">
        <v>0</v>
      </c>
      <c r="C892" s="23" t="s">
        <v>2196</v>
      </c>
      <c r="D892" s="23" t="s">
        <v>21</v>
      </c>
      <c r="E892" s="23" t="s">
        <v>1</v>
      </c>
      <c r="F892" s="23" t="s">
        <v>7</v>
      </c>
      <c r="G892" s="23" t="s">
        <v>975</v>
      </c>
      <c r="H892" s="2" t="s">
        <v>7744</v>
      </c>
      <c r="I892" s="23" t="s">
        <v>7412</v>
      </c>
      <c r="J892" s="23"/>
      <c r="K892" s="23" t="s">
        <v>9712</v>
      </c>
      <c r="L892" s="23"/>
      <c r="M892" s="23">
        <f>YEAR(Tabla2[[#This Row],[Fecha de creación]])</f>
        <v>2020</v>
      </c>
      <c r="N892" s="23">
        <f>MONTH(Tabla2[[#This Row],[Fecha de creación]])</f>
        <v>10</v>
      </c>
    </row>
    <row r="893" spans="1:14" ht="15" customHeight="1" x14ac:dyDescent="0.25">
      <c r="A893" s="26">
        <v>44115.460694444446</v>
      </c>
      <c r="B893" s="23" t="s">
        <v>0</v>
      </c>
      <c r="C893" s="23" t="s">
        <v>2197</v>
      </c>
      <c r="D893" s="23" t="s">
        <v>2177</v>
      </c>
      <c r="E893" s="23" t="s">
        <v>1</v>
      </c>
      <c r="F893" s="23" t="s">
        <v>22</v>
      </c>
      <c r="G893" s="23" t="s">
        <v>975</v>
      </c>
      <c r="H893" s="2" t="s">
        <v>7737</v>
      </c>
      <c r="I893" s="23" t="s">
        <v>7412</v>
      </c>
      <c r="J893" s="23"/>
      <c r="K893" s="23" t="s">
        <v>9712</v>
      </c>
      <c r="L893" s="23"/>
      <c r="M893" s="23">
        <f>YEAR(Tabla2[[#This Row],[Fecha de creación]])</f>
        <v>2020</v>
      </c>
      <c r="N893" s="23">
        <f>MONTH(Tabla2[[#This Row],[Fecha de creación]])</f>
        <v>10</v>
      </c>
    </row>
    <row r="894" spans="1:14" ht="15" customHeight="1" x14ac:dyDescent="0.25">
      <c r="A894" s="26">
        <v>44115.468009259261</v>
      </c>
      <c r="B894" s="23" t="s">
        <v>0</v>
      </c>
      <c r="C894" s="23" t="s">
        <v>2198</v>
      </c>
      <c r="D894" s="23" t="s">
        <v>2199</v>
      </c>
      <c r="E894" s="23" t="s">
        <v>1</v>
      </c>
      <c r="F894" s="23" t="s">
        <v>7</v>
      </c>
      <c r="G894" s="23" t="s">
        <v>975</v>
      </c>
      <c r="H894" s="2" t="s">
        <v>7728</v>
      </c>
      <c r="I894" s="23" t="s">
        <v>7412</v>
      </c>
      <c r="J894" s="23"/>
      <c r="K894" s="23" t="s">
        <v>9712</v>
      </c>
      <c r="L894" s="23"/>
      <c r="M894" s="23">
        <f>YEAR(Tabla2[[#This Row],[Fecha de creación]])</f>
        <v>2020</v>
      </c>
      <c r="N894" s="23">
        <f>MONTH(Tabla2[[#This Row],[Fecha de creación]])</f>
        <v>10</v>
      </c>
    </row>
    <row r="895" spans="1:14" ht="15" customHeight="1" x14ac:dyDescent="0.25">
      <c r="A895" s="26">
        <v>44115.472395833334</v>
      </c>
      <c r="B895" s="23" t="s">
        <v>0</v>
      </c>
      <c r="C895" s="23" t="s">
        <v>2200</v>
      </c>
      <c r="D895" s="23" t="s">
        <v>49</v>
      </c>
      <c r="E895" s="23" t="s">
        <v>1</v>
      </c>
      <c r="F895" s="23" t="s">
        <v>7</v>
      </c>
      <c r="G895" s="23" t="s">
        <v>975</v>
      </c>
      <c r="H895" s="2" t="s">
        <v>7745</v>
      </c>
      <c r="I895" s="23" t="s">
        <v>7412</v>
      </c>
      <c r="J895" s="23"/>
      <c r="K895" s="23" t="s">
        <v>9712</v>
      </c>
      <c r="L895" s="23"/>
      <c r="M895" s="23">
        <f>YEAR(Tabla2[[#This Row],[Fecha de creación]])</f>
        <v>2020</v>
      </c>
      <c r="N895" s="23">
        <f>MONTH(Tabla2[[#This Row],[Fecha de creación]])</f>
        <v>10</v>
      </c>
    </row>
    <row r="896" spans="1:14" ht="15" customHeight="1" x14ac:dyDescent="0.25">
      <c r="A896" s="26">
        <v>44115.484016203707</v>
      </c>
      <c r="B896" s="23" t="s">
        <v>0</v>
      </c>
      <c r="C896" s="23" t="s">
        <v>155</v>
      </c>
      <c r="D896" s="23" t="s">
        <v>156</v>
      </c>
      <c r="E896" s="23" t="s">
        <v>1</v>
      </c>
      <c r="F896" s="23" t="s">
        <v>22</v>
      </c>
      <c r="G896" s="23" t="s">
        <v>3</v>
      </c>
      <c r="H896" s="2" t="s">
        <v>7757</v>
      </c>
      <c r="I896" s="23" t="s">
        <v>7412</v>
      </c>
      <c r="J896" s="23"/>
      <c r="K896" s="23" t="s">
        <v>9712</v>
      </c>
      <c r="L896" s="23"/>
      <c r="M896" s="23">
        <f>YEAR(Tabla2[[#This Row],[Fecha de creación]])</f>
        <v>2020</v>
      </c>
      <c r="N896" s="23">
        <f>MONTH(Tabla2[[#This Row],[Fecha de creación]])</f>
        <v>10</v>
      </c>
    </row>
    <row r="897" spans="1:14" ht="15" customHeight="1" x14ac:dyDescent="0.25">
      <c r="A897" s="26">
        <v>44115.490254629629</v>
      </c>
      <c r="B897" s="23" t="s">
        <v>0</v>
      </c>
      <c r="C897" s="23" t="s">
        <v>2201</v>
      </c>
      <c r="D897" s="23" t="s">
        <v>21</v>
      </c>
      <c r="E897" s="23" t="s">
        <v>1</v>
      </c>
      <c r="F897" s="23" t="s">
        <v>7</v>
      </c>
      <c r="G897" s="23" t="s">
        <v>975</v>
      </c>
      <c r="H897" s="2" t="s">
        <v>7744</v>
      </c>
      <c r="I897" s="23" t="s">
        <v>7412</v>
      </c>
      <c r="J897" s="23"/>
      <c r="K897" s="23" t="s">
        <v>9712</v>
      </c>
      <c r="L897" s="23"/>
      <c r="M897" s="23">
        <f>YEAR(Tabla2[[#This Row],[Fecha de creación]])</f>
        <v>2020</v>
      </c>
      <c r="N897" s="23">
        <f>MONTH(Tabla2[[#This Row],[Fecha de creación]])</f>
        <v>10</v>
      </c>
    </row>
    <row r="898" spans="1:14" ht="15" customHeight="1" x14ac:dyDescent="0.25">
      <c r="A898" s="26">
        <v>44115.625150462962</v>
      </c>
      <c r="B898" s="23" t="s">
        <v>0</v>
      </c>
      <c r="C898" s="23" t="s">
        <v>2202</v>
      </c>
      <c r="D898" s="23" t="s">
        <v>349</v>
      </c>
      <c r="E898" s="23" t="s">
        <v>1</v>
      </c>
      <c r="F898" s="23" t="s">
        <v>7</v>
      </c>
      <c r="G898" s="23" t="s">
        <v>975</v>
      </c>
      <c r="H898" s="2" t="s">
        <v>7728</v>
      </c>
      <c r="I898" s="23" t="s">
        <v>7412</v>
      </c>
      <c r="J898" s="23"/>
      <c r="K898" s="23" t="s">
        <v>9712</v>
      </c>
      <c r="L898" s="23"/>
      <c r="M898" s="23">
        <f>YEAR(Tabla2[[#This Row],[Fecha de creación]])</f>
        <v>2020</v>
      </c>
      <c r="N898" s="23">
        <f>MONTH(Tabla2[[#This Row],[Fecha de creación]])</f>
        <v>10</v>
      </c>
    </row>
    <row r="899" spans="1:14" ht="15" customHeight="1" x14ac:dyDescent="0.25">
      <c r="A899" s="26">
        <v>44115.65</v>
      </c>
      <c r="B899" s="23" t="s">
        <v>0</v>
      </c>
      <c r="C899" s="23" t="s">
        <v>2203</v>
      </c>
      <c r="D899" s="23" t="s">
        <v>349</v>
      </c>
      <c r="E899" s="23" t="s">
        <v>1</v>
      </c>
      <c r="F899" s="23" t="s">
        <v>7</v>
      </c>
      <c r="G899" s="23" t="s">
        <v>975</v>
      </c>
      <c r="H899" s="2" t="s">
        <v>7731</v>
      </c>
      <c r="I899" s="23" t="s">
        <v>7412</v>
      </c>
      <c r="J899" s="23"/>
      <c r="K899" s="23" t="s">
        <v>9712</v>
      </c>
      <c r="L899" s="23"/>
      <c r="M899" s="23">
        <f>YEAR(Tabla2[[#This Row],[Fecha de creación]])</f>
        <v>2020</v>
      </c>
      <c r="N899" s="23">
        <f>MONTH(Tabla2[[#This Row],[Fecha de creación]])</f>
        <v>10</v>
      </c>
    </row>
    <row r="900" spans="1:14" ht="15" customHeight="1" x14ac:dyDescent="0.25">
      <c r="A900" s="26">
        <v>44115.67695601852</v>
      </c>
      <c r="B900" s="23" t="s">
        <v>0</v>
      </c>
      <c r="C900" s="23" t="s">
        <v>2204</v>
      </c>
      <c r="D900" s="23" t="s">
        <v>349</v>
      </c>
      <c r="E900" s="23" t="s">
        <v>1</v>
      </c>
      <c r="F900" s="23" t="s">
        <v>7</v>
      </c>
      <c r="G900" s="23" t="s">
        <v>975</v>
      </c>
      <c r="H900" s="2" t="s">
        <v>7728</v>
      </c>
      <c r="I900" s="23" t="s">
        <v>7412</v>
      </c>
      <c r="J900" s="23"/>
      <c r="K900" s="23" t="s">
        <v>9712</v>
      </c>
      <c r="L900" s="23"/>
      <c r="M900" s="23">
        <f>YEAR(Tabla2[[#This Row],[Fecha de creación]])</f>
        <v>2020</v>
      </c>
      <c r="N900" s="23">
        <f>MONTH(Tabla2[[#This Row],[Fecha de creación]])</f>
        <v>10</v>
      </c>
    </row>
    <row r="901" spans="1:14" ht="15" customHeight="1" x14ac:dyDescent="0.25">
      <c r="A901" s="26">
        <v>44115.691423611112</v>
      </c>
      <c r="B901" s="23" t="s">
        <v>0</v>
      </c>
      <c r="C901" s="23" t="s">
        <v>2205</v>
      </c>
      <c r="D901" s="23" t="s">
        <v>2206</v>
      </c>
      <c r="E901" s="23" t="s">
        <v>1</v>
      </c>
      <c r="F901" s="23" t="s">
        <v>7</v>
      </c>
      <c r="G901" s="23" t="s">
        <v>975</v>
      </c>
      <c r="H901" s="2" t="s">
        <v>7733</v>
      </c>
      <c r="I901" s="23" t="s">
        <v>11</v>
      </c>
      <c r="J901" s="23"/>
      <c r="K901" s="23" t="s">
        <v>9712</v>
      </c>
      <c r="L901" s="23"/>
      <c r="M901" s="23">
        <f>YEAR(Tabla2[[#This Row],[Fecha de creación]])</f>
        <v>2020</v>
      </c>
      <c r="N901" s="23">
        <f>MONTH(Tabla2[[#This Row],[Fecha de creación]])</f>
        <v>10</v>
      </c>
    </row>
    <row r="902" spans="1:14" ht="15" customHeight="1" x14ac:dyDescent="0.25">
      <c r="A902" s="26">
        <v>44115.694282407407</v>
      </c>
      <c r="B902" s="23" t="s">
        <v>0</v>
      </c>
      <c r="C902" s="23" t="s">
        <v>157</v>
      </c>
      <c r="D902" s="23" t="s">
        <v>158</v>
      </c>
      <c r="E902" s="23" t="s">
        <v>1</v>
      </c>
      <c r="F902" s="23" t="s">
        <v>7</v>
      </c>
      <c r="G902" s="23" t="s">
        <v>3</v>
      </c>
      <c r="H902" s="2" t="s">
        <v>7733</v>
      </c>
      <c r="I902" s="23" t="s">
        <v>11</v>
      </c>
      <c r="J902" s="23"/>
      <c r="K902" s="23" t="s">
        <v>9712</v>
      </c>
      <c r="L902" s="23"/>
      <c r="M902" s="23">
        <f>YEAR(Tabla2[[#This Row],[Fecha de creación]])</f>
        <v>2020</v>
      </c>
      <c r="N902" s="23">
        <f>MONTH(Tabla2[[#This Row],[Fecha de creación]])</f>
        <v>10</v>
      </c>
    </row>
    <row r="903" spans="1:14" ht="15" customHeight="1" x14ac:dyDescent="0.25">
      <c r="A903" s="26">
        <v>44116.427534722221</v>
      </c>
      <c r="B903" s="23" t="s">
        <v>0</v>
      </c>
      <c r="C903" s="23" t="s">
        <v>2207</v>
      </c>
      <c r="D903" s="23" t="s">
        <v>152</v>
      </c>
      <c r="E903" s="23" t="s">
        <v>1</v>
      </c>
      <c r="F903" s="23" t="s">
        <v>7</v>
      </c>
      <c r="G903" s="23" t="s">
        <v>975</v>
      </c>
      <c r="H903" s="2" t="s">
        <v>7731</v>
      </c>
      <c r="I903" s="23" t="s">
        <v>43</v>
      </c>
      <c r="J903" s="23"/>
      <c r="K903" s="23" t="s">
        <v>9712</v>
      </c>
      <c r="L903" s="23"/>
      <c r="M903" s="23">
        <f>YEAR(Tabla2[[#This Row],[Fecha de creación]])</f>
        <v>2020</v>
      </c>
      <c r="N903" s="23">
        <f>MONTH(Tabla2[[#This Row],[Fecha de creación]])</f>
        <v>10</v>
      </c>
    </row>
    <row r="904" spans="1:14" ht="15" customHeight="1" x14ac:dyDescent="0.25">
      <c r="A904" s="26">
        <v>44116.430162037039</v>
      </c>
      <c r="B904" s="23" t="s">
        <v>0</v>
      </c>
      <c r="C904" s="23" t="s">
        <v>2208</v>
      </c>
      <c r="D904" s="23" t="s">
        <v>131</v>
      </c>
      <c r="E904" s="23" t="s">
        <v>1</v>
      </c>
      <c r="F904" s="23" t="s">
        <v>7</v>
      </c>
      <c r="G904" s="23" t="s">
        <v>975</v>
      </c>
      <c r="H904" s="2" t="s">
        <v>7728</v>
      </c>
      <c r="I904" s="23" t="s">
        <v>43</v>
      </c>
      <c r="J904" s="23"/>
      <c r="K904" s="23" t="s">
        <v>9712</v>
      </c>
      <c r="L904" s="23"/>
      <c r="M904" s="23">
        <f>YEAR(Tabla2[[#This Row],[Fecha de creación]])</f>
        <v>2020</v>
      </c>
      <c r="N904" s="23">
        <f>MONTH(Tabla2[[#This Row],[Fecha de creación]])</f>
        <v>10</v>
      </c>
    </row>
    <row r="905" spans="1:14" ht="15" customHeight="1" x14ac:dyDescent="0.25">
      <c r="A905" s="26">
        <v>44116.480000000003</v>
      </c>
      <c r="B905" s="23" t="s">
        <v>0</v>
      </c>
      <c r="C905" s="23" t="s">
        <v>2209</v>
      </c>
      <c r="D905" s="23" t="s">
        <v>6</v>
      </c>
      <c r="E905" s="23" t="s">
        <v>1</v>
      </c>
      <c r="F905" s="23" t="s">
        <v>7</v>
      </c>
      <c r="G905" s="23" t="s">
        <v>975</v>
      </c>
      <c r="H905" s="2" t="s">
        <v>7722</v>
      </c>
      <c r="I905" s="23" t="s">
        <v>4</v>
      </c>
      <c r="J905" s="23"/>
      <c r="K905" s="23" t="s">
        <v>9712</v>
      </c>
      <c r="L905" s="23"/>
      <c r="M905" s="23">
        <f>YEAR(Tabla2[[#This Row],[Fecha de creación]])</f>
        <v>2020</v>
      </c>
      <c r="N905" s="23">
        <f>MONTH(Tabla2[[#This Row],[Fecha de creación]])</f>
        <v>10</v>
      </c>
    </row>
    <row r="906" spans="1:14" ht="15" customHeight="1" x14ac:dyDescent="0.25">
      <c r="A906" s="26">
        <v>44116.484398148146</v>
      </c>
      <c r="B906" s="23" t="s">
        <v>19</v>
      </c>
      <c r="C906" s="23" t="s">
        <v>2210</v>
      </c>
      <c r="D906" s="23" t="s">
        <v>2211</v>
      </c>
      <c r="E906" s="23" t="s">
        <v>1</v>
      </c>
      <c r="F906" s="23" t="s">
        <v>22</v>
      </c>
      <c r="G906" s="23" t="s">
        <v>975</v>
      </c>
      <c r="H906" s="2" t="s">
        <v>7728</v>
      </c>
      <c r="I906" s="23" t="s">
        <v>23</v>
      </c>
      <c r="J906" s="23"/>
      <c r="K906" s="23" t="s">
        <v>9712</v>
      </c>
      <c r="L906" s="23"/>
      <c r="M906" s="23">
        <f>YEAR(Tabla2[[#This Row],[Fecha de creación]])</f>
        <v>2020</v>
      </c>
      <c r="N906" s="23">
        <f>MONTH(Tabla2[[#This Row],[Fecha de creación]])</f>
        <v>10</v>
      </c>
    </row>
    <row r="907" spans="1:14" ht="15" customHeight="1" x14ac:dyDescent="0.25">
      <c r="A907" s="26">
        <v>44116.488159722219</v>
      </c>
      <c r="B907" s="23" t="s">
        <v>56</v>
      </c>
      <c r="C907" s="23" t="s">
        <v>2212</v>
      </c>
      <c r="D907" s="23" t="s">
        <v>6</v>
      </c>
      <c r="E907" s="23" t="s">
        <v>1</v>
      </c>
      <c r="F907" s="23" t="s">
        <v>7</v>
      </c>
      <c r="G907" s="23" t="s">
        <v>975</v>
      </c>
      <c r="H907" s="2" t="s">
        <v>7722</v>
      </c>
      <c r="I907" s="23" t="s">
        <v>1963</v>
      </c>
      <c r="J907" s="23"/>
      <c r="K907" s="23" t="s">
        <v>9712</v>
      </c>
      <c r="L907" s="23"/>
      <c r="M907" s="23">
        <f>YEAR(Tabla2[[#This Row],[Fecha de creación]])</f>
        <v>2020</v>
      </c>
      <c r="N907" s="23">
        <f>MONTH(Tabla2[[#This Row],[Fecha de creación]])</f>
        <v>10</v>
      </c>
    </row>
    <row r="908" spans="1:14" ht="15" customHeight="1" x14ac:dyDescent="0.25">
      <c r="A908" s="26">
        <v>44116.492708333331</v>
      </c>
      <c r="B908" s="23" t="s">
        <v>19</v>
      </c>
      <c r="C908" s="23" t="s">
        <v>159</v>
      </c>
      <c r="D908" s="23" t="s">
        <v>160</v>
      </c>
      <c r="E908" s="23" t="s">
        <v>1</v>
      </c>
      <c r="F908" s="23" t="s">
        <v>22</v>
      </c>
      <c r="G908" s="23" t="s">
        <v>3</v>
      </c>
      <c r="H908" s="2" t="s">
        <v>7752</v>
      </c>
      <c r="I908" s="23" t="s">
        <v>23</v>
      </c>
      <c r="J908" s="23"/>
      <c r="K908" s="23" t="s">
        <v>9712</v>
      </c>
      <c r="L908" s="23"/>
      <c r="M908" s="23">
        <f>YEAR(Tabla2[[#This Row],[Fecha de creación]])</f>
        <v>2020</v>
      </c>
      <c r="N908" s="23">
        <f>MONTH(Tabla2[[#This Row],[Fecha de creación]])</f>
        <v>10</v>
      </c>
    </row>
    <row r="909" spans="1:14" ht="15" customHeight="1" x14ac:dyDescent="0.25">
      <c r="A909" s="26">
        <v>44116.495740740742</v>
      </c>
      <c r="B909" s="23" t="s">
        <v>100</v>
      </c>
      <c r="C909" s="23" t="s">
        <v>2213</v>
      </c>
      <c r="D909" s="23" t="s">
        <v>1727</v>
      </c>
      <c r="E909" s="23" t="s">
        <v>1</v>
      </c>
      <c r="F909" s="23" t="s">
        <v>22</v>
      </c>
      <c r="G909" s="23" t="s">
        <v>975</v>
      </c>
      <c r="H909" s="2" t="s">
        <v>7745</v>
      </c>
      <c r="I909" s="23" t="s">
        <v>1653</v>
      </c>
      <c r="J909" s="23"/>
      <c r="K909" s="23" t="s">
        <v>9712</v>
      </c>
      <c r="L909" s="23"/>
      <c r="M909" s="23">
        <f>YEAR(Tabla2[[#This Row],[Fecha de creación]])</f>
        <v>2020</v>
      </c>
      <c r="N909" s="23">
        <f>MONTH(Tabla2[[#This Row],[Fecha de creación]])</f>
        <v>10</v>
      </c>
    </row>
    <row r="910" spans="1:14" ht="15" customHeight="1" x14ac:dyDescent="0.25">
      <c r="A910" s="26">
        <v>44116.50267361111</v>
      </c>
      <c r="B910" s="23" t="s">
        <v>56</v>
      </c>
      <c r="C910" s="23" t="s">
        <v>2214</v>
      </c>
      <c r="D910" s="23" t="s">
        <v>2215</v>
      </c>
      <c r="E910" s="23" t="s">
        <v>1</v>
      </c>
      <c r="F910" s="23" t="s">
        <v>7</v>
      </c>
      <c r="G910" s="23" t="s">
        <v>975</v>
      </c>
      <c r="H910" s="2" t="s">
        <v>7728</v>
      </c>
      <c r="I910" s="23" t="s">
        <v>1963</v>
      </c>
      <c r="J910" s="23"/>
      <c r="K910" s="23" t="s">
        <v>9712</v>
      </c>
      <c r="L910" s="23"/>
      <c r="M910" s="23">
        <f>YEAR(Tabla2[[#This Row],[Fecha de creación]])</f>
        <v>2020</v>
      </c>
      <c r="N910" s="23">
        <f>MONTH(Tabla2[[#This Row],[Fecha de creación]])</f>
        <v>10</v>
      </c>
    </row>
    <row r="911" spans="1:14" ht="15" customHeight="1" x14ac:dyDescent="0.25">
      <c r="A911" s="26">
        <v>44116.692499999997</v>
      </c>
      <c r="B911" s="23" t="s">
        <v>0</v>
      </c>
      <c r="C911" s="23" t="s">
        <v>2216</v>
      </c>
      <c r="D911" s="23" t="s">
        <v>2217</v>
      </c>
      <c r="E911" s="23" t="s">
        <v>1</v>
      </c>
      <c r="F911" s="23" t="s">
        <v>7</v>
      </c>
      <c r="G911" s="23" t="s">
        <v>975</v>
      </c>
      <c r="H911" s="2" t="s">
        <v>7751</v>
      </c>
      <c r="I911" s="23" t="s">
        <v>7412</v>
      </c>
      <c r="J911" s="23"/>
      <c r="K911" s="23" t="s">
        <v>9712</v>
      </c>
      <c r="L911" s="23"/>
      <c r="M911" s="23">
        <f>YEAR(Tabla2[[#This Row],[Fecha de creación]])</f>
        <v>2020</v>
      </c>
      <c r="N911" s="23">
        <f>MONTH(Tabla2[[#This Row],[Fecha de creación]])</f>
        <v>10</v>
      </c>
    </row>
    <row r="912" spans="1:14" ht="15" customHeight="1" x14ac:dyDescent="0.25">
      <c r="A912" s="26">
        <v>44116.698680555557</v>
      </c>
      <c r="B912" s="23" t="s">
        <v>0</v>
      </c>
      <c r="C912" s="23" t="s">
        <v>161</v>
      </c>
      <c r="D912" s="23" t="s">
        <v>162</v>
      </c>
      <c r="E912" s="23" t="s">
        <v>1</v>
      </c>
      <c r="F912" s="23" t="s">
        <v>2</v>
      </c>
      <c r="G912" s="23" t="s">
        <v>3</v>
      </c>
      <c r="H912" s="2" t="s">
        <v>7730</v>
      </c>
      <c r="I912" s="23" t="s">
        <v>120</v>
      </c>
      <c r="J912" s="23"/>
      <c r="K912" s="23" t="s">
        <v>9536</v>
      </c>
      <c r="L912" s="23"/>
      <c r="M912" s="23">
        <f>YEAR(Tabla2[[#This Row],[Fecha de creación]])</f>
        <v>2020</v>
      </c>
      <c r="N912" s="23">
        <f>MONTH(Tabla2[[#This Row],[Fecha de creación]])</f>
        <v>10</v>
      </c>
    </row>
    <row r="913" spans="1:14" ht="15" customHeight="1" x14ac:dyDescent="0.25">
      <c r="A913" s="26">
        <v>44116.711342592593</v>
      </c>
      <c r="B913" s="23" t="s">
        <v>0</v>
      </c>
      <c r="C913" s="23" t="s">
        <v>2218</v>
      </c>
      <c r="D913" s="23" t="s">
        <v>152</v>
      </c>
      <c r="E913" s="23" t="s">
        <v>1</v>
      </c>
      <c r="F913" s="23" t="s">
        <v>7</v>
      </c>
      <c r="G913" s="23" t="s">
        <v>975</v>
      </c>
      <c r="H913" s="2" t="s">
        <v>7731</v>
      </c>
      <c r="I913" s="23" t="s">
        <v>43</v>
      </c>
      <c r="J913" s="23"/>
      <c r="K913" s="23" t="s">
        <v>9712</v>
      </c>
      <c r="L913" s="23"/>
      <c r="M913" s="23">
        <f>YEAR(Tabla2[[#This Row],[Fecha de creación]])</f>
        <v>2020</v>
      </c>
      <c r="N913" s="23">
        <f>MONTH(Tabla2[[#This Row],[Fecha de creación]])</f>
        <v>10</v>
      </c>
    </row>
    <row r="914" spans="1:14" ht="15" customHeight="1" x14ac:dyDescent="0.25">
      <c r="A914" s="26">
        <v>44116.719733796293</v>
      </c>
      <c r="B914" s="23" t="s">
        <v>0</v>
      </c>
      <c r="C914" s="23" t="s">
        <v>2219</v>
      </c>
      <c r="D914" s="23" t="s">
        <v>2220</v>
      </c>
      <c r="E914" s="23" t="s">
        <v>1</v>
      </c>
      <c r="F914" s="23" t="s">
        <v>7</v>
      </c>
      <c r="G914" s="23" t="s">
        <v>975</v>
      </c>
      <c r="H914" s="2" t="s">
        <v>7721</v>
      </c>
      <c r="I914" s="23" t="s">
        <v>11</v>
      </c>
      <c r="J914" s="23"/>
      <c r="K914" s="23" t="s">
        <v>9712</v>
      </c>
      <c r="L914" s="23"/>
      <c r="M914" s="23">
        <f>YEAR(Tabla2[[#This Row],[Fecha de creación]])</f>
        <v>2020</v>
      </c>
      <c r="N914" s="23">
        <f>MONTH(Tabla2[[#This Row],[Fecha de creación]])</f>
        <v>10</v>
      </c>
    </row>
    <row r="915" spans="1:14" ht="15" customHeight="1" x14ac:dyDescent="0.25">
      <c r="A915" s="26">
        <v>44116.732407407406</v>
      </c>
      <c r="B915" s="23" t="s">
        <v>0</v>
      </c>
      <c r="C915" s="23" t="s">
        <v>2221</v>
      </c>
      <c r="D915" s="23" t="s">
        <v>131</v>
      </c>
      <c r="E915" s="23" t="s">
        <v>1</v>
      </c>
      <c r="F915" s="23" t="s">
        <v>7</v>
      </c>
      <c r="G915" s="23" t="s">
        <v>975</v>
      </c>
      <c r="H915" s="2" t="s">
        <v>7728</v>
      </c>
      <c r="I915" s="23" t="s">
        <v>43</v>
      </c>
      <c r="J915" s="23"/>
      <c r="K915" s="23" t="s">
        <v>9712</v>
      </c>
      <c r="L915" s="23"/>
      <c r="M915" s="23">
        <f>YEAR(Tabla2[[#This Row],[Fecha de creación]])</f>
        <v>2020</v>
      </c>
      <c r="N915" s="23">
        <f>MONTH(Tabla2[[#This Row],[Fecha de creación]])</f>
        <v>10</v>
      </c>
    </row>
    <row r="916" spans="1:14" ht="15" customHeight="1" x14ac:dyDescent="0.25">
      <c r="A916" s="26">
        <v>44116.759733796294</v>
      </c>
      <c r="B916" s="23" t="s">
        <v>100</v>
      </c>
      <c r="C916" s="23" t="s">
        <v>2222</v>
      </c>
      <c r="D916" s="23" t="s">
        <v>1791</v>
      </c>
      <c r="E916" s="23" t="s">
        <v>1</v>
      </c>
      <c r="F916" s="23" t="s">
        <v>7</v>
      </c>
      <c r="G916" s="23" t="s">
        <v>975</v>
      </c>
      <c r="H916" s="2" t="s">
        <v>7728</v>
      </c>
      <c r="I916" s="23" t="s">
        <v>1653</v>
      </c>
      <c r="J916" s="23"/>
      <c r="K916" s="23" t="s">
        <v>9712</v>
      </c>
      <c r="L916" s="23"/>
      <c r="M916" s="23">
        <f>YEAR(Tabla2[[#This Row],[Fecha de creación]])</f>
        <v>2020</v>
      </c>
      <c r="N916" s="23">
        <f>MONTH(Tabla2[[#This Row],[Fecha de creación]])</f>
        <v>10</v>
      </c>
    </row>
    <row r="917" spans="1:14" ht="15" customHeight="1" x14ac:dyDescent="0.25">
      <c r="A917" s="26">
        <v>44116.768379629626</v>
      </c>
      <c r="B917" s="23" t="s">
        <v>0</v>
      </c>
      <c r="C917" s="23" t="s">
        <v>2223</v>
      </c>
      <c r="D917" s="23" t="s">
        <v>2224</v>
      </c>
      <c r="E917" s="23" t="s">
        <v>1</v>
      </c>
      <c r="F917" s="23" t="s">
        <v>7</v>
      </c>
      <c r="G917" s="23" t="s">
        <v>975</v>
      </c>
      <c r="H917" s="2" t="s">
        <v>7757</v>
      </c>
      <c r="I917" s="23" t="s">
        <v>4</v>
      </c>
      <c r="J917" s="23"/>
      <c r="K917" s="23" t="s">
        <v>9712</v>
      </c>
      <c r="L917" s="23"/>
      <c r="M917" s="23">
        <f>YEAR(Tabla2[[#This Row],[Fecha de creación]])</f>
        <v>2020</v>
      </c>
      <c r="N917" s="23">
        <f>MONTH(Tabla2[[#This Row],[Fecha de creación]])</f>
        <v>10</v>
      </c>
    </row>
    <row r="918" spans="1:14" ht="15" customHeight="1" x14ac:dyDescent="0.25">
      <c r="A918" s="26">
        <v>44116.774097222224</v>
      </c>
      <c r="B918" s="23" t="s">
        <v>0</v>
      </c>
      <c r="C918" s="23" t="s">
        <v>2225</v>
      </c>
      <c r="D918" s="23" t="s">
        <v>2226</v>
      </c>
      <c r="E918" s="23" t="s">
        <v>1</v>
      </c>
      <c r="F918" s="23" t="s">
        <v>7</v>
      </c>
      <c r="G918" s="23" t="s">
        <v>975</v>
      </c>
      <c r="H918" s="2" t="s">
        <v>7728</v>
      </c>
      <c r="I918" s="23" t="s">
        <v>4</v>
      </c>
      <c r="J918" s="23"/>
      <c r="K918" s="23" t="s">
        <v>9712</v>
      </c>
      <c r="L918" s="23"/>
      <c r="M918" s="23">
        <f>YEAR(Tabla2[[#This Row],[Fecha de creación]])</f>
        <v>2020</v>
      </c>
      <c r="N918" s="23">
        <f>MONTH(Tabla2[[#This Row],[Fecha de creación]])</f>
        <v>10</v>
      </c>
    </row>
    <row r="919" spans="1:14" ht="15" customHeight="1" x14ac:dyDescent="0.25">
      <c r="A919" s="26">
        <v>44116.790682870371</v>
      </c>
      <c r="B919" s="23" t="s">
        <v>100</v>
      </c>
      <c r="C919" s="23" t="s">
        <v>2227</v>
      </c>
      <c r="D919" s="23" t="s">
        <v>2228</v>
      </c>
      <c r="E919" s="23" t="s">
        <v>1</v>
      </c>
      <c r="F919" s="23" t="s">
        <v>22</v>
      </c>
      <c r="G919" s="23" t="s">
        <v>975</v>
      </c>
      <c r="H919" s="2" t="s">
        <v>7728</v>
      </c>
      <c r="I919" s="23" t="s">
        <v>1653</v>
      </c>
      <c r="J919" s="23"/>
      <c r="K919" s="23" t="s">
        <v>9712</v>
      </c>
      <c r="L919" s="23"/>
      <c r="M919" s="23">
        <f>YEAR(Tabla2[[#This Row],[Fecha de creación]])</f>
        <v>2020</v>
      </c>
      <c r="N919" s="23">
        <f>MONTH(Tabla2[[#This Row],[Fecha de creación]])</f>
        <v>10</v>
      </c>
    </row>
    <row r="920" spans="1:14" ht="15" customHeight="1" x14ac:dyDescent="0.25">
      <c r="A920" s="26">
        <v>44116.794421296298</v>
      </c>
      <c r="B920" s="23" t="s">
        <v>100</v>
      </c>
      <c r="C920" s="23" t="s">
        <v>2229</v>
      </c>
      <c r="D920" s="23" t="s">
        <v>1727</v>
      </c>
      <c r="E920" s="23" t="s">
        <v>1</v>
      </c>
      <c r="F920" s="23" t="s">
        <v>22</v>
      </c>
      <c r="G920" s="23" t="s">
        <v>975</v>
      </c>
      <c r="H920" s="2" t="s">
        <v>7745</v>
      </c>
      <c r="I920" s="23" t="s">
        <v>1653</v>
      </c>
      <c r="J920" s="23"/>
      <c r="K920" s="23" t="s">
        <v>9712</v>
      </c>
      <c r="L920" s="23"/>
      <c r="M920" s="23">
        <f>YEAR(Tabla2[[#This Row],[Fecha de creación]])</f>
        <v>2020</v>
      </c>
      <c r="N920" s="23">
        <f>MONTH(Tabla2[[#This Row],[Fecha de creación]])</f>
        <v>10</v>
      </c>
    </row>
    <row r="921" spans="1:14" ht="15" customHeight="1" x14ac:dyDescent="0.25">
      <c r="A921" s="26">
        <v>44116.797175925924</v>
      </c>
      <c r="B921" s="23" t="s">
        <v>100</v>
      </c>
      <c r="C921" s="23" t="s">
        <v>2230</v>
      </c>
      <c r="D921" s="23" t="s">
        <v>1736</v>
      </c>
      <c r="E921" s="23" t="s">
        <v>1</v>
      </c>
      <c r="F921" s="23" t="s">
        <v>7</v>
      </c>
      <c r="G921" s="23" t="s">
        <v>975</v>
      </c>
      <c r="H921" s="2" t="s">
        <v>7745</v>
      </c>
      <c r="I921" s="23" t="s">
        <v>1653</v>
      </c>
      <c r="J921" s="23"/>
      <c r="K921" s="23" t="s">
        <v>9712</v>
      </c>
      <c r="L921" s="23"/>
      <c r="M921" s="23">
        <f>YEAR(Tabla2[[#This Row],[Fecha de creación]])</f>
        <v>2020</v>
      </c>
      <c r="N921" s="23">
        <f>MONTH(Tabla2[[#This Row],[Fecha de creación]])</f>
        <v>10</v>
      </c>
    </row>
    <row r="922" spans="1:14" ht="15" customHeight="1" x14ac:dyDescent="0.25">
      <c r="A922" s="26">
        <v>44117.481354166666</v>
      </c>
      <c r="B922" s="23" t="s">
        <v>0</v>
      </c>
      <c r="C922" s="23" t="s">
        <v>2231</v>
      </c>
      <c r="D922" s="23" t="s">
        <v>2232</v>
      </c>
      <c r="E922" s="23" t="s">
        <v>1</v>
      </c>
      <c r="F922" s="23" t="s">
        <v>22</v>
      </c>
      <c r="G922" s="23" t="s">
        <v>975</v>
      </c>
      <c r="H922" s="2" t="s">
        <v>7745</v>
      </c>
      <c r="I922" s="23" t="s">
        <v>4</v>
      </c>
      <c r="J922" s="23"/>
      <c r="K922" s="23" t="s">
        <v>9712</v>
      </c>
      <c r="L922" s="23"/>
      <c r="M922" s="23">
        <f>YEAR(Tabla2[[#This Row],[Fecha de creación]])</f>
        <v>2020</v>
      </c>
      <c r="N922" s="23">
        <f>MONTH(Tabla2[[#This Row],[Fecha de creación]])</f>
        <v>10</v>
      </c>
    </row>
    <row r="923" spans="1:14" ht="15" customHeight="1" x14ac:dyDescent="0.25">
      <c r="A923" s="26">
        <v>44117.485833333332</v>
      </c>
      <c r="B923" s="23" t="s">
        <v>0</v>
      </c>
      <c r="C923" s="23" t="s">
        <v>2233</v>
      </c>
      <c r="D923" s="23" t="s">
        <v>1056</v>
      </c>
      <c r="E923" s="23" t="s">
        <v>1</v>
      </c>
      <c r="F923" s="23" t="s">
        <v>22</v>
      </c>
      <c r="G923" s="23" t="s">
        <v>975</v>
      </c>
      <c r="H923" s="2" t="s">
        <v>7744</v>
      </c>
      <c r="I923" s="23" t="s">
        <v>4</v>
      </c>
      <c r="J923" s="23"/>
      <c r="K923" s="23" t="s">
        <v>9712</v>
      </c>
      <c r="L923" s="23"/>
      <c r="M923" s="23">
        <f>YEAR(Tabla2[[#This Row],[Fecha de creación]])</f>
        <v>2020</v>
      </c>
      <c r="N923" s="23">
        <f>MONTH(Tabla2[[#This Row],[Fecha de creación]])</f>
        <v>10</v>
      </c>
    </row>
    <row r="924" spans="1:14" ht="15" customHeight="1" x14ac:dyDescent="0.25">
      <c r="A924" s="26">
        <v>44117.495104166665</v>
      </c>
      <c r="B924" s="23" t="s">
        <v>0</v>
      </c>
      <c r="C924" s="23" t="s">
        <v>2234</v>
      </c>
      <c r="D924" s="23" t="s">
        <v>980</v>
      </c>
      <c r="E924" s="23" t="s">
        <v>1</v>
      </c>
      <c r="F924" s="23" t="s">
        <v>7</v>
      </c>
      <c r="G924" s="23" t="s">
        <v>975</v>
      </c>
      <c r="H924" s="2" t="s">
        <v>7730</v>
      </c>
      <c r="I924" s="23" t="s">
        <v>4</v>
      </c>
      <c r="J924" s="23"/>
      <c r="K924" s="23" t="s">
        <v>9712</v>
      </c>
      <c r="L924" s="23"/>
      <c r="M924" s="23">
        <f>YEAR(Tabla2[[#This Row],[Fecha de creación]])</f>
        <v>2020</v>
      </c>
      <c r="N924" s="23">
        <f>MONTH(Tabla2[[#This Row],[Fecha de creación]])</f>
        <v>10</v>
      </c>
    </row>
    <row r="925" spans="1:14" ht="15" customHeight="1" x14ac:dyDescent="0.25">
      <c r="A925" s="26">
        <v>44117.516053240739</v>
      </c>
      <c r="B925" s="23" t="s">
        <v>100</v>
      </c>
      <c r="C925" s="23" t="s">
        <v>163</v>
      </c>
      <c r="D925" s="23" t="s">
        <v>164</v>
      </c>
      <c r="E925" s="23" t="s">
        <v>1</v>
      </c>
      <c r="F925" s="23" t="s">
        <v>2</v>
      </c>
      <c r="G925" s="23" t="s">
        <v>3</v>
      </c>
      <c r="H925" s="2" t="s">
        <v>7745</v>
      </c>
      <c r="I925" s="23" t="s">
        <v>7575</v>
      </c>
      <c r="J925" s="23"/>
      <c r="K925" s="23" t="s">
        <v>9536</v>
      </c>
      <c r="L925" s="23"/>
      <c r="M925" s="23">
        <f>YEAR(Tabla2[[#This Row],[Fecha de creación]])</f>
        <v>2020</v>
      </c>
      <c r="N925" s="23">
        <f>MONTH(Tabla2[[#This Row],[Fecha de creación]])</f>
        <v>10</v>
      </c>
    </row>
    <row r="926" spans="1:14" ht="15" customHeight="1" x14ac:dyDescent="0.25">
      <c r="A926" s="26">
        <v>44117.526666666665</v>
      </c>
      <c r="B926" s="23" t="s">
        <v>19</v>
      </c>
      <c r="C926" s="23" t="s">
        <v>2235</v>
      </c>
      <c r="D926" s="23" t="s">
        <v>2236</v>
      </c>
      <c r="E926" s="23" t="s">
        <v>1</v>
      </c>
      <c r="F926" s="23" t="s">
        <v>7</v>
      </c>
      <c r="G926" s="23" t="s">
        <v>975</v>
      </c>
      <c r="H926" s="2" t="s">
        <v>7730</v>
      </c>
      <c r="I926" s="23" t="s">
        <v>23</v>
      </c>
      <c r="J926" s="23"/>
      <c r="K926" s="23" t="s">
        <v>9712</v>
      </c>
      <c r="L926" s="23"/>
      <c r="M926" s="23">
        <f>YEAR(Tabla2[[#This Row],[Fecha de creación]])</f>
        <v>2020</v>
      </c>
      <c r="N926" s="23">
        <f>MONTH(Tabla2[[#This Row],[Fecha de creación]])</f>
        <v>10</v>
      </c>
    </row>
    <row r="927" spans="1:14" ht="15" customHeight="1" x14ac:dyDescent="0.25">
      <c r="A927" s="26">
        <v>44117.617511574077</v>
      </c>
      <c r="B927" s="23" t="s">
        <v>0</v>
      </c>
      <c r="C927" s="23" t="s">
        <v>2237</v>
      </c>
      <c r="D927" s="23" t="s">
        <v>275</v>
      </c>
      <c r="E927" s="23" t="s">
        <v>1</v>
      </c>
      <c r="F927" s="23" t="s">
        <v>7</v>
      </c>
      <c r="G927" s="23" t="s">
        <v>975</v>
      </c>
      <c r="H927" s="2" t="s">
        <v>7722</v>
      </c>
      <c r="I927" s="23" t="s">
        <v>43</v>
      </c>
      <c r="J927" s="23"/>
      <c r="K927" s="23" t="s">
        <v>9712</v>
      </c>
      <c r="L927" s="23"/>
      <c r="M927" s="23">
        <f>YEAR(Tabla2[[#This Row],[Fecha de creación]])</f>
        <v>2020</v>
      </c>
      <c r="N927" s="23">
        <f>MONTH(Tabla2[[#This Row],[Fecha de creación]])</f>
        <v>10</v>
      </c>
    </row>
    <row r="928" spans="1:14" ht="15" customHeight="1" x14ac:dyDescent="0.25">
      <c r="A928" s="26">
        <v>44117.62027777778</v>
      </c>
      <c r="B928" s="23" t="s">
        <v>19</v>
      </c>
      <c r="C928" s="23" t="s">
        <v>2238</v>
      </c>
      <c r="D928" s="23" t="s">
        <v>2239</v>
      </c>
      <c r="E928" s="23" t="s">
        <v>1</v>
      </c>
      <c r="F928" s="23" t="s">
        <v>22</v>
      </c>
      <c r="G928" s="23" t="s">
        <v>975</v>
      </c>
      <c r="H928" s="2" t="s">
        <v>7728</v>
      </c>
      <c r="I928" s="23" t="s">
        <v>23</v>
      </c>
      <c r="J928" s="23"/>
      <c r="K928" s="23" t="s">
        <v>9712</v>
      </c>
      <c r="L928" s="23"/>
      <c r="M928" s="23">
        <f>YEAR(Tabla2[[#This Row],[Fecha de creación]])</f>
        <v>2020</v>
      </c>
      <c r="N928" s="23">
        <f>MONTH(Tabla2[[#This Row],[Fecha de creación]])</f>
        <v>10</v>
      </c>
    </row>
    <row r="929" spans="1:14" ht="15" customHeight="1" x14ac:dyDescent="0.25">
      <c r="A929" s="26">
        <v>44117.620925925927</v>
      </c>
      <c r="B929" s="23" t="s">
        <v>0</v>
      </c>
      <c r="C929" s="23" t="s">
        <v>2240</v>
      </c>
      <c r="D929" s="23" t="s">
        <v>275</v>
      </c>
      <c r="E929" s="23" t="s">
        <v>1</v>
      </c>
      <c r="F929" s="23" t="s">
        <v>7</v>
      </c>
      <c r="G929" s="23" t="s">
        <v>975</v>
      </c>
      <c r="H929" s="2" t="s">
        <v>7722</v>
      </c>
      <c r="I929" s="23" t="s">
        <v>43</v>
      </c>
      <c r="J929" s="23"/>
      <c r="K929" s="23" t="s">
        <v>9712</v>
      </c>
      <c r="L929" s="23"/>
      <c r="M929" s="23">
        <f>YEAR(Tabla2[[#This Row],[Fecha de creación]])</f>
        <v>2020</v>
      </c>
      <c r="N929" s="23">
        <f>MONTH(Tabla2[[#This Row],[Fecha de creación]])</f>
        <v>10</v>
      </c>
    </row>
    <row r="930" spans="1:14" ht="15" customHeight="1" x14ac:dyDescent="0.25">
      <c r="A930" s="26">
        <v>44117.625486111108</v>
      </c>
      <c r="B930" s="23" t="s">
        <v>0</v>
      </c>
      <c r="C930" s="23" t="s">
        <v>2241</v>
      </c>
      <c r="D930" s="23" t="s">
        <v>275</v>
      </c>
      <c r="E930" s="23" t="s">
        <v>1</v>
      </c>
      <c r="F930" s="23" t="s">
        <v>7</v>
      </c>
      <c r="G930" s="23" t="s">
        <v>975</v>
      </c>
      <c r="H930" s="2" t="s">
        <v>7722</v>
      </c>
      <c r="I930" s="23" t="s">
        <v>43</v>
      </c>
      <c r="J930" s="23"/>
      <c r="K930" s="23" t="s">
        <v>9712</v>
      </c>
      <c r="L930" s="23"/>
      <c r="M930" s="23">
        <f>YEAR(Tabla2[[#This Row],[Fecha de creación]])</f>
        <v>2020</v>
      </c>
      <c r="N930" s="23">
        <f>MONTH(Tabla2[[#This Row],[Fecha de creación]])</f>
        <v>10</v>
      </c>
    </row>
    <row r="931" spans="1:14" ht="15" customHeight="1" x14ac:dyDescent="0.25">
      <c r="A931" s="26">
        <v>44117.629178240742</v>
      </c>
      <c r="B931" s="23" t="s">
        <v>0</v>
      </c>
      <c r="C931" s="23" t="s">
        <v>2242</v>
      </c>
      <c r="D931" s="23" t="s">
        <v>275</v>
      </c>
      <c r="E931" s="23" t="s">
        <v>1</v>
      </c>
      <c r="F931" s="23" t="s">
        <v>7</v>
      </c>
      <c r="G931" s="23" t="s">
        <v>975</v>
      </c>
      <c r="H931" s="2" t="s">
        <v>7722</v>
      </c>
      <c r="I931" s="23" t="s">
        <v>43</v>
      </c>
      <c r="J931" s="23"/>
      <c r="K931" s="23" t="s">
        <v>9712</v>
      </c>
      <c r="L931" s="23"/>
      <c r="M931" s="23">
        <f>YEAR(Tabla2[[#This Row],[Fecha de creación]])</f>
        <v>2020</v>
      </c>
      <c r="N931" s="23">
        <f>MONTH(Tabla2[[#This Row],[Fecha de creación]])</f>
        <v>10</v>
      </c>
    </row>
    <row r="932" spans="1:14" ht="15" customHeight="1" x14ac:dyDescent="0.25">
      <c r="A932" s="26">
        <v>44117.631921296299</v>
      </c>
      <c r="B932" s="23" t="s">
        <v>0</v>
      </c>
      <c r="C932" s="23" t="s">
        <v>2243</v>
      </c>
      <c r="D932" s="23" t="s">
        <v>275</v>
      </c>
      <c r="E932" s="23" t="s">
        <v>1</v>
      </c>
      <c r="F932" s="23" t="s">
        <v>7</v>
      </c>
      <c r="G932" s="23" t="s">
        <v>975</v>
      </c>
      <c r="H932" s="2" t="s">
        <v>7722</v>
      </c>
      <c r="I932" s="23" t="s">
        <v>43</v>
      </c>
      <c r="J932" s="23"/>
      <c r="K932" s="23" t="s">
        <v>9712</v>
      </c>
      <c r="L932" s="23"/>
      <c r="M932" s="23">
        <f>YEAR(Tabla2[[#This Row],[Fecha de creación]])</f>
        <v>2020</v>
      </c>
      <c r="N932" s="23">
        <f>MONTH(Tabla2[[#This Row],[Fecha de creación]])</f>
        <v>10</v>
      </c>
    </row>
    <row r="933" spans="1:14" ht="15" customHeight="1" x14ac:dyDescent="0.25">
      <c r="A933" s="26">
        <v>44117.632557870369</v>
      </c>
      <c r="B933" s="23" t="s">
        <v>0</v>
      </c>
      <c r="C933" s="23" t="s">
        <v>2244</v>
      </c>
      <c r="D933" s="23" t="s">
        <v>2224</v>
      </c>
      <c r="E933" s="23" t="s">
        <v>1</v>
      </c>
      <c r="F933" s="23" t="s">
        <v>7</v>
      </c>
      <c r="G933" s="23" t="s">
        <v>975</v>
      </c>
      <c r="H933" s="2" t="s">
        <v>7757</v>
      </c>
      <c r="I933" s="23" t="s">
        <v>7412</v>
      </c>
      <c r="J933" s="23"/>
      <c r="K933" s="23" t="s">
        <v>9712</v>
      </c>
      <c r="L933" s="23"/>
      <c r="M933" s="23">
        <f>YEAR(Tabla2[[#This Row],[Fecha de creación]])</f>
        <v>2020</v>
      </c>
      <c r="N933" s="23">
        <f>MONTH(Tabla2[[#This Row],[Fecha de creación]])</f>
        <v>10</v>
      </c>
    </row>
    <row r="934" spans="1:14" ht="15" customHeight="1" x14ac:dyDescent="0.25">
      <c r="A934" s="26">
        <v>44117.633819444447</v>
      </c>
      <c r="B934" s="23" t="s">
        <v>0</v>
      </c>
      <c r="C934" s="23" t="s">
        <v>2245</v>
      </c>
      <c r="D934" s="23" t="s">
        <v>275</v>
      </c>
      <c r="E934" s="23" t="s">
        <v>1</v>
      </c>
      <c r="F934" s="23" t="s">
        <v>7</v>
      </c>
      <c r="G934" s="23" t="s">
        <v>975</v>
      </c>
      <c r="H934" s="2" t="s">
        <v>7722</v>
      </c>
      <c r="I934" s="23" t="s">
        <v>43</v>
      </c>
      <c r="J934" s="23"/>
      <c r="K934" s="23" t="s">
        <v>9712</v>
      </c>
      <c r="L934" s="23"/>
      <c r="M934" s="23">
        <f>YEAR(Tabla2[[#This Row],[Fecha de creación]])</f>
        <v>2020</v>
      </c>
      <c r="N934" s="23">
        <f>MONTH(Tabla2[[#This Row],[Fecha de creación]])</f>
        <v>10</v>
      </c>
    </row>
    <row r="935" spans="1:14" ht="15" customHeight="1" x14ac:dyDescent="0.25">
      <c r="A935" s="26">
        <v>44117.635671296295</v>
      </c>
      <c r="B935" s="23" t="s">
        <v>0</v>
      </c>
      <c r="C935" s="23" t="s">
        <v>2246</v>
      </c>
      <c r="D935" s="23" t="s">
        <v>49</v>
      </c>
      <c r="E935" s="23" t="s">
        <v>1</v>
      </c>
      <c r="F935" s="23" t="s">
        <v>7</v>
      </c>
      <c r="G935" s="23" t="s">
        <v>975</v>
      </c>
      <c r="H935" s="2" t="s">
        <v>7745</v>
      </c>
      <c r="I935" s="23" t="s">
        <v>7412</v>
      </c>
      <c r="J935" s="23"/>
      <c r="K935" s="23" t="s">
        <v>9712</v>
      </c>
      <c r="L935" s="23"/>
      <c r="M935" s="23">
        <f>YEAR(Tabla2[[#This Row],[Fecha de creación]])</f>
        <v>2020</v>
      </c>
      <c r="N935" s="23">
        <f>MONTH(Tabla2[[#This Row],[Fecha de creación]])</f>
        <v>10</v>
      </c>
    </row>
    <row r="936" spans="1:14" ht="15" customHeight="1" x14ac:dyDescent="0.25">
      <c r="A936" s="26">
        <v>44117.645567129628</v>
      </c>
      <c r="B936" s="23" t="s">
        <v>0</v>
      </c>
      <c r="C936" s="23" t="s">
        <v>2247</v>
      </c>
      <c r="D936" s="23" t="s">
        <v>131</v>
      </c>
      <c r="E936" s="23" t="s">
        <v>1</v>
      </c>
      <c r="F936" s="23" t="s">
        <v>7</v>
      </c>
      <c r="G936" s="23" t="s">
        <v>975</v>
      </c>
      <c r="H936" s="2" t="s">
        <v>7728</v>
      </c>
      <c r="I936" s="23" t="s">
        <v>43</v>
      </c>
      <c r="J936" s="23"/>
      <c r="K936" s="23" t="s">
        <v>9712</v>
      </c>
      <c r="L936" s="23"/>
      <c r="M936" s="23">
        <f>YEAR(Tabla2[[#This Row],[Fecha de creación]])</f>
        <v>2020</v>
      </c>
      <c r="N936" s="23">
        <f>MONTH(Tabla2[[#This Row],[Fecha de creación]])</f>
        <v>10</v>
      </c>
    </row>
    <row r="937" spans="1:14" ht="15" customHeight="1" x14ac:dyDescent="0.25">
      <c r="A937" s="26">
        <v>44117.649583333332</v>
      </c>
      <c r="B937" s="23" t="s">
        <v>0</v>
      </c>
      <c r="C937" s="23" t="s">
        <v>2248</v>
      </c>
      <c r="D937" s="23" t="s">
        <v>152</v>
      </c>
      <c r="E937" s="23" t="s">
        <v>1</v>
      </c>
      <c r="F937" s="23" t="s">
        <v>7</v>
      </c>
      <c r="G937" s="23" t="s">
        <v>975</v>
      </c>
      <c r="H937" s="2" t="s">
        <v>7731</v>
      </c>
      <c r="I937" s="23" t="s">
        <v>43</v>
      </c>
      <c r="J937" s="23"/>
      <c r="K937" s="23" t="s">
        <v>9712</v>
      </c>
      <c r="L937" s="23"/>
      <c r="M937" s="23">
        <f>YEAR(Tabla2[[#This Row],[Fecha de creación]])</f>
        <v>2020</v>
      </c>
      <c r="N937" s="23">
        <f>MONTH(Tabla2[[#This Row],[Fecha de creación]])</f>
        <v>10</v>
      </c>
    </row>
    <row r="938" spans="1:14" ht="15" customHeight="1" x14ac:dyDescent="0.25">
      <c r="A938" s="26">
        <v>44117.665312500001</v>
      </c>
      <c r="B938" s="23" t="s">
        <v>0</v>
      </c>
      <c r="C938" s="23" t="s">
        <v>2249</v>
      </c>
      <c r="D938" s="23" t="s">
        <v>21</v>
      </c>
      <c r="E938" s="23" t="s">
        <v>1</v>
      </c>
      <c r="F938" s="23" t="s">
        <v>7</v>
      </c>
      <c r="G938" s="23" t="s">
        <v>975</v>
      </c>
      <c r="H938" s="2" t="s">
        <v>7744</v>
      </c>
      <c r="I938" s="23" t="s">
        <v>7412</v>
      </c>
      <c r="J938" s="23"/>
      <c r="K938" s="23" t="s">
        <v>9712</v>
      </c>
      <c r="L938" s="23"/>
      <c r="M938" s="23">
        <f>YEAR(Tabla2[[#This Row],[Fecha de creación]])</f>
        <v>2020</v>
      </c>
      <c r="N938" s="23">
        <f>MONTH(Tabla2[[#This Row],[Fecha de creación]])</f>
        <v>10</v>
      </c>
    </row>
    <row r="939" spans="1:14" ht="15" customHeight="1" x14ac:dyDescent="0.25">
      <c r="A939" s="26">
        <v>44117.665682870371</v>
      </c>
      <c r="B939" s="23" t="s">
        <v>0</v>
      </c>
      <c r="C939" s="23" t="s">
        <v>165</v>
      </c>
      <c r="D939" s="23" t="s">
        <v>49</v>
      </c>
      <c r="E939" s="23" t="s">
        <v>1</v>
      </c>
      <c r="F939" s="23" t="s">
        <v>7</v>
      </c>
      <c r="G939" s="23" t="s">
        <v>3</v>
      </c>
      <c r="H939" s="2" t="s">
        <v>7745</v>
      </c>
      <c r="I939" s="23" t="s">
        <v>43</v>
      </c>
      <c r="J939" s="23"/>
      <c r="K939" s="23" t="s">
        <v>9712</v>
      </c>
      <c r="L939" s="23"/>
      <c r="M939" s="23">
        <f>YEAR(Tabla2[[#This Row],[Fecha de creación]])</f>
        <v>2020</v>
      </c>
      <c r="N939" s="23">
        <f>MONTH(Tabla2[[#This Row],[Fecha de creación]])</f>
        <v>10</v>
      </c>
    </row>
    <row r="940" spans="1:14" ht="15" customHeight="1" x14ac:dyDescent="0.25">
      <c r="A940" s="26">
        <v>44117.673055555555</v>
      </c>
      <c r="B940" s="23" t="s">
        <v>0</v>
      </c>
      <c r="C940" s="23" t="s">
        <v>2250</v>
      </c>
      <c r="D940" s="23" t="s">
        <v>349</v>
      </c>
      <c r="E940" s="23" t="s">
        <v>1</v>
      </c>
      <c r="F940" s="23" t="s">
        <v>22</v>
      </c>
      <c r="G940" s="23" t="s">
        <v>975</v>
      </c>
      <c r="H940" s="2" t="s">
        <v>7731</v>
      </c>
      <c r="I940" s="23" t="s">
        <v>7412</v>
      </c>
      <c r="J940" s="23"/>
      <c r="K940" s="23" t="s">
        <v>9712</v>
      </c>
      <c r="L940" s="23"/>
      <c r="M940" s="23">
        <f>YEAR(Tabla2[[#This Row],[Fecha de creación]])</f>
        <v>2020</v>
      </c>
      <c r="N940" s="23">
        <f>MONTH(Tabla2[[#This Row],[Fecha de creación]])</f>
        <v>10</v>
      </c>
    </row>
    <row r="941" spans="1:14" ht="15" customHeight="1" x14ac:dyDescent="0.25">
      <c r="A941" s="26">
        <v>44117.676840277774</v>
      </c>
      <c r="B941" s="23" t="s">
        <v>0</v>
      </c>
      <c r="C941" s="23" t="s">
        <v>2251</v>
      </c>
      <c r="D941" s="23" t="s">
        <v>2252</v>
      </c>
      <c r="E941" s="23" t="s">
        <v>1</v>
      </c>
      <c r="F941" s="23" t="s">
        <v>7</v>
      </c>
      <c r="G941" s="23" t="s">
        <v>975</v>
      </c>
      <c r="H941" s="2" t="s">
        <v>7745</v>
      </c>
      <c r="I941" s="23" t="s">
        <v>4</v>
      </c>
      <c r="J941" s="23"/>
      <c r="K941" s="23" t="s">
        <v>9712</v>
      </c>
      <c r="L941" s="23"/>
      <c r="M941" s="23">
        <f>YEAR(Tabla2[[#This Row],[Fecha de creación]])</f>
        <v>2020</v>
      </c>
      <c r="N941" s="23">
        <f>MONTH(Tabla2[[#This Row],[Fecha de creación]])</f>
        <v>10</v>
      </c>
    </row>
    <row r="942" spans="1:14" ht="15" customHeight="1" x14ac:dyDescent="0.25">
      <c r="A942" s="26">
        <v>44117.680995370371</v>
      </c>
      <c r="B942" s="23" t="s">
        <v>0</v>
      </c>
      <c r="C942" s="23" t="s">
        <v>2253</v>
      </c>
      <c r="D942" s="23" t="s">
        <v>1039</v>
      </c>
      <c r="E942" s="23" t="s">
        <v>1</v>
      </c>
      <c r="F942" s="23" t="s">
        <v>22</v>
      </c>
      <c r="G942" s="23" t="s">
        <v>975</v>
      </c>
      <c r="H942" s="2" t="s">
        <v>7744</v>
      </c>
      <c r="I942" s="23" t="s">
        <v>4</v>
      </c>
      <c r="J942" s="23"/>
      <c r="K942" s="23" t="s">
        <v>9712</v>
      </c>
      <c r="L942" s="23"/>
      <c r="M942" s="23">
        <f>YEAR(Tabla2[[#This Row],[Fecha de creación]])</f>
        <v>2020</v>
      </c>
      <c r="N942" s="23">
        <f>MONTH(Tabla2[[#This Row],[Fecha de creación]])</f>
        <v>10</v>
      </c>
    </row>
    <row r="943" spans="1:14" ht="15" customHeight="1" x14ac:dyDescent="0.25">
      <c r="A943" s="26">
        <v>44117.685208333336</v>
      </c>
      <c r="B943" s="23" t="s">
        <v>100</v>
      </c>
      <c r="C943" s="23" t="s">
        <v>2254</v>
      </c>
      <c r="D943" s="23" t="s">
        <v>1816</v>
      </c>
      <c r="E943" s="23" t="s">
        <v>1</v>
      </c>
      <c r="F943" s="23" t="s">
        <v>7</v>
      </c>
      <c r="G943" s="23" t="s">
        <v>975</v>
      </c>
      <c r="H943" s="2" t="s">
        <v>7745</v>
      </c>
      <c r="I943" s="23" t="s">
        <v>1653</v>
      </c>
      <c r="J943" s="23"/>
      <c r="K943" s="23" t="s">
        <v>9712</v>
      </c>
      <c r="L943" s="23"/>
      <c r="M943" s="23">
        <f>YEAR(Tabla2[[#This Row],[Fecha de creación]])</f>
        <v>2020</v>
      </c>
      <c r="N943" s="23">
        <f>MONTH(Tabla2[[#This Row],[Fecha de creación]])</f>
        <v>10</v>
      </c>
    </row>
    <row r="944" spans="1:14" ht="15" customHeight="1" x14ac:dyDescent="0.25">
      <c r="A944" s="26">
        <v>44117.700694444444</v>
      </c>
      <c r="B944" s="23" t="s">
        <v>100</v>
      </c>
      <c r="C944" s="23" t="s">
        <v>2255</v>
      </c>
      <c r="D944" s="23" t="s">
        <v>2256</v>
      </c>
      <c r="E944" s="23" t="s">
        <v>1</v>
      </c>
      <c r="F944" s="23" t="s">
        <v>2</v>
      </c>
      <c r="G944" s="23" t="s">
        <v>2257</v>
      </c>
      <c r="H944" s="2" t="s">
        <v>7745</v>
      </c>
      <c r="I944" s="23" t="s">
        <v>1653</v>
      </c>
      <c r="J944" s="23"/>
      <c r="K944" s="23" t="s">
        <v>9712</v>
      </c>
      <c r="L944" s="23"/>
      <c r="M944" s="23">
        <f>YEAR(Tabla2[[#This Row],[Fecha de creación]])</f>
        <v>2020</v>
      </c>
      <c r="N944" s="23">
        <f>MONTH(Tabla2[[#This Row],[Fecha de creación]])</f>
        <v>10</v>
      </c>
    </row>
    <row r="945" spans="1:14" ht="15" customHeight="1" x14ac:dyDescent="0.25">
      <c r="A945" s="26">
        <v>44117.709351851852</v>
      </c>
      <c r="B945" s="23" t="s">
        <v>0</v>
      </c>
      <c r="C945" s="23" t="s">
        <v>2258</v>
      </c>
      <c r="D945" s="23" t="s">
        <v>49</v>
      </c>
      <c r="E945" s="23" t="s">
        <v>1</v>
      </c>
      <c r="F945" s="23" t="s">
        <v>7</v>
      </c>
      <c r="G945" s="23" t="s">
        <v>975</v>
      </c>
      <c r="H945" s="2" t="s">
        <v>7745</v>
      </c>
      <c r="I945" s="23" t="s">
        <v>4</v>
      </c>
      <c r="J945" s="23"/>
      <c r="K945" s="23" t="s">
        <v>9712</v>
      </c>
      <c r="L945" s="23"/>
      <c r="M945" s="23">
        <f>YEAR(Tabla2[[#This Row],[Fecha de creación]])</f>
        <v>2020</v>
      </c>
      <c r="N945" s="23">
        <f>MONTH(Tabla2[[#This Row],[Fecha de creación]])</f>
        <v>10</v>
      </c>
    </row>
    <row r="946" spans="1:14" ht="15" customHeight="1" x14ac:dyDescent="0.25">
      <c r="A946" s="26">
        <v>44117.716863425929</v>
      </c>
      <c r="B946" s="23" t="s">
        <v>0</v>
      </c>
      <c r="C946" s="23" t="s">
        <v>2259</v>
      </c>
      <c r="D946" s="23" t="s">
        <v>2260</v>
      </c>
      <c r="E946" s="23" t="s">
        <v>1</v>
      </c>
      <c r="F946" s="23" t="s">
        <v>7</v>
      </c>
      <c r="G946" s="23" t="s">
        <v>975</v>
      </c>
      <c r="H946" s="2" t="s">
        <v>7745</v>
      </c>
      <c r="I946" s="23" t="s">
        <v>4</v>
      </c>
      <c r="J946" s="23"/>
      <c r="K946" s="23" t="s">
        <v>9712</v>
      </c>
      <c r="L946" s="23"/>
      <c r="M946" s="23">
        <f>YEAR(Tabla2[[#This Row],[Fecha de creación]])</f>
        <v>2020</v>
      </c>
      <c r="N946" s="23">
        <f>MONTH(Tabla2[[#This Row],[Fecha de creación]])</f>
        <v>10</v>
      </c>
    </row>
    <row r="947" spans="1:14" ht="15" customHeight="1" x14ac:dyDescent="0.25">
      <c r="A947" s="26">
        <v>44117.725659722222</v>
      </c>
      <c r="B947" s="23" t="s">
        <v>0</v>
      </c>
      <c r="C947" s="23" t="s">
        <v>2261</v>
      </c>
      <c r="D947" s="23" t="s">
        <v>156</v>
      </c>
      <c r="E947" s="23" t="s">
        <v>1</v>
      </c>
      <c r="F947" s="23" t="s">
        <v>7</v>
      </c>
      <c r="G947" s="23" t="s">
        <v>975</v>
      </c>
      <c r="H947" s="2" t="s">
        <v>7757</v>
      </c>
      <c r="I947" s="23" t="s">
        <v>4</v>
      </c>
      <c r="J947" s="23"/>
      <c r="K947" s="23" t="s">
        <v>9712</v>
      </c>
      <c r="L947" s="23"/>
      <c r="M947" s="23">
        <f>YEAR(Tabla2[[#This Row],[Fecha de creación]])</f>
        <v>2020</v>
      </c>
      <c r="N947" s="23">
        <f>MONTH(Tabla2[[#This Row],[Fecha de creación]])</f>
        <v>10</v>
      </c>
    </row>
    <row r="948" spans="1:14" ht="15" customHeight="1" x14ac:dyDescent="0.25">
      <c r="A948" s="26">
        <v>44117.772488425922</v>
      </c>
      <c r="B948" s="23" t="s">
        <v>0</v>
      </c>
      <c r="C948" s="23" t="s">
        <v>166</v>
      </c>
      <c r="D948" s="23" t="s">
        <v>167</v>
      </c>
      <c r="E948" s="23" t="s">
        <v>1</v>
      </c>
      <c r="F948" s="23" t="s">
        <v>7</v>
      </c>
      <c r="G948" s="23" t="s">
        <v>3</v>
      </c>
      <c r="H948" s="2" t="s">
        <v>7745</v>
      </c>
      <c r="I948" s="23" t="s">
        <v>4</v>
      </c>
      <c r="J948" s="23"/>
      <c r="K948" s="23" t="s">
        <v>9712</v>
      </c>
      <c r="L948" s="23"/>
      <c r="M948" s="23">
        <f>YEAR(Tabla2[[#This Row],[Fecha de creación]])</f>
        <v>2020</v>
      </c>
      <c r="N948" s="23">
        <f>MONTH(Tabla2[[#This Row],[Fecha de creación]])</f>
        <v>10</v>
      </c>
    </row>
    <row r="949" spans="1:14" ht="15" customHeight="1" x14ac:dyDescent="0.25">
      <c r="A949" s="26">
        <v>44117.77957175926</v>
      </c>
      <c r="B949" s="23" t="s">
        <v>0</v>
      </c>
      <c r="C949" s="23" t="s">
        <v>2262</v>
      </c>
      <c r="D949" s="23" t="s">
        <v>2263</v>
      </c>
      <c r="E949" s="23" t="s">
        <v>1</v>
      </c>
      <c r="F949" s="23" t="s">
        <v>22</v>
      </c>
      <c r="G949" s="23" t="s">
        <v>975</v>
      </c>
      <c r="H949" s="2" t="s">
        <v>7744</v>
      </c>
      <c r="I949" s="23" t="s">
        <v>4</v>
      </c>
      <c r="J949" s="23"/>
      <c r="K949" s="23" t="s">
        <v>9712</v>
      </c>
      <c r="L949" s="23"/>
      <c r="M949" s="23">
        <f>YEAR(Tabla2[[#This Row],[Fecha de creación]])</f>
        <v>2020</v>
      </c>
      <c r="N949" s="23">
        <f>MONTH(Tabla2[[#This Row],[Fecha de creación]])</f>
        <v>10</v>
      </c>
    </row>
    <row r="950" spans="1:14" ht="15" customHeight="1" x14ac:dyDescent="0.25">
      <c r="A950" s="26">
        <v>44118.411307870374</v>
      </c>
      <c r="B950" s="23" t="s">
        <v>0</v>
      </c>
      <c r="C950" s="23" t="s">
        <v>2264</v>
      </c>
      <c r="D950" s="23" t="s">
        <v>6</v>
      </c>
      <c r="E950" s="23" t="s">
        <v>1</v>
      </c>
      <c r="F950" s="23" t="s">
        <v>7</v>
      </c>
      <c r="G950" s="23" t="s">
        <v>975</v>
      </c>
      <c r="H950" s="2" t="s">
        <v>7722</v>
      </c>
      <c r="I950" s="23" t="s">
        <v>4</v>
      </c>
      <c r="J950" s="23"/>
      <c r="K950" s="23" t="s">
        <v>9712</v>
      </c>
      <c r="L950" s="23"/>
      <c r="M950" s="23">
        <f>YEAR(Tabla2[[#This Row],[Fecha de creación]])</f>
        <v>2020</v>
      </c>
      <c r="N950" s="23">
        <f>MONTH(Tabla2[[#This Row],[Fecha de creación]])</f>
        <v>10</v>
      </c>
    </row>
    <row r="951" spans="1:14" ht="15" customHeight="1" x14ac:dyDescent="0.25">
      <c r="A951" s="26">
        <v>44118.442881944444</v>
      </c>
      <c r="B951" s="23" t="s">
        <v>19</v>
      </c>
      <c r="C951" s="23" t="s">
        <v>2265</v>
      </c>
      <c r="D951" s="23" t="s">
        <v>2266</v>
      </c>
      <c r="E951" s="23" t="s">
        <v>1</v>
      </c>
      <c r="F951" s="23" t="s">
        <v>7</v>
      </c>
      <c r="G951" s="23" t="s">
        <v>975</v>
      </c>
      <c r="H951" s="2" t="s">
        <v>7745</v>
      </c>
      <c r="I951" s="23" t="s">
        <v>23</v>
      </c>
      <c r="J951" s="23"/>
      <c r="K951" s="23" t="s">
        <v>9712</v>
      </c>
      <c r="L951" s="23"/>
      <c r="M951" s="23">
        <f>YEAR(Tabla2[[#This Row],[Fecha de creación]])</f>
        <v>2020</v>
      </c>
      <c r="N951" s="23">
        <f>MONTH(Tabla2[[#This Row],[Fecha de creación]])</f>
        <v>10</v>
      </c>
    </row>
    <row r="952" spans="1:14" ht="15" customHeight="1" x14ac:dyDescent="0.25">
      <c r="A952" s="26">
        <v>44118.449236111112</v>
      </c>
      <c r="B952" s="23" t="s">
        <v>19</v>
      </c>
      <c r="C952" s="23" t="s">
        <v>2267</v>
      </c>
      <c r="D952" s="23" t="s">
        <v>2268</v>
      </c>
      <c r="E952" s="23" t="s">
        <v>1</v>
      </c>
      <c r="F952" s="23" t="s">
        <v>22</v>
      </c>
      <c r="G952" s="23" t="s">
        <v>975</v>
      </c>
      <c r="H952" s="2" t="s">
        <v>7743</v>
      </c>
      <c r="I952" s="23" t="s">
        <v>23</v>
      </c>
      <c r="J952" s="23"/>
      <c r="K952" s="23" t="s">
        <v>9712</v>
      </c>
      <c r="L952" s="23"/>
      <c r="M952" s="23">
        <f>YEAR(Tabla2[[#This Row],[Fecha de creación]])</f>
        <v>2020</v>
      </c>
      <c r="N952" s="23">
        <f>MONTH(Tabla2[[#This Row],[Fecha de creación]])</f>
        <v>10</v>
      </c>
    </row>
    <row r="953" spans="1:14" ht="15" customHeight="1" x14ac:dyDescent="0.25">
      <c r="A953" s="26">
        <v>44118.455567129633</v>
      </c>
      <c r="B953" s="23" t="s">
        <v>0</v>
      </c>
      <c r="C953" s="23" t="s">
        <v>2269</v>
      </c>
      <c r="D953" s="23" t="s">
        <v>21</v>
      </c>
      <c r="E953" s="23" t="s">
        <v>1</v>
      </c>
      <c r="F953" s="23" t="s">
        <v>7</v>
      </c>
      <c r="G953" s="23" t="s">
        <v>975</v>
      </c>
      <c r="H953" s="2" t="s">
        <v>7744</v>
      </c>
      <c r="I953" s="23" t="s">
        <v>7412</v>
      </c>
      <c r="J953" s="23"/>
      <c r="K953" s="23" t="s">
        <v>9712</v>
      </c>
      <c r="L953" s="23"/>
      <c r="M953" s="23">
        <f>YEAR(Tabla2[[#This Row],[Fecha de creación]])</f>
        <v>2020</v>
      </c>
      <c r="N953" s="23">
        <f>MONTH(Tabla2[[#This Row],[Fecha de creación]])</f>
        <v>10</v>
      </c>
    </row>
    <row r="954" spans="1:14" ht="15" customHeight="1" x14ac:dyDescent="0.25">
      <c r="A954" s="26">
        <v>44118.457557870373</v>
      </c>
      <c r="B954" s="23" t="s">
        <v>0</v>
      </c>
      <c r="C954" s="23" t="s">
        <v>2270</v>
      </c>
      <c r="D954" s="23" t="s">
        <v>349</v>
      </c>
      <c r="E954" s="23" t="s">
        <v>1</v>
      </c>
      <c r="F954" s="23" t="s">
        <v>7</v>
      </c>
      <c r="G954" s="23" t="s">
        <v>975</v>
      </c>
      <c r="H954" s="2" t="s">
        <v>7731</v>
      </c>
      <c r="I954" s="23" t="s">
        <v>7412</v>
      </c>
      <c r="J954" s="23"/>
      <c r="K954" s="23" t="s">
        <v>9712</v>
      </c>
      <c r="L954" s="23"/>
      <c r="M954" s="23">
        <f>YEAR(Tabla2[[#This Row],[Fecha de creación]])</f>
        <v>2020</v>
      </c>
      <c r="N954" s="23">
        <f>MONTH(Tabla2[[#This Row],[Fecha de creación]])</f>
        <v>10</v>
      </c>
    </row>
    <row r="955" spans="1:14" ht="15" customHeight="1" x14ac:dyDescent="0.25">
      <c r="A955" s="26">
        <v>44118.458402777775</v>
      </c>
      <c r="B955" s="23" t="s">
        <v>0</v>
      </c>
      <c r="C955" s="23" t="s">
        <v>2271</v>
      </c>
      <c r="D955" s="23" t="s">
        <v>351</v>
      </c>
      <c r="E955" s="23" t="s">
        <v>1</v>
      </c>
      <c r="F955" s="23" t="s">
        <v>7</v>
      </c>
      <c r="G955" s="23" t="s">
        <v>975</v>
      </c>
      <c r="H955" s="2" t="s">
        <v>7734</v>
      </c>
      <c r="I955" s="23" t="s">
        <v>7412</v>
      </c>
      <c r="J955" s="23"/>
      <c r="K955" s="23" t="s">
        <v>9712</v>
      </c>
      <c r="L955" s="23"/>
      <c r="M955" s="23">
        <f>YEAR(Tabla2[[#This Row],[Fecha de creación]])</f>
        <v>2020</v>
      </c>
      <c r="N955" s="23">
        <f>MONTH(Tabla2[[#This Row],[Fecha de creación]])</f>
        <v>10</v>
      </c>
    </row>
    <row r="956" spans="1:14" ht="15" customHeight="1" x14ac:dyDescent="0.25">
      <c r="A956" s="26">
        <v>44118.465092592596</v>
      </c>
      <c r="B956" s="23" t="s">
        <v>100</v>
      </c>
      <c r="C956" s="23" t="s">
        <v>2272</v>
      </c>
      <c r="D956" s="23" t="s">
        <v>2273</v>
      </c>
      <c r="E956" s="23" t="s">
        <v>1</v>
      </c>
      <c r="F956" s="23" t="s">
        <v>22</v>
      </c>
      <c r="G956" s="23" t="s">
        <v>975</v>
      </c>
      <c r="H956" s="2" t="s">
        <v>7728</v>
      </c>
      <c r="I956" s="23" t="s">
        <v>1653</v>
      </c>
      <c r="J956" s="23"/>
      <c r="K956" s="23" t="s">
        <v>9712</v>
      </c>
      <c r="L956" s="23"/>
      <c r="M956" s="23">
        <f>YEAR(Tabla2[[#This Row],[Fecha de creación]])</f>
        <v>2020</v>
      </c>
      <c r="N956" s="23">
        <f>MONTH(Tabla2[[#This Row],[Fecha de creación]])</f>
        <v>10</v>
      </c>
    </row>
    <row r="957" spans="1:14" ht="15" customHeight="1" x14ac:dyDescent="0.25">
      <c r="A957" s="26">
        <v>44118.469733796293</v>
      </c>
      <c r="B957" s="23" t="s">
        <v>100</v>
      </c>
      <c r="C957" s="23" t="s">
        <v>2274</v>
      </c>
      <c r="D957" s="23" t="s">
        <v>49</v>
      </c>
      <c r="E957" s="23" t="s">
        <v>1</v>
      </c>
      <c r="F957" s="23" t="s">
        <v>7</v>
      </c>
      <c r="G957" s="23" t="s">
        <v>975</v>
      </c>
      <c r="H957" s="2" t="s">
        <v>7745</v>
      </c>
      <c r="I957" s="23" t="s">
        <v>1653</v>
      </c>
      <c r="J957" s="23"/>
      <c r="K957" s="23" t="s">
        <v>9712</v>
      </c>
      <c r="L957" s="23"/>
      <c r="M957" s="23">
        <f>YEAR(Tabla2[[#This Row],[Fecha de creación]])</f>
        <v>2020</v>
      </c>
      <c r="N957" s="23">
        <f>MONTH(Tabla2[[#This Row],[Fecha de creación]])</f>
        <v>10</v>
      </c>
    </row>
    <row r="958" spans="1:14" ht="15" customHeight="1" x14ac:dyDescent="0.25">
      <c r="A958" s="26">
        <v>44118.475856481484</v>
      </c>
      <c r="B958" s="23" t="s">
        <v>100</v>
      </c>
      <c r="C958" s="23" t="s">
        <v>2275</v>
      </c>
      <c r="D958" s="23" t="s">
        <v>1029</v>
      </c>
      <c r="E958" s="23" t="s">
        <v>1</v>
      </c>
      <c r="F958" s="23" t="s">
        <v>7</v>
      </c>
      <c r="G958" s="23" t="s">
        <v>975</v>
      </c>
      <c r="H958" s="2" t="s">
        <v>7730</v>
      </c>
      <c r="I958" s="23" t="s">
        <v>1653</v>
      </c>
      <c r="J958" s="23"/>
      <c r="K958" s="23" t="s">
        <v>9712</v>
      </c>
      <c r="L958" s="23"/>
      <c r="M958" s="23">
        <f>YEAR(Tabla2[[#This Row],[Fecha de creación]])</f>
        <v>2020</v>
      </c>
      <c r="N958" s="23">
        <f>MONTH(Tabla2[[#This Row],[Fecha de creación]])</f>
        <v>10</v>
      </c>
    </row>
    <row r="959" spans="1:14" ht="15" customHeight="1" x14ac:dyDescent="0.25">
      <c r="A959" s="26">
        <v>44118.487476851849</v>
      </c>
      <c r="B959" s="23" t="s">
        <v>100</v>
      </c>
      <c r="C959" s="23" t="s">
        <v>2276</v>
      </c>
      <c r="D959" s="23" t="s">
        <v>49</v>
      </c>
      <c r="E959" s="23" t="s">
        <v>1</v>
      </c>
      <c r="F959" s="23" t="s">
        <v>7</v>
      </c>
      <c r="G959" s="23" t="s">
        <v>975</v>
      </c>
      <c r="H959" s="2" t="s">
        <v>7745</v>
      </c>
      <c r="I959" s="23" t="s">
        <v>1653</v>
      </c>
      <c r="J959" s="23"/>
      <c r="K959" s="23" t="s">
        <v>9712</v>
      </c>
      <c r="L959" s="23"/>
      <c r="M959" s="23">
        <f>YEAR(Tabla2[[#This Row],[Fecha de creación]])</f>
        <v>2020</v>
      </c>
      <c r="N959" s="23">
        <f>MONTH(Tabla2[[#This Row],[Fecha de creación]])</f>
        <v>10</v>
      </c>
    </row>
    <row r="960" spans="1:14" ht="15" customHeight="1" x14ac:dyDescent="0.25">
      <c r="A960" s="26">
        <v>44118.496458333335</v>
      </c>
      <c r="B960" s="23" t="s">
        <v>100</v>
      </c>
      <c r="C960" s="23" t="s">
        <v>2277</v>
      </c>
      <c r="D960" s="23" t="s">
        <v>1029</v>
      </c>
      <c r="E960" s="23" t="s">
        <v>1</v>
      </c>
      <c r="F960" s="23" t="s">
        <v>7</v>
      </c>
      <c r="G960" s="23" t="s">
        <v>975</v>
      </c>
      <c r="H960" s="2" t="s">
        <v>7730</v>
      </c>
      <c r="I960" s="23" t="s">
        <v>1653</v>
      </c>
      <c r="J960" s="23"/>
      <c r="K960" s="23" t="s">
        <v>9712</v>
      </c>
      <c r="L960" s="23"/>
      <c r="M960" s="23">
        <f>YEAR(Tabla2[[#This Row],[Fecha de creación]])</f>
        <v>2020</v>
      </c>
      <c r="N960" s="23">
        <f>MONTH(Tabla2[[#This Row],[Fecha de creación]])</f>
        <v>10</v>
      </c>
    </row>
    <row r="961" spans="1:14" ht="15" customHeight="1" x14ac:dyDescent="0.25">
      <c r="A961" s="26">
        <v>44118.517789351848</v>
      </c>
      <c r="B961" s="23" t="s">
        <v>56</v>
      </c>
      <c r="C961" s="23" t="s">
        <v>2278</v>
      </c>
      <c r="D961" s="23" t="s">
        <v>36</v>
      </c>
      <c r="E961" s="23" t="s">
        <v>1</v>
      </c>
      <c r="F961" s="23" t="s">
        <v>7</v>
      </c>
      <c r="G961" s="23" t="s">
        <v>975</v>
      </c>
      <c r="H961" s="2" t="s">
        <v>7731</v>
      </c>
      <c r="I961" s="23" t="s">
        <v>1963</v>
      </c>
      <c r="J961" s="23"/>
      <c r="K961" s="23" t="s">
        <v>9712</v>
      </c>
      <c r="L961" s="23"/>
      <c r="M961" s="23">
        <f>YEAR(Tabla2[[#This Row],[Fecha de creación]])</f>
        <v>2020</v>
      </c>
      <c r="N961" s="23">
        <f>MONTH(Tabla2[[#This Row],[Fecha de creación]])</f>
        <v>10</v>
      </c>
    </row>
    <row r="962" spans="1:14" ht="15" customHeight="1" x14ac:dyDescent="0.25">
      <c r="A962" s="26">
        <v>44118.57135416667</v>
      </c>
      <c r="B962" s="23" t="s">
        <v>0</v>
      </c>
      <c r="C962" s="23" t="s">
        <v>2279</v>
      </c>
      <c r="D962" s="23" t="s">
        <v>21</v>
      </c>
      <c r="E962" s="23" t="s">
        <v>1</v>
      </c>
      <c r="F962" s="23" t="s">
        <v>7</v>
      </c>
      <c r="G962" s="23" t="s">
        <v>975</v>
      </c>
      <c r="H962" s="2" t="s">
        <v>7744</v>
      </c>
      <c r="I962" s="23" t="s">
        <v>7412</v>
      </c>
      <c r="J962" s="23"/>
      <c r="K962" s="23" t="s">
        <v>9712</v>
      </c>
      <c r="L962" s="23"/>
      <c r="M962" s="23">
        <f>YEAR(Tabla2[[#This Row],[Fecha de creación]])</f>
        <v>2020</v>
      </c>
      <c r="N962" s="23">
        <f>MONTH(Tabla2[[#This Row],[Fecha de creación]])</f>
        <v>10</v>
      </c>
    </row>
    <row r="963" spans="1:14" ht="15" customHeight="1" x14ac:dyDescent="0.25">
      <c r="A963" s="26">
        <v>44118.575648148151</v>
      </c>
      <c r="B963" s="23" t="s">
        <v>0</v>
      </c>
      <c r="C963" s="23" t="s">
        <v>2280</v>
      </c>
      <c r="D963" s="23" t="s">
        <v>110</v>
      </c>
      <c r="E963" s="23" t="s">
        <v>1</v>
      </c>
      <c r="F963" s="23" t="s">
        <v>7</v>
      </c>
      <c r="G963" s="23" t="s">
        <v>975</v>
      </c>
      <c r="H963" s="2" t="s">
        <v>7731</v>
      </c>
      <c r="I963" s="23" t="s">
        <v>7412</v>
      </c>
      <c r="J963" s="23"/>
      <c r="K963" s="23" t="s">
        <v>9712</v>
      </c>
      <c r="L963" s="23"/>
      <c r="M963" s="23">
        <f>YEAR(Tabla2[[#This Row],[Fecha de creación]])</f>
        <v>2020</v>
      </c>
      <c r="N963" s="23">
        <f>MONTH(Tabla2[[#This Row],[Fecha de creación]])</f>
        <v>10</v>
      </c>
    </row>
    <row r="964" spans="1:14" ht="15" customHeight="1" x14ac:dyDescent="0.25">
      <c r="A964" s="26">
        <v>44118.597754629627</v>
      </c>
      <c r="B964" s="23" t="s">
        <v>0</v>
      </c>
      <c r="C964" s="23" t="s">
        <v>2281</v>
      </c>
      <c r="D964" s="23" t="s">
        <v>351</v>
      </c>
      <c r="E964" s="23" t="s">
        <v>1</v>
      </c>
      <c r="F964" s="23" t="s">
        <v>7</v>
      </c>
      <c r="G964" s="23" t="s">
        <v>975</v>
      </c>
      <c r="H964" s="2" t="s">
        <v>7734</v>
      </c>
      <c r="I964" s="23" t="s">
        <v>7412</v>
      </c>
      <c r="J964" s="23"/>
      <c r="K964" s="23" t="s">
        <v>9712</v>
      </c>
      <c r="L964" s="23"/>
      <c r="M964" s="23">
        <f>YEAR(Tabla2[[#This Row],[Fecha de creación]])</f>
        <v>2020</v>
      </c>
      <c r="N964" s="23">
        <f>MONTH(Tabla2[[#This Row],[Fecha de creación]])</f>
        <v>10</v>
      </c>
    </row>
    <row r="965" spans="1:14" ht="15" customHeight="1" x14ac:dyDescent="0.25">
      <c r="A965" s="26">
        <v>44118.687534722223</v>
      </c>
      <c r="B965" s="23" t="s">
        <v>19</v>
      </c>
      <c r="C965" s="23" t="s">
        <v>2282</v>
      </c>
      <c r="D965" s="23" t="s">
        <v>2283</v>
      </c>
      <c r="E965" s="23" t="s">
        <v>1</v>
      </c>
      <c r="F965" s="23" t="s">
        <v>7</v>
      </c>
      <c r="G965" s="23" t="s">
        <v>975</v>
      </c>
      <c r="H965" s="2" t="s">
        <v>7745</v>
      </c>
      <c r="I965" s="23" t="s">
        <v>23</v>
      </c>
      <c r="J965" s="23"/>
      <c r="K965" s="23" t="s">
        <v>9712</v>
      </c>
      <c r="L965" s="23"/>
      <c r="M965" s="23">
        <f>YEAR(Tabla2[[#This Row],[Fecha de creación]])</f>
        <v>2020</v>
      </c>
      <c r="N965" s="23">
        <f>MONTH(Tabla2[[#This Row],[Fecha de creación]])</f>
        <v>10</v>
      </c>
    </row>
    <row r="966" spans="1:14" ht="15" customHeight="1" x14ac:dyDescent="0.25">
      <c r="A966" s="26">
        <v>44118.697754629633</v>
      </c>
      <c r="B966" s="23" t="s">
        <v>19</v>
      </c>
      <c r="C966" s="23" t="s">
        <v>2284</v>
      </c>
      <c r="D966" s="23" t="s">
        <v>2285</v>
      </c>
      <c r="E966" s="23" t="s">
        <v>1</v>
      </c>
      <c r="F966" s="23" t="s">
        <v>22</v>
      </c>
      <c r="G966" s="23" t="s">
        <v>975</v>
      </c>
      <c r="H966" s="2" t="s">
        <v>7742</v>
      </c>
      <c r="I966" s="23" t="s">
        <v>23</v>
      </c>
      <c r="J966" s="23"/>
      <c r="K966" s="23" t="s">
        <v>9712</v>
      </c>
      <c r="L966" s="23"/>
      <c r="M966" s="23">
        <f>YEAR(Tabla2[[#This Row],[Fecha de creación]])</f>
        <v>2020</v>
      </c>
      <c r="N966" s="23">
        <f>MONTH(Tabla2[[#This Row],[Fecha de creación]])</f>
        <v>10</v>
      </c>
    </row>
    <row r="967" spans="1:14" ht="15" customHeight="1" x14ac:dyDescent="0.25">
      <c r="A967" s="26">
        <v>44118.715844907405</v>
      </c>
      <c r="B967" s="23" t="s">
        <v>0</v>
      </c>
      <c r="C967" s="23" t="s">
        <v>2286</v>
      </c>
      <c r="D967" s="23" t="s">
        <v>2287</v>
      </c>
      <c r="E967" s="23" t="s">
        <v>1</v>
      </c>
      <c r="F967" s="23" t="s">
        <v>22</v>
      </c>
      <c r="G967" s="23" t="s">
        <v>975</v>
      </c>
      <c r="H967" s="2" t="s">
        <v>7757</v>
      </c>
      <c r="I967" s="23" t="s">
        <v>4</v>
      </c>
      <c r="J967" s="23"/>
      <c r="K967" s="23" t="s">
        <v>9712</v>
      </c>
      <c r="L967" s="23"/>
      <c r="M967" s="23">
        <f>YEAR(Tabla2[[#This Row],[Fecha de creación]])</f>
        <v>2020</v>
      </c>
      <c r="N967" s="23">
        <f>MONTH(Tabla2[[#This Row],[Fecha de creación]])</f>
        <v>10</v>
      </c>
    </row>
    <row r="968" spans="1:14" ht="15" customHeight="1" x14ac:dyDescent="0.25">
      <c r="A968" s="26">
        <v>44118.721296296295</v>
      </c>
      <c r="B968" s="23" t="s">
        <v>0</v>
      </c>
      <c r="C968" s="23" t="s">
        <v>2288</v>
      </c>
      <c r="D968" s="23" t="s">
        <v>1031</v>
      </c>
      <c r="E968" s="23" t="s">
        <v>1</v>
      </c>
      <c r="F968" s="23" t="s">
        <v>22</v>
      </c>
      <c r="G968" s="23" t="s">
        <v>975</v>
      </c>
      <c r="H968" s="2" t="s">
        <v>7726</v>
      </c>
      <c r="I968" s="23" t="s">
        <v>4</v>
      </c>
      <c r="J968" s="23"/>
      <c r="K968" s="23" t="s">
        <v>9712</v>
      </c>
      <c r="L968" s="23"/>
      <c r="M968" s="23">
        <f>YEAR(Tabla2[[#This Row],[Fecha de creación]])</f>
        <v>2020</v>
      </c>
      <c r="N968" s="23">
        <f>MONTH(Tabla2[[#This Row],[Fecha de creación]])</f>
        <v>10</v>
      </c>
    </row>
    <row r="969" spans="1:14" ht="15" customHeight="1" x14ac:dyDescent="0.25">
      <c r="A969" s="26">
        <v>44118.724178240744</v>
      </c>
      <c r="B969" s="23" t="s">
        <v>19</v>
      </c>
      <c r="C969" s="23" t="s">
        <v>2289</v>
      </c>
      <c r="D969" s="23" t="s">
        <v>2290</v>
      </c>
      <c r="E969" s="23" t="s">
        <v>1</v>
      </c>
      <c r="F969" s="23" t="s">
        <v>22</v>
      </c>
      <c r="G969" s="23" t="s">
        <v>975</v>
      </c>
      <c r="H969" s="2" t="s">
        <v>7728</v>
      </c>
      <c r="I969" s="23" t="s">
        <v>23</v>
      </c>
      <c r="J969" s="23"/>
      <c r="K969" s="23" t="s">
        <v>9712</v>
      </c>
      <c r="L969" s="23"/>
      <c r="M969" s="23">
        <f>YEAR(Tabla2[[#This Row],[Fecha de creación]])</f>
        <v>2020</v>
      </c>
      <c r="N969" s="23">
        <f>MONTH(Tabla2[[#This Row],[Fecha de creación]])</f>
        <v>10</v>
      </c>
    </row>
    <row r="970" spans="1:14" ht="15" customHeight="1" x14ac:dyDescent="0.25">
      <c r="A970" s="26">
        <v>44118.726307870369</v>
      </c>
      <c r="B970" s="23" t="s">
        <v>100</v>
      </c>
      <c r="C970" s="23" t="s">
        <v>2291</v>
      </c>
      <c r="D970" s="23" t="s">
        <v>2292</v>
      </c>
      <c r="E970" s="23" t="s">
        <v>1</v>
      </c>
      <c r="F970" s="23" t="s">
        <v>22</v>
      </c>
      <c r="G970" s="23" t="s">
        <v>975</v>
      </c>
      <c r="H970" s="2" t="s">
        <v>7745</v>
      </c>
      <c r="I970" s="23" t="s">
        <v>1653</v>
      </c>
      <c r="J970" s="23"/>
      <c r="K970" s="23" t="s">
        <v>9712</v>
      </c>
      <c r="L970" s="23"/>
      <c r="M970" s="23">
        <f>YEAR(Tabla2[[#This Row],[Fecha de creación]])</f>
        <v>2020</v>
      </c>
      <c r="N970" s="23">
        <f>MONTH(Tabla2[[#This Row],[Fecha de creación]])</f>
        <v>10</v>
      </c>
    </row>
    <row r="971" spans="1:14" ht="15" customHeight="1" x14ac:dyDescent="0.25">
      <c r="A971" s="26">
        <v>44118.728831018518</v>
      </c>
      <c r="B971" s="23" t="s">
        <v>100</v>
      </c>
      <c r="C971" s="23" t="s">
        <v>2293</v>
      </c>
      <c r="D971" s="23" t="s">
        <v>2292</v>
      </c>
      <c r="E971" s="23" t="s">
        <v>1</v>
      </c>
      <c r="F971" s="23" t="s">
        <v>22</v>
      </c>
      <c r="G971" s="23" t="s">
        <v>975</v>
      </c>
      <c r="H971" s="2" t="s">
        <v>7745</v>
      </c>
      <c r="I971" s="23" t="s">
        <v>1653</v>
      </c>
      <c r="J971" s="23"/>
      <c r="K971" s="23" t="s">
        <v>9712</v>
      </c>
      <c r="L971" s="23"/>
      <c r="M971" s="23">
        <f>YEAR(Tabla2[[#This Row],[Fecha de creación]])</f>
        <v>2020</v>
      </c>
      <c r="N971" s="23">
        <f>MONTH(Tabla2[[#This Row],[Fecha de creación]])</f>
        <v>10</v>
      </c>
    </row>
    <row r="972" spans="1:14" ht="15" customHeight="1" x14ac:dyDescent="0.25">
      <c r="A972" s="26">
        <v>44118.731168981481</v>
      </c>
      <c r="B972" s="23" t="s">
        <v>100</v>
      </c>
      <c r="C972" s="23" t="s">
        <v>2294</v>
      </c>
      <c r="D972" s="23" t="s">
        <v>2292</v>
      </c>
      <c r="E972" s="23" t="s">
        <v>1</v>
      </c>
      <c r="F972" s="23" t="s">
        <v>22</v>
      </c>
      <c r="G972" s="23" t="s">
        <v>975</v>
      </c>
      <c r="H972" s="2" t="s">
        <v>7745</v>
      </c>
      <c r="I972" s="23" t="s">
        <v>1653</v>
      </c>
      <c r="J972" s="23"/>
      <c r="K972" s="23" t="s">
        <v>9712</v>
      </c>
      <c r="L972" s="23"/>
      <c r="M972" s="23">
        <f>YEAR(Tabla2[[#This Row],[Fecha de creación]])</f>
        <v>2020</v>
      </c>
      <c r="N972" s="23">
        <f>MONTH(Tabla2[[#This Row],[Fecha de creación]])</f>
        <v>10</v>
      </c>
    </row>
    <row r="973" spans="1:14" ht="15" customHeight="1" x14ac:dyDescent="0.25">
      <c r="A973" s="26">
        <v>44118.733402777776</v>
      </c>
      <c r="B973" s="23" t="s">
        <v>100</v>
      </c>
      <c r="C973" s="23" t="s">
        <v>2295</v>
      </c>
      <c r="D973" s="23" t="s">
        <v>49</v>
      </c>
      <c r="E973" s="23" t="s">
        <v>1</v>
      </c>
      <c r="F973" s="23" t="s">
        <v>7</v>
      </c>
      <c r="G973" s="23" t="s">
        <v>975</v>
      </c>
      <c r="H973" s="2" t="s">
        <v>7745</v>
      </c>
      <c r="I973" s="23" t="s">
        <v>1653</v>
      </c>
      <c r="J973" s="23"/>
      <c r="K973" s="23" t="s">
        <v>9712</v>
      </c>
      <c r="L973" s="23"/>
      <c r="M973" s="23">
        <f>YEAR(Tabla2[[#This Row],[Fecha de creación]])</f>
        <v>2020</v>
      </c>
      <c r="N973" s="23">
        <f>MONTH(Tabla2[[#This Row],[Fecha de creación]])</f>
        <v>10</v>
      </c>
    </row>
    <row r="974" spans="1:14" ht="15" customHeight="1" x14ac:dyDescent="0.25">
      <c r="A974" s="26">
        <v>44118.735972222225</v>
      </c>
      <c r="B974" s="23" t="s">
        <v>100</v>
      </c>
      <c r="C974" s="23" t="s">
        <v>2296</v>
      </c>
      <c r="D974" s="23" t="s">
        <v>49</v>
      </c>
      <c r="E974" s="23" t="s">
        <v>1</v>
      </c>
      <c r="F974" s="23" t="s">
        <v>7</v>
      </c>
      <c r="G974" s="23" t="s">
        <v>975</v>
      </c>
      <c r="H974" s="2" t="s">
        <v>7745</v>
      </c>
      <c r="I974" s="23" t="s">
        <v>1653</v>
      </c>
      <c r="J974" s="23"/>
      <c r="K974" s="23" t="s">
        <v>9712</v>
      </c>
      <c r="L974" s="23"/>
      <c r="M974" s="23">
        <f>YEAR(Tabla2[[#This Row],[Fecha de creación]])</f>
        <v>2020</v>
      </c>
      <c r="N974" s="23">
        <f>MONTH(Tabla2[[#This Row],[Fecha de creación]])</f>
        <v>10</v>
      </c>
    </row>
    <row r="975" spans="1:14" ht="15" customHeight="1" x14ac:dyDescent="0.25">
      <c r="A975" s="26">
        <v>44118.738912037035</v>
      </c>
      <c r="B975" s="23" t="s">
        <v>100</v>
      </c>
      <c r="C975" s="23" t="s">
        <v>2297</v>
      </c>
      <c r="D975" s="23" t="s">
        <v>719</v>
      </c>
      <c r="E975" s="23" t="s">
        <v>1</v>
      </c>
      <c r="F975" s="23" t="s">
        <v>7</v>
      </c>
      <c r="G975" s="23" t="s">
        <v>975</v>
      </c>
      <c r="H975" s="2" t="s">
        <v>7722</v>
      </c>
      <c r="I975" s="23" t="s">
        <v>1653</v>
      </c>
      <c r="J975" s="23"/>
      <c r="K975" s="23" t="s">
        <v>9712</v>
      </c>
      <c r="L975" s="23"/>
      <c r="M975" s="23">
        <f>YEAR(Tabla2[[#This Row],[Fecha de creación]])</f>
        <v>2020</v>
      </c>
      <c r="N975" s="23">
        <f>MONTH(Tabla2[[#This Row],[Fecha de creación]])</f>
        <v>10</v>
      </c>
    </row>
    <row r="976" spans="1:14" ht="15" customHeight="1" x14ac:dyDescent="0.25">
      <c r="A976" s="26">
        <v>44118.764918981484</v>
      </c>
      <c r="B976" s="23" t="s">
        <v>100</v>
      </c>
      <c r="C976" s="23" t="s">
        <v>2298</v>
      </c>
      <c r="D976" s="23" t="s">
        <v>1766</v>
      </c>
      <c r="E976" s="23" t="s">
        <v>1</v>
      </c>
      <c r="F976" s="23" t="s">
        <v>7</v>
      </c>
      <c r="G976" s="23" t="s">
        <v>975</v>
      </c>
      <c r="H976" s="2" t="s">
        <v>7734</v>
      </c>
      <c r="I976" s="23" t="s">
        <v>1653</v>
      </c>
      <c r="J976" s="23"/>
      <c r="K976" s="23" t="s">
        <v>9712</v>
      </c>
      <c r="L976" s="23"/>
      <c r="M976" s="23">
        <f>YEAR(Tabla2[[#This Row],[Fecha de creación]])</f>
        <v>2020</v>
      </c>
      <c r="N976" s="23">
        <f>MONTH(Tabla2[[#This Row],[Fecha de creación]])</f>
        <v>10</v>
      </c>
    </row>
    <row r="977" spans="1:14" ht="15" customHeight="1" x14ac:dyDescent="0.25">
      <c r="A977" s="26">
        <v>44118.769328703704</v>
      </c>
      <c r="B977" s="23" t="s">
        <v>100</v>
      </c>
      <c r="C977" s="23" t="s">
        <v>2299</v>
      </c>
      <c r="D977" s="23" t="s">
        <v>1064</v>
      </c>
      <c r="E977" s="23" t="s">
        <v>1</v>
      </c>
      <c r="F977" s="23" t="s">
        <v>22</v>
      </c>
      <c r="G977" s="23" t="s">
        <v>975</v>
      </c>
      <c r="H977" s="2" t="s">
        <v>7745</v>
      </c>
      <c r="I977" s="23" t="s">
        <v>1653</v>
      </c>
      <c r="J977" s="23"/>
      <c r="K977" s="23" t="s">
        <v>9712</v>
      </c>
      <c r="L977" s="23"/>
      <c r="M977" s="23">
        <f>YEAR(Tabla2[[#This Row],[Fecha de creación]])</f>
        <v>2020</v>
      </c>
      <c r="N977" s="23">
        <f>MONTH(Tabla2[[#This Row],[Fecha de creación]])</f>
        <v>10</v>
      </c>
    </row>
    <row r="978" spans="1:14" ht="15" customHeight="1" x14ac:dyDescent="0.25">
      <c r="A978" s="26">
        <v>44118.772499999999</v>
      </c>
      <c r="B978" s="23" t="s">
        <v>0</v>
      </c>
      <c r="C978" s="23" t="s">
        <v>2300</v>
      </c>
      <c r="D978" s="23" t="s">
        <v>49</v>
      </c>
      <c r="E978" s="23" t="s">
        <v>1</v>
      </c>
      <c r="F978" s="23" t="s">
        <v>7</v>
      </c>
      <c r="G978" s="23" t="s">
        <v>975</v>
      </c>
      <c r="H978" s="2" t="s">
        <v>7745</v>
      </c>
      <c r="I978" s="23" t="s">
        <v>4</v>
      </c>
      <c r="J978" s="23"/>
      <c r="K978" s="23" t="s">
        <v>9712</v>
      </c>
      <c r="L978" s="23"/>
      <c r="M978" s="23">
        <f>YEAR(Tabla2[[#This Row],[Fecha de creación]])</f>
        <v>2020</v>
      </c>
      <c r="N978" s="23">
        <f>MONTH(Tabla2[[#This Row],[Fecha de creación]])</f>
        <v>10</v>
      </c>
    </row>
    <row r="979" spans="1:14" ht="15" customHeight="1" x14ac:dyDescent="0.25">
      <c r="A979" s="26">
        <v>44118.77516203704</v>
      </c>
      <c r="B979" s="23" t="s">
        <v>0</v>
      </c>
      <c r="C979" s="23" t="s">
        <v>168</v>
      </c>
      <c r="D979" s="23" t="s">
        <v>6</v>
      </c>
      <c r="E979" s="23" t="s">
        <v>1</v>
      </c>
      <c r="F979" s="23" t="s">
        <v>7</v>
      </c>
      <c r="G979" s="23" t="s">
        <v>3</v>
      </c>
      <c r="H979" s="2" t="s">
        <v>7722</v>
      </c>
      <c r="I979" s="23" t="s">
        <v>4</v>
      </c>
      <c r="J979" s="23"/>
      <c r="K979" s="23" t="s">
        <v>9712</v>
      </c>
      <c r="L979" s="23"/>
      <c r="M979" s="23">
        <f>YEAR(Tabla2[[#This Row],[Fecha de creación]])</f>
        <v>2020</v>
      </c>
      <c r="N979" s="23">
        <f>MONTH(Tabla2[[#This Row],[Fecha de creación]])</f>
        <v>10</v>
      </c>
    </row>
    <row r="980" spans="1:14" ht="15" customHeight="1" x14ac:dyDescent="0.25">
      <c r="A980" s="26">
        <v>44119.403634259259</v>
      </c>
      <c r="B980" s="23" t="s">
        <v>56</v>
      </c>
      <c r="C980" s="23" t="s">
        <v>2301</v>
      </c>
      <c r="D980" s="23" t="s">
        <v>2302</v>
      </c>
      <c r="E980" s="23" t="s">
        <v>1</v>
      </c>
      <c r="F980" s="23" t="s">
        <v>7</v>
      </c>
      <c r="G980" s="23" t="s">
        <v>975</v>
      </c>
      <c r="H980" s="2" t="s">
        <v>7745</v>
      </c>
      <c r="I980" s="23" t="s">
        <v>7763</v>
      </c>
      <c r="J980" s="23"/>
      <c r="K980" s="23" t="s">
        <v>9712</v>
      </c>
      <c r="L980" s="23"/>
      <c r="M980" s="23">
        <f>YEAR(Tabla2[[#This Row],[Fecha de creación]])</f>
        <v>2020</v>
      </c>
      <c r="N980" s="23">
        <f>MONTH(Tabla2[[#This Row],[Fecha de creación]])</f>
        <v>10</v>
      </c>
    </row>
    <row r="981" spans="1:14" ht="15" customHeight="1" x14ac:dyDescent="0.25">
      <c r="A981" s="26">
        <v>44119.432256944441</v>
      </c>
      <c r="B981" s="23" t="s">
        <v>100</v>
      </c>
      <c r="C981" s="23" t="s">
        <v>2303</v>
      </c>
      <c r="D981" s="23" t="s">
        <v>2304</v>
      </c>
      <c r="E981" s="23" t="s">
        <v>1</v>
      </c>
      <c r="F981" s="23" t="s">
        <v>22</v>
      </c>
      <c r="G981" s="23" t="s">
        <v>975</v>
      </c>
      <c r="H981" s="2" t="s">
        <v>7728</v>
      </c>
      <c r="I981" s="23" t="s">
        <v>1653</v>
      </c>
      <c r="J981" s="23"/>
      <c r="K981" s="23" t="s">
        <v>9712</v>
      </c>
      <c r="L981" s="23"/>
      <c r="M981" s="23">
        <f>YEAR(Tabla2[[#This Row],[Fecha de creación]])</f>
        <v>2020</v>
      </c>
      <c r="N981" s="23">
        <f>MONTH(Tabla2[[#This Row],[Fecha de creación]])</f>
        <v>10</v>
      </c>
    </row>
    <row r="982" spans="1:14" ht="15" customHeight="1" x14ac:dyDescent="0.25">
      <c r="A982" s="26">
        <v>44119.451782407406</v>
      </c>
      <c r="B982" s="23" t="s">
        <v>100</v>
      </c>
      <c r="C982" s="23" t="s">
        <v>2305</v>
      </c>
      <c r="D982" s="23" t="s">
        <v>1031</v>
      </c>
      <c r="E982" s="23" t="s">
        <v>1</v>
      </c>
      <c r="F982" s="23" t="s">
        <v>22</v>
      </c>
      <c r="G982" s="23" t="s">
        <v>975</v>
      </c>
      <c r="H982" s="2" t="s">
        <v>7726</v>
      </c>
      <c r="I982" s="23" t="s">
        <v>1653</v>
      </c>
      <c r="J982" s="23"/>
      <c r="K982" s="23" t="s">
        <v>9712</v>
      </c>
      <c r="L982" s="23"/>
      <c r="M982" s="23">
        <f>YEAR(Tabla2[[#This Row],[Fecha de creación]])</f>
        <v>2020</v>
      </c>
      <c r="N982" s="23">
        <f>MONTH(Tabla2[[#This Row],[Fecha de creación]])</f>
        <v>10</v>
      </c>
    </row>
    <row r="983" spans="1:14" ht="15" customHeight="1" x14ac:dyDescent="0.25">
      <c r="A983" s="26">
        <v>44119.454456018517</v>
      </c>
      <c r="B983" s="23" t="s">
        <v>0</v>
      </c>
      <c r="C983" s="23" t="s">
        <v>2306</v>
      </c>
      <c r="D983" s="23" t="s">
        <v>110</v>
      </c>
      <c r="E983" s="23" t="s">
        <v>1</v>
      </c>
      <c r="F983" s="23" t="s">
        <v>7</v>
      </c>
      <c r="G983" s="23" t="s">
        <v>975</v>
      </c>
      <c r="H983" s="2" t="s">
        <v>7731</v>
      </c>
      <c r="I983" s="23" t="s">
        <v>43</v>
      </c>
      <c r="J983" s="23"/>
      <c r="K983" s="23" t="s">
        <v>9712</v>
      </c>
      <c r="L983" s="23"/>
      <c r="M983" s="23">
        <f>YEAR(Tabla2[[#This Row],[Fecha de creación]])</f>
        <v>2020</v>
      </c>
      <c r="N983" s="23">
        <f>MONTH(Tabla2[[#This Row],[Fecha de creación]])</f>
        <v>10</v>
      </c>
    </row>
    <row r="984" spans="1:14" ht="15" customHeight="1" x14ac:dyDescent="0.25">
      <c r="A984" s="26">
        <v>44119.454756944448</v>
      </c>
      <c r="B984" s="23" t="s">
        <v>100</v>
      </c>
      <c r="C984" s="23" t="s">
        <v>2307</v>
      </c>
      <c r="D984" s="23" t="s">
        <v>2308</v>
      </c>
      <c r="E984" s="23" t="s">
        <v>1</v>
      </c>
      <c r="F984" s="23" t="s">
        <v>22</v>
      </c>
      <c r="G984" s="23" t="s">
        <v>975</v>
      </c>
      <c r="H984" s="2" t="s">
        <v>7757</v>
      </c>
      <c r="I984" s="23" t="s">
        <v>1653</v>
      </c>
      <c r="J984" s="23"/>
      <c r="K984" s="23" t="s">
        <v>9712</v>
      </c>
      <c r="L984" s="23"/>
      <c r="M984" s="23">
        <f>YEAR(Tabla2[[#This Row],[Fecha de creación]])</f>
        <v>2020</v>
      </c>
      <c r="N984" s="23">
        <f>MONTH(Tabla2[[#This Row],[Fecha de creación]])</f>
        <v>10</v>
      </c>
    </row>
    <row r="985" spans="1:14" ht="15" customHeight="1" x14ac:dyDescent="0.25">
      <c r="A985" s="26">
        <v>44119.459652777776</v>
      </c>
      <c r="B985" s="23" t="s">
        <v>0</v>
      </c>
      <c r="C985" s="23" t="s">
        <v>169</v>
      </c>
      <c r="D985" s="23" t="s">
        <v>170</v>
      </c>
      <c r="E985" s="23" t="s">
        <v>1</v>
      </c>
      <c r="F985" s="23" t="s">
        <v>2</v>
      </c>
      <c r="G985" s="23" t="s">
        <v>3</v>
      </c>
      <c r="H985" s="2" t="s">
        <v>7734</v>
      </c>
      <c r="I985" s="23" t="s">
        <v>120</v>
      </c>
      <c r="J985" s="23"/>
      <c r="K985" s="23" t="s">
        <v>9536</v>
      </c>
      <c r="L985" s="23"/>
      <c r="M985" s="23">
        <f>YEAR(Tabla2[[#This Row],[Fecha de creación]])</f>
        <v>2020</v>
      </c>
      <c r="N985" s="23">
        <f>MONTH(Tabla2[[#This Row],[Fecha de creación]])</f>
        <v>10</v>
      </c>
    </row>
    <row r="986" spans="1:14" ht="15" customHeight="1" x14ac:dyDescent="0.25">
      <c r="A986" s="26">
        <v>44119.571817129632</v>
      </c>
      <c r="B986" s="23" t="s">
        <v>19</v>
      </c>
      <c r="C986" s="23" t="s">
        <v>2309</v>
      </c>
      <c r="D986" s="23" t="s">
        <v>2310</v>
      </c>
      <c r="E986" s="23" t="s">
        <v>1</v>
      </c>
      <c r="F986" s="23" t="s">
        <v>7</v>
      </c>
      <c r="G986" s="23" t="s">
        <v>975</v>
      </c>
      <c r="H986" s="2" t="s">
        <v>7745</v>
      </c>
      <c r="I986" s="23" t="s">
        <v>23</v>
      </c>
      <c r="J986" s="23"/>
      <c r="K986" s="23" t="s">
        <v>9712</v>
      </c>
      <c r="L986" s="23"/>
      <c r="M986" s="23">
        <f>YEAR(Tabla2[[#This Row],[Fecha de creación]])</f>
        <v>2020</v>
      </c>
      <c r="N986" s="23">
        <f>MONTH(Tabla2[[#This Row],[Fecha de creación]])</f>
        <v>10</v>
      </c>
    </row>
    <row r="987" spans="1:14" ht="15" customHeight="1" x14ac:dyDescent="0.25">
      <c r="A987" s="26">
        <v>44119.575567129628</v>
      </c>
      <c r="B987" s="23" t="s">
        <v>0</v>
      </c>
      <c r="C987" s="23" t="s">
        <v>2311</v>
      </c>
      <c r="D987" s="23" t="s">
        <v>215</v>
      </c>
      <c r="E987" s="23" t="s">
        <v>1</v>
      </c>
      <c r="F987" s="23" t="s">
        <v>7</v>
      </c>
      <c r="G987" s="23" t="s">
        <v>975</v>
      </c>
      <c r="H987" s="2" t="s">
        <v>7751</v>
      </c>
      <c r="I987" s="23" t="s">
        <v>4</v>
      </c>
      <c r="J987" s="23"/>
      <c r="K987" s="23" t="s">
        <v>9712</v>
      </c>
      <c r="L987" s="23"/>
      <c r="M987" s="23">
        <f>YEAR(Tabla2[[#This Row],[Fecha de creación]])</f>
        <v>2020</v>
      </c>
      <c r="N987" s="23">
        <f>MONTH(Tabla2[[#This Row],[Fecha de creación]])</f>
        <v>10</v>
      </c>
    </row>
    <row r="988" spans="1:14" ht="15" customHeight="1" x14ac:dyDescent="0.25">
      <c r="A988" s="26">
        <v>44119.694537037038</v>
      </c>
      <c r="B988" s="23" t="s">
        <v>0</v>
      </c>
      <c r="C988" s="23" t="s">
        <v>2312</v>
      </c>
      <c r="D988" s="23" t="s">
        <v>2313</v>
      </c>
      <c r="E988" s="23" t="s">
        <v>1</v>
      </c>
      <c r="F988" s="23" t="s">
        <v>22</v>
      </c>
      <c r="G988" s="23" t="s">
        <v>975</v>
      </c>
      <c r="H988" s="2" t="s">
        <v>7743</v>
      </c>
      <c r="I988" s="23" t="s">
        <v>7412</v>
      </c>
      <c r="J988" s="23"/>
      <c r="K988" s="23" t="s">
        <v>9712</v>
      </c>
      <c r="L988" s="23"/>
      <c r="M988" s="23">
        <f>YEAR(Tabla2[[#This Row],[Fecha de creación]])</f>
        <v>2020</v>
      </c>
      <c r="N988" s="23">
        <f>MONTH(Tabla2[[#This Row],[Fecha de creación]])</f>
        <v>10</v>
      </c>
    </row>
    <row r="989" spans="1:14" ht="15" customHeight="1" x14ac:dyDescent="0.25">
      <c r="A989" s="26">
        <v>44120.404317129629</v>
      </c>
      <c r="B989" s="23" t="s">
        <v>0</v>
      </c>
      <c r="C989" s="23" t="s">
        <v>2314</v>
      </c>
      <c r="D989" s="23" t="s">
        <v>110</v>
      </c>
      <c r="E989" s="23" t="s">
        <v>1</v>
      </c>
      <c r="F989" s="23" t="s">
        <v>22</v>
      </c>
      <c r="G989" s="23" t="s">
        <v>975</v>
      </c>
      <c r="H989" s="2" t="s">
        <v>7731</v>
      </c>
      <c r="I989" s="23" t="s">
        <v>8</v>
      </c>
      <c r="J989" s="23"/>
      <c r="K989" s="23" t="s">
        <v>9712</v>
      </c>
      <c r="L989" s="23"/>
      <c r="M989" s="23">
        <f>YEAR(Tabla2[[#This Row],[Fecha de creación]])</f>
        <v>2020</v>
      </c>
      <c r="N989" s="23">
        <f>MONTH(Tabla2[[#This Row],[Fecha de creación]])</f>
        <v>10</v>
      </c>
    </row>
    <row r="990" spans="1:14" ht="15" customHeight="1" x14ac:dyDescent="0.25">
      <c r="A990" s="26">
        <v>44120.407083333332</v>
      </c>
      <c r="B990" s="23" t="s">
        <v>0</v>
      </c>
      <c r="C990" s="23" t="s">
        <v>2315</v>
      </c>
      <c r="D990" s="23" t="s">
        <v>110</v>
      </c>
      <c r="E990" s="23" t="s">
        <v>1</v>
      </c>
      <c r="F990" s="23" t="s">
        <v>22</v>
      </c>
      <c r="G990" s="23" t="s">
        <v>975</v>
      </c>
      <c r="H990" s="2" t="s">
        <v>7731</v>
      </c>
      <c r="I990" s="23" t="s">
        <v>8</v>
      </c>
      <c r="J990" s="23"/>
      <c r="K990" s="23" t="s">
        <v>9712</v>
      </c>
      <c r="L990" s="23"/>
      <c r="M990" s="23">
        <f>YEAR(Tabla2[[#This Row],[Fecha de creación]])</f>
        <v>2020</v>
      </c>
      <c r="N990" s="23">
        <f>MONTH(Tabla2[[#This Row],[Fecha de creación]])</f>
        <v>10</v>
      </c>
    </row>
    <row r="991" spans="1:14" ht="15" customHeight="1" x14ac:dyDescent="0.25">
      <c r="A991" s="26">
        <v>44120.42150462963</v>
      </c>
      <c r="B991" s="23" t="s">
        <v>0</v>
      </c>
      <c r="C991" s="23" t="s">
        <v>2316</v>
      </c>
      <c r="D991" s="23" t="s">
        <v>2287</v>
      </c>
      <c r="E991" s="23" t="s">
        <v>1</v>
      </c>
      <c r="F991" s="23" t="s">
        <v>7</v>
      </c>
      <c r="G991" s="23" t="s">
        <v>975</v>
      </c>
      <c r="H991" s="2" t="s">
        <v>7757</v>
      </c>
      <c r="I991" s="23" t="s">
        <v>4</v>
      </c>
      <c r="J991" s="23"/>
      <c r="K991" s="23" t="s">
        <v>9712</v>
      </c>
      <c r="L991" s="23"/>
      <c r="M991" s="23">
        <f>YEAR(Tabla2[[#This Row],[Fecha de creación]])</f>
        <v>2020</v>
      </c>
      <c r="N991" s="23">
        <f>MONTH(Tabla2[[#This Row],[Fecha de creación]])</f>
        <v>10</v>
      </c>
    </row>
    <row r="992" spans="1:14" ht="15" customHeight="1" x14ac:dyDescent="0.25">
      <c r="A992" s="26">
        <v>44120.473611111112</v>
      </c>
      <c r="B992" s="23" t="s">
        <v>189</v>
      </c>
      <c r="C992" s="23" t="s">
        <v>2317</v>
      </c>
      <c r="D992" s="23" t="s">
        <v>36</v>
      </c>
      <c r="E992" s="23" t="s">
        <v>1</v>
      </c>
      <c r="F992" s="23" t="s">
        <v>7</v>
      </c>
      <c r="G992" s="23" t="s">
        <v>975</v>
      </c>
      <c r="H992" s="2" t="s">
        <v>7731</v>
      </c>
      <c r="I992" s="23" t="s">
        <v>1945</v>
      </c>
      <c r="J992" s="23"/>
      <c r="K992" s="23" t="s">
        <v>9712</v>
      </c>
      <c r="L992" s="23"/>
      <c r="M992" s="23">
        <f>YEAR(Tabla2[[#This Row],[Fecha de creación]])</f>
        <v>2020</v>
      </c>
      <c r="N992" s="23">
        <f>MONTH(Tabla2[[#This Row],[Fecha de creación]])</f>
        <v>10</v>
      </c>
    </row>
    <row r="993" spans="1:14" ht="15" customHeight="1" x14ac:dyDescent="0.25">
      <c r="A993" s="26">
        <v>44120.485520833332</v>
      </c>
      <c r="B993" s="23" t="s">
        <v>56</v>
      </c>
      <c r="C993" s="23" t="s">
        <v>2318</v>
      </c>
      <c r="D993" s="23" t="s">
        <v>131</v>
      </c>
      <c r="E993" s="23" t="s">
        <v>1</v>
      </c>
      <c r="F993" s="23" t="s">
        <v>7</v>
      </c>
      <c r="G993" s="23" t="s">
        <v>975</v>
      </c>
      <c r="H993" s="2" t="s">
        <v>7728</v>
      </c>
      <c r="I993" s="23" t="s">
        <v>1963</v>
      </c>
      <c r="J993" s="23"/>
      <c r="K993" s="23" t="s">
        <v>9712</v>
      </c>
      <c r="L993" s="23"/>
      <c r="M993" s="23">
        <f>YEAR(Tabla2[[#This Row],[Fecha de creación]])</f>
        <v>2020</v>
      </c>
      <c r="N993" s="23">
        <f>MONTH(Tabla2[[#This Row],[Fecha de creación]])</f>
        <v>10</v>
      </c>
    </row>
    <row r="994" spans="1:14" ht="15" customHeight="1" x14ac:dyDescent="0.25">
      <c r="A994" s="26">
        <v>44120.508761574078</v>
      </c>
      <c r="B994" s="23" t="s">
        <v>0</v>
      </c>
      <c r="C994" s="23" t="s">
        <v>2319</v>
      </c>
      <c r="D994" s="23" t="s">
        <v>215</v>
      </c>
      <c r="E994" s="23" t="s">
        <v>1</v>
      </c>
      <c r="F994" s="23" t="s">
        <v>7</v>
      </c>
      <c r="G994" s="23" t="s">
        <v>975</v>
      </c>
      <c r="H994" s="2" t="s">
        <v>7751</v>
      </c>
      <c r="I994" s="23" t="s">
        <v>4</v>
      </c>
      <c r="J994" s="23"/>
      <c r="K994" s="23" t="s">
        <v>9712</v>
      </c>
      <c r="L994" s="23"/>
      <c r="M994" s="23">
        <f>YEAR(Tabla2[[#This Row],[Fecha de creación]])</f>
        <v>2020</v>
      </c>
      <c r="N994" s="23">
        <f>MONTH(Tabla2[[#This Row],[Fecha de creación]])</f>
        <v>10</v>
      </c>
    </row>
    <row r="995" spans="1:14" ht="15" customHeight="1" x14ac:dyDescent="0.25">
      <c r="A995" s="26">
        <v>44120.516817129632</v>
      </c>
      <c r="B995" s="23" t="s">
        <v>100</v>
      </c>
      <c r="C995" s="23" t="s">
        <v>2320</v>
      </c>
      <c r="D995" s="23" t="s">
        <v>1531</v>
      </c>
      <c r="E995" s="23" t="s">
        <v>1</v>
      </c>
      <c r="F995" s="23" t="s">
        <v>7</v>
      </c>
      <c r="G995" s="23" t="s">
        <v>975</v>
      </c>
      <c r="H995" s="2" t="s">
        <v>7726</v>
      </c>
      <c r="I995" s="23" t="s">
        <v>1653</v>
      </c>
      <c r="J995" s="23"/>
      <c r="K995" s="23" t="s">
        <v>9712</v>
      </c>
      <c r="L995" s="23"/>
      <c r="M995" s="23">
        <f>YEAR(Tabla2[[#This Row],[Fecha de creación]])</f>
        <v>2020</v>
      </c>
      <c r="N995" s="23">
        <f>MONTH(Tabla2[[#This Row],[Fecha de creación]])</f>
        <v>10</v>
      </c>
    </row>
    <row r="996" spans="1:14" ht="15" customHeight="1" x14ac:dyDescent="0.25">
      <c r="A996" s="26">
        <v>44120.526967592596</v>
      </c>
      <c r="B996" s="23" t="s">
        <v>100</v>
      </c>
      <c r="C996" s="23" t="s">
        <v>2321</v>
      </c>
      <c r="D996" s="23" t="s">
        <v>1531</v>
      </c>
      <c r="E996" s="23" t="s">
        <v>1</v>
      </c>
      <c r="F996" s="23" t="s">
        <v>7</v>
      </c>
      <c r="G996" s="23" t="s">
        <v>975</v>
      </c>
      <c r="H996" s="2" t="s">
        <v>7726</v>
      </c>
      <c r="I996" s="23" t="s">
        <v>1653</v>
      </c>
      <c r="J996" s="23"/>
      <c r="K996" s="23" t="s">
        <v>9712</v>
      </c>
      <c r="L996" s="23"/>
      <c r="M996" s="23">
        <f>YEAR(Tabla2[[#This Row],[Fecha de creación]])</f>
        <v>2020</v>
      </c>
      <c r="N996" s="23">
        <f>MONTH(Tabla2[[#This Row],[Fecha de creación]])</f>
        <v>10</v>
      </c>
    </row>
    <row r="997" spans="1:14" ht="15" customHeight="1" x14ac:dyDescent="0.25">
      <c r="A997" s="26">
        <v>44120.529849537037</v>
      </c>
      <c r="B997" s="23" t="s">
        <v>100</v>
      </c>
      <c r="C997" s="23" t="s">
        <v>2322</v>
      </c>
      <c r="D997" s="23" t="s">
        <v>1727</v>
      </c>
      <c r="E997" s="23" t="s">
        <v>1</v>
      </c>
      <c r="F997" s="23" t="s">
        <v>22</v>
      </c>
      <c r="G997" s="23" t="s">
        <v>975</v>
      </c>
      <c r="H997" s="2" t="s">
        <v>7745</v>
      </c>
      <c r="I997" s="23" t="s">
        <v>1653</v>
      </c>
      <c r="J997" s="23"/>
      <c r="K997" s="23" t="s">
        <v>9712</v>
      </c>
      <c r="L997" s="23"/>
      <c r="M997" s="23">
        <f>YEAR(Tabla2[[#This Row],[Fecha de creación]])</f>
        <v>2020</v>
      </c>
      <c r="N997" s="23">
        <f>MONTH(Tabla2[[#This Row],[Fecha de creación]])</f>
        <v>10</v>
      </c>
    </row>
    <row r="998" spans="1:14" ht="15" customHeight="1" x14ac:dyDescent="0.25">
      <c r="A998" s="26">
        <v>44120.53601851852</v>
      </c>
      <c r="B998" s="23" t="s">
        <v>0</v>
      </c>
      <c r="C998" s="23" t="s">
        <v>2323</v>
      </c>
      <c r="D998" s="23" t="s">
        <v>2324</v>
      </c>
      <c r="E998" s="23" t="s">
        <v>1</v>
      </c>
      <c r="F998" s="23" t="s">
        <v>7</v>
      </c>
      <c r="G998" s="23" t="s">
        <v>975</v>
      </c>
      <c r="H998" s="2" t="s">
        <v>7728</v>
      </c>
      <c r="I998" s="23" t="s">
        <v>4</v>
      </c>
      <c r="J998" s="23"/>
      <c r="K998" s="23" t="s">
        <v>9712</v>
      </c>
      <c r="L998" s="23"/>
      <c r="M998" s="23">
        <f>YEAR(Tabla2[[#This Row],[Fecha de creación]])</f>
        <v>2020</v>
      </c>
      <c r="N998" s="23">
        <f>MONTH(Tabla2[[#This Row],[Fecha de creación]])</f>
        <v>10</v>
      </c>
    </row>
    <row r="999" spans="1:14" ht="15" customHeight="1" x14ac:dyDescent="0.25">
      <c r="A999" s="26">
        <v>44120.539618055554</v>
      </c>
      <c r="B999" s="23" t="s">
        <v>0</v>
      </c>
      <c r="C999" s="23" t="s">
        <v>2325</v>
      </c>
      <c r="D999" s="23" t="s">
        <v>551</v>
      </c>
      <c r="E999" s="23" t="s">
        <v>1</v>
      </c>
      <c r="F999" s="23" t="s">
        <v>7</v>
      </c>
      <c r="G999" s="23" t="s">
        <v>975</v>
      </c>
      <c r="H999" s="2" t="s">
        <v>7728</v>
      </c>
      <c r="I999" s="23" t="s">
        <v>4</v>
      </c>
      <c r="J999" s="23"/>
      <c r="K999" s="23" t="s">
        <v>9712</v>
      </c>
      <c r="L999" s="23"/>
      <c r="M999" s="23">
        <f>YEAR(Tabla2[[#This Row],[Fecha de creación]])</f>
        <v>2020</v>
      </c>
      <c r="N999" s="23">
        <f>MONTH(Tabla2[[#This Row],[Fecha de creación]])</f>
        <v>10</v>
      </c>
    </row>
    <row r="1000" spans="1:14" ht="15" customHeight="1" x14ac:dyDescent="0.25">
      <c r="A1000" s="26">
        <v>44120.547685185185</v>
      </c>
      <c r="B1000" s="23" t="s">
        <v>0</v>
      </c>
      <c r="C1000" s="23" t="s">
        <v>2326</v>
      </c>
      <c r="D1000" s="23" t="s">
        <v>112</v>
      </c>
      <c r="E1000" s="23" t="s">
        <v>1</v>
      </c>
      <c r="F1000" s="23" t="s">
        <v>7</v>
      </c>
      <c r="G1000" s="23" t="s">
        <v>975</v>
      </c>
      <c r="H1000" s="2" t="s">
        <v>7730</v>
      </c>
      <c r="I1000" s="23" t="s">
        <v>8</v>
      </c>
      <c r="J1000" s="23"/>
      <c r="K1000" s="23" t="s">
        <v>9712</v>
      </c>
      <c r="L1000" s="23"/>
      <c r="M1000" s="23">
        <f>YEAR(Tabla2[[#This Row],[Fecha de creación]])</f>
        <v>2020</v>
      </c>
      <c r="N1000" s="23">
        <f>MONTH(Tabla2[[#This Row],[Fecha de creación]])</f>
        <v>10</v>
      </c>
    </row>
    <row r="1001" spans="1:14" ht="15" customHeight="1" x14ac:dyDescent="0.25">
      <c r="A1001" s="26">
        <v>44120.640057870369</v>
      </c>
      <c r="B1001" s="23" t="s">
        <v>189</v>
      </c>
      <c r="C1001" s="23" t="s">
        <v>2327</v>
      </c>
      <c r="D1001" s="23" t="s">
        <v>131</v>
      </c>
      <c r="E1001" s="23" t="s">
        <v>1</v>
      </c>
      <c r="F1001" s="23" t="s">
        <v>7</v>
      </c>
      <c r="G1001" s="23" t="s">
        <v>975</v>
      </c>
      <c r="H1001" s="2" t="s">
        <v>7728</v>
      </c>
      <c r="I1001" s="23" t="s">
        <v>1945</v>
      </c>
      <c r="J1001" s="23"/>
      <c r="K1001" s="23" t="s">
        <v>9712</v>
      </c>
      <c r="L1001" s="23"/>
      <c r="M1001" s="23">
        <f>YEAR(Tabla2[[#This Row],[Fecha de creación]])</f>
        <v>2020</v>
      </c>
      <c r="N1001" s="23">
        <f>MONTH(Tabla2[[#This Row],[Fecha de creación]])</f>
        <v>10</v>
      </c>
    </row>
    <row r="1002" spans="1:14" ht="15" customHeight="1" x14ac:dyDescent="0.25">
      <c r="A1002" s="26">
        <v>44120.680532407408</v>
      </c>
      <c r="B1002" s="23" t="s">
        <v>19</v>
      </c>
      <c r="C1002" s="23" t="s">
        <v>2328</v>
      </c>
      <c r="D1002" s="23" t="s">
        <v>2329</v>
      </c>
      <c r="E1002" s="23" t="s">
        <v>1</v>
      </c>
      <c r="F1002" s="23" t="s">
        <v>7</v>
      </c>
      <c r="G1002" s="23" t="s">
        <v>975</v>
      </c>
      <c r="H1002" s="2" t="s">
        <v>7730</v>
      </c>
      <c r="I1002" s="23" t="s">
        <v>23</v>
      </c>
      <c r="J1002" s="23"/>
      <c r="K1002" s="23" t="s">
        <v>9712</v>
      </c>
      <c r="L1002" s="23"/>
      <c r="M1002" s="23">
        <f>YEAR(Tabla2[[#This Row],[Fecha de creación]])</f>
        <v>2020</v>
      </c>
      <c r="N1002" s="23">
        <f>MONTH(Tabla2[[#This Row],[Fecha de creación]])</f>
        <v>10</v>
      </c>
    </row>
    <row r="1003" spans="1:14" ht="15" customHeight="1" x14ac:dyDescent="0.25">
      <c r="A1003" s="26">
        <v>44120.681481481479</v>
      </c>
      <c r="B1003" s="23" t="s">
        <v>100</v>
      </c>
      <c r="C1003" s="23" t="s">
        <v>2330</v>
      </c>
      <c r="D1003" s="23" t="s">
        <v>1662</v>
      </c>
      <c r="E1003" s="23" t="s">
        <v>1</v>
      </c>
      <c r="F1003" s="23" t="s">
        <v>2</v>
      </c>
      <c r="G1003" s="23" t="s">
        <v>975</v>
      </c>
      <c r="H1003" s="2" t="s">
        <v>7745</v>
      </c>
      <c r="I1003" s="23" t="s">
        <v>1653</v>
      </c>
      <c r="J1003" s="23"/>
      <c r="K1003" s="23" t="s">
        <v>9712</v>
      </c>
      <c r="L1003" s="23"/>
      <c r="M1003" s="23">
        <f>YEAR(Tabla2[[#This Row],[Fecha de creación]])</f>
        <v>2020</v>
      </c>
      <c r="N1003" s="23">
        <f>MONTH(Tabla2[[#This Row],[Fecha de creación]])</f>
        <v>10</v>
      </c>
    </row>
    <row r="1004" spans="1:14" ht="15" customHeight="1" x14ac:dyDescent="0.25">
      <c r="A1004" s="26">
        <v>44120.692465277774</v>
      </c>
      <c r="B1004" s="23" t="s">
        <v>100</v>
      </c>
      <c r="C1004" s="23" t="s">
        <v>171</v>
      </c>
      <c r="D1004" s="23" t="s">
        <v>172</v>
      </c>
      <c r="E1004" s="23" t="s">
        <v>1</v>
      </c>
      <c r="F1004" s="23" t="s">
        <v>7</v>
      </c>
      <c r="G1004" s="23" t="s">
        <v>3</v>
      </c>
      <c r="H1004" s="2" t="s">
        <v>7721</v>
      </c>
      <c r="I1004" s="23" t="s">
        <v>1653</v>
      </c>
      <c r="J1004" s="23"/>
      <c r="K1004" s="23" t="s">
        <v>9712</v>
      </c>
      <c r="L1004" s="23"/>
      <c r="M1004" s="23">
        <f>YEAR(Tabla2[[#This Row],[Fecha de creación]])</f>
        <v>2020</v>
      </c>
      <c r="N1004" s="23">
        <f>MONTH(Tabla2[[#This Row],[Fecha de creación]])</f>
        <v>10</v>
      </c>
    </row>
    <row r="1005" spans="1:14" ht="15" customHeight="1" x14ac:dyDescent="0.25">
      <c r="A1005" s="26">
        <v>44120.695798611108</v>
      </c>
      <c r="B1005" s="23" t="s">
        <v>0</v>
      </c>
      <c r="C1005" s="23" t="s">
        <v>2331</v>
      </c>
      <c r="D1005" s="23" t="s">
        <v>2332</v>
      </c>
      <c r="E1005" s="23" t="s">
        <v>1</v>
      </c>
      <c r="F1005" s="23" t="s">
        <v>22</v>
      </c>
      <c r="G1005" s="23" t="s">
        <v>975</v>
      </c>
      <c r="H1005" s="2" t="s">
        <v>7722</v>
      </c>
      <c r="I1005" s="23" t="s">
        <v>8</v>
      </c>
      <c r="J1005" s="23"/>
      <c r="K1005" s="23" t="s">
        <v>9712</v>
      </c>
      <c r="L1005" s="23"/>
      <c r="M1005" s="23">
        <f>YEAR(Tabla2[[#This Row],[Fecha de creación]])</f>
        <v>2020</v>
      </c>
      <c r="N1005" s="23">
        <f>MONTH(Tabla2[[#This Row],[Fecha de creación]])</f>
        <v>10</v>
      </c>
    </row>
    <row r="1006" spans="1:14" ht="15" customHeight="1" x14ac:dyDescent="0.25">
      <c r="A1006" s="26">
        <v>44120.701620370368</v>
      </c>
      <c r="B1006" s="23" t="s">
        <v>0</v>
      </c>
      <c r="C1006" s="23" t="s">
        <v>2333</v>
      </c>
      <c r="D1006" s="23" t="s">
        <v>6</v>
      </c>
      <c r="E1006" s="23" t="s">
        <v>1</v>
      </c>
      <c r="F1006" s="23" t="s">
        <v>7</v>
      </c>
      <c r="G1006" s="23" t="s">
        <v>975</v>
      </c>
      <c r="H1006" s="2" t="s">
        <v>7722</v>
      </c>
      <c r="I1006" s="23" t="s">
        <v>8</v>
      </c>
      <c r="J1006" s="23"/>
      <c r="K1006" s="23" t="s">
        <v>9712</v>
      </c>
      <c r="L1006" s="23"/>
      <c r="M1006" s="23">
        <f>YEAR(Tabla2[[#This Row],[Fecha de creación]])</f>
        <v>2020</v>
      </c>
      <c r="N1006" s="23">
        <f>MONTH(Tabla2[[#This Row],[Fecha de creación]])</f>
        <v>10</v>
      </c>
    </row>
    <row r="1007" spans="1:14" ht="15" customHeight="1" x14ac:dyDescent="0.25">
      <c r="A1007" s="26">
        <v>44120.704085648147</v>
      </c>
      <c r="B1007" s="23" t="s">
        <v>100</v>
      </c>
      <c r="C1007" s="23" t="s">
        <v>2334</v>
      </c>
      <c r="D1007" s="23" t="s">
        <v>1031</v>
      </c>
      <c r="E1007" s="23" t="s">
        <v>1</v>
      </c>
      <c r="F1007" s="23" t="s">
        <v>22</v>
      </c>
      <c r="G1007" s="23" t="s">
        <v>975</v>
      </c>
      <c r="H1007" s="2" t="s">
        <v>7726</v>
      </c>
      <c r="I1007" s="23" t="s">
        <v>1653</v>
      </c>
      <c r="J1007" s="23"/>
      <c r="K1007" s="23" t="s">
        <v>9712</v>
      </c>
      <c r="L1007" s="23"/>
      <c r="M1007" s="23">
        <f>YEAR(Tabla2[[#This Row],[Fecha de creación]])</f>
        <v>2020</v>
      </c>
      <c r="N1007" s="23">
        <f>MONTH(Tabla2[[#This Row],[Fecha de creación]])</f>
        <v>10</v>
      </c>
    </row>
    <row r="1008" spans="1:14" ht="15" customHeight="1" x14ac:dyDescent="0.25">
      <c r="A1008" s="26">
        <v>44120.705567129633</v>
      </c>
      <c r="B1008" s="23" t="s">
        <v>0</v>
      </c>
      <c r="C1008" s="23" t="s">
        <v>2335</v>
      </c>
      <c r="D1008" s="23" t="s">
        <v>6</v>
      </c>
      <c r="E1008" s="23" t="s">
        <v>1</v>
      </c>
      <c r="F1008" s="23" t="s">
        <v>7</v>
      </c>
      <c r="G1008" s="23" t="s">
        <v>975</v>
      </c>
      <c r="H1008" s="2" t="s">
        <v>7722</v>
      </c>
      <c r="I1008" s="23" t="s">
        <v>8</v>
      </c>
      <c r="J1008" s="23"/>
      <c r="K1008" s="23" t="s">
        <v>9712</v>
      </c>
      <c r="L1008" s="23"/>
      <c r="M1008" s="23">
        <f>YEAR(Tabla2[[#This Row],[Fecha de creación]])</f>
        <v>2020</v>
      </c>
      <c r="N1008" s="23">
        <f>MONTH(Tabla2[[#This Row],[Fecha de creación]])</f>
        <v>10</v>
      </c>
    </row>
    <row r="1009" spans="1:14" ht="15" customHeight="1" x14ac:dyDescent="0.25">
      <c r="A1009" s="26">
        <v>44120.707071759258</v>
      </c>
      <c r="B1009" s="23" t="s">
        <v>100</v>
      </c>
      <c r="C1009" s="23" t="s">
        <v>2336</v>
      </c>
      <c r="D1009" s="23" t="s">
        <v>2308</v>
      </c>
      <c r="E1009" s="23" t="s">
        <v>1</v>
      </c>
      <c r="F1009" s="23" t="s">
        <v>22</v>
      </c>
      <c r="G1009" s="23" t="s">
        <v>975</v>
      </c>
      <c r="H1009" s="2" t="s">
        <v>7757</v>
      </c>
      <c r="I1009" s="23" t="s">
        <v>1653</v>
      </c>
      <c r="J1009" s="23"/>
      <c r="K1009" s="23" t="s">
        <v>9712</v>
      </c>
      <c r="L1009" s="23"/>
      <c r="M1009" s="23">
        <f>YEAR(Tabla2[[#This Row],[Fecha de creación]])</f>
        <v>2020</v>
      </c>
      <c r="N1009" s="23">
        <f>MONTH(Tabla2[[#This Row],[Fecha de creación]])</f>
        <v>10</v>
      </c>
    </row>
    <row r="1010" spans="1:14" ht="15" customHeight="1" x14ac:dyDescent="0.25">
      <c r="A1010" s="26">
        <v>44120.710277777776</v>
      </c>
      <c r="B1010" s="23" t="s">
        <v>100</v>
      </c>
      <c r="C1010" s="23" t="s">
        <v>2337</v>
      </c>
      <c r="D1010" s="23" t="s">
        <v>1057</v>
      </c>
      <c r="E1010" s="23" t="s">
        <v>1</v>
      </c>
      <c r="F1010" s="23" t="s">
        <v>22</v>
      </c>
      <c r="G1010" s="23" t="s">
        <v>975</v>
      </c>
      <c r="H1010" s="2" t="s">
        <v>7728</v>
      </c>
      <c r="I1010" s="23" t="s">
        <v>1653</v>
      </c>
      <c r="J1010" s="23"/>
      <c r="K1010" s="23" t="s">
        <v>9712</v>
      </c>
      <c r="L1010" s="23"/>
      <c r="M1010" s="23">
        <f>YEAR(Tabla2[[#This Row],[Fecha de creación]])</f>
        <v>2020</v>
      </c>
      <c r="N1010" s="23">
        <f>MONTH(Tabla2[[#This Row],[Fecha de creación]])</f>
        <v>10</v>
      </c>
    </row>
    <row r="1011" spans="1:14" ht="15" customHeight="1" x14ac:dyDescent="0.25">
      <c r="A1011" s="26">
        <v>44120.719710648147</v>
      </c>
      <c r="B1011" s="23" t="s">
        <v>0</v>
      </c>
      <c r="C1011" s="23" t="s">
        <v>2338</v>
      </c>
      <c r="D1011" s="23" t="s">
        <v>2339</v>
      </c>
      <c r="E1011" s="23" t="s">
        <v>1</v>
      </c>
      <c r="F1011" s="23" t="s">
        <v>22</v>
      </c>
      <c r="G1011" s="23" t="s">
        <v>975</v>
      </c>
      <c r="H1011" s="2" t="s">
        <v>7745</v>
      </c>
      <c r="I1011" s="23" t="s">
        <v>4</v>
      </c>
      <c r="J1011" s="23"/>
      <c r="K1011" s="23" t="s">
        <v>9712</v>
      </c>
      <c r="L1011" s="23"/>
      <c r="M1011" s="23">
        <f>YEAR(Tabla2[[#This Row],[Fecha de creación]])</f>
        <v>2020</v>
      </c>
      <c r="N1011" s="23">
        <f>MONTH(Tabla2[[#This Row],[Fecha de creación]])</f>
        <v>10</v>
      </c>
    </row>
    <row r="1012" spans="1:14" ht="15" customHeight="1" x14ac:dyDescent="0.25">
      <c r="A1012" s="26">
        <v>44120.720127314817</v>
      </c>
      <c r="B1012" s="23" t="s">
        <v>0</v>
      </c>
      <c r="C1012" s="23" t="s">
        <v>2340</v>
      </c>
      <c r="D1012" s="23" t="s">
        <v>6</v>
      </c>
      <c r="E1012" s="23" t="s">
        <v>1</v>
      </c>
      <c r="F1012" s="23" t="s">
        <v>7</v>
      </c>
      <c r="G1012" s="23" t="s">
        <v>975</v>
      </c>
      <c r="H1012" s="2" t="s">
        <v>7722</v>
      </c>
      <c r="I1012" s="23" t="s">
        <v>8</v>
      </c>
      <c r="J1012" s="23"/>
      <c r="K1012" s="23" t="s">
        <v>9712</v>
      </c>
      <c r="L1012" s="23"/>
      <c r="M1012" s="23">
        <f>YEAR(Tabla2[[#This Row],[Fecha de creación]])</f>
        <v>2020</v>
      </c>
      <c r="N1012" s="23">
        <f>MONTH(Tabla2[[#This Row],[Fecha de creación]])</f>
        <v>10</v>
      </c>
    </row>
    <row r="1013" spans="1:14" ht="15" customHeight="1" x14ac:dyDescent="0.25">
      <c r="A1013" s="26">
        <v>44120.724583333336</v>
      </c>
      <c r="B1013" s="23" t="s">
        <v>0</v>
      </c>
      <c r="C1013" s="23" t="s">
        <v>2341</v>
      </c>
      <c r="D1013" s="23" t="s">
        <v>2339</v>
      </c>
      <c r="E1013" s="23" t="s">
        <v>1</v>
      </c>
      <c r="F1013" s="23" t="s">
        <v>22</v>
      </c>
      <c r="G1013" s="23" t="s">
        <v>975</v>
      </c>
      <c r="H1013" s="2" t="s">
        <v>7745</v>
      </c>
      <c r="I1013" s="23" t="s">
        <v>4</v>
      </c>
      <c r="J1013" s="23"/>
      <c r="K1013" s="23" t="s">
        <v>9712</v>
      </c>
      <c r="L1013" s="23"/>
      <c r="M1013" s="23">
        <f>YEAR(Tabla2[[#This Row],[Fecha de creación]])</f>
        <v>2020</v>
      </c>
      <c r="N1013" s="23">
        <f>MONTH(Tabla2[[#This Row],[Fecha de creación]])</f>
        <v>10</v>
      </c>
    </row>
    <row r="1014" spans="1:14" ht="15" customHeight="1" x14ac:dyDescent="0.25">
      <c r="A1014" s="26">
        <v>44120.733726851853</v>
      </c>
      <c r="B1014" s="23" t="s">
        <v>0</v>
      </c>
      <c r="C1014" s="23" t="s">
        <v>173</v>
      </c>
      <c r="D1014" s="23" t="s">
        <v>6</v>
      </c>
      <c r="E1014" s="23" t="s">
        <v>1</v>
      </c>
      <c r="F1014" s="23" t="s">
        <v>7</v>
      </c>
      <c r="G1014" s="23" t="s">
        <v>3</v>
      </c>
      <c r="H1014" s="2" t="s">
        <v>7722</v>
      </c>
      <c r="I1014" s="23" t="s">
        <v>4</v>
      </c>
      <c r="J1014" s="23"/>
      <c r="K1014" s="23" t="s">
        <v>9712</v>
      </c>
      <c r="L1014" s="23"/>
      <c r="M1014" s="23">
        <f>YEAR(Tabla2[[#This Row],[Fecha de creación]])</f>
        <v>2020</v>
      </c>
      <c r="N1014" s="23">
        <f>MONTH(Tabla2[[#This Row],[Fecha de creación]])</f>
        <v>10</v>
      </c>
    </row>
    <row r="1015" spans="1:14" ht="15" customHeight="1" x14ac:dyDescent="0.25">
      <c r="A1015" s="26">
        <v>44120.760115740741</v>
      </c>
      <c r="B1015" s="23" t="s">
        <v>0</v>
      </c>
      <c r="C1015" s="23" t="s">
        <v>2342</v>
      </c>
      <c r="D1015" s="23" t="s">
        <v>2343</v>
      </c>
      <c r="E1015" s="23" t="s">
        <v>1</v>
      </c>
      <c r="F1015" s="23" t="s">
        <v>22</v>
      </c>
      <c r="G1015" s="23" t="s">
        <v>975</v>
      </c>
      <c r="H1015" s="2" t="s">
        <v>7728</v>
      </c>
      <c r="I1015" s="23" t="s">
        <v>4</v>
      </c>
      <c r="J1015" s="23"/>
      <c r="K1015" s="23" t="s">
        <v>9712</v>
      </c>
      <c r="L1015" s="23"/>
      <c r="M1015" s="23">
        <f>YEAR(Tabla2[[#This Row],[Fecha de creación]])</f>
        <v>2020</v>
      </c>
      <c r="N1015" s="23">
        <f>MONTH(Tabla2[[#This Row],[Fecha de creación]])</f>
        <v>10</v>
      </c>
    </row>
    <row r="1016" spans="1:14" ht="15" customHeight="1" x14ac:dyDescent="0.25">
      <c r="A1016" s="26">
        <v>44120.775995370372</v>
      </c>
      <c r="B1016" s="23" t="s">
        <v>0</v>
      </c>
      <c r="C1016" s="23" t="s">
        <v>174</v>
      </c>
      <c r="D1016" s="23" t="s">
        <v>6</v>
      </c>
      <c r="E1016" s="23" t="s">
        <v>1</v>
      </c>
      <c r="F1016" s="23" t="s">
        <v>7</v>
      </c>
      <c r="G1016" s="23" t="s">
        <v>3</v>
      </c>
      <c r="H1016" s="2" t="s">
        <v>7722</v>
      </c>
      <c r="I1016" s="23" t="s">
        <v>4</v>
      </c>
      <c r="J1016" s="23"/>
      <c r="K1016" s="23" t="s">
        <v>9712</v>
      </c>
      <c r="L1016" s="23"/>
      <c r="M1016" s="23">
        <f>YEAR(Tabla2[[#This Row],[Fecha de creación]])</f>
        <v>2020</v>
      </c>
      <c r="N1016" s="23">
        <f>MONTH(Tabla2[[#This Row],[Fecha de creación]])</f>
        <v>10</v>
      </c>
    </row>
    <row r="1017" spans="1:14" ht="15" customHeight="1" x14ac:dyDescent="0.25">
      <c r="A1017" s="26">
        <v>44121.394780092596</v>
      </c>
      <c r="B1017" s="23" t="s">
        <v>0</v>
      </c>
      <c r="C1017" s="23" t="s">
        <v>2344</v>
      </c>
      <c r="D1017" s="23" t="s">
        <v>6</v>
      </c>
      <c r="E1017" s="23" t="s">
        <v>1</v>
      </c>
      <c r="F1017" s="23" t="s">
        <v>7</v>
      </c>
      <c r="G1017" s="23" t="s">
        <v>975</v>
      </c>
      <c r="H1017" s="2" t="s">
        <v>7722</v>
      </c>
      <c r="I1017" s="23" t="s">
        <v>8</v>
      </c>
      <c r="J1017" s="23"/>
      <c r="K1017" s="23" t="s">
        <v>9712</v>
      </c>
      <c r="L1017" s="23"/>
      <c r="M1017" s="23">
        <f>YEAR(Tabla2[[#This Row],[Fecha de creación]])</f>
        <v>2020</v>
      </c>
      <c r="N1017" s="23">
        <f>MONTH(Tabla2[[#This Row],[Fecha de creación]])</f>
        <v>10</v>
      </c>
    </row>
    <row r="1018" spans="1:14" ht="15" customHeight="1" x14ac:dyDescent="0.25">
      <c r="A1018" s="26">
        <v>44121.429675925923</v>
      </c>
      <c r="B1018" s="23" t="s">
        <v>0</v>
      </c>
      <c r="C1018" s="23" t="s">
        <v>2345</v>
      </c>
      <c r="D1018" s="23" t="s">
        <v>49</v>
      </c>
      <c r="E1018" s="23" t="s">
        <v>1</v>
      </c>
      <c r="F1018" s="23" t="s">
        <v>7</v>
      </c>
      <c r="G1018" s="23" t="s">
        <v>975</v>
      </c>
      <c r="H1018" s="2" t="s">
        <v>7745</v>
      </c>
      <c r="I1018" s="23" t="s">
        <v>4</v>
      </c>
      <c r="J1018" s="23"/>
      <c r="K1018" s="23" t="s">
        <v>9712</v>
      </c>
      <c r="L1018" s="23"/>
      <c r="M1018" s="23">
        <f>YEAR(Tabla2[[#This Row],[Fecha de creación]])</f>
        <v>2020</v>
      </c>
      <c r="N1018" s="23">
        <f>MONTH(Tabla2[[#This Row],[Fecha de creación]])</f>
        <v>10</v>
      </c>
    </row>
    <row r="1019" spans="1:14" ht="15" customHeight="1" x14ac:dyDescent="0.25">
      <c r="A1019" s="26">
        <v>44121.434004629627</v>
      </c>
      <c r="B1019" s="23" t="s">
        <v>0</v>
      </c>
      <c r="C1019" s="23" t="s">
        <v>2346</v>
      </c>
      <c r="D1019" s="23" t="s">
        <v>49</v>
      </c>
      <c r="E1019" s="23" t="s">
        <v>1</v>
      </c>
      <c r="F1019" s="23" t="s">
        <v>7</v>
      </c>
      <c r="G1019" s="23" t="s">
        <v>975</v>
      </c>
      <c r="H1019" s="2" t="s">
        <v>7745</v>
      </c>
      <c r="I1019" s="23" t="s">
        <v>4</v>
      </c>
      <c r="J1019" s="23"/>
      <c r="K1019" s="23" t="s">
        <v>9712</v>
      </c>
      <c r="L1019" s="23"/>
      <c r="M1019" s="23">
        <f>YEAR(Tabla2[[#This Row],[Fecha de creación]])</f>
        <v>2020</v>
      </c>
      <c r="N1019" s="23">
        <f>MONTH(Tabla2[[#This Row],[Fecha de creación]])</f>
        <v>10</v>
      </c>
    </row>
    <row r="1020" spans="1:14" ht="15" customHeight="1" x14ac:dyDescent="0.25">
      <c r="A1020" s="26">
        <v>44121.451435185183</v>
      </c>
      <c r="B1020" s="23" t="s">
        <v>100</v>
      </c>
      <c r="C1020" s="23" t="s">
        <v>2347</v>
      </c>
      <c r="D1020" s="23" t="s">
        <v>49</v>
      </c>
      <c r="E1020" s="23" t="s">
        <v>1</v>
      </c>
      <c r="F1020" s="23" t="s">
        <v>7</v>
      </c>
      <c r="G1020" s="23" t="s">
        <v>975</v>
      </c>
      <c r="H1020" s="2" t="s">
        <v>7745</v>
      </c>
      <c r="I1020" s="23" t="s">
        <v>1653</v>
      </c>
      <c r="J1020" s="23"/>
      <c r="K1020" s="23" t="s">
        <v>9712</v>
      </c>
      <c r="L1020" s="23"/>
      <c r="M1020" s="23">
        <f>YEAR(Tabla2[[#This Row],[Fecha de creación]])</f>
        <v>2020</v>
      </c>
      <c r="N1020" s="23">
        <f>MONTH(Tabla2[[#This Row],[Fecha de creación]])</f>
        <v>10</v>
      </c>
    </row>
    <row r="1021" spans="1:14" ht="15" customHeight="1" x14ac:dyDescent="0.25">
      <c r="A1021" s="26">
        <v>44121.467164351852</v>
      </c>
      <c r="B1021" s="23" t="s">
        <v>0</v>
      </c>
      <c r="C1021" s="23" t="s">
        <v>2348</v>
      </c>
      <c r="D1021" s="23" t="s">
        <v>719</v>
      </c>
      <c r="E1021" s="23" t="s">
        <v>1</v>
      </c>
      <c r="F1021" s="23" t="s">
        <v>22</v>
      </c>
      <c r="G1021" s="23" t="s">
        <v>975</v>
      </c>
      <c r="H1021" s="2" t="s">
        <v>7722</v>
      </c>
      <c r="I1021" s="23" t="s">
        <v>4</v>
      </c>
      <c r="J1021" s="23"/>
      <c r="K1021" s="23" t="s">
        <v>9712</v>
      </c>
      <c r="L1021" s="23"/>
      <c r="M1021" s="23">
        <f>YEAR(Tabla2[[#This Row],[Fecha de creación]])</f>
        <v>2020</v>
      </c>
      <c r="N1021" s="23">
        <f>MONTH(Tabla2[[#This Row],[Fecha de creación]])</f>
        <v>10</v>
      </c>
    </row>
    <row r="1022" spans="1:14" ht="15" customHeight="1" x14ac:dyDescent="0.25">
      <c r="A1022" s="26">
        <v>44121.476643518516</v>
      </c>
      <c r="B1022" s="23" t="s">
        <v>0</v>
      </c>
      <c r="C1022" s="23" t="s">
        <v>2349</v>
      </c>
      <c r="D1022" s="23" t="s">
        <v>1800</v>
      </c>
      <c r="E1022" s="23" t="s">
        <v>1</v>
      </c>
      <c r="F1022" s="23" t="s">
        <v>7</v>
      </c>
      <c r="G1022" s="23" t="s">
        <v>975</v>
      </c>
      <c r="H1022" s="2" t="s">
        <v>7745</v>
      </c>
      <c r="I1022" s="23" t="s">
        <v>4</v>
      </c>
      <c r="J1022" s="23"/>
      <c r="K1022" s="23" t="s">
        <v>9712</v>
      </c>
      <c r="L1022" s="23"/>
      <c r="M1022" s="23">
        <f>YEAR(Tabla2[[#This Row],[Fecha de creación]])</f>
        <v>2020</v>
      </c>
      <c r="N1022" s="23">
        <f>MONTH(Tabla2[[#This Row],[Fecha de creación]])</f>
        <v>10</v>
      </c>
    </row>
    <row r="1023" spans="1:14" ht="15" customHeight="1" x14ac:dyDescent="0.25">
      <c r="A1023" s="26">
        <v>44121.497835648152</v>
      </c>
      <c r="B1023" s="23" t="s">
        <v>0</v>
      </c>
      <c r="C1023" s="23" t="s">
        <v>175</v>
      </c>
      <c r="D1023" s="23" t="s">
        <v>176</v>
      </c>
      <c r="E1023" s="23" t="s">
        <v>1</v>
      </c>
      <c r="F1023" s="23" t="s">
        <v>7</v>
      </c>
      <c r="G1023" s="23" t="s">
        <v>3</v>
      </c>
      <c r="H1023" s="2" t="s">
        <v>7730</v>
      </c>
      <c r="I1023" s="23" t="s">
        <v>4</v>
      </c>
      <c r="J1023" s="23"/>
      <c r="K1023" s="23" t="s">
        <v>9712</v>
      </c>
      <c r="L1023" s="23"/>
      <c r="M1023" s="23">
        <f>YEAR(Tabla2[[#This Row],[Fecha de creación]])</f>
        <v>2020</v>
      </c>
      <c r="N1023" s="23">
        <f>MONTH(Tabla2[[#This Row],[Fecha de creación]])</f>
        <v>10</v>
      </c>
    </row>
    <row r="1024" spans="1:14" ht="15" customHeight="1" x14ac:dyDescent="0.25">
      <c r="A1024" s="26">
        <v>44121.514930555553</v>
      </c>
      <c r="B1024" s="23" t="s">
        <v>189</v>
      </c>
      <c r="C1024" s="23" t="s">
        <v>2350</v>
      </c>
      <c r="D1024" s="23" t="s">
        <v>6</v>
      </c>
      <c r="E1024" s="23" t="s">
        <v>1</v>
      </c>
      <c r="F1024" s="23" t="s">
        <v>7</v>
      </c>
      <c r="G1024" s="23" t="s">
        <v>975</v>
      </c>
      <c r="H1024" s="2" t="s">
        <v>7722</v>
      </c>
      <c r="I1024" s="23" t="s">
        <v>1945</v>
      </c>
      <c r="J1024" s="23"/>
      <c r="K1024" s="23" t="s">
        <v>9712</v>
      </c>
      <c r="L1024" s="23"/>
      <c r="M1024" s="23">
        <f>YEAR(Tabla2[[#This Row],[Fecha de creación]])</f>
        <v>2020</v>
      </c>
      <c r="N1024" s="23">
        <f>MONTH(Tabla2[[#This Row],[Fecha de creación]])</f>
        <v>10</v>
      </c>
    </row>
    <row r="1025" spans="1:14" ht="15" customHeight="1" x14ac:dyDescent="0.25">
      <c r="A1025" s="26">
        <v>44121.563402777778</v>
      </c>
      <c r="B1025" s="23" t="s">
        <v>0</v>
      </c>
      <c r="C1025" s="23" t="s">
        <v>2351</v>
      </c>
      <c r="D1025" s="23" t="s">
        <v>6</v>
      </c>
      <c r="E1025" s="23" t="s">
        <v>1</v>
      </c>
      <c r="F1025" s="23" t="s">
        <v>7</v>
      </c>
      <c r="G1025" s="23" t="s">
        <v>975</v>
      </c>
      <c r="H1025" s="2" t="s">
        <v>7722</v>
      </c>
      <c r="I1025" s="23" t="s">
        <v>8</v>
      </c>
      <c r="J1025" s="23"/>
      <c r="K1025" s="23" t="s">
        <v>9712</v>
      </c>
      <c r="L1025" s="23"/>
      <c r="M1025" s="23">
        <f>YEAR(Tabla2[[#This Row],[Fecha de creación]])</f>
        <v>2020</v>
      </c>
      <c r="N1025" s="23">
        <f>MONTH(Tabla2[[#This Row],[Fecha de creación]])</f>
        <v>10</v>
      </c>
    </row>
    <row r="1026" spans="1:14" ht="15" customHeight="1" x14ac:dyDescent="0.25">
      <c r="A1026" s="26">
        <v>44121.572083333333</v>
      </c>
      <c r="B1026" s="23" t="s">
        <v>100</v>
      </c>
      <c r="C1026" s="23" t="s">
        <v>2352</v>
      </c>
      <c r="D1026" s="23" t="s">
        <v>6</v>
      </c>
      <c r="E1026" s="23" t="s">
        <v>1</v>
      </c>
      <c r="F1026" s="23" t="s">
        <v>7</v>
      </c>
      <c r="G1026" s="23" t="s">
        <v>975</v>
      </c>
      <c r="H1026" s="2" t="s">
        <v>7722</v>
      </c>
      <c r="I1026" s="23" t="s">
        <v>1854</v>
      </c>
      <c r="J1026" s="23"/>
      <c r="K1026" s="23" t="s">
        <v>9712</v>
      </c>
      <c r="L1026" s="23"/>
      <c r="M1026" s="23">
        <f>YEAR(Tabla2[[#This Row],[Fecha de creación]])</f>
        <v>2020</v>
      </c>
      <c r="N1026" s="23">
        <f>MONTH(Tabla2[[#This Row],[Fecha de creación]])</f>
        <v>10</v>
      </c>
    </row>
    <row r="1027" spans="1:14" ht="15" customHeight="1" x14ac:dyDescent="0.25">
      <c r="A1027" s="26">
        <v>44121.576469907406</v>
      </c>
      <c r="B1027" s="23" t="s">
        <v>100</v>
      </c>
      <c r="C1027" s="23" t="s">
        <v>2353</v>
      </c>
      <c r="D1027" s="23" t="s">
        <v>104</v>
      </c>
      <c r="E1027" s="23" t="s">
        <v>1</v>
      </c>
      <c r="F1027" s="23" t="s">
        <v>22</v>
      </c>
      <c r="G1027" s="23" t="s">
        <v>975</v>
      </c>
      <c r="H1027" s="2" t="s">
        <v>7745</v>
      </c>
      <c r="I1027" s="23" t="s">
        <v>1854</v>
      </c>
      <c r="J1027" s="23"/>
      <c r="K1027" s="23" t="s">
        <v>9712</v>
      </c>
      <c r="L1027" s="23"/>
      <c r="M1027" s="23">
        <f>YEAR(Tabla2[[#This Row],[Fecha de creación]])</f>
        <v>2020</v>
      </c>
      <c r="N1027" s="23">
        <f>MONTH(Tabla2[[#This Row],[Fecha de creación]])</f>
        <v>10</v>
      </c>
    </row>
    <row r="1028" spans="1:14" ht="15" customHeight="1" x14ac:dyDescent="0.25">
      <c r="A1028" s="26">
        <v>44121.686956018515</v>
      </c>
      <c r="B1028" s="23" t="s">
        <v>0</v>
      </c>
      <c r="C1028" s="23" t="s">
        <v>2354</v>
      </c>
      <c r="D1028" s="23" t="s">
        <v>1067</v>
      </c>
      <c r="E1028" s="23" t="s">
        <v>1</v>
      </c>
      <c r="F1028" s="23" t="s">
        <v>22</v>
      </c>
      <c r="G1028" s="23" t="s">
        <v>975</v>
      </c>
      <c r="H1028" s="2" t="s">
        <v>7745</v>
      </c>
      <c r="I1028" s="23" t="s">
        <v>8</v>
      </c>
      <c r="J1028" s="23"/>
      <c r="K1028" s="23" t="s">
        <v>9712</v>
      </c>
      <c r="L1028" s="23"/>
      <c r="M1028" s="23">
        <f>YEAR(Tabla2[[#This Row],[Fecha de creación]])</f>
        <v>2020</v>
      </c>
      <c r="N1028" s="23">
        <f>MONTH(Tabla2[[#This Row],[Fecha de creación]])</f>
        <v>10</v>
      </c>
    </row>
    <row r="1029" spans="1:14" ht="15" customHeight="1" x14ac:dyDescent="0.25">
      <c r="A1029" s="26">
        <v>44121.694062499999</v>
      </c>
      <c r="B1029" s="23" t="s">
        <v>0</v>
      </c>
      <c r="C1029" s="23" t="s">
        <v>2355</v>
      </c>
      <c r="D1029" s="23" t="s">
        <v>1537</v>
      </c>
      <c r="E1029" s="23" t="s">
        <v>1</v>
      </c>
      <c r="F1029" s="23" t="s">
        <v>7</v>
      </c>
      <c r="G1029" s="23" t="s">
        <v>975</v>
      </c>
      <c r="H1029" s="2" t="s">
        <v>7731</v>
      </c>
      <c r="I1029" s="23" t="s">
        <v>8</v>
      </c>
      <c r="J1029" s="23"/>
      <c r="K1029" s="23" t="s">
        <v>9712</v>
      </c>
      <c r="L1029" s="23"/>
      <c r="M1029" s="23">
        <f>YEAR(Tabla2[[#This Row],[Fecha de creación]])</f>
        <v>2020</v>
      </c>
      <c r="N1029" s="23">
        <f>MONTH(Tabla2[[#This Row],[Fecha de creación]])</f>
        <v>10</v>
      </c>
    </row>
    <row r="1030" spans="1:14" ht="15" customHeight="1" x14ac:dyDescent="0.25">
      <c r="A1030" s="26">
        <v>44121.720092592594</v>
      </c>
      <c r="B1030" s="23" t="s">
        <v>0</v>
      </c>
      <c r="C1030" s="23" t="s">
        <v>2356</v>
      </c>
      <c r="D1030" s="23" t="s">
        <v>2357</v>
      </c>
      <c r="E1030" s="23" t="s">
        <v>1</v>
      </c>
      <c r="F1030" s="23" t="s">
        <v>7</v>
      </c>
      <c r="G1030" s="23" t="s">
        <v>975</v>
      </c>
      <c r="H1030" s="2" t="s">
        <v>7745</v>
      </c>
      <c r="I1030" s="23" t="s">
        <v>4</v>
      </c>
      <c r="J1030" s="23"/>
      <c r="K1030" s="23" t="s">
        <v>9712</v>
      </c>
      <c r="L1030" s="23"/>
      <c r="M1030" s="23">
        <f>YEAR(Tabla2[[#This Row],[Fecha de creación]])</f>
        <v>2020</v>
      </c>
      <c r="N1030" s="23">
        <f>MONTH(Tabla2[[#This Row],[Fecha de creación]])</f>
        <v>10</v>
      </c>
    </row>
    <row r="1031" spans="1:14" ht="15" customHeight="1" x14ac:dyDescent="0.25">
      <c r="A1031" s="26">
        <v>44121.743969907409</v>
      </c>
      <c r="B1031" s="23" t="s">
        <v>0</v>
      </c>
      <c r="C1031" s="23" t="s">
        <v>2358</v>
      </c>
      <c r="D1031" s="23" t="s">
        <v>1800</v>
      </c>
      <c r="E1031" s="23" t="s">
        <v>1</v>
      </c>
      <c r="F1031" s="23" t="s">
        <v>7</v>
      </c>
      <c r="G1031" s="23" t="s">
        <v>975</v>
      </c>
      <c r="H1031" s="2" t="s">
        <v>7745</v>
      </c>
      <c r="I1031" s="23" t="s">
        <v>4</v>
      </c>
      <c r="J1031" s="23"/>
      <c r="K1031" s="23" t="s">
        <v>9712</v>
      </c>
      <c r="L1031" s="23"/>
      <c r="M1031" s="23">
        <f>YEAR(Tabla2[[#This Row],[Fecha de creación]])</f>
        <v>2020</v>
      </c>
      <c r="N1031" s="23">
        <f>MONTH(Tabla2[[#This Row],[Fecha de creación]])</f>
        <v>10</v>
      </c>
    </row>
    <row r="1032" spans="1:14" ht="15" customHeight="1" x14ac:dyDescent="0.25">
      <c r="A1032" s="26">
        <v>44121.752187500002</v>
      </c>
      <c r="B1032" s="23" t="s">
        <v>0</v>
      </c>
      <c r="C1032" s="23" t="s">
        <v>2359</v>
      </c>
      <c r="D1032" s="23" t="s">
        <v>1759</v>
      </c>
      <c r="E1032" s="23" t="s">
        <v>1</v>
      </c>
      <c r="F1032" s="23" t="s">
        <v>7</v>
      </c>
      <c r="G1032" s="23" t="s">
        <v>975</v>
      </c>
      <c r="H1032" s="2" t="s">
        <v>7730</v>
      </c>
      <c r="I1032" s="23" t="s">
        <v>4</v>
      </c>
      <c r="J1032" s="23"/>
      <c r="K1032" s="23" t="s">
        <v>9712</v>
      </c>
      <c r="L1032" s="23"/>
      <c r="M1032" s="23">
        <f>YEAR(Tabla2[[#This Row],[Fecha de creación]])</f>
        <v>2020</v>
      </c>
      <c r="N1032" s="23">
        <f>MONTH(Tabla2[[#This Row],[Fecha de creación]])</f>
        <v>10</v>
      </c>
    </row>
    <row r="1033" spans="1:14" ht="15" customHeight="1" x14ac:dyDescent="0.25">
      <c r="A1033" s="26">
        <v>44121.756597222222</v>
      </c>
      <c r="B1033" s="23" t="s">
        <v>0</v>
      </c>
      <c r="C1033" s="23" t="s">
        <v>2360</v>
      </c>
      <c r="D1033" s="23" t="s">
        <v>49</v>
      </c>
      <c r="E1033" s="23" t="s">
        <v>1</v>
      </c>
      <c r="F1033" s="23" t="s">
        <v>7</v>
      </c>
      <c r="G1033" s="23" t="s">
        <v>975</v>
      </c>
      <c r="H1033" s="2" t="s">
        <v>7745</v>
      </c>
      <c r="I1033" s="23" t="s">
        <v>4</v>
      </c>
      <c r="J1033" s="23"/>
      <c r="K1033" s="23" t="s">
        <v>9712</v>
      </c>
      <c r="L1033" s="23"/>
      <c r="M1033" s="23">
        <f>YEAR(Tabla2[[#This Row],[Fecha de creación]])</f>
        <v>2020</v>
      </c>
      <c r="N1033" s="23">
        <f>MONTH(Tabla2[[#This Row],[Fecha de creación]])</f>
        <v>10</v>
      </c>
    </row>
    <row r="1034" spans="1:14" ht="15" customHeight="1" x14ac:dyDescent="0.25">
      <c r="A1034" s="26">
        <v>44122.49858796296</v>
      </c>
      <c r="B1034" s="23" t="s">
        <v>0</v>
      </c>
      <c r="C1034" s="23" t="s">
        <v>2361</v>
      </c>
      <c r="D1034" s="23" t="s">
        <v>2362</v>
      </c>
      <c r="E1034" s="23" t="s">
        <v>1</v>
      </c>
      <c r="F1034" s="23" t="s">
        <v>7</v>
      </c>
      <c r="G1034" s="23" t="s">
        <v>975</v>
      </c>
      <c r="H1034" s="2" t="s">
        <v>7745</v>
      </c>
      <c r="I1034" s="23" t="s">
        <v>7412</v>
      </c>
      <c r="J1034" s="23"/>
      <c r="K1034" s="23" t="s">
        <v>9712</v>
      </c>
      <c r="L1034" s="23"/>
      <c r="M1034" s="23">
        <f>YEAR(Tabla2[[#This Row],[Fecha de creación]])</f>
        <v>2020</v>
      </c>
      <c r="N1034" s="23">
        <f>MONTH(Tabla2[[#This Row],[Fecha de creación]])</f>
        <v>10</v>
      </c>
    </row>
    <row r="1035" spans="1:14" ht="15" customHeight="1" x14ac:dyDescent="0.25">
      <c r="A1035" s="26">
        <v>44122.517974537041</v>
      </c>
      <c r="B1035" s="23" t="s">
        <v>0</v>
      </c>
      <c r="C1035" s="23" t="s">
        <v>2363</v>
      </c>
      <c r="D1035" s="23" t="s">
        <v>2364</v>
      </c>
      <c r="E1035" s="23" t="s">
        <v>1</v>
      </c>
      <c r="F1035" s="23" t="s">
        <v>2</v>
      </c>
      <c r="G1035" s="23" t="s">
        <v>1551</v>
      </c>
      <c r="H1035" s="2" t="s">
        <v>7734</v>
      </c>
      <c r="I1035" s="23" t="s">
        <v>28</v>
      </c>
      <c r="J1035" s="23"/>
      <c r="K1035" s="23" t="s">
        <v>9536</v>
      </c>
      <c r="L1035" s="23"/>
      <c r="M1035" s="23">
        <f>YEAR(Tabla2[[#This Row],[Fecha de creación]])</f>
        <v>2020</v>
      </c>
      <c r="N1035" s="23">
        <f>MONTH(Tabla2[[#This Row],[Fecha de creación]])</f>
        <v>10</v>
      </c>
    </row>
    <row r="1036" spans="1:14" ht="15" customHeight="1" x14ac:dyDescent="0.25">
      <c r="A1036" s="26">
        <v>44122.531956018516</v>
      </c>
      <c r="B1036" s="23" t="s">
        <v>0</v>
      </c>
      <c r="C1036" s="23" t="s">
        <v>2365</v>
      </c>
      <c r="D1036" s="23" t="s">
        <v>2366</v>
      </c>
      <c r="E1036" s="23" t="s">
        <v>1</v>
      </c>
      <c r="F1036" s="23" t="s">
        <v>22</v>
      </c>
      <c r="G1036" s="23" t="s">
        <v>975</v>
      </c>
      <c r="H1036" s="2" t="s">
        <v>7731</v>
      </c>
      <c r="I1036" s="23" t="s">
        <v>7412</v>
      </c>
      <c r="J1036" s="23"/>
      <c r="K1036" s="23" t="s">
        <v>9712</v>
      </c>
      <c r="L1036" s="23"/>
      <c r="M1036" s="23">
        <f>YEAR(Tabla2[[#This Row],[Fecha de creación]])</f>
        <v>2020</v>
      </c>
      <c r="N1036" s="23">
        <f>MONTH(Tabla2[[#This Row],[Fecha de creación]])</f>
        <v>10</v>
      </c>
    </row>
    <row r="1037" spans="1:14" ht="15" customHeight="1" x14ac:dyDescent="0.25">
      <c r="A1037" s="26">
        <v>44122.535138888888</v>
      </c>
      <c r="B1037" s="23" t="s">
        <v>0</v>
      </c>
      <c r="C1037" s="23" t="s">
        <v>2367</v>
      </c>
      <c r="D1037" s="23" t="s">
        <v>244</v>
      </c>
      <c r="E1037" s="23" t="s">
        <v>1</v>
      </c>
      <c r="F1037" s="23" t="s">
        <v>7</v>
      </c>
      <c r="G1037" s="23" t="s">
        <v>975</v>
      </c>
      <c r="H1037" s="2" t="s">
        <v>7734</v>
      </c>
      <c r="I1037" s="23" t="s">
        <v>7412</v>
      </c>
      <c r="J1037" s="23"/>
      <c r="K1037" s="23" t="s">
        <v>9712</v>
      </c>
      <c r="L1037" s="23"/>
      <c r="M1037" s="23">
        <f>YEAR(Tabla2[[#This Row],[Fecha de creación]])</f>
        <v>2020</v>
      </c>
      <c r="N1037" s="23">
        <f>MONTH(Tabla2[[#This Row],[Fecha de creación]])</f>
        <v>10</v>
      </c>
    </row>
    <row r="1038" spans="1:14" ht="15" customHeight="1" x14ac:dyDescent="0.25">
      <c r="A1038" s="26">
        <v>44122.540335648147</v>
      </c>
      <c r="B1038" s="23" t="s">
        <v>0</v>
      </c>
      <c r="C1038" s="23" t="s">
        <v>2368</v>
      </c>
      <c r="D1038" s="23" t="s">
        <v>131</v>
      </c>
      <c r="E1038" s="23" t="s">
        <v>1</v>
      </c>
      <c r="F1038" s="23" t="s">
        <v>7</v>
      </c>
      <c r="G1038" s="23" t="s">
        <v>975</v>
      </c>
      <c r="H1038" s="2" t="s">
        <v>7728</v>
      </c>
      <c r="I1038" s="23" t="s">
        <v>7412</v>
      </c>
      <c r="J1038" s="23"/>
      <c r="K1038" s="23" t="s">
        <v>9712</v>
      </c>
      <c r="L1038" s="23"/>
      <c r="M1038" s="23">
        <f>YEAR(Tabla2[[#This Row],[Fecha de creación]])</f>
        <v>2020</v>
      </c>
      <c r="N1038" s="23">
        <f>MONTH(Tabla2[[#This Row],[Fecha de creación]])</f>
        <v>10</v>
      </c>
    </row>
    <row r="1039" spans="1:14" ht="15" customHeight="1" x14ac:dyDescent="0.25">
      <c r="A1039" s="26">
        <v>44123.450960648152</v>
      </c>
      <c r="B1039" s="23" t="s">
        <v>0</v>
      </c>
      <c r="C1039" s="23" t="s">
        <v>2369</v>
      </c>
      <c r="D1039" s="23" t="s">
        <v>2370</v>
      </c>
      <c r="E1039" s="23" t="s">
        <v>1</v>
      </c>
      <c r="F1039" s="23" t="s">
        <v>7</v>
      </c>
      <c r="G1039" s="23" t="s">
        <v>975</v>
      </c>
      <c r="H1039" s="2" t="s">
        <v>7745</v>
      </c>
      <c r="I1039" s="23" t="s">
        <v>4</v>
      </c>
      <c r="J1039" s="23"/>
      <c r="K1039" s="23" t="s">
        <v>9712</v>
      </c>
      <c r="L1039" s="23"/>
      <c r="M1039" s="23">
        <f>YEAR(Tabla2[[#This Row],[Fecha de creación]])</f>
        <v>2020</v>
      </c>
      <c r="N1039" s="23">
        <f>MONTH(Tabla2[[#This Row],[Fecha de creación]])</f>
        <v>10</v>
      </c>
    </row>
    <row r="1040" spans="1:14" ht="15" customHeight="1" x14ac:dyDescent="0.25">
      <c r="A1040" s="26">
        <v>44123.455995370372</v>
      </c>
      <c r="B1040" s="23" t="s">
        <v>0</v>
      </c>
      <c r="C1040" s="23" t="s">
        <v>2371</v>
      </c>
      <c r="D1040" s="23" t="s">
        <v>2372</v>
      </c>
      <c r="E1040" s="23" t="s">
        <v>1</v>
      </c>
      <c r="F1040" s="23" t="s">
        <v>7</v>
      </c>
      <c r="G1040" s="23" t="s">
        <v>975</v>
      </c>
      <c r="H1040" s="2" t="s">
        <v>7745</v>
      </c>
      <c r="I1040" s="23" t="s">
        <v>4</v>
      </c>
      <c r="J1040" s="23"/>
      <c r="K1040" s="23" t="s">
        <v>9712</v>
      </c>
      <c r="L1040" s="23"/>
      <c r="M1040" s="23">
        <f>YEAR(Tabla2[[#This Row],[Fecha de creación]])</f>
        <v>2020</v>
      </c>
      <c r="N1040" s="23">
        <f>MONTH(Tabla2[[#This Row],[Fecha de creación]])</f>
        <v>10</v>
      </c>
    </row>
    <row r="1041" spans="1:14" ht="15" customHeight="1" x14ac:dyDescent="0.25">
      <c r="A1041" s="26">
        <v>44123.46806712963</v>
      </c>
      <c r="B1041" s="23" t="s">
        <v>0</v>
      </c>
      <c r="C1041" s="23" t="s">
        <v>2373</v>
      </c>
      <c r="D1041" s="23" t="s">
        <v>167</v>
      </c>
      <c r="E1041" s="23" t="s">
        <v>1</v>
      </c>
      <c r="F1041" s="23" t="s">
        <v>7</v>
      </c>
      <c r="G1041" s="23" t="s">
        <v>975</v>
      </c>
      <c r="H1041" s="2" t="s">
        <v>7745</v>
      </c>
      <c r="I1041" s="23" t="s">
        <v>4</v>
      </c>
      <c r="J1041" s="23"/>
      <c r="K1041" s="23" t="s">
        <v>9712</v>
      </c>
      <c r="L1041" s="23"/>
      <c r="M1041" s="23">
        <f>YEAR(Tabla2[[#This Row],[Fecha de creación]])</f>
        <v>2020</v>
      </c>
      <c r="N1041" s="23">
        <f>MONTH(Tabla2[[#This Row],[Fecha de creación]])</f>
        <v>10</v>
      </c>
    </row>
    <row r="1042" spans="1:14" ht="15" customHeight="1" x14ac:dyDescent="0.25">
      <c r="A1042" s="26">
        <v>44123.521655092591</v>
      </c>
      <c r="B1042" s="23" t="s">
        <v>0</v>
      </c>
      <c r="C1042" s="23" t="s">
        <v>2374</v>
      </c>
      <c r="D1042" s="23" t="s">
        <v>49</v>
      </c>
      <c r="E1042" s="23" t="s">
        <v>1</v>
      </c>
      <c r="F1042" s="23" t="s">
        <v>7</v>
      </c>
      <c r="G1042" s="23" t="s">
        <v>975</v>
      </c>
      <c r="H1042" s="2" t="s">
        <v>7745</v>
      </c>
      <c r="I1042" s="23" t="s">
        <v>8</v>
      </c>
      <c r="J1042" s="23"/>
      <c r="K1042" s="23" t="s">
        <v>9712</v>
      </c>
      <c r="L1042" s="23"/>
      <c r="M1042" s="23">
        <f>YEAR(Tabla2[[#This Row],[Fecha de creación]])</f>
        <v>2020</v>
      </c>
      <c r="N1042" s="23">
        <f>MONTH(Tabla2[[#This Row],[Fecha de creación]])</f>
        <v>10</v>
      </c>
    </row>
    <row r="1043" spans="1:14" ht="15" customHeight="1" x14ac:dyDescent="0.25">
      <c r="A1043" s="26">
        <v>44123.525347222225</v>
      </c>
      <c r="B1043" s="23" t="s">
        <v>0</v>
      </c>
      <c r="C1043" s="23" t="s">
        <v>2375</v>
      </c>
      <c r="D1043" s="23" t="s">
        <v>25</v>
      </c>
      <c r="E1043" s="23" t="s">
        <v>1</v>
      </c>
      <c r="F1043" s="23" t="s">
        <v>7</v>
      </c>
      <c r="G1043" s="23" t="s">
        <v>975</v>
      </c>
      <c r="H1043" s="2" t="s">
        <v>7734</v>
      </c>
      <c r="I1043" s="23" t="s">
        <v>8</v>
      </c>
      <c r="J1043" s="23"/>
      <c r="K1043" s="23" t="s">
        <v>9712</v>
      </c>
      <c r="L1043" s="23"/>
      <c r="M1043" s="23">
        <f>YEAR(Tabla2[[#This Row],[Fecha de creación]])</f>
        <v>2020</v>
      </c>
      <c r="N1043" s="23">
        <f>MONTH(Tabla2[[#This Row],[Fecha de creación]])</f>
        <v>10</v>
      </c>
    </row>
    <row r="1044" spans="1:14" ht="15" customHeight="1" x14ac:dyDescent="0.25">
      <c r="A1044" s="26">
        <v>44123.574745370373</v>
      </c>
      <c r="B1044" s="23" t="s">
        <v>0</v>
      </c>
      <c r="C1044" s="23" t="s">
        <v>2376</v>
      </c>
      <c r="D1044" s="23" t="s">
        <v>2260</v>
      </c>
      <c r="E1044" s="23" t="s">
        <v>1</v>
      </c>
      <c r="F1044" s="23" t="s">
        <v>7</v>
      </c>
      <c r="G1044" s="23" t="s">
        <v>975</v>
      </c>
      <c r="H1044" s="2" t="s">
        <v>7745</v>
      </c>
      <c r="I1044" s="23" t="s">
        <v>4</v>
      </c>
      <c r="J1044" s="23"/>
      <c r="K1044" s="23" t="s">
        <v>9712</v>
      </c>
      <c r="L1044" s="23"/>
      <c r="M1044" s="23">
        <f>YEAR(Tabla2[[#This Row],[Fecha de creación]])</f>
        <v>2020</v>
      </c>
      <c r="N1044" s="23">
        <f>MONTH(Tabla2[[#This Row],[Fecha de creación]])</f>
        <v>10</v>
      </c>
    </row>
    <row r="1045" spans="1:14" ht="15" customHeight="1" x14ac:dyDescent="0.25">
      <c r="A1045" s="26">
        <v>44123.668090277781</v>
      </c>
      <c r="B1045" s="23" t="s">
        <v>100</v>
      </c>
      <c r="C1045" s="23" t="s">
        <v>177</v>
      </c>
      <c r="D1045" s="23" t="s">
        <v>178</v>
      </c>
      <c r="E1045" s="23" t="s">
        <v>1</v>
      </c>
      <c r="F1045" s="23" t="s">
        <v>2</v>
      </c>
      <c r="G1045" s="23" t="s">
        <v>3</v>
      </c>
      <c r="H1045" s="2" t="s">
        <v>7722</v>
      </c>
      <c r="I1045" s="23" t="s">
        <v>1854</v>
      </c>
      <c r="J1045" s="23"/>
      <c r="K1045" s="23" t="s">
        <v>9536</v>
      </c>
      <c r="L1045" s="23"/>
      <c r="M1045" s="23">
        <f>YEAR(Tabla2[[#This Row],[Fecha de creación]])</f>
        <v>2020</v>
      </c>
      <c r="N1045" s="23">
        <f>MONTH(Tabla2[[#This Row],[Fecha de creación]])</f>
        <v>10</v>
      </c>
    </row>
    <row r="1046" spans="1:14" ht="15" customHeight="1" x14ac:dyDescent="0.25">
      <c r="A1046" s="26">
        <v>44123.683113425926</v>
      </c>
      <c r="B1046" s="23" t="s">
        <v>19</v>
      </c>
      <c r="C1046" s="23" t="s">
        <v>2377</v>
      </c>
      <c r="D1046" s="23" t="s">
        <v>2378</v>
      </c>
      <c r="E1046" s="23" t="s">
        <v>1</v>
      </c>
      <c r="F1046" s="23" t="s">
        <v>7</v>
      </c>
      <c r="G1046" s="23" t="s">
        <v>975</v>
      </c>
      <c r="H1046" s="2" t="s">
        <v>7745</v>
      </c>
      <c r="I1046" s="23" t="s">
        <v>23</v>
      </c>
      <c r="J1046" s="23"/>
      <c r="K1046" s="23" t="s">
        <v>9712</v>
      </c>
      <c r="L1046" s="23"/>
      <c r="M1046" s="23">
        <f>YEAR(Tabla2[[#This Row],[Fecha de creación]])</f>
        <v>2020</v>
      </c>
      <c r="N1046" s="23">
        <f>MONTH(Tabla2[[#This Row],[Fecha de creación]])</f>
        <v>10</v>
      </c>
    </row>
    <row r="1047" spans="1:14" ht="15" customHeight="1" x14ac:dyDescent="0.25">
      <c r="A1047" s="26">
        <v>44123.687604166669</v>
      </c>
      <c r="B1047" s="23" t="s">
        <v>0</v>
      </c>
      <c r="C1047" s="23" t="s">
        <v>2379</v>
      </c>
      <c r="D1047" s="23" t="s">
        <v>49</v>
      </c>
      <c r="E1047" s="23" t="s">
        <v>1</v>
      </c>
      <c r="F1047" s="23" t="s">
        <v>7</v>
      </c>
      <c r="G1047" s="23" t="s">
        <v>975</v>
      </c>
      <c r="H1047" s="2" t="s">
        <v>7745</v>
      </c>
      <c r="I1047" s="23" t="s">
        <v>4</v>
      </c>
      <c r="J1047" s="23"/>
      <c r="K1047" s="23" t="s">
        <v>9712</v>
      </c>
      <c r="L1047" s="23"/>
      <c r="M1047" s="23">
        <f>YEAR(Tabla2[[#This Row],[Fecha de creación]])</f>
        <v>2020</v>
      </c>
      <c r="N1047" s="23">
        <f>MONTH(Tabla2[[#This Row],[Fecha de creación]])</f>
        <v>10</v>
      </c>
    </row>
    <row r="1048" spans="1:14" ht="15" customHeight="1" x14ac:dyDescent="0.25">
      <c r="A1048" s="26">
        <v>44123.703067129631</v>
      </c>
      <c r="B1048" s="23" t="s">
        <v>100</v>
      </c>
      <c r="C1048" s="23" t="s">
        <v>2380</v>
      </c>
      <c r="D1048" s="23" t="s">
        <v>2381</v>
      </c>
      <c r="E1048" s="23" t="s">
        <v>1</v>
      </c>
      <c r="F1048" s="23" t="s">
        <v>7</v>
      </c>
      <c r="G1048" s="23" t="s">
        <v>975</v>
      </c>
      <c r="H1048" s="2" t="s">
        <v>7734</v>
      </c>
      <c r="I1048" s="23" t="s">
        <v>1854</v>
      </c>
      <c r="J1048" s="23"/>
      <c r="K1048" s="23" t="s">
        <v>9712</v>
      </c>
      <c r="L1048" s="23"/>
      <c r="M1048" s="23">
        <f>YEAR(Tabla2[[#This Row],[Fecha de creación]])</f>
        <v>2020</v>
      </c>
      <c r="N1048" s="23">
        <f>MONTH(Tabla2[[#This Row],[Fecha de creación]])</f>
        <v>10</v>
      </c>
    </row>
    <row r="1049" spans="1:14" ht="15" customHeight="1" x14ac:dyDescent="0.25">
      <c r="A1049" s="26">
        <v>44123.706041666665</v>
      </c>
      <c r="B1049" s="23" t="s">
        <v>19</v>
      </c>
      <c r="C1049" s="23" t="s">
        <v>2382</v>
      </c>
      <c r="D1049" s="23" t="s">
        <v>89</v>
      </c>
      <c r="E1049" s="23" t="s">
        <v>1</v>
      </c>
      <c r="F1049" s="23" t="s">
        <v>22</v>
      </c>
      <c r="G1049" s="23" t="s">
        <v>975</v>
      </c>
      <c r="H1049" s="2" t="s">
        <v>7745</v>
      </c>
      <c r="I1049" s="23" t="s">
        <v>23</v>
      </c>
      <c r="J1049" s="23"/>
      <c r="K1049" s="23" t="s">
        <v>9712</v>
      </c>
      <c r="L1049" s="23"/>
      <c r="M1049" s="23">
        <f>YEAR(Tabla2[[#This Row],[Fecha de creación]])</f>
        <v>2020</v>
      </c>
      <c r="N1049" s="23">
        <f>MONTH(Tabla2[[#This Row],[Fecha de creación]])</f>
        <v>10</v>
      </c>
    </row>
    <row r="1050" spans="1:14" ht="15" customHeight="1" x14ac:dyDescent="0.25">
      <c r="A1050" s="26">
        <v>44123.70685185185</v>
      </c>
      <c r="B1050" s="23" t="s">
        <v>100</v>
      </c>
      <c r="C1050" s="23" t="s">
        <v>2383</v>
      </c>
      <c r="D1050" s="23" t="s">
        <v>2381</v>
      </c>
      <c r="E1050" s="23" t="s">
        <v>1</v>
      </c>
      <c r="F1050" s="23" t="s">
        <v>7</v>
      </c>
      <c r="G1050" s="23" t="s">
        <v>975</v>
      </c>
      <c r="H1050" s="2" t="s">
        <v>7734</v>
      </c>
      <c r="I1050" s="23" t="s">
        <v>1854</v>
      </c>
      <c r="J1050" s="23"/>
      <c r="K1050" s="23" t="s">
        <v>9712</v>
      </c>
      <c r="L1050" s="23"/>
      <c r="M1050" s="23">
        <f>YEAR(Tabla2[[#This Row],[Fecha de creación]])</f>
        <v>2020</v>
      </c>
      <c r="N1050" s="23">
        <f>MONTH(Tabla2[[#This Row],[Fecha de creación]])</f>
        <v>10</v>
      </c>
    </row>
    <row r="1051" spans="1:14" ht="15" customHeight="1" x14ac:dyDescent="0.25">
      <c r="A1051" s="26">
        <v>44123.708506944444</v>
      </c>
      <c r="B1051" s="23" t="s">
        <v>100</v>
      </c>
      <c r="C1051" s="23" t="s">
        <v>2384</v>
      </c>
      <c r="D1051" s="23" t="s">
        <v>49</v>
      </c>
      <c r="E1051" s="23" t="s">
        <v>1</v>
      </c>
      <c r="F1051" s="23" t="s">
        <v>7</v>
      </c>
      <c r="G1051" s="23" t="s">
        <v>975</v>
      </c>
      <c r="H1051" s="2" t="s">
        <v>7745</v>
      </c>
      <c r="I1051" s="23" t="s">
        <v>1653</v>
      </c>
      <c r="J1051" s="23"/>
      <c r="K1051" s="23" t="s">
        <v>9712</v>
      </c>
      <c r="L1051" s="23"/>
      <c r="M1051" s="23">
        <f>YEAR(Tabla2[[#This Row],[Fecha de creación]])</f>
        <v>2020</v>
      </c>
      <c r="N1051" s="23">
        <f>MONTH(Tabla2[[#This Row],[Fecha de creación]])</f>
        <v>10</v>
      </c>
    </row>
    <row r="1052" spans="1:14" ht="15" customHeight="1" x14ac:dyDescent="0.25">
      <c r="A1052" s="26">
        <v>44123.731574074074</v>
      </c>
      <c r="B1052" s="23" t="s">
        <v>0</v>
      </c>
      <c r="C1052" s="23" t="s">
        <v>2385</v>
      </c>
      <c r="D1052" s="23" t="s">
        <v>110</v>
      </c>
      <c r="E1052" s="23" t="s">
        <v>1</v>
      </c>
      <c r="F1052" s="23" t="s">
        <v>7</v>
      </c>
      <c r="G1052" s="23" t="s">
        <v>975</v>
      </c>
      <c r="H1052" s="2" t="s">
        <v>7731</v>
      </c>
      <c r="I1052" s="23" t="s">
        <v>8</v>
      </c>
      <c r="J1052" s="23"/>
      <c r="K1052" s="23" t="s">
        <v>9712</v>
      </c>
      <c r="L1052" s="23"/>
      <c r="M1052" s="23">
        <f>YEAR(Tabla2[[#This Row],[Fecha de creación]])</f>
        <v>2020</v>
      </c>
      <c r="N1052" s="23">
        <f>MONTH(Tabla2[[#This Row],[Fecha de creación]])</f>
        <v>10</v>
      </c>
    </row>
    <row r="1053" spans="1:14" ht="15" customHeight="1" x14ac:dyDescent="0.25">
      <c r="A1053" s="26">
        <v>44123.737037037034</v>
      </c>
      <c r="B1053" s="23" t="s">
        <v>0</v>
      </c>
      <c r="C1053" s="23" t="s">
        <v>2386</v>
      </c>
      <c r="D1053" s="23" t="s">
        <v>110</v>
      </c>
      <c r="E1053" s="23" t="s">
        <v>1</v>
      </c>
      <c r="F1053" s="23" t="s">
        <v>7</v>
      </c>
      <c r="G1053" s="23" t="s">
        <v>975</v>
      </c>
      <c r="H1053" s="2" t="s">
        <v>7731</v>
      </c>
      <c r="I1053" s="23" t="s">
        <v>8</v>
      </c>
      <c r="J1053" s="23"/>
      <c r="K1053" s="23" t="s">
        <v>9712</v>
      </c>
      <c r="L1053" s="23"/>
      <c r="M1053" s="23">
        <f>YEAR(Tabla2[[#This Row],[Fecha de creación]])</f>
        <v>2020</v>
      </c>
      <c r="N1053" s="23">
        <f>MONTH(Tabla2[[#This Row],[Fecha de creación]])</f>
        <v>10</v>
      </c>
    </row>
    <row r="1054" spans="1:14" ht="15" customHeight="1" x14ac:dyDescent="0.25">
      <c r="A1054" s="26">
        <v>44123.739861111113</v>
      </c>
      <c r="B1054" s="23" t="s">
        <v>0</v>
      </c>
      <c r="C1054" s="23" t="s">
        <v>2387</v>
      </c>
      <c r="D1054" s="23" t="s">
        <v>6</v>
      </c>
      <c r="E1054" s="23" t="s">
        <v>1</v>
      </c>
      <c r="F1054" s="23" t="s">
        <v>7</v>
      </c>
      <c r="G1054" s="23" t="s">
        <v>975</v>
      </c>
      <c r="H1054" s="2" t="s">
        <v>7722</v>
      </c>
      <c r="I1054" s="23" t="s">
        <v>8</v>
      </c>
      <c r="J1054" s="23"/>
      <c r="K1054" s="23" t="s">
        <v>9712</v>
      </c>
      <c r="L1054" s="23"/>
      <c r="M1054" s="23">
        <f>YEAR(Tabla2[[#This Row],[Fecha de creación]])</f>
        <v>2020</v>
      </c>
      <c r="N1054" s="23">
        <f>MONTH(Tabla2[[#This Row],[Fecha de creación]])</f>
        <v>10</v>
      </c>
    </row>
    <row r="1055" spans="1:14" ht="15" customHeight="1" x14ac:dyDescent="0.25">
      <c r="A1055" s="26">
        <v>44123.755787037036</v>
      </c>
      <c r="B1055" s="23" t="s">
        <v>0</v>
      </c>
      <c r="C1055" s="23" t="s">
        <v>2388</v>
      </c>
      <c r="D1055" s="23" t="s">
        <v>156</v>
      </c>
      <c r="E1055" s="23" t="s">
        <v>1</v>
      </c>
      <c r="F1055" s="23" t="s">
        <v>7</v>
      </c>
      <c r="G1055" s="23" t="s">
        <v>975</v>
      </c>
      <c r="H1055" s="2" t="s">
        <v>7757</v>
      </c>
      <c r="I1055" s="23" t="s">
        <v>4</v>
      </c>
      <c r="J1055" s="23"/>
      <c r="K1055" s="23" t="s">
        <v>9712</v>
      </c>
      <c r="L1055" s="23"/>
      <c r="M1055" s="23">
        <f>YEAR(Tabla2[[#This Row],[Fecha de creación]])</f>
        <v>2020</v>
      </c>
      <c r="N1055" s="23">
        <f>MONTH(Tabla2[[#This Row],[Fecha de creación]])</f>
        <v>10</v>
      </c>
    </row>
    <row r="1056" spans="1:14" ht="15" customHeight="1" x14ac:dyDescent="0.25">
      <c r="A1056" s="26">
        <v>44123.759953703702</v>
      </c>
      <c r="B1056" s="23" t="s">
        <v>0</v>
      </c>
      <c r="C1056" s="23" t="s">
        <v>2389</v>
      </c>
      <c r="D1056" s="23" t="s">
        <v>2390</v>
      </c>
      <c r="E1056" s="23" t="s">
        <v>1</v>
      </c>
      <c r="F1056" s="23" t="s">
        <v>22</v>
      </c>
      <c r="G1056" s="23" t="s">
        <v>975</v>
      </c>
      <c r="H1056" s="2" t="s">
        <v>7745</v>
      </c>
      <c r="I1056" s="23" t="s">
        <v>4</v>
      </c>
      <c r="J1056" s="23"/>
      <c r="K1056" s="23" t="s">
        <v>9712</v>
      </c>
      <c r="L1056" s="23"/>
      <c r="M1056" s="23">
        <f>YEAR(Tabla2[[#This Row],[Fecha de creación]])</f>
        <v>2020</v>
      </c>
      <c r="N1056" s="23">
        <f>MONTH(Tabla2[[#This Row],[Fecha de creación]])</f>
        <v>10</v>
      </c>
    </row>
    <row r="1057" spans="1:14" ht="15" customHeight="1" x14ac:dyDescent="0.25">
      <c r="A1057" s="26">
        <v>44123.765567129631</v>
      </c>
      <c r="B1057" s="23" t="s">
        <v>0</v>
      </c>
      <c r="C1057" s="23" t="s">
        <v>2391</v>
      </c>
      <c r="D1057" s="23" t="s">
        <v>2148</v>
      </c>
      <c r="E1057" s="23" t="s">
        <v>1</v>
      </c>
      <c r="F1057" s="23" t="s">
        <v>22</v>
      </c>
      <c r="G1057" s="23" t="s">
        <v>975</v>
      </c>
      <c r="H1057" s="2" t="s">
        <v>7744</v>
      </c>
      <c r="I1057" s="23" t="s">
        <v>4</v>
      </c>
      <c r="J1057" s="23"/>
      <c r="K1057" s="23" t="s">
        <v>9712</v>
      </c>
      <c r="L1057" s="23"/>
      <c r="M1057" s="23">
        <f>YEAR(Tabla2[[#This Row],[Fecha de creación]])</f>
        <v>2020</v>
      </c>
      <c r="N1057" s="23">
        <f>MONTH(Tabla2[[#This Row],[Fecha de creación]])</f>
        <v>10</v>
      </c>
    </row>
    <row r="1058" spans="1:14" ht="15" customHeight="1" x14ac:dyDescent="0.25">
      <c r="A1058" s="26">
        <v>44123.770173611112</v>
      </c>
      <c r="B1058" s="23" t="s">
        <v>0</v>
      </c>
      <c r="C1058" s="23" t="s">
        <v>2392</v>
      </c>
      <c r="D1058" s="23" t="s">
        <v>2393</v>
      </c>
      <c r="E1058" s="23" t="s">
        <v>1</v>
      </c>
      <c r="F1058" s="23" t="s">
        <v>2</v>
      </c>
      <c r="G1058" s="23" t="s">
        <v>975</v>
      </c>
      <c r="H1058" s="2" t="s">
        <v>7745</v>
      </c>
      <c r="I1058" s="23" t="s">
        <v>4</v>
      </c>
      <c r="J1058" s="23"/>
      <c r="K1058" s="23" t="s">
        <v>9712</v>
      </c>
      <c r="L1058" s="23"/>
      <c r="M1058" s="23">
        <f>YEAR(Tabla2[[#This Row],[Fecha de creación]])</f>
        <v>2020</v>
      </c>
      <c r="N1058" s="23">
        <f>MONTH(Tabla2[[#This Row],[Fecha de creación]])</f>
        <v>10</v>
      </c>
    </row>
    <row r="1059" spans="1:14" ht="15" customHeight="1" x14ac:dyDescent="0.25">
      <c r="A1059" s="26">
        <v>44123.774837962963</v>
      </c>
      <c r="B1059" s="23" t="s">
        <v>0</v>
      </c>
      <c r="C1059" s="23" t="s">
        <v>179</v>
      </c>
      <c r="D1059" s="23" t="s">
        <v>180</v>
      </c>
      <c r="E1059" s="23" t="s">
        <v>1</v>
      </c>
      <c r="F1059" s="23" t="s">
        <v>2</v>
      </c>
      <c r="G1059" s="23" t="s">
        <v>3</v>
      </c>
      <c r="H1059" s="2" t="s">
        <v>7764</v>
      </c>
      <c r="I1059" s="23" t="s">
        <v>4</v>
      </c>
      <c r="J1059" s="23"/>
      <c r="K1059" s="23" t="s">
        <v>9712</v>
      </c>
      <c r="L1059" s="23"/>
      <c r="M1059" s="23">
        <f>YEAR(Tabla2[[#This Row],[Fecha de creación]])</f>
        <v>2020</v>
      </c>
      <c r="N1059" s="23">
        <f>MONTH(Tabla2[[#This Row],[Fecha de creación]])</f>
        <v>10</v>
      </c>
    </row>
    <row r="1060" spans="1:14" ht="15" customHeight="1" x14ac:dyDescent="0.25">
      <c r="A1060" s="26">
        <v>44124.386944444443</v>
      </c>
      <c r="B1060" s="23" t="s">
        <v>56</v>
      </c>
      <c r="C1060" s="23" t="s">
        <v>2394</v>
      </c>
      <c r="D1060" s="23" t="s">
        <v>131</v>
      </c>
      <c r="E1060" s="23" t="s">
        <v>1</v>
      </c>
      <c r="F1060" s="23" t="s">
        <v>7</v>
      </c>
      <c r="G1060" s="23" t="s">
        <v>975</v>
      </c>
      <c r="H1060" s="2" t="s">
        <v>7728</v>
      </c>
      <c r="I1060" s="23" t="s">
        <v>1963</v>
      </c>
      <c r="J1060" s="23"/>
      <c r="K1060" s="23" t="s">
        <v>9712</v>
      </c>
      <c r="L1060" s="23"/>
      <c r="M1060" s="23">
        <f>YEAR(Tabla2[[#This Row],[Fecha de creación]])</f>
        <v>2020</v>
      </c>
      <c r="N1060" s="23">
        <f>MONTH(Tabla2[[#This Row],[Fecha de creación]])</f>
        <v>10</v>
      </c>
    </row>
    <row r="1061" spans="1:14" ht="15" customHeight="1" x14ac:dyDescent="0.25">
      <c r="A1061" s="26">
        <v>44124.391817129632</v>
      </c>
      <c r="B1061" s="23" t="s">
        <v>0</v>
      </c>
      <c r="C1061" s="23" t="s">
        <v>2395</v>
      </c>
      <c r="D1061" s="23" t="s">
        <v>713</v>
      </c>
      <c r="E1061" s="23" t="s">
        <v>1</v>
      </c>
      <c r="F1061" s="23" t="s">
        <v>22</v>
      </c>
      <c r="G1061" s="23" t="s">
        <v>975</v>
      </c>
      <c r="H1061" s="2" t="s">
        <v>7737</v>
      </c>
      <c r="I1061" s="23" t="s">
        <v>8</v>
      </c>
      <c r="J1061" s="23"/>
      <c r="K1061" s="23" t="s">
        <v>9712</v>
      </c>
      <c r="L1061" s="23"/>
      <c r="M1061" s="23">
        <f>YEAR(Tabla2[[#This Row],[Fecha de creación]])</f>
        <v>2020</v>
      </c>
      <c r="N1061" s="23">
        <f>MONTH(Tabla2[[#This Row],[Fecha de creación]])</f>
        <v>10</v>
      </c>
    </row>
    <row r="1062" spans="1:14" ht="15" customHeight="1" x14ac:dyDescent="0.25">
      <c r="A1062" s="26">
        <v>44124.414143518516</v>
      </c>
      <c r="B1062" s="23" t="s">
        <v>0</v>
      </c>
      <c r="C1062" s="23" t="s">
        <v>2396</v>
      </c>
      <c r="D1062" s="23" t="s">
        <v>110</v>
      </c>
      <c r="E1062" s="23" t="s">
        <v>1</v>
      </c>
      <c r="F1062" s="23" t="s">
        <v>7</v>
      </c>
      <c r="G1062" s="23" t="s">
        <v>975</v>
      </c>
      <c r="H1062" s="2" t="s">
        <v>7731</v>
      </c>
      <c r="I1062" s="23" t="s">
        <v>8</v>
      </c>
      <c r="J1062" s="23"/>
      <c r="K1062" s="23" t="s">
        <v>9712</v>
      </c>
      <c r="L1062" s="23"/>
      <c r="M1062" s="23">
        <f>YEAR(Tabla2[[#This Row],[Fecha de creación]])</f>
        <v>2020</v>
      </c>
      <c r="N1062" s="23">
        <f>MONTH(Tabla2[[#This Row],[Fecha de creación]])</f>
        <v>10</v>
      </c>
    </row>
    <row r="1063" spans="1:14" ht="15" customHeight="1" x14ac:dyDescent="0.25">
      <c r="A1063" s="26">
        <v>44124.471446759257</v>
      </c>
      <c r="B1063" s="23" t="s">
        <v>56</v>
      </c>
      <c r="C1063" s="23" t="s">
        <v>2397</v>
      </c>
      <c r="D1063" s="23" t="s">
        <v>131</v>
      </c>
      <c r="E1063" s="23" t="s">
        <v>1</v>
      </c>
      <c r="F1063" s="23" t="s">
        <v>7</v>
      </c>
      <c r="G1063" s="23" t="s">
        <v>975</v>
      </c>
      <c r="H1063" s="2" t="s">
        <v>7728</v>
      </c>
      <c r="I1063" s="23" t="s">
        <v>1963</v>
      </c>
      <c r="J1063" s="23"/>
      <c r="K1063" s="23" t="s">
        <v>9712</v>
      </c>
      <c r="L1063" s="23"/>
      <c r="M1063" s="23">
        <f>YEAR(Tabla2[[#This Row],[Fecha de creación]])</f>
        <v>2020</v>
      </c>
      <c r="N1063" s="23">
        <f>MONTH(Tabla2[[#This Row],[Fecha de creación]])</f>
        <v>10</v>
      </c>
    </row>
    <row r="1064" spans="1:14" ht="15" customHeight="1" x14ac:dyDescent="0.25">
      <c r="A1064" s="26">
        <v>44124.473993055559</v>
      </c>
      <c r="B1064" s="23" t="s">
        <v>56</v>
      </c>
      <c r="C1064" s="23" t="s">
        <v>2398</v>
      </c>
      <c r="D1064" s="23" t="s">
        <v>2056</v>
      </c>
      <c r="E1064" s="23" t="s">
        <v>1</v>
      </c>
      <c r="F1064" s="23" t="s">
        <v>22</v>
      </c>
      <c r="G1064" s="23" t="s">
        <v>975</v>
      </c>
      <c r="H1064" s="2" t="s">
        <v>7722</v>
      </c>
      <c r="I1064" s="23" t="s">
        <v>1963</v>
      </c>
      <c r="J1064" s="23"/>
      <c r="K1064" s="23" t="s">
        <v>9712</v>
      </c>
      <c r="L1064" s="23"/>
      <c r="M1064" s="23">
        <f>YEAR(Tabla2[[#This Row],[Fecha de creación]])</f>
        <v>2020</v>
      </c>
      <c r="N1064" s="23">
        <f>MONTH(Tabla2[[#This Row],[Fecha de creación]])</f>
        <v>10</v>
      </c>
    </row>
    <row r="1065" spans="1:14" ht="15" customHeight="1" x14ac:dyDescent="0.25">
      <c r="A1065" s="26">
        <v>44124.485682870371</v>
      </c>
      <c r="B1065" s="23" t="s">
        <v>19</v>
      </c>
      <c r="C1065" s="23" t="s">
        <v>2399</v>
      </c>
      <c r="D1065" s="23" t="s">
        <v>2400</v>
      </c>
      <c r="E1065" s="23" t="s">
        <v>1</v>
      </c>
      <c r="F1065" s="23" t="s">
        <v>2</v>
      </c>
      <c r="G1065" s="23" t="s">
        <v>1551</v>
      </c>
      <c r="H1065" s="2" t="s">
        <v>7741</v>
      </c>
      <c r="I1065" s="23" t="s">
        <v>977</v>
      </c>
      <c r="J1065" s="23"/>
      <c r="K1065" s="23" t="s">
        <v>9712</v>
      </c>
      <c r="L1065" s="23"/>
      <c r="M1065" s="23">
        <f>YEAR(Tabla2[[#This Row],[Fecha de creación]])</f>
        <v>2020</v>
      </c>
      <c r="N1065" s="23">
        <f>MONTH(Tabla2[[#This Row],[Fecha de creación]])</f>
        <v>10</v>
      </c>
    </row>
    <row r="1066" spans="1:14" ht="15" customHeight="1" x14ac:dyDescent="0.25">
      <c r="A1066" s="26">
        <v>44124.487638888888</v>
      </c>
      <c r="B1066" s="23" t="s">
        <v>189</v>
      </c>
      <c r="C1066" s="23" t="s">
        <v>2401</v>
      </c>
      <c r="D1066" s="23" t="s">
        <v>2056</v>
      </c>
      <c r="E1066" s="23" t="s">
        <v>1</v>
      </c>
      <c r="F1066" s="23" t="s">
        <v>22</v>
      </c>
      <c r="G1066" s="23" t="s">
        <v>975</v>
      </c>
      <c r="H1066" s="2" t="s">
        <v>7748</v>
      </c>
      <c r="I1066" s="23" t="s">
        <v>1945</v>
      </c>
      <c r="J1066" s="23"/>
      <c r="K1066" s="23" t="s">
        <v>9712</v>
      </c>
      <c r="L1066" s="23"/>
      <c r="M1066" s="23">
        <f>YEAR(Tabla2[[#This Row],[Fecha de creación]])</f>
        <v>2020</v>
      </c>
      <c r="N1066" s="23">
        <f>MONTH(Tabla2[[#This Row],[Fecha de creación]])</f>
        <v>10</v>
      </c>
    </row>
    <row r="1067" spans="1:14" ht="15" customHeight="1" x14ac:dyDescent="0.25">
      <c r="A1067" s="26">
        <v>44124.489768518521</v>
      </c>
      <c r="B1067" s="23" t="s">
        <v>189</v>
      </c>
      <c r="C1067" s="23" t="s">
        <v>2402</v>
      </c>
      <c r="D1067" s="23" t="s">
        <v>2056</v>
      </c>
      <c r="E1067" s="23" t="s">
        <v>1</v>
      </c>
      <c r="F1067" s="23" t="s">
        <v>22</v>
      </c>
      <c r="G1067" s="23" t="s">
        <v>975</v>
      </c>
      <c r="H1067" s="2" t="s">
        <v>7745</v>
      </c>
      <c r="I1067" s="23" t="s">
        <v>1945</v>
      </c>
      <c r="J1067" s="23"/>
      <c r="K1067" s="23" t="s">
        <v>9712</v>
      </c>
      <c r="L1067" s="23"/>
      <c r="M1067" s="23">
        <f>YEAR(Tabla2[[#This Row],[Fecha de creación]])</f>
        <v>2020</v>
      </c>
      <c r="N1067" s="23">
        <f>MONTH(Tabla2[[#This Row],[Fecha de creación]])</f>
        <v>10</v>
      </c>
    </row>
    <row r="1068" spans="1:14" ht="15" customHeight="1" x14ac:dyDescent="0.25">
      <c r="A1068" s="26">
        <v>44124.499814814815</v>
      </c>
      <c r="B1068" s="23" t="s">
        <v>100</v>
      </c>
      <c r="C1068" s="23" t="s">
        <v>2403</v>
      </c>
      <c r="D1068" s="23" t="s">
        <v>49</v>
      </c>
      <c r="E1068" s="23" t="s">
        <v>1</v>
      </c>
      <c r="F1068" s="23" t="s">
        <v>7</v>
      </c>
      <c r="G1068" s="23" t="s">
        <v>975</v>
      </c>
      <c r="H1068" s="2" t="s">
        <v>7745</v>
      </c>
      <c r="I1068" s="23" t="s">
        <v>1653</v>
      </c>
      <c r="J1068" s="23"/>
      <c r="K1068" s="23" t="s">
        <v>9712</v>
      </c>
      <c r="L1068" s="23"/>
      <c r="M1068" s="23">
        <f>YEAR(Tabla2[[#This Row],[Fecha de creación]])</f>
        <v>2020</v>
      </c>
      <c r="N1068" s="23">
        <f>MONTH(Tabla2[[#This Row],[Fecha de creación]])</f>
        <v>10</v>
      </c>
    </row>
    <row r="1069" spans="1:14" ht="15" customHeight="1" x14ac:dyDescent="0.25">
      <c r="A1069" s="26">
        <v>44124.501956018517</v>
      </c>
      <c r="B1069" s="23" t="s">
        <v>56</v>
      </c>
      <c r="C1069" s="23" t="s">
        <v>2404</v>
      </c>
      <c r="D1069" s="23" t="s">
        <v>2405</v>
      </c>
      <c r="E1069" s="23" t="s">
        <v>1</v>
      </c>
      <c r="F1069" s="23" t="s">
        <v>22</v>
      </c>
      <c r="G1069" s="23" t="s">
        <v>975</v>
      </c>
      <c r="H1069" s="2" t="s">
        <v>7722</v>
      </c>
      <c r="I1069" s="23" t="s">
        <v>1963</v>
      </c>
      <c r="J1069" s="23"/>
      <c r="K1069" s="23" t="s">
        <v>9712</v>
      </c>
      <c r="L1069" s="23"/>
      <c r="M1069" s="23">
        <f>YEAR(Tabla2[[#This Row],[Fecha de creación]])</f>
        <v>2020</v>
      </c>
      <c r="N1069" s="23">
        <f>MONTH(Tabla2[[#This Row],[Fecha de creación]])</f>
        <v>10</v>
      </c>
    </row>
    <row r="1070" spans="1:14" ht="15" customHeight="1" x14ac:dyDescent="0.25">
      <c r="A1070" s="26">
        <v>44124.507407407407</v>
      </c>
      <c r="B1070" s="23" t="s">
        <v>0</v>
      </c>
      <c r="C1070" s="23" t="s">
        <v>2406</v>
      </c>
      <c r="D1070" s="23" t="s">
        <v>1057</v>
      </c>
      <c r="E1070" s="23" t="s">
        <v>1</v>
      </c>
      <c r="F1070" s="23" t="s">
        <v>22</v>
      </c>
      <c r="G1070" s="23" t="s">
        <v>975</v>
      </c>
      <c r="H1070" s="2" t="s">
        <v>7745</v>
      </c>
      <c r="I1070" s="23" t="s">
        <v>4</v>
      </c>
      <c r="J1070" s="23"/>
      <c r="K1070" s="23" t="s">
        <v>9712</v>
      </c>
      <c r="L1070" s="23"/>
      <c r="M1070" s="23">
        <f>YEAR(Tabla2[[#This Row],[Fecha de creación]])</f>
        <v>2020</v>
      </c>
      <c r="N1070" s="23">
        <f>MONTH(Tabla2[[#This Row],[Fecha de creación]])</f>
        <v>10</v>
      </c>
    </row>
    <row r="1071" spans="1:14" ht="15" customHeight="1" x14ac:dyDescent="0.25">
      <c r="A1071" s="26">
        <v>44124.51122685185</v>
      </c>
      <c r="B1071" s="23" t="s">
        <v>0</v>
      </c>
      <c r="C1071" s="23" t="s">
        <v>2407</v>
      </c>
      <c r="D1071" s="23" t="s">
        <v>1537</v>
      </c>
      <c r="E1071" s="23" t="s">
        <v>1</v>
      </c>
      <c r="F1071" s="23" t="s">
        <v>7</v>
      </c>
      <c r="G1071" s="23" t="s">
        <v>975</v>
      </c>
      <c r="H1071" s="2" t="s">
        <v>7731</v>
      </c>
      <c r="I1071" s="23" t="s">
        <v>8</v>
      </c>
      <c r="J1071" s="23"/>
      <c r="K1071" s="23" t="s">
        <v>9712</v>
      </c>
      <c r="L1071" s="23"/>
      <c r="M1071" s="23">
        <f>YEAR(Tabla2[[#This Row],[Fecha de creación]])</f>
        <v>2020</v>
      </c>
      <c r="N1071" s="23">
        <f>MONTH(Tabla2[[#This Row],[Fecha de creación]])</f>
        <v>10</v>
      </c>
    </row>
    <row r="1072" spans="1:14" ht="15" customHeight="1" x14ac:dyDescent="0.25">
      <c r="A1072" s="26">
        <v>44124.511828703704</v>
      </c>
      <c r="B1072" s="23" t="s">
        <v>19</v>
      </c>
      <c r="C1072" s="23" t="s">
        <v>2408</v>
      </c>
      <c r="D1072" s="23" t="s">
        <v>2409</v>
      </c>
      <c r="E1072" s="23" t="s">
        <v>1</v>
      </c>
      <c r="F1072" s="23" t="s">
        <v>7</v>
      </c>
      <c r="G1072" s="23" t="s">
        <v>975</v>
      </c>
      <c r="H1072" s="2" t="s">
        <v>7730</v>
      </c>
      <c r="I1072" s="23" t="s">
        <v>23</v>
      </c>
      <c r="J1072" s="23"/>
      <c r="K1072" s="23" t="s">
        <v>9712</v>
      </c>
      <c r="L1072" s="23"/>
      <c r="M1072" s="23">
        <f>YEAR(Tabla2[[#This Row],[Fecha de creación]])</f>
        <v>2020</v>
      </c>
      <c r="N1072" s="23">
        <f>MONTH(Tabla2[[#This Row],[Fecha de creación]])</f>
        <v>10</v>
      </c>
    </row>
    <row r="1073" spans="1:14" ht="15" customHeight="1" x14ac:dyDescent="0.25">
      <c r="A1073" s="26">
        <v>44124.512442129628</v>
      </c>
      <c r="B1073" s="23" t="s">
        <v>56</v>
      </c>
      <c r="C1073" s="23" t="s">
        <v>2410</v>
      </c>
      <c r="D1073" s="23" t="s">
        <v>131</v>
      </c>
      <c r="E1073" s="23" t="s">
        <v>1</v>
      </c>
      <c r="F1073" s="23" t="s">
        <v>7</v>
      </c>
      <c r="G1073" s="23" t="s">
        <v>975</v>
      </c>
      <c r="H1073" s="2" t="s">
        <v>7728</v>
      </c>
      <c r="I1073" s="23" t="s">
        <v>1963</v>
      </c>
      <c r="J1073" s="23"/>
      <c r="K1073" s="23" t="s">
        <v>9712</v>
      </c>
      <c r="L1073" s="23"/>
      <c r="M1073" s="23">
        <f>YEAR(Tabla2[[#This Row],[Fecha de creación]])</f>
        <v>2020</v>
      </c>
      <c r="N1073" s="23">
        <f>MONTH(Tabla2[[#This Row],[Fecha de creación]])</f>
        <v>10</v>
      </c>
    </row>
    <row r="1074" spans="1:14" ht="15" customHeight="1" x14ac:dyDescent="0.25">
      <c r="A1074" s="26">
        <v>44124.530555555553</v>
      </c>
      <c r="B1074" s="23" t="s">
        <v>19</v>
      </c>
      <c r="C1074" s="23" t="s">
        <v>2411</v>
      </c>
      <c r="D1074" s="23" t="s">
        <v>2412</v>
      </c>
      <c r="E1074" s="23" t="s">
        <v>1</v>
      </c>
      <c r="F1074" s="23" t="s">
        <v>7</v>
      </c>
      <c r="G1074" s="23" t="s">
        <v>975</v>
      </c>
      <c r="H1074" s="2" t="s">
        <v>7730</v>
      </c>
      <c r="I1074" s="23" t="s">
        <v>23</v>
      </c>
      <c r="J1074" s="23"/>
      <c r="K1074" s="23" t="s">
        <v>9712</v>
      </c>
      <c r="L1074" s="23"/>
      <c r="M1074" s="23">
        <f>YEAR(Tabla2[[#This Row],[Fecha de creación]])</f>
        <v>2020</v>
      </c>
      <c r="N1074" s="23">
        <f>MONTH(Tabla2[[#This Row],[Fecha de creación]])</f>
        <v>10</v>
      </c>
    </row>
    <row r="1075" spans="1:14" ht="15" customHeight="1" x14ac:dyDescent="0.25">
      <c r="A1075" s="26">
        <v>44124.548541666663</v>
      </c>
      <c r="B1075" s="23" t="s">
        <v>19</v>
      </c>
      <c r="C1075" s="23" t="s">
        <v>2413</v>
      </c>
      <c r="D1075" s="23" t="s">
        <v>2414</v>
      </c>
      <c r="E1075" s="23" t="s">
        <v>1</v>
      </c>
      <c r="F1075" s="23" t="s">
        <v>7</v>
      </c>
      <c r="G1075" s="23" t="s">
        <v>975</v>
      </c>
      <c r="H1075" s="2" t="s">
        <v>7730</v>
      </c>
      <c r="I1075" s="23" t="s">
        <v>23</v>
      </c>
      <c r="J1075" s="23"/>
      <c r="K1075" s="23" t="s">
        <v>9712</v>
      </c>
      <c r="L1075" s="23"/>
      <c r="M1075" s="23">
        <f>YEAR(Tabla2[[#This Row],[Fecha de creación]])</f>
        <v>2020</v>
      </c>
      <c r="N1075" s="23">
        <f>MONTH(Tabla2[[#This Row],[Fecha de creación]])</f>
        <v>10</v>
      </c>
    </row>
    <row r="1076" spans="1:14" ht="15" customHeight="1" x14ac:dyDescent="0.25">
      <c r="A1076" s="26">
        <v>44124.565462962964</v>
      </c>
      <c r="B1076" s="23" t="s">
        <v>19</v>
      </c>
      <c r="C1076" s="23" t="s">
        <v>181</v>
      </c>
      <c r="D1076" s="23" t="s">
        <v>182</v>
      </c>
      <c r="E1076" s="23" t="s">
        <v>1</v>
      </c>
      <c r="F1076" s="23" t="s">
        <v>7</v>
      </c>
      <c r="G1076" s="23" t="s">
        <v>3</v>
      </c>
      <c r="H1076" s="2" t="s">
        <v>7752</v>
      </c>
      <c r="I1076" s="23" t="s">
        <v>23</v>
      </c>
      <c r="J1076" s="23"/>
      <c r="K1076" s="23" t="s">
        <v>9712</v>
      </c>
      <c r="L1076" s="23"/>
      <c r="M1076" s="23">
        <f>YEAR(Tabla2[[#This Row],[Fecha de creación]])</f>
        <v>2020</v>
      </c>
      <c r="N1076" s="23">
        <f>MONTH(Tabla2[[#This Row],[Fecha de creación]])</f>
        <v>10</v>
      </c>
    </row>
    <row r="1077" spans="1:14" ht="15" customHeight="1" x14ac:dyDescent="0.25">
      <c r="A1077" s="26">
        <v>44124.593958333331</v>
      </c>
      <c r="B1077" s="23" t="s">
        <v>0</v>
      </c>
      <c r="C1077" s="23" t="s">
        <v>2415</v>
      </c>
      <c r="D1077" s="23" t="s">
        <v>131</v>
      </c>
      <c r="E1077" s="23" t="s">
        <v>1</v>
      </c>
      <c r="F1077" s="23" t="s">
        <v>7</v>
      </c>
      <c r="G1077" s="23" t="s">
        <v>975</v>
      </c>
      <c r="H1077" s="2" t="s">
        <v>7728</v>
      </c>
      <c r="I1077" s="23" t="s">
        <v>8</v>
      </c>
      <c r="J1077" s="23"/>
      <c r="K1077" s="23" t="s">
        <v>9712</v>
      </c>
      <c r="L1077" s="23"/>
      <c r="M1077" s="23">
        <f>YEAR(Tabla2[[#This Row],[Fecha de creación]])</f>
        <v>2020</v>
      </c>
      <c r="N1077" s="23">
        <f>MONTH(Tabla2[[#This Row],[Fecha de creación]])</f>
        <v>10</v>
      </c>
    </row>
    <row r="1078" spans="1:14" ht="15" customHeight="1" x14ac:dyDescent="0.25">
      <c r="A1078" s="26">
        <v>44124.606319444443</v>
      </c>
      <c r="B1078" s="23" t="s">
        <v>100</v>
      </c>
      <c r="C1078" s="23" t="s">
        <v>2416</v>
      </c>
      <c r="D1078" s="23" t="s">
        <v>131</v>
      </c>
      <c r="E1078" s="23" t="s">
        <v>1</v>
      </c>
      <c r="F1078" s="23" t="s">
        <v>7</v>
      </c>
      <c r="G1078" s="23" t="s">
        <v>975</v>
      </c>
      <c r="H1078" s="2" t="s">
        <v>7728</v>
      </c>
      <c r="I1078" s="23" t="s">
        <v>1854</v>
      </c>
      <c r="J1078" s="23"/>
      <c r="K1078" s="23" t="s">
        <v>9712</v>
      </c>
      <c r="L1078" s="23"/>
      <c r="M1078" s="23">
        <f>YEAR(Tabla2[[#This Row],[Fecha de creación]])</f>
        <v>2020</v>
      </c>
      <c r="N1078" s="23">
        <f>MONTH(Tabla2[[#This Row],[Fecha de creación]])</f>
        <v>10</v>
      </c>
    </row>
    <row r="1079" spans="1:14" ht="15" customHeight="1" x14ac:dyDescent="0.25">
      <c r="A1079" s="26">
        <v>44124.615937499999</v>
      </c>
      <c r="B1079" s="23" t="s">
        <v>0</v>
      </c>
      <c r="C1079" s="23" t="s">
        <v>2417</v>
      </c>
      <c r="D1079" s="23" t="s">
        <v>6</v>
      </c>
      <c r="E1079" s="23" t="s">
        <v>1</v>
      </c>
      <c r="F1079" s="23" t="s">
        <v>7</v>
      </c>
      <c r="G1079" s="23" t="s">
        <v>975</v>
      </c>
      <c r="H1079" s="2" t="s">
        <v>7722</v>
      </c>
      <c r="I1079" s="23" t="s">
        <v>8</v>
      </c>
      <c r="J1079" s="23"/>
      <c r="K1079" s="23" t="s">
        <v>9712</v>
      </c>
      <c r="L1079" s="23"/>
      <c r="M1079" s="23">
        <f>YEAR(Tabla2[[#This Row],[Fecha de creación]])</f>
        <v>2020</v>
      </c>
      <c r="N1079" s="23">
        <f>MONTH(Tabla2[[#This Row],[Fecha de creación]])</f>
        <v>10</v>
      </c>
    </row>
    <row r="1080" spans="1:14" ht="15" customHeight="1" x14ac:dyDescent="0.25">
      <c r="A1080" s="26">
        <v>44124.661631944444</v>
      </c>
      <c r="B1080" s="23" t="s">
        <v>0</v>
      </c>
      <c r="C1080" s="23" t="s">
        <v>2418</v>
      </c>
      <c r="D1080" s="23" t="s">
        <v>6</v>
      </c>
      <c r="E1080" s="23" t="s">
        <v>1</v>
      </c>
      <c r="F1080" s="23" t="s">
        <v>7</v>
      </c>
      <c r="G1080" s="23" t="s">
        <v>975</v>
      </c>
      <c r="H1080" s="2" t="s">
        <v>7722</v>
      </c>
      <c r="I1080" s="23" t="s">
        <v>8</v>
      </c>
      <c r="J1080" s="23"/>
      <c r="K1080" s="23" t="s">
        <v>9712</v>
      </c>
      <c r="L1080" s="23"/>
      <c r="M1080" s="23">
        <f>YEAR(Tabla2[[#This Row],[Fecha de creación]])</f>
        <v>2020</v>
      </c>
      <c r="N1080" s="23">
        <f>MONTH(Tabla2[[#This Row],[Fecha de creación]])</f>
        <v>10</v>
      </c>
    </row>
    <row r="1081" spans="1:14" ht="15" customHeight="1" x14ac:dyDescent="0.25">
      <c r="A1081" s="26">
        <v>44124.675451388888</v>
      </c>
      <c r="B1081" s="23" t="s">
        <v>0</v>
      </c>
      <c r="C1081" s="23" t="s">
        <v>2419</v>
      </c>
      <c r="D1081" s="23" t="s">
        <v>1537</v>
      </c>
      <c r="E1081" s="23" t="s">
        <v>1</v>
      </c>
      <c r="F1081" s="23" t="s">
        <v>7</v>
      </c>
      <c r="G1081" s="23" t="s">
        <v>975</v>
      </c>
      <c r="H1081" s="2" t="s">
        <v>7731</v>
      </c>
      <c r="I1081" s="23" t="s">
        <v>8</v>
      </c>
      <c r="J1081" s="23"/>
      <c r="K1081" s="23" t="s">
        <v>9712</v>
      </c>
      <c r="L1081" s="23"/>
      <c r="M1081" s="23">
        <f>YEAR(Tabla2[[#This Row],[Fecha de creación]])</f>
        <v>2020</v>
      </c>
      <c r="N1081" s="23">
        <f>MONTH(Tabla2[[#This Row],[Fecha de creación]])</f>
        <v>10</v>
      </c>
    </row>
    <row r="1082" spans="1:14" ht="15" customHeight="1" x14ac:dyDescent="0.25">
      <c r="A1082" s="26">
        <v>44124.708761574075</v>
      </c>
      <c r="B1082" s="23" t="s">
        <v>100</v>
      </c>
      <c r="C1082" s="23" t="s">
        <v>183</v>
      </c>
      <c r="D1082" s="23" t="s">
        <v>184</v>
      </c>
      <c r="E1082" s="23" t="s">
        <v>1</v>
      </c>
      <c r="F1082" s="23" t="s">
        <v>2</v>
      </c>
      <c r="G1082" s="23" t="s">
        <v>3</v>
      </c>
      <c r="H1082" s="2" t="s">
        <v>7722</v>
      </c>
      <c r="I1082" s="23" t="s">
        <v>1854</v>
      </c>
      <c r="J1082" s="23"/>
      <c r="K1082" s="23" t="s">
        <v>9536</v>
      </c>
      <c r="L1082" s="23"/>
      <c r="M1082" s="23">
        <f>YEAR(Tabla2[[#This Row],[Fecha de creación]])</f>
        <v>2020</v>
      </c>
      <c r="N1082" s="23">
        <f>MONTH(Tabla2[[#This Row],[Fecha de creación]])</f>
        <v>10</v>
      </c>
    </row>
    <row r="1083" spans="1:14" ht="15" customHeight="1" x14ac:dyDescent="0.25">
      <c r="A1083" s="26">
        <v>44124.713009259256</v>
      </c>
      <c r="B1083" s="23" t="s">
        <v>100</v>
      </c>
      <c r="C1083" s="23" t="s">
        <v>2420</v>
      </c>
      <c r="D1083" s="23" t="s">
        <v>6</v>
      </c>
      <c r="E1083" s="23" t="s">
        <v>1</v>
      </c>
      <c r="F1083" s="23" t="s">
        <v>7</v>
      </c>
      <c r="G1083" s="23" t="s">
        <v>975</v>
      </c>
      <c r="H1083" s="2" t="s">
        <v>7722</v>
      </c>
      <c r="I1083" s="23" t="s">
        <v>1854</v>
      </c>
      <c r="J1083" s="23"/>
      <c r="K1083" s="23" t="s">
        <v>9712</v>
      </c>
      <c r="L1083" s="23"/>
      <c r="M1083" s="23">
        <f>YEAR(Tabla2[[#This Row],[Fecha de creación]])</f>
        <v>2020</v>
      </c>
      <c r="N1083" s="23">
        <f>MONTH(Tabla2[[#This Row],[Fecha de creación]])</f>
        <v>10</v>
      </c>
    </row>
    <row r="1084" spans="1:14" ht="15" customHeight="1" x14ac:dyDescent="0.25">
      <c r="A1084" s="26">
        <v>44124.723541666666</v>
      </c>
      <c r="B1084" s="23" t="s">
        <v>100</v>
      </c>
      <c r="C1084" s="23" t="s">
        <v>2421</v>
      </c>
      <c r="D1084" s="23" t="s">
        <v>49</v>
      </c>
      <c r="E1084" s="23" t="s">
        <v>1</v>
      </c>
      <c r="F1084" s="23" t="s">
        <v>7</v>
      </c>
      <c r="G1084" s="23" t="s">
        <v>975</v>
      </c>
      <c r="H1084" s="2" t="s">
        <v>7745</v>
      </c>
      <c r="I1084" s="23" t="s">
        <v>1653</v>
      </c>
      <c r="J1084" s="23"/>
      <c r="K1084" s="23" t="s">
        <v>9712</v>
      </c>
      <c r="L1084" s="23"/>
      <c r="M1084" s="23">
        <f>YEAR(Tabla2[[#This Row],[Fecha de creación]])</f>
        <v>2020</v>
      </c>
      <c r="N1084" s="23">
        <f>MONTH(Tabla2[[#This Row],[Fecha de creación]])</f>
        <v>10</v>
      </c>
    </row>
    <row r="1085" spans="1:14" ht="15" customHeight="1" x14ac:dyDescent="0.25">
      <c r="A1085" s="26">
        <v>44124.727025462962</v>
      </c>
      <c r="B1085" s="23" t="s">
        <v>100</v>
      </c>
      <c r="C1085" s="23" t="s">
        <v>2422</v>
      </c>
      <c r="D1085" s="23" t="s">
        <v>2148</v>
      </c>
      <c r="E1085" s="23" t="s">
        <v>1</v>
      </c>
      <c r="F1085" s="23" t="s">
        <v>22</v>
      </c>
      <c r="G1085" s="23" t="s">
        <v>975</v>
      </c>
      <c r="H1085" s="2" t="s">
        <v>7744</v>
      </c>
      <c r="I1085" s="23" t="s">
        <v>1653</v>
      </c>
      <c r="J1085" s="23"/>
      <c r="K1085" s="23" t="s">
        <v>9712</v>
      </c>
      <c r="L1085" s="23"/>
      <c r="M1085" s="23">
        <f>YEAR(Tabla2[[#This Row],[Fecha de creación]])</f>
        <v>2020</v>
      </c>
      <c r="N1085" s="23">
        <f>MONTH(Tabla2[[#This Row],[Fecha de creación]])</f>
        <v>10</v>
      </c>
    </row>
    <row r="1086" spans="1:14" ht="15" customHeight="1" x14ac:dyDescent="0.25">
      <c r="A1086" s="26">
        <v>44124.729722222219</v>
      </c>
      <c r="B1086" s="23" t="s">
        <v>100</v>
      </c>
      <c r="C1086" s="23" t="s">
        <v>2423</v>
      </c>
      <c r="D1086" s="23" t="s">
        <v>49</v>
      </c>
      <c r="E1086" s="23" t="s">
        <v>1</v>
      </c>
      <c r="F1086" s="23" t="s">
        <v>7</v>
      </c>
      <c r="G1086" s="23" t="s">
        <v>975</v>
      </c>
      <c r="H1086" s="2" t="s">
        <v>7745</v>
      </c>
      <c r="I1086" s="23" t="s">
        <v>1653</v>
      </c>
      <c r="J1086" s="23"/>
      <c r="K1086" s="23" t="s">
        <v>9712</v>
      </c>
      <c r="L1086" s="23"/>
      <c r="M1086" s="23">
        <f>YEAR(Tabla2[[#This Row],[Fecha de creación]])</f>
        <v>2020</v>
      </c>
      <c r="N1086" s="23">
        <f>MONTH(Tabla2[[#This Row],[Fecha de creación]])</f>
        <v>10</v>
      </c>
    </row>
    <row r="1087" spans="1:14" ht="15" customHeight="1" x14ac:dyDescent="0.25">
      <c r="A1087" s="26">
        <v>44124.730578703704</v>
      </c>
      <c r="B1087" s="23" t="s">
        <v>100</v>
      </c>
      <c r="C1087" s="23" t="s">
        <v>2424</v>
      </c>
      <c r="D1087" s="23" t="s">
        <v>1537</v>
      </c>
      <c r="E1087" s="23" t="s">
        <v>1</v>
      </c>
      <c r="F1087" s="23" t="s">
        <v>7</v>
      </c>
      <c r="G1087" s="23" t="s">
        <v>975</v>
      </c>
      <c r="H1087" s="2" t="s">
        <v>7731</v>
      </c>
      <c r="I1087" s="23" t="s">
        <v>1854</v>
      </c>
      <c r="J1087" s="23"/>
      <c r="K1087" s="23" t="s">
        <v>9712</v>
      </c>
      <c r="L1087" s="23"/>
      <c r="M1087" s="23">
        <f>YEAR(Tabla2[[#This Row],[Fecha de creación]])</f>
        <v>2020</v>
      </c>
      <c r="N1087" s="23">
        <f>MONTH(Tabla2[[#This Row],[Fecha de creación]])</f>
        <v>10</v>
      </c>
    </row>
    <row r="1088" spans="1:14" ht="15" customHeight="1" x14ac:dyDescent="0.25">
      <c r="A1088" s="26">
        <v>44124.740277777775</v>
      </c>
      <c r="B1088" s="23" t="s">
        <v>0</v>
      </c>
      <c r="C1088" s="23" t="s">
        <v>2425</v>
      </c>
      <c r="D1088" s="23" t="s">
        <v>49</v>
      </c>
      <c r="E1088" s="23" t="s">
        <v>1</v>
      </c>
      <c r="F1088" s="23" t="s">
        <v>7</v>
      </c>
      <c r="G1088" s="23" t="s">
        <v>975</v>
      </c>
      <c r="H1088" s="2" t="s">
        <v>7745</v>
      </c>
      <c r="I1088" s="23" t="s">
        <v>4</v>
      </c>
      <c r="J1088" s="23"/>
      <c r="K1088" s="23" t="s">
        <v>9712</v>
      </c>
      <c r="L1088" s="23"/>
      <c r="M1088" s="23">
        <f>YEAR(Tabla2[[#This Row],[Fecha de creación]])</f>
        <v>2020</v>
      </c>
      <c r="N1088" s="23">
        <f>MONTH(Tabla2[[#This Row],[Fecha de creación]])</f>
        <v>10</v>
      </c>
    </row>
    <row r="1089" spans="1:14" ht="15" customHeight="1" x14ac:dyDescent="0.25">
      <c r="A1089" s="26">
        <v>44124.743067129632</v>
      </c>
      <c r="B1089" s="23" t="s">
        <v>0</v>
      </c>
      <c r="C1089" s="23" t="s">
        <v>2426</v>
      </c>
      <c r="D1089" s="23" t="s">
        <v>49</v>
      </c>
      <c r="E1089" s="23" t="s">
        <v>1</v>
      </c>
      <c r="F1089" s="23" t="s">
        <v>7</v>
      </c>
      <c r="G1089" s="23" t="s">
        <v>975</v>
      </c>
      <c r="H1089" s="2" t="s">
        <v>7745</v>
      </c>
      <c r="I1089" s="23" t="s">
        <v>4</v>
      </c>
      <c r="J1089" s="23"/>
      <c r="K1089" s="23" t="s">
        <v>9712</v>
      </c>
      <c r="L1089" s="23"/>
      <c r="M1089" s="23">
        <f>YEAR(Tabla2[[#This Row],[Fecha de creación]])</f>
        <v>2020</v>
      </c>
      <c r="N1089" s="23">
        <f>MONTH(Tabla2[[#This Row],[Fecha de creación]])</f>
        <v>10</v>
      </c>
    </row>
    <row r="1090" spans="1:14" ht="15" customHeight="1" x14ac:dyDescent="0.25">
      <c r="A1090" s="26">
        <v>44124.745462962965</v>
      </c>
      <c r="B1090" s="23" t="s">
        <v>0</v>
      </c>
      <c r="C1090" s="23" t="s">
        <v>2427</v>
      </c>
      <c r="D1090" s="23" t="s">
        <v>49</v>
      </c>
      <c r="E1090" s="23" t="s">
        <v>1</v>
      </c>
      <c r="F1090" s="23" t="s">
        <v>7</v>
      </c>
      <c r="G1090" s="23" t="s">
        <v>975</v>
      </c>
      <c r="H1090" s="2" t="s">
        <v>7745</v>
      </c>
      <c r="I1090" s="23" t="s">
        <v>4</v>
      </c>
      <c r="J1090" s="23"/>
      <c r="K1090" s="23" t="s">
        <v>9712</v>
      </c>
      <c r="L1090" s="23"/>
      <c r="M1090" s="23">
        <f>YEAR(Tabla2[[#This Row],[Fecha de creación]])</f>
        <v>2020</v>
      </c>
      <c r="N1090" s="23">
        <f>MONTH(Tabla2[[#This Row],[Fecha de creación]])</f>
        <v>10</v>
      </c>
    </row>
    <row r="1091" spans="1:14" ht="15" customHeight="1" x14ac:dyDescent="0.25">
      <c r="A1091" s="26">
        <v>44124.748356481483</v>
      </c>
      <c r="B1091" s="23" t="s">
        <v>0</v>
      </c>
      <c r="C1091" s="23" t="s">
        <v>2428</v>
      </c>
      <c r="D1091" s="23" t="s">
        <v>49</v>
      </c>
      <c r="E1091" s="23" t="s">
        <v>1</v>
      </c>
      <c r="F1091" s="23" t="s">
        <v>7</v>
      </c>
      <c r="G1091" s="23" t="s">
        <v>975</v>
      </c>
      <c r="H1091" s="2" t="s">
        <v>7745</v>
      </c>
      <c r="I1091" s="23" t="s">
        <v>4</v>
      </c>
      <c r="J1091" s="23"/>
      <c r="K1091" s="23" t="s">
        <v>9712</v>
      </c>
      <c r="L1091" s="23"/>
      <c r="M1091" s="23">
        <f>YEAR(Tabla2[[#This Row],[Fecha de creación]])</f>
        <v>2020</v>
      </c>
      <c r="N1091" s="23">
        <f>MONTH(Tabla2[[#This Row],[Fecha de creación]])</f>
        <v>10</v>
      </c>
    </row>
    <row r="1092" spans="1:14" ht="15" customHeight="1" x14ac:dyDescent="0.25">
      <c r="A1092" s="26">
        <v>44124.755578703705</v>
      </c>
      <c r="B1092" s="23" t="s">
        <v>0</v>
      </c>
      <c r="C1092" s="23" t="s">
        <v>2429</v>
      </c>
      <c r="D1092" s="23" t="s">
        <v>1766</v>
      </c>
      <c r="E1092" s="23" t="s">
        <v>1</v>
      </c>
      <c r="F1092" s="23" t="s">
        <v>7</v>
      </c>
      <c r="G1092" s="23" t="s">
        <v>975</v>
      </c>
      <c r="H1092" s="2" t="s">
        <v>7734</v>
      </c>
      <c r="I1092" s="23" t="s">
        <v>4</v>
      </c>
      <c r="J1092" s="23"/>
      <c r="K1092" s="23" t="s">
        <v>9712</v>
      </c>
      <c r="L1092" s="23"/>
      <c r="M1092" s="23">
        <f>YEAR(Tabla2[[#This Row],[Fecha de creación]])</f>
        <v>2020</v>
      </c>
      <c r="N1092" s="23">
        <f>MONTH(Tabla2[[#This Row],[Fecha de creación]])</f>
        <v>10</v>
      </c>
    </row>
    <row r="1093" spans="1:14" ht="15" customHeight="1" x14ac:dyDescent="0.25">
      <c r="A1093" s="26">
        <v>44124.75854166667</v>
      </c>
      <c r="B1093" s="23" t="s">
        <v>0</v>
      </c>
      <c r="C1093" s="23" t="s">
        <v>2430</v>
      </c>
      <c r="D1093" s="23" t="s">
        <v>1766</v>
      </c>
      <c r="E1093" s="23" t="s">
        <v>1</v>
      </c>
      <c r="F1093" s="23" t="s">
        <v>7</v>
      </c>
      <c r="G1093" s="23" t="s">
        <v>975</v>
      </c>
      <c r="H1093" s="2" t="s">
        <v>7734</v>
      </c>
      <c r="I1093" s="23" t="s">
        <v>4</v>
      </c>
      <c r="J1093" s="23"/>
      <c r="K1093" s="23" t="s">
        <v>9712</v>
      </c>
      <c r="L1093" s="23"/>
      <c r="M1093" s="23">
        <f>YEAR(Tabla2[[#This Row],[Fecha de creación]])</f>
        <v>2020</v>
      </c>
      <c r="N1093" s="23">
        <f>MONTH(Tabla2[[#This Row],[Fecha de creación]])</f>
        <v>10</v>
      </c>
    </row>
    <row r="1094" spans="1:14" ht="15" customHeight="1" x14ac:dyDescent="0.25">
      <c r="A1094" s="26">
        <v>44124.769490740742</v>
      </c>
      <c r="B1094" s="23" t="s">
        <v>0</v>
      </c>
      <c r="C1094" s="23" t="s">
        <v>2431</v>
      </c>
      <c r="D1094" s="23" t="s">
        <v>2148</v>
      </c>
      <c r="E1094" s="23" t="s">
        <v>1</v>
      </c>
      <c r="F1094" s="23" t="s">
        <v>7</v>
      </c>
      <c r="G1094" s="23" t="s">
        <v>975</v>
      </c>
      <c r="H1094" s="2" t="s">
        <v>7744</v>
      </c>
      <c r="I1094" s="23" t="s">
        <v>4</v>
      </c>
      <c r="J1094" s="23"/>
      <c r="K1094" s="23" t="s">
        <v>9712</v>
      </c>
      <c r="L1094" s="23"/>
      <c r="M1094" s="23">
        <f>YEAR(Tabla2[[#This Row],[Fecha de creación]])</f>
        <v>2020</v>
      </c>
      <c r="N1094" s="23">
        <f>MONTH(Tabla2[[#This Row],[Fecha de creación]])</f>
        <v>10</v>
      </c>
    </row>
    <row r="1095" spans="1:14" ht="15" customHeight="1" x14ac:dyDescent="0.25">
      <c r="A1095" s="26">
        <v>44124.779664351852</v>
      </c>
      <c r="B1095" s="23" t="s">
        <v>0</v>
      </c>
      <c r="C1095" s="23" t="s">
        <v>185</v>
      </c>
      <c r="D1095" s="23" t="s">
        <v>186</v>
      </c>
      <c r="E1095" s="23" t="s">
        <v>1</v>
      </c>
      <c r="F1095" s="23" t="s">
        <v>7</v>
      </c>
      <c r="G1095" s="23" t="s">
        <v>3</v>
      </c>
      <c r="H1095" s="2" t="s">
        <v>7734</v>
      </c>
      <c r="I1095" s="23" t="s">
        <v>4</v>
      </c>
      <c r="J1095" s="23"/>
      <c r="K1095" s="23" t="s">
        <v>9712</v>
      </c>
      <c r="L1095" s="23"/>
      <c r="M1095" s="23">
        <f>YEAR(Tabla2[[#This Row],[Fecha de creación]])</f>
        <v>2020</v>
      </c>
      <c r="N1095" s="23">
        <f>MONTH(Tabla2[[#This Row],[Fecha de creación]])</f>
        <v>10</v>
      </c>
    </row>
    <row r="1096" spans="1:14" ht="15" customHeight="1" x14ac:dyDescent="0.25">
      <c r="A1096" s="26">
        <v>44125.370358796295</v>
      </c>
      <c r="B1096" s="23" t="s">
        <v>56</v>
      </c>
      <c r="C1096" s="23" t="s">
        <v>2432</v>
      </c>
      <c r="D1096" s="23" t="s">
        <v>36</v>
      </c>
      <c r="E1096" s="23" t="s">
        <v>1</v>
      </c>
      <c r="F1096" s="23" t="s">
        <v>7</v>
      </c>
      <c r="G1096" s="23" t="s">
        <v>975</v>
      </c>
      <c r="H1096" s="2" t="s">
        <v>7731</v>
      </c>
      <c r="I1096" s="23" t="s">
        <v>1963</v>
      </c>
      <c r="J1096" s="23"/>
      <c r="K1096" s="23" t="s">
        <v>9712</v>
      </c>
      <c r="L1096" s="23"/>
      <c r="M1096" s="23">
        <f>YEAR(Tabla2[[#This Row],[Fecha de creación]])</f>
        <v>2020</v>
      </c>
      <c r="N1096" s="23">
        <f>MONTH(Tabla2[[#This Row],[Fecha de creación]])</f>
        <v>10</v>
      </c>
    </row>
    <row r="1097" spans="1:14" ht="15" customHeight="1" x14ac:dyDescent="0.25">
      <c r="A1097" s="26">
        <v>44125.413310185184</v>
      </c>
      <c r="B1097" s="23" t="s">
        <v>56</v>
      </c>
      <c r="C1097" s="23" t="s">
        <v>2433</v>
      </c>
      <c r="D1097" s="23" t="s">
        <v>131</v>
      </c>
      <c r="E1097" s="23" t="s">
        <v>1</v>
      </c>
      <c r="F1097" s="23" t="s">
        <v>7</v>
      </c>
      <c r="G1097" s="23" t="s">
        <v>975</v>
      </c>
      <c r="H1097" s="2" t="s">
        <v>7728</v>
      </c>
      <c r="I1097" s="23" t="s">
        <v>1963</v>
      </c>
      <c r="J1097" s="23"/>
      <c r="K1097" s="23" t="s">
        <v>9712</v>
      </c>
      <c r="L1097" s="23"/>
      <c r="M1097" s="23">
        <f>YEAR(Tabla2[[#This Row],[Fecha de creación]])</f>
        <v>2020</v>
      </c>
      <c r="N1097" s="23">
        <f>MONTH(Tabla2[[#This Row],[Fecha de creación]])</f>
        <v>10</v>
      </c>
    </row>
    <row r="1098" spans="1:14" ht="15" customHeight="1" x14ac:dyDescent="0.25">
      <c r="A1098" s="26">
        <v>44125.495057870372</v>
      </c>
      <c r="B1098" s="23" t="s">
        <v>0</v>
      </c>
      <c r="C1098" s="23" t="s">
        <v>2434</v>
      </c>
      <c r="D1098" s="23" t="s">
        <v>2435</v>
      </c>
      <c r="E1098" s="23" t="s">
        <v>1</v>
      </c>
      <c r="F1098" s="23" t="s">
        <v>7</v>
      </c>
      <c r="G1098" s="23" t="s">
        <v>975</v>
      </c>
      <c r="H1098" s="2" t="s">
        <v>7757</v>
      </c>
      <c r="I1098" s="23" t="s">
        <v>11</v>
      </c>
      <c r="J1098" s="23"/>
      <c r="K1098" s="23" t="s">
        <v>9536</v>
      </c>
      <c r="L1098" s="23"/>
      <c r="M1098" s="23">
        <f>YEAR(Tabla2[[#This Row],[Fecha de creación]])</f>
        <v>2020</v>
      </c>
      <c r="N1098" s="23">
        <f>MONTH(Tabla2[[#This Row],[Fecha de creación]])</f>
        <v>10</v>
      </c>
    </row>
    <row r="1099" spans="1:14" ht="15" customHeight="1" x14ac:dyDescent="0.25">
      <c r="A1099" s="26">
        <v>44125.498888888891</v>
      </c>
      <c r="B1099" s="23" t="s">
        <v>0</v>
      </c>
      <c r="C1099" s="23" t="s">
        <v>2436</v>
      </c>
      <c r="D1099" s="23" t="s">
        <v>2435</v>
      </c>
      <c r="E1099" s="23" t="s">
        <v>1</v>
      </c>
      <c r="F1099" s="23" t="s">
        <v>7</v>
      </c>
      <c r="G1099" s="23" t="s">
        <v>975</v>
      </c>
      <c r="H1099" s="2" t="s">
        <v>7757</v>
      </c>
      <c r="I1099" s="23" t="s">
        <v>11</v>
      </c>
      <c r="J1099" s="23"/>
      <c r="K1099" s="23" t="s">
        <v>9712</v>
      </c>
      <c r="L1099" s="23"/>
      <c r="M1099" s="23">
        <f>YEAR(Tabla2[[#This Row],[Fecha de creación]])</f>
        <v>2020</v>
      </c>
      <c r="N1099" s="23">
        <f>MONTH(Tabla2[[#This Row],[Fecha de creación]])</f>
        <v>10</v>
      </c>
    </row>
    <row r="1100" spans="1:14" ht="15" customHeight="1" x14ac:dyDescent="0.25">
      <c r="A1100" s="26">
        <v>44125.500798611109</v>
      </c>
      <c r="B1100" s="23" t="s">
        <v>56</v>
      </c>
      <c r="C1100" s="23" t="s">
        <v>187</v>
      </c>
      <c r="D1100" s="23" t="s">
        <v>188</v>
      </c>
      <c r="E1100" s="23" t="s">
        <v>1</v>
      </c>
      <c r="F1100" s="23" t="s">
        <v>2</v>
      </c>
      <c r="G1100" s="23" t="s">
        <v>3</v>
      </c>
      <c r="H1100" s="2" t="s">
        <v>7734</v>
      </c>
      <c r="I1100" s="23" t="s">
        <v>7765</v>
      </c>
      <c r="J1100" s="23"/>
      <c r="K1100" s="23" t="s">
        <v>9536</v>
      </c>
      <c r="L1100" s="23"/>
      <c r="M1100" s="23">
        <f>YEAR(Tabla2[[#This Row],[Fecha de creación]])</f>
        <v>2020</v>
      </c>
      <c r="N1100" s="23">
        <f>MONTH(Tabla2[[#This Row],[Fecha de creación]])</f>
        <v>10</v>
      </c>
    </row>
    <row r="1101" spans="1:14" ht="15" customHeight="1" x14ac:dyDescent="0.25">
      <c r="A1101" s="26">
        <v>44125.519282407404</v>
      </c>
      <c r="B1101" s="23" t="s">
        <v>189</v>
      </c>
      <c r="C1101" s="23" t="s">
        <v>190</v>
      </c>
      <c r="D1101" s="23" t="s">
        <v>191</v>
      </c>
      <c r="E1101" s="23" t="s">
        <v>1</v>
      </c>
      <c r="F1101" s="23" t="s">
        <v>2</v>
      </c>
      <c r="G1101" s="23" t="s">
        <v>3</v>
      </c>
      <c r="H1101" s="2" t="s">
        <v>7731</v>
      </c>
      <c r="I1101" s="23" t="s">
        <v>7766</v>
      </c>
      <c r="J1101" s="23"/>
      <c r="K1101" s="23" t="s">
        <v>9536</v>
      </c>
      <c r="L1101" s="23"/>
      <c r="M1101" s="23">
        <f>YEAR(Tabla2[[#This Row],[Fecha de creación]])</f>
        <v>2020</v>
      </c>
      <c r="N1101" s="23">
        <f>MONTH(Tabla2[[#This Row],[Fecha de creación]])</f>
        <v>10</v>
      </c>
    </row>
    <row r="1102" spans="1:14" ht="15" customHeight="1" x14ac:dyDescent="0.25">
      <c r="A1102" s="26">
        <v>44125.522581018522</v>
      </c>
      <c r="B1102" s="23" t="s">
        <v>0</v>
      </c>
      <c r="C1102" s="23" t="s">
        <v>2437</v>
      </c>
      <c r="D1102" s="23" t="s">
        <v>2438</v>
      </c>
      <c r="E1102" s="23" t="s">
        <v>1</v>
      </c>
      <c r="F1102" s="23" t="s">
        <v>7</v>
      </c>
      <c r="G1102" s="23" t="s">
        <v>975</v>
      </c>
      <c r="H1102" s="2" t="s">
        <v>7744</v>
      </c>
      <c r="I1102" s="23" t="s">
        <v>4</v>
      </c>
      <c r="J1102" s="23"/>
      <c r="K1102" s="23" t="s">
        <v>9712</v>
      </c>
      <c r="L1102" s="23"/>
      <c r="M1102" s="23">
        <f>YEAR(Tabla2[[#This Row],[Fecha de creación]])</f>
        <v>2020</v>
      </c>
      <c r="N1102" s="23">
        <f>MONTH(Tabla2[[#This Row],[Fecha de creación]])</f>
        <v>10</v>
      </c>
    </row>
    <row r="1103" spans="1:14" ht="15" customHeight="1" x14ac:dyDescent="0.25">
      <c r="A1103" s="26">
        <v>44125.629560185182</v>
      </c>
      <c r="B1103" s="23" t="s">
        <v>189</v>
      </c>
      <c r="C1103" s="23" t="s">
        <v>2439</v>
      </c>
      <c r="D1103" s="23" t="s">
        <v>131</v>
      </c>
      <c r="E1103" s="23" t="s">
        <v>1</v>
      </c>
      <c r="F1103" s="23" t="s">
        <v>7</v>
      </c>
      <c r="G1103" s="23" t="s">
        <v>975</v>
      </c>
      <c r="H1103" s="2" t="s">
        <v>7728</v>
      </c>
      <c r="I1103" s="23" t="s">
        <v>1945</v>
      </c>
      <c r="J1103" s="23"/>
      <c r="K1103" s="23" t="s">
        <v>9712</v>
      </c>
      <c r="L1103" s="23"/>
      <c r="M1103" s="23">
        <f>YEAR(Tabla2[[#This Row],[Fecha de creación]])</f>
        <v>2020</v>
      </c>
      <c r="N1103" s="23">
        <f>MONTH(Tabla2[[#This Row],[Fecha de creación]])</f>
        <v>10</v>
      </c>
    </row>
    <row r="1104" spans="1:14" ht="15" customHeight="1" x14ac:dyDescent="0.25">
      <c r="A1104" s="26">
        <v>44125.657210648147</v>
      </c>
      <c r="B1104" s="23" t="s">
        <v>189</v>
      </c>
      <c r="C1104" s="23" t="s">
        <v>2440</v>
      </c>
      <c r="D1104" s="23" t="s">
        <v>131</v>
      </c>
      <c r="E1104" s="23" t="s">
        <v>1</v>
      </c>
      <c r="F1104" s="23" t="s">
        <v>7</v>
      </c>
      <c r="G1104" s="23" t="s">
        <v>975</v>
      </c>
      <c r="H1104" s="2" t="s">
        <v>7728</v>
      </c>
      <c r="I1104" s="23" t="s">
        <v>1945</v>
      </c>
      <c r="J1104" s="23"/>
      <c r="K1104" s="23" t="s">
        <v>9712</v>
      </c>
      <c r="L1104" s="23"/>
      <c r="M1104" s="23">
        <f>YEAR(Tabla2[[#This Row],[Fecha de creación]])</f>
        <v>2020</v>
      </c>
      <c r="N1104" s="23">
        <f>MONTH(Tabla2[[#This Row],[Fecha de creación]])</f>
        <v>10</v>
      </c>
    </row>
    <row r="1105" spans="1:14" ht="15" customHeight="1" x14ac:dyDescent="0.25">
      <c r="A1105" s="26">
        <v>44125.68105324074</v>
      </c>
      <c r="B1105" s="23" t="s">
        <v>19</v>
      </c>
      <c r="C1105" s="23" t="s">
        <v>192</v>
      </c>
      <c r="D1105" s="23" t="s">
        <v>193</v>
      </c>
      <c r="E1105" s="23" t="s">
        <v>1</v>
      </c>
      <c r="F1105" s="23" t="s">
        <v>7</v>
      </c>
      <c r="G1105" s="23" t="s">
        <v>3</v>
      </c>
      <c r="H1105" s="2" t="s">
        <v>7734</v>
      </c>
      <c r="I1105" s="23" t="s">
        <v>23</v>
      </c>
      <c r="J1105" s="23"/>
      <c r="K1105" s="23" t="s">
        <v>9712</v>
      </c>
      <c r="L1105" s="23"/>
      <c r="M1105" s="23">
        <f>YEAR(Tabla2[[#This Row],[Fecha de creación]])</f>
        <v>2020</v>
      </c>
      <c r="N1105" s="23">
        <f>MONTH(Tabla2[[#This Row],[Fecha de creación]])</f>
        <v>10</v>
      </c>
    </row>
    <row r="1106" spans="1:14" ht="15" customHeight="1" x14ac:dyDescent="0.25">
      <c r="A1106" s="26">
        <v>44125.706736111111</v>
      </c>
      <c r="B1106" s="23" t="s">
        <v>19</v>
      </c>
      <c r="C1106" s="23" t="s">
        <v>2441</v>
      </c>
      <c r="D1106" s="23" t="s">
        <v>2442</v>
      </c>
      <c r="E1106" s="23" t="s">
        <v>1</v>
      </c>
      <c r="F1106" s="23" t="s">
        <v>22</v>
      </c>
      <c r="G1106" s="23" t="s">
        <v>975</v>
      </c>
      <c r="H1106" s="2" t="s">
        <v>7728</v>
      </c>
      <c r="I1106" s="23" t="s">
        <v>23</v>
      </c>
      <c r="J1106" s="23"/>
      <c r="K1106" s="23" t="s">
        <v>9712</v>
      </c>
      <c r="L1106" s="23"/>
      <c r="M1106" s="23">
        <f>YEAR(Tabla2[[#This Row],[Fecha de creación]])</f>
        <v>2020</v>
      </c>
      <c r="N1106" s="23">
        <f>MONTH(Tabla2[[#This Row],[Fecha de creación]])</f>
        <v>10</v>
      </c>
    </row>
    <row r="1107" spans="1:14" ht="15" customHeight="1" x14ac:dyDescent="0.25">
      <c r="A1107" s="26">
        <v>44125.709374999999</v>
      </c>
      <c r="B1107" s="23" t="s">
        <v>189</v>
      </c>
      <c r="C1107" s="23" t="s">
        <v>2443</v>
      </c>
      <c r="D1107" s="23" t="s">
        <v>6</v>
      </c>
      <c r="E1107" s="23" t="s">
        <v>1</v>
      </c>
      <c r="F1107" s="23" t="s">
        <v>7</v>
      </c>
      <c r="G1107" s="23" t="s">
        <v>975</v>
      </c>
      <c r="H1107" s="2" t="s">
        <v>7722</v>
      </c>
      <c r="I1107" s="23" t="s">
        <v>1945</v>
      </c>
      <c r="J1107" s="23"/>
      <c r="K1107" s="23" t="s">
        <v>9712</v>
      </c>
      <c r="L1107" s="23"/>
      <c r="M1107" s="23">
        <f>YEAR(Tabla2[[#This Row],[Fecha de creación]])</f>
        <v>2020</v>
      </c>
      <c r="N1107" s="23">
        <f>MONTH(Tabla2[[#This Row],[Fecha de creación]])</f>
        <v>10</v>
      </c>
    </row>
    <row r="1108" spans="1:14" ht="15" customHeight="1" x14ac:dyDescent="0.25">
      <c r="A1108" s="26">
        <v>44125.710312499999</v>
      </c>
      <c r="B1108" s="23" t="s">
        <v>0</v>
      </c>
      <c r="C1108" s="23" t="s">
        <v>2444</v>
      </c>
      <c r="D1108" s="23" t="s">
        <v>719</v>
      </c>
      <c r="E1108" s="23" t="s">
        <v>1</v>
      </c>
      <c r="F1108" s="23" t="s">
        <v>22</v>
      </c>
      <c r="G1108" s="23" t="s">
        <v>975</v>
      </c>
      <c r="H1108" s="2" t="s">
        <v>7722</v>
      </c>
      <c r="I1108" s="23" t="s">
        <v>8</v>
      </c>
      <c r="J1108" s="23"/>
      <c r="K1108" s="23" t="s">
        <v>9712</v>
      </c>
      <c r="L1108" s="23"/>
      <c r="M1108" s="23">
        <f>YEAR(Tabla2[[#This Row],[Fecha de creación]])</f>
        <v>2020</v>
      </c>
      <c r="N1108" s="23">
        <f>MONTH(Tabla2[[#This Row],[Fecha de creación]])</f>
        <v>10</v>
      </c>
    </row>
    <row r="1109" spans="1:14" ht="15" customHeight="1" x14ac:dyDescent="0.25">
      <c r="A1109" s="26">
        <v>44125.7106712963</v>
      </c>
      <c r="B1109" s="23" t="s">
        <v>0</v>
      </c>
      <c r="C1109" s="23" t="s">
        <v>2445</v>
      </c>
      <c r="D1109" s="23" t="s">
        <v>215</v>
      </c>
      <c r="E1109" s="23" t="s">
        <v>1</v>
      </c>
      <c r="F1109" s="23" t="s">
        <v>7</v>
      </c>
      <c r="G1109" s="23" t="s">
        <v>975</v>
      </c>
      <c r="H1109" s="2" t="s">
        <v>7751</v>
      </c>
      <c r="I1109" s="23" t="s">
        <v>4</v>
      </c>
      <c r="J1109" s="23"/>
      <c r="K1109" s="23" t="s">
        <v>9712</v>
      </c>
      <c r="L1109" s="23"/>
      <c r="M1109" s="23">
        <f>YEAR(Tabla2[[#This Row],[Fecha de creación]])</f>
        <v>2020</v>
      </c>
      <c r="N1109" s="23">
        <f>MONTH(Tabla2[[#This Row],[Fecha de creación]])</f>
        <v>10</v>
      </c>
    </row>
    <row r="1110" spans="1:14" ht="15" customHeight="1" x14ac:dyDescent="0.25">
      <c r="A1110" s="26">
        <v>44125.711192129631</v>
      </c>
      <c r="B1110" s="23" t="s">
        <v>19</v>
      </c>
      <c r="C1110" s="23" t="s">
        <v>2446</v>
      </c>
      <c r="D1110" s="23" t="s">
        <v>2447</v>
      </c>
      <c r="E1110" s="23" t="s">
        <v>1</v>
      </c>
      <c r="F1110" s="23" t="s">
        <v>22</v>
      </c>
      <c r="G1110" s="23" t="s">
        <v>975</v>
      </c>
      <c r="H1110" s="2" t="s">
        <v>7745</v>
      </c>
      <c r="I1110" s="23" t="s">
        <v>23</v>
      </c>
      <c r="J1110" s="23"/>
      <c r="K1110" s="23" t="s">
        <v>9712</v>
      </c>
      <c r="L1110" s="23"/>
      <c r="M1110" s="23">
        <f>YEAR(Tabla2[[#This Row],[Fecha de creación]])</f>
        <v>2020</v>
      </c>
      <c r="N1110" s="23">
        <f>MONTH(Tabla2[[#This Row],[Fecha de creación]])</f>
        <v>10</v>
      </c>
    </row>
    <row r="1111" spans="1:14" ht="15" customHeight="1" x14ac:dyDescent="0.25">
      <c r="A1111" s="26">
        <v>44125.715740740743</v>
      </c>
      <c r="B1111" s="23" t="s">
        <v>0</v>
      </c>
      <c r="C1111" s="23" t="s">
        <v>2448</v>
      </c>
      <c r="D1111" s="23" t="s">
        <v>2390</v>
      </c>
      <c r="E1111" s="23" t="s">
        <v>1</v>
      </c>
      <c r="F1111" s="23" t="s">
        <v>7</v>
      </c>
      <c r="G1111" s="23" t="s">
        <v>975</v>
      </c>
      <c r="H1111" s="2" t="s">
        <v>7745</v>
      </c>
      <c r="I1111" s="23" t="s">
        <v>4</v>
      </c>
      <c r="J1111" s="23"/>
      <c r="K1111" s="23" t="s">
        <v>9712</v>
      </c>
      <c r="L1111" s="23"/>
      <c r="M1111" s="23">
        <f>YEAR(Tabla2[[#This Row],[Fecha de creación]])</f>
        <v>2020</v>
      </c>
      <c r="N1111" s="23">
        <f>MONTH(Tabla2[[#This Row],[Fecha de creación]])</f>
        <v>10</v>
      </c>
    </row>
    <row r="1112" spans="1:14" ht="15" customHeight="1" x14ac:dyDescent="0.25">
      <c r="A1112" s="26">
        <v>44125.717233796298</v>
      </c>
      <c r="B1112" s="23" t="s">
        <v>0</v>
      </c>
      <c r="C1112" s="23" t="s">
        <v>194</v>
      </c>
      <c r="D1112" s="23" t="s">
        <v>25</v>
      </c>
      <c r="E1112" s="23" t="s">
        <v>1</v>
      </c>
      <c r="F1112" s="23" t="s">
        <v>7</v>
      </c>
      <c r="G1112" s="23" t="s">
        <v>3</v>
      </c>
      <c r="H1112" s="2" t="s">
        <v>7734</v>
      </c>
      <c r="I1112" s="23" t="s">
        <v>28</v>
      </c>
      <c r="J1112" s="23"/>
      <c r="K1112" s="23" t="s">
        <v>9712</v>
      </c>
      <c r="L1112" s="23"/>
      <c r="M1112" s="23">
        <f>YEAR(Tabla2[[#This Row],[Fecha de creación]])</f>
        <v>2020</v>
      </c>
      <c r="N1112" s="23">
        <f>MONTH(Tabla2[[#This Row],[Fecha de creación]])</f>
        <v>10</v>
      </c>
    </row>
    <row r="1113" spans="1:14" ht="15" customHeight="1" x14ac:dyDescent="0.25">
      <c r="A1113" s="26">
        <v>44125.72724537037</v>
      </c>
      <c r="B1113" s="23" t="s">
        <v>0</v>
      </c>
      <c r="C1113" s="23" t="s">
        <v>2449</v>
      </c>
      <c r="D1113" s="23" t="s">
        <v>2224</v>
      </c>
      <c r="E1113" s="23" t="s">
        <v>1</v>
      </c>
      <c r="F1113" s="23" t="s">
        <v>7</v>
      </c>
      <c r="G1113" s="23" t="s">
        <v>975</v>
      </c>
      <c r="H1113" s="2" t="s">
        <v>7757</v>
      </c>
      <c r="I1113" s="23" t="s">
        <v>8</v>
      </c>
      <c r="J1113" s="23"/>
      <c r="K1113" s="23" t="s">
        <v>9712</v>
      </c>
      <c r="L1113" s="23"/>
      <c r="M1113" s="23">
        <f>YEAR(Tabla2[[#This Row],[Fecha de creación]])</f>
        <v>2020</v>
      </c>
      <c r="N1113" s="23">
        <f>MONTH(Tabla2[[#This Row],[Fecha de creación]])</f>
        <v>10</v>
      </c>
    </row>
    <row r="1114" spans="1:14" ht="15" customHeight="1" x14ac:dyDescent="0.25">
      <c r="A1114" s="26">
        <v>44125.739027777781</v>
      </c>
      <c r="B1114" s="23" t="s">
        <v>0</v>
      </c>
      <c r="C1114" s="23" t="s">
        <v>2450</v>
      </c>
      <c r="D1114" s="23" t="s">
        <v>2451</v>
      </c>
      <c r="E1114" s="23" t="s">
        <v>1</v>
      </c>
      <c r="F1114" s="23" t="s">
        <v>22</v>
      </c>
      <c r="G1114" s="23" t="s">
        <v>975</v>
      </c>
      <c r="H1114" s="2" t="s">
        <v>7745</v>
      </c>
      <c r="I1114" s="23" t="s">
        <v>4</v>
      </c>
      <c r="J1114" s="23"/>
      <c r="K1114" s="23" t="s">
        <v>9712</v>
      </c>
      <c r="L1114" s="23"/>
      <c r="M1114" s="23">
        <f>YEAR(Tabla2[[#This Row],[Fecha de creación]])</f>
        <v>2020</v>
      </c>
      <c r="N1114" s="23">
        <f>MONTH(Tabla2[[#This Row],[Fecha de creación]])</f>
        <v>10</v>
      </c>
    </row>
    <row r="1115" spans="1:14" ht="15" customHeight="1" x14ac:dyDescent="0.25">
      <c r="A1115" s="26">
        <v>44125.743171296293</v>
      </c>
      <c r="B1115" s="23" t="s">
        <v>0</v>
      </c>
      <c r="C1115" s="23" t="s">
        <v>2452</v>
      </c>
      <c r="D1115" s="23" t="s">
        <v>2453</v>
      </c>
      <c r="E1115" s="23" t="s">
        <v>1</v>
      </c>
      <c r="F1115" s="23" t="s">
        <v>22</v>
      </c>
      <c r="G1115" s="23" t="s">
        <v>975</v>
      </c>
      <c r="H1115" s="2" t="s">
        <v>7745</v>
      </c>
      <c r="I1115" s="23" t="s">
        <v>4</v>
      </c>
      <c r="J1115" s="23"/>
      <c r="K1115" s="23" t="s">
        <v>9712</v>
      </c>
      <c r="L1115" s="23"/>
      <c r="M1115" s="23">
        <f>YEAR(Tabla2[[#This Row],[Fecha de creación]])</f>
        <v>2020</v>
      </c>
      <c r="N1115" s="23">
        <f>MONTH(Tabla2[[#This Row],[Fecha de creación]])</f>
        <v>10</v>
      </c>
    </row>
    <row r="1116" spans="1:14" ht="15" customHeight="1" x14ac:dyDescent="0.25">
      <c r="A1116" s="26">
        <v>44125.749675925923</v>
      </c>
      <c r="B1116" s="23" t="s">
        <v>0</v>
      </c>
      <c r="C1116" s="23" t="s">
        <v>2454</v>
      </c>
      <c r="D1116" s="23" t="s">
        <v>2455</v>
      </c>
      <c r="E1116" s="23" t="s">
        <v>1</v>
      </c>
      <c r="F1116" s="23" t="s">
        <v>7</v>
      </c>
      <c r="G1116" s="23" t="s">
        <v>975</v>
      </c>
      <c r="H1116" s="2" t="s">
        <v>7745</v>
      </c>
      <c r="I1116" s="23" t="s">
        <v>4</v>
      </c>
      <c r="J1116" s="23"/>
      <c r="K1116" s="23" t="s">
        <v>9712</v>
      </c>
      <c r="L1116" s="23"/>
      <c r="M1116" s="23">
        <f>YEAR(Tabla2[[#This Row],[Fecha de creación]])</f>
        <v>2020</v>
      </c>
      <c r="N1116" s="23">
        <f>MONTH(Tabla2[[#This Row],[Fecha de creación]])</f>
        <v>10</v>
      </c>
    </row>
    <row r="1117" spans="1:14" ht="15" customHeight="1" x14ac:dyDescent="0.25">
      <c r="A1117" s="26">
        <v>44125.756689814814</v>
      </c>
      <c r="B1117" s="23" t="s">
        <v>0</v>
      </c>
      <c r="C1117" s="23" t="s">
        <v>2456</v>
      </c>
      <c r="D1117" s="23" t="s">
        <v>2457</v>
      </c>
      <c r="E1117" s="23" t="s">
        <v>1</v>
      </c>
      <c r="F1117" s="23" t="s">
        <v>22</v>
      </c>
      <c r="G1117" s="23" t="s">
        <v>975</v>
      </c>
      <c r="H1117" s="2" t="s">
        <v>7744</v>
      </c>
      <c r="I1117" s="23" t="s">
        <v>4</v>
      </c>
      <c r="J1117" s="23"/>
      <c r="K1117" s="23" t="s">
        <v>9712</v>
      </c>
      <c r="L1117" s="23"/>
      <c r="M1117" s="23">
        <f>YEAR(Tabla2[[#This Row],[Fecha de creación]])</f>
        <v>2020</v>
      </c>
      <c r="N1117" s="23">
        <f>MONTH(Tabla2[[#This Row],[Fecha de creación]])</f>
        <v>10</v>
      </c>
    </row>
    <row r="1118" spans="1:14" ht="15" customHeight="1" x14ac:dyDescent="0.25">
      <c r="A1118" s="26">
        <v>44125.76494212963</v>
      </c>
      <c r="B1118" s="23" t="s">
        <v>0</v>
      </c>
      <c r="C1118" s="23" t="s">
        <v>2458</v>
      </c>
      <c r="D1118" s="23" t="s">
        <v>1031</v>
      </c>
      <c r="E1118" s="23" t="s">
        <v>1</v>
      </c>
      <c r="F1118" s="23" t="s">
        <v>22</v>
      </c>
      <c r="G1118" s="23" t="s">
        <v>975</v>
      </c>
      <c r="H1118" s="2" t="s">
        <v>7726</v>
      </c>
      <c r="I1118" s="23" t="s">
        <v>4</v>
      </c>
      <c r="J1118" s="23"/>
      <c r="K1118" s="23" t="s">
        <v>9712</v>
      </c>
      <c r="L1118" s="23"/>
      <c r="M1118" s="23">
        <f>YEAR(Tabla2[[#This Row],[Fecha de creación]])</f>
        <v>2020</v>
      </c>
      <c r="N1118" s="23">
        <f>MONTH(Tabla2[[#This Row],[Fecha de creación]])</f>
        <v>10</v>
      </c>
    </row>
    <row r="1119" spans="1:14" ht="15" customHeight="1" x14ac:dyDescent="0.25">
      <c r="A1119" s="26">
        <v>44125.771319444444</v>
      </c>
      <c r="B1119" s="23" t="s">
        <v>100</v>
      </c>
      <c r="C1119" s="23" t="s">
        <v>2459</v>
      </c>
      <c r="D1119" s="23" t="s">
        <v>2460</v>
      </c>
      <c r="E1119" s="23" t="s">
        <v>1</v>
      </c>
      <c r="F1119" s="23" t="s">
        <v>7</v>
      </c>
      <c r="G1119" s="23" t="s">
        <v>975</v>
      </c>
      <c r="H1119" s="2" t="s">
        <v>7745</v>
      </c>
      <c r="I1119" s="23" t="s">
        <v>1653</v>
      </c>
      <c r="J1119" s="23"/>
      <c r="K1119" s="23" t="s">
        <v>9712</v>
      </c>
      <c r="L1119" s="23"/>
      <c r="M1119" s="23">
        <f>YEAR(Tabla2[[#This Row],[Fecha de creación]])</f>
        <v>2020</v>
      </c>
      <c r="N1119" s="23">
        <f>MONTH(Tabla2[[#This Row],[Fecha de creación]])</f>
        <v>10</v>
      </c>
    </row>
    <row r="1120" spans="1:14" ht="15" customHeight="1" x14ac:dyDescent="0.25">
      <c r="A1120" s="26">
        <v>44126.414166666669</v>
      </c>
      <c r="B1120" s="23" t="s">
        <v>0</v>
      </c>
      <c r="C1120" s="23" t="s">
        <v>195</v>
      </c>
      <c r="D1120" s="23" t="s">
        <v>186</v>
      </c>
      <c r="E1120" s="23" t="s">
        <v>1</v>
      </c>
      <c r="F1120" s="23" t="s">
        <v>7</v>
      </c>
      <c r="G1120" s="23" t="s">
        <v>3</v>
      </c>
      <c r="H1120" s="2" t="s">
        <v>7745</v>
      </c>
      <c r="I1120" s="23" t="s">
        <v>4</v>
      </c>
      <c r="J1120" s="23"/>
      <c r="K1120" s="23" t="s">
        <v>9712</v>
      </c>
      <c r="L1120" s="23"/>
      <c r="M1120" s="23">
        <f>YEAR(Tabla2[[#This Row],[Fecha de creación]])</f>
        <v>2020</v>
      </c>
      <c r="N1120" s="23">
        <f>MONTH(Tabla2[[#This Row],[Fecha de creación]])</f>
        <v>10</v>
      </c>
    </row>
    <row r="1121" spans="1:14" ht="15" customHeight="1" x14ac:dyDescent="0.25">
      <c r="A1121" s="26">
        <v>44126.418819444443</v>
      </c>
      <c r="B1121" s="23" t="s">
        <v>0</v>
      </c>
      <c r="C1121" s="23" t="s">
        <v>196</v>
      </c>
      <c r="D1121" s="23" t="s">
        <v>197</v>
      </c>
      <c r="E1121" s="23" t="s">
        <v>1</v>
      </c>
      <c r="F1121" s="23" t="s">
        <v>7</v>
      </c>
      <c r="G1121" s="23" t="s">
        <v>3</v>
      </c>
      <c r="H1121" s="2" t="s">
        <v>7745</v>
      </c>
      <c r="I1121" s="23" t="s">
        <v>4</v>
      </c>
      <c r="J1121" s="23"/>
      <c r="K1121" s="23" t="s">
        <v>9712</v>
      </c>
      <c r="L1121" s="23"/>
      <c r="M1121" s="23">
        <f>YEAR(Tabla2[[#This Row],[Fecha de creación]])</f>
        <v>2020</v>
      </c>
      <c r="N1121" s="23">
        <f>MONTH(Tabla2[[#This Row],[Fecha de creación]])</f>
        <v>10</v>
      </c>
    </row>
    <row r="1122" spans="1:14" ht="15" customHeight="1" x14ac:dyDescent="0.25">
      <c r="A1122" s="26">
        <v>44126.433310185188</v>
      </c>
      <c r="B1122" s="23" t="s">
        <v>0</v>
      </c>
      <c r="C1122" s="23" t="s">
        <v>2461</v>
      </c>
      <c r="D1122" s="23" t="s">
        <v>2462</v>
      </c>
      <c r="E1122" s="23" t="s">
        <v>1</v>
      </c>
      <c r="F1122" s="23" t="s">
        <v>22</v>
      </c>
      <c r="G1122" s="23" t="s">
        <v>975</v>
      </c>
      <c r="H1122" s="2" t="s">
        <v>7744</v>
      </c>
      <c r="I1122" s="23" t="s">
        <v>4</v>
      </c>
      <c r="J1122" s="23"/>
      <c r="K1122" s="23" t="s">
        <v>9712</v>
      </c>
      <c r="L1122" s="23"/>
      <c r="M1122" s="23">
        <f>YEAR(Tabla2[[#This Row],[Fecha de creación]])</f>
        <v>2020</v>
      </c>
      <c r="N1122" s="23">
        <f>MONTH(Tabla2[[#This Row],[Fecha de creación]])</f>
        <v>10</v>
      </c>
    </row>
    <row r="1123" spans="1:14" ht="15" customHeight="1" x14ac:dyDescent="0.25">
      <c r="A1123" s="26">
        <v>44126.433483796296</v>
      </c>
      <c r="B1123" s="23" t="s">
        <v>0</v>
      </c>
      <c r="C1123" s="23" t="s">
        <v>198</v>
      </c>
      <c r="D1123" s="23" t="s">
        <v>170</v>
      </c>
      <c r="E1123" s="23" t="s">
        <v>1</v>
      </c>
      <c r="F1123" s="23" t="s">
        <v>2</v>
      </c>
      <c r="G1123" s="23" t="s">
        <v>3</v>
      </c>
      <c r="H1123" s="2" t="s">
        <v>7745</v>
      </c>
      <c r="I1123" s="23" t="s">
        <v>7749</v>
      </c>
      <c r="J1123" s="23"/>
      <c r="K1123" s="23" t="s">
        <v>9712</v>
      </c>
      <c r="L1123" s="23"/>
      <c r="M1123" s="23">
        <f>YEAR(Tabla2[[#This Row],[Fecha de creación]])</f>
        <v>2020</v>
      </c>
      <c r="N1123" s="23">
        <f>MONTH(Tabla2[[#This Row],[Fecha de creación]])</f>
        <v>10</v>
      </c>
    </row>
    <row r="1124" spans="1:14" ht="15" customHeight="1" x14ac:dyDescent="0.25">
      <c r="A1124" s="26">
        <v>44126.445891203701</v>
      </c>
      <c r="B1124" s="23" t="s">
        <v>100</v>
      </c>
      <c r="C1124" s="23" t="s">
        <v>2463</v>
      </c>
      <c r="D1124" s="23" t="s">
        <v>1029</v>
      </c>
      <c r="E1124" s="23" t="s">
        <v>1</v>
      </c>
      <c r="F1124" s="23" t="s">
        <v>7</v>
      </c>
      <c r="G1124" s="23" t="s">
        <v>975</v>
      </c>
      <c r="H1124" s="2" t="s">
        <v>7730</v>
      </c>
      <c r="I1124" s="23" t="s">
        <v>1653</v>
      </c>
      <c r="J1124" s="23"/>
      <c r="K1124" s="23" t="s">
        <v>9712</v>
      </c>
      <c r="L1124" s="23"/>
      <c r="M1124" s="23">
        <f>YEAR(Tabla2[[#This Row],[Fecha de creación]])</f>
        <v>2020</v>
      </c>
      <c r="N1124" s="23">
        <f>MONTH(Tabla2[[#This Row],[Fecha de creación]])</f>
        <v>10</v>
      </c>
    </row>
    <row r="1125" spans="1:14" ht="15" customHeight="1" x14ac:dyDescent="0.25">
      <c r="A1125" s="26">
        <v>44126.448541666665</v>
      </c>
      <c r="B1125" s="23" t="s">
        <v>100</v>
      </c>
      <c r="C1125" s="23" t="s">
        <v>2464</v>
      </c>
      <c r="D1125" s="23" t="s">
        <v>1029</v>
      </c>
      <c r="E1125" s="23" t="s">
        <v>1</v>
      </c>
      <c r="F1125" s="23" t="s">
        <v>7</v>
      </c>
      <c r="G1125" s="23" t="s">
        <v>975</v>
      </c>
      <c r="H1125" s="2" t="s">
        <v>7730</v>
      </c>
      <c r="I1125" s="23" t="s">
        <v>1653</v>
      </c>
      <c r="J1125" s="23"/>
      <c r="K1125" s="23" t="s">
        <v>9712</v>
      </c>
      <c r="L1125" s="23"/>
      <c r="M1125" s="23">
        <f>YEAR(Tabla2[[#This Row],[Fecha de creación]])</f>
        <v>2020</v>
      </c>
      <c r="N1125" s="23">
        <f>MONTH(Tabla2[[#This Row],[Fecha de creación]])</f>
        <v>10</v>
      </c>
    </row>
    <row r="1126" spans="1:14" ht="15" customHeight="1" x14ac:dyDescent="0.25">
      <c r="A1126" s="26">
        <v>44126.470011574071</v>
      </c>
      <c r="B1126" s="23" t="s">
        <v>100</v>
      </c>
      <c r="C1126" s="23" t="s">
        <v>2465</v>
      </c>
      <c r="D1126" s="23" t="s">
        <v>2260</v>
      </c>
      <c r="E1126" s="23" t="s">
        <v>1</v>
      </c>
      <c r="F1126" s="23" t="s">
        <v>7</v>
      </c>
      <c r="G1126" s="23" t="s">
        <v>975</v>
      </c>
      <c r="H1126" s="2" t="s">
        <v>7745</v>
      </c>
      <c r="I1126" s="23" t="s">
        <v>1653</v>
      </c>
      <c r="J1126" s="23"/>
      <c r="K1126" s="23" t="s">
        <v>9712</v>
      </c>
      <c r="L1126" s="23"/>
      <c r="M1126" s="23">
        <f>YEAR(Tabla2[[#This Row],[Fecha de creación]])</f>
        <v>2020</v>
      </c>
      <c r="N1126" s="23">
        <f>MONTH(Tabla2[[#This Row],[Fecha de creación]])</f>
        <v>10</v>
      </c>
    </row>
    <row r="1127" spans="1:14" ht="15" customHeight="1" x14ac:dyDescent="0.25">
      <c r="A1127" s="26">
        <v>44126.478125000001</v>
      </c>
      <c r="B1127" s="23" t="s">
        <v>0</v>
      </c>
      <c r="C1127" s="23" t="s">
        <v>2466</v>
      </c>
      <c r="D1127" s="23" t="s">
        <v>2260</v>
      </c>
      <c r="E1127" s="23" t="s">
        <v>1</v>
      </c>
      <c r="F1127" s="23" t="s">
        <v>7</v>
      </c>
      <c r="G1127" s="23" t="s">
        <v>975</v>
      </c>
      <c r="H1127" s="2" t="s">
        <v>7745</v>
      </c>
      <c r="I1127" s="23" t="s">
        <v>4</v>
      </c>
      <c r="J1127" s="23"/>
      <c r="K1127" s="23" t="s">
        <v>9712</v>
      </c>
      <c r="L1127" s="23"/>
      <c r="M1127" s="23">
        <f>YEAR(Tabla2[[#This Row],[Fecha de creación]])</f>
        <v>2020</v>
      </c>
      <c r="N1127" s="23">
        <f>MONTH(Tabla2[[#This Row],[Fecha de creación]])</f>
        <v>10</v>
      </c>
    </row>
    <row r="1128" spans="1:14" ht="15" customHeight="1" x14ac:dyDescent="0.25">
      <c r="A1128" s="26">
        <v>44126.541446759256</v>
      </c>
      <c r="B1128" s="23" t="s">
        <v>0</v>
      </c>
      <c r="C1128" s="23" t="s">
        <v>2467</v>
      </c>
      <c r="D1128" s="23" t="s">
        <v>2381</v>
      </c>
      <c r="E1128" s="23" t="s">
        <v>1</v>
      </c>
      <c r="F1128" s="23" t="s">
        <v>7</v>
      </c>
      <c r="G1128" s="23" t="s">
        <v>975</v>
      </c>
      <c r="H1128" s="2" t="s">
        <v>7734</v>
      </c>
      <c r="I1128" s="23" t="s">
        <v>8</v>
      </c>
      <c r="J1128" s="23"/>
      <c r="K1128" s="23" t="s">
        <v>9712</v>
      </c>
      <c r="L1128" s="23"/>
      <c r="M1128" s="23">
        <f>YEAR(Tabla2[[#This Row],[Fecha de creación]])</f>
        <v>2020</v>
      </c>
      <c r="N1128" s="23">
        <f>MONTH(Tabla2[[#This Row],[Fecha de creación]])</f>
        <v>10</v>
      </c>
    </row>
    <row r="1129" spans="1:14" ht="15" customHeight="1" x14ac:dyDescent="0.25">
      <c r="A1129" s="26">
        <v>44126.648009259261</v>
      </c>
      <c r="B1129" s="23" t="s">
        <v>0</v>
      </c>
      <c r="C1129" s="23" t="s">
        <v>2468</v>
      </c>
      <c r="D1129" s="23" t="s">
        <v>2224</v>
      </c>
      <c r="E1129" s="23" t="s">
        <v>1</v>
      </c>
      <c r="F1129" s="23" t="s">
        <v>7</v>
      </c>
      <c r="G1129" s="23" t="s">
        <v>975</v>
      </c>
      <c r="H1129" s="2" t="s">
        <v>7757</v>
      </c>
      <c r="I1129" s="23" t="s">
        <v>8</v>
      </c>
      <c r="J1129" s="23"/>
      <c r="K1129" s="23" t="s">
        <v>9712</v>
      </c>
      <c r="L1129" s="23"/>
      <c r="M1129" s="23">
        <f>YEAR(Tabla2[[#This Row],[Fecha de creación]])</f>
        <v>2020</v>
      </c>
      <c r="N1129" s="23">
        <f>MONTH(Tabla2[[#This Row],[Fecha de creación]])</f>
        <v>10</v>
      </c>
    </row>
    <row r="1130" spans="1:14" ht="15" customHeight="1" x14ac:dyDescent="0.25">
      <c r="A1130" s="26">
        <v>44126.675752314812</v>
      </c>
      <c r="B1130" s="23" t="s">
        <v>0</v>
      </c>
      <c r="C1130" s="23" t="s">
        <v>2469</v>
      </c>
      <c r="D1130" s="23" t="s">
        <v>1537</v>
      </c>
      <c r="E1130" s="23" t="s">
        <v>1</v>
      </c>
      <c r="F1130" s="23" t="s">
        <v>7</v>
      </c>
      <c r="G1130" s="23" t="s">
        <v>975</v>
      </c>
      <c r="H1130" s="2" t="s">
        <v>7731</v>
      </c>
      <c r="I1130" s="23" t="s">
        <v>8</v>
      </c>
      <c r="J1130" s="23"/>
      <c r="K1130" s="23" t="s">
        <v>9712</v>
      </c>
      <c r="L1130" s="23"/>
      <c r="M1130" s="23">
        <f>YEAR(Tabla2[[#This Row],[Fecha de creación]])</f>
        <v>2020</v>
      </c>
      <c r="N1130" s="23">
        <f>MONTH(Tabla2[[#This Row],[Fecha de creación]])</f>
        <v>10</v>
      </c>
    </row>
    <row r="1131" spans="1:14" ht="15" customHeight="1" x14ac:dyDescent="0.25">
      <c r="A1131" s="26">
        <v>44126.687407407408</v>
      </c>
      <c r="B1131" s="23" t="s">
        <v>100</v>
      </c>
      <c r="C1131" s="23" t="s">
        <v>2470</v>
      </c>
      <c r="D1131" s="23" t="s">
        <v>131</v>
      </c>
      <c r="E1131" s="23" t="s">
        <v>1</v>
      </c>
      <c r="F1131" s="23" t="s">
        <v>7</v>
      </c>
      <c r="G1131" s="23" t="s">
        <v>975</v>
      </c>
      <c r="H1131" s="2" t="s">
        <v>7728</v>
      </c>
      <c r="I1131" s="23" t="s">
        <v>1854</v>
      </c>
      <c r="J1131" s="23"/>
      <c r="K1131" s="23" t="s">
        <v>9712</v>
      </c>
      <c r="L1131" s="23"/>
      <c r="M1131" s="23">
        <f>YEAR(Tabla2[[#This Row],[Fecha de creación]])</f>
        <v>2020</v>
      </c>
      <c r="N1131" s="23">
        <f>MONTH(Tabla2[[#This Row],[Fecha de creación]])</f>
        <v>10</v>
      </c>
    </row>
    <row r="1132" spans="1:14" ht="15" customHeight="1" x14ac:dyDescent="0.25">
      <c r="A1132" s="26">
        <v>44126.709363425929</v>
      </c>
      <c r="B1132" s="23" t="s">
        <v>100</v>
      </c>
      <c r="C1132" s="23" t="s">
        <v>2471</v>
      </c>
      <c r="D1132" s="23" t="s">
        <v>1766</v>
      </c>
      <c r="E1132" s="23" t="s">
        <v>1</v>
      </c>
      <c r="F1132" s="23" t="s">
        <v>7</v>
      </c>
      <c r="G1132" s="23" t="s">
        <v>975</v>
      </c>
      <c r="H1132" s="2" t="s">
        <v>7734</v>
      </c>
      <c r="I1132" s="23" t="s">
        <v>1653</v>
      </c>
      <c r="J1132" s="23"/>
      <c r="K1132" s="23" t="s">
        <v>9712</v>
      </c>
      <c r="L1132" s="23"/>
      <c r="M1132" s="23">
        <f>YEAR(Tabla2[[#This Row],[Fecha de creación]])</f>
        <v>2020</v>
      </c>
      <c r="N1132" s="23">
        <f>MONTH(Tabla2[[#This Row],[Fecha de creación]])</f>
        <v>10</v>
      </c>
    </row>
    <row r="1133" spans="1:14" ht="15" customHeight="1" x14ac:dyDescent="0.25">
      <c r="A1133" s="26">
        <v>44126.715231481481</v>
      </c>
      <c r="B1133" s="23" t="s">
        <v>0</v>
      </c>
      <c r="C1133" s="23" t="s">
        <v>2472</v>
      </c>
      <c r="D1133" s="23" t="s">
        <v>49</v>
      </c>
      <c r="E1133" s="23" t="s">
        <v>1</v>
      </c>
      <c r="F1133" s="23" t="s">
        <v>7</v>
      </c>
      <c r="G1133" s="23" t="s">
        <v>975</v>
      </c>
      <c r="H1133" s="2" t="s">
        <v>7745</v>
      </c>
      <c r="I1133" s="23" t="s">
        <v>4</v>
      </c>
      <c r="J1133" s="23"/>
      <c r="K1133" s="23" t="s">
        <v>9712</v>
      </c>
      <c r="L1133" s="23"/>
      <c r="M1133" s="23">
        <f>YEAR(Tabla2[[#This Row],[Fecha de creación]])</f>
        <v>2020</v>
      </c>
      <c r="N1133" s="23">
        <f>MONTH(Tabla2[[#This Row],[Fecha de creación]])</f>
        <v>10</v>
      </c>
    </row>
    <row r="1134" spans="1:14" ht="15" customHeight="1" x14ac:dyDescent="0.25">
      <c r="A1134" s="26">
        <v>44126.725138888891</v>
      </c>
      <c r="B1134" s="23" t="s">
        <v>0</v>
      </c>
      <c r="C1134" s="23" t="s">
        <v>2473</v>
      </c>
      <c r="D1134" s="23" t="s">
        <v>49</v>
      </c>
      <c r="E1134" s="23" t="s">
        <v>1</v>
      </c>
      <c r="F1134" s="23" t="s">
        <v>7</v>
      </c>
      <c r="G1134" s="23" t="s">
        <v>975</v>
      </c>
      <c r="H1134" s="2" t="s">
        <v>7745</v>
      </c>
      <c r="I1134" s="23" t="s">
        <v>4</v>
      </c>
      <c r="J1134" s="23"/>
      <c r="K1134" s="23" t="s">
        <v>9712</v>
      </c>
      <c r="L1134" s="23"/>
      <c r="M1134" s="23">
        <f>YEAR(Tabla2[[#This Row],[Fecha de creación]])</f>
        <v>2020</v>
      </c>
      <c r="N1134" s="23">
        <f>MONTH(Tabla2[[#This Row],[Fecha de creación]])</f>
        <v>10</v>
      </c>
    </row>
    <row r="1135" spans="1:14" ht="15" customHeight="1" x14ac:dyDescent="0.25">
      <c r="A1135" s="26">
        <v>44126.750416666669</v>
      </c>
      <c r="B1135" s="23" t="s">
        <v>100</v>
      </c>
      <c r="C1135" s="23" t="s">
        <v>2474</v>
      </c>
      <c r="D1135" s="23" t="s">
        <v>2475</v>
      </c>
      <c r="E1135" s="23" t="s">
        <v>1</v>
      </c>
      <c r="F1135" s="23" t="s">
        <v>22</v>
      </c>
      <c r="G1135" s="23" t="s">
        <v>975</v>
      </c>
      <c r="H1135" s="2" t="s">
        <v>7745</v>
      </c>
      <c r="I1135" s="23" t="s">
        <v>1653</v>
      </c>
      <c r="J1135" s="23"/>
      <c r="K1135" s="23" t="s">
        <v>9712</v>
      </c>
      <c r="L1135" s="23"/>
      <c r="M1135" s="23">
        <f>YEAR(Tabla2[[#This Row],[Fecha de creación]])</f>
        <v>2020</v>
      </c>
      <c r="N1135" s="23">
        <f>MONTH(Tabla2[[#This Row],[Fecha de creación]])</f>
        <v>10</v>
      </c>
    </row>
    <row r="1136" spans="1:14" ht="15" customHeight="1" x14ac:dyDescent="0.25">
      <c r="A1136" s="26">
        <v>44126.768518518518</v>
      </c>
      <c r="B1136" s="23" t="s">
        <v>100</v>
      </c>
      <c r="C1136" s="23" t="s">
        <v>2476</v>
      </c>
      <c r="D1136" s="23" t="s">
        <v>1852</v>
      </c>
      <c r="E1136" s="23" t="s">
        <v>1</v>
      </c>
      <c r="F1136" s="23" t="s">
        <v>22</v>
      </c>
      <c r="G1136" s="23" t="s">
        <v>975</v>
      </c>
      <c r="H1136" s="2" t="s">
        <v>7745</v>
      </c>
      <c r="I1136" s="23" t="s">
        <v>1653</v>
      </c>
      <c r="J1136" s="23"/>
      <c r="K1136" s="23" t="s">
        <v>9712</v>
      </c>
      <c r="L1136" s="23"/>
      <c r="M1136" s="23">
        <f>YEAR(Tabla2[[#This Row],[Fecha de creación]])</f>
        <v>2020</v>
      </c>
      <c r="N1136" s="23">
        <f>MONTH(Tabla2[[#This Row],[Fecha de creación]])</f>
        <v>10</v>
      </c>
    </row>
    <row r="1137" spans="1:14" ht="15" customHeight="1" x14ac:dyDescent="0.25">
      <c r="A1137" s="26">
        <v>44126.771168981482</v>
      </c>
      <c r="B1137" s="23" t="s">
        <v>100</v>
      </c>
      <c r="C1137" s="23" t="s">
        <v>2477</v>
      </c>
      <c r="D1137" s="23" t="s">
        <v>2478</v>
      </c>
      <c r="E1137" s="23" t="s">
        <v>1</v>
      </c>
      <c r="F1137" s="23" t="s">
        <v>22</v>
      </c>
      <c r="G1137" s="23" t="s">
        <v>975</v>
      </c>
      <c r="H1137" s="2" t="s">
        <v>7745</v>
      </c>
      <c r="I1137" s="23" t="s">
        <v>1653</v>
      </c>
      <c r="J1137" s="23"/>
      <c r="K1137" s="23" t="s">
        <v>9712</v>
      </c>
      <c r="L1137" s="23"/>
      <c r="M1137" s="23">
        <f>YEAR(Tabla2[[#This Row],[Fecha de creación]])</f>
        <v>2020</v>
      </c>
      <c r="N1137" s="23">
        <f>MONTH(Tabla2[[#This Row],[Fecha de creación]])</f>
        <v>10</v>
      </c>
    </row>
    <row r="1138" spans="1:14" ht="15" customHeight="1" x14ac:dyDescent="0.25">
      <c r="A1138" s="26">
        <v>44126.774409722224</v>
      </c>
      <c r="B1138" s="23" t="s">
        <v>0</v>
      </c>
      <c r="C1138" s="23" t="s">
        <v>2479</v>
      </c>
      <c r="D1138" s="23" t="s">
        <v>1942</v>
      </c>
      <c r="E1138" s="23" t="s">
        <v>1</v>
      </c>
      <c r="F1138" s="23" t="s">
        <v>7</v>
      </c>
      <c r="G1138" s="23" t="s">
        <v>975</v>
      </c>
      <c r="H1138" s="2" t="s">
        <v>7745</v>
      </c>
      <c r="I1138" s="23" t="s">
        <v>4</v>
      </c>
      <c r="J1138" s="23"/>
      <c r="K1138" s="23" t="s">
        <v>9712</v>
      </c>
      <c r="L1138" s="23"/>
      <c r="M1138" s="23">
        <f>YEAR(Tabla2[[#This Row],[Fecha de creación]])</f>
        <v>2020</v>
      </c>
      <c r="N1138" s="23">
        <f>MONTH(Tabla2[[#This Row],[Fecha de creación]])</f>
        <v>10</v>
      </c>
    </row>
    <row r="1139" spans="1:14" ht="15" customHeight="1" x14ac:dyDescent="0.25">
      <c r="A1139" s="26">
        <v>44127.419189814813</v>
      </c>
      <c r="B1139" s="23" t="s">
        <v>0</v>
      </c>
      <c r="C1139" s="23" t="s">
        <v>2480</v>
      </c>
      <c r="D1139" s="23" t="s">
        <v>1052</v>
      </c>
      <c r="E1139" s="23" t="s">
        <v>1</v>
      </c>
      <c r="F1139" s="23" t="s">
        <v>7</v>
      </c>
      <c r="G1139" s="23" t="s">
        <v>975</v>
      </c>
      <c r="H1139" s="2" t="s">
        <v>7737</v>
      </c>
      <c r="I1139" s="23" t="s">
        <v>43</v>
      </c>
      <c r="J1139" s="23"/>
      <c r="K1139" s="23" t="s">
        <v>9712</v>
      </c>
      <c r="L1139" s="23"/>
      <c r="M1139" s="23">
        <f>YEAR(Tabla2[[#This Row],[Fecha de creación]])</f>
        <v>2020</v>
      </c>
      <c r="N1139" s="23">
        <f>MONTH(Tabla2[[#This Row],[Fecha de creación]])</f>
        <v>10</v>
      </c>
    </row>
    <row r="1140" spans="1:14" ht="15" customHeight="1" x14ac:dyDescent="0.25">
      <c r="A1140" s="26">
        <v>44127.431689814817</v>
      </c>
      <c r="B1140" s="23" t="s">
        <v>0</v>
      </c>
      <c r="C1140" s="23" t="s">
        <v>2481</v>
      </c>
      <c r="D1140" s="23" t="s">
        <v>275</v>
      </c>
      <c r="E1140" s="23" t="s">
        <v>1</v>
      </c>
      <c r="F1140" s="23" t="s">
        <v>7</v>
      </c>
      <c r="G1140" s="23" t="s">
        <v>975</v>
      </c>
      <c r="H1140" s="2" t="s">
        <v>7722</v>
      </c>
      <c r="I1140" s="23" t="s">
        <v>43</v>
      </c>
      <c r="J1140" s="23"/>
      <c r="K1140" s="23" t="s">
        <v>9712</v>
      </c>
      <c r="L1140" s="23"/>
      <c r="M1140" s="23">
        <f>YEAR(Tabla2[[#This Row],[Fecha de creación]])</f>
        <v>2020</v>
      </c>
      <c r="N1140" s="23">
        <f>MONTH(Tabla2[[#This Row],[Fecha de creación]])</f>
        <v>10</v>
      </c>
    </row>
    <row r="1141" spans="1:14" ht="15" customHeight="1" x14ac:dyDescent="0.25">
      <c r="A1141" s="26">
        <v>44127.438622685186</v>
      </c>
      <c r="B1141" s="23" t="s">
        <v>0</v>
      </c>
      <c r="C1141" s="23" t="s">
        <v>2482</v>
      </c>
      <c r="D1141" s="23" t="s">
        <v>275</v>
      </c>
      <c r="E1141" s="23" t="s">
        <v>1</v>
      </c>
      <c r="F1141" s="23" t="s">
        <v>7</v>
      </c>
      <c r="G1141" s="23" t="s">
        <v>975</v>
      </c>
      <c r="H1141" s="2" t="s">
        <v>7722</v>
      </c>
      <c r="I1141" s="23" t="s">
        <v>43</v>
      </c>
      <c r="J1141" s="23"/>
      <c r="K1141" s="23" t="s">
        <v>9712</v>
      </c>
      <c r="L1141" s="23"/>
      <c r="M1141" s="23">
        <f>YEAR(Tabla2[[#This Row],[Fecha de creación]])</f>
        <v>2020</v>
      </c>
      <c r="N1141" s="23">
        <f>MONTH(Tabla2[[#This Row],[Fecha de creación]])</f>
        <v>10</v>
      </c>
    </row>
    <row r="1142" spans="1:14" ht="15" customHeight="1" x14ac:dyDescent="0.25">
      <c r="A1142" s="26">
        <v>44127.442743055559</v>
      </c>
      <c r="B1142" s="23" t="s">
        <v>0</v>
      </c>
      <c r="C1142" s="23" t="s">
        <v>2483</v>
      </c>
      <c r="D1142" s="23" t="s">
        <v>275</v>
      </c>
      <c r="E1142" s="23" t="s">
        <v>1</v>
      </c>
      <c r="F1142" s="23" t="s">
        <v>7</v>
      </c>
      <c r="G1142" s="23" t="s">
        <v>975</v>
      </c>
      <c r="H1142" s="2" t="s">
        <v>7722</v>
      </c>
      <c r="I1142" s="23" t="s">
        <v>43</v>
      </c>
      <c r="J1142" s="23"/>
      <c r="K1142" s="23" t="s">
        <v>9712</v>
      </c>
      <c r="L1142" s="23"/>
      <c r="M1142" s="23">
        <f>YEAR(Tabla2[[#This Row],[Fecha de creación]])</f>
        <v>2020</v>
      </c>
      <c r="N1142" s="23">
        <f>MONTH(Tabla2[[#This Row],[Fecha de creación]])</f>
        <v>10</v>
      </c>
    </row>
    <row r="1143" spans="1:14" ht="15" customHeight="1" x14ac:dyDescent="0.25">
      <c r="A1143" s="26">
        <v>44127.444722222222</v>
      </c>
      <c r="B1143" s="23" t="s">
        <v>0</v>
      </c>
      <c r="C1143" s="23" t="s">
        <v>2484</v>
      </c>
      <c r="D1143" s="23" t="s">
        <v>275</v>
      </c>
      <c r="E1143" s="23" t="s">
        <v>1</v>
      </c>
      <c r="F1143" s="23" t="s">
        <v>7</v>
      </c>
      <c r="G1143" s="23" t="s">
        <v>975</v>
      </c>
      <c r="H1143" s="2" t="s">
        <v>7722</v>
      </c>
      <c r="I1143" s="23" t="s">
        <v>43</v>
      </c>
      <c r="J1143" s="23"/>
      <c r="K1143" s="23" t="s">
        <v>9712</v>
      </c>
      <c r="L1143" s="23"/>
      <c r="M1143" s="23">
        <f>YEAR(Tabla2[[#This Row],[Fecha de creación]])</f>
        <v>2020</v>
      </c>
      <c r="N1143" s="23">
        <f>MONTH(Tabla2[[#This Row],[Fecha de creación]])</f>
        <v>10</v>
      </c>
    </row>
    <row r="1144" spans="1:14" ht="15" customHeight="1" x14ac:dyDescent="0.25">
      <c r="A1144" s="26">
        <v>44127.449340277781</v>
      </c>
      <c r="B1144" s="23" t="s">
        <v>0</v>
      </c>
      <c r="C1144" s="23" t="s">
        <v>2485</v>
      </c>
      <c r="D1144" s="23" t="s">
        <v>2486</v>
      </c>
      <c r="E1144" s="23" t="s">
        <v>1</v>
      </c>
      <c r="F1144" s="23" t="s">
        <v>7</v>
      </c>
      <c r="G1144" s="23" t="s">
        <v>975</v>
      </c>
      <c r="H1144" s="2" t="s">
        <v>7745</v>
      </c>
      <c r="I1144" s="23" t="s">
        <v>43</v>
      </c>
      <c r="J1144" s="23"/>
      <c r="K1144" s="23" t="s">
        <v>9712</v>
      </c>
      <c r="L1144" s="23"/>
      <c r="M1144" s="23">
        <f>YEAR(Tabla2[[#This Row],[Fecha de creación]])</f>
        <v>2020</v>
      </c>
      <c r="N1144" s="23">
        <f>MONTH(Tabla2[[#This Row],[Fecha de creación]])</f>
        <v>10</v>
      </c>
    </row>
    <row r="1145" spans="1:14" ht="15" customHeight="1" x14ac:dyDescent="0.25">
      <c r="A1145" s="26">
        <v>44127.476423611108</v>
      </c>
      <c r="B1145" s="23" t="s">
        <v>56</v>
      </c>
      <c r="C1145" s="23" t="s">
        <v>2487</v>
      </c>
      <c r="D1145" s="23" t="s">
        <v>6</v>
      </c>
      <c r="E1145" s="23" t="s">
        <v>1</v>
      </c>
      <c r="F1145" s="23" t="s">
        <v>7</v>
      </c>
      <c r="G1145" s="23" t="s">
        <v>975</v>
      </c>
      <c r="H1145" s="2" t="s">
        <v>7722</v>
      </c>
      <c r="I1145" s="23" t="s">
        <v>1963</v>
      </c>
      <c r="J1145" s="23"/>
      <c r="K1145" s="23" t="s">
        <v>9712</v>
      </c>
      <c r="L1145" s="23"/>
      <c r="M1145" s="23">
        <f>YEAR(Tabla2[[#This Row],[Fecha de creación]])</f>
        <v>2020</v>
      </c>
      <c r="N1145" s="23">
        <f>MONTH(Tabla2[[#This Row],[Fecha de creación]])</f>
        <v>10</v>
      </c>
    </row>
    <row r="1146" spans="1:14" ht="15" customHeight="1" x14ac:dyDescent="0.25">
      <c r="A1146" s="26">
        <v>44127.482523148145</v>
      </c>
      <c r="B1146" s="23" t="s">
        <v>0</v>
      </c>
      <c r="C1146" s="23" t="s">
        <v>2488</v>
      </c>
      <c r="D1146" s="23" t="s">
        <v>49</v>
      </c>
      <c r="E1146" s="23" t="s">
        <v>1</v>
      </c>
      <c r="F1146" s="23" t="s">
        <v>7</v>
      </c>
      <c r="G1146" s="23" t="s">
        <v>975</v>
      </c>
      <c r="H1146" s="2" t="s">
        <v>7745</v>
      </c>
      <c r="I1146" s="23" t="s">
        <v>43</v>
      </c>
      <c r="J1146" s="23"/>
      <c r="K1146" s="23" t="s">
        <v>9712</v>
      </c>
      <c r="L1146" s="23"/>
      <c r="M1146" s="23">
        <f>YEAR(Tabla2[[#This Row],[Fecha de creación]])</f>
        <v>2020</v>
      </c>
      <c r="N1146" s="23">
        <f>MONTH(Tabla2[[#This Row],[Fecha de creación]])</f>
        <v>10</v>
      </c>
    </row>
    <row r="1147" spans="1:14" ht="15" customHeight="1" x14ac:dyDescent="0.25">
      <c r="A1147" s="26">
        <v>44127.485694444447</v>
      </c>
      <c r="B1147" s="23" t="s">
        <v>0</v>
      </c>
      <c r="C1147" s="23" t="s">
        <v>2489</v>
      </c>
      <c r="D1147" s="23" t="s">
        <v>49</v>
      </c>
      <c r="E1147" s="23" t="s">
        <v>1</v>
      </c>
      <c r="F1147" s="23" t="s">
        <v>7</v>
      </c>
      <c r="G1147" s="23" t="s">
        <v>975</v>
      </c>
      <c r="H1147" s="2" t="s">
        <v>7745</v>
      </c>
      <c r="I1147" s="23" t="s">
        <v>43</v>
      </c>
      <c r="J1147" s="23"/>
      <c r="K1147" s="23" t="s">
        <v>9712</v>
      </c>
      <c r="L1147" s="23"/>
      <c r="M1147" s="23">
        <f>YEAR(Tabla2[[#This Row],[Fecha de creación]])</f>
        <v>2020</v>
      </c>
      <c r="N1147" s="23">
        <f>MONTH(Tabla2[[#This Row],[Fecha de creación]])</f>
        <v>10</v>
      </c>
    </row>
    <row r="1148" spans="1:14" ht="15" customHeight="1" x14ac:dyDescent="0.25">
      <c r="A1148" s="26">
        <v>44127.504293981481</v>
      </c>
      <c r="B1148" s="23" t="s">
        <v>189</v>
      </c>
      <c r="C1148" s="23" t="s">
        <v>2490</v>
      </c>
      <c r="D1148" s="23" t="s">
        <v>131</v>
      </c>
      <c r="E1148" s="23" t="s">
        <v>1</v>
      </c>
      <c r="F1148" s="23" t="s">
        <v>7</v>
      </c>
      <c r="G1148" s="23" t="s">
        <v>975</v>
      </c>
      <c r="H1148" s="2" t="s">
        <v>7728</v>
      </c>
      <c r="I1148" s="23" t="s">
        <v>1945</v>
      </c>
      <c r="J1148" s="23"/>
      <c r="K1148" s="23" t="s">
        <v>9712</v>
      </c>
      <c r="L1148" s="23"/>
      <c r="M1148" s="23">
        <f>YEAR(Tabla2[[#This Row],[Fecha de creación]])</f>
        <v>2020</v>
      </c>
      <c r="N1148" s="23">
        <f>MONTH(Tabla2[[#This Row],[Fecha de creación]])</f>
        <v>10</v>
      </c>
    </row>
    <row r="1149" spans="1:14" ht="15" customHeight="1" x14ac:dyDescent="0.25">
      <c r="A1149" s="26">
        <v>44127.509895833333</v>
      </c>
      <c r="B1149" s="23" t="s">
        <v>100</v>
      </c>
      <c r="C1149" s="23" t="s">
        <v>2491</v>
      </c>
      <c r="D1149" s="23" t="s">
        <v>2492</v>
      </c>
      <c r="E1149" s="23" t="s">
        <v>1</v>
      </c>
      <c r="F1149" s="23" t="s">
        <v>22</v>
      </c>
      <c r="G1149" s="23" t="s">
        <v>975</v>
      </c>
      <c r="H1149" s="2" t="s">
        <v>7728</v>
      </c>
      <c r="I1149" s="23" t="s">
        <v>1653</v>
      </c>
      <c r="J1149" s="23"/>
      <c r="K1149" s="23" t="s">
        <v>9712</v>
      </c>
      <c r="L1149" s="23"/>
      <c r="M1149" s="23">
        <f>YEAR(Tabla2[[#This Row],[Fecha de creación]])</f>
        <v>2020</v>
      </c>
      <c r="N1149" s="23">
        <f>MONTH(Tabla2[[#This Row],[Fecha de creación]])</f>
        <v>10</v>
      </c>
    </row>
    <row r="1150" spans="1:14" ht="15" customHeight="1" x14ac:dyDescent="0.25">
      <c r="A1150" s="26">
        <v>44127.518935185188</v>
      </c>
      <c r="B1150" s="23" t="s">
        <v>0</v>
      </c>
      <c r="C1150" s="23" t="s">
        <v>2493</v>
      </c>
      <c r="D1150" s="23" t="s">
        <v>131</v>
      </c>
      <c r="E1150" s="23" t="s">
        <v>1</v>
      </c>
      <c r="F1150" s="23" t="s">
        <v>7</v>
      </c>
      <c r="G1150" s="23" t="s">
        <v>975</v>
      </c>
      <c r="H1150" s="2" t="s">
        <v>7728</v>
      </c>
      <c r="I1150" s="23" t="s">
        <v>43</v>
      </c>
      <c r="J1150" s="23"/>
      <c r="K1150" s="23" t="s">
        <v>9712</v>
      </c>
      <c r="L1150" s="23"/>
      <c r="M1150" s="23">
        <f>YEAR(Tabla2[[#This Row],[Fecha de creación]])</f>
        <v>2020</v>
      </c>
      <c r="N1150" s="23">
        <f>MONTH(Tabla2[[#This Row],[Fecha de creación]])</f>
        <v>10</v>
      </c>
    </row>
    <row r="1151" spans="1:14" ht="15" customHeight="1" x14ac:dyDescent="0.25">
      <c r="A1151" s="26">
        <v>44127.521203703705</v>
      </c>
      <c r="B1151" s="23" t="s">
        <v>189</v>
      </c>
      <c r="C1151" s="23" t="s">
        <v>2494</v>
      </c>
      <c r="D1151" s="23" t="s">
        <v>2495</v>
      </c>
      <c r="E1151" s="23" t="s">
        <v>1</v>
      </c>
      <c r="F1151" s="23" t="s">
        <v>7</v>
      </c>
      <c r="G1151" s="23" t="s">
        <v>1551</v>
      </c>
      <c r="H1151" s="2" t="s">
        <v>7757</v>
      </c>
      <c r="I1151" s="23" t="s">
        <v>7767</v>
      </c>
      <c r="J1151" s="23"/>
      <c r="K1151" s="23" t="s">
        <v>9712</v>
      </c>
      <c r="L1151" s="23"/>
      <c r="M1151" s="23">
        <f>YEAR(Tabla2[[#This Row],[Fecha de creación]])</f>
        <v>2020</v>
      </c>
      <c r="N1151" s="23">
        <f>MONTH(Tabla2[[#This Row],[Fecha de creación]])</f>
        <v>10</v>
      </c>
    </row>
    <row r="1152" spans="1:14" ht="15" customHeight="1" x14ac:dyDescent="0.25">
      <c r="A1152" s="26">
        <v>44127.522314814814</v>
      </c>
      <c r="B1152" s="23" t="s">
        <v>189</v>
      </c>
      <c r="C1152" s="23" t="s">
        <v>2496</v>
      </c>
      <c r="D1152" s="23" t="s">
        <v>2224</v>
      </c>
      <c r="E1152" s="23" t="s">
        <v>1</v>
      </c>
      <c r="F1152" s="23" t="s">
        <v>7</v>
      </c>
      <c r="G1152" s="23" t="s">
        <v>975</v>
      </c>
      <c r="H1152" s="2" t="s">
        <v>7757</v>
      </c>
      <c r="I1152" s="23" t="s">
        <v>1945</v>
      </c>
      <c r="J1152" s="23"/>
      <c r="K1152" s="23" t="s">
        <v>9712</v>
      </c>
      <c r="L1152" s="23"/>
      <c r="M1152" s="23">
        <f>YEAR(Tabla2[[#This Row],[Fecha de creación]])</f>
        <v>2020</v>
      </c>
      <c r="N1152" s="23">
        <f>MONTH(Tabla2[[#This Row],[Fecha de creación]])</f>
        <v>10</v>
      </c>
    </row>
    <row r="1153" spans="1:14" ht="15" customHeight="1" x14ac:dyDescent="0.25">
      <c r="A1153" s="26">
        <v>44127.579328703701</v>
      </c>
      <c r="B1153" s="23" t="s">
        <v>100</v>
      </c>
      <c r="C1153" s="23" t="s">
        <v>2497</v>
      </c>
      <c r="D1153" s="23" t="s">
        <v>2498</v>
      </c>
      <c r="E1153" s="23" t="s">
        <v>1</v>
      </c>
      <c r="F1153" s="23" t="s">
        <v>22</v>
      </c>
      <c r="G1153" s="23" t="s">
        <v>975</v>
      </c>
      <c r="H1153" s="2" t="s">
        <v>7745</v>
      </c>
      <c r="I1153" s="23" t="s">
        <v>1653</v>
      </c>
      <c r="J1153" s="23"/>
      <c r="K1153" s="23" t="s">
        <v>9712</v>
      </c>
      <c r="L1153" s="23"/>
      <c r="M1153" s="23">
        <f>YEAR(Tabla2[[#This Row],[Fecha de creación]])</f>
        <v>2020</v>
      </c>
      <c r="N1153" s="23">
        <f>MONTH(Tabla2[[#This Row],[Fecha de creación]])</f>
        <v>10</v>
      </c>
    </row>
    <row r="1154" spans="1:14" ht="15" customHeight="1" x14ac:dyDescent="0.25">
      <c r="A1154" s="26">
        <v>44127.594097222223</v>
      </c>
      <c r="B1154" s="23" t="s">
        <v>0</v>
      </c>
      <c r="C1154" s="23" t="s">
        <v>2499</v>
      </c>
      <c r="D1154" s="23" t="s">
        <v>2500</v>
      </c>
      <c r="E1154" s="23" t="s">
        <v>1</v>
      </c>
      <c r="F1154" s="23" t="s">
        <v>22</v>
      </c>
      <c r="G1154" s="23" t="s">
        <v>975</v>
      </c>
      <c r="H1154" s="2" t="s">
        <v>7757</v>
      </c>
      <c r="I1154" s="23" t="s">
        <v>4</v>
      </c>
      <c r="J1154" s="23"/>
      <c r="K1154" s="23" t="s">
        <v>9712</v>
      </c>
      <c r="L1154" s="23"/>
      <c r="M1154" s="23">
        <f>YEAR(Tabla2[[#This Row],[Fecha de creación]])</f>
        <v>2020</v>
      </c>
      <c r="N1154" s="23">
        <f>MONTH(Tabla2[[#This Row],[Fecha de creación]])</f>
        <v>10</v>
      </c>
    </row>
    <row r="1155" spans="1:14" ht="15" customHeight="1" x14ac:dyDescent="0.25">
      <c r="A1155" s="26">
        <v>44127.597141203703</v>
      </c>
      <c r="B1155" s="23" t="s">
        <v>0</v>
      </c>
      <c r="C1155" s="23" t="s">
        <v>2501</v>
      </c>
      <c r="D1155" s="23" t="s">
        <v>2502</v>
      </c>
      <c r="E1155" s="23" t="s">
        <v>1</v>
      </c>
      <c r="F1155" s="23" t="s">
        <v>22</v>
      </c>
      <c r="G1155" s="23" t="s">
        <v>975</v>
      </c>
      <c r="H1155" s="2" t="s">
        <v>7751</v>
      </c>
      <c r="I1155" s="23" t="s">
        <v>4</v>
      </c>
      <c r="J1155" s="23"/>
      <c r="K1155" s="23" t="s">
        <v>9712</v>
      </c>
      <c r="L1155" s="23"/>
      <c r="M1155" s="23">
        <f>YEAR(Tabla2[[#This Row],[Fecha de creación]])</f>
        <v>2020</v>
      </c>
      <c r="N1155" s="23">
        <f>MONTH(Tabla2[[#This Row],[Fecha de creación]])</f>
        <v>10</v>
      </c>
    </row>
    <row r="1156" spans="1:14" ht="15" customHeight="1" x14ac:dyDescent="0.25">
      <c r="A1156" s="26">
        <v>44127.603252314817</v>
      </c>
      <c r="B1156" s="23" t="s">
        <v>100</v>
      </c>
      <c r="C1156" s="23" t="s">
        <v>2503</v>
      </c>
      <c r="D1156" s="23" t="s">
        <v>382</v>
      </c>
      <c r="E1156" s="23" t="s">
        <v>1</v>
      </c>
      <c r="F1156" s="23" t="s">
        <v>7</v>
      </c>
      <c r="G1156" s="23" t="s">
        <v>975</v>
      </c>
      <c r="H1156" s="2" t="s">
        <v>7758</v>
      </c>
      <c r="I1156" s="23" t="s">
        <v>1653</v>
      </c>
      <c r="J1156" s="23"/>
      <c r="K1156" s="23" t="s">
        <v>9712</v>
      </c>
      <c r="L1156" s="23"/>
      <c r="M1156" s="23">
        <f>YEAR(Tabla2[[#This Row],[Fecha de creación]])</f>
        <v>2020</v>
      </c>
      <c r="N1156" s="23">
        <f>MONTH(Tabla2[[#This Row],[Fecha de creación]])</f>
        <v>10</v>
      </c>
    </row>
    <row r="1157" spans="1:14" ht="15" customHeight="1" x14ac:dyDescent="0.25">
      <c r="A1157" s="26">
        <v>44127.613009259258</v>
      </c>
      <c r="B1157" s="23" t="s">
        <v>0</v>
      </c>
      <c r="C1157" s="23" t="s">
        <v>2504</v>
      </c>
      <c r="D1157" s="23" t="s">
        <v>123</v>
      </c>
      <c r="E1157" s="23" t="s">
        <v>1</v>
      </c>
      <c r="F1157" s="23" t="s">
        <v>7</v>
      </c>
      <c r="G1157" s="23" t="s">
        <v>975</v>
      </c>
      <c r="H1157" s="2" t="s">
        <v>7751</v>
      </c>
      <c r="I1157" s="23" t="s">
        <v>4</v>
      </c>
      <c r="J1157" s="23"/>
      <c r="K1157" s="23" t="s">
        <v>9712</v>
      </c>
      <c r="L1157" s="23"/>
      <c r="M1157" s="23">
        <f>YEAR(Tabla2[[#This Row],[Fecha de creación]])</f>
        <v>2020</v>
      </c>
      <c r="N1157" s="23">
        <f>MONTH(Tabla2[[#This Row],[Fecha de creación]])</f>
        <v>10</v>
      </c>
    </row>
    <row r="1158" spans="1:14" ht="15" customHeight="1" x14ac:dyDescent="0.25">
      <c r="A1158" s="26">
        <v>44127.61991898148</v>
      </c>
      <c r="B1158" s="23" t="s">
        <v>0</v>
      </c>
      <c r="C1158" s="23" t="s">
        <v>2505</v>
      </c>
      <c r="D1158" s="23" t="s">
        <v>215</v>
      </c>
      <c r="E1158" s="23" t="s">
        <v>1</v>
      </c>
      <c r="F1158" s="23" t="s">
        <v>7</v>
      </c>
      <c r="G1158" s="23" t="s">
        <v>975</v>
      </c>
      <c r="H1158" s="2" t="s">
        <v>7751</v>
      </c>
      <c r="I1158" s="23" t="s">
        <v>4</v>
      </c>
      <c r="J1158" s="23"/>
      <c r="K1158" s="23" t="s">
        <v>9712</v>
      </c>
      <c r="L1158" s="23"/>
      <c r="M1158" s="23">
        <f>YEAR(Tabla2[[#This Row],[Fecha de creación]])</f>
        <v>2020</v>
      </c>
      <c r="N1158" s="23">
        <f>MONTH(Tabla2[[#This Row],[Fecha de creación]])</f>
        <v>10</v>
      </c>
    </row>
    <row r="1159" spans="1:14" ht="15" customHeight="1" x14ac:dyDescent="0.25">
      <c r="A1159" s="26">
        <v>44127.664652777778</v>
      </c>
      <c r="B1159" s="23" t="s">
        <v>56</v>
      </c>
      <c r="C1159" s="23" t="s">
        <v>2506</v>
      </c>
      <c r="D1159" s="23" t="s">
        <v>131</v>
      </c>
      <c r="E1159" s="23" t="s">
        <v>1</v>
      </c>
      <c r="F1159" s="23" t="s">
        <v>7</v>
      </c>
      <c r="G1159" s="23" t="s">
        <v>975</v>
      </c>
      <c r="H1159" s="2" t="s">
        <v>7728</v>
      </c>
      <c r="I1159" s="23" t="s">
        <v>1963</v>
      </c>
      <c r="J1159" s="23"/>
      <c r="K1159" s="23" t="s">
        <v>9712</v>
      </c>
      <c r="L1159" s="23"/>
      <c r="M1159" s="23">
        <f>YEAR(Tabla2[[#This Row],[Fecha de creación]])</f>
        <v>2020</v>
      </c>
      <c r="N1159" s="23">
        <f>MONTH(Tabla2[[#This Row],[Fecha de creación]])</f>
        <v>10</v>
      </c>
    </row>
    <row r="1160" spans="1:14" ht="15" customHeight="1" x14ac:dyDescent="0.25">
      <c r="A1160" s="26">
        <v>44127.710289351853</v>
      </c>
      <c r="B1160" s="23" t="s">
        <v>0</v>
      </c>
      <c r="C1160" s="23" t="s">
        <v>2507</v>
      </c>
      <c r="D1160" s="23" t="s">
        <v>275</v>
      </c>
      <c r="E1160" s="23" t="s">
        <v>1</v>
      </c>
      <c r="F1160" s="23" t="s">
        <v>7</v>
      </c>
      <c r="G1160" s="23" t="s">
        <v>975</v>
      </c>
      <c r="H1160" s="2" t="s">
        <v>7722</v>
      </c>
      <c r="I1160" s="23" t="s">
        <v>43</v>
      </c>
      <c r="J1160" s="23"/>
      <c r="K1160" s="23" t="s">
        <v>9712</v>
      </c>
      <c r="L1160" s="23"/>
      <c r="M1160" s="23">
        <f>YEAR(Tabla2[[#This Row],[Fecha de creación]])</f>
        <v>2020</v>
      </c>
      <c r="N1160" s="23">
        <f>MONTH(Tabla2[[#This Row],[Fecha de creación]])</f>
        <v>10</v>
      </c>
    </row>
    <row r="1161" spans="1:14" ht="15" customHeight="1" x14ac:dyDescent="0.25">
      <c r="A1161" s="26">
        <v>44127.713287037041</v>
      </c>
      <c r="B1161" s="23" t="s">
        <v>0</v>
      </c>
      <c r="C1161" s="23" t="s">
        <v>2508</v>
      </c>
      <c r="D1161" s="23" t="s">
        <v>275</v>
      </c>
      <c r="E1161" s="23" t="s">
        <v>1</v>
      </c>
      <c r="F1161" s="23" t="s">
        <v>7</v>
      </c>
      <c r="G1161" s="23" t="s">
        <v>975</v>
      </c>
      <c r="H1161" s="2" t="s">
        <v>7722</v>
      </c>
      <c r="I1161" s="23" t="s">
        <v>43</v>
      </c>
      <c r="J1161" s="23"/>
      <c r="K1161" s="23" t="s">
        <v>9712</v>
      </c>
      <c r="L1161" s="23"/>
      <c r="M1161" s="23">
        <f>YEAR(Tabla2[[#This Row],[Fecha de creación]])</f>
        <v>2020</v>
      </c>
      <c r="N1161" s="23">
        <f>MONTH(Tabla2[[#This Row],[Fecha de creación]])</f>
        <v>10</v>
      </c>
    </row>
    <row r="1162" spans="1:14" ht="15" customHeight="1" x14ac:dyDescent="0.25">
      <c r="A1162" s="26">
        <v>44127.715914351851</v>
      </c>
      <c r="B1162" s="23" t="s">
        <v>0</v>
      </c>
      <c r="C1162" s="23" t="s">
        <v>2509</v>
      </c>
      <c r="D1162" s="23" t="s">
        <v>275</v>
      </c>
      <c r="E1162" s="23" t="s">
        <v>1</v>
      </c>
      <c r="F1162" s="23" t="s">
        <v>7</v>
      </c>
      <c r="G1162" s="23" t="s">
        <v>975</v>
      </c>
      <c r="H1162" s="2" t="s">
        <v>7722</v>
      </c>
      <c r="I1162" s="23" t="s">
        <v>43</v>
      </c>
      <c r="J1162" s="23"/>
      <c r="K1162" s="23" t="s">
        <v>9712</v>
      </c>
      <c r="L1162" s="23"/>
      <c r="M1162" s="23">
        <f>YEAR(Tabla2[[#This Row],[Fecha de creación]])</f>
        <v>2020</v>
      </c>
      <c r="N1162" s="23">
        <f>MONTH(Tabla2[[#This Row],[Fecha de creación]])</f>
        <v>10</v>
      </c>
    </row>
    <row r="1163" spans="1:14" ht="15" customHeight="1" x14ac:dyDescent="0.25">
      <c r="A1163" s="26">
        <v>44127.718842592592</v>
      </c>
      <c r="B1163" s="23" t="s">
        <v>0</v>
      </c>
      <c r="C1163" s="23" t="s">
        <v>2510</v>
      </c>
      <c r="D1163" s="23" t="s">
        <v>131</v>
      </c>
      <c r="E1163" s="23" t="s">
        <v>1</v>
      </c>
      <c r="F1163" s="23" t="s">
        <v>7</v>
      </c>
      <c r="G1163" s="23" t="s">
        <v>975</v>
      </c>
      <c r="H1163" s="2" t="s">
        <v>7728</v>
      </c>
      <c r="I1163" s="23" t="s">
        <v>43</v>
      </c>
      <c r="J1163" s="23"/>
      <c r="K1163" s="23" t="s">
        <v>9712</v>
      </c>
      <c r="L1163" s="23"/>
      <c r="M1163" s="23">
        <f>YEAR(Tabla2[[#This Row],[Fecha de creación]])</f>
        <v>2020</v>
      </c>
      <c r="N1163" s="23">
        <f>MONTH(Tabla2[[#This Row],[Fecha de creación]])</f>
        <v>10</v>
      </c>
    </row>
    <row r="1164" spans="1:14" ht="15" customHeight="1" x14ac:dyDescent="0.25">
      <c r="A1164" s="26">
        <v>44127.722812499997</v>
      </c>
      <c r="B1164" s="23" t="s">
        <v>0</v>
      </c>
      <c r="C1164" s="23" t="s">
        <v>2511</v>
      </c>
      <c r="D1164" s="23" t="s">
        <v>49</v>
      </c>
      <c r="E1164" s="23" t="s">
        <v>1</v>
      </c>
      <c r="F1164" s="23" t="s">
        <v>7</v>
      </c>
      <c r="G1164" s="23" t="s">
        <v>975</v>
      </c>
      <c r="H1164" s="2" t="s">
        <v>7745</v>
      </c>
      <c r="I1164" s="23" t="s">
        <v>43</v>
      </c>
      <c r="J1164" s="23"/>
      <c r="K1164" s="23" t="s">
        <v>9712</v>
      </c>
      <c r="L1164" s="23"/>
      <c r="M1164" s="23">
        <f>YEAR(Tabla2[[#This Row],[Fecha de creación]])</f>
        <v>2020</v>
      </c>
      <c r="N1164" s="23">
        <f>MONTH(Tabla2[[#This Row],[Fecha de creación]])</f>
        <v>10</v>
      </c>
    </row>
    <row r="1165" spans="1:14" ht="15" customHeight="1" x14ac:dyDescent="0.25">
      <c r="A1165" s="26">
        <v>44127.724259259259</v>
      </c>
      <c r="B1165" s="23" t="s">
        <v>0</v>
      </c>
      <c r="C1165" s="23" t="s">
        <v>199</v>
      </c>
      <c r="D1165" s="23" t="s">
        <v>6</v>
      </c>
      <c r="E1165" s="23" t="s">
        <v>1</v>
      </c>
      <c r="F1165" s="23" t="s">
        <v>7</v>
      </c>
      <c r="G1165" s="23" t="s">
        <v>3</v>
      </c>
      <c r="H1165" s="2" t="s">
        <v>7722</v>
      </c>
      <c r="I1165" s="23" t="s">
        <v>4</v>
      </c>
      <c r="J1165" s="23"/>
      <c r="K1165" s="23" t="s">
        <v>9712</v>
      </c>
      <c r="L1165" s="23"/>
      <c r="M1165" s="23">
        <f>YEAR(Tabla2[[#This Row],[Fecha de creación]])</f>
        <v>2020</v>
      </c>
      <c r="N1165" s="23">
        <f>MONTH(Tabla2[[#This Row],[Fecha de creación]])</f>
        <v>10</v>
      </c>
    </row>
    <row r="1166" spans="1:14" ht="15" customHeight="1" x14ac:dyDescent="0.25">
      <c r="A1166" s="26">
        <v>44127.725729166668</v>
      </c>
      <c r="B1166" s="23" t="s">
        <v>0</v>
      </c>
      <c r="C1166" s="23" t="s">
        <v>2512</v>
      </c>
      <c r="D1166" s="23" t="s">
        <v>275</v>
      </c>
      <c r="E1166" s="23" t="s">
        <v>1</v>
      </c>
      <c r="F1166" s="23" t="s">
        <v>7</v>
      </c>
      <c r="G1166" s="23" t="s">
        <v>975</v>
      </c>
      <c r="H1166" s="2" t="s">
        <v>7722</v>
      </c>
      <c r="I1166" s="23" t="s">
        <v>43</v>
      </c>
      <c r="J1166" s="23"/>
      <c r="K1166" s="23" t="s">
        <v>9712</v>
      </c>
      <c r="L1166" s="23"/>
      <c r="M1166" s="23">
        <f>YEAR(Tabla2[[#This Row],[Fecha de creación]])</f>
        <v>2020</v>
      </c>
      <c r="N1166" s="23">
        <f>MONTH(Tabla2[[#This Row],[Fecha de creación]])</f>
        <v>10</v>
      </c>
    </row>
    <row r="1167" spans="1:14" ht="15" customHeight="1" x14ac:dyDescent="0.25">
      <c r="A1167" s="26">
        <v>44127.728101851855</v>
      </c>
      <c r="B1167" s="23" t="s">
        <v>0</v>
      </c>
      <c r="C1167" s="23" t="s">
        <v>2513</v>
      </c>
      <c r="D1167" s="23" t="s">
        <v>2514</v>
      </c>
      <c r="E1167" s="23" t="s">
        <v>1</v>
      </c>
      <c r="F1167" s="23" t="s">
        <v>22</v>
      </c>
      <c r="G1167" s="23" t="s">
        <v>975</v>
      </c>
      <c r="H1167" s="2" t="s">
        <v>7744</v>
      </c>
      <c r="I1167" s="23" t="s">
        <v>43</v>
      </c>
      <c r="J1167" s="23"/>
      <c r="K1167" s="23" t="s">
        <v>9712</v>
      </c>
      <c r="L1167" s="23"/>
      <c r="M1167" s="23">
        <f>YEAR(Tabla2[[#This Row],[Fecha de creación]])</f>
        <v>2020</v>
      </c>
      <c r="N1167" s="23">
        <f>MONTH(Tabla2[[#This Row],[Fecha de creación]])</f>
        <v>10</v>
      </c>
    </row>
    <row r="1168" spans="1:14" ht="15" customHeight="1" x14ac:dyDescent="0.25">
      <c r="A1168" s="26">
        <v>44127.730590277781</v>
      </c>
      <c r="B1168" s="23" t="s">
        <v>0</v>
      </c>
      <c r="C1168" s="23" t="s">
        <v>2515</v>
      </c>
      <c r="D1168" s="23" t="s">
        <v>1674</v>
      </c>
      <c r="E1168" s="23" t="s">
        <v>1</v>
      </c>
      <c r="F1168" s="23" t="s">
        <v>22</v>
      </c>
      <c r="G1168" s="23" t="s">
        <v>975</v>
      </c>
      <c r="H1168" s="2" t="s">
        <v>7737</v>
      </c>
      <c r="I1168" s="23" t="s">
        <v>43</v>
      </c>
      <c r="J1168" s="23"/>
      <c r="K1168" s="23" t="s">
        <v>9712</v>
      </c>
      <c r="L1168" s="23"/>
      <c r="M1168" s="23">
        <f>YEAR(Tabla2[[#This Row],[Fecha de creación]])</f>
        <v>2020</v>
      </c>
      <c r="N1168" s="23">
        <f>MONTH(Tabla2[[#This Row],[Fecha de creación]])</f>
        <v>10</v>
      </c>
    </row>
    <row r="1169" spans="1:14" ht="15" customHeight="1" x14ac:dyDescent="0.25">
      <c r="A1169" s="26">
        <v>44127.732233796298</v>
      </c>
      <c r="B1169" s="23" t="s">
        <v>0</v>
      </c>
      <c r="C1169" s="23" t="s">
        <v>2516</v>
      </c>
      <c r="D1169" s="23" t="s">
        <v>275</v>
      </c>
      <c r="E1169" s="23" t="s">
        <v>1</v>
      </c>
      <c r="F1169" s="23" t="s">
        <v>22</v>
      </c>
      <c r="G1169" s="23" t="s">
        <v>975</v>
      </c>
      <c r="H1169" s="2" t="s">
        <v>7722</v>
      </c>
      <c r="I1169" s="23" t="s">
        <v>43</v>
      </c>
      <c r="J1169" s="23"/>
      <c r="K1169" s="23" t="s">
        <v>9712</v>
      </c>
      <c r="L1169" s="23"/>
      <c r="M1169" s="23">
        <f>YEAR(Tabla2[[#This Row],[Fecha de creación]])</f>
        <v>2020</v>
      </c>
      <c r="N1169" s="23">
        <f>MONTH(Tabla2[[#This Row],[Fecha de creación]])</f>
        <v>10</v>
      </c>
    </row>
    <row r="1170" spans="1:14" ht="15" customHeight="1" x14ac:dyDescent="0.25">
      <c r="A1170" s="26">
        <v>44127.733599537038</v>
      </c>
      <c r="B1170" s="23" t="s">
        <v>0</v>
      </c>
      <c r="C1170" s="23" t="s">
        <v>2517</v>
      </c>
      <c r="D1170" s="23" t="s">
        <v>1807</v>
      </c>
      <c r="E1170" s="23" t="s">
        <v>1</v>
      </c>
      <c r="F1170" s="23" t="s">
        <v>22</v>
      </c>
      <c r="G1170" s="23" t="s">
        <v>975</v>
      </c>
      <c r="H1170" s="2" t="s">
        <v>7728</v>
      </c>
      <c r="I1170" s="23" t="s">
        <v>4</v>
      </c>
      <c r="J1170" s="23"/>
      <c r="K1170" s="23" t="s">
        <v>9712</v>
      </c>
      <c r="L1170" s="23"/>
      <c r="M1170" s="23">
        <f>YEAR(Tabla2[[#This Row],[Fecha de creación]])</f>
        <v>2020</v>
      </c>
      <c r="N1170" s="23">
        <f>MONTH(Tabla2[[#This Row],[Fecha de creación]])</f>
        <v>10</v>
      </c>
    </row>
    <row r="1171" spans="1:14" ht="15" customHeight="1" x14ac:dyDescent="0.25">
      <c r="A1171" s="26">
        <v>44127.734351851854</v>
      </c>
      <c r="B1171" s="23" t="s">
        <v>0</v>
      </c>
      <c r="C1171" s="23" t="s">
        <v>2518</v>
      </c>
      <c r="D1171" s="23" t="s">
        <v>275</v>
      </c>
      <c r="E1171" s="23" t="s">
        <v>1</v>
      </c>
      <c r="F1171" s="23" t="s">
        <v>22</v>
      </c>
      <c r="G1171" s="23" t="s">
        <v>975</v>
      </c>
      <c r="H1171" s="2" t="s">
        <v>7722</v>
      </c>
      <c r="I1171" s="23" t="s">
        <v>43</v>
      </c>
      <c r="J1171" s="23"/>
      <c r="K1171" s="23" t="s">
        <v>9712</v>
      </c>
      <c r="L1171" s="23"/>
      <c r="M1171" s="23">
        <f>YEAR(Tabla2[[#This Row],[Fecha de creación]])</f>
        <v>2020</v>
      </c>
      <c r="N1171" s="23">
        <f>MONTH(Tabla2[[#This Row],[Fecha de creación]])</f>
        <v>10</v>
      </c>
    </row>
    <row r="1172" spans="1:14" ht="15" customHeight="1" x14ac:dyDescent="0.25">
      <c r="A1172" s="26">
        <v>44127.745451388888</v>
      </c>
      <c r="B1172" s="23" t="s">
        <v>0</v>
      </c>
      <c r="C1172" s="23" t="s">
        <v>2519</v>
      </c>
      <c r="D1172" s="23" t="s">
        <v>49</v>
      </c>
      <c r="E1172" s="23" t="s">
        <v>1</v>
      </c>
      <c r="F1172" s="23" t="s">
        <v>7</v>
      </c>
      <c r="G1172" s="23" t="s">
        <v>975</v>
      </c>
      <c r="H1172" s="2" t="s">
        <v>7745</v>
      </c>
      <c r="I1172" s="23" t="s">
        <v>4</v>
      </c>
      <c r="J1172" s="23"/>
      <c r="K1172" s="23" t="s">
        <v>9712</v>
      </c>
      <c r="L1172" s="23"/>
      <c r="M1172" s="23">
        <f>YEAR(Tabla2[[#This Row],[Fecha de creación]])</f>
        <v>2020</v>
      </c>
      <c r="N1172" s="23">
        <f>MONTH(Tabla2[[#This Row],[Fecha de creación]])</f>
        <v>10</v>
      </c>
    </row>
    <row r="1173" spans="1:14" ht="15" customHeight="1" x14ac:dyDescent="0.25">
      <c r="A1173" s="26">
        <v>44127.75341435185</v>
      </c>
      <c r="B1173" s="23" t="s">
        <v>100</v>
      </c>
      <c r="C1173" s="23" t="s">
        <v>2520</v>
      </c>
      <c r="D1173" s="23" t="s">
        <v>2521</v>
      </c>
      <c r="E1173" s="23" t="s">
        <v>1</v>
      </c>
      <c r="F1173" s="23" t="s">
        <v>7</v>
      </c>
      <c r="G1173" s="23" t="s">
        <v>975</v>
      </c>
      <c r="H1173" s="2" t="s">
        <v>7745</v>
      </c>
      <c r="I1173" s="23" t="s">
        <v>1653</v>
      </c>
      <c r="J1173" s="23"/>
      <c r="K1173" s="23" t="s">
        <v>9712</v>
      </c>
      <c r="L1173" s="23"/>
      <c r="M1173" s="23">
        <f>YEAR(Tabla2[[#This Row],[Fecha de creación]])</f>
        <v>2020</v>
      </c>
      <c r="N1173" s="23">
        <f>MONTH(Tabla2[[#This Row],[Fecha de creación]])</f>
        <v>10</v>
      </c>
    </row>
    <row r="1174" spans="1:14" ht="15" customHeight="1" x14ac:dyDescent="0.25">
      <c r="A1174" s="26">
        <v>44127.760092592594</v>
      </c>
      <c r="B1174" s="23" t="s">
        <v>100</v>
      </c>
      <c r="C1174" s="23" t="s">
        <v>2522</v>
      </c>
      <c r="D1174" s="23" t="s">
        <v>1942</v>
      </c>
      <c r="E1174" s="23" t="s">
        <v>1</v>
      </c>
      <c r="F1174" s="23" t="s">
        <v>7</v>
      </c>
      <c r="G1174" s="23" t="s">
        <v>975</v>
      </c>
      <c r="H1174" s="2" t="s">
        <v>7745</v>
      </c>
      <c r="I1174" s="23" t="s">
        <v>1653</v>
      </c>
      <c r="J1174" s="23"/>
      <c r="K1174" s="23" t="s">
        <v>9712</v>
      </c>
      <c r="L1174" s="23"/>
      <c r="M1174" s="23">
        <f>YEAR(Tabla2[[#This Row],[Fecha de creación]])</f>
        <v>2020</v>
      </c>
      <c r="N1174" s="23">
        <f>MONTH(Tabla2[[#This Row],[Fecha de creación]])</f>
        <v>10</v>
      </c>
    </row>
    <row r="1175" spans="1:14" ht="15" customHeight="1" x14ac:dyDescent="0.25">
      <c r="A1175" s="26">
        <v>44127.780891203707</v>
      </c>
      <c r="B1175" s="23" t="s">
        <v>100</v>
      </c>
      <c r="C1175" s="23" t="s">
        <v>2523</v>
      </c>
      <c r="D1175" s="23" t="s">
        <v>167</v>
      </c>
      <c r="E1175" s="23" t="s">
        <v>1</v>
      </c>
      <c r="F1175" s="23" t="s">
        <v>7</v>
      </c>
      <c r="G1175" s="23" t="s">
        <v>975</v>
      </c>
      <c r="H1175" s="2" t="s">
        <v>7745</v>
      </c>
      <c r="I1175" s="23" t="s">
        <v>1653</v>
      </c>
      <c r="J1175" s="23"/>
      <c r="K1175" s="23" t="s">
        <v>9712</v>
      </c>
      <c r="L1175" s="23"/>
      <c r="M1175" s="23">
        <f>YEAR(Tabla2[[#This Row],[Fecha de creación]])</f>
        <v>2020</v>
      </c>
      <c r="N1175" s="23">
        <f>MONTH(Tabla2[[#This Row],[Fecha de creación]])</f>
        <v>10</v>
      </c>
    </row>
    <row r="1176" spans="1:14" ht="15" customHeight="1" x14ac:dyDescent="0.25">
      <c r="A1176" s="26">
        <v>44128.429062499999</v>
      </c>
      <c r="B1176" s="23" t="s">
        <v>56</v>
      </c>
      <c r="C1176" s="23" t="s">
        <v>2524</v>
      </c>
      <c r="D1176" s="23" t="s">
        <v>2525</v>
      </c>
      <c r="E1176" s="23" t="s">
        <v>1</v>
      </c>
      <c r="F1176" s="23" t="s">
        <v>7</v>
      </c>
      <c r="G1176" s="23" t="s">
        <v>975</v>
      </c>
      <c r="H1176" s="2" t="s">
        <v>7728</v>
      </c>
      <c r="I1176" s="23" t="s">
        <v>1963</v>
      </c>
      <c r="J1176" s="23"/>
      <c r="K1176" s="23" t="s">
        <v>9712</v>
      </c>
      <c r="L1176" s="23"/>
      <c r="M1176" s="23">
        <f>YEAR(Tabla2[[#This Row],[Fecha de creación]])</f>
        <v>2020</v>
      </c>
      <c r="N1176" s="23">
        <f>MONTH(Tabla2[[#This Row],[Fecha de creación]])</f>
        <v>10</v>
      </c>
    </row>
    <row r="1177" spans="1:14" ht="15" customHeight="1" x14ac:dyDescent="0.25">
      <c r="A1177" s="26">
        <v>44128.435937499999</v>
      </c>
      <c r="B1177" s="23" t="s">
        <v>0</v>
      </c>
      <c r="C1177" s="23" t="s">
        <v>2526</v>
      </c>
      <c r="D1177" s="23" t="s">
        <v>49</v>
      </c>
      <c r="E1177" s="23" t="s">
        <v>1</v>
      </c>
      <c r="F1177" s="23" t="s">
        <v>7</v>
      </c>
      <c r="G1177" s="23" t="s">
        <v>975</v>
      </c>
      <c r="H1177" s="2" t="s">
        <v>7745</v>
      </c>
      <c r="I1177" s="23" t="s">
        <v>43</v>
      </c>
      <c r="J1177" s="23"/>
      <c r="K1177" s="23" t="s">
        <v>9712</v>
      </c>
      <c r="L1177" s="23"/>
      <c r="M1177" s="23">
        <f>YEAR(Tabla2[[#This Row],[Fecha de creación]])</f>
        <v>2020</v>
      </c>
      <c r="N1177" s="23">
        <f>MONTH(Tabla2[[#This Row],[Fecha de creación]])</f>
        <v>10</v>
      </c>
    </row>
    <row r="1178" spans="1:14" ht="15" customHeight="1" x14ac:dyDescent="0.25">
      <c r="A1178" s="26">
        <v>44128.442442129628</v>
      </c>
      <c r="B1178" s="23" t="s">
        <v>0</v>
      </c>
      <c r="C1178" s="23" t="s">
        <v>2527</v>
      </c>
      <c r="D1178" s="23" t="s">
        <v>275</v>
      </c>
      <c r="E1178" s="23" t="s">
        <v>1</v>
      </c>
      <c r="F1178" s="23" t="s">
        <v>22</v>
      </c>
      <c r="G1178" s="23" t="s">
        <v>975</v>
      </c>
      <c r="H1178" s="2" t="s">
        <v>7722</v>
      </c>
      <c r="I1178" s="23" t="s">
        <v>43</v>
      </c>
      <c r="J1178" s="23"/>
      <c r="K1178" s="23" t="s">
        <v>9712</v>
      </c>
      <c r="L1178" s="23"/>
      <c r="M1178" s="23">
        <f>YEAR(Tabla2[[#This Row],[Fecha de creación]])</f>
        <v>2020</v>
      </c>
      <c r="N1178" s="23">
        <f>MONTH(Tabla2[[#This Row],[Fecha de creación]])</f>
        <v>10</v>
      </c>
    </row>
    <row r="1179" spans="1:14" ht="15" customHeight="1" x14ac:dyDescent="0.25">
      <c r="A1179" s="26">
        <v>44128.453298611108</v>
      </c>
      <c r="B1179" s="23" t="s">
        <v>0</v>
      </c>
      <c r="C1179" s="23" t="s">
        <v>2528</v>
      </c>
      <c r="D1179" s="23" t="s">
        <v>152</v>
      </c>
      <c r="E1179" s="23" t="s">
        <v>1</v>
      </c>
      <c r="F1179" s="23" t="s">
        <v>7</v>
      </c>
      <c r="G1179" s="23" t="s">
        <v>975</v>
      </c>
      <c r="H1179" s="2" t="s">
        <v>7731</v>
      </c>
      <c r="I1179" s="23" t="s">
        <v>43</v>
      </c>
      <c r="J1179" s="23"/>
      <c r="K1179" s="23" t="s">
        <v>9712</v>
      </c>
      <c r="L1179" s="23"/>
      <c r="M1179" s="23">
        <f>YEAR(Tabla2[[#This Row],[Fecha de creación]])</f>
        <v>2020</v>
      </c>
      <c r="N1179" s="23">
        <f>MONTH(Tabla2[[#This Row],[Fecha de creación]])</f>
        <v>10</v>
      </c>
    </row>
    <row r="1180" spans="1:14" ht="15" customHeight="1" x14ac:dyDescent="0.25">
      <c r="A1180" s="26">
        <v>44128.456967592596</v>
      </c>
      <c r="B1180" s="23" t="s">
        <v>0</v>
      </c>
      <c r="C1180" s="23" t="s">
        <v>2529</v>
      </c>
      <c r="D1180" s="23" t="s">
        <v>131</v>
      </c>
      <c r="E1180" s="23" t="s">
        <v>1</v>
      </c>
      <c r="F1180" s="23" t="s">
        <v>7</v>
      </c>
      <c r="G1180" s="23" t="s">
        <v>975</v>
      </c>
      <c r="H1180" s="2" t="s">
        <v>7728</v>
      </c>
      <c r="I1180" s="23" t="s">
        <v>43</v>
      </c>
      <c r="J1180" s="23"/>
      <c r="K1180" s="23" t="s">
        <v>9712</v>
      </c>
      <c r="L1180" s="23"/>
      <c r="M1180" s="23">
        <f>YEAR(Tabla2[[#This Row],[Fecha de creación]])</f>
        <v>2020</v>
      </c>
      <c r="N1180" s="23">
        <f>MONTH(Tabla2[[#This Row],[Fecha de creación]])</f>
        <v>10</v>
      </c>
    </row>
    <row r="1181" spans="1:14" ht="15" customHeight="1" x14ac:dyDescent="0.25">
      <c r="A1181" s="26">
        <v>44128.46770833333</v>
      </c>
      <c r="B1181" s="23" t="s">
        <v>0</v>
      </c>
      <c r="C1181" s="23" t="s">
        <v>2530</v>
      </c>
      <c r="D1181" s="23" t="s">
        <v>275</v>
      </c>
      <c r="E1181" s="23" t="s">
        <v>1</v>
      </c>
      <c r="F1181" s="23" t="s">
        <v>22</v>
      </c>
      <c r="G1181" s="23" t="s">
        <v>975</v>
      </c>
      <c r="H1181" s="2" t="s">
        <v>7722</v>
      </c>
      <c r="I1181" s="23" t="s">
        <v>43</v>
      </c>
      <c r="J1181" s="23"/>
      <c r="K1181" s="23" t="s">
        <v>9712</v>
      </c>
      <c r="L1181" s="23"/>
      <c r="M1181" s="23">
        <f>YEAR(Tabla2[[#This Row],[Fecha de creación]])</f>
        <v>2020</v>
      </c>
      <c r="N1181" s="23">
        <f>MONTH(Tabla2[[#This Row],[Fecha de creación]])</f>
        <v>10</v>
      </c>
    </row>
    <row r="1182" spans="1:14" ht="15" customHeight="1" x14ac:dyDescent="0.25">
      <c r="A1182" s="26">
        <v>44128.539606481485</v>
      </c>
      <c r="B1182" s="23" t="s">
        <v>0</v>
      </c>
      <c r="C1182" s="23" t="s">
        <v>200</v>
      </c>
      <c r="D1182" s="23" t="s">
        <v>201</v>
      </c>
      <c r="E1182" s="23" t="s">
        <v>1</v>
      </c>
      <c r="F1182" s="23" t="s">
        <v>7</v>
      </c>
      <c r="G1182" s="23" t="s">
        <v>3</v>
      </c>
      <c r="H1182" s="2" t="s">
        <v>7721</v>
      </c>
      <c r="I1182" s="23" t="s">
        <v>11</v>
      </c>
      <c r="J1182" s="23"/>
      <c r="K1182" s="23" t="s">
        <v>9712</v>
      </c>
      <c r="L1182" s="23"/>
      <c r="M1182" s="23">
        <f>YEAR(Tabla2[[#This Row],[Fecha de creación]])</f>
        <v>2020</v>
      </c>
      <c r="N1182" s="23">
        <f>MONTH(Tabla2[[#This Row],[Fecha de creación]])</f>
        <v>10</v>
      </c>
    </row>
    <row r="1183" spans="1:14" ht="15" customHeight="1" x14ac:dyDescent="0.25">
      <c r="A1183" s="26">
        <v>44128.632986111108</v>
      </c>
      <c r="B1183" s="23" t="s">
        <v>0</v>
      </c>
      <c r="C1183" s="23" t="s">
        <v>2531</v>
      </c>
      <c r="D1183" s="23" t="s">
        <v>2122</v>
      </c>
      <c r="E1183" s="23" t="s">
        <v>1</v>
      </c>
      <c r="F1183" s="23" t="s">
        <v>7</v>
      </c>
      <c r="G1183" s="23" t="s">
        <v>975</v>
      </c>
      <c r="H1183" s="2" t="s">
        <v>7731</v>
      </c>
      <c r="I1183" s="23" t="s">
        <v>4</v>
      </c>
      <c r="J1183" s="23"/>
      <c r="K1183" s="23" t="s">
        <v>9712</v>
      </c>
      <c r="L1183" s="23"/>
      <c r="M1183" s="23">
        <f>YEAR(Tabla2[[#This Row],[Fecha de creación]])</f>
        <v>2020</v>
      </c>
      <c r="N1183" s="23">
        <f>MONTH(Tabla2[[#This Row],[Fecha de creación]])</f>
        <v>10</v>
      </c>
    </row>
    <row r="1184" spans="1:14" ht="15" customHeight="1" x14ac:dyDescent="0.25">
      <c r="A1184" s="26">
        <v>44128.638958333337</v>
      </c>
      <c r="B1184" s="23" t="s">
        <v>0</v>
      </c>
      <c r="C1184" s="23" t="s">
        <v>2532</v>
      </c>
      <c r="D1184" s="23" t="s">
        <v>351</v>
      </c>
      <c r="E1184" s="23" t="s">
        <v>1</v>
      </c>
      <c r="F1184" s="23" t="s">
        <v>7</v>
      </c>
      <c r="G1184" s="23" t="s">
        <v>975</v>
      </c>
      <c r="H1184" s="2" t="s">
        <v>7734</v>
      </c>
      <c r="I1184" s="23" t="s">
        <v>4</v>
      </c>
      <c r="J1184" s="23"/>
      <c r="K1184" s="23" t="s">
        <v>9712</v>
      </c>
      <c r="L1184" s="23"/>
      <c r="M1184" s="23">
        <f>YEAR(Tabla2[[#This Row],[Fecha de creación]])</f>
        <v>2020</v>
      </c>
      <c r="N1184" s="23">
        <f>MONTH(Tabla2[[#This Row],[Fecha de creación]])</f>
        <v>10</v>
      </c>
    </row>
    <row r="1185" spans="1:14" ht="15" customHeight="1" x14ac:dyDescent="0.25">
      <c r="A1185" s="26">
        <v>44128.649189814816</v>
      </c>
      <c r="B1185" s="23" t="s">
        <v>0</v>
      </c>
      <c r="C1185" s="23" t="s">
        <v>2533</v>
      </c>
      <c r="D1185" s="23" t="s">
        <v>1942</v>
      </c>
      <c r="E1185" s="23" t="s">
        <v>1</v>
      </c>
      <c r="F1185" s="23" t="s">
        <v>7</v>
      </c>
      <c r="G1185" s="23" t="s">
        <v>975</v>
      </c>
      <c r="H1185" s="2" t="s">
        <v>7745</v>
      </c>
      <c r="I1185" s="23" t="s">
        <v>4</v>
      </c>
      <c r="J1185" s="23"/>
      <c r="K1185" s="23" t="s">
        <v>9712</v>
      </c>
      <c r="L1185" s="23"/>
      <c r="M1185" s="23">
        <f>YEAR(Tabla2[[#This Row],[Fecha de creación]])</f>
        <v>2020</v>
      </c>
      <c r="N1185" s="23">
        <f>MONTH(Tabla2[[#This Row],[Fecha de creación]])</f>
        <v>10</v>
      </c>
    </row>
    <row r="1186" spans="1:14" ht="15" customHeight="1" x14ac:dyDescent="0.25">
      <c r="A1186" s="26">
        <v>44128.658090277779</v>
      </c>
      <c r="B1186" s="23" t="s">
        <v>100</v>
      </c>
      <c r="C1186" s="23" t="s">
        <v>2534</v>
      </c>
      <c r="D1186" s="23" t="s">
        <v>1005</v>
      </c>
      <c r="E1186" s="23" t="s">
        <v>1</v>
      </c>
      <c r="F1186" s="23" t="s">
        <v>22</v>
      </c>
      <c r="G1186" s="23" t="s">
        <v>975</v>
      </c>
      <c r="H1186" s="2" t="s">
        <v>7744</v>
      </c>
      <c r="I1186" s="23" t="s">
        <v>1653</v>
      </c>
      <c r="J1186" s="23"/>
      <c r="K1186" s="23" t="s">
        <v>9712</v>
      </c>
      <c r="L1186" s="23"/>
      <c r="M1186" s="23">
        <f>YEAR(Tabla2[[#This Row],[Fecha de creación]])</f>
        <v>2020</v>
      </c>
      <c r="N1186" s="23">
        <f>MONTH(Tabla2[[#This Row],[Fecha de creación]])</f>
        <v>10</v>
      </c>
    </row>
    <row r="1187" spans="1:14" ht="15" customHeight="1" x14ac:dyDescent="0.25">
      <c r="A1187" s="26">
        <v>44128.664131944446</v>
      </c>
      <c r="B1187" s="23" t="s">
        <v>100</v>
      </c>
      <c r="C1187" s="23" t="s">
        <v>2535</v>
      </c>
      <c r="D1187" s="23" t="s">
        <v>2536</v>
      </c>
      <c r="E1187" s="23" t="s">
        <v>1</v>
      </c>
      <c r="F1187" s="23" t="s">
        <v>7</v>
      </c>
      <c r="G1187" s="23" t="s">
        <v>975</v>
      </c>
      <c r="H1187" s="2" t="s">
        <v>7734</v>
      </c>
      <c r="I1187" s="23" t="s">
        <v>1653</v>
      </c>
      <c r="J1187" s="23"/>
      <c r="K1187" s="23" t="s">
        <v>9712</v>
      </c>
      <c r="L1187" s="23"/>
      <c r="M1187" s="23">
        <f>YEAR(Tabla2[[#This Row],[Fecha de creación]])</f>
        <v>2020</v>
      </c>
      <c r="N1187" s="23">
        <f>MONTH(Tabla2[[#This Row],[Fecha de creación]])</f>
        <v>10</v>
      </c>
    </row>
    <row r="1188" spans="1:14" ht="15" customHeight="1" x14ac:dyDescent="0.25">
      <c r="A1188" s="26">
        <v>44128.706053240741</v>
      </c>
      <c r="B1188" s="23" t="s">
        <v>0</v>
      </c>
      <c r="C1188" s="23" t="s">
        <v>2537</v>
      </c>
      <c r="D1188" s="23" t="s">
        <v>2538</v>
      </c>
      <c r="E1188" s="23" t="s">
        <v>1</v>
      </c>
      <c r="F1188" s="23" t="s">
        <v>22</v>
      </c>
      <c r="G1188" s="23" t="s">
        <v>975</v>
      </c>
      <c r="H1188" s="2" t="s">
        <v>7745</v>
      </c>
      <c r="I1188" s="23" t="s">
        <v>4</v>
      </c>
      <c r="J1188" s="23"/>
      <c r="K1188" s="23" t="s">
        <v>9712</v>
      </c>
      <c r="L1188" s="23"/>
      <c r="M1188" s="23">
        <f>YEAR(Tabla2[[#This Row],[Fecha de creación]])</f>
        <v>2020</v>
      </c>
      <c r="N1188" s="23">
        <f>MONTH(Tabla2[[#This Row],[Fecha de creación]])</f>
        <v>10</v>
      </c>
    </row>
    <row r="1189" spans="1:14" ht="15" customHeight="1" x14ac:dyDescent="0.25">
      <c r="A1189" s="26">
        <v>44128.709456018521</v>
      </c>
      <c r="B1189" s="23" t="s">
        <v>0</v>
      </c>
      <c r="C1189" s="23" t="s">
        <v>2539</v>
      </c>
      <c r="D1189" s="23" t="s">
        <v>2540</v>
      </c>
      <c r="E1189" s="23" t="s">
        <v>1</v>
      </c>
      <c r="F1189" s="23" t="s">
        <v>22</v>
      </c>
      <c r="G1189" s="23" t="s">
        <v>975</v>
      </c>
      <c r="H1189" s="2" t="s">
        <v>7745</v>
      </c>
      <c r="I1189" s="23" t="s">
        <v>4</v>
      </c>
      <c r="J1189" s="23"/>
      <c r="K1189" s="23" t="s">
        <v>9712</v>
      </c>
      <c r="L1189" s="23"/>
      <c r="M1189" s="23">
        <f>YEAR(Tabla2[[#This Row],[Fecha de creación]])</f>
        <v>2020</v>
      </c>
      <c r="N1189" s="23">
        <f>MONTH(Tabla2[[#This Row],[Fecha de creación]])</f>
        <v>10</v>
      </c>
    </row>
    <row r="1190" spans="1:14" ht="15" customHeight="1" x14ac:dyDescent="0.25">
      <c r="A1190" s="26">
        <v>44128.71837962963</v>
      </c>
      <c r="B1190" s="23" t="s">
        <v>0</v>
      </c>
      <c r="C1190" s="23" t="s">
        <v>2541</v>
      </c>
      <c r="D1190" s="23" t="s">
        <v>275</v>
      </c>
      <c r="E1190" s="23" t="s">
        <v>1</v>
      </c>
      <c r="F1190" s="23" t="s">
        <v>22</v>
      </c>
      <c r="G1190" s="23" t="s">
        <v>975</v>
      </c>
      <c r="H1190" s="2" t="s">
        <v>7722</v>
      </c>
      <c r="I1190" s="23" t="s">
        <v>43</v>
      </c>
      <c r="J1190" s="23"/>
      <c r="K1190" s="23" t="s">
        <v>9712</v>
      </c>
      <c r="L1190" s="23"/>
      <c r="M1190" s="23">
        <f>YEAR(Tabla2[[#This Row],[Fecha de creación]])</f>
        <v>2020</v>
      </c>
      <c r="N1190" s="23">
        <f>MONTH(Tabla2[[#This Row],[Fecha de creación]])</f>
        <v>10</v>
      </c>
    </row>
    <row r="1191" spans="1:14" ht="15" customHeight="1" x14ac:dyDescent="0.25">
      <c r="A1191" s="26">
        <v>44128.720729166664</v>
      </c>
      <c r="B1191" s="23" t="s">
        <v>0</v>
      </c>
      <c r="C1191" s="23" t="s">
        <v>2542</v>
      </c>
      <c r="D1191" s="23" t="s">
        <v>275</v>
      </c>
      <c r="E1191" s="23" t="s">
        <v>1</v>
      </c>
      <c r="F1191" s="23" t="s">
        <v>22</v>
      </c>
      <c r="G1191" s="23" t="s">
        <v>975</v>
      </c>
      <c r="H1191" s="2" t="s">
        <v>7722</v>
      </c>
      <c r="I1191" s="23" t="s">
        <v>43</v>
      </c>
      <c r="J1191" s="23"/>
      <c r="K1191" s="23" t="s">
        <v>9712</v>
      </c>
      <c r="L1191" s="23"/>
      <c r="M1191" s="23">
        <f>YEAR(Tabla2[[#This Row],[Fecha de creación]])</f>
        <v>2020</v>
      </c>
      <c r="N1191" s="23">
        <f>MONTH(Tabla2[[#This Row],[Fecha de creación]])</f>
        <v>10</v>
      </c>
    </row>
    <row r="1192" spans="1:14" ht="15" customHeight="1" x14ac:dyDescent="0.25">
      <c r="A1192" s="26">
        <v>44128.722696759258</v>
      </c>
      <c r="B1192" s="23" t="s">
        <v>0</v>
      </c>
      <c r="C1192" s="23" t="s">
        <v>2543</v>
      </c>
      <c r="D1192" s="23" t="s">
        <v>49</v>
      </c>
      <c r="E1192" s="23" t="s">
        <v>1</v>
      </c>
      <c r="F1192" s="23" t="s">
        <v>7</v>
      </c>
      <c r="G1192" s="23" t="s">
        <v>975</v>
      </c>
      <c r="H1192" s="2" t="s">
        <v>7745</v>
      </c>
      <c r="I1192" s="23" t="s">
        <v>43</v>
      </c>
      <c r="J1192" s="23"/>
      <c r="K1192" s="23" t="s">
        <v>9712</v>
      </c>
      <c r="L1192" s="23"/>
      <c r="M1192" s="23">
        <f>YEAR(Tabla2[[#This Row],[Fecha de creación]])</f>
        <v>2020</v>
      </c>
      <c r="N1192" s="23">
        <f>MONTH(Tabla2[[#This Row],[Fecha de creación]])</f>
        <v>10</v>
      </c>
    </row>
    <row r="1193" spans="1:14" ht="15" customHeight="1" x14ac:dyDescent="0.25">
      <c r="A1193" s="26">
        <v>44128.725902777776</v>
      </c>
      <c r="B1193" s="23" t="s">
        <v>0</v>
      </c>
      <c r="C1193" s="23" t="s">
        <v>2544</v>
      </c>
      <c r="D1193" s="23" t="s">
        <v>275</v>
      </c>
      <c r="E1193" s="23" t="s">
        <v>1</v>
      </c>
      <c r="F1193" s="23" t="s">
        <v>7</v>
      </c>
      <c r="G1193" s="23" t="s">
        <v>975</v>
      </c>
      <c r="H1193" s="2" t="s">
        <v>7722</v>
      </c>
      <c r="I1193" s="23" t="s">
        <v>43</v>
      </c>
      <c r="J1193" s="23"/>
      <c r="K1193" s="23" t="s">
        <v>9712</v>
      </c>
      <c r="L1193" s="23"/>
      <c r="M1193" s="23">
        <f>YEAR(Tabla2[[#This Row],[Fecha de creación]])</f>
        <v>2020</v>
      </c>
      <c r="N1193" s="23">
        <f>MONTH(Tabla2[[#This Row],[Fecha de creación]])</f>
        <v>10</v>
      </c>
    </row>
    <row r="1194" spans="1:14" ht="15" customHeight="1" x14ac:dyDescent="0.25">
      <c r="A1194" s="26">
        <v>44128.728472222225</v>
      </c>
      <c r="B1194" s="23" t="s">
        <v>0</v>
      </c>
      <c r="C1194" s="23" t="s">
        <v>2545</v>
      </c>
      <c r="D1194" s="23" t="s">
        <v>275</v>
      </c>
      <c r="E1194" s="23" t="s">
        <v>1</v>
      </c>
      <c r="F1194" s="23" t="s">
        <v>22</v>
      </c>
      <c r="G1194" s="23" t="s">
        <v>975</v>
      </c>
      <c r="H1194" s="2" t="s">
        <v>7722</v>
      </c>
      <c r="I1194" s="23" t="s">
        <v>43</v>
      </c>
      <c r="J1194" s="23"/>
      <c r="K1194" s="23" t="s">
        <v>9712</v>
      </c>
      <c r="L1194" s="23"/>
      <c r="M1194" s="23">
        <f>YEAR(Tabla2[[#This Row],[Fecha de creación]])</f>
        <v>2020</v>
      </c>
      <c r="N1194" s="23">
        <f>MONTH(Tabla2[[#This Row],[Fecha de creación]])</f>
        <v>10</v>
      </c>
    </row>
    <row r="1195" spans="1:14" ht="15" customHeight="1" x14ac:dyDescent="0.25">
      <c r="A1195" s="26">
        <v>44128.781585648147</v>
      </c>
      <c r="B1195" s="23" t="s">
        <v>0</v>
      </c>
      <c r="C1195" s="23" t="s">
        <v>2546</v>
      </c>
      <c r="D1195" s="23" t="s">
        <v>2224</v>
      </c>
      <c r="E1195" s="23" t="s">
        <v>1</v>
      </c>
      <c r="F1195" s="23" t="s">
        <v>7</v>
      </c>
      <c r="G1195" s="23" t="s">
        <v>975</v>
      </c>
      <c r="H1195" s="2" t="s">
        <v>7757</v>
      </c>
      <c r="I1195" s="23" t="s">
        <v>4</v>
      </c>
      <c r="J1195" s="23"/>
      <c r="K1195" s="23" t="s">
        <v>9712</v>
      </c>
      <c r="L1195" s="23"/>
      <c r="M1195" s="23">
        <f>YEAR(Tabla2[[#This Row],[Fecha de creación]])</f>
        <v>2020</v>
      </c>
      <c r="N1195" s="23">
        <f>MONTH(Tabla2[[#This Row],[Fecha de creación]])</f>
        <v>10</v>
      </c>
    </row>
    <row r="1196" spans="1:14" ht="15" customHeight="1" x14ac:dyDescent="0.25">
      <c r="A1196" s="26">
        <v>44128.782939814817</v>
      </c>
      <c r="B1196" s="23" t="s">
        <v>0</v>
      </c>
      <c r="C1196" s="23" t="s">
        <v>2547</v>
      </c>
      <c r="D1196" s="23" t="s">
        <v>2548</v>
      </c>
      <c r="E1196" s="23" t="s">
        <v>1</v>
      </c>
      <c r="F1196" s="23" t="s">
        <v>22</v>
      </c>
      <c r="G1196" s="23" t="s">
        <v>975</v>
      </c>
      <c r="H1196" s="2" t="s">
        <v>7726</v>
      </c>
      <c r="I1196" s="23" t="s">
        <v>4</v>
      </c>
      <c r="J1196" s="23"/>
      <c r="K1196" s="23" t="s">
        <v>9712</v>
      </c>
      <c r="L1196" s="23"/>
      <c r="M1196" s="23">
        <f>YEAR(Tabla2[[#This Row],[Fecha de creación]])</f>
        <v>2020</v>
      </c>
      <c r="N1196" s="23">
        <f>MONTH(Tabla2[[#This Row],[Fecha de creación]])</f>
        <v>10</v>
      </c>
    </row>
    <row r="1197" spans="1:14" ht="15" customHeight="1" x14ac:dyDescent="0.25">
      <c r="A1197" s="26">
        <v>44130.381261574075</v>
      </c>
      <c r="B1197" s="23" t="s">
        <v>19</v>
      </c>
      <c r="C1197" s="23" t="s">
        <v>2549</v>
      </c>
      <c r="D1197" s="23" t="s">
        <v>2550</v>
      </c>
      <c r="E1197" s="23" t="s">
        <v>1</v>
      </c>
      <c r="F1197" s="23" t="s">
        <v>22</v>
      </c>
      <c r="G1197" s="23" t="s">
        <v>975</v>
      </c>
      <c r="H1197" s="2" t="s">
        <v>7745</v>
      </c>
      <c r="I1197" s="23" t="s">
        <v>23</v>
      </c>
      <c r="J1197" s="23"/>
      <c r="K1197" s="23" t="s">
        <v>9712</v>
      </c>
      <c r="L1197" s="23"/>
      <c r="M1197" s="23">
        <f>YEAR(Tabla2[[#This Row],[Fecha de creación]])</f>
        <v>2020</v>
      </c>
      <c r="N1197" s="23">
        <f>MONTH(Tabla2[[#This Row],[Fecha de creación]])</f>
        <v>10</v>
      </c>
    </row>
    <row r="1198" spans="1:14" ht="15" customHeight="1" x14ac:dyDescent="0.25">
      <c r="A1198" s="26">
        <v>44130.385081018518</v>
      </c>
      <c r="B1198" s="23" t="s">
        <v>0</v>
      </c>
      <c r="C1198" s="23" t="s">
        <v>2551</v>
      </c>
      <c r="D1198" s="23" t="s">
        <v>2381</v>
      </c>
      <c r="E1198" s="23" t="s">
        <v>1</v>
      </c>
      <c r="F1198" s="23" t="s">
        <v>7</v>
      </c>
      <c r="G1198" s="23" t="s">
        <v>975</v>
      </c>
      <c r="H1198" s="2" t="s">
        <v>7734</v>
      </c>
      <c r="I1198" s="23" t="s">
        <v>8</v>
      </c>
      <c r="J1198" s="23"/>
      <c r="K1198" s="23" t="s">
        <v>9712</v>
      </c>
      <c r="L1198" s="23"/>
      <c r="M1198" s="23">
        <f>YEAR(Tabla2[[#This Row],[Fecha de creación]])</f>
        <v>2020</v>
      </c>
      <c r="N1198" s="23">
        <f>MONTH(Tabla2[[#This Row],[Fecha de creación]])</f>
        <v>10</v>
      </c>
    </row>
    <row r="1199" spans="1:14" ht="15" customHeight="1" x14ac:dyDescent="0.25">
      <c r="A1199" s="26">
        <v>44130.421377314815</v>
      </c>
      <c r="B1199" s="23" t="s">
        <v>0</v>
      </c>
      <c r="C1199" s="23" t="s">
        <v>2552</v>
      </c>
      <c r="D1199" s="23" t="s">
        <v>1537</v>
      </c>
      <c r="E1199" s="23" t="s">
        <v>1</v>
      </c>
      <c r="F1199" s="23" t="s">
        <v>7</v>
      </c>
      <c r="G1199" s="23" t="s">
        <v>975</v>
      </c>
      <c r="H1199" s="2" t="s">
        <v>7731</v>
      </c>
      <c r="I1199" s="23" t="s">
        <v>8</v>
      </c>
      <c r="J1199" s="23"/>
      <c r="K1199" s="23" t="s">
        <v>9712</v>
      </c>
      <c r="L1199" s="23"/>
      <c r="M1199" s="23">
        <f>YEAR(Tabla2[[#This Row],[Fecha de creación]])</f>
        <v>2020</v>
      </c>
      <c r="N1199" s="23">
        <f>MONTH(Tabla2[[#This Row],[Fecha de creación]])</f>
        <v>10</v>
      </c>
    </row>
    <row r="1200" spans="1:14" ht="15" customHeight="1" x14ac:dyDescent="0.25">
      <c r="A1200" s="26">
        <v>44130.428726851853</v>
      </c>
      <c r="B1200" s="23" t="s">
        <v>0</v>
      </c>
      <c r="C1200" s="23" t="s">
        <v>2553</v>
      </c>
      <c r="D1200" s="23" t="s">
        <v>131</v>
      </c>
      <c r="E1200" s="23" t="s">
        <v>1</v>
      </c>
      <c r="F1200" s="23" t="s">
        <v>7</v>
      </c>
      <c r="G1200" s="23" t="s">
        <v>975</v>
      </c>
      <c r="H1200" s="2" t="s">
        <v>7728</v>
      </c>
      <c r="I1200" s="23" t="s">
        <v>8</v>
      </c>
      <c r="J1200" s="23"/>
      <c r="K1200" s="23" t="s">
        <v>9712</v>
      </c>
      <c r="L1200" s="23"/>
      <c r="M1200" s="23">
        <f>YEAR(Tabla2[[#This Row],[Fecha de creación]])</f>
        <v>2020</v>
      </c>
      <c r="N1200" s="23">
        <f>MONTH(Tabla2[[#This Row],[Fecha de creación]])</f>
        <v>10</v>
      </c>
    </row>
    <row r="1201" spans="1:14" ht="15" customHeight="1" x14ac:dyDescent="0.25">
      <c r="A1201" s="26">
        <v>44130.434340277781</v>
      </c>
      <c r="B1201" s="23" t="s">
        <v>19</v>
      </c>
      <c r="C1201" s="23" t="s">
        <v>202</v>
      </c>
      <c r="D1201" s="23" t="s">
        <v>203</v>
      </c>
      <c r="E1201" s="23" t="s">
        <v>1</v>
      </c>
      <c r="F1201" s="23" t="s">
        <v>7</v>
      </c>
      <c r="G1201" s="23" t="s">
        <v>3</v>
      </c>
      <c r="H1201" s="2" t="s">
        <v>7734</v>
      </c>
      <c r="I1201" s="23" t="s">
        <v>23</v>
      </c>
      <c r="J1201" s="23"/>
      <c r="K1201" s="23" t="s">
        <v>9712</v>
      </c>
      <c r="L1201" s="23"/>
      <c r="M1201" s="23">
        <f>YEAR(Tabla2[[#This Row],[Fecha de creación]])</f>
        <v>2020</v>
      </c>
      <c r="N1201" s="23">
        <f>MONTH(Tabla2[[#This Row],[Fecha de creación]])</f>
        <v>10</v>
      </c>
    </row>
    <row r="1202" spans="1:14" ht="15" customHeight="1" x14ac:dyDescent="0.25">
      <c r="A1202" s="26">
        <v>44130.44122685185</v>
      </c>
      <c r="B1202" s="23" t="s">
        <v>100</v>
      </c>
      <c r="C1202" s="23" t="s">
        <v>2554</v>
      </c>
      <c r="D1202" s="23" t="s">
        <v>131</v>
      </c>
      <c r="E1202" s="23" t="s">
        <v>1</v>
      </c>
      <c r="F1202" s="23" t="s">
        <v>7</v>
      </c>
      <c r="G1202" s="23" t="s">
        <v>975</v>
      </c>
      <c r="H1202" s="2" t="s">
        <v>7728</v>
      </c>
      <c r="I1202" s="23" t="s">
        <v>1854</v>
      </c>
      <c r="J1202" s="23"/>
      <c r="K1202" s="23" t="s">
        <v>9712</v>
      </c>
      <c r="L1202" s="23"/>
      <c r="M1202" s="23">
        <f>YEAR(Tabla2[[#This Row],[Fecha de creación]])</f>
        <v>2020</v>
      </c>
      <c r="N1202" s="23">
        <f>MONTH(Tabla2[[#This Row],[Fecha de creación]])</f>
        <v>10</v>
      </c>
    </row>
    <row r="1203" spans="1:14" ht="15" customHeight="1" x14ac:dyDescent="0.25">
      <c r="A1203" s="26">
        <v>44130.480555555558</v>
      </c>
      <c r="B1203" s="23" t="s">
        <v>19</v>
      </c>
      <c r="C1203" s="23" t="s">
        <v>2555</v>
      </c>
      <c r="D1203" s="23" t="s">
        <v>2556</v>
      </c>
      <c r="E1203" s="23" t="s">
        <v>1</v>
      </c>
      <c r="F1203" s="23" t="s">
        <v>7</v>
      </c>
      <c r="G1203" s="23" t="s">
        <v>975</v>
      </c>
      <c r="H1203" s="2" t="s">
        <v>7745</v>
      </c>
      <c r="I1203" s="23" t="s">
        <v>23</v>
      </c>
      <c r="J1203" s="23"/>
      <c r="K1203" s="23" t="s">
        <v>9712</v>
      </c>
      <c r="L1203" s="23"/>
      <c r="M1203" s="23">
        <f>YEAR(Tabla2[[#This Row],[Fecha de creación]])</f>
        <v>2020</v>
      </c>
      <c r="N1203" s="23">
        <f>MONTH(Tabla2[[#This Row],[Fecha de creación]])</f>
        <v>10</v>
      </c>
    </row>
    <row r="1204" spans="1:14" ht="15" customHeight="1" x14ac:dyDescent="0.25">
      <c r="A1204" s="26">
        <v>44130.485752314817</v>
      </c>
      <c r="B1204" s="23" t="s">
        <v>0</v>
      </c>
      <c r="C1204" s="23" t="s">
        <v>2557</v>
      </c>
      <c r="D1204" s="23" t="s">
        <v>49</v>
      </c>
      <c r="E1204" s="23" t="s">
        <v>1</v>
      </c>
      <c r="F1204" s="23" t="s">
        <v>7</v>
      </c>
      <c r="G1204" s="23" t="s">
        <v>975</v>
      </c>
      <c r="H1204" s="2" t="s">
        <v>7745</v>
      </c>
      <c r="I1204" s="23" t="s">
        <v>4</v>
      </c>
      <c r="J1204" s="23"/>
      <c r="K1204" s="23" t="s">
        <v>9712</v>
      </c>
      <c r="L1204" s="23"/>
      <c r="M1204" s="23">
        <f>YEAR(Tabla2[[#This Row],[Fecha de creación]])</f>
        <v>2020</v>
      </c>
      <c r="N1204" s="23">
        <f>MONTH(Tabla2[[#This Row],[Fecha de creación]])</f>
        <v>10</v>
      </c>
    </row>
    <row r="1205" spans="1:14" ht="15" customHeight="1" x14ac:dyDescent="0.25">
      <c r="A1205" s="26">
        <v>44130.496469907404</v>
      </c>
      <c r="B1205" s="23" t="s">
        <v>0</v>
      </c>
      <c r="C1205" s="23" t="s">
        <v>2558</v>
      </c>
      <c r="D1205" s="23" t="s">
        <v>1935</v>
      </c>
      <c r="E1205" s="23" t="s">
        <v>1</v>
      </c>
      <c r="F1205" s="23" t="s">
        <v>22</v>
      </c>
      <c r="G1205" s="23" t="s">
        <v>975</v>
      </c>
      <c r="H1205" s="2" t="s">
        <v>7748</v>
      </c>
      <c r="I1205" s="23" t="s">
        <v>4</v>
      </c>
      <c r="J1205" s="23"/>
      <c r="K1205" s="23" t="s">
        <v>9712</v>
      </c>
      <c r="L1205" s="23"/>
      <c r="M1205" s="23">
        <f>YEAR(Tabla2[[#This Row],[Fecha de creación]])</f>
        <v>2020</v>
      </c>
      <c r="N1205" s="23">
        <f>MONTH(Tabla2[[#This Row],[Fecha de creación]])</f>
        <v>10</v>
      </c>
    </row>
    <row r="1206" spans="1:14" ht="15" customHeight="1" x14ac:dyDescent="0.25">
      <c r="A1206" s="26">
        <v>44130.533541666664</v>
      </c>
      <c r="B1206" s="23" t="s">
        <v>189</v>
      </c>
      <c r="C1206" s="23" t="s">
        <v>204</v>
      </c>
      <c r="D1206" s="23" t="s">
        <v>205</v>
      </c>
      <c r="E1206" s="23" t="s">
        <v>1</v>
      </c>
      <c r="F1206" s="23" t="s">
        <v>7</v>
      </c>
      <c r="G1206" s="23" t="s">
        <v>3</v>
      </c>
      <c r="H1206" s="2" t="s">
        <v>7731</v>
      </c>
      <c r="I1206" s="23" t="s">
        <v>7768</v>
      </c>
      <c r="J1206" s="23"/>
      <c r="K1206" s="23" t="s">
        <v>9712</v>
      </c>
      <c r="L1206" s="23"/>
      <c r="M1206" s="23">
        <f>YEAR(Tabla2[[#This Row],[Fecha de creación]])</f>
        <v>2020</v>
      </c>
      <c r="N1206" s="23">
        <f>MONTH(Tabla2[[#This Row],[Fecha de creación]])</f>
        <v>10</v>
      </c>
    </row>
    <row r="1207" spans="1:14" ht="15" customHeight="1" x14ac:dyDescent="0.25">
      <c r="A1207" s="26">
        <v>44130.534502314818</v>
      </c>
      <c r="B1207" s="23" t="s">
        <v>189</v>
      </c>
      <c r="C1207" s="23" t="s">
        <v>206</v>
      </c>
      <c r="D1207" s="23" t="s">
        <v>205</v>
      </c>
      <c r="E1207" s="23" t="s">
        <v>1</v>
      </c>
      <c r="F1207" s="23" t="s">
        <v>7</v>
      </c>
      <c r="G1207" s="23" t="s">
        <v>3</v>
      </c>
      <c r="H1207" s="2" t="s">
        <v>7731</v>
      </c>
      <c r="I1207" s="23" t="s">
        <v>7768</v>
      </c>
      <c r="J1207" s="23"/>
      <c r="K1207" s="23" t="s">
        <v>9712</v>
      </c>
      <c r="L1207" s="23"/>
      <c r="M1207" s="23">
        <f>YEAR(Tabla2[[#This Row],[Fecha de creación]])</f>
        <v>2020</v>
      </c>
      <c r="N1207" s="23">
        <f>MONTH(Tabla2[[#This Row],[Fecha de creación]])</f>
        <v>10</v>
      </c>
    </row>
    <row r="1208" spans="1:14" ht="15" customHeight="1" x14ac:dyDescent="0.25">
      <c r="A1208" s="26">
        <v>44130.537870370368</v>
      </c>
      <c r="B1208" s="23" t="s">
        <v>189</v>
      </c>
      <c r="C1208" s="23" t="s">
        <v>207</v>
      </c>
      <c r="D1208" s="23" t="s">
        <v>205</v>
      </c>
      <c r="E1208" s="23" t="s">
        <v>1</v>
      </c>
      <c r="F1208" s="23" t="s">
        <v>7</v>
      </c>
      <c r="G1208" s="23" t="s">
        <v>3</v>
      </c>
      <c r="H1208" s="2" t="s">
        <v>7731</v>
      </c>
      <c r="I1208" s="23" t="s">
        <v>208</v>
      </c>
      <c r="J1208" s="23"/>
      <c r="K1208" s="23" t="s">
        <v>9712</v>
      </c>
      <c r="L1208" s="23"/>
      <c r="M1208" s="23">
        <f>YEAR(Tabla2[[#This Row],[Fecha de creación]])</f>
        <v>2020</v>
      </c>
      <c r="N1208" s="23">
        <f>MONTH(Tabla2[[#This Row],[Fecha de creación]])</f>
        <v>10</v>
      </c>
    </row>
    <row r="1209" spans="1:14" ht="15" customHeight="1" x14ac:dyDescent="0.25">
      <c r="A1209" s="26">
        <v>44130.660104166665</v>
      </c>
      <c r="B1209" s="23" t="s">
        <v>19</v>
      </c>
      <c r="C1209" s="23" t="s">
        <v>2559</v>
      </c>
      <c r="D1209" s="23" t="s">
        <v>2560</v>
      </c>
      <c r="E1209" s="23" t="s">
        <v>1</v>
      </c>
      <c r="F1209" s="23" t="s">
        <v>22</v>
      </c>
      <c r="G1209" s="23" t="s">
        <v>975</v>
      </c>
      <c r="H1209" s="2" t="s">
        <v>7724</v>
      </c>
      <c r="I1209" s="23" t="s">
        <v>23</v>
      </c>
      <c r="J1209" s="23"/>
      <c r="K1209" s="23" t="s">
        <v>9712</v>
      </c>
      <c r="L1209" s="23"/>
      <c r="M1209" s="23">
        <f>YEAR(Tabla2[[#This Row],[Fecha de creación]])</f>
        <v>2020</v>
      </c>
      <c r="N1209" s="23">
        <f>MONTH(Tabla2[[#This Row],[Fecha de creación]])</f>
        <v>10</v>
      </c>
    </row>
    <row r="1210" spans="1:14" ht="15" customHeight="1" x14ac:dyDescent="0.25">
      <c r="A1210" s="26">
        <v>44130.674143518518</v>
      </c>
      <c r="B1210" s="23" t="s">
        <v>0</v>
      </c>
      <c r="C1210" s="23" t="s">
        <v>209</v>
      </c>
      <c r="D1210" s="23" t="s">
        <v>210</v>
      </c>
      <c r="E1210" s="23" t="s">
        <v>1</v>
      </c>
      <c r="F1210" s="23" t="s">
        <v>2</v>
      </c>
      <c r="G1210" s="23" t="s">
        <v>3</v>
      </c>
      <c r="H1210" s="2" t="s">
        <v>7721</v>
      </c>
      <c r="I1210" s="23" t="s">
        <v>7749</v>
      </c>
      <c r="J1210" s="23"/>
      <c r="K1210" s="23" t="s">
        <v>9712</v>
      </c>
      <c r="L1210" s="23"/>
      <c r="M1210" s="23">
        <f>YEAR(Tabla2[[#This Row],[Fecha de creación]])</f>
        <v>2020</v>
      </c>
      <c r="N1210" s="23">
        <f>MONTH(Tabla2[[#This Row],[Fecha de creación]])</f>
        <v>10</v>
      </c>
    </row>
    <row r="1211" spans="1:14" ht="15" customHeight="1" x14ac:dyDescent="0.25">
      <c r="A1211" s="26">
        <v>44130.680011574077</v>
      </c>
      <c r="B1211" s="23" t="s">
        <v>0</v>
      </c>
      <c r="C1211" s="23" t="s">
        <v>2561</v>
      </c>
      <c r="D1211" s="23" t="s">
        <v>2435</v>
      </c>
      <c r="E1211" s="23" t="s">
        <v>1</v>
      </c>
      <c r="F1211" s="23" t="s">
        <v>7</v>
      </c>
      <c r="G1211" s="23" t="s">
        <v>975</v>
      </c>
      <c r="H1211" s="2" t="s">
        <v>7757</v>
      </c>
      <c r="I1211" s="23" t="s">
        <v>43</v>
      </c>
      <c r="J1211" s="23"/>
      <c r="K1211" s="23" t="s">
        <v>9712</v>
      </c>
      <c r="L1211" s="23"/>
      <c r="M1211" s="23">
        <f>YEAR(Tabla2[[#This Row],[Fecha de creación]])</f>
        <v>2020</v>
      </c>
      <c r="N1211" s="23">
        <f>MONTH(Tabla2[[#This Row],[Fecha de creación]])</f>
        <v>10</v>
      </c>
    </row>
    <row r="1212" spans="1:14" ht="15" customHeight="1" x14ac:dyDescent="0.25">
      <c r="A1212" s="26">
        <v>44130.68540509259</v>
      </c>
      <c r="B1212" s="23" t="s">
        <v>0</v>
      </c>
      <c r="C1212" s="23" t="s">
        <v>211</v>
      </c>
      <c r="D1212" s="23" t="s">
        <v>212</v>
      </c>
      <c r="E1212" s="23" t="s">
        <v>1</v>
      </c>
      <c r="F1212" s="23" t="s">
        <v>2</v>
      </c>
      <c r="G1212" s="23" t="s">
        <v>3</v>
      </c>
      <c r="H1212" s="2" t="s">
        <v>7730</v>
      </c>
      <c r="I1212" s="23" t="s">
        <v>7749</v>
      </c>
      <c r="J1212" s="23"/>
      <c r="K1212" s="23" t="s">
        <v>9712</v>
      </c>
      <c r="L1212" s="23"/>
      <c r="M1212" s="23">
        <f>YEAR(Tabla2[[#This Row],[Fecha de creación]])</f>
        <v>2020</v>
      </c>
      <c r="N1212" s="23">
        <f>MONTH(Tabla2[[#This Row],[Fecha de creación]])</f>
        <v>10</v>
      </c>
    </row>
    <row r="1213" spans="1:14" ht="15" customHeight="1" x14ac:dyDescent="0.25">
      <c r="A1213" s="26">
        <v>44130.702916666669</v>
      </c>
      <c r="B1213" s="23" t="s">
        <v>0</v>
      </c>
      <c r="C1213" s="23" t="s">
        <v>2562</v>
      </c>
      <c r="D1213" s="23" t="s">
        <v>1837</v>
      </c>
      <c r="E1213" s="23" t="s">
        <v>1</v>
      </c>
      <c r="F1213" s="23" t="s">
        <v>22</v>
      </c>
      <c r="G1213" s="23" t="s">
        <v>975</v>
      </c>
      <c r="H1213" s="2" t="s">
        <v>7745</v>
      </c>
      <c r="I1213" s="23" t="s">
        <v>8</v>
      </c>
      <c r="J1213" s="23"/>
      <c r="K1213" s="23" t="s">
        <v>9712</v>
      </c>
      <c r="L1213" s="23"/>
      <c r="M1213" s="23">
        <f>YEAR(Tabla2[[#This Row],[Fecha de creación]])</f>
        <v>2020</v>
      </c>
      <c r="N1213" s="23">
        <f>MONTH(Tabla2[[#This Row],[Fecha de creación]])</f>
        <v>10</v>
      </c>
    </row>
    <row r="1214" spans="1:14" ht="15" customHeight="1" x14ac:dyDescent="0.25">
      <c r="A1214" s="26">
        <v>44130.705092592594</v>
      </c>
      <c r="B1214" s="23" t="s">
        <v>0</v>
      </c>
      <c r="C1214" s="23" t="s">
        <v>2563</v>
      </c>
      <c r="D1214" s="23" t="s">
        <v>49</v>
      </c>
      <c r="E1214" s="23" t="s">
        <v>1</v>
      </c>
      <c r="F1214" s="23" t="s">
        <v>7</v>
      </c>
      <c r="G1214" s="23" t="s">
        <v>975</v>
      </c>
      <c r="H1214" s="2" t="s">
        <v>7745</v>
      </c>
      <c r="I1214" s="23" t="s">
        <v>43</v>
      </c>
      <c r="J1214" s="23"/>
      <c r="K1214" s="23" t="s">
        <v>9712</v>
      </c>
      <c r="L1214" s="23"/>
      <c r="M1214" s="23">
        <f>YEAR(Tabla2[[#This Row],[Fecha de creación]])</f>
        <v>2020</v>
      </c>
      <c r="N1214" s="23">
        <f>MONTH(Tabla2[[#This Row],[Fecha de creación]])</f>
        <v>10</v>
      </c>
    </row>
    <row r="1215" spans="1:14" ht="15" customHeight="1" x14ac:dyDescent="0.25">
      <c r="A1215" s="26">
        <v>44130.709490740737</v>
      </c>
      <c r="B1215" s="23" t="s">
        <v>0</v>
      </c>
      <c r="C1215" s="23" t="s">
        <v>2564</v>
      </c>
      <c r="D1215" s="23" t="s">
        <v>49</v>
      </c>
      <c r="E1215" s="23" t="s">
        <v>1</v>
      </c>
      <c r="F1215" s="23" t="s">
        <v>7</v>
      </c>
      <c r="G1215" s="23" t="s">
        <v>975</v>
      </c>
      <c r="H1215" s="2" t="s">
        <v>7745</v>
      </c>
      <c r="I1215" s="23" t="s">
        <v>43</v>
      </c>
      <c r="J1215" s="23"/>
      <c r="K1215" s="23" t="s">
        <v>9712</v>
      </c>
      <c r="L1215" s="23"/>
      <c r="M1215" s="23">
        <f>YEAR(Tabla2[[#This Row],[Fecha de creación]])</f>
        <v>2020</v>
      </c>
      <c r="N1215" s="23">
        <f>MONTH(Tabla2[[#This Row],[Fecha de creación]])</f>
        <v>10</v>
      </c>
    </row>
    <row r="1216" spans="1:14" ht="15" customHeight="1" x14ac:dyDescent="0.25">
      <c r="A1216" s="26">
        <v>44130.716585648152</v>
      </c>
      <c r="B1216" s="23" t="s">
        <v>100</v>
      </c>
      <c r="C1216" s="23" t="s">
        <v>2565</v>
      </c>
      <c r="D1216" s="23" t="s">
        <v>2390</v>
      </c>
      <c r="E1216" s="23" t="s">
        <v>1</v>
      </c>
      <c r="F1216" s="23" t="s">
        <v>22</v>
      </c>
      <c r="G1216" s="23" t="s">
        <v>975</v>
      </c>
      <c r="H1216" s="2" t="s">
        <v>7745</v>
      </c>
      <c r="I1216" s="23" t="s">
        <v>1653</v>
      </c>
      <c r="J1216" s="23"/>
      <c r="K1216" s="23" t="s">
        <v>9712</v>
      </c>
      <c r="L1216" s="23"/>
      <c r="M1216" s="23">
        <f>YEAR(Tabla2[[#This Row],[Fecha de creación]])</f>
        <v>2020</v>
      </c>
      <c r="N1216" s="23">
        <f>MONTH(Tabla2[[#This Row],[Fecha de creación]])</f>
        <v>10</v>
      </c>
    </row>
    <row r="1217" spans="1:14" ht="15" customHeight="1" x14ac:dyDescent="0.25">
      <c r="A1217" s="26">
        <v>44130.72625</v>
      </c>
      <c r="B1217" s="23" t="s">
        <v>100</v>
      </c>
      <c r="C1217" s="23" t="s">
        <v>2566</v>
      </c>
      <c r="D1217" s="23" t="s">
        <v>167</v>
      </c>
      <c r="E1217" s="23" t="s">
        <v>1</v>
      </c>
      <c r="F1217" s="23" t="s">
        <v>7</v>
      </c>
      <c r="G1217" s="23" t="s">
        <v>975</v>
      </c>
      <c r="H1217" s="2" t="s">
        <v>7745</v>
      </c>
      <c r="I1217" s="23" t="s">
        <v>1653</v>
      </c>
      <c r="J1217" s="23"/>
      <c r="K1217" s="23" t="s">
        <v>9712</v>
      </c>
      <c r="L1217" s="23"/>
      <c r="M1217" s="23">
        <f>YEAR(Tabla2[[#This Row],[Fecha de creación]])</f>
        <v>2020</v>
      </c>
      <c r="N1217" s="23">
        <f>MONTH(Tabla2[[#This Row],[Fecha de creación]])</f>
        <v>10</v>
      </c>
    </row>
    <row r="1218" spans="1:14" ht="15" customHeight="1" x14ac:dyDescent="0.25">
      <c r="A1218" s="26">
        <v>44130.73064814815</v>
      </c>
      <c r="B1218" s="23" t="s">
        <v>100</v>
      </c>
      <c r="C1218" s="23" t="s">
        <v>2567</v>
      </c>
      <c r="D1218" s="23" t="s">
        <v>167</v>
      </c>
      <c r="E1218" s="23" t="s">
        <v>1</v>
      </c>
      <c r="F1218" s="23" t="s">
        <v>7</v>
      </c>
      <c r="G1218" s="23" t="s">
        <v>975</v>
      </c>
      <c r="H1218" s="2" t="s">
        <v>7745</v>
      </c>
      <c r="I1218" s="23" t="s">
        <v>1653</v>
      </c>
      <c r="J1218" s="23"/>
      <c r="K1218" s="23" t="s">
        <v>9712</v>
      </c>
      <c r="L1218" s="23"/>
      <c r="M1218" s="23">
        <f>YEAR(Tabla2[[#This Row],[Fecha de creación]])</f>
        <v>2020</v>
      </c>
      <c r="N1218" s="23">
        <f>MONTH(Tabla2[[#This Row],[Fecha de creación]])</f>
        <v>10</v>
      </c>
    </row>
    <row r="1219" spans="1:14" ht="15" customHeight="1" x14ac:dyDescent="0.25">
      <c r="A1219" s="26">
        <v>44130.737199074072</v>
      </c>
      <c r="B1219" s="23" t="s">
        <v>0</v>
      </c>
      <c r="C1219" s="23" t="s">
        <v>213</v>
      </c>
      <c r="D1219" s="23" t="s">
        <v>6</v>
      </c>
      <c r="E1219" s="23" t="s">
        <v>1</v>
      </c>
      <c r="F1219" s="23" t="s">
        <v>7</v>
      </c>
      <c r="G1219" s="23" t="s">
        <v>3</v>
      </c>
      <c r="H1219" s="2" t="s">
        <v>7722</v>
      </c>
      <c r="I1219" s="23" t="s">
        <v>4</v>
      </c>
      <c r="J1219" s="23"/>
      <c r="K1219" s="23" t="s">
        <v>9712</v>
      </c>
      <c r="L1219" s="23"/>
      <c r="M1219" s="23">
        <f>YEAR(Tabla2[[#This Row],[Fecha de creación]])</f>
        <v>2020</v>
      </c>
      <c r="N1219" s="23">
        <f>MONTH(Tabla2[[#This Row],[Fecha de creación]])</f>
        <v>10</v>
      </c>
    </row>
    <row r="1220" spans="1:14" ht="15" customHeight="1" x14ac:dyDescent="0.25">
      <c r="A1220" s="26">
        <v>44130.77584490741</v>
      </c>
      <c r="B1220" s="23" t="s">
        <v>0</v>
      </c>
      <c r="C1220" s="23" t="s">
        <v>2568</v>
      </c>
      <c r="D1220" s="23" t="s">
        <v>1800</v>
      </c>
      <c r="E1220" s="23" t="s">
        <v>1</v>
      </c>
      <c r="F1220" s="23" t="s">
        <v>7</v>
      </c>
      <c r="G1220" s="23" t="s">
        <v>975</v>
      </c>
      <c r="H1220" s="2" t="s">
        <v>7745</v>
      </c>
      <c r="I1220" s="23" t="s">
        <v>4</v>
      </c>
      <c r="J1220" s="23"/>
      <c r="K1220" s="23" t="s">
        <v>9712</v>
      </c>
      <c r="L1220" s="23"/>
      <c r="M1220" s="23">
        <f>YEAR(Tabla2[[#This Row],[Fecha de creación]])</f>
        <v>2020</v>
      </c>
      <c r="N1220" s="23">
        <f>MONTH(Tabla2[[#This Row],[Fecha de creación]])</f>
        <v>10</v>
      </c>
    </row>
    <row r="1221" spans="1:14" ht="15" customHeight="1" x14ac:dyDescent="0.25">
      <c r="A1221" s="26">
        <v>44130.782789351855</v>
      </c>
      <c r="B1221" s="23" t="s">
        <v>0</v>
      </c>
      <c r="C1221" s="23" t="s">
        <v>2569</v>
      </c>
      <c r="D1221" s="23" t="s">
        <v>2536</v>
      </c>
      <c r="E1221" s="23" t="s">
        <v>1</v>
      </c>
      <c r="F1221" s="23" t="s">
        <v>7</v>
      </c>
      <c r="G1221" s="23" t="s">
        <v>975</v>
      </c>
      <c r="H1221" s="2" t="s">
        <v>7734</v>
      </c>
      <c r="I1221" s="23" t="s">
        <v>4</v>
      </c>
      <c r="J1221" s="23"/>
      <c r="K1221" s="23" t="s">
        <v>9712</v>
      </c>
      <c r="L1221" s="23"/>
      <c r="M1221" s="23">
        <f>YEAR(Tabla2[[#This Row],[Fecha de creación]])</f>
        <v>2020</v>
      </c>
      <c r="N1221" s="23">
        <f>MONTH(Tabla2[[#This Row],[Fecha de creación]])</f>
        <v>10</v>
      </c>
    </row>
    <row r="1222" spans="1:14" ht="15" customHeight="1" x14ac:dyDescent="0.25">
      <c r="A1222" s="26">
        <v>44131.386006944442</v>
      </c>
      <c r="B1222" s="23" t="s">
        <v>34</v>
      </c>
      <c r="C1222" s="23" t="s">
        <v>2570</v>
      </c>
      <c r="D1222" s="23" t="s">
        <v>2571</v>
      </c>
      <c r="E1222" s="23" t="s">
        <v>1</v>
      </c>
      <c r="F1222" s="23" t="s">
        <v>7</v>
      </c>
      <c r="G1222" s="23" t="s">
        <v>975</v>
      </c>
      <c r="H1222" s="2" t="s">
        <v>7731</v>
      </c>
      <c r="I1222" s="23" t="s">
        <v>37</v>
      </c>
      <c r="J1222" s="23"/>
      <c r="K1222" s="23" t="s">
        <v>9712</v>
      </c>
      <c r="L1222" s="23"/>
      <c r="M1222" s="23">
        <f>YEAR(Tabla2[[#This Row],[Fecha de creación]])</f>
        <v>2020</v>
      </c>
      <c r="N1222" s="23">
        <f>MONTH(Tabla2[[#This Row],[Fecha de creación]])</f>
        <v>10</v>
      </c>
    </row>
    <row r="1223" spans="1:14" ht="15" customHeight="1" x14ac:dyDescent="0.25">
      <c r="A1223" s="26">
        <v>44131.427511574075</v>
      </c>
      <c r="B1223" s="23" t="s">
        <v>100</v>
      </c>
      <c r="C1223" s="23" t="s">
        <v>2572</v>
      </c>
      <c r="D1223" s="23" t="s">
        <v>1537</v>
      </c>
      <c r="E1223" s="23" t="s">
        <v>1</v>
      </c>
      <c r="F1223" s="23" t="s">
        <v>7</v>
      </c>
      <c r="G1223" s="23" t="s">
        <v>975</v>
      </c>
      <c r="H1223" s="2" t="s">
        <v>7731</v>
      </c>
      <c r="I1223" s="23" t="s">
        <v>1854</v>
      </c>
      <c r="J1223" s="23"/>
      <c r="K1223" s="23" t="s">
        <v>9712</v>
      </c>
      <c r="L1223" s="23"/>
      <c r="M1223" s="23">
        <f>YEAR(Tabla2[[#This Row],[Fecha de creación]])</f>
        <v>2020</v>
      </c>
      <c r="N1223" s="23">
        <f>MONTH(Tabla2[[#This Row],[Fecha de creación]])</f>
        <v>10</v>
      </c>
    </row>
    <row r="1224" spans="1:14" ht="15" customHeight="1" x14ac:dyDescent="0.25">
      <c r="A1224" s="26">
        <v>44131.447476851848</v>
      </c>
      <c r="B1224" s="23" t="s">
        <v>189</v>
      </c>
      <c r="C1224" s="23" t="s">
        <v>2573</v>
      </c>
      <c r="D1224" s="23" t="s">
        <v>1514</v>
      </c>
      <c r="E1224" s="23" t="s">
        <v>1</v>
      </c>
      <c r="F1224" s="23" t="s">
        <v>22</v>
      </c>
      <c r="G1224" s="23" t="s">
        <v>975</v>
      </c>
      <c r="H1224" s="2" t="s">
        <v>7731</v>
      </c>
      <c r="I1224" s="23" t="s">
        <v>1945</v>
      </c>
      <c r="J1224" s="23"/>
      <c r="K1224" s="23" t="s">
        <v>9712</v>
      </c>
      <c r="L1224" s="23"/>
      <c r="M1224" s="23">
        <f>YEAR(Tabla2[[#This Row],[Fecha de creación]])</f>
        <v>2020</v>
      </c>
      <c r="N1224" s="23">
        <f>MONTH(Tabla2[[#This Row],[Fecha de creación]])</f>
        <v>10</v>
      </c>
    </row>
    <row r="1225" spans="1:14" ht="15" customHeight="1" x14ac:dyDescent="0.25">
      <c r="A1225" s="26">
        <v>44131.456250000003</v>
      </c>
      <c r="B1225" s="23" t="s">
        <v>0</v>
      </c>
      <c r="C1225" s="23" t="s">
        <v>2574</v>
      </c>
      <c r="D1225" s="23" t="s">
        <v>1537</v>
      </c>
      <c r="E1225" s="23" t="s">
        <v>1</v>
      </c>
      <c r="F1225" s="23" t="s">
        <v>7</v>
      </c>
      <c r="G1225" s="23" t="s">
        <v>975</v>
      </c>
      <c r="H1225" s="2" t="s">
        <v>7731</v>
      </c>
      <c r="I1225" s="23" t="s">
        <v>8</v>
      </c>
      <c r="J1225" s="23"/>
      <c r="K1225" s="23" t="s">
        <v>9712</v>
      </c>
      <c r="L1225" s="23"/>
      <c r="M1225" s="23">
        <f>YEAR(Tabla2[[#This Row],[Fecha de creación]])</f>
        <v>2020</v>
      </c>
      <c r="N1225" s="23">
        <f>MONTH(Tabla2[[#This Row],[Fecha de creación]])</f>
        <v>10</v>
      </c>
    </row>
    <row r="1226" spans="1:14" ht="15" customHeight="1" x14ac:dyDescent="0.25">
      <c r="A1226" s="26">
        <v>44131.460659722223</v>
      </c>
      <c r="B1226" s="23" t="s">
        <v>0</v>
      </c>
      <c r="C1226" s="23" t="s">
        <v>2575</v>
      </c>
      <c r="D1226" s="23" t="s">
        <v>131</v>
      </c>
      <c r="E1226" s="23" t="s">
        <v>1</v>
      </c>
      <c r="F1226" s="23" t="s">
        <v>7</v>
      </c>
      <c r="G1226" s="23" t="s">
        <v>975</v>
      </c>
      <c r="H1226" s="2" t="s">
        <v>7728</v>
      </c>
      <c r="I1226" s="23" t="s">
        <v>8</v>
      </c>
      <c r="J1226" s="23"/>
      <c r="K1226" s="23" t="s">
        <v>9712</v>
      </c>
      <c r="L1226" s="23"/>
      <c r="M1226" s="23">
        <f>YEAR(Tabla2[[#This Row],[Fecha de creación]])</f>
        <v>2020</v>
      </c>
      <c r="N1226" s="23">
        <f>MONTH(Tabla2[[#This Row],[Fecha de creación]])</f>
        <v>10</v>
      </c>
    </row>
    <row r="1227" spans="1:14" ht="15" customHeight="1" x14ac:dyDescent="0.25">
      <c r="A1227" s="26">
        <v>44131.465208333335</v>
      </c>
      <c r="B1227" s="23" t="s">
        <v>0</v>
      </c>
      <c r="C1227" s="23" t="s">
        <v>214</v>
      </c>
      <c r="D1227" s="23" t="s">
        <v>215</v>
      </c>
      <c r="E1227" s="23" t="s">
        <v>1</v>
      </c>
      <c r="F1227" s="23" t="s">
        <v>7</v>
      </c>
      <c r="G1227" s="23" t="s">
        <v>3</v>
      </c>
      <c r="H1227" s="2" t="s">
        <v>7751</v>
      </c>
      <c r="I1227" s="23" t="s">
        <v>43</v>
      </c>
      <c r="J1227" s="23"/>
      <c r="K1227" s="23" t="s">
        <v>9712</v>
      </c>
      <c r="L1227" s="23"/>
      <c r="M1227" s="23">
        <f>YEAR(Tabla2[[#This Row],[Fecha de creación]])</f>
        <v>2020</v>
      </c>
      <c r="N1227" s="23">
        <f>MONTH(Tabla2[[#This Row],[Fecha de creación]])</f>
        <v>10</v>
      </c>
    </row>
    <row r="1228" spans="1:14" ht="15" customHeight="1" x14ac:dyDescent="0.25">
      <c r="A1228" s="26">
        <v>44131.465474537035</v>
      </c>
      <c r="B1228" s="23" t="s">
        <v>189</v>
      </c>
      <c r="C1228" s="23" t="s">
        <v>216</v>
      </c>
      <c r="D1228" s="23" t="s">
        <v>205</v>
      </c>
      <c r="E1228" s="23" t="s">
        <v>1</v>
      </c>
      <c r="F1228" s="23" t="s">
        <v>7</v>
      </c>
      <c r="G1228" s="23" t="s">
        <v>3</v>
      </c>
      <c r="H1228" s="2" t="s">
        <v>7734</v>
      </c>
      <c r="I1228" s="23" t="s">
        <v>208</v>
      </c>
      <c r="J1228" s="23"/>
      <c r="K1228" s="23" t="s">
        <v>9712</v>
      </c>
      <c r="L1228" s="23"/>
      <c r="M1228" s="23">
        <f>YEAR(Tabla2[[#This Row],[Fecha de creación]])</f>
        <v>2020</v>
      </c>
      <c r="N1228" s="23">
        <f>MONTH(Tabla2[[#This Row],[Fecha de creación]])</f>
        <v>10</v>
      </c>
    </row>
    <row r="1229" spans="1:14" ht="15" customHeight="1" x14ac:dyDescent="0.25">
      <c r="A1229" s="26">
        <v>44131.472199074073</v>
      </c>
      <c r="B1229" s="23" t="s">
        <v>0</v>
      </c>
      <c r="C1229" s="23" t="s">
        <v>2576</v>
      </c>
      <c r="D1229" s="23" t="s">
        <v>131</v>
      </c>
      <c r="E1229" s="23" t="s">
        <v>1</v>
      </c>
      <c r="F1229" s="23" t="s">
        <v>7</v>
      </c>
      <c r="G1229" s="23" t="s">
        <v>975</v>
      </c>
      <c r="H1229" s="2" t="s">
        <v>7728</v>
      </c>
      <c r="I1229" s="23" t="s">
        <v>8</v>
      </c>
      <c r="J1229" s="23"/>
      <c r="K1229" s="23" t="s">
        <v>9712</v>
      </c>
      <c r="L1229" s="23"/>
      <c r="M1229" s="23">
        <f>YEAR(Tabla2[[#This Row],[Fecha de creación]])</f>
        <v>2020</v>
      </c>
      <c r="N1229" s="23">
        <f>MONTH(Tabla2[[#This Row],[Fecha de creación]])</f>
        <v>10</v>
      </c>
    </row>
    <row r="1230" spans="1:14" ht="15" customHeight="1" x14ac:dyDescent="0.25">
      <c r="A1230" s="26">
        <v>44131.509479166663</v>
      </c>
      <c r="B1230" s="23" t="s">
        <v>34</v>
      </c>
      <c r="C1230" s="23" t="s">
        <v>2577</v>
      </c>
      <c r="D1230" s="23" t="s">
        <v>2578</v>
      </c>
      <c r="E1230" s="23" t="s">
        <v>1</v>
      </c>
      <c r="F1230" s="23" t="s">
        <v>7</v>
      </c>
      <c r="G1230" s="23" t="s">
        <v>975</v>
      </c>
      <c r="H1230" s="2" t="s">
        <v>7731</v>
      </c>
      <c r="I1230" s="23" t="s">
        <v>37</v>
      </c>
      <c r="J1230" s="23"/>
      <c r="K1230" s="23" t="s">
        <v>9712</v>
      </c>
      <c r="L1230" s="23"/>
      <c r="M1230" s="23">
        <f>YEAR(Tabla2[[#This Row],[Fecha de creación]])</f>
        <v>2020</v>
      </c>
      <c r="N1230" s="23">
        <f>MONTH(Tabla2[[#This Row],[Fecha de creación]])</f>
        <v>10</v>
      </c>
    </row>
    <row r="1231" spans="1:14" ht="15" customHeight="1" x14ac:dyDescent="0.25">
      <c r="A1231" s="26">
        <v>44131.516979166663</v>
      </c>
      <c r="B1231" s="23" t="s">
        <v>34</v>
      </c>
      <c r="C1231" s="23" t="s">
        <v>2579</v>
      </c>
      <c r="D1231" s="23" t="s">
        <v>2580</v>
      </c>
      <c r="E1231" s="23" t="s">
        <v>1</v>
      </c>
      <c r="F1231" s="23" t="s">
        <v>7</v>
      </c>
      <c r="G1231" s="23" t="s">
        <v>975</v>
      </c>
      <c r="H1231" s="2" t="s">
        <v>7731</v>
      </c>
      <c r="I1231" s="23" t="s">
        <v>37</v>
      </c>
      <c r="J1231" s="23"/>
      <c r="K1231" s="23" t="s">
        <v>9712</v>
      </c>
      <c r="L1231" s="23"/>
      <c r="M1231" s="23">
        <f>YEAR(Tabla2[[#This Row],[Fecha de creación]])</f>
        <v>2020</v>
      </c>
      <c r="N1231" s="23">
        <f>MONTH(Tabla2[[#This Row],[Fecha de creación]])</f>
        <v>10</v>
      </c>
    </row>
    <row r="1232" spans="1:14" ht="15" customHeight="1" x14ac:dyDescent="0.25">
      <c r="A1232" s="26">
        <v>44131.593298611115</v>
      </c>
      <c r="B1232" s="23" t="s">
        <v>56</v>
      </c>
      <c r="C1232" s="23" t="s">
        <v>2581</v>
      </c>
      <c r="D1232" s="23" t="s">
        <v>2224</v>
      </c>
      <c r="E1232" s="23" t="s">
        <v>1</v>
      </c>
      <c r="F1232" s="23" t="s">
        <v>7</v>
      </c>
      <c r="G1232" s="23" t="s">
        <v>1551</v>
      </c>
      <c r="H1232" s="2" t="s">
        <v>7757</v>
      </c>
      <c r="I1232" s="23" t="s">
        <v>1490</v>
      </c>
      <c r="J1232" s="23"/>
      <c r="K1232" s="23" t="s">
        <v>9712</v>
      </c>
      <c r="L1232" s="23"/>
      <c r="M1232" s="23">
        <f>YEAR(Tabla2[[#This Row],[Fecha de creación]])</f>
        <v>2020</v>
      </c>
      <c r="N1232" s="23">
        <f>MONTH(Tabla2[[#This Row],[Fecha de creación]])</f>
        <v>10</v>
      </c>
    </row>
    <row r="1233" spans="1:14" ht="15" customHeight="1" x14ac:dyDescent="0.25">
      <c r="A1233" s="26">
        <v>44131.594409722224</v>
      </c>
      <c r="B1233" s="23" t="s">
        <v>56</v>
      </c>
      <c r="C1233" s="23" t="s">
        <v>2582</v>
      </c>
      <c r="D1233" s="23" t="s">
        <v>2224</v>
      </c>
      <c r="E1233" s="23" t="s">
        <v>1</v>
      </c>
      <c r="F1233" s="23" t="s">
        <v>7</v>
      </c>
      <c r="G1233" s="23" t="s">
        <v>975</v>
      </c>
      <c r="H1233" s="2" t="s">
        <v>7757</v>
      </c>
      <c r="I1233" s="23" t="s">
        <v>1963</v>
      </c>
      <c r="J1233" s="23"/>
      <c r="K1233" s="23" t="s">
        <v>9712</v>
      </c>
      <c r="L1233" s="23"/>
      <c r="M1233" s="23">
        <f>YEAR(Tabla2[[#This Row],[Fecha de creación]])</f>
        <v>2020</v>
      </c>
      <c r="N1233" s="23">
        <f>MONTH(Tabla2[[#This Row],[Fecha de creación]])</f>
        <v>10</v>
      </c>
    </row>
    <row r="1234" spans="1:14" ht="15" customHeight="1" x14ac:dyDescent="0.25">
      <c r="A1234" s="26">
        <v>44131.62427083333</v>
      </c>
      <c r="B1234" s="23" t="s">
        <v>0</v>
      </c>
      <c r="C1234" s="23" t="s">
        <v>217</v>
      </c>
      <c r="D1234" s="23" t="s">
        <v>218</v>
      </c>
      <c r="E1234" s="23" t="s">
        <v>1</v>
      </c>
      <c r="F1234" s="23" t="s">
        <v>7</v>
      </c>
      <c r="G1234" s="23" t="s">
        <v>3</v>
      </c>
      <c r="H1234" s="2" t="s">
        <v>7737</v>
      </c>
      <c r="I1234" s="23" t="s">
        <v>11</v>
      </c>
      <c r="J1234" s="23"/>
      <c r="K1234" s="23" t="s">
        <v>9712</v>
      </c>
      <c r="L1234" s="23"/>
      <c r="M1234" s="23">
        <f>YEAR(Tabla2[[#This Row],[Fecha de creación]])</f>
        <v>2020</v>
      </c>
      <c r="N1234" s="23">
        <f>MONTH(Tabla2[[#This Row],[Fecha de creación]])</f>
        <v>10</v>
      </c>
    </row>
    <row r="1235" spans="1:14" ht="15" customHeight="1" x14ac:dyDescent="0.25">
      <c r="A1235" s="26">
        <v>44131.634571759256</v>
      </c>
      <c r="B1235" s="23" t="s">
        <v>0</v>
      </c>
      <c r="C1235" s="23" t="s">
        <v>2583</v>
      </c>
      <c r="D1235" s="23" t="s">
        <v>215</v>
      </c>
      <c r="E1235" s="23" t="s">
        <v>1</v>
      </c>
      <c r="F1235" s="23" t="s">
        <v>7</v>
      </c>
      <c r="G1235" s="23" t="s">
        <v>975</v>
      </c>
      <c r="H1235" s="2" t="s">
        <v>7751</v>
      </c>
      <c r="I1235" s="23" t="s">
        <v>4</v>
      </c>
      <c r="J1235" s="23"/>
      <c r="K1235" s="23" t="s">
        <v>9712</v>
      </c>
      <c r="L1235" s="23"/>
      <c r="M1235" s="23">
        <f>YEAR(Tabla2[[#This Row],[Fecha de creación]])</f>
        <v>2020</v>
      </c>
      <c r="N1235" s="23">
        <f>MONTH(Tabla2[[#This Row],[Fecha de creación]])</f>
        <v>10</v>
      </c>
    </row>
    <row r="1236" spans="1:14" ht="15" customHeight="1" x14ac:dyDescent="0.25">
      <c r="A1236" s="26">
        <v>44131.645925925928</v>
      </c>
      <c r="B1236" s="23" t="s">
        <v>0</v>
      </c>
      <c r="C1236" s="23" t="s">
        <v>219</v>
      </c>
      <c r="D1236" s="23" t="s">
        <v>123</v>
      </c>
      <c r="E1236" s="23" t="s">
        <v>1</v>
      </c>
      <c r="F1236" s="23" t="s">
        <v>7</v>
      </c>
      <c r="G1236" s="23" t="s">
        <v>3</v>
      </c>
      <c r="H1236" s="2" t="s">
        <v>7751</v>
      </c>
      <c r="I1236" s="23" t="s">
        <v>11</v>
      </c>
      <c r="J1236" s="23"/>
      <c r="K1236" s="23" t="s">
        <v>9712</v>
      </c>
      <c r="L1236" s="23"/>
      <c r="M1236" s="23">
        <f>YEAR(Tabla2[[#This Row],[Fecha de creación]])</f>
        <v>2020</v>
      </c>
      <c r="N1236" s="23">
        <f>MONTH(Tabla2[[#This Row],[Fecha de creación]])</f>
        <v>10</v>
      </c>
    </row>
    <row r="1237" spans="1:14" ht="15" customHeight="1" x14ac:dyDescent="0.25">
      <c r="A1237" s="26">
        <v>44131.673495370371</v>
      </c>
      <c r="B1237" s="23" t="s">
        <v>34</v>
      </c>
      <c r="C1237" s="23" t="s">
        <v>220</v>
      </c>
      <c r="D1237" s="23" t="s">
        <v>221</v>
      </c>
      <c r="E1237" s="23" t="s">
        <v>1</v>
      </c>
      <c r="F1237" s="23" t="s">
        <v>22</v>
      </c>
      <c r="G1237" s="23" t="s">
        <v>3</v>
      </c>
      <c r="H1237" s="2" t="s">
        <v>7744</v>
      </c>
      <c r="I1237" s="23" t="s">
        <v>37</v>
      </c>
      <c r="J1237" s="23"/>
      <c r="K1237" s="23" t="s">
        <v>9712</v>
      </c>
      <c r="L1237" s="23"/>
      <c r="M1237" s="23">
        <f>YEAR(Tabla2[[#This Row],[Fecha de creación]])</f>
        <v>2020</v>
      </c>
      <c r="N1237" s="23">
        <f>MONTH(Tabla2[[#This Row],[Fecha de creación]])</f>
        <v>10</v>
      </c>
    </row>
    <row r="1238" spans="1:14" ht="15" customHeight="1" x14ac:dyDescent="0.25">
      <c r="A1238" s="26">
        <v>44131.681192129632</v>
      </c>
      <c r="B1238" s="23" t="s">
        <v>19</v>
      </c>
      <c r="C1238" s="23" t="s">
        <v>2584</v>
      </c>
      <c r="D1238" s="23" t="s">
        <v>2585</v>
      </c>
      <c r="E1238" s="23" t="s">
        <v>1</v>
      </c>
      <c r="F1238" s="23" t="s">
        <v>22</v>
      </c>
      <c r="G1238" s="23" t="s">
        <v>975</v>
      </c>
      <c r="H1238" s="2" t="s">
        <v>7737</v>
      </c>
      <c r="I1238" s="23" t="s">
        <v>23</v>
      </c>
      <c r="J1238" s="23"/>
      <c r="K1238" s="23" t="s">
        <v>9712</v>
      </c>
      <c r="L1238" s="23"/>
      <c r="M1238" s="23">
        <f>YEAR(Tabla2[[#This Row],[Fecha de creación]])</f>
        <v>2020</v>
      </c>
      <c r="N1238" s="23">
        <f>MONTH(Tabla2[[#This Row],[Fecha de creación]])</f>
        <v>10</v>
      </c>
    </row>
    <row r="1239" spans="1:14" ht="15" customHeight="1" x14ac:dyDescent="0.25">
      <c r="A1239" s="26">
        <v>44131.70275462963</v>
      </c>
      <c r="B1239" s="23" t="s">
        <v>0</v>
      </c>
      <c r="C1239" s="23" t="s">
        <v>2586</v>
      </c>
      <c r="D1239" s="23" t="s">
        <v>2587</v>
      </c>
      <c r="E1239" s="23" t="s">
        <v>1</v>
      </c>
      <c r="F1239" s="23" t="s">
        <v>22</v>
      </c>
      <c r="G1239" s="23" t="s">
        <v>975</v>
      </c>
      <c r="H1239" s="2" t="s">
        <v>7757</v>
      </c>
      <c r="I1239" s="23" t="s">
        <v>4</v>
      </c>
      <c r="J1239" s="23"/>
      <c r="K1239" s="23" t="s">
        <v>9712</v>
      </c>
      <c r="L1239" s="23"/>
      <c r="M1239" s="23">
        <f>YEAR(Tabla2[[#This Row],[Fecha de creación]])</f>
        <v>2020</v>
      </c>
      <c r="N1239" s="23">
        <f>MONTH(Tabla2[[#This Row],[Fecha de creación]])</f>
        <v>10</v>
      </c>
    </row>
    <row r="1240" spans="1:14" ht="15" customHeight="1" x14ac:dyDescent="0.25">
      <c r="A1240" s="26">
        <v>44131.733287037037</v>
      </c>
      <c r="B1240" s="23" t="s">
        <v>0</v>
      </c>
      <c r="C1240" s="23" t="s">
        <v>2588</v>
      </c>
      <c r="D1240" s="23" t="s">
        <v>2435</v>
      </c>
      <c r="E1240" s="23" t="s">
        <v>1</v>
      </c>
      <c r="F1240" s="23" t="s">
        <v>7</v>
      </c>
      <c r="G1240" s="23" t="s">
        <v>975</v>
      </c>
      <c r="H1240" s="2" t="s">
        <v>7757</v>
      </c>
      <c r="I1240" s="23" t="s">
        <v>43</v>
      </c>
      <c r="J1240" s="23"/>
      <c r="K1240" s="23" t="s">
        <v>9712</v>
      </c>
      <c r="L1240" s="23"/>
      <c r="M1240" s="23">
        <f>YEAR(Tabla2[[#This Row],[Fecha de creación]])</f>
        <v>2020</v>
      </c>
      <c r="N1240" s="23">
        <f>MONTH(Tabla2[[#This Row],[Fecha de creación]])</f>
        <v>10</v>
      </c>
    </row>
    <row r="1241" spans="1:14" ht="15" customHeight="1" x14ac:dyDescent="0.25">
      <c r="A1241" s="26">
        <v>44131.755624999998</v>
      </c>
      <c r="B1241" s="23" t="s">
        <v>0</v>
      </c>
      <c r="C1241" s="23" t="s">
        <v>2589</v>
      </c>
      <c r="D1241" s="23" t="s">
        <v>123</v>
      </c>
      <c r="E1241" s="23" t="s">
        <v>1</v>
      </c>
      <c r="F1241" s="23" t="s">
        <v>7</v>
      </c>
      <c r="G1241" s="23" t="s">
        <v>975</v>
      </c>
      <c r="H1241" s="2" t="s">
        <v>7751</v>
      </c>
      <c r="I1241" s="23" t="s">
        <v>4</v>
      </c>
      <c r="J1241" s="23"/>
      <c r="K1241" s="23" t="s">
        <v>9712</v>
      </c>
      <c r="L1241" s="23"/>
      <c r="M1241" s="23">
        <f>YEAR(Tabla2[[#This Row],[Fecha de creación]])</f>
        <v>2020</v>
      </c>
      <c r="N1241" s="23">
        <f>MONTH(Tabla2[[#This Row],[Fecha de creación]])</f>
        <v>10</v>
      </c>
    </row>
    <row r="1242" spans="1:14" ht="15" customHeight="1" x14ac:dyDescent="0.25">
      <c r="A1242" s="26">
        <v>44131.764027777775</v>
      </c>
      <c r="B1242" s="23" t="s">
        <v>0</v>
      </c>
      <c r="C1242" s="23" t="s">
        <v>2590</v>
      </c>
      <c r="D1242" s="23" t="s">
        <v>123</v>
      </c>
      <c r="E1242" s="23" t="s">
        <v>1</v>
      </c>
      <c r="F1242" s="23" t="s">
        <v>7</v>
      </c>
      <c r="G1242" s="23" t="s">
        <v>975</v>
      </c>
      <c r="H1242" s="2" t="s">
        <v>7751</v>
      </c>
      <c r="I1242" s="23" t="s">
        <v>4</v>
      </c>
      <c r="J1242" s="23"/>
      <c r="K1242" s="23" t="s">
        <v>9712</v>
      </c>
      <c r="L1242" s="23"/>
      <c r="M1242" s="23">
        <f>YEAR(Tabla2[[#This Row],[Fecha de creación]])</f>
        <v>2020</v>
      </c>
      <c r="N1242" s="23">
        <f>MONTH(Tabla2[[#This Row],[Fecha de creación]])</f>
        <v>10</v>
      </c>
    </row>
    <row r="1243" spans="1:14" ht="15" customHeight="1" x14ac:dyDescent="0.25">
      <c r="A1243" s="26">
        <v>44131.781585648147</v>
      </c>
      <c r="B1243" s="23" t="s">
        <v>0</v>
      </c>
      <c r="C1243" s="23" t="s">
        <v>2591</v>
      </c>
      <c r="D1243" s="23" t="s">
        <v>49</v>
      </c>
      <c r="E1243" s="23" t="s">
        <v>1</v>
      </c>
      <c r="F1243" s="23" t="s">
        <v>7</v>
      </c>
      <c r="G1243" s="23" t="s">
        <v>975</v>
      </c>
      <c r="H1243" s="2" t="s">
        <v>7745</v>
      </c>
      <c r="I1243" s="23" t="s">
        <v>4</v>
      </c>
      <c r="J1243" s="23"/>
      <c r="K1243" s="23" t="s">
        <v>9712</v>
      </c>
      <c r="L1243" s="23"/>
      <c r="M1243" s="23">
        <f>YEAR(Tabla2[[#This Row],[Fecha de creación]])</f>
        <v>2020</v>
      </c>
      <c r="N1243" s="23">
        <f>MONTH(Tabla2[[#This Row],[Fecha de creación]])</f>
        <v>10</v>
      </c>
    </row>
    <row r="1244" spans="1:14" ht="15" customHeight="1" x14ac:dyDescent="0.25">
      <c r="A1244" s="26">
        <v>44131.788090277776</v>
      </c>
      <c r="B1244" s="23" t="s">
        <v>0</v>
      </c>
      <c r="C1244" s="23" t="s">
        <v>2592</v>
      </c>
      <c r="D1244" s="23" t="s">
        <v>49</v>
      </c>
      <c r="E1244" s="23" t="s">
        <v>1</v>
      </c>
      <c r="F1244" s="23" t="s">
        <v>7</v>
      </c>
      <c r="G1244" s="23" t="s">
        <v>975</v>
      </c>
      <c r="H1244" s="2" t="s">
        <v>7745</v>
      </c>
      <c r="I1244" s="23" t="s">
        <v>4</v>
      </c>
      <c r="J1244" s="23"/>
      <c r="K1244" s="23" t="s">
        <v>9712</v>
      </c>
      <c r="L1244" s="23"/>
      <c r="M1244" s="23">
        <f>YEAR(Tabla2[[#This Row],[Fecha de creación]])</f>
        <v>2020</v>
      </c>
      <c r="N1244" s="23">
        <f>MONTH(Tabla2[[#This Row],[Fecha de creación]])</f>
        <v>10</v>
      </c>
    </row>
    <row r="1245" spans="1:14" ht="15" customHeight="1" x14ac:dyDescent="0.25">
      <c r="A1245" s="26">
        <v>44131.79283564815</v>
      </c>
      <c r="B1245" s="23" t="s">
        <v>0</v>
      </c>
      <c r="C1245" s="23" t="s">
        <v>2593</v>
      </c>
      <c r="D1245" s="23" t="s">
        <v>2536</v>
      </c>
      <c r="E1245" s="23" t="s">
        <v>1</v>
      </c>
      <c r="F1245" s="23" t="s">
        <v>7</v>
      </c>
      <c r="G1245" s="23" t="s">
        <v>975</v>
      </c>
      <c r="H1245" s="2" t="s">
        <v>7734</v>
      </c>
      <c r="I1245" s="23" t="s">
        <v>4</v>
      </c>
      <c r="J1245" s="23"/>
      <c r="K1245" s="23" t="s">
        <v>9712</v>
      </c>
      <c r="L1245" s="23"/>
      <c r="M1245" s="23">
        <f>YEAR(Tabla2[[#This Row],[Fecha de creación]])</f>
        <v>2020</v>
      </c>
      <c r="N1245" s="23">
        <f>MONTH(Tabla2[[#This Row],[Fecha de creación]])</f>
        <v>10</v>
      </c>
    </row>
    <row r="1246" spans="1:14" ht="15" customHeight="1" x14ac:dyDescent="0.25">
      <c r="A1246" s="26">
        <v>44132.401296296295</v>
      </c>
      <c r="B1246" s="23" t="s">
        <v>0</v>
      </c>
      <c r="C1246" s="23" t="s">
        <v>2594</v>
      </c>
      <c r="D1246" s="23" t="s">
        <v>123</v>
      </c>
      <c r="E1246" s="23" t="s">
        <v>1</v>
      </c>
      <c r="F1246" s="23" t="s">
        <v>7</v>
      </c>
      <c r="G1246" s="23" t="s">
        <v>975</v>
      </c>
      <c r="H1246" s="2" t="s">
        <v>7751</v>
      </c>
      <c r="I1246" s="23" t="s">
        <v>43</v>
      </c>
      <c r="J1246" s="23"/>
      <c r="K1246" s="23" t="s">
        <v>9712</v>
      </c>
      <c r="L1246" s="23"/>
      <c r="M1246" s="23">
        <f>YEAR(Tabla2[[#This Row],[Fecha de creación]])</f>
        <v>2020</v>
      </c>
      <c r="N1246" s="23">
        <f>MONTH(Tabla2[[#This Row],[Fecha de creación]])</f>
        <v>10</v>
      </c>
    </row>
    <row r="1247" spans="1:14" ht="15" customHeight="1" x14ac:dyDescent="0.25">
      <c r="A1247" s="26">
        <v>44132.416678240741</v>
      </c>
      <c r="B1247" s="23" t="s">
        <v>0</v>
      </c>
      <c r="C1247" s="23" t="s">
        <v>222</v>
      </c>
      <c r="D1247" s="23" t="s">
        <v>223</v>
      </c>
      <c r="E1247" s="23" t="s">
        <v>1</v>
      </c>
      <c r="F1247" s="23" t="s">
        <v>7</v>
      </c>
      <c r="G1247" s="23" t="s">
        <v>3</v>
      </c>
      <c r="H1247" s="2" t="s">
        <v>7725</v>
      </c>
      <c r="I1247" s="23" t="s">
        <v>11</v>
      </c>
      <c r="J1247" s="23"/>
      <c r="K1247" s="23" t="s">
        <v>9712</v>
      </c>
      <c r="L1247" s="23"/>
      <c r="M1247" s="23">
        <f>YEAR(Tabla2[[#This Row],[Fecha de creación]])</f>
        <v>2020</v>
      </c>
      <c r="N1247" s="23">
        <f>MONTH(Tabla2[[#This Row],[Fecha de creación]])</f>
        <v>10</v>
      </c>
    </row>
    <row r="1248" spans="1:14" ht="15" customHeight="1" x14ac:dyDescent="0.25">
      <c r="A1248" s="26">
        <v>44132.430706018517</v>
      </c>
      <c r="B1248" s="23" t="s">
        <v>0</v>
      </c>
      <c r="C1248" s="23" t="s">
        <v>2595</v>
      </c>
      <c r="D1248" s="23" t="s">
        <v>25</v>
      </c>
      <c r="E1248" s="23" t="s">
        <v>1</v>
      </c>
      <c r="F1248" s="23" t="s">
        <v>7</v>
      </c>
      <c r="G1248" s="23" t="s">
        <v>975</v>
      </c>
      <c r="H1248" s="2" t="s">
        <v>7734</v>
      </c>
      <c r="I1248" s="23" t="s">
        <v>8</v>
      </c>
      <c r="J1248" s="23"/>
      <c r="K1248" s="23" t="s">
        <v>9712</v>
      </c>
      <c r="L1248" s="23"/>
      <c r="M1248" s="23">
        <f>YEAR(Tabla2[[#This Row],[Fecha de creación]])</f>
        <v>2020</v>
      </c>
      <c r="N1248" s="23">
        <f>MONTH(Tabla2[[#This Row],[Fecha de creación]])</f>
        <v>10</v>
      </c>
    </row>
    <row r="1249" spans="1:14" ht="15" customHeight="1" x14ac:dyDescent="0.25">
      <c r="A1249" s="26">
        <v>44132.441620370373</v>
      </c>
      <c r="B1249" s="23" t="s">
        <v>0</v>
      </c>
      <c r="C1249" s="23" t="s">
        <v>2596</v>
      </c>
      <c r="D1249" s="23" t="s">
        <v>2224</v>
      </c>
      <c r="E1249" s="23" t="s">
        <v>1</v>
      </c>
      <c r="F1249" s="23" t="s">
        <v>7</v>
      </c>
      <c r="G1249" s="23" t="s">
        <v>975</v>
      </c>
      <c r="H1249" s="2" t="s">
        <v>7757</v>
      </c>
      <c r="I1249" s="23" t="s">
        <v>8</v>
      </c>
      <c r="J1249" s="23"/>
      <c r="K1249" s="23" t="s">
        <v>9712</v>
      </c>
      <c r="L1249" s="23"/>
      <c r="M1249" s="23">
        <f>YEAR(Tabla2[[#This Row],[Fecha de creación]])</f>
        <v>2020</v>
      </c>
      <c r="N1249" s="23">
        <f>MONTH(Tabla2[[#This Row],[Fecha de creación]])</f>
        <v>10</v>
      </c>
    </row>
    <row r="1250" spans="1:14" ht="15" customHeight="1" x14ac:dyDescent="0.25">
      <c r="A1250" s="26">
        <v>44132.445659722223</v>
      </c>
      <c r="B1250" s="23" t="s">
        <v>0</v>
      </c>
      <c r="C1250" s="23" t="s">
        <v>2597</v>
      </c>
      <c r="D1250" s="23" t="s">
        <v>215</v>
      </c>
      <c r="E1250" s="23" t="s">
        <v>1</v>
      </c>
      <c r="F1250" s="23" t="s">
        <v>7</v>
      </c>
      <c r="G1250" s="23" t="s">
        <v>975</v>
      </c>
      <c r="H1250" s="2" t="s">
        <v>7751</v>
      </c>
      <c r="I1250" s="23" t="s">
        <v>8</v>
      </c>
      <c r="J1250" s="23"/>
      <c r="K1250" s="23" t="s">
        <v>9712</v>
      </c>
      <c r="L1250" s="23"/>
      <c r="M1250" s="23">
        <f>YEAR(Tabla2[[#This Row],[Fecha de creación]])</f>
        <v>2020</v>
      </c>
      <c r="N1250" s="23">
        <f>MONTH(Tabla2[[#This Row],[Fecha de creación]])</f>
        <v>10</v>
      </c>
    </row>
    <row r="1251" spans="1:14" ht="15" customHeight="1" x14ac:dyDescent="0.25">
      <c r="A1251" s="26">
        <v>44132.451354166667</v>
      </c>
      <c r="B1251" s="23" t="s">
        <v>0</v>
      </c>
      <c r="C1251" s="23" t="s">
        <v>2598</v>
      </c>
      <c r="D1251" s="23" t="s">
        <v>215</v>
      </c>
      <c r="E1251" s="23" t="s">
        <v>1</v>
      </c>
      <c r="F1251" s="23" t="s">
        <v>7</v>
      </c>
      <c r="G1251" s="23" t="s">
        <v>975</v>
      </c>
      <c r="H1251" s="2" t="s">
        <v>7751</v>
      </c>
      <c r="I1251" s="23" t="s">
        <v>8</v>
      </c>
      <c r="J1251" s="23"/>
      <c r="K1251" s="23" t="s">
        <v>9712</v>
      </c>
      <c r="L1251" s="23"/>
      <c r="M1251" s="23">
        <f>YEAR(Tabla2[[#This Row],[Fecha de creación]])</f>
        <v>2020</v>
      </c>
      <c r="N1251" s="23">
        <f>MONTH(Tabla2[[#This Row],[Fecha de creación]])</f>
        <v>10</v>
      </c>
    </row>
    <row r="1252" spans="1:14" ht="15" customHeight="1" x14ac:dyDescent="0.25">
      <c r="A1252" s="26">
        <v>44132.451886574076</v>
      </c>
      <c r="B1252" s="23" t="s">
        <v>0</v>
      </c>
      <c r="C1252" s="23" t="s">
        <v>2599</v>
      </c>
      <c r="D1252" s="23" t="s">
        <v>2600</v>
      </c>
      <c r="E1252" s="23" t="s">
        <v>1</v>
      </c>
      <c r="F1252" s="23" t="s">
        <v>7</v>
      </c>
      <c r="G1252" s="23" t="s">
        <v>975</v>
      </c>
      <c r="H1252" s="2" t="s">
        <v>7757</v>
      </c>
      <c r="I1252" s="23" t="s">
        <v>43</v>
      </c>
      <c r="J1252" s="23"/>
      <c r="K1252" s="23" t="s">
        <v>9712</v>
      </c>
      <c r="L1252" s="23"/>
      <c r="M1252" s="23">
        <f>YEAR(Tabla2[[#This Row],[Fecha de creación]])</f>
        <v>2020</v>
      </c>
      <c r="N1252" s="23">
        <f>MONTH(Tabla2[[#This Row],[Fecha de creación]])</f>
        <v>10</v>
      </c>
    </row>
    <row r="1253" spans="1:14" ht="15" customHeight="1" x14ac:dyDescent="0.25">
      <c r="A1253" s="26">
        <v>44132.454571759263</v>
      </c>
      <c r="B1253" s="23" t="s">
        <v>56</v>
      </c>
      <c r="C1253" s="23" t="s">
        <v>2601</v>
      </c>
      <c r="D1253" s="23" t="s">
        <v>2224</v>
      </c>
      <c r="E1253" s="23" t="s">
        <v>1</v>
      </c>
      <c r="F1253" s="23" t="s">
        <v>7</v>
      </c>
      <c r="G1253" s="23" t="s">
        <v>975</v>
      </c>
      <c r="H1253" s="2" t="s">
        <v>7757</v>
      </c>
      <c r="I1253" s="23" t="s">
        <v>1963</v>
      </c>
      <c r="J1253" s="23"/>
      <c r="K1253" s="23" t="s">
        <v>9712</v>
      </c>
      <c r="L1253" s="23"/>
      <c r="M1253" s="23">
        <f>YEAR(Tabla2[[#This Row],[Fecha de creación]])</f>
        <v>2020</v>
      </c>
      <c r="N1253" s="23">
        <f>MONTH(Tabla2[[#This Row],[Fecha de creación]])</f>
        <v>10</v>
      </c>
    </row>
    <row r="1254" spans="1:14" ht="15" customHeight="1" x14ac:dyDescent="0.25">
      <c r="A1254" s="26">
        <v>44132.457685185182</v>
      </c>
      <c r="B1254" s="23" t="s">
        <v>0</v>
      </c>
      <c r="C1254" s="23" t="s">
        <v>2602</v>
      </c>
      <c r="D1254" s="23" t="s">
        <v>123</v>
      </c>
      <c r="E1254" s="23" t="s">
        <v>1</v>
      </c>
      <c r="F1254" s="23" t="s">
        <v>7</v>
      </c>
      <c r="G1254" s="23" t="s">
        <v>975</v>
      </c>
      <c r="H1254" s="2" t="s">
        <v>7751</v>
      </c>
      <c r="I1254" s="23" t="s">
        <v>8</v>
      </c>
      <c r="J1254" s="23"/>
      <c r="K1254" s="23" t="s">
        <v>9712</v>
      </c>
      <c r="L1254" s="23"/>
      <c r="M1254" s="23">
        <f>YEAR(Tabla2[[#This Row],[Fecha de creación]])</f>
        <v>2020</v>
      </c>
      <c r="N1254" s="23">
        <f>MONTH(Tabla2[[#This Row],[Fecha de creación]])</f>
        <v>10</v>
      </c>
    </row>
    <row r="1255" spans="1:14" ht="15" customHeight="1" x14ac:dyDescent="0.25">
      <c r="A1255" s="26">
        <v>44132.514467592591</v>
      </c>
      <c r="B1255" s="23" t="s">
        <v>0</v>
      </c>
      <c r="C1255" s="23" t="s">
        <v>2603</v>
      </c>
      <c r="D1255" s="23" t="s">
        <v>2604</v>
      </c>
      <c r="E1255" s="23" t="s">
        <v>1</v>
      </c>
      <c r="F1255" s="23" t="s">
        <v>22</v>
      </c>
      <c r="G1255" s="23" t="s">
        <v>975</v>
      </c>
      <c r="H1255" s="2" t="s">
        <v>7745</v>
      </c>
      <c r="I1255" s="23" t="s">
        <v>4</v>
      </c>
      <c r="J1255" s="23"/>
      <c r="K1255" s="23" t="s">
        <v>9712</v>
      </c>
      <c r="L1255" s="23"/>
      <c r="M1255" s="23">
        <f>YEAR(Tabla2[[#This Row],[Fecha de creación]])</f>
        <v>2020</v>
      </c>
      <c r="N1255" s="23">
        <f>MONTH(Tabla2[[#This Row],[Fecha de creación]])</f>
        <v>10</v>
      </c>
    </row>
    <row r="1256" spans="1:14" ht="15" customHeight="1" x14ac:dyDescent="0.25">
      <c r="A1256" s="26">
        <v>44132.609664351854</v>
      </c>
      <c r="B1256" s="23" t="s">
        <v>0</v>
      </c>
      <c r="C1256" s="23" t="s">
        <v>224</v>
      </c>
      <c r="D1256" s="23" t="s">
        <v>225</v>
      </c>
      <c r="E1256" s="23" t="s">
        <v>1</v>
      </c>
      <c r="F1256" s="23" t="s">
        <v>2</v>
      </c>
      <c r="G1256" s="23" t="s">
        <v>3</v>
      </c>
      <c r="H1256" s="2" t="s">
        <v>7734</v>
      </c>
      <c r="I1256" s="23" t="s">
        <v>7749</v>
      </c>
      <c r="J1256" s="23"/>
      <c r="K1256" s="23" t="s">
        <v>9712</v>
      </c>
      <c r="L1256" s="23"/>
      <c r="M1256" s="23">
        <f>YEAR(Tabla2[[#This Row],[Fecha de creación]])</f>
        <v>2020</v>
      </c>
      <c r="N1256" s="23">
        <f>MONTH(Tabla2[[#This Row],[Fecha de creación]])</f>
        <v>10</v>
      </c>
    </row>
    <row r="1257" spans="1:14" ht="15" customHeight="1" x14ac:dyDescent="0.25">
      <c r="A1257" s="26">
        <v>44132.617442129631</v>
      </c>
      <c r="B1257" s="23" t="s">
        <v>0</v>
      </c>
      <c r="C1257" s="23" t="s">
        <v>226</v>
      </c>
      <c r="D1257" s="23" t="s">
        <v>6</v>
      </c>
      <c r="E1257" s="23" t="s">
        <v>1</v>
      </c>
      <c r="F1257" s="23" t="s">
        <v>7</v>
      </c>
      <c r="G1257" s="23" t="s">
        <v>3</v>
      </c>
      <c r="H1257" s="2" t="s">
        <v>7722</v>
      </c>
      <c r="I1257" s="23" t="s">
        <v>4</v>
      </c>
      <c r="J1257" s="23"/>
      <c r="K1257" s="23" t="s">
        <v>9712</v>
      </c>
      <c r="L1257" s="23"/>
      <c r="M1257" s="23">
        <f>YEAR(Tabla2[[#This Row],[Fecha de creación]])</f>
        <v>2020</v>
      </c>
      <c r="N1257" s="23">
        <f>MONTH(Tabla2[[#This Row],[Fecha de creación]])</f>
        <v>10</v>
      </c>
    </row>
    <row r="1258" spans="1:14" ht="15" customHeight="1" x14ac:dyDescent="0.25">
      <c r="A1258" s="26">
        <v>44132.623784722222</v>
      </c>
      <c r="B1258" s="23" t="s">
        <v>0</v>
      </c>
      <c r="C1258" s="23" t="s">
        <v>2605</v>
      </c>
      <c r="D1258" s="23" t="s">
        <v>49</v>
      </c>
      <c r="E1258" s="23" t="s">
        <v>1</v>
      </c>
      <c r="F1258" s="23" t="s">
        <v>7</v>
      </c>
      <c r="G1258" s="23" t="s">
        <v>975</v>
      </c>
      <c r="H1258" s="2" t="s">
        <v>7745</v>
      </c>
      <c r="I1258" s="23" t="s">
        <v>4</v>
      </c>
      <c r="J1258" s="23"/>
      <c r="K1258" s="23" t="s">
        <v>9712</v>
      </c>
      <c r="L1258" s="23"/>
      <c r="M1258" s="23">
        <f>YEAR(Tabla2[[#This Row],[Fecha de creación]])</f>
        <v>2020</v>
      </c>
      <c r="N1258" s="23">
        <f>MONTH(Tabla2[[#This Row],[Fecha de creación]])</f>
        <v>10</v>
      </c>
    </row>
    <row r="1259" spans="1:14" ht="15" customHeight="1" x14ac:dyDescent="0.25">
      <c r="A1259" s="26">
        <v>44132.629317129627</v>
      </c>
      <c r="B1259" s="23" t="s">
        <v>0</v>
      </c>
      <c r="C1259" s="23" t="s">
        <v>2606</v>
      </c>
      <c r="D1259" s="23" t="s">
        <v>49</v>
      </c>
      <c r="E1259" s="23" t="s">
        <v>1</v>
      </c>
      <c r="F1259" s="23" t="s">
        <v>7</v>
      </c>
      <c r="G1259" s="23" t="s">
        <v>975</v>
      </c>
      <c r="H1259" s="2" t="s">
        <v>7745</v>
      </c>
      <c r="I1259" s="23" t="s">
        <v>4</v>
      </c>
      <c r="J1259" s="23"/>
      <c r="K1259" s="23" t="s">
        <v>9712</v>
      </c>
      <c r="L1259" s="23"/>
      <c r="M1259" s="23">
        <f>YEAR(Tabla2[[#This Row],[Fecha de creación]])</f>
        <v>2020</v>
      </c>
      <c r="N1259" s="23">
        <f>MONTH(Tabla2[[#This Row],[Fecha de creación]])</f>
        <v>10</v>
      </c>
    </row>
    <row r="1260" spans="1:14" ht="15" customHeight="1" x14ac:dyDescent="0.25">
      <c r="A1260" s="26">
        <v>44132.63422453704</v>
      </c>
      <c r="B1260" s="23" t="s">
        <v>100</v>
      </c>
      <c r="C1260" s="23" t="s">
        <v>2607</v>
      </c>
      <c r="D1260" s="23" t="s">
        <v>2390</v>
      </c>
      <c r="E1260" s="23" t="s">
        <v>1</v>
      </c>
      <c r="F1260" s="23" t="s">
        <v>22</v>
      </c>
      <c r="G1260" s="23" t="s">
        <v>975</v>
      </c>
      <c r="H1260" s="2" t="s">
        <v>7745</v>
      </c>
      <c r="I1260" s="23" t="s">
        <v>1653</v>
      </c>
      <c r="J1260" s="23"/>
      <c r="K1260" s="23" t="s">
        <v>9712</v>
      </c>
      <c r="L1260" s="23"/>
      <c r="M1260" s="23">
        <f>YEAR(Tabla2[[#This Row],[Fecha de creación]])</f>
        <v>2020</v>
      </c>
      <c r="N1260" s="23">
        <f>MONTH(Tabla2[[#This Row],[Fecha de creación]])</f>
        <v>10</v>
      </c>
    </row>
    <row r="1261" spans="1:14" ht="15" customHeight="1" x14ac:dyDescent="0.25">
      <c r="A1261" s="26">
        <v>44132.637129629627</v>
      </c>
      <c r="B1261" s="23" t="s">
        <v>100</v>
      </c>
      <c r="C1261" s="23" t="s">
        <v>2608</v>
      </c>
      <c r="D1261" s="23" t="s">
        <v>49</v>
      </c>
      <c r="E1261" s="23" t="s">
        <v>1</v>
      </c>
      <c r="F1261" s="23" t="s">
        <v>7</v>
      </c>
      <c r="G1261" s="23" t="s">
        <v>975</v>
      </c>
      <c r="H1261" s="2" t="s">
        <v>7745</v>
      </c>
      <c r="I1261" s="23" t="s">
        <v>1653</v>
      </c>
      <c r="J1261" s="23"/>
      <c r="K1261" s="23" t="s">
        <v>9712</v>
      </c>
      <c r="L1261" s="23"/>
      <c r="M1261" s="23">
        <f>YEAR(Tabla2[[#This Row],[Fecha de creación]])</f>
        <v>2020</v>
      </c>
      <c r="N1261" s="23">
        <f>MONTH(Tabla2[[#This Row],[Fecha de creación]])</f>
        <v>10</v>
      </c>
    </row>
    <row r="1262" spans="1:14" ht="15" customHeight="1" x14ac:dyDescent="0.25">
      <c r="A1262" s="26">
        <v>44132.639722222222</v>
      </c>
      <c r="B1262" s="23" t="s">
        <v>100</v>
      </c>
      <c r="C1262" s="23" t="s">
        <v>2609</v>
      </c>
      <c r="D1262" s="23" t="s">
        <v>49</v>
      </c>
      <c r="E1262" s="23" t="s">
        <v>1</v>
      </c>
      <c r="F1262" s="23" t="s">
        <v>7</v>
      </c>
      <c r="G1262" s="23" t="s">
        <v>975</v>
      </c>
      <c r="H1262" s="2" t="s">
        <v>7745</v>
      </c>
      <c r="I1262" s="23" t="s">
        <v>1653</v>
      </c>
      <c r="J1262" s="23"/>
      <c r="K1262" s="23" t="s">
        <v>9712</v>
      </c>
      <c r="L1262" s="23"/>
      <c r="M1262" s="23">
        <f>YEAR(Tabla2[[#This Row],[Fecha de creación]])</f>
        <v>2020</v>
      </c>
      <c r="N1262" s="23">
        <f>MONTH(Tabla2[[#This Row],[Fecha de creación]])</f>
        <v>10</v>
      </c>
    </row>
    <row r="1263" spans="1:14" ht="15" customHeight="1" x14ac:dyDescent="0.25">
      <c r="A1263" s="26">
        <v>44132.645810185182</v>
      </c>
      <c r="B1263" s="23" t="s">
        <v>100</v>
      </c>
      <c r="C1263" s="23" t="s">
        <v>2610</v>
      </c>
      <c r="D1263" s="23" t="s">
        <v>49</v>
      </c>
      <c r="E1263" s="23" t="s">
        <v>1</v>
      </c>
      <c r="F1263" s="23" t="s">
        <v>7</v>
      </c>
      <c r="G1263" s="23" t="s">
        <v>975</v>
      </c>
      <c r="H1263" s="2" t="s">
        <v>7745</v>
      </c>
      <c r="I1263" s="23" t="s">
        <v>1653</v>
      </c>
      <c r="J1263" s="23"/>
      <c r="K1263" s="23" t="s">
        <v>9712</v>
      </c>
      <c r="L1263" s="23"/>
      <c r="M1263" s="23">
        <f>YEAR(Tabla2[[#This Row],[Fecha de creación]])</f>
        <v>2020</v>
      </c>
      <c r="N1263" s="23">
        <f>MONTH(Tabla2[[#This Row],[Fecha de creación]])</f>
        <v>10</v>
      </c>
    </row>
    <row r="1264" spans="1:14" ht="15" customHeight="1" x14ac:dyDescent="0.25">
      <c r="A1264" s="26">
        <v>44132.649537037039</v>
      </c>
      <c r="B1264" s="23" t="s">
        <v>0</v>
      </c>
      <c r="C1264" s="23" t="s">
        <v>2611</v>
      </c>
      <c r="D1264" s="23" t="s">
        <v>551</v>
      </c>
      <c r="E1264" s="23" t="s">
        <v>1</v>
      </c>
      <c r="F1264" s="23" t="s">
        <v>7</v>
      </c>
      <c r="G1264" s="23" t="s">
        <v>975</v>
      </c>
      <c r="H1264" s="2" t="s">
        <v>7728</v>
      </c>
      <c r="I1264" s="23" t="s">
        <v>4</v>
      </c>
      <c r="J1264" s="23"/>
      <c r="K1264" s="23" t="s">
        <v>9712</v>
      </c>
      <c r="L1264" s="23"/>
      <c r="M1264" s="23">
        <f>YEAR(Tabla2[[#This Row],[Fecha de creación]])</f>
        <v>2020</v>
      </c>
      <c r="N1264" s="23">
        <f>MONTH(Tabla2[[#This Row],[Fecha de creación]])</f>
        <v>10</v>
      </c>
    </row>
    <row r="1265" spans="1:14" ht="15" customHeight="1" x14ac:dyDescent="0.25">
      <c r="A1265" s="26">
        <v>44132.657442129632</v>
      </c>
      <c r="B1265" s="23" t="s">
        <v>0</v>
      </c>
      <c r="C1265" s="23" t="s">
        <v>2612</v>
      </c>
      <c r="D1265" s="23" t="s">
        <v>2613</v>
      </c>
      <c r="E1265" s="23" t="s">
        <v>1</v>
      </c>
      <c r="F1265" s="23" t="s">
        <v>7</v>
      </c>
      <c r="G1265" s="23" t="s">
        <v>975</v>
      </c>
      <c r="H1265" s="2" t="s">
        <v>7728</v>
      </c>
      <c r="I1265" s="23" t="s">
        <v>4</v>
      </c>
      <c r="J1265" s="23"/>
      <c r="K1265" s="23" t="s">
        <v>9712</v>
      </c>
      <c r="L1265" s="23"/>
      <c r="M1265" s="23">
        <f>YEAR(Tabla2[[#This Row],[Fecha de creación]])</f>
        <v>2020</v>
      </c>
      <c r="N1265" s="23">
        <f>MONTH(Tabla2[[#This Row],[Fecha de creación]])</f>
        <v>10</v>
      </c>
    </row>
    <row r="1266" spans="1:14" ht="15" customHeight="1" x14ac:dyDescent="0.25">
      <c r="A1266" s="26">
        <v>44132.661863425928</v>
      </c>
      <c r="B1266" s="23" t="s">
        <v>0</v>
      </c>
      <c r="C1266" s="23" t="s">
        <v>2614</v>
      </c>
      <c r="D1266" s="23" t="s">
        <v>123</v>
      </c>
      <c r="E1266" s="23" t="s">
        <v>1</v>
      </c>
      <c r="F1266" s="23" t="s">
        <v>7</v>
      </c>
      <c r="G1266" s="23" t="s">
        <v>975</v>
      </c>
      <c r="H1266" s="2" t="s">
        <v>7751</v>
      </c>
      <c r="I1266" s="23" t="s">
        <v>8</v>
      </c>
      <c r="J1266" s="23"/>
      <c r="K1266" s="23" t="s">
        <v>9712</v>
      </c>
      <c r="L1266" s="23"/>
      <c r="M1266" s="23">
        <f>YEAR(Tabla2[[#This Row],[Fecha de creación]])</f>
        <v>2020</v>
      </c>
      <c r="N1266" s="23">
        <f>MONTH(Tabla2[[#This Row],[Fecha de creación]])</f>
        <v>10</v>
      </c>
    </row>
    <row r="1267" spans="1:14" ht="15" customHeight="1" x14ac:dyDescent="0.25">
      <c r="A1267" s="26">
        <v>44132.669421296298</v>
      </c>
      <c r="B1267" s="23" t="s">
        <v>0</v>
      </c>
      <c r="C1267" s="23" t="s">
        <v>2615</v>
      </c>
      <c r="D1267" s="23" t="s">
        <v>351</v>
      </c>
      <c r="E1267" s="23" t="s">
        <v>1</v>
      </c>
      <c r="F1267" s="23" t="s">
        <v>7</v>
      </c>
      <c r="G1267" s="23" t="s">
        <v>975</v>
      </c>
      <c r="H1267" s="2" t="s">
        <v>7734</v>
      </c>
      <c r="I1267" s="23" t="s">
        <v>4</v>
      </c>
      <c r="J1267" s="23"/>
      <c r="K1267" s="23" t="s">
        <v>9712</v>
      </c>
      <c r="L1267" s="23"/>
      <c r="M1267" s="23">
        <f>YEAR(Tabla2[[#This Row],[Fecha de creación]])</f>
        <v>2020</v>
      </c>
      <c r="N1267" s="23">
        <f>MONTH(Tabla2[[#This Row],[Fecha de creación]])</f>
        <v>10</v>
      </c>
    </row>
    <row r="1268" spans="1:14" ht="15" customHeight="1" x14ac:dyDescent="0.25">
      <c r="A1268" s="26">
        <v>44132.676099537035</v>
      </c>
      <c r="B1268" s="23" t="s">
        <v>0</v>
      </c>
      <c r="C1268" s="23" t="s">
        <v>2616</v>
      </c>
      <c r="D1268" s="23" t="s">
        <v>25</v>
      </c>
      <c r="E1268" s="23" t="s">
        <v>1</v>
      </c>
      <c r="F1268" s="23" t="s">
        <v>7</v>
      </c>
      <c r="G1268" s="23" t="s">
        <v>975</v>
      </c>
      <c r="H1268" s="2" t="s">
        <v>7734</v>
      </c>
      <c r="I1268" s="23" t="s">
        <v>8</v>
      </c>
      <c r="J1268" s="23"/>
      <c r="K1268" s="23" t="s">
        <v>9712</v>
      </c>
      <c r="L1268" s="23"/>
      <c r="M1268" s="23">
        <f>YEAR(Tabla2[[#This Row],[Fecha de creación]])</f>
        <v>2020</v>
      </c>
      <c r="N1268" s="23">
        <f>MONTH(Tabla2[[#This Row],[Fecha de creación]])</f>
        <v>10</v>
      </c>
    </row>
    <row r="1269" spans="1:14" ht="15" customHeight="1" x14ac:dyDescent="0.25">
      <c r="A1269" s="26">
        <v>44132.680243055554</v>
      </c>
      <c r="B1269" s="23" t="s">
        <v>189</v>
      </c>
      <c r="C1269" s="23" t="s">
        <v>2617</v>
      </c>
      <c r="D1269" s="23" t="s">
        <v>6</v>
      </c>
      <c r="E1269" s="23" t="s">
        <v>1</v>
      </c>
      <c r="F1269" s="23" t="s">
        <v>7</v>
      </c>
      <c r="G1269" s="23" t="s">
        <v>975</v>
      </c>
      <c r="H1269" s="2" t="s">
        <v>7722</v>
      </c>
      <c r="I1269" s="23" t="s">
        <v>1945</v>
      </c>
      <c r="J1269" s="23"/>
      <c r="K1269" s="23" t="s">
        <v>9712</v>
      </c>
      <c r="L1269" s="23"/>
      <c r="M1269" s="23">
        <f>YEAR(Tabla2[[#This Row],[Fecha de creación]])</f>
        <v>2020</v>
      </c>
      <c r="N1269" s="23">
        <f>MONTH(Tabla2[[#This Row],[Fecha de creación]])</f>
        <v>10</v>
      </c>
    </row>
    <row r="1270" spans="1:14" ht="15" customHeight="1" x14ac:dyDescent="0.25">
      <c r="A1270" s="26">
        <v>44132.682326388887</v>
      </c>
      <c r="B1270" s="23" t="s">
        <v>189</v>
      </c>
      <c r="C1270" s="23" t="s">
        <v>2618</v>
      </c>
      <c r="D1270" s="23" t="s">
        <v>131</v>
      </c>
      <c r="E1270" s="23" t="s">
        <v>1</v>
      </c>
      <c r="F1270" s="23" t="s">
        <v>7</v>
      </c>
      <c r="G1270" s="23" t="s">
        <v>975</v>
      </c>
      <c r="H1270" s="2" t="s">
        <v>7728</v>
      </c>
      <c r="I1270" s="23" t="s">
        <v>1945</v>
      </c>
      <c r="J1270" s="23"/>
      <c r="K1270" s="23" t="s">
        <v>9712</v>
      </c>
      <c r="L1270" s="23"/>
      <c r="M1270" s="23">
        <f>YEAR(Tabla2[[#This Row],[Fecha de creación]])</f>
        <v>2020</v>
      </c>
      <c r="N1270" s="23">
        <f>MONTH(Tabla2[[#This Row],[Fecha de creación]])</f>
        <v>10</v>
      </c>
    </row>
    <row r="1271" spans="1:14" ht="15" customHeight="1" x14ac:dyDescent="0.25">
      <c r="A1271" s="26">
        <v>44132.68582175926</v>
      </c>
      <c r="B1271" s="23" t="s">
        <v>0</v>
      </c>
      <c r="C1271" s="23" t="s">
        <v>2619</v>
      </c>
      <c r="D1271" s="23" t="s">
        <v>131</v>
      </c>
      <c r="E1271" s="23" t="s">
        <v>1</v>
      </c>
      <c r="F1271" s="23" t="s">
        <v>7</v>
      </c>
      <c r="G1271" s="23" t="s">
        <v>975</v>
      </c>
      <c r="H1271" s="2" t="s">
        <v>7728</v>
      </c>
      <c r="I1271" s="23" t="s">
        <v>8</v>
      </c>
      <c r="J1271" s="23"/>
      <c r="K1271" s="23" t="s">
        <v>9712</v>
      </c>
      <c r="L1271" s="23"/>
      <c r="M1271" s="23">
        <f>YEAR(Tabla2[[#This Row],[Fecha de creación]])</f>
        <v>2020</v>
      </c>
      <c r="N1271" s="23">
        <f>MONTH(Tabla2[[#This Row],[Fecha de creación]])</f>
        <v>10</v>
      </c>
    </row>
    <row r="1272" spans="1:14" ht="15" customHeight="1" x14ac:dyDescent="0.25">
      <c r="A1272" s="26">
        <v>44132.699259259258</v>
      </c>
      <c r="B1272" s="23" t="s">
        <v>0</v>
      </c>
      <c r="C1272" s="23" t="s">
        <v>2620</v>
      </c>
      <c r="D1272" s="23" t="s">
        <v>551</v>
      </c>
      <c r="E1272" s="23" t="s">
        <v>1</v>
      </c>
      <c r="F1272" s="23" t="s">
        <v>7</v>
      </c>
      <c r="G1272" s="23" t="s">
        <v>975</v>
      </c>
      <c r="H1272" s="2" t="s">
        <v>7728</v>
      </c>
      <c r="I1272" s="23" t="s">
        <v>4</v>
      </c>
      <c r="J1272" s="23"/>
      <c r="K1272" s="23" t="s">
        <v>9712</v>
      </c>
      <c r="L1272" s="23"/>
      <c r="M1272" s="23">
        <f>YEAR(Tabla2[[#This Row],[Fecha de creación]])</f>
        <v>2020</v>
      </c>
      <c r="N1272" s="23">
        <f>MONTH(Tabla2[[#This Row],[Fecha de creación]])</f>
        <v>10</v>
      </c>
    </row>
    <row r="1273" spans="1:14" ht="15" customHeight="1" x14ac:dyDescent="0.25">
      <c r="A1273" s="26">
        <v>44132.703125</v>
      </c>
      <c r="B1273" s="23" t="s">
        <v>0</v>
      </c>
      <c r="C1273" s="23" t="s">
        <v>2621</v>
      </c>
      <c r="D1273" s="23" t="s">
        <v>351</v>
      </c>
      <c r="E1273" s="23" t="s">
        <v>1</v>
      </c>
      <c r="F1273" s="23" t="s">
        <v>7</v>
      </c>
      <c r="G1273" s="23" t="s">
        <v>975</v>
      </c>
      <c r="H1273" s="2" t="s">
        <v>7734</v>
      </c>
      <c r="I1273" s="23" t="s">
        <v>4</v>
      </c>
      <c r="J1273" s="23"/>
      <c r="K1273" s="23" t="s">
        <v>9712</v>
      </c>
      <c r="L1273" s="23"/>
      <c r="M1273" s="23">
        <f>YEAR(Tabla2[[#This Row],[Fecha de creación]])</f>
        <v>2020</v>
      </c>
      <c r="N1273" s="23">
        <f>MONTH(Tabla2[[#This Row],[Fecha de creación]])</f>
        <v>10</v>
      </c>
    </row>
    <row r="1274" spans="1:14" ht="15" customHeight="1" x14ac:dyDescent="0.25">
      <c r="A1274" s="26">
        <v>44132.708483796298</v>
      </c>
      <c r="B1274" s="23" t="s">
        <v>0</v>
      </c>
      <c r="C1274" s="23" t="s">
        <v>2622</v>
      </c>
      <c r="D1274" s="23" t="s">
        <v>2623</v>
      </c>
      <c r="E1274" s="23" t="s">
        <v>1</v>
      </c>
      <c r="F1274" s="23" t="s">
        <v>22</v>
      </c>
      <c r="G1274" s="23" t="s">
        <v>975</v>
      </c>
      <c r="H1274" s="2" t="s">
        <v>7745</v>
      </c>
      <c r="I1274" s="23" t="s">
        <v>4</v>
      </c>
      <c r="J1274" s="23"/>
      <c r="K1274" s="23" t="s">
        <v>9712</v>
      </c>
      <c r="L1274" s="23"/>
      <c r="M1274" s="23">
        <f>YEAR(Tabla2[[#This Row],[Fecha de creación]])</f>
        <v>2020</v>
      </c>
      <c r="N1274" s="23">
        <f>MONTH(Tabla2[[#This Row],[Fecha de creación]])</f>
        <v>10</v>
      </c>
    </row>
    <row r="1275" spans="1:14" ht="15" customHeight="1" x14ac:dyDescent="0.25">
      <c r="A1275" s="26">
        <v>44132.71197916667</v>
      </c>
      <c r="B1275" s="23" t="s">
        <v>0</v>
      </c>
      <c r="C1275" s="23" t="s">
        <v>2624</v>
      </c>
      <c r="D1275" s="23" t="s">
        <v>49</v>
      </c>
      <c r="E1275" s="23" t="s">
        <v>1</v>
      </c>
      <c r="F1275" s="23" t="s">
        <v>7</v>
      </c>
      <c r="G1275" s="23" t="s">
        <v>975</v>
      </c>
      <c r="H1275" s="2" t="s">
        <v>7745</v>
      </c>
      <c r="I1275" s="23" t="s">
        <v>4</v>
      </c>
      <c r="J1275" s="23"/>
      <c r="K1275" s="23" t="s">
        <v>9712</v>
      </c>
      <c r="L1275" s="23"/>
      <c r="M1275" s="23">
        <f>YEAR(Tabla2[[#This Row],[Fecha de creación]])</f>
        <v>2020</v>
      </c>
      <c r="N1275" s="23">
        <f>MONTH(Tabla2[[#This Row],[Fecha de creación]])</f>
        <v>10</v>
      </c>
    </row>
    <row r="1276" spans="1:14" ht="15" customHeight="1" x14ac:dyDescent="0.25">
      <c r="A1276" s="26">
        <v>44132.715995370374</v>
      </c>
      <c r="B1276" s="23" t="s">
        <v>0</v>
      </c>
      <c r="C1276" s="23" t="s">
        <v>2625</v>
      </c>
      <c r="D1276" s="23" t="s">
        <v>2623</v>
      </c>
      <c r="E1276" s="23" t="s">
        <v>1</v>
      </c>
      <c r="F1276" s="23" t="s">
        <v>22</v>
      </c>
      <c r="G1276" s="23" t="s">
        <v>975</v>
      </c>
      <c r="H1276" s="2" t="s">
        <v>7745</v>
      </c>
      <c r="I1276" s="23" t="s">
        <v>4</v>
      </c>
      <c r="J1276" s="23"/>
      <c r="K1276" s="23" t="s">
        <v>9712</v>
      </c>
      <c r="L1276" s="23"/>
      <c r="M1276" s="23">
        <f>YEAR(Tabla2[[#This Row],[Fecha de creación]])</f>
        <v>2020</v>
      </c>
      <c r="N1276" s="23">
        <f>MONTH(Tabla2[[#This Row],[Fecha de creación]])</f>
        <v>10</v>
      </c>
    </row>
    <row r="1277" spans="1:14" ht="15" customHeight="1" x14ac:dyDescent="0.25">
      <c r="A1277" s="26">
        <v>44132.721550925926</v>
      </c>
      <c r="B1277" s="23" t="s">
        <v>0</v>
      </c>
      <c r="C1277" s="23" t="s">
        <v>227</v>
      </c>
      <c r="D1277" s="23" t="s">
        <v>6</v>
      </c>
      <c r="E1277" s="23" t="s">
        <v>1</v>
      </c>
      <c r="F1277" s="23" t="s">
        <v>7</v>
      </c>
      <c r="G1277" s="23" t="s">
        <v>3</v>
      </c>
      <c r="H1277" s="2" t="s">
        <v>7722</v>
      </c>
      <c r="I1277" s="23" t="s">
        <v>4</v>
      </c>
      <c r="J1277" s="23"/>
      <c r="K1277" s="23" t="s">
        <v>9712</v>
      </c>
      <c r="L1277" s="23"/>
      <c r="M1277" s="23">
        <f>YEAR(Tabla2[[#This Row],[Fecha de creación]])</f>
        <v>2020</v>
      </c>
      <c r="N1277" s="23">
        <f>MONTH(Tabla2[[#This Row],[Fecha de creación]])</f>
        <v>10</v>
      </c>
    </row>
    <row r="1278" spans="1:14" ht="15" customHeight="1" x14ac:dyDescent="0.25">
      <c r="A1278" s="26">
        <v>44132.723240740743</v>
      </c>
      <c r="B1278" s="23" t="s">
        <v>0</v>
      </c>
      <c r="C1278" s="23" t="s">
        <v>2626</v>
      </c>
      <c r="D1278" s="23" t="s">
        <v>123</v>
      </c>
      <c r="E1278" s="23" t="s">
        <v>1</v>
      </c>
      <c r="F1278" s="23" t="s">
        <v>7</v>
      </c>
      <c r="G1278" s="23" t="s">
        <v>975</v>
      </c>
      <c r="H1278" s="2" t="s">
        <v>7751</v>
      </c>
      <c r="I1278" s="23" t="s">
        <v>43</v>
      </c>
      <c r="J1278" s="23"/>
      <c r="K1278" s="23" t="s">
        <v>9712</v>
      </c>
      <c r="L1278" s="23"/>
      <c r="M1278" s="23">
        <f>YEAR(Tabla2[[#This Row],[Fecha de creación]])</f>
        <v>2020</v>
      </c>
      <c r="N1278" s="23">
        <f>MONTH(Tabla2[[#This Row],[Fecha de creación]])</f>
        <v>10</v>
      </c>
    </row>
    <row r="1279" spans="1:14" ht="15" customHeight="1" x14ac:dyDescent="0.25">
      <c r="A1279" s="26">
        <v>44132.731678240743</v>
      </c>
      <c r="B1279" s="23" t="s">
        <v>0</v>
      </c>
      <c r="C1279" s="23" t="s">
        <v>2627</v>
      </c>
      <c r="D1279" s="23" t="s">
        <v>123</v>
      </c>
      <c r="E1279" s="23" t="s">
        <v>1</v>
      </c>
      <c r="F1279" s="23" t="s">
        <v>7</v>
      </c>
      <c r="G1279" s="23" t="s">
        <v>975</v>
      </c>
      <c r="H1279" s="2" t="s">
        <v>7751</v>
      </c>
      <c r="I1279" s="23" t="s">
        <v>43</v>
      </c>
      <c r="J1279" s="23"/>
      <c r="K1279" s="23" t="s">
        <v>9712</v>
      </c>
      <c r="L1279" s="23"/>
      <c r="M1279" s="23">
        <f>YEAR(Tabla2[[#This Row],[Fecha de creación]])</f>
        <v>2020</v>
      </c>
      <c r="N1279" s="23">
        <f>MONTH(Tabla2[[#This Row],[Fecha de creación]])</f>
        <v>10</v>
      </c>
    </row>
    <row r="1280" spans="1:14" ht="15" customHeight="1" x14ac:dyDescent="0.25">
      <c r="A1280" s="26">
        <v>44132.738668981481</v>
      </c>
      <c r="B1280" s="23" t="s">
        <v>0</v>
      </c>
      <c r="C1280" s="23" t="s">
        <v>2628</v>
      </c>
      <c r="D1280" s="23" t="s">
        <v>123</v>
      </c>
      <c r="E1280" s="23" t="s">
        <v>1</v>
      </c>
      <c r="F1280" s="23" t="s">
        <v>7</v>
      </c>
      <c r="G1280" s="23" t="s">
        <v>975</v>
      </c>
      <c r="H1280" s="2" t="s">
        <v>7751</v>
      </c>
      <c r="I1280" s="23" t="s">
        <v>43</v>
      </c>
      <c r="J1280" s="23"/>
      <c r="K1280" s="23" t="s">
        <v>9712</v>
      </c>
      <c r="L1280" s="23"/>
      <c r="M1280" s="23">
        <f>YEAR(Tabla2[[#This Row],[Fecha de creación]])</f>
        <v>2020</v>
      </c>
      <c r="N1280" s="23">
        <f>MONTH(Tabla2[[#This Row],[Fecha de creación]])</f>
        <v>10</v>
      </c>
    </row>
    <row r="1281" spans="1:14" ht="15" customHeight="1" x14ac:dyDescent="0.25">
      <c r="A1281" s="26">
        <v>44133.374108796299</v>
      </c>
      <c r="B1281" s="23" t="s">
        <v>56</v>
      </c>
      <c r="C1281" s="23" t="s">
        <v>2629</v>
      </c>
      <c r="D1281" s="23" t="s">
        <v>131</v>
      </c>
      <c r="E1281" s="23" t="s">
        <v>1</v>
      </c>
      <c r="F1281" s="23" t="s">
        <v>7</v>
      </c>
      <c r="G1281" s="23" t="s">
        <v>975</v>
      </c>
      <c r="H1281" s="2" t="s">
        <v>7728</v>
      </c>
      <c r="I1281" s="23" t="s">
        <v>1963</v>
      </c>
      <c r="J1281" s="23"/>
      <c r="K1281" s="23" t="s">
        <v>9712</v>
      </c>
      <c r="L1281" s="23"/>
      <c r="M1281" s="23">
        <f>YEAR(Tabla2[[#This Row],[Fecha de creación]])</f>
        <v>2020</v>
      </c>
      <c r="N1281" s="23">
        <f>MONTH(Tabla2[[#This Row],[Fecha de creación]])</f>
        <v>10</v>
      </c>
    </row>
    <row r="1282" spans="1:14" ht="15" customHeight="1" x14ac:dyDescent="0.25">
      <c r="A1282" s="26">
        <v>44133.385185185187</v>
      </c>
      <c r="B1282" s="23" t="s">
        <v>189</v>
      </c>
      <c r="C1282" s="23" t="s">
        <v>2630</v>
      </c>
      <c r="D1282" s="23" t="s">
        <v>2224</v>
      </c>
      <c r="E1282" s="23" t="s">
        <v>1</v>
      </c>
      <c r="F1282" s="23" t="s">
        <v>7</v>
      </c>
      <c r="G1282" s="23" t="s">
        <v>1551</v>
      </c>
      <c r="H1282" s="2" t="s">
        <v>7757</v>
      </c>
      <c r="I1282" s="23" t="s">
        <v>7767</v>
      </c>
      <c r="J1282" s="23"/>
      <c r="K1282" s="23" t="s">
        <v>9712</v>
      </c>
      <c r="L1282" s="23"/>
      <c r="M1282" s="23">
        <f>YEAR(Tabla2[[#This Row],[Fecha de creación]])</f>
        <v>2020</v>
      </c>
      <c r="N1282" s="23">
        <f>MONTH(Tabla2[[#This Row],[Fecha de creación]])</f>
        <v>10</v>
      </c>
    </row>
    <row r="1283" spans="1:14" ht="15" customHeight="1" x14ac:dyDescent="0.25">
      <c r="A1283" s="26">
        <v>44133.395405092589</v>
      </c>
      <c r="B1283" s="23" t="s">
        <v>56</v>
      </c>
      <c r="C1283" s="23" t="s">
        <v>2631</v>
      </c>
      <c r="D1283" s="23" t="s">
        <v>2224</v>
      </c>
      <c r="E1283" s="23" t="s">
        <v>1</v>
      </c>
      <c r="F1283" s="23" t="s">
        <v>7</v>
      </c>
      <c r="G1283" s="23" t="s">
        <v>975</v>
      </c>
      <c r="H1283" s="2" t="s">
        <v>7757</v>
      </c>
      <c r="I1283" s="23" t="s">
        <v>1963</v>
      </c>
      <c r="J1283" s="23"/>
      <c r="K1283" s="23" t="s">
        <v>9712</v>
      </c>
      <c r="L1283" s="23"/>
      <c r="M1283" s="23">
        <f>YEAR(Tabla2[[#This Row],[Fecha de creación]])</f>
        <v>2020</v>
      </c>
      <c r="N1283" s="23">
        <f>MONTH(Tabla2[[#This Row],[Fecha de creación]])</f>
        <v>10</v>
      </c>
    </row>
    <row r="1284" spans="1:14" ht="15" customHeight="1" x14ac:dyDescent="0.25">
      <c r="A1284" s="26">
        <v>44133.3983912037</v>
      </c>
      <c r="B1284" s="23" t="s">
        <v>56</v>
      </c>
      <c r="C1284" s="23" t="s">
        <v>2632</v>
      </c>
      <c r="D1284" s="23" t="s">
        <v>2224</v>
      </c>
      <c r="E1284" s="23" t="s">
        <v>1</v>
      </c>
      <c r="F1284" s="23" t="s">
        <v>7</v>
      </c>
      <c r="G1284" s="23" t="s">
        <v>975</v>
      </c>
      <c r="H1284" s="2" t="s">
        <v>7757</v>
      </c>
      <c r="I1284" s="23" t="s">
        <v>1963</v>
      </c>
      <c r="J1284" s="23"/>
      <c r="K1284" s="23" t="s">
        <v>9712</v>
      </c>
      <c r="L1284" s="23"/>
      <c r="M1284" s="23">
        <f>YEAR(Tabla2[[#This Row],[Fecha de creación]])</f>
        <v>2020</v>
      </c>
      <c r="N1284" s="23">
        <f>MONTH(Tabla2[[#This Row],[Fecha de creación]])</f>
        <v>10</v>
      </c>
    </row>
    <row r="1285" spans="1:14" ht="15" customHeight="1" x14ac:dyDescent="0.25">
      <c r="A1285" s="26">
        <v>44133.40016203704</v>
      </c>
      <c r="B1285" s="23" t="s">
        <v>56</v>
      </c>
      <c r="C1285" s="23" t="s">
        <v>2633</v>
      </c>
      <c r="D1285" s="23" t="s">
        <v>2224</v>
      </c>
      <c r="E1285" s="23" t="s">
        <v>1</v>
      </c>
      <c r="F1285" s="23" t="s">
        <v>7</v>
      </c>
      <c r="G1285" s="23" t="s">
        <v>975</v>
      </c>
      <c r="H1285" s="2" t="s">
        <v>7757</v>
      </c>
      <c r="I1285" s="23" t="s">
        <v>1963</v>
      </c>
      <c r="J1285" s="23"/>
      <c r="K1285" s="23" t="s">
        <v>9712</v>
      </c>
      <c r="L1285" s="23"/>
      <c r="M1285" s="23">
        <f>YEAR(Tabla2[[#This Row],[Fecha de creación]])</f>
        <v>2020</v>
      </c>
      <c r="N1285" s="23">
        <f>MONTH(Tabla2[[#This Row],[Fecha de creación]])</f>
        <v>10</v>
      </c>
    </row>
    <row r="1286" spans="1:14" ht="15" customHeight="1" x14ac:dyDescent="0.25">
      <c r="A1286" s="26">
        <v>44133.412418981483</v>
      </c>
      <c r="B1286" s="23" t="s">
        <v>100</v>
      </c>
      <c r="C1286" s="23" t="s">
        <v>228</v>
      </c>
      <c r="D1286" s="23" t="s">
        <v>229</v>
      </c>
      <c r="E1286" s="23" t="s">
        <v>1</v>
      </c>
      <c r="F1286" s="23" t="s">
        <v>2</v>
      </c>
      <c r="G1286" s="23" t="s">
        <v>3</v>
      </c>
      <c r="H1286" s="2" t="s">
        <v>7745</v>
      </c>
      <c r="I1286" s="23" t="s">
        <v>1854</v>
      </c>
      <c r="J1286" s="23"/>
      <c r="K1286" s="23" t="s">
        <v>9712</v>
      </c>
      <c r="L1286" s="23"/>
      <c r="M1286" s="23">
        <f>YEAR(Tabla2[[#This Row],[Fecha de creación]])</f>
        <v>2020</v>
      </c>
      <c r="N1286" s="23">
        <f>MONTH(Tabla2[[#This Row],[Fecha de creación]])</f>
        <v>10</v>
      </c>
    </row>
    <row r="1287" spans="1:14" ht="15" customHeight="1" x14ac:dyDescent="0.25">
      <c r="A1287" s="26">
        <v>44133.441516203704</v>
      </c>
      <c r="B1287" s="23" t="s">
        <v>189</v>
      </c>
      <c r="C1287" s="23" t="s">
        <v>2634</v>
      </c>
      <c r="D1287" s="23" t="s">
        <v>6</v>
      </c>
      <c r="E1287" s="23" t="s">
        <v>1</v>
      </c>
      <c r="F1287" s="23" t="s">
        <v>7</v>
      </c>
      <c r="G1287" s="23" t="s">
        <v>975</v>
      </c>
      <c r="H1287" s="2" t="s">
        <v>7722</v>
      </c>
      <c r="I1287" s="23" t="s">
        <v>1945</v>
      </c>
      <c r="J1287" s="23"/>
      <c r="K1287" s="23" t="s">
        <v>9712</v>
      </c>
      <c r="L1287" s="23"/>
      <c r="M1287" s="23">
        <f>YEAR(Tabla2[[#This Row],[Fecha de creación]])</f>
        <v>2020</v>
      </c>
      <c r="N1287" s="23">
        <f>MONTH(Tabla2[[#This Row],[Fecha de creación]])</f>
        <v>10</v>
      </c>
    </row>
    <row r="1288" spans="1:14" ht="15" customHeight="1" x14ac:dyDescent="0.25">
      <c r="A1288" s="26">
        <v>44133.478217592594</v>
      </c>
      <c r="B1288" s="23" t="s">
        <v>189</v>
      </c>
      <c r="C1288" s="23" t="s">
        <v>2635</v>
      </c>
      <c r="D1288" s="23" t="s">
        <v>2224</v>
      </c>
      <c r="E1288" s="23" t="s">
        <v>1</v>
      </c>
      <c r="F1288" s="23" t="s">
        <v>7</v>
      </c>
      <c r="G1288" s="23" t="s">
        <v>975</v>
      </c>
      <c r="H1288" s="2" t="s">
        <v>7757</v>
      </c>
      <c r="I1288" s="23" t="s">
        <v>1945</v>
      </c>
      <c r="J1288" s="23"/>
      <c r="K1288" s="23" t="s">
        <v>9712</v>
      </c>
      <c r="L1288" s="23"/>
      <c r="M1288" s="23">
        <f>YEAR(Tabla2[[#This Row],[Fecha de creación]])</f>
        <v>2020</v>
      </c>
      <c r="N1288" s="23">
        <f>MONTH(Tabla2[[#This Row],[Fecha de creación]])</f>
        <v>10</v>
      </c>
    </row>
    <row r="1289" spans="1:14" ht="15" customHeight="1" x14ac:dyDescent="0.25">
      <c r="A1289" s="26">
        <v>44133.482037037036</v>
      </c>
      <c r="B1289" s="23" t="s">
        <v>189</v>
      </c>
      <c r="C1289" s="23" t="s">
        <v>2636</v>
      </c>
      <c r="D1289" s="23" t="s">
        <v>2224</v>
      </c>
      <c r="E1289" s="23" t="s">
        <v>1</v>
      </c>
      <c r="F1289" s="23" t="s">
        <v>7</v>
      </c>
      <c r="G1289" s="23" t="s">
        <v>975</v>
      </c>
      <c r="H1289" s="2" t="s">
        <v>7757</v>
      </c>
      <c r="I1289" s="23" t="s">
        <v>1945</v>
      </c>
      <c r="J1289" s="23"/>
      <c r="K1289" s="23" t="s">
        <v>9712</v>
      </c>
      <c r="L1289" s="23"/>
      <c r="M1289" s="23">
        <f>YEAR(Tabla2[[#This Row],[Fecha de creación]])</f>
        <v>2020</v>
      </c>
      <c r="N1289" s="23">
        <f>MONTH(Tabla2[[#This Row],[Fecha de creación]])</f>
        <v>10</v>
      </c>
    </row>
    <row r="1290" spans="1:14" ht="15" customHeight="1" x14ac:dyDescent="0.25">
      <c r="A1290" s="26">
        <v>44133.49355324074</v>
      </c>
      <c r="B1290" s="23" t="s">
        <v>19</v>
      </c>
      <c r="C1290" s="23" t="s">
        <v>2637</v>
      </c>
      <c r="D1290" s="23" t="s">
        <v>2378</v>
      </c>
      <c r="E1290" s="23" t="s">
        <v>1</v>
      </c>
      <c r="F1290" s="23" t="s">
        <v>7</v>
      </c>
      <c r="G1290" s="23" t="s">
        <v>975</v>
      </c>
      <c r="H1290" s="2" t="s">
        <v>7745</v>
      </c>
      <c r="I1290" s="23" t="s">
        <v>23</v>
      </c>
      <c r="J1290" s="23"/>
      <c r="K1290" s="23" t="s">
        <v>9712</v>
      </c>
      <c r="L1290" s="23"/>
      <c r="M1290" s="23">
        <f>YEAR(Tabla2[[#This Row],[Fecha de creación]])</f>
        <v>2020</v>
      </c>
      <c r="N1290" s="23">
        <f>MONTH(Tabla2[[#This Row],[Fecha de creación]])</f>
        <v>10</v>
      </c>
    </row>
    <row r="1291" spans="1:14" ht="15" customHeight="1" x14ac:dyDescent="0.25">
      <c r="A1291" s="26">
        <v>44133.571388888886</v>
      </c>
      <c r="B1291" s="23" t="s">
        <v>0</v>
      </c>
      <c r="C1291" s="23" t="s">
        <v>2638</v>
      </c>
      <c r="D1291" s="23" t="s">
        <v>123</v>
      </c>
      <c r="E1291" s="23" t="s">
        <v>1</v>
      </c>
      <c r="F1291" s="23" t="s">
        <v>7</v>
      </c>
      <c r="G1291" s="23" t="s">
        <v>975</v>
      </c>
      <c r="H1291" s="2" t="s">
        <v>7751</v>
      </c>
      <c r="I1291" s="23" t="s">
        <v>8</v>
      </c>
      <c r="J1291" s="23"/>
      <c r="K1291" s="23" t="s">
        <v>9712</v>
      </c>
      <c r="L1291" s="23"/>
      <c r="M1291" s="23">
        <f>YEAR(Tabla2[[#This Row],[Fecha de creación]])</f>
        <v>2020</v>
      </c>
      <c r="N1291" s="23">
        <f>MONTH(Tabla2[[#This Row],[Fecha de creación]])</f>
        <v>10</v>
      </c>
    </row>
    <row r="1292" spans="1:14" ht="15" customHeight="1" x14ac:dyDescent="0.25">
      <c r="A1292" s="26">
        <v>44133.574212962965</v>
      </c>
      <c r="B1292" s="23" t="s">
        <v>0</v>
      </c>
      <c r="C1292" s="23" t="s">
        <v>2639</v>
      </c>
      <c r="D1292" s="23" t="s">
        <v>123</v>
      </c>
      <c r="E1292" s="23" t="s">
        <v>1</v>
      </c>
      <c r="F1292" s="23" t="s">
        <v>7</v>
      </c>
      <c r="G1292" s="23" t="s">
        <v>975</v>
      </c>
      <c r="H1292" s="2" t="s">
        <v>7751</v>
      </c>
      <c r="I1292" s="23" t="s">
        <v>8</v>
      </c>
      <c r="J1292" s="23"/>
      <c r="K1292" s="23" t="s">
        <v>9712</v>
      </c>
      <c r="L1292" s="23"/>
      <c r="M1292" s="23">
        <f>YEAR(Tabla2[[#This Row],[Fecha de creación]])</f>
        <v>2020</v>
      </c>
      <c r="N1292" s="23">
        <f>MONTH(Tabla2[[#This Row],[Fecha de creación]])</f>
        <v>10</v>
      </c>
    </row>
    <row r="1293" spans="1:14" ht="15" customHeight="1" x14ac:dyDescent="0.25">
      <c r="A1293" s="26">
        <v>44133.612199074072</v>
      </c>
      <c r="B1293" s="23" t="s">
        <v>56</v>
      </c>
      <c r="C1293" s="23" t="s">
        <v>2640</v>
      </c>
      <c r="D1293" s="23" t="s">
        <v>2224</v>
      </c>
      <c r="E1293" s="23" t="s">
        <v>1</v>
      </c>
      <c r="F1293" s="23" t="s">
        <v>7</v>
      </c>
      <c r="G1293" s="23" t="s">
        <v>1551</v>
      </c>
      <c r="H1293" s="2" t="s">
        <v>7757</v>
      </c>
      <c r="I1293" s="23" t="s">
        <v>1490</v>
      </c>
      <c r="J1293" s="23"/>
      <c r="K1293" s="23" t="s">
        <v>9712</v>
      </c>
      <c r="L1293" s="23"/>
      <c r="M1293" s="23">
        <f>YEAR(Tabla2[[#This Row],[Fecha de creación]])</f>
        <v>2020</v>
      </c>
      <c r="N1293" s="23">
        <f>MONTH(Tabla2[[#This Row],[Fecha de creación]])</f>
        <v>10</v>
      </c>
    </row>
    <row r="1294" spans="1:14" ht="15" customHeight="1" x14ac:dyDescent="0.25">
      <c r="A1294" s="26">
        <v>44133.617638888885</v>
      </c>
      <c r="B1294" s="23" t="s">
        <v>0</v>
      </c>
      <c r="C1294" s="23" t="s">
        <v>2641</v>
      </c>
      <c r="D1294" s="23" t="s">
        <v>2324</v>
      </c>
      <c r="E1294" s="23" t="s">
        <v>1</v>
      </c>
      <c r="F1294" s="23" t="s">
        <v>7</v>
      </c>
      <c r="G1294" s="23" t="s">
        <v>975</v>
      </c>
      <c r="H1294" s="2" t="s">
        <v>7728</v>
      </c>
      <c r="I1294" s="23" t="s">
        <v>4</v>
      </c>
      <c r="J1294" s="23"/>
      <c r="K1294" s="23" t="s">
        <v>9712</v>
      </c>
      <c r="L1294" s="23"/>
      <c r="M1294" s="23">
        <f>YEAR(Tabla2[[#This Row],[Fecha de creación]])</f>
        <v>2020</v>
      </c>
      <c r="N1294" s="23">
        <f>MONTH(Tabla2[[#This Row],[Fecha de creación]])</f>
        <v>10</v>
      </c>
    </row>
    <row r="1295" spans="1:14" ht="15" customHeight="1" x14ac:dyDescent="0.25">
      <c r="A1295" s="26">
        <v>44133.621874999997</v>
      </c>
      <c r="B1295" s="23" t="s">
        <v>0</v>
      </c>
      <c r="C1295" s="23" t="s">
        <v>2642</v>
      </c>
      <c r="D1295" s="23" t="s">
        <v>351</v>
      </c>
      <c r="E1295" s="23" t="s">
        <v>1</v>
      </c>
      <c r="F1295" s="23" t="s">
        <v>7</v>
      </c>
      <c r="G1295" s="23" t="s">
        <v>975</v>
      </c>
      <c r="H1295" s="2" t="s">
        <v>7734</v>
      </c>
      <c r="I1295" s="23" t="s">
        <v>4</v>
      </c>
      <c r="J1295" s="23"/>
      <c r="K1295" s="23" t="s">
        <v>9712</v>
      </c>
      <c r="L1295" s="23"/>
      <c r="M1295" s="23">
        <f>YEAR(Tabla2[[#This Row],[Fecha de creación]])</f>
        <v>2020</v>
      </c>
      <c r="N1295" s="23">
        <f>MONTH(Tabla2[[#This Row],[Fecha de creación]])</f>
        <v>10</v>
      </c>
    </row>
    <row r="1296" spans="1:14" ht="15" customHeight="1" x14ac:dyDescent="0.25">
      <c r="A1296" s="26">
        <v>44133.629652777781</v>
      </c>
      <c r="B1296" s="23" t="s">
        <v>0</v>
      </c>
      <c r="C1296" s="23" t="s">
        <v>2643</v>
      </c>
      <c r="D1296" s="23" t="s">
        <v>2644</v>
      </c>
      <c r="E1296" s="23" t="s">
        <v>1</v>
      </c>
      <c r="F1296" s="23" t="s">
        <v>7</v>
      </c>
      <c r="G1296" s="23" t="s">
        <v>975</v>
      </c>
      <c r="H1296" s="2" t="s">
        <v>7757</v>
      </c>
      <c r="I1296" s="23" t="s">
        <v>8</v>
      </c>
      <c r="J1296" s="23"/>
      <c r="K1296" s="23" t="s">
        <v>9712</v>
      </c>
      <c r="L1296" s="23"/>
      <c r="M1296" s="23">
        <f>YEAR(Tabla2[[#This Row],[Fecha de creación]])</f>
        <v>2020</v>
      </c>
      <c r="N1296" s="23">
        <f>MONTH(Tabla2[[#This Row],[Fecha de creación]])</f>
        <v>10</v>
      </c>
    </row>
    <row r="1297" spans="1:14" ht="15" customHeight="1" x14ac:dyDescent="0.25">
      <c r="A1297" s="26">
        <v>44133.630474537036</v>
      </c>
      <c r="B1297" s="23" t="s">
        <v>0</v>
      </c>
      <c r="C1297" s="23" t="s">
        <v>2645</v>
      </c>
      <c r="D1297" s="23" t="s">
        <v>551</v>
      </c>
      <c r="E1297" s="23" t="s">
        <v>1</v>
      </c>
      <c r="F1297" s="23" t="s">
        <v>7</v>
      </c>
      <c r="G1297" s="23" t="s">
        <v>975</v>
      </c>
      <c r="H1297" s="2" t="s">
        <v>7728</v>
      </c>
      <c r="I1297" s="23" t="s">
        <v>4</v>
      </c>
      <c r="J1297" s="23"/>
      <c r="K1297" s="23" t="s">
        <v>9712</v>
      </c>
      <c r="L1297" s="23"/>
      <c r="M1297" s="23">
        <f>YEAR(Tabla2[[#This Row],[Fecha de creación]])</f>
        <v>2020</v>
      </c>
      <c r="N1297" s="23">
        <f>MONTH(Tabla2[[#This Row],[Fecha de creación]])</f>
        <v>10</v>
      </c>
    </row>
    <row r="1298" spans="1:14" ht="15" customHeight="1" x14ac:dyDescent="0.25">
      <c r="A1298" s="26">
        <v>44133.642546296294</v>
      </c>
      <c r="B1298" s="23" t="s">
        <v>56</v>
      </c>
      <c r="C1298" s="23" t="s">
        <v>2646</v>
      </c>
      <c r="D1298" s="23" t="s">
        <v>2224</v>
      </c>
      <c r="E1298" s="23" t="s">
        <v>1</v>
      </c>
      <c r="F1298" s="23" t="s">
        <v>7</v>
      </c>
      <c r="G1298" s="23" t="s">
        <v>975</v>
      </c>
      <c r="H1298" s="2" t="s">
        <v>7757</v>
      </c>
      <c r="I1298" s="23" t="s">
        <v>1963</v>
      </c>
      <c r="J1298" s="23"/>
      <c r="K1298" s="23" t="s">
        <v>9712</v>
      </c>
      <c r="L1298" s="23"/>
      <c r="M1298" s="23">
        <f>YEAR(Tabla2[[#This Row],[Fecha de creación]])</f>
        <v>2020</v>
      </c>
      <c r="N1298" s="23">
        <f>MONTH(Tabla2[[#This Row],[Fecha de creación]])</f>
        <v>10</v>
      </c>
    </row>
    <row r="1299" spans="1:14" ht="15" customHeight="1" x14ac:dyDescent="0.25">
      <c r="A1299" s="26">
        <v>44133.64335648148</v>
      </c>
      <c r="B1299" s="23" t="s">
        <v>56</v>
      </c>
      <c r="C1299" s="23" t="s">
        <v>2647</v>
      </c>
      <c r="D1299" s="23" t="s">
        <v>2224</v>
      </c>
      <c r="E1299" s="23" t="s">
        <v>1</v>
      </c>
      <c r="F1299" s="23" t="s">
        <v>7</v>
      </c>
      <c r="G1299" s="23" t="s">
        <v>975</v>
      </c>
      <c r="H1299" s="2" t="s">
        <v>7757</v>
      </c>
      <c r="I1299" s="23" t="s">
        <v>1963</v>
      </c>
      <c r="J1299" s="23"/>
      <c r="K1299" s="23" t="s">
        <v>9712</v>
      </c>
      <c r="L1299" s="23"/>
      <c r="M1299" s="23">
        <f>YEAR(Tabla2[[#This Row],[Fecha de creación]])</f>
        <v>2020</v>
      </c>
      <c r="N1299" s="23">
        <f>MONTH(Tabla2[[#This Row],[Fecha de creación]])</f>
        <v>10</v>
      </c>
    </row>
    <row r="1300" spans="1:14" ht="15" customHeight="1" x14ac:dyDescent="0.25">
      <c r="A1300" s="26">
        <v>44133.64471064815</v>
      </c>
      <c r="B1300" s="23" t="s">
        <v>189</v>
      </c>
      <c r="C1300" s="23" t="s">
        <v>2648</v>
      </c>
      <c r="D1300" s="23" t="s">
        <v>2224</v>
      </c>
      <c r="E1300" s="23" t="s">
        <v>1</v>
      </c>
      <c r="F1300" s="23" t="s">
        <v>7</v>
      </c>
      <c r="G1300" s="23" t="s">
        <v>1551</v>
      </c>
      <c r="H1300" s="2" t="s">
        <v>7757</v>
      </c>
      <c r="I1300" s="23" t="s">
        <v>7767</v>
      </c>
      <c r="J1300" s="23"/>
      <c r="K1300" s="23" t="s">
        <v>9712</v>
      </c>
      <c r="L1300" s="23"/>
      <c r="M1300" s="23">
        <f>YEAR(Tabla2[[#This Row],[Fecha de creación]])</f>
        <v>2020</v>
      </c>
      <c r="N1300" s="23">
        <f>MONTH(Tabla2[[#This Row],[Fecha de creación]])</f>
        <v>10</v>
      </c>
    </row>
    <row r="1301" spans="1:14" ht="15" customHeight="1" x14ac:dyDescent="0.25">
      <c r="A1301" s="26">
        <v>44133.645613425928</v>
      </c>
      <c r="B1301" s="23" t="s">
        <v>189</v>
      </c>
      <c r="C1301" s="23" t="s">
        <v>2649</v>
      </c>
      <c r="D1301" s="23" t="s">
        <v>2224</v>
      </c>
      <c r="E1301" s="23" t="s">
        <v>1</v>
      </c>
      <c r="F1301" s="23" t="s">
        <v>7</v>
      </c>
      <c r="G1301" s="23" t="s">
        <v>975</v>
      </c>
      <c r="H1301" s="2" t="s">
        <v>7757</v>
      </c>
      <c r="I1301" s="23" t="s">
        <v>1945</v>
      </c>
      <c r="J1301" s="23"/>
      <c r="K1301" s="23" t="s">
        <v>9712</v>
      </c>
      <c r="L1301" s="23"/>
      <c r="M1301" s="23">
        <f>YEAR(Tabla2[[#This Row],[Fecha de creación]])</f>
        <v>2020</v>
      </c>
      <c r="N1301" s="23">
        <f>MONTH(Tabla2[[#This Row],[Fecha de creación]])</f>
        <v>10</v>
      </c>
    </row>
    <row r="1302" spans="1:14" ht="15" customHeight="1" x14ac:dyDescent="0.25">
      <c r="A1302" s="26">
        <v>44133.655972222223</v>
      </c>
      <c r="B1302" s="23" t="s">
        <v>0</v>
      </c>
      <c r="C1302" s="23" t="s">
        <v>2650</v>
      </c>
      <c r="D1302" s="23" t="s">
        <v>351</v>
      </c>
      <c r="E1302" s="23" t="s">
        <v>1</v>
      </c>
      <c r="F1302" s="23" t="s">
        <v>7</v>
      </c>
      <c r="G1302" s="23" t="s">
        <v>975</v>
      </c>
      <c r="H1302" s="2" t="s">
        <v>7734</v>
      </c>
      <c r="I1302" s="23" t="s">
        <v>4</v>
      </c>
      <c r="J1302" s="23"/>
      <c r="K1302" s="23" t="s">
        <v>9712</v>
      </c>
      <c r="L1302" s="23"/>
      <c r="M1302" s="23">
        <f>YEAR(Tabla2[[#This Row],[Fecha de creación]])</f>
        <v>2020</v>
      </c>
      <c r="N1302" s="23">
        <f>MONTH(Tabla2[[#This Row],[Fecha de creación]])</f>
        <v>10</v>
      </c>
    </row>
    <row r="1303" spans="1:14" ht="15" customHeight="1" x14ac:dyDescent="0.25">
      <c r="A1303" s="26">
        <v>44133.662592592591</v>
      </c>
      <c r="B1303" s="23" t="s">
        <v>0</v>
      </c>
      <c r="C1303" s="23" t="s">
        <v>2651</v>
      </c>
      <c r="D1303" s="23" t="s">
        <v>1020</v>
      </c>
      <c r="E1303" s="23" t="s">
        <v>1</v>
      </c>
      <c r="F1303" s="23" t="s">
        <v>22</v>
      </c>
      <c r="G1303" s="23" t="s">
        <v>975</v>
      </c>
      <c r="H1303" s="2" t="s">
        <v>7745</v>
      </c>
      <c r="I1303" s="23" t="s">
        <v>4</v>
      </c>
      <c r="J1303" s="23"/>
      <c r="K1303" s="23" t="s">
        <v>9712</v>
      </c>
      <c r="L1303" s="23"/>
      <c r="M1303" s="23">
        <f>YEAR(Tabla2[[#This Row],[Fecha de creación]])</f>
        <v>2020</v>
      </c>
      <c r="N1303" s="23">
        <f>MONTH(Tabla2[[#This Row],[Fecha de creación]])</f>
        <v>10</v>
      </c>
    </row>
    <row r="1304" spans="1:14" ht="15" customHeight="1" x14ac:dyDescent="0.25">
      <c r="A1304" s="26">
        <v>44133.677488425928</v>
      </c>
      <c r="B1304" s="23" t="s">
        <v>56</v>
      </c>
      <c r="C1304" s="23" t="s">
        <v>2652</v>
      </c>
      <c r="D1304" s="23" t="s">
        <v>131</v>
      </c>
      <c r="E1304" s="23" t="s">
        <v>1</v>
      </c>
      <c r="F1304" s="23" t="s">
        <v>7</v>
      </c>
      <c r="G1304" s="23" t="s">
        <v>975</v>
      </c>
      <c r="H1304" s="2" t="s">
        <v>7728</v>
      </c>
      <c r="I1304" s="23" t="s">
        <v>1963</v>
      </c>
      <c r="J1304" s="23"/>
      <c r="K1304" s="23" t="s">
        <v>9712</v>
      </c>
      <c r="L1304" s="23"/>
      <c r="M1304" s="23">
        <f>YEAR(Tabla2[[#This Row],[Fecha de creación]])</f>
        <v>2020</v>
      </c>
      <c r="N1304" s="23">
        <f>MONTH(Tabla2[[#This Row],[Fecha de creación]])</f>
        <v>10</v>
      </c>
    </row>
    <row r="1305" spans="1:14" ht="15" customHeight="1" x14ac:dyDescent="0.25">
      <c r="A1305" s="26">
        <v>44133.685682870368</v>
      </c>
      <c r="B1305" s="23" t="s">
        <v>0</v>
      </c>
      <c r="C1305" s="23" t="s">
        <v>2653</v>
      </c>
      <c r="D1305" s="23" t="s">
        <v>49</v>
      </c>
      <c r="E1305" s="23" t="s">
        <v>1</v>
      </c>
      <c r="F1305" s="23" t="s">
        <v>7</v>
      </c>
      <c r="G1305" s="23" t="s">
        <v>975</v>
      </c>
      <c r="H1305" s="2" t="s">
        <v>7745</v>
      </c>
      <c r="I1305" s="23" t="s">
        <v>4</v>
      </c>
      <c r="J1305" s="23"/>
      <c r="K1305" s="23" t="s">
        <v>9712</v>
      </c>
      <c r="L1305" s="23"/>
      <c r="M1305" s="23">
        <f>YEAR(Tabla2[[#This Row],[Fecha de creación]])</f>
        <v>2020</v>
      </c>
      <c r="N1305" s="23">
        <f>MONTH(Tabla2[[#This Row],[Fecha de creación]])</f>
        <v>10</v>
      </c>
    </row>
    <row r="1306" spans="1:14" ht="15" customHeight="1" x14ac:dyDescent="0.25">
      <c r="A1306" s="26">
        <v>44133.694467592592</v>
      </c>
      <c r="B1306" s="23" t="s">
        <v>100</v>
      </c>
      <c r="C1306" s="23" t="s">
        <v>2654</v>
      </c>
      <c r="D1306" s="23" t="s">
        <v>2655</v>
      </c>
      <c r="E1306" s="23" t="s">
        <v>1</v>
      </c>
      <c r="F1306" s="23" t="s">
        <v>7</v>
      </c>
      <c r="G1306" s="23" t="s">
        <v>975</v>
      </c>
      <c r="H1306" s="2" t="s">
        <v>7734</v>
      </c>
      <c r="I1306" s="23" t="s">
        <v>1653</v>
      </c>
      <c r="J1306" s="23"/>
      <c r="K1306" s="23" t="s">
        <v>9712</v>
      </c>
      <c r="L1306" s="23"/>
      <c r="M1306" s="23">
        <f>YEAR(Tabla2[[#This Row],[Fecha de creación]])</f>
        <v>2020</v>
      </c>
      <c r="N1306" s="23">
        <f>MONTH(Tabla2[[#This Row],[Fecha de creación]])</f>
        <v>10</v>
      </c>
    </row>
    <row r="1307" spans="1:14" ht="15" customHeight="1" x14ac:dyDescent="0.25">
      <c r="A1307" s="26">
        <v>44133.701145833336</v>
      </c>
      <c r="B1307" s="23" t="s">
        <v>100</v>
      </c>
      <c r="C1307" s="23" t="s">
        <v>2656</v>
      </c>
      <c r="D1307" s="23" t="s">
        <v>2657</v>
      </c>
      <c r="E1307" s="23" t="s">
        <v>1</v>
      </c>
      <c r="F1307" s="23" t="s">
        <v>7</v>
      </c>
      <c r="G1307" s="23" t="s">
        <v>975</v>
      </c>
      <c r="H1307" s="2" t="s">
        <v>7734</v>
      </c>
      <c r="I1307" s="23" t="s">
        <v>1653</v>
      </c>
      <c r="J1307" s="23"/>
      <c r="K1307" s="23" t="s">
        <v>9712</v>
      </c>
      <c r="L1307" s="23"/>
      <c r="M1307" s="23">
        <f>YEAR(Tabla2[[#This Row],[Fecha de creación]])</f>
        <v>2020</v>
      </c>
      <c r="N1307" s="23">
        <f>MONTH(Tabla2[[#This Row],[Fecha de creación]])</f>
        <v>10</v>
      </c>
    </row>
    <row r="1308" spans="1:14" ht="15" customHeight="1" x14ac:dyDescent="0.25">
      <c r="A1308" s="26">
        <v>44133.730254629627</v>
      </c>
      <c r="B1308" s="23" t="s">
        <v>0</v>
      </c>
      <c r="C1308" s="23" t="s">
        <v>2658</v>
      </c>
      <c r="D1308" s="23" t="s">
        <v>2659</v>
      </c>
      <c r="E1308" s="23" t="s">
        <v>1</v>
      </c>
      <c r="F1308" s="23" t="s">
        <v>22</v>
      </c>
      <c r="G1308" s="23" t="s">
        <v>975</v>
      </c>
      <c r="H1308" s="2" t="s">
        <v>7748</v>
      </c>
      <c r="I1308" s="23" t="s">
        <v>4</v>
      </c>
      <c r="J1308" s="23"/>
      <c r="K1308" s="23" t="s">
        <v>9712</v>
      </c>
      <c r="L1308" s="23"/>
      <c r="M1308" s="23">
        <f>YEAR(Tabla2[[#This Row],[Fecha de creación]])</f>
        <v>2020</v>
      </c>
      <c r="N1308" s="23">
        <f>MONTH(Tabla2[[#This Row],[Fecha de creación]])</f>
        <v>10</v>
      </c>
    </row>
    <row r="1309" spans="1:14" ht="15" customHeight="1" x14ac:dyDescent="0.25">
      <c r="A1309" s="26">
        <v>44133.740729166668</v>
      </c>
      <c r="B1309" s="23" t="s">
        <v>0</v>
      </c>
      <c r="C1309" s="23" t="s">
        <v>2660</v>
      </c>
      <c r="D1309" s="23" t="s">
        <v>156</v>
      </c>
      <c r="E1309" s="23" t="s">
        <v>1</v>
      </c>
      <c r="F1309" s="23" t="s">
        <v>7</v>
      </c>
      <c r="G1309" s="23" t="s">
        <v>975</v>
      </c>
      <c r="H1309" s="2" t="s">
        <v>7757</v>
      </c>
      <c r="I1309" s="23" t="s">
        <v>4</v>
      </c>
      <c r="J1309" s="23"/>
      <c r="K1309" s="23" t="s">
        <v>9712</v>
      </c>
      <c r="L1309" s="23"/>
      <c r="M1309" s="23">
        <f>YEAR(Tabla2[[#This Row],[Fecha de creación]])</f>
        <v>2020</v>
      </c>
      <c r="N1309" s="23">
        <f>MONTH(Tabla2[[#This Row],[Fecha de creación]])</f>
        <v>10</v>
      </c>
    </row>
    <row r="1310" spans="1:14" ht="15" customHeight="1" x14ac:dyDescent="0.25">
      <c r="A1310" s="26">
        <v>44133.796782407408</v>
      </c>
      <c r="B1310" s="23" t="s">
        <v>0</v>
      </c>
      <c r="C1310" s="23" t="s">
        <v>2661</v>
      </c>
      <c r="D1310" s="23" t="s">
        <v>2224</v>
      </c>
      <c r="E1310" s="23" t="s">
        <v>1</v>
      </c>
      <c r="F1310" s="23" t="s">
        <v>7</v>
      </c>
      <c r="G1310" s="23" t="s">
        <v>975</v>
      </c>
      <c r="H1310" s="2" t="s">
        <v>7757</v>
      </c>
      <c r="I1310" s="23" t="s">
        <v>4</v>
      </c>
      <c r="J1310" s="23"/>
      <c r="K1310" s="23" t="s">
        <v>9712</v>
      </c>
      <c r="L1310" s="23"/>
      <c r="M1310" s="23">
        <f>YEAR(Tabla2[[#This Row],[Fecha de creación]])</f>
        <v>2020</v>
      </c>
      <c r="N1310" s="23">
        <f>MONTH(Tabla2[[#This Row],[Fecha de creación]])</f>
        <v>10</v>
      </c>
    </row>
    <row r="1311" spans="1:14" ht="15" customHeight="1" x14ac:dyDescent="0.25">
      <c r="A1311" s="26">
        <v>44134.454039351855</v>
      </c>
      <c r="B1311" s="23" t="s">
        <v>0</v>
      </c>
      <c r="C1311" s="23" t="s">
        <v>2662</v>
      </c>
      <c r="D1311" s="23" t="s">
        <v>1262</v>
      </c>
      <c r="E1311" s="23" t="s">
        <v>1</v>
      </c>
      <c r="F1311" s="23" t="s">
        <v>22</v>
      </c>
      <c r="G1311" s="23" t="s">
        <v>975</v>
      </c>
      <c r="H1311" s="2" t="s">
        <v>7745</v>
      </c>
      <c r="I1311" s="23" t="s">
        <v>7412</v>
      </c>
      <c r="J1311" s="23"/>
      <c r="K1311" s="23" t="s">
        <v>9712</v>
      </c>
      <c r="L1311" s="23"/>
      <c r="M1311" s="23">
        <f>YEAR(Tabla2[[#This Row],[Fecha de creación]])</f>
        <v>2020</v>
      </c>
      <c r="N1311" s="23">
        <f>MONTH(Tabla2[[#This Row],[Fecha de creación]])</f>
        <v>10</v>
      </c>
    </row>
    <row r="1312" spans="1:14" ht="15" customHeight="1" x14ac:dyDescent="0.25">
      <c r="A1312" s="26">
        <v>44134.475810185184</v>
      </c>
      <c r="B1312" s="23" t="s">
        <v>189</v>
      </c>
      <c r="C1312" s="23" t="s">
        <v>2663</v>
      </c>
      <c r="D1312" s="23" t="s">
        <v>131</v>
      </c>
      <c r="E1312" s="23" t="s">
        <v>1</v>
      </c>
      <c r="F1312" s="23" t="s">
        <v>7</v>
      </c>
      <c r="G1312" s="23" t="s">
        <v>975</v>
      </c>
      <c r="H1312" s="2" t="s">
        <v>7728</v>
      </c>
      <c r="I1312" s="23" t="s">
        <v>1945</v>
      </c>
      <c r="J1312" s="23"/>
      <c r="K1312" s="23" t="s">
        <v>9712</v>
      </c>
      <c r="L1312" s="23"/>
      <c r="M1312" s="23">
        <f>YEAR(Tabla2[[#This Row],[Fecha de creación]])</f>
        <v>2020</v>
      </c>
      <c r="N1312" s="23">
        <f>MONTH(Tabla2[[#This Row],[Fecha de creación]])</f>
        <v>10</v>
      </c>
    </row>
    <row r="1313" spans="1:14" ht="15" customHeight="1" x14ac:dyDescent="0.25">
      <c r="A1313" s="26">
        <v>44134.519606481481</v>
      </c>
      <c r="B1313" s="23" t="s">
        <v>0</v>
      </c>
      <c r="C1313" s="23" t="s">
        <v>2664</v>
      </c>
      <c r="D1313" s="23" t="s">
        <v>123</v>
      </c>
      <c r="E1313" s="23" t="s">
        <v>1</v>
      </c>
      <c r="F1313" s="23" t="s">
        <v>7</v>
      </c>
      <c r="G1313" s="23" t="s">
        <v>975</v>
      </c>
      <c r="H1313" s="2" t="s">
        <v>7751</v>
      </c>
      <c r="I1313" s="23" t="s">
        <v>4</v>
      </c>
      <c r="J1313" s="23"/>
      <c r="K1313" s="23" t="s">
        <v>9712</v>
      </c>
      <c r="L1313" s="23"/>
      <c r="M1313" s="23">
        <f>YEAR(Tabla2[[#This Row],[Fecha de creación]])</f>
        <v>2020</v>
      </c>
      <c r="N1313" s="23">
        <f>MONTH(Tabla2[[#This Row],[Fecha de creación]])</f>
        <v>10</v>
      </c>
    </row>
    <row r="1314" spans="1:14" ht="15" customHeight="1" x14ac:dyDescent="0.25">
      <c r="A1314" s="26">
        <v>44134.551724537036</v>
      </c>
      <c r="B1314" s="23" t="s">
        <v>0</v>
      </c>
      <c r="C1314" s="23" t="s">
        <v>2665</v>
      </c>
      <c r="D1314" s="23" t="s">
        <v>215</v>
      </c>
      <c r="E1314" s="23" t="s">
        <v>1</v>
      </c>
      <c r="F1314" s="23" t="s">
        <v>7</v>
      </c>
      <c r="G1314" s="23" t="s">
        <v>975</v>
      </c>
      <c r="H1314" s="2" t="s">
        <v>7751</v>
      </c>
      <c r="I1314" s="23" t="s">
        <v>4</v>
      </c>
      <c r="J1314" s="23"/>
      <c r="K1314" s="23" t="s">
        <v>9712</v>
      </c>
      <c r="L1314" s="23"/>
      <c r="M1314" s="23">
        <f>YEAR(Tabla2[[#This Row],[Fecha de creación]])</f>
        <v>2020</v>
      </c>
      <c r="N1314" s="23">
        <f>MONTH(Tabla2[[#This Row],[Fecha de creación]])</f>
        <v>10</v>
      </c>
    </row>
    <row r="1315" spans="1:14" ht="15" customHeight="1" x14ac:dyDescent="0.25">
      <c r="A1315" s="26">
        <v>44134.554652777777</v>
      </c>
      <c r="B1315" s="23" t="s">
        <v>0</v>
      </c>
      <c r="C1315" s="23" t="s">
        <v>230</v>
      </c>
      <c r="D1315" s="23" t="s">
        <v>172</v>
      </c>
      <c r="E1315" s="23" t="s">
        <v>1</v>
      </c>
      <c r="F1315" s="23" t="s">
        <v>7</v>
      </c>
      <c r="G1315" s="23" t="s">
        <v>3</v>
      </c>
      <c r="H1315" s="2" t="s">
        <v>7721</v>
      </c>
      <c r="I1315" s="23" t="s">
        <v>11</v>
      </c>
      <c r="J1315" s="23"/>
      <c r="K1315" s="23" t="s">
        <v>9712</v>
      </c>
      <c r="L1315" s="23"/>
      <c r="M1315" s="23">
        <f>YEAR(Tabla2[[#This Row],[Fecha de creación]])</f>
        <v>2020</v>
      </c>
      <c r="N1315" s="23">
        <f>MONTH(Tabla2[[#This Row],[Fecha de creación]])</f>
        <v>10</v>
      </c>
    </row>
    <row r="1316" spans="1:14" ht="15" customHeight="1" x14ac:dyDescent="0.25">
      <c r="A1316" s="26">
        <v>44134.566689814812</v>
      </c>
      <c r="B1316" s="23" t="s">
        <v>100</v>
      </c>
      <c r="C1316" s="23" t="s">
        <v>2666</v>
      </c>
      <c r="D1316" s="23" t="s">
        <v>2260</v>
      </c>
      <c r="E1316" s="23" t="s">
        <v>1</v>
      </c>
      <c r="F1316" s="23" t="s">
        <v>7</v>
      </c>
      <c r="G1316" s="23" t="s">
        <v>975</v>
      </c>
      <c r="H1316" s="2" t="s">
        <v>7745</v>
      </c>
      <c r="I1316" s="23" t="s">
        <v>1653</v>
      </c>
      <c r="J1316" s="23"/>
      <c r="K1316" s="23" t="s">
        <v>9712</v>
      </c>
      <c r="L1316" s="23"/>
      <c r="M1316" s="23">
        <f>YEAR(Tabla2[[#This Row],[Fecha de creación]])</f>
        <v>2020</v>
      </c>
      <c r="N1316" s="23">
        <f>MONTH(Tabla2[[#This Row],[Fecha de creación]])</f>
        <v>10</v>
      </c>
    </row>
    <row r="1317" spans="1:14" ht="15" customHeight="1" x14ac:dyDescent="0.25">
      <c r="A1317" s="26">
        <v>44134.610138888886</v>
      </c>
      <c r="B1317" s="23" t="s">
        <v>0</v>
      </c>
      <c r="C1317" s="23" t="s">
        <v>2667</v>
      </c>
      <c r="D1317" s="23" t="s">
        <v>1800</v>
      </c>
      <c r="E1317" s="23" t="s">
        <v>1</v>
      </c>
      <c r="F1317" s="23" t="s">
        <v>7</v>
      </c>
      <c r="G1317" s="23" t="s">
        <v>975</v>
      </c>
      <c r="H1317" s="2" t="s">
        <v>7745</v>
      </c>
      <c r="I1317" s="23" t="s">
        <v>4</v>
      </c>
      <c r="J1317" s="23"/>
      <c r="K1317" s="23" t="s">
        <v>9712</v>
      </c>
      <c r="L1317" s="23"/>
      <c r="M1317" s="23">
        <f>YEAR(Tabla2[[#This Row],[Fecha de creación]])</f>
        <v>2020</v>
      </c>
      <c r="N1317" s="23">
        <f>MONTH(Tabla2[[#This Row],[Fecha de creación]])</f>
        <v>10</v>
      </c>
    </row>
    <row r="1318" spans="1:14" ht="15" customHeight="1" x14ac:dyDescent="0.25">
      <c r="A1318" s="26">
        <v>44134.614155092589</v>
      </c>
      <c r="B1318" s="23" t="s">
        <v>0</v>
      </c>
      <c r="C1318" s="23" t="s">
        <v>2668</v>
      </c>
      <c r="D1318" s="23" t="s">
        <v>1800</v>
      </c>
      <c r="E1318" s="23" t="s">
        <v>1</v>
      </c>
      <c r="F1318" s="23" t="s">
        <v>7</v>
      </c>
      <c r="G1318" s="23" t="s">
        <v>975</v>
      </c>
      <c r="H1318" s="2" t="s">
        <v>7745</v>
      </c>
      <c r="I1318" s="23" t="s">
        <v>4</v>
      </c>
      <c r="J1318" s="23"/>
      <c r="K1318" s="23" t="s">
        <v>9712</v>
      </c>
      <c r="L1318" s="23"/>
      <c r="M1318" s="23">
        <f>YEAR(Tabla2[[#This Row],[Fecha de creación]])</f>
        <v>2020</v>
      </c>
      <c r="N1318" s="23">
        <f>MONTH(Tabla2[[#This Row],[Fecha de creación]])</f>
        <v>10</v>
      </c>
    </row>
    <row r="1319" spans="1:14" ht="15" customHeight="1" x14ac:dyDescent="0.25">
      <c r="A1319" s="26">
        <v>44134.616851851853</v>
      </c>
      <c r="B1319" s="23" t="s">
        <v>0</v>
      </c>
      <c r="C1319" s="23" t="s">
        <v>2669</v>
      </c>
      <c r="D1319" s="23" t="s">
        <v>1800</v>
      </c>
      <c r="E1319" s="23" t="s">
        <v>1</v>
      </c>
      <c r="F1319" s="23" t="s">
        <v>7</v>
      </c>
      <c r="G1319" s="23" t="s">
        <v>975</v>
      </c>
      <c r="H1319" s="2" t="s">
        <v>7745</v>
      </c>
      <c r="I1319" s="23" t="s">
        <v>4</v>
      </c>
      <c r="J1319" s="23"/>
      <c r="K1319" s="23" t="s">
        <v>9712</v>
      </c>
      <c r="L1319" s="23"/>
      <c r="M1319" s="23">
        <f>YEAR(Tabla2[[#This Row],[Fecha de creación]])</f>
        <v>2020</v>
      </c>
      <c r="N1319" s="23">
        <f>MONTH(Tabla2[[#This Row],[Fecha de creación]])</f>
        <v>10</v>
      </c>
    </row>
    <row r="1320" spans="1:14" ht="15" customHeight="1" x14ac:dyDescent="0.25">
      <c r="A1320" s="26">
        <v>44134.645636574074</v>
      </c>
      <c r="B1320" s="23" t="s">
        <v>56</v>
      </c>
      <c r="C1320" s="23" t="s">
        <v>2670</v>
      </c>
      <c r="D1320" s="23" t="s">
        <v>2224</v>
      </c>
      <c r="E1320" s="23" t="s">
        <v>1</v>
      </c>
      <c r="F1320" s="23" t="s">
        <v>7</v>
      </c>
      <c r="G1320" s="23" t="s">
        <v>975</v>
      </c>
      <c r="H1320" s="2" t="s">
        <v>7757</v>
      </c>
      <c r="I1320" s="23" t="s">
        <v>1963</v>
      </c>
      <c r="J1320" s="23"/>
      <c r="K1320" s="23" t="s">
        <v>9712</v>
      </c>
      <c r="L1320" s="23"/>
      <c r="M1320" s="23">
        <f>YEAR(Tabla2[[#This Row],[Fecha de creación]])</f>
        <v>2020</v>
      </c>
      <c r="N1320" s="23">
        <f>MONTH(Tabla2[[#This Row],[Fecha de creación]])</f>
        <v>10</v>
      </c>
    </row>
    <row r="1321" spans="1:14" ht="15" customHeight="1" x14ac:dyDescent="0.25">
      <c r="A1321" s="26">
        <v>44134.64671296296</v>
      </c>
      <c r="B1321" s="23" t="s">
        <v>56</v>
      </c>
      <c r="C1321" s="23" t="s">
        <v>2671</v>
      </c>
      <c r="D1321" s="23" t="s">
        <v>2224</v>
      </c>
      <c r="E1321" s="23" t="s">
        <v>1</v>
      </c>
      <c r="F1321" s="23" t="s">
        <v>7</v>
      </c>
      <c r="G1321" s="23" t="s">
        <v>975</v>
      </c>
      <c r="H1321" s="2" t="s">
        <v>7757</v>
      </c>
      <c r="I1321" s="23" t="s">
        <v>1963</v>
      </c>
      <c r="J1321" s="23"/>
      <c r="K1321" s="23" t="s">
        <v>9712</v>
      </c>
      <c r="L1321" s="23"/>
      <c r="M1321" s="23">
        <f>YEAR(Tabla2[[#This Row],[Fecha de creación]])</f>
        <v>2020</v>
      </c>
      <c r="N1321" s="23">
        <f>MONTH(Tabla2[[#This Row],[Fecha de creación]])</f>
        <v>10</v>
      </c>
    </row>
    <row r="1322" spans="1:14" ht="15" customHeight="1" x14ac:dyDescent="0.25">
      <c r="A1322" s="26">
        <v>44134.647719907407</v>
      </c>
      <c r="B1322" s="23" t="s">
        <v>56</v>
      </c>
      <c r="C1322" s="23" t="s">
        <v>2672</v>
      </c>
      <c r="D1322" s="23" t="s">
        <v>2224</v>
      </c>
      <c r="E1322" s="23" t="s">
        <v>1</v>
      </c>
      <c r="F1322" s="23" t="s">
        <v>7</v>
      </c>
      <c r="G1322" s="23" t="s">
        <v>975</v>
      </c>
      <c r="H1322" s="2" t="s">
        <v>7757</v>
      </c>
      <c r="I1322" s="23" t="s">
        <v>1963</v>
      </c>
      <c r="J1322" s="23"/>
      <c r="K1322" s="23" t="s">
        <v>9712</v>
      </c>
      <c r="L1322" s="23"/>
      <c r="M1322" s="23">
        <f>YEAR(Tabla2[[#This Row],[Fecha de creación]])</f>
        <v>2020</v>
      </c>
      <c r="N1322" s="23">
        <f>MONTH(Tabla2[[#This Row],[Fecha de creación]])</f>
        <v>10</v>
      </c>
    </row>
    <row r="1323" spans="1:14" ht="15" customHeight="1" x14ac:dyDescent="0.25">
      <c r="A1323" s="26">
        <v>44134.65</v>
      </c>
      <c r="B1323" s="23" t="s">
        <v>189</v>
      </c>
      <c r="C1323" s="23" t="s">
        <v>2673</v>
      </c>
      <c r="D1323" s="23" t="s">
        <v>2224</v>
      </c>
      <c r="E1323" s="23" t="s">
        <v>1</v>
      </c>
      <c r="F1323" s="23" t="s">
        <v>7</v>
      </c>
      <c r="G1323" s="23" t="s">
        <v>975</v>
      </c>
      <c r="H1323" s="2" t="s">
        <v>7757</v>
      </c>
      <c r="I1323" s="23" t="s">
        <v>1945</v>
      </c>
      <c r="J1323" s="23"/>
      <c r="K1323" s="23" t="s">
        <v>9712</v>
      </c>
      <c r="L1323" s="23"/>
      <c r="M1323" s="23">
        <f>YEAR(Tabla2[[#This Row],[Fecha de creación]])</f>
        <v>2020</v>
      </c>
      <c r="N1323" s="23">
        <f>MONTH(Tabla2[[#This Row],[Fecha de creación]])</f>
        <v>10</v>
      </c>
    </row>
    <row r="1324" spans="1:14" ht="15" customHeight="1" x14ac:dyDescent="0.25">
      <c r="A1324" s="26">
        <v>44134.660057870373</v>
      </c>
      <c r="B1324" s="23" t="s">
        <v>19</v>
      </c>
      <c r="C1324" s="23" t="s">
        <v>2674</v>
      </c>
      <c r="D1324" s="23" t="s">
        <v>2675</v>
      </c>
      <c r="E1324" s="23" t="s">
        <v>1</v>
      </c>
      <c r="F1324" s="23" t="s">
        <v>7</v>
      </c>
      <c r="G1324" s="23" t="s">
        <v>1551</v>
      </c>
      <c r="H1324" s="2" t="s">
        <v>7757</v>
      </c>
      <c r="I1324" s="23" t="s">
        <v>7544</v>
      </c>
      <c r="J1324" s="23"/>
      <c r="K1324" s="23" t="s">
        <v>9712</v>
      </c>
      <c r="L1324" s="23"/>
      <c r="M1324" s="23">
        <f>YEAR(Tabla2[[#This Row],[Fecha de creación]])</f>
        <v>2020</v>
      </c>
      <c r="N1324" s="23">
        <f>MONTH(Tabla2[[#This Row],[Fecha de creación]])</f>
        <v>10</v>
      </c>
    </row>
    <row r="1325" spans="1:14" ht="15" customHeight="1" x14ac:dyDescent="0.25">
      <c r="A1325" s="26">
        <v>44134.673229166663</v>
      </c>
      <c r="B1325" s="23" t="s">
        <v>189</v>
      </c>
      <c r="C1325" s="23" t="s">
        <v>2676</v>
      </c>
      <c r="D1325" s="23" t="s">
        <v>2224</v>
      </c>
      <c r="E1325" s="23" t="s">
        <v>1</v>
      </c>
      <c r="F1325" s="23" t="s">
        <v>7</v>
      </c>
      <c r="G1325" s="23" t="s">
        <v>975</v>
      </c>
      <c r="H1325" s="2" t="s">
        <v>7757</v>
      </c>
      <c r="I1325" s="23" t="s">
        <v>1945</v>
      </c>
      <c r="J1325" s="23"/>
      <c r="K1325" s="23" t="s">
        <v>9712</v>
      </c>
      <c r="L1325" s="23"/>
      <c r="M1325" s="23">
        <f>YEAR(Tabla2[[#This Row],[Fecha de creación]])</f>
        <v>2020</v>
      </c>
      <c r="N1325" s="23">
        <f>MONTH(Tabla2[[#This Row],[Fecha de creación]])</f>
        <v>10</v>
      </c>
    </row>
    <row r="1326" spans="1:14" ht="15" customHeight="1" x14ac:dyDescent="0.25">
      <c r="A1326" s="26">
        <v>44134.724953703706</v>
      </c>
      <c r="B1326" s="23" t="s">
        <v>189</v>
      </c>
      <c r="C1326" s="23" t="s">
        <v>2677</v>
      </c>
      <c r="D1326" s="23" t="s">
        <v>2224</v>
      </c>
      <c r="E1326" s="23" t="s">
        <v>1</v>
      </c>
      <c r="F1326" s="23" t="s">
        <v>7</v>
      </c>
      <c r="G1326" s="23" t="s">
        <v>975</v>
      </c>
      <c r="H1326" s="2" t="s">
        <v>7757</v>
      </c>
      <c r="I1326" s="23" t="s">
        <v>1945</v>
      </c>
      <c r="J1326" s="23"/>
      <c r="K1326" s="23" t="s">
        <v>9712</v>
      </c>
      <c r="L1326" s="23"/>
      <c r="M1326" s="23">
        <f>YEAR(Tabla2[[#This Row],[Fecha de creación]])</f>
        <v>2020</v>
      </c>
      <c r="N1326" s="23">
        <f>MONTH(Tabla2[[#This Row],[Fecha de creación]])</f>
        <v>10</v>
      </c>
    </row>
    <row r="1327" spans="1:14" ht="15" customHeight="1" x14ac:dyDescent="0.25">
      <c r="A1327" s="26">
        <v>44134.805891203701</v>
      </c>
      <c r="B1327" s="23" t="s">
        <v>0</v>
      </c>
      <c r="C1327" s="23" t="s">
        <v>231</v>
      </c>
      <c r="D1327" s="23" t="s">
        <v>232</v>
      </c>
      <c r="E1327" s="23" t="s">
        <v>1</v>
      </c>
      <c r="F1327" s="23" t="s">
        <v>2</v>
      </c>
      <c r="G1327" s="23" t="s">
        <v>3</v>
      </c>
      <c r="H1327" s="2" t="s">
        <v>7745</v>
      </c>
      <c r="I1327" s="23" t="s">
        <v>7749</v>
      </c>
      <c r="J1327" s="23"/>
      <c r="K1327" s="23" t="s">
        <v>9536</v>
      </c>
      <c r="L1327" s="23"/>
      <c r="M1327" s="23">
        <f>YEAR(Tabla2[[#This Row],[Fecha de creación]])</f>
        <v>2020</v>
      </c>
      <c r="N1327" s="23">
        <f>MONTH(Tabla2[[#This Row],[Fecha de creación]])</f>
        <v>10</v>
      </c>
    </row>
    <row r="1328" spans="1:14" ht="15" customHeight="1" x14ac:dyDescent="0.25">
      <c r="A1328" s="26">
        <v>44134.810439814813</v>
      </c>
      <c r="B1328" s="23" t="s">
        <v>0</v>
      </c>
      <c r="C1328" s="23" t="s">
        <v>2678</v>
      </c>
      <c r="D1328" s="23" t="s">
        <v>2679</v>
      </c>
      <c r="E1328" s="23" t="s">
        <v>1</v>
      </c>
      <c r="F1328" s="23" t="s">
        <v>7</v>
      </c>
      <c r="G1328" s="23" t="s">
        <v>975</v>
      </c>
      <c r="H1328" s="2" t="s">
        <v>7730</v>
      </c>
      <c r="I1328" s="23" t="s">
        <v>4</v>
      </c>
      <c r="J1328" s="23"/>
      <c r="K1328" s="23" t="s">
        <v>9712</v>
      </c>
      <c r="L1328" s="23"/>
      <c r="M1328" s="23">
        <f>YEAR(Tabla2[[#This Row],[Fecha de creación]])</f>
        <v>2020</v>
      </c>
      <c r="N1328" s="23">
        <f>MONTH(Tabla2[[#This Row],[Fecha de creación]])</f>
        <v>10</v>
      </c>
    </row>
    <row r="1329" spans="1:14" ht="15" customHeight="1" x14ac:dyDescent="0.25">
      <c r="A1329" s="26">
        <v>44134.811076388891</v>
      </c>
      <c r="B1329" s="23" t="s">
        <v>0</v>
      </c>
      <c r="C1329" s="23" t="s">
        <v>2680</v>
      </c>
      <c r="D1329" s="23" t="s">
        <v>2536</v>
      </c>
      <c r="E1329" s="23" t="s">
        <v>1</v>
      </c>
      <c r="F1329" s="23" t="s">
        <v>7</v>
      </c>
      <c r="G1329" s="23" t="s">
        <v>975</v>
      </c>
      <c r="H1329" s="2" t="s">
        <v>7734</v>
      </c>
      <c r="I1329" s="23" t="s">
        <v>4</v>
      </c>
      <c r="J1329" s="23"/>
      <c r="K1329" s="23" t="s">
        <v>9712</v>
      </c>
      <c r="L1329" s="23"/>
      <c r="M1329" s="23">
        <f>YEAR(Tabla2[[#This Row],[Fecha de creación]])</f>
        <v>2020</v>
      </c>
      <c r="N1329" s="23">
        <f>MONTH(Tabla2[[#This Row],[Fecha de creación]])</f>
        <v>10</v>
      </c>
    </row>
    <row r="1330" spans="1:14" ht="15" customHeight="1" x14ac:dyDescent="0.25">
      <c r="A1330" s="26">
        <v>44135.427152777775</v>
      </c>
      <c r="B1330" s="23" t="s">
        <v>0</v>
      </c>
      <c r="C1330" s="23" t="s">
        <v>2681</v>
      </c>
      <c r="D1330" s="23" t="s">
        <v>1800</v>
      </c>
      <c r="E1330" s="23" t="s">
        <v>1</v>
      </c>
      <c r="F1330" s="23" t="s">
        <v>7</v>
      </c>
      <c r="G1330" s="23" t="s">
        <v>975</v>
      </c>
      <c r="H1330" s="2" t="s">
        <v>7745</v>
      </c>
      <c r="I1330" s="23" t="s">
        <v>4</v>
      </c>
      <c r="J1330" s="23"/>
      <c r="K1330" s="23" t="s">
        <v>9712</v>
      </c>
      <c r="L1330" s="23"/>
      <c r="M1330" s="23">
        <f>YEAR(Tabla2[[#This Row],[Fecha de creación]])</f>
        <v>2020</v>
      </c>
      <c r="N1330" s="23">
        <f>MONTH(Tabla2[[#This Row],[Fecha de creación]])</f>
        <v>10</v>
      </c>
    </row>
    <row r="1331" spans="1:14" ht="15" customHeight="1" x14ac:dyDescent="0.25">
      <c r="A1331" s="26">
        <v>44135.432546296295</v>
      </c>
      <c r="B1331" s="23" t="s">
        <v>100</v>
      </c>
      <c r="C1331" s="23" t="s">
        <v>2682</v>
      </c>
      <c r="D1331" s="23" t="s">
        <v>1800</v>
      </c>
      <c r="E1331" s="23" t="s">
        <v>1</v>
      </c>
      <c r="F1331" s="23" t="s">
        <v>7</v>
      </c>
      <c r="G1331" s="23" t="s">
        <v>975</v>
      </c>
      <c r="H1331" s="2" t="s">
        <v>7745</v>
      </c>
      <c r="I1331" s="23" t="s">
        <v>1653</v>
      </c>
      <c r="J1331" s="23"/>
      <c r="K1331" s="23" t="s">
        <v>9712</v>
      </c>
      <c r="L1331" s="23"/>
      <c r="M1331" s="23">
        <f>YEAR(Tabla2[[#This Row],[Fecha de creación]])</f>
        <v>2020</v>
      </c>
      <c r="N1331" s="23">
        <f>MONTH(Tabla2[[#This Row],[Fecha de creación]])</f>
        <v>10</v>
      </c>
    </row>
    <row r="1332" spans="1:14" ht="15" customHeight="1" x14ac:dyDescent="0.25">
      <c r="A1332" s="26">
        <v>44135.435208333336</v>
      </c>
      <c r="B1332" s="23" t="s">
        <v>100</v>
      </c>
      <c r="C1332" s="23" t="s">
        <v>2683</v>
      </c>
      <c r="D1332" s="23" t="s">
        <v>1800</v>
      </c>
      <c r="E1332" s="23" t="s">
        <v>1</v>
      </c>
      <c r="F1332" s="23" t="s">
        <v>7</v>
      </c>
      <c r="G1332" s="23" t="s">
        <v>975</v>
      </c>
      <c r="H1332" s="2" t="s">
        <v>7745</v>
      </c>
      <c r="I1332" s="23" t="s">
        <v>1653</v>
      </c>
      <c r="J1332" s="23"/>
      <c r="K1332" s="23" t="s">
        <v>9712</v>
      </c>
      <c r="L1332" s="23"/>
      <c r="M1332" s="23">
        <f>YEAR(Tabla2[[#This Row],[Fecha de creación]])</f>
        <v>2020</v>
      </c>
      <c r="N1332" s="23">
        <f>MONTH(Tabla2[[#This Row],[Fecha de creación]])</f>
        <v>10</v>
      </c>
    </row>
    <row r="1333" spans="1:14" ht="15" customHeight="1" x14ac:dyDescent="0.25">
      <c r="A1333" s="26">
        <v>44135.443379629629</v>
      </c>
      <c r="B1333" s="23" t="s">
        <v>0</v>
      </c>
      <c r="C1333" s="23" t="s">
        <v>2684</v>
      </c>
      <c r="D1333" s="23" t="s">
        <v>551</v>
      </c>
      <c r="E1333" s="23" t="s">
        <v>1</v>
      </c>
      <c r="F1333" s="23" t="s">
        <v>7</v>
      </c>
      <c r="G1333" s="23" t="s">
        <v>975</v>
      </c>
      <c r="H1333" s="2" t="s">
        <v>7728</v>
      </c>
      <c r="I1333" s="23" t="s">
        <v>4</v>
      </c>
      <c r="J1333" s="23"/>
      <c r="K1333" s="23" t="s">
        <v>9712</v>
      </c>
      <c r="L1333" s="23"/>
      <c r="M1333" s="23">
        <f>YEAR(Tabla2[[#This Row],[Fecha de creación]])</f>
        <v>2020</v>
      </c>
      <c r="N1333" s="23">
        <f>MONTH(Tabla2[[#This Row],[Fecha de creación]])</f>
        <v>10</v>
      </c>
    </row>
    <row r="1334" spans="1:14" ht="15" customHeight="1" x14ac:dyDescent="0.25">
      <c r="A1334" s="26">
        <v>44135.444178240738</v>
      </c>
      <c r="B1334" s="23" t="s">
        <v>0</v>
      </c>
      <c r="C1334" s="23" t="s">
        <v>2685</v>
      </c>
      <c r="D1334" s="23" t="s">
        <v>351</v>
      </c>
      <c r="E1334" s="23" t="s">
        <v>1</v>
      </c>
      <c r="F1334" s="23" t="s">
        <v>7</v>
      </c>
      <c r="G1334" s="23" t="s">
        <v>975</v>
      </c>
      <c r="H1334" s="2" t="s">
        <v>7734</v>
      </c>
      <c r="I1334" s="23" t="s">
        <v>4</v>
      </c>
      <c r="J1334" s="23"/>
      <c r="K1334" s="23" t="s">
        <v>9712</v>
      </c>
      <c r="L1334" s="23"/>
      <c r="M1334" s="23">
        <f>YEAR(Tabla2[[#This Row],[Fecha de creación]])</f>
        <v>2020</v>
      </c>
      <c r="N1334" s="23">
        <f>MONTH(Tabla2[[#This Row],[Fecha de creación]])</f>
        <v>10</v>
      </c>
    </row>
    <row r="1335" spans="1:14" ht="15" customHeight="1" x14ac:dyDescent="0.25">
      <c r="A1335" s="26">
        <v>44135.450370370374</v>
      </c>
      <c r="B1335" s="23" t="s">
        <v>19</v>
      </c>
      <c r="C1335" s="23" t="s">
        <v>2686</v>
      </c>
      <c r="D1335" s="23" t="s">
        <v>2687</v>
      </c>
      <c r="E1335" s="23" t="s">
        <v>1</v>
      </c>
      <c r="F1335" s="23" t="s">
        <v>7</v>
      </c>
      <c r="G1335" s="23" t="s">
        <v>975</v>
      </c>
      <c r="H1335" s="2" t="s">
        <v>7745</v>
      </c>
      <c r="I1335" s="23" t="s">
        <v>23</v>
      </c>
      <c r="J1335" s="23"/>
      <c r="K1335" s="23" t="s">
        <v>9712</v>
      </c>
      <c r="L1335" s="23"/>
      <c r="M1335" s="23">
        <f>YEAR(Tabla2[[#This Row],[Fecha de creación]])</f>
        <v>2020</v>
      </c>
      <c r="N1335" s="23">
        <f>MONTH(Tabla2[[#This Row],[Fecha de creación]])</f>
        <v>10</v>
      </c>
    </row>
    <row r="1336" spans="1:14" ht="15" customHeight="1" x14ac:dyDescent="0.25">
      <c r="A1336" s="26">
        <v>44135.452974537038</v>
      </c>
      <c r="B1336" s="23" t="s">
        <v>100</v>
      </c>
      <c r="C1336" s="23" t="s">
        <v>233</v>
      </c>
      <c r="D1336" s="23" t="s">
        <v>6</v>
      </c>
      <c r="E1336" s="23" t="s">
        <v>1</v>
      </c>
      <c r="F1336" s="23" t="s">
        <v>7</v>
      </c>
      <c r="G1336" s="23" t="s">
        <v>3</v>
      </c>
      <c r="H1336" s="2" t="s">
        <v>7722</v>
      </c>
      <c r="I1336" s="23" t="s">
        <v>1653</v>
      </c>
      <c r="J1336" s="23"/>
      <c r="K1336" s="23" t="s">
        <v>9712</v>
      </c>
      <c r="L1336" s="23"/>
      <c r="M1336" s="23">
        <f>YEAR(Tabla2[[#This Row],[Fecha de creación]])</f>
        <v>2020</v>
      </c>
      <c r="N1336" s="23">
        <f>MONTH(Tabla2[[#This Row],[Fecha de creación]])</f>
        <v>10</v>
      </c>
    </row>
    <row r="1337" spans="1:14" ht="15" customHeight="1" x14ac:dyDescent="0.25">
      <c r="A1337" s="26">
        <v>44135.460462962961</v>
      </c>
      <c r="B1337" s="23" t="s">
        <v>100</v>
      </c>
      <c r="C1337" s="23" t="s">
        <v>234</v>
      </c>
      <c r="D1337" s="23" t="s">
        <v>6</v>
      </c>
      <c r="E1337" s="23" t="s">
        <v>1</v>
      </c>
      <c r="F1337" s="23" t="s">
        <v>7</v>
      </c>
      <c r="G1337" s="23" t="s">
        <v>3</v>
      </c>
      <c r="H1337" s="2" t="s">
        <v>7722</v>
      </c>
      <c r="I1337" s="23" t="s">
        <v>1653</v>
      </c>
      <c r="J1337" s="23"/>
      <c r="K1337" s="23" t="s">
        <v>9712</v>
      </c>
      <c r="L1337" s="23"/>
      <c r="M1337" s="23">
        <f>YEAR(Tabla2[[#This Row],[Fecha de creación]])</f>
        <v>2020</v>
      </c>
      <c r="N1337" s="23">
        <f>MONTH(Tabla2[[#This Row],[Fecha de creación]])</f>
        <v>10</v>
      </c>
    </row>
    <row r="1338" spans="1:14" ht="15" customHeight="1" x14ac:dyDescent="0.25">
      <c r="A1338" s="26">
        <v>44135.521157407406</v>
      </c>
      <c r="B1338" s="23" t="s">
        <v>0</v>
      </c>
      <c r="C1338" s="23" t="s">
        <v>2688</v>
      </c>
      <c r="D1338" s="23" t="s">
        <v>6</v>
      </c>
      <c r="E1338" s="23" t="s">
        <v>1</v>
      </c>
      <c r="F1338" s="23" t="s">
        <v>7</v>
      </c>
      <c r="G1338" s="23" t="s">
        <v>975</v>
      </c>
      <c r="H1338" s="2" t="s">
        <v>7722</v>
      </c>
      <c r="I1338" s="23" t="s">
        <v>4</v>
      </c>
      <c r="J1338" s="23"/>
      <c r="K1338" s="23" t="s">
        <v>9712</v>
      </c>
      <c r="L1338" s="23"/>
      <c r="M1338" s="23">
        <f>YEAR(Tabla2[[#This Row],[Fecha de creación]])</f>
        <v>2020</v>
      </c>
      <c r="N1338" s="23">
        <f>MONTH(Tabla2[[#This Row],[Fecha de creación]])</f>
        <v>10</v>
      </c>
    </row>
    <row r="1339" spans="1:14" ht="15" customHeight="1" x14ac:dyDescent="0.25">
      <c r="A1339" s="26">
        <v>44135.542256944442</v>
      </c>
      <c r="B1339" s="23" t="s">
        <v>0</v>
      </c>
      <c r="C1339" s="23" t="s">
        <v>2689</v>
      </c>
      <c r="D1339" s="23" t="s">
        <v>6</v>
      </c>
      <c r="E1339" s="23" t="s">
        <v>1</v>
      </c>
      <c r="F1339" s="23" t="s">
        <v>7</v>
      </c>
      <c r="G1339" s="23" t="s">
        <v>975</v>
      </c>
      <c r="H1339" s="2" t="s">
        <v>7722</v>
      </c>
      <c r="I1339" s="23" t="s">
        <v>4</v>
      </c>
      <c r="J1339" s="23"/>
      <c r="K1339" s="23" t="s">
        <v>9712</v>
      </c>
      <c r="L1339" s="23"/>
      <c r="M1339" s="23">
        <f>YEAR(Tabla2[[#This Row],[Fecha de creación]])</f>
        <v>2020</v>
      </c>
      <c r="N1339" s="23">
        <f>MONTH(Tabla2[[#This Row],[Fecha de creación]])</f>
        <v>10</v>
      </c>
    </row>
    <row r="1340" spans="1:14" ht="15" customHeight="1" x14ac:dyDescent="0.25">
      <c r="A1340" s="26">
        <v>44135.543032407404</v>
      </c>
      <c r="B1340" s="23" t="s">
        <v>56</v>
      </c>
      <c r="C1340" s="23" t="s">
        <v>235</v>
      </c>
      <c r="D1340" s="23" t="s">
        <v>6</v>
      </c>
      <c r="E1340" s="23" t="s">
        <v>1</v>
      </c>
      <c r="F1340" s="23" t="s">
        <v>7</v>
      </c>
      <c r="G1340" s="23" t="s">
        <v>3</v>
      </c>
      <c r="H1340" s="2" t="s">
        <v>7722</v>
      </c>
      <c r="I1340" s="23" t="s">
        <v>1963</v>
      </c>
      <c r="J1340" s="23"/>
      <c r="K1340" s="23" t="s">
        <v>9712</v>
      </c>
      <c r="L1340" s="23"/>
      <c r="M1340" s="23">
        <f>YEAR(Tabla2[[#This Row],[Fecha de creación]])</f>
        <v>2020</v>
      </c>
      <c r="N1340" s="23">
        <f>MONTH(Tabla2[[#This Row],[Fecha de creación]])</f>
        <v>10</v>
      </c>
    </row>
    <row r="1341" spans="1:14" ht="15" customHeight="1" x14ac:dyDescent="0.25">
      <c r="A1341" s="26">
        <v>44135.548622685186</v>
      </c>
      <c r="B1341" s="23" t="s">
        <v>0</v>
      </c>
      <c r="C1341" s="23" t="s">
        <v>2690</v>
      </c>
      <c r="D1341" s="23" t="s">
        <v>2691</v>
      </c>
      <c r="E1341" s="23" t="s">
        <v>1</v>
      </c>
      <c r="F1341" s="23" t="s">
        <v>22</v>
      </c>
      <c r="G1341" s="23" t="s">
        <v>975</v>
      </c>
      <c r="H1341" s="2" t="s">
        <v>7745</v>
      </c>
      <c r="I1341" s="23" t="s">
        <v>4</v>
      </c>
      <c r="J1341" s="23"/>
      <c r="K1341" s="23" t="s">
        <v>9712</v>
      </c>
      <c r="L1341" s="23"/>
      <c r="M1341" s="23">
        <f>YEAR(Tabla2[[#This Row],[Fecha de creación]])</f>
        <v>2020</v>
      </c>
      <c r="N1341" s="23">
        <f>MONTH(Tabla2[[#This Row],[Fecha de creación]])</f>
        <v>10</v>
      </c>
    </row>
    <row r="1342" spans="1:14" ht="15" customHeight="1" x14ac:dyDescent="0.25">
      <c r="A1342" s="26">
        <v>44135.556481481479</v>
      </c>
      <c r="B1342" s="23" t="s">
        <v>0</v>
      </c>
      <c r="C1342" s="23" t="s">
        <v>236</v>
      </c>
      <c r="D1342" s="23" t="s">
        <v>6</v>
      </c>
      <c r="E1342" s="23" t="s">
        <v>1</v>
      </c>
      <c r="F1342" s="23" t="s">
        <v>7</v>
      </c>
      <c r="G1342" s="23" t="s">
        <v>3</v>
      </c>
      <c r="H1342" s="2" t="s">
        <v>7722</v>
      </c>
      <c r="I1342" s="23" t="s">
        <v>4</v>
      </c>
      <c r="J1342" s="23"/>
      <c r="K1342" s="23" t="s">
        <v>9712</v>
      </c>
      <c r="L1342" s="23"/>
      <c r="M1342" s="23">
        <f>YEAR(Tabla2[[#This Row],[Fecha de creación]])</f>
        <v>2020</v>
      </c>
      <c r="N1342" s="23">
        <f>MONTH(Tabla2[[#This Row],[Fecha de creación]])</f>
        <v>10</v>
      </c>
    </row>
    <row r="1343" spans="1:14" ht="15" customHeight="1" x14ac:dyDescent="0.25">
      <c r="A1343" s="26">
        <v>44135.563310185185</v>
      </c>
      <c r="B1343" s="23" t="s">
        <v>100</v>
      </c>
      <c r="C1343" s="23" t="s">
        <v>2692</v>
      </c>
      <c r="D1343" s="23" t="s">
        <v>2623</v>
      </c>
      <c r="E1343" s="23" t="s">
        <v>1</v>
      </c>
      <c r="F1343" s="23" t="s">
        <v>7</v>
      </c>
      <c r="G1343" s="23" t="s">
        <v>975</v>
      </c>
      <c r="H1343" s="2" t="s">
        <v>7745</v>
      </c>
      <c r="I1343" s="23" t="s">
        <v>1653</v>
      </c>
      <c r="J1343" s="23"/>
      <c r="K1343" s="23" t="s">
        <v>9712</v>
      </c>
      <c r="L1343" s="23"/>
      <c r="M1343" s="23">
        <f>YEAR(Tabla2[[#This Row],[Fecha de creación]])</f>
        <v>2020</v>
      </c>
      <c r="N1343" s="23">
        <f>MONTH(Tabla2[[#This Row],[Fecha de creación]])</f>
        <v>10</v>
      </c>
    </row>
    <row r="1344" spans="1:14" ht="15" customHeight="1" x14ac:dyDescent="0.25">
      <c r="A1344" s="26">
        <v>44135.567118055558</v>
      </c>
      <c r="B1344" s="23" t="s">
        <v>100</v>
      </c>
      <c r="C1344" s="23" t="s">
        <v>237</v>
      </c>
      <c r="D1344" s="23" t="s">
        <v>6</v>
      </c>
      <c r="E1344" s="23" t="s">
        <v>1</v>
      </c>
      <c r="F1344" s="23" t="s">
        <v>7</v>
      </c>
      <c r="G1344" s="23" t="s">
        <v>3</v>
      </c>
      <c r="H1344" s="2" t="s">
        <v>7722</v>
      </c>
      <c r="I1344" s="23" t="s">
        <v>1653</v>
      </c>
      <c r="J1344" s="23"/>
      <c r="K1344" s="23" t="s">
        <v>9712</v>
      </c>
      <c r="L1344" s="23"/>
      <c r="M1344" s="23">
        <f>YEAR(Tabla2[[#This Row],[Fecha de creación]])</f>
        <v>2020</v>
      </c>
      <c r="N1344" s="23">
        <f>MONTH(Tabla2[[#This Row],[Fecha de creación]])</f>
        <v>10</v>
      </c>
    </row>
    <row r="1345" spans="1:14" ht="15" customHeight="1" x14ac:dyDescent="0.25">
      <c r="A1345" s="26">
        <v>44135.573113425926</v>
      </c>
      <c r="B1345" s="23" t="s">
        <v>0</v>
      </c>
      <c r="C1345" s="23" t="s">
        <v>238</v>
      </c>
      <c r="D1345" s="23" t="s">
        <v>6</v>
      </c>
      <c r="E1345" s="23" t="s">
        <v>1</v>
      </c>
      <c r="F1345" s="23" t="s">
        <v>7</v>
      </c>
      <c r="G1345" s="23" t="s">
        <v>3</v>
      </c>
      <c r="H1345" s="2" t="s">
        <v>7722</v>
      </c>
      <c r="I1345" s="23" t="s">
        <v>4</v>
      </c>
      <c r="J1345" s="23"/>
      <c r="K1345" s="23" t="s">
        <v>9712</v>
      </c>
      <c r="L1345" s="23"/>
      <c r="M1345" s="23">
        <f>YEAR(Tabla2[[#This Row],[Fecha de creación]])</f>
        <v>2020</v>
      </c>
      <c r="N1345" s="23">
        <f>MONTH(Tabla2[[#This Row],[Fecha de creación]])</f>
        <v>10</v>
      </c>
    </row>
    <row r="1346" spans="1:14" ht="15" customHeight="1" x14ac:dyDescent="0.25">
      <c r="A1346" s="26">
        <v>44135.741122685184</v>
      </c>
      <c r="B1346" s="23" t="s">
        <v>100</v>
      </c>
      <c r="C1346" s="23" t="s">
        <v>2693</v>
      </c>
      <c r="D1346" s="23" t="s">
        <v>2694</v>
      </c>
      <c r="E1346" s="23" t="s">
        <v>1</v>
      </c>
      <c r="F1346" s="23" t="s">
        <v>22</v>
      </c>
      <c r="G1346" s="23" t="s">
        <v>975</v>
      </c>
      <c r="H1346" s="2" t="s">
        <v>7745</v>
      </c>
      <c r="I1346" s="23" t="s">
        <v>1653</v>
      </c>
      <c r="J1346" s="23"/>
      <c r="K1346" s="23" t="s">
        <v>9712</v>
      </c>
      <c r="L1346" s="23"/>
      <c r="M1346" s="23">
        <f>YEAR(Tabla2[[#This Row],[Fecha de creación]])</f>
        <v>2020</v>
      </c>
      <c r="N1346" s="23">
        <f>MONTH(Tabla2[[#This Row],[Fecha de creación]])</f>
        <v>10</v>
      </c>
    </row>
    <row r="1347" spans="1:14" ht="15" customHeight="1" x14ac:dyDescent="0.25">
      <c r="A1347" s="26">
        <v>44135.75341435185</v>
      </c>
      <c r="B1347" s="23" t="s">
        <v>0</v>
      </c>
      <c r="C1347" s="23" t="s">
        <v>2695</v>
      </c>
      <c r="D1347" s="23" t="s">
        <v>2224</v>
      </c>
      <c r="E1347" s="23" t="s">
        <v>1</v>
      </c>
      <c r="F1347" s="23" t="s">
        <v>7</v>
      </c>
      <c r="G1347" s="23" t="s">
        <v>1551</v>
      </c>
      <c r="H1347" s="2" t="s">
        <v>7757</v>
      </c>
      <c r="I1347" s="23" t="s">
        <v>11</v>
      </c>
      <c r="J1347" s="23"/>
      <c r="K1347" s="23" t="s">
        <v>9712</v>
      </c>
      <c r="L1347" s="23"/>
      <c r="M1347" s="23">
        <f>YEAR(Tabla2[[#This Row],[Fecha de creación]])</f>
        <v>2020</v>
      </c>
      <c r="N1347" s="23">
        <f>MONTH(Tabla2[[#This Row],[Fecha de creación]])</f>
        <v>10</v>
      </c>
    </row>
    <row r="1348" spans="1:14" ht="15" customHeight="1" x14ac:dyDescent="0.25">
      <c r="A1348" s="26">
        <v>44135.75675925926</v>
      </c>
      <c r="B1348" s="23" t="s">
        <v>0</v>
      </c>
      <c r="C1348" s="23" t="s">
        <v>2696</v>
      </c>
      <c r="D1348" s="23" t="s">
        <v>1800</v>
      </c>
      <c r="E1348" s="23" t="s">
        <v>1</v>
      </c>
      <c r="F1348" s="23" t="s">
        <v>7</v>
      </c>
      <c r="G1348" s="23" t="s">
        <v>975</v>
      </c>
      <c r="H1348" s="2" t="s">
        <v>7745</v>
      </c>
      <c r="I1348" s="23" t="s">
        <v>4</v>
      </c>
      <c r="J1348" s="23"/>
      <c r="K1348" s="23" t="s">
        <v>9712</v>
      </c>
      <c r="L1348" s="23"/>
      <c r="M1348" s="23">
        <f>YEAR(Tabla2[[#This Row],[Fecha de creación]])</f>
        <v>2020</v>
      </c>
      <c r="N1348" s="23">
        <f>MONTH(Tabla2[[#This Row],[Fecha de creación]])</f>
        <v>10</v>
      </c>
    </row>
    <row r="1349" spans="1:14" ht="15" customHeight="1" x14ac:dyDescent="0.25">
      <c r="A1349" s="26">
        <v>44135.759652777779</v>
      </c>
      <c r="B1349" s="23" t="s">
        <v>0</v>
      </c>
      <c r="C1349" s="23" t="s">
        <v>2697</v>
      </c>
      <c r="D1349" s="23" t="s">
        <v>2224</v>
      </c>
      <c r="E1349" s="23" t="s">
        <v>1</v>
      </c>
      <c r="F1349" s="23" t="s">
        <v>7</v>
      </c>
      <c r="G1349" s="23" t="s">
        <v>1551</v>
      </c>
      <c r="H1349" s="2" t="s">
        <v>7757</v>
      </c>
      <c r="I1349" s="23" t="s">
        <v>11</v>
      </c>
      <c r="J1349" s="23"/>
      <c r="K1349" s="23" t="s">
        <v>9712</v>
      </c>
      <c r="L1349" s="23"/>
      <c r="M1349" s="23">
        <f>YEAR(Tabla2[[#This Row],[Fecha de creación]])</f>
        <v>2020</v>
      </c>
      <c r="N1349" s="23">
        <f>MONTH(Tabla2[[#This Row],[Fecha de creación]])</f>
        <v>10</v>
      </c>
    </row>
    <row r="1350" spans="1:14" ht="15" customHeight="1" x14ac:dyDescent="0.25">
      <c r="A1350" s="26">
        <v>44135.769861111112</v>
      </c>
      <c r="B1350" s="23" t="s">
        <v>0</v>
      </c>
      <c r="C1350" s="23" t="s">
        <v>2698</v>
      </c>
      <c r="D1350" s="23" t="s">
        <v>215</v>
      </c>
      <c r="E1350" s="23" t="s">
        <v>1</v>
      </c>
      <c r="F1350" s="23" t="s">
        <v>7</v>
      </c>
      <c r="G1350" s="23" t="s">
        <v>975</v>
      </c>
      <c r="H1350" s="2" t="s">
        <v>7751</v>
      </c>
      <c r="I1350" s="23" t="s">
        <v>7412</v>
      </c>
      <c r="J1350" s="23"/>
      <c r="K1350" s="23" t="s">
        <v>9712</v>
      </c>
      <c r="L1350" s="23"/>
      <c r="M1350" s="23">
        <f>YEAR(Tabla2[[#This Row],[Fecha de creación]])</f>
        <v>2020</v>
      </c>
      <c r="N1350" s="23">
        <f>MONTH(Tabla2[[#This Row],[Fecha de creación]])</f>
        <v>10</v>
      </c>
    </row>
    <row r="1351" spans="1:14" ht="15" customHeight="1" x14ac:dyDescent="0.25">
      <c r="A1351" s="26">
        <v>44136.588217592594</v>
      </c>
      <c r="B1351" s="23" t="s">
        <v>0</v>
      </c>
      <c r="C1351" s="23" t="s">
        <v>2699</v>
      </c>
      <c r="D1351" s="23" t="s">
        <v>2224</v>
      </c>
      <c r="E1351" s="23" t="s">
        <v>1</v>
      </c>
      <c r="F1351" s="23" t="s">
        <v>7</v>
      </c>
      <c r="G1351" s="23" t="s">
        <v>975</v>
      </c>
      <c r="H1351" s="2" t="s">
        <v>7757</v>
      </c>
      <c r="I1351" s="23" t="s">
        <v>7412</v>
      </c>
      <c r="J1351" s="23"/>
      <c r="K1351" s="23" t="s">
        <v>9712</v>
      </c>
      <c r="L1351" s="23"/>
      <c r="M1351" s="23">
        <f>YEAR(Tabla2[[#This Row],[Fecha de creación]])</f>
        <v>2020</v>
      </c>
      <c r="N1351" s="23">
        <f>MONTH(Tabla2[[#This Row],[Fecha de creación]])</f>
        <v>11</v>
      </c>
    </row>
    <row r="1352" spans="1:14" ht="15" customHeight="1" x14ac:dyDescent="0.25">
      <c r="A1352" s="26">
        <v>44136.593923611108</v>
      </c>
      <c r="B1352" s="23" t="s">
        <v>0</v>
      </c>
      <c r="C1352" s="23" t="s">
        <v>2700</v>
      </c>
      <c r="D1352" s="23" t="s">
        <v>215</v>
      </c>
      <c r="E1352" s="23" t="s">
        <v>1</v>
      </c>
      <c r="F1352" s="23" t="s">
        <v>7</v>
      </c>
      <c r="G1352" s="23" t="s">
        <v>975</v>
      </c>
      <c r="H1352" s="2" t="s">
        <v>7751</v>
      </c>
      <c r="I1352" s="23" t="s">
        <v>7412</v>
      </c>
      <c r="J1352" s="23"/>
      <c r="K1352" s="23" t="s">
        <v>9712</v>
      </c>
      <c r="L1352" s="23"/>
      <c r="M1352" s="23">
        <f>YEAR(Tabla2[[#This Row],[Fecha de creación]])</f>
        <v>2020</v>
      </c>
      <c r="N1352" s="23">
        <f>MONTH(Tabla2[[#This Row],[Fecha de creación]])</f>
        <v>11</v>
      </c>
    </row>
    <row r="1353" spans="1:14" ht="15" customHeight="1" x14ac:dyDescent="0.25">
      <c r="A1353" s="26">
        <v>44136.59579861111</v>
      </c>
      <c r="B1353" s="23" t="s">
        <v>0</v>
      </c>
      <c r="C1353" s="23" t="s">
        <v>2701</v>
      </c>
      <c r="D1353" s="23" t="s">
        <v>123</v>
      </c>
      <c r="E1353" s="23" t="s">
        <v>1</v>
      </c>
      <c r="F1353" s="23" t="s">
        <v>7</v>
      </c>
      <c r="G1353" s="23" t="s">
        <v>975</v>
      </c>
      <c r="H1353" s="2" t="s">
        <v>7751</v>
      </c>
      <c r="I1353" s="23" t="s">
        <v>7412</v>
      </c>
      <c r="J1353" s="23"/>
      <c r="K1353" s="23" t="s">
        <v>9712</v>
      </c>
      <c r="L1353" s="23"/>
      <c r="M1353" s="23">
        <f>YEAR(Tabla2[[#This Row],[Fecha de creación]])</f>
        <v>2020</v>
      </c>
      <c r="N1353" s="23">
        <f>MONTH(Tabla2[[#This Row],[Fecha de creación]])</f>
        <v>11</v>
      </c>
    </row>
    <row r="1354" spans="1:14" ht="15" customHeight="1" x14ac:dyDescent="0.25">
      <c r="A1354" s="26">
        <v>44136.597627314812</v>
      </c>
      <c r="B1354" s="23" t="s">
        <v>0</v>
      </c>
      <c r="C1354" s="23" t="s">
        <v>2702</v>
      </c>
      <c r="D1354" s="23" t="s">
        <v>215</v>
      </c>
      <c r="E1354" s="23" t="s">
        <v>1</v>
      </c>
      <c r="F1354" s="23" t="s">
        <v>7</v>
      </c>
      <c r="G1354" s="23" t="s">
        <v>975</v>
      </c>
      <c r="H1354" s="2" t="s">
        <v>7751</v>
      </c>
      <c r="I1354" s="23" t="s">
        <v>7412</v>
      </c>
      <c r="J1354" s="23"/>
      <c r="K1354" s="23" t="s">
        <v>9712</v>
      </c>
      <c r="L1354" s="23"/>
      <c r="M1354" s="23">
        <f>YEAR(Tabla2[[#This Row],[Fecha de creación]])</f>
        <v>2020</v>
      </c>
      <c r="N1354" s="23">
        <f>MONTH(Tabla2[[#This Row],[Fecha de creación]])</f>
        <v>11</v>
      </c>
    </row>
    <row r="1355" spans="1:14" ht="15" customHeight="1" x14ac:dyDescent="0.25">
      <c r="A1355" s="26">
        <v>44137.468344907407</v>
      </c>
      <c r="B1355" s="23" t="s">
        <v>100</v>
      </c>
      <c r="C1355" s="23" t="s">
        <v>2703</v>
      </c>
      <c r="D1355" s="23" t="s">
        <v>551</v>
      </c>
      <c r="E1355" s="23" t="s">
        <v>1</v>
      </c>
      <c r="F1355" s="23" t="s">
        <v>7</v>
      </c>
      <c r="G1355" s="23" t="s">
        <v>975</v>
      </c>
      <c r="H1355" s="2" t="s">
        <v>7728</v>
      </c>
      <c r="I1355" s="23" t="s">
        <v>1653</v>
      </c>
      <c r="J1355" s="23"/>
      <c r="K1355" s="23" t="s">
        <v>9712</v>
      </c>
      <c r="L1355" s="23"/>
      <c r="M1355" s="23">
        <f>YEAR(Tabla2[[#This Row],[Fecha de creación]])</f>
        <v>2020</v>
      </c>
      <c r="N1355" s="23">
        <f>MONTH(Tabla2[[#This Row],[Fecha de creación]])</f>
        <v>11</v>
      </c>
    </row>
    <row r="1356" spans="1:14" ht="15" customHeight="1" x14ac:dyDescent="0.25">
      <c r="A1356" s="26">
        <v>44137.469224537039</v>
      </c>
      <c r="B1356" s="23" t="s">
        <v>100</v>
      </c>
      <c r="C1356" s="23" t="s">
        <v>2704</v>
      </c>
      <c r="D1356" s="23" t="s">
        <v>131</v>
      </c>
      <c r="E1356" s="23" t="s">
        <v>1</v>
      </c>
      <c r="F1356" s="23" t="s">
        <v>7</v>
      </c>
      <c r="G1356" s="23" t="s">
        <v>975</v>
      </c>
      <c r="H1356" s="2" t="s">
        <v>7728</v>
      </c>
      <c r="I1356" s="23" t="s">
        <v>1653</v>
      </c>
      <c r="J1356" s="23"/>
      <c r="K1356" s="23" t="s">
        <v>9712</v>
      </c>
      <c r="L1356" s="23"/>
      <c r="M1356" s="23">
        <f>YEAR(Tabla2[[#This Row],[Fecha de creación]])</f>
        <v>2020</v>
      </c>
      <c r="N1356" s="23">
        <f>MONTH(Tabla2[[#This Row],[Fecha de creación]])</f>
        <v>11</v>
      </c>
    </row>
    <row r="1357" spans="1:14" ht="15" customHeight="1" x14ac:dyDescent="0.25">
      <c r="A1357" s="26">
        <v>44137.627962962964</v>
      </c>
      <c r="B1357" s="23" t="s">
        <v>0</v>
      </c>
      <c r="C1357" s="23" t="s">
        <v>2705</v>
      </c>
      <c r="D1357" s="23" t="s">
        <v>215</v>
      </c>
      <c r="E1357" s="23" t="s">
        <v>1</v>
      </c>
      <c r="F1357" s="23" t="s">
        <v>7</v>
      </c>
      <c r="G1357" s="23" t="s">
        <v>975</v>
      </c>
      <c r="H1357" s="2" t="s">
        <v>7751</v>
      </c>
      <c r="I1357" s="23" t="s">
        <v>4</v>
      </c>
      <c r="J1357" s="23"/>
      <c r="K1357" s="23" t="s">
        <v>9712</v>
      </c>
      <c r="L1357" s="23"/>
      <c r="M1357" s="23">
        <f>YEAR(Tabla2[[#This Row],[Fecha de creación]])</f>
        <v>2020</v>
      </c>
      <c r="N1357" s="23">
        <f>MONTH(Tabla2[[#This Row],[Fecha de creación]])</f>
        <v>11</v>
      </c>
    </row>
    <row r="1358" spans="1:14" ht="15" customHeight="1" x14ac:dyDescent="0.25">
      <c r="A1358" s="26">
        <v>44137.629317129627</v>
      </c>
      <c r="B1358" s="23" t="s">
        <v>0</v>
      </c>
      <c r="C1358" s="23" t="s">
        <v>2706</v>
      </c>
      <c r="D1358" s="23" t="s">
        <v>2707</v>
      </c>
      <c r="E1358" s="23" t="s">
        <v>1</v>
      </c>
      <c r="F1358" s="23" t="s">
        <v>7</v>
      </c>
      <c r="G1358" s="23" t="s">
        <v>1551</v>
      </c>
      <c r="H1358" s="2" t="s">
        <v>7725</v>
      </c>
      <c r="I1358" s="23" t="s">
        <v>976</v>
      </c>
      <c r="J1358" s="23"/>
      <c r="K1358" s="23" t="s">
        <v>9712</v>
      </c>
      <c r="L1358" s="23"/>
      <c r="M1358" s="23">
        <f>YEAR(Tabla2[[#This Row],[Fecha de creación]])</f>
        <v>2020</v>
      </c>
      <c r="N1358" s="23">
        <f>MONTH(Tabla2[[#This Row],[Fecha de creación]])</f>
        <v>11</v>
      </c>
    </row>
    <row r="1359" spans="1:14" ht="15" customHeight="1" x14ac:dyDescent="0.25">
      <c r="A1359" s="26">
        <v>44137.712372685186</v>
      </c>
      <c r="B1359" s="23" t="s">
        <v>19</v>
      </c>
      <c r="C1359" s="23" t="s">
        <v>2708</v>
      </c>
      <c r="D1359" s="23" t="s">
        <v>2709</v>
      </c>
      <c r="E1359" s="23" t="s">
        <v>1</v>
      </c>
      <c r="F1359" s="23" t="s">
        <v>22</v>
      </c>
      <c r="G1359" s="23" t="s">
        <v>975</v>
      </c>
      <c r="H1359" s="2" t="s">
        <v>7737</v>
      </c>
      <c r="I1359" s="23" t="s">
        <v>23</v>
      </c>
      <c r="J1359" s="23"/>
      <c r="K1359" s="23" t="s">
        <v>9712</v>
      </c>
      <c r="L1359" s="23"/>
      <c r="M1359" s="23">
        <f>YEAR(Tabla2[[#This Row],[Fecha de creación]])</f>
        <v>2020</v>
      </c>
      <c r="N1359" s="23">
        <f>MONTH(Tabla2[[#This Row],[Fecha de creación]])</f>
        <v>11</v>
      </c>
    </row>
    <row r="1360" spans="1:14" ht="15" customHeight="1" x14ac:dyDescent="0.25">
      <c r="A1360" s="26">
        <v>44137.72861111111</v>
      </c>
      <c r="B1360" s="23" t="s">
        <v>0</v>
      </c>
      <c r="C1360" s="23" t="s">
        <v>2710</v>
      </c>
      <c r="D1360" s="23" t="s">
        <v>215</v>
      </c>
      <c r="E1360" s="23" t="s">
        <v>1</v>
      </c>
      <c r="F1360" s="23" t="s">
        <v>7</v>
      </c>
      <c r="G1360" s="23" t="s">
        <v>975</v>
      </c>
      <c r="H1360" s="2" t="s">
        <v>7751</v>
      </c>
      <c r="I1360" s="23" t="s">
        <v>43</v>
      </c>
      <c r="J1360" s="23"/>
      <c r="K1360" s="23" t="s">
        <v>9712</v>
      </c>
      <c r="L1360" s="23"/>
      <c r="M1360" s="23">
        <f>YEAR(Tabla2[[#This Row],[Fecha de creación]])</f>
        <v>2020</v>
      </c>
      <c r="N1360" s="23">
        <f>MONTH(Tabla2[[#This Row],[Fecha de creación]])</f>
        <v>11</v>
      </c>
    </row>
    <row r="1361" spans="1:14" ht="15" customHeight="1" x14ac:dyDescent="0.25">
      <c r="A1361" s="26">
        <v>44137.732349537036</v>
      </c>
      <c r="B1361" s="23" t="s">
        <v>0</v>
      </c>
      <c r="C1361" s="23" t="s">
        <v>239</v>
      </c>
      <c r="D1361" s="23" t="s">
        <v>215</v>
      </c>
      <c r="E1361" s="23" t="s">
        <v>1</v>
      </c>
      <c r="F1361" s="23" t="s">
        <v>7</v>
      </c>
      <c r="G1361" s="23" t="s">
        <v>3</v>
      </c>
      <c r="H1361" s="2" t="s">
        <v>7751</v>
      </c>
      <c r="I1361" s="23" t="s">
        <v>43</v>
      </c>
      <c r="J1361" s="23"/>
      <c r="K1361" s="23" t="s">
        <v>9712</v>
      </c>
      <c r="L1361" s="23"/>
      <c r="M1361" s="23">
        <f>YEAR(Tabla2[[#This Row],[Fecha de creación]])</f>
        <v>2020</v>
      </c>
      <c r="N1361" s="23">
        <f>MONTH(Tabla2[[#This Row],[Fecha de creación]])</f>
        <v>11</v>
      </c>
    </row>
    <row r="1362" spans="1:14" ht="15" customHeight="1" x14ac:dyDescent="0.25">
      <c r="A1362" s="26">
        <v>44137.73474537037</v>
      </c>
      <c r="B1362" s="23" t="s">
        <v>0</v>
      </c>
      <c r="C1362" s="23" t="s">
        <v>2711</v>
      </c>
      <c r="D1362" s="23" t="s">
        <v>49</v>
      </c>
      <c r="E1362" s="23" t="s">
        <v>1</v>
      </c>
      <c r="F1362" s="23" t="s">
        <v>7</v>
      </c>
      <c r="G1362" s="23" t="s">
        <v>975</v>
      </c>
      <c r="H1362" s="2" t="s">
        <v>7745</v>
      </c>
      <c r="I1362" s="23" t="s">
        <v>43</v>
      </c>
      <c r="J1362" s="23"/>
      <c r="K1362" s="23" t="s">
        <v>9712</v>
      </c>
      <c r="L1362" s="23"/>
      <c r="M1362" s="23">
        <f>YEAR(Tabla2[[#This Row],[Fecha de creación]])</f>
        <v>2020</v>
      </c>
      <c r="N1362" s="23">
        <f>MONTH(Tabla2[[#This Row],[Fecha de creación]])</f>
        <v>11</v>
      </c>
    </row>
    <row r="1363" spans="1:14" ht="15" customHeight="1" x14ac:dyDescent="0.25">
      <c r="A1363" s="26">
        <v>44137.737974537034</v>
      </c>
      <c r="B1363" s="23" t="s">
        <v>0</v>
      </c>
      <c r="C1363" s="23" t="s">
        <v>2712</v>
      </c>
      <c r="D1363" s="23" t="s">
        <v>49</v>
      </c>
      <c r="E1363" s="23" t="s">
        <v>1</v>
      </c>
      <c r="F1363" s="23" t="s">
        <v>7</v>
      </c>
      <c r="G1363" s="23" t="s">
        <v>975</v>
      </c>
      <c r="H1363" s="2" t="s">
        <v>7745</v>
      </c>
      <c r="I1363" s="23" t="s">
        <v>43</v>
      </c>
      <c r="J1363" s="23"/>
      <c r="K1363" s="23" t="s">
        <v>9712</v>
      </c>
      <c r="L1363" s="23"/>
      <c r="M1363" s="23">
        <f>YEAR(Tabla2[[#This Row],[Fecha de creación]])</f>
        <v>2020</v>
      </c>
      <c r="N1363" s="23">
        <f>MONTH(Tabla2[[#This Row],[Fecha de creación]])</f>
        <v>11</v>
      </c>
    </row>
    <row r="1364" spans="1:14" ht="15" customHeight="1" x14ac:dyDescent="0.25">
      <c r="A1364" s="26">
        <v>44137.742361111108</v>
      </c>
      <c r="B1364" s="23" t="s">
        <v>0</v>
      </c>
      <c r="C1364" s="23" t="s">
        <v>2713</v>
      </c>
      <c r="D1364" s="23" t="s">
        <v>49</v>
      </c>
      <c r="E1364" s="23" t="s">
        <v>1</v>
      </c>
      <c r="F1364" s="23" t="s">
        <v>7</v>
      </c>
      <c r="G1364" s="23" t="s">
        <v>975</v>
      </c>
      <c r="H1364" s="2" t="s">
        <v>7745</v>
      </c>
      <c r="I1364" s="23" t="s">
        <v>43</v>
      </c>
      <c r="J1364" s="23"/>
      <c r="K1364" s="23" t="s">
        <v>9712</v>
      </c>
      <c r="L1364" s="23"/>
      <c r="M1364" s="23">
        <f>YEAR(Tabla2[[#This Row],[Fecha de creación]])</f>
        <v>2020</v>
      </c>
      <c r="N1364" s="23">
        <f>MONTH(Tabla2[[#This Row],[Fecha de creación]])</f>
        <v>11</v>
      </c>
    </row>
    <row r="1365" spans="1:14" ht="15" customHeight="1" x14ac:dyDescent="0.25">
      <c r="A1365" s="26">
        <v>44137.762141203704</v>
      </c>
      <c r="B1365" s="23" t="s">
        <v>0</v>
      </c>
      <c r="C1365" s="23" t="s">
        <v>240</v>
      </c>
      <c r="D1365" s="23" t="s">
        <v>241</v>
      </c>
      <c r="E1365" s="23" t="s">
        <v>1</v>
      </c>
      <c r="F1365" s="23" t="s">
        <v>7</v>
      </c>
      <c r="G1365" s="23" t="s">
        <v>3</v>
      </c>
      <c r="H1365" s="2" t="s">
        <v>7734</v>
      </c>
      <c r="I1365" s="23" t="s">
        <v>7749</v>
      </c>
      <c r="J1365" s="23"/>
      <c r="K1365" s="23" t="s">
        <v>9712</v>
      </c>
      <c r="L1365" s="23"/>
      <c r="M1365" s="23">
        <f>YEAR(Tabla2[[#This Row],[Fecha de creación]])</f>
        <v>2020</v>
      </c>
      <c r="N1365" s="23">
        <f>MONTH(Tabla2[[#This Row],[Fecha de creación]])</f>
        <v>11</v>
      </c>
    </row>
    <row r="1366" spans="1:14" ht="15" customHeight="1" x14ac:dyDescent="0.25">
      <c r="A1366" s="26">
        <v>44138.411828703705</v>
      </c>
      <c r="B1366" s="23" t="s">
        <v>0</v>
      </c>
      <c r="C1366" s="23" t="s">
        <v>2714</v>
      </c>
      <c r="D1366" s="23" t="s">
        <v>1054</v>
      </c>
      <c r="E1366" s="23" t="s">
        <v>1</v>
      </c>
      <c r="F1366" s="23" t="s">
        <v>22</v>
      </c>
      <c r="G1366" s="23" t="s">
        <v>975</v>
      </c>
      <c r="H1366" s="2" t="s">
        <v>7748</v>
      </c>
      <c r="I1366" s="23" t="s">
        <v>43</v>
      </c>
      <c r="J1366" s="23"/>
      <c r="K1366" s="23" t="s">
        <v>9712</v>
      </c>
      <c r="L1366" s="23"/>
      <c r="M1366" s="23">
        <f>YEAR(Tabla2[[#This Row],[Fecha de creación]])</f>
        <v>2020</v>
      </c>
      <c r="N1366" s="23">
        <f>MONTH(Tabla2[[#This Row],[Fecha de creación]])</f>
        <v>11</v>
      </c>
    </row>
    <row r="1367" spans="1:14" ht="15" customHeight="1" x14ac:dyDescent="0.25">
      <c r="A1367" s="26">
        <v>44138.4143287037</v>
      </c>
      <c r="B1367" s="23" t="s">
        <v>0</v>
      </c>
      <c r="C1367" s="23" t="s">
        <v>2715</v>
      </c>
      <c r="D1367" s="23" t="s">
        <v>152</v>
      </c>
      <c r="E1367" s="23" t="s">
        <v>1</v>
      </c>
      <c r="F1367" s="23" t="s">
        <v>7</v>
      </c>
      <c r="G1367" s="23" t="s">
        <v>975</v>
      </c>
      <c r="H1367" s="2" t="s">
        <v>7731</v>
      </c>
      <c r="I1367" s="23" t="s">
        <v>43</v>
      </c>
      <c r="J1367" s="23"/>
      <c r="K1367" s="23" t="s">
        <v>9712</v>
      </c>
      <c r="L1367" s="23"/>
      <c r="M1367" s="23">
        <f>YEAR(Tabla2[[#This Row],[Fecha de creación]])</f>
        <v>2020</v>
      </c>
      <c r="N1367" s="23">
        <f>MONTH(Tabla2[[#This Row],[Fecha de creación]])</f>
        <v>11</v>
      </c>
    </row>
    <row r="1368" spans="1:14" ht="15" customHeight="1" x14ac:dyDescent="0.25">
      <c r="A1368" s="26">
        <v>44138.423333333332</v>
      </c>
      <c r="B1368" s="23" t="s">
        <v>0</v>
      </c>
      <c r="C1368" s="23" t="s">
        <v>2716</v>
      </c>
      <c r="D1368" s="23" t="s">
        <v>2100</v>
      </c>
      <c r="E1368" s="23" t="s">
        <v>1</v>
      </c>
      <c r="F1368" s="23" t="s">
        <v>2</v>
      </c>
      <c r="G1368" s="23" t="s">
        <v>1551</v>
      </c>
      <c r="H1368" s="2" t="s">
        <v>7734</v>
      </c>
      <c r="I1368" s="23" t="s">
        <v>28</v>
      </c>
      <c r="J1368" s="23"/>
      <c r="K1368" s="23" t="s">
        <v>9712</v>
      </c>
      <c r="L1368" s="23"/>
      <c r="M1368" s="23">
        <f>YEAR(Tabla2[[#This Row],[Fecha de creación]])</f>
        <v>2020</v>
      </c>
      <c r="N1368" s="23">
        <f>MONTH(Tabla2[[#This Row],[Fecha de creación]])</f>
        <v>11</v>
      </c>
    </row>
    <row r="1369" spans="1:14" ht="15" customHeight="1" x14ac:dyDescent="0.25">
      <c r="A1369" s="26">
        <v>44138.429456018515</v>
      </c>
      <c r="B1369" s="23" t="s">
        <v>0</v>
      </c>
      <c r="C1369" s="23" t="s">
        <v>2717</v>
      </c>
      <c r="D1369" s="23" t="s">
        <v>49</v>
      </c>
      <c r="E1369" s="23" t="s">
        <v>1</v>
      </c>
      <c r="F1369" s="23" t="s">
        <v>7</v>
      </c>
      <c r="G1369" s="23" t="s">
        <v>975</v>
      </c>
      <c r="H1369" s="2" t="s">
        <v>7745</v>
      </c>
      <c r="I1369" s="23" t="s">
        <v>43</v>
      </c>
      <c r="J1369" s="23"/>
      <c r="K1369" s="23" t="s">
        <v>9712</v>
      </c>
      <c r="L1369" s="23"/>
      <c r="M1369" s="23">
        <f>YEAR(Tabla2[[#This Row],[Fecha de creación]])</f>
        <v>2020</v>
      </c>
      <c r="N1369" s="23">
        <f>MONTH(Tabla2[[#This Row],[Fecha de creación]])</f>
        <v>11</v>
      </c>
    </row>
    <row r="1370" spans="1:14" ht="15" customHeight="1" x14ac:dyDescent="0.25">
      <c r="A1370" s="26">
        <v>44138.429675925923</v>
      </c>
      <c r="B1370" s="23" t="s">
        <v>0</v>
      </c>
      <c r="C1370" s="23" t="s">
        <v>2718</v>
      </c>
      <c r="D1370" s="23" t="s">
        <v>2719</v>
      </c>
      <c r="E1370" s="23" t="s">
        <v>1</v>
      </c>
      <c r="F1370" s="23" t="s">
        <v>7</v>
      </c>
      <c r="G1370" s="23" t="s">
        <v>975</v>
      </c>
      <c r="H1370" s="2" t="s">
        <v>7728</v>
      </c>
      <c r="I1370" s="23" t="s">
        <v>8</v>
      </c>
      <c r="J1370" s="23"/>
      <c r="K1370" s="23" t="s">
        <v>9712</v>
      </c>
      <c r="L1370" s="23"/>
      <c r="M1370" s="23">
        <f>YEAR(Tabla2[[#This Row],[Fecha de creación]])</f>
        <v>2020</v>
      </c>
      <c r="N1370" s="23">
        <f>MONTH(Tabla2[[#This Row],[Fecha de creación]])</f>
        <v>11</v>
      </c>
    </row>
    <row r="1371" spans="1:14" ht="15" customHeight="1" x14ac:dyDescent="0.25">
      <c r="A1371" s="26">
        <v>44138.453483796293</v>
      </c>
      <c r="B1371" s="23" t="s">
        <v>0</v>
      </c>
      <c r="C1371" s="23" t="s">
        <v>2720</v>
      </c>
      <c r="D1371" s="23" t="s">
        <v>308</v>
      </c>
      <c r="E1371" s="23" t="s">
        <v>1</v>
      </c>
      <c r="F1371" s="23" t="s">
        <v>7</v>
      </c>
      <c r="G1371" s="23" t="s">
        <v>975</v>
      </c>
      <c r="H1371" s="2" t="s">
        <v>7731</v>
      </c>
      <c r="I1371" s="23" t="s">
        <v>43</v>
      </c>
      <c r="J1371" s="23"/>
      <c r="K1371" s="23" t="s">
        <v>9712</v>
      </c>
      <c r="L1371" s="23"/>
      <c r="M1371" s="23">
        <f>YEAR(Tabla2[[#This Row],[Fecha de creación]])</f>
        <v>2020</v>
      </c>
      <c r="N1371" s="23">
        <f>MONTH(Tabla2[[#This Row],[Fecha de creación]])</f>
        <v>11</v>
      </c>
    </row>
    <row r="1372" spans="1:14" ht="15" customHeight="1" x14ac:dyDescent="0.25">
      <c r="A1372" s="26">
        <v>44138.457928240743</v>
      </c>
      <c r="B1372" s="23" t="s">
        <v>100</v>
      </c>
      <c r="C1372" s="23" t="s">
        <v>2721</v>
      </c>
      <c r="D1372" s="23" t="s">
        <v>2224</v>
      </c>
      <c r="E1372" s="23" t="s">
        <v>1</v>
      </c>
      <c r="F1372" s="23" t="s">
        <v>7</v>
      </c>
      <c r="G1372" s="23" t="s">
        <v>1551</v>
      </c>
      <c r="H1372" s="2" t="s">
        <v>7757</v>
      </c>
      <c r="I1372" s="23" t="s">
        <v>2722</v>
      </c>
      <c r="J1372" s="23"/>
      <c r="K1372" s="23" t="s">
        <v>9712</v>
      </c>
      <c r="L1372" s="23"/>
      <c r="M1372" s="23">
        <f>YEAR(Tabla2[[#This Row],[Fecha de creación]])</f>
        <v>2020</v>
      </c>
      <c r="N1372" s="23">
        <f>MONTH(Tabla2[[#This Row],[Fecha de creación]])</f>
        <v>11</v>
      </c>
    </row>
    <row r="1373" spans="1:14" ht="15" customHeight="1" x14ac:dyDescent="0.25">
      <c r="A1373" s="26">
        <v>44138.462395833332</v>
      </c>
      <c r="B1373" s="23" t="s">
        <v>100</v>
      </c>
      <c r="C1373" s="23" t="s">
        <v>2723</v>
      </c>
      <c r="D1373" s="23" t="s">
        <v>2224</v>
      </c>
      <c r="E1373" s="23" t="s">
        <v>1</v>
      </c>
      <c r="F1373" s="23" t="s">
        <v>7</v>
      </c>
      <c r="G1373" s="23" t="s">
        <v>1551</v>
      </c>
      <c r="H1373" s="2" t="s">
        <v>7757</v>
      </c>
      <c r="I1373" s="23" t="s">
        <v>2722</v>
      </c>
      <c r="J1373" s="23"/>
      <c r="K1373" s="23" t="s">
        <v>9712</v>
      </c>
      <c r="L1373" s="23"/>
      <c r="M1373" s="23">
        <f>YEAR(Tabla2[[#This Row],[Fecha de creación]])</f>
        <v>2020</v>
      </c>
      <c r="N1373" s="23">
        <f>MONTH(Tabla2[[#This Row],[Fecha de creación]])</f>
        <v>11</v>
      </c>
    </row>
    <row r="1374" spans="1:14" ht="15" customHeight="1" x14ac:dyDescent="0.25">
      <c r="A1374" s="26">
        <v>44138.467210648145</v>
      </c>
      <c r="B1374" s="23" t="s">
        <v>0</v>
      </c>
      <c r="C1374" s="23" t="s">
        <v>2724</v>
      </c>
      <c r="D1374" s="23" t="s">
        <v>275</v>
      </c>
      <c r="E1374" s="23" t="s">
        <v>1</v>
      </c>
      <c r="F1374" s="23" t="s">
        <v>22</v>
      </c>
      <c r="G1374" s="23" t="s">
        <v>975</v>
      </c>
      <c r="H1374" s="2" t="s">
        <v>7722</v>
      </c>
      <c r="I1374" s="23" t="s">
        <v>43</v>
      </c>
      <c r="J1374" s="23"/>
      <c r="K1374" s="23" t="s">
        <v>9712</v>
      </c>
      <c r="L1374" s="23"/>
      <c r="M1374" s="23">
        <f>YEAR(Tabla2[[#This Row],[Fecha de creación]])</f>
        <v>2020</v>
      </c>
      <c r="N1374" s="23">
        <f>MONTH(Tabla2[[#This Row],[Fecha de creación]])</f>
        <v>11</v>
      </c>
    </row>
    <row r="1375" spans="1:14" ht="15" customHeight="1" x14ac:dyDescent="0.25">
      <c r="A1375" s="26">
        <v>44138.472824074073</v>
      </c>
      <c r="B1375" s="23" t="s">
        <v>0</v>
      </c>
      <c r="C1375" s="23" t="s">
        <v>2725</v>
      </c>
      <c r="D1375" s="23" t="s">
        <v>6</v>
      </c>
      <c r="E1375" s="23" t="s">
        <v>1</v>
      </c>
      <c r="F1375" s="23" t="s">
        <v>7</v>
      </c>
      <c r="G1375" s="23" t="s">
        <v>975</v>
      </c>
      <c r="H1375" s="2" t="s">
        <v>7722</v>
      </c>
      <c r="I1375" s="23" t="s">
        <v>43</v>
      </c>
      <c r="J1375" s="23"/>
      <c r="K1375" s="23" t="s">
        <v>9712</v>
      </c>
      <c r="L1375" s="23"/>
      <c r="M1375" s="23">
        <f>YEAR(Tabla2[[#This Row],[Fecha de creación]])</f>
        <v>2020</v>
      </c>
      <c r="N1375" s="23">
        <f>MONTH(Tabla2[[#This Row],[Fecha de creación]])</f>
        <v>11</v>
      </c>
    </row>
    <row r="1376" spans="1:14" ht="15" customHeight="1" x14ac:dyDescent="0.25">
      <c r="A1376" s="26">
        <v>44138.479351851849</v>
      </c>
      <c r="B1376" s="23" t="s">
        <v>0</v>
      </c>
      <c r="C1376" s="23" t="s">
        <v>2726</v>
      </c>
      <c r="D1376" s="23" t="s">
        <v>275</v>
      </c>
      <c r="E1376" s="23" t="s">
        <v>1</v>
      </c>
      <c r="F1376" s="23" t="s">
        <v>22</v>
      </c>
      <c r="G1376" s="23" t="s">
        <v>975</v>
      </c>
      <c r="H1376" s="2" t="s">
        <v>7722</v>
      </c>
      <c r="I1376" s="23" t="s">
        <v>43</v>
      </c>
      <c r="J1376" s="23"/>
      <c r="K1376" s="23" t="s">
        <v>9712</v>
      </c>
      <c r="L1376" s="23"/>
      <c r="M1376" s="23">
        <f>YEAR(Tabla2[[#This Row],[Fecha de creación]])</f>
        <v>2020</v>
      </c>
      <c r="N1376" s="23">
        <f>MONTH(Tabla2[[#This Row],[Fecha de creación]])</f>
        <v>11</v>
      </c>
    </row>
    <row r="1377" spans="1:14" ht="15" customHeight="1" x14ac:dyDescent="0.25">
      <c r="A1377" s="26">
        <v>44138.482789351852</v>
      </c>
      <c r="B1377" s="23" t="s">
        <v>100</v>
      </c>
      <c r="C1377" s="23" t="s">
        <v>2727</v>
      </c>
      <c r="D1377" s="23" t="s">
        <v>49</v>
      </c>
      <c r="E1377" s="23" t="s">
        <v>1</v>
      </c>
      <c r="F1377" s="23" t="s">
        <v>22</v>
      </c>
      <c r="G1377" s="23" t="s">
        <v>975</v>
      </c>
      <c r="H1377" s="2" t="s">
        <v>7745</v>
      </c>
      <c r="I1377" s="23" t="s">
        <v>7575</v>
      </c>
      <c r="J1377" s="23"/>
      <c r="K1377" s="23" t="s">
        <v>9712</v>
      </c>
      <c r="L1377" s="23"/>
      <c r="M1377" s="23">
        <f>YEAR(Tabla2[[#This Row],[Fecha de creación]])</f>
        <v>2020</v>
      </c>
      <c r="N1377" s="23">
        <f>MONTH(Tabla2[[#This Row],[Fecha de creación]])</f>
        <v>11</v>
      </c>
    </row>
    <row r="1378" spans="1:14" ht="15" customHeight="1" x14ac:dyDescent="0.25">
      <c r="A1378" s="26">
        <v>44138.489085648151</v>
      </c>
      <c r="B1378" s="23" t="s">
        <v>0</v>
      </c>
      <c r="C1378" s="23" t="s">
        <v>2728</v>
      </c>
      <c r="D1378" s="23" t="s">
        <v>1656</v>
      </c>
      <c r="E1378" s="23" t="s">
        <v>1</v>
      </c>
      <c r="F1378" s="23" t="s">
        <v>22</v>
      </c>
      <c r="G1378" s="23" t="s">
        <v>975</v>
      </c>
      <c r="H1378" s="2" t="s">
        <v>7748</v>
      </c>
      <c r="I1378" s="23" t="s">
        <v>43</v>
      </c>
      <c r="J1378" s="23"/>
      <c r="K1378" s="23" t="s">
        <v>9712</v>
      </c>
      <c r="L1378" s="23"/>
      <c r="M1378" s="23">
        <f>YEAR(Tabla2[[#This Row],[Fecha de creación]])</f>
        <v>2020</v>
      </c>
      <c r="N1378" s="23">
        <f>MONTH(Tabla2[[#This Row],[Fecha de creación]])</f>
        <v>11</v>
      </c>
    </row>
    <row r="1379" spans="1:14" ht="15" customHeight="1" x14ac:dyDescent="0.25">
      <c r="A1379" s="26">
        <v>44138.494687500002</v>
      </c>
      <c r="B1379" s="23" t="s">
        <v>0</v>
      </c>
      <c r="C1379" s="23" t="s">
        <v>2729</v>
      </c>
      <c r="D1379" s="23" t="s">
        <v>2224</v>
      </c>
      <c r="E1379" s="23" t="s">
        <v>1</v>
      </c>
      <c r="F1379" s="23" t="s">
        <v>7</v>
      </c>
      <c r="G1379" s="23" t="s">
        <v>1551</v>
      </c>
      <c r="H1379" s="2" t="s">
        <v>7757</v>
      </c>
      <c r="I1379" s="23" t="s">
        <v>11</v>
      </c>
      <c r="J1379" s="23"/>
      <c r="K1379" s="23" t="s">
        <v>9712</v>
      </c>
      <c r="L1379" s="23"/>
      <c r="M1379" s="23">
        <f>YEAR(Tabla2[[#This Row],[Fecha de creación]])</f>
        <v>2020</v>
      </c>
      <c r="N1379" s="23">
        <f>MONTH(Tabla2[[#This Row],[Fecha de creación]])</f>
        <v>11</v>
      </c>
    </row>
    <row r="1380" spans="1:14" ht="15" customHeight="1" x14ac:dyDescent="0.25">
      <c r="A1380" s="26">
        <v>44138.498020833336</v>
      </c>
      <c r="B1380" s="23" t="s">
        <v>0</v>
      </c>
      <c r="C1380" s="23" t="s">
        <v>2730</v>
      </c>
      <c r="D1380" s="23" t="s">
        <v>51</v>
      </c>
      <c r="E1380" s="23" t="s">
        <v>1</v>
      </c>
      <c r="F1380" s="23" t="s">
        <v>2</v>
      </c>
      <c r="G1380" s="23" t="s">
        <v>1551</v>
      </c>
      <c r="H1380" s="2" t="s">
        <v>7732</v>
      </c>
      <c r="I1380" s="23" t="s">
        <v>11</v>
      </c>
      <c r="J1380" s="23"/>
      <c r="K1380" s="23" t="s">
        <v>9712</v>
      </c>
      <c r="L1380" s="23"/>
      <c r="M1380" s="23">
        <f>YEAR(Tabla2[[#This Row],[Fecha de creación]])</f>
        <v>2020</v>
      </c>
      <c r="N1380" s="23">
        <f>MONTH(Tabla2[[#This Row],[Fecha de creación]])</f>
        <v>11</v>
      </c>
    </row>
    <row r="1381" spans="1:14" ht="15" customHeight="1" x14ac:dyDescent="0.25">
      <c r="A1381" s="26">
        <v>44138.508472222224</v>
      </c>
      <c r="B1381" s="23" t="s">
        <v>0</v>
      </c>
      <c r="C1381" s="23" t="s">
        <v>2731</v>
      </c>
      <c r="D1381" s="23" t="s">
        <v>49</v>
      </c>
      <c r="E1381" s="23" t="s">
        <v>1</v>
      </c>
      <c r="F1381" s="23" t="s">
        <v>7</v>
      </c>
      <c r="G1381" s="23" t="s">
        <v>975</v>
      </c>
      <c r="H1381" s="2" t="s">
        <v>7745</v>
      </c>
      <c r="I1381" s="23" t="s">
        <v>43</v>
      </c>
      <c r="J1381" s="23"/>
      <c r="K1381" s="23" t="s">
        <v>9712</v>
      </c>
      <c r="L1381" s="23"/>
      <c r="M1381" s="23">
        <f>YEAR(Tabla2[[#This Row],[Fecha de creación]])</f>
        <v>2020</v>
      </c>
      <c r="N1381" s="23">
        <f>MONTH(Tabla2[[#This Row],[Fecha de creación]])</f>
        <v>11</v>
      </c>
    </row>
    <row r="1382" spans="1:14" ht="15" customHeight="1" x14ac:dyDescent="0.25">
      <c r="A1382" s="26">
        <v>44138.510937500003</v>
      </c>
      <c r="B1382" s="23" t="s">
        <v>0</v>
      </c>
      <c r="C1382" s="23" t="s">
        <v>2732</v>
      </c>
      <c r="D1382" s="23" t="s">
        <v>6</v>
      </c>
      <c r="E1382" s="23" t="s">
        <v>1</v>
      </c>
      <c r="F1382" s="23" t="s">
        <v>7</v>
      </c>
      <c r="G1382" s="23" t="s">
        <v>975</v>
      </c>
      <c r="H1382" s="2" t="s">
        <v>7722</v>
      </c>
      <c r="I1382" s="23" t="s">
        <v>43</v>
      </c>
      <c r="J1382" s="23"/>
      <c r="K1382" s="23" t="s">
        <v>9712</v>
      </c>
      <c r="L1382" s="23"/>
      <c r="M1382" s="23">
        <f>YEAR(Tabla2[[#This Row],[Fecha de creación]])</f>
        <v>2020</v>
      </c>
      <c r="N1382" s="23">
        <f>MONTH(Tabla2[[#This Row],[Fecha de creación]])</f>
        <v>11</v>
      </c>
    </row>
    <row r="1383" spans="1:14" ht="15" customHeight="1" x14ac:dyDescent="0.25">
      <c r="A1383" s="26">
        <v>44138.528368055559</v>
      </c>
      <c r="B1383" s="23" t="s">
        <v>0</v>
      </c>
      <c r="C1383" s="23" t="s">
        <v>2733</v>
      </c>
      <c r="D1383" s="23" t="s">
        <v>49</v>
      </c>
      <c r="E1383" s="23" t="s">
        <v>1</v>
      </c>
      <c r="F1383" s="23" t="s">
        <v>7</v>
      </c>
      <c r="G1383" s="23" t="s">
        <v>975</v>
      </c>
      <c r="H1383" s="2" t="s">
        <v>7745</v>
      </c>
      <c r="I1383" s="23" t="s">
        <v>43</v>
      </c>
      <c r="J1383" s="23"/>
      <c r="K1383" s="23" t="s">
        <v>9712</v>
      </c>
      <c r="L1383" s="23"/>
      <c r="M1383" s="23">
        <f>YEAR(Tabla2[[#This Row],[Fecha de creación]])</f>
        <v>2020</v>
      </c>
      <c r="N1383" s="23">
        <f>MONTH(Tabla2[[#This Row],[Fecha de creación]])</f>
        <v>11</v>
      </c>
    </row>
    <row r="1384" spans="1:14" ht="15" customHeight="1" x14ac:dyDescent="0.25">
      <c r="A1384" s="26">
        <v>44138.531701388885</v>
      </c>
      <c r="B1384" s="23" t="s">
        <v>0</v>
      </c>
      <c r="C1384" s="23" t="s">
        <v>2734</v>
      </c>
      <c r="D1384" s="23" t="s">
        <v>49</v>
      </c>
      <c r="E1384" s="23" t="s">
        <v>1</v>
      </c>
      <c r="F1384" s="23" t="s">
        <v>7</v>
      </c>
      <c r="G1384" s="23" t="s">
        <v>975</v>
      </c>
      <c r="H1384" s="2" t="s">
        <v>7745</v>
      </c>
      <c r="I1384" s="23" t="s">
        <v>43</v>
      </c>
      <c r="J1384" s="23"/>
      <c r="K1384" s="23" t="s">
        <v>9712</v>
      </c>
      <c r="L1384" s="23"/>
      <c r="M1384" s="23">
        <f>YEAR(Tabla2[[#This Row],[Fecha de creación]])</f>
        <v>2020</v>
      </c>
      <c r="N1384" s="23">
        <f>MONTH(Tabla2[[#This Row],[Fecha de creación]])</f>
        <v>11</v>
      </c>
    </row>
    <row r="1385" spans="1:14" ht="15" customHeight="1" x14ac:dyDescent="0.25">
      <c r="A1385" s="26">
        <v>44138.540439814817</v>
      </c>
      <c r="B1385" s="23" t="s">
        <v>0</v>
      </c>
      <c r="C1385" s="23" t="s">
        <v>2735</v>
      </c>
      <c r="D1385" s="23" t="s">
        <v>2736</v>
      </c>
      <c r="E1385" s="23" t="s">
        <v>1</v>
      </c>
      <c r="F1385" s="23" t="s">
        <v>2</v>
      </c>
      <c r="G1385" s="23" t="s">
        <v>1551</v>
      </c>
      <c r="H1385" s="2" t="s">
        <v>7732</v>
      </c>
      <c r="I1385" s="23" t="s">
        <v>11</v>
      </c>
      <c r="J1385" s="23"/>
      <c r="K1385" s="23" t="s">
        <v>9536</v>
      </c>
      <c r="L1385" s="23"/>
      <c r="M1385" s="23">
        <f>YEAR(Tabla2[[#This Row],[Fecha de creación]])</f>
        <v>2020</v>
      </c>
      <c r="N1385" s="23">
        <f>MONTH(Tabla2[[#This Row],[Fecha de creación]])</f>
        <v>11</v>
      </c>
    </row>
    <row r="1386" spans="1:14" ht="15" customHeight="1" x14ac:dyDescent="0.25">
      <c r="A1386" s="26">
        <v>44138.6796875</v>
      </c>
      <c r="B1386" s="23" t="s">
        <v>0</v>
      </c>
      <c r="C1386" s="23" t="s">
        <v>2737</v>
      </c>
      <c r="D1386" s="23" t="s">
        <v>123</v>
      </c>
      <c r="E1386" s="23" t="s">
        <v>1</v>
      </c>
      <c r="F1386" s="23" t="s">
        <v>7</v>
      </c>
      <c r="G1386" s="23" t="s">
        <v>975</v>
      </c>
      <c r="H1386" s="2" t="s">
        <v>7751</v>
      </c>
      <c r="I1386" s="23" t="s">
        <v>7412</v>
      </c>
      <c r="J1386" s="23"/>
      <c r="K1386" s="23" t="s">
        <v>9712</v>
      </c>
      <c r="L1386" s="23"/>
      <c r="M1386" s="23">
        <f>YEAR(Tabla2[[#This Row],[Fecha de creación]])</f>
        <v>2020</v>
      </c>
      <c r="N1386" s="23">
        <f>MONTH(Tabla2[[#This Row],[Fecha de creación]])</f>
        <v>11</v>
      </c>
    </row>
    <row r="1387" spans="1:14" ht="15" customHeight="1" x14ac:dyDescent="0.25">
      <c r="A1387" s="26">
        <v>44138.706377314818</v>
      </c>
      <c r="B1387" s="23" t="s">
        <v>19</v>
      </c>
      <c r="C1387" s="23" t="s">
        <v>2738</v>
      </c>
      <c r="D1387" s="23" t="s">
        <v>2739</v>
      </c>
      <c r="E1387" s="23" t="s">
        <v>1</v>
      </c>
      <c r="F1387" s="23" t="s">
        <v>7</v>
      </c>
      <c r="G1387" s="23" t="s">
        <v>975</v>
      </c>
      <c r="H1387" s="2" t="s">
        <v>7743</v>
      </c>
      <c r="I1387" s="23" t="s">
        <v>7544</v>
      </c>
      <c r="J1387" s="23"/>
      <c r="K1387" s="23" t="s">
        <v>9712</v>
      </c>
      <c r="L1387" s="23"/>
      <c r="M1387" s="23">
        <f>YEAR(Tabla2[[#This Row],[Fecha de creación]])</f>
        <v>2020</v>
      </c>
      <c r="N1387" s="23">
        <f>MONTH(Tabla2[[#This Row],[Fecha de creación]])</f>
        <v>11</v>
      </c>
    </row>
    <row r="1388" spans="1:14" ht="15" customHeight="1" x14ac:dyDescent="0.25">
      <c r="A1388" s="26">
        <v>44138.709953703707</v>
      </c>
      <c r="B1388" s="23" t="s">
        <v>19</v>
      </c>
      <c r="C1388" s="23" t="s">
        <v>2740</v>
      </c>
      <c r="D1388" s="23" t="s">
        <v>2741</v>
      </c>
      <c r="E1388" s="23" t="s">
        <v>1</v>
      </c>
      <c r="F1388" s="23" t="s">
        <v>7</v>
      </c>
      <c r="G1388" s="23" t="s">
        <v>975</v>
      </c>
      <c r="H1388" s="2" t="s">
        <v>7730</v>
      </c>
      <c r="I1388" s="23" t="s">
        <v>23</v>
      </c>
      <c r="J1388" s="23"/>
      <c r="K1388" s="23" t="s">
        <v>9712</v>
      </c>
      <c r="L1388" s="23"/>
      <c r="M1388" s="23">
        <f>YEAR(Tabla2[[#This Row],[Fecha de creación]])</f>
        <v>2020</v>
      </c>
      <c r="N1388" s="23">
        <f>MONTH(Tabla2[[#This Row],[Fecha de creación]])</f>
        <v>11</v>
      </c>
    </row>
    <row r="1389" spans="1:14" ht="15" customHeight="1" x14ac:dyDescent="0.25">
      <c r="A1389" s="26">
        <v>44139.407037037039</v>
      </c>
      <c r="B1389" s="23" t="s">
        <v>0</v>
      </c>
      <c r="C1389" s="23" t="s">
        <v>2742</v>
      </c>
      <c r="D1389" s="23" t="s">
        <v>6</v>
      </c>
      <c r="E1389" s="23" t="s">
        <v>1</v>
      </c>
      <c r="F1389" s="23" t="s">
        <v>7</v>
      </c>
      <c r="G1389" s="23" t="s">
        <v>975</v>
      </c>
      <c r="H1389" s="2" t="s">
        <v>7722</v>
      </c>
      <c r="I1389" s="23" t="s">
        <v>43</v>
      </c>
      <c r="J1389" s="23"/>
      <c r="K1389" s="23" t="s">
        <v>9712</v>
      </c>
      <c r="L1389" s="23"/>
      <c r="M1389" s="23">
        <f>YEAR(Tabla2[[#This Row],[Fecha de creación]])</f>
        <v>2020</v>
      </c>
      <c r="N1389" s="23">
        <f>MONTH(Tabla2[[#This Row],[Fecha de creación]])</f>
        <v>11</v>
      </c>
    </row>
    <row r="1390" spans="1:14" ht="15" customHeight="1" x14ac:dyDescent="0.25">
      <c r="A1390" s="26">
        <v>44139.439479166664</v>
      </c>
      <c r="B1390" s="23" t="s">
        <v>34</v>
      </c>
      <c r="C1390" s="23" t="s">
        <v>2743</v>
      </c>
      <c r="D1390" s="23" t="s">
        <v>2744</v>
      </c>
      <c r="E1390" s="23" t="s">
        <v>1</v>
      </c>
      <c r="F1390" s="23" t="s">
        <v>7</v>
      </c>
      <c r="G1390" s="23" t="s">
        <v>975</v>
      </c>
      <c r="H1390" s="2" t="s">
        <v>7731</v>
      </c>
      <c r="I1390" s="23" t="s">
        <v>37</v>
      </c>
      <c r="J1390" s="23"/>
      <c r="K1390" s="23" t="s">
        <v>9712</v>
      </c>
      <c r="L1390" s="23"/>
      <c r="M1390" s="23">
        <f>YEAR(Tabla2[[#This Row],[Fecha de creación]])</f>
        <v>2020</v>
      </c>
      <c r="N1390" s="23">
        <f>MONTH(Tabla2[[#This Row],[Fecha de creación]])</f>
        <v>11</v>
      </c>
    </row>
    <row r="1391" spans="1:14" ht="15" customHeight="1" x14ac:dyDescent="0.25">
      <c r="A1391" s="26">
        <v>44139.4609375</v>
      </c>
      <c r="B1391" s="23" t="s">
        <v>0</v>
      </c>
      <c r="C1391" s="23" t="s">
        <v>2745</v>
      </c>
      <c r="D1391" s="23" t="s">
        <v>87</v>
      </c>
      <c r="E1391" s="23" t="s">
        <v>1</v>
      </c>
      <c r="F1391" s="23" t="s">
        <v>2</v>
      </c>
      <c r="G1391" s="23" t="s">
        <v>1551</v>
      </c>
      <c r="H1391" s="2" t="s">
        <v>7741</v>
      </c>
      <c r="I1391" s="23" t="s">
        <v>11</v>
      </c>
      <c r="J1391" s="23"/>
      <c r="K1391" s="23" t="s">
        <v>9712</v>
      </c>
      <c r="L1391" s="23"/>
      <c r="M1391" s="23">
        <f>YEAR(Tabla2[[#This Row],[Fecha de creación]])</f>
        <v>2020</v>
      </c>
      <c r="N1391" s="23">
        <f>MONTH(Tabla2[[#This Row],[Fecha de creación]])</f>
        <v>11</v>
      </c>
    </row>
    <row r="1392" spans="1:14" ht="15" customHeight="1" x14ac:dyDescent="0.25">
      <c r="A1392" s="26">
        <v>44139.523784722223</v>
      </c>
      <c r="B1392" s="23" t="s">
        <v>0</v>
      </c>
      <c r="C1392" s="23" t="s">
        <v>2746</v>
      </c>
      <c r="D1392" s="23" t="s">
        <v>6</v>
      </c>
      <c r="E1392" s="23" t="s">
        <v>1</v>
      </c>
      <c r="F1392" s="23" t="s">
        <v>7</v>
      </c>
      <c r="G1392" s="23" t="s">
        <v>975</v>
      </c>
      <c r="H1392" s="2" t="s">
        <v>7722</v>
      </c>
      <c r="I1392" s="23" t="s">
        <v>43</v>
      </c>
      <c r="J1392" s="23"/>
      <c r="K1392" s="23" t="s">
        <v>9712</v>
      </c>
      <c r="L1392" s="23"/>
      <c r="M1392" s="23">
        <f>YEAR(Tabla2[[#This Row],[Fecha de creación]])</f>
        <v>2020</v>
      </c>
      <c r="N1392" s="23">
        <f>MONTH(Tabla2[[#This Row],[Fecha de creación]])</f>
        <v>11</v>
      </c>
    </row>
    <row r="1393" spans="1:14" ht="15" customHeight="1" x14ac:dyDescent="0.25">
      <c r="A1393" s="26">
        <v>44139.607106481482</v>
      </c>
      <c r="B1393" s="23" t="s">
        <v>56</v>
      </c>
      <c r="C1393" s="23" t="s">
        <v>242</v>
      </c>
      <c r="D1393" s="23" t="s">
        <v>133</v>
      </c>
      <c r="E1393" s="23" t="s">
        <v>1</v>
      </c>
      <c r="F1393" s="23" t="s">
        <v>7</v>
      </c>
      <c r="G1393" s="23" t="s">
        <v>3</v>
      </c>
      <c r="H1393" s="2" t="s">
        <v>7748</v>
      </c>
      <c r="I1393" s="23" t="s">
        <v>1963</v>
      </c>
      <c r="J1393" s="23"/>
      <c r="K1393" s="23" t="s">
        <v>9712</v>
      </c>
      <c r="L1393" s="23"/>
      <c r="M1393" s="23">
        <f>YEAR(Tabla2[[#This Row],[Fecha de creación]])</f>
        <v>2020</v>
      </c>
      <c r="N1393" s="23">
        <f>MONTH(Tabla2[[#This Row],[Fecha de creación]])</f>
        <v>11</v>
      </c>
    </row>
    <row r="1394" spans="1:14" ht="15" customHeight="1" x14ac:dyDescent="0.25">
      <c r="A1394" s="26">
        <v>44139.609629629631</v>
      </c>
      <c r="B1394" s="23" t="s">
        <v>189</v>
      </c>
      <c r="C1394" s="23" t="s">
        <v>243</v>
      </c>
      <c r="D1394" s="23" t="s">
        <v>244</v>
      </c>
      <c r="E1394" s="23" t="s">
        <v>1</v>
      </c>
      <c r="F1394" s="23" t="s">
        <v>7</v>
      </c>
      <c r="G1394" s="23" t="s">
        <v>3</v>
      </c>
      <c r="H1394" s="2" t="s">
        <v>7734</v>
      </c>
      <c r="I1394" s="23" t="s">
        <v>1945</v>
      </c>
      <c r="J1394" s="23"/>
      <c r="K1394" s="23" t="s">
        <v>9712</v>
      </c>
      <c r="L1394" s="23"/>
      <c r="M1394" s="23">
        <f>YEAR(Tabla2[[#This Row],[Fecha de creación]])</f>
        <v>2020</v>
      </c>
      <c r="N1394" s="23">
        <f>MONTH(Tabla2[[#This Row],[Fecha de creación]])</f>
        <v>11</v>
      </c>
    </row>
    <row r="1395" spans="1:14" ht="15" customHeight="1" x14ac:dyDescent="0.25">
      <c r="A1395" s="26">
        <v>44139.611388888887</v>
      </c>
      <c r="B1395" s="23" t="s">
        <v>189</v>
      </c>
      <c r="C1395" s="23" t="s">
        <v>245</v>
      </c>
      <c r="D1395" s="23" t="s">
        <v>246</v>
      </c>
      <c r="E1395" s="23" t="s">
        <v>1</v>
      </c>
      <c r="F1395" s="23" t="s">
        <v>7</v>
      </c>
      <c r="G1395" s="23" t="s">
        <v>3</v>
      </c>
      <c r="H1395" s="2" t="s">
        <v>7728</v>
      </c>
      <c r="I1395" s="23" t="s">
        <v>1945</v>
      </c>
      <c r="J1395" s="23"/>
      <c r="K1395" s="23" t="s">
        <v>9712</v>
      </c>
      <c r="L1395" s="23"/>
      <c r="M1395" s="23">
        <f>YEAR(Tabla2[[#This Row],[Fecha de creación]])</f>
        <v>2020</v>
      </c>
      <c r="N1395" s="23">
        <f>MONTH(Tabla2[[#This Row],[Fecha de creación]])</f>
        <v>11</v>
      </c>
    </row>
    <row r="1396" spans="1:14" ht="15" customHeight="1" x14ac:dyDescent="0.25">
      <c r="A1396" s="26">
        <v>44139.640046296299</v>
      </c>
      <c r="B1396" s="23" t="s">
        <v>34</v>
      </c>
      <c r="C1396" s="23" t="s">
        <v>2747</v>
      </c>
      <c r="D1396" s="23" t="s">
        <v>2748</v>
      </c>
      <c r="E1396" s="23" t="s">
        <v>1</v>
      </c>
      <c r="F1396" s="23" t="s">
        <v>7</v>
      </c>
      <c r="G1396" s="23" t="s">
        <v>975</v>
      </c>
      <c r="H1396" s="2" t="s">
        <v>7728</v>
      </c>
      <c r="I1396" s="23" t="s">
        <v>37</v>
      </c>
      <c r="J1396" s="23"/>
      <c r="K1396" s="23" t="s">
        <v>9712</v>
      </c>
      <c r="L1396" s="23"/>
      <c r="M1396" s="23">
        <f>YEAR(Tabla2[[#This Row],[Fecha de creación]])</f>
        <v>2020</v>
      </c>
      <c r="N1396" s="23">
        <f>MONTH(Tabla2[[#This Row],[Fecha de creación]])</f>
        <v>11</v>
      </c>
    </row>
    <row r="1397" spans="1:14" ht="15" customHeight="1" x14ac:dyDescent="0.25">
      <c r="A1397" s="26">
        <v>44139.660787037035</v>
      </c>
      <c r="B1397" s="23" t="s">
        <v>0</v>
      </c>
      <c r="C1397" s="23" t="s">
        <v>2749</v>
      </c>
      <c r="D1397" s="23" t="s">
        <v>275</v>
      </c>
      <c r="E1397" s="23" t="s">
        <v>1</v>
      </c>
      <c r="F1397" s="23" t="s">
        <v>22</v>
      </c>
      <c r="G1397" s="23" t="s">
        <v>975</v>
      </c>
      <c r="H1397" s="2" t="s">
        <v>7722</v>
      </c>
      <c r="I1397" s="23" t="s">
        <v>43</v>
      </c>
      <c r="J1397" s="23"/>
      <c r="K1397" s="23" t="s">
        <v>9712</v>
      </c>
      <c r="L1397" s="23"/>
      <c r="M1397" s="23">
        <f>YEAR(Tabla2[[#This Row],[Fecha de creación]])</f>
        <v>2020</v>
      </c>
      <c r="N1397" s="23">
        <f>MONTH(Tabla2[[#This Row],[Fecha de creación]])</f>
        <v>11</v>
      </c>
    </row>
    <row r="1398" spans="1:14" ht="15" customHeight="1" x14ac:dyDescent="0.25">
      <c r="A1398" s="26">
        <v>44139.665543981479</v>
      </c>
      <c r="B1398" s="23" t="s">
        <v>0</v>
      </c>
      <c r="C1398" s="23" t="s">
        <v>2750</v>
      </c>
      <c r="D1398" s="23" t="s">
        <v>49</v>
      </c>
      <c r="E1398" s="23" t="s">
        <v>1</v>
      </c>
      <c r="F1398" s="23" t="s">
        <v>7</v>
      </c>
      <c r="G1398" s="23" t="s">
        <v>975</v>
      </c>
      <c r="H1398" s="2" t="s">
        <v>7745</v>
      </c>
      <c r="I1398" s="23" t="s">
        <v>43</v>
      </c>
      <c r="J1398" s="23"/>
      <c r="K1398" s="23" t="s">
        <v>9712</v>
      </c>
      <c r="L1398" s="23"/>
      <c r="M1398" s="23">
        <f>YEAR(Tabla2[[#This Row],[Fecha de creación]])</f>
        <v>2020</v>
      </c>
      <c r="N1398" s="23">
        <f>MONTH(Tabla2[[#This Row],[Fecha de creación]])</f>
        <v>11</v>
      </c>
    </row>
    <row r="1399" spans="1:14" ht="15" customHeight="1" x14ac:dyDescent="0.25">
      <c r="A1399" s="26">
        <v>44139.666724537034</v>
      </c>
      <c r="B1399" s="23" t="s">
        <v>34</v>
      </c>
      <c r="C1399" s="23" t="s">
        <v>2751</v>
      </c>
      <c r="D1399" s="23" t="s">
        <v>2752</v>
      </c>
      <c r="E1399" s="23" t="s">
        <v>1</v>
      </c>
      <c r="F1399" s="23" t="s">
        <v>7</v>
      </c>
      <c r="G1399" s="23" t="s">
        <v>975</v>
      </c>
      <c r="H1399" s="2" t="s">
        <v>7731</v>
      </c>
      <c r="I1399" s="23" t="s">
        <v>37</v>
      </c>
      <c r="J1399" s="23"/>
      <c r="K1399" s="23" t="s">
        <v>9712</v>
      </c>
      <c r="L1399" s="23"/>
      <c r="M1399" s="23">
        <f>YEAR(Tabla2[[#This Row],[Fecha de creación]])</f>
        <v>2020</v>
      </c>
      <c r="N1399" s="23">
        <f>MONTH(Tabla2[[#This Row],[Fecha de creación]])</f>
        <v>11</v>
      </c>
    </row>
    <row r="1400" spans="1:14" ht="15" customHeight="1" x14ac:dyDescent="0.25">
      <c r="A1400" s="26">
        <v>44139.667511574073</v>
      </c>
      <c r="B1400" s="23" t="s">
        <v>0</v>
      </c>
      <c r="C1400" s="23" t="s">
        <v>2753</v>
      </c>
      <c r="D1400" s="23" t="s">
        <v>49</v>
      </c>
      <c r="E1400" s="23" t="s">
        <v>1</v>
      </c>
      <c r="F1400" s="23" t="s">
        <v>7</v>
      </c>
      <c r="G1400" s="23" t="s">
        <v>975</v>
      </c>
      <c r="H1400" s="2" t="s">
        <v>7745</v>
      </c>
      <c r="I1400" s="23" t="s">
        <v>43</v>
      </c>
      <c r="J1400" s="23"/>
      <c r="K1400" s="23" t="s">
        <v>9712</v>
      </c>
      <c r="L1400" s="23"/>
      <c r="M1400" s="23">
        <f>YEAR(Tabla2[[#This Row],[Fecha de creación]])</f>
        <v>2020</v>
      </c>
      <c r="N1400" s="23">
        <f>MONTH(Tabla2[[#This Row],[Fecha de creación]])</f>
        <v>11</v>
      </c>
    </row>
    <row r="1401" spans="1:14" ht="15" customHeight="1" x14ac:dyDescent="0.25">
      <c r="A1401" s="26">
        <v>44139.669293981482</v>
      </c>
      <c r="B1401" s="23" t="s">
        <v>0</v>
      </c>
      <c r="C1401" s="23" t="s">
        <v>2754</v>
      </c>
      <c r="D1401" s="23" t="s">
        <v>49</v>
      </c>
      <c r="E1401" s="23" t="s">
        <v>1</v>
      </c>
      <c r="F1401" s="23" t="s">
        <v>7</v>
      </c>
      <c r="G1401" s="23" t="s">
        <v>975</v>
      </c>
      <c r="H1401" s="2" t="s">
        <v>7745</v>
      </c>
      <c r="I1401" s="23" t="s">
        <v>43</v>
      </c>
      <c r="J1401" s="23"/>
      <c r="K1401" s="23" t="s">
        <v>9712</v>
      </c>
      <c r="L1401" s="23"/>
      <c r="M1401" s="23">
        <f>YEAR(Tabla2[[#This Row],[Fecha de creación]])</f>
        <v>2020</v>
      </c>
      <c r="N1401" s="23">
        <f>MONTH(Tabla2[[#This Row],[Fecha de creación]])</f>
        <v>11</v>
      </c>
    </row>
    <row r="1402" spans="1:14" ht="15" customHeight="1" x14ac:dyDescent="0.25">
      <c r="A1402" s="26">
        <v>44139.672789351855</v>
      </c>
      <c r="B1402" s="23" t="s">
        <v>34</v>
      </c>
      <c r="C1402" s="23" t="s">
        <v>2755</v>
      </c>
      <c r="D1402" s="23" t="s">
        <v>2756</v>
      </c>
      <c r="E1402" s="23" t="s">
        <v>1</v>
      </c>
      <c r="F1402" s="23" t="s">
        <v>7</v>
      </c>
      <c r="G1402" s="23" t="s">
        <v>975</v>
      </c>
      <c r="H1402" s="2" t="s">
        <v>7731</v>
      </c>
      <c r="I1402" s="23" t="s">
        <v>37</v>
      </c>
      <c r="J1402" s="23"/>
      <c r="K1402" s="23" t="s">
        <v>9712</v>
      </c>
      <c r="L1402" s="23"/>
      <c r="M1402" s="23">
        <f>YEAR(Tabla2[[#This Row],[Fecha de creación]])</f>
        <v>2020</v>
      </c>
      <c r="N1402" s="23">
        <f>MONTH(Tabla2[[#This Row],[Fecha de creación]])</f>
        <v>11</v>
      </c>
    </row>
    <row r="1403" spans="1:14" ht="15" customHeight="1" x14ac:dyDescent="0.25">
      <c r="A1403" s="26">
        <v>44139.67465277778</v>
      </c>
      <c r="B1403" s="23" t="s">
        <v>0</v>
      </c>
      <c r="C1403" s="23" t="s">
        <v>2757</v>
      </c>
      <c r="D1403" s="23" t="s">
        <v>49</v>
      </c>
      <c r="E1403" s="23" t="s">
        <v>1</v>
      </c>
      <c r="F1403" s="23" t="s">
        <v>7</v>
      </c>
      <c r="G1403" s="23" t="s">
        <v>975</v>
      </c>
      <c r="H1403" s="2" t="s">
        <v>7745</v>
      </c>
      <c r="I1403" s="23" t="s">
        <v>43</v>
      </c>
      <c r="J1403" s="23"/>
      <c r="K1403" s="23" t="s">
        <v>9712</v>
      </c>
      <c r="L1403" s="23"/>
      <c r="M1403" s="23">
        <f>YEAR(Tabla2[[#This Row],[Fecha de creación]])</f>
        <v>2020</v>
      </c>
      <c r="N1403" s="23">
        <f>MONTH(Tabla2[[#This Row],[Fecha de creación]])</f>
        <v>11</v>
      </c>
    </row>
    <row r="1404" spans="1:14" ht="15" customHeight="1" x14ac:dyDescent="0.25">
      <c r="A1404" s="26">
        <v>44139.682129629633</v>
      </c>
      <c r="B1404" s="23" t="s">
        <v>34</v>
      </c>
      <c r="C1404" s="23" t="s">
        <v>247</v>
      </c>
      <c r="D1404" s="23" t="s">
        <v>248</v>
      </c>
      <c r="E1404" s="23" t="s">
        <v>1</v>
      </c>
      <c r="F1404" s="23" t="s">
        <v>7</v>
      </c>
      <c r="G1404" s="23" t="s">
        <v>3</v>
      </c>
      <c r="H1404" s="2" t="s">
        <v>7731</v>
      </c>
      <c r="I1404" s="23" t="s">
        <v>37</v>
      </c>
      <c r="J1404" s="23"/>
      <c r="K1404" s="23" t="s">
        <v>9712</v>
      </c>
      <c r="L1404" s="23"/>
      <c r="M1404" s="23">
        <f>YEAR(Tabla2[[#This Row],[Fecha de creación]])</f>
        <v>2020</v>
      </c>
      <c r="N1404" s="23">
        <f>MONTH(Tabla2[[#This Row],[Fecha de creación]])</f>
        <v>11</v>
      </c>
    </row>
    <row r="1405" spans="1:14" ht="15" customHeight="1" x14ac:dyDescent="0.25">
      <c r="A1405" s="26">
        <v>44139.694571759261</v>
      </c>
      <c r="B1405" s="23" t="s">
        <v>0</v>
      </c>
      <c r="C1405" s="23" t="s">
        <v>2758</v>
      </c>
      <c r="D1405" s="23" t="s">
        <v>275</v>
      </c>
      <c r="E1405" s="23" t="s">
        <v>1</v>
      </c>
      <c r="F1405" s="23" t="s">
        <v>22</v>
      </c>
      <c r="G1405" s="23" t="s">
        <v>975</v>
      </c>
      <c r="H1405" s="2" t="s">
        <v>7722</v>
      </c>
      <c r="I1405" s="23" t="s">
        <v>43</v>
      </c>
      <c r="J1405" s="23"/>
      <c r="K1405" s="23" t="s">
        <v>9712</v>
      </c>
      <c r="L1405" s="23"/>
      <c r="M1405" s="23">
        <f>YEAR(Tabla2[[#This Row],[Fecha de creación]])</f>
        <v>2020</v>
      </c>
      <c r="N1405" s="23">
        <f>MONTH(Tabla2[[#This Row],[Fecha de creación]])</f>
        <v>11</v>
      </c>
    </row>
    <row r="1406" spans="1:14" ht="15" customHeight="1" x14ac:dyDescent="0.25">
      <c r="A1406" s="26">
        <v>44139.696250000001</v>
      </c>
      <c r="B1406" s="23" t="s">
        <v>0</v>
      </c>
      <c r="C1406" s="23" t="s">
        <v>2759</v>
      </c>
      <c r="D1406" s="23" t="s">
        <v>6</v>
      </c>
      <c r="E1406" s="23" t="s">
        <v>1</v>
      </c>
      <c r="F1406" s="23" t="s">
        <v>7</v>
      </c>
      <c r="G1406" s="23" t="s">
        <v>975</v>
      </c>
      <c r="H1406" s="2" t="s">
        <v>7722</v>
      </c>
      <c r="I1406" s="23" t="s">
        <v>43</v>
      </c>
      <c r="J1406" s="23"/>
      <c r="K1406" s="23" t="s">
        <v>9712</v>
      </c>
      <c r="L1406" s="23"/>
      <c r="M1406" s="23">
        <f>YEAR(Tabla2[[#This Row],[Fecha de creación]])</f>
        <v>2020</v>
      </c>
      <c r="N1406" s="23">
        <f>MONTH(Tabla2[[#This Row],[Fecha de creación]])</f>
        <v>11</v>
      </c>
    </row>
    <row r="1407" spans="1:14" ht="15" customHeight="1" x14ac:dyDescent="0.25">
      <c r="A1407" s="26">
        <v>44139.710763888892</v>
      </c>
      <c r="B1407" s="23" t="s">
        <v>19</v>
      </c>
      <c r="C1407" s="23" t="s">
        <v>2760</v>
      </c>
      <c r="D1407" s="23" t="s">
        <v>2761</v>
      </c>
      <c r="E1407" s="23" t="s">
        <v>1</v>
      </c>
      <c r="F1407" s="23" t="s">
        <v>7</v>
      </c>
      <c r="G1407" s="23" t="s">
        <v>975</v>
      </c>
      <c r="H1407" s="2" t="s">
        <v>7731</v>
      </c>
      <c r="I1407" s="23" t="s">
        <v>23</v>
      </c>
      <c r="J1407" s="23"/>
      <c r="K1407" s="23" t="s">
        <v>9712</v>
      </c>
      <c r="L1407" s="23"/>
      <c r="M1407" s="23">
        <f>YEAR(Tabla2[[#This Row],[Fecha de creación]])</f>
        <v>2020</v>
      </c>
      <c r="N1407" s="23">
        <f>MONTH(Tabla2[[#This Row],[Fecha de creación]])</f>
        <v>11</v>
      </c>
    </row>
    <row r="1408" spans="1:14" ht="15" customHeight="1" x14ac:dyDescent="0.25">
      <c r="A1408" s="26">
        <v>44139.765543981484</v>
      </c>
      <c r="B1408" s="23" t="s">
        <v>0</v>
      </c>
      <c r="C1408" s="23" t="s">
        <v>2762</v>
      </c>
      <c r="D1408" s="23" t="s">
        <v>2763</v>
      </c>
      <c r="E1408" s="23" t="s">
        <v>1</v>
      </c>
      <c r="F1408" s="23" t="s">
        <v>22</v>
      </c>
      <c r="G1408" s="23" t="s">
        <v>975</v>
      </c>
      <c r="H1408" s="2" t="s">
        <v>7745</v>
      </c>
      <c r="I1408" s="23" t="s">
        <v>7412</v>
      </c>
      <c r="J1408" s="23"/>
      <c r="K1408" s="23" t="s">
        <v>9712</v>
      </c>
      <c r="L1408" s="23"/>
      <c r="M1408" s="23">
        <f>YEAR(Tabla2[[#This Row],[Fecha de creación]])</f>
        <v>2020</v>
      </c>
      <c r="N1408" s="23">
        <f>MONTH(Tabla2[[#This Row],[Fecha de creación]])</f>
        <v>11</v>
      </c>
    </row>
    <row r="1409" spans="1:14" ht="15" customHeight="1" x14ac:dyDescent="0.25">
      <c r="A1409" s="26">
        <v>44139.768275462964</v>
      </c>
      <c r="B1409" s="23" t="s">
        <v>0</v>
      </c>
      <c r="C1409" s="23" t="s">
        <v>249</v>
      </c>
      <c r="D1409" s="23" t="s">
        <v>6</v>
      </c>
      <c r="E1409" s="23" t="s">
        <v>1</v>
      </c>
      <c r="F1409" s="23" t="s">
        <v>7</v>
      </c>
      <c r="G1409" s="23" t="s">
        <v>3</v>
      </c>
      <c r="H1409" s="2" t="s">
        <v>7722</v>
      </c>
      <c r="I1409" s="23" t="s">
        <v>7412</v>
      </c>
      <c r="J1409" s="23"/>
      <c r="K1409" s="23" t="s">
        <v>9712</v>
      </c>
      <c r="L1409" s="23"/>
      <c r="M1409" s="23">
        <f>YEAR(Tabla2[[#This Row],[Fecha de creación]])</f>
        <v>2020</v>
      </c>
      <c r="N1409" s="23">
        <f>MONTH(Tabla2[[#This Row],[Fecha de creación]])</f>
        <v>11</v>
      </c>
    </row>
    <row r="1410" spans="1:14" ht="15" customHeight="1" x14ac:dyDescent="0.25">
      <c r="A1410" s="26">
        <v>44139.774907407409</v>
      </c>
      <c r="B1410" s="23" t="s">
        <v>0</v>
      </c>
      <c r="C1410" s="23" t="s">
        <v>2764</v>
      </c>
      <c r="D1410" s="23" t="s">
        <v>2765</v>
      </c>
      <c r="E1410" s="23" t="s">
        <v>1</v>
      </c>
      <c r="F1410" s="23" t="s">
        <v>22</v>
      </c>
      <c r="G1410" s="23" t="s">
        <v>975</v>
      </c>
      <c r="H1410" s="2" t="s">
        <v>7734</v>
      </c>
      <c r="I1410" s="23" t="s">
        <v>7412</v>
      </c>
      <c r="J1410" s="23"/>
      <c r="K1410" s="23" t="s">
        <v>9712</v>
      </c>
      <c r="L1410" s="23"/>
      <c r="M1410" s="23">
        <f>YEAR(Tabla2[[#This Row],[Fecha de creación]])</f>
        <v>2020</v>
      </c>
      <c r="N1410" s="23">
        <f>MONTH(Tabla2[[#This Row],[Fecha de creación]])</f>
        <v>11</v>
      </c>
    </row>
    <row r="1411" spans="1:14" ht="15" customHeight="1" x14ac:dyDescent="0.25">
      <c r="A1411" s="26">
        <v>44139.783171296294</v>
      </c>
      <c r="B1411" s="23" t="s">
        <v>100</v>
      </c>
      <c r="C1411" s="23" t="s">
        <v>2766</v>
      </c>
      <c r="D1411" s="23" t="s">
        <v>2767</v>
      </c>
      <c r="E1411" s="23" t="s">
        <v>1</v>
      </c>
      <c r="F1411" s="23" t="s">
        <v>7</v>
      </c>
      <c r="G1411" s="23" t="s">
        <v>975</v>
      </c>
      <c r="H1411" s="2" t="s">
        <v>7758</v>
      </c>
      <c r="I1411" s="23" t="s">
        <v>208</v>
      </c>
      <c r="J1411" s="23"/>
      <c r="K1411" s="23" t="s">
        <v>9712</v>
      </c>
      <c r="L1411" s="23"/>
      <c r="M1411" s="23">
        <f>YEAR(Tabla2[[#This Row],[Fecha de creación]])</f>
        <v>2020</v>
      </c>
      <c r="N1411" s="23">
        <f>MONTH(Tabla2[[#This Row],[Fecha de creación]])</f>
        <v>11</v>
      </c>
    </row>
    <row r="1412" spans="1:14" ht="15" customHeight="1" x14ac:dyDescent="0.25">
      <c r="A1412" s="26">
        <v>44139.789143518516</v>
      </c>
      <c r="B1412" s="23" t="s">
        <v>100</v>
      </c>
      <c r="C1412" s="23" t="s">
        <v>2768</v>
      </c>
      <c r="D1412" s="23" t="s">
        <v>2769</v>
      </c>
      <c r="E1412" s="23" t="s">
        <v>1</v>
      </c>
      <c r="F1412" s="23" t="s">
        <v>7</v>
      </c>
      <c r="G1412" s="23" t="s">
        <v>1551</v>
      </c>
      <c r="H1412" s="2" t="s">
        <v>7734</v>
      </c>
      <c r="I1412" s="23" t="s">
        <v>7760</v>
      </c>
      <c r="J1412" s="23"/>
      <c r="K1412" s="23" t="s">
        <v>9712</v>
      </c>
      <c r="L1412" s="23"/>
      <c r="M1412" s="23">
        <f>YEAR(Tabla2[[#This Row],[Fecha de creación]])</f>
        <v>2020</v>
      </c>
      <c r="N1412" s="23">
        <f>MONTH(Tabla2[[#This Row],[Fecha de creación]])</f>
        <v>11</v>
      </c>
    </row>
    <row r="1413" spans="1:14" ht="15" customHeight="1" x14ac:dyDescent="0.25">
      <c r="A1413" s="26">
        <v>44140.405729166669</v>
      </c>
      <c r="B1413" s="23" t="s">
        <v>100</v>
      </c>
      <c r="C1413" s="23" t="s">
        <v>2770</v>
      </c>
      <c r="D1413" s="23" t="s">
        <v>349</v>
      </c>
      <c r="E1413" s="23" t="s">
        <v>1</v>
      </c>
      <c r="F1413" s="23" t="s">
        <v>7</v>
      </c>
      <c r="G1413" s="23" t="s">
        <v>975</v>
      </c>
      <c r="H1413" s="2" t="s">
        <v>7731</v>
      </c>
      <c r="I1413" s="23" t="s">
        <v>7575</v>
      </c>
      <c r="J1413" s="23"/>
      <c r="K1413" s="23" t="s">
        <v>9712</v>
      </c>
      <c r="L1413" s="23"/>
      <c r="M1413" s="23">
        <f>YEAR(Tabla2[[#This Row],[Fecha de creación]])</f>
        <v>2020</v>
      </c>
      <c r="N1413" s="23">
        <f>MONTH(Tabla2[[#This Row],[Fecha de creación]])</f>
        <v>11</v>
      </c>
    </row>
    <row r="1414" spans="1:14" ht="15" customHeight="1" x14ac:dyDescent="0.25">
      <c r="A1414" s="26">
        <v>44140.425381944442</v>
      </c>
      <c r="B1414" s="23" t="s">
        <v>0</v>
      </c>
      <c r="C1414" s="23" t="s">
        <v>2771</v>
      </c>
      <c r="D1414" s="23" t="s">
        <v>266</v>
      </c>
      <c r="E1414" s="23" t="s">
        <v>1</v>
      </c>
      <c r="F1414" s="23" t="s">
        <v>7</v>
      </c>
      <c r="G1414" s="23" t="s">
        <v>1551</v>
      </c>
      <c r="H1414" s="2" t="s">
        <v>7737</v>
      </c>
      <c r="I1414" s="23" t="s">
        <v>11</v>
      </c>
      <c r="J1414" s="23"/>
      <c r="K1414" s="23" t="s">
        <v>9712</v>
      </c>
      <c r="L1414" s="23"/>
      <c r="M1414" s="23">
        <f>YEAR(Tabla2[[#This Row],[Fecha de creación]])</f>
        <v>2020</v>
      </c>
      <c r="N1414" s="23">
        <f>MONTH(Tabla2[[#This Row],[Fecha de creación]])</f>
        <v>11</v>
      </c>
    </row>
    <row r="1415" spans="1:14" ht="15" customHeight="1" x14ac:dyDescent="0.25">
      <c r="A1415" s="26">
        <v>44140.435069444444</v>
      </c>
      <c r="B1415" s="23" t="s">
        <v>0</v>
      </c>
      <c r="C1415" s="23" t="s">
        <v>2772</v>
      </c>
      <c r="D1415" s="23" t="s">
        <v>49</v>
      </c>
      <c r="E1415" s="23" t="s">
        <v>1</v>
      </c>
      <c r="F1415" s="23" t="s">
        <v>7</v>
      </c>
      <c r="G1415" s="23" t="s">
        <v>975</v>
      </c>
      <c r="H1415" s="2" t="s">
        <v>7745</v>
      </c>
      <c r="I1415" s="23" t="s">
        <v>43</v>
      </c>
      <c r="J1415" s="23"/>
      <c r="K1415" s="23" t="s">
        <v>9712</v>
      </c>
      <c r="L1415" s="23"/>
      <c r="M1415" s="23">
        <f>YEAR(Tabla2[[#This Row],[Fecha de creación]])</f>
        <v>2020</v>
      </c>
      <c r="N1415" s="23">
        <f>MONTH(Tabla2[[#This Row],[Fecha de creación]])</f>
        <v>11</v>
      </c>
    </row>
    <row r="1416" spans="1:14" ht="15" customHeight="1" x14ac:dyDescent="0.25">
      <c r="A1416" s="26">
        <v>44140.442569444444</v>
      </c>
      <c r="B1416" s="23" t="s">
        <v>0</v>
      </c>
      <c r="C1416" s="23" t="s">
        <v>2773</v>
      </c>
      <c r="D1416" s="23" t="s">
        <v>2774</v>
      </c>
      <c r="E1416" s="23" t="s">
        <v>1</v>
      </c>
      <c r="F1416" s="23" t="s">
        <v>22</v>
      </c>
      <c r="G1416" s="23" t="s">
        <v>975</v>
      </c>
      <c r="H1416" s="2" t="s">
        <v>7737</v>
      </c>
      <c r="I1416" s="23" t="s">
        <v>43</v>
      </c>
      <c r="J1416" s="23"/>
      <c r="K1416" s="23" t="s">
        <v>9712</v>
      </c>
      <c r="L1416" s="23"/>
      <c r="M1416" s="23">
        <f>YEAR(Tabla2[[#This Row],[Fecha de creación]])</f>
        <v>2020</v>
      </c>
      <c r="N1416" s="23">
        <f>MONTH(Tabla2[[#This Row],[Fecha de creación]])</f>
        <v>11</v>
      </c>
    </row>
    <row r="1417" spans="1:14" ht="15" customHeight="1" x14ac:dyDescent="0.25">
      <c r="A1417" s="26">
        <v>44140.471365740741</v>
      </c>
      <c r="B1417" s="23" t="s">
        <v>0</v>
      </c>
      <c r="C1417" s="23" t="s">
        <v>2775</v>
      </c>
      <c r="D1417" s="23" t="s">
        <v>49</v>
      </c>
      <c r="E1417" s="23" t="s">
        <v>1</v>
      </c>
      <c r="F1417" s="23" t="s">
        <v>7</v>
      </c>
      <c r="G1417" s="23" t="s">
        <v>975</v>
      </c>
      <c r="H1417" s="2" t="s">
        <v>7745</v>
      </c>
      <c r="I1417" s="23" t="s">
        <v>43</v>
      </c>
      <c r="J1417" s="23"/>
      <c r="K1417" s="23" t="s">
        <v>9712</v>
      </c>
      <c r="L1417" s="23"/>
      <c r="M1417" s="23">
        <f>YEAR(Tabla2[[#This Row],[Fecha de creación]])</f>
        <v>2020</v>
      </c>
      <c r="N1417" s="23">
        <f>MONTH(Tabla2[[#This Row],[Fecha de creación]])</f>
        <v>11</v>
      </c>
    </row>
    <row r="1418" spans="1:14" ht="15" customHeight="1" x14ac:dyDescent="0.25">
      <c r="A1418" s="26">
        <v>44140.529629629629</v>
      </c>
      <c r="B1418" s="23" t="s">
        <v>0</v>
      </c>
      <c r="C1418" s="23" t="s">
        <v>2776</v>
      </c>
      <c r="D1418" s="23" t="s">
        <v>152</v>
      </c>
      <c r="E1418" s="23" t="s">
        <v>1</v>
      </c>
      <c r="F1418" s="23" t="s">
        <v>7</v>
      </c>
      <c r="G1418" s="23" t="s">
        <v>975</v>
      </c>
      <c r="H1418" s="2" t="s">
        <v>7731</v>
      </c>
      <c r="I1418" s="23" t="s">
        <v>43</v>
      </c>
      <c r="J1418" s="23"/>
      <c r="K1418" s="23" t="s">
        <v>9712</v>
      </c>
      <c r="L1418" s="23"/>
      <c r="M1418" s="23">
        <f>YEAR(Tabla2[[#This Row],[Fecha de creación]])</f>
        <v>2020</v>
      </c>
      <c r="N1418" s="23">
        <f>MONTH(Tabla2[[#This Row],[Fecha de creación]])</f>
        <v>11</v>
      </c>
    </row>
    <row r="1419" spans="1:14" ht="15" customHeight="1" x14ac:dyDescent="0.25">
      <c r="A1419" s="26">
        <v>44140.533009259256</v>
      </c>
      <c r="B1419" s="23" t="s">
        <v>0</v>
      </c>
      <c r="C1419" s="23" t="s">
        <v>2777</v>
      </c>
      <c r="D1419" s="23" t="s">
        <v>308</v>
      </c>
      <c r="E1419" s="23" t="s">
        <v>1</v>
      </c>
      <c r="F1419" s="23" t="s">
        <v>7</v>
      </c>
      <c r="G1419" s="23" t="s">
        <v>975</v>
      </c>
      <c r="H1419" s="2" t="s">
        <v>7731</v>
      </c>
      <c r="I1419" s="23" t="s">
        <v>43</v>
      </c>
      <c r="J1419" s="23"/>
      <c r="K1419" s="23" t="s">
        <v>9712</v>
      </c>
      <c r="L1419" s="23"/>
      <c r="M1419" s="23">
        <f>YEAR(Tabla2[[#This Row],[Fecha de creación]])</f>
        <v>2020</v>
      </c>
      <c r="N1419" s="23">
        <f>MONTH(Tabla2[[#This Row],[Fecha de creación]])</f>
        <v>11</v>
      </c>
    </row>
    <row r="1420" spans="1:14" ht="15" customHeight="1" x14ac:dyDescent="0.25">
      <c r="A1420" s="26">
        <v>44140.537476851852</v>
      </c>
      <c r="B1420" s="23" t="s">
        <v>0</v>
      </c>
      <c r="C1420" s="23" t="s">
        <v>2778</v>
      </c>
      <c r="D1420" s="23" t="s">
        <v>719</v>
      </c>
      <c r="E1420" s="23" t="s">
        <v>1</v>
      </c>
      <c r="F1420" s="23" t="s">
        <v>22</v>
      </c>
      <c r="G1420" s="23" t="s">
        <v>975</v>
      </c>
      <c r="H1420" s="2" t="s">
        <v>7722</v>
      </c>
      <c r="I1420" s="23" t="s">
        <v>43</v>
      </c>
      <c r="J1420" s="23"/>
      <c r="K1420" s="23" t="s">
        <v>9712</v>
      </c>
      <c r="L1420" s="23"/>
      <c r="M1420" s="23">
        <f>YEAR(Tabla2[[#This Row],[Fecha de creación]])</f>
        <v>2020</v>
      </c>
      <c r="N1420" s="23">
        <f>MONTH(Tabla2[[#This Row],[Fecha de creación]])</f>
        <v>11</v>
      </c>
    </row>
    <row r="1421" spans="1:14" ht="15" customHeight="1" x14ac:dyDescent="0.25">
      <c r="A1421" s="26">
        <v>44140.655069444445</v>
      </c>
      <c r="B1421" s="23" t="s">
        <v>19</v>
      </c>
      <c r="C1421" s="23" t="s">
        <v>2779</v>
      </c>
      <c r="D1421" s="23" t="s">
        <v>2780</v>
      </c>
      <c r="E1421" s="23" t="s">
        <v>1</v>
      </c>
      <c r="F1421" s="23" t="s">
        <v>22</v>
      </c>
      <c r="G1421" s="23" t="s">
        <v>975</v>
      </c>
      <c r="H1421" s="2" t="s">
        <v>7743</v>
      </c>
      <c r="I1421" s="23" t="s">
        <v>23</v>
      </c>
      <c r="J1421" s="23"/>
      <c r="K1421" s="23" t="s">
        <v>9712</v>
      </c>
      <c r="L1421" s="23"/>
      <c r="M1421" s="23">
        <f>YEAR(Tabla2[[#This Row],[Fecha de creación]])</f>
        <v>2020</v>
      </c>
      <c r="N1421" s="23">
        <f>MONTH(Tabla2[[#This Row],[Fecha de creación]])</f>
        <v>11</v>
      </c>
    </row>
    <row r="1422" spans="1:14" ht="15" customHeight="1" x14ac:dyDescent="0.25">
      <c r="A1422" s="26">
        <v>44140.655324074076</v>
      </c>
      <c r="B1422" s="23" t="s">
        <v>0</v>
      </c>
      <c r="C1422" s="23" t="s">
        <v>2781</v>
      </c>
      <c r="D1422" s="23" t="s">
        <v>49</v>
      </c>
      <c r="E1422" s="23" t="s">
        <v>1</v>
      </c>
      <c r="F1422" s="23" t="s">
        <v>22</v>
      </c>
      <c r="G1422" s="23" t="s">
        <v>975</v>
      </c>
      <c r="H1422" s="2" t="s">
        <v>7745</v>
      </c>
      <c r="I1422" s="23" t="s">
        <v>43</v>
      </c>
      <c r="J1422" s="23"/>
      <c r="K1422" s="23" t="s">
        <v>9712</v>
      </c>
      <c r="L1422" s="23"/>
      <c r="M1422" s="23">
        <f>YEAR(Tabla2[[#This Row],[Fecha de creación]])</f>
        <v>2020</v>
      </c>
      <c r="N1422" s="23">
        <f>MONTH(Tabla2[[#This Row],[Fecha de creación]])</f>
        <v>11</v>
      </c>
    </row>
    <row r="1423" spans="1:14" ht="15" customHeight="1" x14ac:dyDescent="0.25">
      <c r="A1423" s="26">
        <v>44140.659363425926</v>
      </c>
      <c r="B1423" s="23" t="s">
        <v>0</v>
      </c>
      <c r="C1423" s="23" t="s">
        <v>2782</v>
      </c>
      <c r="D1423" s="23" t="s">
        <v>719</v>
      </c>
      <c r="E1423" s="23" t="s">
        <v>1</v>
      </c>
      <c r="F1423" s="23" t="s">
        <v>22</v>
      </c>
      <c r="G1423" s="23" t="s">
        <v>975</v>
      </c>
      <c r="H1423" s="2" t="s">
        <v>7722</v>
      </c>
      <c r="I1423" s="23" t="s">
        <v>43</v>
      </c>
      <c r="J1423" s="23"/>
      <c r="K1423" s="23" t="s">
        <v>9712</v>
      </c>
      <c r="L1423" s="23"/>
      <c r="M1423" s="23">
        <f>YEAR(Tabla2[[#This Row],[Fecha de creación]])</f>
        <v>2020</v>
      </c>
      <c r="N1423" s="23">
        <f>MONTH(Tabla2[[#This Row],[Fecha de creación]])</f>
        <v>11</v>
      </c>
    </row>
    <row r="1424" spans="1:14" ht="15" customHeight="1" x14ac:dyDescent="0.25">
      <c r="A1424" s="26">
        <v>44140.661574074074</v>
      </c>
      <c r="B1424" s="23" t="s">
        <v>0</v>
      </c>
      <c r="C1424" s="23" t="s">
        <v>2783</v>
      </c>
      <c r="D1424" s="23" t="s">
        <v>1054</v>
      </c>
      <c r="E1424" s="23" t="s">
        <v>1</v>
      </c>
      <c r="F1424" s="23" t="s">
        <v>22</v>
      </c>
      <c r="G1424" s="23" t="s">
        <v>975</v>
      </c>
      <c r="H1424" s="2" t="s">
        <v>7748</v>
      </c>
      <c r="I1424" s="23" t="s">
        <v>43</v>
      </c>
      <c r="J1424" s="23"/>
      <c r="K1424" s="23" t="s">
        <v>9712</v>
      </c>
      <c r="L1424" s="23"/>
      <c r="M1424" s="23">
        <f>YEAR(Tabla2[[#This Row],[Fecha de creación]])</f>
        <v>2020</v>
      </c>
      <c r="N1424" s="23">
        <f>MONTH(Tabla2[[#This Row],[Fecha de creación]])</f>
        <v>11</v>
      </c>
    </row>
    <row r="1425" spans="1:14" ht="15" customHeight="1" x14ac:dyDescent="0.25">
      <c r="A1425" s="26">
        <v>44140.673900462964</v>
      </c>
      <c r="B1425" s="23" t="s">
        <v>34</v>
      </c>
      <c r="C1425" s="23" t="s">
        <v>2784</v>
      </c>
      <c r="D1425" s="23" t="s">
        <v>2785</v>
      </c>
      <c r="E1425" s="23" t="s">
        <v>1</v>
      </c>
      <c r="F1425" s="23" t="s">
        <v>7</v>
      </c>
      <c r="G1425" s="23" t="s">
        <v>975</v>
      </c>
      <c r="H1425" s="2" t="s">
        <v>7731</v>
      </c>
      <c r="I1425" s="23" t="s">
        <v>37</v>
      </c>
      <c r="J1425" s="23"/>
      <c r="K1425" s="23" t="s">
        <v>9712</v>
      </c>
      <c r="L1425" s="23"/>
      <c r="M1425" s="23">
        <f>YEAR(Tabla2[[#This Row],[Fecha de creación]])</f>
        <v>2020</v>
      </c>
      <c r="N1425" s="23">
        <f>MONTH(Tabla2[[#This Row],[Fecha de creación]])</f>
        <v>11</v>
      </c>
    </row>
    <row r="1426" spans="1:14" ht="15" customHeight="1" x14ac:dyDescent="0.25">
      <c r="A1426" s="26">
        <v>44140.682650462964</v>
      </c>
      <c r="B1426" s="23" t="s">
        <v>34</v>
      </c>
      <c r="C1426" s="23" t="s">
        <v>2786</v>
      </c>
      <c r="D1426" s="23" t="s">
        <v>2787</v>
      </c>
      <c r="E1426" s="23" t="s">
        <v>1</v>
      </c>
      <c r="F1426" s="23" t="s">
        <v>7</v>
      </c>
      <c r="G1426" s="23" t="s">
        <v>975</v>
      </c>
      <c r="H1426" s="2" t="s">
        <v>7731</v>
      </c>
      <c r="I1426" s="23" t="s">
        <v>37</v>
      </c>
      <c r="J1426" s="23"/>
      <c r="K1426" s="23" t="s">
        <v>9712</v>
      </c>
      <c r="L1426" s="23"/>
      <c r="M1426" s="23">
        <f>YEAR(Tabla2[[#This Row],[Fecha de creación]])</f>
        <v>2020</v>
      </c>
      <c r="N1426" s="23">
        <f>MONTH(Tabla2[[#This Row],[Fecha de creación]])</f>
        <v>11</v>
      </c>
    </row>
    <row r="1427" spans="1:14" ht="15" customHeight="1" x14ac:dyDescent="0.25">
      <c r="A1427" s="26">
        <v>44140.6871875</v>
      </c>
      <c r="B1427" s="23" t="s">
        <v>0</v>
      </c>
      <c r="C1427" s="23" t="s">
        <v>2788</v>
      </c>
      <c r="D1427" s="23" t="s">
        <v>719</v>
      </c>
      <c r="E1427" s="23" t="s">
        <v>1</v>
      </c>
      <c r="F1427" s="23" t="s">
        <v>22</v>
      </c>
      <c r="G1427" s="23" t="s">
        <v>975</v>
      </c>
      <c r="H1427" s="2" t="s">
        <v>7722</v>
      </c>
      <c r="I1427" s="23" t="s">
        <v>43</v>
      </c>
      <c r="J1427" s="23"/>
      <c r="K1427" s="23" t="s">
        <v>9712</v>
      </c>
      <c r="L1427" s="23"/>
      <c r="M1427" s="23">
        <f>YEAR(Tabla2[[#This Row],[Fecha de creación]])</f>
        <v>2020</v>
      </c>
      <c r="N1427" s="23">
        <f>MONTH(Tabla2[[#This Row],[Fecha de creación]])</f>
        <v>11</v>
      </c>
    </row>
    <row r="1428" spans="1:14" ht="15" customHeight="1" x14ac:dyDescent="0.25">
      <c r="A1428" s="26">
        <v>44140.689189814817</v>
      </c>
      <c r="B1428" s="23" t="s">
        <v>0</v>
      </c>
      <c r="C1428" s="23" t="s">
        <v>2789</v>
      </c>
      <c r="D1428" s="23" t="s">
        <v>1054</v>
      </c>
      <c r="E1428" s="23" t="s">
        <v>1</v>
      </c>
      <c r="F1428" s="23" t="s">
        <v>22</v>
      </c>
      <c r="G1428" s="23" t="s">
        <v>975</v>
      </c>
      <c r="H1428" s="2" t="s">
        <v>7748</v>
      </c>
      <c r="I1428" s="23" t="s">
        <v>43</v>
      </c>
      <c r="J1428" s="23"/>
      <c r="K1428" s="23" t="s">
        <v>9712</v>
      </c>
      <c r="L1428" s="23"/>
      <c r="M1428" s="23">
        <f>YEAR(Tabla2[[#This Row],[Fecha de creación]])</f>
        <v>2020</v>
      </c>
      <c r="N1428" s="23">
        <f>MONTH(Tabla2[[#This Row],[Fecha de creación]])</f>
        <v>11</v>
      </c>
    </row>
    <row r="1429" spans="1:14" ht="15" customHeight="1" x14ac:dyDescent="0.25">
      <c r="A1429" s="26">
        <v>44140.691157407404</v>
      </c>
      <c r="B1429" s="23" t="s">
        <v>19</v>
      </c>
      <c r="C1429" s="23" t="s">
        <v>2790</v>
      </c>
      <c r="D1429" s="23" t="s">
        <v>2791</v>
      </c>
      <c r="E1429" s="23" t="s">
        <v>1</v>
      </c>
      <c r="F1429" s="23" t="s">
        <v>7</v>
      </c>
      <c r="G1429" s="23" t="s">
        <v>975</v>
      </c>
      <c r="H1429" s="2" t="s">
        <v>7734</v>
      </c>
      <c r="I1429" s="23" t="s">
        <v>23</v>
      </c>
      <c r="J1429" s="23"/>
      <c r="K1429" s="23" t="s">
        <v>9712</v>
      </c>
      <c r="L1429" s="23"/>
      <c r="M1429" s="23">
        <f>YEAR(Tabla2[[#This Row],[Fecha de creación]])</f>
        <v>2020</v>
      </c>
      <c r="N1429" s="23">
        <f>MONTH(Tabla2[[#This Row],[Fecha de creación]])</f>
        <v>11</v>
      </c>
    </row>
    <row r="1430" spans="1:14" ht="15" customHeight="1" x14ac:dyDescent="0.25">
      <c r="A1430" s="26">
        <v>44140.702256944445</v>
      </c>
      <c r="B1430" s="23" t="s">
        <v>0</v>
      </c>
      <c r="C1430" s="23" t="s">
        <v>250</v>
      </c>
      <c r="D1430" s="23" t="s">
        <v>251</v>
      </c>
      <c r="E1430" s="23" t="s">
        <v>1</v>
      </c>
      <c r="F1430" s="23" t="s">
        <v>7</v>
      </c>
      <c r="G1430" s="23" t="s">
        <v>3</v>
      </c>
      <c r="H1430" s="2" t="s">
        <v>7731</v>
      </c>
      <c r="I1430" s="23" t="s">
        <v>120</v>
      </c>
      <c r="J1430" s="23"/>
      <c r="K1430" s="23" t="s">
        <v>9712</v>
      </c>
      <c r="L1430" s="23"/>
      <c r="M1430" s="23">
        <f>YEAR(Tabla2[[#This Row],[Fecha de creación]])</f>
        <v>2020</v>
      </c>
      <c r="N1430" s="23">
        <f>MONTH(Tabla2[[#This Row],[Fecha de creación]])</f>
        <v>11</v>
      </c>
    </row>
    <row r="1431" spans="1:14" ht="15" customHeight="1" x14ac:dyDescent="0.25">
      <c r="A1431" s="26">
        <v>44140.712372685186</v>
      </c>
      <c r="B1431" s="23" t="s">
        <v>34</v>
      </c>
      <c r="C1431" s="23" t="s">
        <v>2792</v>
      </c>
      <c r="D1431" s="23" t="s">
        <v>2793</v>
      </c>
      <c r="E1431" s="23" t="s">
        <v>1</v>
      </c>
      <c r="F1431" s="23" t="s">
        <v>7</v>
      </c>
      <c r="G1431" s="23" t="s">
        <v>975</v>
      </c>
      <c r="H1431" s="2" t="s">
        <v>7731</v>
      </c>
      <c r="I1431" s="23" t="s">
        <v>37</v>
      </c>
      <c r="J1431" s="23"/>
      <c r="K1431" s="23" t="s">
        <v>9712</v>
      </c>
      <c r="L1431" s="23"/>
      <c r="M1431" s="23">
        <f>YEAR(Tabla2[[#This Row],[Fecha de creación]])</f>
        <v>2020</v>
      </c>
      <c r="N1431" s="23">
        <f>MONTH(Tabla2[[#This Row],[Fecha de creación]])</f>
        <v>11</v>
      </c>
    </row>
    <row r="1432" spans="1:14" ht="15" customHeight="1" x14ac:dyDescent="0.25">
      <c r="A1432" s="26">
        <v>44140.714953703704</v>
      </c>
      <c r="B1432" s="23" t="s">
        <v>0</v>
      </c>
      <c r="C1432" s="23" t="s">
        <v>2794</v>
      </c>
      <c r="D1432" s="23" t="s">
        <v>251</v>
      </c>
      <c r="E1432" s="23" t="s">
        <v>1</v>
      </c>
      <c r="F1432" s="23" t="s">
        <v>7</v>
      </c>
      <c r="G1432" s="23" t="s">
        <v>1551</v>
      </c>
      <c r="H1432" s="2" t="s">
        <v>7731</v>
      </c>
      <c r="I1432" s="23" t="s">
        <v>7749</v>
      </c>
      <c r="J1432" s="23"/>
      <c r="K1432" s="23" t="s">
        <v>9712</v>
      </c>
      <c r="L1432" s="23"/>
      <c r="M1432" s="23">
        <f>YEAR(Tabla2[[#This Row],[Fecha de creación]])</f>
        <v>2020</v>
      </c>
      <c r="N1432" s="23">
        <f>MONTH(Tabla2[[#This Row],[Fecha de creación]])</f>
        <v>11</v>
      </c>
    </row>
    <row r="1433" spans="1:14" ht="15" customHeight="1" x14ac:dyDescent="0.25">
      <c r="A1433" s="26">
        <v>44140.747094907405</v>
      </c>
      <c r="B1433" s="23" t="s">
        <v>0</v>
      </c>
      <c r="C1433" s="23" t="s">
        <v>2795</v>
      </c>
      <c r="D1433" s="23" t="s">
        <v>49</v>
      </c>
      <c r="E1433" s="23" t="s">
        <v>1</v>
      </c>
      <c r="F1433" s="23" t="s">
        <v>22</v>
      </c>
      <c r="G1433" s="23" t="s">
        <v>975</v>
      </c>
      <c r="H1433" s="2" t="s">
        <v>7745</v>
      </c>
      <c r="I1433" s="23" t="s">
        <v>7412</v>
      </c>
      <c r="J1433" s="23"/>
      <c r="K1433" s="23" t="s">
        <v>9712</v>
      </c>
      <c r="L1433" s="23"/>
      <c r="M1433" s="23">
        <f>YEAR(Tabla2[[#This Row],[Fecha de creación]])</f>
        <v>2020</v>
      </c>
      <c r="N1433" s="23">
        <f>MONTH(Tabla2[[#This Row],[Fecha de creación]])</f>
        <v>11</v>
      </c>
    </row>
    <row r="1434" spans="1:14" ht="15" customHeight="1" x14ac:dyDescent="0.25">
      <c r="A1434" s="26">
        <v>44140.754212962966</v>
      </c>
      <c r="B1434" s="23" t="s">
        <v>0</v>
      </c>
      <c r="C1434" s="23" t="s">
        <v>2796</v>
      </c>
      <c r="D1434" s="23" t="s">
        <v>2797</v>
      </c>
      <c r="E1434" s="23" t="s">
        <v>1</v>
      </c>
      <c r="F1434" s="23" t="s">
        <v>22</v>
      </c>
      <c r="G1434" s="23" t="s">
        <v>975</v>
      </c>
      <c r="H1434" s="2" t="s">
        <v>7758</v>
      </c>
      <c r="I1434" s="23" t="s">
        <v>7412</v>
      </c>
      <c r="J1434" s="23"/>
      <c r="K1434" s="23" t="s">
        <v>9712</v>
      </c>
      <c r="L1434" s="23"/>
      <c r="M1434" s="23">
        <f>YEAR(Tabla2[[#This Row],[Fecha de creación]])</f>
        <v>2020</v>
      </c>
      <c r="N1434" s="23">
        <f>MONTH(Tabla2[[#This Row],[Fecha de creación]])</f>
        <v>11</v>
      </c>
    </row>
    <row r="1435" spans="1:14" ht="15" customHeight="1" x14ac:dyDescent="0.25">
      <c r="A1435" s="26">
        <v>44140.757893518516</v>
      </c>
      <c r="B1435" s="23" t="s">
        <v>100</v>
      </c>
      <c r="C1435" s="23" t="s">
        <v>2798</v>
      </c>
      <c r="D1435" s="23" t="s">
        <v>49</v>
      </c>
      <c r="E1435" s="23" t="s">
        <v>1</v>
      </c>
      <c r="F1435" s="23" t="s">
        <v>22</v>
      </c>
      <c r="G1435" s="23" t="s">
        <v>975</v>
      </c>
      <c r="H1435" s="2" t="s">
        <v>7745</v>
      </c>
      <c r="I1435" s="23" t="s">
        <v>7575</v>
      </c>
      <c r="J1435" s="23"/>
      <c r="K1435" s="23" t="s">
        <v>9712</v>
      </c>
      <c r="L1435" s="23"/>
      <c r="M1435" s="23">
        <f>YEAR(Tabla2[[#This Row],[Fecha de creación]])</f>
        <v>2020</v>
      </c>
      <c r="N1435" s="23">
        <f>MONTH(Tabla2[[#This Row],[Fecha de creación]])</f>
        <v>11</v>
      </c>
    </row>
    <row r="1436" spans="1:14" ht="15" customHeight="1" x14ac:dyDescent="0.25">
      <c r="A1436" s="26">
        <v>44140.758912037039</v>
      </c>
      <c r="B1436" s="23" t="s">
        <v>0</v>
      </c>
      <c r="C1436" s="23" t="s">
        <v>2799</v>
      </c>
      <c r="D1436" s="23" t="s">
        <v>1800</v>
      </c>
      <c r="E1436" s="23" t="s">
        <v>1</v>
      </c>
      <c r="F1436" s="23" t="s">
        <v>7</v>
      </c>
      <c r="G1436" s="23" t="s">
        <v>1551</v>
      </c>
      <c r="H1436" s="2" t="s">
        <v>7734</v>
      </c>
      <c r="I1436" s="23" t="s">
        <v>28</v>
      </c>
      <c r="J1436" s="23"/>
      <c r="K1436" s="23" t="s">
        <v>9712</v>
      </c>
      <c r="L1436" s="23"/>
      <c r="M1436" s="23">
        <f>YEAR(Tabla2[[#This Row],[Fecha de creación]])</f>
        <v>2020</v>
      </c>
      <c r="N1436" s="23">
        <f>MONTH(Tabla2[[#This Row],[Fecha de creación]])</f>
        <v>11</v>
      </c>
    </row>
    <row r="1437" spans="1:14" ht="15" customHeight="1" x14ac:dyDescent="0.25">
      <c r="A1437" s="26">
        <v>44140.76390046296</v>
      </c>
      <c r="B1437" s="23" t="s">
        <v>100</v>
      </c>
      <c r="C1437" s="23" t="s">
        <v>2800</v>
      </c>
      <c r="D1437" s="23" t="s">
        <v>49</v>
      </c>
      <c r="E1437" s="23" t="s">
        <v>1</v>
      </c>
      <c r="F1437" s="23" t="s">
        <v>22</v>
      </c>
      <c r="G1437" s="23" t="s">
        <v>975</v>
      </c>
      <c r="H1437" s="2" t="s">
        <v>7745</v>
      </c>
      <c r="I1437" s="23" t="s">
        <v>7575</v>
      </c>
      <c r="J1437" s="23"/>
      <c r="K1437" s="23" t="s">
        <v>9712</v>
      </c>
      <c r="L1437" s="23"/>
      <c r="M1437" s="23">
        <f>YEAR(Tabla2[[#This Row],[Fecha de creación]])</f>
        <v>2020</v>
      </c>
      <c r="N1437" s="23">
        <f>MONTH(Tabla2[[#This Row],[Fecha de creación]])</f>
        <v>11</v>
      </c>
    </row>
    <row r="1438" spans="1:14" ht="15" customHeight="1" x14ac:dyDescent="0.25">
      <c r="A1438" s="26">
        <v>44140.764641203707</v>
      </c>
      <c r="B1438" s="23" t="s">
        <v>0</v>
      </c>
      <c r="C1438" s="23" t="s">
        <v>2801</v>
      </c>
      <c r="D1438" s="23" t="s">
        <v>2802</v>
      </c>
      <c r="E1438" s="23" t="s">
        <v>1</v>
      </c>
      <c r="F1438" s="23" t="s">
        <v>22</v>
      </c>
      <c r="G1438" s="23" t="s">
        <v>975</v>
      </c>
      <c r="H1438" s="2" t="s">
        <v>7744</v>
      </c>
      <c r="I1438" s="23" t="s">
        <v>7412</v>
      </c>
      <c r="J1438" s="23"/>
      <c r="K1438" s="23" t="s">
        <v>9712</v>
      </c>
      <c r="L1438" s="23"/>
      <c r="M1438" s="23">
        <f>YEAR(Tabla2[[#This Row],[Fecha de creación]])</f>
        <v>2020</v>
      </c>
      <c r="N1438" s="23">
        <f>MONTH(Tabla2[[#This Row],[Fecha de creación]])</f>
        <v>11</v>
      </c>
    </row>
    <row r="1439" spans="1:14" ht="15" customHeight="1" x14ac:dyDescent="0.25">
      <c r="A1439" s="26">
        <v>44140.768645833334</v>
      </c>
      <c r="B1439" s="23" t="s">
        <v>0</v>
      </c>
      <c r="C1439" s="23" t="s">
        <v>252</v>
      </c>
      <c r="D1439" s="23" t="s">
        <v>6</v>
      </c>
      <c r="E1439" s="23" t="s">
        <v>1</v>
      </c>
      <c r="F1439" s="23" t="s">
        <v>7</v>
      </c>
      <c r="G1439" s="23" t="s">
        <v>3</v>
      </c>
      <c r="H1439" s="2" t="s">
        <v>7722</v>
      </c>
      <c r="I1439" s="23" t="s">
        <v>7412</v>
      </c>
      <c r="J1439" s="23"/>
      <c r="K1439" s="23" t="s">
        <v>9712</v>
      </c>
      <c r="L1439" s="23"/>
      <c r="M1439" s="23">
        <f>YEAR(Tabla2[[#This Row],[Fecha de creación]])</f>
        <v>2020</v>
      </c>
      <c r="N1439" s="23">
        <f>MONTH(Tabla2[[#This Row],[Fecha de creación]])</f>
        <v>11</v>
      </c>
    </row>
    <row r="1440" spans="1:14" ht="15" customHeight="1" x14ac:dyDescent="0.25">
      <c r="A1440" s="26">
        <v>44140.771493055552</v>
      </c>
      <c r="B1440" s="23" t="s">
        <v>100</v>
      </c>
      <c r="C1440" s="23" t="s">
        <v>2803</v>
      </c>
      <c r="D1440" s="23" t="s">
        <v>49</v>
      </c>
      <c r="E1440" s="23" t="s">
        <v>1</v>
      </c>
      <c r="F1440" s="23" t="s">
        <v>22</v>
      </c>
      <c r="G1440" s="23" t="s">
        <v>975</v>
      </c>
      <c r="H1440" s="2" t="s">
        <v>7745</v>
      </c>
      <c r="I1440" s="23" t="s">
        <v>7575</v>
      </c>
      <c r="J1440" s="23"/>
      <c r="K1440" s="23" t="s">
        <v>9712</v>
      </c>
      <c r="L1440" s="23"/>
      <c r="M1440" s="23">
        <f>YEAR(Tabla2[[#This Row],[Fecha de creación]])</f>
        <v>2020</v>
      </c>
      <c r="N1440" s="23">
        <f>MONTH(Tabla2[[#This Row],[Fecha de creación]])</f>
        <v>11</v>
      </c>
    </row>
    <row r="1441" spans="1:14" ht="15" customHeight="1" x14ac:dyDescent="0.25">
      <c r="A1441" s="26">
        <v>44140.777777777781</v>
      </c>
      <c r="B1441" s="23" t="s">
        <v>0</v>
      </c>
      <c r="C1441" s="23" t="s">
        <v>2804</v>
      </c>
      <c r="D1441" s="23" t="s">
        <v>49</v>
      </c>
      <c r="E1441" s="23" t="s">
        <v>1</v>
      </c>
      <c r="F1441" s="23" t="s">
        <v>22</v>
      </c>
      <c r="G1441" s="23" t="s">
        <v>975</v>
      </c>
      <c r="H1441" s="2" t="s">
        <v>7745</v>
      </c>
      <c r="I1441" s="23" t="s">
        <v>7412</v>
      </c>
      <c r="J1441" s="23"/>
      <c r="K1441" s="23" t="s">
        <v>9712</v>
      </c>
      <c r="L1441" s="23"/>
      <c r="M1441" s="23">
        <f>YEAR(Tabla2[[#This Row],[Fecha de creación]])</f>
        <v>2020</v>
      </c>
      <c r="N1441" s="23">
        <f>MONTH(Tabla2[[#This Row],[Fecha de creación]])</f>
        <v>11</v>
      </c>
    </row>
    <row r="1442" spans="1:14" ht="15" customHeight="1" x14ac:dyDescent="0.25">
      <c r="A1442" s="26">
        <v>44140.782395833332</v>
      </c>
      <c r="B1442" s="23" t="s">
        <v>0</v>
      </c>
      <c r="C1442" s="23" t="s">
        <v>253</v>
      </c>
      <c r="D1442" s="23" t="s">
        <v>6</v>
      </c>
      <c r="E1442" s="23" t="s">
        <v>1</v>
      </c>
      <c r="F1442" s="23" t="s">
        <v>7</v>
      </c>
      <c r="G1442" s="23" t="s">
        <v>3</v>
      </c>
      <c r="H1442" s="2" t="s">
        <v>7722</v>
      </c>
      <c r="I1442" s="23" t="s">
        <v>7412</v>
      </c>
      <c r="J1442" s="23"/>
      <c r="K1442" s="23" t="s">
        <v>9712</v>
      </c>
      <c r="L1442" s="23"/>
      <c r="M1442" s="23">
        <f>YEAR(Tabla2[[#This Row],[Fecha de creación]])</f>
        <v>2020</v>
      </c>
      <c r="N1442" s="23">
        <f>MONTH(Tabla2[[#This Row],[Fecha de creación]])</f>
        <v>11</v>
      </c>
    </row>
    <row r="1443" spans="1:14" ht="15" customHeight="1" x14ac:dyDescent="0.25">
      <c r="A1443" s="26">
        <v>44140.788043981483</v>
      </c>
      <c r="B1443" s="23" t="s">
        <v>100</v>
      </c>
      <c r="C1443" s="23" t="s">
        <v>2805</v>
      </c>
      <c r="D1443" s="23" t="s">
        <v>6</v>
      </c>
      <c r="E1443" s="23" t="s">
        <v>1</v>
      </c>
      <c r="F1443" s="23" t="s">
        <v>7</v>
      </c>
      <c r="G1443" s="23" t="s">
        <v>975</v>
      </c>
      <c r="H1443" s="2" t="s">
        <v>7722</v>
      </c>
      <c r="I1443" s="23" t="s">
        <v>7575</v>
      </c>
      <c r="J1443" s="23"/>
      <c r="K1443" s="23" t="s">
        <v>9712</v>
      </c>
      <c r="L1443" s="23"/>
      <c r="M1443" s="23">
        <f>YEAR(Tabla2[[#This Row],[Fecha de creación]])</f>
        <v>2020</v>
      </c>
      <c r="N1443" s="23">
        <f>MONTH(Tabla2[[#This Row],[Fecha de creación]])</f>
        <v>11</v>
      </c>
    </row>
    <row r="1444" spans="1:14" ht="15" customHeight="1" x14ac:dyDescent="0.25">
      <c r="A1444" s="26">
        <v>44141.415763888886</v>
      </c>
      <c r="B1444" s="23" t="s">
        <v>0</v>
      </c>
      <c r="C1444" s="23" t="s">
        <v>2806</v>
      </c>
      <c r="D1444" s="23" t="s">
        <v>81</v>
      </c>
      <c r="E1444" s="23" t="s">
        <v>1</v>
      </c>
      <c r="F1444" s="23" t="s">
        <v>7</v>
      </c>
      <c r="G1444" s="23" t="s">
        <v>975</v>
      </c>
      <c r="H1444" s="2" t="s">
        <v>7730</v>
      </c>
      <c r="I1444" s="23" t="s">
        <v>43</v>
      </c>
      <c r="J1444" s="23"/>
      <c r="K1444" s="23" t="s">
        <v>9712</v>
      </c>
      <c r="L1444" s="23"/>
      <c r="M1444" s="23">
        <f>YEAR(Tabla2[[#This Row],[Fecha de creación]])</f>
        <v>2020</v>
      </c>
      <c r="N1444" s="23">
        <f>MONTH(Tabla2[[#This Row],[Fecha de creación]])</f>
        <v>11</v>
      </c>
    </row>
    <row r="1445" spans="1:14" ht="15" customHeight="1" x14ac:dyDescent="0.25">
      <c r="A1445" s="26">
        <v>44141.436516203707</v>
      </c>
      <c r="B1445" s="23" t="s">
        <v>0</v>
      </c>
      <c r="C1445" s="23" t="s">
        <v>254</v>
      </c>
      <c r="D1445" s="23" t="s">
        <v>6</v>
      </c>
      <c r="E1445" s="23" t="s">
        <v>1</v>
      </c>
      <c r="F1445" s="23" t="s">
        <v>7</v>
      </c>
      <c r="G1445" s="23" t="s">
        <v>3</v>
      </c>
      <c r="H1445" s="2" t="s">
        <v>7722</v>
      </c>
      <c r="I1445" s="23" t="s">
        <v>43</v>
      </c>
      <c r="J1445" s="23"/>
      <c r="K1445" s="23" t="s">
        <v>9712</v>
      </c>
      <c r="L1445" s="23"/>
      <c r="M1445" s="23">
        <f>YEAR(Tabla2[[#This Row],[Fecha de creación]])</f>
        <v>2020</v>
      </c>
      <c r="N1445" s="23">
        <f>MONTH(Tabla2[[#This Row],[Fecha de creación]])</f>
        <v>11</v>
      </c>
    </row>
    <row r="1446" spans="1:14" ht="15" customHeight="1" x14ac:dyDescent="0.25">
      <c r="A1446" s="26">
        <v>44141.441099537034</v>
      </c>
      <c r="B1446" s="23" t="s">
        <v>0</v>
      </c>
      <c r="C1446" s="23" t="s">
        <v>2807</v>
      </c>
      <c r="D1446" s="23" t="s">
        <v>349</v>
      </c>
      <c r="E1446" s="23" t="s">
        <v>1</v>
      </c>
      <c r="F1446" s="23" t="s">
        <v>22</v>
      </c>
      <c r="G1446" s="23" t="s">
        <v>975</v>
      </c>
      <c r="H1446" s="2" t="s">
        <v>7731</v>
      </c>
      <c r="I1446" s="23" t="s">
        <v>7412</v>
      </c>
      <c r="J1446" s="23"/>
      <c r="K1446" s="23" t="s">
        <v>9712</v>
      </c>
      <c r="L1446" s="23"/>
      <c r="M1446" s="23">
        <f>YEAR(Tabla2[[#This Row],[Fecha de creación]])</f>
        <v>2020</v>
      </c>
      <c r="N1446" s="23">
        <f>MONTH(Tabla2[[#This Row],[Fecha de creación]])</f>
        <v>11</v>
      </c>
    </row>
    <row r="1447" spans="1:14" ht="15" customHeight="1" x14ac:dyDescent="0.25">
      <c r="A1447" s="26">
        <v>44141.466631944444</v>
      </c>
      <c r="B1447" s="23" t="s">
        <v>0</v>
      </c>
      <c r="C1447" s="23" t="s">
        <v>2808</v>
      </c>
      <c r="D1447" s="23" t="s">
        <v>1001</v>
      </c>
      <c r="E1447" s="23" t="s">
        <v>1</v>
      </c>
      <c r="F1447" s="23" t="s">
        <v>7</v>
      </c>
      <c r="G1447" s="23" t="s">
        <v>975</v>
      </c>
      <c r="H1447" s="2" t="s">
        <v>7736</v>
      </c>
      <c r="I1447" s="23" t="s">
        <v>43</v>
      </c>
      <c r="J1447" s="23"/>
      <c r="K1447" s="23" t="s">
        <v>9712</v>
      </c>
      <c r="L1447" s="23"/>
      <c r="M1447" s="23">
        <f>YEAR(Tabla2[[#This Row],[Fecha de creación]])</f>
        <v>2020</v>
      </c>
      <c r="N1447" s="23">
        <f>MONTH(Tabla2[[#This Row],[Fecha de creación]])</f>
        <v>11</v>
      </c>
    </row>
    <row r="1448" spans="1:14" ht="15" customHeight="1" x14ac:dyDescent="0.25">
      <c r="A1448" s="26">
        <v>44141.46670138889</v>
      </c>
      <c r="B1448" s="23" t="s">
        <v>0</v>
      </c>
      <c r="C1448" s="23" t="s">
        <v>2809</v>
      </c>
      <c r="D1448" s="23" t="s">
        <v>49</v>
      </c>
      <c r="E1448" s="23" t="s">
        <v>1</v>
      </c>
      <c r="F1448" s="23" t="s">
        <v>22</v>
      </c>
      <c r="G1448" s="23" t="s">
        <v>975</v>
      </c>
      <c r="H1448" s="2" t="s">
        <v>7745</v>
      </c>
      <c r="I1448" s="23" t="s">
        <v>7412</v>
      </c>
      <c r="J1448" s="23"/>
      <c r="K1448" s="23" t="s">
        <v>9712</v>
      </c>
      <c r="L1448" s="23"/>
      <c r="M1448" s="23">
        <f>YEAR(Tabla2[[#This Row],[Fecha de creación]])</f>
        <v>2020</v>
      </c>
      <c r="N1448" s="23">
        <f>MONTH(Tabla2[[#This Row],[Fecha de creación]])</f>
        <v>11</v>
      </c>
    </row>
    <row r="1449" spans="1:14" ht="15" customHeight="1" x14ac:dyDescent="0.25">
      <c r="A1449" s="26">
        <v>44141.471435185187</v>
      </c>
      <c r="B1449" s="23" t="s">
        <v>100</v>
      </c>
      <c r="C1449" s="23" t="s">
        <v>2810</v>
      </c>
      <c r="D1449" s="23" t="s">
        <v>1030</v>
      </c>
      <c r="E1449" s="23" t="s">
        <v>1</v>
      </c>
      <c r="F1449" s="23" t="s">
        <v>2</v>
      </c>
      <c r="G1449" s="23" t="s">
        <v>1551</v>
      </c>
      <c r="H1449" s="2" t="s">
        <v>7741</v>
      </c>
      <c r="I1449" s="23" t="s">
        <v>2722</v>
      </c>
      <c r="J1449" s="23"/>
      <c r="K1449" s="23" t="s">
        <v>9712</v>
      </c>
      <c r="L1449" s="23"/>
      <c r="M1449" s="23">
        <f>YEAR(Tabla2[[#This Row],[Fecha de creación]])</f>
        <v>2020</v>
      </c>
      <c r="N1449" s="23">
        <f>MONTH(Tabla2[[#This Row],[Fecha de creación]])</f>
        <v>11</v>
      </c>
    </row>
    <row r="1450" spans="1:14" ht="15" customHeight="1" x14ac:dyDescent="0.25">
      <c r="A1450" s="26">
        <v>44141.481539351851</v>
      </c>
      <c r="B1450" s="23" t="s">
        <v>100</v>
      </c>
      <c r="C1450" s="23" t="s">
        <v>255</v>
      </c>
      <c r="D1450" s="23" t="s">
        <v>6</v>
      </c>
      <c r="E1450" s="23" t="s">
        <v>1</v>
      </c>
      <c r="F1450" s="23" t="s">
        <v>7</v>
      </c>
      <c r="G1450" s="23" t="s">
        <v>3</v>
      </c>
      <c r="H1450" s="2" t="s">
        <v>7722</v>
      </c>
      <c r="I1450" s="23" t="s">
        <v>7575</v>
      </c>
      <c r="J1450" s="23"/>
      <c r="K1450" s="23" t="s">
        <v>9712</v>
      </c>
      <c r="L1450" s="23"/>
      <c r="M1450" s="23">
        <f>YEAR(Tabla2[[#This Row],[Fecha de creación]])</f>
        <v>2020</v>
      </c>
      <c r="N1450" s="23">
        <f>MONTH(Tabla2[[#This Row],[Fecha de creación]])</f>
        <v>11</v>
      </c>
    </row>
    <row r="1451" spans="1:14" ht="15" customHeight="1" x14ac:dyDescent="0.25">
      <c r="A1451" s="26">
        <v>44141.486215277779</v>
      </c>
      <c r="B1451" s="23" t="s">
        <v>0</v>
      </c>
      <c r="C1451" s="23" t="s">
        <v>2811</v>
      </c>
      <c r="D1451" s="23" t="s">
        <v>152</v>
      </c>
      <c r="E1451" s="23" t="s">
        <v>1</v>
      </c>
      <c r="F1451" s="23" t="s">
        <v>7</v>
      </c>
      <c r="G1451" s="23" t="s">
        <v>975</v>
      </c>
      <c r="H1451" s="2" t="s">
        <v>7731</v>
      </c>
      <c r="I1451" s="23" t="s">
        <v>43</v>
      </c>
      <c r="J1451" s="23"/>
      <c r="K1451" s="23" t="s">
        <v>9712</v>
      </c>
      <c r="L1451" s="23"/>
      <c r="M1451" s="23">
        <f>YEAR(Tabla2[[#This Row],[Fecha de creación]])</f>
        <v>2020</v>
      </c>
      <c r="N1451" s="23">
        <f>MONTH(Tabla2[[#This Row],[Fecha de creación]])</f>
        <v>11</v>
      </c>
    </row>
    <row r="1452" spans="1:14" ht="15" customHeight="1" x14ac:dyDescent="0.25">
      <c r="A1452" s="26">
        <v>44141.487662037034</v>
      </c>
      <c r="B1452" s="23" t="s">
        <v>0</v>
      </c>
      <c r="C1452" s="23" t="s">
        <v>2812</v>
      </c>
      <c r="D1452" s="23" t="s">
        <v>713</v>
      </c>
      <c r="E1452" s="23" t="s">
        <v>1</v>
      </c>
      <c r="F1452" s="23" t="s">
        <v>22</v>
      </c>
      <c r="G1452" s="23" t="s">
        <v>975</v>
      </c>
      <c r="H1452" s="2" t="s">
        <v>7737</v>
      </c>
      <c r="I1452" s="23" t="s">
        <v>7412</v>
      </c>
      <c r="J1452" s="23"/>
      <c r="K1452" s="23" t="s">
        <v>9712</v>
      </c>
      <c r="L1452" s="23"/>
      <c r="M1452" s="23">
        <f>YEAR(Tabla2[[#This Row],[Fecha de creación]])</f>
        <v>2020</v>
      </c>
      <c r="N1452" s="23">
        <f>MONTH(Tabla2[[#This Row],[Fecha de creación]])</f>
        <v>11</v>
      </c>
    </row>
    <row r="1453" spans="1:14" ht="15" customHeight="1" x14ac:dyDescent="0.25">
      <c r="A1453" s="26">
        <v>44141.488541666666</v>
      </c>
      <c r="B1453" s="23" t="s">
        <v>0</v>
      </c>
      <c r="C1453" s="23" t="s">
        <v>256</v>
      </c>
      <c r="D1453" s="23" t="s">
        <v>131</v>
      </c>
      <c r="E1453" s="23" t="s">
        <v>1</v>
      </c>
      <c r="F1453" s="23" t="s">
        <v>7</v>
      </c>
      <c r="G1453" s="23" t="s">
        <v>3</v>
      </c>
      <c r="H1453" s="2" t="s">
        <v>7728</v>
      </c>
      <c r="I1453" s="23" t="s">
        <v>43</v>
      </c>
      <c r="J1453" s="23"/>
      <c r="K1453" s="23" t="s">
        <v>9712</v>
      </c>
      <c r="L1453" s="23"/>
      <c r="M1453" s="23">
        <f>YEAR(Tabla2[[#This Row],[Fecha de creación]])</f>
        <v>2020</v>
      </c>
      <c r="N1453" s="23">
        <f>MONTH(Tabla2[[#This Row],[Fecha de creación]])</f>
        <v>11</v>
      </c>
    </row>
    <row r="1454" spans="1:14" ht="15" customHeight="1" x14ac:dyDescent="0.25">
      <c r="A1454" s="26">
        <v>44141.495451388888</v>
      </c>
      <c r="B1454" s="23" t="s">
        <v>100</v>
      </c>
      <c r="C1454" s="23" t="s">
        <v>257</v>
      </c>
      <c r="D1454" s="23" t="s">
        <v>6</v>
      </c>
      <c r="E1454" s="23" t="s">
        <v>1</v>
      </c>
      <c r="F1454" s="23" t="s">
        <v>7</v>
      </c>
      <c r="G1454" s="23" t="s">
        <v>3</v>
      </c>
      <c r="H1454" s="2" t="s">
        <v>7722</v>
      </c>
      <c r="I1454" s="23" t="s">
        <v>7575</v>
      </c>
      <c r="J1454" s="23"/>
      <c r="K1454" s="23" t="s">
        <v>9712</v>
      </c>
      <c r="L1454" s="23"/>
      <c r="M1454" s="23">
        <f>YEAR(Tabla2[[#This Row],[Fecha de creación]])</f>
        <v>2020</v>
      </c>
      <c r="N1454" s="23">
        <f>MONTH(Tabla2[[#This Row],[Fecha de creación]])</f>
        <v>11</v>
      </c>
    </row>
    <row r="1455" spans="1:14" ht="15" customHeight="1" x14ac:dyDescent="0.25">
      <c r="A1455" s="26">
        <v>44141.501134259262</v>
      </c>
      <c r="B1455" s="23" t="s">
        <v>0</v>
      </c>
      <c r="C1455" s="23" t="s">
        <v>2813</v>
      </c>
      <c r="D1455" s="23" t="s">
        <v>2814</v>
      </c>
      <c r="E1455" s="23" t="s">
        <v>1</v>
      </c>
      <c r="F1455" s="23" t="s">
        <v>22</v>
      </c>
      <c r="G1455" s="23" t="s">
        <v>975</v>
      </c>
      <c r="H1455" s="2" t="s">
        <v>7722</v>
      </c>
      <c r="I1455" s="23" t="s">
        <v>7412</v>
      </c>
      <c r="J1455" s="23"/>
      <c r="K1455" s="23" t="s">
        <v>9712</v>
      </c>
      <c r="L1455" s="23"/>
      <c r="M1455" s="23">
        <f>YEAR(Tabla2[[#This Row],[Fecha de creación]])</f>
        <v>2020</v>
      </c>
      <c r="N1455" s="23">
        <f>MONTH(Tabla2[[#This Row],[Fecha de creación]])</f>
        <v>11</v>
      </c>
    </row>
    <row r="1456" spans="1:14" ht="15" customHeight="1" x14ac:dyDescent="0.25">
      <c r="A1456" s="26">
        <v>44141.518645833334</v>
      </c>
      <c r="B1456" s="23" t="s">
        <v>0</v>
      </c>
      <c r="C1456" s="23" t="s">
        <v>2815</v>
      </c>
      <c r="D1456" s="23" t="s">
        <v>215</v>
      </c>
      <c r="E1456" s="23" t="s">
        <v>1</v>
      </c>
      <c r="F1456" s="23" t="s">
        <v>7</v>
      </c>
      <c r="G1456" s="23" t="s">
        <v>975</v>
      </c>
      <c r="H1456" s="2" t="s">
        <v>7751</v>
      </c>
      <c r="I1456" s="23" t="s">
        <v>43</v>
      </c>
      <c r="J1456" s="23"/>
      <c r="K1456" s="23" t="s">
        <v>9712</v>
      </c>
      <c r="L1456" s="23"/>
      <c r="M1456" s="23">
        <f>YEAR(Tabla2[[#This Row],[Fecha de creación]])</f>
        <v>2020</v>
      </c>
      <c r="N1456" s="23">
        <f>MONTH(Tabla2[[#This Row],[Fecha de creación]])</f>
        <v>11</v>
      </c>
    </row>
    <row r="1457" spans="1:14" ht="15" customHeight="1" x14ac:dyDescent="0.25">
      <c r="A1457" s="26">
        <v>44141.521932870368</v>
      </c>
      <c r="B1457" s="23" t="s">
        <v>0</v>
      </c>
      <c r="C1457" s="23" t="s">
        <v>2816</v>
      </c>
      <c r="D1457" s="23" t="s">
        <v>308</v>
      </c>
      <c r="E1457" s="23" t="s">
        <v>1</v>
      </c>
      <c r="F1457" s="23" t="s">
        <v>7</v>
      </c>
      <c r="G1457" s="23" t="s">
        <v>975</v>
      </c>
      <c r="H1457" s="2" t="s">
        <v>7731</v>
      </c>
      <c r="I1457" s="23" t="s">
        <v>43</v>
      </c>
      <c r="J1457" s="23"/>
      <c r="K1457" s="23" t="s">
        <v>9712</v>
      </c>
      <c r="L1457" s="23"/>
      <c r="M1457" s="23">
        <f>YEAR(Tabla2[[#This Row],[Fecha de creación]])</f>
        <v>2020</v>
      </c>
      <c r="N1457" s="23">
        <f>MONTH(Tabla2[[#This Row],[Fecha de creación]])</f>
        <v>11</v>
      </c>
    </row>
    <row r="1458" spans="1:14" ht="15" customHeight="1" x14ac:dyDescent="0.25">
      <c r="A1458" s="26">
        <v>44141.669687499998</v>
      </c>
      <c r="B1458" s="23" t="s">
        <v>0</v>
      </c>
      <c r="C1458" s="23" t="s">
        <v>2817</v>
      </c>
      <c r="D1458" s="23" t="s">
        <v>49</v>
      </c>
      <c r="E1458" s="23" t="s">
        <v>1</v>
      </c>
      <c r="F1458" s="23" t="s">
        <v>7</v>
      </c>
      <c r="G1458" s="23" t="s">
        <v>975</v>
      </c>
      <c r="H1458" s="2" t="s">
        <v>7745</v>
      </c>
      <c r="I1458" s="23" t="s">
        <v>43</v>
      </c>
      <c r="J1458" s="23"/>
      <c r="K1458" s="23" t="s">
        <v>9712</v>
      </c>
      <c r="L1458" s="23"/>
      <c r="M1458" s="23">
        <f>YEAR(Tabla2[[#This Row],[Fecha de creación]])</f>
        <v>2020</v>
      </c>
      <c r="N1458" s="23">
        <f>MONTH(Tabla2[[#This Row],[Fecha de creación]])</f>
        <v>11</v>
      </c>
    </row>
    <row r="1459" spans="1:14" ht="15" customHeight="1" x14ac:dyDescent="0.25">
      <c r="A1459" s="26">
        <v>44141.68377314815</v>
      </c>
      <c r="B1459" s="23" t="s">
        <v>189</v>
      </c>
      <c r="C1459" s="23" t="s">
        <v>2818</v>
      </c>
      <c r="D1459" s="23" t="s">
        <v>131</v>
      </c>
      <c r="E1459" s="23" t="s">
        <v>1</v>
      </c>
      <c r="F1459" s="23" t="s">
        <v>7</v>
      </c>
      <c r="G1459" s="23" t="s">
        <v>975</v>
      </c>
      <c r="H1459" s="2" t="s">
        <v>7728</v>
      </c>
      <c r="I1459" s="23" t="s">
        <v>1945</v>
      </c>
      <c r="J1459" s="23"/>
      <c r="K1459" s="23" t="s">
        <v>9712</v>
      </c>
      <c r="L1459" s="23"/>
      <c r="M1459" s="23">
        <f>YEAR(Tabla2[[#This Row],[Fecha de creación]])</f>
        <v>2020</v>
      </c>
      <c r="N1459" s="23">
        <f>MONTH(Tabla2[[#This Row],[Fecha de creación]])</f>
        <v>11</v>
      </c>
    </row>
    <row r="1460" spans="1:14" ht="15" customHeight="1" x14ac:dyDescent="0.25">
      <c r="A1460" s="26">
        <v>44141.695636574077</v>
      </c>
      <c r="B1460" s="23" t="s">
        <v>56</v>
      </c>
      <c r="C1460" s="23" t="s">
        <v>2819</v>
      </c>
      <c r="D1460" s="23" t="s">
        <v>6</v>
      </c>
      <c r="E1460" s="23" t="s">
        <v>1</v>
      </c>
      <c r="F1460" s="23" t="s">
        <v>7</v>
      </c>
      <c r="G1460" s="23" t="s">
        <v>975</v>
      </c>
      <c r="H1460" s="2" t="s">
        <v>7722</v>
      </c>
      <c r="I1460" s="23" t="s">
        <v>1963</v>
      </c>
      <c r="J1460" s="23"/>
      <c r="K1460" s="23" t="s">
        <v>9712</v>
      </c>
      <c r="L1460" s="23"/>
      <c r="M1460" s="23">
        <f>YEAR(Tabla2[[#This Row],[Fecha de creación]])</f>
        <v>2020</v>
      </c>
      <c r="N1460" s="23">
        <f>MONTH(Tabla2[[#This Row],[Fecha de creación]])</f>
        <v>11</v>
      </c>
    </row>
    <row r="1461" spans="1:14" ht="15" customHeight="1" x14ac:dyDescent="0.25">
      <c r="A1461" s="26">
        <v>44141.724965277775</v>
      </c>
      <c r="B1461" s="23" t="s">
        <v>56</v>
      </c>
      <c r="C1461" s="23" t="s">
        <v>2820</v>
      </c>
      <c r="D1461" s="23" t="s">
        <v>133</v>
      </c>
      <c r="E1461" s="23" t="s">
        <v>1</v>
      </c>
      <c r="F1461" s="23" t="s">
        <v>7</v>
      </c>
      <c r="G1461" s="23" t="s">
        <v>975</v>
      </c>
      <c r="H1461" s="2" t="s">
        <v>7748</v>
      </c>
      <c r="I1461" s="23" t="s">
        <v>1963</v>
      </c>
      <c r="J1461" s="23"/>
      <c r="K1461" s="23" t="s">
        <v>9712</v>
      </c>
      <c r="L1461" s="23"/>
      <c r="M1461" s="23">
        <f>YEAR(Tabla2[[#This Row],[Fecha de creación]])</f>
        <v>2020</v>
      </c>
      <c r="N1461" s="23">
        <f>MONTH(Tabla2[[#This Row],[Fecha de creación]])</f>
        <v>11</v>
      </c>
    </row>
    <row r="1462" spans="1:14" ht="15" customHeight="1" x14ac:dyDescent="0.25">
      <c r="A1462" s="26">
        <v>44141.790011574078</v>
      </c>
      <c r="B1462" s="23" t="s">
        <v>0</v>
      </c>
      <c r="C1462" s="23" t="s">
        <v>2821</v>
      </c>
      <c r="D1462" s="23" t="s">
        <v>49</v>
      </c>
      <c r="E1462" s="23" t="s">
        <v>1</v>
      </c>
      <c r="F1462" s="23" t="s">
        <v>22</v>
      </c>
      <c r="G1462" s="23" t="s">
        <v>975</v>
      </c>
      <c r="H1462" s="2" t="s">
        <v>7745</v>
      </c>
      <c r="I1462" s="23" t="s">
        <v>7412</v>
      </c>
      <c r="J1462" s="23"/>
      <c r="K1462" s="23" t="s">
        <v>9712</v>
      </c>
      <c r="L1462" s="23"/>
      <c r="M1462" s="23">
        <f>YEAR(Tabla2[[#This Row],[Fecha de creación]])</f>
        <v>2020</v>
      </c>
      <c r="N1462" s="23">
        <f>MONTH(Tabla2[[#This Row],[Fecha de creación]])</f>
        <v>11</v>
      </c>
    </row>
    <row r="1463" spans="1:14" ht="15" customHeight="1" x14ac:dyDescent="0.25">
      <c r="A1463" s="26">
        <v>44142.516134259262</v>
      </c>
      <c r="B1463" s="23" t="s">
        <v>56</v>
      </c>
      <c r="C1463" s="23" t="s">
        <v>2822</v>
      </c>
      <c r="D1463" s="23" t="s">
        <v>131</v>
      </c>
      <c r="E1463" s="23" t="s">
        <v>1</v>
      </c>
      <c r="F1463" s="23" t="s">
        <v>7</v>
      </c>
      <c r="G1463" s="23" t="s">
        <v>975</v>
      </c>
      <c r="H1463" s="2" t="s">
        <v>7728</v>
      </c>
      <c r="I1463" s="23" t="s">
        <v>1963</v>
      </c>
      <c r="J1463" s="23"/>
      <c r="K1463" s="23" t="s">
        <v>9712</v>
      </c>
      <c r="L1463" s="23"/>
      <c r="M1463" s="23">
        <f>YEAR(Tabla2[[#This Row],[Fecha de creación]])</f>
        <v>2020</v>
      </c>
      <c r="N1463" s="23">
        <f>MONTH(Tabla2[[#This Row],[Fecha de creación]])</f>
        <v>11</v>
      </c>
    </row>
    <row r="1464" spans="1:14" ht="15" customHeight="1" x14ac:dyDescent="0.25">
      <c r="A1464" s="26">
        <v>44142.5471875</v>
      </c>
      <c r="B1464" s="23" t="s">
        <v>19</v>
      </c>
      <c r="C1464" s="23" t="s">
        <v>2823</v>
      </c>
      <c r="D1464" s="23" t="s">
        <v>2824</v>
      </c>
      <c r="E1464" s="23" t="s">
        <v>1</v>
      </c>
      <c r="F1464" s="23" t="s">
        <v>7</v>
      </c>
      <c r="G1464" s="23" t="s">
        <v>975</v>
      </c>
      <c r="H1464" s="2" t="s">
        <v>7722</v>
      </c>
      <c r="I1464" s="23" t="s">
        <v>23</v>
      </c>
      <c r="J1464" s="23"/>
      <c r="K1464" s="23" t="s">
        <v>9712</v>
      </c>
      <c r="L1464" s="23"/>
      <c r="M1464" s="23">
        <f>YEAR(Tabla2[[#This Row],[Fecha de creación]])</f>
        <v>2020</v>
      </c>
      <c r="N1464" s="23">
        <f>MONTH(Tabla2[[#This Row],[Fecha de creación]])</f>
        <v>11</v>
      </c>
    </row>
    <row r="1465" spans="1:14" ht="15" customHeight="1" x14ac:dyDescent="0.25">
      <c r="A1465" s="26">
        <v>44142.55263888889</v>
      </c>
      <c r="B1465" s="23" t="s">
        <v>19</v>
      </c>
      <c r="C1465" s="23" t="s">
        <v>2825</v>
      </c>
      <c r="D1465" s="23" t="s">
        <v>2826</v>
      </c>
      <c r="E1465" s="23" t="s">
        <v>1</v>
      </c>
      <c r="F1465" s="23" t="s">
        <v>7</v>
      </c>
      <c r="G1465" s="23" t="s">
        <v>975</v>
      </c>
      <c r="H1465" s="2" t="s">
        <v>7722</v>
      </c>
      <c r="I1465" s="23" t="s">
        <v>23</v>
      </c>
      <c r="J1465" s="23"/>
      <c r="K1465" s="23" t="s">
        <v>9712</v>
      </c>
      <c r="L1465" s="23"/>
      <c r="M1465" s="23">
        <f>YEAR(Tabla2[[#This Row],[Fecha de creación]])</f>
        <v>2020</v>
      </c>
      <c r="N1465" s="23">
        <f>MONTH(Tabla2[[#This Row],[Fecha de creación]])</f>
        <v>11</v>
      </c>
    </row>
    <row r="1466" spans="1:14" ht="15" customHeight="1" x14ac:dyDescent="0.25">
      <c r="A1466" s="26">
        <v>44142.708321759259</v>
      </c>
      <c r="B1466" s="23" t="s">
        <v>189</v>
      </c>
      <c r="C1466" s="23" t="s">
        <v>2827</v>
      </c>
      <c r="D1466" s="23" t="s">
        <v>910</v>
      </c>
      <c r="E1466" s="23" t="s">
        <v>1</v>
      </c>
      <c r="F1466" s="23" t="s">
        <v>7</v>
      </c>
      <c r="G1466" s="23" t="s">
        <v>975</v>
      </c>
      <c r="H1466" s="2" t="s">
        <v>7731</v>
      </c>
      <c r="I1466" s="23" t="s">
        <v>7762</v>
      </c>
      <c r="J1466" s="23"/>
      <c r="K1466" s="23" t="s">
        <v>9712</v>
      </c>
      <c r="L1466" s="23"/>
      <c r="M1466" s="23">
        <f>YEAR(Tabla2[[#This Row],[Fecha de creación]])</f>
        <v>2020</v>
      </c>
      <c r="N1466" s="23">
        <f>MONTH(Tabla2[[#This Row],[Fecha de creación]])</f>
        <v>11</v>
      </c>
    </row>
    <row r="1467" spans="1:14" ht="15" customHeight="1" x14ac:dyDescent="0.25">
      <c r="A1467" s="26">
        <v>44142.711180555554</v>
      </c>
      <c r="B1467" s="23" t="s">
        <v>189</v>
      </c>
      <c r="C1467" s="23" t="s">
        <v>2828</v>
      </c>
      <c r="D1467" s="23" t="s">
        <v>2829</v>
      </c>
      <c r="E1467" s="23" t="s">
        <v>1</v>
      </c>
      <c r="F1467" s="23" t="s">
        <v>7</v>
      </c>
      <c r="G1467" s="23" t="s">
        <v>975</v>
      </c>
      <c r="H1467" s="2" t="s">
        <v>7752</v>
      </c>
      <c r="I1467" s="23" t="s">
        <v>7762</v>
      </c>
      <c r="J1467" s="23"/>
      <c r="K1467" s="23" t="s">
        <v>9712</v>
      </c>
      <c r="L1467" s="23"/>
      <c r="M1467" s="23">
        <f>YEAR(Tabla2[[#This Row],[Fecha de creación]])</f>
        <v>2020</v>
      </c>
      <c r="N1467" s="23">
        <f>MONTH(Tabla2[[#This Row],[Fecha de creación]])</f>
        <v>11</v>
      </c>
    </row>
    <row r="1468" spans="1:14" ht="15" customHeight="1" x14ac:dyDescent="0.25">
      <c r="A1468" s="26">
        <v>44142.713900462964</v>
      </c>
      <c r="B1468" s="23" t="s">
        <v>0</v>
      </c>
      <c r="C1468" s="23" t="s">
        <v>2830</v>
      </c>
      <c r="D1468" s="23" t="s">
        <v>49</v>
      </c>
      <c r="E1468" s="23" t="s">
        <v>1</v>
      </c>
      <c r="F1468" s="23" t="s">
        <v>22</v>
      </c>
      <c r="G1468" s="23" t="s">
        <v>975</v>
      </c>
      <c r="H1468" s="2" t="s">
        <v>7745</v>
      </c>
      <c r="I1468" s="23" t="s">
        <v>7412</v>
      </c>
      <c r="J1468" s="23"/>
      <c r="K1468" s="23" t="s">
        <v>9712</v>
      </c>
      <c r="L1468" s="23"/>
      <c r="M1468" s="23">
        <f>YEAR(Tabla2[[#This Row],[Fecha de creación]])</f>
        <v>2020</v>
      </c>
      <c r="N1468" s="23">
        <f>MONTH(Tabla2[[#This Row],[Fecha de creación]])</f>
        <v>11</v>
      </c>
    </row>
    <row r="1469" spans="1:14" ht="15" customHeight="1" x14ac:dyDescent="0.25">
      <c r="A1469" s="26">
        <v>44142.719988425924</v>
      </c>
      <c r="B1469" s="23" t="s">
        <v>56</v>
      </c>
      <c r="C1469" s="23" t="s">
        <v>2831</v>
      </c>
      <c r="D1469" s="23" t="s">
        <v>2832</v>
      </c>
      <c r="E1469" s="23" t="s">
        <v>1</v>
      </c>
      <c r="F1469" s="23" t="s">
        <v>22</v>
      </c>
      <c r="G1469" s="23" t="s">
        <v>975</v>
      </c>
      <c r="H1469" s="2" t="s">
        <v>7734</v>
      </c>
      <c r="I1469" s="23" t="s">
        <v>7763</v>
      </c>
      <c r="J1469" s="23"/>
      <c r="K1469" s="23" t="s">
        <v>9712</v>
      </c>
      <c r="L1469" s="23"/>
      <c r="M1469" s="23">
        <f>YEAR(Tabla2[[#This Row],[Fecha de creación]])</f>
        <v>2020</v>
      </c>
      <c r="N1469" s="23">
        <f>MONTH(Tabla2[[#This Row],[Fecha de creación]])</f>
        <v>11</v>
      </c>
    </row>
    <row r="1470" spans="1:14" ht="15" customHeight="1" x14ac:dyDescent="0.25">
      <c r="A1470" s="26">
        <v>44142.723796296297</v>
      </c>
      <c r="B1470" s="23" t="s">
        <v>0</v>
      </c>
      <c r="C1470" s="23" t="s">
        <v>2833</v>
      </c>
      <c r="D1470" s="23" t="s">
        <v>49</v>
      </c>
      <c r="E1470" s="23" t="s">
        <v>1</v>
      </c>
      <c r="F1470" s="23" t="s">
        <v>22</v>
      </c>
      <c r="G1470" s="23" t="s">
        <v>975</v>
      </c>
      <c r="H1470" s="2" t="s">
        <v>7745</v>
      </c>
      <c r="I1470" s="23" t="s">
        <v>7412</v>
      </c>
      <c r="J1470" s="23"/>
      <c r="K1470" s="23" t="s">
        <v>9712</v>
      </c>
      <c r="L1470" s="23"/>
      <c r="M1470" s="23">
        <f>YEAR(Tabla2[[#This Row],[Fecha de creación]])</f>
        <v>2020</v>
      </c>
      <c r="N1470" s="23">
        <f>MONTH(Tabla2[[#This Row],[Fecha de creación]])</f>
        <v>11</v>
      </c>
    </row>
    <row r="1471" spans="1:14" ht="15" customHeight="1" x14ac:dyDescent="0.25">
      <c r="A1471" s="26">
        <v>44142.727164351854</v>
      </c>
      <c r="B1471" s="23" t="s">
        <v>0</v>
      </c>
      <c r="C1471" s="23" t="s">
        <v>2834</v>
      </c>
      <c r="D1471" s="23" t="s">
        <v>49</v>
      </c>
      <c r="E1471" s="23" t="s">
        <v>1</v>
      </c>
      <c r="F1471" s="23" t="s">
        <v>22</v>
      </c>
      <c r="G1471" s="23" t="s">
        <v>975</v>
      </c>
      <c r="H1471" s="2" t="s">
        <v>7745</v>
      </c>
      <c r="I1471" s="23" t="s">
        <v>7412</v>
      </c>
      <c r="J1471" s="23"/>
      <c r="K1471" s="23" t="s">
        <v>9712</v>
      </c>
      <c r="L1471" s="23"/>
      <c r="M1471" s="23">
        <f>YEAR(Tabla2[[#This Row],[Fecha de creación]])</f>
        <v>2020</v>
      </c>
      <c r="N1471" s="23">
        <f>MONTH(Tabla2[[#This Row],[Fecha de creación]])</f>
        <v>11</v>
      </c>
    </row>
    <row r="1472" spans="1:14" ht="15" customHeight="1" x14ac:dyDescent="0.25">
      <c r="A1472" s="26">
        <v>44142.729953703703</v>
      </c>
      <c r="B1472" s="23" t="s">
        <v>0</v>
      </c>
      <c r="C1472" s="23" t="s">
        <v>258</v>
      </c>
      <c r="D1472" s="23" t="s">
        <v>6</v>
      </c>
      <c r="E1472" s="23" t="s">
        <v>1</v>
      </c>
      <c r="F1472" s="23" t="s">
        <v>7</v>
      </c>
      <c r="G1472" s="23" t="s">
        <v>3</v>
      </c>
      <c r="H1472" s="2" t="s">
        <v>7722</v>
      </c>
      <c r="I1472" s="23" t="s">
        <v>7412</v>
      </c>
      <c r="J1472" s="23"/>
      <c r="K1472" s="23" t="s">
        <v>9712</v>
      </c>
      <c r="L1472" s="23"/>
      <c r="M1472" s="23">
        <f>YEAR(Tabla2[[#This Row],[Fecha de creación]])</f>
        <v>2020</v>
      </c>
      <c r="N1472" s="23">
        <f>MONTH(Tabla2[[#This Row],[Fecha de creación]])</f>
        <v>11</v>
      </c>
    </row>
    <row r="1473" spans="1:14" ht="15" customHeight="1" x14ac:dyDescent="0.25">
      <c r="A1473" s="26">
        <v>44142.73914351852</v>
      </c>
      <c r="B1473" s="23" t="s">
        <v>0</v>
      </c>
      <c r="C1473" s="23" t="s">
        <v>2835</v>
      </c>
      <c r="D1473" s="23" t="s">
        <v>713</v>
      </c>
      <c r="E1473" s="23" t="s">
        <v>1</v>
      </c>
      <c r="F1473" s="23" t="s">
        <v>22</v>
      </c>
      <c r="G1473" s="23" t="s">
        <v>975</v>
      </c>
      <c r="H1473" s="2" t="s">
        <v>7737</v>
      </c>
      <c r="I1473" s="23" t="s">
        <v>7412</v>
      </c>
      <c r="J1473" s="23"/>
      <c r="K1473" s="23" t="s">
        <v>9712</v>
      </c>
      <c r="L1473" s="23"/>
      <c r="M1473" s="23">
        <f>YEAR(Tabla2[[#This Row],[Fecha de creación]])</f>
        <v>2020</v>
      </c>
      <c r="N1473" s="23">
        <f>MONTH(Tabla2[[#This Row],[Fecha de creación]])</f>
        <v>11</v>
      </c>
    </row>
    <row r="1474" spans="1:14" ht="15" customHeight="1" x14ac:dyDescent="0.25">
      <c r="A1474" s="26">
        <v>44142.744780092595</v>
      </c>
      <c r="B1474" s="23" t="s">
        <v>0</v>
      </c>
      <c r="C1474" s="23" t="s">
        <v>2836</v>
      </c>
      <c r="D1474" s="23" t="s">
        <v>49</v>
      </c>
      <c r="E1474" s="23" t="s">
        <v>1</v>
      </c>
      <c r="F1474" s="23" t="s">
        <v>22</v>
      </c>
      <c r="G1474" s="23" t="s">
        <v>975</v>
      </c>
      <c r="H1474" s="2" t="s">
        <v>7745</v>
      </c>
      <c r="I1474" s="23" t="s">
        <v>7412</v>
      </c>
      <c r="J1474" s="23"/>
      <c r="K1474" s="23" t="s">
        <v>9712</v>
      </c>
      <c r="L1474" s="23"/>
      <c r="M1474" s="23">
        <f>YEAR(Tabla2[[#This Row],[Fecha de creación]])</f>
        <v>2020</v>
      </c>
      <c r="N1474" s="23">
        <f>MONTH(Tabla2[[#This Row],[Fecha de creación]])</f>
        <v>11</v>
      </c>
    </row>
    <row r="1475" spans="1:14" ht="15" customHeight="1" x14ac:dyDescent="0.25">
      <c r="A1475" s="26">
        <v>44142.75</v>
      </c>
      <c r="B1475" s="23" t="s">
        <v>100</v>
      </c>
      <c r="C1475" s="23" t="s">
        <v>2837</v>
      </c>
      <c r="D1475" s="23" t="s">
        <v>6</v>
      </c>
      <c r="E1475" s="23" t="s">
        <v>1</v>
      </c>
      <c r="F1475" s="23" t="s">
        <v>22</v>
      </c>
      <c r="G1475" s="23" t="s">
        <v>975</v>
      </c>
      <c r="H1475" s="2" t="s">
        <v>7722</v>
      </c>
      <c r="I1475" s="23" t="s">
        <v>7575</v>
      </c>
      <c r="J1475" s="23"/>
      <c r="K1475" s="23" t="s">
        <v>9712</v>
      </c>
      <c r="L1475" s="23"/>
      <c r="M1475" s="23">
        <f>YEAR(Tabla2[[#This Row],[Fecha de creación]])</f>
        <v>2020</v>
      </c>
      <c r="N1475" s="23">
        <f>MONTH(Tabla2[[#This Row],[Fecha de creación]])</f>
        <v>11</v>
      </c>
    </row>
    <row r="1476" spans="1:14" ht="15" customHeight="1" x14ac:dyDescent="0.25">
      <c r="A1476" s="26">
        <v>44142.752905092595</v>
      </c>
      <c r="B1476" s="23" t="s">
        <v>100</v>
      </c>
      <c r="C1476" s="23" t="s">
        <v>2838</v>
      </c>
      <c r="D1476" s="23" t="s">
        <v>49</v>
      </c>
      <c r="E1476" s="23" t="s">
        <v>1</v>
      </c>
      <c r="F1476" s="23" t="s">
        <v>22</v>
      </c>
      <c r="G1476" s="23" t="s">
        <v>975</v>
      </c>
      <c r="H1476" s="2" t="s">
        <v>7745</v>
      </c>
      <c r="I1476" s="23" t="s">
        <v>7575</v>
      </c>
      <c r="J1476" s="23"/>
      <c r="K1476" s="23" t="s">
        <v>9712</v>
      </c>
      <c r="L1476" s="23"/>
      <c r="M1476" s="23">
        <f>YEAR(Tabla2[[#This Row],[Fecha de creación]])</f>
        <v>2020</v>
      </c>
      <c r="N1476" s="23">
        <f>MONTH(Tabla2[[#This Row],[Fecha de creación]])</f>
        <v>11</v>
      </c>
    </row>
    <row r="1477" spans="1:14" ht="15" customHeight="1" x14ac:dyDescent="0.25">
      <c r="A1477" s="26">
        <v>44143.539942129632</v>
      </c>
      <c r="B1477" s="23" t="s">
        <v>0</v>
      </c>
      <c r="C1477" s="23" t="s">
        <v>2839</v>
      </c>
      <c r="D1477" s="23" t="s">
        <v>1389</v>
      </c>
      <c r="E1477" s="23" t="s">
        <v>1</v>
      </c>
      <c r="F1477" s="23" t="s">
        <v>7</v>
      </c>
      <c r="G1477" s="23" t="s">
        <v>975</v>
      </c>
      <c r="H1477" s="2" t="s">
        <v>7729</v>
      </c>
      <c r="I1477" s="23" t="s">
        <v>4</v>
      </c>
      <c r="J1477" s="23"/>
      <c r="K1477" s="23" t="s">
        <v>9712</v>
      </c>
      <c r="L1477" s="23"/>
      <c r="M1477" s="23">
        <f>YEAR(Tabla2[[#This Row],[Fecha de creación]])</f>
        <v>2020</v>
      </c>
      <c r="N1477" s="23">
        <f>MONTH(Tabla2[[#This Row],[Fecha de creación]])</f>
        <v>11</v>
      </c>
    </row>
    <row r="1478" spans="1:14" ht="15" customHeight="1" x14ac:dyDescent="0.25">
      <c r="A1478" s="26">
        <v>44143.588923611111</v>
      </c>
      <c r="B1478" s="23" t="s">
        <v>0</v>
      </c>
      <c r="C1478" s="23" t="s">
        <v>2840</v>
      </c>
      <c r="D1478" s="23" t="s">
        <v>2841</v>
      </c>
      <c r="E1478" s="23" t="s">
        <v>1</v>
      </c>
      <c r="F1478" s="23" t="s">
        <v>7</v>
      </c>
      <c r="G1478" s="23" t="s">
        <v>975</v>
      </c>
      <c r="H1478" s="2" t="s">
        <v>7729</v>
      </c>
      <c r="I1478" s="23" t="s">
        <v>4</v>
      </c>
      <c r="J1478" s="23"/>
      <c r="K1478" s="23" t="s">
        <v>9712</v>
      </c>
      <c r="L1478" s="23"/>
      <c r="M1478" s="23">
        <f>YEAR(Tabla2[[#This Row],[Fecha de creación]])</f>
        <v>2020</v>
      </c>
      <c r="N1478" s="23">
        <f>MONTH(Tabla2[[#This Row],[Fecha de creación]])</f>
        <v>11</v>
      </c>
    </row>
    <row r="1479" spans="1:14" ht="15" customHeight="1" x14ac:dyDescent="0.25">
      <c r="A1479" s="26">
        <v>44143.591840277775</v>
      </c>
      <c r="B1479" s="23" t="s">
        <v>0</v>
      </c>
      <c r="C1479" s="23" t="s">
        <v>2842</v>
      </c>
      <c r="D1479" s="23" t="s">
        <v>49</v>
      </c>
      <c r="E1479" s="23" t="s">
        <v>1</v>
      </c>
      <c r="F1479" s="23" t="s">
        <v>7</v>
      </c>
      <c r="G1479" s="23" t="s">
        <v>975</v>
      </c>
      <c r="H1479" s="2" t="s">
        <v>7745</v>
      </c>
      <c r="I1479" s="23" t="s">
        <v>4</v>
      </c>
      <c r="J1479" s="23"/>
      <c r="K1479" s="23" t="s">
        <v>9712</v>
      </c>
      <c r="L1479" s="23"/>
      <c r="M1479" s="23">
        <f>YEAR(Tabla2[[#This Row],[Fecha de creación]])</f>
        <v>2020</v>
      </c>
      <c r="N1479" s="23">
        <f>MONTH(Tabla2[[#This Row],[Fecha de creación]])</f>
        <v>11</v>
      </c>
    </row>
    <row r="1480" spans="1:14" ht="15" customHeight="1" x14ac:dyDescent="0.25">
      <c r="A1480" s="26">
        <v>44143.597372685188</v>
      </c>
      <c r="B1480" s="23" t="s">
        <v>0</v>
      </c>
      <c r="C1480" s="23" t="s">
        <v>2843</v>
      </c>
      <c r="D1480" s="23" t="s">
        <v>2844</v>
      </c>
      <c r="E1480" s="23" t="s">
        <v>1</v>
      </c>
      <c r="F1480" s="23" t="s">
        <v>22</v>
      </c>
      <c r="G1480" s="23" t="s">
        <v>975</v>
      </c>
      <c r="H1480" s="2" t="s">
        <v>7737</v>
      </c>
      <c r="I1480" s="23" t="s">
        <v>4</v>
      </c>
      <c r="J1480" s="23"/>
      <c r="K1480" s="23" t="s">
        <v>9712</v>
      </c>
      <c r="L1480" s="23"/>
      <c r="M1480" s="23">
        <f>YEAR(Tabla2[[#This Row],[Fecha de creación]])</f>
        <v>2020</v>
      </c>
      <c r="N1480" s="23">
        <f>MONTH(Tabla2[[#This Row],[Fecha de creación]])</f>
        <v>11</v>
      </c>
    </row>
    <row r="1481" spans="1:14" ht="15" customHeight="1" x14ac:dyDescent="0.25">
      <c r="A1481" s="26">
        <v>44143.656527777777</v>
      </c>
      <c r="B1481" s="23" t="s">
        <v>0</v>
      </c>
      <c r="C1481" s="23" t="s">
        <v>2845</v>
      </c>
      <c r="D1481" s="23" t="s">
        <v>218</v>
      </c>
      <c r="E1481" s="23" t="s">
        <v>1</v>
      </c>
      <c r="F1481" s="23" t="s">
        <v>7</v>
      </c>
      <c r="G1481" s="23" t="s">
        <v>1551</v>
      </c>
      <c r="H1481" s="2" t="s">
        <v>7737</v>
      </c>
      <c r="I1481" s="23" t="s">
        <v>11</v>
      </c>
      <c r="J1481" s="23"/>
      <c r="K1481" s="23" t="s">
        <v>9712</v>
      </c>
      <c r="L1481" s="23"/>
      <c r="M1481" s="23">
        <f>YEAR(Tabla2[[#This Row],[Fecha de creación]])</f>
        <v>2020</v>
      </c>
      <c r="N1481" s="23">
        <f>MONTH(Tabla2[[#This Row],[Fecha de creación]])</f>
        <v>11</v>
      </c>
    </row>
    <row r="1482" spans="1:14" ht="15" customHeight="1" x14ac:dyDescent="0.25">
      <c r="A1482" s="26">
        <v>44144.416712962964</v>
      </c>
      <c r="B1482" s="23" t="s">
        <v>0</v>
      </c>
      <c r="C1482" s="23" t="s">
        <v>2846</v>
      </c>
      <c r="D1482" s="23" t="s">
        <v>275</v>
      </c>
      <c r="E1482" s="23" t="s">
        <v>1</v>
      </c>
      <c r="F1482" s="23" t="s">
        <v>7</v>
      </c>
      <c r="G1482" s="23" t="s">
        <v>975</v>
      </c>
      <c r="H1482" s="2" t="s">
        <v>7722</v>
      </c>
      <c r="I1482" s="23" t="s">
        <v>43</v>
      </c>
      <c r="J1482" s="23"/>
      <c r="K1482" s="23" t="s">
        <v>9712</v>
      </c>
      <c r="L1482" s="23"/>
      <c r="M1482" s="23">
        <f>YEAR(Tabla2[[#This Row],[Fecha de creación]])</f>
        <v>2020</v>
      </c>
      <c r="N1482" s="23">
        <f>MONTH(Tabla2[[#This Row],[Fecha de creación]])</f>
        <v>11</v>
      </c>
    </row>
    <row r="1483" spans="1:14" ht="15" customHeight="1" x14ac:dyDescent="0.25">
      <c r="A1483" s="26">
        <v>44144.42759259259</v>
      </c>
      <c r="B1483" s="23" t="s">
        <v>0</v>
      </c>
      <c r="C1483" s="23" t="s">
        <v>2847</v>
      </c>
      <c r="D1483" s="23" t="s">
        <v>49</v>
      </c>
      <c r="E1483" s="23" t="s">
        <v>1</v>
      </c>
      <c r="F1483" s="23" t="s">
        <v>7</v>
      </c>
      <c r="G1483" s="23" t="s">
        <v>975</v>
      </c>
      <c r="H1483" s="2" t="s">
        <v>7745</v>
      </c>
      <c r="I1483" s="23" t="s">
        <v>43</v>
      </c>
      <c r="J1483" s="23"/>
      <c r="K1483" s="23" t="s">
        <v>9712</v>
      </c>
      <c r="L1483" s="23"/>
      <c r="M1483" s="23">
        <f>YEAR(Tabla2[[#This Row],[Fecha de creación]])</f>
        <v>2020</v>
      </c>
      <c r="N1483" s="23">
        <f>MONTH(Tabla2[[#This Row],[Fecha de creación]])</f>
        <v>11</v>
      </c>
    </row>
    <row r="1484" spans="1:14" ht="15" customHeight="1" x14ac:dyDescent="0.25">
      <c r="A1484" s="26">
        <v>44144.438449074078</v>
      </c>
      <c r="B1484" s="23" t="s">
        <v>0</v>
      </c>
      <c r="C1484" s="23" t="s">
        <v>2848</v>
      </c>
      <c r="D1484" s="23" t="s">
        <v>2849</v>
      </c>
      <c r="E1484" s="23" t="s">
        <v>1</v>
      </c>
      <c r="F1484" s="23" t="s">
        <v>7</v>
      </c>
      <c r="G1484" s="23" t="s">
        <v>975</v>
      </c>
      <c r="H1484" s="2" t="s">
        <v>7758</v>
      </c>
      <c r="I1484" s="23" t="s">
        <v>43</v>
      </c>
      <c r="J1484" s="23"/>
      <c r="K1484" s="23" t="s">
        <v>9712</v>
      </c>
      <c r="L1484" s="23"/>
      <c r="M1484" s="23">
        <f>YEAR(Tabla2[[#This Row],[Fecha de creación]])</f>
        <v>2020</v>
      </c>
      <c r="N1484" s="23">
        <f>MONTH(Tabla2[[#This Row],[Fecha de creación]])</f>
        <v>11</v>
      </c>
    </row>
    <row r="1485" spans="1:14" ht="15" customHeight="1" x14ac:dyDescent="0.25">
      <c r="A1485" s="26">
        <v>44144.456759259258</v>
      </c>
      <c r="B1485" s="23" t="s">
        <v>0</v>
      </c>
      <c r="C1485" s="23" t="s">
        <v>2850</v>
      </c>
      <c r="D1485" s="23" t="s">
        <v>2851</v>
      </c>
      <c r="E1485" s="23" t="s">
        <v>1</v>
      </c>
      <c r="F1485" s="23" t="s">
        <v>22</v>
      </c>
      <c r="G1485" s="23" t="s">
        <v>975</v>
      </c>
      <c r="H1485" s="2" t="s">
        <v>7745</v>
      </c>
      <c r="I1485" s="23" t="s">
        <v>7412</v>
      </c>
      <c r="J1485" s="23"/>
      <c r="K1485" s="23" t="s">
        <v>9712</v>
      </c>
      <c r="L1485" s="23"/>
      <c r="M1485" s="23">
        <f>YEAR(Tabla2[[#This Row],[Fecha de creación]])</f>
        <v>2020</v>
      </c>
      <c r="N1485" s="23">
        <f>MONTH(Tabla2[[#This Row],[Fecha de creación]])</f>
        <v>11</v>
      </c>
    </row>
    <row r="1486" spans="1:14" ht="15" customHeight="1" x14ac:dyDescent="0.25">
      <c r="A1486" s="26">
        <v>44144.469756944447</v>
      </c>
      <c r="B1486" s="23" t="s">
        <v>0</v>
      </c>
      <c r="C1486" s="23" t="s">
        <v>2852</v>
      </c>
      <c r="D1486" s="23" t="s">
        <v>2853</v>
      </c>
      <c r="E1486" s="23" t="s">
        <v>1</v>
      </c>
      <c r="F1486" s="23" t="s">
        <v>22</v>
      </c>
      <c r="G1486" s="23" t="s">
        <v>975</v>
      </c>
      <c r="H1486" s="2" t="s">
        <v>7745</v>
      </c>
      <c r="I1486" s="23" t="s">
        <v>7412</v>
      </c>
      <c r="J1486" s="23"/>
      <c r="K1486" s="23" t="s">
        <v>9712</v>
      </c>
      <c r="L1486" s="23"/>
      <c r="M1486" s="23">
        <f>YEAR(Tabla2[[#This Row],[Fecha de creación]])</f>
        <v>2020</v>
      </c>
      <c r="N1486" s="23">
        <f>MONTH(Tabla2[[#This Row],[Fecha de creación]])</f>
        <v>11</v>
      </c>
    </row>
    <row r="1487" spans="1:14" ht="15" customHeight="1" x14ac:dyDescent="0.25">
      <c r="A1487" s="26">
        <v>44144.471944444442</v>
      </c>
      <c r="B1487" s="23" t="s">
        <v>0</v>
      </c>
      <c r="C1487" s="23" t="s">
        <v>2854</v>
      </c>
      <c r="D1487" s="23" t="s">
        <v>2855</v>
      </c>
      <c r="E1487" s="23" t="s">
        <v>1</v>
      </c>
      <c r="F1487" s="23" t="s">
        <v>22</v>
      </c>
      <c r="G1487" s="23" t="s">
        <v>975</v>
      </c>
      <c r="H1487" s="2" t="s">
        <v>7748</v>
      </c>
      <c r="I1487" s="23" t="s">
        <v>43</v>
      </c>
      <c r="J1487" s="23"/>
      <c r="K1487" s="23" t="s">
        <v>9712</v>
      </c>
      <c r="L1487" s="23"/>
      <c r="M1487" s="23">
        <f>YEAR(Tabla2[[#This Row],[Fecha de creación]])</f>
        <v>2020</v>
      </c>
      <c r="N1487" s="23">
        <f>MONTH(Tabla2[[#This Row],[Fecha de creación]])</f>
        <v>11</v>
      </c>
    </row>
    <row r="1488" spans="1:14" ht="15" customHeight="1" x14ac:dyDescent="0.25">
      <c r="A1488" s="26">
        <v>44144.480266203704</v>
      </c>
      <c r="B1488" s="23" t="s">
        <v>0</v>
      </c>
      <c r="C1488" s="23" t="s">
        <v>2856</v>
      </c>
      <c r="D1488" s="23" t="s">
        <v>2853</v>
      </c>
      <c r="E1488" s="23" t="s">
        <v>1</v>
      </c>
      <c r="F1488" s="23" t="s">
        <v>22</v>
      </c>
      <c r="G1488" s="23" t="s">
        <v>975</v>
      </c>
      <c r="H1488" s="2" t="s">
        <v>7745</v>
      </c>
      <c r="I1488" s="23" t="s">
        <v>7412</v>
      </c>
      <c r="J1488" s="23"/>
      <c r="K1488" s="23" t="s">
        <v>9712</v>
      </c>
      <c r="L1488" s="23"/>
      <c r="M1488" s="23">
        <f>YEAR(Tabla2[[#This Row],[Fecha de creación]])</f>
        <v>2020</v>
      </c>
      <c r="N1488" s="23">
        <f>MONTH(Tabla2[[#This Row],[Fecha de creación]])</f>
        <v>11</v>
      </c>
    </row>
    <row r="1489" spans="1:14" ht="15" customHeight="1" x14ac:dyDescent="0.25">
      <c r="A1489" s="26">
        <v>44144.493761574071</v>
      </c>
      <c r="B1489" s="23" t="s">
        <v>100</v>
      </c>
      <c r="C1489" s="23" t="s">
        <v>2857</v>
      </c>
      <c r="D1489" s="23" t="s">
        <v>2224</v>
      </c>
      <c r="E1489" s="23" t="s">
        <v>1</v>
      </c>
      <c r="F1489" s="23" t="s">
        <v>22</v>
      </c>
      <c r="G1489" s="23" t="s">
        <v>975</v>
      </c>
      <c r="H1489" s="2" t="s">
        <v>7757</v>
      </c>
      <c r="I1489" s="23" t="s">
        <v>7575</v>
      </c>
      <c r="J1489" s="23"/>
      <c r="K1489" s="23" t="s">
        <v>9712</v>
      </c>
      <c r="L1489" s="23"/>
      <c r="M1489" s="23">
        <f>YEAR(Tabla2[[#This Row],[Fecha de creación]])</f>
        <v>2020</v>
      </c>
      <c r="N1489" s="23">
        <f>MONTH(Tabla2[[#This Row],[Fecha de creación]])</f>
        <v>11</v>
      </c>
    </row>
    <row r="1490" spans="1:14" ht="15" customHeight="1" x14ac:dyDescent="0.25">
      <c r="A1490" s="26">
        <v>44144.498726851853</v>
      </c>
      <c r="B1490" s="23" t="s">
        <v>0</v>
      </c>
      <c r="C1490" s="23" t="s">
        <v>2858</v>
      </c>
      <c r="D1490" s="23" t="s">
        <v>49</v>
      </c>
      <c r="E1490" s="23" t="s">
        <v>1</v>
      </c>
      <c r="F1490" s="23" t="s">
        <v>7</v>
      </c>
      <c r="G1490" s="23" t="s">
        <v>975</v>
      </c>
      <c r="H1490" s="2" t="s">
        <v>7745</v>
      </c>
      <c r="I1490" s="23" t="s">
        <v>43</v>
      </c>
      <c r="J1490" s="23"/>
      <c r="K1490" s="23" t="s">
        <v>9712</v>
      </c>
      <c r="L1490" s="23"/>
      <c r="M1490" s="23">
        <f>YEAR(Tabla2[[#This Row],[Fecha de creación]])</f>
        <v>2020</v>
      </c>
      <c r="N1490" s="23">
        <f>MONTH(Tabla2[[#This Row],[Fecha de creación]])</f>
        <v>11</v>
      </c>
    </row>
    <row r="1491" spans="1:14" ht="15" customHeight="1" x14ac:dyDescent="0.25">
      <c r="A1491" s="26">
        <v>44144.528680555559</v>
      </c>
      <c r="B1491" s="23" t="s">
        <v>19</v>
      </c>
      <c r="C1491" s="23" t="s">
        <v>2859</v>
      </c>
      <c r="D1491" s="23" t="s">
        <v>2860</v>
      </c>
      <c r="E1491" s="23" t="s">
        <v>1</v>
      </c>
      <c r="F1491" s="23" t="s">
        <v>7</v>
      </c>
      <c r="G1491" s="23" t="s">
        <v>975</v>
      </c>
      <c r="H1491" s="2" t="s">
        <v>7730</v>
      </c>
      <c r="I1491" s="23" t="s">
        <v>23</v>
      </c>
      <c r="J1491" s="23"/>
      <c r="K1491" s="23" t="s">
        <v>9712</v>
      </c>
      <c r="L1491" s="23"/>
      <c r="M1491" s="23">
        <f>YEAR(Tabla2[[#This Row],[Fecha de creación]])</f>
        <v>2020</v>
      </c>
      <c r="N1491" s="23">
        <f>MONTH(Tabla2[[#This Row],[Fecha de creación]])</f>
        <v>11</v>
      </c>
    </row>
    <row r="1492" spans="1:14" ht="15" customHeight="1" x14ac:dyDescent="0.25">
      <c r="A1492" s="26">
        <v>44144.547361111108</v>
      </c>
      <c r="B1492" s="23" t="s">
        <v>189</v>
      </c>
      <c r="C1492" s="23" t="s">
        <v>2861</v>
      </c>
      <c r="D1492" s="23" t="s">
        <v>2862</v>
      </c>
      <c r="E1492" s="23" t="s">
        <v>1</v>
      </c>
      <c r="F1492" s="23" t="s">
        <v>22</v>
      </c>
      <c r="G1492" s="23" t="s">
        <v>975</v>
      </c>
      <c r="H1492" s="2" t="s">
        <v>7722</v>
      </c>
      <c r="I1492" s="23" t="s">
        <v>1945</v>
      </c>
      <c r="J1492" s="23"/>
      <c r="K1492" s="23" t="s">
        <v>9712</v>
      </c>
      <c r="L1492" s="23"/>
      <c r="M1492" s="23">
        <f>YEAR(Tabla2[[#This Row],[Fecha de creación]])</f>
        <v>2020</v>
      </c>
      <c r="N1492" s="23">
        <f>MONTH(Tabla2[[#This Row],[Fecha de creación]])</f>
        <v>11</v>
      </c>
    </row>
    <row r="1493" spans="1:14" ht="15" customHeight="1" x14ac:dyDescent="0.25">
      <c r="A1493" s="26">
        <v>44144.550706018519</v>
      </c>
      <c r="B1493" s="23" t="s">
        <v>56</v>
      </c>
      <c r="C1493" s="23" t="s">
        <v>2863</v>
      </c>
      <c r="D1493" s="23" t="s">
        <v>1010</v>
      </c>
      <c r="E1493" s="23" t="s">
        <v>1</v>
      </c>
      <c r="F1493" s="23" t="s">
        <v>22</v>
      </c>
      <c r="G1493" s="23" t="s">
        <v>975</v>
      </c>
      <c r="H1493" s="2" t="s">
        <v>7743</v>
      </c>
      <c r="I1493" s="23" t="s">
        <v>1963</v>
      </c>
      <c r="J1493" s="23"/>
      <c r="K1493" s="23" t="s">
        <v>9712</v>
      </c>
      <c r="L1493" s="23"/>
      <c r="M1493" s="23">
        <f>YEAR(Tabla2[[#This Row],[Fecha de creación]])</f>
        <v>2020</v>
      </c>
      <c r="N1493" s="23">
        <f>MONTH(Tabla2[[#This Row],[Fecha de creación]])</f>
        <v>11</v>
      </c>
    </row>
    <row r="1494" spans="1:14" ht="15" customHeight="1" x14ac:dyDescent="0.25">
      <c r="A1494" s="26">
        <v>44144.608275462961</v>
      </c>
      <c r="B1494" s="23" t="s">
        <v>0</v>
      </c>
      <c r="C1494" s="23" t="s">
        <v>2864</v>
      </c>
      <c r="D1494" s="23" t="s">
        <v>275</v>
      </c>
      <c r="E1494" s="23" t="s">
        <v>1</v>
      </c>
      <c r="F1494" s="23" t="s">
        <v>7</v>
      </c>
      <c r="G1494" s="23" t="s">
        <v>975</v>
      </c>
      <c r="H1494" s="2" t="s">
        <v>7722</v>
      </c>
      <c r="I1494" s="23" t="s">
        <v>43</v>
      </c>
      <c r="J1494" s="23"/>
      <c r="K1494" s="23" t="s">
        <v>9712</v>
      </c>
      <c r="L1494" s="23"/>
      <c r="M1494" s="23">
        <f>YEAR(Tabla2[[#This Row],[Fecha de creación]])</f>
        <v>2020</v>
      </c>
      <c r="N1494" s="23">
        <f>MONTH(Tabla2[[#This Row],[Fecha de creación]])</f>
        <v>11</v>
      </c>
    </row>
    <row r="1495" spans="1:14" ht="15" customHeight="1" x14ac:dyDescent="0.25">
      <c r="A1495" s="26">
        <v>44144.660497685189</v>
      </c>
      <c r="B1495" s="23" t="s">
        <v>0</v>
      </c>
      <c r="C1495" s="23" t="s">
        <v>2865</v>
      </c>
      <c r="D1495" s="23" t="s">
        <v>49</v>
      </c>
      <c r="E1495" s="23" t="s">
        <v>1</v>
      </c>
      <c r="F1495" s="23" t="s">
        <v>22</v>
      </c>
      <c r="G1495" s="23" t="s">
        <v>975</v>
      </c>
      <c r="H1495" s="2" t="s">
        <v>7745</v>
      </c>
      <c r="I1495" s="23" t="s">
        <v>43</v>
      </c>
      <c r="J1495" s="23"/>
      <c r="K1495" s="23" t="s">
        <v>9712</v>
      </c>
      <c r="L1495" s="23"/>
      <c r="M1495" s="23">
        <f>YEAR(Tabla2[[#This Row],[Fecha de creación]])</f>
        <v>2020</v>
      </c>
      <c r="N1495" s="23">
        <f>MONTH(Tabla2[[#This Row],[Fecha de creación]])</f>
        <v>11</v>
      </c>
    </row>
    <row r="1496" spans="1:14" ht="15" customHeight="1" x14ac:dyDescent="0.25">
      <c r="A1496" s="26">
        <v>44144.677071759259</v>
      </c>
      <c r="B1496" s="23" t="s">
        <v>0</v>
      </c>
      <c r="C1496" s="23" t="s">
        <v>2866</v>
      </c>
      <c r="D1496" s="23" t="s">
        <v>1820</v>
      </c>
      <c r="E1496" s="23" t="s">
        <v>1</v>
      </c>
      <c r="F1496" s="23" t="s">
        <v>7</v>
      </c>
      <c r="G1496" s="23" t="s">
        <v>1551</v>
      </c>
      <c r="H1496" s="2" t="s">
        <v>7742</v>
      </c>
      <c r="I1496" s="23" t="s">
        <v>28</v>
      </c>
      <c r="J1496" s="23"/>
      <c r="K1496" s="23" t="s">
        <v>9712</v>
      </c>
      <c r="L1496" s="23"/>
      <c r="M1496" s="23">
        <f>YEAR(Tabla2[[#This Row],[Fecha de creación]])</f>
        <v>2020</v>
      </c>
      <c r="N1496" s="23">
        <f>MONTH(Tabla2[[#This Row],[Fecha de creación]])</f>
        <v>11</v>
      </c>
    </row>
    <row r="1497" spans="1:14" ht="15" customHeight="1" x14ac:dyDescent="0.25">
      <c r="A1497" s="26">
        <v>44144.684571759259</v>
      </c>
      <c r="B1497" s="23" t="s">
        <v>19</v>
      </c>
      <c r="C1497" s="23" t="s">
        <v>259</v>
      </c>
      <c r="D1497" s="23" t="s">
        <v>260</v>
      </c>
      <c r="E1497" s="23" t="s">
        <v>1</v>
      </c>
      <c r="F1497" s="23" t="s">
        <v>7</v>
      </c>
      <c r="G1497" s="23" t="s">
        <v>3</v>
      </c>
      <c r="H1497" s="2" t="s">
        <v>7722</v>
      </c>
      <c r="I1497" s="23" t="s">
        <v>23</v>
      </c>
      <c r="J1497" s="23"/>
      <c r="K1497" s="23" t="s">
        <v>9712</v>
      </c>
      <c r="L1497" s="23"/>
      <c r="M1497" s="23">
        <f>YEAR(Tabla2[[#This Row],[Fecha de creación]])</f>
        <v>2020</v>
      </c>
      <c r="N1497" s="23">
        <f>MONTH(Tabla2[[#This Row],[Fecha de creación]])</f>
        <v>11</v>
      </c>
    </row>
    <row r="1498" spans="1:14" ht="15" customHeight="1" x14ac:dyDescent="0.25">
      <c r="A1498" s="26">
        <v>44144.686874999999</v>
      </c>
      <c r="B1498" s="23" t="s">
        <v>19</v>
      </c>
      <c r="C1498" s="23" t="s">
        <v>2867</v>
      </c>
      <c r="D1498" s="23" t="s">
        <v>2868</v>
      </c>
      <c r="E1498" s="23" t="s">
        <v>1</v>
      </c>
      <c r="F1498" s="23" t="s">
        <v>22</v>
      </c>
      <c r="G1498" s="23" t="s">
        <v>975</v>
      </c>
      <c r="H1498" s="2" t="s">
        <v>7745</v>
      </c>
      <c r="I1498" s="23" t="s">
        <v>23</v>
      </c>
      <c r="J1498" s="23"/>
      <c r="K1498" s="23" t="s">
        <v>9712</v>
      </c>
      <c r="L1498" s="23"/>
      <c r="M1498" s="23">
        <f>YEAR(Tabla2[[#This Row],[Fecha de creación]])</f>
        <v>2020</v>
      </c>
      <c r="N1498" s="23">
        <f>MONTH(Tabla2[[#This Row],[Fecha de creación]])</f>
        <v>11</v>
      </c>
    </row>
    <row r="1499" spans="1:14" ht="15" customHeight="1" x14ac:dyDescent="0.25">
      <c r="A1499" s="26">
        <v>44144.694502314815</v>
      </c>
      <c r="B1499" s="23" t="s">
        <v>0</v>
      </c>
      <c r="C1499" s="23" t="s">
        <v>2869</v>
      </c>
      <c r="D1499" s="23" t="s">
        <v>49</v>
      </c>
      <c r="E1499" s="23" t="s">
        <v>1</v>
      </c>
      <c r="F1499" s="23" t="s">
        <v>22</v>
      </c>
      <c r="G1499" s="23" t="s">
        <v>975</v>
      </c>
      <c r="H1499" s="2" t="s">
        <v>7745</v>
      </c>
      <c r="I1499" s="23" t="s">
        <v>43</v>
      </c>
      <c r="J1499" s="23"/>
      <c r="K1499" s="23" t="s">
        <v>9712</v>
      </c>
      <c r="L1499" s="23"/>
      <c r="M1499" s="23">
        <f>YEAR(Tabla2[[#This Row],[Fecha de creación]])</f>
        <v>2020</v>
      </c>
      <c r="N1499" s="23">
        <f>MONTH(Tabla2[[#This Row],[Fecha de creación]])</f>
        <v>11</v>
      </c>
    </row>
    <row r="1500" spans="1:14" ht="15" customHeight="1" x14ac:dyDescent="0.25">
      <c r="A1500" s="26">
        <v>44144.698159722226</v>
      </c>
      <c r="B1500" s="23" t="s">
        <v>0</v>
      </c>
      <c r="C1500" s="23" t="s">
        <v>2870</v>
      </c>
      <c r="D1500" s="23" t="s">
        <v>2871</v>
      </c>
      <c r="E1500" s="23" t="s">
        <v>1</v>
      </c>
      <c r="F1500" s="23" t="s">
        <v>22</v>
      </c>
      <c r="G1500" s="23" t="s">
        <v>975</v>
      </c>
      <c r="H1500" s="2" t="s">
        <v>7745</v>
      </c>
      <c r="I1500" s="23" t="s">
        <v>7412</v>
      </c>
      <c r="J1500" s="23"/>
      <c r="K1500" s="23" t="s">
        <v>9712</v>
      </c>
      <c r="L1500" s="23"/>
      <c r="M1500" s="23">
        <f>YEAR(Tabla2[[#This Row],[Fecha de creación]])</f>
        <v>2020</v>
      </c>
      <c r="N1500" s="23">
        <f>MONTH(Tabla2[[#This Row],[Fecha de creación]])</f>
        <v>11</v>
      </c>
    </row>
    <row r="1501" spans="1:14" ht="15" customHeight="1" x14ac:dyDescent="0.25">
      <c r="A1501" s="26">
        <v>44144.711481481485</v>
      </c>
      <c r="B1501" s="23" t="s">
        <v>100</v>
      </c>
      <c r="C1501" s="23" t="s">
        <v>2872</v>
      </c>
      <c r="D1501" s="23" t="s">
        <v>47</v>
      </c>
      <c r="E1501" s="23" t="s">
        <v>1</v>
      </c>
      <c r="F1501" s="23" t="s">
        <v>7</v>
      </c>
      <c r="G1501" s="23" t="s">
        <v>975</v>
      </c>
      <c r="H1501" s="2" t="s">
        <v>7745</v>
      </c>
      <c r="I1501" s="23" t="s">
        <v>7575</v>
      </c>
      <c r="J1501" s="23"/>
      <c r="K1501" s="23" t="s">
        <v>9712</v>
      </c>
      <c r="L1501" s="23"/>
      <c r="M1501" s="23">
        <f>YEAR(Tabla2[[#This Row],[Fecha de creación]])</f>
        <v>2020</v>
      </c>
      <c r="N1501" s="23">
        <f>MONTH(Tabla2[[#This Row],[Fecha de creación]])</f>
        <v>11</v>
      </c>
    </row>
    <row r="1502" spans="1:14" ht="15" customHeight="1" x14ac:dyDescent="0.25">
      <c r="A1502" s="26">
        <v>44144.717569444445</v>
      </c>
      <c r="B1502" s="23" t="s">
        <v>0</v>
      </c>
      <c r="C1502" s="23" t="s">
        <v>2873</v>
      </c>
      <c r="D1502" s="23" t="s">
        <v>49</v>
      </c>
      <c r="E1502" s="23" t="s">
        <v>1</v>
      </c>
      <c r="F1502" s="23" t="s">
        <v>7</v>
      </c>
      <c r="G1502" s="23" t="s">
        <v>975</v>
      </c>
      <c r="H1502" s="2" t="s">
        <v>7745</v>
      </c>
      <c r="I1502" s="23" t="s">
        <v>43</v>
      </c>
      <c r="J1502" s="23"/>
      <c r="K1502" s="23" t="s">
        <v>9712</v>
      </c>
      <c r="L1502" s="23"/>
      <c r="M1502" s="23">
        <f>YEAR(Tabla2[[#This Row],[Fecha de creación]])</f>
        <v>2020</v>
      </c>
      <c r="N1502" s="23">
        <f>MONTH(Tabla2[[#This Row],[Fecha de creación]])</f>
        <v>11</v>
      </c>
    </row>
    <row r="1503" spans="1:14" ht="15" customHeight="1" x14ac:dyDescent="0.25">
      <c r="A1503" s="26">
        <v>44144.719293981485</v>
      </c>
      <c r="B1503" s="23" t="s">
        <v>56</v>
      </c>
      <c r="C1503" s="23" t="s">
        <v>2874</v>
      </c>
      <c r="D1503" s="23" t="s">
        <v>131</v>
      </c>
      <c r="E1503" s="23" t="s">
        <v>1</v>
      </c>
      <c r="F1503" s="23" t="s">
        <v>7</v>
      </c>
      <c r="G1503" s="23" t="s">
        <v>975</v>
      </c>
      <c r="H1503" s="2" t="s">
        <v>7728</v>
      </c>
      <c r="I1503" s="23" t="s">
        <v>1963</v>
      </c>
      <c r="J1503" s="23"/>
      <c r="K1503" s="23" t="s">
        <v>9712</v>
      </c>
      <c r="L1503" s="23"/>
      <c r="M1503" s="23">
        <f>YEAR(Tabla2[[#This Row],[Fecha de creación]])</f>
        <v>2020</v>
      </c>
      <c r="N1503" s="23">
        <f>MONTH(Tabla2[[#This Row],[Fecha de creación]])</f>
        <v>11</v>
      </c>
    </row>
    <row r="1504" spans="1:14" ht="15" customHeight="1" x14ac:dyDescent="0.25">
      <c r="A1504" s="26">
        <v>44144.723854166667</v>
      </c>
      <c r="B1504" s="23" t="s">
        <v>56</v>
      </c>
      <c r="C1504" s="23" t="s">
        <v>2875</v>
      </c>
      <c r="D1504" s="23" t="s">
        <v>131</v>
      </c>
      <c r="E1504" s="23" t="s">
        <v>1</v>
      </c>
      <c r="F1504" s="23" t="s">
        <v>7</v>
      </c>
      <c r="G1504" s="23" t="s">
        <v>975</v>
      </c>
      <c r="H1504" s="2" t="s">
        <v>7728</v>
      </c>
      <c r="I1504" s="23" t="s">
        <v>1963</v>
      </c>
      <c r="J1504" s="23"/>
      <c r="K1504" s="23" t="s">
        <v>9712</v>
      </c>
      <c r="L1504" s="23"/>
      <c r="M1504" s="23">
        <f>YEAR(Tabla2[[#This Row],[Fecha de creación]])</f>
        <v>2020</v>
      </c>
      <c r="N1504" s="23">
        <f>MONTH(Tabla2[[#This Row],[Fecha de creación]])</f>
        <v>11</v>
      </c>
    </row>
    <row r="1505" spans="1:14" ht="15" customHeight="1" x14ac:dyDescent="0.25">
      <c r="A1505" s="26">
        <v>44144.725208333337</v>
      </c>
      <c r="B1505" s="23" t="s">
        <v>0</v>
      </c>
      <c r="C1505" s="23" t="s">
        <v>2876</v>
      </c>
      <c r="D1505" s="23" t="s">
        <v>49</v>
      </c>
      <c r="E1505" s="23" t="s">
        <v>1</v>
      </c>
      <c r="F1505" s="23" t="s">
        <v>7</v>
      </c>
      <c r="G1505" s="23" t="s">
        <v>975</v>
      </c>
      <c r="H1505" s="2" t="s">
        <v>7745</v>
      </c>
      <c r="I1505" s="23" t="s">
        <v>43</v>
      </c>
      <c r="J1505" s="23"/>
      <c r="K1505" s="23" t="s">
        <v>9712</v>
      </c>
      <c r="L1505" s="23"/>
      <c r="M1505" s="23">
        <f>YEAR(Tabla2[[#This Row],[Fecha de creación]])</f>
        <v>2020</v>
      </c>
      <c r="N1505" s="23">
        <f>MONTH(Tabla2[[#This Row],[Fecha de creación]])</f>
        <v>11</v>
      </c>
    </row>
    <row r="1506" spans="1:14" ht="15" customHeight="1" x14ac:dyDescent="0.25">
      <c r="A1506" s="26">
        <v>44144.729027777779</v>
      </c>
      <c r="B1506" s="23" t="s">
        <v>0</v>
      </c>
      <c r="C1506" s="23" t="s">
        <v>2877</v>
      </c>
      <c r="D1506" s="23" t="s">
        <v>110</v>
      </c>
      <c r="E1506" s="23" t="s">
        <v>1</v>
      </c>
      <c r="F1506" s="23" t="s">
        <v>7</v>
      </c>
      <c r="G1506" s="23" t="s">
        <v>975</v>
      </c>
      <c r="H1506" s="2" t="s">
        <v>7731</v>
      </c>
      <c r="I1506" s="23" t="s">
        <v>43</v>
      </c>
      <c r="J1506" s="23"/>
      <c r="K1506" s="23" t="s">
        <v>9712</v>
      </c>
      <c r="L1506" s="23"/>
      <c r="M1506" s="23">
        <f>YEAR(Tabla2[[#This Row],[Fecha de creación]])</f>
        <v>2020</v>
      </c>
      <c r="N1506" s="23">
        <f>MONTH(Tabla2[[#This Row],[Fecha de creación]])</f>
        <v>11</v>
      </c>
    </row>
    <row r="1507" spans="1:14" ht="15" customHeight="1" x14ac:dyDescent="0.25">
      <c r="A1507" s="26">
        <v>44144.772858796299</v>
      </c>
      <c r="B1507" s="23" t="s">
        <v>0</v>
      </c>
      <c r="C1507" s="23" t="s">
        <v>2878</v>
      </c>
      <c r="D1507" s="23" t="s">
        <v>2879</v>
      </c>
      <c r="E1507" s="23" t="s">
        <v>1</v>
      </c>
      <c r="F1507" s="23" t="s">
        <v>22</v>
      </c>
      <c r="G1507" s="23" t="s">
        <v>975</v>
      </c>
      <c r="H1507" s="2" t="s">
        <v>7752</v>
      </c>
      <c r="I1507" s="23" t="s">
        <v>7412</v>
      </c>
      <c r="J1507" s="23"/>
      <c r="K1507" s="23" t="s">
        <v>9712</v>
      </c>
      <c r="L1507" s="23"/>
      <c r="M1507" s="23">
        <f>YEAR(Tabla2[[#This Row],[Fecha de creación]])</f>
        <v>2020</v>
      </c>
      <c r="N1507" s="23">
        <f>MONTH(Tabla2[[#This Row],[Fecha de creación]])</f>
        <v>11</v>
      </c>
    </row>
    <row r="1508" spans="1:14" ht="15" customHeight="1" x14ac:dyDescent="0.25">
      <c r="A1508" s="26">
        <v>44145.385381944441</v>
      </c>
      <c r="B1508" s="23" t="s">
        <v>189</v>
      </c>
      <c r="C1508" s="23" t="s">
        <v>2880</v>
      </c>
      <c r="D1508" s="23" t="s">
        <v>131</v>
      </c>
      <c r="E1508" s="23" t="s">
        <v>1</v>
      </c>
      <c r="F1508" s="23" t="s">
        <v>7</v>
      </c>
      <c r="G1508" s="23" t="s">
        <v>975</v>
      </c>
      <c r="H1508" s="2" t="s">
        <v>7728</v>
      </c>
      <c r="I1508" s="23" t="s">
        <v>1945</v>
      </c>
      <c r="J1508" s="23"/>
      <c r="K1508" s="23" t="s">
        <v>9712</v>
      </c>
      <c r="L1508" s="23"/>
      <c r="M1508" s="23">
        <f>YEAR(Tabla2[[#This Row],[Fecha de creación]])</f>
        <v>2020</v>
      </c>
      <c r="N1508" s="23">
        <f>MONTH(Tabla2[[#This Row],[Fecha de creación]])</f>
        <v>11</v>
      </c>
    </row>
    <row r="1509" spans="1:14" ht="15" customHeight="1" x14ac:dyDescent="0.25">
      <c r="A1509" s="26">
        <v>44145.446851851855</v>
      </c>
      <c r="B1509" s="23" t="s">
        <v>19</v>
      </c>
      <c r="C1509" s="23" t="s">
        <v>2881</v>
      </c>
      <c r="D1509" s="23" t="s">
        <v>2882</v>
      </c>
      <c r="E1509" s="23" t="s">
        <v>1</v>
      </c>
      <c r="F1509" s="23" t="s">
        <v>7</v>
      </c>
      <c r="G1509" s="23" t="s">
        <v>975</v>
      </c>
      <c r="H1509" s="2" t="s">
        <v>7734</v>
      </c>
      <c r="I1509" s="23" t="s">
        <v>23</v>
      </c>
      <c r="J1509" s="23"/>
      <c r="K1509" s="23" t="s">
        <v>9712</v>
      </c>
      <c r="L1509" s="23"/>
      <c r="M1509" s="23">
        <f>YEAR(Tabla2[[#This Row],[Fecha de creación]])</f>
        <v>2020</v>
      </c>
      <c r="N1509" s="23">
        <f>MONTH(Tabla2[[#This Row],[Fecha de creación]])</f>
        <v>11</v>
      </c>
    </row>
    <row r="1510" spans="1:14" ht="15" customHeight="1" x14ac:dyDescent="0.25">
      <c r="A1510" s="26">
        <v>44145.447766203702</v>
      </c>
      <c r="B1510" s="23" t="s">
        <v>0</v>
      </c>
      <c r="C1510" s="23" t="s">
        <v>2883</v>
      </c>
      <c r="D1510" s="23" t="s">
        <v>156</v>
      </c>
      <c r="E1510" s="23" t="s">
        <v>1</v>
      </c>
      <c r="F1510" s="23" t="s">
        <v>7</v>
      </c>
      <c r="G1510" s="23" t="s">
        <v>1551</v>
      </c>
      <c r="H1510" s="2" t="s">
        <v>7757</v>
      </c>
      <c r="I1510" s="23" t="s">
        <v>11</v>
      </c>
      <c r="J1510" s="23"/>
      <c r="K1510" s="23" t="s">
        <v>9712</v>
      </c>
      <c r="L1510" s="23"/>
      <c r="M1510" s="23">
        <f>YEAR(Tabla2[[#This Row],[Fecha de creación]])</f>
        <v>2020</v>
      </c>
      <c r="N1510" s="23">
        <f>MONTH(Tabla2[[#This Row],[Fecha de creación]])</f>
        <v>11</v>
      </c>
    </row>
    <row r="1511" spans="1:14" ht="15" customHeight="1" x14ac:dyDescent="0.25">
      <c r="A1511" s="26">
        <v>44145.460543981484</v>
      </c>
      <c r="B1511" s="23" t="s">
        <v>34</v>
      </c>
      <c r="C1511" s="23" t="s">
        <v>2884</v>
      </c>
      <c r="D1511" s="23" t="s">
        <v>36</v>
      </c>
      <c r="E1511" s="23" t="s">
        <v>1</v>
      </c>
      <c r="F1511" s="23" t="s">
        <v>7</v>
      </c>
      <c r="G1511" s="23" t="s">
        <v>975</v>
      </c>
      <c r="H1511" s="2" t="s">
        <v>7731</v>
      </c>
      <c r="I1511" s="23" t="s">
        <v>37</v>
      </c>
      <c r="J1511" s="23"/>
      <c r="K1511" s="23" t="s">
        <v>9712</v>
      </c>
      <c r="L1511" s="23"/>
      <c r="M1511" s="23">
        <f>YEAR(Tabla2[[#This Row],[Fecha de creación]])</f>
        <v>2020</v>
      </c>
      <c r="N1511" s="23">
        <f>MONTH(Tabla2[[#This Row],[Fecha de creación]])</f>
        <v>11</v>
      </c>
    </row>
    <row r="1512" spans="1:14" ht="15" customHeight="1" x14ac:dyDescent="0.25">
      <c r="A1512" s="26">
        <v>44145.465046296296</v>
      </c>
      <c r="B1512" s="23" t="s">
        <v>34</v>
      </c>
      <c r="C1512" s="23" t="s">
        <v>2885</v>
      </c>
      <c r="D1512" s="23" t="s">
        <v>2886</v>
      </c>
      <c r="E1512" s="23" t="s">
        <v>1</v>
      </c>
      <c r="F1512" s="23" t="s">
        <v>7</v>
      </c>
      <c r="G1512" s="23" t="s">
        <v>1551</v>
      </c>
      <c r="H1512" s="2" t="s">
        <v>7742</v>
      </c>
      <c r="I1512" s="23" t="s">
        <v>7769</v>
      </c>
      <c r="J1512" s="23"/>
      <c r="K1512" s="23" t="s">
        <v>9712</v>
      </c>
      <c r="L1512" s="23"/>
      <c r="M1512" s="23">
        <f>YEAR(Tabla2[[#This Row],[Fecha de creación]])</f>
        <v>2020</v>
      </c>
      <c r="N1512" s="23">
        <f>MONTH(Tabla2[[#This Row],[Fecha de creación]])</f>
        <v>11</v>
      </c>
    </row>
    <row r="1513" spans="1:14" ht="15" customHeight="1" x14ac:dyDescent="0.25">
      <c r="A1513" s="26">
        <v>44145.472060185188</v>
      </c>
      <c r="B1513" s="23" t="s">
        <v>19</v>
      </c>
      <c r="C1513" s="23" t="s">
        <v>2887</v>
      </c>
      <c r="D1513" s="23" t="s">
        <v>2888</v>
      </c>
      <c r="E1513" s="23" t="s">
        <v>1</v>
      </c>
      <c r="F1513" s="23" t="s">
        <v>7</v>
      </c>
      <c r="G1513" s="23" t="s">
        <v>975</v>
      </c>
      <c r="H1513" s="2" t="s">
        <v>7730</v>
      </c>
      <c r="I1513" s="23" t="s">
        <v>23</v>
      </c>
      <c r="J1513" s="23"/>
      <c r="K1513" s="23" t="s">
        <v>9712</v>
      </c>
      <c r="L1513" s="23"/>
      <c r="M1513" s="23">
        <f>YEAR(Tabla2[[#This Row],[Fecha de creación]])</f>
        <v>2020</v>
      </c>
      <c r="N1513" s="23">
        <f>MONTH(Tabla2[[#This Row],[Fecha de creación]])</f>
        <v>11</v>
      </c>
    </row>
    <row r="1514" spans="1:14" ht="15" customHeight="1" x14ac:dyDescent="0.25">
      <c r="A1514" s="26">
        <v>44145.475034722222</v>
      </c>
      <c r="B1514" s="23" t="s">
        <v>34</v>
      </c>
      <c r="C1514" s="23" t="s">
        <v>2889</v>
      </c>
      <c r="D1514" s="23" t="s">
        <v>2890</v>
      </c>
      <c r="E1514" s="23" t="s">
        <v>1</v>
      </c>
      <c r="F1514" s="23" t="s">
        <v>7</v>
      </c>
      <c r="G1514" s="23" t="s">
        <v>975</v>
      </c>
      <c r="H1514" s="2" t="s">
        <v>7731</v>
      </c>
      <c r="I1514" s="23" t="s">
        <v>37</v>
      </c>
      <c r="J1514" s="23"/>
      <c r="K1514" s="23" t="s">
        <v>9712</v>
      </c>
      <c r="L1514" s="23"/>
      <c r="M1514" s="23">
        <f>YEAR(Tabla2[[#This Row],[Fecha de creación]])</f>
        <v>2020</v>
      </c>
      <c r="N1514" s="23">
        <f>MONTH(Tabla2[[#This Row],[Fecha de creación]])</f>
        <v>11</v>
      </c>
    </row>
    <row r="1515" spans="1:14" ht="15" customHeight="1" x14ac:dyDescent="0.25">
      <c r="A1515" s="26">
        <v>44145.475972222222</v>
      </c>
      <c r="B1515" s="23" t="s">
        <v>0</v>
      </c>
      <c r="C1515" s="23" t="s">
        <v>2891</v>
      </c>
      <c r="D1515" s="23" t="s">
        <v>49</v>
      </c>
      <c r="E1515" s="23" t="s">
        <v>1</v>
      </c>
      <c r="F1515" s="23" t="s">
        <v>7</v>
      </c>
      <c r="G1515" s="23" t="s">
        <v>975</v>
      </c>
      <c r="H1515" s="2" t="s">
        <v>7745</v>
      </c>
      <c r="I1515" s="23" t="s">
        <v>43</v>
      </c>
      <c r="J1515" s="23"/>
      <c r="K1515" s="23" t="s">
        <v>9712</v>
      </c>
      <c r="L1515" s="23"/>
      <c r="M1515" s="23">
        <f>YEAR(Tabla2[[#This Row],[Fecha de creación]])</f>
        <v>2020</v>
      </c>
      <c r="N1515" s="23">
        <f>MONTH(Tabla2[[#This Row],[Fecha de creación]])</f>
        <v>11</v>
      </c>
    </row>
    <row r="1516" spans="1:14" ht="15" customHeight="1" x14ac:dyDescent="0.25">
      <c r="A1516" s="26">
        <v>44145.479143518518</v>
      </c>
      <c r="B1516" s="23" t="s">
        <v>34</v>
      </c>
      <c r="C1516" s="23" t="s">
        <v>2892</v>
      </c>
      <c r="D1516" s="23" t="s">
        <v>2893</v>
      </c>
      <c r="E1516" s="23" t="s">
        <v>1</v>
      </c>
      <c r="F1516" s="23" t="s">
        <v>7</v>
      </c>
      <c r="G1516" s="23" t="s">
        <v>975</v>
      </c>
      <c r="H1516" s="2" t="s">
        <v>7731</v>
      </c>
      <c r="I1516" s="23" t="s">
        <v>37</v>
      </c>
      <c r="J1516" s="23"/>
      <c r="K1516" s="23" t="s">
        <v>9712</v>
      </c>
      <c r="L1516" s="23"/>
      <c r="M1516" s="23">
        <f>YEAR(Tabla2[[#This Row],[Fecha de creación]])</f>
        <v>2020</v>
      </c>
      <c r="N1516" s="23">
        <f>MONTH(Tabla2[[#This Row],[Fecha de creación]])</f>
        <v>11</v>
      </c>
    </row>
    <row r="1517" spans="1:14" ht="15" customHeight="1" x14ac:dyDescent="0.25">
      <c r="A1517" s="26">
        <v>44145.479907407411</v>
      </c>
      <c r="B1517" s="23" t="s">
        <v>0</v>
      </c>
      <c r="C1517" s="23" t="s">
        <v>2894</v>
      </c>
      <c r="D1517" s="23" t="s">
        <v>719</v>
      </c>
      <c r="E1517" s="23" t="s">
        <v>1</v>
      </c>
      <c r="F1517" s="23" t="s">
        <v>22</v>
      </c>
      <c r="G1517" s="23" t="s">
        <v>975</v>
      </c>
      <c r="H1517" s="2" t="s">
        <v>7722</v>
      </c>
      <c r="I1517" s="23" t="s">
        <v>43</v>
      </c>
      <c r="J1517" s="23"/>
      <c r="K1517" s="23" t="s">
        <v>9712</v>
      </c>
      <c r="L1517" s="23"/>
      <c r="M1517" s="23">
        <f>YEAR(Tabla2[[#This Row],[Fecha de creación]])</f>
        <v>2020</v>
      </c>
      <c r="N1517" s="23">
        <f>MONTH(Tabla2[[#This Row],[Fecha de creación]])</f>
        <v>11</v>
      </c>
    </row>
    <row r="1518" spans="1:14" ht="15" customHeight="1" x14ac:dyDescent="0.25">
      <c r="A1518" s="26">
        <v>44145.488530092596</v>
      </c>
      <c r="B1518" s="23" t="s">
        <v>34</v>
      </c>
      <c r="C1518" s="23" t="s">
        <v>2895</v>
      </c>
      <c r="D1518" s="23" t="s">
        <v>2896</v>
      </c>
      <c r="E1518" s="23" t="s">
        <v>1</v>
      </c>
      <c r="F1518" s="23" t="s">
        <v>7</v>
      </c>
      <c r="G1518" s="23" t="s">
        <v>975</v>
      </c>
      <c r="H1518" s="2" t="s">
        <v>7731</v>
      </c>
      <c r="I1518" s="23" t="s">
        <v>37</v>
      </c>
      <c r="J1518" s="23"/>
      <c r="K1518" s="23" t="s">
        <v>9712</v>
      </c>
      <c r="L1518" s="23"/>
      <c r="M1518" s="23">
        <f>YEAR(Tabla2[[#This Row],[Fecha de creación]])</f>
        <v>2020</v>
      </c>
      <c r="N1518" s="23">
        <f>MONTH(Tabla2[[#This Row],[Fecha de creación]])</f>
        <v>11</v>
      </c>
    </row>
    <row r="1519" spans="1:14" ht="15" customHeight="1" x14ac:dyDescent="0.25">
      <c r="A1519" s="26">
        <v>44145.497002314813</v>
      </c>
      <c r="B1519" s="23" t="s">
        <v>189</v>
      </c>
      <c r="C1519" s="23" t="s">
        <v>2897</v>
      </c>
      <c r="D1519" s="23" t="s">
        <v>131</v>
      </c>
      <c r="E1519" s="23" t="s">
        <v>1</v>
      </c>
      <c r="F1519" s="23" t="s">
        <v>7</v>
      </c>
      <c r="G1519" s="23" t="s">
        <v>975</v>
      </c>
      <c r="H1519" s="2" t="s">
        <v>7728</v>
      </c>
      <c r="I1519" s="23" t="s">
        <v>1945</v>
      </c>
      <c r="J1519" s="23"/>
      <c r="K1519" s="23" t="s">
        <v>9712</v>
      </c>
      <c r="L1519" s="23"/>
      <c r="M1519" s="23">
        <f>YEAR(Tabla2[[#This Row],[Fecha de creación]])</f>
        <v>2020</v>
      </c>
      <c r="N1519" s="23">
        <f>MONTH(Tabla2[[#This Row],[Fecha de creación]])</f>
        <v>11</v>
      </c>
    </row>
    <row r="1520" spans="1:14" ht="15" customHeight="1" x14ac:dyDescent="0.25">
      <c r="A1520" s="26">
        <v>44145.499918981484</v>
      </c>
      <c r="B1520" s="23" t="s">
        <v>189</v>
      </c>
      <c r="C1520" s="23" t="s">
        <v>2898</v>
      </c>
      <c r="D1520" s="23" t="s">
        <v>131</v>
      </c>
      <c r="E1520" s="23" t="s">
        <v>1</v>
      </c>
      <c r="F1520" s="23" t="s">
        <v>7</v>
      </c>
      <c r="G1520" s="23" t="s">
        <v>975</v>
      </c>
      <c r="H1520" s="2" t="s">
        <v>7728</v>
      </c>
      <c r="I1520" s="23" t="s">
        <v>1945</v>
      </c>
      <c r="J1520" s="23"/>
      <c r="K1520" s="23" t="s">
        <v>9712</v>
      </c>
      <c r="L1520" s="23"/>
      <c r="M1520" s="23">
        <f>YEAR(Tabla2[[#This Row],[Fecha de creación]])</f>
        <v>2020</v>
      </c>
      <c r="N1520" s="23">
        <f>MONTH(Tabla2[[#This Row],[Fecha de creación]])</f>
        <v>11</v>
      </c>
    </row>
    <row r="1521" spans="1:14" ht="15" customHeight="1" x14ac:dyDescent="0.25">
      <c r="A1521" s="26">
        <v>44145.517372685186</v>
      </c>
      <c r="B1521" s="23" t="s">
        <v>19</v>
      </c>
      <c r="C1521" s="23" t="s">
        <v>2899</v>
      </c>
      <c r="D1521" s="23" t="s">
        <v>2900</v>
      </c>
      <c r="E1521" s="23" t="s">
        <v>1</v>
      </c>
      <c r="F1521" s="23" t="s">
        <v>7</v>
      </c>
      <c r="G1521" s="23" t="s">
        <v>975</v>
      </c>
      <c r="H1521" s="2" t="s">
        <v>7730</v>
      </c>
      <c r="I1521" s="23" t="s">
        <v>23</v>
      </c>
      <c r="J1521" s="23"/>
      <c r="K1521" s="23" t="s">
        <v>9712</v>
      </c>
      <c r="L1521" s="23"/>
      <c r="M1521" s="23">
        <f>YEAR(Tabla2[[#This Row],[Fecha de creación]])</f>
        <v>2020</v>
      </c>
      <c r="N1521" s="23">
        <f>MONTH(Tabla2[[#This Row],[Fecha de creación]])</f>
        <v>11</v>
      </c>
    </row>
    <row r="1522" spans="1:14" ht="15" customHeight="1" x14ac:dyDescent="0.25">
      <c r="A1522" s="26">
        <v>44145.521990740737</v>
      </c>
      <c r="B1522" s="23" t="s">
        <v>0</v>
      </c>
      <c r="C1522" s="23" t="s">
        <v>2901</v>
      </c>
      <c r="D1522" s="23" t="s">
        <v>6</v>
      </c>
      <c r="E1522" s="23" t="s">
        <v>1</v>
      </c>
      <c r="F1522" s="23" t="s">
        <v>7</v>
      </c>
      <c r="G1522" s="23" t="s">
        <v>975</v>
      </c>
      <c r="H1522" s="2" t="s">
        <v>7722</v>
      </c>
      <c r="I1522" s="23" t="s">
        <v>43</v>
      </c>
      <c r="J1522" s="23"/>
      <c r="K1522" s="23" t="s">
        <v>9712</v>
      </c>
      <c r="L1522" s="23"/>
      <c r="M1522" s="23">
        <f>YEAR(Tabla2[[#This Row],[Fecha de creación]])</f>
        <v>2020</v>
      </c>
      <c r="N1522" s="23">
        <f>MONTH(Tabla2[[#This Row],[Fecha de creación]])</f>
        <v>11</v>
      </c>
    </row>
    <row r="1523" spans="1:14" ht="15" customHeight="1" x14ac:dyDescent="0.25">
      <c r="A1523" s="26">
        <v>44145.537418981483</v>
      </c>
      <c r="B1523" s="23" t="s">
        <v>56</v>
      </c>
      <c r="C1523" s="23" t="s">
        <v>2902</v>
      </c>
      <c r="D1523" s="23" t="s">
        <v>1514</v>
      </c>
      <c r="E1523" s="23" t="s">
        <v>1</v>
      </c>
      <c r="F1523" s="23" t="s">
        <v>7</v>
      </c>
      <c r="G1523" s="23" t="s">
        <v>975</v>
      </c>
      <c r="H1523" s="2" t="s">
        <v>7731</v>
      </c>
      <c r="I1523" s="23" t="s">
        <v>1963</v>
      </c>
      <c r="J1523" s="23"/>
      <c r="K1523" s="23" t="s">
        <v>9712</v>
      </c>
      <c r="L1523" s="23"/>
      <c r="M1523" s="23">
        <f>YEAR(Tabla2[[#This Row],[Fecha de creación]])</f>
        <v>2020</v>
      </c>
      <c r="N1523" s="23">
        <f>MONTH(Tabla2[[#This Row],[Fecha de creación]])</f>
        <v>11</v>
      </c>
    </row>
    <row r="1524" spans="1:14" ht="15" customHeight="1" x14ac:dyDescent="0.25">
      <c r="A1524" s="26">
        <v>44145.538599537038</v>
      </c>
      <c r="B1524" s="23" t="s">
        <v>19</v>
      </c>
      <c r="C1524" s="23" t="s">
        <v>261</v>
      </c>
      <c r="D1524" s="23" t="s">
        <v>262</v>
      </c>
      <c r="E1524" s="23" t="s">
        <v>1</v>
      </c>
      <c r="F1524" s="23" t="s">
        <v>7</v>
      </c>
      <c r="G1524" s="23" t="s">
        <v>3</v>
      </c>
      <c r="H1524" s="2" t="s">
        <v>7745</v>
      </c>
      <c r="I1524" s="23" t="s">
        <v>23</v>
      </c>
      <c r="J1524" s="23"/>
      <c r="K1524" s="23" t="s">
        <v>9712</v>
      </c>
      <c r="L1524" s="23"/>
      <c r="M1524" s="23">
        <f>YEAR(Tabla2[[#This Row],[Fecha de creación]])</f>
        <v>2020</v>
      </c>
      <c r="N1524" s="23">
        <f>MONTH(Tabla2[[#This Row],[Fecha de creación]])</f>
        <v>11</v>
      </c>
    </row>
    <row r="1525" spans="1:14" ht="15" customHeight="1" x14ac:dyDescent="0.25">
      <c r="A1525" s="26">
        <v>44145.542407407411</v>
      </c>
      <c r="B1525" s="23" t="s">
        <v>0</v>
      </c>
      <c r="C1525" s="23" t="s">
        <v>2903</v>
      </c>
      <c r="D1525" s="23" t="s">
        <v>1033</v>
      </c>
      <c r="E1525" s="23" t="s">
        <v>1</v>
      </c>
      <c r="F1525" s="23" t="s">
        <v>22</v>
      </c>
      <c r="G1525" s="23" t="s">
        <v>975</v>
      </c>
      <c r="H1525" s="2" t="s">
        <v>7748</v>
      </c>
      <c r="I1525" s="23" t="s">
        <v>43</v>
      </c>
      <c r="J1525" s="23"/>
      <c r="K1525" s="23" t="s">
        <v>9712</v>
      </c>
      <c r="L1525" s="23"/>
      <c r="M1525" s="23">
        <f>YEAR(Tabla2[[#This Row],[Fecha de creación]])</f>
        <v>2020</v>
      </c>
      <c r="N1525" s="23">
        <f>MONTH(Tabla2[[#This Row],[Fecha de creación]])</f>
        <v>11</v>
      </c>
    </row>
    <row r="1526" spans="1:14" ht="15" customHeight="1" x14ac:dyDescent="0.25">
      <c r="A1526" s="26">
        <v>44145.555763888886</v>
      </c>
      <c r="B1526" s="23" t="s">
        <v>0</v>
      </c>
      <c r="C1526" s="23" t="s">
        <v>2904</v>
      </c>
      <c r="D1526" s="23" t="s">
        <v>49</v>
      </c>
      <c r="E1526" s="23" t="s">
        <v>1</v>
      </c>
      <c r="F1526" s="23" t="s">
        <v>7</v>
      </c>
      <c r="G1526" s="23" t="s">
        <v>975</v>
      </c>
      <c r="H1526" s="2" t="s">
        <v>7745</v>
      </c>
      <c r="I1526" s="23" t="s">
        <v>43</v>
      </c>
      <c r="J1526" s="23"/>
      <c r="K1526" s="23" t="s">
        <v>9712</v>
      </c>
      <c r="L1526" s="23"/>
      <c r="M1526" s="23">
        <f>YEAR(Tabla2[[#This Row],[Fecha de creación]])</f>
        <v>2020</v>
      </c>
      <c r="N1526" s="23">
        <f>MONTH(Tabla2[[#This Row],[Fecha de creación]])</f>
        <v>11</v>
      </c>
    </row>
    <row r="1527" spans="1:14" ht="15" customHeight="1" x14ac:dyDescent="0.25">
      <c r="A1527" s="26">
        <v>44145.561423611114</v>
      </c>
      <c r="B1527" s="23" t="s">
        <v>19</v>
      </c>
      <c r="C1527" s="23" t="s">
        <v>2905</v>
      </c>
      <c r="D1527" s="23" t="s">
        <v>2906</v>
      </c>
      <c r="E1527" s="23" t="s">
        <v>1</v>
      </c>
      <c r="F1527" s="23" t="s">
        <v>7</v>
      </c>
      <c r="G1527" s="23" t="s">
        <v>975</v>
      </c>
      <c r="H1527" s="2" t="s">
        <v>7735</v>
      </c>
      <c r="I1527" s="23" t="s">
        <v>7544</v>
      </c>
      <c r="J1527" s="23"/>
      <c r="K1527" s="23" t="s">
        <v>9712</v>
      </c>
      <c r="L1527" s="23"/>
      <c r="M1527" s="23">
        <f>YEAR(Tabla2[[#This Row],[Fecha de creación]])</f>
        <v>2020</v>
      </c>
      <c r="N1527" s="23">
        <f>MONTH(Tabla2[[#This Row],[Fecha de creación]])</f>
        <v>11</v>
      </c>
    </row>
    <row r="1528" spans="1:14" ht="15" customHeight="1" x14ac:dyDescent="0.25">
      <c r="A1528" s="26">
        <v>44145.624571759261</v>
      </c>
      <c r="B1528" s="23" t="s">
        <v>0</v>
      </c>
      <c r="C1528" s="23" t="s">
        <v>2907</v>
      </c>
      <c r="D1528" s="23" t="s">
        <v>719</v>
      </c>
      <c r="E1528" s="23" t="s">
        <v>1</v>
      </c>
      <c r="F1528" s="23" t="s">
        <v>22</v>
      </c>
      <c r="G1528" s="23" t="s">
        <v>975</v>
      </c>
      <c r="H1528" s="2" t="s">
        <v>7722</v>
      </c>
      <c r="I1528" s="23" t="s">
        <v>43</v>
      </c>
      <c r="J1528" s="23"/>
      <c r="K1528" s="23" t="s">
        <v>9712</v>
      </c>
      <c r="L1528" s="23"/>
      <c r="M1528" s="23">
        <f>YEAR(Tabla2[[#This Row],[Fecha de creación]])</f>
        <v>2020</v>
      </c>
      <c r="N1528" s="23">
        <f>MONTH(Tabla2[[#This Row],[Fecha de creación]])</f>
        <v>11</v>
      </c>
    </row>
    <row r="1529" spans="1:14" ht="15" customHeight="1" x14ac:dyDescent="0.25">
      <c r="A1529" s="26">
        <v>44145.628217592595</v>
      </c>
      <c r="B1529" s="23" t="s">
        <v>0</v>
      </c>
      <c r="C1529" s="23" t="s">
        <v>263</v>
      </c>
      <c r="D1529" s="23" t="s">
        <v>264</v>
      </c>
      <c r="E1529" s="23" t="s">
        <v>1</v>
      </c>
      <c r="F1529" s="23" t="s">
        <v>7</v>
      </c>
      <c r="G1529" s="23" t="s">
        <v>3</v>
      </c>
      <c r="H1529" s="2" t="s">
        <v>7731</v>
      </c>
      <c r="I1529" s="23" t="s">
        <v>43</v>
      </c>
      <c r="J1529" s="23"/>
      <c r="K1529" s="23" t="s">
        <v>9712</v>
      </c>
      <c r="L1529" s="23"/>
      <c r="M1529" s="23">
        <f>YEAR(Tabla2[[#This Row],[Fecha de creación]])</f>
        <v>2020</v>
      </c>
      <c r="N1529" s="23">
        <f>MONTH(Tabla2[[#This Row],[Fecha de creación]])</f>
        <v>11</v>
      </c>
    </row>
    <row r="1530" spans="1:14" ht="15" customHeight="1" x14ac:dyDescent="0.25">
      <c r="A1530" s="26">
        <v>44145.641643518517</v>
      </c>
      <c r="B1530" s="23" t="s">
        <v>0</v>
      </c>
      <c r="C1530" s="23" t="s">
        <v>2908</v>
      </c>
      <c r="D1530" s="23" t="s">
        <v>2909</v>
      </c>
      <c r="E1530" s="23" t="s">
        <v>1</v>
      </c>
      <c r="F1530" s="23" t="s">
        <v>7</v>
      </c>
      <c r="G1530" s="23" t="s">
        <v>1551</v>
      </c>
      <c r="H1530" s="2" t="s">
        <v>7721</v>
      </c>
      <c r="I1530" s="23" t="s">
        <v>11</v>
      </c>
      <c r="J1530" s="23"/>
      <c r="K1530" s="23" t="s">
        <v>9712</v>
      </c>
      <c r="L1530" s="23"/>
      <c r="M1530" s="23">
        <f>YEAR(Tabla2[[#This Row],[Fecha de creación]])</f>
        <v>2020</v>
      </c>
      <c r="N1530" s="23">
        <f>MONTH(Tabla2[[#This Row],[Fecha de creación]])</f>
        <v>11</v>
      </c>
    </row>
    <row r="1531" spans="1:14" ht="15" customHeight="1" x14ac:dyDescent="0.25">
      <c r="A1531" s="26">
        <v>44145.675879629627</v>
      </c>
      <c r="B1531" s="23" t="s">
        <v>0</v>
      </c>
      <c r="C1531" s="23" t="s">
        <v>2910</v>
      </c>
      <c r="D1531" s="23" t="s">
        <v>308</v>
      </c>
      <c r="E1531" s="23" t="s">
        <v>1</v>
      </c>
      <c r="F1531" s="23" t="s">
        <v>7</v>
      </c>
      <c r="G1531" s="23" t="s">
        <v>975</v>
      </c>
      <c r="H1531" s="2" t="s">
        <v>7731</v>
      </c>
      <c r="I1531" s="23" t="s">
        <v>43</v>
      </c>
      <c r="J1531" s="23"/>
      <c r="K1531" s="23" t="s">
        <v>9712</v>
      </c>
      <c r="L1531" s="23"/>
      <c r="M1531" s="23">
        <f>YEAR(Tabla2[[#This Row],[Fecha de creación]])</f>
        <v>2020</v>
      </c>
      <c r="N1531" s="23">
        <f>MONTH(Tabla2[[#This Row],[Fecha de creación]])</f>
        <v>11</v>
      </c>
    </row>
    <row r="1532" spans="1:14" ht="15" customHeight="1" x14ac:dyDescent="0.25">
      <c r="A1532" s="26">
        <v>44145.680474537039</v>
      </c>
      <c r="B1532" s="23" t="s">
        <v>0</v>
      </c>
      <c r="C1532" s="23" t="s">
        <v>2911</v>
      </c>
      <c r="D1532" s="23" t="s">
        <v>131</v>
      </c>
      <c r="E1532" s="23" t="s">
        <v>1</v>
      </c>
      <c r="F1532" s="23" t="s">
        <v>7</v>
      </c>
      <c r="G1532" s="23" t="s">
        <v>975</v>
      </c>
      <c r="H1532" s="2" t="s">
        <v>7728</v>
      </c>
      <c r="I1532" s="23" t="s">
        <v>43</v>
      </c>
      <c r="J1532" s="23"/>
      <c r="K1532" s="23" t="s">
        <v>9712</v>
      </c>
      <c r="L1532" s="23"/>
      <c r="M1532" s="23">
        <f>YEAR(Tabla2[[#This Row],[Fecha de creación]])</f>
        <v>2020</v>
      </c>
      <c r="N1532" s="23">
        <f>MONTH(Tabla2[[#This Row],[Fecha de creación]])</f>
        <v>11</v>
      </c>
    </row>
    <row r="1533" spans="1:14" ht="15" customHeight="1" x14ac:dyDescent="0.25">
      <c r="A1533" s="26">
        <v>44145.687199074076</v>
      </c>
      <c r="B1533" s="23" t="s">
        <v>0</v>
      </c>
      <c r="C1533" s="23" t="s">
        <v>265</v>
      </c>
      <c r="D1533" s="23" t="s">
        <v>266</v>
      </c>
      <c r="E1533" s="23" t="s">
        <v>1</v>
      </c>
      <c r="F1533" s="23" t="s">
        <v>7</v>
      </c>
      <c r="G1533" s="23" t="s">
        <v>3</v>
      </c>
      <c r="H1533" s="2" t="s">
        <v>7724</v>
      </c>
      <c r="I1533" s="23" t="s">
        <v>11</v>
      </c>
      <c r="J1533" s="23"/>
      <c r="K1533" s="23" t="s">
        <v>9712</v>
      </c>
      <c r="L1533" s="23"/>
      <c r="M1533" s="23">
        <f>YEAR(Tabla2[[#This Row],[Fecha de creación]])</f>
        <v>2020</v>
      </c>
      <c r="N1533" s="23">
        <f>MONTH(Tabla2[[#This Row],[Fecha de creación]])</f>
        <v>11</v>
      </c>
    </row>
    <row r="1534" spans="1:14" ht="15" customHeight="1" x14ac:dyDescent="0.25">
      <c r="A1534" s="26">
        <v>44145.693657407406</v>
      </c>
      <c r="B1534" s="23" t="s">
        <v>0</v>
      </c>
      <c r="C1534" s="23" t="s">
        <v>2912</v>
      </c>
      <c r="D1534" s="23" t="s">
        <v>308</v>
      </c>
      <c r="E1534" s="23" t="s">
        <v>1</v>
      </c>
      <c r="F1534" s="23" t="s">
        <v>7</v>
      </c>
      <c r="G1534" s="23" t="s">
        <v>975</v>
      </c>
      <c r="H1534" s="2" t="s">
        <v>7731</v>
      </c>
      <c r="I1534" s="23" t="s">
        <v>43</v>
      </c>
      <c r="J1534" s="23"/>
      <c r="K1534" s="23" t="s">
        <v>9712</v>
      </c>
      <c r="L1534" s="23"/>
      <c r="M1534" s="23">
        <f>YEAR(Tabla2[[#This Row],[Fecha de creación]])</f>
        <v>2020</v>
      </c>
      <c r="N1534" s="23">
        <f>MONTH(Tabla2[[#This Row],[Fecha de creación]])</f>
        <v>11</v>
      </c>
    </row>
    <row r="1535" spans="1:14" ht="15" customHeight="1" x14ac:dyDescent="0.25">
      <c r="A1535" s="26">
        <v>44145.703368055554</v>
      </c>
      <c r="B1535" s="23" t="s">
        <v>0</v>
      </c>
      <c r="C1535" s="23" t="s">
        <v>2913</v>
      </c>
      <c r="D1535" s="23" t="s">
        <v>1837</v>
      </c>
      <c r="E1535" s="23" t="s">
        <v>1</v>
      </c>
      <c r="F1535" s="23" t="s">
        <v>22</v>
      </c>
      <c r="G1535" s="23" t="s">
        <v>975</v>
      </c>
      <c r="H1535" s="2" t="s">
        <v>7745</v>
      </c>
      <c r="I1535" s="23" t="s">
        <v>7412</v>
      </c>
      <c r="J1535" s="23"/>
      <c r="K1535" s="23" t="s">
        <v>9712</v>
      </c>
      <c r="L1535" s="23"/>
      <c r="M1535" s="23">
        <f>YEAR(Tabla2[[#This Row],[Fecha de creación]])</f>
        <v>2020</v>
      </c>
      <c r="N1535" s="23">
        <f>MONTH(Tabla2[[#This Row],[Fecha de creación]])</f>
        <v>11</v>
      </c>
    </row>
    <row r="1536" spans="1:14" ht="15" customHeight="1" x14ac:dyDescent="0.25">
      <c r="A1536" s="26">
        <v>44145.70752314815</v>
      </c>
      <c r="B1536" s="23" t="s">
        <v>0</v>
      </c>
      <c r="C1536" s="23" t="s">
        <v>267</v>
      </c>
      <c r="D1536" s="23" t="s">
        <v>268</v>
      </c>
      <c r="E1536" s="23" t="s">
        <v>1</v>
      </c>
      <c r="F1536" s="23" t="s">
        <v>7</v>
      </c>
      <c r="G1536" s="23" t="s">
        <v>3</v>
      </c>
      <c r="H1536" s="2" t="s">
        <v>7722</v>
      </c>
      <c r="I1536" s="23" t="s">
        <v>7412</v>
      </c>
      <c r="J1536" s="23"/>
      <c r="K1536" s="23" t="s">
        <v>9712</v>
      </c>
      <c r="L1536" s="23"/>
      <c r="M1536" s="23">
        <f>YEAR(Tabla2[[#This Row],[Fecha de creación]])</f>
        <v>2020</v>
      </c>
      <c r="N1536" s="23">
        <f>MONTH(Tabla2[[#This Row],[Fecha de creación]])</f>
        <v>11</v>
      </c>
    </row>
    <row r="1537" spans="1:14" ht="15" customHeight="1" x14ac:dyDescent="0.25">
      <c r="A1537" s="26">
        <v>44145.712650462963</v>
      </c>
      <c r="B1537" s="23" t="s">
        <v>0</v>
      </c>
      <c r="C1537" s="23" t="s">
        <v>2914</v>
      </c>
      <c r="D1537" s="23" t="s">
        <v>2879</v>
      </c>
      <c r="E1537" s="23" t="s">
        <v>1</v>
      </c>
      <c r="F1537" s="23" t="s">
        <v>22</v>
      </c>
      <c r="G1537" s="23" t="s">
        <v>975</v>
      </c>
      <c r="H1537" s="2" t="s">
        <v>7752</v>
      </c>
      <c r="I1537" s="23" t="s">
        <v>7412</v>
      </c>
      <c r="J1537" s="23"/>
      <c r="K1537" s="23" t="s">
        <v>9712</v>
      </c>
      <c r="L1537" s="23"/>
      <c r="M1537" s="23">
        <f>YEAR(Tabla2[[#This Row],[Fecha de creación]])</f>
        <v>2020</v>
      </c>
      <c r="N1537" s="23">
        <f>MONTH(Tabla2[[#This Row],[Fecha de creación]])</f>
        <v>11</v>
      </c>
    </row>
    <row r="1538" spans="1:14" ht="15" customHeight="1" x14ac:dyDescent="0.25">
      <c r="A1538" s="26">
        <v>44145.720370370371</v>
      </c>
      <c r="B1538" s="23" t="s">
        <v>19</v>
      </c>
      <c r="C1538" s="23" t="s">
        <v>2915</v>
      </c>
      <c r="D1538" s="23" t="s">
        <v>2916</v>
      </c>
      <c r="E1538" s="23" t="s">
        <v>1</v>
      </c>
      <c r="F1538" s="23" t="s">
        <v>22</v>
      </c>
      <c r="G1538" s="23" t="s">
        <v>975</v>
      </c>
      <c r="H1538" s="2" t="s">
        <v>7748</v>
      </c>
      <c r="I1538" s="23" t="s">
        <v>23</v>
      </c>
      <c r="J1538" s="23"/>
      <c r="K1538" s="23" t="s">
        <v>9712</v>
      </c>
      <c r="L1538" s="23"/>
      <c r="M1538" s="23">
        <f>YEAR(Tabla2[[#This Row],[Fecha de creación]])</f>
        <v>2020</v>
      </c>
      <c r="N1538" s="23">
        <f>MONTH(Tabla2[[#This Row],[Fecha de creación]])</f>
        <v>11</v>
      </c>
    </row>
    <row r="1539" spans="1:14" ht="15" customHeight="1" x14ac:dyDescent="0.25">
      <c r="A1539" s="26">
        <v>44145.725925925923</v>
      </c>
      <c r="B1539" s="23" t="s">
        <v>0</v>
      </c>
      <c r="C1539" s="23" t="s">
        <v>2917</v>
      </c>
      <c r="D1539" s="23" t="s">
        <v>2918</v>
      </c>
      <c r="E1539" s="23" t="s">
        <v>1</v>
      </c>
      <c r="F1539" s="23" t="s">
        <v>2</v>
      </c>
      <c r="G1539" s="23" t="s">
        <v>1551</v>
      </c>
      <c r="H1539" s="2" t="s">
        <v>7751</v>
      </c>
      <c r="I1539" s="23" t="s">
        <v>11</v>
      </c>
      <c r="J1539" s="23"/>
      <c r="K1539" s="23" t="s">
        <v>9712</v>
      </c>
      <c r="L1539" s="23"/>
      <c r="M1539" s="23">
        <f>YEAR(Tabla2[[#This Row],[Fecha de creación]])</f>
        <v>2020</v>
      </c>
      <c r="N1539" s="23">
        <f>MONTH(Tabla2[[#This Row],[Fecha de creación]])</f>
        <v>11</v>
      </c>
    </row>
    <row r="1540" spans="1:14" ht="15" customHeight="1" x14ac:dyDescent="0.25">
      <c r="A1540" s="26">
        <v>44146.408831018518</v>
      </c>
      <c r="B1540" s="23" t="s">
        <v>0</v>
      </c>
      <c r="C1540" s="23" t="s">
        <v>2919</v>
      </c>
      <c r="D1540" s="23" t="s">
        <v>333</v>
      </c>
      <c r="E1540" s="23" t="s">
        <v>1</v>
      </c>
      <c r="F1540" s="23" t="s">
        <v>7</v>
      </c>
      <c r="G1540" s="23" t="s">
        <v>1551</v>
      </c>
      <c r="H1540" s="2" t="s">
        <v>7726</v>
      </c>
      <c r="I1540" s="23" t="s">
        <v>11</v>
      </c>
      <c r="J1540" s="23"/>
      <c r="K1540" s="23" t="s">
        <v>9712</v>
      </c>
      <c r="L1540" s="23"/>
      <c r="M1540" s="23">
        <f>YEAR(Tabla2[[#This Row],[Fecha de creación]])</f>
        <v>2020</v>
      </c>
      <c r="N1540" s="23">
        <f>MONTH(Tabla2[[#This Row],[Fecha de creación]])</f>
        <v>11</v>
      </c>
    </row>
    <row r="1541" spans="1:14" ht="15" customHeight="1" x14ac:dyDescent="0.25">
      <c r="A1541" s="26">
        <v>44146.411979166667</v>
      </c>
      <c r="B1541" s="23" t="s">
        <v>0</v>
      </c>
      <c r="C1541" s="23" t="s">
        <v>2920</v>
      </c>
      <c r="D1541" s="23" t="s">
        <v>1005</v>
      </c>
      <c r="E1541" s="23" t="s">
        <v>1</v>
      </c>
      <c r="F1541" s="23" t="s">
        <v>22</v>
      </c>
      <c r="G1541" s="23" t="s">
        <v>975</v>
      </c>
      <c r="H1541" s="2" t="s">
        <v>7744</v>
      </c>
      <c r="I1541" s="23" t="s">
        <v>43</v>
      </c>
      <c r="J1541" s="23"/>
      <c r="K1541" s="23" t="s">
        <v>9712</v>
      </c>
      <c r="L1541" s="23"/>
      <c r="M1541" s="23">
        <f>YEAR(Tabla2[[#This Row],[Fecha de creación]])</f>
        <v>2020</v>
      </c>
      <c r="N1541" s="23">
        <f>MONTH(Tabla2[[#This Row],[Fecha de creación]])</f>
        <v>11</v>
      </c>
    </row>
    <row r="1542" spans="1:14" ht="15" customHeight="1" x14ac:dyDescent="0.25">
      <c r="A1542" s="26">
        <v>44146.418287037035</v>
      </c>
      <c r="B1542" s="23" t="s">
        <v>0</v>
      </c>
      <c r="C1542" s="23" t="s">
        <v>2921</v>
      </c>
      <c r="D1542" s="23" t="s">
        <v>6</v>
      </c>
      <c r="E1542" s="23" t="s">
        <v>1</v>
      </c>
      <c r="F1542" s="23" t="s">
        <v>7</v>
      </c>
      <c r="G1542" s="23" t="s">
        <v>975</v>
      </c>
      <c r="H1542" s="2" t="s">
        <v>7722</v>
      </c>
      <c r="I1542" s="23" t="s">
        <v>43</v>
      </c>
      <c r="J1542" s="23"/>
      <c r="K1542" s="23" t="s">
        <v>9712</v>
      </c>
      <c r="L1542" s="23"/>
      <c r="M1542" s="23">
        <f>YEAR(Tabla2[[#This Row],[Fecha de creación]])</f>
        <v>2020</v>
      </c>
      <c r="N1542" s="23">
        <f>MONTH(Tabla2[[#This Row],[Fecha de creación]])</f>
        <v>11</v>
      </c>
    </row>
    <row r="1543" spans="1:14" ht="15" customHeight="1" x14ac:dyDescent="0.25">
      <c r="A1543" s="26">
        <v>44146.421134259261</v>
      </c>
      <c r="B1543" s="23" t="s">
        <v>56</v>
      </c>
      <c r="C1543" s="23" t="s">
        <v>2922</v>
      </c>
      <c r="D1543" s="23" t="s">
        <v>1820</v>
      </c>
      <c r="E1543" s="23" t="s">
        <v>1</v>
      </c>
      <c r="F1543" s="23" t="s">
        <v>22</v>
      </c>
      <c r="G1543" s="23" t="s">
        <v>975</v>
      </c>
      <c r="H1543" s="2" t="s">
        <v>7742</v>
      </c>
      <c r="I1543" s="23" t="s">
        <v>1963</v>
      </c>
      <c r="J1543" s="23"/>
      <c r="K1543" s="23" t="s">
        <v>9712</v>
      </c>
      <c r="L1543" s="23"/>
      <c r="M1543" s="23">
        <f>YEAR(Tabla2[[#This Row],[Fecha de creación]])</f>
        <v>2020</v>
      </c>
      <c r="N1543" s="23">
        <f>MONTH(Tabla2[[#This Row],[Fecha de creación]])</f>
        <v>11</v>
      </c>
    </row>
    <row r="1544" spans="1:14" ht="15" customHeight="1" x14ac:dyDescent="0.25">
      <c r="A1544" s="26">
        <v>44146.422615740739</v>
      </c>
      <c r="B1544" s="23" t="s">
        <v>0</v>
      </c>
      <c r="C1544" s="23" t="s">
        <v>2923</v>
      </c>
      <c r="D1544" s="23" t="s">
        <v>6</v>
      </c>
      <c r="E1544" s="23" t="s">
        <v>1</v>
      </c>
      <c r="F1544" s="23" t="s">
        <v>7</v>
      </c>
      <c r="G1544" s="23" t="s">
        <v>975</v>
      </c>
      <c r="H1544" s="2" t="s">
        <v>7722</v>
      </c>
      <c r="I1544" s="23" t="s">
        <v>43</v>
      </c>
      <c r="J1544" s="23"/>
      <c r="K1544" s="23" t="s">
        <v>9712</v>
      </c>
      <c r="L1544" s="23"/>
      <c r="M1544" s="23">
        <f>YEAR(Tabla2[[#This Row],[Fecha de creación]])</f>
        <v>2020</v>
      </c>
      <c r="N1544" s="23">
        <f>MONTH(Tabla2[[#This Row],[Fecha de creación]])</f>
        <v>11</v>
      </c>
    </row>
    <row r="1545" spans="1:14" ht="15" customHeight="1" x14ac:dyDescent="0.25">
      <c r="A1545" s="26">
        <v>44146.43310185185</v>
      </c>
      <c r="B1545" s="23" t="s">
        <v>189</v>
      </c>
      <c r="C1545" s="23" t="s">
        <v>2924</v>
      </c>
      <c r="D1545" s="23" t="s">
        <v>2925</v>
      </c>
      <c r="E1545" s="23" t="s">
        <v>1</v>
      </c>
      <c r="F1545" s="23" t="s">
        <v>7</v>
      </c>
      <c r="G1545" s="23" t="s">
        <v>975</v>
      </c>
      <c r="H1545" s="2" t="s">
        <v>7752</v>
      </c>
      <c r="I1545" s="23" t="s">
        <v>1945</v>
      </c>
      <c r="J1545" s="23"/>
      <c r="K1545" s="23" t="s">
        <v>9712</v>
      </c>
      <c r="L1545" s="23"/>
      <c r="M1545" s="23">
        <f>YEAR(Tabla2[[#This Row],[Fecha de creación]])</f>
        <v>2020</v>
      </c>
      <c r="N1545" s="23">
        <f>MONTH(Tabla2[[#This Row],[Fecha de creación]])</f>
        <v>11</v>
      </c>
    </row>
    <row r="1546" spans="1:14" ht="15" customHeight="1" x14ac:dyDescent="0.25">
      <c r="A1546" s="26">
        <v>44146.43346064815</v>
      </c>
      <c r="B1546" s="23" t="s">
        <v>0</v>
      </c>
      <c r="C1546" s="23" t="s">
        <v>2926</v>
      </c>
      <c r="D1546" s="23" t="s">
        <v>333</v>
      </c>
      <c r="E1546" s="23" t="s">
        <v>1</v>
      </c>
      <c r="F1546" s="23" t="s">
        <v>7</v>
      </c>
      <c r="G1546" s="23" t="s">
        <v>1551</v>
      </c>
      <c r="H1546" s="2" t="s">
        <v>7726</v>
      </c>
      <c r="I1546" s="23" t="s">
        <v>11</v>
      </c>
      <c r="J1546" s="23"/>
      <c r="K1546" s="23" t="s">
        <v>9712</v>
      </c>
      <c r="L1546" s="23"/>
      <c r="M1546" s="23">
        <f>YEAR(Tabla2[[#This Row],[Fecha de creación]])</f>
        <v>2020</v>
      </c>
      <c r="N1546" s="23">
        <f>MONTH(Tabla2[[#This Row],[Fecha de creación]])</f>
        <v>11</v>
      </c>
    </row>
    <row r="1547" spans="1:14" ht="15" customHeight="1" x14ac:dyDescent="0.25">
      <c r="A1547" s="26">
        <v>44146.437650462962</v>
      </c>
      <c r="B1547" s="23" t="s">
        <v>19</v>
      </c>
      <c r="C1547" s="23" t="s">
        <v>269</v>
      </c>
      <c r="D1547" s="23" t="s">
        <v>270</v>
      </c>
      <c r="E1547" s="23" t="s">
        <v>1</v>
      </c>
      <c r="F1547" s="23" t="s">
        <v>7</v>
      </c>
      <c r="G1547" s="23" t="s">
        <v>3</v>
      </c>
      <c r="H1547" s="2" t="s">
        <v>7734</v>
      </c>
      <c r="I1547" s="23" t="s">
        <v>23</v>
      </c>
      <c r="J1547" s="23"/>
      <c r="K1547" s="23" t="s">
        <v>9712</v>
      </c>
      <c r="L1547" s="23"/>
      <c r="M1547" s="23">
        <f>YEAR(Tabla2[[#This Row],[Fecha de creación]])</f>
        <v>2020</v>
      </c>
      <c r="N1547" s="23">
        <f>MONTH(Tabla2[[#This Row],[Fecha de creación]])</f>
        <v>11</v>
      </c>
    </row>
    <row r="1548" spans="1:14" ht="15" customHeight="1" x14ac:dyDescent="0.25">
      <c r="A1548" s="26">
        <v>44146.470451388886</v>
      </c>
      <c r="B1548" s="23" t="s">
        <v>56</v>
      </c>
      <c r="C1548" s="23" t="s">
        <v>2927</v>
      </c>
      <c r="D1548" s="23" t="s">
        <v>133</v>
      </c>
      <c r="E1548" s="23" t="s">
        <v>1</v>
      </c>
      <c r="F1548" s="23" t="s">
        <v>22</v>
      </c>
      <c r="G1548" s="23" t="s">
        <v>975</v>
      </c>
      <c r="H1548" s="2" t="s">
        <v>7748</v>
      </c>
      <c r="I1548" s="23" t="s">
        <v>1963</v>
      </c>
      <c r="J1548" s="23"/>
      <c r="K1548" s="23" t="s">
        <v>9712</v>
      </c>
      <c r="L1548" s="23"/>
      <c r="M1548" s="23">
        <f>YEAR(Tabla2[[#This Row],[Fecha de creación]])</f>
        <v>2020</v>
      </c>
      <c r="N1548" s="23">
        <f>MONTH(Tabla2[[#This Row],[Fecha de creación]])</f>
        <v>11</v>
      </c>
    </row>
    <row r="1549" spans="1:14" ht="15" customHeight="1" x14ac:dyDescent="0.25">
      <c r="A1549" s="26">
        <v>44146.481261574074</v>
      </c>
      <c r="B1549" s="23" t="s">
        <v>189</v>
      </c>
      <c r="C1549" s="23" t="s">
        <v>2928</v>
      </c>
      <c r="D1549" s="23" t="s">
        <v>2925</v>
      </c>
      <c r="E1549" s="23" t="s">
        <v>1</v>
      </c>
      <c r="F1549" s="23" t="s">
        <v>7</v>
      </c>
      <c r="G1549" s="23" t="s">
        <v>975</v>
      </c>
      <c r="H1549" s="2" t="s">
        <v>7752</v>
      </c>
      <c r="I1549" s="23" t="s">
        <v>1945</v>
      </c>
      <c r="J1549" s="23"/>
      <c r="K1549" s="23" t="s">
        <v>9712</v>
      </c>
      <c r="L1549" s="23"/>
      <c r="M1549" s="23">
        <f>YEAR(Tabla2[[#This Row],[Fecha de creación]])</f>
        <v>2020</v>
      </c>
      <c r="N1549" s="23">
        <f>MONTH(Tabla2[[#This Row],[Fecha de creación]])</f>
        <v>11</v>
      </c>
    </row>
    <row r="1550" spans="1:14" ht="15" customHeight="1" x14ac:dyDescent="0.25">
      <c r="A1550" s="26">
        <v>44146.484791666669</v>
      </c>
      <c r="B1550" s="23" t="s">
        <v>189</v>
      </c>
      <c r="C1550" s="23" t="s">
        <v>2929</v>
      </c>
      <c r="D1550" s="23" t="s">
        <v>2925</v>
      </c>
      <c r="E1550" s="23" t="s">
        <v>1</v>
      </c>
      <c r="F1550" s="23" t="s">
        <v>7</v>
      </c>
      <c r="G1550" s="23" t="s">
        <v>975</v>
      </c>
      <c r="H1550" s="2" t="s">
        <v>7752</v>
      </c>
      <c r="I1550" s="23" t="s">
        <v>1945</v>
      </c>
      <c r="J1550" s="23"/>
      <c r="K1550" s="23" t="s">
        <v>9712</v>
      </c>
      <c r="L1550" s="23"/>
      <c r="M1550" s="23">
        <f>YEAR(Tabla2[[#This Row],[Fecha de creación]])</f>
        <v>2020</v>
      </c>
      <c r="N1550" s="23">
        <f>MONTH(Tabla2[[#This Row],[Fecha de creación]])</f>
        <v>11</v>
      </c>
    </row>
    <row r="1551" spans="1:14" ht="15" customHeight="1" x14ac:dyDescent="0.25">
      <c r="A1551" s="26">
        <v>44146.486990740741</v>
      </c>
      <c r="B1551" s="23" t="s">
        <v>0</v>
      </c>
      <c r="C1551" s="23" t="s">
        <v>2930</v>
      </c>
      <c r="D1551" s="23" t="s">
        <v>586</v>
      </c>
      <c r="E1551" s="23" t="s">
        <v>1</v>
      </c>
      <c r="F1551" s="23" t="s">
        <v>7</v>
      </c>
      <c r="G1551" s="23" t="s">
        <v>975</v>
      </c>
      <c r="H1551" s="2" t="s">
        <v>7748</v>
      </c>
      <c r="I1551" s="23" t="s">
        <v>43</v>
      </c>
      <c r="J1551" s="23"/>
      <c r="K1551" s="23" t="s">
        <v>9712</v>
      </c>
      <c r="L1551" s="23"/>
      <c r="M1551" s="23">
        <f>YEAR(Tabla2[[#This Row],[Fecha de creación]])</f>
        <v>2020</v>
      </c>
      <c r="N1551" s="23">
        <f>MONTH(Tabla2[[#This Row],[Fecha de creación]])</f>
        <v>11</v>
      </c>
    </row>
    <row r="1552" spans="1:14" ht="15" customHeight="1" x14ac:dyDescent="0.25">
      <c r="A1552" s="26">
        <v>44146.494027777779</v>
      </c>
      <c r="B1552" s="23" t="s">
        <v>0</v>
      </c>
      <c r="C1552" s="23" t="s">
        <v>2931</v>
      </c>
      <c r="D1552" s="23" t="s">
        <v>2932</v>
      </c>
      <c r="E1552" s="23" t="s">
        <v>1</v>
      </c>
      <c r="F1552" s="23" t="s">
        <v>22</v>
      </c>
      <c r="G1552" s="23" t="s">
        <v>975</v>
      </c>
      <c r="H1552" s="2" t="s">
        <v>7725</v>
      </c>
      <c r="I1552" s="23" t="s">
        <v>43</v>
      </c>
      <c r="J1552" s="23"/>
      <c r="K1552" s="23" t="s">
        <v>9712</v>
      </c>
      <c r="L1552" s="23"/>
      <c r="M1552" s="23">
        <f>YEAR(Tabla2[[#This Row],[Fecha de creación]])</f>
        <v>2020</v>
      </c>
      <c r="N1552" s="23">
        <f>MONTH(Tabla2[[#This Row],[Fecha de creación]])</f>
        <v>11</v>
      </c>
    </row>
    <row r="1553" spans="1:14" ht="15" customHeight="1" x14ac:dyDescent="0.25">
      <c r="A1553" s="26">
        <v>44146.505520833336</v>
      </c>
      <c r="B1553" s="23" t="s">
        <v>0</v>
      </c>
      <c r="C1553" s="23" t="s">
        <v>2933</v>
      </c>
      <c r="D1553" s="23" t="s">
        <v>308</v>
      </c>
      <c r="E1553" s="23" t="s">
        <v>1</v>
      </c>
      <c r="F1553" s="23" t="s">
        <v>7</v>
      </c>
      <c r="G1553" s="23" t="s">
        <v>975</v>
      </c>
      <c r="H1553" s="2" t="s">
        <v>7731</v>
      </c>
      <c r="I1553" s="23" t="s">
        <v>43</v>
      </c>
      <c r="J1553" s="23"/>
      <c r="K1553" s="23" t="s">
        <v>9712</v>
      </c>
      <c r="L1553" s="23"/>
      <c r="M1553" s="23">
        <f>YEAR(Tabla2[[#This Row],[Fecha de creación]])</f>
        <v>2020</v>
      </c>
      <c r="N1553" s="23">
        <f>MONTH(Tabla2[[#This Row],[Fecha de creación]])</f>
        <v>11</v>
      </c>
    </row>
    <row r="1554" spans="1:14" ht="15" customHeight="1" x14ac:dyDescent="0.25">
      <c r="A1554" s="26">
        <v>44146.514386574076</v>
      </c>
      <c r="B1554" s="23" t="s">
        <v>0</v>
      </c>
      <c r="C1554" s="23" t="s">
        <v>2934</v>
      </c>
      <c r="D1554" s="23" t="s">
        <v>156</v>
      </c>
      <c r="E1554" s="23" t="s">
        <v>1</v>
      </c>
      <c r="F1554" s="23" t="s">
        <v>7</v>
      </c>
      <c r="G1554" s="23" t="s">
        <v>1551</v>
      </c>
      <c r="H1554" s="2" t="s">
        <v>7757</v>
      </c>
      <c r="I1554" s="23" t="s">
        <v>11</v>
      </c>
      <c r="J1554" s="23"/>
      <c r="K1554" s="23" t="s">
        <v>9712</v>
      </c>
      <c r="L1554" s="23"/>
      <c r="M1554" s="23">
        <f>YEAR(Tabla2[[#This Row],[Fecha de creación]])</f>
        <v>2020</v>
      </c>
      <c r="N1554" s="23">
        <f>MONTH(Tabla2[[#This Row],[Fecha de creación]])</f>
        <v>11</v>
      </c>
    </row>
    <row r="1555" spans="1:14" ht="15" customHeight="1" x14ac:dyDescent="0.25">
      <c r="A1555" s="26">
        <v>44146.514618055553</v>
      </c>
      <c r="B1555" s="23" t="s">
        <v>0</v>
      </c>
      <c r="C1555" s="23" t="s">
        <v>2935</v>
      </c>
      <c r="D1555" s="23" t="s">
        <v>131</v>
      </c>
      <c r="E1555" s="23" t="s">
        <v>1</v>
      </c>
      <c r="F1555" s="23" t="s">
        <v>7</v>
      </c>
      <c r="G1555" s="23" t="s">
        <v>975</v>
      </c>
      <c r="H1555" s="2" t="s">
        <v>7728</v>
      </c>
      <c r="I1555" s="23" t="s">
        <v>43</v>
      </c>
      <c r="J1555" s="23"/>
      <c r="K1555" s="23" t="s">
        <v>9712</v>
      </c>
      <c r="L1555" s="23"/>
      <c r="M1555" s="23">
        <f>YEAR(Tabla2[[#This Row],[Fecha de creación]])</f>
        <v>2020</v>
      </c>
      <c r="N1555" s="23">
        <f>MONTH(Tabla2[[#This Row],[Fecha de creación]])</f>
        <v>11</v>
      </c>
    </row>
    <row r="1556" spans="1:14" ht="15" customHeight="1" x14ac:dyDescent="0.25">
      <c r="A1556" s="26">
        <v>44146.515497685185</v>
      </c>
      <c r="B1556" s="23" t="s">
        <v>0</v>
      </c>
      <c r="C1556" s="23" t="s">
        <v>2936</v>
      </c>
      <c r="D1556" s="23" t="s">
        <v>2224</v>
      </c>
      <c r="E1556" s="23" t="s">
        <v>1</v>
      </c>
      <c r="F1556" s="23" t="s">
        <v>7</v>
      </c>
      <c r="G1556" s="23" t="s">
        <v>1551</v>
      </c>
      <c r="H1556" s="2" t="s">
        <v>7757</v>
      </c>
      <c r="I1556" s="23" t="s">
        <v>11</v>
      </c>
      <c r="J1556" s="23"/>
      <c r="K1556" s="23" t="s">
        <v>9712</v>
      </c>
      <c r="L1556" s="23"/>
      <c r="M1556" s="23">
        <f>YEAR(Tabla2[[#This Row],[Fecha de creación]])</f>
        <v>2020</v>
      </c>
      <c r="N1556" s="23">
        <f>MONTH(Tabla2[[#This Row],[Fecha de creación]])</f>
        <v>11</v>
      </c>
    </row>
    <row r="1557" spans="1:14" ht="15" customHeight="1" x14ac:dyDescent="0.25">
      <c r="A1557" s="26">
        <v>44146.533206018517</v>
      </c>
      <c r="B1557" s="23" t="s">
        <v>0</v>
      </c>
      <c r="C1557" s="23" t="s">
        <v>2937</v>
      </c>
      <c r="D1557" s="23" t="s">
        <v>131</v>
      </c>
      <c r="E1557" s="23" t="s">
        <v>1</v>
      </c>
      <c r="F1557" s="23" t="s">
        <v>7</v>
      </c>
      <c r="G1557" s="23" t="s">
        <v>975</v>
      </c>
      <c r="H1557" s="2" t="s">
        <v>7728</v>
      </c>
      <c r="I1557" s="23" t="s">
        <v>43</v>
      </c>
      <c r="J1557" s="23"/>
      <c r="K1557" s="23" t="s">
        <v>9712</v>
      </c>
      <c r="L1557" s="23"/>
      <c r="M1557" s="23">
        <f>YEAR(Tabla2[[#This Row],[Fecha de creación]])</f>
        <v>2020</v>
      </c>
      <c r="N1557" s="23">
        <f>MONTH(Tabla2[[#This Row],[Fecha de creación]])</f>
        <v>11</v>
      </c>
    </row>
    <row r="1558" spans="1:14" ht="15" customHeight="1" x14ac:dyDescent="0.25">
      <c r="A1558" s="26">
        <v>44146.539131944446</v>
      </c>
      <c r="B1558" s="23" t="s">
        <v>0</v>
      </c>
      <c r="C1558" s="23" t="s">
        <v>2938</v>
      </c>
      <c r="D1558" s="23" t="s">
        <v>6</v>
      </c>
      <c r="E1558" s="23" t="s">
        <v>1</v>
      </c>
      <c r="F1558" s="23" t="s">
        <v>7</v>
      </c>
      <c r="G1558" s="23" t="s">
        <v>975</v>
      </c>
      <c r="H1558" s="2" t="s">
        <v>7722</v>
      </c>
      <c r="I1558" s="23" t="s">
        <v>43</v>
      </c>
      <c r="J1558" s="23"/>
      <c r="K1558" s="23" t="s">
        <v>9712</v>
      </c>
      <c r="L1558" s="23"/>
      <c r="M1558" s="23">
        <f>YEAR(Tabla2[[#This Row],[Fecha de creación]])</f>
        <v>2020</v>
      </c>
      <c r="N1558" s="23">
        <f>MONTH(Tabla2[[#This Row],[Fecha de creación]])</f>
        <v>11</v>
      </c>
    </row>
    <row r="1559" spans="1:14" ht="15" customHeight="1" x14ac:dyDescent="0.25">
      <c r="A1559" s="26">
        <v>44146.540613425925</v>
      </c>
      <c r="B1559" s="23" t="s">
        <v>0</v>
      </c>
      <c r="C1559" s="23" t="s">
        <v>2939</v>
      </c>
      <c r="D1559" s="23" t="s">
        <v>719</v>
      </c>
      <c r="E1559" s="23" t="s">
        <v>1</v>
      </c>
      <c r="F1559" s="23" t="s">
        <v>22</v>
      </c>
      <c r="G1559" s="23" t="s">
        <v>975</v>
      </c>
      <c r="H1559" s="2" t="s">
        <v>7722</v>
      </c>
      <c r="I1559" s="23" t="s">
        <v>43</v>
      </c>
      <c r="J1559" s="23"/>
      <c r="K1559" s="23" t="s">
        <v>9712</v>
      </c>
      <c r="L1559" s="23"/>
      <c r="M1559" s="23">
        <f>YEAR(Tabla2[[#This Row],[Fecha de creación]])</f>
        <v>2020</v>
      </c>
      <c r="N1559" s="23">
        <f>MONTH(Tabla2[[#This Row],[Fecha de creación]])</f>
        <v>11</v>
      </c>
    </row>
    <row r="1560" spans="1:14" ht="15" customHeight="1" x14ac:dyDescent="0.25">
      <c r="A1560" s="26">
        <v>44146.586875000001</v>
      </c>
      <c r="B1560" s="23" t="s">
        <v>0</v>
      </c>
      <c r="C1560" s="23" t="s">
        <v>2940</v>
      </c>
      <c r="D1560" s="23" t="s">
        <v>81</v>
      </c>
      <c r="E1560" s="23" t="s">
        <v>1</v>
      </c>
      <c r="F1560" s="23" t="s">
        <v>7</v>
      </c>
      <c r="G1560" s="23" t="s">
        <v>975</v>
      </c>
      <c r="H1560" s="2" t="s">
        <v>7730</v>
      </c>
      <c r="I1560" s="23" t="s">
        <v>4</v>
      </c>
      <c r="J1560" s="23"/>
      <c r="K1560" s="23" t="s">
        <v>9712</v>
      </c>
      <c r="L1560" s="23"/>
      <c r="M1560" s="23">
        <f>YEAR(Tabla2[[#This Row],[Fecha de creación]])</f>
        <v>2020</v>
      </c>
      <c r="N1560" s="23">
        <f>MONTH(Tabla2[[#This Row],[Fecha de creación]])</f>
        <v>11</v>
      </c>
    </row>
    <row r="1561" spans="1:14" ht="15" customHeight="1" x14ac:dyDescent="0.25">
      <c r="A1561" s="26">
        <v>44146.590520833335</v>
      </c>
      <c r="B1561" s="23" t="s">
        <v>0</v>
      </c>
      <c r="C1561" s="23" t="s">
        <v>2941</v>
      </c>
      <c r="D1561" s="23" t="s">
        <v>2942</v>
      </c>
      <c r="E1561" s="23" t="s">
        <v>1</v>
      </c>
      <c r="F1561" s="23" t="s">
        <v>7</v>
      </c>
      <c r="G1561" s="23" t="s">
        <v>975</v>
      </c>
      <c r="H1561" s="2" t="s">
        <v>7730</v>
      </c>
      <c r="I1561" s="23" t="s">
        <v>4</v>
      </c>
      <c r="J1561" s="23"/>
      <c r="K1561" s="23" t="s">
        <v>9712</v>
      </c>
      <c r="L1561" s="23"/>
      <c r="M1561" s="23">
        <f>YEAR(Tabla2[[#This Row],[Fecha de creación]])</f>
        <v>2020</v>
      </c>
      <c r="N1561" s="23">
        <f>MONTH(Tabla2[[#This Row],[Fecha de creación]])</f>
        <v>11</v>
      </c>
    </row>
    <row r="1562" spans="1:14" ht="15" customHeight="1" x14ac:dyDescent="0.25">
      <c r="A1562" s="26">
        <v>44146.594340277778</v>
      </c>
      <c r="B1562" s="23" t="s">
        <v>0</v>
      </c>
      <c r="C1562" s="23" t="s">
        <v>271</v>
      </c>
      <c r="D1562" s="23" t="s">
        <v>156</v>
      </c>
      <c r="E1562" s="23" t="s">
        <v>1</v>
      </c>
      <c r="F1562" s="23" t="s">
        <v>7</v>
      </c>
      <c r="G1562" s="23" t="s">
        <v>3</v>
      </c>
      <c r="H1562" s="2" t="s">
        <v>7757</v>
      </c>
      <c r="I1562" s="23" t="s">
        <v>4</v>
      </c>
      <c r="J1562" s="23"/>
      <c r="K1562" s="23" t="s">
        <v>9712</v>
      </c>
      <c r="L1562" s="23"/>
      <c r="M1562" s="23">
        <f>YEAR(Tabla2[[#This Row],[Fecha de creación]])</f>
        <v>2020</v>
      </c>
      <c r="N1562" s="23">
        <f>MONTH(Tabla2[[#This Row],[Fecha de creación]])</f>
        <v>11</v>
      </c>
    </row>
    <row r="1563" spans="1:14" ht="15" customHeight="1" x14ac:dyDescent="0.25">
      <c r="A1563" s="26">
        <v>44146.608703703707</v>
      </c>
      <c r="B1563" s="23" t="s">
        <v>0</v>
      </c>
      <c r="C1563" s="23" t="s">
        <v>2943</v>
      </c>
      <c r="D1563" s="23" t="s">
        <v>2944</v>
      </c>
      <c r="E1563" s="23" t="s">
        <v>1</v>
      </c>
      <c r="F1563" s="23" t="s">
        <v>22</v>
      </c>
      <c r="G1563" s="23" t="s">
        <v>975</v>
      </c>
      <c r="H1563" s="2" t="s">
        <v>7724</v>
      </c>
      <c r="I1563" s="23" t="s">
        <v>43</v>
      </c>
      <c r="J1563" s="23"/>
      <c r="K1563" s="23" t="s">
        <v>9712</v>
      </c>
      <c r="L1563" s="23"/>
      <c r="M1563" s="23">
        <f>YEAR(Tabla2[[#This Row],[Fecha de creación]])</f>
        <v>2020</v>
      </c>
      <c r="N1563" s="23">
        <f>MONTH(Tabla2[[#This Row],[Fecha de creación]])</f>
        <v>11</v>
      </c>
    </row>
    <row r="1564" spans="1:14" ht="15" customHeight="1" x14ac:dyDescent="0.25">
      <c r="A1564" s="26">
        <v>44146.688194444447</v>
      </c>
      <c r="B1564" s="23" t="s">
        <v>34</v>
      </c>
      <c r="C1564" s="23" t="s">
        <v>2945</v>
      </c>
      <c r="D1564" s="23" t="s">
        <v>1800</v>
      </c>
      <c r="E1564" s="23" t="s">
        <v>1</v>
      </c>
      <c r="F1564" s="23" t="s">
        <v>7</v>
      </c>
      <c r="G1564" s="23" t="s">
        <v>1551</v>
      </c>
      <c r="H1564" s="2" t="s">
        <v>7734</v>
      </c>
      <c r="I1564" s="23" t="s">
        <v>7769</v>
      </c>
      <c r="J1564" s="23"/>
      <c r="K1564" s="23" t="s">
        <v>9712</v>
      </c>
      <c r="L1564" s="23"/>
      <c r="M1564" s="23">
        <f>YEAR(Tabla2[[#This Row],[Fecha de creación]])</f>
        <v>2020</v>
      </c>
      <c r="N1564" s="23">
        <f>MONTH(Tabla2[[#This Row],[Fecha de creación]])</f>
        <v>11</v>
      </c>
    </row>
    <row r="1565" spans="1:14" ht="15" customHeight="1" x14ac:dyDescent="0.25">
      <c r="A1565" s="26">
        <v>44146.689016203702</v>
      </c>
      <c r="B1565" s="23" t="s">
        <v>0</v>
      </c>
      <c r="C1565" s="23" t="s">
        <v>2946</v>
      </c>
      <c r="D1565" s="23" t="s">
        <v>49</v>
      </c>
      <c r="E1565" s="23" t="s">
        <v>1</v>
      </c>
      <c r="F1565" s="23" t="s">
        <v>22</v>
      </c>
      <c r="G1565" s="23" t="s">
        <v>975</v>
      </c>
      <c r="H1565" s="2" t="s">
        <v>7745</v>
      </c>
      <c r="I1565" s="23" t="s">
        <v>7412</v>
      </c>
      <c r="J1565" s="23"/>
      <c r="K1565" s="23" t="s">
        <v>9712</v>
      </c>
      <c r="L1565" s="23"/>
      <c r="M1565" s="23">
        <f>YEAR(Tabla2[[#This Row],[Fecha de creación]])</f>
        <v>2020</v>
      </c>
      <c r="N1565" s="23">
        <f>MONTH(Tabla2[[#This Row],[Fecha de creación]])</f>
        <v>11</v>
      </c>
    </row>
    <row r="1566" spans="1:14" ht="15" customHeight="1" x14ac:dyDescent="0.25">
      <c r="A1566" s="26">
        <v>44146.69253472222</v>
      </c>
      <c r="B1566" s="23" t="s">
        <v>34</v>
      </c>
      <c r="C1566" s="23" t="s">
        <v>2947</v>
      </c>
      <c r="D1566" s="23" t="s">
        <v>1800</v>
      </c>
      <c r="E1566" s="23" t="s">
        <v>1</v>
      </c>
      <c r="F1566" s="23" t="s">
        <v>7</v>
      </c>
      <c r="G1566" s="23" t="s">
        <v>1551</v>
      </c>
      <c r="H1566" s="2" t="s">
        <v>7734</v>
      </c>
      <c r="I1566" s="23" t="s">
        <v>7769</v>
      </c>
      <c r="J1566" s="23"/>
      <c r="K1566" s="23" t="s">
        <v>9712</v>
      </c>
      <c r="L1566" s="23"/>
      <c r="M1566" s="23">
        <f>YEAR(Tabla2[[#This Row],[Fecha de creación]])</f>
        <v>2020</v>
      </c>
      <c r="N1566" s="23">
        <f>MONTH(Tabla2[[#This Row],[Fecha de creación]])</f>
        <v>11</v>
      </c>
    </row>
    <row r="1567" spans="1:14" ht="15" customHeight="1" x14ac:dyDescent="0.25">
      <c r="A1567" s="26">
        <v>44146.694004629629</v>
      </c>
      <c r="B1567" s="23" t="s">
        <v>0</v>
      </c>
      <c r="C1567" s="23" t="s">
        <v>2948</v>
      </c>
      <c r="D1567" s="23" t="s">
        <v>2949</v>
      </c>
      <c r="E1567" s="23" t="s">
        <v>1</v>
      </c>
      <c r="F1567" s="23" t="s">
        <v>22</v>
      </c>
      <c r="G1567" s="23" t="s">
        <v>975</v>
      </c>
      <c r="H1567" s="2" t="s">
        <v>7745</v>
      </c>
      <c r="I1567" s="23" t="s">
        <v>7412</v>
      </c>
      <c r="J1567" s="23"/>
      <c r="K1567" s="23" t="s">
        <v>9712</v>
      </c>
      <c r="L1567" s="23"/>
      <c r="M1567" s="23">
        <f>YEAR(Tabla2[[#This Row],[Fecha de creación]])</f>
        <v>2020</v>
      </c>
      <c r="N1567" s="23">
        <f>MONTH(Tabla2[[#This Row],[Fecha de creación]])</f>
        <v>11</v>
      </c>
    </row>
    <row r="1568" spans="1:14" ht="15" customHeight="1" x14ac:dyDescent="0.25">
      <c r="A1568" s="26">
        <v>44146.698321759257</v>
      </c>
      <c r="B1568" s="23" t="s">
        <v>0</v>
      </c>
      <c r="C1568" s="23" t="s">
        <v>2950</v>
      </c>
      <c r="D1568" s="23" t="s">
        <v>49</v>
      </c>
      <c r="E1568" s="23" t="s">
        <v>1</v>
      </c>
      <c r="F1568" s="23" t="s">
        <v>22</v>
      </c>
      <c r="G1568" s="23" t="s">
        <v>975</v>
      </c>
      <c r="H1568" s="2" t="s">
        <v>7745</v>
      </c>
      <c r="I1568" s="23" t="s">
        <v>7412</v>
      </c>
      <c r="J1568" s="23"/>
      <c r="K1568" s="23" t="s">
        <v>9712</v>
      </c>
      <c r="L1568" s="23"/>
      <c r="M1568" s="23">
        <f>YEAR(Tabla2[[#This Row],[Fecha de creación]])</f>
        <v>2020</v>
      </c>
      <c r="N1568" s="23">
        <f>MONTH(Tabla2[[#This Row],[Fecha de creación]])</f>
        <v>11</v>
      </c>
    </row>
    <row r="1569" spans="1:14" ht="15" customHeight="1" x14ac:dyDescent="0.25">
      <c r="A1569" s="26">
        <v>44146.728958333333</v>
      </c>
      <c r="B1569" s="23" t="s">
        <v>0</v>
      </c>
      <c r="C1569" s="23" t="s">
        <v>2951</v>
      </c>
      <c r="D1569" s="23" t="s">
        <v>2879</v>
      </c>
      <c r="E1569" s="23" t="s">
        <v>1</v>
      </c>
      <c r="F1569" s="23" t="s">
        <v>22</v>
      </c>
      <c r="G1569" s="23" t="s">
        <v>975</v>
      </c>
      <c r="H1569" s="2" t="s">
        <v>7752</v>
      </c>
      <c r="I1569" s="23" t="s">
        <v>7412</v>
      </c>
      <c r="J1569" s="23"/>
      <c r="K1569" s="23" t="s">
        <v>9712</v>
      </c>
      <c r="L1569" s="23"/>
      <c r="M1569" s="23">
        <f>YEAR(Tabla2[[#This Row],[Fecha de creación]])</f>
        <v>2020</v>
      </c>
      <c r="N1569" s="23">
        <f>MONTH(Tabla2[[#This Row],[Fecha de creación]])</f>
        <v>11</v>
      </c>
    </row>
    <row r="1570" spans="1:14" ht="15" customHeight="1" x14ac:dyDescent="0.25">
      <c r="A1570" s="26">
        <v>44146.732395833336</v>
      </c>
      <c r="B1570" s="23" t="s">
        <v>0</v>
      </c>
      <c r="C1570" s="23" t="s">
        <v>2952</v>
      </c>
      <c r="D1570" s="23" t="s">
        <v>2953</v>
      </c>
      <c r="E1570" s="23" t="s">
        <v>1</v>
      </c>
      <c r="F1570" s="23" t="s">
        <v>22</v>
      </c>
      <c r="G1570" s="23" t="s">
        <v>975</v>
      </c>
      <c r="H1570" s="2" t="s">
        <v>7731</v>
      </c>
      <c r="I1570" s="23" t="s">
        <v>7412</v>
      </c>
      <c r="J1570" s="23"/>
      <c r="K1570" s="23" t="s">
        <v>9712</v>
      </c>
      <c r="L1570" s="23"/>
      <c r="M1570" s="23">
        <f>YEAR(Tabla2[[#This Row],[Fecha de creación]])</f>
        <v>2020</v>
      </c>
      <c r="N1570" s="23">
        <f>MONTH(Tabla2[[#This Row],[Fecha de creación]])</f>
        <v>11</v>
      </c>
    </row>
    <row r="1571" spans="1:14" ht="15" customHeight="1" x14ac:dyDescent="0.25">
      <c r="A1571" s="26">
        <v>44146.739583333336</v>
      </c>
      <c r="B1571" s="23" t="s">
        <v>0</v>
      </c>
      <c r="C1571" s="23" t="s">
        <v>2954</v>
      </c>
      <c r="D1571" s="23" t="s">
        <v>2955</v>
      </c>
      <c r="E1571" s="23" t="s">
        <v>1</v>
      </c>
      <c r="F1571" s="23" t="s">
        <v>22</v>
      </c>
      <c r="G1571" s="23" t="s">
        <v>975</v>
      </c>
      <c r="H1571" s="2" t="s">
        <v>7742</v>
      </c>
      <c r="I1571" s="23" t="s">
        <v>7412</v>
      </c>
      <c r="J1571" s="23"/>
      <c r="K1571" s="23" t="s">
        <v>9712</v>
      </c>
      <c r="L1571" s="23"/>
      <c r="M1571" s="23">
        <f>YEAR(Tabla2[[#This Row],[Fecha de creación]])</f>
        <v>2020</v>
      </c>
      <c r="N1571" s="23">
        <f>MONTH(Tabla2[[#This Row],[Fecha de creación]])</f>
        <v>11</v>
      </c>
    </row>
    <row r="1572" spans="1:14" ht="15" customHeight="1" x14ac:dyDescent="0.25">
      <c r="A1572" s="26">
        <v>44146.747037037036</v>
      </c>
      <c r="B1572" s="23" t="s">
        <v>100</v>
      </c>
      <c r="C1572" s="23" t="s">
        <v>2956</v>
      </c>
      <c r="D1572" s="23" t="s">
        <v>2957</v>
      </c>
      <c r="E1572" s="23" t="s">
        <v>1</v>
      </c>
      <c r="F1572" s="23" t="s">
        <v>22</v>
      </c>
      <c r="G1572" s="23" t="s">
        <v>975</v>
      </c>
      <c r="H1572" s="2" t="s">
        <v>7745</v>
      </c>
      <c r="I1572" s="23" t="s">
        <v>7575</v>
      </c>
      <c r="J1572" s="23"/>
      <c r="K1572" s="23" t="s">
        <v>9712</v>
      </c>
      <c r="L1572" s="23"/>
      <c r="M1572" s="23">
        <f>YEAR(Tabla2[[#This Row],[Fecha de creación]])</f>
        <v>2020</v>
      </c>
      <c r="N1572" s="23">
        <f>MONTH(Tabla2[[#This Row],[Fecha de creación]])</f>
        <v>11</v>
      </c>
    </row>
    <row r="1573" spans="1:14" ht="15" customHeight="1" x14ac:dyDescent="0.25">
      <c r="A1573" s="26">
        <v>44146.751087962963</v>
      </c>
      <c r="B1573" s="23" t="s">
        <v>100</v>
      </c>
      <c r="C1573" s="23" t="s">
        <v>2958</v>
      </c>
      <c r="D1573" s="23" t="s">
        <v>349</v>
      </c>
      <c r="E1573" s="23" t="s">
        <v>1</v>
      </c>
      <c r="F1573" s="23" t="s">
        <v>7</v>
      </c>
      <c r="G1573" s="23" t="s">
        <v>975</v>
      </c>
      <c r="H1573" s="2" t="s">
        <v>7731</v>
      </c>
      <c r="I1573" s="23" t="s">
        <v>7575</v>
      </c>
      <c r="J1573" s="23"/>
      <c r="K1573" s="23" t="s">
        <v>9712</v>
      </c>
      <c r="L1573" s="23"/>
      <c r="M1573" s="23">
        <f>YEAR(Tabla2[[#This Row],[Fecha de creación]])</f>
        <v>2020</v>
      </c>
      <c r="N1573" s="23">
        <f>MONTH(Tabla2[[#This Row],[Fecha de creación]])</f>
        <v>11</v>
      </c>
    </row>
    <row r="1574" spans="1:14" ht="15" customHeight="1" x14ac:dyDescent="0.25">
      <c r="A1574" s="26">
        <v>44146.754305555558</v>
      </c>
      <c r="B1574" s="23" t="s">
        <v>100</v>
      </c>
      <c r="C1574" s="23" t="s">
        <v>2959</v>
      </c>
      <c r="D1574" s="23" t="s">
        <v>351</v>
      </c>
      <c r="E1574" s="23" t="s">
        <v>1</v>
      </c>
      <c r="F1574" s="23" t="s">
        <v>7</v>
      </c>
      <c r="G1574" s="23" t="s">
        <v>975</v>
      </c>
      <c r="H1574" s="2" t="s">
        <v>7734</v>
      </c>
      <c r="I1574" s="23" t="s">
        <v>7575</v>
      </c>
      <c r="J1574" s="23"/>
      <c r="K1574" s="23" t="s">
        <v>9712</v>
      </c>
      <c r="L1574" s="23"/>
      <c r="M1574" s="23">
        <f>YEAR(Tabla2[[#This Row],[Fecha de creación]])</f>
        <v>2020</v>
      </c>
      <c r="N1574" s="23">
        <f>MONTH(Tabla2[[#This Row],[Fecha de creación]])</f>
        <v>11</v>
      </c>
    </row>
    <row r="1575" spans="1:14" ht="15" customHeight="1" x14ac:dyDescent="0.25">
      <c r="A1575" s="26">
        <v>44147.423206018517</v>
      </c>
      <c r="B1575" s="23" t="s">
        <v>0</v>
      </c>
      <c r="C1575" s="23" t="s">
        <v>2960</v>
      </c>
      <c r="D1575" s="23" t="s">
        <v>6</v>
      </c>
      <c r="E1575" s="23" t="s">
        <v>1</v>
      </c>
      <c r="F1575" s="23" t="s">
        <v>7</v>
      </c>
      <c r="G1575" s="23" t="s">
        <v>975</v>
      </c>
      <c r="H1575" s="2" t="s">
        <v>7722</v>
      </c>
      <c r="I1575" s="23" t="s">
        <v>8</v>
      </c>
      <c r="J1575" s="23"/>
      <c r="K1575" s="23" t="s">
        <v>9712</v>
      </c>
      <c r="L1575" s="23"/>
      <c r="M1575" s="23">
        <f>YEAR(Tabla2[[#This Row],[Fecha de creación]])</f>
        <v>2020</v>
      </c>
      <c r="N1575" s="23">
        <f>MONTH(Tabla2[[#This Row],[Fecha de creación]])</f>
        <v>11</v>
      </c>
    </row>
    <row r="1576" spans="1:14" ht="15" customHeight="1" x14ac:dyDescent="0.25">
      <c r="A1576" s="26">
        <v>44147.477986111109</v>
      </c>
      <c r="B1576" s="23" t="s">
        <v>0</v>
      </c>
      <c r="C1576" s="23" t="s">
        <v>2961</v>
      </c>
      <c r="D1576" s="23" t="s">
        <v>2962</v>
      </c>
      <c r="E1576" s="23" t="s">
        <v>1</v>
      </c>
      <c r="F1576" s="23" t="s">
        <v>2</v>
      </c>
      <c r="G1576" s="23" t="s">
        <v>975</v>
      </c>
      <c r="H1576" s="2" t="s">
        <v>7745</v>
      </c>
      <c r="I1576" s="23" t="s">
        <v>7412</v>
      </c>
      <c r="J1576" s="23"/>
      <c r="K1576" s="23" t="s">
        <v>9712</v>
      </c>
      <c r="L1576" s="23"/>
      <c r="M1576" s="23">
        <f>YEAR(Tabla2[[#This Row],[Fecha de creación]])</f>
        <v>2020</v>
      </c>
      <c r="N1576" s="23">
        <f>MONTH(Tabla2[[#This Row],[Fecha de creación]])</f>
        <v>11</v>
      </c>
    </row>
    <row r="1577" spans="1:14" ht="15" customHeight="1" x14ac:dyDescent="0.25">
      <c r="A1577" s="26">
        <v>44147.496319444443</v>
      </c>
      <c r="B1577" s="23" t="s">
        <v>0</v>
      </c>
      <c r="C1577" s="23" t="s">
        <v>272</v>
      </c>
      <c r="D1577" s="23" t="s">
        <v>273</v>
      </c>
      <c r="E1577" s="23" t="s">
        <v>1</v>
      </c>
      <c r="F1577" s="23" t="s">
        <v>7</v>
      </c>
      <c r="G1577" s="23" t="s">
        <v>3</v>
      </c>
      <c r="H1577" s="2" t="s">
        <v>7721</v>
      </c>
      <c r="I1577" s="23" t="s">
        <v>11</v>
      </c>
      <c r="J1577" s="23"/>
      <c r="K1577" s="23" t="s">
        <v>9712</v>
      </c>
      <c r="L1577" s="23"/>
      <c r="M1577" s="23">
        <f>YEAR(Tabla2[[#This Row],[Fecha de creación]])</f>
        <v>2020</v>
      </c>
      <c r="N1577" s="23">
        <f>MONTH(Tabla2[[#This Row],[Fecha de creación]])</f>
        <v>11</v>
      </c>
    </row>
    <row r="1578" spans="1:14" ht="15" customHeight="1" x14ac:dyDescent="0.25">
      <c r="A1578" s="26">
        <v>44147.528634259259</v>
      </c>
      <c r="B1578" s="23" t="s">
        <v>0</v>
      </c>
      <c r="C1578" s="23" t="s">
        <v>2963</v>
      </c>
      <c r="D1578" s="23" t="s">
        <v>1022</v>
      </c>
      <c r="E1578" s="23" t="s">
        <v>1</v>
      </c>
      <c r="F1578" s="23" t="s">
        <v>7</v>
      </c>
      <c r="G1578" s="23" t="s">
        <v>1551</v>
      </c>
      <c r="H1578" s="2" t="s">
        <v>7726</v>
      </c>
      <c r="I1578" s="23" t="s">
        <v>11</v>
      </c>
      <c r="J1578" s="23"/>
      <c r="K1578" s="23" t="s">
        <v>9712</v>
      </c>
      <c r="L1578" s="23"/>
      <c r="M1578" s="23">
        <f>YEAR(Tabla2[[#This Row],[Fecha de creación]])</f>
        <v>2020</v>
      </c>
      <c r="N1578" s="23">
        <f>MONTH(Tabla2[[#This Row],[Fecha de creación]])</f>
        <v>11</v>
      </c>
    </row>
    <row r="1579" spans="1:14" ht="15" customHeight="1" x14ac:dyDescent="0.25">
      <c r="A1579" s="26">
        <v>44147.530439814815</v>
      </c>
      <c r="B1579" s="23" t="s">
        <v>0</v>
      </c>
      <c r="C1579" s="23" t="s">
        <v>2964</v>
      </c>
      <c r="D1579" s="23" t="s">
        <v>1022</v>
      </c>
      <c r="E1579" s="23" t="s">
        <v>1</v>
      </c>
      <c r="F1579" s="23" t="s">
        <v>7</v>
      </c>
      <c r="G1579" s="23" t="s">
        <v>1551</v>
      </c>
      <c r="H1579" s="2" t="s">
        <v>7726</v>
      </c>
      <c r="I1579" s="23" t="s">
        <v>11</v>
      </c>
      <c r="J1579" s="23"/>
      <c r="K1579" s="23" t="s">
        <v>9712</v>
      </c>
      <c r="L1579" s="23"/>
      <c r="M1579" s="23">
        <f>YEAR(Tabla2[[#This Row],[Fecha de creación]])</f>
        <v>2020</v>
      </c>
      <c r="N1579" s="23">
        <f>MONTH(Tabla2[[#This Row],[Fecha de creación]])</f>
        <v>11</v>
      </c>
    </row>
    <row r="1580" spans="1:14" ht="15" customHeight="1" x14ac:dyDescent="0.25">
      <c r="A1580" s="26">
        <v>44147.531828703701</v>
      </c>
      <c r="B1580" s="23" t="s">
        <v>0</v>
      </c>
      <c r="C1580" s="23" t="s">
        <v>2965</v>
      </c>
      <c r="D1580" s="23" t="s">
        <v>1022</v>
      </c>
      <c r="E1580" s="23" t="s">
        <v>1</v>
      </c>
      <c r="F1580" s="23" t="s">
        <v>7</v>
      </c>
      <c r="G1580" s="23" t="s">
        <v>1551</v>
      </c>
      <c r="H1580" s="2" t="s">
        <v>7726</v>
      </c>
      <c r="I1580" s="23" t="s">
        <v>11</v>
      </c>
      <c r="J1580" s="23"/>
      <c r="K1580" s="23" t="s">
        <v>9712</v>
      </c>
      <c r="L1580" s="23"/>
      <c r="M1580" s="23">
        <f>YEAR(Tabla2[[#This Row],[Fecha de creación]])</f>
        <v>2020</v>
      </c>
      <c r="N1580" s="23">
        <f>MONTH(Tabla2[[#This Row],[Fecha de creación]])</f>
        <v>11</v>
      </c>
    </row>
    <row r="1581" spans="1:14" ht="15" customHeight="1" x14ac:dyDescent="0.25">
      <c r="A1581" s="26">
        <v>44147.561261574076</v>
      </c>
      <c r="B1581" s="23" t="s">
        <v>19</v>
      </c>
      <c r="C1581" s="23" t="s">
        <v>2966</v>
      </c>
      <c r="D1581" s="23" t="s">
        <v>2967</v>
      </c>
      <c r="E1581" s="23" t="s">
        <v>1</v>
      </c>
      <c r="F1581" s="23" t="s">
        <v>7</v>
      </c>
      <c r="G1581" s="23" t="s">
        <v>975</v>
      </c>
      <c r="H1581" s="2" t="s">
        <v>7730</v>
      </c>
      <c r="I1581" s="23" t="s">
        <v>23</v>
      </c>
      <c r="J1581" s="23"/>
      <c r="K1581" s="23" t="s">
        <v>9712</v>
      </c>
      <c r="L1581" s="23"/>
      <c r="M1581" s="23">
        <f>YEAR(Tabla2[[#This Row],[Fecha de creación]])</f>
        <v>2020</v>
      </c>
      <c r="N1581" s="23">
        <f>MONTH(Tabla2[[#This Row],[Fecha de creación]])</f>
        <v>11</v>
      </c>
    </row>
    <row r="1582" spans="1:14" ht="15" customHeight="1" x14ac:dyDescent="0.25">
      <c r="A1582" s="26">
        <v>44147.670960648145</v>
      </c>
      <c r="B1582" s="23" t="s">
        <v>0</v>
      </c>
      <c r="C1582" s="23" t="s">
        <v>2968</v>
      </c>
      <c r="D1582" s="23" t="s">
        <v>2969</v>
      </c>
      <c r="E1582" s="23" t="s">
        <v>1</v>
      </c>
      <c r="F1582" s="23" t="s">
        <v>2</v>
      </c>
      <c r="G1582" s="23" t="s">
        <v>975</v>
      </c>
      <c r="H1582" s="2" t="s">
        <v>7722</v>
      </c>
      <c r="I1582" s="23" t="s">
        <v>8</v>
      </c>
      <c r="J1582" s="23"/>
      <c r="K1582" s="23" t="s">
        <v>9712</v>
      </c>
      <c r="L1582" s="23"/>
      <c r="M1582" s="23">
        <f>YEAR(Tabla2[[#This Row],[Fecha de creación]])</f>
        <v>2020</v>
      </c>
      <c r="N1582" s="23">
        <f>MONTH(Tabla2[[#This Row],[Fecha de creación]])</f>
        <v>11</v>
      </c>
    </row>
    <row r="1583" spans="1:14" ht="15" customHeight="1" x14ac:dyDescent="0.25">
      <c r="A1583" s="26">
        <v>44147.676319444443</v>
      </c>
      <c r="B1583" s="23" t="s">
        <v>0</v>
      </c>
      <c r="C1583" s="23" t="s">
        <v>2970</v>
      </c>
      <c r="D1583" s="23" t="s">
        <v>2971</v>
      </c>
      <c r="E1583" s="23" t="s">
        <v>1</v>
      </c>
      <c r="F1583" s="23" t="s">
        <v>22</v>
      </c>
      <c r="G1583" s="23" t="s">
        <v>975</v>
      </c>
      <c r="H1583" s="2" t="s">
        <v>7734</v>
      </c>
      <c r="I1583" s="23" t="s">
        <v>43</v>
      </c>
      <c r="J1583" s="23"/>
      <c r="K1583" s="23" t="s">
        <v>9712</v>
      </c>
      <c r="L1583" s="23"/>
      <c r="M1583" s="23">
        <f>YEAR(Tabla2[[#This Row],[Fecha de creación]])</f>
        <v>2020</v>
      </c>
      <c r="N1583" s="23">
        <f>MONTH(Tabla2[[#This Row],[Fecha de creación]])</f>
        <v>11</v>
      </c>
    </row>
    <row r="1584" spans="1:14" ht="15" customHeight="1" x14ac:dyDescent="0.25">
      <c r="A1584" s="26">
        <v>44147.679548611108</v>
      </c>
      <c r="B1584" s="23" t="s">
        <v>0</v>
      </c>
      <c r="C1584" s="23" t="s">
        <v>274</v>
      </c>
      <c r="D1584" s="23" t="s">
        <v>275</v>
      </c>
      <c r="E1584" s="23" t="s">
        <v>1</v>
      </c>
      <c r="F1584" s="23" t="s">
        <v>7</v>
      </c>
      <c r="G1584" s="23" t="s">
        <v>3</v>
      </c>
      <c r="H1584" s="2" t="s">
        <v>7722</v>
      </c>
      <c r="I1584" s="23" t="s">
        <v>43</v>
      </c>
      <c r="J1584" s="23"/>
      <c r="K1584" s="23" t="s">
        <v>9712</v>
      </c>
      <c r="L1584" s="23"/>
      <c r="M1584" s="23">
        <f>YEAR(Tabla2[[#This Row],[Fecha de creación]])</f>
        <v>2020</v>
      </c>
      <c r="N1584" s="23">
        <f>MONTH(Tabla2[[#This Row],[Fecha de creación]])</f>
        <v>11</v>
      </c>
    </row>
    <row r="1585" spans="1:14" ht="15" customHeight="1" x14ac:dyDescent="0.25">
      <c r="A1585" s="26">
        <v>44147.692152777781</v>
      </c>
      <c r="B1585" s="23" t="s">
        <v>0</v>
      </c>
      <c r="C1585" s="23" t="s">
        <v>2972</v>
      </c>
      <c r="D1585" s="23" t="s">
        <v>110</v>
      </c>
      <c r="E1585" s="23" t="s">
        <v>1</v>
      </c>
      <c r="F1585" s="23" t="s">
        <v>7</v>
      </c>
      <c r="G1585" s="23" t="s">
        <v>975</v>
      </c>
      <c r="H1585" s="2" t="s">
        <v>7731</v>
      </c>
      <c r="I1585" s="23" t="s">
        <v>43</v>
      </c>
      <c r="J1585" s="23"/>
      <c r="K1585" s="23" t="s">
        <v>9712</v>
      </c>
      <c r="L1585" s="23"/>
      <c r="M1585" s="23">
        <f>YEAR(Tabla2[[#This Row],[Fecha de creación]])</f>
        <v>2020</v>
      </c>
      <c r="N1585" s="23">
        <f>MONTH(Tabla2[[#This Row],[Fecha de creación]])</f>
        <v>11</v>
      </c>
    </row>
    <row r="1586" spans="1:14" ht="15" customHeight="1" x14ac:dyDescent="0.25">
      <c r="A1586" s="26">
        <v>44147.692407407405</v>
      </c>
      <c r="B1586" s="23" t="s">
        <v>0</v>
      </c>
      <c r="C1586" s="23" t="s">
        <v>2973</v>
      </c>
      <c r="D1586" s="23" t="s">
        <v>49</v>
      </c>
      <c r="E1586" s="23" t="s">
        <v>1</v>
      </c>
      <c r="F1586" s="23" t="s">
        <v>22</v>
      </c>
      <c r="G1586" s="23" t="s">
        <v>975</v>
      </c>
      <c r="H1586" s="2" t="s">
        <v>7745</v>
      </c>
      <c r="I1586" s="23" t="s">
        <v>7412</v>
      </c>
      <c r="J1586" s="23"/>
      <c r="K1586" s="23" t="s">
        <v>9712</v>
      </c>
      <c r="L1586" s="23"/>
      <c r="M1586" s="23">
        <f>YEAR(Tabla2[[#This Row],[Fecha de creación]])</f>
        <v>2020</v>
      </c>
      <c r="N1586" s="23">
        <f>MONTH(Tabla2[[#This Row],[Fecha de creación]])</f>
        <v>11</v>
      </c>
    </row>
    <row r="1587" spans="1:14" ht="15" customHeight="1" x14ac:dyDescent="0.25">
      <c r="A1587" s="26">
        <v>44147.698553240742</v>
      </c>
      <c r="B1587" s="23" t="s">
        <v>0</v>
      </c>
      <c r="C1587" s="23" t="s">
        <v>2974</v>
      </c>
      <c r="D1587" s="23" t="s">
        <v>6</v>
      </c>
      <c r="E1587" s="23" t="s">
        <v>1</v>
      </c>
      <c r="F1587" s="23" t="s">
        <v>22</v>
      </c>
      <c r="G1587" s="23" t="s">
        <v>975</v>
      </c>
      <c r="H1587" s="2" t="s">
        <v>7722</v>
      </c>
      <c r="I1587" s="23" t="s">
        <v>7412</v>
      </c>
      <c r="J1587" s="23"/>
      <c r="K1587" s="23" t="s">
        <v>9712</v>
      </c>
      <c r="L1587" s="23"/>
      <c r="M1587" s="23">
        <f>YEAR(Tabla2[[#This Row],[Fecha de creación]])</f>
        <v>2020</v>
      </c>
      <c r="N1587" s="23">
        <f>MONTH(Tabla2[[#This Row],[Fecha de creación]])</f>
        <v>11</v>
      </c>
    </row>
    <row r="1588" spans="1:14" ht="15" customHeight="1" x14ac:dyDescent="0.25">
      <c r="A1588" s="26">
        <v>44147.703402777777</v>
      </c>
      <c r="B1588" s="23" t="s">
        <v>100</v>
      </c>
      <c r="C1588" s="23" t="s">
        <v>2975</v>
      </c>
      <c r="D1588" s="23" t="s">
        <v>999</v>
      </c>
      <c r="E1588" s="23" t="s">
        <v>1</v>
      </c>
      <c r="F1588" s="23" t="s">
        <v>7</v>
      </c>
      <c r="G1588" s="23" t="s">
        <v>975</v>
      </c>
      <c r="H1588" s="2" t="s">
        <v>7744</v>
      </c>
      <c r="I1588" s="23" t="s">
        <v>7575</v>
      </c>
      <c r="J1588" s="23"/>
      <c r="K1588" s="23" t="s">
        <v>9712</v>
      </c>
      <c r="L1588" s="23"/>
      <c r="M1588" s="23">
        <f>YEAR(Tabla2[[#This Row],[Fecha de creación]])</f>
        <v>2020</v>
      </c>
      <c r="N1588" s="23">
        <f>MONTH(Tabla2[[#This Row],[Fecha de creación]])</f>
        <v>11</v>
      </c>
    </row>
    <row r="1589" spans="1:14" ht="15" customHeight="1" x14ac:dyDescent="0.25">
      <c r="A1589" s="26">
        <v>44147.736770833333</v>
      </c>
      <c r="B1589" s="23" t="s">
        <v>0</v>
      </c>
      <c r="C1589" s="23" t="s">
        <v>2976</v>
      </c>
      <c r="D1589" s="23" t="s">
        <v>2977</v>
      </c>
      <c r="E1589" s="23" t="s">
        <v>1</v>
      </c>
      <c r="F1589" s="23" t="s">
        <v>2</v>
      </c>
      <c r="G1589" s="23" t="s">
        <v>1551</v>
      </c>
      <c r="H1589" s="2" t="s">
        <v>7752</v>
      </c>
      <c r="I1589" s="23" t="s">
        <v>7759</v>
      </c>
      <c r="J1589" s="23"/>
      <c r="K1589" s="23" t="s">
        <v>9712</v>
      </c>
      <c r="L1589" s="23"/>
      <c r="M1589" s="23">
        <f>YEAR(Tabla2[[#This Row],[Fecha de creación]])</f>
        <v>2020</v>
      </c>
      <c r="N1589" s="23">
        <f>MONTH(Tabla2[[#This Row],[Fecha de creación]])</f>
        <v>11</v>
      </c>
    </row>
    <row r="1590" spans="1:14" ht="15" customHeight="1" x14ac:dyDescent="0.25">
      <c r="A1590" s="26">
        <v>44147.736990740741</v>
      </c>
      <c r="B1590" s="23" t="s">
        <v>100</v>
      </c>
      <c r="C1590" s="23" t="s">
        <v>2978</v>
      </c>
      <c r="D1590" s="23" t="s">
        <v>62</v>
      </c>
      <c r="E1590" s="23" t="s">
        <v>1</v>
      </c>
      <c r="F1590" s="23" t="s">
        <v>22</v>
      </c>
      <c r="G1590" s="23" t="s">
        <v>975</v>
      </c>
      <c r="H1590" s="2" t="s">
        <v>7734</v>
      </c>
      <c r="I1590" s="23" t="s">
        <v>7761</v>
      </c>
      <c r="J1590" s="23"/>
      <c r="K1590" s="23" t="s">
        <v>9712</v>
      </c>
      <c r="L1590" s="23"/>
      <c r="M1590" s="23">
        <f>YEAR(Tabla2[[#This Row],[Fecha de creación]])</f>
        <v>2020</v>
      </c>
      <c r="N1590" s="23">
        <f>MONTH(Tabla2[[#This Row],[Fecha de creación]])</f>
        <v>11</v>
      </c>
    </row>
    <row r="1591" spans="1:14" ht="15" customHeight="1" x14ac:dyDescent="0.25">
      <c r="A1591" s="26">
        <v>44147.739664351851</v>
      </c>
      <c r="B1591" s="23" t="s">
        <v>0</v>
      </c>
      <c r="C1591" s="23" t="s">
        <v>276</v>
      </c>
      <c r="D1591" s="23" t="s">
        <v>277</v>
      </c>
      <c r="E1591" s="23" t="s">
        <v>1</v>
      </c>
      <c r="F1591" s="23" t="s">
        <v>2</v>
      </c>
      <c r="G1591" s="23" t="s">
        <v>3</v>
      </c>
      <c r="H1591" s="2" t="s">
        <v>7752</v>
      </c>
      <c r="I1591" s="23" t="s">
        <v>79</v>
      </c>
      <c r="J1591" s="23"/>
      <c r="K1591" s="23" t="s">
        <v>9536</v>
      </c>
      <c r="L1591" s="23"/>
      <c r="M1591" s="23">
        <f>YEAR(Tabla2[[#This Row],[Fecha de creación]])</f>
        <v>2020</v>
      </c>
      <c r="N1591" s="23">
        <f>MONTH(Tabla2[[#This Row],[Fecha de creación]])</f>
        <v>11</v>
      </c>
    </row>
    <row r="1592" spans="1:14" ht="15" customHeight="1" x14ac:dyDescent="0.25">
      <c r="A1592" s="26">
        <v>44147.741087962961</v>
      </c>
      <c r="B1592" s="23" t="s">
        <v>0</v>
      </c>
      <c r="C1592" s="23" t="s">
        <v>278</v>
      </c>
      <c r="D1592" s="23" t="s">
        <v>277</v>
      </c>
      <c r="E1592" s="23" t="s">
        <v>1</v>
      </c>
      <c r="F1592" s="23" t="s">
        <v>2</v>
      </c>
      <c r="G1592" s="23" t="s">
        <v>3</v>
      </c>
      <c r="H1592" s="2" t="s">
        <v>7752</v>
      </c>
      <c r="I1592" s="23" t="s">
        <v>79</v>
      </c>
      <c r="J1592" s="23"/>
      <c r="K1592" s="23" t="s">
        <v>9536</v>
      </c>
      <c r="L1592" s="23"/>
      <c r="M1592" s="23">
        <f>YEAR(Tabla2[[#This Row],[Fecha de creación]])</f>
        <v>2020</v>
      </c>
      <c r="N1592" s="23">
        <f>MONTH(Tabla2[[#This Row],[Fecha de creación]])</f>
        <v>11</v>
      </c>
    </row>
    <row r="1593" spans="1:14" ht="15" customHeight="1" x14ac:dyDescent="0.25">
      <c r="A1593" s="26">
        <v>44147.748333333337</v>
      </c>
      <c r="B1593" s="23" t="s">
        <v>0</v>
      </c>
      <c r="C1593" s="23" t="s">
        <v>2979</v>
      </c>
      <c r="D1593" s="23" t="s">
        <v>2980</v>
      </c>
      <c r="E1593" s="23" t="s">
        <v>1</v>
      </c>
      <c r="F1593" s="23" t="s">
        <v>22</v>
      </c>
      <c r="G1593" s="23" t="s">
        <v>975</v>
      </c>
      <c r="H1593" s="2" t="s">
        <v>7757</v>
      </c>
      <c r="I1593" s="23" t="s">
        <v>7412</v>
      </c>
      <c r="J1593" s="23"/>
      <c r="K1593" s="23" t="s">
        <v>9712</v>
      </c>
      <c r="L1593" s="23"/>
      <c r="M1593" s="23">
        <f>YEAR(Tabla2[[#This Row],[Fecha de creación]])</f>
        <v>2020</v>
      </c>
      <c r="N1593" s="23">
        <f>MONTH(Tabla2[[#This Row],[Fecha de creación]])</f>
        <v>11</v>
      </c>
    </row>
    <row r="1594" spans="1:14" ht="15" customHeight="1" x14ac:dyDescent="0.25">
      <c r="A1594" s="26">
        <v>44147.752789351849</v>
      </c>
      <c r="B1594" s="23" t="s">
        <v>100</v>
      </c>
      <c r="C1594" s="23" t="s">
        <v>2981</v>
      </c>
      <c r="D1594" s="23" t="s">
        <v>2982</v>
      </c>
      <c r="E1594" s="23" t="s">
        <v>1</v>
      </c>
      <c r="F1594" s="23" t="s">
        <v>22</v>
      </c>
      <c r="G1594" s="23" t="s">
        <v>975</v>
      </c>
      <c r="H1594" s="2" t="s">
        <v>7734</v>
      </c>
      <c r="I1594" s="23" t="s">
        <v>7575</v>
      </c>
      <c r="J1594" s="23"/>
      <c r="K1594" s="23" t="s">
        <v>9712</v>
      </c>
      <c r="L1594" s="23"/>
      <c r="M1594" s="23">
        <f>YEAR(Tabla2[[#This Row],[Fecha de creación]])</f>
        <v>2020</v>
      </c>
      <c r="N1594" s="23">
        <f>MONTH(Tabla2[[#This Row],[Fecha de creación]])</f>
        <v>11</v>
      </c>
    </row>
    <row r="1595" spans="1:14" ht="15" customHeight="1" x14ac:dyDescent="0.25">
      <c r="A1595" s="26">
        <v>44148.398136574076</v>
      </c>
      <c r="B1595" s="23" t="s">
        <v>189</v>
      </c>
      <c r="C1595" s="23" t="s">
        <v>2983</v>
      </c>
      <c r="D1595" s="23" t="s">
        <v>2925</v>
      </c>
      <c r="E1595" s="23" t="s">
        <v>1</v>
      </c>
      <c r="F1595" s="23" t="s">
        <v>7</v>
      </c>
      <c r="G1595" s="23" t="s">
        <v>975</v>
      </c>
      <c r="H1595" s="2" t="s">
        <v>7752</v>
      </c>
      <c r="I1595" s="23" t="s">
        <v>1945</v>
      </c>
      <c r="J1595" s="23"/>
      <c r="K1595" s="23" t="s">
        <v>9712</v>
      </c>
      <c r="L1595" s="23"/>
      <c r="M1595" s="23">
        <f>YEAR(Tabla2[[#This Row],[Fecha de creación]])</f>
        <v>2020</v>
      </c>
      <c r="N1595" s="23">
        <f>MONTH(Tabla2[[#This Row],[Fecha de creación]])</f>
        <v>11</v>
      </c>
    </row>
    <row r="1596" spans="1:14" ht="15" customHeight="1" x14ac:dyDescent="0.25">
      <c r="A1596" s="26">
        <v>44148.498483796298</v>
      </c>
      <c r="B1596" s="23" t="s">
        <v>0</v>
      </c>
      <c r="C1596" s="23" t="s">
        <v>2984</v>
      </c>
      <c r="D1596" s="23" t="s">
        <v>2879</v>
      </c>
      <c r="E1596" s="23" t="s">
        <v>1</v>
      </c>
      <c r="F1596" s="23" t="s">
        <v>22</v>
      </c>
      <c r="G1596" s="23" t="s">
        <v>975</v>
      </c>
      <c r="H1596" s="2" t="s">
        <v>7752</v>
      </c>
      <c r="I1596" s="23" t="s">
        <v>7412</v>
      </c>
      <c r="J1596" s="23"/>
      <c r="K1596" s="23" t="s">
        <v>9712</v>
      </c>
      <c r="L1596" s="23"/>
      <c r="M1596" s="23">
        <f>YEAR(Tabla2[[#This Row],[Fecha de creación]])</f>
        <v>2020</v>
      </c>
      <c r="N1596" s="23">
        <f>MONTH(Tabla2[[#This Row],[Fecha de creación]])</f>
        <v>11</v>
      </c>
    </row>
    <row r="1597" spans="1:14" ht="15" customHeight="1" x14ac:dyDescent="0.25">
      <c r="A1597" s="26">
        <v>44148.53396990741</v>
      </c>
      <c r="B1597" s="23" t="s">
        <v>56</v>
      </c>
      <c r="C1597" s="23" t="s">
        <v>2985</v>
      </c>
      <c r="D1597" s="23" t="s">
        <v>6</v>
      </c>
      <c r="E1597" s="23" t="s">
        <v>1</v>
      </c>
      <c r="F1597" s="23" t="s">
        <v>7</v>
      </c>
      <c r="G1597" s="23" t="s">
        <v>975</v>
      </c>
      <c r="H1597" s="2" t="s">
        <v>7722</v>
      </c>
      <c r="I1597" s="23" t="s">
        <v>1963</v>
      </c>
      <c r="J1597" s="23"/>
      <c r="K1597" s="23" t="s">
        <v>9712</v>
      </c>
      <c r="L1597" s="23"/>
      <c r="M1597" s="23">
        <f>YEAR(Tabla2[[#This Row],[Fecha de creación]])</f>
        <v>2020</v>
      </c>
      <c r="N1597" s="23">
        <f>MONTH(Tabla2[[#This Row],[Fecha de creación]])</f>
        <v>11</v>
      </c>
    </row>
    <row r="1598" spans="1:14" ht="15" customHeight="1" x14ac:dyDescent="0.25">
      <c r="A1598" s="26">
        <v>44148.535462962966</v>
      </c>
      <c r="B1598" s="23" t="s">
        <v>100</v>
      </c>
      <c r="C1598" s="23" t="s">
        <v>2986</v>
      </c>
      <c r="D1598" s="23" t="s">
        <v>551</v>
      </c>
      <c r="E1598" s="23" t="s">
        <v>1</v>
      </c>
      <c r="F1598" s="23" t="s">
        <v>7</v>
      </c>
      <c r="G1598" s="23" t="s">
        <v>975</v>
      </c>
      <c r="H1598" s="2" t="s">
        <v>7728</v>
      </c>
      <c r="I1598" s="23" t="s">
        <v>1653</v>
      </c>
      <c r="J1598" s="23"/>
      <c r="K1598" s="23" t="s">
        <v>9712</v>
      </c>
      <c r="L1598" s="23"/>
      <c r="M1598" s="23">
        <f>YEAR(Tabla2[[#This Row],[Fecha de creación]])</f>
        <v>2020</v>
      </c>
      <c r="N1598" s="23">
        <f>MONTH(Tabla2[[#This Row],[Fecha de creación]])</f>
        <v>11</v>
      </c>
    </row>
    <row r="1599" spans="1:14" ht="15" customHeight="1" x14ac:dyDescent="0.25">
      <c r="A1599" s="26">
        <v>44148.655451388891</v>
      </c>
      <c r="B1599" s="23" t="s">
        <v>0</v>
      </c>
      <c r="C1599" s="23" t="s">
        <v>2987</v>
      </c>
      <c r="D1599" s="23" t="s">
        <v>586</v>
      </c>
      <c r="E1599" s="23" t="s">
        <v>1</v>
      </c>
      <c r="F1599" s="23" t="s">
        <v>7</v>
      </c>
      <c r="G1599" s="23" t="s">
        <v>975</v>
      </c>
      <c r="H1599" s="2" t="s">
        <v>7748</v>
      </c>
      <c r="I1599" s="23" t="s">
        <v>4</v>
      </c>
      <c r="J1599" s="23"/>
      <c r="K1599" s="23" t="s">
        <v>9712</v>
      </c>
      <c r="L1599" s="23"/>
      <c r="M1599" s="23">
        <f>YEAR(Tabla2[[#This Row],[Fecha de creación]])</f>
        <v>2020</v>
      </c>
      <c r="N1599" s="23">
        <f>MONTH(Tabla2[[#This Row],[Fecha de creación]])</f>
        <v>11</v>
      </c>
    </row>
    <row r="1600" spans="1:14" ht="15" customHeight="1" x14ac:dyDescent="0.25">
      <c r="A1600" s="26">
        <v>44148.665092592593</v>
      </c>
      <c r="B1600" s="23" t="s">
        <v>0</v>
      </c>
      <c r="C1600" s="23" t="s">
        <v>2988</v>
      </c>
      <c r="D1600" s="23" t="s">
        <v>551</v>
      </c>
      <c r="E1600" s="23" t="s">
        <v>1</v>
      </c>
      <c r="F1600" s="23" t="s">
        <v>7</v>
      </c>
      <c r="G1600" s="23" t="s">
        <v>975</v>
      </c>
      <c r="H1600" s="2" t="s">
        <v>7728</v>
      </c>
      <c r="I1600" s="23" t="s">
        <v>4</v>
      </c>
      <c r="J1600" s="23"/>
      <c r="K1600" s="23" t="s">
        <v>9712</v>
      </c>
      <c r="L1600" s="23"/>
      <c r="M1600" s="23">
        <f>YEAR(Tabla2[[#This Row],[Fecha de creación]])</f>
        <v>2020</v>
      </c>
      <c r="N1600" s="23">
        <f>MONTH(Tabla2[[#This Row],[Fecha de creación]])</f>
        <v>11</v>
      </c>
    </row>
    <row r="1601" spans="1:14" ht="15" customHeight="1" x14ac:dyDescent="0.25">
      <c r="A1601" s="26">
        <v>44148.669178240743</v>
      </c>
      <c r="B1601" s="23" t="s">
        <v>0</v>
      </c>
      <c r="C1601" s="23" t="s">
        <v>2989</v>
      </c>
      <c r="D1601" s="23" t="s">
        <v>351</v>
      </c>
      <c r="E1601" s="23" t="s">
        <v>1</v>
      </c>
      <c r="F1601" s="23" t="s">
        <v>7</v>
      </c>
      <c r="G1601" s="23" t="s">
        <v>975</v>
      </c>
      <c r="H1601" s="2" t="s">
        <v>7734</v>
      </c>
      <c r="I1601" s="23" t="s">
        <v>4</v>
      </c>
      <c r="J1601" s="23"/>
      <c r="K1601" s="23" t="s">
        <v>9712</v>
      </c>
      <c r="L1601" s="23"/>
      <c r="M1601" s="23">
        <f>YEAR(Tabla2[[#This Row],[Fecha de creación]])</f>
        <v>2020</v>
      </c>
      <c r="N1601" s="23">
        <f>MONTH(Tabla2[[#This Row],[Fecha de creación]])</f>
        <v>11</v>
      </c>
    </row>
    <row r="1602" spans="1:14" ht="15" customHeight="1" x14ac:dyDescent="0.25">
      <c r="A1602" s="26">
        <v>44148.678657407407</v>
      </c>
      <c r="B1602" s="23" t="s">
        <v>0</v>
      </c>
      <c r="C1602" s="23" t="s">
        <v>279</v>
      </c>
      <c r="D1602" s="23" t="s">
        <v>21</v>
      </c>
      <c r="E1602" s="23" t="s">
        <v>1</v>
      </c>
      <c r="F1602" s="23" t="s">
        <v>7</v>
      </c>
      <c r="G1602" s="23" t="s">
        <v>3</v>
      </c>
      <c r="H1602" s="2" t="s">
        <v>7744</v>
      </c>
      <c r="I1602" s="23" t="s">
        <v>4</v>
      </c>
      <c r="J1602" s="23"/>
      <c r="K1602" s="23" t="s">
        <v>9712</v>
      </c>
      <c r="L1602" s="23"/>
      <c r="M1602" s="23">
        <f>YEAR(Tabla2[[#This Row],[Fecha de creación]])</f>
        <v>2020</v>
      </c>
      <c r="N1602" s="23">
        <f>MONTH(Tabla2[[#This Row],[Fecha de creación]])</f>
        <v>11</v>
      </c>
    </row>
    <row r="1603" spans="1:14" ht="15" customHeight="1" x14ac:dyDescent="0.25">
      <c r="A1603" s="26">
        <v>44148.709328703706</v>
      </c>
      <c r="B1603" s="23" t="s">
        <v>0</v>
      </c>
      <c r="C1603" s="23" t="s">
        <v>2990</v>
      </c>
      <c r="D1603" s="23" t="s">
        <v>49</v>
      </c>
      <c r="E1603" s="23" t="s">
        <v>1</v>
      </c>
      <c r="F1603" s="23" t="s">
        <v>22</v>
      </c>
      <c r="G1603" s="23" t="s">
        <v>975</v>
      </c>
      <c r="H1603" s="2" t="s">
        <v>7745</v>
      </c>
      <c r="I1603" s="23" t="s">
        <v>7412</v>
      </c>
      <c r="J1603" s="23"/>
      <c r="K1603" s="23" t="s">
        <v>9712</v>
      </c>
      <c r="L1603" s="23"/>
      <c r="M1603" s="23">
        <f>YEAR(Tabla2[[#This Row],[Fecha de creación]])</f>
        <v>2020</v>
      </c>
      <c r="N1603" s="23">
        <f>MONTH(Tabla2[[#This Row],[Fecha de creación]])</f>
        <v>11</v>
      </c>
    </row>
    <row r="1604" spans="1:14" ht="15" customHeight="1" x14ac:dyDescent="0.25">
      <c r="A1604" s="26">
        <v>44148.744733796295</v>
      </c>
      <c r="B1604" s="23" t="s">
        <v>0</v>
      </c>
      <c r="C1604" s="23" t="s">
        <v>2991</v>
      </c>
      <c r="D1604" s="23" t="s">
        <v>49</v>
      </c>
      <c r="E1604" s="23" t="s">
        <v>1</v>
      </c>
      <c r="F1604" s="23" t="s">
        <v>22</v>
      </c>
      <c r="G1604" s="23" t="s">
        <v>975</v>
      </c>
      <c r="H1604" s="2" t="s">
        <v>7745</v>
      </c>
      <c r="I1604" s="23" t="s">
        <v>7412</v>
      </c>
      <c r="J1604" s="23"/>
      <c r="K1604" s="23" t="s">
        <v>9712</v>
      </c>
      <c r="L1604" s="23"/>
      <c r="M1604" s="23">
        <f>YEAR(Tabla2[[#This Row],[Fecha de creación]])</f>
        <v>2020</v>
      </c>
      <c r="N1604" s="23">
        <f>MONTH(Tabla2[[#This Row],[Fecha de creación]])</f>
        <v>11</v>
      </c>
    </row>
    <row r="1605" spans="1:14" ht="15" customHeight="1" x14ac:dyDescent="0.25">
      <c r="A1605" s="26">
        <v>44148.754814814813</v>
      </c>
      <c r="B1605" s="23" t="s">
        <v>0</v>
      </c>
      <c r="C1605" s="23" t="s">
        <v>280</v>
      </c>
      <c r="D1605" s="23" t="s">
        <v>6</v>
      </c>
      <c r="E1605" s="23" t="s">
        <v>1</v>
      </c>
      <c r="F1605" s="23" t="s">
        <v>7</v>
      </c>
      <c r="G1605" s="23" t="s">
        <v>3</v>
      </c>
      <c r="H1605" s="2" t="s">
        <v>7722</v>
      </c>
      <c r="I1605" s="23" t="s">
        <v>7412</v>
      </c>
      <c r="J1605" s="23"/>
      <c r="K1605" s="23" t="s">
        <v>9712</v>
      </c>
      <c r="L1605" s="23"/>
      <c r="M1605" s="23">
        <f>YEAR(Tabla2[[#This Row],[Fecha de creación]])</f>
        <v>2020</v>
      </c>
      <c r="N1605" s="23">
        <f>MONTH(Tabla2[[#This Row],[Fecha de creación]])</f>
        <v>11</v>
      </c>
    </row>
    <row r="1606" spans="1:14" ht="15" customHeight="1" x14ac:dyDescent="0.25">
      <c r="A1606" s="26">
        <v>44148.766168981485</v>
      </c>
      <c r="B1606" s="23" t="s">
        <v>0</v>
      </c>
      <c r="C1606" s="23" t="s">
        <v>2992</v>
      </c>
      <c r="D1606" s="23" t="s">
        <v>6</v>
      </c>
      <c r="E1606" s="23" t="s">
        <v>1</v>
      </c>
      <c r="F1606" s="23" t="s">
        <v>7</v>
      </c>
      <c r="G1606" s="23" t="s">
        <v>975</v>
      </c>
      <c r="H1606" s="2" t="s">
        <v>7722</v>
      </c>
      <c r="I1606" s="23" t="s">
        <v>7412</v>
      </c>
      <c r="J1606" s="23"/>
      <c r="K1606" s="23" t="s">
        <v>9712</v>
      </c>
      <c r="L1606" s="23"/>
      <c r="M1606" s="23">
        <f>YEAR(Tabla2[[#This Row],[Fecha de creación]])</f>
        <v>2020</v>
      </c>
      <c r="N1606" s="23">
        <f>MONTH(Tabla2[[#This Row],[Fecha de creación]])</f>
        <v>11</v>
      </c>
    </row>
    <row r="1607" spans="1:14" ht="15" customHeight="1" x14ac:dyDescent="0.25">
      <c r="A1607" s="26">
        <v>44149.405173611114</v>
      </c>
      <c r="B1607" s="23" t="s">
        <v>56</v>
      </c>
      <c r="C1607" s="23" t="s">
        <v>2993</v>
      </c>
      <c r="D1607" s="23" t="s">
        <v>21</v>
      </c>
      <c r="E1607" s="23" t="s">
        <v>1</v>
      </c>
      <c r="F1607" s="23" t="s">
        <v>22</v>
      </c>
      <c r="G1607" s="23" t="s">
        <v>975</v>
      </c>
      <c r="H1607" s="2" t="s">
        <v>7744</v>
      </c>
      <c r="I1607" s="23" t="s">
        <v>1963</v>
      </c>
      <c r="J1607" s="23"/>
      <c r="K1607" s="23" t="s">
        <v>9712</v>
      </c>
      <c r="L1607" s="23"/>
      <c r="M1607" s="23">
        <f>YEAR(Tabla2[[#This Row],[Fecha de creación]])</f>
        <v>2020</v>
      </c>
      <c r="N1607" s="23">
        <f>MONTH(Tabla2[[#This Row],[Fecha de creación]])</f>
        <v>11</v>
      </c>
    </row>
    <row r="1608" spans="1:14" ht="15" customHeight="1" x14ac:dyDescent="0.25">
      <c r="A1608" s="26">
        <v>44149.409328703703</v>
      </c>
      <c r="B1608" s="23" t="s">
        <v>56</v>
      </c>
      <c r="C1608" s="23" t="s">
        <v>2994</v>
      </c>
      <c r="D1608" s="23" t="s">
        <v>21</v>
      </c>
      <c r="E1608" s="23" t="s">
        <v>1</v>
      </c>
      <c r="F1608" s="23" t="s">
        <v>7</v>
      </c>
      <c r="G1608" s="23" t="s">
        <v>975</v>
      </c>
      <c r="H1608" s="2" t="s">
        <v>7744</v>
      </c>
      <c r="I1608" s="23" t="s">
        <v>1963</v>
      </c>
      <c r="J1608" s="23"/>
      <c r="K1608" s="23" t="s">
        <v>9712</v>
      </c>
      <c r="L1608" s="23"/>
      <c r="M1608" s="23">
        <f>YEAR(Tabla2[[#This Row],[Fecha de creación]])</f>
        <v>2020</v>
      </c>
      <c r="N1608" s="23">
        <f>MONTH(Tabla2[[#This Row],[Fecha de creación]])</f>
        <v>11</v>
      </c>
    </row>
    <row r="1609" spans="1:14" ht="15" customHeight="1" x14ac:dyDescent="0.25">
      <c r="A1609" s="26">
        <v>44149.438287037039</v>
      </c>
      <c r="B1609" s="23" t="s">
        <v>0</v>
      </c>
      <c r="C1609" s="23" t="s">
        <v>2995</v>
      </c>
      <c r="D1609" s="23" t="s">
        <v>6</v>
      </c>
      <c r="E1609" s="23" t="s">
        <v>1</v>
      </c>
      <c r="F1609" s="23" t="s">
        <v>7</v>
      </c>
      <c r="G1609" s="23" t="s">
        <v>975</v>
      </c>
      <c r="H1609" s="2" t="s">
        <v>7722</v>
      </c>
      <c r="I1609" s="23" t="s">
        <v>7412</v>
      </c>
      <c r="J1609" s="23"/>
      <c r="K1609" s="23" t="s">
        <v>9712</v>
      </c>
      <c r="L1609" s="23"/>
      <c r="M1609" s="23">
        <f>YEAR(Tabla2[[#This Row],[Fecha de creación]])</f>
        <v>2020</v>
      </c>
      <c r="N1609" s="23">
        <f>MONTH(Tabla2[[#This Row],[Fecha de creación]])</f>
        <v>11</v>
      </c>
    </row>
    <row r="1610" spans="1:14" ht="15" customHeight="1" x14ac:dyDescent="0.25">
      <c r="A1610" s="26">
        <v>44149.445486111108</v>
      </c>
      <c r="B1610" s="23" t="s">
        <v>0</v>
      </c>
      <c r="C1610" s="23" t="s">
        <v>2996</v>
      </c>
      <c r="D1610" s="23" t="s">
        <v>2802</v>
      </c>
      <c r="E1610" s="23" t="s">
        <v>1</v>
      </c>
      <c r="F1610" s="23" t="s">
        <v>22</v>
      </c>
      <c r="G1610" s="23" t="s">
        <v>975</v>
      </c>
      <c r="H1610" s="2" t="s">
        <v>7744</v>
      </c>
      <c r="I1610" s="23" t="s">
        <v>7412</v>
      </c>
      <c r="J1610" s="23"/>
      <c r="K1610" s="23" t="s">
        <v>9712</v>
      </c>
      <c r="L1610" s="23"/>
      <c r="M1610" s="23">
        <f>YEAR(Tabla2[[#This Row],[Fecha de creación]])</f>
        <v>2020</v>
      </c>
      <c r="N1610" s="23">
        <f>MONTH(Tabla2[[#This Row],[Fecha de creación]])</f>
        <v>11</v>
      </c>
    </row>
    <row r="1611" spans="1:14" ht="15" customHeight="1" x14ac:dyDescent="0.25">
      <c r="A1611" s="26">
        <v>44149.451273148145</v>
      </c>
      <c r="B1611" s="23" t="s">
        <v>0</v>
      </c>
      <c r="C1611" s="23" t="s">
        <v>2997</v>
      </c>
      <c r="D1611" s="23" t="s">
        <v>49</v>
      </c>
      <c r="E1611" s="23" t="s">
        <v>1</v>
      </c>
      <c r="F1611" s="23" t="s">
        <v>22</v>
      </c>
      <c r="G1611" s="23" t="s">
        <v>975</v>
      </c>
      <c r="H1611" s="2" t="s">
        <v>7745</v>
      </c>
      <c r="I1611" s="23" t="s">
        <v>7412</v>
      </c>
      <c r="J1611" s="23"/>
      <c r="K1611" s="23" t="s">
        <v>9712</v>
      </c>
      <c r="L1611" s="23"/>
      <c r="M1611" s="23">
        <f>YEAR(Tabla2[[#This Row],[Fecha de creación]])</f>
        <v>2020</v>
      </c>
      <c r="N1611" s="23">
        <f>MONTH(Tabla2[[#This Row],[Fecha de creación]])</f>
        <v>11</v>
      </c>
    </row>
    <row r="1612" spans="1:14" ht="15" customHeight="1" x14ac:dyDescent="0.25">
      <c r="A1612" s="26">
        <v>44149.472569444442</v>
      </c>
      <c r="B1612" s="23" t="s">
        <v>0</v>
      </c>
      <c r="C1612" s="23" t="s">
        <v>2998</v>
      </c>
      <c r="D1612" s="23" t="s">
        <v>2999</v>
      </c>
      <c r="E1612" s="23" t="s">
        <v>1</v>
      </c>
      <c r="F1612" s="23" t="s">
        <v>22</v>
      </c>
      <c r="G1612" s="23" t="s">
        <v>975</v>
      </c>
      <c r="H1612" s="2" t="s">
        <v>7743</v>
      </c>
      <c r="I1612" s="23" t="s">
        <v>7412</v>
      </c>
      <c r="J1612" s="23"/>
      <c r="K1612" s="23" t="s">
        <v>9712</v>
      </c>
      <c r="L1612" s="23"/>
      <c r="M1612" s="23">
        <f>YEAR(Tabla2[[#This Row],[Fecha de creación]])</f>
        <v>2020</v>
      </c>
      <c r="N1612" s="23">
        <f>MONTH(Tabla2[[#This Row],[Fecha de creación]])</f>
        <v>11</v>
      </c>
    </row>
    <row r="1613" spans="1:14" ht="15" customHeight="1" x14ac:dyDescent="0.25">
      <c r="A1613" s="26">
        <v>44149.477314814816</v>
      </c>
      <c r="B1613" s="23" t="s">
        <v>0</v>
      </c>
      <c r="C1613" s="23" t="s">
        <v>3000</v>
      </c>
      <c r="D1613" s="23" t="s">
        <v>1837</v>
      </c>
      <c r="E1613" s="23" t="s">
        <v>1</v>
      </c>
      <c r="F1613" s="23" t="s">
        <v>22</v>
      </c>
      <c r="G1613" s="23" t="s">
        <v>975</v>
      </c>
      <c r="H1613" s="2" t="s">
        <v>7770</v>
      </c>
      <c r="I1613" s="23" t="s">
        <v>7412</v>
      </c>
      <c r="J1613" s="23"/>
      <c r="K1613" s="23" t="s">
        <v>9712</v>
      </c>
      <c r="L1613" s="23"/>
      <c r="M1613" s="23">
        <f>YEAR(Tabla2[[#This Row],[Fecha de creación]])</f>
        <v>2020</v>
      </c>
      <c r="N1613" s="23">
        <f>MONTH(Tabla2[[#This Row],[Fecha de creación]])</f>
        <v>11</v>
      </c>
    </row>
    <row r="1614" spans="1:14" ht="15" customHeight="1" x14ac:dyDescent="0.25">
      <c r="A1614" s="26">
        <v>44149.481030092589</v>
      </c>
      <c r="B1614" s="23" t="s">
        <v>0</v>
      </c>
      <c r="C1614" s="23" t="s">
        <v>3001</v>
      </c>
      <c r="D1614" s="23" t="s">
        <v>349</v>
      </c>
      <c r="E1614" s="23" t="s">
        <v>1</v>
      </c>
      <c r="F1614" s="23" t="s">
        <v>7</v>
      </c>
      <c r="G1614" s="23" t="s">
        <v>975</v>
      </c>
      <c r="H1614" s="2" t="s">
        <v>7731</v>
      </c>
      <c r="I1614" s="23" t="s">
        <v>7412</v>
      </c>
      <c r="J1614" s="23"/>
      <c r="K1614" s="23" t="s">
        <v>9712</v>
      </c>
      <c r="L1614" s="23"/>
      <c r="M1614" s="23">
        <f>YEAR(Tabla2[[#This Row],[Fecha de creación]])</f>
        <v>2020</v>
      </c>
      <c r="N1614" s="23">
        <f>MONTH(Tabla2[[#This Row],[Fecha de creación]])</f>
        <v>11</v>
      </c>
    </row>
    <row r="1615" spans="1:14" ht="15" customHeight="1" x14ac:dyDescent="0.25">
      <c r="A1615" s="26">
        <v>44149.485405092593</v>
      </c>
      <c r="B1615" s="23" t="s">
        <v>0</v>
      </c>
      <c r="C1615" s="23" t="s">
        <v>3002</v>
      </c>
      <c r="D1615" s="23" t="s">
        <v>351</v>
      </c>
      <c r="E1615" s="23" t="s">
        <v>1</v>
      </c>
      <c r="F1615" s="23" t="s">
        <v>7</v>
      </c>
      <c r="G1615" s="23" t="s">
        <v>975</v>
      </c>
      <c r="H1615" s="2" t="s">
        <v>7734</v>
      </c>
      <c r="I1615" s="23" t="s">
        <v>7412</v>
      </c>
      <c r="J1615" s="23"/>
      <c r="K1615" s="23" t="s">
        <v>9712</v>
      </c>
      <c r="L1615" s="23"/>
      <c r="M1615" s="23">
        <f>YEAR(Tabla2[[#This Row],[Fecha de creación]])</f>
        <v>2020</v>
      </c>
      <c r="N1615" s="23">
        <f>MONTH(Tabla2[[#This Row],[Fecha de creación]])</f>
        <v>11</v>
      </c>
    </row>
    <row r="1616" spans="1:14" ht="15" customHeight="1" x14ac:dyDescent="0.25">
      <c r="A1616" s="26">
        <v>44149.489803240744</v>
      </c>
      <c r="B1616" s="23" t="s">
        <v>19</v>
      </c>
      <c r="C1616" s="23" t="s">
        <v>281</v>
      </c>
      <c r="D1616" s="23" t="s">
        <v>282</v>
      </c>
      <c r="E1616" s="23" t="s">
        <v>1</v>
      </c>
      <c r="F1616" s="23" t="s">
        <v>7</v>
      </c>
      <c r="G1616" s="23" t="s">
        <v>3</v>
      </c>
      <c r="H1616" s="2" t="s">
        <v>7722</v>
      </c>
      <c r="I1616" s="23" t="s">
        <v>23</v>
      </c>
      <c r="J1616" s="23"/>
      <c r="K1616" s="23" t="s">
        <v>9712</v>
      </c>
      <c r="L1616" s="23"/>
      <c r="M1616" s="23">
        <f>YEAR(Tabla2[[#This Row],[Fecha de creación]])</f>
        <v>2020</v>
      </c>
      <c r="N1616" s="23">
        <f>MONTH(Tabla2[[#This Row],[Fecha de creación]])</f>
        <v>11</v>
      </c>
    </row>
    <row r="1617" spans="1:14" ht="15" customHeight="1" x14ac:dyDescent="0.25">
      <c r="A1617" s="26">
        <v>44149.493148148147</v>
      </c>
      <c r="B1617" s="23" t="s">
        <v>189</v>
      </c>
      <c r="C1617" s="23" t="s">
        <v>3003</v>
      </c>
      <c r="D1617" s="23" t="s">
        <v>2925</v>
      </c>
      <c r="E1617" s="23" t="s">
        <v>1</v>
      </c>
      <c r="F1617" s="23" t="s">
        <v>7</v>
      </c>
      <c r="G1617" s="23" t="s">
        <v>975</v>
      </c>
      <c r="H1617" s="2" t="s">
        <v>7752</v>
      </c>
      <c r="I1617" s="23" t="s">
        <v>1945</v>
      </c>
      <c r="J1617" s="23"/>
      <c r="K1617" s="23" t="s">
        <v>9712</v>
      </c>
      <c r="L1617" s="23"/>
      <c r="M1617" s="23">
        <f>YEAR(Tabla2[[#This Row],[Fecha de creación]])</f>
        <v>2020</v>
      </c>
      <c r="N1617" s="23">
        <f>MONTH(Tabla2[[#This Row],[Fecha de creación]])</f>
        <v>11</v>
      </c>
    </row>
    <row r="1618" spans="1:14" ht="15" customHeight="1" x14ac:dyDescent="0.25">
      <c r="A1618" s="26">
        <v>44149.631412037037</v>
      </c>
      <c r="B1618" s="23" t="s">
        <v>56</v>
      </c>
      <c r="C1618" s="23" t="s">
        <v>3004</v>
      </c>
      <c r="D1618" s="23" t="s">
        <v>21</v>
      </c>
      <c r="E1618" s="23" t="s">
        <v>1</v>
      </c>
      <c r="F1618" s="23" t="s">
        <v>7</v>
      </c>
      <c r="G1618" s="23" t="s">
        <v>975</v>
      </c>
      <c r="H1618" s="2" t="s">
        <v>7744</v>
      </c>
      <c r="I1618" s="23" t="s">
        <v>1963</v>
      </c>
      <c r="J1618" s="23"/>
      <c r="K1618" s="23" t="s">
        <v>9712</v>
      </c>
      <c r="L1618" s="23"/>
      <c r="M1618" s="23">
        <f>YEAR(Tabla2[[#This Row],[Fecha de creación]])</f>
        <v>2020</v>
      </c>
      <c r="N1618" s="23">
        <f>MONTH(Tabla2[[#This Row],[Fecha de creación]])</f>
        <v>11</v>
      </c>
    </row>
    <row r="1619" spans="1:14" ht="15" customHeight="1" x14ac:dyDescent="0.25">
      <c r="A1619" s="26">
        <v>44149.74759259259</v>
      </c>
      <c r="B1619" s="23" t="s">
        <v>0</v>
      </c>
      <c r="C1619" s="23" t="s">
        <v>3005</v>
      </c>
      <c r="D1619" s="23" t="s">
        <v>49</v>
      </c>
      <c r="E1619" s="23" t="s">
        <v>1</v>
      </c>
      <c r="F1619" s="23" t="s">
        <v>22</v>
      </c>
      <c r="G1619" s="23" t="s">
        <v>975</v>
      </c>
      <c r="H1619" s="2" t="s">
        <v>7745</v>
      </c>
      <c r="I1619" s="23" t="s">
        <v>7412</v>
      </c>
      <c r="J1619" s="23"/>
      <c r="K1619" s="23" t="s">
        <v>9712</v>
      </c>
      <c r="L1619" s="23"/>
      <c r="M1619" s="23">
        <f>YEAR(Tabla2[[#This Row],[Fecha de creación]])</f>
        <v>2020</v>
      </c>
      <c r="N1619" s="23">
        <f>MONTH(Tabla2[[#This Row],[Fecha de creación]])</f>
        <v>11</v>
      </c>
    </row>
    <row r="1620" spans="1:14" ht="15" customHeight="1" x14ac:dyDescent="0.25">
      <c r="A1620" s="26">
        <v>44149.756805555553</v>
      </c>
      <c r="B1620" s="23" t="s">
        <v>100</v>
      </c>
      <c r="C1620" s="23" t="s">
        <v>3006</v>
      </c>
      <c r="D1620" s="23" t="s">
        <v>2802</v>
      </c>
      <c r="E1620" s="23" t="s">
        <v>1</v>
      </c>
      <c r="F1620" s="23" t="s">
        <v>22</v>
      </c>
      <c r="G1620" s="23" t="s">
        <v>975</v>
      </c>
      <c r="H1620" s="2" t="s">
        <v>7744</v>
      </c>
      <c r="I1620" s="23" t="s">
        <v>7575</v>
      </c>
      <c r="J1620" s="23"/>
      <c r="K1620" s="23" t="s">
        <v>9712</v>
      </c>
      <c r="L1620" s="23"/>
      <c r="M1620" s="23">
        <f>YEAR(Tabla2[[#This Row],[Fecha de creación]])</f>
        <v>2020</v>
      </c>
      <c r="N1620" s="23">
        <f>MONTH(Tabla2[[#This Row],[Fecha de creación]])</f>
        <v>11</v>
      </c>
    </row>
    <row r="1621" spans="1:14" ht="15" customHeight="1" x14ac:dyDescent="0.25">
      <c r="A1621" s="26">
        <v>44149.760613425926</v>
      </c>
      <c r="B1621" s="23" t="s">
        <v>100</v>
      </c>
      <c r="C1621" s="23" t="s">
        <v>3007</v>
      </c>
      <c r="D1621" s="23" t="s">
        <v>3008</v>
      </c>
      <c r="E1621" s="23" t="s">
        <v>1</v>
      </c>
      <c r="F1621" s="23" t="s">
        <v>22</v>
      </c>
      <c r="G1621" s="23" t="s">
        <v>975</v>
      </c>
      <c r="H1621" s="2" t="s">
        <v>7752</v>
      </c>
      <c r="I1621" s="23" t="s">
        <v>7575</v>
      </c>
      <c r="J1621" s="23"/>
      <c r="K1621" s="23" t="s">
        <v>9712</v>
      </c>
      <c r="L1621" s="23"/>
      <c r="M1621" s="23">
        <f>YEAR(Tabla2[[#This Row],[Fecha de creación]])</f>
        <v>2020</v>
      </c>
      <c r="N1621" s="23">
        <f>MONTH(Tabla2[[#This Row],[Fecha de creación]])</f>
        <v>11</v>
      </c>
    </row>
    <row r="1622" spans="1:14" ht="15" customHeight="1" x14ac:dyDescent="0.25">
      <c r="A1622" s="26">
        <v>44149.815648148149</v>
      </c>
      <c r="B1622" s="23" t="s">
        <v>0</v>
      </c>
      <c r="C1622" s="23" t="s">
        <v>283</v>
      </c>
      <c r="D1622" s="23" t="s">
        <v>284</v>
      </c>
      <c r="E1622" s="23" t="s">
        <v>1</v>
      </c>
      <c r="F1622" s="23" t="s">
        <v>2</v>
      </c>
      <c r="G1622" s="23" t="s">
        <v>3</v>
      </c>
      <c r="H1622" s="2" t="s">
        <v>7722</v>
      </c>
      <c r="I1622" s="23" t="s">
        <v>79</v>
      </c>
      <c r="J1622" s="23"/>
      <c r="K1622" s="23" t="s">
        <v>9536</v>
      </c>
      <c r="L1622" s="23"/>
      <c r="M1622" s="23">
        <f>YEAR(Tabla2[[#This Row],[Fecha de creación]])</f>
        <v>2020</v>
      </c>
      <c r="N1622" s="23">
        <f>MONTH(Tabla2[[#This Row],[Fecha de creación]])</f>
        <v>11</v>
      </c>
    </row>
    <row r="1623" spans="1:14" ht="15" customHeight="1" x14ac:dyDescent="0.25">
      <c r="A1623" s="26">
        <v>44150.379201388889</v>
      </c>
      <c r="B1623" s="23" t="s">
        <v>0</v>
      </c>
      <c r="C1623" s="23" t="s">
        <v>3009</v>
      </c>
      <c r="D1623" s="23" t="s">
        <v>333</v>
      </c>
      <c r="E1623" s="23" t="s">
        <v>1</v>
      </c>
      <c r="F1623" s="23" t="s">
        <v>7</v>
      </c>
      <c r="G1623" s="23" t="s">
        <v>1551</v>
      </c>
      <c r="H1623" s="2" t="s">
        <v>7726</v>
      </c>
      <c r="I1623" s="23" t="s">
        <v>11</v>
      </c>
      <c r="J1623" s="23"/>
      <c r="K1623" s="23" t="s">
        <v>9712</v>
      </c>
      <c r="L1623" s="23"/>
      <c r="M1623" s="23">
        <f>YEAR(Tabla2[[#This Row],[Fecha de creación]])</f>
        <v>2020</v>
      </c>
      <c r="N1623" s="23">
        <f>MONTH(Tabla2[[#This Row],[Fecha de creación]])</f>
        <v>11</v>
      </c>
    </row>
    <row r="1624" spans="1:14" ht="15" customHeight="1" x14ac:dyDescent="0.25">
      <c r="A1624" s="26">
        <v>44150.394120370373</v>
      </c>
      <c r="B1624" s="23" t="s">
        <v>0</v>
      </c>
      <c r="C1624" s="23" t="s">
        <v>3010</v>
      </c>
      <c r="D1624" s="23" t="s">
        <v>719</v>
      </c>
      <c r="E1624" s="23" t="s">
        <v>1</v>
      </c>
      <c r="F1624" s="23" t="s">
        <v>7</v>
      </c>
      <c r="G1624" s="23" t="s">
        <v>975</v>
      </c>
      <c r="H1624" s="2" t="s">
        <v>7722</v>
      </c>
      <c r="I1624" s="23" t="s">
        <v>43</v>
      </c>
      <c r="J1624" s="23"/>
      <c r="K1624" s="23" t="s">
        <v>9712</v>
      </c>
      <c r="L1624" s="23"/>
      <c r="M1624" s="23">
        <f>YEAR(Tabla2[[#This Row],[Fecha de creación]])</f>
        <v>2020</v>
      </c>
      <c r="N1624" s="23">
        <f>MONTH(Tabla2[[#This Row],[Fecha de creación]])</f>
        <v>11</v>
      </c>
    </row>
    <row r="1625" spans="1:14" ht="15" customHeight="1" x14ac:dyDescent="0.25">
      <c r="A1625" s="26">
        <v>44150.41510416667</v>
      </c>
      <c r="B1625" s="23" t="s">
        <v>0</v>
      </c>
      <c r="C1625" s="23" t="s">
        <v>3011</v>
      </c>
      <c r="D1625" s="23" t="s">
        <v>333</v>
      </c>
      <c r="E1625" s="23" t="s">
        <v>1</v>
      </c>
      <c r="F1625" s="23" t="s">
        <v>7</v>
      </c>
      <c r="G1625" s="23" t="s">
        <v>1551</v>
      </c>
      <c r="H1625" s="2" t="s">
        <v>7726</v>
      </c>
      <c r="I1625" s="23" t="s">
        <v>11</v>
      </c>
      <c r="J1625" s="23"/>
      <c r="K1625" s="23" t="s">
        <v>9712</v>
      </c>
      <c r="L1625" s="23"/>
      <c r="M1625" s="23">
        <f>YEAR(Tabla2[[#This Row],[Fecha de creación]])</f>
        <v>2020</v>
      </c>
      <c r="N1625" s="23">
        <f>MONTH(Tabla2[[#This Row],[Fecha de creación]])</f>
        <v>11</v>
      </c>
    </row>
    <row r="1626" spans="1:14" ht="15" customHeight="1" x14ac:dyDescent="0.25">
      <c r="A1626" s="26">
        <v>44150.422696759262</v>
      </c>
      <c r="B1626" s="23" t="s">
        <v>0</v>
      </c>
      <c r="C1626" s="23" t="s">
        <v>3012</v>
      </c>
      <c r="D1626" s="23" t="s">
        <v>1011</v>
      </c>
      <c r="E1626" s="23" t="s">
        <v>1</v>
      </c>
      <c r="F1626" s="23" t="s">
        <v>2</v>
      </c>
      <c r="G1626" s="23" t="s">
        <v>1551</v>
      </c>
      <c r="H1626" s="2" t="s">
        <v>7729</v>
      </c>
      <c r="I1626" s="23" t="s">
        <v>11</v>
      </c>
      <c r="J1626" s="23"/>
      <c r="K1626" s="23" t="s">
        <v>9712</v>
      </c>
      <c r="L1626" s="23"/>
      <c r="M1626" s="23">
        <f>YEAR(Tabla2[[#This Row],[Fecha de creación]])</f>
        <v>2020</v>
      </c>
      <c r="N1626" s="23">
        <f>MONTH(Tabla2[[#This Row],[Fecha de creación]])</f>
        <v>11</v>
      </c>
    </row>
    <row r="1627" spans="1:14" ht="15" customHeight="1" x14ac:dyDescent="0.25">
      <c r="A1627" s="26">
        <v>44150.425474537034</v>
      </c>
      <c r="B1627" s="23" t="s">
        <v>0</v>
      </c>
      <c r="C1627" s="23" t="s">
        <v>3013</v>
      </c>
      <c r="D1627" s="23" t="s">
        <v>333</v>
      </c>
      <c r="E1627" s="23" t="s">
        <v>1</v>
      </c>
      <c r="F1627" s="23" t="s">
        <v>7</v>
      </c>
      <c r="G1627" s="23" t="s">
        <v>1551</v>
      </c>
      <c r="H1627" s="2" t="s">
        <v>7726</v>
      </c>
      <c r="I1627" s="23" t="s">
        <v>11</v>
      </c>
      <c r="J1627" s="23"/>
      <c r="K1627" s="23" t="s">
        <v>9712</v>
      </c>
      <c r="L1627" s="23"/>
      <c r="M1627" s="23">
        <f>YEAR(Tabla2[[#This Row],[Fecha de creación]])</f>
        <v>2020</v>
      </c>
      <c r="N1627" s="23">
        <f>MONTH(Tabla2[[#This Row],[Fecha de creación]])</f>
        <v>11</v>
      </c>
    </row>
    <row r="1628" spans="1:14" ht="15" customHeight="1" x14ac:dyDescent="0.25">
      <c r="A1628" s="26">
        <v>44150.460173611114</v>
      </c>
      <c r="B1628" s="23" t="s">
        <v>0</v>
      </c>
      <c r="C1628" s="23" t="s">
        <v>3014</v>
      </c>
      <c r="D1628" s="23" t="s">
        <v>1012</v>
      </c>
      <c r="E1628" s="23" t="s">
        <v>1</v>
      </c>
      <c r="F1628" s="23" t="s">
        <v>2</v>
      </c>
      <c r="G1628" s="23" t="s">
        <v>1551</v>
      </c>
      <c r="H1628" s="2" t="s">
        <v>7726</v>
      </c>
      <c r="I1628" s="23" t="s">
        <v>11</v>
      </c>
      <c r="J1628" s="23"/>
      <c r="K1628" s="23" t="s">
        <v>9712</v>
      </c>
      <c r="L1628" s="23"/>
      <c r="M1628" s="23">
        <f>YEAR(Tabla2[[#This Row],[Fecha de creación]])</f>
        <v>2020</v>
      </c>
      <c r="N1628" s="23">
        <f>MONTH(Tabla2[[#This Row],[Fecha de creación]])</f>
        <v>11</v>
      </c>
    </row>
    <row r="1629" spans="1:14" ht="15" customHeight="1" x14ac:dyDescent="0.25">
      <c r="A1629" s="26">
        <v>44150.466041666667</v>
      </c>
      <c r="B1629" s="23" t="s">
        <v>0</v>
      </c>
      <c r="C1629" s="23" t="s">
        <v>3015</v>
      </c>
      <c r="D1629" s="23" t="s">
        <v>333</v>
      </c>
      <c r="E1629" s="23" t="s">
        <v>1</v>
      </c>
      <c r="F1629" s="23" t="s">
        <v>7</v>
      </c>
      <c r="G1629" s="23" t="s">
        <v>1551</v>
      </c>
      <c r="H1629" s="2" t="s">
        <v>7726</v>
      </c>
      <c r="I1629" s="23" t="s">
        <v>11</v>
      </c>
      <c r="J1629" s="23"/>
      <c r="K1629" s="23" t="s">
        <v>9712</v>
      </c>
      <c r="L1629" s="23"/>
      <c r="M1629" s="23">
        <f>YEAR(Tabla2[[#This Row],[Fecha de creación]])</f>
        <v>2020</v>
      </c>
      <c r="N1629" s="23">
        <f>MONTH(Tabla2[[#This Row],[Fecha de creación]])</f>
        <v>11</v>
      </c>
    </row>
    <row r="1630" spans="1:14" ht="15" customHeight="1" x14ac:dyDescent="0.25">
      <c r="A1630" s="26">
        <v>44150.469097222223</v>
      </c>
      <c r="B1630" s="23" t="s">
        <v>0</v>
      </c>
      <c r="C1630" s="23" t="s">
        <v>3016</v>
      </c>
      <c r="D1630" s="23" t="s">
        <v>275</v>
      </c>
      <c r="E1630" s="23" t="s">
        <v>1</v>
      </c>
      <c r="F1630" s="23" t="s">
        <v>22</v>
      </c>
      <c r="G1630" s="23" t="s">
        <v>975</v>
      </c>
      <c r="H1630" s="2" t="s">
        <v>7722</v>
      </c>
      <c r="I1630" s="23" t="s">
        <v>43</v>
      </c>
      <c r="J1630" s="23"/>
      <c r="K1630" s="23" t="s">
        <v>9712</v>
      </c>
      <c r="L1630" s="23"/>
      <c r="M1630" s="23">
        <f>YEAR(Tabla2[[#This Row],[Fecha de creación]])</f>
        <v>2020</v>
      </c>
      <c r="N1630" s="23">
        <f>MONTH(Tabla2[[#This Row],[Fecha de creación]])</f>
        <v>11</v>
      </c>
    </row>
    <row r="1631" spans="1:14" ht="15" customHeight="1" x14ac:dyDescent="0.25">
      <c r="A1631" s="26">
        <v>44150.480219907404</v>
      </c>
      <c r="B1631" s="23" t="s">
        <v>0</v>
      </c>
      <c r="C1631" s="23" t="s">
        <v>3017</v>
      </c>
      <c r="D1631" s="23" t="s">
        <v>275</v>
      </c>
      <c r="E1631" s="23" t="s">
        <v>1</v>
      </c>
      <c r="F1631" s="23" t="s">
        <v>22</v>
      </c>
      <c r="G1631" s="23" t="s">
        <v>975</v>
      </c>
      <c r="H1631" s="2" t="s">
        <v>7722</v>
      </c>
      <c r="I1631" s="23" t="s">
        <v>43</v>
      </c>
      <c r="J1631" s="23"/>
      <c r="K1631" s="23" t="s">
        <v>9712</v>
      </c>
      <c r="L1631" s="23"/>
      <c r="M1631" s="23">
        <f>YEAR(Tabla2[[#This Row],[Fecha de creación]])</f>
        <v>2020</v>
      </c>
      <c r="N1631" s="23">
        <f>MONTH(Tabla2[[#This Row],[Fecha de creación]])</f>
        <v>11</v>
      </c>
    </row>
    <row r="1632" spans="1:14" ht="15" customHeight="1" x14ac:dyDescent="0.25">
      <c r="A1632" s="26">
        <v>44150.597569444442</v>
      </c>
      <c r="B1632" s="23" t="s">
        <v>0</v>
      </c>
      <c r="C1632" s="23" t="s">
        <v>3018</v>
      </c>
      <c r="D1632" s="23" t="s">
        <v>6</v>
      </c>
      <c r="E1632" s="23" t="s">
        <v>1</v>
      </c>
      <c r="F1632" s="23" t="s">
        <v>7</v>
      </c>
      <c r="G1632" s="23" t="s">
        <v>975</v>
      </c>
      <c r="H1632" s="2" t="s">
        <v>7722</v>
      </c>
      <c r="I1632" s="23" t="s">
        <v>43</v>
      </c>
      <c r="J1632" s="23"/>
      <c r="K1632" s="23" t="s">
        <v>9712</v>
      </c>
      <c r="L1632" s="23"/>
      <c r="M1632" s="23">
        <f>YEAR(Tabla2[[#This Row],[Fecha de creación]])</f>
        <v>2020</v>
      </c>
      <c r="N1632" s="23">
        <f>MONTH(Tabla2[[#This Row],[Fecha de creación]])</f>
        <v>11</v>
      </c>
    </row>
    <row r="1633" spans="1:14" ht="15" customHeight="1" x14ac:dyDescent="0.25">
      <c r="A1633" s="26">
        <v>44150.598946759259</v>
      </c>
      <c r="B1633" s="23" t="s">
        <v>0</v>
      </c>
      <c r="C1633" s="23" t="s">
        <v>3019</v>
      </c>
      <c r="D1633" s="23" t="s">
        <v>6</v>
      </c>
      <c r="E1633" s="23" t="s">
        <v>1</v>
      </c>
      <c r="F1633" s="23" t="s">
        <v>7</v>
      </c>
      <c r="G1633" s="23" t="s">
        <v>975</v>
      </c>
      <c r="H1633" s="2" t="s">
        <v>7722</v>
      </c>
      <c r="I1633" s="23" t="s">
        <v>43</v>
      </c>
      <c r="J1633" s="23"/>
      <c r="K1633" s="23" t="s">
        <v>9712</v>
      </c>
      <c r="L1633" s="23"/>
      <c r="M1633" s="23">
        <f>YEAR(Tabla2[[#This Row],[Fecha de creación]])</f>
        <v>2020</v>
      </c>
      <c r="N1633" s="23">
        <f>MONTH(Tabla2[[#This Row],[Fecha de creación]])</f>
        <v>11</v>
      </c>
    </row>
    <row r="1634" spans="1:14" ht="15" customHeight="1" x14ac:dyDescent="0.25">
      <c r="A1634" s="26">
        <v>44150.60833333333</v>
      </c>
      <c r="B1634" s="23" t="s">
        <v>0</v>
      </c>
      <c r="C1634" s="23" t="s">
        <v>3020</v>
      </c>
      <c r="D1634" s="23" t="s">
        <v>333</v>
      </c>
      <c r="E1634" s="23" t="s">
        <v>1</v>
      </c>
      <c r="F1634" s="23" t="s">
        <v>7</v>
      </c>
      <c r="G1634" s="23" t="s">
        <v>1551</v>
      </c>
      <c r="H1634" s="2" t="s">
        <v>7726</v>
      </c>
      <c r="I1634" s="23" t="s">
        <v>11</v>
      </c>
      <c r="J1634" s="23"/>
      <c r="K1634" s="23" t="s">
        <v>9712</v>
      </c>
      <c r="L1634" s="23"/>
      <c r="M1634" s="23">
        <f>YEAR(Tabla2[[#This Row],[Fecha de creación]])</f>
        <v>2020</v>
      </c>
      <c r="N1634" s="23">
        <f>MONTH(Tabla2[[#This Row],[Fecha de creación]])</f>
        <v>11</v>
      </c>
    </row>
    <row r="1635" spans="1:14" ht="15" customHeight="1" x14ac:dyDescent="0.25">
      <c r="A1635" s="26">
        <v>44150.612523148149</v>
      </c>
      <c r="B1635" s="23" t="s">
        <v>0</v>
      </c>
      <c r="C1635" s="23" t="s">
        <v>3021</v>
      </c>
      <c r="D1635" s="23" t="s">
        <v>51</v>
      </c>
      <c r="E1635" s="23" t="s">
        <v>1</v>
      </c>
      <c r="F1635" s="23" t="s">
        <v>2</v>
      </c>
      <c r="G1635" s="23" t="s">
        <v>1551</v>
      </c>
      <c r="H1635" s="2" t="s">
        <v>7732</v>
      </c>
      <c r="I1635" s="23" t="s">
        <v>11</v>
      </c>
      <c r="J1635" s="23"/>
      <c r="K1635" s="23" t="s">
        <v>9712</v>
      </c>
      <c r="L1635" s="23"/>
      <c r="M1635" s="23">
        <f>YEAR(Tabla2[[#This Row],[Fecha de creación]])</f>
        <v>2020</v>
      </c>
      <c r="N1635" s="23">
        <f>MONTH(Tabla2[[#This Row],[Fecha de creación]])</f>
        <v>11</v>
      </c>
    </row>
    <row r="1636" spans="1:14" ht="15" customHeight="1" x14ac:dyDescent="0.25">
      <c r="A1636" s="26">
        <v>44150.645127314812</v>
      </c>
      <c r="B1636" s="23" t="s">
        <v>0</v>
      </c>
      <c r="C1636" s="23" t="s">
        <v>3022</v>
      </c>
      <c r="D1636" s="23" t="s">
        <v>333</v>
      </c>
      <c r="E1636" s="23" t="s">
        <v>1</v>
      </c>
      <c r="F1636" s="23" t="s">
        <v>7</v>
      </c>
      <c r="G1636" s="23" t="s">
        <v>1551</v>
      </c>
      <c r="H1636" s="2" t="s">
        <v>7726</v>
      </c>
      <c r="I1636" s="23" t="s">
        <v>11</v>
      </c>
      <c r="J1636" s="23"/>
      <c r="K1636" s="23" t="s">
        <v>9712</v>
      </c>
      <c r="L1636" s="23"/>
      <c r="M1636" s="23">
        <f>YEAR(Tabla2[[#This Row],[Fecha de creación]])</f>
        <v>2020</v>
      </c>
      <c r="N1636" s="23">
        <f>MONTH(Tabla2[[#This Row],[Fecha de creación]])</f>
        <v>11</v>
      </c>
    </row>
    <row r="1637" spans="1:14" ht="15" customHeight="1" x14ac:dyDescent="0.25">
      <c r="A1637" s="26">
        <v>44150.65179398148</v>
      </c>
      <c r="B1637" s="23" t="s">
        <v>0</v>
      </c>
      <c r="C1637" s="23" t="s">
        <v>3023</v>
      </c>
      <c r="D1637" s="23" t="s">
        <v>6</v>
      </c>
      <c r="E1637" s="23" t="s">
        <v>1</v>
      </c>
      <c r="F1637" s="23" t="s">
        <v>7</v>
      </c>
      <c r="G1637" s="23" t="s">
        <v>975</v>
      </c>
      <c r="H1637" s="2" t="s">
        <v>7722</v>
      </c>
      <c r="I1637" s="23" t="s">
        <v>43</v>
      </c>
      <c r="J1637" s="23"/>
      <c r="K1637" s="23" t="s">
        <v>9712</v>
      </c>
      <c r="L1637" s="23"/>
      <c r="M1637" s="23">
        <f>YEAR(Tabla2[[#This Row],[Fecha de creación]])</f>
        <v>2020</v>
      </c>
      <c r="N1637" s="23">
        <f>MONTH(Tabla2[[#This Row],[Fecha de creación]])</f>
        <v>11</v>
      </c>
    </row>
    <row r="1638" spans="1:14" ht="15" customHeight="1" x14ac:dyDescent="0.25">
      <c r="A1638" s="26">
        <v>44151.411493055559</v>
      </c>
      <c r="B1638" s="23" t="s">
        <v>0</v>
      </c>
      <c r="C1638" s="23" t="s">
        <v>3024</v>
      </c>
      <c r="D1638" s="23" t="s">
        <v>3025</v>
      </c>
      <c r="E1638" s="23" t="s">
        <v>1</v>
      </c>
      <c r="F1638" s="23" t="s">
        <v>2</v>
      </c>
      <c r="G1638" s="23" t="s">
        <v>1551</v>
      </c>
      <c r="H1638" s="2" t="s">
        <v>7752</v>
      </c>
      <c r="I1638" s="23" t="s">
        <v>7759</v>
      </c>
      <c r="J1638" s="23"/>
      <c r="K1638" s="23" t="s">
        <v>9536</v>
      </c>
      <c r="L1638" s="23"/>
      <c r="M1638" s="23">
        <f>YEAR(Tabla2[[#This Row],[Fecha de creación]])</f>
        <v>2020</v>
      </c>
      <c r="N1638" s="23">
        <f>MONTH(Tabla2[[#This Row],[Fecha de creación]])</f>
        <v>11</v>
      </c>
    </row>
    <row r="1639" spans="1:14" ht="15" customHeight="1" x14ac:dyDescent="0.25">
      <c r="A1639" s="26">
        <v>44151.430520833332</v>
      </c>
      <c r="B1639" s="23" t="s">
        <v>0</v>
      </c>
      <c r="C1639" s="23" t="s">
        <v>3026</v>
      </c>
      <c r="D1639" s="23" t="s">
        <v>49</v>
      </c>
      <c r="E1639" s="23" t="s">
        <v>1</v>
      </c>
      <c r="F1639" s="23" t="s">
        <v>7</v>
      </c>
      <c r="G1639" s="23" t="s">
        <v>975</v>
      </c>
      <c r="H1639" s="2" t="s">
        <v>7745</v>
      </c>
      <c r="I1639" s="23" t="s">
        <v>43</v>
      </c>
      <c r="J1639" s="23"/>
      <c r="K1639" s="23" t="s">
        <v>9712</v>
      </c>
      <c r="L1639" s="23"/>
      <c r="M1639" s="23">
        <f>YEAR(Tabla2[[#This Row],[Fecha de creación]])</f>
        <v>2020</v>
      </c>
      <c r="N1639" s="23">
        <f>MONTH(Tabla2[[#This Row],[Fecha de creación]])</f>
        <v>11</v>
      </c>
    </row>
    <row r="1640" spans="1:14" ht="15" customHeight="1" x14ac:dyDescent="0.25">
      <c r="A1640" s="26">
        <v>44151.43414351852</v>
      </c>
      <c r="B1640" s="23" t="s">
        <v>0</v>
      </c>
      <c r="C1640" s="23" t="s">
        <v>3027</v>
      </c>
      <c r="D1640" s="23" t="s">
        <v>49</v>
      </c>
      <c r="E1640" s="23" t="s">
        <v>1</v>
      </c>
      <c r="F1640" s="23" t="s">
        <v>7</v>
      </c>
      <c r="G1640" s="23" t="s">
        <v>975</v>
      </c>
      <c r="H1640" s="2" t="s">
        <v>7745</v>
      </c>
      <c r="I1640" s="23" t="s">
        <v>43</v>
      </c>
      <c r="J1640" s="23"/>
      <c r="K1640" s="23" t="s">
        <v>9712</v>
      </c>
      <c r="L1640" s="23"/>
      <c r="M1640" s="23">
        <f>YEAR(Tabla2[[#This Row],[Fecha de creación]])</f>
        <v>2020</v>
      </c>
      <c r="N1640" s="23">
        <f>MONTH(Tabla2[[#This Row],[Fecha de creación]])</f>
        <v>11</v>
      </c>
    </row>
    <row r="1641" spans="1:14" ht="15" customHeight="1" x14ac:dyDescent="0.25">
      <c r="A1641" s="26">
        <v>44151.447164351855</v>
      </c>
      <c r="B1641" s="23" t="s">
        <v>0</v>
      </c>
      <c r="C1641" s="23" t="s">
        <v>3028</v>
      </c>
      <c r="D1641" s="23" t="s">
        <v>3029</v>
      </c>
      <c r="E1641" s="23" t="s">
        <v>1</v>
      </c>
      <c r="F1641" s="23" t="s">
        <v>7</v>
      </c>
      <c r="G1641" s="23" t="s">
        <v>1551</v>
      </c>
      <c r="H1641" s="2" t="s">
        <v>7734</v>
      </c>
      <c r="I1641" s="23" t="s">
        <v>28</v>
      </c>
      <c r="J1641" s="23"/>
      <c r="K1641" s="23" t="s">
        <v>9712</v>
      </c>
      <c r="L1641" s="23"/>
      <c r="M1641" s="23">
        <f>YEAR(Tabla2[[#This Row],[Fecha de creación]])</f>
        <v>2020</v>
      </c>
      <c r="N1641" s="23">
        <f>MONTH(Tabla2[[#This Row],[Fecha de creación]])</f>
        <v>11</v>
      </c>
    </row>
    <row r="1642" spans="1:14" ht="15" customHeight="1" x14ac:dyDescent="0.25">
      <c r="A1642" s="26">
        <v>44151.466562499998</v>
      </c>
      <c r="B1642" s="23" t="s">
        <v>0</v>
      </c>
      <c r="C1642" s="23" t="s">
        <v>3030</v>
      </c>
      <c r="D1642" s="23" t="s">
        <v>3031</v>
      </c>
      <c r="E1642" s="23" t="s">
        <v>1</v>
      </c>
      <c r="F1642" s="23" t="s">
        <v>22</v>
      </c>
      <c r="G1642" s="23" t="s">
        <v>975</v>
      </c>
      <c r="H1642" s="2" t="s">
        <v>7722</v>
      </c>
      <c r="I1642" s="23" t="s">
        <v>4</v>
      </c>
      <c r="J1642" s="23"/>
      <c r="K1642" s="23" t="s">
        <v>9712</v>
      </c>
      <c r="L1642" s="23"/>
      <c r="M1642" s="23">
        <f>YEAR(Tabla2[[#This Row],[Fecha de creación]])</f>
        <v>2020</v>
      </c>
      <c r="N1642" s="23">
        <f>MONTH(Tabla2[[#This Row],[Fecha de creación]])</f>
        <v>11</v>
      </c>
    </row>
    <row r="1643" spans="1:14" ht="15" customHeight="1" x14ac:dyDescent="0.25">
      <c r="A1643" s="26">
        <v>44151.470219907409</v>
      </c>
      <c r="B1643" s="23" t="s">
        <v>0</v>
      </c>
      <c r="C1643" s="23" t="s">
        <v>3032</v>
      </c>
      <c r="D1643" s="23" t="s">
        <v>49</v>
      </c>
      <c r="E1643" s="23" t="s">
        <v>1</v>
      </c>
      <c r="F1643" s="23" t="s">
        <v>7</v>
      </c>
      <c r="G1643" s="23" t="s">
        <v>975</v>
      </c>
      <c r="H1643" s="2" t="s">
        <v>7745</v>
      </c>
      <c r="I1643" s="23" t="s">
        <v>43</v>
      </c>
      <c r="J1643" s="23"/>
      <c r="K1643" s="23" t="s">
        <v>9712</v>
      </c>
      <c r="L1643" s="23"/>
      <c r="M1643" s="23">
        <f>YEAR(Tabla2[[#This Row],[Fecha de creación]])</f>
        <v>2020</v>
      </c>
      <c r="N1643" s="23">
        <f>MONTH(Tabla2[[#This Row],[Fecha de creación]])</f>
        <v>11</v>
      </c>
    </row>
    <row r="1644" spans="1:14" ht="15" customHeight="1" x14ac:dyDescent="0.25">
      <c r="A1644" s="26">
        <v>44151.477696759262</v>
      </c>
      <c r="B1644" s="23" t="s">
        <v>0</v>
      </c>
      <c r="C1644" s="23" t="s">
        <v>3033</v>
      </c>
      <c r="D1644" s="23" t="s">
        <v>3034</v>
      </c>
      <c r="E1644" s="23" t="s">
        <v>1</v>
      </c>
      <c r="F1644" s="23" t="s">
        <v>22</v>
      </c>
      <c r="G1644" s="23" t="s">
        <v>975</v>
      </c>
      <c r="H1644" s="2" t="s">
        <v>7722</v>
      </c>
      <c r="I1644" s="23" t="s">
        <v>4</v>
      </c>
      <c r="J1644" s="23"/>
      <c r="K1644" s="23" t="s">
        <v>9712</v>
      </c>
      <c r="L1644" s="23"/>
      <c r="M1644" s="23">
        <f>YEAR(Tabla2[[#This Row],[Fecha de creación]])</f>
        <v>2020</v>
      </c>
      <c r="N1644" s="23">
        <f>MONTH(Tabla2[[#This Row],[Fecha de creación]])</f>
        <v>11</v>
      </c>
    </row>
    <row r="1645" spans="1:14" ht="15" customHeight="1" x14ac:dyDescent="0.25">
      <c r="A1645" s="26">
        <v>44151.481574074074</v>
      </c>
      <c r="B1645" s="23" t="s">
        <v>19</v>
      </c>
      <c r="C1645" s="23" t="s">
        <v>285</v>
      </c>
      <c r="D1645" s="23" t="s">
        <v>286</v>
      </c>
      <c r="E1645" s="23" t="s">
        <v>1</v>
      </c>
      <c r="F1645" s="23" t="s">
        <v>7</v>
      </c>
      <c r="G1645" s="23" t="s">
        <v>3</v>
      </c>
      <c r="H1645" s="2" t="s">
        <v>7734</v>
      </c>
      <c r="I1645" s="23" t="s">
        <v>23</v>
      </c>
      <c r="J1645" s="23"/>
      <c r="K1645" s="23" t="s">
        <v>9712</v>
      </c>
      <c r="L1645" s="23"/>
      <c r="M1645" s="23">
        <f>YEAR(Tabla2[[#This Row],[Fecha de creación]])</f>
        <v>2020</v>
      </c>
      <c r="N1645" s="23">
        <f>MONTH(Tabla2[[#This Row],[Fecha de creación]])</f>
        <v>11</v>
      </c>
    </row>
    <row r="1646" spans="1:14" ht="15" customHeight="1" x14ac:dyDescent="0.25">
      <c r="A1646" s="26">
        <v>44151.495729166665</v>
      </c>
      <c r="B1646" s="23" t="s">
        <v>19</v>
      </c>
      <c r="C1646" s="23" t="s">
        <v>3035</v>
      </c>
      <c r="D1646" s="23" t="s">
        <v>3036</v>
      </c>
      <c r="E1646" s="23" t="s">
        <v>1</v>
      </c>
      <c r="F1646" s="23" t="s">
        <v>7</v>
      </c>
      <c r="G1646" s="23" t="s">
        <v>1551</v>
      </c>
      <c r="H1646" s="2" t="s">
        <v>7737</v>
      </c>
      <c r="I1646" s="23" t="s">
        <v>7544</v>
      </c>
      <c r="J1646" s="23"/>
      <c r="K1646" s="23" t="s">
        <v>9712</v>
      </c>
      <c r="L1646" s="23"/>
      <c r="M1646" s="23">
        <f>YEAR(Tabla2[[#This Row],[Fecha de creación]])</f>
        <v>2020</v>
      </c>
      <c r="N1646" s="23">
        <f>MONTH(Tabla2[[#This Row],[Fecha de creación]])</f>
        <v>11</v>
      </c>
    </row>
    <row r="1647" spans="1:14" ht="15" customHeight="1" x14ac:dyDescent="0.25">
      <c r="A1647" s="26">
        <v>44151.502210648148</v>
      </c>
      <c r="B1647" s="23" t="s">
        <v>0</v>
      </c>
      <c r="C1647" s="23" t="s">
        <v>3037</v>
      </c>
      <c r="D1647" s="23" t="s">
        <v>2855</v>
      </c>
      <c r="E1647" s="23" t="s">
        <v>1</v>
      </c>
      <c r="F1647" s="23" t="s">
        <v>7</v>
      </c>
      <c r="G1647" s="23" t="s">
        <v>975</v>
      </c>
      <c r="H1647" s="2" t="s">
        <v>7748</v>
      </c>
      <c r="I1647" s="23" t="s">
        <v>43</v>
      </c>
      <c r="J1647" s="23"/>
      <c r="K1647" s="23" t="s">
        <v>9712</v>
      </c>
      <c r="L1647" s="23"/>
      <c r="M1647" s="23">
        <f>YEAR(Tabla2[[#This Row],[Fecha de creación]])</f>
        <v>2020</v>
      </c>
      <c r="N1647" s="23">
        <f>MONTH(Tabla2[[#This Row],[Fecha de creación]])</f>
        <v>11</v>
      </c>
    </row>
    <row r="1648" spans="1:14" ht="15" customHeight="1" x14ac:dyDescent="0.25">
      <c r="A1648" s="26">
        <v>44151.50472222222</v>
      </c>
      <c r="B1648" s="23" t="s">
        <v>0</v>
      </c>
      <c r="C1648" s="23" t="s">
        <v>3038</v>
      </c>
      <c r="D1648" s="23" t="s">
        <v>131</v>
      </c>
      <c r="E1648" s="23" t="s">
        <v>1</v>
      </c>
      <c r="F1648" s="23" t="s">
        <v>7</v>
      </c>
      <c r="G1648" s="23" t="s">
        <v>975</v>
      </c>
      <c r="H1648" s="2" t="s">
        <v>7728</v>
      </c>
      <c r="I1648" s="23" t="s">
        <v>43</v>
      </c>
      <c r="J1648" s="23"/>
      <c r="K1648" s="23" t="s">
        <v>9712</v>
      </c>
      <c r="L1648" s="23"/>
      <c r="M1648" s="23">
        <f>YEAR(Tabla2[[#This Row],[Fecha de creación]])</f>
        <v>2020</v>
      </c>
      <c r="N1648" s="23">
        <f>MONTH(Tabla2[[#This Row],[Fecha de creación]])</f>
        <v>11</v>
      </c>
    </row>
    <row r="1649" spans="1:14" ht="15" customHeight="1" x14ac:dyDescent="0.25">
      <c r="A1649" s="26">
        <v>44151.515798611108</v>
      </c>
      <c r="B1649" s="23" t="s">
        <v>0</v>
      </c>
      <c r="C1649" s="23" t="s">
        <v>3039</v>
      </c>
      <c r="D1649" s="23" t="s">
        <v>719</v>
      </c>
      <c r="E1649" s="23" t="s">
        <v>1</v>
      </c>
      <c r="F1649" s="23" t="s">
        <v>22</v>
      </c>
      <c r="G1649" s="23" t="s">
        <v>975</v>
      </c>
      <c r="H1649" s="2" t="s">
        <v>7722</v>
      </c>
      <c r="I1649" s="23" t="s">
        <v>43</v>
      </c>
      <c r="J1649" s="23"/>
      <c r="K1649" s="23" t="s">
        <v>9712</v>
      </c>
      <c r="L1649" s="23"/>
      <c r="M1649" s="23">
        <f>YEAR(Tabla2[[#This Row],[Fecha de creación]])</f>
        <v>2020</v>
      </c>
      <c r="N1649" s="23">
        <f>MONTH(Tabla2[[#This Row],[Fecha de creación]])</f>
        <v>11</v>
      </c>
    </row>
    <row r="1650" spans="1:14" ht="15" customHeight="1" x14ac:dyDescent="0.25">
      <c r="A1650" s="26">
        <v>44151.523738425924</v>
      </c>
      <c r="B1650" s="23" t="s">
        <v>0</v>
      </c>
      <c r="C1650" s="23" t="s">
        <v>3040</v>
      </c>
      <c r="D1650" s="23" t="s">
        <v>2224</v>
      </c>
      <c r="E1650" s="23" t="s">
        <v>1</v>
      </c>
      <c r="F1650" s="23" t="s">
        <v>7</v>
      </c>
      <c r="G1650" s="23" t="s">
        <v>1551</v>
      </c>
      <c r="H1650" s="2" t="s">
        <v>7757</v>
      </c>
      <c r="I1650" s="23" t="s">
        <v>11</v>
      </c>
      <c r="J1650" s="23"/>
      <c r="K1650" s="23" t="s">
        <v>9712</v>
      </c>
      <c r="L1650" s="23"/>
      <c r="M1650" s="23">
        <f>YEAR(Tabla2[[#This Row],[Fecha de creación]])</f>
        <v>2020</v>
      </c>
      <c r="N1650" s="23">
        <f>MONTH(Tabla2[[#This Row],[Fecha de creación]])</f>
        <v>11</v>
      </c>
    </row>
    <row r="1651" spans="1:14" ht="15" customHeight="1" x14ac:dyDescent="0.25">
      <c r="A1651" s="26">
        <v>44151.578310185185</v>
      </c>
      <c r="B1651" s="23" t="s">
        <v>19</v>
      </c>
      <c r="C1651" s="23" t="s">
        <v>287</v>
      </c>
      <c r="D1651" s="23" t="s">
        <v>288</v>
      </c>
      <c r="E1651" s="23" t="s">
        <v>1</v>
      </c>
      <c r="F1651" s="23" t="s">
        <v>7</v>
      </c>
      <c r="G1651" s="23" t="s">
        <v>3</v>
      </c>
      <c r="H1651" s="2" t="s">
        <v>7734</v>
      </c>
      <c r="I1651" s="23" t="s">
        <v>23</v>
      </c>
      <c r="J1651" s="23"/>
      <c r="K1651" s="23" t="s">
        <v>9712</v>
      </c>
      <c r="L1651" s="23"/>
      <c r="M1651" s="23">
        <f>YEAR(Tabla2[[#This Row],[Fecha de creación]])</f>
        <v>2020</v>
      </c>
      <c r="N1651" s="23">
        <f>MONTH(Tabla2[[#This Row],[Fecha de creación]])</f>
        <v>11</v>
      </c>
    </row>
    <row r="1652" spans="1:14" ht="15" customHeight="1" x14ac:dyDescent="0.25">
      <c r="A1652" s="26">
        <v>44151.609629629631</v>
      </c>
      <c r="B1652" s="23" t="s">
        <v>56</v>
      </c>
      <c r="C1652" s="23" t="s">
        <v>3041</v>
      </c>
      <c r="D1652" s="23" t="s">
        <v>3042</v>
      </c>
      <c r="E1652" s="23" t="s">
        <v>1</v>
      </c>
      <c r="F1652" s="23" t="s">
        <v>7</v>
      </c>
      <c r="G1652" s="23" t="s">
        <v>3043</v>
      </c>
      <c r="H1652" s="2" t="s">
        <v>7721</v>
      </c>
      <c r="I1652" s="23" t="s">
        <v>7763</v>
      </c>
      <c r="J1652" s="23"/>
      <c r="K1652" s="23" t="s">
        <v>9536</v>
      </c>
      <c r="L1652" s="23"/>
      <c r="M1652" s="23">
        <f>YEAR(Tabla2[[#This Row],[Fecha de creación]])</f>
        <v>2020</v>
      </c>
      <c r="N1652" s="23">
        <f>MONTH(Tabla2[[#This Row],[Fecha de creación]])</f>
        <v>11</v>
      </c>
    </row>
    <row r="1653" spans="1:14" ht="15" customHeight="1" x14ac:dyDescent="0.25">
      <c r="A1653" s="26">
        <v>44151.628206018519</v>
      </c>
      <c r="B1653" s="23" t="s">
        <v>0</v>
      </c>
      <c r="C1653" s="23" t="s">
        <v>3044</v>
      </c>
      <c r="D1653" s="23" t="s">
        <v>333</v>
      </c>
      <c r="E1653" s="23" t="s">
        <v>1</v>
      </c>
      <c r="F1653" s="23" t="s">
        <v>7</v>
      </c>
      <c r="G1653" s="23" t="s">
        <v>1551</v>
      </c>
      <c r="H1653" s="2" t="s">
        <v>7726</v>
      </c>
      <c r="I1653" s="23" t="s">
        <v>11</v>
      </c>
      <c r="J1653" s="23"/>
      <c r="K1653" s="23" t="s">
        <v>9712</v>
      </c>
      <c r="L1653" s="23"/>
      <c r="M1653" s="23">
        <f>YEAR(Tabla2[[#This Row],[Fecha de creación]])</f>
        <v>2020</v>
      </c>
      <c r="N1653" s="23">
        <f>MONTH(Tabla2[[#This Row],[Fecha de creación]])</f>
        <v>11</v>
      </c>
    </row>
    <row r="1654" spans="1:14" ht="15" customHeight="1" x14ac:dyDescent="0.25">
      <c r="A1654" s="26">
        <v>44151.650729166664</v>
      </c>
      <c r="B1654" s="23" t="s">
        <v>0</v>
      </c>
      <c r="C1654" s="23" t="s">
        <v>289</v>
      </c>
      <c r="D1654" s="23" t="s">
        <v>275</v>
      </c>
      <c r="E1654" s="23" t="s">
        <v>1</v>
      </c>
      <c r="F1654" s="23" t="s">
        <v>7</v>
      </c>
      <c r="G1654" s="23" t="s">
        <v>3</v>
      </c>
      <c r="H1654" s="2" t="s">
        <v>7722</v>
      </c>
      <c r="I1654" s="23" t="s">
        <v>43</v>
      </c>
      <c r="J1654" s="23"/>
      <c r="K1654" s="23" t="s">
        <v>9712</v>
      </c>
      <c r="L1654" s="23"/>
      <c r="M1654" s="23">
        <f>YEAR(Tabla2[[#This Row],[Fecha de creación]])</f>
        <v>2020</v>
      </c>
      <c r="N1654" s="23">
        <f>MONTH(Tabla2[[#This Row],[Fecha de creación]])</f>
        <v>11</v>
      </c>
    </row>
    <row r="1655" spans="1:14" ht="15" customHeight="1" x14ac:dyDescent="0.25">
      <c r="A1655" s="26">
        <v>44151.712071759262</v>
      </c>
      <c r="B1655" s="23" t="s">
        <v>0</v>
      </c>
      <c r="C1655" s="23" t="s">
        <v>3045</v>
      </c>
      <c r="D1655" s="23" t="s">
        <v>3046</v>
      </c>
      <c r="E1655" s="23" t="s">
        <v>1</v>
      </c>
      <c r="F1655" s="23" t="s">
        <v>22</v>
      </c>
      <c r="G1655" s="23" t="s">
        <v>975</v>
      </c>
      <c r="H1655" s="2" t="s">
        <v>7741</v>
      </c>
      <c r="I1655" s="23" t="s">
        <v>11</v>
      </c>
      <c r="J1655" s="23"/>
      <c r="K1655" s="23" t="s">
        <v>9712</v>
      </c>
      <c r="L1655" s="23"/>
      <c r="M1655" s="23">
        <f>YEAR(Tabla2[[#This Row],[Fecha de creación]])</f>
        <v>2020</v>
      </c>
      <c r="N1655" s="23">
        <f>MONTH(Tabla2[[#This Row],[Fecha de creación]])</f>
        <v>11</v>
      </c>
    </row>
    <row r="1656" spans="1:14" ht="15" customHeight="1" x14ac:dyDescent="0.25">
      <c r="A1656" s="26">
        <v>44151.712916666664</v>
      </c>
      <c r="B1656" s="23" t="s">
        <v>0</v>
      </c>
      <c r="C1656" s="23" t="s">
        <v>3047</v>
      </c>
      <c r="D1656" s="23" t="s">
        <v>2944</v>
      </c>
      <c r="E1656" s="23" t="s">
        <v>1</v>
      </c>
      <c r="F1656" s="23" t="s">
        <v>22</v>
      </c>
      <c r="G1656" s="23" t="s">
        <v>975</v>
      </c>
      <c r="H1656" s="2" t="s">
        <v>7724</v>
      </c>
      <c r="I1656" s="23" t="s">
        <v>43</v>
      </c>
      <c r="J1656" s="23"/>
      <c r="K1656" s="23" t="s">
        <v>9712</v>
      </c>
      <c r="L1656" s="23"/>
      <c r="M1656" s="23">
        <f>YEAR(Tabla2[[#This Row],[Fecha de creación]])</f>
        <v>2020</v>
      </c>
      <c r="N1656" s="23">
        <f>MONTH(Tabla2[[#This Row],[Fecha de creación]])</f>
        <v>11</v>
      </c>
    </row>
    <row r="1657" spans="1:14" ht="15" customHeight="1" x14ac:dyDescent="0.25">
      <c r="A1657" s="26">
        <v>44151.722326388888</v>
      </c>
      <c r="B1657" s="23" t="s">
        <v>0</v>
      </c>
      <c r="C1657" s="23" t="s">
        <v>3048</v>
      </c>
      <c r="D1657" s="23" t="s">
        <v>51</v>
      </c>
      <c r="E1657" s="23" t="s">
        <v>1</v>
      </c>
      <c r="F1657" s="23" t="s">
        <v>22</v>
      </c>
      <c r="G1657" s="23" t="s">
        <v>975</v>
      </c>
      <c r="H1657" s="2" t="s">
        <v>7732</v>
      </c>
      <c r="I1657" s="23" t="s">
        <v>4</v>
      </c>
      <c r="J1657" s="23"/>
      <c r="K1657" s="23" t="s">
        <v>9712</v>
      </c>
      <c r="L1657" s="23"/>
      <c r="M1657" s="23">
        <f>YEAR(Tabla2[[#This Row],[Fecha de creación]])</f>
        <v>2020</v>
      </c>
      <c r="N1657" s="23">
        <f>MONTH(Tabla2[[#This Row],[Fecha de creación]])</f>
        <v>11</v>
      </c>
    </row>
    <row r="1658" spans="1:14" ht="15" customHeight="1" x14ac:dyDescent="0.25">
      <c r="A1658" s="26">
        <v>44151.728333333333</v>
      </c>
      <c r="B1658" s="23" t="s">
        <v>0</v>
      </c>
      <c r="C1658" s="23" t="s">
        <v>3049</v>
      </c>
      <c r="D1658" s="23" t="s">
        <v>3050</v>
      </c>
      <c r="E1658" s="23" t="s">
        <v>1</v>
      </c>
      <c r="F1658" s="23" t="s">
        <v>22</v>
      </c>
      <c r="G1658" s="23" t="s">
        <v>975</v>
      </c>
      <c r="H1658" s="2" t="s">
        <v>7724</v>
      </c>
      <c r="I1658" s="23" t="s">
        <v>4</v>
      </c>
      <c r="J1658" s="23"/>
      <c r="K1658" s="23" t="s">
        <v>9712</v>
      </c>
      <c r="L1658" s="23"/>
      <c r="M1658" s="23">
        <f>YEAR(Tabla2[[#This Row],[Fecha de creación]])</f>
        <v>2020</v>
      </c>
      <c r="N1658" s="23">
        <f>MONTH(Tabla2[[#This Row],[Fecha de creación]])</f>
        <v>11</v>
      </c>
    </row>
    <row r="1659" spans="1:14" ht="15" customHeight="1" x14ac:dyDescent="0.25">
      <c r="A1659" s="26">
        <v>44151.731874999998</v>
      </c>
      <c r="B1659" s="23" t="s">
        <v>0</v>
      </c>
      <c r="C1659" s="23" t="s">
        <v>3051</v>
      </c>
      <c r="D1659" s="23" t="s">
        <v>3046</v>
      </c>
      <c r="E1659" s="23" t="s">
        <v>1</v>
      </c>
      <c r="F1659" s="23" t="s">
        <v>2</v>
      </c>
      <c r="G1659" s="23" t="s">
        <v>1551</v>
      </c>
      <c r="H1659" s="2" t="s">
        <v>7741</v>
      </c>
      <c r="I1659" s="23" t="s">
        <v>11</v>
      </c>
      <c r="J1659" s="23"/>
      <c r="K1659" s="23" t="s">
        <v>9712</v>
      </c>
      <c r="L1659" s="23"/>
      <c r="M1659" s="23">
        <f>YEAR(Tabla2[[#This Row],[Fecha de creación]])</f>
        <v>2020</v>
      </c>
      <c r="N1659" s="23">
        <f>MONTH(Tabla2[[#This Row],[Fecha de creación]])</f>
        <v>11</v>
      </c>
    </row>
    <row r="1660" spans="1:14" ht="15" customHeight="1" x14ac:dyDescent="0.25">
      <c r="A1660" s="26">
        <v>44151.749942129631</v>
      </c>
      <c r="B1660" s="23" t="s">
        <v>0</v>
      </c>
      <c r="C1660" s="23" t="s">
        <v>3052</v>
      </c>
      <c r="D1660" s="23" t="s">
        <v>3046</v>
      </c>
      <c r="E1660" s="23" t="s">
        <v>1</v>
      </c>
      <c r="F1660" s="23" t="s">
        <v>2</v>
      </c>
      <c r="G1660" s="23" t="s">
        <v>1551</v>
      </c>
      <c r="H1660" s="2" t="s">
        <v>7741</v>
      </c>
      <c r="I1660" s="23" t="s">
        <v>11</v>
      </c>
      <c r="J1660" s="23"/>
      <c r="K1660" s="23" t="s">
        <v>9712</v>
      </c>
      <c r="L1660" s="23"/>
      <c r="M1660" s="23">
        <f>YEAR(Tabla2[[#This Row],[Fecha de creación]])</f>
        <v>2020</v>
      </c>
      <c r="N1660" s="23">
        <f>MONTH(Tabla2[[#This Row],[Fecha de creación]])</f>
        <v>11</v>
      </c>
    </row>
    <row r="1661" spans="1:14" ht="15" customHeight="1" x14ac:dyDescent="0.25">
      <c r="A1661" s="26">
        <v>44151.766423611109</v>
      </c>
      <c r="B1661" s="23" t="s">
        <v>0</v>
      </c>
      <c r="C1661" s="23" t="s">
        <v>3053</v>
      </c>
      <c r="D1661" s="23" t="s">
        <v>49</v>
      </c>
      <c r="E1661" s="23" t="s">
        <v>1</v>
      </c>
      <c r="F1661" s="23" t="s">
        <v>7</v>
      </c>
      <c r="G1661" s="23" t="s">
        <v>975</v>
      </c>
      <c r="H1661" s="2" t="s">
        <v>7745</v>
      </c>
      <c r="I1661" s="23" t="s">
        <v>4</v>
      </c>
      <c r="J1661" s="23"/>
      <c r="K1661" s="23" t="s">
        <v>9712</v>
      </c>
      <c r="L1661" s="23"/>
      <c r="M1661" s="23">
        <f>YEAR(Tabla2[[#This Row],[Fecha de creación]])</f>
        <v>2020</v>
      </c>
      <c r="N1661" s="23">
        <f>MONTH(Tabla2[[#This Row],[Fecha de creación]])</f>
        <v>11</v>
      </c>
    </row>
    <row r="1662" spans="1:14" ht="15" customHeight="1" x14ac:dyDescent="0.25">
      <c r="A1662" s="26">
        <v>44151.771817129629</v>
      </c>
      <c r="B1662" s="23" t="s">
        <v>0</v>
      </c>
      <c r="C1662" s="23" t="s">
        <v>3054</v>
      </c>
      <c r="D1662" s="23" t="s">
        <v>246</v>
      </c>
      <c r="E1662" s="23" t="s">
        <v>1</v>
      </c>
      <c r="F1662" s="23" t="s">
        <v>22</v>
      </c>
      <c r="G1662" s="23" t="s">
        <v>975</v>
      </c>
      <c r="H1662" s="2" t="s">
        <v>7728</v>
      </c>
      <c r="I1662" s="23" t="s">
        <v>4</v>
      </c>
      <c r="J1662" s="23"/>
      <c r="K1662" s="23" t="s">
        <v>9712</v>
      </c>
      <c r="L1662" s="23"/>
      <c r="M1662" s="23">
        <f>YEAR(Tabla2[[#This Row],[Fecha de creación]])</f>
        <v>2020</v>
      </c>
      <c r="N1662" s="23">
        <f>MONTH(Tabla2[[#This Row],[Fecha de creación]])</f>
        <v>11</v>
      </c>
    </row>
    <row r="1663" spans="1:14" ht="15" customHeight="1" x14ac:dyDescent="0.25">
      <c r="A1663" s="26">
        <v>44151.772743055553</v>
      </c>
      <c r="B1663" s="23" t="s">
        <v>0</v>
      </c>
      <c r="C1663" s="23" t="s">
        <v>3055</v>
      </c>
      <c r="D1663" s="23" t="s">
        <v>1054</v>
      </c>
      <c r="E1663" s="23" t="s">
        <v>1</v>
      </c>
      <c r="F1663" s="23" t="s">
        <v>22</v>
      </c>
      <c r="G1663" s="23" t="s">
        <v>975</v>
      </c>
      <c r="H1663" s="2" t="s">
        <v>7748</v>
      </c>
      <c r="I1663" s="23" t="s">
        <v>4</v>
      </c>
      <c r="J1663" s="23"/>
      <c r="K1663" s="23" t="s">
        <v>9712</v>
      </c>
      <c r="L1663" s="23"/>
      <c r="M1663" s="23">
        <f>YEAR(Tabla2[[#This Row],[Fecha de creación]])</f>
        <v>2020</v>
      </c>
      <c r="N1663" s="23">
        <f>MONTH(Tabla2[[#This Row],[Fecha de creación]])</f>
        <v>11</v>
      </c>
    </row>
    <row r="1664" spans="1:14" ht="15" customHeight="1" x14ac:dyDescent="0.25">
      <c r="A1664" s="26">
        <v>44151.773865740739</v>
      </c>
      <c r="B1664" s="23" t="s">
        <v>0</v>
      </c>
      <c r="C1664" s="23" t="s">
        <v>3056</v>
      </c>
      <c r="D1664" s="23" t="s">
        <v>3057</v>
      </c>
      <c r="E1664" s="23" t="s">
        <v>1</v>
      </c>
      <c r="F1664" s="23" t="s">
        <v>22</v>
      </c>
      <c r="G1664" s="23" t="s">
        <v>975</v>
      </c>
      <c r="H1664" s="2" t="s">
        <v>7722</v>
      </c>
      <c r="I1664" s="23" t="s">
        <v>4</v>
      </c>
      <c r="J1664" s="23"/>
      <c r="K1664" s="23" t="s">
        <v>9712</v>
      </c>
      <c r="L1664" s="23"/>
      <c r="M1664" s="23">
        <f>YEAR(Tabla2[[#This Row],[Fecha de creación]])</f>
        <v>2020</v>
      </c>
      <c r="N1664" s="23">
        <f>MONTH(Tabla2[[#This Row],[Fecha de creación]])</f>
        <v>11</v>
      </c>
    </row>
    <row r="1665" spans="1:14" ht="15" customHeight="1" x14ac:dyDescent="0.25">
      <c r="A1665" s="26">
        <v>44152.419398148151</v>
      </c>
      <c r="B1665" s="23" t="s">
        <v>0</v>
      </c>
      <c r="C1665" s="23" t="s">
        <v>3058</v>
      </c>
      <c r="D1665" s="23" t="s">
        <v>333</v>
      </c>
      <c r="E1665" s="23" t="s">
        <v>1</v>
      </c>
      <c r="F1665" s="23" t="s">
        <v>7</v>
      </c>
      <c r="G1665" s="23" t="s">
        <v>1551</v>
      </c>
      <c r="H1665" s="2" t="s">
        <v>7726</v>
      </c>
      <c r="I1665" s="23" t="s">
        <v>11</v>
      </c>
      <c r="J1665" s="23"/>
      <c r="K1665" s="23" t="s">
        <v>9712</v>
      </c>
      <c r="L1665" s="23"/>
      <c r="M1665" s="23">
        <f>YEAR(Tabla2[[#This Row],[Fecha de creación]])</f>
        <v>2020</v>
      </c>
      <c r="N1665" s="23">
        <f>MONTH(Tabla2[[#This Row],[Fecha de creación]])</f>
        <v>11</v>
      </c>
    </row>
    <row r="1666" spans="1:14" ht="15" customHeight="1" x14ac:dyDescent="0.25">
      <c r="A1666" s="26">
        <v>44152.433645833335</v>
      </c>
      <c r="B1666" s="23" t="s">
        <v>0</v>
      </c>
      <c r="C1666" s="23" t="s">
        <v>3059</v>
      </c>
      <c r="D1666" s="23" t="s">
        <v>81</v>
      </c>
      <c r="E1666" s="23" t="s">
        <v>1</v>
      </c>
      <c r="F1666" s="23" t="s">
        <v>7</v>
      </c>
      <c r="G1666" s="23" t="s">
        <v>975</v>
      </c>
      <c r="H1666" s="2" t="s">
        <v>7730</v>
      </c>
      <c r="I1666" s="23" t="s">
        <v>43</v>
      </c>
      <c r="J1666" s="23"/>
      <c r="K1666" s="23" t="s">
        <v>9712</v>
      </c>
      <c r="L1666" s="23"/>
      <c r="M1666" s="23">
        <f>YEAR(Tabla2[[#This Row],[Fecha de creación]])</f>
        <v>2020</v>
      </c>
      <c r="N1666" s="23">
        <f>MONTH(Tabla2[[#This Row],[Fecha de creación]])</f>
        <v>11</v>
      </c>
    </row>
    <row r="1667" spans="1:14" ht="15" customHeight="1" x14ac:dyDescent="0.25">
      <c r="A1667" s="26">
        <v>44152.438206018516</v>
      </c>
      <c r="B1667" s="23" t="s">
        <v>0</v>
      </c>
      <c r="C1667" s="23" t="s">
        <v>3060</v>
      </c>
      <c r="D1667" s="23" t="s">
        <v>49</v>
      </c>
      <c r="E1667" s="23" t="s">
        <v>1</v>
      </c>
      <c r="F1667" s="23" t="s">
        <v>7</v>
      </c>
      <c r="G1667" s="23" t="s">
        <v>975</v>
      </c>
      <c r="H1667" s="2" t="s">
        <v>7745</v>
      </c>
      <c r="I1667" s="23" t="s">
        <v>43</v>
      </c>
      <c r="J1667" s="23"/>
      <c r="K1667" s="23" t="s">
        <v>9712</v>
      </c>
      <c r="L1667" s="23"/>
      <c r="M1667" s="23">
        <f>YEAR(Tabla2[[#This Row],[Fecha de creación]])</f>
        <v>2020</v>
      </c>
      <c r="N1667" s="23">
        <f>MONTH(Tabla2[[#This Row],[Fecha de creación]])</f>
        <v>11</v>
      </c>
    </row>
    <row r="1668" spans="1:14" ht="15" customHeight="1" x14ac:dyDescent="0.25">
      <c r="A1668" s="26">
        <v>44152.441620370373</v>
      </c>
      <c r="B1668" s="23" t="s">
        <v>0</v>
      </c>
      <c r="C1668" s="23" t="s">
        <v>3061</v>
      </c>
      <c r="D1668" s="23" t="s">
        <v>49</v>
      </c>
      <c r="E1668" s="23" t="s">
        <v>1</v>
      </c>
      <c r="F1668" s="23" t="s">
        <v>7</v>
      </c>
      <c r="G1668" s="23" t="s">
        <v>975</v>
      </c>
      <c r="H1668" s="2" t="s">
        <v>7745</v>
      </c>
      <c r="I1668" s="23" t="s">
        <v>43</v>
      </c>
      <c r="J1668" s="23"/>
      <c r="K1668" s="23" t="s">
        <v>9712</v>
      </c>
      <c r="L1668" s="23"/>
      <c r="M1668" s="23">
        <f>YEAR(Tabla2[[#This Row],[Fecha de creación]])</f>
        <v>2020</v>
      </c>
      <c r="N1668" s="23">
        <f>MONTH(Tabla2[[#This Row],[Fecha de creación]])</f>
        <v>11</v>
      </c>
    </row>
    <row r="1669" spans="1:14" ht="15" customHeight="1" x14ac:dyDescent="0.25">
      <c r="A1669" s="26">
        <v>44152.443981481483</v>
      </c>
      <c r="B1669" s="23" t="s">
        <v>0</v>
      </c>
      <c r="C1669" s="23" t="s">
        <v>3062</v>
      </c>
      <c r="D1669" s="23" t="s">
        <v>3063</v>
      </c>
      <c r="E1669" s="23" t="s">
        <v>1</v>
      </c>
      <c r="F1669" s="23" t="s">
        <v>22</v>
      </c>
      <c r="G1669" s="23" t="s">
        <v>975</v>
      </c>
      <c r="H1669" s="2" t="s">
        <v>7743</v>
      </c>
      <c r="I1669" s="23" t="s">
        <v>43</v>
      </c>
      <c r="J1669" s="23"/>
      <c r="K1669" s="23" t="s">
        <v>9712</v>
      </c>
      <c r="L1669" s="23"/>
      <c r="M1669" s="23">
        <f>YEAR(Tabla2[[#This Row],[Fecha de creación]])</f>
        <v>2020</v>
      </c>
      <c r="N1669" s="23">
        <f>MONTH(Tabla2[[#This Row],[Fecha de creación]])</f>
        <v>11</v>
      </c>
    </row>
    <row r="1670" spans="1:14" ht="15" customHeight="1" x14ac:dyDescent="0.25">
      <c r="A1670" s="26">
        <v>44152.457673611112</v>
      </c>
      <c r="B1670" s="23" t="s">
        <v>19</v>
      </c>
      <c r="C1670" s="23" t="s">
        <v>3064</v>
      </c>
      <c r="D1670" s="23" t="s">
        <v>3065</v>
      </c>
      <c r="E1670" s="23" t="s">
        <v>1</v>
      </c>
      <c r="F1670" s="23" t="s">
        <v>7</v>
      </c>
      <c r="G1670" s="23" t="s">
        <v>975</v>
      </c>
      <c r="H1670" s="2" t="s">
        <v>7730</v>
      </c>
      <c r="I1670" s="23" t="s">
        <v>23</v>
      </c>
      <c r="J1670" s="23"/>
      <c r="K1670" s="23" t="s">
        <v>9712</v>
      </c>
      <c r="L1670" s="23"/>
      <c r="M1670" s="23">
        <f>YEAR(Tabla2[[#This Row],[Fecha de creación]])</f>
        <v>2020</v>
      </c>
      <c r="N1670" s="23">
        <f>MONTH(Tabla2[[#This Row],[Fecha de creación]])</f>
        <v>11</v>
      </c>
    </row>
    <row r="1671" spans="1:14" ht="15" customHeight="1" x14ac:dyDescent="0.25">
      <c r="A1671" s="26">
        <v>44152.473923611113</v>
      </c>
      <c r="B1671" s="23" t="s">
        <v>0</v>
      </c>
      <c r="C1671" s="23" t="s">
        <v>3066</v>
      </c>
      <c r="D1671" s="23" t="s">
        <v>3067</v>
      </c>
      <c r="E1671" s="23" t="s">
        <v>1</v>
      </c>
      <c r="F1671" s="23" t="s">
        <v>7</v>
      </c>
      <c r="G1671" s="23" t="s">
        <v>975</v>
      </c>
      <c r="H1671" s="2" t="s">
        <v>7745</v>
      </c>
      <c r="I1671" s="23" t="s">
        <v>4</v>
      </c>
      <c r="J1671" s="23"/>
      <c r="K1671" s="23" t="s">
        <v>9712</v>
      </c>
      <c r="L1671" s="23"/>
      <c r="M1671" s="23">
        <f>YEAR(Tabla2[[#This Row],[Fecha de creación]])</f>
        <v>2020</v>
      </c>
      <c r="N1671" s="23">
        <f>MONTH(Tabla2[[#This Row],[Fecha de creación]])</f>
        <v>11</v>
      </c>
    </row>
    <row r="1672" spans="1:14" ht="15" customHeight="1" x14ac:dyDescent="0.25">
      <c r="A1672" s="26">
        <v>44152.476643518516</v>
      </c>
      <c r="B1672" s="23" t="s">
        <v>0</v>
      </c>
      <c r="C1672" s="23" t="s">
        <v>3068</v>
      </c>
      <c r="D1672" s="23" t="s">
        <v>49</v>
      </c>
      <c r="E1672" s="23" t="s">
        <v>1</v>
      </c>
      <c r="F1672" s="23" t="s">
        <v>7</v>
      </c>
      <c r="G1672" s="23" t="s">
        <v>975</v>
      </c>
      <c r="H1672" s="2" t="s">
        <v>7745</v>
      </c>
      <c r="I1672" s="23" t="s">
        <v>4</v>
      </c>
      <c r="J1672" s="23"/>
      <c r="K1672" s="23" t="s">
        <v>9712</v>
      </c>
      <c r="L1672" s="23"/>
      <c r="M1672" s="23">
        <f>YEAR(Tabla2[[#This Row],[Fecha de creación]])</f>
        <v>2020</v>
      </c>
      <c r="N1672" s="23">
        <f>MONTH(Tabla2[[#This Row],[Fecha de creación]])</f>
        <v>11</v>
      </c>
    </row>
    <row r="1673" spans="1:14" ht="15" customHeight="1" x14ac:dyDescent="0.25">
      <c r="A1673" s="26">
        <v>44152.486539351848</v>
      </c>
      <c r="B1673" s="23" t="s">
        <v>0</v>
      </c>
      <c r="C1673" s="23" t="s">
        <v>3069</v>
      </c>
      <c r="D1673" s="23" t="s">
        <v>3070</v>
      </c>
      <c r="E1673" s="23" t="s">
        <v>1</v>
      </c>
      <c r="F1673" s="23" t="s">
        <v>2</v>
      </c>
      <c r="G1673" s="23" t="s">
        <v>1551</v>
      </c>
      <c r="H1673" s="2" t="s">
        <v>7732</v>
      </c>
      <c r="I1673" s="23" t="s">
        <v>11</v>
      </c>
      <c r="J1673" s="23"/>
      <c r="K1673" s="23" t="s">
        <v>9712</v>
      </c>
      <c r="L1673" s="23"/>
      <c r="M1673" s="23">
        <f>YEAR(Tabla2[[#This Row],[Fecha de creación]])</f>
        <v>2020</v>
      </c>
      <c r="N1673" s="23">
        <f>MONTH(Tabla2[[#This Row],[Fecha de creación]])</f>
        <v>11</v>
      </c>
    </row>
    <row r="1674" spans="1:14" ht="15" customHeight="1" x14ac:dyDescent="0.25">
      <c r="A1674" s="26">
        <v>44152.490358796298</v>
      </c>
      <c r="B1674" s="23" t="s">
        <v>0</v>
      </c>
      <c r="C1674" s="23" t="s">
        <v>290</v>
      </c>
      <c r="D1674" s="23" t="s">
        <v>291</v>
      </c>
      <c r="E1674" s="23" t="s">
        <v>1</v>
      </c>
      <c r="F1674" s="23" t="s">
        <v>2</v>
      </c>
      <c r="G1674" s="23" t="s">
        <v>3</v>
      </c>
      <c r="H1674" s="2" t="s">
        <v>7745</v>
      </c>
      <c r="I1674" s="23" t="s">
        <v>79</v>
      </c>
      <c r="J1674" s="23"/>
      <c r="K1674" s="23" t="s">
        <v>9536</v>
      </c>
      <c r="L1674" s="23"/>
      <c r="M1674" s="23">
        <f>YEAR(Tabla2[[#This Row],[Fecha de creación]])</f>
        <v>2020</v>
      </c>
      <c r="N1674" s="23">
        <f>MONTH(Tabla2[[#This Row],[Fecha de creación]])</f>
        <v>11</v>
      </c>
    </row>
    <row r="1675" spans="1:14" ht="15" customHeight="1" x14ac:dyDescent="0.25">
      <c r="A1675" s="26">
        <v>44152.5078587963</v>
      </c>
      <c r="B1675" s="23" t="s">
        <v>0</v>
      </c>
      <c r="C1675" s="23" t="s">
        <v>3071</v>
      </c>
      <c r="D1675" s="23" t="s">
        <v>992</v>
      </c>
      <c r="E1675" s="23" t="s">
        <v>1</v>
      </c>
      <c r="F1675" s="23" t="s">
        <v>7</v>
      </c>
      <c r="G1675" s="23" t="s">
        <v>1551</v>
      </c>
      <c r="H1675" s="2" t="s">
        <v>7725</v>
      </c>
      <c r="I1675" s="23" t="s">
        <v>11</v>
      </c>
      <c r="J1675" s="23"/>
      <c r="K1675" s="23" t="s">
        <v>9712</v>
      </c>
      <c r="L1675" s="23"/>
      <c r="M1675" s="23">
        <f>YEAR(Tabla2[[#This Row],[Fecha de creación]])</f>
        <v>2020</v>
      </c>
      <c r="N1675" s="23">
        <f>MONTH(Tabla2[[#This Row],[Fecha de creación]])</f>
        <v>11</v>
      </c>
    </row>
    <row r="1676" spans="1:14" ht="15" customHeight="1" x14ac:dyDescent="0.25">
      <c r="A1676" s="26">
        <v>44152.544456018521</v>
      </c>
      <c r="B1676" s="23" t="s">
        <v>100</v>
      </c>
      <c r="C1676" s="23" t="s">
        <v>3072</v>
      </c>
      <c r="D1676" s="23" t="s">
        <v>3073</v>
      </c>
      <c r="E1676" s="23" t="s">
        <v>1</v>
      </c>
      <c r="F1676" s="23" t="s">
        <v>7</v>
      </c>
      <c r="G1676" s="23" t="s">
        <v>975</v>
      </c>
      <c r="H1676" s="2" t="s">
        <v>7745</v>
      </c>
      <c r="I1676" s="23" t="s">
        <v>1653</v>
      </c>
      <c r="J1676" s="23"/>
      <c r="K1676" s="23" t="s">
        <v>9712</v>
      </c>
      <c r="L1676" s="23"/>
      <c r="M1676" s="23">
        <f>YEAR(Tabla2[[#This Row],[Fecha de creación]])</f>
        <v>2020</v>
      </c>
      <c r="N1676" s="23">
        <f>MONTH(Tabla2[[#This Row],[Fecha de creación]])</f>
        <v>11</v>
      </c>
    </row>
    <row r="1677" spans="1:14" ht="15" customHeight="1" x14ac:dyDescent="0.25">
      <c r="A1677" s="26">
        <v>44152.551539351851</v>
      </c>
      <c r="B1677" s="23" t="s">
        <v>100</v>
      </c>
      <c r="C1677" s="23" t="s">
        <v>3074</v>
      </c>
      <c r="D1677" s="23" t="s">
        <v>3075</v>
      </c>
      <c r="E1677" s="23" t="s">
        <v>1</v>
      </c>
      <c r="F1677" s="23" t="s">
        <v>7</v>
      </c>
      <c r="G1677" s="23" t="s">
        <v>975</v>
      </c>
      <c r="H1677" s="2" t="s">
        <v>7745</v>
      </c>
      <c r="I1677" s="23" t="s">
        <v>1653</v>
      </c>
      <c r="J1677" s="23"/>
      <c r="K1677" s="23" t="s">
        <v>9712</v>
      </c>
      <c r="L1677" s="23"/>
      <c r="M1677" s="23">
        <f>YEAR(Tabla2[[#This Row],[Fecha de creación]])</f>
        <v>2020</v>
      </c>
      <c r="N1677" s="23">
        <f>MONTH(Tabla2[[#This Row],[Fecha de creación]])</f>
        <v>11</v>
      </c>
    </row>
    <row r="1678" spans="1:14" ht="15" customHeight="1" x14ac:dyDescent="0.25">
      <c r="A1678" s="26">
        <v>44152.567812499998</v>
      </c>
      <c r="B1678" s="23" t="s">
        <v>19</v>
      </c>
      <c r="C1678" s="23" t="s">
        <v>3076</v>
      </c>
      <c r="D1678" s="23" t="s">
        <v>3077</v>
      </c>
      <c r="E1678" s="23" t="s">
        <v>1</v>
      </c>
      <c r="F1678" s="23" t="s">
        <v>7</v>
      </c>
      <c r="G1678" s="23" t="s">
        <v>975</v>
      </c>
      <c r="H1678" s="2" t="s">
        <v>7721</v>
      </c>
      <c r="I1678" s="23" t="s">
        <v>23</v>
      </c>
      <c r="J1678" s="23"/>
      <c r="K1678" s="23" t="s">
        <v>9712</v>
      </c>
      <c r="L1678" s="23"/>
      <c r="M1678" s="23">
        <f>YEAR(Tabla2[[#This Row],[Fecha de creación]])</f>
        <v>2020</v>
      </c>
      <c r="N1678" s="23">
        <f>MONTH(Tabla2[[#This Row],[Fecha de creación]])</f>
        <v>11</v>
      </c>
    </row>
    <row r="1679" spans="1:14" ht="15" customHeight="1" x14ac:dyDescent="0.25">
      <c r="A1679" s="26">
        <v>44152.569571759261</v>
      </c>
      <c r="B1679" s="23" t="s">
        <v>0</v>
      </c>
      <c r="C1679" s="23" t="s">
        <v>3078</v>
      </c>
      <c r="D1679" s="23" t="s">
        <v>6</v>
      </c>
      <c r="E1679" s="23" t="s">
        <v>1</v>
      </c>
      <c r="F1679" s="23" t="s">
        <v>7</v>
      </c>
      <c r="G1679" s="23" t="s">
        <v>975</v>
      </c>
      <c r="H1679" s="2" t="s">
        <v>7722</v>
      </c>
      <c r="I1679" s="23" t="s">
        <v>4</v>
      </c>
      <c r="J1679" s="23"/>
      <c r="K1679" s="23" t="s">
        <v>9712</v>
      </c>
      <c r="L1679" s="23"/>
      <c r="M1679" s="23">
        <f>YEAR(Tabla2[[#This Row],[Fecha de creación]])</f>
        <v>2020</v>
      </c>
      <c r="N1679" s="23">
        <f>MONTH(Tabla2[[#This Row],[Fecha de creación]])</f>
        <v>11</v>
      </c>
    </row>
    <row r="1680" spans="1:14" ht="15" customHeight="1" x14ac:dyDescent="0.25">
      <c r="A1680" s="26">
        <v>44152.581562500003</v>
      </c>
      <c r="B1680" s="23" t="s">
        <v>0</v>
      </c>
      <c r="C1680" s="23" t="s">
        <v>3079</v>
      </c>
      <c r="D1680" s="23" t="s">
        <v>6</v>
      </c>
      <c r="E1680" s="23" t="s">
        <v>1</v>
      </c>
      <c r="F1680" s="23" t="s">
        <v>7</v>
      </c>
      <c r="G1680" s="23" t="s">
        <v>975</v>
      </c>
      <c r="H1680" s="2" t="s">
        <v>7722</v>
      </c>
      <c r="I1680" s="23" t="s">
        <v>4</v>
      </c>
      <c r="J1680" s="23"/>
      <c r="K1680" s="23" t="s">
        <v>9712</v>
      </c>
      <c r="L1680" s="23"/>
      <c r="M1680" s="23">
        <f>YEAR(Tabla2[[#This Row],[Fecha de creación]])</f>
        <v>2020</v>
      </c>
      <c r="N1680" s="23">
        <f>MONTH(Tabla2[[#This Row],[Fecha de creación]])</f>
        <v>11</v>
      </c>
    </row>
    <row r="1681" spans="1:14" ht="15" customHeight="1" x14ac:dyDescent="0.25">
      <c r="A1681" s="26">
        <v>44152.58489583333</v>
      </c>
      <c r="B1681" s="23" t="s">
        <v>0</v>
      </c>
      <c r="C1681" s="23" t="s">
        <v>3080</v>
      </c>
      <c r="D1681" s="23" t="s">
        <v>6</v>
      </c>
      <c r="E1681" s="23" t="s">
        <v>1</v>
      </c>
      <c r="F1681" s="23" t="s">
        <v>7</v>
      </c>
      <c r="G1681" s="23" t="s">
        <v>975</v>
      </c>
      <c r="H1681" s="2" t="s">
        <v>7722</v>
      </c>
      <c r="I1681" s="23" t="s">
        <v>4</v>
      </c>
      <c r="J1681" s="23"/>
      <c r="K1681" s="23" t="s">
        <v>9712</v>
      </c>
      <c r="L1681" s="23"/>
      <c r="M1681" s="23">
        <f>YEAR(Tabla2[[#This Row],[Fecha de creación]])</f>
        <v>2020</v>
      </c>
      <c r="N1681" s="23">
        <f>MONTH(Tabla2[[#This Row],[Fecha de creación]])</f>
        <v>11</v>
      </c>
    </row>
    <row r="1682" spans="1:14" ht="15" customHeight="1" x14ac:dyDescent="0.25">
      <c r="A1682" s="26">
        <v>44152.589756944442</v>
      </c>
      <c r="B1682" s="23" t="s">
        <v>0</v>
      </c>
      <c r="C1682" s="23" t="s">
        <v>3081</v>
      </c>
      <c r="D1682" s="23" t="s">
        <v>6</v>
      </c>
      <c r="E1682" s="23" t="s">
        <v>1</v>
      </c>
      <c r="F1682" s="23" t="s">
        <v>7</v>
      </c>
      <c r="G1682" s="23" t="s">
        <v>975</v>
      </c>
      <c r="H1682" s="2" t="s">
        <v>7722</v>
      </c>
      <c r="I1682" s="23" t="s">
        <v>4</v>
      </c>
      <c r="J1682" s="23"/>
      <c r="K1682" s="23" t="s">
        <v>9712</v>
      </c>
      <c r="L1682" s="23"/>
      <c r="M1682" s="23">
        <f>YEAR(Tabla2[[#This Row],[Fecha de creación]])</f>
        <v>2020</v>
      </c>
      <c r="N1682" s="23">
        <f>MONTH(Tabla2[[#This Row],[Fecha de creación]])</f>
        <v>11</v>
      </c>
    </row>
    <row r="1683" spans="1:14" ht="15" customHeight="1" x14ac:dyDescent="0.25">
      <c r="A1683" s="26">
        <v>44152.592164351852</v>
      </c>
      <c r="B1683" s="23" t="s">
        <v>0</v>
      </c>
      <c r="C1683" s="23" t="s">
        <v>3082</v>
      </c>
      <c r="D1683" s="23" t="s">
        <v>1942</v>
      </c>
      <c r="E1683" s="23" t="s">
        <v>1</v>
      </c>
      <c r="F1683" s="23" t="s">
        <v>7</v>
      </c>
      <c r="G1683" s="23" t="s">
        <v>975</v>
      </c>
      <c r="H1683" s="2" t="s">
        <v>7745</v>
      </c>
      <c r="I1683" s="23" t="s">
        <v>4</v>
      </c>
      <c r="J1683" s="23"/>
      <c r="K1683" s="23" t="s">
        <v>9712</v>
      </c>
      <c r="L1683" s="23"/>
      <c r="M1683" s="23">
        <f>YEAR(Tabla2[[#This Row],[Fecha de creación]])</f>
        <v>2020</v>
      </c>
      <c r="N1683" s="23">
        <f>MONTH(Tabla2[[#This Row],[Fecha de creación]])</f>
        <v>11</v>
      </c>
    </row>
    <row r="1684" spans="1:14" ht="15" customHeight="1" x14ac:dyDescent="0.25">
      <c r="A1684" s="26">
        <v>44152.596562500003</v>
      </c>
      <c r="B1684" s="23" t="s">
        <v>0</v>
      </c>
      <c r="C1684" s="23" t="s">
        <v>3083</v>
      </c>
      <c r="D1684" s="23" t="s">
        <v>3084</v>
      </c>
      <c r="E1684" s="23" t="s">
        <v>1</v>
      </c>
      <c r="F1684" s="23" t="s">
        <v>7</v>
      </c>
      <c r="G1684" s="23" t="s">
        <v>975</v>
      </c>
      <c r="H1684" s="2" t="s">
        <v>7722</v>
      </c>
      <c r="I1684" s="23" t="s">
        <v>4</v>
      </c>
      <c r="J1684" s="23"/>
      <c r="K1684" s="23" t="s">
        <v>9712</v>
      </c>
      <c r="L1684" s="23"/>
      <c r="M1684" s="23">
        <f>YEAR(Tabla2[[#This Row],[Fecha de creación]])</f>
        <v>2020</v>
      </c>
      <c r="N1684" s="23">
        <f>MONTH(Tabla2[[#This Row],[Fecha de creación]])</f>
        <v>11</v>
      </c>
    </row>
    <row r="1685" spans="1:14" ht="15" customHeight="1" x14ac:dyDescent="0.25">
      <c r="A1685" s="26">
        <v>44152.645381944443</v>
      </c>
      <c r="B1685" s="23" t="s">
        <v>0</v>
      </c>
      <c r="C1685" s="23" t="s">
        <v>3085</v>
      </c>
      <c r="D1685" s="23" t="s">
        <v>333</v>
      </c>
      <c r="E1685" s="23" t="s">
        <v>1</v>
      </c>
      <c r="F1685" s="23" t="s">
        <v>7</v>
      </c>
      <c r="G1685" s="23" t="s">
        <v>1551</v>
      </c>
      <c r="H1685" s="2" t="s">
        <v>7726</v>
      </c>
      <c r="I1685" s="23" t="s">
        <v>11</v>
      </c>
      <c r="J1685" s="23"/>
      <c r="K1685" s="23" t="s">
        <v>9712</v>
      </c>
      <c r="L1685" s="23"/>
      <c r="M1685" s="23">
        <f>YEAR(Tabla2[[#This Row],[Fecha de creación]])</f>
        <v>2020</v>
      </c>
      <c r="N1685" s="23">
        <f>MONTH(Tabla2[[#This Row],[Fecha de creación]])</f>
        <v>11</v>
      </c>
    </row>
    <row r="1686" spans="1:14" ht="15" customHeight="1" x14ac:dyDescent="0.25">
      <c r="A1686" s="26">
        <v>44152.660416666666</v>
      </c>
      <c r="B1686" s="23" t="s">
        <v>0</v>
      </c>
      <c r="C1686" s="23" t="s">
        <v>3086</v>
      </c>
      <c r="D1686" s="23" t="s">
        <v>3087</v>
      </c>
      <c r="E1686" s="23" t="s">
        <v>1</v>
      </c>
      <c r="F1686" s="23" t="s">
        <v>7</v>
      </c>
      <c r="G1686" s="23" t="s">
        <v>975</v>
      </c>
      <c r="H1686" s="2" t="s">
        <v>7728</v>
      </c>
      <c r="I1686" s="23" t="s">
        <v>43</v>
      </c>
      <c r="J1686" s="23"/>
      <c r="K1686" s="23" t="s">
        <v>9712</v>
      </c>
      <c r="L1686" s="23"/>
      <c r="M1686" s="23">
        <f>YEAR(Tabla2[[#This Row],[Fecha de creación]])</f>
        <v>2020</v>
      </c>
      <c r="N1686" s="23">
        <f>MONTH(Tabla2[[#This Row],[Fecha de creación]])</f>
        <v>11</v>
      </c>
    </row>
    <row r="1687" spans="1:14" ht="15" customHeight="1" x14ac:dyDescent="0.25">
      <c r="A1687" s="26">
        <v>44152.676296296297</v>
      </c>
      <c r="B1687" s="23" t="s">
        <v>56</v>
      </c>
      <c r="C1687" s="23" t="s">
        <v>3088</v>
      </c>
      <c r="D1687" s="23" t="s">
        <v>6</v>
      </c>
      <c r="E1687" s="23" t="s">
        <v>1</v>
      </c>
      <c r="F1687" s="23" t="s">
        <v>7</v>
      </c>
      <c r="G1687" s="23" t="s">
        <v>975</v>
      </c>
      <c r="H1687" s="2" t="s">
        <v>7722</v>
      </c>
      <c r="I1687" s="23" t="s">
        <v>7763</v>
      </c>
      <c r="J1687" s="23"/>
      <c r="K1687" s="23" t="s">
        <v>9712</v>
      </c>
      <c r="L1687" s="23"/>
      <c r="M1687" s="23">
        <f>YEAR(Tabla2[[#This Row],[Fecha de creación]])</f>
        <v>2020</v>
      </c>
      <c r="N1687" s="23">
        <f>MONTH(Tabla2[[#This Row],[Fecha de creación]])</f>
        <v>11</v>
      </c>
    </row>
    <row r="1688" spans="1:14" ht="15" customHeight="1" x14ac:dyDescent="0.25">
      <c r="A1688" s="26">
        <v>44152.681550925925</v>
      </c>
      <c r="B1688" s="23" t="s">
        <v>56</v>
      </c>
      <c r="C1688" s="23" t="s">
        <v>3089</v>
      </c>
      <c r="D1688" s="23" t="s">
        <v>3090</v>
      </c>
      <c r="E1688" s="23" t="s">
        <v>1</v>
      </c>
      <c r="F1688" s="23" t="s">
        <v>22</v>
      </c>
      <c r="G1688" s="23" t="s">
        <v>975</v>
      </c>
      <c r="H1688" s="2" t="s">
        <v>7739</v>
      </c>
      <c r="I1688" s="23" t="s">
        <v>7763</v>
      </c>
      <c r="J1688" s="23"/>
      <c r="K1688" s="23" t="s">
        <v>9712</v>
      </c>
      <c r="L1688" s="23"/>
      <c r="M1688" s="23">
        <f>YEAR(Tabla2[[#This Row],[Fecha de creación]])</f>
        <v>2020</v>
      </c>
      <c r="N1688" s="23">
        <f>MONTH(Tabla2[[#This Row],[Fecha de creación]])</f>
        <v>11</v>
      </c>
    </row>
    <row r="1689" spans="1:14" ht="15" customHeight="1" x14ac:dyDescent="0.25">
      <c r="A1689" s="26">
        <v>44152.682395833333</v>
      </c>
      <c r="B1689" s="23" t="s">
        <v>0</v>
      </c>
      <c r="C1689" s="23" t="s">
        <v>292</v>
      </c>
      <c r="D1689" s="23" t="s">
        <v>293</v>
      </c>
      <c r="E1689" s="23" t="s">
        <v>1</v>
      </c>
      <c r="F1689" s="23" t="s">
        <v>2</v>
      </c>
      <c r="G1689" s="23" t="s">
        <v>3</v>
      </c>
      <c r="H1689" s="2" t="s">
        <v>7755</v>
      </c>
      <c r="I1689" s="23" t="s">
        <v>79</v>
      </c>
      <c r="J1689" s="23"/>
      <c r="K1689" s="23" t="s">
        <v>9536</v>
      </c>
      <c r="L1689" s="23"/>
      <c r="M1689" s="23">
        <f>YEAR(Tabla2[[#This Row],[Fecha de creación]])</f>
        <v>2020</v>
      </c>
      <c r="N1689" s="23">
        <f>MONTH(Tabla2[[#This Row],[Fecha de creación]])</f>
        <v>11</v>
      </c>
    </row>
    <row r="1690" spans="1:14" ht="15" customHeight="1" x14ac:dyDescent="0.25">
      <c r="A1690" s="26">
        <v>44152.686874999999</v>
      </c>
      <c r="B1690" s="23" t="s">
        <v>0</v>
      </c>
      <c r="C1690" s="23" t="s">
        <v>3091</v>
      </c>
      <c r="D1690" s="23" t="s">
        <v>3092</v>
      </c>
      <c r="E1690" s="23" t="s">
        <v>1</v>
      </c>
      <c r="F1690" s="23" t="s">
        <v>7</v>
      </c>
      <c r="G1690" s="23" t="s">
        <v>975</v>
      </c>
      <c r="H1690" s="2" t="s">
        <v>7736</v>
      </c>
      <c r="I1690" s="23" t="s">
        <v>8</v>
      </c>
      <c r="J1690" s="23"/>
      <c r="K1690" s="23" t="s">
        <v>9712</v>
      </c>
      <c r="L1690" s="23"/>
      <c r="M1690" s="23">
        <f>YEAR(Tabla2[[#This Row],[Fecha de creación]])</f>
        <v>2020</v>
      </c>
      <c r="N1690" s="23">
        <f>MONTH(Tabla2[[#This Row],[Fecha de creación]])</f>
        <v>11</v>
      </c>
    </row>
    <row r="1691" spans="1:14" ht="15" customHeight="1" x14ac:dyDescent="0.25">
      <c r="A1691" s="26">
        <v>44152.689872685187</v>
      </c>
      <c r="B1691" s="23" t="s">
        <v>0</v>
      </c>
      <c r="C1691" s="23" t="s">
        <v>3093</v>
      </c>
      <c r="D1691" s="23" t="s">
        <v>333</v>
      </c>
      <c r="E1691" s="23" t="s">
        <v>1</v>
      </c>
      <c r="F1691" s="23" t="s">
        <v>7</v>
      </c>
      <c r="G1691" s="23" t="s">
        <v>1551</v>
      </c>
      <c r="H1691" s="2" t="s">
        <v>7726</v>
      </c>
      <c r="I1691" s="23" t="s">
        <v>11</v>
      </c>
      <c r="J1691" s="23"/>
      <c r="K1691" s="23" t="s">
        <v>9712</v>
      </c>
      <c r="L1691" s="23"/>
      <c r="M1691" s="23">
        <f>YEAR(Tabla2[[#This Row],[Fecha de creación]])</f>
        <v>2020</v>
      </c>
      <c r="N1691" s="23">
        <f>MONTH(Tabla2[[#This Row],[Fecha de creación]])</f>
        <v>11</v>
      </c>
    </row>
    <row r="1692" spans="1:14" ht="15" customHeight="1" x14ac:dyDescent="0.25">
      <c r="A1692" s="26">
        <v>44152.718472222223</v>
      </c>
      <c r="B1692" s="23" t="s">
        <v>0</v>
      </c>
      <c r="C1692" s="23" t="s">
        <v>294</v>
      </c>
      <c r="D1692" s="23" t="s">
        <v>295</v>
      </c>
      <c r="E1692" s="23" t="s">
        <v>1</v>
      </c>
      <c r="F1692" s="23" t="s">
        <v>7</v>
      </c>
      <c r="G1692" s="23" t="s">
        <v>3</v>
      </c>
      <c r="H1692" s="2" t="s">
        <v>7721</v>
      </c>
      <c r="I1692" s="23" t="s">
        <v>11</v>
      </c>
      <c r="J1692" s="23"/>
      <c r="K1692" s="23" t="s">
        <v>9712</v>
      </c>
      <c r="L1692" s="23"/>
      <c r="M1692" s="23">
        <f>YEAR(Tabla2[[#This Row],[Fecha de creación]])</f>
        <v>2020</v>
      </c>
      <c r="N1692" s="23">
        <f>MONTH(Tabla2[[#This Row],[Fecha de creación]])</f>
        <v>11</v>
      </c>
    </row>
    <row r="1693" spans="1:14" ht="15" customHeight="1" x14ac:dyDescent="0.25">
      <c r="A1693" s="26">
        <v>44152.731030092589</v>
      </c>
      <c r="B1693" s="23" t="s">
        <v>0</v>
      </c>
      <c r="C1693" s="23" t="s">
        <v>3094</v>
      </c>
      <c r="D1693" s="23" t="s">
        <v>6</v>
      </c>
      <c r="E1693" s="23" t="s">
        <v>1</v>
      </c>
      <c r="F1693" s="23" t="s">
        <v>7</v>
      </c>
      <c r="G1693" s="23" t="s">
        <v>975</v>
      </c>
      <c r="H1693" s="2" t="s">
        <v>7722</v>
      </c>
      <c r="I1693" s="23" t="s">
        <v>4</v>
      </c>
      <c r="J1693" s="23"/>
      <c r="K1693" s="23" t="s">
        <v>9712</v>
      </c>
      <c r="L1693" s="23"/>
      <c r="M1693" s="23">
        <f>YEAR(Tabla2[[#This Row],[Fecha de creación]])</f>
        <v>2020</v>
      </c>
      <c r="N1693" s="23">
        <f>MONTH(Tabla2[[#This Row],[Fecha de creación]])</f>
        <v>11</v>
      </c>
    </row>
    <row r="1694" spans="1:14" ht="15" customHeight="1" x14ac:dyDescent="0.25">
      <c r="A1694" s="26">
        <v>44152.739687499998</v>
      </c>
      <c r="B1694" s="23" t="s">
        <v>100</v>
      </c>
      <c r="C1694" s="23" t="s">
        <v>3095</v>
      </c>
      <c r="D1694" s="23" t="s">
        <v>1852</v>
      </c>
      <c r="E1694" s="23" t="s">
        <v>1</v>
      </c>
      <c r="F1694" s="23" t="s">
        <v>22</v>
      </c>
      <c r="G1694" s="23" t="s">
        <v>975</v>
      </c>
      <c r="H1694" s="2" t="s">
        <v>7745</v>
      </c>
      <c r="I1694" s="23" t="s">
        <v>1653</v>
      </c>
      <c r="J1694" s="23"/>
      <c r="K1694" s="23" t="s">
        <v>9712</v>
      </c>
      <c r="L1694" s="23"/>
      <c r="M1694" s="23">
        <f>YEAR(Tabla2[[#This Row],[Fecha de creación]])</f>
        <v>2020</v>
      </c>
      <c r="N1694" s="23">
        <f>MONTH(Tabla2[[#This Row],[Fecha de creación]])</f>
        <v>11</v>
      </c>
    </row>
    <row r="1695" spans="1:14" ht="15" customHeight="1" x14ac:dyDescent="0.25">
      <c r="A1695" s="26">
        <v>44152.741886574076</v>
      </c>
      <c r="B1695" s="23" t="s">
        <v>100</v>
      </c>
      <c r="C1695" s="23" t="s">
        <v>3096</v>
      </c>
      <c r="D1695" s="23" t="s">
        <v>1727</v>
      </c>
      <c r="E1695" s="23" t="s">
        <v>1</v>
      </c>
      <c r="F1695" s="23" t="s">
        <v>22</v>
      </c>
      <c r="G1695" s="23" t="s">
        <v>975</v>
      </c>
      <c r="H1695" s="2" t="s">
        <v>7745</v>
      </c>
      <c r="I1695" s="23" t="s">
        <v>1653</v>
      </c>
      <c r="J1695" s="23"/>
      <c r="K1695" s="23" t="s">
        <v>9712</v>
      </c>
      <c r="L1695" s="23"/>
      <c r="M1695" s="23">
        <f>YEAR(Tabla2[[#This Row],[Fecha de creación]])</f>
        <v>2020</v>
      </c>
      <c r="N1695" s="23">
        <f>MONTH(Tabla2[[#This Row],[Fecha de creación]])</f>
        <v>11</v>
      </c>
    </row>
    <row r="1696" spans="1:14" ht="15" customHeight="1" x14ac:dyDescent="0.25">
      <c r="A1696" s="26">
        <v>44152.746747685182</v>
      </c>
      <c r="B1696" s="23" t="s">
        <v>0</v>
      </c>
      <c r="C1696" s="23" t="s">
        <v>3097</v>
      </c>
      <c r="D1696" s="23" t="s">
        <v>3098</v>
      </c>
      <c r="E1696" s="23" t="s">
        <v>1</v>
      </c>
      <c r="F1696" s="23" t="s">
        <v>7</v>
      </c>
      <c r="G1696" s="23" t="s">
        <v>975</v>
      </c>
      <c r="H1696" s="2" t="s">
        <v>7729</v>
      </c>
      <c r="I1696" s="23" t="s">
        <v>11</v>
      </c>
      <c r="J1696" s="23"/>
      <c r="K1696" s="23" t="s">
        <v>9712</v>
      </c>
      <c r="L1696" s="23"/>
      <c r="M1696" s="23">
        <f>YEAR(Tabla2[[#This Row],[Fecha de creación]])</f>
        <v>2020</v>
      </c>
      <c r="N1696" s="23">
        <f>MONTH(Tabla2[[#This Row],[Fecha de creación]])</f>
        <v>11</v>
      </c>
    </row>
    <row r="1697" spans="1:14" ht="15" customHeight="1" x14ac:dyDescent="0.25">
      <c r="A1697" s="26">
        <v>44152.762384259258</v>
      </c>
      <c r="B1697" s="23" t="s">
        <v>189</v>
      </c>
      <c r="C1697" s="23" t="s">
        <v>3099</v>
      </c>
      <c r="D1697" s="23" t="s">
        <v>2372</v>
      </c>
      <c r="E1697" s="23" t="s">
        <v>1</v>
      </c>
      <c r="F1697" s="23" t="s">
        <v>7</v>
      </c>
      <c r="G1697" s="23" t="s">
        <v>975</v>
      </c>
      <c r="H1697" s="2" t="s">
        <v>7734</v>
      </c>
      <c r="I1697" s="23" t="s">
        <v>7762</v>
      </c>
      <c r="J1697" s="23"/>
      <c r="K1697" s="23" t="s">
        <v>9712</v>
      </c>
      <c r="L1697" s="23"/>
      <c r="M1697" s="23">
        <f>YEAR(Tabla2[[#This Row],[Fecha de creación]])</f>
        <v>2020</v>
      </c>
      <c r="N1697" s="23">
        <f>MONTH(Tabla2[[#This Row],[Fecha de creación]])</f>
        <v>11</v>
      </c>
    </row>
    <row r="1698" spans="1:14" ht="15" customHeight="1" x14ac:dyDescent="0.25">
      <c r="A1698" s="26">
        <v>44152.767129629632</v>
      </c>
      <c r="B1698" s="23" t="s">
        <v>189</v>
      </c>
      <c r="C1698" s="23" t="s">
        <v>3100</v>
      </c>
      <c r="D1698" s="23" t="s">
        <v>3101</v>
      </c>
      <c r="E1698" s="23" t="s">
        <v>1</v>
      </c>
      <c r="F1698" s="23" t="s">
        <v>7</v>
      </c>
      <c r="G1698" s="23" t="s">
        <v>975</v>
      </c>
      <c r="H1698" s="2" t="s">
        <v>7731</v>
      </c>
      <c r="I1698" s="23" t="s">
        <v>7762</v>
      </c>
      <c r="J1698" s="23"/>
      <c r="K1698" s="23" t="s">
        <v>9712</v>
      </c>
      <c r="L1698" s="23"/>
      <c r="M1698" s="23">
        <f>YEAR(Tabla2[[#This Row],[Fecha de creación]])</f>
        <v>2020</v>
      </c>
      <c r="N1698" s="23">
        <f>MONTH(Tabla2[[#This Row],[Fecha de creación]])</f>
        <v>11</v>
      </c>
    </row>
    <row r="1699" spans="1:14" ht="15" customHeight="1" x14ac:dyDescent="0.25">
      <c r="A1699" s="26">
        <v>44152.771840277775</v>
      </c>
      <c r="B1699" s="23" t="s">
        <v>189</v>
      </c>
      <c r="C1699" s="23" t="s">
        <v>3102</v>
      </c>
      <c r="D1699" s="23" t="s">
        <v>3103</v>
      </c>
      <c r="E1699" s="23" t="s">
        <v>1</v>
      </c>
      <c r="F1699" s="23" t="s">
        <v>2</v>
      </c>
      <c r="G1699" s="23" t="s">
        <v>3043</v>
      </c>
      <c r="H1699" s="2" t="s">
        <v>7721</v>
      </c>
      <c r="I1699" s="23" t="s">
        <v>7762</v>
      </c>
      <c r="J1699" s="23"/>
      <c r="K1699" s="23" t="s">
        <v>9712</v>
      </c>
      <c r="L1699" s="23"/>
      <c r="M1699" s="23">
        <f>YEAR(Tabla2[[#This Row],[Fecha de creación]])</f>
        <v>2020</v>
      </c>
      <c r="N1699" s="23">
        <f>MONTH(Tabla2[[#This Row],[Fecha de creación]])</f>
        <v>11</v>
      </c>
    </row>
    <row r="1700" spans="1:14" ht="15" customHeight="1" x14ac:dyDescent="0.25">
      <c r="A1700" s="26">
        <v>44153.393553240741</v>
      </c>
      <c r="B1700" s="23" t="s">
        <v>0</v>
      </c>
      <c r="C1700" s="23" t="s">
        <v>296</v>
      </c>
      <c r="D1700" s="23" t="s">
        <v>297</v>
      </c>
      <c r="E1700" s="23" t="s">
        <v>1</v>
      </c>
      <c r="F1700" s="23" t="s">
        <v>7</v>
      </c>
      <c r="G1700" s="23" t="s">
        <v>3</v>
      </c>
      <c r="H1700" s="2" t="s">
        <v>7721</v>
      </c>
      <c r="I1700" s="23" t="s">
        <v>11</v>
      </c>
      <c r="J1700" s="23"/>
      <c r="K1700" s="23" t="s">
        <v>9712</v>
      </c>
      <c r="L1700" s="23"/>
      <c r="M1700" s="23">
        <f>YEAR(Tabla2[[#This Row],[Fecha de creación]])</f>
        <v>2020</v>
      </c>
      <c r="N1700" s="23">
        <f>MONTH(Tabla2[[#This Row],[Fecha de creación]])</f>
        <v>11</v>
      </c>
    </row>
    <row r="1701" spans="1:14" ht="15" customHeight="1" x14ac:dyDescent="0.25">
      <c r="A1701" s="26">
        <v>44153.412847222222</v>
      </c>
      <c r="B1701" s="23" t="s">
        <v>56</v>
      </c>
      <c r="C1701" s="23" t="s">
        <v>3104</v>
      </c>
      <c r="D1701" s="23" t="s">
        <v>6</v>
      </c>
      <c r="E1701" s="23" t="s">
        <v>1</v>
      </c>
      <c r="F1701" s="23" t="s">
        <v>7</v>
      </c>
      <c r="G1701" s="23" t="s">
        <v>975</v>
      </c>
      <c r="H1701" s="2" t="s">
        <v>7722</v>
      </c>
      <c r="I1701" s="23" t="s">
        <v>1963</v>
      </c>
      <c r="J1701" s="23"/>
      <c r="K1701" s="23" t="s">
        <v>9712</v>
      </c>
      <c r="L1701" s="23"/>
      <c r="M1701" s="23">
        <f>YEAR(Tabla2[[#This Row],[Fecha de creación]])</f>
        <v>2020</v>
      </c>
      <c r="N1701" s="23">
        <f>MONTH(Tabla2[[#This Row],[Fecha de creación]])</f>
        <v>11</v>
      </c>
    </row>
    <row r="1702" spans="1:14" ht="15" customHeight="1" x14ac:dyDescent="0.25">
      <c r="A1702" s="26">
        <v>44153.447268518517</v>
      </c>
      <c r="B1702" s="23" t="s">
        <v>0</v>
      </c>
      <c r="C1702" s="23" t="s">
        <v>3105</v>
      </c>
      <c r="D1702" s="23" t="s">
        <v>1011</v>
      </c>
      <c r="E1702" s="23" t="s">
        <v>1</v>
      </c>
      <c r="F1702" s="23" t="s">
        <v>22</v>
      </c>
      <c r="G1702" s="23" t="s">
        <v>975</v>
      </c>
      <c r="H1702" s="2" t="s">
        <v>7729</v>
      </c>
      <c r="I1702" s="23" t="s">
        <v>43</v>
      </c>
      <c r="J1702" s="23"/>
      <c r="K1702" s="23" t="s">
        <v>9712</v>
      </c>
      <c r="L1702" s="23"/>
      <c r="M1702" s="23">
        <f>YEAR(Tabla2[[#This Row],[Fecha de creación]])</f>
        <v>2020</v>
      </c>
      <c r="N1702" s="23">
        <f>MONTH(Tabla2[[#This Row],[Fecha de creación]])</f>
        <v>11</v>
      </c>
    </row>
    <row r="1703" spans="1:14" ht="15" customHeight="1" x14ac:dyDescent="0.25">
      <c r="A1703" s="26">
        <v>44153.454340277778</v>
      </c>
      <c r="B1703" s="23" t="s">
        <v>100</v>
      </c>
      <c r="C1703" s="23" t="s">
        <v>3106</v>
      </c>
      <c r="D1703" s="23" t="s">
        <v>2536</v>
      </c>
      <c r="E1703" s="23" t="s">
        <v>1</v>
      </c>
      <c r="F1703" s="23" t="s">
        <v>7</v>
      </c>
      <c r="G1703" s="23" t="s">
        <v>1551</v>
      </c>
      <c r="H1703" s="2" t="s">
        <v>7734</v>
      </c>
      <c r="I1703" s="23" t="s">
        <v>7760</v>
      </c>
      <c r="J1703" s="23"/>
      <c r="K1703" s="23" t="s">
        <v>9712</v>
      </c>
      <c r="L1703" s="23"/>
      <c r="M1703" s="23">
        <f>YEAR(Tabla2[[#This Row],[Fecha de creación]])</f>
        <v>2020</v>
      </c>
      <c r="N1703" s="23">
        <f>MONTH(Tabla2[[#This Row],[Fecha de creación]])</f>
        <v>11</v>
      </c>
    </row>
    <row r="1704" spans="1:14" ht="15" customHeight="1" x14ac:dyDescent="0.25">
      <c r="A1704" s="26">
        <v>44153.479594907411</v>
      </c>
      <c r="B1704" s="23" t="s">
        <v>0</v>
      </c>
      <c r="C1704" s="23" t="s">
        <v>3107</v>
      </c>
      <c r="D1704" s="23" t="s">
        <v>3108</v>
      </c>
      <c r="E1704" s="23" t="s">
        <v>1</v>
      </c>
      <c r="F1704" s="23" t="s">
        <v>22</v>
      </c>
      <c r="G1704" s="23" t="s">
        <v>975</v>
      </c>
      <c r="H1704" s="2" t="s">
        <v>7745</v>
      </c>
      <c r="I1704" s="23" t="s">
        <v>4</v>
      </c>
      <c r="J1704" s="23"/>
      <c r="K1704" s="23" t="s">
        <v>9712</v>
      </c>
      <c r="L1704" s="23"/>
      <c r="M1704" s="23">
        <f>YEAR(Tabla2[[#This Row],[Fecha de creación]])</f>
        <v>2020</v>
      </c>
      <c r="N1704" s="23">
        <f>MONTH(Tabla2[[#This Row],[Fecha de creación]])</f>
        <v>11</v>
      </c>
    </row>
    <row r="1705" spans="1:14" ht="15" customHeight="1" x14ac:dyDescent="0.25">
      <c r="A1705" s="26">
        <v>44153.489837962959</v>
      </c>
      <c r="B1705" s="23" t="s">
        <v>0</v>
      </c>
      <c r="C1705" s="23" t="s">
        <v>3109</v>
      </c>
      <c r="D1705" s="23" t="s">
        <v>3110</v>
      </c>
      <c r="E1705" s="23" t="s">
        <v>1</v>
      </c>
      <c r="F1705" s="23" t="s">
        <v>7</v>
      </c>
      <c r="G1705" s="23" t="s">
        <v>975</v>
      </c>
      <c r="H1705" s="2" t="s">
        <v>7728</v>
      </c>
      <c r="I1705" s="23" t="s">
        <v>4</v>
      </c>
      <c r="J1705" s="23"/>
      <c r="K1705" s="23" t="s">
        <v>9712</v>
      </c>
      <c r="L1705" s="23"/>
      <c r="M1705" s="23">
        <f>YEAR(Tabla2[[#This Row],[Fecha de creación]])</f>
        <v>2020</v>
      </c>
      <c r="N1705" s="23">
        <f>MONTH(Tabla2[[#This Row],[Fecha de creación]])</f>
        <v>11</v>
      </c>
    </row>
    <row r="1706" spans="1:14" ht="15" customHeight="1" x14ac:dyDescent="0.25">
      <c r="A1706" s="26">
        <v>44153.512245370373</v>
      </c>
      <c r="B1706" s="23" t="s">
        <v>0</v>
      </c>
      <c r="C1706" s="23" t="s">
        <v>3111</v>
      </c>
      <c r="D1706" s="23" t="s">
        <v>49</v>
      </c>
      <c r="E1706" s="23" t="s">
        <v>1</v>
      </c>
      <c r="F1706" s="23" t="s">
        <v>7</v>
      </c>
      <c r="G1706" s="23" t="s">
        <v>975</v>
      </c>
      <c r="H1706" s="2" t="s">
        <v>7745</v>
      </c>
      <c r="I1706" s="23" t="s">
        <v>43</v>
      </c>
      <c r="J1706" s="23"/>
      <c r="K1706" s="23" t="s">
        <v>9712</v>
      </c>
      <c r="L1706" s="23"/>
      <c r="M1706" s="23">
        <f>YEAR(Tabla2[[#This Row],[Fecha de creación]])</f>
        <v>2020</v>
      </c>
      <c r="N1706" s="23">
        <f>MONTH(Tabla2[[#This Row],[Fecha de creación]])</f>
        <v>11</v>
      </c>
    </row>
    <row r="1707" spans="1:14" ht="15" customHeight="1" x14ac:dyDescent="0.25">
      <c r="A1707" s="26">
        <v>44153.570636574077</v>
      </c>
      <c r="B1707" s="23" t="s">
        <v>0</v>
      </c>
      <c r="C1707" s="23" t="s">
        <v>3112</v>
      </c>
      <c r="D1707" s="23" t="s">
        <v>1042</v>
      </c>
      <c r="E1707" s="23" t="s">
        <v>1</v>
      </c>
      <c r="F1707" s="23" t="s">
        <v>7</v>
      </c>
      <c r="G1707" s="23" t="s">
        <v>975</v>
      </c>
      <c r="H1707" s="2" t="s">
        <v>7730</v>
      </c>
      <c r="I1707" s="23" t="s">
        <v>4</v>
      </c>
      <c r="J1707" s="23"/>
      <c r="K1707" s="23" t="s">
        <v>9712</v>
      </c>
      <c r="L1707" s="23"/>
      <c r="M1707" s="23">
        <f>YEAR(Tabla2[[#This Row],[Fecha de creación]])</f>
        <v>2020</v>
      </c>
      <c r="N1707" s="23">
        <f>MONTH(Tabla2[[#This Row],[Fecha de creación]])</f>
        <v>11</v>
      </c>
    </row>
    <row r="1708" spans="1:14" ht="15" customHeight="1" x14ac:dyDescent="0.25">
      <c r="A1708" s="26">
        <v>44153.58048611111</v>
      </c>
      <c r="B1708" s="23" t="s">
        <v>0</v>
      </c>
      <c r="C1708" s="23" t="s">
        <v>3113</v>
      </c>
      <c r="D1708" s="23" t="s">
        <v>6</v>
      </c>
      <c r="E1708" s="23" t="s">
        <v>1</v>
      </c>
      <c r="F1708" s="23" t="s">
        <v>7</v>
      </c>
      <c r="G1708" s="23" t="s">
        <v>975</v>
      </c>
      <c r="H1708" s="2" t="s">
        <v>7722</v>
      </c>
      <c r="I1708" s="23" t="s">
        <v>4</v>
      </c>
      <c r="J1708" s="23"/>
      <c r="K1708" s="23" t="s">
        <v>9712</v>
      </c>
      <c r="L1708" s="23"/>
      <c r="M1708" s="23">
        <f>YEAR(Tabla2[[#This Row],[Fecha de creación]])</f>
        <v>2020</v>
      </c>
      <c r="N1708" s="23">
        <f>MONTH(Tabla2[[#This Row],[Fecha de creación]])</f>
        <v>11</v>
      </c>
    </row>
    <row r="1709" spans="1:14" ht="15" customHeight="1" x14ac:dyDescent="0.25">
      <c r="A1709" s="26">
        <v>44153.592326388891</v>
      </c>
      <c r="B1709" s="23" t="s">
        <v>0</v>
      </c>
      <c r="C1709" s="23" t="s">
        <v>3114</v>
      </c>
      <c r="D1709" s="23" t="s">
        <v>3075</v>
      </c>
      <c r="E1709" s="23" t="s">
        <v>1</v>
      </c>
      <c r="F1709" s="23" t="s">
        <v>7</v>
      </c>
      <c r="G1709" s="23" t="s">
        <v>975</v>
      </c>
      <c r="H1709" s="2" t="s">
        <v>7745</v>
      </c>
      <c r="I1709" s="23" t="s">
        <v>4</v>
      </c>
      <c r="J1709" s="23"/>
      <c r="K1709" s="23" t="s">
        <v>9712</v>
      </c>
      <c r="L1709" s="23"/>
      <c r="M1709" s="23">
        <f>YEAR(Tabla2[[#This Row],[Fecha de creación]])</f>
        <v>2020</v>
      </c>
      <c r="N1709" s="23">
        <f>MONTH(Tabla2[[#This Row],[Fecha de creación]])</f>
        <v>11</v>
      </c>
    </row>
    <row r="1710" spans="1:14" ht="15" customHeight="1" x14ac:dyDescent="0.25">
      <c r="A1710" s="26">
        <v>44153.61613425926</v>
      </c>
      <c r="B1710" s="23" t="s">
        <v>100</v>
      </c>
      <c r="C1710" s="23" t="s">
        <v>3115</v>
      </c>
      <c r="D1710" s="23" t="s">
        <v>1026</v>
      </c>
      <c r="E1710" s="23" t="s">
        <v>1</v>
      </c>
      <c r="F1710" s="23" t="s">
        <v>22</v>
      </c>
      <c r="G1710" s="23" t="s">
        <v>975</v>
      </c>
      <c r="H1710" s="2" t="s">
        <v>7745</v>
      </c>
      <c r="I1710" s="23" t="s">
        <v>1653</v>
      </c>
      <c r="J1710" s="23"/>
      <c r="K1710" s="23" t="s">
        <v>9712</v>
      </c>
      <c r="L1710" s="23"/>
      <c r="M1710" s="23">
        <f>YEAR(Tabla2[[#This Row],[Fecha de creación]])</f>
        <v>2020</v>
      </c>
      <c r="N1710" s="23">
        <f>MONTH(Tabla2[[#This Row],[Fecha de creación]])</f>
        <v>11</v>
      </c>
    </row>
    <row r="1711" spans="1:14" ht="15" customHeight="1" x14ac:dyDescent="0.25">
      <c r="A1711" s="26">
        <v>44153.616273148145</v>
      </c>
      <c r="B1711" s="23" t="s">
        <v>0</v>
      </c>
      <c r="C1711" s="23" t="s">
        <v>3116</v>
      </c>
      <c r="D1711" s="23" t="s">
        <v>275</v>
      </c>
      <c r="E1711" s="23" t="s">
        <v>1</v>
      </c>
      <c r="F1711" s="23" t="s">
        <v>22</v>
      </c>
      <c r="G1711" s="23" t="s">
        <v>975</v>
      </c>
      <c r="H1711" s="2" t="s">
        <v>7722</v>
      </c>
      <c r="I1711" s="23" t="s">
        <v>43</v>
      </c>
      <c r="J1711" s="23"/>
      <c r="K1711" s="23" t="s">
        <v>9712</v>
      </c>
      <c r="L1711" s="23"/>
      <c r="M1711" s="23">
        <f>YEAR(Tabla2[[#This Row],[Fecha de creación]])</f>
        <v>2020</v>
      </c>
      <c r="N1711" s="23">
        <f>MONTH(Tabla2[[#This Row],[Fecha de creación]])</f>
        <v>11</v>
      </c>
    </row>
    <row r="1712" spans="1:14" ht="15" customHeight="1" x14ac:dyDescent="0.25">
      <c r="A1712" s="26">
        <v>44153.624212962961</v>
      </c>
      <c r="B1712" s="23" t="s">
        <v>0</v>
      </c>
      <c r="C1712" s="23" t="s">
        <v>3117</v>
      </c>
      <c r="D1712" s="23" t="s">
        <v>719</v>
      </c>
      <c r="E1712" s="23" t="s">
        <v>1</v>
      </c>
      <c r="F1712" s="23" t="s">
        <v>22</v>
      </c>
      <c r="G1712" s="23" t="s">
        <v>975</v>
      </c>
      <c r="H1712" s="2" t="s">
        <v>7722</v>
      </c>
      <c r="I1712" s="23" t="s">
        <v>43</v>
      </c>
      <c r="J1712" s="23"/>
      <c r="K1712" s="23" t="s">
        <v>9712</v>
      </c>
      <c r="L1712" s="23"/>
      <c r="M1712" s="23">
        <f>YEAR(Tabla2[[#This Row],[Fecha de creación]])</f>
        <v>2020</v>
      </c>
      <c r="N1712" s="23">
        <f>MONTH(Tabla2[[#This Row],[Fecha de creación]])</f>
        <v>11</v>
      </c>
    </row>
    <row r="1713" spans="1:14" ht="15" customHeight="1" x14ac:dyDescent="0.25">
      <c r="A1713" s="26">
        <v>44153.625763888886</v>
      </c>
      <c r="B1713" s="23" t="s">
        <v>0</v>
      </c>
      <c r="C1713" s="23" t="s">
        <v>3118</v>
      </c>
      <c r="D1713" s="23" t="s">
        <v>586</v>
      </c>
      <c r="E1713" s="23" t="s">
        <v>1</v>
      </c>
      <c r="F1713" s="23" t="s">
        <v>7</v>
      </c>
      <c r="G1713" s="23" t="s">
        <v>975</v>
      </c>
      <c r="H1713" s="2" t="s">
        <v>7748</v>
      </c>
      <c r="I1713" s="23" t="s">
        <v>43</v>
      </c>
      <c r="J1713" s="23"/>
      <c r="K1713" s="23" t="s">
        <v>9712</v>
      </c>
      <c r="L1713" s="23"/>
      <c r="M1713" s="23">
        <f>YEAR(Tabla2[[#This Row],[Fecha de creación]])</f>
        <v>2020</v>
      </c>
      <c r="N1713" s="23">
        <f>MONTH(Tabla2[[#This Row],[Fecha de creación]])</f>
        <v>11</v>
      </c>
    </row>
    <row r="1714" spans="1:14" ht="15" customHeight="1" x14ac:dyDescent="0.25">
      <c r="A1714" s="26">
        <v>44153.627384259256</v>
      </c>
      <c r="B1714" s="23" t="s">
        <v>0</v>
      </c>
      <c r="C1714" s="23" t="s">
        <v>3119</v>
      </c>
      <c r="D1714" s="23" t="s">
        <v>586</v>
      </c>
      <c r="E1714" s="23" t="s">
        <v>1</v>
      </c>
      <c r="F1714" s="23" t="s">
        <v>7</v>
      </c>
      <c r="G1714" s="23" t="s">
        <v>975</v>
      </c>
      <c r="H1714" s="2" t="s">
        <v>7748</v>
      </c>
      <c r="I1714" s="23" t="s">
        <v>43</v>
      </c>
      <c r="J1714" s="23"/>
      <c r="K1714" s="23" t="s">
        <v>9712</v>
      </c>
      <c r="L1714" s="23"/>
      <c r="M1714" s="23">
        <f>YEAR(Tabla2[[#This Row],[Fecha de creación]])</f>
        <v>2020</v>
      </c>
      <c r="N1714" s="23">
        <f>MONTH(Tabla2[[#This Row],[Fecha de creación]])</f>
        <v>11</v>
      </c>
    </row>
    <row r="1715" spans="1:14" ht="15" customHeight="1" x14ac:dyDescent="0.25">
      <c r="A1715" s="26">
        <v>44153.673252314817</v>
      </c>
      <c r="B1715" s="23" t="s">
        <v>0</v>
      </c>
      <c r="C1715" s="23" t="s">
        <v>3120</v>
      </c>
      <c r="D1715" s="23" t="s">
        <v>49</v>
      </c>
      <c r="E1715" s="23" t="s">
        <v>1</v>
      </c>
      <c r="F1715" s="23" t="s">
        <v>7</v>
      </c>
      <c r="G1715" s="23" t="s">
        <v>975</v>
      </c>
      <c r="H1715" s="2" t="s">
        <v>7745</v>
      </c>
      <c r="I1715" s="23" t="s">
        <v>43</v>
      </c>
      <c r="J1715" s="23"/>
      <c r="K1715" s="23" t="s">
        <v>9712</v>
      </c>
      <c r="L1715" s="23"/>
      <c r="M1715" s="23">
        <f>YEAR(Tabla2[[#This Row],[Fecha de creación]])</f>
        <v>2020</v>
      </c>
      <c r="N1715" s="23">
        <f>MONTH(Tabla2[[#This Row],[Fecha de creación]])</f>
        <v>11</v>
      </c>
    </row>
    <row r="1716" spans="1:14" ht="15" customHeight="1" x14ac:dyDescent="0.25">
      <c r="A1716" s="26">
        <v>44153.679988425924</v>
      </c>
      <c r="B1716" s="23" t="s">
        <v>0</v>
      </c>
      <c r="C1716" s="23" t="s">
        <v>3121</v>
      </c>
      <c r="D1716" s="23" t="s">
        <v>995</v>
      </c>
      <c r="E1716" s="23" t="s">
        <v>1</v>
      </c>
      <c r="F1716" s="23" t="s">
        <v>7</v>
      </c>
      <c r="G1716" s="23" t="s">
        <v>975</v>
      </c>
      <c r="H1716" s="2" t="s">
        <v>7736</v>
      </c>
      <c r="I1716" s="23" t="s">
        <v>43</v>
      </c>
      <c r="J1716" s="23"/>
      <c r="K1716" s="23" t="s">
        <v>9712</v>
      </c>
      <c r="L1716" s="23"/>
      <c r="M1716" s="23">
        <f>YEAR(Tabla2[[#This Row],[Fecha de creación]])</f>
        <v>2020</v>
      </c>
      <c r="N1716" s="23">
        <f>MONTH(Tabla2[[#This Row],[Fecha de creación]])</f>
        <v>11</v>
      </c>
    </row>
    <row r="1717" spans="1:14" ht="15" customHeight="1" x14ac:dyDescent="0.25">
      <c r="A1717" s="26">
        <v>44153.686574074076</v>
      </c>
      <c r="B1717" s="23" t="s">
        <v>0</v>
      </c>
      <c r="C1717" s="23" t="s">
        <v>3122</v>
      </c>
      <c r="D1717" s="23" t="s">
        <v>308</v>
      </c>
      <c r="E1717" s="23" t="s">
        <v>1</v>
      </c>
      <c r="F1717" s="23" t="s">
        <v>7</v>
      </c>
      <c r="G1717" s="23" t="s">
        <v>975</v>
      </c>
      <c r="H1717" s="2" t="s">
        <v>7731</v>
      </c>
      <c r="I1717" s="23" t="s">
        <v>43</v>
      </c>
      <c r="J1717" s="23"/>
      <c r="K1717" s="23" t="s">
        <v>9712</v>
      </c>
      <c r="L1717" s="23"/>
      <c r="M1717" s="23">
        <f>YEAR(Tabla2[[#This Row],[Fecha de creación]])</f>
        <v>2020</v>
      </c>
      <c r="N1717" s="23">
        <f>MONTH(Tabla2[[#This Row],[Fecha de creación]])</f>
        <v>11</v>
      </c>
    </row>
    <row r="1718" spans="1:14" ht="15" customHeight="1" x14ac:dyDescent="0.25">
      <c r="A1718" s="26">
        <v>44153.704884259256</v>
      </c>
      <c r="B1718" s="23" t="s">
        <v>100</v>
      </c>
      <c r="C1718" s="23" t="s">
        <v>3123</v>
      </c>
      <c r="D1718" s="23" t="s">
        <v>49</v>
      </c>
      <c r="E1718" s="23" t="s">
        <v>1</v>
      </c>
      <c r="F1718" s="23" t="s">
        <v>7</v>
      </c>
      <c r="G1718" s="23" t="s">
        <v>975</v>
      </c>
      <c r="H1718" s="2" t="s">
        <v>7745</v>
      </c>
      <c r="I1718" s="23" t="s">
        <v>1653</v>
      </c>
      <c r="J1718" s="23"/>
      <c r="K1718" s="23" t="s">
        <v>9712</v>
      </c>
      <c r="L1718" s="23"/>
      <c r="M1718" s="23">
        <f>YEAR(Tabla2[[#This Row],[Fecha de creación]])</f>
        <v>2020</v>
      </c>
      <c r="N1718" s="23">
        <f>MONTH(Tabla2[[#This Row],[Fecha de creación]])</f>
        <v>11</v>
      </c>
    </row>
    <row r="1719" spans="1:14" ht="15" customHeight="1" x14ac:dyDescent="0.25">
      <c r="A1719" s="26">
        <v>44153.705057870371</v>
      </c>
      <c r="B1719" s="23" t="s">
        <v>0</v>
      </c>
      <c r="C1719" s="23" t="s">
        <v>3124</v>
      </c>
      <c r="D1719" s="23" t="s">
        <v>3125</v>
      </c>
      <c r="E1719" s="23" t="s">
        <v>1</v>
      </c>
      <c r="F1719" s="23" t="s">
        <v>2</v>
      </c>
      <c r="G1719" s="23" t="s">
        <v>1551</v>
      </c>
      <c r="H1719" s="2" t="s">
        <v>7721</v>
      </c>
      <c r="I1719" s="23" t="s">
        <v>11</v>
      </c>
      <c r="J1719" s="23"/>
      <c r="K1719" s="23" t="s">
        <v>9712</v>
      </c>
      <c r="L1719" s="23"/>
      <c r="M1719" s="23">
        <f>YEAR(Tabla2[[#This Row],[Fecha de creación]])</f>
        <v>2020</v>
      </c>
      <c r="N1719" s="23">
        <f>MONTH(Tabla2[[#This Row],[Fecha de creación]])</f>
        <v>11</v>
      </c>
    </row>
    <row r="1720" spans="1:14" ht="15" customHeight="1" x14ac:dyDescent="0.25">
      <c r="A1720" s="26">
        <v>44153.70716435185</v>
      </c>
      <c r="B1720" s="23" t="s">
        <v>0</v>
      </c>
      <c r="C1720" s="23" t="s">
        <v>3126</v>
      </c>
      <c r="D1720" s="23" t="s">
        <v>1025</v>
      </c>
      <c r="E1720" s="23" t="s">
        <v>1</v>
      </c>
      <c r="F1720" s="23" t="s">
        <v>7</v>
      </c>
      <c r="G1720" s="23" t="s">
        <v>1551</v>
      </c>
      <c r="H1720" s="2" t="s">
        <v>7733</v>
      </c>
      <c r="I1720" s="23" t="s">
        <v>11</v>
      </c>
      <c r="J1720" s="23"/>
      <c r="K1720" s="23" t="s">
        <v>9712</v>
      </c>
      <c r="L1720" s="23"/>
      <c r="M1720" s="23">
        <f>YEAR(Tabla2[[#This Row],[Fecha de creación]])</f>
        <v>2020</v>
      </c>
      <c r="N1720" s="23">
        <f>MONTH(Tabla2[[#This Row],[Fecha de creación]])</f>
        <v>11</v>
      </c>
    </row>
    <row r="1721" spans="1:14" ht="15" customHeight="1" x14ac:dyDescent="0.25">
      <c r="A1721" s="26">
        <v>44153.707476851851</v>
      </c>
      <c r="B1721" s="23" t="s">
        <v>100</v>
      </c>
      <c r="C1721" s="23" t="s">
        <v>3127</v>
      </c>
      <c r="D1721" s="23" t="s">
        <v>3128</v>
      </c>
      <c r="E1721" s="23" t="s">
        <v>1</v>
      </c>
      <c r="F1721" s="23" t="s">
        <v>22</v>
      </c>
      <c r="G1721" s="23" t="s">
        <v>975</v>
      </c>
      <c r="H1721" s="2" t="s">
        <v>7745</v>
      </c>
      <c r="I1721" s="23" t="s">
        <v>1653</v>
      </c>
      <c r="J1721" s="23"/>
      <c r="K1721" s="23" t="s">
        <v>9712</v>
      </c>
      <c r="L1721" s="23"/>
      <c r="M1721" s="23">
        <f>YEAR(Tabla2[[#This Row],[Fecha de creación]])</f>
        <v>2020</v>
      </c>
      <c r="N1721" s="23">
        <f>MONTH(Tabla2[[#This Row],[Fecha de creación]])</f>
        <v>11</v>
      </c>
    </row>
    <row r="1722" spans="1:14" ht="15" customHeight="1" x14ac:dyDescent="0.25">
      <c r="A1722" s="26">
        <v>44153.709467592591</v>
      </c>
      <c r="B1722" s="23" t="s">
        <v>19</v>
      </c>
      <c r="C1722" s="23" t="s">
        <v>3129</v>
      </c>
      <c r="D1722" s="23" t="s">
        <v>3130</v>
      </c>
      <c r="E1722" s="23" t="s">
        <v>1</v>
      </c>
      <c r="F1722" s="23" t="s">
        <v>7</v>
      </c>
      <c r="G1722" s="23" t="s">
        <v>975</v>
      </c>
      <c r="H1722" s="2" t="s">
        <v>7730</v>
      </c>
      <c r="I1722" s="23" t="s">
        <v>23</v>
      </c>
      <c r="J1722" s="23"/>
      <c r="K1722" s="23" t="s">
        <v>9712</v>
      </c>
      <c r="L1722" s="23"/>
      <c r="M1722" s="23">
        <f>YEAR(Tabla2[[#This Row],[Fecha de creación]])</f>
        <v>2020</v>
      </c>
      <c r="N1722" s="23">
        <f>MONTH(Tabla2[[#This Row],[Fecha de creación]])</f>
        <v>11</v>
      </c>
    </row>
    <row r="1723" spans="1:14" ht="15" customHeight="1" x14ac:dyDescent="0.25">
      <c r="A1723" s="26">
        <v>44153.723356481481</v>
      </c>
      <c r="B1723" s="23" t="s">
        <v>0</v>
      </c>
      <c r="C1723" s="23" t="s">
        <v>3131</v>
      </c>
      <c r="D1723" s="23" t="s">
        <v>3132</v>
      </c>
      <c r="E1723" s="23" t="s">
        <v>1</v>
      </c>
      <c r="F1723" s="23" t="s">
        <v>2</v>
      </c>
      <c r="G1723" s="23" t="s">
        <v>1551</v>
      </c>
      <c r="H1723" s="2" t="s">
        <v>7721</v>
      </c>
      <c r="I1723" s="23" t="s">
        <v>11</v>
      </c>
      <c r="J1723" s="23"/>
      <c r="K1723" s="23" t="s">
        <v>9536</v>
      </c>
      <c r="L1723" s="23"/>
      <c r="M1723" s="23">
        <f>YEAR(Tabla2[[#This Row],[Fecha de creación]])</f>
        <v>2020</v>
      </c>
      <c r="N1723" s="23">
        <f>MONTH(Tabla2[[#This Row],[Fecha de creación]])</f>
        <v>11</v>
      </c>
    </row>
    <row r="1724" spans="1:14" ht="15" customHeight="1" x14ac:dyDescent="0.25">
      <c r="A1724" s="26">
        <v>44154.411712962959</v>
      </c>
      <c r="B1724" s="23" t="s">
        <v>19</v>
      </c>
      <c r="C1724" s="23" t="s">
        <v>3133</v>
      </c>
      <c r="D1724" s="23" t="s">
        <v>3134</v>
      </c>
      <c r="E1724" s="23" t="s">
        <v>1</v>
      </c>
      <c r="F1724" s="23" t="s">
        <v>7</v>
      </c>
      <c r="G1724" s="23" t="s">
        <v>975</v>
      </c>
      <c r="H1724" s="2" t="s">
        <v>7734</v>
      </c>
      <c r="I1724" s="23" t="s">
        <v>23</v>
      </c>
      <c r="J1724" s="23"/>
      <c r="K1724" s="23" t="s">
        <v>9712</v>
      </c>
      <c r="L1724" s="23"/>
      <c r="M1724" s="23">
        <f>YEAR(Tabla2[[#This Row],[Fecha de creación]])</f>
        <v>2020</v>
      </c>
      <c r="N1724" s="23">
        <f>MONTH(Tabla2[[#This Row],[Fecha de creación]])</f>
        <v>11</v>
      </c>
    </row>
    <row r="1725" spans="1:14" ht="15" customHeight="1" x14ac:dyDescent="0.25">
      <c r="A1725" s="26">
        <v>44154.460949074077</v>
      </c>
      <c r="B1725" s="23" t="s">
        <v>100</v>
      </c>
      <c r="C1725" s="23" t="s">
        <v>3135</v>
      </c>
      <c r="D1725" s="23" t="s">
        <v>21</v>
      </c>
      <c r="E1725" s="23" t="s">
        <v>1</v>
      </c>
      <c r="F1725" s="23" t="s">
        <v>7</v>
      </c>
      <c r="G1725" s="23" t="s">
        <v>975</v>
      </c>
      <c r="H1725" s="2" t="s">
        <v>7744</v>
      </c>
      <c r="I1725" s="23" t="s">
        <v>1653</v>
      </c>
      <c r="J1725" s="23"/>
      <c r="K1725" s="23" t="s">
        <v>9712</v>
      </c>
      <c r="L1725" s="23"/>
      <c r="M1725" s="23">
        <f>YEAR(Tabla2[[#This Row],[Fecha de creación]])</f>
        <v>2020</v>
      </c>
      <c r="N1725" s="23">
        <f>MONTH(Tabla2[[#This Row],[Fecha de creación]])</f>
        <v>11</v>
      </c>
    </row>
    <row r="1726" spans="1:14" ht="15" customHeight="1" x14ac:dyDescent="0.25">
      <c r="A1726" s="26">
        <v>44154.461585648147</v>
      </c>
      <c r="B1726" s="23" t="s">
        <v>100</v>
      </c>
      <c r="C1726" s="23" t="s">
        <v>3136</v>
      </c>
      <c r="D1726" s="23" t="s">
        <v>3137</v>
      </c>
      <c r="E1726" s="23" t="s">
        <v>1</v>
      </c>
      <c r="F1726" s="23" t="s">
        <v>7</v>
      </c>
      <c r="G1726" s="23" t="s">
        <v>975</v>
      </c>
      <c r="H1726" s="2" t="s">
        <v>7744</v>
      </c>
      <c r="I1726" s="23" t="s">
        <v>1653</v>
      </c>
      <c r="J1726" s="23"/>
      <c r="K1726" s="23" t="s">
        <v>9712</v>
      </c>
      <c r="L1726" s="23"/>
      <c r="M1726" s="23">
        <f>YEAR(Tabla2[[#This Row],[Fecha de creación]])</f>
        <v>2020</v>
      </c>
      <c r="N1726" s="23">
        <f>MONTH(Tabla2[[#This Row],[Fecha de creación]])</f>
        <v>11</v>
      </c>
    </row>
    <row r="1727" spans="1:14" ht="15" customHeight="1" x14ac:dyDescent="0.25">
      <c r="A1727" s="26">
        <v>44154.463113425925</v>
      </c>
      <c r="B1727" s="23" t="s">
        <v>19</v>
      </c>
      <c r="C1727" s="23" t="s">
        <v>298</v>
      </c>
      <c r="D1727" s="23" t="s">
        <v>299</v>
      </c>
      <c r="E1727" s="23" t="s">
        <v>1</v>
      </c>
      <c r="F1727" s="23" t="s">
        <v>22</v>
      </c>
      <c r="G1727" s="23" t="s">
        <v>3</v>
      </c>
      <c r="H1727" s="2" t="s">
        <v>7734</v>
      </c>
      <c r="I1727" s="23" t="s">
        <v>23</v>
      </c>
      <c r="J1727" s="23"/>
      <c r="K1727" s="23" t="s">
        <v>9712</v>
      </c>
      <c r="L1727" s="23"/>
      <c r="M1727" s="23">
        <f>YEAR(Tabla2[[#This Row],[Fecha de creación]])</f>
        <v>2020</v>
      </c>
      <c r="N1727" s="23">
        <f>MONTH(Tabla2[[#This Row],[Fecha de creación]])</f>
        <v>11</v>
      </c>
    </row>
    <row r="1728" spans="1:14" ht="15" customHeight="1" x14ac:dyDescent="0.25">
      <c r="A1728" s="26">
        <v>44154.498472222222</v>
      </c>
      <c r="B1728" s="23" t="s">
        <v>0</v>
      </c>
      <c r="C1728" s="23" t="s">
        <v>3138</v>
      </c>
      <c r="D1728" s="23" t="s">
        <v>49</v>
      </c>
      <c r="E1728" s="23" t="s">
        <v>1</v>
      </c>
      <c r="F1728" s="23" t="s">
        <v>7</v>
      </c>
      <c r="G1728" s="23" t="s">
        <v>975</v>
      </c>
      <c r="H1728" s="2" t="s">
        <v>7745</v>
      </c>
      <c r="I1728" s="23" t="s">
        <v>4</v>
      </c>
      <c r="J1728" s="23"/>
      <c r="K1728" s="23" t="s">
        <v>9712</v>
      </c>
      <c r="L1728" s="23"/>
      <c r="M1728" s="23">
        <f>YEAR(Tabla2[[#This Row],[Fecha de creación]])</f>
        <v>2020</v>
      </c>
      <c r="N1728" s="23">
        <f>MONTH(Tabla2[[#This Row],[Fecha de creación]])</f>
        <v>11</v>
      </c>
    </row>
    <row r="1729" spans="1:14" ht="15" customHeight="1" x14ac:dyDescent="0.25">
      <c r="A1729" s="26">
        <v>44154.506030092591</v>
      </c>
      <c r="B1729" s="23" t="s">
        <v>0</v>
      </c>
      <c r="C1729" s="23" t="s">
        <v>3139</v>
      </c>
      <c r="D1729" s="23" t="s">
        <v>1011</v>
      </c>
      <c r="E1729" s="23" t="s">
        <v>1</v>
      </c>
      <c r="F1729" s="23" t="s">
        <v>2</v>
      </c>
      <c r="G1729" s="23" t="s">
        <v>1551</v>
      </c>
      <c r="H1729" s="2" t="s">
        <v>7729</v>
      </c>
      <c r="I1729" s="23" t="s">
        <v>11</v>
      </c>
      <c r="J1729" s="23"/>
      <c r="K1729" s="23" t="s">
        <v>9712</v>
      </c>
      <c r="L1729" s="23"/>
      <c r="M1729" s="23">
        <f>YEAR(Tabla2[[#This Row],[Fecha de creación]])</f>
        <v>2020</v>
      </c>
      <c r="N1729" s="23">
        <f>MONTH(Tabla2[[#This Row],[Fecha de creación]])</f>
        <v>11</v>
      </c>
    </row>
    <row r="1730" spans="1:14" ht="15" customHeight="1" x14ac:dyDescent="0.25">
      <c r="A1730" s="26">
        <v>44154.551111111112</v>
      </c>
      <c r="B1730" s="23" t="s">
        <v>189</v>
      </c>
      <c r="C1730" s="23" t="s">
        <v>3140</v>
      </c>
      <c r="D1730" s="23" t="s">
        <v>131</v>
      </c>
      <c r="E1730" s="23" t="s">
        <v>1</v>
      </c>
      <c r="F1730" s="23" t="s">
        <v>7</v>
      </c>
      <c r="G1730" s="23" t="s">
        <v>975</v>
      </c>
      <c r="H1730" s="2" t="s">
        <v>7728</v>
      </c>
      <c r="I1730" s="23" t="s">
        <v>1945</v>
      </c>
      <c r="J1730" s="23"/>
      <c r="K1730" s="23" t="s">
        <v>9712</v>
      </c>
      <c r="L1730" s="23"/>
      <c r="M1730" s="23">
        <f>YEAR(Tabla2[[#This Row],[Fecha de creación]])</f>
        <v>2020</v>
      </c>
      <c r="N1730" s="23">
        <f>MONTH(Tabla2[[#This Row],[Fecha de creación]])</f>
        <v>11</v>
      </c>
    </row>
    <row r="1731" spans="1:14" ht="15" customHeight="1" x14ac:dyDescent="0.25">
      <c r="A1731" s="26">
        <v>44154.600694444445</v>
      </c>
      <c r="B1731" s="23" t="s">
        <v>100</v>
      </c>
      <c r="C1731" s="23" t="s">
        <v>3141</v>
      </c>
      <c r="D1731" s="23" t="s">
        <v>6</v>
      </c>
      <c r="E1731" s="23" t="s">
        <v>1</v>
      </c>
      <c r="F1731" s="23" t="s">
        <v>7</v>
      </c>
      <c r="G1731" s="23" t="s">
        <v>975</v>
      </c>
      <c r="H1731" s="2" t="s">
        <v>7722</v>
      </c>
      <c r="I1731" s="23" t="s">
        <v>1653</v>
      </c>
      <c r="J1731" s="23"/>
      <c r="K1731" s="23" t="s">
        <v>9712</v>
      </c>
      <c r="L1731" s="23"/>
      <c r="M1731" s="23">
        <f>YEAR(Tabla2[[#This Row],[Fecha de creación]])</f>
        <v>2020</v>
      </c>
      <c r="N1731" s="23">
        <f>MONTH(Tabla2[[#This Row],[Fecha de creación]])</f>
        <v>11</v>
      </c>
    </row>
    <row r="1732" spans="1:14" ht="15" customHeight="1" x14ac:dyDescent="0.25">
      <c r="A1732" s="26">
        <v>44154.61546296296</v>
      </c>
      <c r="B1732" s="23" t="s">
        <v>100</v>
      </c>
      <c r="C1732" s="23" t="s">
        <v>3142</v>
      </c>
      <c r="D1732" s="23" t="s">
        <v>551</v>
      </c>
      <c r="E1732" s="23" t="s">
        <v>1</v>
      </c>
      <c r="F1732" s="23" t="s">
        <v>7</v>
      </c>
      <c r="G1732" s="23" t="s">
        <v>975</v>
      </c>
      <c r="H1732" s="2" t="s">
        <v>7730</v>
      </c>
      <c r="I1732" s="23" t="s">
        <v>1653</v>
      </c>
      <c r="J1732" s="23"/>
      <c r="K1732" s="23" t="s">
        <v>9712</v>
      </c>
      <c r="L1732" s="23"/>
      <c r="M1732" s="23">
        <f>YEAR(Tabla2[[#This Row],[Fecha de creación]])</f>
        <v>2020</v>
      </c>
      <c r="N1732" s="23">
        <f>MONTH(Tabla2[[#This Row],[Fecha de creación]])</f>
        <v>11</v>
      </c>
    </row>
    <row r="1733" spans="1:14" ht="15" customHeight="1" x14ac:dyDescent="0.25">
      <c r="A1733" s="26">
        <v>44154.628483796296</v>
      </c>
      <c r="B1733" s="23" t="s">
        <v>100</v>
      </c>
      <c r="C1733" s="23" t="s">
        <v>3143</v>
      </c>
      <c r="D1733" s="23" t="s">
        <v>3075</v>
      </c>
      <c r="E1733" s="23" t="s">
        <v>1</v>
      </c>
      <c r="F1733" s="23" t="s">
        <v>7</v>
      </c>
      <c r="G1733" s="23" t="s">
        <v>975</v>
      </c>
      <c r="H1733" s="2" t="s">
        <v>7745</v>
      </c>
      <c r="I1733" s="23" t="s">
        <v>1653</v>
      </c>
      <c r="J1733" s="23"/>
      <c r="K1733" s="23" t="s">
        <v>9712</v>
      </c>
      <c r="L1733" s="23"/>
      <c r="M1733" s="23">
        <f>YEAR(Tabla2[[#This Row],[Fecha de creación]])</f>
        <v>2020</v>
      </c>
      <c r="N1733" s="23">
        <f>MONTH(Tabla2[[#This Row],[Fecha de creación]])</f>
        <v>11</v>
      </c>
    </row>
    <row r="1734" spans="1:14" ht="15" customHeight="1" x14ac:dyDescent="0.25">
      <c r="A1734" s="26">
        <v>44154.641782407409</v>
      </c>
      <c r="B1734" s="23" t="s">
        <v>0</v>
      </c>
      <c r="C1734" s="23" t="s">
        <v>3144</v>
      </c>
      <c r="D1734" s="23" t="s">
        <v>275</v>
      </c>
      <c r="E1734" s="23" t="s">
        <v>1</v>
      </c>
      <c r="F1734" s="23" t="s">
        <v>22</v>
      </c>
      <c r="G1734" s="23" t="s">
        <v>975</v>
      </c>
      <c r="H1734" s="2" t="s">
        <v>7722</v>
      </c>
      <c r="I1734" s="23" t="s">
        <v>43</v>
      </c>
      <c r="J1734" s="23"/>
      <c r="K1734" s="23" t="s">
        <v>9712</v>
      </c>
      <c r="L1734" s="23"/>
      <c r="M1734" s="23">
        <f>YEAR(Tabla2[[#This Row],[Fecha de creación]])</f>
        <v>2020</v>
      </c>
      <c r="N1734" s="23">
        <f>MONTH(Tabla2[[#This Row],[Fecha de creación]])</f>
        <v>11</v>
      </c>
    </row>
    <row r="1735" spans="1:14" ht="15" customHeight="1" x14ac:dyDescent="0.25">
      <c r="A1735" s="26">
        <v>44154.649502314816</v>
      </c>
      <c r="B1735" s="23" t="s">
        <v>0</v>
      </c>
      <c r="C1735" s="23" t="s">
        <v>3145</v>
      </c>
      <c r="D1735" s="23" t="s">
        <v>3146</v>
      </c>
      <c r="E1735" s="23" t="s">
        <v>1</v>
      </c>
      <c r="F1735" s="23" t="s">
        <v>22</v>
      </c>
      <c r="G1735" s="23" t="s">
        <v>975</v>
      </c>
      <c r="H1735" s="2" t="s">
        <v>7722</v>
      </c>
      <c r="I1735" s="23" t="s">
        <v>4</v>
      </c>
      <c r="J1735" s="23"/>
      <c r="K1735" s="23" t="s">
        <v>9712</v>
      </c>
      <c r="L1735" s="23"/>
      <c r="M1735" s="23">
        <f>YEAR(Tabla2[[#This Row],[Fecha de creación]])</f>
        <v>2020</v>
      </c>
      <c r="N1735" s="23">
        <f>MONTH(Tabla2[[#This Row],[Fecha de creación]])</f>
        <v>11</v>
      </c>
    </row>
    <row r="1736" spans="1:14" ht="15" customHeight="1" x14ac:dyDescent="0.25">
      <c r="A1736" s="26">
        <v>44154.651006944441</v>
      </c>
      <c r="B1736" s="23" t="s">
        <v>0</v>
      </c>
      <c r="C1736" s="23" t="s">
        <v>3147</v>
      </c>
      <c r="D1736" s="23" t="s">
        <v>333</v>
      </c>
      <c r="E1736" s="23" t="s">
        <v>1</v>
      </c>
      <c r="F1736" s="23" t="s">
        <v>7</v>
      </c>
      <c r="G1736" s="23" t="s">
        <v>975</v>
      </c>
      <c r="H1736" s="2" t="s">
        <v>7736</v>
      </c>
      <c r="I1736" s="23" t="s">
        <v>43</v>
      </c>
      <c r="J1736" s="23"/>
      <c r="K1736" s="23" t="s">
        <v>9712</v>
      </c>
      <c r="L1736" s="23"/>
      <c r="M1736" s="23">
        <f>YEAR(Tabla2[[#This Row],[Fecha de creación]])</f>
        <v>2020</v>
      </c>
      <c r="N1736" s="23">
        <f>MONTH(Tabla2[[#This Row],[Fecha de creación]])</f>
        <v>11</v>
      </c>
    </row>
    <row r="1737" spans="1:14" ht="15" customHeight="1" x14ac:dyDescent="0.25">
      <c r="A1737" s="26">
        <v>44154.67423611111</v>
      </c>
      <c r="B1737" s="23" t="s">
        <v>0</v>
      </c>
      <c r="C1737" s="23" t="s">
        <v>3148</v>
      </c>
      <c r="D1737" s="23" t="s">
        <v>308</v>
      </c>
      <c r="E1737" s="23" t="s">
        <v>1</v>
      </c>
      <c r="F1737" s="23" t="s">
        <v>7</v>
      </c>
      <c r="G1737" s="23" t="s">
        <v>975</v>
      </c>
      <c r="H1737" s="2" t="s">
        <v>7731</v>
      </c>
      <c r="I1737" s="23" t="s">
        <v>43</v>
      </c>
      <c r="J1737" s="23"/>
      <c r="K1737" s="23" t="s">
        <v>9712</v>
      </c>
      <c r="L1737" s="23"/>
      <c r="M1737" s="23">
        <f>YEAR(Tabla2[[#This Row],[Fecha de creación]])</f>
        <v>2020</v>
      </c>
      <c r="N1737" s="23">
        <f>MONTH(Tabla2[[#This Row],[Fecha de creación]])</f>
        <v>11</v>
      </c>
    </row>
    <row r="1738" spans="1:14" ht="15" customHeight="1" x14ac:dyDescent="0.25">
      <c r="A1738" s="26">
        <v>44154.677974537037</v>
      </c>
      <c r="B1738" s="23" t="s">
        <v>0</v>
      </c>
      <c r="C1738" s="23" t="s">
        <v>300</v>
      </c>
      <c r="D1738" s="23" t="s">
        <v>215</v>
      </c>
      <c r="E1738" s="23" t="s">
        <v>1</v>
      </c>
      <c r="F1738" s="23" t="s">
        <v>7</v>
      </c>
      <c r="G1738" s="23" t="s">
        <v>3</v>
      </c>
      <c r="H1738" s="2" t="s">
        <v>7751</v>
      </c>
      <c r="I1738" s="23" t="s">
        <v>43</v>
      </c>
      <c r="J1738" s="23"/>
      <c r="K1738" s="23" t="s">
        <v>9712</v>
      </c>
      <c r="L1738" s="23"/>
      <c r="M1738" s="23">
        <f>YEAR(Tabla2[[#This Row],[Fecha de creación]])</f>
        <v>2020</v>
      </c>
      <c r="N1738" s="23">
        <f>MONTH(Tabla2[[#This Row],[Fecha de creación]])</f>
        <v>11</v>
      </c>
    </row>
    <row r="1739" spans="1:14" ht="15" customHeight="1" x14ac:dyDescent="0.25">
      <c r="A1739" s="26">
        <v>44154.697800925926</v>
      </c>
      <c r="B1739" s="23" t="s">
        <v>0</v>
      </c>
      <c r="C1739" s="23" t="s">
        <v>3149</v>
      </c>
      <c r="D1739" s="23" t="s">
        <v>719</v>
      </c>
      <c r="E1739" s="23" t="s">
        <v>1</v>
      </c>
      <c r="F1739" s="23" t="s">
        <v>22</v>
      </c>
      <c r="G1739" s="23" t="s">
        <v>975</v>
      </c>
      <c r="H1739" s="2" t="s">
        <v>7722</v>
      </c>
      <c r="I1739" s="23" t="s">
        <v>43</v>
      </c>
      <c r="J1739" s="23"/>
      <c r="K1739" s="23" t="s">
        <v>9712</v>
      </c>
      <c r="L1739" s="23"/>
      <c r="M1739" s="23">
        <f>YEAR(Tabla2[[#This Row],[Fecha de creación]])</f>
        <v>2020</v>
      </c>
      <c r="N1739" s="23">
        <f>MONTH(Tabla2[[#This Row],[Fecha de creación]])</f>
        <v>11</v>
      </c>
    </row>
    <row r="1740" spans="1:14" ht="15" customHeight="1" x14ac:dyDescent="0.25">
      <c r="A1740" s="26">
        <v>44154.705694444441</v>
      </c>
      <c r="B1740" s="23" t="s">
        <v>0</v>
      </c>
      <c r="C1740" s="23" t="s">
        <v>3150</v>
      </c>
      <c r="D1740" s="23" t="s">
        <v>308</v>
      </c>
      <c r="E1740" s="23" t="s">
        <v>1</v>
      </c>
      <c r="F1740" s="23" t="s">
        <v>7</v>
      </c>
      <c r="G1740" s="23" t="s">
        <v>975</v>
      </c>
      <c r="H1740" s="2" t="s">
        <v>7731</v>
      </c>
      <c r="I1740" s="23" t="s">
        <v>43</v>
      </c>
      <c r="J1740" s="23"/>
      <c r="K1740" s="23" t="s">
        <v>9712</v>
      </c>
      <c r="L1740" s="23"/>
      <c r="M1740" s="23">
        <f>YEAR(Tabla2[[#This Row],[Fecha de creación]])</f>
        <v>2020</v>
      </c>
      <c r="N1740" s="23">
        <f>MONTH(Tabla2[[#This Row],[Fecha de creación]])</f>
        <v>11</v>
      </c>
    </row>
    <row r="1741" spans="1:14" ht="15" customHeight="1" x14ac:dyDescent="0.25">
      <c r="A1741" s="26">
        <v>44154.742060185185</v>
      </c>
      <c r="B1741" s="23" t="s">
        <v>56</v>
      </c>
      <c r="C1741" s="23" t="s">
        <v>3151</v>
      </c>
      <c r="D1741" s="23" t="s">
        <v>2224</v>
      </c>
      <c r="E1741" s="23" t="s">
        <v>1</v>
      </c>
      <c r="F1741" s="23" t="s">
        <v>7</v>
      </c>
      <c r="G1741" s="23" t="s">
        <v>975</v>
      </c>
      <c r="H1741" s="2" t="s">
        <v>7757</v>
      </c>
      <c r="I1741" s="23" t="s">
        <v>1963</v>
      </c>
      <c r="J1741" s="23"/>
      <c r="K1741" s="23" t="s">
        <v>9712</v>
      </c>
      <c r="L1741" s="23"/>
      <c r="M1741" s="23">
        <f>YEAR(Tabla2[[#This Row],[Fecha de creación]])</f>
        <v>2020</v>
      </c>
      <c r="N1741" s="23">
        <f>MONTH(Tabla2[[#This Row],[Fecha de creación]])</f>
        <v>11</v>
      </c>
    </row>
    <row r="1742" spans="1:14" ht="15" customHeight="1" x14ac:dyDescent="0.25">
      <c r="A1742" s="26">
        <v>44154.743356481478</v>
      </c>
      <c r="B1742" s="23" t="s">
        <v>56</v>
      </c>
      <c r="C1742" s="23" t="s">
        <v>3152</v>
      </c>
      <c r="D1742" s="23" t="s">
        <v>2224</v>
      </c>
      <c r="E1742" s="23" t="s">
        <v>1</v>
      </c>
      <c r="F1742" s="23" t="s">
        <v>7</v>
      </c>
      <c r="G1742" s="23" t="s">
        <v>975</v>
      </c>
      <c r="H1742" s="2" t="s">
        <v>7757</v>
      </c>
      <c r="I1742" s="23" t="s">
        <v>1963</v>
      </c>
      <c r="J1742" s="23"/>
      <c r="K1742" s="23" t="s">
        <v>9712</v>
      </c>
      <c r="L1742" s="23"/>
      <c r="M1742" s="23">
        <f>YEAR(Tabla2[[#This Row],[Fecha de creación]])</f>
        <v>2020</v>
      </c>
      <c r="N1742" s="23">
        <f>MONTH(Tabla2[[#This Row],[Fecha de creación]])</f>
        <v>11</v>
      </c>
    </row>
    <row r="1743" spans="1:14" ht="15" customHeight="1" x14ac:dyDescent="0.25">
      <c r="A1743" s="26">
        <v>44154.750532407408</v>
      </c>
      <c r="B1743" s="23" t="s">
        <v>189</v>
      </c>
      <c r="C1743" s="23" t="s">
        <v>3153</v>
      </c>
      <c r="D1743" s="23" t="s">
        <v>2224</v>
      </c>
      <c r="E1743" s="23" t="s">
        <v>1</v>
      </c>
      <c r="F1743" s="23" t="s">
        <v>7</v>
      </c>
      <c r="G1743" s="23" t="s">
        <v>975</v>
      </c>
      <c r="H1743" s="2" t="s">
        <v>7757</v>
      </c>
      <c r="I1743" s="23" t="s">
        <v>1945</v>
      </c>
      <c r="J1743" s="23"/>
      <c r="K1743" s="23" t="s">
        <v>9712</v>
      </c>
      <c r="L1743" s="23"/>
      <c r="M1743" s="23">
        <f>YEAR(Tabla2[[#This Row],[Fecha de creación]])</f>
        <v>2020</v>
      </c>
      <c r="N1743" s="23">
        <f>MONTH(Tabla2[[#This Row],[Fecha de creación]])</f>
        <v>11</v>
      </c>
    </row>
    <row r="1744" spans="1:14" ht="15" customHeight="1" x14ac:dyDescent="0.25">
      <c r="A1744" s="26">
        <v>44154.751539351855</v>
      </c>
      <c r="B1744" s="23" t="s">
        <v>189</v>
      </c>
      <c r="C1744" s="23" t="s">
        <v>3154</v>
      </c>
      <c r="D1744" s="23" t="s">
        <v>2224</v>
      </c>
      <c r="E1744" s="23" t="s">
        <v>1</v>
      </c>
      <c r="F1744" s="23" t="s">
        <v>7</v>
      </c>
      <c r="G1744" s="23" t="s">
        <v>1551</v>
      </c>
      <c r="H1744" s="2" t="s">
        <v>7757</v>
      </c>
      <c r="I1744" s="23" t="s">
        <v>7767</v>
      </c>
      <c r="J1744" s="23"/>
      <c r="K1744" s="23" t="s">
        <v>9712</v>
      </c>
      <c r="L1744" s="23"/>
      <c r="M1744" s="23">
        <f>YEAR(Tabla2[[#This Row],[Fecha de creación]])</f>
        <v>2020</v>
      </c>
      <c r="N1744" s="23">
        <f>MONTH(Tabla2[[#This Row],[Fecha de creación]])</f>
        <v>11</v>
      </c>
    </row>
    <row r="1745" spans="1:14" ht="15" customHeight="1" x14ac:dyDescent="0.25">
      <c r="A1745" s="26">
        <v>44155.550219907411</v>
      </c>
      <c r="B1745" s="23" t="s">
        <v>19</v>
      </c>
      <c r="C1745" s="23" t="s">
        <v>3155</v>
      </c>
      <c r="D1745" s="23" t="s">
        <v>3156</v>
      </c>
      <c r="E1745" s="23" t="s">
        <v>1</v>
      </c>
      <c r="F1745" s="23" t="s">
        <v>7</v>
      </c>
      <c r="G1745" s="23" t="s">
        <v>975</v>
      </c>
      <c r="H1745" s="2" t="s">
        <v>7745</v>
      </c>
      <c r="I1745" s="23" t="s">
        <v>23</v>
      </c>
      <c r="J1745" s="23"/>
      <c r="K1745" s="23" t="s">
        <v>9712</v>
      </c>
      <c r="L1745" s="23"/>
      <c r="M1745" s="23">
        <f>YEAR(Tabla2[[#This Row],[Fecha de creación]])</f>
        <v>2020</v>
      </c>
      <c r="N1745" s="23">
        <f>MONTH(Tabla2[[#This Row],[Fecha de creación]])</f>
        <v>11</v>
      </c>
    </row>
    <row r="1746" spans="1:14" ht="15" customHeight="1" x14ac:dyDescent="0.25">
      <c r="A1746" s="26">
        <v>44155.606990740744</v>
      </c>
      <c r="B1746" s="23" t="s">
        <v>19</v>
      </c>
      <c r="C1746" s="23" t="s">
        <v>3157</v>
      </c>
      <c r="D1746" s="23" t="s">
        <v>3158</v>
      </c>
      <c r="E1746" s="23" t="s">
        <v>1</v>
      </c>
      <c r="F1746" s="23" t="s">
        <v>7</v>
      </c>
      <c r="G1746" s="23" t="s">
        <v>975</v>
      </c>
      <c r="H1746" s="2" t="s">
        <v>7745</v>
      </c>
      <c r="I1746" s="23" t="s">
        <v>23</v>
      </c>
      <c r="J1746" s="23"/>
      <c r="K1746" s="23" t="s">
        <v>9712</v>
      </c>
      <c r="L1746" s="23"/>
      <c r="M1746" s="23">
        <f>YEAR(Tabla2[[#This Row],[Fecha de creación]])</f>
        <v>2020</v>
      </c>
      <c r="N1746" s="23">
        <f>MONTH(Tabla2[[#This Row],[Fecha de creación]])</f>
        <v>11</v>
      </c>
    </row>
    <row r="1747" spans="1:14" ht="15" customHeight="1" x14ac:dyDescent="0.25">
      <c r="A1747" s="26">
        <v>44155.617754629631</v>
      </c>
      <c r="B1747" s="23" t="s">
        <v>189</v>
      </c>
      <c r="C1747" s="23" t="s">
        <v>3159</v>
      </c>
      <c r="D1747" s="23" t="s">
        <v>131</v>
      </c>
      <c r="E1747" s="23" t="s">
        <v>1</v>
      </c>
      <c r="F1747" s="23" t="s">
        <v>7</v>
      </c>
      <c r="G1747" s="23" t="s">
        <v>975</v>
      </c>
      <c r="H1747" s="2" t="s">
        <v>7728</v>
      </c>
      <c r="I1747" s="23" t="s">
        <v>1945</v>
      </c>
      <c r="J1747" s="23"/>
      <c r="K1747" s="23" t="s">
        <v>9712</v>
      </c>
      <c r="L1747" s="23"/>
      <c r="M1747" s="23">
        <f>YEAR(Tabla2[[#This Row],[Fecha de creación]])</f>
        <v>2020</v>
      </c>
      <c r="N1747" s="23">
        <f>MONTH(Tabla2[[#This Row],[Fecha de creación]])</f>
        <v>11</v>
      </c>
    </row>
    <row r="1748" spans="1:14" ht="15" customHeight="1" x14ac:dyDescent="0.25">
      <c r="A1748" s="26">
        <v>44155.62090277778</v>
      </c>
      <c r="B1748" s="23" t="s">
        <v>100</v>
      </c>
      <c r="C1748" s="23" t="s">
        <v>3160</v>
      </c>
      <c r="D1748" s="23" t="s">
        <v>6</v>
      </c>
      <c r="E1748" s="23" t="s">
        <v>1</v>
      </c>
      <c r="F1748" s="23" t="s">
        <v>7</v>
      </c>
      <c r="G1748" s="23" t="s">
        <v>975</v>
      </c>
      <c r="H1748" s="2" t="s">
        <v>7722</v>
      </c>
      <c r="I1748" s="23" t="s">
        <v>1653</v>
      </c>
      <c r="J1748" s="23"/>
      <c r="K1748" s="23" t="s">
        <v>9712</v>
      </c>
      <c r="L1748" s="23"/>
      <c r="M1748" s="23">
        <f>YEAR(Tabla2[[#This Row],[Fecha de creación]])</f>
        <v>2020</v>
      </c>
      <c r="N1748" s="23">
        <f>MONTH(Tabla2[[#This Row],[Fecha de creación]])</f>
        <v>11</v>
      </c>
    </row>
    <row r="1749" spans="1:14" ht="15" customHeight="1" x14ac:dyDescent="0.25">
      <c r="A1749" s="26">
        <v>44155.623553240737</v>
      </c>
      <c r="B1749" s="23" t="s">
        <v>100</v>
      </c>
      <c r="C1749" s="23" t="s">
        <v>3161</v>
      </c>
      <c r="D1749" s="23" t="s">
        <v>6</v>
      </c>
      <c r="E1749" s="23" t="s">
        <v>1</v>
      </c>
      <c r="F1749" s="23" t="s">
        <v>7</v>
      </c>
      <c r="G1749" s="23" t="s">
        <v>975</v>
      </c>
      <c r="H1749" s="2" t="s">
        <v>7722</v>
      </c>
      <c r="I1749" s="23" t="s">
        <v>1653</v>
      </c>
      <c r="J1749" s="23"/>
      <c r="K1749" s="23" t="s">
        <v>9712</v>
      </c>
      <c r="L1749" s="23"/>
      <c r="M1749" s="23">
        <f>YEAR(Tabla2[[#This Row],[Fecha de creación]])</f>
        <v>2020</v>
      </c>
      <c r="N1749" s="23">
        <f>MONTH(Tabla2[[#This Row],[Fecha de creación]])</f>
        <v>11</v>
      </c>
    </row>
    <row r="1750" spans="1:14" ht="15" customHeight="1" x14ac:dyDescent="0.25">
      <c r="A1750" s="26">
        <v>44155.628113425926</v>
      </c>
      <c r="B1750" s="23" t="s">
        <v>0</v>
      </c>
      <c r="C1750" s="23" t="s">
        <v>3162</v>
      </c>
      <c r="D1750" s="23" t="s">
        <v>49</v>
      </c>
      <c r="E1750" s="23" t="s">
        <v>1</v>
      </c>
      <c r="F1750" s="23" t="s">
        <v>7</v>
      </c>
      <c r="G1750" s="23" t="s">
        <v>975</v>
      </c>
      <c r="H1750" s="2" t="s">
        <v>7745</v>
      </c>
      <c r="I1750" s="23" t="s">
        <v>43</v>
      </c>
      <c r="J1750" s="23"/>
      <c r="K1750" s="23" t="s">
        <v>9712</v>
      </c>
      <c r="L1750" s="23"/>
      <c r="M1750" s="23">
        <f>YEAR(Tabla2[[#This Row],[Fecha de creación]])</f>
        <v>2020</v>
      </c>
      <c r="N1750" s="23">
        <f>MONTH(Tabla2[[#This Row],[Fecha de creación]])</f>
        <v>11</v>
      </c>
    </row>
    <row r="1751" spans="1:14" ht="15" customHeight="1" x14ac:dyDescent="0.25">
      <c r="A1751" s="26">
        <v>44155.62872685185</v>
      </c>
      <c r="B1751" s="23" t="s">
        <v>100</v>
      </c>
      <c r="C1751" s="23" t="s">
        <v>3163</v>
      </c>
      <c r="D1751" s="23" t="s">
        <v>3164</v>
      </c>
      <c r="E1751" s="23" t="s">
        <v>1</v>
      </c>
      <c r="F1751" s="23" t="s">
        <v>22</v>
      </c>
      <c r="G1751" s="23" t="s">
        <v>975</v>
      </c>
      <c r="H1751" s="2" t="s">
        <v>7728</v>
      </c>
      <c r="I1751" s="23" t="s">
        <v>1653</v>
      </c>
      <c r="J1751" s="23"/>
      <c r="K1751" s="23" t="s">
        <v>9712</v>
      </c>
      <c r="L1751" s="23"/>
      <c r="M1751" s="23">
        <f>YEAR(Tabla2[[#This Row],[Fecha de creación]])</f>
        <v>2020</v>
      </c>
      <c r="N1751" s="23">
        <f>MONTH(Tabla2[[#This Row],[Fecha de creación]])</f>
        <v>11</v>
      </c>
    </row>
    <row r="1752" spans="1:14" ht="15" customHeight="1" x14ac:dyDescent="0.25">
      <c r="A1752" s="26">
        <v>44155.652013888888</v>
      </c>
      <c r="B1752" s="23" t="s">
        <v>0</v>
      </c>
      <c r="C1752" s="23" t="s">
        <v>3165</v>
      </c>
      <c r="D1752" s="23" t="s">
        <v>3166</v>
      </c>
      <c r="E1752" s="23" t="s">
        <v>1</v>
      </c>
      <c r="F1752" s="23" t="s">
        <v>7</v>
      </c>
      <c r="G1752" s="23" t="s">
        <v>975</v>
      </c>
      <c r="H1752" s="2" t="s">
        <v>7728</v>
      </c>
      <c r="I1752" s="23" t="s">
        <v>4</v>
      </c>
      <c r="J1752" s="23"/>
      <c r="K1752" s="23" t="s">
        <v>9712</v>
      </c>
      <c r="L1752" s="23"/>
      <c r="M1752" s="23">
        <f>YEAR(Tabla2[[#This Row],[Fecha de creación]])</f>
        <v>2020</v>
      </c>
      <c r="N1752" s="23">
        <f>MONTH(Tabla2[[#This Row],[Fecha de creación]])</f>
        <v>11</v>
      </c>
    </row>
    <row r="1753" spans="1:14" ht="15" customHeight="1" x14ac:dyDescent="0.25">
      <c r="A1753" s="26">
        <v>44155.698310185187</v>
      </c>
      <c r="B1753" s="23" t="s">
        <v>19</v>
      </c>
      <c r="C1753" s="23" t="s">
        <v>3167</v>
      </c>
      <c r="D1753" s="23" t="s">
        <v>3168</v>
      </c>
      <c r="E1753" s="23" t="s">
        <v>1</v>
      </c>
      <c r="F1753" s="23" t="s">
        <v>7</v>
      </c>
      <c r="G1753" s="23" t="s">
        <v>975</v>
      </c>
      <c r="H1753" s="2" t="s">
        <v>7730</v>
      </c>
      <c r="I1753" s="23" t="s">
        <v>23</v>
      </c>
      <c r="J1753" s="23"/>
      <c r="K1753" s="23" t="s">
        <v>9712</v>
      </c>
      <c r="L1753" s="23"/>
      <c r="M1753" s="23">
        <f>YEAR(Tabla2[[#This Row],[Fecha de creación]])</f>
        <v>2020</v>
      </c>
      <c r="N1753" s="23">
        <f>MONTH(Tabla2[[#This Row],[Fecha de creación]])</f>
        <v>11</v>
      </c>
    </row>
    <row r="1754" spans="1:14" ht="15" customHeight="1" x14ac:dyDescent="0.25">
      <c r="A1754" s="26">
        <v>44155.726238425923</v>
      </c>
      <c r="B1754" s="23" t="s">
        <v>0</v>
      </c>
      <c r="C1754" s="23" t="s">
        <v>3169</v>
      </c>
      <c r="D1754" s="23" t="s">
        <v>2292</v>
      </c>
      <c r="E1754" s="23" t="s">
        <v>1</v>
      </c>
      <c r="F1754" s="23" t="s">
        <v>22</v>
      </c>
      <c r="G1754" s="23" t="s">
        <v>975</v>
      </c>
      <c r="H1754" s="2" t="s">
        <v>7745</v>
      </c>
      <c r="I1754" s="23" t="s">
        <v>4</v>
      </c>
      <c r="J1754" s="23"/>
      <c r="K1754" s="23" t="s">
        <v>9712</v>
      </c>
      <c r="L1754" s="23"/>
      <c r="M1754" s="23">
        <f>YEAR(Tabla2[[#This Row],[Fecha de creación]])</f>
        <v>2020</v>
      </c>
      <c r="N1754" s="23">
        <f>MONTH(Tabla2[[#This Row],[Fecha de creación]])</f>
        <v>11</v>
      </c>
    </row>
    <row r="1755" spans="1:14" ht="15" customHeight="1" x14ac:dyDescent="0.25">
      <c r="A1755" s="26">
        <v>44155.732094907406</v>
      </c>
      <c r="B1755" s="23" t="s">
        <v>0</v>
      </c>
      <c r="C1755" s="23" t="s">
        <v>3170</v>
      </c>
      <c r="D1755" s="23" t="s">
        <v>215</v>
      </c>
      <c r="E1755" s="23" t="s">
        <v>1</v>
      </c>
      <c r="F1755" s="23" t="s">
        <v>7</v>
      </c>
      <c r="G1755" s="23" t="s">
        <v>975</v>
      </c>
      <c r="H1755" s="2" t="s">
        <v>7751</v>
      </c>
      <c r="I1755" s="23" t="s">
        <v>4</v>
      </c>
      <c r="J1755" s="23"/>
      <c r="K1755" s="23" t="s">
        <v>9712</v>
      </c>
      <c r="L1755" s="23"/>
      <c r="M1755" s="23">
        <f>YEAR(Tabla2[[#This Row],[Fecha de creación]])</f>
        <v>2020</v>
      </c>
      <c r="N1755" s="23">
        <f>MONTH(Tabla2[[#This Row],[Fecha de creación]])</f>
        <v>11</v>
      </c>
    </row>
    <row r="1756" spans="1:14" ht="15" customHeight="1" x14ac:dyDescent="0.25">
      <c r="A1756" s="26">
        <v>44156.521284722221</v>
      </c>
      <c r="B1756" s="23" t="s">
        <v>0</v>
      </c>
      <c r="C1756" s="23" t="s">
        <v>3171</v>
      </c>
      <c r="D1756" s="23" t="s">
        <v>333</v>
      </c>
      <c r="E1756" s="23" t="s">
        <v>1</v>
      </c>
      <c r="F1756" s="23" t="s">
        <v>7</v>
      </c>
      <c r="G1756" s="23" t="s">
        <v>1551</v>
      </c>
      <c r="H1756" s="2" t="s">
        <v>7726</v>
      </c>
      <c r="I1756" s="23" t="s">
        <v>11</v>
      </c>
      <c r="J1756" s="23"/>
      <c r="K1756" s="23" t="s">
        <v>9712</v>
      </c>
      <c r="L1756" s="23"/>
      <c r="M1756" s="23">
        <f>YEAR(Tabla2[[#This Row],[Fecha de creación]])</f>
        <v>2020</v>
      </c>
      <c r="N1756" s="23">
        <f>MONTH(Tabla2[[#This Row],[Fecha de creación]])</f>
        <v>11</v>
      </c>
    </row>
    <row r="1757" spans="1:14" ht="15" customHeight="1" x14ac:dyDescent="0.25">
      <c r="A1757" s="26">
        <v>44156.569178240738</v>
      </c>
      <c r="B1757" s="23" t="s">
        <v>0</v>
      </c>
      <c r="C1757" s="23" t="s">
        <v>3172</v>
      </c>
      <c r="D1757" s="23" t="s">
        <v>156</v>
      </c>
      <c r="E1757" s="23" t="s">
        <v>1</v>
      </c>
      <c r="F1757" s="23" t="s">
        <v>7</v>
      </c>
      <c r="G1757" s="23" t="s">
        <v>1551</v>
      </c>
      <c r="H1757" s="2" t="s">
        <v>7757</v>
      </c>
      <c r="I1757" s="23" t="s">
        <v>11</v>
      </c>
      <c r="J1757" s="23"/>
      <c r="K1757" s="23" t="s">
        <v>9712</v>
      </c>
      <c r="L1757" s="23"/>
      <c r="M1757" s="23">
        <f>YEAR(Tabla2[[#This Row],[Fecha de creación]])</f>
        <v>2020</v>
      </c>
      <c r="N1757" s="23">
        <f>MONTH(Tabla2[[#This Row],[Fecha de creación]])</f>
        <v>11</v>
      </c>
    </row>
    <row r="1758" spans="1:14" ht="15" customHeight="1" x14ac:dyDescent="0.25">
      <c r="A1758" s="26">
        <v>44156.590266203704</v>
      </c>
      <c r="B1758" s="23" t="s">
        <v>0</v>
      </c>
      <c r="C1758" s="23" t="s">
        <v>301</v>
      </c>
      <c r="D1758" s="23" t="s">
        <v>123</v>
      </c>
      <c r="E1758" s="23" t="s">
        <v>1</v>
      </c>
      <c r="F1758" s="23" t="s">
        <v>7</v>
      </c>
      <c r="G1758" s="23" t="s">
        <v>3</v>
      </c>
      <c r="H1758" s="2" t="s">
        <v>7751</v>
      </c>
      <c r="I1758" s="23" t="s">
        <v>7412</v>
      </c>
      <c r="J1758" s="23"/>
      <c r="K1758" s="23" t="s">
        <v>9712</v>
      </c>
      <c r="L1758" s="23"/>
      <c r="M1758" s="23">
        <f>YEAR(Tabla2[[#This Row],[Fecha de creación]])</f>
        <v>2020</v>
      </c>
      <c r="N1758" s="23">
        <f>MONTH(Tabla2[[#This Row],[Fecha de creación]])</f>
        <v>11</v>
      </c>
    </row>
    <row r="1759" spans="1:14" ht="15" customHeight="1" x14ac:dyDescent="0.25">
      <c r="A1759" s="26">
        <v>44156.598865740743</v>
      </c>
      <c r="B1759" s="23" t="s">
        <v>0</v>
      </c>
      <c r="C1759" s="23" t="s">
        <v>3173</v>
      </c>
      <c r="D1759" s="23" t="s">
        <v>51</v>
      </c>
      <c r="E1759" s="23" t="s">
        <v>1</v>
      </c>
      <c r="F1759" s="23" t="s">
        <v>2</v>
      </c>
      <c r="G1759" s="23" t="s">
        <v>1551</v>
      </c>
      <c r="H1759" s="2" t="s">
        <v>7732</v>
      </c>
      <c r="I1759" s="23" t="s">
        <v>11</v>
      </c>
      <c r="J1759" s="23"/>
      <c r="K1759" s="23" t="s">
        <v>9712</v>
      </c>
      <c r="L1759" s="23"/>
      <c r="M1759" s="23">
        <f>YEAR(Tabla2[[#This Row],[Fecha de creación]])</f>
        <v>2020</v>
      </c>
      <c r="N1759" s="23">
        <f>MONTH(Tabla2[[#This Row],[Fecha de creación]])</f>
        <v>11</v>
      </c>
    </row>
    <row r="1760" spans="1:14" ht="15" customHeight="1" x14ac:dyDescent="0.25">
      <c r="A1760" s="26">
        <v>44156.612164351849</v>
      </c>
      <c r="B1760" s="23" t="s">
        <v>0</v>
      </c>
      <c r="C1760" s="23" t="s">
        <v>3174</v>
      </c>
      <c r="D1760" s="23" t="s">
        <v>333</v>
      </c>
      <c r="E1760" s="23" t="s">
        <v>1</v>
      </c>
      <c r="F1760" s="23" t="s">
        <v>7</v>
      </c>
      <c r="G1760" s="23" t="s">
        <v>975</v>
      </c>
      <c r="H1760" s="2" t="s">
        <v>7736</v>
      </c>
      <c r="I1760" s="23" t="s">
        <v>43</v>
      </c>
      <c r="J1760" s="23"/>
      <c r="K1760" s="23" t="s">
        <v>9712</v>
      </c>
      <c r="L1760" s="23"/>
      <c r="M1760" s="23">
        <f>YEAR(Tabla2[[#This Row],[Fecha de creación]])</f>
        <v>2020</v>
      </c>
      <c r="N1760" s="23">
        <f>MONTH(Tabla2[[#This Row],[Fecha de creación]])</f>
        <v>11</v>
      </c>
    </row>
    <row r="1761" spans="1:14" ht="15" customHeight="1" x14ac:dyDescent="0.25">
      <c r="A1761" s="26">
        <v>44156.614837962959</v>
      </c>
      <c r="B1761" s="23" t="s">
        <v>0</v>
      </c>
      <c r="C1761" s="23" t="s">
        <v>3175</v>
      </c>
      <c r="D1761" s="23" t="s">
        <v>333</v>
      </c>
      <c r="E1761" s="23" t="s">
        <v>1</v>
      </c>
      <c r="F1761" s="23" t="s">
        <v>7</v>
      </c>
      <c r="G1761" s="23" t="s">
        <v>975</v>
      </c>
      <c r="H1761" s="2" t="s">
        <v>7736</v>
      </c>
      <c r="I1761" s="23" t="s">
        <v>43</v>
      </c>
      <c r="J1761" s="23"/>
      <c r="K1761" s="23" t="s">
        <v>9712</v>
      </c>
      <c r="L1761" s="23"/>
      <c r="M1761" s="23">
        <f>YEAR(Tabla2[[#This Row],[Fecha de creación]])</f>
        <v>2020</v>
      </c>
      <c r="N1761" s="23">
        <f>MONTH(Tabla2[[#This Row],[Fecha de creación]])</f>
        <v>11</v>
      </c>
    </row>
    <row r="1762" spans="1:14" ht="15" customHeight="1" x14ac:dyDescent="0.25">
      <c r="A1762" s="26">
        <v>44156.616666666669</v>
      </c>
      <c r="B1762" s="23" t="s">
        <v>0</v>
      </c>
      <c r="C1762" s="23" t="s">
        <v>3176</v>
      </c>
      <c r="D1762" s="23" t="s">
        <v>308</v>
      </c>
      <c r="E1762" s="23" t="s">
        <v>1</v>
      </c>
      <c r="F1762" s="23" t="s">
        <v>7</v>
      </c>
      <c r="G1762" s="23" t="s">
        <v>975</v>
      </c>
      <c r="H1762" s="2" t="s">
        <v>7731</v>
      </c>
      <c r="I1762" s="23" t="s">
        <v>43</v>
      </c>
      <c r="J1762" s="23"/>
      <c r="K1762" s="23" t="s">
        <v>9712</v>
      </c>
      <c r="L1762" s="23"/>
      <c r="M1762" s="23">
        <f>YEAR(Tabla2[[#This Row],[Fecha de creación]])</f>
        <v>2020</v>
      </c>
      <c r="N1762" s="23">
        <f>MONTH(Tabla2[[#This Row],[Fecha de creación]])</f>
        <v>11</v>
      </c>
    </row>
    <row r="1763" spans="1:14" ht="15" customHeight="1" x14ac:dyDescent="0.25">
      <c r="A1763" s="26">
        <v>44156.619687500002</v>
      </c>
      <c r="B1763" s="23" t="s">
        <v>0</v>
      </c>
      <c r="C1763" s="23" t="s">
        <v>302</v>
      </c>
      <c r="D1763" s="23" t="s">
        <v>131</v>
      </c>
      <c r="E1763" s="23" t="s">
        <v>1</v>
      </c>
      <c r="F1763" s="23" t="s">
        <v>7</v>
      </c>
      <c r="G1763" s="23" t="s">
        <v>3</v>
      </c>
      <c r="H1763" s="2" t="s">
        <v>7731</v>
      </c>
      <c r="I1763" s="23" t="s">
        <v>43</v>
      </c>
      <c r="J1763" s="23"/>
      <c r="K1763" s="23" t="s">
        <v>9712</v>
      </c>
      <c r="L1763" s="23"/>
      <c r="M1763" s="23">
        <f>YEAR(Tabla2[[#This Row],[Fecha de creación]])</f>
        <v>2020</v>
      </c>
      <c r="N1763" s="23">
        <f>MONTH(Tabla2[[#This Row],[Fecha de creación]])</f>
        <v>11</v>
      </c>
    </row>
    <row r="1764" spans="1:14" ht="15" customHeight="1" x14ac:dyDescent="0.25">
      <c r="A1764" s="26">
        <v>44156.718981481485</v>
      </c>
      <c r="B1764" s="23" t="s">
        <v>100</v>
      </c>
      <c r="C1764" s="23" t="s">
        <v>3177</v>
      </c>
      <c r="D1764" s="23" t="s">
        <v>1024</v>
      </c>
      <c r="E1764" s="23" t="s">
        <v>1</v>
      </c>
      <c r="F1764" s="23" t="s">
        <v>7</v>
      </c>
      <c r="G1764" s="23" t="s">
        <v>975</v>
      </c>
      <c r="H1764" s="2" t="s">
        <v>7748</v>
      </c>
      <c r="I1764" s="23" t="s">
        <v>1653</v>
      </c>
      <c r="J1764" s="23"/>
      <c r="K1764" s="23" t="s">
        <v>9712</v>
      </c>
      <c r="L1764" s="23"/>
      <c r="M1764" s="23">
        <f>YEAR(Tabla2[[#This Row],[Fecha de creación]])</f>
        <v>2020</v>
      </c>
      <c r="N1764" s="23">
        <f>MONTH(Tabla2[[#This Row],[Fecha de creación]])</f>
        <v>11</v>
      </c>
    </row>
    <row r="1765" spans="1:14" ht="15" customHeight="1" x14ac:dyDescent="0.25">
      <c r="A1765" s="26">
        <v>44156.727199074077</v>
      </c>
      <c r="B1765" s="23" t="s">
        <v>0</v>
      </c>
      <c r="C1765" s="23" t="s">
        <v>3178</v>
      </c>
      <c r="D1765" s="23" t="s">
        <v>1024</v>
      </c>
      <c r="E1765" s="23" t="s">
        <v>1</v>
      </c>
      <c r="F1765" s="23" t="s">
        <v>7</v>
      </c>
      <c r="G1765" s="23" t="s">
        <v>975</v>
      </c>
      <c r="H1765" s="2" t="s">
        <v>7748</v>
      </c>
      <c r="I1765" s="23" t="s">
        <v>4</v>
      </c>
      <c r="J1765" s="23"/>
      <c r="K1765" s="23" t="s">
        <v>9712</v>
      </c>
      <c r="L1765" s="23"/>
      <c r="M1765" s="23">
        <f>YEAR(Tabla2[[#This Row],[Fecha de creación]])</f>
        <v>2020</v>
      </c>
      <c r="N1765" s="23">
        <f>MONTH(Tabla2[[#This Row],[Fecha de creación]])</f>
        <v>11</v>
      </c>
    </row>
    <row r="1766" spans="1:14" ht="15" customHeight="1" x14ac:dyDescent="0.25">
      <c r="A1766" s="26">
        <v>44156.731516203705</v>
      </c>
      <c r="B1766" s="23" t="s">
        <v>0</v>
      </c>
      <c r="C1766" s="23" t="s">
        <v>3179</v>
      </c>
      <c r="D1766" s="23" t="s">
        <v>6</v>
      </c>
      <c r="E1766" s="23" t="s">
        <v>1</v>
      </c>
      <c r="F1766" s="23" t="s">
        <v>7</v>
      </c>
      <c r="G1766" s="23" t="s">
        <v>975</v>
      </c>
      <c r="H1766" s="2" t="s">
        <v>7722</v>
      </c>
      <c r="I1766" s="23" t="s">
        <v>4</v>
      </c>
      <c r="J1766" s="23"/>
      <c r="K1766" s="23" t="s">
        <v>9712</v>
      </c>
      <c r="L1766" s="23"/>
      <c r="M1766" s="23">
        <f>YEAR(Tabla2[[#This Row],[Fecha de creación]])</f>
        <v>2020</v>
      </c>
      <c r="N1766" s="23">
        <f>MONTH(Tabla2[[#This Row],[Fecha de creación]])</f>
        <v>11</v>
      </c>
    </row>
    <row r="1767" spans="1:14" ht="15" customHeight="1" x14ac:dyDescent="0.25">
      <c r="A1767" s="26">
        <v>44156.750902777778</v>
      </c>
      <c r="B1767" s="23" t="s">
        <v>100</v>
      </c>
      <c r="C1767" s="23" t="s">
        <v>303</v>
      </c>
      <c r="D1767" s="23" t="s">
        <v>6</v>
      </c>
      <c r="E1767" s="23" t="s">
        <v>1</v>
      </c>
      <c r="F1767" s="23" t="s">
        <v>7</v>
      </c>
      <c r="G1767" s="23" t="s">
        <v>3</v>
      </c>
      <c r="H1767" s="2" t="s">
        <v>7722</v>
      </c>
      <c r="I1767" s="23" t="s">
        <v>1653</v>
      </c>
      <c r="J1767" s="23"/>
      <c r="K1767" s="23" t="s">
        <v>9712</v>
      </c>
      <c r="L1767" s="23"/>
      <c r="M1767" s="23">
        <f>YEAR(Tabla2[[#This Row],[Fecha de creación]])</f>
        <v>2020</v>
      </c>
      <c r="N1767" s="23">
        <f>MONTH(Tabla2[[#This Row],[Fecha de creación]])</f>
        <v>11</v>
      </c>
    </row>
    <row r="1768" spans="1:14" ht="15" customHeight="1" x14ac:dyDescent="0.25">
      <c r="A1768" s="26">
        <v>44157.500787037039</v>
      </c>
      <c r="B1768" s="23" t="s">
        <v>0</v>
      </c>
      <c r="C1768" s="23" t="s">
        <v>3180</v>
      </c>
      <c r="D1768" s="23" t="s">
        <v>3092</v>
      </c>
      <c r="E1768" s="23" t="s">
        <v>1</v>
      </c>
      <c r="F1768" s="23" t="s">
        <v>7</v>
      </c>
      <c r="G1768" s="23" t="s">
        <v>975</v>
      </c>
      <c r="H1768" s="2" t="s">
        <v>7736</v>
      </c>
      <c r="I1768" s="23" t="s">
        <v>8</v>
      </c>
      <c r="J1768" s="23"/>
      <c r="K1768" s="23" t="s">
        <v>9712</v>
      </c>
      <c r="L1768" s="23"/>
      <c r="M1768" s="23">
        <f>YEAR(Tabla2[[#This Row],[Fecha de creación]])</f>
        <v>2020</v>
      </c>
      <c r="N1768" s="23">
        <f>MONTH(Tabla2[[#This Row],[Fecha de creación]])</f>
        <v>11</v>
      </c>
    </row>
    <row r="1769" spans="1:14" ht="15" customHeight="1" x14ac:dyDescent="0.25">
      <c r="A1769" s="26">
        <v>44157.547997685186</v>
      </c>
      <c r="B1769" s="23" t="s">
        <v>0</v>
      </c>
      <c r="C1769" s="23" t="s">
        <v>3181</v>
      </c>
      <c r="D1769" s="23" t="s">
        <v>360</v>
      </c>
      <c r="E1769" s="23" t="s">
        <v>1</v>
      </c>
      <c r="F1769" s="23" t="s">
        <v>2</v>
      </c>
      <c r="G1769" s="23" t="s">
        <v>1551</v>
      </c>
      <c r="H1769" s="2" t="s">
        <v>7741</v>
      </c>
      <c r="I1769" s="23" t="s">
        <v>11</v>
      </c>
      <c r="J1769" s="23"/>
      <c r="K1769" s="23" t="s">
        <v>9712</v>
      </c>
      <c r="L1769" s="23"/>
      <c r="M1769" s="23">
        <f>YEAR(Tabla2[[#This Row],[Fecha de creación]])</f>
        <v>2020</v>
      </c>
      <c r="N1769" s="23">
        <f>MONTH(Tabla2[[#This Row],[Fecha de creación]])</f>
        <v>11</v>
      </c>
    </row>
    <row r="1770" spans="1:14" ht="15" customHeight="1" x14ac:dyDescent="0.25">
      <c r="A1770" s="26">
        <v>44157.608935185184</v>
      </c>
      <c r="B1770" s="23" t="s">
        <v>0</v>
      </c>
      <c r="C1770" s="23" t="s">
        <v>304</v>
      </c>
      <c r="D1770" s="23" t="s">
        <v>297</v>
      </c>
      <c r="E1770" s="23" t="s">
        <v>1</v>
      </c>
      <c r="F1770" s="23" t="s">
        <v>7</v>
      </c>
      <c r="G1770" s="23" t="s">
        <v>3</v>
      </c>
      <c r="H1770" s="2" t="s">
        <v>7721</v>
      </c>
      <c r="I1770" s="23" t="s">
        <v>11</v>
      </c>
      <c r="J1770" s="23"/>
      <c r="K1770" s="23" t="s">
        <v>9712</v>
      </c>
      <c r="L1770" s="23"/>
      <c r="M1770" s="23">
        <f>YEAR(Tabla2[[#This Row],[Fecha de creación]])</f>
        <v>2020</v>
      </c>
      <c r="N1770" s="23">
        <f>MONTH(Tabla2[[#This Row],[Fecha de creación]])</f>
        <v>11</v>
      </c>
    </row>
    <row r="1771" spans="1:14" ht="15" customHeight="1" x14ac:dyDescent="0.25">
      <c r="A1771" s="26">
        <v>44157.618356481478</v>
      </c>
      <c r="B1771" s="23" t="s">
        <v>0</v>
      </c>
      <c r="C1771" s="23" t="s">
        <v>305</v>
      </c>
      <c r="D1771" s="23" t="s">
        <v>306</v>
      </c>
      <c r="E1771" s="23" t="s">
        <v>1</v>
      </c>
      <c r="F1771" s="23" t="s">
        <v>7</v>
      </c>
      <c r="G1771" s="23" t="s">
        <v>3</v>
      </c>
      <c r="H1771" s="2" t="s">
        <v>7736</v>
      </c>
      <c r="I1771" s="23" t="s">
        <v>11</v>
      </c>
      <c r="J1771" s="23"/>
      <c r="K1771" s="23" t="s">
        <v>9712</v>
      </c>
      <c r="L1771" s="23"/>
      <c r="M1771" s="23">
        <f>YEAR(Tabla2[[#This Row],[Fecha de creación]])</f>
        <v>2020</v>
      </c>
      <c r="N1771" s="23">
        <f>MONTH(Tabla2[[#This Row],[Fecha de creación]])</f>
        <v>11</v>
      </c>
    </row>
    <row r="1772" spans="1:14" ht="15" customHeight="1" x14ac:dyDescent="0.25">
      <c r="A1772" s="26">
        <v>44157.633576388886</v>
      </c>
      <c r="B1772" s="23" t="s">
        <v>0</v>
      </c>
      <c r="C1772" s="23" t="s">
        <v>3182</v>
      </c>
      <c r="D1772" s="23" t="s">
        <v>3092</v>
      </c>
      <c r="E1772" s="23" t="s">
        <v>1</v>
      </c>
      <c r="F1772" s="23" t="s">
        <v>7</v>
      </c>
      <c r="G1772" s="23" t="s">
        <v>975</v>
      </c>
      <c r="H1772" s="2" t="s">
        <v>7736</v>
      </c>
      <c r="I1772" s="23" t="s">
        <v>11</v>
      </c>
      <c r="J1772" s="23"/>
      <c r="K1772" s="23" t="s">
        <v>9712</v>
      </c>
      <c r="L1772" s="23"/>
      <c r="M1772" s="23">
        <f>YEAR(Tabla2[[#This Row],[Fecha de creación]])</f>
        <v>2020</v>
      </c>
      <c r="N1772" s="23">
        <f>MONTH(Tabla2[[#This Row],[Fecha de creación]])</f>
        <v>11</v>
      </c>
    </row>
    <row r="1773" spans="1:14" ht="15" customHeight="1" x14ac:dyDescent="0.25">
      <c r="A1773" s="26">
        <v>44157.6559837963</v>
      </c>
      <c r="B1773" s="23" t="s">
        <v>0</v>
      </c>
      <c r="C1773" s="23" t="s">
        <v>3183</v>
      </c>
      <c r="D1773" s="23" t="s">
        <v>3092</v>
      </c>
      <c r="E1773" s="23" t="s">
        <v>1</v>
      </c>
      <c r="F1773" s="23" t="s">
        <v>7</v>
      </c>
      <c r="G1773" s="23" t="s">
        <v>975</v>
      </c>
      <c r="H1773" s="2" t="s">
        <v>7736</v>
      </c>
      <c r="I1773" s="23" t="s">
        <v>11</v>
      </c>
      <c r="J1773" s="23"/>
      <c r="K1773" s="23" t="s">
        <v>9712</v>
      </c>
      <c r="L1773" s="23"/>
      <c r="M1773" s="23">
        <f>YEAR(Tabla2[[#This Row],[Fecha de creación]])</f>
        <v>2020</v>
      </c>
      <c r="N1773" s="23">
        <f>MONTH(Tabla2[[#This Row],[Fecha de creación]])</f>
        <v>11</v>
      </c>
    </row>
    <row r="1774" spans="1:14" ht="15" customHeight="1" x14ac:dyDescent="0.25">
      <c r="A1774" s="26">
        <v>44158.381469907406</v>
      </c>
      <c r="B1774" s="23" t="s">
        <v>0</v>
      </c>
      <c r="C1774" s="23" t="s">
        <v>3184</v>
      </c>
      <c r="D1774" s="23" t="s">
        <v>49</v>
      </c>
      <c r="E1774" s="23" t="s">
        <v>1</v>
      </c>
      <c r="F1774" s="23" t="s">
        <v>7</v>
      </c>
      <c r="G1774" s="23" t="s">
        <v>975</v>
      </c>
      <c r="H1774" s="2" t="s">
        <v>7745</v>
      </c>
      <c r="I1774" s="23" t="s">
        <v>43</v>
      </c>
      <c r="J1774" s="23"/>
      <c r="K1774" s="23" t="s">
        <v>9712</v>
      </c>
      <c r="L1774" s="23"/>
      <c r="M1774" s="23">
        <f>YEAR(Tabla2[[#This Row],[Fecha de creación]])</f>
        <v>2020</v>
      </c>
      <c r="N1774" s="23">
        <f>MONTH(Tabla2[[#This Row],[Fecha de creación]])</f>
        <v>11</v>
      </c>
    </row>
    <row r="1775" spans="1:14" ht="15" customHeight="1" x14ac:dyDescent="0.25">
      <c r="A1775" s="26">
        <v>44158.398773148147</v>
      </c>
      <c r="B1775" s="23" t="s">
        <v>0</v>
      </c>
      <c r="C1775" s="23" t="s">
        <v>3185</v>
      </c>
      <c r="D1775" s="23" t="s">
        <v>49</v>
      </c>
      <c r="E1775" s="23" t="s">
        <v>1</v>
      </c>
      <c r="F1775" s="23" t="s">
        <v>7</v>
      </c>
      <c r="G1775" s="23" t="s">
        <v>975</v>
      </c>
      <c r="H1775" s="2" t="s">
        <v>7745</v>
      </c>
      <c r="I1775" s="23" t="s">
        <v>43</v>
      </c>
      <c r="J1775" s="23"/>
      <c r="K1775" s="23" t="s">
        <v>9712</v>
      </c>
      <c r="L1775" s="23"/>
      <c r="M1775" s="23">
        <f>YEAR(Tabla2[[#This Row],[Fecha de creación]])</f>
        <v>2020</v>
      </c>
      <c r="N1775" s="23">
        <f>MONTH(Tabla2[[#This Row],[Fecha de creación]])</f>
        <v>11</v>
      </c>
    </row>
    <row r="1776" spans="1:14" ht="15" customHeight="1" x14ac:dyDescent="0.25">
      <c r="A1776" s="26">
        <v>44158.410879629628</v>
      </c>
      <c r="B1776" s="23" t="s">
        <v>0</v>
      </c>
      <c r="C1776" s="23" t="s">
        <v>3186</v>
      </c>
      <c r="D1776" s="23" t="s">
        <v>3187</v>
      </c>
      <c r="E1776" s="23" t="s">
        <v>1</v>
      </c>
      <c r="F1776" s="23" t="s">
        <v>7</v>
      </c>
      <c r="G1776" s="23" t="s">
        <v>975</v>
      </c>
      <c r="H1776" s="2" t="s">
        <v>7731</v>
      </c>
      <c r="I1776" s="23" t="s">
        <v>43</v>
      </c>
      <c r="J1776" s="23"/>
      <c r="K1776" s="23" t="s">
        <v>9712</v>
      </c>
      <c r="L1776" s="23"/>
      <c r="M1776" s="23">
        <f>YEAR(Tabla2[[#This Row],[Fecha de creación]])</f>
        <v>2020</v>
      </c>
      <c r="N1776" s="23">
        <f>MONTH(Tabla2[[#This Row],[Fecha de creación]])</f>
        <v>11</v>
      </c>
    </row>
    <row r="1777" spans="1:14" ht="15" customHeight="1" x14ac:dyDescent="0.25">
      <c r="A1777" s="26">
        <v>44158.426215277781</v>
      </c>
      <c r="B1777" s="23" t="s">
        <v>0</v>
      </c>
      <c r="C1777" s="23" t="s">
        <v>3188</v>
      </c>
      <c r="D1777" s="23" t="s">
        <v>333</v>
      </c>
      <c r="E1777" s="23" t="s">
        <v>1</v>
      </c>
      <c r="F1777" s="23" t="s">
        <v>7</v>
      </c>
      <c r="G1777" s="23" t="s">
        <v>975</v>
      </c>
      <c r="H1777" s="2" t="s">
        <v>7736</v>
      </c>
      <c r="I1777" s="23" t="s">
        <v>43</v>
      </c>
      <c r="J1777" s="23"/>
      <c r="K1777" s="23" t="s">
        <v>9712</v>
      </c>
      <c r="L1777" s="23"/>
      <c r="M1777" s="23">
        <f>YEAR(Tabla2[[#This Row],[Fecha de creación]])</f>
        <v>2020</v>
      </c>
      <c r="N1777" s="23">
        <f>MONTH(Tabla2[[#This Row],[Fecha de creación]])</f>
        <v>11</v>
      </c>
    </row>
    <row r="1778" spans="1:14" ht="15" customHeight="1" x14ac:dyDescent="0.25">
      <c r="A1778" s="26">
        <v>44158.445254629631</v>
      </c>
      <c r="B1778" s="23" t="s">
        <v>56</v>
      </c>
      <c r="C1778" s="23" t="s">
        <v>3189</v>
      </c>
      <c r="D1778" s="23" t="s">
        <v>131</v>
      </c>
      <c r="E1778" s="23" t="s">
        <v>1</v>
      </c>
      <c r="F1778" s="23" t="s">
        <v>7</v>
      </c>
      <c r="G1778" s="23" t="s">
        <v>975</v>
      </c>
      <c r="H1778" s="2" t="s">
        <v>7728</v>
      </c>
      <c r="I1778" s="23" t="s">
        <v>1963</v>
      </c>
      <c r="J1778" s="23"/>
      <c r="K1778" s="23" t="s">
        <v>9712</v>
      </c>
      <c r="L1778" s="23"/>
      <c r="M1778" s="23">
        <f>YEAR(Tabla2[[#This Row],[Fecha de creación]])</f>
        <v>2020</v>
      </c>
      <c r="N1778" s="23">
        <f>MONTH(Tabla2[[#This Row],[Fecha de creación]])</f>
        <v>11</v>
      </c>
    </row>
    <row r="1779" spans="1:14" ht="15" customHeight="1" x14ac:dyDescent="0.25">
      <c r="A1779" s="26">
        <v>44158.463796296295</v>
      </c>
      <c r="B1779" s="23" t="s">
        <v>0</v>
      </c>
      <c r="C1779" s="23" t="s">
        <v>3190</v>
      </c>
      <c r="D1779" s="23" t="s">
        <v>3191</v>
      </c>
      <c r="E1779" s="23" t="s">
        <v>1</v>
      </c>
      <c r="F1779" s="23" t="s">
        <v>7</v>
      </c>
      <c r="G1779" s="23" t="s">
        <v>1551</v>
      </c>
      <c r="H1779" s="2" t="s">
        <v>7757</v>
      </c>
      <c r="I1779" s="23" t="s">
        <v>11</v>
      </c>
      <c r="J1779" s="23"/>
      <c r="K1779" s="23" t="s">
        <v>9712</v>
      </c>
      <c r="L1779" s="23"/>
      <c r="M1779" s="23">
        <f>YEAR(Tabla2[[#This Row],[Fecha de creación]])</f>
        <v>2020</v>
      </c>
      <c r="N1779" s="23">
        <f>MONTH(Tabla2[[#This Row],[Fecha de creación]])</f>
        <v>11</v>
      </c>
    </row>
    <row r="1780" spans="1:14" ht="15" customHeight="1" x14ac:dyDescent="0.25">
      <c r="A1780" s="26">
        <v>44158.470451388886</v>
      </c>
      <c r="B1780" s="23" t="s">
        <v>0</v>
      </c>
      <c r="C1780" s="23" t="s">
        <v>3192</v>
      </c>
      <c r="D1780" s="23" t="s">
        <v>3193</v>
      </c>
      <c r="E1780" s="23" t="s">
        <v>1</v>
      </c>
      <c r="F1780" s="23" t="s">
        <v>22</v>
      </c>
      <c r="G1780" s="23" t="s">
        <v>975</v>
      </c>
      <c r="H1780" s="2" t="s">
        <v>7745</v>
      </c>
      <c r="I1780" s="23" t="s">
        <v>4</v>
      </c>
      <c r="J1780" s="23"/>
      <c r="K1780" s="23" t="s">
        <v>9712</v>
      </c>
      <c r="L1780" s="23"/>
      <c r="M1780" s="23">
        <f>YEAR(Tabla2[[#This Row],[Fecha de creación]])</f>
        <v>2020</v>
      </c>
      <c r="N1780" s="23">
        <f>MONTH(Tabla2[[#This Row],[Fecha de creación]])</f>
        <v>11</v>
      </c>
    </row>
    <row r="1781" spans="1:14" ht="15" customHeight="1" x14ac:dyDescent="0.25">
      <c r="A1781" s="26">
        <v>44158.476087962961</v>
      </c>
      <c r="B1781" s="23" t="s">
        <v>0</v>
      </c>
      <c r="C1781" s="23" t="s">
        <v>307</v>
      </c>
      <c r="D1781" s="23" t="s">
        <v>308</v>
      </c>
      <c r="E1781" s="23" t="s">
        <v>1</v>
      </c>
      <c r="F1781" s="23" t="s">
        <v>7</v>
      </c>
      <c r="G1781" s="23" t="s">
        <v>3</v>
      </c>
      <c r="H1781" s="2" t="s">
        <v>7731</v>
      </c>
      <c r="I1781" s="23" t="s">
        <v>43</v>
      </c>
      <c r="J1781" s="23"/>
      <c r="K1781" s="23" t="s">
        <v>9712</v>
      </c>
      <c r="L1781" s="23"/>
      <c r="M1781" s="23">
        <f>YEAR(Tabla2[[#This Row],[Fecha de creación]])</f>
        <v>2020</v>
      </c>
      <c r="N1781" s="23">
        <f>MONTH(Tabla2[[#This Row],[Fecha de creación]])</f>
        <v>11</v>
      </c>
    </row>
    <row r="1782" spans="1:14" ht="15" customHeight="1" x14ac:dyDescent="0.25">
      <c r="A1782" s="26">
        <v>44158.478252314817</v>
      </c>
      <c r="B1782" s="23" t="s">
        <v>56</v>
      </c>
      <c r="C1782" s="23" t="s">
        <v>3194</v>
      </c>
      <c r="D1782" s="23" t="s">
        <v>49</v>
      </c>
      <c r="E1782" s="23" t="s">
        <v>1</v>
      </c>
      <c r="F1782" s="23" t="s">
        <v>7</v>
      </c>
      <c r="G1782" s="23" t="s">
        <v>975</v>
      </c>
      <c r="H1782" s="2" t="s">
        <v>7745</v>
      </c>
      <c r="I1782" s="23" t="s">
        <v>1963</v>
      </c>
      <c r="J1782" s="23"/>
      <c r="K1782" s="23" t="s">
        <v>9712</v>
      </c>
      <c r="L1782" s="23"/>
      <c r="M1782" s="23">
        <f>YEAR(Tabla2[[#This Row],[Fecha de creación]])</f>
        <v>2020</v>
      </c>
      <c r="N1782" s="23">
        <f>MONTH(Tabla2[[#This Row],[Fecha de creación]])</f>
        <v>11</v>
      </c>
    </row>
    <row r="1783" spans="1:14" ht="15" customHeight="1" x14ac:dyDescent="0.25">
      <c r="A1783" s="26">
        <v>44158.532094907408</v>
      </c>
      <c r="B1783" s="23" t="s">
        <v>19</v>
      </c>
      <c r="C1783" s="23" t="s">
        <v>3195</v>
      </c>
      <c r="D1783" s="23" t="s">
        <v>3196</v>
      </c>
      <c r="E1783" s="23" t="s">
        <v>1</v>
      </c>
      <c r="F1783" s="23" t="s">
        <v>7</v>
      </c>
      <c r="G1783" s="23" t="s">
        <v>975</v>
      </c>
      <c r="H1783" s="2" t="s">
        <v>7722</v>
      </c>
      <c r="I1783" s="23" t="s">
        <v>23</v>
      </c>
      <c r="J1783" s="23"/>
      <c r="K1783" s="23" t="s">
        <v>9712</v>
      </c>
      <c r="L1783" s="23"/>
      <c r="M1783" s="23">
        <f>YEAR(Tabla2[[#This Row],[Fecha de creación]])</f>
        <v>2020</v>
      </c>
      <c r="N1783" s="23">
        <f>MONTH(Tabla2[[#This Row],[Fecha de creación]])</f>
        <v>11</v>
      </c>
    </row>
    <row r="1784" spans="1:14" ht="15" customHeight="1" x14ac:dyDescent="0.25">
      <c r="A1784" s="26">
        <v>44158.567407407405</v>
      </c>
      <c r="B1784" s="23" t="s">
        <v>19</v>
      </c>
      <c r="C1784" s="23" t="s">
        <v>3197</v>
      </c>
      <c r="D1784" s="23" t="s">
        <v>3198</v>
      </c>
      <c r="E1784" s="23" t="s">
        <v>1</v>
      </c>
      <c r="F1784" s="23" t="s">
        <v>7</v>
      </c>
      <c r="G1784" s="23" t="s">
        <v>975</v>
      </c>
      <c r="H1784" s="2" t="s">
        <v>7734</v>
      </c>
      <c r="I1784" s="23" t="s">
        <v>23</v>
      </c>
      <c r="J1784" s="23"/>
      <c r="K1784" s="23" t="s">
        <v>9712</v>
      </c>
      <c r="L1784" s="23"/>
      <c r="M1784" s="23">
        <f>YEAR(Tabla2[[#This Row],[Fecha de creación]])</f>
        <v>2020</v>
      </c>
      <c r="N1784" s="23">
        <f>MONTH(Tabla2[[#This Row],[Fecha de creación]])</f>
        <v>11</v>
      </c>
    </row>
    <row r="1785" spans="1:14" ht="15" customHeight="1" x14ac:dyDescent="0.25">
      <c r="A1785" s="26">
        <v>44158.584386574075</v>
      </c>
      <c r="B1785" s="23" t="s">
        <v>0</v>
      </c>
      <c r="C1785" s="23" t="s">
        <v>3199</v>
      </c>
      <c r="D1785" s="23" t="s">
        <v>3200</v>
      </c>
      <c r="E1785" s="23" t="s">
        <v>1</v>
      </c>
      <c r="F1785" s="23" t="s">
        <v>2</v>
      </c>
      <c r="G1785" s="23" t="s">
        <v>1551</v>
      </c>
      <c r="H1785" s="2" t="s">
        <v>7732</v>
      </c>
      <c r="I1785" s="23" t="s">
        <v>11</v>
      </c>
      <c r="J1785" s="23"/>
      <c r="K1785" s="23" t="s">
        <v>9712</v>
      </c>
      <c r="L1785" s="23"/>
      <c r="M1785" s="23">
        <f>YEAR(Tabla2[[#This Row],[Fecha de creación]])</f>
        <v>2020</v>
      </c>
      <c r="N1785" s="23">
        <f>MONTH(Tabla2[[#This Row],[Fecha de creación]])</f>
        <v>11</v>
      </c>
    </row>
    <row r="1786" spans="1:14" ht="15" customHeight="1" x14ac:dyDescent="0.25">
      <c r="A1786" s="26">
        <v>44158.591770833336</v>
      </c>
      <c r="B1786" s="23" t="s">
        <v>100</v>
      </c>
      <c r="C1786" s="23" t="s">
        <v>309</v>
      </c>
      <c r="D1786" s="23" t="s">
        <v>310</v>
      </c>
      <c r="E1786" s="23" t="s">
        <v>1</v>
      </c>
      <c r="F1786" s="23" t="s">
        <v>7</v>
      </c>
      <c r="G1786" s="23" t="s">
        <v>3</v>
      </c>
      <c r="H1786" s="2" t="s">
        <v>7730</v>
      </c>
      <c r="I1786" s="23" t="s">
        <v>1653</v>
      </c>
      <c r="J1786" s="23"/>
      <c r="K1786" s="23" t="s">
        <v>9712</v>
      </c>
      <c r="L1786" s="23"/>
      <c r="M1786" s="23">
        <f>YEAR(Tabla2[[#This Row],[Fecha de creación]])</f>
        <v>2020</v>
      </c>
      <c r="N1786" s="23">
        <f>MONTH(Tabla2[[#This Row],[Fecha de creación]])</f>
        <v>11</v>
      </c>
    </row>
    <row r="1787" spans="1:14" ht="15" customHeight="1" x14ac:dyDescent="0.25">
      <c r="A1787" s="26">
        <v>44158.610752314817</v>
      </c>
      <c r="B1787" s="23" t="s">
        <v>100</v>
      </c>
      <c r="C1787" s="23" t="s">
        <v>311</v>
      </c>
      <c r="D1787" s="23" t="s">
        <v>312</v>
      </c>
      <c r="E1787" s="23" t="s">
        <v>1</v>
      </c>
      <c r="F1787" s="23" t="s">
        <v>7</v>
      </c>
      <c r="G1787" s="23" t="s">
        <v>3</v>
      </c>
      <c r="H1787" s="2" t="s">
        <v>7745</v>
      </c>
      <c r="I1787" s="23" t="s">
        <v>1653</v>
      </c>
      <c r="J1787" s="23"/>
      <c r="K1787" s="23" t="s">
        <v>9712</v>
      </c>
      <c r="L1787" s="23"/>
      <c r="M1787" s="23">
        <f>YEAR(Tabla2[[#This Row],[Fecha de creación]])</f>
        <v>2020</v>
      </c>
      <c r="N1787" s="23">
        <f>MONTH(Tabla2[[#This Row],[Fecha de creación]])</f>
        <v>11</v>
      </c>
    </row>
    <row r="1788" spans="1:14" ht="15" customHeight="1" x14ac:dyDescent="0.25">
      <c r="A1788" s="26">
        <v>44158.612939814811</v>
      </c>
      <c r="B1788" s="23" t="s">
        <v>0</v>
      </c>
      <c r="C1788" s="23" t="s">
        <v>3201</v>
      </c>
      <c r="D1788" s="23" t="s">
        <v>3063</v>
      </c>
      <c r="E1788" s="23" t="s">
        <v>1</v>
      </c>
      <c r="F1788" s="23" t="s">
        <v>22</v>
      </c>
      <c r="G1788" s="23" t="s">
        <v>975</v>
      </c>
      <c r="H1788" s="2" t="s">
        <v>7743</v>
      </c>
      <c r="I1788" s="23" t="s">
        <v>43</v>
      </c>
      <c r="J1788" s="23"/>
      <c r="K1788" s="23" t="s">
        <v>9712</v>
      </c>
      <c r="L1788" s="23"/>
      <c r="M1788" s="23">
        <f>YEAR(Tabla2[[#This Row],[Fecha de creación]])</f>
        <v>2020</v>
      </c>
      <c r="N1788" s="23">
        <f>MONTH(Tabla2[[#This Row],[Fecha de creación]])</f>
        <v>11</v>
      </c>
    </row>
    <row r="1789" spans="1:14" ht="15" customHeight="1" x14ac:dyDescent="0.25">
      <c r="A1789" s="26">
        <v>44158.615937499999</v>
      </c>
      <c r="B1789" s="23" t="s">
        <v>0</v>
      </c>
      <c r="C1789" s="23" t="s">
        <v>3202</v>
      </c>
      <c r="D1789" s="23" t="s">
        <v>2457</v>
      </c>
      <c r="E1789" s="23" t="s">
        <v>1</v>
      </c>
      <c r="F1789" s="23" t="s">
        <v>22</v>
      </c>
      <c r="G1789" s="23" t="s">
        <v>975</v>
      </c>
      <c r="H1789" s="2" t="s">
        <v>7744</v>
      </c>
      <c r="I1789" s="23" t="s">
        <v>4</v>
      </c>
      <c r="J1789" s="23"/>
      <c r="K1789" s="23" t="s">
        <v>9712</v>
      </c>
      <c r="L1789" s="23"/>
      <c r="M1789" s="23">
        <f>YEAR(Tabla2[[#This Row],[Fecha de creación]])</f>
        <v>2020</v>
      </c>
      <c r="N1789" s="23">
        <f>MONTH(Tabla2[[#This Row],[Fecha de creación]])</f>
        <v>11</v>
      </c>
    </row>
    <row r="1790" spans="1:14" ht="15" customHeight="1" x14ac:dyDescent="0.25">
      <c r="A1790" s="26">
        <v>44158.616539351853</v>
      </c>
      <c r="B1790" s="23" t="s">
        <v>0</v>
      </c>
      <c r="C1790" s="23" t="s">
        <v>3203</v>
      </c>
      <c r="D1790" s="23" t="s">
        <v>333</v>
      </c>
      <c r="E1790" s="23" t="s">
        <v>1</v>
      </c>
      <c r="F1790" s="23" t="s">
        <v>7</v>
      </c>
      <c r="G1790" s="23" t="s">
        <v>975</v>
      </c>
      <c r="H1790" s="2" t="s">
        <v>7736</v>
      </c>
      <c r="I1790" s="23" t="s">
        <v>43</v>
      </c>
      <c r="J1790" s="23"/>
      <c r="K1790" s="23" t="s">
        <v>9712</v>
      </c>
      <c r="L1790" s="23"/>
      <c r="M1790" s="23">
        <f>YEAR(Tabla2[[#This Row],[Fecha de creación]])</f>
        <v>2020</v>
      </c>
      <c r="N1790" s="23">
        <f>MONTH(Tabla2[[#This Row],[Fecha de creación]])</f>
        <v>11</v>
      </c>
    </row>
    <row r="1791" spans="1:14" ht="15" customHeight="1" x14ac:dyDescent="0.25">
      <c r="A1791" s="26">
        <v>44158.619432870371</v>
      </c>
      <c r="B1791" s="23" t="s">
        <v>0</v>
      </c>
      <c r="C1791" s="23" t="s">
        <v>3204</v>
      </c>
      <c r="D1791" s="23" t="s">
        <v>1005</v>
      </c>
      <c r="E1791" s="23" t="s">
        <v>1</v>
      </c>
      <c r="F1791" s="23" t="s">
        <v>22</v>
      </c>
      <c r="G1791" s="23" t="s">
        <v>975</v>
      </c>
      <c r="H1791" s="2" t="s">
        <v>7744</v>
      </c>
      <c r="I1791" s="23" t="s">
        <v>4</v>
      </c>
      <c r="J1791" s="23"/>
      <c r="K1791" s="23" t="s">
        <v>9712</v>
      </c>
      <c r="L1791" s="23"/>
      <c r="M1791" s="23">
        <f>YEAR(Tabla2[[#This Row],[Fecha de creación]])</f>
        <v>2020</v>
      </c>
      <c r="N1791" s="23">
        <f>MONTH(Tabla2[[#This Row],[Fecha de creación]])</f>
        <v>11</v>
      </c>
    </row>
    <row r="1792" spans="1:14" ht="15" customHeight="1" x14ac:dyDescent="0.25">
      <c r="A1792" s="26">
        <v>44158.624965277777</v>
      </c>
      <c r="B1792" s="23" t="s">
        <v>189</v>
      </c>
      <c r="C1792" s="23" t="s">
        <v>3205</v>
      </c>
      <c r="D1792" s="23" t="s">
        <v>131</v>
      </c>
      <c r="E1792" s="23" t="s">
        <v>1</v>
      </c>
      <c r="F1792" s="23" t="s">
        <v>7</v>
      </c>
      <c r="G1792" s="23" t="s">
        <v>975</v>
      </c>
      <c r="H1792" s="2" t="s">
        <v>7728</v>
      </c>
      <c r="I1792" s="23" t="s">
        <v>1945</v>
      </c>
      <c r="J1792" s="23"/>
      <c r="K1792" s="23" t="s">
        <v>9712</v>
      </c>
      <c r="L1792" s="23"/>
      <c r="M1792" s="23">
        <f>YEAR(Tabla2[[#This Row],[Fecha de creación]])</f>
        <v>2020</v>
      </c>
      <c r="N1792" s="23">
        <f>MONTH(Tabla2[[#This Row],[Fecha de creación]])</f>
        <v>11</v>
      </c>
    </row>
    <row r="1793" spans="1:14" ht="15" customHeight="1" x14ac:dyDescent="0.25">
      <c r="A1793" s="26">
        <v>44158.625243055554</v>
      </c>
      <c r="B1793" s="23" t="s">
        <v>0</v>
      </c>
      <c r="C1793" s="23" t="s">
        <v>3206</v>
      </c>
      <c r="D1793" s="23" t="s">
        <v>333</v>
      </c>
      <c r="E1793" s="23" t="s">
        <v>1</v>
      </c>
      <c r="F1793" s="23" t="s">
        <v>7</v>
      </c>
      <c r="G1793" s="23" t="s">
        <v>975</v>
      </c>
      <c r="H1793" s="2" t="s">
        <v>7736</v>
      </c>
      <c r="I1793" s="23" t="s">
        <v>43</v>
      </c>
      <c r="J1793" s="23"/>
      <c r="K1793" s="23" t="s">
        <v>9712</v>
      </c>
      <c r="L1793" s="23"/>
      <c r="M1793" s="23">
        <f>YEAR(Tabla2[[#This Row],[Fecha de creación]])</f>
        <v>2020</v>
      </c>
      <c r="N1793" s="23">
        <f>MONTH(Tabla2[[#This Row],[Fecha de creación]])</f>
        <v>11</v>
      </c>
    </row>
    <row r="1794" spans="1:14" ht="15" customHeight="1" x14ac:dyDescent="0.25">
      <c r="A1794" s="26">
        <v>44158.636828703704</v>
      </c>
      <c r="B1794" s="23" t="s">
        <v>56</v>
      </c>
      <c r="C1794" s="23" t="s">
        <v>3207</v>
      </c>
      <c r="D1794" s="23" t="s">
        <v>6</v>
      </c>
      <c r="E1794" s="23" t="s">
        <v>1</v>
      </c>
      <c r="F1794" s="23" t="s">
        <v>7</v>
      </c>
      <c r="G1794" s="23" t="s">
        <v>975</v>
      </c>
      <c r="H1794" s="2" t="s">
        <v>7722</v>
      </c>
      <c r="I1794" s="23" t="s">
        <v>1963</v>
      </c>
      <c r="J1794" s="23"/>
      <c r="K1794" s="23" t="s">
        <v>9712</v>
      </c>
      <c r="L1794" s="23"/>
      <c r="M1794" s="23">
        <f>YEAR(Tabla2[[#This Row],[Fecha de creación]])</f>
        <v>2020</v>
      </c>
      <c r="N1794" s="23">
        <f>MONTH(Tabla2[[#This Row],[Fecha de creación]])</f>
        <v>11</v>
      </c>
    </row>
    <row r="1795" spans="1:14" ht="15" customHeight="1" x14ac:dyDescent="0.25">
      <c r="A1795" s="26">
        <v>44158.693842592591</v>
      </c>
      <c r="B1795" s="23" t="s">
        <v>56</v>
      </c>
      <c r="C1795" s="23" t="s">
        <v>3208</v>
      </c>
      <c r="D1795" s="23" t="s">
        <v>6</v>
      </c>
      <c r="E1795" s="23" t="s">
        <v>1</v>
      </c>
      <c r="F1795" s="23" t="s">
        <v>7</v>
      </c>
      <c r="G1795" s="23" t="s">
        <v>975</v>
      </c>
      <c r="H1795" s="2" t="s">
        <v>7722</v>
      </c>
      <c r="I1795" s="23" t="s">
        <v>1963</v>
      </c>
      <c r="J1795" s="23"/>
      <c r="K1795" s="23" t="s">
        <v>9712</v>
      </c>
      <c r="L1795" s="23"/>
      <c r="M1795" s="23">
        <f>YEAR(Tabla2[[#This Row],[Fecha de creación]])</f>
        <v>2020</v>
      </c>
      <c r="N1795" s="23">
        <f>MONTH(Tabla2[[#This Row],[Fecha de creación]])</f>
        <v>11</v>
      </c>
    </row>
    <row r="1796" spans="1:14" ht="15" customHeight="1" x14ac:dyDescent="0.25">
      <c r="A1796" s="26">
        <v>44158.702430555553</v>
      </c>
      <c r="B1796" s="23" t="s">
        <v>100</v>
      </c>
      <c r="C1796" s="23" t="s">
        <v>3209</v>
      </c>
      <c r="D1796" s="23" t="s">
        <v>3210</v>
      </c>
      <c r="E1796" s="23" t="s">
        <v>1</v>
      </c>
      <c r="F1796" s="23" t="s">
        <v>7</v>
      </c>
      <c r="G1796" s="23" t="s">
        <v>975</v>
      </c>
      <c r="H1796" s="2" t="s">
        <v>7728</v>
      </c>
      <c r="I1796" s="23" t="s">
        <v>1653</v>
      </c>
      <c r="J1796" s="23"/>
      <c r="K1796" s="23" t="s">
        <v>9712</v>
      </c>
      <c r="L1796" s="23"/>
      <c r="M1796" s="23">
        <f>YEAR(Tabla2[[#This Row],[Fecha de creación]])</f>
        <v>2020</v>
      </c>
      <c r="N1796" s="23">
        <f>MONTH(Tabla2[[#This Row],[Fecha de creación]])</f>
        <v>11</v>
      </c>
    </row>
    <row r="1797" spans="1:14" ht="15" customHeight="1" x14ac:dyDescent="0.25">
      <c r="A1797" s="26">
        <v>44158.705694444441</v>
      </c>
      <c r="B1797" s="23" t="s">
        <v>19</v>
      </c>
      <c r="C1797" s="23" t="s">
        <v>313</v>
      </c>
      <c r="D1797" s="23" t="s">
        <v>314</v>
      </c>
      <c r="E1797" s="23" t="s">
        <v>1</v>
      </c>
      <c r="F1797" s="23" t="s">
        <v>7</v>
      </c>
      <c r="G1797" s="23" t="s">
        <v>3</v>
      </c>
      <c r="H1797" s="2" t="s">
        <v>7734</v>
      </c>
      <c r="I1797" s="23" t="s">
        <v>23</v>
      </c>
      <c r="J1797" s="23"/>
      <c r="K1797" s="23" t="s">
        <v>9712</v>
      </c>
      <c r="L1797" s="23"/>
      <c r="M1797" s="23">
        <f>YEAR(Tabla2[[#This Row],[Fecha de creación]])</f>
        <v>2020</v>
      </c>
      <c r="N1797" s="23">
        <f>MONTH(Tabla2[[#This Row],[Fecha de creación]])</f>
        <v>11</v>
      </c>
    </row>
    <row r="1798" spans="1:14" ht="15" customHeight="1" x14ac:dyDescent="0.25">
      <c r="A1798" s="26">
        <v>44158.707141203704</v>
      </c>
      <c r="B1798" s="23" t="s">
        <v>0</v>
      </c>
      <c r="C1798" s="23" t="s">
        <v>3211</v>
      </c>
      <c r="D1798" s="23" t="s">
        <v>1727</v>
      </c>
      <c r="E1798" s="23" t="s">
        <v>1</v>
      </c>
      <c r="F1798" s="23" t="s">
        <v>22</v>
      </c>
      <c r="G1798" s="23" t="s">
        <v>975</v>
      </c>
      <c r="H1798" s="2" t="s">
        <v>7745</v>
      </c>
      <c r="I1798" s="23" t="s">
        <v>4</v>
      </c>
      <c r="J1798" s="23"/>
      <c r="K1798" s="23" t="s">
        <v>9712</v>
      </c>
      <c r="L1798" s="23"/>
      <c r="M1798" s="23">
        <f>YEAR(Tabla2[[#This Row],[Fecha de creación]])</f>
        <v>2020</v>
      </c>
      <c r="N1798" s="23">
        <f>MONTH(Tabla2[[#This Row],[Fecha de creación]])</f>
        <v>11</v>
      </c>
    </row>
    <row r="1799" spans="1:14" ht="15" customHeight="1" x14ac:dyDescent="0.25">
      <c r="A1799" s="26">
        <v>44158.709247685183</v>
      </c>
      <c r="B1799" s="23" t="s">
        <v>19</v>
      </c>
      <c r="C1799" s="23" t="s">
        <v>3212</v>
      </c>
      <c r="D1799" s="23" t="s">
        <v>314</v>
      </c>
      <c r="E1799" s="23" t="s">
        <v>1</v>
      </c>
      <c r="F1799" s="23" t="s">
        <v>7</v>
      </c>
      <c r="G1799" s="23" t="s">
        <v>975</v>
      </c>
      <c r="H1799" s="2" t="s">
        <v>7734</v>
      </c>
      <c r="I1799" s="23" t="s">
        <v>23</v>
      </c>
      <c r="J1799" s="23"/>
      <c r="K1799" s="23" t="s">
        <v>9712</v>
      </c>
      <c r="L1799" s="23"/>
      <c r="M1799" s="23">
        <f>YEAR(Tabla2[[#This Row],[Fecha de creación]])</f>
        <v>2020</v>
      </c>
      <c r="N1799" s="23">
        <f>MONTH(Tabla2[[#This Row],[Fecha de creación]])</f>
        <v>11</v>
      </c>
    </row>
    <row r="1800" spans="1:14" ht="15" customHeight="1" x14ac:dyDescent="0.25">
      <c r="A1800" s="26">
        <v>44158.714328703703</v>
      </c>
      <c r="B1800" s="23" t="s">
        <v>0</v>
      </c>
      <c r="C1800" s="23" t="s">
        <v>3213</v>
      </c>
      <c r="D1800" s="23" t="s">
        <v>6</v>
      </c>
      <c r="E1800" s="23" t="s">
        <v>1</v>
      </c>
      <c r="F1800" s="23" t="s">
        <v>7</v>
      </c>
      <c r="G1800" s="23" t="s">
        <v>975</v>
      </c>
      <c r="H1800" s="2" t="s">
        <v>7722</v>
      </c>
      <c r="I1800" s="23" t="s">
        <v>4</v>
      </c>
      <c r="J1800" s="23"/>
      <c r="K1800" s="23" t="s">
        <v>9712</v>
      </c>
      <c r="L1800" s="23"/>
      <c r="M1800" s="23">
        <f>YEAR(Tabla2[[#This Row],[Fecha de creación]])</f>
        <v>2020</v>
      </c>
      <c r="N1800" s="23">
        <f>MONTH(Tabla2[[#This Row],[Fecha de creación]])</f>
        <v>11</v>
      </c>
    </row>
    <row r="1801" spans="1:14" ht="15" customHeight="1" x14ac:dyDescent="0.25">
      <c r="A1801" s="26">
        <v>44158.718993055554</v>
      </c>
      <c r="B1801" s="23" t="s">
        <v>0</v>
      </c>
      <c r="C1801" s="23" t="s">
        <v>3214</v>
      </c>
      <c r="D1801" s="23" t="s">
        <v>6</v>
      </c>
      <c r="E1801" s="23" t="s">
        <v>1</v>
      </c>
      <c r="F1801" s="23" t="s">
        <v>7</v>
      </c>
      <c r="G1801" s="23" t="s">
        <v>975</v>
      </c>
      <c r="H1801" s="2" t="s">
        <v>7722</v>
      </c>
      <c r="I1801" s="23" t="s">
        <v>4</v>
      </c>
      <c r="J1801" s="23"/>
      <c r="K1801" s="23" t="s">
        <v>9712</v>
      </c>
      <c r="L1801" s="23"/>
      <c r="M1801" s="23">
        <f>YEAR(Tabla2[[#This Row],[Fecha de creación]])</f>
        <v>2020</v>
      </c>
      <c r="N1801" s="23">
        <f>MONTH(Tabla2[[#This Row],[Fecha de creación]])</f>
        <v>11</v>
      </c>
    </row>
    <row r="1802" spans="1:14" ht="15" customHeight="1" x14ac:dyDescent="0.25">
      <c r="A1802" s="26">
        <v>44158.72519675926</v>
      </c>
      <c r="B1802" s="23" t="s">
        <v>0</v>
      </c>
      <c r="C1802" s="23" t="s">
        <v>3215</v>
      </c>
      <c r="D1802" s="23" t="s">
        <v>6</v>
      </c>
      <c r="E1802" s="23" t="s">
        <v>1</v>
      </c>
      <c r="F1802" s="23" t="s">
        <v>7</v>
      </c>
      <c r="G1802" s="23" t="s">
        <v>975</v>
      </c>
      <c r="H1802" s="2" t="s">
        <v>7722</v>
      </c>
      <c r="I1802" s="23" t="s">
        <v>4</v>
      </c>
      <c r="J1802" s="23"/>
      <c r="K1802" s="23" t="s">
        <v>9712</v>
      </c>
      <c r="L1802" s="23"/>
      <c r="M1802" s="23">
        <f>YEAR(Tabla2[[#This Row],[Fecha de creación]])</f>
        <v>2020</v>
      </c>
      <c r="N1802" s="23">
        <f>MONTH(Tabla2[[#This Row],[Fecha de creación]])</f>
        <v>11</v>
      </c>
    </row>
    <row r="1803" spans="1:14" ht="15" customHeight="1" x14ac:dyDescent="0.25">
      <c r="A1803" s="26">
        <v>44158.727326388886</v>
      </c>
      <c r="B1803" s="23" t="s">
        <v>0</v>
      </c>
      <c r="C1803" s="23" t="s">
        <v>3216</v>
      </c>
      <c r="D1803" s="23" t="s">
        <v>2390</v>
      </c>
      <c r="E1803" s="23" t="s">
        <v>1</v>
      </c>
      <c r="F1803" s="23" t="s">
        <v>22</v>
      </c>
      <c r="G1803" s="23" t="s">
        <v>975</v>
      </c>
      <c r="H1803" s="2" t="s">
        <v>7745</v>
      </c>
      <c r="I1803" s="23" t="s">
        <v>4</v>
      </c>
      <c r="J1803" s="23"/>
      <c r="K1803" s="23" t="s">
        <v>9712</v>
      </c>
      <c r="L1803" s="23"/>
      <c r="M1803" s="23">
        <f>YEAR(Tabla2[[#This Row],[Fecha de creación]])</f>
        <v>2020</v>
      </c>
      <c r="N1803" s="23">
        <f>MONTH(Tabla2[[#This Row],[Fecha de creación]])</f>
        <v>11</v>
      </c>
    </row>
    <row r="1804" spans="1:14" ht="15" customHeight="1" x14ac:dyDescent="0.25">
      <c r="A1804" s="26">
        <v>44158.736273148148</v>
      </c>
      <c r="B1804" s="23" t="s">
        <v>0</v>
      </c>
      <c r="C1804" s="23" t="s">
        <v>3217</v>
      </c>
      <c r="D1804" s="23" t="s">
        <v>333</v>
      </c>
      <c r="E1804" s="23" t="s">
        <v>1</v>
      </c>
      <c r="F1804" s="23" t="s">
        <v>7</v>
      </c>
      <c r="G1804" s="23" t="s">
        <v>975</v>
      </c>
      <c r="H1804" s="2" t="s">
        <v>7736</v>
      </c>
      <c r="I1804" s="23" t="s">
        <v>43</v>
      </c>
      <c r="J1804" s="23"/>
      <c r="K1804" s="23" t="s">
        <v>9712</v>
      </c>
      <c r="L1804" s="23"/>
      <c r="M1804" s="23">
        <f>YEAR(Tabla2[[#This Row],[Fecha de creación]])</f>
        <v>2020</v>
      </c>
      <c r="N1804" s="23">
        <f>MONTH(Tabla2[[#This Row],[Fecha de creación]])</f>
        <v>11</v>
      </c>
    </row>
    <row r="1805" spans="1:14" ht="15" customHeight="1" x14ac:dyDescent="0.25">
      <c r="A1805" s="26">
        <v>44158.738553240742</v>
      </c>
      <c r="B1805" s="23" t="s">
        <v>0</v>
      </c>
      <c r="C1805" s="23" t="s">
        <v>3218</v>
      </c>
      <c r="D1805" s="23" t="s">
        <v>81</v>
      </c>
      <c r="E1805" s="23" t="s">
        <v>1</v>
      </c>
      <c r="F1805" s="23" t="s">
        <v>7</v>
      </c>
      <c r="G1805" s="23" t="s">
        <v>975</v>
      </c>
      <c r="H1805" s="2" t="s">
        <v>7730</v>
      </c>
      <c r="I1805" s="23" t="s">
        <v>43</v>
      </c>
      <c r="J1805" s="23"/>
      <c r="K1805" s="23" t="s">
        <v>9712</v>
      </c>
      <c r="L1805" s="23"/>
      <c r="M1805" s="23">
        <f>YEAR(Tabla2[[#This Row],[Fecha de creación]])</f>
        <v>2020</v>
      </c>
      <c r="N1805" s="23">
        <f>MONTH(Tabla2[[#This Row],[Fecha de creación]])</f>
        <v>11</v>
      </c>
    </row>
    <row r="1806" spans="1:14" ht="15" customHeight="1" x14ac:dyDescent="0.25">
      <c r="A1806" s="26">
        <v>44158.740381944444</v>
      </c>
      <c r="B1806" s="23" t="s">
        <v>0</v>
      </c>
      <c r="C1806" s="23" t="s">
        <v>3219</v>
      </c>
      <c r="D1806" s="23" t="s">
        <v>3220</v>
      </c>
      <c r="E1806" s="23" t="s">
        <v>1</v>
      </c>
      <c r="F1806" s="23" t="s">
        <v>22</v>
      </c>
      <c r="G1806" s="23" t="s">
        <v>975</v>
      </c>
      <c r="H1806" s="2" t="s">
        <v>7743</v>
      </c>
      <c r="I1806" s="23" t="s">
        <v>43</v>
      </c>
      <c r="J1806" s="23"/>
      <c r="K1806" s="23" t="s">
        <v>9712</v>
      </c>
      <c r="L1806" s="23"/>
      <c r="M1806" s="23">
        <f>YEAR(Tabla2[[#This Row],[Fecha de creación]])</f>
        <v>2020</v>
      </c>
      <c r="N1806" s="23">
        <f>MONTH(Tabla2[[#This Row],[Fecha de creación]])</f>
        <v>11</v>
      </c>
    </row>
    <row r="1807" spans="1:14" ht="15" customHeight="1" x14ac:dyDescent="0.25">
      <c r="A1807" s="26">
        <v>44158.742604166669</v>
      </c>
      <c r="B1807" s="23" t="s">
        <v>0</v>
      </c>
      <c r="C1807" s="23" t="s">
        <v>3221</v>
      </c>
      <c r="D1807" s="23" t="s">
        <v>992</v>
      </c>
      <c r="E1807" s="23" t="s">
        <v>1</v>
      </c>
      <c r="F1807" s="23" t="s">
        <v>7</v>
      </c>
      <c r="G1807" s="23" t="s">
        <v>1551</v>
      </c>
      <c r="H1807" s="2" t="s">
        <v>7725</v>
      </c>
      <c r="I1807" s="23" t="s">
        <v>11</v>
      </c>
      <c r="J1807" s="23"/>
      <c r="K1807" s="23" t="s">
        <v>9712</v>
      </c>
      <c r="L1807" s="23"/>
      <c r="M1807" s="23">
        <f>YEAR(Tabla2[[#This Row],[Fecha de creación]])</f>
        <v>2020</v>
      </c>
      <c r="N1807" s="23">
        <f>MONTH(Tabla2[[#This Row],[Fecha de creación]])</f>
        <v>11</v>
      </c>
    </row>
    <row r="1808" spans="1:14" ht="15" customHeight="1" x14ac:dyDescent="0.25">
      <c r="A1808" s="26">
        <v>44158.744351851848</v>
      </c>
      <c r="B1808" s="23" t="s">
        <v>0</v>
      </c>
      <c r="C1808" s="23" t="s">
        <v>315</v>
      </c>
      <c r="D1808" s="23" t="s">
        <v>215</v>
      </c>
      <c r="E1808" s="23" t="s">
        <v>1</v>
      </c>
      <c r="F1808" s="23" t="s">
        <v>7</v>
      </c>
      <c r="G1808" s="23" t="s">
        <v>3</v>
      </c>
      <c r="H1808" s="2" t="s">
        <v>7751</v>
      </c>
      <c r="I1808" s="23" t="s">
        <v>43</v>
      </c>
      <c r="J1808" s="23"/>
      <c r="K1808" s="23" t="s">
        <v>9712</v>
      </c>
      <c r="L1808" s="23"/>
      <c r="M1808" s="23">
        <f>YEAR(Tabla2[[#This Row],[Fecha de creación]])</f>
        <v>2020</v>
      </c>
      <c r="N1808" s="23">
        <f>MONTH(Tabla2[[#This Row],[Fecha de creación]])</f>
        <v>11</v>
      </c>
    </row>
    <row r="1809" spans="1:14" ht="15" customHeight="1" x14ac:dyDescent="0.25">
      <c r="A1809" s="26">
        <v>44158.745520833334</v>
      </c>
      <c r="B1809" s="23" t="s">
        <v>0</v>
      </c>
      <c r="C1809" s="23" t="s">
        <v>3222</v>
      </c>
      <c r="D1809" s="23" t="s">
        <v>3223</v>
      </c>
      <c r="E1809" s="23" t="s">
        <v>1</v>
      </c>
      <c r="F1809" s="23" t="s">
        <v>7</v>
      </c>
      <c r="G1809" s="23" t="s">
        <v>1551</v>
      </c>
      <c r="H1809" s="2" t="s">
        <v>7734</v>
      </c>
      <c r="I1809" s="23" t="s">
        <v>28</v>
      </c>
      <c r="J1809" s="23"/>
      <c r="K1809" s="23" t="s">
        <v>9712</v>
      </c>
      <c r="L1809" s="23"/>
      <c r="M1809" s="23">
        <f>YEAR(Tabla2[[#This Row],[Fecha de creación]])</f>
        <v>2020</v>
      </c>
      <c r="N1809" s="23">
        <f>MONTH(Tabla2[[#This Row],[Fecha de creación]])</f>
        <v>11</v>
      </c>
    </row>
    <row r="1810" spans="1:14" ht="15" customHeight="1" x14ac:dyDescent="0.25">
      <c r="A1810" s="26">
        <v>44159.396064814813</v>
      </c>
      <c r="B1810" s="23" t="s">
        <v>0</v>
      </c>
      <c r="C1810" s="23" t="s">
        <v>3224</v>
      </c>
      <c r="D1810" s="23" t="s">
        <v>49</v>
      </c>
      <c r="E1810" s="23" t="s">
        <v>1</v>
      </c>
      <c r="F1810" s="23" t="s">
        <v>7</v>
      </c>
      <c r="G1810" s="23" t="s">
        <v>975</v>
      </c>
      <c r="H1810" s="2" t="s">
        <v>7745</v>
      </c>
      <c r="I1810" s="23" t="s">
        <v>43</v>
      </c>
      <c r="J1810" s="23"/>
      <c r="K1810" s="23" t="s">
        <v>9712</v>
      </c>
      <c r="L1810" s="23"/>
      <c r="M1810" s="23">
        <f>YEAR(Tabla2[[#This Row],[Fecha de creación]])</f>
        <v>2020</v>
      </c>
      <c r="N1810" s="23">
        <f>MONTH(Tabla2[[#This Row],[Fecha de creación]])</f>
        <v>11</v>
      </c>
    </row>
    <row r="1811" spans="1:14" ht="15" customHeight="1" x14ac:dyDescent="0.25">
      <c r="A1811" s="26">
        <v>44159.426805555559</v>
      </c>
      <c r="B1811" s="23" t="s">
        <v>0</v>
      </c>
      <c r="C1811" s="23" t="s">
        <v>316</v>
      </c>
      <c r="D1811" s="23" t="s">
        <v>317</v>
      </c>
      <c r="E1811" s="23" t="s">
        <v>1</v>
      </c>
      <c r="F1811" s="23" t="s">
        <v>2</v>
      </c>
      <c r="G1811" s="23" t="s">
        <v>3</v>
      </c>
      <c r="H1811" s="2" t="s">
        <v>7724</v>
      </c>
      <c r="I1811" s="23" t="s">
        <v>79</v>
      </c>
      <c r="J1811" s="23"/>
      <c r="K1811" s="23" t="s">
        <v>9536</v>
      </c>
      <c r="L1811" s="23"/>
      <c r="M1811" s="23">
        <f>YEAR(Tabla2[[#This Row],[Fecha de creación]])</f>
        <v>2020</v>
      </c>
      <c r="N1811" s="23">
        <f>MONTH(Tabla2[[#This Row],[Fecha de creación]])</f>
        <v>11</v>
      </c>
    </row>
    <row r="1812" spans="1:14" ht="15" customHeight="1" x14ac:dyDescent="0.25">
      <c r="A1812" s="26">
        <v>44159.452905092592</v>
      </c>
      <c r="B1812" s="23" t="s">
        <v>0</v>
      </c>
      <c r="C1812" s="23" t="s">
        <v>3225</v>
      </c>
      <c r="D1812" s="23" t="s">
        <v>2224</v>
      </c>
      <c r="E1812" s="23" t="s">
        <v>1</v>
      </c>
      <c r="F1812" s="23" t="s">
        <v>7</v>
      </c>
      <c r="G1812" s="23" t="s">
        <v>1551</v>
      </c>
      <c r="H1812" s="2" t="s">
        <v>7757</v>
      </c>
      <c r="I1812" s="23" t="s">
        <v>11</v>
      </c>
      <c r="J1812" s="23"/>
      <c r="K1812" s="23" t="s">
        <v>9712</v>
      </c>
      <c r="L1812" s="23"/>
      <c r="M1812" s="23">
        <f>YEAR(Tabla2[[#This Row],[Fecha de creación]])</f>
        <v>2020</v>
      </c>
      <c r="N1812" s="23">
        <f>MONTH(Tabla2[[#This Row],[Fecha de creación]])</f>
        <v>11</v>
      </c>
    </row>
    <row r="1813" spans="1:14" ht="15" customHeight="1" x14ac:dyDescent="0.25">
      <c r="A1813" s="26">
        <v>44159.461365740739</v>
      </c>
      <c r="B1813" s="23" t="s">
        <v>19</v>
      </c>
      <c r="C1813" s="23" t="s">
        <v>3226</v>
      </c>
      <c r="D1813" s="23" t="s">
        <v>3227</v>
      </c>
      <c r="E1813" s="23" t="s">
        <v>1</v>
      </c>
      <c r="F1813" s="23" t="s">
        <v>7</v>
      </c>
      <c r="G1813" s="23" t="s">
        <v>975</v>
      </c>
      <c r="H1813" s="2" t="s">
        <v>7745</v>
      </c>
      <c r="I1813" s="23" t="s">
        <v>23</v>
      </c>
      <c r="J1813" s="23"/>
      <c r="K1813" s="23" t="s">
        <v>9712</v>
      </c>
      <c r="L1813" s="23"/>
      <c r="M1813" s="23">
        <f>YEAR(Tabla2[[#This Row],[Fecha de creación]])</f>
        <v>2020</v>
      </c>
      <c r="N1813" s="23">
        <f>MONTH(Tabla2[[#This Row],[Fecha de creación]])</f>
        <v>11</v>
      </c>
    </row>
    <row r="1814" spans="1:14" ht="15" customHeight="1" x14ac:dyDescent="0.25">
      <c r="A1814" s="26">
        <v>44159.467499999999</v>
      </c>
      <c r="B1814" s="23" t="s">
        <v>0</v>
      </c>
      <c r="C1814" s="23" t="s">
        <v>3228</v>
      </c>
      <c r="D1814" s="23" t="s">
        <v>1026</v>
      </c>
      <c r="E1814" s="23" t="s">
        <v>1</v>
      </c>
      <c r="F1814" s="23" t="s">
        <v>22</v>
      </c>
      <c r="G1814" s="23" t="s">
        <v>975</v>
      </c>
      <c r="H1814" s="2" t="s">
        <v>7745</v>
      </c>
      <c r="I1814" s="23" t="s">
        <v>4</v>
      </c>
      <c r="J1814" s="23"/>
      <c r="K1814" s="23" t="s">
        <v>9712</v>
      </c>
      <c r="L1814" s="23"/>
      <c r="M1814" s="23">
        <f>YEAR(Tabla2[[#This Row],[Fecha de creación]])</f>
        <v>2020</v>
      </c>
      <c r="N1814" s="23">
        <f>MONTH(Tabla2[[#This Row],[Fecha de creación]])</f>
        <v>11</v>
      </c>
    </row>
    <row r="1815" spans="1:14" ht="15" customHeight="1" x14ac:dyDescent="0.25">
      <c r="A1815" s="26">
        <v>44159.473020833335</v>
      </c>
      <c r="B1815" s="23" t="s">
        <v>19</v>
      </c>
      <c r="C1815" s="23" t="s">
        <v>3229</v>
      </c>
      <c r="D1815" s="23" t="s">
        <v>3230</v>
      </c>
      <c r="E1815" s="23" t="s">
        <v>1</v>
      </c>
      <c r="F1815" s="23" t="s">
        <v>7</v>
      </c>
      <c r="G1815" s="23" t="s">
        <v>975</v>
      </c>
      <c r="H1815" s="2" t="s">
        <v>7730</v>
      </c>
      <c r="I1815" s="23" t="s">
        <v>23</v>
      </c>
      <c r="J1815" s="23"/>
      <c r="K1815" s="23" t="s">
        <v>9712</v>
      </c>
      <c r="L1815" s="23"/>
      <c r="M1815" s="23">
        <f>YEAR(Tabla2[[#This Row],[Fecha de creación]])</f>
        <v>2020</v>
      </c>
      <c r="N1815" s="23">
        <f>MONTH(Tabla2[[#This Row],[Fecha de creación]])</f>
        <v>11</v>
      </c>
    </row>
    <row r="1816" spans="1:14" ht="15" customHeight="1" x14ac:dyDescent="0.25">
      <c r="A1816" s="26">
        <v>44159.477002314816</v>
      </c>
      <c r="B1816" s="23" t="s">
        <v>0</v>
      </c>
      <c r="C1816" s="23" t="s">
        <v>3231</v>
      </c>
      <c r="D1816" s="23" t="s">
        <v>3232</v>
      </c>
      <c r="E1816" s="23" t="s">
        <v>1</v>
      </c>
      <c r="F1816" s="23" t="s">
        <v>7</v>
      </c>
      <c r="G1816" s="23" t="s">
        <v>975</v>
      </c>
      <c r="H1816" s="2" t="s">
        <v>7748</v>
      </c>
      <c r="I1816" s="23" t="s">
        <v>43</v>
      </c>
      <c r="J1816" s="23"/>
      <c r="K1816" s="23" t="s">
        <v>9712</v>
      </c>
      <c r="L1816" s="23"/>
      <c r="M1816" s="23">
        <f>YEAR(Tabla2[[#This Row],[Fecha de creación]])</f>
        <v>2020</v>
      </c>
      <c r="N1816" s="23">
        <f>MONTH(Tabla2[[#This Row],[Fecha de creación]])</f>
        <v>11</v>
      </c>
    </row>
    <row r="1817" spans="1:14" ht="15" customHeight="1" x14ac:dyDescent="0.25">
      <c r="A1817" s="26">
        <v>44159.498796296299</v>
      </c>
      <c r="B1817" s="23" t="s">
        <v>0</v>
      </c>
      <c r="C1817" s="23" t="s">
        <v>3233</v>
      </c>
      <c r="D1817" s="23" t="s">
        <v>1026</v>
      </c>
      <c r="E1817" s="23" t="s">
        <v>1</v>
      </c>
      <c r="F1817" s="23" t="s">
        <v>22</v>
      </c>
      <c r="G1817" s="23" t="s">
        <v>975</v>
      </c>
      <c r="H1817" s="2" t="s">
        <v>7745</v>
      </c>
      <c r="I1817" s="23" t="s">
        <v>4</v>
      </c>
      <c r="J1817" s="23"/>
      <c r="K1817" s="23" t="s">
        <v>9712</v>
      </c>
      <c r="L1817" s="23"/>
      <c r="M1817" s="23">
        <f>YEAR(Tabla2[[#This Row],[Fecha de creación]])</f>
        <v>2020</v>
      </c>
      <c r="N1817" s="23">
        <f>MONTH(Tabla2[[#This Row],[Fecha de creación]])</f>
        <v>11</v>
      </c>
    </row>
    <row r="1818" spans="1:14" ht="15" customHeight="1" x14ac:dyDescent="0.25">
      <c r="A1818" s="26">
        <v>44159.619143518517</v>
      </c>
      <c r="B1818" s="23" t="s">
        <v>0</v>
      </c>
      <c r="C1818" s="23" t="s">
        <v>3234</v>
      </c>
      <c r="D1818" s="23" t="s">
        <v>49</v>
      </c>
      <c r="E1818" s="23" t="s">
        <v>1</v>
      </c>
      <c r="F1818" s="23" t="s">
        <v>7</v>
      </c>
      <c r="G1818" s="23" t="s">
        <v>975</v>
      </c>
      <c r="H1818" s="2" t="s">
        <v>7745</v>
      </c>
      <c r="I1818" s="23" t="s">
        <v>4</v>
      </c>
      <c r="J1818" s="23"/>
      <c r="K1818" s="23" t="s">
        <v>9712</v>
      </c>
      <c r="L1818" s="23"/>
      <c r="M1818" s="23">
        <f>YEAR(Tabla2[[#This Row],[Fecha de creación]])</f>
        <v>2020</v>
      </c>
      <c r="N1818" s="23">
        <f>MONTH(Tabla2[[#This Row],[Fecha de creación]])</f>
        <v>11</v>
      </c>
    </row>
    <row r="1819" spans="1:14" ht="15" customHeight="1" x14ac:dyDescent="0.25">
      <c r="A1819" s="26">
        <v>44159.622060185182</v>
      </c>
      <c r="B1819" s="23" t="s">
        <v>0</v>
      </c>
      <c r="C1819" s="23" t="s">
        <v>3235</v>
      </c>
      <c r="D1819" s="23" t="s">
        <v>3075</v>
      </c>
      <c r="E1819" s="23" t="s">
        <v>1</v>
      </c>
      <c r="F1819" s="23" t="s">
        <v>7</v>
      </c>
      <c r="G1819" s="23" t="s">
        <v>975</v>
      </c>
      <c r="H1819" s="2" t="s">
        <v>7745</v>
      </c>
      <c r="I1819" s="23" t="s">
        <v>4</v>
      </c>
      <c r="J1819" s="23"/>
      <c r="K1819" s="23" t="s">
        <v>9712</v>
      </c>
      <c r="L1819" s="23"/>
      <c r="M1819" s="23">
        <f>YEAR(Tabla2[[#This Row],[Fecha de creación]])</f>
        <v>2020</v>
      </c>
      <c r="N1819" s="23">
        <f>MONTH(Tabla2[[#This Row],[Fecha de creación]])</f>
        <v>11</v>
      </c>
    </row>
    <row r="1820" spans="1:14" ht="15" customHeight="1" x14ac:dyDescent="0.25">
      <c r="A1820" s="26">
        <v>44160.472326388888</v>
      </c>
      <c r="B1820" s="23" t="s">
        <v>19</v>
      </c>
      <c r="C1820" s="23" t="s">
        <v>3236</v>
      </c>
      <c r="D1820" s="23" t="s">
        <v>3237</v>
      </c>
      <c r="E1820" s="23" t="s">
        <v>1</v>
      </c>
      <c r="F1820" s="23" t="s">
        <v>7</v>
      </c>
      <c r="G1820" s="23" t="s">
        <v>975</v>
      </c>
      <c r="H1820" s="2" t="s">
        <v>7734</v>
      </c>
      <c r="I1820" s="23" t="s">
        <v>23</v>
      </c>
      <c r="J1820" s="23"/>
      <c r="K1820" s="23" t="s">
        <v>9712</v>
      </c>
      <c r="L1820" s="23"/>
      <c r="M1820" s="23">
        <f>YEAR(Tabla2[[#This Row],[Fecha de creación]])</f>
        <v>2020</v>
      </c>
      <c r="N1820" s="23">
        <f>MONTH(Tabla2[[#This Row],[Fecha de creación]])</f>
        <v>11</v>
      </c>
    </row>
    <row r="1821" spans="1:14" ht="15" customHeight="1" x14ac:dyDescent="0.25">
      <c r="A1821" s="26">
        <v>44160.488055555557</v>
      </c>
      <c r="B1821" s="23" t="s">
        <v>0</v>
      </c>
      <c r="C1821" s="23" t="s">
        <v>3238</v>
      </c>
      <c r="D1821" s="23" t="s">
        <v>1800</v>
      </c>
      <c r="E1821" s="23" t="s">
        <v>1</v>
      </c>
      <c r="F1821" s="23" t="s">
        <v>7</v>
      </c>
      <c r="G1821" s="23" t="s">
        <v>975</v>
      </c>
      <c r="H1821" s="2" t="s">
        <v>7745</v>
      </c>
      <c r="I1821" s="23" t="s">
        <v>4</v>
      </c>
      <c r="J1821" s="23"/>
      <c r="K1821" s="23" t="s">
        <v>9712</v>
      </c>
      <c r="L1821" s="23"/>
      <c r="M1821" s="23">
        <f>YEAR(Tabla2[[#This Row],[Fecha de creación]])</f>
        <v>2020</v>
      </c>
      <c r="N1821" s="23">
        <f>MONTH(Tabla2[[#This Row],[Fecha de creación]])</f>
        <v>11</v>
      </c>
    </row>
    <row r="1822" spans="1:14" ht="15" customHeight="1" x14ac:dyDescent="0.25">
      <c r="A1822" s="26">
        <v>44160.492280092592</v>
      </c>
      <c r="B1822" s="23" t="s">
        <v>56</v>
      </c>
      <c r="C1822" s="23" t="s">
        <v>3239</v>
      </c>
      <c r="D1822" s="23" t="s">
        <v>131</v>
      </c>
      <c r="E1822" s="23" t="s">
        <v>1</v>
      </c>
      <c r="F1822" s="23" t="s">
        <v>7</v>
      </c>
      <c r="G1822" s="23" t="s">
        <v>975</v>
      </c>
      <c r="H1822" s="2" t="s">
        <v>7728</v>
      </c>
      <c r="I1822" s="23" t="s">
        <v>1963</v>
      </c>
      <c r="J1822" s="23"/>
      <c r="K1822" s="23" t="s">
        <v>9712</v>
      </c>
      <c r="L1822" s="23"/>
      <c r="M1822" s="23">
        <f>YEAR(Tabla2[[#This Row],[Fecha de creación]])</f>
        <v>2020</v>
      </c>
      <c r="N1822" s="23">
        <f>MONTH(Tabla2[[#This Row],[Fecha de creación]])</f>
        <v>11</v>
      </c>
    </row>
    <row r="1823" spans="1:14" ht="15" customHeight="1" x14ac:dyDescent="0.25">
      <c r="A1823" s="26">
        <v>44160.493113425924</v>
      </c>
      <c r="B1823" s="23" t="s">
        <v>0</v>
      </c>
      <c r="C1823" s="23" t="s">
        <v>3240</v>
      </c>
      <c r="D1823" s="23" t="s">
        <v>1800</v>
      </c>
      <c r="E1823" s="23" t="s">
        <v>1</v>
      </c>
      <c r="F1823" s="23" t="s">
        <v>7</v>
      </c>
      <c r="G1823" s="23" t="s">
        <v>975</v>
      </c>
      <c r="H1823" s="2" t="s">
        <v>7745</v>
      </c>
      <c r="I1823" s="23" t="s">
        <v>4</v>
      </c>
      <c r="J1823" s="23"/>
      <c r="K1823" s="23" t="s">
        <v>9712</v>
      </c>
      <c r="L1823" s="23"/>
      <c r="M1823" s="23">
        <f>YEAR(Tabla2[[#This Row],[Fecha de creación]])</f>
        <v>2020</v>
      </c>
      <c r="N1823" s="23">
        <f>MONTH(Tabla2[[#This Row],[Fecha de creación]])</f>
        <v>11</v>
      </c>
    </row>
    <row r="1824" spans="1:14" ht="15" customHeight="1" x14ac:dyDescent="0.25">
      <c r="A1824" s="26">
        <v>44160.503298611111</v>
      </c>
      <c r="B1824" s="23" t="s">
        <v>0</v>
      </c>
      <c r="C1824" s="23" t="s">
        <v>3241</v>
      </c>
      <c r="D1824" s="23" t="s">
        <v>1800</v>
      </c>
      <c r="E1824" s="23" t="s">
        <v>1</v>
      </c>
      <c r="F1824" s="23" t="s">
        <v>7</v>
      </c>
      <c r="G1824" s="23" t="s">
        <v>975</v>
      </c>
      <c r="H1824" s="2" t="s">
        <v>7745</v>
      </c>
      <c r="I1824" s="23" t="s">
        <v>4</v>
      </c>
      <c r="J1824" s="23"/>
      <c r="K1824" s="23" t="s">
        <v>9712</v>
      </c>
      <c r="L1824" s="23"/>
      <c r="M1824" s="23">
        <f>YEAR(Tabla2[[#This Row],[Fecha de creación]])</f>
        <v>2020</v>
      </c>
      <c r="N1824" s="23">
        <f>MONTH(Tabla2[[#This Row],[Fecha de creación]])</f>
        <v>11</v>
      </c>
    </row>
    <row r="1825" spans="1:14" ht="15" customHeight="1" x14ac:dyDescent="0.25">
      <c r="A1825" s="26">
        <v>44160.660115740742</v>
      </c>
      <c r="B1825" s="23" t="s">
        <v>0</v>
      </c>
      <c r="C1825" s="23" t="s">
        <v>318</v>
      </c>
      <c r="D1825" s="23" t="s">
        <v>51</v>
      </c>
      <c r="E1825" s="23" t="s">
        <v>1</v>
      </c>
      <c r="F1825" s="23" t="s">
        <v>7</v>
      </c>
      <c r="G1825" s="23" t="s">
        <v>3</v>
      </c>
      <c r="H1825" s="2" t="s">
        <v>7737</v>
      </c>
      <c r="I1825" s="23" t="s">
        <v>11</v>
      </c>
      <c r="J1825" s="23"/>
      <c r="K1825" s="23" t="s">
        <v>9712</v>
      </c>
      <c r="L1825" s="23"/>
      <c r="M1825" s="23">
        <f>YEAR(Tabla2[[#This Row],[Fecha de creación]])</f>
        <v>2020</v>
      </c>
      <c r="N1825" s="23">
        <f>MONTH(Tabla2[[#This Row],[Fecha de creación]])</f>
        <v>11</v>
      </c>
    </row>
    <row r="1826" spans="1:14" ht="15" customHeight="1" x14ac:dyDescent="0.25">
      <c r="A1826" s="26">
        <v>44160.690034722225</v>
      </c>
      <c r="B1826" s="23" t="s">
        <v>0</v>
      </c>
      <c r="C1826" s="23" t="s">
        <v>3242</v>
      </c>
      <c r="D1826" s="23" t="s">
        <v>156</v>
      </c>
      <c r="E1826" s="23" t="s">
        <v>1</v>
      </c>
      <c r="F1826" s="23" t="s">
        <v>7</v>
      </c>
      <c r="G1826" s="23" t="s">
        <v>1551</v>
      </c>
      <c r="H1826" s="2" t="s">
        <v>7757</v>
      </c>
      <c r="I1826" s="23" t="s">
        <v>11</v>
      </c>
      <c r="J1826" s="23"/>
      <c r="K1826" s="23" t="s">
        <v>9712</v>
      </c>
      <c r="L1826" s="23"/>
      <c r="M1826" s="23">
        <f>YEAR(Tabla2[[#This Row],[Fecha de creación]])</f>
        <v>2020</v>
      </c>
      <c r="N1826" s="23">
        <f>MONTH(Tabla2[[#This Row],[Fecha de creación]])</f>
        <v>11</v>
      </c>
    </row>
    <row r="1827" spans="1:14" ht="15" customHeight="1" x14ac:dyDescent="0.25">
      <c r="A1827" s="26">
        <v>44160.715208333335</v>
      </c>
      <c r="B1827" s="23" t="s">
        <v>189</v>
      </c>
      <c r="C1827" s="23" t="s">
        <v>3243</v>
      </c>
      <c r="D1827" s="23" t="s">
        <v>21</v>
      </c>
      <c r="E1827" s="23" t="s">
        <v>1</v>
      </c>
      <c r="F1827" s="23" t="s">
        <v>7</v>
      </c>
      <c r="G1827" s="23" t="s">
        <v>975</v>
      </c>
      <c r="H1827" s="2" t="s">
        <v>7744</v>
      </c>
      <c r="I1827" s="23" t="s">
        <v>1945</v>
      </c>
      <c r="J1827" s="23"/>
      <c r="K1827" s="23" t="s">
        <v>9712</v>
      </c>
      <c r="L1827" s="23"/>
      <c r="M1827" s="23">
        <f>YEAR(Tabla2[[#This Row],[Fecha de creación]])</f>
        <v>2020</v>
      </c>
      <c r="N1827" s="23">
        <f>MONTH(Tabla2[[#This Row],[Fecha de creación]])</f>
        <v>11</v>
      </c>
    </row>
    <row r="1828" spans="1:14" ht="15" customHeight="1" x14ac:dyDescent="0.25">
      <c r="A1828" s="26">
        <v>44161.393692129626</v>
      </c>
      <c r="B1828" s="23" t="s">
        <v>0</v>
      </c>
      <c r="C1828" s="23" t="s">
        <v>3244</v>
      </c>
      <c r="D1828" s="23" t="s">
        <v>333</v>
      </c>
      <c r="E1828" s="23" t="s">
        <v>1</v>
      </c>
      <c r="F1828" s="23" t="s">
        <v>7</v>
      </c>
      <c r="G1828" s="23" t="s">
        <v>975</v>
      </c>
      <c r="H1828" s="2" t="s">
        <v>7736</v>
      </c>
      <c r="I1828" s="23" t="s">
        <v>43</v>
      </c>
      <c r="J1828" s="23"/>
      <c r="K1828" s="23" t="s">
        <v>9712</v>
      </c>
      <c r="L1828" s="23"/>
      <c r="M1828" s="23">
        <f>YEAR(Tabla2[[#This Row],[Fecha de creación]])</f>
        <v>2020</v>
      </c>
      <c r="N1828" s="23">
        <f>MONTH(Tabla2[[#This Row],[Fecha de creación]])</f>
        <v>11</v>
      </c>
    </row>
    <row r="1829" spans="1:14" ht="15" customHeight="1" x14ac:dyDescent="0.25">
      <c r="A1829" s="26">
        <v>44161.436643518522</v>
      </c>
      <c r="B1829" s="23" t="s">
        <v>0</v>
      </c>
      <c r="C1829" s="23" t="s">
        <v>3245</v>
      </c>
      <c r="D1829" s="23" t="s">
        <v>49</v>
      </c>
      <c r="E1829" s="23" t="s">
        <v>1</v>
      </c>
      <c r="F1829" s="23" t="s">
        <v>7</v>
      </c>
      <c r="G1829" s="23" t="s">
        <v>975</v>
      </c>
      <c r="H1829" s="2" t="s">
        <v>7745</v>
      </c>
      <c r="I1829" s="23" t="s">
        <v>43</v>
      </c>
      <c r="J1829" s="23"/>
      <c r="K1829" s="23" t="s">
        <v>9712</v>
      </c>
      <c r="L1829" s="23"/>
      <c r="M1829" s="23">
        <f>YEAR(Tabla2[[#This Row],[Fecha de creación]])</f>
        <v>2020</v>
      </c>
      <c r="N1829" s="23">
        <f>MONTH(Tabla2[[#This Row],[Fecha de creación]])</f>
        <v>11</v>
      </c>
    </row>
    <row r="1830" spans="1:14" ht="15" customHeight="1" x14ac:dyDescent="0.25">
      <c r="A1830" s="26">
        <v>44161.442858796298</v>
      </c>
      <c r="B1830" s="23" t="s">
        <v>0</v>
      </c>
      <c r="C1830" s="23" t="s">
        <v>3246</v>
      </c>
      <c r="D1830" s="23" t="s">
        <v>49</v>
      </c>
      <c r="E1830" s="23" t="s">
        <v>1</v>
      </c>
      <c r="F1830" s="23" t="s">
        <v>7</v>
      </c>
      <c r="G1830" s="23" t="s">
        <v>975</v>
      </c>
      <c r="H1830" s="2" t="s">
        <v>7745</v>
      </c>
      <c r="I1830" s="23" t="s">
        <v>43</v>
      </c>
      <c r="J1830" s="23"/>
      <c r="K1830" s="23" t="s">
        <v>9712</v>
      </c>
      <c r="L1830" s="23"/>
      <c r="M1830" s="23">
        <f>YEAR(Tabla2[[#This Row],[Fecha de creación]])</f>
        <v>2020</v>
      </c>
      <c r="N1830" s="23">
        <f>MONTH(Tabla2[[#This Row],[Fecha de creación]])</f>
        <v>11</v>
      </c>
    </row>
    <row r="1831" spans="1:14" ht="15" customHeight="1" x14ac:dyDescent="0.25">
      <c r="A1831" s="26">
        <v>44161.448796296296</v>
      </c>
      <c r="B1831" s="23" t="s">
        <v>0</v>
      </c>
      <c r="C1831" s="23" t="s">
        <v>3247</v>
      </c>
      <c r="D1831" s="23" t="s">
        <v>6</v>
      </c>
      <c r="E1831" s="23" t="s">
        <v>1</v>
      </c>
      <c r="F1831" s="23" t="s">
        <v>7</v>
      </c>
      <c r="G1831" s="23" t="s">
        <v>975</v>
      </c>
      <c r="H1831" s="2" t="s">
        <v>7722</v>
      </c>
      <c r="I1831" s="23" t="s">
        <v>43</v>
      </c>
      <c r="J1831" s="23"/>
      <c r="K1831" s="23" t="s">
        <v>9712</v>
      </c>
      <c r="L1831" s="23"/>
      <c r="M1831" s="23">
        <f>YEAR(Tabla2[[#This Row],[Fecha de creación]])</f>
        <v>2020</v>
      </c>
      <c r="N1831" s="23">
        <f>MONTH(Tabla2[[#This Row],[Fecha de creación]])</f>
        <v>11</v>
      </c>
    </row>
    <row r="1832" spans="1:14" ht="15" customHeight="1" x14ac:dyDescent="0.25">
      <c r="A1832" s="26">
        <v>44161.449293981481</v>
      </c>
      <c r="B1832" s="23" t="s">
        <v>0</v>
      </c>
      <c r="C1832" s="23" t="s">
        <v>3248</v>
      </c>
      <c r="D1832" s="23" t="s">
        <v>21</v>
      </c>
      <c r="E1832" s="23" t="s">
        <v>1</v>
      </c>
      <c r="F1832" s="23" t="s">
        <v>22</v>
      </c>
      <c r="G1832" s="23" t="s">
        <v>975</v>
      </c>
      <c r="H1832" s="2" t="s">
        <v>7744</v>
      </c>
      <c r="I1832" s="23" t="s">
        <v>4</v>
      </c>
      <c r="J1832" s="23"/>
      <c r="K1832" s="23" t="s">
        <v>9712</v>
      </c>
      <c r="L1832" s="23"/>
      <c r="M1832" s="23">
        <f>YEAR(Tabla2[[#This Row],[Fecha de creación]])</f>
        <v>2020</v>
      </c>
      <c r="N1832" s="23">
        <f>MONTH(Tabla2[[#This Row],[Fecha de creación]])</f>
        <v>11</v>
      </c>
    </row>
    <row r="1833" spans="1:14" ht="15" customHeight="1" x14ac:dyDescent="0.25">
      <c r="A1833" s="26">
        <v>44161.465011574073</v>
      </c>
      <c r="B1833" s="23" t="s">
        <v>0</v>
      </c>
      <c r="C1833" s="23" t="s">
        <v>3249</v>
      </c>
      <c r="D1833" s="23" t="s">
        <v>112</v>
      </c>
      <c r="E1833" s="23" t="s">
        <v>1</v>
      </c>
      <c r="F1833" s="23" t="s">
        <v>7</v>
      </c>
      <c r="G1833" s="23" t="s">
        <v>975</v>
      </c>
      <c r="H1833" s="2" t="s">
        <v>7730</v>
      </c>
      <c r="I1833" s="23" t="s">
        <v>43</v>
      </c>
      <c r="J1833" s="23"/>
      <c r="K1833" s="23" t="s">
        <v>9712</v>
      </c>
      <c r="L1833" s="23"/>
      <c r="M1833" s="23">
        <f>YEAR(Tabla2[[#This Row],[Fecha de creación]])</f>
        <v>2020</v>
      </c>
      <c r="N1833" s="23">
        <f>MONTH(Tabla2[[#This Row],[Fecha de creación]])</f>
        <v>11</v>
      </c>
    </row>
    <row r="1834" spans="1:14" ht="15" customHeight="1" x14ac:dyDescent="0.25">
      <c r="A1834" s="26">
        <v>44161.469502314816</v>
      </c>
      <c r="B1834" s="23" t="s">
        <v>100</v>
      </c>
      <c r="C1834" s="23" t="s">
        <v>3250</v>
      </c>
      <c r="D1834" s="23" t="s">
        <v>1024</v>
      </c>
      <c r="E1834" s="23" t="s">
        <v>1</v>
      </c>
      <c r="F1834" s="23" t="s">
        <v>22</v>
      </c>
      <c r="G1834" s="23" t="s">
        <v>975</v>
      </c>
      <c r="H1834" s="2" t="s">
        <v>7748</v>
      </c>
      <c r="I1834" s="23" t="s">
        <v>1653</v>
      </c>
      <c r="J1834" s="23"/>
      <c r="K1834" s="23" t="s">
        <v>9712</v>
      </c>
      <c r="L1834" s="23"/>
      <c r="M1834" s="23">
        <f>YEAR(Tabla2[[#This Row],[Fecha de creación]])</f>
        <v>2020</v>
      </c>
      <c r="N1834" s="23">
        <f>MONTH(Tabla2[[#This Row],[Fecha de creación]])</f>
        <v>11</v>
      </c>
    </row>
    <row r="1835" spans="1:14" ht="15" customHeight="1" x14ac:dyDescent="0.25">
      <c r="A1835" s="26">
        <v>44161.469872685186</v>
      </c>
      <c r="B1835" s="23" t="s">
        <v>0</v>
      </c>
      <c r="C1835" s="23" t="s">
        <v>319</v>
      </c>
      <c r="D1835" s="23" t="s">
        <v>266</v>
      </c>
      <c r="E1835" s="23" t="s">
        <v>1</v>
      </c>
      <c r="F1835" s="23" t="s">
        <v>7</v>
      </c>
      <c r="G1835" s="23" t="s">
        <v>3</v>
      </c>
      <c r="H1835" s="2" t="s">
        <v>7724</v>
      </c>
      <c r="I1835" s="23" t="s">
        <v>43</v>
      </c>
      <c r="J1835" s="23"/>
      <c r="K1835" s="23" t="s">
        <v>9712</v>
      </c>
      <c r="L1835" s="23"/>
      <c r="M1835" s="23">
        <f>YEAR(Tabla2[[#This Row],[Fecha de creación]])</f>
        <v>2020</v>
      </c>
      <c r="N1835" s="23">
        <f>MONTH(Tabla2[[#This Row],[Fecha de creación]])</f>
        <v>11</v>
      </c>
    </row>
    <row r="1836" spans="1:14" ht="15" customHeight="1" x14ac:dyDescent="0.25">
      <c r="A1836" s="26">
        <v>44161.473912037036</v>
      </c>
      <c r="B1836" s="23" t="s">
        <v>0</v>
      </c>
      <c r="C1836" s="23" t="s">
        <v>3251</v>
      </c>
      <c r="D1836" s="23" t="s">
        <v>6</v>
      </c>
      <c r="E1836" s="23" t="s">
        <v>1</v>
      </c>
      <c r="F1836" s="23" t="s">
        <v>7</v>
      </c>
      <c r="G1836" s="23" t="s">
        <v>975</v>
      </c>
      <c r="H1836" s="2" t="s">
        <v>7722</v>
      </c>
      <c r="I1836" s="23" t="s">
        <v>43</v>
      </c>
      <c r="J1836" s="23"/>
      <c r="K1836" s="23" t="s">
        <v>9712</v>
      </c>
      <c r="L1836" s="23"/>
      <c r="M1836" s="23">
        <f>YEAR(Tabla2[[#This Row],[Fecha de creación]])</f>
        <v>2020</v>
      </c>
      <c r="N1836" s="23">
        <f>MONTH(Tabla2[[#This Row],[Fecha de creación]])</f>
        <v>11</v>
      </c>
    </row>
    <row r="1837" spans="1:14" ht="15" customHeight="1" x14ac:dyDescent="0.25">
      <c r="A1837" s="26">
        <v>44161.476180555554</v>
      </c>
      <c r="B1837" s="23" t="s">
        <v>56</v>
      </c>
      <c r="C1837" s="23" t="s">
        <v>3252</v>
      </c>
      <c r="D1837" s="23" t="s">
        <v>3253</v>
      </c>
      <c r="E1837" s="23" t="s">
        <v>1</v>
      </c>
      <c r="F1837" s="23" t="s">
        <v>22</v>
      </c>
      <c r="G1837" s="23" t="s">
        <v>975</v>
      </c>
      <c r="H1837" s="2" t="s">
        <v>7731</v>
      </c>
      <c r="I1837" s="23" t="s">
        <v>1963</v>
      </c>
      <c r="J1837" s="23"/>
      <c r="K1837" s="23" t="s">
        <v>9712</v>
      </c>
      <c r="L1837" s="23"/>
      <c r="M1837" s="23">
        <f>YEAR(Tabla2[[#This Row],[Fecha de creación]])</f>
        <v>2020</v>
      </c>
      <c r="N1837" s="23">
        <f>MONTH(Tabla2[[#This Row],[Fecha de creación]])</f>
        <v>11</v>
      </c>
    </row>
    <row r="1838" spans="1:14" ht="15" customHeight="1" x14ac:dyDescent="0.25">
      <c r="A1838" s="26">
        <v>44161.493472222224</v>
      </c>
      <c r="B1838" s="23" t="s">
        <v>0</v>
      </c>
      <c r="C1838" s="23" t="s">
        <v>3254</v>
      </c>
      <c r="D1838" s="23" t="s">
        <v>81</v>
      </c>
      <c r="E1838" s="23" t="s">
        <v>1</v>
      </c>
      <c r="F1838" s="23" t="s">
        <v>7</v>
      </c>
      <c r="G1838" s="23" t="s">
        <v>975</v>
      </c>
      <c r="H1838" s="2" t="s">
        <v>7730</v>
      </c>
      <c r="I1838" s="23" t="s">
        <v>43</v>
      </c>
      <c r="J1838" s="23"/>
      <c r="K1838" s="23" t="s">
        <v>9712</v>
      </c>
      <c r="L1838" s="23"/>
      <c r="M1838" s="23">
        <f>YEAR(Tabla2[[#This Row],[Fecha de creación]])</f>
        <v>2020</v>
      </c>
      <c r="N1838" s="23">
        <f>MONTH(Tabla2[[#This Row],[Fecha de creación]])</f>
        <v>11</v>
      </c>
    </row>
    <row r="1839" spans="1:14" ht="15" customHeight="1" x14ac:dyDescent="0.25">
      <c r="A1839" s="26">
        <v>44161.499710648146</v>
      </c>
      <c r="B1839" s="23" t="s">
        <v>0</v>
      </c>
      <c r="C1839" s="23" t="s">
        <v>3255</v>
      </c>
      <c r="D1839" s="23" t="s">
        <v>1060</v>
      </c>
      <c r="E1839" s="23" t="s">
        <v>1</v>
      </c>
      <c r="F1839" s="23" t="s">
        <v>22</v>
      </c>
      <c r="G1839" s="23" t="s">
        <v>975</v>
      </c>
      <c r="H1839" s="2" t="s">
        <v>7728</v>
      </c>
      <c r="I1839" s="23" t="s">
        <v>4</v>
      </c>
      <c r="J1839" s="23"/>
      <c r="K1839" s="23" t="s">
        <v>9712</v>
      </c>
      <c r="L1839" s="23"/>
      <c r="M1839" s="23">
        <f>YEAR(Tabla2[[#This Row],[Fecha de creación]])</f>
        <v>2020</v>
      </c>
      <c r="N1839" s="23">
        <f>MONTH(Tabla2[[#This Row],[Fecha de creación]])</f>
        <v>11</v>
      </c>
    </row>
    <row r="1840" spans="1:14" ht="15" customHeight="1" x14ac:dyDescent="0.25">
      <c r="A1840" s="26">
        <v>44161.501666666663</v>
      </c>
      <c r="B1840" s="23" t="s">
        <v>0</v>
      </c>
      <c r="C1840" s="23" t="s">
        <v>3256</v>
      </c>
      <c r="D1840" s="23" t="s">
        <v>3257</v>
      </c>
      <c r="E1840" s="23" t="s">
        <v>1</v>
      </c>
      <c r="F1840" s="23" t="s">
        <v>7</v>
      </c>
      <c r="G1840" s="23" t="s">
        <v>1551</v>
      </c>
      <c r="H1840" s="2" t="s">
        <v>7755</v>
      </c>
      <c r="I1840" s="23" t="s">
        <v>976</v>
      </c>
      <c r="J1840" s="23"/>
      <c r="K1840" s="23" t="s">
        <v>9712</v>
      </c>
      <c r="L1840" s="23"/>
      <c r="M1840" s="23">
        <f>YEAR(Tabla2[[#This Row],[Fecha de creación]])</f>
        <v>2020</v>
      </c>
      <c r="N1840" s="23">
        <f>MONTH(Tabla2[[#This Row],[Fecha de creación]])</f>
        <v>11</v>
      </c>
    </row>
    <row r="1841" spans="1:14" ht="15" customHeight="1" x14ac:dyDescent="0.25">
      <c r="A1841" s="26">
        <v>44161.509039351855</v>
      </c>
      <c r="B1841" s="23" t="s">
        <v>0</v>
      </c>
      <c r="C1841" s="23" t="s">
        <v>3258</v>
      </c>
      <c r="D1841" s="23" t="s">
        <v>3259</v>
      </c>
      <c r="E1841" s="23" t="s">
        <v>1</v>
      </c>
      <c r="F1841" s="23" t="s">
        <v>7</v>
      </c>
      <c r="G1841" s="23" t="s">
        <v>1551</v>
      </c>
      <c r="H1841" s="2" t="s">
        <v>7755</v>
      </c>
      <c r="I1841" s="23" t="s">
        <v>976</v>
      </c>
      <c r="J1841" s="23"/>
      <c r="K1841" s="23" t="s">
        <v>9712</v>
      </c>
      <c r="L1841" s="23"/>
      <c r="M1841" s="23">
        <f>YEAR(Tabla2[[#This Row],[Fecha de creación]])</f>
        <v>2020</v>
      </c>
      <c r="N1841" s="23">
        <f>MONTH(Tabla2[[#This Row],[Fecha de creación]])</f>
        <v>11</v>
      </c>
    </row>
    <row r="1842" spans="1:14" ht="15" customHeight="1" x14ac:dyDescent="0.25">
      <c r="A1842" s="26">
        <v>44161.512025462966</v>
      </c>
      <c r="B1842" s="23" t="s">
        <v>0</v>
      </c>
      <c r="C1842" s="23" t="s">
        <v>3260</v>
      </c>
      <c r="D1842" s="23" t="s">
        <v>333</v>
      </c>
      <c r="E1842" s="23" t="s">
        <v>1</v>
      </c>
      <c r="F1842" s="23" t="s">
        <v>7</v>
      </c>
      <c r="G1842" s="23" t="s">
        <v>975</v>
      </c>
      <c r="H1842" s="2" t="s">
        <v>7736</v>
      </c>
      <c r="I1842" s="23" t="s">
        <v>43</v>
      </c>
      <c r="J1842" s="23"/>
      <c r="K1842" s="23" t="s">
        <v>9712</v>
      </c>
      <c r="L1842" s="23"/>
      <c r="M1842" s="23">
        <f>YEAR(Tabla2[[#This Row],[Fecha de creación]])</f>
        <v>2020</v>
      </c>
      <c r="N1842" s="23">
        <f>MONTH(Tabla2[[#This Row],[Fecha de creación]])</f>
        <v>11</v>
      </c>
    </row>
    <row r="1843" spans="1:14" ht="15" customHeight="1" x14ac:dyDescent="0.25">
      <c r="A1843" s="26">
        <v>44161.530844907407</v>
      </c>
      <c r="B1843" s="23" t="s">
        <v>0</v>
      </c>
      <c r="C1843" s="23" t="s">
        <v>3261</v>
      </c>
      <c r="D1843" s="23" t="s">
        <v>3262</v>
      </c>
      <c r="E1843" s="23" t="s">
        <v>1</v>
      </c>
      <c r="F1843" s="23" t="s">
        <v>2</v>
      </c>
      <c r="G1843" s="23" t="s">
        <v>1551</v>
      </c>
      <c r="H1843" s="2" t="s">
        <v>7737</v>
      </c>
      <c r="I1843" s="23" t="s">
        <v>11</v>
      </c>
      <c r="J1843" s="23"/>
      <c r="K1843" s="23" t="s">
        <v>9712</v>
      </c>
      <c r="L1843" s="23"/>
      <c r="M1843" s="23">
        <f>YEAR(Tabla2[[#This Row],[Fecha de creación]])</f>
        <v>2020</v>
      </c>
      <c r="N1843" s="23">
        <f>MONTH(Tabla2[[#This Row],[Fecha de creación]])</f>
        <v>11</v>
      </c>
    </row>
    <row r="1844" spans="1:14" ht="15" customHeight="1" x14ac:dyDescent="0.25">
      <c r="A1844" s="26">
        <v>44161.614861111113</v>
      </c>
      <c r="B1844" s="23" t="s">
        <v>0</v>
      </c>
      <c r="C1844" s="23" t="s">
        <v>3263</v>
      </c>
      <c r="D1844" s="23" t="s">
        <v>2909</v>
      </c>
      <c r="E1844" s="23" t="s">
        <v>1</v>
      </c>
      <c r="F1844" s="23" t="s">
        <v>7</v>
      </c>
      <c r="G1844" s="23" t="s">
        <v>1551</v>
      </c>
      <c r="H1844" s="2" t="s">
        <v>7721</v>
      </c>
      <c r="I1844" s="23" t="s">
        <v>11</v>
      </c>
      <c r="J1844" s="23"/>
      <c r="K1844" s="23" t="s">
        <v>9712</v>
      </c>
      <c r="L1844" s="23"/>
      <c r="M1844" s="23">
        <f>YEAR(Tabla2[[#This Row],[Fecha de creación]])</f>
        <v>2020</v>
      </c>
      <c r="N1844" s="23">
        <f>MONTH(Tabla2[[#This Row],[Fecha de creación]])</f>
        <v>11</v>
      </c>
    </row>
    <row r="1845" spans="1:14" ht="15" customHeight="1" x14ac:dyDescent="0.25">
      <c r="A1845" s="26">
        <v>44161.618333333332</v>
      </c>
      <c r="B1845" s="23" t="s">
        <v>19</v>
      </c>
      <c r="C1845" s="23" t="s">
        <v>3264</v>
      </c>
      <c r="D1845" s="23" t="s">
        <v>3265</v>
      </c>
      <c r="E1845" s="23" t="s">
        <v>1</v>
      </c>
      <c r="F1845" s="23" t="s">
        <v>7</v>
      </c>
      <c r="G1845" s="23" t="s">
        <v>975</v>
      </c>
      <c r="H1845" s="2" t="s">
        <v>7722</v>
      </c>
      <c r="I1845" s="23" t="s">
        <v>23</v>
      </c>
      <c r="J1845" s="23"/>
      <c r="K1845" s="23" t="s">
        <v>9712</v>
      </c>
      <c r="L1845" s="23"/>
      <c r="M1845" s="23">
        <f>YEAR(Tabla2[[#This Row],[Fecha de creación]])</f>
        <v>2020</v>
      </c>
      <c r="N1845" s="23">
        <f>MONTH(Tabla2[[#This Row],[Fecha de creación]])</f>
        <v>11</v>
      </c>
    </row>
    <row r="1846" spans="1:14" ht="15" customHeight="1" x14ac:dyDescent="0.25">
      <c r="A1846" s="26">
        <v>44161.672662037039</v>
      </c>
      <c r="B1846" s="23" t="s">
        <v>0</v>
      </c>
      <c r="C1846" s="23" t="s">
        <v>3266</v>
      </c>
      <c r="D1846" s="23" t="s">
        <v>21</v>
      </c>
      <c r="E1846" s="23" t="s">
        <v>1</v>
      </c>
      <c r="F1846" s="23" t="s">
        <v>7</v>
      </c>
      <c r="G1846" s="23" t="s">
        <v>975</v>
      </c>
      <c r="H1846" s="2" t="s">
        <v>7744</v>
      </c>
      <c r="I1846" s="23" t="s">
        <v>4</v>
      </c>
      <c r="J1846" s="23"/>
      <c r="K1846" s="23" t="s">
        <v>9712</v>
      </c>
      <c r="L1846" s="23"/>
      <c r="M1846" s="23">
        <f>YEAR(Tabla2[[#This Row],[Fecha de creación]])</f>
        <v>2020</v>
      </c>
      <c r="N1846" s="23">
        <f>MONTH(Tabla2[[#This Row],[Fecha de creación]])</f>
        <v>11</v>
      </c>
    </row>
    <row r="1847" spans="1:14" ht="15" customHeight="1" x14ac:dyDescent="0.25">
      <c r="A1847" s="26">
        <v>44161.694120370368</v>
      </c>
      <c r="B1847" s="23" t="s">
        <v>19</v>
      </c>
      <c r="C1847" s="23" t="s">
        <v>3267</v>
      </c>
      <c r="D1847" s="23" t="s">
        <v>3268</v>
      </c>
      <c r="E1847" s="23" t="s">
        <v>1</v>
      </c>
      <c r="F1847" s="23" t="s">
        <v>7</v>
      </c>
      <c r="G1847" s="23" t="s">
        <v>975</v>
      </c>
      <c r="H1847" s="2" t="s">
        <v>7745</v>
      </c>
      <c r="I1847" s="23" t="s">
        <v>23</v>
      </c>
      <c r="J1847" s="23"/>
      <c r="K1847" s="23" t="s">
        <v>9712</v>
      </c>
      <c r="L1847" s="23"/>
      <c r="M1847" s="23">
        <f>YEAR(Tabla2[[#This Row],[Fecha de creación]])</f>
        <v>2020</v>
      </c>
      <c r="N1847" s="23">
        <f>MONTH(Tabla2[[#This Row],[Fecha de creación]])</f>
        <v>11</v>
      </c>
    </row>
    <row r="1848" spans="1:14" ht="15" customHeight="1" x14ac:dyDescent="0.25">
      <c r="A1848" s="26">
        <v>44161.700659722221</v>
      </c>
      <c r="B1848" s="23" t="s">
        <v>0</v>
      </c>
      <c r="C1848" s="23" t="s">
        <v>3269</v>
      </c>
      <c r="D1848" s="23" t="s">
        <v>1068</v>
      </c>
      <c r="E1848" s="23" t="s">
        <v>1</v>
      </c>
      <c r="F1848" s="23" t="s">
        <v>22</v>
      </c>
      <c r="G1848" s="23" t="s">
        <v>975</v>
      </c>
      <c r="H1848" s="2" t="s">
        <v>7745</v>
      </c>
      <c r="I1848" s="23" t="s">
        <v>4</v>
      </c>
      <c r="J1848" s="23"/>
      <c r="K1848" s="23" t="s">
        <v>9712</v>
      </c>
      <c r="L1848" s="23"/>
      <c r="M1848" s="23">
        <f>YEAR(Tabla2[[#This Row],[Fecha de creación]])</f>
        <v>2020</v>
      </c>
      <c r="N1848" s="23">
        <f>MONTH(Tabla2[[#This Row],[Fecha de creación]])</f>
        <v>11</v>
      </c>
    </row>
    <row r="1849" spans="1:14" ht="15" customHeight="1" x14ac:dyDescent="0.25">
      <c r="A1849" s="26">
        <v>44161.702847222223</v>
      </c>
      <c r="B1849" s="23" t="s">
        <v>0</v>
      </c>
      <c r="C1849" s="23" t="s">
        <v>3270</v>
      </c>
      <c r="D1849" s="23" t="s">
        <v>308</v>
      </c>
      <c r="E1849" s="23" t="s">
        <v>1</v>
      </c>
      <c r="F1849" s="23" t="s">
        <v>7</v>
      </c>
      <c r="G1849" s="23" t="s">
        <v>975</v>
      </c>
      <c r="H1849" s="2" t="s">
        <v>7731</v>
      </c>
      <c r="I1849" s="23" t="s">
        <v>43</v>
      </c>
      <c r="J1849" s="23"/>
      <c r="K1849" s="23" t="s">
        <v>9712</v>
      </c>
      <c r="L1849" s="23"/>
      <c r="M1849" s="23">
        <f>YEAR(Tabla2[[#This Row],[Fecha de creación]])</f>
        <v>2020</v>
      </c>
      <c r="N1849" s="23">
        <f>MONTH(Tabla2[[#This Row],[Fecha de creación]])</f>
        <v>11</v>
      </c>
    </row>
    <row r="1850" spans="1:14" ht="15" customHeight="1" x14ac:dyDescent="0.25">
      <c r="A1850" s="26">
        <v>44161.737071759257</v>
      </c>
      <c r="B1850" s="23" t="s">
        <v>0</v>
      </c>
      <c r="C1850" s="23" t="s">
        <v>3271</v>
      </c>
      <c r="D1850" s="23" t="s">
        <v>2124</v>
      </c>
      <c r="E1850" s="23" t="s">
        <v>1</v>
      </c>
      <c r="F1850" s="23" t="s">
        <v>22</v>
      </c>
      <c r="G1850" s="23" t="s">
        <v>975</v>
      </c>
      <c r="H1850" s="2" t="s">
        <v>7745</v>
      </c>
      <c r="I1850" s="23" t="s">
        <v>4</v>
      </c>
      <c r="J1850" s="23"/>
      <c r="K1850" s="23" t="s">
        <v>9712</v>
      </c>
      <c r="L1850" s="23"/>
      <c r="M1850" s="23">
        <f>YEAR(Tabla2[[#This Row],[Fecha de creación]])</f>
        <v>2020</v>
      </c>
      <c r="N1850" s="23">
        <f>MONTH(Tabla2[[#This Row],[Fecha de creación]])</f>
        <v>11</v>
      </c>
    </row>
    <row r="1851" spans="1:14" ht="15" customHeight="1" x14ac:dyDescent="0.25">
      <c r="A1851" s="26">
        <v>44161.746631944443</v>
      </c>
      <c r="B1851" s="23" t="s">
        <v>100</v>
      </c>
      <c r="C1851" s="23" t="s">
        <v>3272</v>
      </c>
      <c r="D1851" s="23" t="s">
        <v>49</v>
      </c>
      <c r="E1851" s="23" t="s">
        <v>1</v>
      </c>
      <c r="F1851" s="23" t="s">
        <v>7</v>
      </c>
      <c r="G1851" s="23" t="s">
        <v>975</v>
      </c>
      <c r="H1851" s="2" t="s">
        <v>7745</v>
      </c>
      <c r="I1851" s="23" t="s">
        <v>1653</v>
      </c>
      <c r="J1851" s="23"/>
      <c r="K1851" s="23" t="s">
        <v>9712</v>
      </c>
      <c r="L1851" s="23"/>
      <c r="M1851" s="23">
        <f>YEAR(Tabla2[[#This Row],[Fecha de creación]])</f>
        <v>2020</v>
      </c>
      <c r="N1851" s="23">
        <f>MONTH(Tabla2[[#This Row],[Fecha de creación]])</f>
        <v>11</v>
      </c>
    </row>
    <row r="1852" spans="1:14" ht="15" customHeight="1" x14ac:dyDescent="0.25">
      <c r="A1852" s="26">
        <v>44161.750636574077</v>
      </c>
      <c r="B1852" s="23" t="s">
        <v>0</v>
      </c>
      <c r="C1852" s="23" t="s">
        <v>3273</v>
      </c>
      <c r="D1852" s="23" t="s">
        <v>3274</v>
      </c>
      <c r="E1852" s="23" t="s">
        <v>1</v>
      </c>
      <c r="F1852" s="23" t="s">
        <v>22</v>
      </c>
      <c r="G1852" s="23" t="s">
        <v>975</v>
      </c>
      <c r="H1852" s="2" t="s">
        <v>7745</v>
      </c>
      <c r="I1852" s="23" t="s">
        <v>4</v>
      </c>
      <c r="J1852" s="23"/>
      <c r="K1852" s="23" t="s">
        <v>9712</v>
      </c>
      <c r="L1852" s="23"/>
      <c r="M1852" s="23">
        <f>YEAR(Tabla2[[#This Row],[Fecha de creación]])</f>
        <v>2020</v>
      </c>
      <c r="N1852" s="23">
        <f>MONTH(Tabla2[[#This Row],[Fecha de creación]])</f>
        <v>11</v>
      </c>
    </row>
    <row r="1853" spans="1:14" ht="15" customHeight="1" x14ac:dyDescent="0.25">
      <c r="A1853" s="26">
        <v>44161.756979166668</v>
      </c>
      <c r="B1853" s="23" t="s">
        <v>0</v>
      </c>
      <c r="C1853" s="23" t="s">
        <v>320</v>
      </c>
      <c r="D1853" s="23" t="s">
        <v>6</v>
      </c>
      <c r="E1853" s="23" t="s">
        <v>1</v>
      </c>
      <c r="F1853" s="23" t="s">
        <v>7</v>
      </c>
      <c r="G1853" s="23" t="s">
        <v>3</v>
      </c>
      <c r="H1853" s="2" t="s">
        <v>7722</v>
      </c>
      <c r="I1853" s="23" t="s">
        <v>4</v>
      </c>
      <c r="J1853" s="23"/>
      <c r="K1853" s="23" t="s">
        <v>9712</v>
      </c>
      <c r="L1853" s="23"/>
      <c r="M1853" s="23">
        <f>YEAR(Tabla2[[#This Row],[Fecha de creación]])</f>
        <v>2020</v>
      </c>
      <c r="N1853" s="23">
        <f>MONTH(Tabla2[[#This Row],[Fecha de creación]])</f>
        <v>11</v>
      </c>
    </row>
    <row r="1854" spans="1:14" ht="15" customHeight="1" x14ac:dyDescent="0.25">
      <c r="A1854" s="26">
        <v>44161.760671296295</v>
      </c>
      <c r="B1854" s="23" t="s">
        <v>0</v>
      </c>
      <c r="C1854" s="23" t="s">
        <v>321</v>
      </c>
      <c r="D1854" s="23" t="s">
        <v>6</v>
      </c>
      <c r="E1854" s="23" t="s">
        <v>1</v>
      </c>
      <c r="F1854" s="23" t="s">
        <v>7</v>
      </c>
      <c r="G1854" s="23" t="s">
        <v>3</v>
      </c>
      <c r="H1854" s="2" t="s">
        <v>7722</v>
      </c>
      <c r="I1854" s="23" t="s">
        <v>4</v>
      </c>
      <c r="J1854" s="23"/>
      <c r="K1854" s="23" t="s">
        <v>9712</v>
      </c>
      <c r="L1854" s="23"/>
      <c r="M1854" s="23">
        <f>YEAR(Tabla2[[#This Row],[Fecha de creación]])</f>
        <v>2020</v>
      </c>
      <c r="N1854" s="23">
        <f>MONTH(Tabla2[[#This Row],[Fecha de creación]])</f>
        <v>11</v>
      </c>
    </row>
    <row r="1855" spans="1:14" ht="15" customHeight="1" x14ac:dyDescent="0.25">
      <c r="A1855" s="26">
        <v>44161.770358796297</v>
      </c>
      <c r="B1855" s="23" t="s">
        <v>0</v>
      </c>
      <c r="C1855" s="23" t="s">
        <v>3275</v>
      </c>
      <c r="D1855" s="23" t="s">
        <v>1024</v>
      </c>
      <c r="E1855" s="23" t="s">
        <v>1</v>
      </c>
      <c r="F1855" s="23" t="s">
        <v>22</v>
      </c>
      <c r="G1855" s="23" t="s">
        <v>975</v>
      </c>
      <c r="H1855" s="2" t="s">
        <v>7748</v>
      </c>
      <c r="I1855" s="23" t="s">
        <v>4</v>
      </c>
      <c r="J1855" s="23"/>
      <c r="K1855" s="23" t="s">
        <v>9712</v>
      </c>
      <c r="L1855" s="23"/>
      <c r="M1855" s="23">
        <f>YEAR(Tabla2[[#This Row],[Fecha de creación]])</f>
        <v>2020</v>
      </c>
      <c r="N1855" s="23">
        <f>MONTH(Tabla2[[#This Row],[Fecha de creación]])</f>
        <v>11</v>
      </c>
    </row>
    <row r="1856" spans="1:14" ht="15" customHeight="1" x14ac:dyDescent="0.25">
      <c r="A1856" s="26">
        <v>44161.774652777778</v>
      </c>
      <c r="B1856" s="23" t="s">
        <v>100</v>
      </c>
      <c r="C1856" s="23" t="s">
        <v>3276</v>
      </c>
      <c r="D1856" s="23" t="s">
        <v>551</v>
      </c>
      <c r="E1856" s="23" t="s">
        <v>1</v>
      </c>
      <c r="F1856" s="23" t="s">
        <v>7</v>
      </c>
      <c r="G1856" s="23" t="s">
        <v>975</v>
      </c>
      <c r="H1856" s="2" t="s">
        <v>7728</v>
      </c>
      <c r="I1856" s="23" t="s">
        <v>1653</v>
      </c>
      <c r="J1856" s="23"/>
      <c r="K1856" s="23" t="s">
        <v>9712</v>
      </c>
      <c r="L1856" s="23"/>
      <c r="M1856" s="23">
        <f>YEAR(Tabla2[[#This Row],[Fecha de creación]])</f>
        <v>2020</v>
      </c>
      <c r="N1856" s="23">
        <f>MONTH(Tabla2[[#This Row],[Fecha de creación]])</f>
        <v>11</v>
      </c>
    </row>
    <row r="1857" spans="1:14" ht="15" customHeight="1" x14ac:dyDescent="0.25">
      <c r="A1857" s="26">
        <v>44161.777488425927</v>
      </c>
      <c r="B1857" s="23" t="s">
        <v>100</v>
      </c>
      <c r="C1857" s="23" t="s">
        <v>3277</v>
      </c>
      <c r="D1857" s="23" t="s">
        <v>351</v>
      </c>
      <c r="E1857" s="23" t="s">
        <v>1</v>
      </c>
      <c r="F1857" s="23" t="s">
        <v>7</v>
      </c>
      <c r="G1857" s="23" t="s">
        <v>975</v>
      </c>
      <c r="H1857" s="2" t="s">
        <v>7734</v>
      </c>
      <c r="I1857" s="23" t="s">
        <v>1653</v>
      </c>
      <c r="J1857" s="23"/>
      <c r="K1857" s="23" t="s">
        <v>9712</v>
      </c>
      <c r="L1857" s="23"/>
      <c r="M1857" s="23">
        <f>YEAR(Tabla2[[#This Row],[Fecha de creación]])</f>
        <v>2020</v>
      </c>
      <c r="N1857" s="23">
        <f>MONTH(Tabla2[[#This Row],[Fecha de creación]])</f>
        <v>11</v>
      </c>
    </row>
    <row r="1858" spans="1:14" ht="15" customHeight="1" x14ac:dyDescent="0.25">
      <c r="A1858" s="26">
        <v>44162.380671296298</v>
      </c>
      <c r="B1858" s="23" t="s">
        <v>0</v>
      </c>
      <c r="C1858" s="23" t="s">
        <v>3278</v>
      </c>
      <c r="D1858" s="23" t="s">
        <v>123</v>
      </c>
      <c r="E1858" s="23" t="s">
        <v>1</v>
      </c>
      <c r="F1858" s="23" t="s">
        <v>7</v>
      </c>
      <c r="G1858" s="23" t="s">
        <v>975</v>
      </c>
      <c r="H1858" s="2" t="s">
        <v>7751</v>
      </c>
      <c r="I1858" s="23" t="s">
        <v>8</v>
      </c>
      <c r="J1858" s="23"/>
      <c r="K1858" s="23" t="s">
        <v>9712</v>
      </c>
      <c r="L1858" s="23"/>
      <c r="M1858" s="23">
        <f>YEAR(Tabla2[[#This Row],[Fecha de creación]])</f>
        <v>2020</v>
      </c>
      <c r="N1858" s="23">
        <f>MONTH(Tabla2[[#This Row],[Fecha de creación]])</f>
        <v>11</v>
      </c>
    </row>
    <row r="1859" spans="1:14" ht="15" customHeight="1" x14ac:dyDescent="0.25">
      <c r="A1859" s="26">
        <v>44162.531793981485</v>
      </c>
      <c r="B1859" s="23" t="s">
        <v>34</v>
      </c>
      <c r="C1859" s="23" t="s">
        <v>322</v>
      </c>
      <c r="D1859" s="23" t="s">
        <v>323</v>
      </c>
      <c r="E1859" s="23" t="s">
        <v>1</v>
      </c>
      <c r="F1859" s="23" t="s">
        <v>7</v>
      </c>
      <c r="G1859" s="23" t="s">
        <v>3</v>
      </c>
      <c r="H1859" s="2" t="s">
        <v>7731</v>
      </c>
      <c r="I1859" s="23" t="s">
        <v>37</v>
      </c>
      <c r="J1859" s="23"/>
      <c r="K1859" s="23" t="s">
        <v>9712</v>
      </c>
      <c r="L1859" s="23"/>
      <c r="M1859" s="23">
        <f>YEAR(Tabla2[[#This Row],[Fecha de creación]])</f>
        <v>2020</v>
      </c>
      <c r="N1859" s="23">
        <f>MONTH(Tabla2[[#This Row],[Fecha de creación]])</f>
        <v>11</v>
      </c>
    </row>
    <row r="1860" spans="1:14" ht="15" customHeight="1" x14ac:dyDescent="0.25">
      <c r="A1860" s="26">
        <v>44162.63958333333</v>
      </c>
      <c r="B1860" s="23" t="s">
        <v>34</v>
      </c>
      <c r="C1860" s="23" t="s">
        <v>324</v>
      </c>
      <c r="D1860" s="23" t="s">
        <v>325</v>
      </c>
      <c r="E1860" s="23" t="s">
        <v>1</v>
      </c>
      <c r="F1860" s="23" t="s">
        <v>7</v>
      </c>
      <c r="G1860" s="23" t="s">
        <v>3</v>
      </c>
      <c r="H1860" s="2" t="s">
        <v>7731</v>
      </c>
      <c r="I1860" s="23" t="s">
        <v>37</v>
      </c>
      <c r="J1860" s="23"/>
      <c r="K1860" s="23" t="s">
        <v>9712</v>
      </c>
      <c r="L1860" s="23"/>
      <c r="M1860" s="23">
        <f>YEAR(Tabla2[[#This Row],[Fecha de creación]])</f>
        <v>2020</v>
      </c>
      <c r="N1860" s="23">
        <f>MONTH(Tabla2[[#This Row],[Fecha de creación]])</f>
        <v>11</v>
      </c>
    </row>
    <row r="1861" spans="1:14" ht="15" customHeight="1" x14ac:dyDescent="0.25">
      <c r="A1861" s="26">
        <v>44162.689432870371</v>
      </c>
      <c r="B1861" s="23" t="s">
        <v>56</v>
      </c>
      <c r="C1861" s="23" t="s">
        <v>3279</v>
      </c>
      <c r="D1861" s="23" t="s">
        <v>36</v>
      </c>
      <c r="E1861" s="23" t="s">
        <v>1</v>
      </c>
      <c r="F1861" s="23" t="s">
        <v>7</v>
      </c>
      <c r="G1861" s="23" t="s">
        <v>975</v>
      </c>
      <c r="H1861" s="2" t="s">
        <v>7731</v>
      </c>
      <c r="I1861" s="23" t="s">
        <v>1963</v>
      </c>
      <c r="J1861" s="23"/>
      <c r="K1861" s="23" t="s">
        <v>9712</v>
      </c>
      <c r="L1861" s="23"/>
      <c r="M1861" s="23">
        <f>YEAR(Tabla2[[#This Row],[Fecha de creación]])</f>
        <v>2020</v>
      </c>
      <c r="N1861" s="23">
        <f>MONTH(Tabla2[[#This Row],[Fecha de creación]])</f>
        <v>11</v>
      </c>
    </row>
    <row r="1862" spans="1:14" ht="15" customHeight="1" x14ac:dyDescent="0.25">
      <c r="A1862" s="26">
        <v>44163.406967592593</v>
      </c>
      <c r="B1862" s="23" t="s">
        <v>56</v>
      </c>
      <c r="C1862" s="23" t="s">
        <v>3280</v>
      </c>
      <c r="D1862" s="23" t="s">
        <v>131</v>
      </c>
      <c r="E1862" s="23" t="s">
        <v>1</v>
      </c>
      <c r="F1862" s="23" t="s">
        <v>7</v>
      </c>
      <c r="G1862" s="23" t="s">
        <v>975</v>
      </c>
      <c r="H1862" s="2" t="s">
        <v>7728</v>
      </c>
      <c r="I1862" s="23" t="s">
        <v>1963</v>
      </c>
      <c r="J1862" s="23"/>
      <c r="K1862" s="23" t="s">
        <v>9712</v>
      </c>
      <c r="L1862" s="23"/>
      <c r="M1862" s="23">
        <f>YEAR(Tabla2[[#This Row],[Fecha de creación]])</f>
        <v>2020</v>
      </c>
      <c r="N1862" s="23">
        <f>MONTH(Tabla2[[#This Row],[Fecha de creación]])</f>
        <v>11</v>
      </c>
    </row>
    <row r="1863" spans="1:14" ht="15" customHeight="1" x14ac:dyDescent="0.25">
      <c r="A1863" s="26">
        <v>44163.419664351852</v>
      </c>
      <c r="B1863" s="23" t="s">
        <v>0</v>
      </c>
      <c r="C1863" s="23" t="s">
        <v>326</v>
      </c>
      <c r="D1863" s="23" t="s">
        <v>6</v>
      </c>
      <c r="E1863" s="23" t="s">
        <v>1</v>
      </c>
      <c r="F1863" s="23" t="s">
        <v>7</v>
      </c>
      <c r="G1863" s="23" t="s">
        <v>3</v>
      </c>
      <c r="H1863" s="2" t="s">
        <v>7722</v>
      </c>
      <c r="I1863" s="23" t="s">
        <v>4</v>
      </c>
      <c r="J1863" s="23"/>
      <c r="K1863" s="23" t="s">
        <v>9712</v>
      </c>
      <c r="L1863" s="23"/>
      <c r="M1863" s="23">
        <f>YEAR(Tabla2[[#This Row],[Fecha de creación]])</f>
        <v>2020</v>
      </c>
      <c r="N1863" s="23">
        <f>MONTH(Tabla2[[#This Row],[Fecha de creación]])</f>
        <v>11</v>
      </c>
    </row>
    <row r="1864" spans="1:14" ht="15" customHeight="1" x14ac:dyDescent="0.25">
      <c r="A1864" s="26">
        <v>44163.422488425924</v>
      </c>
      <c r="B1864" s="23" t="s">
        <v>0</v>
      </c>
      <c r="C1864" s="23" t="s">
        <v>3281</v>
      </c>
      <c r="D1864" s="23" t="s">
        <v>49</v>
      </c>
      <c r="E1864" s="23" t="s">
        <v>1</v>
      </c>
      <c r="F1864" s="23" t="s">
        <v>7</v>
      </c>
      <c r="G1864" s="23" t="s">
        <v>975</v>
      </c>
      <c r="H1864" s="2" t="s">
        <v>7745</v>
      </c>
      <c r="I1864" s="23" t="s">
        <v>4</v>
      </c>
      <c r="J1864" s="23"/>
      <c r="K1864" s="23" t="s">
        <v>9712</v>
      </c>
      <c r="L1864" s="23"/>
      <c r="M1864" s="23">
        <f>YEAR(Tabla2[[#This Row],[Fecha de creación]])</f>
        <v>2020</v>
      </c>
      <c r="N1864" s="23">
        <f>MONTH(Tabla2[[#This Row],[Fecha de creación]])</f>
        <v>11</v>
      </c>
    </row>
    <row r="1865" spans="1:14" ht="15" customHeight="1" x14ac:dyDescent="0.25">
      <c r="A1865" s="26">
        <v>44163.423495370371</v>
      </c>
      <c r="B1865" s="23" t="s">
        <v>56</v>
      </c>
      <c r="C1865" s="23" t="s">
        <v>327</v>
      </c>
      <c r="D1865" s="23" t="s">
        <v>328</v>
      </c>
      <c r="E1865" s="23" t="s">
        <v>1</v>
      </c>
      <c r="F1865" s="23" t="s">
        <v>2</v>
      </c>
      <c r="G1865" s="23" t="s">
        <v>3</v>
      </c>
      <c r="H1865" s="2" t="s">
        <v>7728</v>
      </c>
      <c r="I1865" s="23" t="s">
        <v>3282</v>
      </c>
      <c r="J1865" s="23"/>
      <c r="K1865" s="23" t="s">
        <v>9536</v>
      </c>
      <c r="L1865" s="23"/>
      <c r="M1865" s="23">
        <f>YEAR(Tabla2[[#This Row],[Fecha de creación]])</f>
        <v>2020</v>
      </c>
      <c r="N1865" s="23">
        <f>MONTH(Tabla2[[#This Row],[Fecha de creación]])</f>
        <v>11</v>
      </c>
    </row>
    <row r="1866" spans="1:14" ht="15" customHeight="1" x14ac:dyDescent="0.25">
      <c r="A1866" s="26">
        <v>44163.423993055556</v>
      </c>
      <c r="B1866" s="23" t="s">
        <v>0</v>
      </c>
      <c r="C1866" s="23" t="s">
        <v>3283</v>
      </c>
      <c r="D1866" s="23" t="s">
        <v>333</v>
      </c>
      <c r="E1866" s="23" t="s">
        <v>1</v>
      </c>
      <c r="F1866" s="23" t="s">
        <v>7</v>
      </c>
      <c r="G1866" s="23" t="s">
        <v>975</v>
      </c>
      <c r="H1866" s="2" t="s">
        <v>7729</v>
      </c>
      <c r="I1866" s="23" t="s">
        <v>4</v>
      </c>
      <c r="J1866" s="23"/>
      <c r="K1866" s="23" t="s">
        <v>9712</v>
      </c>
      <c r="L1866" s="23"/>
      <c r="M1866" s="23">
        <f>YEAR(Tabla2[[#This Row],[Fecha de creación]])</f>
        <v>2020</v>
      </c>
      <c r="N1866" s="23">
        <f>MONTH(Tabla2[[#This Row],[Fecha de creación]])</f>
        <v>11</v>
      </c>
    </row>
    <row r="1867" spans="1:14" ht="15" customHeight="1" x14ac:dyDescent="0.25">
      <c r="A1867" s="26">
        <v>44163.426365740743</v>
      </c>
      <c r="B1867" s="23" t="s">
        <v>56</v>
      </c>
      <c r="C1867" s="23" t="s">
        <v>329</v>
      </c>
      <c r="D1867" s="23" t="s">
        <v>328</v>
      </c>
      <c r="E1867" s="23" t="s">
        <v>1</v>
      </c>
      <c r="F1867" s="23" t="s">
        <v>2</v>
      </c>
      <c r="G1867" s="23" t="s">
        <v>3</v>
      </c>
      <c r="H1867" s="2" t="s">
        <v>7728</v>
      </c>
      <c r="I1867" s="23" t="s">
        <v>7763</v>
      </c>
      <c r="J1867" s="23"/>
      <c r="K1867" s="23" t="s">
        <v>9536</v>
      </c>
      <c r="L1867" s="23"/>
      <c r="M1867" s="23">
        <f>YEAR(Tabla2[[#This Row],[Fecha de creación]])</f>
        <v>2020</v>
      </c>
      <c r="N1867" s="23">
        <f>MONTH(Tabla2[[#This Row],[Fecha de creación]])</f>
        <v>11</v>
      </c>
    </row>
    <row r="1868" spans="1:14" ht="15" customHeight="1" x14ac:dyDescent="0.25">
      <c r="A1868" s="26">
        <v>44163.436284722222</v>
      </c>
      <c r="B1868" s="23" t="s">
        <v>189</v>
      </c>
      <c r="C1868" s="23" t="s">
        <v>330</v>
      </c>
      <c r="D1868" s="23" t="s">
        <v>331</v>
      </c>
      <c r="E1868" s="23" t="s">
        <v>1</v>
      </c>
      <c r="F1868" s="23" t="s">
        <v>7</v>
      </c>
      <c r="G1868" s="23" t="s">
        <v>3</v>
      </c>
      <c r="H1868" s="2" t="s">
        <v>7721</v>
      </c>
      <c r="I1868" s="23" t="s">
        <v>3284</v>
      </c>
      <c r="J1868" s="23"/>
      <c r="K1868" s="23" t="s">
        <v>9712</v>
      </c>
      <c r="L1868" s="23"/>
      <c r="M1868" s="23">
        <f>YEAR(Tabla2[[#This Row],[Fecha de creación]])</f>
        <v>2020</v>
      </c>
      <c r="N1868" s="23">
        <f>MONTH(Tabla2[[#This Row],[Fecha de creación]])</f>
        <v>11</v>
      </c>
    </row>
    <row r="1869" spans="1:14" ht="15" customHeight="1" x14ac:dyDescent="0.25">
      <c r="A1869" s="26">
        <v>44163.475601851853</v>
      </c>
      <c r="B1869" s="23" t="s">
        <v>0</v>
      </c>
      <c r="C1869" s="23" t="s">
        <v>332</v>
      </c>
      <c r="D1869" s="23" t="s">
        <v>333</v>
      </c>
      <c r="E1869" s="23" t="s">
        <v>1</v>
      </c>
      <c r="F1869" s="23" t="s">
        <v>7</v>
      </c>
      <c r="G1869" s="23" t="s">
        <v>3</v>
      </c>
      <c r="H1869" s="2" t="s">
        <v>7729</v>
      </c>
      <c r="I1869" s="23" t="s">
        <v>4</v>
      </c>
      <c r="J1869" s="23"/>
      <c r="K1869" s="23" t="s">
        <v>9712</v>
      </c>
      <c r="L1869" s="23"/>
      <c r="M1869" s="23">
        <f>YEAR(Tabla2[[#This Row],[Fecha de creación]])</f>
        <v>2020</v>
      </c>
      <c r="N1869" s="23">
        <f>MONTH(Tabla2[[#This Row],[Fecha de creación]])</f>
        <v>11</v>
      </c>
    </row>
    <row r="1870" spans="1:14" ht="15" customHeight="1" x14ac:dyDescent="0.25">
      <c r="A1870" s="26">
        <v>44163.5000462963</v>
      </c>
      <c r="B1870" s="23" t="s">
        <v>0</v>
      </c>
      <c r="C1870" s="23" t="s">
        <v>3285</v>
      </c>
      <c r="D1870" s="23" t="s">
        <v>49</v>
      </c>
      <c r="E1870" s="23" t="s">
        <v>1</v>
      </c>
      <c r="F1870" s="23" t="s">
        <v>22</v>
      </c>
      <c r="G1870" s="23" t="s">
        <v>975</v>
      </c>
      <c r="H1870" s="2" t="s">
        <v>7745</v>
      </c>
      <c r="I1870" s="23" t="s">
        <v>7412</v>
      </c>
      <c r="J1870" s="23"/>
      <c r="K1870" s="23" t="s">
        <v>9712</v>
      </c>
      <c r="L1870" s="23"/>
      <c r="M1870" s="23">
        <f>YEAR(Tabla2[[#This Row],[Fecha de creación]])</f>
        <v>2020</v>
      </c>
      <c r="N1870" s="23">
        <f>MONTH(Tabla2[[#This Row],[Fecha de creación]])</f>
        <v>11</v>
      </c>
    </row>
    <row r="1871" spans="1:14" ht="15" customHeight="1" x14ac:dyDescent="0.25">
      <c r="A1871" s="26">
        <v>44163.503796296296</v>
      </c>
      <c r="B1871" s="23" t="s">
        <v>0</v>
      </c>
      <c r="C1871" s="23" t="s">
        <v>3286</v>
      </c>
      <c r="D1871" s="23" t="s">
        <v>333</v>
      </c>
      <c r="E1871" s="23" t="s">
        <v>1</v>
      </c>
      <c r="F1871" s="23" t="s">
        <v>7</v>
      </c>
      <c r="G1871" s="23" t="s">
        <v>975</v>
      </c>
      <c r="H1871" s="2" t="s">
        <v>7729</v>
      </c>
      <c r="I1871" s="23" t="s">
        <v>4</v>
      </c>
      <c r="J1871" s="23"/>
      <c r="K1871" s="23" t="s">
        <v>9712</v>
      </c>
      <c r="L1871" s="23"/>
      <c r="M1871" s="23">
        <f>YEAR(Tabla2[[#This Row],[Fecha de creación]])</f>
        <v>2020</v>
      </c>
      <c r="N1871" s="23">
        <f>MONTH(Tabla2[[#This Row],[Fecha de creación]])</f>
        <v>11</v>
      </c>
    </row>
    <row r="1872" spans="1:14" ht="15" customHeight="1" x14ac:dyDescent="0.25">
      <c r="A1872" s="26">
        <v>44163.515138888892</v>
      </c>
      <c r="B1872" s="23" t="s">
        <v>0</v>
      </c>
      <c r="C1872" s="23" t="s">
        <v>334</v>
      </c>
      <c r="D1872" s="23" t="s">
        <v>51</v>
      </c>
      <c r="E1872" s="23" t="s">
        <v>1</v>
      </c>
      <c r="F1872" s="23" t="s">
        <v>7</v>
      </c>
      <c r="G1872" s="23" t="s">
        <v>3</v>
      </c>
      <c r="H1872" s="2" t="s">
        <v>7732</v>
      </c>
      <c r="I1872" s="23" t="s">
        <v>11</v>
      </c>
      <c r="J1872" s="23"/>
      <c r="K1872" s="23" t="s">
        <v>9712</v>
      </c>
      <c r="L1872" s="23"/>
      <c r="M1872" s="23">
        <f>YEAR(Tabla2[[#This Row],[Fecha de creación]])</f>
        <v>2020</v>
      </c>
      <c r="N1872" s="23">
        <f>MONTH(Tabla2[[#This Row],[Fecha de creación]])</f>
        <v>11</v>
      </c>
    </row>
    <row r="1873" spans="1:14" ht="15" customHeight="1" x14ac:dyDescent="0.25">
      <c r="A1873" s="26">
        <v>44163.706759259258</v>
      </c>
      <c r="B1873" s="23" t="s">
        <v>19</v>
      </c>
      <c r="C1873" s="23" t="s">
        <v>3287</v>
      </c>
      <c r="D1873" s="23" t="s">
        <v>3288</v>
      </c>
      <c r="E1873" s="23" t="s">
        <v>1</v>
      </c>
      <c r="F1873" s="23" t="s">
        <v>7</v>
      </c>
      <c r="G1873" s="23" t="s">
        <v>975</v>
      </c>
      <c r="H1873" s="2" t="s">
        <v>7743</v>
      </c>
      <c r="I1873" s="23" t="s">
        <v>7544</v>
      </c>
      <c r="J1873" s="23"/>
      <c r="K1873" s="23" t="s">
        <v>9712</v>
      </c>
      <c r="L1873" s="23"/>
      <c r="M1873" s="23">
        <f>YEAR(Tabla2[[#This Row],[Fecha de creación]])</f>
        <v>2020</v>
      </c>
      <c r="N1873" s="23">
        <f>MONTH(Tabla2[[#This Row],[Fecha de creación]])</f>
        <v>11</v>
      </c>
    </row>
    <row r="1874" spans="1:14" ht="15" customHeight="1" x14ac:dyDescent="0.25">
      <c r="A1874" s="26">
        <v>44163.714629629627</v>
      </c>
      <c r="B1874" s="23" t="s">
        <v>0</v>
      </c>
      <c r="C1874" s="23" t="s">
        <v>3289</v>
      </c>
      <c r="D1874" s="23" t="s">
        <v>49</v>
      </c>
      <c r="E1874" s="23" t="s">
        <v>1</v>
      </c>
      <c r="F1874" s="23" t="s">
        <v>22</v>
      </c>
      <c r="G1874" s="23" t="s">
        <v>975</v>
      </c>
      <c r="H1874" s="2" t="s">
        <v>7745</v>
      </c>
      <c r="I1874" s="23" t="s">
        <v>7412</v>
      </c>
      <c r="J1874" s="23"/>
      <c r="K1874" s="23" t="s">
        <v>9712</v>
      </c>
      <c r="L1874" s="23"/>
      <c r="M1874" s="23">
        <f>YEAR(Tabla2[[#This Row],[Fecha de creación]])</f>
        <v>2020</v>
      </c>
      <c r="N1874" s="23">
        <f>MONTH(Tabla2[[#This Row],[Fecha de creación]])</f>
        <v>11</v>
      </c>
    </row>
    <row r="1875" spans="1:14" ht="15" customHeight="1" x14ac:dyDescent="0.25">
      <c r="A1875" s="26">
        <v>44163.764432870368</v>
      </c>
      <c r="B1875" s="23" t="s">
        <v>0</v>
      </c>
      <c r="C1875" s="23" t="s">
        <v>3290</v>
      </c>
      <c r="D1875" s="23" t="s">
        <v>49</v>
      </c>
      <c r="E1875" s="23" t="s">
        <v>1</v>
      </c>
      <c r="F1875" s="23" t="s">
        <v>22</v>
      </c>
      <c r="G1875" s="23" t="s">
        <v>975</v>
      </c>
      <c r="H1875" s="2" t="s">
        <v>7745</v>
      </c>
      <c r="I1875" s="23" t="s">
        <v>7412</v>
      </c>
      <c r="J1875" s="23"/>
      <c r="K1875" s="23" t="s">
        <v>9712</v>
      </c>
      <c r="L1875" s="23"/>
      <c r="M1875" s="23">
        <f>YEAR(Tabla2[[#This Row],[Fecha de creación]])</f>
        <v>2020</v>
      </c>
      <c r="N1875" s="23">
        <f>MONTH(Tabla2[[#This Row],[Fecha de creación]])</f>
        <v>11</v>
      </c>
    </row>
    <row r="1876" spans="1:14" ht="15" customHeight="1" x14ac:dyDescent="0.25">
      <c r="A1876" s="26">
        <v>44164.584340277775</v>
      </c>
      <c r="B1876" s="23" t="s">
        <v>0</v>
      </c>
      <c r="C1876" s="23" t="s">
        <v>3291</v>
      </c>
      <c r="D1876" s="23" t="s">
        <v>6</v>
      </c>
      <c r="E1876" s="23" t="s">
        <v>1</v>
      </c>
      <c r="F1876" s="23" t="s">
        <v>7</v>
      </c>
      <c r="G1876" s="23" t="s">
        <v>975</v>
      </c>
      <c r="H1876" s="2" t="s">
        <v>7722</v>
      </c>
      <c r="I1876" s="23" t="s">
        <v>4</v>
      </c>
      <c r="J1876" s="23"/>
      <c r="K1876" s="23" t="s">
        <v>9712</v>
      </c>
      <c r="L1876" s="23"/>
      <c r="M1876" s="23">
        <f>YEAR(Tabla2[[#This Row],[Fecha de creación]])</f>
        <v>2020</v>
      </c>
      <c r="N1876" s="23">
        <f>MONTH(Tabla2[[#This Row],[Fecha de creación]])</f>
        <v>11</v>
      </c>
    </row>
    <row r="1877" spans="1:14" ht="15" customHeight="1" x14ac:dyDescent="0.25">
      <c r="A1877" s="26">
        <v>44165.447233796294</v>
      </c>
      <c r="B1877" s="23" t="s">
        <v>189</v>
      </c>
      <c r="C1877" s="23" t="s">
        <v>335</v>
      </c>
      <c r="D1877" s="23" t="s">
        <v>336</v>
      </c>
      <c r="E1877" s="23" t="s">
        <v>1</v>
      </c>
      <c r="F1877" s="23" t="s">
        <v>7</v>
      </c>
      <c r="G1877" s="23" t="s">
        <v>3</v>
      </c>
      <c r="H1877" s="2" t="s">
        <v>7734</v>
      </c>
      <c r="I1877" s="23" t="s">
        <v>1945</v>
      </c>
      <c r="J1877" s="23"/>
      <c r="K1877" s="23" t="s">
        <v>9712</v>
      </c>
      <c r="L1877" s="23"/>
      <c r="M1877" s="23">
        <f>YEAR(Tabla2[[#This Row],[Fecha de creación]])</f>
        <v>2020</v>
      </c>
      <c r="N1877" s="23">
        <f>MONTH(Tabla2[[#This Row],[Fecha de creación]])</f>
        <v>11</v>
      </c>
    </row>
    <row r="1878" spans="1:14" ht="15" customHeight="1" x14ac:dyDescent="0.25">
      <c r="A1878" s="26">
        <v>44165.472939814812</v>
      </c>
      <c r="B1878" s="23" t="s">
        <v>19</v>
      </c>
      <c r="C1878" s="23" t="s">
        <v>3292</v>
      </c>
      <c r="D1878" s="23" t="s">
        <v>3293</v>
      </c>
      <c r="E1878" s="23" t="s">
        <v>1</v>
      </c>
      <c r="F1878" s="23" t="s">
        <v>7</v>
      </c>
      <c r="G1878" s="23" t="s">
        <v>975</v>
      </c>
      <c r="H1878" s="2" t="s">
        <v>7722</v>
      </c>
      <c r="I1878" s="23" t="s">
        <v>23</v>
      </c>
      <c r="J1878" s="23"/>
      <c r="K1878" s="23" t="s">
        <v>9712</v>
      </c>
      <c r="L1878" s="23"/>
      <c r="M1878" s="23">
        <f>YEAR(Tabla2[[#This Row],[Fecha de creación]])</f>
        <v>2020</v>
      </c>
      <c r="N1878" s="23">
        <f>MONTH(Tabla2[[#This Row],[Fecha de creación]])</f>
        <v>11</v>
      </c>
    </row>
    <row r="1879" spans="1:14" ht="15" customHeight="1" x14ac:dyDescent="0.25">
      <c r="A1879" s="26">
        <v>44165.49927083333</v>
      </c>
      <c r="B1879" s="23" t="s">
        <v>0</v>
      </c>
      <c r="C1879" s="23" t="s">
        <v>3294</v>
      </c>
      <c r="D1879" s="23" t="s">
        <v>3295</v>
      </c>
      <c r="E1879" s="23" t="s">
        <v>1</v>
      </c>
      <c r="F1879" s="23" t="s">
        <v>22</v>
      </c>
      <c r="G1879" s="23" t="s">
        <v>975</v>
      </c>
      <c r="H1879" s="2" t="s">
        <v>7742</v>
      </c>
      <c r="I1879" s="23" t="s">
        <v>7412</v>
      </c>
      <c r="J1879" s="23"/>
      <c r="K1879" s="23" t="s">
        <v>9712</v>
      </c>
      <c r="L1879" s="23"/>
      <c r="M1879" s="23">
        <f>YEAR(Tabla2[[#This Row],[Fecha de creación]])</f>
        <v>2020</v>
      </c>
      <c r="N1879" s="23">
        <f>MONTH(Tabla2[[#This Row],[Fecha de creación]])</f>
        <v>11</v>
      </c>
    </row>
    <row r="1880" spans="1:14" ht="15" customHeight="1" x14ac:dyDescent="0.25">
      <c r="A1880" s="26">
        <v>44165.725439814814</v>
      </c>
      <c r="B1880" s="23" t="s">
        <v>0</v>
      </c>
      <c r="C1880" s="23" t="s">
        <v>3296</v>
      </c>
      <c r="D1880" s="23" t="s">
        <v>349</v>
      </c>
      <c r="E1880" s="23" t="s">
        <v>1</v>
      </c>
      <c r="F1880" s="23" t="s">
        <v>7</v>
      </c>
      <c r="G1880" s="23" t="s">
        <v>975</v>
      </c>
      <c r="H1880" s="2" t="s">
        <v>7731</v>
      </c>
      <c r="I1880" s="23" t="s">
        <v>7412</v>
      </c>
      <c r="J1880" s="23"/>
      <c r="K1880" s="23" t="s">
        <v>9712</v>
      </c>
      <c r="L1880" s="23"/>
      <c r="M1880" s="23">
        <f>YEAR(Tabla2[[#This Row],[Fecha de creación]])</f>
        <v>2020</v>
      </c>
      <c r="N1880" s="23">
        <f>MONTH(Tabla2[[#This Row],[Fecha de creación]])</f>
        <v>11</v>
      </c>
    </row>
    <row r="1881" spans="1:14" ht="15" customHeight="1" x14ac:dyDescent="0.25">
      <c r="A1881" s="26">
        <v>44165.745150462964</v>
      </c>
      <c r="B1881" s="23" t="s">
        <v>0</v>
      </c>
      <c r="C1881" s="23" t="s">
        <v>337</v>
      </c>
      <c r="D1881" s="23" t="s">
        <v>49</v>
      </c>
      <c r="E1881" s="23" t="s">
        <v>1</v>
      </c>
      <c r="F1881" s="23" t="s">
        <v>22</v>
      </c>
      <c r="G1881" s="23" t="s">
        <v>3</v>
      </c>
      <c r="H1881" s="2" t="s">
        <v>7745</v>
      </c>
      <c r="I1881" s="23" t="s">
        <v>7412</v>
      </c>
      <c r="J1881" s="23"/>
      <c r="K1881" s="23" t="s">
        <v>9712</v>
      </c>
      <c r="L1881" s="23"/>
      <c r="M1881" s="23">
        <f>YEAR(Tabla2[[#This Row],[Fecha de creación]])</f>
        <v>2020</v>
      </c>
      <c r="N1881" s="23">
        <f>MONTH(Tabla2[[#This Row],[Fecha de creación]])</f>
        <v>11</v>
      </c>
    </row>
    <row r="1882" spans="1:14" ht="15" customHeight="1" x14ac:dyDescent="0.25">
      <c r="A1882" s="26">
        <v>44166.408668981479</v>
      </c>
      <c r="B1882" s="23" t="s">
        <v>0</v>
      </c>
      <c r="C1882" s="23" t="s">
        <v>3297</v>
      </c>
      <c r="D1882" s="23" t="s">
        <v>3298</v>
      </c>
      <c r="E1882" s="23" t="s">
        <v>1</v>
      </c>
      <c r="F1882" s="23" t="s">
        <v>22</v>
      </c>
      <c r="G1882" s="23" t="s">
        <v>975</v>
      </c>
      <c r="H1882" s="2" t="s">
        <v>7757</v>
      </c>
      <c r="I1882" s="23" t="s">
        <v>43</v>
      </c>
      <c r="J1882" s="23"/>
      <c r="K1882" s="23" t="s">
        <v>9712</v>
      </c>
      <c r="L1882" s="23"/>
      <c r="M1882" s="23">
        <f>YEAR(Tabla2[[#This Row],[Fecha de creación]])</f>
        <v>2020</v>
      </c>
      <c r="N1882" s="23">
        <f>MONTH(Tabla2[[#This Row],[Fecha de creación]])</f>
        <v>12</v>
      </c>
    </row>
    <row r="1883" spans="1:14" ht="15" customHeight="1" x14ac:dyDescent="0.25">
      <c r="A1883" s="26">
        <v>44166.431516203702</v>
      </c>
      <c r="B1883" s="23" t="s">
        <v>0</v>
      </c>
      <c r="C1883" s="23" t="s">
        <v>3299</v>
      </c>
      <c r="D1883" s="23" t="s">
        <v>551</v>
      </c>
      <c r="E1883" s="23" t="s">
        <v>1</v>
      </c>
      <c r="F1883" s="23" t="s">
        <v>7</v>
      </c>
      <c r="G1883" s="23" t="s">
        <v>975</v>
      </c>
      <c r="H1883" s="2" t="s">
        <v>7731</v>
      </c>
      <c r="I1883" s="23" t="s">
        <v>4</v>
      </c>
      <c r="J1883" s="23"/>
      <c r="K1883" s="23" t="s">
        <v>9712</v>
      </c>
      <c r="L1883" s="23"/>
      <c r="M1883" s="23">
        <f>YEAR(Tabla2[[#This Row],[Fecha de creación]])</f>
        <v>2020</v>
      </c>
      <c r="N1883" s="23">
        <f>MONTH(Tabla2[[#This Row],[Fecha de creación]])</f>
        <v>12</v>
      </c>
    </row>
    <row r="1884" spans="1:14" ht="15" customHeight="1" x14ac:dyDescent="0.25">
      <c r="A1884" s="26">
        <v>44166.43372685185</v>
      </c>
      <c r="B1884" s="23" t="s">
        <v>0</v>
      </c>
      <c r="C1884" s="23" t="s">
        <v>3300</v>
      </c>
      <c r="D1884" s="23" t="s">
        <v>3301</v>
      </c>
      <c r="E1884" s="23" t="s">
        <v>1</v>
      </c>
      <c r="F1884" s="23" t="s">
        <v>22</v>
      </c>
      <c r="G1884" s="23" t="s">
        <v>975</v>
      </c>
      <c r="H1884" s="2" t="s">
        <v>7743</v>
      </c>
      <c r="I1884" s="23" t="s">
        <v>7412</v>
      </c>
      <c r="J1884" s="23"/>
      <c r="K1884" s="23" t="s">
        <v>9712</v>
      </c>
      <c r="L1884" s="23"/>
      <c r="M1884" s="23">
        <f>YEAR(Tabla2[[#This Row],[Fecha de creación]])</f>
        <v>2020</v>
      </c>
      <c r="N1884" s="23">
        <f>MONTH(Tabla2[[#This Row],[Fecha de creación]])</f>
        <v>12</v>
      </c>
    </row>
    <row r="1885" spans="1:14" ht="15" customHeight="1" x14ac:dyDescent="0.25">
      <c r="A1885" s="26">
        <v>44166.437303240738</v>
      </c>
      <c r="B1885" s="23" t="s">
        <v>0</v>
      </c>
      <c r="C1885" s="23" t="s">
        <v>3302</v>
      </c>
      <c r="D1885" s="23" t="s">
        <v>246</v>
      </c>
      <c r="E1885" s="23" t="s">
        <v>1</v>
      </c>
      <c r="F1885" s="23" t="s">
        <v>7</v>
      </c>
      <c r="G1885" s="23" t="s">
        <v>975</v>
      </c>
      <c r="H1885" s="2" t="s">
        <v>7728</v>
      </c>
      <c r="I1885" s="23" t="s">
        <v>4</v>
      </c>
      <c r="J1885" s="23"/>
      <c r="K1885" s="23" t="s">
        <v>9712</v>
      </c>
      <c r="L1885" s="23"/>
      <c r="M1885" s="23">
        <f>YEAR(Tabla2[[#This Row],[Fecha de creación]])</f>
        <v>2020</v>
      </c>
      <c r="N1885" s="23">
        <f>MONTH(Tabla2[[#This Row],[Fecha de creación]])</f>
        <v>12</v>
      </c>
    </row>
    <row r="1886" spans="1:14" ht="15" customHeight="1" x14ac:dyDescent="0.25">
      <c r="A1886" s="26">
        <v>44166.444930555554</v>
      </c>
      <c r="B1886" s="23" t="s">
        <v>0</v>
      </c>
      <c r="C1886" s="23" t="s">
        <v>3303</v>
      </c>
      <c r="D1886" s="23" t="s">
        <v>3304</v>
      </c>
      <c r="E1886" s="23" t="s">
        <v>1</v>
      </c>
      <c r="F1886" s="23" t="s">
        <v>7</v>
      </c>
      <c r="G1886" s="23" t="s">
        <v>975</v>
      </c>
      <c r="H1886" s="2" t="s">
        <v>7745</v>
      </c>
      <c r="I1886" s="23" t="s">
        <v>4</v>
      </c>
      <c r="J1886" s="23"/>
      <c r="K1886" s="23" t="s">
        <v>9712</v>
      </c>
      <c r="L1886" s="23"/>
      <c r="M1886" s="23">
        <f>YEAR(Tabla2[[#This Row],[Fecha de creación]])</f>
        <v>2020</v>
      </c>
      <c r="N1886" s="23">
        <f>MONTH(Tabla2[[#This Row],[Fecha de creación]])</f>
        <v>12</v>
      </c>
    </row>
    <row r="1887" spans="1:14" ht="15" customHeight="1" x14ac:dyDescent="0.25">
      <c r="A1887" s="26">
        <v>44166.453553240739</v>
      </c>
      <c r="B1887" s="23" t="s">
        <v>0</v>
      </c>
      <c r="C1887" s="23" t="s">
        <v>3305</v>
      </c>
      <c r="D1887" s="23" t="s">
        <v>246</v>
      </c>
      <c r="E1887" s="23" t="s">
        <v>1</v>
      </c>
      <c r="F1887" s="23" t="s">
        <v>7</v>
      </c>
      <c r="G1887" s="23" t="s">
        <v>975</v>
      </c>
      <c r="H1887" s="2" t="s">
        <v>7728</v>
      </c>
      <c r="I1887" s="23" t="s">
        <v>4</v>
      </c>
      <c r="J1887" s="23"/>
      <c r="K1887" s="23" t="s">
        <v>9712</v>
      </c>
      <c r="L1887" s="23"/>
      <c r="M1887" s="23">
        <f>YEAR(Tabla2[[#This Row],[Fecha de creación]])</f>
        <v>2020</v>
      </c>
      <c r="N1887" s="23">
        <f>MONTH(Tabla2[[#This Row],[Fecha de creación]])</f>
        <v>12</v>
      </c>
    </row>
    <row r="1888" spans="1:14" ht="15" customHeight="1" x14ac:dyDescent="0.25">
      <c r="A1888" s="26">
        <v>44166.456956018519</v>
      </c>
      <c r="B1888" s="23" t="s">
        <v>0</v>
      </c>
      <c r="C1888" s="23" t="s">
        <v>3306</v>
      </c>
      <c r="D1888" s="23" t="s">
        <v>49</v>
      </c>
      <c r="E1888" s="23" t="s">
        <v>1</v>
      </c>
      <c r="F1888" s="23" t="s">
        <v>7</v>
      </c>
      <c r="G1888" s="23" t="s">
        <v>975</v>
      </c>
      <c r="H1888" s="2" t="s">
        <v>7745</v>
      </c>
      <c r="I1888" s="23" t="s">
        <v>43</v>
      </c>
      <c r="J1888" s="23"/>
      <c r="K1888" s="23" t="s">
        <v>9712</v>
      </c>
      <c r="L1888" s="23"/>
      <c r="M1888" s="23">
        <f>YEAR(Tabla2[[#This Row],[Fecha de creación]])</f>
        <v>2020</v>
      </c>
      <c r="N1888" s="23">
        <f>MONTH(Tabla2[[#This Row],[Fecha de creación]])</f>
        <v>12</v>
      </c>
    </row>
    <row r="1889" spans="1:14" ht="15" customHeight="1" x14ac:dyDescent="0.25">
      <c r="A1889" s="26">
        <v>44166.462280092594</v>
      </c>
      <c r="B1889" s="23" t="s">
        <v>0</v>
      </c>
      <c r="C1889" s="23" t="s">
        <v>3307</v>
      </c>
      <c r="D1889" s="23" t="s">
        <v>6</v>
      </c>
      <c r="E1889" s="23" t="s">
        <v>1</v>
      </c>
      <c r="F1889" s="23" t="s">
        <v>7</v>
      </c>
      <c r="G1889" s="23" t="s">
        <v>975</v>
      </c>
      <c r="H1889" s="2" t="s">
        <v>7722</v>
      </c>
      <c r="I1889" s="23" t="s">
        <v>4</v>
      </c>
      <c r="J1889" s="23"/>
      <c r="K1889" s="23" t="s">
        <v>9712</v>
      </c>
      <c r="L1889" s="23"/>
      <c r="M1889" s="23">
        <f>YEAR(Tabla2[[#This Row],[Fecha de creación]])</f>
        <v>2020</v>
      </c>
      <c r="N1889" s="23">
        <f>MONTH(Tabla2[[#This Row],[Fecha de creación]])</f>
        <v>12</v>
      </c>
    </row>
    <row r="1890" spans="1:14" ht="15" customHeight="1" x14ac:dyDescent="0.25">
      <c r="A1890" s="26">
        <v>44166.476157407407</v>
      </c>
      <c r="B1890" s="23" t="s">
        <v>0</v>
      </c>
      <c r="C1890" s="23" t="s">
        <v>3308</v>
      </c>
      <c r="D1890" s="23" t="s">
        <v>6</v>
      </c>
      <c r="E1890" s="23" t="s">
        <v>1</v>
      </c>
      <c r="F1890" s="23" t="s">
        <v>7</v>
      </c>
      <c r="G1890" s="23" t="s">
        <v>975</v>
      </c>
      <c r="H1890" s="2" t="s">
        <v>7722</v>
      </c>
      <c r="I1890" s="23" t="s">
        <v>4</v>
      </c>
      <c r="J1890" s="23"/>
      <c r="K1890" s="23" t="s">
        <v>9712</v>
      </c>
      <c r="L1890" s="23"/>
      <c r="M1890" s="23">
        <f>YEAR(Tabla2[[#This Row],[Fecha de creación]])</f>
        <v>2020</v>
      </c>
      <c r="N1890" s="23">
        <f>MONTH(Tabla2[[#This Row],[Fecha de creación]])</f>
        <v>12</v>
      </c>
    </row>
    <row r="1891" spans="1:14" ht="15" customHeight="1" x14ac:dyDescent="0.25">
      <c r="A1891" s="26">
        <v>44166.513761574075</v>
      </c>
      <c r="B1891" s="23" t="s">
        <v>0</v>
      </c>
      <c r="C1891" s="23" t="s">
        <v>3309</v>
      </c>
      <c r="D1891" s="23" t="s">
        <v>3310</v>
      </c>
      <c r="E1891" s="23" t="s">
        <v>1</v>
      </c>
      <c r="F1891" s="23" t="s">
        <v>22</v>
      </c>
      <c r="G1891" s="23" t="s">
        <v>975</v>
      </c>
      <c r="H1891" s="2" t="s">
        <v>7748</v>
      </c>
      <c r="I1891" s="23" t="s">
        <v>43</v>
      </c>
      <c r="J1891" s="23"/>
      <c r="K1891" s="23" t="s">
        <v>9712</v>
      </c>
      <c r="L1891" s="23"/>
      <c r="M1891" s="23">
        <f>YEAR(Tabla2[[#This Row],[Fecha de creación]])</f>
        <v>2020</v>
      </c>
      <c r="N1891" s="23">
        <f>MONTH(Tabla2[[#This Row],[Fecha de creación]])</f>
        <v>12</v>
      </c>
    </row>
    <row r="1892" spans="1:14" ht="15" customHeight="1" x14ac:dyDescent="0.25">
      <c r="A1892" s="26">
        <v>44166.518287037034</v>
      </c>
      <c r="B1892" s="23" t="s">
        <v>100</v>
      </c>
      <c r="C1892" s="23" t="s">
        <v>3311</v>
      </c>
      <c r="D1892" s="23" t="s">
        <v>2536</v>
      </c>
      <c r="E1892" s="23" t="s">
        <v>1</v>
      </c>
      <c r="F1892" s="23" t="s">
        <v>7</v>
      </c>
      <c r="G1892" s="23" t="s">
        <v>1551</v>
      </c>
      <c r="H1892" s="2" t="s">
        <v>7734</v>
      </c>
      <c r="I1892" s="23" t="s">
        <v>7760</v>
      </c>
      <c r="J1892" s="23"/>
      <c r="K1892" s="23" t="s">
        <v>9712</v>
      </c>
      <c r="L1892" s="23"/>
      <c r="M1892" s="23">
        <f>YEAR(Tabla2[[#This Row],[Fecha de creación]])</f>
        <v>2020</v>
      </c>
      <c r="N1892" s="23">
        <f>MONTH(Tabla2[[#This Row],[Fecha de creación]])</f>
        <v>12</v>
      </c>
    </row>
    <row r="1893" spans="1:14" ht="15" customHeight="1" x14ac:dyDescent="0.25">
      <c r="A1893" s="26">
        <v>44166.54111111111</v>
      </c>
      <c r="B1893" s="23" t="s">
        <v>0</v>
      </c>
      <c r="C1893" s="23" t="s">
        <v>3312</v>
      </c>
      <c r="D1893" s="23" t="s">
        <v>3313</v>
      </c>
      <c r="E1893" s="23" t="s">
        <v>1</v>
      </c>
      <c r="F1893" s="23" t="s">
        <v>2</v>
      </c>
      <c r="G1893" s="23" t="s">
        <v>1551</v>
      </c>
      <c r="H1893" s="2" t="s">
        <v>7729</v>
      </c>
      <c r="I1893" s="23" t="s">
        <v>11</v>
      </c>
      <c r="J1893" s="23"/>
      <c r="K1893" s="23" t="s">
        <v>9712</v>
      </c>
      <c r="L1893" s="23"/>
      <c r="M1893" s="23">
        <f>YEAR(Tabla2[[#This Row],[Fecha de creación]])</f>
        <v>2020</v>
      </c>
      <c r="N1893" s="23">
        <f>MONTH(Tabla2[[#This Row],[Fecha de creación]])</f>
        <v>12</v>
      </c>
    </row>
    <row r="1894" spans="1:14" ht="15" customHeight="1" x14ac:dyDescent="0.25">
      <c r="A1894" s="26">
        <v>44166.553842592592</v>
      </c>
      <c r="B1894" s="23" t="s">
        <v>0</v>
      </c>
      <c r="C1894" s="23" t="s">
        <v>3314</v>
      </c>
      <c r="D1894" s="23" t="s">
        <v>6</v>
      </c>
      <c r="E1894" s="23" t="s">
        <v>1</v>
      </c>
      <c r="F1894" s="23" t="s">
        <v>7</v>
      </c>
      <c r="G1894" s="23" t="s">
        <v>975</v>
      </c>
      <c r="H1894" s="2" t="s">
        <v>7722</v>
      </c>
      <c r="I1894" s="23" t="s">
        <v>4</v>
      </c>
      <c r="J1894" s="23"/>
      <c r="K1894" s="23" t="s">
        <v>9712</v>
      </c>
      <c r="L1894" s="23"/>
      <c r="M1894" s="23">
        <f>YEAR(Tabla2[[#This Row],[Fecha de creación]])</f>
        <v>2020</v>
      </c>
      <c r="N1894" s="23">
        <f>MONTH(Tabla2[[#This Row],[Fecha de creación]])</f>
        <v>12</v>
      </c>
    </row>
    <row r="1895" spans="1:14" ht="15" customHeight="1" x14ac:dyDescent="0.25">
      <c r="A1895" s="26">
        <v>44166.646944444445</v>
      </c>
      <c r="B1895" s="23" t="s">
        <v>56</v>
      </c>
      <c r="C1895" s="23" t="s">
        <v>3315</v>
      </c>
      <c r="D1895" s="23" t="s">
        <v>6</v>
      </c>
      <c r="E1895" s="23" t="s">
        <v>1</v>
      </c>
      <c r="F1895" s="23" t="s">
        <v>7</v>
      </c>
      <c r="G1895" s="23" t="s">
        <v>975</v>
      </c>
      <c r="H1895" s="2" t="s">
        <v>7722</v>
      </c>
      <c r="I1895" s="23" t="s">
        <v>1963</v>
      </c>
      <c r="J1895" s="23"/>
      <c r="K1895" s="23" t="s">
        <v>9712</v>
      </c>
      <c r="L1895" s="23"/>
      <c r="M1895" s="23">
        <f>YEAR(Tabla2[[#This Row],[Fecha de creación]])</f>
        <v>2020</v>
      </c>
      <c r="N1895" s="23">
        <f>MONTH(Tabla2[[#This Row],[Fecha de creación]])</f>
        <v>12</v>
      </c>
    </row>
    <row r="1896" spans="1:14" ht="15" customHeight="1" x14ac:dyDescent="0.25">
      <c r="A1896" s="26">
        <v>44166.655636574076</v>
      </c>
      <c r="B1896" s="23" t="s">
        <v>0</v>
      </c>
      <c r="C1896" s="23" t="s">
        <v>3316</v>
      </c>
      <c r="D1896" s="23" t="s">
        <v>3317</v>
      </c>
      <c r="E1896" s="23" t="s">
        <v>1</v>
      </c>
      <c r="F1896" s="23" t="s">
        <v>22</v>
      </c>
      <c r="G1896" s="23" t="s">
        <v>975</v>
      </c>
      <c r="H1896" s="2" t="s">
        <v>7737</v>
      </c>
      <c r="I1896" s="23" t="s">
        <v>7412</v>
      </c>
      <c r="J1896" s="23"/>
      <c r="K1896" s="23" t="s">
        <v>9712</v>
      </c>
      <c r="L1896" s="23"/>
      <c r="M1896" s="23">
        <f>YEAR(Tabla2[[#This Row],[Fecha de creación]])</f>
        <v>2020</v>
      </c>
      <c r="N1896" s="23">
        <f>MONTH(Tabla2[[#This Row],[Fecha de creación]])</f>
        <v>12</v>
      </c>
    </row>
    <row r="1897" spans="1:14" ht="15" customHeight="1" x14ac:dyDescent="0.25">
      <c r="A1897" s="26">
        <v>44166.65834490741</v>
      </c>
      <c r="B1897" s="23" t="s">
        <v>0</v>
      </c>
      <c r="C1897" s="23" t="s">
        <v>3318</v>
      </c>
      <c r="D1897" s="23" t="s">
        <v>6</v>
      </c>
      <c r="E1897" s="23" t="s">
        <v>1</v>
      </c>
      <c r="F1897" s="23" t="s">
        <v>7</v>
      </c>
      <c r="G1897" s="23" t="s">
        <v>975</v>
      </c>
      <c r="H1897" s="2" t="s">
        <v>7722</v>
      </c>
      <c r="I1897" s="23" t="s">
        <v>7412</v>
      </c>
      <c r="J1897" s="23"/>
      <c r="K1897" s="23" t="s">
        <v>9712</v>
      </c>
      <c r="L1897" s="23"/>
      <c r="M1897" s="23">
        <f>YEAR(Tabla2[[#This Row],[Fecha de creación]])</f>
        <v>2020</v>
      </c>
      <c r="N1897" s="23">
        <f>MONTH(Tabla2[[#This Row],[Fecha de creación]])</f>
        <v>12</v>
      </c>
    </row>
    <row r="1898" spans="1:14" ht="15" customHeight="1" x14ac:dyDescent="0.25">
      <c r="A1898" s="26">
        <v>44166.662418981483</v>
      </c>
      <c r="B1898" s="23" t="s">
        <v>0</v>
      </c>
      <c r="C1898" s="23" t="s">
        <v>3319</v>
      </c>
      <c r="D1898" s="23" t="s">
        <v>3320</v>
      </c>
      <c r="E1898" s="23" t="s">
        <v>1</v>
      </c>
      <c r="F1898" s="23" t="s">
        <v>7</v>
      </c>
      <c r="G1898" s="23" t="s">
        <v>975</v>
      </c>
      <c r="H1898" s="2" t="s">
        <v>7722</v>
      </c>
      <c r="I1898" s="23" t="s">
        <v>7412</v>
      </c>
      <c r="J1898" s="23"/>
      <c r="K1898" s="23" t="s">
        <v>9712</v>
      </c>
      <c r="L1898" s="23"/>
      <c r="M1898" s="23">
        <f>YEAR(Tabla2[[#This Row],[Fecha de creación]])</f>
        <v>2020</v>
      </c>
      <c r="N1898" s="23">
        <f>MONTH(Tabla2[[#This Row],[Fecha de creación]])</f>
        <v>12</v>
      </c>
    </row>
    <row r="1899" spans="1:14" ht="15" customHeight="1" x14ac:dyDescent="0.25">
      <c r="A1899" s="26">
        <v>44166.667013888888</v>
      </c>
      <c r="B1899" s="23" t="s">
        <v>0</v>
      </c>
      <c r="C1899" s="23" t="s">
        <v>3321</v>
      </c>
      <c r="D1899" s="23" t="s">
        <v>3322</v>
      </c>
      <c r="E1899" s="23" t="s">
        <v>1</v>
      </c>
      <c r="F1899" s="23" t="s">
        <v>7</v>
      </c>
      <c r="G1899" s="23" t="s">
        <v>975</v>
      </c>
      <c r="H1899" s="2" t="s">
        <v>7730</v>
      </c>
      <c r="I1899" s="23" t="s">
        <v>7412</v>
      </c>
      <c r="J1899" s="23"/>
      <c r="K1899" s="23" t="s">
        <v>9712</v>
      </c>
      <c r="L1899" s="23"/>
      <c r="M1899" s="23">
        <f>YEAR(Tabla2[[#This Row],[Fecha de creación]])</f>
        <v>2020</v>
      </c>
      <c r="N1899" s="23">
        <f>MONTH(Tabla2[[#This Row],[Fecha de creación]])</f>
        <v>12</v>
      </c>
    </row>
    <row r="1900" spans="1:14" ht="15" customHeight="1" x14ac:dyDescent="0.25">
      <c r="A1900" s="26">
        <v>44166.668958333335</v>
      </c>
      <c r="B1900" s="23" t="s">
        <v>189</v>
      </c>
      <c r="C1900" s="23" t="s">
        <v>3323</v>
      </c>
      <c r="D1900" s="23" t="s">
        <v>1514</v>
      </c>
      <c r="E1900" s="23" t="s">
        <v>1</v>
      </c>
      <c r="F1900" s="23" t="s">
        <v>7</v>
      </c>
      <c r="G1900" s="23" t="s">
        <v>975</v>
      </c>
      <c r="H1900" s="2" t="s">
        <v>7731</v>
      </c>
      <c r="I1900" s="23" t="s">
        <v>1945</v>
      </c>
      <c r="J1900" s="23"/>
      <c r="K1900" s="23" t="s">
        <v>9712</v>
      </c>
      <c r="L1900" s="23"/>
      <c r="M1900" s="23">
        <f>YEAR(Tabla2[[#This Row],[Fecha de creación]])</f>
        <v>2020</v>
      </c>
      <c r="N1900" s="23">
        <f>MONTH(Tabla2[[#This Row],[Fecha de creación]])</f>
        <v>12</v>
      </c>
    </row>
    <row r="1901" spans="1:14" ht="15" customHeight="1" x14ac:dyDescent="0.25">
      <c r="A1901" s="26">
        <v>44166.688831018517</v>
      </c>
      <c r="B1901" s="23" t="s">
        <v>0</v>
      </c>
      <c r="C1901" s="23" t="s">
        <v>3324</v>
      </c>
      <c r="D1901" s="23" t="s">
        <v>3325</v>
      </c>
      <c r="E1901" s="23" t="s">
        <v>1</v>
      </c>
      <c r="F1901" s="23" t="s">
        <v>22</v>
      </c>
      <c r="G1901" s="23" t="s">
        <v>975</v>
      </c>
      <c r="H1901" s="2" t="s">
        <v>7737</v>
      </c>
      <c r="I1901" s="23" t="s">
        <v>7412</v>
      </c>
      <c r="J1901" s="23"/>
      <c r="K1901" s="23" t="s">
        <v>9712</v>
      </c>
      <c r="L1901" s="23"/>
      <c r="M1901" s="23">
        <f>YEAR(Tabla2[[#This Row],[Fecha de creación]])</f>
        <v>2020</v>
      </c>
      <c r="N1901" s="23">
        <f>MONTH(Tabla2[[#This Row],[Fecha de creación]])</f>
        <v>12</v>
      </c>
    </row>
    <row r="1902" spans="1:14" ht="15" customHeight="1" x14ac:dyDescent="0.25">
      <c r="A1902" s="26">
        <v>44166.694386574076</v>
      </c>
      <c r="B1902" s="23" t="s">
        <v>0</v>
      </c>
      <c r="C1902" s="23" t="s">
        <v>3326</v>
      </c>
      <c r="D1902" s="23" t="s">
        <v>49</v>
      </c>
      <c r="E1902" s="23" t="s">
        <v>1</v>
      </c>
      <c r="F1902" s="23" t="s">
        <v>22</v>
      </c>
      <c r="G1902" s="23" t="s">
        <v>975</v>
      </c>
      <c r="H1902" s="2" t="s">
        <v>7745</v>
      </c>
      <c r="I1902" s="23" t="s">
        <v>7412</v>
      </c>
      <c r="J1902" s="23"/>
      <c r="K1902" s="23" t="s">
        <v>9712</v>
      </c>
      <c r="L1902" s="23"/>
      <c r="M1902" s="23">
        <f>YEAR(Tabla2[[#This Row],[Fecha de creación]])</f>
        <v>2020</v>
      </c>
      <c r="N1902" s="23">
        <f>MONTH(Tabla2[[#This Row],[Fecha de creación]])</f>
        <v>12</v>
      </c>
    </row>
    <row r="1903" spans="1:14" ht="15" customHeight="1" x14ac:dyDescent="0.25">
      <c r="A1903" s="26">
        <v>44166.725393518522</v>
      </c>
      <c r="B1903" s="23" t="s">
        <v>0</v>
      </c>
      <c r="C1903" s="23" t="s">
        <v>3327</v>
      </c>
      <c r="D1903" s="23" t="s">
        <v>49</v>
      </c>
      <c r="E1903" s="23" t="s">
        <v>1</v>
      </c>
      <c r="F1903" s="23" t="s">
        <v>7</v>
      </c>
      <c r="G1903" s="23" t="s">
        <v>975</v>
      </c>
      <c r="H1903" s="2" t="s">
        <v>7745</v>
      </c>
      <c r="I1903" s="23" t="s">
        <v>43</v>
      </c>
      <c r="J1903" s="23"/>
      <c r="K1903" s="23" t="s">
        <v>9712</v>
      </c>
      <c r="L1903" s="23"/>
      <c r="M1903" s="23">
        <f>YEAR(Tabla2[[#This Row],[Fecha de creación]])</f>
        <v>2020</v>
      </c>
      <c r="N1903" s="23">
        <f>MONTH(Tabla2[[#This Row],[Fecha de creación]])</f>
        <v>12</v>
      </c>
    </row>
    <row r="1904" spans="1:14" ht="15" customHeight="1" x14ac:dyDescent="0.25">
      <c r="A1904" s="26">
        <v>44166.72587962963</v>
      </c>
      <c r="B1904" s="23" t="s">
        <v>0</v>
      </c>
      <c r="C1904" s="23" t="s">
        <v>338</v>
      </c>
      <c r="D1904" s="23" t="s">
        <v>131</v>
      </c>
      <c r="E1904" s="23" t="s">
        <v>1</v>
      </c>
      <c r="F1904" s="23" t="s">
        <v>7</v>
      </c>
      <c r="G1904" s="23" t="s">
        <v>3</v>
      </c>
      <c r="H1904" s="2" t="s">
        <v>7728</v>
      </c>
      <c r="I1904" s="23" t="s">
        <v>7412</v>
      </c>
      <c r="J1904" s="23"/>
      <c r="K1904" s="23" t="s">
        <v>9712</v>
      </c>
      <c r="L1904" s="23"/>
      <c r="M1904" s="23">
        <f>YEAR(Tabla2[[#This Row],[Fecha de creación]])</f>
        <v>2020</v>
      </c>
      <c r="N1904" s="23">
        <f>MONTH(Tabla2[[#This Row],[Fecha de creación]])</f>
        <v>12</v>
      </c>
    </row>
    <row r="1905" spans="1:14" ht="15" customHeight="1" x14ac:dyDescent="0.25">
      <c r="A1905" s="26">
        <v>44166.730752314812</v>
      </c>
      <c r="B1905" s="23" t="s">
        <v>0</v>
      </c>
      <c r="C1905" s="23" t="s">
        <v>3328</v>
      </c>
      <c r="D1905" s="23" t="s">
        <v>306</v>
      </c>
      <c r="E1905" s="23" t="s">
        <v>1</v>
      </c>
      <c r="F1905" s="23" t="s">
        <v>2</v>
      </c>
      <c r="G1905" s="23" t="s">
        <v>1551</v>
      </c>
      <c r="H1905" s="2" t="s">
        <v>7729</v>
      </c>
      <c r="I1905" s="23" t="s">
        <v>11</v>
      </c>
      <c r="J1905" s="23"/>
      <c r="K1905" s="23" t="s">
        <v>9712</v>
      </c>
      <c r="L1905" s="23"/>
      <c r="M1905" s="23">
        <f>YEAR(Tabla2[[#This Row],[Fecha de creación]])</f>
        <v>2020</v>
      </c>
      <c r="N1905" s="23">
        <f>MONTH(Tabla2[[#This Row],[Fecha de creación]])</f>
        <v>12</v>
      </c>
    </row>
    <row r="1906" spans="1:14" ht="15" customHeight="1" x14ac:dyDescent="0.25">
      <c r="A1906" s="26">
        <v>44167.416689814818</v>
      </c>
      <c r="B1906" s="23" t="s">
        <v>56</v>
      </c>
      <c r="C1906" s="23" t="s">
        <v>3329</v>
      </c>
      <c r="D1906" s="23" t="s">
        <v>1514</v>
      </c>
      <c r="E1906" s="23" t="s">
        <v>1</v>
      </c>
      <c r="F1906" s="23" t="s">
        <v>7</v>
      </c>
      <c r="G1906" s="23" t="s">
        <v>975</v>
      </c>
      <c r="H1906" s="2" t="s">
        <v>7731</v>
      </c>
      <c r="I1906" s="23" t="s">
        <v>1963</v>
      </c>
      <c r="J1906" s="23"/>
      <c r="K1906" s="23" t="s">
        <v>9712</v>
      </c>
      <c r="L1906" s="23"/>
      <c r="M1906" s="23">
        <f>YEAR(Tabla2[[#This Row],[Fecha de creación]])</f>
        <v>2020</v>
      </c>
      <c r="N1906" s="23">
        <f>MONTH(Tabla2[[#This Row],[Fecha de creación]])</f>
        <v>12</v>
      </c>
    </row>
    <row r="1907" spans="1:14" ht="15" customHeight="1" x14ac:dyDescent="0.25">
      <c r="A1907" s="26">
        <v>44167.431562500002</v>
      </c>
      <c r="B1907" s="23" t="s">
        <v>56</v>
      </c>
      <c r="C1907" s="23" t="s">
        <v>3330</v>
      </c>
      <c r="D1907" s="23" t="s">
        <v>131</v>
      </c>
      <c r="E1907" s="23" t="s">
        <v>1</v>
      </c>
      <c r="F1907" s="23" t="s">
        <v>7</v>
      </c>
      <c r="G1907" s="23" t="s">
        <v>975</v>
      </c>
      <c r="H1907" s="2" t="s">
        <v>7728</v>
      </c>
      <c r="I1907" s="23" t="s">
        <v>1963</v>
      </c>
      <c r="J1907" s="23"/>
      <c r="K1907" s="23" t="s">
        <v>9712</v>
      </c>
      <c r="L1907" s="23"/>
      <c r="M1907" s="23">
        <f>YEAR(Tabla2[[#This Row],[Fecha de creación]])</f>
        <v>2020</v>
      </c>
      <c r="N1907" s="23">
        <f>MONTH(Tabla2[[#This Row],[Fecha de creación]])</f>
        <v>12</v>
      </c>
    </row>
    <row r="1908" spans="1:14" ht="15" customHeight="1" x14ac:dyDescent="0.25">
      <c r="A1908" s="26">
        <v>44167.453206018516</v>
      </c>
      <c r="B1908" s="23" t="s">
        <v>189</v>
      </c>
      <c r="C1908" s="23" t="s">
        <v>3331</v>
      </c>
      <c r="D1908" s="23" t="s">
        <v>1514</v>
      </c>
      <c r="E1908" s="23" t="s">
        <v>1</v>
      </c>
      <c r="F1908" s="23" t="s">
        <v>7</v>
      </c>
      <c r="G1908" s="23" t="s">
        <v>975</v>
      </c>
      <c r="H1908" s="2" t="s">
        <v>7731</v>
      </c>
      <c r="I1908" s="23" t="s">
        <v>1945</v>
      </c>
      <c r="J1908" s="23"/>
      <c r="K1908" s="23" t="s">
        <v>9712</v>
      </c>
      <c r="L1908" s="23"/>
      <c r="M1908" s="23">
        <f>YEAR(Tabla2[[#This Row],[Fecha de creación]])</f>
        <v>2020</v>
      </c>
      <c r="N1908" s="23">
        <f>MONTH(Tabla2[[#This Row],[Fecha de creación]])</f>
        <v>12</v>
      </c>
    </row>
    <row r="1909" spans="1:14" ht="15" customHeight="1" x14ac:dyDescent="0.25">
      <c r="A1909" s="26">
        <v>44167.513541666667</v>
      </c>
      <c r="B1909" s="23" t="s">
        <v>0</v>
      </c>
      <c r="C1909" s="23" t="s">
        <v>3332</v>
      </c>
      <c r="D1909" s="23" t="s">
        <v>223</v>
      </c>
      <c r="E1909" s="23" t="s">
        <v>1</v>
      </c>
      <c r="F1909" s="23" t="s">
        <v>7</v>
      </c>
      <c r="G1909" s="23" t="s">
        <v>1551</v>
      </c>
      <c r="H1909" s="2" t="s">
        <v>7725</v>
      </c>
      <c r="I1909" s="23" t="s">
        <v>11</v>
      </c>
      <c r="J1909" s="23"/>
      <c r="K1909" s="23" t="s">
        <v>9712</v>
      </c>
      <c r="L1909" s="23"/>
      <c r="M1909" s="23">
        <f>YEAR(Tabla2[[#This Row],[Fecha de creación]])</f>
        <v>2020</v>
      </c>
      <c r="N1909" s="23">
        <f>MONTH(Tabla2[[#This Row],[Fecha de creación]])</f>
        <v>12</v>
      </c>
    </row>
    <row r="1910" spans="1:14" ht="15" customHeight="1" x14ac:dyDescent="0.25">
      <c r="A1910" s="26">
        <v>44167.664699074077</v>
      </c>
      <c r="B1910" s="23" t="s">
        <v>0</v>
      </c>
      <c r="C1910" s="23" t="s">
        <v>3333</v>
      </c>
      <c r="D1910" s="23" t="s">
        <v>21</v>
      </c>
      <c r="E1910" s="23" t="s">
        <v>1</v>
      </c>
      <c r="F1910" s="23" t="s">
        <v>7</v>
      </c>
      <c r="G1910" s="23" t="s">
        <v>975</v>
      </c>
      <c r="H1910" s="2" t="s">
        <v>7744</v>
      </c>
      <c r="I1910" s="23" t="s">
        <v>7412</v>
      </c>
      <c r="J1910" s="23"/>
      <c r="K1910" s="23" t="s">
        <v>9712</v>
      </c>
      <c r="L1910" s="23"/>
      <c r="M1910" s="23">
        <f>YEAR(Tabla2[[#This Row],[Fecha de creación]])</f>
        <v>2020</v>
      </c>
      <c r="N1910" s="23">
        <f>MONTH(Tabla2[[#This Row],[Fecha de creación]])</f>
        <v>12</v>
      </c>
    </row>
    <row r="1911" spans="1:14" ht="15" customHeight="1" x14ac:dyDescent="0.25">
      <c r="A1911" s="26">
        <v>44167.674317129633</v>
      </c>
      <c r="B1911" s="23" t="s">
        <v>0</v>
      </c>
      <c r="C1911" s="23" t="s">
        <v>3334</v>
      </c>
      <c r="D1911" s="23" t="s">
        <v>1047</v>
      </c>
      <c r="E1911" s="23" t="s">
        <v>1</v>
      </c>
      <c r="F1911" s="23" t="s">
        <v>22</v>
      </c>
      <c r="G1911" s="23" t="s">
        <v>975</v>
      </c>
      <c r="H1911" s="2" t="s">
        <v>7737</v>
      </c>
      <c r="I1911" s="23" t="s">
        <v>7412</v>
      </c>
      <c r="J1911" s="23"/>
      <c r="K1911" s="23" t="s">
        <v>9712</v>
      </c>
      <c r="L1911" s="23"/>
      <c r="M1911" s="23">
        <f>YEAR(Tabla2[[#This Row],[Fecha de creación]])</f>
        <v>2020</v>
      </c>
      <c r="N1911" s="23">
        <f>MONTH(Tabla2[[#This Row],[Fecha de creación]])</f>
        <v>12</v>
      </c>
    </row>
    <row r="1912" spans="1:14" ht="15" customHeight="1" x14ac:dyDescent="0.25">
      <c r="A1912" s="26">
        <v>44167.728495370371</v>
      </c>
      <c r="B1912" s="23" t="s">
        <v>0</v>
      </c>
      <c r="C1912" s="23" t="s">
        <v>3335</v>
      </c>
      <c r="D1912" s="23" t="s">
        <v>349</v>
      </c>
      <c r="E1912" s="23" t="s">
        <v>1</v>
      </c>
      <c r="F1912" s="23" t="s">
        <v>7</v>
      </c>
      <c r="G1912" s="23" t="s">
        <v>975</v>
      </c>
      <c r="H1912" s="2" t="s">
        <v>7731</v>
      </c>
      <c r="I1912" s="23" t="s">
        <v>7412</v>
      </c>
      <c r="J1912" s="23"/>
      <c r="K1912" s="23" t="s">
        <v>9712</v>
      </c>
      <c r="L1912" s="23"/>
      <c r="M1912" s="23">
        <f>YEAR(Tabla2[[#This Row],[Fecha de creación]])</f>
        <v>2020</v>
      </c>
      <c r="N1912" s="23">
        <f>MONTH(Tabla2[[#This Row],[Fecha de creación]])</f>
        <v>12</v>
      </c>
    </row>
    <row r="1913" spans="1:14" ht="15" customHeight="1" x14ac:dyDescent="0.25">
      <c r="A1913" s="26">
        <v>44167.733564814815</v>
      </c>
      <c r="B1913" s="23" t="s">
        <v>0</v>
      </c>
      <c r="C1913" s="23" t="s">
        <v>3336</v>
      </c>
      <c r="D1913" s="23" t="s">
        <v>351</v>
      </c>
      <c r="E1913" s="23" t="s">
        <v>1</v>
      </c>
      <c r="F1913" s="23" t="s">
        <v>7</v>
      </c>
      <c r="G1913" s="23" t="s">
        <v>975</v>
      </c>
      <c r="H1913" s="2" t="s">
        <v>7734</v>
      </c>
      <c r="I1913" s="23" t="s">
        <v>7412</v>
      </c>
      <c r="J1913" s="23"/>
      <c r="K1913" s="23" t="s">
        <v>9712</v>
      </c>
      <c r="L1913" s="23"/>
      <c r="M1913" s="23">
        <f>YEAR(Tabla2[[#This Row],[Fecha de creación]])</f>
        <v>2020</v>
      </c>
      <c r="N1913" s="23">
        <f>MONTH(Tabla2[[#This Row],[Fecha de creación]])</f>
        <v>12</v>
      </c>
    </row>
    <row r="1914" spans="1:14" ht="15" customHeight="1" x14ac:dyDescent="0.25">
      <c r="A1914" s="26">
        <v>44167.751782407409</v>
      </c>
      <c r="B1914" s="23" t="s">
        <v>0</v>
      </c>
      <c r="C1914" s="23" t="s">
        <v>3337</v>
      </c>
      <c r="D1914" s="23" t="s">
        <v>1005</v>
      </c>
      <c r="E1914" s="23" t="s">
        <v>1</v>
      </c>
      <c r="F1914" s="23" t="s">
        <v>22</v>
      </c>
      <c r="G1914" s="23" t="s">
        <v>975</v>
      </c>
      <c r="H1914" s="2" t="s">
        <v>7744</v>
      </c>
      <c r="I1914" s="23" t="s">
        <v>43</v>
      </c>
      <c r="J1914" s="23"/>
      <c r="K1914" s="23" t="s">
        <v>9712</v>
      </c>
      <c r="L1914" s="23"/>
      <c r="M1914" s="23">
        <f>YEAR(Tabla2[[#This Row],[Fecha de creación]])</f>
        <v>2020</v>
      </c>
      <c r="N1914" s="23">
        <f>MONTH(Tabla2[[#This Row],[Fecha de creación]])</f>
        <v>12</v>
      </c>
    </row>
    <row r="1915" spans="1:14" ht="15" customHeight="1" x14ac:dyDescent="0.25">
      <c r="A1915" s="26">
        <v>44167.757303240738</v>
      </c>
      <c r="B1915" s="23" t="s">
        <v>0</v>
      </c>
      <c r="C1915" s="23" t="s">
        <v>3338</v>
      </c>
      <c r="D1915" s="23" t="s">
        <v>586</v>
      </c>
      <c r="E1915" s="23" t="s">
        <v>1</v>
      </c>
      <c r="F1915" s="23" t="s">
        <v>7</v>
      </c>
      <c r="G1915" s="23" t="s">
        <v>975</v>
      </c>
      <c r="H1915" s="2" t="s">
        <v>7748</v>
      </c>
      <c r="I1915" s="23" t="s">
        <v>43</v>
      </c>
      <c r="J1915" s="23"/>
      <c r="K1915" s="23" t="s">
        <v>9712</v>
      </c>
      <c r="L1915" s="23"/>
      <c r="M1915" s="23">
        <f>YEAR(Tabla2[[#This Row],[Fecha de creación]])</f>
        <v>2020</v>
      </c>
      <c r="N1915" s="23">
        <f>MONTH(Tabla2[[#This Row],[Fecha de creación]])</f>
        <v>12</v>
      </c>
    </row>
    <row r="1916" spans="1:14" ht="15" customHeight="1" x14ac:dyDescent="0.25">
      <c r="A1916" s="26">
        <v>44167.767453703702</v>
      </c>
      <c r="B1916" s="23" t="s">
        <v>0</v>
      </c>
      <c r="C1916" s="23" t="s">
        <v>3339</v>
      </c>
      <c r="D1916" s="23" t="s">
        <v>49</v>
      </c>
      <c r="E1916" s="23" t="s">
        <v>1</v>
      </c>
      <c r="F1916" s="23" t="s">
        <v>7</v>
      </c>
      <c r="G1916" s="23" t="s">
        <v>975</v>
      </c>
      <c r="H1916" s="2" t="s">
        <v>7745</v>
      </c>
      <c r="I1916" s="23" t="s">
        <v>43</v>
      </c>
      <c r="J1916" s="23"/>
      <c r="K1916" s="23" t="s">
        <v>9712</v>
      </c>
      <c r="L1916" s="23"/>
      <c r="M1916" s="23">
        <f>YEAR(Tabla2[[#This Row],[Fecha de creación]])</f>
        <v>2020</v>
      </c>
      <c r="N1916" s="23">
        <f>MONTH(Tabla2[[#This Row],[Fecha de creación]])</f>
        <v>12</v>
      </c>
    </row>
    <row r="1917" spans="1:14" ht="15" customHeight="1" x14ac:dyDescent="0.25">
      <c r="A1917" s="26">
        <v>44168.394745370373</v>
      </c>
      <c r="B1917" s="23" t="s">
        <v>0</v>
      </c>
      <c r="C1917" s="23" t="s">
        <v>3340</v>
      </c>
      <c r="D1917" s="23" t="s">
        <v>131</v>
      </c>
      <c r="E1917" s="23" t="s">
        <v>1</v>
      </c>
      <c r="F1917" s="23" t="s">
        <v>7</v>
      </c>
      <c r="G1917" s="23" t="s">
        <v>975</v>
      </c>
      <c r="H1917" s="2" t="s">
        <v>7728</v>
      </c>
      <c r="I1917" s="23" t="s">
        <v>7412</v>
      </c>
      <c r="J1917" s="23"/>
      <c r="K1917" s="23" t="s">
        <v>9712</v>
      </c>
      <c r="L1917" s="23"/>
      <c r="M1917" s="23">
        <f>YEAR(Tabla2[[#This Row],[Fecha de creación]])</f>
        <v>2020</v>
      </c>
      <c r="N1917" s="23">
        <f>MONTH(Tabla2[[#This Row],[Fecha de creación]])</f>
        <v>12</v>
      </c>
    </row>
    <row r="1918" spans="1:14" ht="15" customHeight="1" x14ac:dyDescent="0.25">
      <c r="A1918" s="26">
        <v>44168.39806712963</v>
      </c>
      <c r="B1918" s="23" t="s">
        <v>0</v>
      </c>
      <c r="C1918" s="23" t="s">
        <v>3341</v>
      </c>
      <c r="D1918" s="23" t="s">
        <v>349</v>
      </c>
      <c r="E1918" s="23" t="s">
        <v>1</v>
      </c>
      <c r="F1918" s="23" t="s">
        <v>7</v>
      </c>
      <c r="G1918" s="23" t="s">
        <v>975</v>
      </c>
      <c r="H1918" s="2" t="s">
        <v>7731</v>
      </c>
      <c r="I1918" s="23" t="s">
        <v>7412</v>
      </c>
      <c r="J1918" s="23"/>
      <c r="K1918" s="23" t="s">
        <v>9712</v>
      </c>
      <c r="L1918" s="23"/>
      <c r="M1918" s="23">
        <f>YEAR(Tabla2[[#This Row],[Fecha de creación]])</f>
        <v>2020</v>
      </c>
      <c r="N1918" s="23">
        <f>MONTH(Tabla2[[#This Row],[Fecha de creación]])</f>
        <v>12</v>
      </c>
    </row>
    <row r="1919" spans="1:14" ht="15" customHeight="1" x14ac:dyDescent="0.25">
      <c r="A1919" s="26">
        <v>44168.401400462964</v>
      </c>
      <c r="B1919" s="23" t="s">
        <v>0</v>
      </c>
      <c r="C1919" s="23" t="s">
        <v>3342</v>
      </c>
      <c r="D1919" s="23" t="s">
        <v>351</v>
      </c>
      <c r="E1919" s="23" t="s">
        <v>1</v>
      </c>
      <c r="F1919" s="23" t="s">
        <v>7</v>
      </c>
      <c r="G1919" s="23" t="s">
        <v>975</v>
      </c>
      <c r="H1919" s="2" t="s">
        <v>7734</v>
      </c>
      <c r="I1919" s="23" t="s">
        <v>7412</v>
      </c>
      <c r="J1919" s="23"/>
      <c r="K1919" s="23" t="s">
        <v>9712</v>
      </c>
      <c r="L1919" s="23"/>
      <c r="M1919" s="23">
        <f>YEAR(Tabla2[[#This Row],[Fecha de creación]])</f>
        <v>2020</v>
      </c>
      <c r="N1919" s="23">
        <f>MONTH(Tabla2[[#This Row],[Fecha de creación]])</f>
        <v>12</v>
      </c>
    </row>
    <row r="1920" spans="1:14" ht="15" customHeight="1" x14ac:dyDescent="0.25">
      <c r="A1920" s="26">
        <v>44168.453587962962</v>
      </c>
      <c r="B1920" s="23" t="s">
        <v>189</v>
      </c>
      <c r="C1920" s="23" t="s">
        <v>3343</v>
      </c>
      <c r="D1920" s="23" t="s">
        <v>3344</v>
      </c>
      <c r="E1920" s="23" t="s">
        <v>1</v>
      </c>
      <c r="F1920" s="23" t="s">
        <v>7</v>
      </c>
      <c r="G1920" s="23" t="s">
        <v>1551</v>
      </c>
      <c r="H1920" s="2" t="s">
        <v>7734</v>
      </c>
      <c r="I1920" s="23" t="s">
        <v>7524</v>
      </c>
      <c r="J1920" s="23"/>
      <c r="K1920" s="23" t="s">
        <v>9712</v>
      </c>
      <c r="L1920" s="23"/>
      <c r="M1920" s="23">
        <f>YEAR(Tabla2[[#This Row],[Fecha de creación]])</f>
        <v>2020</v>
      </c>
      <c r="N1920" s="23">
        <f>MONTH(Tabla2[[#This Row],[Fecha de creación]])</f>
        <v>12</v>
      </c>
    </row>
    <row r="1921" spans="1:14" ht="15" customHeight="1" x14ac:dyDescent="0.25">
      <c r="A1921" s="26">
        <v>44168.461226851854</v>
      </c>
      <c r="B1921" s="23" t="s">
        <v>189</v>
      </c>
      <c r="C1921" s="23" t="s">
        <v>3345</v>
      </c>
      <c r="D1921" s="23" t="s">
        <v>131</v>
      </c>
      <c r="E1921" s="23" t="s">
        <v>1</v>
      </c>
      <c r="F1921" s="23" t="s">
        <v>7</v>
      </c>
      <c r="G1921" s="23" t="s">
        <v>975</v>
      </c>
      <c r="H1921" s="2" t="s">
        <v>7728</v>
      </c>
      <c r="I1921" s="23" t="s">
        <v>1945</v>
      </c>
      <c r="J1921" s="23"/>
      <c r="K1921" s="23" t="s">
        <v>9712</v>
      </c>
      <c r="L1921" s="23"/>
      <c r="M1921" s="23">
        <f>YEAR(Tabla2[[#This Row],[Fecha de creación]])</f>
        <v>2020</v>
      </c>
      <c r="N1921" s="23">
        <f>MONTH(Tabla2[[#This Row],[Fecha de creación]])</f>
        <v>12</v>
      </c>
    </row>
    <row r="1922" spans="1:14" ht="15" customHeight="1" x14ac:dyDescent="0.25">
      <c r="A1922" s="26">
        <v>44168.49596064815</v>
      </c>
      <c r="B1922" s="23" t="s">
        <v>56</v>
      </c>
      <c r="C1922" s="23" t="s">
        <v>3346</v>
      </c>
      <c r="D1922" s="23" t="s">
        <v>6</v>
      </c>
      <c r="E1922" s="23" t="s">
        <v>1</v>
      </c>
      <c r="F1922" s="23" t="s">
        <v>7</v>
      </c>
      <c r="G1922" s="23" t="s">
        <v>975</v>
      </c>
      <c r="H1922" s="2" t="s">
        <v>7722</v>
      </c>
      <c r="I1922" s="23" t="s">
        <v>1963</v>
      </c>
      <c r="J1922" s="23"/>
      <c r="K1922" s="23" t="s">
        <v>9712</v>
      </c>
      <c r="L1922" s="23"/>
      <c r="M1922" s="23">
        <f>YEAR(Tabla2[[#This Row],[Fecha de creación]])</f>
        <v>2020</v>
      </c>
      <c r="N1922" s="23">
        <f>MONTH(Tabla2[[#This Row],[Fecha de creación]])</f>
        <v>12</v>
      </c>
    </row>
    <row r="1923" spans="1:14" ht="15" customHeight="1" x14ac:dyDescent="0.25">
      <c r="A1923" s="26">
        <v>44168.528078703705</v>
      </c>
      <c r="B1923" s="23" t="s">
        <v>189</v>
      </c>
      <c r="C1923" s="23" t="s">
        <v>3347</v>
      </c>
      <c r="D1923" s="23" t="s">
        <v>131</v>
      </c>
      <c r="E1923" s="23" t="s">
        <v>1</v>
      </c>
      <c r="F1923" s="23" t="s">
        <v>7</v>
      </c>
      <c r="G1923" s="23" t="s">
        <v>975</v>
      </c>
      <c r="H1923" s="2" t="s">
        <v>7728</v>
      </c>
      <c r="I1923" s="23" t="s">
        <v>1945</v>
      </c>
      <c r="J1923" s="23"/>
      <c r="K1923" s="23" t="s">
        <v>9712</v>
      </c>
      <c r="L1923" s="23"/>
      <c r="M1923" s="23">
        <f>YEAR(Tabla2[[#This Row],[Fecha de creación]])</f>
        <v>2020</v>
      </c>
      <c r="N1923" s="23">
        <f>MONTH(Tabla2[[#This Row],[Fecha de creación]])</f>
        <v>12</v>
      </c>
    </row>
    <row r="1924" spans="1:14" ht="15" customHeight="1" x14ac:dyDescent="0.25">
      <c r="A1924" s="26">
        <v>44168.539398148147</v>
      </c>
      <c r="B1924" s="23" t="s">
        <v>0</v>
      </c>
      <c r="C1924" s="23" t="s">
        <v>3348</v>
      </c>
      <c r="D1924" s="23" t="s">
        <v>131</v>
      </c>
      <c r="E1924" s="23" t="s">
        <v>1</v>
      </c>
      <c r="F1924" s="23" t="s">
        <v>7</v>
      </c>
      <c r="G1924" s="23" t="s">
        <v>975</v>
      </c>
      <c r="H1924" s="2" t="s">
        <v>7728</v>
      </c>
      <c r="I1924" s="23" t="s">
        <v>7412</v>
      </c>
      <c r="J1924" s="23"/>
      <c r="K1924" s="23" t="s">
        <v>9712</v>
      </c>
      <c r="L1924" s="23"/>
      <c r="M1924" s="23">
        <f>YEAR(Tabla2[[#This Row],[Fecha de creación]])</f>
        <v>2020</v>
      </c>
      <c r="N1924" s="23">
        <f>MONTH(Tabla2[[#This Row],[Fecha de creación]])</f>
        <v>12</v>
      </c>
    </row>
    <row r="1925" spans="1:14" ht="15" customHeight="1" x14ac:dyDescent="0.25">
      <c r="A1925" s="26">
        <v>44168.54482638889</v>
      </c>
      <c r="B1925" s="23" t="s">
        <v>0</v>
      </c>
      <c r="C1925" s="23" t="s">
        <v>3349</v>
      </c>
      <c r="D1925" s="23" t="s">
        <v>349</v>
      </c>
      <c r="E1925" s="23" t="s">
        <v>1</v>
      </c>
      <c r="F1925" s="23" t="s">
        <v>7</v>
      </c>
      <c r="G1925" s="23" t="s">
        <v>975</v>
      </c>
      <c r="H1925" s="2" t="s">
        <v>7731</v>
      </c>
      <c r="I1925" s="23" t="s">
        <v>7412</v>
      </c>
      <c r="J1925" s="23"/>
      <c r="K1925" s="23" t="s">
        <v>9712</v>
      </c>
      <c r="L1925" s="23"/>
      <c r="M1925" s="23">
        <f>YEAR(Tabla2[[#This Row],[Fecha de creación]])</f>
        <v>2020</v>
      </c>
      <c r="N1925" s="23">
        <f>MONTH(Tabla2[[#This Row],[Fecha de creación]])</f>
        <v>12</v>
      </c>
    </row>
    <row r="1926" spans="1:14" ht="15" customHeight="1" x14ac:dyDescent="0.25">
      <c r="A1926" s="26">
        <v>44168.546990740739</v>
      </c>
      <c r="B1926" s="23" t="s">
        <v>19</v>
      </c>
      <c r="C1926" s="23" t="s">
        <v>339</v>
      </c>
      <c r="D1926" s="23" t="s">
        <v>340</v>
      </c>
      <c r="E1926" s="23" t="s">
        <v>1</v>
      </c>
      <c r="F1926" s="23" t="s">
        <v>7</v>
      </c>
      <c r="G1926" s="23" t="s">
        <v>3</v>
      </c>
      <c r="H1926" s="2" t="s">
        <v>7734</v>
      </c>
      <c r="I1926" s="23" t="s">
        <v>23</v>
      </c>
      <c r="J1926" s="23"/>
      <c r="K1926" s="23" t="s">
        <v>9712</v>
      </c>
      <c r="L1926" s="23"/>
      <c r="M1926" s="23">
        <f>YEAR(Tabla2[[#This Row],[Fecha de creación]])</f>
        <v>2020</v>
      </c>
      <c r="N1926" s="23">
        <f>MONTH(Tabla2[[#This Row],[Fecha de creación]])</f>
        <v>12</v>
      </c>
    </row>
    <row r="1927" spans="1:14" ht="15" customHeight="1" x14ac:dyDescent="0.25">
      <c r="A1927" s="26">
        <v>44168.547511574077</v>
      </c>
      <c r="B1927" s="23" t="s">
        <v>0</v>
      </c>
      <c r="C1927" s="23" t="s">
        <v>3350</v>
      </c>
      <c r="D1927" s="23" t="s">
        <v>3351</v>
      </c>
      <c r="E1927" s="23" t="s">
        <v>1</v>
      </c>
      <c r="F1927" s="23" t="s">
        <v>7</v>
      </c>
      <c r="G1927" s="23" t="s">
        <v>975</v>
      </c>
      <c r="H1927" s="2" t="s">
        <v>7734</v>
      </c>
      <c r="I1927" s="23" t="s">
        <v>7412</v>
      </c>
      <c r="J1927" s="23"/>
      <c r="K1927" s="23" t="s">
        <v>9712</v>
      </c>
      <c r="L1927" s="23"/>
      <c r="M1927" s="23">
        <f>YEAR(Tabla2[[#This Row],[Fecha de creación]])</f>
        <v>2020</v>
      </c>
      <c r="N1927" s="23">
        <f>MONTH(Tabla2[[#This Row],[Fecha de creación]])</f>
        <v>12</v>
      </c>
    </row>
    <row r="1928" spans="1:14" ht="15" customHeight="1" x14ac:dyDescent="0.25">
      <c r="A1928" s="26">
        <v>44168.549930555557</v>
      </c>
      <c r="B1928" s="23" t="s">
        <v>0</v>
      </c>
      <c r="C1928" s="23" t="s">
        <v>3352</v>
      </c>
      <c r="D1928" s="23" t="s">
        <v>131</v>
      </c>
      <c r="E1928" s="23" t="s">
        <v>1</v>
      </c>
      <c r="F1928" s="23" t="s">
        <v>7</v>
      </c>
      <c r="G1928" s="23" t="s">
        <v>975</v>
      </c>
      <c r="H1928" s="2" t="s">
        <v>7728</v>
      </c>
      <c r="I1928" s="23" t="s">
        <v>7412</v>
      </c>
      <c r="J1928" s="23"/>
      <c r="K1928" s="23" t="s">
        <v>9712</v>
      </c>
      <c r="L1928" s="23"/>
      <c r="M1928" s="23">
        <f>YEAR(Tabla2[[#This Row],[Fecha de creación]])</f>
        <v>2020</v>
      </c>
      <c r="N1928" s="23">
        <f>MONTH(Tabla2[[#This Row],[Fecha de creación]])</f>
        <v>12</v>
      </c>
    </row>
    <row r="1929" spans="1:14" ht="15" customHeight="1" x14ac:dyDescent="0.25">
      <c r="A1929" s="26">
        <v>44168.554143518515</v>
      </c>
      <c r="B1929" s="23" t="s">
        <v>0</v>
      </c>
      <c r="C1929" s="23" t="s">
        <v>3353</v>
      </c>
      <c r="D1929" s="23" t="s">
        <v>349</v>
      </c>
      <c r="E1929" s="23" t="s">
        <v>1</v>
      </c>
      <c r="F1929" s="23" t="s">
        <v>7</v>
      </c>
      <c r="G1929" s="23" t="s">
        <v>975</v>
      </c>
      <c r="H1929" s="2" t="s">
        <v>7731</v>
      </c>
      <c r="I1929" s="23" t="s">
        <v>7412</v>
      </c>
      <c r="J1929" s="23"/>
      <c r="K1929" s="23" t="s">
        <v>9712</v>
      </c>
      <c r="L1929" s="23"/>
      <c r="M1929" s="23">
        <f>YEAR(Tabla2[[#This Row],[Fecha de creación]])</f>
        <v>2020</v>
      </c>
      <c r="N1929" s="23">
        <f>MONTH(Tabla2[[#This Row],[Fecha de creación]])</f>
        <v>12</v>
      </c>
    </row>
    <row r="1930" spans="1:14" ht="15" customHeight="1" x14ac:dyDescent="0.25">
      <c r="A1930" s="26">
        <v>44168.557638888888</v>
      </c>
      <c r="B1930" s="23" t="s">
        <v>0</v>
      </c>
      <c r="C1930" s="23" t="s">
        <v>3354</v>
      </c>
      <c r="D1930" s="23" t="s">
        <v>351</v>
      </c>
      <c r="E1930" s="23" t="s">
        <v>1</v>
      </c>
      <c r="F1930" s="23" t="s">
        <v>7</v>
      </c>
      <c r="G1930" s="23" t="s">
        <v>975</v>
      </c>
      <c r="H1930" s="2" t="s">
        <v>7734</v>
      </c>
      <c r="I1930" s="23" t="s">
        <v>7412</v>
      </c>
      <c r="J1930" s="23"/>
      <c r="K1930" s="23" t="s">
        <v>9712</v>
      </c>
      <c r="L1930" s="23"/>
      <c r="M1930" s="23">
        <f>YEAR(Tabla2[[#This Row],[Fecha de creación]])</f>
        <v>2020</v>
      </c>
      <c r="N1930" s="23">
        <f>MONTH(Tabla2[[#This Row],[Fecha de creación]])</f>
        <v>12</v>
      </c>
    </row>
    <row r="1931" spans="1:14" ht="15" customHeight="1" x14ac:dyDescent="0.25">
      <c r="A1931" s="26">
        <v>44168.564583333333</v>
      </c>
      <c r="B1931" s="23" t="s">
        <v>0</v>
      </c>
      <c r="C1931" s="23" t="s">
        <v>3355</v>
      </c>
      <c r="D1931" s="23" t="s">
        <v>131</v>
      </c>
      <c r="E1931" s="23" t="s">
        <v>1</v>
      </c>
      <c r="F1931" s="23" t="s">
        <v>7</v>
      </c>
      <c r="G1931" s="23" t="s">
        <v>975</v>
      </c>
      <c r="H1931" s="2" t="s">
        <v>7728</v>
      </c>
      <c r="I1931" s="23" t="s">
        <v>7412</v>
      </c>
      <c r="J1931" s="23"/>
      <c r="K1931" s="23" t="s">
        <v>9712</v>
      </c>
      <c r="L1931" s="23"/>
      <c r="M1931" s="23">
        <f>YEAR(Tabla2[[#This Row],[Fecha de creación]])</f>
        <v>2020</v>
      </c>
      <c r="N1931" s="23">
        <f>MONTH(Tabla2[[#This Row],[Fecha de creación]])</f>
        <v>12</v>
      </c>
    </row>
    <row r="1932" spans="1:14" ht="15" customHeight="1" x14ac:dyDescent="0.25">
      <c r="A1932" s="26">
        <v>44168.568842592591</v>
      </c>
      <c r="B1932" s="23" t="s">
        <v>0</v>
      </c>
      <c r="C1932" s="23" t="s">
        <v>3356</v>
      </c>
      <c r="D1932" s="23" t="s">
        <v>21</v>
      </c>
      <c r="E1932" s="23" t="s">
        <v>1</v>
      </c>
      <c r="F1932" s="23" t="s">
        <v>7</v>
      </c>
      <c r="G1932" s="23" t="s">
        <v>975</v>
      </c>
      <c r="H1932" s="2" t="s">
        <v>7744</v>
      </c>
      <c r="I1932" s="23" t="s">
        <v>7412</v>
      </c>
      <c r="J1932" s="23"/>
      <c r="K1932" s="23" t="s">
        <v>9712</v>
      </c>
      <c r="L1932" s="23"/>
      <c r="M1932" s="23">
        <f>YEAR(Tabla2[[#This Row],[Fecha de creación]])</f>
        <v>2020</v>
      </c>
      <c r="N1932" s="23">
        <f>MONTH(Tabla2[[#This Row],[Fecha de creación]])</f>
        <v>12</v>
      </c>
    </row>
    <row r="1933" spans="1:14" ht="15" customHeight="1" x14ac:dyDescent="0.25">
      <c r="A1933" s="26">
        <v>44168.586342592593</v>
      </c>
      <c r="B1933" s="23" t="s">
        <v>19</v>
      </c>
      <c r="C1933" s="23" t="s">
        <v>3357</v>
      </c>
      <c r="D1933" s="23" t="s">
        <v>3358</v>
      </c>
      <c r="E1933" s="23" t="s">
        <v>1</v>
      </c>
      <c r="F1933" s="23" t="s">
        <v>7</v>
      </c>
      <c r="G1933" s="23" t="s">
        <v>975</v>
      </c>
      <c r="H1933" s="2" t="s">
        <v>7745</v>
      </c>
      <c r="I1933" s="23" t="s">
        <v>23</v>
      </c>
      <c r="J1933" s="23"/>
      <c r="K1933" s="23" t="s">
        <v>9712</v>
      </c>
      <c r="L1933" s="23"/>
      <c r="M1933" s="23">
        <f>YEAR(Tabla2[[#This Row],[Fecha de creación]])</f>
        <v>2020</v>
      </c>
      <c r="N1933" s="23">
        <f>MONTH(Tabla2[[#This Row],[Fecha de creación]])</f>
        <v>12</v>
      </c>
    </row>
    <row r="1934" spans="1:14" ht="15" customHeight="1" x14ac:dyDescent="0.25">
      <c r="A1934" s="26">
        <v>44168.619756944441</v>
      </c>
      <c r="B1934" s="23" t="s">
        <v>0</v>
      </c>
      <c r="C1934" s="23" t="s">
        <v>3359</v>
      </c>
      <c r="D1934" s="23" t="s">
        <v>246</v>
      </c>
      <c r="E1934" s="23" t="s">
        <v>1</v>
      </c>
      <c r="F1934" s="23" t="s">
        <v>7</v>
      </c>
      <c r="G1934" s="23" t="s">
        <v>975</v>
      </c>
      <c r="H1934" s="2" t="s">
        <v>7728</v>
      </c>
      <c r="I1934" s="23" t="s">
        <v>7412</v>
      </c>
      <c r="J1934" s="23"/>
      <c r="K1934" s="23" t="s">
        <v>9712</v>
      </c>
      <c r="L1934" s="23"/>
      <c r="M1934" s="23">
        <f>YEAR(Tabla2[[#This Row],[Fecha de creación]])</f>
        <v>2020</v>
      </c>
      <c r="N1934" s="23">
        <f>MONTH(Tabla2[[#This Row],[Fecha de creación]])</f>
        <v>12</v>
      </c>
    </row>
    <row r="1935" spans="1:14" ht="15" customHeight="1" x14ac:dyDescent="0.25">
      <c r="A1935" s="26">
        <v>44168.636724537035</v>
      </c>
      <c r="B1935" s="23" t="s">
        <v>0</v>
      </c>
      <c r="C1935" s="23" t="s">
        <v>3360</v>
      </c>
      <c r="D1935" s="23" t="s">
        <v>349</v>
      </c>
      <c r="E1935" s="23" t="s">
        <v>1</v>
      </c>
      <c r="F1935" s="23" t="s">
        <v>7</v>
      </c>
      <c r="G1935" s="23" t="s">
        <v>975</v>
      </c>
      <c r="H1935" s="2" t="s">
        <v>7731</v>
      </c>
      <c r="I1935" s="23" t="s">
        <v>7412</v>
      </c>
      <c r="J1935" s="23"/>
      <c r="K1935" s="23" t="s">
        <v>9712</v>
      </c>
      <c r="L1935" s="23"/>
      <c r="M1935" s="23">
        <f>YEAR(Tabla2[[#This Row],[Fecha de creación]])</f>
        <v>2020</v>
      </c>
      <c r="N1935" s="23">
        <f>MONTH(Tabla2[[#This Row],[Fecha de creación]])</f>
        <v>12</v>
      </c>
    </row>
    <row r="1936" spans="1:14" ht="15" customHeight="1" x14ac:dyDescent="0.25">
      <c r="A1936" s="26">
        <v>44168.639872685184</v>
      </c>
      <c r="B1936" s="23" t="s">
        <v>0</v>
      </c>
      <c r="C1936" s="23" t="s">
        <v>3361</v>
      </c>
      <c r="D1936" s="23" t="s">
        <v>3362</v>
      </c>
      <c r="E1936" s="23" t="s">
        <v>1</v>
      </c>
      <c r="F1936" s="23" t="s">
        <v>7</v>
      </c>
      <c r="G1936" s="23" t="s">
        <v>975</v>
      </c>
      <c r="H1936" s="2" t="s">
        <v>7734</v>
      </c>
      <c r="I1936" s="23" t="s">
        <v>7412</v>
      </c>
      <c r="J1936" s="23"/>
      <c r="K1936" s="23" t="s">
        <v>9712</v>
      </c>
      <c r="L1936" s="23"/>
      <c r="M1936" s="23">
        <f>YEAR(Tabla2[[#This Row],[Fecha de creación]])</f>
        <v>2020</v>
      </c>
      <c r="N1936" s="23">
        <f>MONTH(Tabla2[[#This Row],[Fecha de creación]])</f>
        <v>12</v>
      </c>
    </row>
    <row r="1937" spans="1:14" ht="15" customHeight="1" x14ac:dyDescent="0.25">
      <c r="A1937" s="26">
        <v>44168.657187500001</v>
      </c>
      <c r="B1937" s="23" t="s">
        <v>0</v>
      </c>
      <c r="C1937" s="23" t="s">
        <v>3363</v>
      </c>
      <c r="D1937" s="23" t="s">
        <v>1013</v>
      </c>
      <c r="E1937" s="23" t="s">
        <v>1</v>
      </c>
      <c r="F1937" s="23" t="s">
        <v>22</v>
      </c>
      <c r="G1937" s="23" t="s">
        <v>975</v>
      </c>
      <c r="H1937" s="2" t="s">
        <v>7727</v>
      </c>
      <c r="I1937" s="23" t="s">
        <v>7412</v>
      </c>
      <c r="J1937" s="23"/>
      <c r="K1937" s="23" t="s">
        <v>9712</v>
      </c>
      <c r="L1937" s="23"/>
      <c r="M1937" s="23">
        <f>YEAR(Tabla2[[#This Row],[Fecha de creación]])</f>
        <v>2020</v>
      </c>
      <c r="N1937" s="23">
        <f>MONTH(Tabla2[[#This Row],[Fecha de creación]])</f>
        <v>12</v>
      </c>
    </row>
    <row r="1938" spans="1:14" ht="15" customHeight="1" x14ac:dyDescent="0.25">
      <c r="A1938" s="26">
        <v>44168.660486111112</v>
      </c>
      <c r="B1938" s="23" t="s">
        <v>56</v>
      </c>
      <c r="C1938" s="23" t="s">
        <v>3364</v>
      </c>
      <c r="D1938" s="23" t="s">
        <v>6</v>
      </c>
      <c r="E1938" s="23" t="s">
        <v>1</v>
      </c>
      <c r="F1938" s="23" t="s">
        <v>7</v>
      </c>
      <c r="G1938" s="23" t="s">
        <v>975</v>
      </c>
      <c r="H1938" s="2" t="s">
        <v>7722</v>
      </c>
      <c r="I1938" s="23" t="s">
        <v>1963</v>
      </c>
      <c r="J1938" s="23"/>
      <c r="K1938" s="23" t="s">
        <v>9712</v>
      </c>
      <c r="L1938" s="23"/>
      <c r="M1938" s="23">
        <f>YEAR(Tabla2[[#This Row],[Fecha de creación]])</f>
        <v>2020</v>
      </c>
      <c r="N1938" s="23">
        <f>MONTH(Tabla2[[#This Row],[Fecha de creación]])</f>
        <v>12</v>
      </c>
    </row>
    <row r="1939" spans="1:14" ht="15" customHeight="1" x14ac:dyDescent="0.25">
      <c r="A1939" s="26">
        <v>44168.66165509259</v>
      </c>
      <c r="B1939" s="23" t="s">
        <v>0</v>
      </c>
      <c r="C1939" s="23" t="s">
        <v>3365</v>
      </c>
      <c r="D1939" s="23" t="s">
        <v>3366</v>
      </c>
      <c r="E1939" s="23" t="s">
        <v>1</v>
      </c>
      <c r="F1939" s="23" t="s">
        <v>22</v>
      </c>
      <c r="G1939" s="23" t="s">
        <v>975</v>
      </c>
      <c r="H1939" s="2" t="s">
        <v>7744</v>
      </c>
      <c r="I1939" s="23" t="s">
        <v>7412</v>
      </c>
      <c r="J1939" s="23"/>
      <c r="K1939" s="23" t="s">
        <v>9712</v>
      </c>
      <c r="L1939" s="23"/>
      <c r="M1939" s="23">
        <f>YEAR(Tabla2[[#This Row],[Fecha de creación]])</f>
        <v>2020</v>
      </c>
      <c r="N1939" s="23">
        <f>MONTH(Tabla2[[#This Row],[Fecha de creación]])</f>
        <v>12</v>
      </c>
    </row>
    <row r="1940" spans="1:14" ht="15" customHeight="1" x14ac:dyDescent="0.25">
      <c r="A1940" s="26">
        <v>44168.662962962961</v>
      </c>
      <c r="B1940" s="23" t="s">
        <v>19</v>
      </c>
      <c r="C1940" s="23" t="s">
        <v>3367</v>
      </c>
      <c r="D1940" s="23" t="s">
        <v>3368</v>
      </c>
      <c r="E1940" s="23" t="s">
        <v>1</v>
      </c>
      <c r="F1940" s="23" t="s">
        <v>7</v>
      </c>
      <c r="G1940" s="23" t="s">
        <v>975</v>
      </c>
      <c r="H1940" s="2" t="s">
        <v>7734</v>
      </c>
      <c r="I1940" s="23" t="s">
        <v>23</v>
      </c>
      <c r="J1940" s="23"/>
      <c r="K1940" s="23" t="s">
        <v>9712</v>
      </c>
      <c r="L1940" s="23"/>
      <c r="M1940" s="23">
        <f>YEAR(Tabla2[[#This Row],[Fecha de creación]])</f>
        <v>2020</v>
      </c>
      <c r="N1940" s="23">
        <f>MONTH(Tabla2[[#This Row],[Fecha de creación]])</f>
        <v>12</v>
      </c>
    </row>
    <row r="1941" spans="1:14" ht="15" customHeight="1" x14ac:dyDescent="0.25">
      <c r="A1941" s="26">
        <v>44168.6641087963</v>
      </c>
      <c r="B1941" s="23" t="s">
        <v>34</v>
      </c>
      <c r="C1941" s="23" t="s">
        <v>341</v>
      </c>
      <c r="D1941" s="23" t="s">
        <v>342</v>
      </c>
      <c r="E1941" s="23" t="s">
        <v>1</v>
      </c>
      <c r="F1941" s="23" t="s">
        <v>7</v>
      </c>
      <c r="G1941" s="23" t="s">
        <v>3</v>
      </c>
      <c r="H1941" s="2" t="s">
        <v>7731</v>
      </c>
      <c r="I1941" s="23" t="s">
        <v>37</v>
      </c>
      <c r="J1941" s="23"/>
      <c r="K1941" s="23" t="s">
        <v>9712</v>
      </c>
      <c r="L1941" s="23"/>
      <c r="M1941" s="23">
        <f>YEAR(Tabla2[[#This Row],[Fecha de creación]])</f>
        <v>2020</v>
      </c>
      <c r="N1941" s="23">
        <f>MONTH(Tabla2[[#This Row],[Fecha de creación]])</f>
        <v>12</v>
      </c>
    </row>
    <row r="1942" spans="1:14" ht="15" customHeight="1" x14ac:dyDescent="0.25">
      <c r="A1942" s="26">
        <v>44168.666122685187</v>
      </c>
      <c r="B1942" s="23" t="s">
        <v>0</v>
      </c>
      <c r="C1942" s="23" t="s">
        <v>3369</v>
      </c>
      <c r="D1942" s="23" t="s">
        <v>2955</v>
      </c>
      <c r="E1942" s="23" t="s">
        <v>1</v>
      </c>
      <c r="F1942" s="23" t="s">
        <v>22</v>
      </c>
      <c r="G1942" s="23" t="s">
        <v>975</v>
      </c>
      <c r="H1942" s="2" t="s">
        <v>7748</v>
      </c>
      <c r="I1942" s="23" t="s">
        <v>7412</v>
      </c>
      <c r="J1942" s="23"/>
      <c r="K1942" s="23" t="s">
        <v>9712</v>
      </c>
      <c r="L1942" s="23"/>
      <c r="M1942" s="23">
        <f>YEAR(Tabla2[[#This Row],[Fecha de creación]])</f>
        <v>2020</v>
      </c>
      <c r="N1942" s="23">
        <f>MONTH(Tabla2[[#This Row],[Fecha de creación]])</f>
        <v>12</v>
      </c>
    </row>
    <row r="1943" spans="1:14" ht="15" customHeight="1" x14ac:dyDescent="0.25">
      <c r="A1943" s="26">
        <v>44168.678703703707</v>
      </c>
      <c r="B1943" s="23" t="s">
        <v>0</v>
      </c>
      <c r="C1943" s="23" t="s">
        <v>3370</v>
      </c>
      <c r="D1943" s="23" t="s">
        <v>3092</v>
      </c>
      <c r="E1943" s="23" t="s">
        <v>1</v>
      </c>
      <c r="F1943" s="23" t="s">
        <v>22</v>
      </c>
      <c r="G1943" s="23" t="s">
        <v>975</v>
      </c>
      <c r="H1943" s="2" t="s">
        <v>7727</v>
      </c>
      <c r="I1943" s="23" t="s">
        <v>7412</v>
      </c>
      <c r="J1943" s="23"/>
      <c r="K1943" s="23" t="s">
        <v>9712</v>
      </c>
      <c r="L1943" s="23"/>
      <c r="M1943" s="23">
        <f>YEAR(Tabla2[[#This Row],[Fecha de creación]])</f>
        <v>2020</v>
      </c>
      <c r="N1943" s="23">
        <f>MONTH(Tabla2[[#This Row],[Fecha de creación]])</f>
        <v>12</v>
      </c>
    </row>
    <row r="1944" spans="1:14" ht="15" customHeight="1" x14ac:dyDescent="0.25">
      <c r="A1944" s="26">
        <v>44168.688750000001</v>
      </c>
      <c r="B1944" s="23" t="s">
        <v>0</v>
      </c>
      <c r="C1944" s="23" t="s">
        <v>3371</v>
      </c>
      <c r="D1944" s="23" t="s">
        <v>215</v>
      </c>
      <c r="E1944" s="23" t="s">
        <v>1</v>
      </c>
      <c r="F1944" s="23" t="s">
        <v>7</v>
      </c>
      <c r="G1944" s="23" t="s">
        <v>1551</v>
      </c>
      <c r="H1944" s="2" t="s">
        <v>7726</v>
      </c>
      <c r="I1944" s="23" t="s">
        <v>11</v>
      </c>
      <c r="J1944" s="23"/>
      <c r="K1944" s="23" t="s">
        <v>9712</v>
      </c>
      <c r="L1944" s="23"/>
      <c r="M1944" s="23">
        <f>YEAR(Tabla2[[#This Row],[Fecha de creación]])</f>
        <v>2020</v>
      </c>
      <c r="N1944" s="23">
        <f>MONTH(Tabla2[[#This Row],[Fecha de creación]])</f>
        <v>12</v>
      </c>
    </row>
    <row r="1945" spans="1:14" ht="15" customHeight="1" x14ac:dyDescent="0.25">
      <c r="A1945" s="26">
        <v>44168.695972222224</v>
      </c>
      <c r="B1945" s="23" t="s">
        <v>0</v>
      </c>
      <c r="C1945" s="23" t="s">
        <v>3372</v>
      </c>
      <c r="D1945" s="23" t="s">
        <v>3373</v>
      </c>
      <c r="E1945" s="23" t="s">
        <v>1</v>
      </c>
      <c r="F1945" s="23" t="s">
        <v>2</v>
      </c>
      <c r="G1945" s="23" t="s">
        <v>1551</v>
      </c>
      <c r="H1945" s="2" t="s">
        <v>7741</v>
      </c>
      <c r="I1945" s="23" t="s">
        <v>11</v>
      </c>
      <c r="J1945" s="23"/>
      <c r="K1945" s="23" t="s">
        <v>9712</v>
      </c>
      <c r="L1945" s="23"/>
      <c r="M1945" s="23">
        <f>YEAR(Tabla2[[#This Row],[Fecha de creación]])</f>
        <v>2020</v>
      </c>
      <c r="N1945" s="23">
        <f>MONTH(Tabla2[[#This Row],[Fecha de creación]])</f>
        <v>12</v>
      </c>
    </row>
    <row r="1946" spans="1:14" ht="15" customHeight="1" x14ac:dyDescent="0.25">
      <c r="A1946" s="26">
        <v>44168.727407407408</v>
      </c>
      <c r="B1946" s="23" t="s">
        <v>0</v>
      </c>
      <c r="C1946" s="23" t="s">
        <v>3374</v>
      </c>
      <c r="D1946" s="23" t="s">
        <v>3092</v>
      </c>
      <c r="E1946" s="23" t="s">
        <v>1</v>
      </c>
      <c r="F1946" s="23" t="s">
        <v>22</v>
      </c>
      <c r="G1946" s="23" t="s">
        <v>975</v>
      </c>
      <c r="H1946" s="2" t="s">
        <v>7727</v>
      </c>
      <c r="I1946" s="23" t="s">
        <v>7412</v>
      </c>
      <c r="J1946" s="23"/>
      <c r="K1946" s="23" t="s">
        <v>9712</v>
      </c>
      <c r="L1946" s="23"/>
      <c r="M1946" s="23">
        <f>YEAR(Tabla2[[#This Row],[Fecha de creación]])</f>
        <v>2020</v>
      </c>
      <c r="N1946" s="23">
        <f>MONTH(Tabla2[[#This Row],[Fecha de creación]])</f>
        <v>12</v>
      </c>
    </row>
    <row r="1947" spans="1:14" ht="15" customHeight="1" x14ac:dyDescent="0.25">
      <c r="A1947" s="26">
        <v>44168.730370370373</v>
      </c>
      <c r="B1947" s="23" t="s">
        <v>0</v>
      </c>
      <c r="C1947" s="23" t="s">
        <v>3375</v>
      </c>
      <c r="D1947" s="23" t="s">
        <v>3092</v>
      </c>
      <c r="E1947" s="23" t="s">
        <v>1</v>
      </c>
      <c r="F1947" s="23" t="s">
        <v>22</v>
      </c>
      <c r="G1947" s="23" t="s">
        <v>975</v>
      </c>
      <c r="H1947" s="2" t="s">
        <v>7727</v>
      </c>
      <c r="I1947" s="23" t="s">
        <v>7412</v>
      </c>
      <c r="J1947" s="23"/>
      <c r="K1947" s="23" t="s">
        <v>9712</v>
      </c>
      <c r="L1947" s="23"/>
      <c r="M1947" s="23">
        <f>YEAR(Tabla2[[#This Row],[Fecha de creación]])</f>
        <v>2020</v>
      </c>
      <c r="N1947" s="23">
        <f>MONTH(Tabla2[[#This Row],[Fecha de creación]])</f>
        <v>12</v>
      </c>
    </row>
    <row r="1948" spans="1:14" ht="15" customHeight="1" x14ac:dyDescent="0.25">
      <c r="A1948" s="26">
        <v>44168.768321759257</v>
      </c>
      <c r="B1948" s="23" t="s">
        <v>0</v>
      </c>
      <c r="C1948" s="23" t="s">
        <v>3376</v>
      </c>
      <c r="D1948" s="23" t="s">
        <v>49</v>
      </c>
      <c r="E1948" s="23" t="s">
        <v>1</v>
      </c>
      <c r="F1948" s="23" t="s">
        <v>7</v>
      </c>
      <c r="G1948" s="23" t="s">
        <v>975</v>
      </c>
      <c r="H1948" s="2" t="s">
        <v>7745</v>
      </c>
      <c r="I1948" s="23" t="s">
        <v>43</v>
      </c>
      <c r="J1948" s="23"/>
      <c r="K1948" s="23" t="s">
        <v>9712</v>
      </c>
      <c r="L1948" s="23"/>
      <c r="M1948" s="23">
        <f>YEAR(Tabla2[[#This Row],[Fecha de creación]])</f>
        <v>2020</v>
      </c>
      <c r="N1948" s="23">
        <f>MONTH(Tabla2[[#This Row],[Fecha de creación]])</f>
        <v>12</v>
      </c>
    </row>
    <row r="1949" spans="1:14" ht="15" customHeight="1" x14ac:dyDescent="0.25">
      <c r="A1949" s="26">
        <v>44169.479780092595</v>
      </c>
      <c r="B1949" s="23" t="s">
        <v>189</v>
      </c>
      <c r="C1949" s="23" t="s">
        <v>3377</v>
      </c>
      <c r="D1949" s="23" t="s">
        <v>6</v>
      </c>
      <c r="E1949" s="23" t="s">
        <v>1</v>
      </c>
      <c r="F1949" s="23" t="s">
        <v>7</v>
      </c>
      <c r="G1949" s="23" t="s">
        <v>975</v>
      </c>
      <c r="H1949" s="2" t="s">
        <v>7722</v>
      </c>
      <c r="I1949" s="23" t="s">
        <v>1945</v>
      </c>
      <c r="J1949" s="23"/>
      <c r="K1949" s="23" t="s">
        <v>9712</v>
      </c>
      <c r="L1949" s="23"/>
      <c r="M1949" s="23">
        <f>YEAR(Tabla2[[#This Row],[Fecha de creación]])</f>
        <v>2020</v>
      </c>
      <c r="N1949" s="23">
        <f>MONTH(Tabla2[[#This Row],[Fecha de creación]])</f>
        <v>12</v>
      </c>
    </row>
    <row r="1950" spans="1:14" ht="15" customHeight="1" x14ac:dyDescent="0.25">
      <c r="A1950" s="26">
        <v>44169.516365740739</v>
      </c>
      <c r="B1950" s="23" t="s">
        <v>56</v>
      </c>
      <c r="C1950" s="23" t="s">
        <v>3378</v>
      </c>
      <c r="D1950" s="23" t="s">
        <v>133</v>
      </c>
      <c r="E1950" s="23" t="s">
        <v>1</v>
      </c>
      <c r="F1950" s="23" t="s">
        <v>7</v>
      </c>
      <c r="G1950" s="23" t="s">
        <v>975</v>
      </c>
      <c r="H1950" s="2" t="s">
        <v>7748</v>
      </c>
      <c r="I1950" s="23" t="s">
        <v>1963</v>
      </c>
      <c r="J1950" s="23"/>
      <c r="K1950" s="23" t="s">
        <v>9712</v>
      </c>
      <c r="L1950" s="23"/>
      <c r="M1950" s="23">
        <f>YEAR(Tabla2[[#This Row],[Fecha de creación]])</f>
        <v>2020</v>
      </c>
      <c r="N1950" s="23">
        <f>MONTH(Tabla2[[#This Row],[Fecha de creación]])</f>
        <v>12</v>
      </c>
    </row>
    <row r="1951" spans="1:14" ht="15" customHeight="1" x14ac:dyDescent="0.25">
      <c r="A1951" s="26">
        <v>44169.525752314818</v>
      </c>
      <c r="B1951" s="23" t="s">
        <v>56</v>
      </c>
      <c r="C1951" s="23" t="s">
        <v>3379</v>
      </c>
      <c r="D1951" s="23" t="s">
        <v>2122</v>
      </c>
      <c r="E1951" s="23" t="s">
        <v>1</v>
      </c>
      <c r="F1951" s="23" t="s">
        <v>7</v>
      </c>
      <c r="G1951" s="23" t="s">
        <v>975</v>
      </c>
      <c r="H1951" s="2" t="s">
        <v>7728</v>
      </c>
      <c r="I1951" s="23" t="s">
        <v>1963</v>
      </c>
      <c r="J1951" s="23"/>
      <c r="K1951" s="23" t="s">
        <v>9712</v>
      </c>
      <c r="L1951" s="23"/>
      <c r="M1951" s="23">
        <f>YEAR(Tabla2[[#This Row],[Fecha de creación]])</f>
        <v>2020</v>
      </c>
      <c r="N1951" s="23">
        <f>MONTH(Tabla2[[#This Row],[Fecha de creación]])</f>
        <v>12</v>
      </c>
    </row>
    <row r="1952" spans="1:14" ht="15" customHeight="1" x14ac:dyDescent="0.25">
      <c r="A1952" s="26">
        <v>44169.649745370371</v>
      </c>
      <c r="B1952" s="23" t="s">
        <v>0</v>
      </c>
      <c r="C1952" s="23" t="s">
        <v>3380</v>
      </c>
      <c r="D1952" s="23" t="s">
        <v>1004</v>
      </c>
      <c r="E1952" s="23" t="s">
        <v>1</v>
      </c>
      <c r="F1952" s="23" t="s">
        <v>22</v>
      </c>
      <c r="G1952" s="23" t="s">
        <v>975</v>
      </c>
      <c r="H1952" s="2" t="s">
        <v>7727</v>
      </c>
      <c r="I1952" s="23" t="s">
        <v>7412</v>
      </c>
      <c r="J1952" s="23"/>
      <c r="K1952" s="23" t="s">
        <v>9712</v>
      </c>
      <c r="L1952" s="23"/>
      <c r="M1952" s="23">
        <f>YEAR(Tabla2[[#This Row],[Fecha de creación]])</f>
        <v>2020</v>
      </c>
      <c r="N1952" s="23">
        <f>MONTH(Tabla2[[#This Row],[Fecha de creación]])</f>
        <v>12</v>
      </c>
    </row>
    <row r="1953" spans="1:14" ht="15" customHeight="1" x14ac:dyDescent="0.25">
      <c r="A1953" s="26">
        <v>44169.654594907406</v>
      </c>
      <c r="B1953" s="23" t="s">
        <v>0</v>
      </c>
      <c r="C1953" s="23" t="s">
        <v>3381</v>
      </c>
      <c r="D1953" s="23" t="s">
        <v>3092</v>
      </c>
      <c r="E1953" s="23" t="s">
        <v>1</v>
      </c>
      <c r="F1953" s="23" t="s">
        <v>22</v>
      </c>
      <c r="G1953" s="23" t="s">
        <v>975</v>
      </c>
      <c r="H1953" s="2" t="s">
        <v>7727</v>
      </c>
      <c r="I1953" s="23" t="s">
        <v>7412</v>
      </c>
      <c r="J1953" s="23"/>
      <c r="K1953" s="23" t="s">
        <v>9712</v>
      </c>
      <c r="L1953" s="23"/>
      <c r="M1953" s="23">
        <f>YEAR(Tabla2[[#This Row],[Fecha de creación]])</f>
        <v>2020</v>
      </c>
      <c r="N1953" s="23">
        <f>MONTH(Tabla2[[#This Row],[Fecha de creación]])</f>
        <v>12</v>
      </c>
    </row>
    <row r="1954" spans="1:14" ht="15" customHeight="1" x14ac:dyDescent="0.25">
      <c r="A1954" s="26">
        <v>44169.670347222222</v>
      </c>
      <c r="B1954" s="23" t="s">
        <v>0</v>
      </c>
      <c r="C1954" s="23" t="s">
        <v>3382</v>
      </c>
      <c r="D1954" s="23" t="s">
        <v>3092</v>
      </c>
      <c r="E1954" s="23" t="s">
        <v>1</v>
      </c>
      <c r="F1954" s="23" t="s">
        <v>22</v>
      </c>
      <c r="G1954" s="23" t="s">
        <v>975</v>
      </c>
      <c r="H1954" s="2" t="s">
        <v>7727</v>
      </c>
      <c r="I1954" s="23" t="s">
        <v>7412</v>
      </c>
      <c r="J1954" s="23"/>
      <c r="K1954" s="23" t="s">
        <v>9712</v>
      </c>
      <c r="L1954" s="23"/>
      <c r="M1954" s="23">
        <f>YEAR(Tabla2[[#This Row],[Fecha de creación]])</f>
        <v>2020</v>
      </c>
      <c r="N1954" s="23">
        <f>MONTH(Tabla2[[#This Row],[Fecha de creación]])</f>
        <v>12</v>
      </c>
    </row>
    <row r="1955" spans="1:14" ht="15" customHeight="1" x14ac:dyDescent="0.25">
      <c r="A1955" s="26">
        <v>44169.676030092596</v>
      </c>
      <c r="B1955" s="23" t="s">
        <v>0</v>
      </c>
      <c r="C1955" s="23" t="s">
        <v>343</v>
      </c>
      <c r="D1955" s="23" t="s">
        <v>49</v>
      </c>
      <c r="E1955" s="23" t="s">
        <v>1</v>
      </c>
      <c r="F1955" s="23" t="s">
        <v>7</v>
      </c>
      <c r="G1955" s="23" t="s">
        <v>3</v>
      </c>
      <c r="H1955" s="2" t="s">
        <v>7745</v>
      </c>
      <c r="I1955" s="23" t="s">
        <v>43</v>
      </c>
      <c r="J1955" s="23"/>
      <c r="K1955" s="23" t="s">
        <v>9712</v>
      </c>
      <c r="L1955" s="23"/>
      <c r="M1955" s="23">
        <f>YEAR(Tabla2[[#This Row],[Fecha de creación]])</f>
        <v>2020</v>
      </c>
      <c r="N1955" s="23">
        <f>MONTH(Tabla2[[#This Row],[Fecha de creación]])</f>
        <v>12</v>
      </c>
    </row>
    <row r="1956" spans="1:14" ht="15" customHeight="1" x14ac:dyDescent="0.25">
      <c r="A1956" s="26">
        <v>44169.708437499998</v>
      </c>
      <c r="B1956" s="23" t="s">
        <v>19</v>
      </c>
      <c r="C1956" s="23" t="s">
        <v>3383</v>
      </c>
      <c r="D1956" s="23" t="s">
        <v>3384</v>
      </c>
      <c r="E1956" s="23" t="s">
        <v>1</v>
      </c>
      <c r="F1956" s="23" t="s">
        <v>7</v>
      </c>
      <c r="G1956" s="23" t="s">
        <v>975</v>
      </c>
      <c r="H1956" s="2" t="s">
        <v>7722</v>
      </c>
      <c r="I1956" s="23" t="s">
        <v>23</v>
      </c>
      <c r="J1956" s="23"/>
      <c r="K1956" s="23" t="s">
        <v>9712</v>
      </c>
      <c r="L1956" s="23"/>
      <c r="M1956" s="23">
        <f>YEAR(Tabla2[[#This Row],[Fecha de creación]])</f>
        <v>2020</v>
      </c>
      <c r="N1956" s="23">
        <f>MONTH(Tabla2[[#This Row],[Fecha de creación]])</f>
        <v>12</v>
      </c>
    </row>
    <row r="1957" spans="1:14" ht="15" customHeight="1" x14ac:dyDescent="0.25">
      <c r="A1957" s="26">
        <v>44169.708622685182</v>
      </c>
      <c r="B1957" s="23" t="s">
        <v>0</v>
      </c>
      <c r="C1957" s="23" t="s">
        <v>3385</v>
      </c>
      <c r="D1957" s="23" t="s">
        <v>3092</v>
      </c>
      <c r="E1957" s="23" t="s">
        <v>1</v>
      </c>
      <c r="F1957" s="23" t="s">
        <v>22</v>
      </c>
      <c r="G1957" s="23" t="s">
        <v>975</v>
      </c>
      <c r="H1957" s="2" t="s">
        <v>7727</v>
      </c>
      <c r="I1957" s="23" t="s">
        <v>7412</v>
      </c>
      <c r="J1957" s="23"/>
      <c r="K1957" s="23" t="s">
        <v>9712</v>
      </c>
      <c r="L1957" s="23"/>
      <c r="M1957" s="23">
        <f>YEAR(Tabla2[[#This Row],[Fecha de creación]])</f>
        <v>2020</v>
      </c>
      <c r="N1957" s="23">
        <f>MONTH(Tabla2[[#This Row],[Fecha de creación]])</f>
        <v>12</v>
      </c>
    </row>
    <row r="1958" spans="1:14" ht="15" customHeight="1" x14ac:dyDescent="0.25">
      <c r="A1958" s="26">
        <v>44169.712696759256</v>
      </c>
      <c r="B1958" s="23" t="s">
        <v>0</v>
      </c>
      <c r="C1958" s="23" t="s">
        <v>3386</v>
      </c>
      <c r="D1958" s="23" t="s">
        <v>49</v>
      </c>
      <c r="E1958" s="23" t="s">
        <v>1</v>
      </c>
      <c r="F1958" s="23" t="s">
        <v>7</v>
      </c>
      <c r="G1958" s="23" t="s">
        <v>975</v>
      </c>
      <c r="H1958" s="2" t="s">
        <v>7745</v>
      </c>
      <c r="I1958" s="23" t="s">
        <v>43</v>
      </c>
      <c r="J1958" s="23"/>
      <c r="K1958" s="23" t="s">
        <v>9712</v>
      </c>
      <c r="L1958" s="23"/>
      <c r="M1958" s="23">
        <f>YEAR(Tabla2[[#This Row],[Fecha de creación]])</f>
        <v>2020</v>
      </c>
      <c r="N1958" s="23">
        <f>MONTH(Tabla2[[#This Row],[Fecha de creación]])</f>
        <v>12</v>
      </c>
    </row>
    <row r="1959" spans="1:14" ht="15" customHeight="1" x14ac:dyDescent="0.25">
      <c r="A1959" s="26">
        <v>44169.712743055556</v>
      </c>
      <c r="B1959" s="23" t="s">
        <v>0</v>
      </c>
      <c r="C1959" s="23" t="s">
        <v>3387</v>
      </c>
      <c r="D1959" s="23" t="s">
        <v>3092</v>
      </c>
      <c r="E1959" s="23" t="s">
        <v>1</v>
      </c>
      <c r="F1959" s="23" t="s">
        <v>22</v>
      </c>
      <c r="G1959" s="23" t="s">
        <v>975</v>
      </c>
      <c r="H1959" s="2" t="s">
        <v>7727</v>
      </c>
      <c r="I1959" s="23" t="s">
        <v>7412</v>
      </c>
      <c r="J1959" s="23"/>
      <c r="K1959" s="23" t="s">
        <v>9712</v>
      </c>
      <c r="L1959" s="23"/>
      <c r="M1959" s="23">
        <f>YEAR(Tabla2[[#This Row],[Fecha de creación]])</f>
        <v>2020</v>
      </c>
      <c r="N1959" s="23">
        <f>MONTH(Tabla2[[#This Row],[Fecha de creación]])</f>
        <v>12</v>
      </c>
    </row>
    <row r="1960" spans="1:14" ht="15" customHeight="1" x14ac:dyDescent="0.25">
      <c r="A1960" s="26">
        <v>44169.715312499997</v>
      </c>
      <c r="B1960" s="23" t="s">
        <v>0</v>
      </c>
      <c r="C1960" s="23" t="s">
        <v>3388</v>
      </c>
      <c r="D1960" s="23" t="s">
        <v>1800</v>
      </c>
      <c r="E1960" s="23" t="s">
        <v>1</v>
      </c>
      <c r="F1960" s="23" t="s">
        <v>7</v>
      </c>
      <c r="G1960" s="23" t="s">
        <v>1551</v>
      </c>
      <c r="H1960" s="2" t="s">
        <v>7734</v>
      </c>
      <c r="I1960" s="23" t="s">
        <v>28</v>
      </c>
      <c r="J1960" s="23"/>
      <c r="K1960" s="23" t="s">
        <v>9712</v>
      </c>
      <c r="L1960" s="23"/>
      <c r="M1960" s="23">
        <f>YEAR(Tabla2[[#This Row],[Fecha de creación]])</f>
        <v>2020</v>
      </c>
      <c r="N1960" s="23">
        <f>MONTH(Tabla2[[#This Row],[Fecha de creación]])</f>
        <v>12</v>
      </c>
    </row>
    <row r="1961" spans="1:14" ht="15" customHeight="1" x14ac:dyDescent="0.25">
      <c r="A1961" s="26">
        <v>44169.71539351852</v>
      </c>
      <c r="B1961" s="23" t="s">
        <v>0</v>
      </c>
      <c r="C1961" s="23" t="s">
        <v>3389</v>
      </c>
      <c r="D1961" s="23" t="s">
        <v>49</v>
      </c>
      <c r="E1961" s="23" t="s">
        <v>1</v>
      </c>
      <c r="F1961" s="23" t="s">
        <v>22</v>
      </c>
      <c r="G1961" s="23" t="s">
        <v>975</v>
      </c>
      <c r="H1961" s="2" t="s">
        <v>7745</v>
      </c>
      <c r="I1961" s="23" t="s">
        <v>7412</v>
      </c>
      <c r="J1961" s="23"/>
      <c r="K1961" s="23" t="s">
        <v>9712</v>
      </c>
      <c r="L1961" s="23"/>
      <c r="M1961" s="23">
        <f>YEAR(Tabla2[[#This Row],[Fecha de creación]])</f>
        <v>2020</v>
      </c>
      <c r="N1961" s="23">
        <f>MONTH(Tabla2[[#This Row],[Fecha de creación]])</f>
        <v>12</v>
      </c>
    </row>
    <row r="1962" spans="1:14" ht="15" customHeight="1" x14ac:dyDescent="0.25">
      <c r="A1962" s="26">
        <v>44169.718900462962</v>
      </c>
      <c r="B1962" s="23" t="s">
        <v>0</v>
      </c>
      <c r="C1962" s="23" t="s">
        <v>344</v>
      </c>
      <c r="D1962" s="23" t="s">
        <v>345</v>
      </c>
      <c r="E1962" s="23" t="s">
        <v>1</v>
      </c>
      <c r="F1962" s="23" t="s">
        <v>7</v>
      </c>
      <c r="G1962" s="23" t="s">
        <v>3</v>
      </c>
      <c r="H1962" s="2" t="s">
        <v>7724</v>
      </c>
      <c r="I1962" s="23" t="s">
        <v>11</v>
      </c>
      <c r="J1962" s="23"/>
      <c r="K1962" s="23" t="s">
        <v>9712</v>
      </c>
      <c r="L1962" s="23"/>
      <c r="M1962" s="23">
        <f>YEAR(Tabla2[[#This Row],[Fecha de creación]])</f>
        <v>2020</v>
      </c>
      <c r="N1962" s="23">
        <f>MONTH(Tabla2[[#This Row],[Fecha de creación]])</f>
        <v>12</v>
      </c>
    </row>
    <row r="1963" spans="1:14" ht="15" customHeight="1" x14ac:dyDescent="0.25">
      <c r="A1963" s="26">
        <v>44169.730115740742</v>
      </c>
      <c r="B1963" s="23" t="s">
        <v>0</v>
      </c>
      <c r="C1963" s="23" t="s">
        <v>3390</v>
      </c>
      <c r="D1963" s="23" t="s">
        <v>49</v>
      </c>
      <c r="E1963" s="23" t="s">
        <v>1</v>
      </c>
      <c r="F1963" s="23" t="s">
        <v>7</v>
      </c>
      <c r="G1963" s="23" t="s">
        <v>975</v>
      </c>
      <c r="H1963" s="2" t="s">
        <v>7745</v>
      </c>
      <c r="I1963" s="23" t="s">
        <v>43</v>
      </c>
      <c r="J1963" s="23"/>
      <c r="K1963" s="23" t="s">
        <v>9712</v>
      </c>
      <c r="L1963" s="23"/>
      <c r="M1963" s="23">
        <f>YEAR(Tabla2[[#This Row],[Fecha de creación]])</f>
        <v>2020</v>
      </c>
      <c r="N1963" s="23">
        <f>MONTH(Tabla2[[#This Row],[Fecha de creación]])</f>
        <v>12</v>
      </c>
    </row>
    <row r="1964" spans="1:14" ht="15" customHeight="1" x14ac:dyDescent="0.25">
      <c r="A1964" s="26">
        <v>44169.732511574075</v>
      </c>
      <c r="B1964" s="23" t="s">
        <v>0</v>
      </c>
      <c r="C1964" s="23" t="s">
        <v>3391</v>
      </c>
      <c r="D1964" s="23" t="s">
        <v>123</v>
      </c>
      <c r="E1964" s="23" t="s">
        <v>1</v>
      </c>
      <c r="F1964" s="23" t="s">
        <v>7</v>
      </c>
      <c r="G1964" s="23" t="s">
        <v>975</v>
      </c>
      <c r="H1964" s="2" t="s">
        <v>7751</v>
      </c>
      <c r="I1964" s="23" t="s">
        <v>43</v>
      </c>
      <c r="J1964" s="23"/>
      <c r="K1964" s="23" t="s">
        <v>9712</v>
      </c>
      <c r="L1964" s="23"/>
      <c r="M1964" s="23">
        <f>YEAR(Tabla2[[#This Row],[Fecha de creación]])</f>
        <v>2020</v>
      </c>
      <c r="N1964" s="23">
        <f>MONTH(Tabla2[[#This Row],[Fecha de creación]])</f>
        <v>12</v>
      </c>
    </row>
    <row r="1965" spans="1:14" ht="15" customHeight="1" x14ac:dyDescent="0.25">
      <c r="A1965" s="26">
        <v>44169.773229166669</v>
      </c>
      <c r="B1965" s="23" t="s">
        <v>0</v>
      </c>
      <c r="C1965" s="23" t="s">
        <v>3392</v>
      </c>
      <c r="D1965" s="23" t="s">
        <v>49</v>
      </c>
      <c r="E1965" s="23" t="s">
        <v>1</v>
      </c>
      <c r="F1965" s="23" t="s">
        <v>7</v>
      </c>
      <c r="G1965" s="23" t="s">
        <v>975</v>
      </c>
      <c r="H1965" s="2" t="s">
        <v>7745</v>
      </c>
      <c r="I1965" s="23" t="s">
        <v>43</v>
      </c>
      <c r="J1965" s="23"/>
      <c r="K1965" s="23" t="s">
        <v>9712</v>
      </c>
      <c r="L1965" s="23"/>
      <c r="M1965" s="23">
        <f>YEAR(Tabla2[[#This Row],[Fecha de creación]])</f>
        <v>2020</v>
      </c>
      <c r="N1965" s="23">
        <f>MONTH(Tabla2[[#This Row],[Fecha de creación]])</f>
        <v>12</v>
      </c>
    </row>
    <row r="1966" spans="1:14" ht="15" customHeight="1" x14ac:dyDescent="0.25">
      <c r="A1966" s="26">
        <v>44169.789282407408</v>
      </c>
      <c r="B1966" s="23" t="s">
        <v>0</v>
      </c>
      <c r="C1966" s="23" t="s">
        <v>3393</v>
      </c>
      <c r="D1966" s="23" t="s">
        <v>3394</v>
      </c>
      <c r="E1966" s="23" t="s">
        <v>1</v>
      </c>
      <c r="F1966" s="23" t="s">
        <v>7</v>
      </c>
      <c r="G1966" s="23" t="s">
        <v>975</v>
      </c>
      <c r="H1966" s="2" t="s">
        <v>7745</v>
      </c>
      <c r="I1966" s="23" t="s">
        <v>43</v>
      </c>
      <c r="J1966" s="23"/>
      <c r="K1966" s="23" t="s">
        <v>9712</v>
      </c>
      <c r="L1966" s="23"/>
      <c r="M1966" s="23">
        <f>YEAR(Tabla2[[#This Row],[Fecha de creación]])</f>
        <v>2020</v>
      </c>
      <c r="N1966" s="23">
        <f>MONTH(Tabla2[[#This Row],[Fecha de creación]])</f>
        <v>12</v>
      </c>
    </row>
    <row r="1967" spans="1:14" ht="15" customHeight="1" x14ac:dyDescent="0.25">
      <c r="A1967" s="26">
        <v>44170.442962962959</v>
      </c>
      <c r="B1967" s="23" t="s">
        <v>0</v>
      </c>
      <c r="C1967" s="23" t="s">
        <v>3395</v>
      </c>
      <c r="D1967" s="23" t="s">
        <v>3396</v>
      </c>
      <c r="E1967" s="23" t="s">
        <v>1</v>
      </c>
      <c r="F1967" s="23" t="s">
        <v>7</v>
      </c>
      <c r="G1967" s="23" t="s">
        <v>975</v>
      </c>
      <c r="H1967" s="2" t="s">
        <v>7745</v>
      </c>
      <c r="I1967" s="23" t="s">
        <v>43</v>
      </c>
      <c r="J1967" s="23"/>
      <c r="K1967" s="23" t="s">
        <v>9712</v>
      </c>
      <c r="L1967" s="23"/>
      <c r="M1967" s="23">
        <f>YEAR(Tabla2[[#This Row],[Fecha de creación]])</f>
        <v>2020</v>
      </c>
      <c r="N1967" s="23">
        <f>MONTH(Tabla2[[#This Row],[Fecha de creación]])</f>
        <v>12</v>
      </c>
    </row>
    <row r="1968" spans="1:14" ht="15" customHeight="1" x14ac:dyDescent="0.25">
      <c r="A1968" s="26">
        <v>44170.452557870369</v>
      </c>
      <c r="B1968" s="23" t="s">
        <v>100</v>
      </c>
      <c r="C1968" s="23" t="s">
        <v>3397</v>
      </c>
      <c r="D1968" s="23" t="s">
        <v>1537</v>
      </c>
      <c r="E1968" s="23" t="s">
        <v>1</v>
      </c>
      <c r="F1968" s="23" t="s">
        <v>7</v>
      </c>
      <c r="G1968" s="23" t="s">
        <v>975</v>
      </c>
      <c r="H1968" s="2" t="s">
        <v>7731</v>
      </c>
      <c r="I1968" s="23" t="s">
        <v>7575</v>
      </c>
      <c r="J1968" s="23"/>
      <c r="K1968" s="23" t="s">
        <v>9712</v>
      </c>
      <c r="L1968" s="23"/>
      <c r="M1968" s="23">
        <f>YEAR(Tabla2[[#This Row],[Fecha de creación]])</f>
        <v>2020</v>
      </c>
      <c r="N1968" s="23">
        <f>MONTH(Tabla2[[#This Row],[Fecha de creación]])</f>
        <v>12</v>
      </c>
    </row>
    <row r="1969" spans="1:14" ht="15" customHeight="1" x14ac:dyDescent="0.25">
      <c r="A1969" s="26">
        <v>44170.486400462964</v>
      </c>
      <c r="B1969" s="23" t="s">
        <v>0</v>
      </c>
      <c r="C1969" s="23" t="s">
        <v>3398</v>
      </c>
      <c r="D1969" s="23" t="s">
        <v>3399</v>
      </c>
      <c r="E1969" s="23" t="s">
        <v>1</v>
      </c>
      <c r="F1969" s="23" t="s">
        <v>22</v>
      </c>
      <c r="G1969" s="23" t="s">
        <v>975</v>
      </c>
      <c r="H1969" s="2" t="s">
        <v>7742</v>
      </c>
      <c r="I1969" s="23" t="s">
        <v>43</v>
      </c>
      <c r="J1969" s="23"/>
      <c r="K1969" s="23" t="s">
        <v>9712</v>
      </c>
      <c r="L1969" s="23"/>
      <c r="M1969" s="23">
        <f>YEAR(Tabla2[[#This Row],[Fecha de creación]])</f>
        <v>2020</v>
      </c>
      <c r="N1969" s="23">
        <f>MONTH(Tabla2[[#This Row],[Fecha de creación]])</f>
        <v>12</v>
      </c>
    </row>
    <row r="1970" spans="1:14" ht="15" customHeight="1" x14ac:dyDescent="0.25">
      <c r="A1970" s="26">
        <v>44170.551898148151</v>
      </c>
      <c r="B1970" s="23" t="s">
        <v>56</v>
      </c>
      <c r="C1970" s="23" t="s">
        <v>3400</v>
      </c>
      <c r="D1970" s="23" t="s">
        <v>3401</v>
      </c>
      <c r="E1970" s="23" t="s">
        <v>1</v>
      </c>
      <c r="F1970" s="23" t="s">
        <v>22</v>
      </c>
      <c r="G1970" s="23" t="s">
        <v>975</v>
      </c>
      <c r="H1970" s="2" t="s">
        <v>7743</v>
      </c>
      <c r="I1970" s="23" t="s">
        <v>1963</v>
      </c>
      <c r="J1970" s="23"/>
      <c r="K1970" s="23" t="s">
        <v>9712</v>
      </c>
      <c r="L1970" s="23"/>
      <c r="M1970" s="23">
        <f>YEAR(Tabla2[[#This Row],[Fecha de creación]])</f>
        <v>2020</v>
      </c>
      <c r="N1970" s="23">
        <f>MONTH(Tabla2[[#This Row],[Fecha de creación]])</f>
        <v>12</v>
      </c>
    </row>
    <row r="1971" spans="1:14" ht="15" customHeight="1" x14ac:dyDescent="0.25">
      <c r="A1971" s="26">
        <v>44170.639351851853</v>
      </c>
      <c r="B1971" s="23" t="s">
        <v>0</v>
      </c>
      <c r="C1971" s="23" t="s">
        <v>346</v>
      </c>
      <c r="D1971" s="23" t="s">
        <v>347</v>
      </c>
      <c r="E1971" s="23" t="s">
        <v>1</v>
      </c>
      <c r="F1971" s="23" t="s">
        <v>7</v>
      </c>
      <c r="G1971" s="23" t="s">
        <v>3</v>
      </c>
      <c r="H1971" s="2" t="s">
        <v>7729</v>
      </c>
      <c r="I1971" s="23" t="s">
        <v>7412</v>
      </c>
      <c r="J1971" s="23"/>
      <c r="K1971" s="23" t="s">
        <v>9712</v>
      </c>
      <c r="L1971" s="23"/>
      <c r="M1971" s="23">
        <f>YEAR(Tabla2[[#This Row],[Fecha de creación]])</f>
        <v>2020</v>
      </c>
      <c r="N1971" s="23">
        <f>MONTH(Tabla2[[#This Row],[Fecha de creación]])</f>
        <v>12</v>
      </c>
    </row>
    <row r="1972" spans="1:14" ht="15" customHeight="1" x14ac:dyDescent="0.25">
      <c r="A1972" s="26">
        <v>44170.644467592596</v>
      </c>
      <c r="B1972" s="23" t="s">
        <v>0</v>
      </c>
      <c r="C1972" s="23" t="s">
        <v>3402</v>
      </c>
      <c r="D1972" s="23" t="s">
        <v>3403</v>
      </c>
      <c r="E1972" s="23" t="s">
        <v>1</v>
      </c>
      <c r="F1972" s="23" t="s">
        <v>7</v>
      </c>
      <c r="G1972" s="23" t="s">
        <v>1551</v>
      </c>
      <c r="H1972" s="2" t="s">
        <v>7733</v>
      </c>
      <c r="I1972" s="23" t="s">
        <v>11</v>
      </c>
      <c r="J1972" s="23"/>
      <c r="K1972" s="23" t="s">
        <v>9712</v>
      </c>
      <c r="L1972" s="23"/>
      <c r="M1972" s="23">
        <f>YEAR(Tabla2[[#This Row],[Fecha de creación]])</f>
        <v>2020</v>
      </c>
      <c r="N1972" s="23">
        <f>MONTH(Tabla2[[#This Row],[Fecha de creación]])</f>
        <v>12</v>
      </c>
    </row>
    <row r="1973" spans="1:14" ht="15" customHeight="1" x14ac:dyDescent="0.25">
      <c r="A1973" s="26">
        <v>44170.653865740744</v>
      </c>
      <c r="B1973" s="23" t="s">
        <v>0</v>
      </c>
      <c r="C1973" s="23" t="s">
        <v>3404</v>
      </c>
      <c r="D1973" s="23" t="s">
        <v>3092</v>
      </c>
      <c r="E1973" s="23" t="s">
        <v>1</v>
      </c>
      <c r="F1973" s="23" t="s">
        <v>22</v>
      </c>
      <c r="G1973" s="23" t="s">
        <v>975</v>
      </c>
      <c r="H1973" s="2" t="s">
        <v>7727</v>
      </c>
      <c r="I1973" s="23" t="s">
        <v>7412</v>
      </c>
      <c r="J1973" s="23"/>
      <c r="K1973" s="23" t="s">
        <v>9712</v>
      </c>
      <c r="L1973" s="23"/>
      <c r="M1973" s="23">
        <f>YEAR(Tabla2[[#This Row],[Fecha de creación]])</f>
        <v>2020</v>
      </c>
      <c r="N1973" s="23">
        <f>MONTH(Tabla2[[#This Row],[Fecha de creación]])</f>
        <v>12</v>
      </c>
    </row>
    <row r="1974" spans="1:14" ht="15" customHeight="1" x14ac:dyDescent="0.25">
      <c r="A1974" s="26">
        <v>44170.657048611109</v>
      </c>
      <c r="B1974" s="23" t="s">
        <v>0</v>
      </c>
      <c r="C1974" s="23" t="s">
        <v>3405</v>
      </c>
      <c r="D1974" s="23" t="s">
        <v>3092</v>
      </c>
      <c r="E1974" s="23" t="s">
        <v>1</v>
      </c>
      <c r="F1974" s="23" t="s">
        <v>22</v>
      </c>
      <c r="G1974" s="23" t="s">
        <v>975</v>
      </c>
      <c r="H1974" s="2" t="s">
        <v>7727</v>
      </c>
      <c r="I1974" s="23" t="s">
        <v>7412</v>
      </c>
      <c r="J1974" s="23"/>
      <c r="K1974" s="23" t="s">
        <v>9712</v>
      </c>
      <c r="L1974" s="23"/>
      <c r="M1974" s="23">
        <f>YEAR(Tabla2[[#This Row],[Fecha de creación]])</f>
        <v>2020</v>
      </c>
      <c r="N1974" s="23">
        <f>MONTH(Tabla2[[#This Row],[Fecha de creación]])</f>
        <v>12</v>
      </c>
    </row>
    <row r="1975" spans="1:14" ht="15" customHeight="1" x14ac:dyDescent="0.25">
      <c r="A1975" s="26">
        <v>44170.660462962966</v>
      </c>
      <c r="B1975" s="23" t="s">
        <v>0</v>
      </c>
      <c r="C1975" s="23" t="s">
        <v>3406</v>
      </c>
      <c r="D1975" s="23" t="s">
        <v>3092</v>
      </c>
      <c r="E1975" s="23" t="s">
        <v>1</v>
      </c>
      <c r="F1975" s="23" t="s">
        <v>22</v>
      </c>
      <c r="G1975" s="23" t="s">
        <v>975</v>
      </c>
      <c r="H1975" s="2" t="s">
        <v>7727</v>
      </c>
      <c r="I1975" s="23" t="s">
        <v>7412</v>
      </c>
      <c r="J1975" s="23"/>
      <c r="K1975" s="23" t="s">
        <v>9712</v>
      </c>
      <c r="L1975" s="23"/>
      <c r="M1975" s="23">
        <f>YEAR(Tabla2[[#This Row],[Fecha de creación]])</f>
        <v>2020</v>
      </c>
      <c r="N1975" s="23">
        <f>MONTH(Tabla2[[#This Row],[Fecha de creación]])</f>
        <v>12</v>
      </c>
    </row>
    <row r="1976" spans="1:14" ht="15" customHeight="1" x14ac:dyDescent="0.25">
      <c r="A1976" s="26">
        <v>44170.664699074077</v>
      </c>
      <c r="B1976" s="23" t="s">
        <v>0</v>
      </c>
      <c r="C1976" s="23" t="s">
        <v>3407</v>
      </c>
      <c r="D1976" s="23" t="s">
        <v>3408</v>
      </c>
      <c r="E1976" s="23" t="s">
        <v>1</v>
      </c>
      <c r="F1976" s="23" t="s">
        <v>7</v>
      </c>
      <c r="G1976" s="23" t="s">
        <v>975</v>
      </c>
      <c r="H1976" s="2" t="s">
        <v>7722</v>
      </c>
      <c r="I1976" s="23" t="s">
        <v>7412</v>
      </c>
      <c r="J1976" s="23"/>
      <c r="K1976" s="23" t="s">
        <v>9712</v>
      </c>
      <c r="L1976" s="23"/>
      <c r="M1976" s="23">
        <f>YEAR(Tabla2[[#This Row],[Fecha de creación]])</f>
        <v>2020</v>
      </c>
      <c r="N1976" s="23">
        <f>MONTH(Tabla2[[#This Row],[Fecha de creación]])</f>
        <v>12</v>
      </c>
    </row>
    <row r="1977" spans="1:14" ht="15" customHeight="1" x14ac:dyDescent="0.25">
      <c r="A1977" s="26">
        <v>44170.667569444442</v>
      </c>
      <c r="B1977" s="23" t="s">
        <v>0</v>
      </c>
      <c r="C1977" s="23" t="s">
        <v>3409</v>
      </c>
      <c r="D1977" s="23" t="s">
        <v>1837</v>
      </c>
      <c r="E1977" s="23" t="s">
        <v>1</v>
      </c>
      <c r="F1977" s="23" t="s">
        <v>7</v>
      </c>
      <c r="G1977" s="23" t="s">
        <v>975</v>
      </c>
      <c r="H1977" s="2" t="s">
        <v>7745</v>
      </c>
      <c r="I1977" s="23" t="s">
        <v>7412</v>
      </c>
      <c r="J1977" s="23"/>
      <c r="K1977" s="23" t="s">
        <v>9712</v>
      </c>
      <c r="L1977" s="23"/>
      <c r="M1977" s="23">
        <f>YEAR(Tabla2[[#This Row],[Fecha de creación]])</f>
        <v>2020</v>
      </c>
      <c r="N1977" s="23">
        <f>MONTH(Tabla2[[#This Row],[Fecha de creación]])</f>
        <v>12</v>
      </c>
    </row>
    <row r="1978" spans="1:14" ht="15" customHeight="1" x14ac:dyDescent="0.25">
      <c r="A1978" s="26">
        <v>44170.687395833331</v>
      </c>
      <c r="B1978" s="23" t="s">
        <v>0</v>
      </c>
      <c r="C1978" s="23" t="s">
        <v>3410</v>
      </c>
      <c r="D1978" s="23" t="s">
        <v>3092</v>
      </c>
      <c r="E1978" s="23" t="s">
        <v>1</v>
      </c>
      <c r="F1978" s="23" t="s">
        <v>22</v>
      </c>
      <c r="G1978" s="23" t="s">
        <v>975</v>
      </c>
      <c r="H1978" s="2" t="s">
        <v>7727</v>
      </c>
      <c r="I1978" s="23" t="s">
        <v>7412</v>
      </c>
      <c r="J1978" s="23"/>
      <c r="K1978" s="23" t="s">
        <v>9712</v>
      </c>
      <c r="L1978" s="23"/>
      <c r="M1978" s="23">
        <f>YEAR(Tabla2[[#This Row],[Fecha de creación]])</f>
        <v>2020</v>
      </c>
      <c r="N1978" s="23">
        <f>MONTH(Tabla2[[#This Row],[Fecha de creación]])</f>
        <v>12</v>
      </c>
    </row>
    <row r="1979" spans="1:14" ht="15" customHeight="1" x14ac:dyDescent="0.25">
      <c r="A1979" s="26">
        <v>44170.693993055553</v>
      </c>
      <c r="B1979" s="23" t="s">
        <v>0</v>
      </c>
      <c r="C1979" s="23" t="s">
        <v>348</v>
      </c>
      <c r="D1979" s="23" t="s">
        <v>349</v>
      </c>
      <c r="E1979" s="23" t="s">
        <v>1</v>
      </c>
      <c r="F1979" s="23" t="s">
        <v>7</v>
      </c>
      <c r="G1979" s="23" t="s">
        <v>3</v>
      </c>
      <c r="H1979" s="2" t="s">
        <v>7731</v>
      </c>
      <c r="I1979" s="23" t="s">
        <v>7412</v>
      </c>
      <c r="J1979" s="23"/>
      <c r="K1979" s="23" t="s">
        <v>9712</v>
      </c>
      <c r="L1979" s="23"/>
      <c r="M1979" s="23">
        <f>YEAR(Tabla2[[#This Row],[Fecha de creación]])</f>
        <v>2020</v>
      </c>
      <c r="N1979" s="23">
        <f>MONTH(Tabla2[[#This Row],[Fecha de creación]])</f>
        <v>12</v>
      </c>
    </row>
    <row r="1980" spans="1:14" ht="15" customHeight="1" x14ac:dyDescent="0.25">
      <c r="A1980" s="26">
        <v>44170.698240740741</v>
      </c>
      <c r="B1980" s="23" t="s">
        <v>0</v>
      </c>
      <c r="C1980" s="23" t="s">
        <v>350</v>
      </c>
      <c r="D1980" s="23" t="s">
        <v>351</v>
      </c>
      <c r="E1980" s="23" t="s">
        <v>1</v>
      </c>
      <c r="F1980" s="23" t="s">
        <v>7</v>
      </c>
      <c r="G1980" s="23" t="s">
        <v>3</v>
      </c>
      <c r="H1980" s="2" t="s">
        <v>7734</v>
      </c>
      <c r="I1980" s="23" t="s">
        <v>7412</v>
      </c>
      <c r="J1980" s="23"/>
      <c r="K1980" s="23" t="s">
        <v>9712</v>
      </c>
      <c r="L1980" s="23"/>
      <c r="M1980" s="23">
        <f>YEAR(Tabla2[[#This Row],[Fecha de creación]])</f>
        <v>2020</v>
      </c>
      <c r="N1980" s="23">
        <f>MONTH(Tabla2[[#This Row],[Fecha de creación]])</f>
        <v>12</v>
      </c>
    </row>
    <row r="1981" spans="1:14" ht="15" customHeight="1" x14ac:dyDescent="0.25">
      <c r="A1981" s="26">
        <v>44170.703877314816</v>
      </c>
      <c r="B1981" s="23" t="s">
        <v>0</v>
      </c>
      <c r="C1981" s="23" t="s">
        <v>352</v>
      </c>
      <c r="D1981" s="23" t="s">
        <v>131</v>
      </c>
      <c r="E1981" s="23" t="s">
        <v>1</v>
      </c>
      <c r="F1981" s="23" t="s">
        <v>7</v>
      </c>
      <c r="G1981" s="23" t="s">
        <v>3</v>
      </c>
      <c r="H1981" s="2" t="s">
        <v>7728</v>
      </c>
      <c r="I1981" s="23" t="s">
        <v>7412</v>
      </c>
      <c r="J1981" s="23"/>
      <c r="K1981" s="23" t="s">
        <v>9712</v>
      </c>
      <c r="L1981" s="23"/>
      <c r="M1981" s="23">
        <f>YEAR(Tabla2[[#This Row],[Fecha de creación]])</f>
        <v>2020</v>
      </c>
      <c r="N1981" s="23">
        <f>MONTH(Tabla2[[#This Row],[Fecha de creación]])</f>
        <v>12</v>
      </c>
    </row>
    <row r="1982" spans="1:14" ht="15" customHeight="1" x14ac:dyDescent="0.25">
      <c r="A1982" s="26">
        <v>44170.707442129627</v>
      </c>
      <c r="B1982" s="23" t="s">
        <v>0</v>
      </c>
      <c r="C1982" s="23" t="s">
        <v>3411</v>
      </c>
      <c r="D1982" s="23" t="s">
        <v>792</v>
      </c>
      <c r="E1982" s="23" t="s">
        <v>1</v>
      </c>
      <c r="F1982" s="23" t="s">
        <v>2</v>
      </c>
      <c r="G1982" s="23" t="s">
        <v>1551</v>
      </c>
      <c r="H1982" s="2" t="s">
        <v>7729</v>
      </c>
      <c r="I1982" s="23" t="s">
        <v>11</v>
      </c>
      <c r="J1982" s="23"/>
      <c r="K1982" s="23" t="s">
        <v>9712</v>
      </c>
      <c r="L1982" s="23"/>
      <c r="M1982" s="23">
        <f>YEAR(Tabla2[[#This Row],[Fecha de creación]])</f>
        <v>2020</v>
      </c>
      <c r="N1982" s="23">
        <f>MONTH(Tabla2[[#This Row],[Fecha de creación]])</f>
        <v>12</v>
      </c>
    </row>
    <row r="1983" spans="1:14" ht="15" customHeight="1" x14ac:dyDescent="0.25">
      <c r="A1983" s="26">
        <v>44170.721041666664</v>
      </c>
      <c r="B1983" s="23" t="s">
        <v>0</v>
      </c>
      <c r="C1983" s="23" t="s">
        <v>3412</v>
      </c>
      <c r="D1983" s="23" t="s">
        <v>2174</v>
      </c>
      <c r="E1983" s="23" t="s">
        <v>1</v>
      </c>
      <c r="F1983" s="23" t="s">
        <v>2</v>
      </c>
      <c r="G1983" s="23" t="s">
        <v>1551</v>
      </c>
      <c r="H1983" s="2" t="s">
        <v>7741</v>
      </c>
      <c r="I1983" s="23" t="s">
        <v>11</v>
      </c>
      <c r="J1983" s="23"/>
      <c r="K1983" s="23" t="s">
        <v>9536</v>
      </c>
      <c r="L1983" s="23"/>
      <c r="M1983" s="23">
        <f>YEAR(Tabla2[[#This Row],[Fecha de creación]])</f>
        <v>2020</v>
      </c>
      <c r="N1983" s="23">
        <f>MONTH(Tabla2[[#This Row],[Fecha de creación]])</f>
        <v>12</v>
      </c>
    </row>
    <row r="1984" spans="1:14" ht="15" customHeight="1" x14ac:dyDescent="0.25">
      <c r="A1984" s="26">
        <v>44170.72111111111</v>
      </c>
      <c r="B1984" s="23" t="s">
        <v>0</v>
      </c>
      <c r="C1984" s="23" t="s">
        <v>353</v>
      </c>
      <c r="D1984" s="23" t="s">
        <v>354</v>
      </c>
      <c r="E1984" s="23" t="s">
        <v>1</v>
      </c>
      <c r="F1984" s="23" t="s">
        <v>2</v>
      </c>
      <c r="G1984" s="23" t="s">
        <v>3</v>
      </c>
      <c r="H1984" s="2" t="s">
        <v>7745</v>
      </c>
      <c r="I1984" s="23" t="s">
        <v>43</v>
      </c>
      <c r="J1984" s="23"/>
      <c r="K1984" s="23" t="s">
        <v>9712</v>
      </c>
      <c r="L1984" s="23"/>
      <c r="M1984" s="23">
        <f>YEAR(Tabla2[[#This Row],[Fecha de creación]])</f>
        <v>2020</v>
      </c>
      <c r="N1984" s="23">
        <f>MONTH(Tabla2[[#This Row],[Fecha de creación]])</f>
        <v>12</v>
      </c>
    </row>
    <row r="1985" spans="1:14" ht="15" customHeight="1" x14ac:dyDescent="0.25">
      <c r="A1985" s="26">
        <v>44171.391493055555</v>
      </c>
      <c r="B1985" s="23" t="s">
        <v>0</v>
      </c>
      <c r="C1985" s="23" t="s">
        <v>3413</v>
      </c>
      <c r="D1985" s="23" t="s">
        <v>3414</v>
      </c>
      <c r="E1985" s="23" t="s">
        <v>1</v>
      </c>
      <c r="F1985" s="23" t="s">
        <v>7</v>
      </c>
      <c r="G1985" s="23" t="s">
        <v>975</v>
      </c>
      <c r="H1985" s="2" t="s">
        <v>7736</v>
      </c>
      <c r="I1985" s="23" t="s">
        <v>8</v>
      </c>
      <c r="J1985" s="23"/>
      <c r="K1985" s="23" t="s">
        <v>9712</v>
      </c>
      <c r="L1985" s="23"/>
      <c r="M1985" s="23">
        <f>YEAR(Tabla2[[#This Row],[Fecha de creación]])</f>
        <v>2020</v>
      </c>
      <c r="N1985" s="23">
        <f>MONTH(Tabla2[[#This Row],[Fecha de creación]])</f>
        <v>12</v>
      </c>
    </row>
    <row r="1986" spans="1:14" ht="15" customHeight="1" x14ac:dyDescent="0.25">
      <c r="A1986" s="26">
        <v>44171.479513888888</v>
      </c>
      <c r="B1986" s="23" t="s">
        <v>0</v>
      </c>
      <c r="C1986" s="23" t="s">
        <v>355</v>
      </c>
      <c r="D1986" s="23" t="s">
        <v>356</v>
      </c>
      <c r="E1986" s="23" t="s">
        <v>1</v>
      </c>
      <c r="F1986" s="23" t="s">
        <v>2</v>
      </c>
      <c r="G1986" s="23" t="s">
        <v>3</v>
      </c>
      <c r="H1986" s="2" t="s">
        <v>7732</v>
      </c>
      <c r="I1986" s="23" t="s">
        <v>11</v>
      </c>
      <c r="J1986" s="23"/>
      <c r="K1986" s="23" t="s">
        <v>9712</v>
      </c>
      <c r="L1986" s="23"/>
      <c r="M1986" s="23">
        <f>YEAR(Tabla2[[#This Row],[Fecha de creación]])</f>
        <v>2020</v>
      </c>
      <c r="N1986" s="23">
        <f>MONTH(Tabla2[[#This Row],[Fecha de creación]])</f>
        <v>12</v>
      </c>
    </row>
    <row r="1987" spans="1:14" ht="15" customHeight="1" x14ac:dyDescent="0.25">
      <c r="A1987" s="26">
        <v>44171.529108796298</v>
      </c>
      <c r="B1987" s="23" t="s">
        <v>0</v>
      </c>
      <c r="C1987" s="23" t="s">
        <v>3415</v>
      </c>
      <c r="D1987" s="23" t="s">
        <v>3414</v>
      </c>
      <c r="E1987" s="23" t="s">
        <v>1</v>
      </c>
      <c r="F1987" s="23" t="s">
        <v>7</v>
      </c>
      <c r="G1987" s="23" t="s">
        <v>975</v>
      </c>
      <c r="H1987" s="2" t="s">
        <v>7736</v>
      </c>
      <c r="I1987" s="23" t="s">
        <v>8</v>
      </c>
      <c r="J1987" s="23"/>
      <c r="K1987" s="23" t="s">
        <v>9712</v>
      </c>
      <c r="L1987" s="23"/>
      <c r="M1987" s="23">
        <f>YEAR(Tabla2[[#This Row],[Fecha de creación]])</f>
        <v>2020</v>
      </c>
      <c r="N1987" s="23">
        <f>MONTH(Tabla2[[#This Row],[Fecha de creación]])</f>
        <v>12</v>
      </c>
    </row>
    <row r="1988" spans="1:14" ht="15" customHeight="1" x14ac:dyDescent="0.25">
      <c r="A1988" s="26">
        <v>44171.531990740739</v>
      </c>
      <c r="B1988" s="23" t="s">
        <v>0</v>
      </c>
      <c r="C1988" s="23" t="s">
        <v>3416</v>
      </c>
      <c r="D1988" s="23" t="s">
        <v>3414</v>
      </c>
      <c r="E1988" s="23" t="s">
        <v>1</v>
      </c>
      <c r="F1988" s="23" t="s">
        <v>7</v>
      </c>
      <c r="G1988" s="23" t="s">
        <v>975</v>
      </c>
      <c r="H1988" s="2" t="s">
        <v>7736</v>
      </c>
      <c r="I1988" s="23" t="s">
        <v>8</v>
      </c>
      <c r="J1988" s="23"/>
      <c r="K1988" s="23" t="s">
        <v>9712</v>
      </c>
      <c r="L1988" s="23"/>
      <c r="M1988" s="23">
        <f>YEAR(Tabla2[[#This Row],[Fecha de creación]])</f>
        <v>2020</v>
      </c>
      <c r="N1988" s="23">
        <f>MONTH(Tabla2[[#This Row],[Fecha de creación]])</f>
        <v>12</v>
      </c>
    </row>
    <row r="1989" spans="1:14" ht="15" customHeight="1" x14ac:dyDescent="0.25">
      <c r="A1989" s="26">
        <v>44171.534375000003</v>
      </c>
      <c r="B1989" s="23" t="s">
        <v>0</v>
      </c>
      <c r="C1989" s="23" t="s">
        <v>3417</v>
      </c>
      <c r="D1989" s="23" t="s">
        <v>3414</v>
      </c>
      <c r="E1989" s="23" t="s">
        <v>1</v>
      </c>
      <c r="F1989" s="23" t="s">
        <v>7</v>
      </c>
      <c r="G1989" s="23" t="s">
        <v>975</v>
      </c>
      <c r="H1989" s="2" t="s">
        <v>7736</v>
      </c>
      <c r="I1989" s="23" t="s">
        <v>8</v>
      </c>
      <c r="J1989" s="23"/>
      <c r="K1989" s="23" t="s">
        <v>9712</v>
      </c>
      <c r="L1989" s="23"/>
      <c r="M1989" s="23">
        <f>YEAR(Tabla2[[#This Row],[Fecha de creación]])</f>
        <v>2020</v>
      </c>
      <c r="N1989" s="23">
        <f>MONTH(Tabla2[[#This Row],[Fecha de creación]])</f>
        <v>12</v>
      </c>
    </row>
    <row r="1990" spans="1:14" ht="15" customHeight="1" x14ac:dyDescent="0.25">
      <c r="A1990" s="26">
        <v>44171.585543981484</v>
      </c>
      <c r="B1990" s="23" t="s">
        <v>19</v>
      </c>
      <c r="C1990" s="23" t="s">
        <v>3418</v>
      </c>
      <c r="D1990" s="23" t="s">
        <v>3419</v>
      </c>
      <c r="E1990" s="23" t="s">
        <v>1</v>
      </c>
      <c r="F1990" s="23" t="s">
        <v>7</v>
      </c>
      <c r="G1990" s="23" t="s">
        <v>975</v>
      </c>
      <c r="H1990" s="2" t="s">
        <v>7722</v>
      </c>
      <c r="I1990" s="23" t="s">
        <v>23</v>
      </c>
      <c r="J1990" s="23"/>
      <c r="K1990" s="23" t="s">
        <v>9712</v>
      </c>
      <c r="L1990" s="23"/>
      <c r="M1990" s="23">
        <f>YEAR(Tabla2[[#This Row],[Fecha de creación]])</f>
        <v>2020</v>
      </c>
      <c r="N1990" s="23">
        <f>MONTH(Tabla2[[#This Row],[Fecha de creación]])</f>
        <v>12</v>
      </c>
    </row>
    <row r="1991" spans="1:14" ht="15" customHeight="1" x14ac:dyDescent="0.25">
      <c r="A1991" s="26">
        <v>44171.588842592595</v>
      </c>
      <c r="B1991" s="23" t="s">
        <v>19</v>
      </c>
      <c r="C1991" s="23" t="s">
        <v>357</v>
      </c>
      <c r="D1991" s="23" t="s">
        <v>358</v>
      </c>
      <c r="E1991" s="23" t="s">
        <v>1</v>
      </c>
      <c r="F1991" s="23" t="s">
        <v>7</v>
      </c>
      <c r="G1991" s="23" t="s">
        <v>3</v>
      </c>
      <c r="H1991" s="2" t="s">
        <v>7722</v>
      </c>
      <c r="I1991" s="23" t="s">
        <v>23</v>
      </c>
      <c r="J1991" s="23"/>
      <c r="K1991" s="23" t="s">
        <v>9712</v>
      </c>
      <c r="L1991" s="23"/>
      <c r="M1991" s="23">
        <f>YEAR(Tabla2[[#This Row],[Fecha de creación]])</f>
        <v>2020</v>
      </c>
      <c r="N1991" s="23">
        <f>MONTH(Tabla2[[#This Row],[Fecha de creación]])</f>
        <v>12</v>
      </c>
    </row>
    <row r="1992" spans="1:14" ht="15" customHeight="1" x14ac:dyDescent="0.25">
      <c r="A1992" s="26">
        <v>44171.635162037041</v>
      </c>
      <c r="B1992" s="23" t="s">
        <v>0</v>
      </c>
      <c r="C1992" s="23" t="s">
        <v>3420</v>
      </c>
      <c r="D1992" s="23" t="s">
        <v>360</v>
      </c>
      <c r="E1992" s="23" t="s">
        <v>1</v>
      </c>
      <c r="F1992" s="23" t="s">
        <v>2</v>
      </c>
      <c r="G1992" s="23" t="s">
        <v>1551</v>
      </c>
      <c r="H1992" s="2" t="s">
        <v>7741</v>
      </c>
      <c r="I1992" s="23" t="s">
        <v>11</v>
      </c>
      <c r="J1992" s="23"/>
      <c r="K1992" s="23" t="s">
        <v>9712</v>
      </c>
      <c r="L1992" s="23"/>
      <c r="M1992" s="23">
        <f>YEAR(Tabla2[[#This Row],[Fecha de creación]])</f>
        <v>2020</v>
      </c>
      <c r="N1992" s="23">
        <f>MONTH(Tabla2[[#This Row],[Fecha de creación]])</f>
        <v>12</v>
      </c>
    </row>
    <row r="1993" spans="1:14" ht="15" customHeight="1" x14ac:dyDescent="0.25">
      <c r="A1993" s="26">
        <v>44171.673055555555</v>
      </c>
      <c r="B1993" s="23" t="s">
        <v>0</v>
      </c>
      <c r="C1993" s="23" t="s">
        <v>359</v>
      </c>
      <c r="D1993" s="23" t="s">
        <v>360</v>
      </c>
      <c r="E1993" s="23" t="s">
        <v>1</v>
      </c>
      <c r="F1993" s="23" t="s">
        <v>22</v>
      </c>
      <c r="G1993" s="23" t="s">
        <v>3</v>
      </c>
      <c r="H1993" s="2" t="s">
        <v>7741</v>
      </c>
      <c r="I1993" s="23" t="s">
        <v>11</v>
      </c>
      <c r="J1993" s="23"/>
      <c r="K1993" s="23" t="s">
        <v>9712</v>
      </c>
      <c r="L1993" s="23"/>
      <c r="M1993" s="23">
        <f>YEAR(Tabla2[[#This Row],[Fecha de creación]])</f>
        <v>2020</v>
      </c>
      <c r="N1993" s="23">
        <f>MONTH(Tabla2[[#This Row],[Fecha de creación]])</f>
        <v>12</v>
      </c>
    </row>
    <row r="1994" spans="1:14" ht="15" customHeight="1" x14ac:dyDescent="0.25">
      <c r="A1994" s="26">
        <v>44171.684560185182</v>
      </c>
      <c r="B1994" s="23" t="s">
        <v>0</v>
      </c>
      <c r="C1994" s="23" t="s">
        <v>3421</v>
      </c>
      <c r="D1994" s="23" t="s">
        <v>3414</v>
      </c>
      <c r="E1994" s="23" t="s">
        <v>1</v>
      </c>
      <c r="F1994" s="23" t="s">
        <v>7</v>
      </c>
      <c r="G1994" s="23" t="s">
        <v>975</v>
      </c>
      <c r="H1994" s="2" t="s">
        <v>7736</v>
      </c>
      <c r="I1994" s="23" t="s">
        <v>8</v>
      </c>
      <c r="J1994" s="23"/>
      <c r="K1994" s="23" t="s">
        <v>9712</v>
      </c>
      <c r="L1994" s="23"/>
      <c r="M1994" s="23">
        <f>YEAR(Tabla2[[#This Row],[Fecha de creación]])</f>
        <v>2020</v>
      </c>
      <c r="N1994" s="23">
        <f>MONTH(Tabla2[[#This Row],[Fecha de creación]])</f>
        <v>12</v>
      </c>
    </row>
    <row r="1995" spans="1:14" ht="15" customHeight="1" x14ac:dyDescent="0.25">
      <c r="A1995" s="26">
        <v>44172.371655092589</v>
      </c>
      <c r="B1995" s="23" t="s">
        <v>34</v>
      </c>
      <c r="C1995" s="23" t="s">
        <v>361</v>
      </c>
      <c r="D1995" s="23" t="s">
        <v>362</v>
      </c>
      <c r="E1995" s="23" t="s">
        <v>1</v>
      </c>
      <c r="F1995" s="23" t="s">
        <v>7</v>
      </c>
      <c r="G1995" s="23" t="s">
        <v>3</v>
      </c>
      <c r="H1995" s="2" t="s">
        <v>7731</v>
      </c>
      <c r="I1995" s="23" t="s">
        <v>37</v>
      </c>
      <c r="J1995" s="23"/>
      <c r="K1995" s="23" t="s">
        <v>9712</v>
      </c>
      <c r="L1995" s="23"/>
      <c r="M1995" s="23">
        <f>YEAR(Tabla2[[#This Row],[Fecha de creación]])</f>
        <v>2020</v>
      </c>
      <c r="N1995" s="23">
        <f>MONTH(Tabla2[[#This Row],[Fecha de creación]])</f>
        <v>12</v>
      </c>
    </row>
    <row r="1996" spans="1:14" ht="15" customHeight="1" x14ac:dyDescent="0.25">
      <c r="A1996" s="26">
        <v>44172.432430555556</v>
      </c>
      <c r="B1996" s="23" t="s">
        <v>0</v>
      </c>
      <c r="C1996" s="23" t="s">
        <v>3422</v>
      </c>
      <c r="D1996" s="23" t="s">
        <v>1992</v>
      </c>
      <c r="E1996" s="23" t="s">
        <v>1</v>
      </c>
      <c r="F1996" s="23" t="s">
        <v>22</v>
      </c>
      <c r="G1996" s="23" t="s">
        <v>975</v>
      </c>
      <c r="H1996" s="2" t="s">
        <v>7748</v>
      </c>
      <c r="I1996" s="23" t="s">
        <v>7412</v>
      </c>
      <c r="J1996" s="23"/>
      <c r="K1996" s="23" t="s">
        <v>9712</v>
      </c>
      <c r="L1996" s="23"/>
      <c r="M1996" s="23">
        <f>YEAR(Tabla2[[#This Row],[Fecha de creación]])</f>
        <v>2020</v>
      </c>
      <c r="N1996" s="23">
        <f>MONTH(Tabla2[[#This Row],[Fecha de creación]])</f>
        <v>12</v>
      </c>
    </row>
    <row r="1997" spans="1:14" ht="15" customHeight="1" x14ac:dyDescent="0.25">
      <c r="A1997" s="26">
        <v>44172.446550925924</v>
      </c>
      <c r="B1997" s="23" t="s">
        <v>0</v>
      </c>
      <c r="C1997" s="23" t="s">
        <v>3423</v>
      </c>
      <c r="D1997" s="23" t="s">
        <v>349</v>
      </c>
      <c r="E1997" s="23" t="s">
        <v>1</v>
      </c>
      <c r="F1997" s="23" t="s">
        <v>22</v>
      </c>
      <c r="G1997" s="23" t="s">
        <v>975</v>
      </c>
      <c r="H1997" s="2" t="s">
        <v>7731</v>
      </c>
      <c r="I1997" s="23" t="s">
        <v>7412</v>
      </c>
      <c r="J1997" s="23"/>
      <c r="K1997" s="23" t="s">
        <v>9712</v>
      </c>
      <c r="L1997" s="23"/>
      <c r="M1997" s="23">
        <f>YEAR(Tabla2[[#This Row],[Fecha de creación]])</f>
        <v>2020</v>
      </c>
      <c r="N1997" s="23">
        <f>MONTH(Tabla2[[#This Row],[Fecha de creación]])</f>
        <v>12</v>
      </c>
    </row>
    <row r="1998" spans="1:14" ht="15" customHeight="1" x14ac:dyDescent="0.25">
      <c r="A1998" s="26">
        <v>44172.448171296295</v>
      </c>
      <c r="B1998" s="23" t="s">
        <v>0</v>
      </c>
      <c r="C1998" s="23" t="s">
        <v>3424</v>
      </c>
      <c r="D1998" s="23" t="s">
        <v>131</v>
      </c>
      <c r="E1998" s="23" t="s">
        <v>1</v>
      </c>
      <c r="F1998" s="23" t="s">
        <v>7</v>
      </c>
      <c r="G1998" s="23" t="s">
        <v>975</v>
      </c>
      <c r="H1998" s="2" t="s">
        <v>7728</v>
      </c>
      <c r="I1998" s="23" t="s">
        <v>7412</v>
      </c>
      <c r="J1998" s="23"/>
      <c r="K1998" s="23" t="s">
        <v>9712</v>
      </c>
      <c r="L1998" s="23"/>
      <c r="M1998" s="23">
        <f>YEAR(Tabla2[[#This Row],[Fecha de creación]])</f>
        <v>2020</v>
      </c>
      <c r="N1998" s="23">
        <f>MONTH(Tabla2[[#This Row],[Fecha de creación]])</f>
        <v>12</v>
      </c>
    </row>
    <row r="1999" spans="1:14" ht="15" customHeight="1" x14ac:dyDescent="0.25">
      <c r="A1999" s="26">
        <v>44172.457916666666</v>
      </c>
      <c r="B1999" s="23" t="s">
        <v>0</v>
      </c>
      <c r="C1999" s="23" t="s">
        <v>3425</v>
      </c>
      <c r="D1999" s="23" t="s">
        <v>3426</v>
      </c>
      <c r="E1999" s="23" t="s">
        <v>1</v>
      </c>
      <c r="F1999" s="23" t="s">
        <v>22</v>
      </c>
      <c r="G1999" s="23" t="s">
        <v>975</v>
      </c>
      <c r="H1999" s="2" t="s">
        <v>7745</v>
      </c>
      <c r="I1999" s="23" t="s">
        <v>43</v>
      </c>
      <c r="J1999" s="23"/>
      <c r="K1999" s="23" t="s">
        <v>9712</v>
      </c>
      <c r="L1999" s="23"/>
      <c r="M1999" s="23">
        <f>YEAR(Tabla2[[#This Row],[Fecha de creación]])</f>
        <v>2020</v>
      </c>
      <c r="N1999" s="23">
        <f>MONTH(Tabla2[[#This Row],[Fecha de creación]])</f>
        <v>12</v>
      </c>
    </row>
    <row r="2000" spans="1:14" ht="15" customHeight="1" x14ac:dyDescent="0.25">
      <c r="A2000" s="26">
        <v>44172.462418981479</v>
      </c>
      <c r="B2000" s="23" t="s">
        <v>0</v>
      </c>
      <c r="C2000" s="23" t="s">
        <v>3427</v>
      </c>
      <c r="D2000" s="23" t="s">
        <v>1033</v>
      </c>
      <c r="E2000" s="23" t="s">
        <v>1</v>
      </c>
      <c r="F2000" s="23" t="s">
        <v>22</v>
      </c>
      <c r="G2000" s="23" t="s">
        <v>975</v>
      </c>
      <c r="H2000" s="2" t="s">
        <v>7748</v>
      </c>
      <c r="I2000" s="23" t="s">
        <v>43</v>
      </c>
      <c r="J2000" s="23"/>
      <c r="K2000" s="23" t="s">
        <v>9712</v>
      </c>
      <c r="L2000" s="23"/>
      <c r="M2000" s="23">
        <f>YEAR(Tabla2[[#This Row],[Fecha de creación]])</f>
        <v>2020</v>
      </c>
      <c r="N2000" s="23">
        <f>MONTH(Tabla2[[#This Row],[Fecha de creación]])</f>
        <v>12</v>
      </c>
    </row>
    <row r="2001" spans="1:14" ht="15" customHeight="1" x14ac:dyDescent="0.25">
      <c r="A2001" s="26">
        <v>44172.723113425927</v>
      </c>
      <c r="B2001" s="23" t="s">
        <v>0</v>
      </c>
      <c r="C2001" s="23" t="s">
        <v>3428</v>
      </c>
      <c r="D2001" s="23" t="s">
        <v>21</v>
      </c>
      <c r="E2001" s="23" t="s">
        <v>1</v>
      </c>
      <c r="F2001" s="23" t="s">
        <v>7</v>
      </c>
      <c r="G2001" s="23" t="s">
        <v>975</v>
      </c>
      <c r="H2001" s="2" t="s">
        <v>7744</v>
      </c>
      <c r="I2001" s="23" t="s">
        <v>7412</v>
      </c>
      <c r="J2001" s="23"/>
      <c r="K2001" s="23" t="s">
        <v>9712</v>
      </c>
      <c r="L2001" s="23"/>
      <c r="M2001" s="23">
        <f>YEAR(Tabla2[[#This Row],[Fecha de creación]])</f>
        <v>2020</v>
      </c>
      <c r="N2001" s="23">
        <f>MONTH(Tabla2[[#This Row],[Fecha de creación]])</f>
        <v>12</v>
      </c>
    </row>
    <row r="2002" spans="1:14" ht="15" customHeight="1" x14ac:dyDescent="0.25">
      <c r="A2002" s="26">
        <v>44172.724745370368</v>
      </c>
      <c r="B2002" s="23" t="s">
        <v>0</v>
      </c>
      <c r="C2002" s="23" t="s">
        <v>3429</v>
      </c>
      <c r="D2002" s="23" t="s">
        <v>21</v>
      </c>
      <c r="E2002" s="23" t="s">
        <v>1</v>
      </c>
      <c r="F2002" s="23" t="s">
        <v>7</v>
      </c>
      <c r="G2002" s="23" t="s">
        <v>975</v>
      </c>
      <c r="H2002" s="2" t="s">
        <v>7744</v>
      </c>
      <c r="I2002" s="23" t="s">
        <v>7412</v>
      </c>
      <c r="J2002" s="23"/>
      <c r="K2002" s="23" t="s">
        <v>9712</v>
      </c>
      <c r="L2002" s="23"/>
      <c r="M2002" s="23">
        <f>YEAR(Tabla2[[#This Row],[Fecha de creación]])</f>
        <v>2020</v>
      </c>
      <c r="N2002" s="23">
        <f>MONTH(Tabla2[[#This Row],[Fecha de creación]])</f>
        <v>12</v>
      </c>
    </row>
    <row r="2003" spans="1:14" ht="15" customHeight="1" x14ac:dyDescent="0.25">
      <c r="A2003" s="26">
        <v>44172.729247685187</v>
      </c>
      <c r="B2003" s="23" t="s">
        <v>0</v>
      </c>
      <c r="C2003" s="23" t="s">
        <v>3430</v>
      </c>
      <c r="D2003" s="23" t="s">
        <v>713</v>
      </c>
      <c r="E2003" s="23" t="s">
        <v>1</v>
      </c>
      <c r="F2003" s="23" t="s">
        <v>22</v>
      </c>
      <c r="G2003" s="23" t="s">
        <v>975</v>
      </c>
      <c r="H2003" s="2" t="s">
        <v>7737</v>
      </c>
      <c r="I2003" s="23" t="s">
        <v>7412</v>
      </c>
      <c r="J2003" s="23"/>
      <c r="K2003" s="23" t="s">
        <v>9712</v>
      </c>
      <c r="L2003" s="23"/>
      <c r="M2003" s="23">
        <f>YEAR(Tabla2[[#This Row],[Fecha de creación]])</f>
        <v>2020</v>
      </c>
      <c r="N2003" s="23">
        <f>MONTH(Tabla2[[#This Row],[Fecha de creación]])</f>
        <v>12</v>
      </c>
    </row>
    <row r="2004" spans="1:14" ht="15" customHeight="1" x14ac:dyDescent="0.25">
      <c r="A2004" s="26">
        <v>44173.473761574074</v>
      </c>
      <c r="B2004" s="23" t="s">
        <v>0</v>
      </c>
      <c r="C2004" s="23" t="s">
        <v>3431</v>
      </c>
      <c r="D2004" s="23" t="s">
        <v>3432</v>
      </c>
      <c r="E2004" s="23" t="s">
        <v>1</v>
      </c>
      <c r="F2004" s="23" t="s">
        <v>22</v>
      </c>
      <c r="G2004" s="23" t="s">
        <v>975</v>
      </c>
      <c r="H2004" s="2" t="s">
        <v>7744</v>
      </c>
      <c r="I2004" s="23" t="s">
        <v>7412</v>
      </c>
      <c r="J2004" s="23"/>
      <c r="K2004" s="23" t="s">
        <v>9712</v>
      </c>
      <c r="L2004" s="23"/>
      <c r="M2004" s="23">
        <f>YEAR(Tabla2[[#This Row],[Fecha de creación]])</f>
        <v>2020</v>
      </c>
      <c r="N2004" s="23">
        <f>MONTH(Tabla2[[#This Row],[Fecha de creación]])</f>
        <v>12</v>
      </c>
    </row>
    <row r="2005" spans="1:14" ht="15" customHeight="1" x14ac:dyDescent="0.25">
      <c r="A2005" s="26">
        <v>44173.479525462964</v>
      </c>
      <c r="B2005" s="23" t="s">
        <v>0</v>
      </c>
      <c r="C2005" s="23" t="s">
        <v>3433</v>
      </c>
      <c r="D2005" s="23" t="s">
        <v>3092</v>
      </c>
      <c r="E2005" s="23" t="s">
        <v>1</v>
      </c>
      <c r="F2005" s="23" t="s">
        <v>2</v>
      </c>
      <c r="G2005" s="23" t="s">
        <v>975</v>
      </c>
      <c r="H2005" s="2" t="s">
        <v>7727</v>
      </c>
      <c r="I2005" s="23" t="s">
        <v>7412</v>
      </c>
      <c r="J2005" s="23"/>
      <c r="K2005" s="23" t="s">
        <v>9712</v>
      </c>
      <c r="L2005" s="23"/>
      <c r="M2005" s="23">
        <f>YEAR(Tabla2[[#This Row],[Fecha de creación]])</f>
        <v>2020</v>
      </c>
      <c r="N2005" s="23">
        <f>MONTH(Tabla2[[#This Row],[Fecha de creación]])</f>
        <v>12</v>
      </c>
    </row>
    <row r="2006" spans="1:14" ht="15" customHeight="1" x14ac:dyDescent="0.25">
      <c r="A2006" s="26">
        <v>44173.579351851855</v>
      </c>
      <c r="B2006" s="23" t="s">
        <v>19</v>
      </c>
      <c r="C2006" s="23" t="s">
        <v>3434</v>
      </c>
      <c r="D2006" s="23" t="s">
        <v>3435</v>
      </c>
      <c r="E2006" s="23" t="s">
        <v>1</v>
      </c>
      <c r="F2006" s="23" t="s">
        <v>7</v>
      </c>
      <c r="G2006" s="23" t="s">
        <v>975</v>
      </c>
      <c r="H2006" s="2" t="s">
        <v>7734</v>
      </c>
      <c r="I2006" s="23" t="s">
        <v>23</v>
      </c>
      <c r="J2006" s="23"/>
      <c r="K2006" s="23" t="s">
        <v>9712</v>
      </c>
      <c r="L2006" s="23"/>
      <c r="M2006" s="23">
        <f>YEAR(Tabla2[[#This Row],[Fecha de creación]])</f>
        <v>2020</v>
      </c>
      <c r="N2006" s="23">
        <f>MONTH(Tabla2[[#This Row],[Fecha de creación]])</f>
        <v>12</v>
      </c>
    </row>
    <row r="2007" spans="1:14" ht="15" customHeight="1" x14ac:dyDescent="0.25">
      <c r="A2007" s="26">
        <v>44173.598136574074</v>
      </c>
      <c r="B2007" s="23" t="s">
        <v>56</v>
      </c>
      <c r="C2007" s="23" t="s">
        <v>3436</v>
      </c>
      <c r="D2007" s="23" t="s">
        <v>6</v>
      </c>
      <c r="E2007" s="23" t="s">
        <v>1</v>
      </c>
      <c r="F2007" s="23" t="s">
        <v>7</v>
      </c>
      <c r="G2007" s="23" t="s">
        <v>975</v>
      </c>
      <c r="H2007" s="2" t="s">
        <v>7722</v>
      </c>
      <c r="I2007" s="23" t="s">
        <v>1963</v>
      </c>
      <c r="J2007" s="23"/>
      <c r="K2007" s="23" t="s">
        <v>9712</v>
      </c>
      <c r="L2007" s="23"/>
      <c r="M2007" s="23">
        <f>YEAR(Tabla2[[#This Row],[Fecha de creación]])</f>
        <v>2020</v>
      </c>
      <c r="N2007" s="23">
        <f>MONTH(Tabla2[[#This Row],[Fecha de creación]])</f>
        <v>12</v>
      </c>
    </row>
    <row r="2008" spans="1:14" ht="15" customHeight="1" x14ac:dyDescent="0.25">
      <c r="A2008" s="26">
        <v>44173.603263888886</v>
      </c>
      <c r="B2008" s="23" t="s">
        <v>189</v>
      </c>
      <c r="C2008" s="23" t="s">
        <v>3437</v>
      </c>
      <c r="D2008" s="23" t="s">
        <v>3438</v>
      </c>
      <c r="E2008" s="23" t="s">
        <v>1</v>
      </c>
      <c r="F2008" s="23" t="s">
        <v>7</v>
      </c>
      <c r="G2008" s="23" t="s">
        <v>975</v>
      </c>
      <c r="H2008" s="2" t="s">
        <v>7722</v>
      </c>
      <c r="I2008" s="23" t="s">
        <v>1945</v>
      </c>
      <c r="J2008" s="23"/>
      <c r="K2008" s="23" t="s">
        <v>9712</v>
      </c>
      <c r="L2008" s="23"/>
      <c r="M2008" s="23">
        <f>YEAR(Tabla2[[#This Row],[Fecha de creación]])</f>
        <v>2020</v>
      </c>
      <c r="N2008" s="23">
        <f>MONTH(Tabla2[[#This Row],[Fecha de creación]])</f>
        <v>12</v>
      </c>
    </row>
    <row r="2009" spans="1:14" ht="15" customHeight="1" x14ac:dyDescent="0.25">
      <c r="A2009" s="26">
        <v>44173.645960648151</v>
      </c>
      <c r="B2009" s="23" t="s">
        <v>0</v>
      </c>
      <c r="C2009" s="23" t="s">
        <v>3439</v>
      </c>
      <c r="D2009" s="23" t="s">
        <v>21</v>
      </c>
      <c r="E2009" s="23" t="s">
        <v>1</v>
      </c>
      <c r="F2009" s="23" t="s">
        <v>7</v>
      </c>
      <c r="G2009" s="23" t="s">
        <v>975</v>
      </c>
      <c r="H2009" s="2" t="s">
        <v>7744</v>
      </c>
      <c r="I2009" s="23" t="s">
        <v>7412</v>
      </c>
      <c r="J2009" s="23"/>
      <c r="K2009" s="23" t="s">
        <v>9712</v>
      </c>
      <c r="L2009" s="23"/>
      <c r="M2009" s="23">
        <f>YEAR(Tabla2[[#This Row],[Fecha de creación]])</f>
        <v>2020</v>
      </c>
      <c r="N2009" s="23">
        <f>MONTH(Tabla2[[#This Row],[Fecha de creación]])</f>
        <v>12</v>
      </c>
    </row>
    <row r="2010" spans="1:14" ht="15" customHeight="1" x14ac:dyDescent="0.25">
      <c r="A2010" s="26">
        <v>44173.684340277781</v>
      </c>
      <c r="B2010" s="23" t="s">
        <v>0</v>
      </c>
      <c r="C2010" s="23" t="s">
        <v>3440</v>
      </c>
      <c r="D2010" s="23" t="s">
        <v>21</v>
      </c>
      <c r="E2010" s="23" t="s">
        <v>1</v>
      </c>
      <c r="F2010" s="23" t="s">
        <v>7</v>
      </c>
      <c r="G2010" s="23" t="s">
        <v>975</v>
      </c>
      <c r="H2010" s="2" t="s">
        <v>7744</v>
      </c>
      <c r="I2010" s="23" t="s">
        <v>7412</v>
      </c>
      <c r="J2010" s="23"/>
      <c r="K2010" s="23" t="s">
        <v>9712</v>
      </c>
      <c r="L2010" s="23"/>
      <c r="M2010" s="23">
        <f>YEAR(Tabla2[[#This Row],[Fecha de creación]])</f>
        <v>2020</v>
      </c>
      <c r="N2010" s="23">
        <f>MONTH(Tabla2[[#This Row],[Fecha de creación]])</f>
        <v>12</v>
      </c>
    </row>
    <row r="2011" spans="1:14" ht="15" customHeight="1" x14ac:dyDescent="0.25">
      <c r="A2011" s="26">
        <v>44173.696458333332</v>
      </c>
      <c r="B2011" s="23" t="s">
        <v>0</v>
      </c>
      <c r="C2011" s="23" t="s">
        <v>3441</v>
      </c>
      <c r="D2011" s="23" t="s">
        <v>49</v>
      </c>
      <c r="E2011" s="23" t="s">
        <v>1</v>
      </c>
      <c r="F2011" s="23" t="s">
        <v>22</v>
      </c>
      <c r="G2011" s="23" t="s">
        <v>975</v>
      </c>
      <c r="H2011" s="2" t="s">
        <v>7745</v>
      </c>
      <c r="I2011" s="23" t="s">
        <v>7412</v>
      </c>
      <c r="J2011" s="23"/>
      <c r="K2011" s="23" t="s">
        <v>9712</v>
      </c>
      <c r="L2011" s="23"/>
      <c r="M2011" s="23">
        <f>YEAR(Tabla2[[#This Row],[Fecha de creación]])</f>
        <v>2020</v>
      </c>
      <c r="N2011" s="23">
        <f>MONTH(Tabla2[[#This Row],[Fecha de creación]])</f>
        <v>12</v>
      </c>
    </row>
    <row r="2012" spans="1:14" ht="15" customHeight="1" x14ac:dyDescent="0.25">
      <c r="A2012" s="26">
        <v>44173.699907407405</v>
      </c>
      <c r="B2012" s="23" t="s">
        <v>0</v>
      </c>
      <c r="C2012" s="23" t="s">
        <v>3442</v>
      </c>
      <c r="D2012" s="23" t="s">
        <v>3443</v>
      </c>
      <c r="E2012" s="23" t="s">
        <v>1</v>
      </c>
      <c r="F2012" s="23" t="s">
        <v>7</v>
      </c>
      <c r="G2012" s="23" t="s">
        <v>1551</v>
      </c>
      <c r="H2012" s="2" t="s">
        <v>7737</v>
      </c>
      <c r="I2012" s="23" t="s">
        <v>11</v>
      </c>
      <c r="J2012" s="23"/>
      <c r="K2012" s="23" t="s">
        <v>9712</v>
      </c>
      <c r="L2012" s="23"/>
      <c r="M2012" s="23">
        <f>YEAR(Tabla2[[#This Row],[Fecha de creación]])</f>
        <v>2020</v>
      </c>
      <c r="N2012" s="23">
        <f>MONTH(Tabla2[[#This Row],[Fecha de creación]])</f>
        <v>12</v>
      </c>
    </row>
    <row r="2013" spans="1:14" ht="15" customHeight="1" x14ac:dyDescent="0.25">
      <c r="A2013" s="26">
        <v>44174.416759259257</v>
      </c>
      <c r="B2013" s="23" t="s">
        <v>0</v>
      </c>
      <c r="C2013" s="23" t="s">
        <v>363</v>
      </c>
      <c r="D2013" s="23" t="s">
        <v>364</v>
      </c>
      <c r="E2013" s="23" t="s">
        <v>1</v>
      </c>
      <c r="F2013" s="23" t="s">
        <v>2</v>
      </c>
      <c r="G2013" s="23" t="s">
        <v>3</v>
      </c>
      <c r="H2013" s="2" t="s">
        <v>7725</v>
      </c>
      <c r="I2013" s="23" t="s">
        <v>7412</v>
      </c>
      <c r="J2013" s="23"/>
      <c r="K2013" s="23" t="s">
        <v>9712</v>
      </c>
      <c r="L2013" s="23"/>
      <c r="M2013" s="23">
        <f>YEAR(Tabla2[[#This Row],[Fecha de creación]])</f>
        <v>2020</v>
      </c>
      <c r="N2013" s="23">
        <f>MONTH(Tabla2[[#This Row],[Fecha de creación]])</f>
        <v>12</v>
      </c>
    </row>
    <row r="2014" spans="1:14" ht="15" customHeight="1" x14ac:dyDescent="0.25">
      <c r="A2014" s="26">
        <v>44174.44672453704</v>
      </c>
      <c r="B2014" s="23" t="s">
        <v>0</v>
      </c>
      <c r="C2014" s="23" t="s">
        <v>3444</v>
      </c>
      <c r="D2014" s="23" t="s">
        <v>3414</v>
      </c>
      <c r="E2014" s="23" t="s">
        <v>1</v>
      </c>
      <c r="F2014" s="23" t="s">
        <v>7</v>
      </c>
      <c r="G2014" s="23" t="s">
        <v>975</v>
      </c>
      <c r="H2014" s="2" t="s">
        <v>7736</v>
      </c>
      <c r="I2014" s="23" t="s">
        <v>8</v>
      </c>
      <c r="J2014" s="23"/>
      <c r="K2014" s="23" t="s">
        <v>9712</v>
      </c>
      <c r="L2014" s="23"/>
      <c r="M2014" s="23">
        <f>YEAR(Tabla2[[#This Row],[Fecha de creación]])</f>
        <v>2020</v>
      </c>
      <c r="N2014" s="23">
        <f>MONTH(Tabla2[[#This Row],[Fecha de creación]])</f>
        <v>12</v>
      </c>
    </row>
    <row r="2015" spans="1:14" ht="15" customHeight="1" x14ac:dyDescent="0.25">
      <c r="A2015" s="26">
        <v>44174.454456018517</v>
      </c>
      <c r="B2015" s="23" t="s">
        <v>0</v>
      </c>
      <c r="C2015" s="23" t="s">
        <v>3445</v>
      </c>
      <c r="D2015" s="23" t="s">
        <v>3414</v>
      </c>
      <c r="E2015" s="23" t="s">
        <v>1</v>
      </c>
      <c r="F2015" s="23" t="s">
        <v>7</v>
      </c>
      <c r="G2015" s="23" t="s">
        <v>975</v>
      </c>
      <c r="H2015" s="2" t="s">
        <v>7736</v>
      </c>
      <c r="I2015" s="23" t="s">
        <v>8</v>
      </c>
      <c r="J2015" s="23"/>
      <c r="K2015" s="23" t="s">
        <v>9712</v>
      </c>
      <c r="L2015" s="23"/>
      <c r="M2015" s="23">
        <f>YEAR(Tabla2[[#This Row],[Fecha de creación]])</f>
        <v>2020</v>
      </c>
      <c r="N2015" s="23">
        <f>MONTH(Tabla2[[#This Row],[Fecha de creación]])</f>
        <v>12</v>
      </c>
    </row>
    <row r="2016" spans="1:14" ht="15" customHeight="1" x14ac:dyDescent="0.25">
      <c r="A2016" s="26">
        <v>44174.460358796299</v>
      </c>
      <c r="B2016" s="23" t="s">
        <v>0</v>
      </c>
      <c r="C2016" s="23" t="s">
        <v>3446</v>
      </c>
      <c r="D2016" s="23" t="s">
        <v>3414</v>
      </c>
      <c r="E2016" s="23" t="s">
        <v>1</v>
      </c>
      <c r="F2016" s="23" t="s">
        <v>7</v>
      </c>
      <c r="G2016" s="23" t="s">
        <v>975</v>
      </c>
      <c r="H2016" s="2" t="s">
        <v>7736</v>
      </c>
      <c r="I2016" s="23" t="s">
        <v>8</v>
      </c>
      <c r="J2016" s="23"/>
      <c r="K2016" s="23" t="s">
        <v>9712</v>
      </c>
      <c r="L2016" s="23"/>
      <c r="M2016" s="23">
        <f>YEAR(Tabla2[[#This Row],[Fecha de creación]])</f>
        <v>2020</v>
      </c>
      <c r="N2016" s="23">
        <f>MONTH(Tabla2[[#This Row],[Fecha de creación]])</f>
        <v>12</v>
      </c>
    </row>
    <row r="2017" spans="1:14" ht="15" customHeight="1" x14ac:dyDescent="0.25">
      <c r="A2017" s="26">
        <v>44174.463773148149</v>
      </c>
      <c r="B2017" s="23" t="s">
        <v>0</v>
      </c>
      <c r="C2017" s="23" t="s">
        <v>3447</v>
      </c>
      <c r="D2017" s="23" t="s">
        <v>3414</v>
      </c>
      <c r="E2017" s="23" t="s">
        <v>1</v>
      </c>
      <c r="F2017" s="23" t="s">
        <v>7</v>
      </c>
      <c r="G2017" s="23" t="s">
        <v>975</v>
      </c>
      <c r="H2017" s="2" t="s">
        <v>7736</v>
      </c>
      <c r="I2017" s="23" t="s">
        <v>8</v>
      </c>
      <c r="J2017" s="23"/>
      <c r="K2017" s="23" t="s">
        <v>9712</v>
      </c>
      <c r="L2017" s="23"/>
      <c r="M2017" s="23">
        <f>YEAR(Tabla2[[#This Row],[Fecha de creación]])</f>
        <v>2020</v>
      </c>
      <c r="N2017" s="23">
        <f>MONTH(Tabla2[[#This Row],[Fecha de creación]])</f>
        <v>12</v>
      </c>
    </row>
    <row r="2018" spans="1:14" ht="15" customHeight="1" x14ac:dyDescent="0.25">
      <c r="A2018" s="26">
        <v>44174.466805555552</v>
      </c>
      <c r="B2018" s="23" t="s">
        <v>0</v>
      </c>
      <c r="C2018" s="23" t="s">
        <v>3448</v>
      </c>
      <c r="D2018" s="23" t="s">
        <v>3414</v>
      </c>
      <c r="E2018" s="23" t="s">
        <v>1</v>
      </c>
      <c r="F2018" s="23" t="s">
        <v>7</v>
      </c>
      <c r="G2018" s="23" t="s">
        <v>975</v>
      </c>
      <c r="H2018" s="2" t="s">
        <v>7736</v>
      </c>
      <c r="I2018" s="23" t="s">
        <v>8</v>
      </c>
      <c r="J2018" s="23"/>
      <c r="K2018" s="23" t="s">
        <v>9712</v>
      </c>
      <c r="L2018" s="23"/>
      <c r="M2018" s="23">
        <f>YEAR(Tabla2[[#This Row],[Fecha de creación]])</f>
        <v>2020</v>
      </c>
      <c r="N2018" s="23">
        <f>MONTH(Tabla2[[#This Row],[Fecha de creación]])</f>
        <v>12</v>
      </c>
    </row>
    <row r="2019" spans="1:14" ht="15" customHeight="1" x14ac:dyDescent="0.25">
      <c r="A2019" s="26">
        <v>44174.470138888886</v>
      </c>
      <c r="B2019" s="23" t="s">
        <v>0</v>
      </c>
      <c r="C2019" s="23" t="s">
        <v>3449</v>
      </c>
      <c r="D2019" s="23" t="s">
        <v>3414</v>
      </c>
      <c r="E2019" s="23" t="s">
        <v>1</v>
      </c>
      <c r="F2019" s="23" t="s">
        <v>7</v>
      </c>
      <c r="G2019" s="23" t="s">
        <v>975</v>
      </c>
      <c r="H2019" s="2" t="s">
        <v>7736</v>
      </c>
      <c r="I2019" s="23" t="s">
        <v>8</v>
      </c>
      <c r="J2019" s="23"/>
      <c r="K2019" s="23" t="s">
        <v>9712</v>
      </c>
      <c r="L2019" s="23"/>
      <c r="M2019" s="23">
        <f>YEAR(Tabla2[[#This Row],[Fecha de creación]])</f>
        <v>2020</v>
      </c>
      <c r="N2019" s="23">
        <f>MONTH(Tabla2[[#This Row],[Fecha de creación]])</f>
        <v>12</v>
      </c>
    </row>
    <row r="2020" spans="1:14" ht="15" customHeight="1" x14ac:dyDescent="0.25">
      <c r="A2020" s="26">
        <v>44174.478252314817</v>
      </c>
      <c r="B2020" s="23" t="s">
        <v>0</v>
      </c>
      <c r="C2020" s="23" t="s">
        <v>3450</v>
      </c>
      <c r="D2020" s="23" t="s">
        <v>3414</v>
      </c>
      <c r="E2020" s="23" t="s">
        <v>1</v>
      </c>
      <c r="F2020" s="23" t="s">
        <v>7</v>
      </c>
      <c r="G2020" s="23" t="s">
        <v>975</v>
      </c>
      <c r="H2020" s="2" t="s">
        <v>7736</v>
      </c>
      <c r="I2020" s="23" t="s">
        <v>8</v>
      </c>
      <c r="J2020" s="23"/>
      <c r="K2020" s="23" t="s">
        <v>9712</v>
      </c>
      <c r="L2020" s="23"/>
      <c r="M2020" s="23">
        <f>YEAR(Tabla2[[#This Row],[Fecha de creación]])</f>
        <v>2020</v>
      </c>
      <c r="N2020" s="23">
        <f>MONTH(Tabla2[[#This Row],[Fecha de creación]])</f>
        <v>12</v>
      </c>
    </row>
    <row r="2021" spans="1:14" ht="15" customHeight="1" x14ac:dyDescent="0.25">
      <c r="A2021" s="26">
        <v>44174.502627314818</v>
      </c>
      <c r="B2021" s="23" t="s">
        <v>0</v>
      </c>
      <c r="C2021" s="23" t="s">
        <v>3451</v>
      </c>
      <c r="D2021" s="23" t="s">
        <v>349</v>
      </c>
      <c r="E2021" s="23" t="s">
        <v>1</v>
      </c>
      <c r="F2021" s="23" t="s">
        <v>7</v>
      </c>
      <c r="G2021" s="23" t="s">
        <v>975</v>
      </c>
      <c r="H2021" s="2" t="s">
        <v>7731</v>
      </c>
      <c r="I2021" s="23" t="s">
        <v>7412</v>
      </c>
      <c r="J2021" s="23"/>
      <c r="K2021" s="23" t="s">
        <v>9712</v>
      </c>
      <c r="L2021" s="23"/>
      <c r="M2021" s="23">
        <f>YEAR(Tabla2[[#This Row],[Fecha de creación]])</f>
        <v>2020</v>
      </c>
      <c r="N2021" s="23">
        <f>MONTH(Tabla2[[#This Row],[Fecha de creación]])</f>
        <v>12</v>
      </c>
    </row>
    <row r="2022" spans="1:14" ht="15" customHeight="1" x14ac:dyDescent="0.25">
      <c r="A2022" s="26">
        <v>44174.504907407405</v>
      </c>
      <c r="B2022" s="23" t="s">
        <v>0</v>
      </c>
      <c r="C2022" s="23" t="s">
        <v>3452</v>
      </c>
      <c r="D2022" s="23" t="s">
        <v>131</v>
      </c>
      <c r="E2022" s="23" t="s">
        <v>1</v>
      </c>
      <c r="F2022" s="23" t="s">
        <v>7</v>
      </c>
      <c r="G2022" s="23" t="s">
        <v>975</v>
      </c>
      <c r="H2022" s="2" t="s">
        <v>7728</v>
      </c>
      <c r="I2022" s="23" t="s">
        <v>7412</v>
      </c>
      <c r="J2022" s="23"/>
      <c r="K2022" s="23" t="s">
        <v>9712</v>
      </c>
      <c r="L2022" s="23"/>
      <c r="M2022" s="23">
        <f>YEAR(Tabla2[[#This Row],[Fecha de creación]])</f>
        <v>2020</v>
      </c>
      <c r="N2022" s="23">
        <f>MONTH(Tabla2[[#This Row],[Fecha de creación]])</f>
        <v>12</v>
      </c>
    </row>
    <row r="2023" spans="1:14" ht="15" customHeight="1" x14ac:dyDescent="0.25">
      <c r="A2023" s="26">
        <v>44174.507534722223</v>
      </c>
      <c r="B2023" s="23" t="s">
        <v>0</v>
      </c>
      <c r="C2023" s="23" t="s">
        <v>3453</v>
      </c>
      <c r="D2023" s="23" t="s">
        <v>21</v>
      </c>
      <c r="E2023" s="23" t="s">
        <v>1</v>
      </c>
      <c r="F2023" s="23" t="s">
        <v>7</v>
      </c>
      <c r="G2023" s="23" t="s">
        <v>975</v>
      </c>
      <c r="H2023" s="2" t="s">
        <v>7744</v>
      </c>
      <c r="I2023" s="23" t="s">
        <v>7412</v>
      </c>
      <c r="J2023" s="23"/>
      <c r="K2023" s="23" t="s">
        <v>9712</v>
      </c>
      <c r="L2023" s="23"/>
      <c r="M2023" s="23">
        <f>YEAR(Tabla2[[#This Row],[Fecha de creación]])</f>
        <v>2020</v>
      </c>
      <c r="N2023" s="23">
        <f>MONTH(Tabla2[[#This Row],[Fecha de creación]])</f>
        <v>12</v>
      </c>
    </row>
    <row r="2024" spans="1:14" ht="15" customHeight="1" x14ac:dyDescent="0.25">
      <c r="A2024" s="26">
        <v>44174.518437500003</v>
      </c>
      <c r="B2024" s="23" t="s">
        <v>0</v>
      </c>
      <c r="C2024" s="23" t="s">
        <v>3454</v>
      </c>
      <c r="D2024" s="23" t="s">
        <v>364</v>
      </c>
      <c r="E2024" s="23" t="s">
        <v>1</v>
      </c>
      <c r="F2024" s="23" t="s">
        <v>7</v>
      </c>
      <c r="G2024" s="23" t="s">
        <v>975</v>
      </c>
      <c r="H2024" s="2" t="s">
        <v>7725</v>
      </c>
      <c r="I2024" s="23" t="s">
        <v>7412</v>
      </c>
      <c r="J2024" s="23"/>
      <c r="K2024" s="23" t="s">
        <v>9712</v>
      </c>
      <c r="L2024" s="23"/>
      <c r="M2024" s="23">
        <f>YEAR(Tabla2[[#This Row],[Fecha de creación]])</f>
        <v>2020</v>
      </c>
      <c r="N2024" s="23">
        <f>MONTH(Tabla2[[#This Row],[Fecha de creación]])</f>
        <v>12</v>
      </c>
    </row>
    <row r="2025" spans="1:14" ht="15" customHeight="1" x14ac:dyDescent="0.25">
      <c r="A2025" s="26">
        <v>44174.522141203706</v>
      </c>
      <c r="B2025" s="23" t="s">
        <v>0</v>
      </c>
      <c r="C2025" s="23" t="s">
        <v>3455</v>
      </c>
      <c r="D2025" s="23" t="s">
        <v>6</v>
      </c>
      <c r="E2025" s="23" t="s">
        <v>1</v>
      </c>
      <c r="F2025" s="23" t="s">
        <v>7</v>
      </c>
      <c r="G2025" s="23" t="s">
        <v>975</v>
      </c>
      <c r="H2025" s="2" t="s">
        <v>7722</v>
      </c>
      <c r="I2025" s="23" t="s">
        <v>8</v>
      </c>
      <c r="J2025" s="23"/>
      <c r="K2025" s="23" t="s">
        <v>9712</v>
      </c>
      <c r="L2025" s="23"/>
      <c r="M2025" s="23">
        <f>YEAR(Tabla2[[#This Row],[Fecha de creación]])</f>
        <v>2020</v>
      </c>
      <c r="N2025" s="23">
        <f>MONTH(Tabla2[[#This Row],[Fecha de creación]])</f>
        <v>12</v>
      </c>
    </row>
    <row r="2026" spans="1:14" ht="15" customHeight="1" x14ac:dyDescent="0.25">
      <c r="A2026" s="26">
        <v>44174.526990740742</v>
      </c>
      <c r="B2026" s="23" t="s">
        <v>100</v>
      </c>
      <c r="C2026" s="23" t="s">
        <v>365</v>
      </c>
      <c r="D2026" s="23" t="s">
        <v>349</v>
      </c>
      <c r="E2026" s="23" t="s">
        <v>1</v>
      </c>
      <c r="F2026" s="23" t="s">
        <v>7</v>
      </c>
      <c r="G2026" s="23" t="s">
        <v>3</v>
      </c>
      <c r="H2026" s="2" t="s">
        <v>7731</v>
      </c>
      <c r="I2026" s="23" t="s">
        <v>7575</v>
      </c>
      <c r="J2026" s="23"/>
      <c r="K2026" s="23" t="s">
        <v>9712</v>
      </c>
      <c r="L2026" s="23"/>
      <c r="M2026" s="23">
        <f>YEAR(Tabla2[[#This Row],[Fecha de creación]])</f>
        <v>2020</v>
      </c>
      <c r="N2026" s="23">
        <f>MONTH(Tabla2[[#This Row],[Fecha de creación]])</f>
        <v>12</v>
      </c>
    </row>
    <row r="2027" spans="1:14" ht="15" customHeight="1" x14ac:dyDescent="0.25">
      <c r="A2027" s="26">
        <v>44174.598807870374</v>
      </c>
      <c r="B2027" s="23" t="s">
        <v>0</v>
      </c>
      <c r="C2027" s="23" t="s">
        <v>366</v>
      </c>
      <c r="D2027" s="23" t="s">
        <v>297</v>
      </c>
      <c r="E2027" s="23" t="s">
        <v>1</v>
      </c>
      <c r="F2027" s="23" t="s">
        <v>2</v>
      </c>
      <c r="G2027" s="23" t="s">
        <v>3</v>
      </c>
      <c r="H2027" s="2" t="s">
        <v>7721</v>
      </c>
      <c r="I2027" s="23" t="s">
        <v>7412</v>
      </c>
      <c r="J2027" s="23"/>
      <c r="K2027" s="23" t="s">
        <v>9712</v>
      </c>
      <c r="L2027" s="23"/>
      <c r="M2027" s="23">
        <f>YEAR(Tabla2[[#This Row],[Fecha de creación]])</f>
        <v>2020</v>
      </c>
      <c r="N2027" s="23">
        <f>MONTH(Tabla2[[#This Row],[Fecha de creación]])</f>
        <v>12</v>
      </c>
    </row>
    <row r="2028" spans="1:14" ht="15" customHeight="1" x14ac:dyDescent="0.25">
      <c r="A2028" s="26">
        <v>44174.675879629627</v>
      </c>
      <c r="B2028" s="23" t="s">
        <v>0</v>
      </c>
      <c r="C2028" s="23" t="s">
        <v>367</v>
      </c>
      <c r="D2028" s="23" t="s">
        <v>349</v>
      </c>
      <c r="E2028" s="23" t="s">
        <v>1</v>
      </c>
      <c r="F2028" s="23" t="s">
        <v>7</v>
      </c>
      <c r="G2028" s="23" t="s">
        <v>3</v>
      </c>
      <c r="H2028" s="2" t="s">
        <v>7731</v>
      </c>
      <c r="I2028" s="23" t="s">
        <v>7412</v>
      </c>
      <c r="J2028" s="23"/>
      <c r="K2028" s="23" t="s">
        <v>9712</v>
      </c>
      <c r="L2028" s="23"/>
      <c r="M2028" s="23">
        <f>YEAR(Tabla2[[#This Row],[Fecha de creación]])</f>
        <v>2020</v>
      </c>
      <c r="N2028" s="23">
        <f>MONTH(Tabla2[[#This Row],[Fecha de creación]])</f>
        <v>12</v>
      </c>
    </row>
    <row r="2029" spans="1:14" ht="15" customHeight="1" x14ac:dyDescent="0.25">
      <c r="A2029" s="26">
        <v>44174.679513888892</v>
      </c>
      <c r="B2029" s="23" t="s">
        <v>0</v>
      </c>
      <c r="C2029" s="23" t="s">
        <v>3456</v>
      </c>
      <c r="D2029" s="23" t="s">
        <v>297</v>
      </c>
      <c r="E2029" s="23" t="s">
        <v>1</v>
      </c>
      <c r="F2029" s="23" t="s">
        <v>7</v>
      </c>
      <c r="G2029" s="23" t="s">
        <v>1551</v>
      </c>
      <c r="H2029" s="2" t="s">
        <v>7721</v>
      </c>
      <c r="I2029" s="23" t="s">
        <v>11</v>
      </c>
      <c r="J2029" s="23"/>
      <c r="K2029" s="23" t="s">
        <v>9712</v>
      </c>
      <c r="L2029" s="23"/>
      <c r="M2029" s="23">
        <f>YEAR(Tabla2[[#This Row],[Fecha de creación]])</f>
        <v>2020</v>
      </c>
      <c r="N2029" s="23">
        <f>MONTH(Tabla2[[#This Row],[Fecha de creación]])</f>
        <v>12</v>
      </c>
    </row>
    <row r="2030" spans="1:14" ht="15" customHeight="1" x14ac:dyDescent="0.25">
      <c r="A2030" s="26">
        <v>44174.682245370372</v>
      </c>
      <c r="B2030" s="23" t="s">
        <v>0</v>
      </c>
      <c r="C2030" s="23" t="s">
        <v>3457</v>
      </c>
      <c r="D2030" s="23" t="s">
        <v>3092</v>
      </c>
      <c r="E2030" s="23" t="s">
        <v>1</v>
      </c>
      <c r="F2030" s="23" t="s">
        <v>22</v>
      </c>
      <c r="G2030" s="23" t="s">
        <v>975</v>
      </c>
      <c r="H2030" s="2" t="s">
        <v>7727</v>
      </c>
      <c r="I2030" s="23" t="s">
        <v>7412</v>
      </c>
      <c r="J2030" s="23"/>
      <c r="K2030" s="23" t="s">
        <v>9712</v>
      </c>
      <c r="L2030" s="23"/>
      <c r="M2030" s="23">
        <f>YEAR(Tabla2[[#This Row],[Fecha de creación]])</f>
        <v>2020</v>
      </c>
      <c r="N2030" s="23">
        <f>MONTH(Tabla2[[#This Row],[Fecha de creación]])</f>
        <v>12</v>
      </c>
    </row>
    <row r="2031" spans="1:14" ht="15" customHeight="1" x14ac:dyDescent="0.25">
      <c r="A2031" s="26">
        <v>44174.68949074074</v>
      </c>
      <c r="B2031" s="23" t="s">
        <v>0</v>
      </c>
      <c r="C2031" s="23" t="s">
        <v>3458</v>
      </c>
      <c r="D2031" s="23" t="s">
        <v>3459</v>
      </c>
      <c r="E2031" s="23" t="s">
        <v>1</v>
      </c>
      <c r="F2031" s="23" t="s">
        <v>22</v>
      </c>
      <c r="G2031" s="23" t="s">
        <v>975</v>
      </c>
      <c r="H2031" s="2" t="s">
        <v>7727</v>
      </c>
      <c r="I2031" s="23" t="s">
        <v>7412</v>
      </c>
      <c r="J2031" s="23"/>
      <c r="K2031" s="23" t="s">
        <v>9712</v>
      </c>
      <c r="L2031" s="23"/>
      <c r="M2031" s="23">
        <f>YEAR(Tabla2[[#This Row],[Fecha de creación]])</f>
        <v>2020</v>
      </c>
      <c r="N2031" s="23">
        <f>MONTH(Tabla2[[#This Row],[Fecha de creación]])</f>
        <v>12</v>
      </c>
    </row>
    <row r="2032" spans="1:14" ht="15" customHeight="1" x14ac:dyDescent="0.25">
      <c r="A2032" s="26">
        <v>44174.725868055553</v>
      </c>
      <c r="B2032" s="23" t="s">
        <v>0</v>
      </c>
      <c r="C2032" s="23" t="s">
        <v>3460</v>
      </c>
      <c r="D2032" s="23" t="s">
        <v>49</v>
      </c>
      <c r="E2032" s="23" t="s">
        <v>1</v>
      </c>
      <c r="F2032" s="23" t="s">
        <v>7</v>
      </c>
      <c r="G2032" s="23" t="s">
        <v>975</v>
      </c>
      <c r="H2032" s="2" t="s">
        <v>7745</v>
      </c>
      <c r="I2032" s="23" t="s">
        <v>43</v>
      </c>
      <c r="J2032" s="23"/>
      <c r="K2032" s="23" t="s">
        <v>9712</v>
      </c>
      <c r="L2032" s="23"/>
      <c r="M2032" s="23">
        <f>YEAR(Tabla2[[#This Row],[Fecha de creación]])</f>
        <v>2020</v>
      </c>
      <c r="N2032" s="23">
        <f>MONTH(Tabla2[[#This Row],[Fecha de creación]])</f>
        <v>12</v>
      </c>
    </row>
    <row r="2033" spans="1:14" ht="15" customHeight="1" x14ac:dyDescent="0.25">
      <c r="A2033" s="26">
        <v>44174.727210648147</v>
      </c>
      <c r="B2033" s="23" t="s">
        <v>0</v>
      </c>
      <c r="C2033" s="23" t="s">
        <v>3461</v>
      </c>
      <c r="D2033" s="23" t="s">
        <v>6</v>
      </c>
      <c r="E2033" s="23" t="s">
        <v>1</v>
      </c>
      <c r="F2033" s="23" t="s">
        <v>7</v>
      </c>
      <c r="G2033" s="23" t="s">
        <v>975</v>
      </c>
      <c r="H2033" s="2" t="s">
        <v>7722</v>
      </c>
      <c r="I2033" s="23" t="s">
        <v>43</v>
      </c>
      <c r="J2033" s="23"/>
      <c r="K2033" s="23" t="s">
        <v>9712</v>
      </c>
      <c r="L2033" s="23"/>
      <c r="M2033" s="23">
        <f>YEAR(Tabla2[[#This Row],[Fecha de creación]])</f>
        <v>2020</v>
      </c>
      <c r="N2033" s="23">
        <f>MONTH(Tabla2[[#This Row],[Fecha de creación]])</f>
        <v>12</v>
      </c>
    </row>
    <row r="2034" spans="1:14" ht="15" customHeight="1" x14ac:dyDescent="0.25">
      <c r="A2034" s="26">
        <v>44174.733657407407</v>
      </c>
      <c r="B2034" s="23" t="s">
        <v>0</v>
      </c>
      <c r="C2034" s="23" t="s">
        <v>3462</v>
      </c>
      <c r="D2034" s="23" t="s">
        <v>3463</v>
      </c>
      <c r="E2034" s="23" t="s">
        <v>1</v>
      </c>
      <c r="F2034" s="23" t="s">
        <v>22</v>
      </c>
      <c r="G2034" s="23" t="s">
        <v>975</v>
      </c>
      <c r="H2034" s="2" t="s">
        <v>7742</v>
      </c>
      <c r="I2034" s="23" t="s">
        <v>43</v>
      </c>
      <c r="J2034" s="23"/>
      <c r="K2034" s="23" t="s">
        <v>9712</v>
      </c>
      <c r="L2034" s="23"/>
      <c r="M2034" s="23">
        <f>YEAR(Tabla2[[#This Row],[Fecha de creación]])</f>
        <v>2020</v>
      </c>
      <c r="N2034" s="23">
        <f>MONTH(Tabla2[[#This Row],[Fecha de creación]])</f>
        <v>12</v>
      </c>
    </row>
    <row r="2035" spans="1:14" ht="15" customHeight="1" x14ac:dyDescent="0.25">
      <c r="A2035" s="26">
        <v>44175.558541666665</v>
      </c>
      <c r="B2035" s="23" t="s">
        <v>0</v>
      </c>
      <c r="C2035" s="23" t="s">
        <v>3464</v>
      </c>
      <c r="D2035" s="23" t="s">
        <v>3465</v>
      </c>
      <c r="E2035" s="23" t="s">
        <v>1</v>
      </c>
      <c r="F2035" s="23" t="s">
        <v>22</v>
      </c>
      <c r="G2035" s="23" t="s">
        <v>975</v>
      </c>
      <c r="H2035" s="2" t="s">
        <v>7757</v>
      </c>
      <c r="I2035" s="23" t="s">
        <v>43</v>
      </c>
      <c r="J2035" s="23"/>
      <c r="K2035" s="23" t="s">
        <v>9712</v>
      </c>
      <c r="L2035" s="23"/>
      <c r="M2035" s="23">
        <f>YEAR(Tabla2[[#This Row],[Fecha de creación]])</f>
        <v>2020</v>
      </c>
      <c r="N2035" s="23">
        <f>MONTH(Tabla2[[#This Row],[Fecha de creación]])</f>
        <v>12</v>
      </c>
    </row>
    <row r="2036" spans="1:14" ht="15" customHeight="1" x14ac:dyDescent="0.25">
      <c r="A2036" s="26">
        <v>44175.5778125</v>
      </c>
      <c r="B2036" s="23" t="s">
        <v>0</v>
      </c>
      <c r="C2036" s="23" t="s">
        <v>3466</v>
      </c>
      <c r="D2036" s="23" t="s">
        <v>3467</v>
      </c>
      <c r="E2036" s="23" t="s">
        <v>1</v>
      </c>
      <c r="F2036" s="23" t="s">
        <v>7</v>
      </c>
      <c r="G2036" s="23" t="s">
        <v>975</v>
      </c>
      <c r="H2036" s="2" t="s">
        <v>7745</v>
      </c>
      <c r="I2036" s="23" t="s">
        <v>43</v>
      </c>
      <c r="J2036" s="23"/>
      <c r="K2036" s="23" t="s">
        <v>9712</v>
      </c>
      <c r="L2036" s="23"/>
      <c r="M2036" s="23">
        <f>YEAR(Tabla2[[#This Row],[Fecha de creación]])</f>
        <v>2020</v>
      </c>
      <c r="N2036" s="23">
        <f>MONTH(Tabla2[[#This Row],[Fecha de creación]])</f>
        <v>12</v>
      </c>
    </row>
    <row r="2037" spans="1:14" ht="15" customHeight="1" x14ac:dyDescent="0.25">
      <c r="A2037" s="26">
        <v>44175.629189814812</v>
      </c>
      <c r="B2037" s="23" t="s">
        <v>0</v>
      </c>
      <c r="C2037" s="23" t="s">
        <v>3468</v>
      </c>
      <c r="D2037" s="23" t="s">
        <v>49</v>
      </c>
      <c r="E2037" s="23" t="s">
        <v>1</v>
      </c>
      <c r="F2037" s="23" t="s">
        <v>7</v>
      </c>
      <c r="G2037" s="23" t="s">
        <v>975</v>
      </c>
      <c r="H2037" s="2" t="s">
        <v>7745</v>
      </c>
      <c r="I2037" s="23" t="s">
        <v>43</v>
      </c>
      <c r="J2037" s="23"/>
      <c r="K2037" s="23" t="s">
        <v>9712</v>
      </c>
      <c r="L2037" s="23"/>
      <c r="M2037" s="23">
        <f>YEAR(Tabla2[[#This Row],[Fecha de creación]])</f>
        <v>2020</v>
      </c>
      <c r="N2037" s="23">
        <f>MONTH(Tabla2[[#This Row],[Fecha de creación]])</f>
        <v>12</v>
      </c>
    </row>
    <row r="2038" spans="1:14" ht="15" customHeight="1" x14ac:dyDescent="0.25">
      <c r="A2038" s="26">
        <v>44175.631238425929</v>
      </c>
      <c r="B2038" s="23" t="s">
        <v>0</v>
      </c>
      <c r="C2038" s="23" t="s">
        <v>3469</v>
      </c>
      <c r="D2038" s="23" t="s">
        <v>6</v>
      </c>
      <c r="E2038" s="23" t="s">
        <v>1</v>
      </c>
      <c r="F2038" s="23" t="s">
        <v>7</v>
      </c>
      <c r="G2038" s="23" t="s">
        <v>975</v>
      </c>
      <c r="H2038" s="2" t="s">
        <v>7722</v>
      </c>
      <c r="I2038" s="23" t="s">
        <v>43</v>
      </c>
      <c r="J2038" s="23"/>
      <c r="K2038" s="23" t="s">
        <v>9712</v>
      </c>
      <c r="L2038" s="23"/>
      <c r="M2038" s="23">
        <f>YEAR(Tabla2[[#This Row],[Fecha de creación]])</f>
        <v>2020</v>
      </c>
      <c r="N2038" s="23">
        <f>MONTH(Tabla2[[#This Row],[Fecha de creación]])</f>
        <v>12</v>
      </c>
    </row>
    <row r="2039" spans="1:14" ht="15" customHeight="1" x14ac:dyDescent="0.25">
      <c r="A2039" s="26">
        <v>44175.825879629629</v>
      </c>
      <c r="B2039" s="23" t="s">
        <v>56</v>
      </c>
      <c r="C2039" s="23" t="s">
        <v>3470</v>
      </c>
      <c r="D2039" s="23" t="s">
        <v>131</v>
      </c>
      <c r="E2039" s="23" t="s">
        <v>1</v>
      </c>
      <c r="F2039" s="23" t="s">
        <v>7</v>
      </c>
      <c r="G2039" s="23" t="s">
        <v>975</v>
      </c>
      <c r="H2039" s="2" t="s">
        <v>7728</v>
      </c>
      <c r="I2039" s="23" t="s">
        <v>1963</v>
      </c>
      <c r="J2039" s="23"/>
      <c r="K2039" s="23" t="s">
        <v>9712</v>
      </c>
      <c r="L2039" s="23"/>
      <c r="M2039" s="23">
        <f>YEAR(Tabla2[[#This Row],[Fecha de creación]])</f>
        <v>2020</v>
      </c>
      <c r="N2039" s="23">
        <f>MONTH(Tabla2[[#This Row],[Fecha de creación]])</f>
        <v>12</v>
      </c>
    </row>
    <row r="2040" spans="1:14" ht="15" customHeight="1" x14ac:dyDescent="0.25">
      <c r="A2040" s="26">
        <v>44175.83184027778</v>
      </c>
      <c r="B2040" s="23" t="s">
        <v>0</v>
      </c>
      <c r="C2040" s="23" t="s">
        <v>3471</v>
      </c>
      <c r="D2040" s="23" t="s">
        <v>6</v>
      </c>
      <c r="E2040" s="23" t="s">
        <v>1</v>
      </c>
      <c r="F2040" s="23" t="s">
        <v>7</v>
      </c>
      <c r="G2040" s="23" t="s">
        <v>975</v>
      </c>
      <c r="H2040" s="2" t="s">
        <v>7722</v>
      </c>
      <c r="I2040" s="23" t="s">
        <v>8</v>
      </c>
      <c r="J2040" s="23"/>
      <c r="K2040" s="23" t="s">
        <v>9712</v>
      </c>
      <c r="L2040" s="23"/>
      <c r="M2040" s="23">
        <f>YEAR(Tabla2[[#This Row],[Fecha de creación]])</f>
        <v>2020</v>
      </c>
      <c r="N2040" s="23">
        <f>MONTH(Tabla2[[#This Row],[Fecha de creación]])</f>
        <v>12</v>
      </c>
    </row>
    <row r="2041" spans="1:14" ht="15" customHeight="1" x14ac:dyDescent="0.25">
      <c r="A2041" s="26">
        <v>44175.856944444444</v>
      </c>
      <c r="B2041" s="23" t="s">
        <v>0</v>
      </c>
      <c r="C2041" s="23" t="s">
        <v>3472</v>
      </c>
      <c r="D2041" s="23" t="s">
        <v>49</v>
      </c>
      <c r="E2041" s="23" t="s">
        <v>1</v>
      </c>
      <c r="F2041" s="23" t="s">
        <v>7</v>
      </c>
      <c r="G2041" s="23" t="s">
        <v>975</v>
      </c>
      <c r="H2041" s="2" t="s">
        <v>7745</v>
      </c>
      <c r="I2041" s="23" t="s">
        <v>43</v>
      </c>
      <c r="J2041" s="23"/>
      <c r="K2041" s="23" t="s">
        <v>9712</v>
      </c>
      <c r="L2041" s="23"/>
      <c r="M2041" s="23">
        <f>YEAR(Tabla2[[#This Row],[Fecha de creación]])</f>
        <v>2020</v>
      </c>
      <c r="N2041" s="23">
        <f>MONTH(Tabla2[[#This Row],[Fecha de creación]])</f>
        <v>12</v>
      </c>
    </row>
    <row r="2042" spans="1:14" ht="15" customHeight="1" x14ac:dyDescent="0.25">
      <c r="A2042" s="26">
        <v>44175.858738425923</v>
      </c>
      <c r="B2042" s="23" t="s">
        <v>0</v>
      </c>
      <c r="C2042" s="23" t="s">
        <v>3473</v>
      </c>
      <c r="D2042" s="23" t="s">
        <v>6</v>
      </c>
      <c r="E2042" s="23" t="s">
        <v>1</v>
      </c>
      <c r="F2042" s="23" t="s">
        <v>7</v>
      </c>
      <c r="G2042" s="23" t="s">
        <v>975</v>
      </c>
      <c r="H2042" s="2" t="s">
        <v>7722</v>
      </c>
      <c r="I2042" s="23" t="s">
        <v>43</v>
      </c>
      <c r="J2042" s="23"/>
      <c r="K2042" s="23" t="s">
        <v>9712</v>
      </c>
      <c r="L2042" s="23"/>
      <c r="M2042" s="23">
        <f>YEAR(Tabla2[[#This Row],[Fecha de creación]])</f>
        <v>2020</v>
      </c>
      <c r="N2042" s="23">
        <f>MONTH(Tabla2[[#This Row],[Fecha de creación]])</f>
        <v>12</v>
      </c>
    </row>
    <row r="2043" spans="1:14" ht="15" customHeight="1" x14ac:dyDescent="0.25">
      <c r="A2043" s="26">
        <v>44175.863923611112</v>
      </c>
      <c r="B2043" s="23" t="s">
        <v>0</v>
      </c>
      <c r="C2043" s="23" t="s">
        <v>3474</v>
      </c>
      <c r="D2043" s="23" t="s">
        <v>49</v>
      </c>
      <c r="E2043" s="23" t="s">
        <v>1</v>
      </c>
      <c r="F2043" s="23" t="s">
        <v>7</v>
      </c>
      <c r="G2043" s="23" t="s">
        <v>975</v>
      </c>
      <c r="H2043" s="2" t="s">
        <v>7745</v>
      </c>
      <c r="I2043" s="23" t="s">
        <v>43</v>
      </c>
      <c r="J2043" s="23"/>
      <c r="K2043" s="23" t="s">
        <v>9712</v>
      </c>
      <c r="L2043" s="23"/>
      <c r="M2043" s="23">
        <f>YEAR(Tabla2[[#This Row],[Fecha de creación]])</f>
        <v>2020</v>
      </c>
      <c r="N2043" s="23">
        <f>MONTH(Tabla2[[#This Row],[Fecha de creación]])</f>
        <v>12</v>
      </c>
    </row>
    <row r="2044" spans="1:14" ht="15" customHeight="1" x14ac:dyDescent="0.25">
      <c r="A2044" s="26">
        <v>44175.906655092593</v>
      </c>
      <c r="B2044" s="23" t="s">
        <v>56</v>
      </c>
      <c r="C2044" s="23" t="s">
        <v>3475</v>
      </c>
      <c r="D2044" s="23" t="s">
        <v>131</v>
      </c>
      <c r="E2044" s="23" t="s">
        <v>1</v>
      </c>
      <c r="F2044" s="23" t="s">
        <v>7</v>
      </c>
      <c r="G2044" s="23" t="s">
        <v>975</v>
      </c>
      <c r="H2044" s="2" t="s">
        <v>7728</v>
      </c>
      <c r="I2044" s="23" t="s">
        <v>1963</v>
      </c>
      <c r="J2044" s="23"/>
      <c r="K2044" s="23" t="s">
        <v>9712</v>
      </c>
      <c r="L2044" s="23"/>
      <c r="M2044" s="23">
        <f>YEAR(Tabla2[[#This Row],[Fecha de creación]])</f>
        <v>2020</v>
      </c>
      <c r="N2044" s="23">
        <f>MONTH(Tabla2[[#This Row],[Fecha de creación]])</f>
        <v>12</v>
      </c>
    </row>
    <row r="2045" spans="1:14" ht="15" customHeight="1" x14ac:dyDescent="0.25">
      <c r="A2045" s="26">
        <v>44176.595717592594</v>
      </c>
      <c r="B2045" s="23" t="s">
        <v>56</v>
      </c>
      <c r="C2045" s="23" t="s">
        <v>3476</v>
      </c>
      <c r="D2045" s="23" t="s">
        <v>6</v>
      </c>
      <c r="E2045" s="23" t="s">
        <v>1</v>
      </c>
      <c r="F2045" s="23" t="s">
        <v>22</v>
      </c>
      <c r="G2045" s="23" t="s">
        <v>975</v>
      </c>
      <c r="H2045" s="2" t="s">
        <v>7722</v>
      </c>
      <c r="I2045" s="23" t="s">
        <v>1963</v>
      </c>
      <c r="J2045" s="23"/>
      <c r="K2045" s="23" t="s">
        <v>9712</v>
      </c>
      <c r="L2045" s="23"/>
      <c r="M2045" s="23">
        <f>YEAR(Tabla2[[#This Row],[Fecha de creación]])</f>
        <v>2020</v>
      </c>
      <c r="N2045" s="23">
        <f>MONTH(Tabla2[[#This Row],[Fecha de creación]])</f>
        <v>12</v>
      </c>
    </row>
    <row r="2046" spans="1:14" ht="15" customHeight="1" x14ac:dyDescent="0.25">
      <c r="A2046" s="26">
        <v>44176.601331018515</v>
      </c>
      <c r="B2046" s="23" t="s">
        <v>56</v>
      </c>
      <c r="C2046" s="23" t="s">
        <v>3477</v>
      </c>
      <c r="D2046" s="23" t="s">
        <v>3478</v>
      </c>
      <c r="E2046" s="23" t="s">
        <v>1</v>
      </c>
      <c r="F2046" s="23" t="s">
        <v>22</v>
      </c>
      <c r="G2046" s="23" t="s">
        <v>975</v>
      </c>
      <c r="H2046" s="2" t="s">
        <v>7722</v>
      </c>
      <c r="I2046" s="23" t="s">
        <v>1963</v>
      </c>
      <c r="J2046" s="23"/>
      <c r="K2046" s="23" t="s">
        <v>9712</v>
      </c>
      <c r="L2046" s="23"/>
      <c r="M2046" s="23">
        <f>YEAR(Tabla2[[#This Row],[Fecha de creación]])</f>
        <v>2020</v>
      </c>
      <c r="N2046" s="23">
        <f>MONTH(Tabla2[[#This Row],[Fecha de creación]])</f>
        <v>12</v>
      </c>
    </row>
    <row r="2047" spans="1:14" ht="15" customHeight="1" x14ac:dyDescent="0.25">
      <c r="A2047" s="26">
        <v>44176.610023148147</v>
      </c>
      <c r="B2047" s="23" t="s">
        <v>189</v>
      </c>
      <c r="C2047" s="23" t="s">
        <v>368</v>
      </c>
      <c r="D2047" s="23" t="s">
        <v>25</v>
      </c>
      <c r="E2047" s="23" t="s">
        <v>1</v>
      </c>
      <c r="F2047" s="23" t="s">
        <v>7</v>
      </c>
      <c r="G2047" s="23" t="s">
        <v>3</v>
      </c>
      <c r="H2047" s="2" t="s">
        <v>7734</v>
      </c>
      <c r="I2047" s="23" t="s">
        <v>7762</v>
      </c>
      <c r="J2047" s="23"/>
      <c r="K2047" s="23" t="s">
        <v>9712</v>
      </c>
      <c r="L2047" s="23"/>
      <c r="M2047" s="23">
        <f>YEAR(Tabla2[[#This Row],[Fecha de creación]])</f>
        <v>2020</v>
      </c>
      <c r="N2047" s="23">
        <f>MONTH(Tabla2[[#This Row],[Fecha de creación]])</f>
        <v>12</v>
      </c>
    </row>
    <row r="2048" spans="1:14" ht="15" customHeight="1" x14ac:dyDescent="0.25">
      <c r="A2048" s="26">
        <v>44176.638622685183</v>
      </c>
      <c r="B2048" s="23" t="s">
        <v>0</v>
      </c>
      <c r="C2048" s="23" t="s">
        <v>3479</v>
      </c>
      <c r="D2048" s="23" t="s">
        <v>1033</v>
      </c>
      <c r="E2048" s="23" t="s">
        <v>1</v>
      </c>
      <c r="F2048" s="23" t="s">
        <v>22</v>
      </c>
      <c r="G2048" s="23" t="s">
        <v>975</v>
      </c>
      <c r="H2048" s="2" t="s">
        <v>7748</v>
      </c>
      <c r="I2048" s="23" t="s">
        <v>43</v>
      </c>
      <c r="J2048" s="23"/>
      <c r="K2048" s="23" t="s">
        <v>9712</v>
      </c>
      <c r="L2048" s="23"/>
      <c r="M2048" s="23">
        <f>YEAR(Tabla2[[#This Row],[Fecha de creación]])</f>
        <v>2020</v>
      </c>
      <c r="N2048" s="23">
        <f>MONTH(Tabla2[[#This Row],[Fecha de creación]])</f>
        <v>12</v>
      </c>
    </row>
    <row r="2049" spans="1:14" ht="15" customHeight="1" x14ac:dyDescent="0.25">
      <c r="A2049" s="26">
        <v>44176.645833333336</v>
      </c>
      <c r="B2049" s="23" t="s">
        <v>189</v>
      </c>
      <c r="C2049" s="23" t="s">
        <v>3480</v>
      </c>
      <c r="D2049" s="23" t="s">
        <v>49</v>
      </c>
      <c r="E2049" s="23" t="s">
        <v>1</v>
      </c>
      <c r="F2049" s="23" t="s">
        <v>7</v>
      </c>
      <c r="G2049" s="23" t="s">
        <v>975</v>
      </c>
      <c r="H2049" s="2" t="s">
        <v>7745</v>
      </c>
      <c r="I2049" s="23" t="s">
        <v>1945</v>
      </c>
      <c r="J2049" s="23"/>
      <c r="K2049" s="23" t="s">
        <v>9712</v>
      </c>
      <c r="L2049" s="23"/>
      <c r="M2049" s="23">
        <f>YEAR(Tabla2[[#This Row],[Fecha de creación]])</f>
        <v>2020</v>
      </c>
      <c r="N2049" s="23">
        <f>MONTH(Tabla2[[#This Row],[Fecha de creación]])</f>
        <v>12</v>
      </c>
    </row>
    <row r="2050" spans="1:14" ht="15" customHeight="1" x14ac:dyDescent="0.25">
      <c r="A2050" s="26">
        <v>44176.677152777775</v>
      </c>
      <c r="B2050" s="23" t="s">
        <v>0</v>
      </c>
      <c r="C2050" s="23" t="s">
        <v>3481</v>
      </c>
      <c r="D2050" s="23" t="s">
        <v>6</v>
      </c>
      <c r="E2050" s="23" t="s">
        <v>1</v>
      </c>
      <c r="F2050" s="23" t="s">
        <v>7</v>
      </c>
      <c r="G2050" s="23" t="s">
        <v>975</v>
      </c>
      <c r="H2050" s="2" t="s">
        <v>7722</v>
      </c>
      <c r="I2050" s="23" t="s">
        <v>7412</v>
      </c>
      <c r="J2050" s="23"/>
      <c r="K2050" s="23" t="s">
        <v>9712</v>
      </c>
      <c r="L2050" s="23"/>
      <c r="M2050" s="23">
        <f>YEAR(Tabla2[[#This Row],[Fecha de creación]])</f>
        <v>2020</v>
      </c>
      <c r="N2050" s="23">
        <f>MONTH(Tabla2[[#This Row],[Fecha de creación]])</f>
        <v>12</v>
      </c>
    </row>
    <row r="2051" spans="1:14" ht="15" customHeight="1" x14ac:dyDescent="0.25">
      <c r="A2051" s="26">
        <v>44176.686412037037</v>
      </c>
      <c r="B2051" s="23" t="s">
        <v>19</v>
      </c>
      <c r="C2051" s="23" t="s">
        <v>3482</v>
      </c>
      <c r="D2051" s="23" t="s">
        <v>3483</v>
      </c>
      <c r="E2051" s="23" t="s">
        <v>1</v>
      </c>
      <c r="F2051" s="23" t="s">
        <v>7</v>
      </c>
      <c r="G2051" s="23" t="s">
        <v>975</v>
      </c>
      <c r="H2051" s="2" t="s">
        <v>7730</v>
      </c>
      <c r="I2051" s="23" t="s">
        <v>23</v>
      </c>
      <c r="J2051" s="23"/>
      <c r="K2051" s="23" t="s">
        <v>9712</v>
      </c>
      <c r="L2051" s="23"/>
      <c r="M2051" s="23">
        <f>YEAR(Tabla2[[#This Row],[Fecha de creación]])</f>
        <v>2020</v>
      </c>
      <c r="N2051" s="23">
        <f>MONTH(Tabla2[[#This Row],[Fecha de creación]])</f>
        <v>12</v>
      </c>
    </row>
    <row r="2052" spans="1:14" ht="15" customHeight="1" x14ac:dyDescent="0.25">
      <c r="A2052" s="26">
        <v>44176.704872685186</v>
      </c>
      <c r="B2052" s="23" t="s">
        <v>56</v>
      </c>
      <c r="C2052" s="23" t="s">
        <v>3484</v>
      </c>
      <c r="D2052" s="23" t="s">
        <v>131</v>
      </c>
      <c r="E2052" s="23" t="s">
        <v>1</v>
      </c>
      <c r="F2052" s="23" t="s">
        <v>7</v>
      </c>
      <c r="G2052" s="23" t="s">
        <v>975</v>
      </c>
      <c r="H2052" s="2" t="s">
        <v>7728</v>
      </c>
      <c r="I2052" s="23" t="s">
        <v>1963</v>
      </c>
      <c r="J2052" s="23"/>
      <c r="K2052" s="23" t="s">
        <v>9712</v>
      </c>
      <c r="L2052" s="23"/>
      <c r="M2052" s="23">
        <f>YEAR(Tabla2[[#This Row],[Fecha de creación]])</f>
        <v>2020</v>
      </c>
      <c r="N2052" s="23">
        <f>MONTH(Tabla2[[#This Row],[Fecha de creación]])</f>
        <v>12</v>
      </c>
    </row>
    <row r="2053" spans="1:14" ht="15" customHeight="1" x14ac:dyDescent="0.25">
      <c r="A2053" s="26">
        <v>44176.774155092593</v>
      </c>
      <c r="B2053" s="23" t="s">
        <v>0</v>
      </c>
      <c r="C2053" s="23" t="s">
        <v>3485</v>
      </c>
      <c r="D2053" s="23" t="s">
        <v>6</v>
      </c>
      <c r="E2053" s="23" t="s">
        <v>1</v>
      </c>
      <c r="F2053" s="23" t="s">
        <v>7</v>
      </c>
      <c r="G2053" s="23" t="s">
        <v>975</v>
      </c>
      <c r="H2053" s="2" t="s">
        <v>7722</v>
      </c>
      <c r="I2053" s="23" t="s">
        <v>7412</v>
      </c>
      <c r="J2053" s="23"/>
      <c r="K2053" s="23" t="s">
        <v>9712</v>
      </c>
      <c r="L2053" s="23"/>
      <c r="M2053" s="23">
        <f>YEAR(Tabla2[[#This Row],[Fecha de creación]])</f>
        <v>2020</v>
      </c>
      <c r="N2053" s="23">
        <f>MONTH(Tabla2[[#This Row],[Fecha de creación]])</f>
        <v>12</v>
      </c>
    </row>
    <row r="2054" spans="1:14" ht="15" customHeight="1" x14ac:dyDescent="0.25">
      <c r="A2054" s="26">
        <v>44176.779756944445</v>
      </c>
      <c r="B2054" s="23" t="s">
        <v>0</v>
      </c>
      <c r="C2054" s="23" t="s">
        <v>369</v>
      </c>
      <c r="D2054" s="23" t="s">
        <v>21</v>
      </c>
      <c r="E2054" s="23" t="s">
        <v>1</v>
      </c>
      <c r="F2054" s="23" t="s">
        <v>7</v>
      </c>
      <c r="G2054" s="23" t="s">
        <v>3</v>
      </c>
      <c r="H2054" s="2" t="s">
        <v>7744</v>
      </c>
      <c r="I2054" s="23" t="s">
        <v>7412</v>
      </c>
      <c r="J2054" s="23"/>
      <c r="K2054" s="23" t="s">
        <v>9712</v>
      </c>
      <c r="L2054" s="23"/>
      <c r="M2054" s="23">
        <f>YEAR(Tabla2[[#This Row],[Fecha de creación]])</f>
        <v>2020</v>
      </c>
      <c r="N2054" s="23">
        <f>MONTH(Tabla2[[#This Row],[Fecha de creación]])</f>
        <v>12</v>
      </c>
    </row>
    <row r="2055" spans="1:14" ht="15" customHeight="1" x14ac:dyDescent="0.25">
      <c r="A2055" s="26">
        <v>44176.798344907409</v>
      </c>
      <c r="B2055" s="23" t="s">
        <v>0</v>
      </c>
      <c r="C2055" s="23" t="s">
        <v>3486</v>
      </c>
      <c r="D2055" s="23" t="s">
        <v>1025</v>
      </c>
      <c r="E2055" s="23" t="s">
        <v>1</v>
      </c>
      <c r="F2055" s="23" t="s">
        <v>7</v>
      </c>
      <c r="G2055" s="23" t="s">
        <v>1551</v>
      </c>
      <c r="H2055" s="2" t="s">
        <v>7733</v>
      </c>
      <c r="I2055" s="23" t="s">
        <v>11</v>
      </c>
      <c r="J2055" s="23"/>
      <c r="K2055" s="23" t="s">
        <v>9712</v>
      </c>
      <c r="L2055" s="23"/>
      <c r="M2055" s="23">
        <f>YEAR(Tabla2[[#This Row],[Fecha de creación]])</f>
        <v>2020</v>
      </c>
      <c r="N2055" s="23">
        <f>MONTH(Tabla2[[#This Row],[Fecha de creación]])</f>
        <v>12</v>
      </c>
    </row>
    <row r="2056" spans="1:14" ht="15" customHeight="1" x14ac:dyDescent="0.25">
      <c r="A2056" s="26">
        <v>44176.808344907404</v>
      </c>
      <c r="B2056" s="23" t="s">
        <v>0</v>
      </c>
      <c r="C2056" s="23" t="s">
        <v>3487</v>
      </c>
      <c r="D2056" s="23" t="s">
        <v>2802</v>
      </c>
      <c r="E2056" s="23" t="s">
        <v>1</v>
      </c>
      <c r="F2056" s="23" t="s">
        <v>22</v>
      </c>
      <c r="G2056" s="23" t="s">
        <v>975</v>
      </c>
      <c r="H2056" s="2" t="s">
        <v>7744</v>
      </c>
      <c r="I2056" s="23" t="s">
        <v>7412</v>
      </c>
      <c r="J2056" s="23"/>
      <c r="K2056" s="23" t="s">
        <v>9712</v>
      </c>
      <c r="L2056" s="23"/>
      <c r="M2056" s="23">
        <f>YEAR(Tabla2[[#This Row],[Fecha de creación]])</f>
        <v>2020</v>
      </c>
      <c r="N2056" s="23">
        <f>MONTH(Tabla2[[#This Row],[Fecha de creación]])</f>
        <v>12</v>
      </c>
    </row>
    <row r="2057" spans="1:14" ht="15" customHeight="1" x14ac:dyDescent="0.25">
      <c r="A2057" s="26">
        <v>44176.811620370368</v>
      </c>
      <c r="B2057" s="23" t="s">
        <v>0</v>
      </c>
      <c r="C2057" s="23" t="s">
        <v>3488</v>
      </c>
      <c r="D2057" s="23" t="s">
        <v>349</v>
      </c>
      <c r="E2057" s="23" t="s">
        <v>1</v>
      </c>
      <c r="F2057" s="23" t="s">
        <v>7</v>
      </c>
      <c r="G2057" s="23" t="s">
        <v>975</v>
      </c>
      <c r="H2057" s="2" t="s">
        <v>7731</v>
      </c>
      <c r="I2057" s="23" t="s">
        <v>7412</v>
      </c>
      <c r="J2057" s="23"/>
      <c r="K2057" s="23" t="s">
        <v>9712</v>
      </c>
      <c r="L2057" s="23"/>
      <c r="M2057" s="23">
        <f>YEAR(Tabla2[[#This Row],[Fecha de creación]])</f>
        <v>2020</v>
      </c>
      <c r="N2057" s="23">
        <f>MONTH(Tabla2[[#This Row],[Fecha de creación]])</f>
        <v>12</v>
      </c>
    </row>
    <row r="2058" spans="1:14" ht="15" customHeight="1" x14ac:dyDescent="0.25">
      <c r="A2058" s="26">
        <v>44176.816354166665</v>
      </c>
      <c r="B2058" s="23" t="s">
        <v>0</v>
      </c>
      <c r="C2058" s="23" t="s">
        <v>3489</v>
      </c>
      <c r="D2058" s="23" t="s">
        <v>351</v>
      </c>
      <c r="E2058" s="23" t="s">
        <v>1</v>
      </c>
      <c r="F2058" s="23" t="s">
        <v>7</v>
      </c>
      <c r="G2058" s="23" t="s">
        <v>975</v>
      </c>
      <c r="H2058" s="2" t="s">
        <v>7734</v>
      </c>
      <c r="I2058" s="23" t="s">
        <v>7412</v>
      </c>
      <c r="J2058" s="23"/>
      <c r="K2058" s="23" t="s">
        <v>9712</v>
      </c>
      <c r="L2058" s="23"/>
      <c r="M2058" s="23">
        <f>YEAR(Tabla2[[#This Row],[Fecha de creación]])</f>
        <v>2020</v>
      </c>
      <c r="N2058" s="23">
        <f>MONTH(Tabla2[[#This Row],[Fecha de creación]])</f>
        <v>12</v>
      </c>
    </row>
    <row r="2059" spans="1:14" ht="15" customHeight="1" x14ac:dyDescent="0.25">
      <c r="A2059" s="26">
        <v>44176.846597222226</v>
      </c>
      <c r="B2059" s="23" t="s">
        <v>0</v>
      </c>
      <c r="C2059" s="23" t="s">
        <v>3490</v>
      </c>
      <c r="D2059" s="23" t="s">
        <v>349</v>
      </c>
      <c r="E2059" s="23" t="s">
        <v>1</v>
      </c>
      <c r="F2059" s="23" t="s">
        <v>7</v>
      </c>
      <c r="G2059" s="23" t="s">
        <v>975</v>
      </c>
      <c r="H2059" s="2" t="s">
        <v>7731</v>
      </c>
      <c r="I2059" s="23" t="s">
        <v>7412</v>
      </c>
      <c r="J2059" s="23"/>
      <c r="K2059" s="23" t="s">
        <v>9712</v>
      </c>
      <c r="L2059" s="23"/>
      <c r="M2059" s="23">
        <f>YEAR(Tabla2[[#This Row],[Fecha de creación]])</f>
        <v>2020</v>
      </c>
      <c r="N2059" s="23">
        <f>MONTH(Tabla2[[#This Row],[Fecha de creación]])</f>
        <v>12</v>
      </c>
    </row>
    <row r="2060" spans="1:14" ht="15" customHeight="1" x14ac:dyDescent="0.25">
      <c r="A2060" s="26">
        <v>44176.850844907407</v>
      </c>
      <c r="B2060" s="23" t="s">
        <v>0</v>
      </c>
      <c r="C2060" s="23" t="s">
        <v>3491</v>
      </c>
      <c r="D2060" s="23" t="s">
        <v>3492</v>
      </c>
      <c r="E2060" s="23" t="s">
        <v>1</v>
      </c>
      <c r="F2060" s="23" t="s">
        <v>7</v>
      </c>
      <c r="G2060" s="23" t="s">
        <v>975</v>
      </c>
      <c r="H2060" s="2" t="s">
        <v>7734</v>
      </c>
      <c r="I2060" s="23" t="s">
        <v>7412</v>
      </c>
      <c r="J2060" s="23"/>
      <c r="K2060" s="23" t="s">
        <v>9712</v>
      </c>
      <c r="L2060" s="23"/>
      <c r="M2060" s="23">
        <f>YEAR(Tabla2[[#This Row],[Fecha de creación]])</f>
        <v>2020</v>
      </c>
      <c r="N2060" s="23">
        <f>MONTH(Tabla2[[#This Row],[Fecha de creación]])</f>
        <v>12</v>
      </c>
    </row>
    <row r="2061" spans="1:14" ht="15" customHeight="1" x14ac:dyDescent="0.25">
      <c r="A2061" s="26">
        <v>44177.627129629633</v>
      </c>
      <c r="B2061" s="23" t="s">
        <v>19</v>
      </c>
      <c r="C2061" s="23" t="s">
        <v>3493</v>
      </c>
      <c r="D2061" s="23" t="s">
        <v>3494</v>
      </c>
      <c r="E2061" s="23" t="s">
        <v>1</v>
      </c>
      <c r="F2061" s="23" t="s">
        <v>22</v>
      </c>
      <c r="G2061" s="23" t="s">
        <v>975</v>
      </c>
      <c r="H2061" s="2" t="s">
        <v>7734</v>
      </c>
      <c r="I2061" s="23" t="s">
        <v>23</v>
      </c>
      <c r="J2061" s="23"/>
      <c r="K2061" s="23" t="s">
        <v>9712</v>
      </c>
      <c r="L2061" s="23"/>
      <c r="M2061" s="23">
        <f>YEAR(Tabla2[[#This Row],[Fecha de creación]])</f>
        <v>2020</v>
      </c>
      <c r="N2061" s="23">
        <f>MONTH(Tabla2[[#This Row],[Fecha de creación]])</f>
        <v>12</v>
      </c>
    </row>
    <row r="2062" spans="1:14" ht="15" customHeight="1" x14ac:dyDescent="0.25">
      <c r="A2062" s="26">
        <v>44177.648622685185</v>
      </c>
      <c r="B2062" s="23" t="s">
        <v>189</v>
      </c>
      <c r="C2062" s="23" t="s">
        <v>3495</v>
      </c>
      <c r="D2062" s="23" t="s">
        <v>6</v>
      </c>
      <c r="E2062" s="23" t="s">
        <v>1</v>
      </c>
      <c r="F2062" s="23" t="s">
        <v>7</v>
      </c>
      <c r="G2062" s="23" t="s">
        <v>975</v>
      </c>
      <c r="H2062" s="2" t="s">
        <v>7722</v>
      </c>
      <c r="I2062" s="23" t="s">
        <v>1945</v>
      </c>
      <c r="J2062" s="23"/>
      <c r="K2062" s="23" t="s">
        <v>9712</v>
      </c>
      <c r="L2062" s="23"/>
      <c r="M2062" s="23">
        <f>YEAR(Tabla2[[#This Row],[Fecha de creación]])</f>
        <v>2020</v>
      </c>
      <c r="N2062" s="23">
        <f>MONTH(Tabla2[[#This Row],[Fecha de creación]])</f>
        <v>12</v>
      </c>
    </row>
    <row r="2063" spans="1:14" ht="15" customHeight="1" x14ac:dyDescent="0.25">
      <c r="A2063" s="26">
        <v>44177.778819444444</v>
      </c>
      <c r="B2063" s="23" t="s">
        <v>19</v>
      </c>
      <c r="C2063" s="23" t="s">
        <v>3496</v>
      </c>
      <c r="D2063" s="23" t="s">
        <v>3497</v>
      </c>
      <c r="E2063" s="23" t="s">
        <v>1</v>
      </c>
      <c r="F2063" s="23" t="s">
        <v>7</v>
      </c>
      <c r="G2063" s="23" t="s">
        <v>975</v>
      </c>
      <c r="H2063" s="2" t="s">
        <v>7745</v>
      </c>
      <c r="I2063" s="23" t="s">
        <v>23</v>
      </c>
      <c r="J2063" s="23"/>
      <c r="K2063" s="23" t="s">
        <v>9712</v>
      </c>
      <c r="L2063" s="23"/>
      <c r="M2063" s="23">
        <f>YEAR(Tabla2[[#This Row],[Fecha de creación]])</f>
        <v>2020</v>
      </c>
      <c r="N2063" s="23">
        <f>MONTH(Tabla2[[#This Row],[Fecha de creación]])</f>
        <v>12</v>
      </c>
    </row>
    <row r="2064" spans="1:14" ht="15" customHeight="1" x14ac:dyDescent="0.25">
      <c r="A2064" s="26">
        <v>44177.793321759258</v>
      </c>
      <c r="B2064" s="23" t="s">
        <v>19</v>
      </c>
      <c r="C2064" s="23" t="s">
        <v>3498</v>
      </c>
      <c r="D2064" s="23" t="s">
        <v>3499</v>
      </c>
      <c r="E2064" s="23" t="s">
        <v>1</v>
      </c>
      <c r="F2064" s="23" t="s">
        <v>7</v>
      </c>
      <c r="G2064" s="23" t="s">
        <v>975</v>
      </c>
      <c r="H2064" s="2" t="s">
        <v>7745</v>
      </c>
      <c r="I2064" s="23" t="s">
        <v>23</v>
      </c>
      <c r="J2064" s="23"/>
      <c r="K2064" s="23" t="s">
        <v>9712</v>
      </c>
      <c r="L2064" s="23"/>
      <c r="M2064" s="23">
        <f>YEAR(Tabla2[[#This Row],[Fecha de creación]])</f>
        <v>2020</v>
      </c>
      <c r="N2064" s="23">
        <f>MONTH(Tabla2[[#This Row],[Fecha de creación]])</f>
        <v>12</v>
      </c>
    </row>
    <row r="2065" spans="1:14" ht="15" customHeight="1" x14ac:dyDescent="0.25">
      <c r="A2065" s="26">
        <v>44177.859143518515</v>
      </c>
      <c r="B2065" s="23" t="s">
        <v>0</v>
      </c>
      <c r="C2065" s="23" t="s">
        <v>3500</v>
      </c>
      <c r="D2065" s="23" t="s">
        <v>6</v>
      </c>
      <c r="E2065" s="23" t="s">
        <v>1</v>
      </c>
      <c r="F2065" s="23" t="s">
        <v>7</v>
      </c>
      <c r="G2065" s="23" t="s">
        <v>975</v>
      </c>
      <c r="H2065" s="2" t="s">
        <v>7722</v>
      </c>
      <c r="I2065" s="23" t="s">
        <v>7412</v>
      </c>
      <c r="J2065" s="23"/>
      <c r="K2065" s="23" t="s">
        <v>9712</v>
      </c>
      <c r="L2065" s="23"/>
      <c r="M2065" s="23">
        <f>YEAR(Tabla2[[#This Row],[Fecha de creación]])</f>
        <v>2020</v>
      </c>
      <c r="N2065" s="23">
        <f>MONTH(Tabla2[[#This Row],[Fecha de creación]])</f>
        <v>12</v>
      </c>
    </row>
    <row r="2066" spans="1:14" ht="15" customHeight="1" x14ac:dyDescent="0.25">
      <c r="A2066" s="26">
        <v>44177.878912037035</v>
      </c>
      <c r="B2066" s="23" t="s">
        <v>0</v>
      </c>
      <c r="C2066" s="23" t="s">
        <v>370</v>
      </c>
      <c r="D2066" s="23" t="s">
        <v>349</v>
      </c>
      <c r="E2066" s="23" t="s">
        <v>1</v>
      </c>
      <c r="F2066" s="23" t="s">
        <v>7</v>
      </c>
      <c r="G2066" s="23" t="s">
        <v>3</v>
      </c>
      <c r="H2066" s="2" t="s">
        <v>7731</v>
      </c>
      <c r="I2066" s="23" t="s">
        <v>7412</v>
      </c>
      <c r="J2066" s="23"/>
      <c r="K2066" s="23" t="s">
        <v>9712</v>
      </c>
      <c r="L2066" s="23"/>
      <c r="M2066" s="23">
        <f>YEAR(Tabla2[[#This Row],[Fecha de creación]])</f>
        <v>2020</v>
      </c>
      <c r="N2066" s="23">
        <f>MONTH(Tabla2[[#This Row],[Fecha de creación]])</f>
        <v>12</v>
      </c>
    </row>
    <row r="2067" spans="1:14" ht="15" customHeight="1" x14ac:dyDescent="0.25">
      <c r="A2067" s="26">
        <v>44177.891469907408</v>
      </c>
      <c r="B2067" s="23" t="s">
        <v>0</v>
      </c>
      <c r="C2067" s="23" t="s">
        <v>371</v>
      </c>
      <c r="D2067" s="23" t="s">
        <v>372</v>
      </c>
      <c r="E2067" s="23" t="s">
        <v>1</v>
      </c>
      <c r="F2067" s="23" t="s">
        <v>7</v>
      </c>
      <c r="G2067" s="23" t="s">
        <v>3</v>
      </c>
      <c r="H2067" s="2" t="s">
        <v>7730</v>
      </c>
      <c r="I2067" s="23" t="s">
        <v>4</v>
      </c>
      <c r="J2067" s="23"/>
      <c r="K2067" s="23" t="s">
        <v>9712</v>
      </c>
      <c r="L2067" s="23"/>
      <c r="M2067" s="23">
        <f>YEAR(Tabla2[[#This Row],[Fecha de creación]])</f>
        <v>2020</v>
      </c>
      <c r="N2067" s="23">
        <f>MONTH(Tabla2[[#This Row],[Fecha de creación]])</f>
        <v>12</v>
      </c>
    </row>
    <row r="2068" spans="1:14" ht="15" customHeight="1" x14ac:dyDescent="0.25">
      <c r="A2068" s="26">
        <v>44177.901643518519</v>
      </c>
      <c r="B2068" s="23" t="s">
        <v>0</v>
      </c>
      <c r="C2068" s="23" t="s">
        <v>3501</v>
      </c>
      <c r="D2068" s="23" t="s">
        <v>49</v>
      </c>
      <c r="E2068" s="23" t="s">
        <v>1</v>
      </c>
      <c r="F2068" s="23" t="s">
        <v>7</v>
      </c>
      <c r="G2068" s="23" t="s">
        <v>975</v>
      </c>
      <c r="H2068" s="2" t="s">
        <v>7745</v>
      </c>
      <c r="I2068" s="23" t="s">
        <v>43</v>
      </c>
      <c r="J2068" s="23"/>
      <c r="K2068" s="23" t="s">
        <v>9712</v>
      </c>
      <c r="L2068" s="23"/>
      <c r="M2068" s="23">
        <f>YEAR(Tabla2[[#This Row],[Fecha de creación]])</f>
        <v>2020</v>
      </c>
      <c r="N2068" s="23">
        <f>MONTH(Tabla2[[#This Row],[Fecha de creación]])</f>
        <v>12</v>
      </c>
    </row>
    <row r="2069" spans="1:14" ht="15" customHeight="1" x14ac:dyDescent="0.25">
      <c r="A2069" s="26">
        <v>44177.905474537038</v>
      </c>
      <c r="B2069" s="23" t="s">
        <v>0</v>
      </c>
      <c r="C2069" s="23" t="s">
        <v>3502</v>
      </c>
      <c r="D2069" s="23" t="s">
        <v>3503</v>
      </c>
      <c r="E2069" s="23" t="s">
        <v>1</v>
      </c>
      <c r="F2069" s="23" t="s">
        <v>2</v>
      </c>
      <c r="G2069" s="23" t="s">
        <v>1551</v>
      </c>
      <c r="H2069" s="2" t="s">
        <v>7772</v>
      </c>
      <c r="I2069" s="23" t="s">
        <v>11</v>
      </c>
      <c r="J2069" s="23"/>
      <c r="K2069" s="23" t="s">
        <v>9712</v>
      </c>
      <c r="L2069" s="23"/>
      <c r="M2069" s="23">
        <f>YEAR(Tabla2[[#This Row],[Fecha de creación]])</f>
        <v>2020</v>
      </c>
      <c r="N2069" s="23">
        <f>MONTH(Tabla2[[#This Row],[Fecha de creación]])</f>
        <v>12</v>
      </c>
    </row>
    <row r="2070" spans="1:14" ht="15" customHeight="1" x14ac:dyDescent="0.25">
      <c r="A2070" s="26">
        <v>44177.928449074076</v>
      </c>
      <c r="B2070" s="23" t="s">
        <v>0</v>
      </c>
      <c r="C2070" s="23" t="s">
        <v>373</v>
      </c>
      <c r="D2070" s="23" t="s">
        <v>374</v>
      </c>
      <c r="E2070" s="23" t="s">
        <v>1</v>
      </c>
      <c r="F2070" s="23" t="s">
        <v>22</v>
      </c>
      <c r="G2070" s="23" t="s">
        <v>3</v>
      </c>
      <c r="H2070" s="2" t="s">
        <v>7745</v>
      </c>
      <c r="I2070" s="23" t="s">
        <v>43</v>
      </c>
      <c r="J2070" s="23"/>
      <c r="K2070" s="23" t="s">
        <v>9712</v>
      </c>
      <c r="L2070" s="23"/>
      <c r="M2070" s="23">
        <f>YEAR(Tabla2[[#This Row],[Fecha de creación]])</f>
        <v>2020</v>
      </c>
      <c r="N2070" s="23">
        <f>MONTH(Tabla2[[#This Row],[Fecha de creación]])</f>
        <v>12</v>
      </c>
    </row>
    <row r="2071" spans="1:14" ht="15" customHeight="1" x14ac:dyDescent="0.25">
      <c r="A2071" s="26">
        <v>44178.56521990741</v>
      </c>
      <c r="B2071" s="23" t="s">
        <v>0</v>
      </c>
      <c r="C2071" s="23" t="s">
        <v>3504</v>
      </c>
      <c r="D2071" s="23" t="s">
        <v>3505</v>
      </c>
      <c r="E2071" s="23" t="s">
        <v>1</v>
      </c>
      <c r="F2071" s="23" t="s">
        <v>22</v>
      </c>
      <c r="G2071" s="23" t="s">
        <v>975</v>
      </c>
      <c r="H2071" s="2" t="s">
        <v>7722</v>
      </c>
      <c r="I2071" s="23" t="s">
        <v>4</v>
      </c>
      <c r="J2071" s="23"/>
      <c r="K2071" s="23" t="s">
        <v>9712</v>
      </c>
      <c r="L2071" s="23"/>
      <c r="M2071" s="23">
        <f>YEAR(Tabla2[[#This Row],[Fecha de creación]])</f>
        <v>2020</v>
      </c>
      <c r="N2071" s="23">
        <f>MONTH(Tabla2[[#This Row],[Fecha de creación]])</f>
        <v>12</v>
      </c>
    </row>
    <row r="2072" spans="1:14" ht="15" customHeight="1" x14ac:dyDescent="0.25">
      <c r="A2072" s="26">
        <v>44178.571180555555</v>
      </c>
      <c r="B2072" s="23" t="s">
        <v>0</v>
      </c>
      <c r="C2072" s="23" t="s">
        <v>3506</v>
      </c>
      <c r="D2072" s="23" t="s">
        <v>218</v>
      </c>
      <c r="E2072" s="23" t="s">
        <v>1</v>
      </c>
      <c r="F2072" s="23" t="s">
        <v>22</v>
      </c>
      <c r="G2072" s="23" t="s">
        <v>975</v>
      </c>
      <c r="H2072" s="2" t="s">
        <v>7737</v>
      </c>
      <c r="I2072" s="23" t="s">
        <v>4</v>
      </c>
      <c r="J2072" s="23"/>
      <c r="K2072" s="23" t="s">
        <v>9712</v>
      </c>
      <c r="L2072" s="23"/>
      <c r="M2072" s="23">
        <f>YEAR(Tabla2[[#This Row],[Fecha de creación]])</f>
        <v>2020</v>
      </c>
      <c r="N2072" s="23">
        <f>MONTH(Tabla2[[#This Row],[Fecha de creación]])</f>
        <v>12</v>
      </c>
    </row>
    <row r="2073" spans="1:14" ht="15" customHeight="1" x14ac:dyDescent="0.25">
      <c r="A2073" s="26">
        <v>44178.576273148145</v>
      </c>
      <c r="B2073" s="23" t="s">
        <v>0</v>
      </c>
      <c r="C2073" s="23" t="s">
        <v>3507</v>
      </c>
      <c r="D2073" s="23" t="s">
        <v>3505</v>
      </c>
      <c r="E2073" s="23" t="s">
        <v>1</v>
      </c>
      <c r="F2073" s="23" t="s">
        <v>22</v>
      </c>
      <c r="G2073" s="23" t="s">
        <v>975</v>
      </c>
      <c r="H2073" s="2" t="s">
        <v>7722</v>
      </c>
      <c r="I2073" s="23" t="s">
        <v>4</v>
      </c>
      <c r="J2073" s="23"/>
      <c r="K2073" s="23" t="s">
        <v>9712</v>
      </c>
      <c r="L2073" s="23"/>
      <c r="M2073" s="23">
        <f>YEAR(Tabla2[[#This Row],[Fecha de creación]])</f>
        <v>2020</v>
      </c>
      <c r="N2073" s="23">
        <f>MONTH(Tabla2[[#This Row],[Fecha de creación]])</f>
        <v>12</v>
      </c>
    </row>
    <row r="2074" spans="1:14" ht="15" customHeight="1" x14ac:dyDescent="0.25">
      <c r="A2074" s="26">
        <v>44178.58797453704</v>
      </c>
      <c r="B2074" s="23" t="s">
        <v>0</v>
      </c>
      <c r="C2074" s="23" t="s">
        <v>375</v>
      </c>
      <c r="D2074" s="23" t="s">
        <v>6</v>
      </c>
      <c r="E2074" s="23" t="s">
        <v>1</v>
      </c>
      <c r="F2074" s="23" t="s">
        <v>7</v>
      </c>
      <c r="G2074" s="23" t="s">
        <v>3</v>
      </c>
      <c r="H2074" s="2" t="s">
        <v>7722</v>
      </c>
      <c r="I2074" s="23" t="s">
        <v>4</v>
      </c>
      <c r="J2074" s="23"/>
      <c r="K2074" s="23" t="s">
        <v>9712</v>
      </c>
      <c r="L2074" s="23"/>
      <c r="M2074" s="23">
        <f>YEAR(Tabla2[[#This Row],[Fecha de creación]])</f>
        <v>2020</v>
      </c>
      <c r="N2074" s="23">
        <f>MONTH(Tabla2[[#This Row],[Fecha de creación]])</f>
        <v>12</v>
      </c>
    </row>
    <row r="2075" spans="1:14" ht="15" customHeight="1" x14ac:dyDescent="0.25">
      <c r="A2075" s="26">
        <v>44178.610289351855</v>
      </c>
      <c r="B2075" s="23" t="s">
        <v>0</v>
      </c>
      <c r="C2075" s="23" t="s">
        <v>376</v>
      </c>
      <c r="D2075" s="23" t="s">
        <v>218</v>
      </c>
      <c r="E2075" s="23" t="s">
        <v>1</v>
      </c>
      <c r="F2075" s="23" t="s">
        <v>7</v>
      </c>
      <c r="G2075" s="23" t="s">
        <v>3</v>
      </c>
      <c r="H2075" s="2" t="s">
        <v>7737</v>
      </c>
      <c r="I2075" s="23" t="s">
        <v>11</v>
      </c>
      <c r="J2075" s="23"/>
      <c r="K2075" s="23" t="s">
        <v>9712</v>
      </c>
      <c r="L2075" s="23"/>
      <c r="M2075" s="23">
        <f>YEAR(Tabla2[[#This Row],[Fecha de creación]])</f>
        <v>2020</v>
      </c>
      <c r="N2075" s="23">
        <f>MONTH(Tabla2[[#This Row],[Fecha de creación]])</f>
        <v>12</v>
      </c>
    </row>
    <row r="2076" spans="1:14" ht="15" customHeight="1" x14ac:dyDescent="0.25">
      <c r="A2076" s="26">
        <v>44178.623194444444</v>
      </c>
      <c r="B2076" s="23" t="s">
        <v>0</v>
      </c>
      <c r="C2076" s="23" t="s">
        <v>3508</v>
      </c>
      <c r="D2076" s="23" t="s">
        <v>333</v>
      </c>
      <c r="E2076" s="23" t="s">
        <v>1</v>
      </c>
      <c r="F2076" s="23" t="s">
        <v>7</v>
      </c>
      <c r="G2076" s="23" t="s">
        <v>975</v>
      </c>
      <c r="H2076" s="2" t="s">
        <v>7736</v>
      </c>
      <c r="I2076" s="23" t="s">
        <v>4</v>
      </c>
      <c r="J2076" s="23"/>
      <c r="K2076" s="23" t="s">
        <v>9712</v>
      </c>
      <c r="L2076" s="23"/>
      <c r="M2076" s="23">
        <f>YEAR(Tabla2[[#This Row],[Fecha de creación]])</f>
        <v>2020</v>
      </c>
      <c r="N2076" s="23">
        <f>MONTH(Tabla2[[#This Row],[Fecha de creación]])</f>
        <v>12</v>
      </c>
    </row>
    <row r="2077" spans="1:14" ht="15" customHeight="1" x14ac:dyDescent="0.25">
      <c r="A2077" s="26">
        <v>44178.71497685185</v>
      </c>
      <c r="B2077" s="23" t="s">
        <v>0</v>
      </c>
      <c r="C2077" s="23" t="s">
        <v>3509</v>
      </c>
      <c r="D2077" s="23" t="s">
        <v>3510</v>
      </c>
      <c r="E2077" s="23" t="s">
        <v>1</v>
      </c>
      <c r="F2077" s="23" t="s">
        <v>22</v>
      </c>
      <c r="G2077" s="23" t="s">
        <v>975</v>
      </c>
      <c r="H2077" s="2" t="s">
        <v>7757</v>
      </c>
      <c r="I2077" s="23" t="s">
        <v>4</v>
      </c>
      <c r="J2077" s="23"/>
      <c r="K2077" s="23" t="s">
        <v>9712</v>
      </c>
      <c r="L2077" s="23"/>
      <c r="M2077" s="23">
        <f>YEAR(Tabla2[[#This Row],[Fecha de creación]])</f>
        <v>2020</v>
      </c>
      <c r="N2077" s="23">
        <f>MONTH(Tabla2[[#This Row],[Fecha de creación]])</f>
        <v>12</v>
      </c>
    </row>
    <row r="2078" spans="1:14" ht="15" customHeight="1" x14ac:dyDescent="0.25">
      <c r="A2078" s="26">
        <v>44178.726215277777</v>
      </c>
      <c r="B2078" s="23" t="s">
        <v>0</v>
      </c>
      <c r="C2078" s="23" t="s">
        <v>3511</v>
      </c>
      <c r="D2078" s="23" t="s">
        <v>333</v>
      </c>
      <c r="E2078" s="23" t="s">
        <v>1</v>
      </c>
      <c r="F2078" s="23" t="s">
        <v>7</v>
      </c>
      <c r="G2078" s="23" t="s">
        <v>975</v>
      </c>
      <c r="H2078" s="2" t="s">
        <v>7736</v>
      </c>
      <c r="I2078" s="23" t="s">
        <v>4</v>
      </c>
      <c r="J2078" s="23"/>
      <c r="K2078" s="23" t="s">
        <v>9712</v>
      </c>
      <c r="L2078" s="23"/>
      <c r="M2078" s="23">
        <f>YEAR(Tabla2[[#This Row],[Fecha de creación]])</f>
        <v>2020</v>
      </c>
      <c r="N2078" s="23">
        <f>MONTH(Tabla2[[#This Row],[Fecha de creación]])</f>
        <v>12</v>
      </c>
    </row>
    <row r="2079" spans="1:14" ht="15" customHeight="1" x14ac:dyDescent="0.25">
      <c r="A2079" s="26">
        <v>44178.737129629626</v>
      </c>
      <c r="B2079" s="23" t="s">
        <v>0</v>
      </c>
      <c r="C2079" s="23" t="s">
        <v>3512</v>
      </c>
      <c r="D2079" s="23" t="s">
        <v>218</v>
      </c>
      <c r="E2079" s="23" t="s">
        <v>1</v>
      </c>
      <c r="F2079" s="23" t="s">
        <v>7</v>
      </c>
      <c r="G2079" s="23" t="s">
        <v>1551</v>
      </c>
      <c r="H2079" s="2" t="s">
        <v>7737</v>
      </c>
      <c r="I2079" s="23" t="s">
        <v>11</v>
      </c>
      <c r="J2079" s="23"/>
      <c r="K2079" s="23" t="s">
        <v>9712</v>
      </c>
      <c r="L2079" s="23"/>
      <c r="M2079" s="23">
        <f>YEAR(Tabla2[[#This Row],[Fecha de creación]])</f>
        <v>2020</v>
      </c>
      <c r="N2079" s="23">
        <f>MONTH(Tabla2[[#This Row],[Fecha de creación]])</f>
        <v>12</v>
      </c>
    </row>
    <row r="2080" spans="1:14" ht="15" customHeight="1" x14ac:dyDescent="0.25">
      <c r="A2080" s="26">
        <v>44178.804675925923</v>
      </c>
      <c r="B2080" s="23" t="s">
        <v>0</v>
      </c>
      <c r="C2080" s="23" t="s">
        <v>3513</v>
      </c>
      <c r="D2080" s="23" t="s">
        <v>49</v>
      </c>
      <c r="E2080" s="23" t="s">
        <v>1</v>
      </c>
      <c r="F2080" s="23" t="s">
        <v>7</v>
      </c>
      <c r="G2080" s="23" t="s">
        <v>975</v>
      </c>
      <c r="H2080" s="2" t="s">
        <v>7745</v>
      </c>
      <c r="I2080" s="23" t="s">
        <v>4</v>
      </c>
      <c r="J2080" s="23"/>
      <c r="K2080" s="23" t="s">
        <v>9712</v>
      </c>
      <c r="L2080" s="23"/>
      <c r="M2080" s="23">
        <f>YEAR(Tabla2[[#This Row],[Fecha de creación]])</f>
        <v>2020</v>
      </c>
      <c r="N2080" s="23">
        <f>MONTH(Tabla2[[#This Row],[Fecha de creación]])</f>
        <v>12</v>
      </c>
    </row>
    <row r="2081" spans="1:14" ht="15" customHeight="1" x14ac:dyDescent="0.25">
      <c r="A2081" s="26">
        <v>44178.808148148149</v>
      </c>
      <c r="B2081" s="23" t="s">
        <v>0</v>
      </c>
      <c r="C2081" s="23" t="s">
        <v>3514</v>
      </c>
      <c r="D2081" s="23" t="s">
        <v>333</v>
      </c>
      <c r="E2081" s="23" t="s">
        <v>1</v>
      </c>
      <c r="F2081" s="23" t="s">
        <v>7</v>
      </c>
      <c r="G2081" s="23" t="s">
        <v>975</v>
      </c>
      <c r="H2081" s="2" t="s">
        <v>7736</v>
      </c>
      <c r="I2081" s="23" t="s">
        <v>4</v>
      </c>
      <c r="J2081" s="23"/>
      <c r="K2081" s="23" t="s">
        <v>9712</v>
      </c>
      <c r="L2081" s="23"/>
      <c r="M2081" s="23">
        <f>YEAR(Tabla2[[#This Row],[Fecha de creación]])</f>
        <v>2020</v>
      </c>
      <c r="N2081" s="23">
        <f>MONTH(Tabla2[[#This Row],[Fecha de creación]])</f>
        <v>12</v>
      </c>
    </row>
    <row r="2082" spans="1:14" ht="15" customHeight="1" x14ac:dyDescent="0.25">
      <c r="A2082" s="26">
        <v>44178.813946759263</v>
      </c>
      <c r="B2082" s="23" t="s">
        <v>0</v>
      </c>
      <c r="C2082" s="23" t="s">
        <v>3515</v>
      </c>
      <c r="D2082" s="23" t="s">
        <v>3505</v>
      </c>
      <c r="E2082" s="23" t="s">
        <v>1</v>
      </c>
      <c r="F2082" s="23" t="s">
        <v>22</v>
      </c>
      <c r="G2082" s="23" t="s">
        <v>975</v>
      </c>
      <c r="H2082" s="2" t="s">
        <v>7722</v>
      </c>
      <c r="I2082" s="23" t="s">
        <v>4</v>
      </c>
      <c r="J2082" s="23"/>
      <c r="K2082" s="23" t="s">
        <v>9712</v>
      </c>
      <c r="L2082" s="23"/>
      <c r="M2082" s="23">
        <f>YEAR(Tabla2[[#This Row],[Fecha de creación]])</f>
        <v>2020</v>
      </c>
      <c r="N2082" s="23">
        <f>MONTH(Tabla2[[#This Row],[Fecha de creación]])</f>
        <v>12</v>
      </c>
    </row>
    <row r="2083" spans="1:14" ht="15" customHeight="1" x14ac:dyDescent="0.25">
      <c r="A2083" s="26">
        <v>44178.852951388886</v>
      </c>
      <c r="B2083" s="23" t="s">
        <v>0</v>
      </c>
      <c r="C2083" s="23" t="s">
        <v>3516</v>
      </c>
      <c r="D2083" s="23" t="s">
        <v>3517</v>
      </c>
      <c r="E2083" s="23" t="s">
        <v>1</v>
      </c>
      <c r="F2083" s="23" t="s">
        <v>22</v>
      </c>
      <c r="G2083" s="23" t="s">
        <v>975</v>
      </c>
      <c r="H2083" s="2" t="s">
        <v>7755</v>
      </c>
      <c r="I2083" s="23" t="s">
        <v>4</v>
      </c>
      <c r="J2083" s="23"/>
      <c r="K2083" s="23" t="s">
        <v>9712</v>
      </c>
      <c r="L2083" s="23"/>
      <c r="M2083" s="23">
        <f>YEAR(Tabla2[[#This Row],[Fecha de creación]])</f>
        <v>2020</v>
      </c>
      <c r="N2083" s="23">
        <f>MONTH(Tabla2[[#This Row],[Fecha de creación]])</f>
        <v>12</v>
      </c>
    </row>
    <row r="2084" spans="1:14" ht="15" customHeight="1" x14ac:dyDescent="0.25">
      <c r="A2084" s="26">
        <v>44178.85361111111</v>
      </c>
      <c r="B2084" s="23" t="s">
        <v>0</v>
      </c>
      <c r="C2084" s="23" t="s">
        <v>3518</v>
      </c>
      <c r="D2084" s="23" t="s">
        <v>985</v>
      </c>
      <c r="E2084" s="23" t="s">
        <v>1</v>
      </c>
      <c r="F2084" s="23" t="s">
        <v>7</v>
      </c>
      <c r="G2084" s="23" t="s">
        <v>1551</v>
      </c>
      <c r="H2084" s="2" t="s">
        <v>7733</v>
      </c>
      <c r="I2084" s="23" t="s">
        <v>11</v>
      </c>
      <c r="J2084" s="23"/>
      <c r="K2084" s="23" t="s">
        <v>9712</v>
      </c>
      <c r="L2084" s="23"/>
      <c r="M2084" s="23">
        <f>YEAR(Tabla2[[#This Row],[Fecha de creación]])</f>
        <v>2020</v>
      </c>
      <c r="N2084" s="23">
        <f>MONTH(Tabla2[[#This Row],[Fecha de creación]])</f>
        <v>12</v>
      </c>
    </row>
    <row r="2085" spans="1:14" ht="15" customHeight="1" x14ac:dyDescent="0.25">
      <c r="A2085" s="26">
        <v>44178.861122685186</v>
      </c>
      <c r="B2085" s="23" t="s">
        <v>0</v>
      </c>
      <c r="C2085" s="23" t="s">
        <v>3519</v>
      </c>
      <c r="D2085" s="23" t="s">
        <v>719</v>
      </c>
      <c r="E2085" s="23" t="s">
        <v>1</v>
      </c>
      <c r="F2085" s="23" t="s">
        <v>22</v>
      </c>
      <c r="G2085" s="23" t="s">
        <v>975</v>
      </c>
      <c r="H2085" s="2" t="s">
        <v>7722</v>
      </c>
      <c r="I2085" s="23" t="s">
        <v>4</v>
      </c>
      <c r="J2085" s="23"/>
      <c r="K2085" s="23" t="s">
        <v>9712</v>
      </c>
      <c r="L2085" s="23"/>
      <c r="M2085" s="23">
        <f>YEAR(Tabla2[[#This Row],[Fecha de creación]])</f>
        <v>2020</v>
      </c>
      <c r="N2085" s="23">
        <f>MONTH(Tabla2[[#This Row],[Fecha de creación]])</f>
        <v>12</v>
      </c>
    </row>
    <row r="2086" spans="1:14" ht="15" customHeight="1" x14ac:dyDescent="0.25">
      <c r="A2086" s="26">
        <v>44178.863865740743</v>
      </c>
      <c r="B2086" s="23" t="s">
        <v>0</v>
      </c>
      <c r="C2086" s="23" t="s">
        <v>3520</v>
      </c>
      <c r="D2086" s="23" t="s">
        <v>3521</v>
      </c>
      <c r="E2086" s="23" t="s">
        <v>1</v>
      </c>
      <c r="F2086" s="23" t="s">
        <v>2</v>
      </c>
      <c r="G2086" s="23" t="s">
        <v>1551</v>
      </c>
      <c r="H2086" s="2" t="s">
        <v>7736</v>
      </c>
      <c r="I2086" s="23" t="s">
        <v>11</v>
      </c>
      <c r="J2086" s="23"/>
      <c r="K2086" s="23" t="s">
        <v>9536</v>
      </c>
      <c r="L2086" s="23"/>
      <c r="M2086" s="23">
        <f>YEAR(Tabla2[[#This Row],[Fecha de creación]])</f>
        <v>2020</v>
      </c>
      <c r="N2086" s="23">
        <f>MONTH(Tabla2[[#This Row],[Fecha de creación]])</f>
        <v>12</v>
      </c>
    </row>
    <row r="2087" spans="1:14" ht="15" customHeight="1" x14ac:dyDescent="0.25">
      <c r="A2087" s="26">
        <v>44178.868206018517</v>
      </c>
      <c r="B2087" s="23" t="s">
        <v>0</v>
      </c>
      <c r="C2087" s="23" t="s">
        <v>377</v>
      </c>
      <c r="D2087" s="23" t="s">
        <v>378</v>
      </c>
      <c r="E2087" s="23" t="s">
        <v>1</v>
      </c>
      <c r="F2087" s="23" t="s">
        <v>2</v>
      </c>
      <c r="G2087" s="23" t="s">
        <v>3</v>
      </c>
      <c r="H2087" s="2" t="s">
        <v>7755</v>
      </c>
      <c r="I2087" s="23" t="s">
        <v>79</v>
      </c>
      <c r="J2087" s="23"/>
      <c r="K2087" s="23" t="s">
        <v>9536</v>
      </c>
      <c r="L2087" s="23"/>
      <c r="M2087" s="23">
        <f>YEAR(Tabla2[[#This Row],[Fecha de creación]])</f>
        <v>2020</v>
      </c>
      <c r="N2087" s="23">
        <f>MONTH(Tabla2[[#This Row],[Fecha de creación]])</f>
        <v>12</v>
      </c>
    </row>
    <row r="2088" spans="1:14" ht="15" customHeight="1" x14ac:dyDescent="0.25">
      <c r="A2088" s="26">
        <v>44179.565983796296</v>
      </c>
      <c r="B2088" s="23" t="s">
        <v>0</v>
      </c>
      <c r="C2088" s="23" t="s">
        <v>3522</v>
      </c>
      <c r="D2088" s="23" t="s">
        <v>364</v>
      </c>
      <c r="E2088" s="23" t="s">
        <v>1</v>
      </c>
      <c r="F2088" s="23" t="s">
        <v>7</v>
      </c>
      <c r="G2088" s="23" t="s">
        <v>1551</v>
      </c>
      <c r="H2088" s="2" t="s">
        <v>7725</v>
      </c>
      <c r="I2088" s="23" t="s">
        <v>11</v>
      </c>
      <c r="J2088" s="23"/>
      <c r="K2088" s="23" t="s">
        <v>9712</v>
      </c>
      <c r="L2088" s="23"/>
      <c r="M2088" s="23">
        <f>YEAR(Tabla2[[#This Row],[Fecha de creación]])</f>
        <v>2020</v>
      </c>
      <c r="N2088" s="23">
        <f>MONTH(Tabla2[[#This Row],[Fecha de creación]])</f>
        <v>12</v>
      </c>
    </row>
    <row r="2089" spans="1:14" ht="15" customHeight="1" x14ac:dyDescent="0.25">
      <c r="A2089" s="26">
        <v>44179.620289351849</v>
      </c>
      <c r="B2089" s="23" t="s">
        <v>56</v>
      </c>
      <c r="C2089" s="23" t="s">
        <v>379</v>
      </c>
      <c r="D2089" s="23" t="s">
        <v>380</v>
      </c>
      <c r="E2089" s="23" t="s">
        <v>1</v>
      </c>
      <c r="F2089" s="23" t="s">
        <v>7</v>
      </c>
      <c r="G2089" s="23" t="s">
        <v>3</v>
      </c>
      <c r="H2089" s="2" t="s">
        <v>7752</v>
      </c>
      <c r="I2089" s="23" t="s">
        <v>1515</v>
      </c>
      <c r="J2089" s="23"/>
      <c r="K2089" s="23" t="s">
        <v>9712</v>
      </c>
      <c r="L2089" s="23"/>
      <c r="M2089" s="23">
        <f>YEAR(Tabla2[[#This Row],[Fecha de creación]])</f>
        <v>2020</v>
      </c>
      <c r="N2089" s="23">
        <f>MONTH(Tabla2[[#This Row],[Fecha de creación]])</f>
        <v>12</v>
      </c>
    </row>
    <row r="2090" spans="1:14" ht="15" customHeight="1" x14ac:dyDescent="0.25">
      <c r="A2090" s="26">
        <v>44179.625092592592</v>
      </c>
      <c r="B2090" s="23" t="s">
        <v>100</v>
      </c>
      <c r="C2090" s="23" t="s">
        <v>3523</v>
      </c>
      <c r="D2090" s="23" t="s">
        <v>21</v>
      </c>
      <c r="E2090" s="23" t="s">
        <v>1</v>
      </c>
      <c r="F2090" s="23" t="s">
        <v>7</v>
      </c>
      <c r="G2090" s="23" t="s">
        <v>975</v>
      </c>
      <c r="H2090" s="2" t="s">
        <v>7744</v>
      </c>
      <c r="I2090" s="23" t="s">
        <v>1653</v>
      </c>
      <c r="J2090" s="23"/>
      <c r="K2090" s="23" t="s">
        <v>9712</v>
      </c>
      <c r="L2090" s="23"/>
      <c r="M2090" s="23">
        <f>YEAR(Tabla2[[#This Row],[Fecha de creación]])</f>
        <v>2020</v>
      </c>
      <c r="N2090" s="23">
        <f>MONTH(Tabla2[[#This Row],[Fecha de creación]])</f>
        <v>12</v>
      </c>
    </row>
    <row r="2091" spans="1:14" ht="15" customHeight="1" x14ac:dyDescent="0.25">
      <c r="A2091" s="26">
        <v>44179.662476851852</v>
      </c>
      <c r="B2091" s="23" t="s">
        <v>0</v>
      </c>
      <c r="C2091" s="23" t="s">
        <v>3524</v>
      </c>
      <c r="D2091" s="23" t="s">
        <v>223</v>
      </c>
      <c r="E2091" s="23" t="s">
        <v>1</v>
      </c>
      <c r="F2091" s="23" t="s">
        <v>7</v>
      </c>
      <c r="G2091" s="23" t="s">
        <v>1551</v>
      </c>
      <c r="H2091" s="2" t="s">
        <v>7725</v>
      </c>
      <c r="I2091" s="23" t="s">
        <v>11</v>
      </c>
      <c r="J2091" s="23"/>
      <c r="K2091" s="23" t="s">
        <v>9712</v>
      </c>
      <c r="L2091" s="23"/>
      <c r="M2091" s="23">
        <f>YEAR(Tabla2[[#This Row],[Fecha de creación]])</f>
        <v>2020</v>
      </c>
      <c r="N2091" s="23">
        <f>MONTH(Tabla2[[#This Row],[Fecha de creación]])</f>
        <v>12</v>
      </c>
    </row>
    <row r="2092" spans="1:14" ht="15" customHeight="1" x14ac:dyDescent="0.25">
      <c r="A2092" s="26">
        <v>44179.711400462962</v>
      </c>
      <c r="B2092" s="23" t="s">
        <v>0</v>
      </c>
      <c r="C2092" s="23" t="s">
        <v>3525</v>
      </c>
      <c r="D2092" s="23" t="s">
        <v>223</v>
      </c>
      <c r="E2092" s="23" t="s">
        <v>1</v>
      </c>
      <c r="F2092" s="23" t="s">
        <v>7</v>
      </c>
      <c r="G2092" s="23" t="s">
        <v>1551</v>
      </c>
      <c r="H2092" s="2" t="s">
        <v>7725</v>
      </c>
      <c r="I2092" s="23" t="s">
        <v>11</v>
      </c>
      <c r="J2092" s="23"/>
      <c r="K2092" s="23" t="s">
        <v>9712</v>
      </c>
      <c r="L2092" s="23"/>
      <c r="M2092" s="23">
        <f>YEAR(Tabla2[[#This Row],[Fecha de creación]])</f>
        <v>2020</v>
      </c>
      <c r="N2092" s="23">
        <f>MONTH(Tabla2[[#This Row],[Fecha de creación]])</f>
        <v>12</v>
      </c>
    </row>
    <row r="2093" spans="1:14" ht="15" customHeight="1" x14ac:dyDescent="0.25">
      <c r="A2093" s="26">
        <v>44179.716874999998</v>
      </c>
      <c r="B2093" s="23" t="s">
        <v>0</v>
      </c>
      <c r="C2093" s="23" t="s">
        <v>3526</v>
      </c>
      <c r="D2093" s="23" t="s">
        <v>3527</v>
      </c>
      <c r="E2093" s="23" t="s">
        <v>1</v>
      </c>
      <c r="F2093" s="23" t="s">
        <v>7</v>
      </c>
      <c r="G2093" s="23" t="s">
        <v>975</v>
      </c>
      <c r="H2093" s="2" t="s">
        <v>7751</v>
      </c>
      <c r="I2093" s="23" t="s">
        <v>8</v>
      </c>
      <c r="J2093" s="23"/>
      <c r="K2093" s="23" t="s">
        <v>9712</v>
      </c>
      <c r="L2093" s="23"/>
      <c r="M2093" s="23">
        <f>YEAR(Tabla2[[#This Row],[Fecha de creación]])</f>
        <v>2020</v>
      </c>
      <c r="N2093" s="23">
        <f>MONTH(Tabla2[[#This Row],[Fecha de creación]])</f>
        <v>12</v>
      </c>
    </row>
    <row r="2094" spans="1:14" ht="15" customHeight="1" x14ac:dyDescent="0.25">
      <c r="A2094" s="26">
        <v>44179.746863425928</v>
      </c>
      <c r="B2094" s="23" t="s">
        <v>189</v>
      </c>
      <c r="C2094" s="23" t="s">
        <v>3528</v>
      </c>
      <c r="D2094" s="23" t="s">
        <v>131</v>
      </c>
      <c r="E2094" s="23" t="s">
        <v>1</v>
      </c>
      <c r="F2094" s="23" t="s">
        <v>7</v>
      </c>
      <c r="G2094" s="23" t="s">
        <v>975</v>
      </c>
      <c r="H2094" s="2" t="s">
        <v>7728</v>
      </c>
      <c r="I2094" s="23" t="s">
        <v>1945</v>
      </c>
      <c r="J2094" s="23"/>
      <c r="K2094" s="23" t="s">
        <v>9712</v>
      </c>
      <c r="L2094" s="23"/>
      <c r="M2094" s="23">
        <f>YEAR(Tabla2[[#This Row],[Fecha de creación]])</f>
        <v>2020</v>
      </c>
      <c r="N2094" s="23">
        <f>MONTH(Tabla2[[#This Row],[Fecha de creación]])</f>
        <v>12</v>
      </c>
    </row>
    <row r="2095" spans="1:14" ht="15" customHeight="1" x14ac:dyDescent="0.25">
      <c r="A2095" s="26">
        <v>44179.759571759256</v>
      </c>
      <c r="B2095" s="23" t="s">
        <v>100</v>
      </c>
      <c r="C2095" s="23" t="s">
        <v>3529</v>
      </c>
      <c r="D2095" s="23" t="s">
        <v>349</v>
      </c>
      <c r="E2095" s="23" t="s">
        <v>1</v>
      </c>
      <c r="F2095" s="23" t="s">
        <v>7</v>
      </c>
      <c r="G2095" s="23" t="s">
        <v>975</v>
      </c>
      <c r="H2095" s="2" t="s">
        <v>7731</v>
      </c>
      <c r="I2095" s="23" t="s">
        <v>7575</v>
      </c>
      <c r="J2095" s="23"/>
      <c r="K2095" s="23" t="s">
        <v>9712</v>
      </c>
      <c r="L2095" s="23"/>
      <c r="M2095" s="23">
        <f>YEAR(Tabla2[[#This Row],[Fecha de creación]])</f>
        <v>2020</v>
      </c>
      <c r="N2095" s="23">
        <f>MONTH(Tabla2[[#This Row],[Fecha de creación]])</f>
        <v>12</v>
      </c>
    </row>
    <row r="2096" spans="1:14" ht="15" customHeight="1" x14ac:dyDescent="0.25">
      <c r="A2096" s="26">
        <v>44179.762245370373</v>
      </c>
      <c r="B2096" s="23" t="s">
        <v>100</v>
      </c>
      <c r="C2096" s="23" t="s">
        <v>3530</v>
      </c>
      <c r="D2096" s="23" t="s">
        <v>131</v>
      </c>
      <c r="E2096" s="23" t="s">
        <v>1</v>
      </c>
      <c r="F2096" s="23" t="s">
        <v>7</v>
      </c>
      <c r="G2096" s="23" t="s">
        <v>975</v>
      </c>
      <c r="H2096" s="2" t="s">
        <v>7728</v>
      </c>
      <c r="I2096" s="23" t="s">
        <v>7575</v>
      </c>
      <c r="J2096" s="23"/>
      <c r="K2096" s="23" t="s">
        <v>9712</v>
      </c>
      <c r="L2096" s="23"/>
      <c r="M2096" s="23">
        <f>YEAR(Tabla2[[#This Row],[Fecha de creación]])</f>
        <v>2020</v>
      </c>
      <c r="N2096" s="23">
        <f>MONTH(Tabla2[[#This Row],[Fecha de creación]])</f>
        <v>12</v>
      </c>
    </row>
    <row r="2097" spans="1:14" ht="15" customHeight="1" x14ac:dyDescent="0.25">
      <c r="A2097" s="26">
        <v>44179.763703703706</v>
      </c>
      <c r="B2097" s="23" t="s">
        <v>100</v>
      </c>
      <c r="C2097" s="23" t="s">
        <v>3531</v>
      </c>
      <c r="D2097" s="23" t="s">
        <v>110</v>
      </c>
      <c r="E2097" s="23" t="s">
        <v>1</v>
      </c>
      <c r="F2097" s="23" t="s">
        <v>7</v>
      </c>
      <c r="G2097" s="23" t="s">
        <v>975</v>
      </c>
      <c r="H2097" s="2" t="s">
        <v>7731</v>
      </c>
      <c r="I2097" s="23" t="s">
        <v>7575</v>
      </c>
      <c r="J2097" s="23"/>
      <c r="K2097" s="23" t="s">
        <v>9712</v>
      </c>
      <c r="L2097" s="23"/>
      <c r="M2097" s="23">
        <f>YEAR(Tabla2[[#This Row],[Fecha de creación]])</f>
        <v>2020</v>
      </c>
      <c r="N2097" s="23">
        <f>MONTH(Tabla2[[#This Row],[Fecha de creación]])</f>
        <v>12</v>
      </c>
    </row>
    <row r="2098" spans="1:14" ht="15" customHeight="1" x14ac:dyDescent="0.25">
      <c r="A2098" s="26">
        <v>44179.817175925928</v>
      </c>
      <c r="B2098" s="23" t="s">
        <v>0</v>
      </c>
      <c r="C2098" s="23" t="s">
        <v>3532</v>
      </c>
      <c r="D2098" s="23" t="s">
        <v>49</v>
      </c>
      <c r="E2098" s="23" t="s">
        <v>1</v>
      </c>
      <c r="F2098" s="23" t="s">
        <v>7</v>
      </c>
      <c r="G2098" s="23" t="s">
        <v>975</v>
      </c>
      <c r="H2098" s="2" t="s">
        <v>7745</v>
      </c>
      <c r="I2098" s="23" t="s">
        <v>7412</v>
      </c>
      <c r="J2098" s="23"/>
      <c r="K2098" s="23" t="s">
        <v>9712</v>
      </c>
      <c r="L2098" s="23"/>
      <c r="M2098" s="23">
        <f>YEAR(Tabla2[[#This Row],[Fecha de creación]])</f>
        <v>2020</v>
      </c>
      <c r="N2098" s="23">
        <f>MONTH(Tabla2[[#This Row],[Fecha de creación]])</f>
        <v>12</v>
      </c>
    </row>
    <row r="2099" spans="1:14" ht="15" customHeight="1" x14ac:dyDescent="0.25">
      <c r="A2099" s="26">
        <v>44179.825555555559</v>
      </c>
      <c r="B2099" s="23" t="s">
        <v>0</v>
      </c>
      <c r="C2099" s="23" t="s">
        <v>3533</v>
      </c>
      <c r="D2099" s="23" t="s">
        <v>110</v>
      </c>
      <c r="E2099" s="23" t="s">
        <v>1</v>
      </c>
      <c r="F2099" s="23" t="s">
        <v>7</v>
      </c>
      <c r="G2099" s="23" t="s">
        <v>975</v>
      </c>
      <c r="H2099" s="2" t="s">
        <v>7731</v>
      </c>
      <c r="I2099" s="23" t="s">
        <v>7412</v>
      </c>
      <c r="J2099" s="23"/>
      <c r="K2099" s="23" t="s">
        <v>9712</v>
      </c>
      <c r="L2099" s="23"/>
      <c r="M2099" s="23">
        <f>YEAR(Tabla2[[#This Row],[Fecha de creación]])</f>
        <v>2020</v>
      </c>
      <c r="N2099" s="23">
        <f>MONTH(Tabla2[[#This Row],[Fecha de creación]])</f>
        <v>12</v>
      </c>
    </row>
    <row r="2100" spans="1:14" ht="15" customHeight="1" x14ac:dyDescent="0.25">
      <c r="A2100" s="26">
        <v>44179.835266203707</v>
      </c>
      <c r="B2100" s="23" t="s">
        <v>56</v>
      </c>
      <c r="C2100" s="23" t="s">
        <v>3534</v>
      </c>
      <c r="D2100" s="23" t="s">
        <v>131</v>
      </c>
      <c r="E2100" s="23" t="s">
        <v>1</v>
      </c>
      <c r="F2100" s="23" t="s">
        <v>7</v>
      </c>
      <c r="G2100" s="23" t="s">
        <v>975</v>
      </c>
      <c r="H2100" s="2" t="s">
        <v>7728</v>
      </c>
      <c r="I2100" s="23" t="s">
        <v>1963</v>
      </c>
      <c r="J2100" s="23"/>
      <c r="K2100" s="23" t="s">
        <v>9712</v>
      </c>
      <c r="L2100" s="23"/>
      <c r="M2100" s="23">
        <f>YEAR(Tabla2[[#This Row],[Fecha de creación]])</f>
        <v>2020</v>
      </c>
      <c r="N2100" s="23">
        <f>MONTH(Tabla2[[#This Row],[Fecha de creación]])</f>
        <v>12</v>
      </c>
    </row>
    <row r="2101" spans="1:14" ht="15" customHeight="1" x14ac:dyDescent="0.25">
      <c r="A2101" s="26">
        <v>44179.848321759258</v>
      </c>
      <c r="B2101" s="23" t="s">
        <v>56</v>
      </c>
      <c r="C2101" s="23" t="s">
        <v>3535</v>
      </c>
      <c r="D2101" s="23" t="s">
        <v>6</v>
      </c>
      <c r="E2101" s="23" t="s">
        <v>1</v>
      </c>
      <c r="F2101" s="23" t="s">
        <v>7</v>
      </c>
      <c r="G2101" s="23" t="s">
        <v>975</v>
      </c>
      <c r="H2101" s="2" t="s">
        <v>7722</v>
      </c>
      <c r="I2101" s="23" t="s">
        <v>1963</v>
      </c>
      <c r="J2101" s="23"/>
      <c r="K2101" s="23" t="s">
        <v>9712</v>
      </c>
      <c r="L2101" s="23"/>
      <c r="M2101" s="23">
        <f>YEAR(Tabla2[[#This Row],[Fecha de creación]])</f>
        <v>2020</v>
      </c>
      <c r="N2101" s="23">
        <f>MONTH(Tabla2[[#This Row],[Fecha de creación]])</f>
        <v>12</v>
      </c>
    </row>
    <row r="2102" spans="1:14" ht="15" customHeight="1" x14ac:dyDescent="0.25">
      <c r="A2102" s="26">
        <v>44179.84983796296</v>
      </c>
      <c r="B2102" s="23" t="s">
        <v>0</v>
      </c>
      <c r="C2102" s="23" t="s">
        <v>3536</v>
      </c>
      <c r="D2102" s="23" t="s">
        <v>713</v>
      </c>
      <c r="E2102" s="23" t="s">
        <v>1</v>
      </c>
      <c r="F2102" s="23" t="s">
        <v>2</v>
      </c>
      <c r="G2102" s="23" t="s">
        <v>1551</v>
      </c>
      <c r="H2102" s="2" t="s">
        <v>7737</v>
      </c>
      <c r="I2102" s="23" t="s">
        <v>11</v>
      </c>
      <c r="J2102" s="23"/>
      <c r="K2102" s="23" t="s">
        <v>9712</v>
      </c>
      <c r="L2102" s="23"/>
      <c r="M2102" s="23">
        <f>YEAR(Tabla2[[#This Row],[Fecha de creación]])</f>
        <v>2020</v>
      </c>
      <c r="N2102" s="23">
        <f>MONTH(Tabla2[[#This Row],[Fecha de creación]])</f>
        <v>12</v>
      </c>
    </row>
    <row r="2103" spans="1:14" ht="15" customHeight="1" x14ac:dyDescent="0.25">
      <c r="A2103" s="26">
        <v>44179.854872685188</v>
      </c>
      <c r="B2103" s="23" t="s">
        <v>0</v>
      </c>
      <c r="C2103" s="23" t="s">
        <v>381</v>
      </c>
      <c r="D2103" s="23" t="s">
        <v>382</v>
      </c>
      <c r="E2103" s="23" t="s">
        <v>1</v>
      </c>
      <c r="F2103" s="23" t="s">
        <v>7</v>
      </c>
      <c r="G2103" s="23" t="s">
        <v>3</v>
      </c>
      <c r="H2103" s="2" t="s">
        <v>7758</v>
      </c>
      <c r="I2103" s="23" t="s">
        <v>7412</v>
      </c>
      <c r="J2103" s="23"/>
      <c r="K2103" s="23" t="s">
        <v>9712</v>
      </c>
      <c r="L2103" s="23"/>
      <c r="M2103" s="23">
        <f>YEAR(Tabla2[[#This Row],[Fecha de creación]])</f>
        <v>2020</v>
      </c>
      <c r="N2103" s="23">
        <f>MONTH(Tabla2[[#This Row],[Fecha de creación]])</f>
        <v>12</v>
      </c>
    </row>
    <row r="2104" spans="1:14" ht="15" customHeight="1" x14ac:dyDescent="0.25">
      <c r="A2104" s="26">
        <v>44179.888067129628</v>
      </c>
      <c r="B2104" s="23" t="s">
        <v>0</v>
      </c>
      <c r="C2104" s="23" t="s">
        <v>3537</v>
      </c>
      <c r="D2104" s="23" t="s">
        <v>382</v>
      </c>
      <c r="E2104" s="23" t="s">
        <v>1</v>
      </c>
      <c r="F2104" s="23" t="s">
        <v>7</v>
      </c>
      <c r="G2104" s="23" t="s">
        <v>975</v>
      </c>
      <c r="H2104" s="2" t="s">
        <v>7758</v>
      </c>
      <c r="I2104" s="23" t="s">
        <v>7412</v>
      </c>
      <c r="J2104" s="23"/>
      <c r="K2104" s="23" t="s">
        <v>9712</v>
      </c>
      <c r="L2104" s="23"/>
      <c r="M2104" s="23">
        <f>YEAR(Tabla2[[#This Row],[Fecha de creación]])</f>
        <v>2020</v>
      </c>
      <c r="N2104" s="23">
        <f>MONTH(Tabla2[[#This Row],[Fecha de creación]])</f>
        <v>12</v>
      </c>
    </row>
    <row r="2105" spans="1:14" ht="15" customHeight="1" x14ac:dyDescent="0.25">
      <c r="A2105" s="26">
        <v>44179.893159722225</v>
      </c>
      <c r="B2105" s="23" t="s">
        <v>0</v>
      </c>
      <c r="C2105" s="23" t="s">
        <v>3538</v>
      </c>
      <c r="D2105" s="23" t="s">
        <v>131</v>
      </c>
      <c r="E2105" s="23" t="s">
        <v>1</v>
      </c>
      <c r="F2105" s="23" t="s">
        <v>7</v>
      </c>
      <c r="G2105" s="23" t="s">
        <v>975</v>
      </c>
      <c r="H2105" s="2" t="s">
        <v>7731</v>
      </c>
      <c r="I2105" s="23" t="s">
        <v>7412</v>
      </c>
      <c r="J2105" s="23"/>
      <c r="K2105" s="23" t="s">
        <v>9712</v>
      </c>
      <c r="L2105" s="23"/>
      <c r="M2105" s="23">
        <f>YEAR(Tabla2[[#This Row],[Fecha de creación]])</f>
        <v>2020</v>
      </c>
      <c r="N2105" s="23">
        <f>MONTH(Tabla2[[#This Row],[Fecha de creación]])</f>
        <v>12</v>
      </c>
    </row>
    <row r="2106" spans="1:14" ht="15" customHeight="1" x14ac:dyDescent="0.25">
      <c r="A2106" s="26">
        <v>44179.895983796298</v>
      </c>
      <c r="B2106" s="23" t="s">
        <v>0</v>
      </c>
      <c r="C2106" s="23" t="s">
        <v>3539</v>
      </c>
      <c r="D2106" s="23" t="s">
        <v>382</v>
      </c>
      <c r="E2106" s="23" t="s">
        <v>1</v>
      </c>
      <c r="F2106" s="23" t="s">
        <v>7</v>
      </c>
      <c r="G2106" s="23" t="s">
        <v>975</v>
      </c>
      <c r="H2106" s="2" t="s">
        <v>7758</v>
      </c>
      <c r="I2106" s="23" t="s">
        <v>7412</v>
      </c>
      <c r="J2106" s="23"/>
      <c r="K2106" s="23" t="s">
        <v>9712</v>
      </c>
      <c r="L2106" s="23"/>
      <c r="M2106" s="23">
        <f>YEAR(Tabla2[[#This Row],[Fecha de creación]])</f>
        <v>2020</v>
      </c>
      <c r="N2106" s="23">
        <f>MONTH(Tabla2[[#This Row],[Fecha de creación]])</f>
        <v>12</v>
      </c>
    </row>
    <row r="2107" spans="1:14" ht="15" customHeight="1" x14ac:dyDescent="0.25">
      <c r="A2107" s="26">
        <v>44179.904282407406</v>
      </c>
      <c r="B2107" s="23" t="s">
        <v>0</v>
      </c>
      <c r="C2107" s="23" t="s">
        <v>3540</v>
      </c>
      <c r="D2107" s="23" t="s">
        <v>349</v>
      </c>
      <c r="E2107" s="23" t="s">
        <v>1</v>
      </c>
      <c r="F2107" s="23" t="s">
        <v>7</v>
      </c>
      <c r="G2107" s="23" t="s">
        <v>975</v>
      </c>
      <c r="H2107" s="2" t="s">
        <v>7731</v>
      </c>
      <c r="I2107" s="23" t="s">
        <v>7412</v>
      </c>
      <c r="J2107" s="23"/>
      <c r="K2107" s="23" t="s">
        <v>9712</v>
      </c>
      <c r="L2107" s="23"/>
      <c r="M2107" s="23">
        <f>YEAR(Tabla2[[#This Row],[Fecha de creación]])</f>
        <v>2020</v>
      </c>
      <c r="N2107" s="23">
        <f>MONTH(Tabla2[[#This Row],[Fecha de creación]])</f>
        <v>12</v>
      </c>
    </row>
    <row r="2108" spans="1:14" ht="15" customHeight="1" x14ac:dyDescent="0.25">
      <c r="A2108" s="26">
        <v>44179.905428240738</v>
      </c>
      <c r="B2108" s="23" t="s">
        <v>0</v>
      </c>
      <c r="C2108" s="23" t="s">
        <v>3541</v>
      </c>
      <c r="D2108" s="23" t="s">
        <v>351</v>
      </c>
      <c r="E2108" s="23" t="s">
        <v>1</v>
      </c>
      <c r="F2108" s="23" t="s">
        <v>7</v>
      </c>
      <c r="G2108" s="23" t="s">
        <v>975</v>
      </c>
      <c r="H2108" s="2" t="s">
        <v>7734</v>
      </c>
      <c r="I2108" s="23" t="s">
        <v>7412</v>
      </c>
      <c r="J2108" s="23"/>
      <c r="K2108" s="23" t="s">
        <v>9712</v>
      </c>
      <c r="L2108" s="23"/>
      <c r="M2108" s="23">
        <f>YEAR(Tabla2[[#This Row],[Fecha de creación]])</f>
        <v>2020</v>
      </c>
      <c r="N2108" s="23">
        <f>MONTH(Tabla2[[#This Row],[Fecha de creación]])</f>
        <v>12</v>
      </c>
    </row>
    <row r="2109" spans="1:14" ht="15" customHeight="1" x14ac:dyDescent="0.25">
      <c r="A2109" s="26">
        <v>44179.908564814818</v>
      </c>
      <c r="B2109" s="23" t="s">
        <v>0</v>
      </c>
      <c r="C2109" s="23" t="s">
        <v>3542</v>
      </c>
      <c r="D2109" s="23" t="s">
        <v>349</v>
      </c>
      <c r="E2109" s="23" t="s">
        <v>1</v>
      </c>
      <c r="F2109" s="23" t="s">
        <v>7</v>
      </c>
      <c r="G2109" s="23" t="s">
        <v>975</v>
      </c>
      <c r="H2109" s="2" t="s">
        <v>7731</v>
      </c>
      <c r="I2109" s="23" t="s">
        <v>7412</v>
      </c>
      <c r="J2109" s="23"/>
      <c r="K2109" s="23" t="s">
        <v>9712</v>
      </c>
      <c r="L2109" s="23"/>
      <c r="M2109" s="23">
        <f>YEAR(Tabla2[[#This Row],[Fecha de creación]])</f>
        <v>2020</v>
      </c>
      <c r="N2109" s="23">
        <f>MONTH(Tabla2[[#This Row],[Fecha de creación]])</f>
        <v>12</v>
      </c>
    </row>
    <row r="2110" spans="1:14" ht="15" customHeight="1" x14ac:dyDescent="0.25">
      <c r="A2110" s="26">
        <v>44179.909259259257</v>
      </c>
      <c r="B2110" s="23" t="s">
        <v>0</v>
      </c>
      <c r="C2110" s="23" t="s">
        <v>3543</v>
      </c>
      <c r="D2110" s="23" t="s">
        <v>351</v>
      </c>
      <c r="E2110" s="23" t="s">
        <v>1</v>
      </c>
      <c r="F2110" s="23" t="s">
        <v>7</v>
      </c>
      <c r="G2110" s="23" t="s">
        <v>975</v>
      </c>
      <c r="H2110" s="2" t="s">
        <v>7734</v>
      </c>
      <c r="I2110" s="23" t="s">
        <v>7412</v>
      </c>
      <c r="J2110" s="23"/>
      <c r="K2110" s="23" t="s">
        <v>9712</v>
      </c>
      <c r="L2110" s="23"/>
      <c r="M2110" s="23">
        <f>YEAR(Tabla2[[#This Row],[Fecha de creación]])</f>
        <v>2020</v>
      </c>
      <c r="N2110" s="23">
        <f>MONTH(Tabla2[[#This Row],[Fecha de creación]])</f>
        <v>12</v>
      </c>
    </row>
    <row r="2111" spans="1:14" ht="15" customHeight="1" x14ac:dyDescent="0.25">
      <c r="A2111" s="26">
        <v>44179.932395833333</v>
      </c>
      <c r="B2111" s="23" t="s">
        <v>0</v>
      </c>
      <c r="C2111" s="23" t="s">
        <v>3544</v>
      </c>
      <c r="D2111" s="23" t="s">
        <v>586</v>
      </c>
      <c r="E2111" s="23" t="s">
        <v>1</v>
      </c>
      <c r="F2111" s="23" t="s">
        <v>7</v>
      </c>
      <c r="G2111" s="23" t="s">
        <v>975</v>
      </c>
      <c r="H2111" s="2" t="s">
        <v>7748</v>
      </c>
      <c r="I2111" s="23" t="s">
        <v>4</v>
      </c>
      <c r="J2111" s="23"/>
      <c r="K2111" s="23" t="s">
        <v>9712</v>
      </c>
      <c r="L2111" s="23"/>
      <c r="M2111" s="23">
        <f>YEAR(Tabla2[[#This Row],[Fecha de creación]])</f>
        <v>2020</v>
      </c>
      <c r="N2111" s="23">
        <f>MONTH(Tabla2[[#This Row],[Fecha de creación]])</f>
        <v>12</v>
      </c>
    </row>
    <row r="2112" spans="1:14" ht="15" customHeight="1" x14ac:dyDescent="0.25">
      <c r="A2112" s="26">
        <v>44179.954155092593</v>
      </c>
      <c r="B2112" s="23" t="s">
        <v>0</v>
      </c>
      <c r="C2112" s="23" t="s">
        <v>3545</v>
      </c>
      <c r="D2112" s="23" t="s">
        <v>3546</v>
      </c>
      <c r="E2112" s="23" t="s">
        <v>1</v>
      </c>
      <c r="F2112" s="23" t="s">
        <v>2</v>
      </c>
      <c r="G2112" s="23" t="s">
        <v>1551</v>
      </c>
      <c r="H2112" s="2" t="s">
        <v>7772</v>
      </c>
      <c r="I2112" s="23" t="s">
        <v>11</v>
      </c>
      <c r="J2112" s="23"/>
      <c r="K2112" s="23" t="s">
        <v>9712</v>
      </c>
      <c r="L2112" s="23"/>
      <c r="M2112" s="23">
        <f>YEAR(Tabla2[[#This Row],[Fecha de creación]])</f>
        <v>2020</v>
      </c>
      <c r="N2112" s="23">
        <f>MONTH(Tabla2[[#This Row],[Fecha de creación]])</f>
        <v>12</v>
      </c>
    </row>
    <row r="2113" spans="1:14" ht="15" customHeight="1" x14ac:dyDescent="0.25">
      <c r="A2113" s="26">
        <v>44180.559953703705</v>
      </c>
      <c r="B2113" s="23" t="s">
        <v>0</v>
      </c>
      <c r="C2113" s="23" t="s">
        <v>3547</v>
      </c>
      <c r="D2113" s="23" t="s">
        <v>6</v>
      </c>
      <c r="E2113" s="23" t="s">
        <v>1</v>
      </c>
      <c r="F2113" s="23" t="s">
        <v>7</v>
      </c>
      <c r="G2113" s="23" t="s">
        <v>975</v>
      </c>
      <c r="H2113" s="2" t="s">
        <v>7722</v>
      </c>
      <c r="I2113" s="23" t="s">
        <v>7412</v>
      </c>
      <c r="J2113" s="23"/>
      <c r="K2113" s="23" t="s">
        <v>9712</v>
      </c>
      <c r="L2113" s="23"/>
      <c r="M2113" s="23">
        <f>YEAR(Tabla2[[#This Row],[Fecha de creación]])</f>
        <v>2020</v>
      </c>
      <c r="N2113" s="23">
        <f>MONTH(Tabla2[[#This Row],[Fecha de creación]])</f>
        <v>12</v>
      </c>
    </row>
    <row r="2114" spans="1:14" ht="15" customHeight="1" x14ac:dyDescent="0.25">
      <c r="A2114" s="26">
        <v>44180.575358796297</v>
      </c>
      <c r="B2114" s="23" t="s">
        <v>0</v>
      </c>
      <c r="C2114" s="23" t="s">
        <v>3548</v>
      </c>
      <c r="D2114" s="23" t="s">
        <v>349</v>
      </c>
      <c r="E2114" s="23" t="s">
        <v>1</v>
      </c>
      <c r="F2114" s="23" t="s">
        <v>7</v>
      </c>
      <c r="G2114" s="23" t="s">
        <v>975</v>
      </c>
      <c r="H2114" s="2" t="s">
        <v>7731</v>
      </c>
      <c r="I2114" s="23" t="s">
        <v>7412</v>
      </c>
      <c r="J2114" s="23"/>
      <c r="K2114" s="23" t="s">
        <v>9712</v>
      </c>
      <c r="L2114" s="23"/>
      <c r="M2114" s="23">
        <f>YEAR(Tabla2[[#This Row],[Fecha de creación]])</f>
        <v>2020</v>
      </c>
      <c r="N2114" s="23">
        <f>MONTH(Tabla2[[#This Row],[Fecha de creación]])</f>
        <v>12</v>
      </c>
    </row>
    <row r="2115" spans="1:14" ht="15" customHeight="1" x14ac:dyDescent="0.25">
      <c r="A2115" s="26">
        <v>44180.576053240744</v>
      </c>
      <c r="B2115" s="23" t="s">
        <v>0</v>
      </c>
      <c r="C2115" s="23" t="s">
        <v>3549</v>
      </c>
      <c r="D2115" s="23" t="s">
        <v>351</v>
      </c>
      <c r="E2115" s="23" t="s">
        <v>1</v>
      </c>
      <c r="F2115" s="23" t="s">
        <v>7</v>
      </c>
      <c r="G2115" s="23" t="s">
        <v>975</v>
      </c>
      <c r="H2115" s="2" t="s">
        <v>7734</v>
      </c>
      <c r="I2115" s="23" t="s">
        <v>7412</v>
      </c>
      <c r="J2115" s="23"/>
      <c r="K2115" s="23" t="s">
        <v>9712</v>
      </c>
      <c r="L2115" s="23"/>
      <c r="M2115" s="23">
        <f>YEAR(Tabla2[[#This Row],[Fecha de creación]])</f>
        <v>2020</v>
      </c>
      <c r="N2115" s="23">
        <f>MONTH(Tabla2[[#This Row],[Fecha de creación]])</f>
        <v>12</v>
      </c>
    </row>
    <row r="2116" spans="1:14" ht="15" customHeight="1" x14ac:dyDescent="0.25">
      <c r="A2116" s="26">
        <v>44180.611446759256</v>
      </c>
      <c r="B2116" s="23" t="s">
        <v>0</v>
      </c>
      <c r="C2116" s="23" t="s">
        <v>3550</v>
      </c>
      <c r="D2116" s="23" t="s">
        <v>85</v>
      </c>
      <c r="E2116" s="23" t="s">
        <v>1</v>
      </c>
      <c r="F2116" s="23" t="s">
        <v>7</v>
      </c>
      <c r="G2116" s="23" t="s">
        <v>1551</v>
      </c>
      <c r="H2116" s="2" t="s">
        <v>7737</v>
      </c>
      <c r="I2116" s="23" t="s">
        <v>11</v>
      </c>
      <c r="J2116" s="23"/>
      <c r="K2116" s="23" t="s">
        <v>9712</v>
      </c>
      <c r="L2116" s="23"/>
      <c r="M2116" s="23">
        <f>YEAR(Tabla2[[#This Row],[Fecha de creación]])</f>
        <v>2020</v>
      </c>
      <c r="N2116" s="23">
        <f>MONTH(Tabla2[[#This Row],[Fecha de creación]])</f>
        <v>12</v>
      </c>
    </row>
    <row r="2117" spans="1:14" ht="15" customHeight="1" x14ac:dyDescent="0.25">
      <c r="A2117" s="26">
        <v>44180.620972222219</v>
      </c>
      <c r="B2117" s="23" t="s">
        <v>189</v>
      </c>
      <c r="C2117" s="23" t="s">
        <v>3551</v>
      </c>
      <c r="D2117" s="23" t="s">
        <v>131</v>
      </c>
      <c r="E2117" s="23" t="s">
        <v>1</v>
      </c>
      <c r="F2117" s="23" t="s">
        <v>7</v>
      </c>
      <c r="G2117" s="23" t="s">
        <v>975</v>
      </c>
      <c r="H2117" s="2" t="s">
        <v>7728</v>
      </c>
      <c r="I2117" s="23" t="s">
        <v>1945</v>
      </c>
      <c r="J2117" s="23"/>
      <c r="K2117" s="23" t="s">
        <v>9712</v>
      </c>
      <c r="L2117" s="23"/>
      <c r="M2117" s="23">
        <f>YEAR(Tabla2[[#This Row],[Fecha de creación]])</f>
        <v>2020</v>
      </c>
      <c r="N2117" s="23">
        <f>MONTH(Tabla2[[#This Row],[Fecha de creación]])</f>
        <v>12</v>
      </c>
    </row>
    <row r="2118" spans="1:14" ht="15" customHeight="1" x14ac:dyDescent="0.25">
      <c r="A2118" s="26">
        <v>44180.642777777779</v>
      </c>
      <c r="B2118" s="23" t="s">
        <v>0</v>
      </c>
      <c r="C2118" s="23" t="s">
        <v>383</v>
      </c>
      <c r="D2118" s="23" t="s">
        <v>6</v>
      </c>
      <c r="E2118" s="23" t="s">
        <v>1</v>
      </c>
      <c r="F2118" s="23" t="s">
        <v>7</v>
      </c>
      <c r="G2118" s="23" t="s">
        <v>3</v>
      </c>
      <c r="H2118" s="2" t="s">
        <v>7722</v>
      </c>
      <c r="I2118" s="23" t="s">
        <v>4</v>
      </c>
      <c r="J2118" s="23"/>
      <c r="K2118" s="23" t="s">
        <v>9712</v>
      </c>
      <c r="L2118" s="23"/>
      <c r="M2118" s="23">
        <f>YEAR(Tabla2[[#This Row],[Fecha de creación]])</f>
        <v>2020</v>
      </c>
      <c r="N2118" s="23">
        <f>MONTH(Tabla2[[#This Row],[Fecha de creación]])</f>
        <v>12</v>
      </c>
    </row>
    <row r="2119" spans="1:14" ht="15" customHeight="1" x14ac:dyDescent="0.25">
      <c r="A2119" s="26">
        <v>44180.656724537039</v>
      </c>
      <c r="B2119" s="23" t="s">
        <v>0</v>
      </c>
      <c r="C2119" s="23" t="s">
        <v>384</v>
      </c>
      <c r="D2119" s="23" t="s">
        <v>6</v>
      </c>
      <c r="E2119" s="23" t="s">
        <v>1</v>
      </c>
      <c r="F2119" s="23" t="s">
        <v>7</v>
      </c>
      <c r="G2119" s="23" t="s">
        <v>3</v>
      </c>
      <c r="H2119" s="2" t="s">
        <v>7722</v>
      </c>
      <c r="I2119" s="23" t="s">
        <v>4</v>
      </c>
      <c r="J2119" s="23"/>
      <c r="K2119" s="23" t="s">
        <v>9712</v>
      </c>
      <c r="L2119" s="23"/>
      <c r="M2119" s="23">
        <f>YEAR(Tabla2[[#This Row],[Fecha de creación]])</f>
        <v>2020</v>
      </c>
      <c r="N2119" s="23">
        <f>MONTH(Tabla2[[#This Row],[Fecha de creación]])</f>
        <v>12</v>
      </c>
    </row>
    <row r="2120" spans="1:14" ht="15" customHeight="1" x14ac:dyDescent="0.25">
      <c r="A2120" s="26">
        <v>44180.665729166663</v>
      </c>
      <c r="B2120" s="23" t="s">
        <v>100</v>
      </c>
      <c r="C2120" s="23" t="s">
        <v>385</v>
      </c>
      <c r="D2120" s="23" t="s">
        <v>6</v>
      </c>
      <c r="E2120" s="23" t="s">
        <v>1</v>
      </c>
      <c r="F2120" s="23" t="s">
        <v>7</v>
      </c>
      <c r="G2120" s="23" t="s">
        <v>3</v>
      </c>
      <c r="H2120" s="2" t="s">
        <v>7722</v>
      </c>
      <c r="I2120" s="23" t="s">
        <v>1653</v>
      </c>
      <c r="J2120" s="23"/>
      <c r="K2120" s="23" t="s">
        <v>9712</v>
      </c>
      <c r="L2120" s="23"/>
      <c r="M2120" s="23">
        <f>YEAR(Tabla2[[#This Row],[Fecha de creación]])</f>
        <v>2020</v>
      </c>
      <c r="N2120" s="23">
        <f>MONTH(Tabla2[[#This Row],[Fecha de creación]])</f>
        <v>12</v>
      </c>
    </row>
    <row r="2121" spans="1:14" ht="15" customHeight="1" x14ac:dyDescent="0.25">
      <c r="A2121" s="26">
        <v>44180.685787037037</v>
      </c>
      <c r="B2121" s="23" t="s">
        <v>19</v>
      </c>
      <c r="C2121" s="23" t="s">
        <v>3552</v>
      </c>
      <c r="D2121" s="23" t="s">
        <v>3553</v>
      </c>
      <c r="E2121" s="23" t="s">
        <v>1</v>
      </c>
      <c r="F2121" s="23" t="s">
        <v>7</v>
      </c>
      <c r="G2121" s="23" t="s">
        <v>975</v>
      </c>
      <c r="H2121" s="2" t="s">
        <v>7745</v>
      </c>
      <c r="I2121" s="23" t="s">
        <v>23</v>
      </c>
      <c r="J2121" s="23"/>
      <c r="K2121" s="23" t="s">
        <v>9712</v>
      </c>
      <c r="L2121" s="23"/>
      <c r="M2121" s="23">
        <f>YEAR(Tabla2[[#This Row],[Fecha de creación]])</f>
        <v>2020</v>
      </c>
      <c r="N2121" s="23">
        <f>MONTH(Tabla2[[#This Row],[Fecha de creación]])</f>
        <v>12</v>
      </c>
    </row>
    <row r="2122" spans="1:14" ht="15" customHeight="1" x14ac:dyDescent="0.25">
      <c r="A2122" s="26">
        <v>44180.68953703704</v>
      </c>
      <c r="B2122" s="23" t="s">
        <v>19</v>
      </c>
      <c r="C2122" s="23" t="s">
        <v>3554</v>
      </c>
      <c r="D2122" s="23" t="s">
        <v>3555</v>
      </c>
      <c r="E2122" s="23" t="s">
        <v>1</v>
      </c>
      <c r="F2122" s="23" t="s">
        <v>7</v>
      </c>
      <c r="G2122" s="23" t="s">
        <v>975</v>
      </c>
      <c r="H2122" s="2" t="s">
        <v>7745</v>
      </c>
      <c r="I2122" s="23" t="s">
        <v>23</v>
      </c>
      <c r="J2122" s="23"/>
      <c r="K2122" s="23" t="s">
        <v>9712</v>
      </c>
      <c r="L2122" s="23"/>
      <c r="M2122" s="23">
        <f>YEAR(Tabla2[[#This Row],[Fecha de creación]])</f>
        <v>2020</v>
      </c>
      <c r="N2122" s="23">
        <f>MONTH(Tabla2[[#This Row],[Fecha de creación]])</f>
        <v>12</v>
      </c>
    </row>
    <row r="2123" spans="1:14" ht="15" customHeight="1" x14ac:dyDescent="0.25">
      <c r="A2123" s="26">
        <v>44180.707372685189</v>
      </c>
      <c r="B2123" s="23" t="s">
        <v>0</v>
      </c>
      <c r="C2123" s="23" t="s">
        <v>3556</v>
      </c>
      <c r="D2123" s="23" t="s">
        <v>1018</v>
      </c>
      <c r="E2123" s="23" t="s">
        <v>1</v>
      </c>
      <c r="F2123" s="23" t="s">
        <v>2</v>
      </c>
      <c r="G2123" s="23" t="s">
        <v>1551</v>
      </c>
      <c r="H2123" s="2" t="s">
        <v>7729</v>
      </c>
      <c r="I2123" s="23" t="s">
        <v>11</v>
      </c>
      <c r="J2123" s="23"/>
      <c r="K2123" s="23" t="s">
        <v>9536</v>
      </c>
      <c r="L2123" s="23"/>
      <c r="M2123" s="23">
        <f>YEAR(Tabla2[[#This Row],[Fecha de creación]])</f>
        <v>2020</v>
      </c>
      <c r="N2123" s="23">
        <f>MONTH(Tabla2[[#This Row],[Fecha de creación]])</f>
        <v>12</v>
      </c>
    </row>
    <row r="2124" spans="1:14" ht="15" customHeight="1" x14ac:dyDescent="0.25">
      <c r="A2124" s="26">
        <v>44180.712245370371</v>
      </c>
      <c r="B2124" s="23" t="s">
        <v>56</v>
      </c>
      <c r="C2124" s="23" t="s">
        <v>3557</v>
      </c>
      <c r="D2124" s="23" t="s">
        <v>3558</v>
      </c>
      <c r="E2124" s="23" t="s">
        <v>1</v>
      </c>
      <c r="F2124" s="23" t="s">
        <v>7</v>
      </c>
      <c r="G2124" s="23" t="s">
        <v>975</v>
      </c>
      <c r="H2124" s="2" t="s">
        <v>7728</v>
      </c>
      <c r="I2124" s="23" t="s">
        <v>1963</v>
      </c>
      <c r="J2124" s="23"/>
      <c r="K2124" s="23" t="s">
        <v>9712</v>
      </c>
      <c r="L2124" s="23"/>
      <c r="M2124" s="23">
        <f>YEAR(Tabla2[[#This Row],[Fecha de creación]])</f>
        <v>2020</v>
      </c>
      <c r="N2124" s="23">
        <f>MONTH(Tabla2[[#This Row],[Fecha de creación]])</f>
        <v>12</v>
      </c>
    </row>
    <row r="2125" spans="1:14" ht="15" customHeight="1" x14ac:dyDescent="0.25">
      <c r="A2125" s="26">
        <v>44180.734375</v>
      </c>
      <c r="B2125" s="23" t="s">
        <v>100</v>
      </c>
      <c r="C2125" s="23" t="s">
        <v>3559</v>
      </c>
      <c r="D2125" s="23" t="s">
        <v>49</v>
      </c>
      <c r="E2125" s="23" t="s">
        <v>1</v>
      </c>
      <c r="F2125" s="23" t="s">
        <v>22</v>
      </c>
      <c r="G2125" s="23" t="s">
        <v>975</v>
      </c>
      <c r="H2125" s="2" t="s">
        <v>7745</v>
      </c>
      <c r="I2125" s="23" t="s">
        <v>1653</v>
      </c>
      <c r="J2125" s="23"/>
      <c r="K2125" s="23" t="s">
        <v>9712</v>
      </c>
      <c r="L2125" s="23"/>
      <c r="M2125" s="23">
        <f>YEAR(Tabla2[[#This Row],[Fecha de creación]])</f>
        <v>2020</v>
      </c>
      <c r="N2125" s="23">
        <f>MONTH(Tabla2[[#This Row],[Fecha de creación]])</f>
        <v>12</v>
      </c>
    </row>
    <row r="2126" spans="1:14" ht="15" customHeight="1" x14ac:dyDescent="0.25">
      <c r="A2126" s="26">
        <v>44180.73814814815</v>
      </c>
      <c r="B2126" s="23" t="s">
        <v>100</v>
      </c>
      <c r="C2126" s="23" t="s">
        <v>3560</v>
      </c>
      <c r="D2126" s="23" t="s">
        <v>3561</v>
      </c>
      <c r="E2126" s="23" t="s">
        <v>1</v>
      </c>
      <c r="F2126" s="23" t="s">
        <v>22</v>
      </c>
      <c r="G2126" s="23" t="s">
        <v>975</v>
      </c>
      <c r="H2126" s="2" t="s">
        <v>7724</v>
      </c>
      <c r="I2126" s="23" t="s">
        <v>1653</v>
      </c>
      <c r="J2126" s="23"/>
      <c r="K2126" s="23" t="s">
        <v>9712</v>
      </c>
      <c r="L2126" s="23"/>
      <c r="M2126" s="23">
        <f>YEAR(Tabla2[[#This Row],[Fecha de creación]])</f>
        <v>2020</v>
      </c>
      <c r="N2126" s="23">
        <f>MONTH(Tabla2[[#This Row],[Fecha de creación]])</f>
        <v>12</v>
      </c>
    </row>
    <row r="2127" spans="1:14" ht="15" customHeight="1" x14ac:dyDescent="0.25">
      <c r="A2127" s="26">
        <v>44180.74962962963</v>
      </c>
      <c r="B2127" s="23" t="s">
        <v>0</v>
      </c>
      <c r="C2127" s="23" t="s">
        <v>3562</v>
      </c>
      <c r="D2127" s="23" t="s">
        <v>2339</v>
      </c>
      <c r="E2127" s="23" t="s">
        <v>1</v>
      </c>
      <c r="F2127" s="23" t="s">
        <v>22</v>
      </c>
      <c r="G2127" s="23" t="s">
        <v>975</v>
      </c>
      <c r="H2127" s="2" t="s">
        <v>7745</v>
      </c>
      <c r="I2127" s="23" t="s">
        <v>4</v>
      </c>
      <c r="J2127" s="23"/>
      <c r="K2127" s="23" t="s">
        <v>9712</v>
      </c>
      <c r="L2127" s="23"/>
      <c r="M2127" s="23">
        <f>YEAR(Tabla2[[#This Row],[Fecha de creación]])</f>
        <v>2020</v>
      </c>
      <c r="N2127" s="23">
        <f>MONTH(Tabla2[[#This Row],[Fecha de creación]])</f>
        <v>12</v>
      </c>
    </row>
    <row r="2128" spans="1:14" ht="15" customHeight="1" x14ac:dyDescent="0.25">
      <c r="A2128" s="26">
        <v>44180.750625000001</v>
      </c>
      <c r="B2128" s="23" t="s">
        <v>0</v>
      </c>
      <c r="C2128" s="23" t="s">
        <v>386</v>
      </c>
      <c r="D2128" s="23" t="s">
        <v>387</v>
      </c>
      <c r="E2128" s="23" t="s">
        <v>1</v>
      </c>
      <c r="F2128" s="23" t="s">
        <v>7</v>
      </c>
      <c r="G2128" s="23" t="s">
        <v>3</v>
      </c>
      <c r="H2128" s="2" t="s">
        <v>7729</v>
      </c>
      <c r="I2128" s="23" t="s">
        <v>7412</v>
      </c>
      <c r="J2128" s="23"/>
      <c r="K2128" s="23" t="s">
        <v>9536</v>
      </c>
      <c r="L2128" s="23"/>
      <c r="M2128" s="23">
        <f>YEAR(Tabla2[[#This Row],[Fecha de creación]])</f>
        <v>2020</v>
      </c>
      <c r="N2128" s="23">
        <f>MONTH(Tabla2[[#This Row],[Fecha de creación]])</f>
        <v>12</v>
      </c>
    </row>
    <row r="2129" spans="1:14" ht="15" customHeight="1" x14ac:dyDescent="0.25">
      <c r="A2129" s="26">
        <v>44180.754849537036</v>
      </c>
      <c r="B2129" s="23" t="s">
        <v>0</v>
      </c>
      <c r="C2129" s="23" t="s">
        <v>3563</v>
      </c>
      <c r="D2129" s="23" t="s">
        <v>1005</v>
      </c>
      <c r="E2129" s="23" t="s">
        <v>1</v>
      </c>
      <c r="F2129" s="23" t="s">
        <v>22</v>
      </c>
      <c r="G2129" s="23" t="s">
        <v>975</v>
      </c>
      <c r="H2129" s="2" t="s">
        <v>7744</v>
      </c>
      <c r="I2129" s="23" t="s">
        <v>4</v>
      </c>
      <c r="J2129" s="23"/>
      <c r="K2129" s="23" t="s">
        <v>9712</v>
      </c>
      <c r="L2129" s="23"/>
      <c r="M2129" s="23">
        <f>YEAR(Tabla2[[#This Row],[Fecha de creación]])</f>
        <v>2020</v>
      </c>
      <c r="N2129" s="23">
        <f>MONTH(Tabla2[[#This Row],[Fecha de creación]])</f>
        <v>12</v>
      </c>
    </row>
    <row r="2130" spans="1:14" ht="15" customHeight="1" x14ac:dyDescent="0.25">
      <c r="A2130" s="26">
        <v>44180.79488425926</v>
      </c>
      <c r="B2130" s="23" t="s">
        <v>0</v>
      </c>
      <c r="C2130" s="23" t="s">
        <v>3564</v>
      </c>
      <c r="D2130" s="23" t="s">
        <v>6</v>
      </c>
      <c r="E2130" s="23" t="s">
        <v>1</v>
      </c>
      <c r="F2130" s="23" t="s">
        <v>7</v>
      </c>
      <c r="G2130" s="23" t="s">
        <v>975</v>
      </c>
      <c r="H2130" s="2" t="s">
        <v>7722</v>
      </c>
      <c r="I2130" s="23" t="s">
        <v>4</v>
      </c>
      <c r="J2130" s="23"/>
      <c r="K2130" s="23" t="s">
        <v>9712</v>
      </c>
      <c r="L2130" s="23"/>
      <c r="M2130" s="23">
        <f>YEAR(Tabla2[[#This Row],[Fecha de creación]])</f>
        <v>2020</v>
      </c>
      <c r="N2130" s="23">
        <f>MONTH(Tabla2[[#This Row],[Fecha de creación]])</f>
        <v>12</v>
      </c>
    </row>
    <row r="2131" spans="1:14" ht="15" customHeight="1" x14ac:dyDescent="0.25">
      <c r="A2131" s="26">
        <v>44180.802129629628</v>
      </c>
      <c r="B2131" s="23" t="s">
        <v>0</v>
      </c>
      <c r="C2131" s="23" t="s">
        <v>3565</v>
      </c>
      <c r="D2131" s="23" t="s">
        <v>3566</v>
      </c>
      <c r="E2131" s="23" t="s">
        <v>1</v>
      </c>
      <c r="F2131" s="23" t="s">
        <v>7</v>
      </c>
      <c r="G2131" s="23" t="s">
        <v>975</v>
      </c>
      <c r="H2131" s="2" t="s">
        <v>7745</v>
      </c>
      <c r="I2131" s="23" t="s">
        <v>4</v>
      </c>
      <c r="J2131" s="23"/>
      <c r="K2131" s="23" t="s">
        <v>9712</v>
      </c>
      <c r="L2131" s="23"/>
      <c r="M2131" s="23">
        <f>YEAR(Tabla2[[#This Row],[Fecha de creación]])</f>
        <v>2020</v>
      </c>
      <c r="N2131" s="23">
        <f>MONTH(Tabla2[[#This Row],[Fecha de creación]])</f>
        <v>12</v>
      </c>
    </row>
    <row r="2132" spans="1:14" ht="15" customHeight="1" x14ac:dyDescent="0.25">
      <c r="A2132" s="26">
        <v>44180.862905092596</v>
      </c>
      <c r="B2132" s="23" t="s">
        <v>0</v>
      </c>
      <c r="C2132" s="23" t="s">
        <v>3567</v>
      </c>
      <c r="D2132" s="23" t="s">
        <v>3568</v>
      </c>
      <c r="E2132" s="23" t="s">
        <v>1</v>
      </c>
      <c r="F2132" s="23" t="s">
        <v>7</v>
      </c>
      <c r="G2132" s="23" t="s">
        <v>975</v>
      </c>
      <c r="H2132" s="2" t="s">
        <v>7745</v>
      </c>
      <c r="I2132" s="23" t="s">
        <v>4</v>
      </c>
      <c r="J2132" s="23"/>
      <c r="K2132" s="23" t="s">
        <v>9712</v>
      </c>
      <c r="L2132" s="23"/>
      <c r="M2132" s="23">
        <f>YEAR(Tabla2[[#This Row],[Fecha de creación]])</f>
        <v>2020</v>
      </c>
      <c r="N2132" s="23">
        <f>MONTH(Tabla2[[#This Row],[Fecha de creación]])</f>
        <v>12</v>
      </c>
    </row>
    <row r="2133" spans="1:14" ht="15" customHeight="1" x14ac:dyDescent="0.25">
      <c r="A2133" s="26">
        <v>44180.875324074077</v>
      </c>
      <c r="B2133" s="23" t="s">
        <v>0</v>
      </c>
      <c r="C2133" s="23" t="s">
        <v>3569</v>
      </c>
      <c r="D2133" s="23" t="s">
        <v>49</v>
      </c>
      <c r="E2133" s="23" t="s">
        <v>1</v>
      </c>
      <c r="F2133" s="23" t="s">
        <v>7</v>
      </c>
      <c r="G2133" s="23" t="s">
        <v>975</v>
      </c>
      <c r="H2133" s="2" t="s">
        <v>7745</v>
      </c>
      <c r="I2133" s="23" t="s">
        <v>4</v>
      </c>
      <c r="J2133" s="23"/>
      <c r="K2133" s="23" t="s">
        <v>9712</v>
      </c>
      <c r="L2133" s="23"/>
      <c r="M2133" s="23">
        <f>YEAR(Tabla2[[#This Row],[Fecha de creación]])</f>
        <v>2020</v>
      </c>
      <c r="N2133" s="23">
        <f>MONTH(Tabla2[[#This Row],[Fecha de creación]])</f>
        <v>12</v>
      </c>
    </row>
    <row r="2134" spans="1:14" ht="15" customHeight="1" x14ac:dyDescent="0.25">
      <c r="A2134" s="26">
        <v>44180.878703703704</v>
      </c>
      <c r="B2134" s="23" t="s">
        <v>0</v>
      </c>
      <c r="C2134" s="23" t="s">
        <v>3570</v>
      </c>
      <c r="D2134" s="23" t="s">
        <v>49</v>
      </c>
      <c r="E2134" s="23" t="s">
        <v>1</v>
      </c>
      <c r="F2134" s="23" t="s">
        <v>7</v>
      </c>
      <c r="G2134" s="23" t="s">
        <v>975</v>
      </c>
      <c r="H2134" s="2" t="s">
        <v>7745</v>
      </c>
      <c r="I2134" s="23" t="s">
        <v>4</v>
      </c>
      <c r="J2134" s="23"/>
      <c r="K2134" s="23" t="s">
        <v>9712</v>
      </c>
      <c r="L2134" s="23"/>
      <c r="M2134" s="23">
        <f>YEAR(Tabla2[[#This Row],[Fecha de creación]])</f>
        <v>2020</v>
      </c>
      <c r="N2134" s="23">
        <f>MONTH(Tabla2[[#This Row],[Fecha de creación]])</f>
        <v>12</v>
      </c>
    </row>
    <row r="2135" spans="1:14" ht="15" customHeight="1" x14ac:dyDescent="0.25">
      <c r="A2135" s="26">
        <v>44180.884594907409</v>
      </c>
      <c r="B2135" s="23" t="s">
        <v>0</v>
      </c>
      <c r="C2135" s="23" t="s">
        <v>3571</v>
      </c>
      <c r="D2135" s="23" t="s">
        <v>1057</v>
      </c>
      <c r="E2135" s="23" t="s">
        <v>1</v>
      </c>
      <c r="F2135" s="23" t="s">
        <v>7</v>
      </c>
      <c r="G2135" s="23" t="s">
        <v>975</v>
      </c>
      <c r="H2135" s="2" t="s">
        <v>7745</v>
      </c>
      <c r="I2135" s="23" t="s">
        <v>4</v>
      </c>
      <c r="J2135" s="23"/>
      <c r="K2135" s="23" t="s">
        <v>9712</v>
      </c>
      <c r="L2135" s="23"/>
      <c r="M2135" s="23">
        <f>YEAR(Tabla2[[#This Row],[Fecha de creación]])</f>
        <v>2020</v>
      </c>
      <c r="N2135" s="23">
        <f>MONTH(Tabla2[[#This Row],[Fecha de creación]])</f>
        <v>12</v>
      </c>
    </row>
    <row r="2136" spans="1:14" ht="15" customHeight="1" x14ac:dyDescent="0.25">
      <c r="A2136" s="26">
        <v>44180.89644675926</v>
      </c>
      <c r="B2136" s="23" t="s">
        <v>100</v>
      </c>
      <c r="C2136" s="23" t="s">
        <v>3572</v>
      </c>
      <c r="D2136" s="23" t="s">
        <v>49</v>
      </c>
      <c r="E2136" s="23" t="s">
        <v>1</v>
      </c>
      <c r="F2136" s="23" t="s">
        <v>7</v>
      </c>
      <c r="G2136" s="23" t="s">
        <v>975</v>
      </c>
      <c r="H2136" s="2" t="s">
        <v>7745</v>
      </c>
      <c r="I2136" s="23" t="s">
        <v>1653</v>
      </c>
      <c r="J2136" s="23"/>
      <c r="K2136" s="23" t="s">
        <v>9712</v>
      </c>
      <c r="L2136" s="23"/>
      <c r="M2136" s="23">
        <f>YEAR(Tabla2[[#This Row],[Fecha de creación]])</f>
        <v>2020</v>
      </c>
      <c r="N2136" s="23">
        <f>MONTH(Tabla2[[#This Row],[Fecha de creación]])</f>
        <v>12</v>
      </c>
    </row>
    <row r="2137" spans="1:14" ht="15" customHeight="1" x14ac:dyDescent="0.25">
      <c r="A2137" s="26">
        <v>44180.898958333331</v>
      </c>
      <c r="B2137" s="23" t="s">
        <v>100</v>
      </c>
      <c r="C2137" s="23" t="s">
        <v>3573</v>
      </c>
      <c r="D2137" s="23" t="s">
        <v>1057</v>
      </c>
      <c r="E2137" s="23" t="s">
        <v>1</v>
      </c>
      <c r="F2137" s="23" t="s">
        <v>22</v>
      </c>
      <c r="G2137" s="23" t="s">
        <v>975</v>
      </c>
      <c r="H2137" s="2" t="s">
        <v>7745</v>
      </c>
      <c r="I2137" s="23" t="s">
        <v>1653</v>
      </c>
      <c r="J2137" s="23"/>
      <c r="K2137" s="23" t="s">
        <v>9712</v>
      </c>
      <c r="L2137" s="23"/>
      <c r="M2137" s="23">
        <f>YEAR(Tabla2[[#This Row],[Fecha de creación]])</f>
        <v>2020</v>
      </c>
      <c r="N2137" s="23">
        <f>MONTH(Tabla2[[#This Row],[Fecha de creación]])</f>
        <v>12</v>
      </c>
    </row>
    <row r="2138" spans="1:14" ht="15" customHeight="1" x14ac:dyDescent="0.25">
      <c r="A2138" s="26">
        <v>44180.90353009259</v>
      </c>
      <c r="B2138" s="23" t="s">
        <v>0</v>
      </c>
      <c r="C2138" s="23" t="s">
        <v>3574</v>
      </c>
      <c r="D2138" s="23" t="s">
        <v>551</v>
      </c>
      <c r="E2138" s="23" t="s">
        <v>1</v>
      </c>
      <c r="F2138" s="23" t="s">
        <v>7</v>
      </c>
      <c r="G2138" s="23" t="s">
        <v>975</v>
      </c>
      <c r="H2138" s="2" t="s">
        <v>7731</v>
      </c>
      <c r="I2138" s="23" t="s">
        <v>4</v>
      </c>
      <c r="J2138" s="23"/>
      <c r="K2138" s="23" t="s">
        <v>9712</v>
      </c>
      <c r="L2138" s="23"/>
      <c r="M2138" s="23">
        <f>YEAR(Tabla2[[#This Row],[Fecha de creación]])</f>
        <v>2020</v>
      </c>
      <c r="N2138" s="23">
        <f>MONTH(Tabla2[[#This Row],[Fecha de creación]])</f>
        <v>12</v>
      </c>
    </row>
    <row r="2139" spans="1:14" ht="15" customHeight="1" x14ac:dyDescent="0.25">
      <c r="A2139" s="26">
        <v>44180.906643518516</v>
      </c>
      <c r="B2139" s="23" t="s">
        <v>0</v>
      </c>
      <c r="C2139" s="23" t="s">
        <v>3575</v>
      </c>
      <c r="D2139" s="23" t="s">
        <v>351</v>
      </c>
      <c r="E2139" s="23" t="s">
        <v>1</v>
      </c>
      <c r="F2139" s="23" t="s">
        <v>7</v>
      </c>
      <c r="G2139" s="23" t="s">
        <v>975</v>
      </c>
      <c r="H2139" s="2" t="s">
        <v>7734</v>
      </c>
      <c r="I2139" s="23" t="s">
        <v>4</v>
      </c>
      <c r="J2139" s="23"/>
      <c r="K2139" s="23" t="s">
        <v>9712</v>
      </c>
      <c r="L2139" s="23"/>
      <c r="M2139" s="23">
        <f>YEAR(Tabla2[[#This Row],[Fecha de creación]])</f>
        <v>2020</v>
      </c>
      <c r="N2139" s="23">
        <f>MONTH(Tabla2[[#This Row],[Fecha de creación]])</f>
        <v>12</v>
      </c>
    </row>
    <row r="2140" spans="1:14" ht="15" customHeight="1" x14ac:dyDescent="0.25">
      <c r="A2140" s="26">
        <v>44181.666261574072</v>
      </c>
      <c r="B2140" s="23" t="s">
        <v>189</v>
      </c>
      <c r="C2140" s="23" t="s">
        <v>3576</v>
      </c>
      <c r="D2140" s="23" t="s">
        <v>6</v>
      </c>
      <c r="E2140" s="23" t="s">
        <v>1</v>
      </c>
      <c r="F2140" s="23" t="s">
        <v>7</v>
      </c>
      <c r="G2140" s="23" t="s">
        <v>975</v>
      </c>
      <c r="H2140" s="2" t="s">
        <v>7722</v>
      </c>
      <c r="I2140" s="23" t="s">
        <v>1945</v>
      </c>
      <c r="J2140" s="23"/>
      <c r="K2140" s="23" t="s">
        <v>9712</v>
      </c>
      <c r="L2140" s="23"/>
      <c r="M2140" s="23">
        <f>YEAR(Tabla2[[#This Row],[Fecha de creación]])</f>
        <v>2020</v>
      </c>
      <c r="N2140" s="23">
        <f>MONTH(Tabla2[[#This Row],[Fecha de creación]])</f>
        <v>12</v>
      </c>
    </row>
    <row r="2141" spans="1:14" ht="15" customHeight="1" x14ac:dyDescent="0.25">
      <c r="A2141" s="26">
        <v>44181.758125</v>
      </c>
      <c r="B2141" s="23" t="s">
        <v>189</v>
      </c>
      <c r="C2141" s="23" t="s">
        <v>388</v>
      </c>
      <c r="D2141" s="23" t="s">
        <v>389</v>
      </c>
      <c r="E2141" s="23" t="s">
        <v>1</v>
      </c>
      <c r="F2141" s="23" t="s">
        <v>2</v>
      </c>
      <c r="G2141" s="23" t="s">
        <v>3</v>
      </c>
      <c r="H2141" s="2" t="s">
        <v>7741</v>
      </c>
      <c r="I2141" s="23" t="s">
        <v>3284</v>
      </c>
      <c r="J2141" s="23"/>
      <c r="K2141" s="23" t="s">
        <v>9712</v>
      </c>
      <c r="L2141" s="23"/>
      <c r="M2141" s="23">
        <f>YEAR(Tabla2[[#This Row],[Fecha de creación]])</f>
        <v>2020</v>
      </c>
      <c r="N2141" s="23">
        <f>MONTH(Tabla2[[#This Row],[Fecha de creación]])</f>
        <v>12</v>
      </c>
    </row>
    <row r="2142" spans="1:14" ht="15" customHeight="1" x14ac:dyDescent="0.25">
      <c r="A2142" s="26">
        <v>44181.761712962965</v>
      </c>
      <c r="B2142" s="23" t="s">
        <v>56</v>
      </c>
      <c r="C2142" s="23" t="s">
        <v>3577</v>
      </c>
      <c r="D2142" s="23" t="s">
        <v>133</v>
      </c>
      <c r="E2142" s="23" t="s">
        <v>1</v>
      </c>
      <c r="F2142" s="23" t="s">
        <v>7</v>
      </c>
      <c r="G2142" s="23" t="s">
        <v>975</v>
      </c>
      <c r="H2142" s="2" t="s">
        <v>7748</v>
      </c>
      <c r="I2142" s="23" t="s">
        <v>1963</v>
      </c>
      <c r="J2142" s="23"/>
      <c r="K2142" s="23" t="s">
        <v>9712</v>
      </c>
      <c r="L2142" s="23"/>
      <c r="M2142" s="23">
        <f>YEAR(Tabla2[[#This Row],[Fecha de creación]])</f>
        <v>2020</v>
      </c>
      <c r="N2142" s="23">
        <f>MONTH(Tabla2[[#This Row],[Fecha de creación]])</f>
        <v>12</v>
      </c>
    </row>
    <row r="2143" spans="1:14" ht="15" customHeight="1" x14ac:dyDescent="0.25">
      <c r="A2143" s="26">
        <v>44181.816192129627</v>
      </c>
      <c r="B2143" s="23" t="s">
        <v>0</v>
      </c>
      <c r="C2143" s="23" t="s">
        <v>3578</v>
      </c>
      <c r="D2143" s="23" t="s">
        <v>349</v>
      </c>
      <c r="E2143" s="23" t="s">
        <v>1</v>
      </c>
      <c r="F2143" s="23" t="s">
        <v>7</v>
      </c>
      <c r="G2143" s="23" t="s">
        <v>975</v>
      </c>
      <c r="H2143" s="2" t="s">
        <v>7731</v>
      </c>
      <c r="I2143" s="23" t="s">
        <v>7412</v>
      </c>
      <c r="J2143" s="23"/>
      <c r="K2143" s="23" t="s">
        <v>9712</v>
      </c>
      <c r="L2143" s="23"/>
      <c r="M2143" s="23">
        <f>YEAR(Tabla2[[#This Row],[Fecha de creación]])</f>
        <v>2020</v>
      </c>
      <c r="N2143" s="23">
        <f>MONTH(Tabla2[[#This Row],[Fecha de creación]])</f>
        <v>12</v>
      </c>
    </row>
    <row r="2144" spans="1:14" ht="15" customHeight="1" x14ac:dyDescent="0.25">
      <c r="A2144" s="26">
        <v>44181.816643518519</v>
      </c>
      <c r="B2144" s="23" t="s">
        <v>0</v>
      </c>
      <c r="C2144" s="23" t="s">
        <v>390</v>
      </c>
      <c r="D2144" s="23" t="s">
        <v>351</v>
      </c>
      <c r="E2144" s="23" t="s">
        <v>1</v>
      </c>
      <c r="F2144" s="23" t="s">
        <v>7</v>
      </c>
      <c r="G2144" s="23" t="s">
        <v>3</v>
      </c>
      <c r="H2144" s="2" t="s">
        <v>7734</v>
      </c>
      <c r="I2144" s="23" t="s">
        <v>7412</v>
      </c>
      <c r="J2144" s="23"/>
      <c r="K2144" s="23" t="s">
        <v>9712</v>
      </c>
      <c r="L2144" s="23"/>
      <c r="M2144" s="23">
        <f>YEAR(Tabla2[[#This Row],[Fecha de creación]])</f>
        <v>2020</v>
      </c>
      <c r="N2144" s="23">
        <f>MONTH(Tabla2[[#This Row],[Fecha de creación]])</f>
        <v>12</v>
      </c>
    </row>
    <row r="2145" spans="1:14" ht="15" customHeight="1" x14ac:dyDescent="0.25">
      <c r="A2145" s="26">
        <v>44181.817337962966</v>
      </c>
      <c r="B2145" s="23" t="s">
        <v>0</v>
      </c>
      <c r="C2145" s="23" t="s">
        <v>3579</v>
      </c>
      <c r="D2145" s="23" t="s">
        <v>131</v>
      </c>
      <c r="E2145" s="23" t="s">
        <v>1</v>
      </c>
      <c r="F2145" s="23" t="s">
        <v>7</v>
      </c>
      <c r="G2145" s="23" t="s">
        <v>975</v>
      </c>
      <c r="H2145" s="2" t="s">
        <v>7728</v>
      </c>
      <c r="I2145" s="23" t="s">
        <v>7412</v>
      </c>
      <c r="J2145" s="23"/>
      <c r="K2145" s="23" t="s">
        <v>9712</v>
      </c>
      <c r="L2145" s="23"/>
      <c r="M2145" s="23">
        <f>YEAR(Tabla2[[#This Row],[Fecha de creación]])</f>
        <v>2020</v>
      </c>
      <c r="N2145" s="23">
        <f>MONTH(Tabla2[[#This Row],[Fecha de creación]])</f>
        <v>12</v>
      </c>
    </row>
    <row r="2146" spans="1:14" ht="15" customHeight="1" x14ac:dyDescent="0.25">
      <c r="A2146" s="26">
        <v>44181.825775462959</v>
      </c>
      <c r="B2146" s="23" t="s">
        <v>0</v>
      </c>
      <c r="C2146" s="23" t="s">
        <v>3580</v>
      </c>
      <c r="D2146" s="23" t="s">
        <v>2955</v>
      </c>
      <c r="E2146" s="23" t="s">
        <v>1</v>
      </c>
      <c r="F2146" s="23" t="s">
        <v>22</v>
      </c>
      <c r="G2146" s="23" t="s">
        <v>975</v>
      </c>
      <c r="H2146" s="2" t="s">
        <v>7748</v>
      </c>
      <c r="I2146" s="23" t="s">
        <v>7412</v>
      </c>
      <c r="J2146" s="23"/>
      <c r="K2146" s="23" t="s">
        <v>9712</v>
      </c>
      <c r="L2146" s="23"/>
      <c r="M2146" s="23">
        <f>YEAR(Tabla2[[#This Row],[Fecha de creación]])</f>
        <v>2020</v>
      </c>
      <c r="N2146" s="23">
        <f>MONTH(Tabla2[[#This Row],[Fecha de creación]])</f>
        <v>12</v>
      </c>
    </row>
    <row r="2147" spans="1:14" ht="15" customHeight="1" x14ac:dyDescent="0.25">
      <c r="A2147" s="26">
        <v>44181.82640046296</v>
      </c>
      <c r="B2147" s="23" t="s">
        <v>0</v>
      </c>
      <c r="C2147" s="23" t="s">
        <v>3581</v>
      </c>
      <c r="D2147" s="23" t="s">
        <v>21</v>
      </c>
      <c r="E2147" s="23" t="s">
        <v>1</v>
      </c>
      <c r="F2147" s="23" t="s">
        <v>7</v>
      </c>
      <c r="G2147" s="23" t="s">
        <v>975</v>
      </c>
      <c r="H2147" s="2" t="s">
        <v>7744</v>
      </c>
      <c r="I2147" s="23" t="s">
        <v>7412</v>
      </c>
      <c r="J2147" s="23"/>
      <c r="K2147" s="23" t="s">
        <v>9712</v>
      </c>
      <c r="L2147" s="23"/>
      <c r="M2147" s="23">
        <f>YEAR(Tabla2[[#This Row],[Fecha de creación]])</f>
        <v>2020</v>
      </c>
      <c r="N2147" s="23">
        <f>MONTH(Tabla2[[#This Row],[Fecha de creación]])</f>
        <v>12</v>
      </c>
    </row>
    <row r="2148" spans="1:14" ht="15" customHeight="1" x14ac:dyDescent="0.25">
      <c r="A2148" s="26">
        <v>44181.827962962961</v>
      </c>
      <c r="B2148" s="23" t="s">
        <v>0</v>
      </c>
      <c r="C2148" s="23" t="s">
        <v>3582</v>
      </c>
      <c r="D2148" s="23" t="s">
        <v>21</v>
      </c>
      <c r="E2148" s="23" t="s">
        <v>1</v>
      </c>
      <c r="F2148" s="23" t="s">
        <v>7</v>
      </c>
      <c r="G2148" s="23" t="s">
        <v>975</v>
      </c>
      <c r="H2148" s="2" t="s">
        <v>7744</v>
      </c>
      <c r="I2148" s="23" t="s">
        <v>7412</v>
      </c>
      <c r="J2148" s="23"/>
      <c r="K2148" s="23" t="s">
        <v>9712</v>
      </c>
      <c r="L2148" s="23"/>
      <c r="M2148" s="23">
        <f>YEAR(Tabla2[[#This Row],[Fecha de creación]])</f>
        <v>2020</v>
      </c>
      <c r="N2148" s="23">
        <f>MONTH(Tabla2[[#This Row],[Fecha de creación]])</f>
        <v>12</v>
      </c>
    </row>
    <row r="2149" spans="1:14" ht="15" customHeight="1" x14ac:dyDescent="0.25">
      <c r="A2149" s="26">
        <v>44181.848263888889</v>
      </c>
      <c r="B2149" s="23" t="s">
        <v>189</v>
      </c>
      <c r="C2149" s="23" t="s">
        <v>3583</v>
      </c>
      <c r="D2149" s="23" t="s">
        <v>586</v>
      </c>
      <c r="E2149" s="23" t="s">
        <v>1</v>
      </c>
      <c r="F2149" s="23" t="s">
        <v>7</v>
      </c>
      <c r="G2149" s="23" t="s">
        <v>975</v>
      </c>
      <c r="H2149" s="2" t="s">
        <v>7748</v>
      </c>
      <c r="I2149" s="23" t="s">
        <v>1945</v>
      </c>
      <c r="J2149" s="23"/>
      <c r="K2149" s="23" t="s">
        <v>9712</v>
      </c>
      <c r="L2149" s="23"/>
      <c r="M2149" s="23">
        <f>YEAR(Tabla2[[#This Row],[Fecha de creación]])</f>
        <v>2020</v>
      </c>
      <c r="N2149" s="23">
        <f>MONTH(Tabla2[[#This Row],[Fecha de creación]])</f>
        <v>12</v>
      </c>
    </row>
    <row r="2150" spans="1:14" ht="15" customHeight="1" x14ac:dyDescent="0.25">
      <c r="A2150" s="26">
        <v>44181.892511574071</v>
      </c>
      <c r="B2150" s="23" t="s">
        <v>0</v>
      </c>
      <c r="C2150" s="23" t="s">
        <v>3584</v>
      </c>
      <c r="D2150" s="23" t="s">
        <v>586</v>
      </c>
      <c r="E2150" s="23" t="s">
        <v>1</v>
      </c>
      <c r="F2150" s="23" t="s">
        <v>7</v>
      </c>
      <c r="G2150" s="23" t="s">
        <v>975</v>
      </c>
      <c r="H2150" s="2" t="s">
        <v>7748</v>
      </c>
      <c r="I2150" s="23" t="s">
        <v>7412</v>
      </c>
      <c r="J2150" s="23"/>
      <c r="K2150" s="23" t="s">
        <v>9712</v>
      </c>
      <c r="L2150" s="23"/>
      <c r="M2150" s="23">
        <f>YEAR(Tabla2[[#This Row],[Fecha de creación]])</f>
        <v>2020</v>
      </c>
      <c r="N2150" s="23">
        <f>MONTH(Tabla2[[#This Row],[Fecha de creación]])</f>
        <v>12</v>
      </c>
    </row>
    <row r="2151" spans="1:14" ht="15" customHeight="1" x14ac:dyDescent="0.25">
      <c r="A2151" s="26">
        <v>44181.896365740744</v>
      </c>
      <c r="B2151" s="23" t="s">
        <v>0</v>
      </c>
      <c r="C2151" s="23" t="s">
        <v>3585</v>
      </c>
      <c r="D2151" s="23" t="s">
        <v>21</v>
      </c>
      <c r="E2151" s="23" t="s">
        <v>1</v>
      </c>
      <c r="F2151" s="23" t="s">
        <v>7</v>
      </c>
      <c r="G2151" s="23" t="s">
        <v>975</v>
      </c>
      <c r="H2151" s="2" t="s">
        <v>7744</v>
      </c>
      <c r="I2151" s="23" t="s">
        <v>4</v>
      </c>
      <c r="J2151" s="23"/>
      <c r="K2151" s="23" t="s">
        <v>9712</v>
      </c>
      <c r="L2151" s="23"/>
      <c r="M2151" s="23">
        <f>YEAR(Tabla2[[#This Row],[Fecha de creación]])</f>
        <v>2020</v>
      </c>
      <c r="N2151" s="23">
        <f>MONTH(Tabla2[[#This Row],[Fecha de creación]])</f>
        <v>12</v>
      </c>
    </row>
    <row r="2152" spans="1:14" ht="15" customHeight="1" x14ac:dyDescent="0.25">
      <c r="A2152" s="26">
        <v>44181.900520833333</v>
      </c>
      <c r="B2152" s="23" t="s">
        <v>0</v>
      </c>
      <c r="C2152" s="23" t="s">
        <v>3586</v>
      </c>
      <c r="D2152" s="23" t="s">
        <v>3587</v>
      </c>
      <c r="E2152" s="23" t="s">
        <v>1</v>
      </c>
      <c r="F2152" s="23" t="s">
        <v>7</v>
      </c>
      <c r="G2152" s="23" t="s">
        <v>1551</v>
      </c>
      <c r="H2152" s="2" t="s">
        <v>7734</v>
      </c>
      <c r="I2152" s="23" t="s">
        <v>28</v>
      </c>
      <c r="J2152" s="23"/>
      <c r="K2152" s="23" t="s">
        <v>9712</v>
      </c>
      <c r="L2152" s="23"/>
      <c r="M2152" s="23">
        <f>YEAR(Tabla2[[#This Row],[Fecha de creación]])</f>
        <v>2020</v>
      </c>
      <c r="N2152" s="23">
        <f>MONTH(Tabla2[[#This Row],[Fecha de creación]])</f>
        <v>12</v>
      </c>
    </row>
    <row r="2153" spans="1:14" ht="15" customHeight="1" x14ac:dyDescent="0.25">
      <c r="A2153" s="26">
        <v>44181.901909722219</v>
      </c>
      <c r="B2153" s="23" t="s">
        <v>0</v>
      </c>
      <c r="C2153" s="23" t="s">
        <v>391</v>
      </c>
      <c r="D2153" s="23" t="s">
        <v>6</v>
      </c>
      <c r="E2153" s="23" t="s">
        <v>1</v>
      </c>
      <c r="F2153" s="23" t="s">
        <v>7</v>
      </c>
      <c r="G2153" s="23" t="s">
        <v>3</v>
      </c>
      <c r="H2153" s="2" t="s">
        <v>7722</v>
      </c>
      <c r="I2153" s="23" t="s">
        <v>7412</v>
      </c>
      <c r="J2153" s="23"/>
      <c r="K2153" s="23" t="s">
        <v>9712</v>
      </c>
      <c r="L2153" s="23"/>
      <c r="M2153" s="23">
        <f>YEAR(Tabla2[[#This Row],[Fecha de creación]])</f>
        <v>2020</v>
      </c>
      <c r="N2153" s="23">
        <f>MONTH(Tabla2[[#This Row],[Fecha de creación]])</f>
        <v>12</v>
      </c>
    </row>
    <row r="2154" spans="1:14" ht="15" customHeight="1" x14ac:dyDescent="0.25">
      <c r="A2154" s="26">
        <v>44181.908125000002</v>
      </c>
      <c r="B2154" s="23" t="s">
        <v>0</v>
      </c>
      <c r="C2154" s="23" t="s">
        <v>3588</v>
      </c>
      <c r="D2154" s="23" t="s">
        <v>382</v>
      </c>
      <c r="E2154" s="23" t="s">
        <v>1</v>
      </c>
      <c r="F2154" s="23" t="s">
        <v>7</v>
      </c>
      <c r="G2154" s="23" t="s">
        <v>975</v>
      </c>
      <c r="H2154" s="2" t="s">
        <v>7758</v>
      </c>
      <c r="I2154" s="23" t="s">
        <v>7412</v>
      </c>
      <c r="J2154" s="23"/>
      <c r="K2154" s="23" t="s">
        <v>9712</v>
      </c>
      <c r="L2154" s="23"/>
      <c r="M2154" s="23">
        <f>YEAR(Tabla2[[#This Row],[Fecha de creación]])</f>
        <v>2020</v>
      </c>
      <c r="N2154" s="23">
        <f>MONTH(Tabla2[[#This Row],[Fecha de creación]])</f>
        <v>12</v>
      </c>
    </row>
    <row r="2155" spans="1:14" ht="15" customHeight="1" x14ac:dyDescent="0.25">
      <c r="A2155" s="26">
        <v>44181.912233796298</v>
      </c>
      <c r="B2155" s="23" t="s">
        <v>100</v>
      </c>
      <c r="C2155" s="23" t="s">
        <v>392</v>
      </c>
      <c r="D2155" s="23" t="s">
        <v>6</v>
      </c>
      <c r="E2155" s="23" t="s">
        <v>1</v>
      </c>
      <c r="F2155" s="23" t="s">
        <v>7</v>
      </c>
      <c r="G2155" s="23" t="s">
        <v>3</v>
      </c>
      <c r="H2155" s="2" t="s">
        <v>7722</v>
      </c>
      <c r="I2155" s="23" t="s">
        <v>1653</v>
      </c>
      <c r="J2155" s="23"/>
      <c r="K2155" s="23" t="s">
        <v>9712</v>
      </c>
      <c r="L2155" s="23"/>
      <c r="M2155" s="23">
        <f>YEAR(Tabla2[[#This Row],[Fecha de creación]])</f>
        <v>2020</v>
      </c>
      <c r="N2155" s="23">
        <f>MONTH(Tabla2[[#This Row],[Fecha de creación]])</f>
        <v>12</v>
      </c>
    </row>
    <row r="2156" spans="1:14" ht="15" customHeight="1" x14ac:dyDescent="0.25">
      <c r="A2156" s="26">
        <v>44181.912997685184</v>
      </c>
      <c r="B2156" s="23" t="s">
        <v>0</v>
      </c>
      <c r="C2156" s="23" t="s">
        <v>3589</v>
      </c>
      <c r="D2156" s="23" t="s">
        <v>6</v>
      </c>
      <c r="E2156" s="23" t="s">
        <v>1</v>
      </c>
      <c r="F2156" s="23" t="s">
        <v>7</v>
      </c>
      <c r="G2156" s="23" t="s">
        <v>975</v>
      </c>
      <c r="H2156" s="2" t="s">
        <v>7722</v>
      </c>
      <c r="I2156" s="23" t="s">
        <v>7412</v>
      </c>
      <c r="J2156" s="23"/>
      <c r="K2156" s="23" t="s">
        <v>9712</v>
      </c>
      <c r="L2156" s="23"/>
      <c r="M2156" s="23">
        <f>YEAR(Tabla2[[#This Row],[Fecha de creación]])</f>
        <v>2020</v>
      </c>
      <c r="N2156" s="23">
        <f>MONTH(Tabla2[[#This Row],[Fecha de creación]])</f>
        <v>12</v>
      </c>
    </row>
    <row r="2157" spans="1:14" ht="15" customHeight="1" x14ac:dyDescent="0.25">
      <c r="A2157" s="26">
        <v>44181.91511574074</v>
      </c>
      <c r="B2157" s="23" t="s">
        <v>0</v>
      </c>
      <c r="C2157" s="23" t="s">
        <v>3590</v>
      </c>
      <c r="D2157" s="23" t="s">
        <v>3403</v>
      </c>
      <c r="E2157" s="23" t="s">
        <v>1</v>
      </c>
      <c r="F2157" s="23" t="s">
        <v>7</v>
      </c>
      <c r="G2157" s="23" t="s">
        <v>1551</v>
      </c>
      <c r="H2157" s="2" t="s">
        <v>7733</v>
      </c>
      <c r="I2157" s="23" t="s">
        <v>11</v>
      </c>
      <c r="J2157" s="23"/>
      <c r="K2157" s="23" t="s">
        <v>9712</v>
      </c>
      <c r="L2157" s="23"/>
      <c r="M2157" s="23">
        <f>YEAR(Tabla2[[#This Row],[Fecha de creación]])</f>
        <v>2020</v>
      </c>
      <c r="N2157" s="23">
        <f>MONTH(Tabla2[[#This Row],[Fecha de creación]])</f>
        <v>12</v>
      </c>
    </row>
    <row r="2158" spans="1:14" ht="15" customHeight="1" x14ac:dyDescent="0.25">
      <c r="A2158" s="26">
        <v>44181.918182870373</v>
      </c>
      <c r="B2158" s="23" t="s">
        <v>0</v>
      </c>
      <c r="C2158" s="23" t="s">
        <v>3591</v>
      </c>
      <c r="D2158" s="23" t="s">
        <v>6</v>
      </c>
      <c r="E2158" s="23" t="s">
        <v>1</v>
      </c>
      <c r="F2158" s="23" t="s">
        <v>7</v>
      </c>
      <c r="G2158" s="23" t="s">
        <v>975</v>
      </c>
      <c r="H2158" s="2" t="s">
        <v>7722</v>
      </c>
      <c r="I2158" s="23" t="s">
        <v>7412</v>
      </c>
      <c r="J2158" s="23"/>
      <c r="K2158" s="23" t="s">
        <v>9712</v>
      </c>
      <c r="L2158" s="23"/>
      <c r="M2158" s="23">
        <f>YEAR(Tabla2[[#This Row],[Fecha de creación]])</f>
        <v>2020</v>
      </c>
      <c r="N2158" s="23">
        <f>MONTH(Tabla2[[#This Row],[Fecha de creación]])</f>
        <v>12</v>
      </c>
    </row>
    <row r="2159" spans="1:14" ht="15" customHeight="1" x14ac:dyDescent="0.25">
      <c r="A2159" s="26">
        <v>44181.922152777777</v>
      </c>
      <c r="B2159" s="23" t="s">
        <v>100</v>
      </c>
      <c r="C2159" s="23" t="s">
        <v>393</v>
      </c>
      <c r="D2159" s="23" t="s">
        <v>6</v>
      </c>
      <c r="E2159" s="23" t="s">
        <v>1</v>
      </c>
      <c r="F2159" s="23" t="s">
        <v>7</v>
      </c>
      <c r="G2159" s="23" t="s">
        <v>3</v>
      </c>
      <c r="H2159" s="2" t="s">
        <v>7722</v>
      </c>
      <c r="I2159" s="23" t="s">
        <v>1653</v>
      </c>
      <c r="J2159" s="23"/>
      <c r="K2159" s="23" t="s">
        <v>9712</v>
      </c>
      <c r="L2159" s="23"/>
      <c r="M2159" s="23">
        <f>YEAR(Tabla2[[#This Row],[Fecha de creación]])</f>
        <v>2020</v>
      </c>
      <c r="N2159" s="23">
        <f>MONTH(Tabla2[[#This Row],[Fecha de creación]])</f>
        <v>12</v>
      </c>
    </row>
    <row r="2160" spans="1:14" ht="15" customHeight="1" x14ac:dyDescent="0.25">
      <c r="A2160" s="26">
        <v>44181.942025462966</v>
      </c>
      <c r="B2160" s="23" t="s">
        <v>100</v>
      </c>
      <c r="C2160" s="23" t="s">
        <v>3592</v>
      </c>
      <c r="D2160" s="23" t="s">
        <v>2390</v>
      </c>
      <c r="E2160" s="23" t="s">
        <v>1</v>
      </c>
      <c r="F2160" s="23" t="s">
        <v>7</v>
      </c>
      <c r="G2160" s="23" t="s">
        <v>975</v>
      </c>
      <c r="H2160" s="2" t="s">
        <v>7745</v>
      </c>
      <c r="I2160" s="23" t="s">
        <v>1653</v>
      </c>
      <c r="J2160" s="23"/>
      <c r="K2160" s="23" t="s">
        <v>9712</v>
      </c>
      <c r="L2160" s="23"/>
      <c r="M2160" s="23">
        <f>YEAR(Tabla2[[#This Row],[Fecha de creación]])</f>
        <v>2020</v>
      </c>
      <c r="N2160" s="23">
        <f>MONTH(Tabla2[[#This Row],[Fecha de creación]])</f>
        <v>12</v>
      </c>
    </row>
    <row r="2161" spans="1:14" ht="15" customHeight="1" x14ac:dyDescent="0.25">
      <c r="A2161" s="26">
        <v>44181.956979166665</v>
      </c>
      <c r="B2161" s="23" t="s">
        <v>100</v>
      </c>
      <c r="C2161" s="23" t="s">
        <v>394</v>
      </c>
      <c r="D2161" s="23" t="s">
        <v>6</v>
      </c>
      <c r="E2161" s="23" t="s">
        <v>1</v>
      </c>
      <c r="F2161" s="23" t="s">
        <v>7</v>
      </c>
      <c r="G2161" s="23" t="s">
        <v>3</v>
      </c>
      <c r="H2161" s="2" t="s">
        <v>7722</v>
      </c>
      <c r="I2161" s="23" t="s">
        <v>1653</v>
      </c>
      <c r="J2161" s="23"/>
      <c r="K2161" s="23" t="s">
        <v>9712</v>
      </c>
      <c r="L2161" s="23"/>
      <c r="M2161" s="23">
        <f>YEAR(Tabla2[[#This Row],[Fecha de creación]])</f>
        <v>2020</v>
      </c>
      <c r="N2161" s="23">
        <f>MONTH(Tabla2[[#This Row],[Fecha de creación]])</f>
        <v>12</v>
      </c>
    </row>
    <row r="2162" spans="1:14" ht="15" customHeight="1" x14ac:dyDescent="0.25">
      <c r="A2162" s="26">
        <v>44182.665509259263</v>
      </c>
      <c r="B2162" s="23" t="s">
        <v>0</v>
      </c>
      <c r="C2162" s="23" t="s">
        <v>3593</v>
      </c>
      <c r="D2162" s="23" t="s">
        <v>110</v>
      </c>
      <c r="E2162" s="23" t="s">
        <v>1</v>
      </c>
      <c r="F2162" s="23" t="s">
        <v>7</v>
      </c>
      <c r="G2162" s="23" t="s">
        <v>975</v>
      </c>
      <c r="H2162" s="2" t="s">
        <v>7731</v>
      </c>
      <c r="I2162" s="23" t="s">
        <v>8</v>
      </c>
      <c r="J2162" s="23"/>
      <c r="K2162" s="23" t="s">
        <v>9712</v>
      </c>
      <c r="L2162" s="23"/>
      <c r="M2162" s="23">
        <f>YEAR(Tabla2[[#This Row],[Fecha de creación]])</f>
        <v>2020</v>
      </c>
      <c r="N2162" s="23">
        <f>MONTH(Tabla2[[#This Row],[Fecha de creación]])</f>
        <v>12</v>
      </c>
    </row>
    <row r="2163" spans="1:14" ht="15" customHeight="1" x14ac:dyDescent="0.25">
      <c r="A2163" s="26">
        <v>44182.586238425924</v>
      </c>
      <c r="B2163" s="23" t="s">
        <v>0</v>
      </c>
      <c r="C2163" s="23" t="s">
        <v>3594</v>
      </c>
      <c r="D2163" s="23" t="s">
        <v>1021</v>
      </c>
      <c r="E2163" s="23" t="s">
        <v>1</v>
      </c>
      <c r="F2163" s="23" t="s">
        <v>22</v>
      </c>
      <c r="G2163" s="23" t="s">
        <v>975</v>
      </c>
      <c r="H2163" s="2" t="s">
        <v>7731</v>
      </c>
      <c r="I2163" s="23" t="s">
        <v>4</v>
      </c>
      <c r="J2163" s="23"/>
      <c r="K2163" s="23" t="s">
        <v>9712</v>
      </c>
      <c r="L2163" s="23"/>
      <c r="M2163" s="23">
        <f>YEAR(Tabla2[[#This Row],[Fecha de creación]])</f>
        <v>2020</v>
      </c>
      <c r="N2163" s="23">
        <f>MONTH(Tabla2[[#This Row],[Fecha de creación]])</f>
        <v>12</v>
      </c>
    </row>
    <row r="2164" spans="1:14" ht="15" customHeight="1" x14ac:dyDescent="0.25">
      <c r="A2164" s="26">
        <v>44182.605358796296</v>
      </c>
      <c r="B2164" s="23" t="s">
        <v>0</v>
      </c>
      <c r="C2164" s="23" t="s">
        <v>3595</v>
      </c>
      <c r="D2164" s="23" t="s">
        <v>1021</v>
      </c>
      <c r="E2164" s="23" t="s">
        <v>1</v>
      </c>
      <c r="F2164" s="23" t="s">
        <v>22</v>
      </c>
      <c r="G2164" s="23" t="s">
        <v>975</v>
      </c>
      <c r="H2164" s="2" t="s">
        <v>7731</v>
      </c>
      <c r="I2164" s="23" t="s">
        <v>4</v>
      </c>
      <c r="J2164" s="23"/>
      <c r="K2164" s="23" t="s">
        <v>9712</v>
      </c>
      <c r="L2164" s="23"/>
      <c r="M2164" s="23">
        <f>YEAR(Tabla2[[#This Row],[Fecha de creación]])</f>
        <v>2020</v>
      </c>
      <c r="N2164" s="23">
        <f>MONTH(Tabla2[[#This Row],[Fecha de creación]])</f>
        <v>12</v>
      </c>
    </row>
    <row r="2165" spans="1:14" ht="15" customHeight="1" x14ac:dyDescent="0.25">
      <c r="A2165" s="26">
        <v>44182.605752314812</v>
      </c>
      <c r="B2165" s="23" t="s">
        <v>0</v>
      </c>
      <c r="C2165" s="23" t="s">
        <v>3596</v>
      </c>
      <c r="D2165" s="23" t="s">
        <v>1021</v>
      </c>
      <c r="E2165" s="23" t="s">
        <v>1</v>
      </c>
      <c r="F2165" s="23" t="s">
        <v>22</v>
      </c>
      <c r="G2165" s="23" t="s">
        <v>975</v>
      </c>
      <c r="H2165" s="2" t="s">
        <v>7731</v>
      </c>
      <c r="I2165" s="23" t="s">
        <v>4</v>
      </c>
      <c r="J2165" s="23"/>
      <c r="K2165" s="23" t="s">
        <v>9712</v>
      </c>
      <c r="L2165" s="23"/>
      <c r="M2165" s="23">
        <f>YEAR(Tabla2[[#This Row],[Fecha de creación]])</f>
        <v>2020</v>
      </c>
      <c r="N2165" s="23">
        <f>MONTH(Tabla2[[#This Row],[Fecha de creación]])</f>
        <v>12</v>
      </c>
    </row>
    <row r="2166" spans="1:14" ht="15" customHeight="1" x14ac:dyDescent="0.25">
      <c r="A2166" s="26">
        <v>44182.615266203706</v>
      </c>
      <c r="B2166" s="23" t="s">
        <v>0</v>
      </c>
      <c r="C2166" s="23" t="s">
        <v>3597</v>
      </c>
      <c r="D2166" s="23" t="s">
        <v>382</v>
      </c>
      <c r="E2166" s="23" t="s">
        <v>1</v>
      </c>
      <c r="F2166" s="23" t="s">
        <v>7</v>
      </c>
      <c r="G2166" s="23" t="s">
        <v>975</v>
      </c>
      <c r="H2166" s="2" t="s">
        <v>7723</v>
      </c>
      <c r="I2166" s="23" t="s">
        <v>4</v>
      </c>
      <c r="J2166" s="23"/>
      <c r="K2166" s="23" t="s">
        <v>9712</v>
      </c>
      <c r="L2166" s="23"/>
      <c r="M2166" s="23">
        <f>YEAR(Tabla2[[#This Row],[Fecha de creación]])</f>
        <v>2020</v>
      </c>
      <c r="N2166" s="23">
        <f>MONTH(Tabla2[[#This Row],[Fecha de creación]])</f>
        <v>12</v>
      </c>
    </row>
    <row r="2167" spans="1:14" ht="15" customHeight="1" x14ac:dyDescent="0.25">
      <c r="A2167" s="26">
        <v>44182.616608796299</v>
      </c>
      <c r="B2167" s="23" t="s">
        <v>0</v>
      </c>
      <c r="C2167" s="23" t="s">
        <v>3598</v>
      </c>
      <c r="D2167" s="23" t="s">
        <v>3599</v>
      </c>
      <c r="E2167" s="23" t="s">
        <v>1</v>
      </c>
      <c r="F2167" s="23" t="s">
        <v>22</v>
      </c>
      <c r="G2167" s="23" t="s">
        <v>975</v>
      </c>
      <c r="H2167" s="2" t="s">
        <v>7735</v>
      </c>
      <c r="I2167" s="23" t="s">
        <v>8</v>
      </c>
      <c r="J2167" s="23"/>
      <c r="K2167" s="23" t="s">
        <v>9712</v>
      </c>
      <c r="L2167" s="23"/>
      <c r="M2167" s="23">
        <f>YEAR(Tabla2[[#This Row],[Fecha de creación]])</f>
        <v>2020</v>
      </c>
      <c r="N2167" s="23">
        <f>MONTH(Tabla2[[#This Row],[Fecha de creación]])</f>
        <v>12</v>
      </c>
    </row>
    <row r="2168" spans="1:14" ht="15" customHeight="1" x14ac:dyDescent="0.25">
      <c r="A2168" s="26">
        <v>44182.624143518522</v>
      </c>
      <c r="B2168" s="23" t="s">
        <v>0</v>
      </c>
      <c r="C2168" s="23" t="s">
        <v>3600</v>
      </c>
      <c r="D2168" s="23" t="s">
        <v>6</v>
      </c>
      <c r="E2168" s="23" t="s">
        <v>1</v>
      </c>
      <c r="F2168" s="23" t="s">
        <v>7</v>
      </c>
      <c r="G2168" s="23" t="s">
        <v>975</v>
      </c>
      <c r="H2168" s="2" t="s">
        <v>7722</v>
      </c>
      <c r="I2168" s="23" t="s">
        <v>8</v>
      </c>
      <c r="J2168" s="23"/>
      <c r="K2168" s="23" t="s">
        <v>9712</v>
      </c>
      <c r="L2168" s="23"/>
      <c r="M2168" s="23">
        <f>YEAR(Tabla2[[#This Row],[Fecha de creación]])</f>
        <v>2020</v>
      </c>
      <c r="N2168" s="23">
        <f>MONTH(Tabla2[[#This Row],[Fecha de creación]])</f>
        <v>12</v>
      </c>
    </row>
    <row r="2169" spans="1:14" ht="15" customHeight="1" x14ac:dyDescent="0.25">
      <c r="A2169" s="26">
        <v>44182.629861111112</v>
      </c>
      <c r="B2169" s="23" t="s">
        <v>0</v>
      </c>
      <c r="C2169" s="23" t="s">
        <v>3601</v>
      </c>
      <c r="D2169" s="23" t="s">
        <v>1537</v>
      </c>
      <c r="E2169" s="23" t="s">
        <v>1</v>
      </c>
      <c r="F2169" s="23" t="s">
        <v>7</v>
      </c>
      <c r="G2169" s="23" t="s">
        <v>975</v>
      </c>
      <c r="H2169" s="2" t="s">
        <v>7731</v>
      </c>
      <c r="I2169" s="23" t="s">
        <v>8</v>
      </c>
      <c r="J2169" s="23"/>
      <c r="K2169" s="23" t="s">
        <v>9712</v>
      </c>
      <c r="L2169" s="23"/>
      <c r="M2169" s="23">
        <f>YEAR(Tabla2[[#This Row],[Fecha de creación]])</f>
        <v>2020</v>
      </c>
      <c r="N2169" s="23">
        <f>MONTH(Tabla2[[#This Row],[Fecha de creación]])</f>
        <v>12</v>
      </c>
    </row>
    <row r="2170" spans="1:14" ht="15" customHeight="1" x14ac:dyDescent="0.25">
      <c r="A2170" s="26">
        <v>44182.712731481479</v>
      </c>
      <c r="B2170" s="23" t="s">
        <v>0</v>
      </c>
      <c r="C2170" s="23" t="s">
        <v>3602</v>
      </c>
      <c r="D2170" s="23" t="s">
        <v>6</v>
      </c>
      <c r="E2170" s="23" t="s">
        <v>1</v>
      </c>
      <c r="F2170" s="23" t="s">
        <v>7</v>
      </c>
      <c r="G2170" s="23" t="s">
        <v>975</v>
      </c>
      <c r="H2170" s="2" t="s">
        <v>7722</v>
      </c>
      <c r="I2170" s="23" t="s">
        <v>4</v>
      </c>
      <c r="J2170" s="23"/>
      <c r="K2170" s="23" t="s">
        <v>9712</v>
      </c>
      <c r="L2170" s="23"/>
      <c r="M2170" s="23">
        <f>YEAR(Tabla2[[#This Row],[Fecha de creación]])</f>
        <v>2020</v>
      </c>
      <c r="N2170" s="23">
        <f>MONTH(Tabla2[[#This Row],[Fecha de creación]])</f>
        <v>12</v>
      </c>
    </row>
    <row r="2171" spans="1:14" ht="15" customHeight="1" x14ac:dyDescent="0.25">
      <c r="A2171" s="26">
        <v>44182.778124999997</v>
      </c>
      <c r="B2171" s="23" t="s">
        <v>0</v>
      </c>
      <c r="C2171" s="23" t="s">
        <v>3603</v>
      </c>
      <c r="D2171" s="23" t="s">
        <v>2260</v>
      </c>
      <c r="E2171" s="23" t="s">
        <v>1</v>
      </c>
      <c r="F2171" s="23" t="s">
        <v>22</v>
      </c>
      <c r="G2171" s="23" t="s">
        <v>975</v>
      </c>
      <c r="H2171" s="2" t="s">
        <v>7745</v>
      </c>
      <c r="I2171" s="23" t="s">
        <v>4</v>
      </c>
      <c r="J2171" s="23"/>
      <c r="K2171" s="23" t="s">
        <v>9712</v>
      </c>
      <c r="L2171" s="23"/>
      <c r="M2171" s="23">
        <f>YEAR(Tabla2[[#This Row],[Fecha de creación]])</f>
        <v>2020</v>
      </c>
      <c r="N2171" s="23">
        <f>MONTH(Tabla2[[#This Row],[Fecha de creación]])</f>
        <v>12</v>
      </c>
    </row>
    <row r="2172" spans="1:14" ht="15" customHeight="1" x14ac:dyDescent="0.25">
      <c r="A2172" s="26">
        <v>44183.405868055554</v>
      </c>
      <c r="B2172" s="23" t="s">
        <v>56</v>
      </c>
      <c r="C2172" s="23" t="s">
        <v>3604</v>
      </c>
      <c r="D2172" s="23" t="s">
        <v>6</v>
      </c>
      <c r="E2172" s="23" t="s">
        <v>1</v>
      </c>
      <c r="F2172" s="23" t="s">
        <v>7</v>
      </c>
      <c r="G2172" s="23" t="s">
        <v>975</v>
      </c>
      <c r="H2172" s="2" t="s">
        <v>7722</v>
      </c>
      <c r="I2172" s="23" t="s">
        <v>1963</v>
      </c>
      <c r="J2172" s="23"/>
      <c r="K2172" s="23" t="s">
        <v>9712</v>
      </c>
      <c r="L2172" s="23"/>
      <c r="M2172" s="23">
        <f>YEAR(Tabla2[[#This Row],[Fecha de creación]])</f>
        <v>2020</v>
      </c>
      <c r="N2172" s="23">
        <f>MONTH(Tabla2[[#This Row],[Fecha de creación]])</f>
        <v>12</v>
      </c>
    </row>
    <row r="2173" spans="1:14" ht="15" customHeight="1" x14ac:dyDescent="0.25">
      <c r="A2173" s="26">
        <v>44183.410393518519</v>
      </c>
      <c r="B2173" s="23" t="s">
        <v>0</v>
      </c>
      <c r="C2173" s="23" t="s">
        <v>3605</v>
      </c>
      <c r="D2173" s="23" t="s">
        <v>3606</v>
      </c>
      <c r="E2173" s="23" t="s">
        <v>1</v>
      </c>
      <c r="F2173" s="23" t="s">
        <v>22</v>
      </c>
      <c r="G2173" s="23" t="s">
        <v>975</v>
      </c>
      <c r="H2173" s="2" t="s">
        <v>7745</v>
      </c>
      <c r="I2173" s="23" t="s">
        <v>4</v>
      </c>
      <c r="J2173" s="23"/>
      <c r="K2173" s="23" t="s">
        <v>9712</v>
      </c>
      <c r="L2173" s="23"/>
      <c r="M2173" s="23">
        <f>YEAR(Tabla2[[#This Row],[Fecha de creación]])</f>
        <v>2020</v>
      </c>
      <c r="N2173" s="23">
        <f>MONTH(Tabla2[[#This Row],[Fecha de creación]])</f>
        <v>12</v>
      </c>
    </row>
    <row r="2174" spans="1:14" ht="15" customHeight="1" x14ac:dyDescent="0.25">
      <c r="A2174" s="26">
        <v>44183.414918981478</v>
      </c>
      <c r="B2174" s="23" t="s">
        <v>0</v>
      </c>
      <c r="C2174" s="23" t="s">
        <v>3607</v>
      </c>
      <c r="D2174" s="23" t="s">
        <v>2623</v>
      </c>
      <c r="E2174" s="23" t="s">
        <v>1</v>
      </c>
      <c r="F2174" s="23" t="s">
        <v>7</v>
      </c>
      <c r="G2174" s="23" t="s">
        <v>975</v>
      </c>
      <c r="H2174" s="2" t="s">
        <v>7745</v>
      </c>
      <c r="I2174" s="23" t="s">
        <v>4</v>
      </c>
      <c r="J2174" s="23"/>
      <c r="K2174" s="23" t="s">
        <v>9712</v>
      </c>
      <c r="L2174" s="23"/>
      <c r="M2174" s="23">
        <f>YEAR(Tabla2[[#This Row],[Fecha de creación]])</f>
        <v>2020</v>
      </c>
      <c r="N2174" s="23">
        <f>MONTH(Tabla2[[#This Row],[Fecha de creación]])</f>
        <v>12</v>
      </c>
    </row>
    <row r="2175" spans="1:14" ht="15" customHeight="1" x14ac:dyDescent="0.25">
      <c r="A2175" s="26">
        <v>44183.416828703703</v>
      </c>
      <c r="B2175" s="23" t="s">
        <v>0</v>
      </c>
      <c r="C2175" s="23" t="s">
        <v>3608</v>
      </c>
      <c r="D2175" s="23" t="s">
        <v>382</v>
      </c>
      <c r="E2175" s="23" t="s">
        <v>1</v>
      </c>
      <c r="F2175" s="23" t="s">
        <v>7</v>
      </c>
      <c r="G2175" s="23" t="s">
        <v>975</v>
      </c>
      <c r="H2175" s="2" t="s">
        <v>7723</v>
      </c>
      <c r="I2175" s="23" t="s">
        <v>4</v>
      </c>
      <c r="J2175" s="23"/>
      <c r="K2175" s="23" t="s">
        <v>9712</v>
      </c>
      <c r="L2175" s="23"/>
      <c r="M2175" s="23">
        <f>YEAR(Tabla2[[#This Row],[Fecha de creación]])</f>
        <v>2020</v>
      </c>
      <c r="N2175" s="23">
        <f>MONTH(Tabla2[[#This Row],[Fecha de creación]])</f>
        <v>12</v>
      </c>
    </row>
    <row r="2176" spans="1:14" ht="15" customHeight="1" x14ac:dyDescent="0.25">
      <c r="A2176" s="26">
        <v>44183.469895833332</v>
      </c>
      <c r="B2176" s="23" t="s">
        <v>0</v>
      </c>
      <c r="C2176" s="23" t="s">
        <v>3609</v>
      </c>
      <c r="D2176" s="23" t="s">
        <v>2540</v>
      </c>
      <c r="E2176" s="23" t="s">
        <v>1</v>
      </c>
      <c r="F2176" s="23" t="s">
        <v>7</v>
      </c>
      <c r="G2176" s="23" t="s">
        <v>975</v>
      </c>
      <c r="H2176" s="2" t="s">
        <v>7745</v>
      </c>
      <c r="I2176" s="23" t="s">
        <v>4</v>
      </c>
      <c r="J2176" s="23"/>
      <c r="K2176" s="23" t="s">
        <v>9712</v>
      </c>
      <c r="L2176" s="23"/>
      <c r="M2176" s="23">
        <f>YEAR(Tabla2[[#This Row],[Fecha de creación]])</f>
        <v>2020</v>
      </c>
      <c r="N2176" s="23">
        <f>MONTH(Tabla2[[#This Row],[Fecha de creación]])</f>
        <v>12</v>
      </c>
    </row>
    <row r="2177" spans="1:14" ht="15" customHeight="1" x14ac:dyDescent="0.25">
      <c r="A2177" s="26">
        <v>44183.4765625</v>
      </c>
      <c r="B2177" s="23" t="s">
        <v>0</v>
      </c>
      <c r="C2177" s="23" t="s">
        <v>3610</v>
      </c>
      <c r="D2177" s="23" t="s">
        <v>3611</v>
      </c>
      <c r="E2177" s="23" t="s">
        <v>1</v>
      </c>
      <c r="F2177" s="23" t="s">
        <v>22</v>
      </c>
      <c r="G2177" s="23" t="s">
        <v>975</v>
      </c>
      <c r="H2177" s="2" t="s">
        <v>7745</v>
      </c>
      <c r="I2177" s="23" t="s">
        <v>4</v>
      </c>
      <c r="J2177" s="23"/>
      <c r="K2177" s="23" t="s">
        <v>9712</v>
      </c>
      <c r="L2177" s="23"/>
      <c r="M2177" s="23">
        <f>YEAR(Tabla2[[#This Row],[Fecha de creación]])</f>
        <v>2020</v>
      </c>
      <c r="N2177" s="23">
        <f>MONTH(Tabla2[[#This Row],[Fecha de creación]])</f>
        <v>12</v>
      </c>
    </row>
    <row r="2178" spans="1:14" ht="15" customHeight="1" x14ac:dyDescent="0.25">
      <c r="A2178" s="26">
        <v>44183.492013888892</v>
      </c>
      <c r="B2178" s="23" t="s">
        <v>0</v>
      </c>
      <c r="C2178" s="23" t="s">
        <v>3612</v>
      </c>
      <c r="D2178" s="23" t="s">
        <v>6</v>
      </c>
      <c r="E2178" s="23" t="s">
        <v>1</v>
      </c>
      <c r="F2178" s="23" t="s">
        <v>7</v>
      </c>
      <c r="G2178" s="23" t="s">
        <v>975</v>
      </c>
      <c r="H2178" s="2" t="s">
        <v>7722</v>
      </c>
      <c r="I2178" s="23" t="s">
        <v>7412</v>
      </c>
      <c r="J2178" s="23"/>
      <c r="K2178" s="23" t="s">
        <v>9712</v>
      </c>
      <c r="L2178" s="23"/>
      <c r="M2178" s="23">
        <f>YEAR(Tabla2[[#This Row],[Fecha de creación]])</f>
        <v>2020</v>
      </c>
      <c r="N2178" s="23">
        <f>MONTH(Tabla2[[#This Row],[Fecha de creación]])</f>
        <v>12</v>
      </c>
    </row>
    <row r="2179" spans="1:14" ht="15" customHeight="1" x14ac:dyDescent="0.25">
      <c r="A2179" s="26">
        <v>44183.532627314817</v>
      </c>
      <c r="B2179" s="23" t="s">
        <v>0</v>
      </c>
      <c r="C2179" s="23" t="s">
        <v>3613</v>
      </c>
      <c r="D2179" s="23" t="s">
        <v>1057</v>
      </c>
      <c r="E2179" s="23" t="s">
        <v>1</v>
      </c>
      <c r="F2179" s="23" t="s">
        <v>22</v>
      </c>
      <c r="G2179" s="23" t="s">
        <v>975</v>
      </c>
      <c r="H2179" s="2" t="s">
        <v>7745</v>
      </c>
      <c r="I2179" s="23" t="s">
        <v>4</v>
      </c>
      <c r="J2179" s="23"/>
      <c r="K2179" s="23" t="s">
        <v>9712</v>
      </c>
      <c r="L2179" s="23"/>
      <c r="M2179" s="23">
        <f>YEAR(Tabla2[[#This Row],[Fecha de creación]])</f>
        <v>2020</v>
      </c>
      <c r="N2179" s="23">
        <f>MONTH(Tabla2[[#This Row],[Fecha de creación]])</f>
        <v>12</v>
      </c>
    </row>
    <row r="2180" spans="1:14" ht="15" customHeight="1" x14ac:dyDescent="0.25">
      <c r="A2180" s="26">
        <v>44183.535196759258</v>
      </c>
      <c r="B2180" s="23" t="s">
        <v>0</v>
      </c>
      <c r="C2180" s="23" t="s">
        <v>3614</v>
      </c>
      <c r="D2180" s="23" t="s">
        <v>1008</v>
      </c>
      <c r="E2180" s="23" t="s">
        <v>1</v>
      </c>
      <c r="F2180" s="23" t="s">
        <v>7</v>
      </c>
      <c r="G2180" s="23" t="s">
        <v>975</v>
      </c>
      <c r="H2180" s="2" t="s">
        <v>7729</v>
      </c>
      <c r="I2180" s="23" t="s">
        <v>7412</v>
      </c>
      <c r="J2180" s="23"/>
      <c r="K2180" s="23" t="s">
        <v>9712</v>
      </c>
      <c r="L2180" s="23"/>
      <c r="M2180" s="23">
        <f>YEAR(Tabla2[[#This Row],[Fecha de creación]])</f>
        <v>2020</v>
      </c>
      <c r="N2180" s="23">
        <f>MONTH(Tabla2[[#This Row],[Fecha de creación]])</f>
        <v>12</v>
      </c>
    </row>
    <row r="2181" spans="1:14" ht="15" customHeight="1" x14ac:dyDescent="0.25">
      <c r="A2181" s="26">
        <v>44183.543171296296</v>
      </c>
      <c r="B2181" s="23" t="s">
        <v>100</v>
      </c>
      <c r="C2181" s="23" t="s">
        <v>3615</v>
      </c>
      <c r="D2181" s="23" t="s">
        <v>3616</v>
      </c>
      <c r="E2181" s="23" t="s">
        <v>1</v>
      </c>
      <c r="F2181" s="23" t="s">
        <v>7</v>
      </c>
      <c r="G2181" s="23" t="s">
        <v>975</v>
      </c>
      <c r="H2181" s="2" t="s">
        <v>7745</v>
      </c>
      <c r="I2181" s="23" t="s">
        <v>1653</v>
      </c>
      <c r="J2181" s="23"/>
      <c r="K2181" s="23" t="s">
        <v>9712</v>
      </c>
      <c r="L2181" s="23"/>
      <c r="M2181" s="23">
        <f>YEAR(Tabla2[[#This Row],[Fecha de creación]])</f>
        <v>2020</v>
      </c>
      <c r="N2181" s="23">
        <f>MONTH(Tabla2[[#This Row],[Fecha de creación]])</f>
        <v>12</v>
      </c>
    </row>
    <row r="2182" spans="1:14" ht="15" customHeight="1" x14ac:dyDescent="0.25">
      <c r="A2182" s="26">
        <v>44183.549629629626</v>
      </c>
      <c r="B2182" s="23" t="s">
        <v>100</v>
      </c>
      <c r="C2182" s="23" t="s">
        <v>3617</v>
      </c>
      <c r="D2182" s="23" t="s">
        <v>49</v>
      </c>
      <c r="E2182" s="23" t="s">
        <v>1</v>
      </c>
      <c r="F2182" s="23" t="s">
        <v>7</v>
      </c>
      <c r="G2182" s="23" t="s">
        <v>975</v>
      </c>
      <c r="H2182" s="2" t="s">
        <v>7745</v>
      </c>
      <c r="I2182" s="23" t="s">
        <v>1653</v>
      </c>
      <c r="J2182" s="23"/>
      <c r="K2182" s="23" t="s">
        <v>9712</v>
      </c>
      <c r="L2182" s="23"/>
      <c r="M2182" s="23">
        <f>YEAR(Tabla2[[#This Row],[Fecha de creación]])</f>
        <v>2020</v>
      </c>
      <c r="N2182" s="23">
        <f>MONTH(Tabla2[[#This Row],[Fecha de creación]])</f>
        <v>12</v>
      </c>
    </row>
    <row r="2183" spans="1:14" ht="15" customHeight="1" x14ac:dyDescent="0.25">
      <c r="A2183" s="26">
        <v>44183.551481481481</v>
      </c>
      <c r="B2183" s="23" t="s">
        <v>100</v>
      </c>
      <c r="C2183" s="23" t="s">
        <v>3618</v>
      </c>
      <c r="D2183" s="23" t="s">
        <v>2679</v>
      </c>
      <c r="E2183" s="23" t="s">
        <v>1</v>
      </c>
      <c r="F2183" s="23" t="s">
        <v>7</v>
      </c>
      <c r="G2183" s="23" t="s">
        <v>975</v>
      </c>
      <c r="H2183" s="2" t="s">
        <v>7730</v>
      </c>
      <c r="I2183" s="23" t="s">
        <v>1653</v>
      </c>
      <c r="J2183" s="23"/>
      <c r="K2183" s="23" t="s">
        <v>9712</v>
      </c>
      <c r="L2183" s="23"/>
      <c r="M2183" s="23">
        <f>YEAR(Tabla2[[#This Row],[Fecha de creación]])</f>
        <v>2020</v>
      </c>
      <c r="N2183" s="23">
        <f>MONTH(Tabla2[[#This Row],[Fecha de creación]])</f>
        <v>12</v>
      </c>
    </row>
    <row r="2184" spans="1:14" ht="15" customHeight="1" x14ac:dyDescent="0.25">
      <c r="A2184" s="26">
        <v>44183.56</v>
      </c>
      <c r="B2184" s="23" t="s">
        <v>100</v>
      </c>
      <c r="C2184" s="23" t="s">
        <v>3619</v>
      </c>
      <c r="D2184" s="23" t="s">
        <v>1766</v>
      </c>
      <c r="E2184" s="23" t="s">
        <v>1</v>
      </c>
      <c r="F2184" s="23" t="s">
        <v>7</v>
      </c>
      <c r="G2184" s="23" t="s">
        <v>1551</v>
      </c>
      <c r="H2184" s="2" t="s">
        <v>7734</v>
      </c>
      <c r="I2184" s="23" t="s">
        <v>7760</v>
      </c>
      <c r="J2184" s="23"/>
      <c r="K2184" s="23" t="s">
        <v>9712</v>
      </c>
      <c r="L2184" s="23"/>
      <c r="M2184" s="23">
        <f>YEAR(Tabla2[[#This Row],[Fecha de creación]])</f>
        <v>2020</v>
      </c>
      <c r="N2184" s="23">
        <f>MONTH(Tabla2[[#This Row],[Fecha de creación]])</f>
        <v>12</v>
      </c>
    </row>
    <row r="2185" spans="1:14" ht="15" customHeight="1" x14ac:dyDescent="0.25">
      <c r="A2185" s="26">
        <v>44183.560856481483</v>
      </c>
      <c r="B2185" s="23" t="s">
        <v>100</v>
      </c>
      <c r="C2185" s="23" t="s">
        <v>3620</v>
      </c>
      <c r="D2185" s="23" t="s">
        <v>551</v>
      </c>
      <c r="E2185" s="23" t="s">
        <v>1</v>
      </c>
      <c r="F2185" s="23" t="s">
        <v>7</v>
      </c>
      <c r="G2185" s="23" t="s">
        <v>975</v>
      </c>
      <c r="H2185" s="2" t="s">
        <v>7731</v>
      </c>
      <c r="I2185" s="23" t="s">
        <v>1653</v>
      </c>
      <c r="J2185" s="23"/>
      <c r="K2185" s="23" t="s">
        <v>9712</v>
      </c>
      <c r="L2185" s="23"/>
      <c r="M2185" s="23">
        <f>YEAR(Tabla2[[#This Row],[Fecha de creación]])</f>
        <v>2020</v>
      </c>
      <c r="N2185" s="23">
        <f>MONTH(Tabla2[[#This Row],[Fecha de creación]])</f>
        <v>12</v>
      </c>
    </row>
    <row r="2186" spans="1:14" ht="15" customHeight="1" x14ac:dyDescent="0.25">
      <c r="A2186" s="26">
        <v>44183.572569444441</v>
      </c>
      <c r="B2186" s="23" t="s">
        <v>100</v>
      </c>
      <c r="C2186" s="23" t="s">
        <v>3621</v>
      </c>
      <c r="D2186" s="23" t="s">
        <v>351</v>
      </c>
      <c r="E2186" s="23" t="s">
        <v>1</v>
      </c>
      <c r="F2186" s="23" t="s">
        <v>7</v>
      </c>
      <c r="G2186" s="23" t="s">
        <v>975</v>
      </c>
      <c r="H2186" s="2" t="s">
        <v>7734</v>
      </c>
      <c r="I2186" s="23" t="s">
        <v>1653</v>
      </c>
      <c r="J2186" s="23"/>
      <c r="K2186" s="23" t="s">
        <v>9712</v>
      </c>
      <c r="L2186" s="23"/>
      <c r="M2186" s="23">
        <f>YEAR(Tabla2[[#This Row],[Fecha de creación]])</f>
        <v>2020</v>
      </c>
      <c r="N2186" s="23">
        <f>MONTH(Tabla2[[#This Row],[Fecha de creación]])</f>
        <v>12</v>
      </c>
    </row>
    <row r="2187" spans="1:14" ht="15" customHeight="1" x14ac:dyDescent="0.25">
      <c r="A2187" s="26">
        <v>44183.610451388886</v>
      </c>
      <c r="B2187" s="23" t="s">
        <v>0</v>
      </c>
      <c r="C2187" s="23" t="s">
        <v>3622</v>
      </c>
      <c r="D2187" s="23" t="s">
        <v>218</v>
      </c>
      <c r="E2187" s="23" t="s">
        <v>1</v>
      </c>
      <c r="F2187" s="23" t="s">
        <v>7</v>
      </c>
      <c r="G2187" s="23" t="s">
        <v>1551</v>
      </c>
      <c r="H2187" s="2" t="s">
        <v>7737</v>
      </c>
      <c r="I2187" s="23" t="s">
        <v>11</v>
      </c>
      <c r="J2187" s="23"/>
      <c r="K2187" s="23" t="s">
        <v>9712</v>
      </c>
      <c r="L2187" s="23"/>
      <c r="M2187" s="23">
        <f>YEAR(Tabla2[[#This Row],[Fecha de creación]])</f>
        <v>2020</v>
      </c>
      <c r="N2187" s="23">
        <f>MONTH(Tabla2[[#This Row],[Fecha de creación]])</f>
        <v>12</v>
      </c>
    </row>
    <row r="2188" spans="1:14" ht="15" customHeight="1" x14ac:dyDescent="0.25">
      <c r="A2188" s="26">
        <v>44183.628391203703</v>
      </c>
      <c r="B2188" s="23" t="s">
        <v>0</v>
      </c>
      <c r="C2188" s="23" t="s">
        <v>395</v>
      </c>
      <c r="D2188" s="23" t="s">
        <v>396</v>
      </c>
      <c r="E2188" s="23" t="s">
        <v>1</v>
      </c>
      <c r="F2188" s="23" t="s">
        <v>2</v>
      </c>
      <c r="G2188" s="23" t="s">
        <v>3</v>
      </c>
      <c r="H2188" s="2" t="s">
        <v>7745</v>
      </c>
      <c r="I2188" s="23" t="s">
        <v>7749</v>
      </c>
      <c r="J2188" s="23"/>
      <c r="K2188" s="23" t="s">
        <v>9536</v>
      </c>
      <c r="L2188" s="23"/>
      <c r="M2188" s="23">
        <f>YEAR(Tabla2[[#This Row],[Fecha de creación]])</f>
        <v>2020</v>
      </c>
      <c r="N2188" s="23">
        <f>MONTH(Tabla2[[#This Row],[Fecha de creación]])</f>
        <v>12</v>
      </c>
    </row>
    <row r="2189" spans="1:14" ht="15" customHeight="1" x14ac:dyDescent="0.25">
      <c r="A2189" s="26">
        <v>44183.656585648147</v>
      </c>
      <c r="B2189" s="23" t="s">
        <v>0</v>
      </c>
      <c r="C2189" s="23" t="s">
        <v>397</v>
      </c>
      <c r="D2189" s="23" t="s">
        <v>398</v>
      </c>
      <c r="E2189" s="23" t="s">
        <v>1</v>
      </c>
      <c r="F2189" s="23" t="s">
        <v>2</v>
      </c>
      <c r="G2189" s="23" t="s">
        <v>3</v>
      </c>
      <c r="H2189" s="2" t="s">
        <v>7728</v>
      </c>
      <c r="I2189" s="23" t="s">
        <v>7749</v>
      </c>
      <c r="J2189" s="23"/>
      <c r="K2189" s="23" t="s">
        <v>9536</v>
      </c>
      <c r="L2189" s="23"/>
      <c r="M2189" s="23">
        <f>YEAR(Tabla2[[#This Row],[Fecha de creación]])</f>
        <v>2020</v>
      </c>
      <c r="N2189" s="23">
        <f>MONTH(Tabla2[[#This Row],[Fecha de creación]])</f>
        <v>12</v>
      </c>
    </row>
    <row r="2190" spans="1:14" ht="15" customHeight="1" x14ac:dyDescent="0.25">
      <c r="A2190" s="26">
        <v>44183.660729166666</v>
      </c>
      <c r="B2190" s="23" t="s">
        <v>100</v>
      </c>
      <c r="C2190" s="23" t="s">
        <v>3623</v>
      </c>
      <c r="D2190" s="23" t="s">
        <v>3624</v>
      </c>
      <c r="E2190" s="23" t="s">
        <v>1</v>
      </c>
      <c r="F2190" s="23" t="s">
        <v>7</v>
      </c>
      <c r="G2190" s="23" t="s">
        <v>975</v>
      </c>
      <c r="H2190" s="2" t="s">
        <v>7730</v>
      </c>
      <c r="I2190" s="23" t="s">
        <v>1653</v>
      </c>
      <c r="J2190" s="23"/>
      <c r="K2190" s="23" t="s">
        <v>9712</v>
      </c>
      <c r="L2190" s="23"/>
      <c r="M2190" s="23">
        <f>YEAR(Tabla2[[#This Row],[Fecha de creación]])</f>
        <v>2020</v>
      </c>
      <c r="N2190" s="23">
        <f>MONTH(Tabla2[[#This Row],[Fecha de creación]])</f>
        <v>12</v>
      </c>
    </row>
    <row r="2191" spans="1:14" ht="15" customHeight="1" x14ac:dyDescent="0.25">
      <c r="A2191" s="26">
        <v>44183.665277777778</v>
      </c>
      <c r="B2191" s="23" t="s">
        <v>100</v>
      </c>
      <c r="C2191" s="23" t="s">
        <v>3625</v>
      </c>
      <c r="D2191" s="23" t="s">
        <v>1026</v>
      </c>
      <c r="E2191" s="23" t="s">
        <v>1</v>
      </c>
      <c r="F2191" s="23" t="s">
        <v>22</v>
      </c>
      <c r="G2191" s="23" t="s">
        <v>975</v>
      </c>
      <c r="H2191" s="2" t="s">
        <v>7745</v>
      </c>
      <c r="I2191" s="23" t="s">
        <v>1653</v>
      </c>
      <c r="J2191" s="23"/>
      <c r="K2191" s="23" t="s">
        <v>9712</v>
      </c>
      <c r="L2191" s="23"/>
      <c r="M2191" s="23">
        <f>YEAR(Tabla2[[#This Row],[Fecha de creación]])</f>
        <v>2020</v>
      </c>
      <c r="N2191" s="23">
        <f>MONTH(Tabla2[[#This Row],[Fecha de creación]])</f>
        <v>12</v>
      </c>
    </row>
    <row r="2192" spans="1:14" ht="15" customHeight="1" x14ac:dyDescent="0.25">
      <c r="A2192" s="26">
        <v>44183.702118055553</v>
      </c>
      <c r="B2192" s="23" t="s">
        <v>0</v>
      </c>
      <c r="C2192" s="23" t="s">
        <v>3626</v>
      </c>
      <c r="D2192" s="23" t="s">
        <v>2100</v>
      </c>
      <c r="E2192" s="23" t="s">
        <v>1</v>
      </c>
      <c r="F2192" s="23" t="s">
        <v>22</v>
      </c>
      <c r="G2192" s="23" t="s">
        <v>975</v>
      </c>
      <c r="H2192" s="2" t="s">
        <v>7745</v>
      </c>
      <c r="I2192" s="23" t="s">
        <v>4</v>
      </c>
      <c r="J2192" s="23"/>
      <c r="K2192" s="23" t="s">
        <v>9712</v>
      </c>
      <c r="L2192" s="23"/>
      <c r="M2192" s="23">
        <f>YEAR(Tabla2[[#This Row],[Fecha de creación]])</f>
        <v>2020</v>
      </c>
      <c r="N2192" s="23">
        <f>MONTH(Tabla2[[#This Row],[Fecha de creación]])</f>
        <v>12</v>
      </c>
    </row>
    <row r="2193" spans="1:14" ht="15" customHeight="1" x14ac:dyDescent="0.25">
      <c r="A2193" s="26">
        <v>44183.710844907408</v>
      </c>
      <c r="B2193" s="23" t="s">
        <v>0</v>
      </c>
      <c r="C2193" s="23" t="s">
        <v>3627</v>
      </c>
      <c r="D2193" s="23" t="s">
        <v>2122</v>
      </c>
      <c r="E2193" s="23" t="s">
        <v>1</v>
      </c>
      <c r="F2193" s="23" t="s">
        <v>22</v>
      </c>
      <c r="G2193" s="23" t="s">
        <v>975</v>
      </c>
      <c r="H2193" s="2" t="s">
        <v>7731</v>
      </c>
      <c r="I2193" s="23" t="s">
        <v>4</v>
      </c>
      <c r="J2193" s="23"/>
      <c r="K2193" s="23" t="s">
        <v>9712</v>
      </c>
      <c r="L2193" s="23"/>
      <c r="M2193" s="23">
        <f>YEAR(Tabla2[[#This Row],[Fecha de creación]])</f>
        <v>2020</v>
      </c>
      <c r="N2193" s="23">
        <f>MONTH(Tabla2[[#This Row],[Fecha de creación]])</f>
        <v>12</v>
      </c>
    </row>
    <row r="2194" spans="1:14" ht="15" customHeight="1" x14ac:dyDescent="0.25">
      <c r="A2194" s="26">
        <v>44183.726041666669</v>
      </c>
      <c r="B2194" s="23" t="s">
        <v>0</v>
      </c>
      <c r="C2194" s="23" t="s">
        <v>3628</v>
      </c>
      <c r="D2194" s="23" t="s">
        <v>49</v>
      </c>
      <c r="E2194" s="23" t="s">
        <v>1</v>
      </c>
      <c r="F2194" s="23" t="s">
        <v>7</v>
      </c>
      <c r="G2194" s="23" t="s">
        <v>975</v>
      </c>
      <c r="H2194" s="2" t="s">
        <v>7745</v>
      </c>
      <c r="I2194" s="23" t="s">
        <v>4</v>
      </c>
      <c r="J2194" s="23"/>
      <c r="K2194" s="23" t="s">
        <v>9712</v>
      </c>
      <c r="L2194" s="23"/>
      <c r="M2194" s="23">
        <f>YEAR(Tabla2[[#This Row],[Fecha de creación]])</f>
        <v>2020</v>
      </c>
      <c r="N2194" s="23">
        <f>MONTH(Tabla2[[#This Row],[Fecha de creación]])</f>
        <v>12</v>
      </c>
    </row>
    <row r="2195" spans="1:14" ht="15" customHeight="1" x14ac:dyDescent="0.25">
      <c r="A2195" s="26">
        <v>44183.729386574072</v>
      </c>
      <c r="B2195" s="23" t="s">
        <v>0</v>
      </c>
      <c r="C2195" s="23" t="s">
        <v>3629</v>
      </c>
      <c r="D2195" s="23" t="s">
        <v>6</v>
      </c>
      <c r="E2195" s="23" t="s">
        <v>1</v>
      </c>
      <c r="F2195" s="23" t="s">
        <v>7</v>
      </c>
      <c r="G2195" s="23" t="s">
        <v>975</v>
      </c>
      <c r="H2195" s="2" t="s">
        <v>7722</v>
      </c>
      <c r="I2195" s="23" t="s">
        <v>4</v>
      </c>
      <c r="J2195" s="23"/>
      <c r="K2195" s="23" t="s">
        <v>9712</v>
      </c>
      <c r="L2195" s="23"/>
      <c r="M2195" s="23">
        <f>YEAR(Tabla2[[#This Row],[Fecha de creación]])</f>
        <v>2020</v>
      </c>
      <c r="N2195" s="23">
        <f>MONTH(Tabla2[[#This Row],[Fecha de creación]])</f>
        <v>12</v>
      </c>
    </row>
    <row r="2196" spans="1:14" ht="15" customHeight="1" x14ac:dyDescent="0.25">
      <c r="A2196" s="26">
        <v>44183.786354166667</v>
      </c>
      <c r="B2196" s="23" t="s">
        <v>0</v>
      </c>
      <c r="C2196" s="23" t="s">
        <v>3630</v>
      </c>
      <c r="D2196" s="23" t="s">
        <v>3631</v>
      </c>
      <c r="E2196" s="23" t="s">
        <v>1</v>
      </c>
      <c r="F2196" s="23" t="s">
        <v>7</v>
      </c>
      <c r="G2196" s="23" t="s">
        <v>975</v>
      </c>
      <c r="H2196" s="2" t="s">
        <v>7731</v>
      </c>
      <c r="I2196" s="23" t="s">
        <v>4</v>
      </c>
      <c r="J2196" s="23"/>
      <c r="K2196" s="23" t="s">
        <v>9712</v>
      </c>
      <c r="L2196" s="23"/>
      <c r="M2196" s="23">
        <f>YEAR(Tabla2[[#This Row],[Fecha de creación]])</f>
        <v>2020</v>
      </c>
      <c r="N2196" s="23">
        <f>MONTH(Tabla2[[#This Row],[Fecha de creación]])</f>
        <v>12</v>
      </c>
    </row>
    <row r="2197" spans="1:14" ht="15" customHeight="1" x14ac:dyDescent="0.25">
      <c r="A2197" s="26">
        <v>44184.408217592594</v>
      </c>
      <c r="B2197" s="23" t="s">
        <v>0</v>
      </c>
      <c r="C2197" s="23" t="s">
        <v>399</v>
      </c>
      <c r="D2197" s="23" t="s">
        <v>400</v>
      </c>
      <c r="E2197" s="23" t="s">
        <v>1</v>
      </c>
      <c r="F2197" s="23" t="s">
        <v>2</v>
      </c>
      <c r="G2197" s="23" t="s">
        <v>3</v>
      </c>
      <c r="H2197" s="2" t="s">
        <v>7727</v>
      </c>
      <c r="I2197" s="23" t="s">
        <v>79</v>
      </c>
      <c r="J2197" s="23"/>
      <c r="K2197" s="23" t="s">
        <v>9536</v>
      </c>
      <c r="L2197" s="23"/>
      <c r="M2197" s="23">
        <f>YEAR(Tabla2[[#This Row],[Fecha de creación]])</f>
        <v>2020</v>
      </c>
      <c r="N2197" s="23">
        <f>MONTH(Tabla2[[#This Row],[Fecha de creación]])</f>
        <v>12</v>
      </c>
    </row>
    <row r="2198" spans="1:14" ht="15" customHeight="1" x14ac:dyDescent="0.25">
      <c r="A2198" s="26">
        <v>44184.449502314812</v>
      </c>
      <c r="B2198" s="23" t="s">
        <v>0</v>
      </c>
      <c r="C2198" s="23" t="s">
        <v>3632</v>
      </c>
      <c r="D2198" s="23" t="s">
        <v>3633</v>
      </c>
      <c r="E2198" s="23" t="s">
        <v>1</v>
      </c>
      <c r="F2198" s="23" t="s">
        <v>2</v>
      </c>
      <c r="G2198" s="23" t="s">
        <v>1551</v>
      </c>
      <c r="H2198" s="2" t="s">
        <v>7736</v>
      </c>
      <c r="I2198" s="23" t="s">
        <v>11</v>
      </c>
      <c r="J2198" s="23"/>
      <c r="K2198" s="23" t="s">
        <v>9536</v>
      </c>
      <c r="L2198" s="23"/>
      <c r="M2198" s="23">
        <f>YEAR(Tabla2[[#This Row],[Fecha de creación]])</f>
        <v>2020</v>
      </c>
      <c r="N2198" s="23">
        <f>MONTH(Tabla2[[#This Row],[Fecha de creación]])</f>
        <v>12</v>
      </c>
    </row>
    <row r="2199" spans="1:14" ht="15" customHeight="1" x14ac:dyDescent="0.25">
      <c r="A2199" s="26">
        <v>44184.504548611112</v>
      </c>
      <c r="B2199" s="23" t="s">
        <v>0</v>
      </c>
      <c r="C2199" s="23" t="s">
        <v>3634</v>
      </c>
      <c r="D2199" s="23" t="s">
        <v>246</v>
      </c>
      <c r="E2199" s="23" t="s">
        <v>1</v>
      </c>
      <c r="F2199" s="23" t="s">
        <v>7</v>
      </c>
      <c r="G2199" s="23" t="s">
        <v>975</v>
      </c>
      <c r="H2199" s="2" t="s">
        <v>7728</v>
      </c>
      <c r="I2199" s="23" t="s">
        <v>7412</v>
      </c>
      <c r="J2199" s="23"/>
      <c r="K2199" s="23" t="s">
        <v>9712</v>
      </c>
      <c r="L2199" s="23"/>
      <c r="M2199" s="23">
        <f>YEAR(Tabla2[[#This Row],[Fecha de creación]])</f>
        <v>2020</v>
      </c>
      <c r="N2199" s="23">
        <f>MONTH(Tabla2[[#This Row],[Fecha de creación]])</f>
        <v>12</v>
      </c>
    </row>
    <row r="2200" spans="1:14" ht="15" customHeight="1" x14ac:dyDescent="0.25">
      <c r="A2200" s="26">
        <v>44184.513275462959</v>
      </c>
      <c r="B2200" s="23" t="s">
        <v>0</v>
      </c>
      <c r="C2200" s="23" t="s">
        <v>3635</v>
      </c>
      <c r="D2200" s="23" t="s">
        <v>1800</v>
      </c>
      <c r="E2200" s="23" t="s">
        <v>1</v>
      </c>
      <c r="F2200" s="23" t="s">
        <v>7</v>
      </c>
      <c r="G2200" s="23" t="s">
        <v>975</v>
      </c>
      <c r="H2200" s="2" t="s">
        <v>7745</v>
      </c>
      <c r="I2200" s="23" t="s">
        <v>4</v>
      </c>
      <c r="J2200" s="23"/>
      <c r="K2200" s="23" t="s">
        <v>9712</v>
      </c>
      <c r="L2200" s="23"/>
      <c r="M2200" s="23">
        <f>YEAR(Tabla2[[#This Row],[Fecha de creación]])</f>
        <v>2020</v>
      </c>
      <c r="N2200" s="23">
        <f>MONTH(Tabla2[[#This Row],[Fecha de creación]])</f>
        <v>12</v>
      </c>
    </row>
    <row r="2201" spans="1:14" ht="15" customHeight="1" x14ac:dyDescent="0.25">
      <c r="A2201" s="26">
        <v>44184.528437499997</v>
      </c>
      <c r="B2201" s="23" t="s">
        <v>100</v>
      </c>
      <c r="C2201" s="23" t="s">
        <v>3636</v>
      </c>
      <c r="D2201" s="23" t="s">
        <v>1766</v>
      </c>
      <c r="E2201" s="23" t="s">
        <v>1</v>
      </c>
      <c r="F2201" s="23" t="s">
        <v>7</v>
      </c>
      <c r="G2201" s="23" t="s">
        <v>1551</v>
      </c>
      <c r="H2201" s="2" t="s">
        <v>7734</v>
      </c>
      <c r="I2201" s="23" t="s">
        <v>7760</v>
      </c>
      <c r="J2201" s="23"/>
      <c r="K2201" s="23" t="s">
        <v>9712</v>
      </c>
      <c r="L2201" s="23"/>
      <c r="M2201" s="23">
        <f>YEAR(Tabla2[[#This Row],[Fecha de creación]])</f>
        <v>2020</v>
      </c>
      <c r="N2201" s="23">
        <f>MONTH(Tabla2[[#This Row],[Fecha de creación]])</f>
        <v>12</v>
      </c>
    </row>
    <row r="2202" spans="1:14" ht="15" customHeight="1" x14ac:dyDescent="0.25">
      <c r="A2202" s="26">
        <v>44184.629849537036</v>
      </c>
      <c r="B2202" s="23" t="s">
        <v>0</v>
      </c>
      <c r="C2202" s="23" t="s">
        <v>3637</v>
      </c>
      <c r="D2202" s="23" t="s">
        <v>1026</v>
      </c>
      <c r="E2202" s="23" t="s">
        <v>1</v>
      </c>
      <c r="F2202" s="23" t="s">
        <v>22</v>
      </c>
      <c r="G2202" s="23" t="s">
        <v>975</v>
      </c>
      <c r="H2202" s="2" t="s">
        <v>7745</v>
      </c>
      <c r="I2202" s="23" t="s">
        <v>4</v>
      </c>
      <c r="J2202" s="23"/>
      <c r="K2202" s="23" t="s">
        <v>9712</v>
      </c>
      <c r="L2202" s="23"/>
      <c r="M2202" s="23">
        <f>YEAR(Tabla2[[#This Row],[Fecha de creación]])</f>
        <v>2020</v>
      </c>
      <c r="N2202" s="23">
        <f>MONTH(Tabla2[[#This Row],[Fecha de creación]])</f>
        <v>12</v>
      </c>
    </row>
    <row r="2203" spans="1:14" ht="15" customHeight="1" x14ac:dyDescent="0.25">
      <c r="A2203" s="26">
        <v>44184.632870370369</v>
      </c>
      <c r="B2203" s="23" t="s">
        <v>0</v>
      </c>
      <c r="C2203" s="23" t="s">
        <v>3638</v>
      </c>
      <c r="D2203" s="23" t="s">
        <v>364</v>
      </c>
      <c r="E2203" s="23" t="s">
        <v>1</v>
      </c>
      <c r="F2203" s="23" t="s">
        <v>7</v>
      </c>
      <c r="G2203" s="23" t="s">
        <v>1551</v>
      </c>
      <c r="H2203" s="2" t="s">
        <v>7725</v>
      </c>
      <c r="I2203" s="23" t="s">
        <v>11</v>
      </c>
      <c r="J2203" s="23"/>
      <c r="K2203" s="23" t="s">
        <v>9712</v>
      </c>
      <c r="L2203" s="23"/>
      <c r="M2203" s="23">
        <f>YEAR(Tabla2[[#This Row],[Fecha de creación]])</f>
        <v>2020</v>
      </c>
      <c r="N2203" s="23">
        <f>MONTH(Tabla2[[#This Row],[Fecha de creación]])</f>
        <v>12</v>
      </c>
    </row>
    <row r="2204" spans="1:14" ht="15" customHeight="1" x14ac:dyDescent="0.25">
      <c r="A2204" s="26">
        <v>44184.636053240742</v>
      </c>
      <c r="B2204" s="23" t="s">
        <v>0</v>
      </c>
      <c r="C2204" s="23" t="s">
        <v>3639</v>
      </c>
      <c r="D2204" s="23" t="s">
        <v>2390</v>
      </c>
      <c r="E2204" s="23" t="s">
        <v>1</v>
      </c>
      <c r="F2204" s="23" t="s">
        <v>22</v>
      </c>
      <c r="G2204" s="23" t="s">
        <v>975</v>
      </c>
      <c r="H2204" s="2" t="s">
        <v>7745</v>
      </c>
      <c r="I2204" s="23" t="s">
        <v>4</v>
      </c>
      <c r="J2204" s="23"/>
      <c r="K2204" s="23" t="s">
        <v>9712</v>
      </c>
      <c r="L2204" s="23"/>
      <c r="M2204" s="23">
        <f>YEAR(Tabla2[[#This Row],[Fecha de creación]])</f>
        <v>2020</v>
      </c>
      <c r="N2204" s="23">
        <f>MONTH(Tabla2[[#This Row],[Fecha de creación]])</f>
        <v>12</v>
      </c>
    </row>
    <row r="2205" spans="1:14" ht="15" customHeight="1" x14ac:dyDescent="0.25">
      <c r="A2205" s="26">
        <v>44184.639456018522</v>
      </c>
      <c r="B2205" s="23" t="s">
        <v>0</v>
      </c>
      <c r="C2205" s="23" t="s">
        <v>3640</v>
      </c>
      <c r="D2205" s="23" t="s">
        <v>2457</v>
      </c>
      <c r="E2205" s="23" t="s">
        <v>1</v>
      </c>
      <c r="F2205" s="23" t="s">
        <v>22</v>
      </c>
      <c r="G2205" s="23" t="s">
        <v>975</v>
      </c>
      <c r="H2205" s="2" t="s">
        <v>7744</v>
      </c>
      <c r="I2205" s="23" t="s">
        <v>4</v>
      </c>
      <c r="J2205" s="23"/>
      <c r="K2205" s="23" t="s">
        <v>9712</v>
      </c>
      <c r="L2205" s="23"/>
      <c r="M2205" s="23">
        <f>YEAR(Tabla2[[#This Row],[Fecha de creación]])</f>
        <v>2020</v>
      </c>
      <c r="N2205" s="23">
        <f>MONTH(Tabla2[[#This Row],[Fecha de creación]])</f>
        <v>12</v>
      </c>
    </row>
    <row r="2206" spans="1:14" ht="15" customHeight="1" x14ac:dyDescent="0.25">
      <c r="A2206" s="26">
        <v>44184.644988425927</v>
      </c>
      <c r="B2206" s="23" t="s">
        <v>100</v>
      </c>
      <c r="C2206" s="23" t="s">
        <v>3641</v>
      </c>
      <c r="D2206" s="23" t="s">
        <v>3642</v>
      </c>
      <c r="E2206" s="23" t="s">
        <v>1</v>
      </c>
      <c r="F2206" s="23" t="s">
        <v>22</v>
      </c>
      <c r="G2206" s="23" t="s">
        <v>975</v>
      </c>
      <c r="H2206" s="2" t="s">
        <v>7722</v>
      </c>
      <c r="I2206" s="23" t="s">
        <v>1653</v>
      </c>
      <c r="J2206" s="23"/>
      <c r="K2206" s="23" t="s">
        <v>9712</v>
      </c>
      <c r="L2206" s="23"/>
      <c r="M2206" s="23">
        <f>YEAR(Tabla2[[#This Row],[Fecha de creación]])</f>
        <v>2020</v>
      </c>
      <c r="N2206" s="23">
        <f>MONTH(Tabla2[[#This Row],[Fecha de creación]])</f>
        <v>12</v>
      </c>
    </row>
    <row r="2207" spans="1:14" ht="15" customHeight="1" x14ac:dyDescent="0.25">
      <c r="A2207" s="26">
        <v>44184.647106481483</v>
      </c>
      <c r="B2207" s="23" t="s">
        <v>100</v>
      </c>
      <c r="C2207" s="23" t="s">
        <v>3643</v>
      </c>
      <c r="D2207" s="23" t="s">
        <v>3644</v>
      </c>
      <c r="E2207" s="23" t="s">
        <v>1</v>
      </c>
      <c r="F2207" s="23" t="s">
        <v>22</v>
      </c>
      <c r="G2207" s="23" t="s">
        <v>975</v>
      </c>
      <c r="H2207" s="2" t="s">
        <v>7757</v>
      </c>
      <c r="I2207" s="23" t="s">
        <v>1653</v>
      </c>
      <c r="J2207" s="23"/>
      <c r="K2207" s="23" t="s">
        <v>9712</v>
      </c>
      <c r="L2207" s="23"/>
      <c r="M2207" s="23">
        <f>YEAR(Tabla2[[#This Row],[Fecha de creación]])</f>
        <v>2020</v>
      </c>
      <c r="N2207" s="23">
        <f>MONTH(Tabla2[[#This Row],[Fecha de creación]])</f>
        <v>12</v>
      </c>
    </row>
    <row r="2208" spans="1:14" ht="15" customHeight="1" x14ac:dyDescent="0.25">
      <c r="A2208" s="26">
        <v>44184.669560185182</v>
      </c>
      <c r="B2208" s="23" t="s">
        <v>100</v>
      </c>
      <c r="C2208" s="23" t="s">
        <v>3645</v>
      </c>
      <c r="D2208" s="23" t="s">
        <v>382</v>
      </c>
      <c r="E2208" s="23" t="s">
        <v>1</v>
      </c>
      <c r="F2208" s="23" t="s">
        <v>7</v>
      </c>
      <c r="G2208" s="23" t="s">
        <v>975</v>
      </c>
      <c r="H2208" s="2" t="s">
        <v>7723</v>
      </c>
      <c r="I2208" s="23" t="s">
        <v>1653</v>
      </c>
      <c r="J2208" s="23"/>
      <c r="K2208" s="23" t="s">
        <v>9712</v>
      </c>
      <c r="L2208" s="23"/>
      <c r="M2208" s="23">
        <f>YEAR(Tabla2[[#This Row],[Fecha de creación]])</f>
        <v>2020</v>
      </c>
      <c r="N2208" s="23">
        <f>MONTH(Tabla2[[#This Row],[Fecha de creación]])</f>
        <v>12</v>
      </c>
    </row>
    <row r="2209" spans="1:14" ht="15" customHeight="1" x14ac:dyDescent="0.25">
      <c r="A2209" s="26">
        <v>44184.677777777775</v>
      </c>
      <c r="B2209" s="23" t="s">
        <v>0</v>
      </c>
      <c r="C2209" s="23" t="s">
        <v>3646</v>
      </c>
      <c r="D2209" s="23" t="s">
        <v>349</v>
      </c>
      <c r="E2209" s="23" t="s">
        <v>1</v>
      </c>
      <c r="F2209" s="23" t="s">
        <v>7</v>
      </c>
      <c r="G2209" s="23" t="s">
        <v>975</v>
      </c>
      <c r="H2209" s="2" t="s">
        <v>7731</v>
      </c>
      <c r="I2209" s="23" t="s">
        <v>7412</v>
      </c>
      <c r="J2209" s="23"/>
      <c r="K2209" s="23" t="s">
        <v>9712</v>
      </c>
      <c r="L2209" s="23"/>
      <c r="M2209" s="23">
        <f>YEAR(Tabla2[[#This Row],[Fecha de creación]])</f>
        <v>2020</v>
      </c>
      <c r="N2209" s="23">
        <f>MONTH(Tabla2[[#This Row],[Fecha de creación]])</f>
        <v>12</v>
      </c>
    </row>
    <row r="2210" spans="1:14" ht="15" customHeight="1" x14ac:dyDescent="0.25">
      <c r="A2210" s="26">
        <v>44184.678263888891</v>
      </c>
      <c r="B2210" s="23" t="s">
        <v>0</v>
      </c>
      <c r="C2210" s="23" t="s">
        <v>3647</v>
      </c>
      <c r="D2210" s="23" t="s">
        <v>351</v>
      </c>
      <c r="E2210" s="23" t="s">
        <v>1</v>
      </c>
      <c r="F2210" s="23" t="s">
        <v>7</v>
      </c>
      <c r="G2210" s="23" t="s">
        <v>975</v>
      </c>
      <c r="H2210" s="2" t="s">
        <v>7734</v>
      </c>
      <c r="I2210" s="23" t="s">
        <v>7412</v>
      </c>
      <c r="J2210" s="23"/>
      <c r="K2210" s="23" t="s">
        <v>9712</v>
      </c>
      <c r="L2210" s="23"/>
      <c r="M2210" s="23">
        <f>YEAR(Tabla2[[#This Row],[Fecha de creación]])</f>
        <v>2020</v>
      </c>
      <c r="N2210" s="23">
        <f>MONTH(Tabla2[[#This Row],[Fecha de creación]])</f>
        <v>12</v>
      </c>
    </row>
    <row r="2211" spans="1:14" ht="15" customHeight="1" x14ac:dyDescent="0.25">
      <c r="A2211" s="26">
        <v>44184.69494212963</v>
      </c>
      <c r="B2211" s="23" t="s">
        <v>0</v>
      </c>
      <c r="C2211" s="23" t="s">
        <v>3648</v>
      </c>
      <c r="D2211" s="23" t="s">
        <v>131</v>
      </c>
      <c r="E2211" s="23" t="s">
        <v>1</v>
      </c>
      <c r="F2211" s="23" t="s">
        <v>7</v>
      </c>
      <c r="G2211" s="23" t="s">
        <v>975</v>
      </c>
      <c r="H2211" s="2" t="s">
        <v>7728</v>
      </c>
      <c r="I2211" s="23" t="s">
        <v>7412</v>
      </c>
      <c r="J2211" s="23"/>
      <c r="K2211" s="23" t="s">
        <v>9712</v>
      </c>
      <c r="L2211" s="23"/>
      <c r="M2211" s="23">
        <f>YEAR(Tabla2[[#This Row],[Fecha de creación]])</f>
        <v>2020</v>
      </c>
      <c r="N2211" s="23">
        <f>MONTH(Tabla2[[#This Row],[Fecha de creación]])</f>
        <v>12</v>
      </c>
    </row>
    <row r="2212" spans="1:14" ht="15" customHeight="1" x14ac:dyDescent="0.25">
      <c r="A2212" s="26">
        <v>44184.718668981484</v>
      </c>
      <c r="B2212" s="23" t="s">
        <v>0</v>
      </c>
      <c r="C2212" s="23" t="s">
        <v>3649</v>
      </c>
      <c r="D2212" s="23" t="s">
        <v>349</v>
      </c>
      <c r="E2212" s="23" t="s">
        <v>1</v>
      </c>
      <c r="F2212" s="23" t="s">
        <v>7</v>
      </c>
      <c r="G2212" s="23" t="s">
        <v>975</v>
      </c>
      <c r="H2212" s="2" t="s">
        <v>7731</v>
      </c>
      <c r="I2212" s="23" t="s">
        <v>7412</v>
      </c>
      <c r="J2212" s="23"/>
      <c r="K2212" s="23" t="s">
        <v>9712</v>
      </c>
      <c r="L2212" s="23"/>
      <c r="M2212" s="23">
        <f>YEAR(Tabla2[[#This Row],[Fecha de creación]])</f>
        <v>2020</v>
      </c>
      <c r="N2212" s="23">
        <f>MONTH(Tabla2[[#This Row],[Fecha de creación]])</f>
        <v>12</v>
      </c>
    </row>
    <row r="2213" spans="1:14" ht="15" customHeight="1" x14ac:dyDescent="0.25">
      <c r="A2213" s="26">
        <v>44184.72016203704</v>
      </c>
      <c r="B2213" s="23" t="s">
        <v>0</v>
      </c>
      <c r="C2213" s="23" t="s">
        <v>3650</v>
      </c>
      <c r="D2213" s="23" t="s">
        <v>351</v>
      </c>
      <c r="E2213" s="23" t="s">
        <v>1</v>
      </c>
      <c r="F2213" s="23" t="s">
        <v>7</v>
      </c>
      <c r="G2213" s="23" t="s">
        <v>975</v>
      </c>
      <c r="H2213" s="2" t="s">
        <v>7734</v>
      </c>
      <c r="I2213" s="23" t="s">
        <v>7412</v>
      </c>
      <c r="J2213" s="23"/>
      <c r="K2213" s="23" t="s">
        <v>9712</v>
      </c>
      <c r="L2213" s="23"/>
      <c r="M2213" s="23">
        <f>YEAR(Tabla2[[#This Row],[Fecha de creación]])</f>
        <v>2020</v>
      </c>
      <c r="N2213" s="23">
        <f>MONTH(Tabla2[[#This Row],[Fecha de creación]])</f>
        <v>12</v>
      </c>
    </row>
    <row r="2214" spans="1:14" ht="15" customHeight="1" x14ac:dyDescent="0.25">
      <c r="A2214" s="26">
        <v>44184.737245370372</v>
      </c>
      <c r="B2214" s="23" t="s">
        <v>0</v>
      </c>
      <c r="C2214" s="23" t="s">
        <v>3651</v>
      </c>
      <c r="D2214" s="23" t="s">
        <v>3652</v>
      </c>
      <c r="E2214" s="23" t="s">
        <v>1</v>
      </c>
      <c r="F2214" s="23" t="s">
        <v>7</v>
      </c>
      <c r="G2214" s="23" t="s">
        <v>975</v>
      </c>
      <c r="H2214" s="2" t="s">
        <v>7745</v>
      </c>
      <c r="I2214" s="23" t="s">
        <v>7412</v>
      </c>
      <c r="J2214" s="23"/>
      <c r="K2214" s="23" t="s">
        <v>9712</v>
      </c>
      <c r="L2214" s="23"/>
      <c r="M2214" s="23">
        <f>YEAR(Tabla2[[#This Row],[Fecha de creación]])</f>
        <v>2020</v>
      </c>
      <c r="N2214" s="23">
        <f>MONTH(Tabla2[[#This Row],[Fecha de creación]])</f>
        <v>12</v>
      </c>
    </row>
    <row r="2215" spans="1:14" ht="15" customHeight="1" x14ac:dyDescent="0.25">
      <c r="A2215" s="26">
        <v>44185.374027777776</v>
      </c>
      <c r="B2215" s="23" t="s">
        <v>0</v>
      </c>
      <c r="C2215" s="23" t="s">
        <v>401</v>
      </c>
      <c r="D2215" s="23" t="s">
        <v>146</v>
      </c>
      <c r="E2215" s="23" t="s">
        <v>1</v>
      </c>
      <c r="F2215" s="23" t="s">
        <v>7</v>
      </c>
      <c r="G2215" s="23" t="s">
        <v>3</v>
      </c>
      <c r="H2215" s="2" t="s">
        <v>7728</v>
      </c>
      <c r="I2215" s="23" t="s">
        <v>7412</v>
      </c>
      <c r="J2215" s="23"/>
      <c r="K2215" s="23" t="s">
        <v>9712</v>
      </c>
      <c r="L2215" s="23"/>
      <c r="M2215" s="23">
        <f>YEAR(Tabla2[[#This Row],[Fecha de creación]])</f>
        <v>2020</v>
      </c>
      <c r="N2215" s="23">
        <f>MONTH(Tabla2[[#This Row],[Fecha de creación]])</f>
        <v>12</v>
      </c>
    </row>
    <row r="2216" spans="1:14" ht="15" customHeight="1" x14ac:dyDescent="0.25">
      <c r="A2216" s="26">
        <v>44185.398530092592</v>
      </c>
      <c r="B2216" s="23" t="s">
        <v>0</v>
      </c>
      <c r="C2216" s="23" t="s">
        <v>3653</v>
      </c>
      <c r="D2216" s="23" t="s">
        <v>21</v>
      </c>
      <c r="E2216" s="23" t="s">
        <v>1</v>
      </c>
      <c r="F2216" s="23" t="s">
        <v>7</v>
      </c>
      <c r="G2216" s="23" t="s">
        <v>975</v>
      </c>
      <c r="H2216" s="2" t="s">
        <v>7744</v>
      </c>
      <c r="I2216" s="23" t="s">
        <v>7412</v>
      </c>
      <c r="J2216" s="23"/>
      <c r="K2216" s="23" t="s">
        <v>9712</v>
      </c>
      <c r="L2216" s="23"/>
      <c r="M2216" s="23">
        <f>YEAR(Tabla2[[#This Row],[Fecha de creación]])</f>
        <v>2020</v>
      </c>
      <c r="N2216" s="23">
        <f>MONTH(Tabla2[[#This Row],[Fecha de creación]])</f>
        <v>12</v>
      </c>
    </row>
    <row r="2217" spans="1:14" ht="15" customHeight="1" x14ac:dyDescent="0.25">
      <c r="A2217" s="26">
        <v>44185.525648148148</v>
      </c>
      <c r="B2217" s="23" t="s">
        <v>0</v>
      </c>
      <c r="C2217" s="23" t="s">
        <v>3654</v>
      </c>
      <c r="D2217" s="23" t="s">
        <v>440</v>
      </c>
      <c r="E2217" s="23" t="s">
        <v>1</v>
      </c>
      <c r="F2217" s="23" t="s">
        <v>7</v>
      </c>
      <c r="G2217" s="23" t="s">
        <v>975</v>
      </c>
      <c r="H2217" s="2" t="s">
        <v>7758</v>
      </c>
      <c r="I2217" s="23" t="s">
        <v>7412</v>
      </c>
      <c r="J2217" s="23"/>
      <c r="K2217" s="23" t="s">
        <v>9712</v>
      </c>
      <c r="L2217" s="23"/>
      <c r="M2217" s="23">
        <f>YEAR(Tabla2[[#This Row],[Fecha de creación]])</f>
        <v>2020</v>
      </c>
      <c r="N2217" s="23">
        <f>MONTH(Tabla2[[#This Row],[Fecha de creación]])</f>
        <v>12</v>
      </c>
    </row>
    <row r="2218" spans="1:14" ht="15" customHeight="1" x14ac:dyDescent="0.25">
      <c r="A2218" s="26">
        <v>44185.61928240741</v>
      </c>
      <c r="B2218" s="23" t="s">
        <v>0</v>
      </c>
      <c r="C2218" s="23" t="s">
        <v>3655</v>
      </c>
      <c r="D2218" s="23" t="s">
        <v>790</v>
      </c>
      <c r="E2218" s="23" t="s">
        <v>1</v>
      </c>
      <c r="F2218" s="23" t="s">
        <v>2</v>
      </c>
      <c r="G2218" s="23" t="s">
        <v>1551</v>
      </c>
      <c r="H2218" s="2" t="s">
        <v>7729</v>
      </c>
      <c r="I2218" s="23" t="s">
        <v>11</v>
      </c>
      <c r="J2218" s="23"/>
      <c r="K2218" s="23" t="s">
        <v>9712</v>
      </c>
      <c r="L2218" s="23"/>
      <c r="M2218" s="23">
        <f>YEAR(Tabla2[[#This Row],[Fecha de creación]])</f>
        <v>2020</v>
      </c>
      <c r="N2218" s="23">
        <f>MONTH(Tabla2[[#This Row],[Fecha de creación]])</f>
        <v>12</v>
      </c>
    </row>
    <row r="2219" spans="1:14" ht="15" customHeight="1" x14ac:dyDescent="0.25">
      <c r="A2219" s="26">
        <v>44185.702245370368</v>
      </c>
      <c r="B2219" s="23" t="s">
        <v>0</v>
      </c>
      <c r="C2219" s="23" t="s">
        <v>3656</v>
      </c>
      <c r="D2219" s="23" t="s">
        <v>131</v>
      </c>
      <c r="E2219" s="23" t="s">
        <v>1</v>
      </c>
      <c r="F2219" s="23" t="s">
        <v>7</v>
      </c>
      <c r="G2219" s="23" t="s">
        <v>975</v>
      </c>
      <c r="H2219" s="2" t="s">
        <v>7728</v>
      </c>
      <c r="I2219" s="23" t="s">
        <v>7412</v>
      </c>
      <c r="J2219" s="23"/>
      <c r="K2219" s="23" t="s">
        <v>9712</v>
      </c>
      <c r="L2219" s="23"/>
      <c r="M2219" s="23">
        <f>YEAR(Tabla2[[#This Row],[Fecha de creación]])</f>
        <v>2020</v>
      </c>
      <c r="N2219" s="23">
        <f>MONTH(Tabla2[[#This Row],[Fecha de creación]])</f>
        <v>12</v>
      </c>
    </row>
    <row r="2220" spans="1:14" ht="15" customHeight="1" x14ac:dyDescent="0.25">
      <c r="A2220" s="26">
        <v>44186.420960648145</v>
      </c>
      <c r="B2220" s="23" t="s">
        <v>189</v>
      </c>
      <c r="C2220" s="23" t="s">
        <v>3657</v>
      </c>
      <c r="D2220" s="23" t="s">
        <v>6</v>
      </c>
      <c r="E2220" s="23" t="s">
        <v>1</v>
      </c>
      <c r="F2220" s="23" t="s">
        <v>7</v>
      </c>
      <c r="G2220" s="23" t="s">
        <v>975</v>
      </c>
      <c r="H2220" s="2" t="s">
        <v>7722</v>
      </c>
      <c r="I2220" s="23" t="s">
        <v>1945</v>
      </c>
      <c r="J2220" s="23"/>
      <c r="K2220" s="23" t="s">
        <v>9712</v>
      </c>
      <c r="L2220" s="23"/>
      <c r="M2220" s="23">
        <f>YEAR(Tabla2[[#This Row],[Fecha de creación]])</f>
        <v>2020</v>
      </c>
      <c r="N2220" s="23">
        <f>MONTH(Tabla2[[#This Row],[Fecha de creación]])</f>
        <v>12</v>
      </c>
    </row>
    <row r="2221" spans="1:14" ht="15" customHeight="1" x14ac:dyDescent="0.25">
      <c r="A2221" s="26">
        <v>44186.520011574074</v>
      </c>
      <c r="B2221" s="23" t="s">
        <v>0</v>
      </c>
      <c r="C2221" s="23" t="s">
        <v>402</v>
      </c>
      <c r="D2221" s="23" t="s">
        <v>297</v>
      </c>
      <c r="E2221" s="23" t="s">
        <v>1</v>
      </c>
      <c r="F2221" s="23" t="s">
        <v>7</v>
      </c>
      <c r="G2221" s="23" t="s">
        <v>3</v>
      </c>
      <c r="H2221" s="2" t="s">
        <v>7721</v>
      </c>
      <c r="I2221" s="23" t="s">
        <v>8</v>
      </c>
      <c r="J2221" s="23"/>
      <c r="K2221" s="23" t="s">
        <v>9712</v>
      </c>
      <c r="L2221" s="23"/>
      <c r="M2221" s="23">
        <f>YEAR(Tabla2[[#This Row],[Fecha de creación]])</f>
        <v>2020</v>
      </c>
      <c r="N2221" s="23">
        <f>MONTH(Tabla2[[#This Row],[Fecha de creación]])</f>
        <v>12</v>
      </c>
    </row>
    <row r="2222" spans="1:14" ht="15" customHeight="1" x14ac:dyDescent="0.25">
      <c r="A2222" s="26">
        <v>44186.604328703703</v>
      </c>
      <c r="B2222" s="23" t="s">
        <v>0</v>
      </c>
      <c r="C2222" s="23" t="s">
        <v>3658</v>
      </c>
      <c r="D2222" s="23" t="s">
        <v>2457</v>
      </c>
      <c r="E2222" s="23" t="s">
        <v>1</v>
      </c>
      <c r="F2222" s="23" t="s">
        <v>22</v>
      </c>
      <c r="G2222" s="23" t="s">
        <v>975</v>
      </c>
      <c r="H2222" s="2" t="s">
        <v>7744</v>
      </c>
      <c r="I2222" s="23" t="s">
        <v>4</v>
      </c>
      <c r="J2222" s="23"/>
      <c r="K2222" s="23" t="s">
        <v>9712</v>
      </c>
      <c r="L2222" s="23"/>
      <c r="M2222" s="23">
        <f>YEAR(Tabla2[[#This Row],[Fecha de creación]])</f>
        <v>2020</v>
      </c>
      <c r="N2222" s="23">
        <f>MONTH(Tabla2[[#This Row],[Fecha de creación]])</f>
        <v>12</v>
      </c>
    </row>
    <row r="2223" spans="1:14" ht="15" customHeight="1" x14ac:dyDescent="0.25">
      <c r="A2223" s="26">
        <v>44186.621793981481</v>
      </c>
      <c r="B2223" s="23" t="s">
        <v>0</v>
      </c>
      <c r="C2223" s="23" t="s">
        <v>3659</v>
      </c>
      <c r="D2223" s="23" t="s">
        <v>172</v>
      </c>
      <c r="E2223" s="23" t="s">
        <v>1</v>
      </c>
      <c r="F2223" s="23" t="s">
        <v>7</v>
      </c>
      <c r="G2223" s="23" t="s">
        <v>1551</v>
      </c>
      <c r="H2223" s="2" t="s">
        <v>7721</v>
      </c>
      <c r="I2223" s="23" t="s">
        <v>11</v>
      </c>
      <c r="J2223" s="23"/>
      <c r="K2223" s="23" t="s">
        <v>9712</v>
      </c>
      <c r="L2223" s="23"/>
      <c r="M2223" s="23">
        <f>YEAR(Tabla2[[#This Row],[Fecha de creación]])</f>
        <v>2020</v>
      </c>
      <c r="N2223" s="23">
        <f>MONTH(Tabla2[[#This Row],[Fecha de creación]])</f>
        <v>12</v>
      </c>
    </row>
    <row r="2224" spans="1:14" ht="15" customHeight="1" x14ac:dyDescent="0.25">
      <c r="A2224" s="26">
        <v>44186.642916666664</v>
      </c>
      <c r="B2224" s="23" t="s">
        <v>19</v>
      </c>
      <c r="C2224" s="23" t="s">
        <v>403</v>
      </c>
      <c r="D2224" s="23" t="s">
        <v>404</v>
      </c>
      <c r="E2224" s="23" t="s">
        <v>1</v>
      </c>
      <c r="F2224" s="23" t="s">
        <v>7</v>
      </c>
      <c r="G2224" s="23" t="s">
        <v>3</v>
      </c>
      <c r="H2224" s="2" t="s">
        <v>7722</v>
      </c>
      <c r="I2224" s="23" t="s">
        <v>23</v>
      </c>
      <c r="J2224" s="23"/>
      <c r="K2224" s="23" t="s">
        <v>9712</v>
      </c>
      <c r="L2224" s="23"/>
      <c r="M2224" s="23">
        <f>YEAR(Tabla2[[#This Row],[Fecha de creación]])</f>
        <v>2020</v>
      </c>
      <c r="N2224" s="23">
        <f>MONTH(Tabla2[[#This Row],[Fecha de creación]])</f>
        <v>12</v>
      </c>
    </row>
    <row r="2225" spans="1:14" ht="15" customHeight="1" x14ac:dyDescent="0.25">
      <c r="A2225" s="26">
        <v>44186.651192129626</v>
      </c>
      <c r="B2225" s="23" t="s">
        <v>0</v>
      </c>
      <c r="C2225" s="23" t="s">
        <v>3660</v>
      </c>
      <c r="D2225" s="23" t="s">
        <v>3661</v>
      </c>
      <c r="E2225" s="23" t="s">
        <v>1</v>
      </c>
      <c r="F2225" s="23" t="s">
        <v>22</v>
      </c>
      <c r="G2225" s="23" t="s">
        <v>975</v>
      </c>
      <c r="H2225" s="2" t="s">
        <v>7745</v>
      </c>
      <c r="I2225" s="23" t="s">
        <v>4</v>
      </c>
      <c r="J2225" s="23"/>
      <c r="K2225" s="23" t="s">
        <v>9712</v>
      </c>
      <c r="L2225" s="23"/>
      <c r="M2225" s="23">
        <f>YEAR(Tabla2[[#This Row],[Fecha de creación]])</f>
        <v>2020</v>
      </c>
      <c r="N2225" s="23">
        <f>MONTH(Tabla2[[#This Row],[Fecha de creación]])</f>
        <v>12</v>
      </c>
    </row>
    <row r="2226" spans="1:14" ht="15" customHeight="1" x14ac:dyDescent="0.25">
      <c r="A2226" s="26">
        <v>44186.653240740743</v>
      </c>
      <c r="B2226" s="23" t="s">
        <v>56</v>
      </c>
      <c r="C2226" s="23" t="s">
        <v>405</v>
      </c>
      <c r="D2226" s="23" t="s">
        <v>406</v>
      </c>
      <c r="E2226" s="23" t="s">
        <v>1</v>
      </c>
      <c r="F2226" s="23" t="s">
        <v>7</v>
      </c>
      <c r="G2226" s="23" t="s">
        <v>3</v>
      </c>
      <c r="H2226" s="2" t="s">
        <v>7721</v>
      </c>
      <c r="I2226" s="23" t="s">
        <v>1515</v>
      </c>
      <c r="J2226" s="23"/>
      <c r="K2226" s="23" t="s">
        <v>9712</v>
      </c>
      <c r="L2226" s="23"/>
      <c r="M2226" s="23">
        <f>YEAR(Tabla2[[#This Row],[Fecha de creación]])</f>
        <v>2020</v>
      </c>
      <c r="N2226" s="23">
        <f>MONTH(Tabla2[[#This Row],[Fecha de creación]])</f>
        <v>12</v>
      </c>
    </row>
    <row r="2227" spans="1:14" ht="15" customHeight="1" x14ac:dyDescent="0.25">
      <c r="A2227" s="26">
        <v>44186.655648148146</v>
      </c>
      <c r="B2227" s="23" t="s">
        <v>0</v>
      </c>
      <c r="C2227" s="23" t="s">
        <v>3662</v>
      </c>
      <c r="D2227" s="23" t="s">
        <v>6</v>
      </c>
      <c r="E2227" s="23" t="s">
        <v>1</v>
      </c>
      <c r="F2227" s="23" t="s">
        <v>7</v>
      </c>
      <c r="G2227" s="23" t="s">
        <v>975</v>
      </c>
      <c r="H2227" s="2" t="s">
        <v>7722</v>
      </c>
      <c r="I2227" s="23" t="s">
        <v>8</v>
      </c>
      <c r="J2227" s="23"/>
      <c r="K2227" s="23" t="s">
        <v>9712</v>
      </c>
      <c r="L2227" s="23"/>
      <c r="M2227" s="23">
        <f>YEAR(Tabla2[[#This Row],[Fecha de creación]])</f>
        <v>2020</v>
      </c>
      <c r="N2227" s="23">
        <f>MONTH(Tabla2[[#This Row],[Fecha de creación]])</f>
        <v>12</v>
      </c>
    </row>
    <row r="2228" spans="1:14" ht="15" customHeight="1" x14ac:dyDescent="0.25">
      <c r="A2228" s="26">
        <v>44186.656400462962</v>
      </c>
      <c r="B2228" s="23" t="s">
        <v>56</v>
      </c>
      <c r="C2228" s="23" t="s">
        <v>407</v>
      </c>
      <c r="D2228" s="23" t="s">
        <v>406</v>
      </c>
      <c r="E2228" s="23" t="s">
        <v>1</v>
      </c>
      <c r="F2228" s="23" t="s">
        <v>7</v>
      </c>
      <c r="G2228" s="23" t="s">
        <v>3</v>
      </c>
      <c r="H2228" s="2" t="s">
        <v>7721</v>
      </c>
      <c r="I2228" s="23" t="s">
        <v>1515</v>
      </c>
      <c r="J2228" s="23"/>
      <c r="K2228" s="23" t="s">
        <v>9712</v>
      </c>
      <c r="L2228" s="23"/>
      <c r="M2228" s="23">
        <f>YEAR(Tabla2[[#This Row],[Fecha de creación]])</f>
        <v>2020</v>
      </c>
      <c r="N2228" s="23">
        <f>MONTH(Tabla2[[#This Row],[Fecha de creación]])</f>
        <v>12</v>
      </c>
    </row>
    <row r="2229" spans="1:14" ht="15" customHeight="1" x14ac:dyDescent="0.25">
      <c r="A2229" s="26">
        <v>44186.658020833333</v>
      </c>
      <c r="B2229" s="23" t="s">
        <v>0</v>
      </c>
      <c r="C2229" s="23" t="s">
        <v>3663</v>
      </c>
      <c r="D2229" s="23" t="s">
        <v>49</v>
      </c>
      <c r="E2229" s="23" t="s">
        <v>1</v>
      </c>
      <c r="F2229" s="23" t="s">
        <v>7</v>
      </c>
      <c r="G2229" s="23" t="s">
        <v>975</v>
      </c>
      <c r="H2229" s="2" t="s">
        <v>7745</v>
      </c>
      <c r="I2229" s="23" t="s">
        <v>4</v>
      </c>
      <c r="J2229" s="23"/>
      <c r="K2229" s="23" t="s">
        <v>9712</v>
      </c>
      <c r="L2229" s="23"/>
      <c r="M2229" s="23">
        <f>YEAR(Tabla2[[#This Row],[Fecha de creación]])</f>
        <v>2020</v>
      </c>
      <c r="N2229" s="23">
        <f>MONTH(Tabla2[[#This Row],[Fecha de creación]])</f>
        <v>12</v>
      </c>
    </row>
    <row r="2230" spans="1:14" ht="15" customHeight="1" x14ac:dyDescent="0.25">
      <c r="A2230" s="26">
        <v>44186.658564814818</v>
      </c>
      <c r="B2230" s="23" t="s">
        <v>0</v>
      </c>
      <c r="C2230" s="23" t="s">
        <v>3664</v>
      </c>
      <c r="D2230" s="23" t="s">
        <v>49</v>
      </c>
      <c r="E2230" s="23" t="s">
        <v>1</v>
      </c>
      <c r="F2230" s="23" t="s">
        <v>7</v>
      </c>
      <c r="G2230" s="23" t="s">
        <v>975</v>
      </c>
      <c r="H2230" s="2" t="s">
        <v>7745</v>
      </c>
      <c r="I2230" s="23" t="s">
        <v>4</v>
      </c>
      <c r="J2230" s="23"/>
      <c r="K2230" s="23" t="s">
        <v>9712</v>
      </c>
      <c r="L2230" s="23"/>
      <c r="M2230" s="23">
        <f>YEAR(Tabla2[[#This Row],[Fecha de creación]])</f>
        <v>2020</v>
      </c>
      <c r="N2230" s="23">
        <f>MONTH(Tabla2[[#This Row],[Fecha de creación]])</f>
        <v>12</v>
      </c>
    </row>
    <row r="2231" spans="1:14" ht="15" customHeight="1" x14ac:dyDescent="0.25">
      <c r="A2231" s="26">
        <v>44186.731203703705</v>
      </c>
      <c r="B2231" s="23" t="s">
        <v>0</v>
      </c>
      <c r="C2231" s="23" t="s">
        <v>3665</v>
      </c>
      <c r="D2231" s="23" t="s">
        <v>3666</v>
      </c>
      <c r="E2231" s="23" t="s">
        <v>1</v>
      </c>
      <c r="F2231" s="23" t="s">
        <v>7</v>
      </c>
      <c r="G2231" s="23" t="s">
        <v>975</v>
      </c>
      <c r="H2231" s="2" t="s">
        <v>7721</v>
      </c>
      <c r="I2231" s="23" t="s">
        <v>8</v>
      </c>
      <c r="J2231" s="23"/>
      <c r="K2231" s="23" t="s">
        <v>9712</v>
      </c>
      <c r="L2231" s="23"/>
      <c r="M2231" s="23">
        <f>YEAR(Tabla2[[#This Row],[Fecha de creación]])</f>
        <v>2020</v>
      </c>
      <c r="N2231" s="23">
        <f>MONTH(Tabla2[[#This Row],[Fecha de creación]])</f>
        <v>12</v>
      </c>
    </row>
    <row r="2232" spans="1:14" ht="15" customHeight="1" x14ac:dyDescent="0.25">
      <c r="A2232" s="26">
        <v>44186.735023148147</v>
      </c>
      <c r="B2232" s="23" t="s">
        <v>0</v>
      </c>
      <c r="C2232" s="23" t="s">
        <v>3667</v>
      </c>
      <c r="D2232" s="23" t="s">
        <v>6</v>
      </c>
      <c r="E2232" s="23" t="s">
        <v>1</v>
      </c>
      <c r="F2232" s="23" t="s">
        <v>7</v>
      </c>
      <c r="G2232" s="23" t="s">
        <v>975</v>
      </c>
      <c r="H2232" s="2" t="s">
        <v>7722</v>
      </c>
      <c r="I2232" s="23" t="s">
        <v>8</v>
      </c>
      <c r="J2232" s="23"/>
      <c r="K2232" s="23" t="s">
        <v>9712</v>
      </c>
      <c r="L2232" s="23"/>
      <c r="M2232" s="23">
        <f>YEAR(Tabla2[[#This Row],[Fecha de creación]])</f>
        <v>2020</v>
      </c>
      <c r="N2232" s="23">
        <f>MONTH(Tabla2[[#This Row],[Fecha de creación]])</f>
        <v>12</v>
      </c>
    </row>
    <row r="2233" spans="1:14" ht="15" customHeight="1" x14ac:dyDescent="0.25">
      <c r="A2233" s="26">
        <v>44187.395127314812</v>
      </c>
      <c r="B2233" s="23" t="s">
        <v>100</v>
      </c>
      <c r="C2233" s="23" t="s">
        <v>3668</v>
      </c>
      <c r="D2233" s="23" t="s">
        <v>3669</v>
      </c>
      <c r="E2233" s="23" t="s">
        <v>1</v>
      </c>
      <c r="F2233" s="23" t="s">
        <v>7</v>
      </c>
      <c r="G2233" s="23" t="s">
        <v>975</v>
      </c>
      <c r="H2233" s="2" t="s">
        <v>7722</v>
      </c>
      <c r="I2233" s="23" t="s">
        <v>7575</v>
      </c>
      <c r="J2233" s="23"/>
      <c r="K2233" s="23" t="s">
        <v>9712</v>
      </c>
      <c r="L2233" s="23"/>
      <c r="M2233" s="23">
        <f>YEAR(Tabla2[[#This Row],[Fecha de creación]])</f>
        <v>2020</v>
      </c>
      <c r="N2233" s="23">
        <f>MONTH(Tabla2[[#This Row],[Fecha de creación]])</f>
        <v>12</v>
      </c>
    </row>
    <row r="2234" spans="1:14" ht="15" customHeight="1" x14ac:dyDescent="0.25">
      <c r="A2234" s="26">
        <v>44187.400219907409</v>
      </c>
      <c r="B2234" s="23" t="s">
        <v>0</v>
      </c>
      <c r="C2234" s="23" t="s">
        <v>3670</v>
      </c>
      <c r="D2234" s="23" t="s">
        <v>1037</v>
      </c>
      <c r="E2234" s="23" t="s">
        <v>1</v>
      </c>
      <c r="F2234" s="23" t="s">
        <v>2</v>
      </c>
      <c r="G2234" s="23" t="s">
        <v>1551</v>
      </c>
      <c r="H2234" s="2" t="s">
        <v>7736</v>
      </c>
      <c r="I2234" s="23" t="s">
        <v>11</v>
      </c>
      <c r="J2234" s="23"/>
      <c r="K2234" s="23" t="s">
        <v>9536</v>
      </c>
      <c r="L2234" s="23"/>
      <c r="M2234" s="23">
        <f>YEAR(Tabla2[[#This Row],[Fecha de creación]])</f>
        <v>2020</v>
      </c>
      <c r="N2234" s="23">
        <f>MONTH(Tabla2[[#This Row],[Fecha de creación]])</f>
        <v>12</v>
      </c>
    </row>
    <row r="2235" spans="1:14" ht="15" customHeight="1" x14ac:dyDescent="0.25">
      <c r="A2235" s="26">
        <v>44187.447488425925</v>
      </c>
      <c r="B2235" s="23" t="s">
        <v>56</v>
      </c>
      <c r="C2235" s="23" t="s">
        <v>3671</v>
      </c>
      <c r="D2235" s="23" t="s">
        <v>131</v>
      </c>
      <c r="E2235" s="23" t="s">
        <v>1</v>
      </c>
      <c r="F2235" s="23" t="s">
        <v>7</v>
      </c>
      <c r="G2235" s="23" t="s">
        <v>975</v>
      </c>
      <c r="H2235" s="2" t="s">
        <v>7728</v>
      </c>
      <c r="I2235" s="23" t="s">
        <v>1963</v>
      </c>
      <c r="J2235" s="23"/>
      <c r="K2235" s="23" t="s">
        <v>9712</v>
      </c>
      <c r="L2235" s="23"/>
      <c r="M2235" s="23">
        <f>YEAR(Tabla2[[#This Row],[Fecha de creación]])</f>
        <v>2020</v>
      </c>
      <c r="N2235" s="23">
        <f>MONTH(Tabla2[[#This Row],[Fecha de creación]])</f>
        <v>12</v>
      </c>
    </row>
    <row r="2236" spans="1:14" ht="15" customHeight="1" x14ac:dyDescent="0.25">
      <c r="A2236" s="26">
        <v>44187.453773148147</v>
      </c>
      <c r="B2236" s="23" t="s">
        <v>0</v>
      </c>
      <c r="C2236" s="23" t="s">
        <v>3672</v>
      </c>
      <c r="D2236" s="23" t="s">
        <v>3673</v>
      </c>
      <c r="E2236" s="23" t="s">
        <v>1</v>
      </c>
      <c r="F2236" s="23" t="s">
        <v>7</v>
      </c>
      <c r="G2236" s="23" t="s">
        <v>975</v>
      </c>
      <c r="H2236" s="2" t="s">
        <v>7731</v>
      </c>
      <c r="I2236" s="23" t="s">
        <v>7412</v>
      </c>
      <c r="J2236" s="23"/>
      <c r="K2236" s="23" t="s">
        <v>9712</v>
      </c>
      <c r="L2236" s="23"/>
      <c r="M2236" s="23">
        <f>YEAR(Tabla2[[#This Row],[Fecha de creación]])</f>
        <v>2020</v>
      </c>
      <c r="N2236" s="23">
        <f>MONTH(Tabla2[[#This Row],[Fecha de creación]])</f>
        <v>12</v>
      </c>
    </row>
    <row r="2237" spans="1:14" ht="15" customHeight="1" x14ac:dyDescent="0.25">
      <c r="A2237" s="26">
        <v>44187.488842592589</v>
      </c>
      <c r="B2237" s="23" t="s">
        <v>100</v>
      </c>
      <c r="C2237" s="23" t="s">
        <v>3674</v>
      </c>
      <c r="D2237" s="23" t="s">
        <v>49</v>
      </c>
      <c r="E2237" s="23" t="s">
        <v>1</v>
      </c>
      <c r="F2237" s="23" t="s">
        <v>7</v>
      </c>
      <c r="G2237" s="23" t="s">
        <v>975</v>
      </c>
      <c r="H2237" s="2" t="s">
        <v>7745</v>
      </c>
      <c r="I2237" s="23" t="s">
        <v>1653</v>
      </c>
      <c r="J2237" s="23"/>
      <c r="K2237" s="23" t="s">
        <v>9712</v>
      </c>
      <c r="L2237" s="23"/>
      <c r="M2237" s="23">
        <f>YEAR(Tabla2[[#This Row],[Fecha de creación]])</f>
        <v>2020</v>
      </c>
      <c r="N2237" s="23">
        <f>MONTH(Tabla2[[#This Row],[Fecha de creación]])</f>
        <v>12</v>
      </c>
    </row>
    <row r="2238" spans="1:14" ht="15" customHeight="1" x14ac:dyDescent="0.25">
      <c r="A2238" s="26">
        <v>44187.535451388889</v>
      </c>
      <c r="B2238" s="23" t="s">
        <v>189</v>
      </c>
      <c r="C2238" s="23" t="s">
        <v>3675</v>
      </c>
      <c r="D2238" s="23" t="s">
        <v>131</v>
      </c>
      <c r="E2238" s="23" t="s">
        <v>1</v>
      </c>
      <c r="F2238" s="23" t="s">
        <v>7</v>
      </c>
      <c r="G2238" s="23" t="s">
        <v>975</v>
      </c>
      <c r="H2238" s="2" t="s">
        <v>7728</v>
      </c>
      <c r="I2238" s="23" t="s">
        <v>1945</v>
      </c>
      <c r="J2238" s="23"/>
      <c r="K2238" s="23" t="s">
        <v>9712</v>
      </c>
      <c r="L2238" s="23"/>
      <c r="M2238" s="23">
        <f>YEAR(Tabla2[[#This Row],[Fecha de creación]])</f>
        <v>2020</v>
      </c>
      <c r="N2238" s="23">
        <f>MONTH(Tabla2[[#This Row],[Fecha de creación]])</f>
        <v>12</v>
      </c>
    </row>
    <row r="2239" spans="1:14" ht="15" customHeight="1" x14ac:dyDescent="0.25">
      <c r="A2239" s="26">
        <v>44187.543773148151</v>
      </c>
      <c r="B2239" s="23" t="s">
        <v>0</v>
      </c>
      <c r="C2239" s="23" t="s">
        <v>3676</v>
      </c>
      <c r="D2239" s="23" t="s">
        <v>713</v>
      </c>
      <c r="E2239" s="23" t="s">
        <v>1</v>
      </c>
      <c r="F2239" s="23" t="s">
        <v>2</v>
      </c>
      <c r="G2239" s="23" t="s">
        <v>1551</v>
      </c>
      <c r="H2239" s="2" t="s">
        <v>7737</v>
      </c>
      <c r="I2239" s="23" t="s">
        <v>11</v>
      </c>
      <c r="J2239" s="23"/>
      <c r="K2239" s="23" t="s">
        <v>9712</v>
      </c>
      <c r="L2239" s="23"/>
      <c r="M2239" s="23">
        <f>YEAR(Tabla2[[#This Row],[Fecha de creación]])</f>
        <v>2020</v>
      </c>
      <c r="N2239" s="23">
        <f>MONTH(Tabla2[[#This Row],[Fecha de creación]])</f>
        <v>12</v>
      </c>
    </row>
    <row r="2240" spans="1:14" ht="15" customHeight="1" x14ac:dyDescent="0.25">
      <c r="A2240" s="26">
        <v>44187.55909722222</v>
      </c>
      <c r="B2240" s="23" t="s">
        <v>100</v>
      </c>
      <c r="C2240" s="23" t="s">
        <v>3677</v>
      </c>
      <c r="D2240" s="23" t="s">
        <v>1038</v>
      </c>
      <c r="E2240" s="23" t="s">
        <v>1</v>
      </c>
      <c r="F2240" s="23" t="s">
        <v>7</v>
      </c>
      <c r="G2240" s="23" t="s">
        <v>975</v>
      </c>
      <c r="H2240" s="2" t="s">
        <v>7730</v>
      </c>
      <c r="I2240" s="23" t="s">
        <v>1653</v>
      </c>
      <c r="J2240" s="23"/>
      <c r="K2240" s="23" t="s">
        <v>9712</v>
      </c>
      <c r="L2240" s="23"/>
      <c r="M2240" s="23">
        <f>YEAR(Tabla2[[#This Row],[Fecha de creación]])</f>
        <v>2020</v>
      </c>
      <c r="N2240" s="23">
        <f>MONTH(Tabla2[[#This Row],[Fecha de creación]])</f>
        <v>12</v>
      </c>
    </row>
    <row r="2241" spans="1:14" ht="15" customHeight="1" x14ac:dyDescent="0.25">
      <c r="A2241" s="26">
        <v>44187.641331018516</v>
      </c>
      <c r="B2241" s="23" t="s">
        <v>0</v>
      </c>
      <c r="C2241" s="23" t="s">
        <v>3678</v>
      </c>
      <c r="D2241" s="23" t="s">
        <v>364</v>
      </c>
      <c r="E2241" s="23" t="s">
        <v>1</v>
      </c>
      <c r="F2241" s="23" t="s">
        <v>7</v>
      </c>
      <c r="G2241" s="23" t="s">
        <v>1551</v>
      </c>
      <c r="H2241" s="2" t="s">
        <v>7725</v>
      </c>
      <c r="I2241" s="23" t="s">
        <v>11</v>
      </c>
      <c r="J2241" s="23"/>
      <c r="K2241" s="23" t="s">
        <v>9712</v>
      </c>
      <c r="L2241" s="23"/>
      <c r="M2241" s="23">
        <f>YEAR(Tabla2[[#This Row],[Fecha de creación]])</f>
        <v>2020</v>
      </c>
      <c r="N2241" s="23">
        <f>MONTH(Tabla2[[#This Row],[Fecha de creación]])</f>
        <v>12</v>
      </c>
    </row>
    <row r="2242" spans="1:14" ht="15" customHeight="1" x14ac:dyDescent="0.25">
      <c r="A2242" s="26">
        <v>44187.655821759261</v>
      </c>
      <c r="B2242" s="23" t="s">
        <v>0</v>
      </c>
      <c r="C2242" s="23" t="s">
        <v>3679</v>
      </c>
      <c r="D2242" s="23" t="s">
        <v>3680</v>
      </c>
      <c r="E2242" s="23" t="s">
        <v>1</v>
      </c>
      <c r="F2242" s="23" t="s">
        <v>7</v>
      </c>
      <c r="G2242" s="23" t="s">
        <v>1551</v>
      </c>
      <c r="H2242" s="2" t="s">
        <v>7734</v>
      </c>
      <c r="I2242" s="23" t="s">
        <v>28</v>
      </c>
      <c r="J2242" s="23"/>
      <c r="K2242" s="23" t="s">
        <v>9712</v>
      </c>
      <c r="L2242" s="23"/>
      <c r="M2242" s="23">
        <f>YEAR(Tabla2[[#This Row],[Fecha de creación]])</f>
        <v>2020</v>
      </c>
      <c r="N2242" s="23">
        <f>MONTH(Tabla2[[#This Row],[Fecha de creación]])</f>
        <v>12</v>
      </c>
    </row>
    <row r="2243" spans="1:14" ht="15" customHeight="1" x14ac:dyDescent="0.25">
      <c r="A2243" s="26">
        <v>44187.661874999998</v>
      </c>
      <c r="B2243" s="23" t="s">
        <v>0</v>
      </c>
      <c r="C2243" s="23" t="s">
        <v>3681</v>
      </c>
      <c r="D2243" s="23" t="s">
        <v>2623</v>
      </c>
      <c r="E2243" s="23" t="s">
        <v>1</v>
      </c>
      <c r="F2243" s="23" t="s">
        <v>22</v>
      </c>
      <c r="G2243" s="23" t="s">
        <v>975</v>
      </c>
      <c r="H2243" s="2" t="s">
        <v>7722</v>
      </c>
      <c r="I2243" s="23" t="s">
        <v>4</v>
      </c>
      <c r="J2243" s="23"/>
      <c r="K2243" s="23" t="s">
        <v>9712</v>
      </c>
      <c r="L2243" s="23"/>
      <c r="M2243" s="23">
        <f>YEAR(Tabla2[[#This Row],[Fecha de creación]])</f>
        <v>2020</v>
      </c>
      <c r="N2243" s="23">
        <f>MONTH(Tabla2[[#This Row],[Fecha de creación]])</f>
        <v>12</v>
      </c>
    </row>
    <row r="2244" spans="1:14" ht="15" customHeight="1" x14ac:dyDescent="0.25">
      <c r="A2244" s="26">
        <v>44187.691331018519</v>
      </c>
      <c r="B2244" s="23" t="s">
        <v>100</v>
      </c>
      <c r="C2244" s="23" t="s">
        <v>3682</v>
      </c>
      <c r="D2244" s="23" t="s">
        <v>49</v>
      </c>
      <c r="E2244" s="23" t="s">
        <v>1</v>
      </c>
      <c r="F2244" s="23" t="s">
        <v>7</v>
      </c>
      <c r="G2244" s="23" t="s">
        <v>975</v>
      </c>
      <c r="H2244" s="2" t="s">
        <v>7745</v>
      </c>
      <c r="I2244" s="23" t="s">
        <v>1653</v>
      </c>
      <c r="J2244" s="23"/>
      <c r="K2244" s="23" t="s">
        <v>9712</v>
      </c>
      <c r="L2244" s="23"/>
      <c r="M2244" s="23">
        <f>YEAR(Tabla2[[#This Row],[Fecha de creación]])</f>
        <v>2020</v>
      </c>
      <c r="N2244" s="23">
        <f>MONTH(Tabla2[[#This Row],[Fecha de creación]])</f>
        <v>12</v>
      </c>
    </row>
    <row r="2245" spans="1:14" ht="15" customHeight="1" x14ac:dyDescent="0.25">
      <c r="A2245" s="26">
        <v>44187.695694444446</v>
      </c>
      <c r="B2245" s="23" t="s">
        <v>100</v>
      </c>
      <c r="C2245" s="23" t="s">
        <v>3683</v>
      </c>
      <c r="D2245" s="23" t="s">
        <v>2623</v>
      </c>
      <c r="E2245" s="23" t="s">
        <v>1</v>
      </c>
      <c r="F2245" s="23" t="s">
        <v>22</v>
      </c>
      <c r="G2245" s="23" t="s">
        <v>975</v>
      </c>
      <c r="H2245" s="2" t="s">
        <v>7745</v>
      </c>
      <c r="I2245" s="23" t="s">
        <v>1653</v>
      </c>
      <c r="J2245" s="23"/>
      <c r="K2245" s="23" t="s">
        <v>9712</v>
      </c>
      <c r="L2245" s="23"/>
      <c r="M2245" s="23">
        <f>YEAR(Tabla2[[#This Row],[Fecha de creación]])</f>
        <v>2020</v>
      </c>
      <c r="N2245" s="23">
        <f>MONTH(Tabla2[[#This Row],[Fecha de creación]])</f>
        <v>12</v>
      </c>
    </row>
    <row r="2246" spans="1:14" ht="15" customHeight="1" x14ac:dyDescent="0.25">
      <c r="A2246" s="26">
        <v>44187.698611111111</v>
      </c>
      <c r="B2246" s="23" t="s">
        <v>100</v>
      </c>
      <c r="C2246" s="23" t="s">
        <v>3684</v>
      </c>
      <c r="D2246" s="23" t="s">
        <v>21</v>
      </c>
      <c r="E2246" s="23" t="s">
        <v>1</v>
      </c>
      <c r="F2246" s="23" t="s">
        <v>22</v>
      </c>
      <c r="G2246" s="23" t="s">
        <v>975</v>
      </c>
      <c r="H2246" s="2" t="s">
        <v>7744</v>
      </c>
      <c r="I2246" s="23" t="s">
        <v>1653</v>
      </c>
      <c r="J2246" s="23"/>
      <c r="K2246" s="23" t="s">
        <v>9712</v>
      </c>
      <c r="L2246" s="23"/>
      <c r="M2246" s="23">
        <f>YEAR(Tabla2[[#This Row],[Fecha de creación]])</f>
        <v>2020</v>
      </c>
      <c r="N2246" s="23">
        <f>MONTH(Tabla2[[#This Row],[Fecha de creación]])</f>
        <v>12</v>
      </c>
    </row>
    <row r="2247" spans="1:14" ht="15" customHeight="1" x14ac:dyDescent="0.25">
      <c r="A2247" s="26">
        <v>44187.704398148147</v>
      </c>
      <c r="B2247" s="23" t="s">
        <v>0</v>
      </c>
      <c r="C2247" s="23" t="s">
        <v>3685</v>
      </c>
      <c r="D2247" s="23" t="s">
        <v>6</v>
      </c>
      <c r="E2247" s="23" t="s">
        <v>1</v>
      </c>
      <c r="F2247" s="23" t="s">
        <v>7</v>
      </c>
      <c r="G2247" s="23" t="s">
        <v>975</v>
      </c>
      <c r="H2247" s="2" t="s">
        <v>7722</v>
      </c>
      <c r="I2247" s="23" t="s">
        <v>4</v>
      </c>
      <c r="J2247" s="23"/>
      <c r="K2247" s="23" t="s">
        <v>9712</v>
      </c>
      <c r="L2247" s="23"/>
      <c r="M2247" s="23">
        <f>YEAR(Tabla2[[#This Row],[Fecha de creación]])</f>
        <v>2020</v>
      </c>
      <c r="N2247" s="23">
        <f>MONTH(Tabla2[[#This Row],[Fecha de creación]])</f>
        <v>12</v>
      </c>
    </row>
    <row r="2248" spans="1:14" ht="15" customHeight="1" x14ac:dyDescent="0.25">
      <c r="A2248" s="26">
        <v>44188.464328703703</v>
      </c>
      <c r="B2248" s="23" t="s">
        <v>0</v>
      </c>
      <c r="C2248" s="23" t="s">
        <v>3686</v>
      </c>
      <c r="D2248" s="23" t="s">
        <v>21</v>
      </c>
      <c r="E2248" s="23" t="s">
        <v>1</v>
      </c>
      <c r="F2248" s="23" t="s">
        <v>22</v>
      </c>
      <c r="G2248" s="23" t="s">
        <v>975</v>
      </c>
      <c r="H2248" s="2" t="s">
        <v>7744</v>
      </c>
      <c r="I2248" s="23" t="s">
        <v>4</v>
      </c>
      <c r="J2248" s="23"/>
      <c r="K2248" s="23" t="s">
        <v>9712</v>
      </c>
      <c r="L2248" s="23"/>
      <c r="M2248" s="23">
        <f>YEAR(Tabla2[[#This Row],[Fecha de creación]])</f>
        <v>2020</v>
      </c>
      <c r="N2248" s="23">
        <f>MONTH(Tabla2[[#This Row],[Fecha de creación]])</f>
        <v>12</v>
      </c>
    </row>
    <row r="2249" spans="1:14" ht="15" customHeight="1" x14ac:dyDescent="0.25">
      <c r="A2249" s="26">
        <v>44188.471284722225</v>
      </c>
      <c r="B2249" s="23" t="s">
        <v>100</v>
      </c>
      <c r="C2249" s="23" t="s">
        <v>3687</v>
      </c>
      <c r="D2249" s="23" t="s">
        <v>49</v>
      </c>
      <c r="E2249" s="23" t="s">
        <v>1</v>
      </c>
      <c r="F2249" s="23" t="s">
        <v>7</v>
      </c>
      <c r="G2249" s="23" t="s">
        <v>975</v>
      </c>
      <c r="H2249" s="2" t="s">
        <v>7745</v>
      </c>
      <c r="I2249" s="23" t="s">
        <v>1653</v>
      </c>
      <c r="J2249" s="23"/>
      <c r="K2249" s="23" t="s">
        <v>9712</v>
      </c>
      <c r="L2249" s="23"/>
      <c r="M2249" s="23">
        <f>YEAR(Tabla2[[#This Row],[Fecha de creación]])</f>
        <v>2020</v>
      </c>
      <c r="N2249" s="23">
        <f>MONTH(Tabla2[[#This Row],[Fecha de creación]])</f>
        <v>12</v>
      </c>
    </row>
    <row r="2250" spans="1:14" ht="15" customHeight="1" x14ac:dyDescent="0.25">
      <c r="A2250" s="26">
        <v>44188.471863425926</v>
      </c>
      <c r="B2250" s="23" t="s">
        <v>0</v>
      </c>
      <c r="C2250" s="23" t="s">
        <v>3688</v>
      </c>
      <c r="D2250" s="23" t="s">
        <v>349</v>
      </c>
      <c r="E2250" s="23" t="s">
        <v>1</v>
      </c>
      <c r="F2250" s="23" t="s">
        <v>7</v>
      </c>
      <c r="G2250" s="23" t="s">
        <v>975</v>
      </c>
      <c r="H2250" s="2" t="s">
        <v>7731</v>
      </c>
      <c r="I2250" s="23" t="s">
        <v>7412</v>
      </c>
      <c r="J2250" s="23"/>
      <c r="K2250" s="23" t="s">
        <v>9712</v>
      </c>
      <c r="L2250" s="23"/>
      <c r="M2250" s="23">
        <f>YEAR(Tabla2[[#This Row],[Fecha de creación]])</f>
        <v>2020</v>
      </c>
      <c r="N2250" s="23">
        <f>MONTH(Tabla2[[#This Row],[Fecha de creación]])</f>
        <v>12</v>
      </c>
    </row>
    <row r="2251" spans="1:14" ht="15" customHeight="1" x14ac:dyDescent="0.25">
      <c r="A2251" s="26">
        <v>44188.472557870373</v>
      </c>
      <c r="B2251" s="23" t="s">
        <v>0</v>
      </c>
      <c r="C2251" s="23" t="s">
        <v>3689</v>
      </c>
      <c r="D2251" s="23" t="s">
        <v>3690</v>
      </c>
      <c r="E2251" s="23" t="s">
        <v>1</v>
      </c>
      <c r="F2251" s="23" t="s">
        <v>7</v>
      </c>
      <c r="G2251" s="23" t="s">
        <v>975</v>
      </c>
      <c r="H2251" s="2" t="s">
        <v>7734</v>
      </c>
      <c r="I2251" s="23" t="s">
        <v>7412</v>
      </c>
      <c r="J2251" s="23"/>
      <c r="K2251" s="23" t="s">
        <v>9712</v>
      </c>
      <c r="L2251" s="23"/>
      <c r="M2251" s="23">
        <f>YEAR(Tabla2[[#This Row],[Fecha de creación]])</f>
        <v>2020</v>
      </c>
      <c r="N2251" s="23">
        <f>MONTH(Tabla2[[#This Row],[Fecha de creación]])</f>
        <v>12</v>
      </c>
    </row>
    <row r="2252" spans="1:14" ht="15" customHeight="1" x14ac:dyDescent="0.25">
      <c r="A2252" s="26">
        <v>44188.473333333335</v>
      </c>
      <c r="B2252" s="23" t="s">
        <v>0</v>
      </c>
      <c r="C2252" s="23" t="s">
        <v>3691</v>
      </c>
      <c r="D2252" s="23" t="s">
        <v>131</v>
      </c>
      <c r="E2252" s="23" t="s">
        <v>1</v>
      </c>
      <c r="F2252" s="23" t="s">
        <v>7</v>
      </c>
      <c r="G2252" s="23" t="s">
        <v>975</v>
      </c>
      <c r="H2252" s="2" t="s">
        <v>7728</v>
      </c>
      <c r="I2252" s="23" t="s">
        <v>7412</v>
      </c>
      <c r="J2252" s="23"/>
      <c r="K2252" s="23" t="s">
        <v>9712</v>
      </c>
      <c r="L2252" s="23"/>
      <c r="M2252" s="23">
        <f>YEAR(Tabla2[[#This Row],[Fecha de creación]])</f>
        <v>2020</v>
      </c>
      <c r="N2252" s="23">
        <f>MONTH(Tabla2[[#This Row],[Fecha de creación]])</f>
        <v>12</v>
      </c>
    </row>
    <row r="2253" spans="1:14" ht="15" customHeight="1" x14ac:dyDescent="0.25">
      <c r="A2253" s="26">
        <v>44188.479131944441</v>
      </c>
      <c r="B2253" s="23" t="s">
        <v>0</v>
      </c>
      <c r="C2253" s="23" t="s">
        <v>3692</v>
      </c>
      <c r="D2253" s="23" t="s">
        <v>349</v>
      </c>
      <c r="E2253" s="23" t="s">
        <v>1</v>
      </c>
      <c r="F2253" s="23" t="s">
        <v>7</v>
      </c>
      <c r="G2253" s="23" t="s">
        <v>975</v>
      </c>
      <c r="H2253" s="2" t="s">
        <v>7731</v>
      </c>
      <c r="I2253" s="23" t="s">
        <v>7412</v>
      </c>
      <c r="J2253" s="23"/>
      <c r="K2253" s="23" t="s">
        <v>9712</v>
      </c>
      <c r="L2253" s="23"/>
      <c r="M2253" s="23">
        <f>YEAR(Tabla2[[#This Row],[Fecha de creación]])</f>
        <v>2020</v>
      </c>
      <c r="N2253" s="23">
        <f>MONTH(Tabla2[[#This Row],[Fecha de creación]])</f>
        <v>12</v>
      </c>
    </row>
    <row r="2254" spans="1:14" ht="15" customHeight="1" x14ac:dyDescent="0.25">
      <c r="A2254" s="26">
        <v>44188.481307870374</v>
      </c>
      <c r="B2254" s="23" t="s">
        <v>0</v>
      </c>
      <c r="C2254" s="23" t="s">
        <v>3693</v>
      </c>
      <c r="D2254" s="23" t="s">
        <v>351</v>
      </c>
      <c r="E2254" s="23" t="s">
        <v>1</v>
      </c>
      <c r="F2254" s="23" t="s">
        <v>7</v>
      </c>
      <c r="G2254" s="23" t="s">
        <v>975</v>
      </c>
      <c r="H2254" s="2" t="s">
        <v>7734</v>
      </c>
      <c r="I2254" s="23" t="s">
        <v>7412</v>
      </c>
      <c r="J2254" s="23"/>
      <c r="K2254" s="23" t="s">
        <v>9712</v>
      </c>
      <c r="L2254" s="23"/>
      <c r="M2254" s="23">
        <f>YEAR(Tabla2[[#This Row],[Fecha de creación]])</f>
        <v>2020</v>
      </c>
      <c r="N2254" s="23">
        <f>MONTH(Tabla2[[#This Row],[Fecha de creación]])</f>
        <v>12</v>
      </c>
    </row>
    <row r="2255" spans="1:14" ht="15" customHeight="1" x14ac:dyDescent="0.25">
      <c r="A2255" s="26">
        <v>44188.482037037036</v>
      </c>
      <c r="B2255" s="23" t="s">
        <v>0</v>
      </c>
      <c r="C2255" s="23" t="s">
        <v>3694</v>
      </c>
      <c r="D2255" s="23" t="s">
        <v>131</v>
      </c>
      <c r="E2255" s="23" t="s">
        <v>1</v>
      </c>
      <c r="F2255" s="23" t="s">
        <v>7</v>
      </c>
      <c r="G2255" s="23" t="s">
        <v>975</v>
      </c>
      <c r="H2255" s="2" t="s">
        <v>7728</v>
      </c>
      <c r="I2255" s="23" t="s">
        <v>7412</v>
      </c>
      <c r="J2255" s="23"/>
      <c r="K2255" s="23" t="s">
        <v>9712</v>
      </c>
      <c r="L2255" s="23"/>
      <c r="M2255" s="23">
        <f>YEAR(Tabla2[[#This Row],[Fecha de creación]])</f>
        <v>2020</v>
      </c>
      <c r="N2255" s="23">
        <f>MONTH(Tabla2[[#This Row],[Fecha de creación]])</f>
        <v>12</v>
      </c>
    </row>
    <row r="2256" spans="1:14" ht="15" customHeight="1" x14ac:dyDescent="0.25">
      <c r="A2256" s="26">
        <v>44188.485451388886</v>
      </c>
      <c r="B2256" s="23" t="s">
        <v>19</v>
      </c>
      <c r="C2256" s="23" t="s">
        <v>408</v>
      </c>
      <c r="D2256" s="23" t="s">
        <v>409</v>
      </c>
      <c r="E2256" s="23" t="s">
        <v>1</v>
      </c>
      <c r="F2256" s="23" t="s">
        <v>7</v>
      </c>
      <c r="G2256" s="23" t="s">
        <v>3</v>
      </c>
      <c r="H2256" s="2" t="s">
        <v>7734</v>
      </c>
      <c r="I2256" s="23" t="s">
        <v>23</v>
      </c>
      <c r="J2256" s="23"/>
      <c r="K2256" s="23" t="s">
        <v>9712</v>
      </c>
      <c r="L2256" s="23"/>
      <c r="M2256" s="23">
        <f>YEAR(Tabla2[[#This Row],[Fecha de creación]])</f>
        <v>2020</v>
      </c>
      <c r="N2256" s="23">
        <f>MONTH(Tabla2[[#This Row],[Fecha de creación]])</f>
        <v>12</v>
      </c>
    </row>
    <row r="2257" spans="1:14" ht="15" customHeight="1" x14ac:dyDescent="0.25">
      <c r="A2257" s="26">
        <v>44188.488900462966</v>
      </c>
      <c r="B2257" s="23" t="s">
        <v>0</v>
      </c>
      <c r="C2257" s="23" t="s">
        <v>410</v>
      </c>
      <c r="D2257" s="23" t="s">
        <v>411</v>
      </c>
      <c r="E2257" s="23" t="s">
        <v>1</v>
      </c>
      <c r="F2257" s="23" t="s">
        <v>2</v>
      </c>
      <c r="G2257" s="23" t="s">
        <v>3</v>
      </c>
      <c r="H2257" s="2" t="s">
        <v>7727</v>
      </c>
      <c r="I2257" s="23" t="s">
        <v>7749</v>
      </c>
      <c r="J2257" s="23"/>
      <c r="K2257" s="23" t="s">
        <v>9536</v>
      </c>
      <c r="L2257" s="23"/>
      <c r="M2257" s="23">
        <f>YEAR(Tabla2[[#This Row],[Fecha de creación]])</f>
        <v>2020</v>
      </c>
      <c r="N2257" s="23">
        <f>MONTH(Tabla2[[#This Row],[Fecha de creación]])</f>
        <v>12</v>
      </c>
    </row>
    <row r="2258" spans="1:14" ht="15" customHeight="1" x14ac:dyDescent="0.25">
      <c r="A2258" s="26">
        <v>44188.502013888887</v>
      </c>
      <c r="B2258" s="23" t="s">
        <v>0</v>
      </c>
      <c r="C2258" s="23" t="s">
        <v>412</v>
      </c>
      <c r="D2258" s="23" t="s">
        <v>413</v>
      </c>
      <c r="E2258" s="23" t="s">
        <v>1</v>
      </c>
      <c r="F2258" s="23" t="s">
        <v>2</v>
      </c>
      <c r="G2258" s="23" t="s">
        <v>3</v>
      </c>
      <c r="H2258" s="2" t="s">
        <v>7727</v>
      </c>
      <c r="I2258" s="23" t="s">
        <v>7749</v>
      </c>
      <c r="J2258" s="23"/>
      <c r="K2258" s="23" t="s">
        <v>9536</v>
      </c>
      <c r="L2258" s="23"/>
      <c r="M2258" s="23">
        <f>YEAR(Tabla2[[#This Row],[Fecha de creación]])</f>
        <v>2020</v>
      </c>
      <c r="N2258" s="23">
        <f>MONTH(Tabla2[[#This Row],[Fecha de creación]])</f>
        <v>12</v>
      </c>
    </row>
    <row r="2259" spans="1:14" ht="15" customHeight="1" x14ac:dyDescent="0.25">
      <c r="A2259" s="26">
        <v>44188.516701388886</v>
      </c>
      <c r="B2259" s="23" t="s">
        <v>100</v>
      </c>
      <c r="C2259" s="23" t="s">
        <v>3695</v>
      </c>
      <c r="D2259" s="23" t="s">
        <v>3606</v>
      </c>
      <c r="E2259" s="23" t="s">
        <v>1</v>
      </c>
      <c r="F2259" s="23" t="s">
        <v>22</v>
      </c>
      <c r="G2259" s="23" t="s">
        <v>975</v>
      </c>
      <c r="H2259" s="2" t="s">
        <v>7745</v>
      </c>
      <c r="I2259" s="23" t="s">
        <v>1653</v>
      </c>
      <c r="J2259" s="23"/>
      <c r="K2259" s="23" t="s">
        <v>9712</v>
      </c>
      <c r="L2259" s="23"/>
      <c r="M2259" s="23">
        <f>YEAR(Tabla2[[#This Row],[Fecha de creación]])</f>
        <v>2020</v>
      </c>
      <c r="N2259" s="23">
        <f>MONTH(Tabla2[[#This Row],[Fecha de creación]])</f>
        <v>12</v>
      </c>
    </row>
    <row r="2260" spans="1:14" ht="15" customHeight="1" x14ac:dyDescent="0.25">
      <c r="A2260" s="26">
        <v>44188.518449074072</v>
      </c>
      <c r="B2260" s="23" t="s">
        <v>100</v>
      </c>
      <c r="C2260" s="23" t="s">
        <v>3696</v>
      </c>
      <c r="D2260" s="23" t="s">
        <v>1057</v>
      </c>
      <c r="E2260" s="23" t="s">
        <v>1</v>
      </c>
      <c r="F2260" s="23" t="s">
        <v>22</v>
      </c>
      <c r="G2260" s="23" t="s">
        <v>975</v>
      </c>
      <c r="H2260" s="2" t="s">
        <v>7745</v>
      </c>
      <c r="I2260" s="23" t="s">
        <v>1653</v>
      </c>
      <c r="J2260" s="23"/>
      <c r="K2260" s="23" t="s">
        <v>9712</v>
      </c>
      <c r="L2260" s="23"/>
      <c r="M2260" s="23">
        <f>YEAR(Tabla2[[#This Row],[Fecha de creación]])</f>
        <v>2020</v>
      </c>
      <c r="N2260" s="23">
        <f>MONTH(Tabla2[[#This Row],[Fecha de creación]])</f>
        <v>12</v>
      </c>
    </row>
    <row r="2261" spans="1:14" ht="15" customHeight="1" x14ac:dyDescent="0.25">
      <c r="A2261" s="26">
        <v>44188.53025462963</v>
      </c>
      <c r="B2261" s="23" t="s">
        <v>0</v>
      </c>
      <c r="C2261" s="23" t="s">
        <v>3697</v>
      </c>
      <c r="D2261" s="23" t="s">
        <v>1010</v>
      </c>
      <c r="E2261" s="23" t="s">
        <v>1</v>
      </c>
      <c r="F2261" s="23" t="s">
        <v>22</v>
      </c>
      <c r="G2261" s="23" t="s">
        <v>975</v>
      </c>
      <c r="H2261" s="2" t="s">
        <v>7743</v>
      </c>
      <c r="I2261" s="23" t="s">
        <v>4</v>
      </c>
      <c r="J2261" s="23"/>
      <c r="K2261" s="23" t="s">
        <v>9712</v>
      </c>
      <c r="L2261" s="23"/>
      <c r="M2261" s="23">
        <f>YEAR(Tabla2[[#This Row],[Fecha de creación]])</f>
        <v>2020</v>
      </c>
      <c r="N2261" s="23">
        <f>MONTH(Tabla2[[#This Row],[Fecha de creación]])</f>
        <v>12</v>
      </c>
    </row>
    <row r="2262" spans="1:14" ht="15" customHeight="1" x14ac:dyDescent="0.25">
      <c r="A2262" s="26">
        <v>44188.535810185182</v>
      </c>
      <c r="B2262" s="23" t="s">
        <v>0</v>
      </c>
      <c r="C2262" s="23" t="s">
        <v>3698</v>
      </c>
      <c r="D2262" s="23" t="s">
        <v>349</v>
      </c>
      <c r="E2262" s="23" t="s">
        <v>1</v>
      </c>
      <c r="F2262" s="23" t="s">
        <v>7</v>
      </c>
      <c r="G2262" s="23" t="s">
        <v>975</v>
      </c>
      <c r="H2262" s="2" t="s">
        <v>7731</v>
      </c>
      <c r="I2262" s="23" t="s">
        <v>7412</v>
      </c>
      <c r="J2262" s="23"/>
      <c r="K2262" s="23" t="s">
        <v>9712</v>
      </c>
      <c r="L2262" s="23"/>
      <c r="M2262" s="23">
        <f>YEAR(Tabla2[[#This Row],[Fecha de creación]])</f>
        <v>2020</v>
      </c>
      <c r="N2262" s="23">
        <f>MONTH(Tabla2[[#This Row],[Fecha de creación]])</f>
        <v>12</v>
      </c>
    </row>
    <row r="2263" spans="1:14" ht="15" customHeight="1" x14ac:dyDescent="0.25">
      <c r="A2263" s="26">
        <v>44188.538252314815</v>
      </c>
      <c r="B2263" s="23" t="s">
        <v>0</v>
      </c>
      <c r="C2263" s="23" t="s">
        <v>3699</v>
      </c>
      <c r="D2263" s="23" t="s">
        <v>351</v>
      </c>
      <c r="E2263" s="23" t="s">
        <v>1</v>
      </c>
      <c r="F2263" s="23" t="s">
        <v>7</v>
      </c>
      <c r="G2263" s="23" t="s">
        <v>975</v>
      </c>
      <c r="H2263" s="2" t="s">
        <v>7734</v>
      </c>
      <c r="I2263" s="23" t="s">
        <v>7412</v>
      </c>
      <c r="J2263" s="23"/>
      <c r="K2263" s="23" t="s">
        <v>9712</v>
      </c>
      <c r="L2263" s="23"/>
      <c r="M2263" s="23">
        <f>YEAR(Tabla2[[#This Row],[Fecha de creación]])</f>
        <v>2020</v>
      </c>
      <c r="N2263" s="23">
        <f>MONTH(Tabla2[[#This Row],[Fecha de creación]])</f>
        <v>12</v>
      </c>
    </row>
    <row r="2264" spans="1:14" ht="15" customHeight="1" x14ac:dyDescent="0.25">
      <c r="A2264" s="26">
        <v>44188.538819444446</v>
      </c>
      <c r="B2264" s="23" t="s">
        <v>0</v>
      </c>
      <c r="C2264" s="23" t="s">
        <v>3700</v>
      </c>
      <c r="D2264" s="23" t="s">
        <v>3701</v>
      </c>
      <c r="E2264" s="23" t="s">
        <v>1</v>
      </c>
      <c r="F2264" s="23" t="s">
        <v>7</v>
      </c>
      <c r="G2264" s="23" t="s">
        <v>975</v>
      </c>
      <c r="H2264" s="2" t="s">
        <v>7728</v>
      </c>
      <c r="I2264" s="23" t="s">
        <v>7412</v>
      </c>
      <c r="J2264" s="23"/>
      <c r="K2264" s="23" t="s">
        <v>9712</v>
      </c>
      <c r="L2264" s="23"/>
      <c r="M2264" s="23">
        <f>YEAR(Tabla2[[#This Row],[Fecha de creación]])</f>
        <v>2020</v>
      </c>
      <c r="N2264" s="23">
        <f>MONTH(Tabla2[[#This Row],[Fecha de creación]])</f>
        <v>12</v>
      </c>
    </row>
    <row r="2265" spans="1:14" ht="15" customHeight="1" x14ac:dyDescent="0.25">
      <c r="A2265" s="26">
        <v>44188.6250462963</v>
      </c>
      <c r="B2265" s="23" t="s">
        <v>0</v>
      </c>
      <c r="C2265" s="23" t="s">
        <v>3702</v>
      </c>
      <c r="D2265" s="23" t="s">
        <v>6</v>
      </c>
      <c r="E2265" s="23" t="s">
        <v>1</v>
      </c>
      <c r="F2265" s="23" t="s">
        <v>7</v>
      </c>
      <c r="G2265" s="23" t="s">
        <v>975</v>
      </c>
      <c r="H2265" s="2" t="s">
        <v>7722</v>
      </c>
      <c r="I2265" s="23" t="s">
        <v>4</v>
      </c>
      <c r="J2265" s="23"/>
      <c r="K2265" s="23" t="s">
        <v>9712</v>
      </c>
      <c r="L2265" s="23"/>
      <c r="M2265" s="23">
        <f>YEAR(Tabla2[[#This Row],[Fecha de creación]])</f>
        <v>2020</v>
      </c>
      <c r="N2265" s="23">
        <f>MONTH(Tabla2[[#This Row],[Fecha de creación]])</f>
        <v>12</v>
      </c>
    </row>
    <row r="2266" spans="1:14" ht="15" customHeight="1" x14ac:dyDescent="0.25">
      <c r="A2266" s="26">
        <v>44188.629328703704</v>
      </c>
      <c r="B2266" s="23" t="s">
        <v>0</v>
      </c>
      <c r="C2266" s="23" t="s">
        <v>3703</v>
      </c>
      <c r="D2266" s="23" t="s">
        <v>6</v>
      </c>
      <c r="E2266" s="23" t="s">
        <v>1</v>
      </c>
      <c r="F2266" s="23" t="s">
        <v>7</v>
      </c>
      <c r="G2266" s="23" t="s">
        <v>975</v>
      </c>
      <c r="H2266" s="2" t="s">
        <v>7722</v>
      </c>
      <c r="I2266" s="23" t="s">
        <v>4</v>
      </c>
      <c r="J2266" s="23"/>
      <c r="K2266" s="23" t="s">
        <v>9712</v>
      </c>
      <c r="L2266" s="23"/>
      <c r="M2266" s="23">
        <f>YEAR(Tabla2[[#This Row],[Fecha de creación]])</f>
        <v>2020</v>
      </c>
      <c r="N2266" s="23">
        <f>MONTH(Tabla2[[#This Row],[Fecha de creación]])</f>
        <v>12</v>
      </c>
    </row>
    <row r="2267" spans="1:14" ht="15" customHeight="1" x14ac:dyDescent="0.25">
      <c r="A2267" s="26">
        <v>44188.637326388889</v>
      </c>
      <c r="B2267" s="23" t="s">
        <v>0</v>
      </c>
      <c r="C2267" s="23" t="s">
        <v>3704</v>
      </c>
      <c r="D2267" s="23" t="s">
        <v>3705</v>
      </c>
      <c r="E2267" s="23" t="s">
        <v>1</v>
      </c>
      <c r="F2267" s="23" t="s">
        <v>22</v>
      </c>
      <c r="G2267" s="23" t="s">
        <v>975</v>
      </c>
      <c r="H2267" s="2" t="s">
        <v>7737</v>
      </c>
      <c r="I2267" s="23" t="s">
        <v>4</v>
      </c>
      <c r="J2267" s="23"/>
      <c r="K2267" s="23" t="s">
        <v>9712</v>
      </c>
      <c r="L2267" s="23"/>
      <c r="M2267" s="23">
        <f>YEAR(Tabla2[[#This Row],[Fecha de creación]])</f>
        <v>2020</v>
      </c>
      <c r="N2267" s="23">
        <f>MONTH(Tabla2[[#This Row],[Fecha de creación]])</f>
        <v>12</v>
      </c>
    </row>
    <row r="2268" spans="1:14" ht="15" customHeight="1" x14ac:dyDescent="0.25">
      <c r="A2268" s="26">
        <v>44188.650914351849</v>
      </c>
      <c r="B2268" s="23" t="s">
        <v>0</v>
      </c>
      <c r="C2268" s="23" t="s">
        <v>3706</v>
      </c>
      <c r="D2268" s="23" t="s">
        <v>1021</v>
      </c>
      <c r="E2268" s="23" t="s">
        <v>1</v>
      </c>
      <c r="F2268" s="23" t="s">
        <v>22</v>
      </c>
      <c r="G2268" s="23" t="s">
        <v>975</v>
      </c>
      <c r="H2268" s="2" t="s">
        <v>7731</v>
      </c>
      <c r="I2268" s="23" t="s">
        <v>4</v>
      </c>
      <c r="J2268" s="23"/>
      <c r="K2268" s="23" t="s">
        <v>9712</v>
      </c>
      <c r="L2268" s="23"/>
      <c r="M2268" s="23">
        <f>YEAR(Tabla2[[#This Row],[Fecha de creación]])</f>
        <v>2020</v>
      </c>
      <c r="N2268" s="23">
        <f>MONTH(Tabla2[[#This Row],[Fecha de creación]])</f>
        <v>12</v>
      </c>
    </row>
    <row r="2269" spans="1:14" ht="15" customHeight="1" x14ac:dyDescent="0.25">
      <c r="A2269" s="26">
        <v>44188.655532407407</v>
      </c>
      <c r="B2269" s="23" t="s">
        <v>100</v>
      </c>
      <c r="C2269" s="23" t="s">
        <v>414</v>
      </c>
      <c r="D2269" s="23" t="s">
        <v>6</v>
      </c>
      <c r="E2269" s="23" t="s">
        <v>1</v>
      </c>
      <c r="F2269" s="23" t="s">
        <v>7</v>
      </c>
      <c r="G2269" s="23" t="s">
        <v>3</v>
      </c>
      <c r="H2269" s="2" t="s">
        <v>7722</v>
      </c>
      <c r="I2269" s="23" t="s">
        <v>1653</v>
      </c>
      <c r="J2269" s="23"/>
      <c r="K2269" s="23" t="s">
        <v>9712</v>
      </c>
      <c r="L2269" s="23"/>
      <c r="M2269" s="23">
        <f>YEAR(Tabla2[[#This Row],[Fecha de creación]])</f>
        <v>2020</v>
      </c>
      <c r="N2269" s="23">
        <f>MONTH(Tabla2[[#This Row],[Fecha de creación]])</f>
        <v>12</v>
      </c>
    </row>
    <row r="2270" spans="1:14" ht="15" customHeight="1" x14ac:dyDescent="0.25">
      <c r="A2270" s="26">
        <v>44188.658171296294</v>
      </c>
      <c r="B2270" s="23" t="s">
        <v>34</v>
      </c>
      <c r="C2270" s="23" t="s">
        <v>3707</v>
      </c>
      <c r="D2270" s="23" t="s">
        <v>3708</v>
      </c>
      <c r="E2270" s="23" t="s">
        <v>1</v>
      </c>
      <c r="F2270" s="23" t="s">
        <v>2</v>
      </c>
      <c r="G2270" s="23" t="s">
        <v>1551</v>
      </c>
      <c r="H2270" s="2" t="s">
        <v>7752</v>
      </c>
      <c r="I2270" s="23" t="s">
        <v>3709</v>
      </c>
      <c r="J2270" s="23"/>
      <c r="K2270" s="23" t="s">
        <v>9712</v>
      </c>
      <c r="L2270" s="23"/>
      <c r="M2270" s="23">
        <f>YEAR(Tabla2[[#This Row],[Fecha de creación]])</f>
        <v>2020</v>
      </c>
      <c r="N2270" s="23">
        <f>MONTH(Tabla2[[#This Row],[Fecha de creación]])</f>
        <v>12</v>
      </c>
    </row>
    <row r="2271" spans="1:14" ht="15" customHeight="1" x14ac:dyDescent="0.25">
      <c r="A2271" s="26">
        <v>44188.661643518521</v>
      </c>
      <c r="B2271" s="23" t="s">
        <v>0</v>
      </c>
      <c r="C2271" s="23" t="s">
        <v>415</v>
      </c>
      <c r="D2271" s="23" t="s">
        <v>6</v>
      </c>
      <c r="E2271" s="23" t="s">
        <v>1</v>
      </c>
      <c r="F2271" s="23" t="s">
        <v>7</v>
      </c>
      <c r="G2271" s="23" t="s">
        <v>3</v>
      </c>
      <c r="H2271" s="2" t="s">
        <v>7722</v>
      </c>
      <c r="I2271" s="23" t="s">
        <v>4</v>
      </c>
      <c r="J2271" s="23"/>
      <c r="K2271" s="23" t="s">
        <v>9712</v>
      </c>
      <c r="L2271" s="23"/>
      <c r="M2271" s="23">
        <f>YEAR(Tabla2[[#This Row],[Fecha de creación]])</f>
        <v>2020</v>
      </c>
      <c r="N2271" s="23">
        <f>MONTH(Tabla2[[#This Row],[Fecha de creación]])</f>
        <v>12</v>
      </c>
    </row>
    <row r="2272" spans="1:14" ht="15" customHeight="1" x14ac:dyDescent="0.25">
      <c r="A2272" s="26">
        <v>44188.665092592593</v>
      </c>
      <c r="B2272" s="23" t="s">
        <v>0</v>
      </c>
      <c r="C2272" s="23" t="s">
        <v>416</v>
      </c>
      <c r="D2272" s="23" t="s">
        <v>6</v>
      </c>
      <c r="E2272" s="23" t="s">
        <v>1</v>
      </c>
      <c r="F2272" s="23" t="s">
        <v>7</v>
      </c>
      <c r="G2272" s="23" t="s">
        <v>3</v>
      </c>
      <c r="H2272" s="2" t="s">
        <v>7722</v>
      </c>
      <c r="I2272" s="23" t="s">
        <v>4</v>
      </c>
      <c r="J2272" s="23"/>
      <c r="K2272" s="23" t="s">
        <v>9712</v>
      </c>
      <c r="L2272" s="23"/>
      <c r="M2272" s="23">
        <f>YEAR(Tabla2[[#This Row],[Fecha de creación]])</f>
        <v>2020</v>
      </c>
      <c r="N2272" s="23">
        <f>MONTH(Tabla2[[#This Row],[Fecha de creación]])</f>
        <v>12</v>
      </c>
    </row>
    <row r="2273" spans="1:14" ht="15" customHeight="1" x14ac:dyDescent="0.25">
      <c r="A2273" s="26">
        <v>44188.668715277781</v>
      </c>
      <c r="B2273" s="23" t="s">
        <v>0</v>
      </c>
      <c r="C2273" s="23" t="s">
        <v>417</v>
      </c>
      <c r="D2273" s="23" t="s">
        <v>6</v>
      </c>
      <c r="E2273" s="23" t="s">
        <v>1</v>
      </c>
      <c r="F2273" s="23" t="s">
        <v>7</v>
      </c>
      <c r="G2273" s="23" t="s">
        <v>3</v>
      </c>
      <c r="H2273" s="2" t="s">
        <v>7722</v>
      </c>
      <c r="I2273" s="23" t="s">
        <v>4</v>
      </c>
      <c r="J2273" s="23"/>
      <c r="K2273" s="23" t="s">
        <v>9712</v>
      </c>
      <c r="L2273" s="23"/>
      <c r="M2273" s="23">
        <f>YEAR(Tabla2[[#This Row],[Fecha de creación]])</f>
        <v>2020</v>
      </c>
      <c r="N2273" s="23">
        <f>MONTH(Tabla2[[#This Row],[Fecha de creación]])</f>
        <v>12</v>
      </c>
    </row>
    <row r="2274" spans="1:14" ht="15" customHeight="1" x14ac:dyDescent="0.25">
      <c r="A2274" s="26">
        <v>44188.686736111114</v>
      </c>
      <c r="B2274" s="23" t="s">
        <v>0</v>
      </c>
      <c r="C2274" s="23" t="s">
        <v>3710</v>
      </c>
      <c r="D2274" s="23" t="s">
        <v>158</v>
      </c>
      <c r="E2274" s="23" t="s">
        <v>1</v>
      </c>
      <c r="F2274" s="23" t="s">
        <v>7</v>
      </c>
      <c r="G2274" s="23" t="s">
        <v>1551</v>
      </c>
      <c r="H2274" s="2" t="s">
        <v>7733</v>
      </c>
      <c r="I2274" s="23" t="s">
        <v>11</v>
      </c>
      <c r="J2274" s="23"/>
      <c r="K2274" s="23" t="s">
        <v>9712</v>
      </c>
      <c r="L2274" s="23"/>
      <c r="M2274" s="23">
        <f>YEAR(Tabla2[[#This Row],[Fecha de creación]])</f>
        <v>2020</v>
      </c>
      <c r="N2274" s="23">
        <f>MONTH(Tabla2[[#This Row],[Fecha de creación]])</f>
        <v>12</v>
      </c>
    </row>
    <row r="2275" spans="1:14" ht="15" customHeight="1" x14ac:dyDescent="0.25">
      <c r="A2275" s="26">
        <v>44189.411481481482</v>
      </c>
      <c r="B2275" s="23" t="s">
        <v>0</v>
      </c>
      <c r="C2275" s="23" t="s">
        <v>418</v>
      </c>
      <c r="D2275" s="23" t="s">
        <v>21</v>
      </c>
      <c r="E2275" s="23" t="s">
        <v>1</v>
      </c>
      <c r="F2275" s="23" t="s">
        <v>7</v>
      </c>
      <c r="G2275" s="23" t="s">
        <v>3</v>
      </c>
      <c r="H2275" s="2" t="s">
        <v>7744</v>
      </c>
      <c r="I2275" s="23" t="s">
        <v>7412</v>
      </c>
      <c r="J2275" s="23"/>
      <c r="K2275" s="23" t="s">
        <v>9712</v>
      </c>
      <c r="L2275" s="23"/>
      <c r="M2275" s="23">
        <f>YEAR(Tabla2[[#This Row],[Fecha de creación]])</f>
        <v>2020</v>
      </c>
      <c r="N2275" s="23">
        <f>MONTH(Tabla2[[#This Row],[Fecha de creación]])</f>
        <v>12</v>
      </c>
    </row>
    <row r="2276" spans="1:14" ht="15" customHeight="1" x14ac:dyDescent="0.25">
      <c r="A2276" s="26">
        <v>44189.420844907407</v>
      </c>
      <c r="B2276" s="23" t="s">
        <v>100</v>
      </c>
      <c r="C2276" s="23" t="s">
        <v>419</v>
      </c>
      <c r="D2276" s="23" t="s">
        <v>6</v>
      </c>
      <c r="E2276" s="23" t="s">
        <v>1</v>
      </c>
      <c r="F2276" s="23" t="s">
        <v>7</v>
      </c>
      <c r="G2276" s="23" t="s">
        <v>3</v>
      </c>
      <c r="H2276" s="2" t="s">
        <v>7722</v>
      </c>
      <c r="I2276" s="23" t="s">
        <v>1653</v>
      </c>
      <c r="J2276" s="23"/>
      <c r="K2276" s="23" t="s">
        <v>9712</v>
      </c>
      <c r="L2276" s="23"/>
      <c r="M2276" s="23">
        <f>YEAR(Tabla2[[#This Row],[Fecha de creación]])</f>
        <v>2020</v>
      </c>
      <c r="N2276" s="23">
        <f>MONTH(Tabla2[[#This Row],[Fecha de creación]])</f>
        <v>12</v>
      </c>
    </row>
    <row r="2277" spans="1:14" ht="15" customHeight="1" x14ac:dyDescent="0.25">
      <c r="A2277" s="26">
        <v>44189.685497685183</v>
      </c>
      <c r="B2277" s="23" t="s">
        <v>100</v>
      </c>
      <c r="C2277" s="23" t="s">
        <v>3711</v>
      </c>
      <c r="D2277" s="23" t="s">
        <v>49</v>
      </c>
      <c r="E2277" s="23" t="s">
        <v>1</v>
      </c>
      <c r="F2277" s="23" t="s">
        <v>7</v>
      </c>
      <c r="G2277" s="23" t="s">
        <v>975</v>
      </c>
      <c r="H2277" s="2" t="s">
        <v>7745</v>
      </c>
      <c r="I2277" s="23" t="s">
        <v>1653</v>
      </c>
      <c r="J2277" s="23"/>
      <c r="K2277" s="23" t="s">
        <v>9712</v>
      </c>
      <c r="L2277" s="23"/>
      <c r="M2277" s="23">
        <f>YEAR(Tabla2[[#This Row],[Fecha de creación]])</f>
        <v>2020</v>
      </c>
      <c r="N2277" s="23">
        <f>MONTH(Tabla2[[#This Row],[Fecha de creación]])</f>
        <v>12</v>
      </c>
    </row>
    <row r="2278" spans="1:14" ht="15" customHeight="1" x14ac:dyDescent="0.25">
      <c r="A2278" s="26">
        <v>44189.695613425924</v>
      </c>
      <c r="B2278" s="23" t="s">
        <v>0</v>
      </c>
      <c r="C2278" s="23" t="s">
        <v>3712</v>
      </c>
      <c r="D2278" s="23" t="s">
        <v>21</v>
      </c>
      <c r="E2278" s="23" t="s">
        <v>1</v>
      </c>
      <c r="F2278" s="23" t="s">
        <v>7</v>
      </c>
      <c r="G2278" s="23" t="s">
        <v>975</v>
      </c>
      <c r="H2278" s="2" t="s">
        <v>7744</v>
      </c>
      <c r="I2278" s="23" t="s">
        <v>7412</v>
      </c>
      <c r="J2278" s="23"/>
      <c r="K2278" s="23" t="s">
        <v>9712</v>
      </c>
      <c r="L2278" s="23"/>
      <c r="M2278" s="23">
        <f>YEAR(Tabla2[[#This Row],[Fecha de creación]])</f>
        <v>2020</v>
      </c>
      <c r="N2278" s="23">
        <f>MONTH(Tabla2[[#This Row],[Fecha de creación]])</f>
        <v>12</v>
      </c>
    </row>
    <row r="2279" spans="1:14" ht="15" customHeight="1" x14ac:dyDescent="0.25">
      <c r="A2279" s="26">
        <v>44189.696238425924</v>
      </c>
      <c r="B2279" s="23" t="s">
        <v>0</v>
      </c>
      <c r="C2279" s="23" t="s">
        <v>3713</v>
      </c>
      <c r="D2279" s="23" t="s">
        <v>382</v>
      </c>
      <c r="E2279" s="23" t="s">
        <v>1</v>
      </c>
      <c r="F2279" s="23" t="s">
        <v>7</v>
      </c>
      <c r="G2279" s="23" t="s">
        <v>975</v>
      </c>
      <c r="H2279" s="2" t="s">
        <v>7758</v>
      </c>
      <c r="I2279" s="23" t="s">
        <v>7412</v>
      </c>
      <c r="J2279" s="23"/>
      <c r="K2279" s="23" t="s">
        <v>9712</v>
      </c>
      <c r="L2279" s="23"/>
      <c r="M2279" s="23">
        <f>YEAR(Tabla2[[#This Row],[Fecha de creación]])</f>
        <v>2020</v>
      </c>
      <c r="N2279" s="23">
        <f>MONTH(Tabla2[[#This Row],[Fecha de creación]])</f>
        <v>12</v>
      </c>
    </row>
    <row r="2280" spans="1:14" ht="15" customHeight="1" x14ac:dyDescent="0.25">
      <c r="A2280" s="26">
        <v>44189.701249999998</v>
      </c>
      <c r="B2280" s="23" t="s">
        <v>0</v>
      </c>
      <c r="C2280" s="23" t="s">
        <v>3714</v>
      </c>
      <c r="D2280" s="23" t="s">
        <v>382</v>
      </c>
      <c r="E2280" s="23" t="s">
        <v>1</v>
      </c>
      <c r="F2280" s="23" t="s">
        <v>7</v>
      </c>
      <c r="G2280" s="23" t="s">
        <v>975</v>
      </c>
      <c r="H2280" s="2" t="s">
        <v>7723</v>
      </c>
      <c r="I2280" s="23" t="s">
        <v>4</v>
      </c>
      <c r="J2280" s="23"/>
      <c r="K2280" s="23" t="s">
        <v>9712</v>
      </c>
      <c r="L2280" s="23"/>
      <c r="M2280" s="23">
        <f>YEAR(Tabla2[[#This Row],[Fecha de creación]])</f>
        <v>2020</v>
      </c>
      <c r="N2280" s="23">
        <f>MONTH(Tabla2[[#This Row],[Fecha de creación]])</f>
        <v>12</v>
      </c>
    </row>
    <row r="2281" spans="1:14" ht="15" customHeight="1" x14ac:dyDescent="0.25">
      <c r="A2281" s="26">
        <v>44189.704421296294</v>
      </c>
      <c r="B2281" s="23" t="s">
        <v>0</v>
      </c>
      <c r="C2281" s="23" t="s">
        <v>3715</v>
      </c>
      <c r="D2281" s="23" t="s">
        <v>382</v>
      </c>
      <c r="E2281" s="23" t="s">
        <v>1</v>
      </c>
      <c r="F2281" s="23" t="s">
        <v>7</v>
      </c>
      <c r="G2281" s="23" t="s">
        <v>975</v>
      </c>
      <c r="H2281" s="2" t="s">
        <v>7758</v>
      </c>
      <c r="I2281" s="23" t="s">
        <v>7412</v>
      </c>
      <c r="J2281" s="23"/>
      <c r="K2281" s="23" t="s">
        <v>9712</v>
      </c>
      <c r="L2281" s="23"/>
      <c r="M2281" s="23">
        <f>YEAR(Tabla2[[#This Row],[Fecha de creación]])</f>
        <v>2020</v>
      </c>
      <c r="N2281" s="23">
        <f>MONTH(Tabla2[[#This Row],[Fecha de creación]])</f>
        <v>12</v>
      </c>
    </row>
    <row r="2282" spans="1:14" ht="15" customHeight="1" x14ac:dyDescent="0.25">
      <c r="A2282" s="26">
        <v>44189.713437500002</v>
      </c>
      <c r="B2282" s="23" t="s">
        <v>0</v>
      </c>
      <c r="C2282" s="23" t="s">
        <v>3716</v>
      </c>
      <c r="D2282" s="23" t="s">
        <v>3717</v>
      </c>
      <c r="E2282" s="23" t="s">
        <v>1</v>
      </c>
      <c r="F2282" s="23" t="s">
        <v>2</v>
      </c>
      <c r="G2282" s="23" t="s">
        <v>1551</v>
      </c>
      <c r="H2282" s="2" t="s">
        <v>7772</v>
      </c>
      <c r="I2282" s="23" t="s">
        <v>11</v>
      </c>
      <c r="J2282" s="23"/>
      <c r="K2282" s="23" t="s">
        <v>9712</v>
      </c>
      <c r="L2282" s="23"/>
      <c r="M2282" s="23">
        <f>YEAR(Tabla2[[#This Row],[Fecha de creación]])</f>
        <v>2020</v>
      </c>
      <c r="N2282" s="23">
        <f>MONTH(Tabla2[[#This Row],[Fecha de creación]])</f>
        <v>12</v>
      </c>
    </row>
    <row r="2283" spans="1:14" ht="15" customHeight="1" x14ac:dyDescent="0.25">
      <c r="A2283" s="26">
        <v>44189.715381944443</v>
      </c>
      <c r="B2283" s="23" t="s">
        <v>0</v>
      </c>
      <c r="C2283" s="23" t="s">
        <v>3718</v>
      </c>
      <c r="D2283" s="23" t="s">
        <v>223</v>
      </c>
      <c r="E2283" s="23" t="s">
        <v>1</v>
      </c>
      <c r="F2283" s="23" t="s">
        <v>7</v>
      </c>
      <c r="G2283" s="23" t="s">
        <v>1551</v>
      </c>
      <c r="H2283" s="2" t="s">
        <v>7725</v>
      </c>
      <c r="I2283" s="23" t="s">
        <v>11</v>
      </c>
      <c r="J2283" s="23"/>
      <c r="K2283" s="23" t="s">
        <v>9712</v>
      </c>
      <c r="L2283" s="23"/>
      <c r="M2283" s="23">
        <f>YEAR(Tabla2[[#This Row],[Fecha de creación]])</f>
        <v>2020</v>
      </c>
      <c r="N2283" s="23">
        <f>MONTH(Tabla2[[#This Row],[Fecha de creación]])</f>
        <v>12</v>
      </c>
    </row>
    <row r="2284" spans="1:14" ht="15" customHeight="1" x14ac:dyDescent="0.25">
      <c r="A2284" s="26">
        <v>44189.717430555553</v>
      </c>
      <c r="B2284" s="23" t="s">
        <v>0</v>
      </c>
      <c r="C2284" s="23" t="s">
        <v>3719</v>
      </c>
      <c r="D2284" s="23" t="s">
        <v>156</v>
      </c>
      <c r="E2284" s="23" t="s">
        <v>1</v>
      </c>
      <c r="F2284" s="23" t="s">
        <v>7</v>
      </c>
      <c r="G2284" s="23" t="s">
        <v>975</v>
      </c>
      <c r="H2284" s="2" t="s">
        <v>7757</v>
      </c>
      <c r="I2284" s="23" t="s">
        <v>7412</v>
      </c>
      <c r="J2284" s="23"/>
      <c r="K2284" s="23" t="s">
        <v>9712</v>
      </c>
      <c r="L2284" s="23"/>
      <c r="M2284" s="23">
        <f>YEAR(Tabla2[[#This Row],[Fecha de creación]])</f>
        <v>2020</v>
      </c>
      <c r="N2284" s="23">
        <f>MONTH(Tabla2[[#This Row],[Fecha de creación]])</f>
        <v>12</v>
      </c>
    </row>
    <row r="2285" spans="1:14" ht="15" customHeight="1" x14ac:dyDescent="0.25">
      <c r="A2285" s="26">
        <v>44190.702835648146</v>
      </c>
      <c r="B2285" s="23" t="s">
        <v>100</v>
      </c>
      <c r="C2285" s="23" t="s">
        <v>3720</v>
      </c>
      <c r="D2285" s="23" t="s">
        <v>3164</v>
      </c>
      <c r="E2285" s="23" t="s">
        <v>1</v>
      </c>
      <c r="F2285" s="23" t="s">
        <v>7</v>
      </c>
      <c r="G2285" s="23" t="s">
        <v>975</v>
      </c>
      <c r="H2285" s="2" t="s">
        <v>7731</v>
      </c>
      <c r="I2285" s="23" t="s">
        <v>1653</v>
      </c>
      <c r="J2285" s="23"/>
      <c r="K2285" s="23" t="s">
        <v>9712</v>
      </c>
      <c r="L2285" s="23"/>
      <c r="M2285" s="23">
        <f>YEAR(Tabla2[[#This Row],[Fecha de creación]])</f>
        <v>2020</v>
      </c>
      <c r="N2285" s="23">
        <f>MONTH(Tabla2[[#This Row],[Fecha de creación]])</f>
        <v>12</v>
      </c>
    </row>
    <row r="2286" spans="1:14" ht="15" customHeight="1" x14ac:dyDescent="0.25">
      <c r="A2286" s="26">
        <v>44190.703969907408</v>
      </c>
      <c r="B2286" s="23" t="s">
        <v>100</v>
      </c>
      <c r="C2286" s="23" t="s">
        <v>3721</v>
      </c>
      <c r="D2286" s="23" t="s">
        <v>3164</v>
      </c>
      <c r="E2286" s="23" t="s">
        <v>1</v>
      </c>
      <c r="F2286" s="23" t="s">
        <v>7</v>
      </c>
      <c r="G2286" s="23" t="s">
        <v>975</v>
      </c>
      <c r="H2286" s="2" t="s">
        <v>7731</v>
      </c>
      <c r="I2286" s="23" t="s">
        <v>1653</v>
      </c>
      <c r="J2286" s="23"/>
      <c r="K2286" s="23" t="s">
        <v>9712</v>
      </c>
      <c r="L2286" s="23"/>
      <c r="M2286" s="23">
        <f>YEAR(Tabla2[[#This Row],[Fecha de creación]])</f>
        <v>2020</v>
      </c>
      <c r="N2286" s="23">
        <f>MONTH(Tabla2[[#This Row],[Fecha de creación]])</f>
        <v>12</v>
      </c>
    </row>
    <row r="2287" spans="1:14" ht="15" customHeight="1" x14ac:dyDescent="0.25">
      <c r="A2287" s="26">
        <v>44191.481203703705</v>
      </c>
      <c r="B2287" s="23" t="s">
        <v>0</v>
      </c>
      <c r="C2287" s="23" t="s">
        <v>3722</v>
      </c>
      <c r="D2287" s="23" t="s">
        <v>21</v>
      </c>
      <c r="E2287" s="23" t="s">
        <v>1</v>
      </c>
      <c r="F2287" s="23" t="s">
        <v>7</v>
      </c>
      <c r="G2287" s="23" t="s">
        <v>975</v>
      </c>
      <c r="H2287" s="2" t="s">
        <v>7744</v>
      </c>
      <c r="I2287" s="23" t="s">
        <v>4</v>
      </c>
      <c r="J2287" s="23"/>
      <c r="K2287" s="23" t="s">
        <v>9712</v>
      </c>
      <c r="L2287" s="23"/>
      <c r="M2287" s="23">
        <f>YEAR(Tabla2[[#This Row],[Fecha de creación]])</f>
        <v>2020</v>
      </c>
      <c r="N2287" s="23">
        <f>MONTH(Tabla2[[#This Row],[Fecha de creación]])</f>
        <v>12</v>
      </c>
    </row>
    <row r="2288" spans="1:14" ht="15" customHeight="1" x14ac:dyDescent="0.25">
      <c r="A2288" s="26">
        <v>44191.486400462964</v>
      </c>
      <c r="B2288" s="23" t="s">
        <v>0</v>
      </c>
      <c r="C2288" s="23" t="s">
        <v>3723</v>
      </c>
      <c r="D2288" s="23" t="s">
        <v>2390</v>
      </c>
      <c r="E2288" s="23" t="s">
        <v>1</v>
      </c>
      <c r="F2288" s="23" t="s">
        <v>22</v>
      </c>
      <c r="G2288" s="23" t="s">
        <v>975</v>
      </c>
      <c r="H2288" s="2" t="s">
        <v>7745</v>
      </c>
      <c r="I2288" s="23" t="s">
        <v>4</v>
      </c>
      <c r="J2288" s="23"/>
      <c r="K2288" s="23" t="s">
        <v>9712</v>
      </c>
      <c r="L2288" s="23"/>
      <c r="M2288" s="23">
        <f>YEAR(Tabla2[[#This Row],[Fecha de creación]])</f>
        <v>2020</v>
      </c>
      <c r="N2288" s="23">
        <f>MONTH(Tabla2[[#This Row],[Fecha de creación]])</f>
        <v>12</v>
      </c>
    </row>
    <row r="2289" spans="1:14" ht="15" customHeight="1" x14ac:dyDescent="0.25">
      <c r="A2289" s="26">
        <v>44191.488229166665</v>
      </c>
      <c r="B2289" s="23" t="s">
        <v>0</v>
      </c>
      <c r="C2289" s="23" t="s">
        <v>3724</v>
      </c>
      <c r="D2289" s="23" t="s">
        <v>3725</v>
      </c>
      <c r="E2289" s="23" t="s">
        <v>1</v>
      </c>
      <c r="F2289" s="23" t="s">
        <v>7</v>
      </c>
      <c r="G2289" s="23" t="s">
        <v>1551</v>
      </c>
      <c r="H2289" s="2" t="s">
        <v>7737</v>
      </c>
      <c r="I2289" s="23" t="s">
        <v>11</v>
      </c>
      <c r="J2289" s="23"/>
      <c r="K2289" s="23" t="s">
        <v>9712</v>
      </c>
      <c r="L2289" s="23"/>
      <c r="M2289" s="23">
        <f>YEAR(Tabla2[[#This Row],[Fecha de creación]])</f>
        <v>2020</v>
      </c>
      <c r="N2289" s="23">
        <f>MONTH(Tabla2[[#This Row],[Fecha de creación]])</f>
        <v>12</v>
      </c>
    </row>
    <row r="2290" spans="1:14" ht="15" customHeight="1" x14ac:dyDescent="0.25">
      <c r="A2290" s="26">
        <v>44191.499178240738</v>
      </c>
      <c r="B2290" s="23" t="s">
        <v>0</v>
      </c>
      <c r="C2290" s="23" t="s">
        <v>3726</v>
      </c>
      <c r="D2290" s="23" t="s">
        <v>3727</v>
      </c>
      <c r="E2290" s="23" t="s">
        <v>1</v>
      </c>
      <c r="F2290" s="23" t="s">
        <v>7</v>
      </c>
      <c r="G2290" s="23" t="s">
        <v>1551</v>
      </c>
      <c r="H2290" s="2" t="s">
        <v>7737</v>
      </c>
      <c r="I2290" s="23" t="s">
        <v>11</v>
      </c>
      <c r="J2290" s="23"/>
      <c r="K2290" s="23" t="s">
        <v>9712</v>
      </c>
      <c r="L2290" s="23"/>
      <c r="M2290" s="23">
        <f>YEAR(Tabla2[[#This Row],[Fecha de creación]])</f>
        <v>2020</v>
      </c>
      <c r="N2290" s="23">
        <f>MONTH(Tabla2[[#This Row],[Fecha de creación]])</f>
        <v>12</v>
      </c>
    </row>
    <row r="2291" spans="1:14" ht="15" customHeight="1" x14ac:dyDescent="0.25">
      <c r="A2291" s="26">
        <v>44191.502511574072</v>
      </c>
      <c r="B2291" s="23" t="s">
        <v>0</v>
      </c>
      <c r="C2291" s="23" t="s">
        <v>3728</v>
      </c>
      <c r="D2291" s="23" t="s">
        <v>3729</v>
      </c>
      <c r="E2291" s="23" t="s">
        <v>1</v>
      </c>
      <c r="F2291" s="23" t="s">
        <v>7</v>
      </c>
      <c r="G2291" s="23" t="s">
        <v>975</v>
      </c>
      <c r="H2291" s="2" t="s">
        <v>7731</v>
      </c>
      <c r="I2291" s="23" t="s">
        <v>7412</v>
      </c>
      <c r="J2291" s="23"/>
      <c r="K2291" s="23" t="s">
        <v>9712</v>
      </c>
      <c r="L2291" s="23"/>
      <c r="M2291" s="23">
        <f>YEAR(Tabla2[[#This Row],[Fecha de creación]])</f>
        <v>2020</v>
      </c>
      <c r="N2291" s="23">
        <f>MONTH(Tabla2[[#This Row],[Fecha de creación]])</f>
        <v>12</v>
      </c>
    </row>
    <row r="2292" spans="1:14" ht="15" customHeight="1" x14ac:dyDescent="0.25">
      <c r="A2292" s="26">
        <v>44191.50309027778</v>
      </c>
      <c r="B2292" s="23" t="s">
        <v>0</v>
      </c>
      <c r="C2292" s="23" t="s">
        <v>3730</v>
      </c>
      <c r="D2292" s="23" t="s">
        <v>351</v>
      </c>
      <c r="E2292" s="23" t="s">
        <v>1</v>
      </c>
      <c r="F2292" s="23" t="s">
        <v>7</v>
      </c>
      <c r="G2292" s="23" t="s">
        <v>975</v>
      </c>
      <c r="H2292" s="2" t="s">
        <v>7731</v>
      </c>
      <c r="I2292" s="23" t="s">
        <v>7412</v>
      </c>
      <c r="J2292" s="23"/>
      <c r="K2292" s="23" t="s">
        <v>9712</v>
      </c>
      <c r="L2292" s="23"/>
      <c r="M2292" s="23">
        <f>YEAR(Tabla2[[#This Row],[Fecha de creación]])</f>
        <v>2020</v>
      </c>
      <c r="N2292" s="23">
        <f>MONTH(Tabla2[[#This Row],[Fecha de creación]])</f>
        <v>12</v>
      </c>
    </row>
    <row r="2293" spans="1:14" ht="15" customHeight="1" x14ac:dyDescent="0.25">
      <c r="A2293" s="26">
        <v>44191.50576388889</v>
      </c>
      <c r="B2293" s="23" t="s">
        <v>0</v>
      </c>
      <c r="C2293" s="23" t="s">
        <v>3731</v>
      </c>
      <c r="D2293" s="23" t="s">
        <v>131</v>
      </c>
      <c r="E2293" s="23" t="s">
        <v>1</v>
      </c>
      <c r="F2293" s="23" t="s">
        <v>7</v>
      </c>
      <c r="G2293" s="23" t="s">
        <v>975</v>
      </c>
      <c r="H2293" s="2" t="s">
        <v>7728</v>
      </c>
      <c r="I2293" s="23" t="s">
        <v>7412</v>
      </c>
      <c r="J2293" s="23"/>
      <c r="K2293" s="23" t="s">
        <v>9712</v>
      </c>
      <c r="L2293" s="23"/>
      <c r="M2293" s="23">
        <f>YEAR(Tabla2[[#This Row],[Fecha de creación]])</f>
        <v>2020</v>
      </c>
      <c r="N2293" s="23">
        <f>MONTH(Tabla2[[#This Row],[Fecha de creación]])</f>
        <v>12</v>
      </c>
    </row>
    <row r="2294" spans="1:14" ht="15" customHeight="1" x14ac:dyDescent="0.25">
      <c r="A2294" s="26">
        <v>44191.519560185188</v>
      </c>
      <c r="B2294" s="23" t="s">
        <v>0</v>
      </c>
      <c r="C2294" s="23" t="s">
        <v>3732</v>
      </c>
      <c r="D2294" s="23" t="s">
        <v>349</v>
      </c>
      <c r="E2294" s="23" t="s">
        <v>1</v>
      </c>
      <c r="F2294" s="23" t="s">
        <v>7</v>
      </c>
      <c r="G2294" s="23" t="s">
        <v>975</v>
      </c>
      <c r="H2294" s="2" t="s">
        <v>7731</v>
      </c>
      <c r="I2294" s="23" t="s">
        <v>7412</v>
      </c>
      <c r="J2294" s="23"/>
      <c r="K2294" s="23" t="s">
        <v>9712</v>
      </c>
      <c r="L2294" s="23"/>
      <c r="M2294" s="23">
        <f>YEAR(Tabla2[[#This Row],[Fecha de creación]])</f>
        <v>2020</v>
      </c>
      <c r="N2294" s="23">
        <f>MONTH(Tabla2[[#This Row],[Fecha de creación]])</f>
        <v>12</v>
      </c>
    </row>
    <row r="2295" spans="1:14" ht="15" customHeight="1" x14ac:dyDescent="0.25">
      <c r="A2295" s="26">
        <v>44191.520185185182</v>
      </c>
      <c r="B2295" s="23" t="s">
        <v>0</v>
      </c>
      <c r="C2295" s="23" t="s">
        <v>3733</v>
      </c>
      <c r="D2295" s="23" t="s">
        <v>351</v>
      </c>
      <c r="E2295" s="23" t="s">
        <v>1</v>
      </c>
      <c r="F2295" s="23" t="s">
        <v>7</v>
      </c>
      <c r="G2295" s="23" t="s">
        <v>975</v>
      </c>
      <c r="H2295" s="2" t="s">
        <v>7734</v>
      </c>
      <c r="I2295" s="23" t="s">
        <v>7412</v>
      </c>
      <c r="J2295" s="23"/>
      <c r="K2295" s="23" t="s">
        <v>9712</v>
      </c>
      <c r="L2295" s="23"/>
      <c r="M2295" s="23">
        <f>YEAR(Tabla2[[#This Row],[Fecha de creación]])</f>
        <v>2020</v>
      </c>
      <c r="N2295" s="23">
        <f>MONTH(Tabla2[[#This Row],[Fecha de creación]])</f>
        <v>12</v>
      </c>
    </row>
    <row r="2296" spans="1:14" ht="15" customHeight="1" x14ac:dyDescent="0.25">
      <c r="A2296" s="26">
        <v>44191.522233796299</v>
      </c>
      <c r="B2296" s="23" t="s">
        <v>0</v>
      </c>
      <c r="C2296" s="23" t="s">
        <v>3734</v>
      </c>
      <c r="D2296" s="23" t="s">
        <v>349</v>
      </c>
      <c r="E2296" s="23" t="s">
        <v>1</v>
      </c>
      <c r="F2296" s="23" t="s">
        <v>7</v>
      </c>
      <c r="G2296" s="23" t="s">
        <v>975</v>
      </c>
      <c r="H2296" s="2" t="s">
        <v>7731</v>
      </c>
      <c r="I2296" s="23" t="s">
        <v>7412</v>
      </c>
      <c r="J2296" s="23"/>
      <c r="K2296" s="23" t="s">
        <v>9712</v>
      </c>
      <c r="L2296" s="23"/>
      <c r="M2296" s="23">
        <f>YEAR(Tabla2[[#This Row],[Fecha de creación]])</f>
        <v>2020</v>
      </c>
      <c r="N2296" s="23">
        <f>MONTH(Tabla2[[#This Row],[Fecha de creación]])</f>
        <v>12</v>
      </c>
    </row>
    <row r="2297" spans="1:14" ht="15" customHeight="1" x14ac:dyDescent="0.25">
      <c r="A2297" s="26">
        <v>44191.529826388891</v>
      </c>
      <c r="B2297" s="23" t="s">
        <v>0</v>
      </c>
      <c r="C2297" s="23" t="s">
        <v>3735</v>
      </c>
      <c r="D2297" s="23" t="s">
        <v>351</v>
      </c>
      <c r="E2297" s="23" t="s">
        <v>1</v>
      </c>
      <c r="F2297" s="23" t="s">
        <v>7</v>
      </c>
      <c r="G2297" s="23" t="s">
        <v>975</v>
      </c>
      <c r="H2297" s="2" t="s">
        <v>7734</v>
      </c>
      <c r="I2297" s="23" t="s">
        <v>7412</v>
      </c>
      <c r="J2297" s="23"/>
      <c r="K2297" s="23" t="s">
        <v>9712</v>
      </c>
      <c r="L2297" s="23"/>
      <c r="M2297" s="23">
        <f>YEAR(Tabla2[[#This Row],[Fecha de creación]])</f>
        <v>2020</v>
      </c>
      <c r="N2297" s="23">
        <f>MONTH(Tabla2[[#This Row],[Fecha de creación]])</f>
        <v>12</v>
      </c>
    </row>
    <row r="2298" spans="1:14" ht="15" customHeight="1" x14ac:dyDescent="0.25">
      <c r="A2298" s="26">
        <v>44191.594340277778</v>
      </c>
      <c r="B2298" s="23" t="s">
        <v>0</v>
      </c>
      <c r="C2298" s="23" t="s">
        <v>3736</v>
      </c>
      <c r="D2298" s="23" t="s">
        <v>1076</v>
      </c>
      <c r="E2298" s="23" t="s">
        <v>1</v>
      </c>
      <c r="F2298" s="23" t="s">
        <v>7</v>
      </c>
      <c r="G2298" s="23" t="s">
        <v>1551</v>
      </c>
      <c r="H2298" s="2" t="s">
        <v>7721</v>
      </c>
      <c r="I2298" s="23" t="s">
        <v>11</v>
      </c>
      <c r="J2298" s="23"/>
      <c r="K2298" s="23" t="s">
        <v>9712</v>
      </c>
      <c r="L2298" s="23"/>
      <c r="M2298" s="23">
        <f>YEAR(Tabla2[[#This Row],[Fecha de creación]])</f>
        <v>2020</v>
      </c>
      <c r="N2298" s="23">
        <f>MONTH(Tabla2[[#This Row],[Fecha de creación]])</f>
        <v>12</v>
      </c>
    </row>
    <row r="2299" spans="1:14" ht="15" customHeight="1" x14ac:dyDescent="0.25">
      <c r="A2299" s="26">
        <v>44191.60728009259</v>
      </c>
      <c r="B2299" s="23" t="s">
        <v>189</v>
      </c>
      <c r="C2299" s="23" t="s">
        <v>3737</v>
      </c>
      <c r="D2299" s="23" t="s">
        <v>3438</v>
      </c>
      <c r="E2299" s="23" t="s">
        <v>1</v>
      </c>
      <c r="F2299" s="23" t="s">
        <v>7</v>
      </c>
      <c r="G2299" s="23" t="s">
        <v>975</v>
      </c>
      <c r="H2299" s="2" t="s">
        <v>7722</v>
      </c>
      <c r="I2299" s="23" t="s">
        <v>1945</v>
      </c>
      <c r="J2299" s="23"/>
      <c r="K2299" s="23" t="s">
        <v>9712</v>
      </c>
      <c r="L2299" s="23"/>
      <c r="M2299" s="23">
        <f>YEAR(Tabla2[[#This Row],[Fecha de creación]])</f>
        <v>2020</v>
      </c>
      <c r="N2299" s="23">
        <f>MONTH(Tabla2[[#This Row],[Fecha de creación]])</f>
        <v>12</v>
      </c>
    </row>
    <row r="2300" spans="1:14" ht="15" customHeight="1" x14ac:dyDescent="0.25">
      <c r="A2300" s="26">
        <v>44191.684861111113</v>
      </c>
      <c r="B2300" s="23" t="s">
        <v>0</v>
      </c>
      <c r="C2300" s="23" t="s">
        <v>3738</v>
      </c>
      <c r="D2300" s="23" t="s">
        <v>3739</v>
      </c>
      <c r="E2300" s="23" t="s">
        <v>1</v>
      </c>
      <c r="F2300" s="23" t="s">
        <v>2</v>
      </c>
      <c r="G2300" s="23" t="s">
        <v>1551</v>
      </c>
      <c r="H2300" s="2" t="s">
        <v>7741</v>
      </c>
      <c r="I2300" s="23" t="s">
        <v>11</v>
      </c>
      <c r="J2300" s="23"/>
      <c r="K2300" s="23" t="s">
        <v>9712</v>
      </c>
      <c r="L2300" s="23"/>
      <c r="M2300" s="23">
        <f>YEAR(Tabla2[[#This Row],[Fecha de creación]])</f>
        <v>2020</v>
      </c>
      <c r="N2300" s="23">
        <f>MONTH(Tabla2[[#This Row],[Fecha de creación]])</f>
        <v>12</v>
      </c>
    </row>
    <row r="2301" spans="1:14" ht="15" customHeight="1" x14ac:dyDescent="0.25">
      <c r="A2301" s="26">
        <v>44191.692650462966</v>
      </c>
      <c r="B2301" s="23" t="s">
        <v>0</v>
      </c>
      <c r="C2301" s="23" t="s">
        <v>3740</v>
      </c>
      <c r="D2301" s="23" t="s">
        <v>364</v>
      </c>
      <c r="E2301" s="23" t="s">
        <v>1</v>
      </c>
      <c r="F2301" s="23" t="s">
        <v>7</v>
      </c>
      <c r="G2301" s="23" t="s">
        <v>1551</v>
      </c>
      <c r="H2301" s="2" t="s">
        <v>7725</v>
      </c>
      <c r="I2301" s="23" t="s">
        <v>11</v>
      </c>
      <c r="J2301" s="23"/>
      <c r="K2301" s="23" t="s">
        <v>9712</v>
      </c>
      <c r="L2301" s="23"/>
      <c r="M2301" s="23">
        <f>YEAR(Tabla2[[#This Row],[Fecha de creación]])</f>
        <v>2020</v>
      </c>
      <c r="N2301" s="23">
        <f>MONTH(Tabla2[[#This Row],[Fecha de creación]])</f>
        <v>12</v>
      </c>
    </row>
    <row r="2302" spans="1:14" ht="15" customHeight="1" x14ac:dyDescent="0.25">
      <c r="A2302" s="26">
        <v>44191.706099537034</v>
      </c>
      <c r="B2302" s="23" t="s">
        <v>100</v>
      </c>
      <c r="C2302" s="23" t="s">
        <v>3741</v>
      </c>
      <c r="D2302" s="23" t="s">
        <v>2390</v>
      </c>
      <c r="E2302" s="23" t="s">
        <v>1</v>
      </c>
      <c r="F2302" s="23" t="s">
        <v>22</v>
      </c>
      <c r="G2302" s="23" t="s">
        <v>975</v>
      </c>
      <c r="H2302" s="2" t="s">
        <v>7745</v>
      </c>
      <c r="I2302" s="23" t="s">
        <v>1653</v>
      </c>
      <c r="J2302" s="23"/>
      <c r="K2302" s="23" t="s">
        <v>9712</v>
      </c>
      <c r="L2302" s="23"/>
      <c r="M2302" s="23">
        <f>YEAR(Tabla2[[#This Row],[Fecha de creación]])</f>
        <v>2020</v>
      </c>
      <c r="N2302" s="23">
        <f>MONTH(Tabla2[[#This Row],[Fecha de creación]])</f>
        <v>12</v>
      </c>
    </row>
    <row r="2303" spans="1:14" ht="15" customHeight="1" x14ac:dyDescent="0.25">
      <c r="A2303" s="26">
        <v>44191.709224537037</v>
      </c>
      <c r="B2303" s="23" t="s">
        <v>0</v>
      </c>
      <c r="C2303" s="23" t="s">
        <v>3742</v>
      </c>
      <c r="D2303" s="23" t="s">
        <v>2148</v>
      </c>
      <c r="E2303" s="23" t="s">
        <v>1</v>
      </c>
      <c r="F2303" s="23" t="s">
        <v>22</v>
      </c>
      <c r="G2303" s="23" t="s">
        <v>975</v>
      </c>
      <c r="H2303" s="2" t="s">
        <v>7744</v>
      </c>
      <c r="I2303" s="23" t="s">
        <v>4</v>
      </c>
      <c r="J2303" s="23"/>
      <c r="K2303" s="23" t="s">
        <v>9712</v>
      </c>
      <c r="L2303" s="23"/>
      <c r="M2303" s="23">
        <f>YEAR(Tabla2[[#This Row],[Fecha de creación]])</f>
        <v>2020</v>
      </c>
      <c r="N2303" s="23">
        <f>MONTH(Tabla2[[#This Row],[Fecha de creación]])</f>
        <v>12</v>
      </c>
    </row>
    <row r="2304" spans="1:14" ht="15" customHeight="1" x14ac:dyDescent="0.25">
      <c r="A2304" s="26">
        <v>44191.712650462963</v>
      </c>
      <c r="B2304" s="23" t="s">
        <v>0</v>
      </c>
      <c r="C2304" s="23" t="s">
        <v>3743</v>
      </c>
      <c r="D2304" s="23" t="s">
        <v>6</v>
      </c>
      <c r="E2304" s="23" t="s">
        <v>1</v>
      </c>
      <c r="F2304" s="23" t="s">
        <v>7</v>
      </c>
      <c r="G2304" s="23" t="s">
        <v>975</v>
      </c>
      <c r="H2304" s="2" t="s">
        <v>7722</v>
      </c>
      <c r="I2304" s="23" t="s">
        <v>4</v>
      </c>
      <c r="J2304" s="23"/>
      <c r="K2304" s="23" t="s">
        <v>9712</v>
      </c>
      <c r="L2304" s="23"/>
      <c r="M2304" s="23">
        <f>YEAR(Tabla2[[#This Row],[Fecha de creación]])</f>
        <v>2020</v>
      </c>
      <c r="N2304" s="23">
        <f>MONTH(Tabla2[[#This Row],[Fecha de creación]])</f>
        <v>12</v>
      </c>
    </row>
    <row r="2305" spans="1:14" ht="15" customHeight="1" x14ac:dyDescent="0.25">
      <c r="A2305" s="26">
        <v>44191.722025462965</v>
      </c>
      <c r="B2305" s="23" t="s">
        <v>0</v>
      </c>
      <c r="C2305" s="23" t="s">
        <v>420</v>
      </c>
      <c r="D2305" s="23" t="s">
        <v>6</v>
      </c>
      <c r="E2305" s="23" t="s">
        <v>1</v>
      </c>
      <c r="F2305" s="23" t="s">
        <v>7</v>
      </c>
      <c r="G2305" s="23" t="s">
        <v>3</v>
      </c>
      <c r="H2305" s="2" t="s">
        <v>7722</v>
      </c>
      <c r="I2305" s="23" t="s">
        <v>4</v>
      </c>
      <c r="J2305" s="23"/>
      <c r="K2305" s="23" t="s">
        <v>9712</v>
      </c>
      <c r="L2305" s="23"/>
      <c r="M2305" s="23">
        <f>YEAR(Tabla2[[#This Row],[Fecha de creación]])</f>
        <v>2020</v>
      </c>
      <c r="N2305" s="23">
        <f>MONTH(Tabla2[[#This Row],[Fecha de creación]])</f>
        <v>12</v>
      </c>
    </row>
    <row r="2306" spans="1:14" ht="15" customHeight="1" x14ac:dyDescent="0.25">
      <c r="A2306" s="26">
        <v>44191.739062499997</v>
      </c>
      <c r="B2306" s="23" t="s">
        <v>0</v>
      </c>
      <c r="C2306" s="23" t="s">
        <v>3744</v>
      </c>
      <c r="D2306" s="23" t="s">
        <v>1064</v>
      </c>
      <c r="E2306" s="23" t="s">
        <v>1</v>
      </c>
      <c r="F2306" s="23" t="s">
        <v>22</v>
      </c>
      <c r="G2306" s="23" t="s">
        <v>975</v>
      </c>
      <c r="H2306" s="2" t="s">
        <v>7745</v>
      </c>
      <c r="I2306" s="23" t="s">
        <v>4</v>
      </c>
      <c r="J2306" s="23"/>
      <c r="K2306" s="23" t="s">
        <v>9712</v>
      </c>
      <c r="L2306" s="23"/>
      <c r="M2306" s="23">
        <f>YEAR(Tabla2[[#This Row],[Fecha de creación]])</f>
        <v>2020</v>
      </c>
      <c r="N2306" s="23">
        <f>MONTH(Tabla2[[#This Row],[Fecha de creación]])</f>
        <v>12</v>
      </c>
    </row>
    <row r="2307" spans="1:14" ht="15" customHeight="1" x14ac:dyDescent="0.25">
      <c r="A2307" s="26">
        <v>44191.743900462963</v>
      </c>
      <c r="B2307" s="23" t="s">
        <v>0</v>
      </c>
      <c r="C2307" s="23" t="s">
        <v>3745</v>
      </c>
      <c r="D2307" s="23" t="s">
        <v>382</v>
      </c>
      <c r="E2307" s="23" t="s">
        <v>1</v>
      </c>
      <c r="F2307" s="23" t="s">
        <v>7</v>
      </c>
      <c r="G2307" s="23" t="s">
        <v>975</v>
      </c>
      <c r="H2307" s="2" t="s">
        <v>7723</v>
      </c>
      <c r="I2307" s="23" t="s">
        <v>4</v>
      </c>
      <c r="J2307" s="23"/>
      <c r="K2307" s="23" t="s">
        <v>9712</v>
      </c>
      <c r="L2307" s="23"/>
      <c r="M2307" s="23">
        <f>YEAR(Tabla2[[#This Row],[Fecha de creación]])</f>
        <v>2020</v>
      </c>
      <c r="N2307" s="23">
        <f>MONTH(Tabla2[[#This Row],[Fecha de creación]])</f>
        <v>12</v>
      </c>
    </row>
    <row r="2308" spans="1:14" ht="15" customHeight="1" x14ac:dyDescent="0.25">
      <c r="A2308" s="26">
        <v>44191.755335648151</v>
      </c>
      <c r="B2308" s="23" t="s">
        <v>0</v>
      </c>
      <c r="C2308" s="23" t="s">
        <v>3746</v>
      </c>
      <c r="D2308" s="23" t="s">
        <v>586</v>
      </c>
      <c r="E2308" s="23" t="s">
        <v>1</v>
      </c>
      <c r="F2308" s="23" t="s">
        <v>22</v>
      </c>
      <c r="G2308" s="23" t="s">
        <v>975</v>
      </c>
      <c r="H2308" s="2" t="s">
        <v>7742</v>
      </c>
      <c r="I2308" s="23" t="s">
        <v>4</v>
      </c>
      <c r="J2308" s="23"/>
      <c r="K2308" s="23" t="s">
        <v>9712</v>
      </c>
      <c r="L2308" s="23"/>
      <c r="M2308" s="23">
        <f>YEAR(Tabla2[[#This Row],[Fecha de creación]])</f>
        <v>2020</v>
      </c>
      <c r="N2308" s="23">
        <f>MONTH(Tabla2[[#This Row],[Fecha de creación]])</f>
        <v>12</v>
      </c>
    </row>
    <row r="2309" spans="1:14" ht="15" customHeight="1" x14ac:dyDescent="0.25">
      <c r="A2309" s="26">
        <v>44192.649178240739</v>
      </c>
      <c r="B2309" s="23" t="s">
        <v>0</v>
      </c>
      <c r="C2309" s="23" t="s">
        <v>3747</v>
      </c>
      <c r="D2309" s="23" t="s">
        <v>3748</v>
      </c>
      <c r="E2309" s="23" t="s">
        <v>1</v>
      </c>
      <c r="F2309" s="23" t="s">
        <v>22</v>
      </c>
      <c r="G2309" s="23" t="s">
        <v>975</v>
      </c>
      <c r="H2309" s="2" t="s">
        <v>7733</v>
      </c>
      <c r="I2309" s="23" t="s">
        <v>8</v>
      </c>
      <c r="J2309" s="23"/>
      <c r="K2309" s="23" t="s">
        <v>9712</v>
      </c>
      <c r="L2309" s="23"/>
      <c r="M2309" s="23">
        <f>YEAR(Tabla2[[#This Row],[Fecha de creación]])</f>
        <v>2020</v>
      </c>
      <c r="N2309" s="23">
        <f>MONTH(Tabla2[[#This Row],[Fecha de creación]])</f>
        <v>12</v>
      </c>
    </row>
    <row r="2310" spans="1:14" ht="15" customHeight="1" x14ac:dyDescent="0.25">
      <c r="A2310" s="26">
        <v>44192.704710648148</v>
      </c>
      <c r="B2310" s="23" t="s">
        <v>0</v>
      </c>
      <c r="C2310" s="23" t="s">
        <v>421</v>
      </c>
      <c r="D2310" s="23" t="s">
        <v>422</v>
      </c>
      <c r="E2310" s="23" t="s">
        <v>1</v>
      </c>
      <c r="F2310" s="23" t="s">
        <v>2</v>
      </c>
      <c r="G2310" s="23" t="s">
        <v>3</v>
      </c>
      <c r="H2310" s="2" t="s">
        <v>7754</v>
      </c>
      <c r="I2310" s="23" t="s">
        <v>79</v>
      </c>
      <c r="J2310" s="23"/>
      <c r="K2310" s="23" t="s">
        <v>9712</v>
      </c>
      <c r="L2310" s="23"/>
      <c r="M2310" s="23">
        <f>YEAR(Tabla2[[#This Row],[Fecha de creación]])</f>
        <v>2020</v>
      </c>
      <c r="N2310" s="23">
        <f>MONTH(Tabla2[[#This Row],[Fecha de creación]])</f>
        <v>12</v>
      </c>
    </row>
    <row r="2311" spans="1:14" ht="15" customHeight="1" x14ac:dyDescent="0.25">
      <c r="A2311" s="26">
        <v>44193.472534722219</v>
      </c>
      <c r="B2311" s="23" t="s">
        <v>0</v>
      </c>
      <c r="C2311" s="23" t="s">
        <v>423</v>
      </c>
      <c r="D2311" s="23" t="s">
        <v>424</v>
      </c>
      <c r="E2311" s="23" t="s">
        <v>1</v>
      </c>
      <c r="F2311" s="23" t="s">
        <v>7</v>
      </c>
      <c r="G2311" s="23" t="s">
        <v>3</v>
      </c>
      <c r="H2311" s="2" t="s">
        <v>7731</v>
      </c>
      <c r="I2311" s="23" t="s">
        <v>7412</v>
      </c>
      <c r="J2311" s="23"/>
      <c r="K2311" s="23" t="s">
        <v>9712</v>
      </c>
      <c r="L2311" s="23"/>
      <c r="M2311" s="23">
        <f>YEAR(Tabla2[[#This Row],[Fecha de creación]])</f>
        <v>2020</v>
      </c>
      <c r="N2311" s="23">
        <f>MONTH(Tabla2[[#This Row],[Fecha de creación]])</f>
        <v>12</v>
      </c>
    </row>
    <row r="2312" spans="1:14" ht="15" customHeight="1" x14ac:dyDescent="0.25">
      <c r="A2312" s="26">
        <v>44193.473645833335</v>
      </c>
      <c r="B2312" s="23" t="s">
        <v>56</v>
      </c>
      <c r="C2312" s="23" t="s">
        <v>3749</v>
      </c>
      <c r="D2312" s="23" t="s">
        <v>3750</v>
      </c>
      <c r="E2312" s="23" t="s">
        <v>1</v>
      </c>
      <c r="F2312" s="23" t="s">
        <v>7</v>
      </c>
      <c r="G2312" s="23" t="s">
        <v>975</v>
      </c>
      <c r="H2312" s="2" t="s">
        <v>7734</v>
      </c>
      <c r="I2312" s="23" t="s">
        <v>1963</v>
      </c>
      <c r="J2312" s="23"/>
      <c r="K2312" s="23" t="s">
        <v>9712</v>
      </c>
      <c r="L2312" s="23"/>
      <c r="M2312" s="23">
        <f>YEAR(Tabla2[[#This Row],[Fecha de creación]])</f>
        <v>2020</v>
      </c>
      <c r="N2312" s="23">
        <f>MONTH(Tabla2[[#This Row],[Fecha de creación]])</f>
        <v>12</v>
      </c>
    </row>
    <row r="2313" spans="1:14" ht="15" customHeight="1" x14ac:dyDescent="0.25">
      <c r="A2313" s="26">
        <v>44193.48027777778</v>
      </c>
      <c r="B2313" s="23" t="s">
        <v>100</v>
      </c>
      <c r="C2313" s="23" t="s">
        <v>3751</v>
      </c>
      <c r="D2313" s="23" t="s">
        <v>551</v>
      </c>
      <c r="E2313" s="23" t="s">
        <v>1</v>
      </c>
      <c r="F2313" s="23" t="s">
        <v>7</v>
      </c>
      <c r="G2313" s="23" t="s">
        <v>975</v>
      </c>
      <c r="H2313" s="2" t="s">
        <v>7731</v>
      </c>
      <c r="I2313" s="23" t="s">
        <v>1653</v>
      </c>
      <c r="J2313" s="23"/>
      <c r="K2313" s="23" t="s">
        <v>9712</v>
      </c>
      <c r="L2313" s="23"/>
      <c r="M2313" s="23">
        <f>YEAR(Tabla2[[#This Row],[Fecha de creación]])</f>
        <v>2020</v>
      </c>
      <c r="N2313" s="23">
        <f>MONTH(Tabla2[[#This Row],[Fecha de creación]])</f>
        <v>12</v>
      </c>
    </row>
    <row r="2314" spans="1:14" ht="15" customHeight="1" x14ac:dyDescent="0.25">
      <c r="A2314" s="26">
        <v>44193.481226851851</v>
      </c>
      <c r="B2314" s="23" t="s">
        <v>100</v>
      </c>
      <c r="C2314" s="23" t="s">
        <v>3752</v>
      </c>
      <c r="D2314" s="23" t="s">
        <v>351</v>
      </c>
      <c r="E2314" s="23" t="s">
        <v>1</v>
      </c>
      <c r="F2314" s="23" t="s">
        <v>7</v>
      </c>
      <c r="G2314" s="23" t="s">
        <v>975</v>
      </c>
      <c r="H2314" s="2" t="s">
        <v>7734</v>
      </c>
      <c r="I2314" s="23" t="s">
        <v>1653</v>
      </c>
      <c r="J2314" s="23"/>
      <c r="K2314" s="23" t="s">
        <v>9712</v>
      </c>
      <c r="L2314" s="23"/>
      <c r="M2314" s="23">
        <f>YEAR(Tabla2[[#This Row],[Fecha de creación]])</f>
        <v>2020</v>
      </c>
      <c r="N2314" s="23">
        <f>MONTH(Tabla2[[#This Row],[Fecha de creación]])</f>
        <v>12</v>
      </c>
    </row>
    <row r="2315" spans="1:14" ht="15" customHeight="1" x14ac:dyDescent="0.25">
      <c r="A2315" s="26">
        <v>44193.487800925926</v>
      </c>
      <c r="B2315" s="23" t="s">
        <v>0</v>
      </c>
      <c r="C2315" s="23" t="s">
        <v>3753</v>
      </c>
      <c r="D2315" s="23" t="s">
        <v>6</v>
      </c>
      <c r="E2315" s="23" t="s">
        <v>1</v>
      </c>
      <c r="F2315" s="23" t="s">
        <v>7</v>
      </c>
      <c r="G2315" s="23" t="s">
        <v>975</v>
      </c>
      <c r="H2315" s="2" t="s">
        <v>7722</v>
      </c>
      <c r="I2315" s="23" t="s">
        <v>7412</v>
      </c>
      <c r="J2315" s="23"/>
      <c r="K2315" s="23" t="s">
        <v>9712</v>
      </c>
      <c r="L2315" s="23"/>
      <c r="M2315" s="23">
        <f>YEAR(Tabla2[[#This Row],[Fecha de creación]])</f>
        <v>2020</v>
      </c>
      <c r="N2315" s="23">
        <f>MONTH(Tabla2[[#This Row],[Fecha de creación]])</f>
        <v>12</v>
      </c>
    </row>
    <row r="2316" spans="1:14" ht="15" customHeight="1" x14ac:dyDescent="0.25">
      <c r="A2316" s="26">
        <v>44193.553993055553</v>
      </c>
      <c r="B2316" s="23" t="s">
        <v>0</v>
      </c>
      <c r="C2316" s="23" t="s">
        <v>3754</v>
      </c>
      <c r="D2316" s="23" t="s">
        <v>112</v>
      </c>
      <c r="E2316" s="23" t="s">
        <v>1</v>
      </c>
      <c r="F2316" s="23" t="s">
        <v>7</v>
      </c>
      <c r="G2316" s="23" t="s">
        <v>975</v>
      </c>
      <c r="H2316" s="2" t="s">
        <v>7730</v>
      </c>
      <c r="I2316" s="23" t="s">
        <v>4</v>
      </c>
      <c r="J2316" s="23"/>
      <c r="K2316" s="23" t="s">
        <v>9712</v>
      </c>
      <c r="L2316" s="23"/>
      <c r="M2316" s="23">
        <f>YEAR(Tabla2[[#This Row],[Fecha de creación]])</f>
        <v>2020</v>
      </c>
      <c r="N2316" s="23">
        <f>MONTH(Tabla2[[#This Row],[Fecha de creación]])</f>
        <v>12</v>
      </c>
    </row>
    <row r="2317" spans="1:14" ht="15" customHeight="1" x14ac:dyDescent="0.25">
      <c r="A2317" s="26">
        <v>44193.568437499998</v>
      </c>
      <c r="B2317" s="23" t="s">
        <v>0</v>
      </c>
      <c r="C2317" s="23" t="s">
        <v>3755</v>
      </c>
      <c r="D2317" s="23" t="s">
        <v>49</v>
      </c>
      <c r="E2317" s="23" t="s">
        <v>1</v>
      </c>
      <c r="F2317" s="23" t="s">
        <v>7</v>
      </c>
      <c r="G2317" s="23" t="s">
        <v>975</v>
      </c>
      <c r="H2317" s="2" t="s">
        <v>7745</v>
      </c>
      <c r="I2317" s="23" t="s">
        <v>4</v>
      </c>
      <c r="J2317" s="23"/>
      <c r="K2317" s="23" t="s">
        <v>9712</v>
      </c>
      <c r="L2317" s="23"/>
      <c r="M2317" s="23">
        <f>YEAR(Tabla2[[#This Row],[Fecha de creación]])</f>
        <v>2020</v>
      </c>
      <c r="N2317" s="23">
        <f>MONTH(Tabla2[[#This Row],[Fecha de creación]])</f>
        <v>12</v>
      </c>
    </row>
    <row r="2318" spans="1:14" ht="15" customHeight="1" x14ac:dyDescent="0.25">
      <c r="A2318" s="26">
        <v>44193.613310185188</v>
      </c>
      <c r="B2318" s="23" t="s">
        <v>0</v>
      </c>
      <c r="C2318" s="23" t="s">
        <v>3756</v>
      </c>
      <c r="D2318" s="23" t="s">
        <v>49</v>
      </c>
      <c r="E2318" s="23" t="s">
        <v>1</v>
      </c>
      <c r="F2318" s="23" t="s">
        <v>7</v>
      </c>
      <c r="G2318" s="23" t="s">
        <v>975</v>
      </c>
      <c r="H2318" s="2" t="s">
        <v>7745</v>
      </c>
      <c r="I2318" s="23" t="s">
        <v>4</v>
      </c>
      <c r="J2318" s="23"/>
      <c r="K2318" s="23" t="s">
        <v>9712</v>
      </c>
      <c r="L2318" s="23"/>
      <c r="M2318" s="23">
        <f>YEAR(Tabla2[[#This Row],[Fecha de creación]])</f>
        <v>2020</v>
      </c>
      <c r="N2318" s="23">
        <f>MONTH(Tabla2[[#This Row],[Fecha de creación]])</f>
        <v>12</v>
      </c>
    </row>
    <row r="2319" spans="1:14" ht="15" customHeight="1" x14ac:dyDescent="0.25">
      <c r="A2319" s="26">
        <v>44193.613703703704</v>
      </c>
      <c r="B2319" s="23" t="s">
        <v>0</v>
      </c>
      <c r="C2319" s="23" t="s">
        <v>3757</v>
      </c>
      <c r="D2319" s="23" t="s">
        <v>49</v>
      </c>
      <c r="E2319" s="23" t="s">
        <v>1</v>
      </c>
      <c r="F2319" s="23" t="s">
        <v>7</v>
      </c>
      <c r="G2319" s="23" t="s">
        <v>975</v>
      </c>
      <c r="H2319" s="2" t="s">
        <v>7745</v>
      </c>
      <c r="I2319" s="23" t="s">
        <v>4</v>
      </c>
      <c r="J2319" s="23"/>
      <c r="K2319" s="23" t="s">
        <v>9712</v>
      </c>
      <c r="L2319" s="23"/>
      <c r="M2319" s="23">
        <f>YEAR(Tabla2[[#This Row],[Fecha de creación]])</f>
        <v>2020</v>
      </c>
      <c r="N2319" s="23">
        <f>MONTH(Tabla2[[#This Row],[Fecha de creación]])</f>
        <v>12</v>
      </c>
    </row>
    <row r="2320" spans="1:14" ht="15" customHeight="1" x14ac:dyDescent="0.25">
      <c r="A2320" s="26">
        <v>44193.629988425928</v>
      </c>
      <c r="B2320" s="23" t="s">
        <v>0</v>
      </c>
      <c r="C2320" s="23" t="s">
        <v>3758</v>
      </c>
      <c r="D2320" s="23" t="s">
        <v>3759</v>
      </c>
      <c r="E2320" s="23" t="s">
        <v>1</v>
      </c>
      <c r="F2320" s="23" t="s">
        <v>7</v>
      </c>
      <c r="G2320" s="23" t="s">
        <v>1551</v>
      </c>
      <c r="H2320" s="2" t="s">
        <v>7731</v>
      </c>
      <c r="I2320" s="23" t="s">
        <v>28</v>
      </c>
      <c r="J2320" s="23"/>
      <c r="K2320" s="23" t="s">
        <v>9712</v>
      </c>
      <c r="L2320" s="23"/>
      <c r="M2320" s="23">
        <f>YEAR(Tabla2[[#This Row],[Fecha de creación]])</f>
        <v>2020</v>
      </c>
      <c r="N2320" s="23">
        <f>MONTH(Tabla2[[#This Row],[Fecha de creación]])</f>
        <v>12</v>
      </c>
    </row>
    <row r="2321" spans="1:14" ht="15" customHeight="1" x14ac:dyDescent="0.25">
      <c r="A2321" s="26">
        <v>44193.643657407411</v>
      </c>
      <c r="B2321" s="23" t="s">
        <v>0</v>
      </c>
      <c r="C2321" s="23" t="s">
        <v>3760</v>
      </c>
      <c r="D2321" s="23" t="s">
        <v>21</v>
      </c>
      <c r="E2321" s="23" t="s">
        <v>1</v>
      </c>
      <c r="F2321" s="23" t="s">
        <v>7</v>
      </c>
      <c r="G2321" s="23" t="s">
        <v>975</v>
      </c>
      <c r="H2321" s="2" t="s">
        <v>7744</v>
      </c>
      <c r="I2321" s="23" t="s">
        <v>7412</v>
      </c>
      <c r="J2321" s="23"/>
      <c r="K2321" s="23" t="s">
        <v>9712</v>
      </c>
      <c r="L2321" s="23"/>
      <c r="M2321" s="23">
        <f>YEAR(Tabla2[[#This Row],[Fecha de creación]])</f>
        <v>2020</v>
      </c>
      <c r="N2321" s="23">
        <f>MONTH(Tabla2[[#This Row],[Fecha de creación]])</f>
        <v>12</v>
      </c>
    </row>
    <row r="2322" spans="1:14" ht="15" customHeight="1" x14ac:dyDescent="0.25">
      <c r="A2322" s="26">
        <v>44193.645451388889</v>
      </c>
      <c r="B2322" s="23" t="s">
        <v>0</v>
      </c>
      <c r="C2322" s="23" t="s">
        <v>3761</v>
      </c>
      <c r="D2322" s="23" t="s">
        <v>349</v>
      </c>
      <c r="E2322" s="23" t="s">
        <v>1</v>
      </c>
      <c r="F2322" s="23" t="s">
        <v>7</v>
      </c>
      <c r="G2322" s="23" t="s">
        <v>975</v>
      </c>
      <c r="H2322" s="2" t="s">
        <v>7731</v>
      </c>
      <c r="I2322" s="23" t="s">
        <v>7412</v>
      </c>
      <c r="J2322" s="23"/>
      <c r="K2322" s="23" t="s">
        <v>9712</v>
      </c>
      <c r="L2322" s="23"/>
      <c r="M2322" s="23">
        <f>YEAR(Tabla2[[#This Row],[Fecha de creación]])</f>
        <v>2020</v>
      </c>
      <c r="N2322" s="23">
        <f>MONTH(Tabla2[[#This Row],[Fecha de creación]])</f>
        <v>12</v>
      </c>
    </row>
    <row r="2323" spans="1:14" ht="15" customHeight="1" x14ac:dyDescent="0.25">
      <c r="A2323" s="26">
        <v>44193.645868055559</v>
      </c>
      <c r="B2323" s="23" t="s">
        <v>100</v>
      </c>
      <c r="C2323" s="23" t="s">
        <v>3762</v>
      </c>
      <c r="D2323" s="23" t="s">
        <v>205</v>
      </c>
      <c r="E2323" s="23" t="s">
        <v>1</v>
      </c>
      <c r="F2323" s="23" t="s">
        <v>22</v>
      </c>
      <c r="G2323" s="23" t="s">
        <v>975</v>
      </c>
      <c r="H2323" s="2" t="s">
        <v>7745</v>
      </c>
      <c r="I2323" s="23" t="s">
        <v>1653</v>
      </c>
      <c r="J2323" s="23"/>
      <c r="K2323" s="23" t="s">
        <v>9712</v>
      </c>
      <c r="L2323" s="23"/>
      <c r="M2323" s="23">
        <f>YEAR(Tabla2[[#This Row],[Fecha de creación]])</f>
        <v>2020</v>
      </c>
      <c r="N2323" s="23">
        <f>MONTH(Tabla2[[#This Row],[Fecha de creación]])</f>
        <v>12</v>
      </c>
    </row>
    <row r="2324" spans="1:14" ht="15" customHeight="1" x14ac:dyDescent="0.25">
      <c r="A2324" s="26">
        <v>44193.646134259259</v>
      </c>
      <c r="B2324" s="23" t="s">
        <v>0</v>
      </c>
      <c r="C2324" s="23" t="s">
        <v>3763</v>
      </c>
      <c r="D2324" s="23" t="s">
        <v>351</v>
      </c>
      <c r="E2324" s="23" t="s">
        <v>1</v>
      </c>
      <c r="F2324" s="23" t="s">
        <v>7</v>
      </c>
      <c r="G2324" s="23" t="s">
        <v>975</v>
      </c>
      <c r="H2324" s="2" t="s">
        <v>7734</v>
      </c>
      <c r="I2324" s="23" t="s">
        <v>7412</v>
      </c>
      <c r="J2324" s="23"/>
      <c r="K2324" s="23" t="s">
        <v>9712</v>
      </c>
      <c r="L2324" s="23"/>
      <c r="M2324" s="23">
        <f>YEAR(Tabla2[[#This Row],[Fecha de creación]])</f>
        <v>2020</v>
      </c>
      <c r="N2324" s="23">
        <f>MONTH(Tabla2[[#This Row],[Fecha de creación]])</f>
        <v>12</v>
      </c>
    </row>
    <row r="2325" spans="1:14" ht="15" customHeight="1" x14ac:dyDescent="0.25">
      <c r="A2325" s="26">
        <v>44193.646678240744</v>
      </c>
      <c r="B2325" s="23" t="s">
        <v>0</v>
      </c>
      <c r="C2325" s="23" t="s">
        <v>3764</v>
      </c>
      <c r="D2325" s="23" t="s">
        <v>131</v>
      </c>
      <c r="E2325" s="23" t="s">
        <v>1</v>
      </c>
      <c r="F2325" s="23" t="s">
        <v>7</v>
      </c>
      <c r="G2325" s="23" t="s">
        <v>975</v>
      </c>
      <c r="H2325" s="2" t="s">
        <v>7728</v>
      </c>
      <c r="I2325" s="23" t="s">
        <v>7412</v>
      </c>
      <c r="J2325" s="23"/>
      <c r="K2325" s="23" t="s">
        <v>9712</v>
      </c>
      <c r="L2325" s="23"/>
      <c r="M2325" s="23">
        <f>YEAR(Tabla2[[#This Row],[Fecha de creación]])</f>
        <v>2020</v>
      </c>
      <c r="N2325" s="23">
        <f>MONTH(Tabla2[[#This Row],[Fecha de creación]])</f>
        <v>12</v>
      </c>
    </row>
    <row r="2326" spans="1:14" ht="15" customHeight="1" x14ac:dyDescent="0.25">
      <c r="A2326" s="26">
        <v>44193.66983796296</v>
      </c>
      <c r="B2326" s="23" t="s">
        <v>0</v>
      </c>
      <c r="C2326" s="23" t="s">
        <v>3765</v>
      </c>
      <c r="D2326" s="23" t="s">
        <v>349</v>
      </c>
      <c r="E2326" s="23" t="s">
        <v>1</v>
      </c>
      <c r="F2326" s="23" t="s">
        <v>7</v>
      </c>
      <c r="G2326" s="23" t="s">
        <v>975</v>
      </c>
      <c r="H2326" s="2" t="s">
        <v>7731</v>
      </c>
      <c r="I2326" s="23" t="s">
        <v>7412</v>
      </c>
      <c r="J2326" s="23"/>
      <c r="K2326" s="23" t="s">
        <v>9712</v>
      </c>
      <c r="L2326" s="23"/>
      <c r="M2326" s="23">
        <f>YEAR(Tabla2[[#This Row],[Fecha de creación]])</f>
        <v>2020</v>
      </c>
      <c r="N2326" s="23">
        <f>MONTH(Tabla2[[#This Row],[Fecha de creación]])</f>
        <v>12</v>
      </c>
    </row>
    <row r="2327" spans="1:14" ht="15" customHeight="1" x14ac:dyDescent="0.25">
      <c r="A2327" s="26">
        <v>44193.670393518521</v>
      </c>
      <c r="B2327" s="23" t="s">
        <v>0</v>
      </c>
      <c r="C2327" s="23" t="s">
        <v>3766</v>
      </c>
      <c r="D2327" s="23" t="s">
        <v>131</v>
      </c>
      <c r="E2327" s="23" t="s">
        <v>1</v>
      </c>
      <c r="F2327" s="23" t="s">
        <v>7</v>
      </c>
      <c r="G2327" s="23" t="s">
        <v>975</v>
      </c>
      <c r="H2327" s="2" t="s">
        <v>7728</v>
      </c>
      <c r="I2327" s="23" t="s">
        <v>7412</v>
      </c>
      <c r="J2327" s="23"/>
      <c r="K2327" s="23" t="s">
        <v>9712</v>
      </c>
      <c r="L2327" s="23"/>
      <c r="M2327" s="23">
        <f>YEAR(Tabla2[[#This Row],[Fecha de creación]])</f>
        <v>2020</v>
      </c>
      <c r="N2327" s="23">
        <f>MONTH(Tabla2[[#This Row],[Fecha de creación]])</f>
        <v>12</v>
      </c>
    </row>
    <row r="2328" spans="1:14" ht="15" customHeight="1" x14ac:dyDescent="0.25">
      <c r="A2328" s="26">
        <v>44193.700752314813</v>
      </c>
      <c r="B2328" s="23" t="s">
        <v>100</v>
      </c>
      <c r="C2328" s="23" t="s">
        <v>3767</v>
      </c>
      <c r="D2328" s="23" t="s">
        <v>172</v>
      </c>
      <c r="E2328" s="23" t="s">
        <v>1</v>
      </c>
      <c r="F2328" s="23" t="s">
        <v>7</v>
      </c>
      <c r="G2328" s="23" t="s">
        <v>1551</v>
      </c>
      <c r="H2328" s="2" t="s">
        <v>7721</v>
      </c>
      <c r="I2328" s="23" t="s">
        <v>1653</v>
      </c>
      <c r="J2328" s="23"/>
      <c r="K2328" s="23" t="s">
        <v>9712</v>
      </c>
      <c r="L2328" s="23"/>
      <c r="M2328" s="23">
        <f>YEAR(Tabla2[[#This Row],[Fecha de creación]])</f>
        <v>2020</v>
      </c>
      <c r="N2328" s="23">
        <f>MONTH(Tabla2[[#This Row],[Fecha de creación]])</f>
        <v>12</v>
      </c>
    </row>
    <row r="2329" spans="1:14" ht="15" customHeight="1" x14ac:dyDescent="0.25">
      <c r="A2329" s="26">
        <v>44193.741550925923</v>
      </c>
      <c r="B2329" s="23" t="s">
        <v>0</v>
      </c>
      <c r="C2329" s="23" t="s">
        <v>3768</v>
      </c>
      <c r="D2329" s="23" t="s">
        <v>131</v>
      </c>
      <c r="E2329" s="23" t="s">
        <v>1</v>
      </c>
      <c r="F2329" s="23" t="s">
        <v>7</v>
      </c>
      <c r="G2329" s="23" t="s">
        <v>975</v>
      </c>
      <c r="H2329" s="2" t="s">
        <v>7731</v>
      </c>
      <c r="I2329" s="23" t="s">
        <v>7412</v>
      </c>
      <c r="J2329" s="23"/>
      <c r="K2329" s="23" t="s">
        <v>9712</v>
      </c>
      <c r="L2329" s="23"/>
      <c r="M2329" s="23">
        <f>YEAR(Tabla2[[#This Row],[Fecha de creación]])</f>
        <v>2020</v>
      </c>
      <c r="N2329" s="23">
        <f>MONTH(Tabla2[[#This Row],[Fecha de creación]])</f>
        <v>12</v>
      </c>
    </row>
    <row r="2330" spans="1:14" ht="15" customHeight="1" x14ac:dyDescent="0.25">
      <c r="A2330" s="26">
        <v>44193.742476851854</v>
      </c>
      <c r="B2330" s="23" t="s">
        <v>0</v>
      </c>
      <c r="C2330" s="23" t="s">
        <v>3769</v>
      </c>
      <c r="D2330" s="23" t="s">
        <v>6</v>
      </c>
      <c r="E2330" s="23" t="s">
        <v>1</v>
      </c>
      <c r="F2330" s="23" t="s">
        <v>7</v>
      </c>
      <c r="G2330" s="23" t="s">
        <v>975</v>
      </c>
      <c r="H2330" s="2" t="s">
        <v>7722</v>
      </c>
      <c r="I2330" s="23" t="s">
        <v>7412</v>
      </c>
      <c r="J2330" s="23"/>
      <c r="K2330" s="23" t="s">
        <v>9712</v>
      </c>
      <c r="L2330" s="23"/>
      <c r="M2330" s="23">
        <f>YEAR(Tabla2[[#This Row],[Fecha de creación]])</f>
        <v>2020</v>
      </c>
      <c r="N2330" s="23">
        <f>MONTH(Tabla2[[#This Row],[Fecha de creación]])</f>
        <v>12</v>
      </c>
    </row>
    <row r="2331" spans="1:14" ht="15" customHeight="1" x14ac:dyDescent="0.25">
      <c r="A2331" s="26">
        <v>44193.77716435185</v>
      </c>
      <c r="B2331" s="23" t="s">
        <v>0</v>
      </c>
      <c r="C2331" s="23" t="s">
        <v>3770</v>
      </c>
      <c r="D2331" s="23" t="s">
        <v>586</v>
      </c>
      <c r="E2331" s="23" t="s">
        <v>1</v>
      </c>
      <c r="F2331" s="23" t="s">
        <v>7</v>
      </c>
      <c r="G2331" s="23" t="s">
        <v>975</v>
      </c>
      <c r="H2331" s="2" t="s">
        <v>7748</v>
      </c>
      <c r="I2331" s="23" t="s">
        <v>4</v>
      </c>
      <c r="J2331" s="23"/>
      <c r="K2331" s="23" t="s">
        <v>9712</v>
      </c>
      <c r="L2331" s="23"/>
      <c r="M2331" s="23">
        <f>YEAR(Tabla2[[#This Row],[Fecha de creación]])</f>
        <v>2020</v>
      </c>
      <c r="N2331" s="23">
        <f>MONTH(Tabla2[[#This Row],[Fecha de creación]])</f>
        <v>12</v>
      </c>
    </row>
    <row r="2332" spans="1:14" ht="15" customHeight="1" x14ac:dyDescent="0.25">
      <c r="A2332" s="26">
        <v>44194.407986111109</v>
      </c>
      <c r="B2332" s="23" t="s">
        <v>0</v>
      </c>
      <c r="C2332" s="23" t="s">
        <v>425</v>
      </c>
      <c r="D2332" s="23" t="s">
        <v>297</v>
      </c>
      <c r="E2332" s="23" t="s">
        <v>1</v>
      </c>
      <c r="F2332" s="23" t="s">
        <v>7</v>
      </c>
      <c r="G2332" s="23" t="s">
        <v>3</v>
      </c>
      <c r="H2332" s="2" t="s">
        <v>7721</v>
      </c>
      <c r="I2332" s="23" t="s">
        <v>11</v>
      </c>
      <c r="J2332" s="23"/>
      <c r="K2332" s="23" t="s">
        <v>9712</v>
      </c>
      <c r="L2332" s="23"/>
      <c r="M2332" s="23">
        <f>YEAR(Tabla2[[#This Row],[Fecha de creación]])</f>
        <v>2020</v>
      </c>
      <c r="N2332" s="23">
        <f>MONTH(Tabla2[[#This Row],[Fecha de creación]])</f>
        <v>12</v>
      </c>
    </row>
    <row r="2333" spans="1:14" ht="15" customHeight="1" x14ac:dyDescent="0.25">
      <c r="A2333" s="26">
        <v>44194.418807870374</v>
      </c>
      <c r="B2333" s="23" t="s">
        <v>100</v>
      </c>
      <c r="C2333" s="23" t="s">
        <v>3771</v>
      </c>
      <c r="D2333" s="23" t="s">
        <v>1766</v>
      </c>
      <c r="E2333" s="23" t="s">
        <v>1</v>
      </c>
      <c r="F2333" s="23" t="s">
        <v>7</v>
      </c>
      <c r="G2333" s="23" t="s">
        <v>1551</v>
      </c>
      <c r="H2333" s="2" t="s">
        <v>7734</v>
      </c>
      <c r="I2333" s="23" t="s">
        <v>7760</v>
      </c>
      <c r="J2333" s="23"/>
      <c r="K2333" s="23" t="s">
        <v>9712</v>
      </c>
      <c r="L2333" s="23"/>
      <c r="M2333" s="23">
        <f>YEAR(Tabla2[[#This Row],[Fecha de creación]])</f>
        <v>2020</v>
      </c>
      <c r="N2333" s="23">
        <f>MONTH(Tabla2[[#This Row],[Fecha de creación]])</f>
        <v>12</v>
      </c>
    </row>
    <row r="2334" spans="1:14" ht="15" customHeight="1" x14ac:dyDescent="0.25">
      <c r="A2334" s="26">
        <v>44194.4221412037</v>
      </c>
      <c r="B2334" s="23" t="s">
        <v>100</v>
      </c>
      <c r="C2334" s="23" t="s">
        <v>3772</v>
      </c>
      <c r="D2334" s="23" t="s">
        <v>1766</v>
      </c>
      <c r="E2334" s="23" t="s">
        <v>1</v>
      </c>
      <c r="F2334" s="23" t="s">
        <v>7</v>
      </c>
      <c r="G2334" s="23" t="s">
        <v>1551</v>
      </c>
      <c r="H2334" s="2" t="s">
        <v>7734</v>
      </c>
      <c r="I2334" s="23" t="s">
        <v>7760</v>
      </c>
      <c r="J2334" s="23"/>
      <c r="K2334" s="23" t="s">
        <v>9712</v>
      </c>
      <c r="L2334" s="23"/>
      <c r="M2334" s="23">
        <f>YEAR(Tabla2[[#This Row],[Fecha de creación]])</f>
        <v>2020</v>
      </c>
      <c r="N2334" s="23">
        <f>MONTH(Tabla2[[#This Row],[Fecha de creación]])</f>
        <v>12</v>
      </c>
    </row>
    <row r="2335" spans="1:14" ht="15" customHeight="1" x14ac:dyDescent="0.25">
      <c r="A2335" s="26">
        <v>44194.432476851849</v>
      </c>
      <c r="B2335" s="23" t="s">
        <v>189</v>
      </c>
      <c r="C2335" s="23" t="s">
        <v>3773</v>
      </c>
      <c r="D2335" s="23" t="s">
        <v>131</v>
      </c>
      <c r="E2335" s="23" t="s">
        <v>1</v>
      </c>
      <c r="F2335" s="23" t="s">
        <v>7</v>
      </c>
      <c r="G2335" s="23" t="s">
        <v>975</v>
      </c>
      <c r="H2335" s="2" t="s">
        <v>7728</v>
      </c>
      <c r="I2335" s="23" t="s">
        <v>1945</v>
      </c>
      <c r="J2335" s="23"/>
      <c r="K2335" s="23" t="s">
        <v>9712</v>
      </c>
      <c r="L2335" s="23"/>
      <c r="M2335" s="23">
        <f>YEAR(Tabla2[[#This Row],[Fecha de creación]])</f>
        <v>2020</v>
      </c>
      <c r="N2335" s="23">
        <f>MONTH(Tabla2[[#This Row],[Fecha de creación]])</f>
        <v>12</v>
      </c>
    </row>
    <row r="2336" spans="1:14" ht="15" customHeight="1" x14ac:dyDescent="0.25">
      <c r="A2336" s="26">
        <v>44194.432743055557</v>
      </c>
      <c r="B2336" s="23" t="s">
        <v>0</v>
      </c>
      <c r="C2336" s="23" t="s">
        <v>3774</v>
      </c>
      <c r="D2336" s="23" t="s">
        <v>6</v>
      </c>
      <c r="E2336" s="23" t="s">
        <v>1</v>
      </c>
      <c r="F2336" s="23" t="s">
        <v>7</v>
      </c>
      <c r="G2336" s="23" t="s">
        <v>975</v>
      </c>
      <c r="H2336" s="2" t="s">
        <v>7722</v>
      </c>
      <c r="I2336" s="23" t="s">
        <v>4</v>
      </c>
      <c r="J2336" s="23"/>
      <c r="K2336" s="23" t="s">
        <v>9712</v>
      </c>
      <c r="L2336" s="23"/>
      <c r="M2336" s="23">
        <f>YEAR(Tabla2[[#This Row],[Fecha de creación]])</f>
        <v>2020</v>
      </c>
      <c r="N2336" s="23">
        <f>MONTH(Tabla2[[#This Row],[Fecha de creación]])</f>
        <v>12</v>
      </c>
    </row>
    <row r="2337" spans="1:14" ht="15" customHeight="1" x14ac:dyDescent="0.25">
      <c r="A2337" s="26">
        <v>44194.440578703703</v>
      </c>
      <c r="B2337" s="23" t="s">
        <v>100</v>
      </c>
      <c r="C2337" s="23" t="s">
        <v>3775</v>
      </c>
      <c r="D2337" s="23" t="s">
        <v>6</v>
      </c>
      <c r="E2337" s="23" t="s">
        <v>1</v>
      </c>
      <c r="F2337" s="23" t="s">
        <v>7</v>
      </c>
      <c r="G2337" s="23" t="s">
        <v>975</v>
      </c>
      <c r="H2337" s="2" t="s">
        <v>7722</v>
      </c>
      <c r="I2337" s="23" t="s">
        <v>1653</v>
      </c>
      <c r="J2337" s="23"/>
      <c r="K2337" s="23" t="s">
        <v>9712</v>
      </c>
      <c r="L2337" s="23"/>
      <c r="M2337" s="23">
        <f>YEAR(Tabla2[[#This Row],[Fecha de creación]])</f>
        <v>2020</v>
      </c>
      <c r="N2337" s="23">
        <f>MONTH(Tabla2[[#This Row],[Fecha de creación]])</f>
        <v>12</v>
      </c>
    </row>
    <row r="2338" spans="1:14" ht="15" customHeight="1" x14ac:dyDescent="0.25">
      <c r="A2338" s="26">
        <v>44194.444849537038</v>
      </c>
      <c r="B2338" s="23" t="s">
        <v>100</v>
      </c>
      <c r="C2338" s="23" t="s">
        <v>426</v>
      </c>
      <c r="D2338" s="23" t="s">
        <v>6</v>
      </c>
      <c r="E2338" s="23" t="s">
        <v>1</v>
      </c>
      <c r="F2338" s="23" t="s">
        <v>7</v>
      </c>
      <c r="G2338" s="23" t="s">
        <v>3</v>
      </c>
      <c r="H2338" s="2" t="s">
        <v>7722</v>
      </c>
      <c r="I2338" s="23" t="s">
        <v>1653</v>
      </c>
      <c r="J2338" s="23"/>
      <c r="K2338" s="23" t="s">
        <v>9712</v>
      </c>
      <c r="L2338" s="23"/>
      <c r="M2338" s="23">
        <f>YEAR(Tabla2[[#This Row],[Fecha de creación]])</f>
        <v>2020</v>
      </c>
      <c r="N2338" s="23">
        <f>MONTH(Tabla2[[#This Row],[Fecha de creación]])</f>
        <v>12</v>
      </c>
    </row>
    <row r="2339" spans="1:14" ht="15" customHeight="1" x14ac:dyDescent="0.25">
      <c r="A2339" s="26">
        <v>44194.467743055553</v>
      </c>
      <c r="B2339" s="23" t="s">
        <v>189</v>
      </c>
      <c r="C2339" s="23" t="s">
        <v>3776</v>
      </c>
      <c r="D2339" s="23" t="s">
        <v>131</v>
      </c>
      <c r="E2339" s="23" t="s">
        <v>1</v>
      </c>
      <c r="F2339" s="23" t="s">
        <v>7</v>
      </c>
      <c r="G2339" s="23" t="s">
        <v>975</v>
      </c>
      <c r="H2339" s="2" t="s">
        <v>7728</v>
      </c>
      <c r="I2339" s="23" t="s">
        <v>1945</v>
      </c>
      <c r="J2339" s="23"/>
      <c r="K2339" s="23" t="s">
        <v>9712</v>
      </c>
      <c r="L2339" s="23"/>
      <c r="M2339" s="23">
        <f>YEAR(Tabla2[[#This Row],[Fecha de creación]])</f>
        <v>2020</v>
      </c>
      <c r="N2339" s="23">
        <f>MONTH(Tabla2[[#This Row],[Fecha de creación]])</f>
        <v>12</v>
      </c>
    </row>
    <row r="2340" spans="1:14" ht="15" customHeight="1" x14ac:dyDescent="0.25">
      <c r="A2340" s="26">
        <v>44194.498263888891</v>
      </c>
      <c r="B2340" s="23" t="s">
        <v>0</v>
      </c>
      <c r="C2340" s="23" t="s">
        <v>3777</v>
      </c>
      <c r="D2340" s="23" t="s">
        <v>349</v>
      </c>
      <c r="E2340" s="23" t="s">
        <v>1</v>
      </c>
      <c r="F2340" s="23" t="s">
        <v>7</v>
      </c>
      <c r="G2340" s="23" t="s">
        <v>975</v>
      </c>
      <c r="H2340" s="2" t="s">
        <v>7731</v>
      </c>
      <c r="I2340" s="23" t="s">
        <v>7412</v>
      </c>
      <c r="J2340" s="23"/>
      <c r="K2340" s="23" t="s">
        <v>9712</v>
      </c>
      <c r="L2340" s="23"/>
      <c r="M2340" s="23">
        <f>YEAR(Tabla2[[#This Row],[Fecha de creación]])</f>
        <v>2020</v>
      </c>
      <c r="N2340" s="23">
        <f>MONTH(Tabla2[[#This Row],[Fecha de creación]])</f>
        <v>12</v>
      </c>
    </row>
    <row r="2341" spans="1:14" ht="15" customHeight="1" x14ac:dyDescent="0.25">
      <c r="A2341" s="26">
        <v>44194.499050925922</v>
      </c>
      <c r="B2341" s="23" t="s">
        <v>0</v>
      </c>
      <c r="C2341" s="23" t="s">
        <v>3778</v>
      </c>
      <c r="D2341" s="23" t="s">
        <v>351</v>
      </c>
      <c r="E2341" s="23" t="s">
        <v>1</v>
      </c>
      <c r="F2341" s="23" t="s">
        <v>7</v>
      </c>
      <c r="G2341" s="23" t="s">
        <v>975</v>
      </c>
      <c r="H2341" s="2" t="s">
        <v>7734</v>
      </c>
      <c r="I2341" s="23" t="s">
        <v>7412</v>
      </c>
      <c r="J2341" s="23"/>
      <c r="K2341" s="23" t="s">
        <v>9712</v>
      </c>
      <c r="L2341" s="23"/>
      <c r="M2341" s="23">
        <f>YEAR(Tabla2[[#This Row],[Fecha de creación]])</f>
        <v>2020</v>
      </c>
      <c r="N2341" s="23">
        <f>MONTH(Tabla2[[#This Row],[Fecha de creación]])</f>
        <v>12</v>
      </c>
    </row>
    <row r="2342" spans="1:14" ht="15" customHeight="1" x14ac:dyDescent="0.25">
      <c r="A2342" s="26">
        <v>44194.500428240739</v>
      </c>
      <c r="B2342" s="23" t="s">
        <v>0</v>
      </c>
      <c r="C2342" s="23" t="s">
        <v>3779</v>
      </c>
      <c r="D2342" s="23" t="s">
        <v>131</v>
      </c>
      <c r="E2342" s="23" t="s">
        <v>1</v>
      </c>
      <c r="F2342" s="23" t="s">
        <v>7</v>
      </c>
      <c r="G2342" s="23" t="s">
        <v>975</v>
      </c>
      <c r="H2342" s="2" t="s">
        <v>7728</v>
      </c>
      <c r="I2342" s="23" t="s">
        <v>7412</v>
      </c>
      <c r="J2342" s="23"/>
      <c r="K2342" s="23" t="s">
        <v>9712</v>
      </c>
      <c r="L2342" s="23"/>
      <c r="M2342" s="23">
        <f>YEAR(Tabla2[[#This Row],[Fecha de creación]])</f>
        <v>2020</v>
      </c>
      <c r="N2342" s="23">
        <f>MONTH(Tabla2[[#This Row],[Fecha de creación]])</f>
        <v>12</v>
      </c>
    </row>
    <row r="2343" spans="1:14" ht="15" customHeight="1" x14ac:dyDescent="0.25">
      <c r="A2343" s="26">
        <v>44194.503194444442</v>
      </c>
      <c r="B2343" s="23" t="s">
        <v>100</v>
      </c>
      <c r="C2343" s="23" t="s">
        <v>3780</v>
      </c>
      <c r="D2343" s="23" t="s">
        <v>349</v>
      </c>
      <c r="E2343" s="23" t="s">
        <v>1</v>
      </c>
      <c r="F2343" s="23" t="s">
        <v>7</v>
      </c>
      <c r="G2343" s="23" t="s">
        <v>975</v>
      </c>
      <c r="H2343" s="2" t="s">
        <v>7731</v>
      </c>
      <c r="I2343" s="23" t="s">
        <v>7575</v>
      </c>
      <c r="J2343" s="23"/>
      <c r="K2343" s="23" t="s">
        <v>9712</v>
      </c>
      <c r="L2343" s="23"/>
      <c r="M2343" s="23">
        <f>YEAR(Tabla2[[#This Row],[Fecha de creación]])</f>
        <v>2020</v>
      </c>
      <c r="N2343" s="23">
        <f>MONTH(Tabla2[[#This Row],[Fecha de creación]])</f>
        <v>12</v>
      </c>
    </row>
    <row r="2344" spans="1:14" ht="15" customHeight="1" x14ac:dyDescent="0.25">
      <c r="A2344" s="26">
        <v>44194.503703703704</v>
      </c>
      <c r="B2344" s="23" t="s">
        <v>100</v>
      </c>
      <c r="C2344" s="23" t="s">
        <v>3781</v>
      </c>
      <c r="D2344" s="23" t="s">
        <v>131</v>
      </c>
      <c r="E2344" s="23" t="s">
        <v>1</v>
      </c>
      <c r="F2344" s="23" t="s">
        <v>7</v>
      </c>
      <c r="G2344" s="23" t="s">
        <v>975</v>
      </c>
      <c r="H2344" s="2" t="s">
        <v>7728</v>
      </c>
      <c r="I2344" s="23" t="s">
        <v>7575</v>
      </c>
      <c r="J2344" s="23"/>
      <c r="K2344" s="23" t="s">
        <v>9712</v>
      </c>
      <c r="L2344" s="23"/>
      <c r="M2344" s="23">
        <f>YEAR(Tabla2[[#This Row],[Fecha de creación]])</f>
        <v>2020</v>
      </c>
      <c r="N2344" s="23">
        <f>MONTH(Tabla2[[#This Row],[Fecha de creación]])</f>
        <v>12</v>
      </c>
    </row>
    <row r="2345" spans="1:14" ht="15" customHeight="1" x14ac:dyDescent="0.25">
      <c r="A2345" s="26">
        <v>44194.510347222225</v>
      </c>
      <c r="B2345" s="23" t="s">
        <v>56</v>
      </c>
      <c r="C2345" s="23" t="s">
        <v>3782</v>
      </c>
      <c r="D2345" s="23" t="s">
        <v>131</v>
      </c>
      <c r="E2345" s="23" t="s">
        <v>1</v>
      </c>
      <c r="F2345" s="23" t="s">
        <v>7</v>
      </c>
      <c r="G2345" s="23" t="s">
        <v>975</v>
      </c>
      <c r="H2345" s="2" t="s">
        <v>7728</v>
      </c>
      <c r="I2345" s="23" t="s">
        <v>1963</v>
      </c>
      <c r="J2345" s="23"/>
      <c r="K2345" s="23" t="s">
        <v>9712</v>
      </c>
      <c r="L2345" s="23"/>
      <c r="M2345" s="23">
        <f>YEAR(Tabla2[[#This Row],[Fecha de creación]])</f>
        <v>2020</v>
      </c>
      <c r="N2345" s="23">
        <f>MONTH(Tabla2[[#This Row],[Fecha de creación]])</f>
        <v>12</v>
      </c>
    </row>
    <row r="2346" spans="1:14" ht="15" customHeight="1" x14ac:dyDescent="0.25">
      <c r="A2346" s="26">
        <v>44194.654733796298</v>
      </c>
      <c r="B2346" s="23" t="s">
        <v>0</v>
      </c>
      <c r="C2346" s="23" t="s">
        <v>3783</v>
      </c>
      <c r="D2346" s="23" t="s">
        <v>21</v>
      </c>
      <c r="E2346" s="23" t="s">
        <v>1</v>
      </c>
      <c r="F2346" s="23" t="s">
        <v>7</v>
      </c>
      <c r="G2346" s="23" t="s">
        <v>975</v>
      </c>
      <c r="H2346" s="2" t="s">
        <v>7744</v>
      </c>
      <c r="I2346" s="23" t="s">
        <v>7412</v>
      </c>
      <c r="J2346" s="23"/>
      <c r="K2346" s="23" t="s">
        <v>9712</v>
      </c>
      <c r="L2346" s="23"/>
      <c r="M2346" s="23">
        <f>YEAR(Tabla2[[#This Row],[Fecha de creación]])</f>
        <v>2020</v>
      </c>
      <c r="N2346" s="23">
        <f>MONTH(Tabla2[[#This Row],[Fecha de creación]])</f>
        <v>12</v>
      </c>
    </row>
    <row r="2347" spans="1:14" ht="15" customHeight="1" x14ac:dyDescent="0.25">
      <c r="A2347" s="26">
        <v>44194.665277777778</v>
      </c>
      <c r="B2347" s="23" t="s">
        <v>0</v>
      </c>
      <c r="C2347" s="23" t="s">
        <v>3784</v>
      </c>
      <c r="D2347" s="23" t="s">
        <v>21</v>
      </c>
      <c r="E2347" s="23" t="s">
        <v>1</v>
      </c>
      <c r="F2347" s="23" t="s">
        <v>7</v>
      </c>
      <c r="G2347" s="23" t="s">
        <v>975</v>
      </c>
      <c r="H2347" s="2" t="s">
        <v>7744</v>
      </c>
      <c r="I2347" s="23" t="s">
        <v>7412</v>
      </c>
      <c r="J2347" s="23"/>
      <c r="K2347" s="23" t="s">
        <v>9712</v>
      </c>
      <c r="L2347" s="23"/>
      <c r="M2347" s="23">
        <f>YEAR(Tabla2[[#This Row],[Fecha de creación]])</f>
        <v>2020</v>
      </c>
      <c r="N2347" s="23">
        <f>MONTH(Tabla2[[#This Row],[Fecha de creación]])</f>
        <v>12</v>
      </c>
    </row>
    <row r="2348" spans="1:14" ht="15" customHeight="1" x14ac:dyDescent="0.25">
      <c r="A2348" s="26">
        <v>44194.695636574077</v>
      </c>
      <c r="B2348" s="23" t="s">
        <v>0</v>
      </c>
      <c r="C2348" s="23" t="s">
        <v>3785</v>
      </c>
      <c r="D2348" s="23" t="s">
        <v>349</v>
      </c>
      <c r="E2348" s="23" t="s">
        <v>1</v>
      </c>
      <c r="F2348" s="23" t="s">
        <v>7</v>
      </c>
      <c r="G2348" s="23" t="s">
        <v>975</v>
      </c>
      <c r="H2348" s="2" t="s">
        <v>7731</v>
      </c>
      <c r="I2348" s="23" t="s">
        <v>7412</v>
      </c>
      <c r="J2348" s="23"/>
      <c r="K2348" s="23" t="s">
        <v>9712</v>
      </c>
      <c r="L2348" s="23"/>
      <c r="M2348" s="23">
        <f>YEAR(Tabla2[[#This Row],[Fecha de creación]])</f>
        <v>2020</v>
      </c>
      <c r="N2348" s="23">
        <f>MONTH(Tabla2[[#This Row],[Fecha de creación]])</f>
        <v>12</v>
      </c>
    </row>
    <row r="2349" spans="1:14" ht="15" customHeight="1" x14ac:dyDescent="0.25">
      <c r="A2349" s="26">
        <v>44194.696759259263</v>
      </c>
      <c r="B2349" s="23" t="s">
        <v>0</v>
      </c>
      <c r="C2349" s="23" t="s">
        <v>3786</v>
      </c>
      <c r="D2349" s="23" t="s">
        <v>351</v>
      </c>
      <c r="E2349" s="23" t="s">
        <v>1</v>
      </c>
      <c r="F2349" s="23" t="s">
        <v>7</v>
      </c>
      <c r="G2349" s="23" t="s">
        <v>975</v>
      </c>
      <c r="H2349" s="2" t="s">
        <v>7734</v>
      </c>
      <c r="I2349" s="23" t="s">
        <v>7412</v>
      </c>
      <c r="J2349" s="23"/>
      <c r="K2349" s="23" t="s">
        <v>9712</v>
      </c>
      <c r="L2349" s="23"/>
      <c r="M2349" s="23">
        <f>YEAR(Tabla2[[#This Row],[Fecha de creación]])</f>
        <v>2020</v>
      </c>
      <c r="N2349" s="23">
        <f>MONTH(Tabla2[[#This Row],[Fecha de creación]])</f>
        <v>12</v>
      </c>
    </row>
    <row r="2350" spans="1:14" ht="15" customHeight="1" x14ac:dyDescent="0.25">
      <c r="A2350" s="26">
        <v>44194.698391203703</v>
      </c>
      <c r="B2350" s="23" t="s">
        <v>0</v>
      </c>
      <c r="C2350" s="23" t="s">
        <v>3787</v>
      </c>
      <c r="D2350" s="23" t="s">
        <v>21</v>
      </c>
      <c r="E2350" s="23" t="s">
        <v>1</v>
      </c>
      <c r="F2350" s="23" t="s">
        <v>7</v>
      </c>
      <c r="G2350" s="23" t="s">
        <v>975</v>
      </c>
      <c r="H2350" s="2" t="s">
        <v>7744</v>
      </c>
      <c r="I2350" s="23" t="s">
        <v>7412</v>
      </c>
      <c r="J2350" s="23"/>
      <c r="K2350" s="23" t="s">
        <v>9712</v>
      </c>
      <c r="L2350" s="23"/>
      <c r="M2350" s="23">
        <f>YEAR(Tabla2[[#This Row],[Fecha de creación]])</f>
        <v>2020</v>
      </c>
      <c r="N2350" s="23">
        <f>MONTH(Tabla2[[#This Row],[Fecha de creación]])</f>
        <v>12</v>
      </c>
    </row>
    <row r="2351" spans="1:14" ht="15" customHeight="1" x14ac:dyDescent="0.25">
      <c r="A2351" s="26">
        <v>44194.698923611111</v>
      </c>
      <c r="B2351" s="23" t="s">
        <v>0</v>
      </c>
      <c r="C2351" s="23" t="s">
        <v>3788</v>
      </c>
      <c r="D2351" s="23" t="s">
        <v>349</v>
      </c>
      <c r="E2351" s="23" t="s">
        <v>1</v>
      </c>
      <c r="F2351" s="23" t="s">
        <v>7</v>
      </c>
      <c r="G2351" s="23" t="s">
        <v>975</v>
      </c>
      <c r="H2351" s="2" t="s">
        <v>7731</v>
      </c>
      <c r="I2351" s="23" t="s">
        <v>7412</v>
      </c>
      <c r="J2351" s="23"/>
      <c r="K2351" s="23" t="s">
        <v>9712</v>
      </c>
      <c r="L2351" s="23"/>
      <c r="M2351" s="23">
        <f>YEAR(Tabla2[[#This Row],[Fecha de creación]])</f>
        <v>2020</v>
      </c>
      <c r="N2351" s="23">
        <f>MONTH(Tabla2[[#This Row],[Fecha de creación]])</f>
        <v>12</v>
      </c>
    </row>
    <row r="2352" spans="1:14" ht="15" customHeight="1" x14ac:dyDescent="0.25">
      <c r="A2352" s="26">
        <v>44194.699583333335</v>
      </c>
      <c r="B2352" s="23" t="s">
        <v>0</v>
      </c>
      <c r="C2352" s="23" t="s">
        <v>3789</v>
      </c>
      <c r="D2352" s="23" t="s">
        <v>351</v>
      </c>
      <c r="E2352" s="23" t="s">
        <v>1</v>
      </c>
      <c r="F2352" s="23" t="s">
        <v>7</v>
      </c>
      <c r="G2352" s="23" t="s">
        <v>975</v>
      </c>
      <c r="H2352" s="2" t="s">
        <v>7734</v>
      </c>
      <c r="I2352" s="23" t="s">
        <v>7412</v>
      </c>
      <c r="J2352" s="23"/>
      <c r="K2352" s="23" t="s">
        <v>9712</v>
      </c>
      <c r="L2352" s="23"/>
      <c r="M2352" s="23">
        <f>YEAR(Tabla2[[#This Row],[Fecha de creación]])</f>
        <v>2020</v>
      </c>
      <c r="N2352" s="23">
        <f>MONTH(Tabla2[[#This Row],[Fecha de creación]])</f>
        <v>12</v>
      </c>
    </row>
    <row r="2353" spans="1:14" ht="15" customHeight="1" x14ac:dyDescent="0.25">
      <c r="A2353" s="26">
        <v>44194.70175925926</v>
      </c>
      <c r="B2353" s="23" t="s">
        <v>0</v>
      </c>
      <c r="C2353" s="23" t="s">
        <v>3790</v>
      </c>
      <c r="D2353" s="23" t="s">
        <v>349</v>
      </c>
      <c r="E2353" s="23" t="s">
        <v>1</v>
      </c>
      <c r="F2353" s="23" t="s">
        <v>7</v>
      </c>
      <c r="G2353" s="23" t="s">
        <v>975</v>
      </c>
      <c r="H2353" s="2" t="s">
        <v>7731</v>
      </c>
      <c r="I2353" s="23" t="s">
        <v>7412</v>
      </c>
      <c r="J2353" s="23"/>
      <c r="K2353" s="23" t="s">
        <v>9712</v>
      </c>
      <c r="L2353" s="23"/>
      <c r="M2353" s="23">
        <f>YEAR(Tabla2[[#This Row],[Fecha de creación]])</f>
        <v>2020</v>
      </c>
      <c r="N2353" s="23">
        <f>MONTH(Tabla2[[#This Row],[Fecha de creación]])</f>
        <v>12</v>
      </c>
    </row>
    <row r="2354" spans="1:14" ht="15" customHeight="1" x14ac:dyDescent="0.25">
      <c r="A2354" s="26">
        <v>44194.702349537038</v>
      </c>
      <c r="B2354" s="23" t="s">
        <v>0</v>
      </c>
      <c r="C2354" s="23" t="s">
        <v>3791</v>
      </c>
      <c r="D2354" s="23" t="s">
        <v>351</v>
      </c>
      <c r="E2354" s="23" t="s">
        <v>1</v>
      </c>
      <c r="F2354" s="23" t="s">
        <v>7</v>
      </c>
      <c r="G2354" s="23" t="s">
        <v>975</v>
      </c>
      <c r="H2354" s="2" t="s">
        <v>7734</v>
      </c>
      <c r="I2354" s="23" t="s">
        <v>7412</v>
      </c>
      <c r="J2354" s="23"/>
      <c r="K2354" s="23" t="s">
        <v>9712</v>
      </c>
      <c r="L2354" s="23"/>
      <c r="M2354" s="23">
        <f>YEAR(Tabla2[[#This Row],[Fecha de creación]])</f>
        <v>2020</v>
      </c>
      <c r="N2354" s="23">
        <f>MONTH(Tabla2[[#This Row],[Fecha de creación]])</f>
        <v>12</v>
      </c>
    </row>
    <row r="2355" spans="1:14" ht="15" customHeight="1" x14ac:dyDescent="0.25">
      <c r="A2355" s="26">
        <v>44194.703553240739</v>
      </c>
      <c r="B2355" s="23" t="s">
        <v>0</v>
      </c>
      <c r="C2355" s="23" t="s">
        <v>3792</v>
      </c>
      <c r="D2355" s="23" t="s">
        <v>131</v>
      </c>
      <c r="E2355" s="23" t="s">
        <v>1</v>
      </c>
      <c r="F2355" s="23" t="s">
        <v>7</v>
      </c>
      <c r="G2355" s="23" t="s">
        <v>975</v>
      </c>
      <c r="H2355" s="2" t="s">
        <v>7728</v>
      </c>
      <c r="I2355" s="23" t="s">
        <v>7412</v>
      </c>
      <c r="J2355" s="23"/>
      <c r="K2355" s="23" t="s">
        <v>9712</v>
      </c>
      <c r="L2355" s="23"/>
      <c r="M2355" s="23">
        <f>YEAR(Tabla2[[#This Row],[Fecha de creación]])</f>
        <v>2020</v>
      </c>
      <c r="N2355" s="23">
        <f>MONTH(Tabla2[[#This Row],[Fecha de creación]])</f>
        <v>12</v>
      </c>
    </row>
    <row r="2356" spans="1:14" ht="15" customHeight="1" x14ac:dyDescent="0.25">
      <c r="A2356" s="26">
        <v>44194.714594907404</v>
      </c>
      <c r="B2356" s="23" t="s">
        <v>0</v>
      </c>
      <c r="C2356" s="23" t="s">
        <v>3793</v>
      </c>
      <c r="D2356" s="23" t="s">
        <v>6</v>
      </c>
      <c r="E2356" s="23" t="s">
        <v>1</v>
      </c>
      <c r="F2356" s="23" t="s">
        <v>7</v>
      </c>
      <c r="G2356" s="23" t="s">
        <v>975</v>
      </c>
      <c r="H2356" s="2" t="s">
        <v>7722</v>
      </c>
      <c r="I2356" s="23" t="s">
        <v>7412</v>
      </c>
      <c r="J2356" s="23"/>
      <c r="K2356" s="23" t="s">
        <v>9712</v>
      </c>
      <c r="L2356" s="23"/>
      <c r="M2356" s="23">
        <f>YEAR(Tabla2[[#This Row],[Fecha de creación]])</f>
        <v>2020</v>
      </c>
      <c r="N2356" s="23">
        <f>MONTH(Tabla2[[#This Row],[Fecha de creación]])</f>
        <v>12</v>
      </c>
    </row>
    <row r="2357" spans="1:14" ht="15" customHeight="1" x14ac:dyDescent="0.25">
      <c r="A2357" s="26">
        <v>44194.72556712963</v>
      </c>
      <c r="B2357" s="23" t="s">
        <v>0</v>
      </c>
      <c r="C2357" s="23" t="s">
        <v>3794</v>
      </c>
      <c r="D2357" s="23" t="s">
        <v>156</v>
      </c>
      <c r="E2357" s="23" t="s">
        <v>1</v>
      </c>
      <c r="F2357" s="23" t="s">
        <v>7</v>
      </c>
      <c r="G2357" s="23" t="s">
        <v>1551</v>
      </c>
      <c r="H2357" s="2" t="s">
        <v>7757</v>
      </c>
      <c r="I2357" s="23" t="s">
        <v>11</v>
      </c>
      <c r="J2357" s="23"/>
      <c r="K2357" s="23" t="s">
        <v>9712</v>
      </c>
      <c r="L2357" s="23"/>
      <c r="M2357" s="23">
        <f>YEAR(Tabla2[[#This Row],[Fecha de creación]])</f>
        <v>2020</v>
      </c>
      <c r="N2357" s="23">
        <f>MONTH(Tabla2[[#This Row],[Fecha de creación]])</f>
        <v>12</v>
      </c>
    </row>
    <row r="2358" spans="1:14" ht="15" customHeight="1" x14ac:dyDescent="0.25">
      <c r="A2358" s="26">
        <v>44194.765347222223</v>
      </c>
      <c r="B2358" s="23" t="s">
        <v>0</v>
      </c>
      <c r="C2358" s="23" t="s">
        <v>3795</v>
      </c>
      <c r="D2358" s="23" t="s">
        <v>382</v>
      </c>
      <c r="E2358" s="23" t="s">
        <v>1</v>
      </c>
      <c r="F2358" s="23" t="s">
        <v>7</v>
      </c>
      <c r="G2358" s="23" t="s">
        <v>975</v>
      </c>
      <c r="H2358" s="2" t="s">
        <v>7758</v>
      </c>
      <c r="I2358" s="23" t="s">
        <v>7412</v>
      </c>
      <c r="J2358" s="23"/>
      <c r="K2358" s="23" t="s">
        <v>9712</v>
      </c>
      <c r="L2358" s="23"/>
      <c r="M2358" s="23">
        <f>YEAR(Tabla2[[#This Row],[Fecha de creación]])</f>
        <v>2020</v>
      </c>
      <c r="N2358" s="23">
        <f>MONTH(Tabla2[[#This Row],[Fecha de creación]])</f>
        <v>12</v>
      </c>
    </row>
    <row r="2359" spans="1:14" ht="15" customHeight="1" x14ac:dyDescent="0.25">
      <c r="A2359" s="26">
        <v>44195.405219907407</v>
      </c>
      <c r="B2359" s="23" t="s">
        <v>0</v>
      </c>
      <c r="C2359" s="23" t="s">
        <v>3796</v>
      </c>
      <c r="D2359" s="23" t="s">
        <v>551</v>
      </c>
      <c r="E2359" s="23" t="s">
        <v>1</v>
      </c>
      <c r="F2359" s="23" t="s">
        <v>7</v>
      </c>
      <c r="G2359" s="23" t="s">
        <v>975</v>
      </c>
      <c r="H2359" s="2" t="s">
        <v>7731</v>
      </c>
      <c r="I2359" s="23" t="s">
        <v>4</v>
      </c>
      <c r="J2359" s="23"/>
      <c r="K2359" s="23" t="s">
        <v>9712</v>
      </c>
      <c r="L2359" s="23"/>
      <c r="M2359" s="23">
        <f>YEAR(Tabla2[[#This Row],[Fecha de creación]])</f>
        <v>2020</v>
      </c>
      <c r="N2359" s="23">
        <f>MONTH(Tabla2[[#This Row],[Fecha de creación]])</f>
        <v>12</v>
      </c>
    </row>
    <row r="2360" spans="1:14" ht="15" customHeight="1" x14ac:dyDescent="0.25">
      <c r="A2360" s="26">
        <v>44195.407442129632</v>
      </c>
      <c r="B2360" s="23" t="s">
        <v>0</v>
      </c>
      <c r="C2360" s="23" t="s">
        <v>3797</v>
      </c>
      <c r="D2360" s="23" t="s">
        <v>351</v>
      </c>
      <c r="E2360" s="23" t="s">
        <v>1</v>
      </c>
      <c r="F2360" s="23" t="s">
        <v>7</v>
      </c>
      <c r="G2360" s="23" t="s">
        <v>975</v>
      </c>
      <c r="H2360" s="2" t="s">
        <v>7734</v>
      </c>
      <c r="I2360" s="23" t="s">
        <v>4</v>
      </c>
      <c r="J2360" s="23"/>
      <c r="K2360" s="23" t="s">
        <v>9712</v>
      </c>
      <c r="L2360" s="23"/>
      <c r="M2360" s="23">
        <f>YEAR(Tabla2[[#This Row],[Fecha de creación]])</f>
        <v>2020</v>
      </c>
      <c r="N2360" s="23">
        <f>MONTH(Tabla2[[#This Row],[Fecha de creación]])</f>
        <v>12</v>
      </c>
    </row>
    <row r="2361" spans="1:14" ht="15" customHeight="1" x14ac:dyDescent="0.25">
      <c r="A2361" s="26">
        <v>44195.416585648149</v>
      </c>
      <c r="B2361" s="23" t="s">
        <v>100</v>
      </c>
      <c r="C2361" s="23" t="s">
        <v>3798</v>
      </c>
      <c r="D2361" s="23" t="s">
        <v>2536</v>
      </c>
      <c r="E2361" s="23" t="s">
        <v>1</v>
      </c>
      <c r="F2361" s="23" t="s">
        <v>7</v>
      </c>
      <c r="G2361" s="23" t="s">
        <v>1551</v>
      </c>
      <c r="H2361" s="2" t="s">
        <v>7734</v>
      </c>
      <c r="I2361" s="23" t="s">
        <v>7760</v>
      </c>
      <c r="J2361" s="23"/>
      <c r="K2361" s="23" t="s">
        <v>9712</v>
      </c>
      <c r="L2361" s="23"/>
      <c r="M2361" s="23">
        <f>YEAR(Tabla2[[#This Row],[Fecha de creación]])</f>
        <v>2020</v>
      </c>
      <c r="N2361" s="23">
        <f>MONTH(Tabla2[[#This Row],[Fecha de creación]])</f>
        <v>12</v>
      </c>
    </row>
    <row r="2362" spans="1:14" ht="15" customHeight="1" x14ac:dyDescent="0.25">
      <c r="A2362" s="26">
        <v>44195.425092592595</v>
      </c>
      <c r="B2362" s="23" t="s">
        <v>100</v>
      </c>
      <c r="C2362" s="23" t="s">
        <v>3799</v>
      </c>
      <c r="D2362" s="23" t="s">
        <v>2536</v>
      </c>
      <c r="E2362" s="23" t="s">
        <v>1</v>
      </c>
      <c r="F2362" s="23" t="s">
        <v>7</v>
      </c>
      <c r="G2362" s="23" t="s">
        <v>1551</v>
      </c>
      <c r="H2362" s="2" t="s">
        <v>7734</v>
      </c>
      <c r="I2362" s="23" t="s">
        <v>7760</v>
      </c>
      <c r="J2362" s="23"/>
      <c r="K2362" s="23" t="s">
        <v>9712</v>
      </c>
      <c r="L2362" s="23"/>
      <c r="M2362" s="23">
        <f>YEAR(Tabla2[[#This Row],[Fecha de creación]])</f>
        <v>2020</v>
      </c>
      <c r="N2362" s="23">
        <f>MONTH(Tabla2[[#This Row],[Fecha de creación]])</f>
        <v>12</v>
      </c>
    </row>
    <row r="2363" spans="1:14" ht="15" customHeight="1" x14ac:dyDescent="0.25">
      <c r="A2363" s="26">
        <v>44195.425335648149</v>
      </c>
      <c r="B2363" s="23" t="s">
        <v>0</v>
      </c>
      <c r="C2363" s="23" t="s">
        <v>3800</v>
      </c>
      <c r="D2363" s="23" t="s">
        <v>586</v>
      </c>
      <c r="E2363" s="23" t="s">
        <v>1</v>
      </c>
      <c r="F2363" s="23" t="s">
        <v>7</v>
      </c>
      <c r="G2363" s="23" t="s">
        <v>975</v>
      </c>
      <c r="H2363" s="2" t="s">
        <v>7748</v>
      </c>
      <c r="I2363" s="23" t="s">
        <v>7412</v>
      </c>
      <c r="J2363" s="23"/>
      <c r="K2363" s="23" t="s">
        <v>9712</v>
      </c>
      <c r="L2363" s="23"/>
      <c r="M2363" s="23">
        <f>YEAR(Tabla2[[#This Row],[Fecha de creación]])</f>
        <v>2020</v>
      </c>
      <c r="N2363" s="23">
        <f>MONTH(Tabla2[[#This Row],[Fecha de creación]])</f>
        <v>12</v>
      </c>
    </row>
    <row r="2364" spans="1:14" ht="15" customHeight="1" x14ac:dyDescent="0.25">
      <c r="A2364" s="26">
        <v>44195.427685185183</v>
      </c>
      <c r="B2364" s="23" t="s">
        <v>0</v>
      </c>
      <c r="C2364" s="23" t="s">
        <v>3801</v>
      </c>
      <c r="D2364" s="23" t="s">
        <v>6</v>
      </c>
      <c r="E2364" s="23" t="s">
        <v>1</v>
      </c>
      <c r="F2364" s="23" t="s">
        <v>7</v>
      </c>
      <c r="G2364" s="23" t="s">
        <v>975</v>
      </c>
      <c r="H2364" s="2" t="s">
        <v>7722</v>
      </c>
      <c r="I2364" s="23" t="s">
        <v>4</v>
      </c>
      <c r="J2364" s="23"/>
      <c r="K2364" s="23" t="s">
        <v>9712</v>
      </c>
      <c r="L2364" s="23"/>
      <c r="M2364" s="23">
        <f>YEAR(Tabla2[[#This Row],[Fecha de creación]])</f>
        <v>2020</v>
      </c>
      <c r="N2364" s="23">
        <f>MONTH(Tabla2[[#This Row],[Fecha de creación]])</f>
        <v>12</v>
      </c>
    </row>
    <row r="2365" spans="1:14" ht="15" customHeight="1" x14ac:dyDescent="0.25">
      <c r="A2365" s="26">
        <v>44195.575543981482</v>
      </c>
      <c r="B2365" s="23" t="s">
        <v>0</v>
      </c>
      <c r="C2365" s="23" t="s">
        <v>3802</v>
      </c>
      <c r="D2365" s="23" t="s">
        <v>349</v>
      </c>
      <c r="E2365" s="23" t="s">
        <v>1</v>
      </c>
      <c r="F2365" s="23" t="s">
        <v>7</v>
      </c>
      <c r="G2365" s="23" t="s">
        <v>975</v>
      </c>
      <c r="H2365" s="2" t="s">
        <v>7731</v>
      </c>
      <c r="I2365" s="23" t="s">
        <v>7412</v>
      </c>
      <c r="J2365" s="23"/>
      <c r="K2365" s="23" t="s">
        <v>9712</v>
      </c>
      <c r="L2365" s="23"/>
      <c r="M2365" s="23">
        <f>YEAR(Tabla2[[#This Row],[Fecha de creación]])</f>
        <v>2020</v>
      </c>
      <c r="N2365" s="23">
        <f>MONTH(Tabla2[[#This Row],[Fecha de creación]])</f>
        <v>12</v>
      </c>
    </row>
    <row r="2366" spans="1:14" ht="15" customHeight="1" x14ac:dyDescent="0.25">
      <c r="A2366" s="26">
        <v>44195.605555555558</v>
      </c>
      <c r="B2366" s="23" t="s">
        <v>0</v>
      </c>
      <c r="C2366" s="23" t="s">
        <v>3803</v>
      </c>
      <c r="D2366" s="23" t="s">
        <v>3804</v>
      </c>
      <c r="E2366" s="23" t="s">
        <v>1</v>
      </c>
      <c r="F2366" s="23" t="s">
        <v>22</v>
      </c>
      <c r="G2366" s="23" t="s">
        <v>975</v>
      </c>
      <c r="H2366" s="2" t="s">
        <v>7728</v>
      </c>
      <c r="I2366" s="23" t="s">
        <v>4</v>
      </c>
      <c r="J2366" s="23"/>
      <c r="K2366" s="23" t="s">
        <v>9712</v>
      </c>
      <c r="L2366" s="23"/>
      <c r="M2366" s="23">
        <f>YEAR(Tabla2[[#This Row],[Fecha de creación]])</f>
        <v>2020</v>
      </c>
      <c r="N2366" s="23">
        <f>MONTH(Tabla2[[#This Row],[Fecha de creación]])</f>
        <v>12</v>
      </c>
    </row>
    <row r="2367" spans="1:14" ht="15" customHeight="1" x14ac:dyDescent="0.25">
      <c r="A2367" s="26">
        <v>44195.617002314815</v>
      </c>
      <c r="B2367" s="23" t="s">
        <v>0</v>
      </c>
      <c r="C2367" s="23" t="s">
        <v>3805</v>
      </c>
      <c r="D2367" s="23" t="s">
        <v>3804</v>
      </c>
      <c r="E2367" s="23" t="s">
        <v>1</v>
      </c>
      <c r="F2367" s="23" t="s">
        <v>22</v>
      </c>
      <c r="G2367" s="23" t="s">
        <v>975</v>
      </c>
      <c r="H2367" s="2" t="s">
        <v>7728</v>
      </c>
      <c r="I2367" s="23" t="s">
        <v>4</v>
      </c>
      <c r="J2367" s="23"/>
      <c r="K2367" s="23" t="s">
        <v>9712</v>
      </c>
      <c r="L2367" s="23"/>
      <c r="M2367" s="23">
        <f>YEAR(Tabla2[[#This Row],[Fecha de creación]])</f>
        <v>2020</v>
      </c>
      <c r="N2367" s="23">
        <f>MONTH(Tabla2[[#This Row],[Fecha de creación]])</f>
        <v>12</v>
      </c>
    </row>
    <row r="2368" spans="1:14" ht="15" customHeight="1" x14ac:dyDescent="0.25">
      <c r="A2368" s="26">
        <v>44195.628564814811</v>
      </c>
      <c r="B2368" s="23" t="s">
        <v>0</v>
      </c>
      <c r="C2368" s="23" t="s">
        <v>3806</v>
      </c>
      <c r="D2368" s="23" t="s">
        <v>246</v>
      </c>
      <c r="E2368" s="23" t="s">
        <v>1</v>
      </c>
      <c r="F2368" s="23" t="s">
        <v>22</v>
      </c>
      <c r="G2368" s="23" t="s">
        <v>975</v>
      </c>
      <c r="H2368" s="2" t="s">
        <v>7728</v>
      </c>
      <c r="I2368" s="23" t="s">
        <v>4</v>
      </c>
      <c r="J2368" s="23"/>
      <c r="K2368" s="23" t="s">
        <v>9712</v>
      </c>
      <c r="L2368" s="23"/>
      <c r="M2368" s="23">
        <f>YEAR(Tabla2[[#This Row],[Fecha de creación]])</f>
        <v>2020</v>
      </c>
      <c r="N2368" s="23">
        <f>MONTH(Tabla2[[#This Row],[Fecha de creación]])</f>
        <v>12</v>
      </c>
    </row>
    <row r="2369" spans="1:14" ht="15" customHeight="1" x14ac:dyDescent="0.25">
      <c r="A2369" s="26">
        <v>44195.632175925923</v>
      </c>
      <c r="B2369" s="23" t="s">
        <v>0</v>
      </c>
      <c r="C2369" s="23" t="s">
        <v>3807</v>
      </c>
      <c r="D2369" s="23" t="s">
        <v>2623</v>
      </c>
      <c r="E2369" s="23" t="s">
        <v>1</v>
      </c>
      <c r="F2369" s="23" t="s">
        <v>22</v>
      </c>
      <c r="G2369" s="23" t="s">
        <v>975</v>
      </c>
      <c r="H2369" s="2" t="s">
        <v>7745</v>
      </c>
      <c r="I2369" s="23" t="s">
        <v>4</v>
      </c>
      <c r="J2369" s="23"/>
      <c r="K2369" s="23" t="s">
        <v>9712</v>
      </c>
      <c r="L2369" s="23"/>
      <c r="M2369" s="23">
        <f>YEAR(Tabla2[[#This Row],[Fecha de creación]])</f>
        <v>2020</v>
      </c>
      <c r="N2369" s="23">
        <f>MONTH(Tabla2[[#This Row],[Fecha de creación]])</f>
        <v>12</v>
      </c>
    </row>
    <row r="2370" spans="1:14" ht="15" customHeight="1" x14ac:dyDescent="0.25">
      <c r="A2370" s="26">
        <v>44195.68990740741</v>
      </c>
      <c r="B2370" s="23" t="s">
        <v>19</v>
      </c>
      <c r="C2370" s="23" t="s">
        <v>3808</v>
      </c>
      <c r="D2370" s="23" t="s">
        <v>3809</v>
      </c>
      <c r="E2370" s="23" t="s">
        <v>1</v>
      </c>
      <c r="F2370" s="23" t="s">
        <v>7</v>
      </c>
      <c r="G2370" s="23" t="s">
        <v>975</v>
      </c>
      <c r="H2370" s="2" t="s">
        <v>7722</v>
      </c>
      <c r="I2370" s="23" t="s">
        <v>23</v>
      </c>
      <c r="J2370" s="23"/>
      <c r="K2370" s="23" t="s">
        <v>9712</v>
      </c>
      <c r="L2370" s="23"/>
      <c r="M2370" s="23">
        <f>YEAR(Tabla2[[#This Row],[Fecha de creación]])</f>
        <v>2020</v>
      </c>
      <c r="N2370" s="23">
        <f>MONTH(Tabla2[[#This Row],[Fecha de creación]])</f>
        <v>12</v>
      </c>
    </row>
    <row r="2371" spans="1:14" ht="15" customHeight="1" x14ac:dyDescent="0.25">
      <c r="A2371" s="26">
        <v>44195.733368055553</v>
      </c>
      <c r="B2371" s="23" t="s">
        <v>100</v>
      </c>
      <c r="C2371" s="23" t="s">
        <v>3810</v>
      </c>
      <c r="D2371" s="23" t="s">
        <v>349</v>
      </c>
      <c r="E2371" s="23" t="s">
        <v>1</v>
      </c>
      <c r="F2371" s="23" t="s">
        <v>7</v>
      </c>
      <c r="G2371" s="23" t="s">
        <v>975</v>
      </c>
      <c r="H2371" s="2" t="s">
        <v>7731</v>
      </c>
      <c r="I2371" s="23" t="s">
        <v>7575</v>
      </c>
      <c r="J2371" s="23"/>
      <c r="K2371" s="23" t="s">
        <v>9712</v>
      </c>
      <c r="L2371" s="23"/>
      <c r="M2371" s="23">
        <f>YEAR(Tabla2[[#This Row],[Fecha de creación]])</f>
        <v>2020</v>
      </c>
      <c r="N2371" s="23">
        <f>MONTH(Tabla2[[#This Row],[Fecha de creación]])</f>
        <v>12</v>
      </c>
    </row>
    <row r="2372" spans="1:14" ht="15" customHeight="1" x14ac:dyDescent="0.25">
      <c r="A2372" s="26">
        <v>44195.7343287037</v>
      </c>
      <c r="B2372" s="23" t="s">
        <v>0</v>
      </c>
      <c r="C2372" s="23" t="s">
        <v>3811</v>
      </c>
      <c r="D2372" s="23" t="s">
        <v>21</v>
      </c>
      <c r="E2372" s="23" t="s">
        <v>1</v>
      </c>
      <c r="F2372" s="23" t="s">
        <v>7</v>
      </c>
      <c r="G2372" s="23" t="s">
        <v>975</v>
      </c>
      <c r="H2372" s="2" t="s">
        <v>7744</v>
      </c>
      <c r="I2372" s="23" t="s">
        <v>7412</v>
      </c>
      <c r="J2372" s="23"/>
      <c r="K2372" s="23" t="s">
        <v>9712</v>
      </c>
      <c r="L2372" s="23"/>
      <c r="M2372" s="23">
        <f>YEAR(Tabla2[[#This Row],[Fecha de creación]])</f>
        <v>2020</v>
      </c>
      <c r="N2372" s="23">
        <f>MONTH(Tabla2[[#This Row],[Fecha de creación]])</f>
        <v>12</v>
      </c>
    </row>
    <row r="2373" spans="1:14" ht="15" customHeight="1" x14ac:dyDescent="0.25">
      <c r="A2373" s="26">
        <v>44195.734918981485</v>
      </c>
      <c r="B2373" s="23" t="s">
        <v>0</v>
      </c>
      <c r="C2373" s="23" t="s">
        <v>3812</v>
      </c>
      <c r="D2373" s="23" t="s">
        <v>2206</v>
      </c>
      <c r="E2373" s="23" t="s">
        <v>1</v>
      </c>
      <c r="F2373" s="23" t="s">
        <v>7</v>
      </c>
      <c r="G2373" s="23" t="s">
        <v>1551</v>
      </c>
      <c r="H2373" s="2" t="s">
        <v>7733</v>
      </c>
      <c r="I2373" s="23" t="s">
        <v>11</v>
      </c>
      <c r="J2373" s="23"/>
      <c r="K2373" s="23" t="s">
        <v>9712</v>
      </c>
      <c r="L2373" s="23"/>
      <c r="M2373" s="23">
        <f>YEAR(Tabla2[[#This Row],[Fecha de creación]])</f>
        <v>2020</v>
      </c>
      <c r="N2373" s="23">
        <f>MONTH(Tabla2[[#This Row],[Fecha de creación]])</f>
        <v>12</v>
      </c>
    </row>
    <row r="2374" spans="1:14" ht="15" customHeight="1" x14ac:dyDescent="0.25">
      <c r="A2374" s="26">
        <v>44195.737881944442</v>
      </c>
      <c r="B2374" s="23" t="s">
        <v>0</v>
      </c>
      <c r="C2374" s="23" t="s">
        <v>3813</v>
      </c>
      <c r="D2374" s="23" t="s">
        <v>3814</v>
      </c>
      <c r="E2374" s="23" t="s">
        <v>1</v>
      </c>
      <c r="F2374" s="23" t="s">
        <v>22</v>
      </c>
      <c r="G2374" s="23" t="s">
        <v>975</v>
      </c>
      <c r="H2374" s="2" t="s">
        <v>7745</v>
      </c>
      <c r="I2374" s="23" t="s">
        <v>4</v>
      </c>
      <c r="J2374" s="23"/>
      <c r="K2374" s="23" t="s">
        <v>9712</v>
      </c>
      <c r="L2374" s="23"/>
      <c r="M2374" s="23">
        <f>YEAR(Tabla2[[#This Row],[Fecha de creación]])</f>
        <v>2020</v>
      </c>
      <c r="N2374" s="23">
        <f>MONTH(Tabla2[[#This Row],[Fecha de creación]])</f>
        <v>12</v>
      </c>
    </row>
    <row r="2375" spans="1:14" ht="15" customHeight="1" x14ac:dyDescent="0.25">
      <c r="A2375" s="26">
        <v>44195.739259259259</v>
      </c>
      <c r="B2375" s="23" t="s">
        <v>0</v>
      </c>
      <c r="C2375" s="23" t="s">
        <v>427</v>
      </c>
      <c r="D2375" s="23" t="s">
        <v>382</v>
      </c>
      <c r="E2375" s="23" t="s">
        <v>1</v>
      </c>
      <c r="F2375" s="23" t="s">
        <v>7</v>
      </c>
      <c r="G2375" s="23" t="s">
        <v>3</v>
      </c>
      <c r="H2375" s="2" t="s">
        <v>7758</v>
      </c>
      <c r="I2375" s="23" t="s">
        <v>7412</v>
      </c>
      <c r="J2375" s="23"/>
      <c r="K2375" s="23" t="s">
        <v>9712</v>
      </c>
      <c r="L2375" s="23"/>
      <c r="M2375" s="23">
        <f>YEAR(Tabla2[[#This Row],[Fecha de creación]])</f>
        <v>2020</v>
      </c>
      <c r="N2375" s="23">
        <f>MONTH(Tabla2[[#This Row],[Fecha de creación]])</f>
        <v>12</v>
      </c>
    </row>
    <row r="2376" spans="1:14" ht="15" customHeight="1" x14ac:dyDescent="0.25">
      <c r="A2376" s="26">
        <v>44195.757037037038</v>
      </c>
      <c r="B2376" s="23" t="s">
        <v>100</v>
      </c>
      <c r="C2376" s="23" t="s">
        <v>3815</v>
      </c>
      <c r="D2376" s="23" t="s">
        <v>1727</v>
      </c>
      <c r="E2376" s="23" t="s">
        <v>1</v>
      </c>
      <c r="F2376" s="23" t="s">
        <v>22</v>
      </c>
      <c r="G2376" s="23" t="s">
        <v>975</v>
      </c>
      <c r="H2376" s="2" t="s">
        <v>7745</v>
      </c>
      <c r="I2376" s="23" t="s">
        <v>1653</v>
      </c>
      <c r="J2376" s="23"/>
      <c r="K2376" s="23" t="s">
        <v>9712</v>
      </c>
      <c r="L2376" s="23"/>
      <c r="M2376" s="23">
        <f>YEAR(Tabla2[[#This Row],[Fecha de creación]])</f>
        <v>2020</v>
      </c>
      <c r="N2376" s="23">
        <f>MONTH(Tabla2[[#This Row],[Fecha de creación]])</f>
        <v>12</v>
      </c>
    </row>
    <row r="2377" spans="1:14" ht="15" customHeight="1" x14ac:dyDescent="0.25">
      <c r="A2377" s="26">
        <v>44195.761331018519</v>
      </c>
      <c r="B2377" s="23" t="s">
        <v>100</v>
      </c>
      <c r="C2377" s="23" t="s">
        <v>3816</v>
      </c>
      <c r="D2377" s="23" t="s">
        <v>382</v>
      </c>
      <c r="E2377" s="23" t="s">
        <v>1</v>
      </c>
      <c r="F2377" s="23" t="s">
        <v>7</v>
      </c>
      <c r="G2377" s="23" t="s">
        <v>975</v>
      </c>
      <c r="H2377" s="2" t="s">
        <v>7723</v>
      </c>
      <c r="I2377" s="23" t="s">
        <v>1653</v>
      </c>
      <c r="J2377" s="23"/>
      <c r="K2377" s="23" t="s">
        <v>9712</v>
      </c>
      <c r="L2377" s="23"/>
      <c r="M2377" s="23">
        <f>YEAR(Tabla2[[#This Row],[Fecha de creación]])</f>
        <v>2020</v>
      </c>
      <c r="N2377" s="23">
        <f>MONTH(Tabla2[[#This Row],[Fecha de creación]])</f>
        <v>12</v>
      </c>
    </row>
    <row r="2378" spans="1:14" ht="15" customHeight="1" x14ac:dyDescent="0.25">
      <c r="A2378" s="26">
        <v>44195.761863425927</v>
      </c>
      <c r="B2378" s="23" t="s">
        <v>100</v>
      </c>
      <c r="C2378" s="23" t="s">
        <v>3817</v>
      </c>
      <c r="D2378" s="23" t="s">
        <v>49</v>
      </c>
      <c r="E2378" s="23" t="s">
        <v>1</v>
      </c>
      <c r="F2378" s="23" t="s">
        <v>7</v>
      </c>
      <c r="G2378" s="23" t="s">
        <v>975</v>
      </c>
      <c r="H2378" s="2" t="s">
        <v>7745</v>
      </c>
      <c r="I2378" s="23" t="s">
        <v>1653</v>
      </c>
      <c r="J2378" s="23"/>
      <c r="K2378" s="23" t="s">
        <v>9712</v>
      </c>
      <c r="L2378" s="23"/>
      <c r="M2378" s="23">
        <f>YEAR(Tabla2[[#This Row],[Fecha de creación]])</f>
        <v>2020</v>
      </c>
      <c r="N2378" s="23">
        <f>MONTH(Tabla2[[#This Row],[Fecha de creación]])</f>
        <v>12</v>
      </c>
    </row>
    <row r="2379" spans="1:14" ht="15" customHeight="1" x14ac:dyDescent="0.25">
      <c r="A2379" s="26">
        <v>44195.762800925928</v>
      </c>
      <c r="B2379" s="23" t="s">
        <v>100</v>
      </c>
      <c r="C2379" s="23" t="s">
        <v>3818</v>
      </c>
      <c r="D2379" s="23" t="s">
        <v>1024</v>
      </c>
      <c r="E2379" s="23" t="s">
        <v>1</v>
      </c>
      <c r="F2379" s="23" t="s">
        <v>22</v>
      </c>
      <c r="G2379" s="23" t="s">
        <v>975</v>
      </c>
      <c r="H2379" s="2" t="s">
        <v>7748</v>
      </c>
      <c r="I2379" s="23" t="s">
        <v>1653</v>
      </c>
      <c r="J2379" s="23"/>
      <c r="K2379" s="23" t="s">
        <v>9712</v>
      </c>
      <c r="L2379" s="23"/>
      <c r="M2379" s="23">
        <f>YEAR(Tabla2[[#This Row],[Fecha de creación]])</f>
        <v>2020</v>
      </c>
      <c r="N2379" s="23">
        <f>MONTH(Tabla2[[#This Row],[Fecha de creación]])</f>
        <v>12</v>
      </c>
    </row>
    <row r="2380" spans="1:14" ht="15" customHeight="1" x14ac:dyDescent="0.25">
      <c r="A2380" s="26">
        <v>44195.767928240741</v>
      </c>
      <c r="B2380" s="23" t="s">
        <v>0</v>
      </c>
      <c r="C2380" s="23" t="s">
        <v>3819</v>
      </c>
      <c r="D2380" s="23" t="s">
        <v>1017</v>
      </c>
      <c r="E2380" s="23" t="s">
        <v>1</v>
      </c>
      <c r="F2380" s="23" t="s">
        <v>7</v>
      </c>
      <c r="G2380" s="23" t="s">
        <v>1551</v>
      </c>
      <c r="H2380" s="2" t="s">
        <v>7735</v>
      </c>
      <c r="I2380" s="23" t="s">
        <v>11</v>
      </c>
      <c r="J2380" s="23"/>
      <c r="K2380" s="23" t="s">
        <v>9712</v>
      </c>
      <c r="L2380" s="23"/>
      <c r="M2380" s="23">
        <f>YEAR(Tabla2[[#This Row],[Fecha de creación]])</f>
        <v>2020</v>
      </c>
      <c r="N2380" s="23">
        <f>MONTH(Tabla2[[#This Row],[Fecha de creación]])</f>
        <v>12</v>
      </c>
    </row>
    <row r="2381" spans="1:14" ht="15" customHeight="1" x14ac:dyDescent="0.25">
      <c r="A2381" s="26">
        <v>44195.772083333337</v>
      </c>
      <c r="B2381" s="23" t="s">
        <v>100</v>
      </c>
      <c r="C2381" s="23" t="s">
        <v>3820</v>
      </c>
      <c r="D2381" s="23" t="s">
        <v>719</v>
      </c>
      <c r="E2381" s="23" t="s">
        <v>1</v>
      </c>
      <c r="F2381" s="23" t="s">
        <v>22</v>
      </c>
      <c r="G2381" s="23" t="s">
        <v>975</v>
      </c>
      <c r="H2381" s="2" t="s">
        <v>7722</v>
      </c>
      <c r="I2381" s="23" t="s">
        <v>1653</v>
      </c>
      <c r="J2381" s="23"/>
      <c r="K2381" s="23" t="s">
        <v>9712</v>
      </c>
      <c r="L2381" s="23"/>
      <c r="M2381" s="23">
        <f>YEAR(Tabla2[[#This Row],[Fecha de creación]])</f>
        <v>2020</v>
      </c>
      <c r="N2381" s="23">
        <f>MONTH(Tabla2[[#This Row],[Fecha de creación]])</f>
        <v>12</v>
      </c>
    </row>
    <row r="2382" spans="1:14" ht="15" customHeight="1" x14ac:dyDescent="0.25">
      <c r="A2382" s="26">
        <v>44195.774027777778</v>
      </c>
      <c r="B2382" s="23" t="s">
        <v>0</v>
      </c>
      <c r="C2382" s="23" t="s">
        <v>3821</v>
      </c>
      <c r="D2382" s="23" t="s">
        <v>382</v>
      </c>
      <c r="E2382" s="23" t="s">
        <v>1</v>
      </c>
      <c r="F2382" s="23" t="s">
        <v>7</v>
      </c>
      <c r="G2382" s="23" t="s">
        <v>975</v>
      </c>
      <c r="H2382" s="2" t="s">
        <v>7758</v>
      </c>
      <c r="I2382" s="23" t="s">
        <v>7412</v>
      </c>
      <c r="J2382" s="23"/>
      <c r="K2382" s="23" t="s">
        <v>9712</v>
      </c>
      <c r="L2382" s="23"/>
      <c r="M2382" s="23">
        <f>YEAR(Tabla2[[#This Row],[Fecha de creación]])</f>
        <v>2020</v>
      </c>
      <c r="N2382" s="23">
        <f>MONTH(Tabla2[[#This Row],[Fecha de creación]])</f>
        <v>12</v>
      </c>
    </row>
    <row r="2383" spans="1:14" ht="15" customHeight="1" x14ac:dyDescent="0.25">
      <c r="A2383" s="26">
        <v>44195.774583333332</v>
      </c>
      <c r="B2383" s="23" t="s">
        <v>100</v>
      </c>
      <c r="C2383" s="23" t="s">
        <v>3822</v>
      </c>
      <c r="D2383" s="23" t="s">
        <v>2536</v>
      </c>
      <c r="E2383" s="23" t="s">
        <v>1</v>
      </c>
      <c r="F2383" s="23" t="s">
        <v>7</v>
      </c>
      <c r="G2383" s="23" t="s">
        <v>1551</v>
      </c>
      <c r="H2383" s="2" t="s">
        <v>7734</v>
      </c>
      <c r="I2383" s="23" t="s">
        <v>7760</v>
      </c>
      <c r="J2383" s="23"/>
      <c r="K2383" s="23" t="s">
        <v>9712</v>
      </c>
      <c r="L2383" s="23"/>
      <c r="M2383" s="23">
        <f>YEAR(Tabla2[[#This Row],[Fecha de creación]])</f>
        <v>2020</v>
      </c>
      <c r="N2383" s="23">
        <f>MONTH(Tabla2[[#This Row],[Fecha de creación]])</f>
        <v>12</v>
      </c>
    </row>
    <row r="2384" spans="1:14" ht="15" customHeight="1" x14ac:dyDescent="0.25">
      <c r="A2384" s="26">
        <v>44195.789270833331</v>
      </c>
      <c r="B2384" s="23" t="s">
        <v>0</v>
      </c>
      <c r="C2384" s="23" t="s">
        <v>3823</v>
      </c>
      <c r="D2384" s="23" t="s">
        <v>2206</v>
      </c>
      <c r="E2384" s="23" t="s">
        <v>1</v>
      </c>
      <c r="F2384" s="23" t="s">
        <v>7</v>
      </c>
      <c r="G2384" s="23" t="s">
        <v>1551</v>
      </c>
      <c r="H2384" s="2" t="s">
        <v>7733</v>
      </c>
      <c r="I2384" s="23" t="s">
        <v>11</v>
      </c>
      <c r="J2384" s="23"/>
      <c r="K2384" s="23" t="s">
        <v>9712</v>
      </c>
      <c r="L2384" s="23"/>
      <c r="M2384" s="23">
        <f>YEAR(Tabla2[[#This Row],[Fecha de creación]])</f>
        <v>2020</v>
      </c>
      <c r="N2384" s="23">
        <f>MONTH(Tabla2[[#This Row],[Fecha de creación]])</f>
        <v>12</v>
      </c>
    </row>
    <row r="2385" spans="1:14" ht="15" customHeight="1" x14ac:dyDescent="0.25">
      <c r="A2385" s="26">
        <v>44195.791886574072</v>
      </c>
      <c r="B2385" s="23" t="s">
        <v>0</v>
      </c>
      <c r="C2385" s="23" t="s">
        <v>3824</v>
      </c>
      <c r="D2385" s="23" t="s">
        <v>2536</v>
      </c>
      <c r="E2385" s="23" t="s">
        <v>1</v>
      </c>
      <c r="F2385" s="23" t="s">
        <v>7</v>
      </c>
      <c r="G2385" s="23" t="s">
        <v>1551</v>
      </c>
      <c r="H2385" s="2" t="s">
        <v>7734</v>
      </c>
      <c r="I2385" s="23" t="s">
        <v>28</v>
      </c>
      <c r="J2385" s="23"/>
      <c r="K2385" s="23" t="s">
        <v>9712</v>
      </c>
      <c r="L2385" s="23"/>
      <c r="M2385" s="23">
        <f>YEAR(Tabla2[[#This Row],[Fecha de creación]])</f>
        <v>2020</v>
      </c>
      <c r="N2385" s="23">
        <f>MONTH(Tabla2[[#This Row],[Fecha de creación]])</f>
        <v>12</v>
      </c>
    </row>
    <row r="2386" spans="1:14" ht="15" customHeight="1" x14ac:dyDescent="0.25">
      <c r="A2386" s="26">
        <v>44195.792222222219</v>
      </c>
      <c r="B2386" s="23" t="s">
        <v>0</v>
      </c>
      <c r="C2386" s="23" t="s">
        <v>3825</v>
      </c>
      <c r="D2386" s="23" t="s">
        <v>2224</v>
      </c>
      <c r="E2386" s="23" t="s">
        <v>1</v>
      </c>
      <c r="F2386" s="23" t="s">
        <v>7</v>
      </c>
      <c r="G2386" s="23" t="s">
        <v>1551</v>
      </c>
      <c r="H2386" s="2" t="s">
        <v>7757</v>
      </c>
      <c r="I2386" s="23" t="s">
        <v>11</v>
      </c>
      <c r="J2386" s="23"/>
      <c r="K2386" s="23" t="s">
        <v>9712</v>
      </c>
      <c r="L2386" s="23"/>
      <c r="M2386" s="23">
        <f>YEAR(Tabla2[[#This Row],[Fecha de creación]])</f>
        <v>2020</v>
      </c>
      <c r="N2386" s="23">
        <f>MONTH(Tabla2[[#This Row],[Fecha de creación]])</f>
        <v>12</v>
      </c>
    </row>
    <row r="2387" spans="1:14" ht="15" customHeight="1" x14ac:dyDescent="0.25">
      <c r="A2387" s="26">
        <v>44195.79478009259</v>
      </c>
      <c r="B2387" s="23" t="s">
        <v>0</v>
      </c>
      <c r="C2387" s="23" t="s">
        <v>3826</v>
      </c>
      <c r="D2387" s="23" t="s">
        <v>364</v>
      </c>
      <c r="E2387" s="23" t="s">
        <v>1</v>
      </c>
      <c r="F2387" s="23" t="s">
        <v>7</v>
      </c>
      <c r="G2387" s="23" t="s">
        <v>1551</v>
      </c>
      <c r="H2387" s="2" t="s">
        <v>7725</v>
      </c>
      <c r="I2387" s="23" t="s">
        <v>11</v>
      </c>
      <c r="J2387" s="23"/>
      <c r="K2387" s="23" t="s">
        <v>9712</v>
      </c>
      <c r="L2387" s="23"/>
      <c r="M2387" s="23">
        <f>YEAR(Tabla2[[#This Row],[Fecha de creación]])</f>
        <v>2020</v>
      </c>
      <c r="N2387" s="23">
        <f>MONTH(Tabla2[[#This Row],[Fecha de creación]])</f>
        <v>12</v>
      </c>
    </row>
    <row r="2388" spans="1:14" ht="15" customHeight="1" x14ac:dyDescent="0.25">
      <c r="A2388" s="26">
        <v>44195.797754629632</v>
      </c>
      <c r="B2388" s="23" t="s">
        <v>0</v>
      </c>
      <c r="C2388" s="23" t="s">
        <v>428</v>
      </c>
      <c r="D2388" s="23" t="s">
        <v>123</v>
      </c>
      <c r="E2388" s="23" t="s">
        <v>1</v>
      </c>
      <c r="F2388" s="23" t="s">
        <v>7</v>
      </c>
      <c r="G2388" s="23" t="s">
        <v>3</v>
      </c>
      <c r="H2388" s="2" t="s">
        <v>7751</v>
      </c>
      <c r="I2388" s="23" t="s">
        <v>7412</v>
      </c>
      <c r="J2388" s="23"/>
      <c r="K2388" s="23" t="s">
        <v>9712</v>
      </c>
      <c r="L2388" s="23"/>
      <c r="M2388" s="23">
        <f>YEAR(Tabla2[[#This Row],[Fecha de creación]])</f>
        <v>2020</v>
      </c>
      <c r="N2388" s="23">
        <f>MONTH(Tabla2[[#This Row],[Fecha de creación]])</f>
        <v>12</v>
      </c>
    </row>
    <row r="2389" spans="1:14" ht="15" customHeight="1" x14ac:dyDescent="0.25">
      <c r="A2389" s="26">
        <v>44195.80059027778</v>
      </c>
      <c r="B2389" s="23" t="s">
        <v>0</v>
      </c>
      <c r="C2389" s="23" t="s">
        <v>3827</v>
      </c>
      <c r="D2389" s="23" t="s">
        <v>156</v>
      </c>
      <c r="E2389" s="23" t="s">
        <v>1</v>
      </c>
      <c r="F2389" s="23" t="s">
        <v>7</v>
      </c>
      <c r="G2389" s="23" t="s">
        <v>1551</v>
      </c>
      <c r="H2389" s="2" t="s">
        <v>7757</v>
      </c>
      <c r="I2389" s="23" t="s">
        <v>11</v>
      </c>
      <c r="J2389" s="23"/>
      <c r="K2389" s="23" t="s">
        <v>9712</v>
      </c>
      <c r="L2389" s="23"/>
      <c r="M2389" s="23">
        <f>YEAR(Tabla2[[#This Row],[Fecha de creación]])</f>
        <v>2020</v>
      </c>
      <c r="N2389" s="23">
        <f>MONTH(Tabla2[[#This Row],[Fecha de creación]])</f>
        <v>12</v>
      </c>
    </row>
    <row r="2390" spans="1:14" ht="15" customHeight="1" x14ac:dyDescent="0.25">
      <c r="A2390" s="26">
        <v>44195.803148148145</v>
      </c>
      <c r="B2390" s="23" t="s">
        <v>0</v>
      </c>
      <c r="C2390" s="23" t="s">
        <v>3828</v>
      </c>
      <c r="D2390" s="23" t="s">
        <v>2536</v>
      </c>
      <c r="E2390" s="23" t="s">
        <v>1</v>
      </c>
      <c r="F2390" s="23" t="s">
        <v>7</v>
      </c>
      <c r="G2390" s="23" t="s">
        <v>1551</v>
      </c>
      <c r="H2390" s="2" t="s">
        <v>7734</v>
      </c>
      <c r="I2390" s="23" t="s">
        <v>28</v>
      </c>
      <c r="J2390" s="23"/>
      <c r="K2390" s="23" t="s">
        <v>9712</v>
      </c>
      <c r="L2390" s="23"/>
      <c r="M2390" s="23">
        <f>YEAR(Tabla2[[#This Row],[Fecha de creación]])</f>
        <v>2020</v>
      </c>
      <c r="N2390" s="23">
        <f>MONTH(Tabla2[[#This Row],[Fecha de creación]])</f>
        <v>12</v>
      </c>
    </row>
    <row r="2391" spans="1:14" ht="15" customHeight="1" x14ac:dyDescent="0.25">
      <c r="A2391" s="26">
        <v>44195.80369212963</v>
      </c>
      <c r="B2391" s="23" t="s">
        <v>0</v>
      </c>
      <c r="C2391" s="23" t="s">
        <v>3829</v>
      </c>
      <c r="D2391" s="23" t="s">
        <v>2224</v>
      </c>
      <c r="E2391" s="23" t="s">
        <v>1</v>
      </c>
      <c r="F2391" s="23" t="s">
        <v>7</v>
      </c>
      <c r="G2391" s="23" t="s">
        <v>1551</v>
      </c>
      <c r="H2391" s="2" t="s">
        <v>7757</v>
      </c>
      <c r="I2391" s="23" t="s">
        <v>11</v>
      </c>
      <c r="J2391" s="23"/>
      <c r="K2391" s="23" t="s">
        <v>9712</v>
      </c>
      <c r="L2391" s="23"/>
      <c r="M2391" s="23">
        <f>YEAR(Tabla2[[#This Row],[Fecha de creación]])</f>
        <v>2020</v>
      </c>
      <c r="N2391" s="23">
        <f>MONTH(Tabla2[[#This Row],[Fecha de creación]])</f>
        <v>12</v>
      </c>
    </row>
    <row r="2392" spans="1:14" ht="15" customHeight="1" x14ac:dyDescent="0.25">
      <c r="A2392" s="26">
        <v>44195.806446759256</v>
      </c>
      <c r="B2392" s="23" t="s">
        <v>0</v>
      </c>
      <c r="C2392" s="23" t="s">
        <v>3830</v>
      </c>
      <c r="D2392" s="23" t="s">
        <v>156</v>
      </c>
      <c r="E2392" s="23" t="s">
        <v>1</v>
      </c>
      <c r="F2392" s="23" t="s">
        <v>7</v>
      </c>
      <c r="G2392" s="23" t="s">
        <v>1551</v>
      </c>
      <c r="H2392" s="2" t="s">
        <v>7757</v>
      </c>
      <c r="I2392" s="23" t="s">
        <v>11</v>
      </c>
      <c r="J2392" s="23"/>
      <c r="K2392" s="23" t="s">
        <v>9712</v>
      </c>
      <c r="L2392" s="23"/>
      <c r="M2392" s="23">
        <f>YEAR(Tabla2[[#This Row],[Fecha de creación]])</f>
        <v>2020</v>
      </c>
      <c r="N2392" s="23">
        <f>MONTH(Tabla2[[#This Row],[Fecha de creación]])</f>
        <v>12</v>
      </c>
    </row>
    <row r="2393" spans="1:14" ht="15" customHeight="1" x14ac:dyDescent="0.25">
      <c r="A2393" s="26">
        <v>44195.807164351849</v>
      </c>
      <c r="B2393" s="23" t="s">
        <v>0</v>
      </c>
      <c r="C2393" s="23" t="s">
        <v>3831</v>
      </c>
      <c r="D2393" s="23" t="s">
        <v>156</v>
      </c>
      <c r="E2393" s="23" t="s">
        <v>1</v>
      </c>
      <c r="F2393" s="23" t="s">
        <v>7</v>
      </c>
      <c r="G2393" s="23" t="s">
        <v>1551</v>
      </c>
      <c r="H2393" s="2" t="s">
        <v>7757</v>
      </c>
      <c r="I2393" s="23" t="s">
        <v>11</v>
      </c>
      <c r="J2393" s="23"/>
      <c r="K2393" s="23" t="s">
        <v>9712</v>
      </c>
      <c r="L2393" s="23"/>
      <c r="M2393" s="23">
        <f>YEAR(Tabla2[[#This Row],[Fecha de creación]])</f>
        <v>2020</v>
      </c>
      <c r="N2393" s="23">
        <f>MONTH(Tabla2[[#This Row],[Fecha de creación]])</f>
        <v>12</v>
      </c>
    </row>
    <row r="2394" spans="1:14" ht="15" customHeight="1" x14ac:dyDescent="0.25">
      <c r="A2394" s="26">
        <v>44195.809351851851</v>
      </c>
      <c r="B2394" s="23" t="s">
        <v>100</v>
      </c>
      <c r="C2394" s="23" t="s">
        <v>3832</v>
      </c>
      <c r="D2394" s="23" t="s">
        <v>2536</v>
      </c>
      <c r="E2394" s="23" t="s">
        <v>1</v>
      </c>
      <c r="F2394" s="23" t="s">
        <v>7</v>
      </c>
      <c r="G2394" s="23" t="s">
        <v>1551</v>
      </c>
      <c r="H2394" s="2" t="s">
        <v>7734</v>
      </c>
      <c r="I2394" s="23" t="s">
        <v>7760</v>
      </c>
      <c r="J2394" s="23"/>
      <c r="K2394" s="23" t="s">
        <v>9712</v>
      </c>
      <c r="L2394" s="23"/>
      <c r="M2394" s="23">
        <f>YEAR(Tabla2[[#This Row],[Fecha de creación]])</f>
        <v>2020</v>
      </c>
      <c r="N2394" s="23">
        <f>MONTH(Tabla2[[#This Row],[Fecha de creación]])</f>
        <v>12</v>
      </c>
    </row>
    <row r="2395" spans="1:14" ht="15" customHeight="1" x14ac:dyDescent="0.25">
      <c r="A2395" s="26">
        <v>44197.464317129627</v>
      </c>
      <c r="B2395" s="23" t="s">
        <v>19</v>
      </c>
      <c r="C2395" s="23" t="s">
        <v>429</v>
      </c>
      <c r="D2395" s="23" t="s">
        <v>430</v>
      </c>
      <c r="E2395" s="23" t="s">
        <v>1</v>
      </c>
      <c r="F2395" s="23" t="s">
        <v>7</v>
      </c>
      <c r="G2395" s="23" t="s">
        <v>3</v>
      </c>
      <c r="H2395" s="2" t="s">
        <v>7722</v>
      </c>
      <c r="I2395" s="23" t="s">
        <v>23</v>
      </c>
      <c r="J2395" s="23"/>
      <c r="K2395" s="23" t="s">
        <v>9712</v>
      </c>
      <c r="L2395" s="23"/>
      <c r="M2395" s="23">
        <f>YEAR(Tabla2[[#This Row],[Fecha de creación]])</f>
        <v>2021</v>
      </c>
      <c r="N2395" s="23">
        <f>MONTH(Tabla2[[#This Row],[Fecha de creación]])</f>
        <v>1</v>
      </c>
    </row>
    <row r="2396" spans="1:14" ht="15" customHeight="1" x14ac:dyDescent="0.25">
      <c r="A2396" s="26">
        <v>44197.465601851851</v>
      </c>
      <c r="B2396" s="23" t="s">
        <v>19</v>
      </c>
      <c r="C2396" s="23" t="s">
        <v>431</v>
      </c>
      <c r="D2396" s="23" t="s">
        <v>432</v>
      </c>
      <c r="E2396" s="23" t="s">
        <v>1</v>
      </c>
      <c r="F2396" s="23" t="s">
        <v>7</v>
      </c>
      <c r="G2396" s="23" t="s">
        <v>3</v>
      </c>
      <c r="H2396" s="2" t="s">
        <v>7722</v>
      </c>
      <c r="I2396" s="23" t="s">
        <v>23</v>
      </c>
      <c r="J2396" s="23"/>
      <c r="K2396" s="23" t="s">
        <v>9712</v>
      </c>
      <c r="L2396" s="23"/>
      <c r="M2396" s="23">
        <f>YEAR(Tabla2[[#This Row],[Fecha de creación]])</f>
        <v>2021</v>
      </c>
      <c r="N2396" s="23">
        <f>MONTH(Tabla2[[#This Row],[Fecha de creación]])</f>
        <v>1</v>
      </c>
    </row>
    <row r="2397" spans="1:14" ht="15" customHeight="1" x14ac:dyDescent="0.25">
      <c r="A2397" s="26">
        <v>44197.475069444445</v>
      </c>
      <c r="B2397" s="23" t="s">
        <v>19</v>
      </c>
      <c r="C2397" s="23" t="s">
        <v>433</v>
      </c>
      <c r="D2397" s="23" t="s">
        <v>434</v>
      </c>
      <c r="E2397" s="23" t="s">
        <v>1</v>
      </c>
      <c r="F2397" s="23" t="s">
        <v>7</v>
      </c>
      <c r="G2397" s="23" t="s">
        <v>3</v>
      </c>
      <c r="H2397" s="2" t="s">
        <v>7722</v>
      </c>
      <c r="I2397" s="23" t="s">
        <v>23</v>
      </c>
      <c r="J2397" s="23"/>
      <c r="K2397" s="23" t="s">
        <v>9712</v>
      </c>
      <c r="L2397" s="23"/>
      <c r="M2397" s="23">
        <f>YEAR(Tabla2[[#This Row],[Fecha de creación]])</f>
        <v>2021</v>
      </c>
      <c r="N2397" s="23">
        <f>MONTH(Tabla2[[#This Row],[Fecha de creación]])</f>
        <v>1</v>
      </c>
    </row>
    <row r="2398" spans="1:14" ht="15" customHeight="1" x14ac:dyDescent="0.25">
      <c r="A2398" s="26">
        <v>44197.476423611108</v>
      </c>
      <c r="B2398" s="23" t="s">
        <v>19</v>
      </c>
      <c r="C2398" s="23" t="s">
        <v>435</v>
      </c>
      <c r="D2398" s="23" t="s">
        <v>436</v>
      </c>
      <c r="E2398" s="23" t="s">
        <v>1</v>
      </c>
      <c r="F2398" s="23" t="s">
        <v>7</v>
      </c>
      <c r="G2398" s="23" t="s">
        <v>3</v>
      </c>
      <c r="H2398" s="2" t="s">
        <v>7722</v>
      </c>
      <c r="I2398" s="23" t="s">
        <v>23</v>
      </c>
      <c r="J2398" s="23"/>
      <c r="K2398" s="23" t="s">
        <v>9712</v>
      </c>
      <c r="L2398" s="23"/>
      <c r="M2398" s="23">
        <f>YEAR(Tabla2[[#This Row],[Fecha de creación]])</f>
        <v>2021</v>
      </c>
      <c r="N2398" s="23">
        <f>MONTH(Tabla2[[#This Row],[Fecha de creación]])</f>
        <v>1</v>
      </c>
    </row>
    <row r="2399" spans="1:14" ht="15" customHeight="1" x14ac:dyDescent="0.25">
      <c r="A2399" s="26">
        <v>44197.72148148148</v>
      </c>
      <c r="B2399" s="23" t="s">
        <v>0</v>
      </c>
      <c r="C2399" s="23" t="s">
        <v>3833</v>
      </c>
      <c r="D2399" s="23" t="s">
        <v>3834</v>
      </c>
      <c r="E2399" s="23" t="s">
        <v>1</v>
      </c>
      <c r="F2399" s="23" t="s">
        <v>2</v>
      </c>
      <c r="G2399" s="23" t="s">
        <v>1551</v>
      </c>
      <c r="H2399" s="2" t="s">
        <v>7732</v>
      </c>
      <c r="I2399" s="23" t="s">
        <v>11</v>
      </c>
      <c r="J2399" s="23"/>
      <c r="K2399" s="23" t="s">
        <v>9712</v>
      </c>
      <c r="L2399" s="23"/>
      <c r="M2399" s="23">
        <f>YEAR(Tabla2[[#This Row],[Fecha de creación]])</f>
        <v>2021</v>
      </c>
      <c r="N2399" s="23">
        <f>MONTH(Tabla2[[#This Row],[Fecha de creación]])</f>
        <v>1</v>
      </c>
    </row>
    <row r="2400" spans="1:14" ht="15" customHeight="1" x14ac:dyDescent="0.25">
      <c r="A2400" s="26">
        <v>44198.708738425928</v>
      </c>
      <c r="B2400" s="23" t="s">
        <v>19</v>
      </c>
      <c r="C2400" s="23" t="s">
        <v>437</v>
      </c>
      <c r="D2400" s="23" t="s">
        <v>438</v>
      </c>
      <c r="E2400" s="23" t="s">
        <v>1</v>
      </c>
      <c r="F2400" s="23" t="s">
        <v>7</v>
      </c>
      <c r="G2400" s="23" t="s">
        <v>3</v>
      </c>
      <c r="H2400" s="2" t="s">
        <v>7722</v>
      </c>
      <c r="I2400" s="23" t="s">
        <v>23</v>
      </c>
      <c r="J2400" s="23"/>
      <c r="K2400" s="23" t="s">
        <v>9712</v>
      </c>
      <c r="L2400" s="23"/>
      <c r="M2400" s="23">
        <f>YEAR(Tabla2[[#This Row],[Fecha de creación]])</f>
        <v>2021</v>
      </c>
      <c r="N2400" s="23">
        <f>MONTH(Tabla2[[#This Row],[Fecha de creación]])</f>
        <v>1</v>
      </c>
    </row>
    <row r="2401" spans="1:14" ht="15" customHeight="1" x14ac:dyDescent="0.25">
      <c r="A2401" s="26">
        <v>44200.432175925926</v>
      </c>
      <c r="B2401" s="23" t="s">
        <v>189</v>
      </c>
      <c r="C2401" s="23" t="s">
        <v>3835</v>
      </c>
      <c r="D2401" s="23" t="s">
        <v>6</v>
      </c>
      <c r="E2401" s="23" t="s">
        <v>1</v>
      </c>
      <c r="F2401" s="23" t="s">
        <v>7</v>
      </c>
      <c r="G2401" s="23" t="s">
        <v>975</v>
      </c>
      <c r="H2401" s="2" t="s">
        <v>7722</v>
      </c>
      <c r="I2401" s="23" t="s">
        <v>1945</v>
      </c>
      <c r="J2401" s="23"/>
      <c r="K2401" s="23" t="s">
        <v>9712</v>
      </c>
      <c r="L2401" s="23"/>
      <c r="M2401" s="23">
        <f>YEAR(Tabla2[[#This Row],[Fecha de creación]])</f>
        <v>2021</v>
      </c>
      <c r="N2401" s="23">
        <f>MONTH(Tabla2[[#This Row],[Fecha de creación]])</f>
        <v>1</v>
      </c>
    </row>
    <row r="2402" spans="1:14" ht="15" customHeight="1" x14ac:dyDescent="0.25">
      <c r="A2402" s="26">
        <v>44200.459826388891</v>
      </c>
      <c r="B2402" s="23" t="s">
        <v>189</v>
      </c>
      <c r="C2402" s="23" t="s">
        <v>3836</v>
      </c>
      <c r="D2402" s="23" t="s">
        <v>6</v>
      </c>
      <c r="E2402" s="23" t="s">
        <v>1</v>
      </c>
      <c r="F2402" s="23" t="s">
        <v>7</v>
      </c>
      <c r="G2402" s="23" t="s">
        <v>975</v>
      </c>
      <c r="H2402" s="2" t="s">
        <v>7722</v>
      </c>
      <c r="I2402" s="23" t="s">
        <v>1945</v>
      </c>
      <c r="J2402" s="23"/>
      <c r="K2402" s="23" t="s">
        <v>9712</v>
      </c>
      <c r="L2402" s="23"/>
      <c r="M2402" s="23">
        <f>YEAR(Tabla2[[#This Row],[Fecha de creación]])</f>
        <v>2021</v>
      </c>
      <c r="N2402" s="23">
        <f>MONTH(Tabla2[[#This Row],[Fecha de creación]])</f>
        <v>1</v>
      </c>
    </row>
    <row r="2403" spans="1:14" ht="15" customHeight="1" x14ac:dyDescent="0.25">
      <c r="A2403" s="26">
        <v>44200.613611111112</v>
      </c>
      <c r="B2403" s="23" t="s">
        <v>34</v>
      </c>
      <c r="C2403" s="23" t="s">
        <v>439</v>
      </c>
      <c r="D2403" s="23" t="s">
        <v>440</v>
      </c>
      <c r="E2403" s="23" t="s">
        <v>1</v>
      </c>
      <c r="F2403" s="23" t="s">
        <v>22</v>
      </c>
      <c r="G2403" s="23" t="s">
        <v>3</v>
      </c>
      <c r="H2403" s="2" t="s">
        <v>7723</v>
      </c>
      <c r="I2403" s="23" t="s">
        <v>441</v>
      </c>
      <c r="J2403" s="23"/>
      <c r="K2403" s="23" t="s">
        <v>9712</v>
      </c>
      <c r="L2403" s="23"/>
      <c r="M2403" s="23">
        <f>YEAR(Tabla2[[#This Row],[Fecha de creación]])</f>
        <v>2021</v>
      </c>
      <c r="N2403" s="23">
        <f>MONTH(Tabla2[[#This Row],[Fecha de creación]])</f>
        <v>1</v>
      </c>
    </row>
    <row r="2404" spans="1:14" ht="15" customHeight="1" x14ac:dyDescent="0.25">
      <c r="A2404" s="26">
        <v>44200.654756944445</v>
      </c>
      <c r="B2404" s="23" t="s">
        <v>34</v>
      </c>
      <c r="C2404" s="23" t="s">
        <v>3837</v>
      </c>
      <c r="D2404" s="23" t="s">
        <v>3838</v>
      </c>
      <c r="E2404" s="23" t="s">
        <v>1</v>
      </c>
      <c r="F2404" s="23" t="s">
        <v>7</v>
      </c>
      <c r="G2404" s="23" t="s">
        <v>975</v>
      </c>
      <c r="H2404" s="2" t="s">
        <v>7723</v>
      </c>
      <c r="I2404" s="23" t="s">
        <v>37</v>
      </c>
      <c r="J2404" s="23"/>
      <c r="K2404" s="23" t="s">
        <v>9712</v>
      </c>
      <c r="L2404" s="23"/>
      <c r="M2404" s="23">
        <f>YEAR(Tabla2[[#This Row],[Fecha de creación]])</f>
        <v>2021</v>
      </c>
      <c r="N2404" s="23">
        <f>MONTH(Tabla2[[#This Row],[Fecha de creación]])</f>
        <v>1</v>
      </c>
    </row>
    <row r="2405" spans="1:14" ht="15" customHeight="1" x14ac:dyDescent="0.25">
      <c r="A2405" s="26">
        <v>44200.716203703705</v>
      </c>
      <c r="B2405" s="23" t="s">
        <v>0</v>
      </c>
      <c r="C2405" s="23" t="s">
        <v>3839</v>
      </c>
      <c r="D2405" s="23" t="s">
        <v>3840</v>
      </c>
      <c r="E2405" s="23" t="s">
        <v>1</v>
      </c>
      <c r="F2405" s="23" t="s">
        <v>7</v>
      </c>
      <c r="G2405" s="23" t="s">
        <v>1551</v>
      </c>
      <c r="H2405" s="2" t="s">
        <v>7737</v>
      </c>
      <c r="I2405" s="23" t="s">
        <v>11</v>
      </c>
      <c r="J2405" s="23"/>
      <c r="K2405" s="23" t="s">
        <v>9536</v>
      </c>
      <c r="L2405" s="23"/>
      <c r="M2405" s="23">
        <f>YEAR(Tabla2[[#This Row],[Fecha de creación]])</f>
        <v>2021</v>
      </c>
      <c r="N2405" s="23">
        <f>MONTH(Tabla2[[#This Row],[Fecha de creación]])</f>
        <v>1</v>
      </c>
    </row>
    <row r="2406" spans="1:14" ht="15" customHeight="1" x14ac:dyDescent="0.25">
      <c r="A2406" s="26">
        <v>44200.731400462966</v>
      </c>
      <c r="B2406" s="23" t="s">
        <v>0</v>
      </c>
      <c r="C2406" s="23" t="s">
        <v>3841</v>
      </c>
      <c r="D2406" s="23" t="s">
        <v>3842</v>
      </c>
      <c r="E2406" s="23" t="s">
        <v>1</v>
      </c>
      <c r="F2406" s="23" t="s">
        <v>2</v>
      </c>
      <c r="G2406" s="23" t="s">
        <v>1551</v>
      </c>
      <c r="H2406" s="2" t="s">
        <v>7733</v>
      </c>
      <c r="I2406" s="23" t="s">
        <v>11</v>
      </c>
      <c r="J2406" s="23"/>
      <c r="K2406" s="23" t="s">
        <v>9536</v>
      </c>
      <c r="L2406" s="23"/>
      <c r="M2406" s="23">
        <f>YEAR(Tabla2[[#This Row],[Fecha de creación]])</f>
        <v>2021</v>
      </c>
      <c r="N2406" s="23">
        <f>MONTH(Tabla2[[#This Row],[Fecha de creación]])</f>
        <v>1</v>
      </c>
    </row>
    <row r="2407" spans="1:14" ht="15" customHeight="1" x14ac:dyDescent="0.25">
      <c r="A2407" s="26">
        <v>44201.391342592593</v>
      </c>
      <c r="B2407" s="23" t="s">
        <v>0</v>
      </c>
      <c r="C2407" s="23" t="s">
        <v>442</v>
      </c>
      <c r="D2407" s="23" t="s">
        <v>443</v>
      </c>
      <c r="E2407" s="23" t="s">
        <v>1</v>
      </c>
      <c r="F2407" s="23" t="s">
        <v>2</v>
      </c>
      <c r="G2407" s="23" t="s">
        <v>3</v>
      </c>
      <c r="H2407" s="2" t="s">
        <v>7727</v>
      </c>
      <c r="I2407" s="23" t="s">
        <v>79</v>
      </c>
      <c r="J2407" s="23"/>
      <c r="K2407" s="23" t="s">
        <v>9536</v>
      </c>
      <c r="L2407" s="23"/>
      <c r="M2407" s="23">
        <f>YEAR(Tabla2[[#This Row],[Fecha de creación]])</f>
        <v>2021</v>
      </c>
      <c r="N2407" s="23">
        <f>MONTH(Tabla2[[#This Row],[Fecha de creación]])</f>
        <v>1</v>
      </c>
    </row>
    <row r="2408" spans="1:14" ht="15" customHeight="1" x14ac:dyDescent="0.25">
      <c r="A2408" s="26">
        <v>44201.413773148146</v>
      </c>
      <c r="B2408" s="23" t="s">
        <v>0</v>
      </c>
      <c r="C2408" s="23" t="s">
        <v>444</v>
      </c>
      <c r="D2408" s="23" t="s">
        <v>445</v>
      </c>
      <c r="E2408" s="23" t="s">
        <v>1</v>
      </c>
      <c r="F2408" s="23" t="s">
        <v>2</v>
      </c>
      <c r="G2408" s="23" t="s">
        <v>3</v>
      </c>
      <c r="H2408" s="2" t="s">
        <v>7738</v>
      </c>
      <c r="I2408" s="23" t="s">
        <v>7412</v>
      </c>
      <c r="J2408" s="23"/>
      <c r="K2408" s="23" t="s">
        <v>9536</v>
      </c>
      <c r="L2408" s="23"/>
      <c r="M2408" s="23">
        <f>YEAR(Tabla2[[#This Row],[Fecha de creación]])</f>
        <v>2021</v>
      </c>
      <c r="N2408" s="23">
        <f>MONTH(Tabla2[[#This Row],[Fecha de creación]])</f>
        <v>1</v>
      </c>
    </row>
    <row r="2409" spans="1:14" ht="15" customHeight="1" x14ac:dyDescent="0.25">
      <c r="A2409" s="26">
        <v>44201.436319444445</v>
      </c>
      <c r="B2409" s="23" t="s">
        <v>34</v>
      </c>
      <c r="C2409" s="23" t="s">
        <v>3843</v>
      </c>
      <c r="D2409" s="23" t="s">
        <v>3838</v>
      </c>
      <c r="E2409" s="23" t="s">
        <v>1</v>
      </c>
      <c r="F2409" s="23" t="s">
        <v>7</v>
      </c>
      <c r="G2409" s="23" t="s">
        <v>975</v>
      </c>
      <c r="H2409" s="2" t="s">
        <v>7723</v>
      </c>
      <c r="I2409" s="23" t="s">
        <v>37</v>
      </c>
      <c r="J2409" s="23"/>
      <c r="K2409" s="23" t="s">
        <v>9712</v>
      </c>
      <c r="L2409" s="23"/>
      <c r="M2409" s="23">
        <f>YEAR(Tabla2[[#This Row],[Fecha de creación]])</f>
        <v>2021</v>
      </c>
      <c r="N2409" s="23">
        <f>MONTH(Tabla2[[#This Row],[Fecha de creación]])</f>
        <v>1</v>
      </c>
    </row>
    <row r="2410" spans="1:14" ht="15" customHeight="1" x14ac:dyDescent="0.25">
      <c r="A2410" s="26">
        <v>44201.440069444441</v>
      </c>
      <c r="B2410" s="23" t="s">
        <v>34</v>
      </c>
      <c r="C2410" s="23" t="s">
        <v>3844</v>
      </c>
      <c r="D2410" s="23" t="s">
        <v>3838</v>
      </c>
      <c r="E2410" s="23" t="s">
        <v>1</v>
      </c>
      <c r="F2410" s="23" t="s">
        <v>7</v>
      </c>
      <c r="G2410" s="23" t="s">
        <v>975</v>
      </c>
      <c r="H2410" s="2" t="s">
        <v>7723</v>
      </c>
      <c r="I2410" s="23" t="s">
        <v>37</v>
      </c>
      <c r="J2410" s="23"/>
      <c r="K2410" s="23" t="s">
        <v>9712</v>
      </c>
      <c r="L2410" s="23"/>
      <c r="M2410" s="23">
        <f>YEAR(Tabla2[[#This Row],[Fecha de creación]])</f>
        <v>2021</v>
      </c>
      <c r="N2410" s="23">
        <f>MONTH(Tabla2[[#This Row],[Fecha de creación]])</f>
        <v>1</v>
      </c>
    </row>
    <row r="2411" spans="1:14" ht="15" customHeight="1" x14ac:dyDescent="0.25">
      <c r="A2411" s="26">
        <v>44201.450902777775</v>
      </c>
      <c r="B2411" s="23" t="s">
        <v>56</v>
      </c>
      <c r="C2411" s="23" t="s">
        <v>3845</v>
      </c>
      <c r="D2411" s="23" t="s">
        <v>6</v>
      </c>
      <c r="E2411" s="23" t="s">
        <v>1</v>
      </c>
      <c r="F2411" s="23" t="s">
        <v>7</v>
      </c>
      <c r="G2411" s="23" t="s">
        <v>975</v>
      </c>
      <c r="H2411" s="2" t="s">
        <v>7722</v>
      </c>
      <c r="I2411" s="23" t="s">
        <v>1963</v>
      </c>
      <c r="J2411" s="23"/>
      <c r="K2411" s="23" t="s">
        <v>9712</v>
      </c>
      <c r="L2411" s="23"/>
      <c r="M2411" s="23">
        <f>YEAR(Tabla2[[#This Row],[Fecha de creación]])</f>
        <v>2021</v>
      </c>
      <c r="N2411" s="23">
        <f>MONTH(Tabla2[[#This Row],[Fecha de creación]])</f>
        <v>1</v>
      </c>
    </row>
    <row r="2412" spans="1:14" ht="15" customHeight="1" x14ac:dyDescent="0.25">
      <c r="A2412" s="26">
        <v>44201.481087962966</v>
      </c>
      <c r="B2412" s="23" t="s">
        <v>189</v>
      </c>
      <c r="C2412" s="23" t="s">
        <v>3846</v>
      </c>
      <c r="D2412" s="23" t="s">
        <v>2122</v>
      </c>
      <c r="E2412" s="23" t="s">
        <v>1</v>
      </c>
      <c r="F2412" s="23" t="s">
        <v>7</v>
      </c>
      <c r="G2412" s="23" t="s">
        <v>975</v>
      </c>
      <c r="H2412" s="2" t="s">
        <v>7728</v>
      </c>
      <c r="I2412" s="23" t="s">
        <v>1945</v>
      </c>
      <c r="J2412" s="23"/>
      <c r="K2412" s="23" t="s">
        <v>9712</v>
      </c>
      <c r="L2412" s="23"/>
      <c r="M2412" s="23">
        <f>YEAR(Tabla2[[#This Row],[Fecha de creación]])</f>
        <v>2021</v>
      </c>
      <c r="N2412" s="23">
        <f>MONTH(Tabla2[[#This Row],[Fecha de creación]])</f>
        <v>1</v>
      </c>
    </row>
    <row r="2413" spans="1:14" ht="15" customHeight="1" x14ac:dyDescent="0.25">
      <c r="A2413" s="26">
        <v>44201.489502314813</v>
      </c>
      <c r="B2413" s="23" t="s">
        <v>19</v>
      </c>
      <c r="C2413" s="23" t="s">
        <v>446</v>
      </c>
      <c r="D2413" s="23" t="s">
        <v>447</v>
      </c>
      <c r="E2413" s="23" t="s">
        <v>1</v>
      </c>
      <c r="F2413" s="23" t="s">
        <v>7</v>
      </c>
      <c r="G2413" s="23" t="s">
        <v>3</v>
      </c>
      <c r="H2413" s="2" t="s">
        <v>7758</v>
      </c>
      <c r="I2413" s="23" t="s">
        <v>23</v>
      </c>
      <c r="J2413" s="23"/>
      <c r="K2413" s="23" t="s">
        <v>9712</v>
      </c>
      <c r="L2413" s="23"/>
      <c r="M2413" s="23">
        <f>YEAR(Tabla2[[#This Row],[Fecha de creación]])</f>
        <v>2021</v>
      </c>
      <c r="N2413" s="23">
        <f>MONTH(Tabla2[[#This Row],[Fecha de creación]])</f>
        <v>1</v>
      </c>
    </row>
    <row r="2414" spans="1:14" ht="15" customHeight="1" x14ac:dyDescent="0.25">
      <c r="A2414" s="26">
        <v>44201.503993055558</v>
      </c>
      <c r="B2414" s="23" t="s">
        <v>189</v>
      </c>
      <c r="C2414" s="23" t="s">
        <v>3847</v>
      </c>
      <c r="D2414" s="23" t="s">
        <v>6</v>
      </c>
      <c r="E2414" s="23" t="s">
        <v>1</v>
      </c>
      <c r="F2414" s="23" t="s">
        <v>7</v>
      </c>
      <c r="G2414" s="23" t="s">
        <v>975</v>
      </c>
      <c r="H2414" s="2" t="s">
        <v>7722</v>
      </c>
      <c r="I2414" s="23" t="s">
        <v>1945</v>
      </c>
      <c r="J2414" s="23"/>
      <c r="K2414" s="23" t="s">
        <v>9712</v>
      </c>
      <c r="L2414" s="23"/>
      <c r="M2414" s="23">
        <f>YEAR(Tabla2[[#This Row],[Fecha de creación]])</f>
        <v>2021</v>
      </c>
      <c r="N2414" s="23">
        <f>MONTH(Tabla2[[#This Row],[Fecha de creación]])</f>
        <v>1</v>
      </c>
    </row>
    <row r="2415" spans="1:14" ht="15" customHeight="1" x14ac:dyDescent="0.25">
      <c r="A2415" s="26">
        <v>44201.510763888888</v>
      </c>
      <c r="B2415" s="23" t="s">
        <v>19</v>
      </c>
      <c r="C2415" s="23" t="s">
        <v>448</v>
      </c>
      <c r="D2415" s="23" t="s">
        <v>449</v>
      </c>
      <c r="E2415" s="23" t="s">
        <v>1</v>
      </c>
      <c r="F2415" s="23" t="s">
        <v>7</v>
      </c>
      <c r="G2415" s="23" t="s">
        <v>3</v>
      </c>
      <c r="H2415" s="2" t="s">
        <v>7758</v>
      </c>
      <c r="I2415" s="23" t="s">
        <v>23</v>
      </c>
      <c r="J2415" s="23"/>
      <c r="K2415" s="23" t="s">
        <v>9712</v>
      </c>
      <c r="L2415" s="23"/>
      <c r="M2415" s="23">
        <f>YEAR(Tabla2[[#This Row],[Fecha de creación]])</f>
        <v>2021</v>
      </c>
      <c r="N2415" s="23">
        <f>MONTH(Tabla2[[#This Row],[Fecha de creación]])</f>
        <v>1</v>
      </c>
    </row>
    <row r="2416" spans="1:14" ht="15" customHeight="1" x14ac:dyDescent="0.25">
      <c r="A2416" s="26">
        <v>44201.516712962963</v>
      </c>
      <c r="B2416" s="23" t="s">
        <v>19</v>
      </c>
      <c r="C2416" s="23" t="s">
        <v>450</v>
      </c>
      <c r="D2416" s="23" t="s">
        <v>451</v>
      </c>
      <c r="E2416" s="23" t="s">
        <v>1</v>
      </c>
      <c r="F2416" s="23" t="s">
        <v>7</v>
      </c>
      <c r="G2416" s="23" t="s">
        <v>3</v>
      </c>
      <c r="H2416" s="2" t="s">
        <v>7758</v>
      </c>
      <c r="I2416" s="23" t="s">
        <v>23</v>
      </c>
      <c r="J2416" s="23"/>
      <c r="K2416" s="23" t="s">
        <v>9712</v>
      </c>
      <c r="L2416" s="23"/>
      <c r="M2416" s="23">
        <f>YEAR(Tabla2[[#This Row],[Fecha de creación]])</f>
        <v>2021</v>
      </c>
      <c r="N2416" s="23">
        <f>MONTH(Tabla2[[#This Row],[Fecha de creación]])</f>
        <v>1</v>
      </c>
    </row>
    <row r="2417" spans="1:14" ht="15" customHeight="1" x14ac:dyDescent="0.25">
      <c r="A2417" s="26">
        <v>44201.526909722219</v>
      </c>
      <c r="B2417" s="23" t="s">
        <v>0</v>
      </c>
      <c r="C2417" s="23" t="s">
        <v>3848</v>
      </c>
      <c r="D2417" s="23" t="s">
        <v>3849</v>
      </c>
      <c r="E2417" s="23" t="s">
        <v>1</v>
      </c>
      <c r="F2417" s="23" t="s">
        <v>2</v>
      </c>
      <c r="G2417" s="23" t="s">
        <v>1551</v>
      </c>
      <c r="H2417" s="2" t="s">
        <v>7764</v>
      </c>
      <c r="I2417" s="23" t="s">
        <v>11</v>
      </c>
      <c r="J2417" s="23"/>
      <c r="K2417" s="23" t="s">
        <v>9536</v>
      </c>
      <c r="L2417" s="23"/>
      <c r="M2417" s="23">
        <f>YEAR(Tabla2[[#This Row],[Fecha de creación]])</f>
        <v>2021</v>
      </c>
      <c r="N2417" s="23">
        <f>MONTH(Tabla2[[#This Row],[Fecha de creación]])</f>
        <v>1</v>
      </c>
    </row>
    <row r="2418" spans="1:14" ht="15" customHeight="1" x14ac:dyDescent="0.25">
      <c r="A2418" s="26">
        <v>44201.530960648146</v>
      </c>
      <c r="B2418" s="23" t="s">
        <v>0</v>
      </c>
      <c r="C2418" s="23" t="s">
        <v>452</v>
      </c>
      <c r="D2418" s="23" t="s">
        <v>382</v>
      </c>
      <c r="E2418" s="23" t="s">
        <v>1</v>
      </c>
      <c r="F2418" s="23" t="s">
        <v>7</v>
      </c>
      <c r="G2418" s="23" t="s">
        <v>3</v>
      </c>
      <c r="H2418" s="2" t="s">
        <v>7758</v>
      </c>
      <c r="I2418" s="23" t="s">
        <v>7412</v>
      </c>
      <c r="J2418" s="23"/>
      <c r="K2418" s="23" t="s">
        <v>9712</v>
      </c>
      <c r="L2418" s="23"/>
      <c r="M2418" s="23">
        <f>YEAR(Tabla2[[#This Row],[Fecha de creación]])</f>
        <v>2021</v>
      </c>
      <c r="N2418" s="23">
        <f>MONTH(Tabla2[[#This Row],[Fecha de creación]])</f>
        <v>1</v>
      </c>
    </row>
    <row r="2419" spans="1:14" ht="15" customHeight="1" x14ac:dyDescent="0.25">
      <c r="A2419" s="26">
        <v>44201.53398148148</v>
      </c>
      <c r="B2419" s="23" t="s">
        <v>19</v>
      </c>
      <c r="C2419" s="23" t="s">
        <v>453</v>
      </c>
      <c r="D2419" s="23" t="s">
        <v>454</v>
      </c>
      <c r="E2419" s="23" t="s">
        <v>1</v>
      </c>
      <c r="F2419" s="23" t="s">
        <v>7</v>
      </c>
      <c r="G2419" s="23" t="s">
        <v>3</v>
      </c>
      <c r="H2419" s="2" t="s">
        <v>7731</v>
      </c>
      <c r="I2419" s="23" t="s">
        <v>23</v>
      </c>
      <c r="J2419" s="23"/>
      <c r="K2419" s="23" t="s">
        <v>9712</v>
      </c>
      <c r="L2419" s="23"/>
      <c r="M2419" s="23">
        <f>YEAR(Tabla2[[#This Row],[Fecha de creación]])</f>
        <v>2021</v>
      </c>
      <c r="N2419" s="23">
        <f>MONTH(Tabla2[[#This Row],[Fecha de creación]])</f>
        <v>1</v>
      </c>
    </row>
    <row r="2420" spans="1:14" ht="15" customHeight="1" x14ac:dyDescent="0.25">
      <c r="A2420" s="26">
        <v>44201.540648148148</v>
      </c>
      <c r="B2420" s="23" t="s">
        <v>19</v>
      </c>
      <c r="C2420" s="23" t="s">
        <v>455</v>
      </c>
      <c r="D2420" s="23" t="s">
        <v>456</v>
      </c>
      <c r="E2420" s="23" t="s">
        <v>1</v>
      </c>
      <c r="F2420" s="23" t="s">
        <v>7</v>
      </c>
      <c r="G2420" s="23" t="s">
        <v>3</v>
      </c>
      <c r="H2420" s="2" t="s">
        <v>7758</v>
      </c>
      <c r="I2420" s="23" t="s">
        <v>23</v>
      </c>
      <c r="J2420" s="23"/>
      <c r="K2420" s="23" t="s">
        <v>9712</v>
      </c>
      <c r="L2420" s="23"/>
      <c r="M2420" s="23">
        <f>YEAR(Tabla2[[#This Row],[Fecha de creación]])</f>
        <v>2021</v>
      </c>
      <c r="N2420" s="23">
        <f>MONTH(Tabla2[[#This Row],[Fecha de creación]])</f>
        <v>1</v>
      </c>
    </row>
    <row r="2421" spans="1:14" ht="15" customHeight="1" x14ac:dyDescent="0.25">
      <c r="A2421" s="26">
        <v>44201.662974537037</v>
      </c>
      <c r="B2421" s="23" t="s">
        <v>56</v>
      </c>
      <c r="C2421" s="23" t="s">
        <v>3850</v>
      </c>
      <c r="D2421" s="23" t="s">
        <v>1514</v>
      </c>
      <c r="E2421" s="23" t="s">
        <v>1</v>
      </c>
      <c r="F2421" s="23" t="s">
        <v>7</v>
      </c>
      <c r="G2421" s="23" t="s">
        <v>975</v>
      </c>
      <c r="H2421" s="2" t="s">
        <v>7731</v>
      </c>
      <c r="I2421" s="23" t="s">
        <v>1963</v>
      </c>
      <c r="J2421" s="23"/>
      <c r="K2421" s="23" t="s">
        <v>9712</v>
      </c>
      <c r="L2421" s="23"/>
      <c r="M2421" s="23">
        <f>YEAR(Tabla2[[#This Row],[Fecha de creación]])</f>
        <v>2021</v>
      </c>
      <c r="N2421" s="23">
        <f>MONTH(Tabla2[[#This Row],[Fecha de creación]])</f>
        <v>1</v>
      </c>
    </row>
    <row r="2422" spans="1:14" ht="15" customHeight="1" x14ac:dyDescent="0.25">
      <c r="A2422" s="26">
        <v>44201.720092592594</v>
      </c>
      <c r="B2422" s="23" t="s">
        <v>19</v>
      </c>
      <c r="C2422" s="23" t="s">
        <v>457</v>
      </c>
      <c r="D2422" s="23" t="s">
        <v>458</v>
      </c>
      <c r="E2422" s="23" t="s">
        <v>1</v>
      </c>
      <c r="F2422" s="23" t="s">
        <v>7</v>
      </c>
      <c r="G2422" s="23" t="s">
        <v>3</v>
      </c>
      <c r="H2422" s="2" t="s">
        <v>7758</v>
      </c>
      <c r="I2422" s="23" t="s">
        <v>23</v>
      </c>
      <c r="J2422" s="23"/>
      <c r="K2422" s="23" t="s">
        <v>9712</v>
      </c>
      <c r="L2422" s="23"/>
      <c r="M2422" s="23">
        <f>YEAR(Tabla2[[#This Row],[Fecha de creación]])</f>
        <v>2021</v>
      </c>
      <c r="N2422" s="23">
        <f>MONTH(Tabla2[[#This Row],[Fecha de creación]])</f>
        <v>1</v>
      </c>
    </row>
    <row r="2423" spans="1:14" ht="15" customHeight="1" x14ac:dyDescent="0.25">
      <c r="A2423" s="26">
        <v>44201.723391203705</v>
      </c>
      <c r="B2423" s="23" t="s">
        <v>19</v>
      </c>
      <c r="C2423" s="23" t="s">
        <v>459</v>
      </c>
      <c r="D2423" s="23" t="s">
        <v>460</v>
      </c>
      <c r="E2423" s="23" t="s">
        <v>1</v>
      </c>
      <c r="F2423" s="23" t="s">
        <v>7</v>
      </c>
      <c r="G2423" s="23" t="s">
        <v>3</v>
      </c>
      <c r="H2423" s="2" t="s">
        <v>7758</v>
      </c>
      <c r="I2423" s="23" t="s">
        <v>23</v>
      </c>
      <c r="J2423" s="23"/>
      <c r="K2423" s="23" t="s">
        <v>9712</v>
      </c>
      <c r="L2423" s="23"/>
      <c r="M2423" s="23">
        <f>YEAR(Tabla2[[#This Row],[Fecha de creación]])</f>
        <v>2021</v>
      </c>
      <c r="N2423" s="23">
        <f>MONTH(Tabla2[[#This Row],[Fecha de creación]])</f>
        <v>1</v>
      </c>
    </row>
    <row r="2424" spans="1:14" ht="15" customHeight="1" x14ac:dyDescent="0.25">
      <c r="A2424" s="26">
        <v>44202.377974537034</v>
      </c>
      <c r="B2424" s="23" t="s">
        <v>0</v>
      </c>
      <c r="C2424" s="23" t="s">
        <v>3851</v>
      </c>
      <c r="D2424" s="23" t="s">
        <v>1021</v>
      </c>
      <c r="E2424" s="23" t="s">
        <v>1</v>
      </c>
      <c r="F2424" s="23" t="s">
        <v>7</v>
      </c>
      <c r="G2424" s="23" t="s">
        <v>975</v>
      </c>
      <c r="H2424" s="2" t="s">
        <v>7731</v>
      </c>
      <c r="I2424" s="23" t="s">
        <v>4</v>
      </c>
      <c r="J2424" s="23"/>
      <c r="K2424" s="23" t="s">
        <v>9712</v>
      </c>
      <c r="L2424" s="23"/>
      <c r="M2424" s="23">
        <f>YEAR(Tabla2[[#This Row],[Fecha de creación]])</f>
        <v>2021</v>
      </c>
      <c r="N2424" s="23">
        <f>MONTH(Tabla2[[#This Row],[Fecha de creación]])</f>
        <v>1</v>
      </c>
    </row>
    <row r="2425" spans="1:14" ht="15" customHeight="1" x14ac:dyDescent="0.25">
      <c r="A2425" s="26">
        <v>44202.387557870374</v>
      </c>
      <c r="B2425" s="23" t="s">
        <v>0</v>
      </c>
      <c r="C2425" s="23" t="s">
        <v>3852</v>
      </c>
      <c r="D2425" s="23" t="s">
        <v>1067</v>
      </c>
      <c r="E2425" s="23" t="s">
        <v>1</v>
      </c>
      <c r="F2425" s="23" t="s">
        <v>22</v>
      </c>
      <c r="G2425" s="23" t="s">
        <v>975</v>
      </c>
      <c r="H2425" s="2" t="s">
        <v>7745</v>
      </c>
      <c r="I2425" s="23" t="s">
        <v>8</v>
      </c>
      <c r="J2425" s="23"/>
      <c r="K2425" s="23" t="s">
        <v>9712</v>
      </c>
      <c r="L2425" s="23"/>
      <c r="M2425" s="23">
        <f>YEAR(Tabla2[[#This Row],[Fecha de creación]])</f>
        <v>2021</v>
      </c>
      <c r="N2425" s="23">
        <f>MONTH(Tabla2[[#This Row],[Fecha de creación]])</f>
        <v>1</v>
      </c>
    </row>
    <row r="2426" spans="1:14" ht="15" customHeight="1" x14ac:dyDescent="0.25">
      <c r="A2426" s="26">
        <v>44202.388611111113</v>
      </c>
      <c r="B2426" s="23" t="s">
        <v>189</v>
      </c>
      <c r="C2426" s="23" t="s">
        <v>3853</v>
      </c>
      <c r="D2426" s="23" t="s">
        <v>2122</v>
      </c>
      <c r="E2426" s="23" t="s">
        <v>1</v>
      </c>
      <c r="F2426" s="23" t="s">
        <v>7</v>
      </c>
      <c r="G2426" s="23" t="s">
        <v>975</v>
      </c>
      <c r="H2426" s="2" t="s">
        <v>7728</v>
      </c>
      <c r="I2426" s="23" t="s">
        <v>1945</v>
      </c>
      <c r="J2426" s="23"/>
      <c r="K2426" s="23" t="s">
        <v>9712</v>
      </c>
      <c r="L2426" s="23"/>
      <c r="M2426" s="23">
        <f>YEAR(Tabla2[[#This Row],[Fecha de creación]])</f>
        <v>2021</v>
      </c>
      <c r="N2426" s="23">
        <f>MONTH(Tabla2[[#This Row],[Fecha de creación]])</f>
        <v>1</v>
      </c>
    </row>
    <row r="2427" spans="1:14" ht="15" customHeight="1" x14ac:dyDescent="0.25">
      <c r="A2427" s="26">
        <v>44202.428576388891</v>
      </c>
      <c r="B2427" s="23" t="s">
        <v>0</v>
      </c>
      <c r="C2427" s="23" t="s">
        <v>3854</v>
      </c>
      <c r="D2427" s="23" t="s">
        <v>551</v>
      </c>
      <c r="E2427" s="23" t="s">
        <v>1</v>
      </c>
      <c r="F2427" s="23" t="s">
        <v>7</v>
      </c>
      <c r="G2427" s="23" t="s">
        <v>975</v>
      </c>
      <c r="H2427" s="2" t="s">
        <v>7731</v>
      </c>
      <c r="I2427" s="23" t="s">
        <v>4</v>
      </c>
      <c r="J2427" s="23"/>
      <c r="K2427" s="23" t="s">
        <v>9712</v>
      </c>
      <c r="L2427" s="23"/>
      <c r="M2427" s="23">
        <f>YEAR(Tabla2[[#This Row],[Fecha de creación]])</f>
        <v>2021</v>
      </c>
      <c r="N2427" s="23">
        <f>MONTH(Tabla2[[#This Row],[Fecha de creación]])</f>
        <v>1</v>
      </c>
    </row>
    <row r="2428" spans="1:14" ht="15" customHeight="1" x14ac:dyDescent="0.25">
      <c r="A2428" s="26">
        <v>44202.429502314815</v>
      </c>
      <c r="B2428" s="23" t="s">
        <v>0</v>
      </c>
      <c r="C2428" s="23" t="s">
        <v>3855</v>
      </c>
      <c r="D2428" s="23" t="s">
        <v>351</v>
      </c>
      <c r="E2428" s="23" t="s">
        <v>1</v>
      </c>
      <c r="F2428" s="23" t="s">
        <v>7</v>
      </c>
      <c r="G2428" s="23" t="s">
        <v>975</v>
      </c>
      <c r="H2428" s="2" t="s">
        <v>7734</v>
      </c>
      <c r="I2428" s="23" t="s">
        <v>4</v>
      </c>
      <c r="J2428" s="23"/>
      <c r="K2428" s="23" t="s">
        <v>9712</v>
      </c>
      <c r="L2428" s="23"/>
      <c r="M2428" s="23">
        <f>YEAR(Tabla2[[#This Row],[Fecha de creación]])</f>
        <v>2021</v>
      </c>
      <c r="N2428" s="23">
        <f>MONTH(Tabla2[[#This Row],[Fecha de creación]])</f>
        <v>1</v>
      </c>
    </row>
    <row r="2429" spans="1:14" ht="15" customHeight="1" x14ac:dyDescent="0.25">
      <c r="A2429" s="26">
        <v>44202.439236111109</v>
      </c>
      <c r="B2429" s="23" t="s">
        <v>0</v>
      </c>
      <c r="C2429" s="23" t="s">
        <v>3856</v>
      </c>
      <c r="D2429" s="23" t="s">
        <v>551</v>
      </c>
      <c r="E2429" s="23" t="s">
        <v>1</v>
      </c>
      <c r="F2429" s="23" t="s">
        <v>7</v>
      </c>
      <c r="G2429" s="23" t="s">
        <v>975</v>
      </c>
      <c r="H2429" s="2" t="s">
        <v>7731</v>
      </c>
      <c r="I2429" s="23" t="s">
        <v>4</v>
      </c>
      <c r="J2429" s="23"/>
      <c r="K2429" s="23" t="s">
        <v>9712</v>
      </c>
      <c r="L2429" s="23"/>
      <c r="M2429" s="23">
        <f>YEAR(Tabla2[[#This Row],[Fecha de creación]])</f>
        <v>2021</v>
      </c>
      <c r="N2429" s="23">
        <f>MONTH(Tabla2[[#This Row],[Fecha de creación]])</f>
        <v>1</v>
      </c>
    </row>
    <row r="2430" spans="1:14" ht="15" customHeight="1" x14ac:dyDescent="0.25">
      <c r="A2430" s="26">
        <v>44202.443807870368</v>
      </c>
      <c r="B2430" s="23" t="s">
        <v>0</v>
      </c>
      <c r="C2430" s="23" t="s">
        <v>3857</v>
      </c>
      <c r="D2430" s="23" t="s">
        <v>551</v>
      </c>
      <c r="E2430" s="23" t="s">
        <v>1</v>
      </c>
      <c r="F2430" s="23" t="s">
        <v>7</v>
      </c>
      <c r="G2430" s="23" t="s">
        <v>975</v>
      </c>
      <c r="H2430" s="2" t="s">
        <v>7731</v>
      </c>
      <c r="I2430" s="23" t="s">
        <v>4</v>
      </c>
      <c r="J2430" s="23"/>
      <c r="K2430" s="23" t="s">
        <v>9712</v>
      </c>
      <c r="L2430" s="23"/>
      <c r="M2430" s="23">
        <f>YEAR(Tabla2[[#This Row],[Fecha de creación]])</f>
        <v>2021</v>
      </c>
      <c r="N2430" s="23">
        <f>MONTH(Tabla2[[#This Row],[Fecha de creación]])</f>
        <v>1</v>
      </c>
    </row>
    <row r="2431" spans="1:14" ht="15" customHeight="1" x14ac:dyDescent="0.25">
      <c r="A2431" s="26">
        <v>44202.447118055556</v>
      </c>
      <c r="B2431" s="23" t="s">
        <v>0</v>
      </c>
      <c r="C2431" s="23" t="s">
        <v>3858</v>
      </c>
      <c r="D2431" s="23" t="s">
        <v>551</v>
      </c>
      <c r="E2431" s="23" t="s">
        <v>1</v>
      </c>
      <c r="F2431" s="23" t="s">
        <v>7</v>
      </c>
      <c r="G2431" s="23" t="s">
        <v>975</v>
      </c>
      <c r="H2431" s="2" t="s">
        <v>7731</v>
      </c>
      <c r="I2431" s="23" t="s">
        <v>4</v>
      </c>
      <c r="J2431" s="23"/>
      <c r="K2431" s="23" t="s">
        <v>9712</v>
      </c>
      <c r="L2431" s="23"/>
      <c r="M2431" s="23">
        <f>YEAR(Tabla2[[#This Row],[Fecha de creación]])</f>
        <v>2021</v>
      </c>
      <c r="N2431" s="23">
        <f>MONTH(Tabla2[[#This Row],[Fecha de creación]])</f>
        <v>1</v>
      </c>
    </row>
    <row r="2432" spans="1:14" ht="15" customHeight="1" x14ac:dyDescent="0.25">
      <c r="A2432" s="26">
        <v>44202.481689814813</v>
      </c>
      <c r="B2432" s="23" t="s">
        <v>56</v>
      </c>
      <c r="C2432" s="23" t="s">
        <v>3859</v>
      </c>
      <c r="D2432" s="23" t="s">
        <v>6</v>
      </c>
      <c r="E2432" s="23" t="s">
        <v>1</v>
      </c>
      <c r="F2432" s="23" t="s">
        <v>7</v>
      </c>
      <c r="G2432" s="23" t="s">
        <v>975</v>
      </c>
      <c r="H2432" s="2" t="s">
        <v>7722</v>
      </c>
      <c r="I2432" s="23" t="s">
        <v>1963</v>
      </c>
      <c r="J2432" s="23"/>
      <c r="K2432" s="23" t="s">
        <v>9712</v>
      </c>
      <c r="L2432" s="23"/>
      <c r="M2432" s="23">
        <f>YEAR(Tabla2[[#This Row],[Fecha de creación]])</f>
        <v>2021</v>
      </c>
      <c r="N2432" s="23">
        <f>MONTH(Tabla2[[#This Row],[Fecha de creación]])</f>
        <v>1</v>
      </c>
    </row>
    <row r="2433" spans="1:14" ht="15" customHeight="1" x14ac:dyDescent="0.25">
      <c r="A2433" s="26">
        <v>44202.508310185185</v>
      </c>
      <c r="B2433" s="23" t="s">
        <v>19</v>
      </c>
      <c r="C2433" s="23" t="s">
        <v>3860</v>
      </c>
      <c r="D2433" s="23" t="s">
        <v>3861</v>
      </c>
      <c r="E2433" s="23" t="s">
        <v>1</v>
      </c>
      <c r="F2433" s="23" t="s">
        <v>7</v>
      </c>
      <c r="G2433" s="23" t="s">
        <v>975</v>
      </c>
      <c r="H2433" s="2" t="s">
        <v>7745</v>
      </c>
      <c r="I2433" s="23" t="s">
        <v>23</v>
      </c>
      <c r="J2433" s="23"/>
      <c r="K2433" s="23" t="s">
        <v>9712</v>
      </c>
      <c r="L2433" s="23"/>
      <c r="M2433" s="23">
        <f>YEAR(Tabla2[[#This Row],[Fecha de creación]])</f>
        <v>2021</v>
      </c>
      <c r="N2433" s="23">
        <f>MONTH(Tabla2[[#This Row],[Fecha de creación]])</f>
        <v>1</v>
      </c>
    </row>
    <row r="2434" spans="1:14" ht="15" customHeight="1" x14ac:dyDescent="0.25">
      <c r="A2434" s="26">
        <v>44202.536006944443</v>
      </c>
      <c r="B2434" s="23" t="s">
        <v>0</v>
      </c>
      <c r="C2434" s="23" t="s">
        <v>3862</v>
      </c>
      <c r="D2434" s="23" t="s">
        <v>551</v>
      </c>
      <c r="E2434" s="23" t="s">
        <v>1</v>
      </c>
      <c r="F2434" s="23" t="s">
        <v>7</v>
      </c>
      <c r="G2434" s="23" t="s">
        <v>975</v>
      </c>
      <c r="H2434" s="2" t="s">
        <v>7731</v>
      </c>
      <c r="I2434" s="23" t="s">
        <v>4</v>
      </c>
      <c r="J2434" s="23"/>
      <c r="K2434" s="23" t="s">
        <v>9712</v>
      </c>
      <c r="L2434" s="23"/>
      <c r="M2434" s="23">
        <f>YEAR(Tabla2[[#This Row],[Fecha de creación]])</f>
        <v>2021</v>
      </c>
      <c r="N2434" s="23">
        <f>MONTH(Tabla2[[#This Row],[Fecha de creación]])</f>
        <v>1</v>
      </c>
    </row>
    <row r="2435" spans="1:14" ht="15" customHeight="1" x14ac:dyDescent="0.25">
      <c r="A2435" s="26">
        <v>44202.632581018515</v>
      </c>
      <c r="B2435" s="23" t="s">
        <v>19</v>
      </c>
      <c r="C2435" s="23" t="s">
        <v>3863</v>
      </c>
      <c r="D2435" s="23" t="s">
        <v>3864</v>
      </c>
      <c r="E2435" s="23" t="s">
        <v>1</v>
      </c>
      <c r="F2435" s="23" t="s">
        <v>7</v>
      </c>
      <c r="G2435" s="23" t="s">
        <v>975</v>
      </c>
      <c r="H2435" s="2" t="s">
        <v>7722</v>
      </c>
      <c r="I2435" s="23" t="s">
        <v>23</v>
      </c>
      <c r="J2435" s="23"/>
      <c r="K2435" s="23" t="s">
        <v>9712</v>
      </c>
      <c r="L2435" s="23"/>
      <c r="M2435" s="23">
        <f>YEAR(Tabla2[[#This Row],[Fecha de creación]])</f>
        <v>2021</v>
      </c>
      <c r="N2435" s="23">
        <f>MONTH(Tabla2[[#This Row],[Fecha de creación]])</f>
        <v>1</v>
      </c>
    </row>
    <row r="2436" spans="1:14" ht="15" customHeight="1" x14ac:dyDescent="0.25">
      <c r="A2436" s="26">
        <v>44202.635648148149</v>
      </c>
      <c r="B2436" s="23" t="s">
        <v>19</v>
      </c>
      <c r="C2436" s="23" t="s">
        <v>3865</v>
      </c>
      <c r="D2436" s="23" t="s">
        <v>3866</v>
      </c>
      <c r="E2436" s="23" t="s">
        <v>1</v>
      </c>
      <c r="F2436" s="23" t="s">
        <v>7</v>
      </c>
      <c r="G2436" s="23" t="s">
        <v>975</v>
      </c>
      <c r="H2436" s="2" t="s">
        <v>7722</v>
      </c>
      <c r="I2436" s="23" t="s">
        <v>23</v>
      </c>
      <c r="J2436" s="23"/>
      <c r="K2436" s="23" t="s">
        <v>9712</v>
      </c>
      <c r="L2436" s="23"/>
      <c r="M2436" s="23">
        <f>YEAR(Tabla2[[#This Row],[Fecha de creación]])</f>
        <v>2021</v>
      </c>
      <c r="N2436" s="23">
        <f>MONTH(Tabla2[[#This Row],[Fecha de creación]])</f>
        <v>1</v>
      </c>
    </row>
    <row r="2437" spans="1:14" ht="15" customHeight="1" x14ac:dyDescent="0.25">
      <c r="A2437" s="26">
        <v>44202.678865740738</v>
      </c>
      <c r="B2437" s="23" t="s">
        <v>19</v>
      </c>
      <c r="C2437" s="23" t="s">
        <v>461</v>
      </c>
      <c r="D2437" s="23" t="s">
        <v>462</v>
      </c>
      <c r="E2437" s="23" t="s">
        <v>1</v>
      </c>
      <c r="F2437" s="23" t="s">
        <v>7</v>
      </c>
      <c r="G2437" s="23" t="s">
        <v>3</v>
      </c>
      <c r="H2437" s="2" t="s">
        <v>7734</v>
      </c>
      <c r="I2437" s="23" t="s">
        <v>23</v>
      </c>
      <c r="J2437" s="23"/>
      <c r="K2437" s="23" t="s">
        <v>9712</v>
      </c>
      <c r="L2437" s="23"/>
      <c r="M2437" s="23">
        <f>YEAR(Tabla2[[#This Row],[Fecha de creación]])</f>
        <v>2021</v>
      </c>
      <c r="N2437" s="23">
        <f>MONTH(Tabla2[[#This Row],[Fecha de creación]])</f>
        <v>1</v>
      </c>
    </row>
    <row r="2438" spans="1:14" ht="15" customHeight="1" x14ac:dyDescent="0.25">
      <c r="A2438" s="26">
        <v>44202.709340277775</v>
      </c>
      <c r="B2438" s="23" t="s">
        <v>0</v>
      </c>
      <c r="C2438" s="23" t="s">
        <v>463</v>
      </c>
      <c r="D2438" s="23" t="s">
        <v>464</v>
      </c>
      <c r="E2438" s="23" t="s">
        <v>1</v>
      </c>
      <c r="F2438" s="23" t="s">
        <v>2</v>
      </c>
      <c r="G2438" s="23" t="s">
        <v>3</v>
      </c>
      <c r="H2438" s="2" t="s">
        <v>7731</v>
      </c>
      <c r="I2438" s="23" t="s">
        <v>120</v>
      </c>
      <c r="J2438" s="23"/>
      <c r="K2438" s="23" t="s">
        <v>9712</v>
      </c>
      <c r="L2438" s="23"/>
      <c r="M2438" s="23">
        <f>YEAR(Tabla2[[#This Row],[Fecha de creación]])</f>
        <v>2021</v>
      </c>
      <c r="N2438" s="23">
        <f>MONTH(Tabla2[[#This Row],[Fecha de creación]])</f>
        <v>1</v>
      </c>
    </row>
    <row r="2439" spans="1:14" ht="15" customHeight="1" x14ac:dyDescent="0.25">
      <c r="A2439" s="26">
        <v>44202.726168981484</v>
      </c>
      <c r="B2439" s="23" t="s">
        <v>0</v>
      </c>
      <c r="C2439" s="23" t="s">
        <v>3867</v>
      </c>
      <c r="D2439" s="23" t="s">
        <v>85</v>
      </c>
      <c r="E2439" s="23" t="s">
        <v>1</v>
      </c>
      <c r="F2439" s="23" t="s">
        <v>22</v>
      </c>
      <c r="G2439" s="23" t="s">
        <v>975</v>
      </c>
      <c r="H2439" s="2" t="s">
        <v>7737</v>
      </c>
      <c r="I2439" s="23" t="s">
        <v>4</v>
      </c>
      <c r="J2439" s="23"/>
      <c r="K2439" s="23" t="s">
        <v>9712</v>
      </c>
      <c r="L2439" s="23"/>
      <c r="M2439" s="23">
        <f>YEAR(Tabla2[[#This Row],[Fecha de creación]])</f>
        <v>2021</v>
      </c>
      <c r="N2439" s="23">
        <f>MONTH(Tabla2[[#This Row],[Fecha de creación]])</f>
        <v>1</v>
      </c>
    </row>
    <row r="2440" spans="1:14" ht="15" customHeight="1" x14ac:dyDescent="0.25">
      <c r="A2440" s="26">
        <v>44202.760138888887</v>
      </c>
      <c r="B2440" s="23" t="s">
        <v>0</v>
      </c>
      <c r="C2440" s="23" t="s">
        <v>3868</v>
      </c>
      <c r="D2440" s="23" t="s">
        <v>551</v>
      </c>
      <c r="E2440" s="23" t="s">
        <v>1</v>
      </c>
      <c r="F2440" s="23" t="s">
        <v>7</v>
      </c>
      <c r="G2440" s="23" t="s">
        <v>975</v>
      </c>
      <c r="H2440" s="2" t="s">
        <v>7731</v>
      </c>
      <c r="I2440" s="23" t="s">
        <v>4</v>
      </c>
      <c r="J2440" s="23"/>
      <c r="K2440" s="23" t="s">
        <v>9712</v>
      </c>
      <c r="L2440" s="23"/>
      <c r="M2440" s="23">
        <f>YEAR(Tabla2[[#This Row],[Fecha de creación]])</f>
        <v>2021</v>
      </c>
      <c r="N2440" s="23">
        <f>MONTH(Tabla2[[#This Row],[Fecha de creación]])</f>
        <v>1</v>
      </c>
    </row>
    <row r="2441" spans="1:14" ht="15" customHeight="1" x14ac:dyDescent="0.25">
      <c r="A2441" s="26">
        <v>44202.767291666663</v>
      </c>
      <c r="B2441" s="23" t="s">
        <v>0</v>
      </c>
      <c r="C2441" s="23" t="s">
        <v>3869</v>
      </c>
      <c r="D2441" s="23" t="s">
        <v>551</v>
      </c>
      <c r="E2441" s="23" t="s">
        <v>1</v>
      </c>
      <c r="F2441" s="23" t="s">
        <v>7</v>
      </c>
      <c r="G2441" s="23" t="s">
        <v>975</v>
      </c>
      <c r="H2441" s="2" t="s">
        <v>7731</v>
      </c>
      <c r="I2441" s="23" t="s">
        <v>4</v>
      </c>
      <c r="J2441" s="23"/>
      <c r="K2441" s="23" t="s">
        <v>9712</v>
      </c>
      <c r="L2441" s="23"/>
      <c r="M2441" s="23">
        <f>YEAR(Tabla2[[#This Row],[Fecha de creación]])</f>
        <v>2021</v>
      </c>
      <c r="N2441" s="23">
        <f>MONTH(Tabla2[[#This Row],[Fecha de creación]])</f>
        <v>1</v>
      </c>
    </row>
    <row r="2442" spans="1:14" ht="15" customHeight="1" x14ac:dyDescent="0.25">
      <c r="A2442" s="26">
        <v>44203.453425925924</v>
      </c>
      <c r="B2442" s="23" t="s">
        <v>100</v>
      </c>
      <c r="C2442" s="23" t="s">
        <v>465</v>
      </c>
      <c r="D2442" s="23" t="s">
        <v>466</v>
      </c>
      <c r="E2442" s="23" t="s">
        <v>1</v>
      </c>
      <c r="F2442" s="23" t="s">
        <v>2</v>
      </c>
      <c r="G2442" s="23" t="s">
        <v>3</v>
      </c>
      <c r="H2442" s="2" t="s">
        <v>7730</v>
      </c>
      <c r="I2442" s="23" t="s">
        <v>1854</v>
      </c>
      <c r="J2442" s="23"/>
      <c r="K2442" s="23" t="s">
        <v>9536</v>
      </c>
      <c r="L2442" s="23"/>
      <c r="M2442" s="23">
        <f>YEAR(Tabla2[[#This Row],[Fecha de creación]])</f>
        <v>2021</v>
      </c>
      <c r="N2442" s="23">
        <f>MONTH(Tabla2[[#This Row],[Fecha de creación]])</f>
        <v>1</v>
      </c>
    </row>
    <row r="2443" spans="1:14" ht="15" customHeight="1" x14ac:dyDescent="0.25">
      <c r="A2443" s="26">
        <v>44203.473796296297</v>
      </c>
      <c r="B2443" s="23" t="s">
        <v>0</v>
      </c>
      <c r="C2443" s="23" t="s">
        <v>3870</v>
      </c>
      <c r="D2443" s="23" t="s">
        <v>551</v>
      </c>
      <c r="E2443" s="23" t="s">
        <v>1</v>
      </c>
      <c r="F2443" s="23" t="s">
        <v>7</v>
      </c>
      <c r="G2443" s="23" t="s">
        <v>975</v>
      </c>
      <c r="H2443" s="2" t="s">
        <v>7731</v>
      </c>
      <c r="I2443" s="23" t="s">
        <v>4</v>
      </c>
      <c r="J2443" s="23"/>
      <c r="K2443" s="23" t="s">
        <v>9712</v>
      </c>
      <c r="L2443" s="23"/>
      <c r="M2443" s="23">
        <f>YEAR(Tabla2[[#This Row],[Fecha de creación]])</f>
        <v>2021</v>
      </c>
      <c r="N2443" s="23">
        <f>MONTH(Tabla2[[#This Row],[Fecha de creación]])</f>
        <v>1</v>
      </c>
    </row>
    <row r="2444" spans="1:14" ht="15" customHeight="1" x14ac:dyDescent="0.25">
      <c r="A2444" s="26">
        <v>44203.533356481479</v>
      </c>
      <c r="B2444" s="23" t="s">
        <v>189</v>
      </c>
      <c r="C2444" s="23" t="s">
        <v>3871</v>
      </c>
      <c r="D2444" s="23" t="s">
        <v>6</v>
      </c>
      <c r="E2444" s="23" t="s">
        <v>1</v>
      </c>
      <c r="F2444" s="23" t="s">
        <v>7</v>
      </c>
      <c r="G2444" s="23" t="s">
        <v>975</v>
      </c>
      <c r="H2444" s="2" t="s">
        <v>7722</v>
      </c>
      <c r="I2444" s="23" t="s">
        <v>1945</v>
      </c>
      <c r="J2444" s="23"/>
      <c r="K2444" s="23" t="s">
        <v>9712</v>
      </c>
      <c r="L2444" s="23"/>
      <c r="M2444" s="23">
        <f>YEAR(Tabla2[[#This Row],[Fecha de creación]])</f>
        <v>2021</v>
      </c>
      <c r="N2444" s="23">
        <f>MONTH(Tabla2[[#This Row],[Fecha de creación]])</f>
        <v>1</v>
      </c>
    </row>
    <row r="2445" spans="1:14" ht="15" customHeight="1" x14ac:dyDescent="0.25">
      <c r="A2445" s="26">
        <v>44203.539618055554</v>
      </c>
      <c r="B2445" s="23" t="s">
        <v>100</v>
      </c>
      <c r="C2445" s="23" t="s">
        <v>3872</v>
      </c>
      <c r="D2445" s="23" t="s">
        <v>21</v>
      </c>
      <c r="E2445" s="23" t="s">
        <v>1</v>
      </c>
      <c r="F2445" s="23" t="s">
        <v>22</v>
      </c>
      <c r="G2445" s="23" t="s">
        <v>975</v>
      </c>
      <c r="H2445" s="2" t="s">
        <v>7744</v>
      </c>
      <c r="I2445" s="23" t="s">
        <v>1653</v>
      </c>
      <c r="J2445" s="23"/>
      <c r="K2445" s="23" t="s">
        <v>9712</v>
      </c>
      <c r="L2445" s="23"/>
      <c r="M2445" s="23">
        <f>YEAR(Tabla2[[#This Row],[Fecha de creación]])</f>
        <v>2021</v>
      </c>
      <c r="N2445" s="23">
        <f>MONTH(Tabla2[[#This Row],[Fecha de creación]])</f>
        <v>1</v>
      </c>
    </row>
    <row r="2446" spans="1:14" ht="15" customHeight="1" x14ac:dyDescent="0.25">
      <c r="A2446" s="26">
        <v>44203.544756944444</v>
      </c>
      <c r="B2446" s="23" t="s">
        <v>100</v>
      </c>
      <c r="C2446" s="23" t="s">
        <v>3873</v>
      </c>
      <c r="D2446" s="23" t="s">
        <v>3874</v>
      </c>
      <c r="E2446" s="23" t="s">
        <v>1</v>
      </c>
      <c r="F2446" s="23" t="s">
        <v>22</v>
      </c>
      <c r="G2446" s="23" t="s">
        <v>975</v>
      </c>
      <c r="H2446" s="2" t="s">
        <v>7745</v>
      </c>
      <c r="I2446" s="23" t="s">
        <v>1653</v>
      </c>
      <c r="J2446" s="23"/>
      <c r="K2446" s="23" t="s">
        <v>9712</v>
      </c>
      <c r="L2446" s="23"/>
      <c r="M2446" s="23">
        <f>YEAR(Tabla2[[#This Row],[Fecha de creación]])</f>
        <v>2021</v>
      </c>
      <c r="N2446" s="23">
        <f>MONTH(Tabla2[[#This Row],[Fecha de creación]])</f>
        <v>1</v>
      </c>
    </row>
    <row r="2447" spans="1:14" ht="15" customHeight="1" x14ac:dyDescent="0.25">
      <c r="A2447" s="26">
        <v>44203.560648148145</v>
      </c>
      <c r="B2447" s="23" t="s">
        <v>0</v>
      </c>
      <c r="C2447" s="23" t="s">
        <v>3875</v>
      </c>
      <c r="D2447" s="23" t="s">
        <v>156</v>
      </c>
      <c r="E2447" s="23" t="s">
        <v>1</v>
      </c>
      <c r="F2447" s="23" t="s">
        <v>7</v>
      </c>
      <c r="G2447" s="23" t="s">
        <v>1551</v>
      </c>
      <c r="H2447" s="2" t="s">
        <v>7757</v>
      </c>
      <c r="I2447" s="23" t="s">
        <v>11</v>
      </c>
      <c r="J2447" s="23"/>
      <c r="K2447" s="23" t="s">
        <v>9712</v>
      </c>
      <c r="L2447" s="23"/>
      <c r="M2447" s="23">
        <f>YEAR(Tabla2[[#This Row],[Fecha de creación]])</f>
        <v>2021</v>
      </c>
      <c r="N2447" s="23">
        <f>MONTH(Tabla2[[#This Row],[Fecha de creación]])</f>
        <v>1</v>
      </c>
    </row>
    <row r="2448" spans="1:14" ht="15" customHeight="1" x14ac:dyDescent="0.25">
      <c r="A2448" s="26">
        <v>44203.56391203704</v>
      </c>
      <c r="B2448" s="23" t="s">
        <v>0</v>
      </c>
      <c r="C2448" s="23" t="s">
        <v>3876</v>
      </c>
      <c r="D2448" s="23" t="s">
        <v>551</v>
      </c>
      <c r="E2448" s="23" t="s">
        <v>1</v>
      </c>
      <c r="F2448" s="23" t="s">
        <v>7</v>
      </c>
      <c r="G2448" s="23" t="s">
        <v>975</v>
      </c>
      <c r="H2448" s="2" t="s">
        <v>7731</v>
      </c>
      <c r="I2448" s="23" t="s">
        <v>4</v>
      </c>
      <c r="J2448" s="23"/>
      <c r="K2448" s="23" t="s">
        <v>9712</v>
      </c>
      <c r="L2448" s="23"/>
      <c r="M2448" s="23">
        <f>YEAR(Tabla2[[#This Row],[Fecha de creación]])</f>
        <v>2021</v>
      </c>
      <c r="N2448" s="23">
        <f>MONTH(Tabla2[[#This Row],[Fecha de creación]])</f>
        <v>1</v>
      </c>
    </row>
    <row r="2449" spans="1:14" ht="15" customHeight="1" x14ac:dyDescent="0.25">
      <c r="A2449" s="26">
        <v>44203.564629629633</v>
      </c>
      <c r="B2449" s="23" t="s">
        <v>0</v>
      </c>
      <c r="C2449" s="23" t="s">
        <v>3877</v>
      </c>
      <c r="D2449" s="23" t="s">
        <v>351</v>
      </c>
      <c r="E2449" s="23" t="s">
        <v>1</v>
      </c>
      <c r="F2449" s="23" t="s">
        <v>7</v>
      </c>
      <c r="G2449" s="23" t="s">
        <v>975</v>
      </c>
      <c r="H2449" s="2" t="s">
        <v>7734</v>
      </c>
      <c r="I2449" s="23" t="s">
        <v>4</v>
      </c>
      <c r="J2449" s="23"/>
      <c r="K2449" s="23" t="s">
        <v>9712</v>
      </c>
      <c r="L2449" s="23"/>
      <c r="M2449" s="23">
        <f>YEAR(Tabla2[[#This Row],[Fecha de creación]])</f>
        <v>2021</v>
      </c>
      <c r="N2449" s="23">
        <f>MONTH(Tabla2[[#This Row],[Fecha de creación]])</f>
        <v>1</v>
      </c>
    </row>
    <row r="2450" spans="1:14" ht="15" customHeight="1" x14ac:dyDescent="0.25">
      <c r="A2450" s="26">
        <v>44203.590474537035</v>
      </c>
      <c r="B2450" s="23" t="s">
        <v>0</v>
      </c>
      <c r="C2450" s="23" t="s">
        <v>3878</v>
      </c>
      <c r="D2450" s="23" t="s">
        <v>719</v>
      </c>
      <c r="E2450" s="23" t="s">
        <v>1</v>
      </c>
      <c r="F2450" s="23" t="s">
        <v>7</v>
      </c>
      <c r="G2450" s="23" t="s">
        <v>975</v>
      </c>
      <c r="H2450" s="2" t="s">
        <v>7722</v>
      </c>
      <c r="I2450" s="23" t="s">
        <v>4</v>
      </c>
      <c r="J2450" s="23"/>
      <c r="K2450" s="23" t="s">
        <v>9712</v>
      </c>
      <c r="L2450" s="23"/>
      <c r="M2450" s="23">
        <f>YEAR(Tabla2[[#This Row],[Fecha de creación]])</f>
        <v>2021</v>
      </c>
      <c r="N2450" s="23">
        <f>MONTH(Tabla2[[#This Row],[Fecha de creación]])</f>
        <v>1</v>
      </c>
    </row>
    <row r="2451" spans="1:14" ht="15" customHeight="1" x14ac:dyDescent="0.25">
      <c r="A2451" s="26">
        <v>44203.681307870371</v>
      </c>
      <c r="B2451" s="23" t="s">
        <v>19</v>
      </c>
      <c r="C2451" s="23" t="s">
        <v>3879</v>
      </c>
      <c r="D2451" s="23" t="s">
        <v>3880</v>
      </c>
      <c r="E2451" s="23" t="s">
        <v>1</v>
      </c>
      <c r="F2451" s="23" t="s">
        <v>2</v>
      </c>
      <c r="G2451" s="23" t="s">
        <v>1551</v>
      </c>
      <c r="H2451" s="2" t="s">
        <v>7732</v>
      </c>
      <c r="I2451" s="23" t="s">
        <v>977</v>
      </c>
      <c r="J2451" s="23"/>
      <c r="K2451" s="23" t="s">
        <v>9712</v>
      </c>
      <c r="L2451" s="23"/>
      <c r="M2451" s="23">
        <f>YEAR(Tabla2[[#This Row],[Fecha de creación]])</f>
        <v>2021</v>
      </c>
      <c r="N2451" s="23">
        <f>MONTH(Tabla2[[#This Row],[Fecha de creación]])</f>
        <v>1</v>
      </c>
    </row>
    <row r="2452" spans="1:14" ht="15" customHeight="1" x14ac:dyDescent="0.25">
      <c r="A2452" s="26">
        <v>44203.692118055558</v>
      </c>
      <c r="B2452" s="23" t="s">
        <v>19</v>
      </c>
      <c r="C2452" s="23" t="s">
        <v>3881</v>
      </c>
      <c r="D2452" s="23" t="s">
        <v>3882</v>
      </c>
      <c r="E2452" s="23" t="s">
        <v>1</v>
      </c>
      <c r="F2452" s="23" t="s">
        <v>22</v>
      </c>
      <c r="G2452" s="23" t="s">
        <v>975</v>
      </c>
      <c r="H2452" s="2" t="s">
        <v>7721</v>
      </c>
      <c r="I2452" s="23" t="s">
        <v>23</v>
      </c>
      <c r="J2452" s="23"/>
      <c r="K2452" s="23" t="s">
        <v>9712</v>
      </c>
      <c r="L2452" s="23"/>
      <c r="M2452" s="23">
        <f>YEAR(Tabla2[[#This Row],[Fecha de creación]])</f>
        <v>2021</v>
      </c>
      <c r="N2452" s="23">
        <f>MONTH(Tabla2[[#This Row],[Fecha de creación]])</f>
        <v>1</v>
      </c>
    </row>
    <row r="2453" spans="1:14" ht="15" customHeight="1" x14ac:dyDescent="0.25">
      <c r="A2453" s="26">
        <v>44203.713043981479</v>
      </c>
      <c r="B2453" s="23" t="s">
        <v>0</v>
      </c>
      <c r="C2453" s="23" t="s">
        <v>3883</v>
      </c>
      <c r="D2453" s="23" t="s">
        <v>6</v>
      </c>
      <c r="E2453" s="23" t="s">
        <v>1</v>
      </c>
      <c r="F2453" s="23" t="s">
        <v>7</v>
      </c>
      <c r="G2453" s="23" t="s">
        <v>975</v>
      </c>
      <c r="H2453" s="2" t="s">
        <v>7722</v>
      </c>
      <c r="I2453" s="23" t="s">
        <v>7412</v>
      </c>
      <c r="J2453" s="23"/>
      <c r="K2453" s="23" t="s">
        <v>9712</v>
      </c>
      <c r="L2453" s="23"/>
      <c r="M2453" s="23">
        <f>YEAR(Tabla2[[#This Row],[Fecha de creación]])</f>
        <v>2021</v>
      </c>
      <c r="N2453" s="23">
        <f>MONTH(Tabla2[[#This Row],[Fecha de creación]])</f>
        <v>1</v>
      </c>
    </row>
    <row r="2454" spans="1:14" ht="15" customHeight="1" x14ac:dyDescent="0.25">
      <c r="A2454" s="26">
        <v>44203.717870370368</v>
      </c>
      <c r="B2454" s="23" t="s">
        <v>0</v>
      </c>
      <c r="C2454" s="23" t="s">
        <v>3884</v>
      </c>
      <c r="D2454" s="23" t="s">
        <v>6</v>
      </c>
      <c r="E2454" s="23" t="s">
        <v>1</v>
      </c>
      <c r="F2454" s="23" t="s">
        <v>7</v>
      </c>
      <c r="G2454" s="23" t="s">
        <v>975</v>
      </c>
      <c r="H2454" s="2" t="s">
        <v>7722</v>
      </c>
      <c r="I2454" s="23" t="s">
        <v>7412</v>
      </c>
      <c r="J2454" s="23"/>
      <c r="K2454" s="23" t="s">
        <v>9712</v>
      </c>
      <c r="L2454" s="23"/>
      <c r="M2454" s="23">
        <f>YEAR(Tabla2[[#This Row],[Fecha de creación]])</f>
        <v>2021</v>
      </c>
      <c r="N2454" s="23">
        <f>MONTH(Tabla2[[#This Row],[Fecha de creación]])</f>
        <v>1</v>
      </c>
    </row>
    <row r="2455" spans="1:14" ht="15" customHeight="1" x14ac:dyDescent="0.25">
      <c r="A2455" s="26">
        <v>44204.380393518521</v>
      </c>
      <c r="B2455" s="23" t="s">
        <v>0</v>
      </c>
      <c r="C2455" s="23" t="s">
        <v>3885</v>
      </c>
      <c r="D2455" s="23" t="s">
        <v>382</v>
      </c>
      <c r="E2455" s="23" t="s">
        <v>1</v>
      </c>
      <c r="F2455" s="23" t="s">
        <v>7</v>
      </c>
      <c r="G2455" s="23" t="s">
        <v>975</v>
      </c>
      <c r="H2455" s="2" t="s">
        <v>7758</v>
      </c>
      <c r="I2455" s="23" t="s">
        <v>8</v>
      </c>
      <c r="J2455" s="23"/>
      <c r="K2455" s="23" t="s">
        <v>9712</v>
      </c>
      <c r="L2455" s="23"/>
      <c r="M2455" s="23">
        <f>YEAR(Tabla2[[#This Row],[Fecha de creación]])</f>
        <v>2021</v>
      </c>
      <c r="N2455" s="23">
        <f>MONTH(Tabla2[[#This Row],[Fecha de creación]])</f>
        <v>1</v>
      </c>
    </row>
    <row r="2456" spans="1:14" ht="15" customHeight="1" x14ac:dyDescent="0.25">
      <c r="A2456" s="26">
        <v>44204.403680555559</v>
      </c>
      <c r="B2456" s="23" t="s">
        <v>100</v>
      </c>
      <c r="C2456" s="23" t="s">
        <v>3886</v>
      </c>
      <c r="D2456" s="23" t="s">
        <v>382</v>
      </c>
      <c r="E2456" s="23" t="s">
        <v>1</v>
      </c>
      <c r="F2456" s="23" t="s">
        <v>7</v>
      </c>
      <c r="G2456" s="23" t="s">
        <v>975</v>
      </c>
      <c r="H2456" s="2" t="s">
        <v>7758</v>
      </c>
      <c r="I2456" s="23" t="s">
        <v>1854</v>
      </c>
      <c r="J2456" s="23"/>
      <c r="K2456" s="23" t="s">
        <v>9712</v>
      </c>
      <c r="L2456" s="23"/>
      <c r="M2456" s="23">
        <f>YEAR(Tabla2[[#This Row],[Fecha de creación]])</f>
        <v>2021</v>
      </c>
      <c r="N2456" s="23">
        <f>MONTH(Tabla2[[#This Row],[Fecha de creación]])</f>
        <v>1</v>
      </c>
    </row>
    <row r="2457" spans="1:14" ht="15" customHeight="1" x14ac:dyDescent="0.25">
      <c r="A2457" s="26">
        <v>44204.410590277781</v>
      </c>
      <c r="B2457" s="23" t="s">
        <v>0</v>
      </c>
      <c r="C2457" s="23" t="s">
        <v>3887</v>
      </c>
      <c r="D2457" s="23" t="s">
        <v>382</v>
      </c>
      <c r="E2457" s="23" t="s">
        <v>1</v>
      </c>
      <c r="F2457" s="23" t="s">
        <v>7</v>
      </c>
      <c r="G2457" s="23" t="s">
        <v>975</v>
      </c>
      <c r="H2457" s="2" t="s">
        <v>7758</v>
      </c>
      <c r="I2457" s="23" t="s">
        <v>8</v>
      </c>
      <c r="J2457" s="23"/>
      <c r="K2457" s="23" t="s">
        <v>9712</v>
      </c>
      <c r="L2457" s="23"/>
      <c r="M2457" s="23">
        <f>YEAR(Tabla2[[#This Row],[Fecha de creación]])</f>
        <v>2021</v>
      </c>
      <c r="N2457" s="23">
        <f>MONTH(Tabla2[[#This Row],[Fecha de creación]])</f>
        <v>1</v>
      </c>
    </row>
    <row r="2458" spans="1:14" ht="15" customHeight="1" x14ac:dyDescent="0.25">
      <c r="A2458" s="26">
        <v>44204.423738425925</v>
      </c>
      <c r="B2458" s="23" t="s">
        <v>0</v>
      </c>
      <c r="C2458" s="23" t="s">
        <v>3888</v>
      </c>
      <c r="D2458" s="23" t="s">
        <v>110</v>
      </c>
      <c r="E2458" s="23" t="s">
        <v>1</v>
      </c>
      <c r="F2458" s="23" t="s">
        <v>7</v>
      </c>
      <c r="G2458" s="23" t="s">
        <v>975</v>
      </c>
      <c r="H2458" s="2" t="s">
        <v>7731</v>
      </c>
      <c r="I2458" s="23" t="s">
        <v>7412</v>
      </c>
      <c r="J2458" s="23"/>
      <c r="K2458" s="23" t="s">
        <v>9712</v>
      </c>
      <c r="L2458" s="23"/>
      <c r="M2458" s="23">
        <f>YEAR(Tabla2[[#This Row],[Fecha de creación]])</f>
        <v>2021</v>
      </c>
      <c r="N2458" s="23">
        <f>MONTH(Tabla2[[#This Row],[Fecha de creación]])</f>
        <v>1</v>
      </c>
    </row>
    <row r="2459" spans="1:14" ht="15" customHeight="1" x14ac:dyDescent="0.25">
      <c r="A2459" s="26">
        <v>44204.423877314817</v>
      </c>
      <c r="B2459" s="23" t="s">
        <v>0</v>
      </c>
      <c r="C2459" s="23" t="s">
        <v>3889</v>
      </c>
      <c r="D2459" s="23" t="s">
        <v>6</v>
      </c>
      <c r="E2459" s="23" t="s">
        <v>1</v>
      </c>
      <c r="F2459" s="23" t="s">
        <v>7</v>
      </c>
      <c r="G2459" s="23" t="s">
        <v>975</v>
      </c>
      <c r="H2459" s="2" t="s">
        <v>7722</v>
      </c>
      <c r="I2459" s="23" t="s">
        <v>4</v>
      </c>
      <c r="J2459" s="23"/>
      <c r="K2459" s="23" t="s">
        <v>9712</v>
      </c>
      <c r="L2459" s="23"/>
      <c r="M2459" s="23">
        <f>YEAR(Tabla2[[#This Row],[Fecha de creación]])</f>
        <v>2021</v>
      </c>
      <c r="N2459" s="23">
        <f>MONTH(Tabla2[[#This Row],[Fecha de creación]])</f>
        <v>1</v>
      </c>
    </row>
    <row r="2460" spans="1:14" ht="15" customHeight="1" x14ac:dyDescent="0.25">
      <c r="A2460" s="26">
        <v>44204.424456018518</v>
      </c>
      <c r="B2460" s="23" t="s">
        <v>100</v>
      </c>
      <c r="C2460" s="23" t="s">
        <v>3890</v>
      </c>
      <c r="D2460" s="23" t="s">
        <v>382</v>
      </c>
      <c r="E2460" s="23" t="s">
        <v>1</v>
      </c>
      <c r="F2460" s="23" t="s">
        <v>7</v>
      </c>
      <c r="G2460" s="23" t="s">
        <v>975</v>
      </c>
      <c r="H2460" s="2" t="s">
        <v>7758</v>
      </c>
      <c r="I2460" s="23" t="s">
        <v>1854</v>
      </c>
      <c r="J2460" s="23"/>
      <c r="K2460" s="23" t="s">
        <v>9712</v>
      </c>
      <c r="L2460" s="23"/>
      <c r="M2460" s="23">
        <f>YEAR(Tabla2[[#This Row],[Fecha de creación]])</f>
        <v>2021</v>
      </c>
      <c r="N2460" s="23">
        <f>MONTH(Tabla2[[#This Row],[Fecha de creación]])</f>
        <v>1</v>
      </c>
    </row>
    <row r="2461" spans="1:14" ht="15" customHeight="1" x14ac:dyDescent="0.25">
      <c r="A2461" s="26">
        <v>44204.428935185184</v>
      </c>
      <c r="B2461" s="23" t="s">
        <v>0</v>
      </c>
      <c r="C2461" s="23" t="s">
        <v>3891</v>
      </c>
      <c r="D2461" s="23" t="s">
        <v>6</v>
      </c>
      <c r="E2461" s="23" t="s">
        <v>1</v>
      </c>
      <c r="F2461" s="23" t="s">
        <v>7</v>
      </c>
      <c r="G2461" s="23" t="s">
        <v>975</v>
      </c>
      <c r="H2461" s="2" t="s">
        <v>7722</v>
      </c>
      <c r="I2461" s="23" t="s">
        <v>4</v>
      </c>
      <c r="J2461" s="23"/>
      <c r="K2461" s="23" t="s">
        <v>9712</v>
      </c>
      <c r="L2461" s="23"/>
      <c r="M2461" s="23">
        <f>YEAR(Tabla2[[#This Row],[Fecha de creación]])</f>
        <v>2021</v>
      </c>
      <c r="N2461" s="23">
        <f>MONTH(Tabla2[[#This Row],[Fecha de creación]])</f>
        <v>1</v>
      </c>
    </row>
    <row r="2462" spans="1:14" ht="15" customHeight="1" x14ac:dyDescent="0.25">
      <c r="A2462" s="26">
        <v>44204.441516203704</v>
      </c>
      <c r="B2462" s="23" t="s">
        <v>0</v>
      </c>
      <c r="C2462" s="23" t="s">
        <v>3892</v>
      </c>
      <c r="D2462" s="23" t="s">
        <v>382</v>
      </c>
      <c r="E2462" s="23" t="s">
        <v>1</v>
      </c>
      <c r="F2462" s="23" t="s">
        <v>7</v>
      </c>
      <c r="G2462" s="23" t="s">
        <v>975</v>
      </c>
      <c r="H2462" s="2" t="s">
        <v>7758</v>
      </c>
      <c r="I2462" s="23" t="s">
        <v>8</v>
      </c>
      <c r="J2462" s="23"/>
      <c r="K2462" s="23" t="s">
        <v>9712</v>
      </c>
      <c r="L2462" s="23"/>
      <c r="M2462" s="23">
        <f>YEAR(Tabla2[[#This Row],[Fecha de creación]])</f>
        <v>2021</v>
      </c>
      <c r="N2462" s="23">
        <f>MONTH(Tabla2[[#This Row],[Fecha de creación]])</f>
        <v>1</v>
      </c>
    </row>
    <row r="2463" spans="1:14" ht="15" customHeight="1" x14ac:dyDescent="0.25">
      <c r="A2463" s="26">
        <v>44204.450925925928</v>
      </c>
      <c r="B2463" s="23" t="s">
        <v>0</v>
      </c>
      <c r="C2463" s="23" t="s">
        <v>467</v>
      </c>
      <c r="D2463" s="23" t="s">
        <v>382</v>
      </c>
      <c r="E2463" s="23" t="s">
        <v>1</v>
      </c>
      <c r="F2463" s="23" t="s">
        <v>7</v>
      </c>
      <c r="G2463" s="23" t="s">
        <v>3</v>
      </c>
      <c r="H2463" s="2" t="s">
        <v>7758</v>
      </c>
      <c r="I2463" s="23" t="s">
        <v>8</v>
      </c>
      <c r="J2463" s="23"/>
      <c r="K2463" s="23" t="s">
        <v>9712</v>
      </c>
      <c r="L2463" s="23"/>
      <c r="M2463" s="23">
        <f>YEAR(Tabla2[[#This Row],[Fecha de creación]])</f>
        <v>2021</v>
      </c>
      <c r="N2463" s="23">
        <f>MONTH(Tabla2[[#This Row],[Fecha de creación]])</f>
        <v>1</v>
      </c>
    </row>
    <row r="2464" spans="1:14" ht="15" customHeight="1" x14ac:dyDescent="0.25">
      <c r="A2464" s="26">
        <v>44204.451365740744</v>
      </c>
      <c r="B2464" s="23" t="s">
        <v>0</v>
      </c>
      <c r="C2464" s="23" t="s">
        <v>3893</v>
      </c>
      <c r="D2464" s="23" t="s">
        <v>6</v>
      </c>
      <c r="E2464" s="23" t="s">
        <v>1</v>
      </c>
      <c r="F2464" s="23" t="s">
        <v>7</v>
      </c>
      <c r="G2464" s="23" t="s">
        <v>975</v>
      </c>
      <c r="H2464" s="2" t="s">
        <v>7722</v>
      </c>
      <c r="I2464" s="23" t="s">
        <v>4</v>
      </c>
      <c r="J2464" s="23"/>
      <c r="K2464" s="23" t="s">
        <v>9712</v>
      </c>
      <c r="L2464" s="23"/>
      <c r="M2464" s="23">
        <f>YEAR(Tabla2[[#This Row],[Fecha de creación]])</f>
        <v>2021</v>
      </c>
      <c r="N2464" s="23">
        <f>MONTH(Tabla2[[#This Row],[Fecha de creación]])</f>
        <v>1</v>
      </c>
    </row>
    <row r="2465" spans="1:14" ht="15" customHeight="1" x14ac:dyDescent="0.25">
      <c r="A2465" s="26">
        <v>44204.47111111111</v>
      </c>
      <c r="B2465" s="23" t="s">
        <v>0</v>
      </c>
      <c r="C2465" s="23" t="s">
        <v>3894</v>
      </c>
      <c r="D2465" s="23" t="s">
        <v>6</v>
      </c>
      <c r="E2465" s="23" t="s">
        <v>1</v>
      </c>
      <c r="F2465" s="23" t="s">
        <v>7</v>
      </c>
      <c r="G2465" s="23" t="s">
        <v>975</v>
      </c>
      <c r="H2465" s="2" t="s">
        <v>7722</v>
      </c>
      <c r="I2465" s="23" t="s">
        <v>4</v>
      </c>
      <c r="J2465" s="23"/>
      <c r="K2465" s="23" t="s">
        <v>9712</v>
      </c>
      <c r="L2465" s="23"/>
      <c r="M2465" s="23">
        <f>YEAR(Tabla2[[#This Row],[Fecha de creación]])</f>
        <v>2021</v>
      </c>
      <c r="N2465" s="23">
        <f>MONTH(Tabla2[[#This Row],[Fecha de creación]])</f>
        <v>1</v>
      </c>
    </row>
    <row r="2466" spans="1:14" ht="15" customHeight="1" x14ac:dyDescent="0.25">
      <c r="A2466" s="26">
        <v>44204.485300925924</v>
      </c>
      <c r="B2466" s="23" t="s">
        <v>100</v>
      </c>
      <c r="C2466" s="23" t="s">
        <v>468</v>
      </c>
      <c r="D2466" s="23" t="s">
        <v>6</v>
      </c>
      <c r="E2466" s="23" t="s">
        <v>1</v>
      </c>
      <c r="F2466" s="23" t="s">
        <v>7</v>
      </c>
      <c r="G2466" s="23" t="s">
        <v>3</v>
      </c>
      <c r="H2466" s="2" t="s">
        <v>7722</v>
      </c>
      <c r="I2466" s="23" t="s">
        <v>1854</v>
      </c>
      <c r="J2466" s="23"/>
      <c r="K2466" s="23" t="s">
        <v>9712</v>
      </c>
      <c r="L2466" s="23"/>
      <c r="M2466" s="23">
        <f>YEAR(Tabla2[[#This Row],[Fecha de creación]])</f>
        <v>2021</v>
      </c>
      <c r="N2466" s="23">
        <f>MONTH(Tabla2[[#This Row],[Fecha de creación]])</f>
        <v>1</v>
      </c>
    </row>
    <row r="2467" spans="1:14" ht="15" customHeight="1" x14ac:dyDescent="0.25">
      <c r="A2467" s="26">
        <v>44204.504537037035</v>
      </c>
      <c r="B2467" s="23" t="s">
        <v>19</v>
      </c>
      <c r="C2467" s="23" t="s">
        <v>469</v>
      </c>
      <c r="D2467" s="23" t="s">
        <v>470</v>
      </c>
      <c r="E2467" s="23" t="s">
        <v>1</v>
      </c>
      <c r="F2467" s="23" t="s">
        <v>7</v>
      </c>
      <c r="G2467" s="23" t="s">
        <v>3</v>
      </c>
      <c r="H2467" s="2" t="s">
        <v>7758</v>
      </c>
      <c r="I2467" s="23" t="s">
        <v>23</v>
      </c>
      <c r="J2467" s="23"/>
      <c r="K2467" s="23" t="s">
        <v>9712</v>
      </c>
      <c r="L2467" s="23"/>
      <c r="M2467" s="23">
        <f>YEAR(Tabla2[[#This Row],[Fecha de creación]])</f>
        <v>2021</v>
      </c>
      <c r="N2467" s="23">
        <f>MONTH(Tabla2[[#This Row],[Fecha de creación]])</f>
        <v>1</v>
      </c>
    </row>
    <row r="2468" spans="1:14" ht="15" customHeight="1" x14ac:dyDescent="0.25">
      <c r="A2468" s="26">
        <v>44204.526712962965</v>
      </c>
      <c r="B2468" s="23" t="s">
        <v>19</v>
      </c>
      <c r="C2468" s="23" t="s">
        <v>471</v>
      </c>
      <c r="D2468" s="23" t="s">
        <v>472</v>
      </c>
      <c r="E2468" s="23" t="s">
        <v>1</v>
      </c>
      <c r="F2468" s="23" t="s">
        <v>7</v>
      </c>
      <c r="G2468" s="23" t="s">
        <v>3</v>
      </c>
      <c r="H2468" s="2" t="s">
        <v>7722</v>
      </c>
      <c r="I2468" s="23" t="s">
        <v>23</v>
      </c>
      <c r="J2468" s="23"/>
      <c r="K2468" s="23" t="s">
        <v>9712</v>
      </c>
      <c r="L2468" s="23"/>
      <c r="M2468" s="23">
        <f>YEAR(Tabla2[[#This Row],[Fecha de creación]])</f>
        <v>2021</v>
      </c>
      <c r="N2468" s="23">
        <f>MONTH(Tabla2[[#This Row],[Fecha de creación]])</f>
        <v>1</v>
      </c>
    </row>
    <row r="2469" spans="1:14" ht="15" customHeight="1" x14ac:dyDescent="0.25">
      <c r="A2469" s="26">
        <v>44204.538402777776</v>
      </c>
      <c r="B2469" s="23" t="s">
        <v>0</v>
      </c>
      <c r="C2469" s="23" t="s">
        <v>473</v>
      </c>
      <c r="D2469" s="23" t="s">
        <v>349</v>
      </c>
      <c r="E2469" s="23" t="s">
        <v>1</v>
      </c>
      <c r="F2469" s="23" t="s">
        <v>7</v>
      </c>
      <c r="G2469" s="23" t="s">
        <v>3</v>
      </c>
      <c r="H2469" s="2" t="s">
        <v>7731</v>
      </c>
      <c r="I2469" s="23" t="s">
        <v>7412</v>
      </c>
      <c r="J2469" s="23"/>
      <c r="K2469" s="23" t="s">
        <v>9712</v>
      </c>
      <c r="L2469" s="23"/>
      <c r="M2469" s="23">
        <f>YEAR(Tabla2[[#This Row],[Fecha de creación]])</f>
        <v>2021</v>
      </c>
      <c r="N2469" s="23">
        <f>MONTH(Tabla2[[#This Row],[Fecha de creación]])</f>
        <v>1</v>
      </c>
    </row>
    <row r="2470" spans="1:14" ht="15" customHeight="1" x14ac:dyDescent="0.25">
      <c r="A2470" s="26">
        <v>44204.696967592594</v>
      </c>
      <c r="B2470" s="23" t="s">
        <v>0</v>
      </c>
      <c r="C2470" s="23" t="s">
        <v>3895</v>
      </c>
      <c r="D2470" s="23" t="s">
        <v>49</v>
      </c>
      <c r="E2470" s="23" t="s">
        <v>1</v>
      </c>
      <c r="F2470" s="23" t="s">
        <v>22</v>
      </c>
      <c r="G2470" s="23" t="s">
        <v>975</v>
      </c>
      <c r="H2470" s="2" t="s">
        <v>7745</v>
      </c>
      <c r="I2470" s="23" t="s">
        <v>7412</v>
      </c>
      <c r="J2470" s="23"/>
      <c r="K2470" s="23" t="s">
        <v>9712</v>
      </c>
      <c r="L2470" s="23"/>
      <c r="M2470" s="23">
        <f>YEAR(Tabla2[[#This Row],[Fecha de creación]])</f>
        <v>2021</v>
      </c>
      <c r="N2470" s="23">
        <f>MONTH(Tabla2[[#This Row],[Fecha de creación]])</f>
        <v>1</v>
      </c>
    </row>
    <row r="2471" spans="1:14" ht="15" customHeight="1" x14ac:dyDescent="0.25">
      <c r="A2471" s="26">
        <v>44204.717349537037</v>
      </c>
      <c r="B2471" s="23" t="s">
        <v>0</v>
      </c>
      <c r="C2471" s="23" t="s">
        <v>3896</v>
      </c>
      <c r="D2471" s="23" t="s">
        <v>382</v>
      </c>
      <c r="E2471" s="23" t="s">
        <v>1</v>
      </c>
      <c r="F2471" s="23" t="s">
        <v>7</v>
      </c>
      <c r="G2471" s="23" t="s">
        <v>975</v>
      </c>
      <c r="H2471" s="2" t="s">
        <v>7758</v>
      </c>
      <c r="I2471" s="23" t="s">
        <v>8</v>
      </c>
      <c r="J2471" s="23"/>
      <c r="K2471" s="23" t="s">
        <v>9712</v>
      </c>
      <c r="L2471" s="23"/>
      <c r="M2471" s="23">
        <f>YEAR(Tabla2[[#This Row],[Fecha de creación]])</f>
        <v>2021</v>
      </c>
      <c r="N2471" s="23">
        <f>MONTH(Tabla2[[#This Row],[Fecha de creación]])</f>
        <v>1</v>
      </c>
    </row>
    <row r="2472" spans="1:14" ht="15" customHeight="1" x14ac:dyDescent="0.25">
      <c r="A2472" s="26">
        <v>44204.721319444441</v>
      </c>
      <c r="B2472" s="23" t="s">
        <v>0</v>
      </c>
      <c r="C2472" s="23" t="s">
        <v>3897</v>
      </c>
      <c r="D2472" s="23" t="s">
        <v>551</v>
      </c>
      <c r="E2472" s="23" t="s">
        <v>1</v>
      </c>
      <c r="F2472" s="23" t="s">
        <v>7</v>
      </c>
      <c r="G2472" s="23" t="s">
        <v>975</v>
      </c>
      <c r="H2472" s="2" t="s">
        <v>7731</v>
      </c>
      <c r="I2472" s="23" t="s">
        <v>4</v>
      </c>
      <c r="J2472" s="23"/>
      <c r="K2472" s="23" t="s">
        <v>9712</v>
      </c>
      <c r="L2472" s="23"/>
      <c r="M2472" s="23">
        <f>YEAR(Tabla2[[#This Row],[Fecha de creación]])</f>
        <v>2021</v>
      </c>
      <c r="N2472" s="23">
        <f>MONTH(Tabla2[[#This Row],[Fecha de creación]])</f>
        <v>1</v>
      </c>
    </row>
    <row r="2473" spans="1:14" ht="15" customHeight="1" x14ac:dyDescent="0.25">
      <c r="A2473" s="26">
        <v>44204.722037037034</v>
      </c>
      <c r="B2473" s="23" t="s">
        <v>0</v>
      </c>
      <c r="C2473" s="23" t="s">
        <v>3898</v>
      </c>
      <c r="D2473" s="23" t="s">
        <v>351</v>
      </c>
      <c r="E2473" s="23" t="s">
        <v>1</v>
      </c>
      <c r="F2473" s="23" t="s">
        <v>7</v>
      </c>
      <c r="G2473" s="23" t="s">
        <v>975</v>
      </c>
      <c r="H2473" s="2" t="s">
        <v>7734</v>
      </c>
      <c r="I2473" s="23" t="s">
        <v>4</v>
      </c>
      <c r="J2473" s="23"/>
      <c r="K2473" s="23" t="s">
        <v>9712</v>
      </c>
      <c r="L2473" s="23"/>
      <c r="M2473" s="23">
        <f>YEAR(Tabla2[[#This Row],[Fecha de creación]])</f>
        <v>2021</v>
      </c>
      <c r="N2473" s="23">
        <f>MONTH(Tabla2[[#This Row],[Fecha de creación]])</f>
        <v>1</v>
      </c>
    </row>
    <row r="2474" spans="1:14" ht="15" customHeight="1" x14ac:dyDescent="0.25">
      <c r="A2474" s="26">
        <v>44204.730775462966</v>
      </c>
      <c r="B2474" s="23" t="s">
        <v>0</v>
      </c>
      <c r="C2474" s="23" t="s">
        <v>474</v>
      </c>
      <c r="D2474" s="23" t="s">
        <v>475</v>
      </c>
      <c r="E2474" s="23" t="s">
        <v>1</v>
      </c>
      <c r="F2474" s="23" t="s">
        <v>7</v>
      </c>
      <c r="G2474" s="23" t="s">
        <v>3</v>
      </c>
      <c r="H2474" s="2" t="s">
        <v>7731</v>
      </c>
      <c r="I2474" s="23" t="s">
        <v>7412</v>
      </c>
      <c r="J2474" s="23"/>
      <c r="K2474" s="23" t="s">
        <v>9712</v>
      </c>
      <c r="L2474" s="23"/>
      <c r="M2474" s="23">
        <f>YEAR(Tabla2[[#This Row],[Fecha de creación]])</f>
        <v>2021</v>
      </c>
      <c r="N2474" s="23">
        <f>MONTH(Tabla2[[#This Row],[Fecha de creación]])</f>
        <v>1</v>
      </c>
    </row>
    <row r="2475" spans="1:14" ht="15" customHeight="1" x14ac:dyDescent="0.25">
      <c r="A2475" s="26">
        <v>44204.738125000003</v>
      </c>
      <c r="B2475" s="23" t="s">
        <v>0</v>
      </c>
      <c r="C2475" s="23" t="s">
        <v>3899</v>
      </c>
      <c r="D2475" s="23" t="s">
        <v>3900</v>
      </c>
      <c r="E2475" s="23" t="s">
        <v>1</v>
      </c>
      <c r="F2475" s="23" t="s">
        <v>7</v>
      </c>
      <c r="G2475" s="23" t="s">
        <v>975</v>
      </c>
      <c r="H2475" s="2" t="s">
        <v>7744</v>
      </c>
      <c r="I2475" s="23" t="s">
        <v>4</v>
      </c>
      <c r="J2475" s="23"/>
      <c r="K2475" s="23" t="s">
        <v>9712</v>
      </c>
      <c r="L2475" s="23"/>
      <c r="M2475" s="23">
        <f>YEAR(Tabla2[[#This Row],[Fecha de creación]])</f>
        <v>2021</v>
      </c>
      <c r="N2475" s="23">
        <f>MONTH(Tabla2[[#This Row],[Fecha de creación]])</f>
        <v>1</v>
      </c>
    </row>
    <row r="2476" spans="1:14" ht="15" customHeight="1" x14ac:dyDescent="0.25">
      <c r="A2476" s="26">
        <v>44205.391493055555</v>
      </c>
      <c r="B2476" s="23" t="s">
        <v>0</v>
      </c>
      <c r="C2476" s="23" t="s">
        <v>3901</v>
      </c>
      <c r="D2476" s="23" t="s">
        <v>3902</v>
      </c>
      <c r="E2476" s="23" t="s">
        <v>1</v>
      </c>
      <c r="F2476" s="23" t="s">
        <v>2</v>
      </c>
      <c r="G2476" s="23" t="s">
        <v>1551</v>
      </c>
      <c r="H2476" s="2" t="s">
        <v>7741</v>
      </c>
      <c r="I2476" s="23" t="s">
        <v>11</v>
      </c>
      <c r="J2476" s="23"/>
      <c r="K2476" s="23" t="s">
        <v>9712</v>
      </c>
      <c r="L2476" s="23"/>
      <c r="M2476" s="23">
        <f>YEAR(Tabla2[[#This Row],[Fecha de creación]])</f>
        <v>2021</v>
      </c>
      <c r="N2476" s="23">
        <f>MONTH(Tabla2[[#This Row],[Fecha de creación]])</f>
        <v>1</v>
      </c>
    </row>
    <row r="2477" spans="1:14" ht="15" customHeight="1" x14ac:dyDescent="0.25">
      <c r="A2477" s="26">
        <v>44205.392500000002</v>
      </c>
      <c r="B2477" s="23" t="s">
        <v>0</v>
      </c>
      <c r="C2477" s="23" t="s">
        <v>3903</v>
      </c>
      <c r="D2477" s="23" t="s">
        <v>382</v>
      </c>
      <c r="E2477" s="23" t="s">
        <v>1</v>
      </c>
      <c r="F2477" s="23" t="s">
        <v>7</v>
      </c>
      <c r="G2477" s="23" t="s">
        <v>975</v>
      </c>
      <c r="H2477" s="2" t="s">
        <v>7758</v>
      </c>
      <c r="I2477" s="23" t="s">
        <v>7412</v>
      </c>
      <c r="J2477" s="23"/>
      <c r="K2477" s="23" t="s">
        <v>9712</v>
      </c>
      <c r="L2477" s="23"/>
      <c r="M2477" s="23">
        <f>YEAR(Tabla2[[#This Row],[Fecha de creación]])</f>
        <v>2021</v>
      </c>
      <c r="N2477" s="23">
        <f>MONTH(Tabla2[[#This Row],[Fecha de creación]])</f>
        <v>1</v>
      </c>
    </row>
    <row r="2478" spans="1:14" ht="15" customHeight="1" x14ac:dyDescent="0.25">
      <c r="A2478" s="26">
        <v>44205.456087962964</v>
      </c>
      <c r="B2478" s="23" t="s">
        <v>0</v>
      </c>
      <c r="C2478" s="23" t="s">
        <v>476</v>
      </c>
      <c r="D2478" s="23" t="s">
        <v>51</v>
      </c>
      <c r="E2478" s="23" t="s">
        <v>1</v>
      </c>
      <c r="F2478" s="23" t="s">
        <v>2</v>
      </c>
      <c r="G2478" s="23" t="s">
        <v>3</v>
      </c>
      <c r="H2478" s="2" t="s">
        <v>7732</v>
      </c>
      <c r="I2478" s="23" t="s">
        <v>7412</v>
      </c>
      <c r="J2478" s="23"/>
      <c r="K2478" s="23" t="s">
        <v>9712</v>
      </c>
      <c r="L2478" s="23"/>
      <c r="M2478" s="23">
        <f>YEAR(Tabla2[[#This Row],[Fecha de creación]])</f>
        <v>2021</v>
      </c>
      <c r="N2478" s="23">
        <f>MONTH(Tabla2[[#This Row],[Fecha de creación]])</f>
        <v>1</v>
      </c>
    </row>
    <row r="2479" spans="1:14" ht="15" customHeight="1" x14ac:dyDescent="0.25">
      <c r="A2479" s="26">
        <v>44205.483726851853</v>
      </c>
      <c r="B2479" s="23" t="s">
        <v>0</v>
      </c>
      <c r="C2479" s="23" t="s">
        <v>3904</v>
      </c>
      <c r="D2479" s="23" t="s">
        <v>615</v>
      </c>
      <c r="E2479" s="23" t="s">
        <v>1</v>
      </c>
      <c r="F2479" s="23" t="s">
        <v>7</v>
      </c>
      <c r="G2479" s="23" t="s">
        <v>975</v>
      </c>
      <c r="H2479" s="2" t="s">
        <v>7745</v>
      </c>
      <c r="I2479" s="23" t="s">
        <v>7412</v>
      </c>
      <c r="J2479" s="23"/>
      <c r="K2479" s="23" t="s">
        <v>9712</v>
      </c>
      <c r="L2479" s="23"/>
      <c r="M2479" s="23">
        <f>YEAR(Tabla2[[#This Row],[Fecha de creación]])</f>
        <v>2021</v>
      </c>
      <c r="N2479" s="23">
        <f>MONTH(Tabla2[[#This Row],[Fecha de creación]])</f>
        <v>1</v>
      </c>
    </row>
    <row r="2480" spans="1:14" ht="15" customHeight="1" x14ac:dyDescent="0.25">
      <c r="A2480" s="26">
        <v>44205.506562499999</v>
      </c>
      <c r="B2480" s="23" t="s">
        <v>0</v>
      </c>
      <c r="C2480" s="23" t="s">
        <v>3905</v>
      </c>
      <c r="D2480" s="23" t="s">
        <v>586</v>
      </c>
      <c r="E2480" s="23" t="s">
        <v>1</v>
      </c>
      <c r="F2480" s="23" t="s">
        <v>7</v>
      </c>
      <c r="G2480" s="23" t="s">
        <v>975</v>
      </c>
      <c r="H2480" s="2" t="s">
        <v>7748</v>
      </c>
      <c r="I2480" s="23" t="s">
        <v>7412</v>
      </c>
      <c r="J2480" s="23"/>
      <c r="K2480" s="23" t="s">
        <v>9712</v>
      </c>
      <c r="L2480" s="23"/>
      <c r="M2480" s="23">
        <f>YEAR(Tabla2[[#This Row],[Fecha de creación]])</f>
        <v>2021</v>
      </c>
      <c r="N2480" s="23">
        <f>MONTH(Tabla2[[#This Row],[Fecha de creación]])</f>
        <v>1</v>
      </c>
    </row>
    <row r="2481" spans="1:14" ht="15" customHeight="1" x14ac:dyDescent="0.25">
      <c r="A2481" s="26">
        <v>44205.510520833333</v>
      </c>
      <c r="B2481" s="23" t="s">
        <v>19</v>
      </c>
      <c r="C2481" s="23" t="s">
        <v>477</v>
      </c>
      <c r="D2481" s="23" t="s">
        <v>478</v>
      </c>
      <c r="E2481" s="23" t="s">
        <v>1</v>
      </c>
      <c r="F2481" s="23" t="s">
        <v>7</v>
      </c>
      <c r="G2481" s="23" t="s">
        <v>3</v>
      </c>
      <c r="H2481" s="2" t="s">
        <v>7758</v>
      </c>
      <c r="I2481" s="23" t="s">
        <v>23</v>
      </c>
      <c r="J2481" s="23"/>
      <c r="K2481" s="23" t="s">
        <v>9712</v>
      </c>
      <c r="L2481" s="23"/>
      <c r="M2481" s="23">
        <f>YEAR(Tabla2[[#This Row],[Fecha de creación]])</f>
        <v>2021</v>
      </c>
      <c r="N2481" s="23">
        <f>MONTH(Tabla2[[#This Row],[Fecha de creación]])</f>
        <v>1</v>
      </c>
    </row>
    <row r="2482" spans="1:14" ht="15" customHeight="1" x14ac:dyDescent="0.25">
      <c r="A2482" s="26">
        <v>44205.545590277776</v>
      </c>
      <c r="B2482" s="23" t="s">
        <v>0</v>
      </c>
      <c r="C2482" s="23" t="s">
        <v>3906</v>
      </c>
      <c r="D2482" s="23" t="s">
        <v>349</v>
      </c>
      <c r="E2482" s="23" t="s">
        <v>1</v>
      </c>
      <c r="F2482" s="23" t="s">
        <v>7</v>
      </c>
      <c r="G2482" s="23" t="s">
        <v>975</v>
      </c>
      <c r="H2482" s="2" t="s">
        <v>7731</v>
      </c>
      <c r="I2482" s="23" t="s">
        <v>7412</v>
      </c>
      <c r="J2482" s="23"/>
      <c r="K2482" s="23" t="s">
        <v>9712</v>
      </c>
      <c r="L2482" s="23"/>
      <c r="M2482" s="23">
        <f>YEAR(Tabla2[[#This Row],[Fecha de creación]])</f>
        <v>2021</v>
      </c>
      <c r="N2482" s="23">
        <f>MONTH(Tabla2[[#This Row],[Fecha de creación]])</f>
        <v>1</v>
      </c>
    </row>
    <row r="2483" spans="1:14" ht="15" customHeight="1" x14ac:dyDescent="0.25">
      <c r="A2483" s="26">
        <v>44205.548460648148</v>
      </c>
      <c r="B2483" s="23" t="s">
        <v>0</v>
      </c>
      <c r="C2483" s="23" t="s">
        <v>3907</v>
      </c>
      <c r="D2483" s="23" t="s">
        <v>351</v>
      </c>
      <c r="E2483" s="23" t="s">
        <v>1</v>
      </c>
      <c r="F2483" s="23" t="s">
        <v>7</v>
      </c>
      <c r="G2483" s="23" t="s">
        <v>975</v>
      </c>
      <c r="H2483" s="2" t="s">
        <v>7734</v>
      </c>
      <c r="I2483" s="23" t="s">
        <v>7412</v>
      </c>
      <c r="J2483" s="23"/>
      <c r="K2483" s="23" t="s">
        <v>9712</v>
      </c>
      <c r="L2483" s="23"/>
      <c r="M2483" s="23">
        <f>YEAR(Tabla2[[#This Row],[Fecha de creación]])</f>
        <v>2021</v>
      </c>
      <c r="N2483" s="23">
        <f>MONTH(Tabla2[[#This Row],[Fecha de creación]])</f>
        <v>1</v>
      </c>
    </row>
    <row r="2484" spans="1:14" ht="15" customHeight="1" x14ac:dyDescent="0.25">
      <c r="A2484" s="26">
        <v>44205.551932870374</v>
      </c>
      <c r="B2484" s="23" t="s">
        <v>0</v>
      </c>
      <c r="C2484" s="23" t="s">
        <v>479</v>
      </c>
      <c r="D2484" s="23" t="s">
        <v>382</v>
      </c>
      <c r="E2484" s="23" t="s">
        <v>1</v>
      </c>
      <c r="F2484" s="23" t="s">
        <v>7</v>
      </c>
      <c r="G2484" s="23" t="s">
        <v>3</v>
      </c>
      <c r="H2484" s="2" t="s">
        <v>7731</v>
      </c>
      <c r="I2484" s="23" t="s">
        <v>7412</v>
      </c>
      <c r="J2484" s="23"/>
      <c r="K2484" s="23" t="s">
        <v>9712</v>
      </c>
      <c r="L2484" s="23"/>
      <c r="M2484" s="23">
        <f>YEAR(Tabla2[[#This Row],[Fecha de creación]])</f>
        <v>2021</v>
      </c>
      <c r="N2484" s="23">
        <f>MONTH(Tabla2[[#This Row],[Fecha de creación]])</f>
        <v>1</v>
      </c>
    </row>
    <row r="2485" spans="1:14" ht="15" customHeight="1" x14ac:dyDescent="0.25">
      <c r="A2485" s="26">
        <v>44205.565555555557</v>
      </c>
      <c r="B2485" s="23" t="s">
        <v>0</v>
      </c>
      <c r="C2485" s="23" t="s">
        <v>480</v>
      </c>
      <c r="D2485" s="23" t="s">
        <v>481</v>
      </c>
      <c r="E2485" s="23" t="s">
        <v>1</v>
      </c>
      <c r="F2485" s="23" t="s">
        <v>2</v>
      </c>
      <c r="G2485" s="23" t="s">
        <v>3</v>
      </c>
      <c r="H2485" s="2" t="s">
        <v>7755</v>
      </c>
      <c r="I2485" s="23" t="s">
        <v>482</v>
      </c>
      <c r="J2485" s="23"/>
      <c r="K2485" s="23" t="s">
        <v>9536</v>
      </c>
      <c r="L2485" s="23"/>
      <c r="M2485" s="23">
        <f>YEAR(Tabla2[[#This Row],[Fecha de creación]])</f>
        <v>2021</v>
      </c>
      <c r="N2485" s="23">
        <f>MONTH(Tabla2[[#This Row],[Fecha de creación]])</f>
        <v>1</v>
      </c>
    </row>
    <row r="2486" spans="1:14" ht="15" customHeight="1" x14ac:dyDescent="0.25">
      <c r="A2486" s="26">
        <v>44205.589722222219</v>
      </c>
      <c r="B2486" s="23" t="s">
        <v>19</v>
      </c>
      <c r="C2486" s="23" t="s">
        <v>483</v>
      </c>
      <c r="D2486" s="23" t="s">
        <v>470</v>
      </c>
      <c r="E2486" s="23" t="s">
        <v>1</v>
      </c>
      <c r="F2486" s="23" t="s">
        <v>7</v>
      </c>
      <c r="G2486" s="23" t="s">
        <v>3</v>
      </c>
      <c r="H2486" s="2" t="s">
        <v>7758</v>
      </c>
      <c r="I2486" s="23" t="s">
        <v>23</v>
      </c>
      <c r="J2486" s="23"/>
      <c r="K2486" s="23" t="s">
        <v>9712</v>
      </c>
      <c r="L2486" s="23"/>
      <c r="M2486" s="23">
        <f>YEAR(Tabla2[[#This Row],[Fecha de creación]])</f>
        <v>2021</v>
      </c>
      <c r="N2486" s="23">
        <f>MONTH(Tabla2[[#This Row],[Fecha de creación]])</f>
        <v>1</v>
      </c>
    </row>
    <row r="2487" spans="1:14" ht="15" customHeight="1" x14ac:dyDescent="0.25">
      <c r="A2487" s="26">
        <v>44205.646736111114</v>
      </c>
      <c r="B2487" s="23" t="s">
        <v>100</v>
      </c>
      <c r="C2487" s="23" t="s">
        <v>3908</v>
      </c>
      <c r="D2487" s="23" t="s">
        <v>551</v>
      </c>
      <c r="E2487" s="23" t="s">
        <v>1</v>
      </c>
      <c r="F2487" s="23" t="s">
        <v>7</v>
      </c>
      <c r="G2487" s="23" t="s">
        <v>975</v>
      </c>
      <c r="H2487" s="2" t="s">
        <v>7731</v>
      </c>
      <c r="I2487" s="23" t="s">
        <v>1653</v>
      </c>
      <c r="J2487" s="23"/>
      <c r="K2487" s="23" t="s">
        <v>9712</v>
      </c>
      <c r="L2487" s="23"/>
      <c r="M2487" s="23">
        <f>YEAR(Tabla2[[#This Row],[Fecha de creación]])</f>
        <v>2021</v>
      </c>
      <c r="N2487" s="23">
        <f>MONTH(Tabla2[[#This Row],[Fecha de creación]])</f>
        <v>1</v>
      </c>
    </row>
    <row r="2488" spans="1:14" ht="15" customHeight="1" x14ac:dyDescent="0.25">
      <c r="A2488" s="26">
        <v>44205.650625000002</v>
      </c>
      <c r="B2488" s="23" t="s">
        <v>100</v>
      </c>
      <c r="C2488" s="23" t="s">
        <v>3909</v>
      </c>
      <c r="D2488" s="23" t="s">
        <v>351</v>
      </c>
      <c r="E2488" s="23" t="s">
        <v>1</v>
      </c>
      <c r="F2488" s="23" t="s">
        <v>7</v>
      </c>
      <c r="G2488" s="23" t="s">
        <v>975</v>
      </c>
      <c r="H2488" s="2" t="s">
        <v>7734</v>
      </c>
      <c r="I2488" s="23" t="s">
        <v>1653</v>
      </c>
      <c r="J2488" s="23"/>
      <c r="K2488" s="23" t="s">
        <v>9712</v>
      </c>
      <c r="L2488" s="23"/>
      <c r="M2488" s="23">
        <f>YEAR(Tabla2[[#This Row],[Fecha de creación]])</f>
        <v>2021</v>
      </c>
      <c r="N2488" s="23">
        <f>MONTH(Tabla2[[#This Row],[Fecha de creación]])</f>
        <v>1</v>
      </c>
    </row>
    <row r="2489" spans="1:14" ht="15" customHeight="1" x14ac:dyDescent="0.25">
      <c r="A2489" s="26">
        <v>44205.718726851854</v>
      </c>
      <c r="B2489" s="23" t="s">
        <v>0</v>
      </c>
      <c r="C2489" s="23" t="s">
        <v>3910</v>
      </c>
      <c r="D2489" s="23" t="s">
        <v>586</v>
      </c>
      <c r="E2489" s="23" t="s">
        <v>1</v>
      </c>
      <c r="F2489" s="23" t="s">
        <v>7</v>
      </c>
      <c r="G2489" s="23" t="s">
        <v>975</v>
      </c>
      <c r="H2489" s="2" t="s">
        <v>7748</v>
      </c>
      <c r="I2489" s="23" t="s">
        <v>7412</v>
      </c>
      <c r="J2489" s="23"/>
      <c r="K2489" s="23" t="s">
        <v>9712</v>
      </c>
      <c r="L2489" s="23"/>
      <c r="M2489" s="23">
        <f>YEAR(Tabla2[[#This Row],[Fecha de creación]])</f>
        <v>2021</v>
      </c>
      <c r="N2489" s="23">
        <f>MONTH(Tabla2[[#This Row],[Fecha de creación]])</f>
        <v>1</v>
      </c>
    </row>
    <row r="2490" spans="1:14" ht="15" customHeight="1" x14ac:dyDescent="0.25">
      <c r="A2490" s="26">
        <v>44205.737268518518</v>
      </c>
      <c r="B2490" s="23" t="s">
        <v>0</v>
      </c>
      <c r="C2490" s="23" t="s">
        <v>3911</v>
      </c>
      <c r="D2490" s="23" t="s">
        <v>349</v>
      </c>
      <c r="E2490" s="23" t="s">
        <v>1</v>
      </c>
      <c r="F2490" s="23" t="s">
        <v>7</v>
      </c>
      <c r="G2490" s="23" t="s">
        <v>975</v>
      </c>
      <c r="H2490" s="2" t="s">
        <v>7731</v>
      </c>
      <c r="I2490" s="23" t="s">
        <v>7412</v>
      </c>
      <c r="J2490" s="23"/>
      <c r="K2490" s="23" t="s">
        <v>9712</v>
      </c>
      <c r="L2490" s="23"/>
      <c r="M2490" s="23">
        <f>YEAR(Tabla2[[#This Row],[Fecha de creación]])</f>
        <v>2021</v>
      </c>
      <c r="N2490" s="23">
        <f>MONTH(Tabla2[[#This Row],[Fecha de creación]])</f>
        <v>1</v>
      </c>
    </row>
    <row r="2491" spans="1:14" ht="15" customHeight="1" x14ac:dyDescent="0.25">
      <c r="A2491" s="26">
        <v>44205.738287037035</v>
      </c>
      <c r="B2491" s="23" t="s">
        <v>0</v>
      </c>
      <c r="C2491" s="23" t="s">
        <v>3912</v>
      </c>
      <c r="D2491" s="23" t="s">
        <v>351</v>
      </c>
      <c r="E2491" s="23" t="s">
        <v>1</v>
      </c>
      <c r="F2491" s="23" t="s">
        <v>7</v>
      </c>
      <c r="G2491" s="23" t="s">
        <v>975</v>
      </c>
      <c r="H2491" s="2" t="s">
        <v>7734</v>
      </c>
      <c r="I2491" s="23" t="s">
        <v>7412</v>
      </c>
      <c r="J2491" s="23"/>
      <c r="K2491" s="23" t="s">
        <v>9712</v>
      </c>
      <c r="L2491" s="23"/>
      <c r="M2491" s="23">
        <f>YEAR(Tabla2[[#This Row],[Fecha de creación]])</f>
        <v>2021</v>
      </c>
      <c r="N2491" s="23">
        <f>MONTH(Tabla2[[#This Row],[Fecha de creación]])</f>
        <v>1</v>
      </c>
    </row>
    <row r="2492" spans="1:14" ht="15" customHeight="1" x14ac:dyDescent="0.25">
      <c r="A2492" s="26">
        <v>44206.38721064815</v>
      </c>
      <c r="B2492" s="23" t="s">
        <v>19</v>
      </c>
      <c r="C2492" s="23" t="s">
        <v>484</v>
      </c>
      <c r="D2492" s="23" t="s">
        <v>485</v>
      </c>
      <c r="E2492" s="23" t="s">
        <v>1</v>
      </c>
      <c r="F2492" s="23" t="s">
        <v>7</v>
      </c>
      <c r="G2492" s="23" t="s">
        <v>3</v>
      </c>
      <c r="H2492" s="2" t="s">
        <v>7734</v>
      </c>
      <c r="I2492" s="23" t="s">
        <v>23</v>
      </c>
      <c r="J2492" s="23"/>
      <c r="K2492" s="23" t="s">
        <v>9712</v>
      </c>
      <c r="L2492" s="23"/>
      <c r="M2492" s="23">
        <f>YEAR(Tabla2[[#This Row],[Fecha de creación]])</f>
        <v>2021</v>
      </c>
      <c r="N2492" s="23">
        <f>MONTH(Tabla2[[#This Row],[Fecha de creación]])</f>
        <v>1</v>
      </c>
    </row>
    <row r="2493" spans="1:14" ht="15" customHeight="1" x14ac:dyDescent="0.25">
      <c r="A2493" s="26">
        <v>44206.400717592594</v>
      </c>
      <c r="B2493" s="23" t="s">
        <v>19</v>
      </c>
      <c r="C2493" s="23" t="s">
        <v>486</v>
      </c>
      <c r="D2493" s="23" t="s">
        <v>487</v>
      </c>
      <c r="E2493" s="23" t="s">
        <v>1</v>
      </c>
      <c r="F2493" s="23" t="s">
        <v>7</v>
      </c>
      <c r="G2493" s="23" t="s">
        <v>3</v>
      </c>
      <c r="H2493" s="2" t="s">
        <v>7734</v>
      </c>
      <c r="I2493" s="23" t="s">
        <v>23</v>
      </c>
      <c r="J2493" s="23"/>
      <c r="K2493" s="23" t="s">
        <v>9712</v>
      </c>
      <c r="L2493" s="23"/>
      <c r="M2493" s="23">
        <f>YEAR(Tabla2[[#This Row],[Fecha de creación]])</f>
        <v>2021</v>
      </c>
      <c r="N2493" s="23">
        <f>MONTH(Tabla2[[#This Row],[Fecha de creación]])</f>
        <v>1</v>
      </c>
    </row>
    <row r="2494" spans="1:14" ht="15" customHeight="1" x14ac:dyDescent="0.25">
      <c r="A2494" s="26">
        <v>44206.491041666668</v>
      </c>
      <c r="B2494" s="23" t="s">
        <v>0</v>
      </c>
      <c r="C2494" s="23" t="s">
        <v>488</v>
      </c>
      <c r="D2494" s="23" t="s">
        <v>382</v>
      </c>
      <c r="E2494" s="23" t="s">
        <v>1</v>
      </c>
      <c r="F2494" s="23" t="s">
        <v>7</v>
      </c>
      <c r="G2494" s="23" t="s">
        <v>3</v>
      </c>
      <c r="H2494" s="2" t="s">
        <v>7758</v>
      </c>
      <c r="I2494" s="23" t="s">
        <v>7412</v>
      </c>
      <c r="J2494" s="23"/>
      <c r="K2494" s="23" t="s">
        <v>9712</v>
      </c>
      <c r="L2494" s="23"/>
      <c r="M2494" s="23">
        <f>YEAR(Tabla2[[#This Row],[Fecha de creación]])</f>
        <v>2021</v>
      </c>
      <c r="N2494" s="23">
        <f>MONTH(Tabla2[[#This Row],[Fecha de creación]])</f>
        <v>1</v>
      </c>
    </row>
    <row r="2495" spans="1:14" ht="15" customHeight="1" x14ac:dyDescent="0.25">
      <c r="A2495" s="26">
        <v>44206.665092592593</v>
      </c>
      <c r="B2495" s="23" t="s">
        <v>0</v>
      </c>
      <c r="C2495" s="23" t="s">
        <v>3913</v>
      </c>
      <c r="D2495" s="23" t="s">
        <v>156</v>
      </c>
      <c r="E2495" s="23" t="s">
        <v>1</v>
      </c>
      <c r="F2495" s="23" t="s">
        <v>7</v>
      </c>
      <c r="G2495" s="23" t="s">
        <v>1551</v>
      </c>
      <c r="H2495" s="2" t="s">
        <v>7757</v>
      </c>
      <c r="I2495" s="23" t="s">
        <v>11</v>
      </c>
      <c r="J2495" s="23"/>
      <c r="K2495" s="23" t="s">
        <v>9712</v>
      </c>
      <c r="L2495" s="23"/>
      <c r="M2495" s="23">
        <f>YEAR(Tabla2[[#This Row],[Fecha de creación]])</f>
        <v>2021</v>
      </c>
      <c r="N2495" s="23">
        <f>MONTH(Tabla2[[#This Row],[Fecha de creación]])</f>
        <v>1</v>
      </c>
    </row>
    <row r="2496" spans="1:14" ht="15" customHeight="1" x14ac:dyDescent="0.25">
      <c r="A2496" s="26">
        <v>44206.668379629627</v>
      </c>
      <c r="B2496" s="23" t="s">
        <v>0</v>
      </c>
      <c r="C2496" s="23" t="s">
        <v>3914</v>
      </c>
      <c r="D2496" s="23" t="s">
        <v>349</v>
      </c>
      <c r="E2496" s="23" t="s">
        <v>1</v>
      </c>
      <c r="F2496" s="23" t="s">
        <v>7</v>
      </c>
      <c r="G2496" s="23" t="s">
        <v>975</v>
      </c>
      <c r="H2496" s="2" t="s">
        <v>7731</v>
      </c>
      <c r="I2496" s="23" t="s">
        <v>7412</v>
      </c>
      <c r="J2496" s="23"/>
      <c r="K2496" s="23" t="s">
        <v>9712</v>
      </c>
      <c r="L2496" s="23"/>
      <c r="M2496" s="23">
        <f>YEAR(Tabla2[[#This Row],[Fecha de creación]])</f>
        <v>2021</v>
      </c>
      <c r="N2496" s="23">
        <f>MONTH(Tabla2[[#This Row],[Fecha de creación]])</f>
        <v>1</v>
      </c>
    </row>
    <row r="2497" spans="1:14" ht="15" customHeight="1" x14ac:dyDescent="0.25">
      <c r="A2497" s="26">
        <v>44206.669074074074</v>
      </c>
      <c r="B2497" s="23" t="s">
        <v>0</v>
      </c>
      <c r="C2497" s="23" t="s">
        <v>3915</v>
      </c>
      <c r="D2497" s="23" t="s">
        <v>351</v>
      </c>
      <c r="E2497" s="23" t="s">
        <v>1</v>
      </c>
      <c r="F2497" s="23" t="s">
        <v>7</v>
      </c>
      <c r="G2497" s="23" t="s">
        <v>975</v>
      </c>
      <c r="H2497" s="2" t="s">
        <v>7734</v>
      </c>
      <c r="I2497" s="23" t="s">
        <v>7412</v>
      </c>
      <c r="J2497" s="23"/>
      <c r="K2497" s="23" t="s">
        <v>9712</v>
      </c>
      <c r="L2497" s="23"/>
      <c r="M2497" s="23">
        <f>YEAR(Tabla2[[#This Row],[Fecha de creación]])</f>
        <v>2021</v>
      </c>
      <c r="N2497" s="23">
        <f>MONTH(Tabla2[[#This Row],[Fecha de creación]])</f>
        <v>1</v>
      </c>
    </row>
    <row r="2498" spans="1:14" ht="15" customHeight="1" x14ac:dyDescent="0.25">
      <c r="A2498" s="26">
        <v>44206.669756944444</v>
      </c>
      <c r="B2498" s="23" t="s">
        <v>0</v>
      </c>
      <c r="C2498" s="23" t="s">
        <v>489</v>
      </c>
      <c r="D2498" s="23" t="s">
        <v>110</v>
      </c>
      <c r="E2498" s="23" t="s">
        <v>1</v>
      </c>
      <c r="F2498" s="23" t="s">
        <v>7</v>
      </c>
      <c r="G2498" s="23" t="s">
        <v>3</v>
      </c>
      <c r="H2498" s="2" t="s">
        <v>7731</v>
      </c>
      <c r="I2498" s="23" t="s">
        <v>7412</v>
      </c>
      <c r="J2498" s="23"/>
      <c r="K2498" s="23" t="s">
        <v>9712</v>
      </c>
      <c r="L2498" s="23"/>
      <c r="M2498" s="23">
        <f>YEAR(Tabla2[[#This Row],[Fecha de creación]])</f>
        <v>2021</v>
      </c>
      <c r="N2498" s="23">
        <f>MONTH(Tabla2[[#This Row],[Fecha de creación]])</f>
        <v>1</v>
      </c>
    </row>
    <row r="2499" spans="1:14" ht="15" customHeight="1" x14ac:dyDescent="0.25">
      <c r="A2499" s="26">
        <v>44206.721990740742</v>
      </c>
      <c r="B2499" s="23" t="s">
        <v>0</v>
      </c>
      <c r="C2499" s="23" t="s">
        <v>3916</v>
      </c>
      <c r="D2499" s="23" t="s">
        <v>3644</v>
      </c>
      <c r="E2499" s="23" t="s">
        <v>1</v>
      </c>
      <c r="F2499" s="23" t="s">
        <v>7</v>
      </c>
      <c r="G2499" s="23" t="s">
        <v>1551</v>
      </c>
      <c r="H2499" s="2" t="s">
        <v>7757</v>
      </c>
      <c r="I2499" s="23" t="s">
        <v>11</v>
      </c>
      <c r="J2499" s="23"/>
      <c r="K2499" s="23" t="s">
        <v>9712</v>
      </c>
      <c r="L2499" s="23"/>
      <c r="M2499" s="23">
        <f>YEAR(Tabla2[[#This Row],[Fecha de creación]])</f>
        <v>2021</v>
      </c>
      <c r="N2499" s="23">
        <f>MONTH(Tabla2[[#This Row],[Fecha de creación]])</f>
        <v>1</v>
      </c>
    </row>
    <row r="2500" spans="1:14" ht="15" customHeight="1" x14ac:dyDescent="0.25">
      <c r="A2500" s="26">
        <v>44207.485706018517</v>
      </c>
      <c r="B2500" s="23" t="s">
        <v>19</v>
      </c>
      <c r="C2500" s="23" t="s">
        <v>490</v>
      </c>
      <c r="D2500" s="23" t="s">
        <v>491</v>
      </c>
      <c r="E2500" s="23" t="s">
        <v>1</v>
      </c>
      <c r="F2500" s="23" t="s">
        <v>7</v>
      </c>
      <c r="G2500" s="23" t="s">
        <v>3</v>
      </c>
      <c r="H2500" s="2" t="s">
        <v>7734</v>
      </c>
      <c r="I2500" s="23" t="s">
        <v>23</v>
      </c>
      <c r="J2500" s="23"/>
      <c r="K2500" s="23" t="s">
        <v>9712</v>
      </c>
      <c r="L2500" s="23"/>
      <c r="M2500" s="23">
        <f>YEAR(Tabla2[[#This Row],[Fecha de creación]])</f>
        <v>2021</v>
      </c>
      <c r="N2500" s="23">
        <f>MONTH(Tabla2[[#This Row],[Fecha de creación]])</f>
        <v>1</v>
      </c>
    </row>
    <row r="2501" spans="1:14" ht="15" customHeight="1" x14ac:dyDescent="0.25">
      <c r="A2501" s="26">
        <v>44207.533379629633</v>
      </c>
      <c r="B2501" s="23" t="s">
        <v>189</v>
      </c>
      <c r="C2501" s="23" t="s">
        <v>3917</v>
      </c>
      <c r="D2501" s="23" t="s">
        <v>1064</v>
      </c>
      <c r="E2501" s="23" t="s">
        <v>1</v>
      </c>
      <c r="F2501" s="23" t="s">
        <v>22</v>
      </c>
      <c r="G2501" s="23" t="s">
        <v>975</v>
      </c>
      <c r="H2501" s="2" t="s">
        <v>7745</v>
      </c>
      <c r="I2501" s="23" t="s">
        <v>1945</v>
      </c>
      <c r="J2501" s="23"/>
      <c r="K2501" s="23" t="s">
        <v>9712</v>
      </c>
      <c r="L2501" s="23"/>
      <c r="M2501" s="23">
        <f>YEAR(Tabla2[[#This Row],[Fecha de creación]])</f>
        <v>2021</v>
      </c>
      <c r="N2501" s="23">
        <f>MONTH(Tabla2[[#This Row],[Fecha de creación]])</f>
        <v>1</v>
      </c>
    </row>
    <row r="2502" spans="1:14" ht="15" customHeight="1" x14ac:dyDescent="0.25">
      <c r="A2502" s="26">
        <v>44207.575069444443</v>
      </c>
      <c r="B2502" s="23" t="s">
        <v>0</v>
      </c>
      <c r="C2502" s="23" t="s">
        <v>3918</v>
      </c>
      <c r="D2502" s="23" t="s">
        <v>21</v>
      </c>
      <c r="E2502" s="23" t="s">
        <v>1</v>
      </c>
      <c r="F2502" s="23" t="s">
        <v>7</v>
      </c>
      <c r="G2502" s="23" t="s">
        <v>975</v>
      </c>
      <c r="H2502" s="2" t="s">
        <v>7744</v>
      </c>
      <c r="I2502" s="23" t="s">
        <v>7412</v>
      </c>
      <c r="J2502" s="23"/>
      <c r="K2502" s="23" t="s">
        <v>9712</v>
      </c>
      <c r="L2502" s="23"/>
      <c r="M2502" s="23">
        <f>YEAR(Tabla2[[#This Row],[Fecha de creación]])</f>
        <v>2021</v>
      </c>
      <c r="N2502" s="23">
        <f>MONTH(Tabla2[[#This Row],[Fecha de creación]])</f>
        <v>1</v>
      </c>
    </row>
    <row r="2503" spans="1:14" ht="15" customHeight="1" x14ac:dyDescent="0.25">
      <c r="A2503" s="26">
        <v>44207.57576388889</v>
      </c>
      <c r="B2503" s="23" t="s">
        <v>0</v>
      </c>
      <c r="C2503" s="23" t="s">
        <v>3919</v>
      </c>
      <c r="D2503" s="23" t="s">
        <v>382</v>
      </c>
      <c r="E2503" s="23" t="s">
        <v>1</v>
      </c>
      <c r="F2503" s="23" t="s">
        <v>7</v>
      </c>
      <c r="G2503" s="23" t="s">
        <v>975</v>
      </c>
      <c r="H2503" s="2" t="s">
        <v>7758</v>
      </c>
      <c r="I2503" s="23" t="s">
        <v>7412</v>
      </c>
      <c r="J2503" s="23"/>
      <c r="K2503" s="23" t="s">
        <v>9712</v>
      </c>
      <c r="L2503" s="23"/>
      <c r="M2503" s="23">
        <f>YEAR(Tabla2[[#This Row],[Fecha de creación]])</f>
        <v>2021</v>
      </c>
      <c r="N2503" s="23">
        <f>MONTH(Tabla2[[#This Row],[Fecha de creación]])</f>
        <v>1</v>
      </c>
    </row>
    <row r="2504" spans="1:14" ht="15" customHeight="1" x14ac:dyDescent="0.25">
      <c r="A2504" s="26">
        <v>44207.669456018521</v>
      </c>
      <c r="B2504" s="23" t="s">
        <v>0</v>
      </c>
      <c r="C2504" s="23" t="s">
        <v>3920</v>
      </c>
      <c r="D2504" s="23" t="s">
        <v>987</v>
      </c>
      <c r="E2504" s="23" t="s">
        <v>1</v>
      </c>
      <c r="F2504" s="23" t="s">
        <v>7</v>
      </c>
      <c r="G2504" s="23" t="s">
        <v>1551</v>
      </c>
      <c r="H2504" s="2" t="s">
        <v>7735</v>
      </c>
      <c r="I2504" s="23" t="s">
        <v>11</v>
      </c>
      <c r="J2504" s="23"/>
      <c r="K2504" s="23" t="s">
        <v>9712</v>
      </c>
      <c r="L2504" s="23"/>
      <c r="M2504" s="23">
        <f>YEAR(Tabla2[[#This Row],[Fecha de creación]])</f>
        <v>2021</v>
      </c>
      <c r="N2504" s="23">
        <f>MONTH(Tabla2[[#This Row],[Fecha de creación]])</f>
        <v>1</v>
      </c>
    </row>
    <row r="2505" spans="1:14" ht="15" customHeight="1" x14ac:dyDescent="0.25">
      <c r="A2505" s="26">
        <v>44207.672627314816</v>
      </c>
      <c r="B2505" s="23" t="s">
        <v>0</v>
      </c>
      <c r="C2505" s="23" t="s">
        <v>3921</v>
      </c>
      <c r="D2505" s="23" t="s">
        <v>615</v>
      </c>
      <c r="E2505" s="23" t="s">
        <v>1</v>
      </c>
      <c r="F2505" s="23" t="s">
        <v>7</v>
      </c>
      <c r="G2505" s="23" t="s">
        <v>975</v>
      </c>
      <c r="H2505" s="2" t="s">
        <v>7745</v>
      </c>
      <c r="I2505" s="23" t="s">
        <v>7412</v>
      </c>
      <c r="J2505" s="23"/>
      <c r="K2505" s="23" t="s">
        <v>9712</v>
      </c>
      <c r="L2505" s="23"/>
      <c r="M2505" s="23">
        <f>YEAR(Tabla2[[#This Row],[Fecha de creación]])</f>
        <v>2021</v>
      </c>
      <c r="N2505" s="23">
        <f>MONTH(Tabla2[[#This Row],[Fecha de creación]])</f>
        <v>1</v>
      </c>
    </row>
    <row r="2506" spans="1:14" ht="15" customHeight="1" x14ac:dyDescent="0.25">
      <c r="A2506" s="26">
        <v>44207.676458333335</v>
      </c>
      <c r="B2506" s="23" t="s">
        <v>0</v>
      </c>
      <c r="C2506" s="23" t="s">
        <v>3922</v>
      </c>
      <c r="D2506" s="23" t="s">
        <v>382</v>
      </c>
      <c r="E2506" s="23" t="s">
        <v>1</v>
      </c>
      <c r="F2506" s="23" t="s">
        <v>7</v>
      </c>
      <c r="G2506" s="23" t="s">
        <v>975</v>
      </c>
      <c r="H2506" s="2" t="s">
        <v>7758</v>
      </c>
      <c r="I2506" s="23" t="s">
        <v>7412</v>
      </c>
      <c r="J2506" s="23"/>
      <c r="K2506" s="23" t="s">
        <v>9712</v>
      </c>
      <c r="L2506" s="23"/>
      <c r="M2506" s="23">
        <f>YEAR(Tabla2[[#This Row],[Fecha de creación]])</f>
        <v>2021</v>
      </c>
      <c r="N2506" s="23">
        <f>MONTH(Tabla2[[#This Row],[Fecha de creación]])</f>
        <v>1</v>
      </c>
    </row>
    <row r="2507" spans="1:14" ht="15" customHeight="1" x14ac:dyDescent="0.25">
      <c r="A2507" s="26">
        <v>44207.721712962964</v>
      </c>
      <c r="B2507" s="23" t="s">
        <v>0</v>
      </c>
      <c r="C2507" s="23" t="s">
        <v>3923</v>
      </c>
      <c r="D2507" s="23" t="s">
        <v>1021</v>
      </c>
      <c r="E2507" s="23" t="s">
        <v>1</v>
      </c>
      <c r="F2507" s="23" t="s">
        <v>7</v>
      </c>
      <c r="G2507" s="23" t="s">
        <v>1551</v>
      </c>
      <c r="H2507" s="2" t="s">
        <v>7742</v>
      </c>
      <c r="I2507" s="23" t="s">
        <v>28</v>
      </c>
      <c r="J2507" s="23"/>
      <c r="K2507" s="23" t="s">
        <v>9712</v>
      </c>
      <c r="L2507" s="23"/>
      <c r="M2507" s="23">
        <f>YEAR(Tabla2[[#This Row],[Fecha de creación]])</f>
        <v>2021</v>
      </c>
      <c r="N2507" s="23">
        <f>MONTH(Tabla2[[#This Row],[Fecha de creación]])</f>
        <v>1</v>
      </c>
    </row>
    <row r="2508" spans="1:14" ht="15" customHeight="1" x14ac:dyDescent="0.25">
      <c r="A2508" s="26">
        <v>44207.73574074074</v>
      </c>
      <c r="B2508" s="23" t="s">
        <v>0</v>
      </c>
      <c r="C2508" s="23" t="s">
        <v>3924</v>
      </c>
      <c r="D2508" s="23" t="s">
        <v>985</v>
      </c>
      <c r="E2508" s="23" t="s">
        <v>1</v>
      </c>
      <c r="F2508" s="23" t="s">
        <v>7</v>
      </c>
      <c r="G2508" s="23" t="s">
        <v>1551</v>
      </c>
      <c r="H2508" s="2" t="s">
        <v>7733</v>
      </c>
      <c r="I2508" s="23" t="s">
        <v>11</v>
      </c>
      <c r="J2508" s="23"/>
      <c r="K2508" s="23" t="s">
        <v>9712</v>
      </c>
      <c r="L2508" s="23"/>
      <c r="M2508" s="23">
        <f>YEAR(Tabla2[[#This Row],[Fecha de creación]])</f>
        <v>2021</v>
      </c>
      <c r="N2508" s="23">
        <f>MONTH(Tabla2[[#This Row],[Fecha de creación]])</f>
        <v>1</v>
      </c>
    </row>
    <row r="2509" spans="1:14" ht="15" customHeight="1" x14ac:dyDescent="0.25">
      <c r="A2509" s="26">
        <v>44207.758402777778</v>
      </c>
      <c r="B2509" s="23" t="s">
        <v>0</v>
      </c>
      <c r="C2509" s="23" t="s">
        <v>3925</v>
      </c>
      <c r="D2509" s="23" t="s">
        <v>615</v>
      </c>
      <c r="E2509" s="23" t="s">
        <v>1</v>
      </c>
      <c r="F2509" s="23" t="s">
        <v>7</v>
      </c>
      <c r="G2509" s="23" t="s">
        <v>975</v>
      </c>
      <c r="H2509" s="2" t="s">
        <v>7745</v>
      </c>
      <c r="I2509" s="23" t="s">
        <v>7412</v>
      </c>
      <c r="J2509" s="23"/>
      <c r="K2509" s="23" t="s">
        <v>9712</v>
      </c>
      <c r="L2509" s="23"/>
      <c r="M2509" s="23">
        <f>YEAR(Tabla2[[#This Row],[Fecha de creación]])</f>
        <v>2021</v>
      </c>
      <c r="N2509" s="23">
        <f>MONTH(Tabla2[[#This Row],[Fecha de creación]])</f>
        <v>1</v>
      </c>
    </row>
    <row r="2510" spans="1:14" ht="15" customHeight="1" x14ac:dyDescent="0.25">
      <c r="A2510" s="26">
        <v>44207.758877314816</v>
      </c>
      <c r="B2510" s="23" t="s">
        <v>0</v>
      </c>
      <c r="C2510" s="23" t="s">
        <v>3926</v>
      </c>
      <c r="D2510" s="23" t="s">
        <v>382</v>
      </c>
      <c r="E2510" s="23" t="s">
        <v>1</v>
      </c>
      <c r="F2510" s="23" t="s">
        <v>7</v>
      </c>
      <c r="G2510" s="23" t="s">
        <v>975</v>
      </c>
      <c r="H2510" s="2" t="s">
        <v>7758</v>
      </c>
      <c r="I2510" s="23" t="s">
        <v>7412</v>
      </c>
      <c r="J2510" s="23"/>
      <c r="K2510" s="23" t="s">
        <v>9712</v>
      </c>
      <c r="L2510" s="23"/>
      <c r="M2510" s="23">
        <f>YEAR(Tabla2[[#This Row],[Fecha de creación]])</f>
        <v>2021</v>
      </c>
      <c r="N2510" s="23">
        <f>MONTH(Tabla2[[#This Row],[Fecha de creación]])</f>
        <v>1</v>
      </c>
    </row>
    <row r="2511" spans="1:14" ht="15" customHeight="1" x14ac:dyDescent="0.25">
      <c r="A2511" s="26">
        <v>44207.763032407405</v>
      </c>
      <c r="B2511" s="23" t="s">
        <v>0</v>
      </c>
      <c r="C2511" s="23" t="s">
        <v>3927</v>
      </c>
      <c r="D2511" s="23" t="s">
        <v>382</v>
      </c>
      <c r="E2511" s="23" t="s">
        <v>1</v>
      </c>
      <c r="F2511" s="23" t="s">
        <v>7</v>
      </c>
      <c r="G2511" s="23" t="s">
        <v>975</v>
      </c>
      <c r="H2511" s="2" t="s">
        <v>7758</v>
      </c>
      <c r="I2511" s="23" t="s">
        <v>7412</v>
      </c>
      <c r="J2511" s="23"/>
      <c r="K2511" s="23" t="s">
        <v>9712</v>
      </c>
      <c r="L2511" s="23"/>
      <c r="M2511" s="23">
        <f>YEAR(Tabla2[[#This Row],[Fecha de creación]])</f>
        <v>2021</v>
      </c>
      <c r="N2511" s="23">
        <f>MONTH(Tabla2[[#This Row],[Fecha de creación]])</f>
        <v>1</v>
      </c>
    </row>
    <row r="2512" spans="1:14" ht="15" customHeight="1" x14ac:dyDescent="0.25">
      <c r="A2512" s="26">
        <v>44207.765729166669</v>
      </c>
      <c r="B2512" s="23" t="s">
        <v>0</v>
      </c>
      <c r="C2512" s="23" t="s">
        <v>3928</v>
      </c>
      <c r="D2512" s="23" t="s">
        <v>615</v>
      </c>
      <c r="E2512" s="23" t="s">
        <v>1</v>
      </c>
      <c r="F2512" s="23" t="s">
        <v>7</v>
      </c>
      <c r="G2512" s="23" t="s">
        <v>975</v>
      </c>
      <c r="H2512" s="2" t="s">
        <v>7745</v>
      </c>
      <c r="I2512" s="23" t="s">
        <v>7412</v>
      </c>
      <c r="J2512" s="23"/>
      <c r="K2512" s="23" t="s">
        <v>9712</v>
      </c>
      <c r="L2512" s="23"/>
      <c r="M2512" s="23">
        <f>YEAR(Tabla2[[#This Row],[Fecha de creación]])</f>
        <v>2021</v>
      </c>
      <c r="N2512" s="23">
        <f>MONTH(Tabla2[[#This Row],[Fecha de creación]])</f>
        <v>1</v>
      </c>
    </row>
    <row r="2513" spans="1:14" ht="15" customHeight="1" x14ac:dyDescent="0.25">
      <c r="A2513" s="26">
        <v>44207.767824074072</v>
      </c>
      <c r="B2513" s="23" t="s">
        <v>0</v>
      </c>
      <c r="C2513" s="23" t="s">
        <v>3929</v>
      </c>
      <c r="D2513" s="23" t="s">
        <v>615</v>
      </c>
      <c r="E2513" s="23" t="s">
        <v>1</v>
      </c>
      <c r="F2513" s="23" t="s">
        <v>7</v>
      </c>
      <c r="G2513" s="23" t="s">
        <v>975</v>
      </c>
      <c r="H2513" s="2" t="s">
        <v>7745</v>
      </c>
      <c r="I2513" s="23" t="s">
        <v>7412</v>
      </c>
      <c r="J2513" s="23"/>
      <c r="K2513" s="23" t="s">
        <v>9712</v>
      </c>
      <c r="L2513" s="23"/>
      <c r="M2513" s="23">
        <f>YEAR(Tabla2[[#This Row],[Fecha de creación]])</f>
        <v>2021</v>
      </c>
      <c r="N2513" s="23">
        <f>MONTH(Tabla2[[#This Row],[Fecha de creación]])</f>
        <v>1</v>
      </c>
    </row>
    <row r="2514" spans="1:14" ht="15" customHeight="1" x14ac:dyDescent="0.25">
      <c r="A2514" s="26">
        <v>44207.768506944441</v>
      </c>
      <c r="B2514" s="23" t="s">
        <v>0</v>
      </c>
      <c r="C2514" s="23" t="s">
        <v>3930</v>
      </c>
      <c r="D2514" s="23" t="s">
        <v>382</v>
      </c>
      <c r="E2514" s="23" t="s">
        <v>1</v>
      </c>
      <c r="F2514" s="23" t="s">
        <v>7</v>
      </c>
      <c r="G2514" s="23" t="s">
        <v>975</v>
      </c>
      <c r="H2514" s="2" t="s">
        <v>7758</v>
      </c>
      <c r="I2514" s="23" t="s">
        <v>7412</v>
      </c>
      <c r="J2514" s="23"/>
      <c r="K2514" s="23" t="s">
        <v>9712</v>
      </c>
      <c r="L2514" s="23"/>
      <c r="M2514" s="23">
        <f>YEAR(Tabla2[[#This Row],[Fecha de creación]])</f>
        <v>2021</v>
      </c>
      <c r="N2514" s="23">
        <f>MONTH(Tabla2[[#This Row],[Fecha de creación]])</f>
        <v>1</v>
      </c>
    </row>
    <row r="2515" spans="1:14" ht="15" customHeight="1" x14ac:dyDescent="0.25">
      <c r="A2515" s="26">
        <v>44207.772407407407</v>
      </c>
      <c r="B2515" s="23" t="s">
        <v>0</v>
      </c>
      <c r="C2515" s="23" t="s">
        <v>3931</v>
      </c>
      <c r="D2515" s="23" t="s">
        <v>6</v>
      </c>
      <c r="E2515" s="23" t="s">
        <v>1</v>
      </c>
      <c r="F2515" s="23" t="s">
        <v>7</v>
      </c>
      <c r="G2515" s="23" t="s">
        <v>975</v>
      </c>
      <c r="H2515" s="2" t="s">
        <v>7722</v>
      </c>
      <c r="I2515" s="23" t="s">
        <v>7412</v>
      </c>
      <c r="J2515" s="23"/>
      <c r="K2515" s="23" t="s">
        <v>9712</v>
      </c>
      <c r="L2515" s="23"/>
      <c r="M2515" s="23">
        <f>YEAR(Tabla2[[#This Row],[Fecha de creación]])</f>
        <v>2021</v>
      </c>
      <c r="N2515" s="23">
        <f>MONTH(Tabla2[[#This Row],[Fecha de creación]])</f>
        <v>1</v>
      </c>
    </row>
    <row r="2516" spans="1:14" ht="15" customHeight="1" x14ac:dyDescent="0.25">
      <c r="A2516" s="26">
        <v>44207.776145833333</v>
      </c>
      <c r="B2516" s="23" t="s">
        <v>0</v>
      </c>
      <c r="C2516" s="23" t="s">
        <v>3932</v>
      </c>
      <c r="D2516" s="23" t="s">
        <v>6</v>
      </c>
      <c r="E2516" s="23" t="s">
        <v>1</v>
      </c>
      <c r="F2516" s="23" t="s">
        <v>7</v>
      </c>
      <c r="G2516" s="23" t="s">
        <v>975</v>
      </c>
      <c r="H2516" s="2" t="s">
        <v>7722</v>
      </c>
      <c r="I2516" s="23" t="s">
        <v>7412</v>
      </c>
      <c r="J2516" s="23"/>
      <c r="K2516" s="23" t="s">
        <v>9712</v>
      </c>
      <c r="L2516" s="23"/>
      <c r="M2516" s="23">
        <f>YEAR(Tabla2[[#This Row],[Fecha de creación]])</f>
        <v>2021</v>
      </c>
      <c r="N2516" s="23">
        <f>MONTH(Tabla2[[#This Row],[Fecha de creación]])</f>
        <v>1</v>
      </c>
    </row>
    <row r="2517" spans="1:14" ht="15" customHeight="1" x14ac:dyDescent="0.25">
      <c r="A2517" s="26">
        <v>44207.811597222222</v>
      </c>
      <c r="B2517" s="23" t="s">
        <v>0</v>
      </c>
      <c r="C2517" s="23" t="s">
        <v>3933</v>
      </c>
      <c r="D2517" s="23" t="s">
        <v>3934</v>
      </c>
      <c r="E2517" s="23" t="s">
        <v>1</v>
      </c>
      <c r="F2517" s="23" t="s">
        <v>7</v>
      </c>
      <c r="G2517" s="23" t="s">
        <v>975</v>
      </c>
      <c r="H2517" s="2" t="s">
        <v>7758</v>
      </c>
      <c r="I2517" s="23" t="s">
        <v>7412</v>
      </c>
      <c r="J2517" s="23"/>
      <c r="K2517" s="23" t="s">
        <v>9712</v>
      </c>
      <c r="L2517" s="23"/>
      <c r="M2517" s="23">
        <f>YEAR(Tabla2[[#This Row],[Fecha de creación]])</f>
        <v>2021</v>
      </c>
      <c r="N2517" s="23">
        <f>MONTH(Tabla2[[#This Row],[Fecha de creación]])</f>
        <v>1</v>
      </c>
    </row>
    <row r="2518" spans="1:14" ht="15" customHeight="1" x14ac:dyDescent="0.25">
      <c r="A2518" s="26">
        <v>44207.83488425926</v>
      </c>
      <c r="B2518" s="23" t="s">
        <v>100</v>
      </c>
      <c r="C2518" s="23" t="s">
        <v>3935</v>
      </c>
      <c r="D2518" s="23" t="s">
        <v>3669</v>
      </c>
      <c r="E2518" s="23" t="s">
        <v>1</v>
      </c>
      <c r="F2518" s="23" t="s">
        <v>7</v>
      </c>
      <c r="G2518" s="23" t="s">
        <v>975</v>
      </c>
      <c r="H2518" s="2" t="s">
        <v>7722</v>
      </c>
      <c r="I2518" s="23" t="s">
        <v>7575</v>
      </c>
      <c r="J2518" s="23"/>
      <c r="K2518" s="23" t="s">
        <v>9712</v>
      </c>
      <c r="L2518" s="23"/>
      <c r="M2518" s="23">
        <f>YEAR(Tabla2[[#This Row],[Fecha de creación]])</f>
        <v>2021</v>
      </c>
      <c r="N2518" s="23">
        <f>MONTH(Tabla2[[#This Row],[Fecha de creación]])</f>
        <v>1</v>
      </c>
    </row>
    <row r="2519" spans="1:14" ht="15" customHeight="1" x14ac:dyDescent="0.25">
      <c r="A2519" s="26">
        <v>44207.835729166669</v>
      </c>
      <c r="B2519" s="23" t="s">
        <v>100</v>
      </c>
      <c r="C2519" s="23" t="s">
        <v>3936</v>
      </c>
      <c r="D2519" s="23" t="s">
        <v>3669</v>
      </c>
      <c r="E2519" s="23" t="s">
        <v>1</v>
      </c>
      <c r="F2519" s="23" t="s">
        <v>7</v>
      </c>
      <c r="G2519" s="23" t="s">
        <v>975</v>
      </c>
      <c r="H2519" s="2" t="s">
        <v>7722</v>
      </c>
      <c r="I2519" s="23" t="s">
        <v>7575</v>
      </c>
      <c r="J2519" s="23"/>
      <c r="K2519" s="23" t="s">
        <v>9712</v>
      </c>
      <c r="L2519" s="23"/>
      <c r="M2519" s="23">
        <f>YEAR(Tabla2[[#This Row],[Fecha de creación]])</f>
        <v>2021</v>
      </c>
      <c r="N2519" s="23">
        <f>MONTH(Tabla2[[#This Row],[Fecha de creación]])</f>
        <v>1</v>
      </c>
    </row>
    <row r="2520" spans="1:14" ht="15" customHeight="1" x14ac:dyDescent="0.25">
      <c r="A2520" s="26">
        <v>44207.838425925926</v>
      </c>
      <c r="B2520" s="23" t="s">
        <v>100</v>
      </c>
      <c r="C2520" s="23" t="s">
        <v>3937</v>
      </c>
      <c r="D2520" s="23" t="s">
        <v>382</v>
      </c>
      <c r="E2520" s="23" t="s">
        <v>1</v>
      </c>
      <c r="F2520" s="23" t="s">
        <v>7</v>
      </c>
      <c r="G2520" s="23" t="s">
        <v>975</v>
      </c>
      <c r="H2520" s="2" t="s">
        <v>7758</v>
      </c>
      <c r="I2520" s="23" t="s">
        <v>7575</v>
      </c>
      <c r="J2520" s="23"/>
      <c r="K2520" s="23" t="s">
        <v>9712</v>
      </c>
      <c r="L2520" s="23"/>
      <c r="M2520" s="23">
        <f>YEAR(Tabla2[[#This Row],[Fecha de creación]])</f>
        <v>2021</v>
      </c>
      <c r="N2520" s="23">
        <f>MONTH(Tabla2[[#This Row],[Fecha de creación]])</f>
        <v>1</v>
      </c>
    </row>
    <row r="2521" spans="1:14" ht="15" customHeight="1" x14ac:dyDescent="0.25">
      <c r="A2521" s="26">
        <v>44207.839074074072</v>
      </c>
      <c r="B2521" s="23" t="s">
        <v>100</v>
      </c>
      <c r="C2521" s="23" t="s">
        <v>3938</v>
      </c>
      <c r="D2521" s="23" t="s">
        <v>615</v>
      </c>
      <c r="E2521" s="23" t="s">
        <v>1</v>
      </c>
      <c r="F2521" s="23" t="s">
        <v>7</v>
      </c>
      <c r="G2521" s="23" t="s">
        <v>975</v>
      </c>
      <c r="H2521" s="2" t="s">
        <v>7745</v>
      </c>
      <c r="I2521" s="23" t="s">
        <v>7575</v>
      </c>
      <c r="J2521" s="23"/>
      <c r="K2521" s="23" t="s">
        <v>9712</v>
      </c>
      <c r="L2521" s="23"/>
      <c r="M2521" s="23">
        <f>YEAR(Tabla2[[#This Row],[Fecha de creación]])</f>
        <v>2021</v>
      </c>
      <c r="N2521" s="23">
        <f>MONTH(Tabla2[[#This Row],[Fecha de creación]])</f>
        <v>1</v>
      </c>
    </row>
    <row r="2522" spans="1:14" ht="15" customHeight="1" x14ac:dyDescent="0.25">
      <c r="A2522" s="26">
        <v>44207.842615740738</v>
      </c>
      <c r="B2522" s="23" t="s">
        <v>100</v>
      </c>
      <c r="C2522" s="23" t="s">
        <v>492</v>
      </c>
      <c r="D2522" s="23" t="s">
        <v>382</v>
      </c>
      <c r="E2522" s="23" t="s">
        <v>1</v>
      </c>
      <c r="F2522" s="23" t="s">
        <v>7</v>
      </c>
      <c r="G2522" s="23" t="s">
        <v>3</v>
      </c>
      <c r="H2522" s="2" t="s">
        <v>7758</v>
      </c>
      <c r="I2522" s="23" t="s">
        <v>7575</v>
      </c>
      <c r="J2522" s="23"/>
      <c r="K2522" s="23" t="s">
        <v>9712</v>
      </c>
      <c r="L2522" s="23"/>
      <c r="M2522" s="23">
        <f>YEAR(Tabla2[[#This Row],[Fecha de creación]])</f>
        <v>2021</v>
      </c>
      <c r="N2522" s="23">
        <f>MONTH(Tabla2[[#This Row],[Fecha de creación]])</f>
        <v>1</v>
      </c>
    </row>
    <row r="2523" spans="1:14" ht="15" customHeight="1" x14ac:dyDescent="0.25">
      <c r="A2523" s="26">
        <v>44207.843240740738</v>
      </c>
      <c r="B2523" s="23" t="s">
        <v>100</v>
      </c>
      <c r="C2523" s="23" t="s">
        <v>3939</v>
      </c>
      <c r="D2523" s="23" t="s">
        <v>615</v>
      </c>
      <c r="E2523" s="23" t="s">
        <v>1</v>
      </c>
      <c r="F2523" s="23" t="s">
        <v>7</v>
      </c>
      <c r="G2523" s="23" t="s">
        <v>975</v>
      </c>
      <c r="H2523" s="2" t="s">
        <v>7745</v>
      </c>
      <c r="I2523" s="23" t="s">
        <v>7575</v>
      </c>
      <c r="J2523" s="23"/>
      <c r="K2523" s="23" t="s">
        <v>9712</v>
      </c>
      <c r="L2523" s="23"/>
      <c r="M2523" s="23">
        <f>YEAR(Tabla2[[#This Row],[Fecha de creación]])</f>
        <v>2021</v>
      </c>
      <c r="N2523" s="23">
        <f>MONTH(Tabla2[[#This Row],[Fecha de creación]])</f>
        <v>1</v>
      </c>
    </row>
    <row r="2524" spans="1:14" ht="15" customHeight="1" x14ac:dyDescent="0.25">
      <c r="A2524" s="26">
        <v>44207.871898148151</v>
      </c>
      <c r="B2524" s="23" t="s">
        <v>0</v>
      </c>
      <c r="C2524" s="23" t="s">
        <v>493</v>
      </c>
      <c r="D2524" s="23" t="s">
        <v>364</v>
      </c>
      <c r="E2524" s="23" t="s">
        <v>1</v>
      </c>
      <c r="F2524" s="23" t="s">
        <v>7</v>
      </c>
      <c r="G2524" s="23" t="s">
        <v>3</v>
      </c>
      <c r="H2524" s="2" t="s">
        <v>7725</v>
      </c>
      <c r="I2524" s="23" t="s">
        <v>7412</v>
      </c>
      <c r="J2524" s="23"/>
      <c r="K2524" s="23" t="s">
        <v>9712</v>
      </c>
      <c r="L2524" s="23"/>
      <c r="M2524" s="23">
        <f>YEAR(Tabla2[[#This Row],[Fecha de creación]])</f>
        <v>2021</v>
      </c>
      <c r="N2524" s="23">
        <f>MONTH(Tabla2[[#This Row],[Fecha de creación]])</f>
        <v>1</v>
      </c>
    </row>
    <row r="2525" spans="1:14" ht="15" customHeight="1" x14ac:dyDescent="0.25">
      <c r="A2525" s="26">
        <v>44208.478298611109</v>
      </c>
      <c r="B2525" s="23" t="s">
        <v>0</v>
      </c>
      <c r="C2525" s="23" t="s">
        <v>3940</v>
      </c>
      <c r="D2525" s="23" t="s">
        <v>218</v>
      </c>
      <c r="E2525" s="23" t="s">
        <v>1</v>
      </c>
      <c r="F2525" s="23" t="s">
        <v>22</v>
      </c>
      <c r="G2525" s="23" t="s">
        <v>975</v>
      </c>
      <c r="H2525" s="2" t="s">
        <v>7755</v>
      </c>
      <c r="I2525" s="23" t="s">
        <v>4</v>
      </c>
      <c r="J2525" s="23"/>
      <c r="K2525" s="23" t="s">
        <v>9712</v>
      </c>
      <c r="L2525" s="23"/>
      <c r="M2525" s="23">
        <f>YEAR(Tabla2[[#This Row],[Fecha de creación]])</f>
        <v>2021</v>
      </c>
      <c r="N2525" s="23">
        <f>MONTH(Tabla2[[#This Row],[Fecha de creación]])</f>
        <v>1</v>
      </c>
    </row>
    <row r="2526" spans="1:14" ht="15" customHeight="1" x14ac:dyDescent="0.25">
      <c r="A2526" s="26">
        <v>44208.719282407408</v>
      </c>
      <c r="B2526" s="23" t="s">
        <v>0</v>
      </c>
      <c r="C2526" s="23" t="s">
        <v>3941</v>
      </c>
      <c r="D2526" s="23" t="s">
        <v>1344</v>
      </c>
      <c r="E2526" s="23" t="s">
        <v>1</v>
      </c>
      <c r="F2526" s="23" t="s">
        <v>7</v>
      </c>
      <c r="G2526" s="23" t="s">
        <v>1551</v>
      </c>
      <c r="H2526" s="2" t="s">
        <v>7726</v>
      </c>
      <c r="I2526" s="23" t="s">
        <v>11</v>
      </c>
      <c r="J2526" s="23"/>
      <c r="K2526" s="23" t="s">
        <v>9712</v>
      </c>
      <c r="L2526" s="23"/>
      <c r="M2526" s="23">
        <f>YEAR(Tabla2[[#This Row],[Fecha de creación]])</f>
        <v>2021</v>
      </c>
      <c r="N2526" s="23">
        <f>MONTH(Tabla2[[#This Row],[Fecha de creación]])</f>
        <v>1</v>
      </c>
    </row>
    <row r="2527" spans="1:14" ht="15" customHeight="1" x14ac:dyDescent="0.25">
      <c r="A2527" s="26">
        <v>44208.722951388889</v>
      </c>
      <c r="B2527" s="23" t="s">
        <v>100</v>
      </c>
      <c r="C2527" s="23" t="s">
        <v>3942</v>
      </c>
      <c r="D2527" s="23" t="s">
        <v>3943</v>
      </c>
      <c r="E2527" s="23" t="s">
        <v>1</v>
      </c>
      <c r="F2527" s="23" t="s">
        <v>22</v>
      </c>
      <c r="G2527" s="23" t="s">
        <v>975</v>
      </c>
      <c r="H2527" s="2" t="s">
        <v>7731</v>
      </c>
      <c r="I2527" s="23" t="s">
        <v>1653</v>
      </c>
      <c r="J2527" s="23"/>
      <c r="K2527" s="23" t="s">
        <v>9712</v>
      </c>
      <c r="L2527" s="23"/>
      <c r="M2527" s="23">
        <f>YEAR(Tabla2[[#This Row],[Fecha de creación]])</f>
        <v>2021</v>
      </c>
      <c r="N2527" s="23">
        <f>MONTH(Tabla2[[#This Row],[Fecha de creación]])</f>
        <v>1</v>
      </c>
    </row>
    <row r="2528" spans="1:14" ht="15" customHeight="1" x14ac:dyDescent="0.25">
      <c r="A2528" s="26">
        <v>44208.743935185186</v>
      </c>
      <c r="B2528" s="23" t="s">
        <v>0</v>
      </c>
      <c r="C2528" s="23" t="s">
        <v>3944</v>
      </c>
      <c r="D2528" s="23" t="s">
        <v>719</v>
      </c>
      <c r="E2528" s="23" t="s">
        <v>1</v>
      </c>
      <c r="F2528" s="23" t="s">
        <v>22</v>
      </c>
      <c r="G2528" s="23" t="s">
        <v>975</v>
      </c>
      <c r="H2528" s="2" t="s">
        <v>7722</v>
      </c>
      <c r="I2528" s="23" t="s">
        <v>4</v>
      </c>
      <c r="J2528" s="23"/>
      <c r="K2528" s="23" t="s">
        <v>9712</v>
      </c>
      <c r="L2528" s="23"/>
      <c r="M2528" s="23">
        <f>YEAR(Tabla2[[#This Row],[Fecha de creación]])</f>
        <v>2021</v>
      </c>
      <c r="N2528" s="23">
        <f>MONTH(Tabla2[[#This Row],[Fecha de creación]])</f>
        <v>1</v>
      </c>
    </row>
    <row r="2529" spans="1:14" ht="15" customHeight="1" x14ac:dyDescent="0.25">
      <c r="A2529" s="26">
        <v>44208.748194444444</v>
      </c>
      <c r="B2529" s="23" t="s">
        <v>0</v>
      </c>
      <c r="C2529" s="23" t="s">
        <v>3945</v>
      </c>
      <c r="D2529" s="23" t="s">
        <v>1344</v>
      </c>
      <c r="E2529" s="23" t="s">
        <v>1</v>
      </c>
      <c r="F2529" s="23" t="s">
        <v>7</v>
      </c>
      <c r="G2529" s="23" t="s">
        <v>1551</v>
      </c>
      <c r="H2529" s="2" t="s">
        <v>7726</v>
      </c>
      <c r="I2529" s="23" t="s">
        <v>11</v>
      </c>
      <c r="J2529" s="23"/>
      <c r="K2529" s="23" t="s">
        <v>9712</v>
      </c>
      <c r="L2529" s="23"/>
      <c r="M2529" s="23">
        <f>YEAR(Tabla2[[#This Row],[Fecha de creación]])</f>
        <v>2021</v>
      </c>
      <c r="N2529" s="23">
        <f>MONTH(Tabla2[[#This Row],[Fecha de creación]])</f>
        <v>1</v>
      </c>
    </row>
    <row r="2530" spans="1:14" ht="15" customHeight="1" x14ac:dyDescent="0.25">
      <c r="A2530" s="26">
        <v>44208.750960648147</v>
      </c>
      <c r="B2530" s="23" t="s">
        <v>0</v>
      </c>
      <c r="C2530" s="23" t="s">
        <v>3946</v>
      </c>
      <c r="D2530" s="23" t="s">
        <v>1344</v>
      </c>
      <c r="E2530" s="23" t="s">
        <v>1</v>
      </c>
      <c r="F2530" s="23" t="s">
        <v>7</v>
      </c>
      <c r="G2530" s="23" t="s">
        <v>1551</v>
      </c>
      <c r="H2530" s="2" t="s">
        <v>7726</v>
      </c>
      <c r="I2530" s="23" t="s">
        <v>11</v>
      </c>
      <c r="J2530" s="23"/>
      <c r="K2530" s="23" t="s">
        <v>9712</v>
      </c>
      <c r="L2530" s="23"/>
      <c r="M2530" s="23">
        <f>YEAR(Tabla2[[#This Row],[Fecha de creación]])</f>
        <v>2021</v>
      </c>
      <c r="N2530" s="23">
        <f>MONTH(Tabla2[[#This Row],[Fecha de creación]])</f>
        <v>1</v>
      </c>
    </row>
    <row r="2531" spans="1:14" ht="15" customHeight="1" x14ac:dyDescent="0.25">
      <c r="A2531" s="26">
        <v>44208.753541666665</v>
      </c>
      <c r="B2531" s="23" t="s">
        <v>0</v>
      </c>
      <c r="C2531" s="23" t="s">
        <v>3947</v>
      </c>
      <c r="D2531" s="23" t="s">
        <v>1344</v>
      </c>
      <c r="E2531" s="23" t="s">
        <v>1</v>
      </c>
      <c r="F2531" s="23" t="s">
        <v>7</v>
      </c>
      <c r="G2531" s="23" t="s">
        <v>1551</v>
      </c>
      <c r="H2531" s="2" t="s">
        <v>7726</v>
      </c>
      <c r="I2531" s="23" t="s">
        <v>11</v>
      </c>
      <c r="J2531" s="23"/>
      <c r="K2531" s="23" t="s">
        <v>9712</v>
      </c>
      <c r="L2531" s="23"/>
      <c r="M2531" s="23">
        <f>YEAR(Tabla2[[#This Row],[Fecha de creación]])</f>
        <v>2021</v>
      </c>
      <c r="N2531" s="23">
        <f>MONTH(Tabla2[[#This Row],[Fecha de creación]])</f>
        <v>1</v>
      </c>
    </row>
    <row r="2532" spans="1:14" ht="15" customHeight="1" x14ac:dyDescent="0.25">
      <c r="A2532" s="26">
        <v>44208.756967592592</v>
      </c>
      <c r="B2532" s="23" t="s">
        <v>0</v>
      </c>
      <c r="C2532" s="23" t="s">
        <v>3948</v>
      </c>
      <c r="D2532" s="23" t="s">
        <v>1344</v>
      </c>
      <c r="E2532" s="23" t="s">
        <v>1</v>
      </c>
      <c r="F2532" s="23" t="s">
        <v>7</v>
      </c>
      <c r="G2532" s="23" t="s">
        <v>1551</v>
      </c>
      <c r="H2532" s="2" t="s">
        <v>7726</v>
      </c>
      <c r="I2532" s="23" t="s">
        <v>11</v>
      </c>
      <c r="J2532" s="23"/>
      <c r="K2532" s="23" t="s">
        <v>9712</v>
      </c>
      <c r="L2532" s="23"/>
      <c r="M2532" s="23">
        <f>YEAR(Tabla2[[#This Row],[Fecha de creación]])</f>
        <v>2021</v>
      </c>
      <c r="N2532" s="23">
        <f>MONTH(Tabla2[[#This Row],[Fecha de creación]])</f>
        <v>1</v>
      </c>
    </row>
    <row r="2533" spans="1:14" ht="15" customHeight="1" x14ac:dyDescent="0.25">
      <c r="A2533" s="26">
        <v>44208.763136574074</v>
      </c>
      <c r="B2533" s="23" t="s">
        <v>0</v>
      </c>
      <c r="C2533" s="23" t="s">
        <v>3949</v>
      </c>
      <c r="D2533" s="23" t="s">
        <v>1344</v>
      </c>
      <c r="E2533" s="23" t="s">
        <v>1</v>
      </c>
      <c r="F2533" s="23" t="s">
        <v>7</v>
      </c>
      <c r="G2533" s="23" t="s">
        <v>1551</v>
      </c>
      <c r="H2533" s="2" t="s">
        <v>7726</v>
      </c>
      <c r="I2533" s="23" t="s">
        <v>11</v>
      </c>
      <c r="J2533" s="23"/>
      <c r="K2533" s="23" t="s">
        <v>9712</v>
      </c>
      <c r="L2533" s="23"/>
      <c r="M2533" s="23">
        <f>YEAR(Tabla2[[#This Row],[Fecha de creación]])</f>
        <v>2021</v>
      </c>
      <c r="N2533" s="23">
        <f>MONTH(Tabla2[[#This Row],[Fecha de creación]])</f>
        <v>1</v>
      </c>
    </row>
    <row r="2534" spans="1:14" ht="15" customHeight="1" x14ac:dyDescent="0.25">
      <c r="A2534" s="26">
        <v>44208.768611111111</v>
      </c>
      <c r="B2534" s="23" t="s">
        <v>0</v>
      </c>
      <c r="C2534" s="23" t="s">
        <v>3950</v>
      </c>
      <c r="D2534" s="23" t="s">
        <v>156</v>
      </c>
      <c r="E2534" s="23" t="s">
        <v>1</v>
      </c>
      <c r="F2534" s="23" t="s">
        <v>7</v>
      </c>
      <c r="G2534" s="23" t="s">
        <v>1551</v>
      </c>
      <c r="H2534" s="2" t="s">
        <v>7757</v>
      </c>
      <c r="I2534" s="23" t="s">
        <v>11</v>
      </c>
      <c r="J2534" s="23"/>
      <c r="K2534" s="23" t="s">
        <v>9712</v>
      </c>
      <c r="L2534" s="23"/>
      <c r="M2534" s="23">
        <f>YEAR(Tabla2[[#This Row],[Fecha de creación]])</f>
        <v>2021</v>
      </c>
      <c r="N2534" s="23">
        <f>MONTH(Tabla2[[#This Row],[Fecha de creación]])</f>
        <v>1</v>
      </c>
    </row>
    <row r="2535" spans="1:14" ht="15" customHeight="1" x14ac:dyDescent="0.25">
      <c r="A2535" s="26">
        <v>44208.774282407408</v>
      </c>
      <c r="B2535" s="23" t="s">
        <v>0</v>
      </c>
      <c r="C2535" s="23" t="s">
        <v>3951</v>
      </c>
      <c r="D2535" s="23" t="s">
        <v>3952</v>
      </c>
      <c r="E2535" s="23" t="s">
        <v>1</v>
      </c>
      <c r="F2535" s="23" t="s">
        <v>7</v>
      </c>
      <c r="G2535" s="23" t="s">
        <v>1551</v>
      </c>
      <c r="H2535" s="2" t="s">
        <v>7735</v>
      </c>
      <c r="I2535" s="23" t="s">
        <v>11</v>
      </c>
      <c r="J2535" s="23"/>
      <c r="K2535" s="23" t="s">
        <v>9712</v>
      </c>
      <c r="L2535" s="23"/>
      <c r="M2535" s="23">
        <f>YEAR(Tabla2[[#This Row],[Fecha de creación]])</f>
        <v>2021</v>
      </c>
      <c r="N2535" s="23">
        <f>MONTH(Tabla2[[#This Row],[Fecha de creación]])</f>
        <v>1</v>
      </c>
    </row>
    <row r="2536" spans="1:14" ht="15" customHeight="1" x14ac:dyDescent="0.25">
      <c r="A2536" s="26">
        <v>44209.432997685188</v>
      </c>
      <c r="B2536" s="23" t="s">
        <v>0</v>
      </c>
      <c r="C2536" s="23" t="s">
        <v>3953</v>
      </c>
      <c r="D2536" s="23" t="s">
        <v>6</v>
      </c>
      <c r="E2536" s="23" t="s">
        <v>1</v>
      </c>
      <c r="F2536" s="23" t="s">
        <v>7</v>
      </c>
      <c r="G2536" s="23" t="s">
        <v>975</v>
      </c>
      <c r="H2536" s="2" t="s">
        <v>7722</v>
      </c>
      <c r="I2536" s="23" t="s">
        <v>8</v>
      </c>
      <c r="J2536" s="23"/>
      <c r="K2536" s="23" t="s">
        <v>9712</v>
      </c>
      <c r="L2536" s="23"/>
      <c r="M2536" s="23">
        <f>YEAR(Tabla2[[#This Row],[Fecha de creación]])</f>
        <v>2021</v>
      </c>
      <c r="N2536" s="23">
        <f>MONTH(Tabla2[[#This Row],[Fecha de creación]])</f>
        <v>1</v>
      </c>
    </row>
    <row r="2537" spans="1:14" ht="15" customHeight="1" x14ac:dyDescent="0.25">
      <c r="A2537" s="26">
        <v>44209.438923611109</v>
      </c>
      <c r="B2537" s="23" t="s">
        <v>0</v>
      </c>
      <c r="C2537" s="23" t="s">
        <v>494</v>
      </c>
      <c r="D2537" s="23" t="s">
        <v>6</v>
      </c>
      <c r="E2537" s="23" t="s">
        <v>1</v>
      </c>
      <c r="F2537" s="23" t="s">
        <v>7</v>
      </c>
      <c r="G2537" s="23" t="s">
        <v>3</v>
      </c>
      <c r="H2537" s="2" t="s">
        <v>7722</v>
      </c>
      <c r="I2537" s="23" t="s">
        <v>8</v>
      </c>
      <c r="J2537" s="23"/>
      <c r="K2537" s="23" t="s">
        <v>9712</v>
      </c>
      <c r="L2537" s="23"/>
      <c r="M2537" s="23">
        <f>YEAR(Tabla2[[#This Row],[Fecha de creación]])</f>
        <v>2021</v>
      </c>
      <c r="N2537" s="23">
        <f>MONTH(Tabla2[[#This Row],[Fecha de creación]])</f>
        <v>1</v>
      </c>
    </row>
    <row r="2538" spans="1:14" ht="15" customHeight="1" x14ac:dyDescent="0.25">
      <c r="A2538" s="26">
        <v>44209.446238425924</v>
      </c>
      <c r="B2538" s="23" t="s">
        <v>100</v>
      </c>
      <c r="C2538" s="23" t="s">
        <v>495</v>
      </c>
      <c r="D2538" s="23" t="s">
        <v>6</v>
      </c>
      <c r="E2538" s="23" t="s">
        <v>1</v>
      </c>
      <c r="F2538" s="23" t="s">
        <v>7</v>
      </c>
      <c r="G2538" s="23" t="s">
        <v>3</v>
      </c>
      <c r="H2538" s="2" t="s">
        <v>7722</v>
      </c>
      <c r="I2538" s="23" t="s">
        <v>1854</v>
      </c>
      <c r="J2538" s="23"/>
      <c r="K2538" s="23" t="s">
        <v>9712</v>
      </c>
      <c r="L2538" s="23"/>
      <c r="M2538" s="23">
        <f>YEAR(Tabla2[[#This Row],[Fecha de creación]])</f>
        <v>2021</v>
      </c>
      <c r="N2538" s="23">
        <f>MONTH(Tabla2[[#This Row],[Fecha de creación]])</f>
        <v>1</v>
      </c>
    </row>
    <row r="2539" spans="1:14" ht="15" customHeight="1" x14ac:dyDescent="0.25">
      <c r="A2539" s="26">
        <v>44209.449560185189</v>
      </c>
      <c r="B2539" s="23" t="s">
        <v>100</v>
      </c>
      <c r="C2539" s="23" t="s">
        <v>496</v>
      </c>
      <c r="D2539" s="23" t="s">
        <v>6</v>
      </c>
      <c r="E2539" s="23" t="s">
        <v>1</v>
      </c>
      <c r="F2539" s="23" t="s">
        <v>7</v>
      </c>
      <c r="G2539" s="23" t="s">
        <v>3</v>
      </c>
      <c r="H2539" s="2" t="s">
        <v>7722</v>
      </c>
      <c r="I2539" s="23" t="s">
        <v>1854</v>
      </c>
      <c r="J2539" s="23"/>
      <c r="K2539" s="23" t="s">
        <v>9712</v>
      </c>
      <c r="L2539" s="23"/>
      <c r="M2539" s="23">
        <f>YEAR(Tabla2[[#This Row],[Fecha de creación]])</f>
        <v>2021</v>
      </c>
      <c r="N2539" s="23">
        <f>MONTH(Tabla2[[#This Row],[Fecha de creación]])</f>
        <v>1</v>
      </c>
    </row>
    <row r="2540" spans="1:14" ht="15" customHeight="1" x14ac:dyDescent="0.25">
      <c r="A2540" s="26">
        <v>44209.449826388889</v>
      </c>
      <c r="B2540" s="23" t="s">
        <v>0</v>
      </c>
      <c r="C2540" s="23" t="s">
        <v>3954</v>
      </c>
      <c r="D2540" s="23" t="s">
        <v>21</v>
      </c>
      <c r="E2540" s="23" t="s">
        <v>1</v>
      </c>
      <c r="F2540" s="23" t="s">
        <v>7</v>
      </c>
      <c r="G2540" s="23" t="s">
        <v>975</v>
      </c>
      <c r="H2540" s="2" t="s">
        <v>7744</v>
      </c>
      <c r="I2540" s="23" t="s">
        <v>7412</v>
      </c>
      <c r="J2540" s="23"/>
      <c r="K2540" s="23" t="s">
        <v>9712</v>
      </c>
      <c r="L2540" s="23"/>
      <c r="M2540" s="23">
        <f>YEAR(Tabla2[[#This Row],[Fecha de creación]])</f>
        <v>2021</v>
      </c>
      <c r="N2540" s="23">
        <f>MONTH(Tabla2[[#This Row],[Fecha de creación]])</f>
        <v>1</v>
      </c>
    </row>
    <row r="2541" spans="1:14" ht="15" customHeight="1" x14ac:dyDescent="0.25">
      <c r="A2541" s="26">
        <v>44209.451863425929</v>
      </c>
      <c r="B2541" s="23" t="s">
        <v>0</v>
      </c>
      <c r="C2541" s="23" t="s">
        <v>3955</v>
      </c>
      <c r="D2541" s="23" t="s">
        <v>382</v>
      </c>
      <c r="E2541" s="23" t="s">
        <v>1</v>
      </c>
      <c r="F2541" s="23" t="s">
        <v>7</v>
      </c>
      <c r="G2541" s="23" t="s">
        <v>975</v>
      </c>
      <c r="H2541" s="2" t="s">
        <v>7758</v>
      </c>
      <c r="I2541" s="23" t="s">
        <v>7412</v>
      </c>
      <c r="J2541" s="23"/>
      <c r="K2541" s="23" t="s">
        <v>9712</v>
      </c>
      <c r="L2541" s="23"/>
      <c r="M2541" s="23">
        <f>YEAR(Tabla2[[#This Row],[Fecha de creación]])</f>
        <v>2021</v>
      </c>
      <c r="N2541" s="23">
        <f>MONTH(Tabla2[[#This Row],[Fecha de creación]])</f>
        <v>1</v>
      </c>
    </row>
    <row r="2542" spans="1:14" ht="15" customHeight="1" x14ac:dyDescent="0.25">
      <c r="A2542" s="26">
        <v>44209.453287037039</v>
      </c>
      <c r="B2542" s="23" t="s">
        <v>100</v>
      </c>
      <c r="C2542" s="23" t="s">
        <v>497</v>
      </c>
      <c r="D2542" s="23" t="s">
        <v>6</v>
      </c>
      <c r="E2542" s="23" t="s">
        <v>1</v>
      </c>
      <c r="F2542" s="23" t="s">
        <v>7</v>
      </c>
      <c r="G2542" s="23" t="s">
        <v>3</v>
      </c>
      <c r="H2542" s="2" t="s">
        <v>7722</v>
      </c>
      <c r="I2542" s="23" t="s">
        <v>1854</v>
      </c>
      <c r="J2542" s="23"/>
      <c r="K2542" s="23" t="s">
        <v>9712</v>
      </c>
      <c r="L2542" s="23"/>
      <c r="M2542" s="23">
        <f>YEAR(Tabla2[[#This Row],[Fecha de creación]])</f>
        <v>2021</v>
      </c>
      <c r="N2542" s="23">
        <f>MONTH(Tabla2[[#This Row],[Fecha de creación]])</f>
        <v>1</v>
      </c>
    </row>
    <row r="2543" spans="1:14" ht="15" customHeight="1" x14ac:dyDescent="0.25">
      <c r="A2543" s="26">
        <v>44209.459050925929</v>
      </c>
      <c r="B2543" s="23" t="s">
        <v>100</v>
      </c>
      <c r="C2543" s="23" t="s">
        <v>498</v>
      </c>
      <c r="D2543" s="23" t="s">
        <v>6</v>
      </c>
      <c r="E2543" s="23" t="s">
        <v>1</v>
      </c>
      <c r="F2543" s="23" t="s">
        <v>7</v>
      </c>
      <c r="G2543" s="23" t="s">
        <v>3</v>
      </c>
      <c r="H2543" s="2" t="s">
        <v>7722</v>
      </c>
      <c r="I2543" s="23" t="s">
        <v>1854</v>
      </c>
      <c r="J2543" s="23"/>
      <c r="K2543" s="23" t="s">
        <v>9712</v>
      </c>
      <c r="L2543" s="23"/>
      <c r="M2543" s="23">
        <f>YEAR(Tabla2[[#This Row],[Fecha de creación]])</f>
        <v>2021</v>
      </c>
      <c r="N2543" s="23">
        <f>MONTH(Tabla2[[#This Row],[Fecha de creación]])</f>
        <v>1</v>
      </c>
    </row>
    <row r="2544" spans="1:14" ht="15" customHeight="1" x14ac:dyDescent="0.25">
      <c r="A2544" s="26">
        <v>44209.46466435185</v>
      </c>
      <c r="B2544" s="23" t="s">
        <v>0</v>
      </c>
      <c r="C2544" s="23" t="s">
        <v>3956</v>
      </c>
      <c r="D2544" s="23" t="s">
        <v>3957</v>
      </c>
      <c r="E2544" s="23" t="s">
        <v>1</v>
      </c>
      <c r="F2544" s="23" t="s">
        <v>7</v>
      </c>
      <c r="G2544" s="23" t="s">
        <v>1551</v>
      </c>
      <c r="H2544" s="2" t="s">
        <v>7726</v>
      </c>
      <c r="I2544" s="23" t="s">
        <v>11</v>
      </c>
      <c r="J2544" s="23"/>
      <c r="K2544" s="23" t="s">
        <v>9712</v>
      </c>
      <c r="L2544" s="23"/>
      <c r="M2544" s="23">
        <f>YEAR(Tabla2[[#This Row],[Fecha de creación]])</f>
        <v>2021</v>
      </c>
      <c r="N2544" s="23">
        <f>MONTH(Tabla2[[#This Row],[Fecha de creación]])</f>
        <v>1</v>
      </c>
    </row>
    <row r="2545" spans="1:14" ht="15" customHeight="1" x14ac:dyDescent="0.25">
      <c r="A2545" s="26">
        <v>44209.466990740744</v>
      </c>
      <c r="B2545" s="23" t="s">
        <v>0</v>
      </c>
      <c r="C2545" s="23" t="s">
        <v>499</v>
      </c>
      <c r="D2545" s="23" t="s">
        <v>6</v>
      </c>
      <c r="E2545" s="23" t="s">
        <v>1</v>
      </c>
      <c r="F2545" s="23" t="s">
        <v>7</v>
      </c>
      <c r="G2545" s="23" t="s">
        <v>3</v>
      </c>
      <c r="H2545" s="2" t="s">
        <v>7722</v>
      </c>
      <c r="I2545" s="23" t="s">
        <v>8</v>
      </c>
      <c r="J2545" s="23"/>
      <c r="K2545" s="23" t="s">
        <v>9712</v>
      </c>
      <c r="L2545" s="23"/>
      <c r="M2545" s="23">
        <f>YEAR(Tabla2[[#This Row],[Fecha de creación]])</f>
        <v>2021</v>
      </c>
      <c r="N2545" s="23">
        <f>MONTH(Tabla2[[#This Row],[Fecha de creación]])</f>
        <v>1</v>
      </c>
    </row>
    <row r="2546" spans="1:14" ht="15" customHeight="1" x14ac:dyDescent="0.25">
      <c r="A2546" s="26">
        <v>44209.472905092596</v>
      </c>
      <c r="B2546" s="23" t="s">
        <v>0</v>
      </c>
      <c r="C2546" s="23" t="s">
        <v>3958</v>
      </c>
      <c r="D2546" s="23" t="s">
        <v>51</v>
      </c>
      <c r="E2546" s="23" t="s">
        <v>1</v>
      </c>
      <c r="F2546" s="23" t="s">
        <v>2</v>
      </c>
      <c r="G2546" s="23" t="s">
        <v>1551</v>
      </c>
      <c r="H2546" s="2" t="s">
        <v>7732</v>
      </c>
      <c r="I2546" s="23" t="s">
        <v>11</v>
      </c>
      <c r="J2546" s="23"/>
      <c r="K2546" s="23" t="s">
        <v>9712</v>
      </c>
      <c r="L2546" s="23"/>
      <c r="M2546" s="23">
        <f>YEAR(Tabla2[[#This Row],[Fecha de creación]])</f>
        <v>2021</v>
      </c>
      <c r="N2546" s="23">
        <f>MONTH(Tabla2[[#This Row],[Fecha de creación]])</f>
        <v>1</v>
      </c>
    </row>
    <row r="2547" spans="1:14" ht="15" customHeight="1" x14ac:dyDescent="0.25">
      <c r="A2547" s="26">
        <v>44209.475972222222</v>
      </c>
      <c r="B2547" s="23" t="s">
        <v>0</v>
      </c>
      <c r="C2547" s="23" t="s">
        <v>3959</v>
      </c>
      <c r="D2547" s="23" t="s">
        <v>6</v>
      </c>
      <c r="E2547" s="23" t="s">
        <v>1</v>
      </c>
      <c r="F2547" s="23" t="s">
        <v>7</v>
      </c>
      <c r="G2547" s="23" t="s">
        <v>975</v>
      </c>
      <c r="H2547" s="2" t="s">
        <v>7722</v>
      </c>
      <c r="I2547" s="23" t="s">
        <v>8</v>
      </c>
      <c r="J2547" s="23"/>
      <c r="K2547" s="23" t="s">
        <v>9712</v>
      </c>
      <c r="L2547" s="23"/>
      <c r="M2547" s="23">
        <f>YEAR(Tabla2[[#This Row],[Fecha de creación]])</f>
        <v>2021</v>
      </c>
      <c r="N2547" s="23">
        <f>MONTH(Tabla2[[#This Row],[Fecha de creación]])</f>
        <v>1</v>
      </c>
    </row>
    <row r="2548" spans="1:14" ht="15" customHeight="1" x14ac:dyDescent="0.25">
      <c r="A2548" s="26">
        <v>44209.494537037041</v>
      </c>
      <c r="B2548" s="23" t="s">
        <v>0</v>
      </c>
      <c r="C2548" s="23" t="s">
        <v>3960</v>
      </c>
      <c r="D2548" s="23" t="s">
        <v>3673</v>
      </c>
      <c r="E2548" s="23" t="s">
        <v>1</v>
      </c>
      <c r="F2548" s="23" t="s">
        <v>7</v>
      </c>
      <c r="G2548" s="23" t="s">
        <v>975</v>
      </c>
      <c r="H2548" s="2" t="s">
        <v>7758</v>
      </c>
      <c r="I2548" s="23" t="s">
        <v>7412</v>
      </c>
      <c r="J2548" s="23"/>
      <c r="K2548" s="23" t="s">
        <v>9712</v>
      </c>
      <c r="L2548" s="23"/>
      <c r="M2548" s="23">
        <f>YEAR(Tabla2[[#This Row],[Fecha de creación]])</f>
        <v>2021</v>
      </c>
      <c r="N2548" s="23">
        <f>MONTH(Tabla2[[#This Row],[Fecha de creación]])</f>
        <v>1</v>
      </c>
    </row>
    <row r="2549" spans="1:14" ht="15" customHeight="1" x14ac:dyDescent="0.25">
      <c r="A2549" s="26">
        <v>44209.601099537038</v>
      </c>
      <c r="B2549" s="23" t="s">
        <v>0</v>
      </c>
      <c r="C2549" s="23" t="s">
        <v>3961</v>
      </c>
      <c r="D2549" s="23" t="s">
        <v>21</v>
      </c>
      <c r="E2549" s="23" t="s">
        <v>1</v>
      </c>
      <c r="F2549" s="23" t="s">
        <v>7</v>
      </c>
      <c r="G2549" s="23" t="s">
        <v>975</v>
      </c>
      <c r="H2549" s="2" t="s">
        <v>7744</v>
      </c>
      <c r="I2549" s="23" t="s">
        <v>7412</v>
      </c>
      <c r="J2549" s="23"/>
      <c r="K2549" s="23" t="s">
        <v>9712</v>
      </c>
      <c r="L2549" s="23"/>
      <c r="M2549" s="23">
        <f>YEAR(Tabla2[[#This Row],[Fecha de creación]])</f>
        <v>2021</v>
      </c>
      <c r="N2549" s="23">
        <f>MONTH(Tabla2[[#This Row],[Fecha de creación]])</f>
        <v>1</v>
      </c>
    </row>
    <row r="2550" spans="1:14" ht="15" customHeight="1" x14ac:dyDescent="0.25">
      <c r="A2550" s="26">
        <v>44209.66196759259</v>
      </c>
      <c r="B2550" s="23" t="s">
        <v>0</v>
      </c>
      <c r="C2550" s="23" t="s">
        <v>3962</v>
      </c>
      <c r="D2550" s="23" t="s">
        <v>6</v>
      </c>
      <c r="E2550" s="23" t="s">
        <v>1</v>
      </c>
      <c r="F2550" s="23" t="s">
        <v>7</v>
      </c>
      <c r="G2550" s="23" t="s">
        <v>975</v>
      </c>
      <c r="H2550" s="2" t="s">
        <v>7722</v>
      </c>
      <c r="I2550" s="23" t="s">
        <v>7412</v>
      </c>
      <c r="J2550" s="23"/>
      <c r="K2550" s="23" t="s">
        <v>9712</v>
      </c>
      <c r="L2550" s="23"/>
      <c r="M2550" s="23">
        <f>YEAR(Tabla2[[#This Row],[Fecha de creación]])</f>
        <v>2021</v>
      </c>
      <c r="N2550" s="23">
        <f>MONTH(Tabla2[[#This Row],[Fecha de creación]])</f>
        <v>1</v>
      </c>
    </row>
    <row r="2551" spans="1:14" ht="15" customHeight="1" x14ac:dyDescent="0.25">
      <c r="A2551" s="26">
        <v>44209.679016203707</v>
      </c>
      <c r="B2551" s="23" t="s">
        <v>0</v>
      </c>
      <c r="C2551" s="23" t="s">
        <v>3963</v>
      </c>
      <c r="D2551" s="23" t="s">
        <v>3644</v>
      </c>
      <c r="E2551" s="23" t="s">
        <v>1</v>
      </c>
      <c r="F2551" s="23" t="s">
        <v>7</v>
      </c>
      <c r="G2551" s="23" t="s">
        <v>1551</v>
      </c>
      <c r="H2551" s="2" t="s">
        <v>7757</v>
      </c>
      <c r="I2551" s="23" t="s">
        <v>11</v>
      </c>
      <c r="J2551" s="23"/>
      <c r="K2551" s="23" t="s">
        <v>9712</v>
      </c>
      <c r="L2551" s="23"/>
      <c r="M2551" s="23">
        <f>YEAR(Tabla2[[#This Row],[Fecha de creación]])</f>
        <v>2021</v>
      </c>
      <c r="N2551" s="23">
        <f>MONTH(Tabla2[[#This Row],[Fecha de creación]])</f>
        <v>1</v>
      </c>
    </row>
    <row r="2552" spans="1:14" ht="15" customHeight="1" x14ac:dyDescent="0.25">
      <c r="A2552" s="26">
        <v>44209.682546296295</v>
      </c>
      <c r="B2552" s="23" t="s">
        <v>0</v>
      </c>
      <c r="C2552" s="23" t="s">
        <v>3964</v>
      </c>
      <c r="D2552" s="23" t="s">
        <v>1344</v>
      </c>
      <c r="E2552" s="23" t="s">
        <v>1</v>
      </c>
      <c r="F2552" s="23" t="s">
        <v>7</v>
      </c>
      <c r="G2552" s="23" t="s">
        <v>1551</v>
      </c>
      <c r="H2552" s="2" t="s">
        <v>7726</v>
      </c>
      <c r="I2552" s="23" t="s">
        <v>11</v>
      </c>
      <c r="J2552" s="23"/>
      <c r="K2552" s="23" t="s">
        <v>9712</v>
      </c>
      <c r="L2552" s="23"/>
      <c r="M2552" s="23">
        <f>YEAR(Tabla2[[#This Row],[Fecha de creación]])</f>
        <v>2021</v>
      </c>
      <c r="N2552" s="23">
        <f>MONTH(Tabla2[[#This Row],[Fecha de creación]])</f>
        <v>1</v>
      </c>
    </row>
    <row r="2553" spans="1:14" ht="15" customHeight="1" x14ac:dyDescent="0.25">
      <c r="A2553" s="26">
        <v>44209.686006944445</v>
      </c>
      <c r="B2553" s="23" t="s">
        <v>0</v>
      </c>
      <c r="C2553" s="23" t="s">
        <v>3965</v>
      </c>
      <c r="D2553" s="23" t="s">
        <v>382</v>
      </c>
      <c r="E2553" s="23" t="s">
        <v>1</v>
      </c>
      <c r="F2553" s="23" t="s">
        <v>7</v>
      </c>
      <c r="G2553" s="23" t="s">
        <v>975</v>
      </c>
      <c r="H2553" s="2" t="s">
        <v>7758</v>
      </c>
      <c r="I2553" s="23" t="s">
        <v>7412</v>
      </c>
      <c r="J2553" s="23"/>
      <c r="K2553" s="23" t="s">
        <v>9712</v>
      </c>
      <c r="L2553" s="23"/>
      <c r="M2553" s="23">
        <f>YEAR(Tabla2[[#This Row],[Fecha de creación]])</f>
        <v>2021</v>
      </c>
      <c r="N2553" s="23">
        <f>MONTH(Tabla2[[#This Row],[Fecha de creación]])</f>
        <v>1</v>
      </c>
    </row>
    <row r="2554" spans="1:14" ht="15" customHeight="1" x14ac:dyDescent="0.25">
      <c r="A2554" s="26">
        <v>44209.686249999999</v>
      </c>
      <c r="B2554" s="23" t="s">
        <v>0</v>
      </c>
      <c r="C2554" s="23" t="s">
        <v>500</v>
      </c>
      <c r="D2554" s="23" t="s">
        <v>501</v>
      </c>
      <c r="E2554" s="23" t="s">
        <v>1</v>
      </c>
      <c r="F2554" s="23" t="s">
        <v>7</v>
      </c>
      <c r="G2554" s="23" t="s">
        <v>3</v>
      </c>
      <c r="H2554" s="2" t="s">
        <v>7721</v>
      </c>
      <c r="I2554" s="23" t="s">
        <v>11</v>
      </c>
      <c r="J2554" s="23"/>
      <c r="K2554" s="23" t="s">
        <v>9712</v>
      </c>
      <c r="L2554" s="23"/>
      <c r="M2554" s="23">
        <f>YEAR(Tabla2[[#This Row],[Fecha de creación]])</f>
        <v>2021</v>
      </c>
      <c r="N2554" s="23">
        <f>MONTH(Tabla2[[#This Row],[Fecha de creación]])</f>
        <v>1</v>
      </c>
    </row>
    <row r="2555" spans="1:14" ht="15" customHeight="1" x14ac:dyDescent="0.25">
      <c r="A2555" s="26">
        <v>44209.68917824074</v>
      </c>
      <c r="B2555" s="23" t="s">
        <v>0</v>
      </c>
      <c r="C2555" s="23" t="s">
        <v>3966</v>
      </c>
      <c r="D2555" s="23" t="s">
        <v>3967</v>
      </c>
      <c r="E2555" s="23" t="s">
        <v>1</v>
      </c>
      <c r="F2555" s="23" t="s">
        <v>7</v>
      </c>
      <c r="G2555" s="23" t="s">
        <v>1551</v>
      </c>
      <c r="H2555" s="2" t="s">
        <v>7737</v>
      </c>
      <c r="I2555" s="23" t="s">
        <v>11</v>
      </c>
      <c r="J2555" s="23"/>
      <c r="K2555" s="23" t="s">
        <v>9712</v>
      </c>
      <c r="L2555" s="23"/>
      <c r="M2555" s="23">
        <f>YEAR(Tabla2[[#This Row],[Fecha de creación]])</f>
        <v>2021</v>
      </c>
      <c r="N2555" s="23">
        <f>MONTH(Tabla2[[#This Row],[Fecha de creación]])</f>
        <v>1</v>
      </c>
    </row>
    <row r="2556" spans="1:14" ht="15" customHeight="1" x14ac:dyDescent="0.25">
      <c r="A2556" s="26">
        <v>44209.692488425928</v>
      </c>
      <c r="B2556" s="23" t="s">
        <v>0</v>
      </c>
      <c r="C2556" s="23" t="s">
        <v>3968</v>
      </c>
      <c r="D2556" s="23" t="s">
        <v>3644</v>
      </c>
      <c r="E2556" s="23" t="s">
        <v>1</v>
      </c>
      <c r="F2556" s="23" t="s">
        <v>7</v>
      </c>
      <c r="G2556" s="23" t="s">
        <v>1551</v>
      </c>
      <c r="H2556" s="2" t="s">
        <v>7757</v>
      </c>
      <c r="I2556" s="23" t="s">
        <v>11</v>
      </c>
      <c r="J2556" s="23"/>
      <c r="K2556" s="23" t="s">
        <v>9712</v>
      </c>
      <c r="L2556" s="23"/>
      <c r="M2556" s="23">
        <f>YEAR(Tabla2[[#This Row],[Fecha de creación]])</f>
        <v>2021</v>
      </c>
      <c r="N2556" s="23">
        <f>MONTH(Tabla2[[#This Row],[Fecha de creación]])</f>
        <v>1</v>
      </c>
    </row>
    <row r="2557" spans="1:14" ht="15" customHeight="1" x14ac:dyDescent="0.25">
      <c r="A2557" s="26">
        <v>44209.698437500003</v>
      </c>
      <c r="B2557" s="23" t="s">
        <v>0</v>
      </c>
      <c r="C2557" s="23" t="s">
        <v>3969</v>
      </c>
      <c r="D2557" s="23" t="s">
        <v>1344</v>
      </c>
      <c r="E2557" s="23" t="s">
        <v>1</v>
      </c>
      <c r="F2557" s="23" t="s">
        <v>7</v>
      </c>
      <c r="G2557" s="23" t="s">
        <v>1551</v>
      </c>
      <c r="H2557" s="2" t="s">
        <v>7726</v>
      </c>
      <c r="I2557" s="23" t="s">
        <v>11</v>
      </c>
      <c r="J2557" s="23"/>
      <c r="K2557" s="23" t="s">
        <v>9712</v>
      </c>
      <c r="L2557" s="23"/>
      <c r="M2557" s="23">
        <f>YEAR(Tabla2[[#This Row],[Fecha de creación]])</f>
        <v>2021</v>
      </c>
      <c r="N2557" s="23">
        <f>MONTH(Tabla2[[#This Row],[Fecha de creación]])</f>
        <v>1</v>
      </c>
    </row>
    <row r="2558" spans="1:14" ht="15" customHeight="1" x14ac:dyDescent="0.25">
      <c r="A2558" s="26">
        <v>44209.714398148149</v>
      </c>
      <c r="B2558" s="23" t="s">
        <v>0</v>
      </c>
      <c r="C2558" s="23" t="s">
        <v>3970</v>
      </c>
      <c r="D2558" s="23" t="s">
        <v>223</v>
      </c>
      <c r="E2558" s="23" t="s">
        <v>1</v>
      </c>
      <c r="F2558" s="23" t="s">
        <v>7</v>
      </c>
      <c r="G2558" s="23" t="s">
        <v>1551</v>
      </c>
      <c r="H2558" s="2" t="s">
        <v>7725</v>
      </c>
      <c r="I2558" s="23" t="s">
        <v>11</v>
      </c>
      <c r="J2558" s="23"/>
      <c r="K2558" s="23" t="s">
        <v>9712</v>
      </c>
      <c r="L2558" s="23"/>
      <c r="M2558" s="23">
        <f>YEAR(Tabla2[[#This Row],[Fecha de creación]])</f>
        <v>2021</v>
      </c>
      <c r="N2558" s="23">
        <f>MONTH(Tabla2[[#This Row],[Fecha de creación]])</f>
        <v>1</v>
      </c>
    </row>
    <row r="2559" spans="1:14" ht="15" customHeight="1" x14ac:dyDescent="0.25">
      <c r="A2559" s="26">
        <v>44209.727152777778</v>
      </c>
      <c r="B2559" s="23" t="s">
        <v>0</v>
      </c>
      <c r="C2559" s="23" t="s">
        <v>3971</v>
      </c>
      <c r="D2559" s="23" t="s">
        <v>3972</v>
      </c>
      <c r="E2559" s="23" t="s">
        <v>1</v>
      </c>
      <c r="F2559" s="23" t="s">
        <v>22</v>
      </c>
      <c r="G2559" s="23" t="s">
        <v>975</v>
      </c>
      <c r="H2559" s="2" t="s">
        <v>7731</v>
      </c>
      <c r="I2559" s="23" t="s">
        <v>4</v>
      </c>
      <c r="J2559" s="23"/>
      <c r="K2559" s="23" t="s">
        <v>9712</v>
      </c>
      <c r="L2559" s="23"/>
      <c r="M2559" s="23">
        <f>YEAR(Tabla2[[#This Row],[Fecha de creación]])</f>
        <v>2021</v>
      </c>
      <c r="N2559" s="23">
        <f>MONTH(Tabla2[[#This Row],[Fecha de creación]])</f>
        <v>1</v>
      </c>
    </row>
    <row r="2560" spans="1:14" ht="15" customHeight="1" x14ac:dyDescent="0.25">
      <c r="A2560" s="26">
        <v>44209.735324074078</v>
      </c>
      <c r="B2560" s="23" t="s">
        <v>0</v>
      </c>
      <c r="C2560" s="23" t="s">
        <v>3973</v>
      </c>
      <c r="D2560" s="23" t="s">
        <v>551</v>
      </c>
      <c r="E2560" s="23" t="s">
        <v>1</v>
      </c>
      <c r="F2560" s="23" t="s">
        <v>7</v>
      </c>
      <c r="G2560" s="23" t="s">
        <v>975</v>
      </c>
      <c r="H2560" s="2" t="s">
        <v>7731</v>
      </c>
      <c r="I2560" s="23" t="s">
        <v>4</v>
      </c>
      <c r="J2560" s="23"/>
      <c r="K2560" s="23" t="s">
        <v>9712</v>
      </c>
      <c r="L2560" s="23"/>
      <c r="M2560" s="23">
        <f>YEAR(Tabla2[[#This Row],[Fecha de creación]])</f>
        <v>2021</v>
      </c>
      <c r="N2560" s="23">
        <f>MONTH(Tabla2[[#This Row],[Fecha de creación]])</f>
        <v>1</v>
      </c>
    </row>
    <row r="2561" spans="1:14" ht="15" customHeight="1" x14ac:dyDescent="0.25">
      <c r="A2561" s="26">
        <v>44209.739340277774</v>
      </c>
      <c r="B2561" s="23" t="s">
        <v>0</v>
      </c>
      <c r="C2561" s="23" t="s">
        <v>3974</v>
      </c>
      <c r="D2561" s="23" t="s">
        <v>351</v>
      </c>
      <c r="E2561" s="23" t="s">
        <v>1</v>
      </c>
      <c r="F2561" s="23" t="s">
        <v>7</v>
      </c>
      <c r="G2561" s="23" t="s">
        <v>975</v>
      </c>
      <c r="H2561" s="2" t="s">
        <v>7734</v>
      </c>
      <c r="I2561" s="23" t="s">
        <v>4</v>
      </c>
      <c r="J2561" s="23"/>
      <c r="K2561" s="23" t="s">
        <v>9712</v>
      </c>
      <c r="L2561" s="23"/>
      <c r="M2561" s="23">
        <f>YEAR(Tabla2[[#This Row],[Fecha de creación]])</f>
        <v>2021</v>
      </c>
      <c r="N2561" s="23">
        <f>MONTH(Tabla2[[#This Row],[Fecha de creación]])</f>
        <v>1</v>
      </c>
    </row>
    <row r="2562" spans="1:14" ht="15" customHeight="1" x14ac:dyDescent="0.25">
      <c r="A2562" s="26">
        <v>44209.74423611111</v>
      </c>
      <c r="B2562" s="23" t="s">
        <v>0</v>
      </c>
      <c r="C2562" s="23" t="s">
        <v>3975</v>
      </c>
      <c r="D2562" s="23" t="s">
        <v>3976</v>
      </c>
      <c r="E2562" s="23" t="s">
        <v>1</v>
      </c>
      <c r="F2562" s="23" t="s">
        <v>7</v>
      </c>
      <c r="G2562" s="23" t="s">
        <v>975</v>
      </c>
      <c r="H2562" s="2" t="s">
        <v>7745</v>
      </c>
      <c r="I2562" s="23" t="s">
        <v>4</v>
      </c>
      <c r="J2562" s="23"/>
      <c r="K2562" s="23" t="s">
        <v>9712</v>
      </c>
      <c r="L2562" s="23"/>
      <c r="M2562" s="23">
        <f>YEAR(Tabla2[[#This Row],[Fecha de creación]])</f>
        <v>2021</v>
      </c>
      <c r="N2562" s="23">
        <f>MONTH(Tabla2[[#This Row],[Fecha de creación]])</f>
        <v>1</v>
      </c>
    </row>
    <row r="2563" spans="1:14" ht="15" customHeight="1" x14ac:dyDescent="0.25">
      <c r="A2563" s="26">
        <v>44209.76771990741</v>
      </c>
      <c r="B2563" s="23" t="s">
        <v>0</v>
      </c>
      <c r="C2563" s="23" t="s">
        <v>502</v>
      </c>
      <c r="D2563" s="23" t="s">
        <v>503</v>
      </c>
      <c r="E2563" s="23" t="s">
        <v>1</v>
      </c>
      <c r="F2563" s="23" t="s">
        <v>7</v>
      </c>
      <c r="G2563" s="23" t="s">
        <v>3</v>
      </c>
      <c r="H2563" s="2" t="s">
        <v>7731</v>
      </c>
      <c r="I2563" s="23" t="s">
        <v>11</v>
      </c>
      <c r="J2563" s="23"/>
      <c r="K2563" s="23" t="s">
        <v>9712</v>
      </c>
      <c r="L2563" s="23"/>
      <c r="M2563" s="23">
        <f>YEAR(Tabla2[[#This Row],[Fecha de creación]])</f>
        <v>2021</v>
      </c>
      <c r="N2563" s="23">
        <f>MONTH(Tabla2[[#This Row],[Fecha de creación]])</f>
        <v>1</v>
      </c>
    </row>
    <row r="2564" spans="1:14" ht="15" customHeight="1" x14ac:dyDescent="0.25">
      <c r="A2564" s="26">
        <v>44210.385150462964</v>
      </c>
      <c r="B2564" s="23" t="s">
        <v>0</v>
      </c>
      <c r="C2564" s="23" t="s">
        <v>3977</v>
      </c>
      <c r="D2564" s="23" t="s">
        <v>382</v>
      </c>
      <c r="E2564" s="23" t="s">
        <v>1</v>
      </c>
      <c r="F2564" s="23" t="s">
        <v>7</v>
      </c>
      <c r="G2564" s="23" t="s">
        <v>975</v>
      </c>
      <c r="H2564" s="2" t="s">
        <v>7758</v>
      </c>
      <c r="I2564" s="23" t="s">
        <v>8</v>
      </c>
      <c r="J2564" s="23"/>
      <c r="K2564" s="23" t="s">
        <v>9712</v>
      </c>
      <c r="L2564" s="23"/>
      <c r="M2564" s="23">
        <f>YEAR(Tabla2[[#This Row],[Fecha de creación]])</f>
        <v>2021</v>
      </c>
      <c r="N2564" s="23">
        <f>MONTH(Tabla2[[#This Row],[Fecha de creación]])</f>
        <v>1</v>
      </c>
    </row>
    <row r="2565" spans="1:14" ht="15" customHeight="1" x14ac:dyDescent="0.25">
      <c r="A2565" s="26">
        <v>44210.396956018521</v>
      </c>
      <c r="B2565" s="23" t="s">
        <v>0</v>
      </c>
      <c r="C2565" s="23" t="s">
        <v>3978</v>
      </c>
      <c r="D2565" s="23" t="s">
        <v>382</v>
      </c>
      <c r="E2565" s="23" t="s">
        <v>1</v>
      </c>
      <c r="F2565" s="23" t="s">
        <v>7</v>
      </c>
      <c r="G2565" s="23" t="s">
        <v>975</v>
      </c>
      <c r="H2565" s="2" t="s">
        <v>7758</v>
      </c>
      <c r="I2565" s="23" t="s">
        <v>8</v>
      </c>
      <c r="J2565" s="23"/>
      <c r="K2565" s="23" t="s">
        <v>9712</v>
      </c>
      <c r="L2565" s="23"/>
      <c r="M2565" s="23">
        <f>YEAR(Tabla2[[#This Row],[Fecha de creación]])</f>
        <v>2021</v>
      </c>
      <c r="N2565" s="23">
        <f>MONTH(Tabla2[[#This Row],[Fecha de creación]])</f>
        <v>1</v>
      </c>
    </row>
    <row r="2566" spans="1:14" ht="15" customHeight="1" x14ac:dyDescent="0.25">
      <c r="A2566" s="26">
        <v>44210.476550925923</v>
      </c>
      <c r="B2566" s="23" t="s">
        <v>0</v>
      </c>
      <c r="C2566" s="23" t="s">
        <v>504</v>
      </c>
      <c r="D2566" s="23" t="s">
        <v>505</v>
      </c>
      <c r="E2566" s="23" t="s">
        <v>1</v>
      </c>
      <c r="F2566" s="23" t="s">
        <v>2</v>
      </c>
      <c r="G2566" s="23" t="s">
        <v>3</v>
      </c>
      <c r="H2566" s="2" t="s">
        <v>7745</v>
      </c>
      <c r="I2566" s="23" t="s">
        <v>8</v>
      </c>
      <c r="J2566" s="23"/>
      <c r="K2566" s="23" t="s">
        <v>9712</v>
      </c>
      <c r="L2566" s="23"/>
      <c r="M2566" s="23">
        <f>YEAR(Tabla2[[#This Row],[Fecha de creación]])</f>
        <v>2021</v>
      </c>
      <c r="N2566" s="23">
        <f>MONTH(Tabla2[[#This Row],[Fecha de creación]])</f>
        <v>1</v>
      </c>
    </row>
    <row r="2567" spans="1:14" ht="15" customHeight="1" x14ac:dyDescent="0.25">
      <c r="A2567" s="26">
        <v>44210.483749999999</v>
      </c>
      <c r="B2567" s="23" t="s">
        <v>0</v>
      </c>
      <c r="C2567" s="23" t="s">
        <v>3979</v>
      </c>
      <c r="D2567" s="23" t="s">
        <v>3980</v>
      </c>
      <c r="E2567" s="23" t="s">
        <v>1</v>
      </c>
      <c r="F2567" s="23" t="s">
        <v>22</v>
      </c>
      <c r="G2567" s="23" t="s">
        <v>975</v>
      </c>
      <c r="H2567" s="2" t="s">
        <v>7744</v>
      </c>
      <c r="I2567" s="23" t="s">
        <v>8</v>
      </c>
      <c r="J2567" s="23"/>
      <c r="K2567" s="23" t="s">
        <v>9712</v>
      </c>
      <c r="L2567" s="23"/>
      <c r="M2567" s="23">
        <f>YEAR(Tabla2[[#This Row],[Fecha de creación]])</f>
        <v>2021</v>
      </c>
      <c r="N2567" s="23">
        <f>MONTH(Tabla2[[#This Row],[Fecha de creación]])</f>
        <v>1</v>
      </c>
    </row>
    <row r="2568" spans="1:14" ht="15" customHeight="1" x14ac:dyDescent="0.25">
      <c r="A2568" s="26">
        <v>44210.53570601852</v>
      </c>
      <c r="B2568" s="23" t="s">
        <v>0</v>
      </c>
      <c r="C2568" s="23" t="s">
        <v>3981</v>
      </c>
      <c r="D2568" s="23" t="s">
        <v>1800</v>
      </c>
      <c r="E2568" s="23" t="s">
        <v>1</v>
      </c>
      <c r="F2568" s="23" t="s">
        <v>7</v>
      </c>
      <c r="G2568" s="23" t="s">
        <v>1551</v>
      </c>
      <c r="H2568" s="2" t="s">
        <v>7734</v>
      </c>
      <c r="I2568" s="23" t="s">
        <v>28</v>
      </c>
      <c r="J2568" s="23"/>
      <c r="K2568" s="23" t="s">
        <v>9712</v>
      </c>
      <c r="L2568" s="23"/>
      <c r="M2568" s="23">
        <f>YEAR(Tabla2[[#This Row],[Fecha de creación]])</f>
        <v>2021</v>
      </c>
      <c r="N2568" s="23">
        <f>MONTH(Tabla2[[#This Row],[Fecha de creación]])</f>
        <v>1</v>
      </c>
    </row>
    <row r="2569" spans="1:14" ht="15" customHeight="1" x14ac:dyDescent="0.25">
      <c r="A2569" s="26">
        <v>44210.71947916667</v>
      </c>
      <c r="B2569" s="23" t="s">
        <v>0</v>
      </c>
      <c r="C2569" s="23" t="s">
        <v>3982</v>
      </c>
      <c r="D2569" s="23" t="s">
        <v>21</v>
      </c>
      <c r="E2569" s="23" t="s">
        <v>1</v>
      </c>
      <c r="F2569" s="23" t="s">
        <v>7</v>
      </c>
      <c r="G2569" s="23" t="s">
        <v>975</v>
      </c>
      <c r="H2569" s="2" t="s">
        <v>7744</v>
      </c>
      <c r="I2569" s="23" t="s">
        <v>7412</v>
      </c>
      <c r="J2569" s="23"/>
      <c r="K2569" s="23" t="s">
        <v>9712</v>
      </c>
      <c r="L2569" s="23"/>
      <c r="M2569" s="23">
        <f>YEAR(Tabla2[[#This Row],[Fecha de creación]])</f>
        <v>2021</v>
      </c>
      <c r="N2569" s="23">
        <f>MONTH(Tabla2[[#This Row],[Fecha de creación]])</f>
        <v>1</v>
      </c>
    </row>
    <row r="2570" spans="1:14" ht="15" customHeight="1" x14ac:dyDescent="0.25">
      <c r="A2570" s="26">
        <v>44210.721296296295</v>
      </c>
      <c r="B2570" s="23" t="s">
        <v>0</v>
      </c>
      <c r="C2570" s="23" t="s">
        <v>3983</v>
      </c>
      <c r="D2570" s="23" t="s">
        <v>21</v>
      </c>
      <c r="E2570" s="23" t="s">
        <v>1</v>
      </c>
      <c r="F2570" s="23" t="s">
        <v>7</v>
      </c>
      <c r="G2570" s="23" t="s">
        <v>975</v>
      </c>
      <c r="H2570" s="2" t="s">
        <v>7744</v>
      </c>
      <c r="I2570" s="23" t="s">
        <v>7412</v>
      </c>
      <c r="J2570" s="23"/>
      <c r="K2570" s="23" t="s">
        <v>9712</v>
      </c>
      <c r="L2570" s="23"/>
      <c r="M2570" s="23">
        <f>YEAR(Tabla2[[#This Row],[Fecha de creación]])</f>
        <v>2021</v>
      </c>
      <c r="N2570" s="23">
        <f>MONTH(Tabla2[[#This Row],[Fecha de creación]])</f>
        <v>1</v>
      </c>
    </row>
    <row r="2571" spans="1:14" ht="15" customHeight="1" x14ac:dyDescent="0.25">
      <c r="A2571" s="26">
        <v>44210.722280092596</v>
      </c>
      <c r="B2571" s="23" t="s">
        <v>0</v>
      </c>
      <c r="C2571" s="23" t="s">
        <v>3984</v>
      </c>
      <c r="D2571" s="23" t="s">
        <v>21</v>
      </c>
      <c r="E2571" s="23" t="s">
        <v>1</v>
      </c>
      <c r="F2571" s="23" t="s">
        <v>7</v>
      </c>
      <c r="G2571" s="23" t="s">
        <v>975</v>
      </c>
      <c r="H2571" s="2" t="s">
        <v>7744</v>
      </c>
      <c r="I2571" s="23" t="s">
        <v>7412</v>
      </c>
      <c r="J2571" s="23"/>
      <c r="K2571" s="23" t="s">
        <v>9712</v>
      </c>
      <c r="L2571" s="23"/>
      <c r="M2571" s="23">
        <f>YEAR(Tabla2[[#This Row],[Fecha de creación]])</f>
        <v>2021</v>
      </c>
      <c r="N2571" s="23">
        <f>MONTH(Tabla2[[#This Row],[Fecha de creación]])</f>
        <v>1</v>
      </c>
    </row>
    <row r="2572" spans="1:14" ht="15" customHeight="1" x14ac:dyDescent="0.25">
      <c r="A2572" s="26">
        <v>44210.722708333335</v>
      </c>
      <c r="B2572" s="23" t="s">
        <v>0</v>
      </c>
      <c r="C2572" s="23" t="s">
        <v>3985</v>
      </c>
      <c r="D2572" s="23" t="s">
        <v>382</v>
      </c>
      <c r="E2572" s="23" t="s">
        <v>1</v>
      </c>
      <c r="F2572" s="23" t="s">
        <v>7</v>
      </c>
      <c r="G2572" s="23" t="s">
        <v>975</v>
      </c>
      <c r="H2572" s="2" t="s">
        <v>7758</v>
      </c>
      <c r="I2572" s="23" t="s">
        <v>7412</v>
      </c>
      <c r="J2572" s="23"/>
      <c r="K2572" s="23" t="s">
        <v>9712</v>
      </c>
      <c r="L2572" s="23"/>
      <c r="M2572" s="23">
        <f>YEAR(Tabla2[[#This Row],[Fecha de creación]])</f>
        <v>2021</v>
      </c>
      <c r="N2572" s="23">
        <f>MONTH(Tabla2[[#This Row],[Fecha de creación]])</f>
        <v>1</v>
      </c>
    </row>
    <row r="2573" spans="1:14" ht="15" customHeight="1" x14ac:dyDescent="0.25">
      <c r="A2573" s="26">
        <v>44210.730254629627</v>
      </c>
      <c r="B2573" s="23" t="s">
        <v>100</v>
      </c>
      <c r="C2573" s="23" t="s">
        <v>506</v>
      </c>
      <c r="D2573" s="23" t="s">
        <v>6</v>
      </c>
      <c r="E2573" s="23" t="s">
        <v>1</v>
      </c>
      <c r="F2573" s="23" t="s">
        <v>7</v>
      </c>
      <c r="G2573" s="23" t="s">
        <v>3</v>
      </c>
      <c r="H2573" s="2" t="s">
        <v>7722</v>
      </c>
      <c r="I2573" s="23" t="s">
        <v>1854</v>
      </c>
      <c r="J2573" s="23"/>
      <c r="K2573" s="23" t="s">
        <v>9712</v>
      </c>
      <c r="L2573" s="23"/>
      <c r="M2573" s="23">
        <f>YEAR(Tabla2[[#This Row],[Fecha de creación]])</f>
        <v>2021</v>
      </c>
      <c r="N2573" s="23">
        <f>MONTH(Tabla2[[#This Row],[Fecha de creación]])</f>
        <v>1</v>
      </c>
    </row>
    <row r="2574" spans="1:14" ht="15" customHeight="1" x14ac:dyDescent="0.25">
      <c r="A2574" s="26">
        <v>44211.416898148149</v>
      </c>
      <c r="B2574" s="23" t="s">
        <v>0</v>
      </c>
      <c r="C2574" s="23" t="s">
        <v>507</v>
      </c>
      <c r="D2574" s="23" t="s">
        <v>6</v>
      </c>
      <c r="E2574" s="23" t="s">
        <v>1</v>
      </c>
      <c r="F2574" s="23" t="s">
        <v>7</v>
      </c>
      <c r="G2574" s="23" t="s">
        <v>3</v>
      </c>
      <c r="H2574" s="2" t="s">
        <v>7722</v>
      </c>
      <c r="I2574" s="23" t="s">
        <v>8</v>
      </c>
      <c r="J2574" s="23"/>
      <c r="K2574" s="23" t="s">
        <v>9712</v>
      </c>
      <c r="L2574" s="23"/>
      <c r="M2574" s="23">
        <f>YEAR(Tabla2[[#This Row],[Fecha de creación]])</f>
        <v>2021</v>
      </c>
      <c r="N2574" s="23">
        <f>MONTH(Tabla2[[#This Row],[Fecha de creación]])</f>
        <v>1</v>
      </c>
    </row>
    <row r="2575" spans="1:14" ht="15" customHeight="1" x14ac:dyDescent="0.25">
      <c r="A2575" s="26">
        <v>44211.455972222226</v>
      </c>
      <c r="B2575" s="23" t="s">
        <v>100</v>
      </c>
      <c r="C2575" s="23" t="s">
        <v>3986</v>
      </c>
      <c r="D2575" s="23" t="s">
        <v>382</v>
      </c>
      <c r="E2575" s="23" t="s">
        <v>1</v>
      </c>
      <c r="F2575" s="23" t="s">
        <v>7</v>
      </c>
      <c r="G2575" s="23" t="s">
        <v>975</v>
      </c>
      <c r="H2575" s="2" t="s">
        <v>7758</v>
      </c>
      <c r="I2575" s="23" t="s">
        <v>1854</v>
      </c>
      <c r="J2575" s="23"/>
      <c r="K2575" s="23" t="s">
        <v>9712</v>
      </c>
      <c r="L2575" s="23"/>
      <c r="M2575" s="23">
        <f>YEAR(Tabla2[[#This Row],[Fecha de creación]])</f>
        <v>2021</v>
      </c>
      <c r="N2575" s="23">
        <f>MONTH(Tabla2[[#This Row],[Fecha de creación]])</f>
        <v>1</v>
      </c>
    </row>
    <row r="2576" spans="1:14" ht="15" customHeight="1" x14ac:dyDescent="0.25">
      <c r="A2576" s="26">
        <v>44211.473356481481</v>
      </c>
      <c r="B2576" s="23" t="s">
        <v>0</v>
      </c>
      <c r="C2576" s="23" t="s">
        <v>3987</v>
      </c>
      <c r="D2576" s="23" t="s">
        <v>713</v>
      </c>
      <c r="E2576" s="23" t="s">
        <v>1</v>
      </c>
      <c r="F2576" s="23" t="s">
        <v>7</v>
      </c>
      <c r="G2576" s="23" t="s">
        <v>1551</v>
      </c>
      <c r="H2576" s="2" t="s">
        <v>7737</v>
      </c>
      <c r="I2576" s="23" t="s">
        <v>11</v>
      </c>
      <c r="J2576" s="23"/>
      <c r="K2576" s="23" t="s">
        <v>9712</v>
      </c>
      <c r="L2576" s="23"/>
      <c r="M2576" s="23">
        <f>YEAR(Tabla2[[#This Row],[Fecha de creación]])</f>
        <v>2021</v>
      </c>
      <c r="N2576" s="23">
        <f>MONTH(Tabla2[[#This Row],[Fecha de creación]])</f>
        <v>1</v>
      </c>
    </row>
    <row r="2577" spans="1:14" ht="15" customHeight="1" x14ac:dyDescent="0.25">
      <c r="A2577" s="26">
        <v>44211.477673611109</v>
      </c>
      <c r="B2577" s="23" t="s">
        <v>0</v>
      </c>
      <c r="C2577" s="23" t="s">
        <v>508</v>
      </c>
      <c r="D2577" s="23" t="s">
        <v>223</v>
      </c>
      <c r="E2577" s="23" t="s">
        <v>1</v>
      </c>
      <c r="F2577" s="23" t="s">
        <v>7</v>
      </c>
      <c r="G2577" s="23" t="s">
        <v>3</v>
      </c>
      <c r="H2577" s="2" t="s">
        <v>7721</v>
      </c>
      <c r="I2577" s="23" t="s">
        <v>8</v>
      </c>
      <c r="J2577" s="23"/>
      <c r="K2577" s="23" t="s">
        <v>9712</v>
      </c>
      <c r="L2577" s="23"/>
      <c r="M2577" s="23">
        <f>YEAR(Tabla2[[#This Row],[Fecha de creación]])</f>
        <v>2021</v>
      </c>
      <c r="N2577" s="23">
        <f>MONTH(Tabla2[[#This Row],[Fecha de creación]])</f>
        <v>1</v>
      </c>
    </row>
    <row r="2578" spans="1:14" ht="15" customHeight="1" x14ac:dyDescent="0.25">
      <c r="A2578" s="26">
        <v>44211.488217592596</v>
      </c>
      <c r="B2578" s="23" t="s">
        <v>0</v>
      </c>
      <c r="C2578" s="23" t="s">
        <v>3988</v>
      </c>
      <c r="D2578" s="23" t="s">
        <v>49</v>
      </c>
      <c r="E2578" s="23" t="s">
        <v>1</v>
      </c>
      <c r="F2578" s="23" t="s">
        <v>7</v>
      </c>
      <c r="G2578" s="23" t="s">
        <v>975</v>
      </c>
      <c r="H2578" s="2" t="s">
        <v>7745</v>
      </c>
      <c r="I2578" s="23" t="s">
        <v>8</v>
      </c>
      <c r="J2578" s="23"/>
      <c r="K2578" s="23" t="s">
        <v>9712</v>
      </c>
      <c r="L2578" s="23"/>
      <c r="M2578" s="23">
        <f>YEAR(Tabla2[[#This Row],[Fecha de creación]])</f>
        <v>2021</v>
      </c>
      <c r="N2578" s="23">
        <f>MONTH(Tabla2[[#This Row],[Fecha de creación]])</f>
        <v>1</v>
      </c>
    </row>
    <row r="2579" spans="1:14" ht="15" customHeight="1" x14ac:dyDescent="0.25">
      <c r="A2579" s="26">
        <v>44211.493287037039</v>
      </c>
      <c r="B2579" s="23" t="s">
        <v>0</v>
      </c>
      <c r="C2579" s="23" t="s">
        <v>3989</v>
      </c>
      <c r="D2579" s="23" t="s">
        <v>6</v>
      </c>
      <c r="E2579" s="23" t="s">
        <v>1</v>
      </c>
      <c r="F2579" s="23" t="s">
        <v>7</v>
      </c>
      <c r="G2579" s="23" t="s">
        <v>975</v>
      </c>
      <c r="H2579" s="2" t="s">
        <v>7722</v>
      </c>
      <c r="I2579" s="23" t="s">
        <v>7412</v>
      </c>
      <c r="J2579" s="23"/>
      <c r="K2579" s="23" t="s">
        <v>9712</v>
      </c>
      <c r="L2579" s="23"/>
      <c r="M2579" s="23">
        <f>YEAR(Tabla2[[#This Row],[Fecha de creación]])</f>
        <v>2021</v>
      </c>
      <c r="N2579" s="23">
        <f>MONTH(Tabla2[[#This Row],[Fecha de creación]])</f>
        <v>1</v>
      </c>
    </row>
    <row r="2580" spans="1:14" ht="15" customHeight="1" x14ac:dyDescent="0.25">
      <c r="A2580" s="26">
        <v>44211.505613425928</v>
      </c>
      <c r="B2580" s="23" t="s">
        <v>100</v>
      </c>
      <c r="C2580" s="23" t="s">
        <v>509</v>
      </c>
      <c r="D2580" s="23" t="s">
        <v>510</v>
      </c>
      <c r="E2580" s="23" t="s">
        <v>1</v>
      </c>
      <c r="F2580" s="23" t="s">
        <v>7</v>
      </c>
      <c r="G2580" s="23" t="s">
        <v>3</v>
      </c>
      <c r="H2580" s="2" t="s">
        <v>7724</v>
      </c>
      <c r="I2580" s="23" t="s">
        <v>1854</v>
      </c>
      <c r="J2580" s="23"/>
      <c r="K2580" s="23" t="s">
        <v>9712</v>
      </c>
      <c r="L2580" s="23"/>
      <c r="M2580" s="23">
        <f>YEAR(Tabla2[[#This Row],[Fecha de creación]])</f>
        <v>2021</v>
      </c>
      <c r="N2580" s="23">
        <f>MONTH(Tabla2[[#This Row],[Fecha de creación]])</f>
        <v>1</v>
      </c>
    </row>
    <row r="2581" spans="1:14" ht="15" customHeight="1" x14ac:dyDescent="0.25">
      <c r="A2581" s="26">
        <v>44211.564745370371</v>
      </c>
      <c r="B2581" s="23" t="s">
        <v>0</v>
      </c>
      <c r="C2581" s="23" t="s">
        <v>3990</v>
      </c>
      <c r="D2581" s="23" t="s">
        <v>21</v>
      </c>
      <c r="E2581" s="23" t="s">
        <v>1</v>
      </c>
      <c r="F2581" s="23" t="s">
        <v>7</v>
      </c>
      <c r="G2581" s="23" t="s">
        <v>975</v>
      </c>
      <c r="H2581" s="2" t="s">
        <v>7744</v>
      </c>
      <c r="I2581" s="23" t="s">
        <v>7412</v>
      </c>
      <c r="J2581" s="23"/>
      <c r="K2581" s="23" t="s">
        <v>9712</v>
      </c>
      <c r="L2581" s="23"/>
      <c r="M2581" s="23">
        <f>YEAR(Tabla2[[#This Row],[Fecha de creación]])</f>
        <v>2021</v>
      </c>
      <c r="N2581" s="23">
        <f>MONTH(Tabla2[[#This Row],[Fecha de creación]])</f>
        <v>1</v>
      </c>
    </row>
    <row r="2582" spans="1:14" ht="15" customHeight="1" x14ac:dyDescent="0.25">
      <c r="A2582" s="26">
        <v>44211.588194444441</v>
      </c>
      <c r="B2582" s="23" t="s">
        <v>19</v>
      </c>
      <c r="C2582" s="23" t="s">
        <v>3991</v>
      </c>
      <c r="D2582" s="23" t="s">
        <v>3992</v>
      </c>
      <c r="E2582" s="23" t="s">
        <v>1</v>
      </c>
      <c r="F2582" s="23" t="s">
        <v>7</v>
      </c>
      <c r="G2582" s="23" t="s">
        <v>1551</v>
      </c>
      <c r="H2582" s="2" t="s">
        <v>7743</v>
      </c>
      <c r="I2582" s="23" t="s">
        <v>7544</v>
      </c>
      <c r="J2582" s="23"/>
      <c r="K2582" s="23" t="s">
        <v>9712</v>
      </c>
      <c r="L2582" s="23"/>
      <c r="M2582" s="23">
        <f>YEAR(Tabla2[[#This Row],[Fecha de creación]])</f>
        <v>2021</v>
      </c>
      <c r="N2582" s="23">
        <f>MONTH(Tabla2[[#This Row],[Fecha de creación]])</f>
        <v>1</v>
      </c>
    </row>
    <row r="2583" spans="1:14" ht="15" customHeight="1" x14ac:dyDescent="0.25">
      <c r="A2583" s="26">
        <v>44211.715624999997</v>
      </c>
      <c r="B2583" s="23" t="s">
        <v>0</v>
      </c>
      <c r="C2583" s="23" t="s">
        <v>3993</v>
      </c>
      <c r="D2583" s="23" t="s">
        <v>349</v>
      </c>
      <c r="E2583" s="23" t="s">
        <v>1</v>
      </c>
      <c r="F2583" s="23" t="s">
        <v>7</v>
      </c>
      <c r="G2583" s="23" t="s">
        <v>975</v>
      </c>
      <c r="H2583" s="2" t="s">
        <v>7731</v>
      </c>
      <c r="I2583" s="23" t="s">
        <v>7412</v>
      </c>
      <c r="J2583" s="23"/>
      <c r="K2583" s="23" t="s">
        <v>9712</v>
      </c>
      <c r="L2583" s="23"/>
      <c r="M2583" s="23">
        <f>YEAR(Tabla2[[#This Row],[Fecha de creación]])</f>
        <v>2021</v>
      </c>
      <c r="N2583" s="23">
        <f>MONTH(Tabla2[[#This Row],[Fecha de creación]])</f>
        <v>1</v>
      </c>
    </row>
    <row r="2584" spans="1:14" ht="15" customHeight="1" x14ac:dyDescent="0.25">
      <c r="A2584" s="26">
        <v>44211.716215277775</v>
      </c>
      <c r="B2584" s="23" t="s">
        <v>0</v>
      </c>
      <c r="C2584" s="23" t="s">
        <v>3994</v>
      </c>
      <c r="D2584" s="23" t="s">
        <v>351</v>
      </c>
      <c r="E2584" s="23" t="s">
        <v>1</v>
      </c>
      <c r="F2584" s="23" t="s">
        <v>7</v>
      </c>
      <c r="G2584" s="23" t="s">
        <v>975</v>
      </c>
      <c r="H2584" s="2" t="s">
        <v>7734</v>
      </c>
      <c r="I2584" s="23" t="s">
        <v>7412</v>
      </c>
      <c r="J2584" s="23"/>
      <c r="K2584" s="23" t="s">
        <v>9712</v>
      </c>
      <c r="L2584" s="23"/>
      <c r="M2584" s="23">
        <f>YEAR(Tabla2[[#This Row],[Fecha de creación]])</f>
        <v>2021</v>
      </c>
      <c r="N2584" s="23">
        <f>MONTH(Tabla2[[#This Row],[Fecha de creación]])</f>
        <v>1</v>
      </c>
    </row>
    <row r="2585" spans="1:14" ht="15" customHeight="1" x14ac:dyDescent="0.25">
      <c r="A2585" s="26">
        <v>44211.732430555552</v>
      </c>
      <c r="B2585" s="23" t="s">
        <v>0</v>
      </c>
      <c r="C2585" s="23" t="s">
        <v>3995</v>
      </c>
      <c r="D2585" s="23" t="s">
        <v>3957</v>
      </c>
      <c r="E2585" s="23" t="s">
        <v>1</v>
      </c>
      <c r="F2585" s="23" t="s">
        <v>7</v>
      </c>
      <c r="G2585" s="23" t="s">
        <v>1551</v>
      </c>
      <c r="H2585" s="2" t="s">
        <v>7726</v>
      </c>
      <c r="I2585" s="23" t="s">
        <v>11</v>
      </c>
      <c r="J2585" s="23"/>
      <c r="K2585" s="23" t="s">
        <v>9712</v>
      </c>
      <c r="L2585" s="23"/>
      <c r="M2585" s="23">
        <f>YEAR(Tabla2[[#This Row],[Fecha de creación]])</f>
        <v>2021</v>
      </c>
      <c r="N2585" s="23">
        <f>MONTH(Tabla2[[#This Row],[Fecha de creación]])</f>
        <v>1</v>
      </c>
    </row>
    <row r="2586" spans="1:14" ht="15" customHeight="1" x14ac:dyDescent="0.25">
      <c r="A2586" s="26">
        <v>44211.735000000001</v>
      </c>
      <c r="B2586" s="23" t="s">
        <v>0</v>
      </c>
      <c r="C2586" s="23" t="s">
        <v>3996</v>
      </c>
      <c r="D2586" s="23" t="s">
        <v>3997</v>
      </c>
      <c r="E2586" s="23" t="s">
        <v>1</v>
      </c>
      <c r="F2586" s="23" t="s">
        <v>7</v>
      </c>
      <c r="G2586" s="23" t="s">
        <v>1551</v>
      </c>
      <c r="H2586" s="2" t="s">
        <v>7726</v>
      </c>
      <c r="I2586" s="23" t="s">
        <v>11</v>
      </c>
      <c r="J2586" s="23"/>
      <c r="K2586" s="23" t="s">
        <v>9712</v>
      </c>
      <c r="L2586" s="23"/>
      <c r="M2586" s="23">
        <f>YEAR(Tabla2[[#This Row],[Fecha de creación]])</f>
        <v>2021</v>
      </c>
      <c r="N2586" s="23">
        <f>MONTH(Tabla2[[#This Row],[Fecha de creación]])</f>
        <v>1</v>
      </c>
    </row>
    <row r="2587" spans="1:14" ht="15" customHeight="1" x14ac:dyDescent="0.25">
      <c r="A2587" s="26">
        <v>44211.73673611111</v>
      </c>
      <c r="B2587" s="23" t="s">
        <v>0</v>
      </c>
      <c r="C2587" s="23" t="s">
        <v>3998</v>
      </c>
      <c r="D2587" s="23" t="s">
        <v>3997</v>
      </c>
      <c r="E2587" s="23" t="s">
        <v>1</v>
      </c>
      <c r="F2587" s="23" t="s">
        <v>7</v>
      </c>
      <c r="G2587" s="23" t="s">
        <v>1551</v>
      </c>
      <c r="H2587" s="2" t="s">
        <v>7726</v>
      </c>
      <c r="I2587" s="23" t="s">
        <v>11</v>
      </c>
      <c r="J2587" s="23"/>
      <c r="K2587" s="23" t="s">
        <v>9712</v>
      </c>
      <c r="L2587" s="23"/>
      <c r="M2587" s="23">
        <f>YEAR(Tabla2[[#This Row],[Fecha de creación]])</f>
        <v>2021</v>
      </c>
      <c r="N2587" s="23">
        <f>MONTH(Tabla2[[#This Row],[Fecha de creación]])</f>
        <v>1</v>
      </c>
    </row>
    <row r="2588" spans="1:14" ht="15" customHeight="1" x14ac:dyDescent="0.25">
      <c r="A2588" s="26">
        <v>44211.738703703704</v>
      </c>
      <c r="B2588" s="23" t="s">
        <v>0</v>
      </c>
      <c r="C2588" s="23" t="s">
        <v>3999</v>
      </c>
      <c r="D2588" s="23" t="s">
        <v>3997</v>
      </c>
      <c r="E2588" s="23" t="s">
        <v>1</v>
      </c>
      <c r="F2588" s="23" t="s">
        <v>7</v>
      </c>
      <c r="G2588" s="23" t="s">
        <v>1551</v>
      </c>
      <c r="H2588" s="2" t="s">
        <v>7726</v>
      </c>
      <c r="I2588" s="23" t="s">
        <v>11</v>
      </c>
      <c r="J2588" s="23"/>
      <c r="K2588" s="23" t="s">
        <v>9712</v>
      </c>
      <c r="L2588" s="23"/>
      <c r="M2588" s="23">
        <f>YEAR(Tabla2[[#This Row],[Fecha de creación]])</f>
        <v>2021</v>
      </c>
      <c r="N2588" s="23">
        <f>MONTH(Tabla2[[#This Row],[Fecha de creación]])</f>
        <v>1</v>
      </c>
    </row>
    <row r="2589" spans="1:14" ht="15" customHeight="1" x14ac:dyDescent="0.25">
      <c r="A2589" s="26">
        <v>44212.370752314811</v>
      </c>
      <c r="B2589" s="23" t="s">
        <v>100</v>
      </c>
      <c r="C2589" s="23" t="s">
        <v>4000</v>
      </c>
      <c r="D2589" s="23" t="s">
        <v>6</v>
      </c>
      <c r="E2589" s="23" t="s">
        <v>1</v>
      </c>
      <c r="F2589" s="23" t="s">
        <v>7</v>
      </c>
      <c r="G2589" s="23" t="s">
        <v>975</v>
      </c>
      <c r="H2589" s="2" t="s">
        <v>7722</v>
      </c>
      <c r="I2589" s="23" t="s">
        <v>1854</v>
      </c>
      <c r="J2589" s="23"/>
      <c r="K2589" s="23" t="s">
        <v>9712</v>
      </c>
      <c r="L2589" s="23"/>
      <c r="M2589" s="23">
        <f>YEAR(Tabla2[[#This Row],[Fecha de creación]])</f>
        <v>2021</v>
      </c>
      <c r="N2589" s="23">
        <f>MONTH(Tabla2[[#This Row],[Fecha de creación]])</f>
        <v>1</v>
      </c>
    </row>
    <row r="2590" spans="1:14" ht="15" customHeight="1" x14ac:dyDescent="0.25">
      <c r="A2590" s="26">
        <v>44212.411504629628</v>
      </c>
      <c r="B2590" s="23" t="s">
        <v>0</v>
      </c>
      <c r="C2590" s="23" t="s">
        <v>4001</v>
      </c>
      <c r="D2590" s="23" t="s">
        <v>4002</v>
      </c>
      <c r="E2590" s="23" t="s">
        <v>1</v>
      </c>
      <c r="F2590" s="23" t="s">
        <v>2</v>
      </c>
      <c r="G2590" s="23" t="s">
        <v>1551</v>
      </c>
      <c r="H2590" s="2" t="s">
        <v>7732</v>
      </c>
      <c r="I2590" s="23" t="s">
        <v>11</v>
      </c>
      <c r="J2590" s="23"/>
      <c r="K2590" s="23" t="s">
        <v>9712</v>
      </c>
      <c r="L2590" s="23"/>
      <c r="M2590" s="23">
        <f>YEAR(Tabla2[[#This Row],[Fecha de creación]])</f>
        <v>2021</v>
      </c>
      <c r="N2590" s="23">
        <f>MONTH(Tabla2[[#This Row],[Fecha de creación]])</f>
        <v>1</v>
      </c>
    </row>
    <row r="2591" spans="1:14" ht="15" customHeight="1" x14ac:dyDescent="0.25">
      <c r="A2591" s="26">
        <v>44212.41878472222</v>
      </c>
      <c r="B2591" s="23" t="s">
        <v>0</v>
      </c>
      <c r="C2591" s="23" t="s">
        <v>4003</v>
      </c>
      <c r="D2591" s="23" t="s">
        <v>1028</v>
      </c>
      <c r="E2591" s="23" t="s">
        <v>1</v>
      </c>
      <c r="F2591" s="23" t="s">
        <v>22</v>
      </c>
      <c r="G2591" s="23" t="s">
        <v>975</v>
      </c>
      <c r="H2591" s="2" t="s">
        <v>7733</v>
      </c>
      <c r="I2591" s="23" t="s">
        <v>7412</v>
      </c>
      <c r="J2591" s="23"/>
      <c r="K2591" s="23" t="s">
        <v>9712</v>
      </c>
      <c r="L2591" s="23"/>
      <c r="M2591" s="23">
        <f>YEAR(Tabla2[[#This Row],[Fecha de creación]])</f>
        <v>2021</v>
      </c>
      <c r="N2591" s="23">
        <f>MONTH(Tabla2[[#This Row],[Fecha de creación]])</f>
        <v>1</v>
      </c>
    </row>
    <row r="2592" spans="1:14" ht="15" customHeight="1" x14ac:dyDescent="0.25">
      <c r="A2592" s="26">
        <v>44212.424664351849</v>
      </c>
      <c r="B2592" s="23" t="s">
        <v>0</v>
      </c>
      <c r="C2592" s="23" t="s">
        <v>4004</v>
      </c>
      <c r="D2592" s="23" t="s">
        <v>713</v>
      </c>
      <c r="E2592" s="23" t="s">
        <v>1</v>
      </c>
      <c r="F2592" s="23" t="s">
        <v>7</v>
      </c>
      <c r="G2592" s="23" t="s">
        <v>1551</v>
      </c>
      <c r="H2592" s="2" t="s">
        <v>7737</v>
      </c>
      <c r="I2592" s="23" t="s">
        <v>11</v>
      </c>
      <c r="J2592" s="23"/>
      <c r="K2592" s="23" t="s">
        <v>9712</v>
      </c>
      <c r="L2592" s="23"/>
      <c r="M2592" s="23">
        <f>YEAR(Tabla2[[#This Row],[Fecha de creación]])</f>
        <v>2021</v>
      </c>
      <c r="N2592" s="23">
        <f>MONTH(Tabla2[[#This Row],[Fecha de creación]])</f>
        <v>1</v>
      </c>
    </row>
    <row r="2593" spans="1:14" ht="15" customHeight="1" x14ac:dyDescent="0.25">
      <c r="A2593" s="26">
        <v>44212.434537037036</v>
      </c>
      <c r="B2593" s="23" t="s">
        <v>0</v>
      </c>
      <c r="C2593" s="23" t="s">
        <v>511</v>
      </c>
      <c r="D2593" s="23" t="s">
        <v>512</v>
      </c>
      <c r="E2593" s="23" t="s">
        <v>1</v>
      </c>
      <c r="F2593" s="23" t="s">
        <v>2</v>
      </c>
      <c r="G2593" s="23" t="s">
        <v>3</v>
      </c>
      <c r="H2593" s="2" t="s">
        <v>7727</v>
      </c>
      <c r="I2593" s="23" t="s">
        <v>7412</v>
      </c>
      <c r="J2593" s="23"/>
      <c r="K2593" s="23" t="s">
        <v>9536</v>
      </c>
      <c r="L2593" s="23"/>
      <c r="M2593" s="23">
        <f>YEAR(Tabla2[[#This Row],[Fecha de creación]])</f>
        <v>2021</v>
      </c>
      <c r="N2593" s="23">
        <f>MONTH(Tabla2[[#This Row],[Fecha de creación]])</f>
        <v>1</v>
      </c>
    </row>
    <row r="2594" spans="1:14" ht="15" customHeight="1" x14ac:dyDescent="0.25">
      <c r="A2594" s="26">
        <v>44212.445856481485</v>
      </c>
      <c r="B2594" s="23" t="s">
        <v>0</v>
      </c>
      <c r="C2594" s="23" t="s">
        <v>513</v>
      </c>
      <c r="D2594" s="23" t="s">
        <v>6</v>
      </c>
      <c r="E2594" s="23" t="s">
        <v>1</v>
      </c>
      <c r="F2594" s="23" t="s">
        <v>7</v>
      </c>
      <c r="G2594" s="23" t="s">
        <v>3</v>
      </c>
      <c r="H2594" s="2" t="s">
        <v>7722</v>
      </c>
      <c r="I2594" s="23" t="s">
        <v>8</v>
      </c>
      <c r="J2594" s="23"/>
      <c r="K2594" s="23" t="s">
        <v>9712</v>
      </c>
      <c r="L2594" s="23"/>
      <c r="M2594" s="23">
        <f>YEAR(Tabla2[[#This Row],[Fecha de creación]])</f>
        <v>2021</v>
      </c>
      <c r="N2594" s="23">
        <f>MONTH(Tabla2[[#This Row],[Fecha de creación]])</f>
        <v>1</v>
      </c>
    </row>
    <row r="2595" spans="1:14" ht="15" customHeight="1" x14ac:dyDescent="0.25">
      <c r="A2595" s="26">
        <v>44212.501585648148</v>
      </c>
      <c r="B2595" s="23" t="s">
        <v>56</v>
      </c>
      <c r="C2595" s="23" t="s">
        <v>4005</v>
      </c>
      <c r="D2595" s="23" t="s">
        <v>49</v>
      </c>
      <c r="E2595" s="23" t="s">
        <v>1</v>
      </c>
      <c r="F2595" s="23" t="s">
        <v>7</v>
      </c>
      <c r="G2595" s="23" t="s">
        <v>975</v>
      </c>
      <c r="H2595" s="2" t="s">
        <v>7745</v>
      </c>
      <c r="I2595" s="23" t="s">
        <v>1963</v>
      </c>
      <c r="J2595" s="23"/>
      <c r="K2595" s="23" t="s">
        <v>9712</v>
      </c>
      <c r="L2595" s="23"/>
      <c r="M2595" s="23">
        <f>YEAR(Tabla2[[#This Row],[Fecha de creación]])</f>
        <v>2021</v>
      </c>
      <c r="N2595" s="23">
        <f>MONTH(Tabla2[[#This Row],[Fecha de creación]])</f>
        <v>1</v>
      </c>
    </row>
    <row r="2596" spans="1:14" ht="15" customHeight="1" x14ac:dyDescent="0.25">
      <c r="A2596" s="26">
        <v>44212.503391203703</v>
      </c>
      <c r="B2596" s="23" t="s">
        <v>34</v>
      </c>
      <c r="C2596" s="23" t="s">
        <v>514</v>
      </c>
      <c r="D2596" s="23" t="s">
        <v>515</v>
      </c>
      <c r="E2596" s="23" t="s">
        <v>1</v>
      </c>
      <c r="F2596" s="23" t="s">
        <v>7</v>
      </c>
      <c r="G2596" s="23" t="s">
        <v>3</v>
      </c>
      <c r="H2596" s="2" t="s">
        <v>7731</v>
      </c>
      <c r="I2596" s="23" t="s">
        <v>37</v>
      </c>
      <c r="J2596" s="23"/>
      <c r="K2596" s="23" t="s">
        <v>9712</v>
      </c>
      <c r="L2596" s="23"/>
      <c r="M2596" s="23">
        <f>YEAR(Tabla2[[#This Row],[Fecha de creación]])</f>
        <v>2021</v>
      </c>
      <c r="N2596" s="23">
        <f>MONTH(Tabla2[[#This Row],[Fecha de creación]])</f>
        <v>1</v>
      </c>
    </row>
    <row r="2597" spans="1:14" ht="15" customHeight="1" x14ac:dyDescent="0.25">
      <c r="A2597" s="26">
        <v>44212.506504629629</v>
      </c>
      <c r="B2597" s="23" t="s">
        <v>189</v>
      </c>
      <c r="C2597" s="23" t="s">
        <v>4006</v>
      </c>
      <c r="D2597" s="23" t="s">
        <v>49</v>
      </c>
      <c r="E2597" s="23" t="s">
        <v>1</v>
      </c>
      <c r="F2597" s="23" t="s">
        <v>7</v>
      </c>
      <c r="G2597" s="23" t="s">
        <v>975</v>
      </c>
      <c r="H2597" s="2" t="s">
        <v>7745</v>
      </c>
      <c r="I2597" s="23" t="s">
        <v>1945</v>
      </c>
      <c r="J2597" s="23"/>
      <c r="K2597" s="23" t="s">
        <v>9712</v>
      </c>
      <c r="L2597" s="23"/>
      <c r="M2597" s="23">
        <f>YEAR(Tabla2[[#This Row],[Fecha de creación]])</f>
        <v>2021</v>
      </c>
      <c r="N2597" s="23">
        <f>MONTH(Tabla2[[#This Row],[Fecha de creación]])</f>
        <v>1</v>
      </c>
    </row>
    <row r="2598" spans="1:14" ht="15" customHeight="1" x14ac:dyDescent="0.25">
      <c r="A2598" s="26">
        <v>44212.510509259257</v>
      </c>
      <c r="B2598" s="23" t="s">
        <v>189</v>
      </c>
      <c r="C2598" s="23" t="s">
        <v>516</v>
      </c>
      <c r="D2598" s="23" t="s">
        <v>517</v>
      </c>
      <c r="E2598" s="23" t="s">
        <v>1</v>
      </c>
      <c r="F2598" s="23" t="s">
        <v>2</v>
      </c>
      <c r="G2598" s="23" t="s">
        <v>3</v>
      </c>
      <c r="H2598" s="2" t="s">
        <v>7732</v>
      </c>
      <c r="I2598" s="23" t="s">
        <v>3284</v>
      </c>
      <c r="J2598" s="23"/>
      <c r="K2598" s="23" t="s">
        <v>9712</v>
      </c>
      <c r="L2598" s="23"/>
      <c r="M2598" s="23">
        <f>YEAR(Tabla2[[#This Row],[Fecha de creación]])</f>
        <v>2021</v>
      </c>
      <c r="N2598" s="23">
        <f>MONTH(Tabla2[[#This Row],[Fecha de creación]])</f>
        <v>1</v>
      </c>
    </row>
    <row r="2599" spans="1:14" ht="15" customHeight="1" x14ac:dyDescent="0.25">
      <c r="A2599" s="26">
        <v>44212.530509259261</v>
      </c>
      <c r="B2599" s="23" t="s">
        <v>0</v>
      </c>
      <c r="C2599" s="23" t="s">
        <v>518</v>
      </c>
      <c r="D2599" s="23" t="s">
        <v>172</v>
      </c>
      <c r="E2599" s="23" t="s">
        <v>1</v>
      </c>
      <c r="F2599" s="23" t="s">
        <v>7</v>
      </c>
      <c r="G2599" s="23" t="s">
        <v>3</v>
      </c>
      <c r="H2599" s="2" t="s">
        <v>7721</v>
      </c>
      <c r="I2599" s="23" t="s">
        <v>11</v>
      </c>
      <c r="J2599" s="23"/>
      <c r="K2599" s="23" t="s">
        <v>9712</v>
      </c>
      <c r="L2599" s="23"/>
      <c r="M2599" s="23">
        <f>YEAR(Tabla2[[#This Row],[Fecha de creación]])</f>
        <v>2021</v>
      </c>
      <c r="N2599" s="23">
        <f>MONTH(Tabla2[[#This Row],[Fecha de creación]])</f>
        <v>1</v>
      </c>
    </row>
    <row r="2600" spans="1:14" ht="15" customHeight="1" x14ac:dyDescent="0.25">
      <c r="A2600" s="26">
        <v>44214.483796296299</v>
      </c>
      <c r="B2600" s="23" t="s">
        <v>56</v>
      </c>
      <c r="C2600" s="23" t="s">
        <v>4007</v>
      </c>
      <c r="D2600" s="23" t="s">
        <v>2122</v>
      </c>
      <c r="E2600" s="23" t="s">
        <v>1</v>
      </c>
      <c r="F2600" s="23" t="s">
        <v>7</v>
      </c>
      <c r="G2600" s="23" t="s">
        <v>975</v>
      </c>
      <c r="H2600" s="2" t="s">
        <v>7728</v>
      </c>
      <c r="I2600" s="23" t="s">
        <v>1963</v>
      </c>
      <c r="J2600" s="23"/>
      <c r="K2600" s="23" t="s">
        <v>9712</v>
      </c>
      <c r="L2600" s="23"/>
      <c r="M2600" s="23">
        <f>YEAR(Tabla2[[#This Row],[Fecha de creación]])</f>
        <v>2021</v>
      </c>
      <c r="N2600" s="23">
        <f>MONTH(Tabla2[[#This Row],[Fecha de creación]])</f>
        <v>1</v>
      </c>
    </row>
    <row r="2601" spans="1:14" ht="15" customHeight="1" x14ac:dyDescent="0.25">
      <c r="A2601" s="26">
        <v>44214.526400462964</v>
      </c>
      <c r="B2601" s="23" t="s">
        <v>189</v>
      </c>
      <c r="C2601" s="23" t="s">
        <v>4008</v>
      </c>
      <c r="D2601" s="23" t="s">
        <v>4009</v>
      </c>
      <c r="E2601" s="23" t="s">
        <v>1</v>
      </c>
      <c r="F2601" s="23" t="s">
        <v>7</v>
      </c>
      <c r="G2601" s="23" t="s">
        <v>1551</v>
      </c>
      <c r="H2601" s="2" t="s">
        <v>7742</v>
      </c>
      <c r="I2601" s="23" t="s">
        <v>7524</v>
      </c>
      <c r="J2601" s="23"/>
      <c r="K2601" s="23" t="s">
        <v>9712</v>
      </c>
      <c r="L2601" s="23"/>
      <c r="M2601" s="23">
        <f>YEAR(Tabla2[[#This Row],[Fecha de creación]])</f>
        <v>2021</v>
      </c>
      <c r="N2601" s="23">
        <f>MONTH(Tabla2[[#This Row],[Fecha de creación]])</f>
        <v>1</v>
      </c>
    </row>
    <row r="2602" spans="1:14" ht="15" customHeight="1" x14ac:dyDescent="0.25">
      <c r="A2602" s="26">
        <v>44214.533900462964</v>
      </c>
      <c r="B2602" s="23" t="s">
        <v>189</v>
      </c>
      <c r="C2602" s="23" t="s">
        <v>4010</v>
      </c>
      <c r="D2602" s="23" t="s">
        <v>1064</v>
      </c>
      <c r="E2602" s="23" t="s">
        <v>1</v>
      </c>
      <c r="F2602" s="23" t="s">
        <v>7</v>
      </c>
      <c r="G2602" s="23" t="s">
        <v>975</v>
      </c>
      <c r="H2602" s="2" t="s">
        <v>7745</v>
      </c>
      <c r="I2602" s="23" t="s">
        <v>1945</v>
      </c>
      <c r="J2602" s="23"/>
      <c r="K2602" s="23" t="s">
        <v>9712</v>
      </c>
      <c r="L2602" s="23"/>
      <c r="M2602" s="23">
        <f>YEAR(Tabla2[[#This Row],[Fecha de creación]])</f>
        <v>2021</v>
      </c>
      <c r="N2602" s="23">
        <f>MONTH(Tabla2[[#This Row],[Fecha de creación]])</f>
        <v>1</v>
      </c>
    </row>
    <row r="2603" spans="1:14" ht="15" customHeight="1" x14ac:dyDescent="0.25">
      <c r="A2603" s="26">
        <v>44214.538657407407</v>
      </c>
      <c r="B2603" s="23" t="s">
        <v>189</v>
      </c>
      <c r="C2603" s="23" t="s">
        <v>519</v>
      </c>
      <c r="D2603" s="23" t="s">
        <v>520</v>
      </c>
      <c r="E2603" s="23" t="s">
        <v>1</v>
      </c>
      <c r="F2603" s="23" t="s">
        <v>7</v>
      </c>
      <c r="G2603" s="23" t="s">
        <v>3</v>
      </c>
      <c r="H2603" s="2" t="s">
        <v>7737</v>
      </c>
      <c r="I2603" s="23" t="s">
        <v>3284</v>
      </c>
      <c r="J2603" s="23"/>
      <c r="K2603" s="23" t="s">
        <v>9712</v>
      </c>
      <c r="L2603" s="23"/>
      <c r="M2603" s="23">
        <f>YEAR(Tabla2[[#This Row],[Fecha de creación]])</f>
        <v>2021</v>
      </c>
      <c r="N2603" s="23">
        <f>MONTH(Tabla2[[#This Row],[Fecha de creación]])</f>
        <v>1</v>
      </c>
    </row>
    <row r="2604" spans="1:14" ht="15" customHeight="1" x14ac:dyDescent="0.25">
      <c r="A2604" s="26">
        <v>44214.541527777779</v>
      </c>
      <c r="B2604" s="23" t="s">
        <v>189</v>
      </c>
      <c r="C2604" s="23" t="s">
        <v>521</v>
      </c>
      <c r="D2604" s="23" t="s">
        <v>520</v>
      </c>
      <c r="E2604" s="23" t="s">
        <v>1</v>
      </c>
      <c r="F2604" s="23" t="s">
        <v>2</v>
      </c>
      <c r="G2604" s="23" t="s">
        <v>3</v>
      </c>
      <c r="H2604" s="2" t="s">
        <v>7741</v>
      </c>
      <c r="I2604" s="23" t="s">
        <v>3284</v>
      </c>
      <c r="J2604" s="23"/>
      <c r="K2604" s="23" t="s">
        <v>9712</v>
      </c>
      <c r="L2604" s="23"/>
      <c r="M2604" s="23">
        <f>YEAR(Tabla2[[#This Row],[Fecha de creación]])</f>
        <v>2021</v>
      </c>
      <c r="N2604" s="23">
        <f>MONTH(Tabla2[[#This Row],[Fecha de creación]])</f>
        <v>1</v>
      </c>
    </row>
    <row r="2605" spans="1:14" ht="15" customHeight="1" x14ac:dyDescent="0.25">
      <c r="A2605" s="26">
        <v>44214.545289351852</v>
      </c>
      <c r="B2605" s="23" t="s">
        <v>189</v>
      </c>
      <c r="C2605" s="23" t="s">
        <v>4011</v>
      </c>
      <c r="D2605" s="23" t="s">
        <v>21</v>
      </c>
      <c r="E2605" s="23" t="s">
        <v>1</v>
      </c>
      <c r="F2605" s="23" t="s">
        <v>22</v>
      </c>
      <c r="G2605" s="23" t="s">
        <v>975</v>
      </c>
      <c r="H2605" s="2" t="s">
        <v>7744</v>
      </c>
      <c r="I2605" s="23" t="s">
        <v>1945</v>
      </c>
      <c r="J2605" s="23"/>
      <c r="K2605" s="23" t="s">
        <v>9712</v>
      </c>
      <c r="L2605" s="23"/>
      <c r="M2605" s="23">
        <f>YEAR(Tabla2[[#This Row],[Fecha de creación]])</f>
        <v>2021</v>
      </c>
      <c r="N2605" s="23">
        <f>MONTH(Tabla2[[#This Row],[Fecha de creación]])</f>
        <v>1</v>
      </c>
    </row>
    <row r="2606" spans="1:14" ht="15" customHeight="1" x14ac:dyDescent="0.25">
      <c r="A2606" s="26">
        <v>44214.578321759262</v>
      </c>
      <c r="B2606" s="23" t="s">
        <v>56</v>
      </c>
      <c r="C2606" s="23" t="s">
        <v>4012</v>
      </c>
      <c r="D2606" s="23" t="s">
        <v>1014</v>
      </c>
      <c r="E2606" s="23" t="s">
        <v>1</v>
      </c>
      <c r="F2606" s="23" t="s">
        <v>7</v>
      </c>
      <c r="G2606" s="23" t="s">
        <v>975</v>
      </c>
      <c r="H2606" s="2" t="s">
        <v>7744</v>
      </c>
      <c r="I2606" s="23" t="s">
        <v>1963</v>
      </c>
      <c r="J2606" s="23"/>
      <c r="K2606" s="23" t="s">
        <v>9712</v>
      </c>
      <c r="L2606" s="23"/>
      <c r="M2606" s="23">
        <f>YEAR(Tabla2[[#This Row],[Fecha de creación]])</f>
        <v>2021</v>
      </c>
      <c r="N2606" s="23">
        <f>MONTH(Tabla2[[#This Row],[Fecha de creación]])</f>
        <v>1</v>
      </c>
    </row>
    <row r="2607" spans="1:14" ht="15" customHeight="1" x14ac:dyDescent="0.25">
      <c r="A2607" s="26">
        <v>44214.590682870374</v>
      </c>
      <c r="B2607" s="23" t="s">
        <v>0</v>
      </c>
      <c r="C2607" s="23" t="s">
        <v>4013</v>
      </c>
      <c r="D2607" s="23" t="s">
        <v>4014</v>
      </c>
      <c r="E2607" s="23" t="s">
        <v>1</v>
      </c>
      <c r="F2607" s="23" t="s">
        <v>2</v>
      </c>
      <c r="G2607" s="23" t="s">
        <v>1551</v>
      </c>
      <c r="H2607" s="2" t="s">
        <v>7737</v>
      </c>
      <c r="I2607" s="23" t="s">
        <v>11</v>
      </c>
      <c r="J2607" s="23"/>
      <c r="K2607" s="23" t="s">
        <v>9536</v>
      </c>
      <c r="L2607" s="23"/>
      <c r="M2607" s="23">
        <f>YEAR(Tabla2[[#This Row],[Fecha de creación]])</f>
        <v>2021</v>
      </c>
      <c r="N2607" s="23">
        <f>MONTH(Tabla2[[#This Row],[Fecha de creación]])</f>
        <v>1</v>
      </c>
    </row>
    <row r="2608" spans="1:14" ht="15" customHeight="1" x14ac:dyDescent="0.25">
      <c r="A2608" s="26">
        <v>44214.694212962961</v>
      </c>
      <c r="B2608" s="23" t="s">
        <v>0</v>
      </c>
      <c r="C2608" s="23" t="s">
        <v>4015</v>
      </c>
      <c r="D2608" s="23" t="s">
        <v>382</v>
      </c>
      <c r="E2608" s="23" t="s">
        <v>1</v>
      </c>
      <c r="F2608" s="23" t="s">
        <v>7</v>
      </c>
      <c r="G2608" s="23" t="s">
        <v>975</v>
      </c>
      <c r="H2608" s="2" t="s">
        <v>7758</v>
      </c>
      <c r="I2608" s="23" t="s">
        <v>7412</v>
      </c>
      <c r="J2608" s="23"/>
      <c r="K2608" s="23" t="s">
        <v>9712</v>
      </c>
      <c r="L2608" s="23"/>
      <c r="M2608" s="23">
        <f>YEAR(Tabla2[[#This Row],[Fecha de creación]])</f>
        <v>2021</v>
      </c>
      <c r="N2608" s="23">
        <f>MONTH(Tabla2[[#This Row],[Fecha de creación]])</f>
        <v>1</v>
      </c>
    </row>
    <row r="2609" spans="1:14" ht="15" customHeight="1" x14ac:dyDescent="0.25">
      <c r="A2609" s="26">
        <v>44214.695104166669</v>
      </c>
      <c r="B2609" s="23" t="s">
        <v>0</v>
      </c>
      <c r="C2609" s="23" t="s">
        <v>4016</v>
      </c>
      <c r="D2609" s="23" t="s">
        <v>21</v>
      </c>
      <c r="E2609" s="23" t="s">
        <v>1</v>
      </c>
      <c r="F2609" s="23" t="s">
        <v>7</v>
      </c>
      <c r="G2609" s="23" t="s">
        <v>975</v>
      </c>
      <c r="H2609" s="2" t="s">
        <v>7744</v>
      </c>
      <c r="I2609" s="23" t="s">
        <v>7412</v>
      </c>
      <c r="J2609" s="23"/>
      <c r="K2609" s="23" t="s">
        <v>9712</v>
      </c>
      <c r="L2609" s="23"/>
      <c r="M2609" s="23">
        <f>YEAR(Tabla2[[#This Row],[Fecha de creación]])</f>
        <v>2021</v>
      </c>
      <c r="N2609" s="23">
        <f>MONTH(Tabla2[[#This Row],[Fecha de creación]])</f>
        <v>1</v>
      </c>
    </row>
    <row r="2610" spans="1:14" ht="15" customHeight="1" x14ac:dyDescent="0.25">
      <c r="A2610" s="26">
        <v>44214.719699074078</v>
      </c>
      <c r="B2610" s="23" t="s">
        <v>56</v>
      </c>
      <c r="C2610" s="23" t="s">
        <v>4017</v>
      </c>
      <c r="D2610" s="23" t="s">
        <v>6</v>
      </c>
      <c r="E2610" s="23" t="s">
        <v>1</v>
      </c>
      <c r="F2610" s="23" t="s">
        <v>7</v>
      </c>
      <c r="G2610" s="23" t="s">
        <v>975</v>
      </c>
      <c r="H2610" s="2" t="s">
        <v>7722</v>
      </c>
      <c r="I2610" s="23" t="s">
        <v>1963</v>
      </c>
      <c r="J2610" s="23"/>
      <c r="K2610" s="23" t="s">
        <v>9712</v>
      </c>
      <c r="L2610" s="23"/>
      <c r="M2610" s="23">
        <f>YEAR(Tabla2[[#This Row],[Fecha de creación]])</f>
        <v>2021</v>
      </c>
      <c r="N2610" s="23">
        <f>MONTH(Tabla2[[#This Row],[Fecha de creación]])</f>
        <v>1</v>
      </c>
    </row>
    <row r="2611" spans="1:14" ht="15" customHeight="1" x14ac:dyDescent="0.25">
      <c r="A2611" s="26">
        <v>44214.726041666669</v>
      </c>
      <c r="B2611" s="23" t="s">
        <v>19</v>
      </c>
      <c r="C2611" s="23" t="s">
        <v>4018</v>
      </c>
      <c r="D2611" s="23" t="s">
        <v>4019</v>
      </c>
      <c r="E2611" s="23" t="s">
        <v>1</v>
      </c>
      <c r="F2611" s="23" t="s">
        <v>7</v>
      </c>
      <c r="G2611" s="23" t="s">
        <v>975</v>
      </c>
      <c r="H2611" s="2" t="s">
        <v>7758</v>
      </c>
      <c r="I2611" s="23" t="s">
        <v>23</v>
      </c>
      <c r="J2611" s="23"/>
      <c r="K2611" s="23" t="s">
        <v>9712</v>
      </c>
      <c r="L2611" s="23"/>
      <c r="M2611" s="23">
        <f>YEAR(Tabla2[[#This Row],[Fecha de creación]])</f>
        <v>2021</v>
      </c>
      <c r="N2611" s="23">
        <f>MONTH(Tabla2[[#This Row],[Fecha de creación]])</f>
        <v>1</v>
      </c>
    </row>
    <row r="2612" spans="1:14" ht="15" customHeight="1" x14ac:dyDescent="0.25">
      <c r="A2612" s="26">
        <v>44215.39335648148</v>
      </c>
      <c r="B2612" s="23" t="s">
        <v>0</v>
      </c>
      <c r="C2612" s="23" t="s">
        <v>4020</v>
      </c>
      <c r="D2612" s="23" t="s">
        <v>382</v>
      </c>
      <c r="E2612" s="23" t="s">
        <v>1</v>
      </c>
      <c r="F2612" s="23" t="s">
        <v>7</v>
      </c>
      <c r="G2612" s="23" t="s">
        <v>975</v>
      </c>
      <c r="H2612" s="2" t="s">
        <v>7758</v>
      </c>
      <c r="I2612" s="23" t="s">
        <v>8</v>
      </c>
      <c r="J2612" s="23"/>
      <c r="K2612" s="23" t="s">
        <v>9712</v>
      </c>
      <c r="L2612" s="23"/>
      <c r="M2612" s="23">
        <f>YEAR(Tabla2[[#This Row],[Fecha de creación]])</f>
        <v>2021</v>
      </c>
      <c r="N2612" s="23">
        <f>MONTH(Tabla2[[#This Row],[Fecha de creación]])</f>
        <v>1</v>
      </c>
    </row>
    <row r="2613" spans="1:14" ht="15" customHeight="1" x14ac:dyDescent="0.25">
      <c r="A2613" s="26">
        <v>44215.398518518516</v>
      </c>
      <c r="B2613" s="23" t="s">
        <v>100</v>
      </c>
      <c r="C2613" s="23" t="s">
        <v>4021</v>
      </c>
      <c r="D2613" s="23" t="s">
        <v>382</v>
      </c>
      <c r="E2613" s="23" t="s">
        <v>1</v>
      </c>
      <c r="F2613" s="23" t="s">
        <v>7</v>
      </c>
      <c r="G2613" s="23" t="s">
        <v>975</v>
      </c>
      <c r="H2613" s="2" t="s">
        <v>7758</v>
      </c>
      <c r="I2613" s="23" t="s">
        <v>1854</v>
      </c>
      <c r="J2613" s="23"/>
      <c r="K2613" s="23" t="s">
        <v>9712</v>
      </c>
      <c r="L2613" s="23"/>
      <c r="M2613" s="23">
        <f>YEAR(Tabla2[[#This Row],[Fecha de creación]])</f>
        <v>2021</v>
      </c>
      <c r="N2613" s="23">
        <f>MONTH(Tabla2[[#This Row],[Fecha de creación]])</f>
        <v>1</v>
      </c>
    </row>
    <row r="2614" spans="1:14" ht="15" customHeight="1" x14ac:dyDescent="0.25">
      <c r="A2614" s="26">
        <v>44215.403761574074</v>
      </c>
      <c r="B2614" s="23" t="s">
        <v>100</v>
      </c>
      <c r="C2614" s="23" t="s">
        <v>4022</v>
      </c>
      <c r="D2614" s="23" t="s">
        <v>382</v>
      </c>
      <c r="E2614" s="23" t="s">
        <v>1</v>
      </c>
      <c r="F2614" s="23" t="s">
        <v>7</v>
      </c>
      <c r="G2614" s="23" t="s">
        <v>975</v>
      </c>
      <c r="H2614" s="2" t="s">
        <v>7758</v>
      </c>
      <c r="I2614" s="23" t="s">
        <v>1854</v>
      </c>
      <c r="J2614" s="23"/>
      <c r="K2614" s="23" t="s">
        <v>9712</v>
      </c>
      <c r="L2614" s="23"/>
      <c r="M2614" s="23">
        <f>YEAR(Tabla2[[#This Row],[Fecha de creación]])</f>
        <v>2021</v>
      </c>
      <c r="N2614" s="23">
        <f>MONTH(Tabla2[[#This Row],[Fecha de creación]])</f>
        <v>1</v>
      </c>
    </row>
    <row r="2615" spans="1:14" ht="15" customHeight="1" x14ac:dyDescent="0.25">
      <c r="A2615" s="26">
        <v>44215.410601851851</v>
      </c>
      <c r="B2615" s="23" t="s">
        <v>0</v>
      </c>
      <c r="C2615" s="23" t="s">
        <v>4023</v>
      </c>
      <c r="D2615" s="23" t="s">
        <v>382</v>
      </c>
      <c r="E2615" s="23" t="s">
        <v>1</v>
      </c>
      <c r="F2615" s="23" t="s">
        <v>7</v>
      </c>
      <c r="G2615" s="23" t="s">
        <v>975</v>
      </c>
      <c r="H2615" s="2" t="s">
        <v>7758</v>
      </c>
      <c r="I2615" s="23" t="s">
        <v>8</v>
      </c>
      <c r="J2615" s="23"/>
      <c r="K2615" s="23" t="s">
        <v>9712</v>
      </c>
      <c r="L2615" s="23"/>
      <c r="M2615" s="23">
        <f>YEAR(Tabla2[[#This Row],[Fecha de creación]])</f>
        <v>2021</v>
      </c>
      <c r="N2615" s="23">
        <f>MONTH(Tabla2[[#This Row],[Fecha de creación]])</f>
        <v>1</v>
      </c>
    </row>
    <row r="2616" spans="1:14" ht="15" customHeight="1" x14ac:dyDescent="0.25">
      <c r="A2616" s="26">
        <v>44215.423460648148</v>
      </c>
      <c r="B2616" s="23" t="s">
        <v>0</v>
      </c>
      <c r="C2616" s="23" t="s">
        <v>4024</v>
      </c>
      <c r="D2616" s="23" t="s">
        <v>382</v>
      </c>
      <c r="E2616" s="23" t="s">
        <v>1</v>
      </c>
      <c r="F2616" s="23" t="s">
        <v>7</v>
      </c>
      <c r="G2616" s="23" t="s">
        <v>975</v>
      </c>
      <c r="H2616" s="2" t="s">
        <v>7758</v>
      </c>
      <c r="I2616" s="23" t="s">
        <v>8</v>
      </c>
      <c r="J2616" s="23"/>
      <c r="K2616" s="23" t="s">
        <v>9712</v>
      </c>
      <c r="L2616" s="23"/>
      <c r="M2616" s="23">
        <f>YEAR(Tabla2[[#This Row],[Fecha de creación]])</f>
        <v>2021</v>
      </c>
      <c r="N2616" s="23">
        <f>MONTH(Tabla2[[#This Row],[Fecha de creación]])</f>
        <v>1</v>
      </c>
    </row>
    <row r="2617" spans="1:14" ht="15" customHeight="1" x14ac:dyDescent="0.25">
      <c r="A2617" s="26">
        <v>44215.438946759263</v>
      </c>
      <c r="B2617" s="23" t="s">
        <v>0</v>
      </c>
      <c r="C2617" s="23" t="s">
        <v>4025</v>
      </c>
      <c r="D2617" s="23" t="s">
        <v>382</v>
      </c>
      <c r="E2617" s="23" t="s">
        <v>1</v>
      </c>
      <c r="F2617" s="23" t="s">
        <v>7</v>
      </c>
      <c r="G2617" s="23" t="s">
        <v>975</v>
      </c>
      <c r="H2617" s="2" t="s">
        <v>7758</v>
      </c>
      <c r="I2617" s="23" t="s">
        <v>8</v>
      </c>
      <c r="J2617" s="23"/>
      <c r="K2617" s="23" t="s">
        <v>9712</v>
      </c>
      <c r="L2617" s="23"/>
      <c r="M2617" s="23">
        <f>YEAR(Tabla2[[#This Row],[Fecha de creación]])</f>
        <v>2021</v>
      </c>
      <c r="N2617" s="23">
        <f>MONTH(Tabla2[[#This Row],[Fecha de creación]])</f>
        <v>1</v>
      </c>
    </row>
    <row r="2618" spans="1:14" ht="15" customHeight="1" x14ac:dyDescent="0.25">
      <c r="A2618" s="26">
        <v>44215.442615740743</v>
      </c>
      <c r="B2618" s="23" t="s">
        <v>0</v>
      </c>
      <c r="C2618" s="23" t="s">
        <v>522</v>
      </c>
      <c r="D2618" s="23" t="s">
        <v>382</v>
      </c>
      <c r="E2618" s="23" t="s">
        <v>1</v>
      </c>
      <c r="F2618" s="23" t="s">
        <v>7</v>
      </c>
      <c r="G2618" s="23" t="s">
        <v>3</v>
      </c>
      <c r="H2618" s="2" t="s">
        <v>7758</v>
      </c>
      <c r="I2618" s="23" t="s">
        <v>8</v>
      </c>
      <c r="J2618" s="23"/>
      <c r="K2618" s="23" t="s">
        <v>9712</v>
      </c>
      <c r="L2618" s="23"/>
      <c r="M2618" s="23">
        <f>YEAR(Tabla2[[#This Row],[Fecha de creación]])</f>
        <v>2021</v>
      </c>
      <c r="N2618" s="23">
        <f>MONTH(Tabla2[[#This Row],[Fecha de creación]])</f>
        <v>1</v>
      </c>
    </row>
    <row r="2619" spans="1:14" ht="15" customHeight="1" x14ac:dyDescent="0.25">
      <c r="A2619" s="26">
        <v>44215.48228009259</v>
      </c>
      <c r="B2619" s="23" t="s">
        <v>56</v>
      </c>
      <c r="C2619" s="23" t="s">
        <v>4026</v>
      </c>
      <c r="D2619" s="23" t="s">
        <v>3438</v>
      </c>
      <c r="E2619" s="23" t="s">
        <v>1</v>
      </c>
      <c r="F2619" s="23" t="s">
        <v>7</v>
      </c>
      <c r="G2619" s="23" t="s">
        <v>975</v>
      </c>
      <c r="H2619" s="2" t="s">
        <v>7722</v>
      </c>
      <c r="I2619" s="23" t="s">
        <v>1963</v>
      </c>
      <c r="J2619" s="23"/>
      <c r="K2619" s="23" t="s">
        <v>9712</v>
      </c>
      <c r="L2619" s="23"/>
      <c r="M2619" s="23">
        <f>YEAR(Tabla2[[#This Row],[Fecha de creación]])</f>
        <v>2021</v>
      </c>
      <c r="N2619" s="23">
        <f>MONTH(Tabla2[[#This Row],[Fecha de creación]])</f>
        <v>1</v>
      </c>
    </row>
    <row r="2620" spans="1:14" ht="15" customHeight="1" x14ac:dyDescent="0.25">
      <c r="A2620" s="26">
        <v>44215.489988425928</v>
      </c>
      <c r="B2620" s="23" t="s">
        <v>56</v>
      </c>
      <c r="C2620" s="23" t="s">
        <v>4027</v>
      </c>
      <c r="D2620" s="23" t="s">
        <v>246</v>
      </c>
      <c r="E2620" s="23" t="s">
        <v>1</v>
      </c>
      <c r="F2620" s="23" t="s">
        <v>7</v>
      </c>
      <c r="G2620" s="23" t="s">
        <v>7740</v>
      </c>
      <c r="H2620" s="2" t="s">
        <v>7728</v>
      </c>
      <c r="I2620" s="23" t="s">
        <v>1963</v>
      </c>
      <c r="J2620" s="23"/>
      <c r="K2620" s="23" t="s">
        <v>9712</v>
      </c>
      <c r="L2620" s="23"/>
      <c r="M2620" s="23">
        <f>YEAR(Tabla2[[#This Row],[Fecha de creación]])</f>
        <v>2021</v>
      </c>
      <c r="N2620" s="23">
        <f>MONTH(Tabla2[[#This Row],[Fecha de creación]])</f>
        <v>1</v>
      </c>
    </row>
    <row r="2621" spans="1:14" ht="15" customHeight="1" x14ac:dyDescent="0.25">
      <c r="A2621" s="26">
        <v>44215.498379629629</v>
      </c>
      <c r="B2621" s="23" t="s">
        <v>56</v>
      </c>
      <c r="C2621" s="23" t="s">
        <v>4028</v>
      </c>
      <c r="D2621" s="23" t="s">
        <v>4029</v>
      </c>
      <c r="E2621" s="23" t="s">
        <v>1</v>
      </c>
      <c r="F2621" s="23" t="s">
        <v>7</v>
      </c>
      <c r="G2621" s="23" t="s">
        <v>975</v>
      </c>
      <c r="H2621" s="2" t="s">
        <v>7758</v>
      </c>
      <c r="I2621" s="23" t="s">
        <v>1963</v>
      </c>
      <c r="J2621" s="23"/>
      <c r="K2621" s="23" t="s">
        <v>9712</v>
      </c>
      <c r="L2621" s="23"/>
      <c r="M2621" s="23">
        <f>YEAR(Tabla2[[#This Row],[Fecha de creación]])</f>
        <v>2021</v>
      </c>
      <c r="N2621" s="23">
        <f>MONTH(Tabla2[[#This Row],[Fecha de creación]])</f>
        <v>1</v>
      </c>
    </row>
    <row r="2622" spans="1:14" ht="15" customHeight="1" x14ac:dyDescent="0.25">
      <c r="A2622" s="26">
        <v>44215.51221064815</v>
      </c>
      <c r="B2622" s="23" t="s">
        <v>56</v>
      </c>
      <c r="C2622" s="23" t="s">
        <v>4030</v>
      </c>
      <c r="D2622" s="23" t="s">
        <v>4031</v>
      </c>
      <c r="E2622" s="23" t="s">
        <v>1</v>
      </c>
      <c r="F2622" s="23" t="s">
        <v>22</v>
      </c>
      <c r="G2622" s="23" t="s">
        <v>975</v>
      </c>
      <c r="H2622" s="2" t="s">
        <v>7743</v>
      </c>
      <c r="I2622" s="23" t="s">
        <v>1963</v>
      </c>
      <c r="J2622" s="23"/>
      <c r="K2622" s="23" t="s">
        <v>9712</v>
      </c>
      <c r="L2622" s="23"/>
      <c r="M2622" s="23">
        <f>YEAR(Tabla2[[#This Row],[Fecha de creación]])</f>
        <v>2021</v>
      </c>
      <c r="N2622" s="23">
        <f>MONTH(Tabla2[[#This Row],[Fecha de creación]])</f>
        <v>1</v>
      </c>
    </row>
    <row r="2623" spans="1:14" ht="15" customHeight="1" x14ac:dyDescent="0.25">
      <c r="A2623" s="26">
        <v>44215.514849537038</v>
      </c>
      <c r="B2623" s="23" t="s">
        <v>19</v>
      </c>
      <c r="C2623" s="23" t="s">
        <v>4032</v>
      </c>
      <c r="D2623" s="23" t="s">
        <v>4033</v>
      </c>
      <c r="E2623" s="23" t="s">
        <v>1</v>
      </c>
      <c r="F2623" s="23" t="s">
        <v>7</v>
      </c>
      <c r="G2623" s="23" t="s">
        <v>975</v>
      </c>
      <c r="H2623" s="2" t="s">
        <v>7722</v>
      </c>
      <c r="I2623" s="23" t="s">
        <v>23</v>
      </c>
      <c r="J2623" s="23"/>
      <c r="K2623" s="23" t="s">
        <v>9712</v>
      </c>
      <c r="L2623" s="23"/>
      <c r="M2623" s="23">
        <f>YEAR(Tabla2[[#This Row],[Fecha de creación]])</f>
        <v>2021</v>
      </c>
      <c r="N2623" s="23">
        <f>MONTH(Tabla2[[#This Row],[Fecha de creación]])</f>
        <v>1</v>
      </c>
    </row>
    <row r="2624" spans="1:14" ht="15" customHeight="1" x14ac:dyDescent="0.25">
      <c r="A2624" s="26">
        <v>44215.518726851849</v>
      </c>
      <c r="B2624" s="23" t="s">
        <v>19</v>
      </c>
      <c r="C2624" s="23" t="s">
        <v>4034</v>
      </c>
      <c r="D2624" s="23" t="s">
        <v>4035</v>
      </c>
      <c r="E2624" s="23" t="s">
        <v>1</v>
      </c>
      <c r="F2624" s="23" t="s">
        <v>7</v>
      </c>
      <c r="G2624" s="23" t="s">
        <v>975</v>
      </c>
      <c r="H2624" s="2" t="s">
        <v>7722</v>
      </c>
      <c r="I2624" s="23" t="s">
        <v>23</v>
      </c>
      <c r="J2624" s="23"/>
      <c r="K2624" s="23" t="s">
        <v>9712</v>
      </c>
      <c r="L2624" s="23"/>
      <c r="M2624" s="23">
        <f>YEAR(Tabla2[[#This Row],[Fecha de creación]])</f>
        <v>2021</v>
      </c>
      <c r="N2624" s="23">
        <f>MONTH(Tabla2[[#This Row],[Fecha de creación]])</f>
        <v>1</v>
      </c>
    </row>
    <row r="2625" spans="1:14" ht="15" customHeight="1" x14ac:dyDescent="0.25">
      <c r="A2625" s="26">
        <v>44215.644895833335</v>
      </c>
      <c r="B2625" s="23" t="s">
        <v>0</v>
      </c>
      <c r="C2625" s="23" t="s">
        <v>4036</v>
      </c>
      <c r="D2625" s="23" t="s">
        <v>382</v>
      </c>
      <c r="E2625" s="23" t="s">
        <v>1</v>
      </c>
      <c r="F2625" s="23" t="s">
        <v>7</v>
      </c>
      <c r="G2625" s="23" t="s">
        <v>975</v>
      </c>
      <c r="H2625" s="2" t="s">
        <v>7758</v>
      </c>
      <c r="I2625" s="23" t="s">
        <v>7412</v>
      </c>
      <c r="J2625" s="23"/>
      <c r="K2625" s="23" t="s">
        <v>9712</v>
      </c>
      <c r="L2625" s="23"/>
      <c r="M2625" s="23">
        <f>YEAR(Tabla2[[#This Row],[Fecha de creación]])</f>
        <v>2021</v>
      </c>
      <c r="N2625" s="23">
        <f>MONTH(Tabla2[[#This Row],[Fecha de creación]])</f>
        <v>1</v>
      </c>
    </row>
    <row r="2626" spans="1:14" ht="15" customHeight="1" x14ac:dyDescent="0.25">
      <c r="A2626" s="26">
        <v>44215.707118055558</v>
      </c>
      <c r="B2626" s="23" t="s">
        <v>0</v>
      </c>
      <c r="C2626" s="23" t="s">
        <v>4037</v>
      </c>
      <c r="D2626" s="23" t="s">
        <v>1344</v>
      </c>
      <c r="E2626" s="23" t="s">
        <v>1</v>
      </c>
      <c r="F2626" s="23" t="s">
        <v>7</v>
      </c>
      <c r="G2626" s="23" t="s">
        <v>1551</v>
      </c>
      <c r="H2626" s="2" t="s">
        <v>7726</v>
      </c>
      <c r="I2626" s="23" t="s">
        <v>11</v>
      </c>
      <c r="J2626" s="23"/>
      <c r="K2626" s="23" t="s">
        <v>9712</v>
      </c>
      <c r="L2626" s="23"/>
      <c r="M2626" s="23">
        <f>YEAR(Tabla2[[#This Row],[Fecha de creación]])</f>
        <v>2021</v>
      </c>
      <c r="N2626" s="23">
        <f>MONTH(Tabla2[[#This Row],[Fecha de creación]])</f>
        <v>1</v>
      </c>
    </row>
    <row r="2627" spans="1:14" ht="15" customHeight="1" x14ac:dyDescent="0.25">
      <c r="A2627" s="26">
        <v>44215.709826388891</v>
      </c>
      <c r="B2627" s="23" t="s">
        <v>0</v>
      </c>
      <c r="C2627" s="23" t="s">
        <v>4038</v>
      </c>
      <c r="D2627" s="23" t="s">
        <v>1344</v>
      </c>
      <c r="E2627" s="23" t="s">
        <v>1</v>
      </c>
      <c r="F2627" s="23" t="s">
        <v>7</v>
      </c>
      <c r="G2627" s="23" t="s">
        <v>1551</v>
      </c>
      <c r="H2627" s="2" t="s">
        <v>7726</v>
      </c>
      <c r="I2627" s="23" t="s">
        <v>11</v>
      </c>
      <c r="J2627" s="23"/>
      <c r="K2627" s="23" t="s">
        <v>9712</v>
      </c>
      <c r="L2627" s="23"/>
      <c r="M2627" s="23">
        <f>YEAR(Tabla2[[#This Row],[Fecha de creación]])</f>
        <v>2021</v>
      </c>
      <c r="N2627" s="23">
        <f>MONTH(Tabla2[[#This Row],[Fecha de creación]])</f>
        <v>1</v>
      </c>
    </row>
    <row r="2628" spans="1:14" ht="15" customHeight="1" x14ac:dyDescent="0.25">
      <c r="A2628" s="26">
        <v>44215.712858796294</v>
      </c>
      <c r="B2628" s="23" t="s">
        <v>0</v>
      </c>
      <c r="C2628" s="23" t="s">
        <v>4039</v>
      </c>
      <c r="D2628" s="23" t="s">
        <v>1344</v>
      </c>
      <c r="E2628" s="23" t="s">
        <v>1</v>
      </c>
      <c r="F2628" s="23" t="s">
        <v>7</v>
      </c>
      <c r="G2628" s="23" t="s">
        <v>1551</v>
      </c>
      <c r="H2628" s="2" t="s">
        <v>7726</v>
      </c>
      <c r="I2628" s="23" t="s">
        <v>11</v>
      </c>
      <c r="J2628" s="23"/>
      <c r="K2628" s="23" t="s">
        <v>9712</v>
      </c>
      <c r="L2628" s="23"/>
      <c r="M2628" s="23">
        <f>YEAR(Tabla2[[#This Row],[Fecha de creación]])</f>
        <v>2021</v>
      </c>
      <c r="N2628" s="23">
        <f>MONTH(Tabla2[[#This Row],[Fecha de creación]])</f>
        <v>1</v>
      </c>
    </row>
    <row r="2629" spans="1:14" ht="15" customHeight="1" x14ac:dyDescent="0.25">
      <c r="A2629" s="26">
        <v>44215.715509259258</v>
      </c>
      <c r="B2629" s="23" t="s">
        <v>0</v>
      </c>
      <c r="C2629" s="23" t="s">
        <v>4040</v>
      </c>
      <c r="D2629" s="23" t="s">
        <v>1013</v>
      </c>
      <c r="E2629" s="23" t="s">
        <v>1</v>
      </c>
      <c r="F2629" s="23" t="s">
        <v>7</v>
      </c>
      <c r="G2629" s="23" t="s">
        <v>1551</v>
      </c>
      <c r="H2629" s="2" t="s">
        <v>7726</v>
      </c>
      <c r="I2629" s="23" t="s">
        <v>11</v>
      </c>
      <c r="J2629" s="23"/>
      <c r="K2629" s="23" t="s">
        <v>9712</v>
      </c>
      <c r="L2629" s="23"/>
      <c r="M2629" s="23">
        <f>YEAR(Tabla2[[#This Row],[Fecha de creación]])</f>
        <v>2021</v>
      </c>
      <c r="N2629" s="23">
        <f>MONTH(Tabla2[[#This Row],[Fecha de creación]])</f>
        <v>1</v>
      </c>
    </row>
    <row r="2630" spans="1:14" ht="15" customHeight="1" x14ac:dyDescent="0.25">
      <c r="A2630" s="26">
        <v>44215.722418981481</v>
      </c>
      <c r="B2630" s="23" t="s">
        <v>0</v>
      </c>
      <c r="C2630" s="23" t="s">
        <v>4041</v>
      </c>
      <c r="D2630" s="23" t="s">
        <v>1344</v>
      </c>
      <c r="E2630" s="23" t="s">
        <v>1</v>
      </c>
      <c r="F2630" s="23" t="s">
        <v>7</v>
      </c>
      <c r="G2630" s="23" t="s">
        <v>1551</v>
      </c>
      <c r="H2630" s="2" t="s">
        <v>7726</v>
      </c>
      <c r="I2630" s="23" t="s">
        <v>11</v>
      </c>
      <c r="J2630" s="23"/>
      <c r="K2630" s="23" t="s">
        <v>9712</v>
      </c>
      <c r="L2630" s="23"/>
      <c r="M2630" s="23">
        <f>YEAR(Tabla2[[#This Row],[Fecha de creación]])</f>
        <v>2021</v>
      </c>
      <c r="N2630" s="23">
        <f>MONTH(Tabla2[[#This Row],[Fecha de creación]])</f>
        <v>1</v>
      </c>
    </row>
    <row r="2631" spans="1:14" ht="15" customHeight="1" x14ac:dyDescent="0.25">
      <c r="A2631" s="26">
        <v>44215.725381944445</v>
      </c>
      <c r="B2631" s="23" t="s">
        <v>0</v>
      </c>
      <c r="C2631" s="23" t="s">
        <v>4042</v>
      </c>
      <c r="D2631" s="23" t="s">
        <v>1344</v>
      </c>
      <c r="E2631" s="23" t="s">
        <v>1</v>
      </c>
      <c r="F2631" s="23" t="s">
        <v>7</v>
      </c>
      <c r="G2631" s="23" t="s">
        <v>1551</v>
      </c>
      <c r="H2631" s="2" t="s">
        <v>7726</v>
      </c>
      <c r="I2631" s="23" t="s">
        <v>11</v>
      </c>
      <c r="J2631" s="23"/>
      <c r="K2631" s="23" t="s">
        <v>9712</v>
      </c>
      <c r="L2631" s="23"/>
      <c r="M2631" s="23">
        <f>YEAR(Tabla2[[#This Row],[Fecha de creación]])</f>
        <v>2021</v>
      </c>
      <c r="N2631" s="23">
        <f>MONTH(Tabla2[[#This Row],[Fecha de creación]])</f>
        <v>1</v>
      </c>
    </row>
    <row r="2632" spans="1:14" ht="15" customHeight="1" x14ac:dyDescent="0.25">
      <c r="A2632" s="26">
        <v>44215.730057870373</v>
      </c>
      <c r="B2632" s="23" t="s">
        <v>0</v>
      </c>
      <c r="C2632" s="23" t="s">
        <v>4043</v>
      </c>
      <c r="D2632" s="23" t="s">
        <v>1344</v>
      </c>
      <c r="E2632" s="23" t="s">
        <v>1</v>
      </c>
      <c r="F2632" s="23" t="s">
        <v>7</v>
      </c>
      <c r="G2632" s="23" t="s">
        <v>1551</v>
      </c>
      <c r="H2632" s="2" t="s">
        <v>7726</v>
      </c>
      <c r="I2632" s="23" t="s">
        <v>11</v>
      </c>
      <c r="J2632" s="23"/>
      <c r="K2632" s="23" t="s">
        <v>9712</v>
      </c>
      <c r="L2632" s="23"/>
      <c r="M2632" s="23">
        <f>YEAR(Tabla2[[#This Row],[Fecha de creación]])</f>
        <v>2021</v>
      </c>
      <c r="N2632" s="23">
        <f>MONTH(Tabla2[[#This Row],[Fecha de creación]])</f>
        <v>1</v>
      </c>
    </row>
    <row r="2633" spans="1:14" ht="15" customHeight="1" x14ac:dyDescent="0.25">
      <c r="A2633" s="26">
        <v>44215.732546296298</v>
      </c>
      <c r="B2633" s="23" t="s">
        <v>0</v>
      </c>
      <c r="C2633" s="23" t="s">
        <v>4044</v>
      </c>
      <c r="D2633" s="23" t="s">
        <v>1344</v>
      </c>
      <c r="E2633" s="23" t="s">
        <v>1</v>
      </c>
      <c r="F2633" s="23" t="s">
        <v>7</v>
      </c>
      <c r="G2633" s="23" t="s">
        <v>1551</v>
      </c>
      <c r="H2633" s="2" t="s">
        <v>7726</v>
      </c>
      <c r="I2633" s="23" t="s">
        <v>11</v>
      </c>
      <c r="J2633" s="23"/>
      <c r="K2633" s="23" t="s">
        <v>9712</v>
      </c>
      <c r="L2633" s="23"/>
      <c r="M2633" s="23">
        <f>YEAR(Tabla2[[#This Row],[Fecha de creación]])</f>
        <v>2021</v>
      </c>
      <c r="N2633" s="23">
        <f>MONTH(Tabla2[[#This Row],[Fecha de creación]])</f>
        <v>1</v>
      </c>
    </row>
    <row r="2634" spans="1:14" ht="15" customHeight="1" x14ac:dyDescent="0.25">
      <c r="A2634" s="26">
        <v>44215.735231481478</v>
      </c>
      <c r="B2634" s="23" t="s">
        <v>0</v>
      </c>
      <c r="C2634" s="23" t="s">
        <v>4045</v>
      </c>
      <c r="D2634" s="23" t="s">
        <v>1344</v>
      </c>
      <c r="E2634" s="23" t="s">
        <v>1</v>
      </c>
      <c r="F2634" s="23" t="s">
        <v>7</v>
      </c>
      <c r="G2634" s="23" t="s">
        <v>1551</v>
      </c>
      <c r="H2634" s="2" t="s">
        <v>7726</v>
      </c>
      <c r="I2634" s="23" t="s">
        <v>11</v>
      </c>
      <c r="J2634" s="23"/>
      <c r="K2634" s="23" t="s">
        <v>9712</v>
      </c>
      <c r="L2634" s="23"/>
      <c r="M2634" s="23">
        <f>YEAR(Tabla2[[#This Row],[Fecha de creación]])</f>
        <v>2021</v>
      </c>
      <c r="N2634" s="23">
        <f>MONTH(Tabla2[[#This Row],[Fecha de creación]])</f>
        <v>1</v>
      </c>
    </row>
    <row r="2635" spans="1:14" ht="15" customHeight="1" x14ac:dyDescent="0.25">
      <c r="A2635" s="26">
        <v>44215.739432870374</v>
      </c>
      <c r="B2635" s="23" t="s">
        <v>0</v>
      </c>
      <c r="C2635" s="23" t="s">
        <v>4046</v>
      </c>
      <c r="D2635" s="23" t="s">
        <v>4047</v>
      </c>
      <c r="E2635" s="23" t="s">
        <v>1</v>
      </c>
      <c r="F2635" s="23" t="s">
        <v>7</v>
      </c>
      <c r="G2635" s="23" t="s">
        <v>1551</v>
      </c>
      <c r="H2635" s="2" t="s">
        <v>7726</v>
      </c>
      <c r="I2635" s="23" t="s">
        <v>11</v>
      </c>
      <c r="J2635" s="23"/>
      <c r="K2635" s="23" t="s">
        <v>9712</v>
      </c>
      <c r="L2635" s="23"/>
      <c r="M2635" s="23">
        <f>YEAR(Tabla2[[#This Row],[Fecha de creación]])</f>
        <v>2021</v>
      </c>
      <c r="N2635" s="23">
        <f>MONTH(Tabla2[[#This Row],[Fecha de creación]])</f>
        <v>1</v>
      </c>
    </row>
    <row r="2636" spans="1:14" ht="15" customHeight="1" x14ac:dyDescent="0.25">
      <c r="A2636" s="26">
        <v>44215.742708333331</v>
      </c>
      <c r="B2636" s="23" t="s">
        <v>0</v>
      </c>
      <c r="C2636" s="23" t="s">
        <v>4048</v>
      </c>
      <c r="D2636" s="23" t="s">
        <v>1344</v>
      </c>
      <c r="E2636" s="23" t="s">
        <v>1</v>
      </c>
      <c r="F2636" s="23" t="s">
        <v>7</v>
      </c>
      <c r="G2636" s="23" t="s">
        <v>1551</v>
      </c>
      <c r="H2636" s="2" t="s">
        <v>7726</v>
      </c>
      <c r="I2636" s="23" t="s">
        <v>11</v>
      </c>
      <c r="J2636" s="23"/>
      <c r="K2636" s="23" t="s">
        <v>9712</v>
      </c>
      <c r="L2636" s="23"/>
      <c r="M2636" s="23">
        <f>YEAR(Tabla2[[#This Row],[Fecha de creación]])</f>
        <v>2021</v>
      </c>
      <c r="N2636" s="23">
        <f>MONTH(Tabla2[[#This Row],[Fecha de creación]])</f>
        <v>1</v>
      </c>
    </row>
    <row r="2637" spans="1:14" ht="15" customHeight="1" x14ac:dyDescent="0.25">
      <c r="A2637" s="26">
        <v>44215.746932870374</v>
      </c>
      <c r="B2637" s="23" t="s">
        <v>0</v>
      </c>
      <c r="C2637" s="23" t="s">
        <v>4049</v>
      </c>
      <c r="D2637" s="23" t="s">
        <v>1344</v>
      </c>
      <c r="E2637" s="23" t="s">
        <v>1</v>
      </c>
      <c r="F2637" s="23" t="s">
        <v>7</v>
      </c>
      <c r="G2637" s="23" t="s">
        <v>1551</v>
      </c>
      <c r="H2637" s="2" t="s">
        <v>7726</v>
      </c>
      <c r="I2637" s="23" t="s">
        <v>11</v>
      </c>
      <c r="J2637" s="23"/>
      <c r="K2637" s="23" t="s">
        <v>9712</v>
      </c>
      <c r="L2637" s="23"/>
      <c r="M2637" s="23">
        <f>YEAR(Tabla2[[#This Row],[Fecha de creación]])</f>
        <v>2021</v>
      </c>
      <c r="N2637" s="23">
        <f>MONTH(Tabla2[[#This Row],[Fecha de creación]])</f>
        <v>1</v>
      </c>
    </row>
    <row r="2638" spans="1:14" ht="15" customHeight="1" x14ac:dyDescent="0.25">
      <c r="A2638" s="26">
        <v>44216.389351851853</v>
      </c>
      <c r="B2638" s="23" t="s">
        <v>0</v>
      </c>
      <c r="C2638" s="23" t="s">
        <v>4050</v>
      </c>
      <c r="D2638" s="23" t="s">
        <v>1344</v>
      </c>
      <c r="E2638" s="23" t="s">
        <v>1</v>
      </c>
      <c r="F2638" s="23" t="s">
        <v>7</v>
      </c>
      <c r="G2638" s="23" t="s">
        <v>1551</v>
      </c>
      <c r="H2638" s="2" t="s">
        <v>7726</v>
      </c>
      <c r="I2638" s="23" t="s">
        <v>11</v>
      </c>
      <c r="J2638" s="23"/>
      <c r="K2638" s="23" t="s">
        <v>9712</v>
      </c>
      <c r="L2638" s="23"/>
      <c r="M2638" s="23">
        <f>YEAR(Tabla2[[#This Row],[Fecha de creación]])</f>
        <v>2021</v>
      </c>
      <c r="N2638" s="23">
        <f>MONTH(Tabla2[[#This Row],[Fecha de creación]])</f>
        <v>1</v>
      </c>
    </row>
    <row r="2639" spans="1:14" ht="15" customHeight="1" x14ac:dyDescent="0.25">
      <c r="A2639" s="26">
        <v>44216.393379629626</v>
      </c>
      <c r="B2639" s="23" t="s">
        <v>0</v>
      </c>
      <c r="C2639" s="23" t="s">
        <v>4051</v>
      </c>
      <c r="D2639" s="23" t="s">
        <v>1344</v>
      </c>
      <c r="E2639" s="23" t="s">
        <v>1</v>
      </c>
      <c r="F2639" s="23" t="s">
        <v>7</v>
      </c>
      <c r="G2639" s="23" t="s">
        <v>1551</v>
      </c>
      <c r="H2639" s="2" t="s">
        <v>7726</v>
      </c>
      <c r="I2639" s="23" t="s">
        <v>11</v>
      </c>
      <c r="J2639" s="23"/>
      <c r="K2639" s="23" t="s">
        <v>9712</v>
      </c>
      <c r="L2639" s="23"/>
      <c r="M2639" s="23">
        <f>YEAR(Tabla2[[#This Row],[Fecha de creación]])</f>
        <v>2021</v>
      </c>
      <c r="N2639" s="23">
        <f>MONTH(Tabla2[[#This Row],[Fecha de creación]])</f>
        <v>1</v>
      </c>
    </row>
    <row r="2640" spans="1:14" ht="15" customHeight="1" x14ac:dyDescent="0.25">
      <c r="A2640" s="26">
        <v>44216.404999999999</v>
      </c>
      <c r="B2640" s="23" t="s">
        <v>0</v>
      </c>
      <c r="C2640" s="23" t="s">
        <v>4052</v>
      </c>
      <c r="D2640" s="23" t="s">
        <v>1344</v>
      </c>
      <c r="E2640" s="23" t="s">
        <v>1</v>
      </c>
      <c r="F2640" s="23" t="s">
        <v>7</v>
      </c>
      <c r="G2640" s="23" t="s">
        <v>1551</v>
      </c>
      <c r="H2640" s="2" t="s">
        <v>7726</v>
      </c>
      <c r="I2640" s="23" t="s">
        <v>11</v>
      </c>
      <c r="J2640" s="23"/>
      <c r="K2640" s="23" t="s">
        <v>9712</v>
      </c>
      <c r="L2640" s="23"/>
      <c r="M2640" s="23">
        <f>YEAR(Tabla2[[#This Row],[Fecha de creación]])</f>
        <v>2021</v>
      </c>
      <c r="N2640" s="23">
        <f>MONTH(Tabla2[[#This Row],[Fecha de creación]])</f>
        <v>1</v>
      </c>
    </row>
    <row r="2641" spans="1:14" ht="15" customHeight="1" x14ac:dyDescent="0.25">
      <c r="A2641" s="26">
        <v>44216.413090277776</v>
      </c>
      <c r="B2641" s="23" t="s">
        <v>0</v>
      </c>
      <c r="C2641" s="23" t="s">
        <v>4053</v>
      </c>
      <c r="D2641" s="23" t="s">
        <v>4054</v>
      </c>
      <c r="E2641" s="23" t="s">
        <v>1</v>
      </c>
      <c r="F2641" s="23" t="s">
        <v>22</v>
      </c>
      <c r="G2641" s="23" t="s">
        <v>975</v>
      </c>
      <c r="H2641" s="2" t="s">
        <v>7742</v>
      </c>
      <c r="I2641" s="23" t="s">
        <v>4</v>
      </c>
      <c r="J2641" s="23"/>
      <c r="K2641" s="23" t="s">
        <v>9712</v>
      </c>
      <c r="L2641" s="23"/>
      <c r="M2641" s="23">
        <f>YEAR(Tabla2[[#This Row],[Fecha de creación]])</f>
        <v>2021</v>
      </c>
      <c r="N2641" s="23">
        <f>MONTH(Tabla2[[#This Row],[Fecha de creación]])</f>
        <v>1</v>
      </c>
    </row>
    <row r="2642" spans="1:14" ht="15" customHeight="1" x14ac:dyDescent="0.25">
      <c r="A2642" s="26">
        <v>44216.414131944446</v>
      </c>
      <c r="B2642" s="23" t="s">
        <v>0</v>
      </c>
      <c r="C2642" s="23" t="s">
        <v>4055</v>
      </c>
      <c r="D2642" s="23" t="s">
        <v>21</v>
      </c>
      <c r="E2642" s="23" t="s">
        <v>1</v>
      </c>
      <c r="F2642" s="23" t="s">
        <v>7</v>
      </c>
      <c r="G2642" s="23" t="s">
        <v>975</v>
      </c>
      <c r="H2642" s="2" t="s">
        <v>7744</v>
      </c>
      <c r="I2642" s="23" t="s">
        <v>7412</v>
      </c>
      <c r="J2642" s="23"/>
      <c r="K2642" s="23" t="s">
        <v>9712</v>
      </c>
      <c r="L2642" s="23"/>
      <c r="M2642" s="23">
        <f>YEAR(Tabla2[[#This Row],[Fecha de creación]])</f>
        <v>2021</v>
      </c>
      <c r="N2642" s="23">
        <f>MONTH(Tabla2[[#This Row],[Fecha de creación]])</f>
        <v>1</v>
      </c>
    </row>
    <row r="2643" spans="1:14" ht="15" customHeight="1" x14ac:dyDescent="0.25">
      <c r="A2643" s="26">
        <v>44216.416828703703</v>
      </c>
      <c r="B2643" s="23" t="s">
        <v>0</v>
      </c>
      <c r="C2643" s="23" t="s">
        <v>4056</v>
      </c>
      <c r="D2643" s="23" t="s">
        <v>382</v>
      </c>
      <c r="E2643" s="23" t="s">
        <v>1</v>
      </c>
      <c r="F2643" s="23" t="s">
        <v>7</v>
      </c>
      <c r="G2643" s="23" t="s">
        <v>975</v>
      </c>
      <c r="H2643" s="2" t="s">
        <v>7758</v>
      </c>
      <c r="I2643" s="23" t="s">
        <v>7412</v>
      </c>
      <c r="J2643" s="23"/>
      <c r="K2643" s="23" t="s">
        <v>9712</v>
      </c>
      <c r="L2643" s="23"/>
      <c r="M2643" s="23">
        <f>YEAR(Tabla2[[#This Row],[Fecha de creación]])</f>
        <v>2021</v>
      </c>
      <c r="N2643" s="23">
        <f>MONTH(Tabla2[[#This Row],[Fecha de creación]])</f>
        <v>1</v>
      </c>
    </row>
    <row r="2644" spans="1:14" ht="15" customHeight="1" x14ac:dyDescent="0.25">
      <c r="A2644" s="26">
        <v>44216.442199074074</v>
      </c>
      <c r="B2644" s="23" t="s">
        <v>0</v>
      </c>
      <c r="C2644" s="23" t="s">
        <v>4057</v>
      </c>
      <c r="D2644" s="23" t="s">
        <v>4054</v>
      </c>
      <c r="E2644" s="23" t="s">
        <v>1</v>
      </c>
      <c r="F2644" s="23" t="s">
        <v>22</v>
      </c>
      <c r="G2644" s="23" t="s">
        <v>975</v>
      </c>
      <c r="H2644" s="2" t="s">
        <v>7742</v>
      </c>
      <c r="I2644" s="23" t="s">
        <v>4</v>
      </c>
      <c r="J2644" s="23"/>
      <c r="K2644" s="23" t="s">
        <v>9712</v>
      </c>
      <c r="L2644" s="23"/>
      <c r="M2644" s="23">
        <f>YEAR(Tabla2[[#This Row],[Fecha de creación]])</f>
        <v>2021</v>
      </c>
      <c r="N2644" s="23">
        <f>MONTH(Tabla2[[#This Row],[Fecha de creación]])</f>
        <v>1</v>
      </c>
    </row>
    <row r="2645" spans="1:14" ht="15" customHeight="1" x14ac:dyDescent="0.25">
      <c r="A2645" s="26">
        <v>44216.444699074076</v>
      </c>
      <c r="B2645" s="23" t="s">
        <v>189</v>
      </c>
      <c r="C2645" s="23" t="s">
        <v>4058</v>
      </c>
      <c r="D2645" s="23" t="s">
        <v>4059</v>
      </c>
      <c r="E2645" s="23" t="s">
        <v>1</v>
      </c>
      <c r="F2645" s="23" t="s">
        <v>7</v>
      </c>
      <c r="G2645" s="23" t="s">
        <v>975</v>
      </c>
      <c r="H2645" s="2" t="s">
        <v>7758</v>
      </c>
      <c r="I2645" s="23" t="s">
        <v>1945</v>
      </c>
      <c r="J2645" s="23"/>
      <c r="K2645" s="23" t="s">
        <v>9712</v>
      </c>
      <c r="L2645" s="23"/>
      <c r="M2645" s="23">
        <f>YEAR(Tabla2[[#This Row],[Fecha de creación]])</f>
        <v>2021</v>
      </c>
      <c r="N2645" s="23">
        <f>MONTH(Tabla2[[#This Row],[Fecha de creación]])</f>
        <v>1</v>
      </c>
    </row>
    <row r="2646" spans="1:14" ht="15" customHeight="1" x14ac:dyDescent="0.25">
      <c r="A2646" s="26">
        <v>44216.451655092591</v>
      </c>
      <c r="B2646" s="23" t="s">
        <v>0</v>
      </c>
      <c r="C2646" s="23" t="s">
        <v>4060</v>
      </c>
      <c r="D2646" s="23" t="s">
        <v>21</v>
      </c>
      <c r="E2646" s="23" t="s">
        <v>1</v>
      </c>
      <c r="F2646" s="23" t="s">
        <v>7</v>
      </c>
      <c r="G2646" s="23" t="s">
        <v>975</v>
      </c>
      <c r="H2646" s="2" t="s">
        <v>7744</v>
      </c>
      <c r="I2646" s="23" t="s">
        <v>7412</v>
      </c>
      <c r="J2646" s="23"/>
      <c r="K2646" s="23" t="s">
        <v>9712</v>
      </c>
      <c r="L2646" s="23"/>
      <c r="M2646" s="23">
        <f>YEAR(Tabla2[[#This Row],[Fecha de creación]])</f>
        <v>2021</v>
      </c>
      <c r="N2646" s="23">
        <f>MONTH(Tabla2[[#This Row],[Fecha de creación]])</f>
        <v>1</v>
      </c>
    </row>
    <row r="2647" spans="1:14" ht="15" customHeight="1" x14ac:dyDescent="0.25">
      <c r="A2647" s="26">
        <v>44216.454212962963</v>
      </c>
      <c r="B2647" s="23" t="s">
        <v>19</v>
      </c>
      <c r="C2647" s="23" t="s">
        <v>4061</v>
      </c>
      <c r="D2647" s="23" t="s">
        <v>4062</v>
      </c>
      <c r="E2647" s="23" t="s">
        <v>1</v>
      </c>
      <c r="F2647" s="23" t="s">
        <v>7</v>
      </c>
      <c r="G2647" s="23" t="s">
        <v>975</v>
      </c>
      <c r="H2647" s="2" t="s">
        <v>7722</v>
      </c>
      <c r="I2647" s="23" t="s">
        <v>23</v>
      </c>
      <c r="J2647" s="23"/>
      <c r="K2647" s="23" t="s">
        <v>9712</v>
      </c>
      <c r="L2647" s="23"/>
      <c r="M2647" s="23">
        <f>YEAR(Tabla2[[#This Row],[Fecha de creación]])</f>
        <v>2021</v>
      </c>
      <c r="N2647" s="23">
        <f>MONTH(Tabla2[[#This Row],[Fecha de creación]])</f>
        <v>1</v>
      </c>
    </row>
    <row r="2648" spans="1:14" ht="15" customHeight="1" x14ac:dyDescent="0.25">
      <c r="A2648" s="26">
        <v>44216.466840277775</v>
      </c>
      <c r="B2648" s="23" t="s">
        <v>56</v>
      </c>
      <c r="C2648" s="23" t="s">
        <v>4063</v>
      </c>
      <c r="D2648" s="23" t="s">
        <v>4064</v>
      </c>
      <c r="E2648" s="23" t="s">
        <v>1</v>
      </c>
      <c r="F2648" s="23" t="s">
        <v>7</v>
      </c>
      <c r="G2648" s="23" t="s">
        <v>975</v>
      </c>
      <c r="H2648" s="2" t="s">
        <v>7758</v>
      </c>
      <c r="I2648" s="23" t="s">
        <v>1963</v>
      </c>
      <c r="J2648" s="23"/>
      <c r="K2648" s="23" t="s">
        <v>9712</v>
      </c>
      <c r="L2648" s="23"/>
      <c r="M2648" s="23">
        <f>YEAR(Tabla2[[#This Row],[Fecha de creación]])</f>
        <v>2021</v>
      </c>
      <c r="N2648" s="23">
        <f>MONTH(Tabla2[[#This Row],[Fecha de creación]])</f>
        <v>1</v>
      </c>
    </row>
    <row r="2649" spans="1:14" ht="15" customHeight="1" x14ac:dyDescent="0.25">
      <c r="A2649" s="26">
        <v>44216.535995370374</v>
      </c>
      <c r="B2649" s="23" t="s">
        <v>56</v>
      </c>
      <c r="C2649" s="23" t="s">
        <v>4065</v>
      </c>
      <c r="D2649" s="23" t="s">
        <v>49</v>
      </c>
      <c r="E2649" s="23" t="s">
        <v>1</v>
      </c>
      <c r="F2649" s="23" t="s">
        <v>7</v>
      </c>
      <c r="G2649" s="23" t="s">
        <v>975</v>
      </c>
      <c r="H2649" s="2" t="s">
        <v>7745</v>
      </c>
      <c r="I2649" s="23" t="s">
        <v>1963</v>
      </c>
      <c r="J2649" s="23"/>
      <c r="K2649" s="23" t="s">
        <v>9712</v>
      </c>
      <c r="L2649" s="23"/>
      <c r="M2649" s="23">
        <f>YEAR(Tabla2[[#This Row],[Fecha de creación]])</f>
        <v>2021</v>
      </c>
      <c r="N2649" s="23">
        <f>MONTH(Tabla2[[#This Row],[Fecha de creación]])</f>
        <v>1</v>
      </c>
    </row>
    <row r="2650" spans="1:14" ht="15" customHeight="1" x14ac:dyDescent="0.25">
      <c r="A2650" s="26">
        <v>44216.578530092593</v>
      </c>
      <c r="B2650" s="23" t="s">
        <v>0</v>
      </c>
      <c r="C2650" s="23" t="s">
        <v>4066</v>
      </c>
      <c r="D2650" s="23" t="s">
        <v>4067</v>
      </c>
      <c r="E2650" s="23" t="s">
        <v>1</v>
      </c>
      <c r="F2650" s="23" t="s">
        <v>2</v>
      </c>
      <c r="G2650" s="23" t="s">
        <v>1551</v>
      </c>
      <c r="H2650" s="2" t="s">
        <v>7741</v>
      </c>
      <c r="I2650" s="23" t="s">
        <v>11</v>
      </c>
      <c r="J2650" s="23"/>
      <c r="K2650" s="23" t="s">
        <v>9712</v>
      </c>
      <c r="L2650" s="23"/>
      <c r="M2650" s="23">
        <f>YEAR(Tabla2[[#This Row],[Fecha de creación]])</f>
        <v>2021</v>
      </c>
      <c r="N2650" s="23">
        <f>MONTH(Tabla2[[#This Row],[Fecha de creación]])</f>
        <v>1</v>
      </c>
    </row>
    <row r="2651" spans="1:14" ht="15" customHeight="1" x14ac:dyDescent="0.25">
      <c r="A2651" s="26">
        <v>44216.625115740739</v>
      </c>
      <c r="B2651" s="23" t="s">
        <v>0</v>
      </c>
      <c r="C2651" s="23" t="s">
        <v>4068</v>
      </c>
      <c r="D2651" s="23" t="s">
        <v>4069</v>
      </c>
      <c r="E2651" s="23" t="s">
        <v>1</v>
      </c>
      <c r="F2651" s="23" t="s">
        <v>7</v>
      </c>
      <c r="G2651" s="23" t="s">
        <v>975</v>
      </c>
      <c r="H2651" s="2" t="s">
        <v>7726</v>
      </c>
      <c r="I2651" s="23" t="s">
        <v>7412</v>
      </c>
      <c r="J2651" s="23"/>
      <c r="K2651" s="23" t="s">
        <v>9712</v>
      </c>
      <c r="L2651" s="23"/>
      <c r="M2651" s="23">
        <f>YEAR(Tabla2[[#This Row],[Fecha de creación]])</f>
        <v>2021</v>
      </c>
      <c r="N2651" s="23">
        <f>MONTH(Tabla2[[#This Row],[Fecha de creación]])</f>
        <v>1</v>
      </c>
    </row>
    <row r="2652" spans="1:14" ht="15" customHeight="1" x14ac:dyDescent="0.25">
      <c r="A2652" s="26">
        <v>44216.647881944446</v>
      </c>
      <c r="B2652" s="23" t="s">
        <v>0</v>
      </c>
      <c r="C2652" s="23" t="s">
        <v>523</v>
      </c>
      <c r="D2652" s="23" t="s">
        <v>364</v>
      </c>
      <c r="E2652" s="23" t="s">
        <v>1</v>
      </c>
      <c r="F2652" s="23" t="s">
        <v>7</v>
      </c>
      <c r="G2652" s="23" t="s">
        <v>3</v>
      </c>
      <c r="H2652" s="2" t="s">
        <v>7725</v>
      </c>
      <c r="I2652" s="23" t="s">
        <v>7412</v>
      </c>
      <c r="J2652" s="23"/>
      <c r="K2652" s="23" t="s">
        <v>9712</v>
      </c>
      <c r="L2652" s="23"/>
      <c r="M2652" s="23">
        <f>YEAR(Tabla2[[#This Row],[Fecha de creación]])</f>
        <v>2021</v>
      </c>
      <c r="N2652" s="23">
        <f>MONTH(Tabla2[[#This Row],[Fecha de creación]])</f>
        <v>1</v>
      </c>
    </row>
    <row r="2653" spans="1:14" ht="15" customHeight="1" x14ac:dyDescent="0.25">
      <c r="A2653" s="26">
        <v>44216.648622685185</v>
      </c>
      <c r="B2653" s="23" t="s">
        <v>0</v>
      </c>
      <c r="C2653" s="23" t="s">
        <v>4070</v>
      </c>
      <c r="D2653" s="23" t="s">
        <v>4071</v>
      </c>
      <c r="E2653" s="23" t="s">
        <v>1</v>
      </c>
      <c r="F2653" s="23" t="s">
        <v>7</v>
      </c>
      <c r="G2653" s="23" t="s">
        <v>975</v>
      </c>
      <c r="H2653" s="2" t="s">
        <v>7726</v>
      </c>
      <c r="I2653" s="23" t="s">
        <v>7412</v>
      </c>
      <c r="J2653" s="23"/>
      <c r="K2653" s="23" t="s">
        <v>9712</v>
      </c>
      <c r="L2653" s="23"/>
      <c r="M2653" s="23">
        <f>YEAR(Tabla2[[#This Row],[Fecha de creación]])</f>
        <v>2021</v>
      </c>
      <c r="N2653" s="23">
        <f>MONTH(Tabla2[[#This Row],[Fecha de creación]])</f>
        <v>1</v>
      </c>
    </row>
    <row r="2654" spans="1:14" ht="15" customHeight="1" x14ac:dyDescent="0.25">
      <c r="A2654" s="26">
        <v>44216.66847222222</v>
      </c>
      <c r="B2654" s="23" t="s">
        <v>34</v>
      </c>
      <c r="C2654" s="23" t="s">
        <v>4072</v>
      </c>
      <c r="D2654" s="23" t="s">
        <v>4073</v>
      </c>
      <c r="E2654" s="23" t="s">
        <v>1</v>
      </c>
      <c r="F2654" s="23" t="s">
        <v>2</v>
      </c>
      <c r="G2654" s="23" t="s">
        <v>1551</v>
      </c>
      <c r="H2654" s="2" t="s">
        <v>7738</v>
      </c>
      <c r="I2654" s="23" t="s">
        <v>3709</v>
      </c>
      <c r="J2654" s="23"/>
      <c r="K2654" s="23" t="s">
        <v>9712</v>
      </c>
      <c r="L2654" s="23"/>
      <c r="M2654" s="23">
        <f>YEAR(Tabla2[[#This Row],[Fecha de creación]])</f>
        <v>2021</v>
      </c>
      <c r="N2654" s="23">
        <f>MONTH(Tabla2[[#This Row],[Fecha de creación]])</f>
        <v>1</v>
      </c>
    </row>
    <row r="2655" spans="1:14" ht="15" customHeight="1" x14ac:dyDescent="0.25">
      <c r="A2655" s="26">
        <v>44216.683194444442</v>
      </c>
      <c r="B2655" s="23" t="s">
        <v>0</v>
      </c>
      <c r="C2655" s="23" t="s">
        <v>4074</v>
      </c>
      <c r="D2655" s="23" t="s">
        <v>223</v>
      </c>
      <c r="E2655" s="23" t="s">
        <v>1</v>
      </c>
      <c r="F2655" s="23" t="s">
        <v>7</v>
      </c>
      <c r="G2655" s="23" t="s">
        <v>1551</v>
      </c>
      <c r="H2655" s="2" t="s">
        <v>7725</v>
      </c>
      <c r="I2655" s="23" t="s">
        <v>11</v>
      </c>
      <c r="J2655" s="23"/>
      <c r="K2655" s="23" t="s">
        <v>9712</v>
      </c>
      <c r="L2655" s="23"/>
      <c r="M2655" s="23">
        <f>YEAR(Tabla2[[#This Row],[Fecha de creación]])</f>
        <v>2021</v>
      </c>
      <c r="N2655" s="23">
        <f>MONTH(Tabla2[[#This Row],[Fecha de creación]])</f>
        <v>1</v>
      </c>
    </row>
    <row r="2656" spans="1:14" ht="15" customHeight="1" x14ac:dyDescent="0.25">
      <c r="A2656" s="26">
        <v>44216.686307870368</v>
      </c>
      <c r="B2656" s="23" t="s">
        <v>0</v>
      </c>
      <c r="C2656" s="23" t="s">
        <v>4075</v>
      </c>
      <c r="D2656" s="23" t="s">
        <v>223</v>
      </c>
      <c r="E2656" s="23" t="s">
        <v>1</v>
      </c>
      <c r="F2656" s="23" t="s">
        <v>7</v>
      </c>
      <c r="G2656" s="23" t="s">
        <v>1551</v>
      </c>
      <c r="H2656" s="2" t="s">
        <v>7725</v>
      </c>
      <c r="I2656" s="23" t="s">
        <v>11</v>
      </c>
      <c r="J2656" s="23"/>
      <c r="K2656" s="23" t="s">
        <v>9712</v>
      </c>
      <c r="L2656" s="23"/>
      <c r="M2656" s="23">
        <f>YEAR(Tabla2[[#This Row],[Fecha de creación]])</f>
        <v>2021</v>
      </c>
      <c r="N2656" s="23">
        <f>MONTH(Tabla2[[#This Row],[Fecha de creación]])</f>
        <v>1</v>
      </c>
    </row>
    <row r="2657" spans="1:14" ht="15" customHeight="1" x14ac:dyDescent="0.25">
      <c r="A2657" s="26">
        <v>44216.693969907406</v>
      </c>
      <c r="B2657" s="23" t="s">
        <v>0</v>
      </c>
      <c r="C2657" s="23" t="s">
        <v>4076</v>
      </c>
      <c r="D2657" s="23" t="s">
        <v>218</v>
      </c>
      <c r="E2657" s="23" t="s">
        <v>1</v>
      </c>
      <c r="F2657" s="23" t="s">
        <v>7</v>
      </c>
      <c r="G2657" s="23" t="s">
        <v>1551</v>
      </c>
      <c r="H2657" s="2" t="s">
        <v>7737</v>
      </c>
      <c r="I2657" s="23" t="s">
        <v>11</v>
      </c>
      <c r="J2657" s="23"/>
      <c r="K2657" s="23" t="s">
        <v>9712</v>
      </c>
      <c r="L2657" s="23"/>
      <c r="M2657" s="23">
        <f>YEAR(Tabla2[[#This Row],[Fecha de creación]])</f>
        <v>2021</v>
      </c>
      <c r="N2657" s="23">
        <f>MONTH(Tabla2[[#This Row],[Fecha de creación]])</f>
        <v>1</v>
      </c>
    </row>
    <row r="2658" spans="1:14" ht="15" customHeight="1" x14ac:dyDescent="0.25">
      <c r="A2658" s="26">
        <v>44216.697175925925</v>
      </c>
      <c r="B2658" s="23" t="s">
        <v>0</v>
      </c>
      <c r="C2658" s="23" t="s">
        <v>4077</v>
      </c>
      <c r="D2658" s="23" t="s">
        <v>1344</v>
      </c>
      <c r="E2658" s="23" t="s">
        <v>1</v>
      </c>
      <c r="F2658" s="23" t="s">
        <v>7</v>
      </c>
      <c r="G2658" s="23" t="s">
        <v>1551</v>
      </c>
      <c r="H2658" s="2" t="s">
        <v>7726</v>
      </c>
      <c r="I2658" s="23" t="s">
        <v>11</v>
      </c>
      <c r="J2658" s="23"/>
      <c r="K2658" s="23" t="s">
        <v>9712</v>
      </c>
      <c r="L2658" s="23"/>
      <c r="M2658" s="23">
        <f>YEAR(Tabla2[[#This Row],[Fecha de creación]])</f>
        <v>2021</v>
      </c>
      <c r="N2658" s="23">
        <f>MONTH(Tabla2[[#This Row],[Fecha de creación]])</f>
        <v>1</v>
      </c>
    </row>
    <row r="2659" spans="1:14" ht="15" customHeight="1" x14ac:dyDescent="0.25">
      <c r="A2659" s="26">
        <v>44216.704004629632</v>
      </c>
      <c r="B2659" s="23" t="s">
        <v>0</v>
      </c>
      <c r="C2659" s="23" t="s">
        <v>4078</v>
      </c>
      <c r="D2659" s="23" t="s">
        <v>215</v>
      </c>
      <c r="E2659" s="23" t="s">
        <v>1</v>
      </c>
      <c r="F2659" s="23" t="s">
        <v>7</v>
      </c>
      <c r="G2659" s="23" t="s">
        <v>975</v>
      </c>
      <c r="H2659" s="2" t="s">
        <v>7751</v>
      </c>
      <c r="I2659" s="23" t="s">
        <v>4</v>
      </c>
      <c r="J2659" s="23"/>
      <c r="K2659" s="23" t="s">
        <v>9712</v>
      </c>
      <c r="L2659" s="23"/>
      <c r="M2659" s="23">
        <f>YEAR(Tabla2[[#This Row],[Fecha de creación]])</f>
        <v>2021</v>
      </c>
      <c r="N2659" s="23">
        <f>MONTH(Tabla2[[#This Row],[Fecha de creación]])</f>
        <v>1</v>
      </c>
    </row>
    <row r="2660" spans="1:14" ht="15" customHeight="1" x14ac:dyDescent="0.25">
      <c r="A2660" s="26">
        <v>44216.710393518515</v>
      </c>
      <c r="B2660" s="23" t="s">
        <v>0</v>
      </c>
      <c r="C2660" s="23" t="s">
        <v>4079</v>
      </c>
      <c r="D2660" s="23" t="s">
        <v>123</v>
      </c>
      <c r="E2660" s="23" t="s">
        <v>1</v>
      </c>
      <c r="F2660" s="23" t="s">
        <v>7</v>
      </c>
      <c r="G2660" s="23" t="s">
        <v>975</v>
      </c>
      <c r="H2660" s="2" t="s">
        <v>7751</v>
      </c>
      <c r="I2660" s="23" t="s">
        <v>4</v>
      </c>
      <c r="J2660" s="23"/>
      <c r="K2660" s="23" t="s">
        <v>9712</v>
      </c>
      <c r="L2660" s="23"/>
      <c r="M2660" s="23">
        <f>YEAR(Tabla2[[#This Row],[Fecha de creación]])</f>
        <v>2021</v>
      </c>
      <c r="N2660" s="23">
        <f>MONTH(Tabla2[[#This Row],[Fecha de creación]])</f>
        <v>1</v>
      </c>
    </row>
    <row r="2661" spans="1:14" ht="15" customHeight="1" x14ac:dyDescent="0.25">
      <c r="A2661" s="26">
        <v>44216.712187500001</v>
      </c>
      <c r="B2661" s="23" t="s">
        <v>0</v>
      </c>
      <c r="C2661" s="23" t="s">
        <v>4080</v>
      </c>
      <c r="D2661" s="23" t="s">
        <v>21</v>
      </c>
      <c r="E2661" s="23" t="s">
        <v>1</v>
      </c>
      <c r="F2661" s="23" t="s">
        <v>7</v>
      </c>
      <c r="G2661" s="23" t="s">
        <v>975</v>
      </c>
      <c r="H2661" s="2" t="s">
        <v>7744</v>
      </c>
      <c r="I2661" s="23" t="s">
        <v>7412</v>
      </c>
      <c r="J2661" s="23"/>
      <c r="K2661" s="23" t="s">
        <v>9712</v>
      </c>
      <c r="L2661" s="23"/>
      <c r="M2661" s="23">
        <f>YEAR(Tabla2[[#This Row],[Fecha de creación]])</f>
        <v>2021</v>
      </c>
      <c r="N2661" s="23">
        <f>MONTH(Tabla2[[#This Row],[Fecha de creación]])</f>
        <v>1</v>
      </c>
    </row>
    <row r="2662" spans="1:14" ht="15" customHeight="1" x14ac:dyDescent="0.25">
      <c r="A2662" s="26">
        <v>44216.713495370372</v>
      </c>
      <c r="B2662" s="23" t="s">
        <v>19</v>
      </c>
      <c r="C2662" s="23" t="s">
        <v>4081</v>
      </c>
      <c r="D2662" s="23" t="s">
        <v>4082</v>
      </c>
      <c r="E2662" s="23" t="s">
        <v>1</v>
      </c>
      <c r="F2662" s="23" t="s">
        <v>7</v>
      </c>
      <c r="G2662" s="23" t="s">
        <v>975</v>
      </c>
      <c r="H2662" s="2" t="s">
        <v>7734</v>
      </c>
      <c r="I2662" s="23" t="s">
        <v>23</v>
      </c>
      <c r="J2662" s="23"/>
      <c r="K2662" s="23" t="s">
        <v>9712</v>
      </c>
      <c r="L2662" s="23"/>
      <c r="M2662" s="23">
        <f>YEAR(Tabla2[[#This Row],[Fecha de creación]])</f>
        <v>2021</v>
      </c>
      <c r="N2662" s="23">
        <f>MONTH(Tabla2[[#This Row],[Fecha de creación]])</f>
        <v>1</v>
      </c>
    </row>
    <row r="2663" spans="1:14" ht="15" customHeight="1" x14ac:dyDescent="0.25">
      <c r="A2663" s="26">
        <v>44216.713993055557</v>
      </c>
      <c r="B2663" s="23" t="s">
        <v>0</v>
      </c>
      <c r="C2663" s="23" t="s">
        <v>4083</v>
      </c>
      <c r="D2663" s="23" t="s">
        <v>382</v>
      </c>
      <c r="E2663" s="23" t="s">
        <v>1</v>
      </c>
      <c r="F2663" s="23" t="s">
        <v>7</v>
      </c>
      <c r="G2663" s="23" t="s">
        <v>975</v>
      </c>
      <c r="H2663" s="2" t="s">
        <v>7758</v>
      </c>
      <c r="I2663" s="23" t="s">
        <v>7412</v>
      </c>
      <c r="J2663" s="23"/>
      <c r="K2663" s="23" t="s">
        <v>9712</v>
      </c>
      <c r="L2663" s="23"/>
      <c r="M2663" s="23">
        <f>YEAR(Tabla2[[#This Row],[Fecha de creación]])</f>
        <v>2021</v>
      </c>
      <c r="N2663" s="23">
        <f>MONTH(Tabla2[[#This Row],[Fecha de creación]])</f>
        <v>1</v>
      </c>
    </row>
    <row r="2664" spans="1:14" ht="15" customHeight="1" x14ac:dyDescent="0.25">
      <c r="A2664" s="26">
        <v>44216.717881944445</v>
      </c>
      <c r="B2664" s="23" t="s">
        <v>0</v>
      </c>
      <c r="C2664" s="23" t="s">
        <v>4084</v>
      </c>
      <c r="D2664" s="23" t="s">
        <v>123</v>
      </c>
      <c r="E2664" s="23" t="s">
        <v>1</v>
      </c>
      <c r="F2664" s="23" t="s">
        <v>7</v>
      </c>
      <c r="G2664" s="23" t="s">
        <v>975</v>
      </c>
      <c r="H2664" s="2" t="s">
        <v>7751</v>
      </c>
      <c r="I2664" s="23" t="s">
        <v>4</v>
      </c>
      <c r="J2664" s="23"/>
      <c r="K2664" s="23" t="s">
        <v>9712</v>
      </c>
      <c r="L2664" s="23"/>
      <c r="M2664" s="23">
        <f>YEAR(Tabla2[[#This Row],[Fecha de creación]])</f>
        <v>2021</v>
      </c>
      <c r="N2664" s="23">
        <f>MONTH(Tabla2[[#This Row],[Fecha de creación]])</f>
        <v>1</v>
      </c>
    </row>
    <row r="2665" spans="1:14" ht="15" customHeight="1" x14ac:dyDescent="0.25">
      <c r="A2665" s="26">
        <v>44216.72314814815</v>
      </c>
      <c r="B2665" s="23" t="s">
        <v>0</v>
      </c>
      <c r="C2665" s="23" t="s">
        <v>4085</v>
      </c>
      <c r="D2665" s="23" t="s">
        <v>4069</v>
      </c>
      <c r="E2665" s="23" t="s">
        <v>1</v>
      </c>
      <c r="F2665" s="23" t="s">
        <v>7</v>
      </c>
      <c r="G2665" s="23" t="s">
        <v>975</v>
      </c>
      <c r="H2665" s="2" t="s">
        <v>7726</v>
      </c>
      <c r="I2665" s="23" t="s">
        <v>7412</v>
      </c>
      <c r="J2665" s="23"/>
      <c r="K2665" s="23" t="s">
        <v>9712</v>
      </c>
      <c r="L2665" s="23"/>
      <c r="M2665" s="23">
        <f>YEAR(Tabla2[[#This Row],[Fecha de creación]])</f>
        <v>2021</v>
      </c>
      <c r="N2665" s="23">
        <f>MONTH(Tabla2[[#This Row],[Fecha de creación]])</f>
        <v>1</v>
      </c>
    </row>
    <row r="2666" spans="1:14" ht="15" customHeight="1" x14ac:dyDescent="0.25">
      <c r="A2666" s="26">
        <v>44216.723587962966</v>
      </c>
      <c r="B2666" s="23" t="s">
        <v>0</v>
      </c>
      <c r="C2666" s="23" t="s">
        <v>4086</v>
      </c>
      <c r="D2666" s="23" t="s">
        <v>4087</v>
      </c>
      <c r="E2666" s="23" t="s">
        <v>1</v>
      </c>
      <c r="F2666" s="23" t="s">
        <v>22</v>
      </c>
      <c r="G2666" s="23" t="s">
        <v>975</v>
      </c>
      <c r="H2666" s="2" t="s">
        <v>7757</v>
      </c>
      <c r="I2666" s="23" t="s">
        <v>4</v>
      </c>
      <c r="J2666" s="23"/>
      <c r="K2666" s="23" t="s">
        <v>9712</v>
      </c>
      <c r="L2666" s="23"/>
      <c r="M2666" s="23">
        <f>YEAR(Tabla2[[#This Row],[Fecha de creación]])</f>
        <v>2021</v>
      </c>
      <c r="N2666" s="23">
        <f>MONTH(Tabla2[[#This Row],[Fecha de creación]])</f>
        <v>1</v>
      </c>
    </row>
    <row r="2667" spans="1:14" ht="15" customHeight="1" x14ac:dyDescent="0.25">
      <c r="A2667" s="26">
        <v>44216.730532407404</v>
      </c>
      <c r="B2667" s="23" t="s">
        <v>0</v>
      </c>
      <c r="C2667" s="23" t="s">
        <v>4088</v>
      </c>
      <c r="D2667" s="23" t="s">
        <v>719</v>
      </c>
      <c r="E2667" s="23" t="s">
        <v>1</v>
      </c>
      <c r="F2667" s="23" t="s">
        <v>7</v>
      </c>
      <c r="G2667" s="23" t="s">
        <v>975</v>
      </c>
      <c r="H2667" s="2" t="s">
        <v>7722</v>
      </c>
      <c r="I2667" s="23" t="s">
        <v>4</v>
      </c>
      <c r="J2667" s="23"/>
      <c r="K2667" s="23" t="s">
        <v>9712</v>
      </c>
      <c r="L2667" s="23"/>
      <c r="M2667" s="23">
        <f>YEAR(Tabla2[[#This Row],[Fecha de creación]])</f>
        <v>2021</v>
      </c>
      <c r="N2667" s="23">
        <f>MONTH(Tabla2[[#This Row],[Fecha de creación]])</f>
        <v>1</v>
      </c>
    </row>
    <row r="2668" spans="1:14" ht="15" customHeight="1" x14ac:dyDescent="0.25">
      <c r="A2668" s="26">
        <v>44216.746006944442</v>
      </c>
      <c r="B2668" s="23" t="s">
        <v>0</v>
      </c>
      <c r="C2668" s="23" t="s">
        <v>524</v>
      </c>
      <c r="D2668" s="23" t="s">
        <v>6</v>
      </c>
      <c r="E2668" s="23" t="s">
        <v>1</v>
      </c>
      <c r="F2668" s="23" t="s">
        <v>7</v>
      </c>
      <c r="G2668" s="23" t="s">
        <v>3</v>
      </c>
      <c r="H2668" s="2" t="s">
        <v>7722</v>
      </c>
      <c r="I2668" s="23" t="s">
        <v>4</v>
      </c>
      <c r="J2668" s="23"/>
      <c r="K2668" s="23" t="s">
        <v>9712</v>
      </c>
      <c r="L2668" s="23"/>
      <c r="M2668" s="23">
        <f>YEAR(Tabla2[[#This Row],[Fecha de creación]])</f>
        <v>2021</v>
      </c>
      <c r="N2668" s="23">
        <f>MONTH(Tabla2[[#This Row],[Fecha de creación]])</f>
        <v>1</v>
      </c>
    </row>
    <row r="2669" spans="1:14" ht="15" customHeight="1" x14ac:dyDescent="0.25">
      <c r="A2669" s="26">
        <v>44216.74931712963</v>
      </c>
      <c r="B2669" s="23" t="s">
        <v>0</v>
      </c>
      <c r="C2669" s="23" t="s">
        <v>4089</v>
      </c>
      <c r="D2669" s="23" t="s">
        <v>110</v>
      </c>
      <c r="E2669" s="23" t="s">
        <v>1</v>
      </c>
      <c r="F2669" s="23" t="s">
        <v>7</v>
      </c>
      <c r="G2669" s="23" t="s">
        <v>975</v>
      </c>
      <c r="H2669" s="2" t="s">
        <v>7731</v>
      </c>
      <c r="I2669" s="23" t="s">
        <v>7412</v>
      </c>
      <c r="J2669" s="23"/>
      <c r="K2669" s="23" t="s">
        <v>9712</v>
      </c>
      <c r="L2669" s="23"/>
      <c r="M2669" s="23">
        <f>YEAR(Tabla2[[#This Row],[Fecha de creación]])</f>
        <v>2021</v>
      </c>
      <c r="N2669" s="23">
        <f>MONTH(Tabla2[[#This Row],[Fecha de creación]])</f>
        <v>1</v>
      </c>
    </row>
    <row r="2670" spans="1:14" ht="15" customHeight="1" x14ac:dyDescent="0.25">
      <c r="A2670" s="26">
        <v>44217.380555555559</v>
      </c>
      <c r="B2670" s="23" t="s">
        <v>56</v>
      </c>
      <c r="C2670" s="23" t="s">
        <v>4090</v>
      </c>
      <c r="D2670" s="23" t="s">
        <v>4091</v>
      </c>
      <c r="E2670" s="23" t="s">
        <v>1</v>
      </c>
      <c r="F2670" s="23" t="s">
        <v>22</v>
      </c>
      <c r="G2670" s="23" t="s">
        <v>975</v>
      </c>
      <c r="H2670" s="2" t="s">
        <v>7745</v>
      </c>
      <c r="I2670" s="23" t="s">
        <v>1963</v>
      </c>
      <c r="J2670" s="23"/>
      <c r="K2670" s="23" t="s">
        <v>9712</v>
      </c>
      <c r="L2670" s="23"/>
      <c r="M2670" s="23">
        <f>YEAR(Tabla2[[#This Row],[Fecha de creación]])</f>
        <v>2021</v>
      </c>
      <c r="N2670" s="23">
        <f>MONTH(Tabla2[[#This Row],[Fecha de creación]])</f>
        <v>1</v>
      </c>
    </row>
    <row r="2671" spans="1:14" ht="15" customHeight="1" x14ac:dyDescent="0.25">
      <c r="A2671" s="26">
        <v>44217.434270833335</v>
      </c>
      <c r="B2671" s="23" t="s">
        <v>0</v>
      </c>
      <c r="C2671" s="23" t="s">
        <v>4092</v>
      </c>
      <c r="D2671" s="23" t="s">
        <v>6</v>
      </c>
      <c r="E2671" s="23" t="s">
        <v>1</v>
      </c>
      <c r="F2671" s="23" t="s">
        <v>7</v>
      </c>
      <c r="G2671" s="23" t="s">
        <v>975</v>
      </c>
      <c r="H2671" s="2" t="s">
        <v>7722</v>
      </c>
      <c r="I2671" s="23" t="s">
        <v>8</v>
      </c>
      <c r="J2671" s="23"/>
      <c r="K2671" s="23" t="s">
        <v>9712</v>
      </c>
      <c r="L2671" s="23"/>
      <c r="M2671" s="23">
        <f>YEAR(Tabla2[[#This Row],[Fecha de creación]])</f>
        <v>2021</v>
      </c>
      <c r="N2671" s="23">
        <f>MONTH(Tabla2[[#This Row],[Fecha de creación]])</f>
        <v>1</v>
      </c>
    </row>
    <row r="2672" spans="1:14" ht="15" customHeight="1" x14ac:dyDescent="0.25">
      <c r="A2672" s="26">
        <v>44217.440057870372</v>
      </c>
      <c r="B2672" s="23" t="s">
        <v>0</v>
      </c>
      <c r="C2672" s="23" t="s">
        <v>525</v>
      </c>
      <c r="D2672" s="23" t="s">
        <v>6</v>
      </c>
      <c r="E2672" s="23" t="s">
        <v>1</v>
      </c>
      <c r="F2672" s="23" t="s">
        <v>7</v>
      </c>
      <c r="G2672" s="23" t="s">
        <v>3</v>
      </c>
      <c r="H2672" s="2" t="s">
        <v>7722</v>
      </c>
      <c r="I2672" s="23" t="s">
        <v>8</v>
      </c>
      <c r="J2672" s="23"/>
      <c r="K2672" s="23" t="s">
        <v>9712</v>
      </c>
      <c r="L2672" s="23"/>
      <c r="M2672" s="23">
        <f>YEAR(Tabla2[[#This Row],[Fecha de creación]])</f>
        <v>2021</v>
      </c>
      <c r="N2672" s="23">
        <f>MONTH(Tabla2[[#This Row],[Fecha de creación]])</f>
        <v>1</v>
      </c>
    </row>
    <row r="2673" spans="1:14" ht="15" customHeight="1" x14ac:dyDescent="0.25">
      <c r="A2673" s="26">
        <v>44217.442048611112</v>
      </c>
      <c r="B2673" s="23" t="s">
        <v>0</v>
      </c>
      <c r="C2673" s="23" t="s">
        <v>526</v>
      </c>
      <c r="D2673" s="23" t="s">
        <v>6</v>
      </c>
      <c r="E2673" s="23" t="s">
        <v>1</v>
      </c>
      <c r="F2673" s="23" t="s">
        <v>7</v>
      </c>
      <c r="G2673" s="23" t="s">
        <v>3</v>
      </c>
      <c r="H2673" s="2" t="s">
        <v>7722</v>
      </c>
      <c r="I2673" s="23" t="s">
        <v>8</v>
      </c>
      <c r="J2673" s="23"/>
      <c r="K2673" s="23" t="s">
        <v>9712</v>
      </c>
      <c r="L2673" s="23"/>
      <c r="M2673" s="23">
        <f>YEAR(Tabla2[[#This Row],[Fecha de creación]])</f>
        <v>2021</v>
      </c>
      <c r="N2673" s="23">
        <f>MONTH(Tabla2[[#This Row],[Fecha de creación]])</f>
        <v>1</v>
      </c>
    </row>
    <row r="2674" spans="1:14" ht="15" customHeight="1" x14ac:dyDescent="0.25">
      <c r="A2674" s="26">
        <v>44217.446597222224</v>
      </c>
      <c r="B2674" s="23" t="s">
        <v>0</v>
      </c>
      <c r="C2674" s="23" t="s">
        <v>527</v>
      </c>
      <c r="D2674" s="23" t="s">
        <v>6</v>
      </c>
      <c r="E2674" s="23" t="s">
        <v>1</v>
      </c>
      <c r="F2674" s="23" t="s">
        <v>7</v>
      </c>
      <c r="G2674" s="23" t="s">
        <v>3</v>
      </c>
      <c r="H2674" s="2" t="s">
        <v>7722</v>
      </c>
      <c r="I2674" s="23" t="s">
        <v>8</v>
      </c>
      <c r="J2674" s="23"/>
      <c r="K2674" s="23" t="s">
        <v>9712</v>
      </c>
      <c r="L2674" s="23"/>
      <c r="M2674" s="23">
        <f>YEAR(Tabla2[[#This Row],[Fecha de creación]])</f>
        <v>2021</v>
      </c>
      <c r="N2674" s="23">
        <f>MONTH(Tabla2[[#This Row],[Fecha de creación]])</f>
        <v>1</v>
      </c>
    </row>
    <row r="2675" spans="1:14" ht="15" customHeight="1" x14ac:dyDescent="0.25">
      <c r="A2675" s="26">
        <v>44217.45480324074</v>
      </c>
      <c r="B2675" s="23" t="s">
        <v>100</v>
      </c>
      <c r="C2675" s="23" t="s">
        <v>4093</v>
      </c>
      <c r="D2675" s="23" t="s">
        <v>6</v>
      </c>
      <c r="E2675" s="23" t="s">
        <v>1</v>
      </c>
      <c r="F2675" s="23" t="s">
        <v>7</v>
      </c>
      <c r="G2675" s="23" t="s">
        <v>975</v>
      </c>
      <c r="H2675" s="2" t="s">
        <v>7722</v>
      </c>
      <c r="I2675" s="23" t="s">
        <v>1854</v>
      </c>
      <c r="J2675" s="23"/>
      <c r="K2675" s="23" t="s">
        <v>9712</v>
      </c>
      <c r="L2675" s="23"/>
      <c r="M2675" s="23">
        <f>YEAR(Tabla2[[#This Row],[Fecha de creación]])</f>
        <v>2021</v>
      </c>
      <c r="N2675" s="23">
        <f>MONTH(Tabla2[[#This Row],[Fecha de creación]])</f>
        <v>1</v>
      </c>
    </row>
    <row r="2676" spans="1:14" ht="15" customHeight="1" x14ac:dyDescent="0.25">
      <c r="A2676" s="26">
        <v>44217.456574074073</v>
      </c>
      <c r="B2676" s="23" t="s">
        <v>100</v>
      </c>
      <c r="C2676" s="23" t="s">
        <v>528</v>
      </c>
      <c r="D2676" s="23" t="s">
        <v>6</v>
      </c>
      <c r="E2676" s="23" t="s">
        <v>1</v>
      </c>
      <c r="F2676" s="23" t="s">
        <v>7</v>
      </c>
      <c r="G2676" s="23" t="s">
        <v>3</v>
      </c>
      <c r="H2676" s="2" t="s">
        <v>7722</v>
      </c>
      <c r="I2676" s="23" t="s">
        <v>1854</v>
      </c>
      <c r="J2676" s="23"/>
      <c r="K2676" s="23" t="s">
        <v>9712</v>
      </c>
      <c r="L2676" s="23"/>
      <c r="M2676" s="23">
        <f>YEAR(Tabla2[[#This Row],[Fecha de creación]])</f>
        <v>2021</v>
      </c>
      <c r="N2676" s="23">
        <f>MONTH(Tabla2[[#This Row],[Fecha de creación]])</f>
        <v>1</v>
      </c>
    </row>
    <row r="2677" spans="1:14" ht="15" customHeight="1" x14ac:dyDescent="0.25">
      <c r="A2677" s="26">
        <v>44217.46056712963</v>
      </c>
      <c r="B2677" s="23" t="s">
        <v>100</v>
      </c>
      <c r="C2677" s="23" t="s">
        <v>529</v>
      </c>
      <c r="D2677" s="23" t="s">
        <v>6</v>
      </c>
      <c r="E2677" s="23" t="s">
        <v>1</v>
      </c>
      <c r="F2677" s="23" t="s">
        <v>7</v>
      </c>
      <c r="G2677" s="23" t="s">
        <v>3</v>
      </c>
      <c r="H2677" s="2" t="s">
        <v>7722</v>
      </c>
      <c r="I2677" s="23" t="s">
        <v>1854</v>
      </c>
      <c r="J2677" s="23"/>
      <c r="K2677" s="23" t="s">
        <v>9712</v>
      </c>
      <c r="L2677" s="23"/>
      <c r="M2677" s="23">
        <f>YEAR(Tabla2[[#This Row],[Fecha de creación]])</f>
        <v>2021</v>
      </c>
      <c r="N2677" s="23">
        <f>MONTH(Tabla2[[#This Row],[Fecha de creación]])</f>
        <v>1</v>
      </c>
    </row>
    <row r="2678" spans="1:14" ht="15" customHeight="1" x14ac:dyDescent="0.25">
      <c r="A2678" s="26">
        <v>44217.462106481478</v>
      </c>
      <c r="B2678" s="23" t="s">
        <v>56</v>
      </c>
      <c r="C2678" s="23" t="s">
        <v>4094</v>
      </c>
      <c r="D2678" s="23" t="s">
        <v>1033</v>
      </c>
      <c r="E2678" s="23" t="s">
        <v>1</v>
      </c>
      <c r="F2678" s="23" t="s">
        <v>7</v>
      </c>
      <c r="G2678" s="23" t="s">
        <v>975</v>
      </c>
      <c r="H2678" s="2" t="s">
        <v>7748</v>
      </c>
      <c r="I2678" s="23" t="s">
        <v>1963</v>
      </c>
      <c r="J2678" s="23"/>
      <c r="K2678" s="23" t="s">
        <v>9712</v>
      </c>
      <c r="L2678" s="23"/>
      <c r="M2678" s="23">
        <f>YEAR(Tabla2[[#This Row],[Fecha de creación]])</f>
        <v>2021</v>
      </c>
      <c r="N2678" s="23">
        <f>MONTH(Tabla2[[#This Row],[Fecha de creación]])</f>
        <v>1</v>
      </c>
    </row>
    <row r="2679" spans="1:14" ht="15" customHeight="1" x14ac:dyDescent="0.25">
      <c r="A2679" s="26">
        <v>44217.47928240741</v>
      </c>
      <c r="B2679" s="23" t="s">
        <v>0</v>
      </c>
      <c r="C2679" s="23" t="s">
        <v>4095</v>
      </c>
      <c r="D2679" s="23" t="s">
        <v>985</v>
      </c>
      <c r="E2679" s="23" t="s">
        <v>1</v>
      </c>
      <c r="F2679" s="23" t="s">
        <v>7</v>
      </c>
      <c r="G2679" s="23" t="s">
        <v>1551</v>
      </c>
      <c r="H2679" s="2" t="s">
        <v>7737</v>
      </c>
      <c r="I2679" s="23" t="s">
        <v>11</v>
      </c>
      <c r="J2679" s="23"/>
      <c r="K2679" s="23" t="s">
        <v>9712</v>
      </c>
      <c r="L2679" s="23"/>
      <c r="M2679" s="23">
        <f>YEAR(Tabla2[[#This Row],[Fecha de creación]])</f>
        <v>2021</v>
      </c>
      <c r="N2679" s="23">
        <f>MONTH(Tabla2[[#This Row],[Fecha de creación]])</f>
        <v>1</v>
      </c>
    </row>
    <row r="2680" spans="1:14" ht="15" customHeight="1" x14ac:dyDescent="0.25">
      <c r="A2680" s="26">
        <v>44217.55908564815</v>
      </c>
      <c r="B2680" s="23" t="s">
        <v>189</v>
      </c>
      <c r="C2680" s="23" t="s">
        <v>4096</v>
      </c>
      <c r="D2680" s="23" t="s">
        <v>586</v>
      </c>
      <c r="E2680" s="23" t="s">
        <v>1</v>
      </c>
      <c r="F2680" s="23" t="s">
        <v>7</v>
      </c>
      <c r="G2680" s="23" t="s">
        <v>975</v>
      </c>
      <c r="H2680" s="2" t="s">
        <v>7748</v>
      </c>
      <c r="I2680" s="23" t="s">
        <v>1945</v>
      </c>
      <c r="J2680" s="23"/>
      <c r="K2680" s="23" t="s">
        <v>9712</v>
      </c>
      <c r="L2680" s="23"/>
      <c r="M2680" s="23">
        <f>YEAR(Tabla2[[#This Row],[Fecha de creación]])</f>
        <v>2021</v>
      </c>
      <c r="N2680" s="23">
        <f>MONTH(Tabla2[[#This Row],[Fecha de creación]])</f>
        <v>1</v>
      </c>
    </row>
    <row r="2681" spans="1:14" ht="15" customHeight="1" x14ac:dyDescent="0.25">
      <c r="A2681" s="26">
        <v>44217.565995370373</v>
      </c>
      <c r="B2681" s="23" t="s">
        <v>189</v>
      </c>
      <c r="C2681" s="23" t="s">
        <v>4097</v>
      </c>
      <c r="D2681" s="23" t="s">
        <v>131</v>
      </c>
      <c r="E2681" s="23" t="s">
        <v>1</v>
      </c>
      <c r="F2681" s="23" t="s">
        <v>7</v>
      </c>
      <c r="G2681" s="23" t="s">
        <v>975</v>
      </c>
      <c r="H2681" s="2" t="s">
        <v>7728</v>
      </c>
      <c r="I2681" s="23" t="s">
        <v>1945</v>
      </c>
      <c r="J2681" s="23"/>
      <c r="K2681" s="23" t="s">
        <v>9712</v>
      </c>
      <c r="L2681" s="23"/>
      <c r="M2681" s="23">
        <f>YEAR(Tabla2[[#This Row],[Fecha de creación]])</f>
        <v>2021</v>
      </c>
      <c r="N2681" s="23">
        <f>MONTH(Tabla2[[#This Row],[Fecha de creación]])</f>
        <v>1</v>
      </c>
    </row>
    <row r="2682" spans="1:14" ht="15" customHeight="1" x14ac:dyDescent="0.25">
      <c r="A2682" s="26">
        <v>44217.611481481479</v>
      </c>
      <c r="B2682" s="23" t="s">
        <v>0</v>
      </c>
      <c r="C2682" s="23" t="s">
        <v>4098</v>
      </c>
      <c r="D2682" s="23" t="s">
        <v>21</v>
      </c>
      <c r="E2682" s="23" t="s">
        <v>1</v>
      </c>
      <c r="F2682" s="23" t="s">
        <v>7</v>
      </c>
      <c r="G2682" s="23" t="s">
        <v>975</v>
      </c>
      <c r="H2682" s="2" t="s">
        <v>7744</v>
      </c>
      <c r="I2682" s="23" t="s">
        <v>4</v>
      </c>
      <c r="J2682" s="23"/>
      <c r="K2682" s="23" t="s">
        <v>9712</v>
      </c>
      <c r="L2682" s="23"/>
      <c r="M2682" s="23">
        <f>YEAR(Tabla2[[#This Row],[Fecha de creación]])</f>
        <v>2021</v>
      </c>
      <c r="N2682" s="23">
        <f>MONTH(Tabla2[[#This Row],[Fecha de creación]])</f>
        <v>1</v>
      </c>
    </row>
    <row r="2683" spans="1:14" ht="15" customHeight="1" x14ac:dyDescent="0.25">
      <c r="A2683" s="26">
        <v>44217.647581018522</v>
      </c>
      <c r="B2683" s="23" t="s">
        <v>19</v>
      </c>
      <c r="C2683" s="23" t="s">
        <v>4099</v>
      </c>
      <c r="D2683" s="23" t="s">
        <v>4100</v>
      </c>
      <c r="E2683" s="23" t="s">
        <v>1</v>
      </c>
      <c r="F2683" s="23" t="s">
        <v>7</v>
      </c>
      <c r="G2683" s="23" t="s">
        <v>975</v>
      </c>
      <c r="H2683" s="2" t="s">
        <v>7734</v>
      </c>
      <c r="I2683" s="23" t="s">
        <v>23</v>
      </c>
      <c r="J2683" s="23"/>
      <c r="K2683" s="23" t="s">
        <v>9712</v>
      </c>
      <c r="L2683" s="23"/>
      <c r="M2683" s="23">
        <f>YEAR(Tabla2[[#This Row],[Fecha de creación]])</f>
        <v>2021</v>
      </c>
      <c r="N2683" s="23">
        <f>MONTH(Tabla2[[#This Row],[Fecha de creación]])</f>
        <v>1</v>
      </c>
    </row>
    <row r="2684" spans="1:14" ht="15" customHeight="1" x14ac:dyDescent="0.25">
      <c r="A2684" s="26">
        <v>44217.67564814815</v>
      </c>
      <c r="B2684" s="23" t="s">
        <v>19</v>
      </c>
      <c r="C2684" s="23" t="s">
        <v>530</v>
      </c>
      <c r="D2684" s="23" t="s">
        <v>531</v>
      </c>
      <c r="E2684" s="23" t="s">
        <v>1</v>
      </c>
      <c r="F2684" s="23" t="s">
        <v>7</v>
      </c>
      <c r="G2684" s="23" t="s">
        <v>3</v>
      </c>
      <c r="H2684" s="2" t="s">
        <v>7722</v>
      </c>
      <c r="I2684" s="23" t="s">
        <v>23</v>
      </c>
      <c r="J2684" s="23"/>
      <c r="K2684" s="23" t="s">
        <v>9712</v>
      </c>
      <c r="L2684" s="23"/>
      <c r="M2684" s="23">
        <f>YEAR(Tabla2[[#This Row],[Fecha de creación]])</f>
        <v>2021</v>
      </c>
      <c r="N2684" s="23">
        <f>MONTH(Tabla2[[#This Row],[Fecha de creación]])</f>
        <v>1</v>
      </c>
    </row>
    <row r="2685" spans="1:14" ht="15" customHeight="1" x14ac:dyDescent="0.25">
      <c r="A2685" s="26">
        <v>44217.86383101852</v>
      </c>
      <c r="B2685" s="23" t="s">
        <v>0</v>
      </c>
      <c r="C2685" s="23" t="s">
        <v>4101</v>
      </c>
      <c r="D2685" s="23" t="s">
        <v>551</v>
      </c>
      <c r="E2685" s="23" t="s">
        <v>1</v>
      </c>
      <c r="F2685" s="23" t="s">
        <v>7</v>
      </c>
      <c r="G2685" s="23" t="s">
        <v>975</v>
      </c>
      <c r="H2685" s="2" t="s">
        <v>7731</v>
      </c>
      <c r="I2685" s="23" t="s">
        <v>4</v>
      </c>
      <c r="J2685" s="23"/>
      <c r="K2685" s="23" t="s">
        <v>9712</v>
      </c>
      <c r="L2685" s="23"/>
      <c r="M2685" s="23">
        <f>YEAR(Tabla2[[#This Row],[Fecha de creación]])</f>
        <v>2021</v>
      </c>
      <c r="N2685" s="23">
        <f>MONTH(Tabla2[[#This Row],[Fecha de creación]])</f>
        <v>1</v>
      </c>
    </row>
    <row r="2686" spans="1:14" ht="15" customHeight="1" x14ac:dyDescent="0.25">
      <c r="A2686" s="26">
        <v>44217.879189814812</v>
      </c>
      <c r="B2686" s="23" t="s">
        <v>0</v>
      </c>
      <c r="C2686" s="23" t="s">
        <v>4102</v>
      </c>
      <c r="D2686" s="23" t="s">
        <v>6</v>
      </c>
      <c r="E2686" s="23" t="s">
        <v>1</v>
      </c>
      <c r="F2686" s="23" t="s">
        <v>7</v>
      </c>
      <c r="G2686" s="23" t="s">
        <v>975</v>
      </c>
      <c r="H2686" s="2" t="s">
        <v>7722</v>
      </c>
      <c r="I2686" s="23" t="s">
        <v>4</v>
      </c>
      <c r="J2686" s="23"/>
      <c r="K2686" s="23" t="s">
        <v>9712</v>
      </c>
      <c r="L2686" s="23"/>
      <c r="M2686" s="23">
        <f>YEAR(Tabla2[[#This Row],[Fecha de creación]])</f>
        <v>2021</v>
      </c>
      <c r="N2686" s="23">
        <f>MONTH(Tabla2[[#This Row],[Fecha de creación]])</f>
        <v>1</v>
      </c>
    </row>
    <row r="2687" spans="1:14" ht="15" customHeight="1" x14ac:dyDescent="0.25">
      <c r="A2687" s="26">
        <v>44217.884143518517</v>
      </c>
      <c r="B2687" s="23" t="s">
        <v>0</v>
      </c>
      <c r="C2687" s="23" t="s">
        <v>4103</v>
      </c>
      <c r="D2687" s="23" t="s">
        <v>6</v>
      </c>
      <c r="E2687" s="23" t="s">
        <v>1</v>
      </c>
      <c r="F2687" s="23" t="s">
        <v>7</v>
      </c>
      <c r="G2687" s="23" t="s">
        <v>975</v>
      </c>
      <c r="H2687" s="2" t="s">
        <v>7722</v>
      </c>
      <c r="I2687" s="23" t="s">
        <v>4</v>
      </c>
      <c r="J2687" s="23"/>
      <c r="K2687" s="23" t="s">
        <v>9712</v>
      </c>
      <c r="L2687" s="23"/>
      <c r="M2687" s="23">
        <f>YEAR(Tabla2[[#This Row],[Fecha de creación]])</f>
        <v>2021</v>
      </c>
      <c r="N2687" s="23">
        <f>MONTH(Tabla2[[#This Row],[Fecha de creación]])</f>
        <v>1</v>
      </c>
    </row>
    <row r="2688" spans="1:14" ht="15" customHeight="1" x14ac:dyDescent="0.25">
      <c r="A2688" s="26">
        <v>44217.891909722224</v>
      </c>
      <c r="B2688" s="23" t="s">
        <v>0</v>
      </c>
      <c r="C2688" s="23" t="s">
        <v>4104</v>
      </c>
      <c r="D2688" s="23" t="s">
        <v>6</v>
      </c>
      <c r="E2688" s="23" t="s">
        <v>1</v>
      </c>
      <c r="F2688" s="23" t="s">
        <v>7</v>
      </c>
      <c r="G2688" s="23" t="s">
        <v>975</v>
      </c>
      <c r="H2688" s="2" t="s">
        <v>7722</v>
      </c>
      <c r="I2688" s="23" t="s">
        <v>4</v>
      </c>
      <c r="J2688" s="23"/>
      <c r="K2688" s="23" t="s">
        <v>9712</v>
      </c>
      <c r="L2688" s="23"/>
      <c r="M2688" s="23">
        <f>YEAR(Tabla2[[#This Row],[Fecha de creación]])</f>
        <v>2021</v>
      </c>
      <c r="N2688" s="23">
        <f>MONTH(Tabla2[[#This Row],[Fecha de creación]])</f>
        <v>1</v>
      </c>
    </row>
    <row r="2689" spans="1:14" ht="15" customHeight="1" x14ac:dyDescent="0.25">
      <c r="A2689" s="26">
        <v>44217.896874999999</v>
      </c>
      <c r="B2689" s="23" t="s">
        <v>0</v>
      </c>
      <c r="C2689" s="23" t="s">
        <v>532</v>
      </c>
      <c r="D2689" s="23" t="s">
        <v>6</v>
      </c>
      <c r="E2689" s="23" t="s">
        <v>1</v>
      </c>
      <c r="F2689" s="23" t="s">
        <v>7</v>
      </c>
      <c r="G2689" s="23" t="s">
        <v>3</v>
      </c>
      <c r="H2689" s="2" t="s">
        <v>7722</v>
      </c>
      <c r="I2689" s="23" t="s">
        <v>4</v>
      </c>
      <c r="J2689" s="23"/>
      <c r="K2689" s="23" t="s">
        <v>9712</v>
      </c>
      <c r="L2689" s="23"/>
      <c r="M2689" s="23">
        <f>YEAR(Tabla2[[#This Row],[Fecha de creación]])</f>
        <v>2021</v>
      </c>
      <c r="N2689" s="23">
        <f>MONTH(Tabla2[[#This Row],[Fecha de creación]])</f>
        <v>1</v>
      </c>
    </row>
    <row r="2690" spans="1:14" ht="15" customHeight="1" x14ac:dyDescent="0.25">
      <c r="A2690" s="26">
        <v>44217.915636574071</v>
      </c>
      <c r="B2690" s="23" t="s">
        <v>100</v>
      </c>
      <c r="C2690" s="23" t="s">
        <v>533</v>
      </c>
      <c r="D2690" s="23" t="s">
        <v>6</v>
      </c>
      <c r="E2690" s="23" t="s">
        <v>1</v>
      </c>
      <c r="F2690" s="23" t="s">
        <v>7</v>
      </c>
      <c r="G2690" s="23" t="s">
        <v>3</v>
      </c>
      <c r="H2690" s="2" t="s">
        <v>7722</v>
      </c>
      <c r="I2690" s="23" t="s">
        <v>1653</v>
      </c>
      <c r="J2690" s="23"/>
      <c r="K2690" s="23" t="s">
        <v>9712</v>
      </c>
      <c r="L2690" s="23"/>
      <c r="M2690" s="23">
        <f>YEAR(Tabla2[[#This Row],[Fecha de creación]])</f>
        <v>2021</v>
      </c>
      <c r="N2690" s="23">
        <f>MONTH(Tabla2[[#This Row],[Fecha de creación]])</f>
        <v>1</v>
      </c>
    </row>
    <row r="2691" spans="1:14" ht="15" customHeight="1" x14ac:dyDescent="0.25">
      <c r="A2691" s="26">
        <v>44217.94740740741</v>
      </c>
      <c r="B2691" s="23" t="s">
        <v>0</v>
      </c>
      <c r="C2691" s="23" t="s">
        <v>4105</v>
      </c>
      <c r="D2691" s="23" t="s">
        <v>4106</v>
      </c>
      <c r="E2691" s="23" t="s">
        <v>1</v>
      </c>
      <c r="F2691" s="23" t="s">
        <v>22</v>
      </c>
      <c r="G2691" s="23" t="s">
        <v>975</v>
      </c>
      <c r="H2691" s="2" t="s">
        <v>7728</v>
      </c>
      <c r="I2691" s="23" t="s">
        <v>4</v>
      </c>
      <c r="J2691" s="23"/>
      <c r="K2691" s="23" t="s">
        <v>9712</v>
      </c>
      <c r="L2691" s="23"/>
      <c r="M2691" s="23">
        <f>YEAR(Tabla2[[#This Row],[Fecha de creación]])</f>
        <v>2021</v>
      </c>
      <c r="N2691" s="23">
        <f>MONTH(Tabla2[[#This Row],[Fecha de creación]])</f>
        <v>1</v>
      </c>
    </row>
    <row r="2692" spans="1:14" ht="15" customHeight="1" x14ac:dyDescent="0.25">
      <c r="A2692" s="26">
        <v>44217.952210648145</v>
      </c>
      <c r="B2692" s="23" t="s">
        <v>0</v>
      </c>
      <c r="C2692" s="23" t="s">
        <v>4107</v>
      </c>
      <c r="D2692" s="23" t="s">
        <v>1021</v>
      </c>
      <c r="E2692" s="23" t="s">
        <v>1</v>
      </c>
      <c r="F2692" s="23" t="s">
        <v>22</v>
      </c>
      <c r="G2692" s="23" t="s">
        <v>975</v>
      </c>
      <c r="H2692" s="2" t="s">
        <v>7748</v>
      </c>
      <c r="I2692" s="23" t="s">
        <v>4</v>
      </c>
      <c r="J2692" s="23"/>
      <c r="K2692" s="23" t="s">
        <v>9712</v>
      </c>
      <c r="L2692" s="23"/>
      <c r="M2692" s="23">
        <f>YEAR(Tabla2[[#This Row],[Fecha de creación]])</f>
        <v>2021</v>
      </c>
      <c r="N2692" s="23">
        <f>MONTH(Tabla2[[#This Row],[Fecha de creación]])</f>
        <v>1</v>
      </c>
    </row>
    <row r="2693" spans="1:14" ht="15" customHeight="1" x14ac:dyDescent="0.25">
      <c r="A2693" s="26">
        <v>44217.952974537038</v>
      </c>
      <c r="B2693" s="23" t="s">
        <v>0</v>
      </c>
      <c r="C2693" s="23" t="s">
        <v>4108</v>
      </c>
      <c r="D2693" s="23" t="s">
        <v>3164</v>
      </c>
      <c r="E2693" s="23" t="s">
        <v>1</v>
      </c>
      <c r="F2693" s="23" t="s">
        <v>22</v>
      </c>
      <c r="G2693" s="23" t="s">
        <v>975</v>
      </c>
      <c r="H2693" s="2" t="s">
        <v>7731</v>
      </c>
      <c r="I2693" s="23" t="s">
        <v>4</v>
      </c>
      <c r="J2693" s="23"/>
      <c r="K2693" s="23" t="s">
        <v>9712</v>
      </c>
      <c r="L2693" s="23"/>
      <c r="M2693" s="23">
        <f>YEAR(Tabla2[[#This Row],[Fecha de creación]])</f>
        <v>2021</v>
      </c>
      <c r="N2693" s="23">
        <f>MONTH(Tabla2[[#This Row],[Fecha de creación]])</f>
        <v>1</v>
      </c>
    </row>
    <row r="2694" spans="1:14" ht="15" customHeight="1" x14ac:dyDescent="0.25">
      <c r="A2694" s="26">
        <v>44217.968784722223</v>
      </c>
      <c r="B2694" s="23" t="s">
        <v>0</v>
      </c>
      <c r="C2694" s="23" t="s">
        <v>4109</v>
      </c>
      <c r="D2694" s="23" t="s">
        <v>4110</v>
      </c>
      <c r="E2694" s="23" t="s">
        <v>1</v>
      </c>
      <c r="F2694" s="23" t="s">
        <v>22</v>
      </c>
      <c r="G2694" s="23" t="s">
        <v>975</v>
      </c>
      <c r="H2694" s="2" t="s">
        <v>7745</v>
      </c>
      <c r="I2694" s="23" t="s">
        <v>4</v>
      </c>
      <c r="J2694" s="23"/>
      <c r="K2694" s="23" t="s">
        <v>9712</v>
      </c>
      <c r="L2694" s="23"/>
      <c r="M2694" s="23">
        <f>YEAR(Tabla2[[#This Row],[Fecha de creación]])</f>
        <v>2021</v>
      </c>
      <c r="N2694" s="23">
        <f>MONTH(Tabla2[[#This Row],[Fecha de creación]])</f>
        <v>1</v>
      </c>
    </row>
    <row r="2695" spans="1:14" ht="15" customHeight="1" x14ac:dyDescent="0.25">
      <c r="A2695" s="26">
        <v>44217.974710648145</v>
      </c>
      <c r="B2695" s="23" t="s">
        <v>0</v>
      </c>
      <c r="C2695" s="23" t="s">
        <v>4111</v>
      </c>
      <c r="D2695" s="23" t="s">
        <v>551</v>
      </c>
      <c r="E2695" s="23" t="s">
        <v>1</v>
      </c>
      <c r="F2695" s="23" t="s">
        <v>7</v>
      </c>
      <c r="G2695" s="23" t="s">
        <v>975</v>
      </c>
      <c r="H2695" s="2" t="s">
        <v>7731</v>
      </c>
      <c r="I2695" s="23" t="s">
        <v>4</v>
      </c>
      <c r="J2695" s="23"/>
      <c r="K2695" s="23" t="s">
        <v>9712</v>
      </c>
      <c r="L2695" s="23"/>
      <c r="M2695" s="23">
        <f>YEAR(Tabla2[[#This Row],[Fecha de creación]])</f>
        <v>2021</v>
      </c>
      <c r="N2695" s="23">
        <f>MONTH(Tabla2[[#This Row],[Fecha de creación]])</f>
        <v>1</v>
      </c>
    </row>
    <row r="2696" spans="1:14" ht="15" customHeight="1" x14ac:dyDescent="0.25">
      <c r="A2696" s="26">
        <v>44218.391724537039</v>
      </c>
      <c r="B2696" s="23" t="s">
        <v>100</v>
      </c>
      <c r="C2696" s="23" t="s">
        <v>4112</v>
      </c>
      <c r="D2696" s="23" t="s">
        <v>25</v>
      </c>
      <c r="E2696" s="23" t="s">
        <v>1</v>
      </c>
      <c r="F2696" s="23" t="s">
        <v>7</v>
      </c>
      <c r="G2696" s="23" t="s">
        <v>1551</v>
      </c>
      <c r="H2696" s="2" t="s">
        <v>7734</v>
      </c>
      <c r="I2696" s="23" t="s">
        <v>7760</v>
      </c>
      <c r="J2696" s="23"/>
      <c r="K2696" s="23" t="s">
        <v>9712</v>
      </c>
      <c r="L2696" s="23"/>
      <c r="M2696" s="23">
        <f>YEAR(Tabla2[[#This Row],[Fecha de creación]])</f>
        <v>2021</v>
      </c>
      <c r="N2696" s="23">
        <f>MONTH(Tabla2[[#This Row],[Fecha de creación]])</f>
        <v>1</v>
      </c>
    </row>
    <row r="2697" spans="1:14" ht="15" customHeight="1" x14ac:dyDescent="0.25">
      <c r="A2697" s="26">
        <v>44218.394247685188</v>
      </c>
      <c r="B2697" s="23" t="s">
        <v>100</v>
      </c>
      <c r="C2697" s="23" t="s">
        <v>4113</v>
      </c>
      <c r="D2697" s="23" t="s">
        <v>25</v>
      </c>
      <c r="E2697" s="23" t="s">
        <v>1</v>
      </c>
      <c r="F2697" s="23" t="s">
        <v>7</v>
      </c>
      <c r="G2697" s="23" t="s">
        <v>1551</v>
      </c>
      <c r="H2697" s="2" t="s">
        <v>7734</v>
      </c>
      <c r="I2697" s="23" t="s">
        <v>7760</v>
      </c>
      <c r="J2697" s="23"/>
      <c r="K2697" s="23" t="s">
        <v>9712</v>
      </c>
      <c r="L2697" s="23"/>
      <c r="M2697" s="23">
        <f>YEAR(Tabla2[[#This Row],[Fecha de creación]])</f>
        <v>2021</v>
      </c>
      <c r="N2697" s="23">
        <f>MONTH(Tabla2[[#This Row],[Fecha de creación]])</f>
        <v>1</v>
      </c>
    </row>
    <row r="2698" spans="1:14" ht="15" customHeight="1" x14ac:dyDescent="0.25">
      <c r="A2698" s="26">
        <v>44218.417037037034</v>
      </c>
      <c r="B2698" s="23" t="s">
        <v>100</v>
      </c>
      <c r="C2698" s="23" t="s">
        <v>534</v>
      </c>
      <c r="D2698" s="23" t="s">
        <v>535</v>
      </c>
      <c r="E2698" s="23" t="s">
        <v>1</v>
      </c>
      <c r="F2698" s="23" t="s">
        <v>7</v>
      </c>
      <c r="G2698" s="23" t="s">
        <v>3</v>
      </c>
      <c r="H2698" s="2" t="s">
        <v>7743</v>
      </c>
      <c r="I2698" s="23" t="s">
        <v>1854</v>
      </c>
      <c r="J2698" s="23"/>
      <c r="K2698" s="23" t="s">
        <v>9712</v>
      </c>
      <c r="L2698" s="23"/>
      <c r="M2698" s="23">
        <f>YEAR(Tabla2[[#This Row],[Fecha de creación]])</f>
        <v>2021</v>
      </c>
      <c r="N2698" s="23">
        <f>MONTH(Tabla2[[#This Row],[Fecha de creación]])</f>
        <v>1</v>
      </c>
    </row>
    <row r="2699" spans="1:14" ht="15" customHeight="1" x14ac:dyDescent="0.25">
      <c r="A2699" s="26">
        <v>44218.489328703705</v>
      </c>
      <c r="B2699" s="23" t="s">
        <v>0</v>
      </c>
      <c r="C2699" s="23" t="s">
        <v>4114</v>
      </c>
      <c r="D2699" s="23" t="s">
        <v>349</v>
      </c>
      <c r="E2699" s="23" t="s">
        <v>1</v>
      </c>
      <c r="F2699" s="23" t="s">
        <v>7</v>
      </c>
      <c r="G2699" s="23" t="s">
        <v>975</v>
      </c>
      <c r="H2699" s="2" t="s">
        <v>7731</v>
      </c>
      <c r="I2699" s="23" t="s">
        <v>7412</v>
      </c>
      <c r="J2699" s="23"/>
      <c r="K2699" s="23" t="s">
        <v>9712</v>
      </c>
      <c r="L2699" s="23"/>
      <c r="M2699" s="23">
        <f>YEAR(Tabla2[[#This Row],[Fecha de creación]])</f>
        <v>2021</v>
      </c>
      <c r="N2699" s="23">
        <f>MONTH(Tabla2[[#This Row],[Fecha de creación]])</f>
        <v>1</v>
      </c>
    </row>
    <row r="2700" spans="1:14" ht="15" customHeight="1" x14ac:dyDescent="0.25">
      <c r="A2700" s="26">
        <v>44218.505300925928</v>
      </c>
      <c r="B2700" s="23" t="s">
        <v>0</v>
      </c>
      <c r="C2700" s="23" t="s">
        <v>4115</v>
      </c>
      <c r="D2700" s="23" t="s">
        <v>4116</v>
      </c>
      <c r="E2700" s="23" t="s">
        <v>1</v>
      </c>
      <c r="F2700" s="23" t="s">
        <v>7</v>
      </c>
      <c r="G2700" s="23" t="s">
        <v>975</v>
      </c>
      <c r="H2700" s="2" t="s">
        <v>7744</v>
      </c>
      <c r="I2700" s="23" t="s">
        <v>8</v>
      </c>
      <c r="J2700" s="23"/>
      <c r="K2700" s="23" t="s">
        <v>9712</v>
      </c>
      <c r="L2700" s="23"/>
      <c r="M2700" s="23">
        <f>YEAR(Tabla2[[#This Row],[Fecha de creación]])</f>
        <v>2021</v>
      </c>
      <c r="N2700" s="23">
        <f>MONTH(Tabla2[[#This Row],[Fecha de creación]])</f>
        <v>1</v>
      </c>
    </row>
    <row r="2701" spans="1:14" ht="15" customHeight="1" x14ac:dyDescent="0.25">
      <c r="A2701" s="26">
        <v>44218.558506944442</v>
      </c>
      <c r="B2701" s="23" t="s">
        <v>0</v>
      </c>
      <c r="C2701" s="23" t="s">
        <v>4117</v>
      </c>
      <c r="D2701" s="23" t="s">
        <v>244</v>
      </c>
      <c r="E2701" s="23" t="s">
        <v>1</v>
      </c>
      <c r="F2701" s="23" t="s">
        <v>7</v>
      </c>
      <c r="G2701" s="23" t="s">
        <v>975</v>
      </c>
      <c r="H2701" s="2" t="s">
        <v>7734</v>
      </c>
      <c r="I2701" s="23" t="s">
        <v>7412</v>
      </c>
      <c r="J2701" s="23"/>
      <c r="K2701" s="23" t="s">
        <v>9712</v>
      </c>
      <c r="L2701" s="23"/>
      <c r="M2701" s="23">
        <f>YEAR(Tabla2[[#This Row],[Fecha de creación]])</f>
        <v>2021</v>
      </c>
      <c r="N2701" s="23">
        <f>MONTH(Tabla2[[#This Row],[Fecha de creación]])</f>
        <v>1</v>
      </c>
    </row>
    <row r="2702" spans="1:14" ht="15" customHeight="1" x14ac:dyDescent="0.25">
      <c r="A2702" s="26">
        <v>44218.612534722219</v>
      </c>
      <c r="B2702" s="23" t="s">
        <v>0</v>
      </c>
      <c r="C2702" s="23" t="s">
        <v>4118</v>
      </c>
      <c r="D2702" s="23" t="s">
        <v>131</v>
      </c>
      <c r="E2702" s="23" t="s">
        <v>1</v>
      </c>
      <c r="F2702" s="23" t="s">
        <v>7</v>
      </c>
      <c r="G2702" s="23" t="s">
        <v>975</v>
      </c>
      <c r="H2702" s="2" t="s">
        <v>7728</v>
      </c>
      <c r="I2702" s="23" t="s">
        <v>7412</v>
      </c>
      <c r="J2702" s="23"/>
      <c r="K2702" s="23" t="s">
        <v>9712</v>
      </c>
      <c r="L2702" s="23"/>
      <c r="M2702" s="23">
        <f>YEAR(Tabla2[[#This Row],[Fecha de creación]])</f>
        <v>2021</v>
      </c>
      <c r="N2702" s="23">
        <f>MONTH(Tabla2[[#This Row],[Fecha de creación]])</f>
        <v>1</v>
      </c>
    </row>
    <row r="2703" spans="1:14" ht="15" customHeight="1" x14ac:dyDescent="0.25">
      <c r="A2703" s="26">
        <v>44218.622245370374</v>
      </c>
      <c r="B2703" s="23" t="s">
        <v>0</v>
      </c>
      <c r="C2703" s="23" t="s">
        <v>4119</v>
      </c>
      <c r="D2703" s="23" t="s">
        <v>349</v>
      </c>
      <c r="E2703" s="23" t="s">
        <v>1</v>
      </c>
      <c r="F2703" s="23" t="s">
        <v>7</v>
      </c>
      <c r="G2703" s="23" t="s">
        <v>975</v>
      </c>
      <c r="H2703" s="2" t="s">
        <v>7731</v>
      </c>
      <c r="I2703" s="23" t="s">
        <v>7412</v>
      </c>
      <c r="J2703" s="23"/>
      <c r="K2703" s="23" t="s">
        <v>9712</v>
      </c>
      <c r="L2703" s="23"/>
      <c r="M2703" s="23">
        <f>YEAR(Tabla2[[#This Row],[Fecha de creación]])</f>
        <v>2021</v>
      </c>
      <c r="N2703" s="23">
        <f>MONTH(Tabla2[[#This Row],[Fecha de creación]])</f>
        <v>1</v>
      </c>
    </row>
    <row r="2704" spans="1:14" ht="15" customHeight="1" x14ac:dyDescent="0.25">
      <c r="A2704" s="26">
        <v>44218.622870370367</v>
      </c>
      <c r="B2704" s="23" t="s">
        <v>0</v>
      </c>
      <c r="C2704" s="23" t="s">
        <v>4120</v>
      </c>
      <c r="D2704" s="23" t="s">
        <v>351</v>
      </c>
      <c r="E2704" s="23" t="s">
        <v>1</v>
      </c>
      <c r="F2704" s="23" t="s">
        <v>7</v>
      </c>
      <c r="G2704" s="23" t="s">
        <v>975</v>
      </c>
      <c r="H2704" s="2" t="s">
        <v>7734</v>
      </c>
      <c r="I2704" s="23" t="s">
        <v>7412</v>
      </c>
      <c r="J2704" s="23"/>
      <c r="K2704" s="23" t="s">
        <v>9712</v>
      </c>
      <c r="L2704" s="23"/>
      <c r="M2704" s="23">
        <f>YEAR(Tabla2[[#This Row],[Fecha de creación]])</f>
        <v>2021</v>
      </c>
      <c r="N2704" s="23">
        <f>MONTH(Tabla2[[#This Row],[Fecha de creación]])</f>
        <v>1</v>
      </c>
    </row>
    <row r="2705" spans="1:14" ht="15" customHeight="1" x14ac:dyDescent="0.25">
      <c r="A2705" s="26">
        <v>44218.623379629629</v>
      </c>
      <c r="B2705" s="23" t="s">
        <v>0</v>
      </c>
      <c r="C2705" s="23" t="s">
        <v>4121</v>
      </c>
      <c r="D2705" s="23" t="s">
        <v>131</v>
      </c>
      <c r="E2705" s="23" t="s">
        <v>1</v>
      </c>
      <c r="F2705" s="23" t="s">
        <v>7</v>
      </c>
      <c r="G2705" s="23" t="s">
        <v>975</v>
      </c>
      <c r="H2705" s="2" t="s">
        <v>7728</v>
      </c>
      <c r="I2705" s="23" t="s">
        <v>7412</v>
      </c>
      <c r="J2705" s="23"/>
      <c r="K2705" s="23" t="s">
        <v>9712</v>
      </c>
      <c r="L2705" s="23"/>
      <c r="M2705" s="23">
        <f>YEAR(Tabla2[[#This Row],[Fecha de creación]])</f>
        <v>2021</v>
      </c>
      <c r="N2705" s="23">
        <f>MONTH(Tabla2[[#This Row],[Fecha de creación]])</f>
        <v>1</v>
      </c>
    </row>
    <row r="2706" spans="1:14" ht="15" customHeight="1" x14ac:dyDescent="0.25">
      <c r="A2706" s="26">
        <v>44218.637511574074</v>
      </c>
      <c r="B2706" s="23" t="s">
        <v>0</v>
      </c>
      <c r="C2706" s="23" t="s">
        <v>536</v>
      </c>
      <c r="D2706" s="23" t="s">
        <v>537</v>
      </c>
      <c r="E2706" s="23" t="s">
        <v>1</v>
      </c>
      <c r="F2706" s="23" t="s">
        <v>2</v>
      </c>
      <c r="G2706" s="23" t="s">
        <v>3</v>
      </c>
      <c r="H2706" s="2" t="s">
        <v>7731</v>
      </c>
      <c r="I2706" s="23" t="s">
        <v>7412</v>
      </c>
      <c r="J2706" s="23"/>
      <c r="K2706" s="23" t="s">
        <v>9712</v>
      </c>
      <c r="L2706" s="23"/>
      <c r="M2706" s="23">
        <f>YEAR(Tabla2[[#This Row],[Fecha de creación]])</f>
        <v>2021</v>
      </c>
      <c r="N2706" s="23">
        <f>MONTH(Tabla2[[#This Row],[Fecha de creación]])</f>
        <v>1</v>
      </c>
    </row>
    <row r="2707" spans="1:14" ht="15" customHeight="1" x14ac:dyDescent="0.25">
      <c r="A2707" s="26">
        <v>44218.645370370374</v>
      </c>
      <c r="B2707" s="23" t="s">
        <v>0</v>
      </c>
      <c r="C2707" s="23" t="s">
        <v>4122</v>
      </c>
      <c r="D2707" s="23" t="s">
        <v>49</v>
      </c>
      <c r="E2707" s="23" t="s">
        <v>1</v>
      </c>
      <c r="F2707" s="23" t="s">
        <v>7</v>
      </c>
      <c r="G2707" s="23" t="s">
        <v>975</v>
      </c>
      <c r="H2707" s="2" t="s">
        <v>7745</v>
      </c>
      <c r="I2707" s="23" t="s">
        <v>8</v>
      </c>
      <c r="J2707" s="23"/>
      <c r="K2707" s="23" t="s">
        <v>9712</v>
      </c>
      <c r="L2707" s="23"/>
      <c r="M2707" s="23">
        <f>YEAR(Tabla2[[#This Row],[Fecha de creación]])</f>
        <v>2021</v>
      </c>
      <c r="N2707" s="23">
        <f>MONTH(Tabla2[[#This Row],[Fecha de creación]])</f>
        <v>1</v>
      </c>
    </row>
    <row r="2708" spans="1:14" ht="15" customHeight="1" x14ac:dyDescent="0.25">
      <c r="A2708" s="26">
        <v>44218.707754629628</v>
      </c>
      <c r="B2708" s="23" t="s">
        <v>0</v>
      </c>
      <c r="C2708" s="23" t="s">
        <v>4123</v>
      </c>
      <c r="D2708" s="23" t="s">
        <v>349</v>
      </c>
      <c r="E2708" s="23" t="s">
        <v>1</v>
      </c>
      <c r="F2708" s="23" t="s">
        <v>7</v>
      </c>
      <c r="G2708" s="23" t="s">
        <v>975</v>
      </c>
      <c r="H2708" s="2" t="s">
        <v>7731</v>
      </c>
      <c r="I2708" s="23" t="s">
        <v>7412</v>
      </c>
      <c r="J2708" s="23"/>
      <c r="K2708" s="23" t="s">
        <v>9712</v>
      </c>
      <c r="L2708" s="23"/>
      <c r="M2708" s="23">
        <f>YEAR(Tabla2[[#This Row],[Fecha de creación]])</f>
        <v>2021</v>
      </c>
      <c r="N2708" s="23">
        <f>MONTH(Tabla2[[#This Row],[Fecha de creación]])</f>
        <v>1</v>
      </c>
    </row>
    <row r="2709" spans="1:14" ht="15" customHeight="1" x14ac:dyDescent="0.25">
      <c r="A2709" s="26">
        <v>44218.710243055553</v>
      </c>
      <c r="B2709" s="23" t="s">
        <v>0</v>
      </c>
      <c r="C2709" s="23" t="s">
        <v>4124</v>
      </c>
      <c r="D2709" s="23" t="s">
        <v>349</v>
      </c>
      <c r="E2709" s="23" t="s">
        <v>1</v>
      </c>
      <c r="F2709" s="23" t="s">
        <v>7</v>
      </c>
      <c r="G2709" s="23" t="s">
        <v>975</v>
      </c>
      <c r="H2709" s="2" t="s">
        <v>7731</v>
      </c>
      <c r="I2709" s="23" t="s">
        <v>7412</v>
      </c>
      <c r="J2709" s="23"/>
      <c r="K2709" s="23" t="s">
        <v>9712</v>
      </c>
      <c r="L2709" s="23"/>
      <c r="M2709" s="23">
        <f>YEAR(Tabla2[[#This Row],[Fecha de creación]])</f>
        <v>2021</v>
      </c>
      <c r="N2709" s="23">
        <f>MONTH(Tabla2[[#This Row],[Fecha de creación]])</f>
        <v>1</v>
      </c>
    </row>
    <row r="2710" spans="1:14" ht="15" customHeight="1" x14ac:dyDescent="0.25">
      <c r="A2710" s="26">
        <v>44218.711388888885</v>
      </c>
      <c r="B2710" s="23" t="s">
        <v>0</v>
      </c>
      <c r="C2710" s="23" t="s">
        <v>4125</v>
      </c>
      <c r="D2710" s="23" t="s">
        <v>351</v>
      </c>
      <c r="E2710" s="23" t="s">
        <v>1</v>
      </c>
      <c r="F2710" s="23" t="s">
        <v>7</v>
      </c>
      <c r="G2710" s="23" t="s">
        <v>975</v>
      </c>
      <c r="H2710" s="2" t="s">
        <v>7734</v>
      </c>
      <c r="I2710" s="23" t="s">
        <v>7412</v>
      </c>
      <c r="J2710" s="23"/>
      <c r="K2710" s="23" t="s">
        <v>9712</v>
      </c>
      <c r="L2710" s="23"/>
      <c r="M2710" s="23">
        <f>YEAR(Tabla2[[#This Row],[Fecha de creación]])</f>
        <v>2021</v>
      </c>
      <c r="N2710" s="23">
        <f>MONTH(Tabla2[[#This Row],[Fecha de creación]])</f>
        <v>1</v>
      </c>
    </row>
    <row r="2711" spans="1:14" ht="15" customHeight="1" x14ac:dyDescent="0.25">
      <c r="A2711" s="26">
        <v>44218.712233796294</v>
      </c>
      <c r="B2711" s="23" t="s">
        <v>0</v>
      </c>
      <c r="C2711" s="23" t="s">
        <v>4126</v>
      </c>
      <c r="D2711" s="23" t="s">
        <v>131</v>
      </c>
      <c r="E2711" s="23" t="s">
        <v>1</v>
      </c>
      <c r="F2711" s="23" t="s">
        <v>7</v>
      </c>
      <c r="G2711" s="23" t="s">
        <v>975</v>
      </c>
      <c r="H2711" s="2" t="s">
        <v>7728</v>
      </c>
      <c r="I2711" s="23" t="s">
        <v>7412</v>
      </c>
      <c r="J2711" s="23"/>
      <c r="K2711" s="23" t="s">
        <v>9712</v>
      </c>
      <c r="L2711" s="23"/>
      <c r="M2711" s="23">
        <f>YEAR(Tabla2[[#This Row],[Fecha de creación]])</f>
        <v>2021</v>
      </c>
      <c r="N2711" s="23">
        <f>MONTH(Tabla2[[#This Row],[Fecha de creación]])</f>
        <v>1</v>
      </c>
    </row>
    <row r="2712" spans="1:14" ht="15" customHeight="1" x14ac:dyDescent="0.25">
      <c r="A2712" s="26">
        <v>44218.713483796295</v>
      </c>
      <c r="B2712" s="23" t="s">
        <v>0</v>
      </c>
      <c r="C2712" s="23" t="s">
        <v>4127</v>
      </c>
      <c r="D2712" s="23" t="s">
        <v>110</v>
      </c>
      <c r="E2712" s="23" t="s">
        <v>1</v>
      </c>
      <c r="F2712" s="23" t="s">
        <v>7</v>
      </c>
      <c r="G2712" s="23" t="s">
        <v>975</v>
      </c>
      <c r="H2712" s="2" t="s">
        <v>7731</v>
      </c>
      <c r="I2712" s="23" t="s">
        <v>7412</v>
      </c>
      <c r="J2712" s="23"/>
      <c r="K2712" s="23" t="s">
        <v>9712</v>
      </c>
      <c r="L2712" s="23"/>
      <c r="M2712" s="23">
        <f>YEAR(Tabla2[[#This Row],[Fecha de creación]])</f>
        <v>2021</v>
      </c>
      <c r="N2712" s="23">
        <f>MONTH(Tabla2[[#This Row],[Fecha de creación]])</f>
        <v>1</v>
      </c>
    </row>
    <row r="2713" spans="1:14" ht="15" customHeight="1" x14ac:dyDescent="0.25">
      <c r="A2713" s="26">
        <v>44218.724444444444</v>
      </c>
      <c r="B2713" s="23" t="s">
        <v>189</v>
      </c>
      <c r="C2713" s="23" t="s">
        <v>4128</v>
      </c>
      <c r="D2713" s="23" t="s">
        <v>6</v>
      </c>
      <c r="E2713" s="23" t="s">
        <v>1</v>
      </c>
      <c r="F2713" s="23" t="s">
        <v>7</v>
      </c>
      <c r="G2713" s="23" t="s">
        <v>975</v>
      </c>
      <c r="H2713" s="2" t="s">
        <v>7722</v>
      </c>
      <c r="I2713" s="23" t="s">
        <v>1945</v>
      </c>
      <c r="J2713" s="23"/>
      <c r="K2713" s="23" t="s">
        <v>9712</v>
      </c>
      <c r="L2713" s="23"/>
      <c r="M2713" s="23">
        <f>YEAR(Tabla2[[#This Row],[Fecha de creación]])</f>
        <v>2021</v>
      </c>
      <c r="N2713" s="23">
        <f>MONTH(Tabla2[[#This Row],[Fecha de creación]])</f>
        <v>1</v>
      </c>
    </row>
    <row r="2714" spans="1:14" ht="15" customHeight="1" x14ac:dyDescent="0.25">
      <c r="A2714" s="26">
        <v>44218.730925925927</v>
      </c>
      <c r="B2714" s="23" t="s">
        <v>56</v>
      </c>
      <c r="C2714" s="23" t="s">
        <v>4129</v>
      </c>
      <c r="D2714" s="23" t="s">
        <v>6</v>
      </c>
      <c r="E2714" s="23" t="s">
        <v>1</v>
      </c>
      <c r="F2714" s="23" t="s">
        <v>7</v>
      </c>
      <c r="G2714" s="23" t="s">
        <v>975</v>
      </c>
      <c r="H2714" s="2" t="s">
        <v>7722</v>
      </c>
      <c r="I2714" s="23" t="s">
        <v>1963</v>
      </c>
      <c r="J2714" s="23"/>
      <c r="K2714" s="23" t="s">
        <v>9712</v>
      </c>
      <c r="L2714" s="23"/>
      <c r="M2714" s="23">
        <f>YEAR(Tabla2[[#This Row],[Fecha de creación]])</f>
        <v>2021</v>
      </c>
      <c r="N2714" s="23">
        <f>MONTH(Tabla2[[#This Row],[Fecha de creación]])</f>
        <v>1</v>
      </c>
    </row>
    <row r="2715" spans="1:14" ht="15" customHeight="1" x14ac:dyDescent="0.25">
      <c r="A2715" s="26">
        <v>44219.37462962963</v>
      </c>
      <c r="B2715" s="23" t="s">
        <v>189</v>
      </c>
      <c r="C2715" s="23" t="s">
        <v>4130</v>
      </c>
      <c r="D2715" s="23" t="s">
        <v>6</v>
      </c>
      <c r="E2715" s="23" t="s">
        <v>1</v>
      </c>
      <c r="F2715" s="23" t="s">
        <v>7</v>
      </c>
      <c r="G2715" s="23" t="s">
        <v>975</v>
      </c>
      <c r="H2715" s="2" t="s">
        <v>7722</v>
      </c>
      <c r="I2715" s="23" t="s">
        <v>1945</v>
      </c>
      <c r="J2715" s="23"/>
      <c r="K2715" s="23" t="s">
        <v>9712</v>
      </c>
      <c r="L2715" s="23"/>
      <c r="M2715" s="23">
        <f>YEAR(Tabla2[[#This Row],[Fecha de creación]])</f>
        <v>2021</v>
      </c>
      <c r="N2715" s="23">
        <f>MONTH(Tabla2[[#This Row],[Fecha de creación]])</f>
        <v>1</v>
      </c>
    </row>
    <row r="2716" spans="1:14" ht="15" customHeight="1" x14ac:dyDescent="0.25">
      <c r="A2716" s="26">
        <v>44219.479398148149</v>
      </c>
      <c r="B2716" s="23" t="s">
        <v>0</v>
      </c>
      <c r="C2716" s="23" t="s">
        <v>4131</v>
      </c>
      <c r="D2716" s="23" t="s">
        <v>615</v>
      </c>
      <c r="E2716" s="23" t="s">
        <v>1</v>
      </c>
      <c r="F2716" s="23" t="s">
        <v>7</v>
      </c>
      <c r="G2716" s="23" t="s">
        <v>975</v>
      </c>
      <c r="H2716" s="2" t="s">
        <v>7745</v>
      </c>
      <c r="I2716" s="23" t="s">
        <v>7412</v>
      </c>
      <c r="J2716" s="23"/>
      <c r="K2716" s="23" t="s">
        <v>9712</v>
      </c>
      <c r="L2716" s="23"/>
      <c r="M2716" s="23">
        <f>YEAR(Tabla2[[#This Row],[Fecha de creación]])</f>
        <v>2021</v>
      </c>
      <c r="N2716" s="23">
        <f>MONTH(Tabla2[[#This Row],[Fecha de creación]])</f>
        <v>1</v>
      </c>
    </row>
    <row r="2717" spans="1:14" ht="15" customHeight="1" x14ac:dyDescent="0.25">
      <c r="A2717" s="26">
        <v>44219.493958333333</v>
      </c>
      <c r="B2717" s="23" t="s">
        <v>0</v>
      </c>
      <c r="C2717" s="23" t="s">
        <v>4132</v>
      </c>
      <c r="D2717" s="23" t="s">
        <v>104</v>
      </c>
      <c r="E2717" s="23" t="s">
        <v>1</v>
      </c>
      <c r="F2717" s="23" t="s">
        <v>22</v>
      </c>
      <c r="G2717" s="23" t="s">
        <v>975</v>
      </c>
      <c r="H2717" s="2" t="s">
        <v>7745</v>
      </c>
      <c r="I2717" s="23" t="s">
        <v>8</v>
      </c>
      <c r="J2717" s="23"/>
      <c r="K2717" s="23" t="s">
        <v>9712</v>
      </c>
      <c r="L2717" s="23"/>
      <c r="M2717" s="23">
        <f>YEAR(Tabla2[[#This Row],[Fecha de creación]])</f>
        <v>2021</v>
      </c>
      <c r="N2717" s="23">
        <f>MONTH(Tabla2[[#This Row],[Fecha de creación]])</f>
        <v>1</v>
      </c>
    </row>
    <row r="2718" spans="1:14" ht="15" customHeight="1" x14ac:dyDescent="0.25">
      <c r="A2718" s="26">
        <v>44219.533518518518</v>
      </c>
      <c r="B2718" s="23" t="s">
        <v>19</v>
      </c>
      <c r="C2718" s="23" t="s">
        <v>4133</v>
      </c>
      <c r="D2718" s="23" t="s">
        <v>4134</v>
      </c>
      <c r="E2718" s="23" t="s">
        <v>1</v>
      </c>
      <c r="F2718" s="23" t="s">
        <v>7</v>
      </c>
      <c r="G2718" s="23" t="s">
        <v>975</v>
      </c>
      <c r="H2718" s="2" t="s">
        <v>7728</v>
      </c>
      <c r="I2718" s="23" t="s">
        <v>23</v>
      </c>
      <c r="J2718" s="23"/>
      <c r="K2718" s="23" t="s">
        <v>9712</v>
      </c>
      <c r="L2718" s="23"/>
      <c r="M2718" s="23">
        <f>YEAR(Tabla2[[#This Row],[Fecha de creación]])</f>
        <v>2021</v>
      </c>
      <c r="N2718" s="23">
        <f>MONTH(Tabla2[[#This Row],[Fecha de creación]])</f>
        <v>1</v>
      </c>
    </row>
    <row r="2719" spans="1:14" ht="15" customHeight="1" x14ac:dyDescent="0.25">
      <c r="A2719" s="26">
        <v>44219.551076388889</v>
      </c>
      <c r="B2719" s="23" t="s">
        <v>0</v>
      </c>
      <c r="C2719" s="23" t="s">
        <v>4135</v>
      </c>
      <c r="D2719" s="23" t="s">
        <v>6</v>
      </c>
      <c r="E2719" s="23" t="s">
        <v>1</v>
      </c>
      <c r="F2719" s="23" t="s">
        <v>7</v>
      </c>
      <c r="G2719" s="23" t="s">
        <v>975</v>
      </c>
      <c r="H2719" s="2" t="s">
        <v>7722</v>
      </c>
      <c r="I2719" s="23" t="s">
        <v>4</v>
      </c>
      <c r="J2719" s="23"/>
      <c r="K2719" s="23" t="s">
        <v>9712</v>
      </c>
      <c r="L2719" s="23"/>
      <c r="M2719" s="23">
        <f>YEAR(Tabla2[[#This Row],[Fecha de creación]])</f>
        <v>2021</v>
      </c>
      <c r="N2719" s="23">
        <f>MONTH(Tabla2[[#This Row],[Fecha de creación]])</f>
        <v>1</v>
      </c>
    </row>
    <row r="2720" spans="1:14" ht="15" customHeight="1" x14ac:dyDescent="0.25">
      <c r="A2720" s="26">
        <v>44220.546400462961</v>
      </c>
      <c r="B2720" s="23" t="s">
        <v>0</v>
      </c>
      <c r="C2720" s="23" t="s">
        <v>4136</v>
      </c>
      <c r="D2720" s="23" t="s">
        <v>21</v>
      </c>
      <c r="E2720" s="23" t="s">
        <v>1</v>
      </c>
      <c r="F2720" s="23" t="s">
        <v>7</v>
      </c>
      <c r="G2720" s="23" t="s">
        <v>975</v>
      </c>
      <c r="H2720" s="2" t="s">
        <v>7744</v>
      </c>
      <c r="I2720" s="23" t="s">
        <v>7412</v>
      </c>
      <c r="J2720" s="23"/>
      <c r="K2720" s="23" t="s">
        <v>9712</v>
      </c>
      <c r="L2720" s="23"/>
      <c r="M2720" s="23">
        <f>YEAR(Tabla2[[#This Row],[Fecha de creación]])</f>
        <v>2021</v>
      </c>
      <c r="N2720" s="23">
        <f>MONTH(Tabla2[[#This Row],[Fecha de creación]])</f>
        <v>1</v>
      </c>
    </row>
    <row r="2721" spans="1:14" ht="15" customHeight="1" x14ac:dyDescent="0.25">
      <c r="A2721" s="26">
        <v>44220.581446759257</v>
      </c>
      <c r="B2721" s="23" t="s">
        <v>0</v>
      </c>
      <c r="C2721" s="23" t="s">
        <v>538</v>
      </c>
      <c r="D2721" s="23" t="s">
        <v>539</v>
      </c>
      <c r="E2721" s="23" t="s">
        <v>1</v>
      </c>
      <c r="F2721" s="23" t="s">
        <v>7</v>
      </c>
      <c r="G2721" s="23" t="s">
        <v>3</v>
      </c>
      <c r="H2721" s="2" t="s">
        <v>7733</v>
      </c>
      <c r="I2721" s="23" t="s">
        <v>7412</v>
      </c>
      <c r="J2721" s="23"/>
      <c r="K2721" s="23" t="s">
        <v>9712</v>
      </c>
      <c r="L2721" s="23"/>
      <c r="M2721" s="23">
        <f>YEAR(Tabla2[[#This Row],[Fecha de creación]])</f>
        <v>2021</v>
      </c>
      <c r="N2721" s="23">
        <f>MONTH(Tabla2[[#This Row],[Fecha de creación]])</f>
        <v>1</v>
      </c>
    </row>
    <row r="2722" spans="1:14" ht="15" customHeight="1" x14ac:dyDescent="0.25">
      <c r="A2722" s="26">
        <v>44220.585543981484</v>
      </c>
      <c r="B2722" s="23" t="s">
        <v>0</v>
      </c>
      <c r="C2722" s="23" t="s">
        <v>4137</v>
      </c>
      <c r="D2722" s="23" t="s">
        <v>382</v>
      </c>
      <c r="E2722" s="23" t="s">
        <v>1</v>
      </c>
      <c r="F2722" s="23" t="s">
        <v>7</v>
      </c>
      <c r="G2722" s="23" t="s">
        <v>975</v>
      </c>
      <c r="H2722" s="2" t="s">
        <v>7758</v>
      </c>
      <c r="I2722" s="23" t="s">
        <v>7412</v>
      </c>
      <c r="J2722" s="23"/>
      <c r="K2722" s="23" t="s">
        <v>9712</v>
      </c>
      <c r="L2722" s="23"/>
      <c r="M2722" s="23">
        <f>YEAR(Tabla2[[#This Row],[Fecha de creación]])</f>
        <v>2021</v>
      </c>
      <c r="N2722" s="23">
        <f>MONTH(Tabla2[[#This Row],[Fecha de creación]])</f>
        <v>1</v>
      </c>
    </row>
    <row r="2723" spans="1:14" ht="15" customHeight="1" x14ac:dyDescent="0.25">
      <c r="A2723" s="26">
        <v>44220.587789351855</v>
      </c>
      <c r="B2723" s="23" t="s">
        <v>0</v>
      </c>
      <c r="C2723" s="23" t="s">
        <v>4138</v>
      </c>
      <c r="D2723" s="23" t="s">
        <v>4139</v>
      </c>
      <c r="E2723" s="23" t="s">
        <v>1</v>
      </c>
      <c r="F2723" s="23" t="s">
        <v>22</v>
      </c>
      <c r="G2723" s="23" t="s">
        <v>975</v>
      </c>
      <c r="H2723" s="2" t="s">
        <v>7733</v>
      </c>
      <c r="I2723" s="23" t="s">
        <v>7412</v>
      </c>
      <c r="J2723" s="23"/>
      <c r="K2723" s="23" t="s">
        <v>9712</v>
      </c>
      <c r="L2723" s="23"/>
      <c r="M2723" s="23">
        <f>YEAR(Tabla2[[#This Row],[Fecha de creación]])</f>
        <v>2021</v>
      </c>
      <c r="N2723" s="23">
        <f>MONTH(Tabla2[[#This Row],[Fecha de creación]])</f>
        <v>1</v>
      </c>
    </row>
    <row r="2724" spans="1:14" ht="15" customHeight="1" x14ac:dyDescent="0.25">
      <c r="A2724" s="26">
        <v>44220.589513888888</v>
      </c>
      <c r="B2724" s="23" t="s">
        <v>0</v>
      </c>
      <c r="C2724" s="23" t="s">
        <v>4140</v>
      </c>
      <c r="D2724" s="23" t="s">
        <v>349</v>
      </c>
      <c r="E2724" s="23" t="s">
        <v>1</v>
      </c>
      <c r="F2724" s="23" t="s">
        <v>7</v>
      </c>
      <c r="G2724" s="23" t="s">
        <v>975</v>
      </c>
      <c r="H2724" s="2" t="s">
        <v>7731</v>
      </c>
      <c r="I2724" s="23" t="s">
        <v>7412</v>
      </c>
      <c r="J2724" s="23"/>
      <c r="K2724" s="23" t="s">
        <v>9712</v>
      </c>
      <c r="L2724" s="23"/>
      <c r="M2724" s="23">
        <f>YEAR(Tabla2[[#This Row],[Fecha de creación]])</f>
        <v>2021</v>
      </c>
      <c r="N2724" s="23">
        <f>MONTH(Tabla2[[#This Row],[Fecha de creación]])</f>
        <v>1</v>
      </c>
    </row>
    <row r="2725" spans="1:14" ht="15" customHeight="1" x14ac:dyDescent="0.25">
      <c r="A2725" s="26">
        <v>44220.590150462966</v>
      </c>
      <c r="B2725" s="23" t="s">
        <v>0</v>
      </c>
      <c r="C2725" s="23" t="s">
        <v>4141</v>
      </c>
      <c r="D2725" s="23" t="s">
        <v>351</v>
      </c>
      <c r="E2725" s="23" t="s">
        <v>1</v>
      </c>
      <c r="F2725" s="23" t="s">
        <v>7</v>
      </c>
      <c r="G2725" s="23" t="s">
        <v>975</v>
      </c>
      <c r="H2725" s="2" t="s">
        <v>7734</v>
      </c>
      <c r="I2725" s="23" t="s">
        <v>7412</v>
      </c>
      <c r="J2725" s="23"/>
      <c r="K2725" s="23" t="s">
        <v>9712</v>
      </c>
      <c r="L2725" s="23"/>
      <c r="M2725" s="23">
        <f>YEAR(Tabla2[[#This Row],[Fecha de creación]])</f>
        <v>2021</v>
      </c>
      <c r="N2725" s="23">
        <f>MONTH(Tabla2[[#This Row],[Fecha de creación]])</f>
        <v>1</v>
      </c>
    </row>
    <row r="2726" spans="1:14" ht="15" customHeight="1" x14ac:dyDescent="0.25">
      <c r="A2726" s="26">
        <v>44220.592546296299</v>
      </c>
      <c r="B2726" s="23" t="s">
        <v>0</v>
      </c>
      <c r="C2726" s="23" t="s">
        <v>4142</v>
      </c>
      <c r="D2726" s="23" t="s">
        <v>382</v>
      </c>
      <c r="E2726" s="23" t="s">
        <v>1</v>
      </c>
      <c r="F2726" s="23" t="s">
        <v>7</v>
      </c>
      <c r="G2726" s="23" t="s">
        <v>975</v>
      </c>
      <c r="H2726" s="2" t="s">
        <v>7758</v>
      </c>
      <c r="I2726" s="23" t="s">
        <v>7412</v>
      </c>
      <c r="J2726" s="23"/>
      <c r="K2726" s="23" t="s">
        <v>9712</v>
      </c>
      <c r="L2726" s="23"/>
      <c r="M2726" s="23">
        <f>YEAR(Tabla2[[#This Row],[Fecha de creación]])</f>
        <v>2021</v>
      </c>
      <c r="N2726" s="23">
        <f>MONTH(Tabla2[[#This Row],[Fecha de creación]])</f>
        <v>1</v>
      </c>
    </row>
    <row r="2727" spans="1:14" ht="15" customHeight="1" x14ac:dyDescent="0.25">
      <c r="A2727" s="26">
        <v>44220.633483796293</v>
      </c>
      <c r="B2727" s="23" t="s">
        <v>0</v>
      </c>
      <c r="C2727" s="23" t="s">
        <v>4143</v>
      </c>
      <c r="D2727" s="23" t="s">
        <v>349</v>
      </c>
      <c r="E2727" s="23" t="s">
        <v>1</v>
      </c>
      <c r="F2727" s="23" t="s">
        <v>7</v>
      </c>
      <c r="G2727" s="23" t="s">
        <v>975</v>
      </c>
      <c r="H2727" s="2" t="s">
        <v>7731</v>
      </c>
      <c r="I2727" s="23" t="s">
        <v>7412</v>
      </c>
      <c r="J2727" s="23"/>
      <c r="K2727" s="23" t="s">
        <v>9712</v>
      </c>
      <c r="L2727" s="23"/>
      <c r="M2727" s="23">
        <f>YEAR(Tabla2[[#This Row],[Fecha de creación]])</f>
        <v>2021</v>
      </c>
      <c r="N2727" s="23">
        <f>MONTH(Tabla2[[#This Row],[Fecha de creación]])</f>
        <v>1</v>
      </c>
    </row>
    <row r="2728" spans="1:14" ht="15" customHeight="1" x14ac:dyDescent="0.25">
      <c r="A2728" s="26">
        <v>44220.633946759262</v>
      </c>
      <c r="B2728" s="23" t="s">
        <v>0</v>
      </c>
      <c r="C2728" s="23" t="s">
        <v>4144</v>
      </c>
      <c r="D2728" s="23" t="s">
        <v>351</v>
      </c>
      <c r="E2728" s="23" t="s">
        <v>1</v>
      </c>
      <c r="F2728" s="23" t="s">
        <v>7</v>
      </c>
      <c r="G2728" s="23" t="s">
        <v>975</v>
      </c>
      <c r="H2728" s="2" t="s">
        <v>7734</v>
      </c>
      <c r="I2728" s="23" t="s">
        <v>7412</v>
      </c>
      <c r="J2728" s="23"/>
      <c r="K2728" s="23" t="s">
        <v>9712</v>
      </c>
      <c r="L2728" s="23"/>
      <c r="M2728" s="23">
        <f>YEAR(Tabla2[[#This Row],[Fecha de creación]])</f>
        <v>2021</v>
      </c>
      <c r="N2728" s="23">
        <f>MONTH(Tabla2[[#This Row],[Fecha de creación]])</f>
        <v>1</v>
      </c>
    </row>
    <row r="2729" spans="1:14" ht="15" customHeight="1" x14ac:dyDescent="0.25">
      <c r="A2729" s="26">
        <v>44220.638599537036</v>
      </c>
      <c r="B2729" s="23" t="s">
        <v>0</v>
      </c>
      <c r="C2729" s="23" t="s">
        <v>4145</v>
      </c>
      <c r="D2729" s="23" t="s">
        <v>3900</v>
      </c>
      <c r="E2729" s="23" t="s">
        <v>1</v>
      </c>
      <c r="F2729" s="23" t="s">
        <v>7</v>
      </c>
      <c r="G2729" s="23" t="s">
        <v>975</v>
      </c>
      <c r="H2729" s="2" t="s">
        <v>7744</v>
      </c>
      <c r="I2729" s="23" t="s">
        <v>7412</v>
      </c>
      <c r="J2729" s="23"/>
      <c r="K2729" s="23" t="s">
        <v>9712</v>
      </c>
      <c r="L2729" s="23"/>
      <c r="M2729" s="23">
        <f>YEAR(Tabla2[[#This Row],[Fecha de creación]])</f>
        <v>2021</v>
      </c>
      <c r="N2729" s="23">
        <f>MONTH(Tabla2[[#This Row],[Fecha de creación]])</f>
        <v>1</v>
      </c>
    </row>
    <row r="2730" spans="1:14" ht="15" customHeight="1" x14ac:dyDescent="0.25">
      <c r="A2730" s="26">
        <v>44220.649513888886</v>
      </c>
      <c r="B2730" s="23" t="s">
        <v>0</v>
      </c>
      <c r="C2730" s="23" t="s">
        <v>4146</v>
      </c>
      <c r="D2730" s="23" t="s">
        <v>349</v>
      </c>
      <c r="E2730" s="23" t="s">
        <v>1</v>
      </c>
      <c r="F2730" s="23" t="s">
        <v>7</v>
      </c>
      <c r="G2730" s="23" t="s">
        <v>975</v>
      </c>
      <c r="H2730" s="2" t="s">
        <v>7731</v>
      </c>
      <c r="I2730" s="23" t="s">
        <v>7412</v>
      </c>
      <c r="J2730" s="23"/>
      <c r="K2730" s="23" t="s">
        <v>9712</v>
      </c>
      <c r="L2730" s="23"/>
      <c r="M2730" s="23">
        <f>YEAR(Tabla2[[#This Row],[Fecha de creación]])</f>
        <v>2021</v>
      </c>
      <c r="N2730" s="23">
        <f>MONTH(Tabla2[[#This Row],[Fecha de creación]])</f>
        <v>1</v>
      </c>
    </row>
    <row r="2731" spans="1:14" ht="15" customHeight="1" x14ac:dyDescent="0.25">
      <c r="A2731" s="26">
        <v>44220.649965277778</v>
      </c>
      <c r="B2731" s="23" t="s">
        <v>0</v>
      </c>
      <c r="C2731" s="23" t="s">
        <v>4147</v>
      </c>
      <c r="D2731" s="23" t="s">
        <v>351</v>
      </c>
      <c r="E2731" s="23" t="s">
        <v>1</v>
      </c>
      <c r="F2731" s="23" t="s">
        <v>7</v>
      </c>
      <c r="G2731" s="23" t="s">
        <v>975</v>
      </c>
      <c r="H2731" s="2" t="s">
        <v>7734</v>
      </c>
      <c r="I2731" s="23" t="s">
        <v>7412</v>
      </c>
      <c r="J2731" s="23"/>
      <c r="K2731" s="23" t="s">
        <v>9712</v>
      </c>
      <c r="L2731" s="23"/>
      <c r="M2731" s="23">
        <f>YEAR(Tabla2[[#This Row],[Fecha de creación]])</f>
        <v>2021</v>
      </c>
      <c r="N2731" s="23">
        <f>MONTH(Tabla2[[#This Row],[Fecha de creación]])</f>
        <v>1</v>
      </c>
    </row>
    <row r="2732" spans="1:14" ht="15" customHeight="1" x14ac:dyDescent="0.25">
      <c r="A2732" s="26">
        <v>44220.651539351849</v>
      </c>
      <c r="B2732" s="23" t="s">
        <v>0</v>
      </c>
      <c r="C2732" s="23" t="s">
        <v>4148</v>
      </c>
      <c r="D2732" s="23" t="s">
        <v>49</v>
      </c>
      <c r="E2732" s="23" t="s">
        <v>1</v>
      </c>
      <c r="F2732" s="23" t="s">
        <v>2</v>
      </c>
      <c r="G2732" s="23" t="s">
        <v>975</v>
      </c>
      <c r="H2732" s="2" t="s">
        <v>7745</v>
      </c>
      <c r="I2732" s="23" t="s">
        <v>7412</v>
      </c>
      <c r="J2732" s="23"/>
      <c r="K2732" s="23" t="s">
        <v>9712</v>
      </c>
      <c r="L2732" s="23"/>
      <c r="M2732" s="23">
        <f>YEAR(Tabla2[[#This Row],[Fecha de creación]])</f>
        <v>2021</v>
      </c>
      <c r="N2732" s="23">
        <f>MONTH(Tabla2[[#This Row],[Fecha de creación]])</f>
        <v>1</v>
      </c>
    </row>
    <row r="2733" spans="1:14" ht="15" customHeight="1" x14ac:dyDescent="0.25">
      <c r="A2733" s="26">
        <v>44220.652986111112</v>
      </c>
      <c r="B2733" s="23" t="s">
        <v>0</v>
      </c>
      <c r="C2733" s="23" t="s">
        <v>4149</v>
      </c>
      <c r="D2733" s="23" t="s">
        <v>21</v>
      </c>
      <c r="E2733" s="23" t="s">
        <v>1</v>
      </c>
      <c r="F2733" s="23" t="s">
        <v>7</v>
      </c>
      <c r="G2733" s="23" t="s">
        <v>975</v>
      </c>
      <c r="H2733" s="2" t="s">
        <v>7744</v>
      </c>
      <c r="I2733" s="23" t="s">
        <v>7412</v>
      </c>
      <c r="J2733" s="23"/>
      <c r="K2733" s="23" t="s">
        <v>9712</v>
      </c>
      <c r="L2733" s="23"/>
      <c r="M2733" s="23">
        <f>YEAR(Tabla2[[#This Row],[Fecha de creación]])</f>
        <v>2021</v>
      </c>
      <c r="N2733" s="23">
        <f>MONTH(Tabla2[[#This Row],[Fecha de creación]])</f>
        <v>1</v>
      </c>
    </row>
    <row r="2734" spans="1:14" ht="15" customHeight="1" x14ac:dyDescent="0.25">
      <c r="A2734" s="26">
        <v>44220.656678240739</v>
      </c>
      <c r="B2734" s="23" t="s">
        <v>0</v>
      </c>
      <c r="C2734" s="23" t="s">
        <v>4150</v>
      </c>
      <c r="D2734" s="23" t="s">
        <v>382</v>
      </c>
      <c r="E2734" s="23" t="s">
        <v>1</v>
      </c>
      <c r="F2734" s="23" t="s">
        <v>7</v>
      </c>
      <c r="G2734" s="23" t="s">
        <v>975</v>
      </c>
      <c r="H2734" s="2" t="s">
        <v>7758</v>
      </c>
      <c r="I2734" s="23" t="s">
        <v>7412</v>
      </c>
      <c r="J2734" s="23"/>
      <c r="K2734" s="23" t="s">
        <v>9712</v>
      </c>
      <c r="L2734" s="23"/>
      <c r="M2734" s="23">
        <f>YEAR(Tabla2[[#This Row],[Fecha de creación]])</f>
        <v>2021</v>
      </c>
      <c r="N2734" s="23">
        <f>MONTH(Tabla2[[#This Row],[Fecha de creación]])</f>
        <v>1</v>
      </c>
    </row>
    <row r="2735" spans="1:14" ht="15" customHeight="1" x14ac:dyDescent="0.25">
      <c r="A2735" s="26">
        <v>44220.688391203701</v>
      </c>
      <c r="B2735" s="23" t="s">
        <v>0</v>
      </c>
      <c r="C2735" s="23" t="s">
        <v>4151</v>
      </c>
      <c r="D2735" s="23" t="s">
        <v>382</v>
      </c>
      <c r="E2735" s="23" t="s">
        <v>1</v>
      </c>
      <c r="F2735" s="23" t="s">
        <v>7</v>
      </c>
      <c r="G2735" s="23" t="s">
        <v>975</v>
      </c>
      <c r="H2735" s="2" t="s">
        <v>7758</v>
      </c>
      <c r="I2735" s="23" t="s">
        <v>7412</v>
      </c>
      <c r="J2735" s="23"/>
      <c r="K2735" s="23" t="s">
        <v>9712</v>
      </c>
      <c r="L2735" s="23"/>
      <c r="M2735" s="23">
        <f>YEAR(Tabla2[[#This Row],[Fecha de creación]])</f>
        <v>2021</v>
      </c>
      <c r="N2735" s="23">
        <f>MONTH(Tabla2[[#This Row],[Fecha de creación]])</f>
        <v>1</v>
      </c>
    </row>
    <row r="2736" spans="1:14" ht="15" customHeight="1" x14ac:dyDescent="0.25">
      <c r="A2736" s="26">
        <v>44220.694178240738</v>
      </c>
      <c r="B2736" s="23" t="s">
        <v>0</v>
      </c>
      <c r="C2736" s="23" t="s">
        <v>4152</v>
      </c>
      <c r="D2736" s="23" t="s">
        <v>349</v>
      </c>
      <c r="E2736" s="23" t="s">
        <v>1</v>
      </c>
      <c r="F2736" s="23" t="s">
        <v>7</v>
      </c>
      <c r="G2736" s="23" t="s">
        <v>975</v>
      </c>
      <c r="H2736" s="2" t="s">
        <v>7731</v>
      </c>
      <c r="I2736" s="23" t="s">
        <v>7412</v>
      </c>
      <c r="J2736" s="23"/>
      <c r="K2736" s="23" t="s">
        <v>9712</v>
      </c>
      <c r="L2736" s="23"/>
      <c r="M2736" s="23">
        <f>YEAR(Tabla2[[#This Row],[Fecha de creación]])</f>
        <v>2021</v>
      </c>
      <c r="N2736" s="23">
        <f>MONTH(Tabla2[[#This Row],[Fecha de creación]])</f>
        <v>1</v>
      </c>
    </row>
    <row r="2737" spans="1:14" ht="15" customHeight="1" x14ac:dyDescent="0.25">
      <c r="A2737" s="26">
        <v>44220.694641203707</v>
      </c>
      <c r="B2737" s="23" t="s">
        <v>0</v>
      </c>
      <c r="C2737" s="23" t="s">
        <v>4153</v>
      </c>
      <c r="D2737" s="23" t="s">
        <v>351</v>
      </c>
      <c r="E2737" s="23" t="s">
        <v>1</v>
      </c>
      <c r="F2737" s="23" t="s">
        <v>7</v>
      </c>
      <c r="G2737" s="23" t="s">
        <v>975</v>
      </c>
      <c r="H2737" s="2" t="s">
        <v>7734</v>
      </c>
      <c r="I2737" s="23" t="s">
        <v>7412</v>
      </c>
      <c r="J2737" s="23"/>
      <c r="K2737" s="23" t="s">
        <v>9712</v>
      </c>
      <c r="L2737" s="23"/>
      <c r="M2737" s="23">
        <f>YEAR(Tabla2[[#This Row],[Fecha de creación]])</f>
        <v>2021</v>
      </c>
      <c r="N2737" s="23">
        <f>MONTH(Tabla2[[#This Row],[Fecha de creación]])</f>
        <v>1</v>
      </c>
    </row>
    <row r="2738" spans="1:14" ht="15" customHeight="1" x14ac:dyDescent="0.25">
      <c r="A2738" s="26">
        <v>44220.695081018515</v>
      </c>
      <c r="B2738" s="23" t="s">
        <v>0</v>
      </c>
      <c r="C2738" s="23" t="s">
        <v>4154</v>
      </c>
      <c r="D2738" s="23" t="s">
        <v>131</v>
      </c>
      <c r="E2738" s="23" t="s">
        <v>1</v>
      </c>
      <c r="F2738" s="23" t="s">
        <v>7</v>
      </c>
      <c r="G2738" s="23" t="s">
        <v>975</v>
      </c>
      <c r="H2738" s="2" t="s">
        <v>7728</v>
      </c>
      <c r="I2738" s="23" t="s">
        <v>7412</v>
      </c>
      <c r="J2738" s="23"/>
      <c r="K2738" s="23" t="s">
        <v>9712</v>
      </c>
      <c r="L2738" s="23"/>
      <c r="M2738" s="23">
        <f>YEAR(Tabla2[[#This Row],[Fecha de creación]])</f>
        <v>2021</v>
      </c>
      <c r="N2738" s="23">
        <f>MONTH(Tabla2[[#This Row],[Fecha de creación]])</f>
        <v>1</v>
      </c>
    </row>
    <row r="2739" spans="1:14" ht="15" customHeight="1" x14ac:dyDescent="0.25">
      <c r="A2739" s="26">
        <v>44220.695497685185</v>
      </c>
      <c r="B2739" s="23" t="s">
        <v>0</v>
      </c>
      <c r="C2739" s="23" t="s">
        <v>4155</v>
      </c>
      <c r="D2739" s="23" t="s">
        <v>6</v>
      </c>
      <c r="E2739" s="23" t="s">
        <v>1</v>
      </c>
      <c r="F2739" s="23" t="s">
        <v>7</v>
      </c>
      <c r="G2739" s="23" t="s">
        <v>975</v>
      </c>
      <c r="H2739" s="2" t="s">
        <v>7722</v>
      </c>
      <c r="I2739" s="23" t="s">
        <v>7412</v>
      </c>
      <c r="J2739" s="23"/>
      <c r="K2739" s="23" t="s">
        <v>9712</v>
      </c>
      <c r="L2739" s="23"/>
      <c r="M2739" s="23">
        <f>YEAR(Tabla2[[#This Row],[Fecha de creación]])</f>
        <v>2021</v>
      </c>
      <c r="N2739" s="23">
        <f>MONTH(Tabla2[[#This Row],[Fecha de creación]])</f>
        <v>1</v>
      </c>
    </row>
    <row r="2740" spans="1:14" ht="15" customHeight="1" x14ac:dyDescent="0.25">
      <c r="A2740" s="26">
        <v>44221.44809027778</v>
      </c>
      <c r="B2740" s="23" t="s">
        <v>0</v>
      </c>
      <c r="C2740" s="23" t="s">
        <v>4156</v>
      </c>
      <c r="D2740" s="23" t="s">
        <v>104</v>
      </c>
      <c r="E2740" s="23" t="s">
        <v>1</v>
      </c>
      <c r="F2740" s="23" t="s">
        <v>7</v>
      </c>
      <c r="G2740" s="23" t="s">
        <v>975</v>
      </c>
      <c r="H2740" s="2" t="s">
        <v>7745</v>
      </c>
      <c r="I2740" s="23" t="s">
        <v>8</v>
      </c>
      <c r="J2740" s="23"/>
      <c r="K2740" s="23" t="s">
        <v>9712</v>
      </c>
      <c r="L2740" s="23"/>
      <c r="M2740" s="23">
        <f>YEAR(Tabla2[[#This Row],[Fecha de creación]])</f>
        <v>2021</v>
      </c>
      <c r="N2740" s="23">
        <f>MONTH(Tabla2[[#This Row],[Fecha de creación]])</f>
        <v>1</v>
      </c>
    </row>
    <row r="2741" spans="1:14" ht="15" customHeight="1" x14ac:dyDescent="0.25">
      <c r="A2741" s="26">
        <v>44221.453738425924</v>
      </c>
      <c r="B2741" s="23" t="s">
        <v>0</v>
      </c>
      <c r="C2741" s="23" t="s">
        <v>4157</v>
      </c>
      <c r="D2741" s="23" t="s">
        <v>949</v>
      </c>
      <c r="E2741" s="23" t="s">
        <v>1</v>
      </c>
      <c r="F2741" s="23" t="s">
        <v>7</v>
      </c>
      <c r="G2741" s="23" t="s">
        <v>1551</v>
      </c>
      <c r="H2741" s="2" t="s">
        <v>7737</v>
      </c>
      <c r="I2741" s="23" t="s">
        <v>11</v>
      </c>
      <c r="J2741" s="23"/>
      <c r="K2741" s="23" t="s">
        <v>9712</v>
      </c>
      <c r="L2741" s="23"/>
      <c r="M2741" s="23">
        <f>YEAR(Tabla2[[#This Row],[Fecha de creación]])</f>
        <v>2021</v>
      </c>
      <c r="N2741" s="23">
        <f>MONTH(Tabla2[[#This Row],[Fecha de creación]])</f>
        <v>1</v>
      </c>
    </row>
    <row r="2742" spans="1:14" ht="15" customHeight="1" x14ac:dyDescent="0.25">
      <c r="A2742" s="26">
        <v>44221.47283564815</v>
      </c>
      <c r="B2742" s="23" t="s">
        <v>56</v>
      </c>
      <c r="C2742" s="23" t="s">
        <v>540</v>
      </c>
      <c r="D2742" s="23" t="s">
        <v>541</v>
      </c>
      <c r="E2742" s="23" t="s">
        <v>1</v>
      </c>
      <c r="F2742" s="23" t="s">
        <v>2</v>
      </c>
      <c r="G2742" s="23" t="s">
        <v>3</v>
      </c>
      <c r="H2742" s="2" t="s">
        <v>7722</v>
      </c>
      <c r="I2742" s="23" t="s">
        <v>7763</v>
      </c>
      <c r="J2742" s="23"/>
      <c r="K2742" s="23" t="s">
        <v>9712</v>
      </c>
      <c r="L2742" s="23"/>
      <c r="M2742" s="23">
        <f>YEAR(Tabla2[[#This Row],[Fecha de creación]])</f>
        <v>2021</v>
      </c>
      <c r="N2742" s="23">
        <f>MONTH(Tabla2[[#This Row],[Fecha de creación]])</f>
        <v>1</v>
      </c>
    </row>
    <row r="2743" spans="1:14" ht="15" customHeight="1" x14ac:dyDescent="0.25">
      <c r="A2743" s="26">
        <v>44221.473749999997</v>
      </c>
      <c r="B2743" s="23" t="s">
        <v>56</v>
      </c>
      <c r="C2743" s="23" t="s">
        <v>4158</v>
      </c>
      <c r="D2743" s="23" t="s">
        <v>541</v>
      </c>
      <c r="E2743" s="23" t="s">
        <v>1</v>
      </c>
      <c r="F2743" s="23" t="s">
        <v>7</v>
      </c>
      <c r="G2743" s="23" t="s">
        <v>975</v>
      </c>
      <c r="H2743" s="2" t="s">
        <v>7722</v>
      </c>
      <c r="I2743" s="23" t="s">
        <v>1963</v>
      </c>
      <c r="J2743" s="23"/>
      <c r="K2743" s="23" t="s">
        <v>9712</v>
      </c>
      <c r="L2743" s="23"/>
      <c r="M2743" s="23">
        <f>YEAR(Tabla2[[#This Row],[Fecha de creación]])</f>
        <v>2021</v>
      </c>
      <c r="N2743" s="23">
        <f>MONTH(Tabla2[[#This Row],[Fecha de creación]])</f>
        <v>1</v>
      </c>
    </row>
    <row r="2744" spans="1:14" ht="15" customHeight="1" x14ac:dyDescent="0.25">
      <c r="A2744" s="26">
        <v>44221.526585648149</v>
      </c>
      <c r="B2744" s="23" t="s">
        <v>189</v>
      </c>
      <c r="C2744" s="23" t="s">
        <v>4159</v>
      </c>
      <c r="D2744" s="23" t="s">
        <v>36</v>
      </c>
      <c r="E2744" s="23" t="s">
        <v>1</v>
      </c>
      <c r="F2744" s="23" t="s">
        <v>7</v>
      </c>
      <c r="G2744" s="23" t="s">
        <v>975</v>
      </c>
      <c r="H2744" s="2" t="s">
        <v>7731</v>
      </c>
      <c r="I2744" s="23" t="s">
        <v>1945</v>
      </c>
      <c r="J2744" s="23"/>
      <c r="K2744" s="23" t="s">
        <v>9712</v>
      </c>
      <c r="L2744" s="23"/>
      <c r="M2744" s="23">
        <f>YEAR(Tabla2[[#This Row],[Fecha de creación]])</f>
        <v>2021</v>
      </c>
      <c r="N2744" s="23">
        <f>MONTH(Tabla2[[#This Row],[Fecha de creación]])</f>
        <v>1</v>
      </c>
    </row>
    <row r="2745" spans="1:14" ht="15" customHeight="1" x14ac:dyDescent="0.25">
      <c r="A2745" s="26">
        <v>44221.530451388891</v>
      </c>
      <c r="B2745" s="23" t="s">
        <v>189</v>
      </c>
      <c r="C2745" s="23" t="s">
        <v>4160</v>
      </c>
      <c r="D2745" s="23" t="s">
        <v>131</v>
      </c>
      <c r="E2745" s="23" t="s">
        <v>1</v>
      </c>
      <c r="F2745" s="23" t="s">
        <v>7</v>
      </c>
      <c r="G2745" s="23" t="s">
        <v>975</v>
      </c>
      <c r="H2745" s="2" t="s">
        <v>7728</v>
      </c>
      <c r="I2745" s="23" t="s">
        <v>1945</v>
      </c>
      <c r="J2745" s="23"/>
      <c r="K2745" s="23" t="s">
        <v>9712</v>
      </c>
      <c r="L2745" s="23"/>
      <c r="M2745" s="23">
        <f>YEAR(Tabla2[[#This Row],[Fecha de creación]])</f>
        <v>2021</v>
      </c>
      <c r="N2745" s="23">
        <f>MONTH(Tabla2[[#This Row],[Fecha de creación]])</f>
        <v>1</v>
      </c>
    </row>
    <row r="2746" spans="1:14" ht="15" customHeight="1" x14ac:dyDescent="0.25">
      <c r="A2746" s="26">
        <v>44221.567685185182</v>
      </c>
      <c r="B2746" s="23" t="s">
        <v>19</v>
      </c>
      <c r="C2746" s="23" t="s">
        <v>542</v>
      </c>
      <c r="D2746" s="23" t="s">
        <v>543</v>
      </c>
      <c r="E2746" s="23" t="s">
        <v>1</v>
      </c>
      <c r="F2746" s="23" t="s">
        <v>7</v>
      </c>
      <c r="G2746" s="23" t="s">
        <v>3</v>
      </c>
      <c r="H2746" s="2" t="s">
        <v>7734</v>
      </c>
      <c r="I2746" s="23" t="s">
        <v>23</v>
      </c>
      <c r="J2746" s="23"/>
      <c r="K2746" s="23" t="s">
        <v>9712</v>
      </c>
      <c r="L2746" s="23"/>
      <c r="M2746" s="23">
        <f>YEAR(Tabla2[[#This Row],[Fecha de creación]])</f>
        <v>2021</v>
      </c>
      <c r="N2746" s="23">
        <f>MONTH(Tabla2[[#This Row],[Fecha de creación]])</f>
        <v>1</v>
      </c>
    </row>
    <row r="2747" spans="1:14" ht="15" customHeight="1" x14ac:dyDescent="0.25">
      <c r="A2747" s="26">
        <v>44221.676030092596</v>
      </c>
      <c r="B2747" s="23" t="s">
        <v>0</v>
      </c>
      <c r="C2747" s="23" t="s">
        <v>544</v>
      </c>
      <c r="D2747" s="23" t="s">
        <v>545</v>
      </c>
      <c r="E2747" s="23" t="s">
        <v>1</v>
      </c>
      <c r="F2747" s="23" t="s">
        <v>2</v>
      </c>
      <c r="G2747" s="23" t="s">
        <v>3</v>
      </c>
      <c r="H2747" s="2" t="s">
        <v>7727</v>
      </c>
      <c r="I2747" s="23" t="s">
        <v>120</v>
      </c>
      <c r="J2747" s="23"/>
      <c r="K2747" s="23" t="s">
        <v>9536</v>
      </c>
      <c r="L2747" s="23"/>
      <c r="M2747" s="23">
        <f>YEAR(Tabla2[[#This Row],[Fecha de creación]])</f>
        <v>2021</v>
      </c>
      <c r="N2747" s="23">
        <f>MONTH(Tabla2[[#This Row],[Fecha de creación]])</f>
        <v>1</v>
      </c>
    </row>
    <row r="2748" spans="1:14" ht="15" customHeight="1" x14ac:dyDescent="0.25">
      <c r="A2748" s="26">
        <v>44221.716168981482</v>
      </c>
      <c r="B2748" s="23" t="s">
        <v>189</v>
      </c>
      <c r="C2748" s="23" t="s">
        <v>4161</v>
      </c>
      <c r="D2748" s="23" t="s">
        <v>131</v>
      </c>
      <c r="E2748" s="23" t="s">
        <v>1</v>
      </c>
      <c r="F2748" s="23" t="s">
        <v>7</v>
      </c>
      <c r="G2748" s="23" t="s">
        <v>975</v>
      </c>
      <c r="H2748" s="2" t="s">
        <v>7728</v>
      </c>
      <c r="I2748" s="23" t="s">
        <v>1945</v>
      </c>
      <c r="J2748" s="23"/>
      <c r="K2748" s="23" t="s">
        <v>9712</v>
      </c>
      <c r="L2748" s="23"/>
      <c r="M2748" s="23">
        <f>YEAR(Tabla2[[#This Row],[Fecha de creación]])</f>
        <v>2021</v>
      </c>
      <c r="N2748" s="23">
        <f>MONTH(Tabla2[[#This Row],[Fecha de creación]])</f>
        <v>1</v>
      </c>
    </row>
    <row r="2749" spans="1:14" ht="15" customHeight="1" x14ac:dyDescent="0.25">
      <c r="A2749" s="26">
        <v>44221.743611111109</v>
      </c>
      <c r="B2749" s="23" t="s">
        <v>0</v>
      </c>
      <c r="C2749" s="23" t="s">
        <v>4162</v>
      </c>
      <c r="D2749" s="23" t="s">
        <v>349</v>
      </c>
      <c r="E2749" s="23" t="s">
        <v>1</v>
      </c>
      <c r="F2749" s="23" t="s">
        <v>7</v>
      </c>
      <c r="G2749" s="23" t="s">
        <v>975</v>
      </c>
      <c r="H2749" s="2" t="s">
        <v>7731</v>
      </c>
      <c r="I2749" s="23" t="s">
        <v>7412</v>
      </c>
      <c r="J2749" s="23"/>
      <c r="K2749" s="23" t="s">
        <v>9712</v>
      </c>
      <c r="L2749" s="23"/>
      <c r="M2749" s="23">
        <f>YEAR(Tabla2[[#This Row],[Fecha de creación]])</f>
        <v>2021</v>
      </c>
      <c r="N2749" s="23">
        <f>MONTH(Tabla2[[#This Row],[Fecha de creación]])</f>
        <v>1</v>
      </c>
    </row>
    <row r="2750" spans="1:14" ht="15" customHeight="1" x14ac:dyDescent="0.25">
      <c r="A2750" s="26">
        <v>44221.746979166666</v>
      </c>
      <c r="B2750" s="23" t="s">
        <v>100</v>
      </c>
      <c r="C2750" s="23" t="s">
        <v>4163</v>
      </c>
      <c r="D2750" s="23" t="s">
        <v>349</v>
      </c>
      <c r="E2750" s="23" t="s">
        <v>1</v>
      </c>
      <c r="F2750" s="23" t="s">
        <v>7</v>
      </c>
      <c r="G2750" s="23" t="s">
        <v>975</v>
      </c>
      <c r="H2750" s="2" t="s">
        <v>7731</v>
      </c>
      <c r="I2750" s="23" t="s">
        <v>7575</v>
      </c>
      <c r="J2750" s="23"/>
      <c r="K2750" s="23" t="s">
        <v>9712</v>
      </c>
      <c r="L2750" s="23"/>
      <c r="M2750" s="23">
        <f>YEAR(Tabla2[[#This Row],[Fecha de creación]])</f>
        <v>2021</v>
      </c>
      <c r="N2750" s="23">
        <f>MONTH(Tabla2[[#This Row],[Fecha de creación]])</f>
        <v>1</v>
      </c>
    </row>
    <row r="2751" spans="1:14" ht="15" customHeight="1" x14ac:dyDescent="0.25">
      <c r="A2751" s="26">
        <v>44221.747511574074</v>
      </c>
      <c r="B2751" s="23" t="s">
        <v>100</v>
      </c>
      <c r="C2751" s="23" t="s">
        <v>4164</v>
      </c>
      <c r="D2751" s="23" t="s">
        <v>351</v>
      </c>
      <c r="E2751" s="23" t="s">
        <v>1</v>
      </c>
      <c r="F2751" s="23" t="s">
        <v>7</v>
      </c>
      <c r="G2751" s="23" t="s">
        <v>975</v>
      </c>
      <c r="H2751" s="2" t="s">
        <v>7734</v>
      </c>
      <c r="I2751" s="23" t="s">
        <v>7575</v>
      </c>
      <c r="J2751" s="23"/>
      <c r="K2751" s="23" t="s">
        <v>9712</v>
      </c>
      <c r="L2751" s="23"/>
      <c r="M2751" s="23">
        <f>YEAR(Tabla2[[#This Row],[Fecha de creación]])</f>
        <v>2021</v>
      </c>
      <c r="N2751" s="23">
        <f>MONTH(Tabla2[[#This Row],[Fecha de creación]])</f>
        <v>1</v>
      </c>
    </row>
    <row r="2752" spans="1:14" ht="15" customHeight="1" x14ac:dyDescent="0.25">
      <c r="A2752" s="26">
        <v>44221.752118055556</v>
      </c>
      <c r="B2752" s="23" t="s">
        <v>0</v>
      </c>
      <c r="C2752" s="23" t="s">
        <v>4165</v>
      </c>
      <c r="D2752" s="23" t="s">
        <v>349</v>
      </c>
      <c r="E2752" s="23" t="s">
        <v>1</v>
      </c>
      <c r="F2752" s="23" t="s">
        <v>7</v>
      </c>
      <c r="G2752" s="23" t="s">
        <v>975</v>
      </c>
      <c r="H2752" s="2" t="s">
        <v>7731</v>
      </c>
      <c r="I2752" s="23" t="s">
        <v>7412</v>
      </c>
      <c r="J2752" s="23"/>
      <c r="K2752" s="23" t="s">
        <v>9712</v>
      </c>
      <c r="L2752" s="23"/>
      <c r="M2752" s="23">
        <f>YEAR(Tabla2[[#This Row],[Fecha de creación]])</f>
        <v>2021</v>
      </c>
      <c r="N2752" s="23">
        <f>MONTH(Tabla2[[#This Row],[Fecha de creación]])</f>
        <v>1</v>
      </c>
    </row>
    <row r="2753" spans="1:14" ht="15" customHeight="1" x14ac:dyDescent="0.25">
      <c r="A2753" s="26">
        <v>44221.753750000003</v>
      </c>
      <c r="B2753" s="23" t="s">
        <v>0</v>
      </c>
      <c r="C2753" s="23" t="s">
        <v>4166</v>
      </c>
      <c r="D2753" s="23" t="s">
        <v>351</v>
      </c>
      <c r="E2753" s="23" t="s">
        <v>1</v>
      </c>
      <c r="F2753" s="23" t="s">
        <v>7</v>
      </c>
      <c r="G2753" s="23" t="s">
        <v>975</v>
      </c>
      <c r="H2753" s="2" t="s">
        <v>7734</v>
      </c>
      <c r="I2753" s="23" t="s">
        <v>7412</v>
      </c>
      <c r="J2753" s="23"/>
      <c r="K2753" s="23" t="s">
        <v>9712</v>
      </c>
      <c r="L2753" s="23"/>
      <c r="M2753" s="23">
        <f>YEAR(Tabla2[[#This Row],[Fecha de creación]])</f>
        <v>2021</v>
      </c>
      <c r="N2753" s="23">
        <f>MONTH(Tabla2[[#This Row],[Fecha de creación]])</f>
        <v>1</v>
      </c>
    </row>
    <row r="2754" spans="1:14" ht="15" customHeight="1" x14ac:dyDescent="0.25">
      <c r="A2754" s="26">
        <v>44221.754305555558</v>
      </c>
      <c r="B2754" s="23" t="s">
        <v>0</v>
      </c>
      <c r="C2754" s="23" t="s">
        <v>4167</v>
      </c>
      <c r="D2754" s="23" t="s">
        <v>4168</v>
      </c>
      <c r="E2754" s="23" t="s">
        <v>1</v>
      </c>
      <c r="F2754" s="23" t="s">
        <v>7</v>
      </c>
      <c r="G2754" s="23" t="s">
        <v>975</v>
      </c>
      <c r="H2754" s="2" t="s">
        <v>7728</v>
      </c>
      <c r="I2754" s="23" t="s">
        <v>7412</v>
      </c>
      <c r="J2754" s="23"/>
      <c r="K2754" s="23" t="s">
        <v>9712</v>
      </c>
      <c r="L2754" s="23"/>
      <c r="M2754" s="23">
        <f>YEAR(Tabla2[[#This Row],[Fecha de creación]])</f>
        <v>2021</v>
      </c>
      <c r="N2754" s="23">
        <f>MONTH(Tabla2[[#This Row],[Fecha de creación]])</f>
        <v>1</v>
      </c>
    </row>
    <row r="2755" spans="1:14" ht="15" customHeight="1" x14ac:dyDescent="0.25">
      <c r="A2755" s="26">
        <v>44221.76085648148</v>
      </c>
      <c r="B2755" s="23" t="s">
        <v>0</v>
      </c>
      <c r="C2755" s="23" t="s">
        <v>4169</v>
      </c>
      <c r="D2755" s="23" t="s">
        <v>349</v>
      </c>
      <c r="E2755" s="23" t="s">
        <v>1</v>
      </c>
      <c r="F2755" s="23" t="s">
        <v>7</v>
      </c>
      <c r="G2755" s="23" t="s">
        <v>975</v>
      </c>
      <c r="H2755" s="2" t="s">
        <v>7731</v>
      </c>
      <c r="I2755" s="23" t="s">
        <v>7412</v>
      </c>
      <c r="J2755" s="23"/>
      <c r="K2755" s="23" t="s">
        <v>9712</v>
      </c>
      <c r="L2755" s="23"/>
      <c r="M2755" s="23">
        <f>YEAR(Tabla2[[#This Row],[Fecha de creación]])</f>
        <v>2021</v>
      </c>
      <c r="N2755" s="23">
        <f>MONTH(Tabla2[[#This Row],[Fecha de creación]])</f>
        <v>1</v>
      </c>
    </row>
    <row r="2756" spans="1:14" ht="15" customHeight="1" x14ac:dyDescent="0.25">
      <c r="A2756" s="26">
        <v>44221.761446759258</v>
      </c>
      <c r="B2756" s="23" t="s">
        <v>0</v>
      </c>
      <c r="C2756" s="23" t="s">
        <v>4170</v>
      </c>
      <c r="D2756" s="23" t="s">
        <v>351</v>
      </c>
      <c r="E2756" s="23" t="s">
        <v>1</v>
      </c>
      <c r="F2756" s="23" t="s">
        <v>7</v>
      </c>
      <c r="G2756" s="23" t="s">
        <v>975</v>
      </c>
      <c r="H2756" s="2" t="s">
        <v>7734</v>
      </c>
      <c r="I2756" s="23" t="s">
        <v>7412</v>
      </c>
      <c r="J2756" s="23"/>
      <c r="K2756" s="23" t="s">
        <v>9712</v>
      </c>
      <c r="L2756" s="23"/>
      <c r="M2756" s="23">
        <f>YEAR(Tabla2[[#This Row],[Fecha de creación]])</f>
        <v>2021</v>
      </c>
      <c r="N2756" s="23">
        <f>MONTH(Tabla2[[#This Row],[Fecha de creación]])</f>
        <v>1</v>
      </c>
    </row>
    <row r="2757" spans="1:14" ht="15" customHeight="1" x14ac:dyDescent="0.25">
      <c r="A2757" s="26">
        <v>44221.767754629633</v>
      </c>
      <c r="B2757" s="23" t="s">
        <v>0</v>
      </c>
      <c r="C2757" s="23" t="s">
        <v>4171</v>
      </c>
      <c r="D2757" s="23" t="s">
        <v>349</v>
      </c>
      <c r="E2757" s="23" t="s">
        <v>1</v>
      </c>
      <c r="F2757" s="23" t="s">
        <v>7</v>
      </c>
      <c r="G2757" s="23" t="s">
        <v>975</v>
      </c>
      <c r="H2757" s="2" t="s">
        <v>7731</v>
      </c>
      <c r="I2757" s="23" t="s">
        <v>7412</v>
      </c>
      <c r="J2757" s="23"/>
      <c r="K2757" s="23" t="s">
        <v>9712</v>
      </c>
      <c r="L2757" s="23"/>
      <c r="M2757" s="23">
        <f>YEAR(Tabla2[[#This Row],[Fecha de creación]])</f>
        <v>2021</v>
      </c>
      <c r="N2757" s="23">
        <f>MONTH(Tabla2[[#This Row],[Fecha de creación]])</f>
        <v>1</v>
      </c>
    </row>
    <row r="2758" spans="1:14" ht="15" customHeight="1" x14ac:dyDescent="0.25">
      <c r="A2758" s="26">
        <v>44221.76829861111</v>
      </c>
      <c r="B2758" s="23" t="s">
        <v>0</v>
      </c>
      <c r="C2758" s="23" t="s">
        <v>4172</v>
      </c>
      <c r="D2758" s="23" t="s">
        <v>110</v>
      </c>
      <c r="E2758" s="23" t="s">
        <v>1</v>
      </c>
      <c r="F2758" s="23" t="s">
        <v>7</v>
      </c>
      <c r="G2758" s="23" t="s">
        <v>975</v>
      </c>
      <c r="H2758" s="2" t="s">
        <v>7731</v>
      </c>
      <c r="I2758" s="23" t="s">
        <v>7412</v>
      </c>
      <c r="J2758" s="23"/>
      <c r="K2758" s="23" t="s">
        <v>9712</v>
      </c>
      <c r="L2758" s="23"/>
      <c r="M2758" s="23">
        <f>YEAR(Tabla2[[#This Row],[Fecha de creación]])</f>
        <v>2021</v>
      </c>
      <c r="N2758" s="23">
        <f>MONTH(Tabla2[[#This Row],[Fecha de creación]])</f>
        <v>1</v>
      </c>
    </row>
    <row r="2759" spans="1:14" ht="15" customHeight="1" x14ac:dyDescent="0.25">
      <c r="A2759" s="26">
        <v>44222.440358796295</v>
      </c>
      <c r="B2759" s="23" t="s">
        <v>0</v>
      </c>
      <c r="C2759" s="23" t="s">
        <v>546</v>
      </c>
      <c r="D2759" s="23" t="s">
        <v>6</v>
      </c>
      <c r="E2759" s="23" t="s">
        <v>1</v>
      </c>
      <c r="F2759" s="23" t="s">
        <v>7</v>
      </c>
      <c r="G2759" s="23" t="s">
        <v>3</v>
      </c>
      <c r="H2759" s="2" t="s">
        <v>7722</v>
      </c>
      <c r="I2759" s="23" t="s">
        <v>8</v>
      </c>
      <c r="J2759" s="23"/>
      <c r="K2759" s="23" t="s">
        <v>9712</v>
      </c>
      <c r="L2759" s="23"/>
      <c r="M2759" s="23">
        <f>YEAR(Tabla2[[#This Row],[Fecha de creación]])</f>
        <v>2021</v>
      </c>
      <c r="N2759" s="23">
        <f>MONTH(Tabla2[[#This Row],[Fecha de creación]])</f>
        <v>1</v>
      </c>
    </row>
    <row r="2760" spans="1:14" ht="15" customHeight="1" x14ac:dyDescent="0.25">
      <c r="A2760" s="26">
        <v>44222.451597222222</v>
      </c>
      <c r="B2760" s="23" t="s">
        <v>100</v>
      </c>
      <c r="C2760" s="23" t="s">
        <v>547</v>
      </c>
      <c r="D2760" s="23" t="s">
        <v>364</v>
      </c>
      <c r="E2760" s="23" t="s">
        <v>1</v>
      </c>
      <c r="F2760" s="23" t="s">
        <v>7</v>
      </c>
      <c r="G2760" s="23" t="s">
        <v>3</v>
      </c>
      <c r="H2760" s="2" t="s">
        <v>7721</v>
      </c>
      <c r="I2760" s="23" t="s">
        <v>1854</v>
      </c>
      <c r="J2760" s="23"/>
      <c r="K2760" s="23" t="s">
        <v>9712</v>
      </c>
      <c r="L2760" s="23"/>
      <c r="M2760" s="23">
        <f>YEAR(Tabla2[[#This Row],[Fecha de creación]])</f>
        <v>2021</v>
      </c>
      <c r="N2760" s="23">
        <f>MONTH(Tabla2[[#This Row],[Fecha de creación]])</f>
        <v>1</v>
      </c>
    </row>
    <row r="2761" spans="1:14" ht="15" customHeight="1" x14ac:dyDescent="0.25">
      <c r="A2761" s="26">
        <v>44222.455729166664</v>
      </c>
      <c r="B2761" s="23" t="s">
        <v>56</v>
      </c>
      <c r="C2761" s="23" t="s">
        <v>4173</v>
      </c>
      <c r="D2761" s="23" t="s">
        <v>131</v>
      </c>
      <c r="E2761" s="23" t="s">
        <v>1</v>
      </c>
      <c r="F2761" s="23" t="s">
        <v>7</v>
      </c>
      <c r="G2761" s="23" t="s">
        <v>975</v>
      </c>
      <c r="H2761" s="2" t="s">
        <v>7728</v>
      </c>
      <c r="I2761" s="23" t="s">
        <v>1963</v>
      </c>
      <c r="J2761" s="23"/>
      <c r="K2761" s="23" t="s">
        <v>9712</v>
      </c>
      <c r="L2761" s="23"/>
      <c r="M2761" s="23">
        <f>YEAR(Tabla2[[#This Row],[Fecha de creación]])</f>
        <v>2021</v>
      </c>
      <c r="N2761" s="23">
        <f>MONTH(Tabla2[[#This Row],[Fecha de creación]])</f>
        <v>1</v>
      </c>
    </row>
    <row r="2762" spans="1:14" ht="15" customHeight="1" x14ac:dyDescent="0.25">
      <c r="A2762" s="26">
        <v>44222.47415509259</v>
      </c>
      <c r="B2762" s="23" t="s">
        <v>56</v>
      </c>
      <c r="C2762" s="23" t="s">
        <v>4174</v>
      </c>
      <c r="D2762" s="23" t="s">
        <v>131</v>
      </c>
      <c r="E2762" s="23" t="s">
        <v>1</v>
      </c>
      <c r="F2762" s="23" t="s">
        <v>7</v>
      </c>
      <c r="G2762" s="23" t="s">
        <v>975</v>
      </c>
      <c r="H2762" s="2" t="s">
        <v>7728</v>
      </c>
      <c r="I2762" s="23" t="s">
        <v>1963</v>
      </c>
      <c r="J2762" s="23"/>
      <c r="K2762" s="23" t="s">
        <v>9712</v>
      </c>
      <c r="L2762" s="23"/>
      <c r="M2762" s="23">
        <f>YEAR(Tabla2[[#This Row],[Fecha de creación]])</f>
        <v>2021</v>
      </c>
      <c r="N2762" s="23">
        <f>MONTH(Tabla2[[#This Row],[Fecha de creación]])</f>
        <v>1</v>
      </c>
    </row>
    <row r="2763" spans="1:14" ht="15" customHeight="1" x14ac:dyDescent="0.25">
      <c r="A2763" s="26">
        <v>44222.49659722222</v>
      </c>
      <c r="B2763" s="23" t="s">
        <v>0</v>
      </c>
      <c r="C2763" s="23" t="s">
        <v>4175</v>
      </c>
      <c r="D2763" s="23" t="s">
        <v>4176</v>
      </c>
      <c r="E2763" s="23" t="s">
        <v>1</v>
      </c>
      <c r="F2763" s="23" t="s">
        <v>7</v>
      </c>
      <c r="G2763" s="23" t="s">
        <v>975</v>
      </c>
      <c r="H2763" s="2" t="s">
        <v>7745</v>
      </c>
      <c r="I2763" s="23" t="s">
        <v>4</v>
      </c>
      <c r="J2763" s="23"/>
      <c r="K2763" s="23" t="s">
        <v>9712</v>
      </c>
      <c r="L2763" s="23"/>
      <c r="M2763" s="23">
        <f>YEAR(Tabla2[[#This Row],[Fecha de creación]])</f>
        <v>2021</v>
      </c>
      <c r="N2763" s="23">
        <f>MONTH(Tabla2[[#This Row],[Fecha de creación]])</f>
        <v>1</v>
      </c>
    </row>
    <row r="2764" spans="1:14" ht="15" customHeight="1" x14ac:dyDescent="0.25">
      <c r="A2764" s="26">
        <v>44222.499247685184</v>
      </c>
      <c r="B2764" s="23" t="s">
        <v>56</v>
      </c>
      <c r="C2764" s="23" t="s">
        <v>4177</v>
      </c>
      <c r="D2764" s="23" t="s">
        <v>4059</v>
      </c>
      <c r="E2764" s="23" t="s">
        <v>1</v>
      </c>
      <c r="F2764" s="23" t="s">
        <v>7</v>
      </c>
      <c r="G2764" s="23" t="s">
        <v>975</v>
      </c>
      <c r="H2764" s="2" t="s">
        <v>7758</v>
      </c>
      <c r="I2764" s="23" t="s">
        <v>1963</v>
      </c>
      <c r="J2764" s="23"/>
      <c r="K2764" s="23" t="s">
        <v>9712</v>
      </c>
      <c r="L2764" s="23"/>
      <c r="M2764" s="23">
        <f>YEAR(Tabla2[[#This Row],[Fecha de creación]])</f>
        <v>2021</v>
      </c>
      <c r="N2764" s="23">
        <f>MONTH(Tabla2[[#This Row],[Fecha de creación]])</f>
        <v>1</v>
      </c>
    </row>
    <row r="2765" spans="1:14" ht="15" customHeight="1" x14ac:dyDescent="0.25">
      <c r="A2765" s="26">
        <v>44222.645057870373</v>
      </c>
      <c r="B2765" s="23" t="s">
        <v>189</v>
      </c>
      <c r="C2765" s="23" t="s">
        <v>4178</v>
      </c>
      <c r="D2765" s="23" t="s">
        <v>131</v>
      </c>
      <c r="E2765" s="23" t="s">
        <v>1</v>
      </c>
      <c r="F2765" s="23" t="s">
        <v>7</v>
      </c>
      <c r="G2765" s="23" t="s">
        <v>975</v>
      </c>
      <c r="H2765" s="2" t="s">
        <v>7728</v>
      </c>
      <c r="I2765" s="23" t="s">
        <v>1945</v>
      </c>
      <c r="J2765" s="23"/>
      <c r="K2765" s="23" t="s">
        <v>9712</v>
      </c>
      <c r="L2765" s="23"/>
      <c r="M2765" s="23">
        <f>YEAR(Tabla2[[#This Row],[Fecha de creación]])</f>
        <v>2021</v>
      </c>
      <c r="N2765" s="23">
        <f>MONTH(Tabla2[[#This Row],[Fecha de creación]])</f>
        <v>1</v>
      </c>
    </row>
    <row r="2766" spans="1:14" ht="15" customHeight="1" x14ac:dyDescent="0.25">
      <c r="A2766" s="26">
        <v>44222.646724537037</v>
      </c>
      <c r="B2766" s="23" t="s">
        <v>56</v>
      </c>
      <c r="C2766" s="23" t="s">
        <v>4179</v>
      </c>
      <c r="D2766" s="23" t="s">
        <v>1514</v>
      </c>
      <c r="E2766" s="23" t="s">
        <v>1</v>
      </c>
      <c r="F2766" s="23" t="s">
        <v>7</v>
      </c>
      <c r="G2766" s="23" t="s">
        <v>975</v>
      </c>
      <c r="H2766" s="2" t="s">
        <v>7731</v>
      </c>
      <c r="I2766" s="23" t="s">
        <v>1963</v>
      </c>
      <c r="J2766" s="23"/>
      <c r="K2766" s="23" t="s">
        <v>9712</v>
      </c>
      <c r="L2766" s="23"/>
      <c r="M2766" s="23">
        <f>YEAR(Tabla2[[#This Row],[Fecha de creación]])</f>
        <v>2021</v>
      </c>
      <c r="N2766" s="23">
        <f>MONTH(Tabla2[[#This Row],[Fecha de creación]])</f>
        <v>1</v>
      </c>
    </row>
    <row r="2767" spans="1:14" ht="15" customHeight="1" x14ac:dyDescent="0.25">
      <c r="A2767" s="26">
        <v>44222.714363425926</v>
      </c>
      <c r="B2767" s="23" t="s">
        <v>0</v>
      </c>
      <c r="C2767" s="23" t="s">
        <v>4180</v>
      </c>
      <c r="D2767" s="23" t="s">
        <v>4181</v>
      </c>
      <c r="E2767" s="23" t="s">
        <v>1</v>
      </c>
      <c r="F2767" s="23" t="s">
        <v>2</v>
      </c>
      <c r="G2767" s="23" t="s">
        <v>1551</v>
      </c>
      <c r="H2767" s="2" t="s">
        <v>7738</v>
      </c>
      <c r="I2767" s="23" t="s">
        <v>7759</v>
      </c>
      <c r="J2767" s="23"/>
      <c r="K2767" s="23" t="s">
        <v>9536</v>
      </c>
      <c r="L2767" s="23"/>
      <c r="M2767" s="23">
        <f>YEAR(Tabla2[[#This Row],[Fecha de creación]])</f>
        <v>2021</v>
      </c>
      <c r="N2767" s="23">
        <f>MONTH(Tabla2[[#This Row],[Fecha de creación]])</f>
        <v>1</v>
      </c>
    </row>
    <row r="2768" spans="1:14" ht="15" customHeight="1" x14ac:dyDescent="0.25">
      <c r="A2768" s="26">
        <v>44222.735972222225</v>
      </c>
      <c r="B2768" s="23" t="s">
        <v>0</v>
      </c>
      <c r="C2768" s="23" t="s">
        <v>4182</v>
      </c>
      <c r="D2768" s="23" t="s">
        <v>4183</v>
      </c>
      <c r="E2768" s="23" t="s">
        <v>1</v>
      </c>
      <c r="F2768" s="23" t="s">
        <v>2</v>
      </c>
      <c r="G2768" s="23" t="s">
        <v>1551</v>
      </c>
      <c r="H2768" s="2" t="s">
        <v>7736</v>
      </c>
      <c r="I2768" s="23" t="s">
        <v>11</v>
      </c>
      <c r="J2768" s="23"/>
      <c r="K2768" s="23" t="s">
        <v>9536</v>
      </c>
      <c r="L2768" s="23"/>
      <c r="M2768" s="23">
        <f>YEAR(Tabla2[[#This Row],[Fecha de creación]])</f>
        <v>2021</v>
      </c>
      <c r="N2768" s="23">
        <f>MONTH(Tabla2[[#This Row],[Fecha de creación]])</f>
        <v>1</v>
      </c>
    </row>
    <row r="2769" spans="1:14" ht="15" customHeight="1" x14ac:dyDescent="0.25">
      <c r="A2769" s="26">
        <v>44222.740428240744</v>
      </c>
      <c r="B2769" s="23" t="s">
        <v>0</v>
      </c>
      <c r="C2769" s="23" t="s">
        <v>4184</v>
      </c>
      <c r="D2769" s="23" t="s">
        <v>21</v>
      </c>
      <c r="E2769" s="23" t="s">
        <v>1</v>
      </c>
      <c r="F2769" s="23" t="s">
        <v>7</v>
      </c>
      <c r="G2769" s="23" t="s">
        <v>975</v>
      </c>
      <c r="H2769" s="2" t="s">
        <v>7744</v>
      </c>
      <c r="I2769" s="23" t="s">
        <v>7412</v>
      </c>
      <c r="J2769" s="23"/>
      <c r="K2769" s="23" t="s">
        <v>9712</v>
      </c>
      <c r="L2769" s="23"/>
      <c r="M2769" s="23">
        <f>YEAR(Tabla2[[#This Row],[Fecha de creación]])</f>
        <v>2021</v>
      </c>
      <c r="N2769" s="23">
        <f>MONTH(Tabla2[[#This Row],[Fecha de creación]])</f>
        <v>1</v>
      </c>
    </row>
    <row r="2770" spans="1:14" ht="15" customHeight="1" x14ac:dyDescent="0.25">
      <c r="A2770" s="26">
        <v>44222.743078703701</v>
      </c>
      <c r="B2770" s="23" t="s">
        <v>0</v>
      </c>
      <c r="C2770" s="23" t="s">
        <v>4185</v>
      </c>
      <c r="D2770" s="23" t="s">
        <v>4186</v>
      </c>
      <c r="E2770" s="23" t="s">
        <v>1</v>
      </c>
      <c r="F2770" s="23" t="s">
        <v>2</v>
      </c>
      <c r="G2770" s="23" t="s">
        <v>1551</v>
      </c>
      <c r="H2770" s="2" t="s">
        <v>7736</v>
      </c>
      <c r="I2770" s="23" t="s">
        <v>11</v>
      </c>
      <c r="J2770" s="23"/>
      <c r="K2770" s="23" t="s">
        <v>9536</v>
      </c>
      <c r="L2770" s="23"/>
      <c r="M2770" s="23">
        <f>YEAR(Tabla2[[#This Row],[Fecha de creación]])</f>
        <v>2021</v>
      </c>
      <c r="N2770" s="23">
        <f>MONTH(Tabla2[[#This Row],[Fecha de creación]])</f>
        <v>1</v>
      </c>
    </row>
    <row r="2771" spans="1:14" ht="15" customHeight="1" x14ac:dyDescent="0.25">
      <c r="A2771" s="26">
        <v>44222.767141203702</v>
      </c>
      <c r="B2771" s="23" t="s">
        <v>0</v>
      </c>
      <c r="C2771" s="23" t="s">
        <v>4187</v>
      </c>
      <c r="D2771" s="23" t="s">
        <v>4188</v>
      </c>
      <c r="E2771" s="23" t="s">
        <v>1</v>
      </c>
      <c r="F2771" s="23" t="s">
        <v>7</v>
      </c>
      <c r="G2771" s="23" t="s">
        <v>975</v>
      </c>
      <c r="H2771" s="2" t="s">
        <v>7721</v>
      </c>
      <c r="I2771" s="23" t="s">
        <v>4</v>
      </c>
      <c r="J2771" s="23"/>
      <c r="K2771" s="23" t="s">
        <v>9712</v>
      </c>
      <c r="L2771" s="23"/>
      <c r="M2771" s="23">
        <f>YEAR(Tabla2[[#This Row],[Fecha de creación]])</f>
        <v>2021</v>
      </c>
      <c r="N2771" s="23">
        <f>MONTH(Tabla2[[#This Row],[Fecha de creación]])</f>
        <v>1</v>
      </c>
    </row>
    <row r="2772" spans="1:14" ht="15" customHeight="1" x14ac:dyDescent="0.25">
      <c r="A2772" s="26">
        <v>44222.768182870372</v>
      </c>
      <c r="B2772" s="23" t="s">
        <v>0</v>
      </c>
      <c r="C2772" s="23" t="s">
        <v>4189</v>
      </c>
      <c r="D2772" s="23" t="s">
        <v>382</v>
      </c>
      <c r="E2772" s="23" t="s">
        <v>1</v>
      </c>
      <c r="F2772" s="23" t="s">
        <v>7</v>
      </c>
      <c r="G2772" s="23" t="s">
        <v>975</v>
      </c>
      <c r="H2772" s="2" t="s">
        <v>7758</v>
      </c>
      <c r="I2772" s="23" t="s">
        <v>7412</v>
      </c>
      <c r="J2772" s="23"/>
      <c r="K2772" s="23" t="s">
        <v>9712</v>
      </c>
      <c r="L2772" s="23"/>
      <c r="M2772" s="23">
        <f>YEAR(Tabla2[[#This Row],[Fecha de creación]])</f>
        <v>2021</v>
      </c>
      <c r="N2772" s="23">
        <f>MONTH(Tabla2[[#This Row],[Fecha de creación]])</f>
        <v>1</v>
      </c>
    </row>
    <row r="2773" spans="1:14" ht="15" customHeight="1" x14ac:dyDescent="0.25">
      <c r="A2773" s="26">
        <v>44223.393900462965</v>
      </c>
      <c r="B2773" s="23" t="s">
        <v>0</v>
      </c>
      <c r="C2773" s="23" t="s">
        <v>4190</v>
      </c>
      <c r="D2773" s="23" t="s">
        <v>551</v>
      </c>
      <c r="E2773" s="23" t="s">
        <v>1</v>
      </c>
      <c r="F2773" s="23" t="s">
        <v>7</v>
      </c>
      <c r="G2773" s="23" t="s">
        <v>975</v>
      </c>
      <c r="H2773" s="2" t="s">
        <v>7731</v>
      </c>
      <c r="I2773" s="23" t="s">
        <v>4</v>
      </c>
      <c r="J2773" s="23"/>
      <c r="K2773" s="23" t="s">
        <v>9712</v>
      </c>
      <c r="L2773" s="23"/>
      <c r="M2773" s="23">
        <f>YEAR(Tabla2[[#This Row],[Fecha de creación]])</f>
        <v>2021</v>
      </c>
      <c r="N2773" s="23">
        <f>MONTH(Tabla2[[#This Row],[Fecha de creación]])</f>
        <v>1</v>
      </c>
    </row>
    <row r="2774" spans="1:14" ht="15" customHeight="1" x14ac:dyDescent="0.25">
      <c r="A2774" s="26">
        <v>44223.401076388887</v>
      </c>
      <c r="B2774" s="23" t="s">
        <v>100</v>
      </c>
      <c r="C2774" s="23" t="s">
        <v>548</v>
      </c>
      <c r="D2774" s="23" t="s">
        <v>6</v>
      </c>
      <c r="E2774" s="23" t="s">
        <v>1</v>
      </c>
      <c r="F2774" s="23" t="s">
        <v>7</v>
      </c>
      <c r="G2774" s="23" t="s">
        <v>3</v>
      </c>
      <c r="H2774" s="2" t="s">
        <v>7722</v>
      </c>
      <c r="I2774" s="23" t="s">
        <v>1854</v>
      </c>
      <c r="J2774" s="23"/>
      <c r="K2774" s="23" t="s">
        <v>9712</v>
      </c>
      <c r="L2774" s="23"/>
      <c r="M2774" s="23">
        <f>YEAR(Tabla2[[#This Row],[Fecha de creación]])</f>
        <v>2021</v>
      </c>
      <c r="N2774" s="23">
        <f>MONTH(Tabla2[[#This Row],[Fecha de creación]])</f>
        <v>1</v>
      </c>
    </row>
    <row r="2775" spans="1:14" ht="15" customHeight="1" x14ac:dyDescent="0.25">
      <c r="A2775" s="26">
        <v>44223.402939814812</v>
      </c>
      <c r="B2775" s="23" t="s">
        <v>100</v>
      </c>
      <c r="C2775" s="23" t="s">
        <v>549</v>
      </c>
      <c r="D2775" s="23" t="s">
        <v>6</v>
      </c>
      <c r="E2775" s="23" t="s">
        <v>1</v>
      </c>
      <c r="F2775" s="23" t="s">
        <v>7</v>
      </c>
      <c r="G2775" s="23" t="s">
        <v>3</v>
      </c>
      <c r="H2775" s="2" t="s">
        <v>7722</v>
      </c>
      <c r="I2775" s="23" t="s">
        <v>1854</v>
      </c>
      <c r="J2775" s="23"/>
      <c r="K2775" s="23" t="s">
        <v>9712</v>
      </c>
      <c r="L2775" s="23"/>
      <c r="M2775" s="23">
        <f>YEAR(Tabla2[[#This Row],[Fecha de creación]])</f>
        <v>2021</v>
      </c>
      <c r="N2775" s="23">
        <f>MONTH(Tabla2[[#This Row],[Fecha de creación]])</f>
        <v>1</v>
      </c>
    </row>
    <row r="2776" spans="1:14" ht="15" customHeight="1" x14ac:dyDescent="0.25">
      <c r="A2776" s="26">
        <v>44223.404756944445</v>
      </c>
      <c r="B2776" s="23" t="s">
        <v>100</v>
      </c>
      <c r="C2776" s="23" t="s">
        <v>4191</v>
      </c>
      <c r="D2776" s="23" t="s">
        <v>6</v>
      </c>
      <c r="E2776" s="23" t="s">
        <v>1</v>
      </c>
      <c r="F2776" s="23" t="s">
        <v>7</v>
      </c>
      <c r="G2776" s="23" t="s">
        <v>975</v>
      </c>
      <c r="H2776" s="2" t="s">
        <v>7722</v>
      </c>
      <c r="I2776" s="23" t="s">
        <v>1854</v>
      </c>
      <c r="J2776" s="23"/>
      <c r="K2776" s="23" t="s">
        <v>9712</v>
      </c>
      <c r="L2776" s="23"/>
      <c r="M2776" s="23">
        <f>YEAR(Tabla2[[#This Row],[Fecha de creación]])</f>
        <v>2021</v>
      </c>
      <c r="N2776" s="23">
        <f>MONTH(Tabla2[[#This Row],[Fecha de creación]])</f>
        <v>1</v>
      </c>
    </row>
    <row r="2777" spans="1:14" ht="15" customHeight="1" x14ac:dyDescent="0.25">
      <c r="A2777" s="26">
        <v>44223.447916666664</v>
      </c>
      <c r="B2777" s="23" t="s">
        <v>0</v>
      </c>
      <c r="C2777" s="23" t="s">
        <v>4192</v>
      </c>
      <c r="D2777" s="23" t="s">
        <v>21</v>
      </c>
      <c r="E2777" s="23" t="s">
        <v>1</v>
      </c>
      <c r="F2777" s="23" t="s">
        <v>7</v>
      </c>
      <c r="G2777" s="23" t="s">
        <v>975</v>
      </c>
      <c r="H2777" s="2" t="s">
        <v>7744</v>
      </c>
      <c r="I2777" s="23" t="s">
        <v>7412</v>
      </c>
      <c r="J2777" s="23"/>
      <c r="K2777" s="23" t="s">
        <v>9712</v>
      </c>
      <c r="L2777" s="23"/>
      <c r="M2777" s="23">
        <f>YEAR(Tabla2[[#This Row],[Fecha de creación]])</f>
        <v>2021</v>
      </c>
      <c r="N2777" s="23">
        <f>MONTH(Tabla2[[#This Row],[Fecha de creación]])</f>
        <v>1</v>
      </c>
    </row>
    <row r="2778" spans="1:14" ht="15" customHeight="1" x14ac:dyDescent="0.25">
      <c r="A2778" s="26">
        <v>44223.461446759262</v>
      </c>
      <c r="B2778" s="23" t="s">
        <v>56</v>
      </c>
      <c r="C2778" s="23" t="s">
        <v>4193</v>
      </c>
      <c r="D2778" s="23" t="s">
        <v>36</v>
      </c>
      <c r="E2778" s="23" t="s">
        <v>1</v>
      </c>
      <c r="F2778" s="23" t="s">
        <v>7</v>
      </c>
      <c r="G2778" s="23" t="s">
        <v>975</v>
      </c>
      <c r="H2778" s="2" t="s">
        <v>7731</v>
      </c>
      <c r="I2778" s="23" t="s">
        <v>1963</v>
      </c>
      <c r="J2778" s="23"/>
      <c r="K2778" s="23" t="s">
        <v>9712</v>
      </c>
      <c r="L2778" s="23"/>
      <c r="M2778" s="23">
        <f>YEAR(Tabla2[[#This Row],[Fecha de creación]])</f>
        <v>2021</v>
      </c>
      <c r="N2778" s="23">
        <f>MONTH(Tabla2[[#This Row],[Fecha de creación]])</f>
        <v>1</v>
      </c>
    </row>
    <row r="2779" spans="1:14" ht="15" customHeight="1" x14ac:dyDescent="0.25">
      <c r="A2779" s="26">
        <v>44223.531724537039</v>
      </c>
      <c r="B2779" s="23" t="s">
        <v>56</v>
      </c>
      <c r="C2779" s="23" t="s">
        <v>4194</v>
      </c>
      <c r="D2779" s="23" t="s">
        <v>6</v>
      </c>
      <c r="E2779" s="23" t="s">
        <v>1</v>
      </c>
      <c r="F2779" s="23" t="s">
        <v>7</v>
      </c>
      <c r="G2779" s="23" t="s">
        <v>975</v>
      </c>
      <c r="H2779" s="2" t="s">
        <v>7722</v>
      </c>
      <c r="I2779" s="23" t="s">
        <v>1963</v>
      </c>
      <c r="J2779" s="23"/>
      <c r="K2779" s="23" t="s">
        <v>9712</v>
      </c>
      <c r="L2779" s="23"/>
      <c r="M2779" s="23">
        <f>YEAR(Tabla2[[#This Row],[Fecha de creación]])</f>
        <v>2021</v>
      </c>
      <c r="N2779" s="23">
        <f>MONTH(Tabla2[[#This Row],[Fecha de creación]])</f>
        <v>1</v>
      </c>
    </row>
    <row r="2780" spans="1:14" ht="15" customHeight="1" x14ac:dyDescent="0.25">
      <c r="A2780" s="26">
        <v>44223.541932870372</v>
      </c>
      <c r="B2780" s="23" t="s">
        <v>100</v>
      </c>
      <c r="C2780" s="23" t="s">
        <v>4195</v>
      </c>
      <c r="D2780" s="23" t="s">
        <v>131</v>
      </c>
      <c r="E2780" s="23" t="s">
        <v>1</v>
      </c>
      <c r="F2780" s="23" t="s">
        <v>7</v>
      </c>
      <c r="G2780" s="23" t="s">
        <v>975</v>
      </c>
      <c r="H2780" s="2" t="s">
        <v>7728</v>
      </c>
      <c r="I2780" s="23" t="s">
        <v>1653</v>
      </c>
      <c r="J2780" s="23"/>
      <c r="K2780" s="23" t="s">
        <v>9712</v>
      </c>
      <c r="L2780" s="23"/>
      <c r="M2780" s="23">
        <f>YEAR(Tabla2[[#This Row],[Fecha de creación]])</f>
        <v>2021</v>
      </c>
      <c r="N2780" s="23">
        <f>MONTH(Tabla2[[#This Row],[Fecha de creación]])</f>
        <v>1</v>
      </c>
    </row>
    <row r="2781" spans="1:14" ht="15" customHeight="1" x14ac:dyDescent="0.25">
      <c r="A2781" s="26">
        <v>44223.563564814816</v>
      </c>
      <c r="B2781" s="23" t="s">
        <v>0</v>
      </c>
      <c r="C2781" s="23" t="s">
        <v>4196</v>
      </c>
      <c r="D2781" s="23" t="s">
        <v>382</v>
      </c>
      <c r="E2781" s="23" t="s">
        <v>1</v>
      </c>
      <c r="F2781" s="23" t="s">
        <v>7</v>
      </c>
      <c r="G2781" s="23" t="s">
        <v>975</v>
      </c>
      <c r="H2781" s="2" t="s">
        <v>7723</v>
      </c>
      <c r="I2781" s="23" t="s">
        <v>4</v>
      </c>
      <c r="J2781" s="23"/>
      <c r="K2781" s="23" t="s">
        <v>9712</v>
      </c>
      <c r="L2781" s="23"/>
      <c r="M2781" s="23">
        <f>YEAR(Tabla2[[#This Row],[Fecha de creación]])</f>
        <v>2021</v>
      </c>
      <c r="N2781" s="23">
        <f>MONTH(Tabla2[[#This Row],[Fecha de creación]])</f>
        <v>1</v>
      </c>
    </row>
    <row r="2782" spans="1:14" ht="15" customHeight="1" x14ac:dyDescent="0.25">
      <c r="A2782" s="26">
        <v>44223.607349537036</v>
      </c>
      <c r="B2782" s="23" t="s">
        <v>56</v>
      </c>
      <c r="C2782" s="23" t="s">
        <v>4197</v>
      </c>
      <c r="D2782" s="23" t="s">
        <v>6</v>
      </c>
      <c r="E2782" s="23" t="s">
        <v>1</v>
      </c>
      <c r="F2782" s="23" t="s">
        <v>7</v>
      </c>
      <c r="G2782" s="23" t="s">
        <v>975</v>
      </c>
      <c r="H2782" s="2" t="s">
        <v>7722</v>
      </c>
      <c r="I2782" s="23" t="s">
        <v>1963</v>
      </c>
      <c r="J2782" s="23"/>
      <c r="K2782" s="23" t="s">
        <v>9712</v>
      </c>
      <c r="L2782" s="23"/>
      <c r="M2782" s="23">
        <f>YEAR(Tabla2[[#This Row],[Fecha de creación]])</f>
        <v>2021</v>
      </c>
      <c r="N2782" s="23">
        <f>MONTH(Tabla2[[#This Row],[Fecha de creación]])</f>
        <v>1</v>
      </c>
    </row>
    <row r="2783" spans="1:14" ht="15" customHeight="1" x14ac:dyDescent="0.25">
      <c r="A2783" s="26">
        <v>44223.752615740741</v>
      </c>
      <c r="B2783" s="23" t="s">
        <v>0</v>
      </c>
      <c r="C2783" s="23" t="s">
        <v>4198</v>
      </c>
      <c r="D2783" s="23" t="s">
        <v>21</v>
      </c>
      <c r="E2783" s="23" t="s">
        <v>1</v>
      </c>
      <c r="F2783" s="23" t="s">
        <v>7</v>
      </c>
      <c r="G2783" s="23" t="s">
        <v>975</v>
      </c>
      <c r="H2783" s="2" t="s">
        <v>7744</v>
      </c>
      <c r="I2783" s="23" t="s">
        <v>7412</v>
      </c>
      <c r="J2783" s="23"/>
      <c r="K2783" s="23" t="s">
        <v>9712</v>
      </c>
      <c r="L2783" s="23"/>
      <c r="M2783" s="23">
        <f>YEAR(Tabla2[[#This Row],[Fecha de creación]])</f>
        <v>2021</v>
      </c>
      <c r="N2783" s="23">
        <f>MONTH(Tabla2[[#This Row],[Fecha de creación]])</f>
        <v>1</v>
      </c>
    </row>
    <row r="2784" spans="1:14" ht="15" customHeight="1" x14ac:dyDescent="0.25">
      <c r="A2784" s="26">
        <v>44223.755972222221</v>
      </c>
      <c r="B2784" s="23" t="s">
        <v>0</v>
      </c>
      <c r="C2784" s="23" t="s">
        <v>4199</v>
      </c>
      <c r="D2784" s="23" t="s">
        <v>21</v>
      </c>
      <c r="E2784" s="23" t="s">
        <v>1</v>
      </c>
      <c r="F2784" s="23" t="s">
        <v>7</v>
      </c>
      <c r="G2784" s="23" t="s">
        <v>975</v>
      </c>
      <c r="H2784" s="2" t="s">
        <v>7744</v>
      </c>
      <c r="I2784" s="23" t="s">
        <v>7412</v>
      </c>
      <c r="J2784" s="23"/>
      <c r="K2784" s="23" t="s">
        <v>9712</v>
      </c>
      <c r="L2784" s="23"/>
      <c r="M2784" s="23">
        <f>YEAR(Tabla2[[#This Row],[Fecha de creación]])</f>
        <v>2021</v>
      </c>
      <c r="N2784" s="23">
        <f>MONTH(Tabla2[[#This Row],[Fecha de creación]])</f>
        <v>1</v>
      </c>
    </row>
    <row r="2785" spans="1:14" ht="15" customHeight="1" x14ac:dyDescent="0.25">
      <c r="A2785" s="26">
        <v>44223.757233796299</v>
      </c>
      <c r="B2785" s="23" t="s">
        <v>0</v>
      </c>
      <c r="C2785" s="23" t="s">
        <v>4200</v>
      </c>
      <c r="D2785" s="23" t="s">
        <v>246</v>
      </c>
      <c r="E2785" s="23" t="s">
        <v>1</v>
      </c>
      <c r="F2785" s="23" t="s">
        <v>7</v>
      </c>
      <c r="G2785" s="23" t="s">
        <v>975</v>
      </c>
      <c r="H2785" s="2" t="s">
        <v>7728</v>
      </c>
      <c r="I2785" s="23" t="s">
        <v>7412</v>
      </c>
      <c r="J2785" s="23"/>
      <c r="K2785" s="23" t="s">
        <v>9712</v>
      </c>
      <c r="L2785" s="23"/>
      <c r="M2785" s="23">
        <f>YEAR(Tabla2[[#This Row],[Fecha de creación]])</f>
        <v>2021</v>
      </c>
      <c r="N2785" s="23">
        <f>MONTH(Tabla2[[#This Row],[Fecha de creación]])</f>
        <v>1</v>
      </c>
    </row>
    <row r="2786" spans="1:14" ht="15" customHeight="1" x14ac:dyDescent="0.25">
      <c r="A2786" s="26">
        <v>44223.763877314814</v>
      </c>
      <c r="B2786" s="23" t="s">
        <v>0</v>
      </c>
      <c r="C2786" s="23" t="s">
        <v>4201</v>
      </c>
      <c r="D2786" s="23" t="s">
        <v>21</v>
      </c>
      <c r="E2786" s="23" t="s">
        <v>1</v>
      </c>
      <c r="F2786" s="23" t="s">
        <v>7</v>
      </c>
      <c r="G2786" s="23" t="s">
        <v>975</v>
      </c>
      <c r="H2786" s="2" t="s">
        <v>7744</v>
      </c>
      <c r="I2786" s="23" t="s">
        <v>7412</v>
      </c>
      <c r="J2786" s="23"/>
      <c r="K2786" s="23" t="s">
        <v>9712</v>
      </c>
      <c r="L2786" s="23"/>
      <c r="M2786" s="23">
        <f>YEAR(Tabla2[[#This Row],[Fecha de creación]])</f>
        <v>2021</v>
      </c>
      <c r="N2786" s="23">
        <f>MONTH(Tabla2[[#This Row],[Fecha de creación]])</f>
        <v>1</v>
      </c>
    </row>
    <row r="2787" spans="1:14" ht="15" customHeight="1" x14ac:dyDescent="0.25">
      <c r="A2787" s="26">
        <v>44223.77138888889</v>
      </c>
      <c r="B2787" s="23" t="s">
        <v>0</v>
      </c>
      <c r="C2787" s="23" t="s">
        <v>4202</v>
      </c>
      <c r="D2787" s="23" t="s">
        <v>3729</v>
      </c>
      <c r="E2787" s="23" t="s">
        <v>1</v>
      </c>
      <c r="F2787" s="23" t="s">
        <v>7</v>
      </c>
      <c r="G2787" s="23" t="s">
        <v>975</v>
      </c>
      <c r="H2787" s="2" t="s">
        <v>7731</v>
      </c>
      <c r="I2787" s="23" t="s">
        <v>7412</v>
      </c>
      <c r="J2787" s="23"/>
      <c r="K2787" s="23" t="s">
        <v>9712</v>
      </c>
      <c r="L2787" s="23"/>
      <c r="M2787" s="23">
        <f>YEAR(Tabla2[[#This Row],[Fecha de creación]])</f>
        <v>2021</v>
      </c>
      <c r="N2787" s="23">
        <f>MONTH(Tabla2[[#This Row],[Fecha de creación]])</f>
        <v>1</v>
      </c>
    </row>
    <row r="2788" spans="1:14" ht="15" customHeight="1" x14ac:dyDescent="0.25">
      <c r="A2788" s="26">
        <v>44223.77202546296</v>
      </c>
      <c r="B2788" s="23" t="s">
        <v>0</v>
      </c>
      <c r="C2788" s="23" t="s">
        <v>4203</v>
      </c>
      <c r="D2788" s="23" t="s">
        <v>351</v>
      </c>
      <c r="E2788" s="23" t="s">
        <v>1</v>
      </c>
      <c r="F2788" s="23" t="s">
        <v>7</v>
      </c>
      <c r="G2788" s="23" t="s">
        <v>975</v>
      </c>
      <c r="H2788" s="2" t="s">
        <v>7734</v>
      </c>
      <c r="I2788" s="23" t="s">
        <v>7412</v>
      </c>
      <c r="J2788" s="23"/>
      <c r="K2788" s="23" t="s">
        <v>9712</v>
      </c>
      <c r="L2788" s="23"/>
      <c r="M2788" s="23">
        <f>YEAR(Tabla2[[#This Row],[Fecha de creación]])</f>
        <v>2021</v>
      </c>
      <c r="N2788" s="23">
        <f>MONTH(Tabla2[[#This Row],[Fecha de creación]])</f>
        <v>1</v>
      </c>
    </row>
    <row r="2789" spans="1:14" ht="15" customHeight="1" x14ac:dyDescent="0.25">
      <c r="A2789" s="26">
        <v>44223.772499999999</v>
      </c>
      <c r="B2789" s="23" t="s">
        <v>0</v>
      </c>
      <c r="C2789" s="23" t="s">
        <v>4204</v>
      </c>
      <c r="D2789" s="23" t="s">
        <v>131</v>
      </c>
      <c r="E2789" s="23" t="s">
        <v>1</v>
      </c>
      <c r="F2789" s="23" t="s">
        <v>7</v>
      </c>
      <c r="G2789" s="23" t="s">
        <v>975</v>
      </c>
      <c r="H2789" s="2" t="s">
        <v>7728</v>
      </c>
      <c r="I2789" s="23" t="s">
        <v>7412</v>
      </c>
      <c r="J2789" s="23"/>
      <c r="K2789" s="23" t="s">
        <v>9712</v>
      </c>
      <c r="L2789" s="23"/>
      <c r="M2789" s="23">
        <f>YEAR(Tabla2[[#This Row],[Fecha de creación]])</f>
        <v>2021</v>
      </c>
      <c r="N2789" s="23">
        <f>MONTH(Tabla2[[#This Row],[Fecha de creación]])</f>
        <v>1</v>
      </c>
    </row>
    <row r="2790" spans="1:14" ht="15" customHeight="1" x14ac:dyDescent="0.25">
      <c r="A2790" s="26">
        <v>44223.77721064815</v>
      </c>
      <c r="B2790" s="23" t="s">
        <v>0</v>
      </c>
      <c r="C2790" s="23" t="s">
        <v>550</v>
      </c>
      <c r="D2790" s="23" t="s">
        <v>551</v>
      </c>
      <c r="E2790" s="23" t="s">
        <v>1</v>
      </c>
      <c r="F2790" s="23" t="s">
        <v>7</v>
      </c>
      <c r="G2790" s="23" t="s">
        <v>3</v>
      </c>
      <c r="H2790" s="2" t="s">
        <v>7731</v>
      </c>
      <c r="I2790" s="23" t="s">
        <v>4</v>
      </c>
      <c r="J2790" s="23"/>
      <c r="K2790" s="23" t="s">
        <v>9712</v>
      </c>
      <c r="L2790" s="23"/>
      <c r="M2790" s="23">
        <f>YEAR(Tabla2[[#This Row],[Fecha de creación]])</f>
        <v>2021</v>
      </c>
      <c r="N2790" s="23">
        <f>MONTH(Tabla2[[#This Row],[Fecha de creación]])</f>
        <v>1</v>
      </c>
    </row>
    <row r="2791" spans="1:14" ht="15" customHeight="1" x14ac:dyDescent="0.25">
      <c r="A2791" s="26">
        <v>44224.443136574075</v>
      </c>
      <c r="B2791" s="23" t="s">
        <v>0</v>
      </c>
      <c r="C2791" s="23" t="s">
        <v>552</v>
      </c>
      <c r="D2791" s="23" t="s">
        <v>6</v>
      </c>
      <c r="E2791" s="23" t="s">
        <v>1</v>
      </c>
      <c r="F2791" s="23" t="s">
        <v>7</v>
      </c>
      <c r="G2791" s="23" t="s">
        <v>3</v>
      </c>
      <c r="H2791" s="2" t="s">
        <v>7722</v>
      </c>
      <c r="I2791" s="23" t="s">
        <v>8</v>
      </c>
      <c r="J2791" s="23"/>
      <c r="K2791" s="23" t="s">
        <v>9712</v>
      </c>
      <c r="L2791" s="23"/>
      <c r="M2791" s="23">
        <f>YEAR(Tabla2[[#This Row],[Fecha de creación]])</f>
        <v>2021</v>
      </c>
      <c r="N2791" s="23">
        <f>MONTH(Tabla2[[#This Row],[Fecha de creación]])</f>
        <v>1</v>
      </c>
    </row>
    <row r="2792" spans="1:14" ht="15" customHeight="1" x14ac:dyDescent="0.25">
      <c r="A2792" s="26">
        <v>44224.445243055554</v>
      </c>
      <c r="B2792" s="23" t="s">
        <v>0</v>
      </c>
      <c r="C2792" s="23" t="s">
        <v>553</v>
      </c>
      <c r="D2792" s="23" t="s">
        <v>6</v>
      </c>
      <c r="E2792" s="23" t="s">
        <v>1</v>
      </c>
      <c r="F2792" s="23" t="s">
        <v>7</v>
      </c>
      <c r="G2792" s="23" t="s">
        <v>3</v>
      </c>
      <c r="H2792" s="2" t="s">
        <v>7722</v>
      </c>
      <c r="I2792" s="23" t="s">
        <v>8</v>
      </c>
      <c r="J2792" s="23"/>
      <c r="K2792" s="23" t="s">
        <v>9712</v>
      </c>
      <c r="L2792" s="23"/>
      <c r="M2792" s="23">
        <f>YEAR(Tabla2[[#This Row],[Fecha de creación]])</f>
        <v>2021</v>
      </c>
      <c r="N2792" s="23">
        <f>MONTH(Tabla2[[#This Row],[Fecha de creación]])</f>
        <v>1</v>
      </c>
    </row>
    <row r="2793" spans="1:14" ht="15" customHeight="1" x14ac:dyDescent="0.25">
      <c r="A2793" s="26">
        <v>44224.448842592596</v>
      </c>
      <c r="B2793" s="23" t="s">
        <v>100</v>
      </c>
      <c r="C2793" s="23" t="s">
        <v>554</v>
      </c>
      <c r="D2793" s="23" t="s">
        <v>6</v>
      </c>
      <c r="E2793" s="23" t="s">
        <v>1</v>
      </c>
      <c r="F2793" s="23" t="s">
        <v>7</v>
      </c>
      <c r="G2793" s="23" t="s">
        <v>3</v>
      </c>
      <c r="H2793" s="2" t="s">
        <v>7722</v>
      </c>
      <c r="I2793" s="23" t="s">
        <v>1854</v>
      </c>
      <c r="J2793" s="23"/>
      <c r="K2793" s="23" t="s">
        <v>9712</v>
      </c>
      <c r="L2793" s="23"/>
      <c r="M2793" s="23">
        <f>YEAR(Tabla2[[#This Row],[Fecha de creación]])</f>
        <v>2021</v>
      </c>
      <c r="N2793" s="23">
        <f>MONTH(Tabla2[[#This Row],[Fecha de creación]])</f>
        <v>1</v>
      </c>
    </row>
    <row r="2794" spans="1:14" ht="15" customHeight="1" x14ac:dyDescent="0.25">
      <c r="A2794" s="26">
        <v>44224.532939814817</v>
      </c>
      <c r="B2794" s="23" t="s">
        <v>189</v>
      </c>
      <c r="C2794" s="23" t="s">
        <v>4205</v>
      </c>
      <c r="D2794" s="23" t="s">
        <v>131</v>
      </c>
      <c r="E2794" s="23" t="s">
        <v>1</v>
      </c>
      <c r="F2794" s="23" t="s">
        <v>7</v>
      </c>
      <c r="G2794" s="23" t="s">
        <v>975</v>
      </c>
      <c r="H2794" s="2" t="s">
        <v>7728</v>
      </c>
      <c r="I2794" s="23" t="s">
        <v>1945</v>
      </c>
      <c r="J2794" s="23"/>
      <c r="K2794" s="23" t="s">
        <v>9712</v>
      </c>
      <c r="L2794" s="23"/>
      <c r="M2794" s="23">
        <f>YEAR(Tabla2[[#This Row],[Fecha de creación]])</f>
        <v>2021</v>
      </c>
      <c r="N2794" s="23">
        <f>MONTH(Tabla2[[#This Row],[Fecha de creación]])</f>
        <v>1</v>
      </c>
    </row>
    <row r="2795" spans="1:14" ht="15" customHeight="1" x14ac:dyDescent="0.25">
      <c r="A2795" s="26">
        <v>44224.565648148149</v>
      </c>
      <c r="B2795" s="23" t="s">
        <v>189</v>
      </c>
      <c r="C2795" s="23" t="s">
        <v>4206</v>
      </c>
      <c r="D2795" s="23" t="s">
        <v>3750</v>
      </c>
      <c r="E2795" s="23" t="s">
        <v>1</v>
      </c>
      <c r="F2795" s="23" t="s">
        <v>7</v>
      </c>
      <c r="G2795" s="23" t="s">
        <v>975</v>
      </c>
      <c r="H2795" s="2" t="s">
        <v>7734</v>
      </c>
      <c r="I2795" s="23" t="s">
        <v>1945</v>
      </c>
      <c r="J2795" s="23"/>
      <c r="K2795" s="23" t="s">
        <v>9712</v>
      </c>
      <c r="L2795" s="23"/>
      <c r="M2795" s="23">
        <f>YEAR(Tabla2[[#This Row],[Fecha de creación]])</f>
        <v>2021</v>
      </c>
      <c r="N2795" s="23">
        <f>MONTH(Tabla2[[#This Row],[Fecha de creación]])</f>
        <v>1</v>
      </c>
    </row>
    <row r="2796" spans="1:14" ht="15" customHeight="1" x14ac:dyDescent="0.25">
      <c r="A2796" s="26">
        <v>44224.570208333331</v>
      </c>
      <c r="B2796" s="23" t="s">
        <v>189</v>
      </c>
      <c r="C2796" s="23" t="s">
        <v>4207</v>
      </c>
      <c r="D2796" s="23" t="s">
        <v>131</v>
      </c>
      <c r="E2796" s="23" t="s">
        <v>1</v>
      </c>
      <c r="F2796" s="23" t="s">
        <v>7</v>
      </c>
      <c r="G2796" s="23" t="s">
        <v>975</v>
      </c>
      <c r="H2796" s="2" t="s">
        <v>7728</v>
      </c>
      <c r="I2796" s="23" t="s">
        <v>1945</v>
      </c>
      <c r="J2796" s="23"/>
      <c r="K2796" s="23" t="s">
        <v>9712</v>
      </c>
      <c r="L2796" s="23"/>
      <c r="M2796" s="23">
        <f>YEAR(Tabla2[[#This Row],[Fecha de creación]])</f>
        <v>2021</v>
      </c>
      <c r="N2796" s="23">
        <f>MONTH(Tabla2[[#This Row],[Fecha de creación]])</f>
        <v>1</v>
      </c>
    </row>
    <row r="2797" spans="1:14" ht="15" customHeight="1" x14ac:dyDescent="0.25">
      <c r="A2797" s="26">
        <v>44224.574872685182</v>
      </c>
      <c r="B2797" s="23" t="s">
        <v>189</v>
      </c>
      <c r="C2797" s="23" t="s">
        <v>4208</v>
      </c>
      <c r="D2797" s="23" t="s">
        <v>131</v>
      </c>
      <c r="E2797" s="23" t="s">
        <v>1</v>
      </c>
      <c r="F2797" s="23" t="s">
        <v>7</v>
      </c>
      <c r="G2797" s="23" t="s">
        <v>975</v>
      </c>
      <c r="H2797" s="2" t="s">
        <v>7728</v>
      </c>
      <c r="I2797" s="23" t="s">
        <v>1945</v>
      </c>
      <c r="J2797" s="23"/>
      <c r="K2797" s="23" t="s">
        <v>9712</v>
      </c>
      <c r="L2797" s="23"/>
      <c r="M2797" s="23">
        <f>YEAR(Tabla2[[#This Row],[Fecha de creación]])</f>
        <v>2021</v>
      </c>
      <c r="N2797" s="23">
        <f>MONTH(Tabla2[[#This Row],[Fecha de creación]])</f>
        <v>1</v>
      </c>
    </row>
    <row r="2798" spans="1:14" ht="15" customHeight="1" x14ac:dyDescent="0.25">
      <c r="A2798" s="26">
        <v>44224.581203703703</v>
      </c>
      <c r="B2798" s="23" t="s">
        <v>56</v>
      </c>
      <c r="C2798" s="23" t="s">
        <v>4209</v>
      </c>
      <c r="D2798" s="23" t="s">
        <v>6</v>
      </c>
      <c r="E2798" s="23" t="s">
        <v>1</v>
      </c>
      <c r="F2798" s="23" t="s">
        <v>7</v>
      </c>
      <c r="G2798" s="23" t="s">
        <v>975</v>
      </c>
      <c r="H2798" s="2" t="s">
        <v>7722</v>
      </c>
      <c r="I2798" s="23" t="s">
        <v>1963</v>
      </c>
      <c r="J2798" s="23"/>
      <c r="K2798" s="23" t="s">
        <v>9712</v>
      </c>
      <c r="L2798" s="23"/>
      <c r="M2798" s="23">
        <f>YEAR(Tabla2[[#This Row],[Fecha de creación]])</f>
        <v>2021</v>
      </c>
      <c r="N2798" s="23">
        <f>MONTH(Tabla2[[#This Row],[Fecha de creación]])</f>
        <v>1</v>
      </c>
    </row>
    <row r="2799" spans="1:14" ht="15" customHeight="1" x14ac:dyDescent="0.25">
      <c r="A2799" s="26">
        <v>44224.646701388891</v>
      </c>
      <c r="B2799" s="23" t="s">
        <v>0</v>
      </c>
      <c r="C2799" s="23" t="s">
        <v>555</v>
      </c>
      <c r="D2799" s="23" t="s">
        <v>21</v>
      </c>
      <c r="E2799" s="23" t="s">
        <v>1</v>
      </c>
      <c r="F2799" s="23" t="s">
        <v>7</v>
      </c>
      <c r="G2799" s="23" t="s">
        <v>3</v>
      </c>
      <c r="H2799" s="2" t="s">
        <v>7744</v>
      </c>
      <c r="I2799" s="23" t="s">
        <v>7412</v>
      </c>
      <c r="J2799" s="23"/>
      <c r="K2799" s="23" t="s">
        <v>9712</v>
      </c>
      <c r="L2799" s="23"/>
      <c r="M2799" s="23">
        <f>YEAR(Tabla2[[#This Row],[Fecha de creación]])</f>
        <v>2021</v>
      </c>
      <c r="N2799" s="23">
        <f>MONTH(Tabla2[[#This Row],[Fecha de creación]])</f>
        <v>1</v>
      </c>
    </row>
    <row r="2800" spans="1:14" ht="15" customHeight="1" x14ac:dyDescent="0.25">
      <c r="A2800" s="26">
        <v>44224.731874999998</v>
      </c>
      <c r="B2800" s="23" t="s">
        <v>0</v>
      </c>
      <c r="C2800" s="23" t="s">
        <v>4210</v>
      </c>
      <c r="D2800" s="23" t="s">
        <v>4211</v>
      </c>
      <c r="E2800" s="23" t="s">
        <v>1</v>
      </c>
      <c r="F2800" s="23" t="s">
        <v>7</v>
      </c>
      <c r="G2800" s="23" t="s">
        <v>975</v>
      </c>
      <c r="H2800" s="2" t="s">
        <v>7744</v>
      </c>
      <c r="I2800" s="23" t="s">
        <v>7412</v>
      </c>
      <c r="J2800" s="23"/>
      <c r="K2800" s="23" t="s">
        <v>9712</v>
      </c>
      <c r="L2800" s="23"/>
      <c r="M2800" s="23">
        <f>YEAR(Tabla2[[#This Row],[Fecha de creación]])</f>
        <v>2021</v>
      </c>
      <c r="N2800" s="23">
        <f>MONTH(Tabla2[[#This Row],[Fecha de creación]])</f>
        <v>1</v>
      </c>
    </row>
    <row r="2801" spans="1:14" ht="15" customHeight="1" x14ac:dyDescent="0.25">
      <c r="A2801" s="26">
        <v>44224.733090277776</v>
      </c>
      <c r="B2801" s="23" t="s">
        <v>0</v>
      </c>
      <c r="C2801" s="23" t="s">
        <v>4212</v>
      </c>
      <c r="D2801" s="23" t="s">
        <v>349</v>
      </c>
      <c r="E2801" s="23" t="s">
        <v>1</v>
      </c>
      <c r="F2801" s="23" t="s">
        <v>7</v>
      </c>
      <c r="G2801" s="23" t="s">
        <v>975</v>
      </c>
      <c r="H2801" s="2" t="s">
        <v>7731</v>
      </c>
      <c r="I2801" s="23" t="s">
        <v>7412</v>
      </c>
      <c r="J2801" s="23"/>
      <c r="K2801" s="23" t="s">
        <v>9712</v>
      </c>
      <c r="L2801" s="23"/>
      <c r="M2801" s="23">
        <f>YEAR(Tabla2[[#This Row],[Fecha de creación]])</f>
        <v>2021</v>
      </c>
      <c r="N2801" s="23">
        <f>MONTH(Tabla2[[#This Row],[Fecha de creación]])</f>
        <v>1</v>
      </c>
    </row>
    <row r="2802" spans="1:14" ht="15" customHeight="1" x14ac:dyDescent="0.25">
      <c r="A2802" s="26">
        <v>44224.733518518522</v>
      </c>
      <c r="B2802" s="23" t="s">
        <v>0</v>
      </c>
      <c r="C2802" s="23" t="s">
        <v>4213</v>
      </c>
      <c r="D2802" s="23" t="s">
        <v>351</v>
      </c>
      <c r="E2802" s="23" t="s">
        <v>1</v>
      </c>
      <c r="F2802" s="23" t="s">
        <v>7</v>
      </c>
      <c r="G2802" s="23" t="s">
        <v>975</v>
      </c>
      <c r="H2802" s="2" t="s">
        <v>7734</v>
      </c>
      <c r="I2802" s="23" t="s">
        <v>7412</v>
      </c>
      <c r="J2802" s="23"/>
      <c r="K2802" s="23" t="s">
        <v>9712</v>
      </c>
      <c r="L2802" s="23"/>
      <c r="M2802" s="23">
        <f>YEAR(Tabla2[[#This Row],[Fecha de creación]])</f>
        <v>2021</v>
      </c>
      <c r="N2802" s="23">
        <f>MONTH(Tabla2[[#This Row],[Fecha de creación]])</f>
        <v>1</v>
      </c>
    </row>
    <row r="2803" spans="1:14" ht="15" customHeight="1" x14ac:dyDescent="0.25">
      <c r="A2803" s="26">
        <v>44224.738333333335</v>
      </c>
      <c r="B2803" s="23" t="s">
        <v>100</v>
      </c>
      <c r="C2803" s="23" t="s">
        <v>4214</v>
      </c>
      <c r="D2803" s="23" t="s">
        <v>349</v>
      </c>
      <c r="E2803" s="23" t="s">
        <v>1</v>
      </c>
      <c r="F2803" s="23" t="s">
        <v>7</v>
      </c>
      <c r="G2803" s="23" t="s">
        <v>975</v>
      </c>
      <c r="H2803" s="2" t="s">
        <v>7731</v>
      </c>
      <c r="I2803" s="23" t="s">
        <v>7575</v>
      </c>
      <c r="J2803" s="23"/>
      <c r="K2803" s="23" t="s">
        <v>9712</v>
      </c>
      <c r="L2803" s="23"/>
      <c r="M2803" s="23">
        <f>YEAR(Tabla2[[#This Row],[Fecha de creación]])</f>
        <v>2021</v>
      </c>
      <c r="N2803" s="23">
        <f>MONTH(Tabla2[[#This Row],[Fecha de creación]])</f>
        <v>1</v>
      </c>
    </row>
    <row r="2804" spans="1:14" ht="15" customHeight="1" x14ac:dyDescent="0.25">
      <c r="A2804" s="26">
        <v>44224.739004629628</v>
      </c>
      <c r="B2804" s="23" t="s">
        <v>100</v>
      </c>
      <c r="C2804" s="23" t="s">
        <v>4215</v>
      </c>
      <c r="D2804" s="23" t="s">
        <v>351</v>
      </c>
      <c r="E2804" s="23" t="s">
        <v>1</v>
      </c>
      <c r="F2804" s="23" t="s">
        <v>7</v>
      </c>
      <c r="G2804" s="23" t="s">
        <v>975</v>
      </c>
      <c r="H2804" s="2" t="s">
        <v>7734</v>
      </c>
      <c r="I2804" s="23" t="s">
        <v>7575</v>
      </c>
      <c r="J2804" s="23"/>
      <c r="K2804" s="23" t="s">
        <v>9712</v>
      </c>
      <c r="L2804" s="23"/>
      <c r="M2804" s="23">
        <f>YEAR(Tabla2[[#This Row],[Fecha de creación]])</f>
        <v>2021</v>
      </c>
      <c r="N2804" s="23">
        <f>MONTH(Tabla2[[#This Row],[Fecha de creación]])</f>
        <v>1</v>
      </c>
    </row>
    <row r="2805" spans="1:14" ht="15" customHeight="1" x14ac:dyDescent="0.25">
      <c r="A2805" s="26">
        <v>44224.748229166667</v>
      </c>
      <c r="B2805" s="23" t="s">
        <v>0</v>
      </c>
      <c r="C2805" s="23" t="s">
        <v>4216</v>
      </c>
      <c r="D2805" s="23" t="s">
        <v>21</v>
      </c>
      <c r="E2805" s="23" t="s">
        <v>1</v>
      </c>
      <c r="F2805" s="23" t="s">
        <v>7</v>
      </c>
      <c r="G2805" s="23" t="s">
        <v>975</v>
      </c>
      <c r="H2805" s="2" t="s">
        <v>7744</v>
      </c>
      <c r="I2805" s="23" t="s">
        <v>7412</v>
      </c>
      <c r="J2805" s="23"/>
      <c r="K2805" s="23" t="s">
        <v>9712</v>
      </c>
      <c r="L2805" s="23"/>
      <c r="M2805" s="23">
        <f>YEAR(Tabla2[[#This Row],[Fecha de creación]])</f>
        <v>2021</v>
      </c>
      <c r="N2805" s="23">
        <f>MONTH(Tabla2[[#This Row],[Fecha de creación]])</f>
        <v>1</v>
      </c>
    </row>
    <row r="2806" spans="1:14" ht="15" customHeight="1" x14ac:dyDescent="0.25">
      <c r="A2806" s="26">
        <v>44224.754756944443</v>
      </c>
      <c r="B2806" s="23" t="s">
        <v>0</v>
      </c>
      <c r="C2806" s="23" t="s">
        <v>4217</v>
      </c>
      <c r="D2806" s="23" t="s">
        <v>21</v>
      </c>
      <c r="E2806" s="23" t="s">
        <v>1</v>
      </c>
      <c r="F2806" s="23" t="s">
        <v>7</v>
      </c>
      <c r="G2806" s="23" t="s">
        <v>975</v>
      </c>
      <c r="H2806" s="2" t="s">
        <v>7744</v>
      </c>
      <c r="I2806" s="23" t="s">
        <v>7412</v>
      </c>
      <c r="J2806" s="23"/>
      <c r="K2806" s="23" t="s">
        <v>9712</v>
      </c>
      <c r="L2806" s="23"/>
      <c r="M2806" s="23">
        <f>YEAR(Tabla2[[#This Row],[Fecha de creación]])</f>
        <v>2021</v>
      </c>
      <c r="N2806" s="23">
        <f>MONTH(Tabla2[[#This Row],[Fecha de creación]])</f>
        <v>1</v>
      </c>
    </row>
    <row r="2807" spans="1:14" ht="15" customHeight="1" x14ac:dyDescent="0.25">
      <c r="A2807" s="26">
        <v>44224.755243055559</v>
      </c>
      <c r="B2807" s="23" t="s">
        <v>0</v>
      </c>
      <c r="C2807" s="23" t="s">
        <v>4218</v>
      </c>
      <c r="D2807" s="23" t="s">
        <v>349</v>
      </c>
      <c r="E2807" s="23" t="s">
        <v>1</v>
      </c>
      <c r="F2807" s="23" t="s">
        <v>7</v>
      </c>
      <c r="G2807" s="23" t="s">
        <v>975</v>
      </c>
      <c r="H2807" s="2" t="s">
        <v>7731</v>
      </c>
      <c r="I2807" s="23" t="s">
        <v>7412</v>
      </c>
      <c r="J2807" s="23"/>
      <c r="K2807" s="23" t="s">
        <v>9712</v>
      </c>
      <c r="L2807" s="23"/>
      <c r="M2807" s="23">
        <f>YEAR(Tabla2[[#This Row],[Fecha de creación]])</f>
        <v>2021</v>
      </c>
      <c r="N2807" s="23">
        <f>MONTH(Tabla2[[#This Row],[Fecha de creación]])</f>
        <v>1</v>
      </c>
    </row>
    <row r="2808" spans="1:14" ht="15" customHeight="1" x14ac:dyDescent="0.25">
      <c r="A2808" s="26">
        <v>44224.755659722221</v>
      </c>
      <c r="B2808" s="23" t="s">
        <v>0</v>
      </c>
      <c r="C2808" s="23" t="s">
        <v>4219</v>
      </c>
      <c r="D2808" s="23" t="s">
        <v>351</v>
      </c>
      <c r="E2808" s="23" t="s">
        <v>1</v>
      </c>
      <c r="F2808" s="23" t="s">
        <v>7</v>
      </c>
      <c r="G2808" s="23" t="s">
        <v>975</v>
      </c>
      <c r="H2808" s="2" t="s">
        <v>7734</v>
      </c>
      <c r="I2808" s="23" t="s">
        <v>7412</v>
      </c>
      <c r="J2808" s="23"/>
      <c r="K2808" s="23" t="s">
        <v>9712</v>
      </c>
      <c r="L2808" s="23"/>
      <c r="M2808" s="23">
        <f>YEAR(Tabla2[[#This Row],[Fecha de creación]])</f>
        <v>2021</v>
      </c>
      <c r="N2808" s="23">
        <f>MONTH(Tabla2[[#This Row],[Fecha de creación]])</f>
        <v>1</v>
      </c>
    </row>
    <row r="2809" spans="1:14" ht="15" customHeight="1" x14ac:dyDescent="0.25">
      <c r="A2809" s="26">
        <v>44224.762708333335</v>
      </c>
      <c r="B2809" s="23" t="s">
        <v>0</v>
      </c>
      <c r="C2809" s="23" t="s">
        <v>4220</v>
      </c>
      <c r="D2809" s="23" t="s">
        <v>21</v>
      </c>
      <c r="E2809" s="23" t="s">
        <v>1</v>
      </c>
      <c r="F2809" s="23" t="s">
        <v>7</v>
      </c>
      <c r="G2809" s="23" t="s">
        <v>975</v>
      </c>
      <c r="H2809" s="2" t="s">
        <v>7744</v>
      </c>
      <c r="I2809" s="23" t="s">
        <v>7412</v>
      </c>
      <c r="J2809" s="23"/>
      <c r="K2809" s="23" t="s">
        <v>9712</v>
      </c>
      <c r="L2809" s="23"/>
      <c r="M2809" s="23">
        <f>YEAR(Tabla2[[#This Row],[Fecha de creación]])</f>
        <v>2021</v>
      </c>
      <c r="N2809" s="23">
        <f>MONTH(Tabla2[[#This Row],[Fecha de creación]])</f>
        <v>1</v>
      </c>
    </row>
    <row r="2810" spans="1:14" ht="15" customHeight="1" x14ac:dyDescent="0.25">
      <c r="A2810" s="26">
        <v>44224.766446759262</v>
      </c>
      <c r="B2810" s="23" t="s">
        <v>0</v>
      </c>
      <c r="C2810" s="23" t="s">
        <v>4221</v>
      </c>
      <c r="D2810" s="23" t="s">
        <v>21</v>
      </c>
      <c r="E2810" s="23" t="s">
        <v>1</v>
      </c>
      <c r="F2810" s="23" t="s">
        <v>7</v>
      </c>
      <c r="G2810" s="23" t="s">
        <v>975</v>
      </c>
      <c r="H2810" s="2" t="s">
        <v>7744</v>
      </c>
      <c r="I2810" s="23" t="s">
        <v>7412</v>
      </c>
      <c r="J2810" s="23"/>
      <c r="K2810" s="23" t="s">
        <v>9712</v>
      </c>
      <c r="L2810" s="23"/>
      <c r="M2810" s="23">
        <f>YEAR(Tabla2[[#This Row],[Fecha de creación]])</f>
        <v>2021</v>
      </c>
      <c r="N2810" s="23">
        <f>MONTH(Tabla2[[#This Row],[Fecha de creación]])</f>
        <v>1</v>
      </c>
    </row>
    <row r="2811" spans="1:14" ht="15" customHeight="1" x14ac:dyDescent="0.25">
      <c r="A2811" s="26">
        <v>44224.768379629626</v>
      </c>
      <c r="B2811" s="23" t="s">
        <v>0</v>
      </c>
      <c r="C2811" s="23" t="s">
        <v>4222</v>
      </c>
      <c r="D2811" s="23" t="s">
        <v>349</v>
      </c>
      <c r="E2811" s="23" t="s">
        <v>1</v>
      </c>
      <c r="F2811" s="23" t="s">
        <v>7</v>
      </c>
      <c r="G2811" s="23" t="s">
        <v>975</v>
      </c>
      <c r="H2811" s="2" t="s">
        <v>7731</v>
      </c>
      <c r="I2811" s="23" t="s">
        <v>7412</v>
      </c>
      <c r="J2811" s="23"/>
      <c r="K2811" s="23" t="s">
        <v>9712</v>
      </c>
      <c r="L2811" s="23"/>
      <c r="M2811" s="23">
        <f>YEAR(Tabla2[[#This Row],[Fecha de creación]])</f>
        <v>2021</v>
      </c>
      <c r="N2811" s="23">
        <f>MONTH(Tabla2[[#This Row],[Fecha de creación]])</f>
        <v>1</v>
      </c>
    </row>
    <row r="2812" spans="1:14" ht="15" customHeight="1" x14ac:dyDescent="0.25">
      <c r="A2812" s="26">
        <v>44224.76898148148</v>
      </c>
      <c r="B2812" s="23" t="s">
        <v>0</v>
      </c>
      <c r="C2812" s="23" t="s">
        <v>4223</v>
      </c>
      <c r="D2812" s="23" t="s">
        <v>351</v>
      </c>
      <c r="E2812" s="23" t="s">
        <v>1</v>
      </c>
      <c r="F2812" s="23" t="s">
        <v>7</v>
      </c>
      <c r="G2812" s="23" t="s">
        <v>975</v>
      </c>
      <c r="H2812" s="2" t="s">
        <v>7734</v>
      </c>
      <c r="I2812" s="23" t="s">
        <v>7412</v>
      </c>
      <c r="J2812" s="23"/>
      <c r="K2812" s="23" t="s">
        <v>9712</v>
      </c>
      <c r="L2812" s="23"/>
      <c r="M2812" s="23">
        <f>YEAR(Tabla2[[#This Row],[Fecha de creación]])</f>
        <v>2021</v>
      </c>
      <c r="N2812" s="23">
        <f>MONTH(Tabla2[[#This Row],[Fecha de creación]])</f>
        <v>1</v>
      </c>
    </row>
    <row r="2813" spans="1:14" ht="15" customHeight="1" x14ac:dyDescent="0.25">
      <c r="A2813" s="26">
        <v>44224.769479166665</v>
      </c>
      <c r="B2813" s="23" t="s">
        <v>0</v>
      </c>
      <c r="C2813" s="23" t="s">
        <v>4224</v>
      </c>
      <c r="D2813" s="23" t="s">
        <v>382</v>
      </c>
      <c r="E2813" s="23" t="s">
        <v>1</v>
      </c>
      <c r="F2813" s="23" t="s">
        <v>7</v>
      </c>
      <c r="G2813" s="23" t="s">
        <v>975</v>
      </c>
      <c r="H2813" s="2" t="s">
        <v>7758</v>
      </c>
      <c r="I2813" s="23" t="s">
        <v>7412</v>
      </c>
      <c r="J2813" s="23"/>
      <c r="K2813" s="23" t="s">
        <v>9712</v>
      </c>
      <c r="L2813" s="23"/>
      <c r="M2813" s="23">
        <f>YEAR(Tabla2[[#This Row],[Fecha de creación]])</f>
        <v>2021</v>
      </c>
      <c r="N2813" s="23">
        <f>MONTH(Tabla2[[#This Row],[Fecha de creación]])</f>
        <v>1</v>
      </c>
    </row>
    <row r="2814" spans="1:14" ht="15" customHeight="1" x14ac:dyDescent="0.25">
      <c r="A2814" s="26">
        <v>44225.393078703702</v>
      </c>
      <c r="B2814" s="23" t="s">
        <v>19</v>
      </c>
      <c r="C2814" s="23" t="s">
        <v>4225</v>
      </c>
      <c r="D2814" s="23" t="s">
        <v>4226</v>
      </c>
      <c r="E2814" s="23" t="s">
        <v>1</v>
      </c>
      <c r="F2814" s="23" t="s">
        <v>7</v>
      </c>
      <c r="G2814" s="23" t="s">
        <v>975</v>
      </c>
      <c r="H2814" s="2" t="s">
        <v>7745</v>
      </c>
      <c r="I2814" s="23" t="s">
        <v>23</v>
      </c>
      <c r="J2814" s="23"/>
      <c r="K2814" s="23" t="s">
        <v>9712</v>
      </c>
      <c r="L2814" s="23"/>
      <c r="M2814" s="23">
        <f>YEAR(Tabla2[[#This Row],[Fecha de creación]])</f>
        <v>2021</v>
      </c>
      <c r="N2814" s="23">
        <f>MONTH(Tabla2[[#This Row],[Fecha de creación]])</f>
        <v>1</v>
      </c>
    </row>
    <row r="2815" spans="1:14" ht="15" customHeight="1" x14ac:dyDescent="0.25">
      <c r="A2815" s="26">
        <v>44225.463923611111</v>
      </c>
      <c r="B2815" s="23" t="s">
        <v>56</v>
      </c>
      <c r="C2815" s="23" t="s">
        <v>4227</v>
      </c>
      <c r="D2815" s="23" t="s">
        <v>541</v>
      </c>
      <c r="E2815" s="23" t="s">
        <v>1</v>
      </c>
      <c r="F2815" s="23" t="s">
        <v>7</v>
      </c>
      <c r="G2815" s="23" t="s">
        <v>975</v>
      </c>
      <c r="H2815" s="2" t="s">
        <v>7722</v>
      </c>
      <c r="I2815" s="23" t="s">
        <v>1963</v>
      </c>
      <c r="J2815" s="23"/>
      <c r="K2815" s="23" t="s">
        <v>9712</v>
      </c>
      <c r="L2815" s="23"/>
      <c r="M2815" s="23">
        <f>YEAR(Tabla2[[#This Row],[Fecha de creación]])</f>
        <v>2021</v>
      </c>
      <c r="N2815" s="23">
        <f>MONTH(Tabla2[[#This Row],[Fecha de creación]])</f>
        <v>1</v>
      </c>
    </row>
    <row r="2816" spans="1:14" ht="15" customHeight="1" x14ac:dyDescent="0.25">
      <c r="A2816" s="26">
        <v>44225.46607638889</v>
      </c>
      <c r="B2816" s="23" t="s">
        <v>56</v>
      </c>
      <c r="C2816" s="23" t="s">
        <v>4228</v>
      </c>
      <c r="D2816" s="23" t="s">
        <v>131</v>
      </c>
      <c r="E2816" s="23" t="s">
        <v>1</v>
      </c>
      <c r="F2816" s="23" t="s">
        <v>7</v>
      </c>
      <c r="G2816" s="23" t="s">
        <v>975</v>
      </c>
      <c r="H2816" s="2" t="s">
        <v>7728</v>
      </c>
      <c r="I2816" s="23" t="s">
        <v>1963</v>
      </c>
      <c r="J2816" s="23"/>
      <c r="K2816" s="23" t="s">
        <v>9712</v>
      </c>
      <c r="L2816" s="23"/>
      <c r="M2816" s="23">
        <f>YEAR(Tabla2[[#This Row],[Fecha de creación]])</f>
        <v>2021</v>
      </c>
      <c r="N2816" s="23">
        <f>MONTH(Tabla2[[#This Row],[Fecha de creación]])</f>
        <v>1</v>
      </c>
    </row>
    <row r="2817" spans="1:14" ht="15" customHeight="1" x14ac:dyDescent="0.25">
      <c r="A2817" s="26">
        <v>44225.499131944445</v>
      </c>
      <c r="B2817" s="23" t="s">
        <v>0</v>
      </c>
      <c r="C2817" s="23" t="s">
        <v>4229</v>
      </c>
      <c r="D2817" s="23" t="s">
        <v>104</v>
      </c>
      <c r="E2817" s="23" t="s">
        <v>1</v>
      </c>
      <c r="F2817" s="23" t="s">
        <v>22</v>
      </c>
      <c r="G2817" s="23" t="s">
        <v>975</v>
      </c>
      <c r="H2817" s="2" t="s">
        <v>7745</v>
      </c>
      <c r="I2817" s="23" t="s">
        <v>8</v>
      </c>
      <c r="J2817" s="23"/>
      <c r="K2817" s="23" t="s">
        <v>9712</v>
      </c>
      <c r="L2817" s="23"/>
      <c r="M2817" s="23">
        <f>YEAR(Tabla2[[#This Row],[Fecha de creación]])</f>
        <v>2021</v>
      </c>
      <c r="N2817" s="23">
        <f>MONTH(Tabla2[[#This Row],[Fecha de creación]])</f>
        <v>1</v>
      </c>
    </row>
    <row r="2818" spans="1:14" ht="15" customHeight="1" x14ac:dyDescent="0.25">
      <c r="A2818" s="26">
        <v>44225.502581018518</v>
      </c>
      <c r="B2818" s="23" t="s">
        <v>0</v>
      </c>
      <c r="C2818" s="23" t="s">
        <v>556</v>
      </c>
      <c r="D2818" s="23" t="s">
        <v>557</v>
      </c>
      <c r="E2818" s="23" t="s">
        <v>1</v>
      </c>
      <c r="F2818" s="23" t="s">
        <v>7</v>
      </c>
      <c r="G2818" s="23" t="s">
        <v>3</v>
      </c>
      <c r="H2818" s="2" t="s">
        <v>7731</v>
      </c>
      <c r="I2818" s="23" t="s">
        <v>8</v>
      </c>
      <c r="J2818" s="23"/>
      <c r="K2818" s="23" t="s">
        <v>9712</v>
      </c>
      <c r="L2818" s="23"/>
      <c r="M2818" s="23">
        <f>YEAR(Tabla2[[#This Row],[Fecha de creación]])</f>
        <v>2021</v>
      </c>
      <c r="N2818" s="23">
        <f>MONTH(Tabla2[[#This Row],[Fecha de creación]])</f>
        <v>1</v>
      </c>
    </row>
    <row r="2819" spans="1:14" ht="15" customHeight="1" x14ac:dyDescent="0.25">
      <c r="A2819" s="26">
        <v>44225.534953703704</v>
      </c>
      <c r="B2819" s="23" t="s">
        <v>56</v>
      </c>
      <c r="C2819" s="23" t="s">
        <v>4230</v>
      </c>
      <c r="D2819" s="23" t="s">
        <v>541</v>
      </c>
      <c r="E2819" s="23" t="s">
        <v>1</v>
      </c>
      <c r="F2819" s="23" t="s">
        <v>7</v>
      </c>
      <c r="G2819" s="23" t="s">
        <v>975</v>
      </c>
      <c r="H2819" s="2" t="s">
        <v>7722</v>
      </c>
      <c r="I2819" s="23" t="s">
        <v>1963</v>
      </c>
      <c r="J2819" s="23"/>
      <c r="K2819" s="23" t="s">
        <v>9712</v>
      </c>
      <c r="L2819" s="23"/>
      <c r="M2819" s="23">
        <f>YEAR(Tabla2[[#This Row],[Fecha de creación]])</f>
        <v>2021</v>
      </c>
      <c r="N2819" s="23">
        <f>MONTH(Tabla2[[#This Row],[Fecha de creación]])</f>
        <v>1</v>
      </c>
    </row>
    <row r="2820" spans="1:14" ht="15" customHeight="1" x14ac:dyDescent="0.25">
      <c r="A2820" s="26">
        <v>44225.686273148145</v>
      </c>
      <c r="B2820" s="23" t="s">
        <v>0</v>
      </c>
      <c r="C2820" s="23" t="s">
        <v>4231</v>
      </c>
      <c r="D2820" s="23" t="s">
        <v>110</v>
      </c>
      <c r="E2820" s="23" t="s">
        <v>1</v>
      </c>
      <c r="F2820" s="23" t="s">
        <v>7</v>
      </c>
      <c r="G2820" s="23" t="s">
        <v>975</v>
      </c>
      <c r="H2820" s="2" t="s">
        <v>7731</v>
      </c>
      <c r="I2820" s="23" t="s">
        <v>4</v>
      </c>
      <c r="J2820" s="23"/>
      <c r="K2820" s="23" t="s">
        <v>9712</v>
      </c>
      <c r="L2820" s="23"/>
      <c r="M2820" s="23">
        <f>YEAR(Tabla2[[#This Row],[Fecha de creación]])</f>
        <v>2021</v>
      </c>
      <c r="N2820" s="23">
        <f>MONTH(Tabla2[[#This Row],[Fecha de creación]])</f>
        <v>1</v>
      </c>
    </row>
    <row r="2821" spans="1:14" ht="15" customHeight="1" x14ac:dyDescent="0.25">
      <c r="A2821" s="26">
        <v>44226.589236111111</v>
      </c>
      <c r="B2821" s="23" t="s">
        <v>100</v>
      </c>
      <c r="C2821" s="23" t="s">
        <v>4232</v>
      </c>
      <c r="D2821" s="23" t="s">
        <v>551</v>
      </c>
      <c r="E2821" s="23" t="s">
        <v>1</v>
      </c>
      <c r="F2821" s="23" t="s">
        <v>7</v>
      </c>
      <c r="G2821" s="23" t="s">
        <v>975</v>
      </c>
      <c r="H2821" s="2" t="s">
        <v>7731</v>
      </c>
      <c r="I2821" s="23" t="s">
        <v>1653</v>
      </c>
      <c r="J2821" s="23"/>
      <c r="K2821" s="23" t="s">
        <v>9712</v>
      </c>
      <c r="L2821" s="23"/>
      <c r="M2821" s="23">
        <f>YEAR(Tabla2[[#This Row],[Fecha de creación]])</f>
        <v>2021</v>
      </c>
      <c r="N2821" s="23">
        <f>MONTH(Tabla2[[#This Row],[Fecha de creación]])</f>
        <v>1</v>
      </c>
    </row>
    <row r="2822" spans="1:14" ht="15" customHeight="1" x14ac:dyDescent="0.25">
      <c r="A2822" s="26">
        <v>44226.59238425926</v>
      </c>
      <c r="B2822" s="23" t="s">
        <v>100</v>
      </c>
      <c r="C2822" s="23" t="s">
        <v>4233</v>
      </c>
      <c r="D2822" s="23" t="s">
        <v>351</v>
      </c>
      <c r="E2822" s="23" t="s">
        <v>1</v>
      </c>
      <c r="F2822" s="23" t="s">
        <v>7</v>
      </c>
      <c r="G2822" s="23" t="s">
        <v>975</v>
      </c>
      <c r="H2822" s="2" t="s">
        <v>7734</v>
      </c>
      <c r="I2822" s="23" t="s">
        <v>1653</v>
      </c>
      <c r="J2822" s="23"/>
      <c r="K2822" s="23" t="s">
        <v>9712</v>
      </c>
      <c r="L2822" s="23"/>
      <c r="M2822" s="23">
        <f>YEAR(Tabla2[[#This Row],[Fecha de creación]])</f>
        <v>2021</v>
      </c>
      <c r="N2822" s="23">
        <f>MONTH(Tabla2[[#This Row],[Fecha de creación]])</f>
        <v>1</v>
      </c>
    </row>
    <row r="2823" spans="1:14" ht="15" customHeight="1" x14ac:dyDescent="0.25">
      <c r="A2823" s="26">
        <v>44226.6565625</v>
      </c>
      <c r="B2823" s="23" t="s">
        <v>0</v>
      </c>
      <c r="C2823" s="23" t="s">
        <v>4234</v>
      </c>
      <c r="D2823" s="23" t="s">
        <v>123</v>
      </c>
      <c r="E2823" s="23" t="s">
        <v>1</v>
      </c>
      <c r="F2823" s="23" t="s">
        <v>7</v>
      </c>
      <c r="G2823" s="23" t="s">
        <v>975</v>
      </c>
      <c r="H2823" s="2" t="s">
        <v>7751</v>
      </c>
      <c r="I2823" s="23" t="s">
        <v>8</v>
      </c>
      <c r="J2823" s="23"/>
      <c r="K2823" s="23" t="s">
        <v>9712</v>
      </c>
      <c r="L2823" s="23"/>
      <c r="M2823" s="23">
        <f>YEAR(Tabla2[[#This Row],[Fecha de creación]])</f>
        <v>2021</v>
      </c>
      <c r="N2823" s="23">
        <f>MONTH(Tabla2[[#This Row],[Fecha de creación]])</f>
        <v>1</v>
      </c>
    </row>
    <row r="2824" spans="1:14" ht="15" customHeight="1" x14ac:dyDescent="0.25">
      <c r="A2824" s="26">
        <v>44226.762361111112</v>
      </c>
      <c r="B2824" s="23" t="s">
        <v>0</v>
      </c>
      <c r="C2824" s="23" t="s">
        <v>558</v>
      </c>
      <c r="D2824" s="23" t="s">
        <v>539</v>
      </c>
      <c r="E2824" s="23" t="s">
        <v>1</v>
      </c>
      <c r="F2824" s="23" t="s">
        <v>7</v>
      </c>
      <c r="G2824" s="23" t="s">
        <v>3</v>
      </c>
      <c r="H2824" s="2" t="s">
        <v>7737</v>
      </c>
      <c r="I2824" s="23" t="s">
        <v>7412</v>
      </c>
      <c r="J2824" s="23"/>
      <c r="K2824" s="23" t="s">
        <v>9712</v>
      </c>
      <c r="L2824" s="23"/>
      <c r="M2824" s="23">
        <f>YEAR(Tabla2[[#This Row],[Fecha de creación]])</f>
        <v>2021</v>
      </c>
      <c r="N2824" s="23">
        <f>MONTH(Tabla2[[#This Row],[Fecha de creación]])</f>
        <v>1</v>
      </c>
    </row>
    <row r="2825" spans="1:14" ht="15" customHeight="1" x14ac:dyDescent="0.25">
      <c r="A2825" s="26">
        <v>44227.476863425924</v>
      </c>
      <c r="B2825" s="23" t="s">
        <v>0</v>
      </c>
      <c r="C2825" s="23" t="s">
        <v>4235</v>
      </c>
      <c r="D2825" s="23" t="s">
        <v>551</v>
      </c>
      <c r="E2825" s="23" t="s">
        <v>1</v>
      </c>
      <c r="F2825" s="23" t="s">
        <v>7</v>
      </c>
      <c r="G2825" s="23" t="s">
        <v>975</v>
      </c>
      <c r="H2825" s="2" t="s">
        <v>7731</v>
      </c>
      <c r="I2825" s="23" t="s">
        <v>4</v>
      </c>
      <c r="J2825" s="23"/>
      <c r="K2825" s="23" t="s">
        <v>9712</v>
      </c>
      <c r="L2825" s="23"/>
      <c r="M2825" s="23">
        <f>YEAR(Tabla2[[#This Row],[Fecha de creación]])</f>
        <v>2021</v>
      </c>
      <c r="N2825" s="23">
        <f>MONTH(Tabla2[[#This Row],[Fecha de creación]])</f>
        <v>1</v>
      </c>
    </row>
    <row r="2826" spans="1:14" ht="15" customHeight="1" x14ac:dyDescent="0.25">
      <c r="A2826" s="26">
        <v>44227.479062500002</v>
      </c>
      <c r="B2826" s="23" t="s">
        <v>0</v>
      </c>
      <c r="C2826" s="23" t="s">
        <v>4236</v>
      </c>
      <c r="D2826" s="23" t="s">
        <v>351</v>
      </c>
      <c r="E2826" s="23" t="s">
        <v>1</v>
      </c>
      <c r="F2826" s="23" t="s">
        <v>7</v>
      </c>
      <c r="G2826" s="23" t="s">
        <v>975</v>
      </c>
      <c r="H2826" s="2" t="s">
        <v>7734</v>
      </c>
      <c r="I2826" s="23" t="s">
        <v>4</v>
      </c>
      <c r="J2826" s="23"/>
      <c r="K2826" s="23" t="s">
        <v>9712</v>
      </c>
      <c r="L2826" s="23"/>
      <c r="M2826" s="23">
        <f>YEAR(Tabla2[[#This Row],[Fecha de creación]])</f>
        <v>2021</v>
      </c>
      <c r="N2826" s="23">
        <f>MONTH(Tabla2[[#This Row],[Fecha de creación]])</f>
        <v>1</v>
      </c>
    </row>
    <row r="2827" spans="1:14" ht="15" customHeight="1" x14ac:dyDescent="0.25">
      <c r="A2827" s="26">
        <v>44227.647094907406</v>
      </c>
      <c r="B2827" s="23" t="s">
        <v>100</v>
      </c>
      <c r="C2827" s="23" t="s">
        <v>4237</v>
      </c>
      <c r="D2827" s="23" t="s">
        <v>21</v>
      </c>
      <c r="E2827" s="23" t="s">
        <v>1</v>
      </c>
      <c r="F2827" s="23" t="s">
        <v>7</v>
      </c>
      <c r="G2827" s="23" t="s">
        <v>975</v>
      </c>
      <c r="H2827" s="2" t="s">
        <v>7744</v>
      </c>
      <c r="I2827" s="23" t="s">
        <v>1653</v>
      </c>
      <c r="J2827" s="23"/>
      <c r="K2827" s="23" t="s">
        <v>9712</v>
      </c>
      <c r="L2827" s="23"/>
      <c r="M2827" s="23">
        <f>YEAR(Tabla2[[#This Row],[Fecha de creación]])</f>
        <v>2021</v>
      </c>
      <c r="N2827" s="23">
        <f>MONTH(Tabla2[[#This Row],[Fecha de creación]])</f>
        <v>1</v>
      </c>
    </row>
    <row r="2828" spans="1:14" ht="15" customHeight="1" x14ac:dyDescent="0.25">
      <c r="A2828" s="26">
        <v>44227.662349537037</v>
      </c>
      <c r="B2828" s="23" t="s">
        <v>0</v>
      </c>
      <c r="C2828" s="23" t="s">
        <v>4238</v>
      </c>
      <c r="D2828" s="23" t="s">
        <v>6</v>
      </c>
      <c r="E2828" s="23" t="s">
        <v>1</v>
      </c>
      <c r="F2828" s="23" t="s">
        <v>7</v>
      </c>
      <c r="G2828" s="23" t="s">
        <v>975</v>
      </c>
      <c r="H2828" s="2" t="s">
        <v>7722</v>
      </c>
      <c r="I2828" s="23" t="s">
        <v>4</v>
      </c>
      <c r="J2828" s="23"/>
      <c r="K2828" s="23" t="s">
        <v>9712</v>
      </c>
      <c r="L2828" s="23"/>
      <c r="M2828" s="23">
        <f>YEAR(Tabla2[[#This Row],[Fecha de creación]])</f>
        <v>2021</v>
      </c>
      <c r="N2828" s="23">
        <f>MONTH(Tabla2[[#This Row],[Fecha de creación]])</f>
        <v>1</v>
      </c>
    </row>
    <row r="2829" spans="1:14" ht="15" customHeight="1" x14ac:dyDescent="0.25">
      <c r="A2829" s="26">
        <v>44227.67528935185</v>
      </c>
      <c r="B2829" s="23" t="s">
        <v>0</v>
      </c>
      <c r="C2829" s="23" t="s">
        <v>559</v>
      </c>
      <c r="D2829" s="23" t="s">
        <v>560</v>
      </c>
      <c r="E2829" s="23" t="s">
        <v>1</v>
      </c>
      <c r="F2829" s="23" t="s">
        <v>7</v>
      </c>
      <c r="G2829" s="23" t="s">
        <v>3</v>
      </c>
      <c r="H2829" s="2" t="s">
        <v>7731</v>
      </c>
      <c r="I2829" s="23" t="s">
        <v>4</v>
      </c>
      <c r="J2829" s="23"/>
      <c r="K2829" s="23" t="s">
        <v>9712</v>
      </c>
      <c r="L2829" s="23"/>
      <c r="M2829" s="23">
        <f>YEAR(Tabla2[[#This Row],[Fecha de creación]])</f>
        <v>2021</v>
      </c>
      <c r="N2829" s="23">
        <f>MONTH(Tabla2[[#This Row],[Fecha de creación]])</f>
        <v>1</v>
      </c>
    </row>
    <row r="2830" spans="1:14" ht="15" customHeight="1" x14ac:dyDescent="0.25">
      <c r="A2830" s="26">
        <v>44227.699664351851</v>
      </c>
      <c r="B2830" s="23" t="s">
        <v>0</v>
      </c>
      <c r="C2830" s="23" t="s">
        <v>4239</v>
      </c>
      <c r="D2830" s="23" t="s">
        <v>551</v>
      </c>
      <c r="E2830" s="23" t="s">
        <v>1</v>
      </c>
      <c r="F2830" s="23" t="s">
        <v>7</v>
      </c>
      <c r="G2830" s="23" t="s">
        <v>975</v>
      </c>
      <c r="H2830" s="2" t="s">
        <v>7731</v>
      </c>
      <c r="I2830" s="23" t="s">
        <v>4</v>
      </c>
      <c r="J2830" s="23"/>
      <c r="K2830" s="23" t="s">
        <v>9712</v>
      </c>
      <c r="L2830" s="23"/>
      <c r="M2830" s="23">
        <f>YEAR(Tabla2[[#This Row],[Fecha de creación]])</f>
        <v>2021</v>
      </c>
      <c r="N2830" s="23">
        <f>MONTH(Tabla2[[#This Row],[Fecha de creación]])</f>
        <v>1</v>
      </c>
    </row>
    <row r="2831" spans="1:14" ht="15" customHeight="1" x14ac:dyDescent="0.25">
      <c r="A2831" s="26">
        <v>44227.700833333336</v>
      </c>
      <c r="B2831" s="23" t="s">
        <v>0</v>
      </c>
      <c r="C2831" s="23" t="s">
        <v>4240</v>
      </c>
      <c r="D2831" s="23" t="s">
        <v>351</v>
      </c>
      <c r="E2831" s="23" t="s">
        <v>1</v>
      </c>
      <c r="F2831" s="23" t="s">
        <v>7</v>
      </c>
      <c r="G2831" s="23" t="s">
        <v>975</v>
      </c>
      <c r="H2831" s="2" t="s">
        <v>7734</v>
      </c>
      <c r="I2831" s="23" t="s">
        <v>4</v>
      </c>
      <c r="J2831" s="23"/>
      <c r="K2831" s="23" t="s">
        <v>9712</v>
      </c>
      <c r="L2831" s="23"/>
      <c r="M2831" s="23">
        <f>YEAR(Tabla2[[#This Row],[Fecha de creación]])</f>
        <v>2021</v>
      </c>
      <c r="N2831" s="23">
        <f>MONTH(Tabla2[[#This Row],[Fecha de creación]])</f>
        <v>1</v>
      </c>
    </row>
    <row r="2832" spans="1:14" ht="15" customHeight="1" x14ac:dyDescent="0.25">
      <c r="A2832" s="26">
        <v>44228.669953703706</v>
      </c>
      <c r="B2832" s="23" t="s">
        <v>100</v>
      </c>
      <c r="C2832" s="23" t="s">
        <v>4241</v>
      </c>
      <c r="D2832" s="23" t="s">
        <v>551</v>
      </c>
      <c r="E2832" s="23" t="s">
        <v>1</v>
      </c>
      <c r="F2832" s="23" t="s">
        <v>7</v>
      </c>
      <c r="G2832" s="23" t="s">
        <v>975</v>
      </c>
      <c r="H2832" s="2" t="s">
        <v>7731</v>
      </c>
      <c r="I2832" s="23" t="s">
        <v>1653</v>
      </c>
      <c r="J2832" s="23"/>
      <c r="K2832" s="23" t="s">
        <v>9712</v>
      </c>
      <c r="L2832" s="23"/>
      <c r="M2832" s="23">
        <f>YEAR(Tabla2[[#This Row],[Fecha de creación]])</f>
        <v>2021</v>
      </c>
      <c r="N2832" s="23">
        <f>MONTH(Tabla2[[#This Row],[Fecha de creación]])</f>
        <v>2</v>
      </c>
    </row>
    <row r="2833" spans="1:14" ht="15" customHeight="1" x14ac:dyDescent="0.25">
      <c r="A2833" s="26">
        <v>44228.670856481483</v>
      </c>
      <c r="B2833" s="23" t="s">
        <v>100</v>
      </c>
      <c r="C2833" s="23" t="s">
        <v>4242</v>
      </c>
      <c r="D2833" s="23" t="s">
        <v>351</v>
      </c>
      <c r="E2833" s="23" t="s">
        <v>1</v>
      </c>
      <c r="F2833" s="23" t="s">
        <v>7</v>
      </c>
      <c r="G2833" s="23" t="s">
        <v>975</v>
      </c>
      <c r="H2833" s="2" t="s">
        <v>7734</v>
      </c>
      <c r="I2833" s="23" t="s">
        <v>1653</v>
      </c>
      <c r="J2833" s="23"/>
      <c r="K2833" s="23" t="s">
        <v>9712</v>
      </c>
      <c r="L2833" s="23"/>
      <c r="M2833" s="23">
        <f>YEAR(Tabla2[[#This Row],[Fecha de creación]])</f>
        <v>2021</v>
      </c>
      <c r="N2833" s="23">
        <f>MONTH(Tabla2[[#This Row],[Fecha de creación]])</f>
        <v>2</v>
      </c>
    </row>
    <row r="2834" spans="1:14" ht="15" customHeight="1" x14ac:dyDescent="0.25">
      <c r="A2834" s="26">
        <v>44228.695752314816</v>
      </c>
      <c r="B2834" s="23" t="s">
        <v>189</v>
      </c>
      <c r="C2834" s="23" t="s">
        <v>4243</v>
      </c>
      <c r="D2834" s="23" t="s">
        <v>131</v>
      </c>
      <c r="E2834" s="23" t="s">
        <v>1</v>
      </c>
      <c r="F2834" s="23" t="s">
        <v>7</v>
      </c>
      <c r="G2834" s="23" t="s">
        <v>975</v>
      </c>
      <c r="H2834" s="2" t="s">
        <v>7728</v>
      </c>
      <c r="I2834" s="23" t="s">
        <v>1945</v>
      </c>
      <c r="J2834" s="23"/>
      <c r="K2834" s="23" t="s">
        <v>9712</v>
      </c>
      <c r="L2834" s="23"/>
      <c r="M2834" s="23">
        <f>YEAR(Tabla2[[#This Row],[Fecha de creación]])</f>
        <v>2021</v>
      </c>
      <c r="N2834" s="23">
        <f>MONTH(Tabla2[[#This Row],[Fecha de creación]])</f>
        <v>2</v>
      </c>
    </row>
    <row r="2835" spans="1:14" ht="15" customHeight="1" x14ac:dyDescent="0.25">
      <c r="A2835" s="26">
        <v>44228.698946759258</v>
      </c>
      <c r="B2835" s="23" t="s">
        <v>0</v>
      </c>
      <c r="C2835" s="23" t="s">
        <v>4244</v>
      </c>
      <c r="D2835" s="23" t="s">
        <v>156</v>
      </c>
      <c r="E2835" s="23" t="s">
        <v>1</v>
      </c>
      <c r="F2835" s="23" t="s">
        <v>7</v>
      </c>
      <c r="G2835" s="23" t="s">
        <v>1551</v>
      </c>
      <c r="H2835" s="2" t="s">
        <v>7757</v>
      </c>
      <c r="I2835" s="23" t="s">
        <v>11</v>
      </c>
      <c r="J2835" s="23"/>
      <c r="K2835" s="23" t="s">
        <v>9712</v>
      </c>
      <c r="L2835" s="23"/>
      <c r="M2835" s="23">
        <f>YEAR(Tabla2[[#This Row],[Fecha de creación]])</f>
        <v>2021</v>
      </c>
      <c r="N2835" s="23">
        <f>MONTH(Tabla2[[#This Row],[Fecha de creación]])</f>
        <v>2</v>
      </c>
    </row>
    <row r="2836" spans="1:14" ht="15" customHeight="1" x14ac:dyDescent="0.25">
      <c r="A2836" s="26">
        <v>44229.379155092596</v>
      </c>
      <c r="B2836" s="23" t="s">
        <v>0</v>
      </c>
      <c r="C2836" s="23" t="s">
        <v>4245</v>
      </c>
      <c r="D2836" s="23" t="s">
        <v>4246</v>
      </c>
      <c r="E2836" s="23" t="s">
        <v>1</v>
      </c>
      <c r="F2836" s="23" t="s">
        <v>7</v>
      </c>
      <c r="G2836" s="23" t="s">
        <v>1551</v>
      </c>
      <c r="H2836" s="2" t="s">
        <v>7725</v>
      </c>
      <c r="I2836" s="23" t="s">
        <v>11</v>
      </c>
      <c r="J2836" s="23"/>
      <c r="K2836" s="23" t="s">
        <v>9712</v>
      </c>
      <c r="L2836" s="23"/>
      <c r="M2836" s="23">
        <f>YEAR(Tabla2[[#This Row],[Fecha de creación]])</f>
        <v>2021</v>
      </c>
      <c r="N2836" s="23">
        <f>MONTH(Tabla2[[#This Row],[Fecha de creación]])</f>
        <v>2</v>
      </c>
    </row>
    <row r="2837" spans="1:14" ht="15" customHeight="1" x14ac:dyDescent="0.25">
      <c r="A2837" s="26">
        <v>44229.382025462961</v>
      </c>
      <c r="B2837" s="23" t="s">
        <v>0</v>
      </c>
      <c r="C2837" s="23" t="s">
        <v>4247</v>
      </c>
      <c r="D2837" s="23" t="s">
        <v>4248</v>
      </c>
      <c r="E2837" s="23" t="s">
        <v>1</v>
      </c>
      <c r="F2837" s="23" t="s">
        <v>7</v>
      </c>
      <c r="G2837" s="23" t="s">
        <v>975</v>
      </c>
      <c r="H2837" s="2" t="s">
        <v>7751</v>
      </c>
      <c r="I2837" s="23" t="s">
        <v>4</v>
      </c>
      <c r="J2837" s="23"/>
      <c r="K2837" s="23" t="s">
        <v>9712</v>
      </c>
      <c r="L2837" s="23"/>
      <c r="M2837" s="23">
        <f>YEAR(Tabla2[[#This Row],[Fecha de creación]])</f>
        <v>2021</v>
      </c>
      <c r="N2837" s="23">
        <f>MONTH(Tabla2[[#This Row],[Fecha de creación]])</f>
        <v>2</v>
      </c>
    </row>
    <row r="2838" spans="1:14" ht="15" customHeight="1" x14ac:dyDescent="0.25">
      <c r="A2838" s="26">
        <v>44229.396562499998</v>
      </c>
      <c r="B2838" s="23" t="s">
        <v>0</v>
      </c>
      <c r="C2838" s="23" t="s">
        <v>4249</v>
      </c>
      <c r="D2838" s="23" t="s">
        <v>215</v>
      </c>
      <c r="E2838" s="23" t="s">
        <v>1</v>
      </c>
      <c r="F2838" s="23" t="s">
        <v>7</v>
      </c>
      <c r="G2838" s="23" t="s">
        <v>975</v>
      </c>
      <c r="H2838" s="2" t="s">
        <v>7751</v>
      </c>
      <c r="I2838" s="23" t="s">
        <v>4</v>
      </c>
      <c r="J2838" s="23"/>
      <c r="K2838" s="23" t="s">
        <v>9712</v>
      </c>
      <c r="L2838" s="23"/>
      <c r="M2838" s="23">
        <f>YEAR(Tabla2[[#This Row],[Fecha de creación]])</f>
        <v>2021</v>
      </c>
      <c r="N2838" s="23">
        <f>MONTH(Tabla2[[#This Row],[Fecha de creación]])</f>
        <v>2</v>
      </c>
    </row>
    <row r="2839" spans="1:14" ht="15" customHeight="1" x14ac:dyDescent="0.25">
      <c r="A2839" s="26">
        <v>44229.40084490741</v>
      </c>
      <c r="B2839" s="23" t="s">
        <v>0</v>
      </c>
      <c r="C2839" s="23" t="s">
        <v>4250</v>
      </c>
      <c r="D2839" s="23" t="s">
        <v>551</v>
      </c>
      <c r="E2839" s="23" t="s">
        <v>1</v>
      </c>
      <c r="F2839" s="23" t="s">
        <v>7</v>
      </c>
      <c r="G2839" s="23" t="s">
        <v>975</v>
      </c>
      <c r="H2839" s="2" t="s">
        <v>7731</v>
      </c>
      <c r="I2839" s="23" t="s">
        <v>4</v>
      </c>
      <c r="J2839" s="23"/>
      <c r="K2839" s="23" t="s">
        <v>9712</v>
      </c>
      <c r="L2839" s="23"/>
      <c r="M2839" s="23">
        <f>YEAR(Tabla2[[#This Row],[Fecha de creación]])</f>
        <v>2021</v>
      </c>
      <c r="N2839" s="23">
        <f>MONTH(Tabla2[[#This Row],[Fecha de creación]])</f>
        <v>2</v>
      </c>
    </row>
    <row r="2840" spans="1:14" ht="15" customHeight="1" x14ac:dyDescent="0.25">
      <c r="A2840" s="26">
        <v>44229.40148148148</v>
      </c>
      <c r="B2840" s="23" t="s">
        <v>0</v>
      </c>
      <c r="C2840" s="23" t="s">
        <v>4251</v>
      </c>
      <c r="D2840" s="23" t="s">
        <v>351</v>
      </c>
      <c r="E2840" s="23" t="s">
        <v>1</v>
      </c>
      <c r="F2840" s="23" t="s">
        <v>7</v>
      </c>
      <c r="G2840" s="23" t="s">
        <v>975</v>
      </c>
      <c r="H2840" s="2" t="s">
        <v>7734</v>
      </c>
      <c r="I2840" s="23" t="s">
        <v>4</v>
      </c>
      <c r="J2840" s="23"/>
      <c r="K2840" s="23" t="s">
        <v>9712</v>
      </c>
      <c r="L2840" s="23"/>
      <c r="M2840" s="23">
        <f>YEAR(Tabla2[[#This Row],[Fecha de creación]])</f>
        <v>2021</v>
      </c>
      <c r="N2840" s="23">
        <f>MONTH(Tabla2[[#This Row],[Fecha de creación]])</f>
        <v>2</v>
      </c>
    </row>
    <row r="2841" spans="1:14" ht="15" customHeight="1" x14ac:dyDescent="0.25">
      <c r="A2841" s="26">
        <v>44229.406608796293</v>
      </c>
      <c r="B2841" s="23" t="s">
        <v>0</v>
      </c>
      <c r="C2841" s="23" t="s">
        <v>4252</v>
      </c>
      <c r="D2841" s="23" t="s">
        <v>551</v>
      </c>
      <c r="E2841" s="23" t="s">
        <v>1</v>
      </c>
      <c r="F2841" s="23" t="s">
        <v>7</v>
      </c>
      <c r="G2841" s="23" t="s">
        <v>975</v>
      </c>
      <c r="H2841" s="2" t="s">
        <v>7731</v>
      </c>
      <c r="I2841" s="23" t="s">
        <v>4</v>
      </c>
      <c r="J2841" s="23"/>
      <c r="K2841" s="23" t="s">
        <v>9712</v>
      </c>
      <c r="L2841" s="23"/>
      <c r="M2841" s="23">
        <f>YEAR(Tabla2[[#This Row],[Fecha de creación]])</f>
        <v>2021</v>
      </c>
      <c r="N2841" s="23">
        <f>MONTH(Tabla2[[#This Row],[Fecha de creación]])</f>
        <v>2</v>
      </c>
    </row>
    <row r="2842" spans="1:14" ht="15" customHeight="1" x14ac:dyDescent="0.25">
      <c r="A2842" s="26">
        <v>44229.411851851852</v>
      </c>
      <c r="B2842" s="23" t="s">
        <v>0</v>
      </c>
      <c r="C2842" s="23" t="s">
        <v>4253</v>
      </c>
      <c r="D2842" s="23" t="s">
        <v>21</v>
      </c>
      <c r="E2842" s="23" t="s">
        <v>1</v>
      </c>
      <c r="F2842" s="23" t="s">
        <v>7</v>
      </c>
      <c r="G2842" s="23" t="s">
        <v>975</v>
      </c>
      <c r="H2842" s="2" t="s">
        <v>7744</v>
      </c>
      <c r="I2842" s="23" t="s">
        <v>7412</v>
      </c>
      <c r="J2842" s="23"/>
      <c r="K2842" s="23" t="s">
        <v>9712</v>
      </c>
      <c r="L2842" s="23"/>
      <c r="M2842" s="23">
        <f>YEAR(Tabla2[[#This Row],[Fecha de creación]])</f>
        <v>2021</v>
      </c>
      <c r="N2842" s="23">
        <f>MONTH(Tabla2[[#This Row],[Fecha de creación]])</f>
        <v>2</v>
      </c>
    </row>
    <row r="2843" spans="1:14" ht="15" customHeight="1" x14ac:dyDescent="0.25">
      <c r="A2843" s="26">
        <v>44229.413611111115</v>
      </c>
      <c r="B2843" s="23" t="s">
        <v>0</v>
      </c>
      <c r="C2843" s="23" t="s">
        <v>4254</v>
      </c>
      <c r="D2843" s="23" t="s">
        <v>351</v>
      </c>
      <c r="E2843" s="23" t="s">
        <v>1</v>
      </c>
      <c r="F2843" s="23" t="s">
        <v>7</v>
      </c>
      <c r="G2843" s="23" t="s">
        <v>975</v>
      </c>
      <c r="H2843" s="2" t="s">
        <v>7734</v>
      </c>
      <c r="I2843" s="23" t="s">
        <v>4</v>
      </c>
      <c r="J2843" s="23"/>
      <c r="K2843" s="23" t="s">
        <v>9712</v>
      </c>
      <c r="L2843" s="23"/>
      <c r="M2843" s="23">
        <f>YEAR(Tabla2[[#This Row],[Fecha de creación]])</f>
        <v>2021</v>
      </c>
      <c r="N2843" s="23">
        <f>MONTH(Tabla2[[#This Row],[Fecha de creación]])</f>
        <v>2</v>
      </c>
    </row>
    <row r="2844" spans="1:14" ht="15" customHeight="1" x14ac:dyDescent="0.25">
      <c r="A2844" s="26">
        <v>44229.419386574074</v>
      </c>
      <c r="B2844" s="23" t="s">
        <v>0</v>
      </c>
      <c r="C2844" s="23" t="s">
        <v>4255</v>
      </c>
      <c r="D2844" s="23" t="s">
        <v>351</v>
      </c>
      <c r="E2844" s="23" t="s">
        <v>1</v>
      </c>
      <c r="F2844" s="23" t="s">
        <v>7</v>
      </c>
      <c r="G2844" s="23" t="s">
        <v>975</v>
      </c>
      <c r="H2844" s="2" t="s">
        <v>7734</v>
      </c>
      <c r="I2844" s="23" t="s">
        <v>4</v>
      </c>
      <c r="J2844" s="23"/>
      <c r="K2844" s="23" t="s">
        <v>9712</v>
      </c>
      <c r="L2844" s="23"/>
      <c r="M2844" s="23">
        <f>YEAR(Tabla2[[#This Row],[Fecha de creación]])</f>
        <v>2021</v>
      </c>
      <c r="N2844" s="23">
        <f>MONTH(Tabla2[[#This Row],[Fecha de creación]])</f>
        <v>2</v>
      </c>
    </row>
    <row r="2845" spans="1:14" ht="15" customHeight="1" x14ac:dyDescent="0.25">
      <c r="A2845" s="26">
        <v>44229.42292824074</v>
      </c>
      <c r="B2845" s="23" t="s">
        <v>0</v>
      </c>
      <c r="C2845" s="23" t="s">
        <v>4256</v>
      </c>
      <c r="D2845" s="23" t="s">
        <v>21</v>
      </c>
      <c r="E2845" s="23" t="s">
        <v>1</v>
      </c>
      <c r="F2845" s="23" t="s">
        <v>7</v>
      </c>
      <c r="G2845" s="23" t="s">
        <v>975</v>
      </c>
      <c r="H2845" s="2" t="s">
        <v>7744</v>
      </c>
      <c r="I2845" s="23" t="s">
        <v>7412</v>
      </c>
      <c r="J2845" s="23"/>
      <c r="K2845" s="23" t="s">
        <v>9712</v>
      </c>
      <c r="L2845" s="23"/>
      <c r="M2845" s="23">
        <f>YEAR(Tabla2[[#This Row],[Fecha de creación]])</f>
        <v>2021</v>
      </c>
      <c r="N2845" s="23">
        <f>MONTH(Tabla2[[#This Row],[Fecha de creación]])</f>
        <v>2</v>
      </c>
    </row>
    <row r="2846" spans="1:14" ht="15" customHeight="1" x14ac:dyDescent="0.25">
      <c r="A2846" s="26">
        <v>44229.423414351855</v>
      </c>
      <c r="B2846" s="23" t="s">
        <v>0</v>
      </c>
      <c r="C2846" s="23" t="s">
        <v>4257</v>
      </c>
      <c r="D2846" s="23" t="s">
        <v>349</v>
      </c>
      <c r="E2846" s="23" t="s">
        <v>1</v>
      </c>
      <c r="F2846" s="23" t="s">
        <v>7</v>
      </c>
      <c r="G2846" s="23" t="s">
        <v>975</v>
      </c>
      <c r="H2846" s="2" t="s">
        <v>7731</v>
      </c>
      <c r="I2846" s="23" t="s">
        <v>7412</v>
      </c>
      <c r="J2846" s="23"/>
      <c r="K2846" s="23" t="s">
        <v>9712</v>
      </c>
      <c r="L2846" s="23"/>
      <c r="M2846" s="23">
        <f>YEAR(Tabla2[[#This Row],[Fecha de creación]])</f>
        <v>2021</v>
      </c>
      <c r="N2846" s="23">
        <f>MONTH(Tabla2[[#This Row],[Fecha de creación]])</f>
        <v>2</v>
      </c>
    </row>
    <row r="2847" spans="1:14" ht="15" customHeight="1" x14ac:dyDescent="0.25">
      <c r="A2847" s="26">
        <v>44229.424571759257</v>
      </c>
      <c r="B2847" s="23" t="s">
        <v>0</v>
      </c>
      <c r="C2847" s="23" t="s">
        <v>4258</v>
      </c>
      <c r="D2847" s="23" t="s">
        <v>351</v>
      </c>
      <c r="E2847" s="23" t="s">
        <v>1</v>
      </c>
      <c r="F2847" s="23" t="s">
        <v>7</v>
      </c>
      <c r="G2847" s="23" t="s">
        <v>975</v>
      </c>
      <c r="H2847" s="2" t="s">
        <v>7734</v>
      </c>
      <c r="I2847" s="23" t="s">
        <v>7412</v>
      </c>
      <c r="J2847" s="23"/>
      <c r="K2847" s="23" t="s">
        <v>9712</v>
      </c>
      <c r="L2847" s="23"/>
      <c r="M2847" s="23">
        <f>YEAR(Tabla2[[#This Row],[Fecha de creación]])</f>
        <v>2021</v>
      </c>
      <c r="N2847" s="23">
        <f>MONTH(Tabla2[[#This Row],[Fecha de creación]])</f>
        <v>2</v>
      </c>
    </row>
    <row r="2848" spans="1:14" ht="15" customHeight="1" x14ac:dyDescent="0.25">
      <c r="A2848" s="26">
        <v>44229.527638888889</v>
      </c>
      <c r="B2848" s="23" t="s">
        <v>0</v>
      </c>
      <c r="C2848" s="23" t="s">
        <v>4259</v>
      </c>
      <c r="D2848" s="23" t="s">
        <v>551</v>
      </c>
      <c r="E2848" s="23" t="s">
        <v>1</v>
      </c>
      <c r="F2848" s="23" t="s">
        <v>7</v>
      </c>
      <c r="G2848" s="23" t="s">
        <v>975</v>
      </c>
      <c r="H2848" s="2" t="s">
        <v>7731</v>
      </c>
      <c r="I2848" s="23" t="s">
        <v>4</v>
      </c>
      <c r="J2848" s="23"/>
      <c r="K2848" s="23" t="s">
        <v>9712</v>
      </c>
      <c r="L2848" s="23"/>
      <c r="M2848" s="23">
        <f>YEAR(Tabla2[[#This Row],[Fecha de creación]])</f>
        <v>2021</v>
      </c>
      <c r="N2848" s="23">
        <f>MONTH(Tabla2[[#This Row],[Fecha de creación]])</f>
        <v>2</v>
      </c>
    </row>
    <row r="2849" spans="1:14" ht="15" customHeight="1" x14ac:dyDescent="0.25">
      <c r="A2849" s="26">
        <v>44229.536423611113</v>
      </c>
      <c r="B2849" s="23" t="s">
        <v>189</v>
      </c>
      <c r="C2849" s="23" t="s">
        <v>4260</v>
      </c>
      <c r="D2849" s="23" t="s">
        <v>131</v>
      </c>
      <c r="E2849" s="23" t="s">
        <v>1</v>
      </c>
      <c r="F2849" s="23" t="s">
        <v>7</v>
      </c>
      <c r="G2849" s="23" t="s">
        <v>975</v>
      </c>
      <c r="H2849" s="2" t="s">
        <v>7728</v>
      </c>
      <c r="I2849" s="23" t="s">
        <v>1945</v>
      </c>
      <c r="J2849" s="23"/>
      <c r="K2849" s="23" t="s">
        <v>9712</v>
      </c>
      <c r="L2849" s="23"/>
      <c r="M2849" s="23">
        <f>YEAR(Tabla2[[#This Row],[Fecha de creación]])</f>
        <v>2021</v>
      </c>
      <c r="N2849" s="23">
        <f>MONTH(Tabla2[[#This Row],[Fecha de creación]])</f>
        <v>2</v>
      </c>
    </row>
    <row r="2850" spans="1:14" ht="15" customHeight="1" x14ac:dyDescent="0.25">
      <c r="A2850" s="26">
        <v>44229.547210648147</v>
      </c>
      <c r="B2850" s="23" t="s">
        <v>189</v>
      </c>
      <c r="C2850" s="23" t="s">
        <v>561</v>
      </c>
      <c r="D2850" s="23" t="s">
        <v>562</v>
      </c>
      <c r="E2850" s="23" t="s">
        <v>1</v>
      </c>
      <c r="F2850" s="23" t="s">
        <v>2</v>
      </c>
      <c r="G2850" s="23" t="s">
        <v>3</v>
      </c>
      <c r="H2850" s="2" t="s">
        <v>7732</v>
      </c>
      <c r="I2850" s="23" t="s">
        <v>3284</v>
      </c>
      <c r="J2850" s="23"/>
      <c r="K2850" s="23" t="s">
        <v>9712</v>
      </c>
      <c r="L2850" s="23"/>
      <c r="M2850" s="23">
        <f>YEAR(Tabla2[[#This Row],[Fecha de creación]])</f>
        <v>2021</v>
      </c>
      <c r="N2850" s="23">
        <f>MONTH(Tabla2[[#This Row],[Fecha de creación]])</f>
        <v>2</v>
      </c>
    </row>
    <row r="2851" spans="1:14" ht="15" customHeight="1" x14ac:dyDescent="0.25">
      <c r="A2851" s="26">
        <v>44229.550520833334</v>
      </c>
      <c r="B2851" s="23" t="s">
        <v>100</v>
      </c>
      <c r="C2851" s="23" t="s">
        <v>4261</v>
      </c>
      <c r="D2851" s="23" t="s">
        <v>382</v>
      </c>
      <c r="E2851" s="23" t="s">
        <v>1</v>
      </c>
      <c r="F2851" s="23" t="s">
        <v>7</v>
      </c>
      <c r="G2851" s="23" t="s">
        <v>975</v>
      </c>
      <c r="H2851" s="2" t="s">
        <v>7723</v>
      </c>
      <c r="I2851" s="23" t="s">
        <v>1653</v>
      </c>
      <c r="J2851" s="23"/>
      <c r="K2851" s="23" t="s">
        <v>9712</v>
      </c>
      <c r="L2851" s="23"/>
      <c r="M2851" s="23">
        <f>YEAR(Tabla2[[#This Row],[Fecha de creación]])</f>
        <v>2021</v>
      </c>
      <c r="N2851" s="23">
        <f>MONTH(Tabla2[[#This Row],[Fecha de creación]])</f>
        <v>2</v>
      </c>
    </row>
    <row r="2852" spans="1:14" ht="15" customHeight="1" x14ac:dyDescent="0.25">
      <c r="A2852" s="26">
        <v>44229.550925925927</v>
      </c>
      <c r="B2852" s="23" t="s">
        <v>100</v>
      </c>
      <c r="C2852" s="23" t="s">
        <v>4262</v>
      </c>
      <c r="D2852" s="23" t="s">
        <v>49</v>
      </c>
      <c r="E2852" s="23" t="s">
        <v>1</v>
      </c>
      <c r="F2852" s="23" t="s">
        <v>7</v>
      </c>
      <c r="G2852" s="23" t="s">
        <v>975</v>
      </c>
      <c r="H2852" s="2" t="s">
        <v>7745</v>
      </c>
      <c r="I2852" s="23" t="s">
        <v>1653</v>
      </c>
      <c r="J2852" s="23"/>
      <c r="K2852" s="23" t="s">
        <v>9712</v>
      </c>
      <c r="L2852" s="23"/>
      <c r="M2852" s="23">
        <f>YEAR(Tabla2[[#This Row],[Fecha de creación]])</f>
        <v>2021</v>
      </c>
      <c r="N2852" s="23">
        <f>MONTH(Tabla2[[#This Row],[Fecha de creación]])</f>
        <v>2</v>
      </c>
    </row>
    <row r="2853" spans="1:14" ht="15" customHeight="1" x14ac:dyDescent="0.25">
      <c r="A2853" s="26">
        <v>44229.57340277778</v>
      </c>
      <c r="B2853" s="23" t="s">
        <v>0</v>
      </c>
      <c r="C2853" s="23" t="s">
        <v>4263</v>
      </c>
      <c r="D2853" s="23" t="s">
        <v>382</v>
      </c>
      <c r="E2853" s="23" t="s">
        <v>1</v>
      </c>
      <c r="F2853" s="23" t="s">
        <v>7</v>
      </c>
      <c r="G2853" s="23" t="s">
        <v>975</v>
      </c>
      <c r="H2853" s="2" t="s">
        <v>7723</v>
      </c>
      <c r="I2853" s="23" t="s">
        <v>4</v>
      </c>
      <c r="J2853" s="23"/>
      <c r="K2853" s="23" t="s">
        <v>9712</v>
      </c>
      <c r="L2853" s="23"/>
      <c r="M2853" s="23">
        <f>YEAR(Tabla2[[#This Row],[Fecha de creación]])</f>
        <v>2021</v>
      </c>
      <c r="N2853" s="23">
        <f>MONTH(Tabla2[[#This Row],[Fecha de creación]])</f>
        <v>2</v>
      </c>
    </row>
    <row r="2854" spans="1:14" ht="15" customHeight="1" x14ac:dyDescent="0.25">
      <c r="A2854" s="26">
        <v>44229.574108796296</v>
      </c>
      <c r="B2854" s="23" t="s">
        <v>0</v>
      </c>
      <c r="C2854" s="23" t="s">
        <v>4264</v>
      </c>
      <c r="D2854" s="23" t="s">
        <v>49</v>
      </c>
      <c r="E2854" s="23" t="s">
        <v>1</v>
      </c>
      <c r="F2854" s="23" t="s">
        <v>7</v>
      </c>
      <c r="G2854" s="23" t="s">
        <v>975</v>
      </c>
      <c r="H2854" s="2" t="s">
        <v>7745</v>
      </c>
      <c r="I2854" s="23" t="s">
        <v>4</v>
      </c>
      <c r="J2854" s="23"/>
      <c r="K2854" s="23" t="s">
        <v>9712</v>
      </c>
      <c r="L2854" s="23"/>
      <c r="M2854" s="23">
        <f>YEAR(Tabla2[[#This Row],[Fecha de creación]])</f>
        <v>2021</v>
      </c>
      <c r="N2854" s="23">
        <f>MONTH(Tabla2[[#This Row],[Fecha de creación]])</f>
        <v>2</v>
      </c>
    </row>
    <row r="2855" spans="1:14" ht="15" customHeight="1" x14ac:dyDescent="0.25">
      <c r="A2855" s="26">
        <v>44229.627118055556</v>
      </c>
      <c r="B2855" s="23" t="s">
        <v>0</v>
      </c>
      <c r="C2855" s="23" t="s">
        <v>4265</v>
      </c>
      <c r="D2855" s="23" t="s">
        <v>21</v>
      </c>
      <c r="E2855" s="23" t="s">
        <v>1</v>
      </c>
      <c r="F2855" s="23" t="s">
        <v>7</v>
      </c>
      <c r="G2855" s="23" t="s">
        <v>975</v>
      </c>
      <c r="H2855" s="2" t="s">
        <v>7744</v>
      </c>
      <c r="I2855" s="23" t="s">
        <v>7412</v>
      </c>
      <c r="J2855" s="23"/>
      <c r="K2855" s="23" t="s">
        <v>9712</v>
      </c>
      <c r="L2855" s="23"/>
      <c r="M2855" s="23">
        <f>YEAR(Tabla2[[#This Row],[Fecha de creación]])</f>
        <v>2021</v>
      </c>
      <c r="N2855" s="23">
        <f>MONTH(Tabla2[[#This Row],[Fecha de creación]])</f>
        <v>2</v>
      </c>
    </row>
    <row r="2856" spans="1:14" ht="15" customHeight="1" x14ac:dyDescent="0.25">
      <c r="A2856" s="26">
        <v>44229.686736111114</v>
      </c>
      <c r="B2856" s="23" t="s">
        <v>0</v>
      </c>
      <c r="C2856" s="23" t="s">
        <v>4266</v>
      </c>
      <c r="D2856" s="23" t="s">
        <v>382</v>
      </c>
      <c r="E2856" s="23" t="s">
        <v>1</v>
      </c>
      <c r="F2856" s="23" t="s">
        <v>7</v>
      </c>
      <c r="G2856" s="23" t="s">
        <v>975</v>
      </c>
      <c r="H2856" s="2" t="s">
        <v>7758</v>
      </c>
      <c r="I2856" s="23" t="s">
        <v>7412</v>
      </c>
      <c r="J2856" s="23"/>
      <c r="K2856" s="23" t="s">
        <v>9712</v>
      </c>
      <c r="L2856" s="23"/>
      <c r="M2856" s="23">
        <f>YEAR(Tabla2[[#This Row],[Fecha de creación]])</f>
        <v>2021</v>
      </c>
      <c r="N2856" s="23">
        <f>MONTH(Tabla2[[#This Row],[Fecha de creación]])</f>
        <v>2</v>
      </c>
    </row>
    <row r="2857" spans="1:14" ht="15" customHeight="1" x14ac:dyDescent="0.25">
      <c r="A2857" s="26">
        <v>44229.688125000001</v>
      </c>
      <c r="B2857" s="23" t="s">
        <v>100</v>
      </c>
      <c r="C2857" s="23" t="s">
        <v>4267</v>
      </c>
      <c r="D2857" s="23" t="s">
        <v>382</v>
      </c>
      <c r="E2857" s="23" t="s">
        <v>1</v>
      </c>
      <c r="F2857" s="23" t="s">
        <v>7</v>
      </c>
      <c r="G2857" s="23" t="s">
        <v>975</v>
      </c>
      <c r="H2857" s="2" t="s">
        <v>7723</v>
      </c>
      <c r="I2857" s="23" t="s">
        <v>1653</v>
      </c>
      <c r="J2857" s="23"/>
      <c r="K2857" s="23" t="s">
        <v>9712</v>
      </c>
      <c r="L2857" s="23"/>
      <c r="M2857" s="23">
        <f>YEAR(Tabla2[[#This Row],[Fecha de creación]])</f>
        <v>2021</v>
      </c>
      <c r="N2857" s="23">
        <f>MONTH(Tabla2[[#This Row],[Fecha de creación]])</f>
        <v>2</v>
      </c>
    </row>
    <row r="2858" spans="1:14" ht="15" customHeight="1" x14ac:dyDescent="0.25">
      <c r="A2858" s="26">
        <v>44229.688796296294</v>
      </c>
      <c r="B2858" s="23" t="s">
        <v>100</v>
      </c>
      <c r="C2858" s="23" t="s">
        <v>563</v>
      </c>
      <c r="D2858" s="23" t="s">
        <v>49</v>
      </c>
      <c r="E2858" s="23" t="s">
        <v>1</v>
      </c>
      <c r="F2858" s="23" t="s">
        <v>7</v>
      </c>
      <c r="G2858" s="23" t="s">
        <v>3</v>
      </c>
      <c r="H2858" s="2" t="s">
        <v>7745</v>
      </c>
      <c r="I2858" s="23" t="s">
        <v>1653</v>
      </c>
      <c r="J2858" s="23"/>
      <c r="K2858" s="23" t="s">
        <v>9712</v>
      </c>
      <c r="L2858" s="23"/>
      <c r="M2858" s="23">
        <f>YEAR(Tabla2[[#This Row],[Fecha de creación]])</f>
        <v>2021</v>
      </c>
      <c r="N2858" s="23">
        <f>MONTH(Tabla2[[#This Row],[Fecha de creación]])</f>
        <v>2</v>
      </c>
    </row>
    <row r="2859" spans="1:14" ht="15" customHeight="1" x14ac:dyDescent="0.25">
      <c r="A2859" s="26">
        <v>44230.399143518516</v>
      </c>
      <c r="B2859" s="23" t="s">
        <v>56</v>
      </c>
      <c r="C2859" s="23" t="s">
        <v>564</v>
      </c>
      <c r="D2859" s="23" t="s">
        <v>131</v>
      </c>
      <c r="E2859" s="23" t="s">
        <v>1</v>
      </c>
      <c r="F2859" s="23" t="s">
        <v>7</v>
      </c>
      <c r="G2859" s="23" t="s">
        <v>3</v>
      </c>
      <c r="H2859" s="2" t="s">
        <v>7728</v>
      </c>
      <c r="I2859" s="23" t="s">
        <v>1963</v>
      </c>
      <c r="J2859" s="23"/>
      <c r="K2859" s="23" t="s">
        <v>9712</v>
      </c>
      <c r="L2859" s="23"/>
      <c r="M2859" s="23">
        <f>YEAR(Tabla2[[#This Row],[Fecha de creación]])</f>
        <v>2021</v>
      </c>
      <c r="N2859" s="23">
        <f>MONTH(Tabla2[[#This Row],[Fecha de creación]])</f>
        <v>2</v>
      </c>
    </row>
    <row r="2860" spans="1:14" ht="15" customHeight="1" x14ac:dyDescent="0.25">
      <c r="A2860" s="26">
        <v>44230.467812499999</v>
      </c>
      <c r="B2860" s="23" t="s">
        <v>189</v>
      </c>
      <c r="C2860" s="23" t="s">
        <v>4268</v>
      </c>
      <c r="D2860" s="23" t="s">
        <v>49</v>
      </c>
      <c r="E2860" s="23" t="s">
        <v>1</v>
      </c>
      <c r="F2860" s="23" t="s">
        <v>7</v>
      </c>
      <c r="G2860" s="23" t="s">
        <v>975</v>
      </c>
      <c r="H2860" s="2" t="s">
        <v>7745</v>
      </c>
      <c r="I2860" s="23" t="s">
        <v>1945</v>
      </c>
      <c r="J2860" s="23"/>
      <c r="K2860" s="23" t="s">
        <v>9712</v>
      </c>
      <c r="L2860" s="23"/>
      <c r="M2860" s="23">
        <f>YEAR(Tabla2[[#This Row],[Fecha de creación]])</f>
        <v>2021</v>
      </c>
      <c r="N2860" s="23">
        <f>MONTH(Tabla2[[#This Row],[Fecha de creación]])</f>
        <v>2</v>
      </c>
    </row>
    <row r="2861" spans="1:14" ht="15" customHeight="1" x14ac:dyDescent="0.25">
      <c r="A2861" s="26">
        <v>44230.469201388885</v>
      </c>
      <c r="B2861" s="23" t="s">
        <v>189</v>
      </c>
      <c r="C2861" s="23" t="s">
        <v>4269</v>
      </c>
      <c r="D2861" s="23" t="s">
        <v>49</v>
      </c>
      <c r="E2861" s="23" t="s">
        <v>1</v>
      </c>
      <c r="F2861" s="23" t="s">
        <v>7</v>
      </c>
      <c r="G2861" s="23" t="s">
        <v>975</v>
      </c>
      <c r="H2861" s="2" t="s">
        <v>7745</v>
      </c>
      <c r="I2861" s="23" t="s">
        <v>1945</v>
      </c>
      <c r="J2861" s="23"/>
      <c r="K2861" s="23" t="s">
        <v>9712</v>
      </c>
      <c r="L2861" s="23"/>
      <c r="M2861" s="23">
        <f>YEAR(Tabla2[[#This Row],[Fecha de creación]])</f>
        <v>2021</v>
      </c>
      <c r="N2861" s="23">
        <f>MONTH(Tabla2[[#This Row],[Fecha de creación]])</f>
        <v>2</v>
      </c>
    </row>
    <row r="2862" spans="1:14" ht="15" customHeight="1" x14ac:dyDescent="0.25">
      <c r="A2862" s="26">
        <v>44230.487997685188</v>
      </c>
      <c r="B2862" s="23" t="s">
        <v>189</v>
      </c>
      <c r="C2862" s="23" t="s">
        <v>4270</v>
      </c>
      <c r="D2862" s="23" t="s">
        <v>1014</v>
      </c>
      <c r="E2862" s="23" t="s">
        <v>1</v>
      </c>
      <c r="F2862" s="23" t="s">
        <v>22</v>
      </c>
      <c r="G2862" s="23" t="s">
        <v>975</v>
      </c>
      <c r="H2862" s="2" t="s">
        <v>7744</v>
      </c>
      <c r="I2862" s="23" t="s">
        <v>1945</v>
      </c>
      <c r="J2862" s="23"/>
      <c r="K2862" s="23" t="s">
        <v>9712</v>
      </c>
      <c r="L2862" s="23"/>
      <c r="M2862" s="23">
        <f>YEAR(Tabla2[[#This Row],[Fecha de creación]])</f>
        <v>2021</v>
      </c>
      <c r="N2862" s="23">
        <f>MONTH(Tabla2[[#This Row],[Fecha de creación]])</f>
        <v>2</v>
      </c>
    </row>
    <row r="2863" spans="1:14" ht="15" customHeight="1" x14ac:dyDescent="0.25">
      <c r="A2863" s="26">
        <v>44230.634664351855</v>
      </c>
      <c r="B2863" s="23" t="s">
        <v>0</v>
      </c>
      <c r="C2863" s="23" t="s">
        <v>4271</v>
      </c>
      <c r="D2863" s="23" t="s">
        <v>4272</v>
      </c>
      <c r="E2863" s="23" t="s">
        <v>1</v>
      </c>
      <c r="F2863" s="23" t="s">
        <v>7</v>
      </c>
      <c r="G2863" s="23" t="s">
        <v>975</v>
      </c>
      <c r="H2863" s="2" t="s">
        <v>7731</v>
      </c>
      <c r="I2863" s="23" t="s">
        <v>8</v>
      </c>
      <c r="J2863" s="23"/>
      <c r="K2863" s="23" t="s">
        <v>9712</v>
      </c>
      <c r="L2863" s="23"/>
      <c r="M2863" s="23">
        <f>YEAR(Tabla2[[#This Row],[Fecha de creación]])</f>
        <v>2021</v>
      </c>
      <c r="N2863" s="23">
        <f>MONTH(Tabla2[[#This Row],[Fecha de creación]])</f>
        <v>2</v>
      </c>
    </row>
    <row r="2864" spans="1:14" ht="15" customHeight="1" x14ac:dyDescent="0.25">
      <c r="A2864" s="26">
        <v>44230.644386574073</v>
      </c>
      <c r="B2864" s="23" t="s">
        <v>0</v>
      </c>
      <c r="C2864" s="23" t="s">
        <v>4273</v>
      </c>
      <c r="D2864" s="23" t="s">
        <v>21</v>
      </c>
      <c r="E2864" s="23" t="s">
        <v>1</v>
      </c>
      <c r="F2864" s="23" t="s">
        <v>7</v>
      </c>
      <c r="G2864" s="23" t="s">
        <v>975</v>
      </c>
      <c r="H2864" s="2" t="s">
        <v>7744</v>
      </c>
      <c r="I2864" s="23" t="s">
        <v>8</v>
      </c>
      <c r="J2864" s="23"/>
      <c r="K2864" s="23" t="s">
        <v>9712</v>
      </c>
      <c r="L2864" s="23"/>
      <c r="M2864" s="23">
        <f>YEAR(Tabla2[[#This Row],[Fecha de creación]])</f>
        <v>2021</v>
      </c>
      <c r="N2864" s="23">
        <f>MONTH(Tabla2[[#This Row],[Fecha de creación]])</f>
        <v>2</v>
      </c>
    </row>
    <row r="2865" spans="1:14" ht="15" customHeight="1" x14ac:dyDescent="0.25">
      <c r="A2865" s="26">
        <v>44230.677164351851</v>
      </c>
      <c r="B2865" s="23" t="s">
        <v>56</v>
      </c>
      <c r="C2865" s="23" t="s">
        <v>565</v>
      </c>
      <c r="D2865" s="23" t="s">
        <v>566</v>
      </c>
      <c r="E2865" s="23" t="s">
        <v>1</v>
      </c>
      <c r="F2865" s="23" t="s">
        <v>2</v>
      </c>
      <c r="G2865" s="23" t="s">
        <v>3</v>
      </c>
      <c r="H2865" s="2" t="s">
        <v>7722</v>
      </c>
      <c r="I2865" s="23" t="s">
        <v>1515</v>
      </c>
      <c r="J2865" s="23"/>
      <c r="K2865" s="23" t="s">
        <v>9712</v>
      </c>
      <c r="L2865" s="23"/>
      <c r="M2865" s="23">
        <f>YEAR(Tabla2[[#This Row],[Fecha de creación]])</f>
        <v>2021</v>
      </c>
      <c r="N2865" s="23">
        <f>MONTH(Tabla2[[#This Row],[Fecha de creación]])</f>
        <v>2</v>
      </c>
    </row>
    <row r="2866" spans="1:14" ht="15" customHeight="1" x14ac:dyDescent="0.25">
      <c r="A2866" s="26">
        <v>44230.69158564815</v>
      </c>
      <c r="B2866" s="23" t="s">
        <v>56</v>
      </c>
      <c r="C2866" s="23" t="s">
        <v>567</v>
      </c>
      <c r="D2866" s="23" t="s">
        <v>566</v>
      </c>
      <c r="E2866" s="23" t="s">
        <v>1</v>
      </c>
      <c r="F2866" s="23" t="s">
        <v>2</v>
      </c>
      <c r="G2866" s="23" t="s">
        <v>3</v>
      </c>
      <c r="H2866" s="2" t="s">
        <v>7722</v>
      </c>
      <c r="I2866" s="23" t="s">
        <v>1515</v>
      </c>
      <c r="J2866" s="23"/>
      <c r="K2866" s="23" t="s">
        <v>9712</v>
      </c>
      <c r="L2866" s="23"/>
      <c r="M2866" s="23">
        <f>YEAR(Tabla2[[#This Row],[Fecha de creación]])</f>
        <v>2021</v>
      </c>
      <c r="N2866" s="23">
        <f>MONTH(Tabla2[[#This Row],[Fecha de creación]])</f>
        <v>2</v>
      </c>
    </row>
    <row r="2867" spans="1:14" ht="15" customHeight="1" x14ac:dyDescent="0.25">
      <c r="A2867" s="26">
        <v>44231.455914351849</v>
      </c>
      <c r="B2867" s="23" t="s">
        <v>19</v>
      </c>
      <c r="C2867" s="23" t="s">
        <v>4274</v>
      </c>
      <c r="D2867" s="23" t="s">
        <v>4275</v>
      </c>
      <c r="E2867" s="23" t="s">
        <v>1</v>
      </c>
      <c r="F2867" s="23" t="s">
        <v>7</v>
      </c>
      <c r="G2867" s="23" t="s">
        <v>975</v>
      </c>
      <c r="H2867" s="2" t="s">
        <v>7745</v>
      </c>
      <c r="I2867" s="23" t="s">
        <v>23</v>
      </c>
      <c r="J2867" s="23"/>
      <c r="K2867" s="23" t="s">
        <v>9712</v>
      </c>
      <c r="L2867" s="23"/>
      <c r="M2867" s="23">
        <f>YEAR(Tabla2[[#This Row],[Fecha de creación]])</f>
        <v>2021</v>
      </c>
      <c r="N2867" s="23">
        <f>MONTH(Tabla2[[#This Row],[Fecha de creación]])</f>
        <v>2</v>
      </c>
    </row>
    <row r="2868" spans="1:14" ht="15" customHeight="1" x14ac:dyDescent="0.25">
      <c r="A2868" s="26">
        <v>44231.50644675926</v>
      </c>
      <c r="B2868" s="23" t="s">
        <v>56</v>
      </c>
      <c r="C2868" s="23" t="s">
        <v>4276</v>
      </c>
      <c r="D2868" s="23" t="s">
        <v>541</v>
      </c>
      <c r="E2868" s="23" t="s">
        <v>1</v>
      </c>
      <c r="F2868" s="23" t="s">
        <v>7</v>
      </c>
      <c r="G2868" s="23" t="s">
        <v>975</v>
      </c>
      <c r="H2868" s="2" t="s">
        <v>7722</v>
      </c>
      <c r="I2868" s="23" t="s">
        <v>1963</v>
      </c>
      <c r="J2868" s="23"/>
      <c r="K2868" s="23" t="s">
        <v>9712</v>
      </c>
      <c r="L2868" s="23"/>
      <c r="M2868" s="23">
        <f>YEAR(Tabla2[[#This Row],[Fecha de creación]])</f>
        <v>2021</v>
      </c>
      <c r="N2868" s="23">
        <f>MONTH(Tabla2[[#This Row],[Fecha de creación]])</f>
        <v>2</v>
      </c>
    </row>
    <row r="2869" spans="1:14" ht="15" customHeight="1" x14ac:dyDescent="0.25">
      <c r="A2869" s="26">
        <v>44231.563819444447</v>
      </c>
      <c r="B2869" s="23" t="s">
        <v>0</v>
      </c>
      <c r="C2869" s="23" t="s">
        <v>4277</v>
      </c>
      <c r="D2869" s="23" t="s">
        <v>2457</v>
      </c>
      <c r="E2869" s="23" t="s">
        <v>1</v>
      </c>
      <c r="F2869" s="23" t="s">
        <v>7</v>
      </c>
      <c r="G2869" s="23" t="s">
        <v>975</v>
      </c>
      <c r="H2869" s="2" t="s">
        <v>7744</v>
      </c>
      <c r="I2869" s="23" t="s">
        <v>4</v>
      </c>
      <c r="J2869" s="23"/>
      <c r="K2869" s="23" t="s">
        <v>9712</v>
      </c>
      <c r="L2869" s="23"/>
      <c r="M2869" s="23">
        <f>YEAR(Tabla2[[#This Row],[Fecha de creación]])</f>
        <v>2021</v>
      </c>
      <c r="N2869" s="23">
        <f>MONTH(Tabla2[[#This Row],[Fecha de creación]])</f>
        <v>2</v>
      </c>
    </row>
    <row r="2870" spans="1:14" ht="15" customHeight="1" x14ac:dyDescent="0.25">
      <c r="A2870" s="26">
        <v>44232.508831018517</v>
      </c>
      <c r="B2870" s="23" t="s">
        <v>0</v>
      </c>
      <c r="C2870" s="23" t="s">
        <v>4278</v>
      </c>
      <c r="D2870" s="23" t="s">
        <v>615</v>
      </c>
      <c r="E2870" s="23" t="s">
        <v>1</v>
      </c>
      <c r="F2870" s="23" t="s">
        <v>7</v>
      </c>
      <c r="G2870" s="23" t="s">
        <v>975</v>
      </c>
      <c r="H2870" s="2" t="s">
        <v>7745</v>
      </c>
      <c r="I2870" s="23" t="s">
        <v>7412</v>
      </c>
      <c r="J2870" s="23"/>
      <c r="K2870" s="23" t="s">
        <v>9712</v>
      </c>
      <c r="L2870" s="23"/>
      <c r="M2870" s="23">
        <f>YEAR(Tabla2[[#This Row],[Fecha de creación]])</f>
        <v>2021</v>
      </c>
      <c r="N2870" s="23">
        <f>MONTH(Tabla2[[#This Row],[Fecha de creación]])</f>
        <v>2</v>
      </c>
    </row>
    <row r="2871" spans="1:14" ht="15" customHeight="1" x14ac:dyDescent="0.25">
      <c r="A2871" s="26">
        <v>44232.514328703706</v>
      </c>
      <c r="B2871" s="23" t="s">
        <v>0</v>
      </c>
      <c r="C2871" s="23" t="s">
        <v>4279</v>
      </c>
      <c r="D2871" s="23" t="s">
        <v>382</v>
      </c>
      <c r="E2871" s="23" t="s">
        <v>1</v>
      </c>
      <c r="F2871" s="23" t="s">
        <v>7</v>
      </c>
      <c r="G2871" s="23" t="s">
        <v>975</v>
      </c>
      <c r="H2871" s="2" t="s">
        <v>7758</v>
      </c>
      <c r="I2871" s="23" t="s">
        <v>7412</v>
      </c>
      <c r="J2871" s="23"/>
      <c r="K2871" s="23" t="s">
        <v>9712</v>
      </c>
      <c r="L2871" s="23"/>
      <c r="M2871" s="23">
        <f>YEAR(Tabla2[[#This Row],[Fecha de creación]])</f>
        <v>2021</v>
      </c>
      <c r="N2871" s="23">
        <f>MONTH(Tabla2[[#This Row],[Fecha de creación]])</f>
        <v>2</v>
      </c>
    </row>
    <row r="2872" spans="1:14" ht="15" customHeight="1" x14ac:dyDescent="0.25">
      <c r="A2872" s="26">
        <v>44232.655833333331</v>
      </c>
      <c r="B2872" s="23" t="s">
        <v>56</v>
      </c>
      <c r="C2872" s="23" t="s">
        <v>4280</v>
      </c>
      <c r="D2872" s="23" t="s">
        <v>4281</v>
      </c>
      <c r="E2872" s="23" t="s">
        <v>1</v>
      </c>
      <c r="F2872" s="23" t="s">
        <v>7</v>
      </c>
      <c r="G2872" s="23" t="s">
        <v>975</v>
      </c>
      <c r="H2872" s="2" t="s">
        <v>7722</v>
      </c>
      <c r="I2872" s="23" t="s">
        <v>1963</v>
      </c>
      <c r="J2872" s="23"/>
      <c r="K2872" s="23" t="s">
        <v>9712</v>
      </c>
      <c r="L2872" s="23"/>
      <c r="M2872" s="23">
        <f>YEAR(Tabla2[[#This Row],[Fecha de creación]])</f>
        <v>2021</v>
      </c>
      <c r="N2872" s="23">
        <f>MONTH(Tabla2[[#This Row],[Fecha de creación]])</f>
        <v>2</v>
      </c>
    </row>
    <row r="2873" spans="1:14" ht="15" customHeight="1" x14ac:dyDescent="0.25">
      <c r="A2873" s="26">
        <v>44233.36383101852</v>
      </c>
      <c r="B2873" s="23" t="s">
        <v>0</v>
      </c>
      <c r="C2873" s="23" t="s">
        <v>4282</v>
      </c>
      <c r="D2873" s="23" t="s">
        <v>156</v>
      </c>
      <c r="E2873" s="23" t="s">
        <v>1</v>
      </c>
      <c r="F2873" s="23" t="s">
        <v>7</v>
      </c>
      <c r="G2873" s="23" t="s">
        <v>1551</v>
      </c>
      <c r="H2873" s="2" t="s">
        <v>7757</v>
      </c>
      <c r="I2873" s="23" t="s">
        <v>11</v>
      </c>
      <c r="J2873" s="23"/>
      <c r="K2873" s="23" t="s">
        <v>9712</v>
      </c>
      <c r="L2873" s="23"/>
      <c r="M2873" s="23">
        <f>YEAR(Tabla2[[#This Row],[Fecha de creación]])</f>
        <v>2021</v>
      </c>
      <c r="N2873" s="23">
        <f>MONTH(Tabla2[[#This Row],[Fecha de creación]])</f>
        <v>2</v>
      </c>
    </row>
    <row r="2874" spans="1:14" ht="15" customHeight="1" x14ac:dyDescent="0.25">
      <c r="A2874" s="26">
        <v>44233.387349537035</v>
      </c>
      <c r="B2874" s="23" t="s">
        <v>0</v>
      </c>
      <c r="C2874" s="23" t="s">
        <v>4283</v>
      </c>
      <c r="D2874" s="23" t="s">
        <v>123</v>
      </c>
      <c r="E2874" s="23" t="s">
        <v>1</v>
      </c>
      <c r="F2874" s="23" t="s">
        <v>7</v>
      </c>
      <c r="G2874" s="23" t="s">
        <v>975</v>
      </c>
      <c r="H2874" s="2" t="s">
        <v>7751</v>
      </c>
      <c r="I2874" s="23" t="s">
        <v>4</v>
      </c>
      <c r="J2874" s="23"/>
      <c r="K2874" s="23" t="s">
        <v>9712</v>
      </c>
      <c r="L2874" s="23"/>
      <c r="M2874" s="23">
        <f>YEAR(Tabla2[[#This Row],[Fecha de creación]])</f>
        <v>2021</v>
      </c>
      <c r="N2874" s="23">
        <f>MONTH(Tabla2[[#This Row],[Fecha de creación]])</f>
        <v>2</v>
      </c>
    </row>
    <row r="2875" spans="1:14" ht="15" customHeight="1" x14ac:dyDescent="0.25">
      <c r="A2875" s="26">
        <v>44233.429305555554</v>
      </c>
      <c r="B2875" s="23" t="s">
        <v>189</v>
      </c>
      <c r="C2875" s="23" t="s">
        <v>4284</v>
      </c>
      <c r="D2875" s="23" t="s">
        <v>246</v>
      </c>
      <c r="E2875" s="23" t="s">
        <v>1</v>
      </c>
      <c r="F2875" s="23" t="s">
        <v>7</v>
      </c>
      <c r="G2875" s="23" t="s">
        <v>975</v>
      </c>
      <c r="H2875" s="2" t="s">
        <v>7728</v>
      </c>
      <c r="I2875" s="23" t="s">
        <v>1945</v>
      </c>
      <c r="J2875" s="23"/>
      <c r="K2875" s="23" t="s">
        <v>9712</v>
      </c>
      <c r="L2875" s="23"/>
      <c r="M2875" s="23">
        <f>YEAR(Tabla2[[#This Row],[Fecha de creación]])</f>
        <v>2021</v>
      </c>
      <c r="N2875" s="23">
        <f>MONTH(Tabla2[[#This Row],[Fecha de creación]])</f>
        <v>2</v>
      </c>
    </row>
    <row r="2876" spans="1:14" ht="15" customHeight="1" x14ac:dyDescent="0.25">
      <c r="A2876" s="26">
        <v>44233.434212962966</v>
      </c>
      <c r="B2876" s="23" t="s">
        <v>189</v>
      </c>
      <c r="C2876" s="23" t="s">
        <v>4285</v>
      </c>
      <c r="D2876" s="23" t="s">
        <v>246</v>
      </c>
      <c r="E2876" s="23" t="s">
        <v>1</v>
      </c>
      <c r="F2876" s="23" t="s">
        <v>7</v>
      </c>
      <c r="G2876" s="23" t="s">
        <v>975</v>
      </c>
      <c r="H2876" s="2" t="s">
        <v>7728</v>
      </c>
      <c r="I2876" s="23" t="s">
        <v>1945</v>
      </c>
      <c r="J2876" s="23"/>
      <c r="K2876" s="23" t="s">
        <v>9712</v>
      </c>
      <c r="L2876" s="23"/>
      <c r="M2876" s="23">
        <f>YEAR(Tabla2[[#This Row],[Fecha de creación]])</f>
        <v>2021</v>
      </c>
      <c r="N2876" s="23">
        <f>MONTH(Tabla2[[#This Row],[Fecha de creación]])</f>
        <v>2</v>
      </c>
    </row>
    <row r="2877" spans="1:14" ht="15" customHeight="1" x14ac:dyDescent="0.25">
      <c r="A2877" s="26">
        <v>44233.442256944443</v>
      </c>
      <c r="B2877" s="23" t="s">
        <v>100</v>
      </c>
      <c r="C2877" s="23" t="s">
        <v>4286</v>
      </c>
      <c r="D2877" s="23" t="s">
        <v>4287</v>
      </c>
      <c r="E2877" s="23" t="s">
        <v>1</v>
      </c>
      <c r="F2877" s="23" t="s">
        <v>7</v>
      </c>
      <c r="G2877" s="23" t="s">
        <v>1551</v>
      </c>
      <c r="H2877" s="2" t="s">
        <v>7734</v>
      </c>
      <c r="I2877" s="23" t="s">
        <v>7760</v>
      </c>
      <c r="J2877" s="23"/>
      <c r="K2877" s="23" t="s">
        <v>9712</v>
      </c>
      <c r="L2877" s="23"/>
      <c r="M2877" s="23">
        <f>YEAR(Tabla2[[#This Row],[Fecha de creación]])</f>
        <v>2021</v>
      </c>
      <c r="N2877" s="23">
        <f>MONTH(Tabla2[[#This Row],[Fecha de creación]])</f>
        <v>2</v>
      </c>
    </row>
    <row r="2878" spans="1:14" ht="15" customHeight="1" x14ac:dyDescent="0.25">
      <c r="A2878" s="26">
        <v>44233.452256944445</v>
      </c>
      <c r="B2878" s="23" t="s">
        <v>100</v>
      </c>
      <c r="C2878" s="23" t="s">
        <v>4288</v>
      </c>
      <c r="D2878" s="23" t="s">
        <v>551</v>
      </c>
      <c r="E2878" s="23" t="s">
        <v>1</v>
      </c>
      <c r="F2878" s="23" t="s">
        <v>7</v>
      </c>
      <c r="G2878" s="23" t="s">
        <v>975</v>
      </c>
      <c r="H2878" s="2" t="s">
        <v>7731</v>
      </c>
      <c r="I2878" s="23" t="s">
        <v>1653</v>
      </c>
      <c r="J2878" s="23"/>
      <c r="K2878" s="23" t="s">
        <v>9712</v>
      </c>
      <c r="L2878" s="23"/>
      <c r="M2878" s="23">
        <f>YEAR(Tabla2[[#This Row],[Fecha de creación]])</f>
        <v>2021</v>
      </c>
      <c r="N2878" s="23">
        <f>MONTH(Tabla2[[#This Row],[Fecha de creación]])</f>
        <v>2</v>
      </c>
    </row>
    <row r="2879" spans="1:14" ht="15" customHeight="1" x14ac:dyDescent="0.25">
      <c r="A2879" s="26">
        <v>44233.453726851854</v>
      </c>
      <c r="B2879" s="23" t="s">
        <v>100</v>
      </c>
      <c r="C2879" s="23" t="s">
        <v>4289</v>
      </c>
      <c r="D2879" s="23" t="s">
        <v>131</v>
      </c>
      <c r="E2879" s="23" t="s">
        <v>1</v>
      </c>
      <c r="F2879" s="23" t="s">
        <v>7</v>
      </c>
      <c r="G2879" s="23" t="s">
        <v>975</v>
      </c>
      <c r="H2879" s="2" t="s">
        <v>7728</v>
      </c>
      <c r="I2879" s="23" t="s">
        <v>1653</v>
      </c>
      <c r="J2879" s="23"/>
      <c r="K2879" s="23" t="s">
        <v>9712</v>
      </c>
      <c r="L2879" s="23"/>
      <c r="M2879" s="23">
        <f>YEAR(Tabla2[[#This Row],[Fecha de creación]])</f>
        <v>2021</v>
      </c>
      <c r="N2879" s="23">
        <f>MONTH(Tabla2[[#This Row],[Fecha de creación]])</f>
        <v>2</v>
      </c>
    </row>
    <row r="2880" spans="1:14" ht="15" customHeight="1" x14ac:dyDescent="0.25">
      <c r="A2880" s="26">
        <v>44233.575844907406</v>
      </c>
      <c r="B2880" s="23" t="s">
        <v>0</v>
      </c>
      <c r="C2880" s="23" t="s">
        <v>4290</v>
      </c>
      <c r="D2880" s="23" t="s">
        <v>21</v>
      </c>
      <c r="E2880" s="23" t="s">
        <v>1</v>
      </c>
      <c r="F2880" s="23" t="s">
        <v>7</v>
      </c>
      <c r="G2880" s="23" t="s">
        <v>975</v>
      </c>
      <c r="H2880" s="2" t="s">
        <v>7744</v>
      </c>
      <c r="I2880" s="23" t="s">
        <v>4</v>
      </c>
      <c r="J2880" s="23"/>
      <c r="K2880" s="23" t="s">
        <v>9712</v>
      </c>
      <c r="L2880" s="23"/>
      <c r="M2880" s="23">
        <f>YEAR(Tabla2[[#This Row],[Fecha de creación]])</f>
        <v>2021</v>
      </c>
      <c r="N2880" s="23">
        <f>MONTH(Tabla2[[#This Row],[Fecha de creación]])</f>
        <v>2</v>
      </c>
    </row>
    <row r="2881" spans="1:14" ht="15" customHeight="1" x14ac:dyDescent="0.25">
      <c r="A2881" s="26">
        <v>44233.649629629632</v>
      </c>
      <c r="B2881" s="23" t="s">
        <v>0</v>
      </c>
      <c r="C2881" s="23" t="s">
        <v>4291</v>
      </c>
      <c r="D2881" s="23" t="s">
        <v>551</v>
      </c>
      <c r="E2881" s="23" t="s">
        <v>1</v>
      </c>
      <c r="F2881" s="23" t="s">
        <v>7</v>
      </c>
      <c r="G2881" s="23" t="s">
        <v>975</v>
      </c>
      <c r="H2881" s="2" t="s">
        <v>7731</v>
      </c>
      <c r="I2881" s="23" t="s">
        <v>4</v>
      </c>
      <c r="J2881" s="23"/>
      <c r="K2881" s="23" t="s">
        <v>9712</v>
      </c>
      <c r="L2881" s="23"/>
      <c r="M2881" s="23">
        <f>YEAR(Tabla2[[#This Row],[Fecha de creación]])</f>
        <v>2021</v>
      </c>
      <c r="N2881" s="23">
        <f>MONTH(Tabla2[[#This Row],[Fecha de creación]])</f>
        <v>2</v>
      </c>
    </row>
    <row r="2882" spans="1:14" ht="15" customHeight="1" x14ac:dyDescent="0.25">
      <c r="A2882" s="26">
        <v>44233.650173611109</v>
      </c>
      <c r="B2882" s="23" t="s">
        <v>0</v>
      </c>
      <c r="C2882" s="23" t="s">
        <v>4292</v>
      </c>
      <c r="D2882" s="23" t="s">
        <v>351</v>
      </c>
      <c r="E2882" s="23" t="s">
        <v>1</v>
      </c>
      <c r="F2882" s="23" t="s">
        <v>7</v>
      </c>
      <c r="G2882" s="23" t="s">
        <v>975</v>
      </c>
      <c r="H2882" s="2" t="s">
        <v>7734</v>
      </c>
      <c r="I2882" s="23" t="s">
        <v>4</v>
      </c>
      <c r="J2882" s="23"/>
      <c r="K2882" s="23" t="s">
        <v>9712</v>
      </c>
      <c r="L2882" s="23"/>
      <c r="M2882" s="23">
        <f>YEAR(Tabla2[[#This Row],[Fecha de creación]])</f>
        <v>2021</v>
      </c>
      <c r="N2882" s="23">
        <f>MONTH(Tabla2[[#This Row],[Fecha de creación]])</f>
        <v>2</v>
      </c>
    </row>
    <row r="2883" spans="1:14" ht="15" customHeight="1" x14ac:dyDescent="0.25">
      <c r="A2883" s="26">
        <v>44233.650659722225</v>
      </c>
      <c r="B2883" s="23" t="s">
        <v>0</v>
      </c>
      <c r="C2883" s="23" t="s">
        <v>4293</v>
      </c>
      <c r="D2883" s="23" t="s">
        <v>131</v>
      </c>
      <c r="E2883" s="23" t="s">
        <v>1</v>
      </c>
      <c r="F2883" s="23" t="s">
        <v>7</v>
      </c>
      <c r="G2883" s="23" t="s">
        <v>975</v>
      </c>
      <c r="H2883" s="2" t="s">
        <v>7728</v>
      </c>
      <c r="I2883" s="23" t="s">
        <v>4</v>
      </c>
      <c r="J2883" s="23"/>
      <c r="K2883" s="23" t="s">
        <v>9712</v>
      </c>
      <c r="L2883" s="23"/>
      <c r="M2883" s="23">
        <f>YEAR(Tabla2[[#This Row],[Fecha de creación]])</f>
        <v>2021</v>
      </c>
      <c r="N2883" s="23">
        <f>MONTH(Tabla2[[#This Row],[Fecha de creación]])</f>
        <v>2</v>
      </c>
    </row>
    <row r="2884" spans="1:14" ht="15" customHeight="1" x14ac:dyDescent="0.25">
      <c r="A2884" s="26">
        <v>44233.680717592593</v>
      </c>
      <c r="B2884" s="23" t="s">
        <v>19</v>
      </c>
      <c r="C2884" s="23" t="s">
        <v>568</v>
      </c>
      <c r="D2884" s="23" t="s">
        <v>569</v>
      </c>
      <c r="E2884" s="23" t="s">
        <v>1</v>
      </c>
      <c r="F2884" s="23" t="s">
        <v>7</v>
      </c>
      <c r="G2884" s="23" t="s">
        <v>3</v>
      </c>
      <c r="H2884" s="2" t="s">
        <v>7734</v>
      </c>
      <c r="I2884" s="23" t="s">
        <v>23</v>
      </c>
      <c r="J2884" s="23"/>
      <c r="K2884" s="23" t="s">
        <v>9712</v>
      </c>
      <c r="L2884" s="23"/>
      <c r="M2884" s="23">
        <f>YEAR(Tabla2[[#This Row],[Fecha de creación]])</f>
        <v>2021</v>
      </c>
      <c r="N2884" s="23">
        <f>MONTH(Tabla2[[#This Row],[Fecha de creación]])</f>
        <v>2</v>
      </c>
    </row>
    <row r="2885" spans="1:14" ht="15" customHeight="1" x14ac:dyDescent="0.25">
      <c r="A2885" s="26">
        <v>44233.704687500001</v>
      </c>
      <c r="B2885" s="23" t="s">
        <v>0</v>
      </c>
      <c r="C2885" s="23" t="s">
        <v>570</v>
      </c>
      <c r="D2885" s="23" t="s">
        <v>156</v>
      </c>
      <c r="E2885" s="23" t="s">
        <v>1</v>
      </c>
      <c r="F2885" s="23" t="s">
        <v>7</v>
      </c>
      <c r="G2885" s="23" t="s">
        <v>3</v>
      </c>
      <c r="H2885" s="2" t="s">
        <v>7757</v>
      </c>
      <c r="I2885" s="23" t="s">
        <v>4</v>
      </c>
      <c r="J2885" s="23"/>
      <c r="K2885" s="23" t="s">
        <v>9712</v>
      </c>
      <c r="L2885" s="23"/>
      <c r="M2885" s="23">
        <f>YEAR(Tabla2[[#This Row],[Fecha de creación]])</f>
        <v>2021</v>
      </c>
      <c r="N2885" s="23">
        <f>MONTH(Tabla2[[#This Row],[Fecha de creación]])</f>
        <v>2</v>
      </c>
    </row>
    <row r="2886" spans="1:14" ht="15" customHeight="1" x14ac:dyDescent="0.25">
      <c r="A2886" s="26">
        <v>44234.652453703704</v>
      </c>
      <c r="B2886" s="23" t="s">
        <v>0</v>
      </c>
      <c r="C2886" s="23" t="s">
        <v>4294</v>
      </c>
      <c r="D2886" s="23" t="s">
        <v>4295</v>
      </c>
      <c r="E2886" s="23" t="s">
        <v>1</v>
      </c>
      <c r="F2886" s="23" t="s">
        <v>7</v>
      </c>
      <c r="G2886" s="23" t="s">
        <v>1551</v>
      </c>
      <c r="H2886" s="2" t="s">
        <v>7733</v>
      </c>
      <c r="I2886" s="23" t="s">
        <v>11</v>
      </c>
      <c r="J2886" s="23"/>
      <c r="K2886" s="23" t="s">
        <v>9712</v>
      </c>
      <c r="L2886" s="23"/>
      <c r="M2886" s="23">
        <f>YEAR(Tabla2[[#This Row],[Fecha de creación]])</f>
        <v>2021</v>
      </c>
      <c r="N2886" s="23">
        <f>MONTH(Tabla2[[#This Row],[Fecha de creación]])</f>
        <v>2</v>
      </c>
    </row>
    <row r="2887" spans="1:14" ht="15" customHeight="1" x14ac:dyDescent="0.25">
      <c r="A2887" s="26">
        <v>44235.420844907407</v>
      </c>
      <c r="B2887" s="23" t="s">
        <v>0</v>
      </c>
      <c r="C2887" s="23" t="s">
        <v>571</v>
      </c>
      <c r="D2887" s="23" t="s">
        <v>572</v>
      </c>
      <c r="E2887" s="23" t="s">
        <v>1</v>
      </c>
      <c r="F2887" s="23" t="s">
        <v>2</v>
      </c>
      <c r="G2887" s="23" t="s">
        <v>3</v>
      </c>
      <c r="H2887" s="2" t="s">
        <v>7721</v>
      </c>
      <c r="I2887" s="23" t="s">
        <v>8</v>
      </c>
      <c r="J2887" s="23"/>
      <c r="K2887" s="23" t="s">
        <v>9536</v>
      </c>
      <c r="L2887" s="23"/>
      <c r="M2887" s="23">
        <f>YEAR(Tabla2[[#This Row],[Fecha de creación]])</f>
        <v>2021</v>
      </c>
      <c r="N2887" s="23">
        <f>MONTH(Tabla2[[#This Row],[Fecha de creación]])</f>
        <v>2</v>
      </c>
    </row>
    <row r="2888" spans="1:14" ht="15" customHeight="1" x14ac:dyDescent="0.25">
      <c r="A2888" s="26">
        <v>44235.452048611114</v>
      </c>
      <c r="B2888" s="23" t="s">
        <v>189</v>
      </c>
      <c r="C2888" s="23" t="s">
        <v>4296</v>
      </c>
      <c r="D2888" s="23" t="s">
        <v>541</v>
      </c>
      <c r="E2888" s="23" t="s">
        <v>1</v>
      </c>
      <c r="F2888" s="23" t="s">
        <v>7</v>
      </c>
      <c r="G2888" s="23" t="s">
        <v>975</v>
      </c>
      <c r="H2888" s="2" t="s">
        <v>7722</v>
      </c>
      <c r="I2888" s="23" t="s">
        <v>1945</v>
      </c>
      <c r="J2888" s="23"/>
      <c r="K2888" s="23" t="s">
        <v>9712</v>
      </c>
      <c r="L2888" s="23"/>
      <c r="M2888" s="23">
        <f>YEAR(Tabla2[[#This Row],[Fecha de creación]])</f>
        <v>2021</v>
      </c>
      <c r="N2888" s="23">
        <f>MONTH(Tabla2[[#This Row],[Fecha de creación]])</f>
        <v>2</v>
      </c>
    </row>
    <row r="2889" spans="1:14" ht="15" customHeight="1" x14ac:dyDescent="0.25">
      <c r="A2889" s="26">
        <v>44235.50377314815</v>
      </c>
      <c r="B2889" s="23" t="s">
        <v>189</v>
      </c>
      <c r="C2889" s="23" t="s">
        <v>4297</v>
      </c>
      <c r="D2889" s="23" t="s">
        <v>6</v>
      </c>
      <c r="E2889" s="23" t="s">
        <v>1</v>
      </c>
      <c r="F2889" s="23" t="s">
        <v>7</v>
      </c>
      <c r="G2889" s="23" t="s">
        <v>975</v>
      </c>
      <c r="H2889" s="2" t="s">
        <v>7722</v>
      </c>
      <c r="I2889" s="23" t="s">
        <v>1945</v>
      </c>
      <c r="J2889" s="23"/>
      <c r="K2889" s="23" t="s">
        <v>9712</v>
      </c>
      <c r="L2889" s="23"/>
      <c r="M2889" s="23">
        <f>YEAR(Tabla2[[#This Row],[Fecha de creación]])</f>
        <v>2021</v>
      </c>
      <c r="N2889" s="23">
        <f>MONTH(Tabla2[[#This Row],[Fecha de creación]])</f>
        <v>2</v>
      </c>
    </row>
    <row r="2890" spans="1:14" ht="15" customHeight="1" x14ac:dyDescent="0.25">
      <c r="A2890" s="26">
        <v>44235.567974537036</v>
      </c>
      <c r="B2890" s="23" t="s">
        <v>0</v>
      </c>
      <c r="C2890" s="23" t="s">
        <v>4298</v>
      </c>
      <c r="D2890" s="23" t="s">
        <v>21</v>
      </c>
      <c r="E2890" s="23" t="s">
        <v>1</v>
      </c>
      <c r="F2890" s="23" t="s">
        <v>7</v>
      </c>
      <c r="G2890" s="23" t="s">
        <v>975</v>
      </c>
      <c r="H2890" s="2" t="s">
        <v>7744</v>
      </c>
      <c r="I2890" s="23" t="s">
        <v>8</v>
      </c>
      <c r="J2890" s="23"/>
      <c r="K2890" s="23" t="s">
        <v>9712</v>
      </c>
      <c r="L2890" s="23"/>
      <c r="M2890" s="23">
        <f>YEAR(Tabla2[[#This Row],[Fecha de creación]])</f>
        <v>2021</v>
      </c>
      <c r="N2890" s="23">
        <f>MONTH(Tabla2[[#This Row],[Fecha de creación]])</f>
        <v>2</v>
      </c>
    </row>
    <row r="2891" spans="1:14" ht="15" customHeight="1" x14ac:dyDescent="0.25">
      <c r="A2891" s="26">
        <v>44236.473958333336</v>
      </c>
      <c r="B2891" s="23" t="s">
        <v>56</v>
      </c>
      <c r="C2891" s="23" t="s">
        <v>4299</v>
      </c>
      <c r="D2891" s="23" t="s">
        <v>36</v>
      </c>
      <c r="E2891" s="23" t="s">
        <v>1</v>
      </c>
      <c r="F2891" s="23" t="s">
        <v>7</v>
      </c>
      <c r="G2891" s="23" t="s">
        <v>975</v>
      </c>
      <c r="H2891" s="2" t="s">
        <v>7731</v>
      </c>
      <c r="I2891" s="23" t="s">
        <v>1963</v>
      </c>
      <c r="J2891" s="23"/>
      <c r="K2891" s="23" t="s">
        <v>9712</v>
      </c>
      <c r="L2891" s="23"/>
      <c r="M2891" s="23">
        <f>YEAR(Tabla2[[#This Row],[Fecha de creación]])</f>
        <v>2021</v>
      </c>
      <c r="N2891" s="23">
        <f>MONTH(Tabla2[[#This Row],[Fecha de creación]])</f>
        <v>2</v>
      </c>
    </row>
    <row r="2892" spans="1:14" ht="15" customHeight="1" x14ac:dyDescent="0.25">
      <c r="A2892" s="26">
        <v>44236.478842592594</v>
      </c>
      <c r="B2892" s="23" t="s">
        <v>56</v>
      </c>
      <c r="C2892" s="23" t="s">
        <v>4300</v>
      </c>
      <c r="D2892" s="23" t="s">
        <v>586</v>
      </c>
      <c r="E2892" s="23" t="s">
        <v>1</v>
      </c>
      <c r="F2892" s="23" t="s">
        <v>7</v>
      </c>
      <c r="G2892" s="23" t="s">
        <v>975</v>
      </c>
      <c r="H2892" s="2" t="s">
        <v>7748</v>
      </c>
      <c r="I2892" s="23" t="s">
        <v>1963</v>
      </c>
      <c r="J2892" s="23"/>
      <c r="K2892" s="23" t="s">
        <v>9712</v>
      </c>
      <c r="L2892" s="23"/>
      <c r="M2892" s="23">
        <f>YEAR(Tabla2[[#This Row],[Fecha de creación]])</f>
        <v>2021</v>
      </c>
      <c r="N2892" s="23">
        <f>MONTH(Tabla2[[#This Row],[Fecha de creación]])</f>
        <v>2</v>
      </c>
    </row>
    <row r="2893" spans="1:14" ht="15" customHeight="1" x14ac:dyDescent="0.25">
      <c r="A2893" s="26">
        <v>44236.560335648152</v>
      </c>
      <c r="B2893" s="23" t="s">
        <v>100</v>
      </c>
      <c r="C2893" s="23" t="s">
        <v>573</v>
      </c>
      <c r="D2893" s="23" t="s">
        <v>574</v>
      </c>
      <c r="E2893" s="23" t="s">
        <v>1</v>
      </c>
      <c r="F2893" s="23" t="s">
        <v>2</v>
      </c>
      <c r="G2893" s="23" t="s">
        <v>3</v>
      </c>
      <c r="H2893" s="2" t="s">
        <v>7734</v>
      </c>
      <c r="I2893" s="23" t="s">
        <v>7575</v>
      </c>
      <c r="J2893" s="23"/>
      <c r="K2893" s="23" t="s">
        <v>9712</v>
      </c>
      <c r="L2893" s="23"/>
      <c r="M2893" s="23">
        <f>YEAR(Tabla2[[#This Row],[Fecha de creación]])</f>
        <v>2021</v>
      </c>
      <c r="N2893" s="23">
        <f>MONTH(Tabla2[[#This Row],[Fecha de creación]])</f>
        <v>2</v>
      </c>
    </row>
    <row r="2894" spans="1:14" ht="15" customHeight="1" x14ac:dyDescent="0.25">
      <c r="A2894" s="26">
        <v>44236.617199074077</v>
      </c>
      <c r="B2894" s="23" t="s">
        <v>56</v>
      </c>
      <c r="C2894" s="23" t="s">
        <v>4301</v>
      </c>
      <c r="D2894" s="23" t="s">
        <v>131</v>
      </c>
      <c r="E2894" s="23" t="s">
        <v>1</v>
      </c>
      <c r="F2894" s="23" t="s">
        <v>7</v>
      </c>
      <c r="G2894" s="23" t="s">
        <v>975</v>
      </c>
      <c r="H2894" s="2" t="s">
        <v>7728</v>
      </c>
      <c r="I2894" s="23" t="s">
        <v>1963</v>
      </c>
      <c r="J2894" s="23"/>
      <c r="K2894" s="23" t="s">
        <v>9712</v>
      </c>
      <c r="L2894" s="23"/>
      <c r="M2894" s="23">
        <f>YEAR(Tabla2[[#This Row],[Fecha de creación]])</f>
        <v>2021</v>
      </c>
      <c r="N2894" s="23">
        <f>MONTH(Tabla2[[#This Row],[Fecha de creación]])</f>
        <v>2</v>
      </c>
    </row>
    <row r="2895" spans="1:14" ht="15" customHeight="1" x14ac:dyDescent="0.25">
      <c r="A2895" s="26">
        <v>44236.681388888886</v>
      </c>
      <c r="B2895" s="23" t="s">
        <v>56</v>
      </c>
      <c r="C2895" s="23" t="s">
        <v>4302</v>
      </c>
      <c r="D2895" s="23" t="s">
        <v>131</v>
      </c>
      <c r="E2895" s="23" t="s">
        <v>1</v>
      </c>
      <c r="F2895" s="23" t="s">
        <v>7</v>
      </c>
      <c r="G2895" s="23" t="s">
        <v>975</v>
      </c>
      <c r="H2895" s="2" t="s">
        <v>7728</v>
      </c>
      <c r="I2895" s="23" t="s">
        <v>1963</v>
      </c>
      <c r="J2895" s="23"/>
      <c r="K2895" s="23" t="s">
        <v>9712</v>
      </c>
      <c r="L2895" s="23"/>
      <c r="M2895" s="23">
        <f>YEAR(Tabla2[[#This Row],[Fecha de creación]])</f>
        <v>2021</v>
      </c>
      <c r="N2895" s="23">
        <f>MONTH(Tabla2[[#This Row],[Fecha de creación]])</f>
        <v>2</v>
      </c>
    </row>
    <row r="2896" spans="1:14" ht="15" customHeight="1" x14ac:dyDescent="0.25">
      <c r="A2896" s="26">
        <v>44236.70040509259</v>
      </c>
      <c r="B2896" s="23" t="s">
        <v>0</v>
      </c>
      <c r="C2896" s="23" t="s">
        <v>4303</v>
      </c>
      <c r="D2896" s="23" t="s">
        <v>21</v>
      </c>
      <c r="E2896" s="23" t="s">
        <v>1</v>
      </c>
      <c r="F2896" s="23" t="s">
        <v>7</v>
      </c>
      <c r="G2896" s="23" t="s">
        <v>975</v>
      </c>
      <c r="H2896" s="2" t="s">
        <v>7744</v>
      </c>
      <c r="I2896" s="23" t="s">
        <v>8</v>
      </c>
      <c r="J2896" s="23"/>
      <c r="K2896" s="23" t="s">
        <v>9712</v>
      </c>
      <c r="L2896" s="23"/>
      <c r="M2896" s="23">
        <f>YEAR(Tabla2[[#This Row],[Fecha de creación]])</f>
        <v>2021</v>
      </c>
      <c r="N2896" s="23">
        <f>MONTH(Tabla2[[#This Row],[Fecha de creación]])</f>
        <v>2</v>
      </c>
    </row>
    <row r="2897" spans="1:14" ht="15" customHeight="1" x14ac:dyDescent="0.25">
      <c r="A2897" s="26">
        <v>44236.700486111113</v>
      </c>
      <c r="B2897" s="23" t="s">
        <v>0</v>
      </c>
      <c r="C2897" s="23" t="s">
        <v>4304</v>
      </c>
      <c r="D2897" s="23" t="s">
        <v>21</v>
      </c>
      <c r="E2897" s="23" t="s">
        <v>1</v>
      </c>
      <c r="F2897" s="23" t="s">
        <v>7</v>
      </c>
      <c r="G2897" s="23" t="s">
        <v>975</v>
      </c>
      <c r="H2897" s="2" t="s">
        <v>7744</v>
      </c>
      <c r="I2897" s="23" t="s">
        <v>7412</v>
      </c>
      <c r="J2897" s="23"/>
      <c r="K2897" s="23" t="s">
        <v>9712</v>
      </c>
      <c r="L2897" s="23"/>
      <c r="M2897" s="23">
        <f>YEAR(Tabla2[[#This Row],[Fecha de creación]])</f>
        <v>2021</v>
      </c>
      <c r="N2897" s="23">
        <f>MONTH(Tabla2[[#This Row],[Fecha de creación]])</f>
        <v>2</v>
      </c>
    </row>
    <row r="2898" spans="1:14" ht="15" customHeight="1" x14ac:dyDescent="0.25">
      <c r="A2898" s="26">
        <v>44236.701597222222</v>
      </c>
      <c r="B2898" s="23" t="s">
        <v>0</v>
      </c>
      <c r="C2898" s="23" t="s">
        <v>4305</v>
      </c>
      <c r="D2898" s="23" t="s">
        <v>349</v>
      </c>
      <c r="E2898" s="23" t="s">
        <v>1</v>
      </c>
      <c r="F2898" s="23" t="s">
        <v>7</v>
      </c>
      <c r="G2898" s="23" t="s">
        <v>975</v>
      </c>
      <c r="H2898" s="2" t="s">
        <v>7731</v>
      </c>
      <c r="I2898" s="23" t="s">
        <v>7412</v>
      </c>
      <c r="J2898" s="23"/>
      <c r="K2898" s="23" t="s">
        <v>9712</v>
      </c>
      <c r="L2898" s="23"/>
      <c r="M2898" s="23">
        <f>YEAR(Tabla2[[#This Row],[Fecha de creación]])</f>
        <v>2021</v>
      </c>
      <c r="N2898" s="23">
        <f>MONTH(Tabla2[[#This Row],[Fecha de creación]])</f>
        <v>2</v>
      </c>
    </row>
    <row r="2899" spans="1:14" ht="15" customHeight="1" x14ac:dyDescent="0.25">
      <c r="A2899" s="26">
        <v>44236.702037037037</v>
      </c>
      <c r="B2899" s="23" t="s">
        <v>0</v>
      </c>
      <c r="C2899" s="23" t="s">
        <v>4306</v>
      </c>
      <c r="D2899" s="23" t="s">
        <v>351</v>
      </c>
      <c r="E2899" s="23" t="s">
        <v>1</v>
      </c>
      <c r="F2899" s="23" t="s">
        <v>7</v>
      </c>
      <c r="G2899" s="23" t="s">
        <v>975</v>
      </c>
      <c r="H2899" s="2" t="s">
        <v>7734</v>
      </c>
      <c r="I2899" s="23" t="s">
        <v>7412</v>
      </c>
      <c r="J2899" s="23"/>
      <c r="K2899" s="23" t="s">
        <v>9712</v>
      </c>
      <c r="L2899" s="23"/>
      <c r="M2899" s="23">
        <f>YEAR(Tabla2[[#This Row],[Fecha de creación]])</f>
        <v>2021</v>
      </c>
      <c r="N2899" s="23">
        <f>MONTH(Tabla2[[#This Row],[Fecha de creación]])</f>
        <v>2</v>
      </c>
    </row>
    <row r="2900" spans="1:14" ht="15" customHeight="1" x14ac:dyDescent="0.25">
      <c r="A2900" s="26">
        <v>44236.702476851853</v>
      </c>
      <c r="B2900" s="23" t="s">
        <v>0</v>
      </c>
      <c r="C2900" s="23" t="s">
        <v>4307</v>
      </c>
      <c r="D2900" s="23" t="s">
        <v>131</v>
      </c>
      <c r="E2900" s="23" t="s">
        <v>1</v>
      </c>
      <c r="F2900" s="23" t="s">
        <v>7</v>
      </c>
      <c r="G2900" s="23" t="s">
        <v>975</v>
      </c>
      <c r="H2900" s="2" t="s">
        <v>7728</v>
      </c>
      <c r="I2900" s="23" t="s">
        <v>7412</v>
      </c>
      <c r="J2900" s="23"/>
      <c r="K2900" s="23" t="s">
        <v>9712</v>
      </c>
      <c r="L2900" s="23"/>
      <c r="M2900" s="23">
        <f>YEAR(Tabla2[[#This Row],[Fecha de creación]])</f>
        <v>2021</v>
      </c>
      <c r="N2900" s="23">
        <f>MONTH(Tabla2[[#This Row],[Fecha de creación]])</f>
        <v>2</v>
      </c>
    </row>
    <row r="2901" spans="1:14" ht="15" customHeight="1" x14ac:dyDescent="0.25">
      <c r="A2901" s="26">
        <v>44236.704224537039</v>
      </c>
      <c r="B2901" s="23" t="s">
        <v>0</v>
      </c>
      <c r="C2901" s="23" t="s">
        <v>4308</v>
      </c>
      <c r="D2901" s="23" t="s">
        <v>4309</v>
      </c>
      <c r="E2901" s="23" t="s">
        <v>1</v>
      </c>
      <c r="F2901" s="23" t="s">
        <v>7</v>
      </c>
      <c r="G2901" s="23" t="s">
        <v>975</v>
      </c>
      <c r="H2901" s="2" t="s">
        <v>7731</v>
      </c>
      <c r="I2901" s="23" t="s">
        <v>7412</v>
      </c>
      <c r="J2901" s="23"/>
      <c r="K2901" s="23" t="s">
        <v>9712</v>
      </c>
      <c r="L2901" s="23"/>
      <c r="M2901" s="23">
        <f>YEAR(Tabla2[[#This Row],[Fecha de creación]])</f>
        <v>2021</v>
      </c>
      <c r="N2901" s="23">
        <f>MONTH(Tabla2[[#This Row],[Fecha de creación]])</f>
        <v>2</v>
      </c>
    </row>
    <row r="2902" spans="1:14" ht="15" customHeight="1" x14ac:dyDescent="0.25">
      <c r="A2902" s="26">
        <v>44236.704432870371</v>
      </c>
      <c r="B2902" s="23" t="s">
        <v>0</v>
      </c>
      <c r="C2902" s="23" t="s">
        <v>4310</v>
      </c>
      <c r="D2902" s="23" t="s">
        <v>25</v>
      </c>
      <c r="E2902" s="23" t="s">
        <v>1</v>
      </c>
      <c r="F2902" s="23" t="s">
        <v>7</v>
      </c>
      <c r="G2902" s="23" t="s">
        <v>1551</v>
      </c>
      <c r="H2902" s="2" t="s">
        <v>7734</v>
      </c>
      <c r="I2902" s="23" t="s">
        <v>28</v>
      </c>
      <c r="J2902" s="23"/>
      <c r="K2902" s="23" t="s">
        <v>9712</v>
      </c>
      <c r="L2902" s="23"/>
      <c r="M2902" s="23">
        <f>YEAR(Tabla2[[#This Row],[Fecha de creación]])</f>
        <v>2021</v>
      </c>
      <c r="N2902" s="23">
        <f>MONTH(Tabla2[[#This Row],[Fecha de creación]])</f>
        <v>2</v>
      </c>
    </row>
    <row r="2903" spans="1:14" ht="15" customHeight="1" x14ac:dyDescent="0.25">
      <c r="A2903" s="26">
        <v>44236.707731481481</v>
      </c>
      <c r="B2903" s="23" t="s">
        <v>0</v>
      </c>
      <c r="C2903" s="23" t="s">
        <v>4311</v>
      </c>
      <c r="D2903" s="23" t="s">
        <v>551</v>
      </c>
      <c r="E2903" s="23" t="s">
        <v>1</v>
      </c>
      <c r="F2903" s="23" t="s">
        <v>7</v>
      </c>
      <c r="G2903" s="23" t="s">
        <v>975</v>
      </c>
      <c r="H2903" s="2" t="s">
        <v>7731</v>
      </c>
      <c r="I2903" s="23" t="s">
        <v>8</v>
      </c>
      <c r="J2903" s="23"/>
      <c r="K2903" s="23" t="s">
        <v>9712</v>
      </c>
      <c r="L2903" s="23"/>
      <c r="M2903" s="23">
        <f>YEAR(Tabla2[[#This Row],[Fecha de creación]])</f>
        <v>2021</v>
      </c>
      <c r="N2903" s="23">
        <f>MONTH(Tabla2[[#This Row],[Fecha de creación]])</f>
        <v>2</v>
      </c>
    </row>
    <row r="2904" spans="1:14" ht="15" customHeight="1" x14ac:dyDescent="0.25">
      <c r="A2904" s="26">
        <v>44237.693171296298</v>
      </c>
      <c r="B2904" s="23" t="s">
        <v>0</v>
      </c>
      <c r="C2904" s="23" t="s">
        <v>4312</v>
      </c>
      <c r="D2904" s="23" t="s">
        <v>382</v>
      </c>
      <c r="E2904" s="23" t="s">
        <v>1</v>
      </c>
      <c r="F2904" s="23" t="s">
        <v>7</v>
      </c>
      <c r="G2904" s="23" t="s">
        <v>975</v>
      </c>
      <c r="H2904" s="2" t="s">
        <v>7758</v>
      </c>
      <c r="I2904" s="23" t="s">
        <v>7412</v>
      </c>
      <c r="J2904" s="23"/>
      <c r="K2904" s="23" t="s">
        <v>9712</v>
      </c>
      <c r="L2904" s="23"/>
      <c r="M2904" s="23">
        <f>YEAR(Tabla2[[#This Row],[Fecha de creación]])</f>
        <v>2021</v>
      </c>
      <c r="N2904" s="23">
        <f>MONTH(Tabla2[[#This Row],[Fecha de creación]])</f>
        <v>2</v>
      </c>
    </row>
    <row r="2905" spans="1:14" ht="15" customHeight="1" x14ac:dyDescent="0.25">
      <c r="A2905" s="26">
        <v>44237.702222222222</v>
      </c>
      <c r="B2905" s="23" t="s">
        <v>0</v>
      </c>
      <c r="C2905" s="23" t="s">
        <v>4313</v>
      </c>
      <c r="D2905" s="23" t="s">
        <v>615</v>
      </c>
      <c r="E2905" s="23" t="s">
        <v>1</v>
      </c>
      <c r="F2905" s="23" t="s">
        <v>7</v>
      </c>
      <c r="G2905" s="23" t="s">
        <v>975</v>
      </c>
      <c r="H2905" s="2" t="s">
        <v>7745</v>
      </c>
      <c r="I2905" s="23" t="s">
        <v>7412</v>
      </c>
      <c r="J2905" s="23"/>
      <c r="K2905" s="23" t="s">
        <v>9712</v>
      </c>
      <c r="L2905" s="23"/>
      <c r="M2905" s="23">
        <f>YEAR(Tabla2[[#This Row],[Fecha de creación]])</f>
        <v>2021</v>
      </c>
      <c r="N2905" s="23">
        <f>MONTH(Tabla2[[#This Row],[Fecha de creación]])</f>
        <v>2</v>
      </c>
    </row>
    <row r="2906" spans="1:14" ht="15" customHeight="1" x14ac:dyDescent="0.25">
      <c r="A2906" s="26">
        <v>44238.425405092596</v>
      </c>
      <c r="B2906" s="23" t="s">
        <v>0</v>
      </c>
      <c r="C2906" s="23" t="s">
        <v>4314</v>
      </c>
      <c r="D2906" s="23" t="s">
        <v>382</v>
      </c>
      <c r="E2906" s="23" t="s">
        <v>1</v>
      </c>
      <c r="F2906" s="23" t="s">
        <v>7</v>
      </c>
      <c r="G2906" s="23" t="s">
        <v>975</v>
      </c>
      <c r="H2906" s="2" t="s">
        <v>7758</v>
      </c>
      <c r="I2906" s="23" t="s">
        <v>7412</v>
      </c>
      <c r="J2906" s="23"/>
      <c r="K2906" s="23" t="s">
        <v>9712</v>
      </c>
      <c r="L2906" s="23"/>
      <c r="M2906" s="23">
        <f>YEAR(Tabla2[[#This Row],[Fecha de creación]])</f>
        <v>2021</v>
      </c>
      <c r="N2906" s="23">
        <f>MONTH(Tabla2[[#This Row],[Fecha de creación]])</f>
        <v>2</v>
      </c>
    </row>
    <row r="2907" spans="1:14" ht="15" customHeight="1" x14ac:dyDescent="0.25">
      <c r="A2907" s="26">
        <v>44238.440092592595</v>
      </c>
      <c r="B2907" s="23" t="s">
        <v>19</v>
      </c>
      <c r="C2907" s="23" t="s">
        <v>575</v>
      </c>
      <c r="D2907" s="23" t="s">
        <v>576</v>
      </c>
      <c r="E2907" s="23" t="s">
        <v>1</v>
      </c>
      <c r="F2907" s="23" t="s">
        <v>7</v>
      </c>
      <c r="G2907" s="23" t="s">
        <v>3</v>
      </c>
      <c r="H2907" s="2" t="s">
        <v>7734</v>
      </c>
      <c r="I2907" s="23" t="s">
        <v>23</v>
      </c>
      <c r="J2907" s="23"/>
      <c r="K2907" s="23" t="s">
        <v>9712</v>
      </c>
      <c r="L2907" s="23"/>
      <c r="M2907" s="23">
        <f>YEAR(Tabla2[[#This Row],[Fecha de creación]])</f>
        <v>2021</v>
      </c>
      <c r="N2907" s="23">
        <f>MONTH(Tabla2[[#This Row],[Fecha de creación]])</f>
        <v>2</v>
      </c>
    </row>
    <row r="2908" spans="1:14" ht="15" customHeight="1" x14ac:dyDescent="0.25">
      <c r="A2908" s="26">
        <v>44238.46670138889</v>
      </c>
      <c r="B2908" s="23" t="s">
        <v>0</v>
      </c>
      <c r="C2908" s="23" t="s">
        <v>4315</v>
      </c>
      <c r="D2908" s="23" t="s">
        <v>615</v>
      </c>
      <c r="E2908" s="23" t="s">
        <v>1</v>
      </c>
      <c r="F2908" s="23" t="s">
        <v>7</v>
      </c>
      <c r="G2908" s="23" t="s">
        <v>975</v>
      </c>
      <c r="H2908" s="2" t="s">
        <v>7745</v>
      </c>
      <c r="I2908" s="23" t="s">
        <v>7412</v>
      </c>
      <c r="J2908" s="23"/>
      <c r="K2908" s="23" t="s">
        <v>9712</v>
      </c>
      <c r="L2908" s="23"/>
      <c r="M2908" s="23">
        <f>YEAR(Tabla2[[#This Row],[Fecha de creación]])</f>
        <v>2021</v>
      </c>
      <c r="N2908" s="23">
        <f>MONTH(Tabla2[[#This Row],[Fecha de creación]])</f>
        <v>2</v>
      </c>
    </row>
    <row r="2909" spans="1:14" ht="15" customHeight="1" x14ac:dyDescent="0.25">
      <c r="A2909" s="26">
        <v>44238.478055555555</v>
      </c>
      <c r="B2909" s="23" t="s">
        <v>0</v>
      </c>
      <c r="C2909" s="23" t="s">
        <v>4316</v>
      </c>
      <c r="D2909" s="23" t="s">
        <v>349</v>
      </c>
      <c r="E2909" s="23" t="s">
        <v>1</v>
      </c>
      <c r="F2909" s="23" t="s">
        <v>7</v>
      </c>
      <c r="G2909" s="23" t="s">
        <v>975</v>
      </c>
      <c r="H2909" s="2" t="s">
        <v>7731</v>
      </c>
      <c r="I2909" s="23" t="s">
        <v>7412</v>
      </c>
      <c r="J2909" s="23"/>
      <c r="K2909" s="23" t="s">
        <v>9712</v>
      </c>
      <c r="L2909" s="23"/>
      <c r="M2909" s="23">
        <f>YEAR(Tabla2[[#This Row],[Fecha de creación]])</f>
        <v>2021</v>
      </c>
      <c r="N2909" s="23">
        <f>MONTH(Tabla2[[#This Row],[Fecha de creación]])</f>
        <v>2</v>
      </c>
    </row>
    <row r="2910" spans="1:14" ht="15" customHeight="1" x14ac:dyDescent="0.25">
      <c r="A2910" s="26">
        <v>44238.478854166664</v>
      </c>
      <c r="B2910" s="23" t="s">
        <v>0</v>
      </c>
      <c r="C2910" s="23" t="s">
        <v>4317</v>
      </c>
      <c r="D2910" s="23" t="s">
        <v>351</v>
      </c>
      <c r="E2910" s="23" t="s">
        <v>1</v>
      </c>
      <c r="F2910" s="23" t="s">
        <v>7</v>
      </c>
      <c r="G2910" s="23" t="s">
        <v>975</v>
      </c>
      <c r="H2910" s="2" t="s">
        <v>7734</v>
      </c>
      <c r="I2910" s="23" t="s">
        <v>7412</v>
      </c>
      <c r="J2910" s="23"/>
      <c r="K2910" s="23" t="s">
        <v>9712</v>
      </c>
      <c r="L2910" s="23"/>
      <c r="M2910" s="23">
        <f>YEAR(Tabla2[[#This Row],[Fecha de creación]])</f>
        <v>2021</v>
      </c>
      <c r="N2910" s="23">
        <f>MONTH(Tabla2[[#This Row],[Fecha de creación]])</f>
        <v>2</v>
      </c>
    </row>
    <row r="2911" spans="1:14" ht="15" customHeight="1" x14ac:dyDescent="0.25">
      <c r="A2911" s="26">
        <v>44238.480034722219</v>
      </c>
      <c r="B2911" s="23" t="s">
        <v>0</v>
      </c>
      <c r="C2911" s="23" t="s">
        <v>4318</v>
      </c>
      <c r="D2911" s="23" t="s">
        <v>21</v>
      </c>
      <c r="E2911" s="23" t="s">
        <v>1</v>
      </c>
      <c r="F2911" s="23" t="s">
        <v>7</v>
      </c>
      <c r="G2911" s="23" t="s">
        <v>975</v>
      </c>
      <c r="H2911" s="2" t="s">
        <v>7744</v>
      </c>
      <c r="I2911" s="23" t="s">
        <v>7412</v>
      </c>
      <c r="J2911" s="23"/>
      <c r="K2911" s="23" t="s">
        <v>9712</v>
      </c>
      <c r="L2911" s="23"/>
      <c r="M2911" s="23">
        <f>YEAR(Tabla2[[#This Row],[Fecha de creación]])</f>
        <v>2021</v>
      </c>
      <c r="N2911" s="23">
        <f>MONTH(Tabla2[[#This Row],[Fecha de creación]])</f>
        <v>2</v>
      </c>
    </row>
    <row r="2912" spans="1:14" ht="15" customHeight="1" x14ac:dyDescent="0.25">
      <c r="A2912" s="26">
        <v>44238.489236111112</v>
      </c>
      <c r="B2912" s="23" t="s">
        <v>0</v>
      </c>
      <c r="C2912" s="23" t="s">
        <v>4319</v>
      </c>
      <c r="D2912" s="23" t="s">
        <v>4320</v>
      </c>
      <c r="E2912" s="23" t="s">
        <v>1</v>
      </c>
      <c r="F2912" s="23" t="s">
        <v>7</v>
      </c>
      <c r="G2912" s="23" t="s">
        <v>975</v>
      </c>
      <c r="H2912" s="2" t="s">
        <v>7744</v>
      </c>
      <c r="I2912" s="23" t="s">
        <v>7412</v>
      </c>
      <c r="J2912" s="23"/>
      <c r="K2912" s="23" t="s">
        <v>9712</v>
      </c>
      <c r="L2912" s="23"/>
      <c r="M2912" s="23">
        <f>YEAR(Tabla2[[#This Row],[Fecha de creación]])</f>
        <v>2021</v>
      </c>
      <c r="N2912" s="23">
        <f>MONTH(Tabla2[[#This Row],[Fecha de creación]])</f>
        <v>2</v>
      </c>
    </row>
    <row r="2913" spans="1:14" ht="15" customHeight="1" x14ac:dyDescent="0.25">
      <c r="A2913" s="26">
        <v>44238.501886574071</v>
      </c>
      <c r="B2913" s="23" t="s">
        <v>0</v>
      </c>
      <c r="C2913" s="23" t="s">
        <v>4321</v>
      </c>
      <c r="D2913" s="23" t="s">
        <v>2955</v>
      </c>
      <c r="E2913" s="23" t="s">
        <v>1</v>
      </c>
      <c r="F2913" s="23" t="s">
        <v>22</v>
      </c>
      <c r="G2913" s="23" t="s">
        <v>975</v>
      </c>
      <c r="H2913" s="2" t="s">
        <v>7748</v>
      </c>
      <c r="I2913" s="23" t="s">
        <v>7412</v>
      </c>
      <c r="J2913" s="23"/>
      <c r="K2913" s="23" t="s">
        <v>9712</v>
      </c>
      <c r="L2913" s="23"/>
      <c r="M2913" s="23">
        <f>YEAR(Tabla2[[#This Row],[Fecha de creación]])</f>
        <v>2021</v>
      </c>
      <c r="N2913" s="23">
        <f>MONTH(Tabla2[[#This Row],[Fecha de creación]])</f>
        <v>2</v>
      </c>
    </row>
    <row r="2914" spans="1:14" ht="15" customHeight="1" x14ac:dyDescent="0.25">
      <c r="A2914" s="26">
        <v>44238.503379629627</v>
      </c>
      <c r="B2914" s="23" t="s">
        <v>0</v>
      </c>
      <c r="C2914" s="23" t="s">
        <v>4322</v>
      </c>
      <c r="D2914" s="23" t="s">
        <v>21</v>
      </c>
      <c r="E2914" s="23" t="s">
        <v>1</v>
      </c>
      <c r="F2914" s="23" t="s">
        <v>7</v>
      </c>
      <c r="G2914" s="23" t="s">
        <v>975</v>
      </c>
      <c r="H2914" s="2" t="s">
        <v>7744</v>
      </c>
      <c r="I2914" s="23" t="s">
        <v>7412</v>
      </c>
      <c r="J2914" s="23"/>
      <c r="K2914" s="23" t="s">
        <v>9712</v>
      </c>
      <c r="L2914" s="23"/>
      <c r="M2914" s="23">
        <f>YEAR(Tabla2[[#This Row],[Fecha de creación]])</f>
        <v>2021</v>
      </c>
      <c r="N2914" s="23">
        <f>MONTH(Tabla2[[#This Row],[Fecha de creación]])</f>
        <v>2</v>
      </c>
    </row>
    <row r="2915" spans="1:14" ht="15" customHeight="1" x14ac:dyDescent="0.25">
      <c r="A2915" s="26">
        <v>44238.511388888888</v>
      </c>
      <c r="B2915" s="23" t="s">
        <v>0</v>
      </c>
      <c r="C2915" s="23" t="s">
        <v>4323</v>
      </c>
      <c r="D2915" s="23" t="s">
        <v>21</v>
      </c>
      <c r="E2915" s="23" t="s">
        <v>1</v>
      </c>
      <c r="F2915" s="23" t="s">
        <v>7</v>
      </c>
      <c r="G2915" s="23" t="s">
        <v>975</v>
      </c>
      <c r="H2915" s="2" t="s">
        <v>7744</v>
      </c>
      <c r="I2915" s="23" t="s">
        <v>7412</v>
      </c>
      <c r="J2915" s="23"/>
      <c r="K2915" s="23" t="s">
        <v>9712</v>
      </c>
      <c r="L2915" s="23"/>
      <c r="M2915" s="23">
        <f>YEAR(Tabla2[[#This Row],[Fecha de creación]])</f>
        <v>2021</v>
      </c>
      <c r="N2915" s="23">
        <f>MONTH(Tabla2[[#This Row],[Fecha de creación]])</f>
        <v>2</v>
      </c>
    </row>
    <row r="2916" spans="1:14" ht="15" customHeight="1" x14ac:dyDescent="0.25">
      <c r="A2916" s="26">
        <v>44238.660046296296</v>
      </c>
      <c r="B2916" s="23" t="s">
        <v>0</v>
      </c>
      <c r="C2916" s="23" t="s">
        <v>4324</v>
      </c>
      <c r="D2916" s="23" t="s">
        <v>349</v>
      </c>
      <c r="E2916" s="23" t="s">
        <v>1</v>
      </c>
      <c r="F2916" s="23" t="s">
        <v>7</v>
      </c>
      <c r="G2916" s="23" t="s">
        <v>975</v>
      </c>
      <c r="H2916" s="2" t="s">
        <v>7731</v>
      </c>
      <c r="I2916" s="23" t="s">
        <v>7412</v>
      </c>
      <c r="J2916" s="23"/>
      <c r="K2916" s="23" t="s">
        <v>9712</v>
      </c>
      <c r="L2916" s="23"/>
      <c r="M2916" s="23">
        <f>YEAR(Tabla2[[#This Row],[Fecha de creación]])</f>
        <v>2021</v>
      </c>
      <c r="N2916" s="23">
        <f>MONTH(Tabla2[[#This Row],[Fecha de creación]])</f>
        <v>2</v>
      </c>
    </row>
    <row r="2917" spans="1:14" ht="15" customHeight="1" x14ac:dyDescent="0.25">
      <c r="A2917" s="26">
        <v>44238.661111111112</v>
      </c>
      <c r="B2917" s="23" t="s">
        <v>0</v>
      </c>
      <c r="C2917" s="23" t="s">
        <v>4325</v>
      </c>
      <c r="D2917" s="23" t="s">
        <v>351</v>
      </c>
      <c r="E2917" s="23" t="s">
        <v>1</v>
      </c>
      <c r="F2917" s="23" t="s">
        <v>7</v>
      </c>
      <c r="G2917" s="23" t="s">
        <v>975</v>
      </c>
      <c r="H2917" s="2" t="s">
        <v>7734</v>
      </c>
      <c r="I2917" s="23" t="s">
        <v>7412</v>
      </c>
      <c r="J2917" s="23"/>
      <c r="K2917" s="23" t="s">
        <v>9712</v>
      </c>
      <c r="L2917" s="23"/>
      <c r="M2917" s="23">
        <f>YEAR(Tabla2[[#This Row],[Fecha de creación]])</f>
        <v>2021</v>
      </c>
      <c r="N2917" s="23">
        <f>MONTH(Tabla2[[#This Row],[Fecha de creación]])</f>
        <v>2</v>
      </c>
    </row>
    <row r="2918" spans="1:14" ht="15" customHeight="1" x14ac:dyDescent="0.25">
      <c r="A2918" s="26">
        <v>44239.484583333331</v>
      </c>
      <c r="B2918" s="23" t="s">
        <v>56</v>
      </c>
      <c r="C2918" s="23" t="s">
        <v>4326</v>
      </c>
      <c r="D2918" s="23" t="s">
        <v>6</v>
      </c>
      <c r="E2918" s="23" t="s">
        <v>1</v>
      </c>
      <c r="F2918" s="23" t="s">
        <v>7</v>
      </c>
      <c r="G2918" s="23" t="s">
        <v>975</v>
      </c>
      <c r="H2918" s="2" t="s">
        <v>7722</v>
      </c>
      <c r="I2918" s="23" t="s">
        <v>1963</v>
      </c>
      <c r="J2918" s="23"/>
      <c r="K2918" s="23" t="s">
        <v>9712</v>
      </c>
      <c r="L2918" s="23"/>
      <c r="M2918" s="23">
        <f>YEAR(Tabla2[[#This Row],[Fecha de creación]])</f>
        <v>2021</v>
      </c>
      <c r="N2918" s="23">
        <f>MONTH(Tabla2[[#This Row],[Fecha de creación]])</f>
        <v>2</v>
      </c>
    </row>
    <row r="2919" spans="1:14" ht="15" customHeight="1" x14ac:dyDescent="0.25">
      <c r="A2919" s="26">
        <v>44239.487268518518</v>
      </c>
      <c r="B2919" s="23" t="s">
        <v>19</v>
      </c>
      <c r="C2919" s="23" t="s">
        <v>577</v>
      </c>
      <c r="D2919" s="23" t="s">
        <v>578</v>
      </c>
      <c r="E2919" s="23" t="s">
        <v>1</v>
      </c>
      <c r="F2919" s="23" t="s">
        <v>7</v>
      </c>
      <c r="G2919" s="23" t="s">
        <v>3</v>
      </c>
      <c r="H2919" s="2" t="s">
        <v>7722</v>
      </c>
      <c r="I2919" s="23" t="s">
        <v>23</v>
      </c>
      <c r="J2919" s="23"/>
      <c r="K2919" s="23" t="s">
        <v>9712</v>
      </c>
      <c r="L2919" s="23"/>
      <c r="M2919" s="23">
        <f>YEAR(Tabla2[[#This Row],[Fecha de creación]])</f>
        <v>2021</v>
      </c>
      <c r="N2919" s="23">
        <f>MONTH(Tabla2[[#This Row],[Fecha de creación]])</f>
        <v>2</v>
      </c>
    </row>
    <row r="2920" spans="1:14" ht="15" customHeight="1" x14ac:dyDescent="0.25">
      <c r="A2920" s="26">
        <v>44239.506365740737</v>
      </c>
      <c r="B2920" s="23" t="s">
        <v>0</v>
      </c>
      <c r="C2920" s="23" t="s">
        <v>4327</v>
      </c>
      <c r="D2920" s="23" t="s">
        <v>987</v>
      </c>
      <c r="E2920" s="23" t="s">
        <v>1</v>
      </c>
      <c r="F2920" s="23" t="s">
        <v>22</v>
      </c>
      <c r="G2920" s="23" t="s">
        <v>975</v>
      </c>
      <c r="H2920" s="2" t="s">
        <v>7735</v>
      </c>
      <c r="I2920" s="23" t="s">
        <v>8</v>
      </c>
      <c r="J2920" s="23"/>
      <c r="K2920" s="23" t="s">
        <v>9712</v>
      </c>
      <c r="L2920" s="23"/>
      <c r="M2920" s="23">
        <f>YEAR(Tabla2[[#This Row],[Fecha de creación]])</f>
        <v>2021</v>
      </c>
      <c r="N2920" s="23">
        <f>MONTH(Tabla2[[#This Row],[Fecha de creación]])</f>
        <v>2</v>
      </c>
    </row>
    <row r="2921" spans="1:14" ht="15" customHeight="1" x14ac:dyDescent="0.25">
      <c r="A2921" s="26">
        <v>44239.510509259257</v>
      </c>
      <c r="B2921" s="23" t="s">
        <v>0</v>
      </c>
      <c r="C2921" s="23" t="s">
        <v>4328</v>
      </c>
      <c r="D2921" s="23" t="s">
        <v>21</v>
      </c>
      <c r="E2921" s="23" t="s">
        <v>1</v>
      </c>
      <c r="F2921" s="23" t="s">
        <v>7</v>
      </c>
      <c r="G2921" s="23" t="s">
        <v>975</v>
      </c>
      <c r="H2921" s="2" t="s">
        <v>7744</v>
      </c>
      <c r="I2921" s="23" t="s">
        <v>8</v>
      </c>
      <c r="J2921" s="23"/>
      <c r="K2921" s="23" t="s">
        <v>9712</v>
      </c>
      <c r="L2921" s="23"/>
      <c r="M2921" s="23">
        <f>YEAR(Tabla2[[#This Row],[Fecha de creación]])</f>
        <v>2021</v>
      </c>
      <c r="N2921" s="23">
        <f>MONTH(Tabla2[[#This Row],[Fecha de creación]])</f>
        <v>2</v>
      </c>
    </row>
    <row r="2922" spans="1:14" ht="15" customHeight="1" x14ac:dyDescent="0.25">
      <c r="A2922" s="26">
        <v>44239.513599537036</v>
      </c>
      <c r="B2922" s="23" t="s">
        <v>0</v>
      </c>
      <c r="C2922" s="23" t="s">
        <v>579</v>
      </c>
      <c r="D2922" s="23" t="s">
        <v>551</v>
      </c>
      <c r="E2922" s="23" t="s">
        <v>1</v>
      </c>
      <c r="F2922" s="23" t="s">
        <v>7</v>
      </c>
      <c r="G2922" s="23" t="s">
        <v>3</v>
      </c>
      <c r="H2922" s="2" t="s">
        <v>7731</v>
      </c>
      <c r="I2922" s="23" t="s">
        <v>8</v>
      </c>
      <c r="J2922" s="23"/>
      <c r="K2922" s="23" t="s">
        <v>9712</v>
      </c>
      <c r="L2922" s="23"/>
      <c r="M2922" s="23">
        <f>YEAR(Tabla2[[#This Row],[Fecha de creación]])</f>
        <v>2021</v>
      </c>
      <c r="N2922" s="23">
        <f>MONTH(Tabla2[[#This Row],[Fecha de creación]])</f>
        <v>2</v>
      </c>
    </row>
    <row r="2923" spans="1:14" ht="15" customHeight="1" x14ac:dyDescent="0.25">
      <c r="A2923" s="26">
        <v>44240.397777777776</v>
      </c>
      <c r="B2923" s="23" t="s">
        <v>0</v>
      </c>
      <c r="C2923" s="23" t="s">
        <v>4329</v>
      </c>
      <c r="D2923" s="23" t="s">
        <v>21</v>
      </c>
      <c r="E2923" s="23" t="s">
        <v>1</v>
      </c>
      <c r="F2923" s="23" t="s">
        <v>7</v>
      </c>
      <c r="G2923" s="23" t="s">
        <v>975</v>
      </c>
      <c r="H2923" s="2" t="s">
        <v>7744</v>
      </c>
      <c r="I2923" s="23" t="s">
        <v>7412</v>
      </c>
      <c r="J2923" s="23"/>
      <c r="K2923" s="23" t="s">
        <v>9712</v>
      </c>
      <c r="L2923" s="23"/>
      <c r="M2923" s="23">
        <f>YEAR(Tabla2[[#This Row],[Fecha de creación]])</f>
        <v>2021</v>
      </c>
      <c r="N2923" s="23">
        <f>MONTH(Tabla2[[#This Row],[Fecha de creación]])</f>
        <v>2</v>
      </c>
    </row>
    <row r="2924" spans="1:14" ht="15" customHeight="1" x14ac:dyDescent="0.25">
      <c r="A2924" s="26">
        <v>44240.432222222225</v>
      </c>
      <c r="B2924" s="23" t="s">
        <v>189</v>
      </c>
      <c r="C2924" s="23" t="s">
        <v>4330</v>
      </c>
      <c r="D2924" s="23" t="s">
        <v>131</v>
      </c>
      <c r="E2924" s="23" t="s">
        <v>1</v>
      </c>
      <c r="F2924" s="23" t="s">
        <v>7</v>
      </c>
      <c r="G2924" s="23" t="s">
        <v>975</v>
      </c>
      <c r="H2924" s="2" t="s">
        <v>7728</v>
      </c>
      <c r="I2924" s="23" t="s">
        <v>1945</v>
      </c>
      <c r="J2924" s="23"/>
      <c r="K2924" s="23" t="s">
        <v>9712</v>
      </c>
      <c r="L2924" s="23"/>
      <c r="M2924" s="23">
        <f>YEAR(Tabla2[[#This Row],[Fecha de creación]])</f>
        <v>2021</v>
      </c>
      <c r="N2924" s="23">
        <f>MONTH(Tabla2[[#This Row],[Fecha de creación]])</f>
        <v>2</v>
      </c>
    </row>
    <row r="2925" spans="1:14" ht="15" customHeight="1" x14ac:dyDescent="0.25">
      <c r="A2925" s="26">
        <v>44240.433356481481</v>
      </c>
      <c r="B2925" s="23" t="s">
        <v>0</v>
      </c>
      <c r="C2925" s="23" t="s">
        <v>4331</v>
      </c>
      <c r="D2925" s="23" t="s">
        <v>21</v>
      </c>
      <c r="E2925" s="23" t="s">
        <v>1</v>
      </c>
      <c r="F2925" s="23" t="s">
        <v>7</v>
      </c>
      <c r="G2925" s="23" t="s">
        <v>975</v>
      </c>
      <c r="H2925" s="2" t="s">
        <v>7744</v>
      </c>
      <c r="I2925" s="23" t="s">
        <v>7412</v>
      </c>
      <c r="J2925" s="23"/>
      <c r="K2925" s="23" t="s">
        <v>9712</v>
      </c>
      <c r="L2925" s="23"/>
      <c r="M2925" s="23">
        <f>YEAR(Tabla2[[#This Row],[Fecha de creación]])</f>
        <v>2021</v>
      </c>
      <c r="N2925" s="23">
        <f>MONTH(Tabla2[[#This Row],[Fecha de creación]])</f>
        <v>2</v>
      </c>
    </row>
    <row r="2926" spans="1:14" ht="15" customHeight="1" x14ac:dyDescent="0.25">
      <c r="A2926" s="26">
        <v>44240.446412037039</v>
      </c>
      <c r="B2926" s="23" t="s">
        <v>0</v>
      </c>
      <c r="C2926" s="23" t="s">
        <v>4332</v>
      </c>
      <c r="D2926" s="23" t="s">
        <v>131</v>
      </c>
      <c r="E2926" s="23" t="s">
        <v>1</v>
      </c>
      <c r="F2926" s="23" t="s">
        <v>7</v>
      </c>
      <c r="G2926" s="23" t="s">
        <v>975</v>
      </c>
      <c r="H2926" s="2" t="s">
        <v>7728</v>
      </c>
      <c r="I2926" s="23" t="s">
        <v>7412</v>
      </c>
      <c r="J2926" s="23"/>
      <c r="K2926" s="23" t="s">
        <v>9712</v>
      </c>
      <c r="L2926" s="23"/>
      <c r="M2926" s="23">
        <f>YEAR(Tabla2[[#This Row],[Fecha de creación]])</f>
        <v>2021</v>
      </c>
      <c r="N2926" s="23">
        <f>MONTH(Tabla2[[#This Row],[Fecha de creación]])</f>
        <v>2</v>
      </c>
    </row>
    <row r="2927" spans="1:14" ht="15" customHeight="1" x14ac:dyDescent="0.25">
      <c r="A2927" s="26">
        <v>44240.447152777779</v>
      </c>
      <c r="B2927" s="23" t="s">
        <v>0</v>
      </c>
      <c r="C2927" s="23" t="s">
        <v>4333</v>
      </c>
      <c r="D2927" s="23" t="s">
        <v>349</v>
      </c>
      <c r="E2927" s="23" t="s">
        <v>1</v>
      </c>
      <c r="F2927" s="23" t="s">
        <v>7</v>
      </c>
      <c r="G2927" s="23" t="s">
        <v>975</v>
      </c>
      <c r="H2927" s="2" t="s">
        <v>7731</v>
      </c>
      <c r="I2927" s="23" t="s">
        <v>7412</v>
      </c>
      <c r="J2927" s="23"/>
      <c r="K2927" s="23" t="s">
        <v>9712</v>
      </c>
      <c r="L2927" s="23"/>
      <c r="M2927" s="23">
        <f>YEAR(Tabla2[[#This Row],[Fecha de creación]])</f>
        <v>2021</v>
      </c>
      <c r="N2927" s="23">
        <f>MONTH(Tabla2[[#This Row],[Fecha de creación]])</f>
        <v>2</v>
      </c>
    </row>
    <row r="2928" spans="1:14" ht="15" customHeight="1" x14ac:dyDescent="0.25">
      <c r="A2928" s="26">
        <v>44240.485532407409</v>
      </c>
      <c r="B2928" s="23" t="s">
        <v>0</v>
      </c>
      <c r="C2928" s="23" t="s">
        <v>580</v>
      </c>
      <c r="D2928" s="23" t="s">
        <v>581</v>
      </c>
      <c r="E2928" s="23" t="s">
        <v>1</v>
      </c>
      <c r="F2928" s="23" t="s">
        <v>7</v>
      </c>
      <c r="G2928" s="23" t="s">
        <v>3</v>
      </c>
      <c r="H2928" s="2" t="s">
        <v>7745</v>
      </c>
      <c r="I2928" s="23" t="s">
        <v>28</v>
      </c>
      <c r="J2928" s="23"/>
      <c r="K2928" s="23" t="s">
        <v>9712</v>
      </c>
      <c r="L2928" s="23"/>
      <c r="M2928" s="23">
        <f>YEAR(Tabla2[[#This Row],[Fecha de creación]])</f>
        <v>2021</v>
      </c>
      <c r="N2928" s="23">
        <f>MONTH(Tabla2[[#This Row],[Fecha de creación]])</f>
        <v>2</v>
      </c>
    </row>
    <row r="2929" spans="1:14" ht="15" customHeight="1" x14ac:dyDescent="0.25">
      <c r="A2929" s="26">
        <v>44240.509814814817</v>
      </c>
      <c r="B2929" s="23" t="s">
        <v>189</v>
      </c>
      <c r="C2929" s="23" t="s">
        <v>4334</v>
      </c>
      <c r="D2929" s="23" t="s">
        <v>4281</v>
      </c>
      <c r="E2929" s="23" t="s">
        <v>1</v>
      </c>
      <c r="F2929" s="23" t="s">
        <v>7</v>
      </c>
      <c r="G2929" s="23" t="s">
        <v>975</v>
      </c>
      <c r="H2929" s="2" t="s">
        <v>7722</v>
      </c>
      <c r="I2929" s="23" t="s">
        <v>1945</v>
      </c>
      <c r="J2929" s="23"/>
      <c r="K2929" s="23" t="s">
        <v>9712</v>
      </c>
      <c r="L2929" s="23"/>
      <c r="M2929" s="23">
        <f>YEAR(Tabla2[[#This Row],[Fecha de creación]])</f>
        <v>2021</v>
      </c>
      <c r="N2929" s="23">
        <f>MONTH(Tabla2[[#This Row],[Fecha de creación]])</f>
        <v>2</v>
      </c>
    </row>
    <row r="2930" spans="1:14" ht="15" customHeight="1" x14ac:dyDescent="0.25">
      <c r="A2930" s="26">
        <v>44240.658993055556</v>
      </c>
      <c r="B2930" s="23" t="s">
        <v>0</v>
      </c>
      <c r="C2930" s="23" t="s">
        <v>4335</v>
      </c>
      <c r="D2930" s="23" t="s">
        <v>21</v>
      </c>
      <c r="E2930" s="23" t="s">
        <v>1</v>
      </c>
      <c r="F2930" s="23" t="s">
        <v>7</v>
      </c>
      <c r="G2930" s="23" t="s">
        <v>975</v>
      </c>
      <c r="H2930" s="2" t="s">
        <v>7744</v>
      </c>
      <c r="I2930" s="23" t="s">
        <v>7412</v>
      </c>
      <c r="J2930" s="23"/>
      <c r="K2930" s="23" t="s">
        <v>9712</v>
      </c>
      <c r="L2930" s="23"/>
      <c r="M2930" s="23">
        <f>YEAR(Tabla2[[#This Row],[Fecha de creación]])</f>
        <v>2021</v>
      </c>
      <c r="N2930" s="23">
        <f>MONTH(Tabla2[[#This Row],[Fecha de creación]])</f>
        <v>2</v>
      </c>
    </row>
    <row r="2931" spans="1:14" ht="15" customHeight="1" x14ac:dyDescent="0.25">
      <c r="A2931" s="26">
        <v>44240.665289351855</v>
      </c>
      <c r="B2931" s="23" t="s">
        <v>0</v>
      </c>
      <c r="C2931" s="23" t="s">
        <v>4336</v>
      </c>
      <c r="D2931" s="23" t="s">
        <v>4337</v>
      </c>
      <c r="E2931" s="23" t="s">
        <v>1</v>
      </c>
      <c r="F2931" s="23" t="s">
        <v>7</v>
      </c>
      <c r="G2931" s="23" t="s">
        <v>1551</v>
      </c>
      <c r="H2931" s="2" t="s">
        <v>7726</v>
      </c>
      <c r="I2931" s="23" t="s">
        <v>11</v>
      </c>
      <c r="J2931" s="23"/>
      <c r="K2931" s="23" t="s">
        <v>9712</v>
      </c>
      <c r="L2931" s="23"/>
      <c r="M2931" s="23">
        <f>YEAR(Tabla2[[#This Row],[Fecha de creación]])</f>
        <v>2021</v>
      </c>
      <c r="N2931" s="23">
        <f>MONTH(Tabla2[[#This Row],[Fecha de creación]])</f>
        <v>2</v>
      </c>
    </row>
    <row r="2932" spans="1:14" ht="15" customHeight="1" x14ac:dyDescent="0.25">
      <c r="A2932" s="26">
        <v>44240.667557870373</v>
      </c>
      <c r="B2932" s="23" t="s">
        <v>0</v>
      </c>
      <c r="C2932" s="23" t="s">
        <v>4338</v>
      </c>
      <c r="D2932" s="23" t="s">
        <v>349</v>
      </c>
      <c r="E2932" s="23" t="s">
        <v>1</v>
      </c>
      <c r="F2932" s="23" t="s">
        <v>7</v>
      </c>
      <c r="G2932" s="23" t="s">
        <v>975</v>
      </c>
      <c r="H2932" s="2" t="s">
        <v>7731</v>
      </c>
      <c r="I2932" s="23" t="s">
        <v>7412</v>
      </c>
      <c r="J2932" s="23"/>
      <c r="K2932" s="23" t="s">
        <v>9712</v>
      </c>
      <c r="L2932" s="23"/>
      <c r="M2932" s="23">
        <f>YEAR(Tabla2[[#This Row],[Fecha de creación]])</f>
        <v>2021</v>
      </c>
      <c r="N2932" s="23">
        <f>MONTH(Tabla2[[#This Row],[Fecha de creación]])</f>
        <v>2</v>
      </c>
    </row>
    <row r="2933" spans="1:14" ht="15" customHeight="1" x14ac:dyDescent="0.25">
      <c r="A2933" s="26">
        <v>44240.668252314812</v>
      </c>
      <c r="B2933" s="23" t="s">
        <v>0</v>
      </c>
      <c r="C2933" s="23" t="s">
        <v>4339</v>
      </c>
      <c r="D2933" s="23" t="s">
        <v>351</v>
      </c>
      <c r="E2933" s="23" t="s">
        <v>1</v>
      </c>
      <c r="F2933" s="23" t="s">
        <v>7</v>
      </c>
      <c r="G2933" s="23" t="s">
        <v>975</v>
      </c>
      <c r="H2933" s="2" t="s">
        <v>7734</v>
      </c>
      <c r="I2933" s="23" t="s">
        <v>7412</v>
      </c>
      <c r="J2933" s="23"/>
      <c r="K2933" s="23" t="s">
        <v>9712</v>
      </c>
      <c r="L2933" s="23"/>
      <c r="M2933" s="23">
        <f>YEAR(Tabla2[[#This Row],[Fecha de creación]])</f>
        <v>2021</v>
      </c>
      <c r="N2933" s="23">
        <f>MONTH(Tabla2[[#This Row],[Fecha de creación]])</f>
        <v>2</v>
      </c>
    </row>
    <row r="2934" spans="1:14" ht="15" customHeight="1" x14ac:dyDescent="0.25">
      <c r="A2934" s="26">
        <v>44240.669988425929</v>
      </c>
      <c r="B2934" s="23" t="s">
        <v>0</v>
      </c>
      <c r="C2934" s="23" t="s">
        <v>4340</v>
      </c>
      <c r="D2934" s="23" t="s">
        <v>21</v>
      </c>
      <c r="E2934" s="23" t="s">
        <v>1</v>
      </c>
      <c r="F2934" s="23" t="s">
        <v>7</v>
      </c>
      <c r="G2934" s="23" t="s">
        <v>975</v>
      </c>
      <c r="H2934" s="2" t="s">
        <v>7744</v>
      </c>
      <c r="I2934" s="23" t="s">
        <v>7412</v>
      </c>
      <c r="J2934" s="23"/>
      <c r="K2934" s="23" t="s">
        <v>9712</v>
      </c>
      <c r="L2934" s="23"/>
      <c r="M2934" s="23">
        <f>YEAR(Tabla2[[#This Row],[Fecha de creación]])</f>
        <v>2021</v>
      </c>
      <c r="N2934" s="23">
        <f>MONTH(Tabla2[[#This Row],[Fecha de creación]])</f>
        <v>2</v>
      </c>
    </row>
    <row r="2935" spans="1:14" ht="15" customHeight="1" x14ac:dyDescent="0.25">
      <c r="A2935" s="26">
        <v>44240.672291666669</v>
      </c>
      <c r="B2935" s="23" t="s">
        <v>0</v>
      </c>
      <c r="C2935" s="23" t="s">
        <v>4341</v>
      </c>
      <c r="D2935" s="23" t="s">
        <v>21</v>
      </c>
      <c r="E2935" s="23" t="s">
        <v>1</v>
      </c>
      <c r="F2935" s="23" t="s">
        <v>7</v>
      </c>
      <c r="G2935" s="23" t="s">
        <v>975</v>
      </c>
      <c r="H2935" s="2" t="s">
        <v>7744</v>
      </c>
      <c r="I2935" s="23" t="s">
        <v>7412</v>
      </c>
      <c r="J2935" s="23"/>
      <c r="K2935" s="23" t="s">
        <v>9712</v>
      </c>
      <c r="L2935" s="23"/>
      <c r="M2935" s="23">
        <f>YEAR(Tabla2[[#This Row],[Fecha de creación]])</f>
        <v>2021</v>
      </c>
      <c r="N2935" s="23">
        <f>MONTH(Tabla2[[#This Row],[Fecha de creación]])</f>
        <v>2</v>
      </c>
    </row>
    <row r="2936" spans="1:14" ht="15" customHeight="1" x14ac:dyDescent="0.25">
      <c r="A2936" s="26">
        <v>44240.672847222224</v>
      </c>
      <c r="B2936" s="23" t="s">
        <v>0</v>
      </c>
      <c r="C2936" s="23" t="s">
        <v>4342</v>
      </c>
      <c r="D2936" s="23" t="s">
        <v>21</v>
      </c>
      <c r="E2936" s="23" t="s">
        <v>1</v>
      </c>
      <c r="F2936" s="23" t="s">
        <v>7</v>
      </c>
      <c r="G2936" s="23" t="s">
        <v>975</v>
      </c>
      <c r="H2936" s="2" t="s">
        <v>7744</v>
      </c>
      <c r="I2936" s="23" t="s">
        <v>8</v>
      </c>
      <c r="J2936" s="23"/>
      <c r="K2936" s="23" t="s">
        <v>9712</v>
      </c>
      <c r="L2936" s="23"/>
      <c r="M2936" s="23">
        <f>YEAR(Tabla2[[#This Row],[Fecha de creación]])</f>
        <v>2021</v>
      </c>
      <c r="N2936" s="23">
        <f>MONTH(Tabla2[[#This Row],[Fecha de creación]])</f>
        <v>2</v>
      </c>
    </row>
    <row r="2937" spans="1:14" ht="15" customHeight="1" x14ac:dyDescent="0.25">
      <c r="A2937" s="26">
        <v>44240.673506944448</v>
      </c>
      <c r="B2937" s="23" t="s">
        <v>0</v>
      </c>
      <c r="C2937" s="23" t="s">
        <v>4343</v>
      </c>
      <c r="D2937" s="23" t="s">
        <v>349</v>
      </c>
      <c r="E2937" s="23" t="s">
        <v>1</v>
      </c>
      <c r="F2937" s="23" t="s">
        <v>7</v>
      </c>
      <c r="G2937" s="23" t="s">
        <v>975</v>
      </c>
      <c r="H2937" s="2" t="s">
        <v>7731</v>
      </c>
      <c r="I2937" s="23" t="s">
        <v>7412</v>
      </c>
      <c r="J2937" s="23"/>
      <c r="K2937" s="23" t="s">
        <v>9712</v>
      </c>
      <c r="L2937" s="23"/>
      <c r="M2937" s="23">
        <f>YEAR(Tabla2[[#This Row],[Fecha de creación]])</f>
        <v>2021</v>
      </c>
      <c r="N2937" s="23">
        <f>MONTH(Tabla2[[#This Row],[Fecha de creación]])</f>
        <v>2</v>
      </c>
    </row>
    <row r="2938" spans="1:14" ht="15" customHeight="1" x14ac:dyDescent="0.25">
      <c r="A2938" s="26">
        <v>44240.675150462965</v>
      </c>
      <c r="B2938" s="23" t="s">
        <v>0</v>
      </c>
      <c r="C2938" s="23" t="s">
        <v>4344</v>
      </c>
      <c r="D2938" s="23" t="s">
        <v>586</v>
      </c>
      <c r="E2938" s="23" t="s">
        <v>1</v>
      </c>
      <c r="F2938" s="23" t="s">
        <v>7</v>
      </c>
      <c r="G2938" s="23" t="s">
        <v>975</v>
      </c>
      <c r="H2938" s="2" t="s">
        <v>7748</v>
      </c>
      <c r="I2938" s="23" t="s">
        <v>8</v>
      </c>
      <c r="J2938" s="23"/>
      <c r="K2938" s="23" t="s">
        <v>9712</v>
      </c>
      <c r="L2938" s="23"/>
      <c r="M2938" s="23">
        <f>YEAR(Tabla2[[#This Row],[Fecha de creación]])</f>
        <v>2021</v>
      </c>
      <c r="N2938" s="23">
        <f>MONTH(Tabla2[[#This Row],[Fecha de creación]])</f>
        <v>2</v>
      </c>
    </row>
    <row r="2939" spans="1:14" ht="15" customHeight="1" x14ac:dyDescent="0.25">
      <c r="A2939" s="26">
        <v>44240.675439814811</v>
      </c>
      <c r="B2939" s="23" t="s">
        <v>0</v>
      </c>
      <c r="C2939" s="23" t="s">
        <v>4345</v>
      </c>
      <c r="D2939" s="23" t="s">
        <v>351</v>
      </c>
      <c r="E2939" s="23" t="s">
        <v>1</v>
      </c>
      <c r="F2939" s="23" t="s">
        <v>7</v>
      </c>
      <c r="G2939" s="23" t="s">
        <v>975</v>
      </c>
      <c r="H2939" s="2" t="s">
        <v>7734</v>
      </c>
      <c r="I2939" s="23" t="s">
        <v>7412</v>
      </c>
      <c r="J2939" s="23"/>
      <c r="K2939" s="23" t="s">
        <v>9712</v>
      </c>
      <c r="L2939" s="23"/>
      <c r="M2939" s="23">
        <f>YEAR(Tabla2[[#This Row],[Fecha de creación]])</f>
        <v>2021</v>
      </c>
      <c r="N2939" s="23">
        <f>MONTH(Tabla2[[#This Row],[Fecha de creación]])</f>
        <v>2</v>
      </c>
    </row>
    <row r="2940" spans="1:14" ht="15" customHeight="1" x14ac:dyDescent="0.25">
      <c r="A2940" s="26">
        <v>44240.682384259257</v>
      </c>
      <c r="B2940" s="23" t="s">
        <v>0</v>
      </c>
      <c r="C2940" s="23" t="s">
        <v>4346</v>
      </c>
      <c r="D2940" s="23" t="s">
        <v>123</v>
      </c>
      <c r="E2940" s="23" t="s">
        <v>1</v>
      </c>
      <c r="F2940" s="23" t="s">
        <v>7</v>
      </c>
      <c r="G2940" s="23" t="s">
        <v>975</v>
      </c>
      <c r="H2940" s="2" t="s">
        <v>7751</v>
      </c>
      <c r="I2940" s="23" t="s">
        <v>8</v>
      </c>
      <c r="J2940" s="23"/>
      <c r="K2940" s="23" t="s">
        <v>9712</v>
      </c>
      <c r="L2940" s="23"/>
      <c r="M2940" s="23">
        <f>YEAR(Tabla2[[#This Row],[Fecha de creación]])</f>
        <v>2021</v>
      </c>
      <c r="N2940" s="23">
        <f>MONTH(Tabla2[[#This Row],[Fecha de creación]])</f>
        <v>2</v>
      </c>
    </row>
    <row r="2941" spans="1:14" ht="15" customHeight="1" x14ac:dyDescent="0.25">
      <c r="A2941" s="26">
        <v>44240.685416666667</v>
      </c>
      <c r="B2941" s="23" t="s">
        <v>0</v>
      </c>
      <c r="C2941" s="23" t="s">
        <v>582</v>
      </c>
      <c r="D2941" s="23" t="s">
        <v>21</v>
      </c>
      <c r="E2941" s="23" t="s">
        <v>1</v>
      </c>
      <c r="F2941" s="23" t="s">
        <v>7</v>
      </c>
      <c r="G2941" s="23" t="s">
        <v>3</v>
      </c>
      <c r="H2941" s="2" t="s">
        <v>7744</v>
      </c>
      <c r="I2941" s="23" t="s">
        <v>8</v>
      </c>
      <c r="J2941" s="23"/>
      <c r="K2941" s="23" t="s">
        <v>9712</v>
      </c>
      <c r="L2941" s="23"/>
      <c r="M2941" s="23">
        <f>YEAR(Tabla2[[#This Row],[Fecha de creación]])</f>
        <v>2021</v>
      </c>
      <c r="N2941" s="23">
        <f>MONTH(Tabla2[[#This Row],[Fecha de creación]])</f>
        <v>2</v>
      </c>
    </row>
    <row r="2942" spans="1:14" ht="15" customHeight="1" x14ac:dyDescent="0.25">
      <c r="A2942" s="26">
        <v>44242.469039351854</v>
      </c>
      <c r="B2942" s="23" t="s">
        <v>19</v>
      </c>
      <c r="C2942" s="23" t="s">
        <v>583</v>
      </c>
      <c r="D2942" s="23" t="s">
        <v>584</v>
      </c>
      <c r="E2942" s="23" t="s">
        <v>1</v>
      </c>
      <c r="F2942" s="23" t="s">
        <v>7</v>
      </c>
      <c r="G2942" s="23" t="s">
        <v>3</v>
      </c>
      <c r="H2942" s="2" t="s">
        <v>7734</v>
      </c>
      <c r="I2942" s="23" t="s">
        <v>23</v>
      </c>
      <c r="J2942" s="23"/>
      <c r="K2942" s="23" t="s">
        <v>9712</v>
      </c>
      <c r="L2942" s="23"/>
      <c r="M2942" s="23">
        <f>YEAR(Tabla2[[#This Row],[Fecha de creación]])</f>
        <v>2021</v>
      </c>
      <c r="N2942" s="23">
        <f>MONTH(Tabla2[[#This Row],[Fecha de creación]])</f>
        <v>2</v>
      </c>
    </row>
    <row r="2943" spans="1:14" ht="15" customHeight="1" x14ac:dyDescent="0.25">
      <c r="A2943" s="26">
        <v>44242.681192129632</v>
      </c>
      <c r="B2943" s="23" t="s">
        <v>0</v>
      </c>
      <c r="C2943" s="23" t="s">
        <v>4347</v>
      </c>
      <c r="D2943" s="23" t="s">
        <v>156</v>
      </c>
      <c r="E2943" s="23" t="s">
        <v>1</v>
      </c>
      <c r="F2943" s="23" t="s">
        <v>7</v>
      </c>
      <c r="G2943" s="23" t="s">
        <v>975</v>
      </c>
      <c r="H2943" s="2" t="s">
        <v>7757</v>
      </c>
      <c r="I2943" s="23" t="s">
        <v>7412</v>
      </c>
      <c r="J2943" s="23"/>
      <c r="K2943" s="23" t="s">
        <v>9712</v>
      </c>
      <c r="L2943" s="23"/>
      <c r="M2943" s="23">
        <f>YEAR(Tabla2[[#This Row],[Fecha de creación]])</f>
        <v>2021</v>
      </c>
      <c r="N2943" s="23">
        <f>MONTH(Tabla2[[#This Row],[Fecha de creación]])</f>
        <v>2</v>
      </c>
    </row>
    <row r="2944" spans="1:14" ht="15" customHeight="1" x14ac:dyDescent="0.25">
      <c r="A2944" s="26">
        <v>44242.683425925927</v>
      </c>
      <c r="B2944" s="23" t="s">
        <v>56</v>
      </c>
      <c r="C2944" s="23" t="s">
        <v>4348</v>
      </c>
      <c r="D2944" s="23" t="s">
        <v>541</v>
      </c>
      <c r="E2944" s="23" t="s">
        <v>1</v>
      </c>
      <c r="F2944" s="23" t="s">
        <v>7</v>
      </c>
      <c r="G2944" s="23" t="s">
        <v>975</v>
      </c>
      <c r="H2944" s="2" t="s">
        <v>7722</v>
      </c>
      <c r="I2944" s="23" t="s">
        <v>1963</v>
      </c>
      <c r="J2944" s="23"/>
      <c r="K2944" s="23" t="s">
        <v>9712</v>
      </c>
      <c r="L2944" s="23"/>
      <c r="M2944" s="23">
        <f>YEAR(Tabla2[[#This Row],[Fecha de creación]])</f>
        <v>2021</v>
      </c>
      <c r="N2944" s="23">
        <f>MONTH(Tabla2[[#This Row],[Fecha de creación]])</f>
        <v>2</v>
      </c>
    </row>
    <row r="2945" spans="1:14" ht="15" customHeight="1" x14ac:dyDescent="0.25">
      <c r="A2945" s="26">
        <v>44242.707465277781</v>
      </c>
      <c r="B2945" s="23" t="s">
        <v>0</v>
      </c>
      <c r="C2945" s="23" t="s">
        <v>4349</v>
      </c>
      <c r="D2945" s="23" t="s">
        <v>21</v>
      </c>
      <c r="E2945" s="23" t="s">
        <v>1</v>
      </c>
      <c r="F2945" s="23" t="s">
        <v>7</v>
      </c>
      <c r="G2945" s="23" t="s">
        <v>975</v>
      </c>
      <c r="H2945" s="2" t="s">
        <v>7744</v>
      </c>
      <c r="I2945" s="23" t="s">
        <v>7412</v>
      </c>
      <c r="J2945" s="23"/>
      <c r="K2945" s="23" t="s">
        <v>9712</v>
      </c>
      <c r="L2945" s="23"/>
      <c r="M2945" s="23">
        <f>YEAR(Tabla2[[#This Row],[Fecha de creación]])</f>
        <v>2021</v>
      </c>
      <c r="N2945" s="23">
        <f>MONTH(Tabla2[[#This Row],[Fecha de creación]])</f>
        <v>2</v>
      </c>
    </row>
    <row r="2946" spans="1:14" ht="15" customHeight="1" x14ac:dyDescent="0.25">
      <c r="A2946" s="26">
        <v>44242.710648148146</v>
      </c>
      <c r="B2946" s="23" t="s">
        <v>0</v>
      </c>
      <c r="C2946" s="23" t="s">
        <v>4350</v>
      </c>
      <c r="D2946" s="23" t="s">
        <v>4351</v>
      </c>
      <c r="E2946" s="23" t="s">
        <v>1</v>
      </c>
      <c r="F2946" s="23" t="s">
        <v>7</v>
      </c>
      <c r="G2946" s="23" t="s">
        <v>975</v>
      </c>
      <c r="H2946" s="2" t="s">
        <v>7746</v>
      </c>
      <c r="I2946" s="23" t="s">
        <v>7412</v>
      </c>
      <c r="J2946" s="23"/>
      <c r="K2946" s="23" t="s">
        <v>9712</v>
      </c>
      <c r="L2946" s="23"/>
      <c r="M2946" s="23">
        <f>YEAR(Tabla2[[#This Row],[Fecha de creación]])</f>
        <v>2021</v>
      </c>
      <c r="N2946" s="23">
        <f>MONTH(Tabla2[[#This Row],[Fecha de creación]])</f>
        <v>2</v>
      </c>
    </row>
    <row r="2947" spans="1:14" ht="15" customHeight="1" x14ac:dyDescent="0.25">
      <c r="A2947" s="26">
        <v>44242.713495370372</v>
      </c>
      <c r="B2947" s="23" t="s">
        <v>0</v>
      </c>
      <c r="C2947" s="23" t="s">
        <v>4352</v>
      </c>
      <c r="D2947" s="23" t="s">
        <v>21</v>
      </c>
      <c r="E2947" s="23" t="s">
        <v>1</v>
      </c>
      <c r="F2947" s="23" t="s">
        <v>7</v>
      </c>
      <c r="G2947" s="23" t="s">
        <v>975</v>
      </c>
      <c r="H2947" s="2" t="s">
        <v>7744</v>
      </c>
      <c r="I2947" s="23" t="s">
        <v>7412</v>
      </c>
      <c r="J2947" s="23"/>
      <c r="K2947" s="23" t="s">
        <v>9712</v>
      </c>
      <c r="L2947" s="23"/>
      <c r="M2947" s="23">
        <f>YEAR(Tabla2[[#This Row],[Fecha de creación]])</f>
        <v>2021</v>
      </c>
      <c r="N2947" s="23">
        <f>MONTH(Tabla2[[#This Row],[Fecha de creación]])</f>
        <v>2</v>
      </c>
    </row>
    <row r="2948" spans="1:14" ht="15" customHeight="1" x14ac:dyDescent="0.25">
      <c r="A2948" s="26">
        <v>44243.383344907408</v>
      </c>
      <c r="B2948" s="23" t="s">
        <v>0</v>
      </c>
      <c r="C2948" s="23" t="s">
        <v>4353</v>
      </c>
      <c r="D2948" s="23" t="s">
        <v>6</v>
      </c>
      <c r="E2948" s="23" t="s">
        <v>1</v>
      </c>
      <c r="F2948" s="23" t="s">
        <v>7</v>
      </c>
      <c r="G2948" s="23" t="s">
        <v>975</v>
      </c>
      <c r="H2948" s="2" t="s">
        <v>7722</v>
      </c>
      <c r="I2948" s="23" t="s">
        <v>8</v>
      </c>
      <c r="J2948" s="23"/>
      <c r="K2948" s="23" t="s">
        <v>9712</v>
      </c>
      <c r="L2948" s="23"/>
      <c r="M2948" s="23">
        <f>YEAR(Tabla2[[#This Row],[Fecha de creación]])</f>
        <v>2021</v>
      </c>
      <c r="N2948" s="23">
        <f>MONTH(Tabla2[[#This Row],[Fecha de creación]])</f>
        <v>2</v>
      </c>
    </row>
    <row r="2949" spans="1:14" ht="15" customHeight="1" x14ac:dyDescent="0.25">
      <c r="A2949" s="26">
        <v>44243.387997685182</v>
      </c>
      <c r="B2949" s="23" t="s">
        <v>0</v>
      </c>
      <c r="C2949" s="23" t="s">
        <v>4354</v>
      </c>
      <c r="D2949" s="23" t="s">
        <v>551</v>
      </c>
      <c r="E2949" s="23" t="s">
        <v>1</v>
      </c>
      <c r="F2949" s="23" t="s">
        <v>7</v>
      </c>
      <c r="G2949" s="23" t="s">
        <v>975</v>
      </c>
      <c r="H2949" s="2" t="s">
        <v>7731</v>
      </c>
      <c r="I2949" s="23" t="s">
        <v>8</v>
      </c>
      <c r="J2949" s="23"/>
      <c r="K2949" s="23" t="s">
        <v>9712</v>
      </c>
      <c r="L2949" s="23"/>
      <c r="M2949" s="23">
        <f>YEAR(Tabla2[[#This Row],[Fecha de creación]])</f>
        <v>2021</v>
      </c>
      <c r="N2949" s="23">
        <f>MONTH(Tabla2[[#This Row],[Fecha de creación]])</f>
        <v>2</v>
      </c>
    </row>
    <row r="2950" spans="1:14" ht="15" customHeight="1" x14ac:dyDescent="0.25">
      <c r="A2950" s="26">
        <v>44243.397037037037</v>
      </c>
      <c r="B2950" s="23" t="s">
        <v>0</v>
      </c>
      <c r="C2950" s="23" t="s">
        <v>4355</v>
      </c>
      <c r="D2950" s="23" t="s">
        <v>21</v>
      </c>
      <c r="E2950" s="23" t="s">
        <v>1</v>
      </c>
      <c r="F2950" s="23" t="s">
        <v>7</v>
      </c>
      <c r="G2950" s="23" t="s">
        <v>975</v>
      </c>
      <c r="H2950" s="2" t="s">
        <v>7744</v>
      </c>
      <c r="I2950" s="23" t="s">
        <v>8</v>
      </c>
      <c r="J2950" s="23"/>
      <c r="K2950" s="23" t="s">
        <v>9712</v>
      </c>
      <c r="L2950" s="23"/>
      <c r="M2950" s="23">
        <f>YEAR(Tabla2[[#This Row],[Fecha de creación]])</f>
        <v>2021</v>
      </c>
      <c r="N2950" s="23">
        <f>MONTH(Tabla2[[#This Row],[Fecha de creación]])</f>
        <v>2</v>
      </c>
    </row>
    <row r="2951" spans="1:14" ht="15" customHeight="1" x14ac:dyDescent="0.25">
      <c r="A2951" s="26">
        <v>44243.401203703703</v>
      </c>
      <c r="B2951" s="23" t="s">
        <v>0</v>
      </c>
      <c r="C2951" s="23" t="s">
        <v>4356</v>
      </c>
      <c r="D2951" s="23" t="s">
        <v>21</v>
      </c>
      <c r="E2951" s="23" t="s">
        <v>1</v>
      </c>
      <c r="F2951" s="23" t="s">
        <v>7</v>
      </c>
      <c r="G2951" s="23" t="s">
        <v>975</v>
      </c>
      <c r="H2951" s="2" t="s">
        <v>7722</v>
      </c>
      <c r="I2951" s="23" t="s">
        <v>8</v>
      </c>
      <c r="J2951" s="23"/>
      <c r="K2951" s="23" t="s">
        <v>9712</v>
      </c>
      <c r="L2951" s="23"/>
      <c r="M2951" s="23">
        <f>YEAR(Tabla2[[#This Row],[Fecha de creación]])</f>
        <v>2021</v>
      </c>
      <c r="N2951" s="23">
        <f>MONTH(Tabla2[[#This Row],[Fecha de creación]])</f>
        <v>2</v>
      </c>
    </row>
    <row r="2952" spans="1:14" ht="15" customHeight="1" x14ac:dyDescent="0.25">
      <c r="A2952" s="26">
        <v>44243.401655092595</v>
      </c>
      <c r="B2952" s="23" t="s">
        <v>0</v>
      </c>
      <c r="C2952" s="23" t="s">
        <v>4357</v>
      </c>
      <c r="D2952" s="23" t="s">
        <v>21</v>
      </c>
      <c r="E2952" s="23" t="s">
        <v>1</v>
      </c>
      <c r="F2952" s="23" t="s">
        <v>7</v>
      </c>
      <c r="G2952" s="23" t="s">
        <v>975</v>
      </c>
      <c r="H2952" s="2" t="s">
        <v>7744</v>
      </c>
      <c r="I2952" s="23" t="s">
        <v>7412</v>
      </c>
      <c r="J2952" s="23"/>
      <c r="K2952" s="23" t="s">
        <v>9712</v>
      </c>
      <c r="L2952" s="23"/>
      <c r="M2952" s="23">
        <f>YEAR(Tabla2[[#This Row],[Fecha de creación]])</f>
        <v>2021</v>
      </c>
      <c r="N2952" s="23">
        <f>MONTH(Tabla2[[#This Row],[Fecha de creación]])</f>
        <v>2</v>
      </c>
    </row>
    <row r="2953" spans="1:14" ht="15" customHeight="1" x14ac:dyDescent="0.25">
      <c r="A2953" s="26">
        <v>44243.404699074075</v>
      </c>
      <c r="B2953" s="23" t="s">
        <v>100</v>
      </c>
      <c r="C2953" s="23" t="s">
        <v>4358</v>
      </c>
      <c r="D2953" s="23" t="s">
        <v>21</v>
      </c>
      <c r="E2953" s="23" t="s">
        <v>1</v>
      </c>
      <c r="F2953" s="23" t="s">
        <v>7</v>
      </c>
      <c r="G2953" s="23" t="s">
        <v>975</v>
      </c>
      <c r="H2953" s="2" t="s">
        <v>7744</v>
      </c>
      <c r="I2953" s="23" t="s">
        <v>1854</v>
      </c>
      <c r="J2953" s="23"/>
      <c r="K2953" s="23" t="s">
        <v>9712</v>
      </c>
      <c r="L2953" s="23"/>
      <c r="M2953" s="23">
        <f>YEAR(Tabla2[[#This Row],[Fecha de creación]])</f>
        <v>2021</v>
      </c>
      <c r="N2953" s="23">
        <f>MONTH(Tabla2[[#This Row],[Fecha de creación]])</f>
        <v>2</v>
      </c>
    </row>
    <row r="2954" spans="1:14" ht="15" customHeight="1" x14ac:dyDescent="0.25">
      <c r="A2954" s="26">
        <v>44243.409953703704</v>
      </c>
      <c r="B2954" s="23" t="s">
        <v>100</v>
      </c>
      <c r="C2954" s="23" t="s">
        <v>4359</v>
      </c>
      <c r="D2954" s="23" t="s">
        <v>21</v>
      </c>
      <c r="E2954" s="23" t="s">
        <v>1</v>
      </c>
      <c r="F2954" s="23" t="s">
        <v>7</v>
      </c>
      <c r="G2954" s="23" t="s">
        <v>975</v>
      </c>
      <c r="H2954" s="2" t="s">
        <v>7744</v>
      </c>
      <c r="I2954" s="23" t="s">
        <v>1854</v>
      </c>
      <c r="J2954" s="23"/>
      <c r="K2954" s="23" t="s">
        <v>9712</v>
      </c>
      <c r="L2954" s="23"/>
      <c r="M2954" s="23">
        <f>YEAR(Tabla2[[#This Row],[Fecha de creación]])</f>
        <v>2021</v>
      </c>
      <c r="N2954" s="23">
        <f>MONTH(Tabla2[[#This Row],[Fecha de creación]])</f>
        <v>2</v>
      </c>
    </row>
    <row r="2955" spans="1:14" ht="15" customHeight="1" x14ac:dyDescent="0.25">
      <c r="A2955" s="26">
        <v>44243.414027777777</v>
      </c>
      <c r="B2955" s="23" t="s">
        <v>0</v>
      </c>
      <c r="C2955" s="23" t="s">
        <v>585</v>
      </c>
      <c r="D2955" s="23" t="s">
        <v>586</v>
      </c>
      <c r="E2955" s="23" t="s">
        <v>1</v>
      </c>
      <c r="F2955" s="23" t="s">
        <v>7</v>
      </c>
      <c r="G2955" s="23" t="s">
        <v>3</v>
      </c>
      <c r="H2955" s="2" t="s">
        <v>7748</v>
      </c>
      <c r="I2955" s="23" t="s">
        <v>8</v>
      </c>
      <c r="J2955" s="23"/>
      <c r="K2955" s="23" t="s">
        <v>9712</v>
      </c>
      <c r="L2955" s="23"/>
      <c r="M2955" s="23">
        <f>YEAR(Tabla2[[#This Row],[Fecha de creación]])</f>
        <v>2021</v>
      </c>
      <c r="N2955" s="23">
        <f>MONTH(Tabla2[[#This Row],[Fecha de creación]])</f>
        <v>2</v>
      </c>
    </row>
    <row r="2956" spans="1:14" ht="15" customHeight="1" x14ac:dyDescent="0.25">
      <c r="A2956" s="26">
        <v>44243.415000000001</v>
      </c>
      <c r="B2956" s="23" t="s">
        <v>0</v>
      </c>
      <c r="C2956" s="23" t="s">
        <v>587</v>
      </c>
      <c r="D2956" s="23" t="s">
        <v>21</v>
      </c>
      <c r="E2956" s="23" t="s">
        <v>1</v>
      </c>
      <c r="F2956" s="23" t="s">
        <v>7</v>
      </c>
      <c r="G2956" s="23" t="s">
        <v>3</v>
      </c>
      <c r="H2956" s="2" t="s">
        <v>7744</v>
      </c>
      <c r="I2956" s="23" t="s">
        <v>8</v>
      </c>
      <c r="J2956" s="23"/>
      <c r="K2956" s="23" t="s">
        <v>9712</v>
      </c>
      <c r="L2956" s="23"/>
      <c r="M2956" s="23">
        <f>YEAR(Tabla2[[#This Row],[Fecha de creación]])</f>
        <v>2021</v>
      </c>
      <c r="N2956" s="23">
        <f>MONTH(Tabla2[[#This Row],[Fecha de creación]])</f>
        <v>2</v>
      </c>
    </row>
    <row r="2957" spans="1:14" ht="15" customHeight="1" x14ac:dyDescent="0.25">
      <c r="A2957" s="26">
        <v>44243.427951388891</v>
      </c>
      <c r="B2957" s="23" t="s">
        <v>0</v>
      </c>
      <c r="C2957" s="23" t="s">
        <v>588</v>
      </c>
      <c r="D2957" s="23" t="s">
        <v>6</v>
      </c>
      <c r="E2957" s="23" t="s">
        <v>1</v>
      </c>
      <c r="F2957" s="23" t="s">
        <v>7</v>
      </c>
      <c r="G2957" s="23" t="s">
        <v>3</v>
      </c>
      <c r="H2957" s="2" t="s">
        <v>7722</v>
      </c>
      <c r="I2957" s="23" t="s">
        <v>8</v>
      </c>
      <c r="J2957" s="23"/>
      <c r="K2957" s="23" t="s">
        <v>9712</v>
      </c>
      <c r="L2957" s="23"/>
      <c r="M2957" s="23">
        <f>YEAR(Tabla2[[#This Row],[Fecha de creación]])</f>
        <v>2021</v>
      </c>
      <c r="N2957" s="23">
        <f>MONTH(Tabla2[[#This Row],[Fecha de creación]])</f>
        <v>2</v>
      </c>
    </row>
    <row r="2958" spans="1:14" ht="15" customHeight="1" x14ac:dyDescent="0.25">
      <c r="A2958" s="26">
        <v>44243.430196759262</v>
      </c>
      <c r="B2958" s="23" t="s">
        <v>0</v>
      </c>
      <c r="C2958" s="23" t="s">
        <v>4360</v>
      </c>
      <c r="D2958" s="23" t="s">
        <v>6</v>
      </c>
      <c r="E2958" s="23" t="s">
        <v>1</v>
      </c>
      <c r="F2958" s="23" t="s">
        <v>7</v>
      </c>
      <c r="G2958" s="23" t="s">
        <v>975</v>
      </c>
      <c r="H2958" s="2" t="s">
        <v>7722</v>
      </c>
      <c r="I2958" s="23" t="s">
        <v>8</v>
      </c>
      <c r="J2958" s="23"/>
      <c r="K2958" s="23" t="s">
        <v>9712</v>
      </c>
      <c r="L2958" s="23"/>
      <c r="M2958" s="23">
        <f>YEAR(Tabla2[[#This Row],[Fecha de creación]])</f>
        <v>2021</v>
      </c>
      <c r="N2958" s="23">
        <f>MONTH(Tabla2[[#This Row],[Fecha de creación]])</f>
        <v>2</v>
      </c>
    </row>
    <row r="2959" spans="1:14" ht="15" customHeight="1" x14ac:dyDescent="0.25">
      <c r="A2959" s="26">
        <v>44243.451701388891</v>
      </c>
      <c r="B2959" s="23" t="s">
        <v>0</v>
      </c>
      <c r="C2959" s="23" t="s">
        <v>589</v>
      </c>
      <c r="D2959" s="23" t="s">
        <v>551</v>
      </c>
      <c r="E2959" s="23" t="s">
        <v>1</v>
      </c>
      <c r="F2959" s="23" t="s">
        <v>7</v>
      </c>
      <c r="G2959" s="23" t="s">
        <v>3</v>
      </c>
      <c r="H2959" s="2" t="s">
        <v>7731</v>
      </c>
      <c r="I2959" s="23" t="s">
        <v>8</v>
      </c>
      <c r="J2959" s="23"/>
      <c r="K2959" s="23" t="s">
        <v>9712</v>
      </c>
      <c r="L2959" s="23"/>
      <c r="M2959" s="23">
        <f>YEAR(Tabla2[[#This Row],[Fecha de creación]])</f>
        <v>2021</v>
      </c>
      <c r="N2959" s="23">
        <f>MONTH(Tabla2[[#This Row],[Fecha de creación]])</f>
        <v>2</v>
      </c>
    </row>
    <row r="2960" spans="1:14" ht="15" customHeight="1" x14ac:dyDescent="0.25">
      <c r="A2960" s="26">
        <v>44243.501238425924</v>
      </c>
      <c r="B2960" s="23" t="s">
        <v>189</v>
      </c>
      <c r="C2960" s="23" t="s">
        <v>590</v>
      </c>
      <c r="D2960" s="23" t="s">
        <v>517</v>
      </c>
      <c r="E2960" s="23" t="s">
        <v>1</v>
      </c>
      <c r="F2960" s="23" t="s">
        <v>2</v>
      </c>
      <c r="G2960" s="23" t="s">
        <v>3</v>
      </c>
      <c r="H2960" s="2" t="s">
        <v>7741</v>
      </c>
      <c r="I2960" s="23" t="s">
        <v>3284</v>
      </c>
      <c r="J2960" s="23"/>
      <c r="K2960" s="23" t="s">
        <v>9712</v>
      </c>
      <c r="L2960" s="23"/>
      <c r="M2960" s="23">
        <f>YEAR(Tabla2[[#This Row],[Fecha de creación]])</f>
        <v>2021</v>
      </c>
      <c r="N2960" s="23">
        <f>MONTH(Tabla2[[#This Row],[Fecha de creación]])</f>
        <v>2</v>
      </c>
    </row>
    <row r="2961" spans="1:14" ht="15" customHeight="1" x14ac:dyDescent="0.25">
      <c r="A2961" s="26">
        <v>44243.504432870373</v>
      </c>
      <c r="B2961" s="23" t="s">
        <v>56</v>
      </c>
      <c r="C2961" s="23" t="s">
        <v>4361</v>
      </c>
      <c r="D2961" s="23" t="s">
        <v>131</v>
      </c>
      <c r="E2961" s="23" t="s">
        <v>1</v>
      </c>
      <c r="F2961" s="23" t="s">
        <v>7</v>
      </c>
      <c r="G2961" s="23" t="s">
        <v>975</v>
      </c>
      <c r="H2961" s="2" t="s">
        <v>7728</v>
      </c>
      <c r="I2961" s="23" t="s">
        <v>1963</v>
      </c>
      <c r="J2961" s="23"/>
      <c r="K2961" s="23" t="s">
        <v>9712</v>
      </c>
      <c r="L2961" s="23"/>
      <c r="M2961" s="23">
        <f>YEAR(Tabla2[[#This Row],[Fecha de creación]])</f>
        <v>2021</v>
      </c>
      <c r="N2961" s="23">
        <f>MONTH(Tabla2[[#This Row],[Fecha de creación]])</f>
        <v>2</v>
      </c>
    </row>
    <row r="2962" spans="1:14" ht="15" customHeight="1" x14ac:dyDescent="0.25">
      <c r="A2962" s="26">
        <v>44243.511273148149</v>
      </c>
      <c r="B2962" s="23" t="s">
        <v>56</v>
      </c>
      <c r="C2962" s="23" t="s">
        <v>4362</v>
      </c>
      <c r="D2962" s="23" t="s">
        <v>131</v>
      </c>
      <c r="E2962" s="23" t="s">
        <v>1</v>
      </c>
      <c r="F2962" s="23" t="s">
        <v>7</v>
      </c>
      <c r="G2962" s="23" t="s">
        <v>975</v>
      </c>
      <c r="H2962" s="2" t="s">
        <v>7728</v>
      </c>
      <c r="I2962" s="23" t="s">
        <v>1963</v>
      </c>
      <c r="J2962" s="23"/>
      <c r="K2962" s="23" t="s">
        <v>9712</v>
      </c>
      <c r="L2962" s="23"/>
      <c r="M2962" s="23">
        <f>YEAR(Tabla2[[#This Row],[Fecha de creación]])</f>
        <v>2021</v>
      </c>
      <c r="N2962" s="23">
        <f>MONTH(Tabla2[[#This Row],[Fecha de creación]])</f>
        <v>2</v>
      </c>
    </row>
    <row r="2963" spans="1:14" ht="15" customHeight="1" x14ac:dyDescent="0.25">
      <c r="A2963" s="26">
        <v>44243.513090277775</v>
      </c>
      <c r="B2963" s="23" t="s">
        <v>56</v>
      </c>
      <c r="C2963" s="23" t="s">
        <v>4363</v>
      </c>
      <c r="D2963" s="23" t="s">
        <v>349</v>
      </c>
      <c r="E2963" s="23" t="s">
        <v>1</v>
      </c>
      <c r="F2963" s="23" t="s">
        <v>7</v>
      </c>
      <c r="G2963" s="23" t="s">
        <v>975</v>
      </c>
      <c r="H2963" s="2" t="s">
        <v>7731</v>
      </c>
      <c r="I2963" s="23" t="s">
        <v>1963</v>
      </c>
      <c r="J2963" s="23"/>
      <c r="K2963" s="23" t="s">
        <v>9712</v>
      </c>
      <c r="L2963" s="23"/>
      <c r="M2963" s="23">
        <f>YEAR(Tabla2[[#This Row],[Fecha de creación]])</f>
        <v>2021</v>
      </c>
      <c r="N2963" s="23">
        <f>MONTH(Tabla2[[#This Row],[Fecha de creación]])</f>
        <v>2</v>
      </c>
    </row>
    <row r="2964" spans="1:14" ht="15" customHeight="1" x14ac:dyDescent="0.25">
      <c r="A2964" s="26">
        <v>44243.524456018517</v>
      </c>
      <c r="B2964" s="23" t="s">
        <v>0</v>
      </c>
      <c r="C2964" s="23" t="s">
        <v>591</v>
      </c>
      <c r="D2964" s="23" t="s">
        <v>592</v>
      </c>
      <c r="E2964" s="23" t="s">
        <v>1</v>
      </c>
      <c r="F2964" s="23" t="s">
        <v>2</v>
      </c>
      <c r="G2964" s="23" t="s">
        <v>3</v>
      </c>
      <c r="H2964" s="2" t="s">
        <v>7739</v>
      </c>
      <c r="I2964" s="23" t="s">
        <v>7412</v>
      </c>
      <c r="J2964" s="23"/>
      <c r="K2964" s="23" t="s">
        <v>9712</v>
      </c>
      <c r="L2964" s="23"/>
      <c r="M2964" s="23">
        <f>YEAR(Tabla2[[#This Row],[Fecha de creación]])</f>
        <v>2021</v>
      </c>
      <c r="N2964" s="23">
        <f>MONTH(Tabla2[[#This Row],[Fecha de creación]])</f>
        <v>2</v>
      </c>
    </row>
    <row r="2965" spans="1:14" ht="15" customHeight="1" x14ac:dyDescent="0.25">
      <c r="A2965" s="26">
        <v>44243.526886574073</v>
      </c>
      <c r="B2965" s="23" t="s">
        <v>0</v>
      </c>
      <c r="C2965" s="23" t="s">
        <v>4364</v>
      </c>
      <c r="D2965" s="23" t="s">
        <v>21</v>
      </c>
      <c r="E2965" s="23" t="s">
        <v>1</v>
      </c>
      <c r="F2965" s="23" t="s">
        <v>7</v>
      </c>
      <c r="G2965" s="23" t="s">
        <v>975</v>
      </c>
      <c r="H2965" s="2" t="s">
        <v>7744</v>
      </c>
      <c r="I2965" s="23" t="s">
        <v>7412</v>
      </c>
      <c r="J2965" s="23"/>
      <c r="K2965" s="23" t="s">
        <v>9712</v>
      </c>
      <c r="L2965" s="23"/>
      <c r="M2965" s="23">
        <f>YEAR(Tabla2[[#This Row],[Fecha de creación]])</f>
        <v>2021</v>
      </c>
      <c r="N2965" s="23">
        <f>MONTH(Tabla2[[#This Row],[Fecha de creación]])</f>
        <v>2</v>
      </c>
    </row>
    <row r="2966" spans="1:14" ht="15" customHeight="1" x14ac:dyDescent="0.25">
      <c r="A2966" s="26">
        <v>44243.544907407406</v>
      </c>
      <c r="B2966" s="23" t="s">
        <v>0</v>
      </c>
      <c r="C2966" s="23" t="s">
        <v>4365</v>
      </c>
      <c r="D2966" s="23" t="s">
        <v>349</v>
      </c>
      <c r="E2966" s="23" t="s">
        <v>1</v>
      </c>
      <c r="F2966" s="23" t="s">
        <v>7</v>
      </c>
      <c r="G2966" s="23" t="s">
        <v>975</v>
      </c>
      <c r="H2966" s="2" t="s">
        <v>7731</v>
      </c>
      <c r="I2966" s="23" t="s">
        <v>7412</v>
      </c>
      <c r="J2966" s="23"/>
      <c r="K2966" s="23" t="s">
        <v>9712</v>
      </c>
      <c r="L2966" s="23"/>
      <c r="M2966" s="23">
        <f>YEAR(Tabla2[[#This Row],[Fecha de creación]])</f>
        <v>2021</v>
      </c>
      <c r="N2966" s="23">
        <f>MONTH(Tabla2[[#This Row],[Fecha de creación]])</f>
        <v>2</v>
      </c>
    </row>
    <row r="2967" spans="1:14" ht="15" customHeight="1" x14ac:dyDescent="0.25">
      <c r="A2967" s="26">
        <v>44243.545486111114</v>
      </c>
      <c r="B2967" s="23" t="s">
        <v>0</v>
      </c>
      <c r="C2967" s="23" t="s">
        <v>4366</v>
      </c>
      <c r="D2967" s="23" t="s">
        <v>351</v>
      </c>
      <c r="E2967" s="23" t="s">
        <v>1</v>
      </c>
      <c r="F2967" s="23" t="s">
        <v>7</v>
      </c>
      <c r="G2967" s="23" t="s">
        <v>975</v>
      </c>
      <c r="H2967" s="2" t="s">
        <v>7734</v>
      </c>
      <c r="I2967" s="23" t="s">
        <v>7412</v>
      </c>
      <c r="J2967" s="23"/>
      <c r="K2967" s="23" t="s">
        <v>9712</v>
      </c>
      <c r="L2967" s="23"/>
      <c r="M2967" s="23">
        <f>YEAR(Tabla2[[#This Row],[Fecha de creación]])</f>
        <v>2021</v>
      </c>
      <c r="N2967" s="23">
        <f>MONTH(Tabla2[[#This Row],[Fecha de creación]])</f>
        <v>2</v>
      </c>
    </row>
    <row r="2968" spans="1:14" ht="15" customHeight="1" x14ac:dyDescent="0.25">
      <c r="A2968" s="26">
        <v>44243.675671296296</v>
      </c>
      <c r="B2968" s="23" t="s">
        <v>19</v>
      </c>
      <c r="C2968" s="23" t="s">
        <v>4367</v>
      </c>
      <c r="D2968" s="23" t="s">
        <v>6</v>
      </c>
      <c r="E2968" s="23" t="s">
        <v>1</v>
      </c>
      <c r="F2968" s="23" t="s">
        <v>7</v>
      </c>
      <c r="G2968" s="23" t="s">
        <v>975</v>
      </c>
      <c r="H2968" s="2" t="s">
        <v>7745</v>
      </c>
      <c r="I2968" s="23" t="s">
        <v>23</v>
      </c>
      <c r="J2968" s="23"/>
      <c r="K2968" s="23" t="s">
        <v>9712</v>
      </c>
      <c r="L2968" s="23"/>
      <c r="M2968" s="23">
        <f>YEAR(Tabla2[[#This Row],[Fecha de creación]])</f>
        <v>2021</v>
      </c>
      <c r="N2968" s="23">
        <f>MONTH(Tabla2[[#This Row],[Fecha de creación]])</f>
        <v>2</v>
      </c>
    </row>
    <row r="2969" spans="1:14" ht="15" customHeight="1" x14ac:dyDescent="0.25">
      <c r="A2969" s="26">
        <v>44244.404502314814</v>
      </c>
      <c r="B2969" s="23" t="s">
        <v>0</v>
      </c>
      <c r="C2969" s="23" t="s">
        <v>4368</v>
      </c>
      <c r="D2969" s="23" t="s">
        <v>382</v>
      </c>
      <c r="E2969" s="23" t="s">
        <v>1</v>
      </c>
      <c r="F2969" s="23" t="s">
        <v>7</v>
      </c>
      <c r="G2969" s="23" t="s">
        <v>975</v>
      </c>
      <c r="H2969" s="2" t="s">
        <v>7758</v>
      </c>
      <c r="I2969" s="23" t="s">
        <v>7412</v>
      </c>
      <c r="J2969" s="23"/>
      <c r="K2969" s="23" t="s">
        <v>9712</v>
      </c>
      <c r="L2969" s="23"/>
      <c r="M2969" s="23">
        <f>YEAR(Tabla2[[#This Row],[Fecha de creación]])</f>
        <v>2021</v>
      </c>
      <c r="N2969" s="23">
        <f>MONTH(Tabla2[[#This Row],[Fecha de creación]])</f>
        <v>2</v>
      </c>
    </row>
    <row r="2970" spans="1:14" ht="15" customHeight="1" x14ac:dyDescent="0.25">
      <c r="A2970" s="26">
        <v>44244.404976851853</v>
      </c>
      <c r="B2970" s="23" t="s">
        <v>0</v>
      </c>
      <c r="C2970" s="23" t="s">
        <v>4369</v>
      </c>
      <c r="D2970" s="23" t="s">
        <v>615</v>
      </c>
      <c r="E2970" s="23" t="s">
        <v>1</v>
      </c>
      <c r="F2970" s="23" t="s">
        <v>7</v>
      </c>
      <c r="G2970" s="23" t="s">
        <v>975</v>
      </c>
      <c r="H2970" s="2" t="s">
        <v>7745</v>
      </c>
      <c r="I2970" s="23" t="s">
        <v>7412</v>
      </c>
      <c r="J2970" s="23"/>
      <c r="K2970" s="23" t="s">
        <v>9712</v>
      </c>
      <c r="L2970" s="23"/>
      <c r="M2970" s="23">
        <f>YEAR(Tabla2[[#This Row],[Fecha de creación]])</f>
        <v>2021</v>
      </c>
      <c r="N2970" s="23">
        <f>MONTH(Tabla2[[#This Row],[Fecha de creación]])</f>
        <v>2</v>
      </c>
    </row>
    <row r="2971" spans="1:14" ht="15" customHeight="1" x14ac:dyDescent="0.25">
      <c r="A2971" s="26">
        <v>44244.408506944441</v>
      </c>
      <c r="B2971" s="23" t="s">
        <v>0</v>
      </c>
      <c r="C2971" s="23" t="s">
        <v>4370</v>
      </c>
      <c r="D2971" s="23" t="s">
        <v>4309</v>
      </c>
      <c r="E2971" s="23" t="s">
        <v>1</v>
      </c>
      <c r="F2971" s="23" t="s">
        <v>7</v>
      </c>
      <c r="G2971" s="23" t="s">
        <v>975</v>
      </c>
      <c r="H2971" s="2" t="s">
        <v>7731</v>
      </c>
      <c r="I2971" s="23" t="s">
        <v>7412</v>
      </c>
      <c r="J2971" s="23"/>
      <c r="K2971" s="23" t="s">
        <v>9712</v>
      </c>
      <c r="L2971" s="23"/>
      <c r="M2971" s="23">
        <f>YEAR(Tabla2[[#This Row],[Fecha de creación]])</f>
        <v>2021</v>
      </c>
      <c r="N2971" s="23">
        <f>MONTH(Tabla2[[#This Row],[Fecha de creación]])</f>
        <v>2</v>
      </c>
    </row>
    <row r="2972" spans="1:14" ht="15" customHeight="1" x14ac:dyDescent="0.25">
      <c r="A2972" s="26">
        <v>44244.425000000003</v>
      </c>
      <c r="B2972" s="23" t="s">
        <v>189</v>
      </c>
      <c r="C2972" s="23" t="s">
        <v>4371</v>
      </c>
      <c r="D2972" s="23" t="s">
        <v>541</v>
      </c>
      <c r="E2972" s="23" t="s">
        <v>1</v>
      </c>
      <c r="F2972" s="23" t="s">
        <v>7</v>
      </c>
      <c r="G2972" s="23" t="s">
        <v>975</v>
      </c>
      <c r="H2972" s="2" t="s">
        <v>7722</v>
      </c>
      <c r="I2972" s="23" t="s">
        <v>1945</v>
      </c>
      <c r="J2972" s="23"/>
      <c r="K2972" s="23" t="s">
        <v>9712</v>
      </c>
      <c r="L2972" s="23"/>
      <c r="M2972" s="23">
        <f>YEAR(Tabla2[[#This Row],[Fecha de creación]])</f>
        <v>2021</v>
      </c>
      <c r="N2972" s="23">
        <f>MONTH(Tabla2[[#This Row],[Fecha de creación]])</f>
        <v>2</v>
      </c>
    </row>
    <row r="2973" spans="1:14" ht="15" customHeight="1" x14ac:dyDescent="0.25">
      <c r="A2973" s="26">
        <v>44244.426990740743</v>
      </c>
      <c r="B2973" s="23" t="s">
        <v>0</v>
      </c>
      <c r="C2973" s="23" t="s">
        <v>4372</v>
      </c>
      <c r="D2973" s="23" t="s">
        <v>4373</v>
      </c>
      <c r="E2973" s="23" t="s">
        <v>1</v>
      </c>
      <c r="F2973" s="23" t="s">
        <v>7</v>
      </c>
      <c r="G2973" s="23" t="s">
        <v>1551</v>
      </c>
      <c r="H2973" s="2" t="s">
        <v>7733</v>
      </c>
      <c r="I2973" s="23" t="s">
        <v>11</v>
      </c>
      <c r="J2973" s="23"/>
      <c r="K2973" s="23" t="s">
        <v>9712</v>
      </c>
      <c r="L2973" s="23"/>
      <c r="M2973" s="23">
        <f>YEAR(Tabla2[[#This Row],[Fecha de creación]])</f>
        <v>2021</v>
      </c>
      <c r="N2973" s="23">
        <f>MONTH(Tabla2[[#This Row],[Fecha de creación]])</f>
        <v>2</v>
      </c>
    </row>
    <row r="2974" spans="1:14" ht="15" customHeight="1" x14ac:dyDescent="0.25">
      <c r="A2974" s="26">
        <v>44244.427395833336</v>
      </c>
      <c r="B2974" s="23" t="s">
        <v>0</v>
      </c>
      <c r="C2974" s="23" t="s">
        <v>4374</v>
      </c>
      <c r="D2974" s="23" t="s">
        <v>382</v>
      </c>
      <c r="E2974" s="23" t="s">
        <v>1</v>
      </c>
      <c r="F2974" s="23" t="s">
        <v>7</v>
      </c>
      <c r="G2974" s="23" t="s">
        <v>975</v>
      </c>
      <c r="H2974" s="2" t="s">
        <v>7758</v>
      </c>
      <c r="I2974" s="23" t="s">
        <v>7412</v>
      </c>
      <c r="J2974" s="23"/>
      <c r="K2974" s="23" t="s">
        <v>9712</v>
      </c>
      <c r="L2974" s="23"/>
      <c r="M2974" s="23">
        <f>YEAR(Tabla2[[#This Row],[Fecha de creación]])</f>
        <v>2021</v>
      </c>
      <c r="N2974" s="23">
        <f>MONTH(Tabla2[[#This Row],[Fecha de creación]])</f>
        <v>2</v>
      </c>
    </row>
    <row r="2975" spans="1:14" ht="15" customHeight="1" x14ac:dyDescent="0.25">
      <c r="A2975" s="26">
        <v>44244.428020833337</v>
      </c>
      <c r="B2975" s="23" t="s">
        <v>56</v>
      </c>
      <c r="C2975" s="23" t="s">
        <v>4375</v>
      </c>
      <c r="D2975" s="23" t="s">
        <v>541</v>
      </c>
      <c r="E2975" s="23" t="s">
        <v>1</v>
      </c>
      <c r="F2975" s="23" t="s">
        <v>7</v>
      </c>
      <c r="G2975" s="23" t="s">
        <v>975</v>
      </c>
      <c r="H2975" s="2" t="s">
        <v>7722</v>
      </c>
      <c r="I2975" s="23" t="s">
        <v>1963</v>
      </c>
      <c r="J2975" s="23"/>
      <c r="K2975" s="23" t="s">
        <v>9712</v>
      </c>
      <c r="L2975" s="23"/>
      <c r="M2975" s="23">
        <f>YEAR(Tabla2[[#This Row],[Fecha de creación]])</f>
        <v>2021</v>
      </c>
      <c r="N2975" s="23">
        <f>MONTH(Tabla2[[#This Row],[Fecha de creación]])</f>
        <v>2</v>
      </c>
    </row>
    <row r="2976" spans="1:14" ht="15" customHeight="1" x14ac:dyDescent="0.25">
      <c r="A2976" s="26">
        <v>44244.430034722223</v>
      </c>
      <c r="B2976" s="23" t="s">
        <v>0</v>
      </c>
      <c r="C2976" s="23" t="s">
        <v>4376</v>
      </c>
      <c r="D2976" s="23" t="s">
        <v>551</v>
      </c>
      <c r="E2976" s="23" t="s">
        <v>1</v>
      </c>
      <c r="F2976" s="23" t="s">
        <v>7</v>
      </c>
      <c r="G2976" s="23" t="s">
        <v>975</v>
      </c>
      <c r="H2976" s="2" t="s">
        <v>7731</v>
      </c>
      <c r="I2976" s="23" t="s">
        <v>8</v>
      </c>
      <c r="J2976" s="23"/>
      <c r="K2976" s="23" t="s">
        <v>9712</v>
      </c>
      <c r="L2976" s="23"/>
      <c r="M2976" s="23">
        <f>YEAR(Tabla2[[#This Row],[Fecha de creación]])</f>
        <v>2021</v>
      </c>
      <c r="N2976" s="23">
        <f>MONTH(Tabla2[[#This Row],[Fecha de creación]])</f>
        <v>2</v>
      </c>
    </row>
    <row r="2977" spans="1:14" ht="15" customHeight="1" x14ac:dyDescent="0.25">
      <c r="A2977" s="26">
        <v>44244.436030092591</v>
      </c>
      <c r="B2977" s="23" t="s">
        <v>0</v>
      </c>
      <c r="C2977" s="23" t="s">
        <v>4377</v>
      </c>
      <c r="D2977" s="23" t="s">
        <v>615</v>
      </c>
      <c r="E2977" s="23" t="s">
        <v>1</v>
      </c>
      <c r="F2977" s="23" t="s">
        <v>7</v>
      </c>
      <c r="G2977" s="23" t="s">
        <v>975</v>
      </c>
      <c r="H2977" s="2" t="s">
        <v>7745</v>
      </c>
      <c r="I2977" s="23" t="s">
        <v>7412</v>
      </c>
      <c r="J2977" s="23"/>
      <c r="K2977" s="23" t="s">
        <v>9712</v>
      </c>
      <c r="L2977" s="23"/>
      <c r="M2977" s="23">
        <f>YEAR(Tabla2[[#This Row],[Fecha de creación]])</f>
        <v>2021</v>
      </c>
      <c r="N2977" s="23">
        <f>MONTH(Tabla2[[#This Row],[Fecha de creación]])</f>
        <v>2</v>
      </c>
    </row>
    <row r="2978" spans="1:14" ht="15" customHeight="1" x14ac:dyDescent="0.25">
      <c r="A2978" s="26">
        <v>44244.461712962962</v>
      </c>
      <c r="B2978" s="23" t="s">
        <v>19</v>
      </c>
      <c r="C2978" s="23" t="s">
        <v>593</v>
      </c>
      <c r="D2978" s="23" t="s">
        <v>594</v>
      </c>
      <c r="E2978" s="23" t="s">
        <v>1</v>
      </c>
      <c r="F2978" s="23" t="s">
        <v>7</v>
      </c>
      <c r="G2978" s="23" t="s">
        <v>3</v>
      </c>
      <c r="H2978" s="2" t="s">
        <v>7744</v>
      </c>
      <c r="I2978" s="23" t="s">
        <v>23</v>
      </c>
      <c r="J2978" s="23"/>
      <c r="K2978" s="23" t="s">
        <v>9712</v>
      </c>
      <c r="L2978" s="23"/>
      <c r="M2978" s="23">
        <f>YEAR(Tabla2[[#This Row],[Fecha de creación]])</f>
        <v>2021</v>
      </c>
      <c r="N2978" s="23">
        <f>MONTH(Tabla2[[#This Row],[Fecha de creación]])</f>
        <v>2</v>
      </c>
    </row>
    <row r="2979" spans="1:14" ht="15" customHeight="1" x14ac:dyDescent="0.25">
      <c r="A2979" s="26">
        <v>44244.492546296293</v>
      </c>
      <c r="B2979" s="23" t="s">
        <v>56</v>
      </c>
      <c r="C2979" s="23" t="s">
        <v>4378</v>
      </c>
      <c r="D2979" s="23" t="s">
        <v>131</v>
      </c>
      <c r="E2979" s="23" t="s">
        <v>1</v>
      </c>
      <c r="F2979" s="23" t="s">
        <v>7</v>
      </c>
      <c r="G2979" s="23" t="s">
        <v>975</v>
      </c>
      <c r="H2979" s="2" t="s">
        <v>7728</v>
      </c>
      <c r="I2979" s="23" t="s">
        <v>1963</v>
      </c>
      <c r="J2979" s="23"/>
      <c r="K2979" s="23" t="s">
        <v>9712</v>
      </c>
      <c r="L2979" s="23"/>
      <c r="M2979" s="23">
        <f>YEAR(Tabla2[[#This Row],[Fecha de creación]])</f>
        <v>2021</v>
      </c>
      <c r="N2979" s="23">
        <f>MONTH(Tabla2[[#This Row],[Fecha de creación]])</f>
        <v>2</v>
      </c>
    </row>
    <row r="2980" spans="1:14" ht="15" customHeight="1" x14ac:dyDescent="0.25">
      <c r="A2980" s="26">
        <v>44244.496944444443</v>
      </c>
      <c r="B2980" s="23" t="s">
        <v>34</v>
      </c>
      <c r="C2980" s="23" t="s">
        <v>595</v>
      </c>
      <c r="D2980" s="23" t="s">
        <v>596</v>
      </c>
      <c r="E2980" s="23" t="s">
        <v>1</v>
      </c>
      <c r="F2980" s="23" t="s">
        <v>7</v>
      </c>
      <c r="G2980" s="23" t="s">
        <v>3</v>
      </c>
      <c r="H2980" s="2" t="s">
        <v>7731</v>
      </c>
      <c r="I2980" s="23" t="s">
        <v>37</v>
      </c>
      <c r="J2980" s="23"/>
      <c r="K2980" s="23" t="s">
        <v>9712</v>
      </c>
      <c r="L2980" s="23"/>
      <c r="M2980" s="23">
        <f>YEAR(Tabla2[[#This Row],[Fecha de creación]])</f>
        <v>2021</v>
      </c>
      <c r="N2980" s="23">
        <f>MONTH(Tabla2[[#This Row],[Fecha de creación]])</f>
        <v>2</v>
      </c>
    </row>
    <row r="2981" spans="1:14" ht="15" customHeight="1" x14ac:dyDescent="0.25">
      <c r="A2981" s="26">
        <v>44244.513935185183</v>
      </c>
      <c r="B2981" s="23" t="s">
        <v>0</v>
      </c>
      <c r="C2981" s="23" t="s">
        <v>4379</v>
      </c>
      <c r="D2981" s="23" t="s">
        <v>551</v>
      </c>
      <c r="E2981" s="23" t="s">
        <v>1</v>
      </c>
      <c r="F2981" s="23" t="s">
        <v>7</v>
      </c>
      <c r="G2981" s="23" t="s">
        <v>975</v>
      </c>
      <c r="H2981" s="2" t="s">
        <v>7731</v>
      </c>
      <c r="I2981" s="23" t="s">
        <v>8</v>
      </c>
      <c r="J2981" s="23"/>
      <c r="K2981" s="23" t="s">
        <v>9712</v>
      </c>
      <c r="L2981" s="23"/>
      <c r="M2981" s="23">
        <f>YEAR(Tabla2[[#This Row],[Fecha de creación]])</f>
        <v>2021</v>
      </c>
      <c r="N2981" s="23">
        <f>MONTH(Tabla2[[#This Row],[Fecha de creación]])</f>
        <v>2</v>
      </c>
    </row>
    <row r="2982" spans="1:14" ht="15" customHeight="1" x14ac:dyDescent="0.25">
      <c r="A2982" s="26">
        <v>44244.529768518521</v>
      </c>
      <c r="B2982" s="23" t="s">
        <v>34</v>
      </c>
      <c r="C2982" s="23" t="s">
        <v>597</v>
      </c>
      <c r="D2982" s="23" t="s">
        <v>598</v>
      </c>
      <c r="E2982" s="23" t="s">
        <v>1</v>
      </c>
      <c r="F2982" s="23" t="s">
        <v>22</v>
      </c>
      <c r="G2982" s="23" t="s">
        <v>3</v>
      </c>
      <c r="H2982" s="2" t="s">
        <v>7731</v>
      </c>
      <c r="I2982" s="23" t="s">
        <v>37</v>
      </c>
      <c r="J2982" s="23"/>
      <c r="K2982" s="23" t="s">
        <v>9712</v>
      </c>
      <c r="L2982" s="23"/>
      <c r="M2982" s="23">
        <f>YEAR(Tabla2[[#This Row],[Fecha de creación]])</f>
        <v>2021</v>
      </c>
      <c r="N2982" s="23">
        <f>MONTH(Tabla2[[#This Row],[Fecha de creación]])</f>
        <v>2</v>
      </c>
    </row>
    <row r="2983" spans="1:14" ht="15" customHeight="1" x14ac:dyDescent="0.25">
      <c r="A2983" s="26">
        <v>44244.535474537035</v>
      </c>
      <c r="B2983" s="23" t="s">
        <v>0</v>
      </c>
      <c r="C2983" s="23" t="s">
        <v>4380</v>
      </c>
      <c r="D2983" s="23" t="s">
        <v>349</v>
      </c>
      <c r="E2983" s="23" t="s">
        <v>1</v>
      </c>
      <c r="F2983" s="23" t="s">
        <v>7</v>
      </c>
      <c r="G2983" s="23" t="s">
        <v>975</v>
      </c>
      <c r="H2983" s="2" t="s">
        <v>7731</v>
      </c>
      <c r="I2983" s="23" t="s">
        <v>7412</v>
      </c>
      <c r="J2983" s="23"/>
      <c r="K2983" s="23" t="s">
        <v>9712</v>
      </c>
      <c r="L2983" s="23"/>
      <c r="M2983" s="23">
        <f>YEAR(Tabla2[[#This Row],[Fecha de creación]])</f>
        <v>2021</v>
      </c>
      <c r="N2983" s="23">
        <f>MONTH(Tabla2[[#This Row],[Fecha de creación]])</f>
        <v>2</v>
      </c>
    </row>
    <row r="2984" spans="1:14" ht="15" customHeight="1" x14ac:dyDescent="0.25">
      <c r="A2984" s="26">
        <v>44244.536192129628</v>
      </c>
      <c r="B2984" s="23" t="s">
        <v>0</v>
      </c>
      <c r="C2984" s="23" t="s">
        <v>4381</v>
      </c>
      <c r="D2984" s="23" t="s">
        <v>351</v>
      </c>
      <c r="E2984" s="23" t="s">
        <v>1</v>
      </c>
      <c r="F2984" s="23" t="s">
        <v>7</v>
      </c>
      <c r="G2984" s="23" t="s">
        <v>975</v>
      </c>
      <c r="H2984" s="2" t="s">
        <v>7734</v>
      </c>
      <c r="I2984" s="23" t="s">
        <v>7412</v>
      </c>
      <c r="J2984" s="23"/>
      <c r="K2984" s="23" t="s">
        <v>9712</v>
      </c>
      <c r="L2984" s="23"/>
      <c r="M2984" s="23">
        <f>YEAR(Tabla2[[#This Row],[Fecha de creación]])</f>
        <v>2021</v>
      </c>
      <c r="N2984" s="23">
        <f>MONTH(Tabla2[[#This Row],[Fecha de creación]])</f>
        <v>2</v>
      </c>
    </row>
    <row r="2985" spans="1:14" ht="15" customHeight="1" x14ac:dyDescent="0.25">
      <c r="A2985" s="26">
        <v>44244.617349537039</v>
      </c>
      <c r="B2985" s="23" t="s">
        <v>189</v>
      </c>
      <c r="C2985" s="23" t="s">
        <v>4382</v>
      </c>
      <c r="D2985" s="23" t="s">
        <v>131</v>
      </c>
      <c r="E2985" s="23" t="s">
        <v>1</v>
      </c>
      <c r="F2985" s="23" t="s">
        <v>7</v>
      </c>
      <c r="G2985" s="23" t="s">
        <v>975</v>
      </c>
      <c r="H2985" s="2" t="s">
        <v>7728</v>
      </c>
      <c r="I2985" s="23" t="s">
        <v>1945</v>
      </c>
      <c r="J2985" s="23"/>
      <c r="K2985" s="23" t="s">
        <v>9712</v>
      </c>
      <c r="L2985" s="23"/>
      <c r="M2985" s="23">
        <f>YEAR(Tabla2[[#This Row],[Fecha de creación]])</f>
        <v>2021</v>
      </c>
      <c r="N2985" s="23">
        <f>MONTH(Tabla2[[#This Row],[Fecha de creación]])</f>
        <v>2</v>
      </c>
    </row>
    <row r="2986" spans="1:14" ht="15" customHeight="1" x14ac:dyDescent="0.25">
      <c r="A2986" s="26">
        <v>44244.625821759262</v>
      </c>
      <c r="B2986" s="23" t="s">
        <v>0</v>
      </c>
      <c r="C2986" s="23" t="s">
        <v>4383</v>
      </c>
      <c r="D2986" s="23" t="s">
        <v>110</v>
      </c>
      <c r="E2986" s="23" t="s">
        <v>1</v>
      </c>
      <c r="F2986" s="23" t="s">
        <v>7</v>
      </c>
      <c r="G2986" s="23" t="s">
        <v>975</v>
      </c>
      <c r="H2986" s="2" t="s">
        <v>7731</v>
      </c>
      <c r="I2986" s="23" t="s">
        <v>7412</v>
      </c>
      <c r="J2986" s="23"/>
      <c r="K2986" s="23" t="s">
        <v>9712</v>
      </c>
      <c r="L2986" s="23"/>
      <c r="M2986" s="23">
        <f>YEAR(Tabla2[[#This Row],[Fecha de creación]])</f>
        <v>2021</v>
      </c>
      <c r="N2986" s="23">
        <f>MONTH(Tabla2[[#This Row],[Fecha de creación]])</f>
        <v>2</v>
      </c>
    </row>
    <row r="2987" spans="1:14" ht="15" customHeight="1" x14ac:dyDescent="0.25">
      <c r="A2987" s="26">
        <v>44244.626273148147</v>
      </c>
      <c r="B2987" s="23" t="s">
        <v>0</v>
      </c>
      <c r="C2987" s="23" t="s">
        <v>4384</v>
      </c>
      <c r="D2987" s="23" t="s">
        <v>615</v>
      </c>
      <c r="E2987" s="23" t="s">
        <v>1</v>
      </c>
      <c r="F2987" s="23" t="s">
        <v>7</v>
      </c>
      <c r="G2987" s="23" t="s">
        <v>975</v>
      </c>
      <c r="H2987" s="2" t="s">
        <v>7745</v>
      </c>
      <c r="I2987" s="23" t="s">
        <v>7412</v>
      </c>
      <c r="J2987" s="23"/>
      <c r="K2987" s="23" t="s">
        <v>9712</v>
      </c>
      <c r="L2987" s="23"/>
      <c r="M2987" s="23">
        <f>YEAR(Tabla2[[#This Row],[Fecha de creación]])</f>
        <v>2021</v>
      </c>
      <c r="N2987" s="23">
        <f>MONTH(Tabla2[[#This Row],[Fecha de creación]])</f>
        <v>2</v>
      </c>
    </row>
    <row r="2988" spans="1:14" ht="15" customHeight="1" x14ac:dyDescent="0.25">
      <c r="A2988" s="26">
        <v>44244.630011574074</v>
      </c>
      <c r="B2988" s="23" t="s">
        <v>0</v>
      </c>
      <c r="C2988" s="23" t="s">
        <v>4385</v>
      </c>
      <c r="D2988" s="23" t="s">
        <v>382</v>
      </c>
      <c r="E2988" s="23" t="s">
        <v>1</v>
      </c>
      <c r="F2988" s="23" t="s">
        <v>7</v>
      </c>
      <c r="G2988" s="23" t="s">
        <v>975</v>
      </c>
      <c r="H2988" s="2" t="s">
        <v>7758</v>
      </c>
      <c r="I2988" s="23" t="s">
        <v>7412</v>
      </c>
      <c r="J2988" s="23"/>
      <c r="K2988" s="23" t="s">
        <v>9712</v>
      </c>
      <c r="L2988" s="23"/>
      <c r="M2988" s="23">
        <f>YEAR(Tabla2[[#This Row],[Fecha de creación]])</f>
        <v>2021</v>
      </c>
      <c r="N2988" s="23">
        <f>MONTH(Tabla2[[#This Row],[Fecha de creación]])</f>
        <v>2</v>
      </c>
    </row>
    <row r="2989" spans="1:14" ht="15" customHeight="1" x14ac:dyDescent="0.25">
      <c r="A2989" s="26">
        <v>44244.657407407409</v>
      </c>
      <c r="B2989" s="23" t="s">
        <v>0</v>
      </c>
      <c r="C2989" s="23" t="s">
        <v>4386</v>
      </c>
      <c r="D2989" s="23" t="s">
        <v>110</v>
      </c>
      <c r="E2989" s="23" t="s">
        <v>1</v>
      </c>
      <c r="F2989" s="23" t="s">
        <v>7</v>
      </c>
      <c r="G2989" s="23" t="s">
        <v>975</v>
      </c>
      <c r="H2989" s="2" t="s">
        <v>7731</v>
      </c>
      <c r="I2989" s="23" t="s">
        <v>8</v>
      </c>
      <c r="J2989" s="23"/>
      <c r="K2989" s="23" t="s">
        <v>9712</v>
      </c>
      <c r="L2989" s="23"/>
      <c r="M2989" s="23">
        <f>YEAR(Tabla2[[#This Row],[Fecha de creación]])</f>
        <v>2021</v>
      </c>
      <c r="N2989" s="23">
        <f>MONTH(Tabla2[[#This Row],[Fecha de creación]])</f>
        <v>2</v>
      </c>
    </row>
    <row r="2990" spans="1:14" ht="15" customHeight="1" x14ac:dyDescent="0.25">
      <c r="A2990" s="26">
        <v>44244.662199074075</v>
      </c>
      <c r="B2990" s="23" t="s">
        <v>0</v>
      </c>
      <c r="C2990" s="23" t="s">
        <v>4387</v>
      </c>
      <c r="D2990" s="23" t="s">
        <v>21</v>
      </c>
      <c r="E2990" s="23" t="s">
        <v>1</v>
      </c>
      <c r="F2990" s="23" t="s">
        <v>7</v>
      </c>
      <c r="G2990" s="23" t="s">
        <v>975</v>
      </c>
      <c r="H2990" s="2" t="s">
        <v>7744</v>
      </c>
      <c r="I2990" s="23" t="s">
        <v>8</v>
      </c>
      <c r="J2990" s="23"/>
      <c r="K2990" s="23" t="s">
        <v>9712</v>
      </c>
      <c r="L2990" s="23"/>
      <c r="M2990" s="23">
        <f>YEAR(Tabla2[[#This Row],[Fecha de creación]])</f>
        <v>2021</v>
      </c>
      <c r="N2990" s="23">
        <f>MONTH(Tabla2[[#This Row],[Fecha de creación]])</f>
        <v>2</v>
      </c>
    </row>
    <row r="2991" spans="1:14" ht="15" customHeight="1" x14ac:dyDescent="0.25">
      <c r="A2991" s="26">
        <v>44244.664664351854</v>
      </c>
      <c r="B2991" s="23" t="s">
        <v>0</v>
      </c>
      <c r="C2991" s="23" t="s">
        <v>4388</v>
      </c>
      <c r="D2991" s="23" t="s">
        <v>615</v>
      </c>
      <c r="E2991" s="23" t="s">
        <v>1</v>
      </c>
      <c r="F2991" s="23" t="s">
        <v>7</v>
      </c>
      <c r="G2991" s="23" t="s">
        <v>975</v>
      </c>
      <c r="H2991" s="2" t="s">
        <v>7745</v>
      </c>
      <c r="I2991" s="23" t="s">
        <v>7412</v>
      </c>
      <c r="J2991" s="23"/>
      <c r="K2991" s="23" t="s">
        <v>9712</v>
      </c>
      <c r="L2991" s="23"/>
      <c r="M2991" s="23">
        <f>YEAR(Tabla2[[#This Row],[Fecha de creación]])</f>
        <v>2021</v>
      </c>
      <c r="N2991" s="23">
        <f>MONTH(Tabla2[[#This Row],[Fecha de creación]])</f>
        <v>2</v>
      </c>
    </row>
    <row r="2992" spans="1:14" ht="15" customHeight="1" x14ac:dyDescent="0.25">
      <c r="A2992" s="26">
        <v>44244.665173611109</v>
      </c>
      <c r="B2992" s="23" t="s">
        <v>100</v>
      </c>
      <c r="C2992" s="23" t="s">
        <v>4389</v>
      </c>
      <c r="D2992" s="23" t="s">
        <v>21</v>
      </c>
      <c r="E2992" s="23" t="s">
        <v>1</v>
      </c>
      <c r="F2992" s="23" t="s">
        <v>7</v>
      </c>
      <c r="G2992" s="23" t="s">
        <v>975</v>
      </c>
      <c r="H2992" s="2" t="s">
        <v>7744</v>
      </c>
      <c r="I2992" s="23" t="s">
        <v>1854</v>
      </c>
      <c r="J2992" s="23"/>
      <c r="K2992" s="23" t="s">
        <v>9712</v>
      </c>
      <c r="L2992" s="23"/>
      <c r="M2992" s="23">
        <f>YEAR(Tabla2[[#This Row],[Fecha de creación]])</f>
        <v>2021</v>
      </c>
      <c r="N2992" s="23">
        <f>MONTH(Tabla2[[#This Row],[Fecha de creación]])</f>
        <v>2</v>
      </c>
    </row>
    <row r="2993" spans="1:14" ht="15" customHeight="1" x14ac:dyDescent="0.25">
      <c r="A2993" s="26">
        <v>44244.665439814817</v>
      </c>
      <c r="B2993" s="23" t="s">
        <v>0</v>
      </c>
      <c r="C2993" s="23" t="s">
        <v>4390</v>
      </c>
      <c r="D2993" s="23" t="s">
        <v>382</v>
      </c>
      <c r="E2993" s="23" t="s">
        <v>1</v>
      </c>
      <c r="F2993" s="23" t="s">
        <v>7</v>
      </c>
      <c r="G2993" s="23" t="s">
        <v>975</v>
      </c>
      <c r="H2993" s="2" t="s">
        <v>7758</v>
      </c>
      <c r="I2993" s="23" t="s">
        <v>7412</v>
      </c>
      <c r="J2993" s="23"/>
      <c r="K2993" s="23" t="s">
        <v>9712</v>
      </c>
      <c r="L2993" s="23"/>
      <c r="M2993" s="23">
        <f>YEAR(Tabla2[[#This Row],[Fecha de creación]])</f>
        <v>2021</v>
      </c>
      <c r="N2993" s="23">
        <f>MONTH(Tabla2[[#This Row],[Fecha de creación]])</f>
        <v>2</v>
      </c>
    </row>
    <row r="2994" spans="1:14" ht="15" customHeight="1" x14ac:dyDescent="0.25">
      <c r="A2994" s="26">
        <v>44244.673483796294</v>
      </c>
      <c r="B2994" s="23" t="s">
        <v>0</v>
      </c>
      <c r="C2994" s="23" t="s">
        <v>4391</v>
      </c>
      <c r="D2994" s="23" t="s">
        <v>349</v>
      </c>
      <c r="E2994" s="23" t="s">
        <v>1</v>
      </c>
      <c r="F2994" s="23" t="s">
        <v>7</v>
      </c>
      <c r="G2994" s="23" t="s">
        <v>975</v>
      </c>
      <c r="H2994" s="2" t="s">
        <v>7731</v>
      </c>
      <c r="I2994" s="23" t="s">
        <v>7412</v>
      </c>
      <c r="J2994" s="23"/>
      <c r="K2994" s="23" t="s">
        <v>9712</v>
      </c>
      <c r="L2994" s="23"/>
      <c r="M2994" s="23">
        <f>YEAR(Tabla2[[#This Row],[Fecha de creación]])</f>
        <v>2021</v>
      </c>
      <c r="N2994" s="23">
        <f>MONTH(Tabla2[[#This Row],[Fecha de creación]])</f>
        <v>2</v>
      </c>
    </row>
    <row r="2995" spans="1:14" ht="15" customHeight="1" x14ac:dyDescent="0.25">
      <c r="A2995" s="26">
        <v>44244.676087962966</v>
      </c>
      <c r="B2995" s="23" t="s">
        <v>0</v>
      </c>
      <c r="C2995" s="23" t="s">
        <v>4392</v>
      </c>
      <c r="D2995" s="23" t="s">
        <v>615</v>
      </c>
      <c r="E2995" s="23" t="s">
        <v>1</v>
      </c>
      <c r="F2995" s="23" t="s">
        <v>7</v>
      </c>
      <c r="G2995" s="23" t="s">
        <v>975</v>
      </c>
      <c r="H2995" s="2" t="s">
        <v>7745</v>
      </c>
      <c r="I2995" s="23" t="s">
        <v>7412</v>
      </c>
      <c r="J2995" s="23"/>
      <c r="K2995" s="23" t="s">
        <v>9712</v>
      </c>
      <c r="L2995" s="23"/>
      <c r="M2995" s="23">
        <f>YEAR(Tabla2[[#This Row],[Fecha de creación]])</f>
        <v>2021</v>
      </c>
      <c r="N2995" s="23">
        <f>MONTH(Tabla2[[#This Row],[Fecha de creación]])</f>
        <v>2</v>
      </c>
    </row>
    <row r="2996" spans="1:14" ht="15" customHeight="1" x14ac:dyDescent="0.25">
      <c r="A2996" s="26">
        <v>44244.679930555554</v>
      </c>
      <c r="B2996" s="23" t="s">
        <v>0</v>
      </c>
      <c r="C2996" s="23" t="s">
        <v>4393</v>
      </c>
      <c r="D2996" s="23" t="s">
        <v>382</v>
      </c>
      <c r="E2996" s="23" t="s">
        <v>1</v>
      </c>
      <c r="F2996" s="23" t="s">
        <v>7</v>
      </c>
      <c r="G2996" s="23" t="s">
        <v>975</v>
      </c>
      <c r="H2996" s="2" t="s">
        <v>7758</v>
      </c>
      <c r="I2996" s="23" t="s">
        <v>7412</v>
      </c>
      <c r="J2996" s="23"/>
      <c r="K2996" s="23" t="s">
        <v>9712</v>
      </c>
      <c r="L2996" s="23"/>
      <c r="M2996" s="23">
        <f>YEAR(Tabla2[[#This Row],[Fecha de creación]])</f>
        <v>2021</v>
      </c>
      <c r="N2996" s="23">
        <f>MONTH(Tabla2[[#This Row],[Fecha de creación]])</f>
        <v>2</v>
      </c>
    </row>
    <row r="2997" spans="1:14" ht="15" customHeight="1" x14ac:dyDescent="0.25">
      <c r="A2997" s="26">
        <v>44244.68341435185</v>
      </c>
      <c r="B2997" s="23" t="s">
        <v>0</v>
      </c>
      <c r="C2997" s="23" t="s">
        <v>4394</v>
      </c>
      <c r="D2997" s="23" t="s">
        <v>21</v>
      </c>
      <c r="E2997" s="23" t="s">
        <v>1</v>
      </c>
      <c r="F2997" s="23" t="s">
        <v>7</v>
      </c>
      <c r="G2997" s="23" t="s">
        <v>975</v>
      </c>
      <c r="H2997" s="2" t="s">
        <v>7744</v>
      </c>
      <c r="I2997" s="23" t="s">
        <v>7412</v>
      </c>
      <c r="J2997" s="23"/>
      <c r="K2997" s="23" t="s">
        <v>9712</v>
      </c>
      <c r="L2997" s="23"/>
      <c r="M2997" s="23">
        <f>YEAR(Tabla2[[#This Row],[Fecha de creación]])</f>
        <v>2021</v>
      </c>
      <c r="N2997" s="23">
        <f>MONTH(Tabla2[[#This Row],[Fecha de creación]])</f>
        <v>2</v>
      </c>
    </row>
    <row r="2998" spans="1:14" ht="15" customHeight="1" x14ac:dyDescent="0.25">
      <c r="A2998" s="26">
        <v>44244.6955787037</v>
      </c>
      <c r="B2998" s="23" t="s">
        <v>0</v>
      </c>
      <c r="C2998" s="23" t="s">
        <v>4395</v>
      </c>
      <c r="D2998" s="23" t="s">
        <v>615</v>
      </c>
      <c r="E2998" s="23" t="s">
        <v>1</v>
      </c>
      <c r="F2998" s="23" t="s">
        <v>7</v>
      </c>
      <c r="G2998" s="23" t="s">
        <v>975</v>
      </c>
      <c r="H2998" s="2" t="s">
        <v>7745</v>
      </c>
      <c r="I2998" s="23" t="s">
        <v>7412</v>
      </c>
      <c r="J2998" s="23"/>
      <c r="K2998" s="23" t="s">
        <v>9712</v>
      </c>
      <c r="L2998" s="23"/>
      <c r="M2998" s="23">
        <f>YEAR(Tabla2[[#This Row],[Fecha de creación]])</f>
        <v>2021</v>
      </c>
      <c r="N2998" s="23">
        <f>MONTH(Tabla2[[#This Row],[Fecha de creación]])</f>
        <v>2</v>
      </c>
    </row>
    <row r="2999" spans="1:14" ht="15" customHeight="1" x14ac:dyDescent="0.25">
      <c r="A2999" s="26">
        <v>44244.696087962962</v>
      </c>
      <c r="B2999" s="23" t="s">
        <v>0</v>
      </c>
      <c r="C2999" s="23" t="s">
        <v>4396</v>
      </c>
      <c r="D2999" s="23" t="s">
        <v>382</v>
      </c>
      <c r="E2999" s="23" t="s">
        <v>1</v>
      </c>
      <c r="F2999" s="23" t="s">
        <v>7</v>
      </c>
      <c r="G2999" s="23" t="s">
        <v>975</v>
      </c>
      <c r="H2999" s="2" t="s">
        <v>7758</v>
      </c>
      <c r="I2999" s="23" t="s">
        <v>7412</v>
      </c>
      <c r="J2999" s="23"/>
      <c r="K2999" s="23" t="s">
        <v>9712</v>
      </c>
      <c r="L2999" s="23"/>
      <c r="M2999" s="23">
        <f>YEAR(Tabla2[[#This Row],[Fecha de creación]])</f>
        <v>2021</v>
      </c>
      <c r="N2999" s="23">
        <f>MONTH(Tabla2[[#This Row],[Fecha de creación]])</f>
        <v>2</v>
      </c>
    </row>
    <row r="3000" spans="1:14" ht="15" customHeight="1" x14ac:dyDescent="0.25">
      <c r="A3000" s="26">
        <v>44244.69908564815</v>
      </c>
      <c r="B3000" s="23" t="s">
        <v>0</v>
      </c>
      <c r="C3000" s="23" t="s">
        <v>4397</v>
      </c>
      <c r="D3000" s="23" t="s">
        <v>4398</v>
      </c>
      <c r="E3000" s="23" t="s">
        <v>1</v>
      </c>
      <c r="F3000" s="23" t="s">
        <v>7</v>
      </c>
      <c r="G3000" s="23" t="s">
        <v>975</v>
      </c>
      <c r="H3000" s="2" t="s">
        <v>7734</v>
      </c>
      <c r="I3000" s="23" t="s">
        <v>7412</v>
      </c>
      <c r="J3000" s="23"/>
      <c r="K3000" s="23" t="s">
        <v>9712</v>
      </c>
      <c r="L3000" s="23"/>
      <c r="M3000" s="23">
        <f>YEAR(Tabla2[[#This Row],[Fecha de creación]])</f>
        <v>2021</v>
      </c>
      <c r="N3000" s="23">
        <f>MONTH(Tabla2[[#This Row],[Fecha de creación]])</f>
        <v>2</v>
      </c>
    </row>
    <row r="3001" spans="1:14" ht="15" customHeight="1" x14ac:dyDescent="0.25">
      <c r="A3001" s="26">
        <v>44244.702337962961</v>
      </c>
      <c r="B3001" s="23" t="s">
        <v>0</v>
      </c>
      <c r="C3001" s="23" t="s">
        <v>4399</v>
      </c>
      <c r="D3001" s="23" t="s">
        <v>615</v>
      </c>
      <c r="E3001" s="23" t="s">
        <v>1</v>
      </c>
      <c r="F3001" s="23" t="s">
        <v>7</v>
      </c>
      <c r="G3001" s="23" t="s">
        <v>975</v>
      </c>
      <c r="H3001" s="2" t="s">
        <v>7745</v>
      </c>
      <c r="I3001" s="23" t="s">
        <v>7412</v>
      </c>
      <c r="J3001" s="23"/>
      <c r="K3001" s="23" t="s">
        <v>9712</v>
      </c>
      <c r="L3001" s="23"/>
      <c r="M3001" s="23">
        <f>YEAR(Tabla2[[#This Row],[Fecha de creación]])</f>
        <v>2021</v>
      </c>
      <c r="N3001" s="23">
        <f>MONTH(Tabla2[[#This Row],[Fecha de creación]])</f>
        <v>2</v>
      </c>
    </row>
    <row r="3002" spans="1:14" ht="15" customHeight="1" x14ac:dyDescent="0.25">
      <c r="A3002" s="26">
        <v>44244.703101851854</v>
      </c>
      <c r="B3002" s="23" t="s">
        <v>0</v>
      </c>
      <c r="C3002" s="23" t="s">
        <v>4400</v>
      </c>
      <c r="D3002" s="23" t="s">
        <v>382</v>
      </c>
      <c r="E3002" s="23" t="s">
        <v>1</v>
      </c>
      <c r="F3002" s="23" t="s">
        <v>7</v>
      </c>
      <c r="G3002" s="23" t="s">
        <v>975</v>
      </c>
      <c r="H3002" s="2" t="s">
        <v>7758</v>
      </c>
      <c r="I3002" s="23" t="s">
        <v>7412</v>
      </c>
      <c r="J3002" s="23"/>
      <c r="K3002" s="23" t="s">
        <v>9712</v>
      </c>
      <c r="L3002" s="23"/>
      <c r="M3002" s="23">
        <f>YEAR(Tabla2[[#This Row],[Fecha de creación]])</f>
        <v>2021</v>
      </c>
      <c r="N3002" s="23">
        <f>MONTH(Tabla2[[#This Row],[Fecha de creación]])</f>
        <v>2</v>
      </c>
    </row>
    <row r="3003" spans="1:14" ht="15" customHeight="1" x14ac:dyDescent="0.25">
      <c r="A3003" s="26">
        <v>44245.371828703705</v>
      </c>
      <c r="B3003" s="23" t="s">
        <v>19</v>
      </c>
      <c r="C3003" s="23" t="s">
        <v>4401</v>
      </c>
      <c r="D3003" s="23" t="s">
        <v>4402</v>
      </c>
      <c r="E3003" s="23" t="s">
        <v>1</v>
      </c>
      <c r="F3003" s="23" t="s">
        <v>7</v>
      </c>
      <c r="G3003" s="23" t="s">
        <v>975</v>
      </c>
      <c r="H3003" s="2" t="s">
        <v>7758</v>
      </c>
      <c r="I3003" s="23" t="s">
        <v>23</v>
      </c>
      <c r="J3003" s="23"/>
      <c r="K3003" s="23" t="s">
        <v>9712</v>
      </c>
      <c r="L3003" s="23"/>
      <c r="M3003" s="23">
        <f>YEAR(Tabla2[[#This Row],[Fecha de creación]])</f>
        <v>2021</v>
      </c>
      <c r="N3003" s="23">
        <f>MONTH(Tabla2[[#This Row],[Fecha de creación]])</f>
        <v>2</v>
      </c>
    </row>
    <row r="3004" spans="1:14" ht="15" customHeight="1" x14ac:dyDescent="0.25">
      <c r="A3004" s="26">
        <v>44245.393518518518</v>
      </c>
      <c r="B3004" s="23" t="s">
        <v>0</v>
      </c>
      <c r="C3004" s="23" t="s">
        <v>4403</v>
      </c>
      <c r="D3004" s="23" t="s">
        <v>21</v>
      </c>
      <c r="E3004" s="23" t="s">
        <v>1</v>
      </c>
      <c r="F3004" s="23" t="s">
        <v>7</v>
      </c>
      <c r="G3004" s="23" t="s">
        <v>975</v>
      </c>
      <c r="H3004" s="2" t="s">
        <v>7744</v>
      </c>
      <c r="I3004" s="23" t="s">
        <v>8</v>
      </c>
      <c r="J3004" s="23"/>
      <c r="K3004" s="23" t="s">
        <v>9712</v>
      </c>
      <c r="L3004" s="23"/>
      <c r="M3004" s="23">
        <f>YEAR(Tabla2[[#This Row],[Fecha de creación]])</f>
        <v>2021</v>
      </c>
      <c r="N3004" s="23">
        <f>MONTH(Tabla2[[#This Row],[Fecha de creación]])</f>
        <v>2</v>
      </c>
    </row>
    <row r="3005" spans="1:14" ht="15" customHeight="1" x14ac:dyDescent="0.25">
      <c r="A3005" s="26">
        <v>44245.406770833331</v>
      </c>
      <c r="B3005" s="23" t="s">
        <v>0</v>
      </c>
      <c r="C3005" s="23" t="s">
        <v>4404</v>
      </c>
      <c r="D3005" s="23" t="s">
        <v>615</v>
      </c>
      <c r="E3005" s="23" t="s">
        <v>1</v>
      </c>
      <c r="F3005" s="23" t="s">
        <v>7</v>
      </c>
      <c r="G3005" s="23" t="s">
        <v>975</v>
      </c>
      <c r="H3005" s="2" t="s">
        <v>7745</v>
      </c>
      <c r="I3005" s="23" t="s">
        <v>8</v>
      </c>
      <c r="J3005" s="23"/>
      <c r="K3005" s="23" t="s">
        <v>9712</v>
      </c>
      <c r="L3005" s="23"/>
      <c r="M3005" s="23">
        <f>YEAR(Tabla2[[#This Row],[Fecha de creación]])</f>
        <v>2021</v>
      </c>
      <c r="N3005" s="23">
        <f>MONTH(Tabla2[[#This Row],[Fecha de creación]])</f>
        <v>2</v>
      </c>
    </row>
    <row r="3006" spans="1:14" ht="15" customHeight="1" x14ac:dyDescent="0.25">
      <c r="A3006" s="26">
        <v>44245.409363425926</v>
      </c>
      <c r="B3006" s="23" t="s">
        <v>0</v>
      </c>
      <c r="C3006" s="23" t="s">
        <v>4405</v>
      </c>
      <c r="D3006" s="23" t="s">
        <v>551</v>
      </c>
      <c r="E3006" s="23" t="s">
        <v>1</v>
      </c>
      <c r="F3006" s="23" t="s">
        <v>7</v>
      </c>
      <c r="G3006" s="23" t="s">
        <v>975</v>
      </c>
      <c r="H3006" s="2" t="s">
        <v>7731</v>
      </c>
      <c r="I3006" s="23" t="s">
        <v>8</v>
      </c>
      <c r="J3006" s="23"/>
      <c r="K3006" s="23" t="s">
        <v>9712</v>
      </c>
      <c r="L3006" s="23"/>
      <c r="M3006" s="23">
        <f>YEAR(Tabla2[[#This Row],[Fecha de creación]])</f>
        <v>2021</v>
      </c>
      <c r="N3006" s="23">
        <f>MONTH(Tabla2[[#This Row],[Fecha de creación]])</f>
        <v>2</v>
      </c>
    </row>
    <row r="3007" spans="1:14" ht="15" customHeight="1" x14ac:dyDescent="0.25">
      <c r="A3007" s="26">
        <v>44245.440694444442</v>
      </c>
      <c r="B3007" s="23" t="s">
        <v>56</v>
      </c>
      <c r="C3007" s="23" t="s">
        <v>4406</v>
      </c>
      <c r="D3007" s="23" t="s">
        <v>541</v>
      </c>
      <c r="E3007" s="23" t="s">
        <v>1</v>
      </c>
      <c r="F3007" s="23" t="s">
        <v>7</v>
      </c>
      <c r="G3007" s="23" t="s">
        <v>975</v>
      </c>
      <c r="H3007" s="2" t="s">
        <v>7722</v>
      </c>
      <c r="I3007" s="23" t="s">
        <v>1963</v>
      </c>
      <c r="J3007" s="23"/>
      <c r="K3007" s="23" t="s">
        <v>9712</v>
      </c>
      <c r="L3007" s="23"/>
      <c r="M3007" s="23">
        <f>YEAR(Tabla2[[#This Row],[Fecha de creación]])</f>
        <v>2021</v>
      </c>
      <c r="N3007" s="23">
        <f>MONTH(Tabla2[[#This Row],[Fecha de creación]])</f>
        <v>2</v>
      </c>
    </row>
    <row r="3008" spans="1:14" ht="15" customHeight="1" x14ac:dyDescent="0.25">
      <c r="A3008" s="26">
        <v>44245.479837962965</v>
      </c>
      <c r="B3008" s="23" t="s">
        <v>189</v>
      </c>
      <c r="C3008" s="23" t="s">
        <v>4407</v>
      </c>
      <c r="D3008" s="23" t="s">
        <v>586</v>
      </c>
      <c r="E3008" s="23" t="s">
        <v>1</v>
      </c>
      <c r="F3008" s="23" t="s">
        <v>7</v>
      </c>
      <c r="G3008" s="23" t="s">
        <v>975</v>
      </c>
      <c r="H3008" s="2" t="s">
        <v>7748</v>
      </c>
      <c r="I3008" s="23" t="s">
        <v>1945</v>
      </c>
      <c r="J3008" s="23"/>
      <c r="K3008" s="23" t="s">
        <v>9712</v>
      </c>
      <c r="L3008" s="23"/>
      <c r="M3008" s="23">
        <f>YEAR(Tabla2[[#This Row],[Fecha de creación]])</f>
        <v>2021</v>
      </c>
      <c r="N3008" s="23">
        <f>MONTH(Tabla2[[#This Row],[Fecha de creación]])</f>
        <v>2</v>
      </c>
    </row>
    <row r="3009" spans="1:14" ht="15" customHeight="1" x14ac:dyDescent="0.25">
      <c r="A3009" s="26">
        <v>44245.485636574071</v>
      </c>
      <c r="B3009" s="23" t="s">
        <v>189</v>
      </c>
      <c r="C3009" s="23" t="s">
        <v>4408</v>
      </c>
      <c r="D3009" s="23" t="s">
        <v>4409</v>
      </c>
      <c r="E3009" s="23" t="s">
        <v>1</v>
      </c>
      <c r="F3009" s="23" t="s">
        <v>7</v>
      </c>
      <c r="G3009" s="23" t="s">
        <v>975</v>
      </c>
      <c r="H3009" s="2" t="s">
        <v>7748</v>
      </c>
      <c r="I3009" s="23" t="s">
        <v>1945</v>
      </c>
      <c r="J3009" s="23"/>
      <c r="K3009" s="23" t="s">
        <v>9712</v>
      </c>
      <c r="L3009" s="23"/>
      <c r="M3009" s="23">
        <f>YEAR(Tabla2[[#This Row],[Fecha de creación]])</f>
        <v>2021</v>
      </c>
      <c r="N3009" s="23">
        <f>MONTH(Tabla2[[#This Row],[Fecha de creación]])</f>
        <v>2</v>
      </c>
    </row>
    <row r="3010" spans="1:14" ht="15" customHeight="1" x14ac:dyDescent="0.25">
      <c r="A3010" s="26">
        <v>44245.49459490741</v>
      </c>
      <c r="B3010" s="23" t="s">
        <v>189</v>
      </c>
      <c r="C3010" s="23" t="s">
        <v>4410</v>
      </c>
      <c r="D3010" s="23" t="s">
        <v>4411</v>
      </c>
      <c r="E3010" s="23" t="s">
        <v>1</v>
      </c>
      <c r="F3010" s="23" t="s">
        <v>7</v>
      </c>
      <c r="G3010" s="23" t="s">
        <v>975</v>
      </c>
      <c r="H3010" s="2" t="s">
        <v>7748</v>
      </c>
      <c r="I3010" s="23" t="s">
        <v>1945</v>
      </c>
      <c r="J3010" s="23"/>
      <c r="K3010" s="23" t="s">
        <v>9712</v>
      </c>
      <c r="L3010" s="23"/>
      <c r="M3010" s="23">
        <f>YEAR(Tabla2[[#This Row],[Fecha de creación]])</f>
        <v>2021</v>
      </c>
      <c r="N3010" s="23">
        <f>MONTH(Tabla2[[#This Row],[Fecha de creación]])</f>
        <v>2</v>
      </c>
    </row>
    <row r="3011" spans="1:14" ht="15" customHeight="1" x14ac:dyDescent="0.25">
      <c r="A3011" s="26">
        <v>44245.57775462963</v>
      </c>
      <c r="B3011" s="23" t="s">
        <v>19</v>
      </c>
      <c r="C3011" s="23" t="s">
        <v>599</v>
      </c>
      <c r="D3011" s="23" t="s">
        <v>600</v>
      </c>
      <c r="E3011" s="23" t="s">
        <v>1</v>
      </c>
      <c r="F3011" s="23" t="s">
        <v>7</v>
      </c>
      <c r="G3011" s="23" t="s">
        <v>3</v>
      </c>
      <c r="H3011" s="2" t="s">
        <v>7734</v>
      </c>
      <c r="I3011" s="23" t="s">
        <v>23</v>
      </c>
      <c r="J3011" s="23"/>
      <c r="K3011" s="23" t="s">
        <v>9712</v>
      </c>
      <c r="L3011" s="23"/>
      <c r="M3011" s="23">
        <f>YEAR(Tabla2[[#This Row],[Fecha de creación]])</f>
        <v>2021</v>
      </c>
      <c r="N3011" s="23">
        <f>MONTH(Tabla2[[#This Row],[Fecha de creación]])</f>
        <v>2</v>
      </c>
    </row>
    <row r="3012" spans="1:14" ht="15" customHeight="1" x14ac:dyDescent="0.25">
      <c r="A3012" s="26">
        <v>44245.637696759259</v>
      </c>
      <c r="B3012" s="23" t="s">
        <v>0</v>
      </c>
      <c r="C3012" s="23" t="s">
        <v>4412</v>
      </c>
      <c r="D3012" s="23" t="s">
        <v>551</v>
      </c>
      <c r="E3012" s="23" t="s">
        <v>1</v>
      </c>
      <c r="F3012" s="23" t="s">
        <v>7</v>
      </c>
      <c r="G3012" s="23" t="s">
        <v>975</v>
      </c>
      <c r="H3012" s="2" t="s">
        <v>7731</v>
      </c>
      <c r="I3012" s="23" t="s">
        <v>8</v>
      </c>
      <c r="J3012" s="23"/>
      <c r="K3012" s="23" t="s">
        <v>9712</v>
      </c>
      <c r="L3012" s="23"/>
      <c r="M3012" s="23">
        <f>YEAR(Tabla2[[#This Row],[Fecha de creación]])</f>
        <v>2021</v>
      </c>
      <c r="N3012" s="23">
        <f>MONTH(Tabla2[[#This Row],[Fecha de creación]])</f>
        <v>2</v>
      </c>
    </row>
    <row r="3013" spans="1:14" ht="15" customHeight="1" x14ac:dyDescent="0.25">
      <c r="A3013" s="26">
        <v>44245.643587962964</v>
      </c>
      <c r="B3013" s="23" t="s">
        <v>0</v>
      </c>
      <c r="C3013" s="23" t="s">
        <v>4413</v>
      </c>
      <c r="D3013" s="23" t="s">
        <v>21</v>
      </c>
      <c r="E3013" s="23" t="s">
        <v>1</v>
      </c>
      <c r="F3013" s="23" t="s">
        <v>7</v>
      </c>
      <c r="G3013" s="23" t="s">
        <v>975</v>
      </c>
      <c r="H3013" s="2" t="s">
        <v>7744</v>
      </c>
      <c r="I3013" s="23" t="s">
        <v>8</v>
      </c>
      <c r="J3013" s="23"/>
      <c r="K3013" s="23" t="s">
        <v>9712</v>
      </c>
      <c r="L3013" s="23"/>
      <c r="M3013" s="23">
        <f>YEAR(Tabla2[[#This Row],[Fecha de creación]])</f>
        <v>2021</v>
      </c>
      <c r="N3013" s="23">
        <f>MONTH(Tabla2[[#This Row],[Fecha de creación]])</f>
        <v>2</v>
      </c>
    </row>
    <row r="3014" spans="1:14" ht="15" customHeight="1" x14ac:dyDescent="0.25">
      <c r="A3014" s="26">
        <v>44245.660891203705</v>
      </c>
      <c r="B3014" s="23" t="s">
        <v>0</v>
      </c>
      <c r="C3014" s="23" t="s">
        <v>4414</v>
      </c>
      <c r="D3014" s="23" t="s">
        <v>2224</v>
      </c>
      <c r="E3014" s="23" t="s">
        <v>1</v>
      </c>
      <c r="F3014" s="23" t="s">
        <v>7</v>
      </c>
      <c r="G3014" s="23" t="s">
        <v>1551</v>
      </c>
      <c r="H3014" s="2" t="s">
        <v>7757</v>
      </c>
      <c r="I3014" s="23" t="s">
        <v>11</v>
      </c>
      <c r="J3014" s="23"/>
      <c r="K3014" s="23" t="s">
        <v>9712</v>
      </c>
      <c r="L3014" s="23"/>
      <c r="M3014" s="23">
        <f>YEAR(Tabla2[[#This Row],[Fecha de creación]])</f>
        <v>2021</v>
      </c>
      <c r="N3014" s="23">
        <f>MONTH(Tabla2[[#This Row],[Fecha de creación]])</f>
        <v>2</v>
      </c>
    </row>
    <row r="3015" spans="1:14" ht="15" customHeight="1" x14ac:dyDescent="0.25">
      <c r="A3015" s="26">
        <v>44245.673784722225</v>
      </c>
      <c r="B3015" s="23" t="s">
        <v>0</v>
      </c>
      <c r="C3015" s="23" t="s">
        <v>4415</v>
      </c>
      <c r="D3015" s="23" t="s">
        <v>586</v>
      </c>
      <c r="E3015" s="23" t="s">
        <v>1</v>
      </c>
      <c r="F3015" s="23" t="s">
        <v>7</v>
      </c>
      <c r="G3015" s="23" t="s">
        <v>975</v>
      </c>
      <c r="H3015" s="2" t="s">
        <v>7748</v>
      </c>
      <c r="I3015" s="23" t="s">
        <v>8</v>
      </c>
      <c r="J3015" s="23"/>
      <c r="K3015" s="23" t="s">
        <v>9712</v>
      </c>
      <c r="L3015" s="23"/>
      <c r="M3015" s="23">
        <f>YEAR(Tabla2[[#This Row],[Fecha de creación]])</f>
        <v>2021</v>
      </c>
      <c r="N3015" s="23">
        <f>MONTH(Tabla2[[#This Row],[Fecha de creación]])</f>
        <v>2</v>
      </c>
    </row>
    <row r="3016" spans="1:14" ht="15" customHeight="1" x14ac:dyDescent="0.25">
      <c r="A3016" s="26">
        <v>44245.685243055559</v>
      </c>
      <c r="B3016" s="23" t="s">
        <v>0</v>
      </c>
      <c r="C3016" s="23" t="s">
        <v>4416</v>
      </c>
      <c r="D3016" s="23" t="s">
        <v>551</v>
      </c>
      <c r="E3016" s="23" t="s">
        <v>1</v>
      </c>
      <c r="F3016" s="23" t="s">
        <v>7</v>
      </c>
      <c r="G3016" s="23" t="s">
        <v>975</v>
      </c>
      <c r="H3016" s="2" t="s">
        <v>7731</v>
      </c>
      <c r="I3016" s="23" t="s">
        <v>8</v>
      </c>
      <c r="J3016" s="23"/>
      <c r="K3016" s="23" t="s">
        <v>9712</v>
      </c>
      <c r="L3016" s="23"/>
      <c r="M3016" s="23">
        <f>YEAR(Tabla2[[#This Row],[Fecha de creación]])</f>
        <v>2021</v>
      </c>
      <c r="N3016" s="23">
        <f>MONTH(Tabla2[[#This Row],[Fecha de creación]])</f>
        <v>2</v>
      </c>
    </row>
    <row r="3017" spans="1:14" ht="15" customHeight="1" x14ac:dyDescent="0.25">
      <c r="A3017" s="26">
        <v>44246.68822916667</v>
      </c>
      <c r="B3017" s="23" t="s">
        <v>19</v>
      </c>
      <c r="C3017" s="23" t="s">
        <v>601</v>
      </c>
      <c r="D3017" s="23" t="s">
        <v>600</v>
      </c>
      <c r="E3017" s="23" t="s">
        <v>1</v>
      </c>
      <c r="F3017" s="23" t="s">
        <v>7</v>
      </c>
      <c r="G3017" s="23" t="s">
        <v>3</v>
      </c>
      <c r="H3017" s="2" t="s">
        <v>7734</v>
      </c>
      <c r="I3017" s="23" t="s">
        <v>23</v>
      </c>
      <c r="J3017" s="23"/>
      <c r="K3017" s="23" t="s">
        <v>9712</v>
      </c>
      <c r="L3017" s="23"/>
      <c r="M3017" s="23">
        <f>YEAR(Tabla2[[#This Row],[Fecha de creación]])</f>
        <v>2021</v>
      </c>
      <c r="N3017" s="23">
        <f>MONTH(Tabla2[[#This Row],[Fecha de creación]])</f>
        <v>2</v>
      </c>
    </row>
    <row r="3018" spans="1:14" ht="15" customHeight="1" x14ac:dyDescent="0.25">
      <c r="A3018" s="26">
        <v>44246.69290509259</v>
      </c>
      <c r="B3018" s="23" t="s">
        <v>19</v>
      </c>
      <c r="C3018" s="23" t="s">
        <v>602</v>
      </c>
      <c r="D3018" s="23" t="s">
        <v>603</v>
      </c>
      <c r="E3018" s="23" t="s">
        <v>1</v>
      </c>
      <c r="F3018" s="23" t="s">
        <v>7</v>
      </c>
      <c r="G3018" s="23" t="s">
        <v>3</v>
      </c>
      <c r="H3018" s="2" t="s">
        <v>7746</v>
      </c>
      <c r="I3018" s="23" t="s">
        <v>23</v>
      </c>
      <c r="J3018" s="23"/>
      <c r="K3018" s="23" t="s">
        <v>9712</v>
      </c>
      <c r="L3018" s="23"/>
      <c r="M3018" s="23">
        <f>YEAR(Tabla2[[#This Row],[Fecha de creación]])</f>
        <v>2021</v>
      </c>
      <c r="N3018" s="23">
        <f>MONTH(Tabla2[[#This Row],[Fecha de creación]])</f>
        <v>2</v>
      </c>
    </row>
    <row r="3019" spans="1:14" ht="15" customHeight="1" x14ac:dyDescent="0.25">
      <c r="A3019" s="26">
        <v>44246.722268518519</v>
      </c>
      <c r="B3019" s="23" t="s">
        <v>0</v>
      </c>
      <c r="C3019" s="23" t="s">
        <v>4417</v>
      </c>
      <c r="D3019" s="23" t="s">
        <v>349</v>
      </c>
      <c r="E3019" s="23" t="s">
        <v>1</v>
      </c>
      <c r="F3019" s="23" t="s">
        <v>7</v>
      </c>
      <c r="G3019" s="23" t="s">
        <v>975</v>
      </c>
      <c r="H3019" s="2" t="s">
        <v>7731</v>
      </c>
      <c r="I3019" s="23" t="s">
        <v>7412</v>
      </c>
      <c r="J3019" s="23"/>
      <c r="K3019" s="23" t="s">
        <v>9712</v>
      </c>
      <c r="L3019" s="23"/>
      <c r="M3019" s="23">
        <f>YEAR(Tabla2[[#This Row],[Fecha de creación]])</f>
        <v>2021</v>
      </c>
      <c r="N3019" s="23">
        <f>MONTH(Tabla2[[#This Row],[Fecha de creación]])</f>
        <v>2</v>
      </c>
    </row>
    <row r="3020" spans="1:14" ht="15" customHeight="1" x14ac:dyDescent="0.25">
      <c r="A3020" s="26">
        <v>44246.722685185188</v>
      </c>
      <c r="B3020" s="23" t="s">
        <v>0</v>
      </c>
      <c r="C3020" s="23" t="s">
        <v>4418</v>
      </c>
      <c r="D3020" s="23" t="s">
        <v>351</v>
      </c>
      <c r="E3020" s="23" t="s">
        <v>1</v>
      </c>
      <c r="F3020" s="23" t="s">
        <v>7</v>
      </c>
      <c r="G3020" s="23" t="s">
        <v>975</v>
      </c>
      <c r="H3020" s="2" t="s">
        <v>7734</v>
      </c>
      <c r="I3020" s="23" t="s">
        <v>7412</v>
      </c>
      <c r="J3020" s="23"/>
      <c r="K3020" s="23" t="s">
        <v>9712</v>
      </c>
      <c r="L3020" s="23"/>
      <c r="M3020" s="23">
        <f>YEAR(Tabla2[[#This Row],[Fecha de creación]])</f>
        <v>2021</v>
      </c>
      <c r="N3020" s="23">
        <f>MONTH(Tabla2[[#This Row],[Fecha de creación]])</f>
        <v>2</v>
      </c>
    </row>
    <row r="3021" spans="1:14" ht="15" customHeight="1" x14ac:dyDescent="0.25">
      <c r="A3021" s="26">
        <v>44247.617337962962</v>
      </c>
      <c r="B3021" s="23" t="s">
        <v>0</v>
      </c>
      <c r="C3021" s="23" t="s">
        <v>4419</v>
      </c>
      <c r="D3021" s="23" t="s">
        <v>382</v>
      </c>
      <c r="E3021" s="23" t="s">
        <v>1</v>
      </c>
      <c r="F3021" s="23" t="s">
        <v>7</v>
      </c>
      <c r="G3021" s="23" t="s">
        <v>975</v>
      </c>
      <c r="H3021" s="2" t="s">
        <v>7758</v>
      </c>
      <c r="I3021" s="23" t="s">
        <v>7412</v>
      </c>
      <c r="J3021" s="23"/>
      <c r="K3021" s="23" t="s">
        <v>9712</v>
      </c>
      <c r="L3021" s="23"/>
      <c r="M3021" s="23">
        <f>YEAR(Tabla2[[#This Row],[Fecha de creación]])</f>
        <v>2021</v>
      </c>
      <c r="N3021" s="23">
        <f>MONTH(Tabla2[[#This Row],[Fecha de creación]])</f>
        <v>2</v>
      </c>
    </row>
    <row r="3022" spans="1:14" ht="15" customHeight="1" x14ac:dyDescent="0.25">
      <c r="A3022" s="26">
        <v>44247.617766203701</v>
      </c>
      <c r="B3022" s="23" t="s">
        <v>0</v>
      </c>
      <c r="C3022" s="23" t="s">
        <v>4420</v>
      </c>
      <c r="D3022" s="23" t="s">
        <v>615</v>
      </c>
      <c r="E3022" s="23" t="s">
        <v>1</v>
      </c>
      <c r="F3022" s="23" t="s">
        <v>7</v>
      </c>
      <c r="G3022" s="23" t="s">
        <v>975</v>
      </c>
      <c r="H3022" s="2" t="s">
        <v>7745</v>
      </c>
      <c r="I3022" s="23" t="s">
        <v>7412</v>
      </c>
      <c r="J3022" s="23"/>
      <c r="K3022" s="23" t="s">
        <v>9712</v>
      </c>
      <c r="L3022" s="23"/>
      <c r="M3022" s="23">
        <f>YEAR(Tabla2[[#This Row],[Fecha de creación]])</f>
        <v>2021</v>
      </c>
      <c r="N3022" s="23">
        <f>MONTH(Tabla2[[#This Row],[Fecha de creación]])</f>
        <v>2</v>
      </c>
    </row>
    <row r="3023" spans="1:14" ht="15" customHeight="1" x14ac:dyDescent="0.25">
      <c r="A3023" s="26">
        <v>44247.660601851851</v>
      </c>
      <c r="B3023" s="23" t="s">
        <v>0</v>
      </c>
      <c r="C3023" s="23" t="s">
        <v>4421</v>
      </c>
      <c r="D3023" s="23" t="s">
        <v>382</v>
      </c>
      <c r="E3023" s="23" t="s">
        <v>1</v>
      </c>
      <c r="F3023" s="23" t="s">
        <v>7</v>
      </c>
      <c r="G3023" s="23" t="s">
        <v>975</v>
      </c>
      <c r="H3023" s="2" t="s">
        <v>7758</v>
      </c>
      <c r="I3023" s="23" t="s">
        <v>7412</v>
      </c>
      <c r="J3023" s="23"/>
      <c r="K3023" s="23" t="s">
        <v>9712</v>
      </c>
      <c r="L3023" s="23"/>
      <c r="M3023" s="23">
        <f>YEAR(Tabla2[[#This Row],[Fecha de creación]])</f>
        <v>2021</v>
      </c>
      <c r="N3023" s="23">
        <f>MONTH(Tabla2[[#This Row],[Fecha de creación]])</f>
        <v>2</v>
      </c>
    </row>
    <row r="3024" spans="1:14" ht="15" customHeight="1" x14ac:dyDescent="0.25">
      <c r="A3024" s="26">
        <v>44248.642048611109</v>
      </c>
      <c r="B3024" s="23" t="s">
        <v>0</v>
      </c>
      <c r="C3024" s="23" t="s">
        <v>4422</v>
      </c>
      <c r="D3024" s="23" t="s">
        <v>21</v>
      </c>
      <c r="E3024" s="23" t="s">
        <v>1</v>
      </c>
      <c r="F3024" s="23" t="s">
        <v>7</v>
      </c>
      <c r="G3024" s="23" t="s">
        <v>975</v>
      </c>
      <c r="H3024" s="2" t="s">
        <v>7744</v>
      </c>
      <c r="I3024" s="23" t="s">
        <v>8</v>
      </c>
      <c r="J3024" s="23"/>
      <c r="K3024" s="23" t="s">
        <v>9712</v>
      </c>
      <c r="L3024" s="23"/>
      <c r="M3024" s="23">
        <f>YEAR(Tabla2[[#This Row],[Fecha de creación]])</f>
        <v>2021</v>
      </c>
      <c r="N3024" s="23">
        <f>MONTH(Tabla2[[#This Row],[Fecha de creación]])</f>
        <v>2</v>
      </c>
    </row>
    <row r="3025" spans="1:14" ht="15" customHeight="1" x14ac:dyDescent="0.25">
      <c r="A3025" s="26">
        <v>44248.651956018519</v>
      </c>
      <c r="B3025" s="23" t="s">
        <v>0</v>
      </c>
      <c r="C3025" s="23" t="s">
        <v>4423</v>
      </c>
      <c r="D3025" s="23" t="s">
        <v>586</v>
      </c>
      <c r="E3025" s="23" t="s">
        <v>1</v>
      </c>
      <c r="F3025" s="23" t="s">
        <v>7</v>
      </c>
      <c r="G3025" s="23" t="s">
        <v>975</v>
      </c>
      <c r="H3025" s="2" t="s">
        <v>7748</v>
      </c>
      <c r="I3025" s="23" t="s">
        <v>8</v>
      </c>
      <c r="J3025" s="23"/>
      <c r="K3025" s="23" t="s">
        <v>9712</v>
      </c>
      <c r="L3025" s="23"/>
      <c r="M3025" s="23">
        <f>YEAR(Tabla2[[#This Row],[Fecha de creación]])</f>
        <v>2021</v>
      </c>
      <c r="N3025" s="23">
        <f>MONTH(Tabla2[[#This Row],[Fecha de creación]])</f>
        <v>2</v>
      </c>
    </row>
    <row r="3026" spans="1:14" ht="15" customHeight="1" x14ac:dyDescent="0.25">
      <c r="A3026" s="26">
        <v>44248.655115740738</v>
      </c>
      <c r="B3026" s="23" t="s">
        <v>0</v>
      </c>
      <c r="C3026" s="23" t="s">
        <v>4424</v>
      </c>
      <c r="D3026" s="23" t="s">
        <v>21</v>
      </c>
      <c r="E3026" s="23" t="s">
        <v>1</v>
      </c>
      <c r="F3026" s="23" t="s">
        <v>7</v>
      </c>
      <c r="G3026" s="23" t="s">
        <v>975</v>
      </c>
      <c r="H3026" s="2" t="s">
        <v>7744</v>
      </c>
      <c r="I3026" s="23" t="s">
        <v>8</v>
      </c>
      <c r="J3026" s="23"/>
      <c r="K3026" s="23" t="s">
        <v>9712</v>
      </c>
      <c r="L3026" s="23"/>
      <c r="M3026" s="23">
        <f>YEAR(Tabla2[[#This Row],[Fecha de creación]])</f>
        <v>2021</v>
      </c>
      <c r="N3026" s="23">
        <f>MONTH(Tabla2[[#This Row],[Fecha de creación]])</f>
        <v>2</v>
      </c>
    </row>
    <row r="3027" spans="1:14" ht="15" customHeight="1" x14ac:dyDescent="0.25">
      <c r="A3027" s="26">
        <v>44249.368831018517</v>
      </c>
      <c r="B3027" s="23" t="s">
        <v>189</v>
      </c>
      <c r="C3027" s="23" t="s">
        <v>604</v>
      </c>
      <c r="D3027" s="23" t="s">
        <v>605</v>
      </c>
      <c r="E3027" s="23" t="s">
        <v>1</v>
      </c>
      <c r="F3027" s="23" t="s">
        <v>2</v>
      </c>
      <c r="G3027" s="23" t="s">
        <v>3</v>
      </c>
      <c r="H3027" s="2" t="s">
        <v>7741</v>
      </c>
      <c r="I3027" s="23" t="s">
        <v>3284</v>
      </c>
      <c r="J3027" s="23"/>
      <c r="K3027" s="23" t="s">
        <v>9712</v>
      </c>
      <c r="L3027" s="23"/>
      <c r="M3027" s="23">
        <f>YEAR(Tabla2[[#This Row],[Fecha de creación]])</f>
        <v>2021</v>
      </c>
      <c r="N3027" s="23">
        <f>MONTH(Tabla2[[#This Row],[Fecha de creación]])</f>
        <v>2</v>
      </c>
    </row>
    <row r="3028" spans="1:14" ht="15" customHeight="1" x14ac:dyDescent="0.25">
      <c r="A3028" s="26">
        <v>44249.4216087963</v>
      </c>
      <c r="B3028" s="23" t="s">
        <v>0</v>
      </c>
      <c r="C3028" s="23" t="s">
        <v>4425</v>
      </c>
      <c r="D3028" s="23" t="s">
        <v>21</v>
      </c>
      <c r="E3028" s="23" t="s">
        <v>1</v>
      </c>
      <c r="F3028" s="23" t="s">
        <v>7</v>
      </c>
      <c r="G3028" s="23" t="s">
        <v>975</v>
      </c>
      <c r="H3028" s="2" t="s">
        <v>7744</v>
      </c>
      <c r="I3028" s="23" t="s">
        <v>7412</v>
      </c>
      <c r="J3028" s="23"/>
      <c r="K3028" s="23" t="s">
        <v>9712</v>
      </c>
      <c r="L3028" s="23"/>
      <c r="M3028" s="23">
        <f>YEAR(Tabla2[[#This Row],[Fecha de creación]])</f>
        <v>2021</v>
      </c>
      <c r="N3028" s="23">
        <f>MONTH(Tabla2[[#This Row],[Fecha de creación]])</f>
        <v>2</v>
      </c>
    </row>
    <row r="3029" spans="1:14" ht="15" customHeight="1" x14ac:dyDescent="0.25">
      <c r="A3029" s="26">
        <v>44249.421643518515</v>
      </c>
      <c r="B3029" s="23" t="s">
        <v>19</v>
      </c>
      <c r="C3029" s="23" t="s">
        <v>4426</v>
      </c>
      <c r="D3029" s="23" t="s">
        <v>4427</v>
      </c>
      <c r="E3029" s="23" t="s">
        <v>1</v>
      </c>
      <c r="F3029" s="23" t="s">
        <v>7</v>
      </c>
      <c r="G3029" s="23" t="s">
        <v>975</v>
      </c>
      <c r="H3029" s="2" t="s">
        <v>7758</v>
      </c>
      <c r="I3029" s="23" t="s">
        <v>23</v>
      </c>
      <c r="J3029" s="23"/>
      <c r="K3029" s="23" t="s">
        <v>9712</v>
      </c>
      <c r="L3029" s="23"/>
      <c r="M3029" s="23">
        <f>YEAR(Tabla2[[#This Row],[Fecha de creación]])</f>
        <v>2021</v>
      </c>
      <c r="N3029" s="23">
        <f>MONTH(Tabla2[[#This Row],[Fecha de creación]])</f>
        <v>2</v>
      </c>
    </row>
    <row r="3030" spans="1:14" ht="15" customHeight="1" x14ac:dyDescent="0.25">
      <c r="A3030" s="26">
        <v>44249.422523148147</v>
      </c>
      <c r="B3030" s="23" t="s">
        <v>0</v>
      </c>
      <c r="C3030" s="23" t="s">
        <v>4428</v>
      </c>
      <c r="D3030" s="23" t="s">
        <v>21</v>
      </c>
      <c r="E3030" s="23" t="s">
        <v>1</v>
      </c>
      <c r="F3030" s="23" t="s">
        <v>7</v>
      </c>
      <c r="G3030" s="23" t="s">
        <v>975</v>
      </c>
      <c r="H3030" s="2" t="s">
        <v>7744</v>
      </c>
      <c r="I3030" s="23" t="s">
        <v>7412</v>
      </c>
      <c r="J3030" s="23"/>
      <c r="K3030" s="23" t="s">
        <v>9712</v>
      </c>
      <c r="L3030" s="23"/>
      <c r="M3030" s="23">
        <f>YEAR(Tabla2[[#This Row],[Fecha de creación]])</f>
        <v>2021</v>
      </c>
      <c r="N3030" s="23">
        <f>MONTH(Tabla2[[#This Row],[Fecha de creación]])</f>
        <v>2</v>
      </c>
    </row>
    <row r="3031" spans="1:14" ht="15" customHeight="1" x14ac:dyDescent="0.25">
      <c r="A3031" s="26">
        <v>44249.424699074072</v>
      </c>
      <c r="B3031" s="23" t="s">
        <v>0</v>
      </c>
      <c r="C3031" s="23" t="s">
        <v>606</v>
      </c>
      <c r="D3031" s="23" t="s">
        <v>586</v>
      </c>
      <c r="E3031" s="23" t="s">
        <v>1</v>
      </c>
      <c r="F3031" s="23" t="s">
        <v>7</v>
      </c>
      <c r="G3031" s="23" t="s">
        <v>3</v>
      </c>
      <c r="H3031" s="2" t="s">
        <v>7748</v>
      </c>
      <c r="I3031" s="23" t="s">
        <v>8</v>
      </c>
      <c r="J3031" s="23"/>
      <c r="K3031" s="23" t="s">
        <v>9712</v>
      </c>
      <c r="L3031" s="23"/>
      <c r="M3031" s="23">
        <f>YEAR(Tabla2[[#This Row],[Fecha de creación]])</f>
        <v>2021</v>
      </c>
      <c r="N3031" s="23">
        <f>MONTH(Tabla2[[#This Row],[Fecha de creación]])</f>
        <v>2</v>
      </c>
    </row>
    <row r="3032" spans="1:14" ht="15" customHeight="1" x14ac:dyDescent="0.25">
      <c r="A3032" s="26">
        <v>44249.425219907411</v>
      </c>
      <c r="B3032" s="23" t="s">
        <v>0</v>
      </c>
      <c r="C3032" s="23" t="s">
        <v>4429</v>
      </c>
      <c r="D3032" s="23" t="s">
        <v>21</v>
      </c>
      <c r="E3032" s="23" t="s">
        <v>1</v>
      </c>
      <c r="F3032" s="23" t="s">
        <v>7</v>
      </c>
      <c r="G3032" s="23" t="s">
        <v>975</v>
      </c>
      <c r="H3032" s="2" t="s">
        <v>7744</v>
      </c>
      <c r="I3032" s="23" t="s">
        <v>7412</v>
      </c>
      <c r="J3032" s="23"/>
      <c r="K3032" s="23" t="s">
        <v>9712</v>
      </c>
      <c r="L3032" s="23"/>
      <c r="M3032" s="23">
        <f>YEAR(Tabla2[[#This Row],[Fecha de creación]])</f>
        <v>2021</v>
      </c>
      <c r="N3032" s="23">
        <f>MONTH(Tabla2[[#This Row],[Fecha de creación]])</f>
        <v>2</v>
      </c>
    </row>
    <row r="3033" spans="1:14" ht="15" customHeight="1" x14ac:dyDescent="0.25">
      <c r="A3033" s="26">
        <v>44249.42527777778</v>
      </c>
      <c r="B3033" s="23" t="s">
        <v>0</v>
      </c>
      <c r="C3033" s="23" t="s">
        <v>607</v>
      </c>
      <c r="D3033" s="23" t="s">
        <v>21</v>
      </c>
      <c r="E3033" s="23" t="s">
        <v>1</v>
      </c>
      <c r="F3033" s="23" t="s">
        <v>7</v>
      </c>
      <c r="G3033" s="23" t="s">
        <v>3</v>
      </c>
      <c r="H3033" s="2" t="s">
        <v>7744</v>
      </c>
      <c r="I3033" s="23" t="s">
        <v>8</v>
      </c>
      <c r="J3033" s="23"/>
      <c r="K3033" s="23" t="s">
        <v>9712</v>
      </c>
      <c r="L3033" s="23"/>
      <c r="M3033" s="23">
        <f>YEAR(Tabla2[[#This Row],[Fecha de creación]])</f>
        <v>2021</v>
      </c>
      <c r="N3033" s="23">
        <f>MONTH(Tabla2[[#This Row],[Fecha de creación]])</f>
        <v>2</v>
      </c>
    </row>
    <row r="3034" spans="1:14" ht="15" customHeight="1" x14ac:dyDescent="0.25">
      <c r="A3034" s="26">
        <v>44249.427337962959</v>
      </c>
      <c r="B3034" s="23" t="s">
        <v>19</v>
      </c>
      <c r="C3034" s="23" t="s">
        <v>4430</v>
      </c>
      <c r="D3034" s="23" t="s">
        <v>4431</v>
      </c>
      <c r="E3034" s="23" t="s">
        <v>1</v>
      </c>
      <c r="F3034" s="23" t="s">
        <v>22</v>
      </c>
      <c r="G3034" s="23" t="s">
        <v>975</v>
      </c>
      <c r="H3034" s="2" t="s">
        <v>7744</v>
      </c>
      <c r="I3034" s="23" t="s">
        <v>23</v>
      </c>
      <c r="J3034" s="23"/>
      <c r="K3034" s="23" t="s">
        <v>9712</v>
      </c>
      <c r="L3034" s="23"/>
      <c r="M3034" s="23">
        <f>YEAR(Tabla2[[#This Row],[Fecha de creación]])</f>
        <v>2021</v>
      </c>
      <c r="N3034" s="23">
        <f>MONTH(Tabla2[[#This Row],[Fecha de creación]])</f>
        <v>2</v>
      </c>
    </row>
    <row r="3035" spans="1:14" ht="15" customHeight="1" x14ac:dyDescent="0.25">
      <c r="A3035" s="26">
        <v>44249.441469907404</v>
      </c>
      <c r="B3035" s="23" t="s">
        <v>0</v>
      </c>
      <c r="C3035" s="23" t="s">
        <v>4432</v>
      </c>
      <c r="D3035" s="23" t="s">
        <v>382</v>
      </c>
      <c r="E3035" s="23" t="s">
        <v>1</v>
      </c>
      <c r="F3035" s="23" t="s">
        <v>7</v>
      </c>
      <c r="G3035" s="23" t="s">
        <v>975</v>
      </c>
      <c r="H3035" s="2" t="s">
        <v>7758</v>
      </c>
      <c r="I3035" s="23" t="s">
        <v>7412</v>
      </c>
      <c r="J3035" s="23"/>
      <c r="K3035" s="23" t="s">
        <v>9712</v>
      </c>
      <c r="L3035" s="23"/>
      <c r="M3035" s="23">
        <f>YEAR(Tabla2[[#This Row],[Fecha de creación]])</f>
        <v>2021</v>
      </c>
      <c r="N3035" s="23">
        <f>MONTH(Tabla2[[#This Row],[Fecha de creación]])</f>
        <v>2</v>
      </c>
    </row>
    <row r="3036" spans="1:14" ht="15" customHeight="1" x14ac:dyDescent="0.25">
      <c r="A3036" s="26">
        <v>44249.44195601852</v>
      </c>
      <c r="B3036" s="23" t="s">
        <v>0</v>
      </c>
      <c r="C3036" s="23" t="s">
        <v>4433</v>
      </c>
      <c r="D3036" s="23" t="s">
        <v>2224</v>
      </c>
      <c r="E3036" s="23" t="s">
        <v>1</v>
      </c>
      <c r="F3036" s="23" t="s">
        <v>7</v>
      </c>
      <c r="G3036" s="23" t="s">
        <v>1551</v>
      </c>
      <c r="H3036" s="2" t="s">
        <v>7757</v>
      </c>
      <c r="I3036" s="23" t="s">
        <v>11</v>
      </c>
      <c r="J3036" s="23"/>
      <c r="K3036" s="23" t="s">
        <v>9712</v>
      </c>
      <c r="L3036" s="23"/>
      <c r="M3036" s="23">
        <f>YEAR(Tabla2[[#This Row],[Fecha de creación]])</f>
        <v>2021</v>
      </c>
      <c r="N3036" s="23">
        <f>MONTH(Tabla2[[#This Row],[Fecha de creación]])</f>
        <v>2</v>
      </c>
    </row>
    <row r="3037" spans="1:14" ht="15" customHeight="1" x14ac:dyDescent="0.25">
      <c r="A3037" s="26">
        <v>44249.44290509259</v>
      </c>
      <c r="B3037" s="23" t="s">
        <v>0</v>
      </c>
      <c r="C3037" s="23" t="s">
        <v>4434</v>
      </c>
      <c r="D3037" s="23" t="s">
        <v>2224</v>
      </c>
      <c r="E3037" s="23" t="s">
        <v>1</v>
      </c>
      <c r="F3037" s="23" t="s">
        <v>7</v>
      </c>
      <c r="G3037" s="23" t="s">
        <v>1551</v>
      </c>
      <c r="H3037" s="2" t="s">
        <v>7757</v>
      </c>
      <c r="I3037" s="23" t="s">
        <v>11</v>
      </c>
      <c r="J3037" s="23"/>
      <c r="K3037" s="23" t="s">
        <v>9712</v>
      </c>
      <c r="L3037" s="23"/>
      <c r="M3037" s="23">
        <f>YEAR(Tabla2[[#This Row],[Fecha de creación]])</f>
        <v>2021</v>
      </c>
      <c r="N3037" s="23">
        <f>MONTH(Tabla2[[#This Row],[Fecha de creación]])</f>
        <v>2</v>
      </c>
    </row>
    <row r="3038" spans="1:14" ht="15" customHeight="1" x14ac:dyDescent="0.25">
      <c r="A3038" s="26">
        <v>44249.460729166669</v>
      </c>
      <c r="B3038" s="23" t="s">
        <v>0</v>
      </c>
      <c r="C3038" s="23" t="s">
        <v>4435</v>
      </c>
      <c r="D3038" s="23" t="s">
        <v>1543</v>
      </c>
      <c r="E3038" s="23" t="s">
        <v>1</v>
      </c>
      <c r="F3038" s="23" t="s">
        <v>7</v>
      </c>
      <c r="G3038" s="23" t="s">
        <v>975</v>
      </c>
      <c r="H3038" s="2" t="s">
        <v>7731</v>
      </c>
      <c r="I3038" s="23" t="s">
        <v>8</v>
      </c>
      <c r="J3038" s="23"/>
      <c r="K3038" s="23" t="s">
        <v>9712</v>
      </c>
      <c r="L3038" s="23"/>
      <c r="M3038" s="23">
        <f>YEAR(Tabla2[[#This Row],[Fecha de creación]])</f>
        <v>2021</v>
      </c>
      <c r="N3038" s="23">
        <f>MONTH(Tabla2[[#This Row],[Fecha de creación]])</f>
        <v>2</v>
      </c>
    </row>
    <row r="3039" spans="1:14" ht="15" customHeight="1" x14ac:dyDescent="0.25">
      <c r="A3039" s="26">
        <v>44249.493425925924</v>
      </c>
      <c r="B3039" s="23" t="s">
        <v>189</v>
      </c>
      <c r="C3039" s="23" t="s">
        <v>608</v>
      </c>
      <c r="D3039" s="23" t="s">
        <v>51</v>
      </c>
      <c r="E3039" s="23" t="s">
        <v>1</v>
      </c>
      <c r="F3039" s="23" t="s">
        <v>2</v>
      </c>
      <c r="G3039" s="23" t="s">
        <v>3</v>
      </c>
      <c r="H3039" s="2" t="s">
        <v>7732</v>
      </c>
      <c r="I3039" s="23" t="s">
        <v>3284</v>
      </c>
      <c r="J3039" s="23"/>
      <c r="K3039" s="23" t="s">
        <v>9712</v>
      </c>
      <c r="L3039" s="23"/>
      <c r="M3039" s="23">
        <f>YEAR(Tabla2[[#This Row],[Fecha de creación]])</f>
        <v>2021</v>
      </c>
      <c r="N3039" s="23">
        <f>MONTH(Tabla2[[#This Row],[Fecha de creación]])</f>
        <v>2</v>
      </c>
    </row>
    <row r="3040" spans="1:14" ht="15" customHeight="1" x14ac:dyDescent="0.25">
      <c r="A3040" s="26">
        <v>44249.501863425925</v>
      </c>
      <c r="B3040" s="23" t="s">
        <v>100</v>
      </c>
      <c r="C3040" s="23" t="s">
        <v>609</v>
      </c>
      <c r="D3040" s="23" t="s">
        <v>586</v>
      </c>
      <c r="E3040" s="23" t="s">
        <v>1</v>
      </c>
      <c r="F3040" s="23" t="s">
        <v>7</v>
      </c>
      <c r="G3040" s="23" t="s">
        <v>3</v>
      </c>
      <c r="H3040" s="2" t="s">
        <v>7748</v>
      </c>
      <c r="I3040" s="23" t="s">
        <v>1854</v>
      </c>
      <c r="J3040" s="23"/>
      <c r="K3040" s="23" t="s">
        <v>9712</v>
      </c>
      <c r="L3040" s="23"/>
      <c r="M3040" s="23">
        <f>YEAR(Tabla2[[#This Row],[Fecha de creación]])</f>
        <v>2021</v>
      </c>
      <c r="N3040" s="23">
        <f>MONTH(Tabla2[[#This Row],[Fecha de creación]])</f>
        <v>2</v>
      </c>
    </row>
    <row r="3041" spans="1:14" ht="15" customHeight="1" x14ac:dyDescent="0.25">
      <c r="A3041" s="26">
        <v>44249.503611111111</v>
      </c>
      <c r="B3041" s="23" t="s">
        <v>189</v>
      </c>
      <c r="C3041" s="23" t="s">
        <v>4436</v>
      </c>
      <c r="D3041" s="23" t="s">
        <v>541</v>
      </c>
      <c r="E3041" s="23" t="s">
        <v>1</v>
      </c>
      <c r="F3041" s="23" t="s">
        <v>7</v>
      </c>
      <c r="G3041" s="23" t="s">
        <v>975</v>
      </c>
      <c r="H3041" s="2" t="s">
        <v>7722</v>
      </c>
      <c r="I3041" s="23" t="s">
        <v>1945</v>
      </c>
      <c r="J3041" s="23"/>
      <c r="K3041" s="23" t="s">
        <v>9712</v>
      </c>
      <c r="L3041" s="23"/>
      <c r="M3041" s="23">
        <f>YEAR(Tabla2[[#This Row],[Fecha de creación]])</f>
        <v>2021</v>
      </c>
      <c r="N3041" s="23">
        <f>MONTH(Tabla2[[#This Row],[Fecha de creación]])</f>
        <v>2</v>
      </c>
    </row>
    <row r="3042" spans="1:14" ht="15" customHeight="1" x14ac:dyDescent="0.25">
      <c r="A3042" s="26">
        <v>44249.510057870371</v>
      </c>
      <c r="B3042" s="23" t="s">
        <v>0</v>
      </c>
      <c r="C3042" s="23" t="s">
        <v>4437</v>
      </c>
      <c r="D3042" s="23" t="s">
        <v>389</v>
      </c>
      <c r="E3042" s="23" t="s">
        <v>1</v>
      </c>
      <c r="F3042" s="23" t="s">
        <v>2</v>
      </c>
      <c r="G3042" s="23" t="s">
        <v>975</v>
      </c>
      <c r="H3042" s="2" t="s">
        <v>7733</v>
      </c>
      <c r="I3042" s="23" t="s">
        <v>4438</v>
      </c>
      <c r="J3042" s="23"/>
      <c r="K3042" s="23" t="s">
        <v>9712</v>
      </c>
      <c r="L3042" s="23"/>
      <c r="M3042" s="23">
        <f>YEAR(Tabla2[[#This Row],[Fecha de creación]])</f>
        <v>2021</v>
      </c>
      <c r="N3042" s="23">
        <f>MONTH(Tabla2[[#This Row],[Fecha de creación]])</f>
        <v>2</v>
      </c>
    </row>
    <row r="3043" spans="1:14" ht="15" customHeight="1" x14ac:dyDescent="0.25">
      <c r="A3043" s="26">
        <v>44249.52034722222</v>
      </c>
      <c r="B3043" s="23" t="s">
        <v>100</v>
      </c>
      <c r="C3043" s="23" t="s">
        <v>610</v>
      </c>
      <c r="D3043" s="23" t="s">
        <v>21</v>
      </c>
      <c r="E3043" s="23" t="s">
        <v>1</v>
      </c>
      <c r="F3043" s="23" t="s">
        <v>7</v>
      </c>
      <c r="G3043" s="23" t="s">
        <v>3</v>
      </c>
      <c r="H3043" s="2" t="s">
        <v>7744</v>
      </c>
      <c r="I3043" s="23" t="s">
        <v>1854</v>
      </c>
      <c r="J3043" s="23"/>
      <c r="K3043" s="23" t="s">
        <v>9712</v>
      </c>
      <c r="L3043" s="23"/>
      <c r="M3043" s="23">
        <f>YEAR(Tabla2[[#This Row],[Fecha de creación]])</f>
        <v>2021</v>
      </c>
      <c r="N3043" s="23">
        <f>MONTH(Tabla2[[#This Row],[Fecha de creación]])</f>
        <v>2</v>
      </c>
    </row>
    <row r="3044" spans="1:14" ht="15" customHeight="1" x14ac:dyDescent="0.25">
      <c r="A3044" s="26">
        <v>44249.522719907407</v>
      </c>
      <c r="B3044" s="23" t="s">
        <v>100</v>
      </c>
      <c r="C3044" s="23" t="s">
        <v>611</v>
      </c>
      <c r="D3044" s="23" t="s">
        <v>551</v>
      </c>
      <c r="E3044" s="23" t="s">
        <v>1</v>
      </c>
      <c r="F3044" s="23" t="s">
        <v>7</v>
      </c>
      <c r="G3044" s="23" t="s">
        <v>3</v>
      </c>
      <c r="H3044" s="2" t="s">
        <v>7731</v>
      </c>
      <c r="I3044" s="23" t="s">
        <v>1854</v>
      </c>
      <c r="J3044" s="23"/>
      <c r="K3044" s="23" t="s">
        <v>9712</v>
      </c>
      <c r="L3044" s="23"/>
      <c r="M3044" s="23">
        <f>YEAR(Tabla2[[#This Row],[Fecha de creación]])</f>
        <v>2021</v>
      </c>
      <c r="N3044" s="23">
        <f>MONTH(Tabla2[[#This Row],[Fecha de creación]])</f>
        <v>2</v>
      </c>
    </row>
    <row r="3045" spans="1:14" ht="15" customHeight="1" x14ac:dyDescent="0.25">
      <c r="A3045" s="26">
        <v>44249.543009259258</v>
      </c>
      <c r="B3045" s="23" t="s">
        <v>0</v>
      </c>
      <c r="C3045" s="23" t="s">
        <v>4439</v>
      </c>
      <c r="D3045" s="23" t="s">
        <v>615</v>
      </c>
      <c r="E3045" s="23" t="s">
        <v>1</v>
      </c>
      <c r="F3045" s="23" t="s">
        <v>7</v>
      </c>
      <c r="G3045" s="23" t="s">
        <v>975</v>
      </c>
      <c r="H3045" s="2" t="s">
        <v>7745</v>
      </c>
      <c r="I3045" s="23" t="s">
        <v>8</v>
      </c>
      <c r="J3045" s="23"/>
      <c r="K3045" s="23" t="s">
        <v>9712</v>
      </c>
      <c r="L3045" s="23"/>
      <c r="M3045" s="23">
        <f>YEAR(Tabla2[[#This Row],[Fecha de creación]])</f>
        <v>2021</v>
      </c>
      <c r="N3045" s="23">
        <f>MONTH(Tabla2[[#This Row],[Fecha de creación]])</f>
        <v>2</v>
      </c>
    </row>
    <row r="3046" spans="1:14" ht="15" customHeight="1" x14ac:dyDescent="0.25">
      <c r="A3046" s="26">
        <v>44249.601388888892</v>
      </c>
      <c r="B3046" s="23" t="s">
        <v>0</v>
      </c>
      <c r="C3046" s="23" t="s">
        <v>4440</v>
      </c>
      <c r="D3046" s="23" t="s">
        <v>21</v>
      </c>
      <c r="E3046" s="23" t="s">
        <v>1</v>
      </c>
      <c r="F3046" s="23" t="s">
        <v>7</v>
      </c>
      <c r="G3046" s="23" t="s">
        <v>975</v>
      </c>
      <c r="H3046" s="2" t="s">
        <v>7744</v>
      </c>
      <c r="I3046" s="23" t="s">
        <v>7412</v>
      </c>
      <c r="J3046" s="23"/>
      <c r="K3046" s="23" t="s">
        <v>9712</v>
      </c>
      <c r="L3046" s="23"/>
      <c r="M3046" s="23">
        <f>YEAR(Tabla2[[#This Row],[Fecha de creación]])</f>
        <v>2021</v>
      </c>
      <c r="N3046" s="23">
        <f>MONTH(Tabla2[[#This Row],[Fecha de creación]])</f>
        <v>2</v>
      </c>
    </row>
    <row r="3047" spans="1:14" ht="15" customHeight="1" x14ac:dyDescent="0.25">
      <c r="A3047" s="26">
        <v>44249.606840277775</v>
      </c>
      <c r="B3047" s="23" t="s">
        <v>0</v>
      </c>
      <c r="C3047" s="23" t="s">
        <v>4441</v>
      </c>
      <c r="D3047" s="23" t="s">
        <v>21</v>
      </c>
      <c r="E3047" s="23" t="s">
        <v>1</v>
      </c>
      <c r="F3047" s="23" t="s">
        <v>7</v>
      </c>
      <c r="G3047" s="23" t="s">
        <v>975</v>
      </c>
      <c r="H3047" s="2" t="s">
        <v>7744</v>
      </c>
      <c r="I3047" s="23" t="s">
        <v>7412</v>
      </c>
      <c r="J3047" s="23"/>
      <c r="K3047" s="23" t="s">
        <v>9712</v>
      </c>
      <c r="L3047" s="23"/>
      <c r="M3047" s="23">
        <f>YEAR(Tabla2[[#This Row],[Fecha de creación]])</f>
        <v>2021</v>
      </c>
      <c r="N3047" s="23">
        <f>MONTH(Tabla2[[#This Row],[Fecha de creación]])</f>
        <v>2</v>
      </c>
    </row>
    <row r="3048" spans="1:14" ht="15" customHeight="1" x14ac:dyDescent="0.25">
      <c r="A3048" s="26">
        <v>44249.610682870371</v>
      </c>
      <c r="B3048" s="23" t="s">
        <v>100</v>
      </c>
      <c r="C3048" s="23" t="s">
        <v>4442</v>
      </c>
      <c r="D3048" s="23" t="s">
        <v>21</v>
      </c>
      <c r="E3048" s="23" t="s">
        <v>1</v>
      </c>
      <c r="F3048" s="23" t="s">
        <v>7</v>
      </c>
      <c r="G3048" s="23" t="s">
        <v>975</v>
      </c>
      <c r="H3048" s="2" t="s">
        <v>7744</v>
      </c>
      <c r="I3048" s="23" t="s">
        <v>7575</v>
      </c>
      <c r="J3048" s="23"/>
      <c r="K3048" s="23" t="s">
        <v>9712</v>
      </c>
      <c r="L3048" s="23"/>
      <c r="M3048" s="23">
        <f>YEAR(Tabla2[[#This Row],[Fecha de creación]])</f>
        <v>2021</v>
      </c>
      <c r="N3048" s="23">
        <f>MONTH(Tabla2[[#This Row],[Fecha de creación]])</f>
        <v>2</v>
      </c>
    </row>
    <row r="3049" spans="1:14" ht="15" customHeight="1" x14ac:dyDescent="0.25">
      <c r="A3049" s="26">
        <v>44249.612824074073</v>
      </c>
      <c r="B3049" s="23" t="s">
        <v>100</v>
      </c>
      <c r="C3049" s="23" t="s">
        <v>4443</v>
      </c>
      <c r="D3049" s="23" t="s">
        <v>1800</v>
      </c>
      <c r="E3049" s="23" t="s">
        <v>1</v>
      </c>
      <c r="F3049" s="23" t="s">
        <v>7</v>
      </c>
      <c r="G3049" s="23" t="s">
        <v>975</v>
      </c>
      <c r="H3049" s="2" t="s">
        <v>7734</v>
      </c>
      <c r="I3049" s="23" t="s">
        <v>7575</v>
      </c>
      <c r="J3049" s="23"/>
      <c r="K3049" s="23" t="s">
        <v>9712</v>
      </c>
      <c r="L3049" s="23"/>
      <c r="M3049" s="23">
        <f>YEAR(Tabla2[[#This Row],[Fecha de creación]])</f>
        <v>2021</v>
      </c>
      <c r="N3049" s="23">
        <f>MONTH(Tabla2[[#This Row],[Fecha de creación]])</f>
        <v>2</v>
      </c>
    </row>
    <row r="3050" spans="1:14" ht="15" customHeight="1" x14ac:dyDescent="0.25">
      <c r="A3050" s="26">
        <v>44249.615405092591</v>
      </c>
      <c r="B3050" s="23" t="s">
        <v>0</v>
      </c>
      <c r="C3050" s="23" t="s">
        <v>4444</v>
      </c>
      <c r="D3050" s="23" t="s">
        <v>349</v>
      </c>
      <c r="E3050" s="23" t="s">
        <v>1</v>
      </c>
      <c r="F3050" s="23" t="s">
        <v>7</v>
      </c>
      <c r="G3050" s="23" t="s">
        <v>975</v>
      </c>
      <c r="H3050" s="2" t="s">
        <v>7731</v>
      </c>
      <c r="I3050" s="23" t="s">
        <v>7412</v>
      </c>
      <c r="J3050" s="23"/>
      <c r="K3050" s="23" t="s">
        <v>9712</v>
      </c>
      <c r="L3050" s="23"/>
      <c r="M3050" s="23">
        <f>YEAR(Tabla2[[#This Row],[Fecha de creación]])</f>
        <v>2021</v>
      </c>
      <c r="N3050" s="23">
        <f>MONTH(Tabla2[[#This Row],[Fecha de creación]])</f>
        <v>2</v>
      </c>
    </row>
    <row r="3051" spans="1:14" ht="15" customHeight="1" x14ac:dyDescent="0.25">
      <c r="A3051" s="26">
        <v>44249.616076388891</v>
      </c>
      <c r="B3051" s="23" t="s">
        <v>0</v>
      </c>
      <c r="C3051" s="23" t="s">
        <v>4445</v>
      </c>
      <c r="D3051" s="23" t="s">
        <v>351</v>
      </c>
      <c r="E3051" s="23" t="s">
        <v>1</v>
      </c>
      <c r="F3051" s="23" t="s">
        <v>7</v>
      </c>
      <c r="G3051" s="23" t="s">
        <v>975</v>
      </c>
      <c r="H3051" s="2" t="s">
        <v>7734</v>
      </c>
      <c r="I3051" s="23" t="s">
        <v>7412</v>
      </c>
      <c r="J3051" s="23"/>
      <c r="K3051" s="23" t="s">
        <v>9712</v>
      </c>
      <c r="L3051" s="23"/>
      <c r="M3051" s="23">
        <f>YEAR(Tabla2[[#This Row],[Fecha de creación]])</f>
        <v>2021</v>
      </c>
      <c r="N3051" s="23">
        <f>MONTH(Tabla2[[#This Row],[Fecha de creación]])</f>
        <v>2</v>
      </c>
    </row>
    <row r="3052" spans="1:14" ht="15" customHeight="1" x14ac:dyDescent="0.25">
      <c r="A3052" s="26">
        <v>44249.620868055557</v>
      </c>
      <c r="B3052" s="23" t="s">
        <v>0</v>
      </c>
      <c r="C3052" s="23" t="s">
        <v>4446</v>
      </c>
      <c r="D3052" s="23" t="s">
        <v>349</v>
      </c>
      <c r="E3052" s="23" t="s">
        <v>1</v>
      </c>
      <c r="F3052" s="23" t="s">
        <v>7</v>
      </c>
      <c r="G3052" s="23" t="s">
        <v>975</v>
      </c>
      <c r="H3052" s="2" t="s">
        <v>7731</v>
      </c>
      <c r="I3052" s="23" t="s">
        <v>7412</v>
      </c>
      <c r="J3052" s="23"/>
      <c r="K3052" s="23" t="s">
        <v>9712</v>
      </c>
      <c r="L3052" s="23"/>
      <c r="M3052" s="23">
        <f>YEAR(Tabla2[[#This Row],[Fecha de creación]])</f>
        <v>2021</v>
      </c>
      <c r="N3052" s="23">
        <f>MONTH(Tabla2[[#This Row],[Fecha de creación]])</f>
        <v>2</v>
      </c>
    </row>
    <row r="3053" spans="1:14" ht="15" customHeight="1" x14ac:dyDescent="0.25">
      <c r="A3053" s="26">
        <v>44249.622256944444</v>
      </c>
      <c r="B3053" s="23" t="s">
        <v>0</v>
      </c>
      <c r="C3053" s="23" t="s">
        <v>4447</v>
      </c>
      <c r="D3053" s="23" t="s">
        <v>4448</v>
      </c>
      <c r="E3053" s="23" t="s">
        <v>1</v>
      </c>
      <c r="F3053" s="23" t="s">
        <v>7</v>
      </c>
      <c r="G3053" s="23" t="s">
        <v>975</v>
      </c>
      <c r="H3053" s="2" t="s">
        <v>7734</v>
      </c>
      <c r="I3053" s="23" t="s">
        <v>7412</v>
      </c>
      <c r="J3053" s="23"/>
      <c r="K3053" s="23" t="s">
        <v>9712</v>
      </c>
      <c r="L3053" s="23"/>
      <c r="M3053" s="23">
        <f>YEAR(Tabla2[[#This Row],[Fecha de creación]])</f>
        <v>2021</v>
      </c>
      <c r="N3053" s="23">
        <f>MONTH(Tabla2[[#This Row],[Fecha de creación]])</f>
        <v>2</v>
      </c>
    </row>
    <row r="3054" spans="1:14" ht="15" customHeight="1" x14ac:dyDescent="0.25">
      <c r="A3054" s="26">
        <v>44249.625023148146</v>
      </c>
      <c r="B3054" s="23" t="s">
        <v>0</v>
      </c>
      <c r="C3054" s="23" t="s">
        <v>4449</v>
      </c>
      <c r="D3054" s="23" t="s">
        <v>21</v>
      </c>
      <c r="E3054" s="23" t="s">
        <v>1</v>
      </c>
      <c r="F3054" s="23" t="s">
        <v>7</v>
      </c>
      <c r="G3054" s="23" t="s">
        <v>975</v>
      </c>
      <c r="H3054" s="2" t="s">
        <v>7744</v>
      </c>
      <c r="I3054" s="23" t="s">
        <v>7412</v>
      </c>
      <c r="J3054" s="23"/>
      <c r="K3054" s="23" t="s">
        <v>9712</v>
      </c>
      <c r="L3054" s="23"/>
      <c r="M3054" s="23">
        <f>YEAR(Tabla2[[#This Row],[Fecha de creación]])</f>
        <v>2021</v>
      </c>
      <c r="N3054" s="23">
        <f>MONTH(Tabla2[[#This Row],[Fecha de creación]])</f>
        <v>2</v>
      </c>
    </row>
    <row r="3055" spans="1:14" ht="15" customHeight="1" x14ac:dyDescent="0.25">
      <c r="A3055" s="26">
        <v>44249.648368055554</v>
      </c>
      <c r="B3055" s="23" t="s">
        <v>0</v>
      </c>
      <c r="C3055" s="23" t="s">
        <v>4450</v>
      </c>
      <c r="D3055" s="23" t="s">
        <v>21</v>
      </c>
      <c r="E3055" s="23" t="s">
        <v>1</v>
      </c>
      <c r="F3055" s="23" t="s">
        <v>7</v>
      </c>
      <c r="G3055" s="23" t="s">
        <v>975</v>
      </c>
      <c r="H3055" s="2" t="s">
        <v>7744</v>
      </c>
      <c r="I3055" s="23" t="s">
        <v>7412</v>
      </c>
      <c r="J3055" s="23"/>
      <c r="K3055" s="23" t="s">
        <v>9712</v>
      </c>
      <c r="L3055" s="23"/>
      <c r="M3055" s="23">
        <f>YEAR(Tabla2[[#This Row],[Fecha de creación]])</f>
        <v>2021</v>
      </c>
      <c r="N3055" s="23">
        <f>MONTH(Tabla2[[#This Row],[Fecha de creación]])</f>
        <v>2</v>
      </c>
    </row>
    <row r="3056" spans="1:14" ht="15" customHeight="1" x14ac:dyDescent="0.25">
      <c r="A3056" s="26">
        <v>44249.652442129627</v>
      </c>
      <c r="B3056" s="23" t="s">
        <v>0</v>
      </c>
      <c r="C3056" s="23" t="s">
        <v>4451</v>
      </c>
      <c r="D3056" s="23" t="s">
        <v>2644</v>
      </c>
      <c r="E3056" s="23" t="s">
        <v>1</v>
      </c>
      <c r="F3056" s="23" t="s">
        <v>7</v>
      </c>
      <c r="G3056" s="23" t="s">
        <v>975</v>
      </c>
      <c r="H3056" s="2" t="s">
        <v>7757</v>
      </c>
      <c r="I3056" s="23" t="s">
        <v>7412</v>
      </c>
      <c r="J3056" s="23"/>
      <c r="K3056" s="23" t="s">
        <v>9712</v>
      </c>
      <c r="L3056" s="23"/>
      <c r="M3056" s="23">
        <f>YEAR(Tabla2[[#This Row],[Fecha de creación]])</f>
        <v>2021</v>
      </c>
      <c r="N3056" s="23">
        <f>MONTH(Tabla2[[#This Row],[Fecha de creación]])</f>
        <v>2</v>
      </c>
    </row>
    <row r="3057" spans="1:14" ht="15" customHeight="1" x14ac:dyDescent="0.25">
      <c r="A3057" s="26">
        <v>44249.657916666663</v>
      </c>
      <c r="B3057" s="23" t="s">
        <v>0</v>
      </c>
      <c r="C3057" s="23" t="s">
        <v>4452</v>
      </c>
      <c r="D3057" s="23" t="s">
        <v>4453</v>
      </c>
      <c r="E3057" s="23" t="s">
        <v>1</v>
      </c>
      <c r="F3057" s="23" t="s">
        <v>7</v>
      </c>
      <c r="G3057" s="23" t="s">
        <v>975</v>
      </c>
      <c r="H3057" s="2" t="s">
        <v>7730</v>
      </c>
      <c r="I3057" s="23" t="s">
        <v>7412</v>
      </c>
      <c r="J3057" s="23"/>
      <c r="K3057" s="23" t="s">
        <v>9712</v>
      </c>
      <c r="L3057" s="23"/>
      <c r="M3057" s="23">
        <f>YEAR(Tabla2[[#This Row],[Fecha de creación]])</f>
        <v>2021</v>
      </c>
      <c r="N3057" s="23">
        <f>MONTH(Tabla2[[#This Row],[Fecha de creación]])</f>
        <v>2</v>
      </c>
    </row>
    <row r="3058" spans="1:14" ht="15" customHeight="1" x14ac:dyDescent="0.25">
      <c r="A3058" s="26">
        <v>44249.659907407404</v>
      </c>
      <c r="B3058" s="23" t="s">
        <v>0</v>
      </c>
      <c r="C3058" s="23" t="s">
        <v>4454</v>
      </c>
      <c r="D3058" s="23" t="s">
        <v>6</v>
      </c>
      <c r="E3058" s="23" t="s">
        <v>1</v>
      </c>
      <c r="F3058" s="23" t="s">
        <v>7</v>
      </c>
      <c r="G3058" s="23" t="s">
        <v>975</v>
      </c>
      <c r="H3058" s="2" t="s">
        <v>7722</v>
      </c>
      <c r="I3058" s="23" t="s">
        <v>7412</v>
      </c>
      <c r="J3058" s="23"/>
      <c r="K3058" s="23" t="s">
        <v>9712</v>
      </c>
      <c r="L3058" s="23"/>
      <c r="M3058" s="23">
        <f>YEAR(Tabla2[[#This Row],[Fecha de creación]])</f>
        <v>2021</v>
      </c>
      <c r="N3058" s="23">
        <f>MONTH(Tabla2[[#This Row],[Fecha de creación]])</f>
        <v>2</v>
      </c>
    </row>
    <row r="3059" spans="1:14" ht="15" customHeight="1" x14ac:dyDescent="0.25">
      <c r="A3059" s="26">
        <v>44249.670231481483</v>
      </c>
      <c r="B3059" s="23" t="s">
        <v>0</v>
      </c>
      <c r="C3059" s="23" t="s">
        <v>4455</v>
      </c>
      <c r="D3059" s="23" t="s">
        <v>6</v>
      </c>
      <c r="E3059" s="23" t="s">
        <v>1</v>
      </c>
      <c r="F3059" s="23" t="s">
        <v>7</v>
      </c>
      <c r="G3059" s="23" t="s">
        <v>975</v>
      </c>
      <c r="H3059" s="2" t="s">
        <v>7722</v>
      </c>
      <c r="I3059" s="23" t="s">
        <v>7412</v>
      </c>
      <c r="J3059" s="23"/>
      <c r="K3059" s="23" t="s">
        <v>9712</v>
      </c>
      <c r="L3059" s="23"/>
      <c r="M3059" s="23">
        <f>YEAR(Tabla2[[#This Row],[Fecha de creación]])</f>
        <v>2021</v>
      </c>
      <c r="N3059" s="23">
        <f>MONTH(Tabla2[[#This Row],[Fecha de creación]])</f>
        <v>2</v>
      </c>
    </row>
    <row r="3060" spans="1:14" ht="15" customHeight="1" x14ac:dyDescent="0.25">
      <c r="A3060" s="26">
        <v>44249.672488425924</v>
      </c>
      <c r="B3060" s="23" t="s">
        <v>100</v>
      </c>
      <c r="C3060" s="23" t="s">
        <v>4456</v>
      </c>
      <c r="D3060" s="23" t="s">
        <v>551</v>
      </c>
      <c r="E3060" s="23" t="s">
        <v>1</v>
      </c>
      <c r="F3060" s="23" t="s">
        <v>7</v>
      </c>
      <c r="G3060" s="23" t="s">
        <v>975</v>
      </c>
      <c r="H3060" s="2" t="s">
        <v>7731</v>
      </c>
      <c r="I3060" s="23" t="s">
        <v>1854</v>
      </c>
      <c r="J3060" s="23"/>
      <c r="K3060" s="23" t="s">
        <v>9712</v>
      </c>
      <c r="L3060" s="23"/>
      <c r="M3060" s="23">
        <f>YEAR(Tabla2[[#This Row],[Fecha de creación]])</f>
        <v>2021</v>
      </c>
      <c r="N3060" s="23">
        <f>MONTH(Tabla2[[#This Row],[Fecha de creación]])</f>
        <v>2</v>
      </c>
    </row>
    <row r="3061" spans="1:14" ht="15" customHeight="1" x14ac:dyDescent="0.25">
      <c r="A3061" s="26">
        <v>44249.682650462964</v>
      </c>
      <c r="B3061" s="23" t="s">
        <v>0</v>
      </c>
      <c r="C3061" s="23" t="s">
        <v>4457</v>
      </c>
      <c r="D3061" s="23" t="s">
        <v>4458</v>
      </c>
      <c r="E3061" s="23" t="s">
        <v>1</v>
      </c>
      <c r="F3061" s="23" t="s">
        <v>7</v>
      </c>
      <c r="G3061" s="23" t="s">
        <v>975</v>
      </c>
      <c r="H3061" s="2" t="s">
        <v>7731</v>
      </c>
      <c r="I3061" s="23" t="s">
        <v>7412</v>
      </c>
      <c r="J3061" s="23"/>
      <c r="K3061" s="23" t="s">
        <v>9712</v>
      </c>
      <c r="L3061" s="23"/>
      <c r="M3061" s="23">
        <f>YEAR(Tabla2[[#This Row],[Fecha de creación]])</f>
        <v>2021</v>
      </c>
      <c r="N3061" s="23">
        <f>MONTH(Tabla2[[#This Row],[Fecha de creación]])</f>
        <v>2</v>
      </c>
    </row>
    <row r="3062" spans="1:14" ht="15" customHeight="1" x14ac:dyDescent="0.25">
      <c r="A3062" s="26">
        <v>44249.685868055552</v>
      </c>
      <c r="B3062" s="23" t="s">
        <v>0</v>
      </c>
      <c r="C3062" s="23" t="s">
        <v>4459</v>
      </c>
      <c r="D3062" s="23" t="s">
        <v>551</v>
      </c>
      <c r="E3062" s="23" t="s">
        <v>1</v>
      </c>
      <c r="F3062" s="23" t="s">
        <v>7</v>
      </c>
      <c r="G3062" s="23" t="s">
        <v>975</v>
      </c>
      <c r="H3062" s="2" t="s">
        <v>7731</v>
      </c>
      <c r="I3062" s="23" t="s">
        <v>8</v>
      </c>
      <c r="J3062" s="23"/>
      <c r="K3062" s="23" t="s">
        <v>9712</v>
      </c>
      <c r="L3062" s="23"/>
      <c r="M3062" s="23">
        <f>YEAR(Tabla2[[#This Row],[Fecha de creación]])</f>
        <v>2021</v>
      </c>
      <c r="N3062" s="23">
        <f>MONTH(Tabla2[[#This Row],[Fecha de creación]])</f>
        <v>2</v>
      </c>
    </row>
    <row r="3063" spans="1:14" ht="15" customHeight="1" x14ac:dyDescent="0.25">
      <c r="A3063" s="26">
        <v>44249.688206018516</v>
      </c>
      <c r="B3063" s="23" t="s">
        <v>0</v>
      </c>
      <c r="C3063" s="23" t="s">
        <v>4460</v>
      </c>
      <c r="D3063" s="23" t="s">
        <v>110</v>
      </c>
      <c r="E3063" s="23" t="s">
        <v>1</v>
      </c>
      <c r="F3063" s="23" t="s">
        <v>7</v>
      </c>
      <c r="G3063" s="23" t="s">
        <v>975</v>
      </c>
      <c r="H3063" s="2" t="s">
        <v>7731</v>
      </c>
      <c r="I3063" s="23" t="s">
        <v>8</v>
      </c>
      <c r="J3063" s="23"/>
      <c r="K3063" s="23" t="s">
        <v>9712</v>
      </c>
      <c r="L3063" s="23"/>
      <c r="M3063" s="23">
        <f>YEAR(Tabla2[[#This Row],[Fecha de creación]])</f>
        <v>2021</v>
      </c>
      <c r="N3063" s="23">
        <f>MONTH(Tabla2[[#This Row],[Fecha de creación]])</f>
        <v>2</v>
      </c>
    </row>
    <row r="3064" spans="1:14" ht="15" customHeight="1" x14ac:dyDescent="0.25">
      <c r="A3064" s="26">
        <v>44249.695937500001</v>
      </c>
      <c r="B3064" s="23" t="s">
        <v>0</v>
      </c>
      <c r="C3064" s="23" t="s">
        <v>4461</v>
      </c>
      <c r="D3064" s="23" t="s">
        <v>6</v>
      </c>
      <c r="E3064" s="23" t="s">
        <v>1</v>
      </c>
      <c r="F3064" s="23" t="s">
        <v>7</v>
      </c>
      <c r="G3064" s="23" t="s">
        <v>975</v>
      </c>
      <c r="H3064" s="2" t="s">
        <v>7722</v>
      </c>
      <c r="I3064" s="23" t="s">
        <v>8</v>
      </c>
      <c r="J3064" s="23"/>
      <c r="K3064" s="23" t="s">
        <v>9712</v>
      </c>
      <c r="L3064" s="23"/>
      <c r="M3064" s="23">
        <f>YEAR(Tabla2[[#This Row],[Fecha de creación]])</f>
        <v>2021</v>
      </c>
      <c r="N3064" s="23">
        <f>MONTH(Tabla2[[#This Row],[Fecha de creación]])</f>
        <v>2</v>
      </c>
    </row>
    <row r="3065" spans="1:14" ht="15" customHeight="1" x14ac:dyDescent="0.25">
      <c r="A3065" s="26">
        <v>44249.702314814815</v>
      </c>
      <c r="B3065" s="23" t="s">
        <v>56</v>
      </c>
      <c r="C3065" s="23" t="s">
        <v>4462</v>
      </c>
      <c r="D3065" s="23" t="s">
        <v>131</v>
      </c>
      <c r="E3065" s="23" t="s">
        <v>1</v>
      </c>
      <c r="F3065" s="23" t="s">
        <v>7</v>
      </c>
      <c r="G3065" s="23" t="s">
        <v>975</v>
      </c>
      <c r="H3065" s="2" t="s">
        <v>7728</v>
      </c>
      <c r="I3065" s="23" t="s">
        <v>1963</v>
      </c>
      <c r="J3065" s="23"/>
      <c r="K3065" s="23" t="s">
        <v>9712</v>
      </c>
      <c r="L3065" s="23"/>
      <c r="M3065" s="23">
        <f>YEAR(Tabla2[[#This Row],[Fecha de creación]])</f>
        <v>2021</v>
      </c>
      <c r="N3065" s="23">
        <f>MONTH(Tabla2[[#This Row],[Fecha de creación]])</f>
        <v>2</v>
      </c>
    </row>
    <row r="3066" spans="1:14" ht="15" customHeight="1" x14ac:dyDescent="0.25">
      <c r="A3066" s="26">
        <v>44249.708379629628</v>
      </c>
      <c r="B3066" s="23" t="s">
        <v>0</v>
      </c>
      <c r="C3066" s="23" t="s">
        <v>4463</v>
      </c>
      <c r="D3066" s="23" t="s">
        <v>382</v>
      </c>
      <c r="E3066" s="23" t="s">
        <v>1</v>
      </c>
      <c r="F3066" s="23" t="s">
        <v>7</v>
      </c>
      <c r="G3066" s="23" t="s">
        <v>975</v>
      </c>
      <c r="H3066" s="2" t="s">
        <v>7758</v>
      </c>
      <c r="I3066" s="23" t="s">
        <v>7412</v>
      </c>
      <c r="J3066" s="23"/>
      <c r="K3066" s="23" t="s">
        <v>9712</v>
      </c>
      <c r="L3066" s="23"/>
      <c r="M3066" s="23">
        <f>YEAR(Tabla2[[#This Row],[Fecha de creación]])</f>
        <v>2021</v>
      </c>
      <c r="N3066" s="23">
        <f>MONTH(Tabla2[[#This Row],[Fecha de creación]])</f>
        <v>2</v>
      </c>
    </row>
    <row r="3067" spans="1:14" ht="15" customHeight="1" x14ac:dyDescent="0.25">
      <c r="A3067" s="26">
        <v>44249.709652777776</v>
      </c>
      <c r="B3067" s="23" t="s">
        <v>0</v>
      </c>
      <c r="C3067" s="23" t="s">
        <v>4464</v>
      </c>
      <c r="D3067" s="23" t="s">
        <v>615</v>
      </c>
      <c r="E3067" s="23" t="s">
        <v>1</v>
      </c>
      <c r="F3067" s="23" t="s">
        <v>7</v>
      </c>
      <c r="G3067" s="23" t="s">
        <v>975</v>
      </c>
      <c r="H3067" s="2" t="s">
        <v>7745</v>
      </c>
      <c r="I3067" s="23" t="s">
        <v>7412</v>
      </c>
      <c r="J3067" s="23"/>
      <c r="K3067" s="23" t="s">
        <v>9712</v>
      </c>
      <c r="L3067" s="23"/>
      <c r="M3067" s="23">
        <f>YEAR(Tabla2[[#This Row],[Fecha de creación]])</f>
        <v>2021</v>
      </c>
      <c r="N3067" s="23">
        <f>MONTH(Tabla2[[#This Row],[Fecha de creación]])</f>
        <v>2</v>
      </c>
    </row>
    <row r="3068" spans="1:14" ht="15" customHeight="1" x14ac:dyDescent="0.25">
      <c r="A3068" s="26">
        <v>44249.710555555554</v>
      </c>
      <c r="B3068" s="23" t="s">
        <v>0</v>
      </c>
      <c r="C3068" s="23" t="s">
        <v>612</v>
      </c>
      <c r="D3068" s="23" t="s">
        <v>6</v>
      </c>
      <c r="E3068" s="23" t="s">
        <v>1</v>
      </c>
      <c r="F3068" s="23" t="s">
        <v>7</v>
      </c>
      <c r="G3068" s="23" t="s">
        <v>3</v>
      </c>
      <c r="H3068" s="2" t="s">
        <v>7722</v>
      </c>
      <c r="I3068" s="23" t="s">
        <v>8</v>
      </c>
      <c r="J3068" s="23"/>
      <c r="K3068" s="23" t="s">
        <v>9712</v>
      </c>
      <c r="L3068" s="23"/>
      <c r="M3068" s="23">
        <f>YEAR(Tabla2[[#This Row],[Fecha de creación]])</f>
        <v>2021</v>
      </c>
      <c r="N3068" s="23">
        <f>MONTH(Tabla2[[#This Row],[Fecha de creación]])</f>
        <v>2</v>
      </c>
    </row>
    <row r="3069" spans="1:14" ht="15" customHeight="1" x14ac:dyDescent="0.25">
      <c r="A3069" s="26">
        <v>44250.4065625</v>
      </c>
      <c r="B3069" s="23" t="s">
        <v>0</v>
      </c>
      <c r="C3069" s="23" t="s">
        <v>4465</v>
      </c>
      <c r="D3069" s="23" t="s">
        <v>713</v>
      </c>
      <c r="E3069" s="23" t="s">
        <v>1</v>
      </c>
      <c r="F3069" s="23" t="s">
        <v>22</v>
      </c>
      <c r="G3069" s="23" t="s">
        <v>975</v>
      </c>
      <c r="H3069" s="2" t="s">
        <v>7737</v>
      </c>
      <c r="I3069" s="23" t="s">
        <v>8</v>
      </c>
      <c r="J3069" s="23"/>
      <c r="K3069" s="23" t="s">
        <v>9712</v>
      </c>
      <c r="L3069" s="23"/>
      <c r="M3069" s="23">
        <f>YEAR(Tabla2[[#This Row],[Fecha de creación]])</f>
        <v>2021</v>
      </c>
      <c r="N3069" s="23">
        <f>MONTH(Tabla2[[#This Row],[Fecha de creación]])</f>
        <v>2</v>
      </c>
    </row>
    <row r="3070" spans="1:14" ht="15" customHeight="1" x14ac:dyDescent="0.25">
      <c r="A3070" s="26">
        <v>44250.421585648146</v>
      </c>
      <c r="B3070" s="23" t="s">
        <v>0</v>
      </c>
      <c r="C3070" s="23" t="s">
        <v>613</v>
      </c>
      <c r="D3070" s="23" t="s">
        <v>6</v>
      </c>
      <c r="E3070" s="23" t="s">
        <v>1</v>
      </c>
      <c r="F3070" s="23" t="s">
        <v>7</v>
      </c>
      <c r="G3070" s="23" t="s">
        <v>3</v>
      </c>
      <c r="H3070" s="2" t="s">
        <v>7722</v>
      </c>
      <c r="I3070" s="23" t="s">
        <v>8</v>
      </c>
      <c r="J3070" s="23"/>
      <c r="K3070" s="23" t="s">
        <v>9712</v>
      </c>
      <c r="L3070" s="23"/>
      <c r="M3070" s="23">
        <f>YEAR(Tabla2[[#This Row],[Fecha de creación]])</f>
        <v>2021</v>
      </c>
      <c r="N3070" s="23">
        <f>MONTH(Tabla2[[#This Row],[Fecha de creación]])</f>
        <v>2</v>
      </c>
    </row>
    <row r="3071" spans="1:14" ht="15" customHeight="1" x14ac:dyDescent="0.25">
      <c r="A3071" s="26">
        <v>44250.428310185183</v>
      </c>
      <c r="B3071" s="23" t="s">
        <v>0</v>
      </c>
      <c r="C3071" s="23" t="s">
        <v>4466</v>
      </c>
      <c r="D3071" s="23" t="s">
        <v>1837</v>
      </c>
      <c r="E3071" s="23" t="s">
        <v>1</v>
      </c>
      <c r="F3071" s="23" t="s">
        <v>22</v>
      </c>
      <c r="G3071" s="23" t="s">
        <v>975</v>
      </c>
      <c r="H3071" s="2" t="s">
        <v>7745</v>
      </c>
      <c r="I3071" s="23" t="s">
        <v>8</v>
      </c>
      <c r="J3071" s="23"/>
      <c r="K3071" s="23" t="s">
        <v>9712</v>
      </c>
      <c r="L3071" s="23"/>
      <c r="M3071" s="23">
        <f>YEAR(Tabla2[[#This Row],[Fecha de creación]])</f>
        <v>2021</v>
      </c>
      <c r="N3071" s="23">
        <f>MONTH(Tabla2[[#This Row],[Fecha de creación]])</f>
        <v>2</v>
      </c>
    </row>
    <row r="3072" spans="1:14" ht="15" customHeight="1" x14ac:dyDescent="0.25">
      <c r="A3072" s="26">
        <v>44250.462557870371</v>
      </c>
      <c r="B3072" s="23" t="s">
        <v>34</v>
      </c>
      <c r="C3072" s="23" t="s">
        <v>4467</v>
      </c>
      <c r="D3072" s="23" t="s">
        <v>4468</v>
      </c>
      <c r="E3072" s="23" t="s">
        <v>1</v>
      </c>
      <c r="F3072" s="23" t="s">
        <v>22</v>
      </c>
      <c r="G3072" s="23" t="s">
        <v>975</v>
      </c>
      <c r="H3072" s="2" t="s">
        <v>7731</v>
      </c>
      <c r="I3072" s="23" t="s">
        <v>37</v>
      </c>
      <c r="J3072" s="23"/>
      <c r="K3072" s="23" t="s">
        <v>9712</v>
      </c>
      <c r="L3072" s="23"/>
      <c r="M3072" s="23">
        <f>YEAR(Tabla2[[#This Row],[Fecha de creación]])</f>
        <v>2021</v>
      </c>
      <c r="N3072" s="23">
        <f>MONTH(Tabla2[[#This Row],[Fecha de creación]])</f>
        <v>2</v>
      </c>
    </row>
    <row r="3073" spans="1:14" ht="15" customHeight="1" x14ac:dyDescent="0.25">
      <c r="A3073" s="26">
        <v>44250.52847222222</v>
      </c>
      <c r="B3073" s="23" t="s">
        <v>0</v>
      </c>
      <c r="C3073" s="23" t="s">
        <v>4469</v>
      </c>
      <c r="D3073" s="23" t="s">
        <v>382</v>
      </c>
      <c r="E3073" s="23" t="s">
        <v>1</v>
      </c>
      <c r="F3073" s="23" t="s">
        <v>7</v>
      </c>
      <c r="G3073" s="23" t="s">
        <v>975</v>
      </c>
      <c r="H3073" s="2" t="s">
        <v>7758</v>
      </c>
      <c r="I3073" s="23" t="s">
        <v>8</v>
      </c>
      <c r="J3073" s="23"/>
      <c r="K3073" s="23" t="s">
        <v>9712</v>
      </c>
      <c r="L3073" s="23"/>
      <c r="M3073" s="23">
        <f>YEAR(Tabla2[[#This Row],[Fecha de creación]])</f>
        <v>2021</v>
      </c>
      <c r="N3073" s="23">
        <f>MONTH(Tabla2[[#This Row],[Fecha de creación]])</f>
        <v>2</v>
      </c>
    </row>
    <row r="3074" spans="1:14" ht="15" customHeight="1" x14ac:dyDescent="0.25">
      <c r="A3074" s="26">
        <v>44250.531041666669</v>
      </c>
      <c r="B3074" s="23" t="s">
        <v>0</v>
      </c>
      <c r="C3074" s="23" t="s">
        <v>614</v>
      </c>
      <c r="D3074" s="23" t="s">
        <v>615</v>
      </c>
      <c r="E3074" s="23" t="s">
        <v>1</v>
      </c>
      <c r="F3074" s="23" t="s">
        <v>7</v>
      </c>
      <c r="G3074" s="23" t="s">
        <v>3</v>
      </c>
      <c r="H3074" s="2" t="s">
        <v>7745</v>
      </c>
      <c r="I3074" s="23" t="s">
        <v>8</v>
      </c>
      <c r="J3074" s="23"/>
      <c r="K3074" s="23" t="s">
        <v>9712</v>
      </c>
      <c r="L3074" s="23"/>
      <c r="M3074" s="23">
        <f>YEAR(Tabla2[[#This Row],[Fecha de creación]])</f>
        <v>2021</v>
      </c>
      <c r="N3074" s="23">
        <f>MONTH(Tabla2[[#This Row],[Fecha de creación]])</f>
        <v>2</v>
      </c>
    </row>
    <row r="3075" spans="1:14" ht="15" customHeight="1" x14ac:dyDescent="0.25">
      <c r="A3075" s="26">
        <v>44250.54959490741</v>
      </c>
      <c r="B3075" s="23" t="s">
        <v>19</v>
      </c>
      <c r="C3075" s="23" t="s">
        <v>4470</v>
      </c>
      <c r="D3075" s="23" t="s">
        <v>4471</v>
      </c>
      <c r="E3075" s="23" t="s">
        <v>1</v>
      </c>
      <c r="F3075" s="23" t="s">
        <v>7</v>
      </c>
      <c r="G3075" s="23" t="s">
        <v>975</v>
      </c>
      <c r="H3075" s="2" t="s">
        <v>7734</v>
      </c>
      <c r="I3075" s="23" t="s">
        <v>23</v>
      </c>
      <c r="J3075" s="23"/>
      <c r="K3075" s="23" t="s">
        <v>9712</v>
      </c>
      <c r="L3075" s="23"/>
      <c r="M3075" s="23">
        <f>YEAR(Tabla2[[#This Row],[Fecha de creación]])</f>
        <v>2021</v>
      </c>
      <c r="N3075" s="23">
        <f>MONTH(Tabla2[[#This Row],[Fecha de creación]])</f>
        <v>2</v>
      </c>
    </row>
    <row r="3076" spans="1:14" ht="15" customHeight="1" x14ac:dyDescent="0.25">
      <c r="A3076" s="26">
        <v>44250.595300925925</v>
      </c>
      <c r="B3076" s="23" t="s">
        <v>100</v>
      </c>
      <c r="C3076" s="23" t="s">
        <v>616</v>
      </c>
      <c r="D3076" s="23" t="s">
        <v>617</v>
      </c>
      <c r="E3076" s="23" t="s">
        <v>1</v>
      </c>
      <c r="F3076" s="23" t="s">
        <v>7</v>
      </c>
      <c r="G3076" s="23" t="s">
        <v>3</v>
      </c>
      <c r="H3076" s="2" t="s">
        <v>7739</v>
      </c>
      <c r="I3076" s="23" t="s">
        <v>7575</v>
      </c>
      <c r="J3076" s="23"/>
      <c r="K3076" s="23" t="s">
        <v>9712</v>
      </c>
      <c r="L3076" s="23"/>
      <c r="M3076" s="23">
        <f>YEAR(Tabla2[[#This Row],[Fecha de creación]])</f>
        <v>2021</v>
      </c>
      <c r="N3076" s="23">
        <f>MONTH(Tabla2[[#This Row],[Fecha de creación]])</f>
        <v>2</v>
      </c>
    </row>
    <row r="3077" spans="1:14" ht="15" customHeight="1" x14ac:dyDescent="0.25">
      <c r="A3077" s="26">
        <v>44250.674155092594</v>
      </c>
      <c r="B3077" s="23" t="s">
        <v>0</v>
      </c>
      <c r="C3077" s="23" t="s">
        <v>618</v>
      </c>
      <c r="D3077" s="23" t="s">
        <v>104</v>
      </c>
      <c r="E3077" s="23" t="s">
        <v>1</v>
      </c>
      <c r="F3077" s="23" t="s">
        <v>22</v>
      </c>
      <c r="G3077" s="23" t="s">
        <v>3</v>
      </c>
      <c r="H3077" s="2" t="s">
        <v>7745</v>
      </c>
      <c r="I3077" s="23" t="s">
        <v>8</v>
      </c>
      <c r="J3077" s="23"/>
      <c r="K3077" s="23" t="s">
        <v>9712</v>
      </c>
      <c r="L3077" s="23"/>
      <c r="M3077" s="23">
        <f>YEAR(Tabla2[[#This Row],[Fecha de creación]])</f>
        <v>2021</v>
      </c>
      <c r="N3077" s="23">
        <f>MONTH(Tabla2[[#This Row],[Fecha de creación]])</f>
        <v>2</v>
      </c>
    </row>
    <row r="3078" spans="1:14" ht="15" customHeight="1" x14ac:dyDescent="0.25">
      <c r="A3078" s="26">
        <v>44250.680208333331</v>
      </c>
      <c r="B3078" s="23" t="s">
        <v>0</v>
      </c>
      <c r="C3078" s="23" t="s">
        <v>4472</v>
      </c>
      <c r="D3078" s="23" t="s">
        <v>349</v>
      </c>
      <c r="E3078" s="23" t="s">
        <v>1</v>
      </c>
      <c r="F3078" s="23" t="s">
        <v>7</v>
      </c>
      <c r="G3078" s="23" t="s">
        <v>975</v>
      </c>
      <c r="H3078" s="2" t="s">
        <v>7731</v>
      </c>
      <c r="I3078" s="23" t="s">
        <v>7412</v>
      </c>
      <c r="J3078" s="23"/>
      <c r="K3078" s="23" t="s">
        <v>9712</v>
      </c>
      <c r="L3078" s="23"/>
      <c r="M3078" s="23">
        <f>YEAR(Tabla2[[#This Row],[Fecha de creación]])</f>
        <v>2021</v>
      </c>
      <c r="N3078" s="23">
        <f>MONTH(Tabla2[[#This Row],[Fecha de creación]])</f>
        <v>2</v>
      </c>
    </row>
    <row r="3079" spans="1:14" ht="15" customHeight="1" x14ac:dyDescent="0.25">
      <c r="A3079" s="26">
        <v>44250.680659722224</v>
      </c>
      <c r="B3079" s="23" t="s">
        <v>0</v>
      </c>
      <c r="C3079" s="23" t="s">
        <v>4473</v>
      </c>
      <c r="D3079" s="23" t="s">
        <v>131</v>
      </c>
      <c r="E3079" s="23" t="s">
        <v>1</v>
      </c>
      <c r="F3079" s="23" t="s">
        <v>7</v>
      </c>
      <c r="G3079" s="23" t="s">
        <v>975</v>
      </c>
      <c r="H3079" s="2" t="s">
        <v>7728</v>
      </c>
      <c r="I3079" s="23" t="s">
        <v>7412</v>
      </c>
      <c r="J3079" s="23"/>
      <c r="K3079" s="23" t="s">
        <v>9712</v>
      </c>
      <c r="L3079" s="23"/>
      <c r="M3079" s="23">
        <f>YEAR(Tabla2[[#This Row],[Fecha de creación]])</f>
        <v>2021</v>
      </c>
      <c r="N3079" s="23">
        <f>MONTH(Tabla2[[#This Row],[Fecha de creación]])</f>
        <v>2</v>
      </c>
    </row>
    <row r="3080" spans="1:14" ht="15" customHeight="1" x14ac:dyDescent="0.25">
      <c r="A3080" s="26">
        <v>44250.681030092594</v>
      </c>
      <c r="B3080" s="23" t="s">
        <v>0</v>
      </c>
      <c r="C3080" s="23" t="s">
        <v>4474</v>
      </c>
      <c r="D3080" s="23" t="s">
        <v>4448</v>
      </c>
      <c r="E3080" s="23" t="s">
        <v>1</v>
      </c>
      <c r="F3080" s="23" t="s">
        <v>7</v>
      </c>
      <c r="G3080" s="23" t="s">
        <v>975</v>
      </c>
      <c r="H3080" s="2" t="s">
        <v>7734</v>
      </c>
      <c r="I3080" s="23" t="s">
        <v>7412</v>
      </c>
      <c r="J3080" s="23"/>
      <c r="K3080" s="23" t="s">
        <v>9712</v>
      </c>
      <c r="L3080" s="23"/>
      <c r="M3080" s="23">
        <f>YEAR(Tabla2[[#This Row],[Fecha de creación]])</f>
        <v>2021</v>
      </c>
      <c r="N3080" s="23">
        <f>MONTH(Tabla2[[#This Row],[Fecha de creación]])</f>
        <v>2</v>
      </c>
    </row>
    <row r="3081" spans="1:14" ht="15" customHeight="1" x14ac:dyDescent="0.25">
      <c r="A3081" s="26">
        <v>44250.687199074076</v>
      </c>
      <c r="B3081" s="23" t="s">
        <v>56</v>
      </c>
      <c r="C3081" s="23" t="s">
        <v>4475</v>
      </c>
      <c r="D3081" s="23" t="s">
        <v>131</v>
      </c>
      <c r="E3081" s="23" t="s">
        <v>1</v>
      </c>
      <c r="F3081" s="23" t="s">
        <v>7</v>
      </c>
      <c r="G3081" s="23" t="s">
        <v>975</v>
      </c>
      <c r="H3081" s="2" t="s">
        <v>7722</v>
      </c>
      <c r="I3081" s="23" t="s">
        <v>1963</v>
      </c>
      <c r="J3081" s="23"/>
      <c r="K3081" s="23" t="s">
        <v>9712</v>
      </c>
      <c r="L3081" s="23"/>
      <c r="M3081" s="23">
        <f>YEAR(Tabla2[[#This Row],[Fecha de creación]])</f>
        <v>2021</v>
      </c>
      <c r="N3081" s="23">
        <f>MONTH(Tabla2[[#This Row],[Fecha de creación]])</f>
        <v>2</v>
      </c>
    </row>
    <row r="3082" spans="1:14" ht="15" customHeight="1" x14ac:dyDescent="0.25">
      <c r="A3082" s="26">
        <v>44250.691203703704</v>
      </c>
      <c r="B3082" s="23" t="s">
        <v>56</v>
      </c>
      <c r="C3082" s="23" t="s">
        <v>4476</v>
      </c>
      <c r="D3082" s="23" t="s">
        <v>131</v>
      </c>
      <c r="E3082" s="23" t="s">
        <v>1</v>
      </c>
      <c r="F3082" s="23" t="s">
        <v>7</v>
      </c>
      <c r="G3082" s="23" t="s">
        <v>975</v>
      </c>
      <c r="H3082" s="2" t="s">
        <v>7728</v>
      </c>
      <c r="I3082" s="23" t="s">
        <v>1963</v>
      </c>
      <c r="J3082" s="23"/>
      <c r="K3082" s="23" t="s">
        <v>9712</v>
      </c>
      <c r="L3082" s="23"/>
      <c r="M3082" s="23">
        <f>YEAR(Tabla2[[#This Row],[Fecha de creación]])</f>
        <v>2021</v>
      </c>
      <c r="N3082" s="23">
        <f>MONTH(Tabla2[[#This Row],[Fecha de creación]])</f>
        <v>2</v>
      </c>
    </row>
    <row r="3083" spans="1:14" ht="15" customHeight="1" x14ac:dyDescent="0.25">
      <c r="A3083" s="26">
        <v>44250.693773148145</v>
      </c>
      <c r="B3083" s="23" t="s">
        <v>0</v>
      </c>
      <c r="C3083" s="23" t="s">
        <v>4477</v>
      </c>
      <c r="D3083" s="23" t="s">
        <v>615</v>
      </c>
      <c r="E3083" s="23" t="s">
        <v>1</v>
      </c>
      <c r="F3083" s="23" t="s">
        <v>7</v>
      </c>
      <c r="G3083" s="23" t="s">
        <v>975</v>
      </c>
      <c r="H3083" s="2" t="s">
        <v>7745</v>
      </c>
      <c r="I3083" s="23" t="s">
        <v>8</v>
      </c>
      <c r="J3083" s="23"/>
      <c r="K3083" s="23" t="s">
        <v>9712</v>
      </c>
      <c r="L3083" s="23"/>
      <c r="M3083" s="23">
        <f>YEAR(Tabla2[[#This Row],[Fecha de creación]])</f>
        <v>2021</v>
      </c>
      <c r="N3083" s="23">
        <f>MONTH(Tabla2[[#This Row],[Fecha de creación]])</f>
        <v>2</v>
      </c>
    </row>
    <row r="3084" spans="1:14" ht="15" customHeight="1" x14ac:dyDescent="0.25">
      <c r="A3084" s="26">
        <v>44250.696226851855</v>
      </c>
      <c r="B3084" s="23" t="s">
        <v>0</v>
      </c>
      <c r="C3084" s="23" t="s">
        <v>619</v>
      </c>
      <c r="D3084" s="23" t="s">
        <v>6</v>
      </c>
      <c r="E3084" s="23" t="s">
        <v>1</v>
      </c>
      <c r="F3084" s="23" t="s">
        <v>7</v>
      </c>
      <c r="G3084" s="23" t="s">
        <v>3</v>
      </c>
      <c r="H3084" s="2" t="s">
        <v>7722</v>
      </c>
      <c r="I3084" s="23" t="s">
        <v>7412</v>
      </c>
      <c r="J3084" s="23"/>
      <c r="K3084" s="23" t="s">
        <v>9712</v>
      </c>
      <c r="L3084" s="23"/>
      <c r="M3084" s="23">
        <f>YEAR(Tabla2[[#This Row],[Fecha de creación]])</f>
        <v>2021</v>
      </c>
      <c r="N3084" s="23">
        <f>MONTH(Tabla2[[#This Row],[Fecha de creación]])</f>
        <v>2</v>
      </c>
    </row>
    <row r="3085" spans="1:14" ht="15" customHeight="1" x14ac:dyDescent="0.25">
      <c r="A3085" s="26">
        <v>44250.711099537039</v>
      </c>
      <c r="B3085" s="23" t="s">
        <v>0</v>
      </c>
      <c r="C3085" s="23" t="s">
        <v>4478</v>
      </c>
      <c r="D3085" s="23" t="s">
        <v>615</v>
      </c>
      <c r="E3085" s="23" t="s">
        <v>1</v>
      </c>
      <c r="F3085" s="23" t="s">
        <v>7</v>
      </c>
      <c r="G3085" s="23" t="s">
        <v>975</v>
      </c>
      <c r="H3085" s="2" t="s">
        <v>7745</v>
      </c>
      <c r="I3085" s="23" t="s">
        <v>8</v>
      </c>
      <c r="J3085" s="23"/>
      <c r="K3085" s="23" t="s">
        <v>9712</v>
      </c>
      <c r="L3085" s="23"/>
      <c r="M3085" s="23">
        <f>YEAR(Tabla2[[#This Row],[Fecha de creación]])</f>
        <v>2021</v>
      </c>
      <c r="N3085" s="23">
        <f>MONTH(Tabla2[[#This Row],[Fecha de creación]])</f>
        <v>2</v>
      </c>
    </row>
    <row r="3086" spans="1:14" ht="15" customHeight="1" x14ac:dyDescent="0.25">
      <c r="A3086" s="26">
        <v>44250.719409722224</v>
      </c>
      <c r="B3086" s="23" t="s">
        <v>0</v>
      </c>
      <c r="C3086" s="23" t="s">
        <v>620</v>
      </c>
      <c r="D3086" s="23" t="s">
        <v>382</v>
      </c>
      <c r="E3086" s="23" t="s">
        <v>1</v>
      </c>
      <c r="F3086" s="23" t="s">
        <v>7</v>
      </c>
      <c r="G3086" s="23" t="s">
        <v>3</v>
      </c>
      <c r="H3086" s="2" t="s">
        <v>7758</v>
      </c>
      <c r="I3086" s="23" t="s">
        <v>8</v>
      </c>
      <c r="J3086" s="23"/>
      <c r="K3086" s="23" t="s">
        <v>9712</v>
      </c>
      <c r="L3086" s="23"/>
      <c r="M3086" s="23">
        <f>YEAR(Tabla2[[#This Row],[Fecha de creación]])</f>
        <v>2021</v>
      </c>
      <c r="N3086" s="23">
        <f>MONTH(Tabla2[[#This Row],[Fecha de creación]])</f>
        <v>2</v>
      </c>
    </row>
    <row r="3087" spans="1:14" ht="15" customHeight="1" x14ac:dyDescent="0.25">
      <c r="A3087" s="26">
        <v>44250.71943287037</v>
      </c>
      <c r="B3087" s="23" t="s">
        <v>189</v>
      </c>
      <c r="C3087" s="23" t="s">
        <v>4479</v>
      </c>
      <c r="D3087" s="23" t="s">
        <v>131</v>
      </c>
      <c r="E3087" s="23" t="s">
        <v>1</v>
      </c>
      <c r="F3087" s="23" t="s">
        <v>7</v>
      </c>
      <c r="G3087" s="23" t="s">
        <v>975</v>
      </c>
      <c r="H3087" s="2" t="s">
        <v>7728</v>
      </c>
      <c r="I3087" s="23" t="s">
        <v>1945</v>
      </c>
      <c r="J3087" s="23"/>
      <c r="K3087" s="23" t="s">
        <v>9712</v>
      </c>
      <c r="L3087" s="23"/>
      <c r="M3087" s="23">
        <f>YEAR(Tabla2[[#This Row],[Fecha de creación]])</f>
        <v>2021</v>
      </c>
      <c r="N3087" s="23">
        <f>MONTH(Tabla2[[#This Row],[Fecha de creación]])</f>
        <v>2</v>
      </c>
    </row>
    <row r="3088" spans="1:14" ht="15" customHeight="1" x14ac:dyDescent="0.25">
      <c r="A3088" s="26">
        <v>44250.721238425926</v>
      </c>
      <c r="B3088" s="23" t="s">
        <v>0</v>
      </c>
      <c r="C3088" s="23" t="s">
        <v>4480</v>
      </c>
      <c r="D3088" s="23" t="s">
        <v>349</v>
      </c>
      <c r="E3088" s="23" t="s">
        <v>1</v>
      </c>
      <c r="F3088" s="23" t="s">
        <v>7</v>
      </c>
      <c r="G3088" s="23" t="s">
        <v>975</v>
      </c>
      <c r="H3088" s="2" t="s">
        <v>7731</v>
      </c>
      <c r="I3088" s="23" t="s">
        <v>7412</v>
      </c>
      <c r="J3088" s="23"/>
      <c r="K3088" s="23" t="s">
        <v>9712</v>
      </c>
      <c r="L3088" s="23"/>
      <c r="M3088" s="23">
        <f>YEAR(Tabla2[[#This Row],[Fecha de creación]])</f>
        <v>2021</v>
      </c>
      <c r="N3088" s="23">
        <f>MONTH(Tabla2[[#This Row],[Fecha de creación]])</f>
        <v>2</v>
      </c>
    </row>
    <row r="3089" spans="1:14" ht="15" customHeight="1" x14ac:dyDescent="0.25">
      <c r="A3089" s="26">
        <v>44250.723020833335</v>
      </c>
      <c r="B3089" s="23" t="s">
        <v>0</v>
      </c>
      <c r="C3089" s="23" t="s">
        <v>4481</v>
      </c>
      <c r="D3089" s="23" t="s">
        <v>351</v>
      </c>
      <c r="E3089" s="23" t="s">
        <v>1</v>
      </c>
      <c r="F3089" s="23" t="s">
        <v>7</v>
      </c>
      <c r="G3089" s="23" t="s">
        <v>975</v>
      </c>
      <c r="H3089" s="2" t="s">
        <v>7734</v>
      </c>
      <c r="I3089" s="23" t="s">
        <v>7412</v>
      </c>
      <c r="J3089" s="23"/>
      <c r="K3089" s="23" t="s">
        <v>9712</v>
      </c>
      <c r="L3089" s="23"/>
      <c r="M3089" s="23">
        <f>YEAR(Tabla2[[#This Row],[Fecha de creación]])</f>
        <v>2021</v>
      </c>
      <c r="N3089" s="23">
        <f>MONTH(Tabla2[[#This Row],[Fecha de creación]])</f>
        <v>2</v>
      </c>
    </row>
    <row r="3090" spans="1:14" ht="15" customHeight="1" x14ac:dyDescent="0.25">
      <c r="A3090" s="26">
        <v>44251.486250000002</v>
      </c>
      <c r="B3090" s="23" t="s">
        <v>0</v>
      </c>
      <c r="C3090" s="23" t="s">
        <v>4482</v>
      </c>
      <c r="D3090" s="23" t="s">
        <v>4483</v>
      </c>
      <c r="E3090" s="23" t="s">
        <v>1</v>
      </c>
      <c r="F3090" s="23" t="s">
        <v>7</v>
      </c>
      <c r="G3090" s="23" t="s">
        <v>1551</v>
      </c>
      <c r="H3090" s="2" t="s">
        <v>7721</v>
      </c>
      <c r="I3090" s="23" t="s">
        <v>11</v>
      </c>
      <c r="J3090" s="23"/>
      <c r="K3090" s="23" t="s">
        <v>9712</v>
      </c>
      <c r="L3090" s="23"/>
      <c r="M3090" s="23">
        <f>YEAR(Tabla2[[#This Row],[Fecha de creación]])</f>
        <v>2021</v>
      </c>
      <c r="N3090" s="23">
        <f>MONTH(Tabla2[[#This Row],[Fecha de creación]])</f>
        <v>2</v>
      </c>
    </row>
    <row r="3091" spans="1:14" ht="15" customHeight="1" x14ac:dyDescent="0.25">
      <c r="A3091" s="26">
        <v>44251.489247685182</v>
      </c>
      <c r="B3091" s="23" t="s">
        <v>0</v>
      </c>
      <c r="C3091" s="23" t="s">
        <v>4484</v>
      </c>
      <c r="D3091" s="23" t="s">
        <v>21</v>
      </c>
      <c r="E3091" s="23" t="s">
        <v>1</v>
      </c>
      <c r="F3091" s="23" t="s">
        <v>7</v>
      </c>
      <c r="G3091" s="23" t="s">
        <v>975</v>
      </c>
      <c r="H3091" s="2" t="s">
        <v>7744</v>
      </c>
      <c r="I3091" s="23" t="s">
        <v>8</v>
      </c>
      <c r="J3091" s="23"/>
      <c r="K3091" s="23" t="s">
        <v>9712</v>
      </c>
      <c r="L3091" s="23"/>
      <c r="M3091" s="23">
        <f>YEAR(Tabla2[[#This Row],[Fecha de creación]])</f>
        <v>2021</v>
      </c>
      <c r="N3091" s="23">
        <f>MONTH(Tabla2[[#This Row],[Fecha de creación]])</f>
        <v>2</v>
      </c>
    </row>
    <row r="3092" spans="1:14" ht="15" customHeight="1" x14ac:dyDescent="0.25">
      <c r="A3092" s="26">
        <v>44251.569687499999</v>
      </c>
      <c r="B3092" s="23" t="s">
        <v>189</v>
      </c>
      <c r="C3092" s="23" t="s">
        <v>4485</v>
      </c>
      <c r="D3092" s="23" t="s">
        <v>131</v>
      </c>
      <c r="E3092" s="23" t="s">
        <v>1</v>
      </c>
      <c r="F3092" s="23" t="s">
        <v>7</v>
      </c>
      <c r="G3092" s="23" t="s">
        <v>975</v>
      </c>
      <c r="H3092" s="2" t="s">
        <v>7728</v>
      </c>
      <c r="I3092" s="23" t="s">
        <v>4486</v>
      </c>
      <c r="J3092" s="23"/>
      <c r="K3092" s="23" t="s">
        <v>9712</v>
      </c>
      <c r="L3092" s="23"/>
      <c r="M3092" s="23">
        <f>YEAR(Tabla2[[#This Row],[Fecha de creación]])</f>
        <v>2021</v>
      </c>
      <c r="N3092" s="23">
        <f>MONTH(Tabla2[[#This Row],[Fecha de creación]])</f>
        <v>2</v>
      </c>
    </row>
    <row r="3093" spans="1:14" ht="15" customHeight="1" x14ac:dyDescent="0.25">
      <c r="A3093" s="26">
        <v>44251.622777777775</v>
      </c>
      <c r="B3093" s="23" t="s">
        <v>56</v>
      </c>
      <c r="C3093" s="23" t="s">
        <v>621</v>
      </c>
      <c r="D3093" s="23" t="s">
        <v>622</v>
      </c>
      <c r="E3093" s="23" t="s">
        <v>1</v>
      </c>
      <c r="F3093" s="23" t="s">
        <v>7</v>
      </c>
      <c r="G3093" s="23" t="s">
        <v>3</v>
      </c>
      <c r="H3093" s="2" t="s">
        <v>7734</v>
      </c>
      <c r="I3093" s="23" t="s">
        <v>1963</v>
      </c>
      <c r="J3093" s="23"/>
      <c r="K3093" s="23" t="s">
        <v>9712</v>
      </c>
      <c r="L3093" s="23"/>
      <c r="M3093" s="23">
        <f>YEAR(Tabla2[[#This Row],[Fecha de creación]])</f>
        <v>2021</v>
      </c>
      <c r="N3093" s="23">
        <f>MONTH(Tabla2[[#This Row],[Fecha de creación]])</f>
        <v>2</v>
      </c>
    </row>
    <row r="3094" spans="1:14" ht="15" customHeight="1" x14ac:dyDescent="0.25">
      <c r="A3094" s="26">
        <v>44251.656215277777</v>
      </c>
      <c r="B3094" s="23" t="s">
        <v>0</v>
      </c>
      <c r="C3094" s="23" t="s">
        <v>4487</v>
      </c>
      <c r="D3094" s="23" t="s">
        <v>551</v>
      </c>
      <c r="E3094" s="23" t="s">
        <v>1</v>
      </c>
      <c r="F3094" s="23" t="s">
        <v>7</v>
      </c>
      <c r="G3094" s="23" t="s">
        <v>975</v>
      </c>
      <c r="H3094" s="2" t="s">
        <v>7731</v>
      </c>
      <c r="I3094" s="23" t="s">
        <v>8</v>
      </c>
      <c r="J3094" s="23"/>
      <c r="K3094" s="23" t="s">
        <v>9712</v>
      </c>
      <c r="L3094" s="23"/>
      <c r="M3094" s="23">
        <f>YEAR(Tabla2[[#This Row],[Fecha de creación]])</f>
        <v>2021</v>
      </c>
      <c r="N3094" s="23">
        <f>MONTH(Tabla2[[#This Row],[Fecha de creación]])</f>
        <v>2</v>
      </c>
    </row>
    <row r="3095" spans="1:14" ht="15" customHeight="1" x14ac:dyDescent="0.25">
      <c r="A3095" s="26">
        <v>44251.66375</v>
      </c>
      <c r="B3095" s="23" t="s">
        <v>0</v>
      </c>
      <c r="C3095" s="23" t="s">
        <v>4488</v>
      </c>
      <c r="D3095" s="23" t="s">
        <v>551</v>
      </c>
      <c r="E3095" s="23" t="s">
        <v>1</v>
      </c>
      <c r="F3095" s="23" t="s">
        <v>7</v>
      </c>
      <c r="G3095" s="23" t="s">
        <v>975</v>
      </c>
      <c r="H3095" s="2" t="s">
        <v>7731</v>
      </c>
      <c r="I3095" s="23" t="s">
        <v>8</v>
      </c>
      <c r="J3095" s="23"/>
      <c r="K3095" s="23" t="s">
        <v>9712</v>
      </c>
      <c r="L3095" s="23"/>
      <c r="M3095" s="23">
        <f>YEAR(Tabla2[[#This Row],[Fecha de creación]])</f>
        <v>2021</v>
      </c>
      <c r="N3095" s="23">
        <f>MONTH(Tabla2[[#This Row],[Fecha de creación]])</f>
        <v>2</v>
      </c>
    </row>
    <row r="3096" spans="1:14" ht="15" customHeight="1" x14ac:dyDescent="0.25">
      <c r="A3096" s="26">
        <v>44251.67796296296</v>
      </c>
      <c r="B3096" s="23" t="s">
        <v>0</v>
      </c>
      <c r="C3096" s="23" t="s">
        <v>4489</v>
      </c>
      <c r="D3096" s="23" t="s">
        <v>382</v>
      </c>
      <c r="E3096" s="23" t="s">
        <v>1</v>
      </c>
      <c r="F3096" s="23" t="s">
        <v>7</v>
      </c>
      <c r="G3096" s="23" t="s">
        <v>975</v>
      </c>
      <c r="H3096" s="2" t="s">
        <v>7758</v>
      </c>
      <c r="I3096" s="23" t="s">
        <v>7412</v>
      </c>
      <c r="J3096" s="23"/>
      <c r="K3096" s="23" t="s">
        <v>9712</v>
      </c>
      <c r="L3096" s="23"/>
      <c r="M3096" s="23">
        <f>YEAR(Tabla2[[#This Row],[Fecha de creación]])</f>
        <v>2021</v>
      </c>
      <c r="N3096" s="23">
        <f>MONTH(Tabla2[[#This Row],[Fecha de creación]])</f>
        <v>2</v>
      </c>
    </row>
    <row r="3097" spans="1:14" ht="15" customHeight="1" x14ac:dyDescent="0.25">
      <c r="A3097" s="26">
        <v>44251.678483796299</v>
      </c>
      <c r="B3097" s="23" t="s">
        <v>0</v>
      </c>
      <c r="C3097" s="23" t="s">
        <v>4490</v>
      </c>
      <c r="D3097" s="23" t="s">
        <v>615</v>
      </c>
      <c r="E3097" s="23" t="s">
        <v>1</v>
      </c>
      <c r="F3097" s="23" t="s">
        <v>7</v>
      </c>
      <c r="G3097" s="23" t="s">
        <v>975</v>
      </c>
      <c r="H3097" s="2" t="s">
        <v>7745</v>
      </c>
      <c r="I3097" s="23" t="s">
        <v>7412</v>
      </c>
      <c r="J3097" s="23"/>
      <c r="K3097" s="23" t="s">
        <v>9712</v>
      </c>
      <c r="L3097" s="23"/>
      <c r="M3097" s="23">
        <f>YEAR(Tabla2[[#This Row],[Fecha de creación]])</f>
        <v>2021</v>
      </c>
      <c r="N3097" s="23">
        <f>MONTH(Tabla2[[#This Row],[Fecha de creación]])</f>
        <v>2</v>
      </c>
    </row>
    <row r="3098" spans="1:14" ht="15" customHeight="1" x14ac:dyDescent="0.25">
      <c r="A3098" s="26">
        <v>44251.681608796294</v>
      </c>
      <c r="B3098" s="23" t="s">
        <v>0</v>
      </c>
      <c r="C3098" s="23" t="s">
        <v>4491</v>
      </c>
      <c r="D3098" s="23" t="s">
        <v>382</v>
      </c>
      <c r="E3098" s="23" t="s">
        <v>1</v>
      </c>
      <c r="F3098" s="23" t="s">
        <v>7</v>
      </c>
      <c r="G3098" s="23" t="s">
        <v>975</v>
      </c>
      <c r="H3098" s="2" t="s">
        <v>7758</v>
      </c>
      <c r="I3098" s="23" t="s">
        <v>7412</v>
      </c>
      <c r="J3098" s="23"/>
      <c r="K3098" s="23" t="s">
        <v>9712</v>
      </c>
      <c r="L3098" s="23"/>
      <c r="M3098" s="23">
        <f>YEAR(Tabla2[[#This Row],[Fecha de creación]])</f>
        <v>2021</v>
      </c>
      <c r="N3098" s="23">
        <f>MONTH(Tabla2[[#This Row],[Fecha de creación]])</f>
        <v>2</v>
      </c>
    </row>
    <row r="3099" spans="1:14" ht="15" customHeight="1" x14ac:dyDescent="0.25">
      <c r="A3099" s="26">
        <v>44251.682430555556</v>
      </c>
      <c r="B3099" s="23" t="s">
        <v>0</v>
      </c>
      <c r="C3099" s="23" t="s">
        <v>4492</v>
      </c>
      <c r="D3099" s="23" t="s">
        <v>21</v>
      </c>
      <c r="E3099" s="23" t="s">
        <v>1</v>
      </c>
      <c r="F3099" s="23" t="s">
        <v>7</v>
      </c>
      <c r="G3099" s="23" t="s">
        <v>975</v>
      </c>
      <c r="H3099" s="2" t="s">
        <v>7744</v>
      </c>
      <c r="I3099" s="23" t="s">
        <v>8</v>
      </c>
      <c r="J3099" s="23"/>
      <c r="K3099" s="23" t="s">
        <v>9712</v>
      </c>
      <c r="L3099" s="23"/>
      <c r="M3099" s="23">
        <f>YEAR(Tabla2[[#This Row],[Fecha de creación]])</f>
        <v>2021</v>
      </c>
      <c r="N3099" s="23">
        <f>MONTH(Tabla2[[#This Row],[Fecha de creación]])</f>
        <v>2</v>
      </c>
    </row>
    <row r="3100" spans="1:14" ht="15" customHeight="1" x14ac:dyDescent="0.25">
      <c r="A3100" s="26">
        <v>44251.684004629627</v>
      </c>
      <c r="B3100" s="23" t="s">
        <v>0</v>
      </c>
      <c r="C3100" s="23" t="s">
        <v>4493</v>
      </c>
      <c r="D3100" s="23" t="s">
        <v>615</v>
      </c>
      <c r="E3100" s="23" t="s">
        <v>1</v>
      </c>
      <c r="F3100" s="23" t="s">
        <v>7</v>
      </c>
      <c r="G3100" s="23" t="s">
        <v>975</v>
      </c>
      <c r="H3100" s="2" t="s">
        <v>7745</v>
      </c>
      <c r="I3100" s="23" t="s">
        <v>7412</v>
      </c>
      <c r="J3100" s="23"/>
      <c r="K3100" s="23" t="s">
        <v>9712</v>
      </c>
      <c r="L3100" s="23"/>
      <c r="M3100" s="23">
        <f>YEAR(Tabla2[[#This Row],[Fecha de creación]])</f>
        <v>2021</v>
      </c>
      <c r="N3100" s="23">
        <f>MONTH(Tabla2[[#This Row],[Fecha de creación]])</f>
        <v>2</v>
      </c>
    </row>
    <row r="3101" spans="1:14" ht="15" customHeight="1" x14ac:dyDescent="0.25">
      <c r="A3101" s="26">
        <v>44251.685648148145</v>
      </c>
      <c r="B3101" s="23" t="s">
        <v>0</v>
      </c>
      <c r="C3101" s="23" t="s">
        <v>4494</v>
      </c>
      <c r="D3101" s="23" t="s">
        <v>713</v>
      </c>
      <c r="E3101" s="23" t="s">
        <v>1</v>
      </c>
      <c r="F3101" s="23" t="s">
        <v>22</v>
      </c>
      <c r="G3101" s="23" t="s">
        <v>975</v>
      </c>
      <c r="H3101" s="2" t="s">
        <v>7737</v>
      </c>
      <c r="I3101" s="23" t="s">
        <v>8</v>
      </c>
      <c r="J3101" s="23"/>
      <c r="K3101" s="23" t="s">
        <v>9712</v>
      </c>
      <c r="L3101" s="23"/>
      <c r="M3101" s="23">
        <f>YEAR(Tabla2[[#This Row],[Fecha de creación]])</f>
        <v>2021</v>
      </c>
      <c r="N3101" s="23">
        <f>MONTH(Tabla2[[#This Row],[Fecha de creación]])</f>
        <v>2</v>
      </c>
    </row>
    <row r="3102" spans="1:14" ht="15" customHeight="1" x14ac:dyDescent="0.25">
      <c r="A3102" s="26">
        <v>44251.694386574076</v>
      </c>
      <c r="B3102" s="23" t="s">
        <v>0</v>
      </c>
      <c r="C3102" s="23" t="s">
        <v>623</v>
      </c>
      <c r="D3102" s="23" t="s">
        <v>382</v>
      </c>
      <c r="E3102" s="23" t="s">
        <v>1</v>
      </c>
      <c r="F3102" s="23" t="s">
        <v>7</v>
      </c>
      <c r="G3102" s="23" t="s">
        <v>3</v>
      </c>
      <c r="H3102" s="2" t="s">
        <v>7758</v>
      </c>
      <c r="I3102" s="23" t="s">
        <v>7412</v>
      </c>
      <c r="J3102" s="23"/>
      <c r="K3102" s="23" t="s">
        <v>9712</v>
      </c>
      <c r="L3102" s="23"/>
      <c r="M3102" s="23">
        <f>YEAR(Tabla2[[#This Row],[Fecha de creación]])</f>
        <v>2021</v>
      </c>
      <c r="N3102" s="23">
        <f>MONTH(Tabla2[[#This Row],[Fecha de creación]])</f>
        <v>2</v>
      </c>
    </row>
    <row r="3103" spans="1:14" ht="15" customHeight="1" x14ac:dyDescent="0.25">
      <c r="A3103" s="26">
        <v>44251.695439814815</v>
      </c>
      <c r="B3103" s="23" t="s">
        <v>0</v>
      </c>
      <c r="C3103" s="23" t="s">
        <v>4495</v>
      </c>
      <c r="D3103" s="23" t="s">
        <v>615</v>
      </c>
      <c r="E3103" s="23" t="s">
        <v>1</v>
      </c>
      <c r="F3103" s="23" t="s">
        <v>7</v>
      </c>
      <c r="G3103" s="23" t="s">
        <v>975</v>
      </c>
      <c r="H3103" s="2" t="s">
        <v>7745</v>
      </c>
      <c r="I3103" s="23" t="s">
        <v>7412</v>
      </c>
      <c r="J3103" s="23"/>
      <c r="K3103" s="23" t="s">
        <v>9712</v>
      </c>
      <c r="L3103" s="23"/>
      <c r="M3103" s="23">
        <f>YEAR(Tabla2[[#This Row],[Fecha de creación]])</f>
        <v>2021</v>
      </c>
      <c r="N3103" s="23">
        <f>MONTH(Tabla2[[#This Row],[Fecha de creación]])</f>
        <v>2</v>
      </c>
    </row>
    <row r="3104" spans="1:14" ht="15" customHeight="1" x14ac:dyDescent="0.25">
      <c r="A3104" s="26">
        <v>44251.703622685185</v>
      </c>
      <c r="B3104" s="23" t="s">
        <v>0</v>
      </c>
      <c r="C3104" s="23" t="s">
        <v>624</v>
      </c>
      <c r="D3104" s="23" t="s">
        <v>6</v>
      </c>
      <c r="E3104" s="23" t="s">
        <v>1</v>
      </c>
      <c r="F3104" s="23" t="s">
        <v>7</v>
      </c>
      <c r="G3104" s="23" t="s">
        <v>3</v>
      </c>
      <c r="H3104" s="2" t="s">
        <v>7722</v>
      </c>
      <c r="I3104" s="23" t="s">
        <v>7412</v>
      </c>
      <c r="J3104" s="23"/>
      <c r="K3104" s="23" t="s">
        <v>9712</v>
      </c>
      <c r="L3104" s="23"/>
      <c r="M3104" s="23">
        <f>YEAR(Tabla2[[#This Row],[Fecha de creación]])</f>
        <v>2021</v>
      </c>
      <c r="N3104" s="23">
        <f>MONTH(Tabla2[[#This Row],[Fecha de creación]])</f>
        <v>2</v>
      </c>
    </row>
    <row r="3105" spans="1:14" ht="15" customHeight="1" x14ac:dyDescent="0.25">
      <c r="A3105" s="26">
        <v>44251.707430555558</v>
      </c>
      <c r="B3105" s="23" t="s">
        <v>0</v>
      </c>
      <c r="C3105" s="23" t="s">
        <v>4496</v>
      </c>
      <c r="D3105" s="23" t="s">
        <v>6</v>
      </c>
      <c r="E3105" s="23" t="s">
        <v>1</v>
      </c>
      <c r="F3105" s="23" t="s">
        <v>7</v>
      </c>
      <c r="G3105" s="23" t="s">
        <v>975</v>
      </c>
      <c r="H3105" s="2" t="s">
        <v>7722</v>
      </c>
      <c r="I3105" s="23" t="s">
        <v>7412</v>
      </c>
      <c r="J3105" s="23"/>
      <c r="K3105" s="23" t="s">
        <v>9712</v>
      </c>
      <c r="L3105" s="23"/>
      <c r="M3105" s="23">
        <f>YEAR(Tabla2[[#This Row],[Fecha de creación]])</f>
        <v>2021</v>
      </c>
      <c r="N3105" s="23">
        <f>MONTH(Tabla2[[#This Row],[Fecha de creación]])</f>
        <v>2</v>
      </c>
    </row>
    <row r="3106" spans="1:14" ht="15" customHeight="1" x14ac:dyDescent="0.25">
      <c r="A3106" s="26">
        <v>44251.710497685184</v>
      </c>
      <c r="B3106" s="23" t="s">
        <v>0</v>
      </c>
      <c r="C3106" s="23" t="s">
        <v>4497</v>
      </c>
      <c r="D3106" s="23" t="s">
        <v>4498</v>
      </c>
      <c r="E3106" s="23" t="s">
        <v>1</v>
      </c>
      <c r="F3106" s="23" t="s">
        <v>7</v>
      </c>
      <c r="G3106" s="23" t="s">
        <v>975</v>
      </c>
      <c r="H3106" s="2" t="s">
        <v>7731</v>
      </c>
      <c r="I3106" s="23" t="s">
        <v>7412</v>
      </c>
      <c r="J3106" s="23"/>
      <c r="K3106" s="23" t="s">
        <v>9712</v>
      </c>
      <c r="L3106" s="23"/>
      <c r="M3106" s="23">
        <f>YEAR(Tabla2[[#This Row],[Fecha de creación]])</f>
        <v>2021</v>
      </c>
      <c r="N3106" s="23">
        <f>MONTH(Tabla2[[#This Row],[Fecha de creación]])</f>
        <v>2</v>
      </c>
    </row>
    <row r="3107" spans="1:14" ht="15" customHeight="1" x14ac:dyDescent="0.25">
      <c r="A3107" s="26">
        <v>44251.729618055557</v>
      </c>
      <c r="B3107" s="23" t="s">
        <v>189</v>
      </c>
      <c r="C3107" s="23" t="s">
        <v>625</v>
      </c>
      <c r="D3107" s="23" t="s">
        <v>622</v>
      </c>
      <c r="E3107" s="23" t="s">
        <v>1</v>
      </c>
      <c r="F3107" s="23" t="s">
        <v>7</v>
      </c>
      <c r="G3107" s="23" t="s">
        <v>3</v>
      </c>
      <c r="H3107" s="2" t="s">
        <v>7734</v>
      </c>
      <c r="I3107" s="23" t="s">
        <v>4486</v>
      </c>
      <c r="J3107" s="23"/>
      <c r="K3107" s="23" t="s">
        <v>9712</v>
      </c>
      <c r="L3107" s="23"/>
      <c r="M3107" s="23">
        <f>YEAR(Tabla2[[#This Row],[Fecha de creación]])</f>
        <v>2021</v>
      </c>
      <c r="N3107" s="23">
        <f>MONTH(Tabla2[[#This Row],[Fecha de creación]])</f>
        <v>2</v>
      </c>
    </row>
    <row r="3108" spans="1:14" ht="15" customHeight="1" x14ac:dyDescent="0.25">
      <c r="A3108" s="26">
        <v>44252.411157407405</v>
      </c>
      <c r="B3108" s="23" t="s">
        <v>19</v>
      </c>
      <c r="C3108" s="23" t="s">
        <v>4499</v>
      </c>
      <c r="D3108" s="23" t="s">
        <v>4500</v>
      </c>
      <c r="E3108" s="23" t="s">
        <v>1</v>
      </c>
      <c r="F3108" s="23" t="s">
        <v>7</v>
      </c>
      <c r="G3108" s="23" t="s">
        <v>975</v>
      </c>
      <c r="H3108" s="2" t="s">
        <v>7730</v>
      </c>
      <c r="I3108" s="23" t="s">
        <v>23</v>
      </c>
      <c r="J3108" s="23"/>
      <c r="K3108" s="23" t="s">
        <v>9712</v>
      </c>
      <c r="L3108" s="23"/>
      <c r="M3108" s="23">
        <f>YEAR(Tabla2[[#This Row],[Fecha de creación]])</f>
        <v>2021</v>
      </c>
      <c r="N3108" s="23">
        <f>MONTH(Tabla2[[#This Row],[Fecha de creación]])</f>
        <v>2</v>
      </c>
    </row>
    <row r="3109" spans="1:14" ht="15" customHeight="1" x14ac:dyDescent="0.25">
      <c r="A3109" s="26">
        <v>44252.415254629632</v>
      </c>
      <c r="B3109" s="23" t="s">
        <v>19</v>
      </c>
      <c r="C3109" s="23" t="s">
        <v>4501</v>
      </c>
      <c r="D3109" s="23" t="s">
        <v>4502</v>
      </c>
      <c r="E3109" s="23" t="s">
        <v>1</v>
      </c>
      <c r="F3109" s="23" t="s">
        <v>7</v>
      </c>
      <c r="G3109" s="23" t="s">
        <v>975</v>
      </c>
      <c r="H3109" s="2" t="s">
        <v>7730</v>
      </c>
      <c r="I3109" s="23" t="s">
        <v>23</v>
      </c>
      <c r="J3109" s="23"/>
      <c r="K3109" s="23" t="s">
        <v>9712</v>
      </c>
      <c r="L3109" s="23"/>
      <c r="M3109" s="23">
        <f>YEAR(Tabla2[[#This Row],[Fecha de creación]])</f>
        <v>2021</v>
      </c>
      <c r="N3109" s="23">
        <f>MONTH(Tabla2[[#This Row],[Fecha de creación]])</f>
        <v>2</v>
      </c>
    </row>
    <row r="3110" spans="1:14" ht="15" customHeight="1" x14ac:dyDescent="0.25">
      <c r="A3110" s="26">
        <v>44252.422118055554</v>
      </c>
      <c r="B3110" s="23" t="s">
        <v>0</v>
      </c>
      <c r="C3110" s="23" t="s">
        <v>4503</v>
      </c>
      <c r="D3110" s="23" t="s">
        <v>6</v>
      </c>
      <c r="E3110" s="23" t="s">
        <v>1</v>
      </c>
      <c r="F3110" s="23" t="s">
        <v>7</v>
      </c>
      <c r="G3110" s="23" t="s">
        <v>975</v>
      </c>
      <c r="H3110" s="2" t="s">
        <v>7722</v>
      </c>
      <c r="I3110" s="23" t="s">
        <v>7412</v>
      </c>
      <c r="J3110" s="23"/>
      <c r="K3110" s="23" t="s">
        <v>9712</v>
      </c>
      <c r="L3110" s="23"/>
      <c r="M3110" s="23">
        <f>YEAR(Tabla2[[#This Row],[Fecha de creación]])</f>
        <v>2021</v>
      </c>
      <c r="N3110" s="23">
        <f>MONTH(Tabla2[[#This Row],[Fecha de creación]])</f>
        <v>2</v>
      </c>
    </row>
    <row r="3111" spans="1:14" ht="15" customHeight="1" x14ac:dyDescent="0.25">
      <c r="A3111" s="26">
        <v>44252.423506944448</v>
      </c>
      <c r="B3111" s="23" t="s">
        <v>0</v>
      </c>
      <c r="C3111" s="23" t="s">
        <v>4504</v>
      </c>
      <c r="D3111" s="23" t="s">
        <v>6</v>
      </c>
      <c r="E3111" s="23" t="s">
        <v>1</v>
      </c>
      <c r="F3111" s="23" t="s">
        <v>7</v>
      </c>
      <c r="G3111" s="23" t="s">
        <v>975</v>
      </c>
      <c r="H3111" s="2" t="s">
        <v>7722</v>
      </c>
      <c r="I3111" s="23" t="s">
        <v>7412</v>
      </c>
      <c r="J3111" s="23"/>
      <c r="K3111" s="23" t="s">
        <v>9712</v>
      </c>
      <c r="L3111" s="23"/>
      <c r="M3111" s="23">
        <f>YEAR(Tabla2[[#This Row],[Fecha de creación]])</f>
        <v>2021</v>
      </c>
      <c r="N3111" s="23">
        <f>MONTH(Tabla2[[#This Row],[Fecha de creación]])</f>
        <v>2</v>
      </c>
    </row>
    <row r="3112" spans="1:14" ht="15" customHeight="1" x14ac:dyDescent="0.25">
      <c r="A3112" s="26">
        <v>44252.428043981483</v>
      </c>
      <c r="B3112" s="23" t="s">
        <v>0</v>
      </c>
      <c r="C3112" s="23" t="s">
        <v>4505</v>
      </c>
      <c r="D3112" s="23" t="s">
        <v>6</v>
      </c>
      <c r="E3112" s="23" t="s">
        <v>1</v>
      </c>
      <c r="F3112" s="23" t="s">
        <v>7</v>
      </c>
      <c r="G3112" s="23" t="s">
        <v>975</v>
      </c>
      <c r="H3112" s="2" t="s">
        <v>7722</v>
      </c>
      <c r="I3112" s="23" t="s">
        <v>7412</v>
      </c>
      <c r="J3112" s="23"/>
      <c r="K3112" s="23" t="s">
        <v>9712</v>
      </c>
      <c r="L3112" s="23"/>
      <c r="M3112" s="23">
        <f>YEAR(Tabla2[[#This Row],[Fecha de creación]])</f>
        <v>2021</v>
      </c>
      <c r="N3112" s="23">
        <f>MONTH(Tabla2[[#This Row],[Fecha de creación]])</f>
        <v>2</v>
      </c>
    </row>
    <row r="3113" spans="1:14" ht="15" customHeight="1" x14ac:dyDescent="0.25">
      <c r="A3113" s="26">
        <v>44252.479386574072</v>
      </c>
      <c r="B3113" s="23" t="s">
        <v>0</v>
      </c>
      <c r="C3113" s="23" t="s">
        <v>4506</v>
      </c>
      <c r="D3113" s="23" t="s">
        <v>6</v>
      </c>
      <c r="E3113" s="23" t="s">
        <v>1</v>
      </c>
      <c r="F3113" s="23" t="s">
        <v>7</v>
      </c>
      <c r="G3113" s="23" t="s">
        <v>975</v>
      </c>
      <c r="H3113" s="2" t="s">
        <v>7722</v>
      </c>
      <c r="I3113" s="23" t="s">
        <v>7412</v>
      </c>
      <c r="J3113" s="23"/>
      <c r="K3113" s="23" t="s">
        <v>9712</v>
      </c>
      <c r="L3113" s="23"/>
      <c r="M3113" s="23">
        <f>YEAR(Tabla2[[#This Row],[Fecha de creación]])</f>
        <v>2021</v>
      </c>
      <c r="N3113" s="23">
        <f>MONTH(Tabla2[[#This Row],[Fecha de creación]])</f>
        <v>2</v>
      </c>
    </row>
    <row r="3114" spans="1:14" ht="15" customHeight="1" x14ac:dyDescent="0.25">
      <c r="A3114" s="26">
        <v>44252.499837962961</v>
      </c>
      <c r="B3114" s="23" t="s">
        <v>0</v>
      </c>
      <c r="C3114" s="23" t="s">
        <v>4507</v>
      </c>
      <c r="D3114" s="23" t="s">
        <v>6</v>
      </c>
      <c r="E3114" s="23" t="s">
        <v>1</v>
      </c>
      <c r="F3114" s="23" t="s">
        <v>7</v>
      </c>
      <c r="G3114" s="23" t="s">
        <v>975</v>
      </c>
      <c r="H3114" s="2" t="s">
        <v>7722</v>
      </c>
      <c r="I3114" s="23" t="s">
        <v>7412</v>
      </c>
      <c r="J3114" s="23"/>
      <c r="K3114" s="23" t="s">
        <v>9712</v>
      </c>
      <c r="L3114" s="23"/>
      <c r="M3114" s="23">
        <f>YEAR(Tabla2[[#This Row],[Fecha de creación]])</f>
        <v>2021</v>
      </c>
      <c r="N3114" s="23">
        <f>MONTH(Tabla2[[#This Row],[Fecha de creación]])</f>
        <v>2</v>
      </c>
    </row>
    <row r="3115" spans="1:14" ht="15" customHeight="1" x14ac:dyDescent="0.25">
      <c r="A3115" s="26">
        <v>44252.506527777776</v>
      </c>
      <c r="B3115" s="23" t="s">
        <v>0</v>
      </c>
      <c r="C3115" s="23" t="s">
        <v>4508</v>
      </c>
      <c r="D3115" s="23" t="s">
        <v>6</v>
      </c>
      <c r="E3115" s="23" t="s">
        <v>1</v>
      </c>
      <c r="F3115" s="23" t="s">
        <v>7</v>
      </c>
      <c r="G3115" s="23" t="s">
        <v>975</v>
      </c>
      <c r="H3115" s="2" t="s">
        <v>7722</v>
      </c>
      <c r="I3115" s="23" t="s">
        <v>7412</v>
      </c>
      <c r="J3115" s="23"/>
      <c r="K3115" s="23" t="s">
        <v>9712</v>
      </c>
      <c r="L3115" s="23"/>
      <c r="M3115" s="23">
        <f>YEAR(Tabla2[[#This Row],[Fecha de creación]])</f>
        <v>2021</v>
      </c>
      <c r="N3115" s="23">
        <f>MONTH(Tabla2[[#This Row],[Fecha de creación]])</f>
        <v>2</v>
      </c>
    </row>
    <row r="3116" spans="1:14" ht="15" customHeight="1" x14ac:dyDescent="0.25">
      <c r="A3116" s="26">
        <v>44252.510428240741</v>
      </c>
      <c r="B3116" s="23" t="s">
        <v>0</v>
      </c>
      <c r="C3116" s="23" t="s">
        <v>4509</v>
      </c>
      <c r="D3116" s="23" t="s">
        <v>6</v>
      </c>
      <c r="E3116" s="23" t="s">
        <v>1</v>
      </c>
      <c r="F3116" s="23" t="s">
        <v>7</v>
      </c>
      <c r="G3116" s="23" t="s">
        <v>975</v>
      </c>
      <c r="H3116" s="2" t="s">
        <v>7722</v>
      </c>
      <c r="I3116" s="23" t="s">
        <v>7412</v>
      </c>
      <c r="J3116" s="23"/>
      <c r="K3116" s="23" t="s">
        <v>9712</v>
      </c>
      <c r="L3116" s="23"/>
      <c r="M3116" s="23">
        <f>YEAR(Tabla2[[#This Row],[Fecha de creación]])</f>
        <v>2021</v>
      </c>
      <c r="N3116" s="23">
        <f>MONTH(Tabla2[[#This Row],[Fecha de creación]])</f>
        <v>2</v>
      </c>
    </row>
    <row r="3117" spans="1:14" ht="15" customHeight="1" x14ac:dyDescent="0.25">
      <c r="A3117" s="26">
        <v>44252.520752314813</v>
      </c>
      <c r="B3117" s="23" t="s">
        <v>0</v>
      </c>
      <c r="C3117" s="23" t="s">
        <v>4510</v>
      </c>
      <c r="D3117" s="23" t="s">
        <v>6</v>
      </c>
      <c r="E3117" s="23" t="s">
        <v>1</v>
      </c>
      <c r="F3117" s="23" t="s">
        <v>7</v>
      </c>
      <c r="G3117" s="23" t="s">
        <v>975</v>
      </c>
      <c r="H3117" s="2" t="s">
        <v>7722</v>
      </c>
      <c r="I3117" s="23" t="s">
        <v>7412</v>
      </c>
      <c r="J3117" s="23"/>
      <c r="K3117" s="23" t="s">
        <v>9712</v>
      </c>
      <c r="L3117" s="23"/>
      <c r="M3117" s="23">
        <f>YEAR(Tabla2[[#This Row],[Fecha de creación]])</f>
        <v>2021</v>
      </c>
      <c r="N3117" s="23">
        <f>MONTH(Tabla2[[#This Row],[Fecha de creación]])</f>
        <v>2</v>
      </c>
    </row>
    <row r="3118" spans="1:14" ht="15" customHeight="1" x14ac:dyDescent="0.25">
      <c r="A3118" s="26">
        <v>44252.522858796299</v>
      </c>
      <c r="B3118" s="23" t="s">
        <v>56</v>
      </c>
      <c r="C3118" s="23" t="s">
        <v>626</v>
      </c>
      <c r="D3118" s="23" t="s">
        <v>25</v>
      </c>
      <c r="E3118" s="23" t="s">
        <v>1</v>
      </c>
      <c r="F3118" s="23" t="s">
        <v>7</v>
      </c>
      <c r="G3118" s="23" t="s">
        <v>3</v>
      </c>
      <c r="H3118" s="2" t="s">
        <v>7734</v>
      </c>
      <c r="I3118" s="23" t="s">
        <v>1963</v>
      </c>
      <c r="J3118" s="23"/>
      <c r="K3118" s="23" t="s">
        <v>9712</v>
      </c>
      <c r="L3118" s="23"/>
      <c r="M3118" s="23">
        <f>YEAR(Tabla2[[#This Row],[Fecha de creación]])</f>
        <v>2021</v>
      </c>
      <c r="N3118" s="23">
        <f>MONTH(Tabla2[[#This Row],[Fecha de creación]])</f>
        <v>2</v>
      </c>
    </row>
    <row r="3119" spans="1:14" ht="15" customHeight="1" x14ac:dyDescent="0.25">
      <c r="A3119" s="26">
        <v>44252.56181712963</v>
      </c>
      <c r="B3119" s="23" t="s">
        <v>19</v>
      </c>
      <c r="C3119" s="23" t="s">
        <v>627</v>
      </c>
      <c r="D3119" s="23" t="s">
        <v>628</v>
      </c>
      <c r="E3119" s="23" t="s">
        <v>1</v>
      </c>
      <c r="F3119" s="23" t="s">
        <v>7</v>
      </c>
      <c r="G3119" s="23" t="s">
        <v>3</v>
      </c>
      <c r="H3119" s="2" t="s">
        <v>7722</v>
      </c>
      <c r="I3119" s="23" t="s">
        <v>23</v>
      </c>
      <c r="J3119" s="23"/>
      <c r="K3119" s="23" t="s">
        <v>9712</v>
      </c>
      <c r="L3119" s="23"/>
      <c r="M3119" s="23">
        <f>YEAR(Tabla2[[#This Row],[Fecha de creación]])</f>
        <v>2021</v>
      </c>
      <c r="N3119" s="23">
        <f>MONTH(Tabla2[[#This Row],[Fecha de creación]])</f>
        <v>2</v>
      </c>
    </row>
    <row r="3120" spans="1:14" ht="15" customHeight="1" x14ac:dyDescent="0.25">
      <c r="A3120" s="26">
        <v>44252.569166666668</v>
      </c>
      <c r="B3120" s="23" t="s">
        <v>19</v>
      </c>
      <c r="C3120" s="23" t="s">
        <v>4511</v>
      </c>
      <c r="D3120" s="23" t="s">
        <v>4512</v>
      </c>
      <c r="E3120" s="23" t="s">
        <v>1</v>
      </c>
      <c r="F3120" s="23" t="s">
        <v>7</v>
      </c>
      <c r="G3120" s="23" t="s">
        <v>975</v>
      </c>
      <c r="H3120" s="2" t="s">
        <v>7735</v>
      </c>
      <c r="I3120" s="23" t="s">
        <v>7544</v>
      </c>
      <c r="J3120" s="23"/>
      <c r="K3120" s="23" t="s">
        <v>9712</v>
      </c>
      <c r="L3120" s="23"/>
      <c r="M3120" s="23">
        <f>YEAR(Tabla2[[#This Row],[Fecha de creación]])</f>
        <v>2021</v>
      </c>
      <c r="N3120" s="23">
        <f>MONTH(Tabla2[[#This Row],[Fecha de creación]])</f>
        <v>2</v>
      </c>
    </row>
    <row r="3121" spans="1:14" ht="15" customHeight="1" x14ac:dyDescent="0.25">
      <c r="A3121" s="26">
        <v>44252.629004629627</v>
      </c>
      <c r="B3121" s="23" t="s">
        <v>189</v>
      </c>
      <c r="C3121" s="23" t="s">
        <v>4513</v>
      </c>
      <c r="D3121" s="23" t="s">
        <v>131</v>
      </c>
      <c r="E3121" s="23" t="s">
        <v>1</v>
      </c>
      <c r="F3121" s="23" t="s">
        <v>7</v>
      </c>
      <c r="G3121" s="23" t="s">
        <v>975</v>
      </c>
      <c r="H3121" s="2" t="s">
        <v>7728</v>
      </c>
      <c r="I3121" s="23" t="s">
        <v>4486</v>
      </c>
      <c r="J3121" s="23"/>
      <c r="K3121" s="23" t="s">
        <v>9712</v>
      </c>
      <c r="L3121" s="23"/>
      <c r="M3121" s="23">
        <f>YEAR(Tabla2[[#This Row],[Fecha de creación]])</f>
        <v>2021</v>
      </c>
      <c r="N3121" s="23">
        <f>MONTH(Tabla2[[#This Row],[Fecha de creación]])</f>
        <v>2</v>
      </c>
    </row>
    <row r="3122" spans="1:14" ht="15" customHeight="1" x14ac:dyDescent="0.25">
      <c r="A3122" s="26">
        <v>44252.633379629631</v>
      </c>
      <c r="B3122" s="23" t="s">
        <v>189</v>
      </c>
      <c r="C3122" s="23" t="s">
        <v>4514</v>
      </c>
      <c r="D3122" s="23" t="s">
        <v>6</v>
      </c>
      <c r="E3122" s="23" t="s">
        <v>1</v>
      </c>
      <c r="F3122" s="23" t="s">
        <v>7</v>
      </c>
      <c r="G3122" s="23" t="s">
        <v>975</v>
      </c>
      <c r="H3122" s="2" t="s">
        <v>7722</v>
      </c>
      <c r="I3122" s="23" t="s">
        <v>4486</v>
      </c>
      <c r="J3122" s="23"/>
      <c r="K3122" s="23" t="s">
        <v>9712</v>
      </c>
      <c r="L3122" s="23"/>
      <c r="M3122" s="23">
        <f>YEAR(Tabla2[[#This Row],[Fecha de creación]])</f>
        <v>2021</v>
      </c>
      <c r="N3122" s="23">
        <f>MONTH(Tabla2[[#This Row],[Fecha de creación]])</f>
        <v>2</v>
      </c>
    </row>
    <row r="3123" spans="1:14" ht="15" customHeight="1" x14ac:dyDescent="0.25">
      <c r="A3123" s="26">
        <v>44252.72074074074</v>
      </c>
      <c r="B3123" s="23" t="s">
        <v>0</v>
      </c>
      <c r="C3123" s="23" t="s">
        <v>4515</v>
      </c>
      <c r="D3123" s="23" t="s">
        <v>21</v>
      </c>
      <c r="E3123" s="23" t="s">
        <v>1</v>
      </c>
      <c r="F3123" s="23" t="s">
        <v>7</v>
      </c>
      <c r="G3123" s="23" t="s">
        <v>975</v>
      </c>
      <c r="H3123" s="2" t="s">
        <v>7744</v>
      </c>
      <c r="I3123" s="23" t="s">
        <v>7412</v>
      </c>
      <c r="J3123" s="23"/>
      <c r="K3123" s="23" t="s">
        <v>9712</v>
      </c>
      <c r="L3123" s="23"/>
      <c r="M3123" s="23">
        <f>YEAR(Tabla2[[#This Row],[Fecha de creación]])</f>
        <v>2021</v>
      </c>
      <c r="N3123" s="23">
        <f>MONTH(Tabla2[[#This Row],[Fecha de creación]])</f>
        <v>2</v>
      </c>
    </row>
    <row r="3124" spans="1:14" ht="15" customHeight="1" x14ac:dyDescent="0.25">
      <c r="A3124" s="26">
        <v>44252.743148148147</v>
      </c>
      <c r="B3124" s="23" t="s">
        <v>0</v>
      </c>
      <c r="C3124" s="23" t="s">
        <v>4516</v>
      </c>
      <c r="D3124" s="23" t="s">
        <v>382</v>
      </c>
      <c r="E3124" s="23" t="s">
        <v>1</v>
      </c>
      <c r="F3124" s="23" t="s">
        <v>7</v>
      </c>
      <c r="G3124" s="23" t="s">
        <v>975</v>
      </c>
      <c r="H3124" s="2" t="s">
        <v>7758</v>
      </c>
      <c r="I3124" s="23" t="s">
        <v>7412</v>
      </c>
      <c r="J3124" s="23"/>
      <c r="K3124" s="23" t="s">
        <v>9712</v>
      </c>
      <c r="L3124" s="23"/>
      <c r="M3124" s="23">
        <f>YEAR(Tabla2[[#This Row],[Fecha de creación]])</f>
        <v>2021</v>
      </c>
      <c r="N3124" s="23">
        <f>MONTH(Tabla2[[#This Row],[Fecha de creación]])</f>
        <v>2</v>
      </c>
    </row>
    <row r="3125" spans="1:14" ht="15" customHeight="1" x14ac:dyDescent="0.25">
      <c r="A3125" s="26">
        <v>44253.383414351854</v>
      </c>
      <c r="B3125" s="23" t="s">
        <v>0</v>
      </c>
      <c r="C3125" s="23" t="s">
        <v>629</v>
      </c>
      <c r="D3125" s="23" t="s">
        <v>615</v>
      </c>
      <c r="E3125" s="23" t="s">
        <v>1</v>
      </c>
      <c r="F3125" s="23" t="s">
        <v>7</v>
      </c>
      <c r="G3125" s="23" t="s">
        <v>3</v>
      </c>
      <c r="H3125" s="2" t="s">
        <v>7745</v>
      </c>
      <c r="I3125" s="23" t="s">
        <v>7412</v>
      </c>
      <c r="J3125" s="23"/>
      <c r="K3125" s="23" t="s">
        <v>9712</v>
      </c>
      <c r="L3125" s="23"/>
      <c r="M3125" s="23">
        <f>YEAR(Tabla2[[#This Row],[Fecha de creación]])</f>
        <v>2021</v>
      </c>
      <c r="N3125" s="23">
        <f>MONTH(Tabla2[[#This Row],[Fecha de creación]])</f>
        <v>2</v>
      </c>
    </row>
    <row r="3126" spans="1:14" ht="15" customHeight="1" x14ac:dyDescent="0.25">
      <c r="A3126" s="26">
        <v>44253.385555555556</v>
      </c>
      <c r="B3126" s="23" t="s">
        <v>56</v>
      </c>
      <c r="C3126" s="23" t="s">
        <v>630</v>
      </c>
      <c r="D3126" s="23" t="s">
        <v>631</v>
      </c>
      <c r="E3126" s="23" t="s">
        <v>1</v>
      </c>
      <c r="F3126" s="23" t="s">
        <v>7</v>
      </c>
      <c r="G3126" s="23" t="s">
        <v>3</v>
      </c>
      <c r="H3126" s="2" t="s">
        <v>7734</v>
      </c>
      <c r="I3126" s="23" t="s">
        <v>4517</v>
      </c>
      <c r="J3126" s="23"/>
      <c r="K3126" s="23" t="s">
        <v>9712</v>
      </c>
      <c r="L3126" s="23"/>
      <c r="M3126" s="23">
        <f>YEAR(Tabla2[[#This Row],[Fecha de creación]])</f>
        <v>2021</v>
      </c>
      <c r="N3126" s="23">
        <f>MONTH(Tabla2[[#This Row],[Fecha de creación]])</f>
        <v>2</v>
      </c>
    </row>
    <row r="3127" spans="1:14" ht="15" customHeight="1" x14ac:dyDescent="0.25">
      <c r="A3127" s="26">
        <v>44253.410821759258</v>
      </c>
      <c r="B3127" s="23" t="s">
        <v>0</v>
      </c>
      <c r="C3127" s="23" t="s">
        <v>4518</v>
      </c>
      <c r="D3127" s="23" t="s">
        <v>382</v>
      </c>
      <c r="E3127" s="23" t="s">
        <v>1</v>
      </c>
      <c r="F3127" s="23" t="s">
        <v>7</v>
      </c>
      <c r="G3127" s="23" t="s">
        <v>975</v>
      </c>
      <c r="H3127" s="2" t="s">
        <v>7758</v>
      </c>
      <c r="I3127" s="23" t="s">
        <v>7412</v>
      </c>
      <c r="J3127" s="23"/>
      <c r="K3127" s="23" t="s">
        <v>9712</v>
      </c>
      <c r="L3127" s="23"/>
      <c r="M3127" s="23">
        <f>YEAR(Tabla2[[#This Row],[Fecha de creación]])</f>
        <v>2021</v>
      </c>
      <c r="N3127" s="23">
        <f>MONTH(Tabla2[[#This Row],[Fecha de creación]])</f>
        <v>2</v>
      </c>
    </row>
    <row r="3128" spans="1:14" ht="15" customHeight="1" x14ac:dyDescent="0.25">
      <c r="A3128" s="26">
        <v>44253.41207175926</v>
      </c>
      <c r="B3128" s="23" t="s">
        <v>0</v>
      </c>
      <c r="C3128" s="23" t="s">
        <v>4519</v>
      </c>
      <c r="D3128" s="23" t="s">
        <v>382</v>
      </c>
      <c r="E3128" s="23" t="s">
        <v>1</v>
      </c>
      <c r="F3128" s="23" t="s">
        <v>7</v>
      </c>
      <c r="G3128" s="23" t="s">
        <v>975</v>
      </c>
      <c r="H3128" s="2" t="s">
        <v>7758</v>
      </c>
      <c r="I3128" s="23" t="s">
        <v>8</v>
      </c>
      <c r="J3128" s="23"/>
      <c r="K3128" s="23" t="s">
        <v>9712</v>
      </c>
      <c r="L3128" s="23"/>
      <c r="M3128" s="23">
        <f>YEAR(Tabla2[[#This Row],[Fecha de creación]])</f>
        <v>2021</v>
      </c>
      <c r="N3128" s="23">
        <f>MONTH(Tabla2[[#This Row],[Fecha de creación]])</f>
        <v>2</v>
      </c>
    </row>
    <row r="3129" spans="1:14" ht="15" customHeight="1" x14ac:dyDescent="0.25">
      <c r="A3129" s="26">
        <v>44253.414710648147</v>
      </c>
      <c r="B3129" s="23" t="s">
        <v>0</v>
      </c>
      <c r="C3129" s="23" t="s">
        <v>4520</v>
      </c>
      <c r="D3129" s="23" t="s">
        <v>382</v>
      </c>
      <c r="E3129" s="23" t="s">
        <v>1</v>
      </c>
      <c r="F3129" s="23" t="s">
        <v>7</v>
      </c>
      <c r="G3129" s="23" t="s">
        <v>975</v>
      </c>
      <c r="H3129" s="2" t="s">
        <v>7758</v>
      </c>
      <c r="I3129" s="23" t="s">
        <v>8</v>
      </c>
      <c r="J3129" s="23"/>
      <c r="K3129" s="23" t="s">
        <v>9712</v>
      </c>
      <c r="L3129" s="23"/>
      <c r="M3129" s="23">
        <f>YEAR(Tabla2[[#This Row],[Fecha de creación]])</f>
        <v>2021</v>
      </c>
      <c r="N3129" s="23">
        <f>MONTH(Tabla2[[#This Row],[Fecha de creación]])</f>
        <v>2</v>
      </c>
    </row>
    <row r="3130" spans="1:14" ht="15" customHeight="1" x14ac:dyDescent="0.25">
      <c r="A3130" s="26">
        <v>44253.415555555555</v>
      </c>
      <c r="B3130" s="23" t="s">
        <v>0</v>
      </c>
      <c r="C3130" s="23" t="s">
        <v>4521</v>
      </c>
      <c r="D3130" s="23" t="s">
        <v>615</v>
      </c>
      <c r="E3130" s="23" t="s">
        <v>1</v>
      </c>
      <c r="F3130" s="23" t="s">
        <v>7</v>
      </c>
      <c r="G3130" s="23" t="s">
        <v>975</v>
      </c>
      <c r="H3130" s="2" t="s">
        <v>7745</v>
      </c>
      <c r="I3130" s="23" t="s">
        <v>7412</v>
      </c>
      <c r="J3130" s="23"/>
      <c r="K3130" s="23" t="s">
        <v>9712</v>
      </c>
      <c r="L3130" s="23"/>
      <c r="M3130" s="23">
        <f>YEAR(Tabla2[[#This Row],[Fecha de creación]])</f>
        <v>2021</v>
      </c>
      <c r="N3130" s="23">
        <f>MONTH(Tabla2[[#This Row],[Fecha de creación]])</f>
        <v>2</v>
      </c>
    </row>
    <row r="3131" spans="1:14" ht="15" customHeight="1" x14ac:dyDescent="0.25">
      <c r="A3131" s="26">
        <v>44253.420289351852</v>
      </c>
      <c r="B3131" s="23" t="s">
        <v>0</v>
      </c>
      <c r="C3131" s="23" t="s">
        <v>4522</v>
      </c>
      <c r="D3131" s="23" t="s">
        <v>4523</v>
      </c>
      <c r="E3131" s="23" t="s">
        <v>1</v>
      </c>
      <c r="F3131" s="23" t="s">
        <v>7</v>
      </c>
      <c r="G3131" s="23" t="s">
        <v>975</v>
      </c>
      <c r="H3131" s="2" t="s">
        <v>7731</v>
      </c>
      <c r="I3131" s="23" t="s">
        <v>7412</v>
      </c>
      <c r="J3131" s="23"/>
      <c r="K3131" s="23" t="s">
        <v>9712</v>
      </c>
      <c r="L3131" s="23"/>
      <c r="M3131" s="23">
        <f>YEAR(Tabla2[[#This Row],[Fecha de creación]])</f>
        <v>2021</v>
      </c>
      <c r="N3131" s="23">
        <f>MONTH(Tabla2[[#This Row],[Fecha de creación]])</f>
        <v>2</v>
      </c>
    </row>
    <row r="3132" spans="1:14" ht="15" customHeight="1" x14ac:dyDescent="0.25">
      <c r="A3132" s="26">
        <v>44253.421064814815</v>
      </c>
      <c r="B3132" s="23" t="s">
        <v>0</v>
      </c>
      <c r="C3132" s="23" t="s">
        <v>4524</v>
      </c>
      <c r="D3132" s="23" t="s">
        <v>382</v>
      </c>
      <c r="E3132" s="23" t="s">
        <v>1</v>
      </c>
      <c r="F3132" s="23" t="s">
        <v>7</v>
      </c>
      <c r="G3132" s="23" t="s">
        <v>975</v>
      </c>
      <c r="H3132" s="2" t="s">
        <v>7758</v>
      </c>
      <c r="I3132" s="23" t="s">
        <v>8</v>
      </c>
      <c r="J3132" s="23"/>
      <c r="K3132" s="23" t="s">
        <v>9712</v>
      </c>
      <c r="L3132" s="23"/>
      <c r="M3132" s="23">
        <f>YEAR(Tabla2[[#This Row],[Fecha de creación]])</f>
        <v>2021</v>
      </c>
      <c r="N3132" s="23">
        <f>MONTH(Tabla2[[#This Row],[Fecha de creación]])</f>
        <v>2</v>
      </c>
    </row>
    <row r="3133" spans="1:14" ht="15" customHeight="1" x14ac:dyDescent="0.25">
      <c r="A3133" s="26">
        <v>44253.456990740742</v>
      </c>
      <c r="B3133" s="23" t="s">
        <v>0</v>
      </c>
      <c r="C3133" s="23" t="s">
        <v>4525</v>
      </c>
      <c r="D3133" s="23" t="s">
        <v>110</v>
      </c>
      <c r="E3133" s="23" t="s">
        <v>1</v>
      </c>
      <c r="F3133" s="23" t="s">
        <v>7</v>
      </c>
      <c r="G3133" s="23" t="s">
        <v>975</v>
      </c>
      <c r="H3133" s="2" t="s">
        <v>7731</v>
      </c>
      <c r="I3133" s="23" t="s">
        <v>7412</v>
      </c>
      <c r="J3133" s="23"/>
      <c r="K3133" s="23" t="s">
        <v>9712</v>
      </c>
      <c r="L3133" s="23"/>
      <c r="M3133" s="23">
        <f>YEAR(Tabla2[[#This Row],[Fecha de creación]])</f>
        <v>2021</v>
      </c>
      <c r="N3133" s="23">
        <f>MONTH(Tabla2[[#This Row],[Fecha de creación]])</f>
        <v>2</v>
      </c>
    </row>
    <row r="3134" spans="1:14" ht="15" customHeight="1" x14ac:dyDescent="0.25">
      <c r="A3134" s="26">
        <v>44253.505578703705</v>
      </c>
      <c r="B3134" s="23" t="s">
        <v>189</v>
      </c>
      <c r="C3134" s="23" t="s">
        <v>632</v>
      </c>
      <c r="D3134" s="23" t="s">
        <v>633</v>
      </c>
      <c r="E3134" s="23" t="s">
        <v>1</v>
      </c>
      <c r="F3134" s="23" t="s">
        <v>2</v>
      </c>
      <c r="G3134" s="23" t="s">
        <v>3</v>
      </c>
      <c r="H3134" s="2" t="s">
        <v>7741</v>
      </c>
      <c r="I3134" s="23" t="s">
        <v>1945</v>
      </c>
      <c r="J3134" s="23"/>
      <c r="K3134" s="23" t="s">
        <v>9712</v>
      </c>
      <c r="L3134" s="23"/>
      <c r="M3134" s="23">
        <f>YEAR(Tabla2[[#This Row],[Fecha de creación]])</f>
        <v>2021</v>
      </c>
      <c r="N3134" s="23">
        <f>MONTH(Tabla2[[#This Row],[Fecha de creación]])</f>
        <v>2</v>
      </c>
    </row>
    <row r="3135" spans="1:14" ht="15" customHeight="1" x14ac:dyDescent="0.25">
      <c r="A3135" s="26">
        <v>44253.511122685188</v>
      </c>
      <c r="B3135" s="23" t="s">
        <v>56</v>
      </c>
      <c r="C3135" s="23" t="s">
        <v>4526</v>
      </c>
      <c r="D3135" s="23" t="s">
        <v>4527</v>
      </c>
      <c r="E3135" s="23" t="s">
        <v>1</v>
      </c>
      <c r="F3135" s="23" t="s">
        <v>2</v>
      </c>
      <c r="G3135" s="23" t="s">
        <v>1551</v>
      </c>
      <c r="H3135" s="2" t="s">
        <v>7735</v>
      </c>
      <c r="I3135" s="23" t="s">
        <v>1490</v>
      </c>
      <c r="J3135" s="23"/>
      <c r="K3135" s="23" t="s">
        <v>9712</v>
      </c>
      <c r="L3135" s="23"/>
      <c r="M3135" s="23">
        <f>YEAR(Tabla2[[#This Row],[Fecha de creación]])</f>
        <v>2021</v>
      </c>
      <c r="N3135" s="23">
        <f>MONTH(Tabla2[[#This Row],[Fecha de creación]])</f>
        <v>2</v>
      </c>
    </row>
    <row r="3136" spans="1:14" ht="15" customHeight="1" x14ac:dyDescent="0.25">
      <c r="A3136" s="26">
        <v>44253.680046296293</v>
      </c>
      <c r="B3136" s="23" t="s">
        <v>0</v>
      </c>
      <c r="C3136" s="23" t="s">
        <v>4528</v>
      </c>
      <c r="D3136" s="23" t="s">
        <v>21</v>
      </c>
      <c r="E3136" s="23" t="s">
        <v>1</v>
      </c>
      <c r="F3136" s="23" t="s">
        <v>7</v>
      </c>
      <c r="G3136" s="23" t="s">
        <v>975</v>
      </c>
      <c r="H3136" s="2" t="s">
        <v>7744</v>
      </c>
      <c r="I3136" s="23" t="s">
        <v>8</v>
      </c>
      <c r="J3136" s="23"/>
      <c r="K3136" s="23" t="s">
        <v>9712</v>
      </c>
      <c r="L3136" s="23"/>
      <c r="M3136" s="23">
        <f>YEAR(Tabla2[[#This Row],[Fecha de creación]])</f>
        <v>2021</v>
      </c>
      <c r="N3136" s="23">
        <f>MONTH(Tabla2[[#This Row],[Fecha de creación]])</f>
        <v>2</v>
      </c>
    </row>
    <row r="3137" spans="1:14" ht="15" customHeight="1" x14ac:dyDescent="0.25">
      <c r="A3137" s="26">
        <v>44253.74900462963</v>
      </c>
      <c r="B3137" s="23" t="s">
        <v>0</v>
      </c>
      <c r="C3137" s="23" t="s">
        <v>4529</v>
      </c>
      <c r="D3137" s="23" t="s">
        <v>21</v>
      </c>
      <c r="E3137" s="23" t="s">
        <v>1</v>
      </c>
      <c r="F3137" s="23" t="s">
        <v>7</v>
      </c>
      <c r="G3137" s="23" t="s">
        <v>975</v>
      </c>
      <c r="H3137" s="2" t="s">
        <v>7744</v>
      </c>
      <c r="I3137" s="23" t="s">
        <v>7412</v>
      </c>
      <c r="J3137" s="23"/>
      <c r="K3137" s="23" t="s">
        <v>9712</v>
      </c>
      <c r="L3137" s="23"/>
      <c r="M3137" s="23">
        <f>YEAR(Tabla2[[#This Row],[Fecha de creación]])</f>
        <v>2021</v>
      </c>
      <c r="N3137" s="23">
        <f>MONTH(Tabla2[[#This Row],[Fecha de creación]])</f>
        <v>2</v>
      </c>
    </row>
    <row r="3138" spans="1:14" ht="15" customHeight="1" x14ac:dyDescent="0.25">
      <c r="A3138" s="26">
        <v>44253.7497337963</v>
      </c>
      <c r="B3138" s="23" t="s">
        <v>0</v>
      </c>
      <c r="C3138" s="23" t="s">
        <v>4530</v>
      </c>
      <c r="D3138" s="23" t="s">
        <v>382</v>
      </c>
      <c r="E3138" s="23" t="s">
        <v>1</v>
      </c>
      <c r="F3138" s="23" t="s">
        <v>7</v>
      </c>
      <c r="G3138" s="23" t="s">
        <v>975</v>
      </c>
      <c r="H3138" s="2" t="s">
        <v>7758</v>
      </c>
      <c r="I3138" s="23" t="s">
        <v>7412</v>
      </c>
      <c r="J3138" s="23"/>
      <c r="K3138" s="23" t="s">
        <v>9712</v>
      </c>
      <c r="L3138" s="23"/>
      <c r="M3138" s="23">
        <f>YEAR(Tabla2[[#This Row],[Fecha de creación]])</f>
        <v>2021</v>
      </c>
      <c r="N3138" s="23">
        <f>MONTH(Tabla2[[#This Row],[Fecha de creación]])</f>
        <v>2</v>
      </c>
    </row>
    <row r="3139" spans="1:14" ht="15" customHeight="1" x14ac:dyDescent="0.25">
      <c r="A3139" s="26">
        <v>44254.41946759259</v>
      </c>
      <c r="B3139" s="23" t="s">
        <v>189</v>
      </c>
      <c r="C3139" s="23" t="s">
        <v>4531</v>
      </c>
      <c r="D3139" s="23" t="s">
        <v>131</v>
      </c>
      <c r="E3139" s="23" t="s">
        <v>1</v>
      </c>
      <c r="F3139" s="23" t="s">
        <v>7</v>
      </c>
      <c r="G3139" s="23" t="s">
        <v>975</v>
      </c>
      <c r="H3139" s="2" t="s">
        <v>7728</v>
      </c>
      <c r="I3139" s="23" t="s">
        <v>4486</v>
      </c>
      <c r="J3139" s="23"/>
      <c r="K3139" s="23" t="s">
        <v>9712</v>
      </c>
      <c r="L3139" s="23"/>
      <c r="M3139" s="23">
        <f>YEAR(Tabla2[[#This Row],[Fecha de creación]])</f>
        <v>2021</v>
      </c>
      <c r="N3139" s="23">
        <f>MONTH(Tabla2[[#This Row],[Fecha de creación]])</f>
        <v>2</v>
      </c>
    </row>
    <row r="3140" spans="1:14" ht="15" customHeight="1" x14ac:dyDescent="0.25">
      <c r="A3140" s="26">
        <v>44255.437326388892</v>
      </c>
      <c r="B3140" s="23" t="s">
        <v>0</v>
      </c>
      <c r="C3140" s="23" t="s">
        <v>4532</v>
      </c>
      <c r="D3140" s="23" t="s">
        <v>21</v>
      </c>
      <c r="E3140" s="23" t="s">
        <v>1</v>
      </c>
      <c r="F3140" s="23" t="s">
        <v>7</v>
      </c>
      <c r="G3140" s="23" t="s">
        <v>975</v>
      </c>
      <c r="H3140" s="2" t="s">
        <v>7744</v>
      </c>
      <c r="I3140" s="23" t="s">
        <v>7412</v>
      </c>
      <c r="J3140" s="23"/>
      <c r="K3140" s="23" t="s">
        <v>9712</v>
      </c>
      <c r="L3140" s="23"/>
      <c r="M3140" s="23">
        <f>YEAR(Tabla2[[#This Row],[Fecha de creación]])</f>
        <v>2021</v>
      </c>
      <c r="N3140" s="23">
        <f>MONTH(Tabla2[[#This Row],[Fecha de creación]])</f>
        <v>2</v>
      </c>
    </row>
    <row r="3141" spans="1:14" ht="15" customHeight="1" x14ac:dyDescent="0.25">
      <c r="A3141" s="26">
        <v>44255.440300925926</v>
      </c>
      <c r="B3141" s="23" t="s">
        <v>0</v>
      </c>
      <c r="C3141" s="23" t="s">
        <v>4533</v>
      </c>
      <c r="D3141" s="23" t="s">
        <v>382</v>
      </c>
      <c r="E3141" s="23" t="s">
        <v>1</v>
      </c>
      <c r="F3141" s="23" t="s">
        <v>7</v>
      </c>
      <c r="G3141" s="23" t="s">
        <v>975</v>
      </c>
      <c r="H3141" s="2" t="s">
        <v>7758</v>
      </c>
      <c r="I3141" s="23" t="s">
        <v>7412</v>
      </c>
      <c r="J3141" s="23"/>
      <c r="K3141" s="23" t="s">
        <v>9712</v>
      </c>
      <c r="L3141" s="23"/>
      <c r="M3141" s="23">
        <f>YEAR(Tabla2[[#This Row],[Fecha de creación]])</f>
        <v>2021</v>
      </c>
      <c r="N3141" s="23">
        <f>MONTH(Tabla2[[#This Row],[Fecha de creación]])</f>
        <v>2</v>
      </c>
    </row>
    <row r="3142" spans="1:14" ht="15" customHeight="1" x14ac:dyDescent="0.25">
      <c r="A3142" s="26">
        <v>44255.441736111112</v>
      </c>
      <c r="B3142" s="23" t="s">
        <v>0</v>
      </c>
      <c r="C3142" s="23" t="s">
        <v>4534</v>
      </c>
      <c r="D3142" s="23" t="s">
        <v>615</v>
      </c>
      <c r="E3142" s="23" t="s">
        <v>1</v>
      </c>
      <c r="F3142" s="23" t="s">
        <v>7</v>
      </c>
      <c r="G3142" s="23" t="s">
        <v>975</v>
      </c>
      <c r="H3142" s="2" t="s">
        <v>7745</v>
      </c>
      <c r="I3142" s="23" t="s">
        <v>7412</v>
      </c>
      <c r="J3142" s="23"/>
      <c r="K3142" s="23" t="s">
        <v>9712</v>
      </c>
      <c r="L3142" s="23"/>
      <c r="M3142" s="23">
        <f>YEAR(Tabla2[[#This Row],[Fecha de creación]])</f>
        <v>2021</v>
      </c>
      <c r="N3142" s="23">
        <f>MONTH(Tabla2[[#This Row],[Fecha de creación]])</f>
        <v>2</v>
      </c>
    </row>
    <row r="3143" spans="1:14" ht="15" customHeight="1" x14ac:dyDescent="0.25">
      <c r="A3143" s="26">
        <v>44255.444444444445</v>
      </c>
      <c r="B3143" s="23" t="s">
        <v>0</v>
      </c>
      <c r="C3143" s="23" t="s">
        <v>4535</v>
      </c>
      <c r="D3143" s="23" t="s">
        <v>110</v>
      </c>
      <c r="E3143" s="23" t="s">
        <v>1</v>
      </c>
      <c r="F3143" s="23" t="s">
        <v>7</v>
      </c>
      <c r="G3143" s="23" t="s">
        <v>975</v>
      </c>
      <c r="H3143" s="2" t="s">
        <v>7731</v>
      </c>
      <c r="I3143" s="23" t="s">
        <v>7412</v>
      </c>
      <c r="J3143" s="23"/>
      <c r="K3143" s="23" t="s">
        <v>9712</v>
      </c>
      <c r="L3143" s="23"/>
      <c r="M3143" s="23">
        <f>YEAR(Tabla2[[#This Row],[Fecha de creación]])</f>
        <v>2021</v>
      </c>
      <c r="N3143" s="23">
        <f>MONTH(Tabla2[[#This Row],[Fecha de creación]])</f>
        <v>2</v>
      </c>
    </row>
    <row r="3144" spans="1:14" ht="15" customHeight="1" x14ac:dyDescent="0.25">
      <c r="A3144" s="26">
        <v>44255.499988425923</v>
      </c>
      <c r="B3144" s="23" t="s">
        <v>0</v>
      </c>
      <c r="C3144" s="23" t="s">
        <v>634</v>
      </c>
      <c r="D3144" s="23" t="s">
        <v>6</v>
      </c>
      <c r="E3144" s="23" t="s">
        <v>1</v>
      </c>
      <c r="F3144" s="23" t="s">
        <v>7</v>
      </c>
      <c r="G3144" s="23" t="s">
        <v>3</v>
      </c>
      <c r="H3144" s="2" t="s">
        <v>7722</v>
      </c>
      <c r="I3144" s="23" t="s">
        <v>7412</v>
      </c>
      <c r="J3144" s="23"/>
      <c r="K3144" s="23" t="s">
        <v>9712</v>
      </c>
      <c r="L3144" s="23"/>
      <c r="M3144" s="23">
        <f>YEAR(Tabla2[[#This Row],[Fecha de creación]])</f>
        <v>2021</v>
      </c>
      <c r="N3144" s="23">
        <f>MONTH(Tabla2[[#This Row],[Fecha de creación]])</f>
        <v>2</v>
      </c>
    </row>
    <row r="3145" spans="1:14" ht="15" customHeight="1" x14ac:dyDescent="0.25">
      <c r="A3145" s="26">
        <v>44255.504918981482</v>
      </c>
      <c r="B3145" s="23" t="s">
        <v>0</v>
      </c>
      <c r="C3145" s="23" t="s">
        <v>4536</v>
      </c>
      <c r="D3145" s="23" t="s">
        <v>6</v>
      </c>
      <c r="E3145" s="23" t="s">
        <v>1</v>
      </c>
      <c r="F3145" s="23" t="s">
        <v>7</v>
      </c>
      <c r="G3145" s="23" t="s">
        <v>975</v>
      </c>
      <c r="H3145" s="2" t="s">
        <v>7722</v>
      </c>
      <c r="I3145" s="23" t="s">
        <v>7412</v>
      </c>
      <c r="J3145" s="23"/>
      <c r="K3145" s="23" t="s">
        <v>9712</v>
      </c>
      <c r="L3145" s="23"/>
      <c r="M3145" s="23">
        <f>YEAR(Tabla2[[#This Row],[Fecha de creación]])</f>
        <v>2021</v>
      </c>
      <c r="N3145" s="23">
        <f>MONTH(Tabla2[[#This Row],[Fecha de creación]])</f>
        <v>2</v>
      </c>
    </row>
    <row r="3146" spans="1:14" ht="15" customHeight="1" x14ac:dyDescent="0.25">
      <c r="A3146" s="26">
        <v>44255.515416666669</v>
      </c>
      <c r="B3146" s="23" t="s">
        <v>0</v>
      </c>
      <c r="C3146" s="23" t="s">
        <v>635</v>
      </c>
      <c r="D3146" s="23" t="s">
        <v>6</v>
      </c>
      <c r="E3146" s="23" t="s">
        <v>1</v>
      </c>
      <c r="F3146" s="23" t="s">
        <v>7</v>
      </c>
      <c r="G3146" s="23" t="s">
        <v>3</v>
      </c>
      <c r="H3146" s="2" t="s">
        <v>7722</v>
      </c>
      <c r="I3146" s="23" t="s">
        <v>7412</v>
      </c>
      <c r="J3146" s="23"/>
      <c r="K3146" s="23" t="s">
        <v>9712</v>
      </c>
      <c r="L3146" s="23"/>
      <c r="M3146" s="23">
        <f>YEAR(Tabla2[[#This Row],[Fecha de creación]])</f>
        <v>2021</v>
      </c>
      <c r="N3146" s="23">
        <f>MONTH(Tabla2[[#This Row],[Fecha de creación]])</f>
        <v>2</v>
      </c>
    </row>
    <row r="3147" spans="1:14" ht="15" customHeight="1" x14ac:dyDescent="0.25">
      <c r="A3147" s="26">
        <v>44255.523715277777</v>
      </c>
      <c r="B3147" s="23" t="s">
        <v>0</v>
      </c>
      <c r="C3147" s="23" t="s">
        <v>4537</v>
      </c>
      <c r="D3147" s="23" t="s">
        <v>6</v>
      </c>
      <c r="E3147" s="23" t="s">
        <v>1</v>
      </c>
      <c r="F3147" s="23" t="s">
        <v>7</v>
      </c>
      <c r="G3147" s="23" t="s">
        <v>975</v>
      </c>
      <c r="H3147" s="2" t="s">
        <v>7722</v>
      </c>
      <c r="I3147" s="23" t="s">
        <v>7412</v>
      </c>
      <c r="J3147" s="23"/>
      <c r="K3147" s="23" t="s">
        <v>9712</v>
      </c>
      <c r="L3147" s="23"/>
      <c r="M3147" s="23">
        <f>YEAR(Tabla2[[#This Row],[Fecha de creación]])</f>
        <v>2021</v>
      </c>
      <c r="N3147" s="23">
        <f>MONTH(Tabla2[[#This Row],[Fecha de creación]])</f>
        <v>2</v>
      </c>
    </row>
    <row r="3148" spans="1:14" ht="15" customHeight="1" x14ac:dyDescent="0.25">
      <c r="A3148" s="26">
        <v>44255.534143518518</v>
      </c>
      <c r="B3148" s="23" t="s">
        <v>0</v>
      </c>
      <c r="C3148" s="23" t="s">
        <v>636</v>
      </c>
      <c r="D3148" s="23" t="s">
        <v>6</v>
      </c>
      <c r="E3148" s="23" t="s">
        <v>1</v>
      </c>
      <c r="F3148" s="23" t="s">
        <v>7</v>
      </c>
      <c r="G3148" s="23" t="s">
        <v>3</v>
      </c>
      <c r="H3148" s="2" t="s">
        <v>7722</v>
      </c>
      <c r="I3148" s="23" t="s">
        <v>7412</v>
      </c>
      <c r="J3148" s="23"/>
      <c r="K3148" s="23" t="s">
        <v>9712</v>
      </c>
      <c r="L3148" s="23"/>
      <c r="M3148" s="23">
        <f>YEAR(Tabla2[[#This Row],[Fecha de creación]])</f>
        <v>2021</v>
      </c>
      <c r="N3148" s="23">
        <f>MONTH(Tabla2[[#This Row],[Fecha de creación]])</f>
        <v>2</v>
      </c>
    </row>
    <row r="3149" spans="1:14" ht="15" customHeight="1" x14ac:dyDescent="0.25">
      <c r="A3149" s="26">
        <v>44255.545312499999</v>
      </c>
      <c r="B3149" s="23" t="s">
        <v>0</v>
      </c>
      <c r="C3149" s="23" t="s">
        <v>637</v>
      </c>
      <c r="D3149" s="23" t="s">
        <v>6</v>
      </c>
      <c r="E3149" s="23" t="s">
        <v>1</v>
      </c>
      <c r="F3149" s="23" t="s">
        <v>7</v>
      </c>
      <c r="G3149" s="23" t="s">
        <v>3</v>
      </c>
      <c r="H3149" s="2" t="s">
        <v>7722</v>
      </c>
      <c r="I3149" s="23" t="s">
        <v>7412</v>
      </c>
      <c r="J3149" s="23"/>
      <c r="K3149" s="23" t="s">
        <v>9712</v>
      </c>
      <c r="L3149" s="23"/>
      <c r="M3149" s="23">
        <f>YEAR(Tabla2[[#This Row],[Fecha de creación]])</f>
        <v>2021</v>
      </c>
      <c r="N3149" s="23">
        <f>MONTH(Tabla2[[#This Row],[Fecha de creación]])</f>
        <v>2</v>
      </c>
    </row>
    <row r="3150" spans="1:14" ht="15" customHeight="1" x14ac:dyDescent="0.25">
      <c r="A3150" s="26">
        <v>44255.553726851853</v>
      </c>
      <c r="B3150" s="23" t="s">
        <v>0</v>
      </c>
      <c r="C3150" s="23" t="s">
        <v>638</v>
      </c>
      <c r="D3150" s="23" t="s">
        <v>6</v>
      </c>
      <c r="E3150" s="23" t="s">
        <v>1</v>
      </c>
      <c r="F3150" s="23" t="s">
        <v>7</v>
      </c>
      <c r="G3150" s="23" t="s">
        <v>3</v>
      </c>
      <c r="H3150" s="2" t="s">
        <v>7722</v>
      </c>
      <c r="I3150" s="23" t="s">
        <v>7412</v>
      </c>
      <c r="J3150" s="23"/>
      <c r="K3150" s="23" t="s">
        <v>9712</v>
      </c>
      <c r="L3150" s="23"/>
      <c r="M3150" s="23">
        <f>YEAR(Tabla2[[#This Row],[Fecha de creación]])</f>
        <v>2021</v>
      </c>
      <c r="N3150" s="23">
        <f>MONTH(Tabla2[[#This Row],[Fecha de creación]])</f>
        <v>2</v>
      </c>
    </row>
    <row r="3151" spans="1:14" ht="15" customHeight="1" x14ac:dyDescent="0.25">
      <c r="A3151" s="26">
        <v>44255.599224537036</v>
      </c>
      <c r="B3151" s="23" t="s">
        <v>0</v>
      </c>
      <c r="C3151" s="23" t="s">
        <v>4538</v>
      </c>
      <c r="D3151" s="23" t="s">
        <v>6</v>
      </c>
      <c r="E3151" s="23" t="s">
        <v>1</v>
      </c>
      <c r="F3151" s="23" t="s">
        <v>7</v>
      </c>
      <c r="G3151" s="23" t="s">
        <v>975</v>
      </c>
      <c r="H3151" s="2" t="s">
        <v>7722</v>
      </c>
      <c r="I3151" s="23" t="s">
        <v>7412</v>
      </c>
      <c r="J3151" s="23"/>
      <c r="K3151" s="23" t="s">
        <v>9712</v>
      </c>
      <c r="L3151" s="23"/>
      <c r="M3151" s="23">
        <f>YEAR(Tabla2[[#This Row],[Fecha de creación]])</f>
        <v>2021</v>
      </c>
      <c r="N3151" s="23">
        <f>MONTH(Tabla2[[#This Row],[Fecha de creación]])</f>
        <v>2</v>
      </c>
    </row>
    <row r="3152" spans="1:14" ht="15" customHeight="1" x14ac:dyDescent="0.25">
      <c r="A3152" s="26">
        <v>44255.601388888892</v>
      </c>
      <c r="B3152" s="23" t="s">
        <v>0</v>
      </c>
      <c r="C3152" s="23" t="s">
        <v>639</v>
      </c>
      <c r="D3152" s="23" t="s">
        <v>6</v>
      </c>
      <c r="E3152" s="23" t="s">
        <v>1</v>
      </c>
      <c r="F3152" s="23" t="s">
        <v>7</v>
      </c>
      <c r="G3152" s="23" t="s">
        <v>3</v>
      </c>
      <c r="H3152" s="2" t="s">
        <v>7722</v>
      </c>
      <c r="I3152" s="23" t="s">
        <v>7412</v>
      </c>
      <c r="J3152" s="23"/>
      <c r="K3152" s="23" t="s">
        <v>9712</v>
      </c>
      <c r="L3152" s="23"/>
      <c r="M3152" s="23">
        <f>YEAR(Tabla2[[#This Row],[Fecha de creación]])</f>
        <v>2021</v>
      </c>
      <c r="N3152" s="23">
        <f>MONTH(Tabla2[[#This Row],[Fecha de creación]])</f>
        <v>2</v>
      </c>
    </row>
    <row r="3153" spans="1:14" ht="15" customHeight="1" x14ac:dyDescent="0.25">
      <c r="A3153" s="26">
        <v>44256.388449074075</v>
      </c>
      <c r="B3153" s="23" t="s">
        <v>0</v>
      </c>
      <c r="C3153" s="23" t="s">
        <v>4539</v>
      </c>
      <c r="D3153" s="23" t="s">
        <v>21</v>
      </c>
      <c r="E3153" s="23" t="s">
        <v>1</v>
      </c>
      <c r="F3153" s="23" t="s">
        <v>7</v>
      </c>
      <c r="G3153" s="23" t="s">
        <v>975</v>
      </c>
      <c r="H3153" s="2" t="s">
        <v>7744</v>
      </c>
      <c r="I3153" s="23" t="s">
        <v>8</v>
      </c>
      <c r="J3153" s="23"/>
      <c r="K3153" s="23" t="s">
        <v>9712</v>
      </c>
      <c r="L3153" s="23"/>
      <c r="M3153" s="23">
        <f>YEAR(Tabla2[[#This Row],[Fecha de creación]])</f>
        <v>2021</v>
      </c>
      <c r="N3153" s="23">
        <f>MONTH(Tabla2[[#This Row],[Fecha de creación]])</f>
        <v>3</v>
      </c>
    </row>
    <row r="3154" spans="1:14" ht="15" customHeight="1" x14ac:dyDescent="0.25">
      <c r="A3154" s="26">
        <v>44256.523796296293</v>
      </c>
      <c r="B3154" s="23" t="s">
        <v>0</v>
      </c>
      <c r="C3154" s="23" t="s">
        <v>640</v>
      </c>
      <c r="D3154" s="23" t="s">
        <v>21</v>
      </c>
      <c r="E3154" s="23" t="s">
        <v>1</v>
      </c>
      <c r="F3154" s="23" t="s">
        <v>7</v>
      </c>
      <c r="G3154" s="23" t="s">
        <v>3</v>
      </c>
      <c r="H3154" s="2" t="s">
        <v>7744</v>
      </c>
      <c r="I3154" s="23" t="s">
        <v>8</v>
      </c>
      <c r="J3154" s="23"/>
      <c r="K3154" s="23" t="s">
        <v>9712</v>
      </c>
      <c r="L3154" s="23"/>
      <c r="M3154" s="23">
        <f>YEAR(Tabla2[[#This Row],[Fecha de creación]])</f>
        <v>2021</v>
      </c>
      <c r="N3154" s="23">
        <f>MONTH(Tabla2[[#This Row],[Fecha de creación]])</f>
        <v>3</v>
      </c>
    </row>
    <row r="3155" spans="1:14" ht="15" customHeight="1" x14ac:dyDescent="0.25">
      <c r="A3155" s="26">
        <v>44256.555995370371</v>
      </c>
      <c r="B3155" s="23" t="s">
        <v>189</v>
      </c>
      <c r="C3155" s="23" t="s">
        <v>4540</v>
      </c>
      <c r="D3155" s="23" t="s">
        <v>131</v>
      </c>
      <c r="E3155" s="23" t="s">
        <v>1</v>
      </c>
      <c r="F3155" s="23" t="s">
        <v>7</v>
      </c>
      <c r="G3155" s="23" t="s">
        <v>975</v>
      </c>
      <c r="H3155" s="2" t="s">
        <v>7728</v>
      </c>
      <c r="I3155" s="23" t="s">
        <v>4486</v>
      </c>
      <c r="J3155" s="23"/>
      <c r="K3155" s="23" t="s">
        <v>9712</v>
      </c>
      <c r="L3155" s="23"/>
      <c r="M3155" s="23">
        <f>YEAR(Tabla2[[#This Row],[Fecha de creación]])</f>
        <v>2021</v>
      </c>
      <c r="N3155" s="23">
        <f>MONTH(Tabla2[[#This Row],[Fecha de creación]])</f>
        <v>3</v>
      </c>
    </row>
    <row r="3156" spans="1:14" ht="15" customHeight="1" x14ac:dyDescent="0.25">
      <c r="A3156" s="26">
        <v>44256.558113425926</v>
      </c>
      <c r="B3156" s="23" t="s">
        <v>189</v>
      </c>
      <c r="C3156" s="23" t="s">
        <v>4541</v>
      </c>
      <c r="D3156" s="23" t="s">
        <v>131</v>
      </c>
      <c r="E3156" s="23" t="s">
        <v>1</v>
      </c>
      <c r="F3156" s="23" t="s">
        <v>7</v>
      </c>
      <c r="G3156" s="23" t="s">
        <v>975</v>
      </c>
      <c r="H3156" s="2" t="s">
        <v>7728</v>
      </c>
      <c r="I3156" s="23" t="s">
        <v>4486</v>
      </c>
      <c r="J3156" s="23"/>
      <c r="K3156" s="23" t="s">
        <v>9712</v>
      </c>
      <c r="L3156" s="23"/>
      <c r="M3156" s="23">
        <f>YEAR(Tabla2[[#This Row],[Fecha de creación]])</f>
        <v>2021</v>
      </c>
      <c r="N3156" s="23">
        <f>MONTH(Tabla2[[#This Row],[Fecha de creación]])</f>
        <v>3</v>
      </c>
    </row>
    <row r="3157" spans="1:14" ht="15" customHeight="1" x14ac:dyDescent="0.25">
      <c r="A3157" s="26">
        <v>44256.560717592591</v>
      </c>
      <c r="B3157" s="23" t="s">
        <v>189</v>
      </c>
      <c r="C3157" s="23" t="s">
        <v>4542</v>
      </c>
      <c r="D3157" s="23" t="s">
        <v>131</v>
      </c>
      <c r="E3157" s="23" t="s">
        <v>1</v>
      </c>
      <c r="F3157" s="23" t="s">
        <v>7</v>
      </c>
      <c r="G3157" s="23" t="s">
        <v>975</v>
      </c>
      <c r="H3157" s="2" t="s">
        <v>7728</v>
      </c>
      <c r="I3157" s="23" t="s">
        <v>4486</v>
      </c>
      <c r="J3157" s="23"/>
      <c r="K3157" s="23" t="s">
        <v>9712</v>
      </c>
      <c r="L3157" s="23"/>
      <c r="M3157" s="23">
        <f>YEAR(Tabla2[[#This Row],[Fecha de creación]])</f>
        <v>2021</v>
      </c>
      <c r="N3157" s="23">
        <f>MONTH(Tabla2[[#This Row],[Fecha de creación]])</f>
        <v>3</v>
      </c>
    </row>
    <row r="3158" spans="1:14" ht="15" customHeight="1" x14ac:dyDescent="0.25">
      <c r="A3158" s="26">
        <v>44256.651909722219</v>
      </c>
      <c r="B3158" s="23" t="s">
        <v>0</v>
      </c>
      <c r="C3158" s="23" t="s">
        <v>4543</v>
      </c>
      <c r="D3158" s="23" t="s">
        <v>21</v>
      </c>
      <c r="E3158" s="23" t="s">
        <v>1</v>
      </c>
      <c r="F3158" s="23" t="s">
        <v>7</v>
      </c>
      <c r="G3158" s="23" t="s">
        <v>975</v>
      </c>
      <c r="H3158" s="2" t="s">
        <v>7744</v>
      </c>
      <c r="I3158" s="23" t="s">
        <v>8</v>
      </c>
      <c r="J3158" s="23"/>
      <c r="K3158" s="23" t="s">
        <v>9712</v>
      </c>
      <c r="L3158" s="23"/>
      <c r="M3158" s="23">
        <f>YEAR(Tabla2[[#This Row],[Fecha de creación]])</f>
        <v>2021</v>
      </c>
      <c r="N3158" s="23">
        <f>MONTH(Tabla2[[#This Row],[Fecha de creación]])</f>
        <v>3</v>
      </c>
    </row>
    <row r="3159" spans="1:14" ht="15" customHeight="1" x14ac:dyDescent="0.25">
      <c r="A3159" s="26">
        <v>44256.695937500001</v>
      </c>
      <c r="B3159" s="23" t="s">
        <v>0</v>
      </c>
      <c r="C3159" s="23" t="s">
        <v>641</v>
      </c>
      <c r="D3159" s="23" t="s">
        <v>642</v>
      </c>
      <c r="E3159" s="23" t="s">
        <v>1</v>
      </c>
      <c r="F3159" s="23" t="s">
        <v>22</v>
      </c>
      <c r="G3159" s="23" t="s">
        <v>3</v>
      </c>
      <c r="H3159" s="2" t="s">
        <v>7745</v>
      </c>
      <c r="I3159" s="23" t="s">
        <v>8</v>
      </c>
      <c r="J3159" s="23"/>
      <c r="K3159" s="23" t="s">
        <v>9712</v>
      </c>
      <c r="L3159" s="23"/>
      <c r="M3159" s="23">
        <f>YEAR(Tabla2[[#This Row],[Fecha de creación]])</f>
        <v>2021</v>
      </c>
      <c r="N3159" s="23">
        <f>MONTH(Tabla2[[#This Row],[Fecha de creación]])</f>
        <v>3</v>
      </c>
    </row>
    <row r="3160" spans="1:14" ht="15" customHeight="1" x14ac:dyDescent="0.25">
      <c r="A3160" s="26">
        <v>44256.720254629632</v>
      </c>
      <c r="B3160" s="23" t="s">
        <v>19</v>
      </c>
      <c r="C3160" s="23" t="s">
        <v>4544</v>
      </c>
      <c r="D3160" s="23" t="s">
        <v>4545</v>
      </c>
      <c r="E3160" s="23" t="s">
        <v>1</v>
      </c>
      <c r="F3160" s="23" t="s">
        <v>7</v>
      </c>
      <c r="G3160" s="23" t="s">
        <v>975</v>
      </c>
      <c r="H3160" s="2" t="s">
        <v>7734</v>
      </c>
      <c r="I3160" s="23" t="s">
        <v>23</v>
      </c>
      <c r="J3160" s="23"/>
      <c r="K3160" s="23" t="s">
        <v>9712</v>
      </c>
      <c r="L3160" s="23"/>
      <c r="M3160" s="23">
        <f>YEAR(Tabla2[[#This Row],[Fecha de creación]])</f>
        <v>2021</v>
      </c>
      <c r="N3160" s="23">
        <f>MONTH(Tabla2[[#This Row],[Fecha de creación]])</f>
        <v>3</v>
      </c>
    </row>
    <row r="3161" spans="1:14" ht="15" customHeight="1" x14ac:dyDescent="0.25">
      <c r="A3161" s="26">
        <v>44256.724108796298</v>
      </c>
      <c r="B3161" s="23" t="s">
        <v>56</v>
      </c>
      <c r="C3161" s="23" t="s">
        <v>4546</v>
      </c>
      <c r="D3161" s="23" t="s">
        <v>6</v>
      </c>
      <c r="E3161" s="23" t="s">
        <v>1</v>
      </c>
      <c r="F3161" s="23" t="s">
        <v>7</v>
      </c>
      <c r="G3161" s="23" t="s">
        <v>975</v>
      </c>
      <c r="H3161" s="2" t="s">
        <v>7722</v>
      </c>
      <c r="I3161" s="23" t="s">
        <v>7763</v>
      </c>
      <c r="J3161" s="23"/>
      <c r="K3161" s="23" t="s">
        <v>9712</v>
      </c>
      <c r="L3161" s="23"/>
      <c r="M3161" s="23">
        <f>YEAR(Tabla2[[#This Row],[Fecha de creación]])</f>
        <v>2021</v>
      </c>
      <c r="N3161" s="23">
        <f>MONTH(Tabla2[[#This Row],[Fecha de creación]])</f>
        <v>3</v>
      </c>
    </row>
    <row r="3162" spans="1:14" ht="15" customHeight="1" x14ac:dyDescent="0.25">
      <c r="A3162" s="26">
        <v>44256.725810185184</v>
      </c>
      <c r="B3162" s="23" t="s">
        <v>56</v>
      </c>
      <c r="C3162" s="23" t="s">
        <v>4547</v>
      </c>
      <c r="D3162" s="23" t="s">
        <v>246</v>
      </c>
      <c r="E3162" s="23" t="s">
        <v>1</v>
      </c>
      <c r="F3162" s="23" t="s">
        <v>7</v>
      </c>
      <c r="G3162" s="23" t="s">
        <v>975</v>
      </c>
      <c r="H3162" s="2" t="s">
        <v>7728</v>
      </c>
      <c r="I3162" s="23" t="s">
        <v>7763</v>
      </c>
      <c r="J3162" s="23"/>
      <c r="K3162" s="23" t="s">
        <v>9712</v>
      </c>
      <c r="L3162" s="23"/>
      <c r="M3162" s="23">
        <f>YEAR(Tabla2[[#This Row],[Fecha de creación]])</f>
        <v>2021</v>
      </c>
      <c r="N3162" s="23">
        <f>MONTH(Tabla2[[#This Row],[Fecha de creación]])</f>
        <v>3</v>
      </c>
    </row>
    <row r="3163" spans="1:14" ht="15" customHeight="1" x14ac:dyDescent="0.25">
      <c r="A3163" s="26">
        <v>44256.730057870373</v>
      </c>
      <c r="B3163" s="23" t="s">
        <v>189</v>
      </c>
      <c r="C3163" s="23" t="s">
        <v>643</v>
      </c>
      <c r="D3163" s="23" t="s">
        <v>644</v>
      </c>
      <c r="E3163" s="23" t="s">
        <v>1</v>
      </c>
      <c r="F3163" s="23" t="s">
        <v>2</v>
      </c>
      <c r="G3163" s="23" t="s">
        <v>3</v>
      </c>
      <c r="H3163" s="2" t="s">
        <v>7733</v>
      </c>
      <c r="I3163" s="23" t="s">
        <v>7762</v>
      </c>
      <c r="J3163" s="23"/>
      <c r="K3163" s="23" t="s">
        <v>9712</v>
      </c>
      <c r="L3163" s="23"/>
      <c r="M3163" s="23">
        <f>YEAR(Tabla2[[#This Row],[Fecha de creación]])</f>
        <v>2021</v>
      </c>
      <c r="N3163" s="23">
        <f>MONTH(Tabla2[[#This Row],[Fecha de creación]])</f>
        <v>3</v>
      </c>
    </row>
    <row r="3164" spans="1:14" ht="15" customHeight="1" x14ac:dyDescent="0.25">
      <c r="A3164" s="26">
        <v>44256.73574074074</v>
      </c>
      <c r="B3164" s="23" t="s">
        <v>189</v>
      </c>
      <c r="C3164" s="23" t="s">
        <v>4548</v>
      </c>
      <c r="D3164" s="23" t="s">
        <v>4549</v>
      </c>
      <c r="E3164" s="23" t="s">
        <v>1</v>
      </c>
      <c r="F3164" s="23" t="s">
        <v>22</v>
      </c>
      <c r="G3164" s="23" t="s">
        <v>975</v>
      </c>
      <c r="H3164" s="2" t="s">
        <v>7722</v>
      </c>
      <c r="I3164" s="23" t="s">
        <v>7762</v>
      </c>
      <c r="J3164" s="23"/>
      <c r="K3164" s="23" t="s">
        <v>9712</v>
      </c>
      <c r="L3164" s="23"/>
      <c r="M3164" s="23">
        <f>YEAR(Tabla2[[#This Row],[Fecha de creación]])</f>
        <v>2021</v>
      </c>
      <c r="N3164" s="23">
        <f>MONTH(Tabla2[[#This Row],[Fecha de creación]])</f>
        <v>3</v>
      </c>
    </row>
    <row r="3165" spans="1:14" ht="15" customHeight="1" x14ac:dyDescent="0.25">
      <c r="A3165" s="26">
        <v>44257.399907407409</v>
      </c>
      <c r="B3165" s="23" t="s">
        <v>0</v>
      </c>
      <c r="C3165" s="23" t="s">
        <v>4550</v>
      </c>
      <c r="D3165" s="23" t="s">
        <v>586</v>
      </c>
      <c r="E3165" s="23" t="s">
        <v>1</v>
      </c>
      <c r="F3165" s="23" t="s">
        <v>7</v>
      </c>
      <c r="G3165" s="23" t="s">
        <v>975</v>
      </c>
      <c r="H3165" s="2" t="s">
        <v>7748</v>
      </c>
      <c r="I3165" s="23" t="s">
        <v>8</v>
      </c>
      <c r="J3165" s="23"/>
      <c r="K3165" s="23" t="s">
        <v>9712</v>
      </c>
      <c r="L3165" s="23"/>
      <c r="M3165" s="23">
        <f>YEAR(Tabla2[[#This Row],[Fecha de creación]])</f>
        <v>2021</v>
      </c>
      <c r="N3165" s="23">
        <f>MONTH(Tabla2[[#This Row],[Fecha de creación]])</f>
        <v>3</v>
      </c>
    </row>
    <row r="3166" spans="1:14" ht="15" customHeight="1" x14ac:dyDescent="0.25">
      <c r="A3166" s="26">
        <v>44257.415011574078</v>
      </c>
      <c r="B3166" s="23" t="s">
        <v>0</v>
      </c>
      <c r="C3166" s="23" t="s">
        <v>645</v>
      </c>
      <c r="D3166" s="23" t="s">
        <v>21</v>
      </c>
      <c r="E3166" s="23" t="s">
        <v>1</v>
      </c>
      <c r="F3166" s="23" t="s">
        <v>7</v>
      </c>
      <c r="G3166" s="23" t="s">
        <v>3</v>
      </c>
      <c r="H3166" s="2" t="s">
        <v>7744</v>
      </c>
      <c r="I3166" s="23" t="s">
        <v>8</v>
      </c>
      <c r="J3166" s="23"/>
      <c r="K3166" s="23" t="s">
        <v>9712</v>
      </c>
      <c r="L3166" s="23"/>
      <c r="M3166" s="23">
        <f>YEAR(Tabla2[[#This Row],[Fecha de creación]])</f>
        <v>2021</v>
      </c>
      <c r="N3166" s="23">
        <f>MONTH(Tabla2[[#This Row],[Fecha de creación]])</f>
        <v>3</v>
      </c>
    </row>
    <row r="3167" spans="1:14" ht="15" customHeight="1" x14ac:dyDescent="0.25">
      <c r="A3167" s="26">
        <v>44257.426712962966</v>
      </c>
      <c r="B3167" s="23" t="s">
        <v>0</v>
      </c>
      <c r="C3167" s="23" t="s">
        <v>4551</v>
      </c>
      <c r="D3167" s="23" t="s">
        <v>6</v>
      </c>
      <c r="E3167" s="23" t="s">
        <v>1</v>
      </c>
      <c r="F3167" s="23" t="s">
        <v>7</v>
      </c>
      <c r="G3167" s="23" t="s">
        <v>975</v>
      </c>
      <c r="H3167" s="2" t="s">
        <v>7722</v>
      </c>
      <c r="I3167" s="23" t="s">
        <v>8</v>
      </c>
      <c r="J3167" s="23"/>
      <c r="K3167" s="23" t="s">
        <v>9712</v>
      </c>
      <c r="L3167" s="23"/>
      <c r="M3167" s="23">
        <f>YEAR(Tabla2[[#This Row],[Fecha de creación]])</f>
        <v>2021</v>
      </c>
      <c r="N3167" s="23">
        <f>MONTH(Tabla2[[#This Row],[Fecha de creación]])</f>
        <v>3</v>
      </c>
    </row>
    <row r="3168" spans="1:14" ht="15" customHeight="1" x14ac:dyDescent="0.25">
      <c r="A3168" s="26">
        <v>44257.428506944445</v>
      </c>
      <c r="B3168" s="23" t="s">
        <v>0</v>
      </c>
      <c r="C3168" s="23" t="s">
        <v>4552</v>
      </c>
      <c r="D3168" s="23" t="s">
        <v>6</v>
      </c>
      <c r="E3168" s="23" t="s">
        <v>1</v>
      </c>
      <c r="F3168" s="23" t="s">
        <v>7</v>
      </c>
      <c r="G3168" s="23" t="s">
        <v>975</v>
      </c>
      <c r="H3168" s="2" t="s">
        <v>7722</v>
      </c>
      <c r="I3168" s="23" t="s">
        <v>8</v>
      </c>
      <c r="J3168" s="23"/>
      <c r="K3168" s="23" t="s">
        <v>9712</v>
      </c>
      <c r="L3168" s="23"/>
      <c r="M3168" s="23">
        <f>YEAR(Tabla2[[#This Row],[Fecha de creación]])</f>
        <v>2021</v>
      </c>
      <c r="N3168" s="23">
        <f>MONTH(Tabla2[[#This Row],[Fecha de creación]])</f>
        <v>3</v>
      </c>
    </row>
    <row r="3169" spans="1:14" ht="15" customHeight="1" x14ac:dyDescent="0.25">
      <c r="A3169" s="26">
        <v>44257.448680555557</v>
      </c>
      <c r="B3169" s="23" t="s">
        <v>0</v>
      </c>
      <c r="C3169" s="23" t="s">
        <v>646</v>
      </c>
      <c r="D3169" s="23" t="s">
        <v>6</v>
      </c>
      <c r="E3169" s="23" t="s">
        <v>1</v>
      </c>
      <c r="F3169" s="23" t="s">
        <v>7</v>
      </c>
      <c r="G3169" s="23" t="s">
        <v>3</v>
      </c>
      <c r="H3169" s="2" t="s">
        <v>7722</v>
      </c>
      <c r="I3169" s="23" t="s">
        <v>8</v>
      </c>
      <c r="J3169" s="23"/>
      <c r="K3169" s="23" t="s">
        <v>9712</v>
      </c>
      <c r="L3169" s="23"/>
      <c r="M3169" s="23">
        <f>YEAR(Tabla2[[#This Row],[Fecha de creación]])</f>
        <v>2021</v>
      </c>
      <c r="N3169" s="23">
        <f>MONTH(Tabla2[[#This Row],[Fecha de creación]])</f>
        <v>3</v>
      </c>
    </row>
    <row r="3170" spans="1:14" ht="15" customHeight="1" x14ac:dyDescent="0.25">
      <c r="A3170" s="26">
        <v>44257.495150462964</v>
      </c>
      <c r="B3170" s="23" t="s">
        <v>0</v>
      </c>
      <c r="C3170" s="23" t="s">
        <v>4553</v>
      </c>
      <c r="D3170" s="23" t="s">
        <v>3705</v>
      </c>
      <c r="E3170" s="23" t="s">
        <v>1</v>
      </c>
      <c r="F3170" s="23" t="s">
        <v>22</v>
      </c>
      <c r="G3170" s="23" t="s">
        <v>975</v>
      </c>
      <c r="H3170" s="2" t="s">
        <v>7733</v>
      </c>
      <c r="I3170" s="23" t="s">
        <v>4</v>
      </c>
      <c r="J3170" s="23"/>
      <c r="K3170" s="23" t="s">
        <v>9712</v>
      </c>
      <c r="L3170" s="23"/>
      <c r="M3170" s="23">
        <f>YEAR(Tabla2[[#This Row],[Fecha de creación]])</f>
        <v>2021</v>
      </c>
      <c r="N3170" s="23">
        <f>MONTH(Tabla2[[#This Row],[Fecha de creación]])</f>
        <v>3</v>
      </c>
    </row>
    <row r="3171" spans="1:14" ht="15" customHeight="1" x14ac:dyDescent="0.25">
      <c r="A3171" s="26">
        <v>44257.499548611115</v>
      </c>
      <c r="B3171" s="23" t="s">
        <v>0</v>
      </c>
      <c r="C3171" s="23" t="s">
        <v>4554</v>
      </c>
      <c r="D3171" s="23" t="s">
        <v>349</v>
      </c>
      <c r="E3171" s="23" t="s">
        <v>1</v>
      </c>
      <c r="F3171" s="23" t="s">
        <v>7</v>
      </c>
      <c r="G3171" s="23" t="s">
        <v>975</v>
      </c>
      <c r="H3171" s="2" t="s">
        <v>7731</v>
      </c>
      <c r="I3171" s="23" t="s">
        <v>7412</v>
      </c>
      <c r="J3171" s="23"/>
      <c r="K3171" s="23" t="s">
        <v>9712</v>
      </c>
      <c r="L3171" s="23"/>
      <c r="M3171" s="23">
        <f>YEAR(Tabla2[[#This Row],[Fecha de creación]])</f>
        <v>2021</v>
      </c>
      <c r="N3171" s="23">
        <f>MONTH(Tabla2[[#This Row],[Fecha de creación]])</f>
        <v>3</v>
      </c>
    </row>
    <row r="3172" spans="1:14" ht="15" customHeight="1" x14ac:dyDescent="0.25">
      <c r="A3172" s="26">
        <v>44257.500474537039</v>
      </c>
      <c r="B3172" s="23" t="s">
        <v>0</v>
      </c>
      <c r="C3172" s="23" t="s">
        <v>4555</v>
      </c>
      <c r="D3172" s="23" t="s">
        <v>351</v>
      </c>
      <c r="E3172" s="23" t="s">
        <v>1</v>
      </c>
      <c r="F3172" s="23" t="s">
        <v>7</v>
      </c>
      <c r="G3172" s="23" t="s">
        <v>975</v>
      </c>
      <c r="H3172" s="2" t="s">
        <v>7734</v>
      </c>
      <c r="I3172" s="23" t="s">
        <v>7412</v>
      </c>
      <c r="J3172" s="23"/>
      <c r="K3172" s="23" t="s">
        <v>9712</v>
      </c>
      <c r="L3172" s="23"/>
      <c r="M3172" s="23">
        <f>YEAR(Tabla2[[#This Row],[Fecha de creación]])</f>
        <v>2021</v>
      </c>
      <c r="N3172" s="23">
        <f>MONTH(Tabla2[[#This Row],[Fecha de creación]])</f>
        <v>3</v>
      </c>
    </row>
    <row r="3173" spans="1:14" ht="15" customHeight="1" x14ac:dyDescent="0.25">
      <c r="A3173" s="26">
        <v>44257.502951388888</v>
      </c>
      <c r="B3173" s="23" t="s">
        <v>0</v>
      </c>
      <c r="C3173" s="23" t="s">
        <v>4556</v>
      </c>
      <c r="D3173" s="23" t="s">
        <v>2623</v>
      </c>
      <c r="E3173" s="23" t="s">
        <v>1</v>
      </c>
      <c r="F3173" s="23" t="s">
        <v>7</v>
      </c>
      <c r="G3173" s="23" t="s">
        <v>975</v>
      </c>
      <c r="H3173" s="2" t="s">
        <v>7745</v>
      </c>
      <c r="I3173" s="23" t="s">
        <v>4</v>
      </c>
      <c r="J3173" s="23"/>
      <c r="K3173" s="23" t="s">
        <v>9712</v>
      </c>
      <c r="L3173" s="23"/>
      <c r="M3173" s="23">
        <f>YEAR(Tabla2[[#This Row],[Fecha de creación]])</f>
        <v>2021</v>
      </c>
      <c r="N3173" s="23">
        <f>MONTH(Tabla2[[#This Row],[Fecha de creación]])</f>
        <v>3</v>
      </c>
    </row>
    <row r="3174" spans="1:14" ht="15" customHeight="1" x14ac:dyDescent="0.25">
      <c r="A3174" s="26">
        <v>44257.509826388887</v>
      </c>
      <c r="B3174" s="23" t="s">
        <v>0</v>
      </c>
      <c r="C3174" s="23" t="s">
        <v>4557</v>
      </c>
      <c r="D3174" s="23" t="s">
        <v>49</v>
      </c>
      <c r="E3174" s="23" t="s">
        <v>1</v>
      </c>
      <c r="F3174" s="23" t="s">
        <v>7</v>
      </c>
      <c r="G3174" s="23" t="s">
        <v>975</v>
      </c>
      <c r="H3174" s="2" t="s">
        <v>7745</v>
      </c>
      <c r="I3174" s="23" t="s">
        <v>4</v>
      </c>
      <c r="J3174" s="23"/>
      <c r="K3174" s="23" t="s">
        <v>9712</v>
      </c>
      <c r="L3174" s="23"/>
      <c r="M3174" s="23">
        <f>YEAR(Tabla2[[#This Row],[Fecha de creación]])</f>
        <v>2021</v>
      </c>
      <c r="N3174" s="23">
        <f>MONTH(Tabla2[[#This Row],[Fecha de creación]])</f>
        <v>3</v>
      </c>
    </row>
    <row r="3175" spans="1:14" ht="15" customHeight="1" x14ac:dyDescent="0.25">
      <c r="A3175" s="26">
        <v>44257.519456018519</v>
      </c>
      <c r="B3175" s="23" t="s">
        <v>0</v>
      </c>
      <c r="C3175" s="23" t="s">
        <v>4558</v>
      </c>
      <c r="D3175" s="23" t="s">
        <v>382</v>
      </c>
      <c r="E3175" s="23" t="s">
        <v>1</v>
      </c>
      <c r="F3175" s="23" t="s">
        <v>7</v>
      </c>
      <c r="G3175" s="23" t="s">
        <v>975</v>
      </c>
      <c r="H3175" s="2" t="s">
        <v>7723</v>
      </c>
      <c r="I3175" s="23" t="s">
        <v>4</v>
      </c>
      <c r="J3175" s="23"/>
      <c r="K3175" s="23" t="s">
        <v>9712</v>
      </c>
      <c r="L3175" s="23"/>
      <c r="M3175" s="23">
        <f>YEAR(Tabla2[[#This Row],[Fecha de creación]])</f>
        <v>2021</v>
      </c>
      <c r="N3175" s="23">
        <f>MONTH(Tabla2[[#This Row],[Fecha de creación]])</f>
        <v>3</v>
      </c>
    </row>
    <row r="3176" spans="1:14" ht="15" customHeight="1" x14ac:dyDescent="0.25">
      <c r="A3176" s="26">
        <v>44257.519976851851</v>
      </c>
      <c r="B3176" s="23" t="s">
        <v>0</v>
      </c>
      <c r="C3176" s="23" t="s">
        <v>4559</v>
      </c>
      <c r="D3176" s="23" t="s">
        <v>49</v>
      </c>
      <c r="E3176" s="23" t="s">
        <v>1</v>
      </c>
      <c r="F3176" s="23" t="s">
        <v>7</v>
      </c>
      <c r="G3176" s="23" t="s">
        <v>975</v>
      </c>
      <c r="H3176" s="2" t="s">
        <v>7745</v>
      </c>
      <c r="I3176" s="23" t="s">
        <v>4</v>
      </c>
      <c r="J3176" s="23"/>
      <c r="K3176" s="23" t="s">
        <v>9712</v>
      </c>
      <c r="L3176" s="23"/>
      <c r="M3176" s="23">
        <f>YEAR(Tabla2[[#This Row],[Fecha de creación]])</f>
        <v>2021</v>
      </c>
      <c r="N3176" s="23">
        <f>MONTH(Tabla2[[#This Row],[Fecha de creación]])</f>
        <v>3</v>
      </c>
    </row>
    <row r="3177" spans="1:14" ht="15" customHeight="1" x14ac:dyDescent="0.25">
      <c r="A3177" s="26">
        <v>44257.526076388887</v>
      </c>
      <c r="B3177" s="23" t="s">
        <v>0</v>
      </c>
      <c r="C3177" s="23" t="s">
        <v>647</v>
      </c>
      <c r="D3177" s="23" t="s">
        <v>648</v>
      </c>
      <c r="E3177" s="23" t="s">
        <v>1</v>
      </c>
      <c r="F3177" s="23" t="s">
        <v>7</v>
      </c>
      <c r="G3177" s="23" t="s">
        <v>3</v>
      </c>
      <c r="H3177" s="2" t="s">
        <v>7729</v>
      </c>
      <c r="I3177" s="23" t="s">
        <v>8</v>
      </c>
      <c r="J3177" s="23"/>
      <c r="K3177" s="23" t="s">
        <v>9712</v>
      </c>
      <c r="L3177" s="23"/>
      <c r="M3177" s="23">
        <f>YEAR(Tabla2[[#This Row],[Fecha de creación]])</f>
        <v>2021</v>
      </c>
      <c r="N3177" s="23">
        <f>MONTH(Tabla2[[#This Row],[Fecha de creación]])</f>
        <v>3</v>
      </c>
    </row>
    <row r="3178" spans="1:14" ht="15" customHeight="1" x14ac:dyDescent="0.25">
      <c r="A3178" s="26">
        <v>44257.530729166669</v>
      </c>
      <c r="B3178" s="23" t="s">
        <v>0</v>
      </c>
      <c r="C3178" s="23" t="s">
        <v>4560</v>
      </c>
      <c r="D3178" s="23" t="s">
        <v>349</v>
      </c>
      <c r="E3178" s="23" t="s">
        <v>1</v>
      </c>
      <c r="F3178" s="23" t="s">
        <v>7</v>
      </c>
      <c r="G3178" s="23" t="s">
        <v>975</v>
      </c>
      <c r="H3178" s="2" t="s">
        <v>7731</v>
      </c>
      <c r="I3178" s="23" t="s">
        <v>7412</v>
      </c>
      <c r="J3178" s="23"/>
      <c r="K3178" s="23" t="s">
        <v>9712</v>
      </c>
      <c r="L3178" s="23"/>
      <c r="M3178" s="23">
        <f>YEAR(Tabla2[[#This Row],[Fecha de creación]])</f>
        <v>2021</v>
      </c>
      <c r="N3178" s="23">
        <f>MONTH(Tabla2[[#This Row],[Fecha de creación]])</f>
        <v>3</v>
      </c>
    </row>
    <row r="3179" spans="1:14" ht="15" customHeight="1" x14ac:dyDescent="0.25">
      <c r="A3179" s="26">
        <v>44257.533576388887</v>
      </c>
      <c r="B3179" s="23" t="s">
        <v>0</v>
      </c>
      <c r="C3179" s="23" t="s">
        <v>4561</v>
      </c>
      <c r="D3179" s="23" t="s">
        <v>349</v>
      </c>
      <c r="E3179" s="23" t="s">
        <v>1</v>
      </c>
      <c r="F3179" s="23" t="s">
        <v>7</v>
      </c>
      <c r="G3179" s="23" t="s">
        <v>975</v>
      </c>
      <c r="H3179" s="2" t="s">
        <v>7731</v>
      </c>
      <c r="I3179" s="23" t="s">
        <v>7412</v>
      </c>
      <c r="J3179" s="23"/>
      <c r="K3179" s="23" t="s">
        <v>9712</v>
      </c>
      <c r="L3179" s="23"/>
      <c r="M3179" s="23">
        <f>YEAR(Tabla2[[#This Row],[Fecha de creación]])</f>
        <v>2021</v>
      </c>
      <c r="N3179" s="23">
        <f>MONTH(Tabla2[[#This Row],[Fecha de creación]])</f>
        <v>3</v>
      </c>
    </row>
    <row r="3180" spans="1:14" ht="15" customHeight="1" x14ac:dyDescent="0.25">
      <c r="A3180" s="26">
        <v>44257.534039351849</v>
      </c>
      <c r="B3180" s="23" t="s">
        <v>0</v>
      </c>
      <c r="C3180" s="23" t="s">
        <v>4562</v>
      </c>
      <c r="D3180" s="23" t="s">
        <v>351</v>
      </c>
      <c r="E3180" s="23" t="s">
        <v>1</v>
      </c>
      <c r="F3180" s="23" t="s">
        <v>7</v>
      </c>
      <c r="G3180" s="23" t="s">
        <v>975</v>
      </c>
      <c r="H3180" s="2" t="s">
        <v>7734</v>
      </c>
      <c r="I3180" s="23" t="s">
        <v>7412</v>
      </c>
      <c r="J3180" s="23"/>
      <c r="K3180" s="23" t="s">
        <v>9712</v>
      </c>
      <c r="L3180" s="23"/>
      <c r="M3180" s="23">
        <f>YEAR(Tabla2[[#This Row],[Fecha de creación]])</f>
        <v>2021</v>
      </c>
      <c r="N3180" s="23">
        <f>MONTH(Tabla2[[#This Row],[Fecha de creación]])</f>
        <v>3</v>
      </c>
    </row>
    <row r="3181" spans="1:14" ht="15" customHeight="1" x14ac:dyDescent="0.25">
      <c r="A3181" s="26">
        <v>44257.534884259258</v>
      </c>
      <c r="B3181" s="23" t="s">
        <v>0</v>
      </c>
      <c r="C3181" s="23" t="s">
        <v>649</v>
      </c>
      <c r="D3181" s="23" t="s">
        <v>650</v>
      </c>
      <c r="E3181" s="23" t="s">
        <v>1</v>
      </c>
      <c r="F3181" s="23" t="s">
        <v>7</v>
      </c>
      <c r="G3181" s="23" t="s">
        <v>3</v>
      </c>
      <c r="H3181" s="2" t="s">
        <v>7733</v>
      </c>
      <c r="I3181" s="23" t="s">
        <v>7412</v>
      </c>
      <c r="J3181" s="23"/>
      <c r="K3181" s="23" t="s">
        <v>9712</v>
      </c>
      <c r="L3181" s="23"/>
      <c r="M3181" s="23">
        <f>YEAR(Tabla2[[#This Row],[Fecha de creación]])</f>
        <v>2021</v>
      </c>
      <c r="N3181" s="23">
        <f>MONTH(Tabla2[[#This Row],[Fecha de creación]])</f>
        <v>3</v>
      </c>
    </row>
    <row r="3182" spans="1:14" ht="15" customHeight="1" x14ac:dyDescent="0.25">
      <c r="A3182" s="26">
        <v>44257.556550925925</v>
      </c>
      <c r="B3182" s="23" t="s">
        <v>19</v>
      </c>
      <c r="C3182" s="23" t="s">
        <v>4563</v>
      </c>
      <c r="D3182" s="23" t="s">
        <v>4564</v>
      </c>
      <c r="E3182" s="23" t="s">
        <v>1</v>
      </c>
      <c r="F3182" s="23" t="s">
        <v>7</v>
      </c>
      <c r="G3182" s="23" t="s">
        <v>975</v>
      </c>
      <c r="H3182" s="2" t="s">
        <v>7734</v>
      </c>
      <c r="I3182" s="23" t="s">
        <v>23</v>
      </c>
      <c r="J3182" s="23"/>
      <c r="K3182" s="23" t="s">
        <v>9712</v>
      </c>
      <c r="L3182" s="23"/>
      <c r="M3182" s="23">
        <f>YEAR(Tabla2[[#This Row],[Fecha de creación]])</f>
        <v>2021</v>
      </c>
      <c r="N3182" s="23">
        <f>MONTH(Tabla2[[#This Row],[Fecha de creación]])</f>
        <v>3</v>
      </c>
    </row>
    <row r="3183" spans="1:14" ht="15" customHeight="1" x14ac:dyDescent="0.25">
      <c r="A3183" s="26">
        <v>44257.606527777774</v>
      </c>
      <c r="B3183" s="23" t="s">
        <v>189</v>
      </c>
      <c r="C3183" s="23" t="s">
        <v>4565</v>
      </c>
      <c r="D3183" s="23" t="s">
        <v>131</v>
      </c>
      <c r="E3183" s="23" t="s">
        <v>1</v>
      </c>
      <c r="F3183" s="23" t="s">
        <v>7</v>
      </c>
      <c r="G3183" s="23" t="s">
        <v>975</v>
      </c>
      <c r="H3183" s="2" t="s">
        <v>7728</v>
      </c>
      <c r="I3183" s="23" t="s">
        <v>1945</v>
      </c>
      <c r="J3183" s="23"/>
      <c r="K3183" s="23" t="s">
        <v>9712</v>
      </c>
      <c r="L3183" s="23"/>
      <c r="M3183" s="23">
        <f>YEAR(Tabla2[[#This Row],[Fecha de creación]])</f>
        <v>2021</v>
      </c>
      <c r="N3183" s="23">
        <f>MONTH(Tabla2[[#This Row],[Fecha de creación]])</f>
        <v>3</v>
      </c>
    </row>
    <row r="3184" spans="1:14" ht="15" customHeight="1" x14ac:dyDescent="0.25">
      <c r="A3184" s="26">
        <v>44258.39166666667</v>
      </c>
      <c r="B3184" s="23" t="s">
        <v>0</v>
      </c>
      <c r="C3184" s="23" t="s">
        <v>4566</v>
      </c>
      <c r="D3184" s="23" t="s">
        <v>21</v>
      </c>
      <c r="E3184" s="23" t="s">
        <v>1</v>
      </c>
      <c r="F3184" s="23" t="s">
        <v>7</v>
      </c>
      <c r="G3184" s="23" t="s">
        <v>975</v>
      </c>
      <c r="H3184" s="2" t="s">
        <v>7744</v>
      </c>
      <c r="I3184" s="23" t="s">
        <v>8</v>
      </c>
      <c r="J3184" s="23"/>
      <c r="K3184" s="23" t="s">
        <v>9712</v>
      </c>
      <c r="L3184" s="23"/>
      <c r="M3184" s="23">
        <f>YEAR(Tabla2[[#This Row],[Fecha de creación]])</f>
        <v>2021</v>
      </c>
      <c r="N3184" s="23">
        <f>MONTH(Tabla2[[#This Row],[Fecha de creación]])</f>
        <v>3</v>
      </c>
    </row>
    <row r="3185" spans="1:14" ht="15" customHeight="1" x14ac:dyDescent="0.25">
      <c r="A3185" s="26">
        <v>44258.409421296295</v>
      </c>
      <c r="B3185" s="23" t="s">
        <v>0</v>
      </c>
      <c r="C3185" s="23" t="s">
        <v>4567</v>
      </c>
      <c r="D3185" s="23" t="s">
        <v>351</v>
      </c>
      <c r="E3185" s="23" t="s">
        <v>1</v>
      </c>
      <c r="F3185" s="23" t="s">
        <v>7</v>
      </c>
      <c r="G3185" s="23" t="s">
        <v>975</v>
      </c>
      <c r="H3185" s="2" t="s">
        <v>7734</v>
      </c>
      <c r="I3185" s="23" t="s">
        <v>7412</v>
      </c>
      <c r="J3185" s="23"/>
      <c r="K3185" s="23" t="s">
        <v>9712</v>
      </c>
      <c r="L3185" s="23"/>
      <c r="M3185" s="23">
        <f>YEAR(Tabla2[[#This Row],[Fecha de creación]])</f>
        <v>2021</v>
      </c>
      <c r="N3185" s="23">
        <f>MONTH(Tabla2[[#This Row],[Fecha de creación]])</f>
        <v>3</v>
      </c>
    </row>
    <row r="3186" spans="1:14" ht="15" customHeight="1" x14ac:dyDescent="0.25">
      <c r="A3186" s="26">
        <v>44258.424004629633</v>
      </c>
      <c r="B3186" s="23" t="s">
        <v>0</v>
      </c>
      <c r="C3186" s="23" t="s">
        <v>4568</v>
      </c>
      <c r="D3186" s="23" t="s">
        <v>110</v>
      </c>
      <c r="E3186" s="23" t="s">
        <v>1</v>
      </c>
      <c r="F3186" s="23" t="s">
        <v>7</v>
      </c>
      <c r="G3186" s="23" t="s">
        <v>975</v>
      </c>
      <c r="H3186" s="2" t="s">
        <v>7731</v>
      </c>
      <c r="I3186" s="23" t="s">
        <v>8</v>
      </c>
      <c r="J3186" s="23"/>
      <c r="K3186" s="23" t="s">
        <v>9712</v>
      </c>
      <c r="L3186" s="23"/>
      <c r="M3186" s="23">
        <f>YEAR(Tabla2[[#This Row],[Fecha de creación]])</f>
        <v>2021</v>
      </c>
      <c r="N3186" s="23">
        <f>MONTH(Tabla2[[#This Row],[Fecha de creación]])</f>
        <v>3</v>
      </c>
    </row>
    <row r="3187" spans="1:14" ht="15" customHeight="1" x14ac:dyDescent="0.25">
      <c r="A3187" s="26">
        <v>44258.424699074072</v>
      </c>
      <c r="B3187" s="23" t="s">
        <v>0</v>
      </c>
      <c r="C3187" s="23" t="s">
        <v>4569</v>
      </c>
      <c r="D3187" s="23" t="s">
        <v>246</v>
      </c>
      <c r="E3187" s="23" t="s">
        <v>1</v>
      </c>
      <c r="F3187" s="23" t="s">
        <v>7</v>
      </c>
      <c r="G3187" s="23" t="s">
        <v>975</v>
      </c>
      <c r="H3187" s="2" t="s">
        <v>7728</v>
      </c>
      <c r="I3187" s="23" t="s">
        <v>8</v>
      </c>
      <c r="J3187" s="23"/>
      <c r="K3187" s="23" t="s">
        <v>9712</v>
      </c>
      <c r="L3187" s="23"/>
      <c r="M3187" s="23">
        <f>YEAR(Tabla2[[#This Row],[Fecha de creación]])</f>
        <v>2021</v>
      </c>
      <c r="N3187" s="23">
        <f>MONTH(Tabla2[[#This Row],[Fecha de creación]])</f>
        <v>3</v>
      </c>
    </row>
    <row r="3188" spans="1:14" ht="15" customHeight="1" x14ac:dyDescent="0.25">
      <c r="A3188" s="26">
        <v>44258.45412037037</v>
      </c>
      <c r="B3188" s="23" t="s">
        <v>0</v>
      </c>
      <c r="C3188" s="23" t="s">
        <v>4570</v>
      </c>
      <c r="D3188" s="23" t="s">
        <v>21</v>
      </c>
      <c r="E3188" s="23" t="s">
        <v>1</v>
      </c>
      <c r="F3188" s="23" t="s">
        <v>7</v>
      </c>
      <c r="G3188" s="23" t="s">
        <v>975</v>
      </c>
      <c r="H3188" s="2" t="s">
        <v>7744</v>
      </c>
      <c r="I3188" s="23" t="s">
        <v>8</v>
      </c>
      <c r="J3188" s="23"/>
      <c r="K3188" s="23" t="s">
        <v>9712</v>
      </c>
      <c r="L3188" s="23"/>
      <c r="M3188" s="23">
        <f>YEAR(Tabla2[[#This Row],[Fecha de creación]])</f>
        <v>2021</v>
      </c>
      <c r="N3188" s="23">
        <f>MONTH(Tabla2[[#This Row],[Fecha de creación]])</f>
        <v>3</v>
      </c>
    </row>
    <row r="3189" spans="1:14" ht="15" customHeight="1" x14ac:dyDescent="0.25">
      <c r="A3189" s="26">
        <v>44258.500613425924</v>
      </c>
      <c r="B3189" s="23" t="s">
        <v>0</v>
      </c>
      <c r="C3189" s="23" t="s">
        <v>4571</v>
      </c>
      <c r="D3189" s="23" t="s">
        <v>21</v>
      </c>
      <c r="E3189" s="23" t="s">
        <v>1</v>
      </c>
      <c r="F3189" s="23" t="s">
        <v>7</v>
      </c>
      <c r="G3189" s="23" t="s">
        <v>975</v>
      </c>
      <c r="H3189" s="2" t="s">
        <v>7744</v>
      </c>
      <c r="I3189" s="23" t="s">
        <v>4</v>
      </c>
      <c r="J3189" s="23"/>
      <c r="K3189" s="23" t="s">
        <v>9712</v>
      </c>
      <c r="L3189" s="23"/>
      <c r="M3189" s="23">
        <f>YEAR(Tabla2[[#This Row],[Fecha de creación]])</f>
        <v>2021</v>
      </c>
      <c r="N3189" s="23">
        <f>MONTH(Tabla2[[#This Row],[Fecha de creación]])</f>
        <v>3</v>
      </c>
    </row>
    <row r="3190" spans="1:14" ht="15" customHeight="1" x14ac:dyDescent="0.25">
      <c r="A3190" s="26">
        <v>44258.501307870371</v>
      </c>
      <c r="B3190" s="23" t="s">
        <v>0</v>
      </c>
      <c r="C3190" s="23" t="s">
        <v>4572</v>
      </c>
      <c r="D3190" s="23" t="s">
        <v>586</v>
      </c>
      <c r="E3190" s="23" t="s">
        <v>1</v>
      </c>
      <c r="F3190" s="23" t="s">
        <v>7</v>
      </c>
      <c r="G3190" s="23" t="s">
        <v>975</v>
      </c>
      <c r="H3190" s="2" t="s">
        <v>7748</v>
      </c>
      <c r="I3190" s="23" t="s">
        <v>4</v>
      </c>
      <c r="J3190" s="23"/>
      <c r="K3190" s="23" t="s">
        <v>9712</v>
      </c>
      <c r="L3190" s="23"/>
      <c r="M3190" s="23">
        <f>YEAR(Tabla2[[#This Row],[Fecha de creación]])</f>
        <v>2021</v>
      </c>
      <c r="N3190" s="23">
        <f>MONTH(Tabla2[[#This Row],[Fecha de creación]])</f>
        <v>3</v>
      </c>
    </row>
    <row r="3191" spans="1:14" ht="15" customHeight="1" x14ac:dyDescent="0.25">
      <c r="A3191" s="26">
        <v>44258.502812500003</v>
      </c>
      <c r="B3191" s="23" t="s">
        <v>0</v>
      </c>
      <c r="C3191" s="23" t="s">
        <v>4573</v>
      </c>
      <c r="D3191" s="23" t="s">
        <v>1057</v>
      </c>
      <c r="E3191" s="23" t="s">
        <v>1</v>
      </c>
      <c r="F3191" s="23" t="s">
        <v>7</v>
      </c>
      <c r="G3191" s="23" t="s">
        <v>975</v>
      </c>
      <c r="H3191" s="2" t="s">
        <v>7731</v>
      </c>
      <c r="I3191" s="23" t="s">
        <v>4</v>
      </c>
      <c r="J3191" s="23"/>
      <c r="K3191" s="23" t="s">
        <v>9712</v>
      </c>
      <c r="L3191" s="23"/>
      <c r="M3191" s="23">
        <f>YEAR(Tabla2[[#This Row],[Fecha de creación]])</f>
        <v>2021</v>
      </c>
      <c r="N3191" s="23">
        <f>MONTH(Tabla2[[#This Row],[Fecha de creación]])</f>
        <v>3</v>
      </c>
    </row>
    <row r="3192" spans="1:14" ht="15" customHeight="1" x14ac:dyDescent="0.25">
      <c r="A3192" s="26">
        <v>44258.61891203704</v>
      </c>
      <c r="B3192" s="23" t="s">
        <v>0</v>
      </c>
      <c r="C3192" s="23" t="s">
        <v>4574</v>
      </c>
      <c r="D3192" s="23" t="s">
        <v>713</v>
      </c>
      <c r="E3192" s="23" t="s">
        <v>1</v>
      </c>
      <c r="F3192" s="23" t="s">
        <v>22</v>
      </c>
      <c r="G3192" s="23" t="s">
        <v>975</v>
      </c>
      <c r="H3192" s="2" t="s">
        <v>7737</v>
      </c>
      <c r="I3192" s="23" t="s">
        <v>8</v>
      </c>
      <c r="J3192" s="23"/>
      <c r="K3192" s="23" t="s">
        <v>9712</v>
      </c>
      <c r="L3192" s="23"/>
      <c r="M3192" s="23">
        <f>YEAR(Tabla2[[#This Row],[Fecha de creación]])</f>
        <v>2021</v>
      </c>
      <c r="N3192" s="23">
        <f>MONTH(Tabla2[[#This Row],[Fecha de creación]])</f>
        <v>3</v>
      </c>
    </row>
    <row r="3193" spans="1:14" ht="15" customHeight="1" x14ac:dyDescent="0.25">
      <c r="A3193" s="26">
        <v>44258.622627314813</v>
      </c>
      <c r="B3193" s="23" t="s">
        <v>0</v>
      </c>
      <c r="C3193" s="23" t="s">
        <v>4575</v>
      </c>
      <c r="D3193" s="23" t="s">
        <v>6</v>
      </c>
      <c r="E3193" s="23" t="s">
        <v>1</v>
      </c>
      <c r="F3193" s="23" t="s">
        <v>7</v>
      </c>
      <c r="G3193" s="23" t="s">
        <v>975</v>
      </c>
      <c r="H3193" s="2" t="s">
        <v>7722</v>
      </c>
      <c r="I3193" s="23" t="s">
        <v>8</v>
      </c>
      <c r="J3193" s="23"/>
      <c r="K3193" s="23" t="s">
        <v>9712</v>
      </c>
      <c r="L3193" s="23"/>
      <c r="M3193" s="23">
        <f>YEAR(Tabla2[[#This Row],[Fecha de creación]])</f>
        <v>2021</v>
      </c>
      <c r="N3193" s="23">
        <f>MONTH(Tabla2[[#This Row],[Fecha de creación]])</f>
        <v>3</v>
      </c>
    </row>
    <row r="3194" spans="1:14" ht="15" customHeight="1" x14ac:dyDescent="0.25">
      <c r="A3194" s="26">
        <v>44258.624756944446</v>
      </c>
      <c r="B3194" s="23" t="s">
        <v>0</v>
      </c>
      <c r="C3194" s="23" t="s">
        <v>651</v>
      </c>
      <c r="D3194" s="23" t="s">
        <v>6</v>
      </c>
      <c r="E3194" s="23" t="s">
        <v>1</v>
      </c>
      <c r="F3194" s="23" t="s">
        <v>7</v>
      </c>
      <c r="G3194" s="23" t="s">
        <v>3</v>
      </c>
      <c r="H3194" s="2" t="s">
        <v>7722</v>
      </c>
      <c r="I3194" s="23" t="s">
        <v>8</v>
      </c>
      <c r="J3194" s="23"/>
      <c r="K3194" s="23" t="s">
        <v>9712</v>
      </c>
      <c r="L3194" s="23"/>
      <c r="M3194" s="23">
        <f>YEAR(Tabla2[[#This Row],[Fecha de creación]])</f>
        <v>2021</v>
      </c>
      <c r="N3194" s="23">
        <f>MONTH(Tabla2[[#This Row],[Fecha de creación]])</f>
        <v>3</v>
      </c>
    </row>
    <row r="3195" spans="1:14" ht="15" customHeight="1" x14ac:dyDescent="0.25">
      <c r="A3195" s="26">
        <v>44258.627604166664</v>
      </c>
      <c r="B3195" s="23" t="s">
        <v>0</v>
      </c>
      <c r="C3195" s="23" t="s">
        <v>4576</v>
      </c>
      <c r="D3195" s="23" t="s">
        <v>6</v>
      </c>
      <c r="E3195" s="23" t="s">
        <v>1</v>
      </c>
      <c r="F3195" s="23" t="s">
        <v>7</v>
      </c>
      <c r="G3195" s="23" t="s">
        <v>975</v>
      </c>
      <c r="H3195" s="2" t="s">
        <v>7722</v>
      </c>
      <c r="I3195" s="23" t="s">
        <v>8</v>
      </c>
      <c r="J3195" s="23"/>
      <c r="K3195" s="23" t="s">
        <v>9712</v>
      </c>
      <c r="L3195" s="23"/>
      <c r="M3195" s="23">
        <f>YEAR(Tabla2[[#This Row],[Fecha de creación]])</f>
        <v>2021</v>
      </c>
      <c r="N3195" s="23">
        <f>MONTH(Tabla2[[#This Row],[Fecha de creación]])</f>
        <v>3</v>
      </c>
    </row>
    <row r="3196" spans="1:14" ht="15" customHeight="1" x14ac:dyDescent="0.25">
      <c r="A3196" s="26">
        <v>44258.630844907406</v>
      </c>
      <c r="B3196" s="23" t="s">
        <v>0</v>
      </c>
      <c r="C3196" s="23" t="s">
        <v>652</v>
      </c>
      <c r="D3196" s="23" t="s">
        <v>6</v>
      </c>
      <c r="E3196" s="23" t="s">
        <v>1</v>
      </c>
      <c r="F3196" s="23" t="s">
        <v>7</v>
      </c>
      <c r="G3196" s="23" t="s">
        <v>3</v>
      </c>
      <c r="H3196" s="2" t="s">
        <v>7722</v>
      </c>
      <c r="I3196" s="23" t="s">
        <v>8</v>
      </c>
      <c r="J3196" s="23"/>
      <c r="K3196" s="23" t="s">
        <v>9712</v>
      </c>
      <c r="L3196" s="23"/>
      <c r="M3196" s="23">
        <f>YEAR(Tabla2[[#This Row],[Fecha de creación]])</f>
        <v>2021</v>
      </c>
      <c r="N3196" s="23">
        <f>MONTH(Tabla2[[#This Row],[Fecha de creación]])</f>
        <v>3</v>
      </c>
    </row>
    <row r="3197" spans="1:14" ht="15" customHeight="1" x14ac:dyDescent="0.25">
      <c r="A3197" s="26">
        <v>44258.646134259259</v>
      </c>
      <c r="B3197" s="23" t="s">
        <v>0</v>
      </c>
      <c r="C3197" s="23" t="s">
        <v>4577</v>
      </c>
      <c r="D3197" s="23" t="s">
        <v>49</v>
      </c>
      <c r="E3197" s="23" t="s">
        <v>1</v>
      </c>
      <c r="F3197" s="23" t="s">
        <v>7</v>
      </c>
      <c r="G3197" s="23" t="s">
        <v>975</v>
      </c>
      <c r="H3197" s="2" t="s">
        <v>7745</v>
      </c>
      <c r="I3197" s="23" t="s">
        <v>8</v>
      </c>
      <c r="J3197" s="23"/>
      <c r="K3197" s="23" t="s">
        <v>9712</v>
      </c>
      <c r="L3197" s="23"/>
      <c r="M3197" s="23">
        <f>YEAR(Tabla2[[#This Row],[Fecha de creación]])</f>
        <v>2021</v>
      </c>
      <c r="N3197" s="23">
        <f>MONTH(Tabla2[[#This Row],[Fecha de creación]])</f>
        <v>3</v>
      </c>
    </row>
    <row r="3198" spans="1:14" ht="15" customHeight="1" x14ac:dyDescent="0.25">
      <c r="A3198" s="26">
        <v>44258.673460648148</v>
      </c>
      <c r="B3198" s="23" t="s">
        <v>0</v>
      </c>
      <c r="C3198" s="23" t="s">
        <v>653</v>
      </c>
      <c r="D3198" s="23" t="s">
        <v>6</v>
      </c>
      <c r="E3198" s="23" t="s">
        <v>1</v>
      </c>
      <c r="F3198" s="23" t="s">
        <v>7</v>
      </c>
      <c r="G3198" s="23" t="s">
        <v>3</v>
      </c>
      <c r="H3198" s="2" t="s">
        <v>7722</v>
      </c>
      <c r="I3198" s="23" t="s">
        <v>8</v>
      </c>
      <c r="J3198" s="23"/>
      <c r="K3198" s="23" t="s">
        <v>9712</v>
      </c>
      <c r="L3198" s="23"/>
      <c r="M3198" s="23">
        <f>YEAR(Tabla2[[#This Row],[Fecha de creación]])</f>
        <v>2021</v>
      </c>
      <c r="N3198" s="23">
        <f>MONTH(Tabla2[[#This Row],[Fecha de creación]])</f>
        <v>3</v>
      </c>
    </row>
    <row r="3199" spans="1:14" ht="15" customHeight="1" x14ac:dyDescent="0.25">
      <c r="A3199" s="26">
        <v>44258.673877314817</v>
      </c>
      <c r="B3199" s="23" t="s">
        <v>0</v>
      </c>
      <c r="C3199" s="23" t="s">
        <v>4578</v>
      </c>
      <c r="D3199" s="23" t="s">
        <v>2540</v>
      </c>
      <c r="E3199" s="23" t="s">
        <v>1</v>
      </c>
      <c r="F3199" s="23" t="s">
        <v>7</v>
      </c>
      <c r="G3199" s="23" t="s">
        <v>975</v>
      </c>
      <c r="H3199" s="2" t="s">
        <v>7745</v>
      </c>
      <c r="I3199" s="23" t="s">
        <v>4</v>
      </c>
      <c r="J3199" s="23"/>
      <c r="K3199" s="23" t="s">
        <v>9712</v>
      </c>
      <c r="L3199" s="23"/>
      <c r="M3199" s="23">
        <f>YEAR(Tabla2[[#This Row],[Fecha de creación]])</f>
        <v>2021</v>
      </c>
      <c r="N3199" s="23">
        <f>MONTH(Tabla2[[#This Row],[Fecha de creación]])</f>
        <v>3</v>
      </c>
    </row>
    <row r="3200" spans="1:14" ht="15" customHeight="1" x14ac:dyDescent="0.25">
      <c r="A3200" s="26">
        <v>44258.676192129627</v>
      </c>
      <c r="B3200" s="23" t="s">
        <v>19</v>
      </c>
      <c r="C3200" s="23" t="s">
        <v>4579</v>
      </c>
      <c r="D3200" s="23" t="s">
        <v>4580</v>
      </c>
      <c r="E3200" s="23" t="s">
        <v>1</v>
      </c>
      <c r="F3200" s="23" t="s">
        <v>7</v>
      </c>
      <c r="G3200" s="23" t="s">
        <v>975</v>
      </c>
      <c r="H3200" s="2" t="s">
        <v>7722</v>
      </c>
      <c r="I3200" s="23" t="s">
        <v>23</v>
      </c>
      <c r="J3200" s="23"/>
      <c r="K3200" s="23" t="s">
        <v>9712</v>
      </c>
      <c r="L3200" s="23"/>
      <c r="M3200" s="23">
        <f>YEAR(Tabla2[[#This Row],[Fecha de creación]])</f>
        <v>2021</v>
      </c>
      <c r="N3200" s="23">
        <f>MONTH(Tabla2[[#This Row],[Fecha de creación]])</f>
        <v>3</v>
      </c>
    </row>
    <row r="3201" spans="1:14" ht="15" customHeight="1" x14ac:dyDescent="0.25">
      <c r="A3201" s="26">
        <v>44258.677349537036</v>
      </c>
      <c r="B3201" s="23" t="s">
        <v>100</v>
      </c>
      <c r="C3201" s="23" t="s">
        <v>4581</v>
      </c>
      <c r="D3201" s="23" t="s">
        <v>6</v>
      </c>
      <c r="E3201" s="23" t="s">
        <v>1</v>
      </c>
      <c r="F3201" s="23" t="s">
        <v>7</v>
      </c>
      <c r="G3201" s="23" t="s">
        <v>975</v>
      </c>
      <c r="H3201" s="2" t="s">
        <v>7722</v>
      </c>
      <c r="I3201" s="23" t="s">
        <v>1854</v>
      </c>
      <c r="J3201" s="23"/>
      <c r="K3201" s="23" t="s">
        <v>9712</v>
      </c>
      <c r="L3201" s="23"/>
      <c r="M3201" s="23">
        <f>YEAR(Tabla2[[#This Row],[Fecha de creación]])</f>
        <v>2021</v>
      </c>
      <c r="N3201" s="23">
        <f>MONTH(Tabla2[[#This Row],[Fecha de creación]])</f>
        <v>3</v>
      </c>
    </row>
    <row r="3202" spans="1:14" ht="15" customHeight="1" x14ac:dyDescent="0.25">
      <c r="A3202" s="26">
        <v>44258.679131944446</v>
      </c>
      <c r="B3202" s="23" t="s">
        <v>100</v>
      </c>
      <c r="C3202" s="23" t="s">
        <v>4582</v>
      </c>
      <c r="D3202" s="23" t="s">
        <v>6</v>
      </c>
      <c r="E3202" s="23" t="s">
        <v>1</v>
      </c>
      <c r="F3202" s="23" t="s">
        <v>7</v>
      </c>
      <c r="G3202" s="23" t="s">
        <v>975</v>
      </c>
      <c r="H3202" s="2" t="s">
        <v>7722</v>
      </c>
      <c r="I3202" s="23" t="s">
        <v>1854</v>
      </c>
      <c r="J3202" s="23"/>
      <c r="K3202" s="23" t="s">
        <v>9712</v>
      </c>
      <c r="L3202" s="23"/>
      <c r="M3202" s="23">
        <f>YEAR(Tabla2[[#This Row],[Fecha de creación]])</f>
        <v>2021</v>
      </c>
      <c r="N3202" s="23">
        <f>MONTH(Tabla2[[#This Row],[Fecha de creación]])</f>
        <v>3</v>
      </c>
    </row>
    <row r="3203" spans="1:14" ht="15" customHeight="1" x14ac:dyDescent="0.25">
      <c r="A3203" s="26">
        <v>44258.681851851848</v>
      </c>
      <c r="B3203" s="23" t="s">
        <v>100</v>
      </c>
      <c r="C3203" s="23" t="s">
        <v>654</v>
      </c>
      <c r="D3203" s="23" t="s">
        <v>6</v>
      </c>
      <c r="E3203" s="23" t="s">
        <v>1</v>
      </c>
      <c r="F3203" s="23" t="s">
        <v>7</v>
      </c>
      <c r="G3203" s="23" t="s">
        <v>3</v>
      </c>
      <c r="H3203" s="2" t="s">
        <v>7722</v>
      </c>
      <c r="I3203" s="23" t="s">
        <v>1854</v>
      </c>
      <c r="J3203" s="23"/>
      <c r="K3203" s="23" t="s">
        <v>9712</v>
      </c>
      <c r="L3203" s="23"/>
      <c r="M3203" s="23">
        <f>YEAR(Tabla2[[#This Row],[Fecha de creación]])</f>
        <v>2021</v>
      </c>
      <c r="N3203" s="23">
        <f>MONTH(Tabla2[[#This Row],[Fecha de creación]])</f>
        <v>3</v>
      </c>
    </row>
    <row r="3204" spans="1:14" ht="15" customHeight="1" x14ac:dyDescent="0.25">
      <c r="A3204" s="26">
        <v>44258.689039351855</v>
      </c>
      <c r="B3204" s="23" t="s">
        <v>0</v>
      </c>
      <c r="C3204" s="23" t="s">
        <v>655</v>
      </c>
      <c r="D3204" s="23" t="s">
        <v>6</v>
      </c>
      <c r="E3204" s="23" t="s">
        <v>1</v>
      </c>
      <c r="F3204" s="23" t="s">
        <v>7</v>
      </c>
      <c r="G3204" s="23" t="s">
        <v>3</v>
      </c>
      <c r="H3204" s="2" t="s">
        <v>7722</v>
      </c>
      <c r="I3204" s="23" t="s">
        <v>7412</v>
      </c>
      <c r="J3204" s="23"/>
      <c r="K3204" s="23" t="s">
        <v>9712</v>
      </c>
      <c r="L3204" s="23"/>
      <c r="M3204" s="23">
        <f>YEAR(Tabla2[[#This Row],[Fecha de creación]])</f>
        <v>2021</v>
      </c>
      <c r="N3204" s="23">
        <f>MONTH(Tabla2[[#This Row],[Fecha de creación]])</f>
        <v>3</v>
      </c>
    </row>
    <row r="3205" spans="1:14" ht="15" customHeight="1" x14ac:dyDescent="0.25">
      <c r="A3205" s="26">
        <v>44258.694143518522</v>
      </c>
      <c r="B3205" s="23" t="s">
        <v>0</v>
      </c>
      <c r="C3205" s="23" t="s">
        <v>4583</v>
      </c>
      <c r="D3205" s="23" t="s">
        <v>4584</v>
      </c>
      <c r="E3205" s="23" t="s">
        <v>1</v>
      </c>
      <c r="F3205" s="23" t="s">
        <v>7</v>
      </c>
      <c r="G3205" s="23" t="s">
        <v>975</v>
      </c>
      <c r="H3205" s="2" t="s">
        <v>7722</v>
      </c>
      <c r="I3205" s="23" t="s">
        <v>7412</v>
      </c>
      <c r="J3205" s="23"/>
      <c r="K3205" s="23" t="s">
        <v>9712</v>
      </c>
      <c r="L3205" s="23"/>
      <c r="M3205" s="23">
        <f>YEAR(Tabla2[[#This Row],[Fecha de creación]])</f>
        <v>2021</v>
      </c>
      <c r="N3205" s="23">
        <f>MONTH(Tabla2[[#This Row],[Fecha de creación]])</f>
        <v>3</v>
      </c>
    </row>
    <row r="3206" spans="1:14" ht="15" customHeight="1" x14ac:dyDescent="0.25">
      <c r="A3206" s="26">
        <v>44258.702835648146</v>
      </c>
      <c r="B3206" s="23" t="s">
        <v>100</v>
      </c>
      <c r="C3206" s="23" t="s">
        <v>656</v>
      </c>
      <c r="D3206" s="23" t="s">
        <v>6</v>
      </c>
      <c r="E3206" s="23" t="s">
        <v>1</v>
      </c>
      <c r="F3206" s="23" t="s">
        <v>7</v>
      </c>
      <c r="G3206" s="23" t="s">
        <v>3</v>
      </c>
      <c r="H3206" s="2" t="s">
        <v>7722</v>
      </c>
      <c r="I3206" s="23" t="s">
        <v>1854</v>
      </c>
      <c r="J3206" s="23"/>
      <c r="K3206" s="23" t="s">
        <v>9712</v>
      </c>
      <c r="L3206" s="23"/>
      <c r="M3206" s="23">
        <f>YEAR(Tabla2[[#This Row],[Fecha de creación]])</f>
        <v>2021</v>
      </c>
      <c r="N3206" s="23">
        <f>MONTH(Tabla2[[#This Row],[Fecha de creación]])</f>
        <v>3</v>
      </c>
    </row>
    <row r="3207" spans="1:14" ht="15" customHeight="1" x14ac:dyDescent="0.25">
      <c r="A3207" s="26">
        <v>44258.705081018517</v>
      </c>
      <c r="B3207" s="23" t="s">
        <v>100</v>
      </c>
      <c r="C3207" s="23" t="s">
        <v>4585</v>
      </c>
      <c r="D3207" s="23" t="s">
        <v>6</v>
      </c>
      <c r="E3207" s="23" t="s">
        <v>1</v>
      </c>
      <c r="F3207" s="23" t="s">
        <v>7</v>
      </c>
      <c r="G3207" s="23" t="s">
        <v>975</v>
      </c>
      <c r="H3207" s="2" t="s">
        <v>7722</v>
      </c>
      <c r="I3207" s="23" t="s">
        <v>1854</v>
      </c>
      <c r="J3207" s="23"/>
      <c r="K3207" s="23" t="s">
        <v>9712</v>
      </c>
      <c r="L3207" s="23"/>
      <c r="M3207" s="23">
        <f>YEAR(Tabla2[[#This Row],[Fecha de creación]])</f>
        <v>2021</v>
      </c>
      <c r="N3207" s="23">
        <f>MONTH(Tabla2[[#This Row],[Fecha de creación]])</f>
        <v>3</v>
      </c>
    </row>
    <row r="3208" spans="1:14" ht="15" customHeight="1" x14ac:dyDescent="0.25">
      <c r="A3208" s="26">
        <v>44258.708784722221</v>
      </c>
      <c r="B3208" s="23" t="s">
        <v>0</v>
      </c>
      <c r="C3208" s="23" t="s">
        <v>4586</v>
      </c>
      <c r="D3208" s="23" t="s">
        <v>4587</v>
      </c>
      <c r="E3208" s="23" t="s">
        <v>1</v>
      </c>
      <c r="F3208" s="23" t="s">
        <v>7</v>
      </c>
      <c r="G3208" s="23" t="s">
        <v>975</v>
      </c>
      <c r="H3208" s="2" t="s">
        <v>7731</v>
      </c>
      <c r="I3208" s="23" t="s">
        <v>4</v>
      </c>
      <c r="J3208" s="23"/>
      <c r="K3208" s="23" t="s">
        <v>9712</v>
      </c>
      <c r="L3208" s="23"/>
      <c r="M3208" s="23">
        <f>YEAR(Tabla2[[#This Row],[Fecha de creación]])</f>
        <v>2021</v>
      </c>
      <c r="N3208" s="23">
        <f>MONTH(Tabla2[[#This Row],[Fecha de creación]])</f>
        <v>3</v>
      </c>
    </row>
    <row r="3209" spans="1:14" ht="15" customHeight="1" x14ac:dyDescent="0.25">
      <c r="A3209" s="26">
        <v>44258.717847222222</v>
      </c>
      <c r="B3209" s="23" t="s">
        <v>0</v>
      </c>
      <c r="C3209" s="23" t="s">
        <v>4588</v>
      </c>
      <c r="D3209" s="23" t="s">
        <v>6</v>
      </c>
      <c r="E3209" s="23" t="s">
        <v>1</v>
      </c>
      <c r="F3209" s="23" t="s">
        <v>7</v>
      </c>
      <c r="G3209" s="23" t="s">
        <v>975</v>
      </c>
      <c r="H3209" s="2" t="s">
        <v>7722</v>
      </c>
      <c r="I3209" s="23" t="s">
        <v>8</v>
      </c>
      <c r="J3209" s="23"/>
      <c r="K3209" s="23" t="s">
        <v>9712</v>
      </c>
      <c r="L3209" s="23"/>
      <c r="M3209" s="23">
        <f>YEAR(Tabla2[[#This Row],[Fecha de creación]])</f>
        <v>2021</v>
      </c>
      <c r="N3209" s="23">
        <f>MONTH(Tabla2[[#This Row],[Fecha de creación]])</f>
        <v>3</v>
      </c>
    </row>
    <row r="3210" spans="1:14" ht="15" customHeight="1" x14ac:dyDescent="0.25">
      <c r="A3210" s="26">
        <v>44259.458726851852</v>
      </c>
      <c r="B3210" s="23" t="s">
        <v>0</v>
      </c>
      <c r="C3210" s="23" t="s">
        <v>657</v>
      </c>
      <c r="D3210" s="23" t="s">
        <v>349</v>
      </c>
      <c r="E3210" s="23" t="s">
        <v>1</v>
      </c>
      <c r="F3210" s="23" t="s">
        <v>7</v>
      </c>
      <c r="G3210" s="23" t="s">
        <v>3</v>
      </c>
      <c r="H3210" s="2" t="s">
        <v>7731</v>
      </c>
      <c r="I3210" s="23" t="s">
        <v>7412</v>
      </c>
      <c r="J3210" s="23"/>
      <c r="K3210" s="23" t="s">
        <v>9712</v>
      </c>
      <c r="L3210" s="23"/>
      <c r="M3210" s="23">
        <f>YEAR(Tabla2[[#This Row],[Fecha de creación]])</f>
        <v>2021</v>
      </c>
      <c r="N3210" s="23">
        <f>MONTH(Tabla2[[#This Row],[Fecha de creación]])</f>
        <v>3</v>
      </c>
    </row>
    <row r="3211" spans="1:14" ht="15" customHeight="1" x14ac:dyDescent="0.25">
      <c r="A3211" s="26">
        <v>44259.460381944446</v>
      </c>
      <c r="B3211" s="23" t="s">
        <v>0</v>
      </c>
      <c r="C3211" s="23" t="s">
        <v>4589</v>
      </c>
      <c r="D3211" s="23" t="s">
        <v>351</v>
      </c>
      <c r="E3211" s="23" t="s">
        <v>1</v>
      </c>
      <c r="F3211" s="23" t="s">
        <v>7</v>
      </c>
      <c r="G3211" s="23" t="s">
        <v>975</v>
      </c>
      <c r="H3211" s="2" t="s">
        <v>7734</v>
      </c>
      <c r="I3211" s="23" t="s">
        <v>7412</v>
      </c>
      <c r="J3211" s="23"/>
      <c r="K3211" s="23" t="s">
        <v>9712</v>
      </c>
      <c r="L3211" s="23"/>
      <c r="M3211" s="23">
        <f>YEAR(Tabla2[[#This Row],[Fecha de creación]])</f>
        <v>2021</v>
      </c>
      <c r="N3211" s="23">
        <f>MONTH(Tabla2[[#This Row],[Fecha de creación]])</f>
        <v>3</v>
      </c>
    </row>
    <row r="3212" spans="1:14" ht="15" customHeight="1" x14ac:dyDescent="0.25">
      <c r="A3212" s="26">
        <v>44259.471134259256</v>
      </c>
      <c r="B3212" s="23" t="s">
        <v>0</v>
      </c>
      <c r="C3212" s="23" t="s">
        <v>4590</v>
      </c>
      <c r="D3212" s="23" t="s">
        <v>349</v>
      </c>
      <c r="E3212" s="23" t="s">
        <v>1</v>
      </c>
      <c r="F3212" s="23" t="s">
        <v>7</v>
      </c>
      <c r="G3212" s="23" t="s">
        <v>975</v>
      </c>
      <c r="H3212" s="2" t="s">
        <v>7731</v>
      </c>
      <c r="I3212" s="23" t="s">
        <v>7412</v>
      </c>
      <c r="J3212" s="23"/>
      <c r="K3212" s="23" t="s">
        <v>9712</v>
      </c>
      <c r="L3212" s="23"/>
      <c r="M3212" s="23">
        <f>YEAR(Tabla2[[#This Row],[Fecha de creación]])</f>
        <v>2021</v>
      </c>
      <c r="N3212" s="23">
        <f>MONTH(Tabla2[[#This Row],[Fecha de creación]])</f>
        <v>3</v>
      </c>
    </row>
    <row r="3213" spans="1:14" ht="15" customHeight="1" x14ac:dyDescent="0.25">
      <c r="A3213" s="26">
        <v>44259.471585648149</v>
      </c>
      <c r="B3213" s="23" t="s">
        <v>0</v>
      </c>
      <c r="C3213" s="23" t="s">
        <v>4591</v>
      </c>
      <c r="D3213" s="23" t="s">
        <v>351</v>
      </c>
      <c r="E3213" s="23" t="s">
        <v>1</v>
      </c>
      <c r="F3213" s="23" t="s">
        <v>7</v>
      </c>
      <c r="G3213" s="23" t="s">
        <v>975</v>
      </c>
      <c r="H3213" s="2" t="s">
        <v>7734</v>
      </c>
      <c r="I3213" s="23" t="s">
        <v>7412</v>
      </c>
      <c r="J3213" s="23"/>
      <c r="K3213" s="23" t="s">
        <v>9712</v>
      </c>
      <c r="L3213" s="23"/>
      <c r="M3213" s="23">
        <f>YEAR(Tabla2[[#This Row],[Fecha de creación]])</f>
        <v>2021</v>
      </c>
      <c r="N3213" s="23">
        <f>MONTH(Tabla2[[#This Row],[Fecha de creación]])</f>
        <v>3</v>
      </c>
    </row>
    <row r="3214" spans="1:14" ht="15" customHeight="1" x14ac:dyDescent="0.25">
      <c r="A3214" s="26">
        <v>44259.488171296296</v>
      </c>
      <c r="B3214" s="23" t="s">
        <v>0</v>
      </c>
      <c r="C3214" s="23" t="s">
        <v>4592</v>
      </c>
      <c r="D3214" s="23" t="s">
        <v>719</v>
      </c>
      <c r="E3214" s="23" t="s">
        <v>1</v>
      </c>
      <c r="F3214" s="23" t="s">
        <v>7</v>
      </c>
      <c r="G3214" s="23" t="s">
        <v>975</v>
      </c>
      <c r="H3214" s="2" t="s">
        <v>7722</v>
      </c>
      <c r="I3214" s="23" t="s">
        <v>8</v>
      </c>
      <c r="J3214" s="23"/>
      <c r="K3214" s="23" t="s">
        <v>9712</v>
      </c>
      <c r="L3214" s="23"/>
      <c r="M3214" s="23">
        <f>YEAR(Tabla2[[#This Row],[Fecha de creación]])</f>
        <v>2021</v>
      </c>
      <c r="N3214" s="23">
        <f>MONTH(Tabla2[[#This Row],[Fecha de creación]])</f>
        <v>3</v>
      </c>
    </row>
    <row r="3215" spans="1:14" ht="15" customHeight="1" x14ac:dyDescent="0.25">
      <c r="A3215" s="26">
        <v>44259.501793981479</v>
      </c>
      <c r="B3215" s="23" t="s">
        <v>0</v>
      </c>
      <c r="C3215" s="23" t="s">
        <v>4593</v>
      </c>
      <c r="D3215" s="23" t="s">
        <v>615</v>
      </c>
      <c r="E3215" s="23" t="s">
        <v>1</v>
      </c>
      <c r="F3215" s="23" t="s">
        <v>7</v>
      </c>
      <c r="G3215" s="23" t="s">
        <v>975</v>
      </c>
      <c r="H3215" s="2" t="s">
        <v>7745</v>
      </c>
      <c r="I3215" s="23" t="s">
        <v>8</v>
      </c>
      <c r="J3215" s="23"/>
      <c r="K3215" s="23" t="s">
        <v>9712</v>
      </c>
      <c r="L3215" s="23"/>
      <c r="M3215" s="23">
        <f>YEAR(Tabla2[[#This Row],[Fecha de creación]])</f>
        <v>2021</v>
      </c>
      <c r="N3215" s="23">
        <f>MONTH(Tabla2[[#This Row],[Fecha de creación]])</f>
        <v>3</v>
      </c>
    </row>
    <row r="3216" spans="1:14" ht="15" customHeight="1" x14ac:dyDescent="0.25">
      <c r="A3216" s="26">
        <v>44259.522233796299</v>
      </c>
      <c r="B3216" s="23" t="s">
        <v>0</v>
      </c>
      <c r="C3216" s="23" t="s">
        <v>4594</v>
      </c>
      <c r="D3216" s="23" t="s">
        <v>986</v>
      </c>
      <c r="E3216" s="23" t="s">
        <v>1</v>
      </c>
      <c r="F3216" s="23" t="s">
        <v>22</v>
      </c>
      <c r="G3216" s="23" t="s">
        <v>975</v>
      </c>
      <c r="H3216" s="2" t="s">
        <v>7724</v>
      </c>
      <c r="I3216" s="23" t="s">
        <v>8</v>
      </c>
      <c r="J3216" s="23"/>
      <c r="K3216" s="23" t="s">
        <v>9712</v>
      </c>
      <c r="L3216" s="23"/>
      <c r="M3216" s="23">
        <f>YEAR(Tabla2[[#This Row],[Fecha de creación]])</f>
        <v>2021</v>
      </c>
      <c r="N3216" s="23">
        <f>MONTH(Tabla2[[#This Row],[Fecha de creación]])</f>
        <v>3</v>
      </c>
    </row>
    <row r="3217" spans="1:14" ht="15" customHeight="1" x14ac:dyDescent="0.25">
      <c r="A3217" s="26">
        <v>44259.532870370371</v>
      </c>
      <c r="B3217" s="23" t="s">
        <v>0</v>
      </c>
      <c r="C3217" s="23" t="s">
        <v>4595</v>
      </c>
      <c r="D3217" s="23" t="s">
        <v>586</v>
      </c>
      <c r="E3217" s="23" t="s">
        <v>1</v>
      </c>
      <c r="F3217" s="23" t="s">
        <v>7</v>
      </c>
      <c r="G3217" s="23" t="s">
        <v>975</v>
      </c>
      <c r="H3217" s="2" t="s">
        <v>7748</v>
      </c>
      <c r="I3217" s="23" t="s">
        <v>7412</v>
      </c>
      <c r="J3217" s="23"/>
      <c r="K3217" s="23" t="s">
        <v>9712</v>
      </c>
      <c r="L3217" s="23"/>
      <c r="M3217" s="23">
        <f>YEAR(Tabla2[[#This Row],[Fecha de creación]])</f>
        <v>2021</v>
      </c>
      <c r="N3217" s="23">
        <f>MONTH(Tabla2[[#This Row],[Fecha de creación]])</f>
        <v>3</v>
      </c>
    </row>
    <row r="3218" spans="1:14" ht="15" customHeight="1" x14ac:dyDescent="0.25">
      <c r="A3218" s="26">
        <v>44259.538148148145</v>
      </c>
      <c r="B3218" s="23" t="s">
        <v>0</v>
      </c>
      <c r="C3218" s="23" t="s">
        <v>4596</v>
      </c>
      <c r="D3218" s="23" t="s">
        <v>21</v>
      </c>
      <c r="E3218" s="23" t="s">
        <v>1</v>
      </c>
      <c r="F3218" s="23" t="s">
        <v>7</v>
      </c>
      <c r="G3218" s="23" t="s">
        <v>975</v>
      </c>
      <c r="H3218" s="2" t="s">
        <v>7744</v>
      </c>
      <c r="I3218" s="23" t="s">
        <v>8</v>
      </c>
      <c r="J3218" s="23"/>
      <c r="K3218" s="23" t="s">
        <v>9712</v>
      </c>
      <c r="L3218" s="23"/>
      <c r="M3218" s="23">
        <f>YEAR(Tabla2[[#This Row],[Fecha de creación]])</f>
        <v>2021</v>
      </c>
      <c r="N3218" s="23">
        <f>MONTH(Tabla2[[#This Row],[Fecha de creación]])</f>
        <v>3</v>
      </c>
    </row>
    <row r="3219" spans="1:14" ht="15" customHeight="1" x14ac:dyDescent="0.25">
      <c r="A3219" s="26">
        <v>44259.541076388887</v>
      </c>
      <c r="B3219" s="23" t="s">
        <v>0</v>
      </c>
      <c r="C3219" s="23" t="s">
        <v>4597</v>
      </c>
      <c r="D3219" s="23" t="s">
        <v>21</v>
      </c>
      <c r="E3219" s="23" t="s">
        <v>1</v>
      </c>
      <c r="F3219" s="23" t="s">
        <v>7</v>
      </c>
      <c r="G3219" s="23" t="s">
        <v>975</v>
      </c>
      <c r="H3219" s="2" t="s">
        <v>7744</v>
      </c>
      <c r="I3219" s="23" t="s">
        <v>7412</v>
      </c>
      <c r="J3219" s="23"/>
      <c r="K3219" s="23" t="s">
        <v>9712</v>
      </c>
      <c r="L3219" s="23"/>
      <c r="M3219" s="23">
        <f>YEAR(Tabla2[[#This Row],[Fecha de creación]])</f>
        <v>2021</v>
      </c>
      <c r="N3219" s="23">
        <f>MONTH(Tabla2[[#This Row],[Fecha de creación]])</f>
        <v>3</v>
      </c>
    </row>
    <row r="3220" spans="1:14" ht="15" customHeight="1" x14ac:dyDescent="0.25">
      <c r="A3220" s="26">
        <v>44259.541585648149</v>
      </c>
      <c r="B3220" s="23" t="s">
        <v>0</v>
      </c>
      <c r="C3220" s="23" t="s">
        <v>4598</v>
      </c>
      <c r="D3220" s="23" t="s">
        <v>3729</v>
      </c>
      <c r="E3220" s="23" t="s">
        <v>1</v>
      </c>
      <c r="F3220" s="23" t="s">
        <v>7</v>
      </c>
      <c r="G3220" s="23" t="s">
        <v>975</v>
      </c>
      <c r="H3220" s="2" t="s">
        <v>7731</v>
      </c>
      <c r="I3220" s="23" t="s">
        <v>7412</v>
      </c>
      <c r="J3220" s="23"/>
      <c r="K3220" s="23" t="s">
        <v>9712</v>
      </c>
      <c r="L3220" s="23"/>
      <c r="M3220" s="23">
        <f>YEAR(Tabla2[[#This Row],[Fecha de creación]])</f>
        <v>2021</v>
      </c>
      <c r="N3220" s="23">
        <f>MONTH(Tabla2[[#This Row],[Fecha de creación]])</f>
        <v>3</v>
      </c>
    </row>
    <row r="3221" spans="1:14" ht="15" customHeight="1" x14ac:dyDescent="0.25">
      <c r="A3221" s="26">
        <v>44259.542094907411</v>
      </c>
      <c r="B3221" s="23" t="s">
        <v>0</v>
      </c>
      <c r="C3221" s="23" t="s">
        <v>4599</v>
      </c>
      <c r="D3221" s="23" t="s">
        <v>351</v>
      </c>
      <c r="E3221" s="23" t="s">
        <v>1</v>
      </c>
      <c r="F3221" s="23" t="s">
        <v>7</v>
      </c>
      <c r="G3221" s="23" t="s">
        <v>975</v>
      </c>
      <c r="H3221" s="2" t="s">
        <v>7734</v>
      </c>
      <c r="I3221" s="23" t="s">
        <v>7412</v>
      </c>
      <c r="J3221" s="23"/>
      <c r="K3221" s="23" t="s">
        <v>9712</v>
      </c>
      <c r="L3221" s="23"/>
      <c r="M3221" s="23">
        <f>YEAR(Tabla2[[#This Row],[Fecha de creación]])</f>
        <v>2021</v>
      </c>
      <c r="N3221" s="23">
        <f>MONTH(Tabla2[[#This Row],[Fecha de creación]])</f>
        <v>3</v>
      </c>
    </row>
    <row r="3222" spans="1:14" ht="15" customHeight="1" x14ac:dyDescent="0.25">
      <c r="A3222" s="26">
        <v>44259.547905092593</v>
      </c>
      <c r="B3222" s="23" t="s">
        <v>0</v>
      </c>
      <c r="C3222" s="23" t="s">
        <v>4600</v>
      </c>
      <c r="D3222" s="23" t="s">
        <v>551</v>
      </c>
      <c r="E3222" s="23" t="s">
        <v>1</v>
      </c>
      <c r="F3222" s="23" t="s">
        <v>7</v>
      </c>
      <c r="G3222" s="23" t="s">
        <v>975</v>
      </c>
      <c r="H3222" s="2" t="s">
        <v>7731</v>
      </c>
      <c r="I3222" s="23" t="s">
        <v>8</v>
      </c>
      <c r="J3222" s="23"/>
      <c r="K3222" s="23" t="s">
        <v>9712</v>
      </c>
      <c r="L3222" s="23"/>
      <c r="M3222" s="23">
        <f>YEAR(Tabla2[[#This Row],[Fecha de creación]])</f>
        <v>2021</v>
      </c>
      <c r="N3222" s="23">
        <f>MONTH(Tabla2[[#This Row],[Fecha de creación]])</f>
        <v>3</v>
      </c>
    </row>
    <row r="3223" spans="1:14" ht="15" customHeight="1" x14ac:dyDescent="0.25">
      <c r="A3223" s="26">
        <v>44259.549050925925</v>
      </c>
      <c r="B3223" s="23" t="s">
        <v>0</v>
      </c>
      <c r="C3223" s="23" t="s">
        <v>4601</v>
      </c>
      <c r="D3223" s="23" t="s">
        <v>349</v>
      </c>
      <c r="E3223" s="23" t="s">
        <v>1</v>
      </c>
      <c r="F3223" s="23" t="s">
        <v>7</v>
      </c>
      <c r="G3223" s="23" t="s">
        <v>975</v>
      </c>
      <c r="H3223" s="2" t="s">
        <v>7731</v>
      </c>
      <c r="I3223" s="23" t="s">
        <v>7412</v>
      </c>
      <c r="J3223" s="23"/>
      <c r="K3223" s="23" t="s">
        <v>9712</v>
      </c>
      <c r="L3223" s="23"/>
      <c r="M3223" s="23">
        <f>YEAR(Tabla2[[#This Row],[Fecha de creación]])</f>
        <v>2021</v>
      </c>
      <c r="N3223" s="23">
        <f>MONTH(Tabla2[[#This Row],[Fecha de creación]])</f>
        <v>3</v>
      </c>
    </row>
    <row r="3224" spans="1:14" ht="15" customHeight="1" x14ac:dyDescent="0.25">
      <c r="A3224" s="26">
        <v>44259.549513888887</v>
      </c>
      <c r="B3224" s="23" t="s">
        <v>0</v>
      </c>
      <c r="C3224" s="23" t="s">
        <v>4602</v>
      </c>
      <c r="D3224" s="23" t="s">
        <v>351</v>
      </c>
      <c r="E3224" s="23" t="s">
        <v>1</v>
      </c>
      <c r="F3224" s="23" t="s">
        <v>7</v>
      </c>
      <c r="G3224" s="23" t="s">
        <v>975</v>
      </c>
      <c r="H3224" s="2" t="s">
        <v>7734</v>
      </c>
      <c r="I3224" s="23" t="s">
        <v>7412</v>
      </c>
      <c r="J3224" s="23"/>
      <c r="K3224" s="23" t="s">
        <v>9712</v>
      </c>
      <c r="L3224" s="23"/>
      <c r="M3224" s="23">
        <f>YEAR(Tabla2[[#This Row],[Fecha de creación]])</f>
        <v>2021</v>
      </c>
      <c r="N3224" s="23">
        <f>MONTH(Tabla2[[#This Row],[Fecha de creación]])</f>
        <v>3</v>
      </c>
    </row>
    <row r="3225" spans="1:14" ht="15" customHeight="1" x14ac:dyDescent="0.25">
      <c r="A3225" s="26">
        <v>44259.555567129632</v>
      </c>
      <c r="B3225" s="23" t="s">
        <v>0</v>
      </c>
      <c r="C3225" s="23" t="s">
        <v>4603</v>
      </c>
      <c r="D3225" s="23" t="s">
        <v>551</v>
      </c>
      <c r="E3225" s="23" t="s">
        <v>1</v>
      </c>
      <c r="F3225" s="23" t="s">
        <v>7</v>
      </c>
      <c r="G3225" s="23" t="s">
        <v>975</v>
      </c>
      <c r="H3225" s="2" t="s">
        <v>7731</v>
      </c>
      <c r="I3225" s="23" t="s">
        <v>8</v>
      </c>
      <c r="J3225" s="23"/>
      <c r="K3225" s="23" t="s">
        <v>9712</v>
      </c>
      <c r="L3225" s="23"/>
      <c r="M3225" s="23">
        <f>YEAR(Tabla2[[#This Row],[Fecha de creación]])</f>
        <v>2021</v>
      </c>
      <c r="N3225" s="23">
        <f>MONTH(Tabla2[[#This Row],[Fecha de creación]])</f>
        <v>3</v>
      </c>
    </row>
    <row r="3226" spans="1:14" ht="15" customHeight="1" x14ac:dyDescent="0.25">
      <c r="A3226" s="26">
        <v>44259.56517361111</v>
      </c>
      <c r="B3226" s="23" t="s">
        <v>0</v>
      </c>
      <c r="C3226" s="23" t="s">
        <v>4604</v>
      </c>
      <c r="D3226" s="23" t="s">
        <v>551</v>
      </c>
      <c r="E3226" s="23" t="s">
        <v>1</v>
      </c>
      <c r="F3226" s="23" t="s">
        <v>7</v>
      </c>
      <c r="G3226" s="23" t="s">
        <v>975</v>
      </c>
      <c r="H3226" s="2" t="s">
        <v>7731</v>
      </c>
      <c r="I3226" s="23" t="s">
        <v>8</v>
      </c>
      <c r="J3226" s="23"/>
      <c r="K3226" s="23" t="s">
        <v>9712</v>
      </c>
      <c r="L3226" s="23"/>
      <c r="M3226" s="23">
        <f>YEAR(Tabla2[[#This Row],[Fecha de creación]])</f>
        <v>2021</v>
      </c>
      <c r="N3226" s="23">
        <f>MONTH(Tabla2[[#This Row],[Fecha de creación]])</f>
        <v>3</v>
      </c>
    </row>
    <row r="3227" spans="1:14" ht="15" customHeight="1" x14ac:dyDescent="0.25">
      <c r="A3227" s="26">
        <v>44259.571053240739</v>
      </c>
      <c r="B3227" s="23" t="s">
        <v>0</v>
      </c>
      <c r="C3227" s="23" t="s">
        <v>4605</v>
      </c>
      <c r="D3227" s="23" t="s">
        <v>382</v>
      </c>
      <c r="E3227" s="23" t="s">
        <v>1</v>
      </c>
      <c r="F3227" s="23" t="s">
        <v>7</v>
      </c>
      <c r="G3227" s="23" t="s">
        <v>975</v>
      </c>
      <c r="H3227" s="2" t="s">
        <v>7758</v>
      </c>
      <c r="I3227" s="23" t="s">
        <v>8</v>
      </c>
      <c r="J3227" s="23"/>
      <c r="K3227" s="23" t="s">
        <v>9712</v>
      </c>
      <c r="L3227" s="23"/>
      <c r="M3227" s="23">
        <f>YEAR(Tabla2[[#This Row],[Fecha de creación]])</f>
        <v>2021</v>
      </c>
      <c r="N3227" s="23">
        <f>MONTH(Tabla2[[#This Row],[Fecha de creación]])</f>
        <v>3</v>
      </c>
    </row>
    <row r="3228" spans="1:14" ht="15" customHeight="1" x14ac:dyDescent="0.25">
      <c r="A3228" s="26">
        <v>44259.576747685183</v>
      </c>
      <c r="B3228" s="23" t="s">
        <v>0</v>
      </c>
      <c r="C3228" s="23" t="s">
        <v>4606</v>
      </c>
      <c r="D3228" s="23" t="s">
        <v>382</v>
      </c>
      <c r="E3228" s="23" t="s">
        <v>1</v>
      </c>
      <c r="F3228" s="23" t="s">
        <v>7</v>
      </c>
      <c r="G3228" s="23" t="s">
        <v>975</v>
      </c>
      <c r="H3228" s="2" t="s">
        <v>7758</v>
      </c>
      <c r="I3228" s="23" t="s">
        <v>8</v>
      </c>
      <c r="J3228" s="23"/>
      <c r="K3228" s="23" t="s">
        <v>9712</v>
      </c>
      <c r="L3228" s="23"/>
      <c r="M3228" s="23">
        <f>YEAR(Tabla2[[#This Row],[Fecha de creación]])</f>
        <v>2021</v>
      </c>
      <c r="N3228" s="23">
        <f>MONTH(Tabla2[[#This Row],[Fecha de creación]])</f>
        <v>3</v>
      </c>
    </row>
    <row r="3229" spans="1:14" ht="15" customHeight="1" x14ac:dyDescent="0.25">
      <c r="A3229" s="26">
        <v>44259.585347222222</v>
      </c>
      <c r="B3229" s="23" t="s">
        <v>0</v>
      </c>
      <c r="C3229" s="23" t="s">
        <v>4607</v>
      </c>
      <c r="D3229" s="23" t="s">
        <v>382</v>
      </c>
      <c r="E3229" s="23" t="s">
        <v>1</v>
      </c>
      <c r="F3229" s="23" t="s">
        <v>7</v>
      </c>
      <c r="G3229" s="23" t="s">
        <v>975</v>
      </c>
      <c r="H3229" s="2" t="s">
        <v>7758</v>
      </c>
      <c r="I3229" s="23" t="s">
        <v>8</v>
      </c>
      <c r="J3229" s="23"/>
      <c r="K3229" s="23" t="s">
        <v>9712</v>
      </c>
      <c r="L3229" s="23"/>
      <c r="M3229" s="23">
        <f>YEAR(Tabla2[[#This Row],[Fecha de creación]])</f>
        <v>2021</v>
      </c>
      <c r="N3229" s="23">
        <f>MONTH(Tabla2[[#This Row],[Fecha de creación]])</f>
        <v>3</v>
      </c>
    </row>
    <row r="3230" spans="1:14" ht="15" customHeight="1" x14ac:dyDescent="0.25">
      <c r="A3230" s="26">
        <v>44259.60728009259</v>
      </c>
      <c r="B3230" s="23" t="s">
        <v>0</v>
      </c>
      <c r="C3230" s="23" t="s">
        <v>4608</v>
      </c>
      <c r="D3230" s="23" t="s">
        <v>586</v>
      </c>
      <c r="E3230" s="23" t="s">
        <v>1</v>
      </c>
      <c r="F3230" s="23" t="s">
        <v>22</v>
      </c>
      <c r="G3230" s="23" t="s">
        <v>975</v>
      </c>
      <c r="H3230" s="2" t="s">
        <v>7748</v>
      </c>
      <c r="I3230" s="23" t="s">
        <v>7412</v>
      </c>
      <c r="J3230" s="23"/>
      <c r="K3230" s="23" t="s">
        <v>9712</v>
      </c>
      <c r="L3230" s="23"/>
      <c r="M3230" s="23">
        <f>YEAR(Tabla2[[#This Row],[Fecha de creación]])</f>
        <v>2021</v>
      </c>
      <c r="N3230" s="23">
        <f>MONTH(Tabla2[[#This Row],[Fecha de creación]])</f>
        <v>3</v>
      </c>
    </row>
    <row r="3231" spans="1:14" ht="15" customHeight="1" x14ac:dyDescent="0.25">
      <c r="A3231" s="26">
        <v>44259.6090625</v>
      </c>
      <c r="B3231" s="23" t="s">
        <v>0</v>
      </c>
      <c r="C3231" s="23" t="s">
        <v>4609</v>
      </c>
      <c r="D3231" s="23" t="s">
        <v>349</v>
      </c>
      <c r="E3231" s="23" t="s">
        <v>1</v>
      </c>
      <c r="F3231" s="23" t="s">
        <v>7</v>
      </c>
      <c r="G3231" s="23" t="s">
        <v>975</v>
      </c>
      <c r="H3231" s="2" t="s">
        <v>7731</v>
      </c>
      <c r="I3231" s="23" t="s">
        <v>7412</v>
      </c>
      <c r="J3231" s="23"/>
      <c r="K3231" s="23" t="s">
        <v>9712</v>
      </c>
      <c r="L3231" s="23"/>
      <c r="M3231" s="23">
        <f>YEAR(Tabla2[[#This Row],[Fecha de creación]])</f>
        <v>2021</v>
      </c>
      <c r="N3231" s="23">
        <f>MONTH(Tabla2[[#This Row],[Fecha de creación]])</f>
        <v>3</v>
      </c>
    </row>
    <row r="3232" spans="1:14" ht="15" customHeight="1" x14ac:dyDescent="0.25">
      <c r="A3232" s="26">
        <v>44259.612476851849</v>
      </c>
      <c r="B3232" s="23" t="s">
        <v>0</v>
      </c>
      <c r="C3232" s="23" t="s">
        <v>4610</v>
      </c>
      <c r="D3232" s="23" t="s">
        <v>351</v>
      </c>
      <c r="E3232" s="23" t="s">
        <v>1</v>
      </c>
      <c r="F3232" s="23" t="s">
        <v>7</v>
      </c>
      <c r="G3232" s="23" t="s">
        <v>975</v>
      </c>
      <c r="H3232" s="2" t="s">
        <v>7734</v>
      </c>
      <c r="I3232" s="23" t="s">
        <v>7412</v>
      </c>
      <c r="J3232" s="23"/>
      <c r="K3232" s="23" t="s">
        <v>9712</v>
      </c>
      <c r="L3232" s="23"/>
      <c r="M3232" s="23">
        <f>YEAR(Tabla2[[#This Row],[Fecha de creación]])</f>
        <v>2021</v>
      </c>
      <c r="N3232" s="23">
        <f>MONTH(Tabla2[[#This Row],[Fecha de creación]])</f>
        <v>3</v>
      </c>
    </row>
    <row r="3233" spans="1:14" ht="15" customHeight="1" x14ac:dyDescent="0.25">
      <c r="A3233" s="26">
        <v>44259.625115740739</v>
      </c>
      <c r="B3233" s="23" t="s">
        <v>0</v>
      </c>
      <c r="C3233" s="23" t="s">
        <v>4611</v>
      </c>
      <c r="D3233" s="23" t="s">
        <v>21</v>
      </c>
      <c r="E3233" s="23" t="s">
        <v>1</v>
      </c>
      <c r="F3233" s="23" t="s">
        <v>7</v>
      </c>
      <c r="G3233" s="23" t="s">
        <v>975</v>
      </c>
      <c r="H3233" s="2" t="s">
        <v>7744</v>
      </c>
      <c r="I3233" s="23" t="s">
        <v>7412</v>
      </c>
      <c r="J3233" s="23"/>
      <c r="K3233" s="23" t="s">
        <v>9712</v>
      </c>
      <c r="L3233" s="23"/>
      <c r="M3233" s="23">
        <f>YEAR(Tabla2[[#This Row],[Fecha de creación]])</f>
        <v>2021</v>
      </c>
      <c r="N3233" s="23">
        <f>MONTH(Tabla2[[#This Row],[Fecha de creación]])</f>
        <v>3</v>
      </c>
    </row>
    <row r="3234" spans="1:14" ht="15" customHeight="1" x14ac:dyDescent="0.25">
      <c r="A3234" s="26">
        <v>44259.627951388888</v>
      </c>
      <c r="B3234" s="23" t="s">
        <v>0</v>
      </c>
      <c r="C3234" s="23" t="s">
        <v>4612</v>
      </c>
      <c r="D3234" s="23" t="s">
        <v>617</v>
      </c>
      <c r="E3234" s="23" t="s">
        <v>1</v>
      </c>
      <c r="F3234" s="23" t="s">
        <v>7</v>
      </c>
      <c r="G3234" s="23" t="s">
        <v>975</v>
      </c>
      <c r="H3234" s="2" t="s">
        <v>7739</v>
      </c>
      <c r="I3234" s="23" t="s">
        <v>7412</v>
      </c>
      <c r="J3234" s="23"/>
      <c r="K3234" s="23" t="s">
        <v>9712</v>
      </c>
      <c r="L3234" s="23"/>
      <c r="M3234" s="23">
        <f>YEAR(Tabla2[[#This Row],[Fecha de creación]])</f>
        <v>2021</v>
      </c>
      <c r="N3234" s="23">
        <f>MONTH(Tabla2[[#This Row],[Fecha de creación]])</f>
        <v>3</v>
      </c>
    </row>
    <row r="3235" spans="1:14" ht="15" customHeight="1" x14ac:dyDescent="0.25">
      <c r="A3235" s="26">
        <v>44259.628391203703</v>
      </c>
      <c r="B3235" s="23" t="s">
        <v>0</v>
      </c>
      <c r="C3235" s="23" t="s">
        <v>4613</v>
      </c>
      <c r="D3235" s="23" t="s">
        <v>349</v>
      </c>
      <c r="E3235" s="23" t="s">
        <v>1</v>
      </c>
      <c r="F3235" s="23" t="s">
        <v>7</v>
      </c>
      <c r="G3235" s="23" t="s">
        <v>975</v>
      </c>
      <c r="H3235" s="2" t="s">
        <v>7731</v>
      </c>
      <c r="I3235" s="23" t="s">
        <v>7412</v>
      </c>
      <c r="J3235" s="23"/>
      <c r="K3235" s="23" t="s">
        <v>9712</v>
      </c>
      <c r="L3235" s="23"/>
      <c r="M3235" s="23">
        <f>YEAR(Tabla2[[#This Row],[Fecha de creación]])</f>
        <v>2021</v>
      </c>
      <c r="N3235" s="23">
        <f>MONTH(Tabla2[[#This Row],[Fecha de creación]])</f>
        <v>3</v>
      </c>
    </row>
    <row r="3236" spans="1:14" ht="15" customHeight="1" x14ac:dyDescent="0.25">
      <c r="A3236" s="26">
        <v>44259.628738425927</v>
      </c>
      <c r="B3236" s="23" t="s">
        <v>0</v>
      </c>
      <c r="C3236" s="23" t="s">
        <v>4614</v>
      </c>
      <c r="D3236" s="23" t="s">
        <v>351</v>
      </c>
      <c r="E3236" s="23" t="s">
        <v>1</v>
      </c>
      <c r="F3236" s="23" t="s">
        <v>7</v>
      </c>
      <c r="G3236" s="23" t="s">
        <v>975</v>
      </c>
      <c r="H3236" s="2" t="s">
        <v>7734</v>
      </c>
      <c r="I3236" s="23" t="s">
        <v>7412</v>
      </c>
      <c r="J3236" s="23"/>
      <c r="K3236" s="23" t="s">
        <v>9712</v>
      </c>
      <c r="L3236" s="23"/>
      <c r="M3236" s="23">
        <f>YEAR(Tabla2[[#This Row],[Fecha de creación]])</f>
        <v>2021</v>
      </c>
      <c r="N3236" s="23">
        <f>MONTH(Tabla2[[#This Row],[Fecha de creación]])</f>
        <v>3</v>
      </c>
    </row>
    <row r="3237" spans="1:14" ht="15" customHeight="1" x14ac:dyDescent="0.25">
      <c r="A3237" s="26">
        <v>44259.633946759262</v>
      </c>
      <c r="B3237" s="23" t="s">
        <v>0</v>
      </c>
      <c r="C3237" s="23" t="s">
        <v>4615</v>
      </c>
      <c r="D3237" s="23" t="s">
        <v>586</v>
      </c>
      <c r="E3237" s="23" t="s">
        <v>1</v>
      </c>
      <c r="F3237" s="23" t="s">
        <v>7</v>
      </c>
      <c r="G3237" s="23" t="s">
        <v>975</v>
      </c>
      <c r="H3237" s="2" t="s">
        <v>7742</v>
      </c>
      <c r="I3237" s="23" t="s">
        <v>7412</v>
      </c>
      <c r="J3237" s="23"/>
      <c r="K3237" s="23" t="s">
        <v>9712</v>
      </c>
      <c r="L3237" s="23"/>
      <c r="M3237" s="23">
        <f>YEAR(Tabla2[[#This Row],[Fecha de creación]])</f>
        <v>2021</v>
      </c>
      <c r="N3237" s="23">
        <f>MONTH(Tabla2[[#This Row],[Fecha de creación]])</f>
        <v>3</v>
      </c>
    </row>
    <row r="3238" spans="1:14" ht="15" customHeight="1" x14ac:dyDescent="0.25">
      <c r="A3238" s="26">
        <v>44259.634513888886</v>
      </c>
      <c r="B3238" s="23" t="s">
        <v>0</v>
      </c>
      <c r="C3238" s="23" t="s">
        <v>4616</v>
      </c>
      <c r="D3238" s="23" t="s">
        <v>21</v>
      </c>
      <c r="E3238" s="23" t="s">
        <v>1</v>
      </c>
      <c r="F3238" s="23" t="s">
        <v>7</v>
      </c>
      <c r="G3238" s="23" t="s">
        <v>975</v>
      </c>
      <c r="H3238" s="2" t="s">
        <v>7744</v>
      </c>
      <c r="I3238" s="23" t="s">
        <v>7412</v>
      </c>
      <c r="J3238" s="23"/>
      <c r="K3238" s="23" t="s">
        <v>9712</v>
      </c>
      <c r="L3238" s="23"/>
      <c r="M3238" s="23">
        <f>YEAR(Tabla2[[#This Row],[Fecha de creación]])</f>
        <v>2021</v>
      </c>
      <c r="N3238" s="23">
        <f>MONTH(Tabla2[[#This Row],[Fecha de creación]])</f>
        <v>3</v>
      </c>
    </row>
    <row r="3239" spans="1:14" ht="15" customHeight="1" x14ac:dyDescent="0.25">
      <c r="A3239" s="26">
        <v>44259.635081018518</v>
      </c>
      <c r="B3239" s="23" t="s">
        <v>0</v>
      </c>
      <c r="C3239" s="23" t="s">
        <v>4617</v>
      </c>
      <c r="D3239" s="23" t="s">
        <v>349</v>
      </c>
      <c r="E3239" s="23" t="s">
        <v>1</v>
      </c>
      <c r="F3239" s="23" t="s">
        <v>7</v>
      </c>
      <c r="G3239" s="23" t="s">
        <v>975</v>
      </c>
      <c r="H3239" s="2" t="s">
        <v>7731</v>
      </c>
      <c r="I3239" s="23" t="s">
        <v>7412</v>
      </c>
      <c r="J3239" s="23"/>
      <c r="K3239" s="23" t="s">
        <v>9712</v>
      </c>
      <c r="L3239" s="23"/>
      <c r="M3239" s="23">
        <f>YEAR(Tabla2[[#This Row],[Fecha de creación]])</f>
        <v>2021</v>
      </c>
      <c r="N3239" s="23">
        <f>MONTH(Tabla2[[#This Row],[Fecha de creación]])</f>
        <v>3</v>
      </c>
    </row>
    <row r="3240" spans="1:14" ht="15" customHeight="1" x14ac:dyDescent="0.25">
      <c r="A3240" s="26">
        <v>44259.635694444441</v>
      </c>
      <c r="B3240" s="23" t="s">
        <v>0</v>
      </c>
      <c r="C3240" s="23" t="s">
        <v>4618</v>
      </c>
      <c r="D3240" s="23" t="s">
        <v>4448</v>
      </c>
      <c r="E3240" s="23" t="s">
        <v>1</v>
      </c>
      <c r="F3240" s="23" t="s">
        <v>7</v>
      </c>
      <c r="G3240" s="23" t="s">
        <v>975</v>
      </c>
      <c r="H3240" s="2" t="s">
        <v>7734</v>
      </c>
      <c r="I3240" s="23" t="s">
        <v>7412</v>
      </c>
      <c r="J3240" s="23"/>
      <c r="K3240" s="23" t="s">
        <v>9712</v>
      </c>
      <c r="L3240" s="23"/>
      <c r="M3240" s="23">
        <f>YEAR(Tabla2[[#This Row],[Fecha de creación]])</f>
        <v>2021</v>
      </c>
      <c r="N3240" s="23">
        <f>MONTH(Tabla2[[#This Row],[Fecha de creación]])</f>
        <v>3</v>
      </c>
    </row>
    <row r="3241" spans="1:14" ht="15" customHeight="1" x14ac:dyDescent="0.25">
      <c r="A3241" s="26">
        <v>44259.641006944446</v>
      </c>
      <c r="B3241" s="23" t="s">
        <v>0</v>
      </c>
      <c r="C3241" s="23" t="s">
        <v>4619</v>
      </c>
      <c r="D3241" s="23" t="s">
        <v>21</v>
      </c>
      <c r="E3241" s="23" t="s">
        <v>1</v>
      </c>
      <c r="F3241" s="23" t="s">
        <v>7</v>
      </c>
      <c r="G3241" s="23" t="s">
        <v>975</v>
      </c>
      <c r="H3241" s="2" t="s">
        <v>7744</v>
      </c>
      <c r="I3241" s="23" t="s">
        <v>7412</v>
      </c>
      <c r="J3241" s="23"/>
      <c r="K3241" s="23" t="s">
        <v>9712</v>
      </c>
      <c r="L3241" s="23"/>
      <c r="M3241" s="23">
        <f>YEAR(Tabla2[[#This Row],[Fecha de creación]])</f>
        <v>2021</v>
      </c>
      <c r="N3241" s="23">
        <f>MONTH(Tabla2[[#This Row],[Fecha de creación]])</f>
        <v>3</v>
      </c>
    </row>
    <row r="3242" spans="1:14" ht="15" customHeight="1" x14ac:dyDescent="0.25">
      <c r="A3242" s="26">
        <v>44259.641585648147</v>
      </c>
      <c r="B3242" s="23" t="s">
        <v>0</v>
      </c>
      <c r="C3242" s="23" t="s">
        <v>4620</v>
      </c>
      <c r="D3242" s="23" t="s">
        <v>349</v>
      </c>
      <c r="E3242" s="23" t="s">
        <v>1</v>
      </c>
      <c r="F3242" s="23" t="s">
        <v>7</v>
      </c>
      <c r="G3242" s="23" t="s">
        <v>975</v>
      </c>
      <c r="H3242" s="2" t="s">
        <v>7731</v>
      </c>
      <c r="I3242" s="23" t="s">
        <v>7412</v>
      </c>
      <c r="J3242" s="23"/>
      <c r="K3242" s="23" t="s">
        <v>9712</v>
      </c>
      <c r="L3242" s="23"/>
      <c r="M3242" s="23">
        <f>YEAR(Tabla2[[#This Row],[Fecha de creación]])</f>
        <v>2021</v>
      </c>
      <c r="N3242" s="23">
        <f>MONTH(Tabla2[[#This Row],[Fecha de creación]])</f>
        <v>3</v>
      </c>
    </row>
    <row r="3243" spans="1:14" ht="15" customHeight="1" x14ac:dyDescent="0.25">
      <c r="A3243" s="26">
        <v>44259.642696759256</v>
      </c>
      <c r="B3243" s="23" t="s">
        <v>0</v>
      </c>
      <c r="C3243" s="23" t="s">
        <v>4621</v>
      </c>
      <c r="D3243" s="23" t="s">
        <v>351</v>
      </c>
      <c r="E3243" s="23" t="s">
        <v>1</v>
      </c>
      <c r="F3243" s="23" t="s">
        <v>7</v>
      </c>
      <c r="G3243" s="23" t="s">
        <v>975</v>
      </c>
      <c r="H3243" s="2" t="s">
        <v>7734</v>
      </c>
      <c r="I3243" s="23" t="s">
        <v>7412</v>
      </c>
      <c r="J3243" s="23"/>
      <c r="K3243" s="23" t="s">
        <v>9712</v>
      </c>
      <c r="L3243" s="23"/>
      <c r="M3243" s="23">
        <f>YEAR(Tabla2[[#This Row],[Fecha de creación]])</f>
        <v>2021</v>
      </c>
      <c r="N3243" s="23">
        <f>MONTH(Tabla2[[#This Row],[Fecha de creación]])</f>
        <v>3</v>
      </c>
    </row>
    <row r="3244" spans="1:14" ht="15" customHeight="1" x14ac:dyDescent="0.25">
      <c r="A3244" s="26">
        <v>44259.65016203704</v>
      </c>
      <c r="B3244" s="23" t="s">
        <v>100</v>
      </c>
      <c r="C3244" s="23" t="s">
        <v>4622</v>
      </c>
      <c r="D3244" s="23" t="s">
        <v>382</v>
      </c>
      <c r="E3244" s="23" t="s">
        <v>1</v>
      </c>
      <c r="F3244" s="23" t="s">
        <v>7</v>
      </c>
      <c r="G3244" s="23" t="s">
        <v>975</v>
      </c>
      <c r="H3244" s="2" t="s">
        <v>7758</v>
      </c>
      <c r="I3244" s="23" t="s">
        <v>1854</v>
      </c>
      <c r="J3244" s="23"/>
      <c r="K3244" s="23" t="s">
        <v>9712</v>
      </c>
      <c r="L3244" s="23"/>
      <c r="M3244" s="23">
        <f>YEAR(Tabla2[[#This Row],[Fecha de creación]])</f>
        <v>2021</v>
      </c>
      <c r="N3244" s="23">
        <f>MONTH(Tabla2[[#This Row],[Fecha de creación]])</f>
        <v>3</v>
      </c>
    </row>
    <row r="3245" spans="1:14" ht="15" customHeight="1" x14ac:dyDescent="0.25">
      <c r="A3245" s="26">
        <v>44259.651875000003</v>
      </c>
      <c r="B3245" s="23" t="s">
        <v>100</v>
      </c>
      <c r="C3245" s="23" t="s">
        <v>4623</v>
      </c>
      <c r="D3245" s="23" t="s">
        <v>382</v>
      </c>
      <c r="E3245" s="23" t="s">
        <v>1</v>
      </c>
      <c r="F3245" s="23" t="s">
        <v>7</v>
      </c>
      <c r="G3245" s="23" t="s">
        <v>975</v>
      </c>
      <c r="H3245" s="2" t="s">
        <v>7722</v>
      </c>
      <c r="I3245" s="23" t="s">
        <v>1854</v>
      </c>
      <c r="J3245" s="23"/>
      <c r="K3245" s="23" t="s">
        <v>9712</v>
      </c>
      <c r="L3245" s="23"/>
      <c r="M3245" s="23">
        <f>YEAR(Tabla2[[#This Row],[Fecha de creación]])</f>
        <v>2021</v>
      </c>
      <c r="N3245" s="23">
        <f>MONTH(Tabla2[[#This Row],[Fecha de creación]])</f>
        <v>3</v>
      </c>
    </row>
    <row r="3246" spans="1:14" ht="15" customHeight="1" x14ac:dyDescent="0.25">
      <c r="A3246" s="26">
        <v>44259.653657407405</v>
      </c>
      <c r="B3246" s="23" t="s">
        <v>100</v>
      </c>
      <c r="C3246" s="23" t="s">
        <v>4624</v>
      </c>
      <c r="D3246" s="23" t="s">
        <v>382</v>
      </c>
      <c r="E3246" s="23" t="s">
        <v>1</v>
      </c>
      <c r="F3246" s="23" t="s">
        <v>7</v>
      </c>
      <c r="G3246" s="23" t="s">
        <v>975</v>
      </c>
      <c r="H3246" s="2" t="s">
        <v>7758</v>
      </c>
      <c r="I3246" s="23" t="s">
        <v>1854</v>
      </c>
      <c r="J3246" s="23"/>
      <c r="K3246" s="23" t="s">
        <v>9712</v>
      </c>
      <c r="L3246" s="23"/>
      <c r="M3246" s="23">
        <f>YEAR(Tabla2[[#This Row],[Fecha de creación]])</f>
        <v>2021</v>
      </c>
      <c r="N3246" s="23">
        <f>MONTH(Tabla2[[#This Row],[Fecha de creación]])</f>
        <v>3</v>
      </c>
    </row>
    <row r="3247" spans="1:14" ht="15" customHeight="1" x14ac:dyDescent="0.25">
      <c r="A3247" s="26">
        <v>44259.655451388891</v>
      </c>
      <c r="B3247" s="23" t="s">
        <v>100</v>
      </c>
      <c r="C3247" s="23" t="s">
        <v>4625</v>
      </c>
      <c r="D3247" s="23" t="s">
        <v>382</v>
      </c>
      <c r="E3247" s="23" t="s">
        <v>1</v>
      </c>
      <c r="F3247" s="23" t="s">
        <v>7</v>
      </c>
      <c r="G3247" s="23" t="s">
        <v>975</v>
      </c>
      <c r="H3247" s="2" t="s">
        <v>7758</v>
      </c>
      <c r="I3247" s="23" t="s">
        <v>1854</v>
      </c>
      <c r="J3247" s="23"/>
      <c r="K3247" s="23" t="s">
        <v>9712</v>
      </c>
      <c r="L3247" s="23"/>
      <c r="M3247" s="23">
        <f>YEAR(Tabla2[[#This Row],[Fecha de creación]])</f>
        <v>2021</v>
      </c>
      <c r="N3247" s="23">
        <f>MONTH(Tabla2[[#This Row],[Fecha de creación]])</f>
        <v>3</v>
      </c>
    </row>
    <row r="3248" spans="1:14" ht="15" customHeight="1" x14ac:dyDescent="0.25">
      <c r="A3248" s="26">
        <v>44259.672708333332</v>
      </c>
      <c r="B3248" s="23" t="s">
        <v>0</v>
      </c>
      <c r="C3248" s="23" t="s">
        <v>4626</v>
      </c>
      <c r="D3248" s="23" t="s">
        <v>382</v>
      </c>
      <c r="E3248" s="23" t="s">
        <v>1</v>
      </c>
      <c r="F3248" s="23" t="s">
        <v>7</v>
      </c>
      <c r="G3248" s="23" t="s">
        <v>975</v>
      </c>
      <c r="H3248" s="2" t="s">
        <v>7758</v>
      </c>
      <c r="I3248" s="23" t="s">
        <v>8</v>
      </c>
      <c r="J3248" s="23"/>
      <c r="K3248" s="23" t="s">
        <v>9712</v>
      </c>
      <c r="L3248" s="23"/>
      <c r="M3248" s="23">
        <f>YEAR(Tabla2[[#This Row],[Fecha de creación]])</f>
        <v>2021</v>
      </c>
      <c r="N3248" s="23">
        <f>MONTH(Tabla2[[#This Row],[Fecha de creación]])</f>
        <v>3</v>
      </c>
    </row>
    <row r="3249" spans="1:14" ht="15" customHeight="1" x14ac:dyDescent="0.25">
      <c r="A3249" s="26">
        <v>44259.689351851855</v>
      </c>
      <c r="B3249" s="23" t="s">
        <v>19</v>
      </c>
      <c r="C3249" s="23" t="s">
        <v>4627</v>
      </c>
      <c r="D3249" s="23" t="s">
        <v>4628</v>
      </c>
      <c r="E3249" s="23" t="s">
        <v>1</v>
      </c>
      <c r="F3249" s="23" t="s">
        <v>7</v>
      </c>
      <c r="G3249" s="23" t="s">
        <v>975</v>
      </c>
      <c r="H3249" s="2" t="s">
        <v>7745</v>
      </c>
      <c r="I3249" s="23" t="s">
        <v>23</v>
      </c>
      <c r="J3249" s="23"/>
      <c r="K3249" s="23" t="s">
        <v>9712</v>
      </c>
      <c r="L3249" s="23"/>
      <c r="M3249" s="23">
        <f>YEAR(Tabla2[[#This Row],[Fecha de creación]])</f>
        <v>2021</v>
      </c>
      <c r="N3249" s="23">
        <f>MONTH(Tabla2[[#This Row],[Fecha de creación]])</f>
        <v>3</v>
      </c>
    </row>
    <row r="3250" spans="1:14" ht="15" customHeight="1" x14ac:dyDescent="0.25">
      <c r="A3250" s="26">
        <v>44259.732673611114</v>
      </c>
      <c r="B3250" s="23" t="s">
        <v>0</v>
      </c>
      <c r="C3250" s="23" t="s">
        <v>4629</v>
      </c>
      <c r="D3250" s="23" t="s">
        <v>21</v>
      </c>
      <c r="E3250" s="23" t="s">
        <v>1</v>
      </c>
      <c r="F3250" s="23" t="s">
        <v>7</v>
      </c>
      <c r="G3250" s="23" t="s">
        <v>975</v>
      </c>
      <c r="H3250" s="2" t="s">
        <v>7744</v>
      </c>
      <c r="I3250" s="23" t="s">
        <v>7412</v>
      </c>
      <c r="J3250" s="23"/>
      <c r="K3250" s="23" t="s">
        <v>9712</v>
      </c>
      <c r="L3250" s="23"/>
      <c r="M3250" s="23">
        <f>YEAR(Tabla2[[#This Row],[Fecha de creación]])</f>
        <v>2021</v>
      </c>
      <c r="N3250" s="23">
        <f>MONTH(Tabla2[[#This Row],[Fecha de creación]])</f>
        <v>3</v>
      </c>
    </row>
    <row r="3251" spans="1:14" ht="15" customHeight="1" x14ac:dyDescent="0.25">
      <c r="A3251" s="26">
        <v>44259.73333333333</v>
      </c>
      <c r="B3251" s="23" t="s">
        <v>0</v>
      </c>
      <c r="C3251" s="23" t="s">
        <v>4630</v>
      </c>
      <c r="D3251" s="23" t="s">
        <v>349</v>
      </c>
      <c r="E3251" s="23" t="s">
        <v>1</v>
      </c>
      <c r="F3251" s="23" t="s">
        <v>7</v>
      </c>
      <c r="G3251" s="23" t="s">
        <v>975</v>
      </c>
      <c r="H3251" s="2" t="s">
        <v>7731</v>
      </c>
      <c r="I3251" s="23" t="s">
        <v>7412</v>
      </c>
      <c r="J3251" s="23"/>
      <c r="K3251" s="23" t="s">
        <v>9712</v>
      </c>
      <c r="L3251" s="23"/>
      <c r="M3251" s="23">
        <f>YEAR(Tabla2[[#This Row],[Fecha de creación]])</f>
        <v>2021</v>
      </c>
      <c r="N3251" s="23">
        <f>MONTH(Tabla2[[#This Row],[Fecha de creación]])</f>
        <v>3</v>
      </c>
    </row>
    <row r="3252" spans="1:14" ht="15" customHeight="1" x14ac:dyDescent="0.25">
      <c r="A3252" s="26">
        <v>44259.733726851853</v>
      </c>
      <c r="B3252" s="23" t="s">
        <v>0</v>
      </c>
      <c r="C3252" s="23" t="s">
        <v>4631</v>
      </c>
      <c r="D3252" s="23" t="s">
        <v>351</v>
      </c>
      <c r="E3252" s="23" t="s">
        <v>1</v>
      </c>
      <c r="F3252" s="23" t="s">
        <v>7</v>
      </c>
      <c r="G3252" s="23" t="s">
        <v>975</v>
      </c>
      <c r="H3252" s="2" t="s">
        <v>7734</v>
      </c>
      <c r="I3252" s="23" t="s">
        <v>7412</v>
      </c>
      <c r="J3252" s="23"/>
      <c r="K3252" s="23" t="s">
        <v>9712</v>
      </c>
      <c r="L3252" s="23"/>
      <c r="M3252" s="23">
        <f>YEAR(Tabla2[[#This Row],[Fecha de creación]])</f>
        <v>2021</v>
      </c>
      <c r="N3252" s="23">
        <f>MONTH(Tabla2[[#This Row],[Fecha de creación]])</f>
        <v>3</v>
      </c>
    </row>
    <row r="3253" spans="1:14" ht="15" customHeight="1" x14ac:dyDescent="0.25">
      <c r="A3253" s="26">
        <v>44260.376921296294</v>
      </c>
      <c r="B3253" s="23" t="s">
        <v>0</v>
      </c>
      <c r="C3253" s="23" t="s">
        <v>4632</v>
      </c>
      <c r="D3253" s="23" t="s">
        <v>382</v>
      </c>
      <c r="E3253" s="23" t="s">
        <v>1</v>
      </c>
      <c r="F3253" s="23" t="s">
        <v>7</v>
      </c>
      <c r="G3253" s="23" t="s">
        <v>975</v>
      </c>
      <c r="H3253" s="2" t="s">
        <v>7758</v>
      </c>
      <c r="I3253" s="23" t="s">
        <v>7412</v>
      </c>
      <c r="J3253" s="23"/>
      <c r="K3253" s="23" t="s">
        <v>9712</v>
      </c>
      <c r="L3253" s="23"/>
      <c r="M3253" s="23">
        <f>YEAR(Tabla2[[#This Row],[Fecha de creación]])</f>
        <v>2021</v>
      </c>
      <c r="N3253" s="23">
        <f>MONTH(Tabla2[[#This Row],[Fecha de creación]])</f>
        <v>3</v>
      </c>
    </row>
    <row r="3254" spans="1:14" ht="15" customHeight="1" x14ac:dyDescent="0.25">
      <c r="A3254" s="26">
        <v>44260.378101851849</v>
      </c>
      <c r="B3254" s="23" t="s">
        <v>0</v>
      </c>
      <c r="C3254" s="23" t="s">
        <v>4633</v>
      </c>
      <c r="D3254" s="23" t="s">
        <v>615</v>
      </c>
      <c r="E3254" s="23" t="s">
        <v>1</v>
      </c>
      <c r="F3254" s="23" t="s">
        <v>7</v>
      </c>
      <c r="G3254" s="23" t="s">
        <v>975</v>
      </c>
      <c r="H3254" s="2" t="s">
        <v>7745</v>
      </c>
      <c r="I3254" s="23" t="s">
        <v>7412</v>
      </c>
      <c r="J3254" s="23"/>
      <c r="K3254" s="23" t="s">
        <v>9712</v>
      </c>
      <c r="L3254" s="23"/>
      <c r="M3254" s="23">
        <f>YEAR(Tabla2[[#This Row],[Fecha de creación]])</f>
        <v>2021</v>
      </c>
      <c r="N3254" s="23">
        <f>MONTH(Tabla2[[#This Row],[Fecha de creación]])</f>
        <v>3</v>
      </c>
    </row>
    <row r="3255" spans="1:14" ht="15" customHeight="1" x14ac:dyDescent="0.25">
      <c r="A3255" s="26">
        <v>44260.385023148148</v>
      </c>
      <c r="B3255" s="23" t="s">
        <v>0</v>
      </c>
      <c r="C3255" s="23" t="s">
        <v>4634</v>
      </c>
      <c r="D3255" s="23" t="s">
        <v>382</v>
      </c>
      <c r="E3255" s="23" t="s">
        <v>1</v>
      </c>
      <c r="F3255" s="23" t="s">
        <v>7</v>
      </c>
      <c r="G3255" s="23" t="s">
        <v>975</v>
      </c>
      <c r="H3255" s="2" t="s">
        <v>7758</v>
      </c>
      <c r="I3255" s="23" t="s">
        <v>7412</v>
      </c>
      <c r="J3255" s="23"/>
      <c r="K3255" s="23" t="s">
        <v>9712</v>
      </c>
      <c r="L3255" s="23"/>
      <c r="M3255" s="23">
        <f>YEAR(Tabla2[[#This Row],[Fecha de creación]])</f>
        <v>2021</v>
      </c>
      <c r="N3255" s="23">
        <f>MONTH(Tabla2[[#This Row],[Fecha de creación]])</f>
        <v>3</v>
      </c>
    </row>
    <row r="3256" spans="1:14" ht="15" customHeight="1" x14ac:dyDescent="0.25">
      <c r="A3256" s="26">
        <v>44260.385451388887</v>
      </c>
      <c r="B3256" s="23" t="s">
        <v>0</v>
      </c>
      <c r="C3256" s="23" t="s">
        <v>4635</v>
      </c>
      <c r="D3256" s="23" t="s">
        <v>615</v>
      </c>
      <c r="E3256" s="23" t="s">
        <v>1</v>
      </c>
      <c r="F3256" s="23" t="s">
        <v>7</v>
      </c>
      <c r="G3256" s="23" t="s">
        <v>975</v>
      </c>
      <c r="H3256" s="2" t="s">
        <v>7745</v>
      </c>
      <c r="I3256" s="23" t="s">
        <v>7412</v>
      </c>
      <c r="J3256" s="23"/>
      <c r="K3256" s="23" t="s">
        <v>9712</v>
      </c>
      <c r="L3256" s="23"/>
      <c r="M3256" s="23">
        <f>YEAR(Tabla2[[#This Row],[Fecha de creación]])</f>
        <v>2021</v>
      </c>
      <c r="N3256" s="23">
        <f>MONTH(Tabla2[[#This Row],[Fecha de creación]])</f>
        <v>3</v>
      </c>
    </row>
    <row r="3257" spans="1:14" ht="15" customHeight="1" x14ac:dyDescent="0.25">
      <c r="A3257" s="26">
        <v>44260.397314814814</v>
      </c>
      <c r="B3257" s="23" t="s">
        <v>0</v>
      </c>
      <c r="C3257" s="23" t="s">
        <v>4636</v>
      </c>
      <c r="D3257" s="23" t="s">
        <v>349</v>
      </c>
      <c r="E3257" s="23" t="s">
        <v>1</v>
      </c>
      <c r="F3257" s="23" t="s">
        <v>7</v>
      </c>
      <c r="G3257" s="23" t="s">
        <v>975</v>
      </c>
      <c r="H3257" s="2" t="s">
        <v>7731</v>
      </c>
      <c r="I3257" s="23" t="s">
        <v>7412</v>
      </c>
      <c r="J3257" s="23"/>
      <c r="K3257" s="23" t="s">
        <v>9712</v>
      </c>
      <c r="L3257" s="23"/>
      <c r="M3257" s="23">
        <f>YEAR(Tabla2[[#This Row],[Fecha de creación]])</f>
        <v>2021</v>
      </c>
      <c r="N3257" s="23">
        <f>MONTH(Tabla2[[#This Row],[Fecha de creación]])</f>
        <v>3</v>
      </c>
    </row>
    <row r="3258" spans="1:14" ht="15" customHeight="1" x14ac:dyDescent="0.25">
      <c r="A3258" s="26">
        <v>44260.45857638889</v>
      </c>
      <c r="B3258" s="23" t="s">
        <v>0</v>
      </c>
      <c r="C3258" s="23" t="s">
        <v>4637</v>
      </c>
      <c r="D3258" s="23" t="s">
        <v>351</v>
      </c>
      <c r="E3258" s="23" t="s">
        <v>1</v>
      </c>
      <c r="F3258" s="23" t="s">
        <v>7</v>
      </c>
      <c r="G3258" s="23" t="s">
        <v>975</v>
      </c>
      <c r="H3258" s="2" t="s">
        <v>7734</v>
      </c>
      <c r="I3258" s="23" t="s">
        <v>7412</v>
      </c>
      <c r="J3258" s="23"/>
      <c r="K3258" s="23" t="s">
        <v>9712</v>
      </c>
      <c r="L3258" s="23"/>
      <c r="M3258" s="23">
        <f>YEAR(Tabla2[[#This Row],[Fecha de creación]])</f>
        <v>2021</v>
      </c>
      <c r="N3258" s="23">
        <f>MONTH(Tabla2[[#This Row],[Fecha de creación]])</f>
        <v>3</v>
      </c>
    </row>
    <row r="3259" spans="1:14" ht="15" customHeight="1" x14ac:dyDescent="0.25">
      <c r="A3259" s="26">
        <v>44260.50335648148</v>
      </c>
      <c r="B3259" s="23" t="s">
        <v>19</v>
      </c>
      <c r="C3259" s="23" t="s">
        <v>4638</v>
      </c>
      <c r="D3259" s="23" t="s">
        <v>4639</v>
      </c>
      <c r="E3259" s="23" t="s">
        <v>1</v>
      </c>
      <c r="F3259" s="23" t="s">
        <v>7</v>
      </c>
      <c r="G3259" s="23" t="s">
        <v>975</v>
      </c>
      <c r="H3259" s="2" t="s">
        <v>7734</v>
      </c>
      <c r="I3259" s="23" t="s">
        <v>23</v>
      </c>
      <c r="J3259" s="23"/>
      <c r="K3259" s="23" t="s">
        <v>9712</v>
      </c>
      <c r="L3259" s="23"/>
      <c r="M3259" s="23">
        <f>YEAR(Tabla2[[#This Row],[Fecha de creación]])</f>
        <v>2021</v>
      </c>
      <c r="N3259" s="23">
        <f>MONTH(Tabla2[[#This Row],[Fecha de creación]])</f>
        <v>3</v>
      </c>
    </row>
    <row r="3260" spans="1:14" ht="15" customHeight="1" x14ac:dyDescent="0.25">
      <c r="A3260" s="26">
        <v>44260.510347222225</v>
      </c>
      <c r="B3260" s="23" t="s">
        <v>19</v>
      </c>
      <c r="C3260" s="23" t="s">
        <v>4640</v>
      </c>
      <c r="D3260" s="23" t="s">
        <v>4641</v>
      </c>
      <c r="E3260" s="23" t="s">
        <v>1</v>
      </c>
      <c r="F3260" s="23" t="s">
        <v>7</v>
      </c>
      <c r="G3260" s="23" t="s">
        <v>975</v>
      </c>
      <c r="H3260" s="2" t="s">
        <v>7734</v>
      </c>
      <c r="I3260" s="23" t="s">
        <v>23</v>
      </c>
      <c r="J3260" s="23"/>
      <c r="K3260" s="23" t="s">
        <v>9712</v>
      </c>
      <c r="L3260" s="23"/>
      <c r="M3260" s="23">
        <f>YEAR(Tabla2[[#This Row],[Fecha de creación]])</f>
        <v>2021</v>
      </c>
      <c r="N3260" s="23">
        <f>MONTH(Tabla2[[#This Row],[Fecha de creación]])</f>
        <v>3</v>
      </c>
    </row>
    <row r="3261" spans="1:14" ht="15" customHeight="1" x14ac:dyDescent="0.25">
      <c r="A3261" s="26">
        <v>44260.665439814817</v>
      </c>
      <c r="B3261" s="23" t="s">
        <v>189</v>
      </c>
      <c r="C3261" s="23" t="s">
        <v>4642</v>
      </c>
      <c r="D3261" s="23" t="s">
        <v>1514</v>
      </c>
      <c r="E3261" s="23" t="s">
        <v>1</v>
      </c>
      <c r="F3261" s="23" t="s">
        <v>7</v>
      </c>
      <c r="G3261" s="23" t="s">
        <v>975</v>
      </c>
      <c r="H3261" s="2" t="s">
        <v>7731</v>
      </c>
      <c r="I3261" s="23" t="s">
        <v>1945</v>
      </c>
      <c r="J3261" s="23"/>
      <c r="K3261" s="23" t="s">
        <v>9712</v>
      </c>
      <c r="L3261" s="23"/>
      <c r="M3261" s="23">
        <f>YEAR(Tabla2[[#This Row],[Fecha de creación]])</f>
        <v>2021</v>
      </c>
      <c r="N3261" s="23">
        <f>MONTH(Tabla2[[#This Row],[Fecha de creación]])</f>
        <v>3</v>
      </c>
    </row>
    <row r="3262" spans="1:14" ht="15" customHeight="1" x14ac:dyDescent="0.25">
      <c r="A3262" s="26">
        <v>44260.682916666665</v>
      </c>
      <c r="B3262" s="23" t="s">
        <v>0</v>
      </c>
      <c r="C3262" s="23" t="s">
        <v>4643</v>
      </c>
      <c r="D3262" s="23" t="s">
        <v>4644</v>
      </c>
      <c r="E3262" s="23" t="s">
        <v>1</v>
      </c>
      <c r="F3262" s="23" t="s">
        <v>7</v>
      </c>
      <c r="G3262" s="23" t="s">
        <v>975</v>
      </c>
      <c r="H3262" s="2" t="s">
        <v>7731</v>
      </c>
      <c r="I3262" s="23" t="s">
        <v>8</v>
      </c>
      <c r="J3262" s="23"/>
      <c r="K3262" s="23" t="s">
        <v>9712</v>
      </c>
      <c r="L3262" s="23"/>
      <c r="M3262" s="23">
        <f>YEAR(Tabla2[[#This Row],[Fecha de creación]])</f>
        <v>2021</v>
      </c>
      <c r="N3262" s="23">
        <f>MONTH(Tabla2[[#This Row],[Fecha de creación]])</f>
        <v>3</v>
      </c>
    </row>
    <row r="3263" spans="1:14" ht="15" customHeight="1" x14ac:dyDescent="0.25">
      <c r="A3263" s="26">
        <v>44260.687002314815</v>
      </c>
      <c r="B3263" s="23" t="s">
        <v>0</v>
      </c>
      <c r="C3263" s="23" t="s">
        <v>658</v>
      </c>
      <c r="D3263" s="23" t="s">
        <v>21</v>
      </c>
      <c r="E3263" s="23" t="s">
        <v>1</v>
      </c>
      <c r="F3263" s="23" t="s">
        <v>7</v>
      </c>
      <c r="G3263" s="23" t="s">
        <v>3</v>
      </c>
      <c r="H3263" s="2" t="s">
        <v>7744</v>
      </c>
      <c r="I3263" s="23" t="s">
        <v>8</v>
      </c>
      <c r="J3263" s="23"/>
      <c r="K3263" s="23" t="s">
        <v>9712</v>
      </c>
      <c r="L3263" s="23"/>
      <c r="M3263" s="23">
        <f>YEAR(Tabla2[[#This Row],[Fecha de creación]])</f>
        <v>2021</v>
      </c>
      <c r="N3263" s="23">
        <f>MONTH(Tabla2[[#This Row],[Fecha de creación]])</f>
        <v>3</v>
      </c>
    </row>
    <row r="3264" spans="1:14" ht="15" customHeight="1" x14ac:dyDescent="0.25">
      <c r="A3264" s="26">
        <v>44260.720833333333</v>
      </c>
      <c r="B3264" s="23" t="s">
        <v>19</v>
      </c>
      <c r="C3264" s="23" t="s">
        <v>659</v>
      </c>
      <c r="D3264" s="23" t="s">
        <v>660</v>
      </c>
      <c r="E3264" s="23" t="s">
        <v>1</v>
      </c>
      <c r="F3264" s="23" t="s">
        <v>7</v>
      </c>
      <c r="G3264" s="23" t="s">
        <v>3</v>
      </c>
      <c r="H3264" s="2" t="s">
        <v>7721</v>
      </c>
      <c r="I3264" s="23" t="s">
        <v>23</v>
      </c>
      <c r="J3264" s="23"/>
      <c r="K3264" s="23" t="s">
        <v>9712</v>
      </c>
      <c r="L3264" s="23"/>
      <c r="M3264" s="23">
        <f>YEAR(Tabla2[[#This Row],[Fecha de creación]])</f>
        <v>2021</v>
      </c>
      <c r="N3264" s="23">
        <f>MONTH(Tabla2[[#This Row],[Fecha de creación]])</f>
        <v>3</v>
      </c>
    </row>
    <row r="3265" spans="1:14" ht="15" customHeight="1" x14ac:dyDescent="0.25">
      <c r="A3265" s="26">
        <v>44261.382685185185</v>
      </c>
      <c r="B3265" s="23" t="s">
        <v>0</v>
      </c>
      <c r="C3265" s="23" t="s">
        <v>4645</v>
      </c>
      <c r="D3265" s="23" t="s">
        <v>382</v>
      </c>
      <c r="E3265" s="23" t="s">
        <v>1</v>
      </c>
      <c r="F3265" s="23" t="s">
        <v>7</v>
      </c>
      <c r="G3265" s="23" t="s">
        <v>975</v>
      </c>
      <c r="H3265" s="2" t="s">
        <v>7723</v>
      </c>
      <c r="I3265" s="23" t="s">
        <v>4</v>
      </c>
      <c r="J3265" s="23"/>
      <c r="K3265" s="23" t="s">
        <v>9712</v>
      </c>
      <c r="L3265" s="23"/>
      <c r="M3265" s="23">
        <f>YEAR(Tabla2[[#This Row],[Fecha de creación]])</f>
        <v>2021</v>
      </c>
      <c r="N3265" s="23">
        <f>MONTH(Tabla2[[#This Row],[Fecha de creación]])</f>
        <v>3</v>
      </c>
    </row>
    <row r="3266" spans="1:14" ht="15" customHeight="1" x14ac:dyDescent="0.25">
      <c r="A3266" s="26">
        <v>44261.384120370371</v>
      </c>
      <c r="B3266" s="23" t="s">
        <v>0</v>
      </c>
      <c r="C3266" s="23" t="s">
        <v>4646</v>
      </c>
      <c r="D3266" s="23" t="s">
        <v>615</v>
      </c>
      <c r="E3266" s="23" t="s">
        <v>1</v>
      </c>
      <c r="F3266" s="23" t="s">
        <v>7</v>
      </c>
      <c r="G3266" s="23" t="s">
        <v>975</v>
      </c>
      <c r="H3266" s="2" t="s">
        <v>7745</v>
      </c>
      <c r="I3266" s="23" t="s">
        <v>4</v>
      </c>
      <c r="J3266" s="23"/>
      <c r="K3266" s="23" t="s">
        <v>9712</v>
      </c>
      <c r="L3266" s="23"/>
      <c r="M3266" s="23">
        <f>YEAR(Tabla2[[#This Row],[Fecha de creación]])</f>
        <v>2021</v>
      </c>
      <c r="N3266" s="23">
        <f>MONTH(Tabla2[[#This Row],[Fecha de creación]])</f>
        <v>3</v>
      </c>
    </row>
    <row r="3267" spans="1:14" ht="15" customHeight="1" x14ac:dyDescent="0.25">
      <c r="A3267" s="26">
        <v>44261.38417824074</v>
      </c>
      <c r="B3267" s="23" t="s">
        <v>56</v>
      </c>
      <c r="C3267" s="23" t="s">
        <v>4647</v>
      </c>
      <c r="D3267" s="23" t="s">
        <v>4009</v>
      </c>
      <c r="E3267" s="23" t="s">
        <v>1</v>
      </c>
      <c r="F3267" s="23" t="s">
        <v>7</v>
      </c>
      <c r="G3267" s="23" t="s">
        <v>1551</v>
      </c>
      <c r="H3267" s="2" t="s">
        <v>7742</v>
      </c>
      <c r="I3267" s="23" t="s">
        <v>7623</v>
      </c>
      <c r="J3267" s="23"/>
      <c r="K3267" s="23" t="s">
        <v>9712</v>
      </c>
      <c r="L3267" s="23"/>
      <c r="M3267" s="23">
        <f>YEAR(Tabla2[[#This Row],[Fecha de creación]])</f>
        <v>2021</v>
      </c>
      <c r="N3267" s="23">
        <f>MONTH(Tabla2[[#This Row],[Fecha de creación]])</f>
        <v>3</v>
      </c>
    </row>
    <row r="3268" spans="1:14" ht="15" customHeight="1" x14ac:dyDescent="0.25">
      <c r="A3268" s="26">
        <v>44261.449687499997</v>
      </c>
      <c r="B3268" s="23" t="s">
        <v>0</v>
      </c>
      <c r="C3268" s="23" t="s">
        <v>4648</v>
      </c>
      <c r="D3268" s="23" t="s">
        <v>349</v>
      </c>
      <c r="E3268" s="23" t="s">
        <v>1</v>
      </c>
      <c r="F3268" s="23" t="s">
        <v>7</v>
      </c>
      <c r="G3268" s="23" t="s">
        <v>975</v>
      </c>
      <c r="H3268" s="2" t="s">
        <v>7731</v>
      </c>
      <c r="I3268" s="23" t="s">
        <v>7412</v>
      </c>
      <c r="J3268" s="23"/>
      <c r="K3268" s="23" t="s">
        <v>9712</v>
      </c>
      <c r="L3268" s="23"/>
      <c r="M3268" s="23">
        <f>YEAR(Tabla2[[#This Row],[Fecha de creación]])</f>
        <v>2021</v>
      </c>
      <c r="N3268" s="23">
        <f>MONTH(Tabla2[[#This Row],[Fecha de creación]])</f>
        <v>3</v>
      </c>
    </row>
    <row r="3269" spans="1:14" ht="15" customHeight="1" x14ac:dyDescent="0.25">
      <c r="A3269" s="26">
        <v>44261.450729166667</v>
      </c>
      <c r="B3269" s="23" t="s">
        <v>0</v>
      </c>
      <c r="C3269" s="23" t="s">
        <v>4649</v>
      </c>
      <c r="D3269" s="23" t="s">
        <v>131</v>
      </c>
      <c r="E3269" s="23" t="s">
        <v>1</v>
      </c>
      <c r="F3269" s="23" t="s">
        <v>7</v>
      </c>
      <c r="G3269" s="23" t="s">
        <v>975</v>
      </c>
      <c r="H3269" s="2" t="s">
        <v>7728</v>
      </c>
      <c r="I3269" s="23" t="s">
        <v>7412</v>
      </c>
      <c r="J3269" s="23"/>
      <c r="K3269" s="23" t="s">
        <v>9712</v>
      </c>
      <c r="L3269" s="23"/>
      <c r="M3269" s="23">
        <f>YEAR(Tabla2[[#This Row],[Fecha de creación]])</f>
        <v>2021</v>
      </c>
      <c r="N3269" s="23">
        <f>MONTH(Tabla2[[#This Row],[Fecha de creación]])</f>
        <v>3</v>
      </c>
    </row>
    <row r="3270" spans="1:14" ht="15" customHeight="1" x14ac:dyDescent="0.25">
      <c r="A3270" s="26">
        <v>44261.452638888892</v>
      </c>
      <c r="B3270" s="23" t="s">
        <v>0</v>
      </c>
      <c r="C3270" s="23" t="s">
        <v>4650</v>
      </c>
      <c r="D3270" s="23" t="s">
        <v>351</v>
      </c>
      <c r="E3270" s="23" t="s">
        <v>1</v>
      </c>
      <c r="F3270" s="23" t="s">
        <v>7</v>
      </c>
      <c r="G3270" s="23" t="s">
        <v>975</v>
      </c>
      <c r="H3270" s="2" t="s">
        <v>7734</v>
      </c>
      <c r="I3270" s="23" t="s">
        <v>7412</v>
      </c>
      <c r="J3270" s="23"/>
      <c r="K3270" s="23" t="s">
        <v>9712</v>
      </c>
      <c r="L3270" s="23"/>
      <c r="M3270" s="23">
        <f>YEAR(Tabla2[[#This Row],[Fecha de creación]])</f>
        <v>2021</v>
      </c>
      <c r="N3270" s="23">
        <f>MONTH(Tabla2[[#This Row],[Fecha de creación]])</f>
        <v>3</v>
      </c>
    </row>
    <row r="3271" spans="1:14" ht="15" customHeight="1" x14ac:dyDescent="0.25">
      <c r="A3271" s="26">
        <v>44261.468773148146</v>
      </c>
      <c r="B3271" s="23" t="s">
        <v>56</v>
      </c>
      <c r="C3271" s="23" t="s">
        <v>661</v>
      </c>
      <c r="D3271" s="23" t="s">
        <v>662</v>
      </c>
      <c r="E3271" s="23" t="s">
        <v>1</v>
      </c>
      <c r="F3271" s="23" t="s">
        <v>7</v>
      </c>
      <c r="G3271" s="23" t="s">
        <v>3</v>
      </c>
      <c r="H3271" s="2" t="s">
        <v>7734</v>
      </c>
      <c r="I3271" s="23" t="s">
        <v>7773</v>
      </c>
      <c r="J3271" s="23"/>
      <c r="K3271" s="23" t="s">
        <v>9712</v>
      </c>
      <c r="L3271" s="23"/>
      <c r="M3271" s="23">
        <f>YEAR(Tabla2[[#This Row],[Fecha de creación]])</f>
        <v>2021</v>
      </c>
      <c r="N3271" s="23">
        <f>MONTH(Tabla2[[#This Row],[Fecha de creación]])</f>
        <v>3</v>
      </c>
    </row>
    <row r="3272" spans="1:14" ht="15" customHeight="1" x14ac:dyDescent="0.25">
      <c r="A3272" s="26">
        <v>44261.471076388887</v>
      </c>
      <c r="B3272" s="23" t="s">
        <v>56</v>
      </c>
      <c r="C3272" s="23" t="s">
        <v>663</v>
      </c>
      <c r="D3272" s="23" t="s">
        <v>662</v>
      </c>
      <c r="E3272" s="23" t="s">
        <v>1</v>
      </c>
      <c r="F3272" s="23" t="s">
        <v>7</v>
      </c>
      <c r="G3272" s="23" t="s">
        <v>3</v>
      </c>
      <c r="H3272" s="2" t="s">
        <v>7734</v>
      </c>
      <c r="I3272" s="23" t="s">
        <v>7773</v>
      </c>
      <c r="J3272" s="23"/>
      <c r="K3272" s="23" t="s">
        <v>9712</v>
      </c>
      <c r="L3272" s="23"/>
      <c r="M3272" s="23">
        <f>YEAR(Tabla2[[#This Row],[Fecha de creación]])</f>
        <v>2021</v>
      </c>
      <c r="N3272" s="23">
        <f>MONTH(Tabla2[[#This Row],[Fecha de creación]])</f>
        <v>3</v>
      </c>
    </row>
    <row r="3273" spans="1:14" ht="15" customHeight="1" x14ac:dyDescent="0.25">
      <c r="A3273" s="26">
        <v>44261.471585648149</v>
      </c>
      <c r="B3273" s="23" t="s">
        <v>56</v>
      </c>
      <c r="C3273" s="23" t="s">
        <v>664</v>
      </c>
      <c r="D3273" s="23" t="s">
        <v>662</v>
      </c>
      <c r="E3273" s="23" t="s">
        <v>1</v>
      </c>
      <c r="F3273" s="23" t="s">
        <v>7</v>
      </c>
      <c r="G3273" s="23" t="s">
        <v>3</v>
      </c>
      <c r="H3273" s="2" t="s">
        <v>7734</v>
      </c>
      <c r="I3273" s="23" t="s">
        <v>4517</v>
      </c>
      <c r="J3273" s="23"/>
      <c r="K3273" s="23" t="s">
        <v>9712</v>
      </c>
      <c r="L3273" s="23"/>
      <c r="M3273" s="23">
        <f>YEAR(Tabla2[[#This Row],[Fecha de creación]])</f>
        <v>2021</v>
      </c>
      <c r="N3273" s="23">
        <f>MONTH(Tabla2[[#This Row],[Fecha de creación]])</f>
        <v>3</v>
      </c>
    </row>
    <row r="3274" spans="1:14" ht="15" customHeight="1" x14ac:dyDescent="0.25">
      <c r="A3274" s="26">
        <v>44261.521064814813</v>
      </c>
      <c r="B3274" s="23" t="s">
        <v>0</v>
      </c>
      <c r="C3274" s="23" t="s">
        <v>4651</v>
      </c>
      <c r="D3274" s="23" t="s">
        <v>215</v>
      </c>
      <c r="E3274" s="23" t="s">
        <v>1</v>
      </c>
      <c r="F3274" s="23" t="s">
        <v>7</v>
      </c>
      <c r="G3274" s="23" t="s">
        <v>975</v>
      </c>
      <c r="H3274" s="2" t="s">
        <v>7751</v>
      </c>
      <c r="I3274" s="23" t="s">
        <v>4</v>
      </c>
      <c r="J3274" s="23"/>
      <c r="K3274" s="23" t="s">
        <v>9712</v>
      </c>
      <c r="L3274" s="23"/>
      <c r="M3274" s="23">
        <f>YEAR(Tabla2[[#This Row],[Fecha de creación]])</f>
        <v>2021</v>
      </c>
      <c r="N3274" s="23">
        <f>MONTH(Tabla2[[#This Row],[Fecha de creación]])</f>
        <v>3</v>
      </c>
    </row>
    <row r="3275" spans="1:14" ht="15" customHeight="1" x14ac:dyDescent="0.25">
      <c r="A3275" s="26">
        <v>44261.596145833333</v>
      </c>
      <c r="B3275" s="23" t="s">
        <v>0</v>
      </c>
      <c r="C3275" s="23" t="s">
        <v>4652</v>
      </c>
      <c r="D3275" s="23" t="s">
        <v>21</v>
      </c>
      <c r="E3275" s="23" t="s">
        <v>1</v>
      </c>
      <c r="F3275" s="23" t="s">
        <v>7</v>
      </c>
      <c r="G3275" s="23" t="s">
        <v>975</v>
      </c>
      <c r="H3275" s="2" t="s">
        <v>7744</v>
      </c>
      <c r="I3275" s="23" t="s">
        <v>7412</v>
      </c>
      <c r="J3275" s="23"/>
      <c r="K3275" s="23" t="s">
        <v>9712</v>
      </c>
      <c r="L3275" s="23"/>
      <c r="M3275" s="23">
        <f>YEAR(Tabla2[[#This Row],[Fecha de creación]])</f>
        <v>2021</v>
      </c>
      <c r="N3275" s="23">
        <f>MONTH(Tabla2[[#This Row],[Fecha de creación]])</f>
        <v>3</v>
      </c>
    </row>
    <row r="3276" spans="1:14" ht="15" customHeight="1" x14ac:dyDescent="0.25">
      <c r="A3276" s="26">
        <v>44261.605636574073</v>
      </c>
      <c r="B3276" s="23" t="s">
        <v>0</v>
      </c>
      <c r="C3276" s="23" t="s">
        <v>4653</v>
      </c>
      <c r="D3276" s="23" t="s">
        <v>1107</v>
      </c>
      <c r="E3276" s="23" t="s">
        <v>1</v>
      </c>
      <c r="F3276" s="23" t="s">
        <v>22</v>
      </c>
      <c r="G3276" s="23" t="s">
        <v>975</v>
      </c>
      <c r="H3276" s="2" t="s">
        <v>7755</v>
      </c>
      <c r="I3276" s="23" t="s">
        <v>4</v>
      </c>
      <c r="J3276" s="23"/>
      <c r="K3276" s="23" t="s">
        <v>9712</v>
      </c>
      <c r="L3276" s="23"/>
      <c r="M3276" s="23">
        <f>YEAR(Tabla2[[#This Row],[Fecha de creación]])</f>
        <v>2021</v>
      </c>
      <c r="N3276" s="23">
        <f>MONTH(Tabla2[[#This Row],[Fecha de creación]])</f>
        <v>3</v>
      </c>
    </row>
    <row r="3277" spans="1:14" ht="15" customHeight="1" x14ac:dyDescent="0.25">
      <c r="A3277" s="26">
        <v>44261.629872685182</v>
      </c>
      <c r="B3277" s="23" t="s">
        <v>189</v>
      </c>
      <c r="C3277" s="23" t="s">
        <v>4654</v>
      </c>
      <c r="D3277" s="23" t="s">
        <v>131</v>
      </c>
      <c r="E3277" s="23" t="s">
        <v>1</v>
      </c>
      <c r="F3277" s="23" t="s">
        <v>7</v>
      </c>
      <c r="G3277" s="23" t="s">
        <v>975</v>
      </c>
      <c r="H3277" s="2" t="s">
        <v>7728</v>
      </c>
      <c r="I3277" s="23" t="s">
        <v>4486</v>
      </c>
      <c r="J3277" s="23"/>
      <c r="K3277" s="23" t="s">
        <v>9712</v>
      </c>
      <c r="L3277" s="23"/>
      <c r="M3277" s="23">
        <f>YEAR(Tabla2[[#This Row],[Fecha de creación]])</f>
        <v>2021</v>
      </c>
      <c r="N3277" s="23">
        <f>MONTH(Tabla2[[#This Row],[Fecha de creación]])</f>
        <v>3</v>
      </c>
    </row>
    <row r="3278" spans="1:14" ht="15" customHeight="1" x14ac:dyDescent="0.25">
      <c r="A3278" s="26">
        <v>44261.65420138889</v>
      </c>
      <c r="B3278" s="23" t="s">
        <v>189</v>
      </c>
      <c r="C3278" s="23" t="s">
        <v>4655</v>
      </c>
      <c r="D3278" s="23" t="s">
        <v>6</v>
      </c>
      <c r="E3278" s="23" t="s">
        <v>1</v>
      </c>
      <c r="F3278" s="23" t="s">
        <v>7</v>
      </c>
      <c r="G3278" s="23" t="s">
        <v>975</v>
      </c>
      <c r="H3278" s="2" t="s">
        <v>7722</v>
      </c>
      <c r="I3278" s="23" t="s">
        <v>4486</v>
      </c>
      <c r="J3278" s="23"/>
      <c r="K3278" s="23" t="s">
        <v>9712</v>
      </c>
      <c r="L3278" s="23"/>
      <c r="M3278" s="23">
        <f>YEAR(Tabla2[[#This Row],[Fecha de creación]])</f>
        <v>2021</v>
      </c>
      <c r="N3278" s="23">
        <f>MONTH(Tabla2[[#This Row],[Fecha de creación]])</f>
        <v>3</v>
      </c>
    </row>
    <row r="3279" spans="1:14" ht="15" customHeight="1" x14ac:dyDescent="0.25">
      <c r="A3279" s="26">
        <v>44261.688414351855</v>
      </c>
      <c r="B3279" s="23" t="s">
        <v>0</v>
      </c>
      <c r="C3279" s="23" t="s">
        <v>4656</v>
      </c>
      <c r="D3279" s="23" t="s">
        <v>21</v>
      </c>
      <c r="E3279" s="23" t="s">
        <v>1</v>
      </c>
      <c r="F3279" s="23" t="s">
        <v>7</v>
      </c>
      <c r="G3279" s="23" t="s">
        <v>975</v>
      </c>
      <c r="H3279" s="2" t="s">
        <v>7744</v>
      </c>
      <c r="I3279" s="23" t="s">
        <v>7412</v>
      </c>
      <c r="J3279" s="23"/>
      <c r="K3279" s="23" t="s">
        <v>9712</v>
      </c>
      <c r="L3279" s="23"/>
      <c r="M3279" s="23">
        <f>YEAR(Tabla2[[#This Row],[Fecha de creación]])</f>
        <v>2021</v>
      </c>
      <c r="N3279" s="23">
        <f>MONTH(Tabla2[[#This Row],[Fecha de creación]])</f>
        <v>3</v>
      </c>
    </row>
    <row r="3280" spans="1:14" ht="15" customHeight="1" x14ac:dyDescent="0.25">
      <c r="A3280" s="26">
        <v>44261.690706018519</v>
      </c>
      <c r="B3280" s="23" t="s">
        <v>0</v>
      </c>
      <c r="C3280" s="23" t="s">
        <v>4657</v>
      </c>
      <c r="D3280" s="23" t="s">
        <v>21</v>
      </c>
      <c r="E3280" s="23" t="s">
        <v>1</v>
      </c>
      <c r="F3280" s="23" t="s">
        <v>7</v>
      </c>
      <c r="G3280" s="23" t="s">
        <v>975</v>
      </c>
      <c r="H3280" s="2" t="s">
        <v>7744</v>
      </c>
      <c r="I3280" s="23" t="s">
        <v>7412</v>
      </c>
      <c r="J3280" s="23"/>
      <c r="K3280" s="23" t="s">
        <v>9712</v>
      </c>
      <c r="L3280" s="23"/>
      <c r="M3280" s="23">
        <f>YEAR(Tabla2[[#This Row],[Fecha de creación]])</f>
        <v>2021</v>
      </c>
      <c r="N3280" s="23">
        <f>MONTH(Tabla2[[#This Row],[Fecha de creación]])</f>
        <v>3</v>
      </c>
    </row>
    <row r="3281" spans="1:14" ht="15" customHeight="1" x14ac:dyDescent="0.25">
      <c r="A3281" s="26">
        <v>44261.692037037035</v>
      </c>
      <c r="B3281" s="23" t="s">
        <v>0</v>
      </c>
      <c r="C3281" s="23" t="s">
        <v>4658</v>
      </c>
      <c r="D3281" s="23" t="s">
        <v>349</v>
      </c>
      <c r="E3281" s="23" t="s">
        <v>1</v>
      </c>
      <c r="F3281" s="23" t="s">
        <v>7</v>
      </c>
      <c r="G3281" s="23" t="s">
        <v>975</v>
      </c>
      <c r="H3281" s="2" t="s">
        <v>7731</v>
      </c>
      <c r="I3281" s="23" t="s">
        <v>7412</v>
      </c>
      <c r="J3281" s="23"/>
      <c r="K3281" s="23" t="s">
        <v>9712</v>
      </c>
      <c r="L3281" s="23"/>
      <c r="M3281" s="23">
        <f>YEAR(Tabla2[[#This Row],[Fecha de creación]])</f>
        <v>2021</v>
      </c>
      <c r="N3281" s="23">
        <f>MONTH(Tabla2[[#This Row],[Fecha de creación]])</f>
        <v>3</v>
      </c>
    </row>
    <row r="3282" spans="1:14" ht="15" customHeight="1" x14ac:dyDescent="0.25">
      <c r="A3282" s="26">
        <v>44261.692650462966</v>
      </c>
      <c r="B3282" s="23" t="s">
        <v>0</v>
      </c>
      <c r="C3282" s="23" t="s">
        <v>4659</v>
      </c>
      <c r="D3282" s="23" t="s">
        <v>351</v>
      </c>
      <c r="E3282" s="23" t="s">
        <v>1</v>
      </c>
      <c r="F3282" s="23" t="s">
        <v>7</v>
      </c>
      <c r="G3282" s="23" t="s">
        <v>975</v>
      </c>
      <c r="H3282" s="2" t="s">
        <v>7734</v>
      </c>
      <c r="I3282" s="23" t="s">
        <v>7412</v>
      </c>
      <c r="J3282" s="23"/>
      <c r="K3282" s="23" t="s">
        <v>9712</v>
      </c>
      <c r="L3282" s="23"/>
      <c r="M3282" s="23">
        <f>YEAR(Tabla2[[#This Row],[Fecha de creación]])</f>
        <v>2021</v>
      </c>
      <c r="N3282" s="23">
        <f>MONTH(Tabla2[[#This Row],[Fecha de creación]])</f>
        <v>3</v>
      </c>
    </row>
    <row r="3283" spans="1:14" ht="15" customHeight="1" x14ac:dyDescent="0.25">
      <c r="A3283" s="26">
        <v>44261.696574074071</v>
      </c>
      <c r="B3283" s="23" t="s">
        <v>0</v>
      </c>
      <c r="C3283" s="23" t="s">
        <v>4660</v>
      </c>
      <c r="D3283" s="23" t="s">
        <v>349</v>
      </c>
      <c r="E3283" s="23" t="s">
        <v>1</v>
      </c>
      <c r="F3283" s="23" t="s">
        <v>7</v>
      </c>
      <c r="G3283" s="23" t="s">
        <v>975</v>
      </c>
      <c r="H3283" s="2" t="s">
        <v>7731</v>
      </c>
      <c r="I3283" s="23" t="s">
        <v>7412</v>
      </c>
      <c r="J3283" s="23"/>
      <c r="K3283" s="23" t="s">
        <v>9712</v>
      </c>
      <c r="L3283" s="23"/>
      <c r="M3283" s="23">
        <f>YEAR(Tabla2[[#This Row],[Fecha de creación]])</f>
        <v>2021</v>
      </c>
      <c r="N3283" s="23">
        <f>MONTH(Tabla2[[#This Row],[Fecha de creación]])</f>
        <v>3</v>
      </c>
    </row>
    <row r="3284" spans="1:14" ht="15" customHeight="1" x14ac:dyDescent="0.25">
      <c r="A3284" s="26">
        <v>44261.697280092594</v>
      </c>
      <c r="B3284" s="23" t="s">
        <v>0</v>
      </c>
      <c r="C3284" s="23" t="s">
        <v>4661</v>
      </c>
      <c r="D3284" s="23" t="s">
        <v>351</v>
      </c>
      <c r="E3284" s="23" t="s">
        <v>1</v>
      </c>
      <c r="F3284" s="23" t="s">
        <v>7</v>
      </c>
      <c r="G3284" s="23" t="s">
        <v>975</v>
      </c>
      <c r="H3284" s="2" t="s">
        <v>7734</v>
      </c>
      <c r="I3284" s="23" t="s">
        <v>7412</v>
      </c>
      <c r="J3284" s="23"/>
      <c r="K3284" s="23" t="s">
        <v>9712</v>
      </c>
      <c r="L3284" s="23"/>
      <c r="M3284" s="23">
        <f>YEAR(Tabla2[[#This Row],[Fecha de creación]])</f>
        <v>2021</v>
      </c>
      <c r="N3284" s="23">
        <f>MONTH(Tabla2[[#This Row],[Fecha de creación]])</f>
        <v>3</v>
      </c>
    </row>
    <row r="3285" spans="1:14" ht="15" customHeight="1" x14ac:dyDescent="0.25">
      <c r="A3285" s="26">
        <v>44261.700578703705</v>
      </c>
      <c r="B3285" s="23" t="s">
        <v>0</v>
      </c>
      <c r="C3285" s="23" t="s">
        <v>4662</v>
      </c>
      <c r="D3285" s="23" t="s">
        <v>349</v>
      </c>
      <c r="E3285" s="23" t="s">
        <v>1</v>
      </c>
      <c r="F3285" s="23" t="s">
        <v>7</v>
      </c>
      <c r="G3285" s="23" t="s">
        <v>975</v>
      </c>
      <c r="H3285" s="2" t="s">
        <v>7731</v>
      </c>
      <c r="I3285" s="23" t="s">
        <v>7412</v>
      </c>
      <c r="J3285" s="23"/>
      <c r="K3285" s="23" t="s">
        <v>9712</v>
      </c>
      <c r="L3285" s="23"/>
      <c r="M3285" s="23">
        <f>YEAR(Tabla2[[#This Row],[Fecha de creación]])</f>
        <v>2021</v>
      </c>
      <c r="N3285" s="23">
        <f>MONTH(Tabla2[[#This Row],[Fecha de creación]])</f>
        <v>3</v>
      </c>
    </row>
    <row r="3286" spans="1:14" ht="15" customHeight="1" x14ac:dyDescent="0.25">
      <c r="A3286" s="26">
        <v>44261.700949074075</v>
      </c>
      <c r="B3286" s="23" t="s">
        <v>0</v>
      </c>
      <c r="C3286" s="23" t="s">
        <v>4663</v>
      </c>
      <c r="D3286" s="23" t="s">
        <v>351</v>
      </c>
      <c r="E3286" s="23" t="s">
        <v>1</v>
      </c>
      <c r="F3286" s="23" t="s">
        <v>7</v>
      </c>
      <c r="G3286" s="23" t="s">
        <v>975</v>
      </c>
      <c r="H3286" s="2" t="s">
        <v>7734</v>
      </c>
      <c r="I3286" s="23" t="s">
        <v>7412</v>
      </c>
      <c r="J3286" s="23"/>
      <c r="K3286" s="23" t="s">
        <v>9712</v>
      </c>
      <c r="L3286" s="23"/>
      <c r="M3286" s="23">
        <f>YEAR(Tabla2[[#This Row],[Fecha de creación]])</f>
        <v>2021</v>
      </c>
      <c r="N3286" s="23">
        <f>MONTH(Tabla2[[#This Row],[Fecha de creación]])</f>
        <v>3</v>
      </c>
    </row>
    <row r="3287" spans="1:14" ht="15" customHeight="1" x14ac:dyDescent="0.25">
      <c r="A3287" s="26">
        <v>44262.518912037034</v>
      </c>
      <c r="B3287" s="23" t="s">
        <v>0</v>
      </c>
      <c r="C3287" s="23" t="s">
        <v>4664</v>
      </c>
      <c r="D3287" s="23" t="s">
        <v>21</v>
      </c>
      <c r="E3287" s="23" t="s">
        <v>1</v>
      </c>
      <c r="F3287" s="23" t="s">
        <v>7</v>
      </c>
      <c r="G3287" s="23" t="s">
        <v>975</v>
      </c>
      <c r="H3287" s="2" t="s">
        <v>7744</v>
      </c>
      <c r="I3287" s="23" t="s">
        <v>8</v>
      </c>
      <c r="J3287" s="23"/>
      <c r="K3287" s="23" t="s">
        <v>9712</v>
      </c>
      <c r="L3287" s="23"/>
      <c r="M3287" s="23">
        <f>YEAR(Tabla2[[#This Row],[Fecha de creación]])</f>
        <v>2021</v>
      </c>
      <c r="N3287" s="23">
        <f>MONTH(Tabla2[[#This Row],[Fecha de creación]])</f>
        <v>3</v>
      </c>
    </row>
    <row r="3288" spans="1:14" ht="15" customHeight="1" x14ac:dyDescent="0.25">
      <c r="A3288" s="26">
        <v>44262.652719907404</v>
      </c>
      <c r="B3288" s="23" t="s">
        <v>34</v>
      </c>
      <c r="C3288" s="23" t="s">
        <v>4665</v>
      </c>
      <c r="D3288" s="23" t="s">
        <v>440</v>
      </c>
      <c r="E3288" s="23" t="s">
        <v>1</v>
      </c>
      <c r="F3288" s="23" t="s">
        <v>2</v>
      </c>
      <c r="G3288" s="23" t="s">
        <v>975</v>
      </c>
      <c r="H3288" s="2" t="s">
        <v>7730</v>
      </c>
      <c r="I3288" s="23" t="s">
        <v>441</v>
      </c>
      <c r="J3288" s="23"/>
      <c r="K3288" s="23" t="s">
        <v>9712</v>
      </c>
      <c r="L3288" s="23"/>
      <c r="M3288" s="23">
        <f>YEAR(Tabla2[[#This Row],[Fecha de creación]])</f>
        <v>2021</v>
      </c>
      <c r="N3288" s="23">
        <f>MONTH(Tabla2[[#This Row],[Fecha de creación]])</f>
        <v>3</v>
      </c>
    </row>
    <row r="3289" spans="1:14" ht="15" customHeight="1" x14ac:dyDescent="0.25">
      <c r="A3289" s="26">
        <v>44263.367743055554</v>
      </c>
      <c r="B3289" s="23" t="s">
        <v>56</v>
      </c>
      <c r="C3289" s="23" t="s">
        <v>665</v>
      </c>
      <c r="D3289" s="23" t="s">
        <v>666</v>
      </c>
      <c r="E3289" s="23" t="s">
        <v>1</v>
      </c>
      <c r="F3289" s="23" t="s">
        <v>7</v>
      </c>
      <c r="G3289" s="23" t="s">
        <v>3</v>
      </c>
      <c r="H3289" s="2" t="s">
        <v>7734</v>
      </c>
      <c r="I3289" s="23" t="s">
        <v>4517</v>
      </c>
      <c r="J3289" s="23"/>
      <c r="K3289" s="23" t="s">
        <v>9712</v>
      </c>
      <c r="L3289" s="23"/>
      <c r="M3289" s="23">
        <f>YEAR(Tabla2[[#This Row],[Fecha de creación]])</f>
        <v>2021</v>
      </c>
      <c r="N3289" s="23">
        <f>MONTH(Tabla2[[#This Row],[Fecha de creación]])</f>
        <v>3</v>
      </c>
    </row>
    <row r="3290" spans="1:14" ht="15" customHeight="1" x14ac:dyDescent="0.25">
      <c r="A3290" s="26">
        <v>44263.375416666669</v>
      </c>
      <c r="B3290" s="23" t="s">
        <v>100</v>
      </c>
      <c r="C3290" s="23" t="s">
        <v>4666</v>
      </c>
      <c r="D3290" s="23" t="s">
        <v>675</v>
      </c>
      <c r="E3290" s="23" t="s">
        <v>1</v>
      </c>
      <c r="F3290" s="23" t="s">
        <v>7</v>
      </c>
      <c r="G3290" s="23" t="s">
        <v>975</v>
      </c>
      <c r="H3290" s="2" t="s">
        <v>7731</v>
      </c>
      <c r="I3290" s="23" t="s">
        <v>7575</v>
      </c>
      <c r="J3290" s="23"/>
      <c r="K3290" s="23" t="s">
        <v>9712</v>
      </c>
      <c r="L3290" s="23"/>
      <c r="M3290" s="23">
        <f>YEAR(Tabla2[[#This Row],[Fecha de creación]])</f>
        <v>2021</v>
      </c>
      <c r="N3290" s="23">
        <f>MONTH(Tabla2[[#This Row],[Fecha de creación]])</f>
        <v>3</v>
      </c>
    </row>
    <row r="3291" spans="1:14" ht="15" customHeight="1" x14ac:dyDescent="0.25">
      <c r="A3291" s="26">
        <v>44263.375983796293</v>
      </c>
      <c r="B3291" s="23" t="s">
        <v>100</v>
      </c>
      <c r="C3291" s="23" t="s">
        <v>4667</v>
      </c>
      <c r="D3291" s="23" t="s">
        <v>351</v>
      </c>
      <c r="E3291" s="23" t="s">
        <v>1</v>
      </c>
      <c r="F3291" s="23" t="s">
        <v>7</v>
      </c>
      <c r="G3291" s="23" t="s">
        <v>975</v>
      </c>
      <c r="H3291" s="2" t="s">
        <v>7734</v>
      </c>
      <c r="I3291" s="23" t="s">
        <v>7575</v>
      </c>
      <c r="J3291" s="23"/>
      <c r="K3291" s="23" t="s">
        <v>9712</v>
      </c>
      <c r="L3291" s="23"/>
      <c r="M3291" s="23">
        <f>YEAR(Tabla2[[#This Row],[Fecha de creación]])</f>
        <v>2021</v>
      </c>
      <c r="N3291" s="23">
        <f>MONTH(Tabla2[[#This Row],[Fecha de creación]])</f>
        <v>3</v>
      </c>
    </row>
    <row r="3292" spans="1:14" ht="15" customHeight="1" x14ac:dyDescent="0.25">
      <c r="A3292" s="26">
        <v>44263.387835648151</v>
      </c>
      <c r="B3292" s="23" t="s">
        <v>0</v>
      </c>
      <c r="C3292" s="23" t="s">
        <v>4668</v>
      </c>
      <c r="D3292" s="23" t="s">
        <v>21</v>
      </c>
      <c r="E3292" s="23" t="s">
        <v>1</v>
      </c>
      <c r="F3292" s="23" t="s">
        <v>7</v>
      </c>
      <c r="G3292" s="23" t="s">
        <v>975</v>
      </c>
      <c r="H3292" s="2" t="s">
        <v>7744</v>
      </c>
      <c r="I3292" s="23" t="s">
        <v>8</v>
      </c>
      <c r="J3292" s="23"/>
      <c r="K3292" s="23" t="s">
        <v>9712</v>
      </c>
      <c r="L3292" s="23"/>
      <c r="M3292" s="23">
        <f>YEAR(Tabla2[[#This Row],[Fecha de creación]])</f>
        <v>2021</v>
      </c>
      <c r="N3292" s="23">
        <f>MONTH(Tabla2[[#This Row],[Fecha de creación]])</f>
        <v>3</v>
      </c>
    </row>
    <row r="3293" spans="1:14" ht="15" customHeight="1" x14ac:dyDescent="0.25">
      <c r="A3293" s="26">
        <v>44263.389826388891</v>
      </c>
      <c r="B3293" s="23" t="s">
        <v>0</v>
      </c>
      <c r="C3293" s="23" t="s">
        <v>667</v>
      </c>
      <c r="D3293" s="23" t="s">
        <v>551</v>
      </c>
      <c r="E3293" s="23" t="s">
        <v>1</v>
      </c>
      <c r="F3293" s="23" t="s">
        <v>7</v>
      </c>
      <c r="G3293" s="23" t="s">
        <v>3</v>
      </c>
      <c r="H3293" s="2" t="s">
        <v>7731</v>
      </c>
      <c r="I3293" s="23" t="s">
        <v>8</v>
      </c>
      <c r="J3293" s="23"/>
      <c r="K3293" s="23" t="s">
        <v>9712</v>
      </c>
      <c r="L3293" s="23"/>
      <c r="M3293" s="23">
        <f>YEAR(Tabla2[[#This Row],[Fecha de creación]])</f>
        <v>2021</v>
      </c>
      <c r="N3293" s="23">
        <f>MONTH(Tabla2[[#This Row],[Fecha de creación]])</f>
        <v>3</v>
      </c>
    </row>
    <row r="3294" spans="1:14" ht="15" customHeight="1" x14ac:dyDescent="0.25">
      <c r="A3294" s="26">
        <v>44263.419502314813</v>
      </c>
      <c r="B3294" s="23" t="s">
        <v>100</v>
      </c>
      <c r="C3294" s="23" t="s">
        <v>4669</v>
      </c>
      <c r="D3294" s="23" t="s">
        <v>6</v>
      </c>
      <c r="E3294" s="23" t="s">
        <v>1</v>
      </c>
      <c r="F3294" s="23" t="s">
        <v>7</v>
      </c>
      <c r="G3294" s="23" t="s">
        <v>975</v>
      </c>
      <c r="H3294" s="2" t="s">
        <v>7722</v>
      </c>
      <c r="I3294" s="23" t="s">
        <v>7575</v>
      </c>
      <c r="J3294" s="23"/>
      <c r="K3294" s="23" t="s">
        <v>9712</v>
      </c>
      <c r="L3294" s="23"/>
      <c r="M3294" s="23">
        <f>YEAR(Tabla2[[#This Row],[Fecha de creación]])</f>
        <v>2021</v>
      </c>
      <c r="N3294" s="23">
        <f>MONTH(Tabla2[[#This Row],[Fecha de creación]])</f>
        <v>3</v>
      </c>
    </row>
    <row r="3295" spans="1:14" ht="15" customHeight="1" x14ac:dyDescent="0.25">
      <c r="A3295" s="26">
        <v>44263.448333333334</v>
      </c>
      <c r="B3295" s="23" t="s">
        <v>56</v>
      </c>
      <c r="C3295" s="23" t="s">
        <v>4670</v>
      </c>
      <c r="D3295" s="23" t="s">
        <v>131</v>
      </c>
      <c r="E3295" s="23" t="s">
        <v>1</v>
      </c>
      <c r="F3295" s="23" t="s">
        <v>7</v>
      </c>
      <c r="G3295" s="23" t="s">
        <v>975</v>
      </c>
      <c r="H3295" s="2" t="s">
        <v>7728</v>
      </c>
      <c r="I3295" s="23" t="s">
        <v>1963</v>
      </c>
      <c r="J3295" s="23"/>
      <c r="K3295" s="23" t="s">
        <v>9712</v>
      </c>
      <c r="L3295" s="23"/>
      <c r="M3295" s="23">
        <f>YEAR(Tabla2[[#This Row],[Fecha de creación]])</f>
        <v>2021</v>
      </c>
      <c r="N3295" s="23">
        <f>MONTH(Tabla2[[#This Row],[Fecha de creación]])</f>
        <v>3</v>
      </c>
    </row>
    <row r="3296" spans="1:14" ht="15" customHeight="1" x14ac:dyDescent="0.25">
      <c r="A3296" s="26">
        <v>44263.458078703705</v>
      </c>
      <c r="B3296" s="23" t="s">
        <v>189</v>
      </c>
      <c r="C3296" s="23" t="s">
        <v>4671</v>
      </c>
      <c r="D3296" s="23" t="s">
        <v>131</v>
      </c>
      <c r="E3296" s="23" t="s">
        <v>1</v>
      </c>
      <c r="F3296" s="23" t="s">
        <v>7</v>
      </c>
      <c r="G3296" s="23" t="s">
        <v>975</v>
      </c>
      <c r="H3296" s="2" t="s">
        <v>7728</v>
      </c>
      <c r="I3296" s="23" t="s">
        <v>1945</v>
      </c>
      <c r="J3296" s="23"/>
      <c r="K3296" s="23" t="s">
        <v>9712</v>
      </c>
      <c r="L3296" s="23"/>
      <c r="M3296" s="23">
        <f>YEAR(Tabla2[[#This Row],[Fecha de creación]])</f>
        <v>2021</v>
      </c>
      <c r="N3296" s="23">
        <f>MONTH(Tabla2[[#This Row],[Fecha de creación]])</f>
        <v>3</v>
      </c>
    </row>
    <row r="3297" spans="1:14" ht="15" customHeight="1" x14ac:dyDescent="0.25">
      <c r="A3297" s="26">
        <v>44263.477199074077</v>
      </c>
      <c r="B3297" s="23" t="s">
        <v>0</v>
      </c>
      <c r="C3297" s="23" t="s">
        <v>668</v>
      </c>
      <c r="D3297" s="23" t="s">
        <v>6</v>
      </c>
      <c r="E3297" s="23" t="s">
        <v>1</v>
      </c>
      <c r="F3297" s="23" t="s">
        <v>7</v>
      </c>
      <c r="G3297" s="23" t="s">
        <v>3</v>
      </c>
      <c r="H3297" s="2" t="s">
        <v>7722</v>
      </c>
      <c r="I3297" s="23" t="s">
        <v>8</v>
      </c>
      <c r="J3297" s="23"/>
      <c r="K3297" s="23" t="s">
        <v>9712</v>
      </c>
      <c r="L3297" s="23"/>
      <c r="M3297" s="23">
        <f>YEAR(Tabla2[[#This Row],[Fecha de creación]])</f>
        <v>2021</v>
      </c>
      <c r="N3297" s="23">
        <f>MONTH(Tabla2[[#This Row],[Fecha de creación]])</f>
        <v>3</v>
      </c>
    </row>
    <row r="3298" spans="1:14" ht="15" customHeight="1" x14ac:dyDescent="0.25">
      <c r="A3298" s="26">
        <v>44263.543564814812</v>
      </c>
      <c r="B3298" s="23" t="s">
        <v>0</v>
      </c>
      <c r="C3298" s="23" t="s">
        <v>4672</v>
      </c>
      <c r="D3298" s="23" t="s">
        <v>6</v>
      </c>
      <c r="E3298" s="23" t="s">
        <v>1</v>
      </c>
      <c r="F3298" s="23" t="s">
        <v>7</v>
      </c>
      <c r="G3298" s="23" t="s">
        <v>975</v>
      </c>
      <c r="H3298" s="2" t="s">
        <v>7722</v>
      </c>
      <c r="I3298" s="23" t="s">
        <v>7412</v>
      </c>
      <c r="J3298" s="23"/>
      <c r="K3298" s="23" t="s">
        <v>9712</v>
      </c>
      <c r="L3298" s="23"/>
      <c r="M3298" s="23">
        <f>YEAR(Tabla2[[#This Row],[Fecha de creación]])</f>
        <v>2021</v>
      </c>
      <c r="N3298" s="23">
        <f>MONTH(Tabla2[[#This Row],[Fecha de creación]])</f>
        <v>3</v>
      </c>
    </row>
    <row r="3299" spans="1:14" ht="15" customHeight="1" x14ac:dyDescent="0.25">
      <c r="A3299" s="26">
        <v>44263.544664351852</v>
      </c>
      <c r="B3299" s="23" t="s">
        <v>0</v>
      </c>
      <c r="C3299" s="23" t="s">
        <v>669</v>
      </c>
      <c r="D3299" s="23" t="s">
        <v>6</v>
      </c>
      <c r="E3299" s="23" t="s">
        <v>1</v>
      </c>
      <c r="F3299" s="23" t="s">
        <v>7</v>
      </c>
      <c r="G3299" s="23" t="s">
        <v>3</v>
      </c>
      <c r="H3299" s="2" t="s">
        <v>7722</v>
      </c>
      <c r="I3299" s="23" t="s">
        <v>7412</v>
      </c>
      <c r="J3299" s="23"/>
      <c r="K3299" s="23" t="s">
        <v>9712</v>
      </c>
      <c r="L3299" s="23"/>
      <c r="M3299" s="23">
        <f>YEAR(Tabla2[[#This Row],[Fecha de creación]])</f>
        <v>2021</v>
      </c>
      <c r="N3299" s="23">
        <f>MONTH(Tabla2[[#This Row],[Fecha de creación]])</f>
        <v>3</v>
      </c>
    </row>
    <row r="3300" spans="1:14" ht="15" customHeight="1" x14ac:dyDescent="0.25">
      <c r="A3300" s="26">
        <v>44263.628692129627</v>
      </c>
      <c r="B3300" s="23" t="s">
        <v>100</v>
      </c>
      <c r="C3300" s="23" t="s">
        <v>670</v>
      </c>
      <c r="D3300" s="23" t="s">
        <v>6</v>
      </c>
      <c r="E3300" s="23" t="s">
        <v>1</v>
      </c>
      <c r="F3300" s="23" t="s">
        <v>7</v>
      </c>
      <c r="G3300" s="23" t="s">
        <v>3</v>
      </c>
      <c r="H3300" s="2" t="s">
        <v>7722</v>
      </c>
      <c r="I3300" s="23" t="s">
        <v>7575</v>
      </c>
      <c r="J3300" s="23"/>
      <c r="K3300" s="23" t="s">
        <v>9712</v>
      </c>
      <c r="L3300" s="23"/>
      <c r="M3300" s="23">
        <f>YEAR(Tabla2[[#This Row],[Fecha de creación]])</f>
        <v>2021</v>
      </c>
      <c r="N3300" s="23">
        <f>MONTH(Tabla2[[#This Row],[Fecha de creación]])</f>
        <v>3</v>
      </c>
    </row>
    <row r="3301" spans="1:14" ht="15" customHeight="1" x14ac:dyDescent="0.25">
      <c r="A3301" s="26">
        <v>44263.640208333331</v>
      </c>
      <c r="B3301" s="23" t="s">
        <v>100</v>
      </c>
      <c r="C3301" s="23" t="s">
        <v>4673</v>
      </c>
      <c r="D3301" s="23" t="s">
        <v>6</v>
      </c>
      <c r="E3301" s="23" t="s">
        <v>1</v>
      </c>
      <c r="F3301" s="23" t="s">
        <v>7</v>
      </c>
      <c r="G3301" s="23" t="s">
        <v>975</v>
      </c>
      <c r="H3301" s="2" t="s">
        <v>7722</v>
      </c>
      <c r="I3301" s="23" t="s">
        <v>7575</v>
      </c>
      <c r="J3301" s="23"/>
      <c r="K3301" s="23" t="s">
        <v>9712</v>
      </c>
      <c r="L3301" s="23"/>
      <c r="M3301" s="23">
        <f>YEAR(Tabla2[[#This Row],[Fecha de creación]])</f>
        <v>2021</v>
      </c>
      <c r="N3301" s="23">
        <f>MONTH(Tabla2[[#This Row],[Fecha de creación]])</f>
        <v>3</v>
      </c>
    </row>
    <row r="3302" spans="1:14" ht="15" customHeight="1" x14ac:dyDescent="0.25">
      <c r="A3302" s="26">
        <v>44263.642824074072</v>
      </c>
      <c r="B3302" s="23" t="s">
        <v>100</v>
      </c>
      <c r="C3302" s="23" t="s">
        <v>4674</v>
      </c>
      <c r="D3302" s="23" t="s">
        <v>6</v>
      </c>
      <c r="E3302" s="23" t="s">
        <v>1</v>
      </c>
      <c r="F3302" s="23" t="s">
        <v>7</v>
      </c>
      <c r="G3302" s="23" t="s">
        <v>975</v>
      </c>
      <c r="H3302" s="2" t="s">
        <v>7722</v>
      </c>
      <c r="I3302" s="23" t="s">
        <v>7575</v>
      </c>
      <c r="J3302" s="23"/>
      <c r="K3302" s="23" t="s">
        <v>9712</v>
      </c>
      <c r="L3302" s="23"/>
      <c r="M3302" s="23">
        <f>YEAR(Tabla2[[#This Row],[Fecha de creación]])</f>
        <v>2021</v>
      </c>
      <c r="N3302" s="23">
        <f>MONTH(Tabla2[[#This Row],[Fecha de creación]])</f>
        <v>3</v>
      </c>
    </row>
    <row r="3303" spans="1:14" ht="15" customHeight="1" x14ac:dyDescent="0.25">
      <c r="A3303" s="26">
        <v>44263.725729166668</v>
      </c>
      <c r="B3303" s="23" t="s">
        <v>100</v>
      </c>
      <c r="C3303" s="23" t="s">
        <v>671</v>
      </c>
      <c r="D3303" s="23" t="s">
        <v>382</v>
      </c>
      <c r="E3303" s="23" t="s">
        <v>1</v>
      </c>
      <c r="F3303" s="23" t="s">
        <v>7</v>
      </c>
      <c r="G3303" s="23" t="s">
        <v>3</v>
      </c>
      <c r="H3303" s="2" t="s">
        <v>7758</v>
      </c>
      <c r="I3303" s="23" t="s">
        <v>7575</v>
      </c>
      <c r="J3303" s="23"/>
      <c r="K3303" s="23" t="s">
        <v>9712</v>
      </c>
      <c r="L3303" s="23"/>
      <c r="M3303" s="23">
        <f>YEAR(Tabla2[[#This Row],[Fecha de creación]])</f>
        <v>2021</v>
      </c>
      <c r="N3303" s="23">
        <f>MONTH(Tabla2[[#This Row],[Fecha de creación]])</f>
        <v>3</v>
      </c>
    </row>
    <row r="3304" spans="1:14" ht="15" customHeight="1" x14ac:dyDescent="0.25">
      <c r="A3304" s="26">
        <v>44263.726817129631</v>
      </c>
      <c r="B3304" s="23" t="s">
        <v>100</v>
      </c>
      <c r="C3304" s="23" t="s">
        <v>672</v>
      </c>
      <c r="D3304" s="23" t="s">
        <v>382</v>
      </c>
      <c r="E3304" s="23" t="s">
        <v>1</v>
      </c>
      <c r="F3304" s="23" t="s">
        <v>7</v>
      </c>
      <c r="G3304" s="23" t="s">
        <v>3</v>
      </c>
      <c r="H3304" s="2" t="s">
        <v>7758</v>
      </c>
      <c r="I3304" s="23" t="s">
        <v>7575</v>
      </c>
      <c r="J3304" s="23"/>
      <c r="K3304" s="23" t="s">
        <v>9712</v>
      </c>
      <c r="L3304" s="23"/>
      <c r="M3304" s="23">
        <f>YEAR(Tabla2[[#This Row],[Fecha de creación]])</f>
        <v>2021</v>
      </c>
      <c r="N3304" s="23">
        <f>MONTH(Tabla2[[#This Row],[Fecha de creación]])</f>
        <v>3</v>
      </c>
    </row>
    <row r="3305" spans="1:14" ht="15" customHeight="1" x14ac:dyDescent="0.25">
      <c r="A3305" s="26">
        <v>44263.735046296293</v>
      </c>
      <c r="B3305" s="23" t="s">
        <v>0</v>
      </c>
      <c r="C3305" s="23" t="s">
        <v>4675</v>
      </c>
      <c r="D3305" s="23" t="s">
        <v>551</v>
      </c>
      <c r="E3305" s="23" t="s">
        <v>1</v>
      </c>
      <c r="F3305" s="23" t="s">
        <v>7</v>
      </c>
      <c r="G3305" s="23" t="s">
        <v>975</v>
      </c>
      <c r="H3305" s="2" t="s">
        <v>7731</v>
      </c>
      <c r="I3305" s="23" t="s">
        <v>8</v>
      </c>
      <c r="J3305" s="23"/>
      <c r="K3305" s="23" t="s">
        <v>9712</v>
      </c>
      <c r="L3305" s="23"/>
      <c r="M3305" s="23">
        <f>YEAR(Tabla2[[#This Row],[Fecha de creación]])</f>
        <v>2021</v>
      </c>
      <c r="N3305" s="23">
        <f>MONTH(Tabla2[[#This Row],[Fecha de creación]])</f>
        <v>3</v>
      </c>
    </row>
    <row r="3306" spans="1:14" ht="15" customHeight="1" x14ac:dyDescent="0.25">
      <c r="A3306" s="26">
        <v>44263.740578703706</v>
      </c>
      <c r="B3306" s="23" t="s">
        <v>0</v>
      </c>
      <c r="C3306" s="23" t="s">
        <v>4676</v>
      </c>
      <c r="D3306" s="23" t="s">
        <v>349</v>
      </c>
      <c r="E3306" s="23" t="s">
        <v>1</v>
      </c>
      <c r="F3306" s="23" t="s">
        <v>7</v>
      </c>
      <c r="G3306" s="23" t="s">
        <v>975</v>
      </c>
      <c r="H3306" s="2" t="s">
        <v>7731</v>
      </c>
      <c r="I3306" s="23" t="s">
        <v>7412</v>
      </c>
      <c r="J3306" s="23"/>
      <c r="K3306" s="23" t="s">
        <v>9712</v>
      </c>
      <c r="L3306" s="23"/>
      <c r="M3306" s="23">
        <f>YEAR(Tabla2[[#This Row],[Fecha de creación]])</f>
        <v>2021</v>
      </c>
      <c r="N3306" s="23">
        <f>MONTH(Tabla2[[#This Row],[Fecha de creación]])</f>
        <v>3</v>
      </c>
    </row>
    <row r="3307" spans="1:14" ht="15" customHeight="1" x14ac:dyDescent="0.25">
      <c r="A3307" s="26">
        <v>44263.74114583333</v>
      </c>
      <c r="B3307" s="23" t="s">
        <v>0</v>
      </c>
      <c r="C3307" s="23" t="s">
        <v>4677</v>
      </c>
      <c r="D3307" s="23" t="s">
        <v>351</v>
      </c>
      <c r="E3307" s="23" t="s">
        <v>1</v>
      </c>
      <c r="F3307" s="23" t="s">
        <v>7</v>
      </c>
      <c r="G3307" s="23" t="s">
        <v>975</v>
      </c>
      <c r="H3307" s="2" t="s">
        <v>7734</v>
      </c>
      <c r="I3307" s="23" t="s">
        <v>7412</v>
      </c>
      <c r="J3307" s="23"/>
      <c r="K3307" s="23" t="s">
        <v>9712</v>
      </c>
      <c r="L3307" s="23"/>
      <c r="M3307" s="23">
        <f>YEAR(Tabla2[[#This Row],[Fecha de creación]])</f>
        <v>2021</v>
      </c>
      <c r="N3307" s="23">
        <f>MONTH(Tabla2[[#This Row],[Fecha de creación]])</f>
        <v>3</v>
      </c>
    </row>
    <row r="3308" spans="1:14" ht="15" customHeight="1" x14ac:dyDescent="0.25">
      <c r="A3308" s="26">
        <v>44263.74150462963</v>
      </c>
      <c r="B3308" s="23" t="s">
        <v>0</v>
      </c>
      <c r="C3308" s="23" t="s">
        <v>4678</v>
      </c>
      <c r="D3308" s="23" t="s">
        <v>131</v>
      </c>
      <c r="E3308" s="23" t="s">
        <v>1</v>
      </c>
      <c r="F3308" s="23" t="s">
        <v>7</v>
      </c>
      <c r="G3308" s="23" t="s">
        <v>975</v>
      </c>
      <c r="H3308" s="2" t="s">
        <v>7728</v>
      </c>
      <c r="I3308" s="23" t="s">
        <v>7412</v>
      </c>
      <c r="J3308" s="23"/>
      <c r="K3308" s="23" t="s">
        <v>9712</v>
      </c>
      <c r="L3308" s="23"/>
      <c r="M3308" s="23">
        <f>YEAR(Tabla2[[#This Row],[Fecha de creación]])</f>
        <v>2021</v>
      </c>
      <c r="N3308" s="23">
        <f>MONTH(Tabla2[[#This Row],[Fecha de creación]])</f>
        <v>3</v>
      </c>
    </row>
    <row r="3309" spans="1:14" ht="15" customHeight="1" x14ac:dyDescent="0.25">
      <c r="A3309" s="26">
        <v>44264.408553240741</v>
      </c>
      <c r="B3309" s="23" t="s">
        <v>0</v>
      </c>
      <c r="C3309" s="23" t="s">
        <v>4679</v>
      </c>
      <c r="D3309" s="23" t="s">
        <v>551</v>
      </c>
      <c r="E3309" s="23" t="s">
        <v>1</v>
      </c>
      <c r="F3309" s="23" t="s">
        <v>7</v>
      </c>
      <c r="G3309" s="23" t="s">
        <v>975</v>
      </c>
      <c r="H3309" s="2" t="s">
        <v>7731</v>
      </c>
      <c r="I3309" s="23" t="s">
        <v>8</v>
      </c>
      <c r="J3309" s="23"/>
      <c r="K3309" s="23" t="s">
        <v>9712</v>
      </c>
      <c r="L3309" s="23"/>
      <c r="M3309" s="23">
        <f>YEAR(Tabla2[[#This Row],[Fecha de creación]])</f>
        <v>2021</v>
      </c>
      <c r="N3309" s="23">
        <f>MONTH(Tabla2[[#This Row],[Fecha de creación]])</f>
        <v>3</v>
      </c>
    </row>
    <row r="3310" spans="1:14" ht="15" customHeight="1" x14ac:dyDescent="0.25">
      <c r="A3310" s="26">
        <v>44264.410925925928</v>
      </c>
      <c r="B3310" s="23" t="s">
        <v>0</v>
      </c>
      <c r="C3310" s="23" t="s">
        <v>4680</v>
      </c>
      <c r="D3310" s="23" t="s">
        <v>110</v>
      </c>
      <c r="E3310" s="23" t="s">
        <v>1</v>
      </c>
      <c r="F3310" s="23" t="s">
        <v>7</v>
      </c>
      <c r="G3310" s="23" t="s">
        <v>975</v>
      </c>
      <c r="H3310" s="2" t="s">
        <v>7731</v>
      </c>
      <c r="I3310" s="23" t="s">
        <v>8</v>
      </c>
      <c r="J3310" s="23"/>
      <c r="K3310" s="23" t="s">
        <v>9712</v>
      </c>
      <c r="L3310" s="23"/>
      <c r="M3310" s="23">
        <f>YEAR(Tabla2[[#This Row],[Fecha de creación]])</f>
        <v>2021</v>
      </c>
      <c r="N3310" s="23">
        <f>MONTH(Tabla2[[#This Row],[Fecha de creación]])</f>
        <v>3</v>
      </c>
    </row>
    <row r="3311" spans="1:14" ht="15" customHeight="1" x14ac:dyDescent="0.25">
      <c r="A3311" s="26">
        <v>44264.417858796296</v>
      </c>
      <c r="B3311" s="23" t="s">
        <v>100</v>
      </c>
      <c r="C3311" s="23" t="s">
        <v>4681</v>
      </c>
      <c r="D3311" s="23" t="s">
        <v>551</v>
      </c>
      <c r="E3311" s="23" t="s">
        <v>1</v>
      </c>
      <c r="F3311" s="23" t="s">
        <v>7</v>
      </c>
      <c r="G3311" s="23" t="s">
        <v>975</v>
      </c>
      <c r="H3311" s="2" t="s">
        <v>7731</v>
      </c>
      <c r="I3311" s="23" t="s">
        <v>1854</v>
      </c>
      <c r="J3311" s="23"/>
      <c r="K3311" s="23" t="s">
        <v>9712</v>
      </c>
      <c r="L3311" s="23"/>
      <c r="M3311" s="23">
        <f>YEAR(Tabla2[[#This Row],[Fecha de creación]])</f>
        <v>2021</v>
      </c>
      <c r="N3311" s="23">
        <f>MONTH(Tabla2[[#This Row],[Fecha de creación]])</f>
        <v>3</v>
      </c>
    </row>
    <row r="3312" spans="1:14" ht="15" customHeight="1" x14ac:dyDescent="0.25">
      <c r="A3312" s="26">
        <v>44264.423576388886</v>
      </c>
      <c r="B3312" s="23" t="s">
        <v>0</v>
      </c>
      <c r="C3312" s="23" t="s">
        <v>4682</v>
      </c>
      <c r="D3312" s="23" t="s">
        <v>6</v>
      </c>
      <c r="E3312" s="23" t="s">
        <v>1</v>
      </c>
      <c r="F3312" s="23" t="s">
        <v>7</v>
      </c>
      <c r="G3312" s="23" t="s">
        <v>975</v>
      </c>
      <c r="H3312" s="2" t="s">
        <v>7722</v>
      </c>
      <c r="I3312" s="23" t="s">
        <v>8</v>
      </c>
      <c r="J3312" s="23"/>
      <c r="K3312" s="23" t="s">
        <v>9712</v>
      </c>
      <c r="L3312" s="23"/>
      <c r="M3312" s="23">
        <f>YEAR(Tabla2[[#This Row],[Fecha de creación]])</f>
        <v>2021</v>
      </c>
      <c r="N3312" s="23">
        <f>MONTH(Tabla2[[#This Row],[Fecha de creación]])</f>
        <v>3</v>
      </c>
    </row>
    <row r="3313" spans="1:14" ht="15" customHeight="1" x14ac:dyDescent="0.25">
      <c r="A3313" s="26">
        <v>44264.527997685182</v>
      </c>
      <c r="B3313" s="23" t="s">
        <v>56</v>
      </c>
      <c r="C3313" s="23" t="s">
        <v>4683</v>
      </c>
      <c r="D3313" s="23" t="s">
        <v>131</v>
      </c>
      <c r="E3313" s="23" t="s">
        <v>1</v>
      </c>
      <c r="F3313" s="23" t="s">
        <v>7</v>
      </c>
      <c r="G3313" s="23" t="s">
        <v>975</v>
      </c>
      <c r="H3313" s="2" t="s">
        <v>7728</v>
      </c>
      <c r="I3313" s="23" t="s">
        <v>1963</v>
      </c>
      <c r="J3313" s="23"/>
      <c r="K3313" s="23" t="s">
        <v>9712</v>
      </c>
      <c r="L3313" s="23"/>
      <c r="M3313" s="23">
        <f>YEAR(Tabla2[[#This Row],[Fecha de creación]])</f>
        <v>2021</v>
      </c>
      <c r="N3313" s="23">
        <f>MONTH(Tabla2[[#This Row],[Fecha de creación]])</f>
        <v>3</v>
      </c>
    </row>
    <row r="3314" spans="1:14" ht="15" customHeight="1" x14ac:dyDescent="0.25">
      <c r="A3314" s="26">
        <v>44264.531643518516</v>
      </c>
      <c r="B3314" s="23" t="s">
        <v>0</v>
      </c>
      <c r="C3314" s="23" t="s">
        <v>4684</v>
      </c>
      <c r="D3314" s="23" t="s">
        <v>4685</v>
      </c>
      <c r="E3314" s="23" t="s">
        <v>1</v>
      </c>
      <c r="F3314" s="23" t="s">
        <v>7</v>
      </c>
      <c r="G3314" s="23" t="s">
        <v>975</v>
      </c>
      <c r="H3314" s="2" t="s">
        <v>7745</v>
      </c>
      <c r="I3314" s="23" t="s">
        <v>4</v>
      </c>
      <c r="J3314" s="23"/>
      <c r="K3314" s="23" t="s">
        <v>9712</v>
      </c>
      <c r="L3314" s="23"/>
      <c r="M3314" s="23">
        <f>YEAR(Tabla2[[#This Row],[Fecha de creación]])</f>
        <v>2021</v>
      </c>
      <c r="N3314" s="23">
        <f>MONTH(Tabla2[[#This Row],[Fecha de creación]])</f>
        <v>3</v>
      </c>
    </row>
    <row r="3315" spans="1:14" ht="15" customHeight="1" x14ac:dyDescent="0.25">
      <c r="A3315" s="26">
        <v>44264.533020833333</v>
      </c>
      <c r="B3315" s="23" t="s">
        <v>0</v>
      </c>
      <c r="C3315" s="23" t="s">
        <v>4686</v>
      </c>
      <c r="D3315" s="23" t="s">
        <v>2390</v>
      </c>
      <c r="E3315" s="23" t="s">
        <v>1</v>
      </c>
      <c r="F3315" s="23" t="s">
        <v>7</v>
      </c>
      <c r="G3315" s="23" t="s">
        <v>975</v>
      </c>
      <c r="H3315" s="2" t="s">
        <v>7745</v>
      </c>
      <c r="I3315" s="23" t="s">
        <v>4</v>
      </c>
      <c r="J3315" s="23"/>
      <c r="K3315" s="23" t="s">
        <v>9712</v>
      </c>
      <c r="L3315" s="23"/>
      <c r="M3315" s="23">
        <f>YEAR(Tabla2[[#This Row],[Fecha de creación]])</f>
        <v>2021</v>
      </c>
      <c r="N3315" s="23">
        <f>MONTH(Tabla2[[#This Row],[Fecha de creación]])</f>
        <v>3</v>
      </c>
    </row>
    <row r="3316" spans="1:14" ht="15" customHeight="1" x14ac:dyDescent="0.25">
      <c r="A3316" s="26">
        <v>44264.546898148146</v>
      </c>
      <c r="B3316" s="23" t="s">
        <v>0</v>
      </c>
      <c r="C3316" s="23" t="s">
        <v>4687</v>
      </c>
      <c r="D3316" s="23" t="s">
        <v>551</v>
      </c>
      <c r="E3316" s="23" t="s">
        <v>1</v>
      </c>
      <c r="F3316" s="23" t="s">
        <v>7</v>
      </c>
      <c r="G3316" s="23" t="s">
        <v>975</v>
      </c>
      <c r="H3316" s="2" t="s">
        <v>7731</v>
      </c>
      <c r="I3316" s="23" t="s">
        <v>8</v>
      </c>
      <c r="J3316" s="23"/>
      <c r="K3316" s="23" t="s">
        <v>9712</v>
      </c>
      <c r="L3316" s="23"/>
      <c r="M3316" s="23">
        <f>YEAR(Tabla2[[#This Row],[Fecha de creación]])</f>
        <v>2021</v>
      </c>
      <c r="N3316" s="23">
        <f>MONTH(Tabla2[[#This Row],[Fecha de creación]])</f>
        <v>3</v>
      </c>
    </row>
    <row r="3317" spans="1:14" ht="15" customHeight="1" x14ac:dyDescent="0.25">
      <c r="A3317" s="26">
        <v>44264.555127314816</v>
      </c>
      <c r="B3317" s="23" t="s">
        <v>0</v>
      </c>
      <c r="C3317" s="23" t="s">
        <v>4688</v>
      </c>
      <c r="D3317" s="23" t="s">
        <v>4689</v>
      </c>
      <c r="E3317" s="23" t="s">
        <v>1</v>
      </c>
      <c r="F3317" s="23" t="s">
        <v>2</v>
      </c>
      <c r="G3317" s="23" t="s">
        <v>975</v>
      </c>
      <c r="H3317" s="2" t="s">
        <v>7745</v>
      </c>
      <c r="I3317" s="23" t="s">
        <v>4</v>
      </c>
      <c r="J3317" s="23"/>
      <c r="K3317" s="23" t="s">
        <v>9712</v>
      </c>
      <c r="L3317" s="23"/>
      <c r="M3317" s="23">
        <f>YEAR(Tabla2[[#This Row],[Fecha de creación]])</f>
        <v>2021</v>
      </c>
      <c r="N3317" s="23">
        <f>MONTH(Tabla2[[#This Row],[Fecha de creación]])</f>
        <v>3</v>
      </c>
    </row>
    <row r="3318" spans="1:14" ht="15" customHeight="1" x14ac:dyDescent="0.25">
      <c r="A3318" s="26">
        <v>44264.560474537036</v>
      </c>
      <c r="B3318" s="23" t="s">
        <v>0</v>
      </c>
      <c r="C3318" s="23" t="s">
        <v>4690</v>
      </c>
      <c r="D3318" s="23" t="s">
        <v>2457</v>
      </c>
      <c r="E3318" s="23" t="s">
        <v>1</v>
      </c>
      <c r="F3318" s="23" t="s">
        <v>7</v>
      </c>
      <c r="G3318" s="23" t="s">
        <v>975</v>
      </c>
      <c r="H3318" s="2" t="s">
        <v>7744</v>
      </c>
      <c r="I3318" s="23" t="s">
        <v>4</v>
      </c>
      <c r="J3318" s="23"/>
      <c r="K3318" s="23" t="s">
        <v>9712</v>
      </c>
      <c r="L3318" s="23"/>
      <c r="M3318" s="23">
        <f>YEAR(Tabla2[[#This Row],[Fecha de creación]])</f>
        <v>2021</v>
      </c>
      <c r="N3318" s="23">
        <f>MONTH(Tabla2[[#This Row],[Fecha de creación]])</f>
        <v>3</v>
      </c>
    </row>
    <row r="3319" spans="1:14" ht="15" customHeight="1" x14ac:dyDescent="0.25">
      <c r="A3319" s="26">
        <v>44264.569050925929</v>
      </c>
      <c r="B3319" s="23" t="s">
        <v>0</v>
      </c>
      <c r="C3319" s="23" t="s">
        <v>4691</v>
      </c>
      <c r="D3319" s="23" t="s">
        <v>2457</v>
      </c>
      <c r="E3319" s="23" t="s">
        <v>1</v>
      </c>
      <c r="F3319" s="23" t="s">
        <v>22</v>
      </c>
      <c r="G3319" s="23" t="s">
        <v>975</v>
      </c>
      <c r="H3319" s="2" t="s">
        <v>7744</v>
      </c>
      <c r="I3319" s="23" t="s">
        <v>4</v>
      </c>
      <c r="J3319" s="23"/>
      <c r="K3319" s="23" t="s">
        <v>9712</v>
      </c>
      <c r="L3319" s="23"/>
      <c r="M3319" s="23">
        <f>YEAR(Tabla2[[#This Row],[Fecha de creación]])</f>
        <v>2021</v>
      </c>
      <c r="N3319" s="23">
        <f>MONTH(Tabla2[[#This Row],[Fecha de creación]])</f>
        <v>3</v>
      </c>
    </row>
    <row r="3320" spans="1:14" ht="15" customHeight="1" x14ac:dyDescent="0.25">
      <c r="A3320" s="26">
        <v>44264.574629629627</v>
      </c>
      <c r="B3320" s="23" t="s">
        <v>100</v>
      </c>
      <c r="C3320" s="23" t="s">
        <v>4692</v>
      </c>
      <c r="D3320" s="23" t="s">
        <v>4693</v>
      </c>
      <c r="E3320" s="23" t="s">
        <v>1</v>
      </c>
      <c r="F3320" s="23" t="s">
        <v>22</v>
      </c>
      <c r="G3320" s="23" t="s">
        <v>975</v>
      </c>
      <c r="H3320" s="2" t="s">
        <v>7745</v>
      </c>
      <c r="I3320" s="23" t="s">
        <v>1653</v>
      </c>
      <c r="J3320" s="23"/>
      <c r="K3320" s="23" t="s">
        <v>9712</v>
      </c>
      <c r="L3320" s="23"/>
      <c r="M3320" s="23">
        <f>YEAR(Tabla2[[#This Row],[Fecha de creación]])</f>
        <v>2021</v>
      </c>
      <c r="N3320" s="23">
        <f>MONTH(Tabla2[[#This Row],[Fecha de creación]])</f>
        <v>3</v>
      </c>
    </row>
    <row r="3321" spans="1:14" ht="15" customHeight="1" x14ac:dyDescent="0.25">
      <c r="A3321" s="26">
        <v>44264.582152777781</v>
      </c>
      <c r="B3321" s="23" t="s">
        <v>0</v>
      </c>
      <c r="C3321" s="23" t="s">
        <v>4694</v>
      </c>
      <c r="D3321" s="23" t="s">
        <v>6</v>
      </c>
      <c r="E3321" s="23" t="s">
        <v>1</v>
      </c>
      <c r="F3321" s="23" t="s">
        <v>7</v>
      </c>
      <c r="G3321" s="23" t="s">
        <v>975</v>
      </c>
      <c r="H3321" s="2" t="s">
        <v>7722</v>
      </c>
      <c r="I3321" s="23" t="s">
        <v>4</v>
      </c>
      <c r="J3321" s="23"/>
      <c r="K3321" s="23" t="s">
        <v>9712</v>
      </c>
      <c r="L3321" s="23"/>
      <c r="M3321" s="23">
        <f>YEAR(Tabla2[[#This Row],[Fecha de creación]])</f>
        <v>2021</v>
      </c>
      <c r="N3321" s="23">
        <f>MONTH(Tabla2[[#This Row],[Fecha de creación]])</f>
        <v>3</v>
      </c>
    </row>
    <row r="3322" spans="1:14" ht="15" customHeight="1" x14ac:dyDescent="0.25">
      <c r="A3322" s="26">
        <v>44264.645358796297</v>
      </c>
      <c r="B3322" s="23" t="s">
        <v>0</v>
      </c>
      <c r="C3322" s="23" t="s">
        <v>4695</v>
      </c>
      <c r="D3322" s="23" t="s">
        <v>156</v>
      </c>
      <c r="E3322" s="23" t="s">
        <v>1</v>
      </c>
      <c r="F3322" s="23" t="s">
        <v>7</v>
      </c>
      <c r="G3322" s="23" t="s">
        <v>1551</v>
      </c>
      <c r="H3322" s="2" t="s">
        <v>7757</v>
      </c>
      <c r="I3322" s="23" t="s">
        <v>11</v>
      </c>
      <c r="J3322" s="23"/>
      <c r="K3322" s="23" t="s">
        <v>9712</v>
      </c>
      <c r="L3322" s="23"/>
      <c r="M3322" s="23">
        <f>YEAR(Tabla2[[#This Row],[Fecha de creación]])</f>
        <v>2021</v>
      </c>
      <c r="N3322" s="23">
        <f>MONTH(Tabla2[[#This Row],[Fecha de creación]])</f>
        <v>3</v>
      </c>
    </row>
    <row r="3323" spans="1:14" ht="15" customHeight="1" x14ac:dyDescent="0.25">
      <c r="A3323" s="26">
        <v>44264.6719212963</v>
      </c>
      <c r="B3323" s="23" t="s">
        <v>0</v>
      </c>
      <c r="C3323" s="23" t="s">
        <v>4696</v>
      </c>
      <c r="D3323" s="23" t="s">
        <v>382</v>
      </c>
      <c r="E3323" s="23" t="s">
        <v>1</v>
      </c>
      <c r="F3323" s="23" t="s">
        <v>7</v>
      </c>
      <c r="G3323" s="23" t="s">
        <v>975</v>
      </c>
      <c r="H3323" s="2" t="s">
        <v>7723</v>
      </c>
      <c r="I3323" s="23" t="s">
        <v>4</v>
      </c>
      <c r="J3323" s="23"/>
      <c r="K3323" s="23" t="s">
        <v>9712</v>
      </c>
      <c r="L3323" s="23"/>
      <c r="M3323" s="23">
        <f>YEAR(Tabla2[[#This Row],[Fecha de creación]])</f>
        <v>2021</v>
      </c>
      <c r="N3323" s="23">
        <f>MONTH(Tabla2[[#This Row],[Fecha de creación]])</f>
        <v>3</v>
      </c>
    </row>
    <row r="3324" spans="1:14" ht="15" customHeight="1" x14ac:dyDescent="0.25">
      <c r="A3324" s="26">
        <v>44264.673148148147</v>
      </c>
      <c r="B3324" s="23" t="s">
        <v>0</v>
      </c>
      <c r="C3324" s="23" t="s">
        <v>4697</v>
      </c>
      <c r="D3324" s="23" t="s">
        <v>4698</v>
      </c>
      <c r="E3324" s="23" t="s">
        <v>1</v>
      </c>
      <c r="F3324" s="23" t="s">
        <v>7</v>
      </c>
      <c r="G3324" s="23" t="s">
        <v>975</v>
      </c>
      <c r="H3324" s="2" t="s">
        <v>7745</v>
      </c>
      <c r="I3324" s="23" t="s">
        <v>4</v>
      </c>
      <c r="J3324" s="23"/>
      <c r="K3324" s="23" t="s">
        <v>9712</v>
      </c>
      <c r="L3324" s="23"/>
      <c r="M3324" s="23">
        <f>YEAR(Tabla2[[#This Row],[Fecha de creación]])</f>
        <v>2021</v>
      </c>
      <c r="N3324" s="23">
        <f>MONTH(Tabla2[[#This Row],[Fecha de creación]])</f>
        <v>3</v>
      </c>
    </row>
    <row r="3325" spans="1:14" ht="15" customHeight="1" x14ac:dyDescent="0.25">
      <c r="A3325" s="26">
        <v>44264.703344907408</v>
      </c>
      <c r="B3325" s="23" t="s">
        <v>0</v>
      </c>
      <c r="C3325" s="23" t="s">
        <v>4699</v>
      </c>
      <c r="D3325" s="23" t="s">
        <v>349</v>
      </c>
      <c r="E3325" s="23" t="s">
        <v>1</v>
      </c>
      <c r="F3325" s="23" t="s">
        <v>7</v>
      </c>
      <c r="G3325" s="23" t="s">
        <v>975</v>
      </c>
      <c r="H3325" s="2" t="s">
        <v>7731</v>
      </c>
      <c r="I3325" s="23" t="s">
        <v>7412</v>
      </c>
      <c r="J3325" s="23"/>
      <c r="K3325" s="23" t="s">
        <v>9712</v>
      </c>
      <c r="L3325" s="23"/>
      <c r="M3325" s="23">
        <f>YEAR(Tabla2[[#This Row],[Fecha de creación]])</f>
        <v>2021</v>
      </c>
      <c r="N3325" s="23">
        <f>MONTH(Tabla2[[#This Row],[Fecha de creación]])</f>
        <v>3</v>
      </c>
    </row>
    <row r="3326" spans="1:14" ht="15" customHeight="1" x14ac:dyDescent="0.25">
      <c r="A3326" s="26">
        <v>44264.70752314815</v>
      </c>
      <c r="B3326" s="23" t="s">
        <v>0</v>
      </c>
      <c r="C3326" s="23" t="s">
        <v>4700</v>
      </c>
      <c r="D3326" s="23" t="s">
        <v>351</v>
      </c>
      <c r="E3326" s="23" t="s">
        <v>1</v>
      </c>
      <c r="F3326" s="23" t="s">
        <v>7</v>
      </c>
      <c r="G3326" s="23" t="s">
        <v>975</v>
      </c>
      <c r="H3326" s="2" t="s">
        <v>7734</v>
      </c>
      <c r="I3326" s="23" t="s">
        <v>7412</v>
      </c>
      <c r="J3326" s="23"/>
      <c r="K3326" s="23" t="s">
        <v>9712</v>
      </c>
      <c r="L3326" s="23"/>
      <c r="M3326" s="23">
        <f>YEAR(Tabla2[[#This Row],[Fecha de creación]])</f>
        <v>2021</v>
      </c>
      <c r="N3326" s="23">
        <f>MONTH(Tabla2[[#This Row],[Fecha de creación]])</f>
        <v>3</v>
      </c>
    </row>
    <row r="3327" spans="1:14" ht="15" customHeight="1" x14ac:dyDescent="0.25">
      <c r="A3327" s="26">
        <v>44264.713229166664</v>
      </c>
      <c r="B3327" s="23" t="s">
        <v>0</v>
      </c>
      <c r="C3327" s="23" t="s">
        <v>4701</v>
      </c>
      <c r="D3327" s="23" t="s">
        <v>349</v>
      </c>
      <c r="E3327" s="23" t="s">
        <v>1</v>
      </c>
      <c r="F3327" s="23" t="s">
        <v>7</v>
      </c>
      <c r="G3327" s="23" t="s">
        <v>975</v>
      </c>
      <c r="H3327" s="2" t="s">
        <v>7731</v>
      </c>
      <c r="I3327" s="23" t="s">
        <v>7412</v>
      </c>
      <c r="J3327" s="23"/>
      <c r="K3327" s="23" t="s">
        <v>9712</v>
      </c>
      <c r="L3327" s="23"/>
      <c r="M3327" s="23">
        <f>YEAR(Tabla2[[#This Row],[Fecha de creación]])</f>
        <v>2021</v>
      </c>
      <c r="N3327" s="23">
        <f>MONTH(Tabla2[[#This Row],[Fecha de creación]])</f>
        <v>3</v>
      </c>
    </row>
    <row r="3328" spans="1:14" ht="15" customHeight="1" x14ac:dyDescent="0.25">
      <c r="A3328" s="26">
        <v>44264.714016203703</v>
      </c>
      <c r="B3328" s="23" t="s">
        <v>0</v>
      </c>
      <c r="C3328" s="23" t="s">
        <v>4702</v>
      </c>
      <c r="D3328" s="23" t="s">
        <v>351</v>
      </c>
      <c r="E3328" s="23" t="s">
        <v>1</v>
      </c>
      <c r="F3328" s="23" t="s">
        <v>7</v>
      </c>
      <c r="G3328" s="23" t="s">
        <v>975</v>
      </c>
      <c r="H3328" s="2" t="s">
        <v>7734</v>
      </c>
      <c r="I3328" s="23" t="s">
        <v>7412</v>
      </c>
      <c r="J3328" s="23"/>
      <c r="K3328" s="23" t="s">
        <v>9712</v>
      </c>
      <c r="L3328" s="23"/>
      <c r="M3328" s="23">
        <f>YEAR(Tabla2[[#This Row],[Fecha de creación]])</f>
        <v>2021</v>
      </c>
      <c r="N3328" s="23">
        <f>MONTH(Tabla2[[#This Row],[Fecha de creación]])</f>
        <v>3</v>
      </c>
    </row>
    <row r="3329" spans="1:14" ht="15" customHeight="1" x14ac:dyDescent="0.25">
      <c r="A3329" s="26">
        <v>44264.716898148145</v>
      </c>
      <c r="B3329" s="23" t="s">
        <v>0</v>
      </c>
      <c r="C3329" s="23" t="s">
        <v>4703</v>
      </c>
      <c r="D3329" s="23" t="s">
        <v>349</v>
      </c>
      <c r="E3329" s="23" t="s">
        <v>1</v>
      </c>
      <c r="F3329" s="23" t="s">
        <v>7</v>
      </c>
      <c r="G3329" s="23" t="s">
        <v>975</v>
      </c>
      <c r="H3329" s="2" t="s">
        <v>7731</v>
      </c>
      <c r="I3329" s="23" t="s">
        <v>7412</v>
      </c>
      <c r="J3329" s="23"/>
      <c r="K3329" s="23" t="s">
        <v>9712</v>
      </c>
      <c r="L3329" s="23"/>
      <c r="M3329" s="23">
        <f>YEAR(Tabla2[[#This Row],[Fecha de creación]])</f>
        <v>2021</v>
      </c>
      <c r="N3329" s="23">
        <f>MONTH(Tabla2[[#This Row],[Fecha de creación]])</f>
        <v>3</v>
      </c>
    </row>
    <row r="3330" spans="1:14" ht="15" customHeight="1" x14ac:dyDescent="0.25">
      <c r="A3330" s="26">
        <v>44264.717349537037</v>
      </c>
      <c r="B3330" s="23" t="s">
        <v>0</v>
      </c>
      <c r="C3330" s="23" t="s">
        <v>4704</v>
      </c>
      <c r="D3330" s="23" t="s">
        <v>351</v>
      </c>
      <c r="E3330" s="23" t="s">
        <v>1</v>
      </c>
      <c r="F3330" s="23" t="s">
        <v>7</v>
      </c>
      <c r="G3330" s="23" t="s">
        <v>975</v>
      </c>
      <c r="H3330" s="2" t="s">
        <v>7734</v>
      </c>
      <c r="I3330" s="23" t="s">
        <v>7412</v>
      </c>
      <c r="J3330" s="23"/>
      <c r="K3330" s="23" t="s">
        <v>9712</v>
      </c>
      <c r="L3330" s="23"/>
      <c r="M3330" s="23">
        <f>YEAR(Tabla2[[#This Row],[Fecha de creación]])</f>
        <v>2021</v>
      </c>
      <c r="N3330" s="23">
        <f>MONTH(Tabla2[[#This Row],[Fecha de creación]])</f>
        <v>3</v>
      </c>
    </row>
    <row r="3331" spans="1:14" ht="15" customHeight="1" x14ac:dyDescent="0.25">
      <c r="A3331" s="26">
        <v>44265.383761574078</v>
      </c>
      <c r="B3331" s="23" t="s">
        <v>0</v>
      </c>
      <c r="C3331" s="23" t="s">
        <v>4705</v>
      </c>
      <c r="D3331" s="23" t="s">
        <v>615</v>
      </c>
      <c r="E3331" s="23" t="s">
        <v>1</v>
      </c>
      <c r="F3331" s="23" t="s">
        <v>7</v>
      </c>
      <c r="G3331" s="23" t="s">
        <v>975</v>
      </c>
      <c r="H3331" s="2" t="s">
        <v>7745</v>
      </c>
      <c r="I3331" s="23" t="s">
        <v>4</v>
      </c>
      <c r="J3331" s="23"/>
      <c r="K3331" s="23" t="s">
        <v>9712</v>
      </c>
      <c r="L3331" s="23"/>
      <c r="M3331" s="23">
        <f>YEAR(Tabla2[[#This Row],[Fecha de creación]])</f>
        <v>2021</v>
      </c>
      <c r="N3331" s="23">
        <f>MONTH(Tabla2[[#This Row],[Fecha de creación]])</f>
        <v>3</v>
      </c>
    </row>
    <row r="3332" spans="1:14" ht="15" customHeight="1" x14ac:dyDescent="0.25">
      <c r="A3332" s="26">
        <v>44265.393842592595</v>
      </c>
      <c r="B3332" s="23" t="s">
        <v>100</v>
      </c>
      <c r="C3332" s="23" t="s">
        <v>4706</v>
      </c>
      <c r="D3332" s="23" t="s">
        <v>675</v>
      </c>
      <c r="E3332" s="23" t="s">
        <v>1</v>
      </c>
      <c r="F3332" s="23" t="s">
        <v>7</v>
      </c>
      <c r="G3332" s="23" t="s">
        <v>975</v>
      </c>
      <c r="H3332" s="2" t="s">
        <v>7731</v>
      </c>
      <c r="I3332" s="23" t="s">
        <v>7575</v>
      </c>
      <c r="J3332" s="23"/>
      <c r="K3332" s="23" t="s">
        <v>9712</v>
      </c>
      <c r="L3332" s="23"/>
      <c r="M3332" s="23">
        <f>YEAR(Tabla2[[#This Row],[Fecha de creación]])</f>
        <v>2021</v>
      </c>
      <c r="N3332" s="23">
        <f>MONTH(Tabla2[[#This Row],[Fecha de creación]])</f>
        <v>3</v>
      </c>
    </row>
    <row r="3333" spans="1:14" ht="15" customHeight="1" x14ac:dyDescent="0.25">
      <c r="A3333" s="26">
        <v>44265.394409722219</v>
      </c>
      <c r="B3333" s="23" t="s">
        <v>100</v>
      </c>
      <c r="C3333" s="23" t="s">
        <v>673</v>
      </c>
      <c r="D3333" s="23" t="s">
        <v>351</v>
      </c>
      <c r="E3333" s="23" t="s">
        <v>1</v>
      </c>
      <c r="F3333" s="23" t="s">
        <v>7</v>
      </c>
      <c r="G3333" s="23" t="s">
        <v>3</v>
      </c>
      <c r="H3333" s="2" t="s">
        <v>7734</v>
      </c>
      <c r="I3333" s="23" t="s">
        <v>7575</v>
      </c>
      <c r="J3333" s="23"/>
      <c r="K3333" s="23" t="s">
        <v>9712</v>
      </c>
      <c r="L3333" s="23"/>
      <c r="M3333" s="23">
        <f>YEAR(Tabla2[[#This Row],[Fecha de creación]])</f>
        <v>2021</v>
      </c>
      <c r="N3333" s="23">
        <f>MONTH(Tabla2[[#This Row],[Fecha de creación]])</f>
        <v>3</v>
      </c>
    </row>
    <row r="3334" spans="1:14" ht="15" customHeight="1" x14ac:dyDescent="0.25">
      <c r="A3334" s="26">
        <v>44265.399189814816</v>
      </c>
      <c r="B3334" s="23" t="s">
        <v>100</v>
      </c>
      <c r="C3334" s="23" t="s">
        <v>674</v>
      </c>
      <c r="D3334" s="23" t="s">
        <v>675</v>
      </c>
      <c r="E3334" s="23" t="s">
        <v>1</v>
      </c>
      <c r="F3334" s="23" t="s">
        <v>7</v>
      </c>
      <c r="G3334" s="23" t="s">
        <v>3</v>
      </c>
      <c r="H3334" s="2" t="s">
        <v>7731</v>
      </c>
      <c r="I3334" s="23" t="s">
        <v>7575</v>
      </c>
      <c r="J3334" s="23"/>
      <c r="K3334" s="23" t="s">
        <v>9712</v>
      </c>
      <c r="L3334" s="23"/>
      <c r="M3334" s="23">
        <f>YEAR(Tabla2[[#This Row],[Fecha de creación]])</f>
        <v>2021</v>
      </c>
      <c r="N3334" s="23">
        <f>MONTH(Tabla2[[#This Row],[Fecha de creación]])</f>
        <v>3</v>
      </c>
    </row>
    <row r="3335" spans="1:14" ht="15" customHeight="1" x14ac:dyDescent="0.25">
      <c r="A3335" s="26">
        <v>44265.401736111111</v>
      </c>
      <c r="B3335" s="23" t="s">
        <v>100</v>
      </c>
      <c r="C3335" s="23" t="s">
        <v>4707</v>
      </c>
      <c r="D3335" s="23" t="s">
        <v>351</v>
      </c>
      <c r="E3335" s="23" t="s">
        <v>1</v>
      </c>
      <c r="F3335" s="23" t="s">
        <v>7</v>
      </c>
      <c r="G3335" s="23" t="s">
        <v>975</v>
      </c>
      <c r="H3335" s="2" t="s">
        <v>7734</v>
      </c>
      <c r="I3335" s="23" t="s">
        <v>7575</v>
      </c>
      <c r="J3335" s="23"/>
      <c r="K3335" s="23" t="s">
        <v>9712</v>
      </c>
      <c r="L3335" s="23"/>
      <c r="M3335" s="23">
        <f>YEAR(Tabla2[[#This Row],[Fecha de creación]])</f>
        <v>2021</v>
      </c>
      <c r="N3335" s="23">
        <f>MONTH(Tabla2[[#This Row],[Fecha de creación]])</f>
        <v>3</v>
      </c>
    </row>
    <row r="3336" spans="1:14" ht="15" customHeight="1" x14ac:dyDescent="0.25">
      <c r="A3336" s="26">
        <v>44265.402997685182</v>
      </c>
      <c r="B3336" s="23" t="s">
        <v>100</v>
      </c>
      <c r="C3336" s="23" t="s">
        <v>4708</v>
      </c>
      <c r="D3336" s="23" t="s">
        <v>675</v>
      </c>
      <c r="E3336" s="23" t="s">
        <v>1</v>
      </c>
      <c r="F3336" s="23" t="s">
        <v>7</v>
      </c>
      <c r="G3336" s="23" t="s">
        <v>975</v>
      </c>
      <c r="H3336" s="2" t="s">
        <v>7731</v>
      </c>
      <c r="I3336" s="23" t="s">
        <v>7575</v>
      </c>
      <c r="J3336" s="23"/>
      <c r="K3336" s="23" t="s">
        <v>9712</v>
      </c>
      <c r="L3336" s="23"/>
      <c r="M3336" s="23">
        <f>YEAR(Tabla2[[#This Row],[Fecha de creación]])</f>
        <v>2021</v>
      </c>
      <c r="N3336" s="23">
        <f>MONTH(Tabla2[[#This Row],[Fecha de creación]])</f>
        <v>3</v>
      </c>
    </row>
    <row r="3337" spans="1:14" ht="15" customHeight="1" x14ac:dyDescent="0.25">
      <c r="A3337" s="26">
        <v>44265.403541666667</v>
      </c>
      <c r="B3337" s="23" t="s">
        <v>100</v>
      </c>
      <c r="C3337" s="23" t="s">
        <v>4709</v>
      </c>
      <c r="D3337" s="23" t="s">
        <v>351</v>
      </c>
      <c r="E3337" s="23" t="s">
        <v>1</v>
      </c>
      <c r="F3337" s="23" t="s">
        <v>7</v>
      </c>
      <c r="G3337" s="23" t="s">
        <v>975</v>
      </c>
      <c r="H3337" s="2" t="s">
        <v>7734</v>
      </c>
      <c r="I3337" s="23" t="s">
        <v>7575</v>
      </c>
      <c r="J3337" s="23"/>
      <c r="K3337" s="23" t="s">
        <v>9712</v>
      </c>
      <c r="L3337" s="23"/>
      <c r="M3337" s="23">
        <f>YEAR(Tabla2[[#This Row],[Fecha de creación]])</f>
        <v>2021</v>
      </c>
      <c r="N3337" s="23">
        <f>MONTH(Tabla2[[#This Row],[Fecha de creación]])</f>
        <v>3</v>
      </c>
    </row>
    <row r="3338" spans="1:14" ht="15" customHeight="1" x14ac:dyDescent="0.25">
      <c r="A3338" s="26">
        <v>44265.413171296299</v>
      </c>
      <c r="B3338" s="23" t="s">
        <v>0</v>
      </c>
      <c r="C3338" s="23" t="s">
        <v>4710</v>
      </c>
      <c r="D3338" s="23" t="s">
        <v>21</v>
      </c>
      <c r="E3338" s="23" t="s">
        <v>1</v>
      </c>
      <c r="F3338" s="23" t="s">
        <v>7</v>
      </c>
      <c r="G3338" s="23" t="s">
        <v>975</v>
      </c>
      <c r="H3338" s="2" t="s">
        <v>7744</v>
      </c>
      <c r="I3338" s="23" t="s">
        <v>8</v>
      </c>
      <c r="J3338" s="23"/>
      <c r="K3338" s="23" t="s">
        <v>9712</v>
      </c>
      <c r="L3338" s="23"/>
      <c r="M3338" s="23">
        <f>YEAR(Tabla2[[#This Row],[Fecha de creación]])</f>
        <v>2021</v>
      </c>
      <c r="N3338" s="23">
        <f>MONTH(Tabla2[[#This Row],[Fecha de creación]])</f>
        <v>3</v>
      </c>
    </row>
    <row r="3339" spans="1:14" ht="15" customHeight="1" x14ac:dyDescent="0.25">
      <c r="A3339" s="26">
        <v>44265.415439814817</v>
      </c>
      <c r="B3339" s="23" t="s">
        <v>0</v>
      </c>
      <c r="C3339" s="23" t="s">
        <v>4711</v>
      </c>
      <c r="D3339" s="23" t="s">
        <v>21</v>
      </c>
      <c r="E3339" s="23" t="s">
        <v>1</v>
      </c>
      <c r="F3339" s="23" t="s">
        <v>7</v>
      </c>
      <c r="G3339" s="23" t="s">
        <v>975</v>
      </c>
      <c r="H3339" s="2" t="s">
        <v>7744</v>
      </c>
      <c r="I3339" s="23" t="s">
        <v>8</v>
      </c>
      <c r="J3339" s="23"/>
      <c r="K3339" s="23" t="s">
        <v>9712</v>
      </c>
      <c r="L3339" s="23"/>
      <c r="M3339" s="23">
        <f>YEAR(Tabla2[[#This Row],[Fecha de creación]])</f>
        <v>2021</v>
      </c>
      <c r="N3339" s="23">
        <f>MONTH(Tabla2[[#This Row],[Fecha de creación]])</f>
        <v>3</v>
      </c>
    </row>
    <row r="3340" spans="1:14" ht="15" customHeight="1" x14ac:dyDescent="0.25">
      <c r="A3340" s="26">
        <v>44265.442187499997</v>
      </c>
      <c r="B3340" s="23" t="s">
        <v>100</v>
      </c>
      <c r="C3340" s="23" t="s">
        <v>4712</v>
      </c>
      <c r="D3340" s="23" t="s">
        <v>6</v>
      </c>
      <c r="E3340" s="23" t="s">
        <v>1</v>
      </c>
      <c r="F3340" s="23" t="s">
        <v>7</v>
      </c>
      <c r="G3340" s="23" t="s">
        <v>975</v>
      </c>
      <c r="H3340" s="2" t="s">
        <v>7722</v>
      </c>
      <c r="I3340" s="23" t="s">
        <v>1854</v>
      </c>
      <c r="J3340" s="23"/>
      <c r="K3340" s="23" t="s">
        <v>9712</v>
      </c>
      <c r="L3340" s="23"/>
      <c r="M3340" s="23">
        <f>YEAR(Tabla2[[#This Row],[Fecha de creación]])</f>
        <v>2021</v>
      </c>
      <c r="N3340" s="23">
        <f>MONTH(Tabla2[[#This Row],[Fecha de creación]])</f>
        <v>3</v>
      </c>
    </row>
    <row r="3341" spans="1:14" ht="15" customHeight="1" x14ac:dyDescent="0.25">
      <c r="A3341" s="26">
        <v>44265.489004629628</v>
      </c>
      <c r="B3341" s="23" t="s">
        <v>0</v>
      </c>
      <c r="C3341" s="23" t="s">
        <v>4713</v>
      </c>
      <c r="D3341" s="23" t="s">
        <v>551</v>
      </c>
      <c r="E3341" s="23" t="s">
        <v>1</v>
      </c>
      <c r="F3341" s="23" t="s">
        <v>7</v>
      </c>
      <c r="G3341" s="23" t="s">
        <v>975</v>
      </c>
      <c r="H3341" s="2" t="s">
        <v>7731</v>
      </c>
      <c r="I3341" s="23" t="s">
        <v>8</v>
      </c>
      <c r="J3341" s="23"/>
      <c r="K3341" s="23" t="s">
        <v>9712</v>
      </c>
      <c r="L3341" s="23"/>
      <c r="M3341" s="23">
        <f>YEAR(Tabla2[[#This Row],[Fecha de creación]])</f>
        <v>2021</v>
      </c>
      <c r="N3341" s="23">
        <f>MONTH(Tabla2[[#This Row],[Fecha de creación]])</f>
        <v>3</v>
      </c>
    </row>
    <row r="3342" spans="1:14" ht="15" customHeight="1" x14ac:dyDescent="0.25">
      <c r="A3342" s="26">
        <v>44265.62327546296</v>
      </c>
      <c r="B3342" s="23" t="s">
        <v>0</v>
      </c>
      <c r="C3342" s="23" t="s">
        <v>4714</v>
      </c>
      <c r="D3342" s="23" t="s">
        <v>21</v>
      </c>
      <c r="E3342" s="23" t="s">
        <v>1</v>
      </c>
      <c r="F3342" s="23" t="s">
        <v>7</v>
      </c>
      <c r="G3342" s="23" t="s">
        <v>975</v>
      </c>
      <c r="H3342" s="2" t="s">
        <v>7744</v>
      </c>
      <c r="I3342" s="23" t="s">
        <v>7412</v>
      </c>
      <c r="J3342" s="23"/>
      <c r="K3342" s="23" t="s">
        <v>9712</v>
      </c>
      <c r="L3342" s="23"/>
      <c r="M3342" s="23">
        <f>YEAR(Tabla2[[#This Row],[Fecha de creación]])</f>
        <v>2021</v>
      </c>
      <c r="N3342" s="23">
        <f>MONTH(Tabla2[[#This Row],[Fecha de creación]])</f>
        <v>3</v>
      </c>
    </row>
    <row r="3343" spans="1:14" ht="15" customHeight="1" x14ac:dyDescent="0.25">
      <c r="A3343" s="26">
        <v>44265.62363425926</v>
      </c>
      <c r="B3343" s="23" t="s">
        <v>0</v>
      </c>
      <c r="C3343" s="23" t="s">
        <v>4715</v>
      </c>
      <c r="D3343" s="23" t="s">
        <v>349</v>
      </c>
      <c r="E3343" s="23" t="s">
        <v>1</v>
      </c>
      <c r="F3343" s="23" t="s">
        <v>7</v>
      </c>
      <c r="G3343" s="23" t="s">
        <v>975</v>
      </c>
      <c r="H3343" s="2" t="s">
        <v>7731</v>
      </c>
      <c r="I3343" s="23" t="s">
        <v>7412</v>
      </c>
      <c r="J3343" s="23"/>
      <c r="K3343" s="23" t="s">
        <v>9712</v>
      </c>
      <c r="L3343" s="23"/>
      <c r="M3343" s="23">
        <f>YEAR(Tabla2[[#This Row],[Fecha de creación]])</f>
        <v>2021</v>
      </c>
      <c r="N3343" s="23">
        <f>MONTH(Tabla2[[#This Row],[Fecha de creación]])</f>
        <v>3</v>
      </c>
    </row>
    <row r="3344" spans="1:14" ht="15" customHeight="1" x14ac:dyDescent="0.25">
      <c r="A3344" s="26">
        <v>44265.624085648145</v>
      </c>
      <c r="B3344" s="23" t="s">
        <v>0</v>
      </c>
      <c r="C3344" s="23" t="s">
        <v>4716</v>
      </c>
      <c r="D3344" s="23" t="s">
        <v>351</v>
      </c>
      <c r="E3344" s="23" t="s">
        <v>1</v>
      </c>
      <c r="F3344" s="23" t="s">
        <v>7</v>
      </c>
      <c r="G3344" s="23" t="s">
        <v>975</v>
      </c>
      <c r="H3344" s="2" t="s">
        <v>7734</v>
      </c>
      <c r="I3344" s="23" t="s">
        <v>7412</v>
      </c>
      <c r="J3344" s="23"/>
      <c r="K3344" s="23" t="s">
        <v>9712</v>
      </c>
      <c r="L3344" s="23"/>
      <c r="M3344" s="23">
        <f>YEAR(Tabla2[[#This Row],[Fecha de creación]])</f>
        <v>2021</v>
      </c>
      <c r="N3344" s="23">
        <f>MONTH(Tabla2[[#This Row],[Fecha de creación]])</f>
        <v>3</v>
      </c>
    </row>
    <row r="3345" spans="1:14" ht="15" customHeight="1" x14ac:dyDescent="0.25">
      <c r="A3345" s="26">
        <v>44265.626550925925</v>
      </c>
      <c r="B3345" s="23" t="s">
        <v>0</v>
      </c>
      <c r="C3345" s="23" t="s">
        <v>4717</v>
      </c>
      <c r="D3345" s="23" t="s">
        <v>349</v>
      </c>
      <c r="E3345" s="23" t="s">
        <v>1</v>
      </c>
      <c r="F3345" s="23" t="s">
        <v>7</v>
      </c>
      <c r="G3345" s="23" t="s">
        <v>975</v>
      </c>
      <c r="H3345" s="2" t="s">
        <v>7731</v>
      </c>
      <c r="I3345" s="23" t="s">
        <v>7412</v>
      </c>
      <c r="J3345" s="23"/>
      <c r="K3345" s="23" t="s">
        <v>9712</v>
      </c>
      <c r="L3345" s="23"/>
      <c r="M3345" s="23">
        <f>YEAR(Tabla2[[#This Row],[Fecha de creación]])</f>
        <v>2021</v>
      </c>
      <c r="N3345" s="23">
        <f>MONTH(Tabla2[[#This Row],[Fecha de creación]])</f>
        <v>3</v>
      </c>
    </row>
    <row r="3346" spans="1:14" ht="15" customHeight="1" x14ac:dyDescent="0.25">
      <c r="A3346" s="26">
        <v>44265.626921296294</v>
      </c>
      <c r="B3346" s="23" t="s">
        <v>0</v>
      </c>
      <c r="C3346" s="23" t="s">
        <v>676</v>
      </c>
      <c r="D3346" s="23" t="s">
        <v>351</v>
      </c>
      <c r="E3346" s="23" t="s">
        <v>1</v>
      </c>
      <c r="F3346" s="23" t="s">
        <v>7</v>
      </c>
      <c r="G3346" s="23" t="s">
        <v>3</v>
      </c>
      <c r="H3346" s="2" t="s">
        <v>7734</v>
      </c>
      <c r="I3346" s="23" t="s">
        <v>7412</v>
      </c>
      <c r="J3346" s="23"/>
      <c r="K3346" s="23" t="s">
        <v>9712</v>
      </c>
      <c r="L3346" s="23"/>
      <c r="M3346" s="23">
        <f>YEAR(Tabla2[[#This Row],[Fecha de creación]])</f>
        <v>2021</v>
      </c>
      <c r="N3346" s="23">
        <f>MONTH(Tabla2[[#This Row],[Fecha de creación]])</f>
        <v>3</v>
      </c>
    </row>
    <row r="3347" spans="1:14" ht="15" customHeight="1" x14ac:dyDescent="0.25">
      <c r="A3347" s="26">
        <v>44265.628703703704</v>
      </c>
      <c r="B3347" s="23" t="s">
        <v>56</v>
      </c>
      <c r="C3347" s="23" t="s">
        <v>4718</v>
      </c>
      <c r="D3347" s="23" t="s">
        <v>131</v>
      </c>
      <c r="E3347" s="23" t="s">
        <v>1</v>
      </c>
      <c r="F3347" s="23" t="s">
        <v>7</v>
      </c>
      <c r="G3347" s="23" t="s">
        <v>975</v>
      </c>
      <c r="H3347" s="2" t="s">
        <v>7728</v>
      </c>
      <c r="I3347" s="23" t="s">
        <v>4517</v>
      </c>
      <c r="J3347" s="23"/>
      <c r="K3347" s="23" t="s">
        <v>9712</v>
      </c>
      <c r="L3347" s="23"/>
      <c r="M3347" s="23">
        <f>YEAR(Tabla2[[#This Row],[Fecha de creación]])</f>
        <v>2021</v>
      </c>
      <c r="N3347" s="23">
        <f>MONTH(Tabla2[[#This Row],[Fecha de creación]])</f>
        <v>3</v>
      </c>
    </row>
    <row r="3348" spans="1:14" ht="15" customHeight="1" x14ac:dyDescent="0.25">
      <c r="A3348" s="26">
        <v>44265.628738425927</v>
      </c>
      <c r="B3348" s="23" t="s">
        <v>0</v>
      </c>
      <c r="C3348" s="23" t="s">
        <v>4719</v>
      </c>
      <c r="D3348" s="23" t="s">
        <v>351</v>
      </c>
      <c r="E3348" s="23" t="s">
        <v>1</v>
      </c>
      <c r="F3348" s="23" t="s">
        <v>7</v>
      </c>
      <c r="G3348" s="23" t="s">
        <v>975</v>
      </c>
      <c r="H3348" s="2" t="s">
        <v>7734</v>
      </c>
      <c r="I3348" s="23" t="s">
        <v>7412</v>
      </c>
      <c r="J3348" s="23"/>
      <c r="K3348" s="23" t="s">
        <v>9712</v>
      </c>
      <c r="L3348" s="23"/>
      <c r="M3348" s="23">
        <f>YEAR(Tabla2[[#This Row],[Fecha de creación]])</f>
        <v>2021</v>
      </c>
      <c r="N3348" s="23">
        <f>MONTH(Tabla2[[#This Row],[Fecha de creación]])</f>
        <v>3</v>
      </c>
    </row>
    <row r="3349" spans="1:14" ht="15" customHeight="1" x14ac:dyDescent="0.25">
      <c r="A3349" s="26">
        <v>44265.656782407408</v>
      </c>
      <c r="B3349" s="23" t="s">
        <v>0</v>
      </c>
      <c r="C3349" s="23" t="s">
        <v>4720</v>
      </c>
      <c r="D3349" s="23" t="s">
        <v>349</v>
      </c>
      <c r="E3349" s="23" t="s">
        <v>1</v>
      </c>
      <c r="F3349" s="23" t="s">
        <v>7</v>
      </c>
      <c r="G3349" s="23" t="s">
        <v>975</v>
      </c>
      <c r="H3349" s="2" t="s">
        <v>7731</v>
      </c>
      <c r="I3349" s="23" t="s">
        <v>7412</v>
      </c>
      <c r="J3349" s="23"/>
      <c r="K3349" s="23" t="s">
        <v>9712</v>
      </c>
      <c r="L3349" s="23"/>
      <c r="M3349" s="23">
        <f>YEAR(Tabla2[[#This Row],[Fecha de creación]])</f>
        <v>2021</v>
      </c>
      <c r="N3349" s="23">
        <f>MONTH(Tabla2[[#This Row],[Fecha de creación]])</f>
        <v>3</v>
      </c>
    </row>
    <row r="3350" spans="1:14" ht="15" customHeight="1" x14ac:dyDescent="0.25">
      <c r="A3350" s="26">
        <v>44265.657268518517</v>
      </c>
      <c r="B3350" s="23" t="s">
        <v>0</v>
      </c>
      <c r="C3350" s="23" t="s">
        <v>4721</v>
      </c>
      <c r="D3350" s="23" t="s">
        <v>351</v>
      </c>
      <c r="E3350" s="23" t="s">
        <v>1</v>
      </c>
      <c r="F3350" s="23" t="s">
        <v>7</v>
      </c>
      <c r="G3350" s="23" t="s">
        <v>975</v>
      </c>
      <c r="H3350" s="2" t="s">
        <v>7734</v>
      </c>
      <c r="I3350" s="23" t="s">
        <v>7412</v>
      </c>
      <c r="J3350" s="23"/>
      <c r="K3350" s="23" t="s">
        <v>9712</v>
      </c>
      <c r="L3350" s="23"/>
      <c r="M3350" s="23">
        <f>YEAR(Tabla2[[#This Row],[Fecha de creación]])</f>
        <v>2021</v>
      </c>
      <c r="N3350" s="23">
        <f>MONTH(Tabla2[[#This Row],[Fecha de creación]])</f>
        <v>3</v>
      </c>
    </row>
    <row r="3351" spans="1:14" ht="15" customHeight="1" x14ac:dyDescent="0.25">
      <c r="A3351" s="26">
        <v>44265.733634259261</v>
      </c>
      <c r="B3351" s="23" t="s">
        <v>0</v>
      </c>
      <c r="C3351" s="23" t="s">
        <v>4722</v>
      </c>
      <c r="D3351" s="23" t="s">
        <v>551</v>
      </c>
      <c r="E3351" s="23" t="s">
        <v>1</v>
      </c>
      <c r="F3351" s="23" t="s">
        <v>7</v>
      </c>
      <c r="G3351" s="23" t="s">
        <v>975</v>
      </c>
      <c r="H3351" s="2" t="s">
        <v>7731</v>
      </c>
      <c r="I3351" s="23" t="s">
        <v>8</v>
      </c>
      <c r="J3351" s="23"/>
      <c r="K3351" s="23" t="s">
        <v>9712</v>
      </c>
      <c r="L3351" s="23"/>
      <c r="M3351" s="23">
        <f>YEAR(Tabla2[[#This Row],[Fecha de creación]])</f>
        <v>2021</v>
      </c>
      <c r="N3351" s="23">
        <f>MONTH(Tabla2[[#This Row],[Fecha de creación]])</f>
        <v>3</v>
      </c>
    </row>
    <row r="3352" spans="1:14" ht="15" customHeight="1" x14ac:dyDescent="0.25">
      <c r="A3352" s="26">
        <v>44265.737453703703</v>
      </c>
      <c r="B3352" s="23" t="s">
        <v>0</v>
      </c>
      <c r="C3352" s="23" t="s">
        <v>677</v>
      </c>
      <c r="D3352" s="23" t="s">
        <v>349</v>
      </c>
      <c r="E3352" s="23" t="s">
        <v>1</v>
      </c>
      <c r="F3352" s="23" t="s">
        <v>7</v>
      </c>
      <c r="G3352" s="23" t="s">
        <v>3</v>
      </c>
      <c r="H3352" s="2" t="s">
        <v>7731</v>
      </c>
      <c r="I3352" s="23" t="s">
        <v>7412</v>
      </c>
      <c r="J3352" s="23"/>
      <c r="K3352" s="23" t="s">
        <v>9712</v>
      </c>
      <c r="L3352" s="23"/>
      <c r="M3352" s="23">
        <f>YEAR(Tabla2[[#This Row],[Fecha de creación]])</f>
        <v>2021</v>
      </c>
      <c r="N3352" s="23">
        <f>MONTH(Tabla2[[#This Row],[Fecha de creación]])</f>
        <v>3</v>
      </c>
    </row>
    <row r="3353" spans="1:14" ht="15" customHeight="1" x14ac:dyDescent="0.25">
      <c r="A3353" s="26">
        <v>44265.737974537034</v>
      </c>
      <c r="B3353" s="23" t="s">
        <v>0</v>
      </c>
      <c r="C3353" s="23" t="s">
        <v>4723</v>
      </c>
      <c r="D3353" s="23" t="s">
        <v>351</v>
      </c>
      <c r="E3353" s="23" t="s">
        <v>1</v>
      </c>
      <c r="F3353" s="23" t="s">
        <v>7</v>
      </c>
      <c r="G3353" s="23" t="s">
        <v>975</v>
      </c>
      <c r="H3353" s="2" t="s">
        <v>7734</v>
      </c>
      <c r="I3353" s="23" t="s">
        <v>7412</v>
      </c>
      <c r="J3353" s="23"/>
      <c r="K3353" s="23" t="s">
        <v>9712</v>
      </c>
      <c r="L3353" s="23"/>
      <c r="M3353" s="23">
        <f>YEAR(Tabla2[[#This Row],[Fecha de creación]])</f>
        <v>2021</v>
      </c>
      <c r="N3353" s="23">
        <f>MONTH(Tabla2[[#This Row],[Fecha de creación]])</f>
        <v>3</v>
      </c>
    </row>
    <row r="3354" spans="1:14" ht="15" customHeight="1" x14ac:dyDescent="0.25">
      <c r="A3354" s="26">
        <v>44266.393946759257</v>
      </c>
      <c r="B3354" s="23" t="s">
        <v>0</v>
      </c>
      <c r="C3354" s="23" t="s">
        <v>4724</v>
      </c>
      <c r="D3354" s="23" t="s">
        <v>551</v>
      </c>
      <c r="E3354" s="23" t="s">
        <v>1</v>
      </c>
      <c r="F3354" s="23" t="s">
        <v>7</v>
      </c>
      <c r="G3354" s="23" t="s">
        <v>975</v>
      </c>
      <c r="H3354" s="2" t="s">
        <v>7731</v>
      </c>
      <c r="I3354" s="23" t="s">
        <v>8</v>
      </c>
      <c r="J3354" s="23"/>
      <c r="K3354" s="23" t="s">
        <v>9712</v>
      </c>
      <c r="L3354" s="23"/>
      <c r="M3354" s="23">
        <f>YEAR(Tabla2[[#This Row],[Fecha de creación]])</f>
        <v>2021</v>
      </c>
      <c r="N3354" s="23">
        <f>MONTH(Tabla2[[#This Row],[Fecha de creación]])</f>
        <v>3</v>
      </c>
    </row>
    <row r="3355" spans="1:14" ht="15" customHeight="1" x14ac:dyDescent="0.25">
      <c r="A3355" s="26">
        <v>44266.437951388885</v>
      </c>
      <c r="B3355" s="23" t="s">
        <v>0</v>
      </c>
      <c r="C3355" s="23" t="s">
        <v>4725</v>
      </c>
      <c r="D3355" s="23" t="s">
        <v>4726</v>
      </c>
      <c r="E3355" s="23" t="s">
        <v>1</v>
      </c>
      <c r="F3355" s="23" t="s">
        <v>22</v>
      </c>
      <c r="G3355" s="23" t="s">
        <v>975</v>
      </c>
      <c r="H3355" s="2" t="s">
        <v>7742</v>
      </c>
      <c r="I3355" s="23" t="s">
        <v>8</v>
      </c>
      <c r="J3355" s="23"/>
      <c r="K3355" s="23" t="s">
        <v>9712</v>
      </c>
      <c r="L3355" s="23"/>
      <c r="M3355" s="23">
        <f>YEAR(Tabla2[[#This Row],[Fecha de creación]])</f>
        <v>2021</v>
      </c>
      <c r="N3355" s="23">
        <f>MONTH(Tabla2[[#This Row],[Fecha de creación]])</f>
        <v>3</v>
      </c>
    </row>
    <row r="3356" spans="1:14" ht="15" customHeight="1" x14ac:dyDescent="0.25">
      <c r="A3356" s="26">
        <v>44266.503344907411</v>
      </c>
      <c r="B3356" s="23" t="s">
        <v>56</v>
      </c>
      <c r="C3356" s="23" t="s">
        <v>4727</v>
      </c>
      <c r="D3356" s="23" t="s">
        <v>131</v>
      </c>
      <c r="E3356" s="23" t="s">
        <v>1</v>
      </c>
      <c r="F3356" s="23" t="s">
        <v>7</v>
      </c>
      <c r="G3356" s="23" t="s">
        <v>975</v>
      </c>
      <c r="H3356" s="2" t="s">
        <v>7728</v>
      </c>
      <c r="I3356" s="23" t="s">
        <v>1963</v>
      </c>
      <c r="J3356" s="23"/>
      <c r="K3356" s="23" t="s">
        <v>9712</v>
      </c>
      <c r="L3356" s="23"/>
      <c r="M3356" s="23">
        <f>YEAR(Tabla2[[#This Row],[Fecha de creación]])</f>
        <v>2021</v>
      </c>
      <c r="N3356" s="23">
        <f>MONTH(Tabla2[[#This Row],[Fecha de creación]])</f>
        <v>3</v>
      </c>
    </row>
    <row r="3357" spans="1:14" ht="15" customHeight="1" x14ac:dyDescent="0.25">
      <c r="A3357" s="26">
        <v>44266.572488425925</v>
      </c>
      <c r="B3357" s="23" t="s">
        <v>0</v>
      </c>
      <c r="C3357" s="23" t="s">
        <v>4728</v>
      </c>
      <c r="D3357" s="23" t="s">
        <v>6</v>
      </c>
      <c r="E3357" s="23" t="s">
        <v>1</v>
      </c>
      <c r="F3357" s="23" t="s">
        <v>7</v>
      </c>
      <c r="G3357" s="23" t="s">
        <v>975</v>
      </c>
      <c r="H3357" s="2" t="s">
        <v>7722</v>
      </c>
      <c r="I3357" s="23" t="s">
        <v>4</v>
      </c>
      <c r="J3357" s="23"/>
      <c r="K3357" s="23" t="s">
        <v>9712</v>
      </c>
      <c r="L3357" s="23"/>
      <c r="M3357" s="23">
        <f>YEAR(Tabla2[[#This Row],[Fecha de creación]])</f>
        <v>2021</v>
      </c>
      <c r="N3357" s="23">
        <f>MONTH(Tabla2[[#This Row],[Fecha de creación]])</f>
        <v>3</v>
      </c>
    </row>
    <row r="3358" spans="1:14" ht="15" customHeight="1" x14ac:dyDescent="0.25">
      <c r="A3358" s="26">
        <v>44266.579953703702</v>
      </c>
      <c r="B3358" s="23" t="s">
        <v>100</v>
      </c>
      <c r="C3358" s="23" t="s">
        <v>4729</v>
      </c>
      <c r="D3358" s="23" t="s">
        <v>6</v>
      </c>
      <c r="E3358" s="23" t="s">
        <v>1</v>
      </c>
      <c r="F3358" s="23" t="s">
        <v>7</v>
      </c>
      <c r="G3358" s="23" t="s">
        <v>975</v>
      </c>
      <c r="H3358" s="2" t="s">
        <v>7722</v>
      </c>
      <c r="I3358" s="23" t="s">
        <v>1653</v>
      </c>
      <c r="J3358" s="23"/>
      <c r="K3358" s="23" t="s">
        <v>9712</v>
      </c>
      <c r="L3358" s="23"/>
      <c r="M3358" s="23">
        <f>YEAR(Tabla2[[#This Row],[Fecha de creación]])</f>
        <v>2021</v>
      </c>
      <c r="N3358" s="23">
        <f>MONTH(Tabla2[[#This Row],[Fecha de creación]])</f>
        <v>3</v>
      </c>
    </row>
    <row r="3359" spans="1:14" ht="15" customHeight="1" x14ac:dyDescent="0.25">
      <c r="A3359" s="26">
        <v>44266.582372685189</v>
      </c>
      <c r="B3359" s="23" t="s">
        <v>100</v>
      </c>
      <c r="C3359" s="23" t="s">
        <v>678</v>
      </c>
      <c r="D3359" s="23" t="s">
        <v>6</v>
      </c>
      <c r="E3359" s="23" t="s">
        <v>1</v>
      </c>
      <c r="F3359" s="23" t="s">
        <v>7</v>
      </c>
      <c r="G3359" s="23" t="s">
        <v>3</v>
      </c>
      <c r="H3359" s="2" t="s">
        <v>7722</v>
      </c>
      <c r="I3359" s="23" t="s">
        <v>1653</v>
      </c>
      <c r="J3359" s="23"/>
      <c r="K3359" s="23" t="s">
        <v>9712</v>
      </c>
      <c r="L3359" s="23"/>
      <c r="M3359" s="23">
        <f>YEAR(Tabla2[[#This Row],[Fecha de creación]])</f>
        <v>2021</v>
      </c>
      <c r="N3359" s="23">
        <f>MONTH(Tabla2[[#This Row],[Fecha de creación]])</f>
        <v>3</v>
      </c>
    </row>
    <row r="3360" spans="1:14" ht="15" customHeight="1" x14ac:dyDescent="0.25">
      <c r="A3360" s="26">
        <v>44266.624432870369</v>
      </c>
      <c r="B3360" s="23" t="s">
        <v>56</v>
      </c>
      <c r="C3360" s="23" t="s">
        <v>4730</v>
      </c>
      <c r="D3360" s="23" t="s">
        <v>633</v>
      </c>
      <c r="E3360" s="23" t="s">
        <v>1</v>
      </c>
      <c r="F3360" s="23" t="s">
        <v>2</v>
      </c>
      <c r="G3360" s="23" t="s">
        <v>975</v>
      </c>
      <c r="H3360" s="2" t="s">
        <v>7741</v>
      </c>
      <c r="I3360" s="23" t="s">
        <v>1963</v>
      </c>
      <c r="J3360" s="23"/>
      <c r="K3360" s="23" t="s">
        <v>9712</v>
      </c>
      <c r="L3360" s="23"/>
      <c r="M3360" s="23">
        <f>YEAR(Tabla2[[#This Row],[Fecha de creación]])</f>
        <v>2021</v>
      </c>
      <c r="N3360" s="23">
        <f>MONTH(Tabla2[[#This Row],[Fecha de creación]])</f>
        <v>3</v>
      </c>
    </row>
    <row r="3361" spans="1:14" ht="15" customHeight="1" x14ac:dyDescent="0.25">
      <c r="A3361" s="26">
        <v>44266.687534722223</v>
      </c>
      <c r="B3361" s="23" t="s">
        <v>100</v>
      </c>
      <c r="C3361" s="23" t="s">
        <v>4731</v>
      </c>
      <c r="D3361" s="23" t="s">
        <v>615</v>
      </c>
      <c r="E3361" s="23" t="s">
        <v>1</v>
      </c>
      <c r="F3361" s="23" t="s">
        <v>7</v>
      </c>
      <c r="G3361" s="23" t="s">
        <v>975</v>
      </c>
      <c r="H3361" s="2" t="s">
        <v>7745</v>
      </c>
      <c r="I3361" s="23" t="s">
        <v>1653</v>
      </c>
      <c r="J3361" s="23"/>
      <c r="K3361" s="23" t="s">
        <v>9712</v>
      </c>
      <c r="L3361" s="23"/>
      <c r="M3361" s="23">
        <f>YEAR(Tabla2[[#This Row],[Fecha de creación]])</f>
        <v>2021</v>
      </c>
      <c r="N3361" s="23">
        <f>MONTH(Tabla2[[#This Row],[Fecha de creación]])</f>
        <v>3</v>
      </c>
    </row>
    <row r="3362" spans="1:14" ht="15" customHeight="1" x14ac:dyDescent="0.25">
      <c r="A3362" s="26">
        <v>44266.688263888886</v>
      </c>
      <c r="B3362" s="23" t="s">
        <v>100</v>
      </c>
      <c r="C3362" s="23" t="s">
        <v>679</v>
      </c>
      <c r="D3362" s="23" t="s">
        <v>615</v>
      </c>
      <c r="E3362" s="23" t="s">
        <v>1</v>
      </c>
      <c r="F3362" s="23" t="s">
        <v>7</v>
      </c>
      <c r="G3362" s="23" t="s">
        <v>3</v>
      </c>
      <c r="H3362" s="2" t="s">
        <v>7745</v>
      </c>
      <c r="I3362" s="23" t="s">
        <v>1653</v>
      </c>
      <c r="J3362" s="23"/>
      <c r="K3362" s="23" t="s">
        <v>9712</v>
      </c>
      <c r="L3362" s="23"/>
      <c r="M3362" s="23">
        <f>YEAR(Tabla2[[#This Row],[Fecha de creación]])</f>
        <v>2021</v>
      </c>
      <c r="N3362" s="23">
        <f>MONTH(Tabla2[[#This Row],[Fecha de creación]])</f>
        <v>3</v>
      </c>
    </row>
    <row r="3363" spans="1:14" ht="15" customHeight="1" x14ac:dyDescent="0.25">
      <c r="A3363" s="26">
        <v>44267.407546296294</v>
      </c>
      <c r="B3363" s="23" t="s">
        <v>0</v>
      </c>
      <c r="C3363" s="23" t="s">
        <v>680</v>
      </c>
      <c r="D3363" s="23" t="s">
        <v>6</v>
      </c>
      <c r="E3363" s="23" t="s">
        <v>1</v>
      </c>
      <c r="F3363" s="23" t="s">
        <v>7</v>
      </c>
      <c r="G3363" s="23" t="s">
        <v>3</v>
      </c>
      <c r="H3363" s="2" t="s">
        <v>7722</v>
      </c>
      <c r="I3363" s="23" t="s">
        <v>8</v>
      </c>
      <c r="J3363" s="23"/>
      <c r="K3363" s="23" t="s">
        <v>9712</v>
      </c>
      <c r="L3363" s="23"/>
      <c r="M3363" s="23">
        <f>YEAR(Tabla2[[#This Row],[Fecha de creación]])</f>
        <v>2021</v>
      </c>
      <c r="N3363" s="23">
        <f>MONTH(Tabla2[[#This Row],[Fecha de creación]])</f>
        <v>3</v>
      </c>
    </row>
    <row r="3364" spans="1:14" ht="15" customHeight="1" x14ac:dyDescent="0.25">
      <c r="A3364" s="26">
        <v>44267.408518518518</v>
      </c>
      <c r="B3364" s="23" t="s">
        <v>0</v>
      </c>
      <c r="C3364" s="23" t="s">
        <v>681</v>
      </c>
      <c r="D3364" s="23" t="s">
        <v>6</v>
      </c>
      <c r="E3364" s="23" t="s">
        <v>1</v>
      </c>
      <c r="F3364" s="23" t="s">
        <v>7</v>
      </c>
      <c r="G3364" s="23" t="s">
        <v>3</v>
      </c>
      <c r="H3364" s="2" t="s">
        <v>7722</v>
      </c>
      <c r="I3364" s="23" t="s">
        <v>8</v>
      </c>
      <c r="J3364" s="23"/>
      <c r="K3364" s="23" t="s">
        <v>9712</v>
      </c>
      <c r="L3364" s="23"/>
      <c r="M3364" s="23">
        <f>YEAR(Tabla2[[#This Row],[Fecha de creación]])</f>
        <v>2021</v>
      </c>
      <c r="N3364" s="23">
        <f>MONTH(Tabla2[[#This Row],[Fecha de creación]])</f>
        <v>3</v>
      </c>
    </row>
    <row r="3365" spans="1:14" ht="15" customHeight="1" x14ac:dyDescent="0.25">
      <c r="A3365" s="26">
        <v>44267.408854166664</v>
      </c>
      <c r="B3365" s="23" t="s">
        <v>0</v>
      </c>
      <c r="C3365" s="23" t="s">
        <v>682</v>
      </c>
      <c r="D3365" s="23" t="s">
        <v>6</v>
      </c>
      <c r="E3365" s="23" t="s">
        <v>1</v>
      </c>
      <c r="F3365" s="23" t="s">
        <v>7</v>
      </c>
      <c r="G3365" s="23" t="s">
        <v>3</v>
      </c>
      <c r="H3365" s="2" t="s">
        <v>7722</v>
      </c>
      <c r="I3365" s="23" t="s">
        <v>8</v>
      </c>
      <c r="J3365" s="23"/>
      <c r="K3365" s="23" t="s">
        <v>9712</v>
      </c>
      <c r="L3365" s="23"/>
      <c r="M3365" s="23">
        <f>YEAR(Tabla2[[#This Row],[Fecha de creación]])</f>
        <v>2021</v>
      </c>
      <c r="N3365" s="23">
        <f>MONTH(Tabla2[[#This Row],[Fecha de creación]])</f>
        <v>3</v>
      </c>
    </row>
    <row r="3366" spans="1:14" ht="15" customHeight="1" x14ac:dyDescent="0.25">
      <c r="A3366" s="26">
        <v>44267.409247685187</v>
      </c>
      <c r="B3366" s="23" t="s">
        <v>0</v>
      </c>
      <c r="C3366" s="23" t="s">
        <v>683</v>
      </c>
      <c r="D3366" s="23" t="s">
        <v>6</v>
      </c>
      <c r="E3366" s="23" t="s">
        <v>1</v>
      </c>
      <c r="F3366" s="23" t="s">
        <v>7</v>
      </c>
      <c r="G3366" s="23" t="s">
        <v>3</v>
      </c>
      <c r="H3366" s="2" t="s">
        <v>7722</v>
      </c>
      <c r="I3366" s="23" t="s">
        <v>8</v>
      </c>
      <c r="J3366" s="23"/>
      <c r="K3366" s="23" t="s">
        <v>9712</v>
      </c>
      <c r="L3366" s="23"/>
      <c r="M3366" s="23">
        <f>YEAR(Tabla2[[#This Row],[Fecha de creación]])</f>
        <v>2021</v>
      </c>
      <c r="N3366" s="23">
        <f>MONTH(Tabla2[[#This Row],[Fecha de creación]])</f>
        <v>3</v>
      </c>
    </row>
    <row r="3367" spans="1:14" ht="15" customHeight="1" x14ac:dyDescent="0.25">
      <c r="A3367" s="26">
        <v>44267.40966435185</v>
      </c>
      <c r="B3367" s="23" t="s">
        <v>0</v>
      </c>
      <c r="C3367" s="23" t="s">
        <v>684</v>
      </c>
      <c r="D3367" s="23" t="s">
        <v>6</v>
      </c>
      <c r="E3367" s="23" t="s">
        <v>1</v>
      </c>
      <c r="F3367" s="23" t="s">
        <v>7</v>
      </c>
      <c r="G3367" s="23" t="s">
        <v>3</v>
      </c>
      <c r="H3367" s="2" t="s">
        <v>7722</v>
      </c>
      <c r="I3367" s="23" t="s">
        <v>8</v>
      </c>
      <c r="J3367" s="23"/>
      <c r="K3367" s="23" t="s">
        <v>9712</v>
      </c>
      <c r="L3367" s="23"/>
      <c r="M3367" s="23">
        <f>YEAR(Tabla2[[#This Row],[Fecha de creación]])</f>
        <v>2021</v>
      </c>
      <c r="N3367" s="23">
        <f>MONTH(Tabla2[[#This Row],[Fecha de creación]])</f>
        <v>3</v>
      </c>
    </row>
    <row r="3368" spans="1:14" ht="15" customHeight="1" x14ac:dyDescent="0.25">
      <c r="A3368" s="26">
        <v>44267.410069444442</v>
      </c>
      <c r="B3368" s="23" t="s">
        <v>0</v>
      </c>
      <c r="C3368" s="23" t="s">
        <v>685</v>
      </c>
      <c r="D3368" s="23" t="s">
        <v>6</v>
      </c>
      <c r="E3368" s="23" t="s">
        <v>1</v>
      </c>
      <c r="F3368" s="23" t="s">
        <v>7</v>
      </c>
      <c r="G3368" s="23" t="s">
        <v>3</v>
      </c>
      <c r="H3368" s="2" t="s">
        <v>7722</v>
      </c>
      <c r="I3368" s="23" t="s">
        <v>8</v>
      </c>
      <c r="J3368" s="23"/>
      <c r="K3368" s="23" t="s">
        <v>9712</v>
      </c>
      <c r="L3368" s="23"/>
      <c r="M3368" s="23">
        <f>YEAR(Tabla2[[#This Row],[Fecha de creación]])</f>
        <v>2021</v>
      </c>
      <c r="N3368" s="23">
        <f>MONTH(Tabla2[[#This Row],[Fecha de creación]])</f>
        <v>3</v>
      </c>
    </row>
    <row r="3369" spans="1:14" ht="15" customHeight="1" x14ac:dyDescent="0.25">
      <c r="A3369" s="26">
        <v>44267.415486111109</v>
      </c>
      <c r="B3369" s="23" t="s">
        <v>0</v>
      </c>
      <c r="C3369" s="23" t="s">
        <v>4732</v>
      </c>
      <c r="D3369" s="23" t="s">
        <v>215</v>
      </c>
      <c r="E3369" s="23" t="s">
        <v>1</v>
      </c>
      <c r="F3369" s="23" t="s">
        <v>7</v>
      </c>
      <c r="G3369" s="23" t="s">
        <v>975</v>
      </c>
      <c r="H3369" s="2" t="s">
        <v>7751</v>
      </c>
      <c r="I3369" s="23" t="s">
        <v>4</v>
      </c>
      <c r="J3369" s="23"/>
      <c r="K3369" s="23" t="s">
        <v>9712</v>
      </c>
      <c r="L3369" s="23"/>
      <c r="M3369" s="23">
        <f>YEAR(Tabla2[[#This Row],[Fecha de creación]])</f>
        <v>2021</v>
      </c>
      <c r="N3369" s="23">
        <f>MONTH(Tabla2[[#This Row],[Fecha de creación]])</f>
        <v>3</v>
      </c>
    </row>
    <row r="3370" spans="1:14" ht="15" customHeight="1" x14ac:dyDescent="0.25">
      <c r="A3370" s="26">
        <v>44267.41988425926</v>
      </c>
      <c r="B3370" s="23" t="s">
        <v>0</v>
      </c>
      <c r="C3370" s="23" t="s">
        <v>4733</v>
      </c>
      <c r="D3370" s="23" t="s">
        <v>215</v>
      </c>
      <c r="E3370" s="23" t="s">
        <v>1</v>
      </c>
      <c r="F3370" s="23" t="s">
        <v>7</v>
      </c>
      <c r="G3370" s="23" t="s">
        <v>975</v>
      </c>
      <c r="H3370" s="2" t="s">
        <v>7751</v>
      </c>
      <c r="I3370" s="23" t="s">
        <v>4</v>
      </c>
      <c r="J3370" s="23"/>
      <c r="K3370" s="23" t="s">
        <v>9712</v>
      </c>
      <c r="L3370" s="23"/>
      <c r="M3370" s="23">
        <f>YEAR(Tabla2[[#This Row],[Fecha de creación]])</f>
        <v>2021</v>
      </c>
      <c r="N3370" s="23">
        <f>MONTH(Tabla2[[#This Row],[Fecha de creación]])</f>
        <v>3</v>
      </c>
    </row>
    <row r="3371" spans="1:14" ht="15" customHeight="1" x14ac:dyDescent="0.25">
      <c r="A3371" s="26">
        <v>44267.473414351851</v>
      </c>
      <c r="B3371" s="23" t="s">
        <v>34</v>
      </c>
      <c r="C3371" s="23" t="s">
        <v>4734</v>
      </c>
      <c r="D3371" s="23" t="s">
        <v>4735</v>
      </c>
      <c r="E3371" s="23" t="s">
        <v>1</v>
      </c>
      <c r="F3371" s="23" t="s">
        <v>7</v>
      </c>
      <c r="G3371" s="23" t="s">
        <v>1551</v>
      </c>
      <c r="H3371" s="2" t="s">
        <v>7757</v>
      </c>
      <c r="I3371" s="23" t="s">
        <v>2040</v>
      </c>
      <c r="J3371" s="23"/>
      <c r="K3371" s="23" t="s">
        <v>9712</v>
      </c>
      <c r="L3371" s="23"/>
      <c r="M3371" s="23">
        <f>YEAR(Tabla2[[#This Row],[Fecha de creación]])</f>
        <v>2021</v>
      </c>
      <c r="N3371" s="23">
        <f>MONTH(Tabla2[[#This Row],[Fecha de creación]])</f>
        <v>3</v>
      </c>
    </row>
    <row r="3372" spans="1:14" ht="15" customHeight="1" x14ac:dyDescent="0.25">
      <c r="A3372" s="26">
        <v>44267.481550925928</v>
      </c>
      <c r="B3372" s="23" t="s">
        <v>34</v>
      </c>
      <c r="C3372" s="23" t="s">
        <v>4736</v>
      </c>
      <c r="D3372" s="23" t="s">
        <v>36</v>
      </c>
      <c r="E3372" s="23" t="s">
        <v>1</v>
      </c>
      <c r="F3372" s="23" t="s">
        <v>7</v>
      </c>
      <c r="G3372" s="23" t="s">
        <v>975</v>
      </c>
      <c r="H3372" s="2" t="s">
        <v>7731</v>
      </c>
      <c r="I3372" s="23" t="s">
        <v>37</v>
      </c>
      <c r="J3372" s="23"/>
      <c r="K3372" s="23" t="s">
        <v>9712</v>
      </c>
      <c r="L3372" s="23"/>
      <c r="M3372" s="23">
        <f>YEAR(Tabla2[[#This Row],[Fecha de creación]])</f>
        <v>2021</v>
      </c>
      <c r="N3372" s="23">
        <f>MONTH(Tabla2[[#This Row],[Fecha de creación]])</f>
        <v>3</v>
      </c>
    </row>
    <row r="3373" spans="1:14" ht="15" customHeight="1" x14ac:dyDescent="0.25">
      <c r="A3373" s="26">
        <v>44267.489988425928</v>
      </c>
      <c r="B3373" s="23" t="s">
        <v>34</v>
      </c>
      <c r="C3373" s="23" t="s">
        <v>4737</v>
      </c>
      <c r="D3373" s="23" t="s">
        <v>4738</v>
      </c>
      <c r="E3373" s="23" t="s">
        <v>1</v>
      </c>
      <c r="F3373" s="23" t="s">
        <v>7</v>
      </c>
      <c r="G3373" s="23" t="s">
        <v>975</v>
      </c>
      <c r="H3373" s="2" t="s">
        <v>7731</v>
      </c>
      <c r="I3373" s="23" t="s">
        <v>37</v>
      </c>
      <c r="J3373" s="23"/>
      <c r="K3373" s="23" t="s">
        <v>9712</v>
      </c>
      <c r="L3373" s="23"/>
      <c r="M3373" s="23">
        <f>YEAR(Tabla2[[#This Row],[Fecha de creación]])</f>
        <v>2021</v>
      </c>
      <c r="N3373" s="23">
        <f>MONTH(Tabla2[[#This Row],[Fecha de creación]])</f>
        <v>3</v>
      </c>
    </row>
    <row r="3374" spans="1:14" ht="15" customHeight="1" x14ac:dyDescent="0.25">
      <c r="A3374" s="26">
        <v>44267.497939814813</v>
      </c>
      <c r="B3374" s="23" t="s">
        <v>100</v>
      </c>
      <c r="C3374" s="23" t="s">
        <v>4739</v>
      </c>
      <c r="D3374" s="23" t="s">
        <v>2536</v>
      </c>
      <c r="E3374" s="23" t="s">
        <v>1</v>
      </c>
      <c r="F3374" s="23" t="s">
        <v>7</v>
      </c>
      <c r="G3374" s="23" t="s">
        <v>1551</v>
      </c>
      <c r="H3374" s="2" t="s">
        <v>7734</v>
      </c>
      <c r="I3374" s="23" t="s">
        <v>7760</v>
      </c>
      <c r="J3374" s="23"/>
      <c r="K3374" s="23" t="s">
        <v>9712</v>
      </c>
      <c r="L3374" s="23"/>
      <c r="M3374" s="23">
        <f>YEAR(Tabla2[[#This Row],[Fecha de creación]])</f>
        <v>2021</v>
      </c>
      <c r="N3374" s="23">
        <f>MONTH(Tabla2[[#This Row],[Fecha de creación]])</f>
        <v>3</v>
      </c>
    </row>
    <row r="3375" spans="1:14" ht="15" customHeight="1" x14ac:dyDescent="0.25">
      <c r="A3375" s="26">
        <v>44267.498310185183</v>
      </c>
      <c r="B3375" s="23" t="s">
        <v>100</v>
      </c>
      <c r="C3375" s="23" t="s">
        <v>4740</v>
      </c>
      <c r="D3375" s="23" t="s">
        <v>2536</v>
      </c>
      <c r="E3375" s="23" t="s">
        <v>1</v>
      </c>
      <c r="F3375" s="23" t="s">
        <v>7</v>
      </c>
      <c r="G3375" s="23" t="s">
        <v>1551</v>
      </c>
      <c r="H3375" s="2" t="s">
        <v>7734</v>
      </c>
      <c r="I3375" s="23" t="s">
        <v>7760</v>
      </c>
      <c r="J3375" s="23"/>
      <c r="K3375" s="23" t="s">
        <v>9712</v>
      </c>
      <c r="L3375" s="23"/>
      <c r="M3375" s="23">
        <f>YEAR(Tabla2[[#This Row],[Fecha de creación]])</f>
        <v>2021</v>
      </c>
      <c r="N3375" s="23">
        <f>MONTH(Tabla2[[#This Row],[Fecha de creación]])</f>
        <v>3</v>
      </c>
    </row>
    <row r="3376" spans="1:14" ht="15" customHeight="1" x14ac:dyDescent="0.25">
      <c r="A3376" s="26">
        <v>44267.520891203705</v>
      </c>
      <c r="B3376" s="23" t="s">
        <v>100</v>
      </c>
      <c r="C3376" s="23" t="s">
        <v>4741</v>
      </c>
      <c r="D3376" s="23" t="s">
        <v>551</v>
      </c>
      <c r="E3376" s="23" t="s">
        <v>1</v>
      </c>
      <c r="F3376" s="23" t="s">
        <v>7</v>
      </c>
      <c r="G3376" s="23" t="s">
        <v>975</v>
      </c>
      <c r="H3376" s="2" t="s">
        <v>7731</v>
      </c>
      <c r="I3376" s="23" t="s">
        <v>1854</v>
      </c>
      <c r="J3376" s="23"/>
      <c r="K3376" s="23" t="s">
        <v>9712</v>
      </c>
      <c r="L3376" s="23"/>
      <c r="M3376" s="23">
        <f>YEAR(Tabla2[[#This Row],[Fecha de creación]])</f>
        <v>2021</v>
      </c>
      <c r="N3376" s="23">
        <f>MONTH(Tabla2[[#This Row],[Fecha de creación]])</f>
        <v>3</v>
      </c>
    </row>
    <row r="3377" spans="1:14" ht="15" customHeight="1" x14ac:dyDescent="0.25">
      <c r="A3377" s="26">
        <v>44267.524328703701</v>
      </c>
      <c r="B3377" s="23" t="s">
        <v>0</v>
      </c>
      <c r="C3377" s="23" t="s">
        <v>4742</v>
      </c>
      <c r="D3377" s="23" t="s">
        <v>551</v>
      </c>
      <c r="E3377" s="23" t="s">
        <v>1</v>
      </c>
      <c r="F3377" s="23" t="s">
        <v>7</v>
      </c>
      <c r="G3377" s="23" t="s">
        <v>975</v>
      </c>
      <c r="H3377" s="2" t="s">
        <v>7728</v>
      </c>
      <c r="I3377" s="23" t="s">
        <v>4</v>
      </c>
      <c r="J3377" s="23"/>
      <c r="K3377" s="23" t="s">
        <v>9712</v>
      </c>
      <c r="L3377" s="23"/>
      <c r="M3377" s="23">
        <f>YEAR(Tabla2[[#This Row],[Fecha de creación]])</f>
        <v>2021</v>
      </c>
      <c r="N3377" s="23">
        <f>MONTH(Tabla2[[#This Row],[Fecha de creación]])</f>
        <v>3</v>
      </c>
    </row>
    <row r="3378" spans="1:14" ht="15" customHeight="1" x14ac:dyDescent="0.25">
      <c r="A3378" s="26">
        <v>44267.525821759256</v>
      </c>
      <c r="B3378" s="23" t="s">
        <v>0</v>
      </c>
      <c r="C3378" s="23" t="s">
        <v>4743</v>
      </c>
      <c r="D3378" s="23" t="s">
        <v>351</v>
      </c>
      <c r="E3378" s="23" t="s">
        <v>1</v>
      </c>
      <c r="F3378" s="23" t="s">
        <v>7</v>
      </c>
      <c r="G3378" s="23" t="s">
        <v>975</v>
      </c>
      <c r="H3378" s="2" t="s">
        <v>7734</v>
      </c>
      <c r="I3378" s="23" t="s">
        <v>4</v>
      </c>
      <c r="J3378" s="23"/>
      <c r="K3378" s="23" t="s">
        <v>9712</v>
      </c>
      <c r="L3378" s="23"/>
      <c r="M3378" s="23">
        <f>YEAR(Tabla2[[#This Row],[Fecha de creación]])</f>
        <v>2021</v>
      </c>
      <c r="N3378" s="23">
        <f>MONTH(Tabla2[[#This Row],[Fecha de creación]])</f>
        <v>3</v>
      </c>
    </row>
    <row r="3379" spans="1:14" ht="15" customHeight="1" x14ac:dyDescent="0.25">
      <c r="A3379" s="26">
        <v>44267.541122685187</v>
      </c>
      <c r="B3379" s="23" t="s">
        <v>0</v>
      </c>
      <c r="C3379" s="23" t="s">
        <v>4744</v>
      </c>
      <c r="D3379" s="23" t="s">
        <v>551</v>
      </c>
      <c r="E3379" s="23" t="s">
        <v>1</v>
      </c>
      <c r="F3379" s="23" t="s">
        <v>7</v>
      </c>
      <c r="G3379" s="23" t="s">
        <v>975</v>
      </c>
      <c r="H3379" s="2" t="s">
        <v>7731</v>
      </c>
      <c r="I3379" s="23" t="s">
        <v>4</v>
      </c>
      <c r="J3379" s="23"/>
      <c r="K3379" s="23" t="s">
        <v>9712</v>
      </c>
      <c r="L3379" s="23"/>
      <c r="M3379" s="23">
        <f>YEAR(Tabla2[[#This Row],[Fecha de creación]])</f>
        <v>2021</v>
      </c>
      <c r="N3379" s="23">
        <f>MONTH(Tabla2[[#This Row],[Fecha de creación]])</f>
        <v>3</v>
      </c>
    </row>
    <row r="3380" spans="1:14" ht="15" customHeight="1" x14ac:dyDescent="0.25">
      <c r="A3380" s="26">
        <v>44267.541886574072</v>
      </c>
      <c r="B3380" s="23" t="s">
        <v>0</v>
      </c>
      <c r="C3380" s="23" t="s">
        <v>4745</v>
      </c>
      <c r="D3380" s="23" t="s">
        <v>351</v>
      </c>
      <c r="E3380" s="23" t="s">
        <v>1</v>
      </c>
      <c r="F3380" s="23" t="s">
        <v>7</v>
      </c>
      <c r="G3380" s="23" t="s">
        <v>975</v>
      </c>
      <c r="H3380" s="2" t="s">
        <v>7734</v>
      </c>
      <c r="I3380" s="23" t="s">
        <v>4</v>
      </c>
      <c r="J3380" s="23"/>
      <c r="K3380" s="23" t="s">
        <v>9712</v>
      </c>
      <c r="L3380" s="23"/>
      <c r="M3380" s="23">
        <f>YEAR(Tabla2[[#This Row],[Fecha de creación]])</f>
        <v>2021</v>
      </c>
      <c r="N3380" s="23">
        <f>MONTH(Tabla2[[#This Row],[Fecha de creación]])</f>
        <v>3</v>
      </c>
    </row>
    <row r="3381" spans="1:14" ht="15" customHeight="1" x14ac:dyDescent="0.25">
      <c r="A3381" s="26">
        <v>44267.555254629631</v>
      </c>
      <c r="B3381" s="23" t="s">
        <v>0</v>
      </c>
      <c r="C3381" s="23" t="s">
        <v>4746</v>
      </c>
      <c r="D3381" s="23" t="s">
        <v>551</v>
      </c>
      <c r="E3381" s="23" t="s">
        <v>1</v>
      </c>
      <c r="F3381" s="23" t="s">
        <v>7</v>
      </c>
      <c r="G3381" s="23" t="s">
        <v>975</v>
      </c>
      <c r="H3381" s="2" t="s">
        <v>7731</v>
      </c>
      <c r="I3381" s="23" t="s">
        <v>4</v>
      </c>
      <c r="J3381" s="23"/>
      <c r="K3381" s="23" t="s">
        <v>9712</v>
      </c>
      <c r="L3381" s="23"/>
      <c r="M3381" s="23">
        <f>YEAR(Tabla2[[#This Row],[Fecha de creación]])</f>
        <v>2021</v>
      </c>
      <c r="N3381" s="23">
        <f>MONTH(Tabla2[[#This Row],[Fecha de creación]])</f>
        <v>3</v>
      </c>
    </row>
    <row r="3382" spans="1:14" ht="15" customHeight="1" x14ac:dyDescent="0.25">
      <c r="A3382" s="26">
        <v>44267.563530092593</v>
      </c>
      <c r="B3382" s="23" t="s">
        <v>0</v>
      </c>
      <c r="C3382" s="23" t="s">
        <v>4747</v>
      </c>
      <c r="D3382" s="23" t="s">
        <v>351</v>
      </c>
      <c r="E3382" s="23" t="s">
        <v>1</v>
      </c>
      <c r="F3382" s="23" t="s">
        <v>7</v>
      </c>
      <c r="G3382" s="23" t="s">
        <v>975</v>
      </c>
      <c r="H3382" s="2" t="s">
        <v>7734</v>
      </c>
      <c r="I3382" s="23" t="s">
        <v>4</v>
      </c>
      <c r="J3382" s="23"/>
      <c r="K3382" s="23" t="s">
        <v>9712</v>
      </c>
      <c r="L3382" s="23"/>
      <c r="M3382" s="23">
        <f>YEAR(Tabla2[[#This Row],[Fecha de creación]])</f>
        <v>2021</v>
      </c>
      <c r="N3382" s="23">
        <f>MONTH(Tabla2[[#This Row],[Fecha de creación]])</f>
        <v>3</v>
      </c>
    </row>
    <row r="3383" spans="1:14" ht="15" customHeight="1" x14ac:dyDescent="0.25">
      <c r="A3383" s="26">
        <v>44267.575775462959</v>
      </c>
      <c r="B3383" s="23" t="s">
        <v>0</v>
      </c>
      <c r="C3383" s="23" t="s">
        <v>4748</v>
      </c>
      <c r="D3383" s="23" t="s">
        <v>551</v>
      </c>
      <c r="E3383" s="23" t="s">
        <v>1</v>
      </c>
      <c r="F3383" s="23" t="s">
        <v>7</v>
      </c>
      <c r="G3383" s="23" t="s">
        <v>975</v>
      </c>
      <c r="H3383" s="2" t="s">
        <v>7731</v>
      </c>
      <c r="I3383" s="23" t="s">
        <v>4</v>
      </c>
      <c r="J3383" s="23"/>
      <c r="K3383" s="23" t="s">
        <v>9712</v>
      </c>
      <c r="L3383" s="23"/>
      <c r="M3383" s="23">
        <f>YEAR(Tabla2[[#This Row],[Fecha de creación]])</f>
        <v>2021</v>
      </c>
      <c r="N3383" s="23">
        <f>MONTH(Tabla2[[#This Row],[Fecha de creación]])</f>
        <v>3</v>
      </c>
    </row>
    <row r="3384" spans="1:14" ht="15" customHeight="1" x14ac:dyDescent="0.25">
      <c r="A3384" s="26">
        <v>44267.578599537039</v>
      </c>
      <c r="B3384" s="23" t="s">
        <v>0</v>
      </c>
      <c r="C3384" s="23" t="s">
        <v>4749</v>
      </c>
      <c r="D3384" s="23" t="s">
        <v>351</v>
      </c>
      <c r="E3384" s="23" t="s">
        <v>1</v>
      </c>
      <c r="F3384" s="23" t="s">
        <v>7</v>
      </c>
      <c r="G3384" s="23" t="s">
        <v>975</v>
      </c>
      <c r="H3384" s="2" t="s">
        <v>7734</v>
      </c>
      <c r="I3384" s="23" t="s">
        <v>4</v>
      </c>
      <c r="J3384" s="23"/>
      <c r="K3384" s="23" t="s">
        <v>9712</v>
      </c>
      <c r="L3384" s="23"/>
      <c r="M3384" s="23">
        <f>YEAR(Tabla2[[#This Row],[Fecha de creación]])</f>
        <v>2021</v>
      </c>
      <c r="N3384" s="23">
        <f>MONTH(Tabla2[[#This Row],[Fecha de creación]])</f>
        <v>3</v>
      </c>
    </row>
    <row r="3385" spans="1:14" ht="15" customHeight="1" x14ac:dyDescent="0.25">
      <c r="A3385" s="26">
        <v>44267.586527777778</v>
      </c>
      <c r="B3385" s="23" t="s">
        <v>0</v>
      </c>
      <c r="C3385" s="23" t="s">
        <v>4750</v>
      </c>
      <c r="D3385" s="23" t="s">
        <v>551</v>
      </c>
      <c r="E3385" s="23" t="s">
        <v>1</v>
      </c>
      <c r="F3385" s="23" t="s">
        <v>7</v>
      </c>
      <c r="G3385" s="23" t="s">
        <v>975</v>
      </c>
      <c r="H3385" s="2" t="s">
        <v>7731</v>
      </c>
      <c r="I3385" s="23" t="s">
        <v>4</v>
      </c>
      <c r="J3385" s="23"/>
      <c r="K3385" s="23" t="s">
        <v>9712</v>
      </c>
      <c r="L3385" s="23"/>
      <c r="M3385" s="23">
        <f>YEAR(Tabla2[[#This Row],[Fecha de creación]])</f>
        <v>2021</v>
      </c>
      <c r="N3385" s="23">
        <f>MONTH(Tabla2[[#This Row],[Fecha de creación]])</f>
        <v>3</v>
      </c>
    </row>
    <row r="3386" spans="1:14" ht="15" customHeight="1" x14ac:dyDescent="0.25">
      <c r="A3386" s="26">
        <v>44267.587037037039</v>
      </c>
      <c r="B3386" s="23" t="s">
        <v>0</v>
      </c>
      <c r="C3386" s="23" t="s">
        <v>4751</v>
      </c>
      <c r="D3386" s="23" t="s">
        <v>351</v>
      </c>
      <c r="E3386" s="23" t="s">
        <v>1</v>
      </c>
      <c r="F3386" s="23" t="s">
        <v>7</v>
      </c>
      <c r="G3386" s="23" t="s">
        <v>975</v>
      </c>
      <c r="H3386" s="2" t="s">
        <v>7734</v>
      </c>
      <c r="I3386" s="23" t="s">
        <v>4</v>
      </c>
      <c r="J3386" s="23"/>
      <c r="K3386" s="23" t="s">
        <v>9712</v>
      </c>
      <c r="L3386" s="23"/>
      <c r="M3386" s="23">
        <f>YEAR(Tabla2[[#This Row],[Fecha de creación]])</f>
        <v>2021</v>
      </c>
      <c r="N3386" s="23">
        <f>MONTH(Tabla2[[#This Row],[Fecha de creación]])</f>
        <v>3</v>
      </c>
    </row>
    <row r="3387" spans="1:14" ht="15" customHeight="1" x14ac:dyDescent="0.25">
      <c r="A3387" s="26">
        <v>44267.587534722225</v>
      </c>
      <c r="B3387" s="23" t="s">
        <v>0</v>
      </c>
      <c r="C3387" s="23" t="s">
        <v>4752</v>
      </c>
      <c r="D3387" s="23" t="s">
        <v>131</v>
      </c>
      <c r="E3387" s="23" t="s">
        <v>1</v>
      </c>
      <c r="F3387" s="23" t="s">
        <v>7</v>
      </c>
      <c r="G3387" s="23" t="s">
        <v>975</v>
      </c>
      <c r="H3387" s="2" t="s">
        <v>7728</v>
      </c>
      <c r="I3387" s="23" t="s">
        <v>4</v>
      </c>
      <c r="J3387" s="23"/>
      <c r="K3387" s="23" t="s">
        <v>9712</v>
      </c>
      <c r="L3387" s="23"/>
      <c r="M3387" s="23">
        <f>YEAR(Tabla2[[#This Row],[Fecha de creación]])</f>
        <v>2021</v>
      </c>
      <c r="N3387" s="23">
        <f>MONTH(Tabla2[[#This Row],[Fecha de creación]])</f>
        <v>3</v>
      </c>
    </row>
    <row r="3388" spans="1:14" ht="15" customHeight="1" x14ac:dyDescent="0.25">
      <c r="A3388" s="26">
        <v>44267.587997685187</v>
      </c>
      <c r="B3388" s="23" t="s">
        <v>0</v>
      </c>
      <c r="C3388" s="23" t="s">
        <v>4753</v>
      </c>
      <c r="D3388" s="23" t="s">
        <v>6</v>
      </c>
      <c r="E3388" s="23" t="s">
        <v>1</v>
      </c>
      <c r="F3388" s="23" t="s">
        <v>7</v>
      </c>
      <c r="G3388" s="23" t="s">
        <v>975</v>
      </c>
      <c r="H3388" s="2" t="s">
        <v>7722</v>
      </c>
      <c r="I3388" s="23" t="s">
        <v>4</v>
      </c>
      <c r="J3388" s="23"/>
      <c r="K3388" s="23" t="s">
        <v>9712</v>
      </c>
      <c r="L3388" s="23"/>
      <c r="M3388" s="23">
        <f>YEAR(Tabla2[[#This Row],[Fecha de creación]])</f>
        <v>2021</v>
      </c>
      <c r="N3388" s="23">
        <f>MONTH(Tabla2[[#This Row],[Fecha de creación]])</f>
        <v>3</v>
      </c>
    </row>
    <row r="3389" spans="1:14" ht="15" customHeight="1" x14ac:dyDescent="0.25">
      <c r="A3389" s="26">
        <v>44267.606828703705</v>
      </c>
      <c r="B3389" s="23" t="s">
        <v>0</v>
      </c>
      <c r="C3389" s="23" t="s">
        <v>4754</v>
      </c>
      <c r="D3389" s="23" t="s">
        <v>551</v>
      </c>
      <c r="E3389" s="23" t="s">
        <v>1</v>
      </c>
      <c r="F3389" s="23" t="s">
        <v>7</v>
      </c>
      <c r="G3389" s="23" t="s">
        <v>975</v>
      </c>
      <c r="H3389" s="2" t="s">
        <v>7731</v>
      </c>
      <c r="I3389" s="23" t="s">
        <v>8</v>
      </c>
      <c r="J3389" s="23"/>
      <c r="K3389" s="23" t="s">
        <v>9712</v>
      </c>
      <c r="L3389" s="23"/>
      <c r="M3389" s="23">
        <f>YEAR(Tabla2[[#This Row],[Fecha de creación]])</f>
        <v>2021</v>
      </c>
      <c r="N3389" s="23">
        <f>MONTH(Tabla2[[#This Row],[Fecha de creación]])</f>
        <v>3</v>
      </c>
    </row>
    <row r="3390" spans="1:14" ht="15" customHeight="1" x14ac:dyDescent="0.25">
      <c r="A3390" s="26">
        <v>44267.634467592594</v>
      </c>
      <c r="B3390" s="23" t="s">
        <v>100</v>
      </c>
      <c r="C3390" s="23" t="s">
        <v>4755</v>
      </c>
      <c r="D3390" s="23" t="s">
        <v>6</v>
      </c>
      <c r="E3390" s="23" t="s">
        <v>1</v>
      </c>
      <c r="F3390" s="23" t="s">
        <v>7</v>
      </c>
      <c r="G3390" s="23" t="s">
        <v>975</v>
      </c>
      <c r="H3390" s="2" t="s">
        <v>7722</v>
      </c>
      <c r="I3390" s="23" t="s">
        <v>1854</v>
      </c>
      <c r="J3390" s="23"/>
      <c r="K3390" s="23" t="s">
        <v>9712</v>
      </c>
      <c r="L3390" s="23"/>
      <c r="M3390" s="23">
        <f>YEAR(Tabla2[[#This Row],[Fecha de creación]])</f>
        <v>2021</v>
      </c>
      <c r="N3390" s="23">
        <f>MONTH(Tabla2[[#This Row],[Fecha de creación]])</f>
        <v>3</v>
      </c>
    </row>
    <row r="3391" spans="1:14" ht="15" customHeight="1" x14ac:dyDescent="0.25">
      <c r="A3391" s="26">
        <v>44267.661435185182</v>
      </c>
      <c r="B3391" s="23" t="s">
        <v>0</v>
      </c>
      <c r="C3391" s="23" t="s">
        <v>4756</v>
      </c>
      <c r="D3391" s="23" t="s">
        <v>551</v>
      </c>
      <c r="E3391" s="23" t="s">
        <v>1</v>
      </c>
      <c r="F3391" s="23" t="s">
        <v>7</v>
      </c>
      <c r="G3391" s="23" t="s">
        <v>975</v>
      </c>
      <c r="H3391" s="2" t="s">
        <v>7731</v>
      </c>
      <c r="I3391" s="23" t="s">
        <v>4</v>
      </c>
      <c r="J3391" s="23"/>
      <c r="K3391" s="23" t="s">
        <v>9712</v>
      </c>
      <c r="L3391" s="23"/>
      <c r="M3391" s="23">
        <f>YEAR(Tabla2[[#This Row],[Fecha de creación]])</f>
        <v>2021</v>
      </c>
      <c r="N3391" s="23">
        <f>MONTH(Tabla2[[#This Row],[Fecha de creación]])</f>
        <v>3</v>
      </c>
    </row>
    <row r="3392" spans="1:14" ht="15" customHeight="1" x14ac:dyDescent="0.25">
      <c r="A3392" s="26">
        <v>44267.663124999999</v>
      </c>
      <c r="B3392" s="23" t="s">
        <v>100</v>
      </c>
      <c r="C3392" s="23" t="s">
        <v>4757</v>
      </c>
      <c r="D3392" s="23" t="s">
        <v>110</v>
      </c>
      <c r="E3392" s="23" t="s">
        <v>1</v>
      </c>
      <c r="F3392" s="23" t="s">
        <v>7</v>
      </c>
      <c r="G3392" s="23" t="s">
        <v>975</v>
      </c>
      <c r="H3392" s="2" t="s">
        <v>7731</v>
      </c>
      <c r="I3392" s="23" t="s">
        <v>1854</v>
      </c>
      <c r="J3392" s="23"/>
      <c r="K3392" s="23" t="s">
        <v>9712</v>
      </c>
      <c r="L3392" s="23"/>
      <c r="M3392" s="23">
        <f>YEAR(Tabla2[[#This Row],[Fecha de creación]])</f>
        <v>2021</v>
      </c>
      <c r="N3392" s="23">
        <f>MONTH(Tabla2[[#This Row],[Fecha de creación]])</f>
        <v>3</v>
      </c>
    </row>
    <row r="3393" spans="1:14" ht="15" customHeight="1" x14ac:dyDescent="0.25">
      <c r="A3393" s="26">
        <v>44267.670393518521</v>
      </c>
      <c r="B3393" s="23" t="s">
        <v>0</v>
      </c>
      <c r="C3393" s="23" t="s">
        <v>4758</v>
      </c>
      <c r="D3393" s="23" t="s">
        <v>351</v>
      </c>
      <c r="E3393" s="23" t="s">
        <v>1</v>
      </c>
      <c r="F3393" s="23" t="s">
        <v>7</v>
      </c>
      <c r="G3393" s="23" t="s">
        <v>975</v>
      </c>
      <c r="H3393" s="2" t="s">
        <v>7734</v>
      </c>
      <c r="I3393" s="23" t="s">
        <v>4</v>
      </c>
      <c r="J3393" s="23"/>
      <c r="K3393" s="23" t="s">
        <v>9712</v>
      </c>
      <c r="L3393" s="23"/>
      <c r="M3393" s="23">
        <f>YEAR(Tabla2[[#This Row],[Fecha de creación]])</f>
        <v>2021</v>
      </c>
      <c r="N3393" s="23">
        <f>MONTH(Tabla2[[#This Row],[Fecha de creación]])</f>
        <v>3</v>
      </c>
    </row>
    <row r="3394" spans="1:14" ht="15" customHeight="1" x14ac:dyDescent="0.25">
      <c r="A3394" s="26">
        <v>44267.671655092592</v>
      </c>
      <c r="B3394" s="23" t="s">
        <v>0</v>
      </c>
      <c r="C3394" s="23" t="s">
        <v>4759</v>
      </c>
      <c r="D3394" s="23" t="s">
        <v>131</v>
      </c>
      <c r="E3394" s="23" t="s">
        <v>1</v>
      </c>
      <c r="F3394" s="23" t="s">
        <v>7</v>
      </c>
      <c r="G3394" s="23" t="s">
        <v>975</v>
      </c>
      <c r="H3394" s="2" t="s">
        <v>7728</v>
      </c>
      <c r="I3394" s="23" t="s">
        <v>4</v>
      </c>
      <c r="J3394" s="23"/>
      <c r="K3394" s="23" t="s">
        <v>9712</v>
      </c>
      <c r="L3394" s="23"/>
      <c r="M3394" s="23">
        <f>YEAR(Tabla2[[#This Row],[Fecha de creación]])</f>
        <v>2021</v>
      </c>
      <c r="N3394" s="23">
        <f>MONTH(Tabla2[[#This Row],[Fecha de creación]])</f>
        <v>3</v>
      </c>
    </row>
    <row r="3395" spans="1:14" ht="15" customHeight="1" x14ac:dyDescent="0.25">
      <c r="A3395" s="26">
        <v>44267.687569444446</v>
      </c>
      <c r="B3395" s="23" t="s">
        <v>100</v>
      </c>
      <c r="C3395" s="23" t="s">
        <v>4760</v>
      </c>
      <c r="D3395" s="23" t="s">
        <v>110</v>
      </c>
      <c r="E3395" s="23" t="s">
        <v>1</v>
      </c>
      <c r="F3395" s="23" t="s">
        <v>7</v>
      </c>
      <c r="G3395" s="23" t="s">
        <v>975</v>
      </c>
      <c r="H3395" s="2" t="s">
        <v>7731</v>
      </c>
      <c r="I3395" s="23" t="s">
        <v>1854</v>
      </c>
      <c r="J3395" s="23"/>
      <c r="K3395" s="23" t="s">
        <v>9712</v>
      </c>
      <c r="L3395" s="23"/>
      <c r="M3395" s="23">
        <f>YEAR(Tabla2[[#This Row],[Fecha de creación]])</f>
        <v>2021</v>
      </c>
      <c r="N3395" s="23">
        <f>MONTH(Tabla2[[#This Row],[Fecha de creación]])</f>
        <v>3</v>
      </c>
    </row>
    <row r="3396" spans="1:14" ht="15" customHeight="1" x14ac:dyDescent="0.25">
      <c r="A3396" s="26">
        <v>44267.692881944444</v>
      </c>
      <c r="B3396" s="23" t="s">
        <v>100</v>
      </c>
      <c r="C3396" s="23" t="s">
        <v>4761</v>
      </c>
      <c r="D3396" s="23" t="s">
        <v>551</v>
      </c>
      <c r="E3396" s="23" t="s">
        <v>1</v>
      </c>
      <c r="F3396" s="23" t="s">
        <v>7</v>
      </c>
      <c r="G3396" s="23" t="s">
        <v>975</v>
      </c>
      <c r="H3396" s="2" t="s">
        <v>7731</v>
      </c>
      <c r="I3396" s="23" t="s">
        <v>1854</v>
      </c>
      <c r="J3396" s="23"/>
      <c r="K3396" s="23" t="s">
        <v>9712</v>
      </c>
      <c r="L3396" s="23"/>
      <c r="M3396" s="23">
        <f>YEAR(Tabla2[[#This Row],[Fecha de creación]])</f>
        <v>2021</v>
      </c>
      <c r="N3396" s="23">
        <f>MONTH(Tabla2[[#This Row],[Fecha de creación]])</f>
        <v>3</v>
      </c>
    </row>
    <row r="3397" spans="1:14" ht="15" customHeight="1" x14ac:dyDescent="0.25">
      <c r="A3397" s="26">
        <v>44267.694467592592</v>
      </c>
      <c r="B3397" s="23" t="s">
        <v>100</v>
      </c>
      <c r="C3397" s="23" t="s">
        <v>4762</v>
      </c>
      <c r="D3397" s="23" t="s">
        <v>131</v>
      </c>
      <c r="E3397" s="23" t="s">
        <v>1</v>
      </c>
      <c r="F3397" s="23" t="s">
        <v>7</v>
      </c>
      <c r="G3397" s="23" t="s">
        <v>975</v>
      </c>
      <c r="H3397" s="2" t="s">
        <v>7728</v>
      </c>
      <c r="I3397" s="23" t="s">
        <v>1854</v>
      </c>
      <c r="J3397" s="23"/>
      <c r="K3397" s="23" t="s">
        <v>9712</v>
      </c>
      <c r="L3397" s="23"/>
      <c r="M3397" s="23">
        <f>YEAR(Tabla2[[#This Row],[Fecha de creación]])</f>
        <v>2021</v>
      </c>
      <c r="N3397" s="23">
        <f>MONTH(Tabla2[[#This Row],[Fecha de creación]])</f>
        <v>3</v>
      </c>
    </row>
    <row r="3398" spans="1:14" ht="15" customHeight="1" x14ac:dyDescent="0.25">
      <c r="A3398" s="26">
        <v>44267.694479166668</v>
      </c>
      <c r="B3398" s="23" t="s">
        <v>100</v>
      </c>
      <c r="C3398" s="23" t="s">
        <v>4763</v>
      </c>
      <c r="D3398" s="23" t="s">
        <v>551</v>
      </c>
      <c r="E3398" s="23" t="s">
        <v>1</v>
      </c>
      <c r="F3398" s="23" t="s">
        <v>7</v>
      </c>
      <c r="G3398" s="23" t="s">
        <v>975</v>
      </c>
      <c r="H3398" s="2" t="s">
        <v>7731</v>
      </c>
      <c r="I3398" s="23" t="s">
        <v>1653</v>
      </c>
      <c r="J3398" s="23"/>
      <c r="K3398" s="23" t="s">
        <v>9712</v>
      </c>
      <c r="L3398" s="23"/>
      <c r="M3398" s="23">
        <f>YEAR(Tabla2[[#This Row],[Fecha de creación]])</f>
        <v>2021</v>
      </c>
      <c r="N3398" s="23">
        <f>MONTH(Tabla2[[#This Row],[Fecha de creación]])</f>
        <v>3</v>
      </c>
    </row>
    <row r="3399" spans="1:14" ht="15" customHeight="1" x14ac:dyDescent="0.25">
      <c r="A3399" s="26">
        <v>44267.701608796298</v>
      </c>
      <c r="B3399" s="23" t="s">
        <v>100</v>
      </c>
      <c r="C3399" s="23" t="s">
        <v>4764</v>
      </c>
      <c r="D3399" s="23" t="s">
        <v>351</v>
      </c>
      <c r="E3399" s="23" t="s">
        <v>1</v>
      </c>
      <c r="F3399" s="23" t="s">
        <v>7</v>
      </c>
      <c r="G3399" s="23" t="s">
        <v>975</v>
      </c>
      <c r="H3399" s="2" t="s">
        <v>7734</v>
      </c>
      <c r="I3399" s="23" t="s">
        <v>1653</v>
      </c>
      <c r="J3399" s="23"/>
      <c r="K3399" s="23" t="s">
        <v>9712</v>
      </c>
      <c r="L3399" s="23"/>
      <c r="M3399" s="23">
        <f>YEAR(Tabla2[[#This Row],[Fecha de creación]])</f>
        <v>2021</v>
      </c>
      <c r="N3399" s="23">
        <f>MONTH(Tabla2[[#This Row],[Fecha de creación]])</f>
        <v>3</v>
      </c>
    </row>
    <row r="3400" spans="1:14" ht="15" customHeight="1" x14ac:dyDescent="0.25">
      <c r="A3400" s="26">
        <v>44267.702187499999</v>
      </c>
      <c r="B3400" s="23" t="s">
        <v>100</v>
      </c>
      <c r="C3400" s="23" t="s">
        <v>4765</v>
      </c>
      <c r="D3400" s="23" t="s">
        <v>131</v>
      </c>
      <c r="E3400" s="23" t="s">
        <v>1</v>
      </c>
      <c r="F3400" s="23" t="s">
        <v>7</v>
      </c>
      <c r="G3400" s="23" t="s">
        <v>975</v>
      </c>
      <c r="H3400" s="2" t="s">
        <v>7728</v>
      </c>
      <c r="I3400" s="23" t="s">
        <v>1653</v>
      </c>
      <c r="J3400" s="23"/>
      <c r="K3400" s="23" t="s">
        <v>9712</v>
      </c>
      <c r="L3400" s="23"/>
      <c r="M3400" s="23">
        <f>YEAR(Tabla2[[#This Row],[Fecha de creación]])</f>
        <v>2021</v>
      </c>
      <c r="N3400" s="23">
        <f>MONTH(Tabla2[[#This Row],[Fecha de creación]])</f>
        <v>3</v>
      </c>
    </row>
    <row r="3401" spans="1:14" ht="15" customHeight="1" x14ac:dyDescent="0.25">
      <c r="A3401" s="26">
        <v>44267.711550925924</v>
      </c>
      <c r="B3401" s="23" t="s">
        <v>0</v>
      </c>
      <c r="C3401" s="23" t="s">
        <v>4766</v>
      </c>
      <c r="D3401" s="23" t="s">
        <v>551</v>
      </c>
      <c r="E3401" s="23" t="s">
        <v>1</v>
      </c>
      <c r="F3401" s="23" t="s">
        <v>7</v>
      </c>
      <c r="G3401" s="23" t="s">
        <v>975</v>
      </c>
      <c r="H3401" s="2" t="s">
        <v>7731</v>
      </c>
      <c r="I3401" s="23" t="s">
        <v>8</v>
      </c>
      <c r="J3401" s="23"/>
      <c r="K3401" s="23" t="s">
        <v>9712</v>
      </c>
      <c r="L3401" s="23"/>
      <c r="M3401" s="23">
        <f>YEAR(Tabla2[[#This Row],[Fecha de creación]])</f>
        <v>2021</v>
      </c>
      <c r="N3401" s="23">
        <f>MONTH(Tabla2[[#This Row],[Fecha de creación]])</f>
        <v>3</v>
      </c>
    </row>
    <row r="3402" spans="1:14" ht="15" customHeight="1" x14ac:dyDescent="0.25">
      <c r="A3402" s="26">
        <v>44267.71329861111</v>
      </c>
      <c r="B3402" s="23" t="s">
        <v>100</v>
      </c>
      <c r="C3402" s="23" t="s">
        <v>4767</v>
      </c>
      <c r="D3402" s="23" t="s">
        <v>551</v>
      </c>
      <c r="E3402" s="23" t="s">
        <v>1</v>
      </c>
      <c r="F3402" s="23" t="s">
        <v>7</v>
      </c>
      <c r="G3402" s="23" t="s">
        <v>975</v>
      </c>
      <c r="H3402" s="2" t="s">
        <v>7731</v>
      </c>
      <c r="I3402" s="23" t="s">
        <v>1653</v>
      </c>
      <c r="J3402" s="23"/>
      <c r="K3402" s="23" t="s">
        <v>9712</v>
      </c>
      <c r="L3402" s="23"/>
      <c r="M3402" s="23">
        <f>YEAR(Tabla2[[#This Row],[Fecha de creación]])</f>
        <v>2021</v>
      </c>
      <c r="N3402" s="23">
        <f>MONTH(Tabla2[[#This Row],[Fecha de creación]])</f>
        <v>3</v>
      </c>
    </row>
    <row r="3403" spans="1:14" ht="15" customHeight="1" x14ac:dyDescent="0.25">
      <c r="A3403" s="26">
        <v>44267.717615740738</v>
      </c>
      <c r="B3403" s="23" t="s">
        <v>100</v>
      </c>
      <c r="C3403" s="23" t="s">
        <v>4768</v>
      </c>
      <c r="D3403" s="23" t="s">
        <v>812</v>
      </c>
      <c r="E3403" s="23" t="s">
        <v>1</v>
      </c>
      <c r="F3403" s="23" t="s">
        <v>7</v>
      </c>
      <c r="G3403" s="23" t="s">
        <v>975</v>
      </c>
      <c r="H3403" s="2" t="s">
        <v>7734</v>
      </c>
      <c r="I3403" s="23" t="s">
        <v>1653</v>
      </c>
      <c r="J3403" s="23"/>
      <c r="K3403" s="23" t="s">
        <v>9712</v>
      </c>
      <c r="L3403" s="23"/>
      <c r="M3403" s="23">
        <f>YEAR(Tabla2[[#This Row],[Fecha de creación]])</f>
        <v>2021</v>
      </c>
      <c r="N3403" s="23">
        <f>MONTH(Tabla2[[#This Row],[Fecha de creación]])</f>
        <v>3</v>
      </c>
    </row>
    <row r="3404" spans="1:14" ht="15" customHeight="1" x14ac:dyDescent="0.25">
      <c r="A3404" s="26">
        <v>44267.718356481484</v>
      </c>
      <c r="B3404" s="23" t="s">
        <v>100</v>
      </c>
      <c r="C3404" s="23" t="s">
        <v>4769</v>
      </c>
      <c r="D3404" s="23" t="s">
        <v>131</v>
      </c>
      <c r="E3404" s="23" t="s">
        <v>1</v>
      </c>
      <c r="F3404" s="23" t="s">
        <v>7</v>
      </c>
      <c r="G3404" s="23" t="s">
        <v>975</v>
      </c>
      <c r="H3404" s="2" t="s">
        <v>7728</v>
      </c>
      <c r="I3404" s="23" t="s">
        <v>1653</v>
      </c>
      <c r="J3404" s="23"/>
      <c r="K3404" s="23" t="s">
        <v>9712</v>
      </c>
      <c r="L3404" s="23"/>
      <c r="M3404" s="23">
        <f>YEAR(Tabla2[[#This Row],[Fecha de creación]])</f>
        <v>2021</v>
      </c>
      <c r="N3404" s="23">
        <f>MONTH(Tabla2[[#This Row],[Fecha de creación]])</f>
        <v>3</v>
      </c>
    </row>
    <row r="3405" spans="1:14" ht="15" customHeight="1" x14ac:dyDescent="0.25">
      <c r="A3405" s="26">
        <v>44267.719861111109</v>
      </c>
      <c r="B3405" s="23" t="s">
        <v>0</v>
      </c>
      <c r="C3405" s="23" t="s">
        <v>4770</v>
      </c>
      <c r="D3405" s="23" t="s">
        <v>6</v>
      </c>
      <c r="E3405" s="23" t="s">
        <v>1</v>
      </c>
      <c r="F3405" s="23" t="s">
        <v>7</v>
      </c>
      <c r="G3405" s="23" t="s">
        <v>975</v>
      </c>
      <c r="H3405" s="2" t="s">
        <v>7722</v>
      </c>
      <c r="I3405" s="23" t="s">
        <v>8</v>
      </c>
      <c r="J3405" s="23"/>
      <c r="K3405" s="23" t="s">
        <v>9712</v>
      </c>
      <c r="L3405" s="23"/>
      <c r="M3405" s="23">
        <f>YEAR(Tabla2[[#This Row],[Fecha de creación]])</f>
        <v>2021</v>
      </c>
      <c r="N3405" s="23">
        <f>MONTH(Tabla2[[#This Row],[Fecha de creación]])</f>
        <v>3</v>
      </c>
    </row>
    <row r="3406" spans="1:14" ht="15" customHeight="1" x14ac:dyDescent="0.25">
      <c r="A3406" s="26">
        <v>44267.729097222225</v>
      </c>
      <c r="B3406" s="23" t="s">
        <v>100</v>
      </c>
      <c r="C3406" s="23" t="s">
        <v>4771</v>
      </c>
      <c r="D3406" s="23" t="s">
        <v>551</v>
      </c>
      <c r="E3406" s="23" t="s">
        <v>1</v>
      </c>
      <c r="F3406" s="23" t="s">
        <v>7</v>
      </c>
      <c r="G3406" s="23" t="s">
        <v>975</v>
      </c>
      <c r="H3406" s="2" t="s">
        <v>7731</v>
      </c>
      <c r="I3406" s="23" t="s">
        <v>1653</v>
      </c>
      <c r="J3406" s="23"/>
      <c r="K3406" s="23" t="s">
        <v>9712</v>
      </c>
      <c r="L3406" s="23"/>
      <c r="M3406" s="23">
        <f>YEAR(Tabla2[[#This Row],[Fecha de creación]])</f>
        <v>2021</v>
      </c>
      <c r="N3406" s="23">
        <f>MONTH(Tabla2[[#This Row],[Fecha de creación]])</f>
        <v>3</v>
      </c>
    </row>
    <row r="3407" spans="1:14" ht="15" customHeight="1" x14ac:dyDescent="0.25">
      <c r="A3407" s="26">
        <v>44267.73159722222</v>
      </c>
      <c r="B3407" s="23" t="s">
        <v>100</v>
      </c>
      <c r="C3407" s="23" t="s">
        <v>4772</v>
      </c>
      <c r="D3407" s="23" t="s">
        <v>351</v>
      </c>
      <c r="E3407" s="23" t="s">
        <v>1</v>
      </c>
      <c r="F3407" s="23" t="s">
        <v>7</v>
      </c>
      <c r="G3407" s="23" t="s">
        <v>975</v>
      </c>
      <c r="H3407" s="2" t="s">
        <v>7734</v>
      </c>
      <c r="I3407" s="23" t="s">
        <v>1653</v>
      </c>
      <c r="J3407" s="23"/>
      <c r="K3407" s="23" t="s">
        <v>9712</v>
      </c>
      <c r="L3407" s="23"/>
      <c r="M3407" s="23">
        <f>YEAR(Tabla2[[#This Row],[Fecha de creación]])</f>
        <v>2021</v>
      </c>
      <c r="N3407" s="23">
        <f>MONTH(Tabla2[[#This Row],[Fecha de creación]])</f>
        <v>3</v>
      </c>
    </row>
    <row r="3408" spans="1:14" ht="15" customHeight="1" x14ac:dyDescent="0.25">
      <c r="A3408" s="26">
        <v>44267.732037037036</v>
      </c>
      <c r="B3408" s="23" t="s">
        <v>100</v>
      </c>
      <c r="C3408" s="23" t="s">
        <v>4773</v>
      </c>
      <c r="D3408" s="23" t="s">
        <v>131</v>
      </c>
      <c r="E3408" s="23" t="s">
        <v>1</v>
      </c>
      <c r="F3408" s="23" t="s">
        <v>7</v>
      </c>
      <c r="G3408" s="23" t="s">
        <v>975</v>
      </c>
      <c r="H3408" s="2" t="s">
        <v>7728</v>
      </c>
      <c r="I3408" s="23" t="s">
        <v>1653</v>
      </c>
      <c r="J3408" s="23"/>
      <c r="K3408" s="23" t="s">
        <v>9712</v>
      </c>
      <c r="L3408" s="23"/>
      <c r="M3408" s="23">
        <f>YEAR(Tabla2[[#This Row],[Fecha de creación]])</f>
        <v>2021</v>
      </c>
      <c r="N3408" s="23">
        <f>MONTH(Tabla2[[#This Row],[Fecha de creación]])</f>
        <v>3</v>
      </c>
    </row>
    <row r="3409" spans="1:14" ht="15" customHeight="1" x14ac:dyDescent="0.25">
      <c r="A3409" s="26">
        <v>44268.524212962962</v>
      </c>
      <c r="B3409" s="23" t="s">
        <v>34</v>
      </c>
      <c r="C3409" s="23" t="s">
        <v>4774</v>
      </c>
      <c r="D3409" s="23" t="s">
        <v>4775</v>
      </c>
      <c r="E3409" s="23" t="s">
        <v>1</v>
      </c>
      <c r="F3409" s="23" t="s">
        <v>7</v>
      </c>
      <c r="G3409" s="23" t="s">
        <v>1551</v>
      </c>
      <c r="H3409" s="2" t="s">
        <v>7734</v>
      </c>
      <c r="I3409" s="23" t="s">
        <v>7769</v>
      </c>
      <c r="J3409" s="23"/>
      <c r="K3409" s="23" t="s">
        <v>9712</v>
      </c>
      <c r="L3409" s="23"/>
      <c r="M3409" s="23">
        <f>YEAR(Tabla2[[#This Row],[Fecha de creación]])</f>
        <v>2021</v>
      </c>
      <c r="N3409" s="23">
        <f>MONTH(Tabla2[[#This Row],[Fecha de creación]])</f>
        <v>3</v>
      </c>
    </row>
    <row r="3410" spans="1:14" ht="15" customHeight="1" x14ac:dyDescent="0.25">
      <c r="A3410" s="26">
        <v>44268.628078703703</v>
      </c>
      <c r="B3410" s="23" t="s">
        <v>0</v>
      </c>
      <c r="C3410" s="23" t="s">
        <v>4776</v>
      </c>
      <c r="D3410" s="23" t="s">
        <v>551</v>
      </c>
      <c r="E3410" s="23" t="s">
        <v>1</v>
      </c>
      <c r="F3410" s="23" t="s">
        <v>7</v>
      </c>
      <c r="G3410" s="23" t="s">
        <v>975</v>
      </c>
      <c r="H3410" s="2" t="s">
        <v>7731</v>
      </c>
      <c r="I3410" s="23" t="s">
        <v>8</v>
      </c>
      <c r="J3410" s="23"/>
      <c r="K3410" s="23" t="s">
        <v>9712</v>
      </c>
      <c r="L3410" s="23"/>
      <c r="M3410" s="23">
        <f>YEAR(Tabla2[[#This Row],[Fecha de creación]])</f>
        <v>2021</v>
      </c>
      <c r="N3410" s="23">
        <f>MONTH(Tabla2[[#This Row],[Fecha de creación]])</f>
        <v>3</v>
      </c>
    </row>
    <row r="3411" spans="1:14" ht="15" customHeight="1" x14ac:dyDescent="0.25">
      <c r="A3411" s="26">
        <v>44268.628842592596</v>
      </c>
      <c r="B3411" s="23" t="s">
        <v>0</v>
      </c>
      <c r="C3411" s="23" t="s">
        <v>4777</v>
      </c>
      <c r="D3411" s="23" t="s">
        <v>131</v>
      </c>
      <c r="E3411" s="23" t="s">
        <v>1</v>
      </c>
      <c r="F3411" s="23" t="s">
        <v>7</v>
      </c>
      <c r="G3411" s="23" t="s">
        <v>975</v>
      </c>
      <c r="H3411" s="2" t="s">
        <v>7728</v>
      </c>
      <c r="I3411" s="23" t="s">
        <v>8</v>
      </c>
      <c r="J3411" s="23"/>
      <c r="K3411" s="23" t="s">
        <v>9712</v>
      </c>
      <c r="L3411" s="23"/>
      <c r="M3411" s="23">
        <f>YEAR(Tabla2[[#This Row],[Fecha de creación]])</f>
        <v>2021</v>
      </c>
      <c r="N3411" s="23">
        <f>MONTH(Tabla2[[#This Row],[Fecha de creación]])</f>
        <v>3</v>
      </c>
    </row>
    <row r="3412" spans="1:14" ht="15" customHeight="1" x14ac:dyDescent="0.25">
      <c r="A3412" s="26">
        <v>44268.629259259258</v>
      </c>
      <c r="B3412" s="23" t="s">
        <v>0</v>
      </c>
      <c r="C3412" s="23" t="s">
        <v>4778</v>
      </c>
      <c r="D3412" s="23" t="s">
        <v>110</v>
      </c>
      <c r="E3412" s="23" t="s">
        <v>1</v>
      </c>
      <c r="F3412" s="23" t="s">
        <v>7</v>
      </c>
      <c r="G3412" s="23" t="s">
        <v>975</v>
      </c>
      <c r="H3412" s="2" t="s">
        <v>7731</v>
      </c>
      <c r="I3412" s="23" t="s">
        <v>8</v>
      </c>
      <c r="J3412" s="23"/>
      <c r="K3412" s="23" t="s">
        <v>9712</v>
      </c>
      <c r="L3412" s="23"/>
      <c r="M3412" s="23">
        <f>YEAR(Tabla2[[#This Row],[Fecha de creación]])</f>
        <v>2021</v>
      </c>
      <c r="N3412" s="23">
        <f>MONTH(Tabla2[[#This Row],[Fecha de creación]])</f>
        <v>3</v>
      </c>
    </row>
    <row r="3413" spans="1:14" ht="15" customHeight="1" x14ac:dyDescent="0.25">
      <c r="A3413" s="26">
        <v>44268.638043981482</v>
      </c>
      <c r="B3413" s="23" t="s">
        <v>0</v>
      </c>
      <c r="C3413" s="23" t="s">
        <v>4779</v>
      </c>
      <c r="D3413" s="23" t="s">
        <v>110</v>
      </c>
      <c r="E3413" s="23" t="s">
        <v>1</v>
      </c>
      <c r="F3413" s="23" t="s">
        <v>7</v>
      </c>
      <c r="G3413" s="23" t="s">
        <v>975</v>
      </c>
      <c r="H3413" s="2" t="s">
        <v>7731</v>
      </c>
      <c r="I3413" s="23" t="s">
        <v>8</v>
      </c>
      <c r="J3413" s="23"/>
      <c r="K3413" s="23" t="s">
        <v>9712</v>
      </c>
      <c r="L3413" s="23"/>
      <c r="M3413" s="23">
        <f>YEAR(Tabla2[[#This Row],[Fecha de creación]])</f>
        <v>2021</v>
      </c>
      <c r="N3413" s="23">
        <f>MONTH(Tabla2[[#This Row],[Fecha de creación]])</f>
        <v>3</v>
      </c>
    </row>
    <row r="3414" spans="1:14" ht="15" customHeight="1" x14ac:dyDescent="0.25">
      <c r="A3414" s="26">
        <v>44268.646469907406</v>
      </c>
      <c r="B3414" s="23" t="s">
        <v>0</v>
      </c>
      <c r="C3414" s="23" t="s">
        <v>4780</v>
      </c>
      <c r="D3414" s="23" t="s">
        <v>110</v>
      </c>
      <c r="E3414" s="23" t="s">
        <v>1</v>
      </c>
      <c r="F3414" s="23" t="s">
        <v>7</v>
      </c>
      <c r="G3414" s="23" t="s">
        <v>975</v>
      </c>
      <c r="H3414" s="2" t="s">
        <v>7731</v>
      </c>
      <c r="I3414" s="23" t="s">
        <v>8</v>
      </c>
      <c r="J3414" s="23"/>
      <c r="K3414" s="23" t="s">
        <v>9712</v>
      </c>
      <c r="L3414" s="23"/>
      <c r="M3414" s="23">
        <f>YEAR(Tabla2[[#This Row],[Fecha de creación]])</f>
        <v>2021</v>
      </c>
      <c r="N3414" s="23">
        <f>MONTH(Tabla2[[#This Row],[Fecha de creación]])</f>
        <v>3</v>
      </c>
    </row>
    <row r="3415" spans="1:14" ht="15" customHeight="1" x14ac:dyDescent="0.25">
      <c r="A3415" s="26">
        <v>44268.650833333333</v>
      </c>
      <c r="B3415" s="23" t="s">
        <v>0</v>
      </c>
      <c r="C3415" s="23" t="s">
        <v>686</v>
      </c>
      <c r="D3415" s="23" t="s">
        <v>6</v>
      </c>
      <c r="E3415" s="23" t="s">
        <v>1</v>
      </c>
      <c r="F3415" s="23" t="s">
        <v>7</v>
      </c>
      <c r="G3415" s="23" t="s">
        <v>3</v>
      </c>
      <c r="H3415" s="2" t="s">
        <v>7722</v>
      </c>
      <c r="I3415" s="23" t="s">
        <v>8</v>
      </c>
      <c r="J3415" s="23"/>
      <c r="K3415" s="23" t="s">
        <v>9712</v>
      </c>
      <c r="L3415" s="23"/>
      <c r="M3415" s="23">
        <f>YEAR(Tabla2[[#This Row],[Fecha de creación]])</f>
        <v>2021</v>
      </c>
      <c r="N3415" s="23">
        <f>MONTH(Tabla2[[#This Row],[Fecha de creación]])</f>
        <v>3</v>
      </c>
    </row>
    <row r="3416" spans="1:14" ht="15" customHeight="1" x14ac:dyDescent="0.25">
      <c r="A3416" s="26">
        <v>44268.656481481485</v>
      </c>
      <c r="B3416" s="23" t="s">
        <v>0</v>
      </c>
      <c r="C3416" s="23" t="s">
        <v>687</v>
      </c>
      <c r="D3416" s="23" t="s">
        <v>586</v>
      </c>
      <c r="E3416" s="23" t="s">
        <v>1</v>
      </c>
      <c r="F3416" s="23" t="s">
        <v>7</v>
      </c>
      <c r="G3416" s="23" t="s">
        <v>3</v>
      </c>
      <c r="H3416" s="2" t="s">
        <v>7748</v>
      </c>
      <c r="I3416" s="23" t="s">
        <v>8</v>
      </c>
      <c r="J3416" s="23"/>
      <c r="K3416" s="23" t="s">
        <v>9712</v>
      </c>
      <c r="L3416" s="23"/>
      <c r="M3416" s="23">
        <f>YEAR(Tabla2[[#This Row],[Fecha de creación]])</f>
        <v>2021</v>
      </c>
      <c r="N3416" s="23">
        <f>MONTH(Tabla2[[#This Row],[Fecha de creación]])</f>
        <v>3</v>
      </c>
    </row>
    <row r="3417" spans="1:14" ht="15" customHeight="1" x14ac:dyDescent="0.25">
      <c r="A3417" s="26">
        <v>44268.667824074073</v>
      </c>
      <c r="B3417" s="23" t="s">
        <v>0</v>
      </c>
      <c r="C3417" s="23" t="s">
        <v>688</v>
      </c>
      <c r="D3417" s="23" t="s">
        <v>21</v>
      </c>
      <c r="E3417" s="23" t="s">
        <v>1</v>
      </c>
      <c r="F3417" s="23" t="s">
        <v>7</v>
      </c>
      <c r="G3417" s="23" t="s">
        <v>3</v>
      </c>
      <c r="H3417" s="2" t="s">
        <v>7744</v>
      </c>
      <c r="I3417" s="23" t="s">
        <v>8</v>
      </c>
      <c r="J3417" s="23"/>
      <c r="K3417" s="23" t="s">
        <v>9712</v>
      </c>
      <c r="L3417" s="23"/>
      <c r="M3417" s="23">
        <f>YEAR(Tabla2[[#This Row],[Fecha de creación]])</f>
        <v>2021</v>
      </c>
      <c r="N3417" s="23">
        <f>MONTH(Tabla2[[#This Row],[Fecha de creación]])</f>
        <v>3</v>
      </c>
    </row>
    <row r="3418" spans="1:14" ht="15" customHeight="1" x14ac:dyDescent="0.25">
      <c r="A3418" s="26">
        <v>44268.711539351854</v>
      </c>
      <c r="B3418" s="23" t="s">
        <v>56</v>
      </c>
      <c r="C3418" s="23" t="s">
        <v>4781</v>
      </c>
      <c r="D3418" s="23" t="s">
        <v>131</v>
      </c>
      <c r="E3418" s="23" t="s">
        <v>1</v>
      </c>
      <c r="F3418" s="23" t="s">
        <v>7</v>
      </c>
      <c r="G3418" s="23" t="s">
        <v>975</v>
      </c>
      <c r="H3418" s="2" t="s">
        <v>7728</v>
      </c>
      <c r="I3418" s="23" t="s">
        <v>4517</v>
      </c>
      <c r="J3418" s="23"/>
      <c r="K3418" s="23" t="s">
        <v>9712</v>
      </c>
      <c r="L3418" s="23"/>
      <c r="M3418" s="23">
        <f>YEAR(Tabla2[[#This Row],[Fecha de creación]])</f>
        <v>2021</v>
      </c>
      <c r="N3418" s="23">
        <f>MONTH(Tabla2[[#This Row],[Fecha de creación]])</f>
        <v>3</v>
      </c>
    </row>
    <row r="3419" spans="1:14" ht="15" customHeight="1" x14ac:dyDescent="0.25">
      <c r="A3419" s="26">
        <v>44269.505046296297</v>
      </c>
      <c r="B3419" s="23" t="s">
        <v>0</v>
      </c>
      <c r="C3419" s="23" t="s">
        <v>4782</v>
      </c>
      <c r="D3419" s="23" t="s">
        <v>349</v>
      </c>
      <c r="E3419" s="23" t="s">
        <v>1</v>
      </c>
      <c r="F3419" s="23" t="s">
        <v>7</v>
      </c>
      <c r="G3419" s="23" t="s">
        <v>975</v>
      </c>
      <c r="H3419" s="2" t="s">
        <v>7731</v>
      </c>
      <c r="I3419" s="23" t="s">
        <v>7412</v>
      </c>
      <c r="J3419" s="23"/>
      <c r="K3419" s="23" t="s">
        <v>9712</v>
      </c>
      <c r="L3419" s="23"/>
      <c r="M3419" s="23">
        <f>YEAR(Tabla2[[#This Row],[Fecha de creación]])</f>
        <v>2021</v>
      </c>
      <c r="N3419" s="23">
        <f>MONTH(Tabla2[[#This Row],[Fecha de creación]])</f>
        <v>3</v>
      </c>
    </row>
    <row r="3420" spans="1:14" ht="15" customHeight="1" x14ac:dyDescent="0.25">
      <c r="A3420" s="26">
        <v>44269.50571759259</v>
      </c>
      <c r="B3420" s="23" t="s">
        <v>0</v>
      </c>
      <c r="C3420" s="23" t="s">
        <v>4783</v>
      </c>
      <c r="D3420" s="23" t="s">
        <v>351</v>
      </c>
      <c r="E3420" s="23" t="s">
        <v>1</v>
      </c>
      <c r="F3420" s="23" t="s">
        <v>7</v>
      </c>
      <c r="G3420" s="23" t="s">
        <v>975</v>
      </c>
      <c r="H3420" s="2" t="s">
        <v>7734</v>
      </c>
      <c r="I3420" s="23" t="s">
        <v>7412</v>
      </c>
      <c r="J3420" s="23"/>
      <c r="K3420" s="23" t="s">
        <v>9712</v>
      </c>
      <c r="L3420" s="23"/>
      <c r="M3420" s="23">
        <f>YEAR(Tabla2[[#This Row],[Fecha de creación]])</f>
        <v>2021</v>
      </c>
      <c r="N3420" s="23">
        <f>MONTH(Tabla2[[#This Row],[Fecha de creación]])</f>
        <v>3</v>
      </c>
    </row>
    <row r="3421" spans="1:14" ht="15" customHeight="1" x14ac:dyDescent="0.25">
      <c r="A3421" s="26">
        <v>44269.508761574078</v>
      </c>
      <c r="B3421" s="23" t="s">
        <v>0</v>
      </c>
      <c r="C3421" s="23" t="s">
        <v>4784</v>
      </c>
      <c r="D3421" s="23" t="s">
        <v>4785</v>
      </c>
      <c r="E3421" s="23" t="s">
        <v>1</v>
      </c>
      <c r="F3421" s="23" t="s">
        <v>2</v>
      </c>
      <c r="G3421" s="23" t="s">
        <v>975</v>
      </c>
      <c r="H3421" s="2" t="s">
        <v>7731</v>
      </c>
      <c r="I3421" s="23" t="s">
        <v>7412</v>
      </c>
      <c r="J3421" s="23"/>
      <c r="K3421" s="23" t="s">
        <v>9536</v>
      </c>
      <c r="L3421" s="23"/>
      <c r="M3421" s="23">
        <f>YEAR(Tabla2[[#This Row],[Fecha de creación]])</f>
        <v>2021</v>
      </c>
      <c r="N3421" s="23">
        <f>MONTH(Tabla2[[#This Row],[Fecha de creación]])</f>
        <v>3</v>
      </c>
    </row>
    <row r="3422" spans="1:14" ht="15" customHeight="1" x14ac:dyDescent="0.25">
      <c r="A3422" s="26">
        <v>44269.513506944444</v>
      </c>
      <c r="B3422" s="23" t="s">
        <v>0</v>
      </c>
      <c r="C3422" s="23" t="s">
        <v>4786</v>
      </c>
      <c r="D3422" s="23" t="s">
        <v>110</v>
      </c>
      <c r="E3422" s="23" t="s">
        <v>1</v>
      </c>
      <c r="F3422" s="23" t="s">
        <v>7</v>
      </c>
      <c r="G3422" s="23" t="s">
        <v>975</v>
      </c>
      <c r="H3422" s="2" t="s">
        <v>7731</v>
      </c>
      <c r="I3422" s="23" t="s">
        <v>7412</v>
      </c>
      <c r="J3422" s="23"/>
      <c r="K3422" s="23" t="s">
        <v>9712</v>
      </c>
      <c r="L3422" s="23"/>
      <c r="M3422" s="23">
        <f>YEAR(Tabla2[[#This Row],[Fecha de creación]])</f>
        <v>2021</v>
      </c>
      <c r="N3422" s="23">
        <f>MONTH(Tabla2[[#This Row],[Fecha de creación]])</f>
        <v>3</v>
      </c>
    </row>
    <row r="3423" spans="1:14" ht="15" customHeight="1" x14ac:dyDescent="0.25">
      <c r="A3423" s="26">
        <v>44269.529722222222</v>
      </c>
      <c r="B3423" s="23" t="s">
        <v>0</v>
      </c>
      <c r="C3423" s="23" t="s">
        <v>4787</v>
      </c>
      <c r="D3423" s="23" t="s">
        <v>4788</v>
      </c>
      <c r="E3423" s="23" t="s">
        <v>1</v>
      </c>
      <c r="F3423" s="23" t="s">
        <v>7</v>
      </c>
      <c r="G3423" s="23" t="s">
        <v>975</v>
      </c>
      <c r="H3423" s="2" t="s">
        <v>7731</v>
      </c>
      <c r="I3423" s="23" t="s">
        <v>4</v>
      </c>
      <c r="J3423" s="23"/>
      <c r="K3423" s="23" t="s">
        <v>9712</v>
      </c>
      <c r="L3423" s="23"/>
      <c r="M3423" s="23">
        <f>YEAR(Tabla2[[#This Row],[Fecha de creación]])</f>
        <v>2021</v>
      </c>
      <c r="N3423" s="23">
        <f>MONTH(Tabla2[[#This Row],[Fecha de creación]])</f>
        <v>3</v>
      </c>
    </row>
    <row r="3424" spans="1:14" ht="15" customHeight="1" x14ac:dyDescent="0.25">
      <c r="A3424" s="26">
        <v>44269.536273148151</v>
      </c>
      <c r="B3424" s="23" t="s">
        <v>0</v>
      </c>
      <c r="C3424" s="23" t="s">
        <v>4789</v>
      </c>
      <c r="D3424" s="23" t="s">
        <v>4788</v>
      </c>
      <c r="E3424" s="23" t="s">
        <v>1</v>
      </c>
      <c r="F3424" s="23" t="s">
        <v>7</v>
      </c>
      <c r="G3424" s="23" t="s">
        <v>975</v>
      </c>
      <c r="H3424" s="2" t="s">
        <v>7731</v>
      </c>
      <c r="I3424" s="23" t="s">
        <v>4</v>
      </c>
      <c r="J3424" s="23"/>
      <c r="K3424" s="23" t="s">
        <v>9712</v>
      </c>
      <c r="L3424" s="23"/>
      <c r="M3424" s="23">
        <f>YEAR(Tabla2[[#This Row],[Fecha de creación]])</f>
        <v>2021</v>
      </c>
      <c r="N3424" s="23">
        <f>MONTH(Tabla2[[#This Row],[Fecha de creación]])</f>
        <v>3</v>
      </c>
    </row>
    <row r="3425" spans="1:14" ht="15" customHeight="1" x14ac:dyDescent="0.25">
      <c r="A3425" s="26">
        <v>44269.544560185182</v>
      </c>
      <c r="B3425" s="23" t="s">
        <v>0</v>
      </c>
      <c r="C3425" s="23" t="s">
        <v>4790</v>
      </c>
      <c r="D3425" s="23" t="s">
        <v>382</v>
      </c>
      <c r="E3425" s="23" t="s">
        <v>1</v>
      </c>
      <c r="F3425" s="23" t="s">
        <v>7</v>
      </c>
      <c r="G3425" s="23" t="s">
        <v>975</v>
      </c>
      <c r="H3425" s="2" t="s">
        <v>7723</v>
      </c>
      <c r="I3425" s="23" t="s">
        <v>4</v>
      </c>
      <c r="J3425" s="23"/>
      <c r="K3425" s="23" t="s">
        <v>9712</v>
      </c>
      <c r="L3425" s="23"/>
      <c r="M3425" s="23">
        <f>YEAR(Tabla2[[#This Row],[Fecha de creación]])</f>
        <v>2021</v>
      </c>
      <c r="N3425" s="23">
        <f>MONTH(Tabla2[[#This Row],[Fecha de creación]])</f>
        <v>3</v>
      </c>
    </row>
    <row r="3426" spans="1:14" ht="15" customHeight="1" x14ac:dyDescent="0.25">
      <c r="A3426" s="26">
        <v>44269.547349537039</v>
      </c>
      <c r="B3426" s="23" t="s">
        <v>0</v>
      </c>
      <c r="C3426" s="23" t="s">
        <v>4791</v>
      </c>
      <c r="D3426" s="23" t="s">
        <v>615</v>
      </c>
      <c r="E3426" s="23" t="s">
        <v>1</v>
      </c>
      <c r="F3426" s="23" t="s">
        <v>7</v>
      </c>
      <c r="G3426" s="23" t="s">
        <v>975</v>
      </c>
      <c r="H3426" s="2" t="s">
        <v>7745</v>
      </c>
      <c r="I3426" s="23" t="s">
        <v>4</v>
      </c>
      <c r="J3426" s="23"/>
      <c r="K3426" s="23" t="s">
        <v>9712</v>
      </c>
      <c r="L3426" s="23"/>
      <c r="M3426" s="23">
        <f>YEAR(Tabla2[[#This Row],[Fecha de creación]])</f>
        <v>2021</v>
      </c>
      <c r="N3426" s="23">
        <f>MONTH(Tabla2[[#This Row],[Fecha de creación]])</f>
        <v>3</v>
      </c>
    </row>
    <row r="3427" spans="1:14" ht="15" customHeight="1" x14ac:dyDescent="0.25">
      <c r="A3427" s="26">
        <v>44269.549791666665</v>
      </c>
      <c r="B3427" s="23" t="s">
        <v>0</v>
      </c>
      <c r="C3427" s="23" t="s">
        <v>4792</v>
      </c>
      <c r="D3427" s="23" t="s">
        <v>382</v>
      </c>
      <c r="E3427" s="23" t="s">
        <v>1</v>
      </c>
      <c r="F3427" s="23" t="s">
        <v>7</v>
      </c>
      <c r="G3427" s="23" t="s">
        <v>975</v>
      </c>
      <c r="H3427" s="2" t="s">
        <v>7723</v>
      </c>
      <c r="I3427" s="23" t="s">
        <v>4</v>
      </c>
      <c r="J3427" s="23"/>
      <c r="K3427" s="23" t="s">
        <v>9712</v>
      </c>
      <c r="L3427" s="23"/>
      <c r="M3427" s="23">
        <f>YEAR(Tabla2[[#This Row],[Fecha de creación]])</f>
        <v>2021</v>
      </c>
      <c r="N3427" s="23">
        <f>MONTH(Tabla2[[#This Row],[Fecha de creación]])</f>
        <v>3</v>
      </c>
    </row>
    <row r="3428" spans="1:14" ht="15" customHeight="1" x14ac:dyDescent="0.25">
      <c r="A3428" s="26">
        <v>44269.56722222222</v>
      </c>
      <c r="B3428" s="23" t="s">
        <v>0</v>
      </c>
      <c r="C3428" s="23" t="s">
        <v>689</v>
      </c>
      <c r="D3428" s="23" t="s">
        <v>690</v>
      </c>
      <c r="E3428" s="23" t="s">
        <v>1</v>
      </c>
      <c r="F3428" s="23" t="s">
        <v>7</v>
      </c>
      <c r="G3428" s="23" t="s">
        <v>3</v>
      </c>
      <c r="H3428" s="2" t="s">
        <v>7731</v>
      </c>
      <c r="I3428" s="23" t="s">
        <v>4</v>
      </c>
      <c r="J3428" s="23"/>
      <c r="K3428" s="23" t="s">
        <v>9712</v>
      </c>
      <c r="L3428" s="23"/>
      <c r="M3428" s="23">
        <f>YEAR(Tabla2[[#This Row],[Fecha de creación]])</f>
        <v>2021</v>
      </c>
      <c r="N3428" s="23">
        <f>MONTH(Tabla2[[#This Row],[Fecha de creación]])</f>
        <v>3</v>
      </c>
    </row>
    <row r="3429" spans="1:14" ht="15" customHeight="1" x14ac:dyDescent="0.25">
      <c r="A3429" s="26">
        <v>44269.627638888887</v>
      </c>
      <c r="B3429" s="23" t="s">
        <v>0</v>
      </c>
      <c r="C3429" s="23" t="s">
        <v>4793</v>
      </c>
      <c r="D3429" s="23" t="s">
        <v>131</v>
      </c>
      <c r="E3429" s="23" t="s">
        <v>1</v>
      </c>
      <c r="F3429" s="23" t="s">
        <v>7</v>
      </c>
      <c r="G3429" s="23" t="s">
        <v>975</v>
      </c>
      <c r="H3429" s="2" t="s">
        <v>7728</v>
      </c>
      <c r="I3429" s="23" t="s">
        <v>4</v>
      </c>
      <c r="J3429" s="23"/>
      <c r="K3429" s="23" t="s">
        <v>9712</v>
      </c>
      <c r="L3429" s="23"/>
      <c r="M3429" s="23">
        <f>YEAR(Tabla2[[#This Row],[Fecha de creación]])</f>
        <v>2021</v>
      </c>
      <c r="N3429" s="23">
        <f>MONTH(Tabla2[[#This Row],[Fecha de creación]])</f>
        <v>3</v>
      </c>
    </row>
    <row r="3430" spans="1:14" ht="15" customHeight="1" x14ac:dyDescent="0.25">
      <c r="A3430" s="26">
        <v>44269.628136574072</v>
      </c>
      <c r="B3430" s="23" t="s">
        <v>0</v>
      </c>
      <c r="C3430" s="23" t="s">
        <v>4794</v>
      </c>
      <c r="D3430" s="23" t="s">
        <v>6</v>
      </c>
      <c r="E3430" s="23" t="s">
        <v>1</v>
      </c>
      <c r="F3430" s="23" t="s">
        <v>7</v>
      </c>
      <c r="G3430" s="23" t="s">
        <v>975</v>
      </c>
      <c r="H3430" s="2" t="s">
        <v>7722</v>
      </c>
      <c r="I3430" s="23" t="s">
        <v>4</v>
      </c>
      <c r="J3430" s="23"/>
      <c r="K3430" s="23" t="s">
        <v>9712</v>
      </c>
      <c r="L3430" s="23"/>
      <c r="M3430" s="23">
        <f>YEAR(Tabla2[[#This Row],[Fecha de creación]])</f>
        <v>2021</v>
      </c>
      <c r="N3430" s="23">
        <f>MONTH(Tabla2[[#This Row],[Fecha de creación]])</f>
        <v>3</v>
      </c>
    </row>
    <row r="3431" spans="1:14" ht="15" customHeight="1" x14ac:dyDescent="0.25">
      <c r="A3431" s="26">
        <v>44269.63726851852</v>
      </c>
      <c r="B3431" s="23" t="s">
        <v>0</v>
      </c>
      <c r="C3431" s="23" t="s">
        <v>4795</v>
      </c>
      <c r="D3431" s="23" t="s">
        <v>6</v>
      </c>
      <c r="E3431" s="23" t="s">
        <v>1</v>
      </c>
      <c r="F3431" s="23" t="s">
        <v>7</v>
      </c>
      <c r="G3431" s="23" t="s">
        <v>975</v>
      </c>
      <c r="H3431" s="2" t="s">
        <v>7722</v>
      </c>
      <c r="I3431" s="23" t="s">
        <v>4</v>
      </c>
      <c r="J3431" s="23"/>
      <c r="K3431" s="23" t="s">
        <v>9712</v>
      </c>
      <c r="L3431" s="23"/>
      <c r="M3431" s="23">
        <f>YEAR(Tabla2[[#This Row],[Fecha de creación]])</f>
        <v>2021</v>
      </c>
      <c r="N3431" s="23">
        <f>MONTH(Tabla2[[#This Row],[Fecha de creación]])</f>
        <v>3</v>
      </c>
    </row>
    <row r="3432" spans="1:14" ht="15" customHeight="1" x14ac:dyDescent="0.25">
      <c r="A3432" s="26">
        <v>44269.642268518517</v>
      </c>
      <c r="B3432" s="23" t="s">
        <v>0</v>
      </c>
      <c r="C3432" s="23" t="s">
        <v>4796</v>
      </c>
      <c r="D3432" s="23" t="s">
        <v>551</v>
      </c>
      <c r="E3432" s="23" t="s">
        <v>1</v>
      </c>
      <c r="F3432" s="23" t="s">
        <v>7</v>
      </c>
      <c r="G3432" s="23" t="s">
        <v>975</v>
      </c>
      <c r="H3432" s="2" t="s">
        <v>7731</v>
      </c>
      <c r="I3432" s="23" t="s">
        <v>4</v>
      </c>
      <c r="J3432" s="23"/>
      <c r="K3432" s="23" t="s">
        <v>9712</v>
      </c>
      <c r="L3432" s="23"/>
      <c r="M3432" s="23">
        <f>YEAR(Tabla2[[#This Row],[Fecha de creación]])</f>
        <v>2021</v>
      </c>
      <c r="N3432" s="23">
        <f>MONTH(Tabla2[[#This Row],[Fecha de creación]])</f>
        <v>3</v>
      </c>
    </row>
    <row r="3433" spans="1:14" ht="15" customHeight="1" x14ac:dyDescent="0.25">
      <c r="A3433" s="26">
        <v>44269.643067129633</v>
      </c>
      <c r="B3433" s="23" t="s">
        <v>0</v>
      </c>
      <c r="C3433" s="23" t="s">
        <v>4797</v>
      </c>
      <c r="D3433" s="23" t="s">
        <v>351</v>
      </c>
      <c r="E3433" s="23" t="s">
        <v>1</v>
      </c>
      <c r="F3433" s="23" t="s">
        <v>7</v>
      </c>
      <c r="G3433" s="23" t="s">
        <v>975</v>
      </c>
      <c r="H3433" s="2" t="s">
        <v>7734</v>
      </c>
      <c r="I3433" s="23" t="s">
        <v>4</v>
      </c>
      <c r="J3433" s="23"/>
      <c r="K3433" s="23" t="s">
        <v>9712</v>
      </c>
      <c r="L3433" s="23"/>
      <c r="M3433" s="23">
        <f>YEAR(Tabla2[[#This Row],[Fecha de creación]])</f>
        <v>2021</v>
      </c>
      <c r="N3433" s="23">
        <f>MONTH(Tabla2[[#This Row],[Fecha de creación]])</f>
        <v>3</v>
      </c>
    </row>
    <row r="3434" spans="1:14" ht="15" customHeight="1" x14ac:dyDescent="0.25">
      <c r="A3434" s="26">
        <v>44269.653171296297</v>
      </c>
      <c r="B3434" s="23" t="s">
        <v>0</v>
      </c>
      <c r="C3434" s="23" t="s">
        <v>4798</v>
      </c>
      <c r="D3434" s="23" t="s">
        <v>4799</v>
      </c>
      <c r="E3434" s="23" t="s">
        <v>1</v>
      </c>
      <c r="F3434" s="23" t="s">
        <v>7</v>
      </c>
      <c r="G3434" s="23" t="s">
        <v>975</v>
      </c>
      <c r="H3434" s="2" t="s">
        <v>7728</v>
      </c>
      <c r="I3434" s="23" t="s">
        <v>4</v>
      </c>
      <c r="J3434" s="23"/>
      <c r="K3434" s="23" t="s">
        <v>9712</v>
      </c>
      <c r="L3434" s="23"/>
      <c r="M3434" s="23">
        <f>YEAR(Tabla2[[#This Row],[Fecha de creación]])</f>
        <v>2021</v>
      </c>
      <c r="N3434" s="23">
        <f>MONTH(Tabla2[[#This Row],[Fecha de creación]])</f>
        <v>3</v>
      </c>
    </row>
    <row r="3435" spans="1:14" ht="15" customHeight="1" x14ac:dyDescent="0.25">
      <c r="A3435" s="26">
        <v>44269.659050925926</v>
      </c>
      <c r="B3435" s="23" t="s">
        <v>100</v>
      </c>
      <c r="C3435" s="23" t="s">
        <v>4800</v>
      </c>
      <c r="D3435" s="23" t="s">
        <v>551</v>
      </c>
      <c r="E3435" s="23" t="s">
        <v>1</v>
      </c>
      <c r="F3435" s="23" t="s">
        <v>7</v>
      </c>
      <c r="G3435" s="23" t="s">
        <v>975</v>
      </c>
      <c r="H3435" s="2" t="s">
        <v>7731</v>
      </c>
      <c r="I3435" s="23" t="s">
        <v>1653</v>
      </c>
      <c r="J3435" s="23"/>
      <c r="K3435" s="23" t="s">
        <v>9712</v>
      </c>
      <c r="L3435" s="23"/>
      <c r="M3435" s="23">
        <f>YEAR(Tabla2[[#This Row],[Fecha de creación]])</f>
        <v>2021</v>
      </c>
      <c r="N3435" s="23">
        <f>MONTH(Tabla2[[#This Row],[Fecha de creación]])</f>
        <v>3</v>
      </c>
    </row>
    <row r="3436" spans="1:14" ht="15" customHeight="1" x14ac:dyDescent="0.25">
      <c r="A3436" s="26">
        <v>44269.663495370369</v>
      </c>
      <c r="B3436" s="23" t="s">
        <v>100</v>
      </c>
      <c r="C3436" s="23" t="s">
        <v>4801</v>
      </c>
      <c r="D3436" s="23" t="s">
        <v>351</v>
      </c>
      <c r="E3436" s="23" t="s">
        <v>1</v>
      </c>
      <c r="F3436" s="23" t="s">
        <v>7</v>
      </c>
      <c r="G3436" s="23" t="s">
        <v>975</v>
      </c>
      <c r="H3436" s="2" t="s">
        <v>7734</v>
      </c>
      <c r="I3436" s="23" t="s">
        <v>1653</v>
      </c>
      <c r="J3436" s="23"/>
      <c r="K3436" s="23" t="s">
        <v>9712</v>
      </c>
      <c r="L3436" s="23"/>
      <c r="M3436" s="23">
        <f>YEAR(Tabla2[[#This Row],[Fecha de creación]])</f>
        <v>2021</v>
      </c>
      <c r="N3436" s="23">
        <f>MONTH(Tabla2[[#This Row],[Fecha de creación]])</f>
        <v>3</v>
      </c>
    </row>
    <row r="3437" spans="1:14" ht="15" customHeight="1" x14ac:dyDescent="0.25">
      <c r="A3437" s="26">
        <v>44269.672453703701</v>
      </c>
      <c r="B3437" s="23" t="s">
        <v>0</v>
      </c>
      <c r="C3437" s="23" t="s">
        <v>4802</v>
      </c>
      <c r="D3437" s="23" t="s">
        <v>551</v>
      </c>
      <c r="E3437" s="23" t="s">
        <v>1</v>
      </c>
      <c r="F3437" s="23" t="s">
        <v>7</v>
      </c>
      <c r="G3437" s="23" t="s">
        <v>975</v>
      </c>
      <c r="H3437" s="2" t="s">
        <v>7731</v>
      </c>
      <c r="I3437" s="23" t="s">
        <v>4</v>
      </c>
      <c r="J3437" s="23"/>
      <c r="K3437" s="23" t="s">
        <v>9712</v>
      </c>
      <c r="L3437" s="23"/>
      <c r="M3437" s="23">
        <f>YEAR(Tabla2[[#This Row],[Fecha de creación]])</f>
        <v>2021</v>
      </c>
      <c r="N3437" s="23">
        <f>MONTH(Tabla2[[#This Row],[Fecha de creación]])</f>
        <v>3</v>
      </c>
    </row>
    <row r="3438" spans="1:14" ht="15" customHeight="1" x14ac:dyDescent="0.25">
      <c r="A3438" s="26">
        <v>44269.674328703702</v>
      </c>
      <c r="B3438" s="23" t="s">
        <v>0</v>
      </c>
      <c r="C3438" s="23" t="s">
        <v>4803</v>
      </c>
      <c r="D3438" s="23" t="s">
        <v>351</v>
      </c>
      <c r="E3438" s="23" t="s">
        <v>1</v>
      </c>
      <c r="F3438" s="23" t="s">
        <v>7</v>
      </c>
      <c r="G3438" s="23" t="s">
        <v>975</v>
      </c>
      <c r="H3438" s="2" t="s">
        <v>7734</v>
      </c>
      <c r="I3438" s="23" t="s">
        <v>4</v>
      </c>
      <c r="J3438" s="23"/>
      <c r="K3438" s="23" t="s">
        <v>9712</v>
      </c>
      <c r="L3438" s="23"/>
      <c r="M3438" s="23">
        <f>YEAR(Tabla2[[#This Row],[Fecha de creación]])</f>
        <v>2021</v>
      </c>
      <c r="N3438" s="23">
        <f>MONTH(Tabla2[[#This Row],[Fecha de creación]])</f>
        <v>3</v>
      </c>
    </row>
    <row r="3439" spans="1:14" ht="15" customHeight="1" x14ac:dyDescent="0.25">
      <c r="A3439" s="26">
        <v>44269.68005787037</v>
      </c>
      <c r="B3439" s="23" t="s">
        <v>0</v>
      </c>
      <c r="C3439" s="23" t="s">
        <v>4804</v>
      </c>
      <c r="D3439" s="23" t="s">
        <v>551</v>
      </c>
      <c r="E3439" s="23" t="s">
        <v>1</v>
      </c>
      <c r="F3439" s="23" t="s">
        <v>7</v>
      </c>
      <c r="G3439" s="23" t="s">
        <v>975</v>
      </c>
      <c r="H3439" s="2" t="s">
        <v>7731</v>
      </c>
      <c r="I3439" s="23" t="s">
        <v>4</v>
      </c>
      <c r="J3439" s="23"/>
      <c r="K3439" s="23" t="s">
        <v>9712</v>
      </c>
      <c r="L3439" s="23"/>
      <c r="M3439" s="23">
        <f>YEAR(Tabla2[[#This Row],[Fecha de creación]])</f>
        <v>2021</v>
      </c>
      <c r="N3439" s="23">
        <f>MONTH(Tabla2[[#This Row],[Fecha de creación]])</f>
        <v>3</v>
      </c>
    </row>
    <row r="3440" spans="1:14" ht="15" customHeight="1" x14ac:dyDescent="0.25">
      <c r="A3440" s="26">
        <v>44269.680995370371</v>
      </c>
      <c r="B3440" s="23" t="s">
        <v>0</v>
      </c>
      <c r="C3440" s="23" t="s">
        <v>4805</v>
      </c>
      <c r="D3440" s="23" t="s">
        <v>351</v>
      </c>
      <c r="E3440" s="23" t="s">
        <v>1</v>
      </c>
      <c r="F3440" s="23" t="s">
        <v>7</v>
      </c>
      <c r="G3440" s="23" t="s">
        <v>975</v>
      </c>
      <c r="H3440" s="2" t="s">
        <v>7734</v>
      </c>
      <c r="I3440" s="23" t="s">
        <v>4</v>
      </c>
      <c r="J3440" s="23"/>
      <c r="K3440" s="23" t="s">
        <v>9712</v>
      </c>
      <c r="L3440" s="23"/>
      <c r="M3440" s="23">
        <f>YEAR(Tabla2[[#This Row],[Fecha de creación]])</f>
        <v>2021</v>
      </c>
      <c r="N3440" s="23">
        <f>MONTH(Tabla2[[#This Row],[Fecha de creación]])</f>
        <v>3</v>
      </c>
    </row>
    <row r="3441" spans="1:14" ht="15" customHeight="1" x14ac:dyDescent="0.25">
      <c r="A3441" s="26">
        <v>44269.681527777779</v>
      </c>
      <c r="B3441" s="23" t="s">
        <v>0</v>
      </c>
      <c r="C3441" s="23" t="s">
        <v>4806</v>
      </c>
      <c r="D3441" s="23" t="s">
        <v>2679</v>
      </c>
      <c r="E3441" s="23" t="s">
        <v>1</v>
      </c>
      <c r="F3441" s="23" t="s">
        <v>7</v>
      </c>
      <c r="G3441" s="23" t="s">
        <v>975</v>
      </c>
      <c r="H3441" s="2" t="s">
        <v>7730</v>
      </c>
      <c r="I3441" s="23" t="s">
        <v>4</v>
      </c>
      <c r="J3441" s="23"/>
      <c r="K3441" s="23" t="s">
        <v>9712</v>
      </c>
      <c r="L3441" s="23"/>
      <c r="M3441" s="23">
        <f>YEAR(Tabla2[[#This Row],[Fecha de creación]])</f>
        <v>2021</v>
      </c>
      <c r="N3441" s="23">
        <f>MONTH(Tabla2[[#This Row],[Fecha de creación]])</f>
        <v>3</v>
      </c>
    </row>
    <row r="3442" spans="1:14" ht="15" customHeight="1" x14ac:dyDescent="0.25">
      <c r="A3442" s="26">
        <v>44269.705567129633</v>
      </c>
      <c r="B3442" s="23" t="s">
        <v>0</v>
      </c>
      <c r="C3442" s="23" t="s">
        <v>4807</v>
      </c>
      <c r="D3442" s="23" t="s">
        <v>551</v>
      </c>
      <c r="E3442" s="23" t="s">
        <v>1</v>
      </c>
      <c r="F3442" s="23" t="s">
        <v>7</v>
      </c>
      <c r="G3442" s="23" t="s">
        <v>975</v>
      </c>
      <c r="H3442" s="2" t="s">
        <v>7731</v>
      </c>
      <c r="I3442" s="23" t="s">
        <v>4</v>
      </c>
      <c r="J3442" s="23"/>
      <c r="K3442" s="23" t="s">
        <v>9712</v>
      </c>
      <c r="L3442" s="23"/>
      <c r="M3442" s="23">
        <f>YEAR(Tabla2[[#This Row],[Fecha de creación]])</f>
        <v>2021</v>
      </c>
      <c r="N3442" s="23">
        <f>MONTH(Tabla2[[#This Row],[Fecha de creación]])</f>
        <v>3</v>
      </c>
    </row>
    <row r="3443" spans="1:14" ht="15" customHeight="1" x14ac:dyDescent="0.25">
      <c r="A3443" s="26">
        <v>44269.706400462965</v>
      </c>
      <c r="B3443" s="23" t="s">
        <v>0</v>
      </c>
      <c r="C3443" s="23" t="s">
        <v>4808</v>
      </c>
      <c r="D3443" s="23" t="s">
        <v>351</v>
      </c>
      <c r="E3443" s="23" t="s">
        <v>1</v>
      </c>
      <c r="F3443" s="23" t="s">
        <v>7</v>
      </c>
      <c r="G3443" s="23" t="s">
        <v>975</v>
      </c>
      <c r="H3443" s="2" t="s">
        <v>7734</v>
      </c>
      <c r="I3443" s="23" t="s">
        <v>4</v>
      </c>
      <c r="J3443" s="23"/>
      <c r="K3443" s="23" t="s">
        <v>9712</v>
      </c>
      <c r="L3443" s="23"/>
      <c r="M3443" s="23">
        <f>YEAR(Tabla2[[#This Row],[Fecha de creación]])</f>
        <v>2021</v>
      </c>
      <c r="N3443" s="23">
        <f>MONTH(Tabla2[[#This Row],[Fecha de creación]])</f>
        <v>3</v>
      </c>
    </row>
    <row r="3444" spans="1:14" ht="15" customHeight="1" x14ac:dyDescent="0.25">
      <c r="A3444" s="26">
        <v>44269.716134259259</v>
      </c>
      <c r="B3444" s="23" t="s">
        <v>0</v>
      </c>
      <c r="C3444" s="23" t="s">
        <v>4809</v>
      </c>
      <c r="D3444" s="23" t="s">
        <v>551</v>
      </c>
      <c r="E3444" s="23" t="s">
        <v>1</v>
      </c>
      <c r="F3444" s="23" t="s">
        <v>7</v>
      </c>
      <c r="G3444" s="23" t="s">
        <v>975</v>
      </c>
      <c r="H3444" s="2" t="s">
        <v>7731</v>
      </c>
      <c r="I3444" s="23" t="s">
        <v>4</v>
      </c>
      <c r="J3444" s="23"/>
      <c r="K3444" s="23" t="s">
        <v>9712</v>
      </c>
      <c r="L3444" s="23"/>
      <c r="M3444" s="23">
        <f>YEAR(Tabla2[[#This Row],[Fecha de creación]])</f>
        <v>2021</v>
      </c>
      <c r="N3444" s="23">
        <f>MONTH(Tabla2[[#This Row],[Fecha de creación]])</f>
        <v>3</v>
      </c>
    </row>
    <row r="3445" spans="1:14" ht="15" customHeight="1" x14ac:dyDescent="0.25">
      <c r="A3445" s="26">
        <v>44269.716631944444</v>
      </c>
      <c r="B3445" s="23" t="s">
        <v>0</v>
      </c>
      <c r="C3445" s="23" t="s">
        <v>691</v>
      </c>
      <c r="D3445" s="23" t="s">
        <v>351</v>
      </c>
      <c r="E3445" s="23" t="s">
        <v>1</v>
      </c>
      <c r="F3445" s="23" t="s">
        <v>7</v>
      </c>
      <c r="G3445" s="23" t="s">
        <v>3</v>
      </c>
      <c r="H3445" s="2" t="s">
        <v>7734</v>
      </c>
      <c r="I3445" s="23" t="s">
        <v>4</v>
      </c>
      <c r="J3445" s="23"/>
      <c r="K3445" s="23" t="s">
        <v>9712</v>
      </c>
      <c r="L3445" s="23"/>
      <c r="M3445" s="23">
        <f>YEAR(Tabla2[[#This Row],[Fecha de creación]])</f>
        <v>2021</v>
      </c>
      <c r="N3445" s="23">
        <f>MONTH(Tabla2[[#This Row],[Fecha de creación]])</f>
        <v>3</v>
      </c>
    </row>
    <row r="3446" spans="1:14" ht="15" customHeight="1" x14ac:dyDescent="0.25">
      <c r="A3446" s="26">
        <v>44270.515775462962</v>
      </c>
      <c r="B3446" s="23" t="s">
        <v>0</v>
      </c>
      <c r="C3446" s="23" t="s">
        <v>4810</v>
      </c>
      <c r="D3446" s="23" t="s">
        <v>382</v>
      </c>
      <c r="E3446" s="23" t="s">
        <v>1</v>
      </c>
      <c r="F3446" s="23" t="s">
        <v>7</v>
      </c>
      <c r="G3446" s="23" t="s">
        <v>975</v>
      </c>
      <c r="H3446" s="2" t="s">
        <v>7723</v>
      </c>
      <c r="I3446" s="23" t="s">
        <v>4</v>
      </c>
      <c r="J3446" s="23"/>
      <c r="K3446" s="23" t="s">
        <v>9712</v>
      </c>
      <c r="L3446" s="23"/>
      <c r="M3446" s="23">
        <f>YEAR(Tabla2[[#This Row],[Fecha de creación]])</f>
        <v>2021</v>
      </c>
      <c r="N3446" s="23">
        <f>MONTH(Tabla2[[#This Row],[Fecha de creación]])</f>
        <v>3</v>
      </c>
    </row>
    <row r="3447" spans="1:14" ht="15" customHeight="1" x14ac:dyDescent="0.25">
      <c r="A3447" s="26">
        <v>44270.517280092594</v>
      </c>
      <c r="B3447" s="23" t="s">
        <v>0</v>
      </c>
      <c r="C3447" s="23" t="s">
        <v>4811</v>
      </c>
      <c r="D3447" s="23" t="s">
        <v>615</v>
      </c>
      <c r="E3447" s="23" t="s">
        <v>1</v>
      </c>
      <c r="F3447" s="23" t="s">
        <v>7</v>
      </c>
      <c r="G3447" s="23" t="s">
        <v>975</v>
      </c>
      <c r="H3447" s="2" t="s">
        <v>7745</v>
      </c>
      <c r="I3447" s="23" t="s">
        <v>4</v>
      </c>
      <c r="J3447" s="23"/>
      <c r="K3447" s="23" t="s">
        <v>9712</v>
      </c>
      <c r="L3447" s="23"/>
      <c r="M3447" s="23">
        <f>YEAR(Tabla2[[#This Row],[Fecha de creación]])</f>
        <v>2021</v>
      </c>
      <c r="N3447" s="23">
        <f>MONTH(Tabla2[[#This Row],[Fecha de creación]])</f>
        <v>3</v>
      </c>
    </row>
    <row r="3448" spans="1:14" ht="15" customHeight="1" x14ac:dyDescent="0.25">
      <c r="A3448" s="26">
        <v>44270.614328703705</v>
      </c>
      <c r="B3448" s="23" t="s">
        <v>19</v>
      </c>
      <c r="C3448" s="23" t="s">
        <v>4812</v>
      </c>
      <c r="D3448" s="23" t="s">
        <v>4813</v>
      </c>
      <c r="E3448" s="23" t="s">
        <v>1</v>
      </c>
      <c r="F3448" s="23" t="s">
        <v>7</v>
      </c>
      <c r="G3448" s="23" t="s">
        <v>975</v>
      </c>
      <c r="H3448" s="2" t="s">
        <v>7734</v>
      </c>
      <c r="I3448" s="23" t="s">
        <v>23</v>
      </c>
      <c r="J3448" s="23"/>
      <c r="K3448" s="23" t="s">
        <v>9712</v>
      </c>
      <c r="L3448" s="23"/>
      <c r="M3448" s="23">
        <f>YEAR(Tabla2[[#This Row],[Fecha de creación]])</f>
        <v>2021</v>
      </c>
      <c r="N3448" s="23">
        <f>MONTH(Tabla2[[#This Row],[Fecha de creación]])</f>
        <v>3</v>
      </c>
    </row>
    <row r="3449" spans="1:14" ht="15" customHeight="1" x14ac:dyDescent="0.25">
      <c r="A3449" s="26">
        <v>44270.675138888888</v>
      </c>
      <c r="B3449" s="23" t="s">
        <v>0</v>
      </c>
      <c r="C3449" s="23" t="s">
        <v>4814</v>
      </c>
      <c r="D3449" s="23" t="s">
        <v>551</v>
      </c>
      <c r="E3449" s="23" t="s">
        <v>1</v>
      </c>
      <c r="F3449" s="23" t="s">
        <v>7</v>
      </c>
      <c r="G3449" s="23" t="s">
        <v>975</v>
      </c>
      <c r="H3449" s="2" t="s">
        <v>7731</v>
      </c>
      <c r="I3449" s="23" t="s">
        <v>4</v>
      </c>
      <c r="J3449" s="23"/>
      <c r="K3449" s="23" t="s">
        <v>9712</v>
      </c>
      <c r="L3449" s="23"/>
      <c r="M3449" s="23">
        <f>YEAR(Tabla2[[#This Row],[Fecha de creación]])</f>
        <v>2021</v>
      </c>
      <c r="N3449" s="23">
        <f>MONTH(Tabla2[[#This Row],[Fecha de creación]])</f>
        <v>3</v>
      </c>
    </row>
    <row r="3450" spans="1:14" ht="15" customHeight="1" x14ac:dyDescent="0.25">
      <c r="A3450" s="26">
        <v>44270.675706018519</v>
      </c>
      <c r="B3450" s="23" t="s">
        <v>0</v>
      </c>
      <c r="C3450" s="23" t="s">
        <v>4815</v>
      </c>
      <c r="D3450" s="23" t="s">
        <v>351</v>
      </c>
      <c r="E3450" s="23" t="s">
        <v>1</v>
      </c>
      <c r="F3450" s="23" t="s">
        <v>7</v>
      </c>
      <c r="G3450" s="23" t="s">
        <v>975</v>
      </c>
      <c r="H3450" s="2" t="s">
        <v>7734</v>
      </c>
      <c r="I3450" s="23" t="s">
        <v>4</v>
      </c>
      <c r="J3450" s="23"/>
      <c r="K3450" s="23" t="s">
        <v>9712</v>
      </c>
      <c r="L3450" s="23"/>
      <c r="M3450" s="23">
        <f>YEAR(Tabla2[[#This Row],[Fecha de creación]])</f>
        <v>2021</v>
      </c>
      <c r="N3450" s="23">
        <f>MONTH(Tabla2[[#This Row],[Fecha de creación]])</f>
        <v>3</v>
      </c>
    </row>
    <row r="3451" spans="1:14" ht="15" customHeight="1" x14ac:dyDescent="0.25">
      <c r="A3451" s="26">
        <v>44270.676192129627</v>
      </c>
      <c r="B3451" s="23" t="s">
        <v>0</v>
      </c>
      <c r="C3451" s="23" t="s">
        <v>4816</v>
      </c>
      <c r="D3451" s="23" t="s">
        <v>131</v>
      </c>
      <c r="E3451" s="23" t="s">
        <v>1</v>
      </c>
      <c r="F3451" s="23" t="s">
        <v>7</v>
      </c>
      <c r="G3451" s="23" t="s">
        <v>975</v>
      </c>
      <c r="H3451" s="2" t="s">
        <v>7728</v>
      </c>
      <c r="I3451" s="23" t="s">
        <v>4</v>
      </c>
      <c r="J3451" s="23"/>
      <c r="K3451" s="23" t="s">
        <v>9712</v>
      </c>
      <c r="L3451" s="23"/>
      <c r="M3451" s="23">
        <f>YEAR(Tabla2[[#This Row],[Fecha de creación]])</f>
        <v>2021</v>
      </c>
      <c r="N3451" s="23">
        <f>MONTH(Tabla2[[#This Row],[Fecha de creación]])</f>
        <v>3</v>
      </c>
    </row>
    <row r="3452" spans="1:14" ht="15" customHeight="1" x14ac:dyDescent="0.25">
      <c r="A3452" s="26">
        <v>44270.682557870372</v>
      </c>
      <c r="B3452" s="23" t="s">
        <v>0</v>
      </c>
      <c r="C3452" s="23" t="s">
        <v>4817</v>
      </c>
      <c r="D3452" s="23" t="s">
        <v>551</v>
      </c>
      <c r="E3452" s="23" t="s">
        <v>1</v>
      </c>
      <c r="F3452" s="23" t="s">
        <v>7</v>
      </c>
      <c r="G3452" s="23" t="s">
        <v>975</v>
      </c>
      <c r="H3452" s="2" t="s">
        <v>7731</v>
      </c>
      <c r="I3452" s="23" t="s">
        <v>4</v>
      </c>
      <c r="J3452" s="23"/>
      <c r="K3452" s="23" t="s">
        <v>9712</v>
      </c>
      <c r="L3452" s="23"/>
      <c r="M3452" s="23">
        <f>YEAR(Tabla2[[#This Row],[Fecha de creación]])</f>
        <v>2021</v>
      </c>
      <c r="N3452" s="23">
        <f>MONTH(Tabla2[[#This Row],[Fecha de creación]])</f>
        <v>3</v>
      </c>
    </row>
    <row r="3453" spans="1:14" ht="15" customHeight="1" x14ac:dyDescent="0.25">
      <c r="A3453" s="26">
        <v>44270.689930555556</v>
      </c>
      <c r="B3453" s="23" t="s">
        <v>0</v>
      </c>
      <c r="C3453" s="23" t="s">
        <v>4818</v>
      </c>
      <c r="D3453" s="23" t="s">
        <v>351</v>
      </c>
      <c r="E3453" s="23" t="s">
        <v>1</v>
      </c>
      <c r="F3453" s="23" t="s">
        <v>7</v>
      </c>
      <c r="G3453" s="23" t="s">
        <v>975</v>
      </c>
      <c r="H3453" s="2" t="s">
        <v>7734</v>
      </c>
      <c r="I3453" s="23" t="s">
        <v>4</v>
      </c>
      <c r="J3453" s="23"/>
      <c r="K3453" s="23" t="s">
        <v>9712</v>
      </c>
      <c r="L3453" s="23"/>
      <c r="M3453" s="23">
        <f>YEAR(Tabla2[[#This Row],[Fecha de creación]])</f>
        <v>2021</v>
      </c>
      <c r="N3453" s="23">
        <f>MONTH(Tabla2[[#This Row],[Fecha de creación]])</f>
        <v>3</v>
      </c>
    </row>
    <row r="3454" spans="1:14" ht="15" customHeight="1" x14ac:dyDescent="0.25">
      <c r="A3454" s="26">
        <v>44270.690532407411</v>
      </c>
      <c r="B3454" s="23" t="s">
        <v>0</v>
      </c>
      <c r="C3454" s="23" t="s">
        <v>4819</v>
      </c>
      <c r="D3454" s="23" t="s">
        <v>131</v>
      </c>
      <c r="E3454" s="23" t="s">
        <v>1</v>
      </c>
      <c r="F3454" s="23" t="s">
        <v>7</v>
      </c>
      <c r="G3454" s="23" t="s">
        <v>975</v>
      </c>
      <c r="H3454" s="2" t="s">
        <v>7728</v>
      </c>
      <c r="I3454" s="23" t="s">
        <v>4</v>
      </c>
      <c r="J3454" s="23"/>
      <c r="K3454" s="23" t="s">
        <v>9712</v>
      </c>
      <c r="L3454" s="23"/>
      <c r="M3454" s="23">
        <f>YEAR(Tabla2[[#This Row],[Fecha de creación]])</f>
        <v>2021</v>
      </c>
      <c r="N3454" s="23">
        <f>MONTH(Tabla2[[#This Row],[Fecha de creación]])</f>
        <v>3</v>
      </c>
    </row>
    <row r="3455" spans="1:14" ht="15" customHeight="1" x14ac:dyDescent="0.25">
      <c r="A3455" s="26">
        <v>44270.691365740742</v>
      </c>
      <c r="B3455" s="23" t="s">
        <v>0</v>
      </c>
      <c r="C3455" s="23" t="s">
        <v>4820</v>
      </c>
      <c r="D3455" s="23" t="s">
        <v>4821</v>
      </c>
      <c r="E3455" s="23" t="s">
        <v>1</v>
      </c>
      <c r="F3455" s="23" t="s">
        <v>7</v>
      </c>
      <c r="G3455" s="23" t="s">
        <v>1551</v>
      </c>
      <c r="H3455" s="2" t="s">
        <v>7737</v>
      </c>
      <c r="I3455" s="23" t="s">
        <v>11</v>
      </c>
      <c r="J3455" s="23"/>
      <c r="K3455" s="23" t="s">
        <v>9712</v>
      </c>
      <c r="L3455" s="23"/>
      <c r="M3455" s="23">
        <f>YEAR(Tabla2[[#This Row],[Fecha de creación]])</f>
        <v>2021</v>
      </c>
      <c r="N3455" s="23">
        <f>MONTH(Tabla2[[#This Row],[Fecha de creación]])</f>
        <v>3</v>
      </c>
    </row>
    <row r="3456" spans="1:14" ht="15" customHeight="1" x14ac:dyDescent="0.25">
      <c r="A3456" s="26">
        <v>44270.710277777776</v>
      </c>
      <c r="B3456" s="23" t="s">
        <v>34</v>
      </c>
      <c r="C3456" s="23" t="s">
        <v>4822</v>
      </c>
      <c r="D3456" s="23" t="s">
        <v>440</v>
      </c>
      <c r="E3456" s="23" t="s">
        <v>1</v>
      </c>
      <c r="F3456" s="23" t="s">
        <v>7</v>
      </c>
      <c r="G3456" s="23" t="s">
        <v>975</v>
      </c>
      <c r="H3456" s="2" t="s">
        <v>7758</v>
      </c>
      <c r="I3456" s="23" t="s">
        <v>441</v>
      </c>
      <c r="J3456" s="23"/>
      <c r="K3456" s="23" t="s">
        <v>9712</v>
      </c>
      <c r="L3456" s="23"/>
      <c r="M3456" s="23">
        <f>YEAR(Tabla2[[#This Row],[Fecha de creación]])</f>
        <v>2021</v>
      </c>
      <c r="N3456" s="23">
        <f>MONTH(Tabla2[[#This Row],[Fecha de creación]])</f>
        <v>3</v>
      </c>
    </row>
    <row r="3457" spans="1:14" ht="15" customHeight="1" x14ac:dyDescent="0.25">
      <c r="A3457" s="26">
        <v>44270.712847222225</v>
      </c>
      <c r="B3457" s="23" t="s">
        <v>34</v>
      </c>
      <c r="C3457" s="23" t="s">
        <v>4823</v>
      </c>
      <c r="D3457" s="23" t="s">
        <v>440</v>
      </c>
      <c r="E3457" s="23" t="s">
        <v>1</v>
      </c>
      <c r="F3457" s="23" t="s">
        <v>7</v>
      </c>
      <c r="G3457" s="23" t="s">
        <v>975</v>
      </c>
      <c r="H3457" s="2" t="s">
        <v>7745</v>
      </c>
      <c r="I3457" s="23" t="s">
        <v>441</v>
      </c>
      <c r="J3457" s="23"/>
      <c r="K3457" s="23" t="s">
        <v>9712</v>
      </c>
      <c r="L3457" s="23"/>
      <c r="M3457" s="23">
        <f>YEAR(Tabla2[[#This Row],[Fecha de creación]])</f>
        <v>2021</v>
      </c>
      <c r="N3457" s="23">
        <f>MONTH(Tabla2[[#This Row],[Fecha de creación]])</f>
        <v>3</v>
      </c>
    </row>
    <row r="3458" spans="1:14" ht="15" customHeight="1" x14ac:dyDescent="0.25">
      <c r="A3458" s="26">
        <v>44270.754120370373</v>
      </c>
      <c r="B3458" s="23" t="s">
        <v>0</v>
      </c>
      <c r="C3458" s="23" t="s">
        <v>4824</v>
      </c>
      <c r="D3458" s="23" t="s">
        <v>21</v>
      </c>
      <c r="E3458" s="23" t="s">
        <v>1</v>
      </c>
      <c r="F3458" s="23" t="s">
        <v>7</v>
      </c>
      <c r="G3458" s="23" t="s">
        <v>975</v>
      </c>
      <c r="H3458" s="2" t="s">
        <v>7744</v>
      </c>
      <c r="I3458" s="23" t="s">
        <v>8</v>
      </c>
      <c r="J3458" s="23"/>
      <c r="K3458" s="23" t="s">
        <v>9712</v>
      </c>
      <c r="L3458" s="23"/>
      <c r="M3458" s="23">
        <f>YEAR(Tabla2[[#This Row],[Fecha de creación]])</f>
        <v>2021</v>
      </c>
      <c r="N3458" s="23">
        <f>MONTH(Tabla2[[#This Row],[Fecha de creación]])</f>
        <v>3</v>
      </c>
    </row>
    <row r="3459" spans="1:14" ht="15" customHeight="1" x14ac:dyDescent="0.25">
      <c r="A3459" s="26">
        <v>44271.397557870368</v>
      </c>
      <c r="B3459" s="23" t="s">
        <v>0</v>
      </c>
      <c r="C3459" s="23" t="s">
        <v>4825</v>
      </c>
      <c r="D3459" s="23" t="s">
        <v>21</v>
      </c>
      <c r="E3459" s="23" t="s">
        <v>1</v>
      </c>
      <c r="F3459" s="23" t="s">
        <v>7</v>
      </c>
      <c r="G3459" s="23" t="s">
        <v>975</v>
      </c>
      <c r="H3459" s="2" t="s">
        <v>7744</v>
      </c>
      <c r="I3459" s="23" t="s">
        <v>8</v>
      </c>
      <c r="J3459" s="23"/>
      <c r="K3459" s="23" t="s">
        <v>9712</v>
      </c>
      <c r="L3459" s="23"/>
      <c r="M3459" s="23">
        <f>YEAR(Tabla2[[#This Row],[Fecha de creación]])</f>
        <v>2021</v>
      </c>
      <c r="N3459" s="23">
        <f>MONTH(Tabla2[[#This Row],[Fecha de creación]])</f>
        <v>3</v>
      </c>
    </row>
    <row r="3460" spans="1:14" ht="15" customHeight="1" x14ac:dyDescent="0.25">
      <c r="A3460" s="26">
        <v>44271.412557870368</v>
      </c>
      <c r="B3460" s="23" t="s">
        <v>0</v>
      </c>
      <c r="C3460" s="23" t="s">
        <v>4826</v>
      </c>
      <c r="D3460" s="23" t="s">
        <v>551</v>
      </c>
      <c r="E3460" s="23" t="s">
        <v>1</v>
      </c>
      <c r="F3460" s="23" t="s">
        <v>7</v>
      </c>
      <c r="G3460" s="23" t="s">
        <v>975</v>
      </c>
      <c r="H3460" s="2" t="s">
        <v>7731</v>
      </c>
      <c r="I3460" s="23" t="s">
        <v>8</v>
      </c>
      <c r="J3460" s="23"/>
      <c r="K3460" s="23" t="s">
        <v>9712</v>
      </c>
      <c r="L3460" s="23"/>
      <c r="M3460" s="23">
        <f>YEAR(Tabla2[[#This Row],[Fecha de creación]])</f>
        <v>2021</v>
      </c>
      <c r="N3460" s="23">
        <f>MONTH(Tabla2[[#This Row],[Fecha de creación]])</f>
        <v>3</v>
      </c>
    </row>
    <row r="3461" spans="1:14" ht="15" customHeight="1" x14ac:dyDescent="0.25">
      <c r="A3461" s="26">
        <v>44271.417268518519</v>
      </c>
      <c r="B3461" s="23" t="s">
        <v>0</v>
      </c>
      <c r="C3461" s="23" t="s">
        <v>4827</v>
      </c>
      <c r="D3461" s="23" t="s">
        <v>615</v>
      </c>
      <c r="E3461" s="23" t="s">
        <v>1</v>
      </c>
      <c r="F3461" s="23" t="s">
        <v>7</v>
      </c>
      <c r="G3461" s="23" t="s">
        <v>975</v>
      </c>
      <c r="H3461" s="2" t="s">
        <v>7745</v>
      </c>
      <c r="I3461" s="23" t="s">
        <v>8</v>
      </c>
      <c r="J3461" s="23"/>
      <c r="K3461" s="23" t="s">
        <v>9712</v>
      </c>
      <c r="L3461" s="23"/>
      <c r="M3461" s="23">
        <f>YEAR(Tabla2[[#This Row],[Fecha de creación]])</f>
        <v>2021</v>
      </c>
      <c r="N3461" s="23">
        <f>MONTH(Tabla2[[#This Row],[Fecha de creación]])</f>
        <v>3</v>
      </c>
    </row>
    <row r="3462" spans="1:14" ht="15" customHeight="1" x14ac:dyDescent="0.25">
      <c r="A3462" s="26">
        <v>44271.421400462961</v>
      </c>
      <c r="B3462" s="23" t="s">
        <v>0</v>
      </c>
      <c r="C3462" s="23" t="s">
        <v>4828</v>
      </c>
      <c r="D3462" s="23" t="s">
        <v>551</v>
      </c>
      <c r="E3462" s="23" t="s">
        <v>1</v>
      </c>
      <c r="F3462" s="23" t="s">
        <v>7</v>
      </c>
      <c r="G3462" s="23" t="s">
        <v>975</v>
      </c>
      <c r="H3462" s="2" t="s">
        <v>7731</v>
      </c>
      <c r="I3462" s="23" t="s">
        <v>8</v>
      </c>
      <c r="J3462" s="23"/>
      <c r="K3462" s="23" t="s">
        <v>9712</v>
      </c>
      <c r="L3462" s="23"/>
      <c r="M3462" s="23">
        <f>YEAR(Tabla2[[#This Row],[Fecha de creación]])</f>
        <v>2021</v>
      </c>
      <c r="N3462" s="23">
        <f>MONTH(Tabla2[[#This Row],[Fecha de creación]])</f>
        <v>3</v>
      </c>
    </row>
    <row r="3463" spans="1:14" ht="15" customHeight="1" x14ac:dyDescent="0.25">
      <c r="A3463" s="26">
        <v>44271.450844907406</v>
      </c>
      <c r="B3463" s="23" t="s">
        <v>0</v>
      </c>
      <c r="C3463" s="23" t="s">
        <v>4829</v>
      </c>
      <c r="D3463" s="23" t="s">
        <v>551</v>
      </c>
      <c r="E3463" s="23" t="s">
        <v>1</v>
      </c>
      <c r="F3463" s="23" t="s">
        <v>7</v>
      </c>
      <c r="G3463" s="23" t="s">
        <v>975</v>
      </c>
      <c r="H3463" s="2" t="s">
        <v>7731</v>
      </c>
      <c r="I3463" s="23" t="s">
        <v>8</v>
      </c>
      <c r="J3463" s="23"/>
      <c r="K3463" s="23" t="s">
        <v>9712</v>
      </c>
      <c r="L3463" s="23"/>
      <c r="M3463" s="23">
        <f>YEAR(Tabla2[[#This Row],[Fecha de creación]])</f>
        <v>2021</v>
      </c>
      <c r="N3463" s="23">
        <f>MONTH(Tabla2[[#This Row],[Fecha de creación]])</f>
        <v>3</v>
      </c>
    </row>
    <row r="3464" spans="1:14" ht="15" customHeight="1" x14ac:dyDescent="0.25">
      <c r="A3464" s="26">
        <v>44271.457314814812</v>
      </c>
      <c r="B3464" s="23" t="s">
        <v>0</v>
      </c>
      <c r="C3464" s="23" t="s">
        <v>4830</v>
      </c>
      <c r="D3464" s="23" t="s">
        <v>6</v>
      </c>
      <c r="E3464" s="23" t="s">
        <v>1</v>
      </c>
      <c r="F3464" s="23" t="s">
        <v>7</v>
      </c>
      <c r="G3464" s="23" t="s">
        <v>975</v>
      </c>
      <c r="H3464" s="2" t="s">
        <v>7722</v>
      </c>
      <c r="I3464" s="23" t="s">
        <v>8</v>
      </c>
      <c r="J3464" s="23"/>
      <c r="K3464" s="23" t="s">
        <v>9712</v>
      </c>
      <c r="L3464" s="23"/>
      <c r="M3464" s="23">
        <f>YEAR(Tabla2[[#This Row],[Fecha de creación]])</f>
        <v>2021</v>
      </c>
      <c r="N3464" s="23">
        <f>MONTH(Tabla2[[#This Row],[Fecha de creación]])</f>
        <v>3</v>
      </c>
    </row>
    <row r="3465" spans="1:14" ht="15" customHeight="1" x14ac:dyDescent="0.25">
      <c r="A3465" s="26">
        <v>44271.462106481478</v>
      </c>
      <c r="B3465" s="23" t="s">
        <v>100</v>
      </c>
      <c r="C3465" s="23" t="s">
        <v>4831</v>
      </c>
      <c r="D3465" s="23" t="s">
        <v>6</v>
      </c>
      <c r="E3465" s="23" t="s">
        <v>1</v>
      </c>
      <c r="F3465" s="23" t="s">
        <v>7</v>
      </c>
      <c r="G3465" s="23" t="s">
        <v>975</v>
      </c>
      <c r="H3465" s="2" t="s">
        <v>7722</v>
      </c>
      <c r="I3465" s="23" t="s">
        <v>1854</v>
      </c>
      <c r="J3465" s="23"/>
      <c r="K3465" s="23" t="s">
        <v>9712</v>
      </c>
      <c r="L3465" s="23"/>
      <c r="M3465" s="23">
        <f>YEAR(Tabla2[[#This Row],[Fecha de creación]])</f>
        <v>2021</v>
      </c>
      <c r="N3465" s="23">
        <f>MONTH(Tabla2[[#This Row],[Fecha de creación]])</f>
        <v>3</v>
      </c>
    </row>
    <row r="3466" spans="1:14" ht="15" customHeight="1" x14ac:dyDescent="0.25">
      <c r="A3466" s="26">
        <v>44271.464548611111</v>
      </c>
      <c r="B3466" s="23" t="s">
        <v>100</v>
      </c>
      <c r="C3466" s="23" t="s">
        <v>692</v>
      </c>
      <c r="D3466" s="23" t="s">
        <v>25</v>
      </c>
      <c r="E3466" s="23" t="s">
        <v>1</v>
      </c>
      <c r="F3466" s="23" t="s">
        <v>7</v>
      </c>
      <c r="G3466" s="23" t="s">
        <v>3</v>
      </c>
      <c r="H3466" s="2" t="s">
        <v>7734</v>
      </c>
      <c r="I3466" s="23" t="s">
        <v>7761</v>
      </c>
      <c r="J3466" s="23"/>
      <c r="K3466" s="23" t="s">
        <v>9712</v>
      </c>
      <c r="L3466" s="23"/>
      <c r="M3466" s="23">
        <f>YEAR(Tabla2[[#This Row],[Fecha de creación]])</f>
        <v>2021</v>
      </c>
      <c r="N3466" s="23">
        <f>MONTH(Tabla2[[#This Row],[Fecha de creación]])</f>
        <v>3</v>
      </c>
    </row>
    <row r="3467" spans="1:14" ht="15" customHeight="1" x14ac:dyDescent="0.25">
      <c r="A3467" s="26">
        <v>44271.517743055556</v>
      </c>
      <c r="B3467" s="23" t="s">
        <v>56</v>
      </c>
      <c r="C3467" s="23" t="s">
        <v>4832</v>
      </c>
      <c r="D3467" s="23" t="s">
        <v>131</v>
      </c>
      <c r="E3467" s="23" t="s">
        <v>1</v>
      </c>
      <c r="F3467" s="23" t="s">
        <v>7</v>
      </c>
      <c r="G3467" s="23" t="s">
        <v>975</v>
      </c>
      <c r="H3467" s="2" t="s">
        <v>7728</v>
      </c>
      <c r="I3467" s="23" t="s">
        <v>1963</v>
      </c>
      <c r="J3467" s="23"/>
      <c r="K3467" s="23" t="s">
        <v>9712</v>
      </c>
      <c r="L3467" s="23"/>
      <c r="M3467" s="23">
        <f>YEAR(Tabla2[[#This Row],[Fecha de creación]])</f>
        <v>2021</v>
      </c>
      <c r="N3467" s="23">
        <f>MONTH(Tabla2[[#This Row],[Fecha de creación]])</f>
        <v>3</v>
      </c>
    </row>
    <row r="3468" spans="1:14" ht="15" customHeight="1" x14ac:dyDescent="0.25">
      <c r="A3468" s="26">
        <v>44271.521597222221</v>
      </c>
      <c r="B3468" s="23" t="s">
        <v>0</v>
      </c>
      <c r="C3468" s="23" t="s">
        <v>693</v>
      </c>
      <c r="D3468" s="23" t="s">
        <v>551</v>
      </c>
      <c r="E3468" s="23" t="s">
        <v>1</v>
      </c>
      <c r="F3468" s="23" t="s">
        <v>7</v>
      </c>
      <c r="G3468" s="23" t="s">
        <v>3</v>
      </c>
      <c r="H3468" s="2" t="s">
        <v>7731</v>
      </c>
      <c r="I3468" s="23" t="s">
        <v>8</v>
      </c>
      <c r="J3468" s="23"/>
      <c r="K3468" s="23" t="s">
        <v>9712</v>
      </c>
      <c r="L3468" s="23"/>
      <c r="M3468" s="23">
        <f>YEAR(Tabla2[[#This Row],[Fecha de creación]])</f>
        <v>2021</v>
      </c>
      <c r="N3468" s="23">
        <f>MONTH(Tabla2[[#This Row],[Fecha de creación]])</f>
        <v>3</v>
      </c>
    </row>
    <row r="3469" spans="1:14" ht="15" customHeight="1" x14ac:dyDescent="0.25">
      <c r="A3469" s="26">
        <v>44271.634027777778</v>
      </c>
      <c r="B3469" s="23" t="s">
        <v>0</v>
      </c>
      <c r="C3469" s="23" t="s">
        <v>4833</v>
      </c>
      <c r="D3469" s="23" t="s">
        <v>551</v>
      </c>
      <c r="E3469" s="23" t="s">
        <v>1</v>
      </c>
      <c r="F3469" s="23" t="s">
        <v>7</v>
      </c>
      <c r="G3469" s="23" t="s">
        <v>975</v>
      </c>
      <c r="H3469" s="2" t="s">
        <v>7731</v>
      </c>
      <c r="I3469" s="23" t="s">
        <v>8</v>
      </c>
      <c r="J3469" s="23"/>
      <c r="K3469" s="23" t="s">
        <v>9712</v>
      </c>
      <c r="L3469" s="23"/>
      <c r="M3469" s="23">
        <f>YEAR(Tabla2[[#This Row],[Fecha de creación]])</f>
        <v>2021</v>
      </c>
      <c r="N3469" s="23">
        <f>MONTH(Tabla2[[#This Row],[Fecha de creación]])</f>
        <v>3</v>
      </c>
    </row>
    <row r="3470" spans="1:14" ht="15" customHeight="1" x14ac:dyDescent="0.25">
      <c r="A3470" s="26">
        <v>44271.63484953704</v>
      </c>
      <c r="B3470" s="23" t="s">
        <v>0</v>
      </c>
      <c r="C3470" s="23" t="s">
        <v>4834</v>
      </c>
      <c r="D3470" s="23" t="s">
        <v>131</v>
      </c>
      <c r="E3470" s="23" t="s">
        <v>1</v>
      </c>
      <c r="F3470" s="23" t="s">
        <v>7</v>
      </c>
      <c r="G3470" s="23" t="s">
        <v>975</v>
      </c>
      <c r="H3470" s="2" t="s">
        <v>7728</v>
      </c>
      <c r="I3470" s="23" t="s">
        <v>8</v>
      </c>
      <c r="J3470" s="23"/>
      <c r="K3470" s="23" t="s">
        <v>9712</v>
      </c>
      <c r="L3470" s="23"/>
      <c r="M3470" s="23">
        <f>YEAR(Tabla2[[#This Row],[Fecha de creación]])</f>
        <v>2021</v>
      </c>
      <c r="N3470" s="23">
        <f>MONTH(Tabla2[[#This Row],[Fecha de creación]])</f>
        <v>3</v>
      </c>
    </row>
    <row r="3471" spans="1:14" ht="15" customHeight="1" x14ac:dyDescent="0.25">
      <c r="A3471" s="26">
        <v>44271.635810185187</v>
      </c>
      <c r="B3471" s="23" t="s">
        <v>0</v>
      </c>
      <c r="C3471" s="23" t="s">
        <v>694</v>
      </c>
      <c r="D3471" s="23" t="s">
        <v>6</v>
      </c>
      <c r="E3471" s="23" t="s">
        <v>1</v>
      </c>
      <c r="F3471" s="23" t="s">
        <v>7</v>
      </c>
      <c r="G3471" s="23" t="s">
        <v>3</v>
      </c>
      <c r="H3471" s="2" t="s">
        <v>7722</v>
      </c>
      <c r="I3471" s="23" t="s">
        <v>8</v>
      </c>
      <c r="J3471" s="23"/>
      <c r="K3471" s="23" t="s">
        <v>9712</v>
      </c>
      <c r="L3471" s="23"/>
      <c r="M3471" s="23">
        <f>YEAR(Tabla2[[#This Row],[Fecha de creación]])</f>
        <v>2021</v>
      </c>
      <c r="N3471" s="23">
        <f>MONTH(Tabla2[[#This Row],[Fecha de creación]])</f>
        <v>3</v>
      </c>
    </row>
    <row r="3472" spans="1:14" ht="15" customHeight="1" x14ac:dyDescent="0.25">
      <c r="A3472" s="26">
        <v>44271.671886574077</v>
      </c>
      <c r="B3472" s="23" t="s">
        <v>56</v>
      </c>
      <c r="C3472" s="23" t="s">
        <v>4835</v>
      </c>
      <c r="D3472" s="23" t="s">
        <v>131</v>
      </c>
      <c r="E3472" s="23" t="s">
        <v>1</v>
      </c>
      <c r="F3472" s="23" t="s">
        <v>7</v>
      </c>
      <c r="G3472" s="23" t="s">
        <v>975</v>
      </c>
      <c r="H3472" s="2" t="s">
        <v>7728</v>
      </c>
      <c r="I3472" s="23" t="s">
        <v>1963</v>
      </c>
      <c r="J3472" s="23"/>
      <c r="K3472" s="23" t="s">
        <v>9712</v>
      </c>
      <c r="L3472" s="23"/>
      <c r="M3472" s="23">
        <f>YEAR(Tabla2[[#This Row],[Fecha de creación]])</f>
        <v>2021</v>
      </c>
      <c r="N3472" s="23">
        <f>MONTH(Tabla2[[#This Row],[Fecha de creación]])</f>
        <v>3</v>
      </c>
    </row>
    <row r="3473" spans="1:14" ht="15" customHeight="1" x14ac:dyDescent="0.25">
      <c r="A3473" s="26">
        <v>44271.685162037036</v>
      </c>
      <c r="B3473" s="23" t="s">
        <v>100</v>
      </c>
      <c r="C3473" s="23" t="s">
        <v>4836</v>
      </c>
      <c r="D3473" s="23" t="s">
        <v>551</v>
      </c>
      <c r="E3473" s="23" t="s">
        <v>1</v>
      </c>
      <c r="F3473" s="23" t="s">
        <v>7</v>
      </c>
      <c r="G3473" s="23" t="s">
        <v>975</v>
      </c>
      <c r="H3473" s="2" t="s">
        <v>7731</v>
      </c>
      <c r="I3473" s="23" t="s">
        <v>1653</v>
      </c>
      <c r="J3473" s="23"/>
      <c r="K3473" s="23" t="s">
        <v>9712</v>
      </c>
      <c r="L3473" s="23"/>
      <c r="M3473" s="23">
        <f>YEAR(Tabla2[[#This Row],[Fecha de creación]])</f>
        <v>2021</v>
      </c>
      <c r="N3473" s="23">
        <f>MONTH(Tabla2[[#This Row],[Fecha de creación]])</f>
        <v>3</v>
      </c>
    </row>
    <row r="3474" spans="1:14" ht="15" customHeight="1" x14ac:dyDescent="0.25">
      <c r="A3474" s="26">
        <v>44271.685752314814</v>
      </c>
      <c r="B3474" s="23" t="s">
        <v>100</v>
      </c>
      <c r="C3474" s="23" t="s">
        <v>4837</v>
      </c>
      <c r="D3474" s="23" t="s">
        <v>131</v>
      </c>
      <c r="E3474" s="23" t="s">
        <v>1</v>
      </c>
      <c r="F3474" s="23" t="s">
        <v>7</v>
      </c>
      <c r="G3474" s="23" t="s">
        <v>975</v>
      </c>
      <c r="H3474" s="2" t="s">
        <v>7728</v>
      </c>
      <c r="I3474" s="23" t="s">
        <v>1653</v>
      </c>
      <c r="J3474" s="23"/>
      <c r="K3474" s="23" t="s">
        <v>9712</v>
      </c>
      <c r="L3474" s="23"/>
      <c r="M3474" s="23">
        <f>YEAR(Tabla2[[#This Row],[Fecha de creación]])</f>
        <v>2021</v>
      </c>
      <c r="N3474" s="23">
        <f>MONTH(Tabla2[[#This Row],[Fecha de creación]])</f>
        <v>3</v>
      </c>
    </row>
    <row r="3475" spans="1:14" ht="15" customHeight="1" x14ac:dyDescent="0.25">
      <c r="A3475" s="26">
        <v>44271.692002314812</v>
      </c>
      <c r="B3475" s="23" t="s">
        <v>100</v>
      </c>
      <c r="C3475" s="23" t="s">
        <v>4838</v>
      </c>
      <c r="D3475" s="23" t="s">
        <v>615</v>
      </c>
      <c r="E3475" s="23" t="s">
        <v>1</v>
      </c>
      <c r="F3475" s="23" t="s">
        <v>7</v>
      </c>
      <c r="G3475" s="23" t="s">
        <v>975</v>
      </c>
      <c r="H3475" s="2" t="s">
        <v>7745</v>
      </c>
      <c r="I3475" s="23" t="s">
        <v>1854</v>
      </c>
      <c r="J3475" s="23"/>
      <c r="K3475" s="23" t="s">
        <v>9712</v>
      </c>
      <c r="L3475" s="23"/>
      <c r="M3475" s="23">
        <f>YEAR(Tabla2[[#This Row],[Fecha de creación]])</f>
        <v>2021</v>
      </c>
      <c r="N3475" s="23">
        <f>MONTH(Tabla2[[#This Row],[Fecha de creación]])</f>
        <v>3</v>
      </c>
    </row>
    <row r="3476" spans="1:14" ht="15" customHeight="1" x14ac:dyDescent="0.25">
      <c r="A3476" s="26">
        <v>44271.702499999999</v>
      </c>
      <c r="B3476" s="23" t="s">
        <v>100</v>
      </c>
      <c r="C3476" s="23" t="s">
        <v>4839</v>
      </c>
      <c r="D3476" s="23" t="s">
        <v>551</v>
      </c>
      <c r="E3476" s="23" t="s">
        <v>1</v>
      </c>
      <c r="F3476" s="23" t="s">
        <v>7</v>
      </c>
      <c r="G3476" s="23" t="s">
        <v>975</v>
      </c>
      <c r="H3476" s="2" t="s">
        <v>7731</v>
      </c>
      <c r="I3476" s="23" t="s">
        <v>1653</v>
      </c>
      <c r="J3476" s="23"/>
      <c r="K3476" s="23" t="s">
        <v>9712</v>
      </c>
      <c r="L3476" s="23"/>
      <c r="M3476" s="23">
        <f>YEAR(Tabla2[[#This Row],[Fecha de creación]])</f>
        <v>2021</v>
      </c>
      <c r="N3476" s="23">
        <f>MONTH(Tabla2[[#This Row],[Fecha de creación]])</f>
        <v>3</v>
      </c>
    </row>
    <row r="3477" spans="1:14" ht="15" customHeight="1" x14ac:dyDescent="0.25">
      <c r="A3477" s="26">
        <v>44271.7031712963</v>
      </c>
      <c r="B3477" s="23" t="s">
        <v>100</v>
      </c>
      <c r="C3477" s="23" t="s">
        <v>4840</v>
      </c>
      <c r="D3477" s="23" t="s">
        <v>131</v>
      </c>
      <c r="E3477" s="23" t="s">
        <v>1</v>
      </c>
      <c r="F3477" s="23" t="s">
        <v>7</v>
      </c>
      <c r="G3477" s="23" t="s">
        <v>975</v>
      </c>
      <c r="H3477" s="2" t="s">
        <v>7728</v>
      </c>
      <c r="I3477" s="23" t="s">
        <v>1653</v>
      </c>
      <c r="J3477" s="23"/>
      <c r="K3477" s="23" t="s">
        <v>9712</v>
      </c>
      <c r="L3477" s="23"/>
      <c r="M3477" s="23">
        <f>YEAR(Tabla2[[#This Row],[Fecha de creación]])</f>
        <v>2021</v>
      </c>
      <c r="N3477" s="23">
        <f>MONTH(Tabla2[[#This Row],[Fecha de creación]])</f>
        <v>3</v>
      </c>
    </row>
    <row r="3478" spans="1:14" ht="15" customHeight="1" x14ac:dyDescent="0.25">
      <c r="A3478" s="26">
        <v>44271.71534722222</v>
      </c>
      <c r="B3478" s="23" t="s">
        <v>100</v>
      </c>
      <c r="C3478" s="23" t="s">
        <v>4841</v>
      </c>
      <c r="D3478" s="23" t="s">
        <v>551</v>
      </c>
      <c r="E3478" s="23" t="s">
        <v>1</v>
      </c>
      <c r="F3478" s="23" t="s">
        <v>7</v>
      </c>
      <c r="G3478" s="23" t="s">
        <v>975</v>
      </c>
      <c r="H3478" s="2" t="s">
        <v>7731</v>
      </c>
      <c r="I3478" s="23" t="s">
        <v>1653</v>
      </c>
      <c r="J3478" s="23"/>
      <c r="K3478" s="23" t="s">
        <v>9712</v>
      </c>
      <c r="L3478" s="23"/>
      <c r="M3478" s="23">
        <f>YEAR(Tabla2[[#This Row],[Fecha de creación]])</f>
        <v>2021</v>
      </c>
      <c r="N3478" s="23">
        <f>MONTH(Tabla2[[#This Row],[Fecha de creación]])</f>
        <v>3</v>
      </c>
    </row>
    <row r="3479" spans="1:14" ht="15" customHeight="1" x14ac:dyDescent="0.25">
      <c r="A3479" s="26">
        <v>44271.716527777775</v>
      </c>
      <c r="B3479" s="23" t="s">
        <v>100</v>
      </c>
      <c r="C3479" s="23" t="s">
        <v>4842</v>
      </c>
      <c r="D3479" s="23" t="s">
        <v>351</v>
      </c>
      <c r="E3479" s="23" t="s">
        <v>1</v>
      </c>
      <c r="F3479" s="23" t="s">
        <v>7</v>
      </c>
      <c r="G3479" s="23" t="s">
        <v>975</v>
      </c>
      <c r="H3479" s="2" t="s">
        <v>7734</v>
      </c>
      <c r="I3479" s="23" t="s">
        <v>1653</v>
      </c>
      <c r="J3479" s="23"/>
      <c r="K3479" s="23" t="s">
        <v>9712</v>
      </c>
      <c r="L3479" s="23"/>
      <c r="M3479" s="23">
        <f>YEAR(Tabla2[[#This Row],[Fecha de creación]])</f>
        <v>2021</v>
      </c>
      <c r="N3479" s="23">
        <f>MONTH(Tabla2[[#This Row],[Fecha de creación]])</f>
        <v>3</v>
      </c>
    </row>
    <row r="3480" spans="1:14" ht="15" customHeight="1" x14ac:dyDescent="0.25">
      <c r="A3480" s="26">
        <v>44271.722002314818</v>
      </c>
      <c r="B3480" s="23" t="s">
        <v>0</v>
      </c>
      <c r="C3480" s="23" t="s">
        <v>4843</v>
      </c>
      <c r="D3480" s="23" t="s">
        <v>382</v>
      </c>
      <c r="E3480" s="23" t="s">
        <v>1</v>
      </c>
      <c r="F3480" s="23" t="s">
        <v>7</v>
      </c>
      <c r="G3480" s="23" t="s">
        <v>975</v>
      </c>
      <c r="H3480" s="2" t="s">
        <v>7723</v>
      </c>
      <c r="I3480" s="23" t="s">
        <v>4</v>
      </c>
      <c r="J3480" s="23"/>
      <c r="K3480" s="23" t="s">
        <v>9712</v>
      </c>
      <c r="L3480" s="23"/>
      <c r="M3480" s="23">
        <f>YEAR(Tabla2[[#This Row],[Fecha de creación]])</f>
        <v>2021</v>
      </c>
      <c r="N3480" s="23">
        <f>MONTH(Tabla2[[#This Row],[Fecha de creación]])</f>
        <v>3</v>
      </c>
    </row>
    <row r="3481" spans="1:14" ht="15" customHeight="1" x14ac:dyDescent="0.25">
      <c r="A3481" s="26">
        <v>44271.722870370373</v>
      </c>
      <c r="B3481" s="23" t="s">
        <v>0</v>
      </c>
      <c r="C3481" s="23" t="s">
        <v>4844</v>
      </c>
      <c r="D3481" s="23" t="s">
        <v>615</v>
      </c>
      <c r="E3481" s="23" t="s">
        <v>1</v>
      </c>
      <c r="F3481" s="23" t="s">
        <v>7</v>
      </c>
      <c r="G3481" s="23" t="s">
        <v>975</v>
      </c>
      <c r="H3481" s="2" t="s">
        <v>7745</v>
      </c>
      <c r="I3481" s="23" t="s">
        <v>4</v>
      </c>
      <c r="J3481" s="23"/>
      <c r="K3481" s="23" t="s">
        <v>9712</v>
      </c>
      <c r="L3481" s="23"/>
      <c r="M3481" s="23">
        <f>YEAR(Tabla2[[#This Row],[Fecha de creación]])</f>
        <v>2021</v>
      </c>
      <c r="N3481" s="23">
        <f>MONTH(Tabla2[[#This Row],[Fecha de creación]])</f>
        <v>3</v>
      </c>
    </row>
    <row r="3482" spans="1:14" ht="15" customHeight="1" x14ac:dyDescent="0.25">
      <c r="A3482" s="26">
        <v>44271.729120370372</v>
      </c>
      <c r="B3482" s="23" t="s">
        <v>0</v>
      </c>
      <c r="C3482" s="23" t="s">
        <v>4845</v>
      </c>
      <c r="D3482" s="23" t="s">
        <v>156</v>
      </c>
      <c r="E3482" s="23" t="s">
        <v>1</v>
      </c>
      <c r="F3482" s="23" t="s">
        <v>7</v>
      </c>
      <c r="G3482" s="23" t="s">
        <v>1551</v>
      </c>
      <c r="H3482" s="2" t="s">
        <v>7757</v>
      </c>
      <c r="I3482" s="23" t="s">
        <v>11</v>
      </c>
      <c r="J3482" s="23"/>
      <c r="K3482" s="23" t="s">
        <v>9712</v>
      </c>
      <c r="L3482" s="23"/>
      <c r="M3482" s="23">
        <f>YEAR(Tabla2[[#This Row],[Fecha de creación]])</f>
        <v>2021</v>
      </c>
      <c r="N3482" s="23">
        <f>MONTH(Tabla2[[#This Row],[Fecha de creación]])</f>
        <v>3</v>
      </c>
    </row>
    <row r="3483" spans="1:14" ht="15" customHeight="1" x14ac:dyDescent="0.25">
      <c r="A3483" s="26">
        <v>44271.747893518521</v>
      </c>
      <c r="B3483" s="23" t="s">
        <v>0</v>
      </c>
      <c r="C3483" s="23" t="s">
        <v>4846</v>
      </c>
      <c r="D3483" s="23" t="s">
        <v>6</v>
      </c>
      <c r="E3483" s="23" t="s">
        <v>1</v>
      </c>
      <c r="F3483" s="23" t="s">
        <v>7</v>
      </c>
      <c r="G3483" s="23" t="s">
        <v>975</v>
      </c>
      <c r="H3483" s="2" t="s">
        <v>7722</v>
      </c>
      <c r="I3483" s="23" t="s">
        <v>4</v>
      </c>
      <c r="J3483" s="23"/>
      <c r="K3483" s="23" t="s">
        <v>9712</v>
      </c>
      <c r="L3483" s="23"/>
      <c r="M3483" s="23">
        <f>YEAR(Tabla2[[#This Row],[Fecha de creación]])</f>
        <v>2021</v>
      </c>
      <c r="N3483" s="23">
        <f>MONTH(Tabla2[[#This Row],[Fecha de creación]])</f>
        <v>3</v>
      </c>
    </row>
    <row r="3484" spans="1:14" ht="15" customHeight="1" x14ac:dyDescent="0.25">
      <c r="A3484" s="26">
        <v>44271.748402777775</v>
      </c>
      <c r="B3484" s="23" t="s">
        <v>0</v>
      </c>
      <c r="C3484" s="23" t="s">
        <v>4847</v>
      </c>
      <c r="D3484" s="23" t="s">
        <v>6</v>
      </c>
      <c r="E3484" s="23" t="s">
        <v>1</v>
      </c>
      <c r="F3484" s="23" t="s">
        <v>7</v>
      </c>
      <c r="G3484" s="23" t="s">
        <v>975</v>
      </c>
      <c r="H3484" s="2" t="s">
        <v>7722</v>
      </c>
      <c r="I3484" s="23" t="s">
        <v>4</v>
      </c>
      <c r="J3484" s="23"/>
      <c r="K3484" s="23" t="s">
        <v>9712</v>
      </c>
      <c r="L3484" s="23"/>
      <c r="M3484" s="23">
        <f>YEAR(Tabla2[[#This Row],[Fecha de creación]])</f>
        <v>2021</v>
      </c>
      <c r="N3484" s="23">
        <f>MONTH(Tabla2[[#This Row],[Fecha de creación]])</f>
        <v>3</v>
      </c>
    </row>
    <row r="3485" spans="1:14" ht="15" customHeight="1" x14ac:dyDescent="0.25">
      <c r="A3485" s="26">
        <v>44272.399074074077</v>
      </c>
      <c r="B3485" s="23" t="s">
        <v>56</v>
      </c>
      <c r="C3485" s="23" t="s">
        <v>4848</v>
      </c>
      <c r="D3485" s="23" t="s">
        <v>6</v>
      </c>
      <c r="E3485" s="23" t="s">
        <v>1</v>
      </c>
      <c r="F3485" s="23" t="s">
        <v>7</v>
      </c>
      <c r="G3485" s="23" t="s">
        <v>975</v>
      </c>
      <c r="H3485" s="2" t="s">
        <v>7722</v>
      </c>
      <c r="I3485" s="23" t="s">
        <v>4517</v>
      </c>
      <c r="J3485" s="23"/>
      <c r="K3485" s="23" t="s">
        <v>9712</v>
      </c>
      <c r="L3485" s="23"/>
      <c r="M3485" s="23">
        <f>YEAR(Tabla2[[#This Row],[Fecha de creación]])</f>
        <v>2021</v>
      </c>
      <c r="N3485" s="23">
        <f>MONTH(Tabla2[[#This Row],[Fecha de creación]])</f>
        <v>3</v>
      </c>
    </row>
    <row r="3486" spans="1:14" ht="15" customHeight="1" x14ac:dyDescent="0.25">
      <c r="A3486" s="26">
        <v>44272.413622685184</v>
      </c>
      <c r="B3486" s="23" t="s">
        <v>0</v>
      </c>
      <c r="C3486" s="23" t="s">
        <v>4849</v>
      </c>
      <c r="D3486" s="23" t="s">
        <v>6</v>
      </c>
      <c r="E3486" s="23" t="s">
        <v>1</v>
      </c>
      <c r="F3486" s="23" t="s">
        <v>7</v>
      </c>
      <c r="G3486" s="23" t="s">
        <v>975</v>
      </c>
      <c r="H3486" s="2" t="s">
        <v>7722</v>
      </c>
      <c r="I3486" s="23" t="s">
        <v>4</v>
      </c>
      <c r="J3486" s="23"/>
      <c r="K3486" s="23" t="s">
        <v>9712</v>
      </c>
      <c r="L3486" s="23"/>
      <c r="M3486" s="23">
        <f>YEAR(Tabla2[[#This Row],[Fecha de creación]])</f>
        <v>2021</v>
      </c>
      <c r="N3486" s="23">
        <f>MONTH(Tabla2[[#This Row],[Fecha de creación]])</f>
        <v>3</v>
      </c>
    </row>
    <row r="3487" spans="1:14" ht="15" customHeight="1" x14ac:dyDescent="0.25">
      <c r="A3487" s="26">
        <v>44272.419398148151</v>
      </c>
      <c r="B3487" s="23" t="s">
        <v>100</v>
      </c>
      <c r="C3487" s="23" t="s">
        <v>4850</v>
      </c>
      <c r="D3487" s="23" t="s">
        <v>6</v>
      </c>
      <c r="E3487" s="23" t="s">
        <v>1</v>
      </c>
      <c r="F3487" s="23" t="s">
        <v>7</v>
      </c>
      <c r="G3487" s="23" t="s">
        <v>975</v>
      </c>
      <c r="H3487" s="2" t="s">
        <v>7722</v>
      </c>
      <c r="I3487" s="23" t="s">
        <v>1653</v>
      </c>
      <c r="J3487" s="23"/>
      <c r="K3487" s="23" t="s">
        <v>9712</v>
      </c>
      <c r="L3487" s="23"/>
      <c r="M3487" s="23">
        <f>YEAR(Tabla2[[#This Row],[Fecha de creación]])</f>
        <v>2021</v>
      </c>
      <c r="N3487" s="23">
        <f>MONTH(Tabla2[[#This Row],[Fecha de creación]])</f>
        <v>3</v>
      </c>
    </row>
    <row r="3488" spans="1:14" ht="15" customHeight="1" x14ac:dyDescent="0.25">
      <c r="A3488" s="26">
        <v>44272.453831018516</v>
      </c>
      <c r="B3488" s="23" t="s">
        <v>189</v>
      </c>
      <c r="C3488" s="23" t="s">
        <v>4851</v>
      </c>
      <c r="D3488" s="23" t="s">
        <v>6</v>
      </c>
      <c r="E3488" s="23" t="s">
        <v>1</v>
      </c>
      <c r="F3488" s="23" t="s">
        <v>7</v>
      </c>
      <c r="G3488" s="23" t="s">
        <v>975</v>
      </c>
      <c r="H3488" s="2" t="s">
        <v>7722</v>
      </c>
      <c r="I3488" s="23" t="s">
        <v>4486</v>
      </c>
      <c r="J3488" s="23"/>
      <c r="K3488" s="23" t="s">
        <v>9712</v>
      </c>
      <c r="L3488" s="23"/>
      <c r="M3488" s="23">
        <f>YEAR(Tabla2[[#This Row],[Fecha de creación]])</f>
        <v>2021</v>
      </c>
      <c r="N3488" s="23">
        <f>MONTH(Tabla2[[#This Row],[Fecha de creación]])</f>
        <v>3</v>
      </c>
    </row>
    <row r="3489" spans="1:14" ht="15" customHeight="1" x14ac:dyDescent="0.25">
      <c r="A3489" s="26">
        <v>44272.476921296293</v>
      </c>
      <c r="B3489" s="23" t="s">
        <v>0</v>
      </c>
      <c r="C3489" s="23" t="s">
        <v>4852</v>
      </c>
      <c r="D3489" s="23" t="s">
        <v>110</v>
      </c>
      <c r="E3489" s="23" t="s">
        <v>1</v>
      </c>
      <c r="F3489" s="23" t="s">
        <v>7</v>
      </c>
      <c r="G3489" s="23" t="s">
        <v>975</v>
      </c>
      <c r="H3489" s="2" t="s">
        <v>7731</v>
      </c>
      <c r="I3489" s="23" t="s">
        <v>4</v>
      </c>
      <c r="J3489" s="23"/>
      <c r="K3489" s="23" t="s">
        <v>9712</v>
      </c>
      <c r="L3489" s="23"/>
      <c r="M3489" s="23">
        <f>YEAR(Tabla2[[#This Row],[Fecha de creación]])</f>
        <v>2021</v>
      </c>
      <c r="N3489" s="23">
        <f>MONTH(Tabla2[[#This Row],[Fecha de creación]])</f>
        <v>3</v>
      </c>
    </row>
    <row r="3490" spans="1:14" ht="15" customHeight="1" x14ac:dyDescent="0.25">
      <c r="A3490" s="26">
        <v>44272.558125000003</v>
      </c>
      <c r="B3490" s="23" t="s">
        <v>0</v>
      </c>
      <c r="C3490" s="23" t="s">
        <v>4853</v>
      </c>
      <c r="D3490" s="23" t="s">
        <v>551</v>
      </c>
      <c r="E3490" s="23" t="s">
        <v>1</v>
      </c>
      <c r="F3490" s="23" t="s">
        <v>7</v>
      </c>
      <c r="G3490" s="23" t="s">
        <v>975</v>
      </c>
      <c r="H3490" s="2" t="s">
        <v>7731</v>
      </c>
      <c r="I3490" s="23" t="s">
        <v>4</v>
      </c>
      <c r="J3490" s="23"/>
      <c r="K3490" s="23" t="s">
        <v>9712</v>
      </c>
      <c r="L3490" s="23"/>
      <c r="M3490" s="23">
        <f>YEAR(Tabla2[[#This Row],[Fecha de creación]])</f>
        <v>2021</v>
      </c>
      <c r="N3490" s="23">
        <f>MONTH(Tabla2[[#This Row],[Fecha de creación]])</f>
        <v>3</v>
      </c>
    </row>
    <row r="3491" spans="1:14" ht="15" customHeight="1" x14ac:dyDescent="0.25">
      <c r="A3491" s="26">
        <v>44272.55878472222</v>
      </c>
      <c r="B3491" s="23" t="s">
        <v>0</v>
      </c>
      <c r="C3491" s="23" t="s">
        <v>4854</v>
      </c>
      <c r="D3491" s="23" t="s">
        <v>351</v>
      </c>
      <c r="E3491" s="23" t="s">
        <v>1</v>
      </c>
      <c r="F3491" s="23" t="s">
        <v>7</v>
      </c>
      <c r="G3491" s="23" t="s">
        <v>975</v>
      </c>
      <c r="H3491" s="2" t="s">
        <v>7734</v>
      </c>
      <c r="I3491" s="23" t="s">
        <v>4</v>
      </c>
      <c r="J3491" s="23"/>
      <c r="K3491" s="23" t="s">
        <v>9712</v>
      </c>
      <c r="L3491" s="23"/>
      <c r="M3491" s="23">
        <f>YEAR(Tabla2[[#This Row],[Fecha de creación]])</f>
        <v>2021</v>
      </c>
      <c r="N3491" s="23">
        <f>MONTH(Tabla2[[#This Row],[Fecha de creación]])</f>
        <v>3</v>
      </c>
    </row>
    <row r="3492" spans="1:14" ht="15" customHeight="1" x14ac:dyDescent="0.25">
      <c r="A3492" s="26">
        <v>44272.558900462966</v>
      </c>
      <c r="B3492" s="23" t="s">
        <v>189</v>
      </c>
      <c r="C3492" s="23" t="s">
        <v>4855</v>
      </c>
      <c r="D3492" s="23" t="s">
        <v>131</v>
      </c>
      <c r="E3492" s="23" t="s">
        <v>1</v>
      </c>
      <c r="F3492" s="23" t="s">
        <v>7</v>
      </c>
      <c r="G3492" s="23" t="s">
        <v>975</v>
      </c>
      <c r="H3492" s="2" t="s">
        <v>7728</v>
      </c>
      <c r="I3492" s="23" t="s">
        <v>4486</v>
      </c>
      <c r="J3492" s="23"/>
      <c r="K3492" s="23" t="s">
        <v>9712</v>
      </c>
      <c r="L3492" s="23"/>
      <c r="M3492" s="23">
        <f>YEAR(Tabla2[[#This Row],[Fecha de creación]])</f>
        <v>2021</v>
      </c>
      <c r="N3492" s="23">
        <f>MONTH(Tabla2[[#This Row],[Fecha de creación]])</f>
        <v>3</v>
      </c>
    </row>
    <row r="3493" spans="1:14" ht="15" customHeight="1" x14ac:dyDescent="0.25">
      <c r="A3493" s="26">
        <v>44272.620300925926</v>
      </c>
      <c r="B3493" s="23" t="s">
        <v>56</v>
      </c>
      <c r="C3493" s="23" t="s">
        <v>4856</v>
      </c>
      <c r="D3493" s="23" t="s">
        <v>4281</v>
      </c>
      <c r="E3493" s="23" t="s">
        <v>1</v>
      </c>
      <c r="F3493" s="23" t="s">
        <v>7</v>
      </c>
      <c r="G3493" s="23" t="s">
        <v>975</v>
      </c>
      <c r="H3493" s="2" t="s">
        <v>7722</v>
      </c>
      <c r="I3493" s="23" t="s">
        <v>1963</v>
      </c>
      <c r="J3493" s="23"/>
      <c r="K3493" s="23" t="s">
        <v>9712</v>
      </c>
      <c r="L3493" s="23"/>
      <c r="M3493" s="23">
        <f>YEAR(Tabla2[[#This Row],[Fecha de creación]])</f>
        <v>2021</v>
      </c>
      <c r="N3493" s="23">
        <f>MONTH(Tabla2[[#This Row],[Fecha de creación]])</f>
        <v>3</v>
      </c>
    </row>
    <row r="3494" spans="1:14" ht="15" customHeight="1" x14ac:dyDescent="0.25">
      <c r="A3494" s="26">
        <v>44272.640289351853</v>
      </c>
      <c r="B3494" s="23" t="s">
        <v>0</v>
      </c>
      <c r="C3494" s="23" t="s">
        <v>695</v>
      </c>
      <c r="D3494" s="23" t="s">
        <v>696</v>
      </c>
      <c r="E3494" s="23" t="s">
        <v>1</v>
      </c>
      <c r="F3494" s="23" t="s">
        <v>7</v>
      </c>
      <c r="G3494" s="23" t="s">
        <v>3</v>
      </c>
      <c r="H3494" s="2" t="s">
        <v>7745</v>
      </c>
      <c r="I3494" s="23" t="s">
        <v>8</v>
      </c>
      <c r="J3494" s="23"/>
      <c r="K3494" s="23" t="s">
        <v>9712</v>
      </c>
      <c r="L3494" s="23"/>
      <c r="M3494" s="23">
        <f>YEAR(Tabla2[[#This Row],[Fecha de creación]])</f>
        <v>2021</v>
      </c>
      <c r="N3494" s="23">
        <f>MONTH(Tabla2[[#This Row],[Fecha de creación]])</f>
        <v>3</v>
      </c>
    </row>
    <row r="3495" spans="1:14" ht="15" customHeight="1" x14ac:dyDescent="0.25">
      <c r="A3495" s="26">
        <v>44272.642372685186</v>
      </c>
      <c r="B3495" s="23" t="s">
        <v>0</v>
      </c>
      <c r="C3495" s="23" t="s">
        <v>697</v>
      </c>
      <c r="D3495" s="23" t="s">
        <v>696</v>
      </c>
      <c r="E3495" s="23" t="s">
        <v>1</v>
      </c>
      <c r="F3495" s="23" t="s">
        <v>7</v>
      </c>
      <c r="G3495" s="23" t="s">
        <v>3</v>
      </c>
      <c r="H3495" s="2" t="s">
        <v>7745</v>
      </c>
      <c r="I3495" s="23" t="s">
        <v>8</v>
      </c>
      <c r="J3495" s="23"/>
      <c r="K3495" s="23" t="s">
        <v>9712</v>
      </c>
      <c r="L3495" s="23"/>
      <c r="M3495" s="23">
        <f>YEAR(Tabla2[[#This Row],[Fecha de creación]])</f>
        <v>2021</v>
      </c>
      <c r="N3495" s="23">
        <f>MONTH(Tabla2[[#This Row],[Fecha de creación]])</f>
        <v>3</v>
      </c>
    </row>
    <row r="3496" spans="1:14" ht="15" customHeight="1" x14ac:dyDescent="0.25">
      <c r="A3496" s="26">
        <v>44272.709791666668</v>
      </c>
      <c r="B3496" s="23" t="s">
        <v>0</v>
      </c>
      <c r="C3496" s="23" t="s">
        <v>698</v>
      </c>
      <c r="D3496" s="23" t="s">
        <v>297</v>
      </c>
      <c r="E3496" s="23" t="s">
        <v>1</v>
      </c>
      <c r="F3496" s="23" t="s">
        <v>7</v>
      </c>
      <c r="G3496" s="23" t="s">
        <v>3</v>
      </c>
      <c r="H3496" s="2" t="s">
        <v>7721</v>
      </c>
      <c r="I3496" s="23" t="s">
        <v>8</v>
      </c>
      <c r="J3496" s="23"/>
      <c r="K3496" s="23" t="s">
        <v>9712</v>
      </c>
      <c r="L3496" s="23"/>
      <c r="M3496" s="23">
        <f>YEAR(Tabla2[[#This Row],[Fecha de creación]])</f>
        <v>2021</v>
      </c>
      <c r="N3496" s="23">
        <f>MONTH(Tabla2[[#This Row],[Fecha de creación]])</f>
        <v>3</v>
      </c>
    </row>
    <row r="3497" spans="1:14" ht="15" customHeight="1" x14ac:dyDescent="0.25">
      <c r="A3497" s="26">
        <v>44273.393622685187</v>
      </c>
      <c r="B3497" s="23" t="s">
        <v>0</v>
      </c>
      <c r="C3497" s="23" t="s">
        <v>4857</v>
      </c>
      <c r="D3497" s="23" t="s">
        <v>551</v>
      </c>
      <c r="E3497" s="23" t="s">
        <v>1</v>
      </c>
      <c r="F3497" s="23" t="s">
        <v>7</v>
      </c>
      <c r="G3497" s="23" t="s">
        <v>975</v>
      </c>
      <c r="H3497" s="2" t="s">
        <v>7731</v>
      </c>
      <c r="I3497" s="23" t="s">
        <v>4</v>
      </c>
      <c r="J3497" s="23"/>
      <c r="K3497" s="23" t="s">
        <v>9712</v>
      </c>
      <c r="L3497" s="23"/>
      <c r="M3497" s="23">
        <f>YEAR(Tabla2[[#This Row],[Fecha de creación]])</f>
        <v>2021</v>
      </c>
      <c r="N3497" s="23">
        <f>MONTH(Tabla2[[#This Row],[Fecha de creación]])</f>
        <v>3</v>
      </c>
    </row>
    <row r="3498" spans="1:14" ht="15" customHeight="1" x14ac:dyDescent="0.25">
      <c r="A3498" s="26">
        <v>44273.394675925927</v>
      </c>
      <c r="B3498" s="23" t="s">
        <v>0</v>
      </c>
      <c r="C3498" s="23" t="s">
        <v>4858</v>
      </c>
      <c r="D3498" s="23" t="s">
        <v>351</v>
      </c>
      <c r="E3498" s="23" t="s">
        <v>1</v>
      </c>
      <c r="F3498" s="23" t="s">
        <v>7</v>
      </c>
      <c r="G3498" s="23" t="s">
        <v>975</v>
      </c>
      <c r="H3498" s="2" t="s">
        <v>7734</v>
      </c>
      <c r="I3498" s="23" t="s">
        <v>4</v>
      </c>
      <c r="J3498" s="23"/>
      <c r="K3498" s="23" t="s">
        <v>9712</v>
      </c>
      <c r="L3498" s="23"/>
      <c r="M3498" s="23">
        <f>YEAR(Tabla2[[#This Row],[Fecha de creación]])</f>
        <v>2021</v>
      </c>
      <c r="N3498" s="23">
        <f>MONTH(Tabla2[[#This Row],[Fecha de creación]])</f>
        <v>3</v>
      </c>
    </row>
    <row r="3499" spans="1:14" ht="15" customHeight="1" x14ac:dyDescent="0.25">
      <c r="A3499" s="26">
        <v>44273.415289351855</v>
      </c>
      <c r="B3499" s="23" t="s">
        <v>189</v>
      </c>
      <c r="C3499" s="23" t="s">
        <v>4859</v>
      </c>
      <c r="D3499" s="23" t="s">
        <v>131</v>
      </c>
      <c r="E3499" s="23" t="s">
        <v>1</v>
      </c>
      <c r="F3499" s="23" t="s">
        <v>7</v>
      </c>
      <c r="G3499" s="23" t="s">
        <v>975</v>
      </c>
      <c r="H3499" s="2" t="s">
        <v>7728</v>
      </c>
      <c r="I3499" s="23" t="s">
        <v>1945</v>
      </c>
      <c r="J3499" s="23"/>
      <c r="K3499" s="23" t="s">
        <v>9712</v>
      </c>
      <c r="L3499" s="23"/>
      <c r="M3499" s="23">
        <f>YEAR(Tabla2[[#This Row],[Fecha de creación]])</f>
        <v>2021</v>
      </c>
      <c r="N3499" s="23">
        <f>MONTH(Tabla2[[#This Row],[Fecha de creación]])</f>
        <v>3</v>
      </c>
    </row>
    <row r="3500" spans="1:14" ht="15" customHeight="1" x14ac:dyDescent="0.25">
      <c r="A3500" s="26">
        <v>44273.422754629632</v>
      </c>
      <c r="B3500" s="23" t="s">
        <v>0</v>
      </c>
      <c r="C3500" s="23" t="s">
        <v>4860</v>
      </c>
      <c r="D3500" s="23" t="s">
        <v>21</v>
      </c>
      <c r="E3500" s="23" t="s">
        <v>1</v>
      </c>
      <c r="F3500" s="23" t="s">
        <v>7</v>
      </c>
      <c r="G3500" s="23" t="s">
        <v>975</v>
      </c>
      <c r="H3500" s="2" t="s">
        <v>7744</v>
      </c>
      <c r="I3500" s="23" t="s">
        <v>4</v>
      </c>
      <c r="J3500" s="23"/>
      <c r="K3500" s="23" t="s">
        <v>9712</v>
      </c>
      <c r="L3500" s="23"/>
      <c r="M3500" s="23">
        <f>YEAR(Tabla2[[#This Row],[Fecha de creación]])</f>
        <v>2021</v>
      </c>
      <c r="N3500" s="23">
        <f>MONTH(Tabla2[[#This Row],[Fecha de creación]])</f>
        <v>3</v>
      </c>
    </row>
    <row r="3501" spans="1:14" ht="15" customHeight="1" x14ac:dyDescent="0.25">
      <c r="A3501" s="26">
        <v>44273.444641203707</v>
      </c>
      <c r="B3501" s="23" t="s">
        <v>56</v>
      </c>
      <c r="C3501" s="23" t="s">
        <v>4861</v>
      </c>
      <c r="D3501" s="23" t="s">
        <v>2035</v>
      </c>
      <c r="E3501" s="23" t="s">
        <v>1</v>
      </c>
      <c r="F3501" s="23" t="s">
        <v>22</v>
      </c>
      <c r="G3501" s="23" t="s">
        <v>975</v>
      </c>
      <c r="H3501" s="2" t="s">
        <v>7743</v>
      </c>
      <c r="I3501" s="23" t="s">
        <v>1963</v>
      </c>
      <c r="J3501" s="23"/>
      <c r="K3501" s="23" t="s">
        <v>9712</v>
      </c>
      <c r="L3501" s="23"/>
      <c r="M3501" s="23">
        <f>YEAR(Tabla2[[#This Row],[Fecha de creación]])</f>
        <v>2021</v>
      </c>
      <c r="N3501" s="23">
        <f>MONTH(Tabla2[[#This Row],[Fecha de creación]])</f>
        <v>3</v>
      </c>
    </row>
    <row r="3502" spans="1:14" ht="15" customHeight="1" x14ac:dyDescent="0.25">
      <c r="A3502" s="26">
        <v>44273.453032407408</v>
      </c>
      <c r="B3502" s="23" t="s">
        <v>0</v>
      </c>
      <c r="C3502" s="23" t="s">
        <v>4862</v>
      </c>
      <c r="D3502" s="23" t="s">
        <v>622</v>
      </c>
      <c r="E3502" s="23" t="s">
        <v>1</v>
      </c>
      <c r="F3502" s="23" t="s">
        <v>7</v>
      </c>
      <c r="G3502" s="23" t="s">
        <v>1551</v>
      </c>
      <c r="H3502" s="2" t="s">
        <v>7731</v>
      </c>
      <c r="I3502" s="23" t="s">
        <v>4</v>
      </c>
      <c r="J3502" s="23"/>
      <c r="K3502" s="23" t="s">
        <v>9712</v>
      </c>
      <c r="L3502" s="23"/>
      <c r="M3502" s="23">
        <f>YEAR(Tabla2[[#This Row],[Fecha de creación]])</f>
        <v>2021</v>
      </c>
      <c r="N3502" s="23">
        <f>MONTH(Tabla2[[#This Row],[Fecha de creación]])</f>
        <v>3</v>
      </c>
    </row>
    <row r="3503" spans="1:14" ht="15" customHeight="1" x14ac:dyDescent="0.25">
      <c r="A3503" s="26">
        <v>44273.47210648148</v>
      </c>
      <c r="B3503" s="23" t="s">
        <v>0</v>
      </c>
      <c r="C3503" s="23" t="s">
        <v>4863</v>
      </c>
      <c r="D3503" s="23" t="s">
        <v>949</v>
      </c>
      <c r="E3503" s="23" t="s">
        <v>1</v>
      </c>
      <c r="F3503" s="23" t="s">
        <v>7</v>
      </c>
      <c r="G3503" s="23" t="s">
        <v>1551</v>
      </c>
      <c r="H3503" s="2" t="s">
        <v>7737</v>
      </c>
      <c r="I3503" s="23" t="s">
        <v>11</v>
      </c>
      <c r="J3503" s="23"/>
      <c r="K3503" s="23" t="s">
        <v>9712</v>
      </c>
      <c r="L3503" s="23"/>
      <c r="M3503" s="23">
        <f>YEAR(Tabla2[[#This Row],[Fecha de creación]])</f>
        <v>2021</v>
      </c>
      <c r="N3503" s="23">
        <f>MONTH(Tabla2[[#This Row],[Fecha de creación]])</f>
        <v>3</v>
      </c>
    </row>
    <row r="3504" spans="1:14" ht="15" customHeight="1" x14ac:dyDescent="0.25">
      <c r="A3504" s="26">
        <v>44273.491979166669</v>
      </c>
      <c r="B3504" s="23" t="s">
        <v>189</v>
      </c>
      <c r="C3504" s="23" t="s">
        <v>4864</v>
      </c>
      <c r="D3504" s="23" t="s">
        <v>131</v>
      </c>
      <c r="E3504" s="23" t="s">
        <v>1</v>
      </c>
      <c r="F3504" s="23" t="s">
        <v>7</v>
      </c>
      <c r="G3504" s="23" t="s">
        <v>975</v>
      </c>
      <c r="H3504" s="2" t="s">
        <v>7728</v>
      </c>
      <c r="I3504" s="23" t="s">
        <v>4486</v>
      </c>
      <c r="J3504" s="23"/>
      <c r="K3504" s="23" t="s">
        <v>9712</v>
      </c>
      <c r="L3504" s="23"/>
      <c r="M3504" s="23">
        <f>YEAR(Tabla2[[#This Row],[Fecha de creación]])</f>
        <v>2021</v>
      </c>
      <c r="N3504" s="23">
        <f>MONTH(Tabla2[[#This Row],[Fecha de creación]])</f>
        <v>3</v>
      </c>
    </row>
    <row r="3505" spans="1:14" ht="15" customHeight="1" x14ac:dyDescent="0.25">
      <c r="A3505" s="26">
        <v>44273.618726851855</v>
      </c>
      <c r="B3505" s="23" t="s">
        <v>19</v>
      </c>
      <c r="C3505" s="23" t="s">
        <v>4865</v>
      </c>
      <c r="D3505" s="23" t="s">
        <v>4866</v>
      </c>
      <c r="E3505" s="23" t="s">
        <v>1</v>
      </c>
      <c r="F3505" s="23" t="s">
        <v>7</v>
      </c>
      <c r="G3505" s="23" t="s">
        <v>975</v>
      </c>
      <c r="H3505" s="2" t="s">
        <v>7734</v>
      </c>
      <c r="I3505" s="23" t="s">
        <v>23</v>
      </c>
      <c r="J3505" s="23"/>
      <c r="K3505" s="23" t="s">
        <v>9712</v>
      </c>
      <c r="L3505" s="23"/>
      <c r="M3505" s="23">
        <f>YEAR(Tabla2[[#This Row],[Fecha de creación]])</f>
        <v>2021</v>
      </c>
      <c r="N3505" s="23">
        <f>MONTH(Tabla2[[#This Row],[Fecha de creación]])</f>
        <v>3</v>
      </c>
    </row>
    <row r="3506" spans="1:14" ht="15" customHeight="1" x14ac:dyDescent="0.25">
      <c r="A3506" s="26">
        <v>44273.627175925925</v>
      </c>
      <c r="B3506" s="23" t="s">
        <v>19</v>
      </c>
      <c r="C3506" s="23" t="s">
        <v>4867</v>
      </c>
      <c r="D3506" s="23" t="s">
        <v>4868</v>
      </c>
      <c r="E3506" s="23" t="s">
        <v>1</v>
      </c>
      <c r="F3506" s="23" t="s">
        <v>7</v>
      </c>
      <c r="G3506" s="23" t="s">
        <v>975</v>
      </c>
      <c r="H3506" s="2" t="s">
        <v>7734</v>
      </c>
      <c r="I3506" s="23" t="s">
        <v>23</v>
      </c>
      <c r="J3506" s="23"/>
      <c r="K3506" s="23" t="s">
        <v>9712</v>
      </c>
      <c r="L3506" s="23"/>
      <c r="M3506" s="23">
        <f>YEAR(Tabla2[[#This Row],[Fecha de creación]])</f>
        <v>2021</v>
      </c>
      <c r="N3506" s="23">
        <f>MONTH(Tabla2[[#This Row],[Fecha de creación]])</f>
        <v>3</v>
      </c>
    </row>
    <row r="3507" spans="1:14" ht="15" customHeight="1" x14ac:dyDescent="0.25">
      <c r="A3507" s="26">
        <v>44273.64271990741</v>
      </c>
      <c r="B3507" s="23" t="s">
        <v>19</v>
      </c>
      <c r="C3507" s="23" t="s">
        <v>4869</v>
      </c>
      <c r="D3507" s="23" t="s">
        <v>4870</v>
      </c>
      <c r="E3507" s="23" t="s">
        <v>1</v>
      </c>
      <c r="F3507" s="23" t="s">
        <v>7</v>
      </c>
      <c r="G3507" s="23" t="s">
        <v>975</v>
      </c>
      <c r="H3507" s="2" t="s">
        <v>7734</v>
      </c>
      <c r="I3507" s="23" t="s">
        <v>23</v>
      </c>
      <c r="J3507" s="23"/>
      <c r="K3507" s="23" t="s">
        <v>9712</v>
      </c>
      <c r="L3507" s="23"/>
      <c r="M3507" s="23">
        <f>YEAR(Tabla2[[#This Row],[Fecha de creación]])</f>
        <v>2021</v>
      </c>
      <c r="N3507" s="23">
        <f>MONTH(Tabla2[[#This Row],[Fecha de creación]])</f>
        <v>3</v>
      </c>
    </row>
    <row r="3508" spans="1:14" ht="15" customHeight="1" x14ac:dyDescent="0.25">
      <c r="A3508" s="26">
        <v>44273.6562962963</v>
      </c>
      <c r="B3508" s="23" t="s">
        <v>19</v>
      </c>
      <c r="C3508" s="23" t="s">
        <v>4871</v>
      </c>
      <c r="D3508" s="23" t="s">
        <v>4872</v>
      </c>
      <c r="E3508" s="23" t="s">
        <v>1</v>
      </c>
      <c r="F3508" s="23" t="s">
        <v>7</v>
      </c>
      <c r="G3508" s="23" t="s">
        <v>975</v>
      </c>
      <c r="H3508" s="2" t="s">
        <v>7734</v>
      </c>
      <c r="I3508" s="23" t="s">
        <v>23</v>
      </c>
      <c r="J3508" s="23"/>
      <c r="K3508" s="23" t="s">
        <v>9712</v>
      </c>
      <c r="L3508" s="23"/>
      <c r="M3508" s="23">
        <f>YEAR(Tabla2[[#This Row],[Fecha de creación]])</f>
        <v>2021</v>
      </c>
      <c r="N3508" s="23">
        <f>MONTH(Tabla2[[#This Row],[Fecha de creación]])</f>
        <v>3</v>
      </c>
    </row>
    <row r="3509" spans="1:14" ht="15" customHeight="1" x14ac:dyDescent="0.25">
      <c r="A3509" s="26">
        <v>44273.68917824074</v>
      </c>
      <c r="B3509" s="23" t="s">
        <v>189</v>
      </c>
      <c r="C3509" s="23" t="s">
        <v>4873</v>
      </c>
      <c r="D3509" s="23" t="s">
        <v>36</v>
      </c>
      <c r="E3509" s="23" t="s">
        <v>1</v>
      </c>
      <c r="F3509" s="23" t="s">
        <v>7</v>
      </c>
      <c r="G3509" s="23" t="s">
        <v>975</v>
      </c>
      <c r="H3509" s="2" t="s">
        <v>7731</v>
      </c>
      <c r="I3509" s="23" t="s">
        <v>4486</v>
      </c>
      <c r="J3509" s="23"/>
      <c r="K3509" s="23" t="s">
        <v>9712</v>
      </c>
      <c r="L3509" s="23"/>
      <c r="M3509" s="23">
        <f>YEAR(Tabla2[[#This Row],[Fecha de creación]])</f>
        <v>2021</v>
      </c>
      <c r="N3509" s="23">
        <f>MONTH(Tabla2[[#This Row],[Fecha de creación]])</f>
        <v>3</v>
      </c>
    </row>
    <row r="3510" spans="1:14" ht="15" customHeight="1" x14ac:dyDescent="0.25">
      <c r="A3510" s="26">
        <v>44273.718148148146</v>
      </c>
      <c r="B3510" s="23" t="s">
        <v>100</v>
      </c>
      <c r="C3510" s="23" t="s">
        <v>4874</v>
      </c>
      <c r="D3510" s="23" t="s">
        <v>2655</v>
      </c>
      <c r="E3510" s="23" t="s">
        <v>1</v>
      </c>
      <c r="F3510" s="23" t="s">
        <v>7</v>
      </c>
      <c r="G3510" s="23" t="s">
        <v>1551</v>
      </c>
      <c r="H3510" s="2" t="s">
        <v>7734</v>
      </c>
      <c r="I3510" s="23" t="s">
        <v>7760</v>
      </c>
      <c r="J3510" s="23"/>
      <c r="K3510" s="23" t="s">
        <v>9712</v>
      </c>
      <c r="L3510" s="23"/>
      <c r="M3510" s="23">
        <f>YEAR(Tabla2[[#This Row],[Fecha de creación]])</f>
        <v>2021</v>
      </c>
      <c r="N3510" s="23">
        <f>MONTH(Tabla2[[#This Row],[Fecha de creación]])</f>
        <v>3</v>
      </c>
    </row>
    <row r="3511" spans="1:14" ht="15" customHeight="1" x14ac:dyDescent="0.25">
      <c r="A3511" s="26">
        <v>44274.445081018515</v>
      </c>
      <c r="B3511" s="23" t="s">
        <v>0</v>
      </c>
      <c r="C3511" s="23" t="s">
        <v>699</v>
      </c>
      <c r="D3511" s="23" t="s">
        <v>551</v>
      </c>
      <c r="E3511" s="23" t="s">
        <v>1</v>
      </c>
      <c r="F3511" s="23" t="s">
        <v>7</v>
      </c>
      <c r="G3511" s="23" t="s">
        <v>3</v>
      </c>
      <c r="H3511" s="2" t="s">
        <v>7731</v>
      </c>
      <c r="I3511" s="23" t="s">
        <v>8</v>
      </c>
      <c r="J3511" s="23"/>
      <c r="K3511" s="23" t="s">
        <v>9712</v>
      </c>
      <c r="L3511" s="23"/>
      <c r="M3511" s="23">
        <f>YEAR(Tabla2[[#This Row],[Fecha de creación]])</f>
        <v>2021</v>
      </c>
      <c r="N3511" s="23">
        <f>MONTH(Tabla2[[#This Row],[Fecha de creación]])</f>
        <v>3</v>
      </c>
    </row>
    <row r="3512" spans="1:14" ht="15" customHeight="1" x14ac:dyDescent="0.25">
      <c r="A3512" s="26">
        <v>44274.445451388892</v>
      </c>
      <c r="B3512" s="23" t="s">
        <v>0</v>
      </c>
      <c r="C3512" s="23" t="s">
        <v>700</v>
      </c>
      <c r="D3512" s="23" t="s">
        <v>131</v>
      </c>
      <c r="E3512" s="23" t="s">
        <v>1</v>
      </c>
      <c r="F3512" s="23" t="s">
        <v>7</v>
      </c>
      <c r="G3512" s="23" t="s">
        <v>3</v>
      </c>
      <c r="H3512" s="2" t="s">
        <v>7728</v>
      </c>
      <c r="I3512" s="23" t="s">
        <v>8</v>
      </c>
      <c r="J3512" s="23"/>
      <c r="K3512" s="23" t="s">
        <v>9712</v>
      </c>
      <c r="L3512" s="23"/>
      <c r="M3512" s="23">
        <f>YEAR(Tabla2[[#This Row],[Fecha de creación]])</f>
        <v>2021</v>
      </c>
      <c r="N3512" s="23">
        <f>MONTH(Tabla2[[#This Row],[Fecha de creación]])</f>
        <v>3</v>
      </c>
    </row>
    <row r="3513" spans="1:14" ht="15" customHeight="1" x14ac:dyDescent="0.25">
      <c r="A3513" s="26">
        <v>44274.489594907405</v>
      </c>
      <c r="B3513" s="23" t="s">
        <v>189</v>
      </c>
      <c r="C3513" s="23" t="s">
        <v>4875</v>
      </c>
      <c r="D3513" s="23" t="s">
        <v>131</v>
      </c>
      <c r="E3513" s="23" t="s">
        <v>1</v>
      </c>
      <c r="F3513" s="23" t="s">
        <v>7</v>
      </c>
      <c r="G3513" s="23" t="s">
        <v>975</v>
      </c>
      <c r="H3513" s="2" t="s">
        <v>7728</v>
      </c>
      <c r="I3513" s="23" t="s">
        <v>4486</v>
      </c>
      <c r="J3513" s="23"/>
      <c r="K3513" s="23" t="s">
        <v>9712</v>
      </c>
      <c r="L3513" s="23"/>
      <c r="M3513" s="23">
        <f>YEAR(Tabla2[[#This Row],[Fecha de creación]])</f>
        <v>2021</v>
      </c>
      <c r="N3513" s="23">
        <f>MONTH(Tabla2[[#This Row],[Fecha de creación]])</f>
        <v>3</v>
      </c>
    </row>
    <row r="3514" spans="1:14" ht="15" customHeight="1" x14ac:dyDescent="0.25">
      <c r="A3514" s="26">
        <v>44274.503888888888</v>
      </c>
      <c r="B3514" s="23" t="s">
        <v>189</v>
      </c>
      <c r="C3514" s="23" t="s">
        <v>4876</v>
      </c>
      <c r="D3514" s="23" t="s">
        <v>131</v>
      </c>
      <c r="E3514" s="23" t="s">
        <v>1</v>
      </c>
      <c r="F3514" s="23" t="s">
        <v>7</v>
      </c>
      <c r="G3514" s="23" t="s">
        <v>975</v>
      </c>
      <c r="H3514" s="2" t="s">
        <v>7728</v>
      </c>
      <c r="I3514" s="23" t="s">
        <v>1945</v>
      </c>
      <c r="J3514" s="23"/>
      <c r="K3514" s="23" t="s">
        <v>9712</v>
      </c>
      <c r="L3514" s="23"/>
      <c r="M3514" s="23">
        <f>YEAR(Tabla2[[#This Row],[Fecha de creación]])</f>
        <v>2021</v>
      </c>
      <c r="N3514" s="23">
        <f>MONTH(Tabla2[[#This Row],[Fecha de creación]])</f>
        <v>3</v>
      </c>
    </row>
    <row r="3515" spans="1:14" ht="15" customHeight="1" x14ac:dyDescent="0.25">
      <c r="A3515" s="26">
        <v>44274.506331018521</v>
      </c>
      <c r="B3515" s="23" t="s">
        <v>0</v>
      </c>
      <c r="C3515" s="23" t="s">
        <v>4877</v>
      </c>
      <c r="D3515" s="23" t="s">
        <v>586</v>
      </c>
      <c r="E3515" s="23" t="s">
        <v>1</v>
      </c>
      <c r="F3515" s="23" t="s">
        <v>7</v>
      </c>
      <c r="G3515" s="23" t="s">
        <v>975</v>
      </c>
      <c r="H3515" s="2" t="s">
        <v>7748</v>
      </c>
      <c r="I3515" s="23" t="s">
        <v>8</v>
      </c>
      <c r="J3515" s="23"/>
      <c r="K3515" s="23" t="s">
        <v>9712</v>
      </c>
      <c r="L3515" s="23"/>
      <c r="M3515" s="23">
        <f>YEAR(Tabla2[[#This Row],[Fecha de creación]])</f>
        <v>2021</v>
      </c>
      <c r="N3515" s="23">
        <f>MONTH(Tabla2[[#This Row],[Fecha de creación]])</f>
        <v>3</v>
      </c>
    </row>
    <row r="3516" spans="1:14" ht="15" customHeight="1" x14ac:dyDescent="0.25">
      <c r="A3516" s="26">
        <v>44274.516597222224</v>
      </c>
      <c r="B3516" s="23" t="s">
        <v>100</v>
      </c>
      <c r="C3516" s="23" t="s">
        <v>4878</v>
      </c>
      <c r="D3516" s="23" t="s">
        <v>551</v>
      </c>
      <c r="E3516" s="23" t="s">
        <v>1</v>
      </c>
      <c r="F3516" s="23" t="s">
        <v>7</v>
      </c>
      <c r="G3516" s="23" t="s">
        <v>975</v>
      </c>
      <c r="H3516" s="2" t="s">
        <v>7731</v>
      </c>
      <c r="I3516" s="23" t="s">
        <v>1854</v>
      </c>
      <c r="J3516" s="23"/>
      <c r="K3516" s="23" t="s">
        <v>9712</v>
      </c>
      <c r="L3516" s="23"/>
      <c r="M3516" s="23">
        <f>YEAR(Tabla2[[#This Row],[Fecha de creación]])</f>
        <v>2021</v>
      </c>
      <c r="N3516" s="23">
        <f>MONTH(Tabla2[[#This Row],[Fecha de creación]])</f>
        <v>3</v>
      </c>
    </row>
    <row r="3517" spans="1:14" ht="15" customHeight="1" x14ac:dyDescent="0.25">
      <c r="A3517" s="26">
        <v>44274.516979166663</v>
      </c>
      <c r="B3517" s="23" t="s">
        <v>100</v>
      </c>
      <c r="C3517" s="23" t="s">
        <v>4879</v>
      </c>
      <c r="D3517" s="23" t="s">
        <v>131</v>
      </c>
      <c r="E3517" s="23" t="s">
        <v>1</v>
      </c>
      <c r="F3517" s="23" t="s">
        <v>7</v>
      </c>
      <c r="G3517" s="23" t="s">
        <v>975</v>
      </c>
      <c r="H3517" s="2" t="s">
        <v>7728</v>
      </c>
      <c r="I3517" s="23" t="s">
        <v>1854</v>
      </c>
      <c r="J3517" s="23"/>
      <c r="K3517" s="23" t="s">
        <v>9712</v>
      </c>
      <c r="L3517" s="23"/>
      <c r="M3517" s="23">
        <f>YEAR(Tabla2[[#This Row],[Fecha de creación]])</f>
        <v>2021</v>
      </c>
      <c r="N3517" s="23">
        <f>MONTH(Tabla2[[#This Row],[Fecha de creación]])</f>
        <v>3</v>
      </c>
    </row>
    <row r="3518" spans="1:14" ht="15" customHeight="1" x14ac:dyDescent="0.25">
      <c r="A3518" s="26">
        <v>44274.681574074071</v>
      </c>
      <c r="B3518" s="23" t="s">
        <v>189</v>
      </c>
      <c r="C3518" s="23" t="s">
        <v>4880</v>
      </c>
      <c r="D3518" s="23" t="s">
        <v>131</v>
      </c>
      <c r="E3518" s="23" t="s">
        <v>1</v>
      </c>
      <c r="F3518" s="23" t="s">
        <v>7</v>
      </c>
      <c r="G3518" s="23" t="s">
        <v>975</v>
      </c>
      <c r="H3518" s="2" t="s">
        <v>7728</v>
      </c>
      <c r="I3518" s="23" t="s">
        <v>1945</v>
      </c>
      <c r="J3518" s="23"/>
      <c r="K3518" s="23" t="s">
        <v>9712</v>
      </c>
      <c r="L3518" s="23"/>
      <c r="M3518" s="23">
        <f>YEAR(Tabla2[[#This Row],[Fecha de creación]])</f>
        <v>2021</v>
      </c>
      <c r="N3518" s="23">
        <f>MONTH(Tabla2[[#This Row],[Fecha de creación]])</f>
        <v>3</v>
      </c>
    </row>
    <row r="3519" spans="1:14" ht="15" customHeight="1" x14ac:dyDescent="0.25">
      <c r="A3519" s="26">
        <v>44274.681944444441</v>
      </c>
      <c r="B3519" s="23" t="s">
        <v>56</v>
      </c>
      <c r="C3519" s="23" t="s">
        <v>4881</v>
      </c>
      <c r="D3519" s="23" t="s">
        <v>4882</v>
      </c>
      <c r="E3519" s="23" t="s">
        <v>1</v>
      </c>
      <c r="F3519" s="23" t="s">
        <v>7</v>
      </c>
      <c r="G3519" s="23" t="s">
        <v>975</v>
      </c>
      <c r="H3519" s="2" t="s">
        <v>7730</v>
      </c>
      <c r="I3519" s="23" t="s">
        <v>4517</v>
      </c>
      <c r="J3519" s="23"/>
      <c r="K3519" s="23" t="s">
        <v>9712</v>
      </c>
      <c r="L3519" s="23"/>
      <c r="M3519" s="23">
        <f>YEAR(Tabla2[[#This Row],[Fecha de creación]])</f>
        <v>2021</v>
      </c>
      <c r="N3519" s="23">
        <f>MONTH(Tabla2[[#This Row],[Fecha de creación]])</f>
        <v>3</v>
      </c>
    </row>
    <row r="3520" spans="1:14" ht="15" customHeight="1" x14ac:dyDescent="0.25">
      <c r="A3520" s="26">
        <v>44274.713796296295</v>
      </c>
      <c r="B3520" s="23" t="s">
        <v>0</v>
      </c>
      <c r="C3520" s="23" t="s">
        <v>4883</v>
      </c>
      <c r="D3520" s="23" t="s">
        <v>21</v>
      </c>
      <c r="E3520" s="23" t="s">
        <v>1</v>
      </c>
      <c r="F3520" s="23" t="s">
        <v>7</v>
      </c>
      <c r="G3520" s="23" t="s">
        <v>975</v>
      </c>
      <c r="H3520" s="2" t="s">
        <v>7744</v>
      </c>
      <c r="I3520" s="23" t="s">
        <v>8</v>
      </c>
      <c r="J3520" s="23"/>
      <c r="K3520" s="23" t="s">
        <v>9712</v>
      </c>
      <c r="L3520" s="23"/>
      <c r="M3520" s="23">
        <f>YEAR(Tabla2[[#This Row],[Fecha de creación]])</f>
        <v>2021</v>
      </c>
      <c r="N3520" s="23">
        <f>MONTH(Tabla2[[#This Row],[Fecha de creación]])</f>
        <v>3</v>
      </c>
    </row>
    <row r="3521" spans="1:14" ht="15" customHeight="1" x14ac:dyDescent="0.25">
      <c r="A3521" s="26">
        <v>44274.720358796294</v>
      </c>
      <c r="B3521" s="23" t="s">
        <v>0</v>
      </c>
      <c r="C3521" s="23" t="s">
        <v>4884</v>
      </c>
      <c r="D3521" s="23" t="s">
        <v>21</v>
      </c>
      <c r="E3521" s="23" t="s">
        <v>1</v>
      </c>
      <c r="F3521" s="23" t="s">
        <v>7</v>
      </c>
      <c r="G3521" s="23" t="s">
        <v>975</v>
      </c>
      <c r="H3521" s="2" t="s">
        <v>7744</v>
      </c>
      <c r="I3521" s="23" t="s">
        <v>8</v>
      </c>
      <c r="J3521" s="23"/>
      <c r="K3521" s="23" t="s">
        <v>9712</v>
      </c>
      <c r="L3521" s="23"/>
      <c r="M3521" s="23">
        <f>YEAR(Tabla2[[#This Row],[Fecha de creación]])</f>
        <v>2021</v>
      </c>
      <c r="N3521" s="23">
        <f>MONTH(Tabla2[[#This Row],[Fecha de creación]])</f>
        <v>3</v>
      </c>
    </row>
    <row r="3522" spans="1:14" ht="15" customHeight="1" x14ac:dyDescent="0.25">
      <c r="A3522" s="26">
        <v>44274.720902777779</v>
      </c>
      <c r="B3522" s="23" t="s">
        <v>0</v>
      </c>
      <c r="C3522" s="23" t="s">
        <v>4885</v>
      </c>
      <c r="D3522" s="23" t="s">
        <v>551</v>
      </c>
      <c r="E3522" s="23" t="s">
        <v>1</v>
      </c>
      <c r="F3522" s="23" t="s">
        <v>7</v>
      </c>
      <c r="G3522" s="23" t="s">
        <v>975</v>
      </c>
      <c r="H3522" s="2" t="s">
        <v>7731</v>
      </c>
      <c r="I3522" s="23" t="s">
        <v>8</v>
      </c>
      <c r="J3522" s="23"/>
      <c r="K3522" s="23" t="s">
        <v>9712</v>
      </c>
      <c r="L3522" s="23"/>
      <c r="M3522" s="23">
        <f>YEAR(Tabla2[[#This Row],[Fecha de creación]])</f>
        <v>2021</v>
      </c>
      <c r="N3522" s="23">
        <f>MONTH(Tabla2[[#This Row],[Fecha de creación]])</f>
        <v>3</v>
      </c>
    </row>
    <row r="3523" spans="1:14" ht="15" customHeight="1" x14ac:dyDescent="0.25">
      <c r="A3523" s="26">
        <v>44274.72755787037</v>
      </c>
      <c r="B3523" s="23" t="s">
        <v>0</v>
      </c>
      <c r="C3523" s="23" t="s">
        <v>4886</v>
      </c>
      <c r="D3523" s="23" t="s">
        <v>551</v>
      </c>
      <c r="E3523" s="23" t="s">
        <v>1</v>
      </c>
      <c r="F3523" s="23" t="s">
        <v>7</v>
      </c>
      <c r="G3523" s="23" t="s">
        <v>975</v>
      </c>
      <c r="H3523" s="2" t="s">
        <v>7731</v>
      </c>
      <c r="I3523" s="23" t="s">
        <v>4</v>
      </c>
      <c r="J3523" s="23"/>
      <c r="K3523" s="23" t="s">
        <v>9712</v>
      </c>
      <c r="L3523" s="23"/>
      <c r="M3523" s="23">
        <f>YEAR(Tabla2[[#This Row],[Fecha de creación]])</f>
        <v>2021</v>
      </c>
      <c r="N3523" s="23">
        <f>MONTH(Tabla2[[#This Row],[Fecha de creación]])</f>
        <v>3</v>
      </c>
    </row>
    <row r="3524" spans="1:14" ht="15" customHeight="1" x14ac:dyDescent="0.25">
      <c r="A3524" s="26">
        <v>44274.728182870371</v>
      </c>
      <c r="B3524" s="23" t="s">
        <v>0</v>
      </c>
      <c r="C3524" s="23" t="s">
        <v>4887</v>
      </c>
      <c r="D3524" s="23" t="s">
        <v>131</v>
      </c>
      <c r="E3524" s="23" t="s">
        <v>1</v>
      </c>
      <c r="F3524" s="23" t="s">
        <v>7</v>
      </c>
      <c r="G3524" s="23" t="s">
        <v>975</v>
      </c>
      <c r="H3524" s="2" t="s">
        <v>7728</v>
      </c>
      <c r="I3524" s="23" t="s">
        <v>4</v>
      </c>
      <c r="J3524" s="23"/>
      <c r="K3524" s="23" t="s">
        <v>9712</v>
      </c>
      <c r="L3524" s="23"/>
      <c r="M3524" s="23">
        <f>YEAR(Tabla2[[#This Row],[Fecha de creación]])</f>
        <v>2021</v>
      </c>
      <c r="N3524" s="23">
        <f>MONTH(Tabla2[[#This Row],[Fecha de creación]])</f>
        <v>3</v>
      </c>
    </row>
    <row r="3525" spans="1:14" ht="15" customHeight="1" x14ac:dyDescent="0.25">
      <c r="A3525" s="26">
        <v>44275.412731481483</v>
      </c>
      <c r="B3525" s="23" t="s">
        <v>0</v>
      </c>
      <c r="C3525" s="23" t="s">
        <v>701</v>
      </c>
      <c r="D3525" s="23" t="s">
        <v>51</v>
      </c>
      <c r="E3525" s="23" t="s">
        <v>1</v>
      </c>
      <c r="F3525" s="23" t="s">
        <v>2</v>
      </c>
      <c r="G3525" s="23" t="s">
        <v>3</v>
      </c>
      <c r="H3525" s="2" t="s">
        <v>7732</v>
      </c>
      <c r="I3525" s="23" t="s">
        <v>8</v>
      </c>
      <c r="J3525" s="23"/>
      <c r="K3525" s="23" t="s">
        <v>9712</v>
      </c>
      <c r="L3525" s="23"/>
      <c r="M3525" s="23">
        <f>YEAR(Tabla2[[#This Row],[Fecha de creación]])</f>
        <v>2021</v>
      </c>
      <c r="N3525" s="23">
        <f>MONTH(Tabla2[[#This Row],[Fecha de creación]])</f>
        <v>3</v>
      </c>
    </row>
    <row r="3526" spans="1:14" ht="15" customHeight="1" x14ac:dyDescent="0.25">
      <c r="A3526" s="26">
        <v>44275.423935185187</v>
      </c>
      <c r="B3526" s="23" t="s">
        <v>56</v>
      </c>
      <c r="C3526" s="23" t="s">
        <v>4888</v>
      </c>
      <c r="D3526" s="23" t="s">
        <v>131</v>
      </c>
      <c r="E3526" s="23" t="s">
        <v>1</v>
      </c>
      <c r="F3526" s="23" t="s">
        <v>7</v>
      </c>
      <c r="G3526" s="23" t="s">
        <v>975</v>
      </c>
      <c r="H3526" s="2" t="s">
        <v>7728</v>
      </c>
      <c r="I3526" s="23" t="s">
        <v>4517</v>
      </c>
      <c r="J3526" s="23"/>
      <c r="K3526" s="23" t="s">
        <v>9712</v>
      </c>
      <c r="L3526" s="23"/>
      <c r="M3526" s="23">
        <f>YEAR(Tabla2[[#This Row],[Fecha de creación]])</f>
        <v>2021</v>
      </c>
      <c r="N3526" s="23">
        <f>MONTH(Tabla2[[#This Row],[Fecha de creación]])</f>
        <v>3</v>
      </c>
    </row>
    <row r="3527" spans="1:14" ht="15" customHeight="1" x14ac:dyDescent="0.25">
      <c r="A3527" s="26">
        <v>44275.479212962964</v>
      </c>
      <c r="B3527" s="23" t="s">
        <v>100</v>
      </c>
      <c r="C3527" s="23" t="s">
        <v>4889</v>
      </c>
      <c r="D3527" s="23" t="s">
        <v>6</v>
      </c>
      <c r="E3527" s="23" t="s">
        <v>1</v>
      </c>
      <c r="F3527" s="23" t="s">
        <v>7</v>
      </c>
      <c r="G3527" s="23" t="s">
        <v>975</v>
      </c>
      <c r="H3527" s="2" t="s">
        <v>7722</v>
      </c>
      <c r="I3527" s="23" t="s">
        <v>1854</v>
      </c>
      <c r="J3527" s="23"/>
      <c r="K3527" s="23" t="s">
        <v>9712</v>
      </c>
      <c r="L3527" s="23"/>
      <c r="M3527" s="23">
        <f>YEAR(Tabla2[[#This Row],[Fecha de creación]])</f>
        <v>2021</v>
      </c>
      <c r="N3527" s="23">
        <f>MONTH(Tabla2[[#This Row],[Fecha de creación]])</f>
        <v>3</v>
      </c>
    </row>
    <row r="3528" spans="1:14" ht="15" customHeight="1" x14ac:dyDescent="0.25">
      <c r="A3528" s="26">
        <v>44275.514363425929</v>
      </c>
      <c r="B3528" s="23" t="s">
        <v>0</v>
      </c>
      <c r="C3528" s="23" t="s">
        <v>4890</v>
      </c>
      <c r="D3528" s="23" t="s">
        <v>6</v>
      </c>
      <c r="E3528" s="23" t="s">
        <v>1</v>
      </c>
      <c r="F3528" s="23" t="s">
        <v>7</v>
      </c>
      <c r="G3528" s="23" t="s">
        <v>975</v>
      </c>
      <c r="H3528" s="2" t="s">
        <v>7722</v>
      </c>
      <c r="I3528" s="23" t="s">
        <v>8</v>
      </c>
      <c r="J3528" s="23"/>
      <c r="K3528" s="23" t="s">
        <v>9712</v>
      </c>
      <c r="L3528" s="23"/>
      <c r="M3528" s="23">
        <f>YEAR(Tabla2[[#This Row],[Fecha de creación]])</f>
        <v>2021</v>
      </c>
      <c r="N3528" s="23">
        <f>MONTH(Tabla2[[#This Row],[Fecha de creación]])</f>
        <v>3</v>
      </c>
    </row>
    <row r="3529" spans="1:14" ht="15" customHeight="1" x14ac:dyDescent="0.25">
      <c r="A3529" s="26">
        <v>44275.522002314814</v>
      </c>
      <c r="B3529" s="23" t="s">
        <v>56</v>
      </c>
      <c r="C3529" s="23" t="s">
        <v>4891</v>
      </c>
      <c r="D3529" s="23" t="s">
        <v>6</v>
      </c>
      <c r="E3529" s="23" t="s">
        <v>1</v>
      </c>
      <c r="F3529" s="23" t="s">
        <v>7</v>
      </c>
      <c r="G3529" s="23" t="s">
        <v>975</v>
      </c>
      <c r="H3529" s="2" t="s">
        <v>7722</v>
      </c>
      <c r="I3529" s="23" t="s">
        <v>4517</v>
      </c>
      <c r="J3529" s="23"/>
      <c r="K3529" s="23" t="s">
        <v>9712</v>
      </c>
      <c r="L3529" s="23"/>
      <c r="M3529" s="23">
        <f>YEAR(Tabla2[[#This Row],[Fecha de creación]])</f>
        <v>2021</v>
      </c>
      <c r="N3529" s="23">
        <f>MONTH(Tabla2[[#This Row],[Fecha de creación]])</f>
        <v>3</v>
      </c>
    </row>
    <row r="3530" spans="1:14" ht="15" customHeight="1" x14ac:dyDescent="0.25">
      <c r="A3530" s="26">
        <v>44275.526875000003</v>
      </c>
      <c r="B3530" s="23" t="s">
        <v>56</v>
      </c>
      <c r="C3530" s="23" t="s">
        <v>702</v>
      </c>
      <c r="D3530" s="23" t="s">
        <v>131</v>
      </c>
      <c r="E3530" s="23" t="s">
        <v>1</v>
      </c>
      <c r="F3530" s="23" t="s">
        <v>7</v>
      </c>
      <c r="G3530" s="23" t="s">
        <v>3</v>
      </c>
      <c r="H3530" s="2" t="s">
        <v>7728</v>
      </c>
      <c r="I3530" s="23" t="s">
        <v>4517</v>
      </c>
      <c r="J3530" s="23"/>
      <c r="K3530" s="23" t="s">
        <v>9712</v>
      </c>
      <c r="L3530" s="23"/>
      <c r="M3530" s="23">
        <f>YEAR(Tabla2[[#This Row],[Fecha de creación]])</f>
        <v>2021</v>
      </c>
      <c r="N3530" s="23">
        <f>MONTH(Tabla2[[#This Row],[Fecha de creación]])</f>
        <v>3</v>
      </c>
    </row>
    <row r="3531" spans="1:14" ht="15" customHeight="1" x14ac:dyDescent="0.25">
      <c r="A3531" s="26">
        <v>44275.544189814813</v>
      </c>
      <c r="B3531" s="23" t="s">
        <v>100</v>
      </c>
      <c r="C3531" s="23" t="s">
        <v>703</v>
      </c>
      <c r="D3531" s="23" t="s">
        <v>6</v>
      </c>
      <c r="E3531" s="23" t="s">
        <v>1</v>
      </c>
      <c r="F3531" s="23" t="s">
        <v>7</v>
      </c>
      <c r="G3531" s="23" t="s">
        <v>3</v>
      </c>
      <c r="H3531" s="2" t="s">
        <v>7722</v>
      </c>
      <c r="I3531" s="23" t="s">
        <v>1854</v>
      </c>
      <c r="J3531" s="23"/>
      <c r="K3531" s="23" t="s">
        <v>9712</v>
      </c>
      <c r="L3531" s="23"/>
      <c r="M3531" s="23">
        <f>YEAR(Tabla2[[#This Row],[Fecha de creación]])</f>
        <v>2021</v>
      </c>
      <c r="N3531" s="23">
        <f>MONTH(Tabla2[[#This Row],[Fecha de creación]])</f>
        <v>3</v>
      </c>
    </row>
    <row r="3532" spans="1:14" ht="15" customHeight="1" x14ac:dyDescent="0.25">
      <c r="A3532" s="26">
        <v>44275.545254629629</v>
      </c>
      <c r="B3532" s="23" t="s">
        <v>100</v>
      </c>
      <c r="C3532" s="23" t="s">
        <v>704</v>
      </c>
      <c r="D3532" s="23" t="s">
        <v>6</v>
      </c>
      <c r="E3532" s="23" t="s">
        <v>1</v>
      </c>
      <c r="F3532" s="23" t="s">
        <v>7</v>
      </c>
      <c r="G3532" s="23" t="s">
        <v>3</v>
      </c>
      <c r="H3532" s="2" t="s">
        <v>7722</v>
      </c>
      <c r="I3532" s="23" t="s">
        <v>1854</v>
      </c>
      <c r="J3532" s="23"/>
      <c r="K3532" s="23" t="s">
        <v>9712</v>
      </c>
      <c r="L3532" s="23"/>
      <c r="M3532" s="23">
        <f>YEAR(Tabla2[[#This Row],[Fecha de creación]])</f>
        <v>2021</v>
      </c>
      <c r="N3532" s="23">
        <f>MONTH(Tabla2[[#This Row],[Fecha de creación]])</f>
        <v>3</v>
      </c>
    </row>
    <row r="3533" spans="1:14" ht="15" customHeight="1" x14ac:dyDescent="0.25">
      <c r="A3533" s="26">
        <v>44275.576284722221</v>
      </c>
      <c r="B3533" s="23" t="s">
        <v>0</v>
      </c>
      <c r="C3533" s="23" t="s">
        <v>4892</v>
      </c>
      <c r="D3533" s="23" t="s">
        <v>2657</v>
      </c>
      <c r="E3533" s="23" t="s">
        <v>1</v>
      </c>
      <c r="F3533" s="23" t="s">
        <v>7</v>
      </c>
      <c r="G3533" s="23" t="s">
        <v>1551</v>
      </c>
      <c r="H3533" s="2" t="s">
        <v>7734</v>
      </c>
      <c r="I3533" s="23" t="s">
        <v>28</v>
      </c>
      <c r="J3533" s="23"/>
      <c r="K3533" s="23" t="s">
        <v>9712</v>
      </c>
      <c r="L3533" s="23"/>
      <c r="M3533" s="23">
        <f>YEAR(Tabla2[[#This Row],[Fecha de creación]])</f>
        <v>2021</v>
      </c>
      <c r="N3533" s="23">
        <f>MONTH(Tabla2[[#This Row],[Fecha de creación]])</f>
        <v>3</v>
      </c>
    </row>
    <row r="3534" spans="1:14" ht="15" customHeight="1" x14ac:dyDescent="0.25">
      <c r="A3534" s="26">
        <v>44275.599629629629</v>
      </c>
      <c r="B3534" s="23" t="s">
        <v>56</v>
      </c>
      <c r="C3534" s="23" t="s">
        <v>4893</v>
      </c>
      <c r="D3534" s="23" t="s">
        <v>131</v>
      </c>
      <c r="E3534" s="23" t="s">
        <v>1</v>
      </c>
      <c r="F3534" s="23" t="s">
        <v>7</v>
      </c>
      <c r="G3534" s="23" t="s">
        <v>975</v>
      </c>
      <c r="H3534" s="2" t="s">
        <v>7728</v>
      </c>
      <c r="I3534" s="23" t="s">
        <v>4517</v>
      </c>
      <c r="J3534" s="23"/>
      <c r="K3534" s="23" t="s">
        <v>9712</v>
      </c>
      <c r="L3534" s="23"/>
      <c r="M3534" s="23">
        <f>YEAR(Tabla2[[#This Row],[Fecha de creación]])</f>
        <v>2021</v>
      </c>
      <c r="N3534" s="23">
        <f>MONTH(Tabla2[[#This Row],[Fecha de creación]])</f>
        <v>3</v>
      </c>
    </row>
    <row r="3535" spans="1:14" ht="15" customHeight="1" x14ac:dyDescent="0.25">
      <c r="A3535" s="26">
        <v>44275.630636574075</v>
      </c>
      <c r="B3535" s="23" t="s">
        <v>56</v>
      </c>
      <c r="C3535" s="23" t="s">
        <v>4894</v>
      </c>
      <c r="D3535" s="23" t="s">
        <v>131</v>
      </c>
      <c r="E3535" s="23" t="s">
        <v>1</v>
      </c>
      <c r="F3535" s="23" t="s">
        <v>7</v>
      </c>
      <c r="G3535" s="23" t="s">
        <v>975</v>
      </c>
      <c r="H3535" s="2" t="s">
        <v>7728</v>
      </c>
      <c r="I3535" s="23" t="s">
        <v>4517</v>
      </c>
      <c r="J3535" s="23"/>
      <c r="K3535" s="23" t="s">
        <v>9712</v>
      </c>
      <c r="L3535" s="23"/>
      <c r="M3535" s="23">
        <f>YEAR(Tabla2[[#This Row],[Fecha de creación]])</f>
        <v>2021</v>
      </c>
      <c r="N3535" s="23">
        <f>MONTH(Tabla2[[#This Row],[Fecha de creación]])</f>
        <v>3</v>
      </c>
    </row>
    <row r="3536" spans="1:14" ht="15" customHeight="1" x14ac:dyDescent="0.25">
      <c r="A3536" s="26">
        <v>44275.663240740738</v>
      </c>
      <c r="B3536" s="23" t="s">
        <v>0</v>
      </c>
      <c r="C3536" s="23" t="s">
        <v>705</v>
      </c>
      <c r="D3536" s="23" t="s">
        <v>706</v>
      </c>
      <c r="E3536" s="23" t="s">
        <v>1</v>
      </c>
      <c r="F3536" s="23" t="s">
        <v>7</v>
      </c>
      <c r="G3536" s="23" t="s">
        <v>3</v>
      </c>
      <c r="H3536" s="2" t="s">
        <v>7724</v>
      </c>
      <c r="I3536" s="23" t="s">
        <v>8</v>
      </c>
      <c r="J3536" s="23"/>
      <c r="K3536" s="23" t="s">
        <v>9712</v>
      </c>
      <c r="L3536" s="23"/>
      <c r="M3536" s="23">
        <f>YEAR(Tabla2[[#This Row],[Fecha de creación]])</f>
        <v>2021</v>
      </c>
      <c r="N3536" s="23">
        <f>MONTH(Tabla2[[#This Row],[Fecha de creación]])</f>
        <v>3</v>
      </c>
    </row>
    <row r="3537" spans="1:14" ht="15" customHeight="1" x14ac:dyDescent="0.25">
      <c r="A3537" s="26">
        <v>44276.520208333335</v>
      </c>
      <c r="B3537" s="23" t="s">
        <v>19</v>
      </c>
      <c r="C3537" s="23" t="s">
        <v>4895</v>
      </c>
      <c r="D3537" s="23" t="s">
        <v>4896</v>
      </c>
      <c r="E3537" s="23" t="s">
        <v>1</v>
      </c>
      <c r="F3537" s="23" t="s">
        <v>7</v>
      </c>
      <c r="G3537" s="23" t="s">
        <v>975</v>
      </c>
      <c r="H3537" s="2" t="s">
        <v>7734</v>
      </c>
      <c r="I3537" s="23" t="s">
        <v>23</v>
      </c>
      <c r="J3537" s="23"/>
      <c r="K3537" s="23" t="s">
        <v>9712</v>
      </c>
      <c r="L3537" s="23"/>
      <c r="M3537" s="23">
        <f>YEAR(Tabla2[[#This Row],[Fecha de creación]])</f>
        <v>2021</v>
      </c>
      <c r="N3537" s="23">
        <f>MONTH(Tabla2[[#This Row],[Fecha de creación]])</f>
        <v>3</v>
      </c>
    </row>
    <row r="3538" spans="1:14" ht="15" customHeight="1" x14ac:dyDescent="0.25">
      <c r="A3538" s="26">
        <v>44276.541956018518</v>
      </c>
      <c r="B3538" s="23" t="s">
        <v>19</v>
      </c>
      <c r="C3538" s="23" t="s">
        <v>4897</v>
      </c>
      <c r="D3538" s="23" t="s">
        <v>4898</v>
      </c>
      <c r="E3538" s="23" t="s">
        <v>1</v>
      </c>
      <c r="F3538" s="23" t="s">
        <v>7</v>
      </c>
      <c r="G3538" s="23" t="s">
        <v>975</v>
      </c>
      <c r="H3538" s="2" t="s">
        <v>7734</v>
      </c>
      <c r="I3538" s="23" t="s">
        <v>23</v>
      </c>
      <c r="J3538" s="23"/>
      <c r="K3538" s="23" t="s">
        <v>9712</v>
      </c>
      <c r="L3538" s="23"/>
      <c r="M3538" s="23">
        <f>YEAR(Tabla2[[#This Row],[Fecha de creación]])</f>
        <v>2021</v>
      </c>
      <c r="N3538" s="23">
        <f>MONTH(Tabla2[[#This Row],[Fecha de creación]])</f>
        <v>3</v>
      </c>
    </row>
    <row r="3539" spans="1:14" ht="15" customHeight="1" x14ac:dyDescent="0.25">
      <c r="A3539" s="26">
        <v>44276.63422453704</v>
      </c>
      <c r="B3539" s="23" t="s">
        <v>0</v>
      </c>
      <c r="C3539" s="23" t="s">
        <v>4899</v>
      </c>
      <c r="D3539" s="23" t="s">
        <v>6</v>
      </c>
      <c r="E3539" s="23" t="s">
        <v>1</v>
      </c>
      <c r="F3539" s="23" t="s">
        <v>7</v>
      </c>
      <c r="G3539" s="23" t="s">
        <v>975</v>
      </c>
      <c r="H3539" s="2" t="s">
        <v>7722</v>
      </c>
      <c r="I3539" s="23" t="s">
        <v>8</v>
      </c>
      <c r="J3539" s="23"/>
      <c r="K3539" s="23" t="s">
        <v>9712</v>
      </c>
      <c r="L3539" s="23"/>
      <c r="M3539" s="23">
        <f>YEAR(Tabla2[[#This Row],[Fecha de creación]])</f>
        <v>2021</v>
      </c>
      <c r="N3539" s="23">
        <f>MONTH(Tabla2[[#This Row],[Fecha de creación]])</f>
        <v>3</v>
      </c>
    </row>
    <row r="3540" spans="1:14" ht="15" customHeight="1" x14ac:dyDescent="0.25">
      <c r="A3540" s="26">
        <v>44277.412152777775</v>
      </c>
      <c r="B3540" s="23" t="s">
        <v>0</v>
      </c>
      <c r="C3540" s="23" t="s">
        <v>4900</v>
      </c>
      <c r="D3540" s="23" t="s">
        <v>4901</v>
      </c>
      <c r="E3540" s="23" t="s">
        <v>1</v>
      </c>
      <c r="F3540" s="23" t="s">
        <v>7</v>
      </c>
      <c r="G3540" s="23" t="s">
        <v>975</v>
      </c>
      <c r="H3540" s="2" t="s">
        <v>7731</v>
      </c>
      <c r="I3540" s="23" t="s">
        <v>4</v>
      </c>
      <c r="J3540" s="23"/>
      <c r="K3540" s="23" t="s">
        <v>9712</v>
      </c>
      <c r="L3540" s="23"/>
      <c r="M3540" s="23">
        <f>YEAR(Tabla2[[#This Row],[Fecha de creación]])</f>
        <v>2021</v>
      </c>
      <c r="N3540" s="23">
        <f>MONTH(Tabla2[[#This Row],[Fecha de creación]])</f>
        <v>3</v>
      </c>
    </row>
    <row r="3541" spans="1:14" ht="15" customHeight="1" x14ac:dyDescent="0.25">
      <c r="A3541" s="26">
        <v>44277.422175925924</v>
      </c>
      <c r="B3541" s="23" t="s">
        <v>0</v>
      </c>
      <c r="C3541" s="23" t="s">
        <v>707</v>
      </c>
      <c r="D3541" s="23" t="s">
        <v>172</v>
      </c>
      <c r="E3541" s="23" t="s">
        <v>1</v>
      </c>
      <c r="F3541" s="23" t="s">
        <v>7</v>
      </c>
      <c r="G3541" s="23" t="s">
        <v>3</v>
      </c>
      <c r="H3541" s="2" t="s">
        <v>7721</v>
      </c>
      <c r="I3541" s="23" t="s">
        <v>4</v>
      </c>
      <c r="J3541" s="23"/>
      <c r="K3541" s="23" t="s">
        <v>9712</v>
      </c>
      <c r="L3541" s="23"/>
      <c r="M3541" s="23">
        <f>YEAR(Tabla2[[#This Row],[Fecha de creación]])</f>
        <v>2021</v>
      </c>
      <c r="N3541" s="23">
        <f>MONTH(Tabla2[[#This Row],[Fecha de creación]])</f>
        <v>3</v>
      </c>
    </row>
    <row r="3542" spans="1:14" ht="15" customHeight="1" x14ac:dyDescent="0.25">
      <c r="A3542" s="26">
        <v>44277.434131944443</v>
      </c>
      <c r="B3542" s="23" t="s">
        <v>19</v>
      </c>
      <c r="C3542" s="23" t="s">
        <v>4902</v>
      </c>
      <c r="D3542" s="23" t="s">
        <v>4903</v>
      </c>
      <c r="E3542" s="23" t="s">
        <v>1</v>
      </c>
      <c r="F3542" s="23" t="s">
        <v>7</v>
      </c>
      <c r="G3542" s="23" t="s">
        <v>975</v>
      </c>
      <c r="H3542" s="2" t="s">
        <v>7734</v>
      </c>
      <c r="I3542" s="23" t="s">
        <v>23</v>
      </c>
      <c r="J3542" s="23"/>
      <c r="K3542" s="23" t="s">
        <v>9712</v>
      </c>
      <c r="L3542" s="23"/>
      <c r="M3542" s="23">
        <f>YEAR(Tabla2[[#This Row],[Fecha de creación]])</f>
        <v>2021</v>
      </c>
      <c r="N3542" s="23">
        <f>MONTH(Tabla2[[#This Row],[Fecha de creación]])</f>
        <v>3</v>
      </c>
    </row>
    <row r="3543" spans="1:14" ht="15" customHeight="1" x14ac:dyDescent="0.25">
      <c r="A3543" s="26">
        <v>44277.439363425925</v>
      </c>
      <c r="B3543" s="23" t="s">
        <v>19</v>
      </c>
      <c r="C3543" s="23" t="s">
        <v>4904</v>
      </c>
      <c r="D3543" s="23" t="s">
        <v>4905</v>
      </c>
      <c r="E3543" s="23" t="s">
        <v>1</v>
      </c>
      <c r="F3543" s="23" t="s">
        <v>7</v>
      </c>
      <c r="G3543" s="23" t="s">
        <v>975</v>
      </c>
      <c r="H3543" s="2" t="s">
        <v>7734</v>
      </c>
      <c r="I3543" s="23" t="s">
        <v>23</v>
      </c>
      <c r="J3543" s="23"/>
      <c r="K3543" s="23" t="s">
        <v>9712</v>
      </c>
      <c r="L3543" s="23"/>
      <c r="M3543" s="23">
        <f>YEAR(Tabla2[[#This Row],[Fecha de creación]])</f>
        <v>2021</v>
      </c>
      <c r="N3543" s="23">
        <f>MONTH(Tabla2[[#This Row],[Fecha de creación]])</f>
        <v>3</v>
      </c>
    </row>
    <row r="3544" spans="1:14" ht="15" customHeight="1" x14ac:dyDescent="0.25">
      <c r="A3544" s="26">
        <v>44277.442233796297</v>
      </c>
      <c r="B3544" s="23" t="s">
        <v>0</v>
      </c>
      <c r="C3544" s="23" t="s">
        <v>4906</v>
      </c>
      <c r="D3544" s="23" t="s">
        <v>551</v>
      </c>
      <c r="E3544" s="23" t="s">
        <v>1</v>
      </c>
      <c r="F3544" s="23" t="s">
        <v>7</v>
      </c>
      <c r="G3544" s="23" t="s">
        <v>975</v>
      </c>
      <c r="H3544" s="2" t="s">
        <v>7731</v>
      </c>
      <c r="I3544" s="23" t="s">
        <v>8</v>
      </c>
      <c r="J3544" s="23"/>
      <c r="K3544" s="23" t="s">
        <v>9712</v>
      </c>
      <c r="L3544" s="23"/>
      <c r="M3544" s="23">
        <f>YEAR(Tabla2[[#This Row],[Fecha de creación]])</f>
        <v>2021</v>
      </c>
      <c r="N3544" s="23">
        <f>MONTH(Tabla2[[#This Row],[Fecha de creación]])</f>
        <v>3</v>
      </c>
    </row>
    <row r="3545" spans="1:14" ht="15" customHeight="1" x14ac:dyDescent="0.25">
      <c r="A3545" s="26">
        <v>44277.450208333335</v>
      </c>
      <c r="B3545" s="23" t="s">
        <v>100</v>
      </c>
      <c r="C3545" s="23" t="s">
        <v>4907</v>
      </c>
      <c r="D3545" s="23" t="s">
        <v>6</v>
      </c>
      <c r="E3545" s="23" t="s">
        <v>1</v>
      </c>
      <c r="F3545" s="23" t="s">
        <v>7</v>
      </c>
      <c r="G3545" s="23" t="s">
        <v>975</v>
      </c>
      <c r="H3545" s="2" t="s">
        <v>7722</v>
      </c>
      <c r="I3545" s="23" t="s">
        <v>1854</v>
      </c>
      <c r="J3545" s="23"/>
      <c r="K3545" s="23" t="s">
        <v>9712</v>
      </c>
      <c r="L3545" s="23"/>
      <c r="M3545" s="23">
        <f>YEAR(Tabla2[[#This Row],[Fecha de creación]])</f>
        <v>2021</v>
      </c>
      <c r="N3545" s="23">
        <f>MONTH(Tabla2[[#This Row],[Fecha de creación]])</f>
        <v>3</v>
      </c>
    </row>
    <row r="3546" spans="1:14" ht="15" customHeight="1" x14ac:dyDescent="0.25">
      <c r="A3546" s="26">
        <v>44277.457962962966</v>
      </c>
      <c r="B3546" s="23" t="s">
        <v>100</v>
      </c>
      <c r="C3546" s="23" t="s">
        <v>4908</v>
      </c>
      <c r="D3546" s="23" t="s">
        <v>551</v>
      </c>
      <c r="E3546" s="23" t="s">
        <v>1</v>
      </c>
      <c r="F3546" s="23" t="s">
        <v>7</v>
      </c>
      <c r="G3546" s="23" t="s">
        <v>975</v>
      </c>
      <c r="H3546" s="2" t="s">
        <v>7731</v>
      </c>
      <c r="I3546" s="23" t="s">
        <v>1854</v>
      </c>
      <c r="J3546" s="23"/>
      <c r="K3546" s="23" t="s">
        <v>9712</v>
      </c>
      <c r="L3546" s="23"/>
      <c r="M3546" s="23">
        <f>YEAR(Tabla2[[#This Row],[Fecha de creación]])</f>
        <v>2021</v>
      </c>
      <c r="N3546" s="23">
        <f>MONTH(Tabla2[[#This Row],[Fecha de creación]])</f>
        <v>3</v>
      </c>
    </row>
    <row r="3547" spans="1:14" ht="15" customHeight="1" x14ac:dyDescent="0.25">
      <c r="A3547" s="26">
        <v>44277.468449074076</v>
      </c>
      <c r="B3547" s="23" t="s">
        <v>0</v>
      </c>
      <c r="C3547" s="23" t="s">
        <v>4909</v>
      </c>
      <c r="D3547" s="23" t="s">
        <v>4910</v>
      </c>
      <c r="E3547" s="23" t="s">
        <v>1</v>
      </c>
      <c r="F3547" s="23" t="s">
        <v>7</v>
      </c>
      <c r="G3547" s="23" t="s">
        <v>975</v>
      </c>
      <c r="H3547" s="2" t="s">
        <v>7726</v>
      </c>
      <c r="I3547" s="23" t="s">
        <v>8</v>
      </c>
      <c r="J3547" s="23"/>
      <c r="K3547" s="23" t="s">
        <v>9712</v>
      </c>
      <c r="L3547" s="23"/>
      <c r="M3547" s="23">
        <f>YEAR(Tabla2[[#This Row],[Fecha de creación]])</f>
        <v>2021</v>
      </c>
      <c r="N3547" s="23">
        <f>MONTH(Tabla2[[#This Row],[Fecha de creación]])</f>
        <v>3</v>
      </c>
    </row>
    <row r="3548" spans="1:14" ht="15" customHeight="1" x14ac:dyDescent="0.25">
      <c r="A3548" s="26">
        <v>44277.469641203701</v>
      </c>
      <c r="B3548" s="23" t="s">
        <v>189</v>
      </c>
      <c r="C3548" s="23" t="s">
        <v>4911</v>
      </c>
      <c r="D3548" s="23" t="s">
        <v>131</v>
      </c>
      <c r="E3548" s="23" t="s">
        <v>1</v>
      </c>
      <c r="F3548" s="23" t="s">
        <v>7</v>
      </c>
      <c r="G3548" s="23" t="s">
        <v>975</v>
      </c>
      <c r="H3548" s="2" t="s">
        <v>7728</v>
      </c>
      <c r="I3548" s="23" t="s">
        <v>4486</v>
      </c>
      <c r="J3548" s="23"/>
      <c r="K3548" s="23" t="s">
        <v>9712</v>
      </c>
      <c r="L3548" s="23"/>
      <c r="M3548" s="23">
        <f>YEAR(Tabla2[[#This Row],[Fecha de creación]])</f>
        <v>2021</v>
      </c>
      <c r="N3548" s="23">
        <f>MONTH(Tabla2[[#This Row],[Fecha de creación]])</f>
        <v>3</v>
      </c>
    </row>
    <row r="3549" spans="1:14" ht="15" customHeight="1" x14ac:dyDescent="0.25">
      <c r="A3549" s="26">
        <v>44277.471574074072</v>
      </c>
      <c r="B3549" s="23" t="s">
        <v>189</v>
      </c>
      <c r="C3549" s="23" t="s">
        <v>4912</v>
      </c>
      <c r="D3549" s="23" t="s">
        <v>131</v>
      </c>
      <c r="E3549" s="23" t="s">
        <v>1</v>
      </c>
      <c r="F3549" s="23" t="s">
        <v>7</v>
      </c>
      <c r="G3549" s="23" t="s">
        <v>975</v>
      </c>
      <c r="H3549" s="2" t="s">
        <v>7728</v>
      </c>
      <c r="I3549" s="23" t="s">
        <v>4486</v>
      </c>
      <c r="J3549" s="23"/>
      <c r="K3549" s="23" t="s">
        <v>9712</v>
      </c>
      <c r="L3549" s="23"/>
      <c r="M3549" s="23">
        <f>YEAR(Tabla2[[#This Row],[Fecha de creación]])</f>
        <v>2021</v>
      </c>
      <c r="N3549" s="23">
        <f>MONTH(Tabla2[[#This Row],[Fecha de creación]])</f>
        <v>3</v>
      </c>
    </row>
    <row r="3550" spans="1:14" ht="15" customHeight="1" x14ac:dyDescent="0.25">
      <c r="A3550" s="26">
        <v>44277.473368055558</v>
      </c>
      <c r="B3550" s="23" t="s">
        <v>189</v>
      </c>
      <c r="C3550" s="23" t="s">
        <v>4913</v>
      </c>
      <c r="D3550" s="23" t="s">
        <v>131</v>
      </c>
      <c r="E3550" s="23" t="s">
        <v>1</v>
      </c>
      <c r="F3550" s="23" t="s">
        <v>7</v>
      </c>
      <c r="G3550" s="23" t="s">
        <v>975</v>
      </c>
      <c r="H3550" s="2" t="s">
        <v>7728</v>
      </c>
      <c r="I3550" s="23" t="s">
        <v>4486</v>
      </c>
      <c r="J3550" s="23"/>
      <c r="K3550" s="23" t="s">
        <v>9712</v>
      </c>
      <c r="L3550" s="23"/>
      <c r="M3550" s="23">
        <f>YEAR(Tabla2[[#This Row],[Fecha de creación]])</f>
        <v>2021</v>
      </c>
      <c r="N3550" s="23">
        <f>MONTH(Tabla2[[#This Row],[Fecha de creación]])</f>
        <v>3</v>
      </c>
    </row>
    <row r="3551" spans="1:14" ht="15" customHeight="1" x14ac:dyDescent="0.25">
      <c r="A3551" s="26">
        <v>44277.476875</v>
      </c>
      <c r="B3551" s="23" t="s">
        <v>0</v>
      </c>
      <c r="C3551" s="23" t="s">
        <v>4914</v>
      </c>
      <c r="D3551" s="23" t="s">
        <v>4901</v>
      </c>
      <c r="E3551" s="23" t="s">
        <v>1</v>
      </c>
      <c r="F3551" s="23" t="s">
        <v>7</v>
      </c>
      <c r="G3551" s="23" t="s">
        <v>975</v>
      </c>
      <c r="H3551" s="2" t="s">
        <v>7731</v>
      </c>
      <c r="I3551" s="23" t="s">
        <v>4</v>
      </c>
      <c r="J3551" s="23"/>
      <c r="K3551" s="23" t="s">
        <v>9712</v>
      </c>
      <c r="L3551" s="23"/>
      <c r="M3551" s="23">
        <f>YEAR(Tabla2[[#This Row],[Fecha de creación]])</f>
        <v>2021</v>
      </c>
      <c r="N3551" s="23">
        <f>MONTH(Tabla2[[#This Row],[Fecha de creación]])</f>
        <v>3</v>
      </c>
    </row>
    <row r="3552" spans="1:14" ht="15" customHeight="1" x14ac:dyDescent="0.25">
      <c r="A3552" s="26">
        <v>44277.509305555555</v>
      </c>
      <c r="B3552" s="23" t="s">
        <v>189</v>
      </c>
      <c r="C3552" s="23" t="s">
        <v>4915</v>
      </c>
      <c r="D3552" s="23" t="s">
        <v>131</v>
      </c>
      <c r="E3552" s="23" t="s">
        <v>1</v>
      </c>
      <c r="F3552" s="23" t="s">
        <v>7</v>
      </c>
      <c r="G3552" s="23" t="s">
        <v>975</v>
      </c>
      <c r="H3552" s="2" t="s">
        <v>7728</v>
      </c>
      <c r="I3552" s="23" t="s">
        <v>1945</v>
      </c>
      <c r="J3552" s="23"/>
      <c r="K3552" s="23" t="s">
        <v>9712</v>
      </c>
      <c r="L3552" s="23"/>
      <c r="M3552" s="23">
        <f>YEAR(Tabla2[[#This Row],[Fecha de creación]])</f>
        <v>2021</v>
      </c>
      <c r="N3552" s="23">
        <f>MONTH(Tabla2[[#This Row],[Fecha de creación]])</f>
        <v>3</v>
      </c>
    </row>
    <row r="3553" spans="1:14" ht="15" customHeight="1" x14ac:dyDescent="0.25">
      <c r="A3553" s="26">
        <v>44277.512557870374</v>
      </c>
      <c r="B3553" s="23" t="s">
        <v>189</v>
      </c>
      <c r="C3553" s="23" t="s">
        <v>4916</v>
      </c>
      <c r="D3553" s="23" t="s">
        <v>131</v>
      </c>
      <c r="E3553" s="23" t="s">
        <v>1</v>
      </c>
      <c r="F3553" s="23" t="s">
        <v>7</v>
      </c>
      <c r="G3553" s="23" t="s">
        <v>975</v>
      </c>
      <c r="H3553" s="2" t="s">
        <v>7728</v>
      </c>
      <c r="I3553" s="23" t="s">
        <v>1945</v>
      </c>
      <c r="J3553" s="23"/>
      <c r="K3553" s="23" t="s">
        <v>9712</v>
      </c>
      <c r="L3553" s="23"/>
      <c r="M3553" s="23">
        <f>YEAR(Tabla2[[#This Row],[Fecha de creación]])</f>
        <v>2021</v>
      </c>
      <c r="N3553" s="23">
        <f>MONTH(Tabla2[[#This Row],[Fecha de creación]])</f>
        <v>3</v>
      </c>
    </row>
    <row r="3554" spans="1:14" ht="15" customHeight="1" x14ac:dyDescent="0.25">
      <c r="A3554" s="26">
        <v>44277.584479166668</v>
      </c>
      <c r="B3554" s="23" t="s">
        <v>19</v>
      </c>
      <c r="C3554" s="23" t="s">
        <v>708</v>
      </c>
      <c r="D3554" s="23" t="s">
        <v>709</v>
      </c>
      <c r="E3554" s="23" t="s">
        <v>1</v>
      </c>
      <c r="F3554" s="23" t="s">
        <v>7</v>
      </c>
      <c r="G3554" s="23" t="s">
        <v>3</v>
      </c>
      <c r="H3554" s="2" t="s">
        <v>7722</v>
      </c>
      <c r="I3554" s="23" t="s">
        <v>23</v>
      </c>
      <c r="J3554" s="23"/>
      <c r="K3554" s="23" t="s">
        <v>9712</v>
      </c>
      <c r="L3554" s="23"/>
      <c r="M3554" s="23">
        <f>YEAR(Tabla2[[#This Row],[Fecha de creación]])</f>
        <v>2021</v>
      </c>
      <c r="N3554" s="23">
        <f>MONTH(Tabla2[[#This Row],[Fecha de creación]])</f>
        <v>3</v>
      </c>
    </row>
    <row r="3555" spans="1:14" ht="15" customHeight="1" x14ac:dyDescent="0.25">
      <c r="A3555" s="26">
        <v>44277.586041666669</v>
      </c>
      <c r="B3555" s="23" t="s">
        <v>19</v>
      </c>
      <c r="C3555" s="23" t="s">
        <v>710</v>
      </c>
      <c r="D3555" s="23" t="s">
        <v>711</v>
      </c>
      <c r="E3555" s="23" t="s">
        <v>1</v>
      </c>
      <c r="F3555" s="23" t="s">
        <v>7</v>
      </c>
      <c r="G3555" s="23" t="s">
        <v>3</v>
      </c>
      <c r="H3555" s="2" t="s">
        <v>7722</v>
      </c>
      <c r="I3555" s="23" t="s">
        <v>23</v>
      </c>
      <c r="J3555" s="23"/>
      <c r="K3555" s="23" t="s">
        <v>9712</v>
      </c>
      <c r="L3555" s="23"/>
      <c r="M3555" s="23">
        <f>YEAR(Tabla2[[#This Row],[Fecha de creación]])</f>
        <v>2021</v>
      </c>
      <c r="N3555" s="23">
        <f>MONTH(Tabla2[[#This Row],[Fecha de creación]])</f>
        <v>3</v>
      </c>
    </row>
    <row r="3556" spans="1:14" ht="15" customHeight="1" x14ac:dyDescent="0.25">
      <c r="A3556" s="26">
        <v>44277.634363425925</v>
      </c>
      <c r="B3556" s="23" t="s">
        <v>189</v>
      </c>
      <c r="C3556" s="23" t="s">
        <v>4917</v>
      </c>
      <c r="D3556" s="23" t="s">
        <v>131</v>
      </c>
      <c r="E3556" s="23" t="s">
        <v>1</v>
      </c>
      <c r="F3556" s="23" t="s">
        <v>7</v>
      </c>
      <c r="G3556" s="23" t="s">
        <v>975</v>
      </c>
      <c r="H3556" s="2" t="s">
        <v>7728</v>
      </c>
      <c r="I3556" s="23" t="s">
        <v>4486</v>
      </c>
      <c r="J3556" s="23"/>
      <c r="K3556" s="23" t="s">
        <v>9712</v>
      </c>
      <c r="L3556" s="23"/>
      <c r="M3556" s="23">
        <f>YEAR(Tabla2[[#This Row],[Fecha de creación]])</f>
        <v>2021</v>
      </c>
      <c r="N3556" s="23">
        <f>MONTH(Tabla2[[#This Row],[Fecha de creación]])</f>
        <v>3</v>
      </c>
    </row>
    <row r="3557" spans="1:14" ht="15" customHeight="1" x14ac:dyDescent="0.25">
      <c r="A3557" s="26">
        <v>44277.663842592592</v>
      </c>
      <c r="B3557" s="23" t="s">
        <v>100</v>
      </c>
      <c r="C3557" s="23" t="s">
        <v>4918</v>
      </c>
      <c r="D3557" s="23" t="s">
        <v>551</v>
      </c>
      <c r="E3557" s="23" t="s">
        <v>1</v>
      </c>
      <c r="F3557" s="23" t="s">
        <v>7</v>
      </c>
      <c r="G3557" s="23" t="s">
        <v>975</v>
      </c>
      <c r="H3557" s="2" t="s">
        <v>7731</v>
      </c>
      <c r="I3557" s="23" t="s">
        <v>1854</v>
      </c>
      <c r="J3557" s="23"/>
      <c r="K3557" s="23" t="s">
        <v>9712</v>
      </c>
      <c r="L3557" s="23"/>
      <c r="M3557" s="23">
        <f>YEAR(Tabla2[[#This Row],[Fecha de creación]])</f>
        <v>2021</v>
      </c>
      <c r="N3557" s="23">
        <f>MONTH(Tabla2[[#This Row],[Fecha de creación]])</f>
        <v>3</v>
      </c>
    </row>
    <row r="3558" spans="1:14" ht="15" customHeight="1" x14ac:dyDescent="0.25">
      <c r="A3558" s="26">
        <v>44277.672291666669</v>
      </c>
      <c r="B3558" s="23" t="s">
        <v>0</v>
      </c>
      <c r="C3558" s="23" t="s">
        <v>4919</v>
      </c>
      <c r="D3558" s="23" t="s">
        <v>21</v>
      </c>
      <c r="E3558" s="23" t="s">
        <v>1</v>
      </c>
      <c r="F3558" s="23" t="s">
        <v>7</v>
      </c>
      <c r="G3558" s="23" t="s">
        <v>975</v>
      </c>
      <c r="H3558" s="2" t="s">
        <v>7744</v>
      </c>
      <c r="I3558" s="23" t="s">
        <v>8</v>
      </c>
      <c r="J3558" s="23"/>
      <c r="K3558" s="23" t="s">
        <v>9712</v>
      </c>
      <c r="L3558" s="23"/>
      <c r="M3558" s="23">
        <f>YEAR(Tabla2[[#This Row],[Fecha de creación]])</f>
        <v>2021</v>
      </c>
      <c r="N3558" s="23">
        <f>MONTH(Tabla2[[#This Row],[Fecha de creación]])</f>
        <v>3</v>
      </c>
    </row>
    <row r="3559" spans="1:14" ht="15" customHeight="1" x14ac:dyDescent="0.25">
      <c r="A3559" s="26">
        <v>44277.684976851851</v>
      </c>
      <c r="B3559" s="23" t="s">
        <v>189</v>
      </c>
      <c r="C3559" s="23" t="s">
        <v>4920</v>
      </c>
      <c r="D3559" s="23" t="s">
        <v>131</v>
      </c>
      <c r="E3559" s="23" t="s">
        <v>1</v>
      </c>
      <c r="F3559" s="23" t="s">
        <v>7</v>
      </c>
      <c r="G3559" s="23" t="s">
        <v>975</v>
      </c>
      <c r="H3559" s="2" t="s">
        <v>7728</v>
      </c>
      <c r="I3559" s="23" t="s">
        <v>4486</v>
      </c>
      <c r="J3559" s="23"/>
      <c r="K3559" s="23" t="s">
        <v>9712</v>
      </c>
      <c r="L3559" s="23"/>
      <c r="M3559" s="23">
        <f>YEAR(Tabla2[[#This Row],[Fecha de creación]])</f>
        <v>2021</v>
      </c>
      <c r="N3559" s="23">
        <f>MONTH(Tabla2[[#This Row],[Fecha de creación]])</f>
        <v>3</v>
      </c>
    </row>
    <row r="3560" spans="1:14" ht="15" customHeight="1" x14ac:dyDescent="0.25">
      <c r="A3560" s="26">
        <v>44277.696435185186</v>
      </c>
      <c r="B3560" s="23" t="s">
        <v>0</v>
      </c>
      <c r="C3560" s="23" t="s">
        <v>4921</v>
      </c>
      <c r="D3560" s="23" t="s">
        <v>4922</v>
      </c>
      <c r="E3560" s="23" t="s">
        <v>1</v>
      </c>
      <c r="F3560" s="23" t="s">
        <v>7</v>
      </c>
      <c r="G3560" s="23" t="s">
        <v>975</v>
      </c>
      <c r="H3560" s="2" t="s">
        <v>7729</v>
      </c>
      <c r="I3560" s="23" t="s">
        <v>4</v>
      </c>
      <c r="J3560" s="23"/>
      <c r="K3560" s="23" t="s">
        <v>9712</v>
      </c>
      <c r="L3560" s="23"/>
      <c r="M3560" s="23">
        <f>YEAR(Tabla2[[#This Row],[Fecha de creación]])</f>
        <v>2021</v>
      </c>
      <c r="N3560" s="23">
        <f>MONTH(Tabla2[[#This Row],[Fecha de creación]])</f>
        <v>3</v>
      </c>
    </row>
    <row r="3561" spans="1:14" ht="15" customHeight="1" x14ac:dyDescent="0.25">
      <c r="A3561" s="26">
        <v>44277.705740740741</v>
      </c>
      <c r="B3561" s="23" t="s">
        <v>100</v>
      </c>
      <c r="C3561" s="23" t="s">
        <v>4923</v>
      </c>
      <c r="D3561" s="23" t="s">
        <v>551</v>
      </c>
      <c r="E3561" s="23" t="s">
        <v>1</v>
      </c>
      <c r="F3561" s="23" t="s">
        <v>7</v>
      </c>
      <c r="G3561" s="23" t="s">
        <v>975</v>
      </c>
      <c r="H3561" s="2" t="s">
        <v>7731</v>
      </c>
      <c r="I3561" s="23" t="s">
        <v>1653</v>
      </c>
      <c r="J3561" s="23"/>
      <c r="K3561" s="23" t="s">
        <v>9712</v>
      </c>
      <c r="L3561" s="23"/>
      <c r="M3561" s="23">
        <f>YEAR(Tabla2[[#This Row],[Fecha de creación]])</f>
        <v>2021</v>
      </c>
      <c r="N3561" s="23">
        <f>MONTH(Tabla2[[#This Row],[Fecha de creación]])</f>
        <v>3</v>
      </c>
    </row>
    <row r="3562" spans="1:14" ht="15" customHeight="1" x14ac:dyDescent="0.25">
      <c r="A3562" s="26">
        <v>44277.70621527778</v>
      </c>
      <c r="B3562" s="23" t="s">
        <v>100</v>
      </c>
      <c r="C3562" s="23" t="s">
        <v>4924</v>
      </c>
      <c r="D3562" s="23" t="s">
        <v>351</v>
      </c>
      <c r="E3562" s="23" t="s">
        <v>1</v>
      </c>
      <c r="F3562" s="23" t="s">
        <v>7</v>
      </c>
      <c r="G3562" s="23" t="s">
        <v>975</v>
      </c>
      <c r="H3562" s="2" t="s">
        <v>7734</v>
      </c>
      <c r="I3562" s="23" t="s">
        <v>1653</v>
      </c>
      <c r="J3562" s="23"/>
      <c r="K3562" s="23" t="s">
        <v>9712</v>
      </c>
      <c r="L3562" s="23"/>
      <c r="M3562" s="23">
        <f>YEAR(Tabla2[[#This Row],[Fecha de creación]])</f>
        <v>2021</v>
      </c>
      <c r="N3562" s="23">
        <f>MONTH(Tabla2[[#This Row],[Fecha de creación]])</f>
        <v>3</v>
      </c>
    </row>
    <row r="3563" spans="1:14" ht="15" customHeight="1" x14ac:dyDescent="0.25">
      <c r="A3563" s="26">
        <v>44277.716550925928</v>
      </c>
      <c r="B3563" s="23" t="s">
        <v>0</v>
      </c>
      <c r="C3563" s="23" t="s">
        <v>4925</v>
      </c>
      <c r="D3563" s="23" t="s">
        <v>551</v>
      </c>
      <c r="E3563" s="23" t="s">
        <v>1</v>
      </c>
      <c r="F3563" s="23" t="s">
        <v>7</v>
      </c>
      <c r="G3563" s="23" t="s">
        <v>975</v>
      </c>
      <c r="H3563" s="2" t="s">
        <v>7731</v>
      </c>
      <c r="I3563" s="23" t="s">
        <v>4</v>
      </c>
      <c r="J3563" s="23"/>
      <c r="K3563" s="23" t="s">
        <v>9712</v>
      </c>
      <c r="L3563" s="23"/>
      <c r="M3563" s="23">
        <f>YEAR(Tabla2[[#This Row],[Fecha de creación]])</f>
        <v>2021</v>
      </c>
      <c r="N3563" s="23">
        <f>MONTH(Tabla2[[#This Row],[Fecha de creación]])</f>
        <v>3</v>
      </c>
    </row>
    <row r="3564" spans="1:14" ht="15" customHeight="1" x14ac:dyDescent="0.25">
      <c r="A3564" s="26">
        <v>44277.720659722225</v>
      </c>
      <c r="B3564" s="23" t="s">
        <v>0</v>
      </c>
      <c r="C3564" s="23" t="s">
        <v>4926</v>
      </c>
      <c r="D3564" s="23" t="s">
        <v>351</v>
      </c>
      <c r="E3564" s="23" t="s">
        <v>1</v>
      </c>
      <c r="F3564" s="23" t="s">
        <v>7</v>
      </c>
      <c r="G3564" s="23" t="s">
        <v>975</v>
      </c>
      <c r="H3564" s="2" t="s">
        <v>7734</v>
      </c>
      <c r="I3564" s="23" t="s">
        <v>4</v>
      </c>
      <c r="J3564" s="23"/>
      <c r="K3564" s="23" t="s">
        <v>9712</v>
      </c>
      <c r="L3564" s="23"/>
      <c r="M3564" s="23">
        <f>YEAR(Tabla2[[#This Row],[Fecha de creación]])</f>
        <v>2021</v>
      </c>
      <c r="N3564" s="23">
        <f>MONTH(Tabla2[[#This Row],[Fecha de creación]])</f>
        <v>3</v>
      </c>
    </row>
    <row r="3565" spans="1:14" ht="15" customHeight="1" x14ac:dyDescent="0.25">
      <c r="A3565" s="26">
        <v>44277.72383101852</v>
      </c>
      <c r="B3565" s="23" t="s">
        <v>0</v>
      </c>
      <c r="C3565" s="23" t="s">
        <v>4927</v>
      </c>
      <c r="D3565" s="23" t="s">
        <v>218</v>
      </c>
      <c r="E3565" s="23" t="s">
        <v>1</v>
      </c>
      <c r="F3565" s="23" t="s">
        <v>7</v>
      </c>
      <c r="G3565" s="23" t="s">
        <v>1551</v>
      </c>
      <c r="H3565" s="2" t="s">
        <v>7733</v>
      </c>
      <c r="I3565" s="23" t="s">
        <v>11</v>
      </c>
      <c r="J3565" s="23"/>
      <c r="K3565" s="23" t="s">
        <v>9712</v>
      </c>
      <c r="L3565" s="23"/>
      <c r="M3565" s="23">
        <f>YEAR(Tabla2[[#This Row],[Fecha de creación]])</f>
        <v>2021</v>
      </c>
      <c r="N3565" s="23">
        <f>MONTH(Tabla2[[#This Row],[Fecha de creación]])</f>
        <v>3</v>
      </c>
    </row>
    <row r="3566" spans="1:14" ht="15" customHeight="1" x14ac:dyDescent="0.25">
      <c r="A3566" s="26">
        <v>44278.376909722225</v>
      </c>
      <c r="B3566" s="23" t="s">
        <v>0</v>
      </c>
      <c r="C3566" s="23" t="s">
        <v>4928</v>
      </c>
      <c r="D3566" s="23" t="s">
        <v>551</v>
      </c>
      <c r="E3566" s="23" t="s">
        <v>1</v>
      </c>
      <c r="F3566" s="23" t="s">
        <v>7</v>
      </c>
      <c r="G3566" s="23" t="s">
        <v>975</v>
      </c>
      <c r="H3566" s="2" t="s">
        <v>7731</v>
      </c>
      <c r="I3566" s="23" t="s">
        <v>4</v>
      </c>
      <c r="J3566" s="23"/>
      <c r="K3566" s="23" t="s">
        <v>9712</v>
      </c>
      <c r="L3566" s="23"/>
      <c r="M3566" s="23">
        <f>YEAR(Tabla2[[#This Row],[Fecha de creación]])</f>
        <v>2021</v>
      </c>
      <c r="N3566" s="23">
        <f>MONTH(Tabla2[[#This Row],[Fecha de creación]])</f>
        <v>3</v>
      </c>
    </row>
    <row r="3567" spans="1:14" ht="15" customHeight="1" x14ac:dyDescent="0.25">
      <c r="A3567" s="26">
        <v>44278.377650462964</v>
      </c>
      <c r="B3567" s="23" t="s">
        <v>0</v>
      </c>
      <c r="C3567" s="23" t="s">
        <v>4929</v>
      </c>
      <c r="D3567" s="23" t="s">
        <v>351</v>
      </c>
      <c r="E3567" s="23" t="s">
        <v>1</v>
      </c>
      <c r="F3567" s="23" t="s">
        <v>7</v>
      </c>
      <c r="G3567" s="23" t="s">
        <v>975</v>
      </c>
      <c r="H3567" s="2" t="s">
        <v>7734</v>
      </c>
      <c r="I3567" s="23" t="s">
        <v>4</v>
      </c>
      <c r="J3567" s="23"/>
      <c r="K3567" s="23" t="s">
        <v>9712</v>
      </c>
      <c r="L3567" s="23"/>
      <c r="M3567" s="23">
        <f>YEAR(Tabla2[[#This Row],[Fecha de creación]])</f>
        <v>2021</v>
      </c>
      <c r="N3567" s="23">
        <f>MONTH(Tabla2[[#This Row],[Fecha de creación]])</f>
        <v>3</v>
      </c>
    </row>
    <row r="3568" spans="1:14" ht="15" customHeight="1" x14ac:dyDescent="0.25">
      <c r="A3568" s="26">
        <v>44278.377893518518</v>
      </c>
      <c r="B3568" s="23" t="s">
        <v>0</v>
      </c>
      <c r="C3568" s="23" t="s">
        <v>4930</v>
      </c>
      <c r="D3568" s="23" t="s">
        <v>21</v>
      </c>
      <c r="E3568" s="23" t="s">
        <v>1</v>
      </c>
      <c r="F3568" s="23" t="s">
        <v>7</v>
      </c>
      <c r="G3568" s="23" t="s">
        <v>975</v>
      </c>
      <c r="H3568" s="2" t="s">
        <v>7744</v>
      </c>
      <c r="I3568" s="23" t="s">
        <v>8</v>
      </c>
      <c r="J3568" s="23"/>
      <c r="K3568" s="23" t="s">
        <v>9712</v>
      </c>
      <c r="L3568" s="23"/>
      <c r="M3568" s="23">
        <f>YEAR(Tabla2[[#This Row],[Fecha de creación]])</f>
        <v>2021</v>
      </c>
      <c r="N3568" s="23">
        <f>MONTH(Tabla2[[#This Row],[Fecha de creación]])</f>
        <v>3</v>
      </c>
    </row>
    <row r="3569" spans="1:14" ht="15" customHeight="1" x14ac:dyDescent="0.25">
      <c r="A3569" s="26">
        <v>44278.405277777776</v>
      </c>
      <c r="B3569" s="23" t="s">
        <v>0</v>
      </c>
      <c r="C3569" s="23" t="s">
        <v>4931</v>
      </c>
      <c r="D3569" s="23" t="s">
        <v>551</v>
      </c>
      <c r="E3569" s="23" t="s">
        <v>1</v>
      </c>
      <c r="F3569" s="23" t="s">
        <v>7</v>
      </c>
      <c r="G3569" s="23" t="s">
        <v>975</v>
      </c>
      <c r="H3569" s="2" t="s">
        <v>7731</v>
      </c>
      <c r="I3569" s="23" t="s">
        <v>4</v>
      </c>
      <c r="J3569" s="23"/>
      <c r="K3569" s="23" t="s">
        <v>9712</v>
      </c>
      <c r="L3569" s="23"/>
      <c r="M3569" s="23">
        <f>YEAR(Tabla2[[#This Row],[Fecha de creación]])</f>
        <v>2021</v>
      </c>
      <c r="N3569" s="23">
        <f>MONTH(Tabla2[[#This Row],[Fecha de creación]])</f>
        <v>3</v>
      </c>
    </row>
    <row r="3570" spans="1:14" ht="15" customHeight="1" x14ac:dyDescent="0.25">
      <c r="A3570" s="26">
        <v>44278.405925925923</v>
      </c>
      <c r="B3570" s="23" t="s">
        <v>0</v>
      </c>
      <c r="C3570" s="23" t="s">
        <v>4932</v>
      </c>
      <c r="D3570" s="23" t="s">
        <v>351</v>
      </c>
      <c r="E3570" s="23" t="s">
        <v>1</v>
      </c>
      <c r="F3570" s="23" t="s">
        <v>7</v>
      </c>
      <c r="G3570" s="23" t="s">
        <v>975</v>
      </c>
      <c r="H3570" s="2" t="s">
        <v>7734</v>
      </c>
      <c r="I3570" s="23" t="s">
        <v>4</v>
      </c>
      <c r="J3570" s="23"/>
      <c r="K3570" s="23" t="s">
        <v>9712</v>
      </c>
      <c r="L3570" s="23"/>
      <c r="M3570" s="23">
        <f>YEAR(Tabla2[[#This Row],[Fecha de creación]])</f>
        <v>2021</v>
      </c>
      <c r="N3570" s="23">
        <f>MONTH(Tabla2[[#This Row],[Fecha de creación]])</f>
        <v>3</v>
      </c>
    </row>
    <row r="3571" spans="1:14" ht="15" customHeight="1" x14ac:dyDescent="0.25">
      <c r="A3571" s="26">
        <v>44278.413321759261</v>
      </c>
      <c r="B3571" s="23" t="s">
        <v>0</v>
      </c>
      <c r="C3571" s="23" t="s">
        <v>4933</v>
      </c>
      <c r="D3571" s="23" t="s">
        <v>382</v>
      </c>
      <c r="E3571" s="23" t="s">
        <v>1</v>
      </c>
      <c r="F3571" s="23" t="s">
        <v>7</v>
      </c>
      <c r="G3571" s="23" t="s">
        <v>975</v>
      </c>
      <c r="H3571" s="2" t="s">
        <v>7723</v>
      </c>
      <c r="I3571" s="23" t="s">
        <v>4</v>
      </c>
      <c r="J3571" s="23"/>
      <c r="K3571" s="23" t="s">
        <v>9712</v>
      </c>
      <c r="L3571" s="23"/>
      <c r="M3571" s="23">
        <f>YEAR(Tabla2[[#This Row],[Fecha de creación]])</f>
        <v>2021</v>
      </c>
      <c r="N3571" s="23">
        <f>MONTH(Tabla2[[#This Row],[Fecha de creación]])</f>
        <v>3</v>
      </c>
    </row>
    <row r="3572" spans="1:14" ht="15" customHeight="1" x14ac:dyDescent="0.25">
      <c r="A3572" s="26">
        <v>44278.424444444441</v>
      </c>
      <c r="B3572" s="23" t="s">
        <v>0</v>
      </c>
      <c r="C3572" s="23" t="s">
        <v>4934</v>
      </c>
      <c r="D3572" s="23" t="s">
        <v>4935</v>
      </c>
      <c r="E3572" s="23" t="s">
        <v>1</v>
      </c>
      <c r="F3572" s="23" t="s">
        <v>7</v>
      </c>
      <c r="G3572" s="23" t="s">
        <v>1551</v>
      </c>
      <c r="H3572" s="2" t="s">
        <v>7731</v>
      </c>
      <c r="I3572" s="23" t="s">
        <v>4</v>
      </c>
      <c r="J3572" s="23"/>
      <c r="K3572" s="23" t="s">
        <v>9712</v>
      </c>
      <c r="L3572" s="23"/>
      <c r="M3572" s="23">
        <f>YEAR(Tabla2[[#This Row],[Fecha de creación]])</f>
        <v>2021</v>
      </c>
      <c r="N3572" s="23">
        <f>MONTH(Tabla2[[#This Row],[Fecha de creación]])</f>
        <v>3</v>
      </c>
    </row>
    <row r="3573" spans="1:14" ht="15" customHeight="1" x14ac:dyDescent="0.25">
      <c r="A3573" s="26">
        <v>44278.434594907405</v>
      </c>
      <c r="B3573" s="23" t="s">
        <v>0</v>
      </c>
      <c r="C3573" s="23" t="s">
        <v>4936</v>
      </c>
      <c r="D3573" s="23" t="s">
        <v>551</v>
      </c>
      <c r="E3573" s="23" t="s">
        <v>1</v>
      </c>
      <c r="F3573" s="23" t="s">
        <v>7</v>
      </c>
      <c r="G3573" s="23" t="s">
        <v>975</v>
      </c>
      <c r="H3573" s="2" t="s">
        <v>7731</v>
      </c>
      <c r="I3573" s="23" t="s">
        <v>8</v>
      </c>
      <c r="J3573" s="23"/>
      <c r="K3573" s="23" t="s">
        <v>9712</v>
      </c>
      <c r="L3573" s="23"/>
      <c r="M3573" s="23">
        <f>YEAR(Tabla2[[#This Row],[Fecha de creación]])</f>
        <v>2021</v>
      </c>
      <c r="N3573" s="23">
        <f>MONTH(Tabla2[[#This Row],[Fecha de creación]])</f>
        <v>3</v>
      </c>
    </row>
    <row r="3574" spans="1:14" ht="15" customHeight="1" x14ac:dyDescent="0.25">
      <c r="A3574" s="26">
        <v>44278.437557870369</v>
      </c>
      <c r="B3574" s="23" t="s">
        <v>0</v>
      </c>
      <c r="C3574" s="23" t="s">
        <v>4937</v>
      </c>
      <c r="D3574" s="23" t="s">
        <v>131</v>
      </c>
      <c r="E3574" s="23" t="s">
        <v>1</v>
      </c>
      <c r="F3574" s="23" t="s">
        <v>7</v>
      </c>
      <c r="G3574" s="23" t="s">
        <v>975</v>
      </c>
      <c r="H3574" s="2" t="s">
        <v>7728</v>
      </c>
      <c r="I3574" s="23" t="s">
        <v>4</v>
      </c>
      <c r="J3574" s="23"/>
      <c r="K3574" s="23" t="s">
        <v>9712</v>
      </c>
      <c r="L3574" s="23"/>
      <c r="M3574" s="23">
        <f>YEAR(Tabla2[[#This Row],[Fecha de creación]])</f>
        <v>2021</v>
      </c>
      <c r="N3574" s="23">
        <f>MONTH(Tabla2[[#This Row],[Fecha de creación]])</f>
        <v>3</v>
      </c>
    </row>
    <row r="3575" spans="1:14" ht="15" customHeight="1" x14ac:dyDescent="0.25">
      <c r="A3575" s="26">
        <v>44278.441192129627</v>
      </c>
      <c r="B3575" s="23" t="s">
        <v>0</v>
      </c>
      <c r="C3575" s="23" t="s">
        <v>4938</v>
      </c>
      <c r="D3575" s="23" t="s">
        <v>551</v>
      </c>
      <c r="E3575" s="23" t="s">
        <v>1</v>
      </c>
      <c r="F3575" s="23" t="s">
        <v>7</v>
      </c>
      <c r="G3575" s="23" t="s">
        <v>975</v>
      </c>
      <c r="H3575" s="2" t="s">
        <v>7731</v>
      </c>
      <c r="I3575" s="23" t="s">
        <v>8</v>
      </c>
      <c r="J3575" s="23"/>
      <c r="K3575" s="23" t="s">
        <v>9712</v>
      </c>
      <c r="L3575" s="23"/>
      <c r="M3575" s="23">
        <f>YEAR(Tabla2[[#This Row],[Fecha de creación]])</f>
        <v>2021</v>
      </c>
      <c r="N3575" s="23">
        <f>MONTH(Tabla2[[#This Row],[Fecha de creación]])</f>
        <v>3</v>
      </c>
    </row>
    <row r="3576" spans="1:14" ht="15" customHeight="1" x14ac:dyDescent="0.25">
      <c r="A3576" s="26">
        <v>44278.444398148145</v>
      </c>
      <c r="B3576" s="23" t="s">
        <v>19</v>
      </c>
      <c r="C3576" s="23" t="s">
        <v>4939</v>
      </c>
      <c r="D3576" s="23" t="s">
        <v>4940</v>
      </c>
      <c r="E3576" s="23" t="s">
        <v>1</v>
      </c>
      <c r="F3576" s="23" t="s">
        <v>7</v>
      </c>
      <c r="G3576" s="23" t="s">
        <v>975</v>
      </c>
      <c r="H3576" s="2" t="s">
        <v>7734</v>
      </c>
      <c r="I3576" s="23" t="s">
        <v>23</v>
      </c>
      <c r="J3576" s="23"/>
      <c r="K3576" s="23" t="s">
        <v>9712</v>
      </c>
      <c r="L3576" s="23"/>
      <c r="M3576" s="23">
        <f>YEAR(Tabla2[[#This Row],[Fecha de creación]])</f>
        <v>2021</v>
      </c>
      <c r="N3576" s="23">
        <f>MONTH(Tabla2[[#This Row],[Fecha de creación]])</f>
        <v>3</v>
      </c>
    </row>
    <row r="3577" spans="1:14" ht="15" customHeight="1" x14ac:dyDescent="0.25">
      <c r="A3577" s="26">
        <v>44278.458136574074</v>
      </c>
      <c r="B3577" s="23" t="s">
        <v>0</v>
      </c>
      <c r="C3577" s="23" t="s">
        <v>4941</v>
      </c>
      <c r="D3577" s="23" t="s">
        <v>6</v>
      </c>
      <c r="E3577" s="23" t="s">
        <v>1</v>
      </c>
      <c r="F3577" s="23" t="s">
        <v>7</v>
      </c>
      <c r="G3577" s="23" t="s">
        <v>975</v>
      </c>
      <c r="H3577" s="2" t="s">
        <v>7722</v>
      </c>
      <c r="I3577" s="23" t="s">
        <v>4</v>
      </c>
      <c r="J3577" s="23"/>
      <c r="K3577" s="23" t="s">
        <v>9712</v>
      </c>
      <c r="L3577" s="23"/>
      <c r="M3577" s="23">
        <f>YEAR(Tabla2[[#This Row],[Fecha de creación]])</f>
        <v>2021</v>
      </c>
      <c r="N3577" s="23">
        <f>MONTH(Tabla2[[#This Row],[Fecha de creación]])</f>
        <v>3</v>
      </c>
    </row>
    <row r="3578" spans="1:14" ht="15" customHeight="1" x14ac:dyDescent="0.25">
      <c r="A3578" s="26">
        <v>44278.463888888888</v>
      </c>
      <c r="B3578" s="23" t="s">
        <v>0</v>
      </c>
      <c r="C3578" s="23" t="s">
        <v>4942</v>
      </c>
      <c r="D3578" s="23" t="s">
        <v>382</v>
      </c>
      <c r="E3578" s="23" t="s">
        <v>1</v>
      </c>
      <c r="F3578" s="23" t="s">
        <v>7</v>
      </c>
      <c r="G3578" s="23" t="s">
        <v>975</v>
      </c>
      <c r="H3578" s="2" t="s">
        <v>7723</v>
      </c>
      <c r="I3578" s="23" t="s">
        <v>4</v>
      </c>
      <c r="J3578" s="23"/>
      <c r="K3578" s="23" t="s">
        <v>9712</v>
      </c>
      <c r="L3578" s="23"/>
      <c r="M3578" s="23">
        <f>YEAR(Tabla2[[#This Row],[Fecha de creación]])</f>
        <v>2021</v>
      </c>
      <c r="N3578" s="23">
        <f>MONTH(Tabla2[[#This Row],[Fecha de creación]])</f>
        <v>3</v>
      </c>
    </row>
    <row r="3579" spans="1:14" ht="15" customHeight="1" x14ac:dyDescent="0.25">
      <c r="A3579" s="26">
        <v>44278.464479166665</v>
      </c>
      <c r="B3579" s="23" t="s">
        <v>0</v>
      </c>
      <c r="C3579" s="23" t="s">
        <v>4943</v>
      </c>
      <c r="D3579" s="23" t="s">
        <v>615</v>
      </c>
      <c r="E3579" s="23" t="s">
        <v>1</v>
      </c>
      <c r="F3579" s="23" t="s">
        <v>7</v>
      </c>
      <c r="G3579" s="23" t="s">
        <v>975</v>
      </c>
      <c r="H3579" s="2" t="s">
        <v>7745</v>
      </c>
      <c r="I3579" s="23" t="s">
        <v>4</v>
      </c>
      <c r="J3579" s="23"/>
      <c r="K3579" s="23" t="s">
        <v>9712</v>
      </c>
      <c r="L3579" s="23"/>
      <c r="M3579" s="23">
        <f>YEAR(Tabla2[[#This Row],[Fecha de creación]])</f>
        <v>2021</v>
      </c>
      <c r="N3579" s="23">
        <f>MONTH(Tabla2[[#This Row],[Fecha de creación]])</f>
        <v>3</v>
      </c>
    </row>
    <row r="3580" spans="1:14" ht="15" customHeight="1" x14ac:dyDescent="0.25">
      <c r="A3580" s="26">
        <v>44278.477210648147</v>
      </c>
      <c r="B3580" s="23" t="s">
        <v>0</v>
      </c>
      <c r="C3580" s="23" t="s">
        <v>4944</v>
      </c>
      <c r="D3580" s="23" t="s">
        <v>349</v>
      </c>
      <c r="E3580" s="23" t="s">
        <v>1</v>
      </c>
      <c r="F3580" s="23" t="s">
        <v>7</v>
      </c>
      <c r="G3580" s="23" t="s">
        <v>975</v>
      </c>
      <c r="H3580" s="2" t="s">
        <v>7731</v>
      </c>
      <c r="I3580" s="23" t="s">
        <v>7412</v>
      </c>
      <c r="J3580" s="23"/>
      <c r="K3580" s="23" t="s">
        <v>9712</v>
      </c>
      <c r="L3580" s="23"/>
      <c r="M3580" s="23">
        <f>YEAR(Tabla2[[#This Row],[Fecha de creación]])</f>
        <v>2021</v>
      </c>
      <c r="N3580" s="23">
        <f>MONTH(Tabla2[[#This Row],[Fecha de creación]])</f>
        <v>3</v>
      </c>
    </row>
    <row r="3581" spans="1:14" ht="15" customHeight="1" x14ac:dyDescent="0.25">
      <c r="A3581" s="26">
        <v>44278.501770833333</v>
      </c>
      <c r="B3581" s="23" t="s">
        <v>0</v>
      </c>
      <c r="C3581" s="23" t="s">
        <v>712</v>
      </c>
      <c r="D3581" s="23" t="s">
        <v>713</v>
      </c>
      <c r="E3581" s="23" t="s">
        <v>1</v>
      </c>
      <c r="F3581" s="23" t="s">
        <v>7</v>
      </c>
      <c r="G3581" s="23" t="s">
        <v>3</v>
      </c>
      <c r="H3581" s="2" t="s">
        <v>7737</v>
      </c>
      <c r="I3581" s="23" t="s">
        <v>8</v>
      </c>
      <c r="J3581" s="23"/>
      <c r="K3581" s="23" t="s">
        <v>9712</v>
      </c>
      <c r="L3581" s="23"/>
      <c r="M3581" s="23">
        <f>YEAR(Tabla2[[#This Row],[Fecha de creación]])</f>
        <v>2021</v>
      </c>
      <c r="N3581" s="23">
        <f>MONTH(Tabla2[[#This Row],[Fecha de creación]])</f>
        <v>3</v>
      </c>
    </row>
    <row r="3582" spans="1:14" ht="15" customHeight="1" x14ac:dyDescent="0.25">
      <c r="A3582" s="26">
        <v>44278.519201388888</v>
      </c>
      <c r="B3582" s="23" t="s">
        <v>189</v>
      </c>
      <c r="C3582" s="23" t="s">
        <v>4945</v>
      </c>
      <c r="D3582" s="23" t="s">
        <v>131</v>
      </c>
      <c r="E3582" s="23" t="s">
        <v>1</v>
      </c>
      <c r="F3582" s="23" t="s">
        <v>7</v>
      </c>
      <c r="G3582" s="23" t="s">
        <v>975</v>
      </c>
      <c r="H3582" s="2" t="s">
        <v>7728</v>
      </c>
      <c r="I3582" s="23" t="s">
        <v>4486</v>
      </c>
      <c r="J3582" s="23"/>
      <c r="K3582" s="23" t="s">
        <v>9712</v>
      </c>
      <c r="L3582" s="23"/>
      <c r="M3582" s="23">
        <f>YEAR(Tabla2[[#This Row],[Fecha de creación]])</f>
        <v>2021</v>
      </c>
      <c r="N3582" s="23">
        <f>MONTH(Tabla2[[#This Row],[Fecha de creación]])</f>
        <v>3</v>
      </c>
    </row>
    <row r="3583" spans="1:14" ht="15" customHeight="1" x14ac:dyDescent="0.25">
      <c r="A3583" s="26">
        <v>44278.559340277781</v>
      </c>
      <c r="B3583" s="23" t="s">
        <v>56</v>
      </c>
      <c r="C3583" s="23" t="s">
        <v>4946</v>
      </c>
      <c r="D3583" s="23" t="s">
        <v>131</v>
      </c>
      <c r="E3583" s="23" t="s">
        <v>1</v>
      </c>
      <c r="F3583" s="23" t="s">
        <v>7</v>
      </c>
      <c r="G3583" s="23" t="s">
        <v>975</v>
      </c>
      <c r="H3583" s="2" t="s">
        <v>7728</v>
      </c>
      <c r="I3583" s="23" t="s">
        <v>1963</v>
      </c>
      <c r="J3583" s="23"/>
      <c r="K3583" s="23" t="s">
        <v>9712</v>
      </c>
      <c r="L3583" s="23"/>
      <c r="M3583" s="23">
        <f>YEAR(Tabla2[[#This Row],[Fecha de creación]])</f>
        <v>2021</v>
      </c>
      <c r="N3583" s="23">
        <f>MONTH(Tabla2[[#This Row],[Fecha de creación]])</f>
        <v>3</v>
      </c>
    </row>
    <row r="3584" spans="1:14" ht="15" customHeight="1" x14ac:dyDescent="0.25">
      <c r="A3584" s="26">
        <v>44278.613043981481</v>
      </c>
      <c r="B3584" s="23" t="s">
        <v>0</v>
      </c>
      <c r="C3584" s="23" t="s">
        <v>4947</v>
      </c>
      <c r="D3584" s="23" t="s">
        <v>382</v>
      </c>
      <c r="E3584" s="23" t="s">
        <v>1</v>
      </c>
      <c r="F3584" s="23" t="s">
        <v>7</v>
      </c>
      <c r="G3584" s="23" t="s">
        <v>975</v>
      </c>
      <c r="H3584" s="2" t="s">
        <v>7723</v>
      </c>
      <c r="I3584" s="23" t="s">
        <v>4</v>
      </c>
      <c r="J3584" s="23"/>
      <c r="K3584" s="23" t="s">
        <v>9712</v>
      </c>
      <c r="L3584" s="23"/>
      <c r="M3584" s="23">
        <f>YEAR(Tabla2[[#This Row],[Fecha de creación]])</f>
        <v>2021</v>
      </c>
      <c r="N3584" s="23">
        <f>MONTH(Tabla2[[#This Row],[Fecha de creación]])</f>
        <v>3</v>
      </c>
    </row>
    <row r="3585" spans="1:14" ht="15" customHeight="1" x14ac:dyDescent="0.25">
      <c r="A3585" s="26">
        <v>44278.65221064815</v>
      </c>
      <c r="B3585" s="23" t="s">
        <v>19</v>
      </c>
      <c r="C3585" s="23" t="s">
        <v>4948</v>
      </c>
      <c r="D3585" s="23" t="s">
        <v>4949</v>
      </c>
      <c r="E3585" s="23" t="s">
        <v>1</v>
      </c>
      <c r="F3585" s="23" t="s">
        <v>7</v>
      </c>
      <c r="G3585" s="23" t="s">
        <v>975</v>
      </c>
      <c r="H3585" s="2" t="s">
        <v>7734</v>
      </c>
      <c r="I3585" s="23" t="s">
        <v>23</v>
      </c>
      <c r="J3585" s="23"/>
      <c r="K3585" s="23" t="s">
        <v>9712</v>
      </c>
      <c r="L3585" s="23"/>
      <c r="M3585" s="23">
        <f>YEAR(Tabla2[[#This Row],[Fecha de creación]])</f>
        <v>2021</v>
      </c>
      <c r="N3585" s="23">
        <f>MONTH(Tabla2[[#This Row],[Fecha de creación]])</f>
        <v>3</v>
      </c>
    </row>
    <row r="3586" spans="1:14" ht="15" customHeight="1" x14ac:dyDescent="0.25">
      <c r="A3586" s="26">
        <v>44278.657129629632</v>
      </c>
      <c r="B3586" s="23" t="s">
        <v>19</v>
      </c>
      <c r="C3586" s="23" t="s">
        <v>4950</v>
      </c>
      <c r="D3586" s="23" t="s">
        <v>4940</v>
      </c>
      <c r="E3586" s="23" t="s">
        <v>1</v>
      </c>
      <c r="F3586" s="23" t="s">
        <v>7</v>
      </c>
      <c r="G3586" s="23" t="s">
        <v>975</v>
      </c>
      <c r="H3586" s="2" t="s">
        <v>7734</v>
      </c>
      <c r="I3586" s="23" t="s">
        <v>23</v>
      </c>
      <c r="J3586" s="23"/>
      <c r="K3586" s="23" t="s">
        <v>9712</v>
      </c>
      <c r="L3586" s="23"/>
      <c r="M3586" s="23">
        <f>YEAR(Tabla2[[#This Row],[Fecha de creación]])</f>
        <v>2021</v>
      </c>
      <c r="N3586" s="23">
        <f>MONTH(Tabla2[[#This Row],[Fecha de creación]])</f>
        <v>3</v>
      </c>
    </row>
    <row r="3587" spans="1:14" ht="15" customHeight="1" x14ac:dyDescent="0.25">
      <c r="A3587" s="26">
        <v>44278.660219907404</v>
      </c>
      <c r="B3587" s="23" t="s">
        <v>19</v>
      </c>
      <c r="C3587" s="23" t="s">
        <v>4951</v>
      </c>
      <c r="D3587" s="23" t="s">
        <v>4952</v>
      </c>
      <c r="E3587" s="23" t="s">
        <v>1</v>
      </c>
      <c r="F3587" s="23" t="s">
        <v>7</v>
      </c>
      <c r="G3587" s="23" t="s">
        <v>975</v>
      </c>
      <c r="H3587" s="2" t="s">
        <v>7734</v>
      </c>
      <c r="I3587" s="23" t="s">
        <v>23</v>
      </c>
      <c r="J3587" s="23"/>
      <c r="K3587" s="23" t="s">
        <v>9712</v>
      </c>
      <c r="L3587" s="23"/>
      <c r="M3587" s="23">
        <f>YEAR(Tabla2[[#This Row],[Fecha de creación]])</f>
        <v>2021</v>
      </c>
      <c r="N3587" s="23">
        <f>MONTH(Tabla2[[#This Row],[Fecha de creación]])</f>
        <v>3</v>
      </c>
    </row>
    <row r="3588" spans="1:14" ht="15" customHeight="1" x14ac:dyDescent="0.25">
      <c r="A3588" s="26">
        <v>44278.683935185189</v>
      </c>
      <c r="B3588" s="23" t="s">
        <v>19</v>
      </c>
      <c r="C3588" s="23" t="s">
        <v>714</v>
      </c>
      <c r="D3588" s="23" t="s">
        <v>715</v>
      </c>
      <c r="E3588" s="23" t="s">
        <v>1</v>
      </c>
      <c r="F3588" s="23" t="s">
        <v>7</v>
      </c>
      <c r="G3588" s="23" t="s">
        <v>3</v>
      </c>
      <c r="H3588" s="2" t="s">
        <v>7722</v>
      </c>
      <c r="I3588" s="23" t="s">
        <v>23</v>
      </c>
      <c r="J3588" s="23"/>
      <c r="K3588" s="23" t="s">
        <v>9712</v>
      </c>
      <c r="L3588" s="23"/>
      <c r="M3588" s="23">
        <f>YEAR(Tabla2[[#This Row],[Fecha de creación]])</f>
        <v>2021</v>
      </c>
      <c r="N3588" s="23">
        <f>MONTH(Tabla2[[#This Row],[Fecha de creación]])</f>
        <v>3</v>
      </c>
    </row>
    <row r="3589" spans="1:14" ht="15" customHeight="1" x14ac:dyDescent="0.25">
      <c r="A3589" s="26">
        <v>44278.689687500002</v>
      </c>
      <c r="B3589" s="23" t="s">
        <v>0</v>
      </c>
      <c r="C3589" s="23" t="s">
        <v>4953</v>
      </c>
      <c r="D3589" s="23" t="s">
        <v>49</v>
      </c>
      <c r="E3589" s="23" t="s">
        <v>1</v>
      </c>
      <c r="F3589" s="23" t="s">
        <v>7</v>
      </c>
      <c r="G3589" s="23" t="s">
        <v>975</v>
      </c>
      <c r="H3589" s="2" t="s">
        <v>7745</v>
      </c>
      <c r="I3589" s="23" t="s">
        <v>8</v>
      </c>
      <c r="J3589" s="23"/>
      <c r="K3589" s="23" t="s">
        <v>9712</v>
      </c>
      <c r="L3589" s="23"/>
      <c r="M3589" s="23">
        <f>YEAR(Tabla2[[#This Row],[Fecha de creación]])</f>
        <v>2021</v>
      </c>
      <c r="N3589" s="23">
        <f>MONTH(Tabla2[[#This Row],[Fecha de creación]])</f>
        <v>3</v>
      </c>
    </row>
    <row r="3590" spans="1:14" ht="15" customHeight="1" x14ac:dyDescent="0.25">
      <c r="A3590" s="26">
        <v>44278.72047453704</v>
      </c>
      <c r="B3590" s="23" t="s">
        <v>0</v>
      </c>
      <c r="C3590" s="23" t="s">
        <v>4954</v>
      </c>
      <c r="D3590" s="23" t="s">
        <v>6</v>
      </c>
      <c r="E3590" s="23" t="s">
        <v>1</v>
      </c>
      <c r="F3590" s="23" t="s">
        <v>7</v>
      </c>
      <c r="G3590" s="23" t="s">
        <v>975</v>
      </c>
      <c r="H3590" s="2" t="s">
        <v>7722</v>
      </c>
      <c r="I3590" s="23" t="s">
        <v>4</v>
      </c>
      <c r="J3590" s="23"/>
      <c r="K3590" s="23" t="s">
        <v>9712</v>
      </c>
      <c r="L3590" s="23"/>
      <c r="M3590" s="23">
        <f>YEAR(Tabla2[[#This Row],[Fecha de creación]])</f>
        <v>2021</v>
      </c>
      <c r="N3590" s="23">
        <f>MONTH(Tabla2[[#This Row],[Fecha de creación]])</f>
        <v>3</v>
      </c>
    </row>
    <row r="3591" spans="1:14" ht="15" customHeight="1" x14ac:dyDescent="0.25">
      <c r="A3591" s="26">
        <v>44279.377696759257</v>
      </c>
      <c r="B3591" s="23" t="s">
        <v>0</v>
      </c>
      <c r="C3591" s="23" t="s">
        <v>4955</v>
      </c>
      <c r="D3591" s="23" t="s">
        <v>551</v>
      </c>
      <c r="E3591" s="23" t="s">
        <v>1</v>
      </c>
      <c r="F3591" s="23" t="s">
        <v>7</v>
      </c>
      <c r="G3591" s="23" t="s">
        <v>975</v>
      </c>
      <c r="H3591" s="2" t="s">
        <v>7731</v>
      </c>
      <c r="I3591" s="23" t="s">
        <v>4</v>
      </c>
      <c r="J3591" s="23"/>
      <c r="K3591" s="23" t="s">
        <v>9712</v>
      </c>
      <c r="L3591" s="23"/>
      <c r="M3591" s="23">
        <f>YEAR(Tabla2[[#This Row],[Fecha de creación]])</f>
        <v>2021</v>
      </c>
      <c r="N3591" s="23">
        <f>MONTH(Tabla2[[#This Row],[Fecha de creación]])</f>
        <v>3</v>
      </c>
    </row>
    <row r="3592" spans="1:14" ht="15" customHeight="1" x14ac:dyDescent="0.25">
      <c r="A3592" s="26">
        <v>44279.451921296299</v>
      </c>
      <c r="B3592" s="23" t="s">
        <v>56</v>
      </c>
      <c r="C3592" s="23" t="s">
        <v>4956</v>
      </c>
      <c r="D3592" s="23" t="s">
        <v>131</v>
      </c>
      <c r="E3592" s="23" t="s">
        <v>1</v>
      </c>
      <c r="F3592" s="23" t="s">
        <v>7</v>
      </c>
      <c r="G3592" s="23" t="s">
        <v>975</v>
      </c>
      <c r="H3592" s="2" t="s">
        <v>7728</v>
      </c>
      <c r="I3592" s="23" t="s">
        <v>4517</v>
      </c>
      <c r="J3592" s="23"/>
      <c r="K3592" s="23" t="s">
        <v>9712</v>
      </c>
      <c r="L3592" s="23"/>
      <c r="M3592" s="23">
        <f>YEAR(Tabla2[[#This Row],[Fecha de creación]])</f>
        <v>2021</v>
      </c>
      <c r="N3592" s="23">
        <f>MONTH(Tabla2[[#This Row],[Fecha de creación]])</f>
        <v>3</v>
      </c>
    </row>
    <row r="3593" spans="1:14" ht="15" customHeight="1" x14ac:dyDescent="0.25">
      <c r="A3593" s="26">
        <v>44279.721886574072</v>
      </c>
      <c r="B3593" s="23" t="s">
        <v>0</v>
      </c>
      <c r="C3593" s="23" t="s">
        <v>4957</v>
      </c>
      <c r="D3593" s="23" t="s">
        <v>551</v>
      </c>
      <c r="E3593" s="23" t="s">
        <v>1</v>
      </c>
      <c r="F3593" s="23" t="s">
        <v>7</v>
      </c>
      <c r="G3593" s="23" t="s">
        <v>975</v>
      </c>
      <c r="H3593" s="2" t="s">
        <v>7731</v>
      </c>
      <c r="I3593" s="23" t="s">
        <v>4</v>
      </c>
      <c r="J3593" s="23"/>
      <c r="K3593" s="23" t="s">
        <v>9712</v>
      </c>
      <c r="L3593" s="23"/>
      <c r="M3593" s="23">
        <f>YEAR(Tabla2[[#This Row],[Fecha de creación]])</f>
        <v>2021</v>
      </c>
      <c r="N3593" s="23">
        <f>MONTH(Tabla2[[#This Row],[Fecha de creación]])</f>
        <v>3</v>
      </c>
    </row>
    <row r="3594" spans="1:14" ht="15" customHeight="1" x14ac:dyDescent="0.25">
      <c r="A3594" s="26">
        <v>44279.722731481481</v>
      </c>
      <c r="B3594" s="23" t="s">
        <v>0</v>
      </c>
      <c r="C3594" s="23" t="s">
        <v>4958</v>
      </c>
      <c r="D3594" s="23" t="s">
        <v>351</v>
      </c>
      <c r="E3594" s="23" t="s">
        <v>1</v>
      </c>
      <c r="F3594" s="23" t="s">
        <v>7</v>
      </c>
      <c r="G3594" s="23" t="s">
        <v>975</v>
      </c>
      <c r="H3594" s="2" t="s">
        <v>7734</v>
      </c>
      <c r="I3594" s="23" t="s">
        <v>4</v>
      </c>
      <c r="J3594" s="23"/>
      <c r="K3594" s="23" t="s">
        <v>9712</v>
      </c>
      <c r="L3594" s="23"/>
      <c r="M3594" s="23">
        <f>YEAR(Tabla2[[#This Row],[Fecha de creación]])</f>
        <v>2021</v>
      </c>
      <c r="N3594" s="23">
        <f>MONTH(Tabla2[[#This Row],[Fecha de creación]])</f>
        <v>3</v>
      </c>
    </row>
    <row r="3595" spans="1:14" ht="15" customHeight="1" x14ac:dyDescent="0.25">
      <c r="A3595" s="26">
        <v>44279.723530092589</v>
      </c>
      <c r="B3595" s="23" t="s">
        <v>0</v>
      </c>
      <c r="C3595" s="23" t="s">
        <v>4959</v>
      </c>
      <c r="D3595" s="23" t="s">
        <v>351</v>
      </c>
      <c r="E3595" s="23" t="s">
        <v>1</v>
      </c>
      <c r="F3595" s="23" t="s">
        <v>7</v>
      </c>
      <c r="G3595" s="23" t="s">
        <v>975</v>
      </c>
      <c r="H3595" s="2" t="s">
        <v>7734</v>
      </c>
      <c r="I3595" s="23" t="s">
        <v>4</v>
      </c>
      <c r="J3595" s="23"/>
      <c r="K3595" s="23" t="s">
        <v>9712</v>
      </c>
      <c r="L3595" s="23"/>
      <c r="M3595" s="23">
        <f>YEAR(Tabla2[[#This Row],[Fecha de creación]])</f>
        <v>2021</v>
      </c>
      <c r="N3595" s="23">
        <f>MONTH(Tabla2[[#This Row],[Fecha de creación]])</f>
        <v>3</v>
      </c>
    </row>
    <row r="3596" spans="1:14" ht="15" customHeight="1" x14ac:dyDescent="0.25">
      <c r="A3596" s="26">
        <v>44279.732870370368</v>
      </c>
      <c r="B3596" s="23" t="s">
        <v>0</v>
      </c>
      <c r="C3596" s="23" t="s">
        <v>4960</v>
      </c>
      <c r="D3596" s="23" t="s">
        <v>551</v>
      </c>
      <c r="E3596" s="23" t="s">
        <v>1</v>
      </c>
      <c r="F3596" s="23" t="s">
        <v>7</v>
      </c>
      <c r="G3596" s="23" t="s">
        <v>975</v>
      </c>
      <c r="H3596" s="2" t="s">
        <v>7731</v>
      </c>
      <c r="I3596" s="23" t="s">
        <v>4</v>
      </c>
      <c r="J3596" s="23"/>
      <c r="K3596" s="23" t="s">
        <v>9712</v>
      </c>
      <c r="L3596" s="23"/>
      <c r="M3596" s="23">
        <f>YEAR(Tabla2[[#This Row],[Fecha de creación]])</f>
        <v>2021</v>
      </c>
      <c r="N3596" s="23">
        <f>MONTH(Tabla2[[#This Row],[Fecha de creación]])</f>
        <v>3</v>
      </c>
    </row>
    <row r="3597" spans="1:14" ht="15" customHeight="1" x14ac:dyDescent="0.25">
      <c r="A3597" s="26">
        <v>44279.733402777776</v>
      </c>
      <c r="B3597" s="23" t="s">
        <v>0</v>
      </c>
      <c r="C3597" s="23" t="s">
        <v>4961</v>
      </c>
      <c r="D3597" s="23" t="s">
        <v>351</v>
      </c>
      <c r="E3597" s="23" t="s">
        <v>1</v>
      </c>
      <c r="F3597" s="23" t="s">
        <v>7</v>
      </c>
      <c r="G3597" s="23" t="s">
        <v>975</v>
      </c>
      <c r="H3597" s="2" t="s">
        <v>7734</v>
      </c>
      <c r="I3597" s="23" t="s">
        <v>4</v>
      </c>
      <c r="J3597" s="23"/>
      <c r="K3597" s="23" t="s">
        <v>9712</v>
      </c>
      <c r="L3597" s="23"/>
      <c r="M3597" s="23">
        <f>YEAR(Tabla2[[#This Row],[Fecha de creación]])</f>
        <v>2021</v>
      </c>
      <c r="N3597" s="23">
        <f>MONTH(Tabla2[[#This Row],[Fecha de creación]])</f>
        <v>3</v>
      </c>
    </row>
    <row r="3598" spans="1:14" ht="15" customHeight="1" x14ac:dyDescent="0.25">
      <c r="A3598" s="26">
        <v>44280.357627314814</v>
      </c>
      <c r="B3598" s="23" t="s">
        <v>189</v>
      </c>
      <c r="C3598" s="23" t="s">
        <v>4962</v>
      </c>
      <c r="D3598" s="23" t="s">
        <v>6</v>
      </c>
      <c r="E3598" s="23" t="s">
        <v>1</v>
      </c>
      <c r="F3598" s="23" t="s">
        <v>7</v>
      </c>
      <c r="G3598" s="23" t="s">
        <v>975</v>
      </c>
      <c r="H3598" s="2" t="s">
        <v>7722</v>
      </c>
      <c r="I3598" s="23" t="s">
        <v>4486</v>
      </c>
      <c r="J3598" s="23"/>
      <c r="K3598" s="23" t="s">
        <v>9712</v>
      </c>
      <c r="L3598" s="23"/>
      <c r="M3598" s="23">
        <f>YEAR(Tabla2[[#This Row],[Fecha de creación]])</f>
        <v>2021</v>
      </c>
      <c r="N3598" s="23">
        <f>MONTH(Tabla2[[#This Row],[Fecha de creación]])</f>
        <v>3</v>
      </c>
    </row>
    <row r="3599" spans="1:14" ht="15" customHeight="1" x14ac:dyDescent="0.25">
      <c r="A3599" s="26">
        <v>44280.384166666663</v>
      </c>
      <c r="B3599" s="23" t="s">
        <v>56</v>
      </c>
      <c r="C3599" s="23" t="s">
        <v>4963</v>
      </c>
      <c r="D3599" s="23" t="s">
        <v>1514</v>
      </c>
      <c r="E3599" s="23" t="s">
        <v>1</v>
      </c>
      <c r="F3599" s="23" t="s">
        <v>7</v>
      </c>
      <c r="G3599" s="23" t="s">
        <v>975</v>
      </c>
      <c r="H3599" s="2" t="s">
        <v>7731</v>
      </c>
      <c r="I3599" s="23" t="s">
        <v>1963</v>
      </c>
      <c r="J3599" s="23"/>
      <c r="K3599" s="23" t="s">
        <v>9712</v>
      </c>
      <c r="L3599" s="23"/>
      <c r="M3599" s="23">
        <f>YEAR(Tabla2[[#This Row],[Fecha de creación]])</f>
        <v>2021</v>
      </c>
      <c r="N3599" s="23">
        <f>MONTH(Tabla2[[#This Row],[Fecha de creación]])</f>
        <v>3</v>
      </c>
    </row>
    <row r="3600" spans="1:14" ht="15" customHeight="1" x14ac:dyDescent="0.25">
      <c r="A3600" s="26">
        <v>44280.427418981482</v>
      </c>
      <c r="B3600" s="23" t="s">
        <v>0</v>
      </c>
      <c r="C3600" s="23" t="s">
        <v>4964</v>
      </c>
      <c r="D3600" s="23" t="s">
        <v>349</v>
      </c>
      <c r="E3600" s="23" t="s">
        <v>1</v>
      </c>
      <c r="F3600" s="23" t="s">
        <v>7</v>
      </c>
      <c r="G3600" s="23" t="s">
        <v>975</v>
      </c>
      <c r="H3600" s="2" t="s">
        <v>7731</v>
      </c>
      <c r="I3600" s="23" t="s">
        <v>7412</v>
      </c>
      <c r="J3600" s="23"/>
      <c r="K3600" s="23" t="s">
        <v>9712</v>
      </c>
      <c r="L3600" s="23"/>
      <c r="M3600" s="23">
        <f>YEAR(Tabla2[[#This Row],[Fecha de creación]])</f>
        <v>2021</v>
      </c>
      <c r="N3600" s="23">
        <f>MONTH(Tabla2[[#This Row],[Fecha de creación]])</f>
        <v>3</v>
      </c>
    </row>
    <row r="3601" spans="1:14" ht="15" customHeight="1" x14ac:dyDescent="0.25">
      <c r="A3601" s="26">
        <v>44280.427951388891</v>
      </c>
      <c r="B3601" s="23" t="s">
        <v>0</v>
      </c>
      <c r="C3601" s="23" t="s">
        <v>4965</v>
      </c>
      <c r="D3601" s="23" t="s">
        <v>351</v>
      </c>
      <c r="E3601" s="23" t="s">
        <v>1</v>
      </c>
      <c r="F3601" s="23" t="s">
        <v>7</v>
      </c>
      <c r="G3601" s="23" t="s">
        <v>975</v>
      </c>
      <c r="H3601" s="2" t="s">
        <v>7734</v>
      </c>
      <c r="I3601" s="23" t="s">
        <v>7412</v>
      </c>
      <c r="J3601" s="23"/>
      <c r="K3601" s="23" t="s">
        <v>9712</v>
      </c>
      <c r="L3601" s="23"/>
      <c r="M3601" s="23">
        <f>YEAR(Tabla2[[#This Row],[Fecha de creación]])</f>
        <v>2021</v>
      </c>
      <c r="N3601" s="23">
        <f>MONTH(Tabla2[[#This Row],[Fecha de creación]])</f>
        <v>3</v>
      </c>
    </row>
    <row r="3602" spans="1:14" ht="15" customHeight="1" x14ac:dyDescent="0.25">
      <c r="A3602" s="26">
        <v>44280.427986111114</v>
      </c>
      <c r="B3602" s="23" t="s">
        <v>0</v>
      </c>
      <c r="C3602" s="23" t="s">
        <v>4966</v>
      </c>
      <c r="D3602" s="23" t="s">
        <v>21</v>
      </c>
      <c r="E3602" s="23" t="s">
        <v>1</v>
      </c>
      <c r="F3602" s="23" t="s">
        <v>7</v>
      </c>
      <c r="G3602" s="23" t="s">
        <v>975</v>
      </c>
      <c r="H3602" s="2" t="s">
        <v>7744</v>
      </c>
      <c r="I3602" s="23" t="s">
        <v>8</v>
      </c>
      <c r="J3602" s="23"/>
      <c r="K3602" s="23" t="s">
        <v>9712</v>
      </c>
      <c r="L3602" s="23"/>
      <c r="M3602" s="23">
        <f>YEAR(Tabla2[[#This Row],[Fecha de creación]])</f>
        <v>2021</v>
      </c>
      <c r="N3602" s="23">
        <f>MONTH(Tabla2[[#This Row],[Fecha de creación]])</f>
        <v>3</v>
      </c>
    </row>
    <row r="3603" spans="1:14" ht="15" customHeight="1" x14ac:dyDescent="0.25">
      <c r="A3603" s="26">
        <v>44280.428425925929</v>
      </c>
      <c r="B3603" s="23" t="s">
        <v>0</v>
      </c>
      <c r="C3603" s="23" t="s">
        <v>4967</v>
      </c>
      <c r="D3603" s="23" t="s">
        <v>131</v>
      </c>
      <c r="E3603" s="23" t="s">
        <v>1</v>
      </c>
      <c r="F3603" s="23" t="s">
        <v>7</v>
      </c>
      <c r="G3603" s="23" t="s">
        <v>975</v>
      </c>
      <c r="H3603" s="2" t="s">
        <v>7728</v>
      </c>
      <c r="I3603" s="23" t="s">
        <v>7412</v>
      </c>
      <c r="J3603" s="23"/>
      <c r="K3603" s="23" t="s">
        <v>9712</v>
      </c>
      <c r="L3603" s="23"/>
      <c r="M3603" s="23">
        <f>YEAR(Tabla2[[#This Row],[Fecha de creación]])</f>
        <v>2021</v>
      </c>
      <c r="N3603" s="23">
        <f>MONTH(Tabla2[[#This Row],[Fecha de creación]])</f>
        <v>3</v>
      </c>
    </row>
    <row r="3604" spans="1:14" ht="15" customHeight="1" x14ac:dyDescent="0.25">
      <c r="A3604" s="26">
        <v>44280.43204861111</v>
      </c>
      <c r="B3604" s="23" t="s">
        <v>0</v>
      </c>
      <c r="C3604" s="23" t="s">
        <v>4968</v>
      </c>
      <c r="D3604" s="23" t="s">
        <v>349</v>
      </c>
      <c r="E3604" s="23" t="s">
        <v>1</v>
      </c>
      <c r="F3604" s="23" t="s">
        <v>7</v>
      </c>
      <c r="G3604" s="23" t="s">
        <v>975</v>
      </c>
      <c r="H3604" s="2" t="s">
        <v>7731</v>
      </c>
      <c r="I3604" s="23" t="s">
        <v>7412</v>
      </c>
      <c r="J3604" s="23"/>
      <c r="K3604" s="23" t="s">
        <v>9712</v>
      </c>
      <c r="L3604" s="23"/>
      <c r="M3604" s="23">
        <f>YEAR(Tabla2[[#This Row],[Fecha de creación]])</f>
        <v>2021</v>
      </c>
      <c r="N3604" s="23">
        <f>MONTH(Tabla2[[#This Row],[Fecha de creación]])</f>
        <v>3</v>
      </c>
    </row>
    <row r="3605" spans="1:14" ht="15" customHeight="1" x14ac:dyDescent="0.25">
      <c r="A3605" s="26">
        <v>44280.437835648147</v>
      </c>
      <c r="B3605" s="23" t="s">
        <v>0</v>
      </c>
      <c r="C3605" s="23" t="s">
        <v>4969</v>
      </c>
      <c r="D3605" s="23" t="s">
        <v>551</v>
      </c>
      <c r="E3605" s="23" t="s">
        <v>1</v>
      </c>
      <c r="F3605" s="23" t="s">
        <v>7</v>
      </c>
      <c r="G3605" s="23" t="s">
        <v>975</v>
      </c>
      <c r="H3605" s="2" t="s">
        <v>7731</v>
      </c>
      <c r="I3605" s="23" t="s">
        <v>8</v>
      </c>
      <c r="J3605" s="23"/>
      <c r="K3605" s="23" t="s">
        <v>9712</v>
      </c>
      <c r="L3605" s="23"/>
      <c r="M3605" s="23">
        <f>YEAR(Tabla2[[#This Row],[Fecha de creación]])</f>
        <v>2021</v>
      </c>
      <c r="N3605" s="23">
        <f>MONTH(Tabla2[[#This Row],[Fecha de creación]])</f>
        <v>3</v>
      </c>
    </row>
    <row r="3606" spans="1:14" ht="15" customHeight="1" x14ac:dyDescent="0.25">
      <c r="A3606" s="26">
        <v>44280.44804398148</v>
      </c>
      <c r="B3606" s="23" t="s">
        <v>0</v>
      </c>
      <c r="C3606" s="23" t="s">
        <v>4970</v>
      </c>
      <c r="D3606" s="23" t="s">
        <v>351</v>
      </c>
      <c r="E3606" s="23" t="s">
        <v>1</v>
      </c>
      <c r="F3606" s="23" t="s">
        <v>7</v>
      </c>
      <c r="G3606" s="23" t="s">
        <v>975</v>
      </c>
      <c r="H3606" s="2" t="s">
        <v>7734</v>
      </c>
      <c r="I3606" s="23" t="s">
        <v>7412</v>
      </c>
      <c r="J3606" s="23"/>
      <c r="K3606" s="23" t="s">
        <v>9712</v>
      </c>
      <c r="L3606" s="23"/>
      <c r="M3606" s="23">
        <f>YEAR(Tabla2[[#This Row],[Fecha de creación]])</f>
        <v>2021</v>
      </c>
      <c r="N3606" s="23">
        <f>MONTH(Tabla2[[#This Row],[Fecha de creación]])</f>
        <v>3</v>
      </c>
    </row>
    <row r="3607" spans="1:14" ht="15" customHeight="1" x14ac:dyDescent="0.25">
      <c r="A3607" s="26">
        <v>44280.480856481481</v>
      </c>
      <c r="B3607" s="23" t="s">
        <v>0</v>
      </c>
      <c r="C3607" s="23" t="s">
        <v>4971</v>
      </c>
      <c r="D3607" s="23" t="s">
        <v>131</v>
      </c>
      <c r="E3607" s="23" t="s">
        <v>1</v>
      </c>
      <c r="F3607" s="23" t="s">
        <v>7</v>
      </c>
      <c r="G3607" s="23" t="s">
        <v>975</v>
      </c>
      <c r="H3607" s="2" t="s">
        <v>7728</v>
      </c>
      <c r="I3607" s="23" t="s">
        <v>7412</v>
      </c>
      <c r="J3607" s="23"/>
      <c r="K3607" s="23" t="s">
        <v>9712</v>
      </c>
      <c r="L3607" s="23"/>
      <c r="M3607" s="23">
        <f>YEAR(Tabla2[[#This Row],[Fecha de creación]])</f>
        <v>2021</v>
      </c>
      <c r="N3607" s="23">
        <f>MONTH(Tabla2[[#This Row],[Fecha de creación]])</f>
        <v>3</v>
      </c>
    </row>
    <row r="3608" spans="1:14" ht="15" customHeight="1" x14ac:dyDescent="0.25">
      <c r="A3608" s="26">
        <v>44280.506226851852</v>
      </c>
      <c r="B3608" s="23" t="s">
        <v>189</v>
      </c>
      <c r="C3608" s="23" t="s">
        <v>4972</v>
      </c>
      <c r="D3608" s="23" t="s">
        <v>131</v>
      </c>
      <c r="E3608" s="23" t="s">
        <v>1</v>
      </c>
      <c r="F3608" s="23" t="s">
        <v>7</v>
      </c>
      <c r="G3608" s="23" t="s">
        <v>975</v>
      </c>
      <c r="H3608" s="2" t="s">
        <v>7728</v>
      </c>
      <c r="I3608" s="23" t="s">
        <v>4486</v>
      </c>
      <c r="J3608" s="23"/>
      <c r="K3608" s="23" t="s">
        <v>9712</v>
      </c>
      <c r="L3608" s="23"/>
      <c r="M3608" s="23">
        <f>YEAR(Tabla2[[#This Row],[Fecha de creación]])</f>
        <v>2021</v>
      </c>
      <c r="N3608" s="23">
        <f>MONTH(Tabla2[[#This Row],[Fecha de creación]])</f>
        <v>3</v>
      </c>
    </row>
    <row r="3609" spans="1:14" ht="15" customHeight="1" x14ac:dyDescent="0.25">
      <c r="A3609" s="26">
        <v>44280.526053240741</v>
      </c>
      <c r="B3609" s="23" t="s">
        <v>56</v>
      </c>
      <c r="C3609" s="23" t="s">
        <v>4973</v>
      </c>
      <c r="D3609" s="23" t="s">
        <v>131</v>
      </c>
      <c r="E3609" s="23" t="s">
        <v>1</v>
      </c>
      <c r="F3609" s="23" t="s">
        <v>7</v>
      </c>
      <c r="G3609" s="23" t="s">
        <v>975</v>
      </c>
      <c r="H3609" s="2" t="s">
        <v>7728</v>
      </c>
      <c r="I3609" s="23" t="s">
        <v>4517</v>
      </c>
      <c r="J3609" s="23"/>
      <c r="K3609" s="23" t="s">
        <v>9712</v>
      </c>
      <c r="L3609" s="23"/>
      <c r="M3609" s="23">
        <f>YEAR(Tabla2[[#This Row],[Fecha de creación]])</f>
        <v>2021</v>
      </c>
      <c r="N3609" s="23">
        <f>MONTH(Tabla2[[#This Row],[Fecha de creación]])</f>
        <v>3</v>
      </c>
    </row>
    <row r="3610" spans="1:14" ht="15" customHeight="1" x14ac:dyDescent="0.25">
      <c r="A3610" s="26">
        <v>44280.528055555558</v>
      </c>
      <c r="B3610" s="23" t="s">
        <v>0</v>
      </c>
      <c r="C3610" s="23" t="s">
        <v>716</v>
      </c>
      <c r="D3610" s="23" t="s">
        <v>131</v>
      </c>
      <c r="E3610" s="23" t="s">
        <v>1</v>
      </c>
      <c r="F3610" s="23" t="s">
        <v>7</v>
      </c>
      <c r="G3610" s="23" t="s">
        <v>3</v>
      </c>
      <c r="H3610" s="2" t="s">
        <v>7728</v>
      </c>
      <c r="I3610" s="23" t="s">
        <v>8</v>
      </c>
      <c r="J3610" s="23"/>
      <c r="K3610" s="23" t="s">
        <v>9712</v>
      </c>
      <c r="L3610" s="23"/>
      <c r="M3610" s="23">
        <f>YEAR(Tabla2[[#This Row],[Fecha de creación]])</f>
        <v>2021</v>
      </c>
      <c r="N3610" s="23">
        <f>MONTH(Tabla2[[#This Row],[Fecha de creación]])</f>
        <v>3</v>
      </c>
    </row>
    <row r="3611" spans="1:14" ht="15" customHeight="1" x14ac:dyDescent="0.25">
      <c r="A3611" s="26">
        <v>44280.528622685182</v>
      </c>
      <c r="B3611" s="23" t="s">
        <v>0</v>
      </c>
      <c r="C3611" s="23" t="s">
        <v>717</v>
      </c>
      <c r="D3611" s="23" t="s">
        <v>551</v>
      </c>
      <c r="E3611" s="23" t="s">
        <v>1</v>
      </c>
      <c r="F3611" s="23" t="s">
        <v>7</v>
      </c>
      <c r="G3611" s="23" t="s">
        <v>3</v>
      </c>
      <c r="H3611" s="2" t="s">
        <v>7731</v>
      </c>
      <c r="I3611" s="23" t="s">
        <v>8</v>
      </c>
      <c r="J3611" s="23"/>
      <c r="K3611" s="23" t="s">
        <v>9712</v>
      </c>
      <c r="L3611" s="23"/>
      <c r="M3611" s="23">
        <f>YEAR(Tabla2[[#This Row],[Fecha de creación]])</f>
        <v>2021</v>
      </c>
      <c r="N3611" s="23">
        <f>MONTH(Tabla2[[#This Row],[Fecha de creación]])</f>
        <v>3</v>
      </c>
    </row>
    <row r="3612" spans="1:14" ht="15" customHeight="1" x14ac:dyDescent="0.25">
      <c r="A3612" s="26">
        <v>44280.570532407408</v>
      </c>
      <c r="B3612" s="23" t="s">
        <v>56</v>
      </c>
      <c r="C3612" s="23" t="s">
        <v>4974</v>
      </c>
      <c r="D3612" s="23" t="s">
        <v>131</v>
      </c>
      <c r="E3612" s="23" t="s">
        <v>1</v>
      </c>
      <c r="F3612" s="23" t="s">
        <v>7</v>
      </c>
      <c r="G3612" s="23" t="s">
        <v>975</v>
      </c>
      <c r="H3612" s="2" t="s">
        <v>7728</v>
      </c>
      <c r="I3612" s="23" t="s">
        <v>1963</v>
      </c>
      <c r="J3612" s="23"/>
      <c r="K3612" s="23" t="s">
        <v>9712</v>
      </c>
      <c r="L3612" s="23"/>
      <c r="M3612" s="23">
        <f>YEAR(Tabla2[[#This Row],[Fecha de creación]])</f>
        <v>2021</v>
      </c>
      <c r="N3612" s="23">
        <f>MONTH(Tabla2[[#This Row],[Fecha de creación]])</f>
        <v>3</v>
      </c>
    </row>
    <row r="3613" spans="1:14" ht="15" customHeight="1" x14ac:dyDescent="0.25">
      <c r="A3613" s="26">
        <v>44280.69263888889</v>
      </c>
      <c r="B3613" s="23" t="s">
        <v>19</v>
      </c>
      <c r="C3613" s="23" t="s">
        <v>4975</v>
      </c>
      <c r="D3613" s="23" t="s">
        <v>4976</v>
      </c>
      <c r="E3613" s="23" t="s">
        <v>1</v>
      </c>
      <c r="F3613" s="23" t="s">
        <v>7</v>
      </c>
      <c r="G3613" s="23" t="s">
        <v>975</v>
      </c>
      <c r="H3613" s="2" t="s">
        <v>7734</v>
      </c>
      <c r="I3613" s="23" t="s">
        <v>23</v>
      </c>
      <c r="J3613" s="23"/>
      <c r="K3613" s="23" t="s">
        <v>9712</v>
      </c>
      <c r="L3613" s="23"/>
      <c r="M3613" s="23">
        <f>YEAR(Tabla2[[#This Row],[Fecha de creación]])</f>
        <v>2021</v>
      </c>
      <c r="N3613" s="23">
        <f>MONTH(Tabla2[[#This Row],[Fecha de creación]])</f>
        <v>3</v>
      </c>
    </row>
    <row r="3614" spans="1:14" ht="15" customHeight="1" x14ac:dyDescent="0.25">
      <c r="A3614" s="26">
        <v>44280.696076388886</v>
      </c>
      <c r="B3614" s="23" t="s">
        <v>0</v>
      </c>
      <c r="C3614" s="23" t="s">
        <v>4977</v>
      </c>
      <c r="D3614" s="23" t="s">
        <v>1004</v>
      </c>
      <c r="E3614" s="23" t="s">
        <v>1</v>
      </c>
      <c r="F3614" s="23" t="s">
        <v>7</v>
      </c>
      <c r="G3614" s="23" t="s">
        <v>975</v>
      </c>
      <c r="H3614" s="2" t="s">
        <v>7726</v>
      </c>
      <c r="I3614" s="23" t="s">
        <v>8</v>
      </c>
      <c r="J3614" s="23"/>
      <c r="K3614" s="23" t="s">
        <v>9712</v>
      </c>
      <c r="L3614" s="23"/>
      <c r="M3614" s="23">
        <f>YEAR(Tabla2[[#This Row],[Fecha de creación]])</f>
        <v>2021</v>
      </c>
      <c r="N3614" s="23">
        <f>MONTH(Tabla2[[#This Row],[Fecha de creación]])</f>
        <v>3</v>
      </c>
    </row>
    <row r="3615" spans="1:14" ht="15" customHeight="1" x14ac:dyDescent="0.25">
      <c r="A3615" s="26">
        <v>44280.700416666667</v>
      </c>
      <c r="B3615" s="23" t="s">
        <v>0</v>
      </c>
      <c r="C3615" s="23" t="s">
        <v>4978</v>
      </c>
      <c r="D3615" s="23" t="s">
        <v>1004</v>
      </c>
      <c r="E3615" s="23" t="s">
        <v>1</v>
      </c>
      <c r="F3615" s="23" t="s">
        <v>7</v>
      </c>
      <c r="G3615" s="23" t="s">
        <v>975</v>
      </c>
      <c r="H3615" s="2" t="s">
        <v>7726</v>
      </c>
      <c r="I3615" s="23" t="s">
        <v>8</v>
      </c>
      <c r="J3615" s="23"/>
      <c r="K3615" s="23" t="s">
        <v>9712</v>
      </c>
      <c r="L3615" s="23"/>
      <c r="M3615" s="23">
        <f>YEAR(Tabla2[[#This Row],[Fecha de creación]])</f>
        <v>2021</v>
      </c>
      <c r="N3615" s="23">
        <f>MONTH(Tabla2[[#This Row],[Fecha de creación]])</f>
        <v>3</v>
      </c>
    </row>
    <row r="3616" spans="1:14" ht="15" customHeight="1" x14ac:dyDescent="0.25">
      <c r="A3616" s="26">
        <v>44280.704247685186</v>
      </c>
      <c r="B3616" s="23" t="s">
        <v>0</v>
      </c>
      <c r="C3616" s="23" t="s">
        <v>4979</v>
      </c>
      <c r="D3616" s="23" t="s">
        <v>1004</v>
      </c>
      <c r="E3616" s="23" t="s">
        <v>1</v>
      </c>
      <c r="F3616" s="23" t="s">
        <v>7</v>
      </c>
      <c r="G3616" s="23" t="s">
        <v>975</v>
      </c>
      <c r="H3616" s="2" t="s">
        <v>7726</v>
      </c>
      <c r="I3616" s="23" t="s">
        <v>8</v>
      </c>
      <c r="J3616" s="23"/>
      <c r="K3616" s="23" t="s">
        <v>9712</v>
      </c>
      <c r="L3616" s="23"/>
      <c r="M3616" s="23">
        <f>YEAR(Tabla2[[#This Row],[Fecha de creación]])</f>
        <v>2021</v>
      </c>
      <c r="N3616" s="23">
        <f>MONTH(Tabla2[[#This Row],[Fecha de creación]])</f>
        <v>3</v>
      </c>
    </row>
    <row r="3617" spans="1:14" ht="15" customHeight="1" x14ac:dyDescent="0.25">
      <c r="A3617" s="26">
        <v>44280.707280092596</v>
      </c>
      <c r="B3617" s="23" t="s">
        <v>19</v>
      </c>
      <c r="C3617" s="23" t="s">
        <v>4980</v>
      </c>
      <c r="D3617" s="23" t="s">
        <v>4981</v>
      </c>
      <c r="E3617" s="23" t="s">
        <v>1</v>
      </c>
      <c r="F3617" s="23" t="s">
        <v>7</v>
      </c>
      <c r="G3617" s="23" t="s">
        <v>975</v>
      </c>
      <c r="H3617" s="2" t="s">
        <v>7734</v>
      </c>
      <c r="I3617" s="23" t="s">
        <v>23</v>
      </c>
      <c r="J3617" s="23"/>
      <c r="K3617" s="23" t="s">
        <v>9712</v>
      </c>
      <c r="L3617" s="23"/>
      <c r="M3617" s="23">
        <f>YEAR(Tabla2[[#This Row],[Fecha de creación]])</f>
        <v>2021</v>
      </c>
      <c r="N3617" s="23">
        <f>MONTH(Tabla2[[#This Row],[Fecha de creación]])</f>
        <v>3</v>
      </c>
    </row>
    <row r="3618" spans="1:14" ht="15" customHeight="1" x14ac:dyDescent="0.25">
      <c r="A3618" s="26">
        <v>44280.709432870368</v>
      </c>
      <c r="B3618" s="23" t="s">
        <v>0</v>
      </c>
      <c r="C3618" s="23" t="s">
        <v>4982</v>
      </c>
      <c r="D3618" s="23" t="s">
        <v>1004</v>
      </c>
      <c r="E3618" s="23" t="s">
        <v>1</v>
      </c>
      <c r="F3618" s="23" t="s">
        <v>7</v>
      </c>
      <c r="G3618" s="23" t="s">
        <v>975</v>
      </c>
      <c r="H3618" s="2" t="s">
        <v>7726</v>
      </c>
      <c r="I3618" s="23" t="s">
        <v>8</v>
      </c>
      <c r="J3618" s="23"/>
      <c r="K3618" s="23" t="s">
        <v>9712</v>
      </c>
      <c r="L3618" s="23"/>
      <c r="M3618" s="23">
        <f>YEAR(Tabla2[[#This Row],[Fecha de creación]])</f>
        <v>2021</v>
      </c>
      <c r="N3618" s="23">
        <f>MONTH(Tabla2[[#This Row],[Fecha de creación]])</f>
        <v>3</v>
      </c>
    </row>
    <row r="3619" spans="1:14" ht="15" customHeight="1" x14ac:dyDescent="0.25">
      <c r="A3619" s="26">
        <v>44280.712731481479</v>
      </c>
      <c r="B3619" s="23" t="s">
        <v>0</v>
      </c>
      <c r="C3619" s="23" t="s">
        <v>4983</v>
      </c>
      <c r="D3619" s="23" t="s">
        <v>3092</v>
      </c>
      <c r="E3619" s="23" t="s">
        <v>1</v>
      </c>
      <c r="F3619" s="23" t="s">
        <v>7</v>
      </c>
      <c r="G3619" s="23" t="s">
        <v>975</v>
      </c>
      <c r="H3619" s="2" t="s">
        <v>7726</v>
      </c>
      <c r="I3619" s="23" t="s">
        <v>8</v>
      </c>
      <c r="J3619" s="23"/>
      <c r="K3619" s="23" t="s">
        <v>9712</v>
      </c>
      <c r="L3619" s="23"/>
      <c r="M3619" s="23">
        <f>YEAR(Tabla2[[#This Row],[Fecha de creación]])</f>
        <v>2021</v>
      </c>
      <c r="N3619" s="23">
        <f>MONTH(Tabla2[[#This Row],[Fecha de creación]])</f>
        <v>3</v>
      </c>
    </row>
    <row r="3620" spans="1:14" ht="15" customHeight="1" x14ac:dyDescent="0.25">
      <c r="A3620" s="26">
        <v>44280.715405092589</v>
      </c>
      <c r="B3620" s="23" t="s">
        <v>0</v>
      </c>
      <c r="C3620" s="23" t="s">
        <v>4984</v>
      </c>
      <c r="D3620" s="23" t="s">
        <v>3092</v>
      </c>
      <c r="E3620" s="23" t="s">
        <v>1</v>
      </c>
      <c r="F3620" s="23" t="s">
        <v>7</v>
      </c>
      <c r="G3620" s="23" t="s">
        <v>975</v>
      </c>
      <c r="H3620" s="2" t="s">
        <v>7726</v>
      </c>
      <c r="I3620" s="23" t="s">
        <v>8</v>
      </c>
      <c r="J3620" s="23"/>
      <c r="K3620" s="23" t="s">
        <v>9712</v>
      </c>
      <c r="L3620" s="23"/>
      <c r="M3620" s="23">
        <f>YEAR(Tabla2[[#This Row],[Fecha de creación]])</f>
        <v>2021</v>
      </c>
      <c r="N3620" s="23">
        <f>MONTH(Tabla2[[#This Row],[Fecha de creación]])</f>
        <v>3</v>
      </c>
    </row>
    <row r="3621" spans="1:14" ht="15" customHeight="1" x14ac:dyDescent="0.25">
      <c r="A3621" s="26">
        <v>44281.539988425924</v>
      </c>
      <c r="B3621" s="23" t="s">
        <v>189</v>
      </c>
      <c r="C3621" s="23" t="s">
        <v>4985</v>
      </c>
      <c r="D3621" s="23" t="s">
        <v>586</v>
      </c>
      <c r="E3621" s="23" t="s">
        <v>1</v>
      </c>
      <c r="F3621" s="23" t="s">
        <v>7</v>
      </c>
      <c r="G3621" s="23" t="s">
        <v>975</v>
      </c>
      <c r="H3621" s="2" t="s">
        <v>7748</v>
      </c>
      <c r="I3621" s="23" t="s">
        <v>4486</v>
      </c>
      <c r="J3621" s="23"/>
      <c r="K3621" s="23" t="s">
        <v>9712</v>
      </c>
      <c r="L3621" s="23"/>
      <c r="M3621" s="23">
        <f>YEAR(Tabla2[[#This Row],[Fecha de creación]])</f>
        <v>2021</v>
      </c>
      <c r="N3621" s="23">
        <f>MONTH(Tabla2[[#This Row],[Fecha de creación]])</f>
        <v>3</v>
      </c>
    </row>
    <row r="3622" spans="1:14" ht="15" customHeight="1" x14ac:dyDescent="0.25">
      <c r="A3622" s="26">
        <v>44281.596134259256</v>
      </c>
      <c r="B3622" s="23" t="s">
        <v>34</v>
      </c>
      <c r="C3622" s="23" t="s">
        <v>4986</v>
      </c>
      <c r="D3622" s="23" t="s">
        <v>515</v>
      </c>
      <c r="E3622" s="23" t="s">
        <v>1</v>
      </c>
      <c r="F3622" s="23" t="s">
        <v>7</v>
      </c>
      <c r="G3622" s="23" t="s">
        <v>975</v>
      </c>
      <c r="H3622" s="2" t="s">
        <v>7731</v>
      </c>
      <c r="I3622" s="23" t="s">
        <v>37</v>
      </c>
      <c r="J3622" s="23"/>
      <c r="K3622" s="23" t="s">
        <v>9712</v>
      </c>
      <c r="L3622" s="23"/>
      <c r="M3622" s="23">
        <f>YEAR(Tabla2[[#This Row],[Fecha de creación]])</f>
        <v>2021</v>
      </c>
      <c r="N3622" s="23">
        <f>MONTH(Tabla2[[#This Row],[Fecha de creación]])</f>
        <v>3</v>
      </c>
    </row>
    <row r="3623" spans="1:14" ht="15" customHeight="1" x14ac:dyDescent="0.25">
      <c r="A3623" s="26">
        <v>44281.667048611111</v>
      </c>
      <c r="B3623" s="23" t="s">
        <v>0</v>
      </c>
      <c r="C3623" s="23" t="s">
        <v>4987</v>
      </c>
      <c r="D3623" s="23" t="s">
        <v>4988</v>
      </c>
      <c r="E3623" s="23" t="s">
        <v>1</v>
      </c>
      <c r="F3623" s="23" t="s">
        <v>7</v>
      </c>
      <c r="G3623" s="23" t="s">
        <v>975</v>
      </c>
      <c r="H3623" s="2" t="s">
        <v>7729</v>
      </c>
      <c r="I3623" s="23" t="s">
        <v>4</v>
      </c>
      <c r="J3623" s="23"/>
      <c r="K3623" s="23" t="s">
        <v>9712</v>
      </c>
      <c r="L3623" s="23"/>
      <c r="M3623" s="23">
        <f>YEAR(Tabla2[[#This Row],[Fecha de creación]])</f>
        <v>2021</v>
      </c>
      <c r="N3623" s="23">
        <f>MONTH(Tabla2[[#This Row],[Fecha de creación]])</f>
        <v>3</v>
      </c>
    </row>
    <row r="3624" spans="1:14" ht="15" customHeight="1" x14ac:dyDescent="0.25">
      <c r="A3624" s="26">
        <v>44281.704629629632</v>
      </c>
      <c r="B3624" s="23" t="s">
        <v>100</v>
      </c>
      <c r="C3624" s="23" t="s">
        <v>4989</v>
      </c>
      <c r="D3624" s="23" t="s">
        <v>6</v>
      </c>
      <c r="E3624" s="23" t="s">
        <v>1</v>
      </c>
      <c r="F3624" s="23" t="s">
        <v>7</v>
      </c>
      <c r="G3624" s="23" t="s">
        <v>975</v>
      </c>
      <c r="H3624" s="2" t="s">
        <v>7722</v>
      </c>
      <c r="I3624" s="23" t="s">
        <v>1653</v>
      </c>
      <c r="J3624" s="23"/>
      <c r="K3624" s="23" t="s">
        <v>9712</v>
      </c>
      <c r="L3624" s="23"/>
      <c r="M3624" s="23">
        <f>YEAR(Tabla2[[#This Row],[Fecha de creación]])</f>
        <v>2021</v>
      </c>
      <c r="N3624" s="23">
        <f>MONTH(Tabla2[[#This Row],[Fecha de creación]])</f>
        <v>3</v>
      </c>
    </row>
    <row r="3625" spans="1:14" ht="15" customHeight="1" x14ac:dyDescent="0.25">
      <c r="A3625" s="26">
        <v>44281.707245370373</v>
      </c>
      <c r="B3625" s="23" t="s">
        <v>0</v>
      </c>
      <c r="C3625" s="23" t="s">
        <v>4990</v>
      </c>
      <c r="D3625" s="23" t="s">
        <v>551</v>
      </c>
      <c r="E3625" s="23" t="s">
        <v>1</v>
      </c>
      <c r="F3625" s="23" t="s">
        <v>7</v>
      </c>
      <c r="G3625" s="23" t="s">
        <v>975</v>
      </c>
      <c r="H3625" s="2" t="s">
        <v>7731</v>
      </c>
      <c r="I3625" s="23" t="s">
        <v>8</v>
      </c>
      <c r="J3625" s="23"/>
      <c r="K3625" s="23" t="s">
        <v>9712</v>
      </c>
      <c r="L3625" s="23"/>
      <c r="M3625" s="23">
        <f>YEAR(Tabla2[[#This Row],[Fecha de creación]])</f>
        <v>2021</v>
      </c>
      <c r="N3625" s="23">
        <f>MONTH(Tabla2[[#This Row],[Fecha de creación]])</f>
        <v>3</v>
      </c>
    </row>
    <row r="3626" spans="1:14" ht="15" customHeight="1" x14ac:dyDescent="0.25">
      <c r="A3626" s="26">
        <v>44281.708356481482</v>
      </c>
      <c r="B3626" s="23" t="s">
        <v>0</v>
      </c>
      <c r="C3626" s="23" t="s">
        <v>4991</v>
      </c>
      <c r="D3626" s="23" t="s">
        <v>131</v>
      </c>
      <c r="E3626" s="23" t="s">
        <v>1</v>
      </c>
      <c r="F3626" s="23" t="s">
        <v>7</v>
      </c>
      <c r="G3626" s="23" t="s">
        <v>975</v>
      </c>
      <c r="H3626" s="2" t="s">
        <v>7728</v>
      </c>
      <c r="I3626" s="23" t="s">
        <v>8</v>
      </c>
      <c r="J3626" s="23"/>
      <c r="K3626" s="23" t="s">
        <v>9712</v>
      </c>
      <c r="L3626" s="23"/>
      <c r="M3626" s="23">
        <f>YEAR(Tabla2[[#This Row],[Fecha de creación]])</f>
        <v>2021</v>
      </c>
      <c r="N3626" s="23">
        <f>MONTH(Tabla2[[#This Row],[Fecha de creación]])</f>
        <v>3</v>
      </c>
    </row>
    <row r="3627" spans="1:14" ht="15" customHeight="1" x14ac:dyDescent="0.25">
      <c r="A3627" s="26">
        <v>44281.70890046296</v>
      </c>
      <c r="B3627" s="23" t="s">
        <v>0</v>
      </c>
      <c r="C3627" s="23" t="s">
        <v>4992</v>
      </c>
      <c r="D3627" s="23" t="s">
        <v>2655</v>
      </c>
      <c r="E3627" s="23" t="s">
        <v>1</v>
      </c>
      <c r="F3627" s="23" t="s">
        <v>7</v>
      </c>
      <c r="G3627" s="23" t="s">
        <v>1551</v>
      </c>
      <c r="H3627" s="2" t="s">
        <v>7734</v>
      </c>
      <c r="I3627" s="23" t="s">
        <v>28</v>
      </c>
      <c r="J3627" s="23"/>
      <c r="K3627" s="23" t="s">
        <v>9712</v>
      </c>
      <c r="L3627" s="23"/>
      <c r="M3627" s="23">
        <f>YEAR(Tabla2[[#This Row],[Fecha de creación]])</f>
        <v>2021</v>
      </c>
      <c r="N3627" s="23">
        <f>MONTH(Tabla2[[#This Row],[Fecha de creación]])</f>
        <v>3</v>
      </c>
    </row>
    <row r="3628" spans="1:14" ht="15" customHeight="1" x14ac:dyDescent="0.25">
      <c r="A3628" s="26">
        <v>44281.747303240743</v>
      </c>
      <c r="B3628" s="23" t="s">
        <v>0</v>
      </c>
      <c r="C3628" s="23" t="s">
        <v>4993</v>
      </c>
      <c r="D3628" s="23" t="s">
        <v>382</v>
      </c>
      <c r="E3628" s="23" t="s">
        <v>1</v>
      </c>
      <c r="F3628" s="23" t="s">
        <v>7</v>
      </c>
      <c r="G3628" s="23" t="s">
        <v>975</v>
      </c>
      <c r="H3628" s="2" t="s">
        <v>7723</v>
      </c>
      <c r="I3628" s="23" t="s">
        <v>4</v>
      </c>
      <c r="J3628" s="23"/>
      <c r="K3628" s="23" t="s">
        <v>9712</v>
      </c>
      <c r="L3628" s="23"/>
      <c r="M3628" s="23">
        <f>YEAR(Tabla2[[#This Row],[Fecha de creación]])</f>
        <v>2021</v>
      </c>
      <c r="N3628" s="23">
        <f>MONTH(Tabla2[[#This Row],[Fecha de creación]])</f>
        <v>3</v>
      </c>
    </row>
    <row r="3629" spans="1:14" ht="15" customHeight="1" x14ac:dyDescent="0.25">
      <c r="A3629" s="26">
        <v>44281.761805555558</v>
      </c>
      <c r="B3629" s="23" t="s">
        <v>0</v>
      </c>
      <c r="C3629" s="23" t="s">
        <v>4994</v>
      </c>
      <c r="D3629" s="23" t="s">
        <v>551</v>
      </c>
      <c r="E3629" s="23" t="s">
        <v>1</v>
      </c>
      <c r="F3629" s="23" t="s">
        <v>7</v>
      </c>
      <c r="G3629" s="23" t="s">
        <v>975</v>
      </c>
      <c r="H3629" s="2" t="s">
        <v>7731</v>
      </c>
      <c r="I3629" s="23" t="s">
        <v>4</v>
      </c>
      <c r="J3629" s="23"/>
      <c r="K3629" s="23" t="s">
        <v>9712</v>
      </c>
      <c r="L3629" s="23"/>
      <c r="M3629" s="23">
        <f>YEAR(Tabla2[[#This Row],[Fecha de creación]])</f>
        <v>2021</v>
      </c>
      <c r="N3629" s="23">
        <f>MONTH(Tabla2[[#This Row],[Fecha de creación]])</f>
        <v>3</v>
      </c>
    </row>
    <row r="3630" spans="1:14" ht="15" customHeight="1" x14ac:dyDescent="0.25">
      <c r="A3630" s="26">
        <v>44281.763287037036</v>
      </c>
      <c r="B3630" s="23" t="s">
        <v>0</v>
      </c>
      <c r="C3630" s="23" t="s">
        <v>4995</v>
      </c>
      <c r="D3630" s="23" t="s">
        <v>812</v>
      </c>
      <c r="E3630" s="23" t="s">
        <v>1</v>
      </c>
      <c r="F3630" s="23" t="s">
        <v>7</v>
      </c>
      <c r="G3630" s="23" t="s">
        <v>975</v>
      </c>
      <c r="H3630" s="2" t="s">
        <v>7734</v>
      </c>
      <c r="I3630" s="23" t="s">
        <v>4</v>
      </c>
      <c r="J3630" s="23"/>
      <c r="K3630" s="23" t="s">
        <v>9712</v>
      </c>
      <c r="L3630" s="23"/>
      <c r="M3630" s="23">
        <f>YEAR(Tabla2[[#This Row],[Fecha de creación]])</f>
        <v>2021</v>
      </c>
      <c r="N3630" s="23">
        <f>MONTH(Tabla2[[#This Row],[Fecha de creación]])</f>
        <v>3</v>
      </c>
    </row>
    <row r="3631" spans="1:14" ht="15" customHeight="1" x14ac:dyDescent="0.25">
      <c r="A3631" s="26">
        <v>44282.391157407408</v>
      </c>
      <c r="B3631" s="23" t="s">
        <v>100</v>
      </c>
      <c r="C3631" s="23" t="s">
        <v>4996</v>
      </c>
      <c r="D3631" s="23" t="s">
        <v>382</v>
      </c>
      <c r="E3631" s="23" t="s">
        <v>1</v>
      </c>
      <c r="F3631" s="23" t="s">
        <v>7</v>
      </c>
      <c r="G3631" s="23" t="s">
        <v>975</v>
      </c>
      <c r="H3631" s="2" t="s">
        <v>7723</v>
      </c>
      <c r="I3631" s="23" t="s">
        <v>1653</v>
      </c>
      <c r="J3631" s="23"/>
      <c r="K3631" s="23" t="s">
        <v>9712</v>
      </c>
      <c r="L3631" s="23"/>
      <c r="M3631" s="23">
        <f>YEAR(Tabla2[[#This Row],[Fecha de creación]])</f>
        <v>2021</v>
      </c>
      <c r="N3631" s="23">
        <f>MONTH(Tabla2[[#This Row],[Fecha de creación]])</f>
        <v>3</v>
      </c>
    </row>
    <row r="3632" spans="1:14" ht="15" customHeight="1" x14ac:dyDescent="0.25">
      <c r="A3632" s="26">
        <v>44282.393518518518</v>
      </c>
      <c r="B3632" s="23" t="s">
        <v>0</v>
      </c>
      <c r="C3632" s="23" t="s">
        <v>4997</v>
      </c>
      <c r="D3632" s="23" t="s">
        <v>551</v>
      </c>
      <c r="E3632" s="23" t="s">
        <v>1</v>
      </c>
      <c r="F3632" s="23" t="s">
        <v>7</v>
      </c>
      <c r="G3632" s="23" t="s">
        <v>975</v>
      </c>
      <c r="H3632" s="2" t="s">
        <v>7731</v>
      </c>
      <c r="I3632" s="23" t="s">
        <v>8</v>
      </c>
      <c r="J3632" s="23"/>
      <c r="K3632" s="23" t="s">
        <v>9712</v>
      </c>
      <c r="L3632" s="23"/>
      <c r="M3632" s="23">
        <f>YEAR(Tabla2[[#This Row],[Fecha de creación]])</f>
        <v>2021</v>
      </c>
      <c r="N3632" s="23">
        <f>MONTH(Tabla2[[#This Row],[Fecha de creación]])</f>
        <v>3</v>
      </c>
    </row>
    <row r="3633" spans="1:14" ht="15" customHeight="1" x14ac:dyDescent="0.25">
      <c r="A3633" s="26">
        <v>44282.394074074073</v>
      </c>
      <c r="B3633" s="23" t="s">
        <v>56</v>
      </c>
      <c r="C3633" s="23" t="s">
        <v>4998</v>
      </c>
      <c r="D3633" s="23" t="s">
        <v>131</v>
      </c>
      <c r="E3633" s="23" t="s">
        <v>1</v>
      </c>
      <c r="F3633" s="23" t="s">
        <v>7</v>
      </c>
      <c r="G3633" s="23" t="s">
        <v>975</v>
      </c>
      <c r="H3633" s="2" t="s">
        <v>7728</v>
      </c>
      <c r="I3633" s="23" t="s">
        <v>4517</v>
      </c>
      <c r="J3633" s="23"/>
      <c r="K3633" s="23" t="s">
        <v>9712</v>
      </c>
      <c r="L3633" s="23"/>
      <c r="M3633" s="23">
        <f>YEAR(Tabla2[[#This Row],[Fecha de creación]])</f>
        <v>2021</v>
      </c>
      <c r="N3633" s="23">
        <f>MONTH(Tabla2[[#This Row],[Fecha de creación]])</f>
        <v>3</v>
      </c>
    </row>
    <row r="3634" spans="1:14" ht="15" customHeight="1" x14ac:dyDescent="0.25">
      <c r="A3634" s="26">
        <v>44282.396504629629</v>
      </c>
      <c r="B3634" s="23" t="s">
        <v>0</v>
      </c>
      <c r="C3634" s="23" t="s">
        <v>4999</v>
      </c>
      <c r="D3634" s="23" t="s">
        <v>110</v>
      </c>
      <c r="E3634" s="23" t="s">
        <v>1</v>
      </c>
      <c r="F3634" s="23" t="s">
        <v>7</v>
      </c>
      <c r="G3634" s="23" t="s">
        <v>975</v>
      </c>
      <c r="H3634" s="2" t="s">
        <v>7731</v>
      </c>
      <c r="I3634" s="23" t="s">
        <v>8</v>
      </c>
      <c r="J3634" s="23"/>
      <c r="K3634" s="23" t="s">
        <v>9712</v>
      </c>
      <c r="L3634" s="23"/>
      <c r="M3634" s="23">
        <f>YEAR(Tabla2[[#This Row],[Fecha de creación]])</f>
        <v>2021</v>
      </c>
      <c r="N3634" s="23">
        <f>MONTH(Tabla2[[#This Row],[Fecha de creación]])</f>
        <v>3</v>
      </c>
    </row>
    <row r="3635" spans="1:14" ht="15" customHeight="1" x14ac:dyDescent="0.25">
      <c r="A3635" s="26">
        <v>44282.396689814814</v>
      </c>
      <c r="B3635" s="23" t="s">
        <v>100</v>
      </c>
      <c r="C3635" s="23" t="s">
        <v>5000</v>
      </c>
      <c r="D3635" s="23" t="s">
        <v>615</v>
      </c>
      <c r="E3635" s="23" t="s">
        <v>1</v>
      </c>
      <c r="F3635" s="23" t="s">
        <v>7</v>
      </c>
      <c r="G3635" s="23" t="s">
        <v>975</v>
      </c>
      <c r="H3635" s="2" t="s">
        <v>7745</v>
      </c>
      <c r="I3635" s="23" t="s">
        <v>1653</v>
      </c>
      <c r="J3635" s="23"/>
      <c r="K3635" s="23" t="s">
        <v>9712</v>
      </c>
      <c r="L3635" s="23"/>
      <c r="M3635" s="23">
        <f>YEAR(Tabla2[[#This Row],[Fecha de creación]])</f>
        <v>2021</v>
      </c>
      <c r="N3635" s="23">
        <f>MONTH(Tabla2[[#This Row],[Fecha de creación]])</f>
        <v>3</v>
      </c>
    </row>
    <row r="3636" spans="1:14" ht="15" customHeight="1" x14ac:dyDescent="0.25">
      <c r="A3636" s="26">
        <v>44282.401678240742</v>
      </c>
      <c r="B3636" s="23" t="s">
        <v>0</v>
      </c>
      <c r="C3636" s="23" t="s">
        <v>5001</v>
      </c>
      <c r="D3636" s="23" t="s">
        <v>551</v>
      </c>
      <c r="E3636" s="23" t="s">
        <v>1</v>
      </c>
      <c r="F3636" s="23" t="s">
        <v>7</v>
      </c>
      <c r="G3636" s="23" t="s">
        <v>975</v>
      </c>
      <c r="H3636" s="2" t="s">
        <v>7731</v>
      </c>
      <c r="I3636" s="23" t="s">
        <v>8</v>
      </c>
      <c r="J3636" s="23"/>
      <c r="K3636" s="23" t="s">
        <v>9712</v>
      </c>
      <c r="L3636" s="23"/>
      <c r="M3636" s="23">
        <f>YEAR(Tabla2[[#This Row],[Fecha de creación]])</f>
        <v>2021</v>
      </c>
      <c r="N3636" s="23">
        <f>MONTH(Tabla2[[#This Row],[Fecha de creación]])</f>
        <v>3</v>
      </c>
    </row>
    <row r="3637" spans="1:14" ht="15" customHeight="1" x14ac:dyDescent="0.25">
      <c r="A3637" s="26">
        <v>44282.404178240744</v>
      </c>
      <c r="B3637" s="23" t="s">
        <v>0</v>
      </c>
      <c r="C3637" s="23" t="s">
        <v>5002</v>
      </c>
      <c r="D3637" s="23" t="s">
        <v>4726</v>
      </c>
      <c r="E3637" s="23" t="s">
        <v>1</v>
      </c>
      <c r="F3637" s="23" t="s">
        <v>7</v>
      </c>
      <c r="G3637" s="23" t="s">
        <v>975</v>
      </c>
      <c r="H3637" s="2" t="s">
        <v>7748</v>
      </c>
      <c r="I3637" s="23" t="s">
        <v>8</v>
      </c>
      <c r="J3637" s="23"/>
      <c r="K3637" s="23" t="s">
        <v>9712</v>
      </c>
      <c r="L3637" s="23"/>
      <c r="M3637" s="23">
        <f>YEAR(Tabla2[[#This Row],[Fecha de creación]])</f>
        <v>2021</v>
      </c>
      <c r="N3637" s="23">
        <f>MONTH(Tabla2[[#This Row],[Fecha de creación]])</f>
        <v>3</v>
      </c>
    </row>
    <row r="3638" spans="1:14" ht="15" customHeight="1" x14ac:dyDescent="0.25">
      <c r="A3638" s="26">
        <v>44282.40792824074</v>
      </c>
      <c r="B3638" s="23" t="s">
        <v>0</v>
      </c>
      <c r="C3638" s="23" t="s">
        <v>5003</v>
      </c>
      <c r="D3638" s="23" t="s">
        <v>382</v>
      </c>
      <c r="E3638" s="23" t="s">
        <v>1</v>
      </c>
      <c r="F3638" s="23" t="s">
        <v>7</v>
      </c>
      <c r="G3638" s="23" t="s">
        <v>975</v>
      </c>
      <c r="H3638" s="2" t="s">
        <v>7723</v>
      </c>
      <c r="I3638" s="23" t="s">
        <v>4</v>
      </c>
      <c r="J3638" s="23"/>
      <c r="K3638" s="23" t="s">
        <v>9712</v>
      </c>
      <c r="L3638" s="23"/>
      <c r="M3638" s="23">
        <f>YEAR(Tabla2[[#This Row],[Fecha de creación]])</f>
        <v>2021</v>
      </c>
      <c r="N3638" s="23">
        <f>MONTH(Tabla2[[#This Row],[Fecha de creación]])</f>
        <v>3</v>
      </c>
    </row>
    <row r="3639" spans="1:14" ht="15" customHeight="1" x14ac:dyDescent="0.25">
      <c r="A3639" s="26">
        <v>44282.411249999997</v>
      </c>
      <c r="B3639" s="23" t="s">
        <v>0</v>
      </c>
      <c r="C3639" s="23" t="s">
        <v>5004</v>
      </c>
      <c r="D3639" s="23" t="s">
        <v>615</v>
      </c>
      <c r="E3639" s="23" t="s">
        <v>1</v>
      </c>
      <c r="F3639" s="23" t="s">
        <v>7</v>
      </c>
      <c r="G3639" s="23" t="s">
        <v>975</v>
      </c>
      <c r="H3639" s="2" t="s">
        <v>7745</v>
      </c>
      <c r="I3639" s="23" t="s">
        <v>4</v>
      </c>
      <c r="J3639" s="23"/>
      <c r="K3639" s="23" t="s">
        <v>9712</v>
      </c>
      <c r="L3639" s="23"/>
      <c r="M3639" s="23">
        <f>YEAR(Tabla2[[#This Row],[Fecha de creación]])</f>
        <v>2021</v>
      </c>
      <c r="N3639" s="23">
        <f>MONTH(Tabla2[[#This Row],[Fecha de creación]])</f>
        <v>3</v>
      </c>
    </row>
    <row r="3640" spans="1:14" ht="15" customHeight="1" x14ac:dyDescent="0.25">
      <c r="A3640" s="26">
        <v>44282.413599537038</v>
      </c>
      <c r="B3640" s="23" t="s">
        <v>0</v>
      </c>
      <c r="C3640" s="23" t="s">
        <v>5005</v>
      </c>
      <c r="D3640" s="23" t="s">
        <v>551</v>
      </c>
      <c r="E3640" s="23" t="s">
        <v>1</v>
      </c>
      <c r="F3640" s="23" t="s">
        <v>7</v>
      </c>
      <c r="G3640" s="23" t="s">
        <v>975</v>
      </c>
      <c r="H3640" s="2" t="s">
        <v>7731</v>
      </c>
      <c r="I3640" s="23" t="s">
        <v>8</v>
      </c>
      <c r="J3640" s="23"/>
      <c r="K3640" s="23" t="s">
        <v>9712</v>
      </c>
      <c r="L3640" s="23"/>
      <c r="M3640" s="23">
        <f>YEAR(Tabla2[[#This Row],[Fecha de creación]])</f>
        <v>2021</v>
      </c>
      <c r="N3640" s="23">
        <f>MONTH(Tabla2[[#This Row],[Fecha de creación]])</f>
        <v>3</v>
      </c>
    </row>
    <row r="3641" spans="1:14" ht="15" customHeight="1" x14ac:dyDescent="0.25">
      <c r="A3641" s="26">
        <v>44282.414039351854</v>
      </c>
      <c r="B3641" s="23" t="s">
        <v>0</v>
      </c>
      <c r="C3641" s="23" t="s">
        <v>5006</v>
      </c>
      <c r="D3641" s="23" t="s">
        <v>551</v>
      </c>
      <c r="E3641" s="23" t="s">
        <v>1</v>
      </c>
      <c r="F3641" s="23" t="s">
        <v>7</v>
      </c>
      <c r="G3641" s="23" t="s">
        <v>975</v>
      </c>
      <c r="H3641" s="2" t="s">
        <v>7731</v>
      </c>
      <c r="I3641" s="23" t="s">
        <v>8</v>
      </c>
      <c r="J3641" s="23"/>
      <c r="K3641" s="23" t="s">
        <v>9712</v>
      </c>
      <c r="L3641" s="23"/>
      <c r="M3641" s="23">
        <f>YEAR(Tabla2[[#This Row],[Fecha de creación]])</f>
        <v>2021</v>
      </c>
      <c r="N3641" s="23">
        <f>MONTH(Tabla2[[#This Row],[Fecha de creación]])</f>
        <v>3</v>
      </c>
    </row>
    <row r="3642" spans="1:14" ht="15" customHeight="1" x14ac:dyDescent="0.25">
      <c r="A3642" s="26">
        <v>44282.421331018515</v>
      </c>
      <c r="B3642" s="23" t="s">
        <v>0</v>
      </c>
      <c r="C3642" s="23" t="s">
        <v>5007</v>
      </c>
      <c r="D3642" s="23" t="s">
        <v>551</v>
      </c>
      <c r="E3642" s="23" t="s">
        <v>1</v>
      </c>
      <c r="F3642" s="23" t="s">
        <v>7</v>
      </c>
      <c r="G3642" s="23" t="s">
        <v>975</v>
      </c>
      <c r="H3642" s="2" t="s">
        <v>7731</v>
      </c>
      <c r="I3642" s="23" t="s">
        <v>8</v>
      </c>
      <c r="J3642" s="23"/>
      <c r="K3642" s="23" t="s">
        <v>9712</v>
      </c>
      <c r="L3642" s="23"/>
      <c r="M3642" s="23">
        <f>YEAR(Tabla2[[#This Row],[Fecha de creación]])</f>
        <v>2021</v>
      </c>
      <c r="N3642" s="23">
        <f>MONTH(Tabla2[[#This Row],[Fecha de creación]])</f>
        <v>3</v>
      </c>
    </row>
    <row r="3643" spans="1:14" ht="15" customHeight="1" x14ac:dyDescent="0.25">
      <c r="A3643" s="26">
        <v>44282.422129629631</v>
      </c>
      <c r="B3643" s="23" t="s">
        <v>0</v>
      </c>
      <c r="C3643" s="23" t="s">
        <v>5008</v>
      </c>
      <c r="D3643" s="23" t="s">
        <v>5009</v>
      </c>
      <c r="E3643" s="23" t="s">
        <v>1</v>
      </c>
      <c r="F3643" s="23" t="s">
        <v>22</v>
      </c>
      <c r="G3643" s="23" t="s">
        <v>975</v>
      </c>
      <c r="H3643" s="2" t="s">
        <v>7744</v>
      </c>
      <c r="I3643" s="23" t="s">
        <v>4</v>
      </c>
      <c r="J3643" s="23"/>
      <c r="K3643" s="23" t="s">
        <v>9712</v>
      </c>
      <c r="L3643" s="23"/>
      <c r="M3643" s="23">
        <f>YEAR(Tabla2[[#This Row],[Fecha de creación]])</f>
        <v>2021</v>
      </c>
      <c r="N3643" s="23">
        <f>MONTH(Tabla2[[#This Row],[Fecha de creación]])</f>
        <v>3</v>
      </c>
    </row>
    <row r="3644" spans="1:14" ht="15" customHeight="1" x14ac:dyDescent="0.25">
      <c r="A3644" s="26">
        <v>44282.431932870371</v>
      </c>
      <c r="B3644" s="23" t="s">
        <v>0</v>
      </c>
      <c r="C3644" s="23" t="s">
        <v>5010</v>
      </c>
      <c r="D3644" s="23" t="s">
        <v>551</v>
      </c>
      <c r="E3644" s="23" t="s">
        <v>1</v>
      </c>
      <c r="F3644" s="23" t="s">
        <v>7</v>
      </c>
      <c r="G3644" s="23" t="s">
        <v>975</v>
      </c>
      <c r="H3644" s="2" t="s">
        <v>7731</v>
      </c>
      <c r="I3644" s="23" t="s">
        <v>8</v>
      </c>
      <c r="J3644" s="23"/>
      <c r="K3644" s="23" t="s">
        <v>9712</v>
      </c>
      <c r="L3644" s="23"/>
      <c r="M3644" s="23">
        <f>YEAR(Tabla2[[#This Row],[Fecha de creación]])</f>
        <v>2021</v>
      </c>
      <c r="N3644" s="23">
        <f>MONTH(Tabla2[[#This Row],[Fecha de creación]])</f>
        <v>3</v>
      </c>
    </row>
    <row r="3645" spans="1:14" ht="15" customHeight="1" x14ac:dyDescent="0.25">
      <c r="A3645" s="26">
        <v>44282.436354166668</v>
      </c>
      <c r="B3645" s="23" t="s">
        <v>0</v>
      </c>
      <c r="C3645" s="23" t="s">
        <v>5011</v>
      </c>
      <c r="D3645" s="23" t="s">
        <v>5012</v>
      </c>
      <c r="E3645" s="23" t="s">
        <v>1</v>
      </c>
      <c r="F3645" s="23" t="s">
        <v>7</v>
      </c>
      <c r="G3645" s="23" t="s">
        <v>975</v>
      </c>
      <c r="H3645" s="2" t="s">
        <v>7736</v>
      </c>
      <c r="I3645" s="23" t="s">
        <v>4</v>
      </c>
      <c r="J3645" s="23"/>
      <c r="K3645" s="23" t="s">
        <v>9712</v>
      </c>
      <c r="L3645" s="23"/>
      <c r="M3645" s="23">
        <f>YEAR(Tabla2[[#This Row],[Fecha de creación]])</f>
        <v>2021</v>
      </c>
      <c r="N3645" s="23">
        <f>MONTH(Tabla2[[#This Row],[Fecha de creación]])</f>
        <v>3</v>
      </c>
    </row>
    <row r="3646" spans="1:14" ht="15" customHeight="1" x14ac:dyDescent="0.25">
      <c r="A3646" s="26">
        <v>44282.491574074076</v>
      </c>
      <c r="B3646" s="23" t="s">
        <v>0</v>
      </c>
      <c r="C3646" s="23" t="s">
        <v>5013</v>
      </c>
      <c r="D3646" s="23" t="s">
        <v>5014</v>
      </c>
      <c r="E3646" s="23" t="s">
        <v>1</v>
      </c>
      <c r="F3646" s="23" t="s">
        <v>7</v>
      </c>
      <c r="G3646" s="23" t="s">
        <v>975</v>
      </c>
      <c r="H3646" s="2" t="s">
        <v>7721</v>
      </c>
      <c r="I3646" s="23" t="s">
        <v>4</v>
      </c>
      <c r="J3646" s="23"/>
      <c r="K3646" s="23" t="s">
        <v>9712</v>
      </c>
      <c r="L3646" s="23"/>
      <c r="M3646" s="23">
        <f>YEAR(Tabla2[[#This Row],[Fecha de creación]])</f>
        <v>2021</v>
      </c>
      <c r="N3646" s="23">
        <f>MONTH(Tabla2[[#This Row],[Fecha de creación]])</f>
        <v>3</v>
      </c>
    </row>
    <row r="3647" spans="1:14" ht="15" customHeight="1" x14ac:dyDescent="0.25">
      <c r="A3647" s="26">
        <v>44282.527199074073</v>
      </c>
      <c r="B3647" s="23" t="s">
        <v>100</v>
      </c>
      <c r="C3647" s="23" t="s">
        <v>5015</v>
      </c>
      <c r="D3647" s="23" t="s">
        <v>382</v>
      </c>
      <c r="E3647" s="23" t="s">
        <v>1</v>
      </c>
      <c r="F3647" s="23" t="s">
        <v>7</v>
      </c>
      <c r="G3647" s="23" t="s">
        <v>975</v>
      </c>
      <c r="H3647" s="2" t="s">
        <v>7723</v>
      </c>
      <c r="I3647" s="23" t="s">
        <v>1653</v>
      </c>
      <c r="J3647" s="23"/>
      <c r="K3647" s="23" t="s">
        <v>9712</v>
      </c>
      <c r="L3647" s="23"/>
      <c r="M3647" s="23">
        <f>YEAR(Tabla2[[#This Row],[Fecha de creación]])</f>
        <v>2021</v>
      </c>
      <c r="N3647" s="23">
        <f>MONTH(Tabla2[[#This Row],[Fecha de creación]])</f>
        <v>3</v>
      </c>
    </row>
    <row r="3648" spans="1:14" ht="15" customHeight="1" x14ac:dyDescent="0.25">
      <c r="A3648" s="26">
        <v>44282.557569444441</v>
      </c>
      <c r="B3648" s="23" t="s">
        <v>0</v>
      </c>
      <c r="C3648" s="23" t="s">
        <v>5016</v>
      </c>
      <c r="D3648" s="23" t="s">
        <v>382</v>
      </c>
      <c r="E3648" s="23" t="s">
        <v>1</v>
      </c>
      <c r="F3648" s="23" t="s">
        <v>7</v>
      </c>
      <c r="G3648" s="23" t="s">
        <v>975</v>
      </c>
      <c r="H3648" s="2" t="s">
        <v>7723</v>
      </c>
      <c r="I3648" s="23" t="s">
        <v>4</v>
      </c>
      <c r="J3648" s="23"/>
      <c r="K3648" s="23" t="s">
        <v>9712</v>
      </c>
      <c r="L3648" s="23"/>
      <c r="M3648" s="23">
        <f>YEAR(Tabla2[[#This Row],[Fecha de creación]])</f>
        <v>2021</v>
      </c>
      <c r="N3648" s="23">
        <f>MONTH(Tabla2[[#This Row],[Fecha de creación]])</f>
        <v>3</v>
      </c>
    </row>
    <row r="3649" spans="1:14" ht="15" customHeight="1" x14ac:dyDescent="0.25">
      <c r="A3649" s="26">
        <v>44282.563622685186</v>
      </c>
      <c r="B3649" s="23" t="s">
        <v>0</v>
      </c>
      <c r="C3649" s="23" t="s">
        <v>718</v>
      </c>
      <c r="D3649" s="23" t="s">
        <v>719</v>
      </c>
      <c r="E3649" s="23" t="s">
        <v>1</v>
      </c>
      <c r="F3649" s="23" t="s">
        <v>7</v>
      </c>
      <c r="G3649" s="23" t="s">
        <v>3</v>
      </c>
      <c r="H3649" s="2" t="s">
        <v>7722</v>
      </c>
      <c r="I3649" s="23" t="s">
        <v>4</v>
      </c>
      <c r="J3649" s="23"/>
      <c r="K3649" s="23" t="s">
        <v>9712</v>
      </c>
      <c r="L3649" s="23"/>
      <c r="M3649" s="23">
        <f>YEAR(Tabla2[[#This Row],[Fecha de creación]])</f>
        <v>2021</v>
      </c>
      <c r="N3649" s="23">
        <f>MONTH(Tabla2[[#This Row],[Fecha de creación]])</f>
        <v>3</v>
      </c>
    </row>
    <row r="3650" spans="1:14" ht="15" customHeight="1" x14ac:dyDescent="0.25">
      <c r="A3650" s="26">
        <v>44282.596493055556</v>
      </c>
      <c r="B3650" s="23" t="s">
        <v>0</v>
      </c>
      <c r="C3650" s="23" t="s">
        <v>720</v>
      </c>
      <c r="D3650" s="23" t="s">
        <v>223</v>
      </c>
      <c r="E3650" s="23" t="s">
        <v>1</v>
      </c>
      <c r="F3650" s="23" t="s">
        <v>2</v>
      </c>
      <c r="G3650" s="23" t="s">
        <v>3</v>
      </c>
      <c r="H3650" s="2" t="s">
        <v>7721</v>
      </c>
      <c r="I3650" s="23" t="s">
        <v>8</v>
      </c>
      <c r="J3650" s="23"/>
      <c r="K3650" s="23" t="s">
        <v>9712</v>
      </c>
      <c r="L3650" s="23"/>
      <c r="M3650" s="23">
        <f>YEAR(Tabla2[[#This Row],[Fecha de creación]])</f>
        <v>2021</v>
      </c>
      <c r="N3650" s="23">
        <f>MONTH(Tabla2[[#This Row],[Fecha de creación]])</f>
        <v>3</v>
      </c>
    </row>
    <row r="3651" spans="1:14" ht="15" customHeight="1" x14ac:dyDescent="0.25">
      <c r="A3651" s="26">
        <v>44282.598009259258</v>
      </c>
      <c r="B3651" s="23" t="s">
        <v>56</v>
      </c>
      <c r="C3651" s="23" t="s">
        <v>5017</v>
      </c>
      <c r="D3651" s="23" t="s">
        <v>131</v>
      </c>
      <c r="E3651" s="23" t="s">
        <v>1</v>
      </c>
      <c r="F3651" s="23" t="s">
        <v>7</v>
      </c>
      <c r="G3651" s="23" t="s">
        <v>975</v>
      </c>
      <c r="H3651" s="2" t="s">
        <v>7728</v>
      </c>
      <c r="I3651" s="23" t="s">
        <v>4517</v>
      </c>
      <c r="J3651" s="23"/>
      <c r="K3651" s="23" t="s">
        <v>9712</v>
      </c>
      <c r="L3651" s="23"/>
      <c r="M3651" s="23">
        <f>YEAR(Tabla2[[#This Row],[Fecha de creación]])</f>
        <v>2021</v>
      </c>
      <c r="N3651" s="23">
        <f>MONTH(Tabla2[[#This Row],[Fecha de creación]])</f>
        <v>3</v>
      </c>
    </row>
    <row r="3652" spans="1:14" ht="15" customHeight="1" x14ac:dyDescent="0.25">
      <c r="A3652" s="26">
        <v>44282.674201388887</v>
      </c>
      <c r="B3652" s="23" t="s">
        <v>100</v>
      </c>
      <c r="C3652" s="23" t="s">
        <v>5018</v>
      </c>
      <c r="D3652" s="23" t="s">
        <v>6</v>
      </c>
      <c r="E3652" s="23" t="s">
        <v>1</v>
      </c>
      <c r="F3652" s="23" t="s">
        <v>7</v>
      </c>
      <c r="G3652" s="23" t="s">
        <v>975</v>
      </c>
      <c r="H3652" s="2" t="s">
        <v>7722</v>
      </c>
      <c r="I3652" s="23" t="s">
        <v>1653</v>
      </c>
      <c r="J3652" s="23"/>
      <c r="K3652" s="23" t="s">
        <v>9712</v>
      </c>
      <c r="L3652" s="23"/>
      <c r="M3652" s="23">
        <f>YEAR(Tabla2[[#This Row],[Fecha de creación]])</f>
        <v>2021</v>
      </c>
      <c r="N3652" s="23">
        <f>MONTH(Tabla2[[#This Row],[Fecha de creación]])</f>
        <v>3</v>
      </c>
    </row>
    <row r="3653" spans="1:14" ht="15" customHeight="1" x14ac:dyDescent="0.25">
      <c r="A3653" s="26">
        <v>44282.674814814818</v>
      </c>
      <c r="B3653" s="23" t="s">
        <v>0</v>
      </c>
      <c r="C3653" s="23" t="s">
        <v>5019</v>
      </c>
      <c r="D3653" s="23" t="s">
        <v>551</v>
      </c>
      <c r="E3653" s="23" t="s">
        <v>1</v>
      </c>
      <c r="F3653" s="23" t="s">
        <v>7</v>
      </c>
      <c r="G3653" s="23" t="s">
        <v>975</v>
      </c>
      <c r="H3653" s="2" t="s">
        <v>7731</v>
      </c>
      <c r="I3653" s="23" t="s">
        <v>8</v>
      </c>
      <c r="J3653" s="23"/>
      <c r="K3653" s="23" t="s">
        <v>9712</v>
      </c>
      <c r="L3653" s="23"/>
      <c r="M3653" s="23">
        <f>YEAR(Tabla2[[#This Row],[Fecha de creación]])</f>
        <v>2021</v>
      </c>
      <c r="N3653" s="23">
        <f>MONTH(Tabla2[[#This Row],[Fecha de creación]])</f>
        <v>3</v>
      </c>
    </row>
    <row r="3654" spans="1:14" ht="15" customHeight="1" x14ac:dyDescent="0.25">
      <c r="A3654" s="26">
        <v>44282.675682870373</v>
      </c>
      <c r="B3654" s="23" t="s">
        <v>0</v>
      </c>
      <c r="C3654" s="23" t="s">
        <v>5020</v>
      </c>
      <c r="D3654" s="23" t="s">
        <v>131</v>
      </c>
      <c r="E3654" s="23" t="s">
        <v>1</v>
      </c>
      <c r="F3654" s="23" t="s">
        <v>7</v>
      </c>
      <c r="G3654" s="23" t="s">
        <v>975</v>
      </c>
      <c r="H3654" s="2" t="s">
        <v>7728</v>
      </c>
      <c r="I3654" s="23" t="s">
        <v>8</v>
      </c>
      <c r="J3654" s="23"/>
      <c r="K3654" s="23" t="s">
        <v>9712</v>
      </c>
      <c r="L3654" s="23"/>
      <c r="M3654" s="23">
        <f>YEAR(Tabla2[[#This Row],[Fecha de creación]])</f>
        <v>2021</v>
      </c>
      <c r="N3654" s="23">
        <f>MONTH(Tabla2[[#This Row],[Fecha de creación]])</f>
        <v>3</v>
      </c>
    </row>
    <row r="3655" spans="1:14" ht="15" customHeight="1" x14ac:dyDescent="0.25">
      <c r="A3655" s="26">
        <v>44282.679097222222</v>
      </c>
      <c r="B3655" s="23" t="s">
        <v>0</v>
      </c>
      <c r="C3655" s="23" t="s">
        <v>5021</v>
      </c>
      <c r="D3655" s="23" t="s">
        <v>6</v>
      </c>
      <c r="E3655" s="23" t="s">
        <v>1</v>
      </c>
      <c r="F3655" s="23" t="s">
        <v>7</v>
      </c>
      <c r="G3655" s="23" t="s">
        <v>1551</v>
      </c>
      <c r="H3655" s="2" t="s">
        <v>7722</v>
      </c>
      <c r="I3655" s="23" t="s">
        <v>4</v>
      </c>
      <c r="J3655" s="23"/>
      <c r="K3655" s="23" t="s">
        <v>9712</v>
      </c>
      <c r="L3655" s="23"/>
      <c r="M3655" s="23">
        <f>YEAR(Tabla2[[#This Row],[Fecha de creación]])</f>
        <v>2021</v>
      </c>
      <c r="N3655" s="23">
        <f>MONTH(Tabla2[[#This Row],[Fecha de creación]])</f>
        <v>3</v>
      </c>
    </row>
    <row r="3656" spans="1:14" ht="15" customHeight="1" x14ac:dyDescent="0.25">
      <c r="A3656" s="26">
        <v>44282.695092592592</v>
      </c>
      <c r="B3656" s="23" t="s">
        <v>0</v>
      </c>
      <c r="C3656" s="23" t="s">
        <v>5022</v>
      </c>
      <c r="D3656" s="23" t="s">
        <v>551</v>
      </c>
      <c r="E3656" s="23" t="s">
        <v>1</v>
      </c>
      <c r="F3656" s="23" t="s">
        <v>7</v>
      </c>
      <c r="G3656" s="23" t="s">
        <v>975</v>
      </c>
      <c r="H3656" s="2" t="s">
        <v>7731</v>
      </c>
      <c r="I3656" s="23" t="s">
        <v>8</v>
      </c>
      <c r="J3656" s="23"/>
      <c r="K3656" s="23" t="s">
        <v>9712</v>
      </c>
      <c r="L3656" s="23"/>
      <c r="M3656" s="23">
        <f>YEAR(Tabla2[[#This Row],[Fecha de creación]])</f>
        <v>2021</v>
      </c>
      <c r="N3656" s="23">
        <f>MONTH(Tabla2[[#This Row],[Fecha de creación]])</f>
        <v>3</v>
      </c>
    </row>
    <row r="3657" spans="1:14" ht="15" customHeight="1" x14ac:dyDescent="0.25">
      <c r="A3657" s="26">
        <v>44282.700162037036</v>
      </c>
      <c r="B3657" s="23" t="s">
        <v>0</v>
      </c>
      <c r="C3657" s="23" t="s">
        <v>5023</v>
      </c>
      <c r="D3657" s="23" t="s">
        <v>21</v>
      </c>
      <c r="E3657" s="23" t="s">
        <v>1</v>
      </c>
      <c r="F3657" s="23" t="s">
        <v>7</v>
      </c>
      <c r="G3657" s="23" t="s">
        <v>975</v>
      </c>
      <c r="H3657" s="2" t="s">
        <v>7744</v>
      </c>
      <c r="I3657" s="23" t="s">
        <v>8</v>
      </c>
      <c r="J3657" s="23"/>
      <c r="K3657" s="23" t="s">
        <v>9712</v>
      </c>
      <c r="L3657" s="23"/>
      <c r="M3657" s="23">
        <f>YEAR(Tabla2[[#This Row],[Fecha de creación]])</f>
        <v>2021</v>
      </c>
      <c r="N3657" s="23">
        <f>MONTH(Tabla2[[#This Row],[Fecha de creación]])</f>
        <v>3</v>
      </c>
    </row>
    <row r="3658" spans="1:14" ht="15" customHeight="1" x14ac:dyDescent="0.25">
      <c r="A3658" s="26">
        <v>44282.701261574075</v>
      </c>
      <c r="B3658" s="23" t="s">
        <v>100</v>
      </c>
      <c r="C3658" s="23" t="s">
        <v>721</v>
      </c>
      <c r="D3658" s="23" t="s">
        <v>6</v>
      </c>
      <c r="E3658" s="23" t="s">
        <v>1</v>
      </c>
      <c r="F3658" s="23" t="s">
        <v>7</v>
      </c>
      <c r="G3658" s="23" t="s">
        <v>3</v>
      </c>
      <c r="H3658" s="2" t="s">
        <v>7722</v>
      </c>
      <c r="I3658" s="23" t="s">
        <v>1653</v>
      </c>
      <c r="J3658" s="23"/>
      <c r="K3658" s="23" t="s">
        <v>9712</v>
      </c>
      <c r="L3658" s="23"/>
      <c r="M3658" s="23">
        <f>YEAR(Tabla2[[#This Row],[Fecha de creación]])</f>
        <v>2021</v>
      </c>
      <c r="N3658" s="23">
        <f>MONTH(Tabla2[[#This Row],[Fecha de creación]])</f>
        <v>3</v>
      </c>
    </row>
    <row r="3659" spans="1:14" ht="15" customHeight="1" x14ac:dyDescent="0.25">
      <c r="A3659" s="26">
        <v>44282.70480324074</v>
      </c>
      <c r="B3659" s="23" t="s">
        <v>0</v>
      </c>
      <c r="C3659" s="23" t="s">
        <v>722</v>
      </c>
      <c r="D3659" s="23" t="s">
        <v>723</v>
      </c>
      <c r="E3659" s="23" t="s">
        <v>1</v>
      </c>
      <c r="F3659" s="23" t="s">
        <v>7</v>
      </c>
      <c r="G3659" s="23" t="s">
        <v>3</v>
      </c>
      <c r="H3659" s="2" t="s">
        <v>7721</v>
      </c>
      <c r="I3659" s="23" t="s">
        <v>8</v>
      </c>
      <c r="J3659" s="23"/>
      <c r="K3659" s="23" t="s">
        <v>9712</v>
      </c>
      <c r="L3659" s="23"/>
      <c r="M3659" s="23">
        <f>YEAR(Tabla2[[#This Row],[Fecha de creación]])</f>
        <v>2021</v>
      </c>
      <c r="N3659" s="23">
        <f>MONTH(Tabla2[[#This Row],[Fecha de creación]])</f>
        <v>3</v>
      </c>
    </row>
    <row r="3660" spans="1:14" ht="15" customHeight="1" x14ac:dyDescent="0.25">
      <c r="A3660" s="26">
        <v>44282.707083333335</v>
      </c>
      <c r="B3660" s="23" t="s">
        <v>100</v>
      </c>
      <c r="C3660" s="23" t="s">
        <v>5024</v>
      </c>
      <c r="D3660" s="23" t="s">
        <v>6</v>
      </c>
      <c r="E3660" s="23" t="s">
        <v>1</v>
      </c>
      <c r="F3660" s="23" t="s">
        <v>7</v>
      </c>
      <c r="G3660" s="23" t="s">
        <v>975</v>
      </c>
      <c r="H3660" s="2" t="s">
        <v>7722</v>
      </c>
      <c r="I3660" s="23" t="s">
        <v>1653</v>
      </c>
      <c r="J3660" s="23"/>
      <c r="K3660" s="23" t="s">
        <v>9712</v>
      </c>
      <c r="L3660" s="23"/>
      <c r="M3660" s="23">
        <f>YEAR(Tabla2[[#This Row],[Fecha de creación]])</f>
        <v>2021</v>
      </c>
      <c r="N3660" s="23">
        <f>MONTH(Tabla2[[#This Row],[Fecha de creación]])</f>
        <v>3</v>
      </c>
    </row>
    <row r="3661" spans="1:14" ht="15" customHeight="1" x14ac:dyDescent="0.25">
      <c r="A3661" s="26">
        <v>44282.713333333333</v>
      </c>
      <c r="B3661" s="23" t="s">
        <v>100</v>
      </c>
      <c r="C3661" s="23" t="s">
        <v>724</v>
      </c>
      <c r="D3661" s="23" t="s">
        <v>6</v>
      </c>
      <c r="E3661" s="23" t="s">
        <v>1</v>
      </c>
      <c r="F3661" s="23" t="s">
        <v>7</v>
      </c>
      <c r="G3661" s="23" t="s">
        <v>3</v>
      </c>
      <c r="H3661" s="2" t="s">
        <v>7722</v>
      </c>
      <c r="I3661" s="23" t="s">
        <v>1653</v>
      </c>
      <c r="J3661" s="23"/>
      <c r="K3661" s="23" t="s">
        <v>9712</v>
      </c>
      <c r="L3661" s="23"/>
      <c r="M3661" s="23">
        <f>YEAR(Tabla2[[#This Row],[Fecha de creación]])</f>
        <v>2021</v>
      </c>
      <c r="N3661" s="23">
        <f>MONTH(Tabla2[[#This Row],[Fecha de creación]])</f>
        <v>3</v>
      </c>
    </row>
    <row r="3662" spans="1:14" ht="15" customHeight="1" x14ac:dyDescent="0.25">
      <c r="A3662" s="26">
        <v>44282.718344907407</v>
      </c>
      <c r="B3662" s="23" t="s">
        <v>0</v>
      </c>
      <c r="C3662" s="23" t="s">
        <v>725</v>
      </c>
      <c r="D3662" s="23" t="s">
        <v>6</v>
      </c>
      <c r="E3662" s="23" t="s">
        <v>1</v>
      </c>
      <c r="F3662" s="23" t="s">
        <v>7</v>
      </c>
      <c r="G3662" s="23" t="s">
        <v>3</v>
      </c>
      <c r="H3662" s="2" t="s">
        <v>7722</v>
      </c>
      <c r="I3662" s="23" t="s">
        <v>4</v>
      </c>
      <c r="J3662" s="23"/>
      <c r="K3662" s="23" t="s">
        <v>9712</v>
      </c>
      <c r="L3662" s="23"/>
      <c r="M3662" s="23">
        <f>YEAR(Tabla2[[#This Row],[Fecha de creación]])</f>
        <v>2021</v>
      </c>
      <c r="N3662" s="23">
        <f>MONTH(Tabla2[[#This Row],[Fecha de creación]])</f>
        <v>3</v>
      </c>
    </row>
    <row r="3663" spans="1:14" ht="15" customHeight="1" x14ac:dyDescent="0.25">
      <c r="A3663" s="26">
        <v>44282.725011574075</v>
      </c>
      <c r="B3663" s="23" t="s">
        <v>0</v>
      </c>
      <c r="C3663" s="23" t="s">
        <v>5025</v>
      </c>
      <c r="D3663" s="23" t="s">
        <v>6</v>
      </c>
      <c r="E3663" s="23" t="s">
        <v>1</v>
      </c>
      <c r="F3663" s="23" t="s">
        <v>7</v>
      </c>
      <c r="G3663" s="23" t="s">
        <v>975</v>
      </c>
      <c r="H3663" s="2" t="s">
        <v>7722</v>
      </c>
      <c r="I3663" s="23" t="s">
        <v>4</v>
      </c>
      <c r="J3663" s="23"/>
      <c r="K3663" s="23" t="s">
        <v>9712</v>
      </c>
      <c r="L3663" s="23"/>
      <c r="M3663" s="23">
        <f>YEAR(Tabla2[[#This Row],[Fecha de creación]])</f>
        <v>2021</v>
      </c>
      <c r="N3663" s="23">
        <f>MONTH(Tabla2[[#This Row],[Fecha de creación]])</f>
        <v>3</v>
      </c>
    </row>
    <row r="3664" spans="1:14" ht="15" customHeight="1" x14ac:dyDescent="0.25">
      <c r="A3664" s="26">
        <v>44282.725682870368</v>
      </c>
      <c r="B3664" s="23" t="s">
        <v>0</v>
      </c>
      <c r="C3664" s="23" t="s">
        <v>5026</v>
      </c>
      <c r="D3664" s="23" t="s">
        <v>6</v>
      </c>
      <c r="E3664" s="23" t="s">
        <v>1</v>
      </c>
      <c r="F3664" s="23" t="s">
        <v>7</v>
      </c>
      <c r="G3664" s="23" t="s">
        <v>975</v>
      </c>
      <c r="H3664" s="2" t="s">
        <v>7722</v>
      </c>
      <c r="I3664" s="23" t="s">
        <v>4</v>
      </c>
      <c r="J3664" s="23"/>
      <c r="K3664" s="23" t="s">
        <v>9712</v>
      </c>
      <c r="L3664" s="23"/>
      <c r="M3664" s="23">
        <f>YEAR(Tabla2[[#This Row],[Fecha de creación]])</f>
        <v>2021</v>
      </c>
      <c r="N3664" s="23">
        <f>MONTH(Tabla2[[#This Row],[Fecha de creación]])</f>
        <v>3</v>
      </c>
    </row>
    <row r="3665" spans="1:14" ht="15" customHeight="1" x14ac:dyDescent="0.25">
      <c r="A3665" s="26">
        <v>44282.730624999997</v>
      </c>
      <c r="B3665" s="23" t="s">
        <v>0</v>
      </c>
      <c r="C3665" s="23" t="s">
        <v>5027</v>
      </c>
      <c r="D3665" s="23" t="s">
        <v>6</v>
      </c>
      <c r="E3665" s="23" t="s">
        <v>1</v>
      </c>
      <c r="F3665" s="23" t="s">
        <v>7</v>
      </c>
      <c r="G3665" s="23" t="s">
        <v>975</v>
      </c>
      <c r="H3665" s="2" t="s">
        <v>7722</v>
      </c>
      <c r="I3665" s="23" t="s">
        <v>4</v>
      </c>
      <c r="J3665" s="23"/>
      <c r="K3665" s="23" t="s">
        <v>9712</v>
      </c>
      <c r="L3665" s="23"/>
      <c r="M3665" s="23">
        <f>YEAR(Tabla2[[#This Row],[Fecha de creación]])</f>
        <v>2021</v>
      </c>
      <c r="N3665" s="23">
        <f>MONTH(Tabla2[[#This Row],[Fecha de creación]])</f>
        <v>3</v>
      </c>
    </row>
    <row r="3666" spans="1:14" ht="15" customHeight="1" x14ac:dyDescent="0.25">
      <c r="A3666" s="26">
        <v>44283.381643518522</v>
      </c>
      <c r="B3666" s="23" t="s">
        <v>0</v>
      </c>
      <c r="C3666" s="23" t="s">
        <v>5028</v>
      </c>
      <c r="D3666" s="23" t="s">
        <v>6</v>
      </c>
      <c r="E3666" s="23" t="s">
        <v>1</v>
      </c>
      <c r="F3666" s="23" t="s">
        <v>7</v>
      </c>
      <c r="G3666" s="23" t="s">
        <v>975</v>
      </c>
      <c r="H3666" s="2" t="s">
        <v>7722</v>
      </c>
      <c r="I3666" s="23" t="s">
        <v>4</v>
      </c>
      <c r="J3666" s="23"/>
      <c r="K3666" s="23" t="s">
        <v>9712</v>
      </c>
      <c r="L3666" s="23"/>
      <c r="M3666" s="23">
        <f>YEAR(Tabla2[[#This Row],[Fecha de creación]])</f>
        <v>2021</v>
      </c>
      <c r="N3666" s="23">
        <f>MONTH(Tabla2[[#This Row],[Fecha de creación]])</f>
        <v>3</v>
      </c>
    </row>
    <row r="3667" spans="1:14" ht="15" customHeight="1" x14ac:dyDescent="0.25">
      <c r="A3667" s="26">
        <v>44283.411145833335</v>
      </c>
      <c r="B3667" s="23" t="s">
        <v>0</v>
      </c>
      <c r="C3667" s="23" t="s">
        <v>5029</v>
      </c>
      <c r="D3667" s="23" t="s">
        <v>6</v>
      </c>
      <c r="E3667" s="23" t="s">
        <v>1</v>
      </c>
      <c r="F3667" s="23" t="s">
        <v>7</v>
      </c>
      <c r="G3667" s="23" t="s">
        <v>975</v>
      </c>
      <c r="H3667" s="2" t="s">
        <v>7722</v>
      </c>
      <c r="I3667" s="23" t="s">
        <v>4</v>
      </c>
      <c r="J3667" s="23"/>
      <c r="K3667" s="23" t="s">
        <v>9712</v>
      </c>
      <c r="L3667" s="23"/>
      <c r="M3667" s="23">
        <f>YEAR(Tabla2[[#This Row],[Fecha de creación]])</f>
        <v>2021</v>
      </c>
      <c r="N3667" s="23">
        <f>MONTH(Tabla2[[#This Row],[Fecha de creación]])</f>
        <v>3</v>
      </c>
    </row>
    <row r="3668" spans="1:14" ht="15" customHeight="1" x14ac:dyDescent="0.25">
      <c r="A3668" s="26">
        <v>44283.41306712963</v>
      </c>
      <c r="B3668" s="23" t="s">
        <v>0</v>
      </c>
      <c r="C3668" s="23" t="s">
        <v>726</v>
      </c>
      <c r="D3668" s="23" t="s">
        <v>6</v>
      </c>
      <c r="E3668" s="23" t="s">
        <v>1</v>
      </c>
      <c r="F3668" s="23" t="s">
        <v>7</v>
      </c>
      <c r="G3668" s="23" t="s">
        <v>3</v>
      </c>
      <c r="H3668" s="2" t="s">
        <v>7722</v>
      </c>
      <c r="I3668" s="23" t="s">
        <v>4</v>
      </c>
      <c r="J3668" s="23"/>
      <c r="K3668" s="23" t="s">
        <v>9712</v>
      </c>
      <c r="L3668" s="23"/>
      <c r="M3668" s="23">
        <f>YEAR(Tabla2[[#This Row],[Fecha de creación]])</f>
        <v>2021</v>
      </c>
      <c r="N3668" s="23">
        <f>MONTH(Tabla2[[#This Row],[Fecha de creación]])</f>
        <v>3</v>
      </c>
    </row>
    <row r="3669" spans="1:14" ht="15" customHeight="1" x14ac:dyDescent="0.25">
      <c r="A3669" s="26">
        <v>44283.416064814817</v>
      </c>
      <c r="B3669" s="23" t="s">
        <v>0</v>
      </c>
      <c r="C3669" s="23" t="s">
        <v>727</v>
      </c>
      <c r="D3669" s="23" t="s">
        <v>6</v>
      </c>
      <c r="E3669" s="23" t="s">
        <v>1</v>
      </c>
      <c r="F3669" s="23" t="s">
        <v>7</v>
      </c>
      <c r="G3669" s="23" t="s">
        <v>3</v>
      </c>
      <c r="H3669" s="2" t="s">
        <v>7722</v>
      </c>
      <c r="I3669" s="23" t="s">
        <v>4</v>
      </c>
      <c r="J3669" s="23"/>
      <c r="K3669" s="23" t="s">
        <v>9712</v>
      </c>
      <c r="L3669" s="23"/>
      <c r="M3669" s="23">
        <f>YEAR(Tabla2[[#This Row],[Fecha de creación]])</f>
        <v>2021</v>
      </c>
      <c r="N3669" s="23">
        <f>MONTH(Tabla2[[#This Row],[Fecha de creación]])</f>
        <v>3</v>
      </c>
    </row>
    <row r="3670" spans="1:14" ht="15" customHeight="1" x14ac:dyDescent="0.25">
      <c r="A3670" s="26">
        <v>44283.416932870372</v>
      </c>
      <c r="B3670" s="23" t="s">
        <v>0</v>
      </c>
      <c r="C3670" s="23" t="s">
        <v>728</v>
      </c>
      <c r="D3670" s="23" t="s">
        <v>6</v>
      </c>
      <c r="E3670" s="23" t="s">
        <v>1</v>
      </c>
      <c r="F3670" s="23" t="s">
        <v>7</v>
      </c>
      <c r="G3670" s="23" t="s">
        <v>3</v>
      </c>
      <c r="H3670" s="2" t="s">
        <v>7722</v>
      </c>
      <c r="I3670" s="23" t="s">
        <v>4</v>
      </c>
      <c r="J3670" s="23"/>
      <c r="K3670" s="23" t="s">
        <v>9712</v>
      </c>
      <c r="L3670" s="23"/>
      <c r="M3670" s="23">
        <f>YEAR(Tabla2[[#This Row],[Fecha de creación]])</f>
        <v>2021</v>
      </c>
      <c r="N3670" s="23">
        <f>MONTH(Tabla2[[#This Row],[Fecha de creación]])</f>
        <v>3</v>
      </c>
    </row>
    <row r="3671" spans="1:14" ht="15" customHeight="1" x14ac:dyDescent="0.25">
      <c r="A3671" s="26">
        <v>44283.583182870374</v>
      </c>
      <c r="B3671" s="23" t="s">
        <v>100</v>
      </c>
      <c r="C3671" s="23" t="s">
        <v>5030</v>
      </c>
      <c r="D3671" s="23" t="s">
        <v>6</v>
      </c>
      <c r="E3671" s="23" t="s">
        <v>1</v>
      </c>
      <c r="F3671" s="23" t="s">
        <v>7</v>
      </c>
      <c r="G3671" s="23" t="s">
        <v>975</v>
      </c>
      <c r="H3671" s="2" t="s">
        <v>7722</v>
      </c>
      <c r="I3671" s="23" t="s">
        <v>1653</v>
      </c>
      <c r="J3671" s="23"/>
      <c r="K3671" s="23" t="s">
        <v>9712</v>
      </c>
      <c r="L3671" s="23"/>
      <c r="M3671" s="23">
        <f>YEAR(Tabla2[[#This Row],[Fecha de creación]])</f>
        <v>2021</v>
      </c>
      <c r="N3671" s="23">
        <f>MONTH(Tabla2[[#This Row],[Fecha de creación]])</f>
        <v>3</v>
      </c>
    </row>
    <row r="3672" spans="1:14" ht="15" customHeight="1" x14ac:dyDescent="0.25">
      <c r="A3672" s="26">
        <v>44284.410763888889</v>
      </c>
      <c r="B3672" s="23" t="s">
        <v>189</v>
      </c>
      <c r="C3672" s="23" t="s">
        <v>5031</v>
      </c>
      <c r="D3672" s="23" t="s">
        <v>6</v>
      </c>
      <c r="E3672" s="23" t="s">
        <v>1</v>
      </c>
      <c r="F3672" s="23" t="s">
        <v>7</v>
      </c>
      <c r="G3672" s="23" t="s">
        <v>975</v>
      </c>
      <c r="H3672" s="2" t="s">
        <v>7722</v>
      </c>
      <c r="I3672" s="23" t="s">
        <v>4486</v>
      </c>
      <c r="J3672" s="23"/>
      <c r="K3672" s="23" t="s">
        <v>9712</v>
      </c>
      <c r="L3672" s="23"/>
      <c r="M3672" s="23">
        <f>YEAR(Tabla2[[#This Row],[Fecha de creación]])</f>
        <v>2021</v>
      </c>
      <c r="N3672" s="23">
        <f>MONTH(Tabla2[[#This Row],[Fecha de creación]])</f>
        <v>3</v>
      </c>
    </row>
    <row r="3673" spans="1:14" ht="15" customHeight="1" x14ac:dyDescent="0.25">
      <c r="A3673" s="26">
        <v>44284.412164351852</v>
      </c>
      <c r="B3673" s="23" t="s">
        <v>19</v>
      </c>
      <c r="C3673" s="23" t="s">
        <v>729</v>
      </c>
      <c r="D3673" s="23" t="s">
        <v>730</v>
      </c>
      <c r="E3673" s="23" t="s">
        <v>1</v>
      </c>
      <c r="F3673" s="23" t="s">
        <v>7</v>
      </c>
      <c r="G3673" s="23" t="s">
        <v>3</v>
      </c>
      <c r="H3673" s="2" t="s">
        <v>7722</v>
      </c>
      <c r="I3673" s="23" t="s">
        <v>23</v>
      </c>
      <c r="J3673" s="23"/>
      <c r="K3673" s="23" t="s">
        <v>9712</v>
      </c>
      <c r="L3673" s="23"/>
      <c r="M3673" s="23">
        <f>YEAR(Tabla2[[#This Row],[Fecha de creación]])</f>
        <v>2021</v>
      </c>
      <c r="N3673" s="23">
        <f>MONTH(Tabla2[[#This Row],[Fecha de creación]])</f>
        <v>3</v>
      </c>
    </row>
    <row r="3674" spans="1:14" ht="15" customHeight="1" x14ac:dyDescent="0.25">
      <c r="A3674" s="26">
        <v>44284.424317129633</v>
      </c>
      <c r="B3674" s="23" t="s">
        <v>19</v>
      </c>
      <c r="C3674" s="23" t="s">
        <v>731</v>
      </c>
      <c r="D3674" s="23" t="s">
        <v>732</v>
      </c>
      <c r="E3674" s="23" t="s">
        <v>1</v>
      </c>
      <c r="F3674" s="23" t="s">
        <v>7</v>
      </c>
      <c r="G3674" s="23" t="s">
        <v>3</v>
      </c>
      <c r="H3674" s="2" t="s">
        <v>7722</v>
      </c>
      <c r="I3674" s="23" t="s">
        <v>23</v>
      </c>
      <c r="J3674" s="23"/>
      <c r="K3674" s="23" t="s">
        <v>9712</v>
      </c>
      <c r="L3674" s="23"/>
      <c r="M3674" s="23">
        <f>YEAR(Tabla2[[#This Row],[Fecha de creación]])</f>
        <v>2021</v>
      </c>
      <c r="N3674" s="23">
        <f>MONTH(Tabla2[[#This Row],[Fecha de creación]])</f>
        <v>3</v>
      </c>
    </row>
    <row r="3675" spans="1:14" ht="15" customHeight="1" x14ac:dyDescent="0.25">
      <c r="A3675" s="26">
        <v>44284.43005787037</v>
      </c>
      <c r="B3675" s="23" t="s">
        <v>19</v>
      </c>
      <c r="C3675" s="23" t="s">
        <v>5032</v>
      </c>
      <c r="D3675" s="23" t="s">
        <v>5033</v>
      </c>
      <c r="E3675" s="23" t="s">
        <v>1</v>
      </c>
      <c r="F3675" s="23" t="s">
        <v>7</v>
      </c>
      <c r="G3675" s="23" t="s">
        <v>975</v>
      </c>
      <c r="H3675" s="2" t="s">
        <v>7722</v>
      </c>
      <c r="I3675" s="23" t="s">
        <v>23</v>
      </c>
      <c r="J3675" s="23"/>
      <c r="K3675" s="23" t="s">
        <v>9712</v>
      </c>
      <c r="L3675" s="23"/>
      <c r="M3675" s="23">
        <f>YEAR(Tabla2[[#This Row],[Fecha de creación]])</f>
        <v>2021</v>
      </c>
      <c r="N3675" s="23">
        <f>MONTH(Tabla2[[#This Row],[Fecha de creación]])</f>
        <v>3</v>
      </c>
    </row>
    <row r="3676" spans="1:14" ht="15" customHeight="1" x14ac:dyDescent="0.25">
      <c r="A3676" s="26">
        <v>44284.435624999998</v>
      </c>
      <c r="B3676" s="23" t="s">
        <v>19</v>
      </c>
      <c r="C3676" s="23" t="s">
        <v>733</v>
      </c>
      <c r="D3676" s="23" t="s">
        <v>734</v>
      </c>
      <c r="E3676" s="23" t="s">
        <v>1</v>
      </c>
      <c r="F3676" s="23" t="s">
        <v>7</v>
      </c>
      <c r="G3676" s="23" t="s">
        <v>3</v>
      </c>
      <c r="H3676" s="2" t="s">
        <v>7722</v>
      </c>
      <c r="I3676" s="23" t="s">
        <v>23</v>
      </c>
      <c r="J3676" s="23"/>
      <c r="K3676" s="23" t="s">
        <v>9712</v>
      </c>
      <c r="L3676" s="23"/>
      <c r="M3676" s="23">
        <f>YEAR(Tabla2[[#This Row],[Fecha de creación]])</f>
        <v>2021</v>
      </c>
      <c r="N3676" s="23">
        <f>MONTH(Tabla2[[#This Row],[Fecha de creación]])</f>
        <v>3</v>
      </c>
    </row>
    <row r="3677" spans="1:14" ht="15" customHeight="1" x14ac:dyDescent="0.25">
      <c r="A3677" s="26">
        <v>44284.599097222221</v>
      </c>
      <c r="B3677" s="23" t="s">
        <v>189</v>
      </c>
      <c r="C3677" s="23" t="s">
        <v>5034</v>
      </c>
      <c r="D3677" s="23" t="s">
        <v>131</v>
      </c>
      <c r="E3677" s="23" t="s">
        <v>1</v>
      </c>
      <c r="F3677" s="23" t="s">
        <v>7</v>
      </c>
      <c r="G3677" s="23" t="s">
        <v>975</v>
      </c>
      <c r="H3677" s="2" t="s">
        <v>7728</v>
      </c>
      <c r="I3677" s="23" t="s">
        <v>4486</v>
      </c>
      <c r="J3677" s="23"/>
      <c r="K3677" s="23" t="s">
        <v>9712</v>
      </c>
      <c r="L3677" s="23"/>
      <c r="M3677" s="23">
        <f>YEAR(Tabla2[[#This Row],[Fecha de creación]])</f>
        <v>2021</v>
      </c>
      <c r="N3677" s="23">
        <f>MONTH(Tabla2[[#This Row],[Fecha de creación]])</f>
        <v>3</v>
      </c>
    </row>
    <row r="3678" spans="1:14" ht="15" customHeight="1" x14ac:dyDescent="0.25">
      <c r="A3678" s="26">
        <v>44284.682303240741</v>
      </c>
      <c r="B3678" s="23" t="s">
        <v>0</v>
      </c>
      <c r="C3678" s="23" t="s">
        <v>735</v>
      </c>
      <c r="D3678" s="23" t="s">
        <v>736</v>
      </c>
      <c r="E3678" s="23" t="s">
        <v>1</v>
      </c>
      <c r="F3678" s="23" t="s">
        <v>2</v>
      </c>
      <c r="G3678" s="23" t="s">
        <v>3</v>
      </c>
      <c r="H3678" s="2" t="s">
        <v>7724</v>
      </c>
      <c r="I3678" s="23" t="s">
        <v>11</v>
      </c>
      <c r="J3678" s="23"/>
      <c r="K3678" s="23" t="s">
        <v>9712</v>
      </c>
      <c r="L3678" s="23"/>
      <c r="M3678" s="23">
        <f>YEAR(Tabla2[[#This Row],[Fecha de creación]])</f>
        <v>2021</v>
      </c>
      <c r="N3678" s="23">
        <f>MONTH(Tabla2[[#This Row],[Fecha de creación]])</f>
        <v>3</v>
      </c>
    </row>
    <row r="3679" spans="1:14" ht="15" customHeight="1" x14ac:dyDescent="0.25">
      <c r="A3679" s="26">
        <v>44284.753136574072</v>
      </c>
      <c r="B3679" s="23" t="s">
        <v>0</v>
      </c>
      <c r="C3679" s="23" t="s">
        <v>5035</v>
      </c>
      <c r="D3679" s="23" t="s">
        <v>110</v>
      </c>
      <c r="E3679" s="23" t="s">
        <v>1</v>
      </c>
      <c r="F3679" s="23" t="s">
        <v>7</v>
      </c>
      <c r="G3679" s="23" t="s">
        <v>975</v>
      </c>
      <c r="H3679" s="2" t="s">
        <v>7731</v>
      </c>
      <c r="I3679" s="23" t="s">
        <v>8</v>
      </c>
      <c r="J3679" s="23"/>
      <c r="K3679" s="23" t="s">
        <v>9712</v>
      </c>
      <c r="L3679" s="23"/>
      <c r="M3679" s="23">
        <f>YEAR(Tabla2[[#This Row],[Fecha de creación]])</f>
        <v>2021</v>
      </c>
      <c r="N3679" s="23">
        <f>MONTH(Tabla2[[#This Row],[Fecha de creación]])</f>
        <v>3</v>
      </c>
    </row>
    <row r="3680" spans="1:14" ht="15" customHeight="1" x14ac:dyDescent="0.25">
      <c r="A3680" s="26">
        <v>44284.75675925926</v>
      </c>
      <c r="B3680" s="23" t="s">
        <v>0</v>
      </c>
      <c r="C3680" s="23" t="s">
        <v>5036</v>
      </c>
      <c r="D3680" s="23" t="s">
        <v>21</v>
      </c>
      <c r="E3680" s="23" t="s">
        <v>1</v>
      </c>
      <c r="F3680" s="23" t="s">
        <v>7</v>
      </c>
      <c r="G3680" s="23" t="s">
        <v>975</v>
      </c>
      <c r="H3680" s="2" t="s">
        <v>7744</v>
      </c>
      <c r="I3680" s="23" t="s">
        <v>8</v>
      </c>
      <c r="J3680" s="23"/>
      <c r="K3680" s="23" t="s">
        <v>9712</v>
      </c>
      <c r="L3680" s="23"/>
      <c r="M3680" s="23">
        <f>YEAR(Tabla2[[#This Row],[Fecha de creación]])</f>
        <v>2021</v>
      </c>
      <c r="N3680" s="23">
        <f>MONTH(Tabla2[[#This Row],[Fecha de creación]])</f>
        <v>3</v>
      </c>
    </row>
    <row r="3681" spans="1:14" ht="15" customHeight="1" x14ac:dyDescent="0.25">
      <c r="A3681" s="26">
        <v>44284.760081018518</v>
      </c>
      <c r="B3681" s="23" t="s">
        <v>189</v>
      </c>
      <c r="C3681" s="23" t="s">
        <v>5037</v>
      </c>
      <c r="D3681" s="23" t="s">
        <v>36</v>
      </c>
      <c r="E3681" s="23" t="s">
        <v>1</v>
      </c>
      <c r="F3681" s="23" t="s">
        <v>7</v>
      </c>
      <c r="G3681" s="23" t="s">
        <v>975</v>
      </c>
      <c r="H3681" s="2" t="s">
        <v>7731</v>
      </c>
      <c r="I3681" s="23" t="s">
        <v>4486</v>
      </c>
      <c r="J3681" s="23"/>
      <c r="K3681" s="23" t="s">
        <v>9712</v>
      </c>
      <c r="L3681" s="23"/>
      <c r="M3681" s="23">
        <f>YEAR(Tabla2[[#This Row],[Fecha de creación]])</f>
        <v>2021</v>
      </c>
      <c r="N3681" s="23">
        <f>MONTH(Tabla2[[#This Row],[Fecha de creación]])</f>
        <v>3</v>
      </c>
    </row>
    <row r="3682" spans="1:14" ht="15" customHeight="1" x14ac:dyDescent="0.25">
      <c r="A3682" s="26">
        <v>44284.765243055554</v>
      </c>
      <c r="B3682" s="23" t="s">
        <v>0</v>
      </c>
      <c r="C3682" s="23" t="s">
        <v>737</v>
      </c>
      <c r="D3682" s="23" t="s">
        <v>738</v>
      </c>
      <c r="E3682" s="23" t="s">
        <v>1</v>
      </c>
      <c r="F3682" s="23" t="s">
        <v>7</v>
      </c>
      <c r="G3682" s="23" t="s">
        <v>3</v>
      </c>
      <c r="H3682" s="2" t="s">
        <v>7733</v>
      </c>
      <c r="I3682" s="23" t="s">
        <v>8</v>
      </c>
      <c r="J3682" s="23"/>
      <c r="K3682" s="23" t="s">
        <v>9712</v>
      </c>
      <c r="L3682" s="23"/>
      <c r="M3682" s="23">
        <f>YEAR(Tabla2[[#This Row],[Fecha de creación]])</f>
        <v>2021</v>
      </c>
      <c r="N3682" s="23">
        <f>MONTH(Tabla2[[#This Row],[Fecha de creación]])</f>
        <v>3</v>
      </c>
    </row>
    <row r="3683" spans="1:14" ht="15" customHeight="1" x14ac:dyDescent="0.25">
      <c r="A3683" s="26">
        <v>44284.767569444448</v>
      </c>
      <c r="B3683" s="23" t="s">
        <v>0</v>
      </c>
      <c r="C3683" s="23" t="s">
        <v>5038</v>
      </c>
      <c r="D3683" s="23" t="s">
        <v>615</v>
      </c>
      <c r="E3683" s="23" t="s">
        <v>1</v>
      </c>
      <c r="F3683" s="23" t="s">
        <v>7</v>
      </c>
      <c r="G3683" s="23" t="s">
        <v>975</v>
      </c>
      <c r="H3683" s="2" t="s">
        <v>7745</v>
      </c>
      <c r="I3683" s="23" t="s">
        <v>8</v>
      </c>
      <c r="J3683" s="23"/>
      <c r="K3683" s="23" t="s">
        <v>9712</v>
      </c>
      <c r="L3683" s="23"/>
      <c r="M3683" s="23">
        <f>YEAR(Tabla2[[#This Row],[Fecha de creación]])</f>
        <v>2021</v>
      </c>
      <c r="N3683" s="23">
        <f>MONTH(Tabla2[[#This Row],[Fecha de creación]])</f>
        <v>3</v>
      </c>
    </row>
    <row r="3684" spans="1:14" ht="15" customHeight="1" x14ac:dyDescent="0.25">
      <c r="A3684" s="26">
        <v>44284.768275462964</v>
      </c>
      <c r="B3684" s="23" t="s">
        <v>56</v>
      </c>
      <c r="C3684" s="23" t="s">
        <v>5039</v>
      </c>
      <c r="D3684" s="23" t="s">
        <v>586</v>
      </c>
      <c r="E3684" s="23" t="s">
        <v>1</v>
      </c>
      <c r="F3684" s="23" t="s">
        <v>7</v>
      </c>
      <c r="G3684" s="23" t="s">
        <v>975</v>
      </c>
      <c r="H3684" s="2" t="s">
        <v>7748</v>
      </c>
      <c r="I3684" s="23" t="s">
        <v>4517</v>
      </c>
      <c r="J3684" s="23"/>
      <c r="K3684" s="23" t="s">
        <v>9712</v>
      </c>
      <c r="L3684" s="23"/>
      <c r="M3684" s="23">
        <f>YEAR(Tabla2[[#This Row],[Fecha de creación]])</f>
        <v>2021</v>
      </c>
      <c r="N3684" s="23">
        <f>MONTH(Tabla2[[#This Row],[Fecha de creación]])</f>
        <v>3</v>
      </c>
    </row>
    <row r="3685" spans="1:14" ht="15" customHeight="1" x14ac:dyDescent="0.25">
      <c r="A3685" s="26">
        <v>44284.768854166665</v>
      </c>
      <c r="B3685" s="23" t="s">
        <v>0</v>
      </c>
      <c r="C3685" s="23" t="s">
        <v>5040</v>
      </c>
      <c r="D3685" s="23" t="s">
        <v>551</v>
      </c>
      <c r="E3685" s="23" t="s">
        <v>1</v>
      </c>
      <c r="F3685" s="23" t="s">
        <v>7</v>
      </c>
      <c r="G3685" s="23" t="s">
        <v>975</v>
      </c>
      <c r="H3685" s="2" t="s">
        <v>7731</v>
      </c>
      <c r="I3685" s="23" t="s">
        <v>8</v>
      </c>
      <c r="J3685" s="23"/>
      <c r="K3685" s="23" t="s">
        <v>9712</v>
      </c>
      <c r="L3685" s="23"/>
      <c r="M3685" s="23">
        <f>YEAR(Tabla2[[#This Row],[Fecha de creación]])</f>
        <v>2021</v>
      </c>
      <c r="N3685" s="23">
        <f>MONTH(Tabla2[[#This Row],[Fecha de creación]])</f>
        <v>3</v>
      </c>
    </row>
    <row r="3686" spans="1:14" ht="15" customHeight="1" x14ac:dyDescent="0.25">
      <c r="A3686" s="26">
        <v>44284.769282407404</v>
      </c>
      <c r="B3686" s="23" t="s">
        <v>0</v>
      </c>
      <c r="C3686" s="23" t="s">
        <v>5041</v>
      </c>
      <c r="D3686" s="23" t="s">
        <v>131</v>
      </c>
      <c r="E3686" s="23" t="s">
        <v>1</v>
      </c>
      <c r="F3686" s="23" t="s">
        <v>7</v>
      </c>
      <c r="G3686" s="23" t="s">
        <v>975</v>
      </c>
      <c r="H3686" s="2" t="s">
        <v>7728</v>
      </c>
      <c r="I3686" s="23" t="s">
        <v>8</v>
      </c>
      <c r="J3686" s="23"/>
      <c r="K3686" s="23" t="s">
        <v>9712</v>
      </c>
      <c r="L3686" s="23"/>
      <c r="M3686" s="23">
        <f>YEAR(Tabla2[[#This Row],[Fecha de creación]])</f>
        <v>2021</v>
      </c>
      <c r="N3686" s="23">
        <f>MONTH(Tabla2[[#This Row],[Fecha de creación]])</f>
        <v>3</v>
      </c>
    </row>
    <row r="3687" spans="1:14" ht="15" customHeight="1" x14ac:dyDescent="0.25">
      <c r="A3687" s="26">
        <v>44284.772870370369</v>
      </c>
      <c r="B3687" s="23" t="s">
        <v>56</v>
      </c>
      <c r="C3687" s="23" t="s">
        <v>5042</v>
      </c>
      <c r="D3687" s="23" t="s">
        <v>131</v>
      </c>
      <c r="E3687" s="23" t="s">
        <v>1</v>
      </c>
      <c r="F3687" s="23" t="s">
        <v>7</v>
      </c>
      <c r="G3687" s="23" t="s">
        <v>975</v>
      </c>
      <c r="H3687" s="2" t="s">
        <v>7728</v>
      </c>
      <c r="I3687" s="23" t="s">
        <v>4517</v>
      </c>
      <c r="J3687" s="23"/>
      <c r="K3687" s="23" t="s">
        <v>9712</v>
      </c>
      <c r="L3687" s="23"/>
      <c r="M3687" s="23">
        <f>YEAR(Tabla2[[#This Row],[Fecha de creación]])</f>
        <v>2021</v>
      </c>
      <c r="N3687" s="23">
        <f>MONTH(Tabla2[[#This Row],[Fecha de creación]])</f>
        <v>3</v>
      </c>
    </row>
    <row r="3688" spans="1:14" ht="15" customHeight="1" x14ac:dyDescent="0.25">
      <c r="A3688" s="26">
        <v>44284.778333333335</v>
      </c>
      <c r="B3688" s="23" t="s">
        <v>0</v>
      </c>
      <c r="C3688" s="23" t="s">
        <v>5043</v>
      </c>
      <c r="D3688" s="23" t="s">
        <v>615</v>
      </c>
      <c r="E3688" s="23" t="s">
        <v>1</v>
      </c>
      <c r="F3688" s="23" t="s">
        <v>7</v>
      </c>
      <c r="G3688" s="23" t="s">
        <v>975</v>
      </c>
      <c r="H3688" s="2" t="s">
        <v>7745</v>
      </c>
      <c r="I3688" s="23" t="s">
        <v>8</v>
      </c>
      <c r="J3688" s="23"/>
      <c r="K3688" s="23" t="s">
        <v>9712</v>
      </c>
      <c r="L3688" s="23"/>
      <c r="M3688" s="23">
        <f>YEAR(Tabla2[[#This Row],[Fecha de creación]])</f>
        <v>2021</v>
      </c>
      <c r="N3688" s="23">
        <f>MONTH(Tabla2[[#This Row],[Fecha de creación]])</f>
        <v>3</v>
      </c>
    </row>
    <row r="3689" spans="1:14" ht="15" customHeight="1" x14ac:dyDescent="0.25">
      <c r="A3689" s="26">
        <v>44284.782048611109</v>
      </c>
      <c r="B3689" s="23" t="s">
        <v>0</v>
      </c>
      <c r="C3689" s="23" t="s">
        <v>5044</v>
      </c>
      <c r="D3689" s="23" t="s">
        <v>615</v>
      </c>
      <c r="E3689" s="23" t="s">
        <v>1</v>
      </c>
      <c r="F3689" s="23" t="s">
        <v>7</v>
      </c>
      <c r="G3689" s="23" t="s">
        <v>975</v>
      </c>
      <c r="H3689" s="2" t="s">
        <v>7745</v>
      </c>
      <c r="I3689" s="23" t="s">
        <v>8</v>
      </c>
      <c r="J3689" s="23"/>
      <c r="K3689" s="23" t="s">
        <v>9712</v>
      </c>
      <c r="L3689" s="23"/>
      <c r="M3689" s="23">
        <f>YEAR(Tabla2[[#This Row],[Fecha de creación]])</f>
        <v>2021</v>
      </c>
      <c r="N3689" s="23">
        <f>MONTH(Tabla2[[#This Row],[Fecha de creación]])</f>
        <v>3</v>
      </c>
    </row>
    <row r="3690" spans="1:14" ht="15" customHeight="1" x14ac:dyDescent="0.25">
      <c r="A3690" s="26">
        <v>44284.786354166667</v>
      </c>
      <c r="B3690" s="23" t="s">
        <v>0</v>
      </c>
      <c r="C3690" s="23" t="s">
        <v>739</v>
      </c>
      <c r="D3690" s="23" t="s">
        <v>615</v>
      </c>
      <c r="E3690" s="23" t="s">
        <v>1</v>
      </c>
      <c r="F3690" s="23" t="s">
        <v>7</v>
      </c>
      <c r="G3690" s="23" t="s">
        <v>3</v>
      </c>
      <c r="H3690" s="2" t="s">
        <v>7745</v>
      </c>
      <c r="I3690" s="23" t="s">
        <v>8</v>
      </c>
      <c r="J3690" s="23"/>
      <c r="K3690" s="23" t="s">
        <v>9712</v>
      </c>
      <c r="L3690" s="23"/>
      <c r="M3690" s="23">
        <f>YEAR(Tabla2[[#This Row],[Fecha de creación]])</f>
        <v>2021</v>
      </c>
      <c r="N3690" s="23">
        <f>MONTH(Tabla2[[#This Row],[Fecha de creación]])</f>
        <v>3</v>
      </c>
    </row>
    <row r="3691" spans="1:14" ht="15" customHeight="1" x14ac:dyDescent="0.25">
      <c r="A3691" s="26">
        <v>44284.789861111109</v>
      </c>
      <c r="B3691" s="23" t="s">
        <v>0</v>
      </c>
      <c r="C3691" s="23" t="s">
        <v>5045</v>
      </c>
      <c r="D3691" s="23" t="s">
        <v>615</v>
      </c>
      <c r="E3691" s="23" t="s">
        <v>1</v>
      </c>
      <c r="F3691" s="23" t="s">
        <v>7</v>
      </c>
      <c r="G3691" s="23" t="s">
        <v>975</v>
      </c>
      <c r="H3691" s="2" t="s">
        <v>7745</v>
      </c>
      <c r="I3691" s="23" t="s">
        <v>8</v>
      </c>
      <c r="J3691" s="23"/>
      <c r="K3691" s="23" t="s">
        <v>9712</v>
      </c>
      <c r="L3691" s="23"/>
      <c r="M3691" s="23">
        <f>YEAR(Tabla2[[#This Row],[Fecha de creación]])</f>
        <v>2021</v>
      </c>
      <c r="N3691" s="23">
        <f>MONTH(Tabla2[[#This Row],[Fecha de creación]])</f>
        <v>3</v>
      </c>
    </row>
    <row r="3692" spans="1:14" ht="15" customHeight="1" x14ac:dyDescent="0.25">
      <c r="A3692" s="26">
        <v>44285.368935185186</v>
      </c>
      <c r="B3692" s="23" t="s">
        <v>56</v>
      </c>
      <c r="C3692" s="23" t="s">
        <v>5046</v>
      </c>
      <c r="D3692" s="23" t="s">
        <v>586</v>
      </c>
      <c r="E3692" s="23" t="s">
        <v>1</v>
      </c>
      <c r="F3692" s="23" t="s">
        <v>7</v>
      </c>
      <c r="G3692" s="23" t="s">
        <v>1551</v>
      </c>
      <c r="H3692" s="2" t="s">
        <v>7742</v>
      </c>
      <c r="I3692" s="23" t="s">
        <v>7623</v>
      </c>
      <c r="J3692" s="23"/>
      <c r="K3692" s="23" t="s">
        <v>9712</v>
      </c>
      <c r="L3692" s="23"/>
      <c r="M3692" s="23">
        <f>YEAR(Tabla2[[#This Row],[Fecha de creación]])</f>
        <v>2021</v>
      </c>
      <c r="N3692" s="23">
        <f>MONTH(Tabla2[[#This Row],[Fecha de creación]])</f>
        <v>3</v>
      </c>
    </row>
    <row r="3693" spans="1:14" ht="15" customHeight="1" x14ac:dyDescent="0.25">
      <c r="A3693" s="26">
        <v>44285.507569444446</v>
      </c>
      <c r="B3693" s="23" t="s">
        <v>189</v>
      </c>
      <c r="C3693" s="23" t="s">
        <v>5047</v>
      </c>
      <c r="D3693" s="23" t="s">
        <v>6</v>
      </c>
      <c r="E3693" s="23" t="s">
        <v>1</v>
      </c>
      <c r="F3693" s="23" t="s">
        <v>7</v>
      </c>
      <c r="G3693" s="23" t="s">
        <v>975</v>
      </c>
      <c r="H3693" s="2" t="s">
        <v>7722</v>
      </c>
      <c r="I3693" s="23" t="s">
        <v>4486</v>
      </c>
      <c r="J3693" s="23"/>
      <c r="K3693" s="23" t="s">
        <v>9712</v>
      </c>
      <c r="L3693" s="23"/>
      <c r="M3693" s="23">
        <f>YEAR(Tabla2[[#This Row],[Fecha de creación]])</f>
        <v>2021</v>
      </c>
      <c r="N3693" s="23">
        <f>MONTH(Tabla2[[#This Row],[Fecha de creación]])</f>
        <v>3</v>
      </c>
    </row>
    <row r="3694" spans="1:14" ht="15" customHeight="1" x14ac:dyDescent="0.25">
      <c r="A3694" s="26">
        <v>44285.736307870371</v>
      </c>
      <c r="B3694" s="23" t="s">
        <v>0</v>
      </c>
      <c r="C3694" s="23" t="s">
        <v>740</v>
      </c>
      <c r="D3694" s="23" t="s">
        <v>172</v>
      </c>
      <c r="E3694" s="23" t="s">
        <v>1</v>
      </c>
      <c r="F3694" s="23" t="s">
        <v>2</v>
      </c>
      <c r="G3694" s="23" t="s">
        <v>3</v>
      </c>
      <c r="H3694" s="2" t="s">
        <v>7721</v>
      </c>
      <c r="I3694" s="23" t="s">
        <v>120</v>
      </c>
      <c r="J3694" s="23"/>
      <c r="K3694" s="23" t="s">
        <v>9536</v>
      </c>
      <c r="L3694" s="23"/>
      <c r="M3694" s="23">
        <f>YEAR(Tabla2[[#This Row],[Fecha de creación]])</f>
        <v>2021</v>
      </c>
      <c r="N3694" s="23">
        <f>MONTH(Tabla2[[#This Row],[Fecha de creación]])</f>
        <v>3</v>
      </c>
    </row>
    <row r="3695" spans="1:14" ht="15" customHeight="1" x14ac:dyDescent="0.25">
      <c r="A3695" s="26">
        <v>44285.737939814811</v>
      </c>
      <c r="B3695" s="23" t="s">
        <v>0</v>
      </c>
      <c r="C3695" s="23" t="s">
        <v>5048</v>
      </c>
      <c r="D3695" s="23" t="s">
        <v>551</v>
      </c>
      <c r="E3695" s="23" t="s">
        <v>1</v>
      </c>
      <c r="F3695" s="23" t="s">
        <v>7</v>
      </c>
      <c r="G3695" s="23" t="s">
        <v>975</v>
      </c>
      <c r="H3695" s="2" t="s">
        <v>7731</v>
      </c>
      <c r="I3695" s="23" t="s">
        <v>8</v>
      </c>
      <c r="J3695" s="23"/>
      <c r="K3695" s="23" t="s">
        <v>9712</v>
      </c>
      <c r="L3695" s="23"/>
      <c r="M3695" s="23">
        <f>YEAR(Tabla2[[#This Row],[Fecha de creación]])</f>
        <v>2021</v>
      </c>
      <c r="N3695" s="23">
        <f>MONTH(Tabla2[[#This Row],[Fecha de creación]])</f>
        <v>3</v>
      </c>
    </row>
    <row r="3696" spans="1:14" ht="15" customHeight="1" x14ac:dyDescent="0.25">
      <c r="A3696" s="26">
        <v>44285.741898148146</v>
      </c>
      <c r="B3696" s="23" t="s">
        <v>0</v>
      </c>
      <c r="C3696" s="23" t="s">
        <v>5049</v>
      </c>
      <c r="D3696" s="23" t="s">
        <v>1000</v>
      </c>
      <c r="E3696" s="23" t="s">
        <v>1</v>
      </c>
      <c r="F3696" s="23" t="s">
        <v>7</v>
      </c>
      <c r="G3696" s="23" t="s">
        <v>1551</v>
      </c>
      <c r="H3696" s="2" t="s">
        <v>7726</v>
      </c>
      <c r="I3696" s="23" t="s">
        <v>11</v>
      </c>
      <c r="J3696" s="23"/>
      <c r="K3696" s="23" t="s">
        <v>9712</v>
      </c>
      <c r="L3696" s="23"/>
      <c r="M3696" s="23">
        <f>YEAR(Tabla2[[#This Row],[Fecha de creación]])</f>
        <v>2021</v>
      </c>
      <c r="N3696" s="23">
        <f>MONTH(Tabla2[[#This Row],[Fecha de creación]])</f>
        <v>3</v>
      </c>
    </row>
    <row r="3697" spans="1:14" ht="15" customHeight="1" x14ac:dyDescent="0.25">
      <c r="A3697" s="26">
        <v>44285.75509259259</v>
      </c>
      <c r="B3697" s="23" t="s">
        <v>100</v>
      </c>
      <c r="C3697" s="23" t="s">
        <v>5050</v>
      </c>
      <c r="D3697" s="23" t="s">
        <v>5051</v>
      </c>
      <c r="E3697" s="23" t="s">
        <v>1</v>
      </c>
      <c r="F3697" s="23" t="s">
        <v>7</v>
      </c>
      <c r="G3697" s="23" t="s">
        <v>975</v>
      </c>
      <c r="H3697" s="2" t="s">
        <v>7731</v>
      </c>
      <c r="I3697" s="23" t="s">
        <v>1653</v>
      </c>
      <c r="J3697" s="23"/>
      <c r="K3697" s="23" t="s">
        <v>9712</v>
      </c>
      <c r="L3697" s="23"/>
      <c r="M3697" s="23">
        <f>YEAR(Tabla2[[#This Row],[Fecha de creación]])</f>
        <v>2021</v>
      </c>
      <c r="N3697" s="23">
        <f>MONTH(Tabla2[[#This Row],[Fecha de creación]])</f>
        <v>3</v>
      </c>
    </row>
    <row r="3698" spans="1:14" ht="15" customHeight="1" x14ac:dyDescent="0.25">
      <c r="A3698" s="26">
        <v>44285.757210648146</v>
      </c>
      <c r="B3698" s="23" t="s">
        <v>100</v>
      </c>
      <c r="C3698" s="23" t="s">
        <v>5052</v>
      </c>
      <c r="D3698" s="23" t="s">
        <v>812</v>
      </c>
      <c r="E3698" s="23" t="s">
        <v>1</v>
      </c>
      <c r="F3698" s="23" t="s">
        <v>7</v>
      </c>
      <c r="G3698" s="23" t="s">
        <v>975</v>
      </c>
      <c r="H3698" s="2" t="s">
        <v>7734</v>
      </c>
      <c r="I3698" s="23" t="s">
        <v>1653</v>
      </c>
      <c r="J3698" s="23"/>
      <c r="K3698" s="23" t="s">
        <v>9712</v>
      </c>
      <c r="L3698" s="23"/>
      <c r="M3698" s="23">
        <f>YEAR(Tabla2[[#This Row],[Fecha de creación]])</f>
        <v>2021</v>
      </c>
      <c r="N3698" s="23">
        <f>MONTH(Tabla2[[#This Row],[Fecha de creación]])</f>
        <v>3</v>
      </c>
    </row>
    <row r="3699" spans="1:14" ht="15" customHeight="1" x14ac:dyDescent="0.25">
      <c r="A3699" s="26">
        <v>44286.46770833333</v>
      </c>
      <c r="B3699" s="23" t="s">
        <v>56</v>
      </c>
      <c r="C3699" s="23" t="s">
        <v>5053</v>
      </c>
      <c r="D3699" s="23" t="s">
        <v>131</v>
      </c>
      <c r="E3699" s="23" t="s">
        <v>1</v>
      </c>
      <c r="F3699" s="23" t="s">
        <v>7</v>
      </c>
      <c r="G3699" s="23" t="s">
        <v>975</v>
      </c>
      <c r="H3699" s="2" t="s">
        <v>7728</v>
      </c>
      <c r="I3699" s="23" t="s">
        <v>4517</v>
      </c>
      <c r="J3699" s="23"/>
      <c r="K3699" s="23" t="s">
        <v>9712</v>
      </c>
      <c r="L3699" s="23"/>
      <c r="M3699" s="23">
        <f>YEAR(Tabla2[[#This Row],[Fecha de creación]])</f>
        <v>2021</v>
      </c>
      <c r="N3699" s="23">
        <f>MONTH(Tabla2[[#This Row],[Fecha de creación]])</f>
        <v>3</v>
      </c>
    </row>
    <row r="3700" spans="1:14" ht="15" customHeight="1" x14ac:dyDescent="0.25">
      <c r="A3700" s="26">
        <v>44286.50712962963</v>
      </c>
      <c r="B3700" s="23" t="s">
        <v>56</v>
      </c>
      <c r="C3700" s="23" t="s">
        <v>5054</v>
      </c>
      <c r="D3700" s="23" t="s">
        <v>6</v>
      </c>
      <c r="E3700" s="23" t="s">
        <v>1</v>
      </c>
      <c r="F3700" s="23" t="s">
        <v>7</v>
      </c>
      <c r="G3700" s="23" t="s">
        <v>975</v>
      </c>
      <c r="H3700" s="2" t="s">
        <v>7722</v>
      </c>
      <c r="I3700" s="23" t="s">
        <v>4517</v>
      </c>
      <c r="J3700" s="23"/>
      <c r="K3700" s="23" t="s">
        <v>9712</v>
      </c>
      <c r="L3700" s="23"/>
      <c r="M3700" s="23">
        <f>YEAR(Tabla2[[#This Row],[Fecha de creación]])</f>
        <v>2021</v>
      </c>
      <c r="N3700" s="23">
        <f>MONTH(Tabla2[[#This Row],[Fecha de creación]])</f>
        <v>3</v>
      </c>
    </row>
    <row r="3701" spans="1:14" ht="15" customHeight="1" x14ac:dyDescent="0.25">
      <c r="A3701" s="26">
        <v>44286.539884259262</v>
      </c>
      <c r="B3701" s="23" t="s">
        <v>0</v>
      </c>
      <c r="C3701" s="23" t="s">
        <v>741</v>
      </c>
      <c r="D3701" s="23" t="s">
        <v>218</v>
      </c>
      <c r="E3701" s="23" t="s">
        <v>1</v>
      </c>
      <c r="F3701" s="23" t="s">
        <v>7</v>
      </c>
      <c r="G3701" s="23" t="s">
        <v>3</v>
      </c>
      <c r="H3701" s="2" t="s">
        <v>7737</v>
      </c>
      <c r="I3701" s="23" t="s">
        <v>4</v>
      </c>
      <c r="J3701" s="23"/>
      <c r="K3701" s="23" t="s">
        <v>9712</v>
      </c>
      <c r="L3701" s="23"/>
      <c r="M3701" s="23">
        <f>YEAR(Tabla2[[#This Row],[Fecha de creación]])</f>
        <v>2021</v>
      </c>
      <c r="N3701" s="23">
        <f>MONTH(Tabla2[[#This Row],[Fecha de creación]])</f>
        <v>3</v>
      </c>
    </row>
    <row r="3702" spans="1:14" ht="15" customHeight="1" x14ac:dyDescent="0.25">
      <c r="A3702" s="26">
        <v>44286.551574074074</v>
      </c>
      <c r="B3702" s="23" t="s">
        <v>0</v>
      </c>
      <c r="C3702" s="23" t="s">
        <v>742</v>
      </c>
      <c r="D3702" s="23" t="s">
        <v>218</v>
      </c>
      <c r="E3702" s="23" t="s">
        <v>1</v>
      </c>
      <c r="F3702" s="23" t="s">
        <v>7</v>
      </c>
      <c r="G3702" s="23" t="s">
        <v>3</v>
      </c>
      <c r="H3702" s="2" t="s">
        <v>7733</v>
      </c>
      <c r="I3702" s="23" t="s">
        <v>4</v>
      </c>
      <c r="J3702" s="23"/>
      <c r="K3702" s="23" t="s">
        <v>9712</v>
      </c>
      <c r="L3702" s="23"/>
      <c r="M3702" s="23">
        <f>YEAR(Tabla2[[#This Row],[Fecha de creación]])</f>
        <v>2021</v>
      </c>
      <c r="N3702" s="23">
        <f>MONTH(Tabla2[[#This Row],[Fecha de creación]])</f>
        <v>3</v>
      </c>
    </row>
    <row r="3703" spans="1:14" ht="15" customHeight="1" x14ac:dyDescent="0.25">
      <c r="A3703" s="26">
        <v>44286.558495370373</v>
      </c>
      <c r="B3703" s="23" t="s">
        <v>0</v>
      </c>
      <c r="C3703" s="23" t="s">
        <v>5055</v>
      </c>
      <c r="D3703" s="23" t="s">
        <v>382</v>
      </c>
      <c r="E3703" s="23" t="s">
        <v>1</v>
      </c>
      <c r="F3703" s="23" t="s">
        <v>7</v>
      </c>
      <c r="G3703" s="23" t="s">
        <v>975</v>
      </c>
      <c r="H3703" s="2" t="s">
        <v>7723</v>
      </c>
      <c r="I3703" s="23" t="s">
        <v>4</v>
      </c>
      <c r="J3703" s="23"/>
      <c r="K3703" s="23" t="s">
        <v>9712</v>
      </c>
      <c r="L3703" s="23"/>
      <c r="M3703" s="23">
        <f>YEAR(Tabla2[[#This Row],[Fecha de creación]])</f>
        <v>2021</v>
      </c>
      <c r="N3703" s="23">
        <f>MONTH(Tabla2[[#This Row],[Fecha de creación]])</f>
        <v>3</v>
      </c>
    </row>
    <row r="3704" spans="1:14" ht="15" customHeight="1" x14ac:dyDescent="0.25">
      <c r="A3704" s="26">
        <v>44286.741585648146</v>
      </c>
      <c r="B3704" s="23" t="s">
        <v>0</v>
      </c>
      <c r="C3704" s="23" t="s">
        <v>743</v>
      </c>
      <c r="D3704" s="23" t="s">
        <v>21</v>
      </c>
      <c r="E3704" s="23" t="s">
        <v>1</v>
      </c>
      <c r="F3704" s="23" t="s">
        <v>7</v>
      </c>
      <c r="G3704" s="23" t="s">
        <v>3</v>
      </c>
      <c r="H3704" s="2" t="s">
        <v>7744</v>
      </c>
      <c r="I3704" s="23" t="s">
        <v>8</v>
      </c>
      <c r="J3704" s="23"/>
      <c r="K3704" s="23" t="s">
        <v>9712</v>
      </c>
      <c r="L3704" s="23"/>
      <c r="M3704" s="23">
        <f>YEAR(Tabla2[[#This Row],[Fecha de creación]])</f>
        <v>2021</v>
      </c>
      <c r="N3704" s="23">
        <f>MONTH(Tabla2[[#This Row],[Fecha de creación]])</f>
        <v>3</v>
      </c>
    </row>
    <row r="3705" spans="1:14" ht="15" customHeight="1" x14ac:dyDescent="0.25">
      <c r="A3705" s="26">
        <v>44288.433611111112</v>
      </c>
      <c r="B3705" s="23" t="s">
        <v>0</v>
      </c>
      <c r="C3705" s="23" t="s">
        <v>5056</v>
      </c>
      <c r="D3705" s="23" t="s">
        <v>551</v>
      </c>
      <c r="E3705" s="23" t="s">
        <v>1</v>
      </c>
      <c r="F3705" s="23" t="s">
        <v>7</v>
      </c>
      <c r="G3705" s="23" t="s">
        <v>975</v>
      </c>
      <c r="H3705" s="2" t="s">
        <v>7731</v>
      </c>
      <c r="I3705" s="23" t="s">
        <v>4</v>
      </c>
      <c r="J3705" s="23"/>
      <c r="K3705" s="23" t="s">
        <v>9712</v>
      </c>
      <c r="L3705" s="23"/>
      <c r="M3705" s="23">
        <f>YEAR(Tabla2[[#This Row],[Fecha de creación]])</f>
        <v>2021</v>
      </c>
      <c r="N3705" s="23">
        <f>MONTH(Tabla2[[#This Row],[Fecha de creación]])</f>
        <v>4</v>
      </c>
    </row>
    <row r="3706" spans="1:14" ht="15" customHeight="1" x14ac:dyDescent="0.25">
      <c r="A3706" s="26">
        <v>44288.444513888891</v>
      </c>
      <c r="B3706" s="23" t="s">
        <v>0</v>
      </c>
      <c r="C3706" s="23" t="s">
        <v>5057</v>
      </c>
      <c r="D3706" s="23" t="s">
        <v>131</v>
      </c>
      <c r="E3706" s="23" t="s">
        <v>1</v>
      </c>
      <c r="F3706" s="23" t="s">
        <v>7</v>
      </c>
      <c r="G3706" s="23" t="s">
        <v>975</v>
      </c>
      <c r="H3706" s="2" t="s">
        <v>7728</v>
      </c>
      <c r="I3706" s="23" t="s">
        <v>4</v>
      </c>
      <c r="J3706" s="23"/>
      <c r="K3706" s="23" t="s">
        <v>9712</v>
      </c>
      <c r="L3706" s="23"/>
      <c r="M3706" s="23">
        <f>YEAR(Tabla2[[#This Row],[Fecha de creación]])</f>
        <v>2021</v>
      </c>
      <c r="N3706" s="23">
        <f>MONTH(Tabla2[[#This Row],[Fecha de creación]])</f>
        <v>4</v>
      </c>
    </row>
    <row r="3707" spans="1:14" ht="15" customHeight="1" x14ac:dyDescent="0.25">
      <c r="A3707" s="26">
        <v>44288.45417824074</v>
      </c>
      <c r="B3707" s="23" t="s">
        <v>0</v>
      </c>
      <c r="C3707" s="23" t="s">
        <v>5058</v>
      </c>
      <c r="D3707" s="23" t="s">
        <v>551</v>
      </c>
      <c r="E3707" s="23" t="s">
        <v>1</v>
      </c>
      <c r="F3707" s="23" t="s">
        <v>7</v>
      </c>
      <c r="G3707" s="23" t="s">
        <v>975</v>
      </c>
      <c r="H3707" s="2" t="s">
        <v>7731</v>
      </c>
      <c r="I3707" s="23" t="s">
        <v>4</v>
      </c>
      <c r="J3707" s="23"/>
      <c r="K3707" s="23" t="s">
        <v>9712</v>
      </c>
      <c r="L3707" s="23"/>
      <c r="M3707" s="23">
        <f>YEAR(Tabla2[[#This Row],[Fecha de creación]])</f>
        <v>2021</v>
      </c>
      <c r="N3707" s="23">
        <f>MONTH(Tabla2[[#This Row],[Fecha de creación]])</f>
        <v>4</v>
      </c>
    </row>
    <row r="3708" spans="1:14" ht="15" customHeight="1" x14ac:dyDescent="0.25">
      <c r="A3708" s="26">
        <v>44288.455000000002</v>
      </c>
      <c r="B3708" s="23" t="s">
        <v>0</v>
      </c>
      <c r="C3708" s="23" t="s">
        <v>5059</v>
      </c>
      <c r="D3708" s="23" t="s">
        <v>351</v>
      </c>
      <c r="E3708" s="23" t="s">
        <v>1</v>
      </c>
      <c r="F3708" s="23" t="s">
        <v>7</v>
      </c>
      <c r="G3708" s="23" t="s">
        <v>975</v>
      </c>
      <c r="H3708" s="2" t="s">
        <v>7734</v>
      </c>
      <c r="I3708" s="23" t="s">
        <v>4</v>
      </c>
      <c r="J3708" s="23"/>
      <c r="K3708" s="23" t="s">
        <v>9712</v>
      </c>
      <c r="L3708" s="23"/>
      <c r="M3708" s="23">
        <f>YEAR(Tabla2[[#This Row],[Fecha de creación]])</f>
        <v>2021</v>
      </c>
      <c r="N3708" s="23">
        <f>MONTH(Tabla2[[#This Row],[Fecha de creación]])</f>
        <v>4</v>
      </c>
    </row>
    <row r="3709" spans="1:14" ht="15" customHeight="1" x14ac:dyDescent="0.25">
      <c r="A3709" s="26">
        <v>44288.455497685187</v>
      </c>
      <c r="B3709" s="23" t="s">
        <v>0</v>
      </c>
      <c r="C3709" s="23" t="s">
        <v>5060</v>
      </c>
      <c r="D3709" s="23" t="s">
        <v>131</v>
      </c>
      <c r="E3709" s="23" t="s">
        <v>1</v>
      </c>
      <c r="F3709" s="23" t="s">
        <v>7</v>
      </c>
      <c r="G3709" s="23" t="s">
        <v>975</v>
      </c>
      <c r="H3709" s="2" t="s">
        <v>7728</v>
      </c>
      <c r="I3709" s="23" t="s">
        <v>4</v>
      </c>
      <c r="J3709" s="23"/>
      <c r="K3709" s="23" t="s">
        <v>9712</v>
      </c>
      <c r="L3709" s="23"/>
      <c r="M3709" s="23">
        <f>YEAR(Tabla2[[#This Row],[Fecha de creación]])</f>
        <v>2021</v>
      </c>
      <c r="N3709" s="23">
        <f>MONTH(Tabla2[[#This Row],[Fecha de creación]])</f>
        <v>4</v>
      </c>
    </row>
    <row r="3710" spans="1:14" ht="15" customHeight="1" x14ac:dyDescent="0.25">
      <c r="A3710" s="26">
        <v>44288.461805555555</v>
      </c>
      <c r="B3710" s="23" t="s">
        <v>0</v>
      </c>
      <c r="C3710" s="23" t="s">
        <v>5061</v>
      </c>
      <c r="D3710" s="23" t="s">
        <v>551</v>
      </c>
      <c r="E3710" s="23" t="s">
        <v>1</v>
      </c>
      <c r="F3710" s="23" t="s">
        <v>7</v>
      </c>
      <c r="G3710" s="23" t="s">
        <v>975</v>
      </c>
      <c r="H3710" s="2" t="s">
        <v>7731</v>
      </c>
      <c r="I3710" s="23" t="s">
        <v>4</v>
      </c>
      <c r="J3710" s="23"/>
      <c r="K3710" s="23" t="s">
        <v>9712</v>
      </c>
      <c r="L3710" s="23"/>
      <c r="M3710" s="23">
        <f>YEAR(Tabla2[[#This Row],[Fecha de creación]])</f>
        <v>2021</v>
      </c>
      <c r="N3710" s="23">
        <f>MONTH(Tabla2[[#This Row],[Fecha de creación]])</f>
        <v>4</v>
      </c>
    </row>
    <row r="3711" spans="1:14" ht="15" customHeight="1" x14ac:dyDescent="0.25">
      <c r="A3711" s="26">
        <v>44288.462268518517</v>
      </c>
      <c r="B3711" s="23" t="s">
        <v>0</v>
      </c>
      <c r="C3711" s="23" t="s">
        <v>5062</v>
      </c>
      <c r="D3711" s="23" t="s">
        <v>351</v>
      </c>
      <c r="E3711" s="23" t="s">
        <v>1</v>
      </c>
      <c r="F3711" s="23" t="s">
        <v>7</v>
      </c>
      <c r="G3711" s="23" t="s">
        <v>975</v>
      </c>
      <c r="H3711" s="2" t="s">
        <v>7734</v>
      </c>
      <c r="I3711" s="23" t="s">
        <v>4</v>
      </c>
      <c r="J3711" s="23"/>
      <c r="K3711" s="23" t="s">
        <v>9712</v>
      </c>
      <c r="L3711" s="23"/>
      <c r="M3711" s="23">
        <f>YEAR(Tabla2[[#This Row],[Fecha de creación]])</f>
        <v>2021</v>
      </c>
      <c r="N3711" s="23">
        <f>MONTH(Tabla2[[#This Row],[Fecha de creación]])</f>
        <v>4</v>
      </c>
    </row>
    <row r="3712" spans="1:14" ht="15" customHeight="1" x14ac:dyDescent="0.25">
      <c r="A3712" s="26">
        <v>44288.462777777779</v>
      </c>
      <c r="B3712" s="23" t="s">
        <v>0</v>
      </c>
      <c r="C3712" s="23" t="s">
        <v>5063</v>
      </c>
      <c r="D3712" s="23" t="s">
        <v>131</v>
      </c>
      <c r="E3712" s="23" t="s">
        <v>1</v>
      </c>
      <c r="F3712" s="23" t="s">
        <v>7</v>
      </c>
      <c r="G3712" s="23" t="s">
        <v>975</v>
      </c>
      <c r="H3712" s="2" t="s">
        <v>7728</v>
      </c>
      <c r="I3712" s="23" t="s">
        <v>4</v>
      </c>
      <c r="J3712" s="23"/>
      <c r="K3712" s="23" t="s">
        <v>9712</v>
      </c>
      <c r="L3712" s="23"/>
      <c r="M3712" s="23">
        <f>YEAR(Tabla2[[#This Row],[Fecha de creación]])</f>
        <v>2021</v>
      </c>
      <c r="N3712" s="23">
        <f>MONTH(Tabla2[[#This Row],[Fecha de creación]])</f>
        <v>4</v>
      </c>
    </row>
    <row r="3713" spans="1:14" ht="15" customHeight="1" x14ac:dyDescent="0.25">
      <c r="A3713" s="26">
        <v>44288.470671296294</v>
      </c>
      <c r="B3713" s="23" t="s">
        <v>100</v>
      </c>
      <c r="C3713" s="23" t="s">
        <v>5064</v>
      </c>
      <c r="D3713" s="23" t="s">
        <v>551</v>
      </c>
      <c r="E3713" s="23" t="s">
        <v>1</v>
      </c>
      <c r="F3713" s="23" t="s">
        <v>7</v>
      </c>
      <c r="G3713" s="23" t="s">
        <v>975</v>
      </c>
      <c r="H3713" s="2" t="s">
        <v>7731</v>
      </c>
      <c r="I3713" s="23" t="s">
        <v>1653</v>
      </c>
      <c r="J3713" s="23"/>
      <c r="K3713" s="23" t="s">
        <v>9712</v>
      </c>
      <c r="L3713" s="23"/>
      <c r="M3713" s="23">
        <f>YEAR(Tabla2[[#This Row],[Fecha de creación]])</f>
        <v>2021</v>
      </c>
      <c r="N3713" s="23">
        <f>MONTH(Tabla2[[#This Row],[Fecha de creación]])</f>
        <v>4</v>
      </c>
    </row>
    <row r="3714" spans="1:14" ht="15" customHeight="1" x14ac:dyDescent="0.25">
      <c r="A3714" s="26">
        <v>44288.471412037034</v>
      </c>
      <c r="B3714" s="23" t="s">
        <v>100</v>
      </c>
      <c r="C3714" s="23" t="s">
        <v>5065</v>
      </c>
      <c r="D3714" s="23" t="s">
        <v>351</v>
      </c>
      <c r="E3714" s="23" t="s">
        <v>1</v>
      </c>
      <c r="F3714" s="23" t="s">
        <v>7</v>
      </c>
      <c r="G3714" s="23" t="s">
        <v>975</v>
      </c>
      <c r="H3714" s="2" t="s">
        <v>7734</v>
      </c>
      <c r="I3714" s="23" t="s">
        <v>1653</v>
      </c>
      <c r="J3714" s="23"/>
      <c r="K3714" s="23" t="s">
        <v>9712</v>
      </c>
      <c r="L3714" s="23"/>
      <c r="M3714" s="23">
        <f>YEAR(Tabla2[[#This Row],[Fecha de creación]])</f>
        <v>2021</v>
      </c>
      <c r="N3714" s="23">
        <f>MONTH(Tabla2[[#This Row],[Fecha de creación]])</f>
        <v>4</v>
      </c>
    </row>
    <row r="3715" spans="1:14" ht="15" customHeight="1" x14ac:dyDescent="0.25">
      <c r="A3715" s="26">
        <v>44288.471817129626</v>
      </c>
      <c r="B3715" s="23" t="s">
        <v>100</v>
      </c>
      <c r="C3715" s="23" t="s">
        <v>5066</v>
      </c>
      <c r="D3715" s="23" t="s">
        <v>131</v>
      </c>
      <c r="E3715" s="23" t="s">
        <v>1</v>
      </c>
      <c r="F3715" s="23" t="s">
        <v>7</v>
      </c>
      <c r="G3715" s="23" t="s">
        <v>975</v>
      </c>
      <c r="H3715" s="2" t="s">
        <v>7728</v>
      </c>
      <c r="I3715" s="23" t="s">
        <v>1653</v>
      </c>
      <c r="J3715" s="23"/>
      <c r="K3715" s="23" t="s">
        <v>9712</v>
      </c>
      <c r="L3715" s="23"/>
      <c r="M3715" s="23">
        <f>YEAR(Tabla2[[#This Row],[Fecha de creación]])</f>
        <v>2021</v>
      </c>
      <c r="N3715" s="23">
        <f>MONTH(Tabla2[[#This Row],[Fecha de creación]])</f>
        <v>4</v>
      </c>
    </row>
    <row r="3716" spans="1:14" ht="15" customHeight="1" x14ac:dyDescent="0.25">
      <c r="A3716" s="26">
        <v>44288.479363425926</v>
      </c>
      <c r="B3716" s="23" t="s">
        <v>0</v>
      </c>
      <c r="C3716" s="23" t="s">
        <v>5067</v>
      </c>
      <c r="D3716" s="23" t="s">
        <v>551</v>
      </c>
      <c r="E3716" s="23" t="s">
        <v>1</v>
      </c>
      <c r="F3716" s="23" t="s">
        <v>7</v>
      </c>
      <c r="G3716" s="23" t="s">
        <v>975</v>
      </c>
      <c r="H3716" s="2" t="s">
        <v>7731</v>
      </c>
      <c r="I3716" s="23" t="s">
        <v>4</v>
      </c>
      <c r="J3716" s="23"/>
      <c r="K3716" s="23" t="s">
        <v>9712</v>
      </c>
      <c r="L3716" s="23"/>
      <c r="M3716" s="23">
        <f>YEAR(Tabla2[[#This Row],[Fecha de creación]])</f>
        <v>2021</v>
      </c>
      <c r="N3716" s="23">
        <f>MONTH(Tabla2[[#This Row],[Fecha de creación]])</f>
        <v>4</v>
      </c>
    </row>
    <row r="3717" spans="1:14" ht="15" customHeight="1" x14ac:dyDescent="0.25">
      <c r="A3717" s="26">
        <v>44288.480057870373</v>
      </c>
      <c r="B3717" s="23" t="s">
        <v>0</v>
      </c>
      <c r="C3717" s="23" t="s">
        <v>5068</v>
      </c>
      <c r="D3717" s="23" t="s">
        <v>812</v>
      </c>
      <c r="E3717" s="23" t="s">
        <v>1</v>
      </c>
      <c r="F3717" s="23" t="s">
        <v>7</v>
      </c>
      <c r="G3717" s="23" t="s">
        <v>975</v>
      </c>
      <c r="H3717" s="2" t="s">
        <v>7734</v>
      </c>
      <c r="I3717" s="23" t="s">
        <v>4</v>
      </c>
      <c r="J3717" s="23"/>
      <c r="K3717" s="23" t="s">
        <v>9712</v>
      </c>
      <c r="L3717" s="23"/>
      <c r="M3717" s="23">
        <f>YEAR(Tabla2[[#This Row],[Fecha de creación]])</f>
        <v>2021</v>
      </c>
      <c r="N3717" s="23">
        <f>MONTH(Tabla2[[#This Row],[Fecha de creación]])</f>
        <v>4</v>
      </c>
    </row>
    <row r="3718" spans="1:14" ht="15" customHeight="1" x14ac:dyDescent="0.25">
      <c r="A3718" s="26">
        <v>44288.480520833335</v>
      </c>
      <c r="B3718" s="23" t="s">
        <v>0</v>
      </c>
      <c r="C3718" s="23" t="s">
        <v>5069</v>
      </c>
      <c r="D3718" s="23" t="s">
        <v>131</v>
      </c>
      <c r="E3718" s="23" t="s">
        <v>1</v>
      </c>
      <c r="F3718" s="23" t="s">
        <v>7</v>
      </c>
      <c r="G3718" s="23" t="s">
        <v>975</v>
      </c>
      <c r="H3718" s="2" t="s">
        <v>7728</v>
      </c>
      <c r="I3718" s="23" t="s">
        <v>4</v>
      </c>
      <c r="J3718" s="23"/>
      <c r="K3718" s="23" t="s">
        <v>9712</v>
      </c>
      <c r="L3718" s="23"/>
      <c r="M3718" s="23">
        <f>YEAR(Tabla2[[#This Row],[Fecha de creación]])</f>
        <v>2021</v>
      </c>
      <c r="N3718" s="23">
        <f>MONTH(Tabla2[[#This Row],[Fecha de creación]])</f>
        <v>4</v>
      </c>
    </row>
    <row r="3719" spans="1:14" ht="15" customHeight="1" x14ac:dyDescent="0.25">
      <c r="A3719" s="26">
        <v>44288.48809027778</v>
      </c>
      <c r="B3719" s="23" t="s">
        <v>100</v>
      </c>
      <c r="C3719" s="23" t="s">
        <v>5070</v>
      </c>
      <c r="D3719" s="23" t="s">
        <v>551</v>
      </c>
      <c r="E3719" s="23" t="s">
        <v>1</v>
      </c>
      <c r="F3719" s="23" t="s">
        <v>7</v>
      </c>
      <c r="G3719" s="23" t="s">
        <v>975</v>
      </c>
      <c r="H3719" s="2" t="s">
        <v>7731</v>
      </c>
      <c r="I3719" s="23" t="s">
        <v>1653</v>
      </c>
      <c r="J3719" s="23"/>
      <c r="K3719" s="23" t="s">
        <v>9712</v>
      </c>
      <c r="L3719" s="23"/>
      <c r="M3719" s="23">
        <f>YEAR(Tabla2[[#This Row],[Fecha de creación]])</f>
        <v>2021</v>
      </c>
      <c r="N3719" s="23">
        <f>MONTH(Tabla2[[#This Row],[Fecha de creación]])</f>
        <v>4</v>
      </c>
    </row>
    <row r="3720" spans="1:14" ht="15" customHeight="1" x14ac:dyDescent="0.25">
      <c r="A3720" s="26">
        <v>44288.488553240742</v>
      </c>
      <c r="B3720" s="23" t="s">
        <v>100</v>
      </c>
      <c r="C3720" s="23" t="s">
        <v>5071</v>
      </c>
      <c r="D3720" s="23" t="s">
        <v>351</v>
      </c>
      <c r="E3720" s="23" t="s">
        <v>1</v>
      </c>
      <c r="F3720" s="23" t="s">
        <v>7</v>
      </c>
      <c r="G3720" s="23" t="s">
        <v>975</v>
      </c>
      <c r="H3720" s="2" t="s">
        <v>7734</v>
      </c>
      <c r="I3720" s="23" t="s">
        <v>1653</v>
      </c>
      <c r="J3720" s="23"/>
      <c r="K3720" s="23" t="s">
        <v>9712</v>
      </c>
      <c r="L3720" s="23"/>
      <c r="M3720" s="23">
        <f>YEAR(Tabla2[[#This Row],[Fecha de creación]])</f>
        <v>2021</v>
      </c>
      <c r="N3720" s="23">
        <f>MONTH(Tabla2[[#This Row],[Fecha de creación]])</f>
        <v>4</v>
      </c>
    </row>
    <row r="3721" spans="1:14" ht="15" customHeight="1" x14ac:dyDescent="0.25">
      <c r="A3721" s="26">
        <v>44288.489085648151</v>
      </c>
      <c r="B3721" s="23" t="s">
        <v>100</v>
      </c>
      <c r="C3721" s="23" t="s">
        <v>5072</v>
      </c>
      <c r="D3721" s="23" t="s">
        <v>131</v>
      </c>
      <c r="E3721" s="23" t="s">
        <v>1</v>
      </c>
      <c r="F3721" s="23" t="s">
        <v>7</v>
      </c>
      <c r="G3721" s="23" t="s">
        <v>975</v>
      </c>
      <c r="H3721" s="2" t="s">
        <v>7728</v>
      </c>
      <c r="I3721" s="23" t="s">
        <v>1653</v>
      </c>
      <c r="J3721" s="23"/>
      <c r="K3721" s="23" t="s">
        <v>9712</v>
      </c>
      <c r="L3721" s="23"/>
      <c r="M3721" s="23">
        <f>YEAR(Tabla2[[#This Row],[Fecha de creación]])</f>
        <v>2021</v>
      </c>
      <c r="N3721" s="23">
        <f>MONTH(Tabla2[[#This Row],[Fecha de creación]])</f>
        <v>4</v>
      </c>
    </row>
    <row r="3722" spans="1:14" ht="15" customHeight="1" x14ac:dyDescent="0.25">
      <c r="A3722" s="26">
        <v>44288.508784722224</v>
      </c>
      <c r="B3722" s="23" t="s">
        <v>0</v>
      </c>
      <c r="C3722" s="23" t="s">
        <v>5073</v>
      </c>
      <c r="D3722" s="23" t="s">
        <v>551</v>
      </c>
      <c r="E3722" s="23" t="s">
        <v>1</v>
      </c>
      <c r="F3722" s="23" t="s">
        <v>7</v>
      </c>
      <c r="G3722" s="23" t="s">
        <v>975</v>
      </c>
      <c r="H3722" s="2" t="s">
        <v>7731</v>
      </c>
      <c r="I3722" s="23" t="s">
        <v>4</v>
      </c>
      <c r="J3722" s="23"/>
      <c r="K3722" s="23" t="s">
        <v>9712</v>
      </c>
      <c r="L3722" s="23"/>
      <c r="M3722" s="23">
        <f>YEAR(Tabla2[[#This Row],[Fecha de creación]])</f>
        <v>2021</v>
      </c>
      <c r="N3722" s="23">
        <f>MONTH(Tabla2[[#This Row],[Fecha de creación]])</f>
        <v>4</v>
      </c>
    </row>
    <row r="3723" spans="1:14" ht="15" customHeight="1" x14ac:dyDescent="0.25">
      <c r="A3723" s="26">
        <v>44288.509432870371</v>
      </c>
      <c r="B3723" s="23" t="s">
        <v>0</v>
      </c>
      <c r="C3723" s="23" t="s">
        <v>5074</v>
      </c>
      <c r="D3723" s="23" t="s">
        <v>812</v>
      </c>
      <c r="E3723" s="23" t="s">
        <v>1</v>
      </c>
      <c r="F3723" s="23" t="s">
        <v>7</v>
      </c>
      <c r="G3723" s="23" t="s">
        <v>975</v>
      </c>
      <c r="H3723" s="2" t="s">
        <v>7734</v>
      </c>
      <c r="I3723" s="23" t="s">
        <v>4</v>
      </c>
      <c r="J3723" s="23"/>
      <c r="K3723" s="23" t="s">
        <v>9712</v>
      </c>
      <c r="L3723" s="23"/>
      <c r="M3723" s="23">
        <f>YEAR(Tabla2[[#This Row],[Fecha de creación]])</f>
        <v>2021</v>
      </c>
      <c r="N3723" s="23">
        <f>MONTH(Tabla2[[#This Row],[Fecha de creación]])</f>
        <v>4</v>
      </c>
    </row>
    <row r="3724" spans="1:14" ht="15" customHeight="1" x14ac:dyDescent="0.25">
      <c r="A3724" s="26">
        <v>44288.515138888892</v>
      </c>
      <c r="B3724" s="23" t="s">
        <v>0</v>
      </c>
      <c r="C3724" s="23" t="s">
        <v>5075</v>
      </c>
      <c r="D3724" s="23" t="s">
        <v>5076</v>
      </c>
      <c r="E3724" s="23" t="s">
        <v>1</v>
      </c>
      <c r="F3724" s="23" t="s">
        <v>7</v>
      </c>
      <c r="G3724" s="23" t="s">
        <v>975</v>
      </c>
      <c r="H3724" s="2" t="s">
        <v>7731</v>
      </c>
      <c r="I3724" s="23" t="s">
        <v>4</v>
      </c>
      <c r="J3724" s="23"/>
      <c r="K3724" s="23" t="s">
        <v>9712</v>
      </c>
      <c r="L3724" s="23"/>
      <c r="M3724" s="23">
        <f>YEAR(Tabla2[[#This Row],[Fecha de creación]])</f>
        <v>2021</v>
      </c>
      <c r="N3724" s="23">
        <f>MONTH(Tabla2[[#This Row],[Fecha de creación]])</f>
        <v>4</v>
      </c>
    </row>
    <row r="3725" spans="1:14" ht="15" customHeight="1" x14ac:dyDescent="0.25">
      <c r="A3725" s="26">
        <v>44288.68005787037</v>
      </c>
      <c r="B3725" s="23" t="s">
        <v>0</v>
      </c>
      <c r="C3725" s="23" t="s">
        <v>5077</v>
      </c>
      <c r="D3725" s="23" t="s">
        <v>382</v>
      </c>
      <c r="E3725" s="23" t="s">
        <v>1</v>
      </c>
      <c r="F3725" s="23" t="s">
        <v>7</v>
      </c>
      <c r="G3725" s="23" t="s">
        <v>975</v>
      </c>
      <c r="H3725" s="2" t="s">
        <v>7723</v>
      </c>
      <c r="I3725" s="23" t="s">
        <v>4</v>
      </c>
      <c r="J3725" s="23"/>
      <c r="K3725" s="23" t="s">
        <v>9712</v>
      </c>
      <c r="L3725" s="23"/>
      <c r="M3725" s="23">
        <f>YEAR(Tabla2[[#This Row],[Fecha de creación]])</f>
        <v>2021</v>
      </c>
      <c r="N3725" s="23">
        <f>MONTH(Tabla2[[#This Row],[Fecha de creación]])</f>
        <v>4</v>
      </c>
    </row>
    <row r="3726" spans="1:14" ht="15" customHeight="1" x14ac:dyDescent="0.25">
      <c r="A3726" s="26">
        <v>44288.687442129631</v>
      </c>
      <c r="B3726" s="23" t="s">
        <v>0</v>
      </c>
      <c r="C3726" s="23" t="s">
        <v>5078</v>
      </c>
      <c r="D3726" s="23" t="s">
        <v>382</v>
      </c>
      <c r="E3726" s="23" t="s">
        <v>1</v>
      </c>
      <c r="F3726" s="23" t="s">
        <v>7</v>
      </c>
      <c r="G3726" s="23" t="s">
        <v>975</v>
      </c>
      <c r="H3726" s="2" t="s">
        <v>7723</v>
      </c>
      <c r="I3726" s="23" t="s">
        <v>4</v>
      </c>
      <c r="J3726" s="23"/>
      <c r="K3726" s="23" t="s">
        <v>9712</v>
      </c>
      <c r="L3726" s="23"/>
      <c r="M3726" s="23">
        <f>YEAR(Tabla2[[#This Row],[Fecha de creación]])</f>
        <v>2021</v>
      </c>
      <c r="N3726" s="23">
        <f>MONTH(Tabla2[[#This Row],[Fecha de creación]])</f>
        <v>4</v>
      </c>
    </row>
    <row r="3727" spans="1:14" ht="15" customHeight="1" x14ac:dyDescent="0.25">
      <c r="A3727" s="26">
        <v>44289.541562500002</v>
      </c>
      <c r="B3727" s="23" t="s">
        <v>0</v>
      </c>
      <c r="C3727" s="23" t="s">
        <v>5079</v>
      </c>
      <c r="D3727" s="23" t="s">
        <v>5080</v>
      </c>
      <c r="E3727" s="23" t="s">
        <v>1</v>
      </c>
      <c r="F3727" s="23" t="s">
        <v>22</v>
      </c>
      <c r="G3727" s="23" t="s">
        <v>975</v>
      </c>
      <c r="H3727" s="2" t="s">
        <v>7732</v>
      </c>
      <c r="I3727" s="23" t="s">
        <v>4</v>
      </c>
      <c r="J3727" s="23"/>
      <c r="K3727" s="23" t="s">
        <v>9712</v>
      </c>
      <c r="L3727" s="23"/>
      <c r="M3727" s="23">
        <f>YEAR(Tabla2[[#This Row],[Fecha de creación]])</f>
        <v>2021</v>
      </c>
      <c r="N3727" s="23">
        <f>MONTH(Tabla2[[#This Row],[Fecha de creación]])</f>
        <v>4</v>
      </c>
    </row>
    <row r="3728" spans="1:14" ht="15" customHeight="1" x14ac:dyDescent="0.25">
      <c r="A3728" s="26">
        <v>44289.547210648147</v>
      </c>
      <c r="B3728" s="23" t="s">
        <v>0</v>
      </c>
      <c r="C3728" s="23" t="s">
        <v>5081</v>
      </c>
      <c r="D3728" s="23" t="s">
        <v>5080</v>
      </c>
      <c r="E3728" s="23" t="s">
        <v>1</v>
      </c>
      <c r="F3728" s="23" t="s">
        <v>7</v>
      </c>
      <c r="G3728" s="23" t="s">
        <v>975</v>
      </c>
      <c r="H3728" s="2" t="s">
        <v>7732</v>
      </c>
      <c r="I3728" s="23" t="s">
        <v>4</v>
      </c>
      <c r="J3728" s="23"/>
      <c r="K3728" s="23" t="s">
        <v>9712</v>
      </c>
      <c r="L3728" s="23"/>
      <c r="M3728" s="23">
        <f>YEAR(Tabla2[[#This Row],[Fecha de creación]])</f>
        <v>2021</v>
      </c>
      <c r="N3728" s="23">
        <f>MONTH(Tabla2[[#This Row],[Fecha de creación]])</f>
        <v>4</v>
      </c>
    </row>
    <row r="3729" spans="1:14" ht="15" customHeight="1" x14ac:dyDescent="0.25">
      <c r="A3729" s="26">
        <v>44289.551111111112</v>
      </c>
      <c r="B3729" s="23" t="s">
        <v>0</v>
      </c>
      <c r="C3729" s="23" t="s">
        <v>5082</v>
      </c>
      <c r="D3729" s="23" t="s">
        <v>1051</v>
      </c>
      <c r="E3729" s="23" t="s">
        <v>1</v>
      </c>
      <c r="F3729" s="23" t="s">
        <v>7</v>
      </c>
      <c r="G3729" s="23" t="s">
        <v>975</v>
      </c>
      <c r="H3729" s="2" t="s">
        <v>7732</v>
      </c>
      <c r="I3729" s="23" t="s">
        <v>4</v>
      </c>
      <c r="J3729" s="23"/>
      <c r="K3729" s="23" t="s">
        <v>9712</v>
      </c>
      <c r="L3729" s="23"/>
      <c r="M3729" s="23">
        <f>YEAR(Tabla2[[#This Row],[Fecha de creación]])</f>
        <v>2021</v>
      </c>
      <c r="N3729" s="23">
        <f>MONTH(Tabla2[[#This Row],[Fecha de creación]])</f>
        <v>4</v>
      </c>
    </row>
    <row r="3730" spans="1:14" ht="15" customHeight="1" x14ac:dyDescent="0.25">
      <c r="A3730" s="26">
        <v>44289.564814814818</v>
      </c>
      <c r="B3730" s="23" t="s">
        <v>0</v>
      </c>
      <c r="C3730" s="23" t="s">
        <v>5083</v>
      </c>
      <c r="D3730" s="23" t="s">
        <v>5080</v>
      </c>
      <c r="E3730" s="23" t="s">
        <v>1</v>
      </c>
      <c r="F3730" s="23" t="s">
        <v>7</v>
      </c>
      <c r="G3730" s="23" t="s">
        <v>975</v>
      </c>
      <c r="H3730" s="2" t="s">
        <v>7732</v>
      </c>
      <c r="I3730" s="23" t="s">
        <v>4</v>
      </c>
      <c r="J3730" s="23"/>
      <c r="K3730" s="23" t="s">
        <v>9712</v>
      </c>
      <c r="L3730" s="23"/>
      <c r="M3730" s="23">
        <f>YEAR(Tabla2[[#This Row],[Fecha de creación]])</f>
        <v>2021</v>
      </c>
      <c r="N3730" s="23">
        <f>MONTH(Tabla2[[#This Row],[Fecha de creación]])</f>
        <v>4</v>
      </c>
    </row>
    <row r="3731" spans="1:14" ht="15" customHeight="1" x14ac:dyDescent="0.25">
      <c r="A3731" s="26">
        <v>44289.568854166668</v>
      </c>
      <c r="B3731" s="23" t="s">
        <v>0</v>
      </c>
      <c r="C3731" s="23" t="s">
        <v>5084</v>
      </c>
      <c r="D3731" s="23" t="s">
        <v>5085</v>
      </c>
      <c r="E3731" s="23" t="s">
        <v>1</v>
      </c>
      <c r="F3731" s="23" t="s">
        <v>7</v>
      </c>
      <c r="G3731" s="23" t="s">
        <v>975</v>
      </c>
      <c r="H3731" s="2" t="s">
        <v>7732</v>
      </c>
      <c r="I3731" s="23" t="s">
        <v>4</v>
      </c>
      <c r="J3731" s="23"/>
      <c r="K3731" s="23" t="s">
        <v>9712</v>
      </c>
      <c r="L3731" s="23"/>
      <c r="M3731" s="23">
        <f>YEAR(Tabla2[[#This Row],[Fecha de creación]])</f>
        <v>2021</v>
      </c>
      <c r="N3731" s="23">
        <f>MONTH(Tabla2[[#This Row],[Fecha de creación]])</f>
        <v>4</v>
      </c>
    </row>
    <row r="3732" spans="1:14" ht="15" customHeight="1" x14ac:dyDescent="0.25">
      <c r="A3732" s="26">
        <v>44289.684212962966</v>
      </c>
      <c r="B3732" s="23" t="s">
        <v>0</v>
      </c>
      <c r="C3732" s="23" t="s">
        <v>5086</v>
      </c>
      <c r="D3732" s="23" t="s">
        <v>3164</v>
      </c>
      <c r="E3732" s="23" t="s">
        <v>1</v>
      </c>
      <c r="F3732" s="23" t="s">
        <v>7</v>
      </c>
      <c r="G3732" s="23" t="s">
        <v>975</v>
      </c>
      <c r="H3732" s="2" t="s">
        <v>7731</v>
      </c>
      <c r="I3732" s="23" t="s">
        <v>4</v>
      </c>
      <c r="J3732" s="23"/>
      <c r="K3732" s="23" t="s">
        <v>9712</v>
      </c>
      <c r="L3732" s="23"/>
      <c r="M3732" s="23">
        <f>YEAR(Tabla2[[#This Row],[Fecha de creación]])</f>
        <v>2021</v>
      </c>
      <c r="N3732" s="23">
        <f>MONTH(Tabla2[[#This Row],[Fecha de creación]])</f>
        <v>4</v>
      </c>
    </row>
    <row r="3733" spans="1:14" ht="15" customHeight="1" x14ac:dyDescent="0.25">
      <c r="A3733" s="26">
        <v>44289.695509259262</v>
      </c>
      <c r="B3733" s="23" t="s">
        <v>0</v>
      </c>
      <c r="C3733" s="23" t="s">
        <v>5087</v>
      </c>
      <c r="D3733" s="23" t="s">
        <v>382</v>
      </c>
      <c r="E3733" s="23" t="s">
        <v>1</v>
      </c>
      <c r="F3733" s="23" t="s">
        <v>7</v>
      </c>
      <c r="G3733" s="23" t="s">
        <v>975</v>
      </c>
      <c r="H3733" s="2" t="s">
        <v>7723</v>
      </c>
      <c r="I3733" s="23" t="s">
        <v>4</v>
      </c>
      <c r="J3733" s="23"/>
      <c r="K3733" s="23" t="s">
        <v>9712</v>
      </c>
      <c r="L3733" s="23"/>
      <c r="M3733" s="23">
        <f>YEAR(Tabla2[[#This Row],[Fecha de creación]])</f>
        <v>2021</v>
      </c>
      <c r="N3733" s="23">
        <f>MONTH(Tabla2[[#This Row],[Fecha de creación]])</f>
        <v>4</v>
      </c>
    </row>
    <row r="3734" spans="1:14" ht="15" customHeight="1" x14ac:dyDescent="0.25">
      <c r="A3734" s="26">
        <v>44289.696631944447</v>
      </c>
      <c r="B3734" s="23" t="s">
        <v>0</v>
      </c>
      <c r="C3734" s="23" t="s">
        <v>5088</v>
      </c>
      <c r="D3734" s="23" t="s">
        <v>615</v>
      </c>
      <c r="E3734" s="23" t="s">
        <v>1</v>
      </c>
      <c r="F3734" s="23" t="s">
        <v>7</v>
      </c>
      <c r="G3734" s="23" t="s">
        <v>975</v>
      </c>
      <c r="H3734" s="2" t="s">
        <v>7745</v>
      </c>
      <c r="I3734" s="23" t="s">
        <v>4</v>
      </c>
      <c r="J3734" s="23"/>
      <c r="K3734" s="23" t="s">
        <v>9712</v>
      </c>
      <c r="L3734" s="23"/>
      <c r="M3734" s="23">
        <f>YEAR(Tabla2[[#This Row],[Fecha de creación]])</f>
        <v>2021</v>
      </c>
      <c r="N3734" s="23">
        <f>MONTH(Tabla2[[#This Row],[Fecha de creación]])</f>
        <v>4</v>
      </c>
    </row>
    <row r="3735" spans="1:14" ht="15" customHeight="1" x14ac:dyDescent="0.25">
      <c r="A3735" s="26">
        <v>44291.552939814814</v>
      </c>
      <c r="B3735" s="23" t="s">
        <v>189</v>
      </c>
      <c r="C3735" s="23" t="s">
        <v>5089</v>
      </c>
      <c r="D3735" s="23" t="s">
        <v>131</v>
      </c>
      <c r="E3735" s="23" t="s">
        <v>1</v>
      </c>
      <c r="F3735" s="23" t="s">
        <v>7</v>
      </c>
      <c r="G3735" s="23" t="s">
        <v>975</v>
      </c>
      <c r="H3735" s="2" t="s">
        <v>7728</v>
      </c>
      <c r="I3735" s="23" t="s">
        <v>4486</v>
      </c>
      <c r="J3735" s="23"/>
      <c r="K3735" s="23" t="s">
        <v>9712</v>
      </c>
      <c r="L3735" s="23"/>
      <c r="M3735" s="23">
        <f>YEAR(Tabla2[[#This Row],[Fecha de creación]])</f>
        <v>2021</v>
      </c>
      <c r="N3735" s="23">
        <f>MONTH(Tabla2[[#This Row],[Fecha de creación]])</f>
        <v>4</v>
      </c>
    </row>
    <row r="3736" spans="1:14" ht="15" customHeight="1" x14ac:dyDescent="0.25">
      <c r="A3736" s="26">
        <v>44291.770196759258</v>
      </c>
      <c r="B3736" s="23" t="s">
        <v>0</v>
      </c>
      <c r="C3736" s="23" t="s">
        <v>5090</v>
      </c>
      <c r="D3736" s="23" t="s">
        <v>6</v>
      </c>
      <c r="E3736" s="23" t="s">
        <v>1</v>
      </c>
      <c r="F3736" s="23" t="s">
        <v>7</v>
      </c>
      <c r="G3736" s="23" t="s">
        <v>975</v>
      </c>
      <c r="H3736" s="2" t="s">
        <v>7722</v>
      </c>
      <c r="I3736" s="23" t="s">
        <v>4</v>
      </c>
      <c r="J3736" s="23"/>
      <c r="K3736" s="23" t="s">
        <v>9712</v>
      </c>
      <c r="L3736" s="23"/>
      <c r="M3736" s="23">
        <f>YEAR(Tabla2[[#This Row],[Fecha de creación]])</f>
        <v>2021</v>
      </c>
      <c r="N3736" s="23">
        <f>MONTH(Tabla2[[#This Row],[Fecha de creación]])</f>
        <v>4</v>
      </c>
    </row>
    <row r="3737" spans="1:14" ht="15" customHeight="1" x14ac:dyDescent="0.25">
      <c r="A3737" s="26">
        <v>44292.499930555554</v>
      </c>
      <c r="B3737" s="23" t="s">
        <v>19</v>
      </c>
      <c r="C3737" s="23" t="s">
        <v>5091</v>
      </c>
      <c r="D3737" s="23" t="s">
        <v>551</v>
      </c>
      <c r="E3737" s="23" t="s">
        <v>1</v>
      </c>
      <c r="F3737" s="23" t="s">
        <v>7</v>
      </c>
      <c r="G3737" s="23" t="s">
        <v>975</v>
      </c>
      <c r="H3737" s="2" t="s">
        <v>7731</v>
      </c>
      <c r="I3737" s="23" t="s">
        <v>23</v>
      </c>
      <c r="J3737" s="23"/>
      <c r="K3737" s="23" t="s">
        <v>9712</v>
      </c>
      <c r="L3737" s="23"/>
      <c r="M3737" s="23">
        <f>YEAR(Tabla2[[#This Row],[Fecha de creación]])</f>
        <v>2021</v>
      </c>
      <c r="N3737" s="23">
        <f>MONTH(Tabla2[[#This Row],[Fecha de creación]])</f>
        <v>4</v>
      </c>
    </row>
    <row r="3738" spans="1:14" ht="15" customHeight="1" x14ac:dyDescent="0.25">
      <c r="A3738" s="26">
        <v>44292.500300925924</v>
      </c>
      <c r="B3738" s="23" t="s">
        <v>19</v>
      </c>
      <c r="C3738" s="23" t="s">
        <v>5092</v>
      </c>
      <c r="D3738" s="23" t="s">
        <v>131</v>
      </c>
      <c r="E3738" s="23" t="s">
        <v>1</v>
      </c>
      <c r="F3738" s="23" t="s">
        <v>7</v>
      </c>
      <c r="G3738" s="23" t="s">
        <v>975</v>
      </c>
      <c r="H3738" s="2" t="s">
        <v>7728</v>
      </c>
      <c r="I3738" s="23" t="s">
        <v>23</v>
      </c>
      <c r="J3738" s="23"/>
      <c r="K3738" s="23" t="s">
        <v>9712</v>
      </c>
      <c r="L3738" s="23"/>
      <c r="M3738" s="23">
        <f>YEAR(Tabla2[[#This Row],[Fecha de creación]])</f>
        <v>2021</v>
      </c>
      <c r="N3738" s="23">
        <f>MONTH(Tabla2[[#This Row],[Fecha de creación]])</f>
        <v>4</v>
      </c>
    </row>
    <row r="3739" spans="1:14" ht="15" customHeight="1" x14ac:dyDescent="0.25">
      <c r="A3739" s="26">
        <v>44292.622152777774</v>
      </c>
      <c r="B3739" s="23" t="s">
        <v>19</v>
      </c>
      <c r="C3739" s="23" t="s">
        <v>5093</v>
      </c>
      <c r="D3739" s="23" t="s">
        <v>21</v>
      </c>
      <c r="E3739" s="23" t="s">
        <v>1</v>
      </c>
      <c r="F3739" s="23" t="s">
        <v>7</v>
      </c>
      <c r="G3739" s="23" t="s">
        <v>975</v>
      </c>
      <c r="H3739" s="2" t="s">
        <v>7744</v>
      </c>
      <c r="I3739" s="23" t="s">
        <v>23</v>
      </c>
      <c r="J3739" s="23"/>
      <c r="K3739" s="23" t="s">
        <v>9712</v>
      </c>
      <c r="L3739" s="23"/>
      <c r="M3739" s="23">
        <f>YEAR(Tabla2[[#This Row],[Fecha de creación]])</f>
        <v>2021</v>
      </c>
      <c r="N3739" s="23">
        <f>MONTH(Tabla2[[#This Row],[Fecha de creación]])</f>
        <v>4</v>
      </c>
    </row>
    <row r="3740" spans="1:14" ht="15" customHeight="1" x14ac:dyDescent="0.25">
      <c r="A3740" s="26">
        <v>44292.627314814818</v>
      </c>
      <c r="B3740" s="23" t="s">
        <v>19</v>
      </c>
      <c r="C3740" s="23" t="s">
        <v>5094</v>
      </c>
      <c r="D3740" s="23" t="s">
        <v>21</v>
      </c>
      <c r="E3740" s="23" t="s">
        <v>1</v>
      </c>
      <c r="F3740" s="23" t="s">
        <v>7</v>
      </c>
      <c r="G3740" s="23" t="s">
        <v>975</v>
      </c>
      <c r="H3740" s="2" t="s">
        <v>7744</v>
      </c>
      <c r="I3740" s="23" t="s">
        <v>23</v>
      </c>
      <c r="J3740" s="23"/>
      <c r="K3740" s="23" t="s">
        <v>9712</v>
      </c>
      <c r="L3740" s="23"/>
      <c r="M3740" s="23">
        <f>YEAR(Tabla2[[#This Row],[Fecha de creación]])</f>
        <v>2021</v>
      </c>
      <c r="N3740" s="23">
        <f>MONTH(Tabla2[[#This Row],[Fecha de creación]])</f>
        <v>4</v>
      </c>
    </row>
    <row r="3741" spans="1:14" ht="15" customHeight="1" x14ac:dyDescent="0.25">
      <c r="A3741" s="26">
        <v>44292.687175925923</v>
      </c>
      <c r="B3741" s="23" t="s">
        <v>0</v>
      </c>
      <c r="C3741" s="23" t="s">
        <v>5095</v>
      </c>
      <c r="D3741" s="23" t="s">
        <v>21</v>
      </c>
      <c r="E3741" s="23" t="s">
        <v>1</v>
      </c>
      <c r="F3741" s="23" t="s">
        <v>7</v>
      </c>
      <c r="G3741" s="23" t="s">
        <v>975</v>
      </c>
      <c r="H3741" s="2" t="s">
        <v>7744</v>
      </c>
      <c r="I3741" s="23" t="s">
        <v>7412</v>
      </c>
      <c r="J3741" s="23"/>
      <c r="K3741" s="23" t="s">
        <v>9712</v>
      </c>
      <c r="L3741" s="23"/>
      <c r="M3741" s="23">
        <f>YEAR(Tabla2[[#This Row],[Fecha de creación]])</f>
        <v>2021</v>
      </c>
      <c r="N3741" s="23">
        <f>MONTH(Tabla2[[#This Row],[Fecha de creación]])</f>
        <v>4</v>
      </c>
    </row>
    <row r="3742" spans="1:14" ht="15" customHeight="1" x14ac:dyDescent="0.25">
      <c r="A3742" s="26">
        <v>44292.687974537039</v>
      </c>
      <c r="B3742" s="23" t="s">
        <v>0</v>
      </c>
      <c r="C3742" s="23" t="s">
        <v>5096</v>
      </c>
      <c r="D3742" s="23" t="s">
        <v>5097</v>
      </c>
      <c r="E3742" s="23" t="s">
        <v>1</v>
      </c>
      <c r="F3742" s="23" t="s">
        <v>7</v>
      </c>
      <c r="G3742" s="23" t="s">
        <v>975</v>
      </c>
      <c r="H3742" s="2" t="s">
        <v>7744</v>
      </c>
      <c r="I3742" s="23" t="s">
        <v>7412</v>
      </c>
      <c r="J3742" s="23"/>
      <c r="K3742" s="23" t="s">
        <v>9712</v>
      </c>
      <c r="L3742" s="23"/>
      <c r="M3742" s="23">
        <f>YEAR(Tabla2[[#This Row],[Fecha de creación]])</f>
        <v>2021</v>
      </c>
      <c r="N3742" s="23">
        <f>MONTH(Tabla2[[#This Row],[Fecha de creación]])</f>
        <v>4</v>
      </c>
    </row>
    <row r="3743" spans="1:14" ht="15" customHeight="1" x14ac:dyDescent="0.25">
      <c r="A3743" s="26">
        <v>44292.708009259259</v>
      </c>
      <c r="B3743" s="23" t="s">
        <v>0</v>
      </c>
      <c r="C3743" s="23" t="s">
        <v>5098</v>
      </c>
      <c r="D3743" s="23" t="s">
        <v>1431</v>
      </c>
      <c r="E3743" s="23" t="s">
        <v>1</v>
      </c>
      <c r="F3743" s="23" t="s">
        <v>7</v>
      </c>
      <c r="G3743" s="23" t="s">
        <v>975</v>
      </c>
      <c r="H3743" s="2" t="s">
        <v>7744</v>
      </c>
      <c r="I3743" s="23" t="s">
        <v>7412</v>
      </c>
      <c r="J3743" s="23"/>
      <c r="K3743" s="23" t="s">
        <v>9712</v>
      </c>
      <c r="L3743" s="23"/>
      <c r="M3743" s="23">
        <f>YEAR(Tabla2[[#This Row],[Fecha de creación]])</f>
        <v>2021</v>
      </c>
      <c r="N3743" s="23">
        <f>MONTH(Tabla2[[#This Row],[Fecha de creación]])</f>
        <v>4</v>
      </c>
    </row>
    <row r="3744" spans="1:14" ht="15" customHeight="1" x14ac:dyDescent="0.25">
      <c r="A3744" s="26">
        <v>44292.717048611114</v>
      </c>
      <c r="B3744" s="23" t="s">
        <v>0</v>
      </c>
      <c r="C3744" s="23" t="s">
        <v>5099</v>
      </c>
      <c r="D3744" s="23" t="s">
        <v>5076</v>
      </c>
      <c r="E3744" s="23" t="s">
        <v>1</v>
      </c>
      <c r="F3744" s="23" t="s">
        <v>7</v>
      </c>
      <c r="G3744" s="23" t="s">
        <v>1551</v>
      </c>
      <c r="H3744" s="2" t="s">
        <v>7731</v>
      </c>
      <c r="I3744" s="23" t="s">
        <v>4</v>
      </c>
      <c r="J3744" s="23"/>
      <c r="K3744" s="23" t="s">
        <v>9712</v>
      </c>
      <c r="L3744" s="23"/>
      <c r="M3744" s="23">
        <f>YEAR(Tabla2[[#This Row],[Fecha de creación]])</f>
        <v>2021</v>
      </c>
      <c r="N3744" s="23">
        <f>MONTH(Tabla2[[#This Row],[Fecha de creación]])</f>
        <v>4</v>
      </c>
    </row>
    <row r="3745" spans="1:14" ht="15" customHeight="1" x14ac:dyDescent="0.25">
      <c r="A3745" s="26">
        <v>44292.744641203702</v>
      </c>
      <c r="B3745" s="23" t="s">
        <v>0</v>
      </c>
      <c r="C3745" s="23" t="s">
        <v>5100</v>
      </c>
      <c r="D3745" s="23" t="s">
        <v>615</v>
      </c>
      <c r="E3745" s="23" t="s">
        <v>1</v>
      </c>
      <c r="F3745" s="23" t="s">
        <v>7</v>
      </c>
      <c r="G3745" s="23" t="s">
        <v>975</v>
      </c>
      <c r="H3745" s="2" t="s">
        <v>7745</v>
      </c>
      <c r="I3745" s="23" t="s">
        <v>7412</v>
      </c>
      <c r="J3745" s="23"/>
      <c r="K3745" s="23" t="s">
        <v>9712</v>
      </c>
      <c r="L3745" s="23"/>
      <c r="M3745" s="23">
        <f>YEAR(Tabla2[[#This Row],[Fecha de creación]])</f>
        <v>2021</v>
      </c>
      <c r="N3745" s="23">
        <f>MONTH(Tabla2[[#This Row],[Fecha de creación]])</f>
        <v>4</v>
      </c>
    </row>
    <row r="3746" spans="1:14" ht="15" customHeight="1" x14ac:dyDescent="0.25">
      <c r="A3746" s="26">
        <v>44292.746319444443</v>
      </c>
      <c r="B3746" s="23" t="s">
        <v>0</v>
      </c>
      <c r="C3746" s="23" t="s">
        <v>5101</v>
      </c>
      <c r="D3746" s="23" t="s">
        <v>615</v>
      </c>
      <c r="E3746" s="23" t="s">
        <v>1</v>
      </c>
      <c r="F3746" s="23" t="s">
        <v>7</v>
      </c>
      <c r="G3746" s="23" t="s">
        <v>975</v>
      </c>
      <c r="H3746" s="2" t="s">
        <v>7745</v>
      </c>
      <c r="I3746" s="23" t="s">
        <v>7412</v>
      </c>
      <c r="J3746" s="23"/>
      <c r="K3746" s="23" t="s">
        <v>9712</v>
      </c>
      <c r="L3746" s="23"/>
      <c r="M3746" s="23">
        <f>YEAR(Tabla2[[#This Row],[Fecha de creación]])</f>
        <v>2021</v>
      </c>
      <c r="N3746" s="23">
        <f>MONTH(Tabla2[[#This Row],[Fecha de creación]])</f>
        <v>4</v>
      </c>
    </row>
    <row r="3747" spans="1:14" ht="15" customHeight="1" x14ac:dyDescent="0.25">
      <c r="A3747" s="26">
        <v>44292.753113425926</v>
      </c>
      <c r="B3747" s="23" t="s">
        <v>0</v>
      </c>
      <c r="C3747" s="23" t="s">
        <v>5102</v>
      </c>
      <c r="D3747" s="23" t="s">
        <v>5103</v>
      </c>
      <c r="E3747" s="23" t="s">
        <v>1</v>
      </c>
      <c r="F3747" s="23" t="s">
        <v>7</v>
      </c>
      <c r="G3747" s="23" t="s">
        <v>975</v>
      </c>
      <c r="H3747" s="2" t="s">
        <v>7736</v>
      </c>
      <c r="I3747" s="23" t="s">
        <v>4</v>
      </c>
      <c r="J3747" s="23"/>
      <c r="K3747" s="23" t="s">
        <v>9712</v>
      </c>
      <c r="L3747" s="23"/>
      <c r="M3747" s="23">
        <f>YEAR(Tabla2[[#This Row],[Fecha de creación]])</f>
        <v>2021</v>
      </c>
      <c r="N3747" s="23">
        <f>MONTH(Tabla2[[#This Row],[Fecha de creación]])</f>
        <v>4</v>
      </c>
    </row>
    <row r="3748" spans="1:14" ht="15" customHeight="1" x14ac:dyDescent="0.25">
      <c r="A3748" s="26">
        <v>44293.749918981484</v>
      </c>
      <c r="B3748" s="23" t="s">
        <v>100</v>
      </c>
      <c r="C3748" s="23" t="s">
        <v>5104</v>
      </c>
      <c r="D3748" s="23" t="s">
        <v>6</v>
      </c>
      <c r="E3748" s="23" t="s">
        <v>1</v>
      </c>
      <c r="F3748" s="23" t="s">
        <v>7</v>
      </c>
      <c r="G3748" s="23" t="s">
        <v>975</v>
      </c>
      <c r="H3748" s="2" t="s">
        <v>7722</v>
      </c>
      <c r="I3748" s="23" t="s">
        <v>1653</v>
      </c>
      <c r="J3748" s="23"/>
      <c r="K3748" s="23" t="s">
        <v>9712</v>
      </c>
      <c r="L3748" s="23"/>
      <c r="M3748" s="23">
        <f>YEAR(Tabla2[[#This Row],[Fecha de creación]])</f>
        <v>2021</v>
      </c>
      <c r="N3748" s="23">
        <f>MONTH(Tabla2[[#This Row],[Fecha de creación]])</f>
        <v>4</v>
      </c>
    </row>
    <row r="3749" spans="1:14" ht="15" customHeight="1" x14ac:dyDescent="0.25">
      <c r="A3749" s="26">
        <v>44293.755613425928</v>
      </c>
      <c r="B3749" s="23" t="s">
        <v>0</v>
      </c>
      <c r="C3749" s="23" t="s">
        <v>5105</v>
      </c>
      <c r="D3749" s="23" t="s">
        <v>5106</v>
      </c>
      <c r="E3749" s="23" t="s">
        <v>1</v>
      </c>
      <c r="F3749" s="23" t="s">
        <v>7</v>
      </c>
      <c r="G3749" s="23" t="s">
        <v>1551</v>
      </c>
      <c r="H3749" s="2" t="s">
        <v>7731</v>
      </c>
      <c r="I3749" s="23" t="s">
        <v>4</v>
      </c>
      <c r="J3749" s="23"/>
      <c r="K3749" s="23" t="s">
        <v>9712</v>
      </c>
      <c r="L3749" s="23"/>
      <c r="M3749" s="23">
        <f>YEAR(Tabla2[[#This Row],[Fecha de creación]])</f>
        <v>2021</v>
      </c>
      <c r="N3749" s="23">
        <f>MONTH(Tabla2[[#This Row],[Fecha de creación]])</f>
        <v>4</v>
      </c>
    </row>
    <row r="3750" spans="1:14" ht="15" customHeight="1" x14ac:dyDescent="0.25">
      <c r="A3750" s="26">
        <v>44294.736886574072</v>
      </c>
      <c r="B3750" s="23" t="s">
        <v>0</v>
      </c>
      <c r="C3750" s="23" t="s">
        <v>744</v>
      </c>
      <c r="D3750" s="23" t="s">
        <v>745</v>
      </c>
      <c r="E3750" s="23" t="s">
        <v>1</v>
      </c>
      <c r="F3750" s="23" t="s">
        <v>7</v>
      </c>
      <c r="G3750" s="23" t="s">
        <v>3</v>
      </c>
      <c r="H3750" s="2" t="s">
        <v>7745</v>
      </c>
      <c r="I3750" s="23" t="s">
        <v>7412</v>
      </c>
      <c r="J3750" s="23"/>
      <c r="K3750" s="23" t="s">
        <v>9712</v>
      </c>
      <c r="L3750" s="23"/>
      <c r="M3750" s="23">
        <f>YEAR(Tabla2[[#This Row],[Fecha de creación]])</f>
        <v>2021</v>
      </c>
      <c r="N3750" s="23">
        <f>MONTH(Tabla2[[#This Row],[Fecha de creación]])</f>
        <v>4</v>
      </c>
    </row>
    <row r="3751" spans="1:14" ht="15" customHeight="1" x14ac:dyDescent="0.25">
      <c r="A3751" s="26">
        <v>44294.73940972222</v>
      </c>
      <c r="B3751" s="23" t="s">
        <v>100</v>
      </c>
      <c r="C3751" s="23" t="s">
        <v>5107</v>
      </c>
      <c r="D3751" s="23" t="s">
        <v>586</v>
      </c>
      <c r="E3751" s="23" t="s">
        <v>1</v>
      </c>
      <c r="F3751" s="23" t="s">
        <v>7</v>
      </c>
      <c r="G3751" s="23" t="s">
        <v>1551</v>
      </c>
      <c r="H3751" s="2" t="s">
        <v>7742</v>
      </c>
      <c r="I3751" s="23" t="s">
        <v>7760</v>
      </c>
      <c r="J3751" s="23"/>
      <c r="K3751" s="23" t="s">
        <v>9712</v>
      </c>
      <c r="L3751" s="23"/>
      <c r="M3751" s="23">
        <f>YEAR(Tabla2[[#This Row],[Fecha de creación]])</f>
        <v>2021</v>
      </c>
      <c r="N3751" s="23">
        <f>MONTH(Tabla2[[#This Row],[Fecha de creación]])</f>
        <v>4</v>
      </c>
    </row>
    <row r="3752" spans="1:14" ht="15" customHeight="1" x14ac:dyDescent="0.25">
      <c r="A3752" s="26">
        <v>44294.744375000002</v>
      </c>
      <c r="B3752" s="23" t="s">
        <v>0</v>
      </c>
      <c r="C3752" s="23" t="s">
        <v>5108</v>
      </c>
      <c r="D3752" s="23" t="s">
        <v>382</v>
      </c>
      <c r="E3752" s="23" t="s">
        <v>1</v>
      </c>
      <c r="F3752" s="23" t="s">
        <v>7</v>
      </c>
      <c r="G3752" s="23" t="s">
        <v>975</v>
      </c>
      <c r="H3752" s="2" t="s">
        <v>7758</v>
      </c>
      <c r="I3752" s="23" t="s">
        <v>7412</v>
      </c>
      <c r="J3752" s="23"/>
      <c r="K3752" s="23" t="s">
        <v>9712</v>
      </c>
      <c r="L3752" s="23"/>
      <c r="M3752" s="23">
        <f>YEAR(Tabla2[[#This Row],[Fecha de creación]])</f>
        <v>2021</v>
      </c>
      <c r="N3752" s="23">
        <f>MONTH(Tabla2[[#This Row],[Fecha de creación]])</f>
        <v>4</v>
      </c>
    </row>
    <row r="3753" spans="1:14" ht="15" customHeight="1" x14ac:dyDescent="0.25">
      <c r="A3753" s="26">
        <v>44294.74523148148</v>
      </c>
      <c r="B3753" s="23" t="s">
        <v>0</v>
      </c>
      <c r="C3753" s="23" t="s">
        <v>5109</v>
      </c>
      <c r="D3753" s="23" t="s">
        <v>5110</v>
      </c>
      <c r="E3753" s="23" t="s">
        <v>1</v>
      </c>
      <c r="F3753" s="23" t="s">
        <v>7</v>
      </c>
      <c r="G3753" s="23" t="s">
        <v>975</v>
      </c>
      <c r="H3753" s="2" t="s">
        <v>7731</v>
      </c>
      <c r="I3753" s="23" t="s">
        <v>7412</v>
      </c>
      <c r="J3753" s="23"/>
      <c r="K3753" s="23" t="s">
        <v>9712</v>
      </c>
      <c r="L3753" s="23"/>
      <c r="M3753" s="23">
        <f>YEAR(Tabla2[[#This Row],[Fecha de creación]])</f>
        <v>2021</v>
      </c>
      <c r="N3753" s="23">
        <f>MONTH(Tabla2[[#This Row],[Fecha de creación]])</f>
        <v>4</v>
      </c>
    </row>
    <row r="3754" spans="1:14" ht="15" customHeight="1" x14ac:dyDescent="0.25">
      <c r="A3754" s="26">
        <v>44294.74590277778</v>
      </c>
      <c r="B3754" s="23" t="s">
        <v>100</v>
      </c>
      <c r="C3754" s="23" t="s">
        <v>5111</v>
      </c>
      <c r="D3754" s="23" t="s">
        <v>6</v>
      </c>
      <c r="E3754" s="23" t="s">
        <v>1</v>
      </c>
      <c r="F3754" s="23" t="s">
        <v>7</v>
      </c>
      <c r="G3754" s="23" t="s">
        <v>975</v>
      </c>
      <c r="H3754" s="2" t="s">
        <v>7722</v>
      </c>
      <c r="I3754" s="23" t="s">
        <v>1653</v>
      </c>
      <c r="J3754" s="23"/>
      <c r="K3754" s="23" t="s">
        <v>9712</v>
      </c>
      <c r="L3754" s="23"/>
      <c r="M3754" s="23">
        <f>YEAR(Tabla2[[#This Row],[Fecha de creación]])</f>
        <v>2021</v>
      </c>
      <c r="N3754" s="23">
        <f>MONTH(Tabla2[[#This Row],[Fecha de creación]])</f>
        <v>4</v>
      </c>
    </row>
    <row r="3755" spans="1:14" ht="15" customHeight="1" x14ac:dyDescent="0.25">
      <c r="A3755" s="26">
        <v>44294.750150462962</v>
      </c>
      <c r="B3755" s="23" t="s">
        <v>0</v>
      </c>
      <c r="C3755" s="23" t="s">
        <v>5112</v>
      </c>
      <c r="D3755" s="23" t="s">
        <v>21</v>
      </c>
      <c r="E3755" s="23" t="s">
        <v>1</v>
      </c>
      <c r="F3755" s="23" t="s">
        <v>7</v>
      </c>
      <c r="G3755" s="23" t="s">
        <v>975</v>
      </c>
      <c r="H3755" s="2" t="s">
        <v>7744</v>
      </c>
      <c r="I3755" s="23" t="s">
        <v>7412</v>
      </c>
      <c r="J3755" s="23"/>
      <c r="K3755" s="23" t="s">
        <v>9712</v>
      </c>
      <c r="L3755" s="23"/>
      <c r="M3755" s="23">
        <f>YEAR(Tabla2[[#This Row],[Fecha de creación]])</f>
        <v>2021</v>
      </c>
      <c r="N3755" s="23">
        <f>MONTH(Tabla2[[#This Row],[Fecha de creación]])</f>
        <v>4</v>
      </c>
    </row>
    <row r="3756" spans="1:14" ht="15" customHeight="1" x14ac:dyDescent="0.25">
      <c r="A3756" s="26">
        <v>44294.752870370372</v>
      </c>
      <c r="B3756" s="23" t="s">
        <v>0</v>
      </c>
      <c r="C3756" s="23" t="s">
        <v>5113</v>
      </c>
      <c r="D3756" s="23" t="s">
        <v>5114</v>
      </c>
      <c r="E3756" s="23" t="s">
        <v>1</v>
      </c>
      <c r="F3756" s="23" t="s">
        <v>2</v>
      </c>
      <c r="G3756" s="23" t="s">
        <v>1551</v>
      </c>
      <c r="H3756" s="2" t="s">
        <v>7745</v>
      </c>
      <c r="I3756" s="23" t="s">
        <v>4</v>
      </c>
      <c r="J3756" s="23"/>
      <c r="K3756" s="23" t="s">
        <v>9712</v>
      </c>
      <c r="L3756" s="23"/>
      <c r="M3756" s="23">
        <f>YEAR(Tabla2[[#This Row],[Fecha de creación]])</f>
        <v>2021</v>
      </c>
      <c r="N3756" s="23">
        <f>MONTH(Tabla2[[#This Row],[Fecha de creación]])</f>
        <v>4</v>
      </c>
    </row>
    <row r="3757" spans="1:14" ht="15" customHeight="1" x14ac:dyDescent="0.25">
      <c r="A3757" s="26">
        <v>44295.458715277775</v>
      </c>
      <c r="B3757" s="23" t="s">
        <v>189</v>
      </c>
      <c r="C3757" s="23" t="s">
        <v>5115</v>
      </c>
      <c r="D3757" s="23" t="s">
        <v>6</v>
      </c>
      <c r="E3757" s="23" t="s">
        <v>1</v>
      </c>
      <c r="F3757" s="23" t="s">
        <v>7</v>
      </c>
      <c r="G3757" s="23" t="s">
        <v>975</v>
      </c>
      <c r="H3757" s="2" t="s">
        <v>7722</v>
      </c>
      <c r="I3757" s="23" t="s">
        <v>4486</v>
      </c>
      <c r="J3757" s="23"/>
      <c r="K3757" s="23" t="s">
        <v>9712</v>
      </c>
      <c r="L3757" s="23"/>
      <c r="M3757" s="23">
        <f>YEAR(Tabla2[[#This Row],[Fecha de creación]])</f>
        <v>2021</v>
      </c>
      <c r="N3757" s="23">
        <f>MONTH(Tabla2[[#This Row],[Fecha de creación]])</f>
        <v>4</v>
      </c>
    </row>
    <row r="3758" spans="1:14" ht="15" customHeight="1" x14ac:dyDescent="0.25">
      <c r="A3758" s="26">
        <v>44295.523668981485</v>
      </c>
      <c r="B3758" s="23" t="s">
        <v>0</v>
      </c>
      <c r="C3758" s="23" t="s">
        <v>5116</v>
      </c>
      <c r="D3758" s="23" t="s">
        <v>1431</v>
      </c>
      <c r="E3758" s="23" t="s">
        <v>1</v>
      </c>
      <c r="F3758" s="23" t="s">
        <v>7</v>
      </c>
      <c r="G3758" s="23" t="s">
        <v>975</v>
      </c>
      <c r="H3758" s="2" t="s">
        <v>7744</v>
      </c>
      <c r="I3758" s="23" t="s">
        <v>7412</v>
      </c>
      <c r="J3758" s="23"/>
      <c r="K3758" s="23" t="s">
        <v>9712</v>
      </c>
      <c r="L3758" s="23"/>
      <c r="M3758" s="23">
        <f>YEAR(Tabla2[[#This Row],[Fecha de creación]])</f>
        <v>2021</v>
      </c>
      <c r="N3758" s="23">
        <f>MONTH(Tabla2[[#This Row],[Fecha de creación]])</f>
        <v>4</v>
      </c>
    </row>
    <row r="3759" spans="1:14" ht="15" customHeight="1" x14ac:dyDescent="0.25">
      <c r="A3759" s="26">
        <v>44295.567349537036</v>
      </c>
      <c r="B3759" s="23" t="s">
        <v>0</v>
      </c>
      <c r="C3759" s="23" t="s">
        <v>5117</v>
      </c>
      <c r="D3759" s="23" t="s">
        <v>551</v>
      </c>
      <c r="E3759" s="23" t="s">
        <v>1</v>
      </c>
      <c r="F3759" s="23" t="s">
        <v>7</v>
      </c>
      <c r="G3759" s="23" t="s">
        <v>975</v>
      </c>
      <c r="H3759" s="2" t="s">
        <v>7731</v>
      </c>
      <c r="I3759" s="23" t="s">
        <v>4</v>
      </c>
      <c r="J3759" s="23"/>
      <c r="K3759" s="23" t="s">
        <v>9712</v>
      </c>
      <c r="L3759" s="23"/>
      <c r="M3759" s="23">
        <f>YEAR(Tabla2[[#This Row],[Fecha de creación]])</f>
        <v>2021</v>
      </c>
      <c r="N3759" s="23">
        <f>MONTH(Tabla2[[#This Row],[Fecha de creación]])</f>
        <v>4</v>
      </c>
    </row>
    <row r="3760" spans="1:14" ht="15" customHeight="1" x14ac:dyDescent="0.25">
      <c r="A3760" s="26">
        <v>44295.727986111109</v>
      </c>
      <c r="B3760" s="23" t="s">
        <v>0</v>
      </c>
      <c r="C3760" s="23" t="s">
        <v>5118</v>
      </c>
      <c r="D3760" s="23" t="s">
        <v>5119</v>
      </c>
      <c r="E3760" s="23" t="s">
        <v>1</v>
      </c>
      <c r="F3760" s="23" t="s">
        <v>7</v>
      </c>
      <c r="G3760" s="23" t="s">
        <v>975</v>
      </c>
      <c r="H3760" s="2" t="s">
        <v>7722</v>
      </c>
      <c r="I3760" s="23" t="s">
        <v>7412</v>
      </c>
      <c r="J3760" s="23"/>
      <c r="K3760" s="23" t="s">
        <v>9712</v>
      </c>
      <c r="L3760" s="23"/>
      <c r="M3760" s="23">
        <f>YEAR(Tabla2[[#This Row],[Fecha de creación]])</f>
        <v>2021</v>
      </c>
      <c r="N3760" s="23">
        <f>MONTH(Tabla2[[#This Row],[Fecha de creación]])</f>
        <v>4</v>
      </c>
    </row>
    <row r="3761" spans="1:14" ht="15" customHeight="1" x14ac:dyDescent="0.25">
      <c r="A3761" s="26">
        <v>44295.729849537034</v>
      </c>
      <c r="B3761" s="23" t="s">
        <v>0</v>
      </c>
      <c r="C3761" s="23" t="s">
        <v>5120</v>
      </c>
      <c r="D3761" s="23" t="s">
        <v>6</v>
      </c>
      <c r="E3761" s="23" t="s">
        <v>1</v>
      </c>
      <c r="F3761" s="23" t="s">
        <v>7</v>
      </c>
      <c r="G3761" s="23" t="s">
        <v>975</v>
      </c>
      <c r="H3761" s="2" t="s">
        <v>7722</v>
      </c>
      <c r="I3761" s="23" t="s">
        <v>7412</v>
      </c>
      <c r="J3761" s="23"/>
      <c r="K3761" s="23" t="s">
        <v>9712</v>
      </c>
      <c r="L3761" s="23"/>
      <c r="M3761" s="23">
        <f>YEAR(Tabla2[[#This Row],[Fecha de creación]])</f>
        <v>2021</v>
      </c>
      <c r="N3761" s="23">
        <f>MONTH(Tabla2[[#This Row],[Fecha de creación]])</f>
        <v>4</v>
      </c>
    </row>
    <row r="3762" spans="1:14" ht="15" customHeight="1" x14ac:dyDescent="0.25">
      <c r="A3762" s="26">
        <v>44296.583738425928</v>
      </c>
      <c r="B3762" s="23" t="s">
        <v>56</v>
      </c>
      <c r="C3762" s="23" t="s">
        <v>5121</v>
      </c>
      <c r="D3762" s="23" t="s">
        <v>6</v>
      </c>
      <c r="E3762" s="23" t="s">
        <v>1</v>
      </c>
      <c r="F3762" s="23" t="s">
        <v>7</v>
      </c>
      <c r="G3762" s="23" t="s">
        <v>975</v>
      </c>
      <c r="H3762" s="2" t="s">
        <v>7722</v>
      </c>
      <c r="I3762" s="23" t="s">
        <v>4517</v>
      </c>
      <c r="J3762" s="23"/>
      <c r="K3762" s="23" t="s">
        <v>9712</v>
      </c>
      <c r="L3762" s="23"/>
      <c r="M3762" s="23">
        <f>YEAR(Tabla2[[#This Row],[Fecha de creación]])</f>
        <v>2021</v>
      </c>
      <c r="N3762" s="23">
        <f>MONTH(Tabla2[[#This Row],[Fecha de creación]])</f>
        <v>4</v>
      </c>
    </row>
    <row r="3763" spans="1:14" ht="15" customHeight="1" x14ac:dyDescent="0.25">
      <c r="A3763" s="26">
        <v>44296.764791666668</v>
      </c>
      <c r="B3763" s="23" t="s">
        <v>0</v>
      </c>
      <c r="C3763" s="23" t="s">
        <v>5122</v>
      </c>
      <c r="D3763" s="23" t="s">
        <v>110</v>
      </c>
      <c r="E3763" s="23" t="s">
        <v>1</v>
      </c>
      <c r="F3763" s="23" t="s">
        <v>7</v>
      </c>
      <c r="G3763" s="23" t="s">
        <v>975</v>
      </c>
      <c r="H3763" s="2" t="s">
        <v>7731</v>
      </c>
      <c r="I3763" s="23" t="s">
        <v>4</v>
      </c>
      <c r="J3763" s="23"/>
      <c r="K3763" s="23" t="s">
        <v>9712</v>
      </c>
      <c r="L3763" s="23"/>
      <c r="M3763" s="23">
        <f>YEAR(Tabla2[[#This Row],[Fecha de creación]])</f>
        <v>2021</v>
      </c>
      <c r="N3763" s="23">
        <f>MONTH(Tabla2[[#This Row],[Fecha de creación]])</f>
        <v>4</v>
      </c>
    </row>
    <row r="3764" spans="1:14" ht="15" customHeight="1" x14ac:dyDescent="0.25">
      <c r="A3764" s="26">
        <v>44296.774375000001</v>
      </c>
      <c r="B3764" s="23" t="s">
        <v>0</v>
      </c>
      <c r="C3764" s="23" t="s">
        <v>5123</v>
      </c>
      <c r="D3764" s="23" t="s">
        <v>551</v>
      </c>
      <c r="E3764" s="23" t="s">
        <v>1</v>
      </c>
      <c r="F3764" s="23" t="s">
        <v>7</v>
      </c>
      <c r="G3764" s="23" t="s">
        <v>975</v>
      </c>
      <c r="H3764" s="2" t="s">
        <v>7731</v>
      </c>
      <c r="I3764" s="23" t="s">
        <v>4</v>
      </c>
      <c r="J3764" s="23"/>
      <c r="K3764" s="23" t="s">
        <v>9712</v>
      </c>
      <c r="L3764" s="23"/>
      <c r="M3764" s="23">
        <f>YEAR(Tabla2[[#This Row],[Fecha de creación]])</f>
        <v>2021</v>
      </c>
      <c r="N3764" s="23">
        <f>MONTH(Tabla2[[#This Row],[Fecha de creación]])</f>
        <v>4</v>
      </c>
    </row>
    <row r="3765" spans="1:14" ht="15" customHeight="1" x14ac:dyDescent="0.25">
      <c r="A3765" s="26">
        <v>44296.780081018522</v>
      </c>
      <c r="B3765" s="23" t="s">
        <v>0</v>
      </c>
      <c r="C3765" s="23" t="s">
        <v>5124</v>
      </c>
      <c r="D3765" s="23" t="s">
        <v>812</v>
      </c>
      <c r="E3765" s="23" t="s">
        <v>1</v>
      </c>
      <c r="F3765" s="23" t="s">
        <v>7</v>
      </c>
      <c r="G3765" s="23" t="s">
        <v>975</v>
      </c>
      <c r="H3765" s="2" t="s">
        <v>7734</v>
      </c>
      <c r="I3765" s="23" t="s">
        <v>4</v>
      </c>
      <c r="J3765" s="23"/>
      <c r="K3765" s="23" t="s">
        <v>9712</v>
      </c>
      <c r="L3765" s="23"/>
      <c r="M3765" s="23">
        <f>YEAR(Tabla2[[#This Row],[Fecha de creación]])</f>
        <v>2021</v>
      </c>
      <c r="N3765" s="23">
        <f>MONTH(Tabla2[[#This Row],[Fecha de creación]])</f>
        <v>4</v>
      </c>
    </row>
    <row r="3766" spans="1:14" ht="15" customHeight="1" x14ac:dyDescent="0.25">
      <c r="A3766" s="26">
        <v>44296.780671296299</v>
      </c>
      <c r="B3766" s="23" t="s">
        <v>0</v>
      </c>
      <c r="C3766" s="23" t="s">
        <v>5125</v>
      </c>
      <c r="D3766" s="23" t="s">
        <v>131</v>
      </c>
      <c r="E3766" s="23" t="s">
        <v>1</v>
      </c>
      <c r="F3766" s="23" t="s">
        <v>7</v>
      </c>
      <c r="G3766" s="23" t="s">
        <v>975</v>
      </c>
      <c r="H3766" s="2" t="s">
        <v>7728</v>
      </c>
      <c r="I3766" s="23" t="s">
        <v>4</v>
      </c>
      <c r="J3766" s="23"/>
      <c r="K3766" s="23" t="s">
        <v>9712</v>
      </c>
      <c r="L3766" s="23"/>
      <c r="M3766" s="23">
        <f>YEAR(Tabla2[[#This Row],[Fecha de creación]])</f>
        <v>2021</v>
      </c>
      <c r="N3766" s="23">
        <f>MONTH(Tabla2[[#This Row],[Fecha de creación]])</f>
        <v>4</v>
      </c>
    </row>
    <row r="3767" spans="1:14" ht="15" customHeight="1" x14ac:dyDescent="0.25">
      <c r="A3767" s="26">
        <v>44296.78696759259</v>
      </c>
      <c r="B3767" s="23" t="s">
        <v>0</v>
      </c>
      <c r="C3767" s="23" t="s">
        <v>5126</v>
      </c>
      <c r="D3767" s="23" t="s">
        <v>812</v>
      </c>
      <c r="E3767" s="23" t="s">
        <v>1</v>
      </c>
      <c r="F3767" s="23" t="s">
        <v>7</v>
      </c>
      <c r="G3767" s="23" t="s">
        <v>975</v>
      </c>
      <c r="H3767" s="2" t="s">
        <v>7734</v>
      </c>
      <c r="I3767" s="23" t="s">
        <v>4</v>
      </c>
      <c r="J3767" s="23"/>
      <c r="K3767" s="23" t="s">
        <v>9712</v>
      </c>
      <c r="L3767" s="23"/>
      <c r="M3767" s="23">
        <f>YEAR(Tabla2[[#This Row],[Fecha de creación]])</f>
        <v>2021</v>
      </c>
      <c r="N3767" s="23">
        <f>MONTH(Tabla2[[#This Row],[Fecha de creación]])</f>
        <v>4</v>
      </c>
    </row>
    <row r="3768" spans="1:14" ht="15" customHeight="1" x14ac:dyDescent="0.25">
      <c r="A3768" s="26">
        <v>44296.787488425929</v>
      </c>
      <c r="B3768" s="23" t="s">
        <v>0</v>
      </c>
      <c r="C3768" s="23" t="s">
        <v>5127</v>
      </c>
      <c r="D3768" s="23" t="s">
        <v>131</v>
      </c>
      <c r="E3768" s="23" t="s">
        <v>1</v>
      </c>
      <c r="F3768" s="23" t="s">
        <v>7</v>
      </c>
      <c r="G3768" s="23" t="s">
        <v>975</v>
      </c>
      <c r="H3768" s="2" t="s">
        <v>7728</v>
      </c>
      <c r="I3768" s="23" t="s">
        <v>4</v>
      </c>
      <c r="J3768" s="23"/>
      <c r="K3768" s="23" t="s">
        <v>9712</v>
      </c>
      <c r="L3768" s="23"/>
      <c r="M3768" s="23">
        <f>YEAR(Tabla2[[#This Row],[Fecha de creación]])</f>
        <v>2021</v>
      </c>
      <c r="N3768" s="23">
        <f>MONTH(Tabla2[[#This Row],[Fecha de creación]])</f>
        <v>4</v>
      </c>
    </row>
    <row r="3769" spans="1:14" ht="15" customHeight="1" x14ac:dyDescent="0.25">
      <c r="A3769" s="26">
        <v>44297.658159722225</v>
      </c>
      <c r="B3769" s="23" t="s">
        <v>0</v>
      </c>
      <c r="C3769" s="23" t="s">
        <v>5128</v>
      </c>
      <c r="D3769" s="23" t="s">
        <v>21</v>
      </c>
      <c r="E3769" s="23" t="s">
        <v>1</v>
      </c>
      <c r="F3769" s="23" t="s">
        <v>7</v>
      </c>
      <c r="G3769" s="23" t="s">
        <v>975</v>
      </c>
      <c r="H3769" s="2" t="s">
        <v>7744</v>
      </c>
      <c r="I3769" s="23" t="s">
        <v>7412</v>
      </c>
      <c r="J3769" s="23"/>
      <c r="K3769" s="23" t="s">
        <v>9712</v>
      </c>
      <c r="L3769" s="23"/>
      <c r="M3769" s="23">
        <f>YEAR(Tabla2[[#This Row],[Fecha de creación]])</f>
        <v>2021</v>
      </c>
      <c r="N3769" s="23">
        <f>MONTH(Tabla2[[#This Row],[Fecha de creación]])</f>
        <v>4</v>
      </c>
    </row>
    <row r="3770" spans="1:14" ht="15" customHeight="1" x14ac:dyDescent="0.25">
      <c r="A3770" s="26">
        <v>44297.658877314818</v>
      </c>
      <c r="B3770" s="23" t="s">
        <v>0</v>
      </c>
      <c r="C3770" s="23" t="s">
        <v>5129</v>
      </c>
      <c r="D3770" s="23" t="s">
        <v>5130</v>
      </c>
      <c r="E3770" s="23" t="s">
        <v>1</v>
      </c>
      <c r="F3770" s="23" t="s">
        <v>7</v>
      </c>
      <c r="G3770" s="23" t="s">
        <v>975</v>
      </c>
      <c r="H3770" s="2" t="s">
        <v>7748</v>
      </c>
      <c r="I3770" s="23" t="s">
        <v>7412</v>
      </c>
      <c r="J3770" s="23"/>
      <c r="K3770" s="23" t="s">
        <v>9712</v>
      </c>
      <c r="L3770" s="23"/>
      <c r="M3770" s="23">
        <f>YEAR(Tabla2[[#This Row],[Fecha de creación]])</f>
        <v>2021</v>
      </c>
      <c r="N3770" s="23">
        <f>MONTH(Tabla2[[#This Row],[Fecha de creación]])</f>
        <v>4</v>
      </c>
    </row>
    <row r="3771" spans="1:14" ht="15" customHeight="1" x14ac:dyDescent="0.25">
      <c r="A3771" s="26">
        <v>44298.373969907407</v>
      </c>
      <c r="B3771" s="23" t="s">
        <v>100</v>
      </c>
      <c r="C3771" s="23" t="s">
        <v>5131</v>
      </c>
      <c r="D3771" s="23" t="s">
        <v>551</v>
      </c>
      <c r="E3771" s="23" t="s">
        <v>1</v>
      </c>
      <c r="F3771" s="23" t="s">
        <v>7</v>
      </c>
      <c r="G3771" s="23" t="s">
        <v>975</v>
      </c>
      <c r="H3771" s="2" t="s">
        <v>7731</v>
      </c>
      <c r="I3771" s="23" t="s">
        <v>1653</v>
      </c>
      <c r="J3771" s="23"/>
      <c r="K3771" s="23" t="s">
        <v>9712</v>
      </c>
      <c r="L3771" s="23"/>
      <c r="M3771" s="23">
        <f>YEAR(Tabla2[[#This Row],[Fecha de creación]])</f>
        <v>2021</v>
      </c>
      <c r="N3771" s="23">
        <f>MONTH(Tabla2[[#This Row],[Fecha de creación]])</f>
        <v>4</v>
      </c>
    </row>
    <row r="3772" spans="1:14" ht="15" customHeight="1" x14ac:dyDescent="0.25">
      <c r="A3772" s="26">
        <v>44298.40048611111</v>
      </c>
      <c r="B3772" s="23" t="s">
        <v>100</v>
      </c>
      <c r="C3772" s="23" t="s">
        <v>5132</v>
      </c>
      <c r="D3772" s="23" t="s">
        <v>812</v>
      </c>
      <c r="E3772" s="23" t="s">
        <v>1</v>
      </c>
      <c r="F3772" s="23" t="s">
        <v>7</v>
      </c>
      <c r="G3772" s="23" t="s">
        <v>975</v>
      </c>
      <c r="H3772" s="2" t="s">
        <v>7734</v>
      </c>
      <c r="I3772" s="23" t="s">
        <v>1653</v>
      </c>
      <c r="J3772" s="23"/>
      <c r="K3772" s="23" t="s">
        <v>9712</v>
      </c>
      <c r="L3772" s="23"/>
      <c r="M3772" s="23">
        <f>YEAR(Tabla2[[#This Row],[Fecha de creación]])</f>
        <v>2021</v>
      </c>
      <c r="N3772" s="23">
        <f>MONTH(Tabla2[[#This Row],[Fecha de creación]])</f>
        <v>4</v>
      </c>
    </row>
    <row r="3773" spans="1:14" ht="15" customHeight="1" x14ac:dyDescent="0.25">
      <c r="A3773" s="26">
        <v>44298.737314814818</v>
      </c>
      <c r="B3773" s="23" t="s">
        <v>0</v>
      </c>
      <c r="C3773" s="23" t="s">
        <v>5133</v>
      </c>
      <c r="D3773" s="23" t="s">
        <v>349</v>
      </c>
      <c r="E3773" s="23" t="s">
        <v>1</v>
      </c>
      <c r="F3773" s="23" t="s">
        <v>7</v>
      </c>
      <c r="G3773" s="23" t="s">
        <v>975</v>
      </c>
      <c r="H3773" s="2" t="s">
        <v>7731</v>
      </c>
      <c r="I3773" s="23" t="s">
        <v>7412</v>
      </c>
      <c r="J3773" s="23"/>
      <c r="K3773" s="23" t="s">
        <v>9712</v>
      </c>
      <c r="L3773" s="23"/>
      <c r="M3773" s="23">
        <f>YEAR(Tabla2[[#This Row],[Fecha de creación]])</f>
        <v>2021</v>
      </c>
      <c r="N3773" s="23">
        <f>MONTH(Tabla2[[#This Row],[Fecha de creación]])</f>
        <v>4</v>
      </c>
    </row>
    <row r="3774" spans="1:14" ht="15" customHeight="1" x14ac:dyDescent="0.25">
      <c r="A3774" s="26">
        <v>44298.738206018519</v>
      </c>
      <c r="B3774" s="23" t="s">
        <v>0</v>
      </c>
      <c r="C3774" s="23" t="s">
        <v>5134</v>
      </c>
      <c r="D3774" s="23" t="s">
        <v>351</v>
      </c>
      <c r="E3774" s="23" t="s">
        <v>1</v>
      </c>
      <c r="F3774" s="23" t="s">
        <v>7</v>
      </c>
      <c r="G3774" s="23" t="s">
        <v>975</v>
      </c>
      <c r="H3774" s="2" t="s">
        <v>7734</v>
      </c>
      <c r="I3774" s="23" t="s">
        <v>7412</v>
      </c>
      <c r="J3774" s="23"/>
      <c r="K3774" s="23" t="s">
        <v>9712</v>
      </c>
      <c r="L3774" s="23"/>
      <c r="M3774" s="23">
        <f>YEAR(Tabla2[[#This Row],[Fecha de creación]])</f>
        <v>2021</v>
      </c>
      <c r="N3774" s="23">
        <f>MONTH(Tabla2[[#This Row],[Fecha de creación]])</f>
        <v>4</v>
      </c>
    </row>
    <row r="3775" spans="1:14" ht="15" customHeight="1" x14ac:dyDescent="0.25">
      <c r="A3775" s="26">
        <v>44298.741053240738</v>
      </c>
      <c r="B3775" s="23" t="s">
        <v>0</v>
      </c>
      <c r="C3775" s="23" t="s">
        <v>5135</v>
      </c>
      <c r="D3775" s="23" t="s">
        <v>349</v>
      </c>
      <c r="E3775" s="23" t="s">
        <v>1</v>
      </c>
      <c r="F3775" s="23" t="s">
        <v>7</v>
      </c>
      <c r="G3775" s="23" t="s">
        <v>975</v>
      </c>
      <c r="H3775" s="2" t="s">
        <v>7731</v>
      </c>
      <c r="I3775" s="23" t="s">
        <v>7412</v>
      </c>
      <c r="J3775" s="23"/>
      <c r="K3775" s="23" t="s">
        <v>9712</v>
      </c>
      <c r="L3775" s="23"/>
      <c r="M3775" s="23">
        <f>YEAR(Tabla2[[#This Row],[Fecha de creación]])</f>
        <v>2021</v>
      </c>
      <c r="N3775" s="23">
        <f>MONTH(Tabla2[[#This Row],[Fecha de creación]])</f>
        <v>4</v>
      </c>
    </row>
    <row r="3776" spans="1:14" ht="15" customHeight="1" x14ac:dyDescent="0.25">
      <c r="A3776" s="26">
        <v>44298.741608796299</v>
      </c>
      <c r="B3776" s="23" t="s">
        <v>0</v>
      </c>
      <c r="C3776" s="23" t="s">
        <v>5136</v>
      </c>
      <c r="D3776" s="23" t="s">
        <v>351</v>
      </c>
      <c r="E3776" s="23" t="s">
        <v>1</v>
      </c>
      <c r="F3776" s="23" t="s">
        <v>7</v>
      </c>
      <c r="G3776" s="23" t="s">
        <v>975</v>
      </c>
      <c r="H3776" s="2" t="s">
        <v>7734</v>
      </c>
      <c r="I3776" s="23" t="s">
        <v>7412</v>
      </c>
      <c r="J3776" s="23"/>
      <c r="K3776" s="23" t="s">
        <v>9712</v>
      </c>
      <c r="L3776" s="23"/>
      <c r="M3776" s="23">
        <f>YEAR(Tabla2[[#This Row],[Fecha de creación]])</f>
        <v>2021</v>
      </c>
      <c r="N3776" s="23">
        <f>MONTH(Tabla2[[#This Row],[Fecha de creación]])</f>
        <v>4</v>
      </c>
    </row>
    <row r="3777" spans="1:14" ht="15" customHeight="1" x14ac:dyDescent="0.25">
      <c r="A3777" s="26">
        <v>44299.381504629629</v>
      </c>
      <c r="B3777" s="23" t="s">
        <v>19</v>
      </c>
      <c r="C3777" s="23" t="s">
        <v>5137</v>
      </c>
      <c r="D3777" s="23" t="s">
        <v>5138</v>
      </c>
      <c r="E3777" s="23" t="s">
        <v>1</v>
      </c>
      <c r="F3777" s="23" t="s">
        <v>7</v>
      </c>
      <c r="G3777" s="23" t="s">
        <v>1551</v>
      </c>
      <c r="H3777" s="2" t="s">
        <v>7735</v>
      </c>
      <c r="I3777" s="23" t="s">
        <v>5139</v>
      </c>
      <c r="J3777" s="23"/>
      <c r="K3777" s="23" t="s">
        <v>9712</v>
      </c>
      <c r="L3777" s="23"/>
      <c r="M3777" s="23">
        <f>YEAR(Tabla2[[#This Row],[Fecha de creación]])</f>
        <v>2021</v>
      </c>
      <c r="N3777" s="23">
        <f>MONTH(Tabla2[[#This Row],[Fecha de creación]])</f>
        <v>4</v>
      </c>
    </row>
    <row r="3778" spans="1:14" ht="15" customHeight="1" x14ac:dyDescent="0.25">
      <c r="A3778" s="26">
        <v>44299.420775462961</v>
      </c>
      <c r="B3778" s="23" t="s">
        <v>100</v>
      </c>
      <c r="C3778" s="23" t="s">
        <v>5140</v>
      </c>
      <c r="D3778" s="23" t="s">
        <v>615</v>
      </c>
      <c r="E3778" s="23" t="s">
        <v>1</v>
      </c>
      <c r="F3778" s="23" t="s">
        <v>7</v>
      </c>
      <c r="G3778" s="23" t="s">
        <v>975</v>
      </c>
      <c r="H3778" s="2" t="s">
        <v>7745</v>
      </c>
      <c r="I3778" s="23" t="s">
        <v>1653</v>
      </c>
      <c r="J3778" s="23"/>
      <c r="K3778" s="23" t="s">
        <v>9712</v>
      </c>
      <c r="L3778" s="23"/>
      <c r="M3778" s="23">
        <f>YEAR(Tabla2[[#This Row],[Fecha de creación]])</f>
        <v>2021</v>
      </c>
      <c r="N3778" s="23">
        <f>MONTH(Tabla2[[#This Row],[Fecha de creación]])</f>
        <v>4</v>
      </c>
    </row>
    <row r="3779" spans="1:14" ht="15" customHeight="1" x14ac:dyDescent="0.25">
      <c r="A3779" s="26">
        <v>44299.423888888887</v>
      </c>
      <c r="B3779" s="23" t="s">
        <v>19</v>
      </c>
      <c r="C3779" s="23" t="s">
        <v>5141</v>
      </c>
      <c r="D3779" s="23" t="s">
        <v>21</v>
      </c>
      <c r="E3779" s="23" t="s">
        <v>1</v>
      </c>
      <c r="F3779" s="23" t="s">
        <v>7</v>
      </c>
      <c r="G3779" s="23" t="s">
        <v>975</v>
      </c>
      <c r="H3779" s="2" t="s">
        <v>7744</v>
      </c>
      <c r="I3779" s="23" t="s">
        <v>23</v>
      </c>
      <c r="J3779" s="23"/>
      <c r="K3779" s="23" t="s">
        <v>9712</v>
      </c>
      <c r="L3779" s="23"/>
      <c r="M3779" s="23">
        <f>YEAR(Tabla2[[#This Row],[Fecha de creación]])</f>
        <v>2021</v>
      </c>
      <c r="N3779" s="23">
        <f>MONTH(Tabla2[[#This Row],[Fecha de creación]])</f>
        <v>4</v>
      </c>
    </row>
    <row r="3780" spans="1:14" ht="15" customHeight="1" x14ac:dyDescent="0.25">
      <c r="A3780" s="26">
        <v>44299.426435185182</v>
      </c>
      <c r="B3780" s="23" t="s">
        <v>19</v>
      </c>
      <c r="C3780" s="23" t="s">
        <v>5142</v>
      </c>
      <c r="D3780" s="23" t="s">
        <v>5143</v>
      </c>
      <c r="E3780" s="23" t="s">
        <v>1</v>
      </c>
      <c r="F3780" s="23" t="s">
        <v>7</v>
      </c>
      <c r="G3780" s="23" t="s">
        <v>975</v>
      </c>
      <c r="H3780" s="2" t="s">
        <v>7731</v>
      </c>
      <c r="I3780" s="23" t="s">
        <v>23</v>
      </c>
      <c r="J3780" s="23"/>
      <c r="K3780" s="23" t="s">
        <v>9712</v>
      </c>
      <c r="L3780" s="23"/>
      <c r="M3780" s="23">
        <f>YEAR(Tabla2[[#This Row],[Fecha de creación]])</f>
        <v>2021</v>
      </c>
      <c r="N3780" s="23">
        <f>MONTH(Tabla2[[#This Row],[Fecha de creación]])</f>
        <v>4</v>
      </c>
    </row>
    <row r="3781" spans="1:14" ht="15" customHeight="1" x14ac:dyDescent="0.25">
      <c r="A3781" s="26">
        <v>44299.429907407408</v>
      </c>
      <c r="B3781" s="23" t="s">
        <v>100</v>
      </c>
      <c r="C3781" s="23" t="s">
        <v>5144</v>
      </c>
      <c r="D3781" s="23" t="s">
        <v>382</v>
      </c>
      <c r="E3781" s="23" t="s">
        <v>1</v>
      </c>
      <c r="F3781" s="23" t="s">
        <v>7</v>
      </c>
      <c r="G3781" s="23" t="s">
        <v>975</v>
      </c>
      <c r="H3781" s="2" t="s">
        <v>7723</v>
      </c>
      <c r="I3781" s="23" t="s">
        <v>1653</v>
      </c>
      <c r="J3781" s="23"/>
      <c r="K3781" s="23" t="s">
        <v>9712</v>
      </c>
      <c r="L3781" s="23"/>
      <c r="M3781" s="23">
        <f>YEAR(Tabla2[[#This Row],[Fecha de creación]])</f>
        <v>2021</v>
      </c>
      <c r="N3781" s="23">
        <f>MONTH(Tabla2[[#This Row],[Fecha de creación]])</f>
        <v>4</v>
      </c>
    </row>
    <row r="3782" spans="1:14" ht="15" customHeight="1" x14ac:dyDescent="0.25">
      <c r="A3782" s="26">
        <v>44299.431157407409</v>
      </c>
      <c r="B3782" s="23" t="s">
        <v>100</v>
      </c>
      <c r="C3782" s="23" t="s">
        <v>5145</v>
      </c>
      <c r="D3782" s="23" t="s">
        <v>615</v>
      </c>
      <c r="E3782" s="23" t="s">
        <v>1</v>
      </c>
      <c r="F3782" s="23" t="s">
        <v>7</v>
      </c>
      <c r="G3782" s="23" t="s">
        <v>975</v>
      </c>
      <c r="H3782" s="2" t="s">
        <v>7745</v>
      </c>
      <c r="I3782" s="23" t="s">
        <v>1653</v>
      </c>
      <c r="J3782" s="23"/>
      <c r="K3782" s="23" t="s">
        <v>9712</v>
      </c>
      <c r="L3782" s="23"/>
      <c r="M3782" s="23">
        <f>YEAR(Tabla2[[#This Row],[Fecha de creación]])</f>
        <v>2021</v>
      </c>
      <c r="N3782" s="23">
        <f>MONTH(Tabla2[[#This Row],[Fecha de creación]])</f>
        <v>4</v>
      </c>
    </row>
    <row r="3783" spans="1:14" ht="15" customHeight="1" x14ac:dyDescent="0.25">
      <c r="A3783" s="26">
        <v>44299.50675925926</v>
      </c>
      <c r="B3783" s="23" t="s">
        <v>0</v>
      </c>
      <c r="C3783" s="23" t="s">
        <v>5146</v>
      </c>
      <c r="D3783" s="23" t="s">
        <v>551</v>
      </c>
      <c r="E3783" s="23" t="s">
        <v>1</v>
      </c>
      <c r="F3783" s="23" t="s">
        <v>7</v>
      </c>
      <c r="G3783" s="23" t="s">
        <v>975</v>
      </c>
      <c r="H3783" s="2" t="s">
        <v>7731</v>
      </c>
      <c r="I3783" s="23" t="s">
        <v>4</v>
      </c>
      <c r="J3783" s="23"/>
      <c r="K3783" s="23" t="s">
        <v>9712</v>
      </c>
      <c r="L3783" s="23"/>
      <c r="M3783" s="23">
        <f>YEAR(Tabla2[[#This Row],[Fecha de creación]])</f>
        <v>2021</v>
      </c>
      <c r="N3783" s="23">
        <f>MONTH(Tabla2[[#This Row],[Fecha de creación]])</f>
        <v>4</v>
      </c>
    </row>
    <row r="3784" spans="1:14" ht="15" customHeight="1" x14ac:dyDescent="0.25">
      <c r="A3784" s="26">
        <v>44299.507893518516</v>
      </c>
      <c r="B3784" s="23" t="s">
        <v>0</v>
      </c>
      <c r="C3784" s="23" t="s">
        <v>5147</v>
      </c>
      <c r="D3784" s="23" t="s">
        <v>812</v>
      </c>
      <c r="E3784" s="23" t="s">
        <v>1</v>
      </c>
      <c r="F3784" s="23" t="s">
        <v>7</v>
      </c>
      <c r="G3784" s="23" t="s">
        <v>975</v>
      </c>
      <c r="H3784" s="2" t="s">
        <v>7734</v>
      </c>
      <c r="I3784" s="23" t="s">
        <v>4</v>
      </c>
      <c r="J3784" s="23"/>
      <c r="K3784" s="23" t="s">
        <v>9712</v>
      </c>
      <c r="L3784" s="23"/>
      <c r="M3784" s="23">
        <f>YEAR(Tabla2[[#This Row],[Fecha de creación]])</f>
        <v>2021</v>
      </c>
      <c r="N3784" s="23">
        <f>MONTH(Tabla2[[#This Row],[Fecha de creación]])</f>
        <v>4</v>
      </c>
    </row>
    <row r="3785" spans="1:14" ht="15" customHeight="1" x14ac:dyDescent="0.25">
      <c r="A3785" s="26">
        <v>44299.508287037039</v>
      </c>
      <c r="B3785" s="23" t="s">
        <v>0</v>
      </c>
      <c r="C3785" s="23" t="s">
        <v>5148</v>
      </c>
      <c r="D3785" s="23" t="s">
        <v>131</v>
      </c>
      <c r="E3785" s="23" t="s">
        <v>1</v>
      </c>
      <c r="F3785" s="23" t="s">
        <v>7</v>
      </c>
      <c r="G3785" s="23" t="s">
        <v>975</v>
      </c>
      <c r="H3785" s="2" t="s">
        <v>7728</v>
      </c>
      <c r="I3785" s="23" t="s">
        <v>4</v>
      </c>
      <c r="J3785" s="23"/>
      <c r="K3785" s="23" t="s">
        <v>9712</v>
      </c>
      <c r="L3785" s="23"/>
      <c r="M3785" s="23">
        <f>YEAR(Tabla2[[#This Row],[Fecha de creación]])</f>
        <v>2021</v>
      </c>
      <c r="N3785" s="23">
        <f>MONTH(Tabla2[[#This Row],[Fecha de creación]])</f>
        <v>4</v>
      </c>
    </row>
    <row r="3786" spans="1:14" ht="15" customHeight="1" x14ac:dyDescent="0.25">
      <c r="A3786" s="26">
        <v>44299.572766203702</v>
      </c>
      <c r="B3786" s="23" t="s">
        <v>0</v>
      </c>
      <c r="C3786" s="23" t="s">
        <v>5149</v>
      </c>
      <c r="D3786" s="23" t="s">
        <v>551</v>
      </c>
      <c r="E3786" s="23" t="s">
        <v>1</v>
      </c>
      <c r="F3786" s="23" t="s">
        <v>7</v>
      </c>
      <c r="G3786" s="23" t="s">
        <v>975</v>
      </c>
      <c r="H3786" s="2" t="s">
        <v>7731</v>
      </c>
      <c r="I3786" s="23" t="s">
        <v>4</v>
      </c>
      <c r="J3786" s="23"/>
      <c r="K3786" s="23" t="s">
        <v>9712</v>
      </c>
      <c r="L3786" s="23"/>
      <c r="M3786" s="23">
        <f>YEAR(Tabla2[[#This Row],[Fecha de creación]])</f>
        <v>2021</v>
      </c>
      <c r="N3786" s="23">
        <f>MONTH(Tabla2[[#This Row],[Fecha de creación]])</f>
        <v>4</v>
      </c>
    </row>
    <row r="3787" spans="1:14" ht="15" customHeight="1" x14ac:dyDescent="0.25">
      <c r="A3787" s="26">
        <v>44299.573472222219</v>
      </c>
      <c r="B3787" s="23" t="s">
        <v>0</v>
      </c>
      <c r="C3787" s="23" t="s">
        <v>5150</v>
      </c>
      <c r="D3787" s="23" t="s">
        <v>351</v>
      </c>
      <c r="E3787" s="23" t="s">
        <v>1</v>
      </c>
      <c r="F3787" s="23" t="s">
        <v>7</v>
      </c>
      <c r="G3787" s="23" t="s">
        <v>975</v>
      </c>
      <c r="H3787" s="2" t="s">
        <v>7734</v>
      </c>
      <c r="I3787" s="23" t="s">
        <v>4</v>
      </c>
      <c r="J3787" s="23"/>
      <c r="K3787" s="23" t="s">
        <v>9712</v>
      </c>
      <c r="L3787" s="23"/>
      <c r="M3787" s="23">
        <f>YEAR(Tabla2[[#This Row],[Fecha de creación]])</f>
        <v>2021</v>
      </c>
      <c r="N3787" s="23">
        <f>MONTH(Tabla2[[#This Row],[Fecha de creación]])</f>
        <v>4</v>
      </c>
    </row>
    <row r="3788" spans="1:14" ht="15" customHeight="1" x14ac:dyDescent="0.25">
      <c r="A3788" s="26">
        <v>44299.573865740742</v>
      </c>
      <c r="B3788" s="23" t="s">
        <v>0</v>
      </c>
      <c r="C3788" s="23" t="s">
        <v>5151</v>
      </c>
      <c r="D3788" s="23" t="s">
        <v>131</v>
      </c>
      <c r="E3788" s="23" t="s">
        <v>1</v>
      </c>
      <c r="F3788" s="23" t="s">
        <v>7</v>
      </c>
      <c r="G3788" s="23" t="s">
        <v>975</v>
      </c>
      <c r="H3788" s="2" t="s">
        <v>7728</v>
      </c>
      <c r="I3788" s="23" t="s">
        <v>4</v>
      </c>
      <c r="J3788" s="23"/>
      <c r="K3788" s="23" t="s">
        <v>9712</v>
      </c>
      <c r="L3788" s="23"/>
      <c r="M3788" s="23">
        <f>YEAR(Tabla2[[#This Row],[Fecha de creación]])</f>
        <v>2021</v>
      </c>
      <c r="N3788" s="23">
        <f>MONTH(Tabla2[[#This Row],[Fecha de creación]])</f>
        <v>4</v>
      </c>
    </row>
    <row r="3789" spans="1:14" ht="15" customHeight="1" x14ac:dyDescent="0.25">
      <c r="A3789" s="26">
        <v>44299.585787037038</v>
      </c>
      <c r="B3789" s="23" t="s">
        <v>0</v>
      </c>
      <c r="C3789" s="23" t="s">
        <v>5152</v>
      </c>
      <c r="D3789" s="23" t="s">
        <v>551</v>
      </c>
      <c r="E3789" s="23" t="s">
        <v>1</v>
      </c>
      <c r="F3789" s="23" t="s">
        <v>7</v>
      </c>
      <c r="G3789" s="23" t="s">
        <v>975</v>
      </c>
      <c r="H3789" s="2" t="s">
        <v>7731</v>
      </c>
      <c r="I3789" s="23" t="s">
        <v>4</v>
      </c>
      <c r="J3789" s="23"/>
      <c r="K3789" s="23" t="s">
        <v>9712</v>
      </c>
      <c r="L3789" s="23"/>
      <c r="M3789" s="23">
        <f>YEAR(Tabla2[[#This Row],[Fecha de creación]])</f>
        <v>2021</v>
      </c>
      <c r="N3789" s="23">
        <f>MONTH(Tabla2[[#This Row],[Fecha de creación]])</f>
        <v>4</v>
      </c>
    </row>
    <row r="3790" spans="1:14" ht="15" customHeight="1" x14ac:dyDescent="0.25">
      <c r="A3790" s="26">
        <v>44299.586574074077</v>
      </c>
      <c r="B3790" s="23" t="s">
        <v>0</v>
      </c>
      <c r="C3790" s="23" t="s">
        <v>5153</v>
      </c>
      <c r="D3790" s="23" t="s">
        <v>351</v>
      </c>
      <c r="E3790" s="23" t="s">
        <v>1</v>
      </c>
      <c r="F3790" s="23" t="s">
        <v>7</v>
      </c>
      <c r="G3790" s="23" t="s">
        <v>975</v>
      </c>
      <c r="H3790" s="2" t="s">
        <v>7734</v>
      </c>
      <c r="I3790" s="23" t="s">
        <v>4</v>
      </c>
      <c r="J3790" s="23"/>
      <c r="K3790" s="23" t="s">
        <v>9712</v>
      </c>
      <c r="L3790" s="23"/>
      <c r="M3790" s="23">
        <f>YEAR(Tabla2[[#This Row],[Fecha de creación]])</f>
        <v>2021</v>
      </c>
      <c r="N3790" s="23">
        <f>MONTH(Tabla2[[#This Row],[Fecha de creación]])</f>
        <v>4</v>
      </c>
    </row>
    <row r="3791" spans="1:14" ht="15" customHeight="1" x14ac:dyDescent="0.25">
      <c r="A3791" s="26">
        <v>44299.587430555555</v>
      </c>
      <c r="B3791" s="23" t="s">
        <v>0</v>
      </c>
      <c r="C3791" s="23" t="s">
        <v>5154</v>
      </c>
      <c r="D3791" s="23" t="s">
        <v>131</v>
      </c>
      <c r="E3791" s="23" t="s">
        <v>1</v>
      </c>
      <c r="F3791" s="23" t="s">
        <v>7</v>
      </c>
      <c r="G3791" s="23" t="s">
        <v>975</v>
      </c>
      <c r="H3791" s="2" t="s">
        <v>7728</v>
      </c>
      <c r="I3791" s="23" t="s">
        <v>4</v>
      </c>
      <c r="J3791" s="23"/>
      <c r="K3791" s="23" t="s">
        <v>9712</v>
      </c>
      <c r="L3791" s="23"/>
      <c r="M3791" s="23">
        <f>YEAR(Tabla2[[#This Row],[Fecha de creación]])</f>
        <v>2021</v>
      </c>
      <c r="N3791" s="23">
        <f>MONTH(Tabla2[[#This Row],[Fecha de creación]])</f>
        <v>4</v>
      </c>
    </row>
    <row r="3792" spans="1:14" ht="15" customHeight="1" x14ac:dyDescent="0.25">
      <c r="A3792" s="26">
        <v>44299.723761574074</v>
      </c>
      <c r="B3792" s="23" t="s">
        <v>0</v>
      </c>
      <c r="C3792" s="23" t="s">
        <v>5155</v>
      </c>
      <c r="D3792" s="23" t="s">
        <v>551</v>
      </c>
      <c r="E3792" s="23" t="s">
        <v>1</v>
      </c>
      <c r="F3792" s="23" t="s">
        <v>7</v>
      </c>
      <c r="G3792" s="23" t="s">
        <v>975</v>
      </c>
      <c r="H3792" s="2" t="s">
        <v>7731</v>
      </c>
      <c r="I3792" s="23" t="s">
        <v>4</v>
      </c>
      <c r="J3792" s="23"/>
      <c r="K3792" s="23" t="s">
        <v>9712</v>
      </c>
      <c r="L3792" s="23"/>
      <c r="M3792" s="23">
        <f>YEAR(Tabla2[[#This Row],[Fecha de creación]])</f>
        <v>2021</v>
      </c>
      <c r="N3792" s="23">
        <f>MONTH(Tabla2[[#This Row],[Fecha de creación]])</f>
        <v>4</v>
      </c>
    </row>
    <row r="3793" spans="1:14" ht="15" customHeight="1" x14ac:dyDescent="0.25">
      <c r="A3793" s="26">
        <v>44299.737210648149</v>
      </c>
      <c r="B3793" s="23" t="s">
        <v>0</v>
      </c>
      <c r="C3793" s="23" t="s">
        <v>5156</v>
      </c>
      <c r="D3793" s="23" t="s">
        <v>351</v>
      </c>
      <c r="E3793" s="23" t="s">
        <v>1</v>
      </c>
      <c r="F3793" s="23" t="s">
        <v>7</v>
      </c>
      <c r="G3793" s="23" t="s">
        <v>975</v>
      </c>
      <c r="H3793" s="2" t="s">
        <v>7734</v>
      </c>
      <c r="I3793" s="23" t="s">
        <v>4</v>
      </c>
      <c r="J3793" s="23"/>
      <c r="K3793" s="23" t="s">
        <v>9712</v>
      </c>
      <c r="L3793" s="23"/>
      <c r="M3793" s="23">
        <f>YEAR(Tabla2[[#This Row],[Fecha de creación]])</f>
        <v>2021</v>
      </c>
      <c r="N3793" s="23">
        <f>MONTH(Tabla2[[#This Row],[Fecha de creación]])</f>
        <v>4</v>
      </c>
    </row>
    <row r="3794" spans="1:14" ht="15" customHeight="1" x14ac:dyDescent="0.25">
      <c r="A3794" s="26">
        <v>44299.738437499997</v>
      </c>
      <c r="B3794" s="23" t="s">
        <v>0</v>
      </c>
      <c r="C3794" s="23" t="s">
        <v>5157</v>
      </c>
      <c r="D3794" s="23" t="s">
        <v>131</v>
      </c>
      <c r="E3794" s="23" t="s">
        <v>1</v>
      </c>
      <c r="F3794" s="23" t="s">
        <v>7</v>
      </c>
      <c r="G3794" s="23" t="s">
        <v>975</v>
      </c>
      <c r="H3794" s="2" t="s">
        <v>7728</v>
      </c>
      <c r="I3794" s="23" t="s">
        <v>4</v>
      </c>
      <c r="J3794" s="23"/>
      <c r="K3794" s="23" t="s">
        <v>9712</v>
      </c>
      <c r="L3794" s="23"/>
      <c r="M3794" s="23">
        <f>YEAR(Tabla2[[#This Row],[Fecha de creación]])</f>
        <v>2021</v>
      </c>
      <c r="N3794" s="23">
        <f>MONTH(Tabla2[[#This Row],[Fecha de creación]])</f>
        <v>4</v>
      </c>
    </row>
    <row r="3795" spans="1:14" ht="15" customHeight="1" x14ac:dyDescent="0.25">
      <c r="A3795" s="26">
        <v>44300.503981481481</v>
      </c>
      <c r="B3795" s="23" t="s">
        <v>0</v>
      </c>
      <c r="C3795" s="23" t="s">
        <v>5158</v>
      </c>
      <c r="D3795" s="23" t="s">
        <v>5159</v>
      </c>
      <c r="E3795" s="23" t="s">
        <v>1</v>
      </c>
      <c r="F3795" s="23" t="s">
        <v>7</v>
      </c>
      <c r="G3795" s="23" t="s">
        <v>975</v>
      </c>
      <c r="H3795" s="2" t="s">
        <v>7731</v>
      </c>
      <c r="I3795" s="23" t="s">
        <v>4</v>
      </c>
      <c r="J3795" s="23"/>
      <c r="K3795" s="23" t="s">
        <v>9712</v>
      </c>
      <c r="L3795" s="23"/>
      <c r="M3795" s="23">
        <f>YEAR(Tabla2[[#This Row],[Fecha de creación]])</f>
        <v>2021</v>
      </c>
      <c r="N3795" s="23">
        <f>MONTH(Tabla2[[#This Row],[Fecha de creación]])</f>
        <v>4</v>
      </c>
    </row>
    <row r="3796" spans="1:14" ht="15" customHeight="1" x14ac:dyDescent="0.25">
      <c r="A3796" s="26">
        <v>44300.657430555555</v>
      </c>
      <c r="B3796" s="23" t="s">
        <v>100</v>
      </c>
      <c r="C3796" s="23" t="s">
        <v>5160</v>
      </c>
      <c r="D3796" s="23" t="s">
        <v>6</v>
      </c>
      <c r="E3796" s="23" t="s">
        <v>1</v>
      </c>
      <c r="F3796" s="23" t="s">
        <v>7</v>
      </c>
      <c r="G3796" s="23" t="s">
        <v>975</v>
      </c>
      <c r="H3796" s="2" t="s">
        <v>7722</v>
      </c>
      <c r="I3796" s="23" t="s">
        <v>1653</v>
      </c>
      <c r="J3796" s="23"/>
      <c r="K3796" s="23" t="s">
        <v>9712</v>
      </c>
      <c r="L3796" s="23"/>
      <c r="M3796" s="23">
        <f>YEAR(Tabla2[[#This Row],[Fecha de creación]])</f>
        <v>2021</v>
      </c>
      <c r="N3796" s="23">
        <f>MONTH(Tabla2[[#This Row],[Fecha de creación]])</f>
        <v>4</v>
      </c>
    </row>
    <row r="3797" spans="1:14" ht="15" customHeight="1" x14ac:dyDescent="0.25">
      <c r="A3797" s="26">
        <v>44300.657881944448</v>
      </c>
      <c r="B3797" s="23" t="s">
        <v>100</v>
      </c>
      <c r="C3797" s="23" t="s">
        <v>5161</v>
      </c>
      <c r="D3797" s="23" t="s">
        <v>6</v>
      </c>
      <c r="E3797" s="23" t="s">
        <v>1</v>
      </c>
      <c r="F3797" s="23" t="s">
        <v>7</v>
      </c>
      <c r="G3797" s="23" t="s">
        <v>975</v>
      </c>
      <c r="H3797" s="2" t="s">
        <v>7722</v>
      </c>
      <c r="I3797" s="23" t="s">
        <v>1653</v>
      </c>
      <c r="J3797" s="23"/>
      <c r="K3797" s="23" t="s">
        <v>9712</v>
      </c>
      <c r="L3797" s="23"/>
      <c r="M3797" s="23">
        <f>YEAR(Tabla2[[#This Row],[Fecha de creación]])</f>
        <v>2021</v>
      </c>
      <c r="N3797" s="23">
        <f>MONTH(Tabla2[[#This Row],[Fecha de creación]])</f>
        <v>4</v>
      </c>
    </row>
    <row r="3798" spans="1:14" ht="15" customHeight="1" x14ac:dyDescent="0.25">
      <c r="A3798" s="26">
        <v>44300.672673611109</v>
      </c>
      <c r="B3798" s="23" t="s">
        <v>0</v>
      </c>
      <c r="C3798" s="23" t="s">
        <v>5162</v>
      </c>
      <c r="D3798" s="23" t="s">
        <v>49</v>
      </c>
      <c r="E3798" s="23" t="s">
        <v>1</v>
      </c>
      <c r="F3798" s="23" t="s">
        <v>7</v>
      </c>
      <c r="G3798" s="23" t="s">
        <v>975</v>
      </c>
      <c r="H3798" s="2" t="s">
        <v>7745</v>
      </c>
      <c r="I3798" s="23" t="s">
        <v>7412</v>
      </c>
      <c r="J3798" s="23"/>
      <c r="K3798" s="23" t="s">
        <v>9712</v>
      </c>
      <c r="L3798" s="23"/>
      <c r="M3798" s="23">
        <f>YEAR(Tabla2[[#This Row],[Fecha de creación]])</f>
        <v>2021</v>
      </c>
      <c r="N3798" s="23">
        <f>MONTH(Tabla2[[#This Row],[Fecha de creación]])</f>
        <v>4</v>
      </c>
    </row>
    <row r="3799" spans="1:14" ht="15" customHeight="1" x14ac:dyDescent="0.25">
      <c r="A3799" s="26">
        <v>44300.6796875</v>
      </c>
      <c r="B3799" s="23" t="s">
        <v>0</v>
      </c>
      <c r="C3799" s="23" t="s">
        <v>5163</v>
      </c>
      <c r="D3799" s="23" t="s">
        <v>382</v>
      </c>
      <c r="E3799" s="23" t="s">
        <v>1</v>
      </c>
      <c r="F3799" s="23" t="s">
        <v>7</v>
      </c>
      <c r="G3799" s="23" t="s">
        <v>975</v>
      </c>
      <c r="H3799" s="2" t="s">
        <v>7758</v>
      </c>
      <c r="I3799" s="23" t="s">
        <v>7412</v>
      </c>
      <c r="J3799" s="23"/>
      <c r="K3799" s="23" t="s">
        <v>9712</v>
      </c>
      <c r="L3799" s="23"/>
      <c r="M3799" s="23">
        <f>YEAR(Tabla2[[#This Row],[Fecha de creación]])</f>
        <v>2021</v>
      </c>
      <c r="N3799" s="23">
        <f>MONTH(Tabla2[[#This Row],[Fecha de creación]])</f>
        <v>4</v>
      </c>
    </row>
    <row r="3800" spans="1:14" ht="15" customHeight="1" x14ac:dyDescent="0.25">
      <c r="A3800" s="26">
        <v>44300.687164351853</v>
      </c>
      <c r="B3800" s="23" t="s">
        <v>0</v>
      </c>
      <c r="C3800" s="23" t="s">
        <v>5164</v>
      </c>
      <c r="D3800" s="23" t="s">
        <v>615</v>
      </c>
      <c r="E3800" s="23" t="s">
        <v>1</v>
      </c>
      <c r="F3800" s="23" t="s">
        <v>7</v>
      </c>
      <c r="G3800" s="23" t="s">
        <v>975</v>
      </c>
      <c r="H3800" s="2" t="s">
        <v>7745</v>
      </c>
      <c r="I3800" s="23" t="s">
        <v>7412</v>
      </c>
      <c r="J3800" s="23"/>
      <c r="K3800" s="23" t="s">
        <v>9712</v>
      </c>
      <c r="L3800" s="23"/>
      <c r="M3800" s="23">
        <f>YEAR(Tabla2[[#This Row],[Fecha de creación]])</f>
        <v>2021</v>
      </c>
      <c r="N3800" s="23">
        <f>MONTH(Tabla2[[#This Row],[Fecha de creación]])</f>
        <v>4</v>
      </c>
    </row>
    <row r="3801" spans="1:14" ht="15" customHeight="1" x14ac:dyDescent="0.25">
      <c r="A3801" s="26">
        <v>44300.69189814815</v>
      </c>
      <c r="B3801" s="23" t="s">
        <v>0</v>
      </c>
      <c r="C3801" s="23" t="s">
        <v>5165</v>
      </c>
      <c r="D3801" s="23" t="s">
        <v>382</v>
      </c>
      <c r="E3801" s="23" t="s">
        <v>1</v>
      </c>
      <c r="F3801" s="23" t="s">
        <v>7</v>
      </c>
      <c r="G3801" s="23" t="s">
        <v>975</v>
      </c>
      <c r="H3801" s="2" t="s">
        <v>7758</v>
      </c>
      <c r="I3801" s="23" t="s">
        <v>7412</v>
      </c>
      <c r="J3801" s="23"/>
      <c r="K3801" s="23" t="s">
        <v>9712</v>
      </c>
      <c r="L3801" s="23"/>
      <c r="M3801" s="23">
        <f>YEAR(Tabla2[[#This Row],[Fecha de creación]])</f>
        <v>2021</v>
      </c>
      <c r="N3801" s="23">
        <f>MONTH(Tabla2[[#This Row],[Fecha de creación]])</f>
        <v>4</v>
      </c>
    </row>
    <row r="3802" spans="1:14" ht="15" customHeight="1" x14ac:dyDescent="0.25">
      <c r="A3802" s="26">
        <v>44300.693576388891</v>
      </c>
      <c r="B3802" s="23" t="s">
        <v>0</v>
      </c>
      <c r="C3802" s="23" t="s">
        <v>5166</v>
      </c>
      <c r="D3802" s="23" t="s">
        <v>615</v>
      </c>
      <c r="E3802" s="23" t="s">
        <v>1</v>
      </c>
      <c r="F3802" s="23" t="s">
        <v>7</v>
      </c>
      <c r="G3802" s="23" t="s">
        <v>975</v>
      </c>
      <c r="H3802" s="2" t="s">
        <v>7745</v>
      </c>
      <c r="I3802" s="23" t="s">
        <v>7412</v>
      </c>
      <c r="J3802" s="23"/>
      <c r="K3802" s="23" t="s">
        <v>9712</v>
      </c>
      <c r="L3802" s="23"/>
      <c r="M3802" s="23">
        <f>YEAR(Tabla2[[#This Row],[Fecha de creación]])</f>
        <v>2021</v>
      </c>
      <c r="N3802" s="23">
        <f>MONTH(Tabla2[[#This Row],[Fecha de creación]])</f>
        <v>4</v>
      </c>
    </row>
    <row r="3803" spans="1:14" ht="15" customHeight="1" x14ac:dyDescent="0.25">
      <c r="A3803" s="26">
        <v>44300.73096064815</v>
      </c>
      <c r="B3803" s="23" t="s">
        <v>0</v>
      </c>
      <c r="C3803" s="23" t="s">
        <v>5167</v>
      </c>
      <c r="D3803" s="23" t="s">
        <v>6</v>
      </c>
      <c r="E3803" s="23" t="s">
        <v>1</v>
      </c>
      <c r="F3803" s="23" t="s">
        <v>7</v>
      </c>
      <c r="G3803" s="23" t="s">
        <v>975</v>
      </c>
      <c r="H3803" s="2" t="s">
        <v>7722</v>
      </c>
      <c r="I3803" s="23" t="s">
        <v>4</v>
      </c>
      <c r="J3803" s="23"/>
      <c r="K3803" s="23" t="s">
        <v>9712</v>
      </c>
      <c r="L3803" s="23"/>
      <c r="M3803" s="23">
        <f>YEAR(Tabla2[[#This Row],[Fecha de creación]])</f>
        <v>2021</v>
      </c>
      <c r="N3803" s="23">
        <f>MONTH(Tabla2[[#This Row],[Fecha de creación]])</f>
        <v>4</v>
      </c>
    </row>
    <row r="3804" spans="1:14" ht="15" customHeight="1" x14ac:dyDescent="0.25">
      <c r="A3804" s="26">
        <v>44300.761678240742</v>
      </c>
      <c r="B3804" s="23" t="s">
        <v>0</v>
      </c>
      <c r="C3804" s="23" t="s">
        <v>5168</v>
      </c>
      <c r="D3804" s="23" t="s">
        <v>6</v>
      </c>
      <c r="E3804" s="23" t="s">
        <v>1</v>
      </c>
      <c r="F3804" s="23" t="s">
        <v>7</v>
      </c>
      <c r="G3804" s="23" t="s">
        <v>975</v>
      </c>
      <c r="H3804" s="2" t="s">
        <v>7722</v>
      </c>
      <c r="I3804" s="23" t="s">
        <v>4</v>
      </c>
      <c r="J3804" s="23"/>
      <c r="K3804" s="23" t="s">
        <v>9712</v>
      </c>
      <c r="L3804" s="23"/>
      <c r="M3804" s="23">
        <f>YEAR(Tabla2[[#This Row],[Fecha de creación]])</f>
        <v>2021</v>
      </c>
      <c r="N3804" s="23">
        <f>MONTH(Tabla2[[#This Row],[Fecha de creación]])</f>
        <v>4</v>
      </c>
    </row>
    <row r="3805" spans="1:14" ht="15" customHeight="1" x14ac:dyDescent="0.25">
      <c r="A3805" s="26">
        <v>44301.39471064815</v>
      </c>
      <c r="B3805" s="23" t="s">
        <v>56</v>
      </c>
      <c r="C3805" s="23" t="s">
        <v>5169</v>
      </c>
      <c r="D3805" s="23" t="s">
        <v>131</v>
      </c>
      <c r="E3805" s="23" t="s">
        <v>1</v>
      </c>
      <c r="F3805" s="23" t="s">
        <v>7</v>
      </c>
      <c r="G3805" s="23" t="s">
        <v>975</v>
      </c>
      <c r="H3805" s="2" t="s">
        <v>7728</v>
      </c>
      <c r="I3805" s="23" t="s">
        <v>1527</v>
      </c>
      <c r="J3805" s="23"/>
      <c r="K3805" s="23" t="s">
        <v>9712</v>
      </c>
      <c r="L3805" s="23"/>
      <c r="M3805" s="23">
        <f>YEAR(Tabla2[[#This Row],[Fecha de creación]])</f>
        <v>2021</v>
      </c>
      <c r="N3805" s="23">
        <f>MONTH(Tabla2[[#This Row],[Fecha de creación]])</f>
        <v>4</v>
      </c>
    </row>
    <row r="3806" spans="1:14" ht="15" customHeight="1" x14ac:dyDescent="0.25">
      <c r="A3806" s="26">
        <v>44301.626944444448</v>
      </c>
      <c r="B3806" s="23" t="s">
        <v>56</v>
      </c>
      <c r="C3806" s="23" t="s">
        <v>5170</v>
      </c>
      <c r="D3806" s="23" t="s">
        <v>3438</v>
      </c>
      <c r="E3806" s="23" t="s">
        <v>1</v>
      </c>
      <c r="F3806" s="23" t="s">
        <v>7</v>
      </c>
      <c r="G3806" s="23" t="s">
        <v>975</v>
      </c>
      <c r="H3806" s="2" t="s">
        <v>7722</v>
      </c>
      <c r="I3806" s="23" t="s">
        <v>1527</v>
      </c>
      <c r="J3806" s="23"/>
      <c r="K3806" s="23" t="s">
        <v>9712</v>
      </c>
      <c r="L3806" s="23"/>
      <c r="M3806" s="23">
        <f>YEAR(Tabla2[[#This Row],[Fecha de creación]])</f>
        <v>2021</v>
      </c>
      <c r="N3806" s="23">
        <f>MONTH(Tabla2[[#This Row],[Fecha de creación]])</f>
        <v>4</v>
      </c>
    </row>
    <row r="3807" spans="1:14" ht="15" customHeight="1" x14ac:dyDescent="0.25">
      <c r="A3807" s="26">
        <v>44301.666909722226</v>
      </c>
      <c r="B3807" s="23" t="s">
        <v>189</v>
      </c>
      <c r="C3807" s="23" t="s">
        <v>5171</v>
      </c>
      <c r="D3807" s="23" t="s">
        <v>131</v>
      </c>
      <c r="E3807" s="23" t="s">
        <v>1</v>
      </c>
      <c r="F3807" s="23" t="s">
        <v>7</v>
      </c>
      <c r="G3807" s="23" t="s">
        <v>975</v>
      </c>
      <c r="H3807" s="2" t="s">
        <v>7728</v>
      </c>
      <c r="I3807" s="23" t="s">
        <v>1534</v>
      </c>
      <c r="J3807" s="23"/>
      <c r="K3807" s="23" t="s">
        <v>9712</v>
      </c>
      <c r="L3807" s="23"/>
      <c r="M3807" s="23">
        <f>YEAR(Tabla2[[#This Row],[Fecha de creación]])</f>
        <v>2021</v>
      </c>
      <c r="N3807" s="23">
        <f>MONTH(Tabla2[[#This Row],[Fecha de creación]])</f>
        <v>4</v>
      </c>
    </row>
    <row r="3808" spans="1:14" ht="15" customHeight="1" x14ac:dyDescent="0.25">
      <c r="A3808" s="26">
        <v>44301.672465277778</v>
      </c>
      <c r="B3808" s="23" t="s">
        <v>189</v>
      </c>
      <c r="C3808" s="23" t="s">
        <v>746</v>
      </c>
      <c r="D3808" s="23" t="s">
        <v>51</v>
      </c>
      <c r="E3808" s="23" t="s">
        <v>1</v>
      </c>
      <c r="F3808" s="23" t="s">
        <v>2</v>
      </c>
      <c r="G3808" s="23" t="s">
        <v>3</v>
      </c>
      <c r="H3808" s="2" t="s">
        <v>7741</v>
      </c>
      <c r="I3808" s="23" t="s">
        <v>1534</v>
      </c>
      <c r="J3808" s="23"/>
      <c r="K3808" s="23" t="s">
        <v>9712</v>
      </c>
      <c r="L3808" s="23"/>
      <c r="M3808" s="23">
        <f>YEAR(Tabla2[[#This Row],[Fecha de creación]])</f>
        <v>2021</v>
      </c>
      <c r="N3808" s="23">
        <f>MONTH(Tabla2[[#This Row],[Fecha de creación]])</f>
        <v>4</v>
      </c>
    </row>
    <row r="3809" spans="1:14" ht="15" customHeight="1" x14ac:dyDescent="0.25">
      <c r="A3809" s="26">
        <v>44301.753831018519</v>
      </c>
      <c r="B3809" s="23" t="s">
        <v>0</v>
      </c>
      <c r="C3809" s="23" t="s">
        <v>5172</v>
      </c>
      <c r="D3809" s="23" t="s">
        <v>21</v>
      </c>
      <c r="E3809" s="23" t="s">
        <v>1</v>
      </c>
      <c r="F3809" s="23" t="s">
        <v>7</v>
      </c>
      <c r="G3809" s="23" t="s">
        <v>975</v>
      </c>
      <c r="H3809" s="2" t="s">
        <v>7744</v>
      </c>
      <c r="I3809" s="23" t="s">
        <v>7412</v>
      </c>
      <c r="J3809" s="23"/>
      <c r="K3809" s="23" t="s">
        <v>9712</v>
      </c>
      <c r="L3809" s="23"/>
      <c r="M3809" s="23">
        <f>YEAR(Tabla2[[#This Row],[Fecha de creación]])</f>
        <v>2021</v>
      </c>
      <c r="N3809" s="23">
        <f>MONTH(Tabla2[[#This Row],[Fecha de creación]])</f>
        <v>4</v>
      </c>
    </row>
    <row r="3810" spans="1:14" ht="15" customHeight="1" x14ac:dyDescent="0.25">
      <c r="A3810" s="26">
        <v>44302.431493055556</v>
      </c>
      <c r="B3810" s="23" t="s">
        <v>56</v>
      </c>
      <c r="C3810" s="23" t="s">
        <v>5173</v>
      </c>
      <c r="D3810" s="23" t="s">
        <v>131</v>
      </c>
      <c r="E3810" s="23" t="s">
        <v>1</v>
      </c>
      <c r="F3810" s="23" t="s">
        <v>7</v>
      </c>
      <c r="G3810" s="23" t="s">
        <v>975</v>
      </c>
      <c r="H3810" s="2" t="s">
        <v>7728</v>
      </c>
      <c r="I3810" s="23" t="s">
        <v>1527</v>
      </c>
      <c r="J3810" s="23"/>
      <c r="K3810" s="23" t="s">
        <v>9712</v>
      </c>
      <c r="L3810" s="23"/>
      <c r="M3810" s="23">
        <f>YEAR(Tabla2[[#This Row],[Fecha de creación]])</f>
        <v>2021</v>
      </c>
      <c r="N3810" s="23">
        <f>MONTH(Tabla2[[#This Row],[Fecha de creación]])</f>
        <v>4</v>
      </c>
    </row>
    <row r="3811" spans="1:14" ht="15" customHeight="1" x14ac:dyDescent="0.25">
      <c r="A3811" s="26">
        <v>44303.426180555558</v>
      </c>
      <c r="B3811" s="23" t="s">
        <v>0</v>
      </c>
      <c r="C3811" s="23" t="s">
        <v>5174</v>
      </c>
      <c r="D3811" s="23" t="s">
        <v>6</v>
      </c>
      <c r="E3811" s="23" t="s">
        <v>1</v>
      </c>
      <c r="F3811" s="23" t="s">
        <v>7</v>
      </c>
      <c r="G3811" s="23" t="s">
        <v>975</v>
      </c>
      <c r="H3811" s="2" t="s">
        <v>7722</v>
      </c>
      <c r="I3811" s="23" t="s">
        <v>7412</v>
      </c>
      <c r="J3811" s="23"/>
      <c r="K3811" s="23" t="s">
        <v>9712</v>
      </c>
      <c r="L3811" s="23"/>
      <c r="M3811" s="23">
        <f>YEAR(Tabla2[[#This Row],[Fecha de creación]])</f>
        <v>2021</v>
      </c>
      <c r="N3811" s="23">
        <f>MONTH(Tabla2[[#This Row],[Fecha de creación]])</f>
        <v>4</v>
      </c>
    </row>
    <row r="3812" spans="1:14" ht="15" customHeight="1" x14ac:dyDescent="0.25">
      <c r="A3812" s="26">
        <v>44303.489108796297</v>
      </c>
      <c r="B3812" s="23" t="s">
        <v>0</v>
      </c>
      <c r="C3812" s="23" t="s">
        <v>5175</v>
      </c>
      <c r="D3812" s="23" t="s">
        <v>5176</v>
      </c>
      <c r="E3812" s="23" t="s">
        <v>1</v>
      </c>
      <c r="F3812" s="23" t="s">
        <v>2</v>
      </c>
      <c r="G3812" s="23" t="s">
        <v>1551</v>
      </c>
      <c r="H3812" s="2" t="s">
        <v>7736</v>
      </c>
      <c r="I3812" s="23" t="s">
        <v>11</v>
      </c>
      <c r="J3812" s="23"/>
      <c r="K3812" s="23" t="s">
        <v>9712</v>
      </c>
      <c r="L3812" s="23"/>
      <c r="M3812" s="23">
        <f>YEAR(Tabla2[[#This Row],[Fecha de creación]])</f>
        <v>2021</v>
      </c>
      <c r="N3812" s="23">
        <f>MONTH(Tabla2[[#This Row],[Fecha de creación]])</f>
        <v>4</v>
      </c>
    </row>
    <row r="3813" spans="1:14" ht="15" customHeight="1" x14ac:dyDescent="0.25">
      <c r="A3813" s="26">
        <v>44303.501192129632</v>
      </c>
      <c r="B3813" s="23" t="s">
        <v>0</v>
      </c>
      <c r="C3813" s="23" t="s">
        <v>5177</v>
      </c>
      <c r="D3813" s="23" t="s">
        <v>719</v>
      </c>
      <c r="E3813" s="23" t="s">
        <v>1</v>
      </c>
      <c r="F3813" s="23" t="s">
        <v>22</v>
      </c>
      <c r="G3813" s="23" t="s">
        <v>975</v>
      </c>
      <c r="H3813" s="2" t="s">
        <v>7722</v>
      </c>
      <c r="I3813" s="23" t="s">
        <v>4</v>
      </c>
      <c r="J3813" s="23"/>
      <c r="K3813" s="23" t="s">
        <v>9712</v>
      </c>
      <c r="L3813" s="23"/>
      <c r="M3813" s="23">
        <f>YEAR(Tabla2[[#This Row],[Fecha de creación]])</f>
        <v>2021</v>
      </c>
      <c r="N3813" s="23">
        <f>MONTH(Tabla2[[#This Row],[Fecha de creación]])</f>
        <v>4</v>
      </c>
    </row>
    <row r="3814" spans="1:14" ht="15" customHeight="1" x14ac:dyDescent="0.25">
      <c r="A3814" s="26">
        <v>44303.516053240739</v>
      </c>
      <c r="B3814" s="23" t="s">
        <v>0</v>
      </c>
      <c r="C3814" s="23" t="s">
        <v>5178</v>
      </c>
      <c r="D3814" s="23" t="s">
        <v>5179</v>
      </c>
      <c r="E3814" s="23" t="s">
        <v>1</v>
      </c>
      <c r="F3814" s="23" t="s">
        <v>7</v>
      </c>
      <c r="G3814" s="23" t="s">
        <v>975</v>
      </c>
      <c r="H3814" s="2" t="s">
        <v>7723</v>
      </c>
      <c r="I3814" s="23" t="s">
        <v>4</v>
      </c>
      <c r="J3814" s="23"/>
      <c r="K3814" s="23" t="s">
        <v>9712</v>
      </c>
      <c r="L3814" s="23"/>
      <c r="M3814" s="23">
        <f>YEAR(Tabla2[[#This Row],[Fecha de creación]])</f>
        <v>2021</v>
      </c>
      <c r="N3814" s="23">
        <f>MONTH(Tabla2[[#This Row],[Fecha de creación]])</f>
        <v>4</v>
      </c>
    </row>
    <row r="3815" spans="1:14" ht="15" customHeight="1" x14ac:dyDescent="0.25">
      <c r="A3815" s="26">
        <v>44303.524189814816</v>
      </c>
      <c r="B3815" s="23" t="s">
        <v>0</v>
      </c>
      <c r="C3815" s="23" t="s">
        <v>5180</v>
      </c>
      <c r="D3815" s="23" t="s">
        <v>615</v>
      </c>
      <c r="E3815" s="23" t="s">
        <v>1</v>
      </c>
      <c r="F3815" s="23" t="s">
        <v>7</v>
      </c>
      <c r="G3815" s="23" t="s">
        <v>975</v>
      </c>
      <c r="H3815" s="2" t="s">
        <v>7745</v>
      </c>
      <c r="I3815" s="23" t="s">
        <v>4</v>
      </c>
      <c r="J3815" s="23"/>
      <c r="K3815" s="23" t="s">
        <v>9712</v>
      </c>
      <c r="L3815" s="23"/>
      <c r="M3815" s="23">
        <f>YEAR(Tabla2[[#This Row],[Fecha de creación]])</f>
        <v>2021</v>
      </c>
      <c r="N3815" s="23">
        <f>MONTH(Tabla2[[#This Row],[Fecha de creación]])</f>
        <v>4</v>
      </c>
    </row>
    <row r="3816" spans="1:14" ht="15" customHeight="1" x14ac:dyDescent="0.25">
      <c r="A3816" s="26">
        <v>44303.65179398148</v>
      </c>
      <c r="B3816" s="23" t="s">
        <v>0</v>
      </c>
      <c r="C3816" s="23" t="s">
        <v>5181</v>
      </c>
      <c r="D3816" s="23" t="s">
        <v>551</v>
      </c>
      <c r="E3816" s="23" t="s">
        <v>1</v>
      </c>
      <c r="F3816" s="23" t="s">
        <v>7</v>
      </c>
      <c r="G3816" s="23" t="s">
        <v>975</v>
      </c>
      <c r="H3816" s="2" t="s">
        <v>7731</v>
      </c>
      <c r="I3816" s="23" t="s">
        <v>4</v>
      </c>
      <c r="J3816" s="23"/>
      <c r="K3816" s="23" t="s">
        <v>9712</v>
      </c>
      <c r="L3816" s="23"/>
      <c r="M3816" s="23">
        <f>YEAR(Tabla2[[#This Row],[Fecha de creación]])</f>
        <v>2021</v>
      </c>
      <c r="N3816" s="23">
        <f>MONTH(Tabla2[[#This Row],[Fecha de creación]])</f>
        <v>4</v>
      </c>
    </row>
    <row r="3817" spans="1:14" ht="15" customHeight="1" x14ac:dyDescent="0.25">
      <c r="A3817" s="26">
        <v>44303.66510416667</v>
      </c>
      <c r="B3817" s="23" t="s">
        <v>0</v>
      </c>
      <c r="C3817" s="23" t="s">
        <v>5182</v>
      </c>
      <c r="D3817" s="23" t="s">
        <v>351</v>
      </c>
      <c r="E3817" s="23" t="s">
        <v>1</v>
      </c>
      <c r="F3817" s="23" t="s">
        <v>7</v>
      </c>
      <c r="G3817" s="23" t="s">
        <v>975</v>
      </c>
      <c r="H3817" s="2" t="s">
        <v>7734</v>
      </c>
      <c r="I3817" s="23" t="s">
        <v>4</v>
      </c>
      <c r="J3817" s="23"/>
      <c r="K3817" s="23" t="s">
        <v>9712</v>
      </c>
      <c r="L3817" s="23"/>
      <c r="M3817" s="23">
        <f>YEAR(Tabla2[[#This Row],[Fecha de creación]])</f>
        <v>2021</v>
      </c>
      <c r="N3817" s="23">
        <f>MONTH(Tabla2[[#This Row],[Fecha de creación]])</f>
        <v>4</v>
      </c>
    </row>
    <row r="3818" spans="1:14" ht="15" customHeight="1" x14ac:dyDescent="0.25">
      <c r="A3818" s="26">
        <v>44303.678495370368</v>
      </c>
      <c r="B3818" s="23" t="s">
        <v>0</v>
      </c>
      <c r="C3818" s="23" t="s">
        <v>5183</v>
      </c>
      <c r="D3818" s="23" t="s">
        <v>156</v>
      </c>
      <c r="E3818" s="23" t="s">
        <v>1</v>
      </c>
      <c r="F3818" s="23" t="s">
        <v>7</v>
      </c>
      <c r="G3818" s="23" t="s">
        <v>1551</v>
      </c>
      <c r="H3818" s="2" t="s">
        <v>7757</v>
      </c>
      <c r="I3818" s="23" t="s">
        <v>11</v>
      </c>
      <c r="J3818" s="23"/>
      <c r="K3818" s="23" t="s">
        <v>9712</v>
      </c>
      <c r="L3818" s="23"/>
      <c r="M3818" s="23">
        <f>YEAR(Tabla2[[#This Row],[Fecha de creación]])</f>
        <v>2021</v>
      </c>
      <c r="N3818" s="23">
        <f>MONTH(Tabla2[[#This Row],[Fecha de creación]])</f>
        <v>4</v>
      </c>
    </row>
    <row r="3819" spans="1:14" ht="15" customHeight="1" x14ac:dyDescent="0.25">
      <c r="A3819" s="26">
        <v>44304.37431712963</v>
      </c>
      <c r="B3819" s="23" t="s">
        <v>0</v>
      </c>
      <c r="C3819" s="23" t="s">
        <v>5184</v>
      </c>
      <c r="D3819" s="23" t="s">
        <v>551</v>
      </c>
      <c r="E3819" s="23" t="s">
        <v>1</v>
      </c>
      <c r="F3819" s="23" t="s">
        <v>7</v>
      </c>
      <c r="G3819" s="23" t="s">
        <v>975</v>
      </c>
      <c r="H3819" s="2" t="s">
        <v>7731</v>
      </c>
      <c r="I3819" s="23" t="s">
        <v>4</v>
      </c>
      <c r="J3819" s="23"/>
      <c r="K3819" s="23" t="s">
        <v>9712</v>
      </c>
      <c r="L3819" s="23"/>
      <c r="M3819" s="23">
        <f>YEAR(Tabla2[[#This Row],[Fecha de creación]])</f>
        <v>2021</v>
      </c>
      <c r="N3819" s="23">
        <f>MONTH(Tabla2[[#This Row],[Fecha de creación]])</f>
        <v>4</v>
      </c>
    </row>
    <row r="3820" spans="1:14" ht="15" customHeight="1" x14ac:dyDescent="0.25">
      <c r="A3820" s="26">
        <v>44304.375590277778</v>
      </c>
      <c r="B3820" s="23" t="s">
        <v>0</v>
      </c>
      <c r="C3820" s="23" t="s">
        <v>5185</v>
      </c>
      <c r="D3820" s="23" t="s">
        <v>812</v>
      </c>
      <c r="E3820" s="23" t="s">
        <v>1</v>
      </c>
      <c r="F3820" s="23" t="s">
        <v>7</v>
      </c>
      <c r="G3820" s="23" t="s">
        <v>975</v>
      </c>
      <c r="H3820" s="2" t="s">
        <v>7734</v>
      </c>
      <c r="I3820" s="23" t="s">
        <v>4</v>
      </c>
      <c r="J3820" s="23"/>
      <c r="K3820" s="23" t="s">
        <v>9712</v>
      </c>
      <c r="L3820" s="23"/>
      <c r="M3820" s="23">
        <f>YEAR(Tabla2[[#This Row],[Fecha de creación]])</f>
        <v>2021</v>
      </c>
      <c r="N3820" s="23">
        <f>MONTH(Tabla2[[#This Row],[Fecha de creación]])</f>
        <v>4</v>
      </c>
    </row>
    <row r="3821" spans="1:14" ht="15" customHeight="1" x14ac:dyDescent="0.25">
      <c r="A3821" s="26">
        <v>44304.378310185188</v>
      </c>
      <c r="B3821" s="23" t="s">
        <v>0</v>
      </c>
      <c r="C3821" s="23" t="s">
        <v>5186</v>
      </c>
      <c r="D3821" s="23" t="s">
        <v>131</v>
      </c>
      <c r="E3821" s="23" t="s">
        <v>1</v>
      </c>
      <c r="F3821" s="23" t="s">
        <v>7</v>
      </c>
      <c r="G3821" s="23" t="s">
        <v>975</v>
      </c>
      <c r="H3821" s="2" t="s">
        <v>7728</v>
      </c>
      <c r="I3821" s="23" t="s">
        <v>4</v>
      </c>
      <c r="J3821" s="23"/>
      <c r="K3821" s="23" t="s">
        <v>9712</v>
      </c>
      <c r="L3821" s="23"/>
      <c r="M3821" s="23">
        <f>YEAR(Tabla2[[#This Row],[Fecha de creación]])</f>
        <v>2021</v>
      </c>
      <c r="N3821" s="23">
        <f>MONTH(Tabla2[[#This Row],[Fecha de creación]])</f>
        <v>4</v>
      </c>
    </row>
    <row r="3822" spans="1:14" ht="15" customHeight="1" x14ac:dyDescent="0.25">
      <c r="A3822" s="26">
        <v>44305.428981481484</v>
      </c>
      <c r="B3822" s="23" t="s">
        <v>0</v>
      </c>
      <c r="C3822" s="23" t="s">
        <v>5187</v>
      </c>
      <c r="D3822" s="23" t="s">
        <v>985</v>
      </c>
      <c r="E3822" s="23" t="s">
        <v>1</v>
      </c>
      <c r="F3822" s="23" t="s">
        <v>7</v>
      </c>
      <c r="G3822" s="23" t="s">
        <v>975</v>
      </c>
      <c r="H3822" s="2" t="s">
        <v>7737</v>
      </c>
      <c r="I3822" s="23" t="s">
        <v>8</v>
      </c>
      <c r="J3822" s="23"/>
      <c r="K3822" s="23" t="s">
        <v>9712</v>
      </c>
      <c r="L3822" s="23"/>
      <c r="M3822" s="23">
        <f>YEAR(Tabla2[[#This Row],[Fecha de creación]])</f>
        <v>2021</v>
      </c>
      <c r="N3822" s="23">
        <f>MONTH(Tabla2[[#This Row],[Fecha de creación]])</f>
        <v>4</v>
      </c>
    </row>
    <row r="3823" spans="1:14" ht="15" customHeight="1" x14ac:dyDescent="0.25">
      <c r="A3823" s="26">
        <v>44305.450150462966</v>
      </c>
      <c r="B3823" s="23" t="s">
        <v>0</v>
      </c>
      <c r="C3823" s="23" t="s">
        <v>5188</v>
      </c>
      <c r="D3823" s="23" t="s">
        <v>21</v>
      </c>
      <c r="E3823" s="23" t="s">
        <v>1</v>
      </c>
      <c r="F3823" s="23" t="s">
        <v>22</v>
      </c>
      <c r="G3823" s="23" t="s">
        <v>975</v>
      </c>
      <c r="H3823" s="2" t="s">
        <v>7744</v>
      </c>
      <c r="I3823" s="23" t="s">
        <v>4</v>
      </c>
      <c r="J3823" s="23"/>
      <c r="K3823" s="23" t="s">
        <v>9712</v>
      </c>
      <c r="L3823" s="23"/>
      <c r="M3823" s="23">
        <f>YEAR(Tabla2[[#This Row],[Fecha de creación]])</f>
        <v>2021</v>
      </c>
      <c r="N3823" s="23">
        <f>MONTH(Tabla2[[#This Row],[Fecha de creación]])</f>
        <v>4</v>
      </c>
    </row>
    <row r="3824" spans="1:14" ht="15" customHeight="1" x14ac:dyDescent="0.25">
      <c r="A3824" s="26">
        <v>44305.4530787037</v>
      </c>
      <c r="B3824" s="23" t="s">
        <v>56</v>
      </c>
      <c r="C3824" s="23" t="s">
        <v>5189</v>
      </c>
      <c r="D3824" s="23" t="s">
        <v>131</v>
      </c>
      <c r="E3824" s="23" t="s">
        <v>1</v>
      </c>
      <c r="F3824" s="23" t="s">
        <v>7</v>
      </c>
      <c r="G3824" s="23" t="s">
        <v>975</v>
      </c>
      <c r="H3824" s="2" t="s">
        <v>7728</v>
      </c>
      <c r="I3824" s="23" t="s">
        <v>4517</v>
      </c>
      <c r="J3824" s="23"/>
      <c r="K3824" s="23" t="s">
        <v>9712</v>
      </c>
      <c r="L3824" s="23"/>
      <c r="M3824" s="23">
        <f>YEAR(Tabla2[[#This Row],[Fecha de creación]])</f>
        <v>2021</v>
      </c>
      <c r="N3824" s="23">
        <f>MONTH(Tabla2[[#This Row],[Fecha de creación]])</f>
        <v>4</v>
      </c>
    </row>
    <row r="3825" spans="1:14" ht="15" customHeight="1" x14ac:dyDescent="0.25">
      <c r="A3825" s="26">
        <v>44305.45957175926</v>
      </c>
      <c r="B3825" s="23" t="s">
        <v>0</v>
      </c>
      <c r="C3825" s="23" t="s">
        <v>5190</v>
      </c>
      <c r="D3825" s="23" t="s">
        <v>615</v>
      </c>
      <c r="E3825" s="23" t="s">
        <v>1</v>
      </c>
      <c r="F3825" s="23" t="s">
        <v>7</v>
      </c>
      <c r="G3825" s="23" t="s">
        <v>975</v>
      </c>
      <c r="H3825" s="2" t="s">
        <v>7745</v>
      </c>
      <c r="I3825" s="23" t="s">
        <v>4</v>
      </c>
      <c r="J3825" s="23"/>
      <c r="K3825" s="23" t="s">
        <v>9712</v>
      </c>
      <c r="L3825" s="23"/>
      <c r="M3825" s="23">
        <f>YEAR(Tabla2[[#This Row],[Fecha de creación]])</f>
        <v>2021</v>
      </c>
      <c r="N3825" s="23">
        <f>MONTH(Tabla2[[#This Row],[Fecha de creación]])</f>
        <v>4</v>
      </c>
    </row>
    <row r="3826" spans="1:14" ht="15" customHeight="1" x14ac:dyDescent="0.25">
      <c r="A3826" s="26">
        <v>44305.467800925922</v>
      </c>
      <c r="B3826" s="23" t="s">
        <v>100</v>
      </c>
      <c r="C3826" s="23" t="s">
        <v>5191</v>
      </c>
      <c r="D3826" s="23" t="s">
        <v>551</v>
      </c>
      <c r="E3826" s="23" t="s">
        <v>1</v>
      </c>
      <c r="F3826" s="23" t="s">
        <v>7</v>
      </c>
      <c r="G3826" s="23" t="s">
        <v>975</v>
      </c>
      <c r="H3826" s="2" t="s">
        <v>7731</v>
      </c>
      <c r="I3826" s="23" t="s">
        <v>1653</v>
      </c>
      <c r="J3826" s="23"/>
      <c r="K3826" s="23" t="s">
        <v>9712</v>
      </c>
      <c r="L3826" s="23"/>
      <c r="M3826" s="23">
        <f>YEAR(Tabla2[[#This Row],[Fecha de creación]])</f>
        <v>2021</v>
      </c>
      <c r="N3826" s="23">
        <f>MONTH(Tabla2[[#This Row],[Fecha de creación]])</f>
        <v>4</v>
      </c>
    </row>
    <row r="3827" spans="1:14" ht="15" customHeight="1" x14ac:dyDescent="0.25">
      <c r="A3827" s="26">
        <v>44306.542604166665</v>
      </c>
      <c r="B3827" s="23" t="s">
        <v>0</v>
      </c>
      <c r="C3827" s="23" t="s">
        <v>5192</v>
      </c>
      <c r="D3827" s="23" t="s">
        <v>551</v>
      </c>
      <c r="E3827" s="23" t="s">
        <v>1</v>
      </c>
      <c r="F3827" s="23" t="s">
        <v>7</v>
      </c>
      <c r="G3827" s="23" t="s">
        <v>975</v>
      </c>
      <c r="H3827" s="2" t="s">
        <v>7731</v>
      </c>
      <c r="I3827" s="23" t="s">
        <v>4</v>
      </c>
      <c r="J3827" s="23"/>
      <c r="K3827" s="23" t="s">
        <v>9712</v>
      </c>
      <c r="L3827" s="23"/>
      <c r="M3827" s="23">
        <f>YEAR(Tabla2[[#This Row],[Fecha de creación]])</f>
        <v>2021</v>
      </c>
      <c r="N3827" s="23">
        <f>MONTH(Tabla2[[#This Row],[Fecha de creación]])</f>
        <v>4</v>
      </c>
    </row>
    <row r="3828" spans="1:14" ht="15" customHeight="1" x14ac:dyDescent="0.25">
      <c r="A3828" s="26">
        <v>44306.543171296296</v>
      </c>
      <c r="B3828" s="23" t="s">
        <v>0</v>
      </c>
      <c r="C3828" s="23" t="s">
        <v>5193</v>
      </c>
      <c r="D3828" s="23" t="s">
        <v>812</v>
      </c>
      <c r="E3828" s="23" t="s">
        <v>1</v>
      </c>
      <c r="F3828" s="23" t="s">
        <v>7</v>
      </c>
      <c r="G3828" s="23" t="s">
        <v>975</v>
      </c>
      <c r="H3828" s="2" t="s">
        <v>7734</v>
      </c>
      <c r="I3828" s="23" t="s">
        <v>4</v>
      </c>
      <c r="J3828" s="23"/>
      <c r="K3828" s="23" t="s">
        <v>9712</v>
      </c>
      <c r="L3828" s="23"/>
      <c r="M3828" s="23">
        <f>YEAR(Tabla2[[#This Row],[Fecha de creación]])</f>
        <v>2021</v>
      </c>
      <c r="N3828" s="23">
        <f>MONTH(Tabla2[[#This Row],[Fecha de creación]])</f>
        <v>4</v>
      </c>
    </row>
    <row r="3829" spans="1:14" ht="15" customHeight="1" x14ac:dyDescent="0.25">
      <c r="A3829" s="26">
        <v>44306.54824074074</v>
      </c>
      <c r="B3829" s="23" t="s">
        <v>0</v>
      </c>
      <c r="C3829" s="23" t="s">
        <v>5194</v>
      </c>
      <c r="D3829" s="23" t="s">
        <v>110</v>
      </c>
      <c r="E3829" s="23" t="s">
        <v>1</v>
      </c>
      <c r="F3829" s="23" t="s">
        <v>7</v>
      </c>
      <c r="G3829" s="23" t="s">
        <v>975</v>
      </c>
      <c r="H3829" s="2" t="s">
        <v>7731</v>
      </c>
      <c r="I3829" s="23" t="s">
        <v>4</v>
      </c>
      <c r="J3829" s="23"/>
      <c r="K3829" s="23" t="s">
        <v>9712</v>
      </c>
      <c r="L3829" s="23"/>
      <c r="M3829" s="23">
        <f>YEAR(Tabla2[[#This Row],[Fecha de creación]])</f>
        <v>2021</v>
      </c>
      <c r="N3829" s="23">
        <f>MONTH(Tabla2[[#This Row],[Fecha de creación]])</f>
        <v>4</v>
      </c>
    </row>
    <row r="3830" spans="1:14" ht="15" customHeight="1" x14ac:dyDescent="0.25">
      <c r="A3830" s="26">
        <v>44306.557673611111</v>
      </c>
      <c r="B3830" s="23" t="s">
        <v>0</v>
      </c>
      <c r="C3830" s="23" t="s">
        <v>5195</v>
      </c>
      <c r="D3830" s="23" t="s">
        <v>551</v>
      </c>
      <c r="E3830" s="23" t="s">
        <v>1</v>
      </c>
      <c r="F3830" s="23" t="s">
        <v>7</v>
      </c>
      <c r="G3830" s="23" t="s">
        <v>975</v>
      </c>
      <c r="H3830" s="2" t="s">
        <v>7731</v>
      </c>
      <c r="I3830" s="23" t="s">
        <v>4</v>
      </c>
      <c r="J3830" s="23"/>
      <c r="K3830" s="23" t="s">
        <v>9712</v>
      </c>
      <c r="L3830" s="23"/>
      <c r="M3830" s="23">
        <f>YEAR(Tabla2[[#This Row],[Fecha de creación]])</f>
        <v>2021</v>
      </c>
      <c r="N3830" s="23">
        <f>MONTH(Tabla2[[#This Row],[Fecha de creación]])</f>
        <v>4</v>
      </c>
    </row>
    <row r="3831" spans="1:14" ht="15" customHeight="1" x14ac:dyDescent="0.25">
      <c r="A3831" s="26">
        <v>44306.558680555558</v>
      </c>
      <c r="B3831" s="23" t="s">
        <v>0</v>
      </c>
      <c r="C3831" s="23" t="s">
        <v>5196</v>
      </c>
      <c r="D3831" s="23" t="s">
        <v>351</v>
      </c>
      <c r="E3831" s="23" t="s">
        <v>1</v>
      </c>
      <c r="F3831" s="23" t="s">
        <v>7</v>
      </c>
      <c r="G3831" s="23" t="s">
        <v>975</v>
      </c>
      <c r="H3831" s="2" t="s">
        <v>7734</v>
      </c>
      <c r="I3831" s="23" t="s">
        <v>4</v>
      </c>
      <c r="J3831" s="23"/>
      <c r="K3831" s="23" t="s">
        <v>9712</v>
      </c>
      <c r="L3831" s="23"/>
      <c r="M3831" s="23">
        <f>YEAR(Tabla2[[#This Row],[Fecha de creación]])</f>
        <v>2021</v>
      </c>
      <c r="N3831" s="23">
        <f>MONTH(Tabla2[[#This Row],[Fecha de creación]])</f>
        <v>4</v>
      </c>
    </row>
    <row r="3832" spans="1:14" ht="15" customHeight="1" x14ac:dyDescent="0.25">
      <c r="A3832" s="26">
        <v>44306.601724537039</v>
      </c>
      <c r="B3832" s="23" t="s">
        <v>189</v>
      </c>
      <c r="C3832" s="23" t="s">
        <v>5197</v>
      </c>
      <c r="D3832" s="23" t="s">
        <v>3438</v>
      </c>
      <c r="E3832" s="23" t="s">
        <v>1</v>
      </c>
      <c r="F3832" s="23" t="s">
        <v>7</v>
      </c>
      <c r="G3832" s="23" t="s">
        <v>975</v>
      </c>
      <c r="H3832" s="2" t="s">
        <v>7722</v>
      </c>
      <c r="I3832" s="23" t="s">
        <v>1534</v>
      </c>
      <c r="J3832" s="23"/>
      <c r="K3832" s="23" t="s">
        <v>9712</v>
      </c>
      <c r="L3832" s="23"/>
      <c r="M3832" s="23">
        <f>YEAR(Tabla2[[#This Row],[Fecha de creación]])</f>
        <v>2021</v>
      </c>
      <c r="N3832" s="23">
        <f>MONTH(Tabla2[[#This Row],[Fecha de creación]])</f>
        <v>4</v>
      </c>
    </row>
    <row r="3833" spans="1:14" ht="15" customHeight="1" x14ac:dyDescent="0.25">
      <c r="A3833" s="26">
        <v>44306.608749999999</v>
      </c>
      <c r="B3833" s="23" t="s">
        <v>189</v>
      </c>
      <c r="C3833" s="23" t="s">
        <v>5198</v>
      </c>
      <c r="D3833" s="23" t="s">
        <v>131</v>
      </c>
      <c r="E3833" s="23" t="s">
        <v>1</v>
      </c>
      <c r="F3833" s="23" t="s">
        <v>7</v>
      </c>
      <c r="G3833" s="23" t="s">
        <v>975</v>
      </c>
      <c r="H3833" s="2" t="s">
        <v>7728</v>
      </c>
      <c r="I3833" s="23" t="s">
        <v>4486</v>
      </c>
      <c r="J3833" s="23"/>
      <c r="K3833" s="23" t="s">
        <v>9712</v>
      </c>
      <c r="L3833" s="23"/>
      <c r="M3833" s="23">
        <f>YEAR(Tabla2[[#This Row],[Fecha de creación]])</f>
        <v>2021</v>
      </c>
      <c r="N3833" s="23">
        <f>MONTH(Tabla2[[#This Row],[Fecha de creación]])</f>
        <v>4</v>
      </c>
    </row>
    <row r="3834" spans="1:14" ht="15" customHeight="1" x14ac:dyDescent="0.25">
      <c r="A3834" s="26">
        <v>44307.503611111111</v>
      </c>
      <c r="B3834" s="23" t="s">
        <v>0</v>
      </c>
      <c r="C3834" s="23" t="s">
        <v>5199</v>
      </c>
      <c r="D3834" s="23" t="s">
        <v>551</v>
      </c>
      <c r="E3834" s="23" t="s">
        <v>1</v>
      </c>
      <c r="F3834" s="23" t="s">
        <v>7</v>
      </c>
      <c r="G3834" s="23" t="s">
        <v>975</v>
      </c>
      <c r="H3834" s="2" t="s">
        <v>7731</v>
      </c>
      <c r="I3834" s="23" t="s">
        <v>4</v>
      </c>
      <c r="J3834" s="23"/>
      <c r="K3834" s="23" t="s">
        <v>9712</v>
      </c>
      <c r="L3834" s="23"/>
      <c r="M3834" s="23">
        <f>YEAR(Tabla2[[#This Row],[Fecha de creación]])</f>
        <v>2021</v>
      </c>
      <c r="N3834" s="23">
        <f>MONTH(Tabla2[[#This Row],[Fecha de creación]])</f>
        <v>4</v>
      </c>
    </row>
    <row r="3835" spans="1:14" ht="15" customHeight="1" x14ac:dyDescent="0.25">
      <c r="A3835" s="26">
        <v>44307.504108796296</v>
      </c>
      <c r="B3835" s="23" t="s">
        <v>0</v>
      </c>
      <c r="C3835" s="23" t="s">
        <v>5200</v>
      </c>
      <c r="D3835" s="23" t="s">
        <v>351</v>
      </c>
      <c r="E3835" s="23" t="s">
        <v>1</v>
      </c>
      <c r="F3835" s="23" t="s">
        <v>7</v>
      </c>
      <c r="G3835" s="23" t="s">
        <v>975</v>
      </c>
      <c r="H3835" s="2" t="s">
        <v>7734</v>
      </c>
      <c r="I3835" s="23" t="s">
        <v>4</v>
      </c>
      <c r="J3835" s="23"/>
      <c r="K3835" s="23" t="s">
        <v>9712</v>
      </c>
      <c r="L3835" s="23"/>
      <c r="M3835" s="23">
        <f>YEAR(Tabla2[[#This Row],[Fecha de creación]])</f>
        <v>2021</v>
      </c>
      <c r="N3835" s="23">
        <f>MONTH(Tabla2[[#This Row],[Fecha de creación]])</f>
        <v>4</v>
      </c>
    </row>
    <row r="3836" spans="1:14" ht="15" customHeight="1" x14ac:dyDescent="0.25">
      <c r="A3836" s="26">
        <v>44307.504861111112</v>
      </c>
      <c r="B3836" s="23" t="s">
        <v>0</v>
      </c>
      <c r="C3836" s="23" t="s">
        <v>5201</v>
      </c>
      <c r="D3836" s="23" t="s">
        <v>131</v>
      </c>
      <c r="E3836" s="23" t="s">
        <v>1</v>
      </c>
      <c r="F3836" s="23" t="s">
        <v>7</v>
      </c>
      <c r="G3836" s="23" t="s">
        <v>975</v>
      </c>
      <c r="H3836" s="2" t="s">
        <v>7728</v>
      </c>
      <c r="I3836" s="23" t="s">
        <v>4</v>
      </c>
      <c r="J3836" s="23"/>
      <c r="K3836" s="23" t="s">
        <v>9712</v>
      </c>
      <c r="L3836" s="23"/>
      <c r="M3836" s="23">
        <f>YEAR(Tabla2[[#This Row],[Fecha de creación]])</f>
        <v>2021</v>
      </c>
      <c r="N3836" s="23">
        <f>MONTH(Tabla2[[#This Row],[Fecha de creación]])</f>
        <v>4</v>
      </c>
    </row>
    <row r="3837" spans="1:14" ht="15" customHeight="1" x14ac:dyDescent="0.25">
      <c r="A3837" s="26">
        <v>44307.547812500001</v>
      </c>
      <c r="B3837" s="23" t="s">
        <v>0</v>
      </c>
      <c r="C3837" s="23" t="s">
        <v>5202</v>
      </c>
      <c r="D3837" s="23" t="s">
        <v>551</v>
      </c>
      <c r="E3837" s="23" t="s">
        <v>1</v>
      </c>
      <c r="F3837" s="23" t="s">
        <v>7</v>
      </c>
      <c r="G3837" s="23" t="s">
        <v>975</v>
      </c>
      <c r="H3837" s="2" t="s">
        <v>7731</v>
      </c>
      <c r="I3837" s="23" t="s">
        <v>4</v>
      </c>
      <c r="J3837" s="23"/>
      <c r="K3837" s="23" t="s">
        <v>9712</v>
      </c>
      <c r="L3837" s="23"/>
      <c r="M3837" s="23">
        <f>YEAR(Tabla2[[#This Row],[Fecha de creación]])</f>
        <v>2021</v>
      </c>
      <c r="N3837" s="23">
        <f>MONTH(Tabla2[[#This Row],[Fecha de creación]])</f>
        <v>4</v>
      </c>
    </row>
    <row r="3838" spans="1:14" ht="15" customHeight="1" x14ac:dyDescent="0.25">
      <c r="A3838" s="26">
        <v>44307.549375000002</v>
      </c>
      <c r="B3838" s="23" t="s">
        <v>0</v>
      </c>
      <c r="C3838" s="23" t="s">
        <v>5203</v>
      </c>
      <c r="D3838" s="23" t="s">
        <v>812</v>
      </c>
      <c r="E3838" s="23" t="s">
        <v>1</v>
      </c>
      <c r="F3838" s="23" t="s">
        <v>7</v>
      </c>
      <c r="G3838" s="23" t="s">
        <v>975</v>
      </c>
      <c r="H3838" s="2" t="s">
        <v>7734</v>
      </c>
      <c r="I3838" s="23" t="s">
        <v>4</v>
      </c>
      <c r="J3838" s="23"/>
      <c r="K3838" s="23" t="s">
        <v>9712</v>
      </c>
      <c r="L3838" s="23"/>
      <c r="M3838" s="23">
        <f>YEAR(Tabla2[[#This Row],[Fecha de creación]])</f>
        <v>2021</v>
      </c>
      <c r="N3838" s="23">
        <f>MONTH(Tabla2[[#This Row],[Fecha de creación]])</f>
        <v>4</v>
      </c>
    </row>
    <row r="3839" spans="1:14" ht="15" customHeight="1" x14ac:dyDescent="0.25">
      <c r="A3839" s="26">
        <v>44307.551319444443</v>
      </c>
      <c r="B3839" s="23" t="s">
        <v>0</v>
      </c>
      <c r="C3839" s="23" t="s">
        <v>5204</v>
      </c>
      <c r="D3839" s="23" t="s">
        <v>131</v>
      </c>
      <c r="E3839" s="23" t="s">
        <v>1</v>
      </c>
      <c r="F3839" s="23" t="s">
        <v>7</v>
      </c>
      <c r="G3839" s="23" t="s">
        <v>975</v>
      </c>
      <c r="H3839" s="2" t="s">
        <v>7728</v>
      </c>
      <c r="I3839" s="23" t="s">
        <v>4</v>
      </c>
      <c r="J3839" s="23"/>
      <c r="K3839" s="23" t="s">
        <v>9712</v>
      </c>
      <c r="L3839" s="23"/>
      <c r="M3839" s="23">
        <f>YEAR(Tabla2[[#This Row],[Fecha de creación]])</f>
        <v>2021</v>
      </c>
      <c r="N3839" s="23">
        <f>MONTH(Tabla2[[#This Row],[Fecha de creación]])</f>
        <v>4</v>
      </c>
    </row>
    <row r="3840" spans="1:14" ht="15" customHeight="1" x14ac:dyDescent="0.25">
      <c r="A3840" s="26">
        <v>44307.554780092592</v>
      </c>
      <c r="B3840" s="23" t="s">
        <v>0</v>
      </c>
      <c r="C3840" s="23" t="s">
        <v>5205</v>
      </c>
      <c r="D3840" s="23" t="s">
        <v>110</v>
      </c>
      <c r="E3840" s="23" t="s">
        <v>1</v>
      </c>
      <c r="F3840" s="23" t="s">
        <v>7</v>
      </c>
      <c r="G3840" s="23" t="s">
        <v>975</v>
      </c>
      <c r="H3840" s="2" t="s">
        <v>7731</v>
      </c>
      <c r="I3840" s="23" t="s">
        <v>4</v>
      </c>
      <c r="J3840" s="23"/>
      <c r="K3840" s="23" t="s">
        <v>9712</v>
      </c>
      <c r="L3840" s="23"/>
      <c r="M3840" s="23">
        <f>YEAR(Tabla2[[#This Row],[Fecha de creación]])</f>
        <v>2021</v>
      </c>
      <c r="N3840" s="23">
        <f>MONTH(Tabla2[[#This Row],[Fecha de creación]])</f>
        <v>4</v>
      </c>
    </row>
    <row r="3841" spans="1:14" ht="15" customHeight="1" x14ac:dyDescent="0.25">
      <c r="A3841" s="26">
        <v>44307.579398148147</v>
      </c>
      <c r="B3841" s="23" t="s">
        <v>56</v>
      </c>
      <c r="C3841" s="23" t="s">
        <v>5206</v>
      </c>
      <c r="D3841" s="23" t="s">
        <v>6</v>
      </c>
      <c r="E3841" s="23" t="s">
        <v>1</v>
      </c>
      <c r="F3841" s="23" t="s">
        <v>7</v>
      </c>
      <c r="G3841" s="23" t="s">
        <v>975</v>
      </c>
      <c r="H3841" s="2" t="s">
        <v>7722</v>
      </c>
      <c r="I3841" s="23" t="s">
        <v>4517</v>
      </c>
      <c r="J3841" s="23"/>
      <c r="K3841" s="23" t="s">
        <v>9712</v>
      </c>
      <c r="L3841" s="23"/>
      <c r="M3841" s="23">
        <f>YEAR(Tabla2[[#This Row],[Fecha de creación]])</f>
        <v>2021</v>
      </c>
      <c r="N3841" s="23">
        <f>MONTH(Tabla2[[#This Row],[Fecha de creación]])</f>
        <v>4</v>
      </c>
    </row>
    <row r="3842" spans="1:14" ht="15" customHeight="1" x14ac:dyDescent="0.25">
      <c r="A3842" s="26">
        <v>44307.584409722222</v>
      </c>
      <c r="B3842" s="23" t="s">
        <v>56</v>
      </c>
      <c r="C3842" s="23" t="s">
        <v>747</v>
      </c>
      <c r="D3842" s="23" t="s">
        <v>131</v>
      </c>
      <c r="E3842" s="23" t="s">
        <v>1</v>
      </c>
      <c r="F3842" s="23" t="s">
        <v>7</v>
      </c>
      <c r="G3842" s="23" t="s">
        <v>3</v>
      </c>
      <c r="H3842" s="2" t="s">
        <v>7728</v>
      </c>
      <c r="I3842" s="23" t="s">
        <v>4517</v>
      </c>
      <c r="J3842" s="23"/>
      <c r="K3842" s="23" t="s">
        <v>9712</v>
      </c>
      <c r="L3842" s="23"/>
      <c r="M3842" s="23">
        <f>YEAR(Tabla2[[#This Row],[Fecha de creación]])</f>
        <v>2021</v>
      </c>
      <c r="N3842" s="23">
        <f>MONTH(Tabla2[[#This Row],[Fecha de creación]])</f>
        <v>4</v>
      </c>
    </row>
    <row r="3843" spans="1:14" ht="15" customHeight="1" x14ac:dyDescent="0.25">
      <c r="A3843" s="26">
        <v>44307.588090277779</v>
      </c>
      <c r="B3843" s="23" t="s">
        <v>56</v>
      </c>
      <c r="C3843" s="23" t="s">
        <v>5207</v>
      </c>
      <c r="D3843" s="23" t="s">
        <v>131</v>
      </c>
      <c r="E3843" s="23" t="s">
        <v>1</v>
      </c>
      <c r="F3843" s="23" t="s">
        <v>7</v>
      </c>
      <c r="G3843" s="23" t="s">
        <v>975</v>
      </c>
      <c r="H3843" s="2" t="s">
        <v>7728</v>
      </c>
      <c r="I3843" s="23" t="s">
        <v>4517</v>
      </c>
      <c r="J3843" s="23"/>
      <c r="K3843" s="23" t="s">
        <v>9712</v>
      </c>
      <c r="L3843" s="23"/>
      <c r="M3843" s="23">
        <f>YEAR(Tabla2[[#This Row],[Fecha de creación]])</f>
        <v>2021</v>
      </c>
      <c r="N3843" s="23">
        <f>MONTH(Tabla2[[#This Row],[Fecha de creación]])</f>
        <v>4</v>
      </c>
    </row>
    <row r="3844" spans="1:14" ht="15" customHeight="1" x14ac:dyDescent="0.25">
      <c r="A3844" s="26">
        <v>44307.59302083333</v>
      </c>
      <c r="B3844" s="23" t="s">
        <v>189</v>
      </c>
      <c r="C3844" s="23" t="s">
        <v>5208</v>
      </c>
      <c r="D3844" s="23" t="s">
        <v>131</v>
      </c>
      <c r="E3844" s="23" t="s">
        <v>1</v>
      </c>
      <c r="F3844" s="23" t="s">
        <v>7</v>
      </c>
      <c r="G3844" s="23" t="s">
        <v>975</v>
      </c>
      <c r="H3844" s="2" t="s">
        <v>7728</v>
      </c>
      <c r="I3844" s="23" t="s">
        <v>4486</v>
      </c>
      <c r="J3844" s="23"/>
      <c r="K3844" s="23" t="s">
        <v>9712</v>
      </c>
      <c r="L3844" s="23"/>
      <c r="M3844" s="23">
        <f>YEAR(Tabla2[[#This Row],[Fecha de creación]])</f>
        <v>2021</v>
      </c>
      <c r="N3844" s="23">
        <f>MONTH(Tabla2[[#This Row],[Fecha de creación]])</f>
        <v>4</v>
      </c>
    </row>
    <row r="3845" spans="1:14" ht="15" customHeight="1" x14ac:dyDescent="0.25">
      <c r="A3845" s="26">
        <v>44307.599004629628</v>
      </c>
      <c r="B3845" s="23" t="s">
        <v>189</v>
      </c>
      <c r="C3845" s="23" t="s">
        <v>5209</v>
      </c>
      <c r="D3845" s="23" t="s">
        <v>131</v>
      </c>
      <c r="E3845" s="23" t="s">
        <v>1</v>
      </c>
      <c r="F3845" s="23" t="s">
        <v>7</v>
      </c>
      <c r="G3845" s="23" t="s">
        <v>975</v>
      </c>
      <c r="H3845" s="2" t="s">
        <v>7728</v>
      </c>
      <c r="I3845" s="23" t="s">
        <v>4486</v>
      </c>
      <c r="J3845" s="23"/>
      <c r="K3845" s="23" t="s">
        <v>9712</v>
      </c>
      <c r="L3845" s="23"/>
      <c r="M3845" s="23">
        <f>YEAR(Tabla2[[#This Row],[Fecha de creación]])</f>
        <v>2021</v>
      </c>
      <c r="N3845" s="23">
        <f>MONTH(Tabla2[[#This Row],[Fecha de creación]])</f>
        <v>4</v>
      </c>
    </row>
    <row r="3846" spans="1:14" ht="15" customHeight="1" x14ac:dyDescent="0.25">
      <c r="A3846" s="26">
        <v>44307.630486111113</v>
      </c>
      <c r="B3846" s="23" t="s">
        <v>0</v>
      </c>
      <c r="C3846" s="23" t="s">
        <v>5210</v>
      </c>
      <c r="D3846" s="23" t="s">
        <v>5211</v>
      </c>
      <c r="E3846" s="23" t="s">
        <v>1</v>
      </c>
      <c r="F3846" s="23" t="s">
        <v>7</v>
      </c>
      <c r="G3846" s="23" t="s">
        <v>1551</v>
      </c>
      <c r="H3846" s="2" t="s">
        <v>7721</v>
      </c>
      <c r="I3846" s="23" t="s">
        <v>4</v>
      </c>
      <c r="J3846" s="23"/>
      <c r="K3846" s="23" t="s">
        <v>9712</v>
      </c>
      <c r="L3846" s="23"/>
      <c r="M3846" s="23">
        <f>YEAR(Tabla2[[#This Row],[Fecha de creación]])</f>
        <v>2021</v>
      </c>
      <c r="N3846" s="23">
        <f>MONTH(Tabla2[[#This Row],[Fecha de creación]])</f>
        <v>4</v>
      </c>
    </row>
    <row r="3847" spans="1:14" ht="15" customHeight="1" x14ac:dyDescent="0.25">
      <c r="A3847" s="26">
        <v>44307.638553240744</v>
      </c>
      <c r="B3847" s="23" t="s">
        <v>100</v>
      </c>
      <c r="C3847" s="23" t="s">
        <v>5212</v>
      </c>
      <c r="D3847" s="23" t="s">
        <v>1005</v>
      </c>
      <c r="E3847" s="23" t="s">
        <v>1</v>
      </c>
      <c r="F3847" s="23" t="s">
        <v>7</v>
      </c>
      <c r="G3847" s="23" t="s">
        <v>975</v>
      </c>
      <c r="H3847" s="2" t="s">
        <v>7744</v>
      </c>
      <c r="I3847" s="23" t="s">
        <v>1653</v>
      </c>
      <c r="J3847" s="23"/>
      <c r="K3847" s="23" t="s">
        <v>9712</v>
      </c>
      <c r="L3847" s="23"/>
      <c r="M3847" s="23">
        <f>YEAR(Tabla2[[#This Row],[Fecha de creación]])</f>
        <v>2021</v>
      </c>
      <c r="N3847" s="23">
        <f>MONTH(Tabla2[[#This Row],[Fecha de creación]])</f>
        <v>4</v>
      </c>
    </row>
    <row r="3848" spans="1:14" ht="15" customHeight="1" x14ac:dyDescent="0.25">
      <c r="A3848" s="26">
        <v>44307.71775462963</v>
      </c>
      <c r="B3848" s="23" t="s">
        <v>56</v>
      </c>
      <c r="C3848" s="23" t="s">
        <v>5213</v>
      </c>
      <c r="D3848" s="23" t="s">
        <v>131</v>
      </c>
      <c r="E3848" s="23" t="s">
        <v>1</v>
      </c>
      <c r="F3848" s="23" t="s">
        <v>7</v>
      </c>
      <c r="G3848" s="23" t="s">
        <v>975</v>
      </c>
      <c r="H3848" s="2" t="s">
        <v>7728</v>
      </c>
      <c r="I3848" s="23" t="s">
        <v>1527</v>
      </c>
      <c r="J3848" s="23"/>
      <c r="K3848" s="23" t="s">
        <v>9712</v>
      </c>
      <c r="L3848" s="23"/>
      <c r="M3848" s="23">
        <f>YEAR(Tabla2[[#This Row],[Fecha de creación]])</f>
        <v>2021</v>
      </c>
      <c r="N3848" s="23">
        <f>MONTH(Tabla2[[#This Row],[Fecha de creación]])</f>
        <v>4</v>
      </c>
    </row>
    <row r="3849" spans="1:14" ht="15" customHeight="1" x14ac:dyDescent="0.25">
      <c r="A3849" s="26">
        <v>44307.719143518516</v>
      </c>
      <c r="B3849" s="23" t="s">
        <v>56</v>
      </c>
      <c r="C3849" s="23" t="s">
        <v>5214</v>
      </c>
      <c r="D3849" s="23" t="s">
        <v>131</v>
      </c>
      <c r="E3849" s="23" t="s">
        <v>1</v>
      </c>
      <c r="F3849" s="23" t="s">
        <v>7</v>
      </c>
      <c r="G3849" s="23" t="s">
        <v>975</v>
      </c>
      <c r="H3849" s="2" t="s">
        <v>7728</v>
      </c>
      <c r="I3849" s="23" t="s">
        <v>1527</v>
      </c>
      <c r="J3849" s="23"/>
      <c r="K3849" s="23" t="s">
        <v>9712</v>
      </c>
      <c r="L3849" s="23"/>
      <c r="M3849" s="23">
        <f>YEAR(Tabla2[[#This Row],[Fecha de creación]])</f>
        <v>2021</v>
      </c>
      <c r="N3849" s="23">
        <f>MONTH(Tabla2[[#This Row],[Fecha de creación]])</f>
        <v>4</v>
      </c>
    </row>
    <row r="3850" spans="1:14" ht="15" customHeight="1" x14ac:dyDescent="0.25">
      <c r="A3850" s="26">
        <v>44307.721932870372</v>
      </c>
      <c r="B3850" s="23" t="s">
        <v>189</v>
      </c>
      <c r="C3850" s="23" t="s">
        <v>5215</v>
      </c>
      <c r="D3850" s="23" t="s">
        <v>131</v>
      </c>
      <c r="E3850" s="23" t="s">
        <v>1</v>
      </c>
      <c r="F3850" s="23" t="s">
        <v>7</v>
      </c>
      <c r="G3850" s="23" t="s">
        <v>975</v>
      </c>
      <c r="H3850" s="2" t="s">
        <v>7728</v>
      </c>
      <c r="I3850" s="23" t="s">
        <v>1534</v>
      </c>
      <c r="J3850" s="23"/>
      <c r="K3850" s="23" t="s">
        <v>9712</v>
      </c>
      <c r="L3850" s="23"/>
      <c r="M3850" s="23">
        <f>YEAR(Tabla2[[#This Row],[Fecha de creación]])</f>
        <v>2021</v>
      </c>
      <c r="N3850" s="23">
        <f>MONTH(Tabla2[[#This Row],[Fecha de creación]])</f>
        <v>4</v>
      </c>
    </row>
    <row r="3851" spans="1:14" ht="15" customHeight="1" x14ac:dyDescent="0.25">
      <c r="A3851" s="26">
        <v>44308.51525462963</v>
      </c>
      <c r="B3851" s="23" t="s">
        <v>189</v>
      </c>
      <c r="C3851" s="23" t="s">
        <v>5216</v>
      </c>
      <c r="D3851" s="23" t="s">
        <v>131</v>
      </c>
      <c r="E3851" s="23" t="s">
        <v>1</v>
      </c>
      <c r="F3851" s="23" t="s">
        <v>7</v>
      </c>
      <c r="G3851" s="23" t="s">
        <v>975</v>
      </c>
      <c r="H3851" s="2" t="s">
        <v>7728</v>
      </c>
      <c r="I3851" s="23" t="s">
        <v>1534</v>
      </c>
      <c r="J3851" s="23"/>
      <c r="K3851" s="23" t="s">
        <v>9712</v>
      </c>
      <c r="L3851" s="23"/>
      <c r="M3851" s="23">
        <f>YEAR(Tabla2[[#This Row],[Fecha de creación]])</f>
        <v>2021</v>
      </c>
      <c r="N3851" s="23">
        <f>MONTH(Tabla2[[#This Row],[Fecha de creación]])</f>
        <v>4</v>
      </c>
    </row>
    <row r="3852" spans="1:14" ht="15" customHeight="1" x14ac:dyDescent="0.25">
      <c r="A3852" s="26">
        <v>44308.669606481482</v>
      </c>
      <c r="B3852" s="23" t="s">
        <v>56</v>
      </c>
      <c r="C3852" s="23" t="s">
        <v>5217</v>
      </c>
      <c r="D3852" s="23" t="s">
        <v>131</v>
      </c>
      <c r="E3852" s="23" t="s">
        <v>1</v>
      </c>
      <c r="F3852" s="23" t="s">
        <v>7</v>
      </c>
      <c r="G3852" s="23" t="s">
        <v>975</v>
      </c>
      <c r="H3852" s="2" t="s">
        <v>7728</v>
      </c>
      <c r="I3852" s="23" t="s">
        <v>1527</v>
      </c>
      <c r="J3852" s="23"/>
      <c r="K3852" s="23" t="s">
        <v>9712</v>
      </c>
      <c r="L3852" s="23"/>
      <c r="M3852" s="23">
        <f>YEAR(Tabla2[[#This Row],[Fecha de creación]])</f>
        <v>2021</v>
      </c>
      <c r="N3852" s="23">
        <f>MONTH(Tabla2[[#This Row],[Fecha de creación]])</f>
        <v>4</v>
      </c>
    </row>
    <row r="3853" spans="1:14" ht="15" customHeight="1" x14ac:dyDescent="0.25">
      <c r="A3853" s="26">
        <v>44308.704629629632</v>
      </c>
      <c r="B3853" s="23" t="s">
        <v>100</v>
      </c>
      <c r="C3853" s="23" t="s">
        <v>5218</v>
      </c>
      <c r="D3853" s="23" t="s">
        <v>5219</v>
      </c>
      <c r="E3853" s="23" t="s">
        <v>1</v>
      </c>
      <c r="F3853" s="23" t="s">
        <v>7</v>
      </c>
      <c r="G3853" s="23" t="s">
        <v>975</v>
      </c>
      <c r="H3853" s="2" t="s">
        <v>7731</v>
      </c>
      <c r="I3853" s="23" t="s">
        <v>1653</v>
      </c>
      <c r="J3853" s="23"/>
      <c r="K3853" s="23" t="s">
        <v>9712</v>
      </c>
      <c r="L3853" s="23"/>
      <c r="M3853" s="23">
        <f>YEAR(Tabla2[[#This Row],[Fecha de creación]])</f>
        <v>2021</v>
      </c>
      <c r="N3853" s="23">
        <f>MONTH(Tabla2[[#This Row],[Fecha de creación]])</f>
        <v>4</v>
      </c>
    </row>
    <row r="3854" spans="1:14" ht="15" customHeight="1" x14ac:dyDescent="0.25">
      <c r="A3854" s="26">
        <v>44308.705393518518</v>
      </c>
      <c r="B3854" s="23" t="s">
        <v>100</v>
      </c>
      <c r="C3854" s="23" t="s">
        <v>5220</v>
      </c>
      <c r="D3854" s="23" t="s">
        <v>5221</v>
      </c>
      <c r="E3854" s="23" t="s">
        <v>1</v>
      </c>
      <c r="F3854" s="23" t="s">
        <v>7</v>
      </c>
      <c r="G3854" s="23" t="s">
        <v>975</v>
      </c>
      <c r="H3854" s="2" t="s">
        <v>7731</v>
      </c>
      <c r="I3854" s="23" t="s">
        <v>1653</v>
      </c>
      <c r="J3854" s="23"/>
      <c r="K3854" s="23" t="s">
        <v>9712</v>
      </c>
      <c r="L3854" s="23"/>
      <c r="M3854" s="23">
        <f>YEAR(Tabla2[[#This Row],[Fecha de creación]])</f>
        <v>2021</v>
      </c>
      <c r="N3854" s="23">
        <f>MONTH(Tabla2[[#This Row],[Fecha de creación]])</f>
        <v>4</v>
      </c>
    </row>
    <row r="3855" spans="1:14" ht="15" customHeight="1" x14ac:dyDescent="0.25">
      <c r="A3855" s="26">
        <v>44308.718449074076</v>
      </c>
      <c r="B3855" s="23" t="s">
        <v>189</v>
      </c>
      <c r="C3855" s="23" t="s">
        <v>5222</v>
      </c>
      <c r="D3855" s="23" t="s">
        <v>131</v>
      </c>
      <c r="E3855" s="23" t="s">
        <v>1</v>
      </c>
      <c r="F3855" s="23" t="s">
        <v>7</v>
      </c>
      <c r="G3855" s="23" t="s">
        <v>975</v>
      </c>
      <c r="H3855" s="2" t="s">
        <v>7728</v>
      </c>
      <c r="I3855" s="23" t="s">
        <v>4486</v>
      </c>
      <c r="J3855" s="23"/>
      <c r="K3855" s="23" t="s">
        <v>9712</v>
      </c>
      <c r="L3855" s="23"/>
      <c r="M3855" s="23">
        <f>YEAR(Tabla2[[#This Row],[Fecha de creación]])</f>
        <v>2021</v>
      </c>
      <c r="N3855" s="23">
        <f>MONTH(Tabla2[[#This Row],[Fecha de creación]])</f>
        <v>4</v>
      </c>
    </row>
    <row r="3856" spans="1:14" ht="15" customHeight="1" x14ac:dyDescent="0.25">
      <c r="A3856" s="26">
        <v>44309.446319444447</v>
      </c>
      <c r="B3856" s="23" t="s">
        <v>189</v>
      </c>
      <c r="C3856" s="23" t="s">
        <v>5223</v>
      </c>
      <c r="D3856" s="23" t="s">
        <v>131</v>
      </c>
      <c r="E3856" s="23" t="s">
        <v>1</v>
      </c>
      <c r="F3856" s="23" t="s">
        <v>7</v>
      </c>
      <c r="G3856" s="23" t="s">
        <v>975</v>
      </c>
      <c r="H3856" s="2" t="s">
        <v>7728</v>
      </c>
      <c r="I3856" s="23" t="s">
        <v>1534</v>
      </c>
      <c r="J3856" s="23"/>
      <c r="K3856" s="23" t="s">
        <v>9712</v>
      </c>
      <c r="L3856" s="23"/>
      <c r="M3856" s="23">
        <f>YEAR(Tabla2[[#This Row],[Fecha de creación]])</f>
        <v>2021</v>
      </c>
      <c r="N3856" s="23">
        <f>MONTH(Tabla2[[#This Row],[Fecha de creación]])</f>
        <v>4</v>
      </c>
    </row>
    <row r="3857" spans="1:14" ht="15" customHeight="1" x14ac:dyDescent="0.25">
      <c r="A3857" s="26">
        <v>44309.49082175926</v>
      </c>
      <c r="B3857" s="23" t="s">
        <v>56</v>
      </c>
      <c r="C3857" s="23" t="s">
        <v>5224</v>
      </c>
      <c r="D3857" s="23" t="s">
        <v>131</v>
      </c>
      <c r="E3857" s="23" t="s">
        <v>1</v>
      </c>
      <c r="F3857" s="23" t="s">
        <v>7</v>
      </c>
      <c r="G3857" s="23" t="s">
        <v>975</v>
      </c>
      <c r="H3857" s="2" t="s">
        <v>7728</v>
      </c>
      <c r="I3857" s="23" t="s">
        <v>1527</v>
      </c>
      <c r="J3857" s="23"/>
      <c r="K3857" s="23" t="s">
        <v>9712</v>
      </c>
      <c r="L3857" s="23"/>
      <c r="M3857" s="23">
        <f>YEAR(Tabla2[[#This Row],[Fecha de creación]])</f>
        <v>2021</v>
      </c>
      <c r="N3857" s="23">
        <f>MONTH(Tabla2[[#This Row],[Fecha de creación]])</f>
        <v>4</v>
      </c>
    </row>
    <row r="3858" spans="1:14" ht="15" customHeight="1" x14ac:dyDescent="0.25">
      <c r="A3858" s="26">
        <v>44309.536030092589</v>
      </c>
      <c r="B3858" s="23" t="s">
        <v>0</v>
      </c>
      <c r="C3858" s="23" t="s">
        <v>5225</v>
      </c>
      <c r="D3858" s="23" t="s">
        <v>6</v>
      </c>
      <c r="E3858" s="23" t="s">
        <v>1</v>
      </c>
      <c r="F3858" s="23" t="s">
        <v>7</v>
      </c>
      <c r="G3858" s="23" t="s">
        <v>975</v>
      </c>
      <c r="H3858" s="2" t="s">
        <v>7722</v>
      </c>
      <c r="I3858" s="23" t="s">
        <v>4</v>
      </c>
      <c r="J3858" s="23"/>
      <c r="K3858" s="23" t="s">
        <v>9712</v>
      </c>
      <c r="L3858" s="23"/>
      <c r="M3858" s="23">
        <f>YEAR(Tabla2[[#This Row],[Fecha de creación]])</f>
        <v>2021</v>
      </c>
      <c r="N3858" s="23">
        <f>MONTH(Tabla2[[#This Row],[Fecha de creación]])</f>
        <v>4</v>
      </c>
    </row>
    <row r="3859" spans="1:14" ht="15" customHeight="1" x14ac:dyDescent="0.25">
      <c r="A3859" s="26">
        <v>44309.574432870373</v>
      </c>
      <c r="B3859" s="23" t="s">
        <v>0</v>
      </c>
      <c r="C3859" s="23" t="s">
        <v>5226</v>
      </c>
      <c r="D3859" s="23" t="s">
        <v>218</v>
      </c>
      <c r="E3859" s="23" t="s">
        <v>1</v>
      </c>
      <c r="F3859" s="23" t="s">
        <v>7</v>
      </c>
      <c r="G3859" s="23" t="s">
        <v>1551</v>
      </c>
      <c r="H3859" s="2" t="s">
        <v>7737</v>
      </c>
      <c r="I3859" s="23" t="s">
        <v>11</v>
      </c>
      <c r="J3859" s="23"/>
      <c r="K3859" s="23" t="s">
        <v>9712</v>
      </c>
      <c r="L3859" s="23"/>
      <c r="M3859" s="23">
        <f>YEAR(Tabla2[[#This Row],[Fecha de creación]])</f>
        <v>2021</v>
      </c>
      <c r="N3859" s="23">
        <f>MONTH(Tabla2[[#This Row],[Fecha de creación]])</f>
        <v>4</v>
      </c>
    </row>
    <row r="3860" spans="1:14" ht="15" customHeight="1" x14ac:dyDescent="0.25">
      <c r="A3860" s="26">
        <v>44309.580659722225</v>
      </c>
      <c r="B3860" s="23" t="s">
        <v>0</v>
      </c>
      <c r="C3860" s="23" t="s">
        <v>5227</v>
      </c>
      <c r="D3860" s="23" t="s">
        <v>551</v>
      </c>
      <c r="E3860" s="23" t="s">
        <v>1</v>
      </c>
      <c r="F3860" s="23" t="s">
        <v>7</v>
      </c>
      <c r="G3860" s="23" t="s">
        <v>975</v>
      </c>
      <c r="H3860" s="2" t="s">
        <v>7731</v>
      </c>
      <c r="I3860" s="23" t="s">
        <v>4</v>
      </c>
      <c r="J3860" s="23"/>
      <c r="K3860" s="23" t="s">
        <v>9712</v>
      </c>
      <c r="L3860" s="23"/>
      <c r="M3860" s="23">
        <f>YEAR(Tabla2[[#This Row],[Fecha de creación]])</f>
        <v>2021</v>
      </c>
      <c r="N3860" s="23">
        <f>MONTH(Tabla2[[#This Row],[Fecha de creación]])</f>
        <v>4</v>
      </c>
    </row>
    <row r="3861" spans="1:14" ht="15" customHeight="1" x14ac:dyDescent="0.25">
      <c r="A3861" s="26">
        <v>44309.590370370373</v>
      </c>
      <c r="B3861" s="23" t="s">
        <v>0</v>
      </c>
      <c r="C3861" s="23" t="s">
        <v>5228</v>
      </c>
      <c r="D3861" s="23" t="s">
        <v>351</v>
      </c>
      <c r="E3861" s="23" t="s">
        <v>1</v>
      </c>
      <c r="F3861" s="23" t="s">
        <v>7</v>
      </c>
      <c r="G3861" s="23" t="s">
        <v>975</v>
      </c>
      <c r="H3861" s="2" t="s">
        <v>7734</v>
      </c>
      <c r="I3861" s="23" t="s">
        <v>4</v>
      </c>
      <c r="J3861" s="23"/>
      <c r="K3861" s="23" t="s">
        <v>9712</v>
      </c>
      <c r="L3861" s="23"/>
      <c r="M3861" s="23">
        <f>YEAR(Tabla2[[#This Row],[Fecha de creación]])</f>
        <v>2021</v>
      </c>
      <c r="N3861" s="23">
        <f>MONTH(Tabla2[[#This Row],[Fecha de creación]])</f>
        <v>4</v>
      </c>
    </row>
    <row r="3862" spans="1:14" ht="15" customHeight="1" x14ac:dyDescent="0.25">
      <c r="A3862" s="26">
        <v>44309.634548611109</v>
      </c>
      <c r="B3862" s="23" t="s">
        <v>56</v>
      </c>
      <c r="C3862" s="23" t="s">
        <v>5229</v>
      </c>
      <c r="D3862" s="23" t="s">
        <v>3438</v>
      </c>
      <c r="E3862" s="23" t="s">
        <v>1</v>
      </c>
      <c r="F3862" s="23" t="s">
        <v>7</v>
      </c>
      <c r="G3862" s="23" t="s">
        <v>975</v>
      </c>
      <c r="H3862" s="2" t="s">
        <v>7722</v>
      </c>
      <c r="I3862" s="23" t="s">
        <v>1527</v>
      </c>
      <c r="J3862" s="23"/>
      <c r="K3862" s="23" t="s">
        <v>9712</v>
      </c>
      <c r="L3862" s="23"/>
      <c r="M3862" s="23">
        <f>YEAR(Tabla2[[#This Row],[Fecha de creación]])</f>
        <v>2021</v>
      </c>
      <c r="N3862" s="23">
        <f>MONTH(Tabla2[[#This Row],[Fecha de creación]])</f>
        <v>4</v>
      </c>
    </row>
    <row r="3863" spans="1:14" ht="15" customHeight="1" x14ac:dyDescent="0.25">
      <c r="A3863" s="26">
        <v>44309.704004629632</v>
      </c>
      <c r="B3863" s="23" t="s">
        <v>0</v>
      </c>
      <c r="C3863" s="23" t="s">
        <v>5230</v>
      </c>
      <c r="D3863" s="23" t="s">
        <v>551</v>
      </c>
      <c r="E3863" s="23" t="s">
        <v>1</v>
      </c>
      <c r="F3863" s="23" t="s">
        <v>7</v>
      </c>
      <c r="G3863" s="23" t="s">
        <v>975</v>
      </c>
      <c r="H3863" s="2" t="s">
        <v>7731</v>
      </c>
      <c r="I3863" s="23" t="s">
        <v>4</v>
      </c>
      <c r="J3863" s="23"/>
      <c r="K3863" s="23" t="s">
        <v>9712</v>
      </c>
      <c r="L3863" s="23"/>
      <c r="M3863" s="23">
        <f>YEAR(Tabla2[[#This Row],[Fecha de creación]])</f>
        <v>2021</v>
      </c>
      <c r="N3863" s="23">
        <f>MONTH(Tabla2[[#This Row],[Fecha de creación]])</f>
        <v>4</v>
      </c>
    </row>
    <row r="3864" spans="1:14" ht="15" customHeight="1" x14ac:dyDescent="0.25">
      <c r="A3864" s="26">
        <v>44309.704814814817</v>
      </c>
      <c r="B3864" s="23" t="s">
        <v>0</v>
      </c>
      <c r="C3864" s="23" t="s">
        <v>5231</v>
      </c>
      <c r="D3864" s="23" t="s">
        <v>351</v>
      </c>
      <c r="E3864" s="23" t="s">
        <v>1</v>
      </c>
      <c r="F3864" s="23" t="s">
        <v>7</v>
      </c>
      <c r="G3864" s="23" t="s">
        <v>975</v>
      </c>
      <c r="H3864" s="2" t="s">
        <v>7734</v>
      </c>
      <c r="I3864" s="23" t="s">
        <v>4</v>
      </c>
      <c r="J3864" s="23"/>
      <c r="K3864" s="23" t="s">
        <v>9712</v>
      </c>
      <c r="L3864" s="23"/>
      <c r="M3864" s="23">
        <f>YEAR(Tabla2[[#This Row],[Fecha de creación]])</f>
        <v>2021</v>
      </c>
      <c r="N3864" s="23">
        <f>MONTH(Tabla2[[#This Row],[Fecha de creación]])</f>
        <v>4</v>
      </c>
    </row>
    <row r="3865" spans="1:14" ht="15" customHeight="1" x14ac:dyDescent="0.25">
      <c r="A3865" s="26">
        <v>44309.707372685189</v>
      </c>
      <c r="B3865" s="23" t="s">
        <v>0</v>
      </c>
      <c r="C3865" s="23" t="s">
        <v>5232</v>
      </c>
      <c r="D3865" s="23" t="s">
        <v>131</v>
      </c>
      <c r="E3865" s="23" t="s">
        <v>1</v>
      </c>
      <c r="F3865" s="23" t="s">
        <v>7</v>
      </c>
      <c r="G3865" s="23" t="s">
        <v>975</v>
      </c>
      <c r="H3865" s="2" t="s">
        <v>7728</v>
      </c>
      <c r="I3865" s="23" t="s">
        <v>4</v>
      </c>
      <c r="J3865" s="23"/>
      <c r="K3865" s="23" t="s">
        <v>9712</v>
      </c>
      <c r="L3865" s="23"/>
      <c r="M3865" s="23">
        <f>YEAR(Tabla2[[#This Row],[Fecha de creación]])</f>
        <v>2021</v>
      </c>
      <c r="N3865" s="23">
        <f>MONTH(Tabla2[[#This Row],[Fecha de creación]])</f>
        <v>4</v>
      </c>
    </row>
    <row r="3866" spans="1:14" ht="15" customHeight="1" x14ac:dyDescent="0.25">
      <c r="A3866" s="26">
        <v>44310.379803240743</v>
      </c>
      <c r="B3866" s="23" t="s">
        <v>0</v>
      </c>
      <c r="C3866" s="23" t="s">
        <v>748</v>
      </c>
      <c r="D3866" s="23" t="s">
        <v>223</v>
      </c>
      <c r="E3866" s="23" t="s">
        <v>1</v>
      </c>
      <c r="F3866" s="23" t="s">
        <v>7</v>
      </c>
      <c r="G3866" s="23" t="s">
        <v>3</v>
      </c>
      <c r="H3866" s="2" t="s">
        <v>7725</v>
      </c>
      <c r="I3866" s="23" t="s">
        <v>8</v>
      </c>
      <c r="J3866" s="23"/>
      <c r="K3866" s="23" t="s">
        <v>9712</v>
      </c>
      <c r="L3866" s="23"/>
      <c r="M3866" s="23">
        <f>YEAR(Tabla2[[#This Row],[Fecha de creación]])</f>
        <v>2021</v>
      </c>
      <c r="N3866" s="23">
        <f>MONTH(Tabla2[[#This Row],[Fecha de creación]])</f>
        <v>4</v>
      </c>
    </row>
    <row r="3867" spans="1:14" ht="15" customHeight="1" x14ac:dyDescent="0.25">
      <c r="A3867" s="26">
        <v>44310.452465277776</v>
      </c>
      <c r="B3867" s="23" t="s">
        <v>56</v>
      </c>
      <c r="C3867" s="23" t="s">
        <v>5233</v>
      </c>
      <c r="D3867" s="23" t="s">
        <v>3438</v>
      </c>
      <c r="E3867" s="23" t="s">
        <v>1</v>
      </c>
      <c r="F3867" s="23" t="s">
        <v>7</v>
      </c>
      <c r="G3867" s="23" t="s">
        <v>975</v>
      </c>
      <c r="H3867" s="2" t="s">
        <v>7722</v>
      </c>
      <c r="I3867" s="23" t="s">
        <v>1527</v>
      </c>
      <c r="J3867" s="23"/>
      <c r="K3867" s="23" t="s">
        <v>9712</v>
      </c>
      <c r="L3867" s="23"/>
      <c r="M3867" s="23">
        <f>YEAR(Tabla2[[#This Row],[Fecha de creación]])</f>
        <v>2021</v>
      </c>
      <c r="N3867" s="23">
        <f>MONTH(Tabla2[[#This Row],[Fecha de creación]])</f>
        <v>4</v>
      </c>
    </row>
    <row r="3868" spans="1:14" ht="15" customHeight="1" x14ac:dyDescent="0.25">
      <c r="A3868" s="26">
        <v>44310.505995370368</v>
      </c>
      <c r="B3868" s="23" t="s">
        <v>0</v>
      </c>
      <c r="C3868" s="23" t="s">
        <v>5234</v>
      </c>
      <c r="D3868" s="23" t="s">
        <v>49</v>
      </c>
      <c r="E3868" s="23" t="s">
        <v>1</v>
      </c>
      <c r="F3868" s="23" t="s">
        <v>7</v>
      </c>
      <c r="G3868" s="23" t="s">
        <v>975</v>
      </c>
      <c r="H3868" s="2" t="s">
        <v>7745</v>
      </c>
      <c r="I3868" s="23" t="s">
        <v>7412</v>
      </c>
      <c r="J3868" s="23"/>
      <c r="K3868" s="23" t="s">
        <v>9712</v>
      </c>
      <c r="L3868" s="23"/>
      <c r="M3868" s="23">
        <f>YEAR(Tabla2[[#This Row],[Fecha de creación]])</f>
        <v>2021</v>
      </c>
      <c r="N3868" s="23">
        <f>MONTH(Tabla2[[#This Row],[Fecha de creación]])</f>
        <v>4</v>
      </c>
    </row>
    <row r="3869" spans="1:14" ht="15" customHeight="1" x14ac:dyDescent="0.25">
      <c r="A3869" s="26">
        <v>44310.551354166666</v>
      </c>
      <c r="B3869" s="23" t="s">
        <v>19</v>
      </c>
      <c r="C3869" s="23" t="s">
        <v>5235</v>
      </c>
      <c r="D3869" s="23" t="s">
        <v>5236</v>
      </c>
      <c r="E3869" s="23" t="s">
        <v>1</v>
      </c>
      <c r="F3869" s="23" t="s">
        <v>7</v>
      </c>
      <c r="G3869" s="23" t="s">
        <v>975</v>
      </c>
      <c r="H3869" s="2" t="s">
        <v>7734</v>
      </c>
      <c r="I3869" s="23" t="s">
        <v>23</v>
      </c>
      <c r="J3869" s="23"/>
      <c r="K3869" s="23" t="s">
        <v>9712</v>
      </c>
      <c r="L3869" s="23"/>
      <c r="M3869" s="23">
        <f>YEAR(Tabla2[[#This Row],[Fecha de creación]])</f>
        <v>2021</v>
      </c>
      <c r="N3869" s="23">
        <f>MONTH(Tabla2[[#This Row],[Fecha de creación]])</f>
        <v>4</v>
      </c>
    </row>
    <row r="3870" spans="1:14" ht="15" customHeight="1" x14ac:dyDescent="0.25">
      <c r="A3870" s="26">
        <v>44312.543611111112</v>
      </c>
      <c r="B3870" s="23" t="s">
        <v>189</v>
      </c>
      <c r="C3870" s="23" t="s">
        <v>5237</v>
      </c>
      <c r="D3870" s="23" t="s">
        <v>131</v>
      </c>
      <c r="E3870" s="23" t="s">
        <v>1</v>
      </c>
      <c r="F3870" s="23" t="s">
        <v>7</v>
      </c>
      <c r="G3870" s="23" t="s">
        <v>975</v>
      </c>
      <c r="H3870" s="2" t="s">
        <v>7728</v>
      </c>
      <c r="I3870" s="23" t="s">
        <v>4486</v>
      </c>
      <c r="J3870" s="23"/>
      <c r="K3870" s="23" t="s">
        <v>9712</v>
      </c>
      <c r="L3870" s="23"/>
      <c r="M3870" s="23">
        <f>YEAR(Tabla2[[#This Row],[Fecha de creación]])</f>
        <v>2021</v>
      </c>
      <c r="N3870" s="23">
        <f>MONTH(Tabla2[[#This Row],[Fecha de creación]])</f>
        <v>4</v>
      </c>
    </row>
    <row r="3871" spans="1:14" ht="15" customHeight="1" x14ac:dyDescent="0.25">
      <c r="A3871" s="26">
        <v>44313.484710648147</v>
      </c>
      <c r="B3871" s="23" t="s">
        <v>56</v>
      </c>
      <c r="C3871" s="23" t="s">
        <v>5238</v>
      </c>
      <c r="D3871" s="23" t="s">
        <v>3438</v>
      </c>
      <c r="E3871" s="23" t="s">
        <v>1</v>
      </c>
      <c r="F3871" s="23" t="s">
        <v>7</v>
      </c>
      <c r="G3871" s="23" t="s">
        <v>975</v>
      </c>
      <c r="H3871" s="2" t="s">
        <v>7722</v>
      </c>
      <c r="I3871" s="23" t="s">
        <v>1527</v>
      </c>
      <c r="J3871" s="23"/>
      <c r="K3871" s="23" t="s">
        <v>9712</v>
      </c>
      <c r="L3871" s="23"/>
      <c r="M3871" s="23">
        <f>YEAR(Tabla2[[#This Row],[Fecha de creación]])</f>
        <v>2021</v>
      </c>
      <c r="N3871" s="23">
        <f>MONTH(Tabla2[[#This Row],[Fecha de creación]])</f>
        <v>4</v>
      </c>
    </row>
    <row r="3872" spans="1:14" ht="15" customHeight="1" x14ac:dyDescent="0.25">
      <c r="A3872" s="26">
        <v>44313.650069444448</v>
      </c>
      <c r="B3872" s="23" t="s">
        <v>56</v>
      </c>
      <c r="C3872" s="23" t="s">
        <v>5239</v>
      </c>
      <c r="D3872" s="23" t="s">
        <v>131</v>
      </c>
      <c r="E3872" s="23" t="s">
        <v>1</v>
      </c>
      <c r="F3872" s="23" t="s">
        <v>7</v>
      </c>
      <c r="G3872" s="23" t="s">
        <v>975</v>
      </c>
      <c r="H3872" s="2" t="s">
        <v>7728</v>
      </c>
      <c r="I3872" s="23" t="s">
        <v>4517</v>
      </c>
      <c r="J3872" s="23"/>
      <c r="K3872" s="23" t="s">
        <v>9712</v>
      </c>
      <c r="L3872" s="23"/>
      <c r="M3872" s="23">
        <f>YEAR(Tabla2[[#This Row],[Fecha de creación]])</f>
        <v>2021</v>
      </c>
      <c r="N3872" s="23">
        <f>MONTH(Tabla2[[#This Row],[Fecha de creación]])</f>
        <v>4</v>
      </c>
    </row>
    <row r="3873" spans="1:14" ht="15" customHeight="1" x14ac:dyDescent="0.25">
      <c r="A3873" s="26">
        <v>44313.652546296296</v>
      </c>
      <c r="B3873" s="23" t="s">
        <v>0</v>
      </c>
      <c r="C3873" s="23" t="s">
        <v>5240</v>
      </c>
      <c r="D3873" s="23" t="s">
        <v>551</v>
      </c>
      <c r="E3873" s="23" t="s">
        <v>1</v>
      </c>
      <c r="F3873" s="23" t="s">
        <v>7</v>
      </c>
      <c r="G3873" s="23" t="s">
        <v>975</v>
      </c>
      <c r="H3873" s="2" t="s">
        <v>7731</v>
      </c>
      <c r="I3873" s="23" t="s">
        <v>4</v>
      </c>
      <c r="J3873" s="23"/>
      <c r="K3873" s="23" t="s">
        <v>9712</v>
      </c>
      <c r="L3873" s="23"/>
      <c r="M3873" s="23">
        <f>YEAR(Tabla2[[#This Row],[Fecha de creación]])</f>
        <v>2021</v>
      </c>
      <c r="N3873" s="23">
        <f>MONTH(Tabla2[[#This Row],[Fecha de creación]])</f>
        <v>4</v>
      </c>
    </row>
    <row r="3874" spans="1:14" ht="15" customHeight="1" x14ac:dyDescent="0.25">
      <c r="A3874" s="26">
        <v>44313.653171296297</v>
      </c>
      <c r="B3874" s="23" t="s">
        <v>0</v>
      </c>
      <c r="C3874" s="23" t="s">
        <v>5241</v>
      </c>
      <c r="D3874" s="23" t="s">
        <v>351</v>
      </c>
      <c r="E3874" s="23" t="s">
        <v>1</v>
      </c>
      <c r="F3874" s="23" t="s">
        <v>7</v>
      </c>
      <c r="G3874" s="23" t="s">
        <v>975</v>
      </c>
      <c r="H3874" s="2" t="s">
        <v>7734</v>
      </c>
      <c r="I3874" s="23" t="s">
        <v>4</v>
      </c>
      <c r="J3874" s="23"/>
      <c r="K3874" s="23" t="s">
        <v>9712</v>
      </c>
      <c r="L3874" s="23"/>
      <c r="M3874" s="23">
        <f>YEAR(Tabla2[[#This Row],[Fecha de creación]])</f>
        <v>2021</v>
      </c>
      <c r="N3874" s="23">
        <f>MONTH(Tabla2[[#This Row],[Fecha de creación]])</f>
        <v>4</v>
      </c>
    </row>
    <row r="3875" spans="1:14" ht="15" customHeight="1" x14ac:dyDescent="0.25">
      <c r="A3875" s="26">
        <v>44313.653287037036</v>
      </c>
      <c r="B3875" s="23" t="s">
        <v>189</v>
      </c>
      <c r="C3875" s="23" t="s">
        <v>5242</v>
      </c>
      <c r="D3875" s="23" t="s">
        <v>131</v>
      </c>
      <c r="E3875" s="23" t="s">
        <v>1</v>
      </c>
      <c r="F3875" s="23" t="s">
        <v>7</v>
      </c>
      <c r="G3875" s="23" t="s">
        <v>975</v>
      </c>
      <c r="H3875" s="2" t="s">
        <v>7728</v>
      </c>
      <c r="I3875" s="23" t="s">
        <v>4486</v>
      </c>
      <c r="J3875" s="23"/>
      <c r="K3875" s="23" t="s">
        <v>9712</v>
      </c>
      <c r="L3875" s="23"/>
      <c r="M3875" s="23">
        <f>YEAR(Tabla2[[#This Row],[Fecha de creación]])</f>
        <v>2021</v>
      </c>
      <c r="N3875" s="23">
        <f>MONTH(Tabla2[[#This Row],[Fecha de creación]])</f>
        <v>4</v>
      </c>
    </row>
    <row r="3876" spans="1:14" ht="15" customHeight="1" x14ac:dyDescent="0.25">
      <c r="A3876" s="26">
        <v>44313.653993055559</v>
      </c>
      <c r="B3876" s="23" t="s">
        <v>0</v>
      </c>
      <c r="C3876" s="23" t="s">
        <v>5243</v>
      </c>
      <c r="D3876" s="23" t="s">
        <v>110</v>
      </c>
      <c r="E3876" s="23" t="s">
        <v>1</v>
      </c>
      <c r="F3876" s="23" t="s">
        <v>7</v>
      </c>
      <c r="G3876" s="23" t="s">
        <v>975</v>
      </c>
      <c r="H3876" s="2" t="s">
        <v>7731</v>
      </c>
      <c r="I3876" s="23" t="s">
        <v>4</v>
      </c>
      <c r="J3876" s="23"/>
      <c r="K3876" s="23" t="s">
        <v>9712</v>
      </c>
      <c r="L3876" s="23"/>
      <c r="M3876" s="23">
        <f>YEAR(Tabla2[[#This Row],[Fecha de creación]])</f>
        <v>2021</v>
      </c>
      <c r="N3876" s="23">
        <f>MONTH(Tabla2[[#This Row],[Fecha de creación]])</f>
        <v>4</v>
      </c>
    </row>
    <row r="3877" spans="1:14" ht="15" customHeight="1" x14ac:dyDescent="0.25">
      <c r="A3877" s="26">
        <v>44313.69667824074</v>
      </c>
      <c r="B3877" s="23" t="s">
        <v>100</v>
      </c>
      <c r="C3877" s="23" t="s">
        <v>5244</v>
      </c>
      <c r="D3877" s="23" t="s">
        <v>551</v>
      </c>
      <c r="E3877" s="23" t="s">
        <v>1</v>
      </c>
      <c r="F3877" s="23" t="s">
        <v>7</v>
      </c>
      <c r="G3877" s="23" t="s">
        <v>975</v>
      </c>
      <c r="H3877" s="2" t="s">
        <v>7731</v>
      </c>
      <c r="I3877" s="23" t="s">
        <v>1653</v>
      </c>
      <c r="J3877" s="23"/>
      <c r="K3877" s="23" t="s">
        <v>9712</v>
      </c>
      <c r="L3877" s="23"/>
      <c r="M3877" s="23">
        <f>YEAR(Tabla2[[#This Row],[Fecha de creación]])</f>
        <v>2021</v>
      </c>
      <c r="N3877" s="23">
        <f>MONTH(Tabla2[[#This Row],[Fecha de creación]])</f>
        <v>4</v>
      </c>
    </row>
    <row r="3878" spans="1:14" ht="15" customHeight="1" x14ac:dyDescent="0.25">
      <c r="A3878" s="26">
        <v>44313.697569444441</v>
      </c>
      <c r="B3878" s="23" t="s">
        <v>100</v>
      </c>
      <c r="C3878" s="23" t="s">
        <v>5245</v>
      </c>
      <c r="D3878" s="23" t="s">
        <v>351</v>
      </c>
      <c r="E3878" s="23" t="s">
        <v>1</v>
      </c>
      <c r="F3878" s="23" t="s">
        <v>7</v>
      </c>
      <c r="G3878" s="23" t="s">
        <v>975</v>
      </c>
      <c r="H3878" s="2" t="s">
        <v>7734</v>
      </c>
      <c r="I3878" s="23" t="s">
        <v>1653</v>
      </c>
      <c r="J3878" s="23"/>
      <c r="K3878" s="23" t="s">
        <v>9712</v>
      </c>
      <c r="L3878" s="23"/>
      <c r="M3878" s="23">
        <f>YEAR(Tabla2[[#This Row],[Fecha de creación]])</f>
        <v>2021</v>
      </c>
      <c r="N3878" s="23">
        <f>MONTH(Tabla2[[#This Row],[Fecha de creación]])</f>
        <v>4</v>
      </c>
    </row>
    <row r="3879" spans="1:14" ht="15" customHeight="1" x14ac:dyDescent="0.25">
      <c r="A3879" s="26">
        <v>44313.700335648151</v>
      </c>
      <c r="B3879" s="23" t="s">
        <v>100</v>
      </c>
      <c r="C3879" s="23" t="s">
        <v>5246</v>
      </c>
      <c r="D3879" s="23" t="s">
        <v>5247</v>
      </c>
      <c r="E3879" s="23" t="s">
        <v>1</v>
      </c>
      <c r="F3879" s="23" t="s">
        <v>7</v>
      </c>
      <c r="G3879" s="23" t="s">
        <v>975</v>
      </c>
      <c r="H3879" s="2" t="s">
        <v>7728</v>
      </c>
      <c r="I3879" s="23" t="s">
        <v>1653</v>
      </c>
      <c r="J3879" s="23"/>
      <c r="K3879" s="23" t="s">
        <v>9712</v>
      </c>
      <c r="L3879" s="23"/>
      <c r="M3879" s="23">
        <f>YEAR(Tabla2[[#This Row],[Fecha de creación]])</f>
        <v>2021</v>
      </c>
      <c r="N3879" s="23">
        <f>MONTH(Tabla2[[#This Row],[Fecha de creación]])</f>
        <v>4</v>
      </c>
    </row>
    <row r="3880" spans="1:14" ht="15" customHeight="1" x14ac:dyDescent="0.25">
      <c r="A3880" s="26">
        <v>44313.738796296297</v>
      </c>
      <c r="B3880" s="23" t="s">
        <v>0</v>
      </c>
      <c r="C3880" s="23" t="s">
        <v>5248</v>
      </c>
      <c r="D3880" s="23" t="s">
        <v>551</v>
      </c>
      <c r="E3880" s="23" t="s">
        <v>1</v>
      </c>
      <c r="F3880" s="23" t="s">
        <v>7</v>
      </c>
      <c r="G3880" s="23" t="s">
        <v>975</v>
      </c>
      <c r="H3880" s="2" t="s">
        <v>7731</v>
      </c>
      <c r="I3880" s="23" t="s">
        <v>4</v>
      </c>
      <c r="J3880" s="23"/>
      <c r="K3880" s="23" t="s">
        <v>9712</v>
      </c>
      <c r="L3880" s="23"/>
      <c r="M3880" s="23">
        <f>YEAR(Tabla2[[#This Row],[Fecha de creación]])</f>
        <v>2021</v>
      </c>
      <c r="N3880" s="23">
        <f>MONTH(Tabla2[[#This Row],[Fecha de creación]])</f>
        <v>4</v>
      </c>
    </row>
    <row r="3881" spans="1:14" ht="15" customHeight="1" x14ac:dyDescent="0.25">
      <c r="A3881" s="26">
        <v>44313.740208333336</v>
      </c>
      <c r="B3881" s="23" t="s">
        <v>0</v>
      </c>
      <c r="C3881" s="23" t="s">
        <v>5249</v>
      </c>
      <c r="D3881" s="23" t="s">
        <v>351</v>
      </c>
      <c r="E3881" s="23" t="s">
        <v>1</v>
      </c>
      <c r="F3881" s="23" t="s">
        <v>7</v>
      </c>
      <c r="G3881" s="23" t="s">
        <v>975</v>
      </c>
      <c r="H3881" s="2" t="s">
        <v>7734</v>
      </c>
      <c r="I3881" s="23" t="s">
        <v>4</v>
      </c>
      <c r="J3881" s="23"/>
      <c r="K3881" s="23" t="s">
        <v>9712</v>
      </c>
      <c r="L3881" s="23"/>
      <c r="M3881" s="23">
        <f>YEAR(Tabla2[[#This Row],[Fecha de creación]])</f>
        <v>2021</v>
      </c>
      <c r="N3881" s="23">
        <f>MONTH(Tabla2[[#This Row],[Fecha de creación]])</f>
        <v>4</v>
      </c>
    </row>
    <row r="3882" spans="1:14" ht="15" customHeight="1" x14ac:dyDescent="0.25">
      <c r="A3882" s="26">
        <v>44313.76017361111</v>
      </c>
      <c r="B3882" s="23" t="s">
        <v>0</v>
      </c>
      <c r="C3882" s="23" t="s">
        <v>5250</v>
      </c>
      <c r="D3882" s="23" t="s">
        <v>5247</v>
      </c>
      <c r="E3882" s="23" t="s">
        <v>1</v>
      </c>
      <c r="F3882" s="23" t="s">
        <v>7</v>
      </c>
      <c r="G3882" s="23" t="s">
        <v>975</v>
      </c>
      <c r="H3882" s="2" t="s">
        <v>7728</v>
      </c>
      <c r="I3882" s="23" t="s">
        <v>4</v>
      </c>
      <c r="J3882" s="23"/>
      <c r="K3882" s="23" t="s">
        <v>9712</v>
      </c>
      <c r="L3882" s="23"/>
      <c r="M3882" s="23">
        <f>YEAR(Tabla2[[#This Row],[Fecha de creación]])</f>
        <v>2021</v>
      </c>
      <c r="N3882" s="23">
        <f>MONTH(Tabla2[[#This Row],[Fecha de creación]])</f>
        <v>4</v>
      </c>
    </row>
    <row r="3883" spans="1:14" ht="15" customHeight="1" x14ac:dyDescent="0.25">
      <c r="A3883" s="26">
        <v>44314.378159722219</v>
      </c>
      <c r="B3883" s="23" t="s">
        <v>0</v>
      </c>
      <c r="C3883" s="23" t="s">
        <v>5251</v>
      </c>
      <c r="D3883" s="23" t="s">
        <v>551</v>
      </c>
      <c r="E3883" s="23" t="s">
        <v>1</v>
      </c>
      <c r="F3883" s="23" t="s">
        <v>7</v>
      </c>
      <c r="G3883" s="23" t="s">
        <v>975</v>
      </c>
      <c r="H3883" s="2" t="s">
        <v>7731</v>
      </c>
      <c r="I3883" s="23" t="s">
        <v>4</v>
      </c>
      <c r="J3883" s="23"/>
      <c r="K3883" s="23" t="s">
        <v>9712</v>
      </c>
      <c r="L3883" s="23"/>
      <c r="M3883" s="23">
        <f>YEAR(Tabla2[[#This Row],[Fecha de creación]])</f>
        <v>2021</v>
      </c>
      <c r="N3883" s="23">
        <f>MONTH(Tabla2[[#This Row],[Fecha de creación]])</f>
        <v>4</v>
      </c>
    </row>
    <row r="3884" spans="1:14" ht="15" customHeight="1" x14ac:dyDescent="0.25">
      <c r="A3884" s="26">
        <v>44314.378807870373</v>
      </c>
      <c r="B3884" s="23" t="s">
        <v>0</v>
      </c>
      <c r="C3884" s="23" t="s">
        <v>5252</v>
      </c>
      <c r="D3884" s="23" t="s">
        <v>351</v>
      </c>
      <c r="E3884" s="23" t="s">
        <v>1</v>
      </c>
      <c r="F3884" s="23" t="s">
        <v>7</v>
      </c>
      <c r="G3884" s="23" t="s">
        <v>975</v>
      </c>
      <c r="H3884" s="2" t="s">
        <v>7734</v>
      </c>
      <c r="I3884" s="23" t="s">
        <v>4</v>
      </c>
      <c r="J3884" s="23"/>
      <c r="K3884" s="23" t="s">
        <v>9712</v>
      </c>
      <c r="L3884" s="23"/>
      <c r="M3884" s="23">
        <f>YEAR(Tabla2[[#This Row],[Fecha de creación]])</f>
        <v>2021</v>
      </c>
      <c r="N3884" s="23">
        <f>MONTH(Tabla2[[#This Row],[Fecha de creación]])</f>
        <v>4</v>
      </c>
    </row>
    <row r="3885" spans="1:14" ht="15" customHeight="1" x14ac:dyDescent="0.25">
      <c r="A3885" s="26">
        <v>44314.424722222226</v>
      </c>
      <c r="B3885" s="23" t="s">
        <v>56</v>
      </c>
      <c r="C3885" s="23" t="s">
        <v>5253</v>
      </c>
      <c r="D3885" s="23" t="s">
        <v>131</v>
      </c>
      <c r="E3885" s="23" t="s">
        <v>1</v>
      </c>
      <c r="F3885" s="23" t="s">
        <v>7</v>
      </c>
      <c r="G3885" s="23" t="s">
        <v>975</v>
      </c>
      <c r="H3885" s="2" t="s">
        <v>7728</v>
      </c>
      <c r="I3885" s="23" t="s">
        <v>1527</v>
      </c>
      <c r="J3885" s="23"/>
      <c r="K3885" s="23" t="s">
        <v>9712</v>
      </c>
      <c r="L3885" s="23"/>
      <c r="M3885" s="23">
        <f>YEAR(Tabla2[[#This Row],[Fecha de creación]])</f>
        <v>2021</v>
      </c>
      <c r="N3885" s="23">
        <f>MONTH(Tabla2[[#This Row],[Fecha de creación]])</f>
        <v>4</v>
      </c>
    </row>
    <row r="3886" spans="1:14" ht="15" customHeight="1" x14ac:dyDescent="0.25">
      <c r="A3886" s="26">
        <v>44314.456180555557</v>
      </c>
      <c r="B3886" s="23" t="s">
        <v>189</v>
      </c>
      <c r="C3886" s="23" t="s">
        <v>5254</v>
      </c>
      <c r="D3886" s="23" t="s">
        <v>131</v>
      </c>
      <c r="E3886" s="23" t="s">
        <v>1</v>
      </c>
      <c r="F3886" s="23" t="s">
        <v>7</v>
      </c>
      <c r="G3886" s="23" t="s">
        <v>975</v>
      </c>
      <c r="H3886" s="2" t="s">
        <v>7728</v>
      </c>
      <c r="I3886" s="23" t="s">
        <v>1534</v>
      </c>
      <c r="J3886" s="23"/>
      <c r="K3886" s="23" t="s">
        <v>9712</v>
      </c>
      <c r="L3886" s="23"/>
      <c r="M3886" s="23">
        <f>YEAR(Tabla2[[#This Row],[Fecha de creación]])</f>
        <v>2021</v>
      </c>
      <c r="N3886" s="23">
        <f>MONTH(Tabla2[[#This Row],[Fecha de creación]])</f>
        <v>4</v>
      </c>
    </row>
    <row r="3887" spans="1:14" ht="15" customHeight="1" x14ac:dyDescent="0.25">
      <c r="A3887" s="26">
        <v>44314.460659722223</v>
      </c>
      <c r="B3887" s="23" t="s">
        <v>56</v>
      </c>
      <c r="C3887" s="23" t="s">
        <v>5255</v>
      </c>
      <c r="D3887" s="23" t="s">
        <v>131</v>
      </c>
      <c r="E3887" s="23" t="s">
        <v>1</v>
      </c>
      <c r="F3887" s="23" t="s">
        <v>7</v>
      </c>
      <c r="G3887" s="23" t="s">
        <v>975</v>
      </c>
      <c r="H3887" s="2" t="s">
        <v>7728</v>
      </c>
      <c r="I3887" s="23" t="s">
        <v>1527</v>
      </c>
      <c r="J3887" s="23"/>
      <c r="K3887" s="23" t="s">
        <v>9712</v>
      </c>
      <c r="L3887" s="23"/>
      <c r="M3887" s="23">
        <f>YEAR(Tabla2[[#This Row],[Fecha de creación]])</f>
        <v>2021</v>
      </c>
      <c r="N3887" s="23">
        <f>MONTH(Tabla2[[#This Row],[Fecha de creación]])</f>
        <v>4</v>
      </c>
    </row>
    <row r="3888" spans="1:14" ht="15" customHeight="1" x14ac:dyDescent="0.25">
      <c r="A3888" s="26">
        <v>44314.464328703703</v>
      </c>
      <c r="B3888" s="23" t="s">
        <v>189</v>
      </c>
      <c r="C3888" s="23" t="s">
        <v>5256</v>
      </c>
      <c r="D3888" s="23" t="s">
        <v>3438</v>
      </c>
      <c r="E3888" s="23" t="s">
        <v>1</v>
      </c>
      <c r="F3888" s="23" t="s">
        <v>7</v>
      </c>
      <c r="G3888" s="23" t="s">
        <v>975</v>
      </c>
      <c r="H3888" s="2" t="s">
        <v>7722</v>
      </c>
      <c r="I3888" s="23" t="s">
        <v>1534</v>
      </c>
      <c r="J3888" s="23"/>
      <c r="K3888" s="23" t="s">
        <v>9712</v>
      </c>
      <c r="L3888" s="23"/>
      <c r="M3888" s="23">
        <f>YEAR(Tabla2[[#This Row],[Fecha de creación]])</f>
        <v>2021</v>
      </c>
      <c r="N3888" s="23">
        <f>MONTH(Tabla2[[#This Row],[Fecha de creación]])</f>
        <v>4</v>
      </c>
    </row>
    <row r="3889" spans="1:14" ht="15" customHeight="1" x14ac:dyDescent="0.25">
      <c r="A3889" s="26">
        <v>44314.475474537037</v>
      </c>
      <c r="B3889" s="23" t="s">
        <v>189</v>
      </c>
      <c r="C3889" s="23" t="s">
        <v>5257</v>
      </c>
      <c r="D3889" s="23" t="s">
        <v>131</v>
      </c>
      <c r="E3889" s="23" t="s">
        <v>1</v>
      </c>
      <c r="F3889" s="23" t="s">
        <v>7</v>
      </c>
      <c r="G3889" s="23" t="s">
        <v>975</v>
      </c>
      <c r="H3889" s="2" t="s">
        <v>7728</v>
      </c>
      <c r="I3889" s="23" t="s">
        <v>1534</v>
      </c>
      <c r="J3889" s="23"/>
      <c r="K3889" s="23" t="s">
        <v>9712</v>
      </c>
      <c r="L3889" s="23"/>
      <c r="M3889" s="23">
        <f>YEAR(Tabla2[[#This Row],[Fecha de creación]])</f>
        <v>2021</v>
      </c>
      <c r="N3889" s="23">
        <f>MONTH(Tabla2[[#This Row],[Fecha de creación]])</f>
        <v>4</v>
      </c>
    </row>
    <row r="3890" spans="1:14" ht="15" customHeight="1" x14ac:dyDescent="0.25">
      <c r="A3890" s="26">
        <v>44314.485034722224</v>
      </c>
      <c r="B3890" s="23" t="s">
        <v>189</v>
      </c>
      <c r="C3890" s="23" t="s">
        <v>5258</v>
      </c>
      <c r="D3890" s="23" t="s">
        <v>6</v>
      </c>
      <c r="E3890" s="23" t="s">
        <v>1</v>
      </c>
      <c r="F3890" s="23" t="s">
        <v>7</v>
      </c>
      <c r="G3890" s="23" t="s">
        <v>975</v>
      </c>
      <c r="H3890" s="2" t="s">
        <v>7722</v>
      </c>
      <c r="I3890" s="23" t="s">
        <v>4486</v>
      </c>
      <c r="J3890" s="23"/>
      <c r="K3890" s="23" t="s">
        <v>9712</v>
      </c>
      <c r="L3890" s="23"/>
      <c r="M3890" s="23">
        <f>YEAR(Tabla2[[#This Row],[Fecha de creación]])</f>
        <v>2021</v>
      </c>
      <c r="N3890" s="23">
        <f>MONTH(Tabla2[[#This Row],[Fecha de creación]])</f>
        <v>4</v>
      </c>
    </row>
    <row r="3891" spans="1:14" ht="15" customHeight="1" x14ac:dyDescent="0.25">
      <c r="A3891" s="26">
        <v>44314.510474537034</v>
      </c>
      <c r="B3891" s="23" t="s">
        <v>189</v>
      </c>
      <c r="C3891" s="23" t="s">
        <v>5259</v>
      </c>
      <c r="D3891" s="23" t="s">
        <v>131</v>
      </c>
      <c r="E3891" s="23" t="s">
        <v>1</v>
      </c>
      <c r="F3891" s="23" t="s">
        <v>7</v>
      </c>
      <c r="G3891" s="23" t="s">
        <v>975</v>
      </c>
      <c r="H3891" s="2" t="s">
        <v>7728</v>
      </c>
      <c r="I3891" s="23" t="s">
        <v>4486</v>
      </c>
      <c r="J3891" s="23"/>
      <c r="K3891" s="23" t="s">
        <v>9712</v>
      </c>
      <c r="L3891" s="23"/>
      <c r="M3891" s="23">
        <f>YEAR(Tabla2[[#This Row],[Fecha de creación]])</f>
        <v>2021</v>
      </c>
      <c r="N3891" s="23">
        <f>MONTH(Tabla2[[#This Row],[Fecha de creación]])</f>
        <v>4</v>
      </c>
    </row>
    <row r="3892" spans="1:14" ht="15" customHeight="1" x14ac:dyDescent="0.25">
      <c r="A3892" s="26">
        <v>44314.627476851849</v>
      </c>
      <c r="B3892" s="23" t="s">
        <v>0</v>
      </c>
      <c r="C3892" s="23" t="s">
        <v>5260</v>
      </c>
      <c r="D3892" s="23" t="s">
        <v>551</v>
      </c>
      <c r="E3892" s="23" t="s">
        <v>1</v>
      </c>
      <c r="F3892" s="23" t="s">
        <v>7</v>
      </c>
      <c r="G3892" s="23" t="s">
        <v>975</v>
      </c>
      <c r="H3892" s="2" t="s">
        <v>7731</v>
      </c>
      <c r="I3892" s="23" t="s">
        <v>4</v>
      </c>
      <c r="J3892" s="23"/>
      <c r="K3892" s="23" t="s">
        <v>9712</v>
      </c>
      <c r="L3892" s="23"/>
      <c r="M3892" s="23">
        <f>YEAR(Tabla2[[#This Row],[Fecha de creación]])</f>
        <v>2021</v>
      </c>
      <c r="N3892" s="23">
        <f>MONTH(Tabla2[[#This Row],[Fecha de creación]])</f>
        <v>4</v>
      </c>
    </row>
    <row r="3893" spans="1:14" ht="15" customHeight="1" x14ac:dyDescent="0.25">
      <c r="A3893" s="26">
        <v>44314.674710648149</v>
      </c>
      <c r="B3893" s="23" t="s">
        <v>0</v>
      </c>
      <c r="C3893" s="23" t="s">
        <v>5261</v>
      </c>
      <c r="D3893" s="23" t="s">
        <v>351</v>
      </c>
      <c r="E3893" s="23" t="s">
        <v>1</v>
      </c>
      <c r="F3893" s="23" t="s">
        <v>7</v>
      </c>
      <c r="G3893" s="23" t="s">
        <v>975</v>
      </c>
      <c r="H3893" s="2" t="s">
        <v>7734</v>
      </c>
      <c r="I3893" s="23" t="s">
        <v>4</v>
      </c>
      <c r="J3893" s="23"/>
      <c r="K3893" s="23" t="s">
        <v>9712</v>
      </c>
      <c r="L3893" s="23"/>
      <c r="M3893" s="23">
        <f>YEAR(Tabla2[[#This Row],[Fecha de creación]])</f>
        <v>2021</v>
      </c>
      <c r="N3893" s="23">
        <f>MONTH(Tabla2[[#This Row],[Fecha de creación]])</f>
        <v>4</v>
      </c>
    </row>
    <row r="3894" spans="1:14" ht="15" customHeight="1" x14ac:dyDescent="0.25">
      <c r="A3894" s="26">
        <v>44314.693032407406</v>
      </c>
      <c r="B3894" s="23" t="s">
        <v>189</v>
      </c>
      <c r="C3894" s="23" t="s">
        <v>5262</v>
      </c>
      <c r="D3894" s="23" t="s">
        <v>131</v>
      </c>
      <c r="E3894" s="23" t="s">
        <v>1</v>
      </c>
      <c r="F3894" s="23" t="s">
        <v>7</v>
      </c>
      <c r="G3894" s="23" t="s">
        <v>975</v>
      </c>
      <c r="H3894" s="2" t="s">
        <v>7728</v>
      </c>
      <c r="I3894" s="23" t="s">
        <v>4486</v>
      </c>
      <c r="J3894" s="23"/>
      <c r="K3894" s="23" t="s">
        <v>9712</v>
      </c>
      <c r="L3894" s="23"/>
      <c r="M3894" s="23">
        <f>YEAR(Tabla2[[#This Row],[Fecha de creación]])</f>
        <v>2021</v>
      </c>
      <c r="N3894" s="23">
        <f>MONTH(Tabla2[[#This Row],[Fecha de creación]])</f>
        <v>4</v>
      </c>
    </row>
    <row r="3895" spans="1:14" ht="15" customHeight="1" x14ac:dyDescent="0.25">
      <c r="A3895" s="26">
        <v>44314.69630787037</v>
      </c>
      <c r="B3895" s="23" t="s">
        <v>0</v>
      </c>
      <c r="C3895" s="23" t="s">
        <v>5263</v>
      </c>
      <c r="D3895" s="23" t="s">
        <v>131</v>
      </c>
      <c r="E3895" s="23" t="s">
        <v>1</v>
      </c>
      <c r="F3895" s="23" t="s">
        <v>7</v>
      </c>
      <c r="G3895" s="23" t="s">
        <v>975</v>
      </c>
      <c r="H3895" s="2" t="s">
        <v>7728</v>
      </c>
      <c r="I3895" s="23" t="s">
        <v>4</v>
      </c>
      <c r="J3895" s="23"/>
      <c r="K3895" s="23" t="s">
        <v>9712</v>
      </c>
      <c r="L3895" s="23"/>
      <c r="M3895" s="23">
        <f>YEAR(Tabla2[[#This Row],[Fecha de creación]])</f>
        <v>2021</v>
      </c>
      <c r="N3895" s="23">
        <f>MONTH(Tabla2[[#This Row],[Fecha de creación]])</f>
        <v>4</v>
      </c>
    </row>
    <row r="3896" spans="1:14" ht="15" customHeight="1" x14ac:dyDescent="0.25">
      <c r="A3896" s="26">
        <v>44314.706689814811</v>
      </c>
      <c r="B3896" s="23" t="s">
        <v>0</v>
      </c>
      <c r="C3896" s="23" t="s">
        <v>5264</v>
      </c>
      <c r="D3896" s="23" t="s">
        <v>382</v>
      </c>
      <c r="E3896" s="23" t="s">
        <v>1</v>
      </c>
      <c r="F3896" s="23" t="s">
        <v>7</v>
      </c>
      <c r="G3896" s="23" t="s">
        <v>975</v>
      </c>
      <c r="H3896" s="2" t="s">
        <v>7723</v>
      </c>
      <c r="I3896" s="23" t="s">
        <v>4</v>
      </c>
      <c r="J3896" s="23"/>
      <c r="K3896" s="23" t="s">
        <v>9712</v>
      </c>
      <c r="L3896" s="23"/>
      <c r="M3896" s="23">
        <f>YEAR(Tabla2[[#This Row],[Fecha de creación]])</f>
        <v>2021</v>
      </c>
      <c r="N3896" s="23">
        <f>MONTH(Tabla2[[#This Row],[Fecha de creación]])</f>
        <v>4</v>
      </c>
    </row>
    <row r="3897" spans="1:14" ht="15" customHeight="1" x14ac:dyDescent="0.25">
      <c r="A3897" s="26">
        <v>44314.711365740739</v>
      </c>
      <c r="B3897" s="23" t="s">
        <v>0</v>
      </c>
      <c r="C3897" s="23" t="s">
        <v>5265</v>
      </c>
      <c r="D3897" s="23" t="s">
        <v>615</v>
      </c>
      <c r="E3897" s="23" t="s">
        <v>1</v>
      </c>
      <c r="F3897" s="23" t="s">
        <v>7</v>
      </c>
      <c r="G3897" s="23" t="s">
        <v>975</v>
      </c>
      <c r="H3897" s="2" t="s">
        <v>7745</v>
      </c>
      <c r="I3897" s="23" t="s">
        <v>4</v>
      </c>
      <c r="J3897" s="23"/>
      <c r="K3897" s="23" t="s">
        <v>9712</v>
      </c>
      <c r="L3897" s="23"/>
      <c r="M3897" s="23">
        <f>YEAR(Tabla2[[#This Row],[Fecha de creación]])</f>
        <v>2021</v>
      </c>
      <c r="N3897" s="23">
        <f>MONTH(Tabla2[[#This Row],[Fecha de creación]])</f>
        <v>4</v>
      </c>
    </row>
    <row r="3898" spans="1:14" ht="15" customHeight="1" x14ac:dyDescent="0.25">
      <c r="A3898" s="26">
        <v>44314.719004629631</v>
      </c>
      <c r="B3898" s="23" t="s">
        <v>0</v>
      </c>
      <c r="C3898" s="23" t="s">
        <v>5266</v>
      </c>
      <c r="D3898" s="23" t="s">
        <v>551</v>
      </c>
      <c r="E3898" s="23" t="s">
        <v>1</v>
      </c>
      <c r="F3898" s="23" t="s">
        <v>7</v>
      </c>
      <c r="G3898" s="23" t="s">
        <v>975</v>
      </c>
      <c r="H3898" s="2" t="s">
        <v>7731</v>
      </c>
      <c r="I3898" s="23" t="s">
        <v>7774</v>
      </c>
      <c r="J3898" s="23"/>
      <c r="K3898" s="23" t="s">
        <v>9712</v>
      </c>
      <c r="L3898" s="23"/>
      <c r="M3898" s="23">
        <f>YEAR(Tabla2[[#This Row],[Fecha de creación]])</f>
        <v>2021</v>
      </c>
      <c r="N3898" s="23">
        <f>MONTH(Tabla2[[#This Row],[Fecha de creación]])</f>
        <v>4</v>
      </c>
    </row>
    <row r="3899" spans="1:14" ht="15" customHeight="1" x14ac:dyDescent="0.25">
      <c r="A3899" s="26">
        <v>44314.720069444447</v>
      </c>
      <c r="B3899" s="23" t="s">
        <v>0</v>
      </c>
      <c r="C3899" s="23" t="s">
        <v>749</v>
      </c>
      <c r="D3899" s="23" t="s">
        <v>351</v>
      </c>
      <c r="E3899" s="23" t="s">
        <v>1</v>
      </c>
      <c r="F3899" s="23" t="s">
        <v>7</v>
      </c>
      <c r="G3899" s="23" t="s">
        <v>3</v>
      </c>
      <c r="H3899" s="2" t="s">
        <v>7734</v>
      </c>
      <c r="I3899" s="23" t="s">
        <v>7774</v>
      </c>
      <c r="J3899" s="23"/>
      <c r="K3899" s="23" t="s">
        <v>9712</v>
      </c>
      <c r="L3899" s="23"/>
      <c r="M3899" s="23">
        <f>YEAR(Tabla2[[#This Row],[Fecha de creación]])</f>
        <v>2021</v>
      </c>
      <c r="N3899" s="23">
        <f>MONTH(Tabla2[[#This Row],[Fecha de creación]])</f>
        <v>4</v>
      </c>
    </row>
    <row r="3900" spans="1:14" ht="15" customHeight="1" x14ac:dyDescent="0.25">
      <c r="A3900" s="26">
        <v>44314.742442129631</v>
      </c>
      <c r="B3900" s="23" t="s">
        <v>0</v>
      </c>
      <c r="C3900" s="23" t="s">
        <v>5267</v>
      </c>
      <c r="D3900" s="23" t="s">
        <v>551</v>
      </c>
      <c r="E3900" s="23" t="s">
        <v>1</v>
      </c>
      <c r="F3900" s="23" t="s">
        <v>7</v>
      </c>
      <c r="G3900" s="23" t="s">
        <v>975</v>
      </c>
      <c r="H3900" s="2" t="s">
        <v>7734</v>
      </c>
      <c r="I3900" s="23" t="s">
        <v>7774</v>
      </c>
      <c r="J3900" s="23"/>
      <c r="K3900" s="23" t="s">
        <v>9712</v>
      </c>
      <c r="L3900" s="23"/>
      <c r="M3900" s="23">
        <f>YEAR(Tabla2[[#This Row],[Fecha de creación]])</f>
        <v>2021</v>
      </c>
      <c r="N3900" s="23">
        <f>MONTH(Tabla2[[#This Row],[Fecha de creación]])</f>
        <v>4</v>
      </c>
    </row>
    <row r="3901" spans="1:14" ht="15" customHeight="1" x14ac:dyDescent="0.25">
      <c r="A3901" s="26">
        <v>44314.753888888888</v>
      </c>
      <c r="B3901" s="23" t="s">
        <v>0</v>
      </c>
      <c r="C3901" s="23" t="s">
        <v>5268</v>
      </c>
      <c r="D3901" s="23" t="s">
        <v>21</v>
      </c>
      <c r="E3901" s="23" t="s">
        <v>1</v>
      </c>
      <c r="F3901" s="23" t="s">
        <v>7</v>
      </c>
      <c r="G3901" s="23" t="s">
        <v>975</v>
      </c>
      <c r="H3901" s="2" t="s">
        <v>7744</v>
      </c>
      <c r="I3901" s="23" t="s">
        <v>7774</v>
      </c>
      <c r="J3901" s="23"/>
      <c r="K3901" s="23" t="s">
        <v>9712</v>
      </c>
      <c r="L3901" s="23"/>
      <c r="M3901" s="23">
        <f>YEAR(Tabla2[[#This Row],[Fecha de creación]])</f>
        <v>2021</v>
      </c>
      <c r="N3901" s="23">
        <f>MONTH(Tabla2[[#This Row],[Fecha de creación]])</f>
        <v>4</v>
      </c>
    </row>
    <row r="3902" spans="1:14" ht="15" customHeight="1" x14ac:dyDescent="0.25">
      <c r="A3902" s="26">
        <v>44314.759247685186</v>
      </c>
      <c r="B3902" s="23" t="s">
        <v>0</v>
      </c>
      <c r="C3902" s="23" t="s">
        <v>5269</v>
      </c>
      <c r="D3902" s="23" t="s">
        <v>382</v>
      </c>
      <c r="E3902" s="23" t="s">
        <v>1</v>
      </c>
      <c r="F3902" s="23" t="s">
        <v>7</v>
      </c>
      <c r="G3902" s="23" t="s">
        <v>975</v>
      </c>
      <c r="H3902" s="2" t="s">
        <v>7723</v>
      </c>
      <c r="I3902" s="23" t="s">
        <v>4</v>
      </c>
      <c r="J3902" s="23"/>
      <c r="K3902" s="23" t="s">
        <v>9712</v>
      </c>
      <c r="L3902" s="23"/>
      <c r="M3902" s="23">
        <f>YEAR(Tabla2[[#This Row],[Fecha de creación]])</f>
        <v>2021</v>
      </c>
      <c r="N3902" s="23">
        <f>MONTH(Tabla2[[#This Row],[Fecha de creación]])</f>
        <v>4</v>
      </c>
    </row>
    <row r="3903" spans="1:14" ht="15" customHeight="1" x14ac:dyDescent="0.25">
      <c r="A3903" s="26">
        <v>44314.759780092594</v>
      </c>
      <c r="B3903" s="23" t="s">
        <v>0</v>
      </c>
      <c r="C3903" s="23" t="s">
        <v>5270</v>
      </c>
      <c r="D3903" s="23" t="s">
        <v>615</v>
      </c>
      <c r="E3903" s="23" t="s">
        <v>1</v>
      </c>
      <c r="F3903" s="23" t="s">
        <v>7</v>
      </c>
      <c r="G3903" s="23" t="s">
        <v>975</v>
      </c>
      <c r="H3903" s="2" t="s">
        <v>7745</v>
      </c>
      <c r="I3903" s="23" t="s">
        <v>4</v>
      </c>
      <c r="J3903" s="23"/>
      <c r="K3903" s="23" t="s">
        <v>9712</v>
      </c>
      <c r="L3903" s="23"/>
      <c r="M3903" s="23">
        <f>YEAR(Tabla2[[#This Row],[Fecha de creación]])</f>
        <v>2021</v>
      </c>
      <c r="N3903" s="23">
        <f>MONTH(Tabla2[[#This Row],[Fecha de creación]])</f>
        <v>4</v>
      </c>
    </row>
    <row r="3904" spans="1:14" ht="15" customHeight="1" x14ac:dyDescent="0.25">
      <c r="A3904" s="26">
        <v>44314.776608796295</v>
      </c>
      <c r="B3904" s="23" t="s">
        <v>0</v>
      </c>
      <c r="C3904" s="23" t="s">
        <v>5271</v>
      </c>
      <c r="D3904" s="23" t="s">
        <v>6</v>
      </c>
      <c r="E3904" s="23" t="s">
        <v>1</v>
      </c>
      <c r="F3904" s="23" t="s">
        <v>7</v>
      </c>
      <c r="G3904" s="23" t="s">
        <v>975</v>
      </c>
      <c r="H3904" s="2" t="s">
        <v>7722</v>
      </c>
      <c r="I3904" s="23" t="s">
        <v>4</v>
      </c>
      <c r="J3904" s="23"/>
      <c r="K3904" s="23" t="s">
        <v>9712</v>
      </c>
      <c r="L3904" s="23"/>
      <c r="M3904" s="23">
        <f>YEAR(Tabla2[[#This Row],[Fecha de creación]])</f>
        <v>2021</v>
      </c>
      <c r="N3904" s="23">
        <f>MONTH(Tabla2[[#This Row],[Fecha de creación]])</f>
        <v>4</v>
      </c>
    </row>
    <row r="3905" spans="1:14" ht="15" customHeight="1" x14ac:dyDescent="0.25">
      <c r="A3905" s="26">
        <v>44314.818182870367</v>
      </c>
      <c r="B3905" s="23" t="s">
        <v>0</v>
      </c>
      <c r="C3905" s="23" t="s">
        <v>5272</v>
      </c>
      <c r="D3905" s="23" t="s">
        <v>6</v>
      </c>
      <c r="E3905" s="23" t="s">
        <v>1</v>
      </c>
      <c r="F3905" s="23" t="s">
        <v>7</v>
      </c>
      <c r="G3905" s="23" t="s">
        <v>975</v>
      </c>
      <c r="H3905" s="2" t="s">
        <v>7722</v>
      </c>
      <c r="I3905" s="23" t="s">
        <v>4</v>
      </c>
      <c r="J3905" s="23"/>
      <c r="K3905" s="23" t="s">
        <v>9712</v>
      </c>
      <c r="L3905" s="23"/>
      <c r="M3905" s="23">
        <f>YEAR(Tabla2[[#This Row],[Fecha de creación]])</f>
        <v>2021</v>
      </c>
      <c r="N3905" s="23">
        <f>MONTH(Tabla2[[#This Row],[Fecha de creación]])</f>
        <v>4</v>
      </c>
    </row>
    <row r="3906" spans="1:14" ht="15" customHeight="1" x14ac:dyDescent="0.25">
      <c r="A3906" s="26">
        <v>44315.384768518517</v>
      </c>
      <c r="B3906" s="23" t="s">
        <v>100</v>
      </c>
      <c r="C3906" s="23" t="s">
        <v>5273</v>
      </c>
      <c r="D3906" s="23" t="s">
        <v>5274</v>
      </c>
      <c r="E3906" s="23" t="s">
        <v>1</v>
      </c>
      <c r="F3906" s="23" t="s">
        <v>7</v>
      </c>
      <c r="G3906" s="23" t="s">
        <v>975</v>
      </c>
      <c r="H3906" s="2" t="s">
        <v>7722</v>
      </c>
      <c r="I3906" s="23" t="s">
        <v>7775</v>
      </c>
      <c r="J3906" s="23"/>
      <c r="K3906" s="23" t="s">
        <v>9712</v>
      </c>
      <c r="L3906" s="23"/>
      <c r="M3906" s="23">
        <f>YEAR(Tabla2[[#This Row],[Fecha de creación]])</f>
        <v>2021</v>
      </c>
      <c r="N3906" s="23">
        <f>MONTH(Tabla2[[#This Row],[Fecha de creación]])</f>
        <v>4</v>
      </c>
    </row>
    <row r="3907" spans="1:14" ht="15" customHeight="1" x14ac:dyDescent="0.25">
      <c r="A3907" s="26">
        <v>44315.419479166667</v>
      </c>
      <c r="B3907" s="23" t="s">
        <v>100</v>
      </c>
      <c r="C3907" s="23" t="s">
        <v>5275</v>
      </c>
      <c r="D3907" s="23" t="s">
        <v>382</v>
      </c>
      <c r="E3907" s="23" t="s">
        <v>1</v>
      </c>
      <c r="F3907" s="23" t="s">
        <v>7</v>
      </c>
      <c r="G3907" s="23" t="s">
        <v>975</v>
      </c>
      <c r="H3907" s="2" t="s">
        <v>7723</v>
      </c>
      <c r="I3907" s="23" t="s">
        <v>7775</v>
      </c>
      <c r="J3907" s="23"/>
      <c r="K3907" s="23" t="s">
        <v>9712</v>
      </c>
      <c r="L3907" s="23"/>
      <c r="M3907" s="23">
        <f>YEAR(Tabla2[[#This Row],[Fecha de creación]])</f>
        <v>2021</v>
      </c>
      <c r="N3907" s="23">
        <f>MONTH(Tabla2[[#This Row],[Fecha de creación]])</f>
        <v>4</v>
      </c>
    </row>
    <row r="3908" spans="1:14" ht="15" customHeight="1" x14ac:dyDescent="0.25">
      <c r="A3908" s="26">
        <v>44315.428831018522</v>
      </c>
      <c r="B3908" s="23" t="s">
        <v>0</v>
      </c>
      <c r="C3908" s="23" t="s">
        <v>5276</v>
      </c>
      <c r="D3908" s="23" t="s">
        <v>719</v>
      </c>
      <c r="E3908" s="23" t="s">
        <v>1</v>
      </c>
      <c r="F3908" s="23" t="s">
        <v>22</v>
      </c>
      <c r="G3908" s="23" t="s">
        <v>975</v>
      </c>
      <c r="H3908" s="2" t="s">
        <v>7731</v>
      </c>
      <c r="I3908" s="23" t="s">
        <v>4</v>
      </c>
      <c r="J3908" s="23"/>
      <c r="K3908" s="23" t="s">
        <v>9712</v>
      </c>
      <c r="L3908" s="23"/>
      <c r="M3908" s="23">
        <f>YEAR(Tabla2[[#This Row],[Fecha de creación]])</f>
        <v>2021</v>
      </c>
      <c r="N3908" s="23">
        <f>MONTH(Tabla2[[#This Row],[Fecha de creación]])</f>
        <v>4</v>
      </c>
    </row>
    <row r="3909" spans="1:14" ht="15" customHeight="1" x14ac:dyDescent="0.25">
      <c r="A3909" s="26">
        <v>44315.457974537036</v>
      </c>
      <c r="B3909" s="23" t="s">
        <v>100</v>
      </c>
      <c r="C3909" s="23" t="s">
        <v>5277</v>
      </c>
      <c r="D3909" s="23" t="s">
        <v>382</v>
      </c>
      <c r="E3909" s="23" t="s">
        <v>1</v>
      </c>
      <c r="F3909" s="23" t="s">
        <v>7</v>
      </c>
      <c r="G3909" s="23" t="s">
        <v>975</v>
      </c>
      <c r="H3909" s="2" t="s">
        <v>7723</v>
      </c>
      <c r="I3909" s="23" t="s">
        <v>7775</v>
      </c>
      <c r="J3909" s="23"/>
      <c r="K3909" s="23" t="s">
        <v>9712</v>
      </c>
      <c r="L3909" s="23"/>
      <c r="M3909" s="23">
        <f>YEAR(Tabla2[[#This Row],[Fecha de creación]])</f>
        <v>2021</v>
      </c>
      <c r="N3909" s="23">
        <f>MONTH(Tabla2[[#This Row],[Fecha de creación]])</f>
        <v>4</v>
      </c>
    </row>
    <row r="3910" spans="1:14" ht="15" customHeight="1" x14ac:dyDescent="0.25">
      <c r="A3910" s="26">
        <v>44315.526018518518</v>
      </c>
      <c r="B3910" s="23" t="s">
        <v>0</v>
      </c>
      <c r="C3910" s="23" t="s">
        <v>5278</v>
      </c>
      <c r="D3910" s="23" t="s">
        <v>5279</v>
      </c>
      <c r="E3910" s="23" t="s">
        <v>1</v>
      </c>
      <c r="F3910" s="23" t="s">
        <v>7</v>
      </c>
      <c r="G3910" s="23" t="s">
        <v>975</v>
      </c>
      <c r="H3910" s="2" t="s">
        <v>7758</v>
      </c>
      <c r="I3910" s="23" t="s">
        <v>7774</v>
      </c>
      <c r="J3910" s="23"/>
      <c r="K3910" s="23" t="s">
        <v>9712</v>
      </c>
      <c r="L3910" s="23"/>
      <c r="M3910" s="23">
        <f>YEAR(Tabla2[[#This Row],[Fecha de creación]])</f>
        <v>2021</v>
      </c>
      <c r="N3910" s="23">
        <f>MONTH(Tabla2[[#This Row],[Fecha de creación]])</f>
        <v>4</v>
      </c>
    </row>
    <row r="3911" spans="1:14" ht="15" customHeight="1" x14ac:dyDescent="0.25">
      <c r="A3911" s="26">
        <v>44315.548229166663</v>
      </c>
      <c r="B3911" s="23" t="s">
        <v>0</v>
      </c>
      <c r="C3911" s="23" t="s">
        <v>5280</v>
      </c>
      <c r="D3911" s="23" t="s">
        <v>5281</v>
      </c>
      <c r="E3911" s="23" t="s">
        <v>1</v>
      </c>
      <c r="F3911" s="23" t="s">
        <v>7</v>
      </c>
      <c r="G3911" s="23" t="s">
        <v>975</v>
      </c>
      <c r="H3911" s="2" t="s">
        <v>7721</v>
      </c>
      <c r="I3911" s="23" t="s">
        <v>7774</v>
      </c>
      <c r="J3911" s="23"/>
      <c r="K3911" s="23" t="s">
        <v>9712</v>
      </c>
      <c r="L3911" s="23"/>
      <c r="M3911" s="23">
        <f>YEAR(Tabla2[[#This Row],[Fecha de creación]])</f>
        <v>2021</v>
      </c>
      <c r="N3911" s="23">
        <f>MONTH(Tabla2[[#This Row],[Fecha de creación]])</f>
        <v>4</v>
      </c>
    </row>
    <row r="3912" spans="1:14" ht="15" customHeight="1" x14ac:dyDescent="0.25">
      <c r="A3912" s="26">
        <v>44315.622071759259</v>
      </c>
      <c r="B3912" s="23" t="s">
        <v>56</v>
      </c>
      <c r="C3912" s="23" t="s">
        <v>5282</v>
      </c>
      <c r="D3912" s="23" t="s">
        <v>36</v>
      </c>
      <c r="E3912" s="23" t="s">
        <v>1</v>
      </c>
      <c r="F3912" s="23" t="s">
        <v>7</v>
      </c>
      <c r="G3912" s="23" t="s">
        <v>975</v>
      </c>
      <c r="H3912" s="2" t="s">
        <v>7731</v>
      </c>
      <c r="I3912" s="23" t="s">
        <v>4517</v>
      </c>
      <c r="J3912" s="23"/>
      <c r="K3912" s="23" t="s">
        <v>9712</v>
      </c>
      <c r="L3912" s="23"/>
      <c r="M3912" s="23">
        <f>YEAR(Tabla2[[#This Row],[Fecha de creación]])</f>
        <v>2021</v>
      </c>
      <c r="N3912" s="23">
        <f>MONTH(Tabla2[[#This Row],[Fecha de creación]])</f>
        <v>4</v>
      </c>
    </row>
    <row r="3913" spans="1:14" ht="15" customHeight="1" x14ac:dyDescent="0.25">
      <c r="A3913" s="26">
        <v>44315.687071759261</v>
      </c>
      <c r="B3913" s="23" t="s">
        <v>0</v>
      </c>
      <c r="C3913" s="23" t="s">
        <v>5283</v>
      </c>
      <c r="D3913" s="23" t="s">
        <v>5284</v>
      </c>
      <c r="E3913" s="23" t="s">
        <v>1</v>
      </c>
      <c r="F3913" s="23" t="s">
        <v>2</v>
      </c>
      <c r="G3913" s="23" t="s">
        <v>1551</v>
      </c>
      <c r="H3913" s="2" t="s">
        <v>7737</v>
      </c>
      <c r="I3913" s="23" t="s">
        <v>11</v>
      </c>
      <c r="J3913" s="23"/>
      <c r="K3913" s="23" t="s">
        <v>9712</v>
      </c>
      <c r="L3913" s="23"/>
      <c r="M3913" s="23">
        <f>YEAR(Tabla2[[#This Row],[Fecha de creación]])</f>
        <v>2021</v>
      </c>
      <c r="N3913" s="23">
        <f>MONTH(Tabla2[[#This Row],[Fecha de creación]])</f>
        <v>4</v>
      </c>
    </row>
    <row r="3914" spans="1:14" ht="15" customHeight="1" x14ac:dyDescent="0.25">
      <c r="A3914" s="26">
        <v>44316.484768518516</v>
      </c>
      <c r="B3914" s="23" t="s">
        <v>0</v>
      </c>
      <c r="C3914" s="23" t="s">
        <v>5285</v>
      </c>
      <c r="D3914" s="23" t="s">
        <v>5274</v>
      </c>
      <c r="E3914" s="23" t="s">
        <v>1</v>
      </c>
      <c r="F3914" s="23" t="s">
        <v>7</v>
      </c>
      <c r="G3914" s="23" t="s">
        <v>975</v>
      </c>
      <c r="H3914" s="2" t="s">
        <v>7722</v>
      </c>
      <c r="I3914" s="23" t="s">
        <v>7774</v>
      </c>
      <c r="J3914" s="23"/>
      <c r="K3914" s="23" t="s">
        <v>9712</v>
      </c>
      <c r="L3914" s="23"/>
      <c r="M3914" s="23">
        <f>YEAR(Tabla2[[#This Row],[Fecha de creación]])</f>
        <v>2021</v>
      </c>
      <c r="N3914" s="23">
        <f>MONTH(Tabla2[[#This Row],[Fecha de creación]])</f>
        <v>4</v>
      </c>
    </row>
    <row r="3915" spans="1:14" ht="15" customHeight="1" x14ac:dyDescent="0.25">
      <c r="A3915" s="26">
        <v>44316.525740740741</v>
      </c>
      <c r="B3915" s="23" t="s">
        <v>189</v>
      </c>
      <c r="C3915" s="23" t="s">
        <v>5286</v>
      </c>
      <c r="D3915" s="23" t="s">
        <v>131</v>
      </c>
      <c r="E3915" s="23" t="s">
        <v>1</v>
      </c>
      <c r="F3915" s="23" t="s">
        <v>7</v>
      </c>
      <c r="G3915" s="23" t="s">
        <v>975</v>
      </c>
      <c r="H3915" s="2" t="s">
        <v>7728</v>
      </c>
      <c r="I3915" s="23" t="s">
        <v>1534</v>
      </c>
      <c r="J3915" s="23"/>
      <c r="K3915" s="23" t="s">
        <v>9712</v>
      </c>
      <c r="L3915" s="23"/>
      <c r="M3915" s="23">
        <f>YEAR(Tabla2[[#This Row],[Fecha de creación]])</f>
        <v>2021</v>
      </c>
      <c r="N3915" s="23">
        <f>MONTH(Tabla2[[#This Row],[Fecha de creación]])</f>
        <v>4</v>
      </c>
    </row>
    <row r="3916" spans="1:14" ht="15" customHeight="1" x14ac:dyDescent="0.25">
      <c r="A3916" s="26">
        <v>44316.725497685184</v>
      </c>
      <c r="B3916" s="23" t="s">
        <v>0</v>
      </c>
      <c r="C3916" s="23" t="s">
        <v>5287</v>
      </c>
      <c r="D3916" s="23" t="s">
        <v>6</v>
      </c>
      <c r="E3916" s="23" t="s">
        <v>1</v>
      </c>
      <c r="F3916" s="23" t="s">
        <v>7</v>
      </c>
      <c r="G3916" s="23" t="s">
        <v>975</v>
      </c>
      <c r="H3916" s="2" t="s">
        <v>7722</v>
      </c>
      <c r="I3916" s="23" t="s">
        <v>4</v>
      </c>
      <c r="J3916" s="23"/>
      <c r="K3916" s="23" t="s">
        <v>9712</v>
      </c>
      <c r="L3916" s="23"/>
      <c r="M3916" s="23">
        <f>YEAR(Tabla2[[#This Row],[Fecha de creación]])</f>
        <v>2021</v>
      </c>
      <c r="N3916" s="23">
        <f>MONTH(Tabla2[[#This Row],[Fecha de creación]])</f>
        <v>4</v>
      </c>
    </row>
    <row r="3917" spans="1:14" ht="15" customHeight="1" x14ac:dyDescent="0.25">
      <c r="A3917" s="26">
        <v>44316.729768518519</v>
      </c>
      <c r="B3917" s="23" t="s">
        <v>0</v>
      </c>
      <c r="C3917" s="23" t="s">
        <v>5288</v>
      </c>
      <c r="D3917" s="23" t="s">
        <v>110</v>
      </c>
      <c r="E3917" s="23" t="s">
        <v>1</v>
      </c>
      <c r="F3917" s="23" t="s">
        <v>7</v>
      </c>
      <c r="G3917" s="23" t="s">
        <v>975</v>
      </c>
      <c r="H3917" s="2" t="s">
        <v>7731</v>
      </c>
      <c r="I3917" s="23" t="s">
        <v>4</v>
      </c>
      <c r="J3917" s="23"/>
      <c r="K3917" s="23" t="s">
        <v>9712</v>
      </c>
      <c r="L3917" s="23"/>
      <c r="M3917" s="23">
        <f>YEAR(Tabla2[[#This Row],[Fecha de creación]])</f>
        <v>2021</v>
      </c>
      <c r="N3917" s="23">
        <f>MONTH(Tabla2[[#This Row],[Fecha de creación]])</f>
        <v>4</v>
      </c>
    </row>
    <row r="3918" spans="1:14" ht="15" customHeight="1" x14ac:dyDescent="0.25">
      <c r="A3918" s="26">
        <v>44316.736539351848</v>
      </c>
      <c r="B3918" s="23" t="s">
        <v>100</v>
      </c>
      <c r="C3918" s="23" t="s">
        <v>5289</v>
      </c>
      <c r="D3918" s="23" t="s">
        <v>586</v>
      </c>
      <c r="E3918" s="23" t="s">
        <v>1</v>
      </c>
      <c r="F3918" s="23" t="s">
        <v>7</v>
      </c>
      <c r="G3918" s="23" t="s">
        <v>975</v>
      </c>
      <c r="H3918" s="2" t="s">
        <v>7748</v>
      </c>
      <c r="I3918" s="23" t="s">
        <v>1653</v>
      </c>
      <c r="J3918" s="23"/>
      <c r="K3918" s="23" t="s">
        <v>9712</v>
      </c>
      <c r="L3918" s="23"/>
      <c r="M3918" s="23">
        <f>YEAR(Tabla2[[#This Row],[Fecha de creación]])</f>
        <v>2021</v>
      </c>
      <c r="N3918" s="23">
        <f>MONTH(Tabla2[[#This Row],[Fecha de creación]])</f>
        <v>4</v>
      </c>
    </row>
    <row r="3919" spans="1:14" ht="15" customHeight="1" x14ac:dyDescent="0.25">
      <c r="A3919" s="26">
        <v>44317.566736111112</v>
      </c>
      <c r="B3919" s="23" t="s">
        <v>100</v>
      </c>
      <c r="C3919" s="23" t="s">
        <v>5290</v>
      </c>
      <c r="D3919" s="23" t="s">
        <v>551</v>
      </c>
      <c r="E3919" s="23" t="s">
        <v>1</v>
      </c>
      <c r="F3919" s="23" t="s">
        <v>7</v>
      </c>
      <c r="G3919" s="23" t="s">
        <v>975</v>
      </c>
      <c r="H3919" s="2" t="s">
        <v>7731</v>
      </c>
      <c r="I3919" s="23" t="s">
        <v>1653</v>
      </c>
      <c r="J3919" s="23"/>
      <c r="K3919" s="23" t="s">
        <v>9712</v>
      </c>
      <c r="L3919" s="23"/>
      <c r="M3919" s="23">
        <f>YEAR(Tabla2[[#This Row],[Fecha de creación]])</f>
        <v>2021</v>
      </c>
      <c r="N3919" s="23">
        <f>MONTH(Tabla2[[#This Row],[Fecha de creación]])</f>
        <v>5</v>
      </c>
    </row>
    <row r="3920" spans="1:14" ht="15" customHeight="1" x14ac:dyDescent="0.25">
      <c r="A3920" s="26">
        <v>44317.567858796298</v>
      </c>
      <c r="B3920" s="23" t="s">
        <v>100</v>
      </c>
      <c r="C3920" s="23" t="s">
        <v>5291</v>
      </c>
      <c r="D3920" s="23" t="s">
        <v>351</v>
      </c>
      <c r="E3920" s="23" t="s">
        <v>1</v>
      </c>
      <c r="F3920" s="23" t="s">
        <v>7</v>
      </c>
      <c r="G3920" s="23" t="s">
        <v>975</v>
      </c>
      <c r="H3920" s="2" t="s">
        <v>7734</v>
      </c>
      <c r="I3920" s="23" t="s">
        <v>1653</v>
      </c>
      <c r="J3920" s="23"/>
      <c r="K3920" s="23" t="s">
        <v>9712</v>
      </c>
      <c r="L3920" s="23"/>
      <c r="M3920" s="23">
        <f>YEAR(Tabla2[[#This Row],[Fecha de creación]])</f>
        <v>2021</v>
      </c>
      <c r="N3920" s="23">
        <f>MONTH(Tabla2[[#This Row],[Fecha de creación]])</f>
        <v>5</v>
      </c>
    </row>
    <row r="3921" spans="1:14" ht="15" customHeight="1" x14ac:dyDescent="0.25">
      <c r="A3921" s="26">
        <v>44317.60052083333</v>
      </c>
      <c r="B3921" s="23" t="s">
        <v>0</v>
      </c>
      <c r="C3921" s="23" t="s">
        <v>5292</v>
      </c>
      <c r="D3921" s="23" t="s">
        <v>364</v>
      </c>
      <c r="E3921" s="23" t="s">
        <v>1</v>
      </c>
      <c r="F3921" s="23" t="s">
        <v>7</v>
      </c>
      <c r="G3921" s="23" t="s">
        <v>1551</v>
      </c>
      <c r="H3921" s="2" t="s">
        <v>7725</v>
      </c>
      <c r="I3921" s="23" t="s">
        <v>11</v>
      </c>
      <c r="J3921" s="23"/>
      <c r="K3921" s="23" t="s">
        <v>9712</v>
      </c>
      <c r="L3921" s="23"/>
      <c r="M3921" s="23">
        <f>YEAR(Tabla2[[#This Row],[Fecha de creación]])</f>
        <v>2021</v>
      </c>
      <c r="N3921" s="23">
        <f>MONTH(Tabla2[[#This Row],[Fecha de creación]])</f>
        <v>5</v>
      </c>
    </row>
    <row r="3922" spans="1:14" ht="15" customHeight="1" x14ac:dyDescent="0.25">
      <c r="A3922" s="26">
        <v>44317.65829861111</v>
      </c>
      <c r="B3922" s="23" t="s">
        <v>100</v>
      </c>
      <c r="C3922" s="23" t="s">
        <v>5293</v>
      </c>
      <c r="D3922" s="23" t="s">
        <v>551</v>
      </c>
      <c r="E3922" s="23" t="s">
        <v>1</v>
      </c>
      <c r="F3922" s="23" t="s">
        <v>7</v>
      </c>
      <c r="G3922" s="23" t="s">
        <v>975</v>
      </c>
      <c r="H3922" s="2" t="s">
        <v>7731</v>
      </c>
      <c r="I3922" s="23" t="s">
        <v>1653</v>
      </c>
      <c r="J3922" s="23"/>
      <c r="K3922" s="23" t="s">
        <v>9712</v>
      </c>
      <c r="L3922" s="23"/>
      <c r="M3922" s="23">
        <f>YEAR(Tabla2[[#This Row],[Fecha de creación]])</f>
        <v>2021</v>
      </c>
      <c r="N3922" s="23">
        <f>MONTH(Tabla2[[#This Row],[Fecha de creación]])</f>
        <v>5</v>
      </c>
    </row>
    <row r="3923" spans="1:14" ht="15" customHeight="1" x14ac:dyDescent="0.25">
      <c r="A3923" s="26">
        <v>44317.659016203703</v>
      </c>
      <c r="B3923" s="23" t="s">
        <v>100</v>
      </c>
      <c r="C3923" s="23" t="s">
        <v>5294</v>
      </c>
      <c r="D3923" s="23" t="s">
        <v>351</v>
      </c>
      <c r="E3923" s="23" t="s">
        <v>1</v>
      </c>
      <c r="F3923" s="23" t="s">
        <v>7</v>
      </c>
      <c r="G3923" s="23" t="s">
        <v>975</v>
      </c>
      <c r="H3923" s="2" t="s">
        <v>7734</v>
      </c>
      <c r="I3923" s="23" t="s">
        <v>1653</v>
      </c>
      <c r="J3923" s="23"/>
      <c r="K3923" s="23" t="s">
        <v>9712</v>
      </c>
      <c r="L3923" s="23"/>
      <c r="M3923" s="23">
        <f>YEAR(Tabla2[[#This Row],[Fecha de creación]])</f>
        <v>2021</v>
      </c>
      <c r="N3923" s="23">
        <f>MONTH(Tabla2[[#This Row],[Fecha de creación]])</f>
        <v>5</v>
      </c>
    </row>
    <row r="3924" spans="1:14" ht="15" customHeight="1" x14ac:dyDescent="0.25">
      <c r="A3924" s="26">
        <v>44317.68309027778</v>
      </c>
      <c r="B3924" s="23" t="s">
        <v>0</v>
      </c>
      <c r="C3924" s="23" t="s">
        <v>5295</v>
      </c>
      <c r="D3924" s="23" t="s">
        <v>6</v>
      </c>
      <c r="E3924" s="23" t="s">
        <v>1</v>
      </c>
      <c r="F3924" s="23" t="s">
        <v>7</v>
      </c>
      <c r="G3924" s="23" t="s">
        <v>975</v>
      </c>
      <c r="H3924" s="2" t="s">
        <v>7722</v>
      </c>
      <c r="I3924" s="23" t="s">
        <v>4</v>
      </c>
      <c r="J3924" s="23"/>
      <c r="K3924" s="23" t="s">
        <v>9712</v>
      </c>
      <c r="L3924" s="23"/>
      <c r="M3924" s="23">
        <f>YEAR(Tabla2[[#This Row],[Fecha de creación]])</f>
        <v>2021</v>
      </c>
      <c r="N3924" s="23">
        <f>MONTH(Tabla2[[#This Row],[Fecha de creación]])</f>
        <v>5</v>
      </c>
    </row>
    <row r="3925" spans="1:14" ht="15" customHeight="1" x14ac:dyDescent="0.25">
      <c r="A3925" s="26">
        <v>44317.683379629627</v>
      </c>
      <c r="B3925" s="23" t="s">
        <v>0</v>
      </c>
      <c r="C3925" s="23" t="s">
        <v>5296</v>
      </c>
      <c r="D3925" s="23" t="s">
        <v>6</v>
      </c>
      <c r="E3925" s="23" t="s">
        <v>1</v>
      </c>
      <c r="F3925" s="23" t="s">
        <v>7</v>
      </c>
      <c r="G3925" s="23" t="s">
        <v>975</v>
      </c>
      <c r="H3925" s="2" t="s">
        <v>7722</v>
      </c>
      <c r="I3925" s="23" t="s">
        <v>4</v>
      </c>
      <c r="J3925" s="23"/>
      <c r="K3925" s="23" t="s">
        <v>9712</v>
      </c>
      <c r="L3925" s="23"/>
      <c r="M3925" s="23">
        <f>YEAR(Tabla2[[#This Row],[Fecha de creación]])</f>
        <v>2021</v>
      </c>
      <c r="N3925" s="23">
        <f>MONTH(Tabla2[[#This Row],[Fecha de creación]])</f>
        <v>5</v>
      </c>
    </row>
    <row r="3926" spans="1:14" ht="15" customHeight="1" x14ac:dyDescent="0.25">
      <c r="A3926" s="26">
        <v>44317.744976851849</v>
      </c>
      <c r="B3926" s="23" t="s">
        <v>0</v>
      </c>
      <c r="C3926" s="23" t="s">
        <v>5297</v>
      </c>
      <c r="D3926" s="23" t="s">
        <v>5298</v>
      </c>
      <c r="E3926" s="23" t="s">
        <v>1</v>
      </c>
      <c r="F3926" s="23" t="s">
        <v>7</v>
      </c>
      <c r="G3926" s="23" t="s">
        <v>1551</v>
      </c>
      <c r="H3926" s="2" t="s">
        <v>7731</v>
      </c>
      <c r="I3926" s="23" t="s">
        <v>4</v>
      </c>
      <c r="J3926" s="23"/>
      <c r="K3926" s="23" t="s">
        <v>9712</v>
      </c>
      <c r="L3926" s="23"/>
      <c r="M3926" s="23">
        <f>YEAR(Tabla2[[#This Row],[Fecha de creación]])</f>
        <v>2021</v>
      </c>
      <c r="N3926" s="23">
        <f>MONTH(Tabla2[[#This Row],[Fecha de creación]])</f>
        <v>5</v>
      </c>
    </row>
    <row r="3927" spans="1:14" ht="15" customHeight="1" x14ac:dyDescent="0.25">
      <c r="A3927" s="26">
        <v>44318.670358796298</v>
      </c>
      <c r="B3927" s="23" t="s">
        <v>100</v>
      </c>
      <c r="C3927" s="23" t="s">
        <v>5299</v>
      </c>
      <c r="D3927" s="23" t="s">
        <v>382</v>
      </c>
      <c r="E3927" s="23" t="s">
        <v>1</v>
      </c>
      <c r="F3927" s="23" t="s">
        <v>7</v>
      </c>
      <c r="G3927" s="23" t="s">
        <v>975</v>
      </c>
      <c r="H3927" s="2" t="s">
        <v>7723</v>
      </c>
      <c r="I3927" s="23" t="s">
        <v>7775</v>
      </c>
      <c r="J3927" s="23"/>
      <c r="K3927" s="23" t="s">
        <v>9712</v>
      </c>
      <c r="L3927" s="23"/>
      <c r="M3927" s="23">
        <f>YEAR(Tabla2[[#This Row],[Fecha de creación]])</f>
        <v>2021</v>
      </c>
      <c r="N3927" s="23">
        <f>MONTH(Tabla2[[#This Row],[Fecha de creación]])</f>
        <v>5</v>
      </c>
    </row>
    <row r="3928" spans="1:14" ht="15" customHeight="1" x14ac:dyDescent="0.25">
      <c r="A3928" s="26">
        <v>44319.428252314814</v>
      </c>
      <c r="B3928" s="23" t="s">
        <v>189</v>
      </c>
      <c r="C3928" s="23" t="s">
        <v>5300</v>
      </c>
      <c r="D3928" s="23" t="s">
        <v>6</v>
      </c>
      <c r="E3928" s="23" t="s">
        <v>1</v>
      </c>
      <c r="F3928" s="23" t="s">
        <v>7</v>
      </c>
      <c r="G3928" s="23" t="s">
        <v>975</v>
      </c>
      <c r="H3928" s="2" t="s">
        <v>7722</v>
      </c>
      <c r="I3928" s="23" t="s">
        <v>4486</v>
      </c>
      <c r="J3928" s="23"/>
      <c r="K3928" s="23" t="s">
        <v>9712</v>
      </c>
      <c r="L3928" s="23"/>
      <c r="M3928" s="23">
        <f>YEAR(Tabla2[[#This Row],[Fecha de creación]])</f>
        <v>2021</v>
      </c>
      <c r="N3928" s="23">
        <f>MONTH(Tabla2[[#This Row],[Fecha de creación]])</f>
        <v>5</v>
      </c>
    </row>
    <row r="3929" spans="1:14" ht="15" customHeight="1" x14ac:dyDescent="0.25">
      <c r="A3929" s="26">
        <v>44319.474953703706</v>
      </c>
      <c r="B3929" s="23" t="s">
        <v>0</v>
      </c>
      <c r="C3929" s="23" t="s">
        <v>5301</v>
      </c>
      <c r="D3929" s="23" t="s">
        <v>2035</v>
      </c>
      <c r="E3929" s="23" t="s">
        <v>1</v>
      </c>
      <c r="F3929" s="23" t="s">
        <v>7</v>
      </c>
      <c r="G3929" s="23" t="s">
        <v>1551</v>
      </c>
      <c r="H3929" s="2" t="s">
        <v>7743</v>
      </c>
      <c r="I3929" s="23" t="s">
        <v>11</v>
      </c>
      <c r="J3929" s="23"/>
      <c r="K3929" s="23" t="s">
        <v>9712</v>
      </c>
      <c r="L3929" s="23"/>
      <c r="M3929" s="23">
        <f>YEAR(Tabla2[[#This Row],[Fecha de creación]])</f>
        <v>2021</v>
      </c>
      <c r="N3929" s="23">
        <f>MONTH(Tabla2[[#This Row],[Fecha de creación]])</f>
        <v>5</v>
      </c>
    </row>
    <row r="3930" spans="1:14" ht="15" customHeight="1" x14ac:dyDescent="0.25">
      <c r="A3930" s="26">
        <v>44319.47550925926</v>
      </c>
      <c r="B3930" s="23" t="s">
        <v>0</v>
      </c>
      <c r="C3930" s="23" t="s">
        <v>5302</v>
      </c>
      <c r="D3930" s="23" t="s">
        <v>5303</v>
      </c>
      <c r="E3930" s="23" t="s">
        <v>1</v>
      </c>
      <c r="F3930" s="23" t="s">
        <v>7</v>
      </c>
      <c r="G3930" s="23" t="s">
        <v>975</v>
      </c>
      <c r="H3930" s="2" t="s">
        <v>7731</v>
      </c>
      <c r="I3930" s="23" t="s">
        <v>4</v>
      </c>
      <c r="J3930" s="23"/>
      <c r="K3930" s="23" t="s">
        <v>9712</v>
      </c>
      <c r="L3930" s="23"/>
      <c r="M3930" s="23">
        <f>YEAR(Tabla2[[#This Row],[Fecha de creación]])</f>
        <v>2021</v>
      </c>
      <c r="N3930" s="23">
        <f>MONTH(Tabla2[[#This Row],[Fecha de creación]])</f>
        <v>5</v>
      </c>
    </row>
    <row r="3931" spans="1:14" ht="15" customHeight="1" x14ac:dyDescent="0.25">
      <c r="A3931" s="26">
        <v>44319.476643518516</v>
      </c>
      <c r="B3931" s="23" t="s">
        <v>0</v>
      </c>
      <c r="C3931" s="23" t="s">
        <v>5304</v>
      </c>
      <c r="D3931" s="23" t="s">
        <v>1009</v>
      </c>
      <c r="E3931" s="23" t="s">
        <v>1</v>
      </c>
      <c r="F3931" s="23" t="s">
        <v>7</v>
      </c>
      <c r="G3931" s="23" t="s">
        <v>975</v>
      </c>
      <c r="H3931" s="2" t="s">
        <v>7748</v>
      </c>
      <c r="I3931" s="23" t="s">
        <v>4</v>
      </c>
      <c r="J3931" s="23"/>
      <c r="K3931" s="23" t="s">
        <v>9712</v>
      </c>
      <c r="L3931" s="23"/>
      <c r="M3931" s="23">
        <f>YEAR(Tabla2[[#This Row],[Fecha de creación]])</f>
        <v>2021</v>
      </c>
      <c r="N3931" s="23">
        <f>MONTH(Tabla2[[#This Row],[Fecha de creación]])</f>
        <v>5</v>
      </c>
    </row>
    <row r="3932" spans="1:14" ht="15" customHeight="1" x14ac:dyDescent="0.25">
      <c r="A3932" s="26">
        <v>44319.500671296293</v>
      </c>
      <c r="B3932" s="23" t="s">
        <v>0</v>
      </c>
      <c r="C3932" s="23" t="s">
        <v>5305</v>
      </c>
      <c r="D3932" s="23" t="s">
        <v>5306</v>
      </c>
      <c r="E3932" s="23" t="s">
        <v>1</v>
      </c>
      <c r="F3932" s="23" t="s">
        <v>7</v>
      </c>
      <c r="G3932" s="23" t="s">
        <v>975</v>
      </c>
      <c r="H3932" s="2" t="s">
        <v>7745</v>
      </c>
      <c r="I3932" s="23" t="s">
        <v>4</v>
      </c>
      <c r="J3932" s="23"/>
      <c r="K3932" s="23" t="s">
        <v>9712</v>
      </c>
      <c r="L3932" s="23"/>
      <c r="M3932" s="23">
        <f>YEAR(Tabla2[[#This Row],[Fecha de creación]])</f>
        <v>2021</v>
      </c>
      <c r="N3932" s="23">
        <f>MONTH(Tabla2[[#This Row],[Fecha de creación]])</f>
        <v>5</v>
      </c>
    </row>
    <row r="3933" spans="1:14" ht="15" customHeight="1" x14ac:dyDescent="0.25">
      <c r="A3933" s="26">
        <v>44319.506180555552</v>
      </c>
      <c r="B3933" s="23" t="s">
        <v>100</v>
      </c>
      <c r="C3933" s="23" t="s">
        <v>5307</v>
      </c>
      <c r="D3933" s="23" t="s">
        <v>6</v>
      </c>
      <c r="E3933" s="23" t="s">
        <v>1</v>
      </c>
      <c r="F3933" s="23" t="s">
        <v>7</v>
      </c>
      <c r="G3933" s="23" t="s">
        <v>975</v>
      </c>
      <c r="H3933" s="2" t="s">
        <v>7722</v>
      </c>
      <c r="I3933" s="23" t="s">
        <v>1653</v>
      </c>
      <c r="J3933" s="23"/>
      <c r="K3933" s="23" t="s">
        <v>9712</v>
      </c>
      <c r="L3933" s="23"/>
      <c r="M3933" s="23">
        <f>YEAR(Tabla2[[#This Row],[Fecha de creación]])</f>
        <v>2021</v>
      </c>
      <c r="N3933" s="23">
        <f>MONTH(Tabla2[[#This Row],[Fecha de creación]])</f>
        <v>5</v>
      </c>
    </row>
    <row r="3934" spans="1:14" ht="15" customHeight="1" x14ac:dyDescent="0.25">
      <c r="A3934" s="26">
        <v>44319.632152777776</v>
      </c>
      <c r="B3934" s="23" t="s">
        <v>0</v>
      </c>
      <c r="C3934" s="23" t="s">
        <v>5308</v>
      </c>
      <c r="D3934" s="23" t="s">
        <v>6</v>
      </c>
      <c r="E3934" s="23" t="s">
        <v>1</v>
      </c>
      <c r="F3934" s="23" t="s">
        <v>7</v>
      </c>
      <c r="G3934" s="23" t="s">
        <v>975</v>
      </c>
      <c r="H3934" s="2" t="s">
        <v>7722</v>
      </c>
      <c r="I3934" s="23" t="s">
        <v>4</v>
      </c>
      <c r="J3934" s="23"/>
      <c r="K3934" s="23" t="s">
        <v>9712</v>
      </c>
      <c r="L3934" s="23"/>
      <c r="M3934" s="23">
        <f>YEAR(Tabla2[[#This Row],[Fecha de creación]])</f>
        <v>2021</v>
      </c>
      <c r="N3934" s="23">
        <f>MONTH(Tabla2[[#This Row],[Fecha de creación]])</f>
        <v>5</v>
      </c>
    </row>
    <row r="3935" spans="1:14" ht="15" customHeight="1" x14ac:dyDescent="0.25">
      <c r="A3935" s="26">
        <v>44319.682245370372</v>
      </c>
      <c r="B3935" s="23" t="s">
        <v>189</v>
      </c>
      <c r="C3935" s="23" t="s">
        <v>5309</v>
      </c>
      <c r="D3935" s="23" t="s">
        <v>131</v>
      </c>
      <c r="E3935" s="23" t="s">
        <v>1</v>
      </c>
      <c r="F3935" s="23" t="s">
        <v>7</v>
      </c>
      <c r="G3935" s="23" t="s">
        <v>975</v>
      </c>
      <c r="H3935" s="2" t="s">
        <v>7728</v>
      </c>
      <c r="I3935" s="23" t="s">
        <v>4486</v>
      </c>
      <c r="J3935" s="23"/>
      <c r="K3935" s="23" t="s">
        <v>9712</v>
      </c>
      <c r="L3935" s="23"/>
      <c r="M3935" s="23">
        <f>YEAR(Tabla2[[#This Row],[Fecha de creación]])</f>
        <v>2021</v>
      </c>
      <c r="N3935" s="23">
        <f>MONTH(Tabla2[[#This Row],[Fecha de creación]])</f>
        <v>5</v>
      </c>
    </row>
    <row r="3936" spans="1:14" ht="15" customHeight="1" x14ac:dyDescent="0.25">
      <c r="A3936" s="26">
        <v>44319.728449074071</v>
      </c>
      <c r="B3936" s="23" t="s">
        <v>100</v>
      </c>
      <c r="C3936" s="23" t="s">
        <v>5310</v>
      </c>
      <c r="D3936" s="23" t="s">
        <v>6</v>
      </c>
      <c r="E3936" s="23" t="s">
        <v>1</v>
      </c>
      <c r="F3936" s="23" t="s">
        <v>7</v>
      </c>
      <c r="G3936" s="23" t="s">
        <v>975</v>
      </c>
      <c r="H3936" s="2" t="s">
        <v>7722</v>
      </c>
      <c r="I3936" s="23" t="s">
        <v>1653</v>
      </c>
      <c r="J3936" s="23"/>
      <c r="K3936" s="23" t="s">
        <v>9712</v>
      </c>
      <c r="L3936" s="23"/>
      <c r="M3936" s="23">
        <f>YEAR(Tabla2[[#This Row],[Fecha de creación]])</f>
        <v>2021</v>
      </c>
      <c r="N3936" s="23">
        <f>MONTH(Tabla2[[#This Row],[Fecha de creación]])</f>
        <v>5</v>
      </c>
    </row>
    <row r="3937" spans="1:14" ht="15" customHeight="1" x14ac:dyDescent="0.25">
      <c r="A3937" s="26">
        <v>44319.732256944444</v>
      </c>
      <c r="B3937" s="23" t="s">
        <v>100</v>
      </c>
      <c r="C3937" s="23" t="s">
        <v>5311</v>
      </c>
      <c r="D3937" s="23" t="s">
        <v>6</v>
      </c>
      <c r="E3937" s="23" t="s">
        <v>1</v>
      </c>
      <c r="F3937" s="23" t="s">
        <v>7</v>
      </c>
      <c r="G3937" s="23" t="s">
        <v>975</v>
      </c>
      <c r="H3937" s="2" t="s">
        <v>7722</v>
      </c>
      <c r="I3937" s="23" t="s">
        <v>1653</v>
      </c>
      <c r="J3937" s="23"/>
      <c r="K3937" s="23" t="s">
        <v>9712</v>
      </c>
      <c r="L3937" s="23"/>
      <c r="M3937" s="23">
        <f>YEAR(Tabla2[[#This Row],[Fecha de creación]])</f>
        <v>2021</v>
      </c>
      <c r="N3937" s="23">
        <f>MONTH(Tabla2[[#This Row],[Fecha de creación]])</f>
        <v>5</v>
      </c>
    </row>
    <row r="3938" spans="1:14" ht="15" customHeight="1" x14ac:dyDescent="0.25">
      <c r="A3938" s="26">
        <v>44319.737395833334</v>
      </c>
      <c r="B3938" s="23" t="s">
        <v>0</v>
      </c>
      <c r="C3938" s="23" t="s">
        <v>5312</v>
      </c>
      <c r="D3938" s="23" t="s">
        <v>49</v>
      </c>
      <c r="E3938" s="23" t="s">
        <v>1</v>
      </c>
      <c r="F3938" s="23" t="s">
        <v>7</v>
      </c>
      <c r="G3938" s="23" t="s">
        <v>975</v>
      </c>
      <c r="H3938" s="2" t="s">
        <v>7745</v>
      </c>
      <c r="I3938" s="23" t="s">
        <v>4</v>
      </c>
      <c r="J3938" s="23"/>
      <c r="K3938" s="23" t="s">
        <v>9712</v>
      </c>
      <c r="L3938" s="23"/>
      <c r="M3938" s="23">
        <f>YEAR(Tabla2[[#This Row],[Fecha de creación]])</f>
        <v>2021</v>
      </c>
      <c r="N3938" s="23">
        <f>MONTH(Tabla2[[#This Row],[Fecha de creación]])</f>
        <v>5</v>
      </c>
    </row>
    <row r="3939" spans="1:14" ht="15" customHeight="1" x14ac:dyDescent="0.25">
      <c r="A3939" s="26">
        <v>44320.557476851849</v>
      </c>
      <c r="B3939" s="23" t="s">
        <v>0</v>
      </c>
      <c r="C3939" s="23" t="s">
        <v>5313</v>
      </c>
      <c r="D3939" s="23" t="s">
        <v>551</v>
      </c>
      <c r="E3939" s="23" t="s">
        <v>1</v>
      </c>
      <c r="F3939" s="23" t="s">
        <v>7</v>
      </c>
      <c r="G3939" s="23" t="s">
        <v>975</v>
      </c>
      <c r="H3939" s="2" t="s">
        <v>7731</v>
      </c>
      <c r="I3939" s="23" t="s">
        <v>4</v>
      </c>
      <c r="J3939" s="23"/>
      <c r="K3939" s="23" t="s">
        <v>9712</v>
      </c>
      <c r="L3939" s="23"/>
      <c r="M3939" s="23">
        <f>YEAR(Tabla2[[#This Row],[Fecha de creación]])</f>
        <v>2021</v>
      </c>
      <c r="N3939" s="23">
        <f>MONTH(Tabla2[[#This Row],[Fecha de creación]])</f>
        <v>5</v>
      </c>
    </row>
    <row r="3940" spans="1:14" ht="15" customHeight="1" x14ac:dyDescent="0.25">
      <c r="A3940" s="26">
        <v>44320.562152777777</v>
      </c>
      <c r="B3940" s="23" t="s">
        <v>0</v>
      </c>
      <c r="C3940" s="23" t="s">
        <v>5314</v>
      </c>
      <c r="D3940" s="23" t="s">
        <v>351</v>
      </c>
      <c r="E3940" s="23" t="s">
        <v>1</v>
      </c>
      <c r="F3940" s="23" t="s">
        <v>7</v>
      </c>
      <c r="G3940" s="23" t="s">
        <v>975</v>
      </c>
      <c r="H3940" s="2" t="s">
        <v>7734</v>
      </c>
      <c r="I3940" s="23" t="s">
        <v>4</v>
      </c>
      <c r="J3940" s="23"/>
      <c r="K3940" s="23" t="s">
        <v>9712</v>
      </c>
      <c r="L3940" s="23"/>
      <c r="M3940" s="23">
        <f>YEAR(Tabla2[[#This Row],[Fecha de creación]])</f>
        <v>2021</v>
      </c>
      <c r="N3940" s="23">
        <f>MONTH(Tabla2[[#This Row],[Fecha de creación]])</f>
        <v>5</v>
      </c>
    </row>
    <row r="3941" spans="1:14" ht="15" customHeight="1" x14ac:dyDescent="0.25">
      <c r="A3941" s="26">
        <v>44320.563194444447</v>
      </c>
      <c r="B3941" s="23" t="s">
        <v>0</v>
      </c>
      <c r="C3941" s="23" t="s">
        <v>5315</v>
      </c>
      <c r="D3941" s="23" t="s">
        <v>5316</v>
      </c>
      <c r="E3941" s="23" t="s">
        <v>1</v>
      </c>
      <c r="F3941" s="23" t="s">
        <v>7</v>
      </c>
      <c r="G3941" s="23" t="s">
        <v>975</v>
      </c>
      <c r="H3941" s="2" t="s">
        <v>7728</v>
      </c>
      <c r="I3941" s="23" t="s">
        <v>4</v>
      </c>
      <c r="J3941" s="23"/>
      <c r="K3941" s="23" t="s">
        <v>9712</v>
      </c>
      <c r="L3941" s="23"/>
      <c r="M3941" s="23">
        <f>YEAR(Tabla2[[#This Row],[Fecha de creación]])</f>
        <v>2021</v>
      </c>
      <c r="N3941" s="23">
        <f>MONTH(Tabla2[[#This Row],[Fecha de creación]])</f>
        <v>5</v>
      </c>
    </row>
    <row r="3942" spans="1:14" ht="15" customHeight="1" x14ac:dyDescent="0.25">
      <c r="A3942" s="26">
        <v>44320.580497685187</v>
      </c>
      <c r="B3942" s="23" t="s">
        <v>0</v>
      </c>
      <c r="C3942" s="23" t="s">
        <v>5317</v>
      </c>
      <c r="D3942" s="23" t="s">
        <v>5274</v>
      </c>
      <c r="E3942" s="23" t="s">
        <v>1</v>
      </c>
      <c r="F3942" s="23" t="s">
        <v>7</v>
      </c>
      <c r="G3942" s="23" t="s">
        <v>975</v>
      </c>
      <c r="H3942" s="2" t="s">
        <v>7722</v>
      </c>
      <c r="I3942" s="23" t="s">
        <v>7774</v>
      </c>
      <c r="J3942" s="23"/>
      <c r="K3942" s="23" t="s">
        <v>9712</v>
      </c>
      <c r="L3942" s="23"/>
      <c r="M3942" s="23">
        <f>YEAR(Tabla2[[#This Row],[Fecha de creación]])</f>
        <v>2021</v>
      </c>
      <c r="N3942" s="23">
        <f>MONTH(Tabla2[[#This Row],[Fecha de creación]])</f>
        <v>5</v>
      </c>
    </row>
    <row r="3943" spans="1:14" ht="15" customHeight="1" x14ac:dyDescent="0.25">
      <c r="A3943" s="26">
        <v>44320.584548611114</v>
      </c>
      <c r="B3943" s="23" t="s">
        <v>0</v>
      </c>
      <c r="C3943" s="23" t="s">
        <v>5318</v>
      </c>
      <c r="D3943" s="23" t="s">
        <v>5274</v>
      </c>
      <c r="E3943" s="23" t="s">
        <v>1</v>
      </c>
      <c r="F3943" s="23" t="s">
        <v>7</v>
      </c>
      <c r="G3943" s="23" t="s">
        <v>975</v>
      </c>
      <c r="H3943" s="2" t="s">
        <v>7722</v>
      </c>
      <c r="I3943" s="23" t="s">
        <v>7774</v>
      </c>
      <c r="J3943" s="23"/>
      <c r="K3943" s="23" t="s">
        <v>9712</v>
      </c>
      <c r="L3943" s="23"/>
      <c r="M3943" s="23">
        <f>YEAR(Tabla2[[#This Row],[Fecha de creación]])</f>
        <v>2021</v>
      </c>
      <c r="N3943" s="23">
        <f>MONTH(Tabla2[[#This Row],[Fecha de creación]])</f>
        <v>5</v>
      </c>
    </row>
    <row r="3944" spans="1:14" ht="15" customHeight="1" x14ac:dyDescent="0.25">
      <c r="A3944" s="26">
        <v>44320.599062499998</v>
      </c>
      <c r="B3944" s="23" t="s">
        <v>0</v>
      </c>
      <c r="C3944" s="23" t="s">
        <v>5319</v>
      </c>
      <c r="D3944" s="23" t="s">
        <v>551</v>
      </c>
      <c r="E3944" s="23" t="s">
        <v>1</v>
      </c>
      <c r="F3944" s="23" t="s">
        <v>7</v>
      </c>
      <c r="G3944" s="23" t="s">
        <v>975</v>
      </c>
      <c r="H3944" s="2" t="s">
        <v>7731</v>
      </c>
      <c r="I3944" s="23" t="s">
        <v>4</v>
      </c>
      <c r="J3944" s="23"/>
      <c r="K3944" s="23" t="s">
        <v>9712</v>
      </c>
      <c r="L3944" s="23"/>
      <c r="M3944" s="23">
        <f>YEAR(Tabla2[[#This Row],[Fecha de creación]])</f>
        <v>2021</v>
      </c>
      <c r="N3944" s="23">
        <f>MONTH(Tabla2[[#This Row],[Fecha de creación]])</f>
        <v>5</v>
      </c>
    </row>
    <row r="3945" spans="1:14" ht="15" customHeight="1" x14ac:dyDescent="0.25">
      <c r="A3945" s="26">
        <v>44320.599629629629</v>
      </c>
      <c r="B3945" s="23" t="s">
        <v>0</v>
      </c>
      <c r="C3945" s="23" t="s">
        <v>5320</v>
      </c>
      <c r="D3945" s="23" t="s">
        <v>351</v>
      </c>
      <c r="E3945" s="23" t="s">
        <v>1</v>
      </c>
      <c r="F3945" s="23" t="s">
        <v>7</v>
      </c>
      <c r="G3945" s="23" t="s">
        <v>975</v>
      </c>
      <c r="H3945" s="2" t="s">
        <v>7734</v>
      </c>
      <c r="I3945" s="23" t="s">
        <v>4</v>
      </c>
      <c r="J3945" s="23"/>
      <c r="K3945" s="23" t="s">
        <v>9712</v>
      </c>
      <c r="L3945" s="23"/>
      <c r="M3945" s="23">
        <f>YEAR(Tabla2[[#This Row],[Fecha de creación]])</f>
        <v>2021</v>
      </c>
      <c r="N3945" s="23">
        <f>MONTH(Tabla2[[#This Row],[Fecha de creación]])</f>
        <v>5</v>
      </c>
    </row>
    <row r="3946" spans="1:14" ht="15" customHeight="1" x14ac:dyDescent="0.25">
      <c r="A3946" s="26">
        <v>44320.600798611114</v>
      </c>
      <c r="B3946" s="23" t="s">
        <v>0</v>
      </c>
      <c r="C3946" s="23" t="s">
        <v>5321</v>
      </c>
      <c r="D3946" s="23" t="s">
        <v>131</v>
      </c>
      <c r="E3946" s="23" t="s">
        <v>1</v>
      </c>
      <c r="F3946" s="23" t="s">
        <v>7</v>
      </c>
      <c r="G3946" s="23" t="s">
        <v>975</v>
      </c>
      <c r="H3946" s="2" t="s">
        <v>7728</v>
      </c>
      <c r="I3946" s="23" t="s">
        <v>4</v>
      </c>
      <c r="J3946" s="23"/>
      <c r="K3946" s="23" t="s">
        <v>9712</v>
      </c>
      <c r="L3946" s="23"/>
      <c r="M3946" s="23">
        <f>YEAR(Tabla2[[#This Row],[Fecha de creación]])</f>
        <v>2021</v>
      </c>
      <c r="N3946" s="23">
        <f>MONTH(Tabla2[[#This Row],[Fecha de creación]])</f>
        <v>5</v>
      </c>
    </row>
    <row r="3947" spans="1:14" ht="15" customHeight="1" x14ac:dyDescent="0.25">
      <c r="A3947" s="26">
        <v>44320.66065972222</v>
      </c>
      <c r="B3947" s="23" t="s">
        <v>189</v>
      </c>
      <c r="C3947" s="23" t="s">
        <v>5322</v>
      </c>
      <c r="D3947" s="23" t="s">
        <v>131</v>
      </c>
      <c r="E3947" s="23" t="s">
        <v>1</v>
      </c>
      <c r="F3947" s="23" t="s">
        <v>7</v>
      </c>
      <c r="G3947" s="23" t="s">
        <v>975</v>
      </c>
      <c r="H3947" s="2" t="s">
        <v>7728</v>
      </c>
      <c r="I3947" s="23" t="s">
        <v>1534</v>
      </c>
      <c r="J3947" s="23"/>
      <c r="K3947" s="23" t="s">
        <v>9712</v>
      </c>
      <c r="L3947" s="23"/>
      <c r="M3947" s="23">
        <f>YEAR(Tabla2[[#This Row],[Fecha de creación]])</f>
        <v>2021</v>
      </c>
      <c r="N3947" s="23">
        <f>MONTH(Tabla2[[#This Row],[Fecha de creación]])</f>
        <v>5</v>
      </c>
    </row>
    <row r="3948" spans="1:14" ht="15" customHeight="1" x14ac:dyDescent="0.25">
      <c r="A3948" s="26">
        <v>44320.674375000002</v>
      </c>
      <c r="B3948" s="23" t="s">
        <v>0</v>
      </c>
      <c r="C3948" s="23" t="s">
        <v>5323</v>
      </c>
      <c r="D3948" s="23" t="s">
        <v>1065</v>
      </c>
      <c r="E3948" s="23" t="s">
        <v>1</v>
      </c>
      <c r="F3948" s="23" t="s">
        <v>7</v>
      </c>
      <c r="G3948" s="23" t="s">
        <v>975</v>
      </c>
      <c r="H3948" s="2" t="s">
        <v>7745</v>
      </c>
      <c r="I3948" s="23" t="s">
        <v>7774</v>
      </c>
      <c r="J3948" s="23"/>
      <c r="K3948" s="23" t="s">
        <v>9712</v>
      </c>
      <c r="L3948" s="23"/>
      <c r="M3948" s="23">
        <f>YEAR(Tabla2[[#This Row],[Fecha de creación]])</f>
        <v>2021</v>
      </c>
      <c r="N3948" s="23">
        <f>MONTH(Tabla2[[#This Row],[Fecha de creación]])</f>
        <v>5</v>
      </c>
    </row>
    <row r="3949" spans="1:14" ht="15" customHeight="1" x14ac:dyDescent="0.25">
      <c r="A3949" s="26">
        <v>44320.677187499998</v>
      </c>
      <c r="B3949" s="23" t="s">
        <v>0</v>
      </c>
      <c r="C3949" s="23" t="s">
        <v>5324</v>
      </c>
      <c r="D3949" s="23" t="s">
        <v>382</v>
      </c>
      <c r="E3949" s="23" t="s">
        <v>1</v>
      </c>
      <c r="F3949" s="23" t="s">
        <v>7</v>
      </c>
      <c r="G3949" s="23" t="s">
        <v>975</v>
      </c>
      <c r="H3949" s="2" t="s">
        <v>7723</v>
      </c>
      <c r="I3949" s="23" t="s">
        <v>7774</v>
      </c>
      <c r="J3949" s="23"/>
      <c r="K3949" s="23" t="s">
        <v>9712</v>
      </c>
      <c r="L3949" s="23"/>
      <c r="M3949" s="23">
        <f>YEAR(Tabla2[[#This Row],[Fecha de creación]])</f>
        <v>2021</v>
      </c>
      <c r="N3949" s="23">
        <f>MONTH(Tabla2[[#This Row],[Fecha de creación]])</f>
        <v>5</v>
      </c>
    </row>
    <row r="3950" spans="1:14" ht="15" customHeight="1" x14ac:dyDescent="0.25">
      <c r="A3950" s="26">
        <v>44320.722731481481</v>
      </c>
      <c r="B3950" s="23" t="s">
        <v>19</v>
      </c>
      <c r="C3950" s="23" t="s">
        <v>5325</v>
      </c>
      <c r="D3950" s="23" t="s">
        <v>5326</v>
      </c>
      <c r="E3950" s="23" t="s">
        <v>1</v>
      </c>
      <c r="F3950" s="23" t="s">
        <v>7</v>
      </c>
      <c r="G3950" s="23" t="s">
        <v>975</v>
      </c>
      <c r="H3950" s="2" t="s">
        <v>7734</v>
      </c>
      <c r="I3950" s="23" t="s">
        <v>23</v>
      </c>
      <c r="J3950" s="23"/>
      <c r="K3950" s="23" t="s">
        <v>9712</v>
      </c>
      <c r="L3950" s="23"/>
      <c r="M3950" s="23">
        <f>YEAR(Tabla2[[#This Row],[Fecha de creación]])</f>
        <v>2021</v>
      </c>
      <c r="N3950" s="23">
        <f>MONTH(Tabla2[[#This Row],[Fecha de creación]])</f>
        <v>5</v>
      </c>
    </row>
    <row r="3951" spans="1:14" ht="15" customHeight="1" x14ac:dyDescent="0.25">
      <c r="A3951" s="26">
        <v>44321.372557870367</v>
      </c>
      <c r="B3951" s="23" t="s">
        <v>19</v>
      </c>
      <c r="C3951" s="23" t="s">
        <v>750</v>
      </c>
      <c r="D3951" s="23" t="s">
        <v>751</v>
      </c>
      <c r="E3951" s="23" t="s">
        <v>1</v>
      </c>
      <c r="F3951" s="23" t="s">
        <v>7</v>
      </c>
      <c r="G3951" s="23" t="s">
        <v>3</v>
      </c>
      <c r="H3951" s="2" t="s">
        <v>7722</v>
      </c>
      <c r="I3951" s="23" t="s">
        <v>23</v>
      </c>
      <c r="J3951" s="23"/>
      <c r="K3951" s="23" t="s">
        <v>9712</v>
      </c>
      <c r="L3951" s="23"/>
      <c r="M3951" s="23">
        <f>YEAR(Tabla2[[#This Row],[Fecha de creación]])</f>
        <v>2021</v>
      </c>
      <c r="N3951" s="23">
        <f>MONTH(Tabla2[[#This Row],[Fecha de creación]])</f>
        <v>5</v>
      </c>
    </row>
    <row r="3952" spans="1:14" ht="15" customHeight="1" x14ac:dyDescent="0.25">
      <c r="A3952" s="26">
        <v>44321.392291666663</v>
      </c>
      <c r="B3952" s="23" t="s">
        <v>100</v>
      </c>
      <c r="C3952" s="23" t="s">
        <v>5327</v>
      </c>
      <c r="D3952" s="23" t="s">
        <v>551</v>
      </c>
      <c r="E3952" s="23" t="s">
        <v>1</v>
      </c>
      <c r="F3952" s="23" t="s">
        <v>7</v>
      </c>
      <c r="G3952" s="23" t="s">
        <v>975</v>
      </c>
      <c r="H3952" s="2" t="s">
        <v>7728</v>
      </c>
      <c r="I3952" s="23" t="s">
        <v>1653</v>
      </c>
      <c r="J3952" s="23"/>
      <c r="K3952" s="23" t="s">
        <v>9712</v>
      </c>
      <c r="L3952" s="23"/>
      <c r="M3952" s="23">
        <f>YEAR(Tabla2[[#This Row],[Fecha de creación]])</f>
        <v>2021</v>
      </c>
      <c r="N3952" s="23">
        <f>MONTH(Tabla2[[#This Row],[Fecha de creación]])</f>
        <v>5</v>
      </c>
    </row>
    <row r="3953" spans="1:14" ht="15" customHeight="1" x14ac:dyDescent="0.25">
      <c r="A3953" s="26">
        <v>44321.392766203702</v>
      </c>
      <c r="B3953" s="23" t="s">
        <v>100</v>
      </c>
      <c r="C3953" s="23" t="s">
        <v>5328</v>
      </c>
      <c r="D3953" s="23" t="s">
        <v>551</v>
      </c>
      <c r="E3953" s="23" t="s">
        <v>1</v>
      </c>
      <c r="F3953" s="23" t="s">
        <v>7</v>
      </c>
      <c r="G3953" s="23" t="s">
        <v>975</v>
      </c>
      <c r="H3953" s="2" t="s">
        <v>7731</v>
      </c>
      <c r="I3953" s="23" t="s">
        <v>1653</v>
      </c>
      <c r="J3953" s="23"/>
      <c r="K3953" s="23" t="s">
        <v>9712</v>
      </c>
      <c r="L3953" s="23"/>
      <c r="M3953" s="23">
        <f>YEAR(Tabla2[[#This Row],[Fecha de creación]])</f>
        <v>2021</v>
      </c>
      <c r="N3953" s="23">
        <f>MONTH(Tabla2[[#This Row],[Fecha de creación]])</f>
        <v>5</v>
      </c>
    </row>
    <row r="3954" spans="1:14" ht="15" customHeight="1" x14ac:dyDescent="0.25">
      <c r="A3954" s="26">
        <v>44321.393368055556</v>
      </c>
      <c r="B3954" s="23" t="s">
        <v>100</v>
      </c>
      <c r="C3954" s="23" t="s">
        <v>5329</v>
      </c>
      <c r="D3954" s="23" t="s">
        <v>351</v>
      </c>
      <c r="E3954" s="23" t="s">
        <v>1</v>
      </c>
      <c r="F3954" s="23" t="s">
        <v>7</v>
      </c>
      <c r="G3954" s="23" t="s">
        <v>975</v>
      </c>
      <c r="H3954" s="2" t="s">
        <v>7734</v>
      </c>
      <c r="I3954" s="23" t="s">
        <v>1653</v>
      </c>
      <c r="J3954" s="23"/>
      <c r="K3954" s="23" t="s">
        <v>9712</v>
      </c>
      <c r="L3954" s="23"/>
      <c r="M3954" s="23">
        <f>YEAR(Tabla2[[#This Row],[Fecha de creación]])</f>
        <v>2021</v>
      </c>
      <c r="N3954" s="23">
        <f>MONTH(Tabla2[[#This Row],[Fecha de creación]])</f>
        <v>5</v>
      </c>
    </row>
    <row r="3955" spans="1:14" ht="15" customHeight="1" x14ac:dyDescent="0.25">
      <c r="A3955" s="26">
        <v>44321.394131944442</v>
      </c>
      <c r="B3955" s="23" t="s">
        <v>100</v>
      </c>
      <c r="C3955" s="23" t="s">
        <v>5330</v>
      </c>
      <c r="D3955" s="23" t="s">
        <v>351</v>
      </c>
      <c r="E3955" s="23" t="s">
        <v>1</v>
      </c>
      <c r="F3955" s="23" t="s">
        <v>7</v>
      </c>
      <c r="G3955" s="23" t="s">
        <v>975</v>
      </c>
      <c r="H3955" s="2" t="s">
        <v>7734</v>
      </c>
      <c r="I3955" s="23" t="s">
        <v>1653</v>
      </c>
      <c r="J3955" s="23"/>
      <c r="K3955" s="23" t="s">
        <v>9712</v>
      </c>
      <c r="L3955" s="23"/>
      <c r="M3955" s="23">
        <f>YEAR(Tabla2[[#This Row],[Fecha de creación]])</f>
        <v>2021</v>
      </c>
      <c r="N3955" s="23">
        <f>MONTH(Tabla2[[#This Row],[Fecha de creación]])</f>
        <v>5</v>
      </c>
    </row>
    <row r="3956" spans="1:14" ht="15" customHeight="1" x14ac:dyDescent="0.25">
      <c r="A3956" s="26">
        <v>44321.394745370373</v>
      </c>
      <c r="B3956" s="23" t="s">
        <v>100</v>
      </c>
      <c r="C3956" s="23" t="s">
        <v>5331</v>
      </c>
      <c r="D3956" s="23" t="s">
        <v>131</v>
      </c>
      <c r="E3956" s="23" t="s">
        <v>1</v>
      </c>
      <c r="F3956" s="23" t="s">
        <v>7</v>
      </c>
      <c r="G3956" s="23" t="s">
        <v>975</v>
      </c>
      <c r="H3956" s="2" t="s">
        <v>7728</v>
      </c>
      <c r="I3956" s="23" t="s">
        <v>1653</v>
      </c>
      <c r="J3956" s="23"/>
      <c r="K3956" s="23" t="s">
        <v>9712</v>
      </c>
      <c r="L3956" s="23"/>
      <c r="M3956" s="23">
        <f>YEAR(Tabla2[[#This Row],[Fecha de creación]])</f>
        <v>2021</v>
      </c>
      <c r="N3956" s="23">
        <f>MONTH(Tabla2[[#This Row],[Fecha de creación]])</f>
        <v>5</v>
      </c>
    </row>
    <row r="3957" spans="1:14" ht="15" customHeight="1" x14ac:dyDescent="0.25">
      <c r="A3957" s="26">
        <v>44321.45784722222</v>
      </c>
      <c r="B3957" s="23" t="s">
        <v>56</v>
      </c>
      <c r="C3957" s="23" t="s">
        <v>5332</v>
      </c>
      <c r="D3957" s="23" t="s">
        <v>3438</v>
      </c>
      <c r="E3957" s="23" t="s">
        <v>1</v>
      </c>
      <c r="F3957" s="23" t="s">
        <v>7</v>
      </c>
      <c r="G3957" s="23" t="s">
        <v>975</v>
      </c>
      <c r="H3957" s="2" t="s">
        <v>7722</v>
      </c>
      <c r="I3957" s="23" t="s">
        <v>1527</v>
      </c>
      <c r="J3957" s="23"/>
      <c r="K3957" s="23" t="s">
        <v>9712</v>
      </c>
      <c r="L3957" s="23"/>
      <c r="M3957" s="23">
        <f>YEAR(Tabla2[[#This Row],[Fecha de creación]])</f>
        <v>2021</v>
      </c>
      <c r="N3957" s="23">
        <f>MONTH(Tabla2[[#This Row],[Fecha de creación]])</f>
        <v>5</v>
      </c>
    </row>
    <row r="3958" spans="1:14" ht="15" customHeight="1" x14ac:dyDescent="0.25">
      <c r="A3958" s="26">
        <v>44321.501932870371</v>
      </c>
      <c r="B3958" s="23" t="s">
        <v>56</v>
      </c>
      <c r="C3958" s="23" t="s">
        <v>752</v>
      </c>
      <c r="D3958" s="23" t="s">
        <v>753</v>
      </c>
      <c r="E3958" s="23" t="s">
        <v>1</v>
      </c>
      <c r="F3958" s="23" t="s">
        <v>2</v>
      </c>
      <c r="G3958" s="23" t="s">
        <v>3</v>
      </c>
      <c r="H3958" s="2" t="s">
        <v>7734</v>
      </c>
      <c r="I3958" s="23" t="s">
        <v>4517</v>
      </c>
      <c r="J3958" s="23"/>
      <c r="K3958" s="23" t="s">
        <v>9712</v>
      </c>
      <c r="L3958" s="23"/>
      <c r="M3958" s="23">
        <f>YEAR(Tabla2[[#This Row],[Fecha de creación]])</f>
        <v>2021</v>
      </c>
      <c r="N3958" s="23">
        <f>MONTH(Tabla2[[#This Row],[Fecha de creación]])</f>
        <v>5</v>
      </c>
    </row>
    <row r="3959" spans="1:14" ht="15" customHeight="1" x14ac:dyDescent="0.25">
      <c r="A3959" s="26">
        <v>44321.547210648147</v>
      </c>
      <c r="B3959" s="23" t="s">
        <v>56</v>
      </c>
      <c r="C3959" s="23" t="s">
        <v>5333</v>
      </c>
      <c r="D3959" s="23" t="s">
        <v>3438</v>
      </c>
      <c r="E3959" s="23" t="s">
        <v>1</v>
      </c>
      <c r="F3959" s="23" t="s">
        <v>7</v>
      </c>
      <c r="G3959" s="23" t="s">
        <v>975</v>
      </c>
      <c r="H3959" s="2" t="s">
        <v>7722</v>
      </c>
      <c r="I3959" s="23" t="s">
        <v>1527</v>
      </c>
      <c r="J3959" s="23"/>
      <c r="K3959" s="23" t="s">
        <v>9712</v>
      </c>
      <c r="L3959" s="23"/>
      <c r="M3959" s="23">
        <f>YEAR(Tabla2[[#This Row],[Fecha de creación]])</f>
        <v>2021</v>
      </c>
      <c r="N3959" s="23">
        <f>MONTH(Tabla2[[#This Row],[Fecha de creación]])</f>
        <v>5</v>
      </c>
    </row>
    <row r="3960" spans="1:14" ht="15" customHeight="1" x14ac:dyDescent="0.25">
      <c r="A3960" s="26">
        <v>44321.688125000001</v>
      </c>
      <c r="B3960" s="23" t="s">
        <v>189</v>
      </c>
      <c r="C3960" s="23" t="s">
        <v>5334</v>
      </c>
      <c r="D3960" s="23" t="s">
        <v>131</v>
      </c>
      <c r="E3960" s="23" t="s">
        <v>1</v>
      </c>
      <c r="F3960" s="23" t="s">
        <v>7</v>
      </c>
      <c r="G3960" s="23" t="s">
        <v>975</v>
      </c>
      <c r="H3960" s="2" t="s">
        <v>7728</v>
      </c>
      <c r="I3960" s="23" t="s">
        <v>4486</v>
      </c>
      <c r="J3960" s="23"/>
      <c r="K3960" s="23" t="s">
        <v>9712</v>
      </c>
      <c r="L3960" s="23"/>
      <c r="M3960" s="23">
        <f>YEAR(Tabla2[[#This Row],[Fecha de creación]])</f>
        <v>2021</v>
      </c>
      <c r="N3960" s="23">
        <f>MONTH(Tabla2[[#This Row],[Fecha de creación]])</f>
        <v>5</v>
      </c>
    </row>
    <row r="3961" spans="1:14" ht="15" customHeight="1" x14ac:dyDescent="0.25">
      <c r="A3961" s="26">
        <v>44321.720277777778</v>
      </c>
      <c r="B3961" s="23" t="s">
        <v>0</v>
      </c>
      <c r="C3961" s="23" t="s">
        <v>5335</v>
      </c>
      <c r="D3961" s="23" t="s">
        <v>6</v>
      </c>
      <c r="E3961" s="23" t="s">
        <v>1</v>
      </c>
      <c r="F3961" s="23" t="s">
        <v>7</v>
      </c>
      <c r="G3961" s="23" t="s">
        <v>975</v>
      </c>
      <c r="H3961" s="2" t="s">
        <v>7722</v>
      </c>
      <c r="I3961" s="23" t="s">
        <v>4</v>
      </c>
      <c r="J3961" s="23"/>
      <c r="K3961" s="23" t="s">
        <v>9712</v>
      </c>
      <c r="L3961" s="23"/>
      <c r="M3961" s="23">
        <f>YEAR(Tabla2[[#This Row],[Fecha de creación]])</f>
        <v>2021</v>
      </c>
      <c r="N3961" s="23">
        <f>MONTH(Tabla2[[#This Row],[Fecha de creación]])</f>
        <v>5</v>
      </c>
    </row>
    <row r="3962" spans="1:14" ht="15" customHeight="1" x14ac:dyDescent="0.25">
      <c r="A3962" s="26">
        <v>44322.516435185185</v>
      </c>
      <c r="B3962" s="23" t="s">
        <v>0</v>
      </c>
      <c r="C3962" s="23" t="s">
        <v>5336</v>
      </c>
      <c r="D3962" s="23" t="s">
        <v>6</v>
      </c>
      <c r="E3962" s="23" t="s">
        <v>1</v>
      </c>
      <c r="F3962" s="23" t="s">
        <v>7</v>
      </c>
      <c r="G3962" s="23" t="s">
        <v>975</v>
      </c>
      <c r="H3962" s="2" t="s">
        <v>7722</v>
      </c>
      <c r="I3962" s="23" t="s">
        <v>7412</v>
      </c>
      <c r="J3962" s="23"/>
      <c r="K3962" s="23" t="s">
        <v>9712</v>
      </c>
      <c r="L3962" s="23"/>
      <c r="M3962" s="23">
        <f>YEAR(Tabla2[[#This Row],[Fecha de creación]])</f>
        <v>2021</v>
      </c>
      <c r="N3962" s="23">
        <f>MONTH(Tabla2[[#This Row],[Fecha de creación]])</f>
        <v>5</v>
      </c>
    </row>
    <row r="3963" spans="1:14" ht="15" customHeight="1" x14ac:dyDescent="0.25">
      <c r="A3963" s="26">
        <v>44322.517314814817</v>
      </c>
      <c r="B3963" s="23" t="s">
        <v>0</v>
      </c>
      <c r="C3963" s="23" t="s">
        <v>5337</v>
      </c>
      <c r="D3963" s="23" t="s">
        <v>5338</v>
      </c>
      <c r="E3963" s="23" t="s">
        <v>1</v>
      </c>
      <c r="F3963" s="23" t="s">
        <v>22</v>
      </c>
      <c r="G3963" s="23" t="s">
        <v>975</v>
      </c>
      <c r="H3963" s="2" t="s">
        <v>7748</v>
      </c>
      <c r="I3963" s="23" t="s">
        <v>7412</v>
      </c>
      <c r="J3963" s="23"/>
      <c r="K3963" s="23" t="s">
        <v>9712</v>
      </c>
      <c r="L3963" s="23"/>
      <c r="M3963" s="23">
        <f>YEAR(Tabla2[[#This Row],[Fecha de creación]])</f>
        <v>2021</v>
      </c>
      <c r="N3963" s="23">
        <f>MONTH(Tabla2[[#This Row],[Fecha de creación]])</f>
        <v>5</v>
      </c>
    </row>
    <row r="3964" spans="1:14" ht="15" customHeight="1" x14ac:dyDescent="0.25">
      <c r="A3964" s="26">
        <v>44322.523784722223</v>
      </c>
      <c r="B3964" s="23" t="s">
        <v>189</v>
      </c>
      <c r="C3964" s="23" t="s">
        <v>5339</v>
      </c>
      <c r="D3964" s="23" t="s">
        <v>131</v>
      </c>
      <c r="E3964" s="23" t="s">
        <v>1</v>
      </c>
      <c r="F3964" s="23" t="s">
        <v>7</v>
      </c>
      <c r="G3964" s="23" t="s">
        <v>975</v>
      </c>
      <c r="H3964" s="2" t="s">
        <v>7728</v>
      </c>
      <c r="I3964" s="23" t="s">
        <v>1534</v>
      </c>
      <c r="J3964" s="23"/>
      <c r="K3964" s="23" t="s">
        <v>9712</v>
      </c>
      <c r="L3964" s="23"/>
      <c r="M3964" s="23">
        <f>YEAR(Tabla2[[#This Row],[Fecha de creación]])</f>
        <v>2021</v>
      </c>
      <c r="N3964" s="23">
        <f>MONTH(Tabla2[[#This Row],[Fecha de creación]])</f>
        <v>5</v>
      </c>
    </row>
    <row r="3965" spans="1:14" ht="15" customHeight="1" x14ac:dyDescent="0.25">
      <c r="A3965" s="26">
        <v>44322.530428240738</v>
      </c>
      <c r="B3965" s="23" t="s">
        <v>19</v>
      </c>
      <c r="C3965" s="23" t="s">
        <v>5340</v>
      </c>
      <c r="D3965" s="23" t="s">
        <v>5341</v>
      </c>
      <c r="E3965" s="23" t="s">
        <v>1</v>
      </c>
      <c r="F3965" s="23" t="s">
        <v>7</v>
      </c>
      <c r="G3965" s="23" t="s">
        <v>975</v>
      </c>
      <c r="H3965" s="2" t="s">
        <v>7734</v>
      </c>
      <c r="I3965" s="23" t="s">
        <v>23</v>
      </c>
      <c r="J3965" s="23"/>
      <c r="K3965" s="23" t="s">
        <v>9712</v>
      </c>
      <c r="L3965" s="23"/>
      <c r="M3965" s="23">
        <f>YEAR(Tabla2[[#This Row],[Fecha de creación]])</f>
        <v>2021</v>
      </c>
      <c r="N3965" s="23">
        <f>MONTH(Tabla2[[#This Row],[Fecha de creación]])</f>
        <v>5</v>
      </c>
    </row>
    <row r="3966" spans="1:14" ht="15" customHeight="1" x14ac:dyDescent="0.25">
      <c r="A3966" s="26">
        <v>44322.587037037039</v>
      </c>
      <c r="B3966" s="23" t="s">
        <v>100</v>
      </c>
      <c r="C3966" s="23" t="s">
        <v>5342</v>
      </c>
      <c r="D3966" s="23" t="s">
        <v>5343</v>
      </c>
      <c r="E3966" s="23" t="s">
        <v>1</v>
      </c>
      <c r="F3966" s="23" t="s">
        <v>7</v>
      </c>
      <c r="G3966" s="23" t="s">
        <v>975</v>
      </c>
      <c r="H3966" s="2" t="s">
        <v>7722</v>
      </c>
      <c r="I3966" s="23" t="s">
        <v>7775</v>
      </c>
      <c r="J3966" s="23"/>
      <c r="K3966" s="23" t="s">
        <v>9712</v>
      </c>
      <c r="L3966" s="23"/>
      <c r="M3966" s="23">
        <f>YEAR(Tabla2[[#This Row],[Fecha de creación]])</f>
        <v>2021</v>
      </c>
      <c r="N3966" s="23">
        <f>MONTH(Tabla2[[#This Row],[Fecha de creación]])</f>
        <v>5</v>
      </c>
    </row>
    <row r="3967" spans="1:14" ht="15" customHeight="1" x14ac:dyDescent="0.25">
      <c r="A3967" s="26">
        <v>44322.629872685182</v>
      </c>
      <c r="B3967" s="23" t="s">
        <v>19</v>
      </c>
      <c r="C3967" s="23" t="s">
        <v>754</v>
      </c>
      <c r="D3967" s="23" t="s">
        <v>755</v>
      </c>
      <c r="E3967" s="23" t="s">
        <v>1</v>
      </c>
      <c r="F3967" s="23" t="s">
        <v>7</v>
      </c>
      <c r="G3967" s="23" t="s">
        <v>3</v>
      </c>
      <c r="H3967" s="2" t="s">
        <v>7722</v>
      </c>
      <c r="I3967" s="23" t="s">
        <v>23</v>
      </c>
      <c r="J3967" s="23"/>
      <c r="K3967" s="23" t="s">
        <v>9712</v>
      </c>
      <c r="L3967" s="23"/>
      <c r="M3967" s="23">
        <f>YEAR(Tabla2[[#This Row],[Fecha de creación]])</f>
        <v>2021</v>
      </c>
      <c r="N3967" s="23">
        <f>MONTH(Tabla2[[#This Row],[Fecha de creación]])</f>
        <v>5</v>
      </c>
    </row>
    <row r="3968" spans="1:14" ht="15" customHeight="1" x14ac:dyDescent="0.25">
      <c r="A3968" s="26">
        <v>44322.640636574077</v>
      </c>
      <c r="B3968" s="23" t="s">
        <v>56</v>
      </c>
      <c r="C3968" s="23" t="s">
        <v>5344</v>
      </c>
      <c r="D3968" s="23" t="s">
        <v>131</v>
      </c>
      <c r="E3968" s="23" t="s">
        <v>1</v>
      </c>
      <c r="F3968" s="23" t="s">
        <v>7</v>
      </c>
      <c r="G3968" s="23" t="s">
        <v>975</v>
      </c>
      <c r="H3968" s="2" t="s">
        <v>7728</v>
      </c>
      <c r="I3968" s="23" t="s">
        <v>4517</v>
      </c>
      <c r="J3968" s="23"/>
      <c r="K3968" s="23" t="s">
        <v>9712</v>
      </c>
      <c r="L3968" s="23"/>
      <c r="M3968" s="23">
        <f>YEAR(Tabla2[[#This Row],[Fecha de creación]])</f>
        <v>2021</v>
      </c>
      <c r="N3968" s="23">
        <f>MONTH(Tabla2[[#This Row],[Fecha de creación]])</f>
        <v>5</v>
      </c>
    </row>
    <row r="3969" spans="1:14" ht="15" customHeight="1" x14ac:dyDescent="0.25">
      <c r="A3969" s="26">
        <v>44322.656550925924</v>
      </c>
      <c r="B3969" s="23" t="s">
        <v>189</v>
      </c>
      <c r="C3969" s="23" t="s">
        <v>5345</v>
      </c>
      <c r="D3969" s="23" t="s">
        <v>131</v>
      </c>
      <c r="E3969" s="23" t="s">
        <v>1</v>
      </c>
      <c r="F3969" s="23" t="s">
        <v>7</v>
      </c>
      <c r="G3969" s="23" t="s">
        <v>975</v>
      </c>
      <c r="H3969" s="2" t="s">
        <v>7728</v>
      </c>
      <c r="I3969" s="23" t="s">
        <v>4486</v>
      </c>
      <c r="J3969" s="23"/>
      <c r="K3969" s="23" t="s">
        <v>9712</v>
      </c>
      <c r="L3969" s="23"/>
      <c r="M3969" s="23">
        <f>YEAR(Tabla2[[#This Row],[Fecha de creación]])</f>
        <v>2021</v>
      </c>
      <c r="N3969" s="23">
        <f>MONTH(Tabla2[[#This Row],[Fecha de creación]])</f>
        <v>5</v>
      </c>
    </row>
    <row r="3970" spans="1:14" ht="15" customHeight="1" x14ac:dyDescent="0.25">
      <c r="A3970" s="26">
        <v>44322.657152777778</v>
      </c>
      <c r="B3970" s="23" t="s">
        <v>100</v>
      </c>
      <c r="C3970" s="23" t="s">
        <v>5346</v>
      </c>
      <c r="D3970" s="23" t="s">
        <v>5343</v>
      </c>
      <c r="E3970" s="23" t="s">
        <v>1</v>
      </c>
      <c r="F3970" s="23" t="s">
        <v>7</v>
      </c>
      <c r="G3970" s="23" t="s">
        <v>975</v>
      </c>
      <c r="H3970" s="2" t="s">
        <v>7722</v>
      </c>
      <c r="I3970" s="23" t="s">
        <v>7775</v>
      </c>
      <c r="J3970" s="23"/>
      <c r="K3970" s="23" t="s">
        <v>9712</v>
      </c>
      <c r="L3970" s="23"/>
      <c r="M3970" s="23">
        <f>YEAR(Tabla2[[#This Row],[Fecha de creación]])</f>
        <v>2021</v>
      </c>
      <c r="N3970" s="23">
        <f>MONTH(Tabla2[[#This Row],[Fecha de creación]])</f>
        <v>5</v>
      </c>
    </row>
    <row r="3971" spans="1:14" ht="15" customHeight="1" x14ac:dyDescent="0.25">
      <c r="A3971" s="26">
        <v>44322.718287037038</v>
      </c>
      <c r="B3971" s="23" t="s">
        <v>0</v>
      </c>
      <c r="C3971" s="23" t="s">
        <v>5347</v>
      </c>
      <c r="D3971" s="23" t="s">
        <v>349</v>
      </c>
      <c r="E3971" s="23" t="s">
        <v>1</v>
      </c>
      <c r="F3971" s="23" t="s">
        <v>7</v>
      </c>
      <c r="G3971" s="23" t="s">
        <v>975</v>
      </c>
      <c r="H3971" s="2" t="s">
        <v>7731</v>
      </c>
      <c r="I3971" s="23" t="s">
        <v>7412</v>
      </c>
      <c r="J3971" s="23"/>
      <c r="K3971" s="23" t="s">
        <v>9712</v>
      </c>
      <c r="L3971" s="23"/>
      <c r="M3971" s="23">
        <f>YEAR(Tabla2[[#This Row],[Fecha de creación]])</f>
        <v>2021</v>
      </c>
      <c r="N3971" s="23">
        <f>MONTH(Tabla2[[#This Row],[Fecha de creación]])</f>
        <v>5</v>
      </c>
    </row>
    <row r="3972" spans="1:14" ht="15" customHeight="1" x14ac:dyDescent="0.25">
      <c r="A3972" s="26">
        <v>44322.727002314816</v>
      </c>
      <c r="B3972" s="23" t="s">
        <v>100</v>
      </c>
      <c r="C3972" s="23" t="s">
        <v>5348</v>
      </c>
      <c r="D3972" s="23" t="s">
        <v>6</v>
      </c>
      <c r="E3972" s="23" t="s">
        <v>1</v>
      </c>
      <c r="F3972" s="23" t="s">
        <v>7</v>
      </c>
      <c r="G3972" s="23" t="s">
        <v>975</v>
      </c>
      <c r="H3972" s="2" t="s">
        <v>7722</v>
      </c>
      <c r="I3972" s="23" t="s">
        <v>7575</v>
      </c>
      <c r="J3972" s="23"/>
      <c r="K3972" s="23" t="s">
        <v>9712</v>
      </c>
      <c r="L3972" s="23"/>
      <c r="M3972" s="23">
        <f>YEAR(Tabla2[[#This Row],[Fecha de creación]])</f>
        <v>2021</v>
      </c>
      <c r="N3972" s="23">
        <f>MONTH(Tabla2[[#This Row],[Fecha de creación]])</f>
        <v>5</v>
      </c>
    </row>
    <row r="3973" spans="1:14" ht="15" customHeight="1" x14ac:dyDescent="0.25">
      <c r="A3973" s="26">
        <v>44322.733576388891</v>
      </c>
      <c r="B3973" s="23" t="s">
        <v>0</v>
      </c>
      <c r="C3973" s="23" t="s">
        <v>5349</v>
      </c>
      <c r="D3973" s="23" t="s">
        <v>349</v>
      </c>
      <c r="E3973" s="23" t="s">
        <v>1</v>
      </c>
      <c r="F3973" s="23" t="s">
        <v>7</v>
      </c>
      <c r="G3973" s="23" t="s">
        <v>975</v>
      </c>
      <c r="H3973" s="2" t="s">
        <v>7731</v>
      </c>
      <c r="I3973" s="23" t="s">
        <v>7412</v>
      </c>
      <c r="J3973" s="23"/>
      <c r="K3973" s="23" t="s">
        <v>9712</v>
      </c>
      <c r="L3973" s="23"/>
      <c r="M3973" s="23">
        <f>YEAR(Tabla2[[#This Row],[Fecha de creación]])</f>
        <v>2021</v>
      </c>
      <c r="N3973" s="23">
        <f>MONTH(Tabla2[[#This Row],[Fecha de creación]])</f>
        <v>5</v>
      </c>
    </row>
    <row r="3974" spans="1:14" ht="15" customHeight="1" x14ac:dyDescent="0.25">
      <c r="A3974" s="26">
        <v>44322.734884259262</v>
      </c>
      <c r="B3974" s="23" t="s">
        <v>0</v>
      </c>
      <c r="C3974" s="23" t="s">
        <v>5350</v>
      </c>
      <c r="D3974" s="23" t="s">
        <v>351</v>
      </c>
      <c r="E3974" s="23" t="s">
        <v>1</v>
      </c>
      <c r="F3974" s="23" t="s">
        <v>7</v>
      </c>
      <c r="G3974" s="23" t="s">
        <v>975</v>
      </c>
      <c r="H3974" s="2" t="s">
        <v>7734</v>
      </c>
      <c r="I3974" s="23" t="s">
        <v>7412</v>
      </c>
      <c r="J3974" s="23"/>
      <c r="K3974" s="23" t="s">
        <v>9712</v>
      </c>
      <c r="L3974" s="23"/>
      <c r="M3974" s="23">
        <f>YEAR(Tabla2[[#This Row],[Fecha de creación]])</f>
        <v>2021</v>
      </c>
      <c r="N3974" s="23">
        <f>MONTH(Tabla2[[#This Row],[Fecha de creación]])</f>
        <v>5</v>
      </c>
    </row>
    <row r="3975" spans="1:14" ht="15" customHeight="1" x14ac:dyDescent="0.25">
      <c r="A3975" s="26">
        <v>44323.452615740738</v>
      </c>
      <c r="B3975" s="23" t="s">
        <v>0</v>
      </c>
      <c r="C3975" s="23" t="s">
        <v>5351</v>
      </c>
      <c r="D3975" s="23" t="s">
        <v>2536</v>
      </c>
      <c r="E3975" s="23" t="s">
        <v>1</v>
      </c>
      <c r="F3975" s="23" t="s">
        <v>7</v>
      </c>
      <c r="G3975" s="23" t="s">
        <v>975</v>
      </c>
      <c r="H3975" s="2" t="s">
        <v>7734</v>
      </c>
      <c r="I3975" s="23" t="s">
        <v>7412</v>
      </c>
      <c r="J3975" s="23"/>
      <c r="K3975" s="23" t="s">
        <v>9712</v>
      </c>
      <c r="L3975" s="23"/>
      <c r="M3975" s="23">
        <f>YEAR(Tabla2[[#This Row],[Fecha de creación]])</f>
        <v>2021</v>
      </c>
      <c r="N3975" s="23">
        <f>MONTH(Tabla2[[#This Row],[Fecha de creación]])</f>
        <v>5</v>
      </c>
    </row>
    <row r="3976" spans="1:14" ht="15" customHeight="1" x14ac:dyDescent="0.25">
      <c r="A3976" s="26">
        <v>44323.464849537035</v>
      </c>
      <c r="B3976" s="23" t="s">
        <v>189</v>
      </c>
      <c r="C3976" s="23" t="s">
        <v>5352</v>
      </c>
      <c r="D3976" s="23" t="s">
        <v>6</v>
      </c>
      <c r="E3976" s="23" t="s">
        <v>1</v>
      </c>
      <c r="F3976" s="23" t="s">
        <v>7</v>
      </c>
      <c r="G3976" s="23" t="s">
        <v>975</v>
      </c>
      <c r="H3976" s="2" t="s">
        <v>7722</v>
      </c>
      <c r="I3976" s="23" t="s">
        <v>4486</v>
      </c>
      <c r="J3976" s="23"/>
      <c r="K3976" s="23" t="s">
        <v>9712</v>
      </c>
      <c r="L3976" s="23"/>
      <c r="M3976" s="23">
        <f>YEAR(Tabla2[[#This Row],[Fecha de creación]])</f>
        <v>2021</v>
      </c>
      <c r="N3976" s="23">
        <f>MONTH(Tabla2[[#This Row],[Fecha de creación]])</f>
        <v>5</v>
      </c>
    </row>
    <row r="3977" spans="1:14" ht="15" customHeight="1" x14ac:dyDescent="0.25">
      <c r="A3977" s="26">
        <v>44323.469687500001</v>
      </c>
      <c r="B3977" s="23" t="s">
        <v>100</v>
      </c>
      <c r="C3977" s="23" t="s">
        <v>5353</v>
      </c>
      <c r="D3977" s="23" t="s">
        <v>5076</v>
      </c>
      <c r="E3977" s="23" t="s">
        <v>1</v>
      </c>
      <c r="F3977" s="23" t="s">
        <v>7</v>
      </c>
      <c r="G3977" s="23" t="s">
        <v>1551</v>
      </c>
      <c r="H3977" s="2" t="s">
        <v>7731</v>
      </c>
      <c r="I3977" s="23" t="s">
        <v>1653</v>
      </c>
      <c r="J3977" s="23"/>
      <c r="K3977" s="23" t="s">
        <v>9712</v>
      </c>
      <c r="L3977" s="23"/>
      <c r="M3977" s="23">
        <f>YEAR(Tabla2[[#This Row],[Fecha de creación]])</f>
        <v>2021</v>
      </c>
      <c r="N3977" s="23">
        <f>MONTH(Tabla2[[#This Row],[Fecha de creación]])</f>
        <v>5</v>
      </c>
    </row>
    <row r="3978" spans="1:14" ht="15" customHeight="1" x14ac:dyDescent="0.25">
      <c r="A3978" s="26">
        <v>44323.479618055557</v>
      </c>
      <c r="B3978" s="23" t="s">
        <v>189</v>
      </c>
      <c r="C3978" s="23" t="s">
        <v>5354</v>
      </c>
      <c r="D3978" s="23" t="s">
        <v>131</v>
      </c>
      <c r="E3978" s="23" t="s">
        <v>1</v>
      </c>
      <c r="F3978" s="23" t="s">
        <v>7</v>
      </c>
      <c r="G3978" s="23" t="s">
        <v>975</v>
      </c>
      <c r="H3978" s="2" t="s">
        <v>7728</v>
      </c>
      <c r="I3978" s="23" t="s">
        <v>1534</v>
      </c>
      <c r="J3978" s="23"/>
      <c r="K3978" s="23" t="s">
        <v>9712</v>
      </c>
      <c r="L3978" s="23"/>
      <c r="M3978" s="23">
        <f>YEAR(Tabla2[[#This Row],[Fecha de creación]])</f>
        <v>2021</v>
      </c>
      <c r="N3978" s="23">
        <f>MONTH(Tabla2[[#This Row],[Fecha de creación]])</f>
        <v>5</v>
      </c>
    </row>
    <row r="3979" spans="1:14" ht="15" customHeight="1" x14ac:dyDescent="0.25">
      <c r="A3979" s="26">
        <v>44323.493483796294</v>
      </c>
      <c r="B3979" s="23" t="s">
        <v>100</v>
      </c>
      <c r="C3979" s="23" t="s">
        <v>5355</v>
      </c>
      <c r="D3979" s="23" t="s">
        <v>351</v>
      </c>
      <c r="E3979" s="23" t="s">
        <v>1</v>
      </c>
      <c r="F3979" s="23" t="s">
        <v>7</v>
      </c>
      <c r="G3979" s="23" t="s">
        <v>975</v>
      </c>
      <c r="H3979" s="2" t="s">
        <v>7734</v>
      </c>
      <c r="I3979" s="23" t="s">
        <v>7575</v>
      </c>
      <c r="J3979" s="23"/>
      <c r="K3979" s="23" t="s">
        <v>9712</v>
      </c>
      <c r="L3979" s="23"/>
      <c r="M3979" s="23">
        <f>YEAR(Tabla2[[#This Row],[Fecha de creación]])</f>
        <v>2021</v>
      </c>
      <c r="N3979" s="23">
        <f>MONTH(Tabla2[[#This Row],[Fecha de creación]])</f>
        <v>5</v>
      </c>
    </row>
    <row r="3980" spans="1:14" ht="15" customHeight="1" x14ac:dyDescent="0.25">
      <c r="A3980" s="26">
        <v>44323.509131944447</v>
      </c>
      <c r="B3980" s="23" t="s">
        <v>189</v>
      </c>
      <c r="C3980" s="23" t="s">
        <v>5356</v>
      </c>
      <c r="D3980" s="23" t="s">
        <v>131</v>
      </c>
      <c r="E3980" s="23" t="s">
        <v>1</v>
      </c>
      <c r="F3980" s="23" t="s">
        <v>7</v>
      </c>
      <c r="G3980" s="23" t="s">
        <v>975</v>
      </c>
      <c r="H3980" s="2" t="s">
        <v>7728</v>
      </c>
      <c r="I3980" s="23" t="s">
        <v>1534</v>
      </c>
      <c r="J3980" s="23"/>
      <c r="K3980" s="23" t="s">
        <v>9712</v>
      </c>
      <c r="L3980" s="23"/>
      <c r="M3980" s="23">
        <f>YEAR(Tabla2[[#This Row],[Fecha de creación]])</f>
        <v>2021</v>
      </c>
      <c r="N3980" s="23">
        <f>MONTH(Tabla2[[#This Row],[Fecha de creación]])</f>
        <v>5</v>
      </c>
    </row>
    <row r="3981" spans="1:14" ht="15" customHeight="1" x14ac:dyDescent="0.25">
      <c r="A3981" s="26">
        <v>44323.576377314814</v>
      </c>
      <c r="B3981" s="23" t="s">
        <v>189</v>
      </c>
      <c r="C3981" s="23" t="s">
        <v>5357</v>
      </c>
      <c r="D3981" s="23" t="s">
        <v>131</v>
      </c>
      <c r="E3981" s="23" t="s">
        <v>1</v>
      </c>
      <c r="F3981" s="23" t="s">
        <v>7</v>
      </c>
      <c r="G3981" s="23" t="s">
        <v>975</v>
      </c>
      <c r="H3981" s="2" t="s">
        <v>7728</v>
      </c>
      <c r="I3981" s="23" t="s">
        <v>4486</v>
      </c>
      <c r="J3981" s="23"/>
      <c r="K3981" s="23" t="s">
        <v>9712</v>
      </c>
      <c r="L3981" s="23"/>
      <c r="M3981" s="23">
        <f>YEAR(Tabla2[[#This Row],[Fecha de creación]])</f>
        <v>2021</v>
      </c>
      <c r="N3981" s="23">
        <f>MONTH(Tabla2[[#This Row],[Fecha de creación]])</f>
        <v>5</v>
      </c>
    </row>
    <row r="3982" spans="1:14" ht="15" customHeight="1" x14ac:dyDescent="0.25">
      <c r="A3982" s="26">
        <v>44323.587407407409</v>
      </c>
      <c r="B3982" s="23" t="s">
        <v>0</v>
      </c>
      <c r="C3982" s="23" t="s">
        <v>5358</v>
      </c>
      <c r="D3982" s="23" t="s">
        <v>6</v>
      </c>
      <c r="E3982" s="23" t="s">
        <v>1</v>
      </c>
      <c r="F3982" s="23" t="s">
        <v>7</v>
      </c>
      <c r="G3982" s="23" t="s">
        <v>975</v>
      </c>
      <c r="H3982" s="2" t="s">
        <v>7722</v>
      </c>
      <c r="I3982" s="23" t="s">
        <v>7412</v>
      </c>
      <c r="J3982" s="23"/>
      <c r="K3982" s="23" t="s">
        <v>9712</v>
      </c>
      <c r="L3982" s="23"/>
      <c r="M3982" s="23">
        <f>YEAR(Tabla2[[#This Row],[Fecha de creación]])</f>
        <v>2021</v>
      </c>
      <c r="N3982" s="23">
        <f>MONTH(Tabla2[[#This Row],[Fecha de creación]])</f>
        <v>5</v>
      </c>
    </row>
    <row r="3983" spans="1:14" ht="15" customHeight="1" x14ac:dyDescent="0.25">
      <c r="A3983" s="26">
        <v>44323.701365740744</v>
      </c>
      <c r="B3983" s="23" t="s">
        <v>19</v>
      </c>
      <c r="C3983" s="23" t="s">
        <v>5359</v>
      </c>
      <c r="D3983" s="23" t="s">
        <v>5360</v>
      </c>
      <c r="E3983" s="23" t="s">
        <v>1</v>
      </c>
      <c r="F3983" s="23" t="s">
        <v>7</v>
      </c>
      <c r="G3983" s="23" t="s">
        <v>975</v>
      </c>
      <c r="H3983" s="2" t="s">
        <v>7734</v>
      </c>
      <c r="I3983" s="23" t="s">
        <v>23</v>
      </c>
      <c r="J3983" s="23"/>
      <c r="K3983" s="23" t="s">
        <v>9712</v>
      </c>
      <c r="L3983" s="23"/>
      <c r="M3983" s="23">
        <f>YEAR(Tabla2[[#This Row],[Fecha de creación]])</f>
        <v>2021</v>
      </c>
      <c r="N3983" s="23">
        <f>MONTH(Tabla2[[#This Row],[Fecha de creación]])</f>
        <v>5</v>
      </c>
    </row>
    <row r="3984" spans="1:14" ht="15" customHeight="1" x14ac:dyDescent="0.25">
      <c r="A3984" s="26">
        <v>44323.720925925925</v>
      </c>
      <c r="B3984" s="23" t="s">
        <v>19</v>
      </c>
      <c r="C3984" s="23" t="s">
        <v>5361</v>
      </c>
      <c r="D3984" s="23" t="s">
        <v>5362</v>
      </c>
      <c r="E3984" s="23" t="s">
        <v>1</v>
      </c>
      <c r="F3984" s="23" t="s">
        <v>7</v>
      </c>
      <c r="G3984" s="23" t="s">
        <v>975</v>
      </c>
      <c r="H3984" s="2" t="s">
        <v>7734</v>
      </c>
      <c r="I3984" s="23" t="s">
        <v>23</v>
      </c>
      <c r="J3984" s="23"/>
      <c r="K3984" s="23" t="s">
        <v>9712</v>
      </c>
      <c r="L3984" s="23"/>
      <c r="M3984" s="23">
        <f>YEAR(Tabla2[[#This Row],[Fecha de creación]])</f>
        <v>2021</v>
      </c>
      <c r="N3984" s="23">
        <f>MONTH(Tabla2[[#This Row],[Fecha de creación]])</f>
        <v>5</v>
      </c>
    </row>
    <row r="3985" spans="1:14" ht="15" customHeight="1" x14ac:dyDescent="0.25">
      <c r="A3985" s="26">
        <v>44323.740868055553</v>
      </c>
      <c r="B3985" s="23" t="s">
        <v>0</v>
      </c>
      <c r="C3985" s="23" t="s">
        <v>5363</v>
      </c>
      <c r="D3985" s="23" t="s">
        <v>551</v>
      </c>
      <c r="E3985" s="23" t="s">
        <v>1</v>
      </c>
      <c r="F3985" s="23" t="s">
        <v>7</v>
      </c>
      <c r="G3985" s="23" t="s">
        <v>975</v>
      </c>
      <c r="H3985" s="2" t="s">
        <v>7731</v>
      </c>
      <c r="I3985" s="23" t="s">
        <v>4</v>
      </c>
      <c r="J3985" s="23"/>
      <c r="K3985" s="23" t="s">
        <v>9712</v>
      </c>
      <c r="L3985" s="23"/>
      <c r="M3985" s="23">
        <f>YEAR(Tabla2[[#This Row],[Fecha de creación]])</f>
        <v>2021</v>
      </c>
      <c r="N3985" s="23">
        <f>MONTH(Tabla2[[#This Row],[Fecha de creación]])</f>
        <v>5</v>
      </c>
    </row>
    <row r="3986" spans="1:14" ht="15" customHeight="1" x14ac:dyDescent="0.25">
      <c r="A3986" s="26">
        <v>44323.742268518516</v>
      </c>
      <c r="B3986" s="23" t="s">
        <v>0</v>
      </c>
      <c r="C3986" s="23" t="s">
        <v>5364</v>
      </c>
      <c r="D3986" s="23" t="s">
        <v>351</v>
      </c>
      <c r="E3986" s="23" t="s">
        <v>1</v>
      </c>
      <c r="F3986" s="23" t="s">
        <v>7</v>
      </c>
      <c r="G3986" s="23" t="s">
        <v>975</v>
      </c>
      <c r="H3986" s="2" t="s">
        <v>7734</v>
      </c>
      <c r="I3986" s="23" t="s">
        <v>4</v>
      </c>
      <c r="J3986" s="23"/>
      <c r="K3986" s="23" t="s">
        <v>9712</v>
      </c>
      <c r="L3986" s="23"/>
      <c r="M3986" s="23">
        <f>YEAR(Tabla2[[#This Row],[Fecha de creación]])</f>
        <v>2021</v>
      </c>
      <c r="N3986" s="23">
        <f>MONTH(Tabla2[[#This Row],[Fecha de creación]])</f>
        <v>5</v>
      </c>
    </row>
    <row r="3987" spans="1:14" ht="15" customHeight="1" x14ac:dyDescent="0.25">
      <c r="A3987" s="26">
        <v>44323.754004629627</v>
      </c>
      <c r="B3987" s="23" t="s">
        <v>0</v>
      </c>
      <c r="C3987" s="23" t="s">
        <v>5365</v>
      </c>
      <c r="D3987" s="23" t="s">
        <v>131</v>
      </c>
      <c r="E3987" s="23" t="s">
        <v>1</v>
      </c>
      <c r="F3987" s="23" t="s">
        <v>7</v>
      </c>
      <c r="G3987" s="23" t="s">
        <v>975</v>
      </c>
      <c r="H3987" s="2" t="s">
        <v>7728</v>
      </c>
      <c r="I3987" s="23" t="s">
        <v>4</v>
      </c>
      <c r="J3987" s="23"/>
      <c r="K3987" s="23" t="s">
        <v>9712</v>
      </c>
      <c r="L3987" s="23"/>
      <c r="M3987" s="23">
        <f>YEAR(Tabla2[[#This Row],[Fecha de creación]])</f>
        <v>2021</v>
      </c>
      <c r="N3987" s="23">
        <f>MONTH(Tabla2[[#This Row],[Fecha de creación]])</f>
        <v>5</v>
      </c>
    </row>
    <row r="3988" spans="1:14" ht="15" customHeight="1" x14ac:dyDescent="0.25">
      <c r="A3988" s="26">
        <v>44323.759293981479</v>
      </c>
      <c r="B3988" s="23" t="s">
        <v>100</v>
      </c>
      <c r="C3988" s="23" t="s">
        <v>5366</v>
      </c>
      <c r="D3988" s="23" t="s">
        <v>6</v>
      </c>
      <c r="E3988" s="23" t="s">
        <v>1</v>
      </c>
      <c r="F3988" s="23" t="s">
        <v>7</v>
      </c>
      <c r="G3988" s="23" t="s">
        <v>975</v>
      </c>
      <c r="H3988" s="2" t="s">
        <v>7722</v>
      </c>
      <c r="I3988" s="23" t="s">
        <v>1653</v>
      </c>
      <c r="J3988" s="23"/>
      <c r="K3988" s="23" t="s">
        <v>9712</v>
      </c>
      <c r="L3988" s="23"/>
      <c r="M3988" s="23">
        <f>YEAR(Tabla2[[#This Row],[Fecha de creación]])</f>
        <v>2021</v>
      </c>
      <c r="N3988" s="23">
        <f>MONTH(Tabla2[[#This Row],[Fecha de creación]])</f>
        <v>5</v>
      </c>
    </row>
    <row r="3989" spans="1:14" ht="15" customHeight="1" x14ac:dyDescent="0.25">
      <c r="A3989" s="26">
        <v>44324.412372685183</v>
      </c>
      <c r="B3989" s="23" t="s">
        <v>0</v>
      </c>
      <c r="C3989" s="23" t="s">
        <v>5367</v>
      </c>
      <c r="D3989" s="23" t="s">
        <v>5368</v>
      </c>
      <c r="E3989" s="23" t="s">
        <v>1</v>
      </c>
      <c r="F3989" s="23" t="s">
        <v>7</v>
      </c>
      <c r="G3989" s="23" t="s">
        <v>975</v>
      </c>
      <c r="H3989" s="2" t="s">
        <v>7728</v>
      </c>
      <c r="I3989" s="23" t="s">
        <v>7774</v>
      </c>
      <c r="J3989" s="23"/>
      <c r="K3989" s="23" t="s">
        <v>9712</v>
      </c>
      <c r="L3989" s="23"/>
      <c r="M3989" s="23">
        <f>YEAR(Tabla2[[#This Row],[Fecha de creación]])</f>
        <v>2021</v>
      </c>
      <c r="N3989" s="23">
        <f>MONTH(Tabla2[[#This Row],[Fecha de creación]])</f>
        <v>5</v>
      </c>
    </row>
    <row r="3990" spans="1:14" ht="15" customHeight="1" x14ac:dyDescent="0.25">
      <c r="A3990" s="26">
        <v>44324.597291666665</v>
      </c>
      <c r="B3990" s="23" t="s">
        <v>0</v>
      </c>
      <c r="C3990" s="23" t="s">
        <v>5369</v>
      </c>
      <c r="D3990" s="23" t="s">
        <v>551</v>
      </c>
      <c r="E3990" s="23" t="s">
        <v>1</v>
      </c>
      <c r="F3990" s="23" t="s">
        <v>7</v>
      </c>
      <c r="G3990" s="23" t="s">
        <v>975</v>
      </c>
      <c r="H3990" s="2" t="s">
        <v>7731</v>
      </c>
      <c r="I3990" s="23" t="s">
        <v>4</v>
      </c>
      <c r="J3990" s="23"/>
      <c r="K3990" s="23" t="s">
        <v>9712</v>
      </c>
      <c r="L3990" s="23"/>
      <c r="M3990" s="23">
        <f>YEAR(Tabla2[[#This Row],[Fecha de creación]])</f>
        <v>2021</v>
      </c>
      <c r="N3990" s="23">
        <f>MONTH(Tabla2[[#This Row],[Fecha de creación]])</f>
        <v>5</v>
      </c>
    </row>
    <row r="3991" spans="1:14" ht="15" customHeight="1" x14ac:dyDescent="0.25">
      <c r="A3991" s="26">
        <v>44324.647418981483</v>
      </c>
      <c r="B3991" s="23" t="s">
        <v>0</v>
      </c>
      <c r="C3991" s="23" t="s">
        <v>5370</v>
      </c>
      <c r="D3991" s="23" t="s">
        <v>764</v>
      </c>
      <c r="E3991" s="23" t="s">
        <v>1</v>
      </c>
      <c r="F3991" s="23" t="s">
        <v>7</v>
      </c>
      <c r="G3991" s="23" t="s">
        <v>975</v>
      </c>
      <c r="H3991" s="2" t="s">
        <v>7734</v>
      </c>
      <c r="I3991" s="23" t="s">
        <v>4</v>
      </c>
      <c r="J3991" s="23"/>
      <c r="K3991" s="23" t="s">
        <v>9712</v>
      </c>
      <c r="L3991" s="23"/>
      <c r="M3991" s="23">
        <f>YEAR(Tabla2[[#This Row],[Fecha de creación]])</f>
        <v>2021</v>
      </c>
      <c r="N3991" s="23">
        <f>MONTH(Tabla2[[#This Row],[Fecha de creación]])</f>
        <v>5</v>
      </c>
    </row>
    <row r="3992" spans="1:14" ht="15" customHeight="1" x14ac:dyDescent="0.25">
      <c r="A3992" s="26">
        <v>44324.676192129627</v>
      </c>
      <c r="B3992" s="23" t="s">
        <v>0</v>
      </c>
      <c r="C3992" s="23" t="s">
        <v>756</v>
      </c>
      <c r="D3992" s="23" t="s">
        <v>757</v>
      </c>
      <c r="E3992" s="23" t="s">
        <v>1</v>
      </c>
      <c r="F3992" s="23" t="s">
        <v>2</v>
      </c>
      <c r="G3992" s="23" t="s">
        <v>3</v>
      </c>
      <c r="H3992" s="2" t="s">
        <v>7741</v>
      </c>
      <c r="I3992" s="23" t="s">
        <v>7774</v>
      </c>
      <c r="J3992" s="23"/>
      <c r="K3992" s="23" t="s">
        <v>9712</v>
      </c>
      <c r="L3992" s="23"/>
      <c r="M3992" s="23">
        <f>YEAR(Tabla2[[#This Row],[Fecha de creación]])</f>
        <v>2021</v>
      </c>
      <c r="N3992" s="23">
        <f>MONTH(Tabla2[[#This Row],[Fecha de creación]])</f>
        <v>5</v>
      </c>
    </row>
    <row r="3993" spans="1:14" ht="15" customHeight="1" x14ac:dyDescent="0.25">
      <c r="A3993" s="26">
        <v>44324.679780092592</v>
      </c>
      <c r="B3993" s="23" t="s">
        <v>0</v>
      </c>
      <c r="C3993" s="23" t="s">
        <v>5371</v>
      </c>
      <c r="D3993" s="23" t="s">
        <v>5372</v>
      </c>
      <c r="E3993" s="23" t="s">
        <v>1</v>
      </c>
      <c r="F3993" s="23" t="s">
        <v>7</v>
      </c>
      <c r="G3993" s="23" t="s">
        <v>975</v>
      </c>
      <c r="H3993" s="2" t="s">
        <v>7731</v>
      </c>
      <c r="I3993" s="23" t="s">
        <v>7774</v>
      </c>
      <c r="J3993" s="23"/>
      <c r="K3993" s="23" t="s">
        <v>9712</v>
      </c>
      <c r="L3993" s="23"/>
      <c r="M3993" s="23">
        <f>YEAR(Tabla2[[#This Row],[Fecha de creación]])</f>
        <v>2021</v>
      </c>
      <c r="N3993" s="23">
        <f>MONTH(Tabla2[[#This Row],[Fecha de creación]])</f>
        <v>5</v>
      </c>
    </row>
    <row r="3994" spans="1:14" ht="15" customHeight="1" x14ac:dyDescent="0.25">
      <c r="A3994" s="26">
        <v>44325.579155092593</v>
      </c>
      <c r="B3994" s="23" t="s">
        <v>0</v>
      </c>
      <c r="C3994" s="23" t="s">
        <v>5373</v>
      </c>
      <c r="D3994" s="23" t="s">
        <v>21</v>
      </c>
      <c r="E3994" s="23" t="s">
        <v>1</v>
      </c>
      <c r="F3994" s="23" t="s">
        <v>7</v>
      </c>
      <c r="G3994" s="23" t="s">
        <v>975</v>
      </c>
      <c r="H3994" s="2" t="s">
        <v>7744</v>
      </c>
      <c r="I3994" s="23" t="s">
        <v>7412</v>
      </c>
      <c r="J3994" s="23"/>
      <c r="K3994" s="23" t="s">
        <v>9712</v>
      </c>
      <c r="L3994" s="23"/>
      <c r="M3994" s="23">
        <f>YEAR(Tabla2[[#This Row],[Fecha de creación]])</f>
        <v>2021</v>
      </c>
      <c r="N3994" s="23">
        <f>MONTH(Tabla2[[#This Row],[Fecha de creación]])</f>
        <v>5</v>
      </c>
    </row>
    <row r="3995" spans="1:14" ht="15" customHeight="1" x14ac:dyDescent="0.25">
      <c r="A3995" s="26">
        <v>44325.582384259258</v>
      </c>
      <c r="B3995" s="23" t="s">
        <v>0</v>
      </c>
      <c r="C3995" s="23" t="s">
        <v>5374</v>
      </c>
      <c r="D3995" s="23" t="s">
        <v>21</v>
      </c>
      <c r="E3995" s="23" t="s">
        <v>1</v>
      </c>
      <c r="F3995" s="23" t="s">
        <v>7</v>
      </c>
      <c r="G3995" s="23" t="s">
        <v>975</v>
      </c>
      <c r="H3995" s="2" t="s">
        <v>7744</v>
      </c>
      <c r="I3995" s="23" t="s">
        <v>7412</v>
      </c>
      <c r="J3995" s="23"/>
      <c r="K3995" s="23" t="s">
        <v>9712</v>
      </c>
      <c r="L3995" s="23"/>
      <c r="M3995" s="23">
        <f>YEAR(Tabla2[[#This Row],[Fecha de creación]])</f>
        <v>2021</v>
      </c>
      <c r="N3995" s="23">
        <f>MONTH(Tabla2[[#This Row],[Fecha de creación]])</f>
        <v>5</v>
      </c>
    </row>
    <row r="3996" spans="1:14" ht="15" customHeight="1" x14ac:dyDescent="0.25">
      <c r="A3996" s="26">
        <v>44325.586435185185</v>
      </c>
      <c r="B3996" s="23" t="s">
        <v>100</v>
      </c>
      <c r="C3996" s="23" t="s">
        <v>5375</v>
      </c>
      <c r="D3996" s="23" t="s">
        <v>6</v>
      </c>
      <c r="E3996" s="23" t="s">
        <v>1</v>
      </c>
      <c r="F3996" s="23" t="s">
        <v>7</v>
      </c>
      <c r="G3996" s="23" t="s">
        <v>975</v>
      </c>
      <c r="H3996" s="2" t="s">
        <v>7722</v>
      </c>
      <c r="I3996" s="23" t="s">
        <v>1653</v>
      </c>
      <c r="J3996" s="23"/>
      <c r="K3996" s="23" t="s">
        <v>9712</v>
      </c>
      <c r="L3996" s="23"/>
      <c r="M3996" s="23">
        <f>YEAR(Tabla2[[#This Row],[Fecha de creación]])</f>
        <v>2021</v>
      </c>
      <c r="N3996" s="23">
        <f>MONTH(Tabla2[[#This Row],[Fecha de creación]])</f>
        <v>5</v>
      </c>
    </row>
    <row r="3997" spans="1:14" ht="15" customHeight="1" x14ac:dyDescent="0.25">
      <c r="A3997" s="26">
        <v>44325.590902777774</v>
      </c>
      <c r="B3997" s="23" t="s">
        <v>0</v>
      </c>
      <c r="C3997" s="23" t="s">
        <v>5376</v>
      </c>
      <c r="D3997" s="23" t="s">
        <v>110</v>
      </c>
      <c r="E3997" s="23" t="s">
        <v>1</v>
      </c>
      <c r="F3997" s="23" t="s">
        <v>7</v>
      </c>
      <c r="G3997" s="23" t="s">
        <v>975</v>
      </c>
      <c r="H3997" s="2" t="s">
        <v>7731</v>
      </c>
      <c r="I3997" s="23" t="s">
        <v>4</v>
      </c>
      <c r="J3997" s="23"/>
      <c r="K3997" s="23" t="s">
        <v>9712</v>
      </c>
      <c r="L3997" s="23"/>
      <c r="M3997" s="23">
        <f>YEAR(Tabla2[[#This Row],[Fecha de creación]])</f>
        <v>2021</v>
      </c>
      <c r="N3997" s="23">
        <f>MONTH(Tabla2[[#This Row],[Fecha de creación]])</f>
        <v>5</v>
      </c>
    </row>
    <row r="3998" spans="1:14" ht="15" customHeight="1" x14ac:dyDescent="0.25">
      <c r="A3998" s="26">
        <v>44325.670381944445</v>
      </c>
      <c r="B3998" s="23" t="s">
        <v>0</v>
      </c>
      <c r="C3998" s="23" t="s">
        <v>5377</v>
      </c>
      <c r="D3998" s="23" t="s">
        <v>110</v>
      </c>
      <c r="E3998" s="23" t="s">
        <v>1</v>
      </c>
      <c r="F3998" s="23" t="s">
        <v>7</v>
      </c>
      <c r="G3998" s="23" t="s">
        <v>975</v>
      </c>
      <c r="H3998" s="2" t="s">
        <v>7731</v>
      </c>
      <c r="I3998" s="23" t="s">
        <v>4</v>
      </c>
      <c r="J3998" s="23"/>
      <c r="K3998" s="23" t="s">
        <v>9712</v>
      </c>
      <c r="L3998" s="23"/>
      <c r="M3998" s="23">
        <f>YEAR(Tabla2[[#This Row],[Fecha de creación]])</f>
        <v>2021</v>
      </c>
      <c r="N3998" s="23">
        <f>MONTH(Tabla2[[#This Row],[Fecha de creación]])</f>
        <v>5</v>
      </c>
    </row>
    <row r="3999" spans="1:14" ht="15" customHeight="1" x14ac:dyDescent="0.25">
      <c r="A3999" s="26">
        <v>44325.680428240739</v>
      </c>
      <c r="B3999" s="23" t="s">
        <v>100</v>
      </c>
      <c r="C3999" s="23" t="s">
        <v>5378</v>
      </c>
      <c r="D3999" s="23" t="s">
        <v>5379</v>
      </c>
      <c r="E3999" s="23" t="s">
        <v>1</v>
      </c>
      <c r="F3999" s="23" t="s">
        <v>7</v>
      </c>
      <c r="G3999" s="23" t="s">
        <v>975</v>
      </c>
      <c r="H3999" s="2" t="s">
        <v>7731</v>
      </c>
      <c r="I3999" s="23" t="s">
        <v>1653</v>
      </c>
      <c r="J3999" s="23"/>
      <c r="K3999" s="23" t="s">
        <v>9712</v>
      </c>
      <c r="L3999" s="23"/>
      <c r="M3999" s="23">
        <f>YEAR(Tabla2[[#This Row],[Fecha de creación]])</f>
        <v>2021</v>
      </c>
      <c r="N3999" s="23">
        <f>MONTH(Tabla2[[#This Row],[Fecha de creación]])</f>
        <v>5</v>
      </c>
    </row>
    <row r="4000" spans="1:14" ht="15" customHeight="1" x14ac:dyDescent="0.25">
      <c r="A4000" s="26">
        <v>44326.460011574076</v>
      </c>
      <c r="B4000" s="23" t="s">
        <v>189</v>
      </c>
      <c r="C4000" s="23" t="s">
        <v>5380</v>
      </c>
      <c r="D4000" s="23" t="s">
        <v>131</v>
      </c>
      <c r="E4000" s="23" t="s">
        <v>1</v>
      </c>
      <c r="F4000" s="23" t="s">
        <v>7</v>
      </c>
      <c r="G4000" s="23" t="s">
        <v>975</v>
      </c>
      <c r="H4000" s="2" t="s">
        <v>7728</v>
      </c>
      <c r="I4000" s="23" t="s">
        <v>1534</v>
      </c>
      <c r="J4000" s="23"/>
      <c r="K4000" s="23" t="s">
        <v>9712</v>
      </c>
      <c r="L4000" s="23"/>
      <c r="M4000" s="23">
        <f>YEAR(Tabla2[[#This Row],[Fecha de creación]])</f>
        <v>2021</v>
      </c>
      <c r="N4000" s="23">
        <f>MONTH(Tabla2[[#This Row],[Fecha de creación]])</f>
        <v>5</v>
      </c>
    </row>
    <row r="4001" spans="1:14" ht="15" customHeight="1" x14ac:dyDescent="0.25">
      <c r="A4001" s="26">
        <v>44326.5312962963</v>
      </c>
      <c r="B4001" s="23" t="s">
        <v>0</v>
      </c>
      <c r="C4001" s="23" t="s">
        <v>5381</v>
      </c>
      <c r="D4001" s="23" t="s">
        <v>3164</v>
      </c>
      <c r="E4001" s="23" t="s">
        <v>1</v>
      </c>
      <c r="F4001" s="23" t="s">
        <v>7</v>
      </c>
      <c r="G4001" s="23" t="s">
        <v>975</v>
      </c>
      <c r="H4001" s="2" t="s">
        <v>7731</v>
      </c>
      <c r="I4001" s="23" t="s">
        <v>4</v>
      </c>
      <c r="J4001" s="23"/>
      <c r="K4001" s="23" t="s">
        <v>9712</v>
      </c>
      <c r="L4001" s="23"/>
      <c r="M4001" s="23">
        <f>YEAR(Tabla2[[#This Row],[Fecha de creación]])</f>
        <v>2021</v>
      </c>
      <c r="N4001" s="23">
        <f>MONTH(Tabla2[[#This Row],[Fecha de creación]])</f>
        <v>5</v>
      </c>
    </row>
    <row r="4002" spans="1:14" ht="15" customHeight="1" x14ac:dyDescent="0.25">
      <c r="A4002" s="26">
        <v>44326.613622685189</v>
      </c>
      <c r="B4002" s="23" t="s">
        <v>0</v>
      </c>
      <c r="C4002" s="23" t="s">
        <v>5382</v>
      </c>
      <c r="D4002" s="23" t="s">
        <v>790</v>
      </c>
      <c r="E4002" s="23" t="s">
        <v>1</v>
      </c>
      <c r="F4002" s="23" t="s">
        <v>2</v>
      </c>
      <c r="G4002" s="23" t="s">
        <v>975</v>
      </c>
      <c r="H4002" s="2" t="s">
        <v>7729</v>
      </c>
      <c r="I4002" s="23" t="s">
        <v>7412</v>
      </c>
      <c r="J4002" s="23"/>
      <c r="K4002" s="23" t="s">
        <v>9712</v>
      </c>
      <c r="L4002" s="23"/>
      <c r="M4002" s="23">
        <f>YEAR(Tabla2[[#This Row],[Fecha de creación]])</f>
        <v>2021</v>
      </c>
      <c r="N4002" s="23">
        <f>MONTH(Tabla2[[#This Row],[Fecha de creación]])</f>
        <v>5</v>
      </c>
    </row>
    <row r="4003" spans="1:14" ht="15" customHeight="1" x14ac:dyDescent="0.25">
      <c r="A4003" s="26">
        <v>44326.620821759258</v>
      </c>
      <c r="B4003" s="23" t="s">
        <v>0</v>
      </c>
      <c r="C4003" s="23" t="s">
        <v>5383</v>
      </c>
      <c r="D4003" s="23" t="s">
        <v>6</v>
      </c>
      <c r="E4003" s="23" t="s">
        <v>1</v>
      </c>
      <c r="F4003" s="23" t="s">
        <v>7</v>
      </c>
      <c r="G4003" s="23" t="s">
        <v>975</v>
      </c>
      <c r="H4003" s="2" t="s">
        <v>7722</v>
      </c>
      <c r="I4003" s="23" t="s">
        <v>7412</v>
      </c>
      <c r="J4003" s="23"/>
      <c r="K4003" s="23" t="s">
        <v>9712</v>
      </c>
      <c r="L4003" s="23"/>
      <c r="M4003" s="23">
        <f>YEAR(Tabla2[[#This Row],[Fecha de creación]])</f>
        <v>2021</v>
      </c>
      <c r="N4003" s="23">
        <f>MONTH(Tabla2[[#This Row],[Fecha de creación]])</f>
        <v>5</v>
      </c>
    </row>
    <row r="4004" spans="1:14" ht="15" customHeight="1" x14ac:dyDescent="0.25">
      <c r="A4004" s="26">
        <v>44326.629675925928</v>
      </c>
      <c r="B4004" s="23" t="s">
        <v>0</v>
      </c>
      <c r="C4004" s="23" t="s">
        <v>5384</v>
      </c>
      <c r="D4004" s="23" t="s">
        <v>6</v>
      </c>
      <c r="E4004" s="23" t="s">
        <v>1</v>
      </c>
      <c r="F4004" s="23" t="s">
        <v>7</v>
      </c>
      <c r="G4004" s="23" t="s">
        <v>975</v>
      </c>
      <c r="H4004" s="2" t="s">
        <v>7722</v>
      </c>
      <c r="I4004" s="23" t="s">
        <v>7412</v>
      </c>
      <c r="J4004" s="23"/>
      <c r="K4004" s="23" t="s">
        <v>9712</v>
      </c>
      <c r="L4004" s="23"/>
      <c r="M4004" s="23">
        <f>YEAR(Tabla2[[#This Row],[Fecha de creación]])</f>
        <v>2021</v>
      </c>
      <c r="N4004" s="23">
        <f>MONTH(Tabla2[[#This Row],[Fecha de creación]])</f>
        <v>5</v>
      </c>
    </row>
    <row r="4005" spans="1:14" ht="15" customHeight="1" x14ac:dyDescent="0.25">
      <c r="A4005" s="26">
        <v>44326.660590277781</v>
      </c>
      <c r="B4005" s="23" t="s">
        <v>100</v>
      </c>
      <c r="C4005" s="23" t="s">
        <v>5385</v>
      </c>
      <c r="D4005" s="23" t="s">
        <v>6</v>
      </c>
      <c r="E4005" s="23" t="s">
        <v>1</v>
      </c>
      <c r="F4005" s="23" t="s">
        <v>7</v>
      </c>
      <c r="G4005" s="23" t="s">
        <v>975</v>
      </c>
      <c r="H4005" s="2" t="s">
        <v>7722</v>
      </c>
      <c r="I4005" s="23" t="s">
        <v>7775</v>
      </c>
      <c r="J4005" s="23"/>
      <c r="K4005" s="23" t="s">
        <v>9712</v>
      </c>
      <c r="L4005" s="23"/>
      <c r="M4005" s="23">
        <f>YEAR(Tabla2[[#This Row],[Fecha de creación]])</f>
        <v>2021</v>
      </c>
      <c r="N4005" s="23">
        <f>MONTH(Tabla2[[#This Row],[Fecha de creación]])</f>
        <v>5</v>
      </c>
    </row>
    <row r="4006" spans="1:14" ht="15" customHeight="1" x14ac:dyDescent="0.25">
      <c r="A4006" s="26">
        <v>44326.663194444445</v>
      </c>
      <c r="B4006" s="23" t="s">
        <v>0</v>
      </c>
      <c r="C4006" s="23" t="s">
        <v>5386</v>
      </c>
      <c r="D4006" s="23" t="s">
        <v>551</v>
      </c>
      <c r="E4006" s="23" t="s">
        <v>1</v>
      </c>
      <c r="F4006" s="23" t="s">
        <v>7</v>
      </c>
      <c r="G4006" s="23" t="s">
        <v>975</v>
      </c>
      <c r="H4006" s="2" t="s">
        <v>7731</v>
      </c>
      <c r="I4006" s="23" t="s">
        <v>4</v>
      </c>
      <c r="J4006" s="23"/>
      <c r="K4006" s="23" t="s">
        <v>9712</v>
      </c>
      <c r="L4006" s="23"/>
      <c r="M4006" s="23">
        <f>YEAR(Tabla2[[#This Row],[Fecha de creación]])</f>
        <v>2021</v>
      </c>
      <c r="N4006" s="23">
        <f>MONTH(Tabla2[[#This Row],[Fecha de creación]])</f>
        <v>5</v>
      </c>
    </row>
    <row r="4007" spans="1:14" ht="15" customHeight="1" x14ac:dyDescent="0.25">
      <c r="A4007" s="26">
        <v>44326.71601851852</v>
      </c>
      <c r="B4007" s="23" t="s">
        <v>100</v>
      </c>
      <c r="C4007" s="23" t="s">
        <v>5387</v>
      </c>
      <c r="D4007" s="23" t="s">
        <v>6</v>
      </c>
      <c r="E4007" s="23" t="s">
        <v>1</v>
      </c>
      <c r="F4007" s="23" t="s">
        <v>7</v>
      </c>
      <c r="G4007" s="23" t="s">
        <v>975</v>
      </c>
      <c r="H4007" s="2" t="s">
        <v>7722</v>
      </c>
      <c r="I4007" s="23" t="s">
        <v>1653</v>
      </c>
      <c r="J4007" s="23"/>
      <c r="K4007" s="23" t="s">
        <v>9712</v>
      </c>
      <c r="L4007" s="23"/>
      <c r="M4007" s="23">
        <f>YEAR(Tabla2[[#This Row],[Fecha de creación]])</f>
        <v>2021</v>
      </c>
      <c r="N4007" s="23">
        <f>MONTH(Tabla2[[#This Row],[Fecha de creación]])</f>
        <v>5</v>
      </c>
    </row>
    <row r="4008" spans="1:14" ht="15" customHeight="1" x14ac:dyDescent="0.25">
      <c r="A4008" s="26">
        <v>44326.729618055557</v>
      </c>
      <c r="B4008" s="23" t="s">
        <v>100</v>
      </c>
      <c r="C4008" s="23" t="s">
        <v>5388</v>
      </c>
      <c r="D4008" s="23" t="s">
        <v>6</v>
      </c>
      <c r="E4008" s="23" t="s">
        <v>1</v>
      </c>
      <c r="F4008" s="23" t="s">
        <v>7</v>
      </c>
      <c r="G4008" s="23" t="s">
        <v>975</v>
      </c>
      <c r="H4008" s="2" t="s">
        <v>7722</v>
      </c>
      <c r="I4008" s="23" t="s">
        <v>1653</v>
      </c>
      <c r="J4008" s="23"/>
      <c r="K4008" s="23" t="s">
        <v>9712</v>
      </c>
      <c r="L4008" s="23"/>
      <c r="M4008" s="23">
        <f>YEAR(Tabla2[[#This Row],[Fecha de creación]])</f>
        <v>2021</v>
      </c>
      <c r="N4008" s="23">
        <f>MONTH(Tabla2[[#This Row],[Fecha de creación]])</f>
        <v>5</v>
      </c>
    </row>
    <row r="4009" spans="1:14" ht="15" customHeight="1" x14ac:dyDescent="0.25">
      <c r="A4009" s="26">
        <v>44326.741365740738</v>
      </c>
      <c r="B4009" s="23" t="s">
        <v>0</v>
      </c>
      <c r="C4009" s="23" t="s">
        <v>5389</v>
      </c>
      <c r="D4009" s="23" t="s">
        <v>6</v>
      </c>
      <c r="E4009" s="23" t="s">
        <v>1</v>
      </c>
      <c r="F4009" s="23" t="s">
        <v>7</v>
      </c>
      <c r="G4009" s="23" t="s">
        <v>975</v>
      </c>
      <c r="H4009" s="2" t="s">
        <v>7722</v>
      </c>
      <c r="I4009" s="23" t="s">
        <v>4</v>
      </c>
      <c r="J4009" s="23"/>
      <c r="K4009" s="23" t="s">
        <v>9712</v>
      </c>
      <c r="L4009" s="23"/>
      <c r="M4009" s="23">
        <f>YEAR(Tabla2[[#This Row],[Fecha de creación]])</f>
        <v>2021</v>
      </c>
      <c r="N4009" s="23">
        <f>MONTH(Tabla2[[#This Row],[Fecha de creación]])</f>
        <v>5</v>
      </c>
    </row>
    <row r="4010" spans="1:14" ht="15" customHeight="1" x14ac:dyDescent="0.25">
      <c r="A4010" s="26">
        <v>44326.746111111112</v>
      </c>
      <c r="B4010" s="23" t="s">
        <v>0</v>
      </c>
      <c r="C4010" s="23" t="s">
        <v>5390</v>
      </c>
      <c r="D4010" s="23" t="s">
        <v>6</v>
      </c>
      <c r="E4010" s="23" t="s">
        <v>1</v>
      </c>
      <c r="F4010" s="23" t="s">
        <v>7</v>
      </c>
      <c r="G4010" s="23" t="s">
        <v>975</v>
      </c>
      <c r="H4010" s="2" t="s">
        <v>7722</v>
      </c>
      <c r="I4010" s="23" t="s">
        <v>7412</v>
      </c>
      <c r="J4010" s="23"/>
      <c r="K4010" s="23" t="s">
        <v>9712</v>
      </c>
      <c r="L4010" s="23"/>
      <c r="M4010" s="23">
        <f>YEAR(Tabla2[[#This Row],[Fecha de creación]])</f>
        <v>2021</v>
      </c>
      <c r="N4010" s="23">
        <f>MONTH(Tabla2[[#This Row],[Fecha de creación]])</f>
        <v>5</v>
      </c>
    </row>
    <row r="4011" spans="1:14" ht="15" customHeight="1" x14ac:dyDescent="0.25">
      <c r="A4011" s="26">
        <v>44327.380636574075</v>
      </c>
      <c r="B4011" s="23" t="s">
        <v>100</v>
      </c>
      <c r="C4011" s="23" t="s">
        <v>5391</v>
      </c>
      <c r="D4011" s="23" t="s">
        <v>110</v>
      </c>
      <c r="E4011" s="23" t="s">
        <v>1</v>
      </c>
      <c r="F4011" s="23" t="s">
        <v>7</v>
      </c>
      <c r="G4011" s="23" t="s">
        <v>975</v>
      </c>
      <c r="H4011" s="2" t="s">
        <v>7731</v>
      </c>
      <c r="I4011" s="23" t="s">
        <v>1653</v>
      </c>
      <c r="J4011" s="23"/>
      <c r="K4011" s="23" t="s">
        <v>9712</v>
      </c>
      <c r="L4011" s="23"/>
      <c r="M4011" s="23">
        <f>YEAR(Tabla2[[#This Row],[Fecha de creación]])</f>
        <v>2021</v>
      </c>
      <c r="N4011" s="23">
        <f>MONTH(Tabla2[[#This Row],[Fecha de creación]])</f>
        <v>5</v>
      </c>
    </row>
    <row r="4012" spans="1:14" ht="15" customHeight="1" x14ac:dyDescent="0.25">
      <c r="A4012" s="26">
        <v>44327.384722222225</v>
      </c>
      <c r="B4012" s="23" t="s">
        <v>0</v>
      </c>
      <c r="C4012" s="23" t="s">
        <v>5392</v>
      </c>
      <c r="D4012" s="23" t="s">
        <v>110</v>
      </c>
      <c r="E4012" s="23" t="s">
        <v>1</v>
      </c>
      <c r="F4012" s="23" t="s">
        <v>7</v>
      </c>
      <c r="G4012" s="23" t="s">
        <v>975</v>
      </c>
      <c r="H4012" s="2" t="s">
        <v>7731</v>
      </c>
      <c r="I4012" s="23" t="s">
        <v>4</v>
      </c>
      <c r="J4012" s="23"/>
      <c r="K4012" s="23" t="s">
        <v>9712</v>
      </c>
      <c r="L4012" s="23"/>
      <c r="M4012" s="23">
        <f>YEAR(Tabla2[[#This Row],[Fecha de creación]])</f>
        <v>2021</v>
      </c>
      <c r="N4012" s="23">
        <f>MONTH(Tabla2[[#This Row],[Fecha de creación]])</f>
        <v>5</v>
      </c>
    </row>
    <row r="4013" spans="1:14" ht="15" customHeight="1" x14ac:dyDescent="0.25">
      <c r="A4013" s="26">
        <v>44327.431342592594</v>
      </c>
      <c r="B4013" s="23" t="s">
        <v>19</v>
      </c>
      <c r="C4013" s="23" t="s">
        <v>5393</v>
      </c>
      <c r="D4013" s="23" t="s">
        <v>5394</v>
      </c>
      <c r="E4013" s="23" t="s">
        <v>1</v>
      </c>
      <c r="F4013" s="23" t="s">
        <v>7</v>
      </c>
      <c r="G4013" s="23" t="s">
        <v>975</v>
      </c>
      <c r="H4013" s="2" t="s">
        <v>7734</v>
      </c>
      <c r="I4013" s="23" t="s">
        <v>23</v>
      </c>
      <c r="J4013" s="23"/>
      <c r="K4013" s="23" t="s">
        <v>9712</v>
      </c>
      <c r="L4013" s="23"/>
      <c r="M4013" s="23">
        <f>YEAR(Tabla2[[#This Row],[Fecha de creación]])</f>
        <v>2021</v>
      </c>
      <c r="N4013" s="23">
        <f>MONTH(Tabla2[[#This Row],[Fecha de creación]])</f>
        <v>5</v>
      </c>
    </row>
    <row r="4014" spans="1:14" ht="15" customHeight="1" x14ac:dyDescent="0.25">
      <c r="A4014" s="26">
        <v>44327.435787037037</v>
      </c>
      <c r="B4014" s="23" t="s">
        <v>19</v>
      </c>
      <c r="C4014" s="23" t="s">
        <v>5395</v>
      </c>
      <c r="D4014" s="23" t="s">
        <v>5396</v>
      </c>
      <c r="E4014" s="23" t="s">
        <v>1</v>
      </c>
      <c r="F4014" s="23" t="s">
        <v>7</v>
      </c>
      <c r="G4014" s="23" t="s">
        <v>975</v>
      </c>
      <c r="H4014" s="2" t="s">
        <v>7734</v>
      </c>
      <c r="I4014" s="23" t="s">
        <v>23</v>
      </c>
      <c r="J4014" s="23"/>
      <c r="K4014" s="23" t="s">
        <v>9712</v>
      </c>
      <c r="L4014" s="23"/>
      <c r="M4014" s="23">
        <f>YEAR(Tabla2[[#This Row],[Fecha de creación]])</f>
        <v>2021</v>
      </c>
      <c r="N4014" s="23">
        <f>MONTH(Tabla2[[#This Row],[Fecha de creación]])</f>
        <v>5</v>
      </c>
    </row>
    <row r="4015" spans="1:14" ht="15" customHeight="1" x14ac:dyDescent="0.25">
      <c r="A4015" s="26">
        <v>44327.452604166669</v>
      </c>
      <c r="B4015" s="23" t="s">
        <v>0</v>
      </c>
      <c r="C4015" s="23" t="s">
        <v>5397</v>
      </c>
      <c r="D4015" s="23" t="s">
        <v>6</v>
      </c>
      <c r="E4015" s="23" t="s">
        <v>1</v>
      </c>
      <c r="F4015" s="23" t="s">
        <v>7</v>
      </c>
      <c r="G4015" s="23" t="s">
        <v>975</v>
      </c>
      <c r="H4015" s="2" t="s">
        <v>7722</v>
      </c>
      <c r="I4015" s="23" t="s">
        <v>7412</v>
      </c>
      <c r="J4015" s="23"/>
      <c r="K4015" s="23" t="s">
        <v>9712</v>
      </c>
      <c r="L4015" s="23"/>
      <c r="M4015" s="23">
        <f>YEAR(Tabla2[[#This Row],[Fecha de creación]])</f>
        <v>2021</v>
      </c>
      <c r="N4015" s="23">
        <f>MONTH(Tabla2[[#This Row],[Fecha de creación]])</f>
        <v>5</v>
      </c>
    </row>
    <row r="4016" spans="1:14" ht="15" customHeight="1" x14ac:dyDescent="0.25">
      <c r="A4016" s="26">
        <v>44327.527106481481</v>
      </c>
      <c r="B4016" s="23" t="s">
        <v>56</v>
      </c>
      <c r="C4016" s="23" t="s">
        <v>5398</v>
      </c>
      <c r="D4016" s="23" t="s">
        <v>3438</v>
      </c>
      <c r="E4016" s="23" t="s">
        <v>1</v>
      </c>
      <c r="F4016" s="23" t="s">
        <v>7</v>
      </c>
      <c r="G4016" s="23" t="s">
        <v>975</v>
      </c>
      <c r="H4016" s="2" t="s">
        <v>7722</v>
      </c>
      <c r="I4016" s="23" t="s">
        <v>1527</v>
      </c>
      <c r="J4016" s="23"/>
      <c r="K4016" s="23" t="s">
        <v>9712</v>
      </c>
      <c r="L4016" s="23"/>
      <c r="M4016" s="23">
        <f>YEAR(Tabla2[[#This Row],[Fecha de creación]])</f>
        <v>2021</v>
      </c>
      <c r="N4016" s="23">
        <f>MONTH(Tabla2[[#This Row],[Fecha de creación]])</f>
        <v>5</v>
      </c>
    </row>
    <row r="4017" spans="1:14" ht="15" customHeight="1" x14ac:dyDescent="0.25">
      <c r="A4017" s="26">
        <v>44327.529768518521</v>
      </c>
      <c r="B4017" s="23" t="s">
        <v>0</v>
      </c>
      <c r="C4017" s="23" t="s">
        <v>5399</v>
      </c>
      <c r="D4017" s="23" t="s">
        <v>21</v>
      </c>
      <c r="E4017" s="23" t="s">
        <v>1</v>
      </c>
      <c r="F4017" s="23" t="s">
        <v>7</v>
      </c>
      <c r="G4017" s="23" t="s">
        <v>975</v>
      </c>
      <c r="H4017" s="2" t="s">
        <v>7744</v>
      </c>
      <c r="I4017" s="23" t="s">
        <v>7412</v>
      </c>
      <c r="J4017" s="23"/>
      <c r="K4017" s="23" t="s">
        <v>9712</v>
      </c>
      <c r="L4017" s="23"/>
      <c r="M4017" s="23">
        <f>YEAR(Tabla2[[#This Row],[Fecha de creación]])</f>
        <v>2021</v>
      </c>
      <c r="N4017" s="23">
        <f>MONTH(Tabla2[[#This Row],[Fecha de creación]])</f>
        <v>5</v>
      </c>
    </row>
    <row r="4018" spans="1:14" ht="15" customHeight="1" x14ac:dyDescent="0.25">
      <c r="A4018" s="26">
        <v>44327.537928240738</v>
      </c>
      <c r="B4018" s="23" t="s">
        <v>0</v>
      </c>
      <c r="C4018" s="23" t="s">
        <v>5400</v>
      </c>
      <c r="D4018" s="23" t="s">
        <v>21</v>
      </c>
      <c r="E4018" s="23" t="s">
        <v>1</v>
      </c>
      <c r="F4018" s="23" t="s">
        <v>7</v>
      </c>
      <c r="G4018" s="23" t="s">
        <v>975</v>
      </c>
      <c r="H4018" s="2" t="s">
        <v>7744</v>
      </c>
      <c r="I4018" s="23" t="s">
        <v>7412</v>
      </c>
      <c r="J4018" s="23"/>
      <c r="K4018" s="23" t="s">
        <v>9712</v>
      </c>
      <c r="L4018" s="23"/>
      <c r="M4018" s="23">
        <f>YEAR(Tabla2[[#This Row],[Fecha de creación]])</f>
        <v>2021</v>
      </c>
      <c r="N4018" s="23">
        <f>MONTH(Tabla2[[#This Row],[Fecha de creación]])</f>
        <v>5</v>
      </c>
    </row>
    <row r="4019" spans="1:14" ht="15" customHeight="1" x14ac:dyDescent="0.25">
      <c r="A4019" s="26">
        <v>44327.538657407407</v>
      </c>
      <c r="B4019" s="23" t="s">
        <v>0</v>
      </c>
      <c r="C4019" s="23" t="s">
        <v>5401</v>
      </c>
      <c r="D4019" s="23" t="s">
        <v>2206</v>
      </c>
      <c r="E4019" s="23" t="s">
        <v>1</v>
      </c>
      <c r="F4019" s="23" t="s">
        <v>7</v>
      </c>
      <c r="G4019" s="23" t="s">
        <v>975</v>
      </c>
      <c r="H4019" s="2" t="s">
        <v>7733</v>
      </c>
      <c r="I4019" s="23" t="s">
        <v>7412</v>
      </c>
      <c r="J4019" s="23"/>
      <c r="K4019" s="23" t="s">
        <v>9712</v>
      </c>
      <c r="L4019" s="23"/>
      <c r="M4019" s="23">
        <f>YEAR(Tabla2[[#This Row],[Fecha de creación]])</f>
        <v>2021</v>
      </c>
      <c r="N4019" s="23">
        <f>MONTH(Tabla2[[#This Row],[Fecha de creación]])</f>
        <v>5</v>
      </c>
    </row>
    <row r="4020" spans="1:14" ht="15" customHeight="1" x14ac:dyDescent="0.25">
      <c r="A4020" s="26">
        <v>44327.541365740741</v>
      </c>
      <c r="B4020" s="23" t="s">
        <v>0</v>
      </c>
      <c r="C4020" s="23" t="s">
        <v>5402</v>
      </c>
      <c r="D4020" s="23" t="s">
        <v>5403</v>
      </c>
      <c r="E4020" s="23" t="s">
        <v>1</v>
      </c>
      <c r="F4020" s="23" t="s">
        <v>7</v>
      </c>
      <c r="G4020" s="23" t="s">
        <v>975</v>
      </c>
      <c r="H4020" s="2" t="s">
        <v>7737</v>
      </c>
      <c r="I4020" s="23" t="s">
        <v>7412</v>
      </c>
      <c r="J4020" s="23"/>
      <c r="K4020" s="23" t="s">
        <v>9712</v>
      </c>
      <c r="L4020" s="23"/>
      <c r="M4020" s="23">
        <f>YEAR(Tabla2[[#This Row],[Fecha de creación]])</f>
        <v>2021</v>
      </c>
      <c r="N4020" s="23">
        <f>MONTH(Tabla2[[#This Row],[Fecha de creación]])</f>
        <v>5</v>
      </c>
    </row>
    <row r="4021" spans="1:14" ht="15" customHeight="1" x14ac:dyDescent="0.25">
      <c r="A4021" s="26">
        <v>44327.560960648145</v>
      </c>
      <c r="B4021" s="23" t="s">
        <v>0</v>
      </c>
      <c r="C4021" s="23" t="s">
        <v>5404</v>
      </c>
      <c r="D4021" s="23" t="s">
        <v>6</v>
      </c>
      <c r="E4021" s="23" t="s">
        <v>1</v>
      </c>
      <c r="F4021" s="23" t="s">
        <v>7</v>
      </c>
      <c r="G4021" s="23" t="s">
        <v>975</v>
      </c>
      <c r="H4021" s="2" t="s">
        <v>7722</v>
      </c>
      <c r="I4021" s="23" t="s">
        <v>4</v>
      </c>
      <c r="J4021" s="23"/>
      <c r="K4021" s="23" t="s">
        <v>9712</v>
      </c>
      <c r="L4021" s="23"/>
      <c r="M4021" s="23">
        <f>YEAR(Tabla2[[#This Row],[Fecha de creación]])</f>
        <v>2021</v>
      </c>
      <c r="N4021" s="23">
        <f>MONTH(Tabla2[[#This Row],[Fecha de creación]])</f>
        <v>5</v>
      </c>
    </row>
    <row r="4022" spans="1:14" ht="15" customHeight="1" x14ac:dyDescent="0.25">
      <c r="A4022" s="26">
        <v>44327.57613425926</v>
      </c>
      <c r="B4022" s="23" t="s">
        <v>0</v>
      </c>
      <c r="C4022" s="23" t="s">
        <v>5405</v>
      </c>
      <c r="D4022" s="23" t="s">
        <v>615</v>
      </c>
      <c r="E4022" s="23" t="s">
        <v>1</v>
      </c>
      <c r="F4022" s="23" t="s">
        <v>7</v>
      </c>
      <c r="G4022" s="23" t="s">
        <v>975</v>
      </c>
      <c r="H4022" s="2" t="s">
        <v>7745</v>
      </c>
      <c r="I4022" s="23" t="s">
        <v>4</v>
      </c>
      <c r="J4022" s="23"/>
      <c r="K4022" s="23" t="s">
        <v>9712</v>
      </c>
      <c r="L4022" s="23"/>
      <c r="M4022" s="23">
        <f>YEAR(Tabla2[[#This Row],[Fecha de creación]])</f>
        <v>2021</v>
      </c>
      <c r="N4022" s="23">
        <f>MONTH(Tabla2[[#This Row],[Fecha de creación]])</f>
        <v>5</v>
      </c>
    </row>
    <row r="4023" spans="1:14" ht="15" customHeight="1" x14ac:dyDescent="0.25">
      <c r="A4023" s="26">
        <v>44327.578819444447</v>
      </c>
      <c r="B4023" s="23" t="s">
        <v>0</v>
      </c>
      <c r="C4023" s="23" t="s">
        <v>5406</v>
      </c>
      <c r="D4023" s="23" t="s">
        <v>218</v>
      </c>
      <c r="E4023" s="23" t="s">
        <v>1</v>
      </c>
      <c r="F4023" s="23" t="s">
        <v>7</v>
      </c>
      <c r="G4023" s="23" t="s">
        <v>1551</v>
      </c>
      <c r="H4023" s="2" t="s">
        <v>7737</v>
      </c>
      <c r="I4023" s="23" t="s">
        <v>11</v>
      </c>
      <c r="J4023" s="23"/>
      <c r="K4023" s="23" t="s">
        <v>9712</v>
      </c>
      <c r="L4023" s="23"/>
      <c r="M4023" s="23">
        <f>YEAR(Tabla2[[#This Row],[Fecha de creación]])</f>
        <v>2021</v>
      </c>
      <c r="N4023" s="23">
        <f>MONTH(Tabla2[[#This Row],[Fecha de creación]])</f>
        <v>5</v>
      </c>
    </row>
    <row r="4024" spans="1:14" ht="15" customHeight="1" x14ac:dyDescent="0.25">
      <c r="A4024" s="26">
        <v>44327.586030092592</v>
      </c>
      <c r="B4024" s="23" t="s">
        <v>0</v>
      </c>
      <c r="C4024" s="23" t="s">
        <v>5407</v>
      </c>
      <c r="D4024" s="23" t="s">
        <v>218</v>
      </c>
      <c r="E4024" s="23" t="s">
        <v>1</v>
      </c>
      <c r="F4024" s="23" t="s">
        <v>7</v>
      </c>
      <c r="G4024" s="23" t="s">
        <v>1551</v>
      </c>
      <c r="H4024" s="2" t="s">
        <v>7737</v>
      </c>
      <c r="I4024" s="23" t="s">
        <v>11</v>
      </c>
      <c r="J4024" s="23"/>
      <c r="K4024" s="23" t="s">
        <v>9712</v>
      </c>
      <c r="L4024" s="23"/>
      <c r="M4024" s="23">
        <f>YEAR(Tabla2[[#This Row],[Fecha de creación]])</f>
        <v>2021</v>
      </c>
      <c r="N4024" s="23">
        <f>MONTH(Tabla2[[#This Row],[Fecha de creación]])</f>
        <v>5</v>
      </c>
    </row>
    <row r="4025" spans="1:14" ht="15" customHeight="1" x14ac:dyDescent="0.25">
      <c r="A4025" s="26">
        <v>44327.687974537039</v>
      </c>
      <c r="B4025" s="23" t="s">
        <v>0</v>
      </c>
      <c r="C4025" s="23" t="s">
        <v>5408</v>
      </c>
      <c r="D4025" s="23" t="s">
        <v>6</v>
      </c>
      <c r="E4025" s="23" t="s">
        <v>1</v>
      </c>
      <c r="F4025" s="23" t="s">
        <v>7</v>
      </c>
      <c r="G4025" s="23" t="s">
        <v>975</v>
      </c>
      <c r="H4025" s="2" t="s">
        <v>7722</v>
      </c>
      <c r="I4025" s="23" t="s">
        <v>4</v>
      </c>
      <c r="J4025" s="23"/>
      <c r="K4025" s="23" t="s">
        <v>9712</v>
      </c>
      <c r="L4025" s="23"/>
      <c r="M4025" s="23">
        <f>YEAR(Tabla2[[#This Row],[Fecha de creación]])</f>
        <v>2021</v>
      </c>
      <c r="N4025" s="23">
        <f>MONTH(Tabla2[[#This Row],[Fecha de creación]])</f>
        <v>5</v>
      </c>
    </row>
    <row r="4026" spans="1:14" ht="15" customHeight="1" x14ac:dyDescent="0.25">
      <c r="A4026" s="26">
        <v>44327.691666666666</v>
      </c>
      <c r="B4026" s="23" t="s">
        <v>0</v>
      </c>
      <c r="C4026" s="23" t="s">
        <v>5409</v>
      </c>
      <c r="D4026" s="23" t="s">
        <v>719</v>
      </c>
      <c r="E4026" s="23" t="s">
        <v>1</v>
      </c>
      <c r="F4026" s="23" t="s">
        <v>7</v>
      </c>
      <c r="G4026" s="23" t="s">
        <v>975</v>
      </c>
      <c r="H4026" s="2" t="s">
        <v>7731</v>
      </c>
      <c r="I4026" s="23" t="s">
        <v>4</v>
      </c>
      <c r="J4026" s="23"/>
      <c r="K4026" s="23" t="s">
        <v>9712</v>
      </c>
      <c r="L4026" s="23"/>
      <c r="M4026" s="23">
        <f>YEAR(Tabla2[[#This Row],[Fecha de creación]])</f>
        <v>2021</v>
      </c>
      <c r="N4026" s="23">
        <f>MONTH(Tabla2[[#This Row],[Fecha de creación]])</f>
        <v>5</v>
      </c>
    </row>
    <row r="4027" spans="1:14" ht="15" customHeight="1" x14ac:dyDescent="0.25">
      <c r="A4027" s="26">
        <v>44327.713078703702</v>
      </c>
      <c r="B4027" s="23" t="s">
        <v>189</v>
      </c>
      <c r="C4027" s="23" t="s">
        <v>5410</v>
      </c>
      <c r="D4027" s="23" t="s">
        <v>3438</v>
      </c>
      <c r="E4027" s="23" t="s">
        <v>1</v>
      </c>
      <c r="F4027" s="23" t="s">
        <v>7</v>
      </c>
      <c r="G4027" s="23" t="s">
        <v>975</v>
      </c>
      <c r="H4027" s="2" t="s">
        <v>7722</v>
      </c>
      <c r="I4027" s="23" t="s">
        <v>1534</v>
      </c>
      <c r="J4027" s="23"/>
      <c r="K4027" s="23" t="s">
        <v>9712</v>
      </c>
      <c r="L4027" s="23"/>
      <c r="M4027" s="23">
        <f>YEAR(Tabla2[[#This Row],[Fecha de creación]])</f>
        <v>2021</v>
      </c>
      <c r="N4027" s="23">
        <f>MONTH(Tabla2[[#This Row],[Fecha de creación]])</f>
        <v>5</v>
      </c>
    </row>
    <row r="4028" spans="1:14" ht="15" customHeight="1" x14ac:dyDescent="0.25">
      <c r="A4028" s="26">
        <v>44328.433078703703</v>
      </c>
      <c r="B4028" s="23" t="s">
        <v>0</v>
      </c>
      <c r="C4028" s="23" t="s">
        <v>758</v>
      </c>
      <c r="D4028" s="23" t="s">
        <v>6</v>
      </c>
      <c r="E4028" s="23" t="s">
        <v>1</v>
      </c>
      <c r="F4028" s="23" t="s">
        <v>7</v>
      </c>
      <c r="G4028" s="23" t="s">
        <v>3</v>
      </c>
      <c r="H4028" s="2" t="s">
        <v>7722</v>
      </c>
      <c r="I4028" s="23" t="s">
        <v>4</v>
      </c>
      <c r="J4028" s="23"/>
      <c r="K4028" s="23" t="s">
        <v>9712</v>
      </c>
      <c r="L4028" s="23"/>
      <c r="M4028" s="23">
        <f>YEAR(Tabla2[[#This Row],[Fecha de creación]])</f>
        <v>2021</v>
      </c>
      <c r="N4028" s="23">
        <f>MONTH(Tabla2[[#This Row],[Fecha de creación]])</f>
        <v>5</v>
      </c>
    </row>
    <row r="4029" spans="1:14" ht="15" customHeight="1" x14ac:dyDescent="0.25">
      <c r="A4029" s="26">
        <v>44328.447326388887</v>
      </c>
      <c r="B4029" s="23" t="s">
        <v>0</v>
      </c>
      <c r="C4029" s="23" t="s">
        <v>5411</v>
      </c>
      <c r="D4029" s="23" t="s">
        <v>551</v>
      </c>
      <c r="E4029" s="23" t="s">
        <v>1</v>
      </c>
      <c r="F4029" s="23" t="s">
        <v>7</v>
      </c>
      <c r="G4029" s="23" t="s">
        <v>975</v>
      </c>
      <c r="H4029" s="2" t="s">
        <v>7731</v>
      </c>
      <c r="I4029" s="23" t="s">
        <v>4</v>
      </c>
      <c r="J4029" s="23"/>
      <c r="K4029" s="23" t="s">
        <v>9712</v>
      </c>
      <c r="L4029" s="23"/>
      <c r="M4029" s="23">
        <f>YEAR(Tabla2[[#This Row],[Fecha de creación]])</f>
        <v>2021</v>
      </c>
      <c r="N4029" s="23">
        <f>MONTH(Tabla2[[#This Row],[Fecha de creación]])</f>
        <v>5</v>
      </c>
    </row>
    <row r="4030" spans="1:14" ht="15" customHeight="1" x14ac:dyDescent="0.25">
      <c r="A4030" s="26">
        <v>44328.447847222225</v>
      </c>
      <c r="B4030" s="23" t="s">
        <v>0</v>
      </c>
      <c r="C4030" s="23" t="s">
        <v>5412</v>
      </c>
      <c r="D4030" s="23" t="s">
        <v>131</v>
      </c>
      <c r="E4030" s="23" t="s">
        <v>1</v>
      </c>
      <c r="F4030" s="23" t="s">
        <v>7</v>
      </c>
      <c r="G4030" s="23" t="s">
        <v>975</v>
      </c>
      <c r="H4030" s="2" t="s">
        <v>7728</v>
      </c>
      <c r="I4030" s="23" t="s">
        <v>4</v>
      </c>
      <c r="J4030" s="23"/>
      <c r="K4030" s="23" t="s">
        <v>9712</v>
      </c>
      <c r="L4030" s="23"/>
      <c r="M4030" s="23">
        <f>YEAR(Tabla2[[#This Row],[Fecha de creación]])</f>
        <v>2021</v>
      </c>
      <c r="N4030" s="23">
        <f>MONTH(Tabla2[[#This Row],[Fecha de creación]])</f>
        <v>5</v>
      </c>
    </row>
    <row r="4031" spans="1:14" ht="15" customHeight="1" x14ac:dyDescent="0.25">
      <c r="A4031" s="26">
        <v>44328.509467592594</v>
      </c>
      <c r="B4031" s="23" t="s">
        <v>0</v>
      </c>
      <c r="C4031" s="23" t="s">
        <v>5413</v>
      </c>
      <c r="D4031" s="23" t="s">
        <v>382</v>
      </c>
      <c r="E4031" s="23" t="s">
        <v>1</v>
      </c>
      <c r="F4031" s="23" t="s">
        <v>7</v>
      </c>
      <c r="G4031" s="23" t="s">
        <v>975</v>
      </c>
      <c r="H4031" s="2" t="s">
        <v>7758</v>
      </c>
      <c r="I4031" s="23" t="s">
        <v>7412</v>
      </c>
      <c r="J4031" s="23"/>
      <c r="K4031" s="23" t="s">
        <v>9712</v>
      </c>
      <c r="L4031" s="23"/>
      <c r="M4031" s="23">
        <f>YEAR(Tabla2[[#This Row],[Fecha de creación]])</f>
        <v>2021</v>
      </c>
      <c r="N4031" s="23">
        <f>MONTH(Tabla2[[#This Row],[Fecha de creación]])</f>
        <v>5</v>
      </c>
    </row>
    <row r="4032" spans="1:14" ht="15" customHeight="1" x14ac:dyDescent="0.25">
      <c r="A4032" s="26">
        <v>44328.524768518517</v>
      </c>
      <c r="B4032" s="23" t="s">
        <v>100</v>
      </c>
      <c r="C4032" s="23" t="s">
        <v>5414</v>
      </c>
      <c r="D4032" s="23" t="s">
        <v>615</v>
      </c>
      <c r="E4032" s="23" t="s">
        <v>1</v>
      </c>
      <c r="F4032" s="23" t="s">
        <v>7</v>
      </c>
      <c r="G4032" s="23" t="s">
        <v>975</v>
      </c>
      <c r="H4032" s="2" t="s">
        <v>7745</v>
      </c>
      <c r="I4032" s="23" t="s">
        <v>1653</v>
      </c>
      <c r="J4032" s="23"/>
      <c r="K4032" s="23" t="s">
        <v>9712</v>
      </c>
      <c r="L4032" s="23"/>
      <c r="M4032" s="23">
        <f>YEAR(Tabla2[[#This Row],[Fecha de creación]])</f>
        <v>2021</v>
      </c>
      <c r="N4032" s="23">
        <f>MONTH(Tabla2[[#This Row],[Fecha de creación]])</f>
        <v>5</v>
      </c>
    </row>
    <row r="4033" spans="1:14" ht="15" customHeight="1" x14ac:dyDescent="0.25">
      <c r="A4033" s="26">
        <v>44328.531863425924</v>
      </c>
      <c r="B4033" s="23" t="s">
        <v>0</v>
      </c>
      <c r="C4033" s="23" t="s">
        <v>5415</v>
      </c>
      <c r="D4033" s="23" t="s">
        <v>5416</v>
      </c>
      <c r="E4033" s="23" t="s">
        <v>1</v>
      </c>
      <c r="F4033" s="23" t="s">
        <v>22</v>
      </c>
      <c r="G4033" s="23" t="s">
        <v>975</v>
      </c>
      <c r="H4033" s="2" t="s">
        <v>7725</v>
      </c>
      <c r="I4033" s="23" t="s">
        <v>4</v>
      </c>
      <c r="J4033" s="23"/>
      <c r="K4033" s="23" t="s">
        <v>9712</v>
      </c>
      <c r="L4033" s="23"/>
      <c r="M4033" s="23">
        <f>YEAR(Tabla2[[#This Row],[Fecha de creación]])</f>
        <v>2021</v>
      </c>
      <c r="N4033" s="23">
        <f>MONTH(Tabla2[[#This Row],[Fecha de creación]])</f>
        <v>5</v>
      </c>
    </row>
    <row r="4034" spans="1:14" ht="15" customHeight="1" x14ac:dyDescent="0.25">
      <c r="A4034" s="26">
        <v>44328.541192129633</v>
      </c>
      <c r="B4034" s="23" t="s">
        <v>0</v>
      </c>
      <c r="C4034" s="23" t="s">
        <v>5417</v>
      </c>
      <c r="D4034" s="23" t="s">
        <v>172</v>
      </c>
      <c r="E4034" s="23" t="s">
        <v>1</v>
      </c>
      <c r="F4034" s="23" t="s">
        <v>7</v>
      </c>
      <c r="G4034" s="23" t="s">
        <v>1551</v>
      </c>
      <c r="H4034" s="2" t="s">
        <v>7721</v>
      </c>
      <c r="I4034" s="23" t="s">
        <v>4</v>
      </c>
      <c r="J4034" s="23"/>
      <c r="K4034" s="23" t="s">
        <v>9712</v>
      </c>
      <c r="L4034" s="23"/>
      <c r="M4034" s="23">
        <f>YEAR(Tabla2[[#This Row],[Fecha de creación]])</f>
        <v>2021</v>
      </c>
      <c r="N4034" s="23">
        <f>MONTH(Tabla2[[#This Row],[Fecha de creación]])</f>
        <v>5</v>
      </c>
    </row>
    <row r="4035" spans="1:14" ht="15" customHeight="1" x14ac:dyDescent="0.25">
      <c r="A4035" s="26">
        <v>44328.575914351852</v>
      </c>
      <c r="B4035" s="23" t="s">
        <v>0</v>
      </c>
      <c r="C4035" s="23" t="s">
        <v>5418</v>
      </c>
      <c r="D4035" s="23" t="s">
        <v>333</v>
      </c>
      <c r="E4035" s="23" t="s">
        <v>1</v>
      </c>
      <c r="F4035" s="23" t="s">
        <v>7</v>
      </c>
      <c r="G4035" s="23" t="s">
        <v>1551</v>
      </c>
      <c r="H4035" s="2" t="s">
        <v>7726</v>
      </c>
      <c r="I4035" s="23" t="s">
        <v>11</v>
      </c>
      <c r="J4035" s="23"/>
      <c r="K4035" s="23" t="s">
        <v>9712</v>
      </c>
      <c r="L4035" s="23"/>
      <c r="M4035" s="23">
        <f>YEAR(Tabla2[[#This Row],[Fecha de creación]])</f>
        <v>2021</v>
      </c>
      <c r="N4035" s="23">
        <f>MONTH(Tabla2[[#This Row],[Fecha de creación]])</f>
        <v>5</v>
      </c>
    </row>
    <row r="4036" spans="1:14" ht="15" customHeight="1" x14ac:dyDescent="0.25">
      <c r="A4036" s="26">
        <v>44328.70684027778</v>
      </c>
      <c r="B4036" s="23" t="s">
        <v>100</v>
      </c>
      <c r="C4036" s="23" t="s">
        <v>5419</v>
      </c>
      <c r="D4036" s="23" t="s">
        <v>6</v>
      </c>
      <c r="E4036" s="23" t="s">
        <v>1</v>
      </c>
      <c r="F4036" s="23" t="s">
        <v>7</v>
      </c>
      <c r="G4036" s="23" t="s">
        <v>975</v>
      </c>
      <c r="H4036" s="2" t="s">
        <v>7722</v>
      </c>
      <c r="I4036" s="23" t="s">
        <v>1653</v>
      </c>
      <c r="J4036" s="23"/>
      <c r="K4036" s="23" t="s">
        <v>9712</v>
      </c>
      <c r="L4036" s="23"/>
      <c r="M4036" s="23">
        <f>YEAR(Tabla2[[#This Row],[Fecha de creación]])</f>
        <v>2021</v>
      </c>
      <c r="N4036" s="23">
        <f>MONTH(Tabla2[[#This Row],[Fecha de creación]])</f>
        <v>5</v>
      </c>
    </row>
    <row r="4037" spans="1:14" ht="15" customHeight="1" x14ac:dyDescent="0.25">
      <c r="A4037" s="26">
        <v>44328.71366898148</v>
      </c>
      <c r="B4037" s="23" t="s">
        <v>56</v>
      </c>
      <c r="C4037" s="23" t="s">
        <v>5420</v>
      </c>
      <c r="D4037" s="23" t="s">
        <v>131</v>
      </c>
      <c r="E4037" s="23" t="s">
        <v>1</v>
      </c>
      <c r="F4037" s="23" t="s">
        <v>7</v>
      </c>
      <c r="G4037" s="23" t="s">
        <v>975</v>
      </c>
      <c r="H4037" s="2" t="s">
        <v>7728</v>
      </c>
      <c r="I4037" s="23" t="s">
        <v>1527</v>
      </c>
      <c r="J4037" s="23"/>
      <c r="K4037" s="23" t="s">
        <v>9712</v>
      </c>
      <c r="L4037" s="23"/>
      <c r="M4037" s="23">
        <f>YEAR(Tabla2[[#This Row],[Fecha de creación]])</f>
        <v>2021</v>
      </c>
      <c r="N4037" s="23">
        <f>MONTH(Tabla2[[#This Row],[Fecha de creación]])</f>
        <v>5</v>
      </c>
    </row>
    <row r="4038" spans="1:14" ht="15" customHeight="1" x14ac:dyDescent="0.25">
      <c r="A4038" s="26">
        <v>44328.714942129627</v>
      </c>
      <c r="B4038" s="23" t="s">
        <v>0</v>
      </c>
      <c r="C4038" s="23" t="s">
        <v>5421</v>
      </c>
      <c r="D4038" s="23" t="s">
        <v>2313</v>
      </c>
      <c r="E4038" s="23" t="s">
        <v>1</v>
      </c>
      <c r="F4038" s="23" t="s">
        <v>22</v>
      </c>
      <c r="G4038" s="23" t="s">
        <v>975</v>
      </c>
      <c r="H4038" s="2" t="s">
        <v>7743</v>
      </c>
      <c r="I4038" s="23" t="s">
        <v>7412</v>
      </c>
      <c r="J4038" s="23"/>
      <c r="K4038" s="23" t="s">
        <v>9712</v>
      </c>
      <c r="L4038" s="23"/>
      <c r="M4038" s="23">
        <f>YEAR(Tabla2[[#This Row],[Fecha de creación]])</f>
        <v>2021</v>
      </c>
      <c r="N4038" s="23">
        <f>MONTH(Tabla2[[#This Row],[Fecha de creación]])</f>
        <v>5</v>
      </c>
    </row>
    <row r="4039" spans="1:14" ht="15" customHeight="1" x14ac:dyDescent="0.25">
      <c r="A4039" s="26">
        <v>44328.763333333336</v>
      </c>
      <c r="B4039" s="23" t="s">
        <v>0</v>
      </c>
      <c r="C4039" s="23" t="s">
        <v>5422</v>
      </c>
      <c r="D4039" s="23" t="s">
        <v>1071</v>
      </c>
      <c r="E4039" s="23" t="s">
        <v>1</v>
      </c>
      <c r="F4039" s="23" t="s">
        <v>7</v>
      </c>
      <c r="G4039" s="23" t="s">
        <v>975</v>
      </c>
      <c r="H4039" s="2" t="s">
        <v>7755</v>
      </c>
      <c r="I4039" s="23" t="s">
        <v>976</v>
      </c>
      <c r="J4039" s="23"/>
      <c r="K4039" s="23" t="s">
        <v>9712</v>
      </c>
      <c r="L4039" s="23"/>
      <c r="M4039" s="23">
        <f>YEAR(Tabla2[[#This Row],[Fecha de creación]])</f>
        <v>2021</v>
      </c>
      <c r="N4039" s="23">
        <f>MONTH(Tabla2[[#This Row],[Fecha de creación]])</f>
        <v>5</v>
      </c>
    </row>
    <row r="4040" spans="1:14" ht="15" customHeight="1" x14ac:dyDescent="0.25">
      <c r="A4040" s="26">
        <v>44329.449687499997</v>
      </c>
      <c r="B4040" s="23" t="s">
        <v>19</v>
      </c>
      <c r="C4040" s="23" t="s">
        <v>5423</v>
      </c>
      <c r="D4040" s="23" t="s">
        <v>5424</v>
      </c>
      <c r="E4040" s="23" t="s">
        <v>1</v>
      </c>
      <c r="F4040" s="23" t="s">
        <v>7</v>
      </c>
      <c r="G4040" s="23" t="s">
        <v>975</v>
      </c>
      <c r="H4040" s="2" t="s">
        <v>7734</v>
      </c>
      <c r="I4040" s="23" t="s">
        <v>23</v>
      </c>
      <c r="J4040" s="23"/>
      <c r="K4040" s="23" t="s">
        <v>9712</v>
      </c>
      <c r="L4040" s="23"/>
      <c r="M4040" s="23">
        <f>YEAR(Tabla2[[#This Row],[Fecha de creación]])</f>
        <v>2021</v>
      </c>
      <c r="N4040" s="23">
        <f>MONTH(Tabla2[[#This Row],[Fecha de creación]])</f>
        <v>5</v>
      </c>
    </row>
    <row r="4041" spans="1:14" ht="15" customHeight="1" x14ac:dyDescent="0.25">
      <c r="A4041" s="26">
        <v>44329.475601851853</v>
      </c>
      <c r="B4041" s="23" t="s">
        <v>0</v>
      </c>
      <c r="C4041" s="23" t="s">
        <v>5425</v>
      </c>
      <c r="D4041" s="23" t="s">
        <v>382</v>
      </c>
      <c r="E4041" s="23" t="s">
        <v>1</v>
      </c>
      <c r="F4041" s="23" t="s">
        <v>7</v>
      </c>
      <c r="G4041" s="23" t="s">
        <v>975</v>
      </c>
      <c r="H4041" s="2" t="s">
        <v>7723</v>
      </c>
      <c r="I4041" s="23" t="s">
        <v>4</v>
      </c>
      <c r="J4041" s="23"/>
      <c r="K4041" s="23" t="s">
        <v>9712</v>
      </c>
      <c r="L4041" s="23"/>
      <c r="M4041" s="23">
        <f>YEAR(Tabla2[[#This Row],[Fecha de creación]])</f>
        <v>2021</v>
      </c>
      <c r="N4041" s="23">
        <f>MONTH(Tabla2[[#This Row],[Fecha de creación]])</f>
        <v>5</v>
      </c>
    </row>
    <row r="4042" spans="1:14" ht="15" customHeight="1" x14ac:dyDescent="0.25">
      <c r="A4042" s="26">
        <v>44329.48333333333</v>
      </c>
      <c r="B4042" s="23" t="s">
        <v>56</v>
      </c>
      <c r="C4042" s="23" t="s">
        <v>5426</v>
      </c>
      <c r="D4042" s="23" t="s">
        <v>3438</v>
      </c>
      <c r="E4042" s="23" t="s">
        <v>1</v>
      </c>
      <c r="F4042" s="23" t="s">
        <v>7</v>
      </c>
      <c r="G4042" s="23" t="s">
        <v>975</v>
      </c>
      <c r="H4042" s="2" t="s">
        <v>7722</v>
      </c>
      <c r="I4042" s="23" t="s">
        <v>1527</v>
      </c>
      <c r="J4042" s="23"/>
      <c r="K4042" s="23" t="s">
        <v>9712</v>
      </c>
      <c r="L4042" s="23"/>
      <c r="M4042" s="23">
        <f>YEAR(Tabla2[[#This Row],[Fecha de creación]])</f>
        <v>2021</v>
      </c>
      <c r="N4042" s="23">
        <f>MONTH(Tabla2[[#This Row],[Fecha de creación]])</f>
        <v>5</v>
      </c>
    </row>
    <row r="4043" spans="1:14" ht="15" customHeight="1" x14ac:dyDescent="0.25">
      <c r="A4043" s="26">
        <v>44329.498124999998</v>
      </c>
      <c r="B4043" s="23" t="s">
        <v>0</v>
      </c>
      <c r="C4043" s="23" t="s">
        <v>5427</v>
      </c>
      <c r="D4043" s="23" t="s">
        <v>5428</v>
      </c>
      <c r="E4043" s="23" t="s">
        <v>1</v>
      </c>
      <c r="F4043" s="23" t="s">
        <v>7</v>
      </c>
      <c r="G4043" s="23" t="s">
        <v>975</v>
      </c>
      <c r="H4043" s="2" t="s">
        <v>7721</v>
      </c>
      <c r="I4043" s="23" t="s">
        <v>7412</v>
      </c>
      <c r="J4043" s="23"/>
      <c r="K4043" s="23" t="s">
        <v>9712</v>
      </c>
      <c r="L4043" s="23"/>
      <c r="M4043" s="23">
        <f>YEAR(Tabla2[[#This Row],[Fecha de creación]])</f>
        <v>2021</v>
      </c>
      <c r="N4043" s="23">
        <f>MONTH(Tabla2[[#This Row],[Fecha de creación]])</f>
        <v>5</v>
      </c>
    </row>
    <row r="4044" spans="1:14" ht="15" customHeight="1" x14ac:dyDescent="0.25">
      <c r="A4044" s="26">
        <v>44329.498703703706</v>
      </c>
      <c r="B4044" s="23" t="s">
        <v>0</v>
      </c>
      <c r="C4044" s="23" t="s">
        <v>5429</v>
      </c>
      <c r="D4044" s="23" t="s">
        <v>1004</v>
      </c>
      <c r="E4044" s="23" t="s">
        <v>1</v>
      </c>
      <c r="F4044" s="23" t="s">
        <v>7</v>
      </c>
      <c r="G4044" s="23" t="s">
        <v>975</v>
      </c>
      <c r="H4044" s="2" t="s">
        <v>7726</v>
      </c>
      <c r="I4044" s="23" t="s">
        <v>7412</v>
      </c>
      <c r="J4044" s="23"/>
      <c r="K4044" s="23" t="s">
        <v>9712</v>
      </c>
      <c r="L4044" s="23"/>
      <c r="M4044" s="23">
        <f>YEAR(Tabla2[[#This Row],[Fecha de creación]])</f>
        <v>2021</v>
      </c>
      <c r="N4044" s="23">
        <f>MONTH(Tabla2[[#This Row],[Fecha de creación]])</f>
        <v>5</v>
      </c>
    </row>
    <row r="4045" spans="1:14" ht="15" customHeight="1" x14ac:dyDescent="0.25">
      <c r="A4045" s="26">
        <v>44329.500162037039</v>
      </c>
      <c r="B4045" s="23" t="s">
        <v>0</v>
      </c>
      <c r="C4045" s="23" t="s">
        <v>5430</v>
      </c>
      <c r="D4045" s="23" t="s">
        <v>349</v>
      </c>
      <c r="E4045" s="23" t="s">
        <v>1</v>
      </c>
      <c r="F4045" s="23" t="s">
        <v>7</v>
      </c>
      <c r="G4045" s="23" t="s">
        <v>975</v>
      </c>
      <c r="H4045" s="2" t="s">
        <v>7731</v>
      </c>
      <c r="I4045" s="23" t="s">
        <v>7412</v>
      </c>
      <c r="J4045" s="23"/>
      <c r="K4045" s="23" t="s">
        <v>9712</v>
      </c>
      <c r="L4045" s="23"/>
      <c r="M4045" s="23">
        <f>YEAR(Tabla2[[#This Row],[Fecha de creación]])</f>
        <v>2021</v>
      </c>
      <c r="N4045" s="23">
        <f>MONTH(Tabla2[[#This Row],[Fecha de creación]])</f>
        <v>5</v>
      </c>
    </row>
    <row r="4046" spans="1:14" ht="15" customHeight="1" x14ac:dyDescent="0.25">
      <c r="A4046" s="26">
        <v>44329.500671296293</v>
      </c>
      <c r="B4046" s="23" t="s">
        <v>0</v>
      </c>
      <c r="C4046" s="23" t="s">
        <v>5431</v>
      </c>
      <c r="D4046" s="23" t="s">
        <v>351</v>
      </c>
      <c r="E4046" s="23" t="s">
        <v>1</v>
      </c>
      <c r="F4046" s="23" t="s">
        <v>7</v>
      </c>
      <c r="G4046" s="23" t="s">
        <v>975</v>
      </c>
      <c r="H4046" s="2" t="s">
        <v>7734</v>
      </c>
      <c r="I4046" s="23" t="s">
        <v>7412</v>
      </c>
      <c r="J4046" s="23"/>
      <c r="K4046" s="23" t="s">
        <v>9712</v>
      </c>
      <c r="L4046" s="23"/>
      <c r="M4046" s="23">
        <f>YEAR(Tabla2[[#This Row],[Fecha de creación]])</f>
        <v>2021</v>
      </c>
      <c r="N4046" s="23">
        <f>MONTH(Tabla2[[#This Row],[Fecha de creación]])</f>
        <v>5</v>
      </c>
    </row>
    <row r="4047" spans="1:14" ht="15" customHeight="1" x14ac:dyDescent="0.25">
      <c r="A4047" s="26">
        <v>44329.501377314817</v>
      </c>
      <c r="B4047" s="23" t="s">
        <v>0</v>
      </c>
      <c r="C4047" s="23" t="s">
        <v>5432</v>
      </c>
      <c r="D4047" s="23" t="s">
        <v>131</v>
      </c>
      <c r="E4047" s="23" t="s">
        <v>1</v>
      </c>
      <c r="F4047" s="23" t="s">
        <v>7</v>
      </c>
      <c r="G4047" s="23" t="s">
        <v>975</v>
      </c>
      <c r="H4047" s="2" t="s">
        <v>7728</v>
      </c>
      <c r="I4047" s="23" t="s">
        <v>7412</v>
      </c>
      <c r="J4047" s="23"/>
      <c r="K4047" s="23" t="s">
        <v>9712</v>
      </c>
      <c r="L4047" s="23"/>
      <c r="M4047" s="23">
        <f>YEAR(Tabla2[[#This Row],[Fecha de creación]])</f>
        <v>2021</v>
      </c>
      <c r="N4047" s="23">
        <f>MONTH(Tabla2[[#This Row],[Fecha de creación]])</f>
        <v>5</v>
      </c>
    </row>
    <row r="4048" spans="1:14" ht="15" customHeight="1" x14ac:dyDescent="0.25">
      <c r="A4048" s="26">
        <v>44329.507326388892</v>
      </c>
      <c r="B4048" s="23" t="s">
        <v>0</v>
      </c>
      <c r="C4048" s="23" t="s">
        <v>5433</v>
      </c>
      <c r="D4048" s="23" t="s">
        <v>985</v>
      </c>
      <c r="E4048" s="23" t="s">
        <v>1</v>
      </c>
      <c r="F4048" s="23" t="s">
        <v>7</v>
      </c>
      <c r="G4048" s="23" t="s">
        <v>975</v>
      </c>
      <c r="H4048" s="2" t="s">
        <v>7733</v>
      </c>
      <c r="I4048" s="23" t="s">
        <v>7412</v>
      </c>
      <c r="J4048" s="23"/>
      <c r="K4048" s="23" t="s">
        <v>9712</v>
      </c>
      <c r="L4048" s="23"/>
      <c r="M4048" s="23">
        <f>YEAR(Tabla2[[#This Row],[Fecha de creación]])</f>
        <v>2021</v>
      </c>
      <c r="N4048" s="23">
        <f>MONTH(Tabla2[[#This Row],[Fecha de creación]])</f>
        <v>5</v>
      </c>
    </row>
    <row r="4049" spans="1:14" ht="15" customHeight="1" x14ac:dyDescent="0.25">
      <c r="A4049" s="26">
        <v>44329.523252314815</v>
      </c>
      <c r="B4049" s="23" t="s">
        <v>100</v>
      </c>
      <c r="C4049" s="23" t="s">
        <v>5434</v>
      </c>
      <c r="D4049" s="23" t="s">
        <v>110</v>
      </c>
      <c r="E4049" s="23" t="s">
        <v>1</v>
      </c>
      <c r="F4049" s="23" t="s">
        <v>7</v>
      </c>
      <c r="G4049" s="23" t="s">
        <v>975</v>
      </c>
      <c r="H4049" s="2" t="s">
        <v>7731</v>
      </c>
      <c r="I4049" s="23" t="s">
        <v>1653</v>
      </c>
      <c r="J4049" s="23"/>
      <c r="K4049" s="23" t="s">
        <v>9712</v>
      </c>
      <c r="L4049" s="23"/>
      <c r="M4049" s="23">
        <f>YEAR(Tabla2[[#This Row],[Fecha de creación]])</f>
        <v>2021</v>
      </c>
      <c r="N4049" s="23">
        <f>MONTH(Tabla2[[#This Row],[Fecha de creación]])</f>
        <v>5</v>
      </c>
    </row>
    <row r="4050" spans="1:14" ht="15" customHeight="1" x14ac:dyDescent="0.25">
      <c r="A4050" s="26">
        <v>44329.529224537036</v>
      </c>
      <c r="B4050" s="23" t="s">
        <v>0</v>
      </c>
      <c r="C4050" s="23" t="s">
        <v>5435</v>
      </c>
      <c r="D4050" s="23" t="s">
        <v>51</v>
      </c>
      <c r="E4050" s="23" t="s">
        <v>1</v>
      </c>
      <c r="F4050" s="23" t="s">
        <v>22</v>
      </c>
      <c r="G4050" s="23" t="s">
        <v>975</v>
      </c>
      <c r="H4050" s="2" t="s">
        <v>7732</v>
      </c>
      <c r="I4050" s="23" t="s">
        <v>4</v>
      </c>
      <c r="J4050" s="23"/>
      <c r="K4050" s="23" t="s">
        <v>9712</v>
      </c>
      <c r="L4050" s="23"/>
      <c r="M4050" s="23">
        <f>YEAR(Tabla2[[#This Row],[Fecha de creación]])</f>
        <v>2021</v>
      </c>
      <c r="N4050" s="23">
        <f>MONTH(Tabla2[[#This Row],[Fecha de creación]])</f>
        <v>5</v>
      </c>
    </row>
    <row r="4051" spans="1:14" ht="15" customHeight="1" x14ac:dyDescent="0.25">
      <c r="A4051" s="26">
        <v>44329.538032407407</v>
      </c>
      <c r="B4051" s="23" t="s">
        <v>0</v>
      </c>
      <c r="C4051" s="23" t="s">
        <v>5436</v>
      </c>
      <c r="D4051" s="23" t="s">
        <v>719</v>
      </c>
      <c r="E4051" s="23" t="s">
        <v>1</v>
      </c>
      <c r="F4051" s="23" t="s">
        <v>7</v>
      </c>
      <c r="G4051" s="23" t="s">
        <v>975</v>
      </c>
      <c r="H4051" s="2" t="s">
        <v>7722</v>
      </c>
      <c r="I4051" s="23" t="s">
        <v>4</v>
      </c>
      <c r="J4051" s="23"/>
      <c r="K4051" s="23" t="s">
        <v>9712</v>
      </c>
      <c r="L4051" s="23"/>
      <c r="M4051" s="23">
        <f>YEAR(Tabla2[[#This Row],[Fecha de creación]])</f>
        <v>2021</v>
      </c>
      <c r="N4051" s="23">
        <f>MONTH(Tabla2[[#This Row],[Fecha de creación]])</f>
        <v>5</v>
      </c>
    </row>
    <row r="4052" spans="1:14" ht="15" customHeight="1" x14ac:dyDescent="0.25">
      <c r="A4052" s="26">
        <v>44329.658495370371</v>
      </c>
      <c r="B4052" s="23" t="s">
        <v>0</v>
      </c>
      <c r="C4052" s="23" t="s">
        <v>5437</v>
      </c>
      <c r="D4052" s="23" t="s">
        <v>218</v>
      </c>
      <c r="E4052" s="23" t="s">
        <v>1</v>
      </c>
      <c r="F4052" s="23" t="s">
        <v>7</v>
      </c>
      <c r="G4052" s="23" t="s">
        <v>1551</v>
      </c>
      <c r="H4052" s="2" t="s">
        <v>7737</v>
      </c>
      <c r="I4052" s="23" t="s">
        <v>11</v>
      </c>
      <c r="J4052" s="23"/>
      <c r="K4052" s="23" t="s">
        <v>9712</v>
      </c>
      <c r="L4052" s="23"/>
      <c r="M4052" s="23">
        <f>YEAR(Tabla2[[#This Row],[Fecha de creación]])</f>
        <v>2021</v>
      </c>
      <c r="N4052" s="23">
        <f>MONTH(Tabla2[[#This Row],[Fecha de creación]])</f>
        <v>5</v>
      </c>
    </row>
    <row r="4053" spans="1:14" ht="15" customHeight="1" x14ac:dyDescent="0.25">
      <c r="A4053" s="26">
        <v>44329.740115740744</v>
      </c>
      <c r="B4053" s="23" t="s">
        <v>0</v>
      </c>
      <c r="C4053" s="23" t="s">
        <v>5438</v>
      </c>
      <c r="D4053" s="23" t="s">
        <v>349</v>
      </c>
      <c r="E4053" s="23" t="s">
        <v>1</v>
      </c>
      <c r="F4053" s="23" t="s">
        <v>7</v>
      </c>
      <c r="G4053" s="23" t="s">
        <v>975</v>
      </c>
      <c r="H4053" s="2" t="s">
        <v>7731</v>
      </c>
      <c r="I4053" s="23" t="s">
        <v>7412</v>
      </c>
      <c r="J4053" s="23"/>
      <c r="K4053" s="23" t="s">
        <v>9712</v>
      </c>
      <c r="L4053" s="23"/>
      <c r="M4053" s="23">
        <f>YEAR(Tabla2[[#This Row],[Fecha de creación]])</f>
        <v>2021</v>
      </c>
      <c r="N4053" s="23">
        <f>MONTH(Tabla2[[#This Row],[Fecha de creación]])</f>
        <v>5</v>
      </c>
    </row>
    <row r="4054" spans="1:14" ht="15" customHeight="1" x14ac:dyDescent="0.25">
      <c r="A4054" s="26">
        <v>44330.422962962963</v>
      </c>
      <c r="B4054" s="23" t="s">
        <v>0</v>
      </c>
      <c r="C4054" s="23" t="s">
        <v>5439</v>
      </c>
      <c r="D4054" s="23" t="s">
        <v>1024</v>
      </c>
      <c r="E4054" s="23" t="s">
        <v>1</v>
      </c>
      <c r="F4054" s="23" t="s">
        <v>7</v>
      </c>
      <c r="G4054" s="23" t="s">
        <v>975</v>
      </c>
      <c r="H4054" s="2" t="s">
        <v>7748</v>
      </c>
      <c r="I4054" s="23" t="s">
        <v>4</v>
      </c>
      <c r="J4054" s="23"/>
      <c r="K4054" s="23" t="s">
        <v>9712</v>
      </c>
      <c r="L4054" s="23"/>
      <c r="M4054" s="23">
        <f>YEAR(Tabla2[[#This Row],[Fecha de creación]])</f>
        <v>2021</v>
      </c>
      <c r="N4054" s="23">
        <f>MONTH(Tabla2[[#This Row],[Fecha de creación]])</f>
        <v>5</v>
      </c>
    </row>
    <row r="4055" spans="1:14" ht="15" customHeight="1" x14ac:dyDescent="0.25">
      <c r="A4055" s="26">
        <v>44330.425057870372</v>
      </c>
      <c r="B4055" s="23" t="s">
        <v>0</v>
      </c>
      <c r="C4055" s="23" t="s">
        <v>5440</v>
      </c>
      <c r="D4055" s="23" t="s">
        <v>5441</v>
      </c>
      <c r="E4055" s="23" t="s">
        <v>1</v>
      </c>
      <c r="F4055" s="23" t="s">
        <v>7</v>
      </c>
      <c r="G4055" s="23" t="s">
        <v>975</v>
      </c>
      <c r="H4055" s="2" t="s">
        <v>7728</v>
      </c>
      <c r="I4055" s="23" t="s">
        <v>4</v>
      </c>
      <c r="J4055" s="23"/>
      <c r="K4055" s="23" t="s">
        <v>9712</v>
      </c>
      <c r="L4055" s="23"/>
      <c r="M4055" s="23">
        <f>YEAR(Tabla2[[#This Row],[Fecha de creación]])</f>
        <v>2021</v>
      </c>
      <c r="N4055" s="23">
        <f>MONTH(Tabla2[[#This Row],[Fecha de creación]])</f>
        <v>5</v>
      </c>
    </row>
    <row r="4056" spans="1:14" ht="15" customHeight="1" x14ac:dyDescent="0.25">
      <c r="A4056" s="26">
        <v>44330.440509259257</v>
      </c>
      <c r="B4056" s="23" t="s">
        <v>0</v>
      </c>
      <c r="C4056" s="23" t="s">
        <v>5442</v>
      </c>
      <c r="D4056" s="23" t="s">
        <v>21</v>
      </c>
      <c r="E4056" s="23" t="s">
        <v>1</v>
      </c>
      <c r="F4056" s="23" t="s">
        <v>7</v>
      </c>
      <c r="G4056" s="23" t="s">
        <v>975</v>
      </c>
      <c r="H4056" s="2" t="s">
        <v>7744</v>
      </c>
      <c r="I4056" s="23" t="s">
        <v>7412</v>
      </c>
      <c r="J4056" s="23"/>
      <c r="K4056" s="23" t="s">
        <v>9712</v>
      </c>
      <c r="L4056" s="23"/>
      <c r="M4056" s="23">
        <f>YEAR(Tabla2[[#This Row],[Fecha de creación]])</f>
        <v>2021</v>
      </c>
      <c r="N4056" s="23">
        <f>MONTH(Tabla2[[#This Row],[Fecha de creación]])</f>
        <v>5</v>
      </c>
    </row>
    <row r="4057" spans="1:14" ht="15" customHeight="1" x14ac:dyDescent="0.25">
      <c r="A4057" s="26">
        <v>44330.441793981481</v>
      </c>
      <c r="B4057" s="23" t="s">
        <v>0</v>
      </c>
      <c r="C4057" s="23" t="s">
        <v>5443</v>
      </c>
      <c r="D4057" s="23" t="s">
        <v>351</v>
      </c>
      <c r="E4057" s="23" t="s">
        <v>1</v>
      </c>
      <c r="F4057" s="23" t="s">
        <v>7</v>
      </c>
      <c r="G4057" s="23" t="s">
        <v>975</v>
      </c>
      <c r="H4057" s="2" t="s">
        <v>7734</v>
      </c>
      <c r="I4057" s="23" t="s">
        <v>7412</v>
      </c>
      <c r="J4057" s="23"/>
      <c r="K4057" s="23" t="s">
        <v>9712</v>
      </c>
      <c r="L4057" s="23"/>
      <c r="M4057" s="23">
        <f>YEAR(Tabla2[[#This Row],[Fecha de creación]])</f>
        <v>2021</v>
      </c>
      <c r="N4057" s="23">
        <f>MONTH(Tabla2[[#This Row],[Fecha de creación]])</f>
        <v>5</v>
      </c>
    </row>
    <row r="4058" spans="1:14" ht="15" customHeight="1" x14ac:dyDescent="0.25">
      <c r="A4058" s="26">
        <v>44330.442754629628</v>
      </c>
      <c r="B4058" s="23" t="s">
        <v>0</v>
      </c>
      <c r="C4058" s="23" t="s">
        <v>5444</v>
      </c>
      <c r="D4058" s="23" t="s">
        <v>131</v>
      </c>
      <c r="E4058" s="23" t="s">
        <v>1</v>
      </c>
      <c r="F4058" s="23" t="s">
        <v>7</v>
      </c>
      <c r="G4058" s="23" t="s">
        <v>975</v>
      </c>
      <c r="H4058" s="2" t="s">
        <v>7731</v>
      </c>
      <c r="I4058" s="23" t="s">
        <v>7412</v>
      </c>
      <c r="J4058" s="23"/>
      <c r="K4058" s="23" t="s">
        <v>9712</v>
      </c>
      <c r="L4058" s="23"/>
      <c r="M4058" s="23">
        <f>YEAR(Tabla2[[#This Row],[Fecha de creación]])</f>
        <v>2021</v>
      </c>
      <c r="N4058" s="23">
        <f>MONTH(Tabla2[[#This Row],[Fecha de creación]])</f>
        <v>5</v>
      </c>
    </row>
    <row r="4059" spans="1:14" ht="15" customHeight="1" x14ac:dyDescent="0.25">
      <c r="A4059" s="26">
        <v>44330.639305555553</v>
      </c>
      <c r="B4059" s="23" t="s">
        <v>100</v>
      </c>
      <c r="C4059" s="23" t="s">
        <v>5445</v>
      </c>
      <c r="D4059" s="23" t="s">
        <v>5274</v>
      </c>
      <c r="E4059" s="23" t="s">
        <v>1</v>
      </c>
      <c r="F4059" s="23" t="s">
        <v>7</v>
      </c>
      <c r="G4059" s="23" t="s">
        <v>975</v>
      </c>
      <c r="H4059" s="2" t="s">
        <v>7722</v>
      </c>
      <c r="I4059" s="23" t="s">
        <v>7775</v>
      </c>
      <c r="J4059" s="23"/>
      <c r="K4059" s="23" t="s">
        <v>9712</v>
      </c>
      <c r="L4059" s="23"/>
      <c r="M4059" s="23">
        <f>YEAR(Tabla2[[#This Row],[Fecha de creación]])</f>
        <v>2021</v>
      </c>
      <c r="N4059" s="23">
        <f>MONTH(Tabla2[[#This Row],[Fecha de creación]])</f>
        <v>5</v>
      </c>
    </row>
    <row r="4060" spans="1:14" ht="15" customHeight="1" x14ac:dyDescent="0.25">
      <c r="A4060" s="26">
        <v>44330.708703703705</v>
      </c>
      <c r="B4060" s="23" t="s">
        <v>0</v>
      </c>
      <c r="C4060" s="23" t="s">
        <v>5446</v>
      </c>
      <c r="D4060" s="23" t="s">
        <v>6</v>
      </c>
      <c r="E4060" s="23" t="s">
        <v>1</v>
      </c>
      <c r="F4060" s="23" t="s">
        <v>7</v>
      </c>
      <c r="G4060" s="23" t="s">
        <v>975</v>
      </c>
      <c r="H4060" s="2" t="s">
        <v>7722</v>
      </c>
      <c r="I4060" s="23" t="s">
        <v>4</v>
      </c>
      <c r="J4060" s="23"/>
      <c r="K4060" s="23" t="s">
        <v>9712</v>
      </c>
      <c r="L4060" s="23"/>
      <c r="M4060" s="23">
        <f>YEAR(Tabla2[[#This Row],[Fecha de creación]])</f>
        <v>2021</v>
      </c>
      <c r="N4060" s="23">
        <f>MONTH(Tabla2[[#This Row],[Fecha de creación]])</f>
        <v>5</v>
      </c>
    </row>
    <row r="4061" spans="1:14" ht="15" customHeight="1" x14ac:dyDescent="0.25">
      <c r="A4061" s="26">
        <v>44331.540856481479</v>
      </c>
      <c r="B4061" s="23" t="s">
        <v>0</v>
      </c>
      <c r="C4061" s="23" t="s">
        <v>5447</v>
      </c>
      <c r="D4061" s="23" t="s">
        <v>6</v>
      </c>
      <c r="E4061" s="23" t="s">
        <v>1</v>
      </c>
      <c r="F4061" s="23" t="s">
        <v>7</v>
      </c>
      <c r="G4061" s="23" t="s">
        <v>975</v>
      </c>
      <c r="H4061" s="2" t="s">
        <v>7722</v>
      </c>
      <c r="I4061" s="23" t="s">
        <v>7412</v>
      </c>
      <c r="J4061" s="23"/>
      <c r="K4061" s="23" t="s">
        <v>9712</v>
      </c>
      <c r="L4061" s="23"/>
      <c r="M4061" s="23">
        <f>YEAR(Tabla2[[#This Row],[Fecha de creación]])</f>
        <v>2021</v>
      </c>
      <c r="N4061" s="23">
        <f>MONTH(Tabla2[[#This Row],[Fecha de creación]])</f>
        <v>5</v>
      </c>
    </row>
    <row r="4062" spans="1:14" ht="15" customHeight="1" x14ac:dyDescent="0.25">
      <c r="A4062" s="26">
        <v>44331.546944444446</v>
      </c>
      <c r="B4062" s="23" t="s">
        <v>0</v>
      </c>
      <c r="C4062" s="23" t="s">
        <v>5448</v>
      </c>
      <c r="D4062" s="23" t="s">
        <v>5449</v>
      </c>
      <c r="E4062" s="23" t="s">
        <v>1</v>
      </c>
      <c r="F4062" s="23" t="s">
        <v>2</v>
      </c>
      <c r="G4062" s="23" t="s">
        <v>975</v>
      </c>
      <c r="H4062" s="2" t="s">
        <v>7729</v>
      </c>
      <c r="I4062" s="23" t="s">
        <v>7412</v>
      </c>
      <c r="J4062" s="23"/>
      <c r="K4062" s="23" t="s">
        <v>9712</v>
      </c>
      <c r="L4062" s="23"/>
      <c r="M4062" s="23">
        <f>YEAR(Tabla2[[#This Row],[Fecha de creación]])</f>
        <v>2021</v>
      </c>
      <c r="N4062" s="23">
        <f>MONTH(Tabla2[[#This Row],[Fecha de creación]])</f>
        <v>5</v>
      </c>
    </row>
    <row r="4063" spans="1:14" ht="15" customHeight="1" x14ac:dyDescent="0.25">
      <c r="A4063" s="26">
        <v>44331.738136574073</v>
      </c>
      <c r="B4063" s="23" t="s">
        <v>0</v>
      </c>
      <c r="C4063" s="23" t="s">
        <v>5450</v>
      </c>
      <c r="D4063" s="23" t="s">
        <v>21</v>
      </c>
      <c r="E4063" s="23" t="s">
        <v>1</v>
      </c>
      <c r="F4063" s="23" t="s">
        <v>7</v>
      </c>
      <c r="G4063" s="23" t="s">
        <v>975</v>
      </c>
      <c r="H4063" s="2" t="s">
        <v>7744</v>
      </c>
      <c r="I4063" s="23" t="s">
        <v>7412</v>
      </c>
      <c r="J4063" s="23"/>
      <c r="K4063" s="23" t="s">
        <v>9712</v>
      </c>
      <c r="L4063" s="23"/>
      <c r="M4063" s="23">
        <f>YEAR(Tabla2[[#This Row],[Fecha de creación]])</f>
        <v>2021</v>
      </c>
      <c r="N4063" s="23">
        <f>MONTH(Tabla2[[#This Row],[Fecha de creación]])</f>
        <v>5</v>
      </c>
    </row>
    <row r="4064" spans="1:14" ht="15" customHeight="1" x14ac:dyDescent="0.25">
      <c r="A4064" s="26">
        <v>44332.405868055554</v>
      </c>
      <c r="B4064" s="23" t="s">
        <v>0</v>
      </c>
      <c r="C4064" s="23" t="s">
        <v>5451</v>
      </c>
      <c r="D4064" s="23" t="s">
        <v>6</v>
      </c>
      <c r="E4064" s="23" t="s">
        <v>1</v>
      </c>
      <c r="F4064" s="23" t="s">
        <v>7</v>
      </c>
      <c r="G4064" s="23" t="s">
        <v>975</v>
      </c>
      <c r="H4064" s="2" t="s">
        <v>7722</v>
      </c>
      <c r="I4064" s="23" t="s">
        <v>4</v>
      </c>
      <c r="J4064" s="23"/>
      <c r="K4064" s="23" t="s">
        <v>9712</v>
      </c>
      <c r="L4064" s="23"/>
      <c r="M4064" s="23">
        <f>YEAR(Tabla2[[#This Row],[Fecha de creación]])</f>
        <v>2021</v>
      </c>
      <c r="N4064" s="23">
        <f>MONTH(Tabla2[[#This Row],[Fecha de creación]])</f>
        <v>5</v>
      </c>
    </row>
    <row r="4065" spans="1:14" ht="15" customHeight="1" x14ac:dyDescent="0.25">
      <c r="A4065" s="26">
        <v>44332.466539351852</v>
      </c>
      <c r="B4065" s="23" t="s">
        <v>0</v>
      </c>
      <c r="C4065" s="23" t="s">
        <v>5452</v>
      </c>
      <c r="D4065" s="23" t="s">
        <v>5453</v>
      </c>
      <c r="E4065" s="23" t="s">
        <v>1</v>
      </c>
      <c r="F4065" s="23" t="s">
        <v>7</v>
      </c>
      <c r="G4065" s="23" t="s">
        <v>1551</v>
      </c>
      <c r="H4065" s="2" t="s">
        <v>7731</v>
      </c>
      <c r="I4065" s="23" t="s">
        <v>4</v>
      </c>
      <c r="J4065" s="23"/>
      <c r="K4065" s="23" t="s">
        <v>9712</v>
      </c>
      <c r="L4065" s="23"/>
      <c r="M4065" s="23">
        <f>YEAR(Tabla2[[#This Row],[Fecha de creación]])</f>
        <v>2021</v>
      </c>
      <c r="N4065" s="23">
        <f>MONTH(Tabla2[[#This Row],[Fecha de creación]])</f>
        <v>5</v>
      </c>
    </row>
    <row r="4066" spans="1:14" ht="15" customHeight="1" x14ac:dyDescent="0.25">
      <c r="A4066" s="26">
        <v>44332.525312500002</v>
      </c>
      <c r="B4066" s="23" t="s">
        <v>0</v>
      </c>
      <c r="C4066" s="23" t="s">
        <v>5454</v>
      </c>
      <c r="D4066" s="23" t="s">
        <v>5455</v>
      </c>
      <c r="E4066" s="23" t="s">
        <v>1</v>
      </c>
      <c r="F4066" s="23" t="s">
        <v>22</v>
      </c>
      <c r="G4066" s="23" t="s">
        <v>975</v>
      </c>
      <c r="H4066" s="2" t="s">
        <v>7745</v>
      </c>
      <c r="I4066" s="23" t="s">
        <v>4</v>
      </c>
      <c r="J4066" s="23"/>
      <c r="K4066" s="23" t="s">
        <v>9712</v>
      </c>
      <c r="L4066" s="23"/>
      <c r="M4066" s="23">
        <f>YEAR(Tabla2[[#This Row],[Fecha de creación]])</f>
        <v>2021</v>
      </c>
      <c r="N4066" s="23">
        <f>MONTH(Tabla2[[#This Row],[Fecha de creación]])</f>
        <v>5</v>
      </c>
    </row>
    <row r="4067" spans="1:14" ht="15" customHeight="1" x14ac:dyDescent="0.25">
      <c r="A4067" s="26">
        <v>44332.532777777778</v>
      </c>
      <c r="B4067" s="23" t="s">
        <v>0</v>
      </c>
      <c r="C4067" s="23" t="s">
        <v>5456</v>
      </c>
      <c r="D4067" s="23" t="s">
        <v>6</v>
      </c>
      <c r="E4067" s="23" t="s">
        <v>1</v>
      </c>
      <c r="F4067" s="23" t="s">
        <v>7</v>
      </c>
      <c r="G4067" s="23" t="s">
        <v>975</v>
      </c>
      <c r="H4067" s="2" t="s">
        <v>7722</v>
      </c>
      <c r="I4067" s="23" t="s">
        <v>4</v>
      </c>
      <c r="J4067" s="23"/>
      <c r="K4067" s="23" t="s">
        <v>9712</v>
      </c>
      <c r="L4067" s="23"/>
      <c r="M4067" s="23">
        <f>YEAR(Tabla2[[#This Row],[Fecha de creación]])</f>
        <v>2021</v>
      </c>
      <c r="N4067" s="23">
        <f>MONTH(Tabla2[[#This Row],[Fecha de creación]])</f>
        <v>5</v>
      </c>
    </row>
    <row r="4068" spans="1:14" ht="15" customHeight="1" x14ac:dyDescent="0.25">
      <c r="A4068" s="26">
        <v>44332.543680555558</v>
      </c>
      <c r="B4068" s="23" t="s">
        <v>0</v>
      </c>
      <c r="C4068" s="23" t="s">
        <v>759</v>
      </c>
      <c r="D4068" s="23" t="s">
        <v>6</v>
      </c>
      <c r="E4068" s="23" t="s">
        <v>1</v>
      </c>
      <c r="F4068" s="23" t="s">
        <v>7</v>
      </c>
      <c r="G4068" s="23" t="s">
        <v>3</v>
      </c>
      <c r="H4068" s="2" t="s">
        <v>7722</v>
      </c>
      <c r="I4068" s="23" t="s">
        <v>4</v>
      </c>
      <c r="J4068" s="23"/>
      <c r="K4068" s="23" t="s">
        <v>9712</v>
      </c>
      <c r="L4068" s="23"/>
      <c r="M4068" s="23">
        <f>YEAR(Tabla2[[#This Row],[Fecha de creación]])</f>
        <v>2021</v>
      </c>
      <c r="N4068" s="23">
        <f>MONTH(Tabla2[[#This Row],[Fecha de creación]])</f>
        <v>5</v>
      </c>
    </row>
    <row r="4069" spans="1:14" ht="15" customHeight="1" x14ac:dyDescent="0.25">
      <c r="A4069" s="26">
        <v>44332.696689814817</v>
      </c>
      <c r="B4069" s="23" t="s">
        <v>0</v>
      </c>
      <c r="C4069" s="23" t="s">
        <v>760</v>
      </c>
      <c r="D4069" s="23" t="s">
        <v>6</v>
      </c>
      <c r="E4069" s="23" t="s">
        <v>1</v>
      </c>
      <c r="F4069" s="23" t="s">
        <v>7</v>
      </c>
      <c r="G4069" s="23" t="s">
        <v>3</v>
      </c>
      <c r="H4069" s="2" t="s">
        <v>7722</v>
      </c>
      <c r="I4069" s="23" t="s">
        <v>4</v>
      </c>
      <c r="J4069" s="23"/>
      <c r="K4069" s="23" t="s">
        <v>9712</v>
      </c>
      <c r="L4069" s="23"/>
      <c r="M4069" s="23">
        <f>YEAR(Tabla2[[#This Row],[Fecha de creación]])</f>
        <v>2021</v>
      </c>
      <c r="N4069" s="23">
        <f>MONTH(Tabla2[[#This Row],[Fecha de creación]])</f>
        <v>5</v>
      </c>
    </row>
    <row r="4070" spans="1:14" ht="15" customHeight="1" x14ac:dyDescent="0.25">
      <c r="A4070" s="26">
        <v>44332.707199074073</v>
      </c>
      <c r="B4070" s="23" t="s">
        <v>100</v>
      </c>
      <c r="C4070" s="23" t="s">
        <v>761</v>
      </c>
      <c r="D4070" s="23" t="s">
        <v>6</v>
      </c>
      <c r="E4070" s="23" t="s">
        <v>1</v>
      </c>
      <c r="F4070" s="23" t="s">
        <v>7</v>
      </c>
      <c r="G4070" s="23" t="s">
        <v>3</v>
      </c>
      <c r="H4070" s="2" t="s">
        <v>7722</v>
      </c>
      <c r="I4070" s="23" t="s">
        <v>1653</v>
      </c>
      <c r="J4070" s="23"/>
      <c r="K4070" s="23" t="s">
        <v>9712</v>
      </c>
      <c r="L4070" s="23"/>
      <c r="M4070" s="23">
        <f>YEAR(Tabla2[[#This Row],[Fecha de creación]])</f>
        <v>2021</v>
      </c>
      <c r="N4070" s="23">
        <f>MONTH(Tabla2[[#This Row],[Fecha de creación]])</f>
        <v>5</v>
      </c>
    </row>
    <row r="4071" spans="1:14" ht="15" customHeight="1" x14ac:dyDescent="0.25">
      <c r="A4071" s="26">
        <v>44333.477048611108</v>
      </c>
      <c r="B4071" s="23" t="s">
        <v>0</v>
      </c>
      <c r="C4071" s="23" t="s">
        <v>5457</v>
      </c>
      <c r="D4071" s="23" t="s">
        <v>6</v>
      </c>
      <c r="E4071" s="23" t="s">
        <v>1</v>
      </c>
      <c r="F4071" s="23" t="s">
        <v>7</v>
      </c>
      <c r="G4071" s="23" t="s">
        <v>975</v>
      </c>
      <c r="H4071" s="2" t="s">
        <v>7722</v>
      </c>
      <c r="I4071" s="23" t="s">
        <v>4</v>
      </c>
      <c r="J4071" s="23"/>
      <c r="K4071" s="23" t="s">
        <v>9712</v>
      </c>
      <c r="L4071" s="23"/>
      <c r="M4071" s="23">
        <f>YEAR(Tabla2[[#This Row],[Fecha de creación]])</f>
        <v>2021</v>
      </c>
      <c r="N4071" s="23">
        <f>MONTH(Tabla2[[#This Row],[Fecha de creación]])</f>
        <v>5</v>
      </c>
    </row>
    <row r="4072" spans="1:14" ht="15" customHeight="1" x14ac:dyDescent="0.25">
      <c r="A4072" s="26">
        <v>44333.511006944442</v>
      </c>
      <c r="B4072" s="23" t="s">
        <v>0</v>
      </c>
      <c r="C4072" s="23" t="s">
        <v>5458</v>
      </c>
      <c r="D4072" s="23" t="s">
        <v>1010</v>
      </c>
      <c r="E4072" s="23" t="s">
        <v>1</v>
      </c>
      <c r="F4072" s="23" t="s">
        <v>22</v>
      </c>
      <c r="G4072" s="23" t="s">
        <v>975</v>
      </c>
      <c r="H4072" s="2" t="s">
        <v>7743</v>
      </c>
      <c r="I4072" s="23" t="s">
        <v>7412</v>
      </c>
      <c r="J4072" s="23"/>
      <c r="K4072" s="23" t="s">
        <v>9712</v>
      </c>
      <c r="L4072" s="23"/>
      <c r="M4072" s="23">
        <f>YEAR(Tabla2[[#This Row],[Fecha de creación]])</f>
        <v>2021</v>
      </c>
      <c r="N4072" s="23">
        <f>MONTH(Tabla2[[#This Row],[Fecha de creación]])</f>
        <v>5</v>
      </c>
    </row>
    <row r="4073" spans="1:14" ht="15" customHeight="1" x14ac:dyDescent="0.25">
      <c r="A4073" s="26">
        <v>44333.520601851851</v>
      </c>
      <c r="B4073" s="23" t="s">
        <v>100</v>
      </c>
      <c r="C4073" s="23" t="s">
        <v>5459</v>
      </c>
      <c r="D4073" s="23" t="s">
        <v>551</v>
      </c>
      <c r="E4073" s="23" t="s">
        <v>1</v>
      </c>
      <c r="F4073" s="23" t="s">
        <v>7</v>
      </c>
      <c r="G4073" s="23" t="s">
        <v>975</v>
      </c>
      <c r="H4073" s="2" t="s">
        <v>7731</v>
      </c>
      <c r="I4073" s="23" t="s">
        <v>1653</v>
      </c>
      <c r="J4073" s="23"/>
      <c r="K4073" s="23" t="s">
        <v>9712</v>
      </c>
      <c r="L4073" s="23"/>
      <c r="M4073" s="23">
        <f>YEAR(Tabla2[[#This Row],[Fecha de creación]])</f>
        <v>2021</v>
      </c>
      <c r="N4073" s="23">
        <f>MONTH(Tabla2[[#This Row],[Fecha de creación]])</f>
        <v>5</v>
      </c>
    </row>
    <row r="4074" spans="1:14" ht="15" customHeight="1" x14ac:dyDescent="0.25">
      <c r="A4074" s="26">
        <v>44333.523136574076</v>
      </c>
      <c r="B4074" s="23" t="s">
        <v>100</v>
      </c>
      <c r="C4074" s="23" t="s">
        <v>5460</v>
      </c>
      <c r="D4074" s="23" t="s">
        <v>351</v>
      </c>
      <c r="E4074" s="23" t="s">
        <v>1</v>
      </c>
      <c r="F4074" s="23" t="s">
        <v>7</v>
      </c>
      <c r="G4074" s="23" t="s">
        <v>975</v>
      </c>
      <c r="H4074" s="2" t="s">
        <v>7734</v>
      </c>
      <c r="I4074" s="23" t="s">
        <v>1653</v>
      </c>
      <c r="J4074" s="23"/>
      <c r="K4074" s="23" t="s">
        <v>9712</v>
      </c>
      <c r="L4074" s="23"/>
      <c r="M4074" s="23">
        <f>YEAR(Tabla2[[#This Row],[Fecha de creación]])</f>
        <v>2021</v>
      </c>
      <c r="N4074" s="23">
        <f>MONTH(Tabla2[[#This Row],[Fecha de creación]])</f>
        <v>5</v>
      </c>
    </row>
    <row r="4075" spans="1:14" ht="15" customHeight="1" x14ac:dyDescent="0.25">
      <c r="A4075" s="26">
        <v>44333.523645833331</v>
      </c>
      <c r="B4075" s="23" t="s">
        <v>100</v>
      </c>
      <c r="C4075" s="23" t="s">
        <v>5461</v>
      </c>
      <c r="D4075" s="23" t="s">
        <v>131</v>
      </c>
      <c r="E4075" s="23" t="s">
        <v>1</v>
      </c>
      <c r="F4075" s="23" t="s">
        <v>7</v>
      </c>
      <c r="G4075" s="23" t="s">
        <v>975</v>
      </c>
      <c r="H4075" s="2" t="s">
        <v>7728</v>
      </c>
      <c r="I4075" s="23" t="s">
        <v>1653</v>
      </c>
      <c r="J4075" s="23"/>
      <c r="K4075" s="23" t="s">
        <v>9712</v>
      </c>
      <c r="L4075" s="23"/>
      <c r="M4075" s="23">
        <f>YEAR(Tabla2[[#This Row],[Fecha de creación]])</f>
        <v>2021</v>
      </c>
      <c r="N4075" s="23">
        <f>MONTH(Tabla2[[#This Row],[Fecha de creación]])</f>
        <v>5</v>
      </c>
    </row>
    <row r="4076" spans="1:14" ht="15" customHeight="1" x14ac:dyDescent="0.25">
      <c r="A4076" s="26">
        <v>44333.566388888888</v>
      </c>
      <c r="B4076" s="23" t="s">
        <v>189</v>
      </c>
      <c r="C4076" s="23" t="s">
        <v>5462</v>
      </c>
      <c r="D4076" s="23" t="s">
        <v>131</v>
      </c>
      <c r="E4076" s="23" t="s">
        <v>1</v>
      </c>
      <c r="F4076" s="23" t="s">
        <v>7</v>
      </c>
      <c r="G4076" s="23" t="s">
        <v>975</v>
      </c>
      <c r="H4076" s="2" t="s">
        <v>7728</v>
      </c>
      <c r="I4076" s="23" t="s">
        <v>4486</v>
      </c>
      <c r="J4076" s="23"/>
      <c r="K4076" s="23" t="s">
        <v>9712</v>
      </c>
      <c r="L4076" s="23"/>
      <c r="M4076" s="23">
        <f>YEAR(Tabla2[[#This Row],[Fecha de creación]])</f>
        <v>2021</v>
      </c>
      <c r="N4076" s="23">
        <f>MONTH(Tabla2[[#This Row],[Fecha de creación]])</f>
        <v>5</v>
      </c>
    </row>
    <row r="4077" spans="1:14" ht="15" customHeight="1" x14ac:dyDescent="0.25">
      <c r="A4077" s="26">
        <v>44333.686979166669</v>
      </c>
      <c r="B4077" s="23" t="s">
        <v>19</v>
      </c>
      <c r="C4077" s="23" t="s">
        <v>5463</v>
      </c>
      <c r="D4077" s="23" t="s">
        <v>5464</v>
      </c>
      <c r="E4077" s="23" t="s">
        <v>1</v>
      </c>
      <c r="F4077" s="23" t="s">
        <v>7</v>
      </c>
      <c r="G4077" s="23" t="s">
        <v>975</v>
      </c>
      <c r="H4077" s="2" t="s">
        <v>7731</v>
      </c>
      <c r="I4077" s="23" t="s">
        <v>23</v>
      </c>
      <c r="J4077" s="23"/>
      <c r="K4077" s="23" t="s">
        <v>9712</v>
      </c>
      <c r="L4077" s="23"/>
      <c r="M4077" s="23">
        <f>YEAR(Tabla2[[#This Row],[Fecha de creación]])</f>
        <v>2021</v>
      </c>
      <c r="N4077" s="23">
        <f>MONTH(Tabla2[[#This Row],[Fecha de creación]])</f>
        <v>5</v>
      </c>
    </row>
    <row r="4078" spans="1:14" ht="15" customHeight="1" x14ac:dyDescent="0.25">
      <c r="A4078" s="26">
        <v>44333.715740740743</v>
      </c>
      <c r="B4078" s="23" t="s">
        <v>189</v>
      </c>
      <c r="C4078" s="23" t="s">
        <v>5465</v>
      </c>
      <c r="D4078" s="23" t="s">
        <v>131</v>
      </c>
      <c r="E4078" s="23" t="s">
        <v>1</v>
      </c>
      <c r="F4078" s="23" t="s">
        <v>7</v>
      </c>
      <c r="G4078" s="23" t="s">
        <v>975</v>
      </c>
      <c r="H4078" s="2" t="s">
        <v>7728</v>
      </c>
      <c r="I4078" s="23" t="s">
        <v>4486</v>
      </c>
      <c r="J4078" s="23"/>
      <c r="K4078" s="23" t="s">
        <v>9712</v>
      </c>
      <c r="L4078" s="23"/>
      <c r="M4078" s="23">
        <f>YEAR(Tabla2[[#This Row],[Fecha de creación]])</f>
        <v>2021</v>
      </c>
      <c r="N4078" s="23">
        <f>MONTH(Tabla2[[#This Row],[Fecha de creación]])</f>
        <v>5</v>
      </c>
    </row>
    <row r="4079" spans="1:14" ht="15" customHeight="1" x14ac:dyDescent="0.25">
      <c r="A4079" s="26">
        <v>44333.735358796293</v>
      </c>
      <c r="B4079" s="23" t="s">
        <v>100</v>
      </c>
      <c r="C4079" s="23" t="s">
        <v>5466</v>
      </c>
      <c r="D4079" s="23" t="s">
        <v>3164</v>
      </c>
      <c r="E4079" s="23" t="s">
        <v>1</v>
      </c>
      <c r="F4079" s="23" t="s">
        <v>7</v>
      </c>
      <c r="G4079" s="23" t="s">
        <v>975</v>
      </c>
      <c r="H4079" s="2" t="s">
        <v>7731</v>
      </c>
      <c r="I4079" s="23" t="s">
        <v>1653</v>
      </c>
      <c r="J4079" s="23"/>
      <c r="K4079" s="23" t="s">
        <v>9712</v>
      </c>
      <c r="L4079" s="23"/>
      <c r="M4079" s="23">
        <f>YEAR(Tabla2[[#This Row],[Fecha de creación]])</f>
        <v>2021</v>
      </c>
      <c r="N4079" s="23">
        <f>MONTH(Tabla2[[#This Row],[Fecha de creación]])</f>
        <v>5</v>
      </c>
    </row>
    <row r="4080" spans="1:14" ht="15" customHeight="1" x14ac:dyDescent="0.25">
      <c r="A4080" s="26">
        <v>44333.740474537037</v>
      </c>
      <c r="B4080" s="23" t="s">
        <v>0</v>
      </c>
      <c r="C4080" s="23" t="s">
        <v>5467</v>
      </c>
      <c r="D4080" s="23" t="s">
        <v>5468</v>
      </c>
      <c r="E4080" s="23" t="s">
        <v>1</v>
      </c>
      <c r="F4080" s="23" t="s">
        <v>22</v>
      </c>
      <c r="G4080" s="23" t="s">
        <v>975</v>
      </c>
      <c r="H4080" s="2" t="s">
        <v>7743</v>
      </c>
      <c r="I4080" s="23" t="s">
        <v>4</v>
      </c>
      <c r="J4080" s="23"/>
      <c r="K4080" s="23" t="s">
        <v>9712</v>
      </c>
      <c r="L4080" s="23"/>
      <c r="M4080" s="23">
        <f>YEAR(Tabla2[[#This Row],[Fecha de creación]])</f>
        <v>2021</v>
      </c>
      <c r="N4080" s="23">
        <f>MONTH(Tabla2[[#This Row],[Fecha de creación]])</f>
        <v>5</v>
      </c>
    </row>
    <row r="4081" spans="1:14" ht="15" customHeight="1" x14ac:dyDescent="0.25">
      <c r="A4081" s="26">
        <v>44333.757465277777</v>
      </c>
      <c r="B4081" s="23" t="s">
        <v>0</v>
      </c>
      <c r="C4081" s="23" t="s">
        <v>5469</v>
      </c>
      <c r="D4081" s="23" t="s">
        <v>21</v>
      </c>
      <c r="E4081" s="23" t="s">
        <v>1</v>
      </c>
      <c r="F4081" s="23" t="s">
        <v>7</v>
      </c>
      <c r="G4081" s="23" t="s">
        <v>975</v>
      </c>
      <c r="H4081" s="2" t="s">
        <v>7744</v>
      </c>
      <c r="I4081" s="23" t="s">
        <v>7412</v>
      </c>
      <c r="J4081" s="23"/>
      <c r="K4081" s="23" t="s">
        <v>9712</v>
      </c>
      <c r="L4081" s="23"/>
      <c r="M4081" s="23">
        <f>YEAR(Tabla2[[#This Row],[Fecha de creación]])</f>
        <v>2021</v>
      </c>
      <c r="N4081" s="23">
        <f>MONTH(Tabla2[[#This Row],[Fecha de creación]])</f>
        <v>5</v>
      </c>
    </row>
    <row r="4082" spans="1:14" ht="15" customHeight="1" x14ac:dyDescent="0.25">
      <c r="A4082" s="26">
        <v>44333.75984953704</v>
      </c>
      <c r="B4082" s="23" t="s">
        <v>0</v>
      </c>
      <c r="C4082" s="23" t="s">
        <v>5470</v>
      </c>
      <c r="D4082" s="23" t="s">
        <v>5471</v>
      </c>
      <c r="E4082" s="23" t="s">
        <v>1</v>
      </c>
      <c r="F4082" s="23" t="s">
        <v>7</v>
      </c>
      <c r="G4082" s="23" t="s">
        <v>975</v>
      </c>
      <c r="H4082" s="2" t="s">
        <v>7733</v>
      </c>
      <c r="I4082" s="23" t="s">
        <v>7412</v>
      </c>
      <c r="J4082" s="23"/>
      <c r="K4082" s="23" t="s">
        <v>9712</v>
      </c>
      <c r="L4082" s="23"/>
      <c r="M4082" s="23">
        <f>YEAR(Tabla2[[#This Row],[Fecha de creación]])</f>
        <v>2021</v>
      </c>
      <c r="N4082" s="23">
        <f>MONTH(Tabla2[[#This Row],[Fecha de creación]])</f>
        <v>5</v>
      </c>
    </row>
    <row r="4083" spans="1:14" ht="15" customHeight="1" x14ac:dyDescent="0.25">
      <c r="A4083" s="26">
        <v>44334.477488425924</v>
      </c>
      <c r="B4083" s="23" t="s">
        <v>0</v>
      </c>
      <c r="C4083" s="23" t="s">
        <v>5472</v>
      </c>
      <c r="D4083" s="23" t="s">
        <v>5473</v>
      </c>
      <c r="E4083" s="23" t="s">
        <v>1</v>
      </c>
      <c r="F4083" s="23" t="s">
        <v>7</v>
      </c>
      <c r="G4083" s="23" t="s">
        <v>975</v>
      </c>
      <c r="H4083" s="2" t="s">
        <v>7744</v>
      </c>
      <c r="I4083" s="23" t="s">
        <v>4</v>
      </c>
      <c r="J4083" s="23"/>
      <c r="K4083" s="23" t="s">
        <v>9712</v>
      </c>
      <c r="L4083" s="23"/>
      <c r="M4083" s="23">
        <f>YEAR(Tabla2[[#This Row],[Fecha de creación]])</f>
        <v>2021</v>
      </c>
      <c r="N4083" s="23">
        <f>MONTH(Tabla2[[#This Row],[Fecha de creación]])</f>
        <v>5</v>
      </c>
    </row>
    <row r="4084" spans="1:14" ht="15" customHeight="1" x14ac:dyDescent="0.25">
      <c r="A4084" s="26">
        <v>44334.492569444446</v>
      </c>
      <c r="B4084" s="23" t="s">
        <v>0</v>
      </c>
      <c r="C4084" s="23" t="s">
        <v>5474</v>
      </c>
      <c r="D4084" s="23" t="s">
        <v>333</v>
      </c>
      <c r="E4084" s="23" t="s">
        <v>1</v>
      </c>
      <c r="F4084" s="23" t="s">
        <v>2</v>
      </c>
      <c r="G4084" s="23" t="s">
        <v>975</v>
      </c>
      <c r="H4084" s="2" t="s">
        <v>7727</v>
      </c>
      <c r="I4084" s="23" t="s">
        <v>4</v>
      </c>
      <c r="J4084" s="23"/>
      <c r="K4084" s="23" t="s">
        <v>9712</v>
      </c>
      <c r="L4084" s="23"/>
      <c r="M4084" s="23">
        <f>YEAR(Tabla2[[#This Row],[Fecha de creación]])</f>
        <v>2021</v>
      </c>
      <c r="N4084" s="23">
        <f>MONTH(Tabla2[[#This Row],[Fecha de creación]])</f>
        <v>5</v>
      </c>
    </row>
    <row r="4085" spans="1:14" ht="15" customHeight="1" x14ac:dyDescent="0.25">
      <c r="A4085" s="26">
        <v>44334.497511574074</v>
      </c>
      <c r="B4085" s="23" t="s">
        <v>0</v>
      </c>
      <c r="C4085" s="23" t="s">
        <v>5475</v>
      </c>
      <c r="D4085" s="23" t="s">
        <v>6</v>
      </c>
      <c r="E4085" s="23" t="s">
        <v>1</v>
      </c>
      <c r="F4085" s="23" t="s">
        <v>7</v>
      </c>
      <c r="G4085" s="23" t="s">
        <v>975</v>
      </c>
      <c r="H4085" s="2" t="s">
        <v>7722</v>
      </c>
      <c r="I4085" s="23" t="s">
        <v>7412</v>
      </c>
      <c r="J4085" s="23"/>
      <c r="K4085" s="23" t="s">
        <v>9712</v>
      </c>
      <c r="L4085" s="23"/>
      <c r="M4085" s="23">
        <f>YEAR(Tabla2[[#This Row],[Fecha de creación]])</f>
        <v>2021</v>
      </c>
      <c r="N4085" s="23">
        <f>MONTH(Tabla2[[#This Row],[Fecha de creación]])</f>
        <v>5</v>
      </c>
    </row>
    <row r="4086" spans="1:14" ht="15" customHeight="1" x14ac:dyDescent="0.25">
      <c r="A4086" s="26">
        <v>44334.499571759261</v>
      </c>
      <c r="B4086" s="23" t="s">
        <v>0</v>
      </c>
      <c r="C4086" s="23" t="s">
        <v>5476</v>
      </c>
      <c r="D4086" s="23" t="s">
        <v>5477</v>
      </c>
      <c r="E4086" s="23" t="s">
        <v>1</v>
      </c>
      <c r="F4086" s="23" t="s">
        <v>22</v>
      </c>
      <c r="G4086" s="23" t="s">
        <v>975</v>
      </c>
      <c r="H4086" s="2" t="s">
        <v>7733</v>
      </c>
      <c r="I4086" s="23" t="s">
        <v>4</v>
      </c>
      <c r="J4086" s="23"/>
      <c r="K4086" s="23" t="s">
        <v>9712</v>
      </c>
      <c r="L4086" s="23"/>
      <c r="M4086" s="23">
        <f>YEAR(Tabla2[[#This Row],[Fecha de creación]])</f>
        <v>2021</v>
      </c>
      <c r="N4086" s="23">
        <f>MONTH(Tabla2[[#This Row],[Fecha de creación]])</f>
        <v>5</v>
      </c>
    </row>
    <row r="4087" spans="1:14" ht="15" customHeight="1" x14ac:dyDescent="0.25">
      <c r="A4087" s="26">
        <v>44334.502743055556</v>
      </c>
      <c r="B4087" s="23" t="s">
        <v>100</v>
      </c>
      <c r="C4087" s="23" t="s">
        <v>5478</v>
      </c>
      <c r="D4087" s="23" t="s">
        <v>5479</v>
      </c>
      <c r="E4087" s="23" t="s">
        <v>1</v>
      </c>
      <c r="F4087" s="23" t="s">
        <v>22</v>
      </c>
      <c r="G4087" s="23" t="s">
        <v>975</v>
      </c>
      <c r="H4087" s="2" t="s">
        <v>7745</v>
      </c>
      <c r="I4087" s="23" t="s">
        <v>1653</v>
      </c>
      <c r="J4087" s="23"/>
      <c r="K4087" s="23" t="s">
        <v>9712</v>
      </c>
      <c r="L4087" s="23"/>
      <c r="M4087" s="23">
        <f>YEAR(Tabla2[[#This Row],[Fecha de creación]])</f>
        <v>2021</v>
      </c>
      <c r="N4087" s="23">
        <f>MONTH(Tabla2[[#This Row],[Fecha de creación]])</f>
        <v>5</v>
      </c>
    </row>
    <row r="4088" spans="1:14" ht="15" customHeight="1" x14ac:dyDescent="0.25">
      <c r="A4088" s="26">
        <v>44334.509756944448</v>
      </c>
      <c r="B4088" s="23" t="s">
        <v>19</v>
      </c>
      <c r="C4088" s="23" t="s">
        <v>5480</v>
      </c>
      <c r="D4088" s="23" t="s">
        <v>5481</v>
      </c>
      <c r="E4088" s="23" t="s">
        <v>1</v>
      </c>
      <c r="F4088" s="23" t="s">
        <v>7</v>
      </c>
      <c r="G4088" s="23" t="s">
        <v>975</v>
      </c>
      <c r="H4088" s="2" t="s">
        <v>7734</v>
      </c>
      <c r="I4088" s="23" t="s">
        <v>23</v>
      </c>
      <c r="J4088" s="23"/>
      <c r="K4088" s="23" t="s">
        <v>9712</v>
      </c>
      <c r="L4088" s="23"/>
      <c r="M4088" s="23">
        <f>YEAR(Tabla2[[#This Row],[Fecha de creación]])</f>
        <v>2021</v>
      </c>
      <c r="N4088" s="23">
        <f>MONTH(Tabla2[[#This Row],[Fecha de creación]])</f>
        <v>5</v>
      </c>
    </row>
    <row r="4089" spans="1:14" ht="15" customHeight="1" x14ac:dyDescent="0.25">
      <c r="A4089" s="26">
        <v>44334.513032407405</v>
      </c>
      <c r="B4089" s="23" t="s">
        <v>0</v>
      </c>
      <c r="C4089" s="23" t="s">
        <v>5482</v>
      </c>
      <c r="D4089" s="23" t="s">
        <v>586</v>
      </c>
      <c r="E4089" s="23" t="s">
        <v>1</v>
      </c>
      <c r="F4089" s="23" t="s">
        <v>22</v>
      </c>
      <c r="G4089" s="23" t="s">
        <v>975</v>
      </c>
      <c r="H4089" s="2" t="s">
        <v>7748</v>
      </c>
      <c r="I4089" s="23" t="s">
        <v>7412</v>
      </c>
      <c r="J4089" s="23"/>
      <c r="K4089" s="23" t="s">
        <v>9712</v>
      </c>
      <c r="L4089" s="23"/>
      <c r="M4089" s="23">
        <f>YEAR(Tabla2[[#This Row],[Fecha de creación]])</f>
        <v>2021</v>
      </c>
      <c r="N4089" s="23">
        <f>MONTH(Tabla2[[#This Row],[Fecha de creación]])</f>
        <v>5</v>
      </c>
    </row>
    <row r="4090" spans="1:14" ht="15" customHeight="1" x14ac:dyDescent="0.25">
      <c r="A4090" s="26">
        <v>44334.526979166665</v>
      </c>
      <c r="B4090" s="23" t="s">
        <v>100</v>
      </c>
      <c r="C4090" s="23" t="s">
        <v>762</v>
      </c>
      <c r="D4090" s="23" t="s">
        <v>551</v>
      </c>
      <c r="E4090" s="23" t="s">
        <v>1</v>
      </c>
      <c r="F4090" s="23" t="s">
        <v>7</v>
      </c>
      <c r="G4090" s="23" t="s">
        <v>3</v>
      </c>
      <c r="H4090" s="2" t="s">
        <v>7731</v>
      </c>
      <c r="I4090" s="23" t="s">
        <v>1653</v>
      </c>
      <c r="J4090" s="23"/>
      <c r="K4090" s="23" t="s">
        <v>9712</v>
      </c>
      <c r="L4090" s="23"/>
      <c r="M4090" s="23">
        <f>YEAR(Tabla2[[#This Row],[Fecha de creación]])</f>
        <v>2021</v>
      </c>
      <c r="N4090" s="23">
        <f>MONTH(Tabla2[[#This Row],[Fecha de creación]])</f>
        <v>5</v>
      </c>
    </row>
    <row r="4091" spans="1:14" ht="15" customHeight="1" x14ac:dyDescent="0.25">
      <c r="A4091" s="26">
        <v>44334.527627314812</v>
      </c>
      <c r="B4091" s="23" t="s">
        <v>100</v>
      </c>
      <c r="C4091" s="23" t="s">
        <v>763</v>
      </c>
      <c r="D4091" s="23" t="s">
        <v>764</v>
      </c>
      <c r="E4091" s="23" t="s">
        <v>1</v>
      </c>
      <c r="F4091" s="23" t="s">
        <v>7</v>
      </c>
      <c r="G4091" s="23" t="s">
        <v>3</v>
      </c>
      <c r="H4091" s="2" t="s">
        <v>7734</v>
      </c>
      <c r="I4091" s="23" t="s">
        <v>1653</v>
      </c>
      <c r="J4091" s="23"/>
      <c r="K4091" s="23" t="s">
        <v>9712</v>
      </c>
      <c r="L4091" s="23"/>
      <c r="M4091" s="23">
        <f>YEAR(Tabla2[[#This Row],[Fecha de creación]])</f>
        <v>2021</v>
      </c>
      <c r="N4091" s="23">
        <f>MONTH(Tabla2[[#This Row],[Fecha de creación]])</f>
        <v>5</v>
      </c>
    </row>
    <row r="4092" spans="1:14" ht="15" customHeight="1" x14ac:dyDescent="0.25">
      <c r="A4092" s="26">
        <v>44334.540034722224</v>
      </c>
      <c r="B4092" s="23" t="s">
        <v>0</v>
      </c>
      <c r="C4092" s="23" t="s">
        <v>5483</v>
      </c>
      <c r="D4092" s="23" t="s">
        <v>6</v>
      </c>
      <c r="E4092" s="23" t="s">
        <v>1</v>
      </c>
      <c r="F4092" s="23" t="s">
        <v>7</v>
      </c>
      <c r="G4092" s="23" t="s">
        <v>975</v>
      </c>
      <c r="H4092" s="2" t="s">
        <v>7722</v>
      </c>
      <c r="I4092" s="23" t="s">
        <v>7412</v>
      </c>
      <c r="J4092" s="23"/>
      <c r="K4092" s="23" t="s">
        <v>9712</v>
      </c>
      <c r="L4092" s="23"/>
      <c r="M4092" s="23">
        <f>YEAR(Tabla2[[#This Row],[Fecha de creación]])</f>
        <v>2021</v>
      </c>
      <c r="N4092" s="23">
        <f>MONTH(Tabla2[[#This Row],[Fecha de creación]])</f>
        <v>5</v>
      </c>
    </row>
    <row r="4093" spans="1:14" ht="15" customHeight="1" x14ac:dyDescent="0.25">
      <c r="A4093" s="26">
        <v>44334.615810185183</v>
      </c>
      <c r="B4093" s="23" t="s">
        <v>0</v>
      </c>
      <c r="C4093" s="23" t="s">
        <v>5484</v>
      </c>
      <c r="D4093" s="23" t="s">
        <v>110</v>
      </c>
      <c r="E4093" s="23" t="s">
        <v>1</v>
      </c>
      <c r="F4093" s="23" t="s">
        <v>7</v>
      </c>
      <c r="G4093" s="23" t="s">
        <v>975</v>
      </c>
      <c r="H4093" s="2" t="s">
        <v>7731</v>
      </c>
      <c r="I4093" s="23" t="s">
        <v>7412</v>
      </c>
      <c r="J4093" s="23"/>
      <c r="K4093" s="23" t="s">
        <v>9712</v>
      </c>
      <c r="L4093" s="23"/>
      <c r="M4093" s="23">
        <f>YEAR(Tabla2[[#This Row],[Fecha de creación]])</f>
        <v>2021</v>
      </c>
      <c r="N4093" s="23">
        <f>MONTH(Tabla2[[#This Row],[Fecha de creación]])</f>
        <v>5</v>
      </c>
    </row>
    <row r="4094" spans="1:14" ht="15" customHeight="1" x14ac:dyDescent="0.25">
      <c r="A4094" s="26">
        <v>44334.616944444446</v>
      </c>
      <c r="B4094" s="23" t="s">
        <v>0</v>
      </c>
      <c r="C4094" s="23" t="s">
        <v>5485</v>
      </c>
      <c r="D4094" s="23" t="s">
        <v>382</v>
      </c>
      <c r="E4094" s="23" t="s">
        <v>1</v>
      </c>
      <c r="F4094" s="23" t="s">
        <v>7</v>
      </c>
      <c r="G4094" s="23" t="s">
        <v>975</v>
      </c>
      <c r="H4094" s="2" t="s">
        <v>7758</v>
      </c>
      <c r="I4094" s="23" t="s">
        <v>7412</v>
      </c>
      <c r="J4094" s="23"/>
      <c r="K4094" s="23" t="s">
        <v>9712</v>
      </c>
      <c r="L4094" s="23"/>
      <c r="M4094" s="23">
        <f>YEAR(Tabla2[[#This Row],[Fecha de creación]])</f>
        <v>2021</v>
      </c>
      <c r="N4094" s="23">
        <f>MONTH(Tabla2[[#This Row],[Fecha de creación]])</f>
        <v>5</v>
      </c>
    </row>
    <row r="4095" spans="1:14" ht="15" customHeight="1" x14ac:dyDescent="0.25">
      <c r="A4095" s="26">
        <v>44334.617523148147</v>
      </c>
      <c r="B4095" s="23" t="s">
        <v>0</v>
      </c>
      <c r="C4095" s="23" t="s">
        <v>5486</v>
      </c>
      <c r="D4095" s="23" t="s">
        <v>49</v>
      </c>
      <c r="E4095" s="23" t="s">
        <v>1</v>
      </c>
      <c r="F4095" s="23" t="s">
        <v>7</v>
      </c>
      <c r="G4095" s="23" t="s">
        <v>975</v>
      </c>
      <c r="H4095" s="2" t="s">
        <v>7745</v>
      </c>
      <c r="I4095" s="23" t="s">
        <v>7412</v>
      </c>
      <c r="J4095" s="23"/>
      <c r="K4095" s="23" t="s">
        <v>9712</v>
      </c>
      <c r="L4095" s="23"/>
      <c r="M4095" s="23">
        <f>YEAR(Tabla2[[#This Row],[Fecha de creación]])</f>
        <v>2021</v>
      </c>
      <c r="N4095" s="23">
        <f>MONTH(Tabla2[[#This Row],[Fecha de creación]])</f>
        <v>5</v>
      </c>
    </row>
    <row r="4096" spans="1:14" ht="15" customHeight="1" x14ac:dyDescent="0.25">
      <c r="A4096" s="26">
        <v>44334.619120370371</v>
      </c>
      <c r="B4096" s="23" t="s">
        <v>0</v>
      </c>
      <c r="C4096" s="23" t="s">
        <v>5487</v>
      </c>
      <c r="D4096" s="23" t="s">
        <v>110</v>
      </c>
      <c r="E4096" s="23" t="s">
        <v>1</v>
      </c>
      <c r="F4096" s="23" t="s">
        <v>7</v>
      </c>
      <c r="G4096" s="23" t="s">
        <v>975</v>
      </c>
      <c r="H4096" s="2" t="s">
        <v>7731</v>
      </c>
      <c r="I4096" s="23" t="s">
        <v>7412</v>
      </c>
      <c r="J4096" s="23"/>
      <c r="K4096" s="23" t="s">
        <v>9712</v>
      </c>
      <c r="L4096" s="23"/>
      <c r="M4096" s="23">
        <f>YEAR(Tabla2[[#This Row],[Fecha de creación]])</f>
        <v>2021</v>
      </c>
      <c r="N4096" s="23">
        <f>MONTH(Tabla2[[#This Row],[Fecha de creación]])</f>
        <v>5</v>
      </c>
    </row>
    <row r="4097" spans="1:14" ht="15" customHeight="1" x14ac:dyDescent="0.25">
      <c r="A4097" s="26">
        <v>44334.675150462965</v>
      </c>
      <c r="B4097" s="23" t="s">
        <v>0</v>
      </c>
      <c r="C4097" s="23" t="s">
        <v>5488</v>
      </c>
      <c r="D4097" s="23" t="s">
        <v>622</v>
      </c>
      <c r="E4097" s="23" t="s">
        <v>1</v>
      </c>
      <c r="F4097" s="23" t="s">
        <v>7</v>
      </c>
      <c r="G4097" s="23" t="s">
        <v>975</v>
      </c>
      <c r="H4097" s="2" t="s">
        <v>7734</v>
      </c>
      <c r="I4097" s="23" t="s">
        <v>7412</v>
      </c>
      <c r="J4097" s="23"/>
      <c r="K4097" s="23" t="s">
        <v>9712</v>
      </c>
      <c r="L4097" s="23"/>
      <c r="M4097" s="23">
        <f>YEAR(Tabla2[[#This Row],[Fecha de creación]])</f>
        <v>2021</v>
      </c>
      <c r="N4097" s="23">
        <f>MONTH(Tabla2[[#This Row],[Fecha de creación]])</f>
        <v>5</v>
      </c>
    </row>
    <row r="4098" spans="1:14" ht="15" customHeight="1" x14ac:dyDescent="0.25">
      <c r="A4098" s="26">
        <v>44334.68582175926</v>
      </c>
      <c r="B4098" s="23" t="s">
        <v>0</v>
      </c>
      <c r="C4098" s="23" t="s">
        <v>5489</v>
      </c>
      <c r="D4098" s="23" t="s">
        <v>110</v>
      </c>
      <c r="E4098" s="23" t="s">
        <v>1</v>
      </c>
      <c r="F4098" s="23" t="s">
        <v>7</v>
      </c>
      <c r="G4098" s="23" t="s">
        <v>975</v>
      </c>
      <c r="H4098" s="2" t="s">
        <v>7731</v>
      </c>
      <c r="I4098" s="23" t="s">
        <v>7412</v>
      </c>
      <c r="J4098" s="23"/>
      <c r="K4098" s="23" t="s">
        <v>9712</v>
      </c>
      <c r="L4098" s="23"/>
      <c r="M4098" s="23">
        <f>YEAR(Tabla2[[#This Row],[Fecha de creación]])</f>
        <v>2021</v>
      </c>
      <c r="N4098" s="23">
        <f>MONTH(Tabla2[[#This Row],[Fecha de creación]])</f>
        <v>5</v>
      </c>
    </row>
    <row r="4099" spans="1:14" ht="15" customHeight="1" x14ac:dyDescent="0.25">
      <c r="A4099" s="26">
        <v>44334.686342592591</v>
      </c>
      <c r="B4099" s="23" t="s">
        <v>0</v>
      </c>
      <c r="C4099" s="23" t="s">
        <v>5490</v>
      </c>
      <c r="D4099" s="23" t="s">
        <v>349</v>
      </c>
      <c r="E4099" s="23" t="s">
        <v>1</v>
      </c>
      <c r="F4099" s="23" t="s">
        <v>7</v>
      </c>
      <c r="G4099" s="23" t="s">
        <v>975</v>
      </c>
      <c r="H4099" s="2" t="s">
        <v>7731</v>
      </c>
      <c r="I4099" s="23" t="s">
        <v>7412</v>
      </c>
      <c r="J4099" s="23"/>
      <c r="K4099" s="23" t="s">
        <v>9712</v>
      </c>
      <c r="L4099" s="23"/>
      <c r="M4099" s="23">
        <f>YEAR(Tabla2[[#This Row],[Fecha de creación]])</f>
        <v>2021</v>
      </c>
      <c r="N4099" s="23">
        <f>MONTH(Tabla2[[#This Row],[Fecha de creación]])</f>
        <v>5</v>
      </c>
    </row>
    <row r="4100" spans="1:14" ht="15" customHeight="1" x14ac:dyDescent="0.25">
      <c r="A4100" s="26">
        <v>44334.686956018515</v>
      </c>
      <c r="B4100" s="23" t="s">
        <v>0</v>
      </c>
      <c r="C4100" s="23" t="s">
        <v>5491</v>
      </c>
      <c r="D4100" s="23" t="s">
        <v>351</v>
      </c>
      <c r="E4100" s="23" t="s">
        <v>1</v>
      </c>
      <c r="F4100" s="23" t="s">
        <v>7</v>
      </c>
      <c r="G4100" s="23" t="s">
        <v>975</v>
      </c>
      <c r="H4100" s="2" t="s">
        <v>7734</v>
      </c>
      <c r="I4100" s="23" t="s">
        <v>7412</v>
      </c>
      <c r="J4100" s="23"/>
      <c r="K4100" s="23" t="s">
        <v>9712</v>
      </c>
      <c r="L4100" s="23"/>
      <c r="M4100" s="23">
        <f>YEAR(Tabla2[[#This Row],[Fecha de creación]])</f>
        <v>2021</v>
      </c>
      <c r="N4100" s="23">
        <f>MONTH(Tabla2[[#This Row],[Fecha de creación]])</f>
        <v>5</v>
      </c>
    </row>
    <row r="4101" spans="1:14" ht="15" customHeight="1" x14ac:dyDescent="0.25">
      <c r="A4101" s="26">
        <v>44334.692291666666</v>
      </c>
      <c r="B4101" s="23" t="s">
        <v>100</v>
      </c>
      <c r="C4101" s="23" t="s">
        <v>5492</v>
      </c>
      <c r="D4101" s="23" t="s">
        <v>6</v>
      </c>
      <c r="E4101" s="23" t="s">
        <v>1</v>
      </c>
      <c r="F4101" s="23" t="s">
        <v>7</v>
      </c>
      <c r="G4101" s="23" t="s">
        <v>975</v>
      </c>
      <c r="H4101" s="2" t="s">
        <v>7722</v>
      </c>
      <c r="I4101" s="23" t="s">
        <v>7575</v>
      </c>
      <c r="J4101" s="23"/>
      <c r="K4101" s="23" t="s">
        <v>9712</v>
      </c>
      <c r="L4101" s="23"/>
      <c r="M4101" s="23">
        <f>YEAR(Tabla2[[#This Row],[Fecha de creación]])</f>
        <v>2021</v>
      </c>
      <c r="N4101" s="23">
        <f>MONTH(Tabla2[[#This Row],[Fecha de creación]])</f>
        <v>5</v>
      </c>
    </row>
    <row r="4102" spans="1:14" ht="15" customHeight="1" x14ac:dyDescent="0.25">
      <c r="A4102" s="26">
        <v>44334.6950462963</v>
      </c>
      <c r="B4102" s="23" t="s">
        <v>100</v>
      </c>
      <c r="C4102" s="23" t="s">
        <v>5493</v>
      </c>
      <c r="D4102" s="23" t="s">
        <v>6</v>
      </c>
      <c r="E4102" s="23" t="s">
        <v>1</v>
      </c>
      <c r="F4102" s="23" t="s">
        <v>7</v>
      </c>
      <c r="G4102" s="23" t="s">
        <v>975</v>
      </c>
      <c r="H4102" s="2" t="s">
        <v>7722</v>
      </c>
      <c r="I4102" s="23" t="s">
        <v>7575</v>
      </c>
      <c r="J4102" s="23"/>
      <c r="K4102" s="23" t="s">
        <v>9712</v>
      </c>
      <c r="L4102" s="23"/>
      <c r="M4102" s="23">
        <f>YEAR(Tabla2[[#This Row],[Fecha de creación]])</f>
        <v>2021</v>
      </c>
      <c r="N4102" s="23">
        <f>MONTH(Tabla2[[#This Row],[Fecha de creación]])</f>
        <v>5</v>
      </c>
    </row>
    <row r="4103" spans="1:14" ht="15" customHeight="1" x14ac:dyDescent="0.25">
      <c r="A4103" s="26">
        <v>44334.721354166664</v>
      </c>
      <c r="B4103" s="23" t="s">
        <v>100</v>
      </c>
      <c r="C4103" s="23" t="s">
        <v>5494</v>
      </c>
      <c r="D4103" s="23" t="s">
        <v>999</v>
      </c>
      <c r="E4103" s="23" t="s">
        <v>1</v>
      </c>
      <c r="F4103" s="23" t="s">
        <v>7</v>
      </c>
      <c r="G4103" s="23" t="s">
        <v>975</v>
      </c>
      <c r="H4103" s="2" t="s">
        <v>7744</v>
      </c>
      <c r="I4103" s="23" t="s">
        <v>7575</v>
      </c>
      <c r="J4103" s="23"/>
      <c r="K4103" s="23" t="s">
        <v>9712</v>
      </c>
      <c r="L4103" s="23"/>
      <c r="M4103" s="23">
        <f>YEAR(Tabla2[[#This Row],[Fecha de creación]])</f>
        <v>2021</v>
      </c>
      <c r="N4103" s="23">
        <f>MONTH(Tabla2[[#This Row],[Fecha de creación]])</f>
        <v>5</v>
      </c>
    </row>
    <row r="4104" spans="1:14" ht="15" customHeight="1" x14ac:dyDescent="0.25">
      <c r="A4104" s="26">
        <v>44334.724270833336</v>
      </c>
      <c r="B4104" s="23" t="s">
        <v>0</v>
      </c>
      <c r="C4104" s="23" t="s">
        <v>5495</v>
      </c>
      <c r="D4104" s="23" t="s">
        <v>5496</v>
      </c>
      <c r="E4104" s="23" t="s">
        <v>1</v>
      </c>
      <c r="F4104" s="23" t="s">
        <v>7</v>
      </c>
      <c r="G4104" s="23" t="s">
        <v>975</v>
      </c>
      <c r="H4104" s="2" t="s">
        <v>7735</v>
      </c>
      <c r="I4104" s="23" t="s">
        <v>7412</v>
      </c>
      <c r="J4104" s="23"/>
      <c r="K4104" s="23" t="s">
        <v>9712</v>
      </c>
      <c r="L4104" s="23"/>
      <c r="M4104" s="23">
        <f>YEAR(Tabla2[[#This Row],[Fecha de creación]])</f>
        <v>2021</v>
      </c>
      <c r="N4104" s="23">
        <f>MONTH(Tabla2[[#This Row],[Fecha de creación]])</f>
        <v>5</v>
      </c>
    </row>
    <row r="4105" spans="1:14" ht="15" customHeight="1" x14ac:dyDescent="0.25">
      <c r="A4105" s="26">
        <v>44334.728796296295</v>
      </c>
      <c r="B4105" s="23" t="s">
        <v>0</v>
      </c>
      <c r="C4105" s="23" t="s">
        <v>5497</v>
      </c>
      <c r="D4105" s="23" t="s">
        <v>4453</v>
      </c>
      <c r="E4105" s="23" t="s">
        <v>1</v>
      </c>
      <c r="F4105" s="23" t="s">
        <v>7</v>
      </c>
      <c r="G4105" s="23" t="s">
        <v>975</v>
      </c>
      <c r="H4105" s="2" t="s">
        <v>7730</v>
      </c>
      <c r="I4105" s="23" t="s">
        <v>7412</v>
      </c>
      <c r="J4105" s="23"/>
      <c r="K4105" s="23" t="s">
        <v>9712</v>
      </c>
      <c r="L4105" s="23"/>
      <c r="M4105" s="23">
        <f>YEAR(Tabla2[[#This Row],[Fecha de creación]])</f>
        <v>2021</v>
      </c>
      <c r="N4105" s="23">
        <f>MONTH(Tabla2[[#This Row],[Fecha de creación]])</f>
        <v>5</v>
      </c>
    </row>
    <row r="4106" spans="1:14" ht="15" customHeight="1" x14ac:dyDescent="0.25">
      <c r="A4106" s="26">
        <v>44334.731064814812</v>
      </c>
      <c r="B4106" s="23" t="s">
        <v>0</v>
      </c>
      <c r="C4106" s="23" t="s">
        <v>5498</v>
      </c>
      <c r="D4106" s="23" t="s">
        <v>110</v>
      </c>
      <c r="E4106" s="23" t="s">
        <v>1</v>
      </c>
      <c r="F4106" s="23" t="s">
        <v>7</v>
      </c>
      <c r="G4106" s="23" t="s">
        <v>975</v>
      </c>
      <c r="H4106" s="2" t="s">
        <v>7731</v>
      </c>
      <c r="I4106" s="23" t="s">
        <v>7412</v>
      </c>
      <c r="J4106" s="23"/>
      <c r="K4106" s="23" t="s">
        <v>9712</v>
      </c>
      <c r="L4106" s="23"/>
      <c r="M4106" s="23">
        <f>YEAR(Tabla2[[#This Row],[Fecha de creación]])</f>
        <v>2021</v>
      </c>
      <c r="N4106" s="23">
        <f>MONTH(Tabla2[[#This Row],[Fecha de creación]])</f>
        <v>5</v>
      </c>
    </row>
    <row r="4107" spans="1:14" ht="15" customHeight="1" x14ac:dyDescent="0.25">
      <c r="A4107" s="26">
        <v>44334.734490740739</v>
      </c>
      <c r="B4107" s="23" t="s">
        <v>0</v>
      </c>
      <c r="C4107" s="23" t="s">
        <v>5499</v>
      </c>
      <c r="D4107" s="23" t="s">
        <v>21</v>
      </c>
      <c r="E4107" s="23" t="s">
        <v>1</v>
      </c>
      <c r="F4107" s="23" t="s">
        <v>7</v>
      </c>
      <c r="G4107" s="23" t="s">
        <v>975</v>
      </c>
      <c r="H4107" s="2" t="s">
        <v>7744</v>
      </c>
      <c r="I4107" s="23" t="s">
        <v>7412</v>
      </c>
      <c r="J4107" s="23"/>
      <c r="K4107" s="23" t="s">
        <v>9712</v>
      </c>
      <c r="L4107" s="23"/>
      <c r="M4107" s="23">
        <f>YEAR(Tabla2[[#This Row],[Fecha de creación]])</f>
        <v>2021</v>
      </c>
      <c r="N4107" s="23">
        <f>MONTH(Tabla2[[#This Row],[Fecha de creación]])</f>
        <v>5</v>
      </c>
    </row>
    <row r="4108" spans="1:14" ht="15" customHeight="1" x14ac:dyDescent="0.25">
      <c r="A4108" s="26">
        <v>44334.736400462964</v>
      </c>
      <c r="B4108" s="23" t="s">
        <v>0</v>
      </c>
      <c r="C4108" s="23" t="s">
        <v>5500</v>
      </c>
      <c r="D4108" s="23" t="s">
        <v>21</v>
      </c>
      <c r="E4108" s="23" t="s">
        <v>1</v>
      </c>
      <c r="F4108" s="23" t="s">
        <v>7</v>
      </c>
      <c r="G4108" s="23" t="s">
        <v>975</v>
      </c>
      <c r="H4108" s="2" t="s">
        <v>7744</v>
      </c>
      <c r="I4108" s="23" t="s">
        <v>7412</v>
      </c>
      <c r="J4108" s="23"/>
      <c r="K4108" s="23" t="s">
        <v>9712</v>
      </c>
      <c r="L4108" s="23"/>
      <c r="M4108" s="23">
        <f>YEAR(Tabla2[[#This Row],[Fecha de creación]])</f>
        <v>2021</v>
      </c>
      <c r="N4108" s="23">
        <f>MONTH(Tabla2[[#This Row],[Fecha de creación]])</f>
        <v>5</v>
      </c>
    </row>
    <row r="4109" spans="1:14" ht="15" customHeight="1" x14ac:dyDescent="0.25">
      <c r="A4109" s="26">
        <v>44334.737361111111</v>
      </c>
      <c r="B4109" s="23" t="s">
        <v>0</v>
      </c>
      <c r="C4109" s="23" t="s">
        <v>5501</v>
      </c>
      <c r="D4109" s="23" t="s">
        <v>51</v>
      </c>
      <c r="E4109" s="23" t="s">
        <v>1</v>
      </c>
      <c r="F4109" s="23" t="s">
        <v>7</v>
      </c>
      <c r="G4109" s="23" t="s">
        <v>975</v>
      </c>
      <c r="H4109" s="2" t="s">
        <v>7732</v>
      </c>
      <c r="I4109" s="23" t="s">
        <v>4</v>
      </c>
      <c r="J4109" s="23"/>
      <c r="K4109" s="23" t="s">
        <v>9712</v>
      </c>
      <c r="L4109" s="23"/>
      <c r="M4109" s="23">
        <f>YEAR(Tabla2[[#This Row],[Fecha de creación]])</f>
        <v>2021</v>
      </c>
      <c r="N4109" s="23">
        <f>MONTH(Tabla2[[#This Row],[Fecha de creación]])</f>
        <v>5</v>
      </c>
    </row>
    <row r="4110" spans="1:14" ht="15" customHeight="1" x14ac:dyDescent="0.25">
      <c r="A4110" s="26">
        <v>44334.738680555558</v>
      </c>
      <c r="B4110" s="23" t="s">
        <v>0</v>
      </c>
      <c r="C4110" s="23" t="s">
        <v>5502</v>
      </c>
      <c r="D4110" s="23" t="s">
        <v>110</v>
      </c>
      <c r="E4110" s="23" t="s">
        <v>1</v>
      </c>
      <c r="F4110" s="23" t="s">
        <v>7</v>
      </c>
      <c r="G4110" s="23" t="s">
        <v>975</v>
      </c>
      <c r="H4110" s="2" t="s">
        <v>7731</v>
      </c>
      <c r="I4110" s="23" t="s">
        <v>7412</v>
      </c>
      <c r="J4110" s="23"/>
      <c r="K4110" s="23" t="s">
        <v>9712</v>
      </c>
      <c r="L4110" s="23"/>
      <c r="M4110" s="23">
        <f>YEAR(Tabla2[[#This Row],[Fecha de creación]])</f>
        <v>2021</v>
      </c>
      <c r="N4110" s="23">
        <f>MONTH(Tabla2[[#This Row],[Fecha de creación]])</f>
        <v>5</v>
      </c>
    </row>
    <row r="4111" spans="1:14" ht="15" customHeight="1" x14ac:dyDescent="0.25">
      <c r="A4111" s="26">
        <v>44334.740856481483</v>
      </c>
      <c r="B4111" s="23" t="s">
        <v>0</v>
      </c>
      <c r="C4111" s="23" t="s">
        <v>5503</v>
      </c>
      <c r="D4111" s="23" t="s">
        <v>1431</v>
      </c>
      <c r="E4111" s="23" t="s">
        <v>1</v>
      </c>
      <c r="F4111" s="23" t="s">
        <v>7</v>
      </c>
      <c r="G4111" s="23" t="s">
        <v>975</v>
      </c>
      <c r="H4111" s="2" t="s">
        <v>7744</v>
      </c>
      <c r="I4111" s="23" t="s">
        <v>7412</v>
      </c>
      <c r="J4111" s="23"/>
      <c r="K4111" s="23" t="s">
        <v>9712</v>
      </c>
      <c r="L4111" s="23"/>
      <c r="M4111" s="23">
        <f>YEAR(Tabla2[[#This Row],[Fecha de creación]])</f>
        <v>2021</v>
      </c>
      <c r="N4111" s="23">
        <f>MONTH(Tabla2[[#This Row],[Fecha de creación]])</f>
        <v>5</v>
      </c>
    </row>
    <row r="4112" spans="1:14" ht="15" customHeight="1" x14ac:dyDescent="0.25">
      <c r="A4112" s="26">
        <v>44334.743657407409</v>
      </c>
      <c r="B4112" s="23" t="s">
        <v>0</v>
      </c>
      <c r="C4112" s="23" t="s">
        <v>5504</v>
      </c>
      <c r="D4112" s="23" t="s">
        <v>5505</v>
      </c>
      <c r="E4112" s="23" t="s">
        <v>1</v>
      </c>
      <c r="F4112" s="23" t="s">
        <v>2</v>
      </c>
      <c r="G4112" s="23" t="s">
        <v>975</v>
      </c>
      <c r="H4112" s="2" t="s">
        <v>7721</v>
      </c>
      <c r="I4112" s="23" t="s">
        <v>4</v>
      </c>
      <c r="J4112" s="23"/>
      <c r="K4112" s="23" t="s">
        <v>9712</v>
      </c>
      <c r="L4112" s="23"/>
      <c r="M4112" s="23">
        <f>YEAR(Tabla2[[#This Row],[Fecha de creación]])</f>
        <v>2021</v>
      </c>
      <c r="N4112" s="23">
        <f>MONTH(Tabla2[[#This Row],[Fecha de creación]])</f>
        <v>5</v>
      </c>
    </row>
    <row r="4113" spans="1:14" ht="15" customHeight="1" x14ac:dyDescent="0.25">
      <c r="A4113" s="26">
        <v>44334.744386574072</v>
      </c>
      <c r="B4113" s="23" t="s">
        <v>0</v>
      </c>
      <c r="C4113" s="23" t="s">
        <v>5506</v>
      </c>
      <c r="D4113" s="23" t="s">
        <v>1055</v>
      </c>
      <c r="E4113" s="23" t="s">
        <v>1</v>
      </c>
      <c r="F4113" s="23" t="s">
        <v>7</v>
      </c>
      <c r="G4113" s="23" t="s">
        <v>1551</v>
      </c>
      <c r="H4113" s="2" t="s">
        <v>7726</v>
      </c>
      <c r="I4113" s="23" t="s">
        <v>11</v>
      </c>
      <c r="J4113" s="23"/>
      <c r="K4113" s="23" t="s">
        <v>9712</v>
      </c>
      <c r="L4113" s="23"/>
      <c r="M4113" s="23">
        <f>YEAR(Tabla2[[#This Row],[Fecha de creación]])</f>
        <v>2021</v>
      </c>
      <c r="N4113" s="23">
        <f>MONTH(Tabla2[[#This Row],[Fecha de creación]])</f>
        <v>5</v>
      </c>
    </row>
    <row r="4114" spans="1:14" ht="15" customHeight="1" x14ac:dyDescent="0.25">
      <c r="A4114" s="26">
        <v>44334.746261574073</v>
      </c>
      <c r="B4114" s="23" t="s">
        <v>100</v>
      </c>
      <c r="C4114" s="23" t="s">
        <v>5507</v>
      </c>
      <c r="D4114" s="23" t="s">
        <v>999</v>
      </c>
      <c r="E4114" s="23" t="s">
        <v>1</v>
      </c>
      <c r="F4114" s="23" t="s">
        <v>7</v>
      </c>
      <c r="G4114" s="23" t="s">
        <v>975</v>
      </c>
      <c r="H4114" s="2" t="s">
        <v>7744</v>
      </c>
      <c r="I4114" s="23" t="s">
        <v>7575</v>
      </c>
      <c r="J4114" s="23"/>
      <c r="K4114" s="23" t="s">
        <v>9712</v>
      </c>
      <c r="L4114" s="23"/>
      <c r="M4114" s="23">
        <f>YEAR(Tabla2[[#This Row],[Fecha de creación]])</f>
        <v>2021</v>
      </c>
      <c r="N4114" s="23">
        <f>MONTH(Tabla2[[#This Row],[Fecha de creación]])</f>
        <v>5</v>
      </c>
    </row>
    <row r="4115" spans="1:14" ht="15" customHeight="1" x14ac:dyDescent="0.25">
      <c r="A4115" s="26">
        <v>44334.749571759261</v>
      </c>
      <c r="B4115" s="23" t="s">
        <v>0</v>
      </c>
      <c r="C4115" s="23" t="s">
        <v>5508</v>
      </c>
      <c r="D4115" s="23" t="s">
        <v>21</v>
      </c>
      <c r="E4115" s="23" t="s">
        <v>1</v>
      </c>
      <c r="F4115" s="23" t="s">
        <v>7</v>
      </c>
      <c r="G4115" s="23" t="s">
        <v>975</v>
      </c>
      <c r="H4115" s="2" t="s">
        <v>7744</v>
      </c>
      <c r="I4115" s="23" t="s">
        <v>4</v>
      </c>
      <c r="J4115" s="23"/>
      <c r="K4115" s="23" t="s">
        <v>9712</v>
      </c>
      <c r="L4115" s="23"/>
      <c r="M4115" s="23">
        <f>YEAR(Tabla2[[#This Row],[Fecha de creación]])</f>
        <v>2021</v>
      </c>
      <c r="N4115" s="23">
        <f>MONTH(Tabla2[[#This Row],[Fecha de creación]])</f>
        <v>5</v>
      </c>
    </row>
    <row r="4116" spans="1:14" ht="15" customHeight="1" x14ac:dyDescent="0.25">
      <c r="A4116" s="26">
        <v>44334.751018518517</v>
      </c>
      <c r="B4116" s="23" t="s">
        <v>100</v>
      </c>
      <c r="C4116" s="23" t="s">
        <v>5509</v>
      </c>
      <c r="D4116" s="23" t="s">
        <v>6</v>
      </c>
      <c r="E4116" s="23" t="s">
        <v>1</v>
      </c>
      <c r="F4116" s="23" t="s">
        <v>7</v>
      </c>
      <c r="G4116" s="23" t="s">
        <v>975</v>
      </c>
      <c r="H4116" s="2" t="s">
        <v>7722</v>
      </c>
      <c r="I4116" s="23" t="s">
        <v>7575</v>
      </c>
      <c r="J4116" s="23"/>
      <c r="K4116" s="23" t="s">
        <v>9712</v>
      </c>
      <c r="L4116" s="23"/>
      <c r="M4116" s="23">
        <f>YEAR(Tabla2[[#This Row],[Fecha de creación]])</f>
        <v>2021</v>
      </c>
      <c r="N4116" s="23">
        <f>MONTH(Tabla2[[#This Row],[Fecha de creación]])</f>
        <v>5</v>
      </c>
    </row>
    <row r="4117" spans="1:14" ht="15" customHeight="1" x14ac:dyDescent="0.25">
      <c r="A4117" s="26">
        <v>44334.751446759263</v>
      </c>
      <c r="B4117" s="23" t="s">
        <v>100</v>
      </c>
      <c r="C4117" s="23" t="s">
        <v>5510</v>
      </c>
      <c r="D4117" s="23" t="s">
        <v>3351</v>
      </c>
      <c r="E4117" s="23" t="s">
        <v>1</v>
      </c>
      <c r="F4117" s="23" t="s">
        <v>7</v>
      </c>
      <c r="G4117" s="23" t="s">
        <v>975</v>
      </c>
      <c r="H4117" s="2" t="s">
        <v>7734</v>
      </c>
      <c r="I4117" s="23" t="s">
        <v>7575</v>
      </c>
      <c r="J4117" s="23"/>
      <c r="K4117" s="23" t="s">
        <v>9712</v>
      </c>
      <c r="L4117" s="23"/>
      <c r="M4117" s="23">
        <f>YEAR(Tabla2[[#This Row],[Fecha de creación]])</f>
        <v>2021</v>
      </c>
      <c r="N4117" s="23">
        <f>MONTH(Tabla2[[#This Row],[Fecha de creación]])</f>
        <v>5</v>
      </c>
    </row>
    <row r="4118" spans="1:14" ht="15" customHeight="1" x14ac:dyDescent="0.25">
      <c r="A4118" s="26">
        <v>44334.754537037035</v>
      </c>
      <c r="B4118" s="23" t="s">
        <v>100</v>
      </c>
      <c r="C4118" s="23" t="s">
        <v>5511</v>
      </c>
      <c r="D4118" s="23" t="s">
        <v>131</v>
      </c>
      <c r="E4118" s="23" t="s">
        <v>1</v>
      </c>
      <c r="F4118" s="23" t="s">
        <v>7</v>
      </c>
      <c r="G4118" s="23" t="s">
        <v>975</v>
      </c>
      <c r="H4118" s="2" t="s">
        <v>7728</v>
      </c>
      <c r="I4118" s="23" t="s">
        <v>7575</v>
      </c>
      <c r="J4118" s="23"/>
      <c r="K4118" s="23" t="s">
        <v>9712</v>
      </c>
      <c r="L4118" s="23"/>
      <c r="M4118" s="23">
        <f>YEAR(Tabla2[[#This Row],[Fecha de creación]])</f>
        <v>2021</v>
      </c>
      <c r="N4118" s="23">
        <f>MONTH(Tabla2[[#This Row],[Fecha de creación]])</f>
        <v>5</v>
      </c>
    </row>
    <row r="4119" spans="1:14" ht="15" customHeight="1" x14ac:dyDescent="0.25">
      <c r="A4119" s="26">
        <v>44334.756550925929</v>
      </c>
      <c r="B4119" s="23" t="s">
        <v>100</v>
      </c>
      <c r="C4119" s="23" t="s">
        <v>5512</v>
      </c>
      <c r="D4119" s="23" t="s">
        <v>349</v>
      </c>
      <c r="E4119" s="23" t="s">
        <v>1</v>
      </c>
      <c r="F4119" s="23" t="s">
        <v>7</v>
      </c>
      <c r="G4119" s="23" t="s">
        <v>975</v>
      </c>
      <c r="H4119" s="2" t="s">
        <v>7731</v>
      </c>
      <c r="I4119" s="23" t="s">
        <v>7575</v>
      </c>
      <c r="J4119" s="23"/>
      <c r="K4119" s="23" t="s">
        <v>9712</v>
      </c>
      <c r="L4119" s="23"/>
      <c r="M4119" s="23">
        <f>YEAR(Tabla2[[#This Row],[Fecha de creación]])</f>
        <v>2021</v>
      </c>
      <c r="N4119" s="23">
        <f>MONTH(Tabla2[[#This Row],[Fecha de creación]])</f>
        <v>5</v>
      </c>
    </row>
    <row r="4120" spans="1:14" ht="15" customHeight="1" x14ac:dyDescent="0.25">
      <c r="A4120" s="26">
        <v>44334.759479166663</v>
      </c>
      <c r="B4120" s="23" t="s">
        <v>0</v>
      </c>
      <c r="C4120" s="23" t="s">
        <v>5513</v>
      </c>
      <c r="D4120" s="23" t="s">
        <v>5306</v>
      </c>
      <c r="E4120" s="23" t="s">
        <v>1</v>
      </c>
      <c r="F4120" s="23" t="s">
        <v>22</v>
      </c>
      <c r="G4120" s="23" t="s">
        <v>975</v>
      </c>
      <c r="H4120" s="2" t="s">
        <v>7745</v>
      </c>
      <c r="I4120" s="23" t="s">
        <v>4</v>
      </c>
      <c r="J4120" s="23"/>
      <c r="K4120" s="23" t="s">
        <v>9712</v>
      </c>
      <c r="L4120" s="23"/>
      <c r="M4120" s="23">
        <f>YEAR(Tabla2[[#This Row],[Fecha de creación]])</f>
        <v>2021</v>
      </c>
      <c r="N4120" s="23">
        <f>MONTH(Tabla2[[#This Row],[Fecha de creación]])</f>
        <v>5</v>
      </c>
    </row>
    <row r="4121" spans="1:14" ht="15" customHeight="1" x14ac:dyDescent="0.25">
      <c r="A4121" s="26">
        <v>44335.40929398148</v>
      </c>
      <c r="B4121" s="23" t="s">
        <v>0</v>
      </c>
      <c r="C4121" s="23" t="s">
        <v>5514</v>
      </c>
      <c r="D4121" s="23" t="s">
        <v>551</v>
      </c>
      <c r="E4121" s="23" t="s">
        <v>1</v>
      </c>
      <c r="F4121" s="23" t="s">
        <v>7</v>
      </c>
      <c r="G4121" s="23" t="s">
        <v>975</v>
      </c>
      <c r="H4121" s="2" t="s">
        <v>7731</v>
      </c>
      <c r="I4121" s="23" t="s">
        <v>4</v>
      </c>
      <c r="J4121" s="23"/>
      <c r="K4121" s="23" t="s">
        <v>9712</v>
      </c>
      <c r="L4121" s="23"/>
      <c r="M4121" s="23">
        <f>YEAR(Tabla2[[#This Row],[Fecha de creación]])</f>
        <v>2021</v>
      </c>
      <c r="N4121" s="23">
        <f>MONTH(Tabla2[[#This Row],[Fecha de creación]])</f>
        <v>5</v>
      </c>
    </row>
    <row r="4122" spans="1:14" ht="15" customHeight="1" x14ac:dyDescent="0.25">
      <c r="A4122" s="26">
        <v>44335.449895833335</v>
      </c>
      <c r="B4122" s="23" t="s">
        <v>0</v>
      </c>
      <c r="C4122" s="23" t="s">
        <v>5515</v>
      </c>
      <c r="D4122" s="23" t="s">
        <v>764</v>
      </c>
      <c r="E4122" s="23" t="s">
        <v>1</v>
      </c>
      <c r="F4122" s="23" t="s">
        <v>7</v>
      </c>
      <c r="G4122" s="23" t="s">
        <v>975</v>
      </c>
      <c r="H4122" s="2" t="s">
        <v>7734</v>
      </c>
      <c r="I4122" s="23" t="s">
        <v>4</v>
      </c>
      <c r="J4122" s="23"/>
      <c r="K4122" s="23" t="s">
        <v>9712</v>
      </c>
      <c r="L4122" s="23"/>
      <c r="M4122" s="23">
        <f>YEAR(Tabla2[[#This Row],[Fecha de creación]])</f>
        <v>2021</v>
      </c>
      <c r="N4122" s="23">
        <f>MONTH(Tabla2[[#This Row],[Fecha de creación]])</f>
        <v>5</v>
      </c>
    </row>
    <row r="4123" spans="1:14" ht="15" customHeight="1" x14ac:dyDescent="0.25">
      <c r="A4123" s="26">
        <v>44335.451921296299</v>
      </c>
      <c r="B4123" s="23" t="s">
        <v>0</v>
      </c>
      <c r="C4123" s="23" t="s">
        <v>5516</v>
      </c>
      <c r="D4123" s="23" t="s">
        <v>21</v>
      </c>
      <c r="E4123" s="23" t="s">
        <v>1</v>
      </c>
      <c r="F4123" s="23" t="s">
        <v>7</v>
      </c>
      <c r="G4123" s="23" t="s">
        <v>975</v>
      </c>
      <c r="H4123" s="2" t="s">
        <v>7744</v>
      </c>
      <c r="I4123" s="23" t="s">
        <v>4</v>
      </c>
      <c r="J4123" s="23"/>
      <c r="K4123" s="23" t="s">
        <v>9712</v>
      </c>
      <c r="L4123" s="23"/>
      <c r="M4123" s="23">
        <f>YEAR(Tabla2[[#This Row],[Fecha de creación]])</f>
        <v>2021</v>
      </c>
      <c r="N4123" s="23">
        <f>MONTH(Tabla2[[#This Row],[Fecha de creación]])</f>
        <v>5</v>
      </c>
    </row>
    <row r="4124" spans="1:14" ht="15" customHeight="1" x14ac:dyDescent="0.25">
      <c r="A4124" s="26">
        <v>44335.472673611112</v>
      </c>
      <c r="B4124" s="23" t="s">
        <v>19</v>
      </c>
      <c r="C4124" s="23" t="s">
        <v>5517</v>
      </c>
      <c r="D4124" s="23" t="s">
        <v>5518</v>
      </c>
      <c r="E4124" s="23" t="s">
        <v>1</v>
      </c>
      <c r="F4124" s="23" t="s">
        <v>7</v>
      </c>
      <c r="G4124" s="23" t="s">
        <v>975</v>
      </c>
      <c r="H4124" s="2" t="s">
        <v>7734</v>
      </c>
      <c r="I4124" s="23" t="s">
        <v>23</v>
      </c>
      <c r="J4124" s="23"/>
      <c r="K4124" s="23" t="s">
        <v>9712</v>
      </c>
      <c r="L4124" s="23"/>
      <c r="M4124" s="23">
        <f>YEAR(Tabla2[[#This Row],[Fecha de creación]])</f>
        <v>2021</v>
      </c>
      <c r="N4124" s="23">
        <f>MONTH(Tabla2[[#This Row],[Fecha de creación]])</f>
        <v>5</v>
      </c>
    </row>
    <row r="4125" spans="1:14" ht="15" customHeight="1" x14ac:dyDescent="0.25">
      <c r="A4125" s="26">
        <v>44335.478784722225</v>
      </c>
      <c r="B4125" s="23" t="s">
        <v>0</v>
      </c>
      <c r="C4125" s="23" t="s">
        <v>5519</v>
      </c>
      <c r="D4125" s="23" t="s">
        <v>223</v>
      </c>
      <c r="E4125" s="23" t="s">
        <v>1</v>
      </c>
      <c r="F4125" s="23" t="s">
        <v>7</v>
      </c>
      <c r="G4125" s="23" t="s">
        <v>975</v>
      </c>
      <c r="H4125" s="2" t="s">
        <v>7725</v>
      </c>
      <c r="I4125" s="23" t="s">
        <v>7412</v>
      </c>
      <c r="J4125" s="23"/>
      <c r="K4125" s="23" t="s">
        <v>9712</v>
      </c>
      <c r="L4125" s="23"/>
      <c r="M4125" s="23">
        <f>YEAR(Tabla2[[#This Row],[Fecha de creación]])</f>
        <v>2021</v>
      </c>
      <c r="N4125" s="23">
        <f>MONTH(Tabla2[[#This Row],[Fecha de creación]])</f>
        <v>5</v>
      </c>
    </row>
    <row r="4126" spans="1:14" ht="15" customHeight="1" x14ac:dyDescent="0.25">
      <c r="A4126" s="26">
        <v>44335.491284722222</v>
      </c>
      <c r="B4126" s="23" t="s">
        <v>0</v>
      </c>
      <c r="C4126" s="23" t="s">
        <v>5520</v>
      </c>
      <c r="D4126" s="23" t="s">
        <v>551</v>
      </c>
      <c r="E4126" s="23" t="s">
        <v>1</v>
      </c>
      <c r="F4126" s="23" t="s">
        <v>7</v>
      </c>
      <c r="G4126" s="23" t="s">
        <v>975</v>
      </c>
      <c r="H4126" s="2" t="s">
        <v>7731</v>
      </c>
      <c r="I4126" s="23" t="s">
        <v>4</v>
      </c>
      <c r="J4126" s="23"/>
      <c r="K4126" s="23" t="s">
        <v>9712</v>
      </c>
      <c r="L4126" s="23"/>
      <c r="M4126" s="23">
        <f>YEAR(Tabla2[[#This Row],[Fecha de creación]])</f>
        <v>2021</v>
      </c>
      <c r="N4126" s="23">
        <f>MONTH(Tabla2[[#This Row],[Fecha de creación]])</f>
        <v>5</v>
      </c>
    </row>
    <row r="4127" spans="1:14" ht="15" customHeight="1" x14ac:dyDescent="0.25">
      <c r="A4127" s="26">
        <v>44335.491863425923</v>
      </c>
      <c r="B4127" s="23" t="s">
        <v>0</v>
      </c>
      <c r="C4127" s="23" t="s">
        <v>5521</v>
      </c>
      <c r="D4127" s="23" t="s">
        <v>351</v>
      </c>
      <c r="E4127" s="23" t="s">
        <v>1</v>
      </c>
      <c r="F4127" s="23" t="s">
        <v>7</v>
      </c>
      <c r="G4127" s="23" t="s">
        <v>975</v>
      </c>
      <c r="H4127" s="2" t="s">
        <v>7734</v>
      </c>
      <c r="I4127" s="23" t="s">
        <v>4</v>
      </c>
      <c r="J4127" s="23"/>
      <c r="K4127" s="23" t="s">
        <v>9712</v>
      </c>
      <c r="L4127" s="23"/>
      <c r="M4127" s="23">
        <f>YEAR(Tabla2[[#This Row],[Fecha de creación]])</f>
        <v>2021</v>
      </c>
      <c r="N4127" s="23">
        <f>MONTH(Tabla2[[#This Row],[Fecha de creación]])</f>
        <v>5</v>
      </c>
    </row>
    <row r="4128" spans="1:14" ht="15" customHeight="1" x14ac:dyDescent="0.25">
      <c r="A4128" s="26">
        <v>44335.493576388886</v>
      </c>
      <c r="B4128" s="23" t="s">
        <v>0</v>
      </c>
      <c r="C4128" s="23" t="s">
        <v>5522</v>
      </c>
      <c r="D4128" s="23" t="s">
        <v>615</v>
      </c>
      <c r="E4128" s="23" t="s">
        <v>1</v>
      </c>
      <c r="F4128" s="23" t="s">
        <v>7</v>
      </c>
      <c r="G4128" s="23" t="s">
        <v>975</v>
      </c>
      <c r="H4128" s="2" t="s">
        <v>7745</v>
      </c>
      <c r="I4128" s="23" t="s">
        <v>4</v>
      </c>
      <c r="J4128" s="23"/>
      <c r="K4128" s="23" t="s">
        <v>9712</v>
      </c>
      <c r="L4128" s="23"/>
      <c r="M4128" s="23">
        <f>YEAR(Tabla2[[#This Row],[Fecha de creación]])</f>
        <v>2021</v>
      </c>
      <c r="N4128" s="23">
        <f>MONTH(Tabla2[[#This Row],[Fecha de creación]])</f>
        <v>5</v>
      </c>
    </row>
    <row r="4129" spans="1:14" ht="15" customHeight="1" x14ac:dyDescent="0.25">
      <c r="A4129" s="26">
        <v>44335.496006944442</v>
      </c>
      <c r="B4129" s="23" t="s">
        <v>100</v>
      </c>
      <c r="C4129" s="23" t="s">
        <v>5523</v>
      </c>
      <c r="D4129" s="23" t="s">
        <v>349</v>
      </c>
      <c r="E4129" s="23" t="s">
        <v>1</v>
      </c>
      <c r="F4129" s="23" t="s">
        <v>7</v>
      </c>
      <c r="G4129" s="23" t="s">
        <v>975</v>
      </c>
      <c r="H4129" s="2" t="s">
        <v>7731</v>
      </c>
      <c r="I4129" s="23" t="s">
        <v>7575</v>
      </c>
      <c r="J4129" s="23"/>
      <c r="K4129" s="23" t="s">
        <v>9712</v>
      </c>
      <c r="L4129" s="23"/>
      <c r="M4129" s="23">
        <f>YEAR(Tabla2[[#This Row],[Fecha de creación]])</f>
        <v>2021</v>
      </c>
      <c r="N4129" s="23">
        <f>MONTH(Tabla2[[#This Row],[Fecha de creación]])</f>
        <v>5</v>
      </c>
    </row>
    <row r="4130" spans="1:14" ht="15" customHeight="1" x14ac:dyDescent="0.25">
      <c r="A4130" s="26">
        <v>44335.49659722222</v>
      </c>
      <c r="B4130" s="23" t="s">
        <v>100</v>
      </c>
      <c r="C4130" s="23" t="s">
        <v>5524</v>
      </c>
      <c r="D4130" s="23" t="s">
        <v>351</v>
      </c>
      <c r="E4130" s="23" t="s">
        <v>1</v>
      </c>
      <c r="F4130" s="23" t="s">
        <v>7</v>
      </c>
      <c r="G4130" s="23" t="s">
        <v>975</v>
      </c>
      <c r="H4130" s="2" t="s">
        <v>7734</v>
      </c>
      <c r="I4130" s="23" t="s">
        <v>7575</v>
      </c>
      <c r="J4130" s="23"/>
      <c r="K4130" s="23" t="s">
        <v>9712</v>
      </c>
      <c r="L4130" s="23"/>
      <c r="M4130" s="23">
        <f>YEAR(Tabla2[[#This Row],[Fecha de creación]])</f>
        <v>2021</v>
      </c>
      <c r="N4130" s="23">
        <f>MONTH(Tabla2[[#This Row],[Fecha de creación]])</f>
        <v>5</v>
      </c>
    </row>
    <row r="4131" spans="1:14" ht="15" customHeight="1" x14ac:dyDescent="0.25">
      <c r="A4131" s="26">
        <v>44335.497708333336</v>
      </c>
      <c r="B4131" s="23" t="s">
        <v>100</v>
      </c>
      <c r="C4131" s="23" t="s">
        <v>5525</v>
      </c>
      <c r="D4131" s="23" t="s">
        <v>131</v>
      </c>
      <c r="E4131" s="23" t="s">
        <v>1</v>
      </c>
      <c r="F4131" s="23" t="s">
        <v>7</v>
      </c>
      <c r="G4131" s="23" t="s">
        <v>975</v>
      </c>
      <c r="H4131" s="2" t="s">
        <v>7728</v>
      </c>
      <c r="I4131" s="23" t="s">
        <v>7575</v>
      </c>
      <c r="J4131" s="23"/>
      <c r="K4131" s="23" t="s">
        <v>9712</v>
      </c>
      <c r="L4131" s="23"/>
      <c r="M4131" s="23">
        <f>YEAR(Tabla2[[#This Row],[Fecha de creación]])</f>
        <v>2021</v>
      </c>
      <c r="N4131" s="23">
        <f>MONTH(Tabla2[[#This Row],[Fecha de creación]])</f>
        <v>5</v>
      </c>
    </row>
    <row r="4132" spans="1:14" ht="15" customHeight="1" x14ac:dyDescent="0.25">
      <c r="A4132" s="26">
        <v>44335.535324074073</v>
      </c>
      <c r="B4132" s="23" t="s">
        <v>100</v>
      </c>
      <c r="C4132" s="23" t="s">
        <v>5526</v>
      </c>
      <c r="D4132" s="23" t="s">
        <v>551</v>
      </c>
      <c r="E4132" s="23" t="s">
        <v>1</v>
      </c>
      <c r="F4132" s="23" t="s">
        <v>7</v>
      </c>
      <c r="G4132" s="23" t="s">
        <v>975</v>
      </c>
      <c r="H4132" s="2" t="s">
        <v>7731</v>
      </c>
      <c r="I4132" s="23" t="s">
        <v>1653</v>
      </c>
      <c r="J4132" s="23"/>
      <c r="K4132" s="23" t="s">
        <v>9712</v>
      </c>
      <c r="L4132" s="23"/>
      <c r="M4132" s="23">
        <f>YEAR(Tabla2[[#This Row],[Fecha de creación]])</f>
        <v>2021</v>
      </c>
      <c r="N4132" s="23">
        <f>MONTH(Tabla2[[#This Row],[Fecha de creación]])</f>
        <v>5</v>
      </c>
    </row>
    <row r="4133" spans="1:14" ht="15" customHeight="1" x14ac:dyDescent="0.25">
      <c r="A4133" s="26">
        <v>44335.53665509259</v>
      </c>
      <c r="B4133" s="23" t="s">
        <v>100</v>
      </c>
      <c r="C4133" s="23" t="s">
        <v>5527</v>
      </c>
      <c r="D4133" s="23" t="s">
        <v>351</v>
      </c>
      <c r="E4133" s="23" t="s">
        <v>1</v>
      </c>
      <c r="F4133" s="23" t="s">
        <v>7</v>
      </c>
      <c r="G4133" s="23" t="s">
        <v>975</v>
      </c>
      <c r="H4133" s="2" t="s">
        <v>7734</v>
      </c>
      <c r="I4133" s="23" t="s">
        <v>1653</v>
      </c>
      <c r="J4133" s="23"/>
      <c r="K4133" s="23" t="s">
        <v>9712</v>
      </c>
      <c r="L4133" s="23"/>
      <c r="M4133" s="23">
        <f>YEAR(Tabla2[[#This Row],[Fecha de creación]])</f>
        <v>2021</v>
      </c>
      <c r="N4133" s="23">
        <f>MONTH(Tabla2[[#This Row],[Fecha de creación]])</f>
        <v>5</v>
      </c>
    </row>
    <row r="4134" spans="1:14" ht="15" customHeight="1" x14ac:dyDescent="0.25">
      <c r="A4134" s="26">
        <v>44335.587743055556</v>
      </c>
      <c r="B4134" s="23" t="s">
        <v>0</v>
      </c>
      <c r="C4134" s="23" t="s">
        <v>5528</v>
      </c>
      <c r="D4134" s="23" t="s">
        <v>21</v>
      </c>
      <c r="E4134" s="23" t="s">
        <v>1</v>
      </c>
      <c r="F4134" s="23" t="s">
        <v>7</v>
      </c>
      <c r="G4134" s="23" t="s">
        <v>975</v>
      </c>
      <c r="H4134" s="2" t="s">
        <v>7744</v>
      </c>
      <c r="I4134" s="23" t="s">
        <v>4</v>
      </c>
      <c r="J4134" s="23"/>
      <c r="K4134" s="23" t="s">
        <v>9712</v>
      </c>
      <c r="L4134" s="23"/>
      <c r="M4134" s="23">
        <f>YEAR(Tabla2[[#This Row],[Fecha de creación]])</f>
        <v>2021</v>
      </c>
      <c r="N4134" s="23">
        <f>MONTH(Tabla2[[#This Row],[Fecha de creación]])</f>
        <v>5</v>
      </c>
    </row>
    <row r="4135" spans="1:14" ht="15" customHeight="1" x14ac:dyDescent="0.25">
      <c r="A4135" s="26">
        <v>44335.721631944441</v>
      </c>
      <c r="B4135" s="23" t="s">
        <v>0</v>
      </c>
      <c r="C4135" s="23" t="s">
        <v>5529</v>
      </c>
      <c r="D4135" s="23" t="s">
        <v>586</v>
      </c>
      <c r="E4135" s="23" t="s">
        <v>1</v>
      </c>
      <c r="F4135" s="23" t="s">
        <v>7</v>
      </c>
      <c r="G4135" s="23" t="s">
        <v>975</v>
      </c>
      <c r="H4135" s="2" t="s">
        <v>7748</v>
      </c>
      <c r="I4135" s="23" t="s">
        <v>4</v>
      </c>
      <c r="J4135" s="23"/>
      <c r="K4135" s="23" t="s">
        <v>9712</v>
      </c>
      <c r="L4135" s="23"/>
      <c r="M4135" s="23">
        <f>YEAR(Tabla2[[#This Row],[Fecha de creación]])</f>
        <v>2021</v>
      </c>
      <c r="N4135" s="23">
        <f>MONTH(Tabla2[[#This Row],[Fecha de creación]])</f>
        <v>5</v>
      </c>
    </row>
    <row r="4136" spans="1:14" ht="15" customHeight="1" x14ac:dyDescent="0.25">
      <c r="A4136" s="26">
        <v>44335.735046296293</v>
      </c>
      <c r="B4136" s="23" t="s">
        <v>0</v>
      </c>
      <c r="C4136" s="23" t="s">
        <v>5530</v>
      </c>
      <c r="D4136" s="23" t="s">
        <v>551</v>
      </c>
      <c r="E4136" s="23" t="s">
        <v>1</v>
      </c>
      <c r="F4136" s="23" t="s">
        <v>7</v>
      </c>
      <c r="G4136" s="23" t="s">
        <v>975</v>
      </c>
      <c r="H4136" s="2" t="s">
        <v>7731</v>
      </c>
      <c r="I4136" s="23" t="s">
        <v>4</v>
      </c>
      <c r="J4136" s="23"/>
      <c r="K4136" s="23" t="s">
        <v>9712</v>
      </c>
      <c r="L4136" s="23"/>
      <c r="M4136" s="23">
        <f>YEAR(Tabla2[[#This Row],[Fecha de creación]])</f>
        <v>2021</v>
      </c>
      <c r="N4136" s="23">
        <f>MONTH(Tabla2[[#This Row],[Fecha de creación]])</f>
        <v>5</v>
      </c>
    </row>
    <row r="4137" spans="1:14" ht="15" customHeight="1" x14ac:dyDescent="0.25">
      <c r="A4137" s="26">
        <v>44335.736458333333</v>
      </c>
      <c r="B4137" s="23" t="s">
        <v>0</v>
      </c>
      <c r="C4137" s="23" t="s">
        <v>5531</v>
      </c>
      <c r="D4137" s="23" t="s">
        <v>351</v>
      </c>
      <c r="E4137" s="23" t="s">
        <v>1</v>
      </c>
      <c r="F4137" s="23" t="s">
        <v>7</v>
      </c>
      <c r="G4137" s="23" t="s">
        <v>975</v>
      </c>
      <c r="H4137" s="2" t="s">
        <v>7734</v>
      </c>
      <c r="I4137" s="23" t="s">
        <v>4</v>
      </c>
      <c r="J4137" s="23"/>
      <c r="K4137" s="23" t="s">
        <v>9712</v>
      </c>
      <c r="L4137" s="23"/>
      <c r="M4137" s="23">
        <f>YEAR(Tabla2[[#This Row],[Fecha de creación]])</f>
        <v>2021</v>
      </c>
      <c r="N4137" s="23">
        <f>MONTH(Tabla2[[#This Row],[Fecha de creación]])</f>
        <v>5</v>
      </c>
    </row>
    <row r="4138" spans="1:14" ht="15" customHeight="1" x14ac:dyDescent="0.25">
      <c r="A4138" s="26">
        <v>44335.749421296299</v>
      </c>
      <c r="B4138" s="23" t="s">
        <v>0</v>
      </c>
      <c r="C4138" s="23" t="s">
        <v>5532</v>
      </c>
      <c r="D4138" s="23" t="s">
        <v>551</v>
      </c>
      <c r="E4138" s="23" t="s">
        <v>1</v>
      </c>
      <c r="F4138" s="23" t="s">
        <v>7</v>
      </c>
      <c r="G4138" s="23" t="s">
        <v>975</v>
      </c>
      <c r="H4138" s="2" t="s">
        <v>7731</v>
      </c>
      <c r="I4138" s="23" t="s">
        <v>4</v>
      </c>
      <c r="J4138" s="23"/>
      <c r="K4138" s="23" t="s">
        <v>9712</v>
      </c>
      <c r="L4138" s="23"/>
      <c r="M4138" s="23">
        <f>YEAR(Tabla2[[#This Row],[Fecha de creación]])</f>
        <v>2021</v>
      </c>
      <c r="N4138" s="23">
        <f>MONTH(Tabla2[[#This Row],[Fecha de creación]])</f>
        <v>5</v>
      </c>
    </row>
    <row r="4139" spans="1:14" ht="15" customHeight="1" x14ac:dyDescent="0.25">
      <c r="A4139" s="26">
        <v>44335.7503125</v>
      </c>
      <c r="B4139" s="23" t="s">
        <v>0</v>
      </c>
      <c r="C4139" s="23" t="s">
        <v>5533</v>
      </c>
      <c r="D4139" s="23" t="s">
        <v>764</v>
      </c>
      <c r="E4139" s="23" t="s">
        <v>1</v>
      </c>
      <c r="F4139" s="23" t="s">
        <v>7</v>
      </c>
      <c r="G4139" s="23" t="s">
        <v>975</v>
      </c>
      <c r="H4139" s="2" t="s">
        <v>7734</v>
      </c>
      <c r="I4139" s="23" t="s">
        <v>4</v>
      </c>
      <c r="J4139" s="23"/>
      <c r="K4139" s="23" t="s">
        <v>9712</v>
      </c>
      <c r="L4139" s="23"/>
      <c r="M4139" s="23">
        <f>YEAR(Tabla2[[#This Row],[Fecha de creación]])</f>
        <v>2021</v>
      </c>
      <c r="N4139" s="23">
        <f>MONTH(Tabla2[[#This Row],[Fecha de creación]])</f>
        <v>5</v>
      </c>
    </row>
    <row r="4140" spans="1:14" ht="15" customHeight="1" x14ac:dyDescent="0.25">
      <c r="A4140" s="26">
        <v>44335.757511574076</v>
      </c>
      <c r="B4140" s="23" t="s">
        <v>100</v>
      </c>
      <c r="C4140" s="23" t="s">
        <v>5534</v>
      </c>
      <c r="D4140" s="23" t="s">
        <v>551</v>
      </c>
      <c r="E4140" s="23" t="s">
        <v>1</v>
      </c>
      <c r="F4140" s="23" t="s">
        <v>7</v>
      </c>
      <c r="G4140" s="23" t="s">
        <v>975</v>
      </c>
      <c r="H4140" s="2" t="s">
        <v>7731</v>
      </c>
      <c r="I4140" s="23" t="s">
        <v>1653</v>
      </c>
      <c r="J4140" s="23"/>
      <c r="K4140" s="23" t="s">
        <v>9712</v>
      </c>
      <c r="L4140" s="23"/>
      <c r="M4140" s="23">
        <f>YEAR(Tabla2[[#This Row],[Fecha de creación]])</f>
        <v>2021</v>
      </c>
      <c r="N4140" s="23">
        <f>MONTH(Tabla2[[#This Row],[Fecha de creación]])</f>
        <v>5</v>
      </c>
    </row>
    <row r="4141" spans="1:14" ht="15" customHeight="1" x14ac:dyDescent="0.25">
      <c r="A4141" s="26">
        <v>44335.758356481485</v>
      </c>
      <c r="B4141" s="23" t="s">
        <v>100</v>
      </c>
      <c r="C4141" s="23" t="s">
        <v>5535</v>
      </c>
      <c r="D4141" s="23" t="s">
        <v>351</v>
      </c>
      <c r="E4141" s="23" t="s">
        <v>1</v>
      </c>
      <c r="F4141" s="23" t="s">
        <v>7</v>
      </c>
      <c r="G4141" s="23" t="s">
        <v>975</v>
      </c>
      <c r="H4141" s="2" t="s">
        <v>7734</v>
      </c>
      <c r="I4141" s="23" t="s">
        <v>1653</v>
      </c>
      <c r="J4141" s="23"/>
      <c r="K4141" s="23" t="s">
        <v>9712</v>
      </c>
      <c r="L4141" s="23"/>
      <c r="M4141" s="23">
        <f>YEAR(Tabla2[[#This Row],[Fecha de creación]])</f>
        <v>2021</v>
      </c>
      <c r="N4141" s="23">
        <f>MONTH(Tabla2[[#This Row],[Fecha de creación]])</f>
        <v>5</v>
      </c>
    </row>
    <row r="4142" spans="1:14" ht="15" customHeight="1" x14ac:dyDescent="0.25">
      <c r="A4142" s="26">
        <v>44336.387083333335</v>
      </c>
      <c r="B4142" s="23" t="s">
        <v>19</v>
      </c>
      <c r="C4142" s="23" t="s">
        <v>5536</v>
      </c>
      <c r="D4142" s="23" t="s">
        <v>5537</v>
      </c>
      <c r="E4142" s="23" t="s">
        <v>1</v>
      </c>
      <c r="F4142" s="23" t="s">
        <v>7</v>
      </c>
      <c r="G4142" s="23" t="s">
        <v>975</v>
      </c>
      <c r="H4142" s="2" t="s">
        <v>7734</v>
      </c>
      <c r="I4142" s="23" t="s">
        <v>23</v>
      </c>
      <c r="J4142" s="23"/>
      <c r="K4142" s="23" t="s">
        <v>9712</v>
      </c>
      <c r="L4142" s="23"/>
      <c r="M4142" s="23">
        <f>YEAR(Tabla2[[#This Row],[Fecha de creación]])</f>
        <v>2021</v>
      </c>
      <c r="N4142" s="23">
        <f>MONTH(Tabla2[[#This Row],[Fecha de creación]])</f>
        <v>5</v>
      </c>
    </row>
    <row r="4143" spans="1:14" ht="15" customHeight="1" x14ac:dyDescent="0.25">
      <c r="A4143" s="26">
        <v>44336.396817129629</v>
      </c>
      <c r="B4143" s="23" t="s">
        <v>19</v>
      </c>
      <c r="C4143" s="23" t="s">
        <v>765</v>
      </c>
      <c r="D4143" s="23" t="s">
        <v>766</v>
      </c>
      <c r="E4143" s="23" t="s">
        <v>1</v>
      </c>
      <c r="F4143" s="23" t="s">
        <v>7</v>
      </c>
      <c r="G4143" s="23" t="s">
        <v>3</v>
      </c>
      <c r="H4143" s="2" t="s">
        <v>7722</v>
      </c>
      <c r="I4143" s="23" t="s">
        <v>23</v>
      </c>
      <c r="J4143" s="23"/>
      <c r="K4143" s="23" t="s">
        <v>9712</v>
      </c>
      <c r="L4143" s="23"/>
      <c r="M4143" s="23">
        <f>YEAR(Tabla2[[#This Row],[Fecha de creación]])</f>
        <v>2021</v>
      </c>
      <c r="N4143" s="23">
        <f>MONTH(Tabla2[[#This Row],[Fecha de creación]])</f>
        <v>5</v>
      </c>
    </row>
    <row r="4144" spans="1:14" ht="15" customHeight="1" x14ac:dyDescent="0.25">
      <c r="A4144" s="26">
        <v>44336.410439814812</v>
      </c>
      <c r="B4144" s="23" t="s">
        <v>0</v>
      </c>
      <c r="C4144" s="23" t="s">
        <v>5538</v>
      </c>
      <c r="D4144" s="23" t="s">
        <v>172</v>
      </c>
      <c r="E4144" s="23" t="s">
        <v>1</v>
      </c>
      <c r="F4144" s="23" t="s">
        <v>7</v>
      </c>
      <c r="G4144" s="23" t="s">
        <v>1551</v>
      </c>
      <c r="H4144" s="2" t="s">
        <v>7721</v>
      </c>
      <c r="I4144" s="23" t="s">
        <v>4</v>
      </c>
      <c r="J4144" s="23"/>
      <c r="K4144" s="23" t="s">
        <v>9712</v>
      </c>
      <c r="L4144" s="23"/>
      <c r="M4144" s="23">
        <f>YEAR(Tabla2[[#This Row],[Fecha de creación]])</f>
        <v>2021</v>
      </c>
      <c r="N4144" s="23">
        <f>MONTH(Tabla2[[#This Row],[Fecha de creación]])</f>
        <v>5</v>
      </c>
    </row>
    <row r="4145" spans="1:14" ht="15" customHeight="1" x14ac:dyDescent="0.25">
      <c r="A4145" s="26">
        <v>44336.415729166663</v>
      </c>
      <c r="B4145" s="23" t="s">
        <v>0</v>
      </c>
      <c r="C4145" s="23" t="s">
        <v>5539</v>
      </c>
      <c r="D4145" s="23" t="s">
        <v>5306</v>
      </c>
      <c r="E4145" s="23" t="s">
        <v>1</v>
      </c>
      <c r="F4145" s="23" t="s">
        <v>7</v>
      </c>
      <c r="G4145" s="23" t="s">
        <v>975</v>
      </c>
      <c r="H4145" s="2" t="s">
        <v>7745</v>
      </c>
      <c r="I4145" s="23" t="s">
        <v>4</v>
      </c>
      <c r="J4145" s="23"/>
      <c r="K4145" s="23" t="s">
        <v>9712</v>
      </c>
      <c r="L4145" s="23"/>
      <c r="M4145" s="23">
        <f>YEAR(Tabla2[[#This Row],[Fecha de creación]])</f>
        <v>2021</v>
      </c>
      <c r="N4145" s="23">
        <f>MONTH(Tabla2[[#This Row],[Fecha de creación]])</f>
        <v>5</v>
      </c>
    </row>
    <row r="4146" spans="1:14" ht="15" customHeight="1" x14ac:dyDescent="0.25">
      <c r="A4146" s="26">
        <v>44336.424212962964</v>
      </c>
      <c r="B4146" s="23" t="s">
        <v>100</v>
      </c>
      <c r="C4146" s="23" t="s">
        <v>5540</v>
      </c>
      <c r="D4146" s="23" t="s">
        <v>615</v>
      </c>
      <c r="E4146" s="23" t="s">
        <v>1</v>
      </c>
      <c r="F4146" s="23" t="s">
        <v>7</v>
      </c>
      <c r="G4146" s="23" t="s">
        <v>975</v>
      </c>
      <c r="H4146" s="2" t="s">
        <v>7745</v>
      </c>
      <c r="I4146" s="23" t="s">
        <v>1653</v>
      </c>
      <c r="J4146" s="23"/>
      <c r="K4146" s="23" t="s">
        <v>9712</v>
      </c>
      <c r="L4146" s="23"/>
      <c r="M4146" s="23">
        <f>YEAR(Tabla2[[#This Row],[Fecha de creación]])</f>
        <v>2021</v>
      </c>
      <c r="N4146" s="23">
        <f>MONTH(Tabla2[[#This Row],[Fecha de creación]])</f>
        <v>5</v>
      </c>
    </row>
    <row r="4147" spans="1:14" ht="15" customHeight="1" x14ac:dyDescent="0.25">
      <c r="A4147" s="26">
        <v>44336.561041666668</v>
      </c>
      <c r="B4147" s="23" t="s">
        <v>189</v>
      </c>
      <c r="C4147" s="23" t="s">
        <v>5541</v>
      </c>
      <c r="D4147" s="23" t="s">
        <v>131</v>
      </c>
      <c r="E4147" s="23" t="s">
        <v>1</v>
      </c>
      <c r="F4147" s="23" t="s">
        <v>7</v>
      </c>
      <c r="G4147" s="23" t="s">
        <v>975</v>
      </c>
      <c r="H4147" s="2" t="s">
        <v>7728</v>
      </c>
      <c r="I4147" s="23" t="s">
        <v>4486</v>
      </c>
      <c r="J4147" s="23"/>
      <c r="K4147" s="23" t="s">
        <v>9712</v>
      </c>
      <c r="L4147" s="23"/>
      <c r="M4147" s="23">
        <f>YEAR(Tabla2[[#This Row],[Fecha de creación]])</f>
        <v>2021</v>
      </c>
      <c r="N4147" s="23">
        <f>MONTH(Tabla2[[#This Row],[Fecha de creación]])</f>
        <v>5</v>
      </c>
    </row>
    <row r="4148" spans="1:14" ht="15" customHeight="1" x14ac:dyDescent="0.25">
      <c r="A4148" s="26">
        <v>44336.564560185187</v>
      </c>
      <c r="B4148" s="23" t="s">
        <v>56</v>
      </c>
      <c r="C4148" s="23" t="s">
        <v>5542</v>
      </c>
      <c r="D4148" s="23" t="s">
        <v>246</v>
      </c>
      <c r="E4148" s="23" t="s">
        <v>1</v>
      </c>
      <c r="F4148" s="23" t="s">
        <v>7</v>
      </c>
      <c r="G4148" s="23" t="s">
        <v>975</v>
      </c>
      <c r="H4148" s="2" t="s">
        <v>7728</v>
      </c>
      <c r="I4148" s="23" t="s">
        <v>4517</v>
      </c>
      <c r="J4148" s="23"/>
      <c r="K4148" s="23" t="s">
        <v>9712</v>
      </c>
      <c r="L4148" s="23"/>
      <c r="M4148" s="23">
        <f>YEAR(Tabla2[[#This Row],[Fecha de creación]])</f>
        <v>2021</v>
      </c>
      <c r="N4148" s="23">
        <f>MONTH(Tabla2[[#This Row],[Fecha de creación]])</f>
        <v>5</v>
      </c>
    </row>
    <row r="4149" spans="1:14" ht="15" customHeight="1" x14ac:dyDescent="0.25">
      <c r="A4149" s="26">
        <v>44336.625300925924</v>
      </c>
      <c r="B4149" s="23" t="s">
        <v>56</v>
      </c>
      <c r="C4149" s="23" t="s">
        <v>5543</v>
      </c>
      <c r="D4149" s="23" t="s">
        <v>6</v>
      </c>
      <c r="E4149" s="23" t="s">
        <v>1</v>
      </c>
      <c r="F4149" s="23" t="s">
        <v>7</v>
      </c>
      <c r="G4149" s="23" t="s">
        <v>975</v>
      </c>
      <c r="H4149" s="2" t="s">
        <v>7722</v>
      </c>
      <c r="I4149" s="23" t="s">
        <v>4517</v>
      </c>
      <c r="J4149" s="23"/>
      <c r="K4149" s="23" t="s">
        <v>9712</v>
      </c>
      <c r="L4149" s="23"/>
      <c r="M4149" s="23">
        <f>YEAR(Tabla2[[#This Row],[Fecha de creación]])</f>
        <v>2021</v>
      </c>
      <c r="N4149" s="23">
        <f>MONTH(Tabla2[[#This Row],[Fecha de creación]])</f>
        <v>5</v>
      </c>
    </row>
    <row r="4150" spans="1:14" ht="15" customHeight="1" x14ac:dyDescent="0.25">
      <c r="A4150" s="26">
        <v>44337.381180555552</v>
      </c>
      <c r="B4150" s="23" t="s">
        <v>19</v>
      </c>
      <c r="C4150" s="23" t="s">
        <v>767</v>
      </c>
      <c r="D4150" s="23" t="s">
        <v>768</v>
      </c>
      <c r="E4150" s="23" t="s">
        <v>1</v>
      </c>
      <c r="F4150" s="23" t="s">
        <v>7</v>
      </c>
      <c r="G4150" s="23" t="s">
        <v>3</v>
      </c>
      <c r="H4150" s="2" t="s">
        <v>7722</v>
      </c>
      <c r="I4150" s="23" t="s">
        <v>23</v>
      </c>
      <c r="J4150" s="23"/>
      <c r="K4150" s="23" t="s">
        <v>9712</v>
      </c>
      <c r="L4150" s="23"/>
      <c r="M4150" s="23">
        <f>YEAR(Tabla2[[#This Row],[Fecha de creación]])</f>
        <v>2021</v>
      </c>
      <c r="N4150" s="23">
        <f>MONTH(Tabla2[[#This Row],[Fecha de creación]])</f>
        <v>5</v>
      </c>
    </row>
    <row r="4151" spans="1:14" ht="15" customHeight="1" x14ac:dyDescent="0.25">
      <c r="A4151" s="26">
        <v>44337.387349537035</v>
      </c>
      <c r="B4151" s="23" t="s">
        <v>19</v>
      </c>
      <c r="C4151" s="23" t="s">
        <v>769</v>
      </c>
      <c r="D4151" s="23" t="s">
        <v>770</v>
      </c>
      <c r="E4151" s="23" t="s">
        <v>1</v>
      </c>
      <c r="F4151" s="23" t="s">
        <v>7</v>
      </c>
      <c r="G4151" s="23" t="s">
        <v>3</v>
      </c>
      <c r="H4151" s="2" t="s">
        <v>7722</v>
      </c>
      <c r="I4151" s="23" t="s">
        <v>23</v>
      </c>
      <c r="J4151" s="23"/>
      <c r="K4151" s="23" t="s">
        <v>9712</v>
      </c>
      <c r="L4151" s="23"/>
      <c r="M4151" s="23">
        <f>YEAR(Tabla2[[#This Row],[Fecha de creación]])</f>
        <v>2021</v>
      </c>
      <c r="N4151" s="23">
        <f>MONTH(Tabla2[[#This Row],[Fecha de creación]])</f>
        <v>5</v>
      </c>
    </row>
    <row r="4152" spans="1:14" ht="15" customHeight="1" x14ac:dyDescent="0.25">
      <c r="A4152" s="26">
        <v>44337.45412037037</v>
      </c>
      <c r="B4152" s="23" t="s">
        <v>0</v>
      </c>
      <c r="C4152" s="23" t="s">
        <v>5544</v>
      </c>
      <c r="D4152" s="23" t="s">
        <v>21</v>
      </c>
      <c r="E4152" s="23" t="s">
        <v>1</v>
      </c>
      <c r="F4152" s="23" t="s">
        <v>7</v>
      </c>
      <c r="G4152" s="23" t="s">
        <v>975</v>
      </c>
      <c r="H4152" s="2" t="s">
        <v>7744</v>
      </c>
      <c r="I4152" s="23" t="s">
        <v>7412</v>
      </c>
      <c r="J4152" s="23"/>
      <c r="K4152" s="23" t="s">
        <v>9712</v>
      </c>
      <c r="L4152" s="23"/>
      <c r="M4152" s="23">
        <f>YEAR(Tabla2[[#This Row],[Fecha de creación]])</f>
        <v>2021</v>
      </c>
      <c r="N4152" s="23">
        <f>MONTH(Tabla2[[#This Row],[Fecha de creación]])</f>
        <v>5</v>
      </c>
    </row>
    <row r="4153" spans="1:14" ht="15" customHeight="1" x14ac:dyDescent="0.25">
      <c r="A4153" s="26">
        <v>44337.466631944444</v>
      </c>
      <c r="B4153" s="23" t="s">
        <v>0</v>
      </c>
      <c r="C4153" s="23" t="s">
        <v>5545</v>
      </c>
      <c r="D4153" s="23" t="s">
        <v>2206</v>
      </c>
      <c r="E4153" s="23" t="s">
        <v>1</v>
      </c>
      <c r="F4153" s="23" t="s">
        <v>7</v>
      </c>
      <c r="G4153" s="23" t="s">
        <v>975</v>
      </c>
      <c r="H4153" s="2" t="s">
        <v>7733</v>
      </c>
      <c r="I4153" s="23" t="s">
        <v>7412</v>
      </c>
      <c r="J4153" s="23"/>
      <c r="K4153" s="23" t="s">
        <v>9712</v>
      </c>
      <c r="L4153" s="23"/>
      <c r="M4153" s="23">
        <f>YEAR(Tabla2[[#This Row],[Fecha de creación]])</f>
        <v>2021</v>
      </c>
      <c r="N4153" s="23">
        <f>MONTH(Tabla2[[#This Row],[Fecha de creación]])</f>
        <v>5</v>
      </c>
    </row>
    <row r="4154" spans="1:14" ht="15" customHeight="1" x14ac:dyDescent="0.25">
      <c r="A4154" s="26">
        <v>44337.468460648146</v>
      </c>
      <c r="B4154" s="23" t="s">
        <v>0</v>
      </c>
      <c r="C4154" s="23" t="s">
        <v>5546</v>
      </c>
      <c r="D4154" s="23" t="s">
        <v>5547</v>
      </c>
      <c r="E4154" s="23" t="s">
        <v>1</v>
      </c>
      <c r="F4154" s="23" t="s">
        <v>7</v>
      </c>
      <c r="G4154" s="23" t="s">
        <v>975</v>
      </c>
      <c r="H4154" s="2" t="s">
        <v>7733</v>
      </c>
      <c r="I4154" s="23" t="s">
        <v>7412</v>
      </c>
      <c r="J4154" s="23"/>
      <c r="K4154" s="23" t="s">
        <v>9712</v>
      </c>
      <c r="L4154" s="23"/>
      <c r="M4154" s="23">
        <f>YEAR(Tabla2[[#This Row],[Fecha de creación]])</f>
        <v>2021</v>
      </c>
      <c r="N4154" s="23">
        <f>MONTH(Tabla2[[#This Row],[Fecha de creación]])</f>
        <v>5</v>
      </c>
    </row>
    <row r="4155" spans="1:14" ht="15" customHeight="1" x14ac:dyDescent="0.25">
      <c r="A4155" s="26">
        <v>44337.507789351854</v>
      </c>
      <c r="B4155" s="23" t="s">
        <v>0</v>
      </c>
      <c r="C4155" s="23" t="s">
        <v>5548</v>
      </c>
      <c r="D4155" s="23" t="s">
        <v>349</v>
      </c>
      <c r="E4155" s="23" t="s">
        <v>1</v>
      </c>
      <c r="F4155" s="23" t="s">
        <v>7</v>
      </c>
      <c r="G4155" s="23" t="s">
        <v>975</v>
      </c>
      <c r="H4155" s="2" t="s">
        <v>7731</v>
      </c>
      <c r="I4155" s="23" t="s">
        <v>7412</v>
      </c>
      <c r="J4155" s="23"/>
      <c r="K4155" s="23" t="s">
        <v>9712</v>
      </c>
      <c r="L4155" s="23"/>
      <c r="M4155" s="23">
        <f>YEAR(Tabla2[[#This Row],[Fecha de creación]])</f>
        <v>2021</v>
      </c>
      <c r="N4155" s="23">
        <f>MONTH(Tabla2[[#This Row],[Fecha de creación]])</f>
        <v>5</v>
      </c>
    </row>
    <row r="4156" spans="1:14" ht="15" customHeight="1" x14ac:dyDescent="0.25">
      <c r="A4156" s="26">
        <v>44337.50953703704</v>
      </c>
      <c r="B4156" s="23" t="s">
        <v>0</v>
      </c>
      <c r="C4156" s="23" t="s">
        <v>5549</v>
      </c>
      <c r="D4156" s="23" t="s">
        <v>351</v>
      </c>
      <c r="E4156" s="23" t="s">
        <v>1</v>
      </c>
      <c r="F4156" s="23" t="s">
        <v>7</v>
      </c>
      <c r="G4156" s="23" t="s">
        <v>975</v>
      </c>
      <c r="H4156" s="2" t="s">
        <v>7734</v>
      </c>
      <c r="I4156" s="23" t="s">
        <v>7412</v>
      </c>
      <c r="J4156" s="23"/>
      <c r="K4156" s="23" t="s">
        <v>9712</v>
      </c>
      <c r="L4156" s="23"/>
      <c r="M4156" s="23">
        <f>YEAR(Tabla2[[#This Row],[Fecha de creación]])</f>
        <v>2021</v>
      </c>
      <c r="N4156" s="23">
        <f>MONTH(Tabla2[[#This Row],[Fecha de creación]])</f>
        <v>5</v>
      </c>
    </row>
    <row r="4157" spans="1:14" ht="15" customHeight="1" x14ac:dyDescent="0.25">
      <c r="A4157" s="26">
        <v>44337.510034722225</v>
      </c>
      <c r="B4157" s="23" t="s">
        <v>0</v>
      </c>
      <c r="C4157" s="23" t="s">
        <v>5550</v>
      </c>
      <c r="D4157" s="23" t="s">
        <v>131</v>
      </c>
      <c r="E4157" s="23" t="s">
        <v>1</v>
      </c>
      <c r="F4157" s="23" t="s">
        <v>7</v>
      </c>
      <c r="G4157" s="23" t="s">
        <v>975</v>
      </c>
      <c r="H4157" s="2" t="s">
        <v>7728</v>
      </c>
      <c r="I4157" s="23" t="s">
        <v>7412</v>
      </c>
      <c r="J4157" s="23"/>
      <c r="K4157" s="23" t="s">
        <v>9712</v>
      </c>
      <c r="L4157" s="23"/>
      <c r="M4157" s="23">
        <f>YEAR(Tabla2[[#This Row],[Fecha de creación]])</f>
        <v>2021</v>
      </c>
      <c r="N4157" s="23">
        <f>MONTH(Tabla2[[#This Row],[Fecha de creación]])</f>
        <v>5</v>
      </c>
    </row>
    <row r="4158" spans="1:14" ht="15" customHeight="1" x14ac:dyDescent="0.25">
      <c r="A4158" s="26">
        <v>44337.51185185185</v>
      </c>
      <c r="B4158" s="23" t="s">
        <v>0</v>
      </c>
      <c r="C4158" s="23" t="s">
        <v>5551</v>
      </c>
      <c r="D4158" s="23" t="s">
        <v>586</v>
      </c>
      <c r="E4158" s="23" t="s">
        <v>1</v>
      </c>
      <c r="F4158" s="23" t="s">
        <v>7</v>
      </c>
      <c r="G4158" s="23" t="s">
        <v>975</v>
      </c>
      <c r="H4158" s="2" t="s">
        <v>7748</v>
      </c>
      <c r="I4158" s="23" t="s">
        <v>7412</v>
      </c>
      <c r="J4158" s="23"/>
      <c r="K4158" s="23" t="s">
        <v>9712</v>
      </c>
      <c r="L4158" s="23"/>
      <c r="M4158" s="23">
        <f>YEAR(Tabla2[[#This Row],[Fecha de creación]])</f>
        <v>2021</v>
      </c>
      <c r="N4158" s="23">
        <f>MONTH(Tabla2[[#This Row],[Fecha de creación]])</f>
        <v>5</v>
      </c>
    </row>
    <row r="4159" spans="1:14" ht="15" customHeight="1" x14ac:dyDescent="0.25">
      <c r="A4159" s="26">
        <v>44337.555277777778</v>
      </c>
      <c r="B4159" s="23" t="s">
        <v>189</v>
      </c>
      <c r="C4159" s="23" t="s">
        <v>5552</v>
      </c>
      <c r="D4159" s="23" t="s">
        <v>36</v>
      </c>
      <c r="E4159" s="23" t="s">
        <v>1</v>
      </c>
      <c r="F4159" s="23" t="s">
        <v>7</v>
      </c>
      <c r="G4159" s="23" t="s">
        <v>975</v>
      </c>
      <c r="H4159" s="2" t="s">
        <v>7731</v>
      </c>
      <c r="I4159" s="23" t="s">
        <v>4486</v>
      </c>
      <c r="J4159" s="23"/>
      <c r="K4159" s="23" t="s">
        <v>9712</v>
      </c>
      <c r="L4159" s="23"/>
      <c r="M4159" s="23">
        <f>YEAR(Tabla2[[#This Row],[Fecha de creación]])</f>
        <v>2021</v>
      </c>
      <c r="N4159" s="23">
        <f>MONTH(Tabla2[[#This Row],[Fecha de creación]])</f>
        <v>5</v>
      </c>
    </row>
    <row r="4160" spans="1:14" ht="15" customHeight="1" x14ac:dyDescent="0.25">
      <c r="A4160" s="26">
        <v>44337.603055555555</v>
      </c>
      <c r="B4160" s="23" t="s">
        <v>0</v>
      </c>
      <c r="C4160" s="23" t="s">
        <v>5553</v>
      </c>
      <c r="D4160" s="23" t="s">
        <v>586</v>
      </c>
      <c r="E4160" s="23" t="s">
        <v>1</v>
      </c>
      <c r="F4160" s="23" t="s">
        <v>7</v>
      </c>
      <c r="G4160" s="23" t="s">
        <v>975</v>
      </c>
      <c r="H4160" s="2" t="s">
        <v>7748</v>
      </c>
      <c r="I4160" s="23" t="s">
        <v>7412</v>
      </c>
      <c r="J4160" s="23"/>
      <c r="K4160" s="23" t="s">
        <v>9712</v>
      </c>
      <c r="L4160" s="23"/>
      <c r="M4160" s="23">
        <f>YEAR(Tabla2[[#This Row],[Fecha de creación]])</f>
        <v>2021</v>
      </c>
      <c r="N4160" s="23">
        <f>MONTH(Tabla2[[#This Row],[Fecha de creación]])</f>
        <v>5</v>
      </c>
    </row>
    <row r="4161" spans="1:14" ht="15" customHeight="1" x14ac:dyDescent="0.25">
      <c r="A4161" s="26">
        <v>44337.606249999997</v>
      </c>
      <c r="B4161" s="23" t="s">
        <v>0</v>
      </c>
      <c r="C4161" s="23" t="s">
        <v>5554</v>
      </c>
      <c r="D4161" s="23" t="s">
        <v>110</v>
      </c>
      <c r="E4161" s="23" t="s">
        <v>1</v>
      </c>
      <c r="F4161" s="23" t="s">
        <v>7</v>
      </c>
      <c r="G4161" s="23" t="s">
        <v>975</v>
      </c>
      <c r="H4161" s="2" t="s">
        <v>7731</v>
      </c>
      <c r="I4161" s="23" t="s">
        <v>7412</v>
      </c>
      <c r="J4161" s="23"/>
      <c r="K4161" s="23" t="s">
        <v>9712</v>
      </c>
      <c r="L4161" s="23"/>
      <c r="M4161" s="23">
        <f>YEAR(Tabla2[[#This Row],[Fecha de creación]])</f>
        <v>2021</v>
      </c>
      <c r="N4161" s="23">
        <f>MONTH(Tabla2[[#This Row],[Fecha de creación]])</f>
        <v>5</v>
      </c>
    </row>
    <row r="4162" spans="1:14" ht="15" customHeight="1" x14ac:dyDescent="0.25">
      <c r="A4162" s="26">
        <v>44337.610081018516</v>
      </c>
      <c r="B4162" s="23" t="s">
        <v>0</v>
      </c>
      <c r="C4162" s="23" t="s">
        <v>5555</v>
      </c>
      <c r="D4162" s="23" t="s">
        <v>110</v>
      </c>
      <c r="E4162" s="23" t="s">
        <v>1</v>
      </c>
      <c r="F4162" s="23" t="s">
        <v>7</v>
      </c>
      <c r="G4162" s="23" t="s">
        <v>975</v>
      </c>
      <c r="H4162" s="2" t="s">
        <v>7731</v>
      </c>
      <c r="I4162" s="23" t="s">
        <v>7412</v>
      </c>
      <c r="J4162" s="23"/>
      <c r="K4162" s="23" t="s">
        <v>9712</v>
      </c>
      <c r="L4162" s="23"/>
      <c r="M4162" s="23">
        <f>YEAR(Tabla2[[#This Row],[Fecha de creación]])</f>
        <v>2021</v>
      </c>
      <c r="N4162" s="23">
        <f>MONTH(Tabla2[[#This Row],[Fecha de creación]])</f>
        <v>5</v>
      </c>
    </row>
    <row r="4163" spans="1:14" ht="15" customHeight="1" x14ac:dyDescent="0.25">
      <c r="A4163" s="26">
        <v>44337.635451388887</v>
      </c>
      <c r="B4163" s="23" t="s">
        <v>189</v>
      </c>
      <c r="C4163" s="23" t="s">
        <v>5556</v>
      </c>
      <c r="D4163" s="23" t="s">
        <v>131</v>
      </c>
      <c r="E4163" s="23" t="s">
        <v>1</v>
      </c>
      <c r="F4163" s="23" t="s">
        <v>7</v>
      </c>
      <c r="G4163" s="23" t="s">
        <v>975</v>
      </c>
      <c r="H4163" s="2" t="s">
        <v>7728</v>
      </c>
      <c r="I4163" s="23" t="s">
        <v>4486</v>
      </c>
      <c r="J4163" s="23"/>
      <c r="K4163" s="23" t="s">
        <v>9712</v>
      </c>
      <c r="L4163" s="23"/>
      <c r="M4163" s="23">
        <f>YEAR(Tabla2[[#This Row],[Fecha de creación]])</f>
        <v>2021</v>
      </c>
      <c r="N4163" s="23">
        <f>MONTH(Tabla2[[#This Row],[Fecha de creación]])</f>
        <v>5</v>
      </c>
    </row>
    <row r="4164" spans="1:14" ht="15" customHeight="1" x14ac:dyDescent="0.25">
      <c r="A4164" s="26">
        <v>44337.644062500003</v>
      </c>
      <c r="B4164" s="23" t="s">
        <v>189</v>
      </c>
      <c r="C4164" s="23" t="s">
        <v>5557</v>
      </c>
      <c r="D4164" s="23" t="s">
        <v>131</v>
      </c>
      <c r="E4164" s="23" t="s">
        <v>1</v>
      </c>
      <c r="F4164" s="23" t="s">
        <v>7</v>
      </c>
      <c r="G4164" s="23" t="s">
        <v>975</v>
      </c>
      <c r="H4164" s="2" t="s">
        <v>7728</v>
      </c>
      <c r="I4164" s="23" t="s">
        <v>4486</v>
      </c>
      <c r="J4164" s="23"/>
      <c r="K4164" s="23" t="s">
        <v>9712</v>
      </c>
      <c r="L4164" s="23"/>
      <c r="M4164" s="23">
        <f>YEAR(Tabla2[[#This Row],[Fecha de creación]])</f>
        <v>2021</v>
      </c>
      <c r="N4164" s="23">
        <f>MONTH(Tabla2[[#This Row],[Fecha de creación]])</f>
        <v>5</v>
      </c>
    </row>
    <row r="4165" spans="1:14" ht="15" customHeight="1" x14ac:dyDescent="0.25">
      <c r="A4165" s="26">
        <v>44337.644826388889</v>
      </c>
      <c r="B4165" s="23" t="s">
        <v>0</v>
      </c>
      <c r="C4165" s="23" t="s">
        <v>5558</v>
      </c>
      <c r="D4165" s="23" t="s">
        <v>51</v>
      </c>
      <c r="E4165" s="23" t="s">
        <v>1</v>
      </c>
      <c r="F4165" s="23" t="s">
        <v>2</v>
      </c>
      <c r="G4165" s="23" t="s">
        <v>975</v>
      </c>
      <c r="H4165" s="2" t="s">
        <v>7732</v>
      </c>
      <c r="I4165" s="23" t="s">
        <v>7412</v>
      </c>
      <c r="J4165" s="23"/>
      <c r="K4165" s="23" t="s">
        <v>9712</v>
      </c>
      <c r="L4165" s="23"/>
      <c r="M4165" s="23">
        <f>YEAR(Tabla2[[#This Row],[Fecha de creación]])</f>
        <v>2021</v>
      </c>
      <c r="N4165" s="23">
        <f>MONTH(Tabla2[[#This Row],[Fecha de creación]])</f>
        <v>5</v>
      </c>
    </row>
    <row r="4166" spans="1:14" ht="15" customHeight="1" x14ac:dyDescent="0.25">
      <c r="A4166" s="26">
        <v>44337.645868055559</v>
      </c>
      <c r="B4166" s="23" t="s">
        <v>189</v>
      </c>
      <c r="C4166" s="23" t="s">
        <v>5559</v>
      </c>
      <c r="D4166" s="23" t="s">
        <v>131</v>
      </c>
      <c r="E4166" s="23" t="s">
        <v>1</v>
      </c>
      <c r="F4166" s="23" t="s">
        <v>7</v>
      </c>
      <c r="G4166" s="23" t="s">
        <v>975</v>
      </c>
      <c r="H4166" s="2" t="s">
        <v>7728</v>
      </c>
      <c r="I4166" s="23" t="s">
        <v>4486</v>
      </c>
      <c r="J4166" s="23"/>
      <c r="K4166" s="23" t="s">
        <v>9712</v>
      </c>
      <c r="L4166" s="23"/>
      <c r="M4166" s="23">
        <f>YEAR(Tabla2[[#This Row],[Fecha de creación]])</f>
        <v>2021</v>
      </c>
      <c r="N4166" s="23">
        <f>MONTH(Tabla2[[#This Row],[Fecha de creación]])</f>
        <v>5</v>
      </c>
    </row>
    <row r="4167" spans="1:14" ht="15" customHeight="1" x14ac:dyDescent="0.25">
      <c r="A4167" s="26">
        <v>44337.651921296296</v>
      </c>
      <c r="B4167" s="23" t="s">
        <v>189</v>
      </c>
      <c r="C4167" s="23" t="s">
        <v>5560</v>
      </c>
      <c r="D4167" s="23" t="s">
        <v>131</v>
      </c>
      <c r="E4167" s="23" t="s">
        <v>1</v>
      </c>
      <c r="F4167" s="23" t="s">
        <v>7</v>
      </c>
      <c r="G4167" s="23" t="s">
        <v>975</v>
      </c>
      <c r="H4167" s="2" t="s">
        <v>7728</v>
      </c>
      <c r="I4167" s="23" t="s">
        <v>4486</v>
      </c>
      <c r="J4167" s="23"/>
      <c r="K4167" s="23" t="s">
        <v>9712</v>
      </c>
      <c r="L4167" s="23"/>
      <c r="M4167" s="23">
        <f>YEAR(Tabla2[[#This Row],[Fecha de creación]])</f>
        <v>2021</v>
      </c>
      <c r="N4167" s="23">
        <f>MONTH(Tabla2[[#This Row],[Fecha de creación]])</f>
        <v>5</v>
      </c>
    </row>
    <row r="4168" spans="1:14" ht="15" customHeight="1" x14ac:dyDescent="0.25">
      <c r="A4168" s="26">
        <v>44337.673750000002</v>
      </c>
      <c r="B4168" s="23" t="s">
        <v>189</v>
      </c>
      <c r="C4168" s="23" t="s">
        <v>5561</v>
      </c>
      <c r="D4168" s="23" t="s">
        <v>6</v>
      </c>
      <c r="E4168" s="23" t="s">
        <v>1</v>
      </c>
      <c r="F4168" s="23" t="s">
        <v>7</v>
      </c>
      <c r="G4168" s="23" t="s">
        <v>975</v>
      </c>
      <c r="H4168" s="2" t="s">
        <v>7722</v>
      </c>
      <c r="I4168" s="23" t="s">
        <v>4486</v>
      </c>
      <c r="J4168" s="23"/>
      <c r="K4168" s="23" t="s">
        <v>9712</v>
      </c>
      <c r="L4168" s="23"/>
      <c r="M4168" s="23">
        <f>YEAR(Tabla2[[#This Row],[Fecha de creación]])</f>
        <v>2021</v>
      </c>
      <c r="N4168" s="23">
        <f>MONTH(Tabla2[[#This Row],[Fecha de creación]])</f>
        <v>5</v>
      </c>
    </row>
    <row r="4169" spans="1:14" ht="15" customHeight="1" x14ac:dyDescent="0.25">
      <c r="A4169" s="26">
        <v>44338.391782407409</v>
      </c>
      <c r="B4169" s="23" t="s">
        <v>0</v>
      </c>
      <c r="C4169" s="23" t="s">
        <v>5562</v>
      </c>
      <c r="D4169" s="23" t="s">
        <v>5563</v>
      </c>
      <c r="E4169" s="23" t="s">
        <v>1</v>
      </c>
      <c r="F4169" s="23" t="s">
        <v>7</v>
      </c>
      <c r="G4169" s="23" t="s">
        <v>975</v>
      </c>
      <c r="H4169" s="2" t="s">
        <v>7736</v>
      </c>
      <c r="I4169" s="23" t="s">
        <v>4</v>
      </c>
      <c r="J4169" s="23"/>
      <c r="K4169" s="23" t="s">
        <v>9712</v>
      </c>
      <c r="L4169" s="23"/>
      <c r="M4169" s="23">
        <f>YEAR(Tabla2[[#This Row],[Fecha de creación]])</f>
        <v>2021</v>
      </c>
      <c r="N4169" s="23">
        <f>MONTH(Tabla2[[#This Row],[Fecha de creación]])</f>
        <v>5</v>
      </c>
    </row>
    <row r="4170" spans="1:14" ht="15" customHeight="1" x14ac:dyDescent="0.25">
      <c r="A4170" s="26">
        <v>44338.411458333336</v>
      </c>
      <c r="B4170" s="23" t="s">
        <v>0</v>
      </c>
      <c r="C4170" s="23" t="s">
        <v>5564</v>
      </c>
      <c r="D4170" s="23" t="s">
        <v>349</v>
      </c>
      <c r="E4170" s="23" t="s">
        <v>1</v>
      </c>
      <c r="F4170" s="23" t="s">
        <v>7</v>
      </c>
      <c r="G4170" s="23" t="s">
        <v>975</v>
      </c>
      <c r="H4170" s="2" t="s">
        <v>7731</v>
      </c>
      <c r="I4170" s="23" t="s">
        <v>7412</v>
      </c>
      <c r="J4170" s="23"/>
      <c r="K4170" s="23" t="s">
        <v>9712</v>
      </c>
      <c r="L4170" s="23"/>
      <c r="M4170" s="23">
        <f>YEAR(Tabla2[[#This Row],[Fecha de creación]])</f>
        <v>2021</v>
      </c>
      <c r="N4170" s="23">
        <f>MONTH(Tabla2[[#This Row],[Fecha de creación]])</f>
        <v>5</v>
      </c>
    </row>
    <row r="4171" spans="1:14" ht="15" customHeight="1" x14ac:dyDescent="0.25">
      <c r="A4171" s="26">
        <v>44338.411840277775</v>
      </c>
      <c r="B4171" s="23" t="s">
        <v>0</v>
      </c>
      <c r="C4171" s="23" t="s">
        <v>5565</v>
      </c>
      <c r="D4171" s="23" t="s">
        <v>351</v>
      </c>
      <c r="E4171" s="23" t="s">
        <v>1</v>
      </c>
      <c r="F4171" s="23" t="s">
        <v>7</v>
      </c>
      <c r="G4171" s="23" t="s">
        <v>975</v>
      </c>
      <c r="H4171" s="2" t="s">
        <v>7734</v>
      </c>
      <c r="I4171" s="23" t="s">
        <v>7412</v>
      </c>
      <c r="J4171" s="23"/>
      <c r="K4171" s="23" t="s">
        <v>9712</v>
      </c>
      <c r="L4171" s="23"/>
      <c r="M4171" s="23">
        <f>YEAR(Tabla2[[#This Row],[Fecha de creación]])</f>
        <v>2021</v>
      </c>
      <c r="N4171" s="23">
        <f>MONTH(Tabla2[[#This Row],[Fecha de creación]])</f>
        <v>5</v>
      </c>
    </row>
    <row r="4172" spans="1:14" ht="15" customHeight="1" x14ac:dyDescent="0.25">
      <c r="A4172" s="26">
        <v>44338.412361111114</v>
      </c>
      <c r="B4172" s="23" t="s">
        <v>0</v>
      </c>
      <c r="C4172" s="23" t="s">
        <v>5566</v>
      </c>
      <c r="D4172" s="23" t="s">
        <v>131</v>
      </c>
      <c r="E4172" s="23" t="s">
        <v>1</v>
      </c>
      <c r="F4172" s="23" t="s">
        <v>7</v>
      </c>
      <c r="G4172" s="23" t="s">
        <v>975</v>
      </c>
      <c r="H4172" s="2" t="s">
        <v>7728</v>
      </c>
      <c r="I4172" s="23" t="s">
        <v>7412</v>
      </c>
      <c r="J4172" s="23"/>
      <c r="K4172" s="23" t="s">
        <v>9712</v>
      </c>
      <c r="L4172" s="23"/>
      <c r="M4172" s="23">
        <f>YEAR(Tabla2[[#This Row],[Fecha de creación]])</f>
        <v>2021</v>
      </c>
      <c r="N4172" s="23">
        <f>MONTH(Tabla2[[#This Row],[Fecha de creación]])</f>
        <v>5</v>
      </c>
    </row>
    <row r="4173" spans="1:14" ht="15" customHeight="1" x14ac:dyDescent="0.25">
      <c r="A4173" s="26">
        <v>44338.4141087963</v>
      </c>
      <c r="B4173" s="23" t="s">
        <v>100</v>
      </c>
      <c r="C4173" s="23" t="s">
        <v>5567</v>
      </c>
      <c r="D4173" s="23" t="s">
        <v>349</v>
      </c>
      <c r="E4173" s="23" t="s">
        <v>1</v>
      </c>
      <c r="F4173" s="23" t="s">
        <v>7</v>
      </c>
      <c r="G4173" s="23" t="s">
        <v>975</v>
      </c>
      <c r="H4173" s="2" t="s">
        <v>7731</v>
      </c>
      <c r="I4173" s="23" t="s">
        <v>7575</v>
      </c>
      <c r="J4173" s="23"/>
      <c r="K4173" s="23" t="s">
        <v>9712</v>
      </c>
      <c r="L4173" s="23"/>
      <c r="M4173" s="23">
        <f>YEAR(Tabla2[[#This Row],[Fecha de creación]])</f>
        <v>2021</v>
      </c>
      <c r="N4173" s="23">
        <f>MONTH(Tabla2[[#This Row],[Fecha de creación]])</f>
        <v>5</v>
      </c>
    </row>
    <row r="4174" spans="1:14" ht="15" customHeight="1" x14ac:dyDescent="0.25">
      <c r="A4174" s="26">
        <v>44338.415000000001</v>
      </c>
      <c r="B4174" s="23" t="s">
        <v>100</v>
      </c>
      <c r="C4174" s="23" t="s">
        <v>5568</v>
      </c>
      <c r="D4174" s="23" t="s">
        <v>351</v>
      </c>
      <c r="E4174" s="23" t="s">
        <v>1</v>
      </c>
      <c r="F4174" s="23" t="s">
        <v>7</v>
      </c>
      <c r="G4174" s="23" t="s">
        <v>975</v>
      </c>
      <c r="H4174" s="2" t="s">
        <v>7734</v>
      </c>
      <c r="I4174" s="23" t="s">
        <v>7575</v>
      </c>
      <c r="J4174" s="23"/>
      <c r="K4174" s="23" t="s">
        <v>9712</v>
      </c>
      <c r="L4174" s="23"/>
      <c r="M4174" s="23">
        <f>YEAR(Tabla2[[#This Row],[Fecha de creación]])</f>
        <v>2021</v>
      </c>
      <c r="N4174" s="23">
        <f>MONTH(Tabla2[[#This Row],[Fecha de creación]])</f>
        <v>5</v>
      </c>
    </row>
    <row r="4175" spans="1:14" ht="15" customHeight="1" x14ac:dyDescent="0.25">
      <c r="A4175" s="26">
        <v>44338.415370370371</v>
      </c>
      <c r="B4175" s="23" t="s">
        <v>100</v>
      </c>
      <c r="C4175" s="23" t="s">
        <v>5569</v>
      </c>
      <c r="D4175" s="23" t="s">
        <v>131</v>
      </c>
      <c r="E4175" s="23" t="s">
        <v>1</v>
      </c>
      <c r="F4175" s="23" t="s">
        <v>7</v>
      </c>
      <c r="G4175" s="23" t="s">
        <v>975</v>
      </c>
      <c r="H4175" s="2" t="s">
        <v>7728</v>
      </c>
      <c r="I4175" s="23" t="s">
        <v>7575</v>
      </c>
      <c r="J4175" s="23"/>
      <c r="K4175" s="23" t="s">
        <v>9712</v>
      </c>
      <c r="L4175" s="23"/>
      <c r="M4175" s="23">
        <f>YEAR(Tabla2[[#This Row],[Fecha de creación]])</f>
        <v>2021</v>
      </c>
      <c r="N4175" s="23">
        <f>MONTH(Tabla2[[#This Row],[Fecha de creación]])</f>
        <v>5</v>
      </c>
    </row>
    <row r="4176" spans="1:14" ht="15" customHeight="1" x14ac:dyDescent="0.25">
      <c r="A4176" s="26">
        <v>44338.425671296296</v>
      </c>
      <c r="B4176" s="23" t="s">
        <v>100</v>
      </c>
      <c r="C4176" s="23" t="s">
        <v>5570</v>
      </c>
      <c r="D4176" s="23" t="s">
        <v>349</v>
      </c>
      <c r="E4176" s="23" t="s">
        <v>1</v>
      </c>
      <c r="F4176" s="23" t="s">
        <v>7</v>
      </c>
      <c r="G4176" s="23" t="s">
        <v>975</v>
      </c>
      <c r="H4176" s="2" t="s">
        <v>7731</v>
      </c>
      <c r="I4176" s="23" t="s">
        <v>7575</v>
      </c>
      <c r="J4176" s="23"/>
      <c r="K4176" s="23" t="s">
        <v>9712</v>
      </c>
      <c r="L4176" s="23"/>
      <c r="M4176" s="23">
        <f>YEAR(Tabla2[[#This Row],[Fecha de creación]])</f>
        <v>2021</v>
      </c>
      <c r="N4176" s="23">
        <f>MONTH(Tabla2[[#This Row],[Fecha de creación]])</f>
        <v>5</v>
      </c>
    </row>
    <row r="4177" spans="1:14" ht="15" customHeight="1" x14ac:dyDescent="0.25">
      <c r="A4177" s="26">
        <v>44338.426377314812</v>
      </c>
      <c r="B4177" s="23" t="s">
        <v>100</v>
      </c>
      <c r="C4177" s="23" t="s">
        <v>5571</v>
      </c>
      <c r="D4177" s="23" t="s">
        <v>351</v>
      </c>
      <c r="E4177" s="23" t="s">
        <v>1</v>
      </c>
      <c r="F4177" s="23" t="s">
        <v>7</v>
      </c>
      <c r="G4177" s="23" t="s">
        <v>975</v>
      </c>
      <c r="H4177" s="2" t="s">
        <v>7734</v>
      </c>
      <c r="I4177" s="23" t="s">
        <v>7575</v>
      </c>
      <c r="J4177" s="23"/>
      <c r="K4177" s="23" t="s">
        <v>9712</v>
      </c>
      <c r="L4177" s="23"/>
      <c r="M4177" s="23">
        <f>YEAR(Tabla2[[#This Row],[Fecha de creación]])</f>
        <v>2021</v>
      </c>
      <c r="N4177" s="23">
        <f>MONTH(Tabla2[[#This Row],[Fecha de creación]])</f>
        <v>5</v>
      </c>
    </row>
    <row r="4178" spans="1:14" ht="15" customHeight="1" x14ac:dyDescent="0.25">
      <c r="A4178" s="26">
        <v>44338.436319444445</v>
      </c>
      <c r="B4178" s="23" t="s">
        <v>100</v>
      </c>
      <c r="C4178" s="23" t="s">
        <v>5572</v>
      </c>
      <c r="D4178" s="23" t="s">
        <v>131</v>
      </c>
      <c r="E4178" s="23" t="s">
        <v>1</v>
      </c>
      <c r="F4178" s="23" t="s">
        <v>7</v>
      </c>
      <c r="G4178" s="23" t="s">
        <v>975</v>
      </c>
      <c r="H4178" s="2" t="s">
        <v>7728</v>
      </c>
      <c r="I4178" s="23" t="s">
        <v>7575</v>
      </c>
      <c r="J4178" s="23"/>
      <c r="K4178" s="23" t="s">
        <v>9712</v>
      </c>
      <c r="L4178" s="23"/>
      <c r="M4178" s="23">
        <f>YEAR(Tabla2[[#This Row],[Fecha de creación]])</f>
        <v>2021</v>
      </c>
      <c r="N4178" s="23">
        <f>MONTH(Tabla2[[#This Row],[Fecha de creación]])</f>
        <v>5</v>
      </c>
    </row>
    <row r="4179" spans="1:14" ht="15" customHeight="1" x14ac:dyDescent="0.25">
      <c r="A4179" s="26">
        <v>44338.444201388891</v>
      </c>
      <c r="B4179" s="23" t="s">
        <v>56</v>
      </c>
      <c r="C4179" s="23" t="s">
        <v>5573</v>
      </c>
      <c r="D4179" s="23" t="s">
        <v>6</v>
      </c>
      <c r="E4179" s="23" t="s">
        <v>1</v>
      </c>
      <c r="F4179" s="23" t="s">
        <v>7</v>
      </c>
      <c r="G4179" s="23" t="s">
        <v>975</v>
      </c>
      <c r="H4179" s="2" t="s">
        <v>7722</v>
      </c>
      <c r="I4179" s="23" t="s">
        <v>4517</v>
      </c>
      <c r="J4179" s="23"/>
      <c r="K4179" s="23" t="s">
        <v>9712</v>
      </c>
      <c r="L4179" s="23"/>
      <c r="M4179" s="23">
        <f>YEAR(Tabla2[[#This Row],[Fecha de creación]])</f>
        <v>2021</v>
      </c>
      <c r="N4179" s="23">
        <f>MONTH(Tabla2[[#This Row],[Fecha de creación]])</f>
        <v>5</v>
      </c>
    </row>
    <row r="4180" spans="1:14" ht="15" customHeight="1" x14ac:dyDescent="0.25">
      <c r="A4180" s="26">
        <v>44338.446979166663</v>
      </c>
      <c r="B4180" s="23" t="s">
        <v>56</v>
      </c>
      <c r="C4180" s="23" t="s">
        <v>5574</v>
      </c>
      <c r="D4180" s="23" t="s">
        <v>6</v>
      </c>
      <c r="E4180" s="23" t="s">
        <v>1</v>
      </c>
      <c r="F4180" s="23" t="s">
        <v>7</v>
      </c>
      <c r="G4180" s="23" t="s">
        <v>975</v>
      </c>
      <c r="H4180" s="2" t="s">
        <v>7722</v>
      </c>
      <c r="I4180" s="23" t="s">
        <v>4517</v>
      </c>
      <c r="J4180" s="23"/>
      <c r="K4180" s="23" t="s">
        <v>9712</v>
      </c>
      <c r="L4180" s="23"/>
      <c r="M4180" s="23">
        <f>YEAR(Tabla2[[#This Row],[Fecha de creación]])</f>
        <v>2021</v>
      </c>
      <c r="N4180" s="23">
        <f>MONTH(Tabla2[[#This Row],[Fecha de creación]])</f>
        <v>5</v>
      </c>
    </row>
    <row r="4181" spans="1:14" ht="15" customHeight="1" x14ac:dyDescent="0.25">
      <c r="A4181" s="26">
        <v>44338.475243055553</v>
      </c>
      <c r="B4181" s="23" t="s">
        <v>56</v>
      </c>
      <c r="C4181" s="23" t="s">
        <v>5575</v>
      </c>
      <c r="D4181" s="23" t="s">
        <v>131</v>
      </c>
      <c r="E4181" s="23" t="s">
        <v>1</v>
      </c>
      <c r="F4181" s="23" t="s">
        <v>7</v>
      </c>
      <c r="G4181" s="23" t="s">
        <v>975</v>
      </c>
      <c r="H4181" s="2" t="s">
        <v>7728</v>
      </c>
      <c r="I4181" s="23" t="s">
        <v>4517</v>
      </c>
      <c r="J4181" s="23"/>
      <c r="K4181" s="23" t="s">
        <v>9712</v>
      </c>
      <c r="L4181" s="23"/>
      <c r="M4181" s="23">
        <f>YEAR(Tabla2[[#This Row],[Fecha de creación]])</f>
        <v>2021</v>
      </c>
      <c r="N4181" s="23">
        <f>MONTH(Tabla2[[#This Row],[Fecha de creación]])</f>
        <v>5</v>
      </c>
    </row>
    <row r="4182" spans="1:14" ht="15" customHeight="1" x14ac:dyDescent="0.25">
      <c r="A4182" s="26">
        <v>44338.650104166663</v>
      </c>
      <c r="B4182" s="23" t="s">
        <v>0</v>
      </c>
      <c r="C4182" s="23" t="s">
        <v>5576</v>
      </c>
      <c r="D4182" s="23" t="s">
        <v>615</v>
      </c>
      <c r="E4182" s="23" t="s">
        <v>1</v>
      </c>
      <c r="F4182" s="23" t="s">
        <v>7</v>
      </c>
      <c r="G4182" s="23" t="s">
        <v>975</v>
      </c>
      <c r="H4182" s="2" t="s">
        <v>7745</v>
      </c>
      <c r="I4182" s="23" t="s">
        <v>4</v>
      </c>
      <c r="J4182" s="23"/>
      <c r="K4182" s="23" t="s">
        <v>9712</v>
      </c>
      <c r="L4182" s="23"/>
      <c r="M4182" s="23">
        <f>YEAR(Tabla2[[#This Row],[Fecha de creación]])</f>
        <v>2021</v>
      </c>
      <c r="N4182" s="23">
        <f>MONTH(Tabla2[[#This Row],[Fecha de creación]])</f>
        <v>5</v>
      </c>
    </row>
    <row r="4183" spans="1:14" ht="15" customHeight="1" x14ac:dyDescent="0.25">
      <c r="A4183" s="26">
        <v>44338.664456018516</v>
      </c>
      <c r="B4183" s="23" t="s">
        <v>0</v>
      </c>
      <c r="C4183" s="23" t="s">
        <v>5577</v>
      </c>
      <c r="D4183" s="23" t="s">
        <v>21</v>
      </c>
      <c r="E4183" s="23" t="s">
        <v>1</v>
      </c>
      <c r="F4183" s="23" t="s">
        <v>7</v>
      </c>
      <c r="G4183" s="23" t="s">
        <v>975</v>
      </c>
      <c r="H4183" s="2" t="s">
        <v>7744</v>
      </c>
      <c r="I4183" s="23" t="s">
        <v>4</v>
      </c>
      <c r="J4183" s="23"/>
      <c r="K4183" s="23" t="s">
        <v>9712</v>
      </c>
      <c r="L4183" s="23"/>
      <c r="M4183" s="23">
        <f>YEAR(Tabla2[[#This Row],[Fecha de creación]])</f>
        <v>2021</v>
      </c>
      <c r="N4183" s="23">
        <f>MONTH(Tabla2[[#This Row],[Fecha de creación]])</f>
        <v>5</v>
      </c>
    </row>
    <row r="4184" spans="1:14" ht="15" customHeight="1" x14ac:dyDescent="0.25">
      <c r="A4184" s="26">
        <v>44338.665833333333</v>
      </c>
      <c r="B4184" s="23" t="s">
        <v>0</v>
      </c>
      <c r="C4184" s="23" t="s">
        <v>5578</v>
      </c>
      <c r="D4184" s="23" t="s">
        <v>3673</v>
      </c>
      <c r="E4184" s="23" t="s">
        <v>1</v>
      </c>
      <c r="F4184" s="23" t="s">
        <v>7</v>
      </c>
      <c r="G4184" s="23" t="s">
        <v>975</v>
      </c>
      <c r="H4184" s="2" t="s">
        <v>7758</v>
      </c>
      <c r="I4184" s="23" t="s">
        <v>7412</v>
      </c>
      <c r="J4184" s="23"/>
      <c r="K4184" s="23" t="s">
        <v>9712</v>
      </c>
      <c r="L4184" s="23"/>
      <c r="M4184" s="23">
        <f>YEAR(Tabla2[[#This Row],[Fecha de creación]])</f>
        <v>2021</v>
      </c>
      <c r="N4184" s="23">
        <f>MONTH(Tabla2[[#This Row],[Fecha de creación]])</f>
        <v>5</v>
      </c>
    </row>
    <row r="4185" spans="1:14" ht="15" customHeight="1" x14ac:dyDescent="0.25">
      <c r="A4185" s="26">
        <v>44338.668576388889</v>
      </c>
      <c r="B4185" s="23" t="s">
        <v>0</v>
      </c>
      <c r="C4185" s="23" t="s">
        <v>5579</v>
      </c>
      <c r="D4185" s="23" t="s">
        <v>5580</v>
      </c>
      <c r="E4185" s="23" t="s">
        <v>1</v>
      </c>
      <c r="F4185" s="23" t="s">
        <v>7</v>
      </c>
      <c r="G4185" s="23" t="s">
        <v>975</v>
      </c>
      <c r="H4185" s="2" t="s">
        <v>7758</v>
      </c>
      <c r="I4185" s="23" t="s">
        <v>7412</v>
      </c>
      <c r="J4185" s="23"/>
      <c r="K4185" s="23" t="s">
        <v>9712</v>
      </c>
      <c r="L4185" s="23"/>
      <c r="M4185" s="23">
        <f>YEAR(Tabla2[[#This Row],[Fecha de creación]])</f>
        <v>2021</v>
      </c>
      <c r="N4185" s="23">
        <f>MONTH(Tabla2[[#This Row],[Fecha de creación]])</f>
        <v>5</v>
      </c>
    </row>
    <row r="4186" spans="1:14" ht="15" customHeight="1" x14ac:dyDescent="0.25">
      <c r="A4186" s="26">
        <v>44338.669895833336</v>
      </c>
      <c r="B4186" s="23" t="s">
        <v>0</v>
      </c>
      <c r="C4186" s="23" t="s">
        <v>5581</v>
      </c>
      <c r="D4186" s="23" t="s">
        <v>1071</v>
      </c>
      <c r="E4186" s="23" t="s">
        <v>1</v>
      </c>
      <c r="F4186" s="23" t="s">
        <v>7</v>
      </c>
      <c r="G4186" s="23" t="s">
        <v>975</v>
      </c>
      <c r="H4186" s="2" t="s">
        <v>7755</v>
      </c>
      <c r="I4186" s="23" t="s">
        <v>4</v>
      </c>
      <c r="J4186" s="23"/>
      <c r="K4186" s="23" t="s">
        <v>9712</v>
      </c>
      <c r="L4186" s="23"/>
      <c r="M4186" s="23">
        <f>YEAR(Tabla2[[#This Row],[Fecha de creación]])</f>
        <v>2021</v>
      </c>
      <c r="N4186" s="23">
        <f>MONTH(Tabla2[[#This Row],[Fecha de creación]])</f>
        <v>5</v>
      </c>
    </row>
    <row r="4187" spans="1:14" ht="15" customHeight="1" x14ac:dyDescent="0.25">
      <c r="A4187" s="26">
        <v>44338.670995370368</v>
      </c>
      <c r="B4187" s="23" t="s">
        <v>100</v>
      </c>
      <c r="C4187" s="23" t="s">
        <v>5582</v>
      </c>
      <c r="D4187" s="23" t="s">
        <v>6</v>
      </c>
      <c r="E4187" s="23" t="s">
        <v>1</v>
      </c>
      <c r="F4187" s="23" t="s">
        <v>7</v>
      </c>
      <c r="G4187" s="23" t="s">
        <v>975</v>
      </c>
      <c r="H4187" s="2" t="s">
        <v>7722</v>
      </c>
      <c r="I4187" s="23" t="s">
        <v>7575</v>
      </c>
      <c r="J4187" s="23"/>
      <c r="K4187" s="23" t="s">
        <v>9712</v>
      </c>
      <c r="L4187" s="23"/>
      <c r="M4187" s="23">
        <f>YEAR(Tabla2[[#This Row],[Fecha de creación]])</f>
        <v>2021</v>
      </c>
      <c r="N4187" s="23">
        <f>MONTH(Tabla2[[#This Row],[Fecha de creación]])</f>
        <v>5</v>
      </c>
    </row>
    <row r="4188" spans="1:14" ht="15" customHeight="1" x14ac:dyDescent="0.25">
      <c r="A4188" s="26">
        <v>44338.678206018521</v>
      </c>
      <c r="B4188" s="23" t="s">
        <v>100</v>
      </c>
      <c r="C4188" s="23" t="s">
        <v>5583</v>
      </c>
      <c r="D4188" s="23" t="s">
        <v>551</v>
      </c>
      <c r="E4188" s="23" t="s">
        <v>1</v>
      </c>
      <c r="F4188" s="23" t="s">
        <v>7</v>
      </c>
      <c r="G4188" s="23" t="s">
        <v>975</v>
      </c>
      <c r="H4188" s="2" t="s">
        <v>7731</v>
      </c>
      <c r="I4188" s="23" t="s">
        <v>1653</v>
      </c>
      <c r="J4188" s="23"/>
      <c r="K4188" s="23" t="s">
        <v>9712</v>
      </c>
      <c r="L4188" s="23"/>
      <c r="M4188" s="23">
        <f>YEAR(Tabla2[[#This Row],[Fecha de creación]])</f>
        <v>2021</v>
      </c>
      <c r="N4188" s="23">
        <f>MONTH(Tabla2[[#This Row],[Fecha de creación]])</f>
        <v>5</v>
      </c>
    </row>
    <row r="4189" spans="1:14" ht="15" customHeight="1" x14ac:dyDescent="0.25">
      <c r="A4189" s="26">
        <v>44338.678611111114</v>
      </c>
      <c r="B4189" s="23" t="s">
        <v>100</v>
      </c>
      <c r="C4189" s="23" t="s">
        <v>5584</v>
      </c>
      <c r="D4189" s="23" t="s">
        <v>131</v>
      </c>
      <c r="E4189" s="23" t="s">
        <v>1</v>
      </c>
      <c r="F4189" s="23" t="s">
        <v>7</v>
      </c>
      <c r="G4189" s="23" t="s">
        <v>975</v>
      </c>
      <c r="H4189" s="2" t="s">
        <v>7728</v>
      </c>
      <c r="I4189" s="23" t="s">
        <v>1653</v>
      </c>
      <c r="J4189" s="23"/>
      <c r="K4189" s="23" t="s">
        <v>9712</v>
      </c>
      <c r="L4189" s="23"/>
      <c r="M4189" s="23">
        <f>YEAR(Tabla2[[#This Row],[Fecha de creación]])</f>
        <v>2021</v>
      </c>
      <c r="N4189" s="23">
        <f>MONTH(Tabla2[[#This Row],[Fecha de creación]])</f>
        <v>5</v>
      </c>
    </row>
    <row r="4190" spans="1:14" ht="15" customHeight="1" x14ac:dyDescent="0.25">
      <c r="A4190" s="26">
        <v>44338.681168981479</v>
      </c>
      <c r="B4190" s="23" t="s">
        <v>0</v>
      </c>
      <c r="C4190" s="23" t="s">
        <v>5585</v>
      </c>
      <c r="D4190" s="23" t="s">
        <v>5586</v>
      </c>
      <c r="E4190" s="23" t="s">
        <v>1</v>
      </c>
      <c r="F4190" s="23" t="s">
        <v>7</v>
      </c>
      <c r="G4190" s="23" t="s">
        <v>975</v>
      </c>
      <c r="H4190" s="2" t="s">
        <v>7722</v>
      </c>
      <c r="I4190" s="23" t="s">
        <v>7412</v>
      </c>
      <c r="J4190" s="23"/>
      <c r="K4190" s="23" t="s">
        <v>9712</v>
      </c>
      <c r="L4190" s="23"/>
      <c r="M4190" s="23">
        <f>YEAR(Tabla2[[#This Row],[Fecha de creación]])</f>
        <v>2021</v>
      </c>
      <c r="N4190" s="23">
        <f>MONTH(Tabla2[[#This Row],[Fecha de creación]])</f>
        <v>5</v>
      </c>
    </row>
    <row r="4191" spans="1:14" ht="15" customHeight="1" x14ac:dyDescent="0.25">
      <c r="A4191" s="26">
        <v>44338.686678240738</v>
      </c>
      <c r="B4191" s="23" t="s">
        <v>0</v>
      </c>
      <c r="C4191" s="23" t="s">
        <v>5587</v>
      </c>
      <c r="D4191" s="23" t="s">
        <v>349</v>
      </c>
      <c r="E4191" s="23" t="s">
        <v>1</v>
      </c>
      <c r="F4191" s="23" t="s">
        <v>7</v>
      </c>
      <c r="G4191" s="23" t="s">
        <v>975</v>
      </c>
      <c r="H4191" s="2" t="s">
        <v>7731</v>
      </c>
      <c r="I4191" s="23" t="s">
        <v>7412</v>
      </c>
      <c r="J4191" s="23"/>
      <c r="K4191" s="23" t="s">
        <v>9712</v>
      </c>
      <c r="L4191" s="23"/>
      <c r="M4191" s="23">
        <f>YEAR(Tabla2[[#This Row],[Fecha de creación]])</f>
        <v>2021</v>
      </c>
      <c r="N4191" s="23">
        <f>MONTH(Tabla2[[#This Row],[Fecha de creación]])</f>
        <v>5</v>
      </c>
    </row>
    <row r="4192" spans="1:14" ht="15" customHeight="1" x14ac:dyDescent="0.25">
      <c r="A4192" s="26">
        <v>44338.687013888892</v>
      </c>
      <c r="B4192" s="23" t="s">
        <v>0</v>
      </c>
      <c r="C4192" s="23" t="s">
        <v>5588</v>
      </c>
      <c r="D4192" s="23" t="s">
        <v>351</v>
      </c>
      <c r="E4192" s="23" t="s">
        <v>1</v>
      </c>
      <c r="F4192" s="23" t="s">
        <v>7</v>
      </c>
      <c r="G4192" s="23" t="s">
        <v>975</v>
      </c>
      <c r="H4192" s="2" t="s">
        <v>7734</v>
      </c>
      <c r="I4192" s="23" t="s">
        <v>7412</v>
      </c>
      <c r="J4192" s="23"/>
      <c r="K4192" s="23" t="s">
        <v>9712</v>
      </c>
      <c r="L4192" s="23"/>
      <c r="M4192" s="23">
        <f>YEAR(Tabla2[[#This Row],[Fecha de creación]])</f>
        <v>2021</v>
      </c>
      <c r="N4192" s="23">
        <f>MONTH(Tabla2[[#This Row],[Fecha de creación]])</f>
        <v>5</v>
      </c>
    </row>
    <row r="4193" spans="1:14" ht="15" customHeight="1" x14ac:dyDescent="0.25">
      <c r="A4193" s="26">
        <v>44338.701944444445</v>
      </c>
      <c r="B4193" s="23" t="s">
        <v>100</v>
      </c>
      <c r="C4193" s="23" t="s">
        <v>5589</v>
      </c>
      <c r="D4193" s="23" t="s">
        <v>349</v>
      </c>
      <c r="E4193" s="23" t="s">
        <v>1</v>
      </c>
      <c r="F4193" s="23" t="s">
        <v>7</v>
      </c>
      <c r="G4193" s="23" t="s">
        <v>975</v>
      </c>
      <c r="H4193" s="2" t="s">
        <v>7731</v>
      </c>
      <c r="I4193" s="23" t="s">
        <v>7575</v>
      </c>
      <c r="J4193" s="23"/>
      <c r="K4193" s="23" t="s">
        <v>9712</v>
      </c>
      <c r="L4193" s="23"/>
      <c r="M4193" s="23">
        <f>YEAR(Tabla2[[#This Row],[Fecha de creación]])</f>
        <v>2021</v>
      </c>
      <c r="N4193" s="23">
        <f>MONTH(Tabla2[[#This Row],[Fecha de creación]])</f>
        <v>5</v>
      </c>
    </row>
    <row r="4194" spans="1:14" ht="15" customHeight="1" x14ac:dyDescent="0.25">
      <c r="A4194" s="26">
        <v>44338.705011574071</v>
      </c>
      <c r="B4194" s="23" t="s">
        <v>0</v>
      </c>
      <c r="C4194" s="23" t="s">
        <v>5590</v>
      </c>
      <c r="D4194" s="23" t="s">
        <v>21</v>
      </c>
      <c r="E4194" s="23" t="s">
        <v>1</v>
      </c>
      <c r="F4194" s="23" t="s">
        <v>7</v>
      </c>
      <c r="G4194" s="23" t="s">
        <v>975</v>
      </c>
      <c r="H4194" s="2" t="s">
        <v>7744</v>
      </c>
      <c r="I4194" s="23" t="s">
        <v>7412</v>
      </c>
      <c r="J4194" s="23"/>
      <c r="K4194" s="23" t="s">
        <v>9712</v>
      </c>
      <c r="L4194" s="23"/>
      <c r="M4194" s="23">
        <f>YEAR(Tabla2[[#This Row],[Fecha de creación]])</f>
        <v>2021</v>
      </c>
      <c r="N4194" s="23">
        <f>MONTH(Tabla2[[#This Row],[Fecha de creación]])</f>
        <v>5</v>
      </c>
    </row>
    <row r="4195" spans="1:14" ht="15" customHeight="1" x14ac:dyDescent="0.25">
      <c r="A4195" s="26">
        <v>44338.705347222225</v>
      </c>
      <c r="B4195" s="23" t="s">
        <v>0</v>
      </c>
      <c r="C4195" s="23" t="s">
        <v>5591</v>
      </c>
      <c r="D4195" s="23" t="s">
        <v>21</v>
      </c>
      <c r="E4195" s="23" t="s">
        <v>1</v>
      </c>
      <c r="F4195" s="23" t="s">
        <v>7</v>
      </c>
      <c r="G4195" s="23" t="s">
        <v>975</v>
      </c>
      <c r="H4195" s="2" t="s">
        <v>7744</v>
      </c>
      <c r="I4195" s="23" t="s">
        <v>4</v>
      </c>
      <c r="J4195" s="23"/>
      <c r="K4195" s="23" t="s">
        <v>9712</v>
      </c>
      <c r="L4195" s="23"/>
      <c r="M4195" s="23">
        <f>YEAR(Tabla2[[#This Row],[Fecha de creación]])</f>
        <v>2021</v>
      </c>
      <c r="N4195" s="23">
        <f>MONTH(Tabla2[[#This Row],[Fecha de creación]])</f>
        <v>5</v>
      </c>
    </row>
    <row r="4196" spans="1:14" ht="15" customHeight="1" x14ac:dyDescent="0.25">
      <c r="A4196" s="26">
        <v>44338.705370370371</v>
      </c>
      <c r="B4196" s="23" t="s">
        <v>0</v>
      </c>
      <c r="C4196" s="23" t="s">
        <v>5592</v>
      </c>
      <c r="D4196" s="23" t="s">
        <v>349</v>
      </c>
      <c r="E4196" s="23" t="s">
        <v>1</v>
      </c>
      <c r="F4196" s="23" t="s">
        <v>7</v>
      </c>
      <c r="G4196" s="23" t="s">
        <v>975</v>
      </c>
      <c r="H4196" s="2" t="s">
        <v>7731</v>
      </c>
      <c r="I4196" s="23" t="s">
        <v>7412</v>
      </c>
      <c r="J4196" s="23"/>
      <c r="K4196" s="23" t="s">
        <v>9712</v>
      </c>
      <c r="L4196" s="23"/>
      <c r="M4196" s="23">
        <f>YEAR(Tabla2[[#This Row],[Fecha de creación]])</f>
        <v>2021</v>
      </c>
      <c r="N4196" s="23">
        <f>MONTH(Tabla2[[#This Row],[Fecha de creación]])</f>
        <v>5</v>
      </c>
    </row>
    <row r="4197" spans="1:14" ht="15" customHeight="1" x14ac:dyDescent="0.25">
      <c r="A4197" s="26">
        <v>44338.705833333333</v>
      </c>
      <c r="B4197" s="23" t="s">
        <v>0</v>
      </c>
      <c r="C4197" s="23" t="s">
        <v>5593</v>
      </c>
      <c r="D4197" s="23" t="s">
        <v>351</v>
      </c>
      <c r="E4197" s="23" t="s">
        <v>1</v>
      </c>
      <c r="F4197" s="23" t="s">
        <v>7</v>
      </c>
      <c r="G4197" s="23" t="s">
        <v>975</v>
      </c>
      <c r="H4197" s="2" t="s">
        <v>7734</v>
      </c>
      <c r="I4197" s="23" t="s">
        <v>7412</v>
      </c>
      <c r="J4197" s="23"/>
      <c r="K4197" s="23" t="s">
        <v>9712</v>
      </c>
      <c r="L4197" s="23"/>
      <c r="M4197" s="23">
        <f>YEAR(Tabla2[[#This Row],[Fecha de creación]])</f>
        <v>2021</v>
      </c>
      <c r="N4197" s="23">
        <f>MONTH(Tabla2[[#This Row],[Fecha de creación]])</f>
        <v>5</v>
      </c>
    </row>
    <row r="4198" spans="1:14" ht="15" customHeight="1" x14ac:dyDescent="0.25">
      <c r="A4198" s="26">
        <v>44338.706157407411</v>
      </c>
      <c r="B4198" s="23" t="s">
        <v>0</v>
      </c>
      <c r="C4198" s="23" t="s">
        <v>5594</v>
      </c>
      <c r="D4198" s="23" t="s">
        <v>5595</v>
      </c>
      <c r="E4198" s="23" t="s">
        <v>1</v>
      </c>
      <c r="F4198" s="23" t="s">
        <v>7</v>
      </c>
      <c r="G4198" s="23" t="s">
        <v>975</v>
      </c>
      <c r="H4198" s="2" t="s">
        <v>7746</v>
      </c>
      <c r="I4198" s="23" t="s">
        <v>4</v>
      </c>
      <c r="J4198" s="23"/>
      <c r="K4198" s="23" t="s">
        <v>9712</v>
      </c>
      <c r="L4198" s="23"/>
      <c r="M4198" s="23">
        <f>YEAR(Tabla2[[#This Row],[Fecha de creación]])</f>
        <v>2021</v>
      </c>
      <c r="N4198" s="23">
        <f>MONTH(Tabla2[[#This Row],[Fecha de creación]])</f>
        <v>5</v>
      </c>
    </row>
    <row r="4199" spans="1:14" ht="15" customHeight="1" x14ac:dyDescent="0.25">
      <c r="A4199" s="26">
        <v>44338.719456018516</v>
      </c>
      <c r="B4199" s="23" t="s">
        <v>0</v>
      </c>
      <c r="C4199" s="23" t="s">
        <v>5596</v>
      </c>
      <c r="D4199" s="23" t="s">
        <v>349</v>
      </c>
      <c r="E4199" s="23" t="s">
        <v>1</v>
      </c>
      <c r="F4199" s="23" t="s">
        <v>7</v>
      </c>
      <c r="G4199" s="23" t="s">
        <v>975</v>
      </c>
      <c r="H4199" s="2" t="s">
        <v>7731</v>
      </c>
      <c r="I4199" s="23" t="s">
        <v>7412</v>
      </c>
      <c r="J4199" s="23"/>
      <c r="K4199" s="23" t="s">
        <v>9712</v>
      </c>
      <c r="L4199" s="23"/>
      <c r="M4199" s="23">
        <f>YEAR(Tabla2[[#This Row],[Fecha de creación]])</f>
        <v>2021</v>
      </c>
      <c r="N4199" s="23">
        <f>MONTH(Tabla2[[#This Row],[Fecha de creación]])</f>
        <v>5</v>
      </c>
    </row>
    <row r="4200" spans="1:14" ht="15" customHeight="1" x14ac:dyDescent="0.25">
      <c r="A4200" s="26">
        <v>44338.71979166667</v>
      </c>
      <c r="B4200" s="23" t="s">
        <v>0</v>
      </c>
      <c r="C4200" s="23" t="s">
        <v>5597</v>
      </c>
      <c r="D4200" s="23" t="s">
        <v>351</v>
      </c>
      <c r="E4200" s="23" t="s">
        <v>1</v>
      </c>
      <c r="F4200" s="23" t="s">
        <v>7</v>
      </c>
      <c r="G4200" s="23" t="s">
        <v>975</v>
      </c>
      <c r="H4200" s="2" t="s">
        <v>7734</v>
      </c>
      <c r="I4200" s="23" t="s">
        <v>7412</v>
      </c>
      <c r="J4200" s="23"/>
      <c r="K4200" s="23" t="s">
        <v>9712</v>
      </c>
      <c r="L4200" s="23"/>
      <c r="M4200" s="23">
        <f>YEAR(Tabla2[[#This Row],[Fecha de creación]])</f>
        <v>2021</v>
      </c>
      <c r="N4200" s="23">
        <f>MONTH(Tabla2[[#This Row],[Fecha de creación]])</f>
        <v>5</v>
      </c>
    </row>
    <row r="4201" spans="1:14" ht="15" customHeight="1" x14ac:dyDescent="0.25">
      <c r="A4201" s="26">
        <v>44338.735011574077</v>
      </c>
      <c r="B4201" s="23" t="s">
        <v>0</v>
      </c>
      <c r="C4201" s="23" t="s">
        <v>5598</v>
      </c>
      <c r="D4201" s="23" t="s">
        <v>349</v>
      </c>
      <c r="E4201" s="23" t="s">
        <v>1</v>
      </c>
      <c r="F4201" s="23" t="s">
        <v>7</v>
      </c>
      <c r="G4201" s="23" t="s">
        <v>975</v>
      </c>
      <c r="H4201" s="2" t="s">
        <v>7731</v>
      </c>
      <c r="I4201" s="23" t="s">
        <v>7412</v>
      </c>
      <c r="J4201" s="23"/>
      <c r="K4201" s="23" t="s">
        <v>9712</v>
      </c>
      <c r="L4201" s="23"/>
      <c r="M4201" s="23">
        <f>YEAR(Tabla2[[#This Row],[Fecha de creación]])</f>
        <v>2021</v>
      </c>
      <c r="N4201" s="23">
        <f>MONTH(Tabla2[[#This Row],[Fecha de creación]])</f>
        <v>5</v>
      </c>
    </row>
    <row r="4202" spans="1:14" ht="15" customHeight="1" x14ac:dyDescent="0.25">
      <c r="A4202" s="26">
        <v>44338.735381944447</v>
      </c>
      <c r="B4202" s="23" t="s">
        <v>0</v>
      </c>
      <c r="C4202" s="23" t="s">
        <v>5599</v>
      </c>
      <c r="D4202" s="23" t="s">
        <v>351</v>
      </c>
      <c r="E4202" s="23" t="s">
        <v>1</v>
      </c>
      <c r="F4202" s="23" t="s">
        <v>7</v>
      </c>
      <c r="G4202" s="23" t="s">
        <v>975</v>
      </c>
      <c r="H4202" s="2" t="s">
        <v>7734</v>
      </c>
      <c r="I4202" s="23" t="s">
        <v>7412</v>
      </c>
      <c r="J4202" s="23"/>
      <c r="K4202" s="23" t="s">
        <v>9712</v>
      </c>
      <c r="L4202" s="23"/>
      <c r="M4202" s="23">
        <f>YEAR(Tabla2[[#This Row],[Fecha de creación]])</f>
        <v>2021</v>
      </c>
      <c r="N4202" s="23">
        <f>MONTH(Tabla2[[#This Row],[Fecha de creación]])</f>
        <v>5</v>
      </c>
    </row>
    <row r="4203" spans="1:14" ht="15" customHeight="1" x14ac:dyDescent="0.25">
      <c r="A4203" s="26">
        <v>44338.740601851852</v>
      </c>
      <c r="B4203" s="23" t="s">
        <v>100</v>
      </c>
      <c r="C4203" s="23" t="s">
        <v>5600</v>
      </c>
      <c r="D4203" s="23" t="s">
        <v>351</v>
      </c>
      <c r="E4203" s="23" t="s">
        <v>1</v>
      </c>
      <c r="F4203" s="23" t="s">
        <v>7</v>
      </c>
      <c r="G4203" s="23" t="s">
        <v>975</v>
      </c>
      <c r="H4203" s="2" t="s">
        <v>7734</v>
      </c>
      <c r="I4203" s="23" t="s">
        <v>7575</v>
      </c>
      <c r="J4203" s="23"/>
      <c r="K4203" s="23" t="s">
        <v>9712</v>
      </c>
      <c r="L4203" s="23"/>
      <c r="M4203" s="23">
        <f>YEAR(Tabla2[[#This Row],[Fecha de creación]])</f>
        <v>2021</v>
      </c>
      <c r="N4203" s="23">
        <f>MONTH(Tabla2[[#This Row],[Fecha de creación]])</f>
        <v>5</v>
      </c>
    </row>
    <row r="4204" spans="1:14" ht="15" customHeight="1" x14ac:dyDescent="0.25">
      <c r="A4204" s="26">
        <v>44338.741678240738</v>
      </c>
      <c r="B4204" s="23" t="s">
        <v>100</v>
      </c>
      <c r="C4204" s="23" t="s">
        <v>5601</v>
      </c>
      <c r="D4204" s="23" t="s">
        <v>349</v>
      </c>
      <c r="E4204" s="23" t="s">
        <v>1</v>
      </c>
      <c r="F4204" s="23" t="s">
        <v>7</v>
      </c>
      <c r="G4204" s="23" t="s">
        <v>975</v>
      </c>
      <c r="H4204" s="2" t="s">
        <v>7731</v>
      </c>
      <c r="I4204" s="23" t="s">
        <v>7575</v>
      </c>
      <c r="J4204" s="23"/>
      <c r="K4204" s="23" t="s">
        <v>9712</v>
      </c>
      <c r="L4204" s="23"/>
      <c r="M4204" s="23">
        <f>YEAR(Tabla2[[#This Row],[Fecha de creación]])</f>
        <v>2021</v>
      </c>
      <c r="N4204" s="23">
        <f>MONTH(Tabla2[[#This Row],[Fecha de creación]])</f>
        <v>5</v>
      </c>
    </row>
    <row r="4205" spans="1:14" ht="15" customHeight="1" x14ac:dyDescent="0.25">
      <c r="A4205" s="26">
        <v>44338.742361111108</v>
      </c>
      <c r="B4205" s="23" t="s">
        <v>100</v>
      </c>
      <c r="C4205" s="23" t="s">
        <v>5602</v>
      </c>
      <c r="D4205" s="23" t="s">
        <v>351</v>
      </c>
      <c r="E4205" s="23" t="s">
        <v>1</v>
      </c>
      <c r="F4205" s="23" t="s">
        <v>7</v>
      </c>
      <c r="G4205" s="23" t="s">
        <v>975</v>
      </c>
      <c r="H4205" s="2" t="s">
        <v>7734</v>
      </c>
      <c r="I4205" s="23" t="s">
        <v>7575</v>
      </c>
      <c r="J4205" s="23"/>
      <c r="K4205" s="23" t="s">
        <v>9712</v>
      </c>
      <c r="L4205" s="23"/>
      <c r="M4205" s="23">
        <f>YEAR(Tabla2[[#This Row],[Fecha de creación]])</f>
        <v>2021</v>
      </c>
      <c r="N4205" s="23">
        <f>MONTH(Tabla2[[#This Row],[Fecha de creación]])</f>
        <v>5</v>
      </c>
    </row>
    <row r="4206" spans="1:14" ht="15" customHeight="1" x14ac:dyDescent="0.25">
      <c r="A4206" s="26">
        <v>44339.455081018517</v>
      </c>
      <c r="B4206" s="23" t="s">
        <v>0</v>
      </c>
      <c r="C4206" s="23" t="s">
        <v>5603</v>
      </c>
      <c r="D4206" s="23" t="s">
        <v>349</v>
      </c>
      <c r="E4206" s="23" t="s">
        <v>1</v>
      </c>
      <c r="F4206" s="23" t="s">
        <v>7</v>
      </c>
      <c r="G4206" s="23" t="s">
        <v>975</v>
      </c>
      <c r="H4206" s="2" t="s">
        <v>7731</v>
      </c>
      <c r="I4206" s="23" t="s">
        <v>7412</v>
      </c>
      <c r="J4206" s="23"/>
      <c r="K4206" s="23" t="s">
        <v>9712</v>
      </c>
      <c r="L4206" s="23"/>
      <c r="M4206" s="23">
        <f>YEAR(Tabla2[[#This Row],[Fecha de creación]])</f>
        <v>2021</v>
      </c>
      <c r="N4206" s="23">
        <f>MONTH(Tabla2[[#This Row],[Fecha de creación]])</f>
        <v>5</v>
      </c>
    </row>
    <row r="4207" spans="1:14" ht="15" customHeight="1" x14ac:dyDescent="0.25">
      <c r="A4207" s="26">
        <v>44339.455462962964</v>
      </c>
      <c r="B4207" s="23" t="s">
        <v>0</v>
      </c>
      <c r="C4207" s="23" t="s">
        <v>5604</v>
      </c>
      <c r="D4207" s="23" t="s">
        <v>351</v>
      </c>
      <c r="E4207" s="23" t="s">
        <v>1</v>
      </c>
      <c r="F4207" s="23" t="s">
        <v>7</v>
      </c>
      <c r="G4207" s="23" t="s">
        <v>975</v>
      </c>
      <c r="H4207" s="2" t="s">
        <v>7734</v>
      </c>
      <c r="I4207" s="23" t="s">
        <v>7412</v>
      </c>
      <c r="J4207" s="23"/>
      <c r="K4207" s="23" t="s">
        <v>9712</v>
      </c>
      <c r="L4207" s="23"/>
      <c r="M4207" s="23">
        <f>YEAR(Tabla2[[#This Row],[Fecha de creación]])</f>
        <v>2021</v>
      </c>
      <c r="N4207" s="23">
        <f>MONTH(Tabla2[[#This Row],[Fecha de creación]])</f>
        <v>5</v>
      </c>
    </row>
    <row r="4208" spans="1:14" ht="15" customHeight="1" x14ac:dyDescent="0.25">
      <c r="A4208" s="26">
        <v>44339.459131944444</v>
      </c>
      <c r="B4208" s="23" t="s">
        <v>0</v>
      </c>
      <c r="C4208" s="23" t="s">
        <v>5605</v>
      </c>
      <c r="D4208" s="23" t="s">
        <v>349</v>
      </c>
      <c r="E4208" s="23" t="s">
        <v>1</v>
      </c>
      <c r="F4208" s="23" t="s">
        <v>7</v>
      </c>
      <c r="G4208" s="23" t="s">
        <v>975</v>
      </c>
      <c r="H4208" s="2" t="s">
        <v>7731</v>
      </c>
      <c r="I4208" s="23" t="s">
        <v>7412</v>
      </c>
      <c r="J4208" s="23"/>
      <c r="K4208" s="23" t="s">
        <v>9712</v>
      </c>
      <c r="L4208" s="23"/>
      <c r="M4208" s="23">
        <f>YEAR(Tabla2[[#This Row],[Fecha de creación]])</f>
        <v>2021</v>
      </c>
      <c r="N4208" s="23">
        <f>MONTH(Tabla2[[#This Row],[Fecha de creación]])</f>
        <v>5</v>
      </c>
    </row>
    <row r="4209" spans="1:14" ht="15" customHeight="1" x14ac:dyDescent="0.25">
      <c r="A4209" s="26">
        <v>44339.459490740737</v>
      </c>
      <c r="B4209" s="23" t="s">
        <v>0</v>
      </c>
      <c r="C4209" s="23" t="s">
        <v>5606</v>
      </c>
      <c r="D4209" s="23" t="s">
        <v>351</v>
      </c>
      <c r="E4209" s="23" t="s">
        <v>1</v>
      </c>
      <c r="F4209" s="23" t="s">
        <v>7</v>
      </c>
      <c r="G4209" s="23" t="s">
        <v>975</v>
      </c>
      <c r="H4209" s="2" t="s">
        <v>7734</v>
      </c>
      <c r="I4209" s="23" t="s">
        <v>7412</v>
      </c>
      <c r="J4209" s="23"/>
      <c r="K4209" s="23" t="s">
        <v>9712</v>
      </c>
      <c r="L4209" s="23"/>
      <c r="M4209" s="23">
        <f>YEAR(Tabla2[[#This Row],[Fecha de creación]])</f>
        <v>2021</v>
      </c>
      <c r="N4209" s="23">
        <f>MONTH(Tabla2[[#This Row],[Fecha de creación]])</f>
        <v>5</v>
      </c>
    </row>
    <row r="4210" spans="1:14" ht="15" customHeight="1" x14ac:dyDescent="0.25">
      <c r="A4210" s="26">
        <v>44339.465057870373</v>
      </c>
      <c r="B4210" s="23" t="s">
        <v>0</v>
      </c>
      <c r="C4210" s="23" t="s">
        <v>5607</v>
      </c>
      <c r="D4210" s="23" t="s">
        <v>349</v>
      </c>
      <c r="E4210" s="23" t="s">
        <v>1</v>
      </c>
      <c r="F4210" s="23" t="s">
        <v>7</v>
      </c>
      <c r="G4210" s="23" t="s">
        <v>975</v>
      </c>
      <c r="H4210" s="2" t="s">
        <v>7731</v>
      </c>
      <c r="I4210" s="23" t="s">
        <v>7412</v>
      </c>
      <c r="J4210" s="23"/>
      <c r="K4210" s="23" t="s">
        <v>9712</v>
      </c>
      <c r="L4210" s="23"/>
      <c r="M4210" s="23">
        <f>YEAR(Tabla2[[#This Row],[Fecha de creación]])</f>
        <v>2021</v>
      </c>
      <c r="N4210" s="23">
        <f>MONTH(Tabla2[[#This Row],[Fecha de creación]])</f>
        <v>5</v>
      </c>
    </row>
    <row r="4211" spans="1:14" ht="15" customHeight="1" x14ac:dyDescent="0.25">
      <c r="A4211" s="26">
        <v>44339.465358796297</v>
      </c>
      <c r="B4211" s="23" t="s">
        <v>0</v>
      </c>
      <c r="C4211" s="23" t="s">
        <v>5608</v>
      </c>
      <c r="D4211" s="23" t="s">
        <v>351</v>
      </c>
      <c r="E4211" s="23" t="s">
        <v>1</v>
      </c>
      <c r="F4211" s="23" t="s">
        <v>7</v>
      </c>
      <c r="G4211" s="23" t="s">
        <v>975</v>
      </c>
      <c r="H4211" s="2" t="s">
        <v>7734</v>
      </c>
      <c r="I4211" s="23" t="s">
        <v>7412</v>
      </c>
      <c r="J4211" s="23"/>
      <c r="K4211" s="23" t="s">
        <v>9712</v>
      </c>
      <c r="L4211" s="23"/>
      <c r="M4211" s="23">
        <f>YEAR(Tabla2[[#This Row],[Fecha de creación]])</f>
        <v>2021</v>
      </c>
      <c r="N4211" s="23">
        <f>MONTH(Tabla2[[#This Row],[Fecha de creación]])</f>
        <v>5</v>
      </c>
    </row>
    <row r="4212" spans="1:14" ht="15" customHeight="1" x14ac:dyDescent="0.25">
      <c r="A4212" s="26">
        <v>44339.471018518518</v>
      </c>
      <c r="B4212" s="23" t="s">
        <v>0</v>
      </c>
      <c r="C4212" s="23" t="s">
        <v>5609</v>
      </c>
      <c r="D4212" s="23" t="s">
        <v>349</v>
      </c>
      <c r="E4212" s="23" t="s">
        <v>1</v>
      </c>
      <c r="F4212" s="23" t="s">
        <v>7</v>
      </c>
      <c r="G4212" s="23" t="s">
        <v>975</v>
      </c>
      <c r="H4212" s="2" t="s">
        <v>7731</v>
      </c>
      <c r="I4212" s="23" t="s">
        <v>7412</v>
      </c>
      <c r="J4212" s="23"/>
      <c r="K4212" s="23" t="s">
        <v>9712</v>
      </c>
      <c r="L4212" s="23"/>
      <c r="M4212" s="23">
        <f>YEAR(Tabla2[[#This Row],[Fecha de creación]])</f>
        <v>2021</v>
      </c>
      <c r="N4212" s="23">
        <f>MONTH(Tabla2[[#This Row],[Fecha de creación]])</f>
        <v>5</v>
      </c>
    </row>
    <row r="4213" spans="1:14" ht="15" customHeight="1" x14ac:dyDescent="0.25">
      <c r="A4213" s="26">
        <v>44339.471863425926</v>
      </c>
      <c r="B4213" s="23" t="s">
        <v>0</v>
      </c>
      <c r="C4213" s="23" t="s">
        <v>5610</v>
      </c>
      <c r="D4213" s="23" t="s">
        <v>351</v>
      </c>
      <c r="E4213" s="23" t="s">
        <v>1</v>
      </c>
      <c r="F4213" s="23" t="s">
        <v>7</v>
      </c>
      <c r="G4213" s="23" t="s">
        <v>975</v>
      </c>
      <c r="H4213" s="2" t="s">
        <v>7734</v>
      </c>
      <c r="I4213" s="23" t="s">
        <v>7412</v>
      </c>
      <c r="J4213" s="23"/>
      <c r="K4213" s="23" t="s">
        <v>9712</v>
      </c>
      <c r="L4213" s="23"/>
      <c r="M4213" s="23">
        <f>YEAR(Tabla2[[#This Row],[Fecha de creación]])</f>
        <v>2021</v>
      </c>
      <c r="N4213" s="23">
        <f>MONTH(Tabla2[[#This Row],[Fecha de creación]])</f>
        <v>5</v>
      </c>
    </row>
    <row r="4214" spans="1:14" ht="15" customHeight="1" x14ac:dyDescent="0.25">
      <c r="A4214" s="26">
        <v>44339.668009259258</v>
      </c>
      <c r="B4214" s="23" t="s">
        <v>0</v>
      </c>
      <c r="C4214" s="23" t="s">
        <v>5611</v>
      </c>
      <c r="D4214" s="23" t="s">
        <v>349</v>
      </c>
      <c r="E4214" s="23" t="s">
        <v>1</v>
      </c>
      <c r="F4214" s="23" t="s">
        <v>7</v>
      </c>
      <c r="G4214" s="23" t="s">
        <v>975</v>
      </c>
      <c r="H4214" s="2" t="s">
        <v>7731</v>
      </c>
      <c r="I4214" s="23" t="s">
        <v>7412</v>
      </c>
      <c r="J4214" s="23"/>
      <c r="K4214" s="23" t="s">
        <v>9712</v>
      </c>
      <c r="L4214" s="23"/>
      <c r="M4214" s="23">
        <f>YEAR(Tabla2[[#This Row],[Fecha de creación]])</f>
        <v>2021</v>
      </c>
      <c r="N4214" s="23">
        <f>MONTH(Tabla2[[#This Row],[Fecha de creación]])</f>
        <v>5</v>
      </c>
    </row>
    <row r="4215" spans="1:14" ht="15" customHeight="1" x14ac:dyDescent="0.25">
      <c r="A4215" s="26">
        <v>44339.668703703705</v>
      </c>
      <c r="B4215" s="23" t="s">
        <v>0</v>
      </c>
      <c r="C4215" s="23" t="s">
        <v>5612</v>
      </c>
      <c r="D4215" s="23" t="s">
        <v>351</v>
      </c>
      <c r="E4215" s="23" t="s">
        <v>1</v>
      </c>
      <c r="F4215" s="23" t="s">
        <v>7</v>
      </c>
      <c r="G4215" s="23" t="s">
        <v>975</v>
      </c>
      <c r="H4215" s="2" t="s">
        <v>7734</v>
      </c>
      <c r="I4215" s="23" t="s">
        <v>7412</v>
      </c>
      <c r="J4215" s="23"/>
      <c r="K4215" s="23" t="s">
        <v>9712</v>
      </c>
      <c r="L4215" s="23"/>
      <c r="M4215" s="23">
        <f>YEAR(Tabla2[[#This Row],[Fecha de creación]])</f>
        <v>2021</v>
      </c>
      <c r="N4215" s="23">
        <f>MONTH(Tabla2[[#This Row],[Fecha de creación]])</f>
        <v>5</v>
      </c>
    </row>
    <row r="4216" spans="1:14" ht="15" customHeight="1" x14ac:dyDescent="0.25">
      <c r="A4216" s="26">
        <v>44339.674409722225</v>
      </c>
      <c r="B4216" s="23" t="s">
        <v>0</v>
      </c>
      <c r="C4216" s="23" t="s">
        <v>5613</v>
      </c>
      <c r="D4216" s="23" t="s">
        <v>349</v>
      </c>
      <c r="E4216" s="23" t="s">
        <v>1</v>
      </c>
      <c r="F4216" s="23" t="s">
        <v>7</v>
      </c>
      <c r="G4216" s="23" t="s">
        <v>975</v>
      </c>
      <c r="H4216" s="2" t="s">
        <v>7731</v>
      </c>
      <c r="I4216" s="23" t="s">
        <v>7412</v>
      </c>
      <c r="J4216" s="23"/>
      <c r="K4216" s="23" t="s">
        <v>9712</v>
      </c>
      <c r="L4216" s="23"/>
      <c r="M4216" s="23">
        <f>YEAR(Tabla2[[#This Row],[Fecha de creación]])</f>
        <v>2021</v>
      </c>
      <c r="N4216" s="23">
        <f>MONTH(Tabla2[[#This Row],[Fecha de creación]])</f>
        <v>5</v>
      </c>
    </row>
    <row r="4217" spans="1:14" ht="15" customHeight="1" x14ac:dyDescent="0.25">
      <c r="A4217" s="26">
        <v>44339.674745370372</v>
      </c>
      <c r="B4217" s="23" t="s">
        <v>0</v>
      </c>
      <c r="C4217" s="23" t="s">
        <v>5614</v>
      </c>
      <c r="D4217" s="23" t="s">
        <v>351</v>
      </c>
      <c r="E4217" s="23" t="s">
        <v>1</v>
      </c>
      <c r="F4217" s="23" t="s">
        <v>7</v>
      </c>
      <c r="G4217" s="23" t="s">
        <v>975</v>
      </c>
      <c r="H4217" s="2" t="s">
        <v>7734</v>
      </c>
      <c r="I4217" s="23" t="s">
        <v>7412</v>
      </c>
      <c r="J4217" s="23"/>
      <c r="K4217" s="23" t="s">
        <v>9712</v>
      </c>
      <c r="L4217" s="23"/>
      <c r="M4217" s="23">
        <f>YEAR(Tabla2[[#This Row],[Fecha de creación]])</f>
        <v>2021</v>
      </c>
      <c r="N4217" s="23">
        <f>MONTH(Tabla2[[#This Row],[Fecha de creación]])</f>
        <v>5</v>
      </c>
    </row>
    <row r="4218" spans="1:14" ht="15" customHeight="1" x14ac:dyDescent="0.25">
      <c r="A4218" s="26">
        <v>44339.676458333335</v>
      </c>
      <c r="B4218" s="23" t="s">
        <v>0</v>
      </c>
      <c r="C4218" s="23" t="s">
        <v>5615</v>
      </c>
      <c r="D4218" s="23" t="s">
        <v>349</v>
      </c>
      <c r="E4218" s="23" t="s">
        <v>1</v>
      </c>
      <c r="F4218" s="23" t="s">
        <v>7</v>
      </c>
      <c r="G4218" s="23" t="s">
        <v>975</v>
      </c>
      <c r="H4218" s="2" t="s">
        <v>7731</v>
      </c>
      <c r="I4218" s="23" t="s">
        <v>7412</v>
      </c>
      <c r="J4218" s="23"/>
      <c r="K4218" s="23" t="s">
        <v>9712</v>
      </c>
      <c r="L4218" s="23"/>
      <c r="M4218" s="23">
        <f>YEAR(Tabla2[[#This Row],[Fecha de creación]])</f>
        <v>2021</v>
      </c>
      <c r="N4218" s="23">
        <f>MONTH(Tabla2[[#This Row],[Fecha de creación]])</f>
        <v>5</v>
      </c>
    </row>
    <row r="4219" spans="1:14" ht="15" customHeight="1" x14ac:dyDescent="0.25">
      <c r="A4219" s="26">
        <v>44339.678784722222</v>
      </c>
      <c r="B4219" s="23" t="s">
        <v>0</v>
      </c>
      <c r="C4219" s="23" t="s">
        <v>5616</v>
      </c>
      <c r="D4219" s="23" t="s">
        <v>351</v>
      </c>
      <c r="E4219" s="23" t="s">
        <v>1</v>
      </c>
      <c r="F4219" s="23" t="s">
        <v>7</v>
      </c>
      <c r="G4219" s="23" t="s">
        <v>975</v>
      </c>
      <c r="H4219" s="2" t="s">
        <v>7734</v>
      </c>
      <c r="I4219" s="23" t="s">
        <v>7412</v>
      </c>
      <c r="J4219" s="23"/>
      <c r="K4219" s="23" t="s">
        <v>9712</v>
      </c>
      <c r="L4219" s="23"/>
      <c r="M4219" s="23">
        <f>YEAR(Tabla2[[#This Row],[Fecha de creación]])</f>
        <v>2021</v>
      </c>
      <c r="N4219" s="23">
        <f>MONTH(Tabla2[[#This Row],[Fecha de creación]])</f>
        <v>5</v>
      </c>
    </row>
    <row r="4220" spans="1:14" ht="15" customHeight="1" x14ac:dyDescent="0.25">
      <c r="A4220" s="26">
        <v>44339.681701388887</v>
      </c>
      <c r="B4220" s="23" t="s">
        <v>0</v>
      </c>
      <c r="C4220" s="23" t="s">
        <v>5617</v>
      </c>
      <c r="D4220" s="23" t="s">
        <v>21</v>
      </c>
      <c r="E4220" s="23" t="s">
        <v>1</v>
      </c>
      <c r="F4220" s="23" t="s">
        <v>7</v>
      </c>
      <c r="G4220" s="23" t="s">
        <v>975</v>
      </c>
      <c r="H4220" s="2" t="s">
        <v>7744</v>
      </c>
      <c r="I4220" s="23" t="s">
        <v>7412</v>
      </c>
      <c r="J4220" s="23"/>
      <c r="K4220" s="23" t="s">
        <v>9712</v>
      </c>
      <c r="L4220" s="23"/>
      <c r="M4220" s="23">
        <f>YEAR(Tabla2[[#This Row],[Fecha de creación]])</f>
        <v>2021</v>
      </c>
      <c r="N4220" s="23">
        <f>MONTH(Tabla2[[#This Row],[Fecha de creación]])</f>
        <v>5</v>
      </c>
    </row>
    <row r="4221" spans="1:14" ht="15" customHeight="1" x14ac:dyDescent="0.25">
      <c r="A4221" s="26">
        <v>44339.682141203702</v>
      </c>
      <c r="B4221" s="23" t="s">
        <v>0</v>
      </c>
      <c r="C4221" s="23" t="s">
        <v>5618</v>
      </c>
      <c r="D4221" s="23" t="s">
        <v>349</v>
      </c>
      <c r="E4221" s="23" t="s">
        <v>1</v>
      </c>
      <c r="F4221" s="23" t="s">
        <v>7</v>
      </c>
      <c r="G4221" s="23" t="s">
        <v>975</v>
      </c>
      <c r="H4221" s="2" t="s">
        <v>7731</v>
      </c>
      <c r="I4221" s="23" t="s">
        <v>7412</v>
      </c>
      <c r="J4221" s="23"/>
      <c r="K4221" s="23" t="s">
        <v>9712</v>
      </c>
      <c r="L4221" s="23"/>
      <c r="M4221" s="23">
        <f>YEAR(Tabla2[[#This Row],[Fecha de creación]])</f>
        <v>2021</v>
      </c>
      <c r="N4221" s="23">
        <f>MONTH(Tabla2[[#This Row],[Fecha de creación]])</f>
        <v>5</v>
      </c>
    </row>
    <row r="4222" spans="1:14" ht="15" customHeight="1" x14ac:dyDescent="0.25">
      <c r="A4222" s="26">
        <v>44339.682523148149</v>
      </c>
      <c r="B4222" s="23" t="s">
        <v>0</v>
      </c>
      <c r="C4222" s="23" t="s">
        <v>5619</v>
      </c>
      <c r="D4222" s="23" t="s">
        <v>351</v>
      </c>
      <c r="E4222" s="23" t="s">
        <v>1</v>
      </c>
      <c r="F4222" s="23" t="s">
        <v>7</v>
      </c>
      <c r="G4222" s="23" t="s">
        <v>975</v>
      </c>
      <c r="H4222" s="2" t="s">
        <v>7734</v>
      </c>
      <c r="I4222" s="23" t="s">
        <v>7412</v>
      </c>
      <c r="J4222" s="23"/>
      <c r="K4222" s="23" t="s">
        <v>9712</v>
      </c>
      <c r="L4222" s="23"/>
      <c r="M4222" s="23">
        <f>YEAR(Tabla2[[#This Row],[Fecha de creación]])</f>
        <v>2021</v>
      </c>
      <c r="N4222" s="23">
        <f>MONTH(Tabla2[[#This Row],[Fecha de creación]])</f>
        <v>5</v>
      </c>
    </row>
    <row r="4223" spans="1:14" ht="15" customHeight="1" x14ac:dyDescent="0.25">
      <c r="A4223" s="26">
        <v>44339.684016203704</v>
      </c>
      <c r="B4223" s="23" t="s">
        <v>0</v>
      </c>
      <c r="C4223" s="23" t="s">
        <v>5620</v>
      </c>
      <c r="D4223" s="23" t="s">
        <v>21</v>
      </c>
      <c r="E4223" s="23" t="s">
        <v>1</v>
      </c>
      <c r="F4223" s="23" t="s">
        <v>7</v>
      </c>
      <c r="G4223" s="23" t="s">
        <v>975</v>
      </c>
      <c r="H4223" s="2" t="s">
        <v>7744</v>
      </c>
      <c r="I4223" s="23" t="s">
        <v>7412</v>
      </c>
      <c r="J4223" s="23"/>
      <c r="K4223" s="23" t="s">
        <v>9712</v>
      </c>
      <c r="L4223" s="23"/>
      <c r="M4223" s="23">
        <f>YEAR(Tabla2[[#This Row],[Fecha de creación]])</f>
        <v>2021</v>
      </c>
      <c r="N4223" s="23">
        <f>MONTH(Tabla2[[#This Row],[Fecha de creación]])</f>
        <v>5</v>
      </c>
    </row>
    <row r="4224" spans="1:14" ht="15" customHeight="1" x14ac:dyDescent="0.25">
      <c r="A4224" s="26">
        <v>44339.684282407405</v>
      </c>
      <c r="B4224" s="23" t="s">
        <v>0</v>
      </c>
      <c r="C4224" s="23" t="s">
        <v>5621</v>
      </c>
      <c r="D4224" s="23" t="s">
        <v>349</v>
      </c>
      <c r="E4224" s="23" t="s">
        <v>1</v>
      </c>
      <c r="F4224" s="23" t="s">
        <v>7</v>
      </c>
      <c r="G4224" s="23" t="s">
        <v>975</v>
      </c>
      <c r="H4224" s="2" t="s">
        <v>7731</v>
      </c>
      <c r="I4224" s="23" t="s">
        <v>7412</v>
      </c>
      <c r="J4224" s="23"/>
      <c r="K4224" s="23" t="s">
        <v>9712</v>
      </c>
      <c r="L4224" s="23"/>
      <c r="M4224" s="23">
        <f>YEAR(Tabla2[[#This Row],[Fecha de creación]])</f>
        <v>2021</v>
      </c>
      <c r="N4224" s="23">
        <f>MONTH(Tabla2[[#This Row],[Fecha de creación]])</f>
        <v>5</v>
      </c>
    </row>
    <row r="4225" spans="1:14" ht="15" customHeight="1" x14ac:dyDescent="0.25">
      <c r="A4225" s="26">
        <v>44339.684895833336</v>
      </c>
      <c r="B4225" s="23" t="s">
        <v>0</v>
      </c>
      <c r="C4225" s="23" t="s">
        <v>5622</v>
      </c>
      <c r="D4225" s="23" t="s">
        <v>351</v>
      </c>
      <c r="E4225" s="23" t="s">
        <v>1</v>
      </c>
      <c r="F4225" s="23" t="s">
        <v>7</v>
      </c>
      <c r="G4225" s="23" t="s">
        <v>975</v>
      </c>
      <c r="H4225" s="2" t="s">
        <v>7734</v>
      </c>
      <c r="I4225" s="23" t="s">
        <v>7412</v>
      </c>
      <c r="J4225" s="23"/>
      <c r="K4225" s="23" t="s">
        <v>9712</v>
      </c>
      <c r="L4225" s="23"/>
      <c r="M4225" s="23">
        <f>YEAR(Tabla2[[#This Row],[Fecha de creación]])</f>
        <v>2021</v>
      </c>
      <c r="N4225" s="23">
        <f>MONTH(Tabla2[[#This Row],[Fecha de creación]])</f>
        <v>5</v>
      </c>
    </row>
    <row r="4226" spans="1:14" ht="15" customHeight="1" x14ac:dyDescent="0.25">
      <c r="A4226" s="26">
        <v>44339.687789351854</v>
      </c>
      <c r="B4226" s="23" t="s">
        <v>0</v>
      </c>
      <c r="C4226" s="23" t="s">
        <v>5623</v>
      </c>
      <c r="D4226" s="23" t="s">
        <v>21</v>
      </c>
      <c r="E4226" s="23" t="s">
        <v>1</v>
      </c>
      <c r="F4226" s="23" t="s">
        <v>7</v>
      </c>
      <c r="G4226" s="23" t="s">
        <v>975</v>
      </c>
      <c r="H4226" s="2" t="s">
        <v>7744</v>
      </c>
      <c r="I4226" s="23" t="s">
        <v>7412</v>
      </c>
      <c r="J4226" s="23"/>
      <c r="K4226" s="23" t="s">
        <v>9712</v>
      </c>
      <c r="L4226" s="23"/>
      <c r="M4226" s="23">
        <f>YEAR(Tabla2[[#This Row],[Fecha de creación]])</f>
        <v>2021</v>
      </c>
      <c r="N4226" s="23">
        <f>MONTH(Tabla2[[#This Row],[Fecha de creación]])</f>
        <v>5</v>
      </c>
    </row>
    <row r="4227" spans="1:14" ht="15" customHeight="1" x14ac:dyDescent="0.25">
      <c r="A4227" s="26">
        <v>44339.688043981485</v>
      </c>
      <c r="B4227" s="23" t="s">
        <v>0</v>
      </c>
      <c r="C4227" s="23" t="s">
        <v>5624</v>
      </c>
      <c r="D4227" s="23" t="s">
        <v>349</v>
      </c>
      <c r="E4227" s="23" t="s">
        <v>1</v>
      </c>
      <c r="F4227" s="23" t="s">
        <v>7</v>
      </c>
      <c r="G4227" s="23" t="s">
        <v>975</v>
      </c>
      <c r="H4227" s="2" t="s">
        <v>7731</v>
      </c>
      <c r="I4227" s="23" t="s">
        <v>7412</v>
      </c>
      <c r="J4227" s="23"/>
      <c r="K4227" s="23" t="s">
        <v>9712</v>
      </c>
      <c r="L4227" s="23"/>
      <c r="M4227" s="23">
        <f>YEAR(Tabla2[[#This Row],[Fecha de creación]])</f>
        <v>2021</v>
      </c>
      <c r="N4227" s="23">
        <f>MONTH(Tabla2[[#This Row],[Fecha de creación]])</f>
        <v>5</v>
      </c>
    </row>
    <row r="4228" spans="1:14" ht="15" customHeight="1" x14ac:dyDescent="0.25">
      <c r="A4228" s="26">
        <v>44339.688402777778</v>
      </c>
      <c r="B4228" s="23" t="s">
        <v>0</v>
      </c>
      <c r="C4228" s="23" t="s">
        <v>5625</v>
      </c>
      <c r="D4228" s="23" t="s">
        <v>351</v>
      </c>
      <c r="E4228" s="23" t="s">
        <v>1</v>
      </c>
      <c r="F4228" s="23" t="s">
        <v>7</v>
      </c>
      <c r="G4228" s="23" t="s">
        <v>975</v>
      </c>
      <c r="H4228" s="2" t="s">
        <v>7734</v>
      </c>
      <c r="I4228" s="23" t="s">
        <v>7412</v>
      </c>
      <c r="J4228" s="23"/>
      <c r="K4228" s="23" t="s">
        <v>9712</v>
      </c>
      <c r="L4228" s="23"/>
      <c r="M4228" s="23">
        <f>YEAR(Tabla2[[#This Row],[Fecha de creación]])</f>
        <v>2021</v>
      </c>
      <c r="N4228" s="23">
        <f>MONTH(Tabla2[[#This Row],[Fecha de creación]])</f>
        <v>5</v>
      </c>
    </row>
    <row r="4229" spans="1:14" ht="15" customHeight="1" x14ac:dyDescent="0.25">
      <c r="A4229" s="26">
        <v>44339.692152777781</v>
      </c>
      <c r="B4229" s="23" t="s">
        <v>0</v>
      </c>
      <c r="C4229" s="23" t="s">
        <v>5626</v>
      </c>
      <c r="D4229" s="23" t="s">
        <v>21</v>
      </c>
      <c r="E4229" s="23" t="s">
        <v>1</v>
      </c>
      <c r="F4229" s="23" t="s">
        <v>7</v>
      </c>
      <c r="G4229" s="23" t="s">
        <v>975</v>
      </c>
      <c r="H4229" s="2" t="s">
        <v>7744</v>
      </c>
      <c r="I4229" s="23" t="s">
        <v>7412</v>
      </c>
      <c r="J4229" s="23"/>
      <c r="K4229" s="23" t="s">
        <v>9712</v>
      </c>
      <c r="L4229" s="23"/>
      <c r="M4229" s="23">
        <f>YEAR(Tabla2[[#This Row],[Fecha de creación]])</f>
        <v>2021</v>
      </c>
      <c r="N4229" s="23">
        <f>MONTH(Tabla2[[#This Row],[Fecha de creación]])</f>
        <v>5</v>
      </c>
    </row>
    <row r="4230" spans="1:14" ht="15" customHeight="1" x14ac:dyDescent="0.25">
      <c r="A4230" s="26">
        <v>44339.692523148151</v>
      </c>
      <c r="B4230" s="23" t="s">
        <v>0</v>
      </c>
      <c r="C4230" s="23" t="s">
        <v>5627</v>
      </c>
      <c r="D4230" s="23" t="s">
        <v>349</v>
      </c>
      <c r="E4230" s="23" t="s">
        <v>1</v>
      </c>
      <c r="F4230" s="23" t="s">
        <v>7</v>
      </c>
      <c r="G4230" s="23" t="s">
        <v>975</v>
      </c>
      <c r="H4230" s="2" t="s">
        <v>7731</v>
      </c>
      <c r="I4230" s="23" t="s">
        <v>7412</v>
      </c>
      <c r="J4230" s="23"/>
      <c r="K4230" s="23" t="s">
        <v>9712</v>
      </c>
      <c r="L4230" s="23"/>
      <c r="M4230" s="23">
        <f>YEAR(Tabla2[[#This Row],[Fecha de creación]])</f>
        <v>2021</v>
      </c>
      <c r="N4230" s="23">
        <f>MONTH(Tabla2[[#This Row],[Fecha de creación]])</f>
        <v>5</v>
      </c>
    </row>
    <row r="4231" spans="1:14" ht="15" customHeight="1" x14ac:dyDescent="0.25">
      <c r="A4231" s="26">
        <v>44339.692916666667</v>
      </c>
      <c r="B4231" s="23" t="s">
        <v>0</v>
      </c>
      <c r="C4231" s="23" t="s">
        <v>5628</v>
      </c>
      <c r="D4231" s="23" t="s">
        <v>110</v>
      </c>
      <c r="E4231" s="23" t="s">
        <v>1</v>
      </c>
      <c r="F4231" s="23" t="s">
        <v>7</v>
      </c>
      <c r="G4231" s="23" t="s">
        <v>975</v>
      </c>
      <c r="H4231" s="2" t="s">
        <v>7731</v>
      </c>
      <c r="I4231" s="23" t="s">
        <v>7412</v>
      </c>
      <c r="J4231" s="23"/>
      <c r="K4231" s="23" t="s">
        <v>9712</v>
      </c>
      <c r="L4231" s="23"/>
      <c r="M4231" s="23">
        <f>YEAR(Tabla2[[#This Row],[Fecha de creación]])</f>
        <v>2021</v>
      </c>
      <c r="N4231" s="23">
        <f>MONTH(Tabla2[[#This Row],[Fecha de creación]])</f>
        <v>5</v>
      </c>
    </row>
    <row r="4232" spans="1:14" ht="15" customHeight="1" x14ac:dyDescent="0.25">
      <c r="A4232" s="26">
        <v>44340.413865740738</v>
      </c>
      <c r="B4232" s="23" t="s">
        <v>189</v>
      </c>
      <c r="C4232" s="23" t="s">
        <v>5629</v>
      </c>
      <c r="D4232" s="23" t="s">
        <v>131</v>
      </c>
      <c r="E4232" s="23" t="s">
        <v>1</v>
      </c>
      <c r="F4232" s="23" t="s">
        <v>7</v>
      </c>
      <c r="G4232" s="23" t="s">
        <v>975</v>
      </c>
      <c r="H4232" s="2" t="s">
        <v>7728</v>
      </c>
      <c r="I4232" s="23" t="s">
        <v>4486</v>
      </c>
      <c r="J4232" s="23"/>
      <c r="K4232" s="23" t="s">
        <v>9712</v>
      </c>
      <c r="L4232" s="23"/>
      <c r="M4232" s="23">
        <f>YEAR(Tabla2[[#This Row],[Fecha de creación]])</f>
        <v>2021</v>
      </c>
      <c r="N4232" s="23">
        <f>MONTH(Tabla2[[#This Row],[Fecha de creación]])</f>
        <v>5</v>
      </c>
    </row>
    <row r="4233" spans="1:14" ht="15" customHeight="1" x14ac:dyDescent="0.25">
      <c r="A4233" s="26">
        <v>44340.487847222219</v>
      </c>
      <c r="B4233" s="23" t="s">
        <v>56</v>
      </c>
      <c r="C4233" s="23" t="s">
        <v>5630</v>
      </c>
      <c r="D4233" s="23" t="s">
        <v>6</v>
      </c>
      <c r="E4233" s="23" t="s">
        <v>1</v>
      </c>
      <c r="F4233" s="23" t="s">
        <v>7</v>
      </c>
      <c r="G4233" s="23" t="s">
        <v>975</v>
      </c>
      <c r="H4233" s="2" t="s">
        <v>7722</v>
      </c>
      <c r="I4233" s="23" t="s">
        <v>4517</v>
      </c>
      <c r="J4233" s="23"/>
      <c r="K4233" s="23" t="s">
        <v>9712</v>
      </c>
      <c r="L4233" s="23"/>
      <c r="M4233" s="23">
        <f>YEAR(Tabla2[[#This Row],[Fecha de creación]])</f>
        <v>2021</v>
      </c>
      <c r="N4233" s="23">
        <f>MONTH(Tabla2[[#This Row],[Fecha de creación]])</f>
        <v>5</v>
      </c>
    </row>
    <row r="4234" spans="1:14" ht="15" customHeight="1" x14ac:dyDescent="0.25">
      <c r="A4234" s="26">
        <v>44340.500347222223</v>
      </c>
      <c r="B4234" s="23" t="s">
        <v>56</v>
      </c>
      <c r="C4234" s="23" t="s">
        <v>5631</v>
      </c>
      <c r="D4234" s="23" t="s">
        <v>5632</v>
      </c>
      <c r="E4234" s="23" t="s">
        <v>1</v>
      </c>
      <c r="F4234" s="23" t="s">
        <v>7</v>
      </c>
      <c r="G4234" s="23" t="s">
        <v>975</v>
      </c>
      <c r="H4234" s="2" t="s">
        <v>7731</v>
      </c>
      <c r="I4234" s="23" t="s">
        <v>1527</v>
      </c>
      <c r="J4234" s="23"/>
      <c r="K4234" s="23" t="s">
        <v>9712</v>
      </c>
      <c r="L4234" s="23"/>
      <c r="M4234" s="23">
        <f>YEAR(Tabla2[[#This Row],[Fecha de creación]])</f>
        <v>2021</v>
      </c>
      <c r="N4234" s="23">
        <f>MONTH(Tabla2[[#This Row],[Fecha de creación]])</f>
        <v>5</v>
      </c>
    </row>
    <row r="4235" spans="1:14" ht="15" customHeight="1" x14ac:dyDescent="0.25">
      <c r="A4235" s="26">
        <v>44340.559016203704</v>
      </c>
      <c r="B4235" s="23" t="s">
        <v>56</v>
      </c>
      <c r="C4235" s="23" t="s">
        <v>5633</v>
      </c>
      <c r="D4235" s="23" t="s">
        <v>131</v>
      </c>
      <c r="E4235" s="23" t="s">
        <v>1</v>
      </c>
      <c r="F4235" s="23" t="s">
        <v>7</v>
      </c>
      <c r="G4235" s="23" t="s">
        <v>975</v>
      </c>
      <c r="H4235" s="2" t="s">
        <v>7728</v>
      </c>
      <c r="I4235" s="23" t="s">
        <v>4517</v>
      </c>
      <c r="J4235" s="23"/>
      <c r="K4235" s="23" t="s">
        <v>9712</v>
      </c>
      <c r="L4235" s="23"/>
      <c r="M4235" s="23">
        <f>YEAR(Tabla2[[#This Row],[Fecha de creación]])</f>
        <v>2021</v>
      </c>
      <c r="N4235" s="23">
        <f>MONTH(Tabla2[[#This Row],[Fecha de creación]])</f>
        <v>5</v>
      </c>
    </row>
    <row r="4236" spans="1:14" ht="15" customHeight="1" x14ac:dyDescent="0.25">
      <c r="A4236" s="26">
        <v>44340.610914351855</v>
      </c>
      <c r="B4236" s="23" t="s">
        <v>189</v>
      </c>
      <c r="C4236" s="23" t="s">
        <v>5634</v>
      </c>
      <c r="D4236" s="23" t="s">
        <v>131</v>
      </c>
      <c r="E4236" s="23" t="s">
        <v>1</v>
      </c>
      <c r="F4236" s="23" t="s">
        <v>7</v>
      </c>
      <c r="G4236" s="23" t="s">
        <v>975</v>
      </c>
      <c r="H4236" s="2" t="s">
        <v>7728</v>
      </c>
      <c r="I4236" s="23" t="s">
        <v>4486</v>
      </c>
      <c r="J4236" s="23"/>
      <c r="K4236" s="23" t="s">
        <v>9712</v>
      </c>
      <c r="L4236" s="23"/>
      <c r="M4236" s="23">
        <f>YEAR(Tabla2[[#This Row],[Fecha de creación]])</f>
        <v>2021</v>
      </c>
      <c r="N4236" s="23">
        <f>MONTH(Tabla2[[#This Row],[Fecha de creación]])</f>
        <v>5</v>
      </c>
    </row>
    <row r="4237" spans="1:14" ht="15" customHeight="1" x14ac:dyDescent="0.25">
      <c r="A4237" s="26">
        <v>44340.690324074072</v>
      </c>
      <c r="B4237" s="23" t="s">
        <v>189</v>
      </c>
      <c r="C4237" s="23" t="s">
        <v>5635</v>
      </c>
      <c r="D4237" s="23" t="s">
        <v>131</v>
      </c>
      <c r="E4237" s="23" t="s">
        <v>1</v>
      </c>
      <c r="F4237" s="23" t="s">
        <v>7</v>
      </c>
      <c r="G4237" s="23" t="s">
        <v>975</v>
      </c>
      <c r="H4237" s="2" t="s">
        <v>7728</v>
      </c>
      <c r="I4237" s="23" t="s">
        <v>4486</v>
      </c>
      <c r="J4237" s="23"/>
      <c r="K4237" s="23" t="s">
        <v>9712</v>
      </c>
      <c r="L4237" s="23"/>
      <c r="M4237" s="23">
        <f>YEAR(Tabla2[[#This Row],[Fecha de creación]])</f>
        <v>2021</v>
      </c>
      <c r="N4237" s="23">
        <f>MONTH(Tabla2[[#This Row],[Fecha de creación]])</f>
        <v>5</v>
      </c>
    </row>
    <row r="4238" spans="1:14" ht="15" customHeight="1" x14ac:dyDescent="0.25">
      <c r="A4238" s="26">
        <v>44341.433692129627</v>
      </c>
      <c r="B4238" s="23" t="s">
        <v>0</v>
      </c>
      <c r="C4238" s="23" t="s">
        <v>5636</v>
      </c>
      <c r="D4238" s="23" t="s">
        <v>21</v>
      </c>
      <c r="E4238" s="23" t="s">
        <v>1</v>
      </c>
      <c r="F4238" s="23" t="s">
        <v>7</v>
      </c>
      <c r="G4238" s="23" t="s">
        <v>975</v>
      </c>
      <c r="H4238" s="2" t="s">
        <v>7744</v>
      </c>
      <c r="I4238" s="23" t="s">
        <v>7412</v>
      </c>
      <c r="J4238" s="23"/>
      <c r="K4238" s="23" t="s">
        <v>9712</v>
      </c>
      <c r="L4238" s="23"/>
      <c r="M4238" s="23">
        <f>YEAR(Tabla2[[#This Row],[Fecha de creación]])</f>
        <v>2021</v>
      </c>
      <c r="N4238" s="23">
        <f>MONTH(Tabla2[[#This Row],[Fecha de creación]])</f>
        <v>5</v>
      </c>
    </row>
    <row r="4239" spans="1:14" ht="15" customHeight="1" x14ac:dyDescent="0.25">
      <c r="A4239" s="26">
        <v>44341.43478009259</v>
      </c>
      <c r="B4239" s="23" t="s">
        <v>0</v>
      </c>
      <c r="C4239" s="23" t="s">
        <v>5637</v>
      </c>
      <c r="D4239" s="23" t="s">
        <v>719</v>
      </c>
      <c r="E4239" s="23" t="s">
        <v>1</v>
      </c>
      <c r="F4239" s="23" t="s">
        <v>7</v>
      </c>
      <c r="G4239" s="23" t="s">
        <v>975</v>
      </c>
      <c r="H4239" s="2" t="s">
        <v>7722</v>
      </c>
      <c r="I4239" s="23" t="s">
        <v>4</v>
      </c>
      <c r="J4239" s="23"/>
      <c r="K4239" s="23" t="s">
        <v>9712</v>
      </c>
      <c r="L4239" s="23"/>
      <c r="M4239" s="23">
        <f>YEAR(Tabla2[[#This Row],[Fecha de creación]])</f>
        <v>2021</v>
      </c>
      <c r="N4239" s="23">
        <f>MONTH(Tabla2[[#This Row],[Fecha de creación]])</f>
        <v>5</v>
      </c>
    </row>
    <row r="4240" spans="1:14" ht="15" customHeight="1" x14ac:dyDescent="0.25">
      <c r="A4240" s="26">
        <v>44341.436550925922</v>
      </c>
      <c r="B4240" s="23" t="s">
        <v>0</v>
      </c>
      <c r="C4240" s="23" t="s">
        <v>5638</v>
      </c>
      <c r="D4240" s="23" t="s">
        <v>21</v>
      </c>
      <c r="E4240" s="23" t="s">
        <v>1</v>
      </c>
      <c r="F4240" s="23" t="s">
        <v>7</v>
      </c>
      <c r="G4240" s="23" t="s">
        <v>975</v>
      </c>
      <c r="H4240" s="2" t="s">
        <v>7744</v>
      </c>
      <c r="I4240" s="23" t="s">
        <v>7412</v>
      </c>
      <c r="J4240" s="23"/>
      <c r="K4240" s="23" t="s">
        <v>9712</v>
      </c>
      <c r="L4240" s="23"/>
      <c r="M4240" s="23">
        <f>YEAR(Tabla2[[#This Row],[Fecha de creación]])</f>
        <v>2021</v>
      </c>
      <c r="N4240" s="23">
        <f>MONTH(Tabla2[[#This Row],[Fecha de creación]])</f>
        <v>5</v>
      </c>
    </row>
    <row r="4241" spans="1:14" ht="15" customHeight="1" x14ac:dyDescent="0.25">
      <c r="A4241" s="26">
        <v>44341.438935185186</v>
      </c>
      <c r="B4241" s="23" t="s">
        <v>0</v>
      </c>
      <c r="C4241" s="23" t="s">
        <v>5639</v>
      </c>
      <c r="D4241" s="23" t="s">
        <v>218</v>
      </c>
      <c r="E4241" s="23" t="s">
        <v>1</v>
      </c>
      <c r="F4241" s="23" t="s">
        <v>7</v>
      </c>
      <c r="G4241" s="23" t="s">
        <v>1551</v>
      </c>
      <c r="H4241" s="2" t="s">
        <v>7737</v>
      </c>
      <c r="I4241" s="23" t="s">
        <v>11</v>
      </c>
      <c r="J4241" s="23"/>
      <c r="K4241" s="23" t="s">
        <v>9712</v>
      </c>
      <c r="L4241" s="23"/>
      <c r="M4241" s="23">
        <f>YEAR(Tabla2[[#This Row],[Fecha de creación]])</f>
        <v>2021</v>
      </c>
      <c r="N4241" s="23">
        <f>MONTH(Tabla2[[#This Row],[Fecha de creación]])</f>
        <v>5</v>
      </c>
    </row>
    <row r="4242" spans="1:14" ht="15" customHeight="1" x14ac:dyDescent="0.25">
      <c r="A4242" s="26">
        <v>44341.440254629626</v>
      </c>
      <c r="B4242" s="23" t="s">
        <v>0</v>
      </c>
      <c r="C4242" s="23" t="s">
        <v>5640</v>
      </c>
      <c r="D4242" s="23" t="s">
        <v>21</v>
      </c>
      <c r="E4242" s="23" t="s">
        <v>1</v>
      </c>
      <c r="F4242" s="23" t="s">
        <v>7</v>
      </c>
      <c r="G4242" s="23" t="s">
        <v>975</v>
      </c>
      <c r="H4242" s="2" t="s">
        <v>7744</v>
      </c>
      <c r="I4242" s="23" t="s">
        <v>7412</v>
      </c>
      <c r="J4242" s="23"/>
      <c r="K4242" s="23" t="s">
        <v>9712</v>
      </c>
      <c r="L4242" s="23"/>
      <c r="M4242" s="23">
        <f>YEAR(Tabla2[[#This Row],[Fecha de creación]])</f>
        <v>2021</v>
      </c>
      <c r="N4242" s="23">
        <f>MONTH(Tabla2[[#This Row],[Fecha de creación]])</f>
        <v>5</v>
      </c>
    </row>
    <row r="4243" spans="1:14" ht="15" customHeight="1" x14ac:dyDescent="0.25">
      <c r="A4243" s="26">
        <v>44341.442256944443</v>
      </c>
      <c r="B4243" s="23" t="s">
        <v>0</v>
      </c>
      <c r="C4243" s="23" t="s">
        <v>5641</v>
      </c>
      <c r="D4243" s="23" t="s">
        <v>21</v>
      </c>
      <c r="E4243" s="23" t="s">
        <v>1</v>
      </c>
      <c r="F4243" s="23" t="s">
        <v>7</v>
      </c>
      <c r="G4243" s="23" t="s">
        <v>975</v>
      </c>
      <c r="H4243" s="2" t="s">
        <v>7744</v>
      </c>
      <c r="I4243" s="23" t="s">
        <v>7412</v>
      </c>
      <c r="J4243" s="23"/>
      <c r="K4243" s="23" t="s">
        <v>9712</v>
      </c>
      <c r="L4243" s="23"/>
      <c r="M4243" s="23">
        <f>YEAR(Tabla2[[#This Row],[Fecha de creación]])</f>
        <v>2021</v>
      </c>
      <c r="N4243" s="23">
        <f>MONTH(Tabla2[[#This Row],[Fecha de creación]])</f>
        <v>5</v>
      </c>
    </row>
    <row r="4244" spans="1:14" ht="15" customHeight="1" x14ac:dyDescent="0.25">
      <c r="A4244" s="26">
        <v>44341.443726851852</v>
      </c>
      <c r="B4244" s="23" t="s">
        <v>0</v>
      </c>
      <c r="C4244" s="23" t="s">
        <v>5642</v>
      </c>
      <c r="D4244" s="23" t="s">
        <v>21</v>
      </c>
      <c r="E4244" s="23" t="s">
        <v>1</v>
      </c>
      <c r="F4244" s="23" t="s">
        <v>7</v>
      </c>
      <c r="G4244" s="23" t="s">
        <v>975</v>
      </c>
      <c r="H4244" s="2" t="s">
        <v>7744</v>
      </c>
      <c r="I4244" s="23" t="s">
        <v>7412</v>
      </c>
      <c r="J4244" s="23"/>
      <c r="K4244" s="23" t="s">
        <v>9712</v>
      </c>
      <c r="L4244" s="23"/>
      <c r="M4244" s="23">
        <f>YEAR(Tabla2[[#This Row],[Fecha de creación]])</f>
        <v>2021</v>
      </c>
      <c r="N4244" s="23">
        <f>MONTH(Tabla2[[#This Row],[Fecha de creación]])</f>
        <v>5</v>
      </c>
    </row>
    <row r="4245" spans="1:14" ht="15" customHeight="1" x14ac:dyDescent="0.25">
      <c r="A4245" s="26">
        <v>44341.444212962961</v>
      </c>
      <c r="B4245" s="23" t="s">
        <v>0</v>
      </c>
      <c r="C4245" s="23" t="s">
        <v>5643</v>
      </c>
      <c r="D4245" s="23" t="s">
        <v>4411</v>
      </c>
      <c r="E4245" s="23" t="s">
        <v>1</v>
      </c>
      <c r="F4245" s="23" t="s">
        <v>7</v>
      </c>
      <c r="G4245" s="23" t="s">
        <v>975</v>
      </c>
      <c r="H4245" s="2" t="s">
        <v>7748</v>
      </c>
      <c r="I4245" s="23" t="s">
        <v>7412</v>
      </c>
      <c r="J4245" s="23"/>
      <c r="K4245" s="23" t="s">
        <v>9712</v>
      </c>
      <c r="L4245" s="23"/>
      <c r="M4245" s="23">
        <f>YEAR(Tabla2[[#This Row],[Fecha de creación]])</f>
        <v>2021</v>
      </c>
      <c r="N4245" s="23">
        <f>MONTH(Tabla2[[#This Row],[Fecha de creación]])</f>
        <v>5</v>
      </c>
    </row>
    <row r="4246" spans="1:14" ht="15" customHeight="1" x14ac:dyDescent="0.25">
      <c r="A4246" s="26">
        <v>44341.450543981482</v>
      </c>
      <c r="B4246" s="23" t="s">
        <v>0</v>
      </c>
      <c r="C4246" s="23" t="s">
        <v>771</v>
      </c>
      <c r="D4246" s="23" t="s">
        <v>615</v>
      </c>
      <c r="E4246" s="23" t="s">
        <v>1</v>
      </c>
      <c r="F4246" s="23" t="s">
        <v>7</v>
      </c>
      <c r="G4246" s="23" t="s">
        <v>3</v>
      </c>
      <c r="H4246" s="2" t="s">
        <v>7745</v>
      </c>
      <c r="I4246" s="23" t="s">
        <v>4</v>
      </c>
      <c r="J4246" s="23"/>
      <c r="K4246" s="23" t="s">
        <v>9712</v>
      </c>
      <c r="L4246" s="23"/>
      <c r="M4246" s="23">
        <f>YEAR(Tabla2[[#This Row],[Fecha de creación]])</f>
        <v>2021</v>
      </c>
      <c r="N4246" s="23">
        <f>MONTH(Tabla2[[#This Row],[Fecha de creación]])</f>
        <v>5</v>
      </c>
    </row>
    <row r="4247" spans="1:14" ht="15" customHeight="1" x14ac:dyDescent="0.25">
      <c r="A4247" s="26">
        <v>44341.521747685183</v>
      </c>
      <c r="B4247" s="23" t="s">
        <v>19</v>
      </c>
      <c r="C4247" s="23" t="s">
        <v>5644</v>
      </c>
      <c r="D4247" s="23" t="s">
        <v>5645</v>
      </c>
      <c r="E4247" s="23" t="s">
        <v>1</v>
      </c>
      <c r="F4247" s="23" t="s">
        <v>7</v>
      </c>
      <c r="G4247" s="23" t="s">
        <v>975</v>
      </c>
      <c r="H4247" s="2" t="s">
        <v>7734</v>
      </c>
      <c r="I4247" s="23" t="s">
        <v>23</v>
      </c>
      <c r="J4247" s="23"/>
      <c r="K4247" s="23" t="s">
        <v>9712</v>
      </c>
      <c r="L4247" s="23"/>
      <c r="M4247" s="23">
        <f>YEAR(Tabla2[[#This Row],[Fecha de creación]])</f>
        <v>2021</v>
      </c>
      <c r="N4247" s="23">
        <f>MONTH(Tabla2[[#This Row],[Fecha de creación]])</f>
        <v>5</v>
      </c>
    </row>
    <row r="4248" spans="1:14" ht="15" customHeight="1" x14ac:dyDescent="0.25">
      <c r="A4248" s="26">
        <v>44341.534953703704</v>
      </c>
      <c r="B4248" s="23" t="s">
        <v>19</v>
      </c>
      <c r="C4248" s="23" t="s">
        <v>5646</v>
      </c>
      <c r="D4248" s="23" t="s">
        <v>5647</v>
      </c>
      <c r="E4248" s="23" t="s">
        <v>1</v>
      </c>
      <c r="F4248" s="23" t="s">
        <v>7</v>
      </c>
      <c r="G4248" s="23" t="s">
        <v>975</v>
      </c>
      <c r="H4248" s="2" t="s">
        <v>7734</v>
      </c>
      <c r="I4248" s="23" t="s">
        <v>23</v>
      </c>
      <c r="J4248" s="23"/>
      <c r="K4248" s="23" t="s">
        <v>9712</v>
      </c>
      <c r="L4248" s="23"/>
      <c r="M4248" s="23">
        <f>YEAR(Tabla2[[#This Row],[Fecha de creación]])</f>
        <v>2021</v>
      </c>
      <c r="N4248" s="23">
        <f>MONTH(Tabla2[[#This Row],[Fecha de creación]])</f>
        <v>5</v>
      </c>
    </row>
    <row r="4249" spans="1:14" ht="15" customHeight="1" x14ac:dyDescent="0.25">
      <c r="A4249" s="26">
        <v>44341.545729166668</v>
      </c>
      <c r="B4249" s="23" t="s">
        <v>19</v>
      </c>
      <c r="C4249" s="23" t="s">
        <v>5648</v>
      </c>
      <c r="D4249" s="23" t="s">
        <v>5649</v>
      </c>
      <c r="E4249" s="23" t="s">
        <v>1</v>
      </c>
      <c r="F4249" s="23" t="s">
        <v>7</v>
      </c>
      <c r="G4249" s="23" t="s">
        <v>975</v>
      </c>
      <c r="H4249" s="2" t="s">
        <v>7734</v>
      </c>
      <c r="I4249" s="23" t="s">
        <v>23</v>
      </c>
      <c r="J4249" s="23"/>
      <c r="K4249" s="23" t="s">
        <v>9712</v>
      </c>
      <c r="L4249" s="23"/>
      <c r="M4249" s="23">
        <f>YEAR(Tabla2[[#This Row],[Fecha de creación]])</f>
        <v>2021</v>
      </c>
      <c r="N4249" s="23">
        <f>MONTH(Tabla2[[#This Row],[Fecha de creación]])</f>
        <v>5</v>
      </c>
    </row>
    <row r="4250" spans="1:14" ht="15" customHeight="1" x14ac:dyDescent="0.25">
      <c r="A4250" s="26">
        <v>44341.545775462961</v>
      </c>
      <c r="B4250" s="23" t="s">
        <v>100</v>
      </c>
      <c r="C4250" s="23" t="s">
        <v>5650</v>
      </c>
      <c r="D4250" s="23" t="s">
        <v>999</v>
      </c>
      <c r="E4250" s="23" t="s">
        <v>1</v>
      </c>
      <c r="F4250" s="23" t="s">
        <v>7</v>
      </c>
      <c r="G4250" s="23" t="s">
        <v>975</v>
      </c>
      <c r="H4250" s="2" t="s">
        <v>7744</v>
      </c>
      <c r="I4250" s="23" t="s">
        <v>7575</v>
      </c>
      <c r="J4250" s="23"/>
      <c r="K4250" s="23" t="s">
        <v>9712</v>
      </c>
      <c r="L4250" s="23"/>
      <c r="M4250" s="23">
        <f>YEAR(Tabla2[[#This Row],[Fecha de creación]])</f>
        <v>2021</v>
      </c>
      <c r="N4250" s="23">
        <f>MONTH(Tabla2[[#This Row],[Fecha de creación]])</f>
        <v>5</v>
      </c>
    </row>
    <row r="4251" spans="1:14" ht="15" customHeight="1" x14ac:dyDescent="0.25">
      <c r="A4251" s="26">
        <v>44341.548263888886</v>
      </c>
      <c r="B4251" s="23" t="s">
        <v>100</v>
      </c>
      <c r="C4251" s="23" t="s">
        <v>5651</v>
      </c>
      <c r="D4251" s="23" t="s">
        <v>551</v>
      </c>
      <c r="E4251" s="23" t="s">
        <v>1</v>
      </c>
      <c r="F4251" s="23" t="s">
        <v>7</v>
      </c>
      <c r="G4251" s="23" t="s">
        <v>975</v>
      </c>
      <c r="H4251" s="2" t="s">
        <v>7731</v>
      </c>
      <c r="I4251" s="23" t="s">
        <v>1653</v>
      </c>
      <c r="J4251" s="23"/>
      <c r="K4251" s="23" t="s">
        <v>9712</v>
      </c>
      <c r="L4251" s="23"/>
      <c r="M4251" s="23">
        <f>YEAR(Tabla2[[#This Row],[Fecha de creación]])</f>
        <v>2021</v>
      </c>
      <c r="N4251" s="23">
        <f>MONTH(Tabla2[[#This Row],[Fecha de creación]])</f>
        <v>5</v>
      </c>
    </row>
    <row r="4252" spans="1:14" ht="15" customHeight="1" x14ac:dyDescent="0.25">
      <c r="A4252" s="26">
        <v>44341.5862037037</v>
      </c>
      <c r="B4252" s="23" t="s">
        <v>100</v>
      </c>
      <c r="C4252" s="23" t="s">
        <v>5652</v>
      </c>
      <c r="D4252" s="23" t="s">
        <v>351</v>
      </c>
      <c r="E4252" s="23" t="s">
        <v>1</v>
      </c>
      <c r="F4252" s="23" t="s">
        <v>7</v>
      </c>
      <c r="G4252" s="23" t="s">
        <v>975</v>
      </c>
      <c r="H4252" s="2" t="s">
        <v>7734</v>
      </c>
      <c r="I4252" s="23" t="s">
        <v>1653</v>
      </c>
      <c r="J4252" s="23"/>
      <c r="K4252" s="23" t="s">
        <v>9712</v>
      </c>
      <c r="L4252" s="23"/>
      <c r="M4252" s="23">
        <f>YEAR(Tabla2[[#This Row],[Fecha de creación]])</f>
        <v>2021</v>
      </c>
      <c r="N4252" s="23">
        <f>MONTH(Tabla2[[#This Row],[Fecha de creación]])</f>
        <v>5</v>
      </c>
    </row>
    <row r="4253" spans="1:14" ht="15" customHeight="1" x14ac:dyDescent="0.25">
      <c r="A4253" s="26">
        <v>44341.592268518521</v>
      </c>
      <c r="B4253" s="23" t="s">
        <v>56</v>
      </c>
      <c r="C4253" s="23" t="s">
        <v>5653</v>
      </c>
      <c r="D4253" s="23" t="s">
        <v>131</v>
      </c>
      <c r="E4253" s="23" t="s">
        <v>1</v>
      </c>
      <c r="F4253" s="23" t="s">
        <v>7</v>
      </c>
      <c r="G4253" s="23" t="s">
        <v>975</v>
      </c>
      <c r="H4253" s="2" t="s">
        <v>7728</v>
      </c>
      <c r="I4253" s="23" t="s">
        <v>4517</v>
      </c>
      <c r="J4253" s="23"/>
      <c r="K4253" s="23" t="s">
        <v>9712</v>
      </c>
      <c r="L4253" s="23"/>
      <c r="M4253" s="23">
        <f>YEAR(Tabla2[[#This Row],[Fecha de creación]])</f>
        <v>2021</v>
      </c>
      <c r="N4253" s="23">
        <f>MONTH(Tabla2[[#This Row],[Fecha de creación]])</f>
        <v>5</v>
      </c>
    </row>
    <row r="4254" spans="1:14" ht="15" customHeight="1" x14ac:dyDescent="0.25">
      <c r="A4254" s="26">
        <v>44341.681921296295</v>
      </c>
      <c r="B4254" s="23" t="s">
        <v>19</v>
      </c>
      <c r="C4254" s="23" t="s">
        <v>5654</v>
      </c>
      <c r="D4254" s="23" t="s">
        <v>5655</v>
      </c>
      <c r="E4254" s="23" t="s">
        <v>1</v>
      </c>
      <c r="F4254" s="23" t="s">
        <v>7</v>
      </c>
      <c r="G4254" s="23" t="s">
        <v>975</v>
      </c>
      <c r="H4254" s="2" t="s">
        <v>7734</v>
      </c>
      <c r="I4254" s="23" t="s">
        <v>23</v>
      </c>
      <c r="J4254" s="23"/>
      <c r="K4254" s="23" t="s">
        <v>9712</v>
      </c>
      <c r="L4254" s="23"/>
      <c r="M4254" s="23">
        <f>YEAR(Tabla2[[#This Row],[Fecha de creación]])</f>
        <v>2021</v>
      </c>
      <c r="N4254" s="23">
        <f>MONTH(Tabla2[[#This Row],[Fecha de creación]])</f>
        <v>5</v>
      </c>
    </row>
    <row r="4255" spans="1:14" ht="15" customHeight="1" x14ac:dyDescent="0.25">
      <c r="A4255" s="26">
        <v>44341.687824074077</v>
      </c>
      <c r="B4255" s="23" t="s">
        <v>19</v>
      </c>
      <c r="C4255" s="23" t="s">
        <v>5656</v>
      </c>
      <c r="D4255" s="23" t="s">
        <v>5657</v>
      </c>
      <c r="E4255" s="23" t="s">
        <v>1</v>
      </c>
      <c r="F4255" s="23" t="s">
        <v>7</v>
      </c>
      <c r="G4255" s="23" t="s">
        <v>975</v>
      </c>
      <c r="H4255" s="2" t="s">
        <v>7723</v>
      </c>
      <c r="I4255" s="23" t="s">
        <v>23</v>
      </c>
      <c r="J4255" s="23"/>
      <c r="K4255" s="23" t="s">
        <v>9712</v>
      </c>
      <c r="L4255" s="23"/>
      <c r="M4255" s="23">
        <f>YEAR(Tabla2[[#This Row],[Fecha de creación]])</f>
        <v>2021</v>
      </c>
      <c r="N4255" s="23">
        <f>MONTH(Tabla2[[#This Row],[Fecha de creación]])</f>
        <v>5</v>
      </c>
    </row>
    <row r="4256" spans="1:14" ht="15" customHeight="1" x14ac:dyDescent="0.25">
      <c r="A4256" s="26">
        <v>44341.733391203707</v>
      </c>
      <c r="B4256" s="23" t="s">
        <v>100</v>
      </c>
      <c r="C4256" s="23" t="s">
        <v>5658</v>
      </c>
      <c r="D4256" s="23" t="s">
        <v>131</v>
      </c>
      <c r="E4256" s="23" t="s">
        <v>1</v>
      </c>
      <c r="F4256" s="23" t="s">
        <v>7</v>
      </c>
      <c r="G4256" s="23" t="s">
        <v>975</v>
      </c>
      <c r="H4256" s="2" t="s">
        <v>7728</v>
      </c>
      <c r="I4256" s="23" t="s">
        <v>1653</v>
      </c>
      <c r="J4256" s="23"/>
      <c r="K4256" s="23" t="s">
        <v>9712</v>
      </c>
      <c r="L4256" s="23"/>
      <c r="M4256" s="23">
        <f>YEAR(Tabla2[[#This Row],[Fecha de creación]])</f>
        <v>2021</v>
      </c>
      <c r="N4256" s="23">
        <f>MONTH(Tabla2[[#This Row],[Fecha de creación]])</f>
        <v>5</v>
      </c>
    </row>
    <row r="4257" spans="1:14" ht="15" customHeight="1" x14ac:dyDescent="0.25">
      <c r="A4257" s="26">
        <v>44342.419236111113</v>
      </c>
      <c r="B4257" s="23" t="s">
        <v>100</v>
      </c>
      <c r="C4257" s="23" t="s">
        <v>5659</v>
      </c>
      <c r="D4257" s="23" t="s">
        <v>382</v>
      </c>
      <c r="E4257" s="23" t="s">
        <v>1</v>
      </c>
      <c r="F4257" s="23" t="s">
        <v>7</v>
      </c>
      <c r="G4257" s="23" t="s">
        <v>975</v>
      </c>
      <c r="H4257" s="2" t="s">
        <v>7723</v>
      </c>
      <c r="I4257" s="23" t="s">
        <v>1653</v>
      </c>
      <c r="J4257" s="23"/>
      <c r="K4257" s="23" t="s">
        <v>9712</v>
      </c>
      <c r="L4257" s="23"/>
      <c r="M4257" s="23">
        <f>YEAR(Tabla2[[#This Row],[Fecha de creación]])</f>
        <v>2021</v>
      </c>
      <c r="N4257" s="23">
        <f>MONTH(Tabla2[[#This Row],[Fecha de creación]])</f>
        <v>5</v>
      </c>
    </row>
    <row r="4258" spans="1:14" ht="15" customHeight="1" x14ac:dyDescent="0.25">
      <c r="A4258" s="26">
        <v>44342.42523148148</v>
      </c>
      <c r="B4258" s="23" t="s">
        <v>0</v>
      </c>
      <c r="C4258" s="23" t="s">
        <v>5660</v>
      </c>
      <c r="D4258" s="23" t="s">
        <v>21</v>
      </c>
      <c r="E4258" s="23" t="s">
        <v>1</v>
      </c>
      <c r="F4258" s="23" t="s">
        <v>7</v>
      </c>
      <c r="G4258" s="23" t="s">
        <v>975</v>
      </c>
      <c r="H4258" s="2" t="s">
        <v>7744</v>
      </c>
      <c r="I4258" s="23" t="s">
        <v>7412</v>
      </c>
      <c r="J4258" s="23"/>
      <c r="K4258" s="23" t="s">
        <v>9712</v>
      </c>
      <c r="L4258" s="23"/>
      <c r="M4258" s="23">
        <f>YEAR(Tabla2[[#This Row],[Fecha de creación]])</f>
        <v>2021</v>
      </c>
      <c r="N4258" s="23">
        <f>MONTH(Tabla2[[#This Row],[Fecha de creación]])</f>
        <v>5</v>
      </c>
    </row>
    <row r="4259" spans="1:14" ht="15" customHeight="1" x14ac:dyDescent="0.25">
      <c r="A4259" s="26">
        <v>44342.426157407404</v>
      </c>
      <c r="B4259" s="23" t="s">
        <v>0</v>
      </c>
      <c r="C4259" s="23" t="s">
        <v>5661</v>
      </c>
      <c r="D4259" s="23" t="s">
        <v>4351</v>
      </c>
      <c r="E4259" s="23" t="s">
        <v>1</v>
      </c>
      <c r="F4259" s="23" t="s">
        <v>7</v>
      </c>
      <c r="G4259" s="23" t="s">
        <v>975</v>
      </c>
      <c r="H4259" s="2" t="s">
        <v>7746</v>
      </c>
      <c r="I4259" s="23" t="s">
        <v>7412</v>
      </c>
      <c r="J4259" s="23"/>
      <c r="K4259" s="23" t="s">
        <v>9712</v>
      </c>
      <c r="L4259" s="23"/>
      <c r="M4259" s="23">
        <f>YEAR(Tabla2[[#This Row],[Fecha de creación]])</f>
        <v>2021</v>
      </c>
      <c r="N4259" s="23">
        <f>MONTH(Tabla2[[#This Row],[Fecha de creación]])</f>
        <v>5</v>
      </c>
    </row>
    <row r="4260" spans="1:14" ht="15" customHeight="1" x14ac:dyDescent="0.25">
      <c r="A4260" s="26">
        <v>44342.439039351855</v>
      </c>
      <c r="B4260" s="23" t="s">
        <v>189</v>
      </c>
      <c r="C4260" s="23" t="s">
        <v>5662</v>
      </c>
      <c r="D4260" s="23" t="s">
        <v>131</v>
      </c>
      <c r="E4260" s="23" t="s">
        <v>1</v>
      </c>
      <c r="F4260" s="23" t="s">
        <v>7</v>
      </c>
      <c r="G4260" s="23" t="s">
        <v>975</v>
      </c>
      <c r="H4260" s="2" t="s">
        <v>7728</v>
      </c>
      <c r="I4260" s="23" t="s">
        <v>4486</v>
      </c>
      <c r="J4260" s="23"/>
      <c r="K4260" s="23" t="s">
        <v>9712</v>
      </c>
      <c r="L4260" s="23"/>
      <c r="M4260" s="23">
        <f>YEAR(Tabla2[[#This Row],[Fecha de creación]])</f>
        <v>2021</v>
      </c>
      <c r="N4260" s="23">
        <f>MONTH(Tabla2[[#This Row],[Fecha de creación]])</f>
        <v>5</v>
      </c>
    </row>
    <row r="4261" spans="1:14" ht="15" customHeight="1" x14ac:dyDescent="0.25">
      <c r="A4261" s="26">
        <v>44342.446122685185</v>
      </c>
      <c r="B4261" s="23" t="s">
        <v>0</v>
      </c>
      <c r="C4261" s="23" t="s">
        <v>5663</v>
      </c>
      <c r="D4261" s="23" t="s">
        <v>5664</v>
      </c>
      <c r="E4261" s="23" t="s">
        <v>1</v>
      </c>
      <c r="F4261" s="23" t="s">
        <v>7</v>
      </c>
      <c r="G4261" s="23" t="s">
        <v>975</v>
      </c>
      <c r="H4261" s="2" t="s">
        <v>7744</v>
      </c>
      <c r="I4261" s="23" t="s">
        <v>7412</v>
      </c>
      <c r="J4261" s="23"/>
      <c r="K4261" s="23" t="s">
        <v>9712</v>
      </c>
      <c r="L4261" s="23"/>
      <c r="M4261" s="23">
        <f>YEAR(Tabla2[[#This Row],[Fecha de creación]])</f>
        <v>2021</v>
      </c>
      <c r="N4261" s="23">
        <f>MONTH(Tabla2[[#This Row],[Fecha de creación]])</f>
        <v>5</v>
      </c>
    </row>
    <row r="4262" spans="1:14" ht="15" customHeight="1" x14ac:dyDescent="0.25">
      <c r="A4262" s="26">
        <v>44342.449432870373</v>
      </c>
      <c r="B4262" s="23" t="s">
        <v>100</v>
      </c>
      <c r="C4262" s="23" t="s">
        <v>5665</v>
      </c>
      <c r="D4262" s="23" t="s">
        <v>999</v>
      </c>
      <c r="E4262" s="23" t="s">
        <v>1</v>
      </c>
      <c r="F4262" s="23" t="s">
        <v>7</v>
      </c>
      <c r="G4262" s="23" t="s">
        <v>975</v>
      </c>
      <c r="H4262" s="2" t="s">
        <v>7744</v>
      </c>
      <c r="I4262" s="23" t="s">
        <v>7575</v>
      </c>
      <c r="J4262" s="23"/>
      <c r="K4262" s="23" t="s">
        <v>9712</v>
      </c>
      <c r="L4262" s="23"/>
      <c r="M4262" s="23">
        <f>YEAR(Tabla2[[#This Row],[Fecha de creación]])</f>
        <v>2021</v>
      </c>
      <c r="N4262" s="23">
        <f>MONTH(Tabla2[[#This Row],[Fecha de creación]])</f>
        <v>5</v>
      </c>
    </row>
    <row r="4263" spans="1:14" ht="15" customHeight="1" x14ac:dyDescent="0.25">
      <c r="A4263" s="26">
        <v>44342.46429398148</v>
      </c>
      <c r="B4263" s="23" t="s">
        <v>0</v>
      </c>
      <c r="C4263" s="23" t="s">
        <v>5666</v>
      </c>
      <c r="D4263" s="23" t="s">
        <v>49</v>
      </c>
      <c r="E4263" s="23" t="s">
        <v>1</v>
      </c>
      <c r="F4263" s="23" t="s">
        <v>7</v>
      </c>
      <c r="G4263" s="23" t="s">
        <v>975</v>
      </c>
      <c r="H4263" s="2" t="s">
        <v>7745</v>
      </c>
      <c r="I4263" s="23" t="s">
        <v>7412</v>
      </c>
      <c r="J4263" s="23"/>
      <c r="K4263" s="23" t="s">
        <v>9712</v>
      </c>
      <c r="L4263" s="23"/>
      <c r="M4263" s="23">
        <f>YEAR(Tabla2[[#This Row],[Fecha de creación]])</f>
        <v>2021</v>
      </c>
      <c r="N4263" s="23">
        <f>MONTH(Tabla2[[#This Row],[Fecha de creación]])</f>
        <v>5</v>
      </c>
    </row>
    <row r="4264" spans="1:14" ht="15" customHeight="1" x14ac:dyDescent="0.25">
      <c r="A4264" s="26">
        <v>44342.476736111108</v>
      </c>
      <c r="B4264" s="23" t="s">
        <v>56</v>
      </c>
      <c r="C4264" s="23" t="s">
        <v>5667</v>
      </c>
      <c r="D4264" s="23" t="s">
        <v>131</v>
      </c>
      <c r="E4264" s="23" t="s">
        <v>1</v>
      </c>
      <c r="F4264" s="23" t="s">
        <v>7</v>
      </c>
      <c r="G4264" s="23" t="s">
        <v>975</v>
      </c>
      <c r="H4264" s="2" t="s">
        <v>7728</v>
      </c>
      <c r="I4264" s="23" t="s">
        <v>1527</v>
      </c>
      <c r="J4264" s="23"/>
      <c r="K4264" s="23" t="s">
        <v>9712</v>
      </c>
      <c r="L4264" s="23"/>
      <c r="M4264" s="23">
        <f>YEAR(Tabla2[[#This Row],[Fecha de creación]])</f>
        <v>2021</v>
      </c>
      <c r="N4264" s="23">
        <f>MONTH(Tabla2[[#This Row],[Fecha de creación]])</f>
        <v>5</v>
      </c>
    </row>
    <row r="4265" spans="1:14" ht="15" customHeight="1" x14ac:dyDescent="0.25">
      <c r="A4265" s="26">
        <v>44342.514652777776</v>
      </c>
      <c r="B4265" s="23" t="s">
        <v>56</v>
      </c>
      <c r="C4265" s="23" t="s">
        <v>772</v>
      </c>
      <c r="D4265" s="23" t="s">
        <v>773</v>
      </c>
      <c r="E4265" s="23" t="s">
        <v>1</v>
      </c>
      <c r="F4265" s="23" t="s">
        <v>2</v>
      </c>
      <c r="G4265" s="23" t="s">
        <v>3</v>
      </c>
      <c r="H4265" s="2" t="s">
        <v>7764</v>
      </c>
      <c r="I4265" s="23" t="s">
        <v>1527</v>
      </c>
      <c r="J4265" s="23"/>
      <c r="K4265" s="23" t="s">
        <v>9712</v>
      </c>
      <c r="L4265" s="23"/>
      <c r="M4265" s="23">
        <f>YEAR(Tabla2[[#This Row],[Fecha de creación]])</f>
        <v>2021</v>
      </c>
      <c r="N4265" s="23">
        <f>MONTH(Tabla2[[#This Row],[Fecha de creación]])</f>
        <v>5</v>
      </c>
    </row>
    <row r="4266" spans="1:14" ht="15" customHeight="1" x14ac:dyDescent="0.25">
      <c r="A4266" s="26">
        <v>44342.516365740739</v>
      </c>
      <c r="B4266" s="23" t="s">
        <v>19</v>
      </c>
      <c r="C4266" s="23" t="s">
        <v>5668</v>
      </c>
      <c r="D4266" s="23" t="s">
        <v>5669</v>
      </c>
      <c r="E4266" s="23" t="s">
        <v>1</v>
      </c>
      <c r="F4266" s="23" t="s">
        <v>7</v>
      </c>
      <c r="G4266" s="23" t="s">
        <v>975</v>
      </c>
      <c r="H4266" s="2" t="s">
        <v>7734</v>
      </c>
      <c r="I4266" s="23" t="s">
        <v>23</v>
      </c>
      <c r="J4266" s="23"/>
      <c r="K4266" s="23" t="s">
        <v>9712</v>
      </c>
      <c r="L4266" s="23"/>
      <c r="M4266" s="23">
        <f>YEAR(Tabla2[[#This Row],[Fecha de creación]])</f>
        <v>2021</v>
      </c>
      <c r="N4266" s="23">
        <f>MONTH(Tabla2[[#This Row],[Fecha de creación]])</f>
        <v>5</v>
      </c>
    </row>
    <row r="4267" spans="1:14" ht="15" customHeight="1" x14ac:dyDescent="0.25">
      <c r="A4267" s="26">
        <v>44342.516412037039</v>
      </c>
      <c r="B4267" s="23" t="s">
        <v>0</v>
      </c>
      <c r="C4267" s="23" t="s">
        <v>5670</v>
      </c>
      <c r="D4267" s="23" t="s">
        <v>349</v>
      </c>
      <c r="E4267" s="23" t="s">
        <v>1</v>
      </c>
      <c r="F4267" s="23" t="s">
        <v>7</v>
      </c>
      <c r="G4267" s="23" t="s">
        <v>975</v>
      </c>
      <c r="H4267" s="2" t="s">
        <v>7731</v>
      </c>
      <c r="I4267" s="23" t="s">
        <v>7412</v>
      </c>
      <c r="J4267" s="23"/>
      <c r="K4267" s="23" t="s">
        <v>9712</v>
      </c>
      <c r="L4267" s="23"/>
      <c r="M4267" s="23">
        <f>YEAR(Tabla2[[#This Row],[Fecha de creación]])</f>
        <v>2021</v>
      </c>
      <c r="N4267" s="23">
        <f>MONTH(Tabla2[[#This Row],[Fecha de creación]])</f>
        <v>5</v>
      </c>
    </row>
    <row r="4268" spans="1:14" ht="15" customHeight="1" x14ac:dyDescent="0.25">
      <c r="A4268" s="26">
        <v>44342.516840277778</v>
      </c>
      <c r="B4268" s="23" t="s">
        <v>0</v>
      </c>
      <c r="C4268" s="23" t="s">
        <v>5671</v>
      </c>
      <c r="D4268" s="23" t="s">
        <v>351</v>
      </c>
      <c r="E4268" s="23" t="s">
        <v>1</v>
      </c>
      <c r="F4268" s="23" t="s">
        <v>7</v>
      </c>
      <c r="G4268" s="23" t="s">
        <v>975</v>
      </c>
      <c r="H4268" s="2" t="s">
        <v>7734</v>
      </c>
      <c r="I4268" s="23" t="s">
        <v>7412</v>
      </c>
      <c r="J4268" s="23"/>
      <c r="K4268" s="23" t="s">
        <v>9712</v>
      </c>
      <c r="L4268" s="23"/>
      <c r="M4268" s="23">
        <f>YEAR(Tabla2[[#This Row],[Fecha de creación]])</f>
        <v>2021</v>
      </c>
      <c r="N4268" s="23">
        <f>MONTH(Tabla2[[#This Row],[Fecha de creación]])</f>
        <v>5</v>
      </c>
    </row>
    <row r="4269" spans="1:14" ht="15" customHeight="1" x14ac:dyDescent="0.25">
      <c r="A4269" s="26">
        <v>44342.517268518517</v>
      </c>
      <c r="B4269" s="23" t="s">
        <v>0</v>
      </c>
      <c r="C4269" s="23" t="s">
        <v>5672</v>
      </c>
      <c r="D4269" s="23" t="s">
        <v>131</v>
      </c>
      <c r="E4269" s="23" t="s">
        <v>1</v>
      </c>
      <c r="F4269" s="23" t="s">
        <v>7</v>
      </c>
      <c r="G4269" s="23" t="s">
        <v>975</v>
      </c>
      <c r="H4269" s="2" t="s">
        <v>7728</v>
      </c>
      <c r="I4269" s="23" t="s">
        <v>7412</v>
      </c>
      <c r="J4269" s="23"/>
      <c r="K4269" s="23" t="s">
        <v>9712</v>
      </c>
      <c r="L4269" s="23"/>
      <c r="M4269" s="23">
        <f>YEAR(Tabla2[[#This Row],[Fecha de creación]])</f>
        <v>2021</v>
      </c>
      <c r="N4269" s="23">
        <f>MONTH(Tabla2[[#This Row],[Fecha de creación]])</f>
        <v>5</v>
      </c>
    </row>
    <row r="4270" spans="1:14" ht="15" customHeight="1" x14ac:dyDescent="0.25">
      <c r="A4270" s="26">
        <v>44342.519050925926</v>
      </c>
      <c r="B4270" s="23" t="s">
        <v>100</v>
      </c>
      <c r="C4270" s="23" t="s">
        <v>5673</v>
      </c>
      <c r="D4270" s="23" t="s">
        <v>349</v>
      </c>
      <c r="E4270" s="23" t="s">
        <v>1</v>
      </c>
      <c r="F4270" s="23" t="s">
        <v>7</v>
      </c>
      <c r="G4270" s="23" t="s">
        <v>975</v>
      </c>
      <c r="H4270" s="2" t="s">
        <v>7731</v>
      </c>
      <c r="I4270" s="23" t="s">
        <v>7575</v>
      </c>
      <c r="J4270" s="23"/>
      <c r="K4270" s="23" t="s">
        <v>9712</v>
      </c>
      <c r="L4270" s="23"/>
      <c r="M4270" s="23">
        <f>YEAR(Tabla2[[#This Row],[Fecha de creación]])</f>
        <v>2021</v>
      </c>
      <c r="N4270" s="23">
        <f>MONTH(Tabla2[[#This Row],[Fecha de creación]])</f>
        <v>5</v>
      </c>
    </row>
    <row r="4271" spans="1:14" ht="15" customHeight="1" x14ac:dyDescent="0.25">
      <c r="A4271" s="26">
        <v>44342.519328703704</v>
      </c>
      <c r="B4271" s="23" t="s">
        <v>56</v>
      </c>
      <c r="C4271" s="23" t="s">
        <v>5674</v>
      </c>
      <c r="D4271" s="23" t="s">
        <v>5675</v>
      </c>
      <c r="E4271" s="23" t="s">
        <v>1</v>
      </c>
      <c r="F4271" s="23" t="s">
        <v>2</v>
      </c>
      <c r="G4271" s="23" t="s">
        <v>1551</v>
      </c>
      <c r="H4271" s="2" t="s">
        <v>7737</v>
      </c>
      <c r="I4271" s="23" t="s">
        <v>1490</v>
      </c>
      <c r="J4271" s="23"/>
      <c r="K4271" s="23" t="s">
        <v>9712</v>
      </c>
      <c r="L4271" s="23"/>
      <c r="M4271" s="23">
        <f>YEAR(Tabla2[[#This Row],[Fecha de creación]])</f>
        <v>2021</v>
      </c>
      <c r="N4271" s="23">
        <f>MONTH(Tabla2[[#This Row],[Fecha de creación]])</f>
        <v>5</v>
      </c>
    </row>
    <row r="4272" spans="1:14" ht="15" customHeight="1" x14ac:dyDescent="0.25">
      <c r="A4272" s="26">
        <v>44342.519444444442</v>
      </c>
      <c r="B4272" s="23" t="s">
        <v>100</v>
      </c>
      <c r="C4272" s="23" t="s">
        <v>5676</v>
      </c>
      <c r="D4272" s="23" t="s">
        <v>351</v>
      </c>
      <c r="E4272" s="23" t="s">
        <v>1</v>
      </c>
      <c r="F4272" s="23" t="s">
        <v>7</v>
      </c>
      <c r="G4272" s="23" t="s">
        <v>975</v>
      </c>
      <c r="H4272" s="2" t="s">
        <v>7734</v>
      </c>
      <c r="I4272" s="23" t="s">
        <v>7575</v>
      </c>
      <c r="J4272" s="23"/>
      <c r="K4272" s="23" t="s">
        <v>9712</v>
      </c>
      <c r="L4272" s="23"/>
      <c r="M4272" s="23">
        <f>YEAR(Tabla2[[#This Row],[Fecha de creación]])</f>
        <v>2021</v>
      </c>
      <c r="N4272" s="23">
        <f>MONTH(Tabla2[[#This Row],[Fecha de creación]])</f>
        <v>5</v>
      </c>
    </row>
    <row r="4273" spans="1:14" ht="15" customHeight="1" x14ac:dyDescent="0.25">
      <c r="A4273" s="26">
        <v>44342.519849537035</v>
      </c>
      <c r="B4273" s="23" t="s">
        <v>100</v>
      </c>
      <c r="C4273" s="23" t="s">
        <v>5677</v>
      </c>
      <c r="D4273" s="23" t="s">
        <v>131</v>
      </c>
      <c r="E4273" s="23" t="s">
        <v>1</v>
      </c>
      <c r="F4273" s="23" t="s">
        <v>7</v>
      </c>
      <c r="G4273" s="23" t="s">
        <v>975</v>
      </c>
      <c r="H4273" s="2" t="s">
        <v>7728</v>
      </c>
      <c r="I4273" s="23" t="s">
        <v>7575</v>
      </c>
      <c r="J4273" s="23"/>
      <c r="K4273" s="23" t="s">
        <v>9712</v>
      </c>
      <c r="L4273" s="23"/>
      <c r="M4273" s="23">
        <f>YEAR(Tabla2[[#This Row],[Fecha de creación]])</f>
        <v>2021</v>
      </c>
      <c r="N4273" s="23">
        <f>MONTH(Tabla2[[#This Row],[Fecha de creación]])</f>
        <v>5</v>
      </c>
    </row>
    <row r="4274" spans="1:14" ht="15" customHeight="1" x14ac:dyDescent="0.25">
      <c r="A4274" s="26">
        <v>44342.522777777776</v>
      </c>
      <c r="B4274" s="23" t="s">
        <v>19</v>
      </c>
      <c r="C4274" s="23" t="s">
        <v>5678</v>
      </c>
      <c r="D4274" s="23" t="s">
        <v>5679</v>
      </c>
      <c r="E4274" s="23" t="s">
        <v>1</v>
      </c>
      <c r="F4274" s="23" t="s">
        <v>7</v>
      </c>
      <c r="G4274" s="23" t="s">
        <v>975</v>
      </c>
      <c r="H4274" s="2" t="s">
        <v>7722</v>
      </c>
      <c r="I4274" s="23" t="s">
        <v>23</v>
      </c>
      <c r="J4274" s="23"/>
      <c r="K4274" s="23" t="s">
        <v>9712</v>
      </c>
      <c r="L4274" s="23"/>
      <c r="M4274" s="23">
        <f>YEAR(Tabla2[[#This Row],[Fecha de creación]])</f>
        <v>2021</v>
      </c>
      <c r="N4274" s="23">
        <f>MONTH(Tabla2[[#This Row],[Fecha de creación]])</f>
        <v>5</v>
      </c>
    </row>
    <row r="4275" spans="1:14" ht="15" customHeight="1" x14ac:dyDescent="0.25">
      <c r="A4275" s="26">
        <v>44342.523541666669</v>
      </c>
      <c r="B4275" s="23" t="s">
        <v>0</v>
      </c>
      <c r="C4275" s="23" t="s">
        <v>5680</v>
      </c>
      <c r="D4275" s="23" t="s">
        <v>349</v>
      </c>
      <c r="E4275" s="23" t="s">
        <v>1</v>
      </c>
      <c r="F4275" s="23" t="s">
        <v>7</v>
      </c>
      <c r="G4275" s="23" t="s">
        <v>975</v>
      </c>
      <c r="H4275" s="2" t="s">
        <v>7731</v>
      </c>
      <c r="I4275" s="23" t="s">
        <v>7412</v>
      </c>
      <c r="J4275" s="23"/>
      <c r="K4275" s="23" t="s">
        <v>9712</v>
      </c>
      <c r="L4275" s="23"/>
      <c r="M4275" s="23">
        <f>YEAR(Tabla2[[#This Row],[Fecha de creación]])</f>
        <v>2021</v>
      </c>
      <c r="N4275" s="23">
        <f>MONTH(Tabla2[[#This Row],[Fecha de creación]])</f>
        <v>5</v>
      </c>
    </row>
    <row r="4276" spans="1:14" ht="15" customHeight="1" x14ac:dyDescent="0.25">
      <c r="A4276" s="26">
        <v>44342.523819444446</v>
      </c>
      <c r="B4276" s="23" t="s">
        <v>0</v>
      </c>
      <c r="C4276" s="23" t="s">
        <v>5681</v>
      </c>
      <c r="D4276" s="23" t="s">
        <v>351</v>
      </c>
      <c r="E4276" s="23" t="s">
        <v>1</v>
      </c>
      <c r="F4276" s="23" t="s">
        <v>7</v>
      </c>
      <c r="G4276" s="23" t="s">
        <v>975</v>
      </c>
      <c r="H4276" s="2" t="s">
        <v>7734</v>
      </c>
      <c r="I4276" s="23" t="s">
        <v>7412</v>
      </c>
      <c r="J4276" s="23"/>
      <c r="K4276" s="23" t="s">
        <v>9712</v>
      </c>
      <c r="L4276" s="23"/>
      <c r="M4276" s="23">
        <f>YEAR(Tabla2[[#This Row],[Fecha de creación]])</f>
        <v>2021</v>
      </c>
      <c r="N4276" s="23">
        <f>MONTH(Tabla2[[#This Row],[Fecha de creación]])</f>
        <v>5</v>
      </c>
    </row>
    <row r="4277" spans="1:14" ht="15" customHeight="1" x14ac:dyDescent="0.25">
      <c r="A4277" s="26">
        <v>44342.525520833333</v>
      </c>
      <c r="B4277" s="23" t="s">
        <v>0</v>
      </c>
      <c r="C4277" s="23" t="s">
        <v>5682</v>
      </c>
      <c r="D4277" s="23" t="s">
        <v>131</v>
      </c>
      <c r="E4277" s="23" t="s">
        <v>1</v>
      </c>
      <c r="F4277" s="23" t="s">
        <v>7</v>
      </c>
      <c r="G4277" s="23" t="s">
        <v>975</v>
      </c>
      <c r="H4277" s="2" t="s">
        <v>7728</v>
      </c>
      <c r="I4277" s="23" t="s">
        <v>7412</v>
      </c>
      <c r="J4277" s="23"/>
      <c r="K4277" s="23" t="s">
        <v>9712</v>
      </c>
      <c r="L4277" s="23"/>
      <c r="M4277" s="23">
        <f>YEAR(Tabla2[[#This Row],[Fecha de creación]])</f>
        <v>2021</v>
      </c>
      <c r="N4277" s="23">
        <f>MONTH(Tabla2[[#This Row],[Fecha de creación]])</f>
        <v>5</v>
      </c>
    </row>
    <row r="4278" spans="1:14" ht="15" customHeight="1" x14ac:dyDescent="0.25">
      <c r="A4278" s="26">
        <v>44342.527673611112</v>
      </c>
      <c r="B4278" s="23" t="s">
        <v>0</v>
      </c>
      <c r="C4278" s="23" t="s">
        <v>5683</v>
      </c>
      <c r="D4278" s="23" t="s">
        <v>349</v>
      </c>
      <c r="E4278" s="23" t="s">
        <v>1</v>
      </c>
      <c r="F4278" s="23" t="s">
        <v>7</v>
      </c>
      <c r="G4278" s="23" t="s">
        <v>975</v>
      </c>
      <c r="H4278" s="2" t="s">
        <v>7731</v>
      </c>
      <c r="I4278" s="23" t="s">
        <v>7412</v>
      </c>
      <c r="J4278" s="23"/>
      <c r="K4278" s="23" t="s">
        <v>9712</v>
      </c>
      <c r="L4278" s="23"/>
      <c r="M4278" s="23">
        <f>YEAR(Tabla2[[#This Row],[Fecha de creación]])</f>
        <v>2021</v>
      </c>
      <c r="N4278" s="23">
        <f>MONTH(Tabla2[[#This Row],[Fecha de creación]])</f>
        <v>5</v>
      </c>
    </row>
    <row r="4279" spans="1:14" ht="15" customHeight="1" x14ac:dyDescent="0.25">
      <c r="A4279" s="26">
        <v>44342.528356481482</v>
      </c>
      <c r="B4279" s="23" t="s">
        <v>0</v>
      </c>
      <c r="C4279" s="23" t="s">
        <v>5684</v>
      </c>
      <c r="D4279" s="23" t="s">
        <v>351</v>
      </c>
      <c r="E4279" s="23" t="s">
        <v>1</v>
      </c>
      <c r="F4279" s="23" t="s">
        <v>7</v>
      </c>
      <c r="G4279" s="23" t="s">
        <v>975</v>
      </c>
      <c r="H4279" s="2" t="s">
        <v>7734</v>
      </c>
      <c r="I4279" s="23" t="s">
        <v>7412</v>
      </c>
      <c r="J4279" s="23"/>
      <c r="K4279" s="23" t="s">
        <v>9712</v>
      </c>
      <c r="L4279" s="23"/>
      <c r="M4279" s="23">
        <f>YEAR(Tabla2[[#This Row],[Fecha de creación]])</f>
        <v>2021</v>
      </c>
      <c r="N4279" s="23">
        <f>MONTH(Tabla2[[#This Row],[Fecha de creación]])</f>
        <v>5</v>
      </c>
    </row>
    <row r="4280" spans="1:14" ht="15" customHeight="1" x14ac:dyDescent="0.25">
      <c r="A4280" s="26">
        <v>44342.529618055552</v>
      </c>
      <c r="B4280" s="23" t="s">
        <v>0</v>
      </c>
      <c r="C4280" s="23" t="s">
        <v>5685</v>
      </c>
      <c r="D4280" s="23" t="s">
        <v>131</v>
      </c>
      <c r="E4280" s="23" t="s">
        <v>1</v>
      </c>
      <c r="F4280" s="23" t="s">
        <v>7</v>
      </c>
      <c r="G4280" s="23" t="s">
        <v>975</v>
      </c>
      <c r="H4280" s="2" t="s">
        <v>7728</v>
      </c>
      <c r="I4280" s="23" t="s">
        <v>7412</v>
      </c>
      <c r="J4280" s="23"/>
      <c r="K4280" s="23" t="s">
        <v>9712</v>
      </c>
      <c r="L4280" s="23"/>
      <c r="M4280" s="23">
        <f>YEAR(Tabla2[[#This Row],[Fecha de creación]])</f>
        <v>2021</v>
      </c>
      <c r="N4280" s="23">
        <f>MONTH(Tabla2[[#This Row],[Fecha de creación]])</f>
        <v>5</v>
      </c>
    </row>
    <row r="4281" spans="1:14" ht="15" customHeight="1" x14ac:dyDescent="0.25">
      <c r="A4281" s="26">
        <v>44342.53392361111</v>
      </c>
      <c r="B4281" s="23" t="s">
        <v>0</v>
      </c>
      <c r="C4281" s="23" t="s">
        <v>5686</v>
      </c>
      <c r="D4281" s="23" t="s">
        <v>349</v>
      </c>
      <c r="E4281" s="23" t="s">
        <v>1</v>
      </c>
      <c r="F4281" s="23" t="s">
        <v>7</v>
      </c>
      <c r="G4281" s="23" t="s">
        <v>975</v>
      </c>
      <c r="H4281" s="2" t="s">
        <v>7731</v>
      </c>
      <c r="I4281" s="23" t="s">
        <v>7412</v>
      </c>
      <c r="J4281" s="23"/>
      <c r="K4281" s="23" t="s">
        <v>9712</v>
      </c>
      <c r="L4281" s="23"/>
      <c r="M4281" s="23">
        <f>YEAR(Tabla2[[#This Row],[Fecha de creación]])</f>
        <v>2021</v>
      </c>
      <c r="N4281" s="23">
        <f>MONTH(Tabla2[[#This Row],[Fecha de creación]])</f>
        <v>5</v>
      </c>
    </row>
    <row r="4282" spans="1:14" ht="15" customHeight="1" x14ac:dyDescent="0.25">
      <c r="A4282" s="26">
        <v>44342.534212962964</v>
      </c>
      <c r="B4282" s="23" t="s">
        <v>0</v>
      </c>
      <c r="C4282" s="23" t="s">
        <v>5687</v>
      </c>
      <c r="D4282" s="23" t="s">
        <v>351</v>
      </c>
      <c r="E4282" s="23" t="s">
        <v>1</v>
      </c>
      <c r="F4282" s="23" t="s">
        <v>7</v>
      </c>
      <c r="G4282" s="23" t="s">
        <v>975</v>
      </c>
      <c r="H4282" s="2" t="s">
        <v>7734</v>
      </c>
      <c r="I4282" s="23" t="s">
        <v>7412</v>
      </c>
      <c r="J4282" s="23"/>
      <c r="K4282" s="23" t="s">
        <v>9712</v>
      </c>
      <c r="L4282" s="23"/>
      <c r="M4282" s="23">
        <f>YEAR(Tabla2[[#This Row],[Fecha de creación]])</f>
        <v>2021</v>
      </c>
      <c r="N4282" s="23">
        <f>MONTH(Tabla2[[#This Row],[Fecha de creación]])</f>
        <v>5</v>
      </c>
    </row>
    <row r="4283" spans="1:14" ht="15" customHeight="1" x14ac:dyDescent="0.25">
      <c r="A4283" s="26">
        <v>44342.534502314818</v>
      </c>
      <c r="B4283" s="23" t="s">
        <v>0</v>
      </c>
      <c r="C4283" s="23" t="s">
        <v>5688</v>
      </c>
      <c r="D4283" s="23" t="s">
        <v>131</v>
      </c>
      <c r="E4283" s="23" t="s">
        <v>1</v>
      </c>
      <c r="F4283" s="23" t="s">
        <v>7</v>
      </c>
      <c r="G4283" s="23" t="s">
        <v>975</v>
      </c>
      <c r="H4283" s="2" t="s">
        <v>7728</v>
      </c>
      <c r="I4283" s="23" t="s">
        <v>7412</v>
      </c>
      <c r="J4283" s="23"/>
      <c r="K4283" s="23" t="s">
        <v>9712</v>
      </c>
      <c r="L4283" s="23"/>
      <c r="M4283" s="23">
        <f>YEAR(Tabla2[[#This Row],[Fecha de creación]])</f>
        <v>2021</v>
      </c>
      <c r="N4283" s="23">
        <f>MONTH(Tabla2[[#This Row],[Fecha de creación]])</f>
        <v>5</v>
      </c>
    </row>
    <row r="4284" spans="1:14" ht="15" customHeight="1" x14ac:dyDescent="0.25">
      <c r="A4284" s="26">
        <v>44342.539293981485</v>
      </c>
      <c r="B4284" s="23" t="s">
        <v>0</v>
      </c>
      <c r="C4284" s="23" t="s">
        <v>5689</v>
      </c>
      <c r="D4284" s="23" t="s">
        <v>349</v>
      </c>
      <c r="E4284" s="23" t="s">
        <v>1</v>
      </c>
      <c r="F4284" s="23" t="s">
        <v>7</v>
      </c>
      <c r="G4284" s="23" t="s">
        <v>975</v>
      </c>
      <c r="H4284" s="2" t="s">
        <v>7731</v>
      </c>
      <c r="I4284" s="23" t="s">
        <v>7412</v>
      </c>
      <c r="J4284" s="23"/>
      <c r="K4284" s="23" t="s">
        <v>9712</v>
      </c>
      <c r="L4284" s="23"/>
      <c r="M4284" s="23">
        <f>YEAR(Tabla2[[#This Row],[Fecha de creación]])</f>
        <v>2021</v>
      </c>
      <c r="N4284" s="23">
        <f>MONTH(Tabla2[[#This Row],[Fecha de creación]])</f>
        <v>5</v>
      </c>
    </row>
    <row r="4285" spans="1:14" ht="15" customHeight="1" x14ac:dyDescent="0.25">
      <c r="A4285" s="26">
        <v>44342.542337962965</v>
      </c>
      <c r="B4285" s="23" t="s">
        <v>0</v>
      </c>
      <c r="C4285" s="23" t="s">
        <v>5690</v>
      </c>
      <c r="D4285" s="23" t="s">
        <v>351</v>
      </c>
      <c r="E4285" s="23" t="s">
        <v>1</v>
      </c>
      <c r="F4285" s="23" t="s">
        <v>7</v>
      </c>
      <c r="G4285" s="23" t="s">
        <v>975</v>
      </c>
      <c r="H4285" s="2" t="s">
        <v>7734</v>
      </c>
      <c r="I4285" s="23" t="s">
        <v>7412</v>
      </c>
      <c r="J4285" s="23"/>
      <c r="K4285" s="23" t="s">
        <v>9712</v>
      </c>
      <c r="L4285" s="23"/>
      <c r="M4285" s="23">
        <f>YEAR(Tabla2[[#This Row],[Fecha de creación]])</f>
        <v>2021</v>
      </c>
      <c r="N4285" s="23">
        <f>MONTH(Tabla2[[#This Row],[Fecha de creación]])</f>
        <v>5</v>
      </c>
    </row>
    <row r="4286" spans="1:14" ht="15" customHeight="1" x14ac:dyDescent="0.25">
      <c r="A4286" s="26">
        <v>44342.545011574075</v>
      </c>
      <c r="B4286" s="23" t="s">
        <v>0</v>
      </c>
      <c r="C4286" s="23" t="s">
        <v>5691</v>
      </c>
      <c r="D4286" s="23" t="s">
        <v>551</v>
      </c>
      <c r="E4286" s="23" t="s">
        <v>1</v>
      </c>
      <c r="F4286" s="23" t="s">
        <v>7</v>
      </c>
      <c r="G4286" s="23" t="s">
        <v>975</v>
      </c>
      <c r="H4286" s="2" t="s">
        <v>7731</v>
      </c>
      <c r="I4286" s="23" t="s">
        <v>4</v>
      </c>
      <c r="J4286" s="23"/>
      <c r="K4286" s="23" t="s">
        <v>9712</v>
      </c>
      <c r="L4286" s="23"/>
      <c r="M4286" s="23">
        <f>YEAR(Tabla2[[#This Row],[Fecha de creación]])</f>
        <v>2021</v>
      </c>
      <c r="N4286" s="23">
        <f>MONTH(Tabla2[[#This Row],[Fecha de creación]])</f>
        <v>5</v>
      </c>
    </row>
    <row r="4287" spans="1:14" ht="15" customHeight="1" x14ac:dyDescent="0.25">
      <c r="A4287" s="26">
        <v>44342.548761574071</v>
      </c>
      <c r="B4287" s="23" t="s">
        <v>0</v>
      </c>
      <c r="C4287" s="23" t="s">
        <v>5692</v>
      </c>
      <c r="D4287" s="23" t="s">
        <v>351</v>
      </c>
      <c r="E4287" s="23" t="s">
        <v>1</v>
      </c>
      <c r="F4287" s="23" t="s">
        <v>7</v>
      </c>
      <c r="G4287" s="23" t="s">
        <v>975</v>
      </c>
      <c r="H4287" s="2" t="s">
        <v>7734</v>
      </c>
      <c r="I4287" s="23" t="s">
        <v>4</v>
      </c>
      <c r="J4287" s="23"/>
      <c r="K4287" s="23" t="s">
        <v>9712</v>
      </c>
      <c r="L4287" s="23"/>
      <c r="M4287" s="23">
        <f>YEAR(Tabla2[[#This Row],[Fecha de creación]])</f>
        <v>2021</v>
      </c>
      <c r="N4287" s="23">
        <f>MONTH(Tabla2[[#This Row],[Fecha de creación]])</f>
        <v>5</v>
      </c>
    </row>
    <row r="4288" spans="1:14" ht="15" customHeight="1" x14ac:dyDescent="0.25">
      <c r="A4288" s="26">
        <v>44342.549270833333</v>
      </c>
      <c r="B4288" s="23" t="s">
        <v>0</v>
      </c>
      <c r="C4288" s="23" t="s">
        <v>5693</v>
      </c>
      <c r="D4288" s="23" t="s">
        <v>6</v>
      </c>
      <c r="E4288" s="23" t="s">
        <v>1</v>
      </c>
      <c r="F4288" s="23" t="s">
        <v>7</v>
      </c>
      <c r="G4288" s="23" t="s">
        <v>975</v>
      </c>
      <c r="H4288" s="2" t="s">
        <v>7722</v>
      </c>
      <c r="I4288" s="23" t="s">
        <v>4</v>
      </c>
      <c r="J4288" s="23"/>
      <c r="K4288" s="23" t="s">
        <v>9712</v>
      </c>
      <c r="L4288" s="23"/>
      <c r="M4288" s="23">
        <f>YEAR(Tabla2[[#This Row],[Fecha de creación]])</f>
        <v>2021</v>
      </c>
      <c r="N4288" s="23">
        <f>MONTH(Tabla2[[#This Row],[Fecha de creación]])</f>
        <v>5</v>
      </c>
    </row>
    <row r="4289" spans="1:14" ht="15" customHeight="1" x14ac:dyDescent="0.25">
      <c r="A4289" s="26">
        <v>44342.55269675926</v>
      </c>
      <c r="B4289" s="23" t="s">
        <v>56</v>
      </c>
      <c r="C4289" s="23" t="s">
        <v>5694</v>
      </c>
      <c r="D4289" s="23" t="s">
        <v>3438</v>
      </c>
      <c r="E4289" s="23" t="s">
        <v>1</v>
      </c>
      <c r="F4289" s="23" t="s">
        <v>7</v>
      </c>
      <c r="G4289" s="23" t="s">
        <v>975</v>
      </c>
      <c r="H4289" s="2" t="s">
        <v>7722</v>
      </c>
      <c r="I4289" s="23" t="s">
        <v>1527</v>
      </c>
      <c r="J4289" s="23"/>
      <c r="K4289" s="23" t="s">
        <v>9712</v>
      </c>
      <c r="L4289" s="23"/>
      <c r="M4289" s="23">
        <f>YEAR(Tabla2[[#This Row],[Fecha de creación]])</f>
        <v>2021</v>
      </c>
      <c r="N4289" s="23">
        <f>MONTH(Tabla2[[#This Row],[Fecha de creación]])</f>
        <v>5</v>
      </c>
    </row>
    <row r="4290" spans="1:14" ht="15" customHeight="1" x14ac:dyDescent="0.25">
      <c r="A4290" s="26">
        <v>44342.561747685184</v>
      </c>
      <c r="B4290" s="23" t="s">
        <v>56</v>
      </c>
      <c r="C4290" s="23" t="s">
        <v>5695</v>
      </c>
      <c r="D4290" s="23" t="s">
        <v>6</v>
      </c>
      <c r="E4290" s="23" t="s">
        <v>1</v>
      </c>
      <c r="F4290" s="23" t="s">
        <v>7</v>
      </c>
      <c r="G4290" s="23" t="s">
        <v>975</v>
      </c>
      <c r="H4290" s="2" t="s">
        <v>7722</v>
      </c>
      <c r="I4290" s="23" t="s">
        <v>4517</v>
      </c>
      <c r="J4290" s="23"/>
      <c r="K4290" s="23" t="s">
        <v>9712</v>
      </c>
      <c r="L4290" s="23"/>
      <c r="M4290" s="23">
        <f>YEAR(Tabla2[[#This Row],[Fecha de creación]])</f>
        <v>2021</v>
      </c>
      <c r="N4290" s="23">
        <f>MONTH(Tabla2[[#This Row],[Fecha de creación]])</f>
        <v>5</v>
      </c>
    </row>
    <row r="4291" spans="1:14" ht="15" customHeight="1" x14ac:dyDescent="0.25">
      <c r="A4291" s="26">
        <v>44342.564745370371</v>
      </c>
      <c r="B4291" s="23" t="s">
        <v>189</v>
      </c>
      <c r="C4291" s="23" t="s">
        <v>5696</v>
      </c>
      <c r="D4291" s="23" t="s">
        <v>131</v>
      </c>
      <c r="E4291" s="23" t="s">
        <v>1</v>
      </c>
      <c r="F4291" s="23" t="s">
        <v>7</v>
      </c>
      <c r="G4291" s="23" t="s">
        <v>975</v>
      </c>
      <c r="H4291" s="2" t="s">
        <v>7728</v>
      </c>
      <c r="I4291" s="23" t="s">
        <v>4486</v>
      </c>
      <c r="J4291" s="23"/>
      <c r="K4291" s="23" t="s">
        <v>9712</v>
      </c>
      <c r="L4291" s="23"/>
      <c r="M4291" s="23">
        <f>YEAR(Tabla2[[#This Row],[Fecha de creación]])</f>
        <v>2021</v>
      </c>
      <c r="N4291" s="23">
        <f>MONTH(Tabla2[[#This Row],[Fecha de creación]])</f>
        <v>5</v>
      </c>
    </row>
    <row r="4292" spans="1:14" ht="15" customHeight="1" x14ac:dyDescent="0.25">
      <c r="A4292" s="26">
        <v>44342.58666666667</v>
      </c>
      <c r="B4292" s="23" t="s">
        <v>0</v>
      </c>
      <c r="C4292" s="23" t="s">
        <v>5697</v>
      </c>
      <c r="D4292" s="23" t="s">
        <v>4287</v>
      </c>
      <c r="E4292" s="23" t="s">
        <v>1</v>
      </c>
      <c r="F4292" s="23" t="s">
        <v>7</v>
      </c>
      <c r="G4292" s="23" t="s">
        <v>975</v>
      </c>
      <c r="H4292" s="2" t="s">
        <v>7745</v>
      </c>
      <c r="I4292" s="23" t="s">
        <v>4</v>
      </c>
      <c r="J4292" s="23"/>
      <c r="K4292" s="23" t="s">
        <v>9712</v>
      </c>
      <c r="L4292" s="23"/>
      <c r="M4292" s="23">
        <f>YEAR(Tabla2[[#This Row],[Fecha de creación]])</f>
        <v>2021</v>
      </c>
      <c r="N4292" s="23">
        <f>MONTH(Tabla2[[#This Row],[Fecha de creación]])</f>
        <v>5</v>
      </c>
    </row>
    <row r="4293" spans="1:14" ht="15" customHeight="1" x14ac:dyDescent="0.25">
      <c r="A4293" s="26">
        <v>44342.620324074072</v>
      </c>
      <c r="B4293" s="23" t="s">
        <v>189</v>
      </c>
      <c r="C4293" s="23" t="s">
        <v>5698</v>
      </c>
      <c r="D4293" s="23" t="s">
        <v>131</v>
      </c>
      <c r="E4293" s="23" t="s">
        <v>1</v>
      </c>
      <c r="F4293" s="23" t="s">
        <v>7</v>
      </c>
      <c r="G4293" s="23" t="s">
        <v>975</v>
      </c>
      <c r="H4293" s="2" t="s">
        <v>7728</v>
      </c>
      <c r="I4293" s="23" t="s">
        <v>4486</v>
      </c>
      <c r="J4293" s="23"/>
      <c r="K4293" s="23" t="s">
        <v>9712</v>
      </c>
      <c r="L4293" s="23"/>
      <c r="M4293" s="23">
        <f>YEAR(Tabla2[[#This Row],[Fecha de creación]])</f>
        <v>2021</v>
      </c>
      <c r="N4293" s="23">
        <f>MONTH(Tabla2[[#This Row],[Fecha de creación]])</f>
        <v>5</v>
      </c>
    </row>
    <row r="4294" spans="1:14" ht="15" customHeight="1" x14ac:dyDescent="0.25">
      <c r="A4294" s="26">
        <v>44342.650393518517</v>
      </c>
      <c r="B4294" s="23" t="s">
        <v>0</v>
      </c>
      <c r="C4294" s="23" t="s">
        <v>5699</v>
      </c>
      <c r="D4294" s="23" t="s">
        <v>615</v>
      </c>
      <c r="E4294" s="23" t="s">
        <v>1</v>
      </c>
      <c r="F4294" s="23" t="s">
        <v>7</v>
      </c>
      <c r="G4294" s="23" t="s">
        <v>975</v>
      </c>
      <c r="H4294" s="2" t="s">
        <v>7745</v>
      </c>
      <c r="I4294" s="23" t="s">
        <v>7412</v>
      </c>
      <c r="J4294" s="23"/>
      <c r="K4294" s="23" t="s">
        <v>9712</v>
      </c>
      <c r="L4294" s="23"/>
      <c r="M4294" s="23">
        <f>YEAR(Tabla2[[#This Row],[Fecha de creación]])</f>
        <v>2021</v>
      </c>
      <c r="N4294" s="23">
        <f>MONTH(Tabla2[[#This Row],[Fecha de creación]])</f>
        <v>5</v>
      </c>
    </row>
    <row r="4295" spans="1:14" ht="15" customHeight="1" x14ac:dyDescent="0.25">
      <c r="A4295" s="26">
        <v>44342.673333333332</v>
      </c>
      <c r="B4295" s="23" t="s">
        <v>100</v>
      </c>
      <c r="C4295" s="23" t="s">
        <v>5700</v>
      </c>
      <c r="D4295" s="23" t="s">
        <v>351</v>
      </c>
      <c r="E4295" s="23" t="s">
        <v>1</v>
      </c>
      <c r="F4295" s="23" t="s">
        <v>7</v>
      </c>
      <c r="G4295" s="23" t="s">
        <v>975</v>
      </c>
      <c r="H4295" s="2" t="s">
        <v>7734</v>
      </c>
      <c r="I4295" s="23" t="s">
        <v>1653</v>
      </c>
      <c r="J4295" s="23"/>
      <c r="K4295" s="23" t="s">
        <v>9712</v>
      </c>
      <c r="L4295" s="23"/>
      <c r="M4295" s="23">
        <f>YEAR(Tabla2[[#This Row],[Fecha de creación]])</f>
        <v>2021</v>
      </c>
      <c r="N4295" s="23">
        <f>MONTH(Tabla2[[#This Row],[Fecha de creación]])</f>
        <v>5</v>
      </c>
    </row>
    <row r="4296" spans="1:14" ht="15" customHeight="1" x14ac:dyDescent="0.25">
      <c r="A4296" s="26">
        <v>44342.679155092592</v>
      </c>
      <c r="B4296" s="23" t="s">
        <v>100</v>
      </c>
      <c r="C4296" s="23" t="s">
        <v>5701</v>
      </c>
      <c r="D4296" s="23" t="s">
        <v>131</v>
      </c>
      <c r="E4296" s="23" t="s">
        <v>1</v>
      </c>
      <c r="F4296" s="23" t="s">
        <v>7</v>
      </c>
      <c r="G4296" s="23" t="s">
        <v>975</v>
      </c>
      <c r="H4296" s="2" t="s">
        <v>7728</v>
      </c>
      <c r="I4296" s="23" t="s">
        <v>1653</v>
      </c>
      <c r="J4296" s="23"/>
      <c r="K4296" s="23" t="s">
        <v>9712</v>
      </c>
      <c r="L4296" s="23"/>
      <c r="M4296" s="23">
        <f>YEAR(Tabla2[[#This Row],[Fecha de creación]])</f>
        <v>2021</v>
      </c>
      <c r="N4296" s="23">
        <f>MONTH(Tabla2[[#This Row],[Fecha de creación]])</f>
        <v>5</v>
      </c>
    </row>
    <row r="4297" spans="1:14" ht="15" customHeight="1" x14ac:dyDescent="0.25">
      <c r="A4297" s="26">
        <v>44342.684374999997</v>
      </c>
      <c r="B4297" s="23" t="s">
        <v>100</v>
      </c>
      <c r="C4297" s="23" t="s">
        <v>5702</v>
      </c>
      <c r="D4297" s="23" t="s">
        <v>551</v>
      </c>
      <c r="E4297" s="23" t="s">
        <v>1</v>
      </c>
      <c r="F4297" s="23" t="s">
        <v>7</v>
      </c>
      <c r="G4297" s="23" t="s">
        <v>975</v>
      </c>
      <c r="H4297" s="2" t="s">
        <v>7731</v>
      </c>
      <c r="I4297" s="23" t="s">
        <v>1653</v>
      </c>
      <c r="J4297" s="23"/>
      <c r="K4297" s="23" t="s">
        <v>9712</v>
      </c>
      <c r="L4297" s="23"/>
      <c r="M4297" s="23">
        <f>YEAR(Tabla2[[#This Row],[Fecha de creación]])</f>
        <v>2021</v>
      </c>
      <c r="N4297" s="23">
        <f>MONTH(Tabla2[[#This Row],[Fecha de creación]])</f>
        <v>5</v>
      </c>
    </row>
    <row r="4298" spans="1:14" ht="15" customHeight="1" x14ac:dyDescent="0.25">
      <c r="A4298" s="26">
        <v>44342.692696759259</v>
      </c>
      <c r="B4298" s="23" t="s">
        <v>100</v>
      </c>
      <c r="C4298" s="23" t="s">
        <v>5703</v>
      </c>
      <c r="D4298" s="23" t="s">
        <v>6</v>
      </c>
      <c r="E4298" s="23" t="s">
        <v>1</v>
      </c>
      <c r="F4298" s="23" t="s">
        <v>7</v>
      </c>
      <c r="G4298" s="23" t="s">
        <v>975</v>
      </c>
      <c r="H4298" s="2" t="s">
        <v>7722</v>
      </c>
      <c r="I4298" s="23" t="s">
        <v>1653</v>
      </c>
      <c r="J4298" s="23"/>
      <c r="K4298" s="23" t="s">
        <v>9712</v>
      </c>
      <c r="L4298" s="23"/>
      <c r="M4298" s="23">
        <f>YEAR(Tabla2[[#This Row],[Fecha de creación]])</f>
        <v>2021</v>
      </c>
      <c r="N4298" s="23">
        <f>MONTH(Tabla2[[#This Row],[Fecha de creación]])</f>
        <v>5</v>
      </c>
    </row>
    <row r="4299" spans="1:14" ht="15" customHeight="1" x14ac:dyDescent="0.25">
      <c r="A4299" s="26">
        <v>44343.457280092596</v>
      </c>
      <c r="B4299" s="23" t="s">
        <v>56</v>
      </c>
      <c r="C4299" s="23" t="s">
        <v>774</v>
      </c>
      <c r="D4299" s="23" t="s">
        <v>131</v>
      </c>
      <c r="E4299" s="23" t="s">
        <v>1</v>
      </c>
      <c r="F4299" s="23" t="s">
        <v>7</v>
      </c>
      <c r="G4299" s="23" t="s">
        <v>3</v>
      </c>
      <c r="H4299" s="2" t="s">
        <v>7728</v>
      </c>
      <c r="I4299" s="23" t="s">
        <v>4517</v>
      </c>
      <c r="J4299" s="23"/>
      <c r="K4299" s="23" t="s">
        <v>9712</v>
      </c>
      <c r="L4299" s="23"/>
      <c r="M4299" s="23">
        <f>YEAR(Tabla2[[#This Row],[Fecha de creación]])</f>
        <v>2021</v>
      </c>
      <c r="N4299" s="23">
        <f>MONTH(Tabla2[[#This Row],[Fecha de creación]])</f>
        <v>5</v>
      </c>
    </row>
    <row r="4300" spans="1:14" ht="15" customHeight="1" x14ac:dyDescent="0.25">
      <c r="A4300" s="26">
        <v>44343.458298611113</v>
      </c>
      <c r="B4300" s="23" t="s">
        <v>19</v>
      </c>
      <c r="C4300" s="23" t="s">
        <v>5704</v>
      </c>
      <c r="D4300" s="23" t="s">
        <v>5705</v>
      </c>
      <c r="E4300" s="23" t="s">
        <v>1</v>
      </c>
      <c r="F4300" s="23" t="s">
        <v>7</v>
      </c>
      <c r="G4300" s="23" t="s">
        <v>975</v>
      </c>
      <c r="H4300" s="2" t="s">
        <v>7734</v>
      </c>
      <c r="I4300" s="23" t="s">
        <v>23</v>
      </c>
      <c r="J4300" s="23"/>
      <c r="K4300" s="23" t="s">
        <v>9712</v>
      </c>
      <c r="L4300" s="23"/>
      <c r="M4300" s="23">
        <f>YEAR(Tabla2[[#This Row],[Fecha de creación]])</f>
        <v>2021</v>
      </c>
      <c r="N4300" s="23">
        <f>MONTH(Tabla2[[#This Row],[Fecha de creación]])</f>
        <v>5</v>
      </c>
    </row>
    <row r="4301" spans="1:14" ht="15" customHeight="1" x14ac:dyDescent="0.25">
      <c r="A4301" s="26">
        <v>44343.570034722223</v>
      </c>
      <c r="B4301" s="23" t="s">
        <v>189</v>
      </c>
      <c r="C4301" s="23" t="s">
        <v>5706</v>
      </c>
      <c r="D4301" s="23" t="s">
        <v>6</v>
      </c>
      <c r="E4301" s="23" t="s">
        <v>1</v>
      </c>
      <c r="F4301" s="23" t="s">
        <v>7</v>
      </c>
      <c r="G4301" s="23" t="s">
        <v>975</v>
      </c>
      <c r="H4301" s="2" t="s">
        <v>7722</v>
      </c>
      <c r="I4301" s="23" t="s">
        <v>4486</v>
      </c>
      <c r="J4301" s="23"/>
      <c r="K4301" s="23" t="s">
        <v>9712</v>
      </c>
      <c r="L4301" s="23"/>
      <c r="M4301" s="23">
        <f>YEAR(Tabla2[[#This Row],[Fecha de creación]])</f>
        <v>2021</v>
      </c>
      <c r="N4301" s="23">
        <f>MONTH(Tabla2[[#This Row],[Fecha de creación]])</f>
        <v>5</v>
      </c>
    </row>
    <row r="4302" spans="1:14" ht="15" customHeight="1" x14ac:dyDescent="0.25">
      <c r="A4302" s="26">
        <v>44343.612280092595</v>
      </c>
      <c r="B4302" s="23" t="s">
        <v>189</v>
      </c>
      <c r="C4302" s="23" t="s">
        <v>5707</v>
      </c>
      <c r="D4302" s="23" t="s">
        <v>131</v>
      </c>
      <c r="E4302" s="23" t="s">
        <v>1</v>
      </c>
      <c r="F4302" s="23" t="s">
        <v>7</v>
      </c>
      <c r="G4302" s="23" t="s">
        <v>975</v>
      </c>
      <c r="H4302" s="2" t="s">
        <v>7728</v>
      </c>
      <c r="I4302" s="23" t="s">
        <v>4486</v>
      </c>
      <c r="J4302" s="23"/>
      <c r="K4302" s="23" t="s">
        <v>9712</v>
      </c>
      <c r="L4302" s="23"/>
      <c r="M4302" s="23">
        <f>YEAR(Tabla2[[#This Row],[Fecha de creación]])</f>
        <v>2021</v>
      </c>
      <c r="N4302" s="23">
        <f>MONTH(Tabla2[[#This Row],[Fecha de creación]])</f>
        <v>5</v>
      </c>
    </row>
    <row r="4303" spans="1:14" ht="15" customHeight="1" x14ac:dyDescent="0.25">
      <c r="A4303" s="26">
        <v>44343.741655092592</v>
      </c>
      <c r="B4303" s="23" t="s">
        <v>0</v>
      </c>
      <c r="C4303" s="23" t="s">
        <v>5708</v>
      </c>
      <c r="D4303" s="23" t="s">
        <v>21</v>
      </c>
      <c r="E4303" s="23" t="s">
        <v>1</v>
      </c>
      <c r="F4303" s="23" t="s">
        <v>7</v>
      </c>
      <c r="G4303" s="23" t="s">
        <v>975</v>
      </c>
      <c r="H4303" s="2" t="s">
        <v>7744</v>
      </c>
      <c r="I4303" s="23" t="s">
        <v>7412</v>
      </c>
      <c r="J4303" s="23"/>
      <c r="K4303" s="23" t="s">
        <v>9712</v>
      </c>
      <c r="L4303" s="23"/>
      <c r="M4303" s="23">
        <f>YEAR(Tabla2[[#This Row],[Fecha de creación]])</f>
        <v>2021</v>
      </c>
      <c r="N4303" s="23">
        <f>MONTH(Tabla2[[#This Row],[Fecha de creación]])</f>
        <v>5</v>
      </c>
    </row>
    <row r="4304" spans="1:14" ht="15" customHeight="1" x14ac:dyDescent="0.25">
      <c r="A4304" s="26">
        <v>44343.746192129627</v>
      </c>
      <c r="B4304" s="23" t="s">
        <v>0</v>
      </c>
      <c r="C4304" s="23" t="s">
        <v>5709</v>
      </c>
      <c r="D4304" s="23" t="s">
        <v>21</v>
      </c>
      <c r="E4304" s="23" t="s">
        <v>1</v>
      </c>
      <c r="F4304" s="23" t="s">
        <v>7</v>
      </c>
      <c r="G4304" s="23" t="s">
        <v>975</v>
      </c>
      <c r="H4304" s="2" t="s">
        <v>7744</v>
      </c>
      <c r="I4304" s="23" t="s">
        <v>7412</v>
      </c>
      <c r="J4304" s="23"/>
      <c r="K4304" s="23" t="s">
        <v>9712</v>
      </c>
      <c r="L4304" s="23"/>
      <c r="M4304" s="23">
        <f>YEAR(Tabla2[[#This Row],[Fecha de creación]])</f>
        <v>2021</v>
      </c>
      <c r="N4304" s="23">
        <f>MONTH(Tabla2[[#This Row],[Fecha de creación]])</f>
        <v>5</v>
      </c>
    </row>
    <row r="4305" spans="1:14" ht="15" customHeight="1" x14ac:dyDescent="0.25">
      <c r="A4305" s="26">
        <v>44343.749525462961</v>
      </c>
      <c r="B4305" s="23" t="s">
        <v>0</v>
      </c>
      <c r="C4305" s="23" t="s">
        <v>5710</v>
      </c>
      <c r="D4305" s="23" t="s">
        <v>2536</v>
      </c>
      <c r="E4305" s="23" t="s">
        <v>1</v>
      </c>
      <c r="F4305" s="23" t="s">
        <v>7</v>
      </c>
      <c r="G4305" s="23" t="s">
        <v>975</v>
      </c>
      <c r="H4305" s="2" t="s">
        <v>7734</v>
      </c>
      <c r="I4305" s="23" t="s">
        <v>7412</v>
      </c>
      <c r="J4305" s="23"/>
      <c r="K4305" s="23" t="s">
        <v>9712</v>
      </c>
      <c r="L4305" s="23"/>
      <c r="M4305" s="23">
        <f>YEAR(Tabla2[[#This Row],[Fecha de creación]])</f>
        <v>2021</v>
      </c>
      <c r="N4305" s="23">
        <f>MONTH(Tabla2[[#This Row],[Fecha de creación]])</f>
        <v>5</v>
      </c>
    </row>
    <row r="4306" spans="1:14" ht="15" customHeight="1" x14ac:dyDescent="0.25">
      <c r="A4306" s="26">
        <v>44344.377638888887</v>
      </c>
      <c r="B4306" s="23" t="s">
        <v>19</v>
      </c>
      <c r="C4306" s="23" t="s">
        <v>5711</v>
      </c>
      <c r="D4306" s="23" t="s">
        <v>5712</v>
      </c>
      <c r="E4306" s="23" t="s">
        <v>1</v>
      </c>
      <c r="F4306" s="23" t="s">
        <v>22</v>
      </c>
      <c r="G4306" s="23" t="s">
        <v>975</v>
      </c>
      <c r="H4306" s="2" t="s">
        <v>7748</v>
      </c>
      <c r="I4306" s="23" t="s">
        <v>23</v>
      </c>
      <c r="J4306" s="23"/>
      <c r="K4306" s="23" t="s">
        <v>9712</v>
      </c>
      <c r="L4306" s="23"/>
      <c r="M4306" s="23">
        <f>YEAR(Tabla2[[#This Row],[Fecha de creación]])</f>
        <v>2021</v>
      </c>
      <c r="N4306" s="23">
        <f>MONTH(Tabla2[[#This Row],[Fecha de creación]])</f>
        <v>5</v>
      </c>
    </row>
    <row r="4307" spans="1:14" ht="15" customHeight="1" x14ac:dyDescent="0.25">
      <c r="A4307" s="26">
        <v>44344.419305555559</v>
      </c>
      <c r="B4307" s="23" t="s">
        <v>0</v>
      </c>
      <c r="C4307" s="23" t="s">
        <v>5713</v>
      </c>
      <c r="D4307" s="23" t="s">
        <v>6</v>
      </c>
      <c r="E4307" s="23" t="s">
        <v>1</v>
      </c>
      <c r="F4307" s="23" t="s">
        <v>7</v>
      </c>
      <c r="G4307" s="23" t="s">
        <v>975</v>
      </c>
      <c r="H4307" s="2" t="s">
        <v>7722</v>
      </c>
      <c r="I4307" s="23" t="s">
        <v>7412</v>
      </c>
      <c r="J4307" s="23"/>
      <c r="K4307" s="23" t="s">
        <v>9712</v>
      </c>
      <c r="L4307" s="23"/>
      <c r="M4307" s="23">
        <f>YEAR(Tabla2[[#This Row],[Fecha de creación]])</f>
        <v>2021</v>
      </c>
      <c r="N4307" s="23">
        <f>MONTH(Tabla2[[#This Row],[Fecha de creación]])</f>
        <v>5</v>
      </c>
    </row>
    <row r="4308" spans="1:14" ht="15" customHeight="1" x14ac:dyDescent="0.25">
      <c r="A4308" s="26">
        <v>44344.420624999999</v>
      </c>
      <c r="B4308" s="23" t="s">
        <v>0</v>
      </c>
      <c r="C4308" s="23" t="s">
        <v>5714</v>
      </c>
      <c r="D4308" s="23" t="s">
        <v>6</v>
      </c>
      <c r="E4308" s="23" t="s">
        <v>1</v>
      </c>
      <c r="F4308" s="23" t="s">
        <v>7</v>
      </c>
      <c r="G4308" s="23" t="s">
        <v>975</v>
      </c>
      <c r="H4308" s="2" t="s">
        <v>7722</v>
      </c>
      <c r="I4308" s="23" t="s">
        <v>7412</v>
      </c>
      <c r="J4308" s="23"/>
      <c r="K4308" s="23" t="s">
        <v>9712</v>
      </c>
      <c r="L4308" s="23"/>
      <c r="M4308" s="23">
        <f>YEAR(Tabla2[[#This Row],[Fecha de creación]])</f>
        <v>2021</v>
      </c>
      <c r="N4308" s="23">
        <f>MONTH(Tabla2[[#This Row],[Fecha de creación]])</f>
        <v>5</v>
      </c>
    </row>
    <row r="4309" spans="1:14" ht="15" customHeight="1" x14ac:dyDescent="0.25">
      <c r="A4309" s="26">
        <v>44344.424398148149</v>
      </c>
      <c r="B4309" s="23" t="s">
        <v>189</v>
      </c>
      <c r="C4309" s="23" t="s">
        <v>775</v>
      </c>
      <c r="D4309" s="23" t="s">
        <v>776</v>
      </c>
      <c r="E4309" s="23" t="s">
        <v>1</v>
      </c>
      <c r="F4309" s="23" t="s">
        <v>2</v>
      </c>
      <c r="G4309" s="23" t="s">
        <v>3</v>
      </c>
      <c r="H4309" s="2" t="s">
        <v>7721</v>
      </c>
      <c r="I4309" s="23" t="s">
        <v>4486</v>
      </c>
      <c r="J4309" s="23"/>
      <c r="K4309" s="23" t="s">
        <v>9712</v>
      </c>
      <c r="L4309" s="23"/>
      <c r="M4309" s="23">
        <f>YEAR(Tabla2[[#This Row],[Fecha de creación]])</f>
        <v>2021</v>
      </c>
      <c r="N4309" s="23">
        <f>MONTH(Tabla2[[#This Row],[Fecha de creación]])</f>
        <v>5</v>
      </c>
    </row>
    <row r="4310" spans="1:14" ht="15" customHeight="1" x14ac:dyDescent="0.25">
      <c r="A4310" s="26">
        <v>44344.443333333336</v>
      </c>
      <c r="B4310" s="23" t="s">
        <v>0</v>
      </c>
      <c r="C4310" s="23" t="s">
        <v>5715</v>
      </c>
      <c r="D4310" s="23" t="s">
        <v>3164</v>
      </c>
      <c r="E4310" s="23" t="s">
        <v>1</v>
      </c>
      <c r="F4310" s="23" t="s">
        <v>7</v>
      </c>
      <c r="G4310" s="23" t="s">
        <v>975</v>
      </c>
      <c r="H4310" s="2" t="s">
        <v>7731</v>
      </c>
      <c r="I4310" s="23" t="s">
        <v>4</v>
      </c>
      <c r="J4310" s="23"/>
      <c r="K4310" s="23" t="s">
        <v>9712</v>
      </c>
      <c r="L4310" s="23"/>
      <c r="M4310" s="23">
        <f>YEAR(Tabla2[[#This Row],[Fecha de creación]])</f>
        <v>2021</v>
      </c>
      <c r="N4310" s="23">
        <f>MONTH(Tabla2[[#This Row],[Fecha de creación]])</f>
        <v>5</v>
      </c>
    </row>
    <row r="4311" spans="1:14" ht="15" customHeight="1" x14ac:dyDescent="0.25">
      <c r="A4311" s="26">
        <v>44344.457696759258</v>
      </c>
      <c r="B4311" s="23" t="s">
        <v>0</v>
      </c>
      <c r="C4311" s="23" t="s">
        <v>5716</v>
      </c>
      <c r="D4311" s="23" t="s">
        <v>110</v>
      </c>
      <c r="E4311" s="23" t="s">
        <v>1</v>
      </c>
      <c r="F4311" s="23" t="s">
        <v>7</v>
      </c>
      <c r="G4311" s="23" t="s">
        <v>975</v>
      </c>
      <c r="H4311" s="2" t="s">
        <v>7731</v>
      </c>
      <c r="I4311" s="23" t="s">
        <v>7412</v>
      </c>
      <c r="J4311" s="23"/>
      <c r="K4311" s="23" t="s">
        <v>9712</v>
      </c>
      <c r="L4311" s="23"/>
      <c r="M4311" s="23">
        <f>YEAR(Tabla2[[#This Row],[Fecha de creación]])</f>
        <v>2021</v>
      </c>
      <c r="N4311" s="23">
        <f>MONTH(Tabla2[[#This Row],[Fecha de creación]])</f>
        <v>5</v>
      </c>
    </row>
    <row r="4312" spans="1:14" ht="15" customHeight="1" x14ac:dyDescent="0.25">
      <c r="A4312" s="26">
        <v>44344.474780092591</v>
      </c>
      <c r="B4312" s="23" t="s">
        <v>56</v>
      </c>
      <c r="C4312" s="23" t="s">
        <v>5717</v>
      </c>
      <c r="D4312" s="23" t="s">
        <v>131</v>
      </c>
      <c r="E4312" s="23" t="s">
        <v>1</v>
      </c>
      <c r="F4312" s="23" t="s">
        <v>7</v>
      </c>
      <c r="G4312" s="23" t="s">
        <v>975</v>
      </c>
      <c r="H4312" s="2" t="s">
        <v>7728</v>
      </c>
      <c r="I4312" s="23" t="s">
        <v>4517</v>
      </c>
      <c r="J4312" s="23"/>
      <c r="K4312" s="23" t="s">
        <v>9712</v>
      </c>
      <c r="L4312" s="23"/>
      <c r="M4312" s="23">
        <f>YEAR(Tabla2[[#This Row],[Fecha de creación]])</f>
        <v>2021</v>
      </c>
      <c r="N4312" s="23">
        <f>MONTH(Tabla2[[#This Row],[Fecha de creación]])</f>
        <v>5</v>
      </c>
    </row>
    <row r="4313" spans="1:14" ht="15" customHeight="1" x14ac:dyDescent="0.25">
      <c r="A4313" s="26">
        <v>44344.480104166665</v>
      </c>
      <c r="B4313" s="23" t="s">
        <v>189</v>
      </c>
      <c r="C4313" s="23" t="s">
        <v>5718</v>
      </c>
      <c r="D4313" s="23" t="s">
        <v>131</v>
      </c>
      <c r="E4313" s="23" t="s">
        <v>1</v>
      </c>
      <c r="F4313" s="23" t="s">
        <v>7</v>
      </c>
      <c r="G4313" s="23" t="s">
        <v>975</v>
      </c>
      <c r="H4313" s="2" t="s">
        <v>7728</v>
      </c>
      <c r="I4313" s="23" t="s">
        <v>4486</v>
      </c>
      <c r="J4313" s="23"/>
      <c r="K4313" s="23" t="s">
        <v>9712</v>
      </c>
      <c r="L4313" s="23"/>
      <c r="M4313" s="23">
        <f>YEAR(Tabla2[[#This Row],[Fecha de creación]])</f>
        <v>2021</v>
      </c>
      <c r="N4313" s="23">
        <f>MONTH(Tabla2[[#This Row],[Fecha de creación]])</f>
        <v>5</v>
      </c>
    </row>
    <row r="4314" spans="1:14" ht="15" customHeight="1" x14ac:dyDescent="0.25">
      <c r="A4314" s="26">
        <v>44344.490763888891</v>
      </c>
      <c r="B4314" s="23" t="s">
        <v>19</v>
      </c>
      <c r="C4314" s="23" t="s">
        <v>777</v>
      </c>
      <c r="D4314" s="23" t="s">
        <v>778</v>
      </c>
      <c r="E4314" s="23" t="s">
        <v>1</v>
      </c>
      <c r="F4314" s="23" t="s">
        <v>7</v>
      </c>
      <c r="G4314" s="23" t="s">
        <v>3</v>
      </c>
      <c r="H4314" s="2" t="s">
        <v>7722</v>
      </c>
      <c r="I4314" s="23" t="s">
        <v>23</v>
      </c>
      <c r="J4314" s="23"/>
      <c r="K4314" s="23" t="s">
        <v>9712</v>
      </c>
      <c r="L4314" s="23"/>
      <c r="M4314" s="23">
        <f>YEAR(Tabla2[[#This Row],[Fecha de creación]])</f>
        <v>2021</v>
      </c>
      <c r="N4314" s="23">
        <f>MONTH(Tabla2[[#This Row],[Fecha de creación]])</f>
        <v>5</v>
      </c>
    </row>
    <row r="4315" spans="1:14" ht="15" customHeight="1" x14ac:dyDescent="0.25">
      <c r="A4315" s="26">
        <v>44344.535173611112</v>
      </c>
      <c r="B4315" s="23" t="s">
        <v>0</v>
      </c>
      <c r="C4315" s="23" t="s">
        <v>5719</v>
      </c>
      <c r="D4315" s="23" t="s">
        <v>5720</v>
      </c>
      <c r="E4315" s="23" t="s">
        <v>1</v>
      </c>
      <c r="F4315" s="23" t="s">
        <v>7</v>
      </c>
      <c r="G4315" s="23" t="s">
        <v>975</v>
      </c>
      <c r="H4315" s="2" t="s">
        <v>7722</v>
      </c>
      <c r="I4315" s="23" t="s">
        <v>7412</v>
      </c>
      <c r="J4315" s="23"/>
      <c r="K4315" s="23" t="s">
        <v>9712</v>
      </c>
      <c r="L4315" s="23"/>
      <c r="M4315" s="23">
        <f>YEAR(Tabla2[[#This Row],[Fecha de creación]])</f>
        <v>2021</v>
      </c>
      <c r="N4315" s="23">
        <f>MONTH(Tabla2[[#This Row],[Fecha de creación]])</f>
        <v>5</v>
      </c>
    </row>
    <row r="4316" spans="1:14" ht="15" customHeight="1" x14ac:dyDescent="0.25">
      <c r="A4316" s="26">
        <v>44344.539837962962</v>
      </c>
      <c r="B4316" s="23" t="s">
        <v>0</v>
      </c>
      <c r="C4316" s="23" t="s">
        <v>5721</v>
      </c>
      <c r="D4316" s="23" t="s">
        <v>6</v>
      </c>
      <c r="E4316" s="23" t="s">
        <v>1</v>
      </c>
      <c r="F4316" s="23" t="s">
        <v>7</v>
      </c>
      <c r="G4316" s="23" t="s">
        <v>975</v>
      </c>
      <c r="H4316" s="2" t="s">
        <v>7722</v>
      </c>
      <c r="I4316" s="23" t="s">
        <v>7412</v>
      </c>
      <c r="J4316" s="23"/>
      <c r="K4316" s="23" t="s">
        <v>9712</v>
      </c>
      <c r="L4316" s="23"/>
      <c r="M4316" s="23">
        <f>YEAR(Tabla2[[#This Row],[Fecha de creación]])</f>
        <v>2021</v>
      </c>
      <c r="N4316" s="23">
        <f>MONTH(Tabla2[[#This Row],[Fecha de creación]])</f>
        <v>5</v>
      </c>
    </row>
    <row r="4317" spans="1:14" ht="15" customHeight="1" x14ac:dyDescent="0.25">
      <c r="A4317" s="26">
        <v>44344.54383101852</v>
      </c>
      <c r="B4317" s="23" t="s">
        <v>0</v>
      </c>
      <c r="C4317" s="23" t="s">
        <v>5722</v>
      </c>
      <c r="D4317" s="23" t="s">
        <v>6</v>
      </c>
      <c r="E4317" s="23" t="s">
        <v>1</v>
      </c>
      <c r="F4317" s="23" t="s">
        <v>7</v>
      </c>
      <c r="G4317" s="23" t="s">
        <v>975</v>
      </c>
      <c r="H4317" s="2" t="s">
        <v>7722</v>
      </c>
      <c r="I4317" s="23" t="s">
        <v>7412</v>
      </c>
      <c r="J4317" s="23"/>
      <c r="K4317" s="23" t="s">
        <v>9712</v>
      </c>
      <c r="L4317" s="23"/>
      <c r="M4317" s="23">
        <f>YEAR(Tabla2[[#This Row],[Fecha de creación]])</f>
        <v>2021</v>
      </c>
      <c r="N4317" s="23">
        <f>MONTH(Tabla2[[#This Row],[Fecha de creación]])</f>
        <v>5</v>
      </c>
    </row>
    <row r="4318" spans="1:14" ht="15" customHeight="1" x14ac:dyDescent="0.25">
      <c r="A4318" s="26">
        <v>44344.551539351851</v>
      </c>
      <c r="B4318" s="23" t="s">
        <v>19</v>
      </c>
      <c r="C4318" s="23" t="s">
        <v>5723</v>
      </c>
      <c r="D4318" s="23" t="s">
        <v>5724</v>
      </c>
      <c r="E4318" s="23" t="s">
        <v>1</v>
      </c>
      <c r="F4318" s="23" t="s">
        <v>7</v>
      </c>
      <c r="G4318" s="23" t="s">
        <v>975</v>
      </c>
      <c r="H4318" s="2" t="s">
        <v>7745</v>
      </c>
      <c r="I4318" s="23" t="s">
        <v>23</v>
      </c>
      <c r="J4318" s="23"/>
      <c r="K4318" s="23" t="s">
        <v>9712</v>
      </c>
      <c r="L4318" s="23"/>
      <c r="M4318" s="23">
        <f>YEAR(Tabla2[[#This Row],[Fecha de creación]])</f>
        <v>2021</v>
      </c>
      <c r="N4318" s="23">
        <f>MONTH(Tabla2[[#This Row],[Fecha de creación]])</f>
        <v>5</v>
      </c>
    </row>
    <row r="4319" spans="1:14" ht="15" customHeight="1" x14ac:dyDescent="0.25">
      <c r="A4319" s="26">
        <v>44344.640335648146</v>
      </c>
      <c r="B4319" s="23" t="s">
        <v>189</v>
      </c>
      <c r="C4319" s="23" t="s">
        <v>5725</v>
      </c>
      <c r="D4319" s="23" t="s">
        <v>131</v>
      </c>
      <c r="E4319" s="23" t="s">
        <v>1</v>
      </c>
      <c r="F4319" s="23" t="s">
        <v>7</v>
      </c>
      <c r="G4319" s="23" t="s">
        <v>975</v>
      </c>
      <c r="H4319" s="2" t="s">
        <v>7728</v>
      </c>
      <c r="I4319" s="23" t="s">
        <v>4486</v>
      </c>
      <c r="J4319" s="23"/>
      <c r="K4319" s="23" t="s">
        <v>9712</v>
      </c>
      <c r="L4319" s="23"/>
      <c r="M4319" s="23">
        <f>YEAR(Tabla2[[#This Row],[Fecha de creación]])</f>
        <v>2021</v>
      </c>
      <c r="N4319" s="23">
        <f>MONTH(Tabla2[[#This Row],[Fecha de creación]])</f>
        <v>5</v>
      </c>
    </row>
    <row r="4320" spans="1:14" ht="15" customHeight="1" x14ac:dyDescent="0.25">
      <c r="A4320" s="26">
        <v>44344.682604166665</v>
      </c>
      <c r="B4320" s="23" t="s">
        <v>0</v>
      </c>
      <c r="C4320" s="23" t="s">
        <v>5726</v>
      </c>
      <c r="D4320" s="23" t="s">
        <v>6</v>
      </c>
      <c r="E4320" s="23" t="s">
        <v>1</v>
      </c>
      <c r="F4320" s="23" t="s">
        <v>7</v>
      </c>
      <c r="G4320" s="23" t="s">
        <v>975</v>
      </c>
      <c r="H4320" s="2" t="s">
        <v>7722</v>
      </c>
      <c r="I4320" s="23" t="s">
        <v>7412</v>
      </c>
      <c r="J4320" s="23"/>
      <c r="K4320" s="23" t="s">
        <v>9712</v>
      </c>
      <c r="L4320" s="23"/>
      <c r="M4320" s="23">
        <f>YEAR(Tabla2[[#This Row],[Fecha de creación]])</f>
        <v>2021</v>
      </c>
      <c r="N4320" s="23">
        <f>MONTH(Tabla2[[#This Row],[Fecha de creación]])</f>
        <v>5</v>
      </c>
    </row>
    <row r="4321" spans="1:14" ht="15" customHeight="1" x14ac:dyDescent="0.25">
      <c r="A4321" s="26">
        <v>44344.683703703704</v>
      </c>
      <c r="B4321" s="23" t="s">
        <v>0</v>
      </c>
      <c r="C4321" s="23" t="s">
        <v>5727</v>
      </c>
      <c r="D4321" s="23" t="s">
        <v>6</v>
      </c>
      <c r="E4321" s="23" t="s">
        <v>1</v>
      </c>
      <c r="F4321" s="23" t="s">
        <v>7</v>
      </c>
      <c r="G4321" s="23" t="s">
        <v>975</v>
      </c>
      <c r="H4321" s="2" t="s">
        <v>7722</v>
      </c>
      <c r="I4321" s="23" t="s">
        <v>4</v>
      </c>
      <c r="J4321" s="23"/>
      <c r="K4321" s="23" t="s">
        <v>9712</v>
      </c>
      <c r="L4321" s="23"/>
      <c r="M4321" s="23">
        <f>YEAR(Tabla2[[#This Row],[Fecha de creación]])</f>
        <v>2021</v>
      </c>
      <c r="N4321" s="23">
        <f>MONTH(Tabla2[[#This Row],[Fecha de creación]])</f>
        <v>5</v>
      </c>
    </row>
    <row r="4322" spans="1:14" ht="15" customHeight="1" x14ac:dyDescent="0.25">
      <c r="A4322" s="26">
        <v>44344.6871875</v>
      </c>
      <c r="B4322" s="23" t="s">
        <v>0</v>
      </c>
      <c r="C4322" s="23" t="s">
        <v>5728</v>
      </c>
      <c r="D4322" s="23" t="s">
        <v>6</v>
      </c>
      <c r="E4322" s="23" t="s">
        <v>1</v>
      </c>
      <c r="F4322" s="23" t="s">
        <v>7</v>
      </c>
      <c r="G4322" s="23" t="s">
        <v>975</v>
      </c>
      <c r="H4322" s="2" t="s">
        <v>7722</v>
      </c>
      <c r="I4322" s="23" t="s">
        <v>7412</v>
      </c>
      <c r="J4322" s="23"/>
      <c r="K4322" s="23" t="s">
        <v>9712</v>
      </c>
      <c r="L4322" s="23"/>
      <c r="M4322" s="23">
        <f>YEAR(Tabla2[[#This Row],[Fecha de creación]])</f>
        <v>2021</v>
      </c>
      <c r="N4322" s="23">
        <f>MONTH(Tabla2[[#This Row],[Fecha de creación]])</f>
        <v>5</v>
      </c>
    </row>
    <row r="4323" spans="1:14" ht="15" customHeight="1" x14ac:dyDescent="0.25">
      <c r="A4323" s="26">
        <v>44344.688298611109</v>
      </c>
      <c r="B4323" s="23" t="s">
        <v>0</v>
      </c>
      <c r="C4323" s="23" t="s">
        <v>5729</v>
      </c>
      <c r="D4323" s="23" t="s">
        <v>6</v>
      </c>
      <c r="E4323" s="23" t="s">
        <v>1</v>
      </c>
      <c r="F4323" s="23" t="s">
        <v>7</v>
      </c>
      <c r="G4323" s="23" t="s">
        <v>975</v>
      </c>
      <c r="H4323" s="2" t="s">
        <v>7722</v>
      </c>
      <c r="I4323" s="23" t="s">
        <v>4</v>
      </c>
      <c r="J4323" s="23"/>
      <c r="K4323" s="23" t="s">
        <v>9712</v>
      </c>
      <c r="L4323" s="23"/>
      <c r="M4323" s="23">
        <f>YEAR(Tabla2[[#This Row],[Fecha de creación]])</f>
        <v>2021</v>
      </c>
      <c r="N4323" s="23">
        <f>MONTH(Tabla2[[#This Row],[Fecha de creación]])</f>
        <v>5</v>
      </c>
    </row>
    <row r="4324" spans="1:14" ht="15" customHeight="1" x14ac:dyDescent="0.25">
      <c r="A4324" s="26">
        <v>44344.703136574077</v>
      </c>
      <c r="B4324" s="23" t="s">
        <v>0</v>
      </c>
      <c r="C4324" s="23" t="s">
        <v>5730</v>
      </c>
      <c r="D4324" s="23" t="s">
        <v>6</v>
      </c>
      <c r="E4324" s="23" t="s">
        <v>1</v>
      </c>
      <c r="F4324" s="23" t="s">
        <v>7</v>
      </c>
      <c r="G4324" s="23" t="s">
        <v>975</v>
      </c>
      <c r="H4324" s="2" t="s">
        <v>7722</v>
      </c>
      <c r="I4324" s="23" t="s">
        <v>4</v>
      </c>
      <c r="J4324" s="23"/>
      <c r="K4324" s="23" t="s">
        <v>9712</v>
      </c>
      <c r="L4324" s="23"/>
      <c r="M4324" s="23">
        <f>YEAR(Tabla2[[#This Row],[Fecha de creación]])</f>
        <v>2021</v>
      </c>
      <c r="N4324" s="23">
        <f>MONTH(Tabla2[[#This Row],[Fecha de creación]])</f>
        <v>5</v>
      </c>
    </row>
    <row r="4325" spans="1:14" ht="15" customHeight="1" x14ac:dyDescent="0.25">
      <c r="A4325" s="26">
        <v>44345.413275462961</v>
      </c>
      <c r="B4325" s="23" t="s">
        <v>0</v>
      </c>
      <c r="C4325" s="23" t="s">
        <v>5731</v>
      </c>
      <c r="D4325" s="23" t="s">
        <v>21</v>
      </c>
      <c r="E4325" s="23" t="s">
        <v>1</v>
      </c>
      <c r="F4325" s="23" t="s">
        <v>7</v>
      </c>
      <c r="G4325" s="23" t="s">
        <v>975</v>
      </c>
      <c r="H4325" s="2" t="s">
        <v>7744</v>
      </c>
      <c r="I4325" s="23" t="s">
        <v>7412</v>
      </c>
      <c r="J4325" s="23"/>
      <c r="K4325" s="23" t="s">
        <v>9712</v>
      </c>
      <c r="L4325" s="23"/>
      <c r="M4325" s="23">
        <f>YEAR(Tabla2[[#This Row],[Fecha de creación]])</f>
        <v>2021</v>
      </c>
      <c r="N4325" s="23">
        <f>MONTH(Tabla2[[#This Row],[Fecha de creación]])</f>
        <v>5</v>
      </c>
    </row>
    <row r="4326" spans="1:14" ht="15" customHeight="1" x14ac:dyDescent="0.25">
      <c r="A4326" s="26">
        <v>44345.455358796295</v>
      </c>
      <c r="B4326" s="23" t="s">
        <v>189</v>
      </c>
      <c r="C4326" s="23" t="s">
        <v>5732</v>
      </c>
      <c r="D4326" s="23" t="s">
        <v>131</v>
      </c>
      <c r="E4326" s="23" t="s">
        <v>1</v>
      </c>
      <c r="F4326" s="23" t="s">
        <v>7</v>
      </c>
      <c r="G4326" s="23" t="s">
        <v>975</v>
      </c>
      <c r="H4326" s="2" t="s">
        <v>7728</v>
      </c>
      <c r="I4326" s="23" t="s">
        <v>4486</v>
      </c>
      <c r="J4326" s="23"/>
      <c r="K4326" s="23" t="s">
        <v>9712</v>
      </c>
      <c r="L4326" s="23"/>
      <c r="M4326" s="23">
        <f>YEAR(Tabla2[[#This Row],[Fecha de creación]])</f>
        <v>2021</v>
      </c>
      <c r="N4326" s="23">
        <f>MONTH(Tabla2[[#This Row],[Fecha de creación]])</f>
        <v>5</v>
      </c>
    </row>
    <row r="4327" spans="1:14" ht="15" customHeight="1" x14ac:dyDescent="0.25">
      <c r="A4327" s="26">
        <v>44345.488668981481</v>
      </c>
      <c r="B4327" s="23" t="s">
        <v>0</v>
      </c>
      <c r="C4327" s="23" t="s">
        <v>5733</v>
      </c>
      <c r="D4327" s="23" t="s">
        <v>21</v>
      </c>
      <c r="E4327" s="23" t="s">
        <v>1</v>
      </c>
      <c r="F4327" s="23" t="s">
        <v>7</v>
      </c>
      <c r="G4327" s="23" t="s">
        <v>975</v>
      </c>
      <c r="H4327" s="2" t="s">
        <v>7744</v>
      </c>
      <c r="I4327" s="23" t="s">
        <v>4</v>
      </c>
      <c r="J4327" s="23"/>
      <c r="K4327" s="23" t="s">
        <v>9712</v>
      </c>
      <c r="L4327" s="23"/>
      <c r="M4327" s="23">
        <f>YEAR(Tabla2[[#This Row],[Fecha de creación]])</f>
        <v>2021</v>
      </c>
      <c r="N4327" s="23">
        <f>MONTH(Tabla2[[#This Row],[Fecha de creación]])</f>
        <v>5</v>
      </c>
    </row>
    <row r="4328" spans="1:14" ht="15" customHeight="1" x14ac:dyDescent="0.25">
      <c r="A4328" s="26">
        <v>44345.531990740739</v>
      </c>
      <c r="B4328" s="23" t="s">
        <v>0</v>
      </c>
      <c r="C4328" s="23" t="s">
        <v>5734</v>
      </c>
      <c r="D4328" s="23" t="s">
        <v>5735</v>
      </c>
      <c r="E4328" s="23" t="s">
        <v>1</v>
      </c>
      <c r="F4328" s="23" t="s">
        <v>7</v>
      </c>
      <c r="G4328" s="23" t="s">
        <v>975</v>
      </c>
      <c r="H4328" s="2" t="s">
        <v>7722</v>
      </c>
      <c r="I4328" s="23" t="s">
        <v>7412</v>
      </c>
      <c r="J4328" s="23"/>
      <c r="K4328" s="23" t="s">
        <v>9712</v>
      </c>
      <c r="L4328" s="23"/>
      <c r="M4328" s="23">
        <f>YEAR(Tabla2[[#This Row],[Fecha de creación]])</f>
        <v>2021</v>
      </c>
      <c r="N4328" s="23">
        <f>MONTH(Tabla2[[#This Row],[Fecha de creación]])</f>
        <v>5</v>
      </c>
    </row>
    <row r="4329" spans="1:14" ht="15" customHeight="1" x14ac:dyDescent="0.25">
      <c r="A4329" s="26">
        <v>44345.533252314817</v>
      </c>
      <c r="B4329" s="23" t="s">
        <v>0</v>
      </c>
      <c r="C4329" s="23" t="s">
        <v>5736</v>
      </c>
      <c r="D4329" s="23" t="s">
        <v>551</v>
      </c>
      <c r="E4329" s="23" t="s">
        <v>1</v>
      </c>
      <c r="F4329" s="23" t="s">
        <v>7</v>
      </c>
      <c r="G4329" s="23" t="s">
        <v>975</v>
      </c>
      <c r="H4329" s="2" t="s">
        <v>7731</v>
      </c>
      <c r="I4329" s="23" t="s">
        <v>4</v>
      </c>
      <c r="J4329" s="23"/>
      <c r="K4329" s="23" t="s">
        <v>9712</v>
      </c>
      <c r="L4329" s="23"/>
      <c r="M4329" s="23">
        <f>YEAR(Tabla2[[#This Row],[Fecha de creación]])</f>
        <v>2021</v>
      </c>
      <c r="N4329" s="23">
        <f>MONTH(Tabla2[[#This Row],[Fecha de creación]])</f>
        <v>5</v>
      </c>
    </row>
    <row r="4330" spans="1:14" ht="15" customHeight="1" x14ac:dyDescent="0.25">
      <c r="A4330" s="26">
        <v>44345.533738425926</v>
      </c>
      <c r="B4330" s="23" t="s">
        <v>0</v>
      </c>
      <c r="C4330" s="23" t="s">
        <v>5737</v>
      </c>
      <c r="D4330" s="23" t="s">
        <v>5738</v>
      </c>
      <c r="E4330" s="23" t="s">
        <v>1</v>
      </c>
      <c r="F4330" s="23" t="s">
        <v>7</v>
      </c>
      <c r="G4330" s="23" t="s">
        <v>975</v>
      </c>
      <c r="H4330" s="2" t="s">
        <v>7758</v>
      </c>
      <c r="I4330" s="23" t="s">
        <v>7412</v>
      </c>
      <c r="J4330" s="23"/>
      <c r="K4330" s="23" t="s">
        <v>9712</v>
      </c>
      <c r="L4330" s="23"/>
      <c r="M4330" s="23">
        <f>YEAR(Tabla2[[#This Row],[Fecha de creación]])</f>
        <v>2021</v>
      </c>
      <c r="N4330" s="23">
        <f>MONTH(Tabla2[[#This Row],[Fecha de creación]])</f>
        <v>5</v>
      </c>
    </row>
    <row r="4331" spans="1:14" ht="15" customHeight="1" x14ac:dyDescent="0.25">
      <c r="A4331" s="26">
        <v>44345.533807870372</v>
      </c>
      <c r="B4331" s="23" t="s">
        <v>0</v>
      </c>
      <c r="C4331" s="23" t="s">
        <v>5739</v>
      </c>
      <c r="D4331" s="23" t="s">
        <v>812</v>
      </c>
      <c r="E4331" s="23" t="s">
        <v>1</v>
      </c>
      <c r="F4331" s="23" t="s">
        <v>7</v>
      </c>
      <c r="G4331" s="23" t="s">
        <v>975</v>
      </c>
      <c r="H4331" s="2" t="s">
        <v>7734</v>
      </c>
      <c r="I4331" s="23" t="s">
        <v>4</v>
      </c>
      <c r="J4331" s="23"/>
      <c r="K4331" s="23" t="s">
        <v>9712</v>
      </c>
      <c r="L4331" s="23"/>
      <c r="M4331" s="23">
        <f>YEAR(Tabla2[[#This Row],[Fecha de creación]])</f>
        <v>2021</v>
      </c>
      <c r="N4331" s="23">
        <f>MONTH(Tabla2[[#This Row],[Fecha de creación]])</f>
        <v>5</v>
      </c>
    </row>
    <row r="4332" spans="1:14" ht="15" customHeight="1" x14ac:dyDescent="0.25">
      <c r="A4332" s="26">
        <v>44345.560393518521</v>
      </c>
      <c r="B4332" s="23" t="s">
        <v>56</v>
      </c>
      <c r="C4332" s="23" t="s">
        <v>5740</v>
      </c>
      <c r="D4332" s="23" t="s">
        <v>5741</v>
      </c>
      <c r="E4332" s="23" t="s">
        <v>1</v>
      </c>
      <c r="F4332" s="23" t="s">
        <v>7</v>
      </c>
      <c r="G4332" s="23" t="s">
        <v>975</v>
      </c>
      <c r="H4332" s="2" t="s">
        <v>7758</v>
      </c>
      <c r="I4332" s="23" t="s">
        <v>4517</v>
      </c>
      <c r="J4332" s="23"/>
      <c r="K4332" s="23" t="s">
        <v>9712</v>
      </c>
      <c r="L4332" s="23"/>
      <c r="M4332" s="23">
        <f>YEAR(Tabla2[[#This Row],[Fecha de creación]])</f>
        <v>2021</v>
      </c>
      <c r="N4332" s="23">
        <f>MONTH(Tabla2[[#This Row],[Fecha de creación]])</f>
        <v>5</v>
      </c>
    </row>
    <row r="4333" spans="1:14" ht="15" customHeight="1" x14ac:dyDescent="0.25">
      <c r="A4333" s="26">
        <v>44345.635000000002</v>
      </c>
      <c r="B4333" s="23" t="s">
        <v>0</v>
      </c>
      <c r="C4333" s="23" t="s">
        <v>5742</v>
      </c>
      <c r="D4333" s="23" t="s">
        <v>949</v>
      </c>
      <c r="E4333" s="23" t="s">
        <v>1</v>
      </c>
      <c r="F4333" s="23" t="s">
        <v>22</v>
      </c>
      <c r="G4333" s="23" t="s">
        <v>975</v>
      </c>
      <c r="H4333" s="2" t="s">
        <v>7737</v>
      </c>
      <c r="I4333" s="23" t="s">
        <v>7412</v>
      </c>
      <c r="J4333" s="23"/>
      <c r="K4333" s="23" t="s">
        <v>9712</v>
      </c>
      <c r="L4333" s="23"/>
      <c r="M4333" s="23">
        <f>YEAR(Tabla2[[#This Row],[Fecha de creación]])</f>
        <v>2021</v>
      </c>
      <c r="N4333" s="23">
        <f>MONTH(Tabla2[[#This Row],[Fecha de creación]])</f>
        <v>5</v>
      </c>
    </row>
    <row r="4334" spans="1:14" ht="15" customHeight="1" x14ac:dyDescent="0.25">
      <c r="A4334" s="26">
        <v>44345.70689814815</v>
      </c>
      <c r="B4334" s="23" t="s">
        <v>100</v>
      </c>
      <c r="C4334" s="23" t="s">
        <v>5743</v>
      </c>
      <c r="D4334" s="23" t="s">
        <v>999</v>
      </c>
      <c r="E4334" s="23" t="s">
        <v>1</v>
      </c>
      <c r="F4334" s="23" t="s">
        <v>7</v>
      </c>
      <c r="G4334" s="23" t="s">
        <v>975</v>
      </c>
      <c r="H4334" s="2" t="s">
        <v>7744</v>
      </c>
      <c r="I4334" s="23" t="s">
        <v>7575</v>
      </c>
      <c r="J4334" s="23"/>
      <c r="K4334" s="23" t="s">
        <v>9712</v>
      </c>
      <c r="L4334" s="23"/>
      <c r="M4334" s="23">
        <f>YEAR(Tabla2[[#This Row],[Fecha de creación]])</f>
        <v>2021</v>
      </c>
      <c r="N4334" s="23">
        <f>MONTH(Tabla2[[#This Row],[Fecha de creación]])</f>
        <v>5</v>
      </c>
    </row>
    <row r="4335" spans="1:14" ht="15" customHeight="1" x14ac:dyDescent="0.25">
      <c r="A4335" s="26">
        <v>44345.718819444446</v>
      </c>
      <c r="B4335" s="23" t="s">
        <v>0</v>
      </c>
      <c r="C4335" s="23" t="s">
        <v>5744</v>
      </c>
      <c r="D4335" s="23" t="s">
        <v>6</v>
      </c>
      <c r="E4335" s="23" t="s">
        <v>1</v>
      </c>
      <c r="F4335" s="23" t="s">
        <v>7</v>
      </c>
      <c r="G4335" s="23" t="s">
        <v>975</v>
      </c>
      <c r="H4335" s="2" t="s">
        <v>7722</v>
      </c>
      <c r="I4335" s="23" t="s">
        <v>7412</v>
      </c>
      <c r="J4335" s="23"/>
      <c r="K4335" s="23" t="s">
        <v>9712</v>
      </c>
      <c r="L4335" s="23"/>
      <c r="M4335" s="23">
        <f>YEAR(Tabla2[[#This Row],[Fecha de creación]])</f>
        <v>2021</v>
      </c>
      <c r="N4335" s="23">
        <f>MONTH(Tabla2[[#This Row],[Fecha de creación]])</f>
        <v>5</v>
      </c>
    </row>
    <row r="4336" spans="1:14" ht="15" customHeight="1" x14ac:dyDescent="0.25">
      <c r="A4336" s="26">
        <v>44345.720300925925</v>
      </c>
      <c r="B4336" s="23" t="s">
        <v>0</v>
      </c>
      <c r="C4336" s="23" t="s">
        <v>5745</v>
      </c>
      <c r="D4336" s="23" t="s">
        <v>21</v>
      </c>
      <c r="E4336" s="23" t="s">
        <v>1</v>
      </c>
      <c r="F4336" s="23" t="s">
        <v>7</v>
      </c>
      <c r="G4336" s="23" t="s">
        <v>975</v>
      </c>
      <c r="H4336" s="2" t="s">
        <v>7744</v>
      </c>
      <c r="I4336" s="23" t="s">
        <v>4</v>
      </c>
      <c r="J4336" s="23"/>
      <c r="K4336" s="23" t="s">
        <v>9712</v>
      </c>
      <c r="L4336" s="23"/>
      <c r="M4336" s="23">
        <f>YEAR(Tabla2[[#This Row],[Fecha de creación]])</f>
        <v>2021</v>
      </c>
      <c r="N4336" s="23">
        <f>MONTH(Tabla2[[#This Row],[Fecha de creación]])</f>
        <v>5</v>
      </c>
    </row>
    <row r="4337" spans="1:14" ht="15" customHeight="1" x14ac:dyDescent="0.25">
      <c r="A4337" s="26">
        <v>44345.725682870368</v>
      </c>
      <c r="B4337" s="23" t="s">
        <v>0</v>
      </c>
      <c r="C4337" s="23" t="s">
        <v>5746</v>
      </c>
      <c r="D4337" s="23" t="s">
        <v>21</v>
      </c>
      <c r="E4337" s="23" t="s">
        <v>1</v>
      </c>
      <c r="F4337" s="23" t="s">
        <v>7</v>
      </c>
      <c r="G4337" s="23" t="s">
        <v>975</v>
      </c>
      <c r="H4337" s="2" t="s">
        <v>7744</v>
      </c>
      <c r="I4337" s="23" t="s">
        <v>4</v>
      </c>
      <c r="J4337" s="23"/>
      <c r="K4337" s="23" t="s">
        <v>9712</v>
      </c>
      <c r="L4337" s="23"/>
      <c r="M4337" s="23">
        <f>YEAR(Tabla2[[#This Row],[Fecha de creación]])</f>
        <v>2021</v>
      </c>
      <c r="N4337" s="23">
        <f>MONTH(Tabla2[[#This Row],[Fecha de creación]])</f>
        <v>5</v>
      </c>
    </row>
    <row r="4338" spans="1:14" ht="15" customHeight="1" x14ac:dyDescent="0.25">
      <c r="A4338" s="26">
        <v>44345.735243055555</v>
      </c>
      <c r="B4338" s="23" t="s">
        <v>0</v>
      </c>
      <c r="C4338" s="23" t="s">
        <v>5747</v>
      </c>
      <c r="D4338" s="23" t="s">
        <v>551</v>
      </c>
      <c r="E4338" s="23" t="s">
        <v>1</v>
      </c>
      <c r="F4338" s="23" t="s">
        <v>7</v>
      </c>
      <c r="G4338" s="23" t="s">
        <v>975</v>
      </c>
      <c r="H4338" s="2" t="s">
        <v>7731</v>
      </c>
      <c r="I4338" s="23" t="s">
        <v>4</v>
      </c>
      <c r="J4338" s="23"/>
      <c r="K4338" s="23" t="s">
        <v>9712</v>
      </c>
      <c r="L4338" s="23"/>
      <c r="M4338" s="23">
        <f>YEAR(Tabla2[[#This Row],[Fecha de creación]])</f>
        <v>2021</v>
      </c>
      <c r="N4338" s="23">
        <f>MONTH(Tabla2[[#This Row],[Fecha de creación]])</f>
        <v>5</v>
      </c>
    </row>
    <row r="4339" spans="1:14" ht="15" customHeight="1" x14ac:dyDescent="0.25">
      <c r="A4339" s="26">
        <v>44345.735914351855</v>
      </c>
      <c r="B4339" s="23" t="s">
        <v>0</v>
      </c>
      <c r="C4339" s="23" t="s">
        <v>5748</v>
      </c>
      <c r="D4339" s="23" t="s">
        <v>351</v>
      </c>
      <c r="E4339" s="23" t="s">
        <v>1</v>
      </c>
      <c r="F4339" s="23" t="s">
        <v>7</v>
      </c>
      <c r="G4339" s="23" t="s">
        <v>975</v>
      </c>
      <c r="H4339" s="2" t="s">
        <v>7734</v>
      </c>
      <c r="I4339" s="23" t="s">
        <v>4</v>
      </c>
      <c r="J4339" s="23"/>
      <c r="K4339" s="23" t="s">
        <v>9712</v>
      </c>
      <c r="L4339" s="23"/>
      <c r="M4339" s="23">
        <f>YEAR(Tabla2[[#This Row],[Fecha de creación]])</f>
        <v>2021</v>
      </c>
      <c r="N4339" s="23">
        <f>MONTH(Tabla2[[#This Row],[Fecha de creación]])</f>
        <v>5</v>
      </c>
    </row>
    <row r="4340" spans="1:14" ht="15" customHeight="1" x14ac:dyDescent="0.25">
      <c r="A4340" s="26">
        <v>44345.742199074077</v>
      </c>
      <c r="B4340" s="23" t="s">
        <v>0</v>
      </c>
      <c r="C4340" s="23" t="s">
        <v>5749</v>
      </c>
      <c r="D4340" s="23" t="s">
        <v>6</v>
      </c>
      <c r="E4340" s="23" t="s">
        <v>1</v>
      </c>
      <c r="F4340" s="23" t="s">
        <v>7</v>
      </c>
      <c r="G4340" s="23" t="s">
        <v>975</v>
      </c>
      <c r="H4340" s="2" t="s">
        <v>7722</v>
      </c>
      <c r="I4340" s="23" t="s">
        <v>4</v>
      </c>
      <c r="J4340" s="23"/>
      <c r="K4340" s="23" t="s">
        <v>9712</v>
      </c>
      <c r="L4340" s="23"/>
      <c r="M4340" s="23">
        <f>YEAR(Tabla2[[#This Row],[Fecha de creación]])</f>
        <v>2021</v>
      </c>
      <c r="N4340" s="23">
        <f>MONTH(Tabla2[[#This Row],[Fecha de creación]])</f>
        <v>5</v>
      </c>
    </row>
    <row r="4341" spans="1:14" ht="15" customHeight="1" x14ac:dyDescent="0.25">
      <c r="A4341" s="26">
        <v>44345.744988425926</v>
      </c>
      <c r="B4341" s="23" t="s">
        <v>0</v>
      </c>
      <c r="C4341" s="23" t="s">
        <v>5750</v>
      </c>
      <c r="D4341" s="23" t="s">
        <v>6</v>
      </c>
      <c r="E4341" s="23" t="s">
        <v>1</v>
      </c>
      <c r="F4341" s="23" t="s">
        <v>7</v>
      </c>
      <c r="G4341" s="23" t="s">
        <v>975</v>
      </c>
      <c r="H4341" s="2" t="s">
        <v>7722</v>
      </c>
      <c r="I4341" s="23" t="s">
        <v>4</v>
      </c>
      <c r="J4341" s="23"/>
      <c r="K4341" s="23" t="s">
        <v>9712</v>
      </c>
      <c r="L4341" s="23"/>
      <c r="M4341" s="23">
        <f>YEAR(Tabla2[[#This Row],[Fecha de creación]])</f>
        <v>2021</v>
      </c>
      <c r="N4341" s="23">
        <f>MONTH(Tabla2[[#This Row],[Fecha de creación]])</f>
        <v>5</v>
      </c>
    </row>
    <row r="4342" spans="1:14" ht="15" customHeight="1" x14ac:dyDescent="0.25">
      <c r="A4342" s="26">
        <v>44345.745995370373</v>
      </c>
      <c r="B4342" s="23" t="s">
        <v>0</v>
      </c>
      <c r="C4342" s="23" t="s">
        <v>5751</v>
      </c>
      <c r="D4342" s="23" t="s">
        <v>586</v>
      </c>
      <c r="E4342" s="23" t="s">
        <v>1</v>
      </c>
      <c r="F4342" s="23" t="s">
        <v>7</v>
      </c>
      <c r="G4342" s="23" t="s">
        <v>975</v>
      </c>
      <c r="H4342" s="2" t="s">
        <v>7748</v>
      </c>
      <c r="I4342" s="23" t="s">
        <v>4</v>
      </c>
      <c r="J4342" s="23"/>
      <c r="K4342" s="23" t="s">
        <v>9712</v>
      </c>
      <c r="L4342" s="23"/>
      <c r="M4342" s="23">
        <f>YEAR(Tabla2[[#This Row],[Fecha de creación]])</f>
        <v>2021</v>
      </c>
      <c r="N4342" s="23">
        <f>MONTH(Tabla2[[#This Row],[Fecha de creación]])</f>
        <v>5</v>
      </c>
    </row>
    <row r="4343" spans="1:14" ht="15" customHeight="1" x14ac:dyDescent="0.25">
      <c r="A4343" s="26">
        <v>44345.766921296294</v>
      </c>
      <c r="B4343" s="23" t="s">
        <v>0</v>
      </c>
      <c r="C4343" s="23" t="s">
        <v>5752</v>
      </c>
      <c r="D4343" s="23" t="s">
        <v>551</v>
      </c>
      <c r="E4343" s="23" t="s">
        <v>1</v>
      </c>
      <c r="F4343" s="23" t="s">
        <v>7</v>
      </c>
      <c r="G4343" s="23" t="s">
        <v>975</v>
      </c>
      <c r="H4343" s="2" t="s">
        <v>7731</v>
      </c>
      <c r="I4343" s="23" t="s">
        <v>4</v>
      </c>
      <c r="J4343" s="23"/>
      <c r="K4343" s="23" t="s">
        <v>9712</v>
      </c>
      <c r="L4343" s="23"/>
      <c r="M4343" s="23">
        <f>YEAR(Tabla2[[#This Row],[Fecha de creación]])</f>
        <v>2021</v>
      </c>
      <c r="N4343" s="23">
        <f>MONTH(Tabla2[[#This Row],[Fecha de creación]])</f>
        <v>5</v>
      </c>
    </row>
    <row r="4344" spans="1:14" ht="15" customHeight="1" x14ac:dyDescent="0.25">
      <c r="A4344" s="26">
        <v>44345.768437500003</v>
      </c>
      <c r="B4344" s="23" t="s">
        <v>0</v>
      </c>
      <c r="C4344" s="23" t="s">
        <v>5753</v>
      </c>
      <c r="D4344" s="23" t="s">
        <v>812</v>
      </c>
      <c r="E4344" s="23" t="s">
        <v>1</v>
      </c>
      <c r="F4344" s="23" t="s">
        <v>7</v>
      </c>
      <c r="G4344" s="23" t="s">
        <v>975</v>
      </c>
      <c r="H4344" s="2" t="s">
        <v>7734</v>
      </c>
      <c r="I4344" s="23" t="s">
        <v>4</v>
      </c>
      <c r="J4344" s="23"/>
      <c r="K4344" s="23" t="s">
        <v>9712</v>
      </c>
      <c r="L4344" s="23"/>
      <c r="M4344" s="23">
        <f>YEAR(Tabla2[[#This Row],[Fecha de creación]])</f>
        <v>2021</v>
      </c>
      <c r="N4344" s="23">
        <f>MONTH(Tabla2[[#This Row],[Fecha de creación]])</f>
        <v>5</v>
      </c>
    </row>
    <row r="4345" spans="1:14" ht="15" customHeight="1" x14ac:dyDescent="0.25">
      <c r="A4345" s="26">
        <v>44346.378368055557</v>
      </c>
      <c r="B4345" s="23" t="s">
        <v>0</v>
      </c>
      <c r="C4345" s="23" t="s">
        <v>5754</v>
      </c>
      <c r="D4345" s="23" t="s">
        <v>6</v>
      </c>
      <c r="E4345" s="23" t="s">
        <v>1</v>
      </c>
      <c r="F4345" s="23" t="s">
        <v>7</v>
      </c>
      <c r="G4345" s="23" t="s">
        <v>975</v>
      </c>
      <c r="H4345" s="2" t="s">
        <v>7722</v>
      </c>
      <c r="I4345" s="23" t="s">
        <v>4</v>
      </c>
      <c r="J4345" s="23"/>
      <c r="K4345" s="23" t="s">
        <v>9712</v>
      </c>
      <c r="L4345" s="23"/>
      <c r="M4345" s="23">
        <f>YEAR(Tabla2[[#This Row],[Fecha de creación]])</f>
        <v>2021</v>
      </c>
      <c r="N4345" s="23">
        <f>MONTH(Tabla2[[#This Row],[Fecha de creación]])</f>
        <v>5</v>
      </c>
    </row>
    <row r="4346" spans="1:14" ht="15" customHeight="1" x14ac:dyDescent="0.25">
      <c r="A4346" s="26">
        <v>44346.40320601852</v>
      </c>
      <c r="B4346" s="23" t="s">
        <v>0</v>
      </c>
      <c r="C4346" s="23" t="s">
        <v>5755</v>
      </c>
      <c r="D4346" s="23" t="s">
        <v>6</v>
      </c>
      <c r="E4346" s="23" t="s">
        <v>1</v>
      </c>
      <c r="F4346" s="23" t="s">
        <v>7</v>
      </c>
      <c r="G4346" s="23" t="s">
        <v>975</v>
      </c>
      <c r="H4346" s="2" t="s">
        <v>7722</v>
      </c>
      <c r="I4346" s="23" t="s">
        <v>4</v>
      </c>
      <c r="J4346" s="23"/>
      <c r="K4346" s="23" t="s">
        <v>9712</v>
      </c>
      <c r="L4346" s="23"/>
      <c r="M4346" s="23">
        <f>YEAR(Tabla2[[#This Row],[Fecha de creación]])</f>
        <v>2021</v>
      </c>
      <c r="N4346" s="23">
        <f>MONTH(Tabla2[[#This Row],[Fecha de creación]])</f>
        <v>5</v>
      </c>
    </row>
    <row r="4347" spans="1:14" ht="15" customHeight="1" x14ac:dyDescent="0.25">
      <c r="A4347" s="26">
        <v>44346.403761574074</v>
      </c>
      <c r="B4347" s="23" t="s">
        <v>0</v>
      </c>
      <c r="C4347" s="23" t="s">
        <v>5756</v>
      </c>
      <c r="D4347" s="23" t="s">
        <v>586</v>
      </c>
      <c r="E4347" s="23" t="s">
        <v>1</v>
      </c>
      <c r="F4347" s="23" t="s">
        <v>7</v>
      </c>
      <c r="G4347" s="23" t="s">
        <v>975</v>
      </c>
      <c r="H4347" s="2" t="s">
        <v>7748</v>
      </c>
      <c r="I4347" s="23" t="s">
        <v>4</v>
      </c>
      <c r="J4347" s="23"/>
      <c r="K4347" s="23" t="s">
        <v>9712</v>
      </c>
      <c r="L4347" s="23"/>
      <c r="M4347" s="23">
        <f>YEAR(Tabla2[[#This Row],[Fecha de creación]])</f>
        <v>2021</v>
      </c>
      <c r="N4347" s="23">
        <f>MONTH(Tabla2[[#This Row],[Fecha de creación]])</f>
        <v>5</v>
      </c>
    </row>
    <row r="4348" spans="1:14" ht="15" customHeight="1" x14ac:dyDescent="0.25">
      <c r="A4348" s="26">
        <v>44346.409907407404</v>
      </c>
      <c r="B4348" s="23" t="s">
        <v>0</v>
      </c>
      <c r="C4348" s="23" t="s">
        <v>5757</v>
      </c>
      <c r="D4348" s="23" t="s">
        <v>6</v>
      </c>
      <c r="E4348" s="23" t="s">
        <v>1</v>
      </c>
      <c r="F4348" s="23" t="s">
        <v>7</v>
      </c>
      <c r="G4348" s="23" t="s">
        <v>975</v>
      </c>
      <c r="H4348" s="2" t="s">
        <v>7722</v>
      </c>
      <c r="I4348" s="23" t="s">
        <v>4</v>
      </c>
      <c r="J4348" s="23"/>
      <c r="K4348" s="23" t="s">
        <v>9712</v>
      </c>
      <c r="L4348" s="23"/>
      <c r="M4348" s="23">
        <f>YEAR(Tabla2[[#This Row],[Fecha de creación]])</f>
        <v>2021</v>
      </c>
      <c r="N4348" s="23">
        <f>MONTH(Tabla2[[#This Row],[Fecha de creación]])</f>
        <v>5</v>
      </c>
    </row>
    <row r="4349" spans="1:14" ht="15" customHeight="1" x14ac:dyDescent="0.25">
      <c r="A4349" s="26">
        <v>44346.410555555558</v>
      </c>
      <c r="B4349" s="23" t="s">
        <v>0</v>
      </c>
      <c r="C4349" s="23" t="s">
        <v>5758</v>
      </c>
      <c r="D4349" s="23" t="s">
        <v>586</v>
      </c>
      <c r="E4349" s="23" t="s">
        <v>1</v>
      </c>
      <c r="F4349" s="23" t="s">
        <v>7</v>
      </c>
      <c r="G4349" s="23" t="s">
        <v>975</v>
      </c>
      <c r="H4349" s="2" t="s">
        <v>7748</v>
      </c>
      <c r="I4349" s="23" t="s">
        <v>4</v>
      </c>
      <c r="J4349" s="23"/>
      <c r="K4349" s="23" t="s">
        <v>9712</v>
      </c>
      <c r="L4349" s="23"/>
      <c r="M4349" s="23">
        <f>YEAR(Tabla2[[#This Row],[Fecha de creación]])</f>
        <v>2021</v>
      </c>
      <c r="N4349" s="23">
        <f>MONTH(Tabla2[[#This Row],[Fecha de creación]])</f>
        <v>5</v>
      </c>
    </row>
    <row r="4350" spans="1:14" ht="15" customHeight="1" x14ac:dyDescent="0.25">
      <c r="A4350" s="26">
        <v>44346.42864583333</v>
      </c>
      <c r="B4350" s="23" t="s">
        <v>0</v>
      </c>
      <c r="C4350" s="23" t="s">
        <v>779</v>
      </c>
      <c r="D4350" s="23" t="s">
        <v>586</v>
      </c>
      <c r="E4350" s="23" t="s">
        <v>1</v>
      </c>
      <c r="F4350" s="23" t="s">
        <v>7</v>
      </c>
      <c r="G4350" s="23" t="s">
        <v>3</v>
      </c>
      <c r="H4350" s="2" t="s">
        <v>7748</v>
      </c>
      <c r="I4350" s="23" t="s">
        <v>4</v>
      </c>
      <c r="J4350" s="23"/>
      <c r="K4350" s="23" t="s">
        <v>9712</v>
      </c>
      <c r="L4350" s="23"/>
      <c r="M4350" s="23">
        <f>YEAR(Tabla2[[#This Row],[Fecha de creación]])</f>
        <v>2021</v>
      </c>
      <c r="N4350" s="23">
        <f>MONTH(Tabla2[[#This Row],[Fecha de creación]])</f>
        <v>5</v>
      </c>
    </row>
    <row r="4351" spans="1:14" ht="15" customHeight="1" x14ac:dyDescent="0.25">
      <c r="A4351" s="26">
        <v>44346.544999999998</v>
      </c>
      <c r="B4351" s="23" t="s">
        <v>0</v>
      </c>
      <c r="C4351" s="23" t="s">
        <v>5759</v>
      </c>
      <c r="D4351" s="23" t="s">
        <v>167</v>
      </c>
      <c r="E4351" s="23" t="s">
        <v>1</v>
      </c>
      <c r="F4351" s="23" t="s">
        <v>7</v>
      </c>
      <c r="G4351" s="23" t="s">
        <v>975</v>
      </c>
      <c r="H4351" s="2" t="s">
        <v>7745</v>
      </c>
      <c r="I4351" s="23" t="s">
        <v>4</v>
      </c>
      <c r="J4351" s="23"/>
      <c r="K4351" s="23" t="s">
        <v>9712</v>
      </c>
      <c r="L4351" s="23"/>
      <c r="M4351" s="23">
        <f>YEAR(Tabla2[[#This Row],[Fecha de creación]])</f>
        <v>2021</v>
      </c>
      <c r="N4351" s="23">
        <f>MONTH(Tabla2[[#This Row],[Fecha de creación]])</f>
        <v>5</v>
      </c>
    </row>
    <row r="4352" spans="1:14" ht="15" customHeight="1" x14ac:dyDescent="0.25">
      <c r="A4352" s="26">
        <v>44346.694895833331</v>
      </c>
      <c r="B4352" s="23" t="s">
        <v>0</v>
      </c>
      <c r="C4352" s="23" t="s">
        <v>5760</v>
      </c>
      <c r="D4352" s="23" t="s">
        <v>6</v>
      </c>
      <c r="E4352" s="23" t="s">
        <v>1</v>
      </c>
      <c r="F4352" s="23" t="s">
        <v>7</v>
      </c>
      <c r="G4352" s="23" t="s">
        <v>975</v>
      </c>
      <c r="H4352" s="2" t="s">
        <v>7722</v>
      </c>
      <c r="I4352" s="23" t="s">
        <v>4</v>
      </c>
      <c r="J4352" s="23"/>
      <c r="K4352" s="23" t="s">
        <v>9712</v>
      </c>
      <c r="L4352" s="23"/>
      <c r="M4352" s="23">
        <f>YEAR(Tabla2[[#This Row],[Fecha de creación]])</f>
        <v>2021</v>
      </c>
      <c r="N4352" s="23">
        <f>MONTH(Tabla2[[#This Row],[Fecha de creación]])</f>
        <v>5</v>
      </c>
    </row>
    <row r="4353" spans="1:14" ht="15" customHeight="1" x14ac:dyDescent="0.25">
      <c r="A4353" s="26">
        <v>44346.699004629627</v>
      </c>
      <c r="B4353" s="23" t="s">
        <v>0</v>
      </c>
      <c r="C4353" s="23" t="s">
        <v>5761</v>
      </c>
      <c r="D4353" s="23" t="s">
        <v>6</v>
      </c>
      <c r="E4353" s="23" t="s">
        <v>1</v>
      </c>
      <c r="F4353" s="23" t="s">
        <v>7</v>
      </c>
      <c r="G4353" s="23" t="s">
        <v>975</v>
      </c>
      <c r="H4353" s="2" t="s">
        <v>7722</v>
      </c>
      <c r="I4353" s="23" t="s">
        <v>4</v>
      </c>
      <c r="J4353" s="23"/>
      <c r="K4353" s="23" t="s">
        <v>9712</v>
      </c>
      <c r="L4353" s="23"/>
      <c r="M4353" s="23">
        <f>YEAR(Tabla2[[#This Row],[Fecha de creación]])</f>
        <v>2021</v>
      </c>
      <c r="N4353" s="23">
        <f>MONTH(Tabla2[[#This Row],[Fecha de creación]])</f>
        <v>5</v>
      </c>
    </row>
    <row r="4354" spans="1:14" ht="15" customHeight="1" x14ac:dyDescent="0.25">
      <c r="A4354" s="26">
        <v>44346.708541666667</v>
      </c>
      <c r="B4354" s="23" t="s">
        <v>100</v>
      </c>
      <c r="C4354" s="23" t="s">
        <v>5762</v>
      </c>
      <c r="D4354" s="23" t="s">
        <v>551</v>
      </c>
      <c r="E4354" s="23" t="s">
        <v>1</v>
      </c>
      <c r="F4354" s="23" t="s">
        <v>7</v>
      </c>
      <c r="G4354" s="23" t="s">
        <v>975</v>
      </c>
      <c r="H4354" s="2" t="s">
        <v>7731</v>
      </c>
      <c r="I4354" s="23" t="s">
        <v>1653</v>
      </c>
      <c r="J4354" s="23"/>
      <c r="K4354" s="23" t="s">
        <v>9712</v>
      </c>
      <c r="L4354" s="23"/>
      <c r="M4354" s="23">
        <f>YEAR(Tabla2[[#This Row],[Fecha de creación]])</f>
        <v>2021</v>
      </c>
      <c r="N4354" s="23">
        <f>MONTH(Tabla2[[#This Row],[Fecha de creación]])</f>
        <v>5</v>
      </c>
    </row>
    <row r="4355" spans="1:14" ht="15" customHeight="1" x14ac:dyDescent="0.25">
      <c r="A4355" s="26">
        <v>44346.708969907406</v>
      </c>
      <c r="B4355" s="23" t="s">
        <v>100</v>
      </c>
      <c r="C4355" s="23" t="s">
        <v>5763</v>
      </c>
      <c r="D4355" s="23" t="s">
        <v>131</v>
      </c>
      <c r="E4355" s="23" t="s">
        <v>1</v>
      </c>
      <c r="F4355" s="23" t="s">
        <v>7</v>
      </c>
      <c r="G4355" s="23" t="s">
        <v>975</v>
      </c>
      <c r="H4355" s="2" t="s">
        <v>7728</v>
      </c>
      <c r="I4355" s="23" t="s">
        <v>1653</v>
      </c>
      <c r="J4355" s="23"/>
      <c r="K4355" s="23" t="s">
        <v>9712</v>
      </c>
      <c r="L4355" s="23"/>
      <c r="M4355" s="23">
        <f>YEAR(Tabla2[[#This Row],[Fecha de creación]])</f>
        <v>2021</v>
      </c>
      <c r="N4355" s="23">
        <f>MONTH(Tabla2[[#This Row],[Fecha de creación]])</f>
        <v>5</v>
      </c>
    </row>
    <row r="4356" spans="1:14" ht="15" customHeight="1" x14ac:dyDescent="0.25">
      <c r="A4356" s="26">
        <v>44346.719930555555</v>
      </c>
      <c r="B4356" s="23" t="s">
        <v>0</v>
      </c>
      <c r="C4356" s="23" t="s">
        <v>5764</v>
      </c>
      <c r="D4356" s="23" t="s">
        <v>110</v>
      </c>
      <c r="E4356" s="23" t="s">
        <v>1</v>
      </c>
      <c r="F4356" s="23" t="s">
        <v>7</v>
      </c>
      <c r="G4356" s="23" t="s">
        <v>975</v>
      </c>
      <c r="H4356" s="2" t="s">
        <v>7731</v>
      </c>
      <c r="I4356" s="23" t="s">
        <v>4</v>
      </c>
      <c r="J4356" s="23"/>
      <c r="K4356" s="23" t="s">
        <v>9712</v>
      </c>
      <c r="L4356" s="23"/>
      <c r="M4356" s="23">
        <f>YEAR(Tabla2[[#This Row],[Fecha de creación]])</f>
        <v>2021</v>
      </c>
      <c r="N4356" s="23">
        <f>MONTH(Tabla2[[#This Row],[Fecha de creación]])</f>
        <v>5</v>
      </c>
    </row>
    <row r="4357" spans="1:14" ht="15" customHeight="1" x14ac:dyDescent="0.25">
      <c r="A4357" s="26">
        <v>44346.727766203701</v>
      </c>
      <c r="B4357" s="23" t="s">
        <v>100</v>
      </c>
      <c r="C4357" s="23" t="s">
        <v>5765</v>
      </c>
      <c r="D4357" s="23" t="s">
        <v>3164</v>
      </c>
      <c r="E4357" s="23" t="s">
        <v>1</v>
      </c>
      <c r="F4357" s="23" t="s">
        <v>7</v>
      </c>
      <c r="G4357" s="23" t="s">
        <v>975</v>
      </c>
      <c r="H4357" s="2" t="s">
        <v>7731</v>
      </c>
      <c r="I4357" s="23" t="s">
        <v>1653</v>
      </c>
      <c r="J4357" s="23"/>
      <c r="K4357" s="23" t="s">
        <v>9712</v>
      </c>
      <c r="L4357" s="23"/>
      <c r="M4357" s="23">
        <f>YEAR(Tabla2[[#This Row],[Fecha de creación]])</f>
        <v>2021</v>
      </c>
      <c r="N4357" s="23">
        <f>MONTH(Tabla2[[#This Row],[Fecha de creación]])</f>
        <v>5</v>
      </c>
    </row>
    <row r="4358" spans="1:14" ht="15" customHeight="1" x14ac:dyDescent="0.25">
      <c r="A4358" s="26">
        <v>44347.374918981484</v>
      </c>
      <c r="B4358" s="23" t="s">
        <v>0</v>
      </c>
      <c r="C4358" s="23" t="s">
        <v>5766</v>
      </c>
      <c r="D4358" s="23" t="s">
        <v>5767</v>
      </c>
      <c r="E4358" s="23" t="s">
        <v>1</v>
      </c>
      <c r="F4358" s="23" t="s">
        <v>7</v>
      </c>
      <c r="G4358" s="23" t="s">
        <v>1551</v>
      </c>
      <c r="H4358" s="2" t="s">
        <v>7743</v>
      </c>
      <c r="I4358" s="23" t="s">
        <v>11</v>
      </c>
      <c r="J4358" s="23"/>
      <c r="K4358" s="23" t="s">
        <v>9712</v>
      </c>
      <c r="L4358" s="23"/>
      <c r="M4358" s="23">
        <f>YEAR(Tabla2[[#This Row],[Fecha de creación]])</f>
        <v>2021</v>
      </c>
      <c r="N4358" s="23">
        <f>MONTH(Tabla2[[#This Row],[Fecha de creación]])</f>
        <v>5</v>
      </c>
    </row>
    <row r="4359" spans="1:14" ht="15" customHeight="1" x14ac:dyDescent="0.25">
      <c r="A4359" s="26">
        <v>44347.43954861111</v>
      </c>
      <c r="B4359" s="23" t="s">
        <v>0</v>
      </c>
      <c r="C4359" s="23" t="s">
        <v>5768</v>
      </c>
      <c r="D4359" s="23" t="s">
        <v>21</v>
      </c>
      <c r="E4359" s="23" t="s">
        <v>1</v>
      </c>
      <c r="F4359" s="23" t="s">
        <v>7</v>
      </c>
      <c r="G4359" s="23" t="s">
        <v>975</v>
      </c>
      <c r="H4359" s="2" t="s">
        <v>7744</v>
      </c>
      <c r="I4359" s="23" t="s">
        <v>7412</v>
      </c>
      <c r="J4359" s="23"/>
      <c r="K4359" s="23" t="s">
        <v>9712</v>
      </c>
      <c r="L4359" s="23"/>
      <c r="M4359" s="23">
        <f>YEAR(Tabla2[[#This Row],[Fecha de creación]])</f>
        <v>2021</v>
      </c>
      <c r="N4359" s="23">
        <f>MONTH(Tabla2[[#This Row],[Fecha de creación]])</f>
        <v>5</v>
      </c>
    </row>
    <row r="4360" spans="1:14" ht="15" customHeight="1" x14ac:dyDescent="0.25">
      <c r="A4360" s="26">
        <v>44347.46570601852</v>
      </c>
      <c r="B4360" s="23" t="s">
        <v>0</v>
      </c>
      <c r="C4360" s="23" t="s">
        <v>5769</v>
      </c>
      <c r="D4360" s="23" t="s">
        <v>382</v>
      </c>
      <c r="E4360" s="23" t="s">
        <v>1</v>
      </c>
      <c r="F4360" s="23" t="s">
        <v>7</v>
      </c>
      <c r="G4360" s="23" t="s">
        <v>975</v>
      </c>
      <c r="H4360" s="2" t="s">
        <v>7758</v>
      </c>
      <c r="I4360" s="23" t="s">
        <v>7412</v>
      </c>
      <c r="J4360" s="23"/>
      <c r="K4360" s="23" t="s">
        <v>9712</v>
      </c>
      <c r="L4360" s="23"/>
      <c r="M4360" s="23">
        <f>YEAR(Tabla2[[#This Row],[Fecha de creación]])</f>
        <v>2021</v>
      </c>
      <c r="N4360" s="23">
        <f>MONTH(Tabla2[[#This Row],[Fecha de creación]])</f>
        <v>5</v>
      </c>
    </row>
    <row r="4361" spans="1:14" ht="15" customHeight="1" x14ac:dyDescent="0.25">
      <c r="A4361" s="26">
        <v>44347.475937499999</v>
      </c>
      <c r="B4361" s="23" t="s">
        <v>0</v>
      </c>
      <c r="C4361" s="23" t="s">
        <v>5770</v>
      </c>
      <c r="D4361" s="23" t="s">
        <v>5771</v>
      </c>
      <c r="E4361" s="23" t="s">
        <v>1</v>
      </c>
      <c r="F4361" s="23" t="s">
        <v>7</v>
      </c>
      <c r="G4361" s="23" t="s">
        <v>1551</v>
      </c>
      <c r="H4361" s="2" t="s">
        <v>7734</v>
      </c>
      <c r="I4361" s="23" t="s">
        <v>7412</v>
      </c>
      <c r="J4361" s="23"/>
      <c r="K4361" s="23" t="s">
        <v>9712</v>
      </c>
      <c r="L4361" s="23"/>
      <c r="M4361" s="23">
        <f>YEAR(Tabla2[[#This Row],[Fecha de creación]])</f>
        <v>2021</v>
      </c>
      <c r="N4361" s="23">
        <f>MONTH(Tabla2[[#This Row],[Fecha de creación]])</f>
        <v>5</v>
      </c>
    </row>
    <row r="4362" spans="1:14" ht="15" customHeight="1" x14ac:dyDescent="0.25">
      <c r="A4362" s="26">
        <v>44347.511516203704</v>
      </c>
      <c r="B4362" s="23" t="s">
        <v>100</v>
      </c>
      <c r="C4362" s="23" t="s">
        <v>5772</v>
      </c>
      <c r="D4362" s="23" t="s">
        <v>21</v>
      </c>
      <c r="E4362" s="23" t="s">
        <v>1</v>
      </c>
      <c r="F4362" s="23" t="s">
        <v>7</v>
      </c>
      <c r="G4362" s="23" t="s">
        <v>975</v>
      </c>
      <c r="H4362" s="2" t="s">
        <v>7744</v>
      </c>
      <c r="I4362" s="23" t="s">
        <v>1653</v>
      </c>
      <c r="J4362" s="23"/>
      <c r="K4362" s="23" t="s">
        <v>9712</v>
      </c>
      <c r="L4362" s="23"/>
      <c r="M4362" s="23">
        <f>YEAR(Tabla2[[#This Row],[Fecha de creación]])</f>
        <v>2021</v>
      </c>
      <c r="N4362" s="23">
        <f>MONTH(Tabla2[[#This Row],[Fecha de creación]])</f>
        <v>5</v>
      </c>
    </row>
    <row r="4363" spans="1:14" ht="15" customHeight="1" x14ac:dyDescent="0.25">
      <c r="A4363" s="26">
        <v>44347.511562500003</v>
      </c>
      <c r="B4363" s="23" t="s">
        <v>0</v>
      </c>
      <c r="C4363" s="23" t="s">
        <v>5773</v>
      </c>
      <c r="D4363" s="23" t="s">
        <v>586</v>
      </c>
      <c r="E4363" s="23" t="s">
        <v>1</v>
      </c>
      <c r="F4363" s="23" t="s">
        <v>7</v>
      </c>
      <c r="G4363" s="23" t="s">
        <v>975</v>
      </c>
      <c r="H4363" s="2" t="s">
        <v>7748</v>
      </c>
      <c r="I4363" s="23" t="s">
        <v>7412</v>
      </c>
      <c r="J4363" s="23"/>
      <c r="K4363" s="23" t="s">
        <v>9712</v>
      </c>
      <c r="L4363" s="23"/>
      <c r="M4363" s="23">
        <f>YEAR(Tabla2[[#This Row],[Fecha de creación]])</f>
        <v>2021</v>
      </c>
      <c r="N4363" s="23">
        <f>MONTH(Tabla2[[#This Row],[Fecha de creación]])</f>
        <v>5</v>
      </c>
    </row>
    <row r="4364" spans="1:14" ht="15" customHeight="1" x14ac:dyDescent="0.25">
      <c r="A4364" s="26">
        <v>44347.512627314813</v>
      </c>
      <c r="B4364" s="23" t="s">
        <v>56</v>
      </c>
      <c r="C4364" s="23" t="s">
        <v>780</v>
      </c>
      <c r="D4364" s="23" t="s">
        <v>131</v>
      </c>
      <c r="E4364" s="23" t="s">
        <v>1</v>
      </c>
      <c r="F4364" s="23" t="s">
        <v>7</v>
      </c>
      <c r="G4364" s="23" t="s">
        <v>3</v>
      </c>
      <c r="H4364" s="2" t="s">
        <v>7728</v>
      </c>
      <c r="I4364" s="23" t="s">
        <v>4517</v>
      </c>
      <c r="J4364" s="23"/>
      <c r="K4364" s="23" t="s">
        <v>9712</v>
      </c>
      <c r="L4364" s="23"/>
      <c r="M4364" s="23">
        <f>YEAR(Tabla2[[#This Row],[Fecha de creación]])</f>
        <v>2021</v>
      </c>
      <c r="N4364" s="23">
        <f>MONTH(Tabla2[[#This Row],[Fecha de creación]])</f>
        <v>5</v>
      </c>
    </row>
    <row r="4365" spans="1:14" ht="15" customHeight="1" x14ac:dyDescent="0.25">
      <c r="A4365" s="26">
        <v>44347.522013888891</v>
      </c>
      <c r="B4365" s="23" t="s">
        <v>189</v>
      </c>
      <c r="C4365" s="23" t="s">
        <v>5774</v>
      </c>
      <c r="D4365" s="23" t="s">
        <v>131</v>
      </c>
      <c r="E4365" s="23" t="s">
        <v>1</v>
      </c>
      <c r="F4365" s="23" t="s">
        <v>7</v>
      </c>
      <c r="G4365" s="23" t="s">
        <v>975</v>
      </c>
      <c r="H4365" s="2" t="s">
        <v>7728</v>
      </c>
      <c r="I4365" s="23" t="s">
        <v>4486</v>
      </c>
      <c r="J4365" s="23"/>
      <c r="K4365" s="23" t="s">
        <v>9712</v>
      </c>
      <c r="L4365" s="23"/>
      <c r="M4365" s="23">
        <f>YEAR(Tabla2[[#This Row],[Fecha de creación]])</f>
        <v>2021</v>
      </c>
      <c r="N4365" s="23">
        <f>MONTH(Tabla2[[#This Row],[Fecha de creación]])</f>
        <v>5</v>
      </c>
    </row>
    <row r="4366" spans="1:14" ht="15" customHeight="1" x14ac:dyDescent="0.25">
      <c r="A4366" s="26">
        <v>44347.526053240741</v>
      </c>
      <c r="B4366" s="23" t="s">
        <v>0</v>
      </c>
      <c r="C4366" s="23" t="s">
        <v>5775</v>
      </c>
      <c r="D4366" s="23" t="s">
        <v>349</v>
      </c>
      <c r="E4366" s="23" t="s">
        <v>1</v>
      </c>
      <c r="F4366" s="23" t="s">
        <v>7</v>
      </c>
      <c r="G4366" s="23" t="s">
        <v>975</v>
      </c>
      <c r="H4366" s="2" t="s">
        <v>7731</v>
      </c>
      <c r="I4366" s="23" t="s">
        <v>7412</v>
      </c>
      <c r="J4366" s="23"/>
      <c r="K4366" s="23" t="s">
        <v>9712</v>
      </c>
      <c r="L4366" s="23"/>
      <c r="M4366" s="23">
        <f>YEAR(Tabla2[[#This Row],[Fecha de creación]])</f>
        <v>2021</v>
      </c>
      <c r="N4366" s="23">
        <f>MONTH(Tabla2[[#This Row],[Fecha de creación]])</f>
        <v>5</v>
      </c>
    </row>
    <row r="4367" spans="1:14" ht="15" customHeight="1" x14ac:dyDescent="0.25">
      <c r="A4367" s="26">
        <v>44347.52648148148</v>
      </c>
      <c r="B4367" s="23" t="s">
        <v>0</v>
      </c>
      <c r="C4367" s="23" t="s">
        <v>5776</v>
      </c>
      <c r="D4367" s="23" t="s">
        <v>351</v>
      </c>
      <c r="E4367" s="23" t="s">
        <v>1</v>
      </c>
      <c r="F4367" s="23" t="s">
        <v>7</v>
      </c>
      <c r="G4367" s="23" t="s">
        <v>975</v>
      </c>
      <c r="H4367" s="2" t="s">
        <v>7734</v>
      </c>
      <c r="I4367" s="23" t="s">
        <v>7412</v>
      </c>
      <c r="J4367" s="23"/>
      <c r="K4367" s="23" t="s">
        <v>9712</v>
      </c>
      <c r="L4367" s="23"/>
      <c r="M4367" s="23">
        <f>YEAR(Tabla2[[#This Row],[Fecha de creación]])</f>
        <v>2021</v>
      </c>
      <c r="N4367" s="23">
        <f>MONTH(Tabla2[[#This Row],[Fecha de creación]])</f>
        <v>5</v>
      </c>
    </row>
    <row r="4368" spans="1:14" ht="15" customHeight="1" x14ac:dyDescent="0.25">
      <c r="A4368" s="26">
        <v>44347.527997685182</v>
      </c>
      <c r="B4368" s="23" t="s">
        <v>0</v>
      </c>
      <c r="C4368" s="23" t="s">
        <v>5777</v>
      </c>
      <c r="D4368" s="23" t="s">
        <v>131</v>
      </c>
      <c r="E4368" s="23" t="s">
        <v>1</v>
      </c>
      <c r="F4368" s="23" t="s">
        <v>7</v>
      </c>
      <c r="G4368" s="23" t="s">
        <v>975</v>
      </c>
      <c r="H4368" s="2" t="s">
        <v>7728</v>
      </c>
      <c r="I4368" s="23" t="s">
        <v>7412</v>
      </c>
      <c r="J4368" s="23"/>
      <c r="K4368" s="23" t="s">
        <v>9712</v>
      </c>
      <c r="L4368" s="23"/>
      <c r="M4368" s="23">
        <f>YEAR(Tabla2[[#This Row],[Fecha de creación]])</f>
        <v>2021</v>
      </c>
      <c r="N4368" s="23">
        <f>MONTH(Tabla2[[#This Row],[Fecha de creación]])</f>
        <v>5</v>
      </c>
    </row>
    <row r="4369" spans="1:14" ht="15" customHeight="1" x14ac:dyDescent="0.25">
      <c r="A4369" s="26">
        <v>44347.546898148146</v>
      </c>
      <c r="B4369" s="23" t="s">
        <v>19</v>
      </c>
      <c r="C4369" s="23" t="s">
        <v>5778</v>
      </c>
      <c r="D4369" s="23" t="s">
        <v>5779</v>
      </c>
      <c r="E4369" s="23" t="s">
        <v>1</v>
      </c>
      <c r="F4369" s="23" t="s">
        <v>7</v>
      </c>
      <c r="G4369" s="23" t="s">
        <v>975</v>
      </c>
      <c r="H4369" s="2" t="s">
        <v>7734</v>
      </c>
      <c r="I4369" s="23" t="s">
        <v>23</v>
      </c>
      <c r="J4369" s="23"/>
      <c r="K4369" s="23" t="s">
        <v>9712</v>
      </c>
      <c r="L4369" s="23"/>
      <c r="M4369" s="23">
        <f>YEAR(Tabla2[[#This Row],[Fecha de creación]])</f>
        <v>2021</v>
      </c>
      <c r="N4369" s="23">
        <f>MONTH(Tabla2[[#This Row],[Fecha de creación]])</f>
        <v>5</v>
      </c>
    </row>
    <row r="4370" spans="1:14" ht="15" customHeight="1" x14ac:dyDescent="0.25">
      <c r="A4370" s="26">
        <v>44347.561157407406</v>
      </c>
      <c r="B4370" s="23" t="s">
        <v>0</v>
      </c>
      <c r="C4370" s="23" t="s">
        <v>5780</v>
      </c>
      <c r="D4370" s="23" t="s">
        <v>615</v>
      </c>
      <c r="E4370" s="23" t="s">
        <v>1</v>
      </c>
      <c r="F4370" s="23" t="s">
        <v>7</v>
      </c>
      <c r="G4370" s="23" t="s">
        <v>975</v>
      </c>
      <c r="H4370" s="2" t="s">
        <v>7745</v>
      </c>
      <c r="I4370" s="23" t="s">
        <v>4</v>
      </c>
      <c r="J4370" s="23"/>
      <c r="K4370" s="23" t="s">
        <v>9712</v>
      </c>
      <c r="L4370" s="23"/>
      <c r="M4370" s="23">
        <f>YEAR(Tabla2[[#This Row],[Fecha de creación]])</f>
        <v>2021</v>
      </c>
      <c r="N4370" s="23">
        <f>MONTH(Tabla2[[#This Row],[Fecha de creación]])</f>
        <v>5</v>
      </c>
    </row>
    <row r="4371" spans="1:14" ht="15" customHeight="1" x14ac:dyDescent="0.25">
      <c r="A4371" s="26">
        <v>44347.573703703703</v>
      </c>
      <c r="B4371" s="23" t="s">
        <v>189</v>
      </c>
      <c r="C4371" s="23" t="s">
        <v>5781</v>
      </c>
      <c r="D4371" s="23" t="s">
        <v>131</v>
      </c>
      <c r="E4371" s="23" t="s">
        <v>1</v>
      </c>
      <c r="F4371" s="23" t="s">
        <v>7</v>
      </c>
      <c r="G4371" s="23" t="s">
        <v>975</v>
      </c>
      <c r="H4371" s="2" t="s">
        <v>7728</v>
      </c>
      <c r="I4371" s="23" t="s">
        <v>4486</v>
      </c>
      <c r="J4371" s="23"/>
      <c r="K4371" s="23" t="s">
        <v>9712</v>
      </c>
      <c r="L4371" s="23"/>
      <c r="M4371" s="23">
        <f>YEAR(Tabla2[[#This Row],[Fecha de creación]])</f>
        <v>2021</v>
      </c>
      <c r="N4371" s="23">
        <f>MONTH(Tabla2[[#This Row],[Fecha de creación]])</f>
        <v>5</v>
      </c>
    </row>
    <row r="4372" spans="1:14" ht="15" customHeight="1" x14ac:dyDescent="0.25">
      <c r="A4372" s="26">
        <v>44347.574606481481</v>
      </c>
      <c r="B4372" s="23" t="s">
        <v>19</v>
      </c>
      <c r="C4372" s="23" t="s">
        <v>5782</v>
      </c>
      <c r="D4372" s="23" t="s">
        <v>5783</v>
      </c>
      <c r="E4372" s="23" t="s">
        <v>1</v>
      </c>
      <c r="F4372" s="23" t="s">
        <v>7</v>
      </c>
      <c r="G4372" s="23" t="s">
        <v>975</v>
      </c>
      <c r="H4372" s="2" t="s">
        <v>7734</v>
      </c>
      <c r="I4372" s="23" t="s">
        <v>23</v>
      </c>
      <c r="J4372" s="23"/>
      <c r="K4372" s="23" t="s">
        <v>9712</v>
      </c>
      <c r="L4372" s="23"/>
      <c r="M4372" s="23">
        <f>YEAR(Tabla2[[#This Row],[Fecha de creación]])</f>
        <v>2021</v>
      </c>
      <c r="N4372" s="23">
        <f>MONTH(Tabla2[[#This Row],[Fecha de creación]])</f>
        <v>5</v>
      </c>
    </row>
    <row r="4373" spans="1:14" ht="15" customHeight="1" x14ac:dyDescent="0.25">
      <c r="A4373" s="26">
        <v>44347.594652777778</v>
      </c>
      <c r="B4373" s="23" t="s">
        <v>0</v>
      </c>
      <c r="C4373" s="23" t="s">
        <v>5784</v>
      </c>
      <c r="D4373" s="23" t="s">
        <v>719</v>
      </c>
      <c r="E4373" s="23" t="s">
        <v>1</v>
      </c>
      <c r="F4373" s="23" t="s">
        <v>7</v>
      </c>
      <c r="G4373" s="23" t="s">
        <v>975</v>
      </c>
      <c r="H4373" s="2" t="s">
        <v>7722</v>
      </c>
      <c r="I4373" s="23" t="s">
        <v>4</v>
      </c>
      <c r="J4373" s="23"/>
      <c r="K4373" s="23" t="s">
        <v>9712</v>
      </c>
      <c r="L4373" s="23"/>
      <c r="M4373" s="23">
        <f>YEAR(Tabla2[[#This Row],[Fecha de creación]])</f>
        <v>2021</v>
      </c>
      <c r="N4373" s="23">
        <f>MONTH(Tabla2[[#This Row],[Fecha de creación]])</f>
        <v>5</v>
      </c>
    </row>
    <row r="4374" spans="1:14" ht="15" customHeight="1" x14ac:dyDescent="0.25">
      <c r="A4374" s="26">
        <v>44347.656504629631</v>
      </c>
      <c r="B4374" s="23" t="s">
        <v>100</v>
      </c>
      <c r="C4374" s="23" t="s">
        <v>5785</v>
      </c>
      <c r="D4374" s="23" t="s">
        <v>615</v>
      </c>
      <c r="E4374" s="23" t="s">
        <v>1</v>
      </c>
      <c r="F4374" s="23" t="s">
        <v>7</v>
      </c>
      <c r="G4374" s="23" t="s">
        <v>975</v>
      </c>
      <c r="H4374" s="2" t="s">
        <v>7745</v>
      </c>
      <c r="I4374" s="23" t="s">
        <v>1653</v>
      </c>
      <c r="J4374" s="23"/>
      <c r="K4374" s="23" t="s">
        <v>9712</v>
      </c>
      <c r="L4374" s="23"/>
      <c r="M4374" s="23">
        <f>YEAR(Tabla2[[#This Row],[Fecha de creación]])</f>
        <v>2021</v>
      </c>
      <c r="N4374" s="23">
        <f>MONTH(Tabla2[[#This Row],[Fecha de creación]])</f>
        <v>5</v>
      </c>
    </row>
    <row r="4375" spans="1:14" ht="15" customHeight="1" x14ac:dyDescent="0.25">
      <c r="A4375" s="26">
        <v>44347.672071759262</v>
      </c>
      <c r="B4375" s="23" t="s">
        <v>100</v>
      </c>
      <c r="C4375" s="23" t="s">
        <v>5786</v>
      </c>
      <c r="D4375" s="23" t="s">
        <v>167</v>
      </c>
      <c r="E4375" s="23" t="s">
        <v>1</v>
      </c>
      <c r="F4375" s="23" t="s">
        <v>7</v>
      </c>
      <c r="G4375" s="23" t="s">
        <v>1551</v>
      </c>
      <c r="H4375" s="2" t="s">
        <v>7731</v>
      </c>
      <c r="I4375" s="23" t="s">
        <v>1653</v>
      </c>
      <c r="J4375" s="23"/>
      <c r="K4375" s="23" t="s">
        <v>9712</v>
      </c>
      <c r="L4375" s="23"/>
      <c r="M4375" s="23">
        <f>YEAR(Tabla2[[#This Row],[Fecha de creación]])</f>
        <v>2021</v>
      </c>
      <c r="N4375" s="23">
        <f>MONTH(Tabla2[[#This Row],[Fecha de creación]])</f>
        <v>5</v>
      </c>
    </row>
    <row r="4376" spans="1:14" ht="15" customHeight="1" x14ac:dyDescent="0.25">
      <c r="A4376" s="26">
        <v>44347.686238425929</v>
      </c>
      <c r="B4376" s="23" t="s">
        <v>0</v>
      </c>
      <c r="C4376" s="23" t="s">
        <v>5787</v>
      </c>
      <c r="D4376" s="23" t="s">
        <v>551</v>
      </c>
      <c r="E4376" s="23" t="s">
        <v>1</v>
      </c>
      <c r="F4376" s="23" t="s">
        <v>7</v>
      </c>
      <c r="G4376" s="23" t="s">
        <v>975</v>
      </c>
      <c r="H4376" s="2" t="s">
        <v>7731</v>
      </c>
      <c r="I4376" s="23" t="s">
        <v>4</v>
      </c>
      <c r="J4376" s="23"/>
      <c r="K4376" s="23" t="s">
        <v>9712</v>
      </c>
      <c r="L4376" s="23"/>
      <c r="M4376" s="23">
        <f>YEAR(Tabla2[[#This Row],[Fecha de creación]])</f>
        <v>2021</v>
      </c>
      <c r="N4376" s="23">
        <f>MONTH(Tabla2[[#This Row],[Fecha de creación]])</f>
        <v>5</v>
      </c>
    </row>
    <row r="4377" spans="1:14" ht="15" customHeight="1" x14ac:dyDescent="0.25">
      <c r="A4377" s="26">
        <v>44347.6872337963</v>
      </c>
      <c r="B4377" s="23" t="s">
        <v>0</v>
      </c>
      <c r="C4377" s="23" t="s">
        <v>5788</v>
      </c>
      <c r="D4377" s="23" t="s">
        <v>812</v>
      </c>
      <c r="E4377" s="23" t="s">
        <v>1</v>
      </c>
      <c r="F4377" s="23" t="s">
        <v>7</v>
      </c>
      <c r="G4377" s="23" t="s">
        <v>975</v>
      </c>
      <c r="H4377" s="2" t="s">
        <v>7734</v>
      </c>
      <c r="I4377" s="23" t="s">
        <v>4</v>
      </c>
      <c r="J4377" s="23"/>
      <c r="K4377" s="23" t="s">
        <v>9712</v>
      </c>
      <c r="L4377" s="23"/>
      <c r="M4377" s="23">
        <f>YEAR(Tabla2[[#This Row],[Fecha de creación]])</f>
        <v>2021</v>
      </c>
      <c r="N4377" s="23">
        <f>MONTH(Tabla2[[#This Row],[Fecha de creación]])</f>
        <v>5</v>
      </c>
    </row>
    <row r="4378" spans="1:14" ht="15" customHeight="1" x14ac:dyDescent="0.25">
      <c r="A4378" s="26">
        <v>44347.689826388887</v>
      </c>
      <c r="B4378" s="23" t="s">
        <v>56</v>
      </c>
      <c r="C4378" s="23" t="s">
        <v>5789</v>
      </c>
      <c r="D4378" s="23" t="s">
        <v>131</v>
      </c>
      <c r="E4378" s="23" t="s">
        <v>1</v>
      </c>
      <c r="F4378" s="23" t="s">
        <v>7</v>
      </c>
      <c r="G4378" s="23" t="s">
        <v>975</v>
      </c>
      <c r="H4378" s="2" t="s">
        <v>7728</v>
      </c>
      <c r="I4378" s="23" t="s">
        <v>1527</v>
      </c>
      <c r="J4378" s="23"/>
      <c r="K4378" s="23" t="s">
        <v>9712</v>
      </c>
      <c r="L4378" s="23"/>
      <c r="M4378" s="23">
        <f>YEAR(Tabla2[[#This Row],[Fecha de creación]])</f>
        <v>2021</v>
      </c>
      <c r="N4378" s="23">
        <f>MONTH(Tabla2[[#This Row],[Fecha de creación]])</f>
        <v>5</v>
      </c>
    </row>
    <row r="4379" spans="1:14" ht="15" customHeight="1" x14ac:dyDescent="0.25">
      <c r="A4379" s="26">
        <v>44347.692615740743</v>
      </c>
      <c r="B4379" s="23" t="s">
        <v>189</v>
      </c>
      <c r="C4379" s="23" t="s">
        <v>781</v>
      </c>
      <c r="D4379" s="23" t="s">
        <v>51</v>
      </c>
      <c r="E4379" s="23" t="s">
        <v>1</v>
      </c>
      <c r="F4379" s="23" t="s">
        <v>7</v>
      </c>
      <c r="G4379" s="23" t="s">
        <v>3</v>
      </c>
      <c r="H4379" s="2" t="s">
        <v>7732</v>
      </c>
      <c r="I4379" s="23" t="s">
        <v>4486</v>
      </c>
      <c r="J4379" s="23"/>
      <c r="K4379" s="23" t="s">
        <v>9712</v>
      </c>
      <c r="L4379" s="23"/>
      <c r="M4379" s="23">
        <f>YEAR(Tabla2[[#This Row],[Fecha de creación]])</f>
        <v>2021</v>
      </c>
      <c r="N4379" s="23">
        <f>MONTH(Tabla2[[#This Row],[Fecha de creación]])</f>
        <v>5</v>
      </c>
    </row>
    <row r="4380" spans="1:14" ht="15" customHeight="1" x14ac:dyDescent="0.25">
      <c r="A4380" s="26">
        <v>44347.748761574076</v>
      </c>
      <c r="B4380" s="23" t="s">
        <v>0</v>
      </c>
      <c r="C4380" s="23" t="s">
        <v>5790</v>
      </c>
      <c r="D4380" s="23" t="s">
        <v>21</v>
      </c>
      <c r="E4380" s="23" t="s">
        <v>1</v>
      </c>
      <c r="F4380" s="23" t="s">
        <v>7</v>
      </c>
      <c r="G4380" s="23" t="s">
        <v>975</v>
      </c>
      <c r="H4380" s="2" t="s">
        <v>7744</v>
      </c>
      <c r="I4380" s="23" t="s">
        <v>4</v>
      </c>
      <c r="J4380" s="23"/>
      <c r="K4380" s="23" t="s">
        <v>9712</v>
      </c>
      <c r="L4380" s="23"/>
      <c r="M4380" s="23">
        <f>YEAR(Tabla2[[#This Row],[Fecha de creación]])</f>
        <v>2021</v>
      </c>
      <c r="N4380" s="23">
        <f>MONTH(Tabla2[[#This Row],[Fecha de creación]])</f>
        <v>5</v>
      </c>
    </row>
    <row r="4381" spans="1:14" ht="15" customHeight="1" x14ac:dyDescent="0.25">
      <c r="A4381" s="26">
        <v>44347.757974537039</v>
      </c>
      <c r="B4381" s="23" t="s">
        <v>0</v>
      </c>
      <c r="C4381" s="23" t="s">
        <v>5791</v>
      </c>
      <c r="D4381" s="23" t="s">
        <v>21</v>
      </c>
      <c r="E4381" s="23" t="s">
        <v>1</v>
      </c>
      <c r="F4381" s="23" t="s">
        <v>7</v>
      </c>
      <c r="G4381" s="23" t="s">
        <v>975</v>
      </c>
      <c r="H4381" s="2" t="s">
        <v>7744</v>
      </c>
      <c r="I4381" s="23" t="s">
        <v>4</v>
      </c>
      <c r="J4381" s="23"/>
      <c r="K4381" s="23" t="s">
        <v>9712</v>
      </c>
      <c r="L4381" s="23"/>
      <c r="M4381" s="23">
        <f>YEAR(Tabla2[[#This Row],[Fecha de creación]])</f>
        <v>2021</v>
      </c>
      <c r="N4381" s="23">
        <f>MONTH(Tabla2[[#This Row],[Fecha de creación]])</f>
        <v>5</v>
      </c>
    </row>
    <row r="4382" spans="1:14" ht="15" customHeight="1" x14ac:dyDescent="0.25">
      <c r="A4382" s="26">
        <v>44348.480219907404</v>
      </c>
      <c r="B4382" s="23" t="s">
        <v>19</v>
      </c>
      <c r="C4382" s="23" t="s">
        <v>5792</v>
      </c>
      <c r="D4382" s="23" t="s">
        <v>5481</v>
      </c>
      <c r="E4382" s="23" t="s">
        <v>1</v>
      </c>
      <c r="F4382" s="23" t="s">
        <v>7</v>
      </c>
      <c r="G4382" s="23" t="s">
        <v>975</v>
      </c>
      <c r="H4382" s="2" t="s">
        <v>7734</v>
      </c>
      <c r="I4382" s="23" t="s">
        <v>23</v>
      </c>
      <c r="J4382" s="23"/>
      <c r="K4382" s="23" t="s">
        <v>9712</v>
      </c>
      <c r="L4382" s="23"/>
      <c r="M4382" s="23">
        <f>YEAR(Tabla2[[#This Row],[Fecha de creación]])</f>
        <v>2021</v>
      </c>
      <c r="N4382" s="23">
        <f>MONTH(Tabla2[[#This Row],[Fecha de creación]])</f>
        <v>6</v>
      </c>
    </row>
    <row r="4383" spans="1:14" ht="15" customHeight="1" x14ac:dyDescent="0.25">
      <c r="A4383" s="26">
        <v>44348.572800925926</v>
      </c>
      <c r="B4383" s="23" t="s">
        <v>189</v>
      </c>
      <c r="C4383" s="23" t="s">
        <v>5793</v>
      </c>
      <c r="D4383" s="23" t="s">
        <v>131</v>
      </c>
      <c r="E4383" s="23" t="s">
        <v>1</v>
      </c>
      <c r="F4383" s="23" t="s">
        <v>7</v>
      </c>
      <c r="G4383" s="23" t="s">
        <v>975</v>
      </c>
      <c r="H4383" s="2" t="s">
        <v>7728</v>
      </c>
      <c r="I4383" s="23" t="s">
        <v>4486</v>
      </c>
      <c r="J4383" s="23"/>
      <c r="K4383" s="23" t="s">
        <v>9712</v>
      </c>
      <c r="L4383" s="23"/>
      <c r="M4383" s="23">
        <f>YEAR(Tabla2[[#This Row],[Fecha de creación]])</f>
        <v>2021</v>
      </c>
      <c r="N4383" s="23">
        <f>MONTH(Tabla2[[#This Row],[Fecha de creación]])</f>
        <v>6</v>
      </c>
    </row>
    <row r="4384" spans="1:14" ht="15" customHeight="1" x14ac:dyDescent="0.25">
      <c r="A4384" s="26">
        <v>44348.663819444446</v>
      </c>
      <c r="B4384" s="23" t="s">
        <v>56</v>
      </c>
      <c r="C4384" s="23" t="s">
        <v>5794</v>
      </c>
      <c r="D4384" s="23" t="s">
        <v>131</v>
      </c>
      <c r="E4384" s="23" t="s">
        <v>1</v>
      </c>
      <c r="F4384" s="23" t="s">
        <v>7</v>
      </c>
      <c r="G4384" s="23" t="s">
        <v>975</v>
      </c>
      <c r="H4384" s="2" t="s">
        <v>7728</v>
      </c>
      <c r="I4384" s="23" t="s">
        <v>4517</v>
      </c>
      <c r="J4384" s="23"/>
      <c r="K4384" s="23" t="s">
        <v>9712</v>
      </c>
      <c r="L4384" s="23"/>
      <c r="M4384" s="23">
        <f>YEAR(Tabla2[[#This Row],[Fecha de creación]])</f>
        <v>2021</v>
      </c>
      <c r="N4384" s="23">
        <f>MONTH(Tabla2[[#This Row],[Fecha de creación]])</f>
        <v>6</v>
      </c>
    </row>
    <row r="4385" spans="1:14" ht="15" customHeight="1" x14ac:dyDescent="0.25">
      <c r="A4385" s="26">
        <v>44348.682013888887</v>
      </c>
      <c r="B4385" s="23" t="s">
        <v>0</v>
      </c>
      <c r="C4385" s="23" t="s">
        <v>5795</v>
      </c>
      <c r="D4385" s="23" t="s">
        <v>110</v>
      </c>
      <c r="E4385" s="23" t="s">
        <v>1</v>
      </c>
      <c r="F4385" s="23" t="s">
        <v>7</v>
      </c>
      <c r="G4385" s="23" t="s">
        <v>975</v>
      </c>
      <c r="H4385" s="2" t="s">
        <v>7731</v>
      </c>
      <c r="I4385" s="23" t="s">
        <v>4</v>
      </c>
      <c r="J4385" s="23"/>
      <c r="K4385" s="23" t="s">
        <v>9712</v>
      </c>
      <c r="L4385" s="23"/>
      <c r="M4385" s="23">
        <f>YEAR(Tabla2[[#This Row],[Fecha de creación]])</f>
        <v>2021</v>
      </c>
      <c r="N4385" s="23">
        <f>MONTH(Tabla2[[#This Row],[Fecha de creación]])</f>
        <v>6</v>
      </c>
    </row>
    <row r="4386" spans="1:14" ht="15" customHeight="1" x14ac:dyDescent="0.25">
      <c r="A4386" s="26">
        <v>44348.703888888886</v>
      </c>
      <c r="B4386" s="23" t="s">
        <v>19</v>
      </c>
      <c r="C4386" s="23" t="s">
        <v>5796</v>
      </c>
      <c r="D4386" s="23" t="s">
        <v>5797</v>
      </c>
      <c r="E4386" s="23" t="s">
        <v>1</v>
      </c>
      <c r="F4386" s="23" t="s">
        <v>7</v>
      </c>
      <c r="G4386" s="23" t="s">
        <v>975</v>
      </c>
      <c r="H4386" s="2" t="s">
        <v>7734</v>
      </c>
      <c r="I4386" s="23" t="s">
        <v>23</v>
      </c>
      <c r="J4386" s="23"/>
      <c r="K4386" s="23" t="s">
        <v>9712</v>
      </c>
      <c r="L4386" s="23"/>
      <c r="M4386" s="23">
        <f>YEAR(Tabla2[[#This Row],[Fecha de creación]])</f>
        <v>2021</v>
      </c>
      <c r="N4386" s="23">
        <f>MONTH(Tabla2[[#This Row],[Fecha de creación]])</f>
        <v>6</v>
      </c>
    </row>
    <row r="4387" spans="1:14" ht="15" customHeight="1" x14ac:dyDescent="0.25">
      <c r="A4387" s="26">
        <v>44348.726226851853</v>
      </c>
      <c r="B4387" s="23" t="s">
        <v>0</v>
      </c>
      <c r="C4387" s="23" t="s">
        <v>5798</v>
      </c>
      <c r="D4387" s="23" t="s">
        <v>551</v>
      </c>
      <c r="E4387" s="23" t="s">
        <v>1</v>
      </c>
      <c r="F4387" s="23" t="s">
        <v>7</v>
      </c>
      <c r="G4387" s="23" t="s">
        <v>975</v>
      </c>
      <c r="H4387" s="2" t="s">
        <v>7731</v>
      </c>
      <c r="I4387" s="23" t="s">
        <v>4</v>
      </c>
      <c r="J4387" s="23"/>
      <c r="K4387" s="23" t="s">
        <v>9712</v>
      </c>
      <c r="L4387" s="23"/>
      <c r="M4387" s="23">
        <f>YEAR(Tabla2[[#This Row],[Fecha de creación]])</f>
        <v>2021</v>
      </c>
      <c r="N4387" s="23">
        <f>MONTH(Tabla2[[#This Row],[Fecha de creación]])</f>
        <v>6</v>
      </c>
    </row>
    <row r="4388" spans="1:14" ht="15" customHeight="1" x14ac:dyDescent="0.25">
      <c r="A4388" s="26">
        <v>44348.726585648146</v>
      </c>
      <c r="B4388" s="23" t="s">
        <v>0</v>
      </c>
      <c r="C4388" s="23" t="s">
        <v>5799</v>
      </c>
      <c r="D4388" s="23" t="s">
        <v>351</v>
      </c>
      <c r="E4388" s="23" t="s">
        <v>1</v>
      </c>
      <c r="F4388" s="23" t="s">
        <v>7</v>
      </c>
      <c r="G4388" s="23" t="s">
        <v>975</v>
      </c>
      <c r="H4388" s="2" t="s">
        <v>7734</v>
      </c>
      <c r="I4388" s="23" t="s">
        <v>4</v>
      </c>
      <c r="J4388" s="23"/>
      <c r="K4388" s="23" t="s">
        <v>9712</v>
      </c>
      <c r="L4388" s="23"/>
      <c r="M4388" s="23">
        <f>YEAR(Tabla2[[#This Row],[Fecha de creación]])</f>
        <v>2021</v>
      </c>
      <c r="N4388" s="23">
        <f>MONTH(Tabla2[[#This Row],[Fecha de creación]])</f>
        <v>6</v>
      </c>
    </row>
    <row r="4389" spans="1:14" ht="15" customHeight="1" x14ac:dyDescent="0.25">
      <c r="A4389" s="26">
        <v>44348.732638888891</v>
      </c>
      <c r="B4389" s="23" t="s">
        <v>0</v>
      </c>
      <c r="C4389" s="23" t="s">
        <v>5800</v>
      </c>
      <c r="D4389" s="23" t="s">
        <v>551</v>
      </c>
      <c r="E4389" s="23" t="s">
        <v>1</v>
      </c>
      <c r="F4389" s="23" t="s">
        <v>7</v>
      </c>
      <c r="G4389" s="23" t="s">
        <v>975</v>
      </c>
      <c r="H4389" s="2" t="s">
        <v>7731</v>
      </c>
      <c r="I4389" s="23" t="s">
        <v>4</v>
      </c>
      <c r="J4389" s="23"/>
      <c r="K4389" s="23" t="s">
        <v>9712</v>
      </c>
      <c r="L4389" s="23"/>
      <c r="M4389" s="23">
        <f>YEAR(Tabla2[[#This Row],[Fecha de creación]])</f>
        <v>2021</v>
      </c>
      <c r="N4389" s="23">
        <f>MONTH(Tabla2[[#This Row],[Fecha de creación]])</f>
        <v>6</v>
      </c>
    </row>
    <row r="4390" spans="1:14" ht="15" customHeight="1" x14ac:dyDescent="0.25">
      <c r="A4390" s="26">
        <v>44348.73332175926</v>
      </c>
      <c r="B4390" s="23" t="s">
        <v>0</v>
      </c>
      <c r="C4390" s="23" t="s">
        <v>5801</v>
      </c>
      <c r="D4390" s="23" t="s">
        <v>5802</v>
      </c>
      <c r="E4390" s="23" t="s">
        <v>1</v>
      </c>
      <c r="F4390" s="23" t="s">
        <v>7</v>
      </c>
      <c r="G4390" s="23" t="s">
        <v>975</v>
      </c>
      <c r="H4390" s="2" t="s">
        <v>7734</v>
      </c>
      <c r="I4390" s="23" t="s">
        <v>4</v>
      </c>
      <c r="J4390" s="23"/>
      <c r="K4390" s="23" t="s">
        <v>9712</v>
      </c>
      <c r="L4390" s="23"/>
      <c r="M4390" s="23">
        <f>YEAR(Tabla2[[#This Row],[Fecha de creación]])</f>
        <v>2021</v>
      </c>
      <c r="N4390" s="23">
        <f>MONTH(Tabla2[[#This Row],[Fecha de creación]])</f>
        <v>6</v>
      </c>
    </row>
    <row r="4391" spans="1:14" ht="15" customHeight="1" x14ac:dyDescent="0.25">
      <c r="A4391" s="26">
        <v>44349.572118055556</v>
      </c>
      <c r="B4391" s="23" t="s">
        <v>56</v>
      </c>
      <c r="C4391" s="23" t="s">
        <v>5803</v>
      </c>
      <c r="D4391" s="23" t="s">
        <v>131</v>
      </c>
      <c r="E4391" s="23" t="s">
        <v>1</v>
      </c>
      <c r="F4391" s="23" t="s">
        <v>7</v>
      </c>
      <c r="G4391" s="23" t="s">
        <v>975</v>
      </c>
      <c r="H4391" s="2" t="s">
        <v>7728</v>
      </c>
      <c r="I4391" s="23" t="s">
        <v>4517</v>
      </c>
      <c r="J4391" s="23"/>
      <c r="K4391" s="23" t="s">
        <v>9712</v>
      </c>
      <c r="L4391" s="23"/>
      <c r="M4391" s="23">
        <f>YEAR(Tabla2[[#This Row],[Fecha de creación]])</f>
        <v>2021</v>
      </c>
      <c r="N4391" s="23">
        <f>MONTH(Tabla2[[#This Row],[Fecha de creación]])</f>
        <v>6</v>
      </c>
    </row>
    <row r="4392" spans="1:14" ht="15" customHeight="1" x14ac:dyDescent="0.25">
      <c r="A4392" s="26">
        <v>44349.572222222225</v>
      </c>
      <c r="B4392" s="23" t="s">
        <v>100</v>
      </c>
      <c r="C4392" s="23" t="s">
        <v>5804</v>
      </c>
      <c r="D4392" s="23" t="s">
        <v>551</v>
      </c>
      <c r="E4392" s="23" t="s">
        <v>1</v>
      </c>
      <c r="F4392" s="23" t="s">
        <v>7</v>
      </c>
      <c r="G4392" s="23" t="s">
        <v>975</v>
      </c>
      <c r="H4392" s="2" t="s">
        <v>7731</v>
      </c>
      <c r="I4392" s="23" t="s">
        <v>1653</v>
      </c>
      <c r="J4392" s="23"/>
      <c r="K4392" s="23" t="s">
        <v>9712</v>
      </c>
      <c r="L4392" s="23"/>
      <c r="M4392" s="23">
        <f>YEAR(Tabla2[[#This Row],[Fecha de creación]])</f>
        <v>2021</v>
      </c>
      <c r="N4392" s="23">
        <f>MONTH(Tabla2[[#This Row],[Fecha de creación]])</f>
        <v>6</v>
      </c>
    </row>
    <row r="4393" spans="1:14" ht="15" customHeight="1" x14ac:dyDescent="0.25">
      <c r="A4393" s="26">
        <v>44349.574606481481</v>
      </c>
      <c r="B4393" s="23" t="s">
        <v>100</v>
      </c>
      <c r="C4393" s="23" t="s">
        <v>5805</v>
      </c>
      <c r="D4393" s="23" t="s">
        <v>351</v>
      </c>
      <c r="E4393" s="23" t="s">
        <v>1</v>
      </c>
      <c r="F4393" s="23" t="s">
        <v>7</v>
      </c>
      <c r="G4393" s="23" t="s">
        <v>975</v>
      </c>
      <c r="H4393" s="2" t="s">
        <v>7734</v>
      </c>
      <c r="I4393" s="23" t="s">
        <v>1653</v>
      </c>
      <c r="J4393" s="23"/>
      <c r="K4393" s="23" t="s">
        <v>9712</v>
      </c>
      <c r="L4393" s="23"/>
      <c r="M4393" s="23">
        <f>YEAR(Tabla2[[#This Row],[Fecha de creación]])</f>
        <v>2021</v>
      </c>
      <c r="N4393" s="23">
        <f>MONTH(Tabla2[[#This Row],[Fecha de creación]])</f>
        <v>6</v>
      </c>
    </row>
    <row r="4394" spans="1:14" ht="15" customHeight="1" x14ac:dyDescent="0.25">
      <c r="A4394" s="26">
        <v>44349.574999999997</v>
      </c>
      <c r="B4394" s="23" t="s">
        <v>100</v>
      </c>
      <c r="C4394" s="23" t="s">
        <v>5806</v>
      </c>
      <c r="D4394" s="23" t="s">
        <v>131</v>
      </c>
      <c r="E4394" s="23" t="s">
        <v>1</v>
      </c>
      <c r="F4394" s="23" t="s">
        <v>7</v>
      </c>
      <c r="G4394" s="23" t="s">
        <v>975</v>
      </c>
      <c r="H4394" s="2" t="s">
        <v>7728</v>
      </c>
      <c r="I4394" s="23" t="s">
        <v>1653</v>
      </c>
      <c r="J4394" s="23"/>
      <c r="K4394" s="23" t="s">
        <v>9712</v>
      </c>
      <c r="L4394" s="23"/>
      <c r="M4394" s="23">
        <f>YEAR(Tabla2[[#This Row],[Fecha de creación]])</f>
        <v>2021</v>
      </c>
      <c r="N4394" s="23">
        <f>MONTH(Tabla2[[#This Row],[Fecha de creación]])</f>
        <v>6</v>
      </c>
    </row>
    <row r="4395" spans="1:14" ht="15" customHeight="1" x14ac:dyDescent="0.25">
      <c r="A4395" s="26">
        <v>44349.67392361111</v>
      </c>
      <c r="B4395" s="23" t="s">
        <v>56</v>
      </c>
      <c r="C4395" s="23" t="s">
        <v>5807</v>
      </c>
      <c r="D4395" s="23" t="s">
        <v>131</v>
      </c>
      <c r="E4395" s="23" t="s">
        <v>1</v>
      </c>
      <c r="F4395" s="23" t="s">
        <v>7</v>
      </c>
      <c r="G4395" s="23" t="s">
        <v>975</v>
      </c>
      <c r="H4395" s="2" t="s">
        <v>7728</v>
      </c>
      <c r="I4395" s="23" t="s">
        <v>4517</v>
      </c>
      <c r="J4395" s="23"/>
      <c r="K4395" s="23" t="s">
        <v>9712</v>
      </c>
      <c r="L4395" s="23"/>
      <c r="M4395" s="23">
        <f>YEAR(Tabla2[[#This Row],[Fecha de creación]])</f>
        <v>2021</v>
      </c>
      <c r="N4395" s="23">
        <f>MONTH(Tabla2[[#This Row],[Fecha de creación]])</f>
        <v>6</v>
      </c>
    </row>
    <row r="4396" spans="1:14" ht="15" customHeight="1" x14ac:dyDescent="0.25">
      <c r="A4396" s="26">
        <v>44349.765763888892</v>
      </c>
      <c r="B4396" s="23" t="s">
        <v>0</v>
      </c>
      <c r="C4396" s="23" t="s">
        <v>5808</v>
      </c>
      <c r="D4396" s="23" t="s">
        <v>131</v>
      </c>
      <c r="E4396" s="23" t="s">
        <v>1</v>
      </c>
      <c r="F4396" s="23" t="s">
        <v>7</v>
      </c>
      <c r="G4396" s="23" t="s">
        <v>975</v>
      </c>
      <c r="H4396" s="2" t="s">
        <v>7728</v>
      </c>
      <c r="I4396" s="23" t="s">
        <v>4</v>
      </c>
      <c r="J4396" s="23"/>
      <c r="K4396" s="23" t="s">
        <v>9712</v>
      </c>
      <c r="L4396" s="23"/>
      <c r="M4396" s="23">
        <f>YEAR(Tabla2[[#This Row],[Fecha de creación]])</f>
        <v>2021</v>
      </c>
      <c r="N4396" s="23">
        <f>MONTH(Tabla2[[#This Row],[Fecha de creación]])</f>
        <v>6</v>
      </c>
    </row>
    <row r="4397" spans="1:14" ht="15" customHeight="1" x14ac:dyDescent="0.25">
      <c r="A4397" s="26">
        <v>44349.76866898148</v>
      </c>
      <c r="B4397" s="23" t="s">
        <v>0</v>
      </c>
      <c r="C4397" s="23" t="s">
        <v>5809</v>
      </c>
      <c r="D4397" s="23" t="s">
        <v>5810</v>
      </c>
      <c r="E4397" s="23" t="s">
        <v>1</v>
      </c>
      <c r="F4397" s="23" t="s">
        <v>7</v>
      </c>
      <c r="G4397" s="23" t="s">
        <v>1551</v>
      </c>
      <c r="H4397" s="2" t="s">
        <v>7772</v>
      </c>
      <c r="I4397" s="23" t="s">
        <v>4</v>
      </c>
      <c r="J4397" s="23"/>
      <c r="K4397" s="23" t="s">
        <v>9712</v>
      </c>
      <c r="L4397" s="23"/>
      <c r="M4397" s="23">
        <f>YEAR(Tabla2[[#This Row],[Fecha de creación]])</f>
        <v>2021</v>
      </c>
      <c r="N4397" s="23">
        <f>MONTH(Tabla2[[#This Row],[Fecha de creación]])</f>
        <v>6</v>
      </c>
    </row>
    <row r="4398" spans="1:14" ht="15" customHeight="1" x14ac:dyDescent="0.25">
      <c r="A4398" s="26">
        <v>44349.771574074075</v>
      </c>
      <c r="B4398" s="23" t="s">
        <v>100</v>
      </c>
      <c r="C4398" s="23" t="s">
        <v>5811</v>
      </c>
      <c r="D4398" s="23" t="s">
        <v>131</v>
      </c>
      <c r="E4398" s="23" t="s">
        <v>1</v>
      </c>
      <c r="F4398" s="23" t="s">
        <v>7</v>
      </c>
      <c r="G4398" s="23" t="s">
        <v>975</v>
      </c>
      <c r="H4398" s="2" t="s">
        <v>7728</v>
      </c>
      <c r="I4398" s="23" t="s">
        <v>1653</v>
      </c>
      <c r="J4398" s="23"/>
      <c r="K4398" s="23" t="s">
        <v>9712</v>
      </c>
      <c r="L4398" s="23"/>
      <c r="M4398" s="23">
        <f>YEAR(Tabla2[[#This Row],[Fecha de creación]])</f>
        <v>2021</v>
      </c>
      <c r="N4398" s="23">
        <f>MONTH(Tabla2[[#This Row],[Fecha de creación]])</f>
        <v>6</v>
      </c>
    </row>
    <row r="4399" spans="1:14" ht="15" customHeight="1" x14ac:dyDescent="0.25">
      <c r="A4399" s="26">
        <v>44350.488379629627</v>
      </c>
      <c r="B4399" s="23" t="s">
        <v>19</v>
      </c>
      <c r="C4399" s="23" t="s">
        <v>5812</v>
      </c>
      <c r="D4399" s="23" t="s">
        <v>5813</v>
      </c>
      <c r="E4399" s="23" t="s">
        <v>1</v>
      </c>
      <c r="F4399" s="23" t="s">
        <v>7</v>
      </c>
      <c r="G4399" s="23" t="s">
        <v>975</v>
      </c>
      <c r="H4399" s="2" t="s">
        <v>7734</v>
      </c>
      <c r="I4399" s="23" t="s">
        <v>23</v>
      </c>
      <c r="J4399" s="23"/>
      <c r="K4399" s="23" t="s">
        <v>9712</v>
      </c>
      <c r="L4399" s="23"/>
      <c r="M4399" s="23">
        <f>YEAR(Tabla2[[#This Row],[Fecha de creación]])</f>
        <v>2021</v>
      </c>
      <c r="N4399" s="23">
        <f>MONTH(Tabla2[[#This Row],[Fecha de creación]])</f>
        <v>6</v>
      </c>
    </row>
    <row r="4400" spans="1:14" ht="15" customHeight="1" x14ac:dyDescent="0.25">
      <c r="A4400" s="26">
        <v>44350.512499999997</v>
      </c>
      <c r="B4400" s="23" t="s">
        <v>100</v>
      </c>
      <c r="C4400" s="23" t="s">
        <v>5814</v>
      </c>
      <c r="D4400" s="23" t="s">
        <v>6</v>
      </c>
      <c r="E4400" s="23" t="s">
        <v>1</v>
      </c>
      <c r="F4400" s="23" t="s">
        <v>7</v>
      </c>
      <c r="G4400" s="23" t="s">
        <v>975</v>
      </c>
      <c r="H4400" s="2" t="s">
        <v>7722</v>
      </c>
      <c r="I4400" s="23" t="s">
        <v>1653</v>
      </c>
      <c r="J4400" s="23"/>
      <c r="K4400" s="23" t="s">
        <v>9712</v>
      </c>
      <c r="L4400" s="23"/>
      <c r="M4400" s="23">
        <f>YEAR(Tabla2[[#This Row],[Fecha de creación]])</f>
        <v>2021</v>
      </c>
      <c r="N4400" s="23">
        <f>MONTH(Tabla2[[#This Row],[Fecha de creación]])</f>
        <v>6</v>
      </c>
    </row>
    <row r="4401" spans="1:14" ht="15" customHeight="1" x14ac:dyDescent="0.25">
      <c r="A4401" s="26">
        <v>44350.514861111114</v>
      </c>
      <c r="B4401" s="23" t="s">
        <v>19</v>
      </c>
      <c r="C4401" s="23" t="s">
        <v>5815</v>
      </c>
      <c r="D4401" s="23" t="s">
        <v>5816</v>
      </c>
      <c r="E4401" s="23" t="s">
        <v>1</v>
      </c>
      <c r="F4401" s="23" t="s">
        <v>7</v>
      </c>
      <c r="G4401" s="23" t="s">
        <v>975</v>
      </c>
      <c r="H4401" s="2" t="s">
        <v>7734</v>
      </c>
      <c r="I4401" s="23" t="s">
        <v>23</v>
      </c>
      <c r="J4401" s="23"/>
      <c r="K4401" s="23" t="s">
        <v>9712</v>
      </c>
      <c r="L4401" s="23"/>
      <c r="M4401" s="23">
        <f>YEAR(Tabla2[[#This Row],[Fecha de creación]])</f>
        <v>2021</v>
      </c>
      <c r="N4401" s="23">
        <f>MONTH(Tabla2[[#This Row],[Fecha de creación]])</f>
        <v>6</v>
      </c>
    </row>
    <row r="4402" spans="1:14" ht="15" customHeight="1" x14ac:dyDescent="0.25">
      <c r="A4402" s="26">
        <v>44350.546631944446</v>
      </c>
      <c r="B4402" s="23" t="s">
        <v>19</v>
      </c>
      <c r="C4402" s="23" t="s">
        <v>5817</v>
      </c>
      <c r="D4402" s="23" t="s">
        <v>5818</v>
      </c>
      <c r="E4402" s="23" t="s">
        <v>1</v>
      </c>
      <c r="F4402" s="23" t="s">
        <v>7</v>
      </c>
      <c r="G4402" s="23" t="s">
        <v>975</v>
      </c>
      <c r="H4402" s="2" t="s">
        <v>7745</v>
      </c>
      <c r="I4402" s="23" t="s">
        <v>23</v>
      </c>
      <c r="J4402" s="23"/>
      <c r="K4402" s="23" t="s">
        <v>9712</v>
      </c>
      <c r="L4402" s="23"/>
      <c r="M4402" s="23">
        <f>YEAR(Tabla2[[#This Row],[Fecha de creación]])</f>
        <v>2021</v>
      </c>
      <c r="N4402" s="23">
        <f>MONTH(Tabla2[[#This Row],[Fecha de creación]])</f>
        <v>6</v>
      </c>
    </row>
    <row r="4403" spans="1:14" ht="15" customHeight="1" x14ac:dyDescent="0.25">
      <c r="A4403" s="26">
        <v>44350.676921296297</v>
      </c>
      <c r="B4403" s="23" t="s">
        <v>0</v>
      </c>
      <c r="C4403" s="23" t="s">
        <v>5819</v>
      </c>
      <c r="D4403" s="23" t="s">
        <v>551</v>
      </c>
      <c r="E4403" s="23" t="s">
        <v>1</v>
      </c>
      <c r="F4403" s="23" t="s">
        <v>7</v>
      </c>
      <c r="G4403" s="23" t="s">
        <v>975</v>
      </c>
      <c r="H4403" s="2" t="s">
        <v>7731</v>
      </c>
      <c r="I4403" s="23" t="s">
        <v>4</v>
      </c>
      <c r="J4403" s="23"/>
      <c r="K4403" s="23" t="s">
        <v>9712</v>
      </c>
      <c r="L4403" s="23"/>
      <c r="M4403" s="23">
        <f>YEAR(Tabla2[[#This Row],[Fecha de creación]])</f>
        <v>2021</v>
      </c>
      <c r="N4403" s="23">
        <f>MONTH(Tabla2[[#This Row],[Fecha de creación]])</f>
        <v>6</v>
      </c>
    </row>
    <row r="4404" spans="1:14" ht="15" customHeight="1" x14ac:dyDescent="0.25">
      <c r="A4404" s="26">
        <v>44350.679432870369</v>
      </c>
      <c r="B4404" s="23" t="s">
        <v>0</v>
      </c>
      <c r="C4404" s="23" t="s">
        <v>5820</v>
      </c>
      <c r="D4404" s="23" t="s">
        <v>812</v>
      </c>
      <c r="E4404" s="23" t="s">
        <v>1</v>
      </c>
      <c r="F4404" s="23" t="s">
        <v>7</v>
      </c>
      <c r="G4404" s="23" t="s">
        <v>975</v>
      </c>
      <c r="H4404" s="2" t="s">
        <v>7734</v>
      </c>
      <c r="I4404" s="23" t="s">
        <v>4</v>
      </c>
      <c r="J4404" s="23"/>
      <c r="K4404" s="23" t="s">
        <v>9712</v>
      </c>
      <c r="L4404" s="23"/>
      <c r="M4404" s="23">
        <f>YEAR(Tabla2[[#This Row],[Fecha de creación]])</f>
        <v>2021</v>
      </c>
      <c r="N4404" s="23">
        <f>MONTH(Tabla2[[#This Row],[Fecha de creación]])</f>
        <v>6</v>
      </c>
    </row>
    <row r="4405" spans="1:14" ht="15" customHeight="1" x14ac:dyDescent="0.25">
      <c r="A4405" s="26">
        <v>44350.681585648148</v>
      </c>
      <c r="B4405" s="23" t="s">
        <v>0</v>
      </c>
      <c r="C4405" s="23" t="s">
        <v>5821</v>
      </c>
      <c r="D4405" s="23" t="s">
        <v>131</v>
      </c>
      <c r="E4405" s="23" t="s">
        <v>1</v>
      </c>
      <c r="F4405" s="23" t="s">
        <v>7</v>
      </c>
      <c r="G4405" s="23" t="s">
        <v>975</v>
      </c>
      <c r="H4405" s="2" t="s">
        <v>7728</v>
      </c>
      <c r="I4405" s="23" t="s">
        <v>4</v>
      </c>
      <c r="J4405" s="23"/>
      <c r="K4405" s="23" t="s">
        <v>9712</v>
      </c>
      <c r="L4405" s="23"/>
      <c r="M4405" s="23">
        <f>YEAR(Tabla2[[#This Row],[Fecha de creación]])</f>
        <v>2021</v>
      </c>
      <c r="N4405" s="23">
        <f>MONTH(Tabla2[[#This Row],[Fecha de creación]])</f>
        <v>6</v>
      </c>
    </row>
    <row r="4406" spans="1:14" ht="15" customHeight="1" x14ac:dyDescent="0.25">
      <c r="A4406" s="26">
        <v>44350.682233796295</v>
      </c>
      <c r="B4406" s="23" t="s">
        <v>0</v>
      </c>
      <c r="C4406" s="23" t="s">
        <v>5822</v>
      </c>
      <c r="D4406" s="23" t="s">
        <v>6</v>
      </c>
      <c r="E4406" s="23" t="s">
        <v>1</v>
      </c>
      <c r="F4406" s="23" t="s">
        <v>7</v>
      </c>
      <c r="G4406" s="23" t="s">
        <v>975</v>
      </c>
      <c r="H4406" s="2" t="s">
        <v>7722</v>
      </c>
      <c r="I4406" s="23" t="s">
        <v>4</v>
      </c>
      <c r="J4406" s="23"/>
      <c r="K4406" s="23" t="s">
        <v>9712</v>
      </c>
      <c r="L4406" s="23"/>
      <c r="M4406" s="23">
        <f>YEAR(Tabla2[[#This Row],[Fecha de creación]])</f>
        <v>2021</v>
      </c>
      <c r="N4406" s="23">
        <f>MONTH(Tabla2[[#This Row],[Fecha de creación]])</f>
        <v>6</v>
      </c>
    </row>
    <row r="4407" spans="1:14" ht="15" customHeight="1" x14ac:dyDescent="0.25">
      <c r="A4407" s="26">
        <v>44350.686365740738</v>
      </c>
      <c r="B4407" s="23" t="s">
        <v>0</v>
      </c>
      <c r="C4407" s="23" t="s">
        <v>5823</v>
      </c>
      <c r="D4407" s="23" t="s">
        <v>21</v>
      </c>
      <c r="E4407" s="23" t="s">
        <v>1</v>
      </c>
      <c r="F4407" s="23" t="s">
        <v>7</v>
      </c>
      <c r="G4407" s="23" t="s">
        <v>975</v>
      </c>
      <c r="H4407" s="2" t="s">
        <v>7744</v>
      </c>
      <c r="I4407" s="23" t="s">
        <v>4</v>
      </c>
      <c r="J4407" s="23"/>
      <c r="K4407" s="23" t="s">
        <v>9712</v>
      </c>
      <c r="L4407" s="23"/>
      <c r="M4407" s="23">
        <f>YEAR(Tabla2[[#This Row],[Fecha de creación]])</f>
        <v>2021</v>
      </c>
      <c r="N4407" s="23">
        <f>MONTH(Tabla2[[#This Row],[Fecha de creación]])</f>
        <v>6</v>
      </c>
    </row>
    <row r="4408" spans="1:14" ht="15" customHeight="1" x14ac:dyDescent="0.25">
      <c r="A4408" s="26">
        <v>44350.715138888889</v>
      </c>
      <c r="B4408" s="23" t="s">
        <v>0</v>
      </c>
      <c r="C4408" s="23" t="s">
        <v>5824</v>
      </c>
      <c r="D4408" s="23" t="s">
        <v>218</v>
      </c>
      <c r="E4408" s="23" t="s">
        <v>1</v>
      </c>
      <c r="F4408" s="23" t="s">
        <v>7</v>
      </c>
      <c r="G4408" s="23" t="s">
        <v>1551</v>
      </c>
      <c r="H4408" s="2" t="s">
        <v>7737</v>
      </c>
      <c r="I4408" s="23" t="s">
        <v>11</v>
      </c>
      <c r="J4408" s="23"/>
      <c r="K4408" s="23" t="s">
        <v>9712</v>
      </c>
      <c r="L4408" s="23"/>
      <c r="M4408" s="23">
        <f>YEAR(Tabla2[[#This Row],[Fecha de creación]])</f>
        <v>2021</v>
      </c>
      <c r="N4408" s="23">
        <f>MONTH(Tabla2[[#This Row],[Fecha de creación]])</f>
        <v>6</v>
      </c>
    </row>
    <row r="4409" spans="1:14" ht="15" customHeight="1" x14ac:dyDescent="0.25">
      <c r="A4409" s="26">
        <v>44350.724780092591</v>
      </c>
      <c r="B4409" s="23" t="s">
        <v>0</v>
      </c>
      <c r="C4409" s="23" t="s">
        <v>5825</v>
      </c>
      <c r="D4409" s="23" t="s">
        <v>4411</v>
      </c>
      <c r="E4409" s="23" t="s">
        <v>1</v>
      </c>
      <c r="F4409" s="23" t="s">
        <v>7</v>
      </c>
      <c r="G4409" s="23" t="s">
        <v>975</v>
      </c>
      <c r="H4409" s="2" t="s">
        <v>7748</v>
      </c>
      <c r="I4409" s="23" t="s">
        <v>4</v>
      </c>
      <c r="J4409" s="23"/>
      <c r="K4409" s="23" t="s">
        <v>9712</v>
      </c>
      <c r="L4409" s="23"/>
      <c r="M4409" s="23">
        <f>YEAR(Tabla2[[#This Row],[Fecha de creación]])</f>
        <v>2021</v>
      </c>
      <c r="N4409" s="23">
        <f>MONTH(Tabla2[[#This Row],[Fecha de creación]])</f>
        <v>6</v>
      </c>
    </row>
    <row r="4410" spans="1:14" ht="15" customHeight="1" x14ac:dyDescent="0.25">
      <c r="A4410" s="26">
        <v>44351.591365740744</v>
      </c>
      <c r="B4410" s="23" t="s">
        <v>100</v>
      </c>
      <c r="C4410" s="23" t="s">
        <v>5826</v>
      </c>
      <c r="D4410" s="23" t="s">
        <v>21</v>
      </c>
      <c r="E4410" s="23" t="s">
        <v>1</v>
      </c>
      <c r="F4410" s="23" t="s">
        <v>7</v>
      </c>
      <c r="G4410" s="23" t="s">
        <v>975</v>
      </c>
      <c r="H4410" s="2" t="s">
        <v>7744</v>
      </c>
      <c r="I4410" s="23" t="s">
        <v>1653</v>
      </c>
      <c r="J4410" s="23"/>
      <c r="K4410" s="23" t="s">
        <v>9712</v>
      </c>
      <c r="L4410" s="23"/>
      <c r="M4410" s="23">
        <f>YEAR(Tabla2[[#This Row],[Fecha de creación]])</f>
        <v>2021</v>
      </c>
      <c r="N4410" s="23">
        <f>MONTH(Tabla2[[#This Row],[Fecha de creación]])</f>
        <v>6</v>
      </c>
    </row>
    <row r="4411" spans="1:14" ht="15" customHeight="1" x14ac:dyDescent="0.25">
      <c r="A4411" s="26">
        <v>44351.682743055557</v>
      </c>
      <c r="B4411" s="23" t="s">
        <v>0</v>
      </c>
      <c r="C4411" s="23" t="s">
        <v>5827</v>
      </c>
      <c r="D4411" s="23" t="s">
        <v>21</v>
      </c>
      <c r="E4411" s="23" t="s">
        <v>1</v>
      </c>
      <c r="F4411" s="23" t="s">
        <v>7</v>
      </c>
      <c r="G4411" s="23" t="s">
        <v>975</v>
      </c>
      <c r="H4411" s="2" t="s">
        <v>7744</v>
      </c>
      <c r="I4411" s="23" t="s">
        <v>4</v>
      </c>
      <c r="J4411" s="23"/>
      <c r="K4411" s="23" t="s">
        <v>9712</v>
      </c>
      <c r="L4411" s="23"/>
      <c r="M4411" s="23">
        <f>YEAR(Tabla2[[#This Row],[Fecha de creación]])</f>
        <v>2021</v>
      </c>
      <c r="N4411" s="23">
        <f>MONTH(Tabla2[[#This Row],[Fecha de creación]])</f>
        <v>6</v>
      </c>
    </row>
    <row r="4412" spans="1:14" ht="15" customHeight="1" x14ac:dyDescent="0.25">
      <c r="A4412" s="26">
        <v>44351.707245370373</v>
      </c>
      <c r="B4412" s="23" t="s">
        <v>0</v>
      </c>
      <c r="C4412" s="23" t="s">
        <v>5828</v>
      </c>
      <c r="D4412" s="23" t="s">
        <v>21</v>
      </c>
      <c r="E4412" s="23" t="s">
        <v>1</v>
      </c>
      <c r="F4412" s="23" t="s">
        <v>7</v>
      </c>
      <c r="G4412" s="23" t="s">
        <v>975</v>
      </c>
      <c r="H4412" s="2" t="s">
        <v>7744</v>
      </c>
      <c r="I4412" s="23" t="s">
        <v>4</v>
      </c>
      <c r="J4412" s="23"/>
      <c r="K4412" s="23" t="s">
        <v>9712</v>
      </c>
      <c r="L4412" s="23"/>
      <c r="M4412" s="23">
        <f>YEAR(Tabla2[[#This Row],[Fecha de creación]])</f>
        <v>2021</v>
      </c>
      <c r="N4412" s="23">
        <f>MONTH(Tabla2[[#This Row],[Fecha de creación]])</f>
        <v>6</v>
      </c>
    </row>
    <row r="4413" spans="1:14" ht="15" customHeight="1" x14ac:dyDescent="0.25">
      <c r="A4413" s="26">
        <v>44351.714733796296</v>
      </c>
      <c r="B4413" s="23" t="s">
        <v>0</v>
      </c>
      <c r="C4413" s="23" t="s">
        <v>5829</v>
      </c>
      <c r="D4413" s="23" t="s">
        <v>551</v>
      </c>
      <c r="E4413" s="23" t="s">
        <v>1</v>
      </c>
      <c r="F4413" s="23" t="s">
        <v>7</v>
      </c>
      <c r="G4413" s="23" t="s">
        <v>975</v>
      </c>
      <c r="H4413" s="2" t="s">
        <v>7731</v>
      </c>
      <c r="I4413" s="23" t="s">
        <v>4</v>
      </c>
      <c r="J4413" s="23"/>
      <c r="K4413" s="23" t="s">
        <v>9712</v>
      </c>
      <c r="L4413" s="23"/>
      <c r="M4413" s="23">
        <f>YEAR(Tabla2[[#This Row],[Fecha de creación]])</f>
        <v>2021</v>
      </c>
      <c r="N4413" s="23">
        <f>MONTH(Tabla2[[#This Row],[Fecha de creación]])</f>
        <v>6</v>
      </c>
    </row>
    <row r="4414" spans="1:14" ht="15" customHeight="1" x14ac:dyDescent="0.25">
      <c r="A4414" s="26">
        <v>44351.715567129628</v>
      </c>
      <c r="B4414" s="23" t="s">
        <v>0</v>
      </c>
      <c r="C4414" s="23" t="s">
        <v>5830</v>
      </c>
      <c r="D4414" s="23" t="s">
        <v>812</v>
      </c>
      <c r="E4414" s="23" t="s">
        <v>1</v>
      </c>
      <c r="F4414" s="23" t="s">
        <v>7</v>
      </c>
      <c r="G4414" s="23" t="s">
        <v>975</v>
      </c>
      <c r="H4414" s="2" t="s">
        <v>7734</v>
      </c>
      <c r="I4414" s="23" t="s">
        <v>4</v>
      </c>
      <c r="J4414" s="23"/>
      <c r="K4414" s="23" t="s">
        <v>9712</v>
      </c>
      <c r="L4414" s="23"/>
      <c r="M4414" s="23">
        <f>YEAR(Tabla2[[#This Row],[Fecha de creación]])</f>
        <v>2021</v>
      </c>
      <c r="N4414" s="23">
        <f>MONTH(Tabla2[[#This Row],[Fecha de creación]])</f>
        <v>6</v>
      </c>
    </row>
    <row r="4415" spans="1:14" ht="15" customHeight="1" x14ac:dyDescent="0.25">
      <c r="A4415" s="26">
        <v>44351.723287037035</v>
      </c>
      <c r="B4415" s="23" t="s">
        <v>56</v>
      </c>
      <c r="C4415" s="23" t="s">
        <v>5831</v>
      </c>
      <c r="D4415" s="23" t="s">
        <v>131</v>
      </c>
      <c r="E4415" s="23" t="s">
        <v>1</v>
      </c>
      <c r="F4415" s="23" t="s">
        <v>7</v>
      </c>
      <c r="G4415" s="23" t="s">
        <v>975</v>
      </c>
      <c r="H4415" s="2" t="s">
        <v>7728</v>
      </c>
      <c r="I4415" s="23" t="s">
        <v>4517</v>
      </c>
      <c r="J4415" s="23"/>
      <c r="K4415" s="23" t="s">
        <v>9712</v>
      </c>
      <c r="L4415" s="23"/>
      <c r="M4415" s="23">
        <f>YEAR(Tabla2[[#This Row],[Fecha de creación]])</f>
        <v>2021</v>
      </c>
      <c r="N4415" s="23">
        <f>MONTH(Tabla2[[#This Row],[Fecha de creación]])</f>
        <v>6</v>
      </c>
    </row>
    <row r="4416" spans="1:14" ht="15" customHeight="1" x14ac:dyDescent="0.25">
      <c r="A4416" s="26">
        <v>44351.747476851851</v>
      </c>
      <c r="B4416" s="23" t="s">
        <v>0</v>
      </c>
      <c r="C4416" s="23" t="s">
        <v>5832</v>
      </c>
      <c r="D4416" s="23" t="s">
        <v>551</v>
      </c>
      <c r="E4416" s="23" t="s">
        <v>1</v>
      </c>
      <c r="F4416" s="23" t="s">
        <v>7</v>
      </c>
      <c r="G4416" s="23" t="s">
        <v>975</v>
      </c>
      <c r="H4416" s="2" t="s">
        <v>7731</v>
      </c>
      <c r="I4416" s="23" t="s">
        <v>4</v>
      </c>
      <c r="J4416" s="23"/>
      <c r="K4416" s="23" t="s">
        <v>9712</v>
      </c>
      <c r="L4416" s="23"/>
      <c r="M4416" s="23">
        <f>YEAR(Tabla2[[#This Row],[Fecha de creación]])</f>
        <v>2021</v>
      </c>
      <c r="N4416" s="23">
        <f>MONTH(Tabla2[[#This Row],[Fecha de creación]])</f>
        <v>6</v>
      </c>
    </row>
    <row r="4417" spans="1:14" ht="15" customHeight="1" x14ac:dyDescent="0.25">
      <c r="A4417" s="26">
        <v>44351.748287037037</v>
      </c>
      <c r="B4417" s="23" t="s">
        <v>0</v>
      </c>
      <c r="C4417" s="23" t="s">
        <v>5833</v>
      </c>
      <c r="D4417" s="23" t="s">
        <v>351</v>
      </c>
      <c r="E4417" s="23" t="s">
        <v>1</v>
      </c>
      <c r="F4417" s="23" t="s">
        <v>7</v>
      </c>
      <c r="G4417" s="23" t="s">
        <v>975</v>
      </c>
      <c r="H4417" s="2" t="s">
        <v>7734</v>
      </c>
      <c r="I4417" s="23" t="s">
        <v>4</v>
      </c>
      <c r="J4417" s="23"/>
      <c r="K4417" s="23" t="s">
        <v>9712</v>
      </c>
      <c r="L4417" s="23"/>
      <c r="M4417" s="23">
        <f>YEAR(Tabla2[[#This Row],[Fecha de creación]])</f>
        <v>2021</v>
      </c>
      <c r="N4417" s="23">
        <f>MONTH(Tabla2[[#This Row],[Fecha de creación]])</f>
        <v>6</v>
      </c>
    </row>
    <row r="4418" spans="1:14" ht="15" customHeight="1" x14ac:dyDescent="0.25">
      <c r="A4418" s="26">
        <v>44351.756956018522</v>
      </c>
      <c r="B4418" s="23" t="s">
        <v>0</v>
      </c>
      <c r="C4418" s="23" t="s">
        <v>5834</v>
      </c>
      <c r="D4418" s="23" t="s">
        <v>6</v>
      </c>
      <c r="E4418" s="23" t="s">
        <v>1</v>
      </c>
      <c r="F4418" s="23" t="s">
        <v>7</v>
      </c>
      <c r="G4418" s="23" t="s">
        <v>975</v>
      </c>
      <c r="H4418" s="2" t="s">
        <v>7722</v>
      </c>
      <c r="I4418" s="23" t="s">
        <v>4</v>
      </c>
      <c r="J4418" s="23"/>
      <c r="K4418" s="23" t="s">
        <v>9712</v>
      </c>
      <c r="L4418" s="23"/>
      <c r="M4418" s="23">
        <f>YEAR(Tabla2[[#This Row],[Fecha de creación]])</f>
        <v>2021</v>
      </c>
      <c r="N4418" s="23">
        <f>MONTH(Tabla2[[#This Row],[Fecha de creación]])</f>
        <v>6</v>
      </c>
    </row>
    <row r="4419" spans="1:14" ht="15" customHeight="1" x14ac:dyDescent="0.25">
      <c r="A4419" s="26">
        <v>44351.765324074076</v>
      </c>
      <c r="B4419" s="23" t="s">
        <v>100</v>
      </c>
      <c r="C4419" s="23" t="s">
        <v>5835</v>
      </c>
      <c r="D4419" s="23" t="s">
        <v>551</v>
      </c>
      <c r="E4419" s="23" t="s">
        <v>1</v>
      </c>
      <c r="F4419" s="23" t="s">
        <v>7</v>
      </c>
      <c r="G4419" s="23" t="s">
        <v>975</v>
      </c>
      <c r="H4419" s="2" t="s">
        <v>7731</v>
      </c>
      <c r="I4419" s="23" t="s">
        <v>1653</v>
      </c>
      <c r="J4419" s="23"/>
      <c r="K4419" s="23" t="s">
        <v>9712</v>
      </c>
      <c r="L4419" s="23"/>
      <c r="M4419" s="23">
        <f>YEAR(Tabla2[[#This Row],[Fecha de creación]])</f>
        <v>2021</v>
      </c>
      <c r="N4419" s="23">
        <f>MONTH(Tabla2[[#This Row],[Fecha de creación]])</f>
        <v>6</v>
      </c>
    </row>
    <row r="4420" spans="1:14" ht="15" customHeight="1" x14ac:dyDescent="0.25">
      <c r="A4420" s="26">
        <v>44351.76599537037</v>
      </c>
      <c r="B4420" s="23" t="s">
        <v>100</v>
      </c>
      <c r="C4420" s="23" t="s">
        <v>5836</v>
      </c>
      <c r="D4420" s="23" t="s">
        <v>812</v>
      </c>
      <c r="E4420" s="23" t="s">
        <v>1</v>
      </c>
      <c r="F4420" s="23" t="s">
        <v>7</v>
      </c>
      <c r="G4420" s="23" t="s">
        <v>975</v>
      </c>
      <c r="H4420" s="2" t="s">
        <v>7734</v>
      </c>
      <c r="I4420" s="23" t="s">
        <v>1653</v>
      </c>
      <c r="J4420" s="23"/>
      <c r="K4420" s="23" t="s">
        <v>9712</v>
      </c>
      <c r="L4420" s="23"/>
      <c r="M4420" s="23">
        <f>YEAR(Tabla2[[#This Row],[Fecha de creación]])</f>
        <v>2021</v>
      </c>
      <c r="N4420" s="23">
        <f>MONTH(Tabla2[[#This Row],[Fecha de creación]])</f>
        <v>6</v>
      </c>
    </row>
    <row r="4421" spans="1:14" ht="15" customHeight="1" x14ac:dyDescent="0.25">
      <c r="A4421" s="26">
        <v>44351.788263888891</v>
      </c>
      <c r="B4421" s="23" t="s">
        <v>0</v>
      </c>
      <c r="C4421" s="23" t="s">
        <v>5837</v>
      </c>
      <c r="D4421" s="23" t="s">
        <v>551</v>
      </c>
      <c r="E4421" s="23" t="s">
        <v>1</v>
      </c>
      <c r="F4421" s="23" t="s">
        <v>7</v>
      </c>
      <c r="G4421" s="23" t="s">
        <v>975</v>
      </c>
      <c r="H4421" s="2" t="s">
        <v>7731</v>
      </c>
      <c r="I4421" s="23" t="s">
        <v>4</v>
      </c>
      <c r="J4421" s="23"/>
      <c r="K4421" s="23" t="s">
        <v>9712</v>
      </c>
      <c r="L4421" s="23"/>
      <c r="M4421" s="23">
        <f>YEAR(Tabla2[[#This Row],[Fecha de creación]])</f>
        <v>2021</v>
      </c>
      <c r="N4421" s="23">
        <f>MONTH(Tabla2[[#This Row],[Fecha de creación]])</f>
        <v>6</v>
      </c>
    </row>
    <row r="4422" spans="1:14" ht="15" customHeight="1" x14ac:dyDescent="0.25">
      <c r="A4422" s="26">
        <v>44351.789490740739</v>
      </c>
      <c r="B4422" s="23" t="s">
        <v>0</v>
      </c>
      <c r="C4422" s="23" t="s">
        <v>5838</v>
      </c>
      <c r="D4422" s="23" t="s">
        <v>812</v>
      </c>
      <c r="E4422" s="23" t="s">
        <v>1</v>
      </c>
      <c r="F4422" s="23" t="s">
        <v>7</v>
      </c>
      <c r="G4422" s="23" t="s">
        <v>975</v>
      </c>
      <c r="H4422" s="2" t="s">
        <v>7734</v>
      </c>
      <c r="I4422" s="23" t="s">
        <v>4</v>
      </c>
      <c r="J4422" s="23"/>
      <c r="K4422" s="23" t="s">
        <v>9712</v>
      </c>
      <c r="L4422" s="23"/>
      <c r="M4422" s="23">
        <f>YEAR(Tabla2[[#This Row],[Fecha de creación]])</f>
        <v>2021</v>
      </c>
      <c r="N4422" s="23">
        <f>MONTH(Tabla2[[#This Row],[Fecha de creación]])</f>
        <v>6</v>
      </c>
    </row>
    <row r="4423" spans="1:14" ht="15" customHeight="1" x14ac:dyDescent="0.25">
      <c r="A4423" s="26">
        <v>44351.797465277778</v>
      </c>
      <c r="B4423" s="23" t="s">
        <v>0</v>
      </c>
      <c r="C4423" s="23" t="s">
        <v>5839</v>
      </c>
      <c r="D4423" s="23" t="s">
        <v>551</v>
      </c>
      <c r="E4423" s="23" t="s">
        <v>1</v>
      </c>
      <c r="F4423" s="23" t="s">
        <v>7</v>
      </c>
      <c r="G4423" s="23" t="s">
        <v>975</v>
      </c>
      <c r="H4423" s="2" t="s">
        <v>7731</v>
      </c>
      <c r="I4423" s="23" t="s">
        <v>4</v>
      </c>
      <c r="J4423" s="23"/>
      <c r="K4423" s="23" t="s">
        <v>9712</v>
      </c>
      <c r="L4423" s="23"/>
      <c r="M4423" s="23">
        <f>YEAR(Tabla2[[#This Row],[Fecha de creación]])</f>
        <v>2021</v>
      </c>
      <c r="N4423" s="23">
        <f>MONTH(Tabla2[[#This Row],[Fecha de creación]])</f>
        <v>6</v>
      </c>
    </row>
    <row r="4424" spans="1:14" ht="15" customHeight="1" x14ac:dyDescent="0.25">
      <c r="A4424" s="26">
        <v>44351.798541666663</v>
      </c>
      <c r="B4424" s="23" t="s">
        <v>0</v>
      </c>
      <c r="C4424" s="23" t="s">
        <v>5840</v>
      </c>
      <c r="D4424" s="23" t="s">
        <v>351</v>
      </c>
      <c r="E4424" s="23" t="s">
        <v>1</v>
      </c>
      <c r="F4424" s="23" t="s">
        <v>7</v>
      </c>
      <c r="G4424" s="23" t="s">
        <v>975</v>
      </c>
      <c r="H4424" s="2" t="s">
        <v>7734</v>
      </c>
      <c r="I4424" s="23" t="s">
        <v>4</v>
      </c>
      <c r="J4424" s="23"/>
      <c r="K4424" s="23" t="s">
        <v>9712</v>
      </c>
      <c r="L4424" s="23"/>
      <c r="M4424" s="23">
        <f>YEAR(Tabla2[[#This Row],[Fecha de creación]])</f>
        <v>2021</v>
      </c>
      <c r="N4424" s="23">
        <f>MONTH(Tabla2[[#This Row],[Fecha de creación]])</f>
        <v>6</v>
      </c>
    </row>
    <row r="4425" spans="1:14" ht="15" customHeight="1" x14ac:dyDescent="0.25">
      <c r="A4425" s="26">
        <v>44351.806342592594</v>
      </c>
      <c r="B4425" s="23" t="s">
        <v>0</v>
      </c>
      <c r="C4425" s="23" t="s">
        <v>5841</v>
      </c>
      <c r="D4425" s="23" t="s">
        <v>2372</v>
      </c>
      <c r="E4425" s="23" t="s">
        <v>1</v>
      </c>
      <c r="F4425" s="23" t="s">
        <v>7</v>
      </c>
      <c r="G4425" s="23" t="s">
        <v>1551</v>
      </c>
      <c r="H4425" s="2" t="s">
        <v>7734</v>
      </c>
      <c r="I4425" s="23" t="s">
        <v>28</v>
      </c>
      <c r="J4425" s="23"/>
      <c r="K4425" s="23" t="s">
        <v>9712</v>
      </c>
      <c r="L4425" s="23"/>
      <c r="M4425" s="23">
        <f>YEAR(Tabla2[[#This Row],[Fecha de creación]])</f>
        <v>2021</v>
      </c>
      <c r="N4425" s="23">
        <f>MONTH(Tabla2[[#This Row],[Fecha de creación]])</f>
        <v>6</v>
      </c>
    </row>
    <row r="4426" spans="1:14" ht="15" customHeight="1" x14ac:dyDescent="0.25">
      <c r="A4426" s="26">
        <v>44351.815162037034</v>
      </c>
      <c r="B4426" s="23" t="s">
        <v>0</v>
      </c>
      <c r="C4426" s="23" t="s">
        <v>5842</v>
      </c>
      <c r="D4426" s="23" t="s">
        <v>110</v>
      </c>
      <c r="E4426" s="23" t="s">
        <v>1</v>
      </c>
      <c r="F4426" s="23" t="s">
        <v>7</v>
      </c>
      <c r="G4426" s="23" t="s">
        <v>975</v>
      </c>
      <c r="H4426" s="2" t="s">
        <v>7731</v>
      </c>
      <c r="I4426" s="23" t="s">
        <v>4</v>
      </c>
      <c r="J4426" s="23"/>
      <c r="K4426" s="23" t="s">
        <v>9712</v>
      </c>
      <c r="L4426" s="23"/>
      <c r="M4426" s="23">
        <f>YEAR(Tabla2[[#This Row],[Fecha de creación]])</f>
        <v>2021</v>
      </c>
      <c r="N4426" s="23">
        <f>MONTH(Tabla2[[#This Row],[Fecha de creación]])</f>
        <v>6</v>
      </c>
    </row>
    <row r="4427" spans="1:14" ht="15" customHeight="1" x14ac:dyDescent="0.25">
      <c r="A4427" s="26">
        <v>44351.822465277779</v>
      </c>
      <c r="B4427" s="23" t="s">
        <v>0</v>
      </c>
      <c r="C4427" s="23" t="s">
        <v>5843</v>
      </c>
      <c r="D4427" s="23" t="s">
        <v>1033</v>
      </c>
      <c r="E4427" s="23" t="s">
        <v>1</v>
      </c>
      <c r="F4427" s="23" t="s">
        <v>22</v>
      </c>
      <c r="G4427" s="23" t="s">
        <v>975</v>
      </c>
      <c r="H4427" s="2" t="s">
        <v>7748</v>
      </c>
      <c r="I4427" s="23" t="s">
        <v>4</v>
      </c>
      <c r="J4427" s="23"/>
      <c r="K4427" s="23" t="s">
        <v>9712</v>
      </c>
      <c r="L4427" s="23"/>
      <c r="M4427" s="23">
        <f>YEAR(Tabla2[[#This Row],[Fecha de creación]])</f>
        <v>2021</v>
      </c>
      <c r="N4427" s="23">
        <f>MONTH(Tabla2[[#This Row],[Fecha de creación]])</f>
        <v>6</v>
      </c>
    </row>
    <row r="4428" spans="1:14" ht="15" customHeight="1" x14ac:dyDescent="0.25">
      <c r="A4428" s="26">
        <v>44352.414050925923</v>
      </c>
      <c r="B4428" s="23" t="s">
        <v>56</v>
      </c>
      <c r="C4428" s="23" t="s">
        <v>5844</v>
      </c>
      <c r="D4428" s="23" t="s">
        <v>131</v>
      </c>
      <c r="E4428" s="23" t="s">
        <v>1</v>
      </c>
      <c r="F4428" s="23" t="s">
        <v>7</v>
      </c>
      <c r="G4428" s="23" t="s">
        <v>975</v>
      </c>
      <c r="H4428" s="2" t="s">
        <v>7728</v>
      </c>
      <c r="I4428" s="23" t="s">
        <v>4517</v>
      </c>
      <c r="J4428" s="23"/>
      <c r="K4428" s="23" t="s">
        <v>9712</v>
      </c>
      <c r="L4428" s="23"/>
      <c r="M4428" s="23">
        <f>YEAR(Tabla2[[#This Row],[Fecha de creación]])</f>
        <v>2021</v>
      </c>
      <c r="N4428" s="23">
        <f>MONTH(Tabla2[[#This Row],[Fecha de creación]])</f>
        <v>6</v>
      </c>
    </row>
    <row r="4429" spans="1:14" ht="15" customHeight="1" x14ac:dyDescent="0.25">
      <c r="A4429" s="26">
        <v>44352.515069444446</v>
      </c>
      <c r="B4429" s="23" t="s">
        <v>0</v>
      </c>
      <c r="C4429" s="23" t="s">
        <v>5845</v>
      </c>
      <c r="D4429" s="23" t="s">
        <v>615</v>
      </c>
      <c r="E4429" s="23" t="s">
        <v>1</v>
      </c>
      <c r="F4429" s="23" t="s">
        <v>7</v>
      </c>
      <c r="G4429" s="23" t="s">
        <v>975</v>
      </c>
      <c r="H4429" s="2" t="s">
        <v>7745</v>
      </c>
      <c r="I4429" s="23" t="s">
        <v>4</v>
      </c>
      <c r="J4429" s="23"/>
      <c r="K4429" s="23" t="s">
        <v>9712</v>
      </c>
      <c r="L4429" s="23"/>
      <c r="M4429" s="23">
        <f>YEAR(Tabla2[[#This Row],[Fecha de creación]])</f>
        <v>2021</v>
      </c>
      <c r="N4429" s="23">
        <f>MONTH(Tabla2[[#This Row],[Fecha de creación]])</f>
        <v>6</v>
      </c>
    </row>
    <row r="4430" spans="1:14" ht="15" customHeight="1" x14ac:dyDescent="0.25">
      <c r="A4430" s="26">
        <v>44352.752604166664</v>
      </c>
      <c r="B4430" s="23" t="s">
        <v>0</v>
      </c>
      <c r="C4430" s="23" t="s">
        <v>5846</v>
      </c>
      <c r="D4430" s="23" t="s">
        <v>6</v>
      </c>
      <c r="E4430" s="23" t="s">
        <v>1</v>
      </c>
      <c r="F4430" s="23" t="s">
        <v>7</v>
      </c>
      <c r="G4430" s="23" t="s">
        <v>975</v>
      </c>
      <c r="H4430" s="2" t="s">
        <v>7722</v>
      </c>
      <c r="I4430" s="23" t="s">
        <v>4</v>
      </c>
      <c r="J4430" s="23"/>
      <c r="K4430" s="23" t="s">
        <v>9712</v>
      </c>
      <c r="L4430" s="23"/>
      <c r="M4430" s="23">
        <f>YEAR(Tabla2[[#This Row],[Fecha de creación]])</f>
        <v>2021</v>
      </c>
      <c r="N4430" s="23">
        <f>MONTH(Tabla2[[#This Row],[Fecha de creación]])</f>
        <v>6</v>
      </c>
    </row>
    <row r="4431" spans="1:14" ht="15" customHeight="1" x14ac:dyDescent="0.25">
      <c r="A4431" s="26">
        <v>44353.432581018518</v>
      </c>
      <c r="B4431" s="23" t="s">
        <v>0</v>
      </c>
      <c r="C4431" s="23" t="s">
        <v>5847</v>
      </c>
      <c r="D4431" s="23" t="s">
        <v>551</v>
      </c>
      <c r="E4431" s="23" t="s">
        <v>1</v>
      </c>
      <c r="F4431" s="23" t="s">
        <v>7</v>
      </c>
      <c r="G4431" s="23" t="s">
        <v>975</v>
      </c>
      <c r="H4431" s="2" t="s">
        <v>7731</v>
      </c>
      <c r="I4431" s="23" t="s">
        <v>4</v>
      </c>
      <c r="J4431" s="23"/>
      <c r="K4431" s="23" t="s">
        <v>9712</v>
      </c>
      <c r="L4431" s="23"/>
      <c r="M4431" s="23">
        <f>YEAR(Tabla2[[#This Row],[Fecha de creación]])</f>
        <v>2021</v>
      </c>
      <c r="N4431" s="23">
        <f>MONTH(Tabla2[[#This Row],[Fecha de creación]])</f>
        <v>6</v>
      </c>
    </row>
    <row r="4432" spans="1:14" ht="15" customHeight="1" x14ac:dyDescent="0.25">
      <c r="A4432" s="26">
        <v>44353.433946759258</v>
      </c>
      <c r="B4432" s="23" t="s">
        <v>0</v>
      </c>
      <c r="C4432" s="23" t="s">
        <v>5848</v>
      </c>
      <c r="D4432" s="23" t="s">
        <v>812</v>
      </c>
      <c r="E4432" s="23" t="s">
        <v>1</v>
      </c>
      <c r="F4432" s="23" t="s">
        <v>7</v>
      </c>
      <c r="G4432" s="23" t="s">
        <v>975</v>
      </c>
      <c r="H4432" s="2" t="s">
        <v>7734</v>
      </c>
      <c r="I4432" s="23" t="s">
        <v>4</v>
      </c>
      <c r="J4432" s="23"/>
      <c r="K4432" s="23" t="s">
        <v>9712</v>
      </c>
      <c r="L4432" s="23"/>
      <c r="M4432" s="23">
        <f>YEAR(Tabla2[[#This Row],[Fecha de creación]])</f>
        <v>2021</v>
      </c>
      <c r="N4432" s="23">
        <f>MONTH(Tabla2[[#This Row],[Fecha de creación]])</f>
        <v>6</v>
      </c>
    </row>
    <row r="4433" spans="1:14" ht="15" customHeight="1" x14ac:dyDescent="0.25">
      <c r="A4433" s="26">
        <v>44353.475972222222</v>
      </c>
      <c r="B4433" s="23" t="s">
        <v>0</v>
      </c>
      <c r="C4433" s="23" t="s">
        <v>5849</v>
      </c>
      <c r="D4433" s="23" t="s">
        <v>6</v>
      </c>
      <c r="E4433" s="23" t="s">
        <v>1</v>
      </c>
      <c r="F4433" s="23" t="s">
        <v>7</v>
      </c>
      <c r="G4433" s="23" t="s">
        <v>975</v>
      </c>
      <c r="H4433" s="2" t="s">
        <v>7722</v>
      </c>
      <c r="I4433" s="23" t="s">
        <v>4</v>
      </c>
      <c r="J4433" s="23"/>
      <c r="K4433" s="23" t="s">
        <v>9712</v>
      </c>
      <c r="L4433" s="23"/>
      <c r="M4433" s="23">
        <f>YEAR(Tabla2[[#This Row],[Fecha de creación]])</f>
        <v>2021</v>
      </c>
      <c r="N4433" s="23">
        <f>MONTH(Tabla2[[#This Row],[Fecha de creación]])</f>
        <v>6</v>
      </c>
    </row>
    <row r="4434" spans="1:14" ht="15" customHeight="1" x14ac:dyDescent="0.25">
      <c r="A4434" s="26">
        <v>44353.513101851851</v>
      </c>
      <c r="B4434" s="23" t="s">
        <v>100</v>
      </c>
      <c r="C4434" s="23" t="s">
        <v>5850</v>
      </c>
      <c r="D4434" s="23" t="s">
        <v>6</v>
      </c>
      <c r="E4434" s="23" t="s">
        <v>1</v>
      </c>
      <c r="F4434" s="23" t="s">
        <v>7</v>
      </c>
      <c r="G4434" s="23" t="s">
        <v>975</v>
      </c>
      <c r="H4434" s="2" t="s">
        <v>7722</v>
      </c>
      <c r="I4434" s="23" t="s">
        <v>1653</v>
      </c>
      <c r="J4434" s="23"/>
      <c r="K4434" s="23" t="s">
        <v>9712</v>
      </c>
      <c r="L4434" s="23"/>
      <c r="M4434" s="23">
        <f>YEAR(Tabla2[[#This Row],[Fecha de creación]])</f>
        <v>2021</v>
      </c>
      <c r="N4434" s="23">
        <f>MONTH(Tabla2[[#This Row],[Fecha de creación]])</f>
        <v>6</v>
      </c>
    </row>
    <row r="4435" spans="1:14" ht="15" customHeight="1" x14ac:dyDescent="0.25">
      <c r="A4435" s="26">
        <v>44353.515856481485</v>
      </c>
      <c r="B4435" s="23" t="s">
        <v>100</v>
      </c>
      <c r="C4435" s="23" t="s">
        <v>5851</v>
      </c>
      <c r="D4435" s="23" t="s">
        <v>6</v>
      </c>
      <c r="E4435" s="23" t="s">
        <v>1</v>
      </c>
      <c r="F4435" s="23" t="s">
        <v>7</v>
      </c>
      <c r="G4435" s="23" t="s">
        <v>975</v>
      </c>
      <c r="H4435" s="2" t="s">
        <v>7722</v>
      </c>
      <c r="I4435" s="23" t="s">
        <v>1653</v>
      </c>
      <c r="J4435" s="23"/>
      <c r="K4435" s="23" t="s">
        <v>9712</v>
      </c>
      <c r="L4435" s="23"/>
      <c r="M4435" s="23">
        <f>YEAR(Tabla2[[#This Row],[Fecha de creación]])</f>
        <v>2021</v>
      </c>
      <c r="N4435" s="23">
        <f>MONTH(Tabla2[[#This Row],[Fecha de creación]])</f>
        <v>6</v>
      </c>
    </row>
    <row r="4436" spans="1:14" ht="15" customHeight="1" x14ac:dyDescent="0.25">
      <c r="A4436" s="26">
        <v>44353.518738425926</v>
      </c>
      <c r="B4436" s="23" t="s">
        <v>100</v>
      </c>
      <c r="C4436" s="23" t="s">
        <v>5852</v>
      </c>
      <c r="D4436" s="23" t="s">
        <v>6</v>
      </c>
      <c r="E4436" s="23" t="s">
        <v>1</v>
      </c>
      <c r="F4436" s="23" t="s">
        <v>7</v>
      </c>
      <c r="G4436" s="23" t="s">
        <v>975</v>
      </c>
      <c r="H4436" s="2" t="s">
        <v>7722</v>
      </c>
      <c r="I4436" s="23" t="s">
        <v>1653</v>
      </c>
      <c r="J4436" s="23"/>
      <c r="K4436" s="23" t="s">
        <v>9712</v>
      </c>
      <c r="L4436" s="23"/>
      <c r="M4436" s="23">
        <f>YEAR(Tabla2[[#This Row],[Fecha de creación]])</f>
        <v>2021</v>
      </c>
      <c r="N4436" s="23">
        <f>MONTH(Tabla2[[#This Row],[Fecha de creación]])</f>
        <v>6</v>
      </c>
    </row>
    <row r="4437" spans="1:14" ht="15" customHeight="1" x14ac:dyDescent="0.25">
      <c r="A4437" s="26">
        <v>44354.389560185184</v>
      </c>
      <c r="B4437" s="23" t="s">
        <v>56</v>
      </c>
      <c r="C4437" s="23" t="s">
        <v>5853</v>
      </c>
      <c r="D4437" s="23" t="s">
        <v>131</v>
      </c>
      <c r="E4437" s="23" t="s">
        <v>1</v>
      </c>
      <c r="F4437" s="23" t="s">
        <v>7</v>
      </c>
      <c r="G4437" s="23" t="s">
        <v>975</v>
      </c>
      <c r="H4437" s="2" t="s">
        <v>7728</v>
      </c>
      <c r="I4437" s="23" t="s">
        <v>4517</v>
      </c>
      <c r="J4437" s="23"/>
      <c r="K4437" s="23" t="s">
        <v>9712</v>
      </c>
      <c r="L4437" s="23"/>
      <c r="M4437" s="23">
        <f>YEAR(Tabla2[[#This Row],[Fecha de creación]])</f>
        <v>2021</v>
      </c>
      <c r="N4437" s="23">
        <f>MONTH(Tabla2[[#This Row],[Fecha de creación]])</f>
        <v>6</v>
      </c>
    </row>
    <row r="4438" spans="1:14" ht="15" customHeight="1" x14ac:dyDescent="0.25">
      <c r="A4438" s="26">
        <v>44354.423784722225</v>
      </c>
      <c r="B4438" s="23" t="s">
        <v>189</v>
      </c>
      <c r="C4438" s="23" t="s">
        <v>5854</v>
      </c>
      <c r="D4438" s="23" t="s">
        <v>36</v>
      </c>
      <c r="E4438" s="23" t="s">
        <v>1</v>
      </c>
      <c r="F4438" s="23" t="s">
        <v>7</v>
      </c>
      <c r="G4438" s="23" t="s">
        <v>975</v>
      </c>
      <c r="H4438" s="2" t="s">
        <v>7731</v>
      </c>
      <c r="I4438" s="23" t="s">
        <v>1534</v>
      </c>
      <c r="J4438" s="23"/>
      <c r="K4438" s="23" t="s">
        <v>9712</v>
      </c>
      <c r="L4438" s="23"/>
      <c r="M4438" s="23">
        <f>YEAR(Tabla2[[#This Row],[Fecha de creación]])</f>
        <v>2021</v>
      </c>
      <c r="N4438" s="23">
        <f>MONTH(Tabla2[[#This Row],[Fecha de creación]])</f>
        <v>6</v>
      </c>
    </row>
    <row r="4439" spans="1:14" ht="15" customHeight="1" x14ac:dyDescent="0.25">
      <c r="A4439" s="26">
        <v>44354.523298611108</v>
      </c>
      <c r="B4439" s="23" t="s">
        <v>189</v>
      </c>
      <c r="C4439" s="23" t="s">
        <v>5855</v>
      </c>
      <c r="D4439" s="23" t="s">
        <v>131</v>
      </c>
      <c r="E4439" s="23" t="s">
        <v>1</v>
      </c>
      <c r="F4439" s="23" t="s">
        <v>7</v>
      </c>
      <c r="G4439" s="23" t="s">
        <v>975</v>
      </c>
      <c r="H4439" s="2" t="s">
        <v>7728</v>
      </c>
      <c r="I4439" s="23" t="s">
        <v>1534</v>
      </c>
      <c r="J4439" s="23"/>
      <c r="K4439" s="23" t="s">
        <v>9712</v>
      </c>
      <c r="L4439" s="23"/>
      <c r="M4439" s="23">
        <f>YEAR(Tabla2[[#This Row],[Fecha de creación]])</f>
        <v>2021</v>
      </c>
      <c r="N4439" s="23">
        <f>MONTH(Tabla2[[#This Row],[Fecha de creación]])</f>
        <v>6</v>
      </c>
    </row>
    <row r="4440" spans="1:14" ht="15" customHeight="1" x14ac:dyDescent="0.25">
      <c r="A4440" s="26">
        <v>44354.697013888886</v>
      </c>
      <c r="B4440" s="23" t="s">
        <v>189</v>
      </c>
      <c r="C4440" s="23" t="s">
        <v>5856</v>
      </c>
      <c r="D4440" s="23" t="s">
        <v>6</v>
      </c>
      <c r="E4440" s="23" t="s">
        <v>1</v>
      </c>
      <c r="F4440" s="23" t="s">
        <v>7</v>
      </c>
      <c r="G4440" s="23" t="s">
        <v>975</v>
      </c>
      <c r="H4440" s="2" t="s">
        <v>7722</v>
      </c>
      <c r="I4440" s="23" t="s">
        <v>4486</v>
      </c>
      <c r="J4440" s="23"/>
      <c r="K4440" s="23" t="s">
        <v>9712</v>
      </c>
      <c r="L4440" s="23"/>
      <c r="M4440" s="23">
        <f>YEAR(Tabla2[[#This Row],[Fecha de creación]])</f>
        <v>2021</v>
      </c>
      <c r="N4440" s="23">
        <f>MONTH(Tabla2[[#This Row],[Fecha de creación]])</f>
        <v>6</v>
      </c>
    </row>
    <row r="4441" spans="1:14" ht="15" customHeight="1" x14ac:dyDescent="0.25">
      <c r="A4441" s="26">
        <v>44354.776956018519</v>
      </c>
      <c r="B4441" s="23" t="s">
        <v>0</v>
      </c>
      <c r="C4441" s="23" t="s">
        <v>5857</v>
      </c>
      <c r="D4441" s="23" t="s">
        <v>551</v>
      </c>
      <c r="E4441" s="23" t="s">
        <v>1</v>
      </c>
      <c r="F4441" s="23" t="s">
        <v>7</v>
      </c>
      <c r="G4441" s="23" t="s">
        <v>975</v>
      </c>
      <c r="H4441" s="2" t="s">
        <v>7731</v>
      </c>
      <c r="I4441" s="23" t="s">
        <v>4</v>
      </c>
      <c r="J4441" s="23"/>
      <c r="K4441" s="23" t="s">
        <v>9712</v>
      </c>
      <c r="L4441" s="23"/>
      <c r="M4441" s="23">
        <f>YEAR(Tabla2[[#This Row],[Fecha de creación]])</f>
        <v>2021</v>
      </c>
      <c r="N4441" s="23">
        <f>MONTH(Tabla2[[#This Row],[Fecha de creación]])</f>
        <v>6</v>
      </c>
    </row>
    <row r="4442" spans="1:14" ht="15" customHeight="1" x14ac:dyDescent="0.25">
      <c r="A4442" s="26">
        <v>44354.777708333335</v>
      </c>
      <c r="B4442" s="23" t="s">
        <v>0</v>
      </c>
      <c r="C4442" s="23" t="s">
        <v>5858</v>
      </c>
      <c r="D4442" s="23" t="s">
        <v>5859</v>
      </c>
      <c r="E4442" s="23" t="s">
        <v>1</v>
      </c>
      <c r="F4442" s="23" t="s">
        <v>7</v>
      </c>
      <c r="G4442" s="23" t="s">
        <v>975</v>
      </c>
      <c r="H4442" s="2" t="s">
        <v>7734</v>
      </c>
      <c r="I4442" s="23" t="s">
        <v>4</v>
      </c>
      <c r="J4442" s="23"/>
      <c r="K4442" s="23" t="s">
        <v>9712</v>
      </c>
      <c r="L4442" s="23"/>
      <c r="M4442" s="23">
        <f>YEAR(Tabla2[[#This Row],[Fecha de creación]])</f>
        <v>2021</v>
      </c>
      <c r="N4442" s="23">
        <f>MONTH(Tabla2[[#This Row],[Fecha de creación]])</f>
        <v>6</v>
      </c>
    </row>
    <row r="4443" spans="1:14" ht="15" customHeight="1" x14ac:dyDescent="0.25">
      <c r="A4443" s="26">
        <v>44354.778564814813</v>
      </c>
      <c r="B4443" s="23" t="s">
        <v>0</v>
      </c>
      <c r="C4443" s="23" t="s">
        <v>5860</v>
      </c>
      <c r="D4443" s="23" t="s">
        <v>131</v>
      </c>
      <c r="E4443" s="23" t="s">
        <v>1</v>
      </c>
      <c r="F4443" s="23" t="s">
        <v>7</v>
      </c>
      <c r="G4443" s="23" t="s">
        <v>975</v>
      </c>
      <c r="H4443" s="2" t="s">
        <v>7728</v>
      </c>
      <c r="I4443" s="23" t="s">
        <v>4</v>
      </c>
      <c r="J4443" s="23"/>
      <c r="K4443" s="23" t="s">
        <v>9712</v>
      </c>
      <c r="L4443" s="23"/>
      <c r="M4443" s="23">
        <f>YEAR(Tabla2[[#This Row],[Fecha de creación]])</f>
        <v>2021</v>
      </c>
      <c r="N4443" s="23">
        <f>MONTH(Tabla2[[#This Row],[Fecha de creación]])</f>
        <v>6</v>
      </c>
    </row>
    <row r="4444" spans="1:14" ht="15" customHeight="1" x14ac:dyDescent="0.25">
      <c r="A4444" s="26">
        <v>44354.788923611108</v>
      </c>
      <c r="B4444" s="23" t="s">
        <v>0</v>
      </c>
      <c r="C4444" s="23" t="s">
        <v>5861</v>
      </c>
      <c r="D4444" s="23" t="s">
        <v>551</v>
      </c>
      <c r="E4444" s="23" t="s">
        <v>1</v>
      </c>
      <c r="F4444" s="23" t="s">
        <v>7</v>
      </c>
      <c r="G4444" s="23" t="s">
        <v>975</v>
      </c>
      <c r="H4444" s="2" t="s">
        <v>7731</v>
      </c>
      <c r="I4444" s="23" t="s">
        <v>4</v>
      </c>
      <c r="J4444" s="23"/>
      <c r="K4444" s="23" t="s">
        <v>9712</v>
      </c>
      <c r="L4444" s="23"/>
      <c r="M4444" s="23">
        <f>YEAR(Tabla2[[#This Row],[Fecha de creación]])</f>
        <v>2021</v>
      </c>
      <c r="N4444" s="23">
        <f>MONTH(Tabla2[[#This Row],[Fecha de creación]])</f>
        <v>6</v>
      </c>
    </row>
    <row r="4445" spans="1:14" ht="15" customHeight="1" x14ac:dyDescent="0.25">
      <c r="A4445" s="26">
        <v>44354.789594907408</v>
      </c>
      <c r="B4445" s="23" t="s">
        <v>0</v>
      </c>
      <c r="C4445" s="23" t="s">
        <v>5862</v>
      </c>
      <c r="D4445" s="23" t="s">
        <v>812</v>
      </c>
      <c r="E4445" s="23" t="s">
        <v>1</v>
      </c>
      <c r="F4445" s="23" t="s">
        <v>7</v>
      </c>
      <c r="G4445" s="23" t="s">
        <v>975</v>
      </c>
      <c r="H4445" s="2" t="s">
        <v>7734</v>
      </c>
      <c r="I4445" s="23" t="s">
        <v>4</v>
      </c>
      <c r="J4445" s="23"/>
      <c r="K4445" s="23" t="s">
        <v>9712</v>
      </c>
      <c r="L4445" s="23"/>
      <c r="M4445" s="23">
        <f>YEAR(Tabla2[[#This Row],[Fecha de creación]])</f>
        <v>2021</v>
      </c>
      <c r="N4445" s="23">
        <f>MONTH(Tabla2[[#This Row],[Fecha de creación]])</f>
        <v>6</v>
      </c>
    </row>
    <row r="4446" spans="1:14" ht="15" customHeight="1" x14ac:dyDescent="0.25">
      <c r="A4446" s="26">
        <v>44354.79010416667</v>
      </c>
      <c r="B4446" s="23" t="s">
        <v>0</v>
      </c>
      <c r="C4446" s="23" t="s">
        <v>5863</v>
      </c>
      <c r="D4446" s="23" t="s">
        <v>131</v>
      </c>
      <c r="E4446" s="23" t="s">
        <v>1</v>
      </c>
      <c r="F4446" s="23" t="s">
        <v>7</v>
      </c>
      <c r="G4446" s="23" t="s">
        <v>975</v>
      </c>
      <c r="H4446" s="2" t="s">
        <v>7728</v>
      </c>
      <c r="I4446" s="23" t="s">
        <v>4</v>
      </c>
      <c r="J4446" s="23"/>
      <c r="K4446" s="23" t="s">
        <v>9712</v>
      </c>
      <c r="L4446" s="23"/>
      <c r="M4446" s="23">
        <f>YEAR(Tabla2[[#This Row],[Fecha de creación]])</f>
        <v>2021</v>
      </c>
      <c r="N4446" s="23">
        <f>MONTH(Tabla2[[#This Row],[Fecha de creación]])</f>
        <v>6</v>
      </c>
    </row>
    <row r="4447" spans="1:14" ht="15" customHeight="1" x14ac:dyDescent="0.25">
      <c r="A4447" s="26">
        <v>44355.435937499999</v>
      </c>
      <c r="B4447" s="23" t="s">
        <v>56</v>
      </c>
      <c r="C4447" s="23" t="s">
        <v>5864</v>
      </c>
      <c r="D4447" s="23" t="s">
        <v>131</v>
      </c>
      <c r="E4447" s="23" t="s">
        <v>1</v>
      </c>
      <c r="F4447" s="23" t="s">
        <v>7</v>
      </c>
      <c r="G4447" s="23" t="s">
        <v>975</v>
      </c>
      <c r="H4447" s="2" t="s">
        <v>7728</v>
      </c>
      <c r="I4447" s="23" t="s">
        <v>1527</v>
      </c>
      <c r="J4447" s="23"/>
      <c r="K4447" s="23" t="s">
        <v>9712</v>
      </c>
      <c r="L4447" s="23"/>
      <c r="M4447" s="23">
        <f>YEAR(Tabla2[[#This Row],[Fecha de creación]])</f>
        <v>2021</v>
      </c>
      <c r="N4447" s="23">
        <f>MONTH(Tabla2[[#This Row],[Fecha de creación]])</f>
        <v>6</v>
      </c>
    </row>
    <row r="4448" spans="1:14" ht="15" customHeight="1" x14ac:dyDescent="0.25">
      <c r="A4448" s="26">
        <v>44355.440011574072</v>
      </c>
      <c r="B4448" s="23" t="s">
        <v>0</v>
      </c>
      <c r="C4448" s="23" t="s">
        <v>5865</v>
      </c>
      <c r="D4448" s="23" t="s">
        <v>21</v>
      </c>
      <c r="E4448" s="23" t="s">
        <v>1</v>
      </c>
      <c r="F4448" s="23" t="s">
        <v>7</v>
      </c>
      <c r="G4448" s="23" t="s">
        <v>975</v>
      </c>
      <c r="H4448" s="2" t="s">
        <v>7744</v>
      </c>
      <c r="I4448" s="23" t="s">
        <v>4</v>
      </c>
      <c r="J4448" s="23"/>
      <c r="K4448" s="23" t="s">
        <v>9712</v>
      </c>
      <c r="L4448" s="23"/>
      <c r="M4448" s="23">
        <f>YEAR(Tabla2[[#This Row],[Fecha de creación]])</f>
        <v>2021</v>
      </c>
      <c r="N4448" s="23">
        <f>MONTH(Tabla2[[#This Row],[Fecha de creación]])</f>
        <v>6</v>
      </c>
    </row>
    <row r="4449" spans="1:14" ht="15" customHeight="1" x14ac:dyDescent="0.25">
      <c r="A4449" s="26">
        <v>44355.450891203705</v>
      </c>
      <c r="B4449" s="23" t="s">
        <v>56</v>
      </c>
      <c r="C4449" s="23" t="s">
        <v>5866</v>
      </c>
      <c r="D4449" s="23" t="s">
        <v>3438</v>
      </c>
      <c r="E4449" s="23" t="s">
        <v>1</v>
      </c>
      <c r="F4449" s="23" t="s">
        <v>7</v>
      </c>
      <c r="G4449" s="23" t="s">
        <v>975</v>
      </c>
      <c r="H4449" s="2" t="s">
        <v>7722</v>
      </c>
      <c r="I4449" s="23" t="s">
        <v>1527</v>
      </c>
      <c r="J4449" s="23"/>
      <c r="K4449" s="23" t="s">
        <v>9712</v>
      </c>
      <c r="L4449" s="23"/>
      <c r="M4449" s="23">
        <f>YEAR(Tabla2[[#This Row],[Fecha de creación]])</f>
        <v>2021</v>
      </c>
      <c r="N4449" s="23">
        <f>MONTH(Tabla2[[#This Row],[Fecha de creación]])</f>
        <v>6</v>
      </c>
    </row>
    <row r="4450" spans="1:14" ht="15" customHeight="1" x14ac:dyDescent="0.25">
      <c r="A4450" s="26">
        <v>44355.54519675926</v>
      </c>
      <c r="B4450" s="23" t="s">
        <v>0</v>
      </c>
      <c r="C4450" s="23" t="s">
        <v>5867</v>
      </c>
      <c r="D4450" s="23" t="s">
        <v>21</v>
      </c>
      <c r="E4450" s="23" t="s">
        <v>1</v>
      </c>
      <c r="F4450" s="23" t="s">
        <v>7</v>
      </c>
      <c r="G4450" s="23" t="s">
        <v>975</v>
      </c>
      <c r="H4450" s="2" t="s">
        <v>7744</v>
      </c>
      <c r="I4450" s="23" t="s">
        <v>4</v>
      </c>
      <c r="J4450" s="23"/>
      <c r="K4450" s="23" t="s">
        <v>9712</v>
      </c>
      <c r="L4450" s="23"/>
      <c r="M4450" s="23">
        <f>YEAR(Tabla2[[#This Row],[Fecha de creación]])</f>
        <v>2021</v>
      </c>
      <c r="N4450" s="23">
        <f>MONTH(Tabla2[[#This Row],[Fecha de creación]])</f>
        <v>6</v>
      </c>
    </row>
    <row r="4451" spans="1:14" ht="15" customHeight="1" x14ac:dyDescent="0.25">
      <c r="A4451" s="26">
        <v>44355.550682870373</v>
      </c>
      <c r="B4451" s="23" t="s">
        <v>189</v>
      </c>
      <c r="C4451" s="23" t="s">
        <v>5868</v>
      </c>
      <c r="D4451" s="23" t="s">
        <v>131</v>
      </c>
      <c r="E4451" s="23" t="s">
        <v>1</v>
      </c>
      <c r="F4451" s="23" t="s">
        <v>7</v>
      </c>
      <c r="G4451" s="23" t="s">
        <v>975</v>
      </c>
      <c r="H4451" s="2" t="s">
        <v>7728</v>
      </c>
      <c r="I4451" s="23" t="s">
        <v>1534</v>
      </c>
      <c r="J4451" s="23"/>
      <c r="K4451" s="23" t="s">
        <v>9712</v>
      </c>
      <c r="L4451" s="23"/>
      <c r="M4451" s="23">
        <f>YEAR(Tabla2[[#This Row],[Fecha de creación]])</f>
        <v>2021</v>
      </c>
      <c r="N4451" s="23">
        <f>MONTH(Tabla2[[#This Row],[Fecha de creación]])</f>
        <v>6</v>
      </c>
    </row>
    <row r="4452" spans="1:14" ht="15" customHeight="1" x14ac:dyDescent="0.25">
      <c r="A4452" s="26">
        <v>44355.556180555555</v>
      </c>
      <c r="B4452" s="23" t="s">
        <v>189</v>
      </c>
      <c r="C4452" s="23" t="s">
        <v>5869</v>
      </c>
      <c r="D4452" s="23" t="s">
        <v>131</v>
      </c>
      <c r="E4452" s="23" t="s">
        <v>1</v>
      </c>
      <c r="F4452" s="23" t="s">
        <v>7</v>
      </c>
      <c r="G4452" s="23" t="s">
        <v>975</v>
      </c>
      <c r="H4452" s="2" t="s">
        <v>7728</v>
      </c>
      <c r="I4452" s="23" t="s">
        <v>1534</v>
      </c>
      <c r="J4452" s="23"/>
      <c r="K4452" s="23" t="s">
        <v>9712</v>
      </c>
      <c r="L4452" s="23"/>
      <c r="M4452" s="23">
        <f>YEAR(Tabla2[[#This Row],[Fecha de creación]])</f>
        <v>2021</v>
      </c>
      <c r="N4452" s="23">
        <f>MONTH(Tabla2[[#This Row],[Fecha de creación]])</f>
        <v>6</v>
      </c>
    </row>
    <row r="4453" spans="1:14" ht="15" customHeight="1" x14ac:dyDescent="0.25">
      <c r="A4453" s="26">
        <v>44355.710914351854</v>
      </c>
      <c r="B4453" s="23" t="s">
        <v>189</v>
      </c>
      <c r="C4453" s="23" t="s">
        <v>5870</v>
      </c>
      <c r="D4453" s="23" t="s">
        <v>3438</v>
      </c>
      <c r="E4453" s="23" t="s">
        <v>1</v>
      </c>
      <c r="F4453" s="23" t="s">
        <v>7</v>
      </c>
      <c r="G4453" s="23" t="s">
        <v>975</v>
      </c>
      <c r="H4453" s="2" t="s">
        <v>7722</v>
      </c>
      <c r="I4453" s="23" t="s">
        <v>1534</v>
      </c>
      <c r="J4453" s="23"/>
      <c r="K4453" s="23" t="s">
        <v>9712</v>
      </c>
      <c r="L4453" s="23"/>
      <c r="M4453" s="23">
        <f>YEAR(Tabla2[[#This Row],[Fecha de creación]])</f>
        <v>2021</v>
      </c>
      <c r="N4453" s="23">
        <f>MONTH(Tabla2[[#This Row],[Fecha de creación]])</f>
        <v>6</v>
      </c>
    </row>
    <row r="4454" spans="1:14" ht="15" customHeight="1" x14ac:dyDescent="0.25">
      <c r="A4454" s="26">
        <v>44355.740902777776</v>
      </c>
      <c r="B4454" s="23" t="s">
        <v>0</v>
      </c>
      <c r="C4454" s="23" t="s">
        <v>5871</v>
      </c>
      <c r="D4454" s="23" t="s">
        <v>21</v>
      </c>
      <c r="E4454" s="23" t="s">
        <v>1</v>
      </c>
      <c r="F4454" s="23" t="s">
        <v>7</v>
      </c>
      <c r="G4454" s="23" t="s">
        <v>975</v>
      </c>
      <c r="H4454" s="2" t="s">
        <v>7744</v>
      </c>
      <c r="I4454" s="23" t="s">
        <v>4</v>
      </c>
      <c r="J4454" s="23"/>
      <c r="K4454" s="23" t="s">
        <v>9712</v>
      </c>
      <c r="L4454" s="23"/>
      <c r="M4454" s="23">
        <f>YEAR(Tabla2[[#This Row],[Fecha de creación]])</f>
        <v>2021</v>
      </c>
      <c r="N4454" s="23">
        <f>MONTH(Tabla2[[#This Row],[Fecha de creación]])</f>
        <v>6</v>
      </c>
    </row>
    <row r="4455" spans="1:14" ht="15" customHeight="1" x14ac:dyDescent="0.25">
      <c r="A4455" s="26">
        <v>44355.748356481483</v>
      </c>
      <c r="B4455" s="23" t="s">
        <v>0</v>
      </c>
      <c r="C4455" s="23" t="s">
        <v>5872</v>
      </c>
      <c r="D4455" s="23" t="s">
        <v>997</v>
      </c>
      <c r="E4455" s="23" t="s">
        <v>1</v>
      </c>
      <c r="F4455" s="23" t="s">
        <v>7</v>
      </c>
      <c r="G4455" s="23" t="s">
        <v>975</v>
      </c>
      <c r="H4455" s="2" t="s">
        <v>7730</v>
      </c>
      <c r="I4455" s="23" t="s">
        <v>4</v>
      </c>
      <c r="J4455" s="23"/>
      <c r="K4455" s="23" t="s">
        <v>9712</v>
      </c>
      <c r="L4455" s="23"/>
      <c r="M4455" s="23">
        <f>YEAR(Tabla2[[#This Row],[Fecha de creación]])</f>
        <v>2021</v>
      </c>
      <c r="N4455" s="23">
        <f>MONTH(Tabla2[[#This Row],[Fecha de creación]])</f>
        <v>6</v>
      </c>
    </row>
    <row r="4456" spans="1:14" ht="15" customHeight="1" x14ac:dyDescent="0.25">
      <c r="A4456" s="26">
        <v>44356.411585648151</v>
      </c>
      <c r="B4456" s="23" t="s">
        <v>189</v>
      </c>
      <c r="C4456" s="23" t="s">
        <v>5873</v>
      </c>
      <c r="D4456" s="23" t="s">
        <v>131</v>
      </c>
      <c r="E4456" s="23" t="s">
        <v>1</v>
      </c>
      <c r="F4456" s="23" t="s">
        <v>7</v>
      </c>
      <c r="G4456" s="23" t="s">
        <v>975</v>
      </c>
      <c r="H4456" s="2" t="s">
        <v>7728</v>
      </c>
      <c r="I4456" s="23" t="s">
        <v>1534</v>
      </c>
      <c r="J4456" s="23"/>
      <c r="K4456" s="23" t="s">
        <v>9712</v>
      </c>
      <c r="L4456" s="23"/>
      <c r="M4456" s="23">
        <f>YEAR(Tabla2[[#This Row],[Fecha de creación]])</f>
        <v>2021</v>
      </c>
      <c r="N4456" s="23">
        <f>MONTH(Tabla2[[#This Row],[Fecha de creación]])</f>
        <v>6</v>
      </c>
    </row>
    <row r="4457" spans="1:14" ht="15" customHeight="1" x14ac:dyDescent="0.25">
      <c r="A4457" s="26">
        <v>44356.52380787037</v>
      </c>
      <c r="B4457" s="23" t="s">
        <v>189</v>
      </c>
      <c r="C4457" s="23" t="s">
        <v>5874</v>
      </c>
      <c r="D4457" s="23" t="s">
        <v>131</v>
      </c>
      <c r="E4457" s="23" t="s">
        <v>1</v>
      </c>
      <c r="F4457" s="23" t="s">
        <v>7</v>
      </c>
      <c r="G4457" s="23" t="s">
        <v>975</v>
      </c>
      <c r="H4457" s="2" t="s">
        <v>7728</v>
      </c>
      <c r="I4457" s="23" t="s">
        <v>1534</v>
      </c>
      <c r="J4457" s="23"/>
      <c r="K4457" s="23" t="s">
        <v>9712</v>
      </c>
      <c r="L4457" s="23"/>
      <c r="M4457" s="23">
        <f>YEAR(Tabla2[[#This Row],[Fecha de creación]])</f>
        <v>2021</v>
      </c>
      <c r="N4457" s="23">
        <f>MONTH(Tabla2[[#This Row],[Fecha de creación]])</f>
        <v>6</v>
      </c>
    </row>
    <row r="4458" spans="1:14" ht="15" customHeight="1" x14ac:dyDescent="0.25">
      <c r="A4458" s="26">
        <v>44356.665462962963</v>
      </c>
      <c r="B4458" s="23" t="s">
        <v>0</v>
      </c>
      <c r="C4458" s="23" t="s">
        <v>5875</v>
      </c>
      <c r="D4458" s="23" t="s">
        <v>551</v>
      </c>
      <c r="E4458" s="23" t="s">
        <v>1</v>
      </c>
      <c r="F4458" s="23" t="s">
        <v>7</v>
      </c>
      <c r="G4458" s="23" t="s">
        <v>975</v>
      </c>
      <c r="H4458" s="2" t="s">
        <v>7731</v>
      </c>
      <c r="I4458" s="23" t="s">
        <v>4</v>
      </c>
      <c r="J4458" s="23"/>
      <c r="K4458" s="23" t="s">
        <v>9712</v>
      </c>
      <c r="L4458" s="23"/>
      <c r="M4458" s="23">
        <f>YEAR(Tabla2[[#This Row],[Fecha de creación]])</f>
        <v>2021</v>
      </c>
      <c r="N4458" s="23">
        <f>MONTH(Tabla2[[#This Row],[Fecha de creación]])</f>
        <v>6</v>
      </c>
    </row>
    <row r="4459" spans="1:14" ht="15" customHeight="1" x14ac:dyDescent="0.25">
      <c r="A4459" s="26">
        <v>44356.675081018519</v>
      </c>
      <c r="B4459" s="23" t="s">
        <v>100</v>
      </c>
      <c r="C4459" s="23" t="s">
        <v>5876</v>
      </c>
      <c r="D4459" s="23" t="s">
        <v>551</v>
      </c>
      <c r="E4459" s="23" t="s">
        <v>1</v>
      </c>
      <c r="F4459" s="23" t="s">
        <v>7</v>
      </c>
      <c r="G4459" s="23" t="s">
        <v>975</v>
      </c>
      <c r="H4459" s="2" t="s">
        <v>7731</v>
      </c>
      <c r="I4459" s="23" t="s">
        <v>1653</v>
      </c>
      <c r="J4459" s="23"/>
      <c r="K4459" s="23" t="s">
        <v>9712</v>
      </c>
      <c r="L4459" s="23"/>
      <c r="M4459" s="23">
        <f>YEAR(Tabla2[[#This Row],[Fecha de creación]])</f>
        <v>2021</v>
      </c>
      <c r="N4459" s="23">
        <f>MONTH(Tabla2[[#This Row],[Fecha de creación]])</f>
        <v>6</v>
      </c>
    </row>
    <row r="4460" spans="1:14" ht="15" customHeight="1" x14ac:dyDescent="0.25">
      <c r="A4460" s="26">
        <v>44356.675555555557</v>
      </c>
      <c r="B4460" s="23" t="s">
        <v>100</v>
      </c>
      <c r="C4460" s="23" t="s">
        <v>5877</v>
      </c>
      <c r="D4460" s="23" t="s">
        <v>131</v>
      </c>
      <c r="E4460" s="23" t="s">
        <v>1</v>
      </c>
      <c r="F4460" s="23" t="s">
        <v>7</v>
      </c>
      <c r="G4460" s="23" t="s">
        <v>975</v>
      </c>
      <c r="H4460" s="2" t="s">
        <v>7728</v>
      </c>
      <c r="I4460" s="23" t="s">
        <v>1653</v>
      </c>
      <c r="J4460" s="23"/>
      <c r="K4460" s="23" t="s">
        <v>9712</v>
      </c>
      <c r="L4460" s="23"/>
      <c r="M4460" s="23">
        <f>YEAR(Tabla2[[#This Row],[Fecha de creación]])</f>
        <v>2021</v>
      </c>
      <c r="N4460" s="23">
        <f>MONTH(Tabla2[[#This Row],[Fecha de creación]])</f>
        <v>6</v>
      </c>
    </row>
    <row r="4461" spans="1:14" ht="15" customHeight="1" x14ac:dyDescent="0.25">
      <c r="A4461" s="26">
        <v>44356.680115740739</v>
      </c>
      <c r="B4461" s="23" t="s">
        <v>100</v>
      </c>
      <c r="C4461" s="23" t="s">
        <v>5878</v>
      </c>
      <c r="D4461" s="23" t="s">
        <v>5076</v>
      </c>
      <c r="E4461" s="23" t="s">
        <v>1</v>
      </c>
      <c r="F4461" s="23" t="s">
        <v>7</v>
      </c>
      <c r="G4461" s="23" t="s">
        <v>975</v>
      </c>
      <c r="H4461" s="2" t="s">
        <v>7731</v>
      </c>
      <c r="I4461" s="23" t="s">
        <v>1653</v>
      </c>
      <c r="J4461" s="23"/>
      <c r="K4461" s="23" t="s">
        <v>9712</v>
      </c>
      <c r="L4461" s="23"/>
      <c r="M4461" s="23">
        <f>YEAR(Tabla2[[#This Row],[Fecha de creación]])</f>
        <v>2021</v>
      </c>
      <c r="N4461" s="23">
        <f>MONTH(Tabla2[[#This Row],[Fecha de creación]])</f>
        <v>6</v>
      </c>
    </row>
    <row r="4462" spans="1:14" ht="15" customHeight="1" x14ac:dyDescent="0.25">
      <c r="A4462" s="26">
        <v>44356.700358796297</v>
      </c>
      <c r="B4462" s="23" t="s">
        <v>0</v>
      </c>
      <c r="C4462" s="23" t="s">
        <v>5879</v>
      </c>
      <c r="D4462" s="23" t="s">
        <v>551</v>
      </c>
      <c r="E4462" s="23" t="s">
        <v>1</v>
      </c>
      <c r="F4462" s="23" t="s">
        <v>7</v>
      </c>
      <c r="G4462" s="23" t="s">
        <v>975</v>
      </c>
      <c r="H4462" s="2" t="s">
        <v>7731</v>
      </c>
      <c r="I4462" s="23" t="s">
        <v>4</v>
      </c>
      <c r="J4462" s="23"/>
      <c r="K4462" s="23" t="s">
        <v>9712</v>
      </c>
      <c r="L4462" s="23"/>
      <c r="M4462" s="23">
        <f>YEAR(Tabla2[[#This Row],[Fecha de creación]])</f>
        <v>2021</v>
      </c>
      <c r="N4462" s="23">
        <f>MONTH(Tabla2[[#This Row],[Fecha de creación]])</f>
        <v>6</v>
      </c>
    </row>
    <row r="4463" spans="1:14" ht="15" customHeight="1" x14ac:dyDescent="0.25">
      <c r="A4463" s="26">
        <v>44356.703414351854</v>
      </c>
      <c r="B4463" s="23" t="s">
        <v>0</v>
      </c>
      <c r="C4463" s="23" t="s">
        <v>5880</v>
      </c>
      <c r="D4463" s="23" t="s">
        <v>351</v>
      </c>
      <c r="E4463" s="23" t="s">
        <v>1</v>
      </c>
      <c r="F4463" s="23" t="s">
        <v>7</v>
      </c>
      <c r="G4463" s="23" t="s">
        <v>975</v>
      </c>
      <c r="H4463" s="2" t="s">
        <v>7734</v>
      </c>
      <c r="I4463" s="23" t="s">
        <v>4</v>
      </c>
      <c r="J4463" s="23"/>
      <c r="K4463" s="23" t="s">
        <v>9712</v>
      </c>
      <c r="L4463" s="23"/>
      <c r="M4463" s="23">
        <f>YEAR(Tabla2[[#This Row],[Fecha de creación]])</f>
        <v>2021</v>
      </c>
      <c r="N4463" s="23">
        <f>MONTH(Tabla2[[#This Row],[Fecha de creación]])</f>
        <v>6</v>
      </c>
    </row>
    <row r="4464" spans="1:14" ht="15" customHeight="1" x14ac:dyDescent="0.25">
      <c r="A4464" s="26">
        <v>44356.712673611109</v>
      </c>
      <c r="B4464" s="23" t="s">
        <v>0</v>
      </c>
      <c r="C4464" s="23" t="s">
        <v>5881</v>
      </c>
      <c r="D4464" s="23" t="s">
        <v>551</v>
      </c>
      <c r="E4464" s="23" t="s">
        <v>1</v>
      </c>
      <c r="F4464" s="23" t="s">
        <v>7</v>
      </c>
      <c r="G4464" s="23" t="s">
        <v>975</v>
      </c>
      <c r="H4464" s="2" t="s">
        <v>7731</v>
      </c>
      <c r="I4464" s="23" t="s">
        <v>4</v>
      </c>
      <c r="J4464" s="23"/>
      <c r="K4464" s="23" t="s">
        <v>9712</v>
      </c>
      <c r="L4464" s="23"/>
      <c r="M4464" s="23">
        <f>YEAR(Tabla2[[#This Row],[Fecha de creación]])</f>
        <v>2021</v>
      </c>
      <c r="N4464" s="23">
        <f>MONTH(Tabla2[[#This Row],[Fecha de creación]])</f>
        <v>6</v>
      </c>
    </row>
    <row r="4465" spans="1:14" ht="15" customHeight="1" x14ac:dyDescent="0.25">
      <c r="A4465" s="26">
        <v>44356.716249999998</v>
      </c>
      <c r="B4465" s="23" t="s">
        <v>0</v>
      </c>
      <c r="C4465" s="23" t="s">
        <v>5882</v>
      </c>
      <c r="D4465" s="23" t="s">
        <v>551</v>
      </c>
      <c r="E4465" s="23" t="s">
        <v>1</v>
      </c>
      <c r="F4465" s="23" t="s">
        <v>7</v>
      </c>
      <c r="G4465" s="23" t="s">
        <v>975</v>
      </c>
      <c r="H4465" s="2" t="s">
        <v>7731</v>
      </c>
      <c r="I4465" s="23" t="s">
        <v>4</v>
      </c>
      <c r="J4465" s="23"/>
      <c r="K4465" s="23" t="s">
        <v>9712</v>
      </c>
      <c r="L4465" s="23"/>
      <c r="M4465" s="23">
        <f>YEAR(Tabla2[[#This Row],[Fecha de creación]])</f>
        <v>2021</v>
      </c>
      <c r="N4465" s="23">
        <f>MONTH(Tabla2[[#This Row],[Fecha de creación]])</f>
        <v>6</v>
      </c>
    </row>
    <row r="4466" spans="1:14" ht="15" customHeight="1" x14ac:dyDescent="0.25">
      <c r="A4466" s="26">
        <v>44356.717083333337</v>
      </c>
      <c r="B4466" s="23" t="s">
        <v>0</v>
      </c>
      <c r="C4466" s="23" t="s">
        <v>5883</v>
      </c>
      <c r="D4466" s="23" t="s">
        <v>5884</v>
      </c>
      <c r="E4466" s="23" t="s">
        <v>1</v>
      </c>
      <c r="F4466" s="23" t="s">
        <v>7</v>
      </c>
      <c r="G4466" s="23" t="s">
        <v>975</v>
      </c>
      <c r="H4466" s="2" t="s">
        <v>7734</v>
      </c>
      <c r="I4466" s="23" t="s">
        <v>4</v>
      </c>
      <c r="J4466" s="23"/>
      <c r="K4466" s="23" t="s">
        <v>9712</v>
      </c>
      <c r="L4466" s="23"/>
      <c r="M4466" s="23">
        <f>YEAR(Tabla2[[#This Row],[Fecha de creación]])</f>
        <v>2021</v>
      </c>
      <c r="N4466" s="23">
        <f>MONTH(Tabla2[[#This Row],[Fecha de creación]])</f>
        <v>6</v>
      </c>
    </row>
    <row r="4467" spans="1:14" ht="15" customHeight="1" x14ac:dyDescent="0.25">
      <c r="A4467" s="26">
        <v>44356.719293981485</v>
      </c>
      <c r="B4467" s="23" t="s">
        <v>0</v>
      </c>
      <c r="C4467" s="23" t="s">
        <v>5885</v>
      </c>
      <c r="D4467" s="23" t="s">
        <v>812</v>
      </c>
      <c r="E4467" s="23" t="s">
        <v>1</v>
      </c>
      <c r="F4467" s="23" t="s">
        <v>7</v>
      </c>
      <c r="G4467" s="23" t="s">
        <v>975</v>
      </c>
      <c r="H4467" s="2" t="s">
        <v>7734</v>
      </c>
      <c r="I4467" s="23" t="s">
        <v>4</v>
      </c>
      <c r="J4467" s="23"/>
      <c r="K4467" s="23" t="s">
        <v>9712</v>
      </c>
      <c r="L4467" s="23"/>
      <c r="M4467" s="23">
        <f>YEAR(Tabla2[[#This Row],[Fecha de creación]])</f>
        <v>2021</v>
      </c>
      <c r="N4467" s="23">
        <f>MONTH(Tabla2[[#This Row],[Fecha de creación]])</f>
        <v>6</v>
      </c>
    </row>
    <row r="4468" spans="1:14" ht="15" customHeight="1" x14ac:dyDescent="0.25">
      <c r="A4468" s="26">
        <v>44356.72378472222</v>
      </c>
      <c r="B4468" s="23" t="s">
        <v>0</v>
      </c>
      <c r="C4468" s="23" t="s">
        <v>5886</v>
      </c>
      <c r="D4468" s="23" t="s">
        <v>6</v>
      </c>
      <c r="E4468" s="23" t="s">
        <v>1</v>
      </c>
      <c r="F4468" s="23" t="s">
        <v>7</v>
      </c>
      <c r="G4468" s="23" t="s">
        <v>975</v>
      </c>
      <c r="H4468" s="2" t="s">
        <v>7731</v>
      </c>
      <c r="I4468" s="23" t="s">
        <v>4</v>
      </c>
      <c r="J4468" s="23"/>
      <c r="K4468" s="23" t="s">
        <v>9712</v>
      </c>
      <c r="L4468" s="23"/>
      <c r="M4468" s="23">
        <f>YEAR(Tabla2[[#This Row],[Fecha de creación]])</f>
        <v>2021</v>
      </c>
      <c r="N4468" s="23">
        <f>MONTH(Tabla2[[#This Row],[Fecha de creación]])</f>
        <v>6</v>
      </c>
    </row>
    <row r="4469" spans="1:14" ht="15" customHeight="1" x14ac:dyDescent="0.25">
      <c r="A4469" s="26">
        <v>44356.726770833331</v>
      </c>
      <c r="B4469" s="23" t="s">
        <v>100</v>
      </c>
      <c r="C4469" s="23" t="s">
        <v>5887</v>
      </c>
      <c r="D4469" s="23" t="s">
        <v>551</v>
      </c>
      <c r="E4469" s="23" t="s">
        <v>1</v>
      </c>
      <c r="F4469" s="23" t="s">
        <v>7</v>
      </c>
      <c r="G4469" s="23" t="s">
        <v>975</v>
      </c>
      <c r="H4469" s="2" t="s">
        <v>7731</v>
      </c>
      <c r="I4469" s="23" t="s">
        <v>1653</v>
      </c>
      <c r="J4469" s="23"/>
      <c r="K4469" s="23" t="s">
        <v>9712</v>
      </c>
      <c r="L4469" s="23"/>
      <c r="M4469" s="23">
        <f>YEAR(Tabla2[[#This Row],[Fecha de creación]])</f>
        <v>2021</v>
      </c>
      <c r="N4469" s="23">
        <f>MONTH(Tabla2[[#This Row],[Fecha de creación]])</f>
        <v>6</v>
      </c>
    </row>
    <row r="4470" spans="1:14" ht="15" customHeight="1" x14ac:dyDescent="0.25">
      <c r="A4470" s="26">
        <v>44356.727835648147</v>
      </c>
      <c r="B4470" s="23" t="s">
        <v>100</v>
      </c>
      <c r="C4470" s="23" t="s">
        <v>5888</v>
      </c>
      <c r="D4470" s="23" t="s">
        <v>131</v>
      </c>
      <c r="E4470" s="23" t="s">
        <v>1</v>
      </c>
      <c r="F4470" s="23" t="s">
        <v>7</v>
      </c>
      <c r="G4470" s="23" t="s">
        <v>975</v>
      </c>
      <c r="H4470" s="2" t="s">
        <v>7728</v>
      </c>
      <c r="I4470" s="23" t="s">
        <v>1653</v>
      </c>
      <c r="J4470" s="23"/>
      <c r="K4470" s="23" t="s">
        <v>9712</v>
      </c>
      <c r="L4470" s="23"/>
      <c r="M4470" s="23">
        <f>YEAR(Tabla2[[#This Row],[Fecha de creación]])</f>
        <v>2021</v>
      </c>
      <c r="N4470" s="23">
        <f>MONTH(Tabla2[[#This Row],[Fecha de creación]])</f>
        <v>6</v>
      </c>
    </row>
    <row r="4471" spans="1:14" ht="15" customHeight="1" x14ac:dyDescent="0.25">
      <c r="A4471" s="26">
        <v>44356.758969907409</v>
      </c>
      <c r="B4471" s="23" t="s">
        <v>0</v>
      </c>
      <c r="C4471" s="23" t="s">
        <v>5889</v>
      </c>
      <c r="D4471" s="23" t="s">
        <v>551</v>
      </c>
      <c r="E4471" s="23" t="s">
        <v>1</v>
      </c>
      <c r="F4471" s="23" t="s">
        <v>7</v>
      </c>
      <c r="G4471" s="23" t="s">
        <v>975</v>
      </c>
      <c r="H4471" s="2" t="s">
        <v>7731</v>
      </c>
      <c r="I4471" s="23" t="s">
        <v>4</v>
      </c>
      <c r="J4471" s="23"/>
      <c r="K4471" s="23" t="s">
        <v>9712</v>
      </c>
      <c r="L4471" s="23"/>
      <c r="M4471" s="23">
        <f>YEAR(Tabla2[[#This Row],[Fecha de creación]])</f>
        <v>2021</v>
      </c>
      <c r="N4471" s="23">
        <f>MONTH(Tabla2[[#This Row],[Fecha de creación]])</f>
        <v>6</v>
      </c>
    </row>
    <row r="4472" spans="1:14" ht="15" customHeight="1" x14ac:dyDescent="0.25">
      <c r="A4472" s="26">
        <v>44356.761469907404</v>
      </c>
      <c r="B4472" s="23" t="s">
        <v>0</v>
      </c>
      <c r="C4472" s="23" t="s">
        <v>5890</v>
      </c>
      <c r="D4472" s="23" t="s">
        <v>5891</v>
      </c>
      <c r="E4472" s="23" t="s">
        <v>1</v>
      </c>
      <c r="F4472" s="23" t="s">
        <v>7</v>
      </c>
      <c r="G4472" s="23" t="s">
        <v>975</v>
      </c>
      <c r="H4472" s="2" t="s">
        <v>7734</v>
      </c>
      <c r="I4472" s="23" t="s">
        <v>4</v>
      </c>
      <c r="J4472" s="23"/>
      <c r="K4472" s="23" t="s">
        <v>9712</v>
      </c>
      <c r="L4472" s="23"/>
      <c r="M4472" s="23">
        <f>YEAR(Tabla2[[#This Row],[Fecha de creación]])</f>
        <v>2021</v>
      </c>
      <c r="N4472" s="23">
        <f>MONTH(Tabla2[[#This Row],[Fecha de creación]])</f>
        <v>6</v>
      </c>
    </row>
    <row r="4473" spans="1:14" ht="15" customHeight="1" x14ac:dyDescent="0.25">
      <c r="A4473" s="26">
        <v>44356.762233796297</v>
      </c>
      <c r="B4473" s="23" t="s">
        <v>0</v>
      </c>
      <c r="C4473" s="23" t="s">
        <v>5892</v>
      </c>
      <c r="D4473" s="23" t="s">
        <v>131</v>
      </c>
      <c r="E4473" s="23" t="s">
        <v>1</v>
      </c>
      <c r="F4473" s="23" t="s">
        <v>7</v>
      </c>
      <c r="G4473" s="23" t="s">
        <v>975</v>
      </c>
      <c r="H4473" s="2" t="s">
        <v>7728</v>
      </c>
      <c r="I4473" s="23" t="s">
        <v>4</v>
      </c>
      <c r="J4473" s="23"/>
      <c r="K4473" s="23" t="s">
        <v>9712</v>
      </c>
      <c r="L4473" s="23"/>
      <c r="M4473" s="23">
        <f>YEAR(Tabla2[[#This Row],[Fecha de creación]])</f>
        <v>2021</v>
      </c>
      <c r="N4473" s="23">
        <f>MONTH(Tabla2[[#This Row],[Fecha de creación]])</f>
        <v>6</v>
      </c>
    </row>
    <row r="4474" spans="1:14" ht="15" customHeight="1" x14ac:dyDescent="0.25">
      <c r="A4474" s="26">
        <v>44356.781678240739</v>
      </c>
      <c r="B4474" s="23" t="s">
        <v>0</v>
      </c>
      <c r="C4474" s="23" t="s">
        <v>5893</v>
      </c>
      <c r="D4474" s="23" t="s">
        <v>551</v>
      </c>
      <c r="E4474" s="23" t="s">
        <v>1</v>
      </c>
      <c r="F4474" s="23" t="s">
        <v>7</v>
      </c>
      <c r="G4474" s="23" t="s">
        <v>975</v>
      </c>
      <c r="H4474" s="2" t="s">
        <v>7731</v>
      </c>
      <c r="I4474" s="23" t="s">
        <v>4</v>
      </c>
      <c r="J4474" s="23"/>
      <c r="K4474" s="23" t="s">
        <v>9712</v>
      </c>
      <c r="L4474" s="23"/>
      <c r="M4474" s="23">
        <f>YEAR(Tabla2[[#This Row],[Fecha de creación]])</f>
        <v>2021</v>
      </c>
      <c r="N4474" s="23">
        <f>MONTH(Tabla2[[#This Row],[Fecha de creación]])</f>
        <v>6</v>
      </c>
    </row>
    <row r="4475" spans="1:14" ht="15" customHeight="1" x14ac:dyDescent="0.25">
      <c r="A4475" s="26">
        <v>44356.782314814816</v>
      </c>
      <c r="B4475" s="23" t="s">
        <v>0</v>
      </c>
      <c r="C4475" s="23" t="s">
        <v>5894</v>
      </c>
      <c r="D4475" s="23" t="s">
        <v>812</v>
      </c>
      <c r="E4475" s="23" t="s">
        <v>1</v>
      </c>
      <c r="F4475" s="23" t="s">
        <v>7</v>
      </c>
      <c r="G4475" s="23" t="s">
        <v>975</v>
      </c>
      <c r="H4475" s="2" t="s">
        <v>7734</v>
      </c>
      <c r="I4475" s="23" t="s">
        <v>4</v>
      </c>
      <c r="J4475" s="23"/>
      <c r="K4475" s="23" t="s">
        <v>9712</v>
      </c>
      <c r="L4475" s="23"/>
      <c r="M4475" s="23">
        <f>YEAR(Tabla2[[#This Row],[Fecha de creación]])</f>
        <v>2021</v>
      </c>
      <c r="N4475" s="23">
        <f>MONTH(Tabla2[[#This Row],[Fecha de creación]])</f>
        <v>6</v>
      </c>
    </row>
    <row r="4476" spans="1:14" ht="15" customHeight="1" x14ac:dyDescent="0.25">
      <c r="A4476" s="26">
        <v>44356.783078703702</v>
      </c>
      <c r="B4476" s="23" t="s">
        <v>0</v>
      </c>
      <c r="C4476" s="23" t="s">
        <v>5895</v>
      </c>
      <c r="D4476" s="23" t="s">
        <v>131</v>
      </c>
      <c r="E4476" s="23" t="s">
        <v>1</v>
      </c>
      <c r="F4476" s="23" t="s">
        <v>7</v>
      </c>
      <c r="G4476" s="23" t="s">
        <v>975</v>
      </c>
      <c r="H4476" s="2" t="s">
        <v>7728</v>
      </c>
      <c r="I4476" s="23" t="s">
        <v>4</v>
      </c>
      <c r="J4476" s="23"/>
      <c r="K4476" s="23" t="s">
        <v>9712</v>
      </c>
      <c r="L4476" s="23"/>
      <c r="M4476" s="23">
        <f>YEAR(Tabla2[[#This Row],[Fecha de creación]])</f>
        <v>2021</v>
      </c>
      <c r="N4476" s="23">
        <f>MONTH(Tabla2[[#This Row],[Fecha de creación]])</f>
        <v>6</v>
      </c>
    </row>
    <row r="4477" spans="1:14" ht="15" customHeight="1" x14ac:dyDescent="0.25">
      <c r="A4477" s="26">
        <v>44356.783726851849</v>
      </c>
      <c r="B4477" s="23" t="s">
        <v>0</v>
      </c>
      <c r="C4477" s="23" t="s">
        <v>5896</v>
      </c>
      <c r="D4477" s="23" t="s">
        <v>110</v>
      </c>
      <c r="E4477" s="23" t="s">
        <v>1</v>
      </c>
      <c r="F4477" s="23" t="s">
        <v>7</v>
      </c>
      <c r="G4477" s="23" t="s">
        <v>975</v>
      </c>
      <c r="H4477" s="2" t="s">
        <v>7731</v>
      </c>
      <c r="I4477" s="23" t="s">
        <v>4</v>
      </c>
      <c r="J4477" s="23"/>
      <c r="K4477" s="23" t="s">
        <v>9712</v>
      </c>
      <c r="L4477" s="23"/>
      <c r="M4477" s="23">
        <f>YEAR(Tabla2[[#This Row],[Fecha de creación]])</f>
        <v>2021</v>
      </c>
      <c r="N4477" s="23">
        <f>MONTH(Tabla2[[#This Row],[Fecha de creación]])</f>
        <v>6</v>
      </c>
    </row>
    <row r="4478" spans="1:14" ht="15" customHeight="1" x14ac:dyDescent="0.25">
      <c r="A4478" s="26">
        <v>44356.806076388886</v>
      </c>
      <c r="B4478" s="23" t="s">
        <v>0</v>
      </c>
      <c r="C4478" s="23" t="s">
        <v>5897</v>
      </c>
      <c r="D4478" s="23" t="s">
        <v>551</v>
      </c>
      <c r="E4478" s="23" t="s">
        <v>1</v>
      </c>
      <c r="F4478" s="23" t="s">
        <v>7</v>
      </c>
      <c r="G4478" s="23" t="s">
        <v>975</v>
      </c>
      <c r="H4478" s="2" t="s">
        <v>7731</v>
      </c>
      <c r="I4478" s="23" t="s">
        <v>4</v>
      </c>
      <c r="J4478" s="23"/>
      <c r="K4478" s="23" t="s">
        <v>9712</v>
      </c>
      <c r="L4478" s="23"/>
      <c r="M4478" s="23">
        <f>YEAR(Tabla2[[#This Row],[Fecha de creación]])</f>
        <v>2021</v>
      </c>
      <c r="N4478" s="23">
        <f>MONTH(Tabla2[[#This Row],[Fecha de creación]])</f>
        <v>6</v>
      </c>
    </row>
    <row r="4479" spans="1:14" ht="15" customHeight="1" x14ac:dyDescent="0.25">
      <c r="A4479" s="26">
        <v>44356.806759259256</v>
      </c>
      <c r="B4479" s="23" t="s">
        <v>0</v>
      </c>
      <c r="C4479" s="23" t="s">
        <v>5898</v>
      </c>
      <c r="D4479" s="23" t="s">
        <v>5859</v>
      </c>
      <c r="E4479" s="23" t="s">
        <v>1</v>
      </c>
      <c r="F4479" s="23" t="s">
        <v>7</v>
      </c>
      <c r="G4479" s="23" t="s">
        <v>975</v>
      </c>
      <c r="H4479" s="2" t="s">
        <v>7734</v>
      </c>
      <c r="I4479" s="23" t="s">
        <v>4</v>
      </c>
      <c r="J4479" s="23"/>
      <c r="K4479" s="23" t="s">
        <v>9712</v>
      </c>
      <c r="L4479" s="23"/>
      <c r="M4479" s="23">
        <f>YEAR(Tabla2[[#This Row],[Fecha de creación]])</f>
        <v>2021</v>
      </c>
      <c r="N4479" s="23">
        <f>MONTH(Tabla2[[#This Row],[Fecha de creación]])</f>
        <v>6</v>
      </c>
    </row>
    <row r="4480" spans="1:14" ht="15" customHeight="1" x14ac:dyDescent="0.25">
      <c r="A4480" s="26">
        <v>44356.807326388887</v>
      </c>
      <c r="B4480" s="23" t="s">
        <v>0</v>
      </c>
      <c r="C4480" s="23" t="s">
        <v>5899</v>
      </c>
      <c r="D4480" s="23" t="s">
        <v>110</v>
      </c>
      <c r="E4480" s="23" t="s">
        <v>1</v>
      </c>
      <c r="F4480" s="23" t="s">
        <v>7</v>
      </c>
      <c r="G4480" s="23" t="s">
        <v>975</v>
      </c>
      <c r="H4480" s="2" t="s">
        <v>7731</v>
      </c>
      <c r="I4480" s="23" t="s">
        <v>4</v>
      </c>
      <c r="J4480" s="23"/>
      <c r="K4480" s="23" t="s">
        <v>9712</v>
      </c>
      <c r="L4480" s="23"/>
      <c r="M4480" s="23">
        <f>YEAR(Tabla2[[#This Row],[Fecha de creación]])</f>
        <v>2021</v>
      </c>
      <c r="N4480" s="23">
        <f>MONTH(Tabla2[[#This Row],[Fecha de creación]])</f>
        <v>6</v>
      </c>
    </row>
    <row r="4481" spans="1:14" ht="15" customHeight="1" x14ac:dyDescent="0.25">
      <c r="A4481" s="26">
        <v>44356.814513888887</v>
      </c>
      <c r="B4481" s="23" t="s">
        <v>0</v>
      </c>
      <c r="C4481" s="23" t="s">
        <v>5900</v>
      </c>
      <c r="D4481" s="23" t="s">
        <v>1800</v>
      </c>
      <c r="E4481" s="23" t="s">
        <v>1</v>
      </c>
      <c r="F4481" s="23" t="s">
        <v>7</v>
      </c>
      <c r="G4481" s="23" t="s">
        <v>975</v>
      </c>
      <c r="H4481" s="2" t="s">
        <v>7731</v>
      </c>
      <c r="I4481" s="23" t="s">
        <v>4</v>
      </c>
      <c r="J4481" s="23"/>
      <c r="K4481" s="23" t="s">
        <v>9712</v>
      </c>
      <c r="L4481" s="23"/>
      <c r="M4481" s="23">
        <f>YEAR(Tabla2[[#This Row],[Fecha de creación]])</f>
        <v>2021</v>
      </c>
      <c r="N4481" s="23">
        <f>MONTH(Tabla2[[#This Row],[Fecha de creación]])</f>
        <v>6</v>
      </c>
    </row>
    <row r="4482" spans="1:14" ht="15" customHeight="1" x14ac:dyDescent="0.25">
      <c r="A4482" s="26">
        <v>44356.823275462964</v>
      </c>
      <c r="B4482" s="23" t="s">
        <v>100</v>
      </c>
      <c r="C4482" s="23" t="s">
        <v>5901</v>
      </c>
      <c r="D4482" s="23" t="s">
        <v>551</v>
      </c>
      <c r="E4482" s="23" t="s">
        <v>1</v>
      </c>
      <c r="F4482" s="23" t="s">
        <v>7</v>
      </c>
      <c r="G4482" s="23" t="s">
        <v>975</v>
      </c>
      <c r="H4482" s="2" t="s">
        <v>7731</v>
      </c>
      <c r="I4482" s="23" t="s">
        <v>1653</v>
      </c>
      <c r="J4482" s="23"/>
      <c r="K4482" s="23" t="s">
        <v>9712</v>
      </c>
      <c r="L4482" s="23"/>
      <c r="M4482" s="23">
        <f>YEAR(Tabla2[[#This Row],[Fecha de creación]])</f>
        <v>2021</v>
      </c>
      <c r="N4482" s="23">
        <f>MONTH(Tabla2[[#This Row],[Fecha de creación]])</f>
        <v>6</v>
      </c>
    </row>
    <row r="4483" spans="1:14" ht="15" customHeight="1" x14ac:dyDescent="0.25">
      <c r="A4483" s="26">
        <v>44356.823703703703</v>
      </c>
      <c r="B4483" s="23" t="s">
        <v>100</v>
      </c>
      <c r="C4483" s="23" t="s">
        <v>782</v>
      </c>
      <c r="D4483" s="23" t="s">
        <v>131</v>
      </c>
      <c r="E4483" s="23" t="s">
        <v>1</v>
      </c>
      <c r="F4483" s="23" t="s">
        <v>7</v>
      </c>
      <c r="G4483" s="23" t="s">
        <v>3</v>
      </c>
      <c r="H4483" s="2" t="s">
        <v>7728</v>
      </c>
      <c r="I4483" s="23" t="s">
        <v>1653</v>
      </c>
      <c r="J4483" s="23"/>
      <c r="K4483" s="23" t="s">
        <v>9712</v>
      </c>
      <c r="L4483" s="23"/>
      <c r="M4483" s="23">
        <f>YEAR(Tabla2[[#This Row],[Fecha de creación]])</f>
        <v>2021</v>
      </c>
      <c r="N4483" s="23">
        <f>MONTH(Tabla2[[#This Row],[Fecha de creación]])</f>
        <v>6</v>
      </c>
    </row>
    <row r="4484" spans="1:14" ht="15" customHeight="1" x14ac:dyDescent="0.25">
      <c r="A4484" s="26">
        <v>44356.831643518519</v>
      </c>
      <c r="B4484" s="23" t="s">
        <v>0</v>
      </c>
      <c r="C4484" s="23" t="s">
        <v>5902</v>
      </c>
      <c r="D4484" s="23" t="s">
        <v>382</v>
      </c>
      <c r="E4484" s="23" t="s">
        <v>1</v>
      </c>
      <c r="F4484" s="23" t="s">
        <v>7</v>
      </c>
      <c r="G4484" s="23" t="s">
        <v>975</v>
      </c>
      <c r="H4484" s="2" t="s">
        <v>7723</v>
      </c>
      <c r="I4484" s="23" t="s">
        <v>4</v>
      </c>
      <c r="J4484" s="23"/>
      <c r="K4484" s="23" t="s">
        <v>9712</v>
      </c>
      <c r="L4484" s="23"/>
      <c r="M4484" s="23">
        <f>YEAR(Tabla2[[#This Row],[Fecha de creación]])</f>
        <v>2021</v>
      </c>
      <c r="N4484" s="23">
        <f>MONTH(Tabla2[[#This Row],[Fecha de creación]])</f>
        <v>6</v>
      </c>
    </row>
    <row r="4485" spans="1:14" ht="15" customHeight="1" x14ac:dyDescent="0.25">
      <c r="A4485" s="26">
        <v>44357.435335648152</v>
      </c>
      <c r="B4485" s="23" t="s">
        <v>0</v>
      </c>
      <c r="C4485" s="23" t="s">
        <v>5903</v>
      </c>
      <c r="D4485" s="23" t="s">
        <v>21</v>
      </c>
      <c r="E4485" s="23" t="s">
        <v>1</v>
      </c>
      <c r="F4485" s="23" t="s">
        <v>7</v>
      </c>
      <c r="G4485" s="23" t="s">
        <v>975</v>
      </c>
      <c r="H4485" s="2" t="s">
        <v>7744</v>
      </c>
      <c r="I4485" s="23" t="s">
        <v>4</v>
      </c>
      <c r="J4485" s="23"/>
      <c r="K4485" s="23" t="s">
        <v>9712</v>
      </c>
      <c r="L4485" s="23"/>
      <c r="M4485" s="23">
        <f>YEAR(Tabla2[[#This Row],[Fecha de creación]])</f>
        <v>2021</v>
      </c>
      <c r="N4485" s="23">
        <f>MONTH(Tabla2[[#This Row],[Fecha de creación]])</f>
        <v>6</v>
      </c>
    </row>
    <row r="4486" spans="1:14" ht="15" customHeight="1" x14ac:dyDescent="0.25">
      <c r="A4486" s="26">
        <v>44357.438333333332</v>
      </c>
      <c r="B4486" s="23" t="s">
        <v>189</v>
      </c>
      <c r="C4486" s="23" t="s">
        <v>5904</v>
      </c>
      <c r="D4486" s="23" t="s">
        <v>131</v>
      </c>
      <c r="E4486" s="23" t="s">
        <v>1</v>
      </c>
      <c r="F4486" s="23" t="s">
        <v>7</v>
      </c>
      <c r="G4486" s="23" t="s">
        <v>975</v>
      </c>
      <c r="H4486" s="2" t="s">
        <v>7728</v>
      </c>
      <c r="I4486" s="23" t="s">
        <v>1534</v>
      </c>
      <c r="J4486" s="23"/>
      <c r="K4486" s="23" t="s">
        <v>9712</v>
      </c>
      <c r="L4486" s="23"/>
      <c r="M4486" s="23">
        <f>YEAR(Tabla2[[#This Row],[Fecha de creación]])</f>
        <v>2021</v>
      </c>
      <c r="N4486" s="23">
        <f>MONTH(Tabla2[[#This Row],[Fecha de creación]])</f>
        <v>6</v>
      </c>
    </row>
    <row r="4487" spans="1:14" ht="15" customHeight="1" x14ac:dyDescent="0.25">
      <c r="A4487" s="26">
        <v>44357.466261574074</v>
      </c>
      <c r="B4487" s="23" t="s">
        <v>56</v>
      </c>
      <c r="C4487" s="23" t="s">
        <v>5905</v>
      </c>
      <c r="D4487" s="23" t="s">
        <v>131</v>
      </c>
      <c r="E4487" s="23" t="s">
        <v>1</v>
      </c>
      <c r="F4487" s="23" t="s">
        <v>7</v>
      </c>
      <c r="G4487" s="23" t="s">
        <v>975</v>
      </c>
      <c r="H4487" s="2" t="s">
        <v>7728</v>
      </c>
      <c r="I4487" s="23" t="s">
        <v>1527</v>
      </c>
      <c r="J4487" s="23"/>
      <c r="K4487" s="23" t="s">
        <v>9712</v>
      </c>
      <c r="L4487" s="23"/>
      <c r="M4487" s="23">
        <f>YEAR(Tabla2[[#This Row],[Fecha de creación]])</f>
        <v>2021</v>
      </c>
      <c r="N4487" s="23">
        <f>MONTH(Tabla2[[#This Row],[Fecha de creación]])</f>
        <v>6</v>
      </c>
    </row>
    <row r="4488" spans="1:14" ht="15" customHeight="1" x14ac:dyDescent="0.25">
      <c r="A4488" s="26">
        <v>44357.513067129628</v>
      </c>
      <c r="B4488" s="23" t="s">
        <v>189</v>
      </c>
      <c r="C4488" s="23" t="s">
        <v>5906</v>
      </c>
      <c r="D4488" s="23" t="s">
        <v>36</v>
      </c>
      <c r="E4488" s="23" t="s">
        <v>1</v>
      </c>
      <c r="F4488" s="23" t="s">
        <v>7</v>
      </c>
      <c r="G4488" s="23" t="s">
        <v>975</v>
      </c>
      <c r="H4488" s="2" t="s">
        <v>7731</v>
      </c>
      <c r="I4488" s="23" t="s">
        <v>1534</v>
      </c>
      <c r="J4488" s="23"/>
      <c r="K4488" s="23" t="s">
        <v>9712</v>
      </c>
      <c r="L4488" s="23"/>
      <c r="M4488" s="23">
        <f>YEAR(Tabla2[[#This Row],[Fecha de creación]])</f>
        <v>2021</v>
      </c>
      <c r="N4488" s="23">
        <f>MONTH(Tabla2[[#This Row],[Fecha de creación]])</f>
        <v>6</v>
      </c>
    </row>
    <row r="4489" spans="1:14" ht="15" customHeight="1" x14ac:dyDescent="0.25">
      <c r="A4489" s="26">
        <v>44357.551481481481</v>
      </c>
      <c r="B4489" s="23" t="s">
        <v>0</v>
      </c>
      <c r="C4489" s="23" t="s">
        <v>5907</v>
      </c>
      <c r="D4489" s="23" t="s">
        <v>21</v>
      </c>
      <c r="E4489" s="23" t="s">
        <v>1</v>
      </c>
      <c r="F4489" s="23" t="s">
        <v>7</v>
      </c>
      <c r="G4489" s="23" t="s">
        <v>975</v>
      </c>
      <c r="H4489" s="2" t="s">
        <v>7744</v>
      </c>
      <c r="I4489" s="23" t="s">
        <v>4</v>
      </c>
      <c r="J4489" s="23"/>
      <c r="K4489" s="23" t="s">
        <v>9712</v>
      </c>
      <c r="L4489" s="23"/>
      <c r="M4489" s="23">
        <f>YEAR(Tabla2[[#This Row],[Fecha de creación]])</f>
        <v>2021</v>
      </c>
      <c r="N4489" s="23">
        <f>MONTH(Tabla2[[#This Row],[Fecha de creación]])</f>
        <v>6</v>
      </c>
    </row>
    <row r="4490" spans="1:14" ht="15" customHeight="1" x14ac:dyDescent="0.25">
      <c r="A4490" s="26">
        <v>44357.637407407405</v>
      </c>
      <c r="B4490" s="23" t="s">
        <v>56</v>
      </c>
      <c r="C4490" s="23" t="s">
        <v>5908</v>
      </c>
      <c r="D4490" s="23" t="s">
        <v>3438</v>
      </c>
      <c r="E4490" s="23" t="s">
        <v>1</v>
      </c>
      <c r="F4490" s="23" t="s">
        <v>7</v>
      </c>
      <c r="G4490" s="23" t="s">
        <v>975</v>
      </c>
      <c r="H4490" s="2" t="s">
        <v>7722</v>
      </c>
      <c r="I4490" s="23" t="s">
        <v>1527</v>
      </c>
      <c r="J4490" s="23"/>
      <c r="K4490" s="23" t="s">
        <v>9712</v>
      </c>
      <c r="L4490" s="23"/>
      <c r="M4490" s="23">
        <f>YEAR(Tabla2[[#This Row],[Fecha de creación]])</f>
        <v>2021</v>
      </c>
      <c r="N4490" s="23">
        <f>MONTH(Tabla2[[#This Row],[Fecha de creación]])</f>
        <v>6</v>
      </c>
    </row>
    <row r="4491" spans="1:14" ht="15" customHeight="1" x14ac:dyDescent="0.25">
      <c r="A4491" s="26">
        <v>44357.680960648147</v>
      </c>
      <c r="B4491" s="23" t="s">
        <v>0</v>
      </c>
      <c r="C4491" s="23" t="s">
        <v>5909</v>
      </c>
      <c r="D4491" s="23" t="s">
        <v>21</v>
      </c>
      <c r="E4491" s="23" t="s">
        <v>1</v>
      </c>
      <c r="F4491" s="23" t="s">
        <v>7</v>
      </c>
      <c r="G4491" s="23" t="s">
        <v>975</v>
      </c>
      <c r="H4491" s="2" t="s">
        <v>7744</v>
      </c>
      <c r="I4491" s="23" t="s">
        <v>4</v>
      </c>
      <c r="J4491" s="23"/>
      <c r="K4491" s="23" t="s">
        <v>9712</v>
      </c>
      <c r="L4491" s="23"/>
      <c r="M4491" s="23">
        <f>YEAR(Tabla2[[#This Row],[Fecha de creación]])</f>
        <v>2021</v>
      </c>
      <c r="N4491" s="23">
        <f>MONTH(Tabla2[[#This Row],[Fecha de creación]])</f>
        <v>6</v>
      </c>
    </row>
    <row r="4492" spans="1:14" ht="15" customHeight="1" x14ac:dyDescent="0.25">
      <c r="A4492" s="26">
        <v>44357.698576388888</v>
      </c>
      <c r="B4492" s="23" t="s">
        <v>0</v>
      </c>
      <c r="C4492" s="23" t="s">
        <v>5910</v>
      </c>
      <c r="D4492" s="23" t="s">
        <v>6</v>
      </c>
      <c r="E4492" s="23" t="s">
        <v>1</v>
      </c>
      <c r="F4492" s="23" t="s">
        <v>7</v>
      </c>
      <c r="G4492" s="23" t="s">
        <v>975</v>
      </c>
      <c r="H4492" s="2" t="s">
        <v>7722</v>
      </c>
      <c r="I4492" s="23" t="s">
        <v>4</v>
      </c>
      <c r="J4492" s="23"/>
      <c r="K4492" s="23" t="s">
        <v>9712</v>
      </c>
      <c r="L4492" s="23"/>
      <c r="M4492" s="23">
        <f>YEAR(Tabla2[[#This Row],[Fecha de creación]])</f>
        <v>2021</v>
      </c>
      <c r="N4492" s="23">
        <f>MONTH(Tabla2[[#This Row],[Fecha de creación]])</f>
        <v>6</v>
      </c>
    </row>
    <row r="4493" spans="1:14" ht="15" customHeight="1" x14ac:dyDescent="0.25">
      <c r="A4493" s="26">
        <v>44357.716944444444</v>
      </c>
      <c r="B4493" s="23" t="s">
        <v>0</v>
      </c>
      <c r="C4493" s="23" t="s">
        <v>5911</v>
      </c>
      <c r="D4493" s="23" t="s">
        <v>551</v>
      </c>
      <c r="E4493" s="23" t="s">
        <v>1</v>
      </c>
      <c r="F4493" s="23" t="s">
        <v>7</v>
      </c>
      <c r="G4493" s="23" t="s">
        <v>975</v>
      </c>
      <c r="H4493" s="2" t="s">
        <v>7731</v>
      </c>
      <c r="I4493" s="23" t="s">
        <v>4</v>
      </c>
      <c r="J4493" s="23"/>
      <c r="K4493" s="23" t="s">
        <v>9712</v>
      </c>
      <c r="L4493" s="23"/>
      <c r="M4493" s="23">
        <f>YEAR(Tabla2[[#This Row],[Fecha de creación]])</f>
        <v>2021</v>
      </c>
      <c r="N4493" s="23">
        <f>MONTH(Tabla2[[#This Row],[Fecha de creación]])</f>
        <v>6</v>
      </c>
    </row>
    <row r="4494" spans="1:14" ht="15" customHeight="1" x14ac:dyDescent="0.25">
      <c r="A4494" s="26">
        <v>44357.725729166668</v>
      </c>
      <c r="B4494" s="23" t="s">
        <v>0</v>
      </c>
      <c r="C4494" s="23" t="s">
        <v>5912</v>
      </c>
      <c r="D4494" s="23" t="s">
        <v>5913</v>
      </c>
      <c r="E4494" s="23" t="s">
        <v>1</v>
      </c>
      <c r="F4494" s="23" t="s">
        <v>7</v>
      </c>
      <c r="G4494" s="23" t="s">
        <v>975</v>
      </c>
      <c r="H4494" s="2" t="s">
        <v>7734</v>
      </c>
      <c r="I4494" s="23" t="s">
        <v>4</v>
      </c>
      <c r="J4494" s="23"/>
      <c r="K4494" s="23" t="s">
        <v>9712</v>
      </c>
      <c r="L4494" s="23"/>
      <c r="M4494" s="23">
        <f>YEAR(Tabla2[[#This Row],[Fecha de creación]])</f>
        <v>2021</v>
      </c>
      <c r="N4494" s="23">
        <f>MONTH(Tabla2[[#This Row],[Fecha de creación]])</f>
        <v>6</v>
      </c>
    </row>
    <row r="4495" spans="1:14" ht="15" customHeight="1" x14ac:dyDescent="0.25">
      <c r="A4495" s="26">
        <v>44357.72625</v>
      </c>
      <c r="B4495" s="23" t="s">
        <v>0</v>
      </c>
      <c r="C4495" s="23" t="s">
        <v>5914</v>
      </c>
      <c r="D4495" s="23" t="s">
        <v>131</v>
      </c>
      <c r="E4495" s="23" t="s">
        <v>1</v>
      </c>
      <c r="F4495" s="23" t="s">
        <v>7</v>
      </c>
      <c r="G4495" s="23" t="s">
        <v>975</v>
      </c>
      <c r="H4495" s="2" t="s">
        <v>7728</v>
      </c>
      <c r="I4495" s="23" t="s">
        <v>4</v>
      </c>
      <c r="J4495" s="23"/>
      <c r="K4495" s="23" t="s">
        <v>9712</v>
      </c>
      <c r="L4495" s="23"/>
      <c r="M4495" s="23">
        <f>YEAR(Tabla2[[#This Row],[Fecha de creación]])</f>
        <v>2021</v>
      </c>
      <c r="N4495" s="23">
        <f>MONTH(Tabla2[[#This Row],[Fecha de creación]])</f>
        <v>6</v>
      </c>
    </row>
    <row r="4496" spans="1:14" ht="15" customHeight="1" x14ac:dyDescent="0.25">
      <c r="A4496" s="26">
        <v>44357.756643518522</v>
      </c>
      <c r="B4496" s="23" t="s">
        <v>0</v>
      </c>
      <c r="C4496" s="23" t="s">
        <v>5915</v>
      </c>
      <c r="D4496" s="23" t="s">
        <v>551</v>
      </c>
      <c r="E4496" s="23" t="s">
        <v>1</v>
      </c>
      <c r="F4496" s="23" t="s">
        <v>7</v>
      </c>
      <c r="G4496" s="23" t="s">
        <v>975</v>
      </c>
      <c r="H4496" s="2" t="s">
        <v>7731</v>
      </c>
      <c r="I4496" s="23" t="s">
        <v>4</v>
      </c>
      <c r="J4496" s="23"/>
      <c r="K4496" s="23" t="s">
        <v>9712</v>
      </c>
      <c r="L4496" s="23"/>
      <c r="M4496" s="23">
        <f>YEAR(Tabla2[[#This Row],[Fecha de creación]])</f>
        <v>2021</v>
      </c>
      <c r="N4496" s="23">
        <f>MONTH(Tabla2[[#This Row],[Fecha de creación]])</f>
        <v>6</v>
      </c>
    </row>
    <row r="4497" spans="1:14" ht="15" customHeight="1" x14ac:dyDescent="0.25">
      <c r="A4497" s="26">
        <v>44357.75818287037</v>
      </c>
      <c r="B4497" s="23" t="s">
        <v>0</v>
      </c>
      <c r="C4497" s="23" t="s">
        <v>5916</v>
      </c>
      <c r="D4497" s="23" t="s">
        <v>812</v>
      </c>
      <c r="E4497" s="23" t="s">
        <v>1</v>
      </c>
      <c r="F4497" s="23" t="s">
        <v>7</v>
      </c>
      <c r="G4497" s="23" t="s">
        <v>975</v>
      </c>
      <c r="H4497" s="2" t="s">
        <v>7734</v>
      </c>
      <c r="I4497" s="23" t="s">
        <v>4</v>
      </c>
      <c r="J4497" s="23"/>
      <c r="K4497" s="23" t="s">
        <v>9712</v>
      </c>
      <c r="L4497" s="23"/>
      <c r="M4497" s="23">
        <f>YEAR(Tabla2[[#This Row],[Fecha de creación]])</f>
        <v>2021</v>
      </c>
      <c r="N4497" s="23">
        <f>MONTH(Tabla2[[#This Row],[Fecha de creación]])</f>
        <v>6</v>
      </c>
    </row>
    <row r="4498" spans="1:14" ht="15" customHeight="1" x14ac:dyDescent="0.25">
      <c r="A4498" s="26">
        <v>44357.759363425925</v>
      </c>
      <c r="B4498" s="23" t="s">
        <v>0</v>
      </c>
      <c r="C4498" s="23" t="s">
        <v>5917</v>
      </c>
      <c r="D4498" s="23" t="s">
        <v>131</v>
      </c>
      <c r="E4498" s="23" t="s">
        <v>1</v>
      </c>
      <c r="F4498" s="23" t="s">
        <v>7</v>
      </c>
      <c r="G4498" s="23" t="s">
        <v>975</v>
      </c>
      <c r="H4498" s="2" t="s">
        <v>7728</v>
      </c>
      <c r="I4498" s="23" t="s">
        <v>4</v>
      </c>
      <c r="J4498" s="23"/>
      <c r="K4498" s="23" t="s">
        <v>9712</v>
      </c>
      <c r="L4498" s="23"/>
      <c r="M4498" s="23">
        <f>YEAR(Tabla2[[#This Row],[Fecha de creación]])</f>
        <v>2021</v>
      </c>
      <c r="N4498" s="23">
        <f>MONTH(Tabla2[[#This Row],[Fecha de creación]])</f>
        <v>6</v>
      </c>
    </row>
    <row r="4499" spans="1:14" ht="15" customHeight="1" x14ac:dyDescent="0.25">
      <c r="A4499" s="26">
        <v>44358.430138888885</v>
      </c>
      <c r="B4499" s="23" t="s">
        <v>0</v>
      </c>
      <c r="C4499" s="23" t="s">
        <v>5918</v>
      </c>
      <c r="D4499" s="23" t="s">
        <v>551</v>
      </c>
      <c r="E4499" s="23" t="s">
        <v>1</v>
      </c>
      <c r="F4499" s="23" t="s">
        <v>7</v>
      </c>
      <c r="G4499" s="23" t="s">
        <v>975</v>
      </c>
      <c r="H4499" s="2" t="s">
        <v>7731</v>
      </c>
      <c r="I4499" s="23" t="s">
        <v>4</v>
      </c>
      <c r="J4499" s="23"/>
      <c r="K4499" s="23" t="s">
        <v>9712</v>
      </c>
      <c r="L4499" s="23"/>
      <c r="M4499" s="23">
        <f>YEAR(Tabla2[[#This Row],[Fecha de creación]])</f>
        <v>2021</v>
      </c>
      <c r="N4499" s="23">
        <f>MONTH(Tabla2[[#This Row],[Fecha de creación]])</f>
        <v>6</v>
      </c>
    </row>
    <row r="4500" spans="1:14" ht="15" customHeight="1" x14ac:dyDescent="0.25">
      <c r="A4500" s="26">
        <v>44358.431134259263</v>
      </c>
      <c r="B4500" s="23" t="s">
        <v>0</v>
      </c>
      <c r="C4500" s="23" t="s">
        <v>5919</v>
      </c>
      <c r="D4500" s="23" t="s">
        <v>5920</v>
      </c>
      <c r="E4500" s="23" t="s">
        <v>1</v>
      </c>
      <c r="F4500" s="23" t="s">
        <v>7</v>
      </c>
      <c r="G4500" s="23" t="s">
        <v>975</v>
      </c>
      <c r="H4500" s="2" t="s">
        <v>7734</v>
      </c>
      <c r="I4500" s="23" t="s">
        <v>4</v>
      </c>
      <c r="J4500" s="23"/>
      <c r="K4500" s="23" t="s">
        <v>9712</v>
      </c>
      <c r="L4500" s="23"/>
      <c r="M4500" s="23">
        <f>YEAR(Tabla2[[#This Row],[Fecha de creación]])</f>
        <v>2021</v>
      </c>
      <c r="N4500" s="23">
        <f>MONTH(Tabla2[[#This Row],[Fecha de creación]])</f>
        <v>6</v>
      </c>
    </row>
    <row r="4501" spans="1:14" ht="15" customHeight="1" x14ac:dyDescent="0.25">
      <c r="A4501" s="26">
        <v>44358.432546296295</v>
      </c>
      <c r="B4501" s="23" t="s">
        <v>0</v>
      </c>
      <c r="C4501" s="23" t="s">
        <v>5921</v>
      </c>
      <c r="D4501" s="23" t="s">
        <v>131</v>
      </c>
      <c r="E4501" s="23" t="s">
        <v>1</v>
      </c>
      <c r="F4501" s="23" t="s">
        <v>7</v>
      </c>
      <c r="G4501" s="23" t="s">
        <v>975</v>
      </c>
      <c r="H4501" s="2" t="s">
        <v>7728</v>
      </c>
      <c r="I4501" s="23" t="s">
        <v>4</v>
      </c>
      <c r="J4501" s="23"/>
      <c r="K4501" s="23" t="s">
        <v>9712</v>
      </c>
      <c r="L4501" s="23"/>
      <c r="M4501" s="23">
        <f>YEAR(Tabla2[[#This Row],[Fecha de creación]])</f>
        <v>2021</v>
      </c>
      <c r="N4501" s="23">
        <f>MONTH(Tabla2[[#This Row],[Fecha de creación]])</f>
        <v>6</v>
      </c>
    </row>
    <row r="4502" spans="1:14" ht="15" customHeight="1" x14ac:dyDescent="0.25">
      <c r="A4502" s="26">
        <v>44358.461967592593</v>
      </c>
      <c r="B4502" s="23" t="s">
        <v>0</v>
      </c>
      <c r="C4502" s="23" t="s">
        <v>5922</v>
      </c>
      <c r="D4502" s="23" t="s">
        <v>615</v>
      </c>
      <c r="E4502" s="23" t="s">
        <v>1</v>
      </c>
      <c r="F4502" s="23" t="s">
        <v>7</v>
      </c>
      <c r="G4502" s="23" t="s">
        <v>975</v>
      </c>
      <c r="H4502" s="2" t="s">
        <v>7745</v>
      </c>
      <c r="I4502" s="23" t="s">
        <v>4</v>
      </c>
      <c r="J4502" s="23"/>
      <c r="K4502" s="23" t="s">
        <v>9712</v>
      </c>
      <c r="L4502" s="23"/>
      <c r="M4502" s="23">
        <f>YEAR(Tabla2[[#This Row],[Fecha de creación]])</f>
        <v>2021</v>
      </c>
      <c r="N4502" s="23">
        <f>MONTH(Tabla2[[#This Row],[Fecha de creación]])</f>
        <v>6</v>
      </c>
    </row>
    <row r="4503" spans="1:14" ht="15" customHeight="1" x14ac:dyDescent="0.25">
      <c r="A4503" s="26">
        <v>44358.504236111112</v>
      </c>
      <c r="B4503" s="23" t="s">
        <v>0</v>
      </c>
      <c r="C4503" s="23" t="s">
        <v>5923</v>
      </c>
      <c r="D4503" s="23" t="s">
        <v>21</v>
      </c>
      <c r="E4503" s="23" t="s">
        <v>1</v>
      </c>
      <c r="F4503" s="23" t="s">
        <v>7</v>
      </c>
      <c r="G4503" s="23" t="s">
        <v>975</v>
      </c>
      <c r="H4503" s="2" t="s">
        <v>7744</v>
      </c>
      <c r="I4503" s="23" t="s">
        <v>4</v>
      </c>
      <c r="J4503" s="23"/>
      <c r="K4503" s="23" t="s">
        <v>9712</v>
      </c>
      <c r="L4503" s="23"/>
      <c r="M4503" s="23">
        <f>YEAR(Tabla2[[#This Row],[Fecha de creación]])</f>
        <v>2021</v>
      </c>
      <c r="N4503" s="23">
        <f>MONTH(Tabla2[[#This Row],[Fecha de creación]])</f>
        <v>6</v>
      </c>
    </row>
    <row r="4504" spans="1:14" ht="15" customHeight="1" x14ac:dyDescent="0.25">
      <c r="A4504" s="26">
        <v>44358.564641203702</v>
      </c>
      <c r="B4504" s="23" t="s">
        <v>56</v>
      </c>
      <c r="C4504" s="23" t="s">
        <v>5924</v>
      </c>
      <c r="D4504" s="23" t="s">
        <v>3438</v>
      </c>
      <c r="E4504" s="23" t="s">
        <v>1</v>
      </c>
      <c r="F4504" s="23" t="s">
        <v>7</v>
      </c>
      <c r="G4504" s="23" t="s">
        <v>975</v>
      </c>
      <c r="H4504" s="2" t="s">
        <v>7722</v>
      </c>
      <c r="I4504" s="23" t="s">
        <v>1527</v>
      </c>
      <c r="J4504" s="23"/>
      <c r="K4504" s="23" t="s">
        <v>9712</v>
      </c>
      <c r="L4504" s="23"/>
      <c r="M4504" s="23">
        <f>YEAR(Tabla2[[#This Row],[Fecha de creación]])</f>
        <v>2021</v>
      </c>
      <c r="N4504" s="23">
        <f>MONTH(Tabla2[[#This Row],[Fecha de creación]])</f>
        <v>6</v>
      </c>
    </row>
    <row r="4505" spans="1:14" ht="15" customHeight="1" x14ac:dyDescent="0.25">
      <c r="A4505" s="26">
        <v>44358.721203703702</v>
      </c>
      <c r="B4505" s="23" t="s">
        <v>0</v>
      </c>
      <c r="C4505" s="23" t="s">
        <v>5925</v>
      </c>
      <c r="D4505" s="23" t="s">
        <v>382</v>
      </c>
      <c r="E4505" s="23" t="s">
        <v>1</v>
      </c>
      <c r="F4505" s="23" t="s">
        <v>7</v>
      </c>
      <c r="G4505" s="23" t="s">
        <v>975</v>
      </c>
      <c r="H4505" s="2" t="s">
        <v>7758</v>
      </c>
      <c r="I4505" s="23" t="s">
        <v>4</v>
      </c>
      <c r="J4505" s="23"/>
      <c r="K4505" s="23" t="s">
        <v>9712</v>
      </c>
      <c r="L4505" s="23"/>
      <c r="M4505" s="23">
        <f>YEAR(Tabla2[[#This Row],[Fecha de creación]])</f>
        <v>2021</v>
      </c>
      <c r="N4505" s="23">
        <f>MONTH(Tabla2[[#This Row],[Fecha de creación]])</f>
        <v>6</v>
      </c>
    </row>
    <row r="4506" spans="1:14" ht="15" customHeight="1" x14ac:dyDescent="0.25">
      <c r="A4506" s="26">
        <v>44358.731712962966</v>
      </c>
      <c r="B4506" s="23" t="s">
        <v>0</v>
      </c>
      <c r="C4506" s="23" t="s">
        <v>5926</v>
      </c>
      <c r="D4506" s="23" t="s">
        <v>5927</v>
      </c>
      <c r="E4506" s="23" t="s">
        <v>1</v>
      </c>
      <c r="F4506" s="23" t="s">
        <v>7</v>
      </c>
      <c r="G4506" s="23" t="s">
        <v>1551</v>
      </c>
      <c r="H4506" s="2" t="s">
        <v>7721</v>
      </c>
      <c r="I4506" s="23" t="s">
        <v>4</v>
      </c>
      <c r="J4506" s="23"/>
      <c r="K4506" s="23" t="s">
        <v>9712</v>
      </c>
      <c r="L4506" s="23"/>
      <c r="M4506" s="23">
        <f>YEAR(Tabla2[[#This Row],[Fecha de creación]])</f>
        <v>2021</v>
      </c>
      <c r="N4506" s="23">
        <f>MONTH(Tabla2[[#This Row],[Fecha de creación]])</f>
        <v>6</v>
      </c>
    </row>
    <row r="4507" spans="1:14" ht="15" customHeight="1" x14ac:dyDescent="0.25">
      <c r="A4507" s="26">
        <v>44358.767858796295</v>
      </c>
      <c r="B4507" s="23" t="s">
        <v>0</v>
      </c>
      <c r="C4507" s="23" t="s">
        <v>5928</v>
      </c>
      <c r="D4507" s="23" t="s">
        <v>551</v>
      </c>
      <c r="E4507" s="23" t="s">
        <v>1</v>
      </c>
      <c r="F4507" s="23" t="s">
        <v>7</v>
      </c>
      <c r="G4507" s="23" t="s">
        <v>975</v>
      </c>
      <c r="H4507" s="2" t="s">
        <v>7731</v>
      </c>
      <c r="I4507" s="23" t="s">
        <v>4</v>
      </c>
      <c r="J4507" s="23"/>
      <c r="K4507" s="23" t="s">
        <v>9712</v>
      </c>
      <c r="L4507" s="23"/>
      <c r="M4507" s="23">
        <f>YEAR(Tabla2[[#This Row],[Fecha de creación]])</f>
        <v>2021</v>
      </c>
      <c r="N4507" s="23">
        <f>MONTH(Tabla2[[#This Row],[Fecha de creación]])</f>
        <v>6</v>
      </c>
    </row>
    <row r="4508" spans="1:14" ht="15" customHeight="1" x14ac:dyDescent="0.25">
      <c r="A4508" s="26">
        <v>44358.769293981481</v>
      </c>
      <c r="B4508" s="23" t="s">
        <v>0</v>
      </c>
      <c r="C4508" s="23" t="s">
        <v>5929</v>
      </c>
      <c r="D4508" s="23" t="s">
        <v>812</v>
      </c>
      <c r="E4508" s="23" t="s">
        <v>1</v>
      </c>
      <c r="F4508" s="23" t="s">
        <v>7</v>
      </c>
      <c r="G4508" s="23" t="s">
        <v>975</v>
      </c>
      <c r="H4508" s="2" t="s">
        <v>7734</v>
      </c>
      <c r="I4508" s="23" t="s">
        <v>4</v>
      </c>
      <c r="J4508" s="23"/>
      <c r="K4508" s="23" t="s">
        <v>9712</v>
      </c>
      <c r="L4508" s="23"/>
      <c r="M4508" s="23">
        <f>YEAR(Tabla2[[#This Row],[Fecha de creación]])</f>
        <v>2021</v>
      </c>
      <c r="N4508" s="23">
        <f>MONTH(Tabla2[[#This Row],[Fecha de creación]])</f>
        <v>6</v>
      </c>
    </row>
    <row r="4509" spans="1:14" ht="15" customHeight="1" x14ac:dyDescent="0.25">
      <c r="A4509" s="26">
        <v>44358.77002314815</v>
      </c>
      <c r="B4509" s="23" t="s">
        <v>0</v>
      </c>
      <c r="C4509" s="23" t="s">
        <v>5930</v>
      </c>
      <c r="D4509" s="23" t="s">
        <v>131</v>
      </c>
      <c r="E4509" s="23" t="s">
        <v>1</v>
      </c>
      <c r="F4509" s="23" t="s">
        <v>7</v>
      </c>
      <c r="G4509" s="23" t="s">
        <v>975</v>
      </c>
      <c r="H4509" s="2" t="s">
        <v>7728</v>
      </c>
      <c r="I4509" s="23" t="s">
        <v>4</v>
      </c>
      <c r="J4509" s="23"/>
      <c r="K4509" s="23" t="s">
        <v>9712</v>
      </c>
      <c r="L4509" s="23"/>
      <c r="M4509" s="23">
        <f>YEAR(Tabla2[[#This Row],[Fecha de creación]])</f>
        <v>2021</v>
      </c>
      <c r="N4509" s="23">
        <f>MONTH(Tabla2[[#This Row],[Fecha de creación]])</f>
        <v>6</v>
      </c>
    </row>
    <row r="4510" spans="1:14" ht="15" customHeight="1" x14ac:dyDescent="0.25">
      <c r="A4510" s="26">
        <v>44359.403738425928</v>
      </c>
      <c r="B4510" s="23" t="s">
        <v>0</v>
      </c>
      <c r="C4510" s="23" t="s">
        <v>5931</v>
      </c>
      <c r="D4510" s="23" t="s">
        <v>551</v>
      </c>
      <c r="E4510" s="23" t="s">
        <v>1</v>
      </c>
      <c r="F4510" s="23" t="s">
        <v>7</v>
      </c>
      <c r="G4510" s="23" t="s">
        <v>975</v>
      </c>
      <c r="H4510" s="2" t="s">
        <v>7731</v>
      </c>
      <c r="I4510" s="23" t="s">
        <v>4</v>
      </c>
      <c r="J4510" s="23"/>
      <c r="K4510" s="23" t="s">
        <v>9712</v>
      </c>
      <c r="L4510" s="23"/>
      <c r="M4510" s="23">
        <f>YEAR(Tabla2[[#This Row],[Fecha de creación]])</f>
        <v>2021</v>
      </c>
      <c r="N4510" s="23">
        <f>MONTH(Tabla2[[#This Row],[Fecha de creación]])</f>
        <v>6</v>
      </c>
    </row>
    <row r="4511" spans="1:14" ht="15" customHeight="1" x14ac:dyDescent="0.25">
      <c r="A4511" s="26">
        <v>44359.404745370368</v>
      </c>
      <c r="B4511" s="23" t="s">
        <v>0</v>
      </c>
      <c r="C4511" s="23" t="s">
        <v>5932</v>
      </c>
      <c r="D4511" s="23" t="s">
        <v>812</v>
      </c>
      <c r="E4511" s="23" t="s">
        <v>1</v>
      </c>
      <c r="F4511" s="23" t="s">
        <v>7</v>
      </c>
      <c r="G4511" s="23" t="s">
        <v>975</v>
      </c>
      <c r="H4511" s="2" t="s">
        <v>7734</v>
      </c>
      <c r="I4511" s="23" t="s">
        <v>4</v>
      </c>
      <c r="J4511" s="23"/>
      <c r="K4511" s="23" t="s">
        <v>9712</v>
      </c>
      <c r="L4511" s="23"/>
      <c r="M4511" s="23">
        <f>YEAR(Tabla2[[#This Row],[Fecha de creación]])</f>
        <v>2021</v>
      </c>
      <c r="N4511" s="23">
        <f>MONTH(Tabla2[[#This Row],[Fecha de creación]])</f>
        <v>6</v>
      </c>
    </row>
    <row r="4512" spans="1:14" ht="15" customHeight="1" x14ac:dyDescent="0.25">
      <c r="A4512" s="26">
        <v>44359.409699074073</v>
      </c>
      <c r="B4512" s="23" t="s">
        <v>0</v>
      </c>
      <c r="C4512" s="23" t="s">
        <v>5933</v>
      </c>
      <c r="D4512" s="23" t="s">
        <v>110</v>
      </c>
      <c r="E4512" s="23" t="s">
        <v>1</v>
      </c>
      <c r="F4512" s="23" t="s">
        <v>7</v>
      </c>
      <c r="G4512" s="23" t="s">
        <v>975</v>
      </c>
      <c r="H4512" s="2" t="s">
        <v>7731</v>
      </c>
      <c r="I4512" s="23" t="s">
        <v>4</v>
      </c>
      <c r="J4512" s="23"/>
      <c r="K4512" s="23" t="s">
        <v>9712</v>
      </c>
      <c r="L4512" s="23"/>
      <c r="M4512" s="23">
        <f>YEAR(Tabla2[[#This Row],[Fecha de creación]])</f>
        <v>2021</v>
      </c>
      <c r="N4512" s="23">
        <f>MONTH(Tabla2[[#This Row],[Fecha de creación]])</f>
        <v>6</v>
      </c>
    </row>
    <row r="4513" spans="1:14" ht="15" customHeight="1" x14ac:dyDescent="0.25">
      <c r="A4513" s="26">
        <v>44359.427997685183</v>
      </c>
      <c r="B4513" s="23" t="s">
        <v>0</v>
      </c>
      <c r="C4513" s="23" t="s">
        <v>5934</v>
      </c>
      <c r="D4513" s="23" t="s">
        <v>146</v>
      </c>
      <c r="E4513" s="23" t="s">
        <v>1</v>
      </c>
      <c r="F4513" s="23" t="s">
        <v>7</v>
      </c>
      <c r="G4513" s="23" t="s">
        <v>1551</v>
      </c>
      <c r="H4513" s="2" t="s">
        <v>7728</v>
      </c>
      <c r="I4513" s="23" t="s">
        <v>4</v>
      </c>
      <c r="J4513" s="23"/>
      <c r="K4513" s="23" t="s">
        <v>9712</v>
      </c>
      <c r="L4513" s="23"/>
      <c r="M4513" s="23">
        <f>YEAR(Tabla2[[#This Row],[Fecha de creación]])</f>
        <v>2021</v>
      </c>
      <c r="N4513" s="23">
        <f>MONTH(Tabla2[[#This Row],[Fecha de creación]])</f>
        <v>6</v>
      </c>
    </row>
    <row r="4514" spans="1:14" ht="15" customHeight="1" x14ac:dyDescent="0.25">
      <c r="A4514" s="26">
        <v>44359.56826388889</v>
      </c>
      <c r="B4514" s="23" t="s">
        <v>0</v>
      </c>
      <c r="C4514" s="23" t="s">
        <v>5935</v>
      </c>
      <c r="D4514" s="23" t="s">
        <v>360</v>
      </c>
      <c r="E4514" s="23" t="s">
        <v>1</v>
      </c>
      <c r="F4514" s="23" t="s">
        <v>7</v>
      </c>
      <c r="G4514" s="23" t="s">
        <v>1551</v>
      </c>
      <c r="H4514" s="2" t="s">
        <v>7755</v>
      </c>
      <c r="I4514" s="23" t="s">
        <v>976</v>
      </c>
      <c r="J4514" s="23"/>
      <c r="K4514" s="23" t="s">
        <v>9712</v>
      </c>
      <c r="L4514" s="23"/>
      <c r="M4514" s="23">
        <f>YEAR(Tabla2[[#This Row],[Fecha de creación]])</f>
        <v>2021</v>
      </c>
      <c r="N4514" s="23">
        <f>MONTH(Tabla2[[#This Row],[Fecha de creación]])</f>
        <v>6</v>
      </c>
    </row>
    <row r="4515" spans="1:14" ht="15" customHeight="1" x14ac:dyDescent="0.25">
      <c r="A4515" s="26">
        <v>44359.65525462963</v>
      </c>
      <c r="B4515" s="23" t="s">
        <v>56</v>
      </c>
      <c r="C4515" s="23" t="s">
        <v>5936</v>
      </c>
      <c r="D4515" s="23" t="s">
        <v>36</v>
      </c>
      <c r="E4515" s="23" t="s">
        <v>1</v>
      </c>
      <c r="F4515" s="23" t="s">
        <v>7</v>
      </c>
      <c r="G4515" s="23" t="s">
        <v>975</v>
      </c>
      <c r="H4515" s="2" t="s">
        <v>7731</v>
      </c>
      <c r="I4515" s="23" t="s">
        <v>1527</v>
      </c>
      <c r="J4515" s="23"/>
      <c r="K4515" s="23" t="s">
        <v>9712</v>
      </c>
      <c r="L4515" s="23"/>
      <c r="M4515" s="23">
        <f>YEAR(Tabla2[[#This Row],[Fecha de creación]])</f>
        <v>2021</v>
      </c>
      <c r="N4515" s="23">
        <f>MONTH(Tabla2[[#This Row],[Fecha de creación]])</f>
        <v>6</v>
      </c>
    </row>
    <row r="4516" spans="1:14" ht="15" customHeight="1" x14ac:dyDescent="0.25">
      <c r="A4516" s="26">
        <v>44359.705578703702</v>
      </c>
      <c r="B4516" s="23" t="s">
        <v>0</v>
      </c>
      <c r="C4516" s="23" t="s">
        <v>5937</v>
      </c>
      <c r="D4516" s="23" t="s">
        <v>6</v>
      </c>
      <c r="E4516" s="23" t="s">
        <v>1</v>
      </c>
      <c r="F4516" s="23" t="s">
        <v>7</v>
      </c>
      <c r="G4516" s="23" t="s">
        <v>975</v>
      </c>
      <c r="H4516" s="2" t="s">
        <v>7722</v>
      </c>
      <c r="I4516" s="23" t="s">
        <v>4</v>
      </c>
      <c r="J4516" s="23"/>
      <c r="K4516" s="23" t="s">
        <v>9712</v>
      </c>
      <c r="L4516" s="23"/>
      <c r="M4516" s="23">
        <f>YEAR(Tabla2[[#This Row],[Fecha de creación]])</f>
        <v>2021</v>
      </c>
      <c r="N4516" s="23">
        <f>MONTH(Tabla2[[#This Row],[Fecha de creación]])</f>
        <v>6</v>
      </c>
    </row>
    <row r="4517" spans="1:14" ht="15" customHeight="1" x14ac:dyDescent="0.25">
      <c r="A4517" s="26">
        <v>44359.77615740741</v>
      </c>
      <c r="B4517" s="23" t="s">
        <v>0</v>
      </c>
      <c r="C4517" s="23" t="s">
        <v>5938</v>
      </c>
      <c r="D4517" s="23" t="s">
        <v>551</v>
      </c>
      <c r="E4517" s="23" t="s">
        <v>1</v>
      </c>
      <c r="F4517" s="23" t="s">
        <v>7</v>
      </c>
      <c r="G4517" s="23" t="s">
        <v>975</v>
      </c>
      <c r="H4517" s="2" t="s">
        <v>7731</v>
      </c>
      <c r="I4517" s="23" t="s">
        <v>4</v>
      </c>
      <c r="J4517" s="23"/>
      <c r="K4517" s="23" t="s">
        <v>9712</v>
      </c>
      <c r="L4517" s="23"/>
      <c r="M4517" s="23">
        <f>YEAR(Tabla2[[#This Row],[Fecha de creación]])</f>
        <v>2021</v>
      </c>
      <c r="N4517" s="23">
        <f>MONTH(Tabla2[[#This Row],[Fecha de creación]])</f>
        <v>6</v>
      </c>
    </row>
    <row r="4518" spans="1:14" ht="15" customHeight="1" x14ac:dyDescent="0.25">
      <c r="A4518" s="26">
        <v>44359.777245370373</v>
      </c>
      <c r="B4518" s="23" t="s">
        <v>0</v>
      </c>
      <c r="C4518" s="23" t="s">
        <v>5939</v>
      </c>
      <c r="D4518" s="23" t="s">
        <v>131</v>
      </c>
      <c r="E4518" s="23" t="s">
        <v>1</v>
      </c>
      <c r="F4518" s="23" t="s">
        <v>7</v>
      </c>
      <c r="G4518" s="23" t="s">
        <v>975</v>
      </c>
      <c r="H4518" s="2" t="s">
        <v>7728</v>
      </c>
      <c r="I4518" s="23" t="s">
        <v>4</v>
      </c>
      <c r="J4518" s="23"/>
      <c r="K4518" s="23" t="s">
        <v>9712</v>
      </c>
      <c r="L4518" s="23"/>
      <c r="M4518" s="23">
        <f>YEAR(Tabla2[[#This Row],[Fecha de creación]])</f>
        <v>2021</v>
      </c>
      <c r="N4518" s="23">
        <f>MONTH(Tabla2[[#This Row],[Fecha de creación]])</f>
        <v>6</v>
      </c>
    </row>
    <row r="4519" spans="1:14" ht="15" customHeight="1" x14ac:dyDescent="0.25">
      <c r="A4519" s="26">
        <v>44359.80810185185</v>
      </c>
      <c r="B4519" s="23" t="s">
        <v>0</v>
      </c>
      <c r="C4519" s="23" t="s">
        <v>5940</v>
      </c>
      <c r="D4519" s="23" t="s">
        <v>5941</v>
      </c>
      <c r="E4519" s="23" t="s">
        <v>1</v>
      </c>
      <c r="F4519" s="23" t="s">
        <v>22</v>
      </c>
      <c r="G4519" s="23" t="s">
        <v>1551</v>
      </c>
      <c r="H4519" s="2" t="s">
        <v>7755</v>
      </c>
      <c r="I4519" s="23" t="s">
        <v>4</v>
      </c>
      <c r="J4519" s="23"/>
      <c r="K4519" s="23" t="s">
        <v>9712</v>
      </c>
      <c r="L4519" s="23"/>
      <c r="M4519" s="23">
        <f>YEAR(Tabla2[[#This Row],[Fecha de creación]])</f>
        <v>2021</v>
      </c>
      <c r="N4519" s="23">
        <f>MONTH(Tabla2[[#This Row],[Fecha de creación]])</f>
        <v>6</v>
      </c>
    </row>
    <row r="4520" spans="1:14" ht="15" customHeight="1" x14ac:dyDescent="0.25">
      <c r="A4520" s="26">
        <v>44359.808680555558</v>
      </c>
      <c r="B4520" s="23" t="s">
        <v>0</v>
      </c>
      <c r="C4520" s="23" t="s">
        <v>5942</v>
      </c>
      <c r="D4520" s="23" t="s">
        <v>5943</v>
      </c>
      <c r="E4520" s="23" t="s">
        <v>1</v>
      </c>
      <c r="F4520" s="23" t="s">
        <v>22</v>
      </c>
      <c r="G4520" s="23" t="s">
        <v>1551</v>
      </c>
      <c r="H4520" s="2" t="s">
        <v>7732</v>
      </c>
      <c r="I4520" s="23" t="s">
        <v>4</v>
      </c>
      <c r="J4520" s="23"/>
      <c r="K4520" s="23" t="s">
        <v>9712</v>
      </c>
      <c r="L4520" s="23"/>
      <c r="M4520" s="23">
        <f>YEAR(Tabla2[[#This Row],[Fecha de creación]])</f>
        <v>2021</v>
      </c>
      <c r="N4520" s="23">
        <f>MONTH(Tabla2[[#This Row],[Fecha de creación]])</f>
        <v>6</v>
      </c>
    </row>
    <row r="4521" spans="1:14" ht="15" customHeight="1" x14ac:dyDescent="0.25">
      <c r="A4521" s="26">
        <v>44359.820219907408</v>
      </c>
      <c r="B4521" s="23" t="s">
        <v>0</v>
      </c>
      <c r="C4521" s="23" t="s">
        <v>5944</v>
      </c>
      <c r="D4521" s="23" t="s">
        <v>5945</v>
      </c>
      <c r="E4521" s="23" t="s">
        <v>1</v>
      </c>
      <c r="F4521" s="23" t="s">
        <v>7</v>
      </c>
      <c r="G4521" s="23" t="s">
        <v>1551</v>
      </c>
      <c r="H4521" s="2" t="s">
        <v>7732</v>
      </c>
      <c r="I4521" s="23" t="s">
        <v>4</v>
      </c>
      <c r="J4521" s="23"/>
      <c r="K4521" s="23" t="s">
        <v>9712</v>
      </c>
      <c r="L4521" s="23"/>
      <c r="M4521" s="23">
        <f>YEAR(Tabla2[[#This Row],[Fecha de creación]])</f>
        <v>2021</v>
      </c>
      <c r="N4521" s="23">
        <f>MONTH(Tabla2[[#This Row],[Fecha de creación]])</f>
        <v>6</v>
      </c>
    </row>
    <row r="4522" spans="1:14" ht="15" customHeight="1" x14ac:dyDescent="0.25">
      <c r="A4522" s="26">
        <v>44359.826342592591</v>
      </c>
      <c r="B4522" s="23" t="s">
        <v>0</v>
      </c>
      <c r="C4522" s="23" t="s">
        <v>5946</v>
      </c>
      <c r="D4522" s="23" t="s">
        <v>5945</v>
      </c>
      <c r="E4522" s="23" t="s">
        <v>1</v>
      </c>
      <c r="F4522" s="23" t="s">
        <v>7</v>
      </c>
      <c r="G4522" s="23" t="s">
        <v>1551</v>
      </c>
      <c r="H4522" s="2" t="s">
        <v>7732</v>
      </c>
      <c r="I4522" s="23" t="s">
        <v>4</v>
      </c>
      <c r="J4522" s="23"/>
      <c r="K4522" s="23" t="s">
        <v>9712</v>
      </c>
      <c r="L4522" s="23"/>
      <c r="M4522" s="23">
        <f>YEAR(Tabla2[[#This Row],[Fecha de creación]])</f>
        <v>2021</v>
      </c>
      <c r="N4522" s="23">
        <f>MONTH(Tabla2[[#This Row],[Fecha de creación]])</f>
        <v>6</v>
      </c>
    </row>
    <row r="4523" spans="1:14" ht="15" customHeight="1" x14ac:dyDescent="0.25">
      <c r="A4523" s="26">
        <v>44359.83421296296</v>
      </c>
      <c r="B4523" s="23" t="s">
        <v>0</v>
      </c>
      <c r="C4523" s="23" t="s">
        <v>5947</v>
      </c>
      <c r="D4523" s="23" t="s">
        <v>218</v>
      </c>
      <c r="E4523" s="23" t="s">
        <v>1</v>
      </c>
      <c r="F4523" s="23" t="s">
        <v>7</v>
      </c>
      <c r="G4523" s="23" t="s">
        <v>1551</v>
      </c>
      <c r="H4523" s="2" t="s">
        <v>7737</v>
      </c>
      <c r="I4523" s="23" t="s">
        <v>4</v>
      </c>
      <c r="J4523" s="23"/>
      <c r="K4523" s="23" t="s">
        <v>9712</v>
      </c>
      <c r="L4523" s="23"/>
      <c r="M4523" s="23">
        <f>YEAR(Tabla2[[#This Row],[Fecha de creación]])</f>
        <v>2021</v>
      </c>
      <c r="N4523" s="23">
        <f>MONTH(Tabla2[[#This Row],[Fecha de creación]])</f>
        <v>6</v>
      </c>
    </row>
    <row r="4524" spans="1:14" ht="15" customHeight="1" x14ac:dyDescent="0.25">
      <c r="A4524" s="26">
        <v>44359.840613425928</v>
      </c>
      <c r="B4524" s="23" t="s">
        <v>100</v>
      </c>
      <c r="C4524" s="23" t="s">
        <v>5948</v>
      </c>
      <c r="D4524" s="23" t="s">
        <v>615</v>
      </c>
      <c r="E4524" s="23" t="s">
        <v>1</v>
      </c>
      <c r="F4524" s="23" t="s">
        <v>7</v>
      </c>
      <c r="G4524" s="23" t="s">
        <v>975</v>
      </c>
      <c r="H4524" s="2" t="s">
        <v>7745</v>
      </c>
      <c r="I4524" s="23" t="s">
        <v>1653</v>
      </c>
      <c r="J4524" s="23"/>
      <c r="K4524" s="23" t="s">
        <v>9712</v>
      </c>
      <c r="L4524" s="23"/>
      <c r="M4524" s="23">
        <f>YEAR(Tabla2[[#This Row],[Fecha de creación]])</f>
        <v>2021</v>
      </c>
      <c r="N4524" s="23">
        <f>MONTH(Tabla2[[#This Row],[Fecha de creación]])</f>
        <v>6</v>
      </c>
    </row>
    <row r="4525" spans="1:14" ht="15" customHeight="1" x14ac:dyDescent="0.25">
      <c r="A4525" s="26">
        <v>44361.416875000003</v>
      </c>
      <c r="B4525" s="23" t="s">
        <v>189</v>
      </c>
      <c r="C4525" s="23" t="s">
        <v>5949</v>
      </c>
      <c r="D4525" s="23" t="s">
        <v>131</v>
      </c>
      <c r="E4525" s="23" t="s">
        <v>1</v>
      </c>
      <c r="F4525" s="23" t="s">
        <v>7</v>
      </c>
      <c r="G4525" s="23" t="s">
        <v>975</v>
      </c>
      <c r="H4525" s="2" t="s">
        <v>7728</v>
      </c>
      <c r="I4525" s="23" t="s">
        <v>1534</v>
      </c>
      <c r="J4525" s="23"/>
      <c r="K4525" s="23" t="s">
        <v>9712</v>
      </c>
      <c r="L4525" s="23"/>
      <c r="M4525" s="23">
        <f>YEAR(Tabla2[[#This Row],[Fecha de creación]])</f>
        <v>2021</v>
      </c>
      <c r="N4525" s="23">
        <f>MONTH(Tabla2[[#This Row],[Fecha de creación]])</f>
        <v>6</v>
      </c>
    </row>
    <row r="4526" spans="1:14" ht="15" customHeight="1" x14ac:dyDescent="0.25">
      <c r="A4526" s="26">
        <v>44361.525740740741</v>
      </c>
      <c r="B4526" s="23" t="s">
        <v>0</v>
      </c>
      <c r="C4526" s="23" t="s">
        <v>5950</v>
      </c>
      <c r="D4526" s="23" t="s">
        <v>351</v>
      </c>
      <c r="E4526" s="23" t="s">
        <v>1</v>
      </c>
      <c r="F4526" s="23" t="s">
        <v>7</v>
      </c>
      <c r="G4526" s="23" t="s">
        <v>975</v>
      </c>
      <c r="H4526" s="2" t="s">
        <v>7734</v>
      </c>
      <c r="I4526" s="23" t="s">
        <v>4</v>
      </c>
      <c r="J4526" s="23"/>
      <c r="K4526" s="23" t="s">
        <v>9712</v>
      </c>
      <c r="L4526" s="23"/>
      <c r="M4526" s="23">
        <f>YEAR(Tabla2[[#This Row],[Fecha de creación]])</f>
        <v>2021</v>
      </c>
      <c r="N4526" s="23">
        <f>MONTH(Tabla2[[#This Row],[Fecha de creación]])</f>
        <v>6</v>
      </c>
    </row>
    <row r="4527" spans="1:14" ht="15" customHeight="1" x14ac:dyDescent="0.25">
      <c r="A4527" s="26">
        <v>44361.561562499999</v>
      </c>
      <c r="B4527" s="23" t="s">
        <v>100</v>
      </c>
      <c r="C4527" s="23" t="s">
        <v>5951</v>
      </c>
      <c r="D4527" s="23" t="s">
        <v>551</v>
      </c>
      <c r="E4527" s="23" t="s">
        <v>1</v>
      </c>
      <c r="F4527" s="23" t="s">
        <v>7</v>
      </c>
      <c r="G4527" s="23" t="s">
        <v>975</v>
      </c>
      <c r="H4527" s="2" t="s">
        <v>7731</v>
      </c>
      <c r="I4527" s="23" t="s">
        <v>1653</v>
      </c>
      <c r="J4527" s="23"/>
      <c r="K4527" s="23" t="s">
        <v>9712</v>
      </c>
      <c r="L4527" s="23"/>
      <c r="M4527" s="23">
        <f>YEAR(Tabla2[[#This Row],[Fecha de creación]])</f>
        <v>2021</v>
      </c>
      <c r="N4527" s="23">
        <f>MONTH(Tabla2[[#This Row],[Fecha de creación]])</f>
        <v>6</v>
      </c>
    </row>
    <row r="4528" spans="1:14" ht="15" customHeight="1" x14ac:dyDescent="0.25">
      <c r="A4528" s="26">
        <v>44361.562650462962</v>
      </c>
      <c r="B4528" s="23" t="s">
        <v>100</v>
      </c>
      <c r="C4528" s="23" t="s">
        <v>5952</v>
      </c>
      <c r="D4528" s="23" t="s">
        <v>812</v>
      </c>
      <c r="E4528" s="23" t="s">
        <v>1</v>
      </c>
      <c r="F4528" s="23" t="s">
        <v>7</v>
      </c>
      <c r="G4528" s="23" t="s">
        <v>975</v>
      </c>
      <c r="H4528" s="2" t="s">
        <v>7734</v>
      </c>
      <c r="I4528" s="23" t="s">
        <v>1653</v>
      </c>
      <c r="J4528" s="23"/>
      <c r="K4528" s="23" t="s">
        <v>9712</v>
      </c>
      <c r="L4528" s="23"/>
      <c r="M4528" s="23">
        <f>YEAR(Tabla2[[#This Row],[Fecha de creación]])</f>
        <v>2021</v>
      </c>
      <c r="N4528" s="23">
        <f>MONTH(Tabla2[[#This Row],[Fecha de creación]])</f>
        <v>6</v>
      </c>
    </row>
    <row r="4529" spans="1:14" ht="15" customHeight="1" x14ac:dyDescent="0.25">
      <c r="A4529" s="26">
        <v>44361.579305555555</v>
      </c>
      <c r="B4529" s="23" t="s">
        <v>0</v>
      </c>
      <c r="C4529" s="23" t="s">
        <v>5953</v>
      </c>
      <c r="D4529" s="23" t="s">
        <v>6</v>
      </c>
      <c r="E4529" s="23" t="s">
        <v>1</v>
      </c>
      <c r="F4529" s="23" t="s">
        <v>7</v>
      </c>
      <c r="G4529" s="23" t="s">
        <v>975</v>
      </c>
      <c r="H4529" s="2" t="s">
        <v>7722</v>
      </c>
      <c r="I4529" s="23" t="s">
        <v>4</v>
      </c>
      <c r="J4529" s="23"/>
      <c r="K4529" s="23" t="s">
        <v>9712</v>
      </c>
      <c r="L4529" s="23"/>
      <c r="M4529" s="23">
        <f>YEAR(Tabla2[[#This Row],[Fecha de creación]])</f>
        <v>2021</v>
      </c>
      <c r="N4529" s="23">
        <f>MONTH(Tabla2[[#This Row],[Fecha de creación]])</f>
        <v>6</v>
      </c>
    </row>
    <row r="4530" spans="1:14" ht="15" customHeight="1" x14ac:dyDescent="0.25">
      <c r="A4530" s="26">
        <v>44361.65185185185</v>
      </c>
      <c r="B4530" s="23" t="s">
        <v>189</v>
      </c>
      <c r="C4530" s="23" t="s">
        <v>5954</v>
      </c>
      <c r="D4530" s="23" t="s">
        <v>131</v>
      </c>
      <c r="E4530" s="23" t="s">
        <v>1</v>
      </c>
      <c r="F4530" s="23" t="s">
        <v>7</v>
      </c>
      <c r="G4530" s="23" t="s">
        <v>975</v>
      </c>
      <c r="H4530" s="2" t="s">
        <v>7728</v>
      </c>
      <c r="I4530" s="23" t="s">
        <v>1534</v>
      </c>
      <c r="J4530" s="23"/>
      <c r="K4530" s="23" t="s">
        <v>9712</v>
      </c>
      <c r="L4530" s="23"/>
      <c r="M4530" s="23">
        <f>YEAR(Tabla2[[#This Row],[Fecha de creación]])</f>
        <v>2021</v>
      </c>
      <c r="N4530" s="23">
        <f>MONTH(Tabla2[[#This Row],[Fecha de creación]])</f>
        <v>6</v>
      </c>
    </row>
    <row r="4531" spans="1:14" ht="15" customHeight="1" x14ac:dyDescent="0.25">
      <c r="A4531" s="26">
        <v>44361.666631944441</v>
      </c>
      <c r="B4531" s="23" t="s">
        <v>19</v>
      </c>
      <c r="C4531" s="23" t="s">
        <v>5955</v>
      </c>
      <c r="D4531" s="23" t="s">
        <v>5956</v>
      </c>
      <c r="E4531" s="23" t="s">
        <v>1</v>
      </c>
      <c r="F4531" s="23" t="s">
        <v>7</v>
      </c>
      <c r="G4531" s="23" t="s">
        <v>975</v>
      </c>
      <c r="H4531" s="2" t="s">
        <v>7734</v>
      </c>
      <c r="I4531" s="23" t="s">
        <v>23</v>
      </c>
      <c r="J4531" s="23"/>
      <c r="K4531" s="23" t="s">
        <v>9712</v>
      </c>
      <c r="L4531" s="23"/>
      <c r="M4531" s="23">
        <f>YEAR(Tabla2[[#This Row],[Fecha de creación]])</f>
        <v>2021</v>
      </c>
      <c r="N4531" s="23">
        <f>MONTH(Tabla2[[#This Row],[Fecha de creación]])</f>
        <v>6</v>
      </c>
    </row>
    <row r="4532" spans="1:14" ht="15" customHeight="1" x14ac:dyDescent="0.25">
      <c r="A4532" s="26">
        <v>44361.669085648151</v>
      </c>
      <c r="B4532" s="23" t="s">
        <v>100</v>
      </c>
      <c r="C4532" s="23" t="s">
        <v>5957</v>
      </c>
      <c r="D4532" s="23" t="s">
        <v>6</v>
      </c>
      <c r="E4532" s="23" t="s">
        <v>1</v>
      </c>
      <c r="F4532" s="23" t="s">
        <v>7</v>
      </c>
      <c r="G4532" s="23" t="s">
        <v>975</v>
      </c>
      <c r="H4532" s="2" t="s">
        <v>7722</v>
      </c>
      <c r="I4532" s="23" t="s">
        <v>1653</v>
      </c>
      <c r="J4532" s="23"/>
      <c r="K4532" s="23" t="s">
        <v>9712</v>
      </c>
      <c r="L4532" s="23"/>
      <c r="M4532" s="23">
        <f>YEAR(Tabla2[[#This Row],[Fecha de creación]])</f>
        <v>2021</v>
      </c>
      <c r="N4532" s="23">
        <f>MONTH(Tabla2[[#This Row],[Fecha de creación]])</f>
        <v>6</v>
      </c>
    </row>
    <row r="4533" spans="1:14" ht="15" customHeight="1" x14ac:dyDescent="0.25">
      <c r="A4533" s="26">
        <v>44361.685740740744</v>
      </c>
      <c r="B4533" s="23" t="s">
        <v>100</v>
      </c>
      <c r="C4533" s="23" t="s">
        <v>5958</v>
      </c>
      <c r="D4533" s="23" t="s">
        <v>6</v>
      </c>
      <c r="E4533" s="23" t="s">
        <v>1</v>
      </c>
      <c r="F4533" s="23" t="s">
        <v>7</v>
      </c>
      <c r="G4533" s="23" t="s">
        <v>975</v>
      </c>
      <c r="H4533" s="2" t="s">
        <v>7722</v>
      </c>
      <c r="I4533" s="23" t="s">
        <v>1653</v>
      </c>
      <c r="J4533" s="23"/>
      <c r="K4533" s="23" t="s">
        <v>9712</v>
      </c>
      <c r="L4533" s="23"/>
      <c r="M4533" s="23">
        <f>YEAR(Tabla2[[#This Row],[Fecha de creación]])</f>
        <v>2021</v>
      </c>
      <c r="N4533" s="23">
        <f>MONTH(Tabla2[[#This Row],[Fecha de creación]])</f>
        <v>6</v>
      </c>
    </row>
    <row r="4534" spans="1:14" ht="15" customHeight="1" x14ac:dyDescent="0.25">
      <c r="A4534" s="26">
        <v>44361.707696759258</v>
      </c>
      <c r="B4534" s="23" t="s">
        <v>0</v>
      </c>
      <c r="C4534" s="23" t="s">
        <v>783</v>
      </c>
      <c r="D4534" s="23" t="s">
        <v>784</v>
      </c>
      <c r="E4534" s="23" t="s">
        <v>1</v>
      </c>
      <c r="F4534" s="23" t="s">
        <v>7</v>
      </c>
      <c r="G4534" s="23" t="s">
        <v>3</v>
      </c>
      <c r="H4534" s="2" t="s">
        <v>7721</v>
      </c>
      <c r="I4534" s="23" t="s">
        <v>4</v>
      </c>
      <c r="J4534" s="23"/>
      <c r="K4534" s="23" t="s">
        <v>9712</v>
      </c>
      <c r="L4534" s="23"/>
      <c r="M4534" s="23">
        <f>YEAR(Tabla2[[#This Row],[Fecha de creación]])</f>
        <v>2021</v>
      </c>
      <c r="N4534" s="23">
        <f>MONTH(Tabla2[[#This Row],[Fecha de creación]])</f>
        <v>6</v>
      </c>
    </row>
    <row r="4535" spans="1:14" ht="15" customHeight="1" x14ac:dyDescent="0.25">
      <c r="A4535" s="26">
        <v>44362.363877314812</v>
      </c>
      <c r="B4535" s="23" t="s">
        <v>56</v>
      </c>
      <c r="C4535" s="23" t="s">
        <v>5959</v>
      </c>
      <c r="D4535" s="23" t="s">
        <v>131</v>
      </c>
      <c r="E4535" s="23" t="s">
        <v>1</v>
      </c>
      <c r="F4535" s="23" t="s">
        <v>7</v>
      </c>
      <c r="G4535" s="23" t="s">
        <v>975</v>
      </c>
      <c r="H4535" s="2" t="s">
        <v>7728</v>
      </c>
      <c r="I4535" s="23" t="s">
        <v>1527</v>
      </c>
      <c r="J4535" s="23"/>
      <c r="K4535" s="23" t="s">
        <v>9712</v>
      </c>
      <c r="L4535" s="23"/>
      <c r="M4535" s="23">
        <f>YEAR(Tabla2[[#This Row],[Fecha de creación]])</f>
        <v>2021</v>
      </c>
      <c r="N4535" s="23">
        <f>MONTH(Tabla2[[#This Row],[Fecha de creación]])</f>
        <v>6</v>
      </c>
    </row>
    <row r="4536" spans="1:14" ht="15" customHeight="1" x14ac:dyDescent="0.25">
      <c r="A4536" s="26">
        <v>44362.714768518519</v>
      </c>
      <c r="B4536" s="23" t="s">
        <v>189</v>
      </c>
      <c r="C4536" s="23" t="s">
        <v>5960</v>
      </c>
      <c r="D4536" s="23" t="s">
        <v>131</v>
      </c>
      <c r="E4536" s="23" t="s">
        <v>1</v>
      </c>
      <c r="F4536" s="23" t="s">
        <v>7</v>
      </c>
      <c r="G4536" s="23" t="s">
        <v>975</v>
      </c>
      <c r="H4536" s="2" t="s">
        <v>7728</v>
      </c>
      <c r="I4536" s="23" t="s">
        <v>1534</v>
      </c>
      <c r="J4536" s="23"/>
      <c r="K4536" s="23" t="s">
        <v>9712</v>
      </c>
      <c r="L4536" s="23"/>
      <c r="M4536" s="23">
        <f>YEAR(Tabla2[[#This Row],[Fecha de creación]])</f>
        <v>2021</v>
      </c>
      <c r="N4536" s="23">
        <f>MONTH(Tabla2[[#This Row],[Fecha de creación]])</f>
        <v>6</v>
      </c>
    </row>
    <row r="4537" spans="1:14" ht="15" customHeight="1" x14ac:dyDescent="0.25">
      <c r="A4537" s="26">
        <v>44363.471250000002</v>
      </c>
      <c r="B4537" s="23" t="s">
        <v>189</v>
      </c>
      <c r="C4537" s="23" t="s">
        <v>5961</v>
      </c>
      <c r="D4537" s="23" t="s">
        <v>131</v>
      </c>
      <c r="E4537" s="23" t="s">
        <v>1</v>
      </c>
      <c r="F4537" s="23" t="s">
        <v>7</v>
      </c>
      <c r="G4537" s="23" t="s">
        <v>975</v>
      </c>
      <c r="H4537" s="2" t="s">
        <v>7728</v>
      </c>
      <c r="I4537" s="23" t="s">
        <v>1534</v>
      </c>
      <c r="J4537" s="23"/>
      <c r="K4537" s="23" t="s">
        <v>9712</v>
      </c>
      <c r="L4537" s="23"/>
      <c r="M4537" s="23">
        <f>YEAR(Tabla2[[#This Row],[Fecha de creación]])</f>
        <v>2021</v>
      </c>
      <c r="N4537" s="23">
        <f>MONTH(Tabla2[[#This Row],[Fecha de creación]])</f>
        <v>6</v>
      </c>
    </row>
    <row r="4538" spans="1:14" ht="15" customHeight="1" x14ac:dyDescent="0.25">
      <c r="A4538" s="26">
        <v>44363.472037037034</v>
      </c>
      <c r="B4538" s="23" t="s">
        <v>19</v>
      </c>
      <c r="C4538" s="23" t="s">
        <v>5962</v>
      </c>
      <c r="D4538" s="23" t="s">
        <v>5963</v>
      </c>
      <c r="E4538" s="23" t="s">
        <v>1</v>
      </c>
      <c r="F4538" s="23" t="s">
        <v>7</v>
      </c>
      <c r="G4538" s="23" t="s">
        <v>975</v>
      </c>
      <c r="H4538" s="2" t="s">
        <v>7734</v>
      </c>
      <c r="I4538" s="23" t="s">
        <v>23</v>
      </c>
      <c r="J4538" s="23"/>
      <c r="K4538" s="23" t="s">
        <v>9712</v>
      </c>
      <c r="L4538" s="23"/>
      <c r="M4538" s="23">
        <f>YEAR(Tabla2[[#This Row],[Fecha de creación]])</f>
        <v>2021</v>
      </c>
      <c r="N4538" s="23">
        <f>MONTH(Tabla2[[#This Row],[Fecha de creación]])</f>
        <v>6</v>
      </c>
    </row>
    <row r="4539" spans="1:14" ht="15" customHeight="1" x14ac:dyDescent="0.25">
      <c r="A4539" s="26">
        <v>44363.489942129629</v>
      </c>
      <c r="B4539" s="23" t="s">
        <v>189</v>
      </c>
      <c r="C4539" s="23" t="s">
        <v>5964</v>
      </c>
      <c r="D4539" s="23" t="s">
        <v>131</v>
      </c>
      <c r="E4539" s="23" t="s">
        <v>1</v>
      </c>
      <c r="F4539" s="23" t="s">
        <v>7</v>
      </c>
      <c r="G4539" s="23" t="s">
        <v>975</v>
      </c>
      <c r="H4539" s="2" t="s">
        <v>7728</v>
      </c>
      <c r="I4539" s="23" t="s">
        <v>1534</v>
      </c>
      <c r="J4539" s="23"/>
      <c r="K4539" s="23" t="s">
        <v>9712</v>
      </c>
      <c r="L4539" s="23"/>
      <c r="M4539" s="23">
        <f>YEAR(Tabla2[[#This Row],[Fecha de creación]])</f>
        <v>2021</v>
      </c>
      <c r="N4539" s="23">
        <f>MONTH(Tabla2[[#This Row],[Fecha de creación]])</f>
        <v>6</v>
      </c>
    </row>
    <row r="4540" spans="1:14" ht="15" customHeight="1" x14ac:dyDescent="0.25">
      <c r="A4540" s="26">
        <v>44363.666851851849</v>
      </c>
      <c r="B4540" s="23" t="s">
        <v>0</v>
      </c>
      <c r="C4540" s="23" t="s">
        <v>5965</v>
      </c>
      <c r="D4540" s="23" t="s">
        <v>1043</v>
      </c>
      <c r="E4540" s="23" t="s">
        <v>1</v>
      </c>
      <c r="F4540" s="23" t="s">
        <v>22</v>
      </c>
      <c r="G4540" s="23" t="s">
        <v>975</v>
      </c>
      <c r="H4540" s="2" t="s">
        <v>7724</v>
      </c>
      <c r="I4540" s="23" t="s">
        <v>8</v>
      </c>
      <c r="J4540" s="23"/>
      <c r="K4540" s="23" t="s">
        <v>9712</v>
      </c>
      <c r="L4540" s="23"/>
      <c r="M4540" s="23">
        <f>YEAR(Tabla2[[#This Row],[Fecha de creación]])</f>
        <v>2021</v>
      </c>
      <c r="N4540" s="23">
        <f>MONTH(Tabla2[[#This Row],[Fecha de creación]])</f>
        <v>6</v>
      </c>
    </row>
    <row r="4541" spans="1:14" ht="15" customHeight="1" x14ac:dyDescent="0.25">
      <c r="A4541" s="26">
        <v>44363.677905092591</v>
      </c>
      <c r="B4541" s="23" t="s">
        <v>0</v>
      </c>
      <c r="C4541" s="23" t="s">
        <v>5966</v>
      </c>
      <c r="D4541" s="23" t="s">
        <v>719</v>
      </c>
      <c r="E4541" s="23" t="s">
        <v>1</v>
      </c>
      <c r="F4541" s="23" t="s">
        <v>7</v>
      </c>
      <c r="G4541" s="23" t="s">
        <v>975</v>
      </c>
      <c r="H4541" s="2" t="s">
        <v>7722</v>
      </c>
      <c r="I4541" s="23" t="s">
        <v>8</v>
      </c>
      <c r="J4541" s="23"/>
      <c r="K4541" s="23" t="s">
        <v>9712</v>
      </c>
      <c r="L4541" s="23"/>
      <c r="M4541" s="23">
        <f>YEAR(Tabla2[[#This Row],[Fecha de creación]])</f>
        <v>2021</v>
      </c>
      <c r="N4541" s="23">
        <f>MONTH(Tabla2[[#This Row],[Fecha de creación]])</f>
        <v>6</v>
      </c>
    </row>
    <row r="4542" spans="1:14" ht="15" customHeight="1" x14ac:dyDescent="0.25">
      <c r="A4542" s="26">
        <v>44363.710497685184</v>
      </c>
      <c r="B4542" s="23" t="s">
        <v>189</v>
      </c>
      <c r="C4542" s="23" t="s">
        <v>5967</v>
      </c>
      <c r="D4542" s="23" t="s">
        <v>3438</v>
      </c>
      <c r="E4542" s="23" t="s">
        <v>1</v>
      </c>
      <c r="F4542" s="23" t="s">
        <v>7</v>
      </c>
      <c r="G4542" s="23" t="s">
        <v>975</v>
      </c>
      <c r="H4542" s="2" t="s">
        <v>7722</v>
      </c>
      <c r="I4542" s="23" t="s">
        <v>1534</v>
      </c>
      <c r="J4542" s="23"/>
      <c r="K4542" s="23" t="s">
        <v>9712</v>
      </c>
      <c r="L4542" s="23"/>
      <c r="M4542" s="23">
        <f>YEAR(Tabla2[[#This Row],[Fecha de creación]])</f>
        <v>2021</v>
      </c>
      <c r="N4542" s="23">
        <f>MONTH(Tabla2[[#This Row],[Fecha de creación]])</f>
        <v>6</v>
      </c>
    </row>
    <row r="4543" spans="1:14" ht="15" customHeight="1" x14ac:dyDescent="0.25">
      <c r="A4543" s="26">
        <v>44363.732858796298</v>
      </c>
      <c r="B4543" s="23" t="s">
        <v>0</v>
      </c>
      <c r="C4543" s="23" t="s">
        <v>5968</v>
      </c>
      <c r="D4543" s="23" t="s">
        <v>615</v>
      </c>
      <c r="E4543" s="23" t="s">
        <v>1</v>
      </c>
      <c r="F4543" s="23" t="s">
        <v>7</v>
      </c>
      <c r="G4543" s="23" t="s">
        <v>975</v>
      </c>
      <c r="H4543" s="2" t="s">
        <v>7745</v>
      </c>
      <c r="I4543" s="23" t="s">
        <v>8</v>
      </c>
      <c r="J4543" s="23"/>
      <c r="K4543" s="23" t="s">
        <v>9712</v>
      </c>
      <c r="L4543" s="23"/>
      <c r="M4543" s="23">
        <f>YEAR(Tabla2[[#This Row],[Fecha de creación]])</f>
        <v>2021</v>
      </c>
      <c r="N4543" s="23">
        <f>MONTH(Tabla2[[#This Row],[Fecha de creación]])</f>
        <v>6</v>
      </c>
    </row>
    <row r="4544" spans="1:14" ht="15" customHeight="1" x14ac:dyDescent="0.25">
      <c r="A4544" s="26">
        <v>44364.501493055555</v>
      </c>
      <c r="B4544" s="23" t="s">
        <v>189</v>
      </c>
      <c r="C4544" s="23" t="s">
        <v>5969</v>
      </c>
      <c r="D4544" s="23" t="s">
        <v>3438</v>
      </c>
      <c r="E4544" s="23" t="s">
        <v>1</v>
      </c>
      <c r="F4544" s="23" t="s">
        <v>7</v>
      </c>
      <c r="G4544" s="23" t="s">
        <v>975</v>
      </c>
      <c r="H4544" s="2" t="s">
        <v>7722</v>
      </c>
      <c r="I4544" s="23" t="s">
        <v>1534</v>
      </c>
      <c r="J4544" s="23"/>
      <c r="K4544" s="23" t="s">
        <v>9712</v>
      </c>
      <c r="L4544" s="23"/>
      <c r="M4544" s="23">
        <f>YEAR(Tabla2[[#This Row],[Fecha de creación]])</f>
        <v>2021</v>
      </c>
      <c r="N4544" s="23">
        <f>MONTH(Tabla2[[#This Row],[Fecha de creación]])</f>
        <v>6</v>
      </c>
    </row>
    <row r="4545" spans="1:14" ht="15" customHeight="1" x14ac:dyDescent="0.25">
      <c r="A4545" s="26">
        <v>44364.503784722219</v>
      </c>
      <c r="B4545" s="23" t="s">
        <v>56</v>
      </c>
      <c r="C4545" s="23" t="s">
        <v>5970</v>
      </c>
      <c r="D4545" s="23" t="s">
        <v>3438</v>
      </c>
      <c r="E4545" s="23" t="s">
        <v>1</v>
      </c>
      <c r="F4545" s="23" t="s">
        <v>7</v>
      </c>
      <c r="G4545" s="23" t="s">
        <v>975</v>
      </c>
      <c r="H4545" s="2" t="s">
        <v>7722</v>
      </c>
      <c r="I4545" s="23" t="s">
        <v>1527</v>
      </c>
      <c r="J4545" s="23"/>
      <c r="K4545" s="23" t="s">
        <v>9712</v>
      </c>
      <c r="L4545" s="23"/>
      <c r="M4545" s="23">
        <f>YEAR(Tabla2[[#This Row],[Fecha de creación]])</f>
        <v>2021</v>
      </c>
      <c r="N4545" s="23">
        <f>MONTH(Tabla2[[#This Row],[Fecha de creación]])</f>
        <v>6</v>
      </c>
    </row>
    <row r="4546" spans="1:14" ht="15" customHeight="1" x14ac:dyDescent="0.25">
      <c r="A4546" s="26">
        <v>44364.699837962966</v>
      </c>
      <c r="B4546" s="23" t="s">
        <v>0</v>
      </c>
      <c r="C4546" s="23" t="s">
        <v>5971</v>
      </c>
      <c r="D4546" s="23" t="s">
        <v>6</v>
      </c>
      <c r="E4546" s="23" t="s">
        <v>1</v>
      </c>
      <c r="F4546" s="23" t="s">
        <v>7</v>
      </c>
      <c r="G4546" s="23" t="s">
        <v>975</v>
      </c>
      <c r="H4546" s="2" t="s">
        <v>7722</v>
      </c>
      <c r="I4546" s="23" t="s">
        <v>4</v>
      </c>
      <c r="J4546" s="23"/>
      <c r="K4546" s="23" t="s">
        <v>9712</v>
      </c>
      <c r="L4546" s="23"/>
      <c r="M4546" s="23">
        <f>YEAR(Tabla2[[#This Row],[Fecha de creación]])</f>
        <v>2021</v>
      </c>
      <c r="N4546" s="23">
        <f>MONTH(Tabla2[[#This Row],[Fecha de creación]])</f>
        <v>6</v>
      </c>
    </row>
    <row r="4547" spans="1:14" ht="15" customHeight="1" x14ac:dyDescent="0.25">
      <c r="A4547" s="26">
        <v>44364.730555555558</v>
      </c>
      <c r="B4547" s="23" t="s">
        <v>0</v>
      </c>
      <c r="C4547" s="23" t="s">
        <v>5972</v>
      </c>
      <c r="D4547" s="23" t="s">
        <v>6</v>
      </c>
      <c r="E4547" s="23" t="s">
        <v>1</v>
      </c>
      <c r="F4547" s="23" t="s">
        <v>7</v>
      </c>
      <c r="G4547" s="23" t="s">
        <v>975</v>
      </c>
      <c r="H4547" s="2" t="s">
        <v>7722</v>
      </c>
      <c r="I4547" s="23" t="s">
        <v>4</v>
      </c>
      <c r="J4547" s="23"/>
      <c r="K4547" s="23" t="s">
        <v>9712</v>
      </c>
      <c r="L4547" s="23"/>
      <c r="M4547" s="23">
        <f>YEAR(Tabla2[[#This Row],[Fecha de creación]])</f>
        <v>2021</v>
      </c>
      <c r="N4547" s="23">
        <f>MONTH(Tabla2[[#This Row],[Fecha de creación]])</f>
        <v>6</v>
      </c>
    </row>
    <row r="4548" spans="1:14" ht="15" customHeight="1" x14ac:dyDescent="0.25">
      <c r="A4548" s="26">
        <v>44364.736261574071</v>
      </c>
      <c r="B4548" s="23" t="s">
        <v>0</v>
      </c>
      <c r="C4548" s="23" t="s">
        <v>5973</v>
      </c>
      <c r="D4548" s="23" t="s">
        <v>6</v>
      </c>
      <c r="E4548" s="23" t="s">
        <v>1</v>
      </c>
      <c r="F4548" s="23" t="s">
        <v>7</v>
      </c>
      <c r="G4548" s="23" t="s">
        <v>975</v>
      </c>
      <c r="H4548" s="2" t="s">
        <v>7722</v>
      </c>
      <c r="I4548" s="23" t="s">
        <v>4</v>
      </c>
      <c r="J4548" s="23"/>
      <c r="K4548" s="23" t="s">
        <v>9712</v>
      </c>
      <c r="L4548" s="23"/>
      <c r="M4548" s="23">
        <f>YEAR(Tabla2[[#This Row],[Fecha de creación]])</f>
        <v>2021</v>
      </c>
      <c r="N4548" s="23">
        <f>MONTH(Tabla2[[#This Row],[Fecha de creación]])</f>
        <v>6</v>
      </c>
    </row>
    <row r="4549" spans="1:14" ht="15" customHeight="1" x14ac:dyDescent="0.25">
      <c r="A4549" s="26">
        <v>44364.743958333333</v>
      </c>
      <c r="B4549" s="23" t="s">
        <v>0</v>
      </c>
      <c r="C4549" s="23" t="s">
        <v>5974</v>
      </c>
      <c r="D4549" s="23" t="s">
        <v>6</v>
      </c>
      <c r="E4549" s="23" t="s">
        <v>1</v>
      </c>
      <c r="F4549" s="23" t="s">
        <v>7</v>
      </c>
      <c r="G4549" s="23" t="s">
        <v>975</v>
      </c>
      <c r="H4549" s="2" t="s">
        <v>7722</v>
      </c>
      <c r="I4549" s="23" t="s">
        <v>4</v>
      </c>
      <c r="J4549" s="23"/>
      <c r="K4549" s="23" t="s">
        <v>9712</v>
      </c>
      <c r="L4549" s="23"/>
      <c r="M4549" s="23">
        <f>YEAR(Tabla2[[#This Row],[Fecha de creación]])</f>
        <v>2021</v>
      </c>
      <c r="N4549" s="23">
        <f>MONTH(Tabla2[[#This Row],[Fecha de creación]])</f>
        <v>6</v>
      </c>
    </row>
    <row r="4550" spans="1:14" ht="15" customHeight="1" x14ac:dyDescent="0.25">
      <c r="A4550" s="26">
        <v>44364.748993055553</v>
      </c>
      <c r="B4550" s="23" t="s">
        <v>100</v>
      </c>
      <c r="C4550" s="23" t="s">
        <v>5975</v>
      </c>
      <c r="D4550" s="23" t="s">
        <v>6</v>
      </c>
      <c r="E4550" s="23" t="s">
        <v>1</v>
      </c>
      <c r="F4550" s="23" t="s">
        <v>7</v>
      </c>
      <c r="G4550" s="23" t="s">
        <v>975</v>
      </c>
      <c r="H4550" s="2" t="s">
        <v>7722</v>
      </c>
      <c r="I4550" s="23" t="s">
        <v>1653</v>
      </c>
      <c r="J4550" s="23"/>
      <c r="K4550" s="23" t="s">
        <v>9712</v>
      </c>
      <c r="L4550" s="23"/>
      <c r="M4550" s="23">
        <f>YEAR(Tabla2[[#This Row],[Fecha de creación]])</f>
        <v>2021</v>
      </c>
      <c r="N4550" s="23">
        <f>MONTH(Tabla2[[#This Row],[Fecha de creación]])</f>
        <v>6</v>
      </c>
    </row>
    <row r="4551" spans="1:14" ht="15" customHeight="1" x14ac:dyDescent="0.25">
      <c r="A4551" s="26">
        <v>44364.759872685187</v>
      </c>
      <c r="B4551" s="23" t="s">
        <v>0</v>
      </c>
      <c r="C4551" s="23" t="s">
        <v>5976</v>
      </c>
      <c r="D4551" s="23" t="s">
        <v>551</v>
      </c>
      <c r="E4551" s="23" t="s">
        <v>1</v>
      </c>
      <c r="F4551" s="23" t="s">
        <v>7</v>
      </c>
      <c r="G4551" s="23" t="s">
        <v>975</v>
      </c>
      <c r="H4551" s="2" t="s">
        <v>7731</v>
      </c>
      <c r="I4551" s="23" t="s">
        <v>4</v>
      </c>
      <c r="J4551" s="23"/>
      <c r="K4551" s="23" t="s">
        <v>9712</v>
      </c>
      <c r="L4551" s="23"/>
      <c r="M4551" s="23">
        <f>YEAR(Tabla2[[#This Row],[Fecha de creación]])</f>
        <v>2021</v>
      </c>
      <c r="N4551" s="23">
        <f>MONTH(Tabla2[[#This Row],[Fecha de creación]])</f>
        <v>6</v>
      </c>
    </row>
    <row r="4552" spans="1:14" ht="15" customHeight="1" x14ac:dyDescent="0.25">
      <c r="A4552" s="26">
        <v>44364.760393518518</v>
      </c>
      <c r="B4552" s="23" t="s">
        <v>0</v>
      </c>
      <c r="C4552" s="23" t="s">
        <v>5977</v>
      </c>
      <c r="D4552" s="23" t="s">
        <v>812</v>
      </c>
      <c r="E4552" s="23" t="s">
        <v>1</v>
      </c>
      <c r="F4552" s="23" t="s">
        <v>7</v>
      </c>
      <c r="G4552" s="23" t="s">
        <v>975</v>
      </c>
      <c r="H4552" s="2" t="s">
        <v>7734</v>
      </c>
      <c r="I4552" s="23" t="s">
        <v>4</v>
      </c>
      <c r="J4552" s="23"/>
      <c r="K4552" s="23" t="s">
        <v>9712</v>
      </c>
      <c r="L4552" s="23"/>
      <c r="M4552" s="23">
        <f>YEAR(Tabla2[[#This Row],[Fecha de creación]])</f>
        <v>2021</v>
      </c>
      <c r="N4552" s="23">
        <f>MONTH(Tabla2[[#This Row],[Fecha de creación]])</f>
        <v>6</v>
      </c>
    </row>
    <row r="4553" spans="1:14" ht="15" customHeight="1" x14ac:dyDescent="0.25">
      <c r="A4553" s="26">
        <v>44365.442326388889</v>
      </c>
      <c r="B4553" s="23" t="s">
        <v>56</v>
      </c>
      <c r="C4553" s="23" t="s">
        <v>5978</v>
      </c>
      <c r="D4553" s="23" t="s">
        <v>3438</v>
      </c>
      <c r="E4553" s="23" t="s">
        <v>1</v>
      </c>
      <c r="F4553" s="23" t="s">
        <v>7</v>
      </c>
      <c r="G4553" s="23" t="s">
        <v>975</v>
      </c>
      <c r="H4553" s="2" t="s">
        <v>7722</v>
      </c>
      <c r="I4553" s="23" t="s">
        <v>1527</v>
      </c>
      <c r="J4553" s="23"/>
      <c r="K4553" s="23" t="s">
        <v>9712</v>
      </c>
      <c r="L4553" s="23"/>
      <c r="M4553" s="23">
        <f>YEAR(Tabla2[[#This Row],[Fecha de creación]])</f>
        <v>2021</v>
      </c>
      <c r="N4553" s="23">
        <f>MONTH(Tabla2[[#This Row],[Fecha de creación]])</f>
        <v>6</v>
      </c>
    </row>
    <row r="4554" spans="1:14" ht="15" customHeight="1" x14ac:dyDescent="0.25">
      <c r="A4554" s="26">
        <v>44365.445590277777</v>
      </c>
      <c r="B4554" s="23" t="s">
        <v>189</v>
      </c>
      <c r="C4554" s="23" t="s">
        <v>5979</v>
      </c>
      <c r="D4554" s="23" t="s">
        <v>3438</v>
      </c>
      <c r="E4554" s="23" t="s">
        <v>1</v>
      </c>
      <c r="F4554" s="23" t="s">
        <v>7</v>
      </c>
      <c r="G4554" s="23" t="s">
        <v>975</v>
      </c>
      <c r="H4554" s="2" t="s">
        <v>7722</v>
      </c>
      <c r="I4554" s="23" t="s">
        <v>1534</v>
      </c>
      <c r="J4554" s="23"/>
      <c r="K4554" s="23" t="s">
        <v>9712</v>
      </c>
      <c r="L4554" s="23"/>
      <c r="M4554" s="23">
        <f>YEAR(Tabla2[[#This Row],[Fecha de creación]])</f>
        <v>2021</v>
      </c>
      <c r="N4554" s="23">
        <f>MONTH(Tabla2[[#This Row],[Fecha de creación]])</f>
        <v>6</v>
      </c>
    </row>
    <row r="4555" spans="1:14" ht="15" customHeight="1" x14ac:dyDescent="0.25">
      <c r="A4555" s="26">
        <v>44365.470081018517</v>
      </c>
      <c r="B4555" s="23" t="s">
        <v>19</v>
      </c>
      <c r="C4555" s="23" t="s">
        <v>785</v>
      </c>
      <c r="D4555" s="23" t="s">
        <v>786</v>
      </c>
      <c r="E4555" s="23" t="s">
        <v>1</v>
      </c>
      <c r="F4555" s="23" t="s">
        <v>7</v>
      </c>
      <c r="G4555" s="23" t="s">
        <v>3</v>
      </c>
      <c r="H4555" s="2" t="s">
        <v>7722</v>
      </c>
      <c r="I4555" s="23" t="s">
        <v>23</v>
      </c>
      <c r="J4555" s="23"/>
      <c r="K4555" s="23" t="s">
        <v>9712</v>
      </c>
      <c r="L4555" s="23"/>
      <c r="M4555" s="23">
        <f>YEAR(Tabla2[[#This Row],[Fecha de creación]])</f>
        <v>2021</v>
      </c>
      <c r="N4555" s="23">
        <f>MONTH(Tabla2[[#This Row],[Fecha de creación]])</f>
        <v>6</v>
      </c>
    </row>
    <row r="4556" spans="1:14" ht="15" customHeight="1" x14ac:dyDescent="0.25">
      <c r="A4556" s="26">
        <v>44365.475162037037</v>
      </c>
      <c r="B4556" s="23" t="s">
        <v>19</v>
      </c>
      <c r="C4556" s="23" t="s">
        <v>5980</v>
      </c>
      <c r="D4556" s="23" t="s">
        <v>5981</v>
      </c>
      <c r="E4556" s="23" t="s">
        <v>1</v>
      </c>
      <c r="F4556" s="23" t="s">
        <v>7</v>
      </c>
      <c r="G4556" s="23" t="s">
        <v>975</v>
      </c>
      <c r="H4556" s="2" t="s">
        <v>7731</v>
      </c>
      <c r="I4556" s="23" t="s">
        <v>23</v>
      </c>
      <c r="J4556" s="23"/>
      <c r="K4556" s="23" t="s">
        <v>9712</v>
      </c>
      <c r="L4556" s="23"/>
      <c r="M4556" s="23">
        <f>YEAR(Tabla2[[#This Row],[Fecha de creación]])</f>
        <v>2021</v>
      </c>
      <c r="N4556" s="23">
        <f>MONTH(Tabla2[[#This Row],[Fecha de creación]])</f>
        <v>6</v>
      </c>
    </row>
    <row r="4557" spans="1:14" ht="15" customHeight="1" x14ac:dyDescent="0.25">
      <c r="A4557" s="26">
        <v>44365.515335648146</v>
      </c>
      <c r="B4557" s="23" t="s">
        <v>0</v>
      </c>
      <c r="C4557" s="23" t="s">
        <v>787</v>
      </c>
      <c r="D4557" s="23" t="s">
        <v>788</v>
      </c>
      <c r="E4557" s="23" t="s">
        <v>1</v>
      </c>
      <c r="F4557" s="23" t="s">
        <v>2</v>
      </c>
      <c r="G4557" s="23" t="s">
        <v>3</v>
      </c>
      <c r="H4557" s="2" t="s">
        <v>7729</v>
      </c>
      <c r="I4557" s="23" t="s">
        <v>7412</v>
      </c>
      <c r="J4557" s="23"/>
      <c r="K4557" s="23" t="s">
        <v>9712</v>
      </c>
      <c r="L4557" s="23"/>
      <c r="M4557" s="23">
        <f>YEAR(Tabla2[[#This Row],[Fecha de creación]])</f>
        <v>2021</v>
      </c>
      <c r="N4557" s="23">
        <f>MONTH(Tabla2[[#This Row],[Fecha de creación]])</f>
        <v>6</v>
      </c>
    </row>
    <row r="4558" spans="1:14" ht="15" customHeight="1" x14ac:dyDescent="0.25">
      <c r="A4558" s="26">
        <v>44365.520104166666</v>
      </c>
      <c r="B4558" s="23" t="s">
        <v>0</v>
      </c>
      <c r="C4558" s="23" t="s">
        <v>789</v>
      </c>
      <c r="D4558" s="23" t="s">
        <v>790</v>
      </c>
      <c r="E4558" s="23" t="s">
        <v>1</v>
      </c>
      <c r="F4558" s="23" t="s">
        <v>2</v>
      </c>
      <c r="G4558" s="23" t="s">
        <v>3</v>
      </c>
      <c r="H4558" s="2" t="s">
        <v>7729</v>
      </c>
      <c r="I4558" s="23" t="s">
        <v>7412</v>
      </c>
      <c r="J4558" s="23"/>
      <c r="K4558" s="23" t="s">
        <v>9712</v>
      </c>
      <c r="L4558" s="23"/>
      <c r="M4558" s="23">
        <f>YEAR(Tabla2[[#This Row],[Fecha de creación]])</f>
        <v>2021</v>
      </c>
      <c r="N4558" s="23">
        <f>MONTH(Tabla2[[#This Row],[Fecha de creación]])</f>
        <v>6</v>
      </c>
    </row>
    <row r="4559" spans="1:14" ht="15" customHeight="1" x14ac:dyDescent="0.25">
      <c r="A4559" s="26">
        <v>44365.624398148146</v>
      </c>
      <c r="B4559" s="23" t="s">
        <v>0</v>
      </c>
      <c r="C4559" s="23" t="s">
        <v>791</v>
      </c>
      <c r="D4559" s="23" t="s">
        <v>792</v>
      </c>
      <c r="E4559" s="23" t="s">
        <v>1</v>
      </c>
      <c r="F4559" s="23" t="s">
        <v>7</v>
      </c>
      <c r="G4559" s="23" t="s">
        <v>3</v>
      </c>
      <c r="H4559" s="2" t="s">
        <v>7729</v>
      </c>
      <c r="I4559" s="23" t="s">
        <v>7412</v>
      </c>
      <c r="J4559" s="23"/>
      <c r="K4559" s="23" t="s">
        <v>9712</v>
      </c>
      <c r="L4559" s="23"/>
      <c r="M4559" s="23">
        <f>YEAR(Tabla2[[#This Row],[Fecha de creación]])</f>
        <v>2021</v>
      </c>
      <c r="N4559" s="23">
        <f>MONTH(Tabla2[[#This Row],[Fecha de creación]])</f>
        <v>6</v>
      </c>
    </row>
    <row r="4560" spans="1:14" ht="15" customHeight="1" x14ac:dyDescent="0.25">
      <c r="A4560" s="26">
        <v>44365.628819444442</v>
      </c>
      <c r="B4560" s="23" t="s">
        <v>189</v>
      </c>
      <c r="C4560" s="23" t="s">
        <v>5982</v>
      </c>
      <c r="D4560" s="23" t="s">
        <v>36</v>
      </c>
      <c r="E4560" s="23" t="s">
        <v>1</v>
      </c>
      <c r="F4560" s="23" t="s">
        <v>7</v>
      </c>
      <c r="G4560" s="23" t="s">
        <v>975</v>
      </c>
      <c r="H4560" s="2" t="s">
        <v>7731</v>
      </c>
      <c r="I4560" s="23" t="s">
        <v>1534</v>
      </c>
      <c r="J4560" s="23"/>
      <c r="K4560" s="23" t="s">
        <v>9712</v>
      </c>
      <c r="L4560" s="23"/>
      <c r="M4560" s="23">
        <f>YEAR(Tabla2[[#This Row],[Fecha de creación]])</f>
        <v>2021</v>
      </c>
      <c r="N4560" s="23">
        <f>MONTH(Tabla2[[#This Row],[Fecha de creación]])</f>
        <v>6</v>
      </c>
    </row>
    <row r="4561" spans="1:14" ht="15" customHeight="1" x14ac:dyDescent="0.25">
      <c r="A4561" s="26">
        <v>44365.708124999997</v>
      </c>
      <c r="B4561" s="23" t="s">
        <v>19</v>
      </c>
      <c r="C4561" s="23" t="s">
        <v>793</v>
      </c>
      <c r="D4561" s="23" t="s">
        <v>794</v>
      </c>
      <c r="E4561" s="23" t="s">
        <v>1</v>
      </c>
      <c r="F4561" s="23" t="s">
        <v>7</v>
      </c>
      <c r="G4561" s="23" t="s">
        <v>3</v>
      </c>
      <c r="H4561" s="2" t="s">
        <v>7722</v>
      </c>
      <c r="I4561" s="23" t="s">
        <v>23</v>
      </c>
      <c r="J4561" s="23"/>
      <c r="K4561" s="23" t="s">
        <v>9712</v>
      </c>
      <c r="L4561" s="23"/>
      <c r="M4561" s="23">
        <f>YEAR(Tabla2[[#This Row],[Fecha de creación]])</f>
        <v>2021</v>
      </c>
      <c r="N4561" s="23">
        <f>MONTH(Tabla2[[#This Row],[Fecha de creación]])</f>
        <v>6</v>
      </c>
    </row>
    <row r="4562" spans="1:14" ht="15" customHeight="1" x14ac:dyDescent="0.25">
      <c r="A4562" s="26">
        <v>44365.761828703704</v>
      </c>
      <c r="B4562" s="23" t="s">
        <v>19</v>
      </c>
      <c r="C4562" s="23" t="s">
        <v>795</v>
      </c>
      <c r="D4562" s="23" t="s">
        <v>796</v>
      </c>
      <c r="E4562" s="23" t="s">
        <v>1</v>
      </c>
      <c r="F4562" s="23" t="s">
        <v>7</v>
      </c>
      <c r="G4562" s="23" t="s">
        <v>3</v>
      </c>
      <c r="H4562" s="2" t="s">
        <v>7721</v>
      </c>
      <c r="I4562" s="23" t="s">
        <v>23</v>
      </c>
      <c r="J4562" s="23"/>
      <c r="K4562" s="23" t="s">
        <v>9712</v>
      </c>
      <c r="L4562" s="23"/>
      <c r="M4562" s="23">
        <f>YEAR(Tabla2[[#This Row],[Fecha de creación]])</f>
        <v>2021</v>
      </c>
      <c r="N4562" s="23">
        <f>MONTH(Tabla2[[#This Row],[Fecha de creación]])</f>
        <v>6</v>
      </c>
    </row>
    <row r="4563" spans="1:14" ht="15" customHeight="1" x14ac:dyDescent="0.25">
      <c r="A4563" s="26">
        <v>44365.768761574072</v>
      </c>
      <c r="B4563" s="23" t="s">
        <v>19</v>
      </c>
      <c r="C4563" s="23" t="s">
        <v>797</v>
      </c>
      <c r="D4563" s="23" t="s">
        <v>798</v>
      </c>
      <c r="E4563" s="23" t="s">
        <v>1</v>
      </c>
      <c r="F4563" s="23" t="s">
        <v>7</v>
      </c>
      <c r="G4563" s="23" t="s">
        <v>3</v>
      </c>
      <c r="H4563" s="2" t="s">
        <v>7721</v>
      </c>
      <c r="I4563" s="23" t="s">
        <v>23</v>
      </c>
      <c r="J4563" s="23"/>
      <c r="K4563" s="23" t="s">
        <v>9712</v>
      </c>
      <c r="L4563" s="23"/>
      <c r="M4563" s="23">
        <f>YEAR(Tabla2[[#This Row],[Fecha de creación]])</f>
        <v>2021</v>
      </c>
      <c r="N4563" s="23">
        <f>MONTH(Tabla2[[#This Row],[Fecha de creación]])</f>
        <v>6</v>
      </c>
    </row>
    <row r="4564" spans="1:14" ht="15" customHeight="1" x14ac:dyDescent="0.25">
      <c r="A4564" s="26">
        <v>44368.492951388886</v>
      </c>
      <c r="B4564" s="23" t="s">
        <v>56</v>
      </c>
      <c r="C4564" s="23" t="s">
        <v>5983</v>
      </c>
      <c r="D4564" s="23" t="s">
        <v>131</v>
      </c>
      <c r="E4564" s="23" t="s">
        <v>1</v>
      </c>
      <c r="F4564" s="23" t="s">
        <v>7</v>
      </c>
      <c r="G4564" s="23" t="s">
        <v>975</v>
      </c>
      <c r="H4564" s="2" t="s">
        <v>7728</v>
      </c>
      <c r="I4564" s="23" t="s">
        <v>1527</v>
      </c>
      <c r="J4564" s="23"/>
      <c r="K4564" s="23" t="s">
        <v>9712</v>
      </c>
      <c r="L4564" s="23"/>
      <c r="M4564" s="23">
        <f>YEAR(Tabla2[[#This Row],[Fecha de creación]])</f>
        <v>2021</v>
      </c>
      <c r="N4564" s="23">
        <f>MONTH(Tabla2[[#This Row],[Fecha de creación]])</f>
        <v>6</v>
      </c>
    </row>
    <row r="4565" spans="1:14" ht="15" customHeight="1" x14ac:dyDescent="0.25">
      <c r="A4565" s="26">
        <v>44368.499120370368</v>
      </c>
      <c r="B4565" s="23" t="s">
        <v>189</v>
      </c>
      <c r="C4565" s="23" t="s">
        <v>799</v>
      </c>
      <c r="D4565" s="23" t="s">
        <v>131</v>
      </c>
      <c r="E4565" s="23" t="s">
        <v>1</v>
      </c>
      <c r="F4565" s="23" t="s">
        <v>7</v>
      </c>
      <c r="G4565" s="23" t="s">
        <v>3</v>
      </c>
      <c r="H4565" s="2" t="s">
        <v>7728</v>
      </c>
      <c r="I4565" s="23" t="s">
        <v>1534</v>
      </c>
      <c r="J4565" s="23"/>
      <c r="K4565" s="23" t="s">
        <v>9712</v>
      </c>
      <c r="L4565" s="23"/>
      <c r="M4565" s="23">
        <f>YEAR(Tabla2[[#This Row],[Fecha de creación]])</f>
        <v>2021</v>
      </c>
      <c r="N4565" s="23">
        <f>MONTH(Tabla2[[#This Row],[Fecha de creación]])</f>
        <v>6</v>
      </c>
    </row>
    <row r="4566" spans="1:14" ht="15" customHeight="1" x14ac:dyDescent="0.25">
      <c r="A4566" s="26">
        <v>44368.54896990741</v>
      </c>
      <c r="B4566" s="23" t="s">
        <v>0</v>
      </c>
      <c r="C4566" s="23" t="s">
        <v>5984</v>
      </c>
      <c r="D4566" s="23" t="s">
        <v>551</v>
      </c>
      <c r="E4566" s="23" t="s">
        <v>1</v>
      </c>
      <c r="F4566" s="23" t="s">
        <v>7</v>
      </c>
      <c r="G4566" s="23" t="s">
        <v>975</v>
      </c>
      <c r="H4566" s="2" t="s">
        <v>7731</v>
      </c>
      <c r="I4566" s="23" t="s">
        <v>4</v>
      </c>
      <c r="J4566" s="23"/>
      <c r="K4566" s="23" t="s">
        <v>9712</v>
      </c>
      <c r="L4566" s="23"/>
      <c r="M4566" s="23">
        <f>YEAR(Tabla2[[#This Row],[Fecha de creación]])</f>
        <v>2021</v>
      </c>
      <c r="N4566" s="23">
        <f>MONTH(Tabla2[[#This Row],[Fecha de creación]])</f>
        <v>6</v>
      </c>
    </row>
    <row r="4567" spans="1:14" ht="15" customHeight="1" x14ac:dyDescent="0.25">
      <c r="A4567" s="26">
        <v>44368.549733796295</v>
      </c>
      <c r="B4567" s="23" t="s">
        <v>0</v>
      </c>
      <c r="C4567" s="23" t="s">
        <v>5985</v>
      </c>
      <c r="D4567" s="23" t="s">
        <v>5986</v>
      </c>
      <c r="E4567" s="23" t="s">
        <v>1</v>
      </c>
      <c r="F4567" s="23" t="s">
        <v>7</v>
      </c>
      <c r="G4567" s="23" t="s">
        <v>975</v>
      </c>
      <c r="H4567" s="2" t="s">
        <v>7734</v>
      </c>
      <c r="I4567" s="23" t="s">
        <v>4</v>
      </c>
      <c r="J4567" s="23"/>
      <c r="K4567" s="23" t="s">
        <v>9712</v>
      </c>
      <c r="L4567" s="23"/>
      <c r="M4567" s="23">
        <f>YEAR(Tabla2[[#This Row],[Fecha de creación]])</f>
        <v>2021</v>
      </c>
      <c r="N4567" s="23">
        <f>MONTH(Tabla2[[#This Row],[Fecha de creación]])</f>
        <v>6</v>
      </c>
    </row>
    <row r="4568" spans="1:14" ht="15" customHeight="1" x14ac:dyDescent="0.25">
      <c r="A4568" s="26">
        <v>44368.613587962966</v>
      </c>
      <c r="B4568" s="23" t="s">
        <v>56</v>
      </c>
      <c r="C4568" s="23" t="s">
        <v>5987</v>
      </c>
      <c r="D4568" s="23" t="s">
        <v>131</v>
      </c>
      <c r="E4568" s="23" t="s">
        <v>1</v>
      </c>
      <c r="F4568" s="23" t="s">
        <v>7</v>
      </c>
      <c r="G4568" s="23" t="s">
        <v>975</v>
      </c>
      <c r="H4568" s="2" t="s">
        <v>7728</v>
      </c>
      <c r="I4568" s="23" t="s">
        <v>1527</v>
      </c>
      <c r="J4568" s="23"/>
      <c r="K4568" s="23" t="s">
        <v>9712</v>
      </c>
      <c r="L4568" s="23"/>
      <c r="M4568" s="23">
        <f>YEAR(Tabla2[[#This Row],[Fecha de creación]])</f>
        <v>2021</v>
      </c>
      <c r="N4568" s="23">
        <f>MONTH(Tabla2[[#This Row],[Fecha de creación]])</f>
        <v>6</v>
      </c>
    </row>
    <row r="4569" spans="1:14" ht="15" customHeight="1" x14ac:dyDescent="0.25">
      <c r="A4569" s="26">
        <v>44368.616967592592</v>
      </c>
      <c r="B4569" s="23" t="s">
        <v>56</v>
      </c>
      <c r="C4569" s="23" t="s">
        <v>5988</v>
      </c>
      <c r="D4569" s="23" t="s">
        <v>131</v>
      </c>
      <c r="E4569" s="23" t="s">
        <v>1</v>
      </c>
      <c r="F4569" s="23" t="s">
        <v>7</v>
      </c>
      <c r="G4569" s="23" t="s">
        <v>975</v>
      </c>
      <c r="H4569" s="2" t="s">
        <v>7728</v>
      </c>
      <c r="I4569" s="23" t="s">
        <v>1527</v>
      </c>
      <c r="J4569" s="23"/>
      <c r="K4569" s="23" t="s">
        <v>9712</v>
      </c>
      <c r="L4569" s="23"/>
      <c r="M4569" s="23">
        <f>YEAR(Tabla2[[#This Row],[Fecha de creación]])</f>
        <v>2021</v>
      </c>
      <c r="N4569" s="23">
        <f>MONTH(Tabla2[[#This Row],[Fecha de creación]])</f>
        <v>6</v>
      </c>
    </row>
    <row r="4570" spans="1:14" ht="15" customHeight="1" x14ac:dyDescent="0.25">
      <c r="A4570" s="26">
        <v>44368.703946759262</v>
      </c>
      <c r="B4570" s="23" t="s">
        <v>0</v>
      </c>
      <c r="C4570" s="23" t="s">
        <v>5989</v>
      </c>
      <c r="D4570" s="23" t="s">
        <v>551</v>
      </c>
      <c r="E4570" s="23" t="s">
        <v>1</v>
      </c>
      <c r="F4570" s="23" t="s">
        <v>7</v>
      </c>
      <c r="G4570" s="23" t="s">
        <v>975</v>
      </c>
      <c r="H4570" s="2" t="s">
        <v>7731</v>
      </c>
      <c r="I4570" s="23" t="s">
        <v>4</v>
      </c>
      <c r="J4570" s="23"/>
      <c r="K4570" s="23" t="s">
        <v>9712</v>
      </c>
      <c r="L4570" s="23"/>
      <c r="M4570" s="23">
        <f>YEAR(Tabla2[[#This Row],[Fecha de creación]])</f>
        <v>2021</v>
      </c>
      <c r="N4570" s="23">
        <f>MONTH(Tabla2[[#This Row],[Fecha de creación]])</f>
        <v>6</v>
      </c>
    </row>
    <row r="4571" spans="1:14" ht="15" customHeight="1" x14ac:dyDescent="0.25">
      <c r="A4571" s="26">
        <v>44368.705868055556</v>
      </c>
      <c r="B4571" s="23" t="s">
        <v>0</v>
      </c>
      <c r="C4571" s="23" t="s">
        <v>5990</v>
      </c>
      <c r="D4571" s="23" t="s">
        <v>812</v>
      </c>
      <c r="E4571" s="23" t="s">
        <v>1</v>
      </c>
      <c r="F4571" s="23" t="s">
        <v>7</v>
      </c>
      <c r="G4571" s="23" t="s">
        <v>975</v>
      </c>
      <c r="H4571" s="2" t="s">
        <v>7734</v>
      </c>
      <c r="I4571" s="23" t="s">
        <v>4</v>
      </c>
      <c r="J4571" s="23"/>
      <c r="K4571" s="23" t="s">
        <v>9712</v>
      </c>
      <c r="L4571" s="23"/>
      <c r="M4571" s="23">
        <f>YEAR(Tabla2[[#This Row],[Fecha de creación]])</f>
        <v>2021</v>
      </c>
      <c r="N4571" s="23">
        <f>MONTH(Tabla2[[#This Row],[Fecha de creación]])</f>
        <v>6</v>
      </c>
    </row>
    <row r="4572" spans="1:14" ht="15" customHeight="1" x14ac:dyDescent="0.25">
      <c r="A4572" s="26">
        <v>44368.715729166666</v>
      </c>
      <c r="B4572" s="23" t="s">
        <v>0</v>
      </c>
      <c r="C4572" s="23" t="s">
        <v>5991</v>
      </c>
      <c r="D4572" s="23" t="s">
        <v>131</v>
      </c>
      <c r="E4572" s="23" t="s">
        <v>1</v>
      </c>
      <c r="F4572" s="23" t="s">
        <v>7</v>
      </c>
      <c r="G4572" s="23" t="s">
        <v>975</v>
      </c>
      <c r="H4572" s="2" t="s">
        <v>7728</v>
      </c>
      <c r="I4572" s="23" t="s">
        <v>4</v>
      </c>
      <c r="J4572" s="23"/>
      <c r="K4572" s="23" t="s">
        <v>9712</v>
      </c>
      <c r="L4572" s="23"/>
      <c r="M4572" s="23">
        <f>YEAR(Tabla2[[#This Row],[Fecha de creación]])</f>
        <v>2021</v>
      </c>
      <c r="N4572" s="23">
        <f>MONTH(Tabla2[[#This Row],[Fecha de creación]])</f>
        <v>6</v>
      </c>
    </row>
    <row r="4573" spans="1:14" ht="15" customHeight="1" x14ac:dyDescent="0.25">
      <c r="A4573" s="26">
        <v>44368.718657407408</v>
      </c>
      <c r="B4573" s="23" t="s">
        <v>19</v>
      </c>
      <c r="C4573" s="23" t="s">
        <v>5992</v>
      </c>
      <c r="D4573" s="23" t="s">
        <v>5993</v>
      </c>
      <c r="E4573" s="23" t="s">
        <v>1</v>
      </c>
      <c r="F4573" s="23" t="s">
        <v>7</v>
      </c>
      <c r="G4573" s="23" t="s">
        <v>975</v>
      </c>
      <c r="H4573" s="2" t="s">
        <v>7734</v>
      </c>
      <c r="I4573" s="23" t="s">
        <v>23</v>
      </c>
      <c r="J4573" s="23"/>
      <c r="K4573" s="23" t="s">
        <v>9712</v>
      </c>
      <c r="L4573" s="23"/>
      <c r="M4573" s="23">
        <f>YEAR(Tabla2[[#This Row],[Fecha de creación]])</f>
        <v>2021</v>
      </c>
      <c r="N4573" s="23">
        <f>MONTH(Tabla2[[#This Row],[Fecha de creación]])</f>
        <v>6</v>
      </c>
    </row>
    <row r="4574" spans="1:14" ht="15" customHeight="1" x14ac:dyDescent="0.25">
      <c r="A4574" s="26">
        <v>44368.728726851848</v>
      </c>
      <c r="B4574" s="23" t="s">
        <v>19</v>
      </c>
      <c r="C4574" s="23" t="s">
        <v>5994</v>
      </c>
      <c r="D4574" s="23" t="s">
        <v>5995</v>
      </c>
      <c r="E4574" s="23" t="s">
        <v>1</v>
      </c>
      <c r="F4574" s="23" t="s">
        <v>7</v>
      </c>
      <c r="G4574" s="23" t="s">
        <v>975</v>
      </c>
      <c r="H4574" s="2" t="s">
        <v>7722</v>
      </c>
      <c r="I4574" s="23" t="s">
        <v>23</v>
      </c>
      <c r="J4574" s="23"/>
      <c r="K4574" s="23" t="s">
        <v>9712</v>
      </c>
      <c r="L4574" s="23"/>
      <c r="M4574" s="23">
        <f>YEAR(Tabla2[[#This Row],[Fecha de creación]])</f>
        <v>2021</v>
      </c>
      <c r="N4574" s="23">
        <f>MONTH(Tabla2[[#This Row],[Fecha de creación]])</f>
        <v>6</v>
      </c>
    </row>
    <row r="4575" spans="1:14" ht="15" customHeight="1" x14ac:dyDescent="0.25">
      <c r="A4575" s="26">
        <v>44368.731469907405</v>
      </c>
      <c r="B4575" s="23" t="s">
        <v>19</v>
      </c>
      <c r="C4575" s="23" t="s">
        <v>800</v>
      </c>
      <c r="D4575" s="23" t="s">
        <v>801</v>
      </c>
      <c r="E4575" s="23" t="s">
        <v>1</v>
      </c>
      <c r="F4575" s="23" t="s">
        <v>7</v>
      </c>
      <c r="G4575" s="23" t="s">
        <v>3</v>
      </c>
      <c r="H4575" s="2" t="s">
        <v>7722</v>
      </c>
      <c r="I4575" s="23" t="s">
        <v>23</v>
      </c>
      <c r="J4575" s="23"/>
      <c r="K4575" s="23" t="s">
        <v>9712</v>
      </c>
      <c r="L4575" s="23"/>
      <c r="M4575" s="23">
        <f>YEAR(Tabla2[[#This Row],[Fecha de creación]])</f>
        <v>2021</v>
      </c>
      <c r="N4575" s="23">
        <f>MONTH(Tabla2[[#This Row],[Fecha de creación]])</f>
        <v>6</v>
      </c>
    </row>
    <row r="4576" spans="1:14" ht="15" customHeight="1" x14ac:dyDescent="0.25">
      <c r="A4576" s="26">
        <v>44368.745405092595</v>
      </c>
      <c r="B4576" s="23" t="s">
        <v>0</v>
      </c>
      <c r="C4576" s="23" t="s">
        <v>5996</v>
      </c>
      <c r="D4576" s="23" t="s">
        <v>6</v>
      </c>
      <c r="E4576" s="23" t="s">
        <v>1</v>
      </c>
      <c r="F4576" s="23" t="s">
        <v>7</v>
      </c>
      <c r="G4576" s="23" t="s">
        <v>975</v>
      </c>
      <c r="H4576" s="2" t="s">
        <v>7722</v>
      </c>
      <c r="I4576" s="23" t="s">
        <v>4</v>
      </c>
      <c r="J4576" s="23"/>
      <c r="K4576" s="23" t="s">
        <v>9712</v>
      </c>
      <c r="L4576" s="23"/>
      <c r="M4576" s="23">
        <f>YEAR(Tabla2[[#This Row],[Fecha de creación]])</f>
        <v>2021</v>
      </c>
      <c r="N4576" s="23">
        <f>MONTH(Tabla2[[#This Row],[Fecha de creación]])</f>
        <v>6</v>
      </c>
    </row>
    <row r="4577" spans="1:14" ht="15" customHeight="1" x14ac:dyDescent="0.25">
      <c r="A4577" s="26">
        <v>44368.751458333332</v>
      </c>
      <c r="B4577" s="23" t="s">
        <v>0</v>
      </c>
      <c r="C4577" s="23" t="s">
        <v>5997</v>
      </c>
      <c r="D4577" s="23" t="s">
        <v>21</v>
      </c>
      <c r="E4577" s="23" t="s">
        <v>1</v>
      </c>
      <c r="F4577" s="23" t="s">
        <v>7</v>
      </c>
      <c r="G4577" s="23" t="s">
        <v>975</v>
      </c>
      <c r="H4577" s="2" t="s">
        <v>7744</v>
      </c>
      <c r="I4577" s="23" t="s">
        <v>4</v>
      </c>
      <c r="J4577" s="23"/>
      <c r="K4577" s="23" t="s">
        <v>9712</v>
      </c>
      <c r="L4577" s="23"/>
      <c r="M4577" s="23">
        <f>YEAR(Tabla2[[#This Row],[Fecha de creación]])</f>
        <v>2021</v>
      </c>
      <c r="N4577" s="23">
        <f>MONTH(Tabla2[[#This Row],[Fecha de creación]])</f>
        <v>6</v>
      </c>
    </row>
    <row r="4578" spans="1:14" ht="15" customHeight="1" x14ac:dyDescent="0.25">
      <c r="A4578" s="26">
        <v>44368.760949074072</v>
      </c>
      <c r="B4578" s="23" t="s">
        <v>100</v>
      </c>
      <c r="C4578" s="23" t="s">
        <v>5998</v>
      </c>
      <c r="D4578" s="23" t="s">
        <v>6</v>
      </c>
      <c r="E4578" s="23" t="s">
        <v>1</v>
      </c>
      <c r="F4578" s="23" t="s">
        <v>7</v>
      </c>
      <c r="G4578" s="23" t="s">
        <v>975</v>
      </c>
      <c r="H4578" s="2" t="s">
        <v>7722</v>
      </c>
      <c r="I4578" s="23" t="s">
        <v>1653</v>
      </c>
      <c r="J4578" s="23"/>
      <c r="K4578" s="23" t="s">
        <v>9712</v>
      </c>
      <c r="L4578" s="23"/>
      <c r="M4578" s="23">
        <f>YEAR(Tabla2[[#This Row],[Fecha de creación]])</f>
        <v>2021</v>
      </c>
      <c r="N4578" s="23">
        <f>MONTH(Tabla2[[#This Row],[Fecha de creación]])</f>
        <v>6</v>
      </c>
    </row>
    <row r="4579" spans="1:14" ht="15" customHeight="1" x14ac:dyDescent="0.25">
      <c r="A4579" s="26">
        <v>44368.763391203705</v>
      </c>
      <c r="B4579" s="23" t="s">
        <v>0</v>
      </c>
      <c r="C4579" s="23" t="s">
        <v>802</v>
      </c>
      <c r="D4579" s="23" t="s">
        <v>803</v>
      </c>
      <c r="E4579" s="23" t="s">
        <v>1</v>
      </c>
      <c r="F4579" s="23" t="s">
        <v>2</v>
      </c>
      <c r="G4579" s="23" t="s">
        <v>3</v>
      </c>
      <c r="H4579" s="2" t="s">
        <v>7741</v>
      </c>
      <c r="I4579" s="23" t="s">
        <v>5999</v>
      </c>
      <c r="J4579" s="23"/>
      <c r="K4579" s="23" t="s">
        <v>9712</v>
      </c>
      <c r="L4579" s="23"/>
      <c r="M4579" s="23">
        <f>YEAR(Tabla2[[#This Row],[Fecha de creación]])</f>
        <v>2021</v>
      </c>
      <c r="N4579" s="23">
        <f>MONTH(Tabla2[[#This Row],[Fecha de creación]])</f>
        <v>6</v>
      </c>
    </row>
    <row r="4580" spans="1:14" ht="15" customHeight="1" x14ac:dyDescent="0.25">
      <c r="A4580" s="26">
        <v>44368.766284722224</v>
      </c>
      <c r="B4580" s="23" t="s">
        <v>0</v>
      </c>
      <c r="C4580" s="23" t="s">
        <v>804</v>
      </c>
      <c r="D4580" s="23" t="s">
        <v>805</v>
      </c>
      <c r="E4580" s="23" t="s">
        <v>1</v>
      </c>
      <c r="F4580" s="23" t="s">
        <v>2</v>
      </c>
      <c r="G4580" s="23" t="s">
        <v>3</v>
      </c>
      <c r="H4580" s="2" t="s">
        <v>7741</v>
      </c>
      <c r="I4580" s="23" t="s">
        <v>5999</v>
      </c>
      <c r="J4580" s="23"/>
      <c r="K4580" s="23" t="s">
        <v>9712</v>
      </c>
      <c r="L4580" s="23"/>
      <c r="M4580" s="23">
        <f>YEAR(Tabla2[[#This Row],[Fecha de creación]])</f>
        <v>2021</v>
      </c>
      <c r="N4580" s="23">
        <f>MONTH(Tabla2[[#This Row],[Fecha de creación]])</f>
        <v>6</v>
      </c>
    </row>
    <row r="4581" spans="1:14" ht="15" customHeight="1" x14ac:dyDescent="0.25">
      <c r="A4581" s="26">
        <v>44368.76902777778</v>
      </c>
      <c r="B4581" s="23" t="s">
        <v>100</v>
      </c>
      <c r="C4581" s="23" t="s">
        <v>6000</v>
      </c>
      <c r="D4581" s="23" t="s">
        <v>551</v>
      </c>
      <c r="E4581" s="23" t="s">
        <v>1</v>
      </c>
      <c r="F4581" s="23" t="s">
        <v>7</v>
      </c>
      <c r="G4581" s="23" t="s">
        <v>975</v>
      </c>
      <c r="H4581" s="2" t="s">
        <v>7731</v>
      </c>
      <c r="I4581" s="23" t="s">
        <v>1653</v>
      </c>
      <c r="J4581" s="23"/>
      <c r="K4581" s="23" t="s">
        <v>9712</v>
      </c>
      <c r="L4581" s="23"/>
      <c r="M4581" s="23">
        <f>YEAR(Tabla2[[#This Row],[Fecha de creación]])</f>
        <v>2021</v>
      </c>
      <c r="N4581" s="23">
        <f>MONTH(Tabla2[[#This Row],[Fecha de creación]])</f>
        <v>6</v>
      </c>
    </row>
    <row r="4582" spans="1:14" ht="15" customHeight="1" x14ac:dyDescent="0.25">
      <c r="A4582" s="26">
        <v>44368.769571759258</v>
      </c>
      <c r="B4582" s="23" t="s">
        <v>100</v>
      </c>
      <c r="C4582" s="23" t="s">
        <v>6001</v>
      </c>
      <c r="D4582" s="23" t="s">
        <v>131</v>
      </c>
      <c r="E4582" s="23" t="s">
        <v>1</v>
      </c>
      <c r="F4582" s="23" t="s">
        <v>7</v>
      </c>
      <c r="G4582" s="23" t="s">
        <v>975</v>
      </c>
      <c r="H4582" s="2" t="s">
        <v>7728</v>
      </c>
      <c r="I4582" s="23" t="s">
        <v>1653</v>
      </c>
      <c r="J4582" s="23"/>
      <c r="K4582" s="23" t="s">
        <v>9712</v>
      </c>
      <c r="L4582" s="23"/>
      <c r="M4582" s="23">
        <f>YEAR(Tabla2[[#This Row],[Fecha de creación]])</f>
        <v>2021</v>
      </c>
      <c r="N4582" s="23">
        <f>MONTH(Tabla2[[#This Row],[Fecha de creación]])</f>
        <v>6</v>
      </c>
    </row>
    <row r="4583" spans="1:14" ht="15" customHeight="1" x14ac:dyDescent="0.25">
      <c r="A4583" s="26">
        <v>44368.780810185184</v>
      </c>
      <c r="B4583" s="23" t="s">
        <v>100</v>
      </c>
      <c r="C4583" s="23" t="s">
        <v>6002</v>
      </c>
      <c r="D4583" s="23" t="s">
        <v>551</v>
      </c>
      <c r="E4583" s="23" t="s">
        <v>1</v>
      </c>
      <c r="F4583" s="23" t="s">
        <v>7</v>
      </c>
      <c r="G4583" s="23" t="s">
        <v>975</v>
      </c>
      <c r="H4583" s="2" t="s">
        <v>7731</v>
      </c>
      <c r="I4583" s="23" t="s">
        <v>1653</v>
      </c>
      <c r="J4583" s="23"/>
      <c r="K4583" s="23" t="s">
        <v>9712</v>
      </c>
      <c r="L4583" s="23"/>
      <c r="M4583" s="23">
        <f>YEAR(Tabla2[[#This Row],[Fecha de creación]])</f>
        <v>2021</v>
      </c>
      <c r="N4583" s="23">
        <f>MONTH(Tabla2[[#This Row],[Fecha de creación]])</f>
        <v>6</v>
      </c>
    </row>
    <row r="4584" spans="1:14" ht="15" customHeight="1" x14ac:dyDescent="0.25">
      <c r="A4584" s="26">
        <v>44369.490023148152</v>
      </c>
      <c r="B4584" s="23" t="s">
        <v>100</v>
      </c>
      <c r="C4584" s="23" t="s">
        <v>6003</v>
      </c>
      <c r="D4584" s="23" t="s">
        <v>49</v>
      </c>
      <c r="E4584" s="23" t="s">
        <v>1</v>
      </c>
      <c r="F4584" s="23" t="s">
        <v>7</v>
      </c>
      <c r="G4584" s="23" t="s">
        <v>975</v>
      </c>
      <c r="H4584" s="2" t="s">
        <v>7745</v>
      </c>
      <c r="I4584" s="23" t="s">
        <v>6004</v>
      </c>
      <c r="J4584" s="23"/>
      <c r="K4584" s="23" t="s">
        <v>9712</v>
      </c>
      <c r="L4584" s="23"/>
      <c r="M4584" s="23">
        <f>YEAR(Tabla2[[#This Row],[Fecha de creación]])</f>
        <v>2021</v>
      </c>
      <c r="N4584" s="23">
        <f>MONTH(Tabla2[[#This Row],[Fecha de creación]])</f>
        <v>6</v>
      </c>
    </row>
    <row r="4585" spans="1:14" ht="15" customHeight="1" x14ac:dyDescent="0.25">
      <c r="A4585" s="26">
        <v>44369.501516203702</v>
      </c>
      <c r="B4585" s="23" t="s">
        <v>0</v>
      </c>
      <c r="C4585" s="23" t="s">
        <v>6005</v>
      </c>
      <c r="D4585" s="23" t="s">
        <v>110</v>
      </c>
      <c r="E4585" s="23" t="s">
        <v>1</v>
      </c>
      <c r="F4585" s="23" t="s">
        <v>7</v>
      </c>
      <c r="G4585" s="23" t="s">
        <v>975</v>
      </c>
      <c r="H4585" s="2" t="s">
        <v>7731</v>
      </c>
      <c r="I4585" s="23" t="s">
        <v>4</v>
      </c>
      <c r="J4585" s="23"/>
      <c r="K4585" s="23" t="s">
        <v>9712</v>
      </c>
      <c r="L4585" s="23"/>
      <c r="M4585" s="23">
        <f>YEAR(Tabla2[[#This Row],[Fecha de creación]])</f>
        <v>2021</v>
      </c>
      <c r="N4585" s="23">
        <f>MONTH(Tabla2[[#This Row],[Fecha de creación]])</f>
        <v>6</v>
      </c>
    </row>
    <row r="4586" spans="1:14" ht="15" customHeight="1" x14ac:dyDescent="0.25">
      <c r="A4586" s="26">
        <v>44369.506666666668</v>
      </c>
      <c r="B4586" s="23" t="s">
        <v>56</v>
      </c>
      <c r="C4586" s="23" t="s">
        <v>6006</v>
      </c>
      <c r="D4586" s="23" t="s">
        <v>3438</v>
      </c>
      <c r="E4586" s="23" t="s">
        <v>1</v>
      </c>
      <c r="F4586" s="23" t="s">
        <v>7</v>
      </c>
      <c r="G4586" s="23" t="s">
        <v>975</v>
      </c>
      <c r="H4586" s="2" t="s">
        <v>7722</v>
      </c>
      <c r="I4586" s="23" t="s">
        <v>1527</v>
      </c>
      <c r="J4586" s="23"/>
      <c r="K4586" s="23" t="s">
        <v>9712</v>
      </c>
      <c r="L4586" s="23"/>
      <c r="M4586" s="23">
        <f>YEAR(Tabla2[[#This Row],[Fecha de creación]])</f>
        <v>2021</v>
      </c>
      <c r="N4586" s="23">
        <f>MONTH(Tabla2[[#This Row],[Fecha de creación]])</f>
        <v>6</v>
      </c>
    </row>
    <row r="4587" spans="1:14" ht="15" customHeight="1" x14ac:dyDescent="0.25">
      <c r="A4587" s="26">
        <v>44369.512916666667</v>
      </c>
      <c r="B4587" s="23" t="s">
        <v>100</v>
      </c>
      <c r="C4587" s="23" t="s">
        <v>6007</v>
      </c>
      <c r="D4587" s="23" t="s">
        <v>5274</v>
      </c>
      <c r="E4587" s="23" t="s">
        <v>1</v>
      </c>
      <c r="F4587" s="23" t="s">
        <v>7</v>
      </c>
      <c r="G4587" s="23" t="s">
        <v>975</v>
      </c>
      <c r="H4587" s="2" t="s">
        <v>7722</v>
      </c>
      <c r="I4587" s="23" t="s">
        <v>6004</v>
      </c>
      <c r="J4587" s="23"/>
      <c r="K4587" s="23" t="s">
        <v>9712</v>
      </c>
      <c r="L4587" s="23"/>
      <c r="M4587" s="23">
        <f>YEAR(Tabla2[[#This Row],[Fecha de creación]])</f>
        <v>2021</v>
      </c>
      <c r="N4587" s="23">
        <f>MONTH(Tabla2[[#This Row],[Fecha de creación]])</f>
        <v>6</v>
      </c>
    </row>
    <row r="4588" spans="1:14" ht="15" customHeight="1" x14ac:dyDescent="0.25">
      <c r="A4588" s="26">
        <v>44369.513807870368</v>
      </c>
      <c r="B4588" s="23" t="s">
        <v>100</v>
      </c>
      <c r="C4588" s="23" t="s">
        <v>6008</v>
      </c>
      <c r="D4588" s="23" t="s">
        <v>5274</v>
      </c>
      <c r="E4588" s="23" t="s">
        <v>1</v>
      </c>
      <c r="F4588" s="23" t="s">
        <v>7</v>
      </c>
      <c r="G4588" s="23" t="s">
        <v>975</v>
      </c>
      <c r="H4588" s="2" t="s">
        <v>7722</v>
      </c>
      <c r="I4588" s="23" t="s">
        <v>6004</v>
      </c>
      <c r="J4588" s="23"/>
      <c r="K4588" s="23" t="s">
        <v>9712</v>
      </c>
      <c r="L4588" s="23"/>
      <c r="M4588" s="23">
        <f>YEAR(Tabla2[[#This Row],[Fecha de creación]])</f>
        <v>2021</v>
      </c>
      <c r="N4588" s="23">
        <f>MONTH(Tabla2[[#This Row],[Fecha de creación]])</f>
        <v>6</v>
      </c>
    </row>
    <row r="4589" spans="1:14" ht="15" customHeight="1" x14ac:dyDescent="0.25">
      <c r="A4589" s="26">
        <v>44369.538784722223</v>
      </c>
      <c r="B4589" s="23" t="s">
        <v>0</v>
      </c>
      <c r="C4589" s="23" t="s">
        <v>6009</v>
      </c>
      <c r="D4589" s="23" t="s">
        <v>5943</v>
      </c>
      <c r="E4589" s="23" t="s">
        <v>1</v>
      </c>
      <c r="F4589" s="23" t="s">
        <v>7</v>
      </c>
      <c r="G4589" s="23" t="s">
        <v>975</v>
      </c>
      <c r="H4589" s="2" t="s">
        <v>7732</v>
      </c>
      <c r="I4589" s="23" t="s">
        <v>4</v>
      </c>
      <c r="J4589" s="23"/>
      <c r="K4589" s="23" t="s">
        <v>9712</v>
      </c>
      <c r="L4589" s="23"/>
      <c r="M4589" s="23">
        <f>YEAR(Tabla2[[#This Row],[Fecha de creación]])</f>
        <v>2021</v>
      </c>
      <c r="N4589" s="23">
        <f>MONTH(Tabla2[[#This Row],[Fecha de creación]])</f>
        <v>6</v>
      </c>
    </row>
    <row r="4590" spans="1:14" ht="15" customHeight="1" x14ac:dyDescent="0.25">
      <c r="A4590" s="26">
        <v>44369.639791666668</v>
      </c>
      <c r="B4590" s="23" t="s">
        <v>56</v>
      </c>
      <c r="C4590" s="23" t="s">
        <v>6010</v>
      </c>
      <c r="D4590" s="23" t="s">
        <v>131</v>
      </c>
      <c r="E4590" s="23" t="s">
        <v>1</v>
      </c>
      <c r="F4590" s="23" t="s">
        <v>7</v>
      </c>
      <c r="G4590" s="23" t="s">
        <v>975</v>
      </c>
      <c r="H4590" s="2" t="s">
        <v>7728</v>
      </c>
      <c r="I4590" s="23" t="s">
        <v>1527</v>
      </c>
      <c r="J4590" s="23"/>
      <c r="K4590" s="23" t="s">
        <v>9712</v>
      </c>
      <c r="L4590" s="23"/>
      <c r="M4590" s="23">
        <f>YEAR(Tabla2[[#This Row],[Fecha de creación]])</f>
        <v>2021</v>
      </c>
      <c r="N4590" s="23">
        <f>MONTH(Tabla2[[#This Row],[Fecha de creación]])</f>
        <v>6</v>
      </c>
    </row>
    <row r="4591" spans="1:14" ht="15" customHeight="1" x14ac:dyDescent="0.25">
      <c r="A4591" s="26">
        <v>44369.643310185187</v>
      </c>
      <c r="B4591" s="23" t="s">
        <v>56</v>
      </c>
      <c r="C4591" s="23" t="s">
        <v>6011</v>
      </c>
      <c r="D4591" s="23" t="s">
        <v>3438</v>
      </c>
      <c r="E4591" s="23" t="s">
        <v>1</v>
      </c>
      <c r="F4591" s="23" t="s">
        <v>7</v>
      </c>
      <c r="G4591" s="23" t="s">
        <v>975</v>
      </c>
      <c r="H4591" s="2" t="s">
        <v>7722</v>
      </c>
      <c r="I4591" s="23" t="s">
        <v>1527</v>
      </c>
      <c r="J4591" s="23"/>
      <c r="K4591" s="23" t="s">
        <v>9712</v>
      </c>
      <c r="L4591" s="23"/>
      <c r="M4591" s="23">
        <f>YEAR(Tabla2[[#This Row],[Fecha de creación]])</f>
        <v>2021</v>
      </c>
      <c r="N4591" s="23">
        <f>MONTH(Tabla2[[#This Row],[Fecha de creación]])</f>
        <v>6</v>
      </c>
    </row>
    <row r="4592" spans="1:14" ht="15" customHeight="1" x14ac:dyDescent="0.25">
      <c r="A4592" s="26">
        <v>44369.663136574076</v>
      </c>
      <c r="B4592" s="23" t="s">
        <v>19</v>
      </c>
      <c r="C4592" s="23" t="s">
        <v>806</v>
      </c>
      <c r="D4592" s="23" t="s">
        <v>807</v>
      </c>
      <c r="E4592" s="23" t="s">
        <v>1</v>
      </c>
      <c r="F4592" s="23" t="s">
        <v>7</v>
      </c>
      <c r="G4592" s="23" t="s">
        <v>3</v>
      </c>
      <c r="H4592" s="2" t="s">
        <v>7722</v>
      </c>
      <c r="I4592" s="23" t="s">
        <v>23</v>
      </c>
      <c r="J4592" s="23"/>
      <c r="K4592" s="23" t="s">
        <v>9712</v>
      </c>
      <c r="L4592" s="23"/>
      <c r="M4592" s="23">
        <f>YEAR(Tabla2[[#This Row],[Fecha de creación]])</f>
        <v>2021</v>
      </c>
      <c r="N4592" s="23">
        <f>MONTH(Tabla2[[#This Row],[Fecha de creación]])</f>
        <v>6</v>
      </c>
    </row>
    <row r="4593" spans="1:14" ht="15" customHeight="1" x14ac:dyDescent="0.25">
      <c r="A4593" s="26">
        <v>44369.715590277781</v>
      </c>
      <c r="B4593" s="23" t="s">
        <v>0</v>
      </c>
      <c r="C4593" s="23" t="s">
        <v>6012</v>
      </c>
      <c r="D4593" s="23" t="s">
        <v>21</v>
      </c>
      <c r="E4593" s="23" t="s">
        <v>1</v>
      </c>
      <c r="F4593" s="23" t="s">
        <v>7</v>
      </c>
      <c r="G4593" s="23" t="s">
        <v>975</v>
      </c>
      <c r="H4593" s="2" t="s">
        <v>7744</v>
      </c>
      <c r="I4593" s="23" t="s">
        <v>4</v>
      </c>
      <c r="J4593" s="23"/>
      <c r="K4593" s="23" t="s">
        <v>9712</v>
      </c>
      <c r="L4593" s="23"/>
      <c r="M4593" s="23">
        <f>YEAR(Tabla2[[#This Row],[Fecha de creación]])</f>
        <v>2021</v>
      </c>
      <c r="N4593" s="23">
        <f>MONTH(Tabla2[[#This Row],[Fecha de creación]])</f>
        <v>6</v>
      </c>
    </row>
    <row r="4594" spans="1:14" ht="15" customHeight="1" x14ac:dyDescent="0.25">
      <c r="A4594" s="26">
        <v>44369.724861111114</v>
      </c>
      <c r="B4594" s="23" t="s">
        <v>0</v>
      </c>
      <c r="C4594" s="23" t="s">
        <v>6013</v>
      </c>
      <c r="D4594" s="23" t="s">
        <v>586</v>
      </c>
      <c r="E4594" s="23" t="s">
        <v>1</v>
      </c>
      <c r="F4594" s="23" t="s">
        <v>7</v>
      </c>
      <c r="G4594" s="23" t="s">
        <v>1551</v>
      </c>
      <c r="H4594" s="2" t="s">
        <v>7748</v>
      </c>
      <c r="I4594" s="23" t="s">
        <v>4</v>
      </c>
      <c r="J4594" s="23"/>
      <c r="K4594" s="23" t="s">
        <v>9712</v>
      </c>
      <c r="L4594" s="23"/>
      <c r="M4594" s="23">
        <f>YEAR(Tabla2[[#This Row],[Fecha de creación]])</f>
        <v>2021</v>
      </c>
      <c r="N4594" s="23">
        <f>MONTH(Tabla2[[#This Row],[Fecha de creación]])</f>
        <v>6</v>
      </c>
    </row>
    <row r="4595" spans="1:14" ht="15" customHeight="1" x14ac:dyDescent="0.25">
      <c r="A4595" s="26">
        <v>44369.727627314816</v>
      </c>
      <c r="B4595" s="23" t="s">
        <v>100</v>
      </c>
      <c r="C4595" s="23" t="s">
        <v>6014</v>
      </c>
      <c r="D4595" s="23" t="s">
        <v>5274</v>
      </c>
      <c r="E4595" s="23" t="s">
        <v>1</v>
      </c>
      <c r="F4595" s="23" t="s">
        <v>7</v>
      </c>
      <c r="G4595" s="23" t="s">
        <v>975</v>
      </c>
      <c r="H4595" s="2" t="s">
        <v>7722</v>
      </c>
      <c r="I4595" s="23" t="s">
        <v>6004</v>
      </c>
      <c r="J4595" s="23"/>
      <c r="K4595" s="23" t="s">
        <v>9712</v>
      </c>
      <c r="L4595" s="23"/>
      <c r="M4595" s="23">
        <f>YEAR(Tabla2[[#This Row],[Fecha de creación]])</f>
        <v>2021</v>
      </c>
      <c r="N4595" s="23">
        <f>MONTH(Tabla2[[#This Row],[Fecha de creación]])</f>
        <v>6</v>
      </c>
    </row>
    <row r="4596" spans="1:14" ht="15" customHeight="1" x14ac:dyDescent="0.25">
      <c r="A4596" s="26">
        <v>44369.729386574072</v>
      </c>
      <c r="B4596" s="23" t="s">
        <v>100</v>
      </c>
      <c r="C4596" s="23" t="s">
        <v>6015</v>
      </c>
      <c r="D4596" s="23" t="s">
        <v>5274</v>
      </c>
      <c r="E4596" s="23" t="s">
        <v>1</v>
      </c>
      <c r="F4596" s="23" t="s">
        <v>7</v>
      </c>
      <c r="G4596" s="23" t="s">
        <v>975</v>
      </c>
      <c r="H4596" s="2" t="s">
        <v>7722</v>
      </c>
      <c r="I4596" s="23" t="s">
        <v>6004</v>
      </c>
      <c r="J4596" s="23"/>
      <c r="K4596" s="23" t="s">
        <v>9712</v>
      </c>
      <c r="L4596" s="23"/>
      <c r="M4596" s="23">
        <f>YEAR(Tabla2[[#This Row],[Fecha de creación]])</f>
        <v>2021</v>
      </c>
      <c r="N4596" s="23">
        <f>MONTH(Tabla2[[#This Row],[Fecha de creación]])</f>
        <v>6</v>
      </c>
    </row>
    <row r="4597" spans="1:14" ht="15" customHeight="1" x14ac:dyDescent="0.25">
      <c r="A4597" s="26">
        <v>44369.734803240739</v>
      </c>
      <c r="B4597" s="23" t="s">
        <v>0</v>
      </c>
      <c r="C4597" s="23" t="s">
        <v>6016</v>
      </c>
      <c r="D4597" s="23" t="s">
        <v>5274</v>
      </c>
      <c r="E4597" s="23" t="s">
        <v>1</v>
      </c>
      <c r="F4597" s="23" t="s">
        <v>7</v>
      </c>
      <c r="G4597" s="23" t="s">
        <v>975</v>
      </c>
      <c r="H4597" s="2" t="s">
        <v>7722</v>
      </c>
      <c r="I4597" s="23" t="s">
        <v>5999</v>
      </c>
      <c r="J4597" s="23"/>
      <c r="K4597" s="23" t="s">
        <v>9712</v>
      </c>
      <c r="L4597" s="23"/>
      <c r="M4597" s="23">
        <f>YEAR(Tabla2[[#This Row],[Fecha de creación]])</f>
        <v>2021</v>
      </c>
      <c r="N4597" s="23">
        <f>MONTH(Tabla2[[#This Row],[Fecha de creación]])</f>
        <v>6</v>
      </c>
    </row>
    <row r="4598" spans="1:14" ht="15" customHeight="1" x14ac:dyDescent="0.25">
      <c r="A4598" s="26">
        <v>44369.735752314817</v>
      </c>
      <c r="B4598" s="23" t="s">
        <v>0</v>
      </c>
      <c r="C4598" s="23" t="s">
        <v>6017</v>
      </c>
      <c r="D4598" s="23" t="s">
        <v>6</v>
      </c>
      <c r="E4598" s="23" t="s">
        <v>1</v>
      </c>
      <c r="F4598" s="23" t="s">
        <v>7</v>
      </c>
      <c r="G4598" s="23" t="s">
        <v>975</v>
      </c>
      <c r="H4598" s="2" t="s">
        <v>7722</v>
      </c>
      <c r="I4598" s="23" t="s">
        <v>4</v>
      </c>
      <c r="J4598" s="23"/>
      <c r="K4598" s="23" t="s">
        <v>9712</v>
      </c>
      <c r="L4598" s="23"/>
      <c r="M4598" s="23">
        <f>YEAR(Tabla2[[#This Row],[Fecha de creación]])</f>
        <v>2021</v>
      </c>
      <c r="N4598" s="23">
        <f>MONTH(Tabla2[[#This Row],[Fecha de creación]])</f>
        <v>6</v>
      </c>
    </row>
    <row r="4599" spans="1:14" ht="15" customHeight="1" x14ac:dyDescent="0.25">
      <c r="A4599" s="26">
        <v>44369.735868055555</v>
      </c>
      <c r="B4599" s="23" t="s">
        <v>0</v>
      </c>
      <c r="C4599" s="23" t="s">
        <v>6018</v>
      </c>
      <c r="D4599" s="23" t="s">
        <v>5274</v>
      </c>
      <c r="E4599" s="23" t="s">
        <v>1</v>
      </c>
      <c r="F4599" s="23" t="s">
        <v>7</v>
      </c>
      <c r="G4599" s="23" t="s">
        <v>975</v>
      </c>
      <c r="H4599" s="2" t="s">
        <v>7722</v>
      </c>
      <c r="I4599" s="23" t="s">
        <v>5999</v>
      </c>
      <c r="J4599" s="23"/>
      <c r="K4599" s="23" t="s">
        <v>9712</v>
      </c>
      <c r="L4599" s="23"/>
      <c r="M4599" s="23">
        <f>YEAR(Tabla2[[#This Row],[Fecha de creación]])</f>
        <v>2021</v>
      </c>
      <c r="N4599" s="23">
        <f>MONTH(Tabla2[[#This Row],[Fecha de creación]])</f>
        <v>6</v>
      </c>
    </row>
    <row r="4600" spans="1:14" ht="15" customHeight="1" x14ac:dyDescent="0.25">
      <c r="A4600" s="26">
        <v>44369.744166666664</v>
      </c>
      <c r="B4600" s="23" t="s">
        <v>0</v>
      </c>
      <c r="C4600" s="23" t="s">
        <v>6019</v>
      </c>
      <c r="D4600" s="23" t="s">
        <v>6</v>
      </c>
      <c r="E4600" s="23" t="s">
        <v>1</v>
      </c>
      <c r="F4600" s="23" t="s">
        <v>7</v>
      </c>
      <c r="G4600" s="23" t="s">
        <v>975</v>
      </c>
      <c r="H4600" s="2" t="s">
        <v>7722</v>
      </c>
      <c r="I4600" s="23" t="s">
        <v>4</v>
      </c>
      <c r="J4600" s="23"/>
      <c r="K4600" s="23" t="s">
        <v>9712</v>
      </c>
      <c r="L4600" s="23"/>
      <c r="M4600" s="23">
        <f>YEAR(Tabla2[[#This Row],[Fecha de creación]])</f>
        <v>2021</v>
      </c>
      <c r="N4600" s="23">
        <f>MONTH(Tabla2[[#This Row],[Fecha de creación]])</f>
        <v>6</v>
      </c>
    </row>
    <row r="4601" spans="1:14" ht="15" customHeight="1" x14ac:dyDescent="0.25">
      <c r="A4601" s="26">
        <v>44369.753067129626</v>
      </c>
      <c r="B4601" s="23" t="s">
        <v>0</v>
      </c>
      <c r="C4601" s="23" t="s">
        <v>6020</v>
      </c>
      <c r="D4601" s="23" t="s">
        <v>586</v>
      </c>
      <c r="E4601" s="23" t="s">
        <v>1</v>
      </c>
      <c r="F4601" s="23" t="s">
        <v>7</v>
      </c>
      <c r="G4601" s="23" t="s">
        <v>975</v>
      </c>
      <c r="H4601" s="2" t="s">
        <v>7748</v>
      </c>
      <c r="I4601" s="23" t="s">
        <v>4</v>
      </c>
      <c r="J4601" s="23"/>
      <c r="K4601" s="23" t="s">
        <v>9712</v>
      </c>
      <c r="L4601" s="23"/>
      <c r="M4601" s="23">
        <f>YEAR(Tabla2[[#This Row],[Fecha de creación]])</f>
        <v>2021</v>
      </c>
      <c r="N4601" s="23">
        <f>MONTH(Tabla2[[#This Row],[Fecha de creación]])</f>
        <v>6</v>
      </c>
    </row>
    <row r="4602" spans="1:14" ht="15" customHeight="1" x14ac:dyDescent="0.25">
      <c r="A4602" s="26">
        <v>44369.756898148145</v>
      </c>
      <c r="B4602" s="23" t="s">
        <v>0</v>
      </c>
      <c r="C4602" s="23" t="s">
        <v>6021</v>
      </c>
      <c r="D4602" s="23" t="s">
        <v>586</v>
      </c>
      <c r="E4602" s="23" t="s">
        <v>1</v>
      </c>
      <c r="F4602" s="23" t="s">
        <v>7</v>
      </c>
      <c r="G4602" s="23" t="s">
        <v>975</v>
      </c>
      <c r="H4602" s="2" t="s">
        <v>7748</v>
      </c>
      <c r="I4602" s="23" t="s">
        <v>4</v>
      </c>
      <c r="J4602" s="23"/>
      <c r="K4602" s="23" t="s">
        <v>9712</v>
      </c>
      <c r="L4602" s="23"/>
      <c r="M4602" s="23">
        <f>YEAR(Tabla2[[#This Row],[Fecha de creación]])</f>
        <v>2021</v>
      </c>
      <c r="N4602" s="23">
        <f>MONTH(Tabla2[[#This Row],[Fecha de creación]])</f>
        <v>6</v>
      </c>
    </row>
    <row r="4603" spans="1:14" ht="15" customHeight="1" x14ac:dyDescent="0.25">
      <c r="A4603" s="26">
        <v>44369.76353009259</v>
      </c>
      <c r="B4603" s="23" t="s">
        <v>0</v>
      </c>
      <c r="C4603" s="23" t="s">
        <v>808</v>
      </c>
      <c r="D4603" s="23" t="s">
        <v>809</v>
      </c>
      <c r="E4603" s="23" t="s">
        <v>1</v>
      </c>
      <c r="F4603" s="23" t="s">
        <v>7</v>
      </c>
      <c r="G4603" s="23" t="s">
        <v>3</v>
      </c>
      <c r="H4603" s="2" t="s">
        <v>7737</v>
      </c>
      <c r="I4603" s="23" t="s">
        <v>5999</v>
      </c>
      <c r="J4603" s="23"/>
      <c r="K4603" s="23" t="s">
        <v>9712</v>
      </c>
      <c r="L4603" s="23"/>
      <c r="M4603" s="23">
        <f>YEAR(Tabla2[[#This Row],[Fecha de creación]])</f>
        <v>2021</v>
      </c>
      <c r="N4603" s="23">
        <f>MONTH(Tabla2[[#This Row],[Fecha de creación]])</f>
        <v>6</v>
      </c>
    </row>
    <row r="4604" spans="1:14" ht="15" customHeight="1" x14ac:dyDescent="0.25">
      <c r="A4604" s="26">
        <v>44369.766574074078</v>
      </c>
      <c r="B4604" s="23" t="s">
        <v>100</v>
      </c>
      <c r="C4604" s="23" t="s">
        <v>6022</v>
      </c>
      <c r="D4604" s="23" t="s">
        <v>6023</v>
      </c>
      <c r="E4604" s="23" t="s">
        <v>1</v>
      </c>
      <c r="F4604" s="23" t="s">
        <v>7</v>
      </c>
      <c r="G4604" s="23" t="s">
        <v>975</v>
      </c>
      <c r="H4604" s="2" t="s">
        <v>7731</v>
      </c>
      <c r="I4604" s="23" t="s">
        <v>1653</v>
      </c>
      <c r="J4604" s="23"/>
      <c r="K4604" s="23" t="s">
        <v>9712</v>
      </c>
      <c r="L4604" s="23"/>
      <c r="M4604" s="23">
        <f>YEAR(Tabla2[[#This Row],[Fecha de creación]])</f>
        <v>2021</v>
      </c>
      <c r="N4604" s="23">
        <f>MONTH(Tabla2[[#This Row],[Fecha de creación]])</f>
        <v>6</v>
      </c>
    </row>
    <row r="4605" spans="1:14" ht="15" customHeight="1" x14ac:dyDescent="0.25">
      <c r="A4605" s="26">
        <v>44369.774444444447</v>
      </c>
      <c r="B4605" s="23" t="s">
        <v>100</v>
      </c>
      <c r="C4605" s="23" t="s">
        <v>6024</v>
      </c>
      <c r="D4605" s="23" t="s">
        <v>551</v>
      </c>
      <c r="E4605" s="23" t="s">
        <v>1</v>
      </c>
      <c r="F4605" s="23" t="s">
        <v>7</v>
      </c>
      <c r="G4605" s="23" t="s">
        <v>975</v>
      </c>
      <c r="H4605" s="2" t="s">
        <v>7731</v>
      </c>
      <c r="I4605" s="23" t="s">
        <v>1653</v>
      </c>
      <c r="J4605" s="23"/>
      <c r="K4605" s="23" t="s">
        <v>9712</v>
      </c>
      <c r="L4605" s="23"/>
      <c r="M4605" s="23">
        <f>YEAR(Tabla2[[#This Row],[Fecha de creación]])</f>
        <v>2021</v>
      </c>
      <c r="N4605" s="23">
        <f>MONTH(Tabla2[[#This Row],[Fecha de creación]])</f>
        <v>6</v>
      </c>
    </row>
    <row r="4606" spans="1:14" ht="15" customHeight="1" x14ac:dyDescent="0.25">
      <c r="A4606" s="26">
        <v>44369.776967592596</v>
      </c>
      <c r="B4606" s="23" t="s">
        <v>100</v>
      </c>
      <c r="C4606" s="23" t="s">
        <v>6025</v>
      </c>
      <c r="D4606" s="23" t="s">
        <v>5891</v>
      </c>
      <c r="E4606" s="23" t="s">
        <v>1</v>
      </c>
      <c r="F4606" s="23" t="s">
        <v>7</v>
      </c>
      <c r="G4606" s="23" t="s">
        <v>975</v>
      </c>
      <c r="H4606" s="2" t="s">
        <v>7734</v>
      </c>
      <c r="I4606" s="23" t="s">
        <v>1653</v>
      </c>
      <c r="J4606" s="23"/>
      <c r="K4606" s="23" t="s">
        <v>9712</v>
      </c>
      <c r="L4606" s="23"/>
      <c r="M4606" s="23">
        <f>YEAR(Tabla2[[#This Row],[Fecha de creación]])</f>
        <v>2021</v>
      </c>
      <c r="N4606" s="23">
        <f>MONTH(Tabla2[[#This Row],[Fecha de creación]])</f>
        <v>6</v>
      </c>
    </row>
    <row r="4607" spans="1:14" ht="15" customHeight="1" x14ac:dyDescent="0.25">
      <c r="A4607" s="26">
        <v>44369.779293981483</v>
      </c>
      <c r="B4607" s="23" t="s">
        <v>100</v>
      </c>
      <c r="C4607" s="23" t="s">
        <v>6026</v>
      </c>
      <c r="D4607" s="23" t="s">
        <v>131</v>
      </c>
      <c r="E4607" s="23" t="s">
        <v>1</v>
      </c>
      <c r="F4607" s="23" t="s">
        <v>7</v>
      </c>
      <c r="G4607" s="23" t="s">
        <v>975</v>
      </c>
      <c r="H4607" s="2" t="s">
        <v>7728</v>
      </c>
      <c r="I4607" s="23" t="s">
        <v>1653</v>
      </c>
      <c r="J4607" s="23"/>
      <c r="K4607" s="23" t="s">
        <v>9712</v>
      </c>
      <c r="L4607" s="23"/>
      <c r="M4607" s="23">
        <f>YEAR(Tabla2[[#This Row],[Fecha de creación]])</f>
        <v>2021</v>
      </c>
      <c r="N4607" s="23">
        <f>MONTH(Tabla2[[#This Row],[Fecha de creación]])</f>
        <v>6</v>
      </c>
    </row>
    <row r="4608" spans="1:14" ht="15" customHeight="1" x14ac:dyDescent="0.25">
      <c r="A4608" s="26">
        <v>44370.528611111113</v>
      </c>
      <c r="B4608" s="23" t="s">
        <v>19</v>
      </c>
      <c r="C4608" s="23" t="s">
        <v>6027</v>
      </c>
      <c r="D4608" s="23" t="s">
        <v>6028</v>
      </c>
      <c r="E4608" s="23" t="s">
        <v>1</v>
      </c>
      <c r="F4608" s="23" t="s">
        <v>7</v>
      </c>
      <c r="G4608" s="23" t="s">
        <v>975</v>
      </c>
      <c r="H4608" s="2" t="s">
        <v>7734</v>
      </c>
      <c r="I4608" s="23" t="s">
        <v>23</v>
      </c>
      <c r="J4608" s="23"/>
      <c r="K4608" s="23" t="s">
        <v>9712</v>
      </c>
      <c r="L4608" s="23"/>
      <c r="M4608" s="23">
        <f>YEAR(Tabla2[[#This Row],[Fecha de creación]])</f>
        <v>2021</v>
      </c>
      <c r="N4608" s="23">
        <f>MONTH(Tabla2[[#This Row],[Fecha de creación]])</f>
        <v>6</v>
      </c>
    </row>
    <row r="4609" spans="1:14" ht="15" customHeight="1" x14ac:dyDescent="0.25">
      <c r="A4609" s="26">
        <v>44370.680671296293</v>
      </c>
      <c r="B4609" s="23" t="s">
        <v>0</v>
      </c>
      <c r="C4609" s="23" t="s">
        <v>6029</v>
      </c>
      <c r="D4609" s="23" t="s">
        <v>21</v>
      </c>
      <c r="E4609" s="23" t="s">
        <v>1</v>
      </c>
      <c r="F4609" s="23" t="s">
        <v>7</v>
      </c>
      <c r="G4609" s="23" t="s">
        <v>975</v>
      </c>
      <c r="H4609" s="2" t="s">
        <v>7744</v>
      </c>
      <c r="I4609" s="23" t="s">
        <v>4</v>
      </c>
      <c r="J4609" s="23"/>
      <c r="K4609" s="23" t="s">
        <v>9712</v>
      </c>
      <c r="L4609" s="23"/>
      <c r="M4609" s="23">
        <f>YEAR(Tabla2[[#This Row],[Fecha de creación]])</f>
        <v>2021</v>
      </c>
      <c r="N4609" s="23">
        <f>MONTH(Tabla2[[#This Row],[Fecha de creación]])</f>
        <v>6</v>
      </c>
    </row>
    <row r="4610" spans="1:14" ht="15" customHeight="1" x14ac:dyDescent="0.25">
      <c r="A4610" s="26">
        <v>44370.696122685185</v>
      </c>
      <c r="B4610" s="23" t="s">
        <v>0</v>
      </c>
      <c r="C4610" s="23" t="s">
        <v>6030</v>
      </c>
      <c r="D4610" s="23" t="s">
        <v>21</v>
      </c>
      <c r="E4610" s="23" t="s">
        <v>1</v>
      </c>
      <c r="F4610" s="23" t="s">
        <v>7</v>
      </c>
      <c r="G4610" s="23" t="s">
        <v>975</v>
      </c>
      <c r="H4610" s="2" t="s">
        <v>7722</v>
      </c>
      <c r="I4610" s="23" t="s">
        <v>4</v>
      </c>
      <c r="J4610" s="23"/>
      <c r="K4610" s="23" t="s">
        <v>9712</v>
      </c>
      <c r="L4610" s="23"/>
      <c r="M4610" s="23">
        <f>YEAR(Tabla2[[#This Row],[Fecha de creación]])</f>
        <v>2021</v>
      </c>
      <c r="N4610" s="23">
        <f>MONTH(Tabla2[[#This Row],[Fecha de creación]])</f>
        <v>6</v>
      </c>
    </row>
    <row r="4611" spans="1:14" ht="15" customHeight="1" x14ac:dyDescent="0.25">
      <c r="A4611" s="26">
        <v>44370.696759259263</v>
      </c>
      <c r="B4611" s="23" t="s">
        <v>0</v>
      </c>
      <c r="C4611" s="23" t="s">
        <v>6031</v>
      </c>
      <c r="D4611" s="23" t="s">
        <v>6</v>
      </c>
      <c r="E4611" s="23" t="s">
        <v>1</v>
      </c>
      <c r="F4611" s="23" t="s">
        <v>7</v>
      </c>
      <c r="G4611" s="23" t="s">
        <v>975</v>
      </c>
      <c r="H4611" s="2" t="s">
        <v>7722</v>
      </c>
      <c r="I4611" s="23" t="s">
        <v>4</v>
      </c>
      <c r="J4611" s="23"/>
      <c r="K4611" s="23" t="s">
        <v>9712</v>
      </c>
      <c r="L4611" s="23"/>
      <c r="M4611" s="23">
        <f>YEAR(Tabla2[[#This Row],[Fecha de creación]])</f>
        <v>2021</v>
      </c>
      <c r="N4611" s="23">
        <f>MONTH(Tabla2[[#This Row],[Fecha de creación]])</f>
        <v>6</v>
      </c>
    </row>
    <row r="4612" spans="1:14" ht="15" customHeight="1" x14ac:dyDescent="0.25">
      <c r="A4612" s="26">
        <v>44370.719861111109</v>
      </c>
      <c r="B4612" s="23" t="s">
        <v>0</v>
      </c>
      <c r="C4612" s="23" t="s">
        <v>6032</v>
      </c>
      <c r="D4612" s="23" t="s">
        <v>21</v>
      </c>
      <c r="E4612" s="23" t="s">
        <v>1</v>
      </c>
      <c r="F4612" s="23" t="s">
        <v>7</v>
      </c>
      <c r="G4612" s="23" t="s">
        <v>975</v>
      </c>
      <c r="H4612" s="2" t="s">
        <v>7746</v>
      </c>
      <c r="I4612" s="23" t="s">
        <v>4</v>
      </c>
      <c r="J4612" s="23"/>
      <c r="K4612" s="23" t="s">
        <v>9712</v>
      </c>
      <c r="L4612" s="23"/>
      <c r="M4612" s="23">
        <f>YEAR(Tabla2[[#This Row],[Fecha de creación]])</f>
        <v>2021</v>
      </c>
      <c r="N4612" s="23">
        <f>MONTH(Tabla2[[#This Row],[Fecha de creación]])</f>
        <v>6</v>
      </c>
    </row>
    <row r="4613" spans="1:14" ht="15" customHeight="1" x14ac:dyDescent="0.25">
      <c r="A4613" s="26">
        <v>44370.736944444441</v>
      </c>
      <c r="B4613" s="23" t="s">
        <v>0</v>
      </c>
      <c r="C4613" s="23" t="s">
        <v>6033</v>
      </c>
      <c r="D4613" s="23" t="s">
        <v>382</v>
      </c>
      <c r="E4613" s="23" t="s">
        <v>1</v>
      </c>
      <c r="F4613" s="23" t="s">
        <v>7</v>
      </c>
      <c r="G4613" s="23" t="s">
        <v>975</v>
      </c>
      <c r="H4613" s="2" t="s">
        <v>7758</v>
      </c>
      <c r="I4613" s="23" t="s">
        <v>5999</v>
      </c>
      <c r="J4613" s="23"/>
      <c r="K4613" s="23" t="s">
        <v>9712</v>
      </c>
      <c r="L4613" s="23"/>
      <c r="M4613" s="23">
        <f>YEAR(Tabla2[[#This Row],[Fecha de creación]])</f>
        <v>2021</v>
      </c>
      <c r="N4613" s="23">
        <f>MONTH(Tabla2[[#This Row],[Fecha de creación]])</f>
        <v>6</v>
      </c>
    </row>
    <row r="4614" spans="1:14" ht="15" customHeight="1" x14ac:dyDescent="0.25">
      <c r="A4614" s="26">
        <v>44370.753506944442</v>
      </c>
      <c r="B4614" s="23" t="s">
        <v>0</v>
      </c>
      <c r="C4614" s="23" t="s">
        <v>6034</v>
      </c>
      <c r="D4614" s="23" t="s">
        <v>6035</v>
      </c>
      <c r="E4614" s="23" t="s">
        <v>1</v>
      </c>
      <c r="F4614" s="23" t="s">
        <v>7</v>
      </c>
      <c r="G4614" s="23" t="s">
        <v>1551</v>
      </c>
      <c r="H4614" s="2" t="s">
        <v>7731</v>
      </c>
      <c r="I4614" s="23" t="s">
        <v>5999</v>
      </c>
      <c r="J4614" s="23"/>
      <c r="K4614" s="23" t="s">
        <v>9712</v>
      </c>
      <c r="L4614" s="23"/>
      <c r="M4614" s="23">
        <f>YEAR(Tabla2[[#This Row],[Fecha de creación]])</f>
        <v>2021</v>
      </c>
      <c r="N4614" s="23">
        <f>MONTH(Tabla2[[#This Row],[Fecha de creación]])</f>
        <v>6</v>
      </c>
    </row>
    <row r="4615" spans="1:14" ht="15" customHeight="1" x14ac:dyDescent="0.25">
      <c r="A4615" s="26">
        <v>44371.451550925929</v>
      </c>
      <c r="B4615" s="23" t="s">
        <v>100</v>
      </c>
      <c r="C4615" s="23" t="s">
        <v>6036</v>
      </c>
      <c r="D4615" s="23" t="s">
        <v>551</v>
      </c>
      <c r="E4615" s="23" t="s">
        <v>1</v>
      </c>
      <c r="F4615" s="23" t="s">
        <v>7</v>
      </c>
      <c r="G4615" s="23" t="s">
        <v>975</v>
      </c>
      <c r="H4615" s="2" t="s">
        <v>7731</v>
      </c>
      <c r="I4615" s="23" t="s">
        <v>1653</v>
      </c>
      <c r="J4615" s="23"/>
      <c r="K4615" s="23" t="s">
        <v>9712</v>
      </c>
      <c r="L4615" s="23"/>
      <c r="M4615" s="23">
        <f>YEAR(Tabla2[[#This Row],[Fecha de creación]])</f>
        <v>2021</v>
      </c>
      <c r="N4615" s="23">
        <f>MONTH(Tabla2[[#This Row],[Fecha de creación]])</f>
        <v>6</v>
      </c>
    </row>
    <row r="4616" spans="1:14" ht="15" customHeight="1" x14ac:dyDescent="0.25">
      <c r="A4616" s="26">
        <v>44371.452650462961</v>
      </c>
      <c r="B4616" s="23" t="s">
        <v>100</v>
      </c>
      <c r="C4616" s="23" t="s">
        <v>6037</v>
      </c>
      <c r="D4616" s="23" t="s">
        <v>131</v>
      </c>
      <c r="E4616" s="23" t="s">
        <v>1</v>
      </c>
      <c r="F4616" s="23" t="s">
        <v>7</v>
      </c>
      <c r="G4616" s="23" t="s">
        <v>975</v>
      </c>
      <c r="H4616" s="2" t="s">
        <v>7728</v>
      </c>
      <c r="I4616" s="23" t="s">
        <v>1653</v>
      </c>
      <c r="J4616" s="23"/>
      <c r="K4616" s="23" t="s">
        <v>9712</v>
      </c>
      <c r="L4616" s="23"/>
      <c r="M4616" s="23">
        <f>YEAR(Tabla2[[#This Row],[Fecha de creación]])</f>
        <v>2021</v>
      </c>
      <c r="N4616" s="23">
        <f>MONTH(Tabla2[[#This Row],[Fecha de creación]])</f>
        <v>6</v>
      </c>
    </row>
    <row r="4617" spans="1:14" ht="15" customHeight="1" x14ac:dyDescent="0.25">
      <c r="A4617" s="26">
        <v>44371.495659722219</v>
      </c>
      <c r="B4617" s="23" t="s">
        <v>189</v>
      </c>
      <c r="C4617" s="23" t="s">
        <v>6038</v>
      </c>
      <c r="D4617" s="23" t="s">
        <v>131</v>
      </c>
      <c r="E4617" s="23" t="s">
        <v>1</v>
      </c>
      <c r="F4617" s="23" t="s">
        <v>7</v>
      </c>
      <c r="G4617" s="23" t="s">
        <v>975</v>
      </c>
      <c r="H4617" s="2" t="s">
        <v>7728</v>
      </c>
      <c r="I4617" s="23" t="s">
        <v>1534</v>
      </c>
      <c r="J4617" s="23"/>
      <c r="K4617" s="23" t="s">
        <v>9712</v>
      </c>
      <c r="L4617" s="23"/>
      <c r="M4617" s="23">
        <f>YEAR(Tabla2[[#This Row],[Fecha de creación]])</f>
        <v>2021</v>
      </c>
      <c r="N4617" s="23">
        <f>MONTH(Tabla2[[#This Row],[Fecha de creación]])</f>
        <v>6</v>
      </c>
    </row>
    <row r="4618" spans="1:14" ht="15" customHeight="1" x14ac:dyDescent="0.25">
      <c r="A4618" s="26">
        <v>44371.495659722219</v>
      </c>
      <c r="B4618" s="23" t="s">
        <v>100</v>
      </c>
      <c r="C4618" s="23" t="s">
        <v>810</v>
      </c>
      <c r="D4618" s="23" t="s">
        <v>551</v>
      </c>
      <c r="E4618" s="23" t="s">
        <v>1</v>
      </c>
      <c r="F4618" s="23" t="s">
        <v>7</v>
      </c>
      <c r="G4618" s="23" t="s">
        <v>3</v>
      </c>
      <c r="H4618" s="2" t="s">
        <v>7731</v>
      </c>
      <c r="I4618" s="23" t="s">
        <v>1653</v>
      </c>
      <c r="J4618" s="23"/>
      <c r="K4618" s="23" t="s">
        <v>9712</v>
      </c>
      <c r="L4618" s="23"/>
      <c r="M4618" s="23">
        <f>YEAR(Tabla2[[#This Row],[Fecha de creación]])</f>
        <v>2021</v>
      </c>
      <c r="N4618" s="23">
        <f>MONTH(Tabla2[[#This Row],[Fecha de creación]])</f>
        <v>6</v>
      </c>
    </row>
    <row r="4619" spans="1:14" ht="15" customHeight="1" x14ac:dyDescent="0.25">
      <c r="A4619" s="26">
        <v>44371.496932870374</v>
      </c>
      <c r="B4619" s="23" t="s">
        <v>100</v>
      </c>
      <c r="C4619" s="23" t="s">
        <v>811</v>
      </c>
      <c r="D4619" s="23" t="s">
        <v>812</v>
      </c>
      <c r="E4619" s="23" t="s">
        <v>1</v>
      </c>
      <c r="F4619" s="23" t="s">
        <v>7</v>
      </c>
      <c r="G4619" s="23" t="s">
        <v>3</v>
      </c>
      <c r="H4619" s="2" t="s">
        <v>7734</v>
      </c>
      <c r="I4619" s="23" t="s">
        <v>1653</v>
      </c>
      <c r="J4619" s="23"/>
      <c r="K4619" s="23" t="s">
        <v>9712</v>
      </c>
      <c r="L4619" s="23"/>
      <c r="M4619" s="23">
        <f>YEAR(Tabla2[[#This Row],[Fecha de creación]])</f>
        <v>2021</v>
      </c>
      <c r="N4619" s="23">
        <f>MONTH(Tabla2[[#This Row],[Fecha de creación]])</f>
        <v>6</v>
      </c>
    </row>
    <row r="4620" spans="1:14" ht="15" customHeight="1" x14ac:dyDescent="0.25">
      <c r="A4620" s="26">
        <v>44371.623298611114</v>
      </c>
      <c r="B4620" s="23" t="s">
        <v>0</v>
      </c>
      <c r="C4620" s="23" t="s">
        <v>6039</v>
      </c>
      <c r="D4620" s="23" t="s">
        <v>49</v>
      </c>
      <c r="E4620" s="23" t="s">
        <v>1</v>
      </c>
      <c r="F4620" s="23" t="s">
        <v>22</v>
      </c>
      <c r="G4620" s="23" t="s">
        <v>975</v>
      </c>
      <c r="H4620" s="2" t="s">
        <v>7745</v>
      </c>
      <c r="I4620" s="23" t="s">
        <v>7412</v>
      </c>
      <c r="J4620" s="23"/>
      <c r="K4620" s="23" t="s">
        <v>9712</v>
      </c>
      <c r="L4620" s="23"/>
      <c r="M4620" s="23">
        <f>YEAR(Tabla2[[#This Row],[Fecha de creación]])</f>
        <v>2021</v>
      </c>
      <c r="N4620" s="23">
        <f>MONTH(Tabla2[[#This Row],[Fecha de creación]])</f>
        <v>6</v>
      </c>
    </row>
    <row r="4621" spans="1:14" ht="15" customHeight="1" x14ac:dyDescent="0.25">
      <c r="A4621" s="26">
        <v>44371.624490740738</v>
      </c>
      <c r="B4621" s="23" t="s">
        <v>0</v>
      </c>
      <c r="C4621" s="23" t="s">
        <v>6040</v>
      </c>
      <c r="D4621" s="23" t="s">
        <v>49</v>
      </c>
      <c r="E4621" s="23" t="s">
        <v>1</v>
      </c>
      <c r="F4621" s="23" t="s">
        <v>22</v>
      </c>
      <c r="G4621" s="23" t="s">
        <v>975</v>
      </c>
      <c r="H4621" s="2" t="s">
        <v>7745</v>
      </c>
      <c r="I4621" s="23" t="s">
        <v>7412</v>
      </c>
      <c r="J4621" s="23"/>
      <c r="K4621" s="23" t="s">
        <v>9712</v>
      </c>
      <c r="L4621" s="23"/>
      <c r="M4621" s="23">
        <f>YEAR(Tabla2[[#This Row],[Fecha de creación]])</f>
        <v>2021</v>
      </c>
      <c r="N4621" s="23">
        <f>MONTH(Tabla2[[#This Row],[Fecha de creación]])</f>
        <v>6</v>
      </c>
    </row>
    <row r="4622" spans="1:14" ht="15" customHeight="1" x14ac:dyDescent="0.25">
      <c r="A4622" s="26">
        <v>44371.624699074076</v>
      </c>
      <c r="B4622" s="23" t="s">
        <v>189</v>
      </c>
      <c r="C4622" s="23" t="s">
        <v>6041</v>
      </c>
      <c r="D4622" s="23" t="s">
        <v>3438</v>
      </c>
      <c r="E4622" s="23" t="s">
        <v>1</v>
      </c>
      <c r="F4622" s="23" t="s">
        <v>7</v>
      </c>
      <c r="G4622" s="23" t="s">
        <v>975</v>
      </c>
      <c r="H4622" s="2" t="s">
        <v>7722</v>
      </c>
      <c r="I4622" s="23" t="s">
        <v>1534</v>
      </c>
      <c r="J4622" s="23"/>
      <c r="K4622" s="23" t="s">
        <v>9712</v>
      </c>
      <c r="L4622" s="23"/>
      <c r="M4622" s="23">
        <f>YEAR(Tabla2[[#This Row],[Fecha de creación]])</f>
        <v>2021</v>
      </c>
      <c r="N4622" s="23">
        <f>MONTH(Tabla2[[#This Row],[Fecha de creación]])</f>
        <v>6</v>
      </c>
    </row>
    <row r="4623" spans="1:14" ht="15" customHeight="1" x14ac:dyDescent="0.25">
      <c r="A4623" s="26">
        <v>44371.636782407404</v>
      </c>
      <c r="B4623" s="23" t="s">
        <v>100</v>
      </c>
      <c r="C4623" s="23" t="s">
        <v>6042</v>
      </c>
      <c r="D4623" s="23" t="s">
        <v>6</v>
      </c>
      <c r="E4623" s="23" t="s">
        <v>1</v>
      </c>
      <c r="F4623" s="23" t="s">
        <v>7</v>
      </c>
      <c r="G4623" s="23" t="s">
        <v>975</v>
      </c>
      <c r="H4623" s="2" t="s">
        <v>7722</v>
      </c>
      <c r="I4623" s="23" t="s">
        <v>7575</v>
      </c>
      <c r="J4623" s="23"/>
      <c r="K4623" s="23" t="s">
        <v>9712</v>
      </c>
      <c r="L4623" s="23"/>
      <c r="M4623" s="23">
        <f>YEAR(Tabla2[[#This Row],[Fecha de creación]])</f>
        <v>2021</v>
      </c>
      <c r="N4623" s="23">
        <f>MONTH(Tabla2[[#This Row],[Fecha de creación]])</f>
        <v>6</v>
      </c>
    </row>
    <row r="4624" spans="1:14" ht="15" customHeight="1" x14ac:dyDescent="0.25">
      <c r="A4624" s="26">
        <v>44371.637430555558</v>
      </c>
      <c r="B4624" s="23" t="s">
        <v>100</v>
      </c>
      <c r="C4624" s="23" t="s">
        <v>6043</v>
      </c>
      <c r="D4624" s="23" t="s">
        <v>5130</v>
      </c>
      <c r="E4624" s="23" t="s">
        <v>1</v>
      </c>
      <c r="F4624" s="23" t="s">
        <v>22</v>
      </c>
      <c r="G4624" s="23" t="s">
        <v>975</v>
      </c>
      <c r="H4624" s="2" t="s">
        <v>7748</v>
      </c>
      <c r="I4624" s="23" t="s">
        <v>7575</v>
      </c>
      <c r="J4624" s="23"/>
      <c r="K4624" s="23" t="s">
        <v>9712</v>
      </c>
      <c r="L4624" s="23"/>
      <c r="M4624" s="23">
        <f>YEAR(Tabla2[[#This Row],[Fecha de creación]])</f>
        <v>2021</v>
      </c>
      <c r="N4624" s="23">
        <f>MONTH(Tabla2[[#This Row],[Fecha de creación]])</f>
        <v>6</v>
      </c>
    </row>
    <row r="4625" spans="1:14" ht="15" customHeight="1" x14ac:dyDescent="0.25">
      <c r="A4625" s="26">
        <v>44371.743518518517</v>
      </c>
      <c r="B4625" s="23" t="s">
        <v>0</v>
      </c>
      <c r="C4625" s="23" t="s">
        <v>6044</v>
      </c>
      <c r="D4625" s="23" t="s">
        <v>382</v>
      </c>
      <c r="E4625" s="23" t="s">
        <v>1</v>
      </c>
      <c r="F4625" s="23" t="s">
        <v>7</v>
      </c>
      <c r="G4625" s="23" t="s">
        <v>975</v>
      </c>
      <c r="H4625" s="2" t="s">
        <v>7758</v>
      </c>
      <c r="I4625" s="23" t="s">
        <v>5999</v>
      </c>
      <c r="J4625" s="23"/>
      <c r="K4625" s="23" t="s">
        <v>9712</v>
      </c>
      <c r="L4625" s="23"/>
      <c r="M4625" s="23">
        <f>YEAR(Tabla2[[#This Row],[Fecha de creación]])</f>
        <v>2021</v>
      </c>
      <c r="N4625" s="23">
        <f>MONTH(Tabla2[[#This Row],[Fecha de creación]])</f>
        <v>6</v>
      </c>
    </row>
    <row r="4626" spans="1:14" ht="15" customHeight="1" x14ac:dyDescent="0.25">
      <c r="A4626" s="26">
        <v>44371.750462962962</v>
      </c>
      <c r="B4626" s="23" t="s">
        <v>0</v>
      </c>
      <c r="C4626" s="23" t="s">
        <v>6045</v>
      </c>
      <c r="D4626" s="23" t="s">
        <v>49</v>
      </c>
      <c r="E4626" s="23" t="s">
        <v>1</v>
      </c>
      <c r="F4626" s="23" t="s">
        <v>22</v>
      </c>
      <c r="G4626" s="23" t="s">
        <v>975</v>
      </c>
      <c r="H4626" s="2" t="s">
        <v>7745</v>
      </c>
      <c r="I4626" s="23" t="s">
        <v>5999</v>
      </c>
      <c r="J4626" s="23"/>
      <c r="K4626" s="23" t="s">
        <v>9712</v>
      </c>
      <c r="L4626" s="23"/>
      <c r="M4626" s="23">
        <f>YEAR(Tabla2[[#This Row],[Fecha de creación]])</f>
        <v>2021</v>
      </c>
      <c r="N4626" s="23">
        <f>MONTH(Tabla2[[#This Row],[Fecha de creación]])</f>
        <v>6</v>
      </c>
    </row>
    <row r="4627" spans="1:14" ht="15" customHeight="1" x14ac:dyDescent="0.25">
      <c r="A4627" s="26">
        <v>44372.394606481481</v>
      </c>
      <c r="B4627" s="23" t="s">
        <v>0</v>
      </c>
      <c r="C4627" s="23" t="s">
        <v>6046</v>
      </c>
      <c r="D4627" s="23" t="s">
        <v>5274</v>
      </c>
      <c r="E4627" s="23" t="s">
        <v>1</v>
      </c>
      <c r="F4627" s="23" t="s">
        <v>7</v>
      </c>
      <c r="G4627" s="23" t="s">
        <v>975</v>
      </c>
      <c r="H4627" s="2" t="s">
        <v>7722</v>
      </c>
      <c r="I4627" s="23" t="s">
        <v>5999</v>
      </c>
      <c r="J4627" s="23"/>
      <c r="K4627" s="23" t="s">
        <v>9712</v>
      </c>
      <c r="L4627" s="23"/>
      <c r="M4627" s="23">
        <f>YEAR(Tabla2[[#This Row],[Fecha de creación]])</f>
        <v>2021</v>
      </c>
      <c r="N4627" s="23">
        <f>MONTH(Tabla2[[#This Row],[Fecha de creación]])</f>
        <v>6</v>
      </c>
    </row>
    <row r="4628" spans="1:14" ht="15" customHeight="1" x14ac:dyDescent="0.25">
      <c r="A4628" s="26">
        <v>44372.51421296296</v>
      </c>
      <c r="B4628" s="23" t="s">
        <v>0</v>
      </c>
      <c r="C4628" s="23" t="s">
        <v>6047</v>
      </c>
      <c r="D4628" s="23" t="s">
        <v>49</v>
      </c>
      <c r="E4628" s="23" t="s">
        <v>1</v>
      </c>
      <c r="F4628" s="23" t="s">
        <v>22</v>
      </c>
      <c r="G4628" s="23" t="s">
        <v>975</v>
      </c>
      <c r="H4628" s="2" t="s">
        <v>7745</v>
      </c>
      <c r="I4628" s="23" t="s">
        <v>5999</v>
      </c>
      <c r="J4628" s="23"/>
      <c r="K4628" s="23" t="s">
        <v>9712</v>
      </c>
      <c r="L4628" s="23"/>
      <c r="M4628" s="23">
        <f>YEAR(Tabla2[[#This Row],[Fecha de creación]])</f>
        <v>2021</v>
      </c>
      <c r="N4628" s="23">
        <f>MONTH(Tabla2[[#This Row],[Fecha de creación]])</f>
        <v>6</v>
      </c>
    </row>
    <row r="4629" spans="1:14" ht="15" customHeight="1" x14ac:dyDescent="0.25">
      <c r="A4629" s="26">
        <v>44372.590451388889</v>
      </c>
      <c r="B4629" s="23" t="s">
        <v>0</v>
      </c>
      <c r="C4629" s="23" t="s">
        <v>6048</v>
      </c>
      <c r="D4629" s="23" t="s">
        <v>21</v>
      </c>
      <c r="E4629" s="23" t="s">
        <v>1</v>
      </c>
      <c r="F4629" s="23" t="s">
        <v>22</v>
      </c>
      <c r="G4629" s="23" t="s">
        <v>975</v>
      </c>
      <c r="H4629" s="2" t="s">
        <v>7744</v>
      </c>
      <c r="I4629" s="23" t="s">
        <v>7412</v>
      </c>
      <c r="J4629" s="23"/>
      <c r="K4629" s="23" t="s">
        <v>9712</v>
      </c>
      <c r="L4629" s="23"/>
      <c r="M4629" s="23">
        <f>YEAR(Tabla2[[#This Row],[Fecha de creación]])</f>
        <v>2021</v>
      </c>
      <c r="N4629" s="23">
        <f>MONTH(Tabla2[[#This Row],[Fecha de creación]])</f>
        <v>6</v>
      </c>
    </row>
    <row r="4630" spans="1:14" ht="15" customHeight="1" x14ac:dyDescent="0.25">
      <c r="A4630" s="26">
        <v>44372.595358796294</v>
      </c>
      <c r="B4630" s="23" t="s">
        <v>0</v>
      </c>
      <c r="C4630" s="23" t="s">
        <v>6049</v>
      </c>
      <c r="D4630" s="23" t="s">
        <v>49</v>
      </c>
      <c r="E4630" s="23" t="s">
        <v>1</v>
      </c>
      <c r="F4630" s="23" t="s">
        <v>22</v>
      </c>
      <c r="G4630" s="23" t="s">
        <v>975</v>
      </c>
      <c r="H4630" s="2" t="s">
        <v>7745</v>
      </c>
      <c r="I4630" s="23" t="s">
        <v>7412</v>
      </c>
      <c r="J4630" s="23"/>
      <c r="K4630" s="23" t="s">
        <v>9712</v>
      </c>
      <c r="L4630" s="23"/>
      <c r="M4630" s="23">
        <f>YEAR(Tabla2[[#This Row],[Fecha de creación]])</f>
        <v>2021</v>
      </c>
      <c r="N4630" s="23">
        <f>MONTH(Tabla2[[#This Row],[Fecha de creación]])</f>
        <v>6</v>
      </c>
    </row>
    <row r="4631" spans="1:14" ht="15" customHeight="1" x14ac:dyDescent="0.25">
      <c r="A4631" s="26">
        <v>44372.685902777775</v>
      </c>
      <c r="B4631" s="23" t="s">
        <v>0</v>
      </c>
      <c r="C4631" s="23" t="s">
        <v>6050</v>
      </c>
      <c r="D4631" s="23" t="s">
        <v>535</v>
      </c>
      <c r="E4631" s="23" t="s">
        <v>1</v>
      </c>
      <c r="F4631" s="23" t="s">
        <v>7</v>
      </c>
      <c r="G4631" s="23" t="s">
        <v>1551</v>
      </c>
      <c r="H4631" s="2" t="s">
        <v>7743</v>
      </c>
      <c r="I4631" s="23" t="s">
        <v>11</v>
      </c>
      <c r="J4631" s="23"/>
      <c r="K4631" s="23" t="s">
        <v>9712</v>
      </c>
      <c r="L4631" s="23"/>
      <c r="M4631" s="23">
        <f>YEAR(Tabla2[[#This Row],[Fecha de creación]])</f>
        <v>2021</v>
      </c>
      <c r="N4631" s="23">
        <f>MONTH(Tabla2[[#This Row],[Fecha de creación]])</f>
        <v>6</v>
      </c>
    </row>
    <row r="4632" spans="1:14" ht="15" customHeight="1" x14ac:dyDescent="0.25">
      <c r="A4632" s="26">
        <v>44372.700856481482</v>
      </c>
      <c r="B4632" s="23" t="s">
        <v>0</v>
      </c>
      <c r="C4632" s="23" t="s">
        <v>6051</v>
      </c>
      <c r="D4632" s="23" t="s">
        <v>49</v>
      </c>
      <c r="E4632" s="23" t="s">
        <v>1</v>
      </c>
      <c r="F4632" s="23" t="s">
        <v>22</v>
      </c>
      <c r="G4632" s="23" t="s">
        <v>975</v>
      </c>
      <c r="H4632" s="2" t="s">
        <v>7745</v>
      </c>
      <c r="I4632" s="23" t="s">
        <v>5999</v>
      </c>
      <c r="J4632" s="23"/>
      <c r="K4632" s="23" t="s">
        <v>9712</v>
      </c>
      <c r="L4632" s="23"/>
      <c r="M4632" s="23">
        <f>YEAR(Tabla2[[#This Row],[Fecha de creación]])</f>
        <v>2021</v>
      </c>
      <c r="N4632" s="23">
        <f>MONTH(Tabla2[[#This Row],[Fecha de creación]])</f>
        <v>6</v>
      </c>
    </row>
    <row r="4633" spans="1:14" ht="15" customHeight="1" x14ac:dyDescent="0.25">
      <c r="A4633" s="26">
        <v>44372.707881944443</v>
      </c>
      <c r="B4633" s="23" t="s">
        <v>100</v>
      </c>
      <c r="C4633" s="23" t="s">
        <v>6052</v>
      </c>
      <c r="D4633" s="23" t="s">
        <v>49</v>
      </c>
      <c r="E4633" s="23" t="s">
        <v>1</v>
      </c>
      <c r="F4633" s="23" t="s">
        <v>22</v>
      </c>
      <c r="G4633" s="23" t="s">
        <v>975</v>
      </c>
      <c r="H4633" s="2" t="s">
        <v>7745</v>
      </c>
      <c r="I4633" s="23" t="s">
        <v>6004</v>
      </c>
      <c r="J4633" s="23"/>
      <c r="K4633" s="23" t="s">
        <v>9712</v>
      </c>
      <c r="L4633" s="23"/>
      <c r="M4633" s="23">
        <f>YEAR(Tabla2[[#This Row],[Fecha de creación]])</f>
        <v>2021</v>
      </c>
      <c r="N4633" s="23">
        <f>MONTH(Tabla2[[#This Row],[Fecha de creación]])</f>
        <v>6</v>
      </c>
    </row>
    <row r="4634" spans="1:14" ht="15" customHeight="1" x14ac:dyDescent="0.25">
      <c r="A4634" s="26">
        <v>44372.712430555555</v>
      </c>
      <c r="B4634" s="23" t="s">
        <v>100</v>
      </c>
      <c r="C4634" s="23" t="s">
        <v>6053</v>
      </c>
      <c r="D4634" s="23" t="s">
        <v>49</v>
      </c>
      <c r="E4634" s="23" t="s">
        <v>1</v>
      </c>
      <c r="F4634" s="23" t="s">
        <v>22</v>
      </c>
      <c r="G4634" s="23" t="s">
        <v>975</v>
      </c>
      <c r="H4634" s="2" t="s">
        <v>7745</v>
      </c>
      <c r="I4634" s="23" t="s">
        <v>6004</v>
      </c>
      <c r="J4634" s="23"/>
      <c r="K4634" s="23" t="s">
        <v>9712</v>
      </c>
      <c r="L4634" s="23"/>
      <c r="M4634" s="23">
        <f>YEAR(Tabla2[[#This Row],[Fecha de creación]])</f>
        <v>2021</v>
      </c>
      <c r="N4634" s="23">
        <f>MONTH(Tabla2[[#This Row],[Fecha de creación]])</f>
        <v>6</v>
      </c>
    </row>
    <row r="4635" spans="1:14" ht="15" customHeight="1" x14ac:dyDescent="0.25">
      <c r="A4635" s="26">
        <v>44373.472326388888</v>
      </c>
      <c r="B4635" s="23" t="s">
        <v>0</v>
      </c>
      <c r="C4635" s="23" t="s">
        <v>6054</v>
      </c>
      <c r="D4635" s="23" t="s">
        <v>110</v>
      </c>
      <c r="E4635" s="23" t="s">
        <v>1</v>
      </c>
      <c r="F4635" s="23" t="s">
        <v>22</v>
      </c>
      <c r="G4635" s="23" t="s">
        <v>975</v>
      </c>
      <c r="H4635" s="2" t="s">
        <v>7731</v>
      </c>
      <c r="I4635" s="23" t="s">
        <v>7412</v>
      </c>
      <c r="J4635" s="23"/>
      <c r="K4635" s="23" t="s">
        <v>9712</v>
      </c>
      <c r="L4635" s="23"/>
      <c r="M4635" s="23">
        <f>YEAR(Tabla2[[#This Row],[Fecha de creación]])</f>
        <v>2021</v>
      </c>
      <c r="N4635" s="23">
        <f>MONTH(Tabla2[[#This Row],[Fecha de creación]])</f>
        <v>6</v>
      </c>
    </row>
    <row r="4636" spans="1:14" ht="15" customHeight="1" x14ac:dyDescent="0.25">
      <c r="A4636" s="26">
        <v>44373.47451388889</v>
      </c>
      <c r="B4636" s="23" t="s">
        <v>0</v>
      </c>
      <c r="C4636" s="23" t="s">
        <v>6055</v>
      </c>
      <c r="D4636" s="23" t="s">
        <v>868</v>
      </c>
      <c r="E4636" s="23" t="s">
        <v>1</v>
      </c>
      <c r="F4636" s="23" t="s">
        <v>22</v>
      </c>
      <c r="G4636" s="23" t="s">
        <v>975</v>
      </c>
      <c r="H4636" s="2" t="s">
        <v>7737</v>
      </c>
      <c r="I4636" s="23" t="s">
        <v>7412</v>
      </c>
      <c r="J4636" s="23"/>
      <c r="K4636" s="23" t="s">
        <v>9712</v>
      </c>
      <c r="L4636" s="23"/>
      <c r="M4636" s="23">
        <f>YEAR(Tabla2[[#This Row],[Fecha de creación]])</f>
        <v>2021</v>
      </c>
      <c r="N4636" s="23">
        <f>MONTH(Tabla2[[#This Row],[Fecha de creación]])</f>
        <v>6</v>
      </c>
    </row>
    <row r="4637" spans="1:14" ht="15" customHeight="1" x14ac:dyDescent="0.25">
      <c r="A4637" s="26">
        <v>44373.496157407404</v>
      </c>
      <c r="B4637" s="23" t="s">
        <v>189</v>
      </c>
      <c r="C4637" s="23" t="s">
        <v>6056</v>
      </c>
      <c r="D4637" s="23" t="s">
        <v>131</v>
      </c>
      <c r="E4637" s="23" t="s">
        <v>1</v>
      </c>
      <c r="F4637" s="23" t="s">
        <v>7</v>
      </c>
      <c r="G4637" s="23" t="s">
        <v>975</v>
      </c>
      <c r="H4637" s="2" t="s">
        <v>7728</v>
      </c>
      <c r="I4637" s="23" t="s">
        <v>1534</v>
      </c>
      <c r="J4637" s="23"/>
      <c r="K4637" s="23" t="s">
        <v>9712</v>
      </c>
      <c r="L4637" s="23"/>
      <c r="M4637" s="23">
        <f>YEAR(Tabla2[[#This Row],[Fecha de creación]])</f>
        <v>2021</v>
      </c>
      <c r="N4637" s="23">
        <f>MONTH(Tabla2[[#This Row],[Fecha de creación]])</f>
        <v>6</v>
      </c>
    </row>
    <row r="4638" spans="1:14" ht="15" customHeight="1" x14ac:dyDescent="0.25">
      <c r="A4638" s="26">
        <v>44373.498506944445</v>
      </c>
      <c r="B4638" s="23" t="s">
        <v>0</v>
      </c>
      <c r="C4638" s="23" t="s">
        <v>6057</v>
      </c>
      <c r="D4638" s="23" t="s">
        <v>615</v>
      </c>
      <c r="E4638" s="23" t="s">
        <v>1</v>
      </c>
      <c r="F4638" s="23" t="s">
        <v>7</v>
      </c>
      <c r="G4638" s="23" t="s">
        <v>975</v>
      </c>
      <c r="H4638" s="2" t="s">
        <v>7745</v>
      </c>
      <c r="I4638" s="23" t="s">
        <v>7412</v>
      </c>
      <c r="J4638" s="23"/>
      <c r="K4638" s="23" t="s">
        <v>9712</v>
      </c>
      <c r="L4638" s="23"/>
      <c r="M4638" s="23">
        <f>YEAR(Tabla2[[#This Row],[Fecha de creación]])</f>
        <v>2021</v>
      </c>
      <c r="N4638" s="23">
        <f>MONTH(Tabla2[[#This Row],[Fecha de creación]])</f>
        <v>6</v>
      </c>
    </row>
    <row r="4639" spans="1:14" ht="15" customHeight="1" x14ac:dyDescent="0.25">
      <c r="A4639" s="26">
        <v>44373.508101851854</v>
      </c>
      <c r="B4639" s="23" t="s">
        <v>0</v>
      </c>
      <c r="C4639" s="23" t="s">
        <v>6058</v>
      </c>
      <c r="D4639" s="23" t="s">
        <v>21</v>
      </c>
      <c r="E4639" s="23" t="s">
        <v>1</v>
      </c>
      <c r="F4639" s="23" t="s">
        <v>7</v>
      </c>
      <c r="G4639" s="23" t="s">
        <v>975</v>
      </c>
      <c r="H4639" s="2" t="s">
        <v>7744</v>
      </c>
      <c r="I4639" s="23" t="s">
        <v>7412</v>
      </c>
      <c r="J4639" s="23"/>
      <c r="K4639" s="23" t="s">
        <v>9712</v>
      </c>
      <c r="L4639" s="23"/>
      <c r="M4639" s="23">
        <f>YEAR(Tabla2[[#This Row],[Fecha de creación]])</f>
        <v>2021</v>
      </c>
      <c r="N4639" s="23">
        <f>MONTH(Tabla2[[#This Row],[Fecha de creación]])</f>
        <v>6</v>
      </c>
    </row>
    <row r="4640" spans="1:14" ht="15" customHeight="1" x14ac:dyDescent="0.25">
      <c r="A4640" s="26">
        <v>44373.703182870369</v>
      </c>
      <c r="B4640" s="23" t="s">
        <v>0</v>
      </c>
      <c r="C4640" s="23" t="s">
        <v>6059</v>
      </c>
      <c r="D4640" s="23" t="s">
        <v>6060</v>
      </c>
      <c r="E4640" s="23" t="s">
        <v>1</v>
      </c>
      <c r="F4640" s="23" t="s">
        <v>7</v>
      </c>
      <c r="G4640" s="23" t="s">
        <v>1551</v>
      </c>
      <c r="H4640" s="2" t="s">
        <v>7731</v>
      </c>
      <c r="I4640" s="23" t="s">
        <v>5999</v>
      </c>
      <c r="J4640" s="23"/>
      <c r="K4640" s="23" t="s">
        <v>9712</v>
      </c>
      <c r="L4640" s="23"/>
      <c r="M4640" s="23">
        <f>YEAR(Tabla2[[#This Row],[Fecha de creación]])</f>
        <v>2021</v>
      </c>
      <c r="N4640" s="23">
        <f>MONTH(Tabla2[[#This Row],[Fecha de creación]])</f>
        <v>6</v>
      </c>
    </row>
    <row r="4641" spans="1:14" ht="15" customHeight="1" x14ac:dyDescent="0.25">
      <c r="A4641" s="26">
        <v>44374.555543981478</v>
      </c>
      <c r="B4641" s="23" t="s">
        <v>0</v>
      </c>
      <c r="C4641" s="23" t="s">
        <v>813</v>
      </c>
      <c r="D4641" s="23" t="s">
        <v>814</v>
      </c>
      <c r="E4641" s="23" t="s">
        <v>1</v>
      </c>
      <c r="F4641" s="23" t="s">
        <v>2</v>
      </c>
      <c r="G4641" s="23" t="s">
        <v>3</v>
      </c>
      <c r="H4641" s="2" t="s">
        <v>7729</v>
      </c>
      <c r="I4641" s="23" t="s">
        <v>79</v>
      </c>
      <c r="J4641" s="23"/>
      <c r="K4641" s="23" t="s">
        <v>9536</v>
      </c>
      <c r="L4641" s="23"/>
      <c r="M4641" s="23">
        <f>YEAR(Tabla2[[#This Row],[Fecha de creación]])</f>
        <v>2021</v>
      </c>
      <c r="N4641" s="23">
        <f>MONTH(Tabla2[[#This Row],[Fecha de creación]])</f>
        <v>6</v>
      </c>
    </row>
    <row r="4642" spans="1:14" ht="15" customHeight="1" x14ac:dyDescent="0.25">
      <c r="A4642" s="26">
        <v>44374.557986111111</v>
      </c>
      <c r="B4642" s="23" t="s">
        <v>0</v>
      </c>
      <c r="C4642" s="23" t="s">
        <v>6061</v>
      </c>
      <c r="D4642" s="23" t="s">
        <v>6</v>
      </c>
      <c r="E4642" s="23" t="s">
        <v>1</v>
      </c>
      <c r="F4642" s="23" t="s">
        <v>7</v>
      </c>
      <c r="G4642" s="23" t="s">
        <v>975</v>
      </c>
      <c r="H4642" s="2" t="s">
        <v>7722</v>
      </c>
      <c r="I4642" s="23" t="s">
        <v>4</v>
      </c>
      <c r="J4642" s="23"/>
      <c r="K4642" s="23" t="s">
        <v>9712</v>
      </c>
      <c r="L4642" s="23"/>
      <c r="M4642" s="23">
        <f>YEAR(Tabla2[[#This Row],[Fecha de creación]])</f>
        <v>2021</v>
      </c>
      <c r="N4642" s="23">
        <f>MONTH(Tabla2[[#This Row],[Fecha de creación]])</f>
        <v>6</v>
      </c>
    </row>
    <row r="4643" spans="1:14" ht="15" customHeight="1" x14ac:dyDescent="0.25">
      <c r="A4643" s="26">
        <v>44374.572604166664</v>
      </c>
      <c r="B4643" s="23" t="s">
        <v>0</v>
      </c>
      <c r="C4643" s="23" t="s">
        <v>815</v>
      </c>
      <c r="D4643" s="23" t="s">
        <v>223</v>
      </c>
      <c r="E4643" s="23" t="s">
        <v>1</v>
      </c>
      <c r="F4643" s="23" t="s">
        <v>7</v>
      </c>
      <c r="G4643" s="23" t="s">
        <v>3</v>
      </c>
      <c r="H4643" s="2" t="s">
        <v>7725</v>
      </c>
      <c r="I4643" s="23" t="s">
        <v>8</v>
      </c>
      <c r="J4643" s="23"/>
      <c r="K4643" s="23" t="s">
        <v>9712</v>
      </c>
      <c r="L4643" s="23"/>
      <c r="M4643" s="23">
        <f>YEAR(Tabla2[[#This Row],[Fecha de creación]])</f>
        <v>2021</v>
      </c>
      <c r="N4643" s="23">
        <f>MONTH(Tabla2[[#This Row],[Fecha de creación]])</f>
        <v>6</v>
      </c>
    </row>
    <row r="4644" spans="1:14" ht="15" customHeight="1" x14ac:dyDescent="0.25">
      <c r="A4644" s="26">
        <v>44374.576064814813</v>
      </c>
      <c r="B4644" s="23" t="s">
        <v>0</v>
      </c>
      <c r="C4644" s="23" t="s">
        <v>6062</v>
      </c>
      <c r="D4644" s="23" t="s">
        <v>1061</v>
      </c>
      <c r="E4644" s="23" t="s">
        <v>1</v>
      </c>
      <c r="F4644" s="23" t="s">
        <v>7</v>
      </c>
      <c r="G4644" s="23" t="s">
        <v>1551</v>
      </c>
      <c r="H4644" s="2" t="s">
        <v>7733</v>
      </c>
      <c r="I4644" s="23" t="s">
        <v>11</v>
      </c>
      <c r="J4644" s="23"/>
      <c r="K4644" s="23" t="s">
        <v>9712</v>
      </c>
      <c r="L4644" s="23"/>
      <c r="M4644" s="23">
        <f>YEAR(Tabla2[[#This Row],[Fecha de creación]])</f>
        <v>2021</v>
      </c>
      <c r="N4644" s="23">
        <f>MONTH(Tabla2[[#This Row],[Fecha de creación]])</f>
        <v>6</v>
      </c>
    </row>
    <row r="4645" spans="1:14" ht="15" customHeight="1" x14ac:dyDescent="0.25">
      <c r="A4645" s="26">
        <v>44374.581875000003</v>
      </c>
      <c r="B4645" s="23" t="s">
        <v>0</v>
      </c>
      <c r="C4645" s="23" t="s">
        <v>816</v>
      </c>
      <c r="D4645" s="23" t="s">
        <v>738</v>
      </c>
      <c r="E4645" s="23" t="s">
        <v>1</v>
      </c>
      <c r="F4645" s="23" t="s">
        <v>7</v>
      </c>
      <c r="G4645" s="23" t="s">
        <v>3</v>
      </c>
      <c r="H4645" s="2" t="s">
        <v>7733</v>
      </c>
      <c r="I4645" s="23" t="s">
        <v>8</v>
      </c>
      <c r="J4645" s="23"/>
      <c r="K4645" s="23" t="s">
        <v>9712</v>
      </c>
      <c r="L4645" s="23"/>
      <c r="M4645" s="23">
        <f>YEAR(Tabla2[[#This Row],[Fecha de creación]])</f>
        <v>2021</v>
      </c>
      <c r="N4645" s="23">
        <f>MONTH(Tabla2[[#This Row],[Fecha de creación]])</f>
        <v>6</v>
      </c>
    </row>
    <row r="4646" spans="1:14" ht="15" customHeight="1" x14ac:dyDescent="0.25">
      <c r="A4646" s="26">
        <v>44374.585347222222</v>
      </c>
      <c r="B4646" s="23" t="s">
        <v>0</v>
      </c>
      <c r="C4646" s="23" t="s">
        <v>817</v>
      </c>
      <c r="D4646" s="23" t="s">
        <v>738</v>
      </c>
      <c r="E4646" s="23" t="s">
        <v>1</v>
      </c>
      <c r="F4646" s="23" t="s">
        <v>7</v>
      </c>
      <c r="G4646" s="23" t="s">
        <v>3</v>
      </c>
      <c r="H4646" s="2" t="s">
        <v>7733</v>
      </c>
      <c r="I4646" s="23" t="s">
        <v>8</v>
      </c>
      <c r="J4646" s="23"/>
      <c r="K4646" s="23" t="s">
        <v>9712</v>
      </c>
      <c r="L4646" s="23"/>
      <c r="M4646" s="23">
        <f>YEAR(Tabla2[[#This Row],[Fecha de creación]])</f>
        <v>2021</v>
      </c>
      <c r="N4646" s="23">
        <f>MONTH(Tabla2[[#This Row],[Fecha de creación]])</f>
        <v>6</v>
      </c>
    </row>
    <row r="4647" spans="1:14" ht="15" customHeight="1" x14ac:dyDescent="0.25">
      <c r="A4647" s="26">
        <v>44375.591562499998</v>
      </c>
      <c r="B4647" s="23" t="s">
        <v>100</v>
      </c>
      <c r="C4647" s="23" t="s">
        <v>6063</v>
      </c>
      <c r="D4647" s="23" t="s">
        <v>131</v>
      </c>
      <c r="E4647" s="23" t="s">
        <v>1</v>
      </c>
      <c r="F4647" s="23" t="s">
        <v>7</v>
      </c>
      <c r="G4647" s="23" t="s">
        <v>975</v>
      </c>
      <c r="H4647" s="2" t="s">
        <v>7728</v>
      </c>
      <c r="I4647" s="23" t="s">
        <v>1653</v>
      </c>
      <c r="J4647" s="23"/>
      <c r="K4647" s="23" t="s">
        <v>9712</v>
      </c>
      <c r="L4647" s="23"/>
      <c r="M4647" s="23">
        <f>YEAR(Tabla2[[#This Row],[Fecha de creación]])</f>
        <v>2021</v>
      </c>
      <c r="N4647" s="23">
        <f>MONTH(Tabla2[[#This Row],[Fecha de creación]])</f>
        <v>6</v>
      </c>
    </row>
    <row r="4648" spans="1:14" ht="15" customHeight="1" x14ac:dyDescent="0.25">
      <c r="A4648" s="26">
        <v>44375.648564814815</v>
      </c>
      <c r="B4648" s="23" t="s">
        <v>56</v>
      </c>
      <c r="C4648" s="23" t="s">
        <v>6064</v>
      </c>
      <c r="D4648" s="23" t="s">
        <v>6065</v>
      </c>
      <c r="E4648" s="23" t="s">
        <v>1</v>
      </c>
      <c r="F4648" s="23" t="s">
        <v>2</v>
      </c>
      <c r="G4648" s="23" t="s">
        <v>1551</v>
      </c>
      <c r="H4648" s="2" t="s">
        <v>7734</v>
      </c>
      <c r="I4648" s="23" t="s">
        <v>7623</v>
      </c>
      <c r="J4648" s="23"/>
      <c r="K4648" s="23" t="s">
        <v>9712</v>
      </c>
      <c r="L4648" s="23"/>
      <c r="M4648" s="23">
        <f>YEAR(Tabla2[[#This Row],[Fecha de creación]])</f>
        <v>2021</v>
      </c>
      <c r="N4648" s="23">
        <f>MONTH(Tabla2[[#This Row],[Fecha de creación]])</f>
        <v>6</v>
      </c>
    </row>
    <row r="4649" spans="1:14" ht="15" customHeight="1" x14ac:dyDescent="0.25">
      <c r="A4649" s="26">
        <v>44375.65347222222</v>
      </c>
      <c r="B4649" s="23" t="s">
        <v>189</v>
      </c>
      <c r="C4649" s="23" t="s">
        <v>6066</v>
      </c>
      <c r="D4649" s="23" t="s">
        <v>6067</v>
      </c>
      <c r="E4649" s="23" t="s">
        <v>1</v>
      </c>
      <c r="F4649" s="23" t="s">
        <v>7</v>
      </c>
      <c r="G4649" s="23" t="s">
        <v>1551</v>
      </c>
      <c r="H4649" s="2" t="s">
        <v>7721</v>
      </c>
      <c r="I4649" s="23" t="s">
        <v>7767</v>
      </c>
      <c r="J4649" s="23"/>
      <c r="K4649" s="23" t="s">
        <v>9712</v>
      </c>
      <c r="L4649" s="23"/>
      <c r="M4649" s="23">
        <f>YEAR(Tabla2[[#This Row],[Fecha de creación]])</f>
        <v>2021</v>
      </c>
      <c r="N4649" s="23">
        <f>MONTH(Tabla2[[#This Row],[Fecha de creación]])</f>
        <v>6</v>
      </c>
    </row>
    <row r="4650" spans="1:14" ht="15" customHeight="1" x14ac:dyDescent="0.25">
      <c r="A4650" s="26">
        <v>44375.664317129631</v>
      </c>
      <c r="B4650" s="23" t="s">
        <v>189</v>
      </c>
      <c r="C4650" s="23" t="s">
        <v>6068</v>
      </c>
      <c r="D4650" s="23" t="s">
        <v>566</v>
      </c>
      <c r="E4650" s="23" t="s">
        <v>1</v>
      </c>
      <c r="F4650" s="23" t="s">
        <v>7</v>
      </c>
      <c r="G4650" s="23" t="s">
        <v>1551</v>
      </c>
      <c r="H4650" s="2" t="s">
        <v>7721</v>
      </c>
      <c r="I4650" s="23" t="s">
        <v>7767</v>
      </c>
      <c r="J4650" s="23"/>
      <c r="K4650" s="23" t="s">
        <v>9712</v>
      </c>
      <c r="L4650" s="23"/>
      <c r="M4650" s="23">
        <f>YEAR(Tabla2[[#This Row],[Fecha de creación]])</f>
        <v>2021</v>
      </c>
      <c r="N4650" s="23">
        <f>MONTH(Tabla2[[#This Row],[Fecha de creación]])</f>
        <v>6</v>
      </c>
    </row>
    <row r="4651" spans="1:14" ht="15" customHeight="1" x14ac:dyDescent="0.25">
      <c r="A4651" s="26">
        <v>44375.692037037035</v>
      </c>
      <c r="B4651" s="23" t="s">
        <v>0</v>
      </c>
      <c r="C4651" s="23" t="s">
        <v>6069</v>
      </c>
      <c r="D4651" s="23" t="s">
        <v>3510</v>
      </c>
      <c r="E4651" s="23" t="s">
        <v>1</v>
      </c>
      <c r="F4651" s="23" t="s">
        <v>7</v>
      </c>
      <c r="G4651" s="23" t="s">
        <v>975</v>
      </c>
      <c r="H4651" s="2" t="s">
        <v>7731</v>
      </c>
      <c r="I4651" s="23" t="s">
        <v>4</v>
      </c>
      <c r="J4651" s="23"/>
      <c r="K4651" s="23" t="s">
        <v>9712</v>
      </c>
      <c r="L4651" s="23"/>
      <c r="M4651" s="23">
        <f>YEAR(Tabla2[[#This Row],[Fecha de creación]])</f>
        <v>2021</v>
      </c>
      <c r="N4651" s="23">
        <f>MONTH(Tabla2[[#This Row],[Fecha de creación]])</f>
        <v>6</v>
      </c>
    </row>
    <row r="4652" spans="1:14" ht="15" customHeight="1" x14ac:dyDescent="0.25">
      <c r="A4652" s="26">
        <v>44375.700868055559</v>
      </c>
      <c r="B4652" s="23" t="s">
        <v>189</v>
      </c>
      <c r="C4652" s="23" t="s">
        <v>6070</v>
      </c>
      <c r="D4652" s="23" t="s">
        <v>6</v>
      </c>
      <c r="E4652" s="23" t="s">
        <v>1</v>
      </c>
      <c r="F4652" s="23" t="s">
        <v>7</v>
      </c>
      <c r="G4652" s="23" t="s">
        <v>975</v>
      </c>
      <c r="H4652" s="2" t="s">
        <v>7722</v>
      </c>
      <c r="I4652" s="23" t="s">
        <v>4486</v>
      </c>
      <c r="J4652" s="23"/>
      <c r="K4652" s="23" t="s">
        <v>9712</v>
      </c>
      <c r="L4652" s="23"/>
      <c r="M4652" s="23">
        <f>YEAR(Tabla2[[#This Row],[Fecha de creación]])</f>
        <v>2021</v>
      </c>
      <c r="N4652" s="23">
        <f>MONTH(Tabla2[[#This Row],[Fecha de creación]])</f>
        <v>6</v>
      </c>
    </row>
    <row r="4653" spans="1:14" ht="15" customHeight="1" x14ac:dyDescent="0.25">
      <c r="A4653" s="26">
        <v>44375.717731481483</v>
      </c>
      <c r="B4653" s="23" t="s">
        <v>189</v>
      </c>
      <c r="C4653" s="23" t="s">
        <v>6071</v>
      </c>
      <c r="D4653" s="23" t="s">
        <v>6072</v>
      </c>
      <c r="E4653" s="23" t="s">
        <v>1</v>
      </c>
      <c r="F4653" s="23" t="s">
        <v>7</v>
      </c>
      <c r="G4653" s="23" t="s">
        <v>1551</v>
      </c>
      <c r="H4653" s="2" t="s">
        <v>7737</v>
      </c>
      <c r="I4653" s="23" t="s">
        <v>7767</v>
      </c>
      <c r="J4653" s="23"/>
      <c r="K4653" s="23" t="s">
        <v>9712</v>
      </c>
      <c r="L4653" s="23"/>
      <c r="M4653" s="23">
        <f>YEAR(Tabla2[[#This Row],[Fecha de creación]])</f>
        <v>2021</v>
      </c>
      <c r="N4653" s="23">
        <f>MONTH(Tabla2[[#This Row],[Fecha de creación]])</f>
        <v>6</v>
      </c>
    </row>
    <row r="4654" spans="1:14" ht="15" customHeight="1" x14ac:dyDescent="0.25">
      <c r="A4654" s="26">
        <v>44375.746724537035</v>
      </c>
      <c r="B4654" s="23" t="s">
        <v>0</v>
      </c>
      <c r="C4654" s="23" t="s">
        <v>6073</v>
      </c>
      <c r="D4654" s="23" t="s">
        <v>21</v>
      </c>
      <c r="E4654" s="23" t="s">
        <v>1</v>
      </c>
      <c r="F4654" s="23" t="s">
        <v>7</v>
      </c>
      <c r="G4654" s="23" t="s">
        <v>975</v>
      </c>
      <c r="H4654" s="2" t="s">
        <v>7744</v>
      </c>
      <c r="I4654" s="23" t="s">
        <v>4</v>
      </c>
      <c r="J4654" s="23"/>
      <c r="K4654" s="23" t="s">
        <v>9712</v>
      </c>
      <c r="L4654" s="23"/>
      <c r="M4654" s="23">
        <f>YEAR(Tabla2[[#This Row],[Fecha de creación]])</f>
        <v>2021</v>
      </c>
      <c r="N4654" s="23">
        <f>MONTH(Tabla2[[#This Row],[Fecha de creación]])</f>
        <v>6</v>
      </c>
    </row>
    <row r="4655" spans="1:14" ht="15" customHeight="1" x14ac:dyDescent="0.25">
      <c r="A4655" s="26">
        <v>44375.753101851849</v>
      </c>
      <c r="B4655" s="23" t="s">
        <v>0</v>
      </c>
      <c r="C4655" s="23" t="s">
        <v>6074</v>
      </c>
      <c r="D4655" s="23" t="s">
        <v>551</v>
      </c>
      <c r="E4655" s="23" t="s">
        <v>1</v>
      </c>
      <c r="F4655" s="23" t="s">
        <v>7</v>
      </c>
      <c r="G4655" s="23" t="s">
        <v>975</v>
      </c>
      <c r="H4655" s="2" t="s">
        <v>7731</v>
      </c>
      <c r="I4655" s="23" t="s">
        <v>4</v>
      </c>
      <c r="J4655" s="23"/>
      <c r="K4655" s="23" t="s">
        <v>9712</v>
      </c>
      <c r="L4655" s="23"/>
      <c r="M4655" s="23">
        <f>YEAR(Tabla2[[#This Row],[Fecha de creación]])</f>
        <v>2021</v>
      </c>
      <c r="N4655" s="23">
        <f>MONTH(Tabla2[[#This Row],[Fecha de creación]])</f>
        <v>6</v>
      </c>
    </row>
    <row r="4656" spans="1:14" ht="15" customHeight="1" x14ac:dyDescent="0.25">
      <c r="A4656" s="26">
        <v>44375.753958333335</v>
      </c>
      <c r="B4656" s="23" t="s">
        <v>0</v>
      </c>
      <c r="C4656" s="23" t="s">
        <v>6075</v>
      </c>
      <c r="D4656" s="23" t="s">
        <v>5859</v>
      </c>
      <c r="E4656" s="23" t="s">
        <v>1</v>
      </c>
      <c r="F4656" s="23" t="s">
        <v>7</v>
      </c>
      <c r="G4656" s="23" t="s">
        <v>975</v>
      </c>
      <c r="H4656" s="2" t="s">
        <v>7734</v>
      </c>
      <c r="I4656" s="23" t="s">
        <v>4</v>
      </c>
      <c r="J4656" s="23"/>
      <c r="K4656" s="23" t="s">
        <v>9712</v>
      </c>
      <c r="L4656" s="23"/>
      <c r="M4656" s="23">
        <f>YEAR(Tabla2[[#This Row],[Fecha de creación]])</f>
        <v>2021</v>
      </c>
      <c r="N4656" s="23">
        <f>MONTH(Tabla2[[#This Row],[Fecha de creación]])</f>
        <v>6</v>
      </c>
    </row>
    <row r="4657" spans="1:14" ht="15" customHeight="1" x14ac:dyDescent="0.25">
      <c r="A4657" s="26">
        <v>44375.754652777781</v>
      </c>
      <c r="B4657" s="23" t="s">
        <v>0</v>
      </c>
      <c r="C4657" s="23" t="s">
        <v>6076</v>
      </c>
      <c r="D4657" s="23" t="s">
        <v>131</v>
      </c>
      <c r="E4657" s="23" t="s">
        <v>1</v>
      </c>
      <c r="F4657" s="23" t="s">
        <v>7</v>
      </c>
      <c r="G4657" s="23" t="s">
        <v>975</v>
      </c>
      <c r="H4657" s="2" t="s">
        <v>7728</v>
      </c>
      <c r="I4657" s="23" t="s">
        <v>4</v>
      </c>
      <c r="J4657" s="23"/>
      <c r="K4657" s="23" t="s">
        <v>9712</v>
      </c>
      <c r="L4657" s="23"/>
      <c r="M4657" s="23">
        <f>YEAR(Tabla2[[#This Row],[Fecha de creación]])</f>
        <v>2021</v>
      </c>
      <c r="N4657" s="23">
        <f>MONTH(Tabla2[[#This Row],[Fecha de creación]])</f>
        <v>6</v>
      </c>
    </row>
    <row r="4658" spans="1:14" ht="15" customHeight="1" x14ac:dyDescent="0.25">
      <c r="A4658" s="26">
        <v>44375.755219907405</v>
      </c>
      <c r="B4658" s="23" t="s">
        <v>0</v>
      </c>
      <c r="C4658" s="23" t="s">
        <v>6077</v>
      </c>
      <c r="D4658" s="23" t="s">
        <v>6</v>
      </c>
      <c r="E4658" s="23" t="s">
        <v>1</v>
      </c>
      <c r="F4658" s="23" t="s">
        <v>7</v>
      </c>
      <c r="G4658" s="23" t="s">
        <v>975</v>
      </c>
      <c r="H4658" s="2" t="s">
        <v>7722</v>
      </c>
      <c r="I4658" s="23" t="s">
        <v>5999</v>
      </c>
      <c r="J4658" s="23"/>
      <c r="K4658" s="23" t="s">
        <v>9712</v>
      </c>
      <c r="L4658" s="23"/>
      <c r="M4658" s="23">
        <f>YEAR(Tabla2[[#This Row],[Fecha de creación]])</f>
        <v>2021</v>
      </c>
      <c r="N4658" s="23">
        <f>MONTH(Tabla2[[#This Row],[Fecha de creación]])</f>
        <v>6</v>
      </c>
    </row>
    <row r="4659" spans="1:14" ht="15" customHeight="1" x14ac:dyDescent="0.25">
      <c r="A4659" s="26">
        <v>44375.758518518516</v>
      </c>
      <c r="B4659" s="23" t="s">
        <v>0</v>
      </c>
      <c r="C4659" s="23" t="s">
        <v>6078</v>
      </c>
      <c r="D4659" s="23" t="s">
        <v>1016</v>
      </c>
      <c r="E4659" s="23" t="s">
        <v>1</v>
      </c>
      <c r="F4659" s="23" t="s">
        <v>7</v>
      </c>
      <c r="G4659" s="23" t="s">
        <v>975</v>
      </c>
      <c r="H4659" s="2" t="s">
        <v>7731</v>
      </c>
      <c r="I4659" s="23" t="s">
        <v>5999</v>
      </c>
      <c r="J4659" s="23"/>
      <c r="K4659" s="23" t="s">
        <v>9712</v>
      </c>
      <c r="L4659" s="23"/>
      <c r="M4659" s="23">
        <f>YEAR(Tabla2[[#This Row],[Fecha de creación]])</f>
        <v>2021</v>
      </c>
      <c r="N4659" s="23">
        <f>MONTH(Tabla2[[#This Row],[Fecha de creación]])</f>
        <v>6</v>
      </c>
    </row>
    <row r="4660" spans="1:14" ht="15" customHeight="1" x14ac:dyDescent="0.25">
      <c r="A4660" s="26">
        <v>44375.760289351849</v>
      </c>
      <c r="B4660" s="23" t="s">
        <v>0</v>
      </c>
      <c r="C4660" s="23" t="s">
        <v>6079</v>
      </c>
      <c r="D4660" s="23" t="s">
        <v>6</v>
      </c>
      <c r="E4660" s="23" t="s">
        <v>1</v>
      </c>
      <c r="F4660" s="23" t="s">
        <v>7</v>
      </c>
      <c r="G4660" s="23" t="s">
        <v>975</v>
      </c>
      <c r="H4660" s="2" t="s">
        <v>7722</v>
      </c>
      <c r="I4660" s="23" t="s">
        <v>4</v>
      </c>
      <c r="J4660" s="23"/>
      <c r="K4660" s="23" t="s">
        <v>9712</v>
      </c>
      <c r="L4660" s="23"/>
      <c r="M4660" s="23">
        <f>YEAR(Tabla2[[#This Row],[Fecha de creación]])</f>
        <v>2021</v>
      </c>
      <c r="N4660" s="23">
        <f>MONTH(Tabla2[[#This Row],[Fecha de creación]])</f>
        <v>6</v>
      </c>
    </row>
    <row r="4661" spans="1:14" ht="15" customHeight="1" x14ac:dyDescent="0.25">
      <c r="A4661" s="26">
        <v>44375.765474537038</v>
      </c>
      <c r="B4661" s="23" t="s">
        <v>0</v>
      </c>
      <c r="C4661" s="23" t="s">
        <v>6080</v>
      </c>
      <c r="D4661" s="23" t="s">
        <v>6035</v>
      </c>
      <c r="E4661" s="23" t="s">
        <v>1</v>
      </c>
      <c r="F4661" s="23" t="s">
        <v>7</v>
      </c>
      <c r="G4661" s="23" t="s">
        <v>975</v>
      </c>
      <c r="H4661" s="2" t="s">
        <v>7731</v>
      </c>
      <c r="I4661" s="23" t="s">
        <v>5999</v>
      </c>
      <c r="J4661" s="23"/>
      <c r="K4661" s="23" t="s">
        <v>9712</v>
      </c>
      <c r="L4661" s="23"/>
      <c r="M4661" s="23">
        <f>YEAR(Tabla2[[#This Row],[Fecha de creación]])</f>
        <v>2021</v>
      </c>
      <c r="N4661" s="23">
        <f>MONTH(Tabla2[[#This Row],[Fecha de creación]])</f>
        <v>6</v>
      </c>
    </row>
    <row r="4662" spans="1:14" ht="15" customHeight="1" x14ac:dyDescent="0.25">
      <c r="A4662" s="26">
        <v>44375.766504629632</v>
      </c>
      <c r="B4662" s="23" t="s">
        <v>0</v>
      </c>
      <c r="C4662" s="23" t="s">
        <v>818</v>
      </c>
      <c r="D4662" s="23" t="s">
        <v>382</v>
      </c>
      <c r="E4662" s="23" t="s">
        <v>1</v>
      </c>
      <c r="F4662" s="23" t="s">
        <v>7</v>
      </c>
      <c r="G4662" s="23" t="s">
        <v>3</v>
      </c>
      <c r="H4662" s="2" t="s">
        <v>7758</v>
      </c>
      <c r="I4662" s="23" t="s">
        <v>5999</v>
      </c>
      <c r="J4662" s="23"/>
      <c r="K4662" s="23" t="s">
        <v>9712</v>
      </c>
      <c r="L4662" s="23"/>
      <c r="M4662" s="23">
        <f>YEAR(Tabla2[[#This Row],[Fecha de creación]])</f>
        <v>2021</v>
      </c>
      <c r="N4662" s="23">
        <f>MONTH(Tabla2[[#This Row],[Fecha de creación]])</f>
        <v>6</v>
      </c>
    </row>
    <row r="4663" spans="1:14" ht="15" customHeight="1" x14ac:dyDescent="0.25">
      <c r="A4663" s="26">
        <v>44375.767916666664</v>
      </c>
      <c r="B4663" s="23" t="s">
        <v>100</v>
      </c>
      <c r="C4663" s="23" t="s">
        <v>6081</v>
      </c>
      <c r="D4663" s="23" t="s">
        <v>6</v>
      </c>
      <c r="E4663" s="23" t="s">
        <v>1</v>
      </c>
      <c r="F4663" s="23" t="s">
        <v>7</v>
      </c>
      <c r="G4663" s="23" t="s">
        <v>975</v>
      </c>
      <c r="H4663" s="2" t="s">
        <v>7722</v>
      </c>
      <c r="I4663" s="23" t="s">
        <v>1653</v>
      </c>
      <c r="J4663" s="23"/>
      <c r="K4663" s="23" t="s">
        <v>9712</v>
      </c>
      <c r="L4663" s="23"/>
      <c r="M4663" s="23">
        <f>YEAR(Tabla2[[#This Row],[Fecha de creación]])</f>
        <v>2021</v>
      </c>
      <c r="N4663" s="23">
        <f>MONTH(Tabla2[[#This Row],[Fecha de creación]])</f>
        <v>6</v>
      </c>
    </row>
    <row r="4664" spans="1:14" ht="15" customHeight="1" x14ac:dyDescent="0.25">
      <c r="A4664" s="26">
        <v>44375.78162037037</v>
      </c>
      <c r="B4664" s="23" t="s">
        <v>100</v>
      </c>
      <c r="C4664" s="23" t="s">
        <v>819</v>
      </c>
      <c r="D4664" s="23" t="s">
        <v>551</v>
      </c>
      <c r="E4664" s="23" t="s">
        <v>1</v>
      </c>
      <c r="F4664" s="23" t="s">
        <v>7</v>
      </c>
      <c r="G4664" s="23" t="s">
        <v>3</v>
      </c>
      <c r="H4664" s="2" t="s">
        <v>7731</v>
      </c>
      <c r="I4664" s="23" t="s">
        <v>6004</v>
      </c>
      <c r="J4664" s="23"/>
      <c r="K4664" s="23" t="s">
        <v>9712</v>
      </c>
      <c r="L4664" s="23"/>
      <c r="M4664" s="23">
        <f>YEAR(Tabla2[[#This Row],[Fecha de creación]])</f>
        <v>2021</v>
      </c>
      <c r="N4664" s="23">
        <f>MONTH(Tabla2[[#This Row],[Fecha de creación]])</f>
        <v>6</v>
      </c>
    </row>
    <row r="4665" spans="1:14" ht="15" customHeight="1" x14ac:dyDescent="0.25">
      <c r="A4665" s="26">
        <v>44375.782164351855</v>
      </c>
      <c r="B4665" s="23" t="s">
        <v>100</v>
      </c>
      <c r="C4665" s="23" t="s">
        <v>820</v>
      </c>
      <c r="D4665" s="23" t="s">
        <v>131</v>
      </c>
      <c r="E4665" s="23" t="s">
        <v>1</v>
      </c>
      <c r="F4665" s="23" t="s">
        <v>7</v>
      </c>
      <c r="G4665" s="23" t="s">
        <v>3</v>
      </c>
      <c r="H4665" s="2" t="s">
        <v>7728</v>
      </c>
      <c r="I4665" s="23" t="s">
        <v>6004</v>
      </c>
      <c r="J4665" s="23"/>
      <c r="K4665" s="23" t="s">
        <v>9712</v>
      </c>
      <c r="L4665" s="23"/>
      <c r="M4665" s="23">
        <f>YEAR(Tabla2[[#This Row],[Fecha de creación]])</f>
        <v>2021</v>
      </c>
      <c r="N4665" s="23">
        <f>MONTH(Tabla2[[#This Row],[Fecha de creación]])</f>
        <v>6</v>
      </c>
    </row>
    <row r="4666" spans="1:14" ht="15" customHeight="1" x14ac:dyDescent="0.25">
      <c r="A4666" s="26">
        <v>44376.451122685183</v>
      </c>
      <c r="B4666" s="23" t="s">
        <v>189</v>
      </c>
      <c r="C4666" s="23" t="s">
        <v>6082</v>
      </c>
      <c r="D4666" s="23" t="s">
        <v>131</v>
      </c>
      <c r="E4666" s="23" t="s">
        <v>1</v>
      </c>
      <c r="F4666" s="23" t="s">
        <v>7</v>
      </c>
      <c r="G4666" s="23" t="s">
        <v>975</v>
      </c>
      <c r="H4666" s="2" t="s">
        <v>7728</v>
      </c>
      <c r="I4666" s="23" t="s">
        <v>4486</v>
      </c>
      <c r="J4666" s="23"/>
      <c r="K4666" s="23" t="s">
        <v>9712</v>
      </c>
      <c r="L4666" s="23"/>
      <c r="M4666" s="23">
        <f>YEAR(Tabla2[[#This Row],[Fecha de creación]])</f>
        <v>2021</v>
      </c>
      <c r="N4666" s="23">
        <f>MONTH(Tabla2[[#This Row],[Fecha de creación]])</f>
        <v>6</v>
      </c>
    </row>
    <row r="4667" spans="1:14" ht="15" customHeight="1" x14ac:dyDescent="0.25">
      <c r="A4667" s="26">
        <v>44376.498078703706</v>
      </c>
      <c r="B4667" s="23" t="s">
        <v>19</v>
      </c>
      <c r="C4667" s="23" t="s">
        <v>6083</v>
      </c>
      <c r="D4667" s="23" t="s">
        <v>6084</v>
      </c>
      <c r="E4667" s="23" t="s">
        <v>1</v>
      </c>
      <c r="F4667" s="23" t="s">
        <v>7</v>
      </c>
      <c r="G4667" s="23" t="s">
        <v>975</v>
      </c>
      <c r="H4667" s="2" t="s">
        <v>7722</v>
      </c>
      <c r="I4667" s="23" t="s">
        <v>23</v>
      </c>
      <c r="J4667" s="23"/>
      <c r="K4667" s="23" t="s">
        <v>9712</v>
      </c>
      <c r="L4667" s="23"/>
      <c r="M4667" s="23">
        <f>YEAR(Tabla2[[#This Row],[Fecha de creación]])</f>
        <v>2021</v>
      </c>
      <c r="N4667" s="23">
        <f>MONTH(Tabla2[[#This Row],[Fecha de creación]])</f>
        <v>6</v>
      </c>
    </row>
    <row r="4668" spans="1:14" ht="15" customHeight="1" x14ac:dyDescent="0.25">
      <c r="A4668" s="26">
        <v>44376.530833333331</v>
      </c>
      <c r="B4668" s="23" t="s">
        <v>0</v>
      </c>
      <c r="C4668" s="23" t="s">
        <v>6085</v>
      </c>
      <c r="D4668" s="23" t="s">
        <v>6</v>
      </c>
      <c r="E4668" s="23" t="s">
        <v>1</v>
      </c>
      <c r="F4668" s="23" t="s">
        <v>7</v>
      </c>
      <c r="G4668" s="23" t="s">
        <v>975</v>
      </c>
      <c r="H4668" s="2" t="s">
        <v>7722</v>
      </c>
      <c r="I4668" s="23" t="s">
        <v>8</v>
      </c>
      <c r="J4668" s="23"/>
      <c r="K4668" s="23" t="s">
        <v>9712</v>
      </c>
      <c r="L4668" s="23"/>
      <c r="M4668" s="23">
        <f>YEAR(Tabla2[[#This Row],[Fecha de creación]])</f>
        <v>2021</v>
      </c>
      <c r="N4668" s="23">
        <f>MONTH(Tabla2[[#This Row],[Fecha de creación]])</f>
        <v>6</v>
      </c>
    </row>
    <row r="4669" spans="1:14" ht="15" customHeight="1" x14ac:dyDescent="0.25">
      <c r="A4669" s="26">
        <v>44376.572453703702</v>
      </c>
      <c r="B4669" s="23" t="s">
        <v>100</v>
      </c>
      <c r="C4669" s="23" t="s">
        <v>6086</v>
      </c>
      <c r="D4669" s="23" t="s">
        <v>21</v>
      </c>
      <c r="E4669" s="23" t="s">
        <v>1</v>
      </c>
      <c r="F4669" s="23" t="s">
        <v>7</v>
      </c>
      <c r="G4669" s="23" t="s">
        <v>975</v>
      </c>
      <c r="H4669" s="2" t="s">
        <v>7744</v>
      </c>
      <c r="I4669" s="23" t="s">
        <v>1653</v>
      </c>
      <c r="J4669" s="23"/>
      <c r="K4669" s="23" t="s">
        <v>9712</v>
      </c>
      <c r="L4669" s="23"/>
      <c r="M4669" s="23">
        <f>YEAR(Tabla2[[#This Row],[Fecha de creación]])</f>
        <v>2021</v>
      </c>
      <c r="N4669" s="23">
        <f>MONTH(Tabla2[[#This Row],[Fecha de creación]])</f>
        <v>6</v>
      </c>
    </row>
    <row r="4670" spans="1:14" ht="15" customHeight="1" x14ac:dyDescent="0.25">
      <c r="A4670" s="26">
        <v>44376.651875000003</v>
      </c>
      <c r="B4670" s="23" t="s">
        <v>0</v>
      </c>
      <c r="C4670" s="23" t="s">
        <v>6087</v>
      </c>
      <c r="D4670" s="23" t="s">
        <v>615</v>
      </c>
      <c r="E4670" s="23" t="s">
        <v>1</v>
      </c>
      <c r="F4670" s="23" t="s">
        <v>7</v>
      </c>
      <c r="G4670" s="23" t="s">
        <v>975</v>
      </c>
      <c r="H4670" s="2" t="s">
        <v>7745</v>
      </c>
      <c r="I4670" s="23" t="s">
        <v>4</v>
      </c>
      <c r="J4670" s="23"/>
      <c r="K4670" s="23" t="s">
        <v>9712</v>
      </c>
      <c r="L4670" s="23"/>
      <c r="M4670" s="23">
        <f>YEAR(Tabla2[[#This Row],[Fecha de creación]])</f>
        <v>2021</v>
      </c>
      <c r="N4670" s="23">
        <f>MONTH(Tabla2[[#This Row],[Fecha de creación]])</f>
        <v>6</v>
      </c>
    </row>
    <row r="4671" spans="1:14" ht="15" customHeight="1" x14ac:dyDescent="0.25">
      <c r="A4671" s="26">
        <v>44376.66302083333</v>
      </c>
      <c r="B4671" s="23" t="s">
        <v>0</v>
      </c>
      <c r="C4671" s="23" t="s">
        <v>6088</v>
      </c>
      <c r="D4671" s="23" t="s">
        <v>223</v>
      </c>
      <c r="E4671" s="23" t="s">
        <v>1</v>
      </c>
      <c r="F4671" s="23" t="s">
        <v>7</v>
      </c>
      <c r="G4671" s="23" t="s">
        <v>1551</v>
      </c>
      <c r="H4671" s="2" t="s">
        <v>7725</v>
      </c>
      <c r="I4671" s="23" t="s">
        <v>11</v>
      </c>
      <c r="J4671" s="23"/>
      <c r="K4671" s="23" t="s">
        <v>9712</v>
      </c>
      <c r="L4671" s="23"/>
      <c r="M4671" s="23">
        <f>YEAR(Tabla2[[#This Row],[Fecha de creación]])</f>
        <v>2021</v>
      </c>
      <c r="N4671" s="23">
        <f>MONTH(Tabla2[[#This Row],[Fecha de creación]])</f>
        <v>6</v>
      </c>
    </row>
    <row r="4672" spans="1:14" ht="15" customHeight="1" x14ac:dyDescent="0.25">
      <c r="A4672" s="26">
        <v>44376.700740740744</v>
      </c>
      <c r="B4672" s="23" t="s">
        <v>0</v>
      </c>
      <c r="C4672" s="23" t="s">
        <v>6089</v>
      </c>
      <c r="D4672" s="23" t="s">
        <v>172</v>
      </c>
      <c r="E4672" s="23" t="s">
        <v>1</v>
      </c>
      <c r="F4672" s="23" t="s">
        <v>7</v>
      </c>
      <c r="G4672" s="23" t="s">
        <v>1551</v>
      </c>
      <c r="H4672" s="2" t="s">
        <v>7721</v>
      </c>
      <c r="I4672" s="23" t="s">
        <v>4</v>
      </c>
      <c r="J4672" s="23"/>
      <c r="K4672" s="23" t="s">
        <v>9712</v>
      </c>
      <c r="L4672" s="23"/>
      <c r="M4672" s="23">
        <f>YEAR(Tabla2[[#This Row],[Fecha de creación]])</f>
        <v>2021</v>
      </c>
      <c r="N4672" s="23">
        <f>MONTH(Tabla2[[#This Row],[Fecha de creación]])</f>
        <v>6</v>
      </c>
    </row>
    <row r="4673" spans="1:14" ht="15" customHeight="1" x14ac:dyDescent="0.25">
      <c r="A4673" s="26">
        <v>44376.711481481485</v>
      </c>
      <c r="B4673" s="23" t="s">
        <v>0</v>
      </c>
      <c r="C4673" s="23" t="s">
        <v>6090</v>
      </c>
      <c r="D4673" s="23" t="s">
        <v>172</v>
      </c>
      <c r="E4673" s="23" t="s">
        <v>1</v>
      </c>
      <c r="F4673" s="23" t="s">
        <v>7</v>
      </c>
      <c r="G4673" s="23" t="s">
        <v>1551</v>
      </c>
      <c r="H4673" s="2" t="s">
        <v>7721</v>
      </c>
      <c r="I4673" s="23" t="s">
        <v>4</v>
      </c>
      <c r="J4673" s="23"/>
      <c r="K4673" s="23" t="s">
        <v>9712</v>
      </c>
      <c r="L4673" s="23"/>
      <c r="M4673" s="23">
        <f>YEAR(Tabla2[[#This Row],[Fecha de creación]])</f>
        <v>2021</v>
      </c>
      <c r="N4673" s="23">
        <f>MONTH(Tabla2[[#This Row],[Fecha de creación]])</f>
        <v>6</v>
      </c>
    </row>
    <row r="4674" spans="1:14" ht="15" customHeight="1" x14ac:dyDescent="0.25">
      <c r="A4674" s="26">
        <v>44376.723009259258</v>
      </c>
      <c r="B4674" s="23" t="s">
        <v>0</v>
      </c>
      <c r="C4674" s="23" t="s">
        <v>6091</v>
      </c>
      <c r="D4674" s="23" t="s">
        <v>1311</v>
      </c>
      <c r="E4674" s="23" t="s">
        <v>1</v>
      </c>
      <c r="F4674" s="23" t="s">
        <v>7</v>
      </c>
      <c r="G4674" s="23" t="s">
        <v>1551</v>
      </c>
      <c r="H4674" s="2" t="s">
        <v>7772</v>
      </c>
      <c r="I4674" s="23" t="s">
        <v>4</v>
      </c>
      <c r="J4674" s="23"/>
      <c r="K4674" s="23" t="s">
        <v>9712</v>
      </c>
      <c r="L4674" s="23"/>
      <c r="M4674" s="23">
        <f>YEAR(Tabla2[[#This Row],[Fecha de creación]])</f>
        <v>2021</v>
      </c>
      <c r="N4674" s="23">
        <f>MONTH(Tabla2[[#This Row],[Fecha de creación]])</f>
        <v>6</v>
      </c>
    </row>
    <row r="4675" spans="1:14" ht="15" customHeight="1" x14ac:dyDescent="0.25">
      <c r="A4675" s="26">
        <v>44376.734618055554</v>
      </c>
      <c r="B4675" s="23" t="s">
        <v>0</v>
      </c>
      <c r="C4675" s="23" t="s">
        <v>6092</v>
      </c>
      <c r="D4675" s="23" t="s">
        <v>172</v>
      </c>
      <c r="E4675" s="23" t="s">
        <v>1</v>
      </c>
      <c r="F4675" s="23" t="s">
        <v>7</v>
      </c>
      <c r="G4675" s="23" t="s">
        <v>1551</v>
      </c>
      <c r="H4675" s="2" t="s">
        <v>7721</v>
      </c>
      <c r="I4675" s="23" t="s">
        <v>4</v>
      </c>
      <c r="J4675" s="23"/>
      <c r="K4675" s="23" t="s">
        <v>9712</v>
      </c>
      <c r="L4675" s="23"/>
      <c r="M4675" s="23">
        <f>YEAR(Tabla2[[#This Row],[Fecha de creación]])</f>
        <v>2021</v>
      </c>
      <c r="N4675" s="23">
        <f>MONTH(Tabla2[[#This Row],[Fecha de creación]])</f>
        <v>6</v>
      </c>
    </row>
    <row r="4676" spans="1:14" ht="15" customHeight="1" x14ac:dyDescent="0.25">
      <c r="A4676" s="26">
        <v>44376.759699074071</v>
      </c>
      <c r="B4676" s="23" t="s">
        <v>0</v>
      </c>
      <c r="C4676" s="23" t="s">
        <v>6093</v>
      </c>
      <c r="D4676" s="23" t="s">
        <v>6094</v>
      </c>
      <c r="E4676" s="23" t="s">
        <v>1</v>
      </c>
      <c r="F4676" s="23" t="s">
        <v>7</v>
      </c>
      <c r="G4676" s="23" t="s">
        <v>1551</v>
      </c>
      <c r="H4676" s="2" t="s">
        <v>7732</v>
      </c>
      <c r="I4676" s="23" t="s">
        <v>4</v>
      </c>
      <c r="J4676" s="23"/>
      <c r="K4676" s="23" t="s">
        <v>9712</v>
      </c>
      <c r="L4676" s="23"/>
      <c r="M4676" s="23">
        <f>YEAR(Tabla2[[#This Row],[Fecha de creación]])</f>
        <v>2021</v>
      </c>
      <c r="N4676" s="23">
        <f>MONTH(Tabla2[[#This Row],[Fecha de creación]])</f>
        <v>6</v>
      </c>
    </row>
    <row r="4677" spans="1:14" ht="15" customHeight="1" x14ac:dyDescent="0.25">
      <c r="A4677" s="26">
        <v>44376.776250000003</v>
      </c>
      <c r="B4677" s="23" t="s">
        <v>0</v>
      </c>
      <c r="C4677" s="23" t="s">
        <v>821</v>
      </c>
      <c r="D4677" s="23" t="s">
        <v>822</v>
      </c>
      <c r="E4677" s="23" t="s">
        <v>1</v>
      </c>
      <c r="F4677" s="23" t="s">
        <v>7</v>
      </c>
      <c r="G4677" s="23" t="s">
        <v>3</v>
      </c>
      <c r="H4677" s="2" t="s">
        <v>7737</v>
      </c>
      <c r="I4677" s="23" t="s">
        <v>4</v>
      </c>
      <c r="J4677" s="23"/>
      <c r="K4677" s="23" t="s">
        <v>9712</v>
      </c>
      <c r="L4677" s="23"/>
      <c r="M4677" s="23">
        <f>YEAR(Tabla2[[#This Row],[Fecha de creación]])</f>
        <v>2021</v>
      </c>
      <c r="N4677" s="23">
        <f>MONTH(Tabla2[[#This Row],[Fecha de creación]])</f>
        <v>6</v>
      </c>
    </row>
    <row r="4678" spans="1:14" ht="15" customHeight="1" x14ac:dyDescent="0.25">
      <c r="A4678" s="26">
        <v>44377.385335648149</v>
      </c>
      <c r="B4678" s="23" t="s">
        <v>56</v>
      </c>
      <c r="C4678" s="23" t="s">
        <v>6095</v>
      </c>
      <c r="D4678" s="23" t="s">
        <v>131</v>
      </c>
      <c r="E4678" s="23" t="s">
        <v>1</v>
      </c>
      <c r="F4678" s="23" t="s">
        <v>7</v>
      </c>
      <c r="G4678" s="23" t="s">
        <v>975</v>
      </c>
      <c r="H4678" s="2" t="s">
        <v>7728</v>
      </c>
      <c r="I4678" s="23" t="s">
        <v>4517</v>
      </c>
      <c r="J4678" s="23"/>
      <c r="K4678" s="23" t="s">
        <v>9712</v>
      </c>
      <c r="L4678" s="23"/>
      <c r="M4678" s="23">
        <f>YEAR(Tabla2[[#This Row],[Fecha de creación]])</f>
        <v>2021</v>
      </c>
      <c r="N4678" s="23">
        <f>MONTH(Tabla2[[#This Row],[Fecha de creación]])</f>
        <v>6</v>
      </c>
    </row>
    <row r="4679" spans="1:14" ht="15" customHeight="1" x14ac:dyDescent="0.25">
      <c r="A4679" s="26">
        <v>44377.492210648146</v>
      </c>
      <c r="B4679" s="23" t="s">
        <v>19</v>
      </c>
      <c r="C4679" s="23" t="s">
        <v>6096</v>
      </c>
      <c r="D4679" s="23" t="s">
        <v>6097</v>
      </c>
      <c r="E4679" s="23" t="s">
        <v>1</v>
      </c>
      <c r="F4679" s="23" t="s">
        <v>7</v>
      </c>
      <c r="G4679" s="23" t="s">
        <v>975</v>
      </c>
      <c r="H4679" s="2" t="s">
        <v>7734</v>
      </c>
      <c r="I4679" s="23" t="s">
        <v>23</v>
      </c>
      <c r="J4679" s="23"/>
      <c r="K4679" s="23" t="s">
        <v>9712</v>
      </c>
      <c r="L4679" s="23"/>
      <c r="M4679" s="23">
        <f>YEAR(Tabla2[[#This Row],[Fecha de creación]])</f>
        <v>2021</v>
      </c>
      <c r="N4679" s="23">
        <f>MONTH(Tabla2[[#This Row],[Fecha de creación]])</f>
        <v>6</v>
      </c>
    </row>
    <row r="4680" spans="1:14" ht="15" customHeight="1" x14ac:dyDescent="0.25">
      <c r="A4680" s="26">
        <v>44377.506111111114</v>
      </c>
      <c r="B4680" s="23" t="s">
        <v>19</v>
      </c>
      <c r="C4680" s="23" t="s">
        <v>6098</v>
      </c>
      <c r="D4680" s="23" t="s">
        <v>6099</v>
      </c>
      <c r="E4680" s="23" t="s">
        <v>1</v>
      </c>
      <c r="F4680" s="23" t="s">
        <v>7</v>
      </c>
      <c r="G4680" s="23" t="s">
        <v>975</v>
      </c>
      <c r="H4680" s="2" t="s">
        <v>7745</v>
      </c>
      <c r="I4680" s="23" t="s">
        <v>23</v>
      </c>
      <c r="J4680" s="23"/>
      <c r="K4680" s="23" t="s">
        <v>9712</v>
      </c>
      <c r="L4680" s="23"/>
      <c r="M4680" s="23">
        <f>YEAR(Tabla2[[#This Row],[Fecha de creación]])</f>
        <v>2021</v>
      </c>
      <c r="N4680" s="23">
        <f>MONTH(Tabla2[[#This Row],[Fecha de creación]])</f>
        <v>6</v>
      </c>
    </row>
    <row r="4681" spans="1:14" ht="15" customHeight="1" x14ac:dyDescent="0.25">
      <c r="A4681" s="26">
        <v>44377.684560185182</v>
      </c>
      <c r="B4681" s="23" t="s">
        <v>0</v>
      </c>
      <c r="C4681" s="23" t="s">
        <v>6100</v>
      </c>
      <c r="D4681" s="23" t="s">
        <v>49</v>
      </c>
      <c r="E4681" s="23" t="s">
        <v>1</v>
      </c>
      <c r="F4681" s="23" t="s">
        <v>22</v>
      </c>
      <c r="G4681" s="23" t="s">
        <v>975</v>
      </c>
      <c r="H4681" s="2" t="s">
        <v>7745</v>
      </c>
      <c r="I4681" s="23" t="s">
        <v>5999</v>
      </c>
      <c r="J4681" s="23"/>
      <c r="K4681" s="23" t="s">
        <v>9712</v>
      </c>
      <c r="L4681" s="23"/>
      <c r="M4681" s="23">
        <f>YEAR(Tabla2[[#This Row],[Fecha de creación]])</f>
        <v>2021</v>
      </c>
      <c r="N4681" s="23">
        <f>MONTH(Tabla2[[#This Row],[Fecha de creación]])</f>
        <v>6</v>
      </c>
    </row>
    <row r="4682" spans="1:14" ht="15" customHeight="1" x14ac:dyDescent="0.25">
      <c r="A4682" s="26">
        <v>44377.707951388889</v>
      </c>
      <c r="B4682" s="23" t="s">
        <v>0</v>
      </c>
      <c r="C4682" s="23" t="s">
        <v>6101</v>
      </c>
      <c r="D4682" s="23" t="s">
        <v>218</v>
      </c>
      <c r="E4682" s="23" t="s">
        <v>1</v>
      </c>
      <c r="F4682" s="23" t="s">
        <v>7</v>
      </c>
      <c r="G4682" s="23" t="s">
        <v>1551</v>
      </c>
      <c r="H4682" s="2" t="s">
        <v>7737</v>
      </c>
      <c r="I4682" s="23" t="s">
        <v>11</v>
      </c>
      <c r="J4682" s="23"/>
      <c r="K4682" s="23" t="s">
        <v>9712</v>
      </c>
      <c r="L4682" s="23"/>
      <c r="M4682" s="23">
        <f>YEAR(Tabla2[[#This Row],[Fecha de creación]])</f>
        <v>2021</v>
      </c>
      <c r="N4682" s="23">
        <f>MONTH(Tabla2[[#This Row],[Fecha de creación]])</f>
        <v>6</v>
      </c>
    </row>
    <row r="4683" spans="1:14" ht="15" customHeight="1" x14ac:dyDescent="0.25">
      <c r="A4683" s="26">
        <v>44377.720532407409</v>
      </c>
      <c r="B4683" s="23" t="s">
        <v>0</v>
      </c>
      <c r="C4683" s="23" t="s">
        <v>6102</v>
      </c>
      <c r="D4683" s="23" t="s">
        <v>551</v>
      </c>
      <c r="E4683" s="23" t="s">
        <v>1</v>
      </c>
      <c r="F4683" s="23" t="s">
        <v>7</v>
      </c>
      <c r="G4683" s="23" t="s">
        <v>975</v>
      </c>
      <c r="H4683" s="2" t="s">
        <v>7731</v>
      </c>
      <c r="I4683" s="23" t="s">
        <v>5999</v>
      </c>
      <c r="J4683" s="23"/>
      <c r="K4683" s="23" t="s">
        <v>9712</v>
      </c>
      <c r="L4683" s="23"/>
      <c r="M4683" s="23">
        <f>YEAR(Tabla2[[#This Row],[Fecha de creación]])</f>
        <v>2021</v>
      </c>
      <c r="N4683" s="23">
        <f>MONTH(Tabla2[[#This Row],[Fecha de creación]])</f>
        <v>6</v>
      </c>
    </row>
    <row r="4684" spans="1:14" ht="15" customHeight="1" x14ac:dyDescent="0.25">
      <c r="A4684" s="26">
        <v>44377.721412037034</v>
      </c>
      <c r="B4684" s="23" t="s">
        <v>0</v>
      </c>
      <c r="C4684" s="23" t="s">
        <v>6103</v>
      </c>
      <c r="D4684" s="23" t="s">
        <v>551</v>
      </c>
      <c r="E4684" s="23" t="s">
        <v>1</v>
      </c>
      <c r="F4684" s="23" t="s">
        <v>7</v>
      </c>
      <c r="G4684" s="23" t="s">
        <v>975</v>
      </c>
      <c r="H4684" s="2" t="s">
        <v>7731</v>
      </c>
      <c r="I4684" s="23" t="s">
        <v>5999</v>
      </c>
      <c r="J4684" s="23"/>
      <c r="K4684" s="23" t="s">
        <v>9712</v>
      </c>
      <c r="L4684" s="23"/>
      <c r="M4684" s="23">
        <f>YEAR(Tabla2[[#This Row],[Fecha de creación]])</f>
        <v>2021</v>
      </c>
      <c r="N4684" s="23">
        <f>MONTH(Tabla2[[#This Row],[Fecha de creación]])</f>
        <v>6</v>
      </c>
    </row>
    <row r="4685" spans="1:14" ht="15" customHeight="1" x14ac:dyDescent="0.25">
      <c r="A4685" s="26">
        <v>44377.72483796296</v>
      </c>
      <c r="B4685" s="23" t="s">
        <v>189</v>
      </c>
      <c r="C4685" s="23" t="s">
        <v>6104</v>
      </c>
      <c r="D4685" s="23" t="s">
        <v>6</v>
      </c>
      <c r="E4685" s="23" t="s">
        <v>1</v>
      </c>
      <c r="F4685" s="23" t="s">
        <v>7</v>
      </c>
      <c r="G4685" s="23" t="s">
        <v>975</v>
      </c>
      <c r="H4685" s="2" t="s">
        <v>7722</v>
      </c>
      <c r="I4685" s="23" t="s">
        <v>4486</v>
      </c>
      <c r="J4685" s="23"/>
      <c r="K4685" s="23" t="s">
        <v>9712</v>
      </c>
      <c r="L4685" s="23"/>
      <c r="M4685" s="23">
        <f>YEAR(Tabla2[[#This Row],[Fecha de creación]])</f>
        <v>2021</v>
      </c>
      <c r="N4685" s="23">
        <f>MONTH(Tabla2[[#This Row],[Fecha de creación]])</f>
        <v>6</v>
      </c>
    </row>
    <row r="4686" spans="1:14" ht="15" customHeight="1" x14ac:dyDescent="0.25">
      <c r="A4686" s="26">
        <v>44377.753055555557</v>
      </c>
      <c r="B4686" s="23" t="s">
        <v>0</v>
      </c>
      <c r="C4686" s="23" t="s">
        <v>6105</v>
      </c>
      <c r="D4686" s="23" t="s">
        <v>5810</v>
      </c>
      <c r="E4686" s="23" t="s">
        <v>1</v>
      </c>
      <c r="F4686" s="23" t="s">
        <v>7</v>
      </c>
      <c r="G4686" s="23" t="s">
        <v>1551</v>
      </c>
      <c r="H4686" s="2" t="s">
        <v>7735</v>
      </c>
      <c r="I4686" s="23" t="s">
        <v>11</v>
      </c>
      <c r="J4686" s="23"/>
      <c r="K4686" s="23" t="s">
        <v>9712</v>
      </c>
      <c r="L4686" s="23"/>
      <c r="M4686" s="23">
        <f>YEAR(Tabla2[[#This Row],[Fecha de creación]])</f>
        <v>2021</v>
      </c>
      <c r="N4686" s="23">
        <f>MONTH(Tabla2[[#This Row],[Fecha de creación]])</f>
        <v>6</v>
      </c>
    </row>
    <row r="4687" spans="1:14" ht="15" customHeight="1" x14ac:dyDescent="0.25">
      <c r="A4687" s="26">
        <v>44378.434791666667</v>
      </c>
      <c r="B4687" s="23" t="s">
        <v>0</v>
      </c>
      <c r="C4687" s="23" t="s">
        <v>6106</v>
      </c>
      <c r="D4687" s="23" t="s">
        <v>586</v>
      </c>
      <c r="E4687" s="23" t="s">
        <v>1</v>
      </c>
      <c r="F4687" s="23" t="s">
        <v>22</v>
      </c>
      <c r="G4687" s="23" t="s">
        <v>975</v>
      </c>
      <c r="H4687" s="2" t="s">
        <v>7742</v>
      </c>
      <c r="I4687" s="23" t="s">
        <v>8</v>
      </c>
      <c r="J4687" s="23"/>
      <c r="K4687" s="23" t="s">
        <v>9712</v>
      </c>
      <c r="L4687" s="23"/>
      <c r="M4687" s="23">
        <f>YEAR(Tabla2[[#This Row],[Fecha de creación]])</f>
        <v>2021</v>
      </c>
      <c r="N4687" s="23">
        <f>MONTH(Tabla2[[#This Row],[Fecha de creación]])</f>
        <v>7</v>
      </c>
    </row>
    <row r="4688" spans="1:14" ht="15" customHeight="1" x14ac:dyDescent="0.25">
      <c r="A4688" s="26">
        <v>44378.471388888887</v>
      </c>
      <c r="B4688" s="23" t="s">
        <v>0</v>
      </c>
      <c r="C4688" s="23" t="s">
        <v>6107</v>
      </c>
      <c r="D4688" s="23" t="s">
        <v>6108</v>
      </c>
      <c r="E4688" s="23" t="s">
        <v>1</v>
      </c>
      <c r="F4688" s="23" t="s">
        <v>2</v>
      </c>
      <c r="G4688" s="23" t="s">
        <v>975</v>
      </c>
      <c r="H4688" s="2" t="s">
        <v>7735</v>
      </c>
      <c r="I4688" s="23" t="s">
        <v>7412</v>
      </c>
      <c r="J4688" s="23"/>
      <c r="K4688" s="23" t="s">
        <v>9712</v>
      </c>
      <c r="L4688" s="23"/>
      <c r="M4688" s="23">
        <f>YEAR(Tabla2[[#This Row],[Fecha de creación]])</f>
        <v>2021</v>
      </c>
      <c r="N4688" s="23">
        <f>MONTH(Tabla2[[#This Row],[Fecha de creación]])</f>
        <v>7</v>
      </c>
    </row>
    <row r="4689" spans="1:14" ht="15" customHeight="1" x14ac:dyDescent="0.25">
      <c r="A4689" s="26">
        <v>44378.483078703706</v>
      </c>
      <c r="B4689" s="23" t="s">
        <v>0</v>
      </c>
      <c r="C4689" s="23" t="s">
        <v>823</v>
      </c>
      <c r="D4689" s="23" t="s">
        <v>824</v>
      </c>
      <c r="E4689" s="23" t="s">
        <v>1</v>
      </c>
      <c r="F4689" s="23" t="s">
        <v>2</v>
      </c>
      <c r="G4689" s="23" t="s">
        <v>3</v>
      </c>
      <c r="H4689" s="2" t="s">
        <v>7736</v>
      </c>
      <c r="I4689" s="23" t="s">
        <v>8</v>
      </c>
      <c r="J4689" s="23"/>
      <c r="K4689" s="23" t="s">
        <v>9712</v>
      </c>
      <c r="L4689" s="23"/>
      <c r="M4689" s="23">
        <f>YEAR(Tabla2[[#This Row],[Fecha de creación]])</f>
        <v>2021</v>
      </c>
      <c r="N4689" s="23">
        <f>MONTH(Tabla2[[#This Row],[Fecha de creación]])</f>
        <v>7</v>
      </c>
    </row>
    <row r="4690" spans="1:14" ht="15" customHeight="1" x14ac:dyDescent="0.25">
      <c r="A4690" s="26">
        <v>44378.537349537037</v>
      </c>
      <c r="B4690" s="23" t="s">
        <v>0</v>
      </c>
      <c r="C4690" s="23" t="s">
        <v>6109</v>
      </c>
      <c r="D4690" s="23" t="s">
        <v>6</v>
      </c>
      <c r="E4690" s="23" t="s">
        <v>1</v>
      </c>
      <c r="F4690" s="23" t="s">
        <v>7</v>
      </c>
      <c r="G4690" s="23" t="s">
        <v>975</v>
      </c>
      <c r="H4690" s="2" t="s">
        <v>7722</v>
      </c>
      <c r="I4690" s="23" t="s">
        <v>4</v>
      </c>
      <c r="J4690" s="23"/>
      <c r="K4690" s="23" t="s">
        <v>9712</v>
      </c>
      <c r="L4690" s="23"/>
      <c r="M4690" s="23">
        <f>YEAR(Tabla2[[#This Row],[Fecha de creación]])</f>
        <v>2021</v>
      </c>
      <c r="N4690" s="23">
        <f>MONTH(Tabla2[[#This Row],[Fecha de creación]])</f>
        <v>7</v>
      </c>
    </row>
    <row r="4691" spans="1:14" ht="15" customHeight="1" x14ac:dyDescent="0.25">
      <c r="A4691" s="26">
        <v>44378.547002314815</v>
      </c>
      <c r="B4691" s="23" t="s">
        <v>19</v>
      </c>
      <c r="C4691" s="23" t="s">
        <v>6110</v>
      </c>
      <c r="D4691" s="23" t="s">
        <v>6111</v>
      </c>
      <c r="E4691" s="23" t="s">
        <v>1</v>
      </c>
      <c r="F4691" s="23" t="s">
        <v>7</v>
      </c>
      <c r="G4691" s="23" t="s">
        <v>975</v>
      </c>
      <c r="H4691" s="2" t="s">
        <v>7734</v>
      </c>
      <c r="I4691" s="23" t="s">
        <v>23</v>
      </c>
      <c r="J4691" s="23"/>
      <c r="K4691" s="23" t="s">
        <v>9712</v>
      </c>
      <c r="L4691" s="23"/>
      <c r="M4691" s="23">
        <f>YEAR(Tabla2[[#This Row],[Fecha de creación]])</f>
        <v>2021</v>
      </c>
      <c r="N4691" s="23">
        <f>MONTH(Tabla2[[#This Row],[Fecha de creación]])</f>
        <v>7</v>
      </c>
    </row>
    <row r="4692" spans="1:14" ht="15" customHeight="1" x14ac:dyDescent="0.25">
      <c r="A4692" s="26">
        <v>44378.677442129629</v>
      </c>
      <c r="B4692" s="23" t="s">
        <v>0</v>
      </c>
      <c r="C4692" s="23" t="s">
        <v>6112</v>
      </c>
      <c r="D4692" s="23" t="s">
        <v>615</v>
      </c>
      <c r="E4692" s="23" t="s">
        <v>1</v>
      </c>
      <c r="F4692" s="23" t="s">
        <v>7</v>
      </c>
      <c r="G4692" s="23" t="s">
        <v>975</v>
      </c>
      <c r="H4692" s="2" t="s">
        <v>7745</v>
      </c>
      <c r="I4692" s="23" t="s">
        <v>8</v>
      </c>
      <c r="J4692" s="23"/>
      <c r="K4692" s="23" t="s">
        <v>9712</v>
      </c>
      <c r="L4692" s="23"/>
      <c r="M4692" s="23">
        <f>YEAR(Tabla2[[#This Row],[Fecha de creación]])</f>
        <v>2021</v>
      </c>
      <c r="N4692" s="23">
        <f>MONTH(Tabla2[[#This Row],[Fecha de creación]])</f>
        <v>7</v>
      </c>
    </row>
    <row r="4693" spans="1:14" ht="15" customHeight="1" x14ac:dyDescent="0.25">
      <c r="A4693" s="26">
        <v>44378.681562500002</v>
      </c>
      <c r="B4693" s="23" t="s">
        <v>0</v>
      </c>
      <c r="C4693" s="23" t="s">
        <v>6113</v>
      </c>
      <c r="D4693" s="23" t="s">
        <v>6</v>
      </c>
      <c r="E4693" s="23" t="s">
        <v>1</v>
      </c>
      <c r="F4693" s="23" t="s">
        <v>7</v>
      </c>
      <c r="G4693" s="23" t="s">
        <v>975</v>
      </c>
      <c r="H4693" s="2" t="s">
        <v>7722</v>
      </c>
      <c r="I4693" s="23" t="s">
        <v>4</v>
      </c>
      <c r="J4693" s="23"/>
      <c r="K4693" s="23" t="s">
        <v>9712</v>
      </c>
      <c r="L4693" s="23"/>
      <c r="M4693" s="23">
        <f>YEAR(Tabla2[[#This Row],[Fecha de creación]])</f>
        <v>2021</v>
      </c>
      <c r="N4693" s="23">
        <f>MONTH(Tabla2[[#This Row],[Fecha de creación]])</f>
        <v>7</v>
      </c>
    </row>
    <row r="4694" spans="1:14" ht="15" customHeight="1" x14ac:dyDescent="0.25">
      <c r="A4694" s="26">
        <v>44378.683067129627</v>
      </c>
      <c r="B4694" s="23" t="s">
        <v>0</v>
      </c>
      <c r="C4694" s="23" t="s">
        <v>6114</v>
      </c>
      <c r="D4694" s="23" t="s">
        <v>615</v>
      </c>
      <c r="E4694" s="23" t="s">
        <v>1</v>
      </c>
      <c r="F4694" s="23" t="s">
        <v>7</v>
      </c>
      <c r="G4694" s="23" t="s">
        <v>975</v>
      </c>
      <c r="H4694" s="2" t="s">
        <v>7745</v>
      </c>
      <c r="I4694" s="23" t="s">
        <v>8</v>
      </c>
      <c r="J4694" s="23"/>
      <c r="K4694" s="23" t="s">
        <v>9712</v>
      </c>
      <c r="L4694" s="23"/>
      <c r="M4694" s="23">
        <f>YEAR(Tabla2[[#This Row],[Fecha de creación]])</f>
        <v>2021</v>
      </c>
      <c r="N4694" s="23">
        <f>MONTH(Tabla2[[#This Row],[Fecha de creación]])</f>
        <v>7</v>
      </c>
    </row>
    <row r="4695" spans="1:14" ht="15" customHeight="1" x14ac:dyDescent="0.25">
      <c r="A4695" s="26">
        <v>44378.686249999999</v>
      </c>
      <c r="B4695" s="23" t="s">
        <v>19</v>
      </c>
      <c r="C4695" s="23" t="s">
        <v>6115</v>
      </c>
      <c r="D4695" s="23" t="s">
        <v>6116</v>
      </c>
      <c r="E4695" s="23" t="s">
        <v>1</v>
      </c>
      <c r="F4695" s="23" t="s">
        <v>7</v>
      </c>
      <c r="G4695" s="23" t="s">
        <v>975</v>
      </c>
      <c r="H4695" s="2" t="s">
        <v>7734</v>
      </c>
      <c r="I4695" s="23" t="s">
        <v>23</v>
      </c>
      <c r="J4695" s="23"/>
      <c r="K4695" s="23" t="s">
        <v>9712</v>
      </c>
      <c r="L4695" s="23"/>
      <c r="M4695" s="23">
        <f>YEAR(Tabla2[[#This Row],[Fecha de creación]])</f>
        <v>2021</v>
      </c>
      <c r="N4695" s="23">
        <f>MONTH(Tabla2[[#This Row],[Fecha de creación]])</f>
        <v>7</v>
      </c>
    </row>
    <row r="4696" spans="1:14" ht="15" customHeight="1" x14ac:dyDescent="0.25">
      <c r="A4696" s="26">
        <v>44378.689131944448</v>
      </c>
      <c r="B4696" s="23" t="s">
        <v>0</v>
      </c>
      <c r="C4696" s="23" t="s">
        <v>825</v>
      </c>
      <c r="D4696" s="23" t="s">
        <v>551</v>
      </c>
      <c r="E4696" s="23" t="s">
        <v>1</v>
      </c>
      <c r="F4696" s="23" t="s">
        <v>7</v>
      </c>
      <c r="G4696" s="23" t="s">
        <v>3</v>
      </c>
      <c r="H4696" s="2" t="s">
        <v>7731</v>
      </c>
      <c r="I4696" s="23" t="s">
        <v>8</v>
      </c>
      <c r="J4696" s="23"/>
      <c r="K4696" s="23" t="s">
        <v>9712</v>
      </c>
      <c r="L4696" s="23"/>
      <c r="M4696" s="23">
        <f>YEAR(Tabla2[[#This Row],[Fecha de creación]])</f>
        <v>2021</v>
      </c>
      <c r="N4696" s="23">
        <f>MONTH(Tabla2[[#This Row],[Fecha de creación]])</f>
        <v>7</v>
      </c>
    </row>
    <row r="4697" spans="1:14" ht="15" customHeight="1" x14ac:dyDescent="0.25">
      <c r="A4697" s="26">
        <v>44378.696458333332</v>
      </c>
      <c r="B4697" s="23" t="s">
        <v>100</v>
      </c>
      <c r="C4697" s="23" t="s">
        <v>6117</v>
      </c>
      <c r="D4697" s="23" t="s">
        <v>6</v>
      </c>
      <c r="E4697" s="23" t="s">
        <v>1</v>
      </c>
      <c r="F4697" s="23" t="s">
        <v>7</v>
      </c>
      <c r="G4697" s="23" t="s">
        <v>975</v>
      </c>
      <c r="H4697" s="2" t="s">
        <v>7722</v>
      </c>
      <c r="I4697" s="23" t="s">
        <v>1653</v>
      </c>
      <c r="J4697" s="23"/>
      <c r="K4697" s="23" t="s">
        <v>9712</v>
      </c>
      <c r="L4697" s="23"/>
      <c r="M4697" s="23">
        <f>YEAR(Tabla2[[#This Row],[Fecha de creación]])</f>
        <v>2021</v>
      </c>
      <c r="N4697" s="23">
        <f>MONTH(Tabla2[[#This Row],[Fecha de creación]])</f>
        <v>7</v>
      </c>
    </row>
    <row r="4698" spans="1:14" ht="15" customHeight="1" x14ac:dyDescent="0.25">
      <c r="A4698" s="26">
        <v>44378.71197916667</v>
      </c>
      <c r="B4698" s="23" t="s">
        <v>56</v>
      </c>
      <c r="C4698" s="23" t="s">
        <v>6118</v>
      </c>
      <c r="D4698" s="23" t="s">
        <v>6119</v>
      </c>
      <c r="E4698" s="23" t="s">
        <v>1</v>
      </c>
      <c r="F4698" s="23" t="s">
        <v>7</v>
      </c>
      <c r="G4698" s="23" t="s">
        <v>975</v>
      </c>
      <c r="H4698" s="2" t="s">
        <v>7758</v>
      </c>
      <c r="I4698" s="23" t="s">
        <v>4517</v>
      </c>
      <c r="J4698" s="23"/>
      <c r="K4698" s="23" t="s">
        <v>9712</v>
      </c>
      <c r="L4698" s="23"/>
      <c r="M4698" s="23">
        <f>YEAR(Tabla2[[#This Row],[Fecha de creación]])</f>
        <v>2021</v>
      </c>
      <c r="N4698" s="23">
        <f>MONTH(Tabla2[[#This Row],[Fecha de creación]])</f>
        <v>7</v>
      </c>
    </row>
    <row r="4699" spans="1:14" ht="15" customHeight="1" x14ac:dyDescent="0.25">
      <c r="A4699" s="26">
        <v>44378.715254629627</v>
      </c>
      <c r="B4699" s="23" t="s">
        <v>0</v>
      </c>
      <c r="C4699" s="23" t="s">
        <v>6120</v>
      </c>
      <c r="D4699" s="23" t="s">
        <v>551</v>
      </c>
      <c r="E4699" s="23" t="s">
        <v>1</v>
      </c>
      <c r="F4699" s="23" t="s">
        <v>7</v>
      </c>
      <c r="G4699" s="23" t="s">
        <v>975</v>
      </c>
      <c r="H4699" s="2" t="s">
        <v>7731</v>
      </c>
      <c r="I4699" s="23" t="s">
        <v>8</v>
      </c>
      <c r="J4699" s="23"/>
      <c r="K4699" s="23" t="s">
        <v>9712</v>
      </c>
      <c r="L4699" s="23"/>
      <c r="M4699" s="23">
        <f>YEAR(Tabla2[[#This Row],[Fecha de creación]])</f>
        <v>2021</v>
      </c>
      <c r="N4699" s="23">
        <f>MONTH(Tabla2[[#This Row],[Fecha de creación]])</f>
        <v>7</v>
      </c>
    </row>
    <row r="4700" spans="1:14" ht="15" customHeight="1" x14ac:dyDescent="0.25">
      <c r="A4700" s="26">
        <v>44378.71943287037</v>
      </c>
      <c r="B4700" s="23" t="s">
        <v>0</v>
      </c>
      <c r="C4700" s="23" t="s">
        <v>6121</v>
      </c>
      <c r="D4700" s="23" t="s">
        <v>21</v>
      </c>
      <c r="E4700" s="23" t="s">
        <v>1</v>
      </c>
      <c r="F4700" s="23" t="s">
        <v>22</v>
      </c>
      <c r="G4700" s="23" t="s">
        <v>975</v>
      </c>
      <c r="H4700" s="2" t="s">
        <v>7744</v>
      </c>
      <c r="I4700" s="23" t="s">
        <v>7412</v>
      </c>
      <c r="J4700" s="23"/>
      <c r="K4700" s="23" t="s">
        <v>9712</v>
      </c>
      <c r="L4700" s="23"/>
      <c r="M4700" s="23">
        <f>YEAR(Tabla2[[#This Row],[Fecha de creación]])</f>
        <v>2021</v>
      </c>
      <c r="N4700" s="23">
        <f>MONTH(Tabla2[[#This Row],[Fecha de creación]])</f>
        <v>7</v>
      </c>
    </row>
    <row r="4701" spans="1:14" ht="15" customHeight="1" x14ac:dyDescent="0.25">
      <c r="A4701" s="26">
        <v>44378.721504629626</v>
      </c>
      <c r="B4701" s="23" t="s">
        <v>0</v>
      </c>
      <c r="C4701" s="23" t="s">
        <v>6122</v>
      </c>
      <c r="D4701" s="23" t="s">
        <v>6123</v>
      </c>
      <c r="E4701" s="23" t="s">
        <v>1</v>
      </c>
      <c r="F4701" s="23" t="s">
        <v>22</v>
      </c>
      <c r="G4701" s="23" t="s">
        <v>975</v>
      </c>
      <c r="H4701" s="2" t="s">
        <v>7745</v>
      </c>
      <c r="I4701" s="23" t="s">
        <v>7412</v>
      </c>
      <c r="J4701" s="23"/>
      <c r="K4701" s="23" t="s">
        <v>9712</v>
      </c>
      <c r="L4701" s="23"/>
      <c r="M4701" s="23">
        <f>YEAR(Tabla2[[#This Row],[Fecha de creación]])</f>
        <v>2021</v>
      </c>
      <c r="N4701" s="23">
        <f>MONTH(Tabla2[[#This Row],[Fecha de creación]])</f>
        <v>7</v>
      </c>
    </row>
    <row r="4702" spans="1:14" ht="15" customHeight="1" x14ac:dyDescent="0.25">
      <c r="A4702" s="26">
        <v>44378.722905092596</v>
      </c>
      <c r="B4702" s="23" t="s">
        <v>0</v>
      </c>
      <c r="C4702" s="23" t="s">
        <v>6124</v>
      </c>
      <c r="D4702" s="23" t="s">
        <v>21</v>
      </c>
      <c r="E4702" s="23" t="s">
        <v>1</v>
      </c>
      <c r="F4702" s="23" t="s">
        <v>7</v>
      </c>
      <c r="G4702" s="23" t="s">
        <v>975</v>
      </c>
      <c r="H4702" s="2" t="s">
        <v>7744</v>
      </c>
      <c r="I4702" s="23" t="s">
        <v>7412</v>
      </c>
      <c r="J4702" s="23"/>
      <c r="K4702" s="23" t="s">
        <v>9712</v>
      </c>
      <c r="L4702" s="23"/>
      <c r="M4702" s="23">
        <f>YEAR(Tabla2[[#This Row],[Fecha de creación]])</f>
        <v>2021</v>
      </c>
      <c r="N4702" s="23">
        <f>MONTH(Tabla2[[#This Row],[Fecha de creación]])</f>
        <v>7</v>
      </c>
    </row>
    <row r="4703" spans="1:14" ht="15" customHeight="1" x14ac:dyDescent="0.25">
      <c r="A4703" s="26">
        <v>44378.733171296299</v>
      </c>
      <c r="B4703" s="23" t="s">
        <v>0</v>
      </c>
      <c r="C4703" s="23" t="s">
        <v>6125</v>
      </c>
      <c r="D4703" s="23" t="s">
        <v>1016</v>
      </c>
      <c r="E4703" s="23" t="s">
        <v>1</v>
      </c>
      <c r="F4703" s="23" t="s">
        <v>7</v>
      </c>
      <c r="G4703" s="23" t="s">
        <v>975</v>
      </c>
      <c r="H4703" s="2" t="s">
        <v>7731</v>
      </c>
      <c r="I4703" s="23" t="s">
        <v>7412</v>
      </c>
      <c r="J4703" s="23"/>
      <c r="K4703" s="23" t="s">
        <v>9712</v>
      </c>
      <c r="L4703" s="23"/>
      <c r="M4703" s="23">
        <f>YEAR(Tabla2[[#This Row],[Fecha de creación]])</f>
        <v>2021</v>
      </c>
      <c r="N4703" s="23">
        <f>MONTH(Tabla2[[#This Row],[Fecha de creación]])</f>
        <v>7</v>
      </c>
    </row>
    <row r="4704" spans="1:14" ht="15" customHeight="1" x14ac:dyDescent="0.25">
      <c r="A4704" s="26">
        <v>44378.741840277777</v>
      </c>
      <c r="B4704" s="23" t="s">
        <v>0</v>
      </c>
      <c r="C4704" s="23" t="s">
        <v>6126</v>
      </c>
      <c r="D4704" s="23" t="s">
        <v>382</v>
      </c>
      <c r="E4704" s="23" t="s">
        <v>1</v>
      </c>
      <c r="F4704" s="23" t="s">
        <v>7</v>
      </c>
      <c r="G4704" s="23" t="s">
        <v>975</v>
      </c>
      <c r="H4704" s="2" t="s">
        <v>7758</v>
      </c>
      <c r="I4704" s="23" t="s">
        <v>7412</v>
      </c>
      <c r="J4704" s="23"/>
      <c r="K4704" s="23" t="s">
        <v>9712</v>
      </c>
      <c r="L4704" s="23"/>
      <c r="M4704" s="23">
        <f>YEAR(Tabla2[[#This Row],[Fecha de creación]])</f>
        <v>2021</v>
      </c>
      <c r="N4704" s="23">
        <f>MONTH(Tabla2[[#This Row],[Fecha de creación]])</f>
        <v>7</v>
      </c>
    </row>
    <row r="4705" spans="1:14" ht="15" customHeight="1" x14ac:dyDescent="0.25">
      <c r="A4705" s="26">
        <v>44378.74324074074</v>
      </c>
      <c r="B4705" s="23" t="s">
        <v>0</v>
      </c>
      <c r="C4705" s="23" t="s">
        <v>6127</v>
      </c>
      <c r="D4705" s="23" t="s">
        <v>110</v>
      </c>
      <c r="E4705" s="23" t="s">
        <v>1</v>
      </c>
      <c r="F4705" s="23" t="s">
        <v>7</v>
      </c>
      <c r="G4705" s="23" t="s">
        <v>975</v>
      </c>
      <c r="H4705" s="2" t="s">
        <v>7731</v>
      </c>
      <c r="I4705" s="23" t="s">
        <v>7412</v>
      </c>
      <c r="J4705" s="23"/>
      <c r="K4705" s="23" t="s">
        <v>9712</v>
      </c>
      <c r="L4705" s="23"/>
      <c r="M4705" s="23">
        <f>YEAR(Tabla2[[#This Row],[Fecha de creación]])</f>
        <v>2021</v>
      </c>
      <c r="N4705" s="23">
        <f>MONTH(Tabla2[[#This Row],[Fecha de creación]])</f>
        <v>7</v>
      </c>
    </row>
    <row r="4706" spans="1:14" ht="15" customHeight="1" x14ac:dyDescent="0.25">
      <c r="A4706" s="26">
        <v>44378.751886574071</v>
      </c>
      <c r="B4706" s="23" t="s">
        <v>0</v>
      </c>
      <c r="C4706" s="23" t="s">
        <v>6128</v>
      </c>
      <c r="D4706" s="23" t="s">
        <v>615</v>
      </c>
      <c r="E4706" s="23" t="s">
        <v>1</v>
      </c>
      <c r="F4706" s="23" t="s">
        <v>7</v>
      </c>
      <c r="G4706" s="23" t="s">
        <v>975</v>
      </c>
      <c r="H4706" s="2" t="s">
        <v>7745</v>
      </c>
      <c r="I4706" s="23" t="s">
        <v>7412</v>
      </c>
      <c r="J4706" s="23"/>
      <c r="K4706" s="23" t="s">
        <v>9712</v>
      </c>
      <c r="L4706" s="23"/>
      <c r="M4706" s="23">
        <f>YEAR(Tabla2[[#This Row],[Fecha de creación]])</f>
        <v>2021</v>
      </c>
      <c r="N4706" s="23">
        <f>MONTH(Tabla2[[#This Row],[Fecha de creación]])</f>
        <v>7</v>
      </c>
    </row>
    <row r="4707" spans="1:14" ht="15" customHeight="1" x14ac:dyDescent="0.25">
      <c r="A4707" s="26">
        <v>44379.44872685185</v>
      </c>
      <c r="B4707" s="23" t="s">
        <v>0</v>
      </c>
      <c r="C4707" s="23" t="s">
        <v>6129</v>
      </c>
      <c r="D4707" s="23" t="s">
        <v>382</v>
      </c>
      <c r="E4707" s="23" t="s">
        <v>1</v>
      </c>
      <c r="F4707" s="23" t="s">
        <v>7</v>
      </c>
      <c r="G4707" s="23" t="s">
        <v>975</v>
      </c>
      <c r="H4707" s="2" t="s">
        <v>7723</v>
      </c>
      <c r="I4707" s="23" t="s">
        <v>4</v>
      </c>
      <c r="J4707" s="23"/>
      <c r="K4707" s="23" t="s">
        <v>9712</v>
      </c>
      <c r="L4707" s="23"/>
      <c r="M4707" s="23">
        <f>YEAR(Tabla2[[#This Row],[Fecha de creación]])</f>
        <v>2021</v>
      </c>
      <c r="N4707" s="23">
        <f>MONTH(Tabla2[[#This Row],[Fecha de creación]])</f>
        <v>7</v>
      </c>
    </row>
    <row r="4708" spans="1:14" ht="15" customHeight="1" x14ac:dyDescent="0.25">
      <c r="A4708" s="26">
        <v>44379.466087962966</v>
      </c>
      <c r="B4708" s="23" t="s">
        <v>0</v>
      </c>
      <c r="C4708" s="23" t="s">
        <v>6130</v>
      </c>
      <c r="D4708" s="23" t="s">
        <v>5076</v>
      </c>
      <c r="E4708" s="23" t="s">
        <v>1</v>
      </c>
      <c r="F4708" s="23" t="s">
        <v>7</v>
      </c>
      <c r="G4708" s="23" t="s">
        <v>975</v>
      </c>
      <c r="H4708" s="2" t="s">
        <v>7731</v>
      </c>
      <c r="I4708" s="23" t="s">
        <v>4</v>
      </c>
      <c r="J4708" s="23"/>
      <c r="K4708" s="23" t="s">
        <v>9712</v>
      </c>
      <c r="L4708" s="23"/>
      <c r="M4708" s="23">
        <f>YEAR(Tabla2[[#This Row],[Fecha de creación]])</f>
        <v>2021</v>
      </c>
      <c r="N4708" s="23">
        <f>MONTH(Tabla2[[#This Row],[Fecha de creación]])</f>
        <v>7</v>
      </c>
    </row>
    <row r="4709" spans="1:14" ht="15" customHeight="1" x14ac:dyDescent="0.25">
      <c r="A4709" s="26">
        <v>44379.531736111108</v>
      </c>
      <c r="B4709" s="23" t="s">
        <v>189</v>
      </c>
      <c r="C4709" s="23" t="s">
        <v>6131</v>
      </c>
      <c r="D4709" s="23" t="s">
        <v>6</v>
      </c>
      <c r="E4709" s="23" t="s">
        <v>1</v>
      </c>
      <c r="F4709" s="23" t="s">
        <v>7</v>
      </c>
      <c r="G4709" s="23" t="s">
        <v>975</v>
      </c>
      <c r="H4709" s="2" t="s">
        <v>7722</v>
      </c>
      <c r="I4709" s="23" t="s">
        <v>4486</v>
      </c>
      <c r="J4709" s="23"/>
      <c r="K4709" s="23" t="s">
        <v>9712</v>
      </c>
      <c r="L4709" s="23"/>
      <c r="M4709" s="23">
        <f>YEAR(Tabla2[[#This Row],[Fecha de creación]])</f>
        <v>2021</v>
      </c>
      <c r="N4709" s="23">
        <f>MONTH(Tabla2[[#This Row],[Fecha de creación]])</f>
        <v>7</v>
      </c>
    </row>
    <row r="4710" spans="1:14" ht="15" customHeight="1" x14ac:dyDescent="0.25">
      <c r="A4710" s="26">
        <v>44379.699571759258</v>
      </c>
      <c r="B4710" s="23" t="s">
        <v>19</v>
      </c>
      <c r="C4710" s="23" t="s">
        <v>6132</v>
      </c>
      <c r="D4710" s="23" t="s">
        <v>6133</v>
      </c>
      <c r="E4710" s="23" t="s">
        <v>1</v>
      </c>
      <c r="F4710" s="23" t="s">
        <v>7</v>
      </c>
      <c r="G4710" s="23" t="s">
        <v>975</v>
      </c>
      <c r="H4710" s="2" t="s">
        <v>7734</v>
      </c>
      <c r="I4710" s="23" t="s">
        <v>23</v>
      </c>
      <c r="J4710" s="23"/>
      <c r="K4710" s="23" t="s">
        <v>9712</v>
      </c>
      <c r="L4710" s="23"/>
      <c r="M4710" s="23">
        <f>YEAR(Tabla2[[#This Row],[Fecha de creación]])</f>
        <v>2021</v>
      </c>
      <c r="N4710" s="23">
        <f>MONTH(Tabla2[[#This Row],[Fecha de creación]])</f>
        <v>7</v>
      </c>
    </row>
    <row r="4711" spans="1:14" ht="15" customHeight="1" x14ac:dyDescent="0.25">
      <c r="A4711" s="26">
        <v>44379.73196759259</v>
      </c>
      <c r="B4711" s="23" t="s">
        <v>100</v>
      </c>
      <c r="C4711" s="23" t="s">
        <v>6134</v>
      </c>
      <c r="D4711" s="23" t="s">
        <v>5767</v>
      </c>
      <c r="E4711" s="23" t="s">
        <v>1</v>
      </c>
      <c r="F4711" s="23" t="s">
        <v>7</v>
      </c>
      <c r="G4711" s="23" t="s">
        <v>1551</v>
      </c>
      <c r="H4711" s="2" t="s">
        <v>7743</v>
      </c>
      <c r="I4711" s="23" t="s">
        <v>2722</v>
      </c>
      <c r="J4711" s="23"/>
      <c r="K4711" s="23" t="s">
        <v>9712</v>
      </c>
      <c r="L4711" s="23"/>
      <c r="M4711" s="23">
        <f>YEAR(Tabla2[[#This Row],[Fecha de creación]])</f>
        <v>2021</v>
      </c>
      <c r="N4711" s="23">
        <f>MONTH(Tabla2[[#This Row],[Fecha de creación]])</f>
        <v>7</v>
      </c>
    </row>
    <row r="4712" spans="1:14" ht="15" customHeight="1" x14ac:dyDescent="0.25">
      <c r="A4712" s="26">
        <v>44379.736967592595</v>
      </c>
      <c r="B4712" s="23" t="s">
        <v>0</v>
      </c>
      <c r="C4712" s="23" t="s">
        <v>6135</v>
      </c>
      <c r="D4712" s="23" t="s">
        <v>21</v>
      </c>
      <c r="E4712" s="23" t="s">
        <v>1</v>
      </c>
      <c r="F4712" s="23" t="s">
        <v>7</v>
      </c>
      <c r="G4712" s="23" t="s">
        <v>975</v>
      </c>
      <c r="H4712" s="2" t="s">
        <v>7744</v>
      </c>
      <c r="I4712" s="23" t="s">
        <v>4</v>
      </c>
      <c r="J4712" s="23"/>
      <c r="K4712" s="23" t="s">
        <v>9712</v>
      </c>
      <c r="L4712" s="23"/>
      <c r="M4712" s="23">
        <f>YEAR(Tabla2[[#This Row],[Fecha de creación]])</f>
        <v>2021</v>
      </c>
      <c r="N4712" s="23">
        <f>MONTH(Tabla2[[#This Row],[Fecha de creación]])</f>
        <v>7</v>
      </c>
    </row>
    <row r="4713" spans="1:14" ht="15" customHeight="1" x14ac:dyDescent="0.25">
      <c r="A4713" s="26">
        <v>44379.757372685184</v>
      </c>
      <c r="B4713" s="23" t="s">
        <v>0</v>
      </c>
      <c r="C4713" s="23" t="s">
        <v>6136</v>
      </c>
      <c r="D4713" s="23" t="s">
        <v>6137</v>
      </c>
      <c r="E4713" s="23" t="s">
        <v>1</v>
      </c>
      <c r="F4713" s="23" t="s">
        <v>7</v>
      </c>
      <c r="G4713" s="23" t="s">
        <v>1551</v>
      </c>
      <c r="H4713" s="2" t="s">
        <v>7743</v>
      </c>
      <c r="I4713" s="23" t="s">
        <v>11</v>
      </c>
      <c r="J4713" s="23"/>
      <c r="K4713" s="23" t="s">
        <v>9712</v>
      </c>
      <c r="L4713" s="23"/>
      <c r="M4713" s="23">
        <f>YEAR(Tabla2[[#This Row],[Fecha de creación]])</f>
        <v>2021</v>
      </c>
      <c r="N4713" s="23">
        <f>MONTH(Tabla2[[#This Row],[Fecha de creación]])</f>
        <v>7</v>
      </c>
    </row>
    <row r="4714" spans="1:14" ht="15" customHeight="1" x14ac:dyDescent="0.25">
      <c r="A4714" s="26">
        <v>44379.76358796296</v>
      </c>
      <c r="B4714" s="23" t="s">
        <v>0</v>
      </c>
      <c r="C4714" s="23" t="s">
        <v>6138</v>
      </c>
      <c r="D4714" s="23" t="s">
        <v>6139</v>
      </c>
      <c r="E4714" s="23" t="s">
        <v>1</v>
      </c>
      <c r="F4714" s="23" t="s">
        <v>7</v>
      </c>
      <c r="G4714" s="23" t="s">
        <v>975</v>
      </c>
      <c r="H4714" s="2" t="s">
        <v>7731</v>
      </c>
      <c r="I4714" s="23" t="s">
        <v>4</v>
      </c>
      <c r="J4714" s="23"/>
      <c r="K4714" s="23" t="s">
        <v>9712</v>
      </c>
      <c r="L4714" s="23"/>
      <c r="M4714" s="23">
        <f>YEAR(Tabla2[[#This Row],[Fecha de creación]])</f>
        <v>2021</v>
      </c>
      <c r="N4714" s="23">
        <f>MONTH(Tabla2[[#This Row],[Fecha de creación]])</f>
        <v>7</v>
      </c>
    </row>
    <row r="4715" spans="1:14" ht="15" customHeight="1" x14ac:dyDescent="0.25">
      <c r="A4715" s="26">
        <v>44379.773298611108</v>
      </c>
      <c r="B4715" s="23" t="s">
        <v>0</v>
      </c>
      <c r="C4715" s="23" t="s">
        <v>6140</v>
      </c>
      <c r="D4715" s="23" t="s">
        <v>6</v>
      </c>
      <c r="E4715" s="23" t="s">
        <v>1</v>
      </c>
      <c r="F4715" s="23" t="s">
        <v>7</v>
      </c>
      <c r="G4715" s="23" t="s">
        <v>975</v>
      </c>
      <c r="H4715" s="2" t="s">
        <v>7722</v>
      </c>
      <c r="I4715" s="23" t="s">
        <v>5999</v>
      </c>
      <c r="J4715" s="23"/>
      <c r="K4715" s="23" t="s">
        <v>9712</v>
      </c>
      <c r="L4715" s="23"/>
      <c r="M4715" s="23">
        <f>YEAR(Tabla2[[#This Row],[Fecha de creación]])</f>
        <v>2021</v>
      </c>
      <c r="N4715" s="23">
        <f>MONTH(Tabla2[[#This Row],[Fecha de creación]])</f>
        <v>7</v>
      </c>
    </row>
    <row r="4716" spans="1:14" ht="15" customHeight="1" x14ac:dyDescent="0.25">
      <c r="A4716" s="26">
        <v>44379.787118055552</v>
      </c>
      <c r="B4716" s="23" t="s">
        <v>0</v>
      </c>
      <c r="C4716" s="23" t="s">
        <v>6141</v>
      </c>
      <c r="D4716" s="23" t="s">
        <v>551</v>
      </c>
      <c r="E4716" s="23" t="s">
        <v>1</v>
      </c>
      <c r="F4716" s="23" t="s">
        <v>7</v>
      </c>
      <c r="G4716" s="23" t="s">
        <v>975</v>
      </c>
      <c r="H4716" s="2" t="s">
        <v>7731</v>
      </c>
      <c r="I4716" s="23" t="s">
        <v>4</v>
      </c>
      <c r="J4716" s="23"/>
      <c r="K4716" s="23" t="s">
        <v>9712</v>
      </c>
      <c r="L4716" s="23"/>
      <c r="M4716" s="23">
        <f>YEAR(Tabla2[[#This Row],[Fecha de creación]])</f>
        <v>2021</v>
      </c>
      <c r="N4716" s="23">
        <f>MONTH(Tabla2[[#This Row],[Fecha de creación]])</f>
        <v>7</v>
      </c>
    </row>
    <row r="4717" spans="1:14" ht="15" customHeight="1" x14ac:dyDescent="0.25">
      <c r="A4717" s="26">
        <v>44379.788622685184</v>
      </c>
      <c r="B4717" s="23" t="s">
        <v>0</v>
      </c>
      <c r="C4717" s="23" t="s">
        <v>6142</v>
      </c>
      <c r="D4717" s="23" t="s">
        <v>812</v>
      </c>
      <c r="E4717" s="23" t="s">
        <v>1</v>
      </c>
      <c r="F4717" s="23" t="s">
        <v>7</v>
      </c>
      <c r="G4717" s="23" t="s">
        <v>975</v>
      </c>
      <c r="H4717" s="2" t="s">
        <v>7734</v>
      </c>
      <c r="I4717" s="23" t="s">
        <v>4</v>
      </c>
      <c r="J4717" s="23"/>
      <c r="K4717" s="23" t="s">
        <v>9712</v>
      </c>
      <c r="L4717" s="23"/>
      <c r="M4717" s="23">
        <f>YEAR(Tabla2[[#This Row],[Fecha de creación]])</f>
        <v>2021</v>
      </c>
      <c r="N4717" s="23">
        <f>MONTH(Tabla2[[#This Row],[Fecha de creación]])</f>
        <v>7</v>
      </c>
    </row>
    <row r="4718" spans="1:14" ht="15" customHeight="1" x14ac:dyDescent="0.25">
      <c r="A4718" s="26">
        <v>44379.79923611111</v>
      </c>
      <c r="B4718" s="23" t="s">
        <v>0</v>
      </c>
      <c r="C4718" s="23" t="s">
        <v>6143</v>
      </c>
      <c r="D4718" s="23" t="s">
        <v>1016</v>
      </c>
      <c r="E4718" s="23" t="s">
        <v>1</v>
      </c>
      <c r="F4718" s="23" t="s">
        <v>7</v>
      </c>
      <c r="G4718" s="23" t="s">
        <v>975</v>
      </c>
      <c r="H4718" s="2" t="s">
        <v>7731</v>
      </c>
      <c r="I4718" s="23" t="s">
        <v>5999</v>
      </c>
      <c r="J4718" s="23"/>
      <c r="K4718" s="23" t="s">
        <v>9712</v>
      </c>
      <c r="L4718" s="23"/>
      <c r="M4718" s="23">
        <f>YEAR(Tabla2[[#This Row],[Fecha de creación]])</f>
        <v>2021</v>
      </c>
      <c r="N4718" s="23">
        <f>MONTH(Tabla2[[#This Row],[Fecha de creación]])</f>
        <v>7</v>
      </c>
    </row>
    <row r="4719" spans="1:14" ht="15" customHeight="1" x14ac:dyDescent="0.25">
      <c r="A4719" s="26">
        <v>44379.802233796298</v>
      </c>
      <c r="B4719" s="23" t="s">
        <v>0</v>
      </c>
      <c r="C4719" s="23" t="s">
        <v>6144</v>
      </c>
      <c r="D4719" s="23" t="s">
        <v>1016</v>
      </c>
      <c r="E4719" s="23" t="s">
        <v>1</v>
      </c>
      <c r="F4719" s="23" t="s">
        <v>7</v>
      </c>
      <c r="G4719" s="23" t="s">
        <v>975</v>
      </c>
      <c r="H4719" s="2" t="s">
        <v>7731</v>
      </c>
      <c r="I4719" s="23" t="s">
        <v>5999</v>
      </c>
      <c r="J4719" s="23"/>
      <c r="K4719" s="23" t="s">
        <v>9712</v>
      </c>
      <c r="L4719" s="23"/>
      <c r="M4719" s="23">
        <f>YEAR(Tabla2[[#This Row],[Fecha de creación]])</f>
        <v>2021</v>
      </c>
      <c r="N4719" s="23">
        <f>MONTH(Tabla2[[#This Row],[Fecha de creación]])</f>
        <v>7</v>
      </c>
    </row>
    <row r="4720" spans="1:14" ht="15" customHeight="1" x14ac:dyDescent="0.25">
      <c r="A4720" s="26">
        <v>44380.429560185185</v>
      </c>
      <c r="B4720" s="23" t="s">
        <v>0</v>
      </c>
      <c r="C4720" s="23" t="s">
        <v>6145</v>
      </c>
      <c r="D4720" s="23" t="s">
        <v>5076</v>
      </c>
      <c r="E4720" s="23" t="s">
        <v>1</v>
      </c>
      <c r="F4720" s="23" t="s">
        <v>7</v>
      </c>
      <c r="G4720" s="23" t="s">
        <v>975</v>
      </c>
      <c r="H4720" s="2" t="s">
        <v>7731</v>
      </c>
      <c r="I4720" s="23" t="s">
        <v>4</v>
      </c>
      <c r="J4720" s="23"/>
      <c r="K4720" s="23" t="s">
        <v>9712</v>
      </c>
      <c r="L4720" s="23"/>
      <c r="M4720" s="23">
        <f>YEAR(Tabla2[[#This Row],[Fecha de creación]])</f>
        <v>2021</v>
      </c>
      <c r="N4720" s="23">
        <f>MONTH(Tabla2[[#This Row],[Fecha de creación]])</f>
        <v>7</v>
      </c>
    </row>
    <row r="4721" spans="1:14" ht="15" customHeight="1" x14ac:dyDescent="0.25">
      <c r="A4721" s="26">
        <v>44380.446562500001</v>
      </c>
      <c r="B4721" s="23" t="s">
        <v>0</v>
      </c>
      <c r="C4721" s="23" t="s">
        <v>6146</v>
      </c>
      <c r="D4721" s="23" t="s">
        <v>1042</v>
      </c>
      <c r="E4721" s="23" t="s">
        <v>1</v>
      </c>
      <c r="F4721" s="23" t="s">
        <v>7</v>
      </c>
      <c r="G4721" s="23" t="s">
        <v>1551</v>
      </c>
      <c r="H4721" s="2" t="s">
        <v>7730</v>
      </c>
      <c r="I4721" s="23" t="s">
        <v>4</v>
      </c>
      <c r="J4721" s="23"/>
      <c r="K4721" s="23" t="s">
        <v>9712</v>
      </c>
      <c r="L4721" s="23"/>
      <c r="M4721" s="23">
        <f>YEAR(Tabla2[[#This Row],[Fecha de creación]])</f>
        <v>2021</v>
      </c>
      <c r="N4721" s="23">
        <f>MONTH(Tabla2[[#This Row],[Fecha de creación]])</f>
        <v>7</v>
      </c>
    </row>
    <row r="4722" spans="1:14" ht="15" customHeight="1" x14ac:dyDescent="0.25">
      <c r="A4722" s="26">
        <v>44380.457939814813</v>
      </c>
      <c r="B4722" s="23" t="s">
        <v>0</v>
      </c>
      <c r="C4722" s="23" t="s">
        <v>6147</v>
      </c>
      <c r="D4722" s="23" t="s">
        <v>6</v>
      </c>
      <c r="E4722" s="23" t="s">
        <v>1</v>
      </c>
      <c r="F4722" s="23" t="s">
        <v>7</v>
      </c>
      <c r="G4722" s="23" t="s">
        <v>975</v>
      </c>
      <c r="H4722" s="2" t="s">
        <v>7722</v>
      </c>
      <c r="I4722" s="23" t="s">
        <v>4</v>
      </c>
      <c r="J4722" s="23"/>
      <c r="K4722" s="23" t="s">
        <v>9712</v>
      </c>
      <c r="L4722" s="23"/>
      <c r="M4722" s="23">
        <f>YEAR(Tabla2[[#This Row],[Fecha de creación]])</f>
        <v>2021</v>
      </c>
      <c r="N4722" s="23">
        <f>MONTH(Tabla2[[#This Row],[Fecha de creación]])</f>
        <v>7</v>
      </c>
    </row>
    <row r="4723" spans="1:14" ht="15" customHeight="1" x14ac:dyDescent="0.25">
      <c r="A4723" s="26">
        <v>44380.470706018517</v>
      </c>
      <c r="B4723" s="23" t="s">
        <v>0</v>
      </c>
      <c r="C4723" s="23" t="s">
        <v>6148</v>
      </c>
      <c r="D4723" s="23" t="s">
        <v>997</v>
      </c>
      <c r="E4723" s="23" t="s">
        <v>1</v>
      </c>
      <c r="F4723" s="23" t="s">
        <v>7</v>
      </c>
      <c r="G4723" s="23" t="s">
        <v>975</v>
      </c>
      <c r="H4723" s="2" t="s">
        <v>7730</v>
      </c>
      <c r="I4723" s="23" t="s">
        <v>4</v>
      </c>
      <c r="J4723" s="23"/>
      <c r="K4723" s="23" t="s">
        <v>9712</v>
      </c>
      <c r="L4723" s="23"/>
      <c r="M4723" s="23">
        <f>YEAR(Tabla2[[#This Row],[Fecha de creación]])</f>
        <v>2021</v>
      </c>
      <c r="N4723" s="23">
        <f>MONTH(Tabla2[[#This Row],[Fecha de creación]])</f>
        <v>7</v>
      </c>
    </row>
    <row r="4724" spans="1:14" ht="15" customHeight="1" x14ac:dyDescent="0.25">
      <c r="A4724" s="26">
        <v>44380.482708333337</v>
      </c>
      <c r="B4724" s="23" t="s">
        <v>0</v>
      </c>
      <c r="C4724" s="23" t="s">
        <v>6149</v>
      </c>
      <c r="D4724" s="23" t="s">
        <v>6</v>
      </c>
      <c r="E4724" s="23" t="s">
        <v>1</v>
      </c>
      <c r="F4724" s="23" t="s">
        <v>7</v>
      </c>
      <c r="G4724" s="23" t="s">
        <v>975</v>
      </c>
      <c r="H4724" s="2" t="s">
        <v>7722</v>
      </c>
      <c r="I4724" s="23" t="s">
        <v>4</v>
      </c>
      <c r="J4724" s="23"/>
      <c r="K4724" s="23" t="s">
        <v>9712</v>
      </c>
      <c r="L4724" s="23"/>
      <c r="M4724" s="23">
        <f>YEAR(Tabla2[[#This Row],[Fecha de creación]])</f>
        <v>2021</v>
      </c>
      <c r="N4724" s="23">
        <f>MONTH(Tabla2[[#This Row],[Fecha de creación]])</f>
        <v>7</v>
      </c>
    </row>
    <row r="4725" spans="1:14" ht="15" customHeight="1" x14ac:dyDescent="0.25">
      <c r="A4725" s="26">
        <v>44380.486550925925</v>
      </c>
      <c r="B4725" s="23" t="s">
        <v>0</v>
      </c>
      <c r="C4725" s="23" t="s">
        <v>6150</v>
      </c>
      <c r="D4725" s="23" t="s">
        <v>6</v>
      </c>
      <c r="E4725" s="23" t="s">
        <v>1</v>
      </c>
      <c r="F4725" s="23" t="s">
        <v>7</v>
      </c>
      <c r="G4725" s="23" t="s">
        <v>975</v>
      </c>
      <c r="H4725" s="2" t="s">
        <v>7722</v>
      </c>
      <c r="I4725" s="23" t="s">
        <v>4</v>
      </c>
      <c r="J4725" s="23"/>
      <c r="K4725" s="23" t="s">
        <v>9712</v>
      </c>
      <c r="L4725" s="23"/>
      <c r="M4725" s="23">
        <f>YEAR(Tabla2[[#This Row],[Fecha de creación]])</f>
        <v>2021</v>
      </c>
      <c r="N4725" s="23">
        <f>MONTH(Tabla2[[#This Row],[Fecha de creación]])</f>
        <v>7</v>
      </c>
    </row>
    <row r="4726" spans="1:14" ht="15" customHeight="1" x14ac:dyDescent="0.25">
      <c r="A4726" s="26">
        <v>44380.489201388889</v>
      </c>
      <c r="B4726" s="23" t="s">
        <v>0</v>
      </c>
      <c r="C4726" s="23" t="s">
        <v>6151</v>
      </c>
      <c r="D4726" s="23" t="s">
        <v>6</v>
      </c>
      <c r="E4726" s="23" t="s">
        <v>1</v>
      </c>
      <c r="F4726" s="23" t="s">
        <v>7</v>
      </c>
      <c r="G4726" s="23" t="s">
        <v>975</v>
      </c>
      <c r="H4726" s="2" t="s">
        <v>7722</v>
      </c>
      <c r="I4726" s="23" t="s">
        <v>4</v>
      </c>
      <c r="J4726" s="23"/>
      <c r="K4726" s="23" t="s">
        <v>9712</v>
      </c>
      <c r="L4726" s="23"/>
      <c r="M4726" s="23">
        <f>YEAR(Tabla2[[#This Row],[Fecha de creación]])</f>
        <v>2021</v>
      </c>
      <c r="N4726" s="23">
        <f>MONTH(Tabla2[[#This Row],[Fecha de creación]])</f>
        <v>7</v>
      </c>
    </row>
    <row r="4727" spans="1:14" ht="15" customHeight="1" x14ac:dyDescent="0.25">
      <c r="A4727" s="26">
        <v>44380.515023148146</v>
      </c>
      <c r="B4727" s="23" t="s">
        <v>0</v>
      </c>
      <c r="C4727" s="23" t="s">
        <v>6152</v>
      </c>
      <c r="D4727" s="23" t="s">
        <v>382</v>
      </c>
      <c r="E4727" s="23" t="s">
        <v>1</v>
      </c>
      <c r="F4727" s="23" t="s">
        <v>7</v>
      </c>
      <c r="G4727" s="23" t="s">
        <v>975</v>
      </c>
      <c r="H4727" s="2" t="s">
        <v>7723</v>
      </c>
      <c r="I4727" s="23" t="s">
        <v>4</v>
      </c>
      <c r="J4727" s="23"/>
      <c r="K4727" s="23" t="s">
        <v>9712</v>
      </c>
      <c r="L4727" s="23"/>
      <c r="M4727" s="23">
        <f>YEAR(Tabla2[[#This Row],[Fecha de creación]])</f>
        <v>2021</v>
      </c>
      <c r="N4727" s="23">
        <f>MONTH(Tabla2[[#This Row],[Fecha de creación]])</f>
        <v>7</v>
      </c>
    </row>
    <row r="4728" spans="1:14" ht="15" customHeight="1" x14ac:dyDescent="0.25">
      <c r="A4728" s="26">
        <v>44380.515706018516</v>
      </c>
      <c r="B4728" s="23" t="s">
        <v>100</v>
      </c>
      <c r="C4728" s="23" t="s">
        <v>6153</v>
      </c>
      <c r="D4728" s="23" t="s">
        <v>622</v>
      </c>
      <c r="E4728" s="23" t="s">
        <v>1</v>
      </c>
      <c r="F4728" s="23" t="s">
        <v>7</v>
      </c>
      <c r="G4728" s="23" t="s">
        <v>975</v>
      </c>
      <c r="H4728" s="2" t="s">
        <v>7731</v>
      </c>
      <c r="I4728" s="23" t="s">
        <v>6004</v>
      </c>
      <c r="J4728" s="23"/>
      <c r="K4728" s="23" t="s">
        <v>9712</v>
      </c>
      <c r="L4728" s="23"/>
      <c r="M4728" s="23">
        <f>YEAR(Tabla2[[#This Row],[Fecha de creación]])</f>
        <v>2021</v>
      </c>
      <c r="N4728" s="23">
        <f>MONTH(Tabla2[[#This Row],[Fecha de creación]])</f>
        <v>7</v>
      </c>
    </row>
    <row r="4729" spans="1:14" ht="15" customHeight="1" x14ac:dyDescent="0.25">
      <c r="A4729" s="26">
        <v>44380.776400462964</v>
      </c>
      <c r="B4729" s="23" t="s">
        <v>0</v>
      </c>
      <c r="C4729" s="23" t="s">
        <v>6154</v>
      </c>
      <c r="D4729" s="23" t="s">
        <v>389</v>
      </c>
      <c r="E4729" s="23" t="s">
        <v>1</v>
      </c>
      <c r="F4729" s="23" t="s">
        <v>2</v>
      </c>
      <c r="G4729" s="23" t="s">
        <v>1551</v>
      </c>
      <c r="H4729" s="2" t="s">
        <v>7737</v>
      </c>
      <c r="I4729" s="23" t="s">
        <v>11</v>
      </c>
      <c r="J4729" s="23"/>
      <c r="K4729" s="23" t="s">
        <v>9712</v>
      </c>
      <c r="L4729" s="23"/>
      <c r="M4729" s="23">
        <f>YEAR(Tabla2[[#This Row],[Fecha de creación]])</f>
        <v>2021</v>
      </c>
      <c r="N4729" s="23">
        <f>MONTH(Tabla2[[#This Row],[Fecha de creación]])</f>
        <v>7</v>
      </c>
    </row>
    <row r="4730" spans="1:14" ht="15" customHeight="1" x14ac:dyDescent="0.25">
      <c r="A4730" s="26">
        <v>44382.515127314815</v>
      </c>
      <c r="B4730" s="23" t="s">
        <v>56</v>
      </c>
      <c r="C4730" s="23" t="s">
        <v>6155</v>
      </c>
      <c r="D4730" s="23" t="s">
        <v>244</v>
      </c>
      <c r="E4730" s="23" t="s">
        <v>1</v>
      </c>
      <c r="F4730" s="23" t="s">
        <v>7</v>
      </c>
      <c r="G4730" s="23" t="s">
        <v>975</v>
      </c>
      <c r="H4730" s="2" t="s">
        <v>7734</v>
      </c>
      <c r="I4730" s="23" t="s">
        <v>4517</v>
      </c>
      <c r="J4730" s="23"/>
      <c r="K4730" s="23" t="s">
        <v>9712</v>
      </c>
      <c r="L4730" s="23"/>
      <c r="M4730" s="23">
        <f>YEAR(Tabla2[[#This Row],[Fecha de creación]])</f>
        <v>2021</v>
      </c>
      <c r="N4730" s="23">
        <f>MONTH(Tabla2[[#This Row],[Fecha de creación]])</f>
        <v>7</v>
      </c>
    </row>
    <row r="4731" spans="1:14" ht="15" customHeight="1" x14ac:dyDescent="0.25">
      <c r="A4731" s="26">
        <v>44382.525567129633</v>
      </c>
      <c r="B4731" s="23" t="s">
        <v>56</v>
      </c>
      <c r="C4731" s="23" t="s">
        <v>6156</v>
      </c>
      <c r="D4731" s="23" t="s">
        <v>1060</v>
      </c>
      <c r="E4731" s="23" t="s">
        <v>1</v>
      </c>
      <c r="F4731" s="23" t="s">
        <v>22</v>
      </c>
      <c r="G4731" s="23" t="s">
        <v>975</v>
      </c>
      <c r="H4731" s="2" t="s">
        <v>7728</v>
      </c>
      <c r="I4731" s="23" t="s">
        <v>4517</v>
      </c>
      <c r="J4731" s="23"/>
      <c r="K4731" s="23" t="s">
        <v>9712</v>
      </c>
      <c r="L4731" s="23"/>
      <c r="M4731" s="23">
        <f>YEAR(Tabla2[[#This Row],[Fecha de creación]])</f>
        <v>2021</v>
      </c>
      <c r="N4731" s="23">
        <f>MONTH(Tabla2[[#This Row],[Fecha de creación]])</f>
        <v>7</v>
      </c>
    </row>
    <row r="4732" spans="1:14" ht="15" customHeight="1" x14ac:dyDescent="0.25">
      <c r="A4732" s="26">
        <v>44382.527430555558</v>
      </c>
      <c r="B4732" s="23" t="s">
        <v>189</v>
      </c>
      <c r="C4732" s="23" t="s">
        <v>6157</v>
      </c>
      <c r="D4732" s="23" t="s">
        <v>131</v>
      </c>
      <c r="E4732" s="23" t="s">
        <v>1</v>
      </c>
      <c r="F4732" s="23" t="s">
        <v>7</v>
      </c>
      <c r="G4732" s="23" t="s">
        <v>975</v>
      </c>
      <c r="H4732" s="2" t="s">
        <v>7728</v>
      </c>
      <c r="I4732" s="23" t="s">
        <v>4486</v>
      </c>
      <c r="J4732" s="23"/>
      <c r="K4732" s="23" t="s">
        <v>9712</v>
      </c>
      <c r="L4732" s="23"/>
      <c r="M4732" s="23">
        <f>YEAR(Tabla2[[#This Row],[Fecha de creación]])</f>
        <v>2021</v>
      </c>
      <c r="N4732" s="23">
        <f>MONTH(Tabla2[[#This Row],[Fecha de creación]])</f>
        <v>7</v>
      </c>
    </row>
    <row r="4733" spans="1:14" ht="15" customHeight="1" x14ac:dyDescent="0.25">
      <c r="A4733" s="26">
        <v>44382.628877314812</v>
      </c>
      <c r="B4733" s="23" t="s">
        <v>189</v>
      </c>
      <c r="C4733" s="23" t="s">
        <v>6158</v>
      </c>
      <c r="D4733" s="23" t="s">
        <v>131</v>
      </c>
      <c r="E4733" s="23" t="s">
        <v>1</v>
      </c>
      <c r="F4733" s="23" t="s">
        <v>7</v>
      </c>
      <c r="G4733" s="23" t="s">
        <v>975</v>
      </c>
      <c r="H4733" s="2" t="s">
        <v>7728</v>
      </c>
      <c r="I4733" s="23" t="s">
        <v>4486</v>
      </c>
      <c r="J4733" s="23"/>
      <c r="K4733" s="23" t="s">
        <v>9712</v>
      </c>
      <c r="L4733" s="23"/>
      <c r="M4733" s="23">
        <f>YEAR(Tabla2[[#This Row],[Fecha de creación]])</f>
        <v>2021</v>
      </c>
      <c r="N4733" s="23">
        <f>MONTH(Tabla2[[#This Row],[Fecha de creación]])</f>
        <v>7</v>
      </c>
    </row>
    <row r="4734" spans="1:14" ht="15" customHeight="1" x14ac:dyDescent="0.25">
      <c r="A4734" s="26">
        <v>44382.733206018522</v>
      </c>
      <c r="B4734" s="23" t="s">
        <v>0</v>
      </c>
      <c r="C4734" s="23" t="s">
        <v>6159</v>
      </c>
      <c r="D4734" s="23" t="s">
        <v>551</v>
      </c>
      <c r="E4734" s="23" t="s">
        <v>1</v>
      </c>
      <c r="F4734" s="23" t="s">
        <v>7</v>
      </c>
      <c r="G4734" s="23" t="s">
        <v>975</v>
      </c>
      <c r="H4734" s="2" t="s">
        <v>7731</v>
      </c>
      <c r="I4734" s="23" t="s">
        <v>5999</v>
      </c>
      <c r="J4734" s="23"/>
      <c r="K4734" s="23" t="s">
        <v>9712</v>
      </c>
      <c r="L4734" s="23"/>
      <c r="M4734" s="23">
        <f>YEAR(Tabla2[[#This Row],[Fecha de creación]])</f>
        <v>2021</v>
      </c>
      <c r="N4734" s="23">
        <f>MONTH(Tabla2[[#This Row],[Fecha de creación]])</f>
        <v>7</v>
      </c>
    </row>
    <row r="4735" spans="1:14" ht="15" customHeight="1" x14ac:dyDescent="0.25">
      <c r="A4735" s="26">
        <v>44382.744131944448</v>
      </c>
      <c r="B4735" s="23" t="s">
        <v>0</v>
      </c>
      <c r="C4735" s="23" t="s">
        <v>6160</v>
      </c>
      <c r="D4735" s="23" t="s">
        <v>5767</v>
      </c>
      <c r="E4735" s="23" t="s">
        <v>1</v>
      </c>
      <c r="F4735" s="23" t="s">
        <v>7</v>
      </c>
      <c r="G4735" s="23" t="s">
        <v>1551</v>
      </c>
      <c r="H4735" s="2" t="s">
        <v>7743</v>
      </c>
      <c r="I4735" s="23" t="s">
        <v>11</v>
      </c>
      <c r="J4735" s="23"/>
      <c r="K4735" s="23" t="s">
        <v>9712</v>
      </c>
      <c r="L4735" s="23"/>
      <c r="M4735" s="23">
        <f>YEAR(Tabla2[[#This Row],[Fecha de creación]])</f>
        <v>2021</v>
      </c>
      <c r="N4735" s="23">
        <f>MONTH(Tabla2[[#This Row],[Fecha de creación]])</f>
        <v>7</v>
      </c>
    </row>
    <row r="4736" spans="1:14" ht="15" customHeight="1" x14ac:dyDescent="0.25">
      <c r="A4736" s="26">
        <v>44382.74900462963</v>
      </c>
      <c r="B4736" s="23" t="s">
        <v>0</v>
      </c>
      <c r="C4736" s="23" t="s">
        <v>6161</v>
      </c>
      <c r="D4736" s="23" t="s">
        <v>131</v>
      </c>
      <c r="E4736" s="23" t="s">
        <v>1</v>
      </c>
      <c r="F4736" s="23" t="s">
        <v>7</v>
      </c>
      <c r="G4736" s="23" t="s">
        <v>975</v>
      </c>
      <c r="H4736" s="2" t="s">
        <v>7728</v>
      </c>
      <c r="I4736" s="23" t="s">
        <v>5999</v>
      </c>
      <c r="J4736" s="23"/>
      <c r="K4736" s="23" t="s">
        <v>9712</v>
      </c>
      <c r="L4736" s="23"/>
      <c r="M4736" s="23">
        <f>YEAR(Tabla2[[#This Row],[Fecha de creación]])</f>
        <v>2021</v>
      </c>
      <c r="N4736" s="23">
        <f>MONTH(Tabla2[[#This Row],[Fecha de creación]])</f>
        <v>7</v>
      </c>
    </row>
    <row r="4737" spans="1:14" ht="15" customHeight="1" x14ac:dyDescent="0.25">
      <c r="A4737" s="26">
        <v>44382.757465277777</v>
      </c>
      <c r="B4737" s="23" t="s">
        <v>0</v>
      </c>
      <c r="C4737" s="23" t="s">
        <v>6162</v>
      </c>
      <c r="D4737" s="23" t="s">
        <v>21</v>
      </c>
      <c r="E4737" s="23" t="s">
        <v>1</v>
      </c>
      <c r="F4737" s="23" t="s">
        <v>7</v>
      </c>
      <c r="G4737" s="23" t="s">
        <v>975</v>
      </c>
      <c r="H4737" s="2" t="s">
        <v>7744</v>
      </c>
      <c r="I4737" s="23" t="s">
        <v>4</v>
      </c>
      <c r="J4737" s="23"/>
      <c r="K4737" s="23" t="s">
        <v>9712</v>
      </c>
      <c r="L4737" s="23"/>
      <c r="M4737" s="23">
        <f>YEAR(Tabla2[[#This Row],[Fecha de creación]])</f>
        <v>2021</v>
      </c>
      <c r="N4737" s="23">
        <f>MONTH(Tabla2[[#This Row],[Fecha de creación]])</f>
        <v>7</v>
      </c>
    </row>
    <row r="4738" spans="1:14" ht="15" customHeight="1" x14ac:dyDescent="0.25">
      <c r="A4738" s="26">
        <v>44382.764733796299</v>
      </c>
      <c r="B4738" s="23" t="s">
        <v>0</v>
      </c>
      <c r="C4738" s="23" t="s">
        <v>6163</v>
      </c>
      <c r="D4738" s="23" t="s">
        <v>223</v>
      </c>
      <c r="E4738" s="23" t="s">
        <v>1</v>
      </c>
      <c r="F4738" s="23" t="s">
        <v>7</v>
      </c>
      <c r="G4738" s="23" t="s">
        <v>1551</v>
      </c>
      <c r="H4738" s="2" t="s">
        <v>7725</v>
      </c>
      <c r="I4738" s="23" t="s">
        <v>11</v>
      </c>
      <c r="J4738" s="23"/>
      <c r="K4738" s="23" t="s">
        <v>9712</v>
      </c>
      <c r="L4738" s="23"/>
      <c r="M4738" s="23">
        <f>YEAR(Tabla2[[#This Row],[Fecha de creación]])</f>
        <v>2021</v>
      </c>
      <c r="N4738" s="23">
        <f>MONTH(Tabla2[[#This Row],[Fecha de creación]])</f>
        <v>7</v>
      </c>
    </row>
    <row r="4739" spans="1:14" ht="15" customHeight="1" x14ac:dyDescent="0.25">
      <c r="A4739" s="26">
        <v>44382.765393518515</v>
      </c>
      <c r="B4739" s="23" t="s">
        <v>0</v>
      </c>
      <c r="C4739" s="23" t="s">
        <v>6164</v>
      </c>
      <c r="D4739" s="23" t="s">
        <v>6</v>
      </c>
      <c r="E4739" s="23" t="s">
        <v>1</v>
      </c>
      <c r="F4739" s="23" t="s">
        <v>7</v>
      </c>
      <c r="G4739" s="23" t="s">
        <v>975</v>
      </c>
      <c r="H4739" s="2" t="s">
        <v>7722</v>
      </c>
      <c r="I4739" s="23" t="s">
        <v>5999</v>
      </c>
      <c r="J4739" s="23"/>
      <c r="K4739" s="23" t="s">
        <v>9712</v>
      </c>
      <c r="L4739" s="23"/>
      <c r="M4739" s="23">
        <f>YEAR(Tabla2[[#This Row],[Fecha de creación]])</f>
        <v>2021</v>
      </c>
      <c r="N4739" s="23">
        <f>MONTH(Tabla2[[#This Row],[Fecha de creación]])</f>
        <v>7</v>
      </c>
    </row>
    <row r="4740" spans="1:14" ht="15" customHeight="1" x14ac:dyDescent="0.25">
      <c r="A4740" s="26">
        <v>44382.769594907404</v>
      </c>
      <c r="B4740" s="23" t="s">
        <v>100</v>
      </c>
      <c r="C4740" s="23" t="s">
        <v>6165</v>
      </c>
      <c r="D4740" s="23" t="s">
        <v>6</v>
      </c>
      <c r="E4740" s="23" t="s">
        <v>1</v>
      </c>
      <c r="F4740" s="23" t="s">
        <v>7</v>
      </c>
      <c r="G4740" s="23" t="s">
        <v>975</v>
      </c>
      <c r="H4740" s="2" t="s">
        <v>7722</v>
      </c>
      <c r="I4740" s="23" t="s">
        <v>6004</v>
      </c>
      <c r="J4740" s="23"/>
      <c r="K4740" s="23" t="s">
        <v>9712</v>
      </c>
      <c r="L4740" s="23"/>
      <c r="M4740" s="23">
        <f>YEAR(Tabla2[[#This Row],[Fecha de creación]])</f>
        <v>2021</v>
      </c>
      <c r="N4740" s="23">
        <f>MONTH(Tabla2[[#This Row],[Fecha de creación]])</f>
        <v>7</v>
      </c>
    </row>
    <row r="4741" spans="1:14" ht="15" customHeight="1" x14ac:dyDescent="0.25">
      <c r="A4741" s="26">
        <v>44382.774884259263</v>
      </c>
      <c r="B4741" s="23" t="s">
        <v>0</v>
      </c>
      <c r="C4741" s="23" t="s">
        <v>6166</v>
      </c>
      <c r="D4741" s="23" t="s">
        <v>49</v>
      </c>
      <c r="E4741" s="23" t="s">
        <v>1</v>
      </c>
      <c r="F4741" s="23" t="s">
        <v>22</v>
      </c>
      <c r="G4741" s="23" t="s">
        <v>975</v>
      </c>
      <c r="H4741" s="2" t="s">
        <v>7745</v>
      </c>
      <c r="I4741" s="23" t="s">
        <v>5999</v>
      </c>
      <c r="J4741" s="23"/>
      <c r="K4741" s="23" t="s">
        <v>9712</v>
      </c>
      <c r="L4741" s="23"/>
      <c r="M4741" s="23">
        <f>YEAR(Tabla2[[#This Row],[Fecha de creación]])</f>
        <v>2021</v>
      </c>
      <c r="N4741" s="23">
        <f>MONTH(Tabla2[[#This Row],[Fecha de creación]])</f>
        <v>7</v>
      </c>
    </row>
    <row r="4742" spans="1:14" ht="15" customHeight="1" x14ac:dyDescent="0.25">
      <c r="A4742" s="26">
        <v>44382.776886574073</v>
      </c>
      <c r="B4742" s="23" t="s">
        <v>0</v>
      </c>
      <c r="C4742" s="23" t="s">
        <v>6167</v>
      </c>
      <c r="D4742" s="23" t="s">
        <v>382</v>
      </c>
      <c r="E4742" s="23" t="s">
        <v>1</v>
      </c>
      <c r="F4742" s="23" t="s">
        <v>7</v>
      </c>
      <c r="G4742" s="23" t="s">
        <v>975</v>
      </c>
      <c r="H4742" s="2" t="s">
        <v>7723</v>
      </c>
      <c r="I4742" s="23" t="s">
        <v>4</v>
      </c>
      <c r="J4742" s="23"/>
      <c r="K4742" s="23" t="s">
        <v>9712</v>
      </c>
      <c r="L4742" s="23"/>
      <c r="M4742" s="23">
        <f>YEAR(Tabla2[[#This Row],[Fecha de creación]])</f>
        <v>2021</v>
      </c>
      <c r="N4742" s="23">
        <f>MONTH(Tabla2[[#This Row],[Fecha de creación]])</f>
        <v>7</v>
      </c>
    </row>
    <row r="4743" spans="1:14" ht="15" customHeight="1" x14ac:dyDescent="0.25">
      <c r="A4743" s="26">
        <v>44382.778391203705</v>
      </c>
      <c r="B4743" s="23" t="s">
        <v>0</v>
      </c>
      <c r="C4743" s="23" t="s">
        <v>6168</v>
      </c>
      <c r="D4743" s="23" t="s">
        <v>51</v>
      </c>
      <c r="E4743" s="23" t="s">
        <v>1</v>
      </c>
      <c r="F4743" s="23" t="s">
        <v>2</v>
      </c>
      <c r="G4743" s="23" t="s">
        <v>1551</v>
      </c>
      <c r="H4743" s="2" t="s">
        <v>7732</v>
      </c>
      <c r="I4743" s="23" t="s">
        <v>11</v>
      </c>
      <c r="J4743" s="23"/>
      <c r="K4743" s="23" t="s">
        <v>9712</v>
      </c>
      <c r="L4743" s="23"/>
      <c r="M4743" s="23">
        <f>YEAR(Tabla2[[#This Row],[Fecha de creación]])</f>
        <v>2021</v>
      </c>
      <c r="N4743" s="23">
        <f>MONTH(Tabla2[[#This Row],[Fecha de creación]])</f>
        <v>7</v>
      </c>
    </row>
    <row r="4744" spans="1:14" ht="15" customHeight="1" x14ac:dyDescent="0.25">
      <c r="A4744" s="26">
        <v>44382.785810185182</v>
      </c>
      <c r="B4744" s="23" t="s">
        <v>100</v>
      </c>
      <c r="C4744" s="23" t="s">
        <v>6169</v>
      </c>
      <c r="D4744" s="23" t="s">
        <v>551</v>
      </c>
      <c r="E4744" s="23" t="s">
        <v>1</v>
      </c>
      <c r="F4744" s="23" t="s">
        <v>7</v>
      </c>
      <c r="G4744" s="23" t="s">
        <v>975</v>
      </c>
      <c r="H4744" s="2" t="s">
        <v>7731</v>
      </c>
      <c r="I4744" s="23" t="s">
        <v>1653</v>
      </c>
      <c r="J4744" s="23"/>
      <c r="K4744" s="23" t="s">
        <v>9712</v>
      </c>
      <c r="L4744" s="23"/>
      <c r="M4744" s="23">
        <f>YEAR(Tabla2[[#This Row],[Fecha de creación]])</f>
        <v>2021</v>
      </c>
      <c r="N4744" s="23">
        <f>MONTH(Tabla2[[#This Row],[Fecha de creación]])</f>
        <v>7</v>
      </c>
    </row>
    <row r="4745" spans="1:14" ht="15" customHeight="1" x14ac:dyDescent="0.25">
      <c r="A4745" s="26">
        <v>44382.786562499998</v>
      </c>
      <c r="B4745" s="23" t="s">
        <v>100</v>
      </c>
      <c r="C4745" s="23" t="s">
        <v>6170</v>
      </c>
      <c r="D4745" s="23" t="s">
        <v>812</v>
      </c>
      <c r="E4745" s="23" t="s">
        <v>1</v>
      </c>
      <c r="F4745" s="23" t="s">
        <v>7</v>
      </c>
      <c r="G4745" s="23" t="s">
        <v>975</v>
      </c>
      <c r="H4745" s="2" t="s">
        <v>7734</v>
      </c>
      <c r="I4745" s="23" t="s">
        <v>1653</v>
      </c>
      <c r="J4745" s="23"/>
      <c r="K4745" s="23" t="s">
        <v>9712</v>
      </c>
      <c r="L4745" s="23"/>
      <c r="M4745" s="23">
        <f>YEAR(Tabla2[[#This Row],[Fecha de creación]])</f>
        <v>2021</v>
      </c>
      <c r="N4745" s="23">
        <f>MONTH(Tabla2[[#This Row],[Fecha de creación]])</f>
        <v>7</v>
      </c>
    </row>
    <row r="4746" spans="1:14" ht="15" customHeight="1" x14ac:dyDescent="0.25">
      <c r="A4746" s="26">
        <v>44382.786585648151</v>
      </c>
      <c r="B4746" s="23" t="s">
        <v>0</v>
      </c>
      <c r="C4746" s="23" t="s">
        <v>6171</v>
      </c>
      <c r="D4746" s="23" t="s">
        <v>172</v>
      </c>
      <c r="E4746" s="23" t="s">
        <v>1</v>
      </c>
      <c r="F4746" s="23" t="s">
        <v>2</v>
      </c>
      <c r="G4746" s="23" t="s">
        <v>1551</v>
      </c>
      <c r="H4746" s="2" t="s">
        <v>7721</v>
      </c>
      <c r="I4746" s="23" t="s">
        <v>5999</v>
      </c>
      <c r="J4746" s="23"/>
      <c r="K4746" s="23" t="s">
        <v>9536</v>
      </c>
      <c r="L4746" s="23"/>
      <c r="M4746" s="23">
        <f>YEAR(Tabla2[[#This Row],[Fecha de creación]])</f>
        <v>2021</v>
      </c>
      <c r="N4746" s="23">
        <f>MONTH(Tabla2[[#This Row],[Fecha de creación]])</f>
        <v>7</v>
      </c>
    </row>
    <row r="4747" spans="1:14" ht="15" customHeight="1" x14ac:dyDescent="0.25">
      <c r="A4747" s="26">
        <v>44382.790439814817</v>
      </c>
      <c r="B4747" s="23" t="s">
        <v>100</v>
      </c>
      <c r="C4747" s="23" t="s">
        <v>6172</v>
      </c>
      <c r="D4747" s="23" t="s">
        <v>49</v>
      </c>
      <c r="E4747" s="23" t="s">
        <v>1</v>
      </c>
      <c r="F4747" s="23" t="s">
        <v>22</v>
      </c>
      <c r="G4747" s="23" t="s">
        <v>975</v>
      </c>
      <c r="H4747" s="2" t="s">
        <v>7745</v>
      </c>
      <c r="I4747" s="23" t="s">
        <v>6004</v>
      </c>
      <c r="J4747" s="23"/>
      <c r="K4747" s="23" t="s">
        <v>9712</v>
      </c>
      <c r="L4747" s="23"/>
      <c r="M4747" s="23">
        <f>YEAR(Tabla2[[#This Row],[Fecha de creación]])</f>
        <v>2021</v>
      </c>
      <c r="N4747" s="23">
        <f>MONTH(Tabla2[[#This Row],[Fecha de creación]])</f>
        <v>7</v>
      </c>
    </row>
    <row r="4748" spans="1:14" ht="15" customHeight="1" x14ac:dyDescent="0.25">
      <c r="A4748" s="26">
        <v>44383.612638888888</v>
      </c>
      <c r="B4748" s="23" t="s">
        <v>56</v>
      </c>
      <c r="C4748" s="23" t="s">
        <v>6173</v>
      </c>
      <c r="D4748" s="23" t="s">
        <v>6</v>
      </c>
      <c r="E4748" s="23" t="s">
        <v>1</v>
      </c>
      <c r="F4748" s="23" t="s">
        <v>7</v>
      </c>
      <c r="G4748" s="23" t="s">
        <v>975</v>
      </c>
      <c r="H4748" s="2" t="s">
        <v>7722</v>
      </c>
      <c r="I4748" s="23" t="s">
        <v>4517</v>
      </c>
      <c r="J4748" s="23"/>
      <c r="K4748" s="23" t="s">
        <v>9712</v>
      </c>
      <c r="L4748" s="23"/>
      <c r="M4748" s="23">
        <f>YEAR(Tabla2[[#This Row],[Fecha de creación]])</f>
        <v>2021</v>
      </c>
      <c r="N4748" s="23">
        <f>MONTH(Tabla2[[#This Row],[Fecha de creación]])</f>
        <v>7</v>
      </c>
    </row>
    <row r="4749" spans="1:14" ht="15" customHeight="1" x14ac:dyDescent="0.25">
      <c r="A4749" s="26">
        <v>44383.655277777776</v>
      </c>
      <c r="B4749" s="23" t="s">
        <v>56</v>
      </c>
      <c r="C4749" s="23" t="s">
        <v>6174</v>
      </c>
      <c r="D4749" s="23" t="s">
        <v>36</v>
      </c>
      <c r="E4749" s="23" t="s">
        <v>1</v>
      </c>
      <c r="F4749" s="23" t="s">
        <v>7</v>
      </c>
      <c r="G4749" s="23" t="s">
        <v>975</v>
      </c>
      <c r="H4749" s="2" t="s">
        <v>7731</v>
      </c>
      <c r="I4749" s="23" t="s">
        <v>4517</v>
      </c>
      <c r="J4749" s="23"/>
      <c r="K4749" s="23" t="s">
        <v>9712</v>
      </c>
      <c r="L4749" s="23"/>
      <c r="M4749" s="23">
        <f>YEAR(Tabla2[[#This Row],[Fecha de creación]])</f>
        <v>2021</v>
      </c>
      <c r="N4749" s="23">
        <f>MONTH(Tabla2[[#This Row],[Fecha de creación]])</f>
        <v>7</v>
      </c>
    </row>
    <row r="4750" spans="1:14" ht="15" customHeight="1" x14ac:dyDescent="0.25">
      <c r="A4750" s="26">
        <v>44383.659305555557</v>
      </c>
      <c r="B4750" s="23" t="s">
        <v>0</v>
      </c>
      <c r="C4750" s="23" t="s">
        <v>6175</v>
      </c>
      <c r="D4750" s="23" t="s">
        <v>551</v>
      </c>
      <c r="E4750" s="23" t="s">
        <v>1</v>
      </c>
      <c r="F4750" s="23" t="s">
        <v>7</v>
      </c>
      <c r="G4750" s="23" t="s">
        <v>975</v>
      </c>
      <c r="H4750" s="2" t="s">
        <v>7731</v>
      </c>
      <c r="I4750" s="23" t="s">
        <v>5999</v>
      </c>
      <c r="J4750" s="23"/>
      <c r="K4750" s="23" t="s">
        <v>9712</v>
      </c>
      <c r="L4750" s="23"/>
      <c r="M4750" s="23">
        <f>YEAR(Tabla2[[#This Row],[Fecha de creación]])</f>
        <v>2021</v>
      </c>
      <c r="N4750" s="23">
        <f>MONTH(Tabla2[[#This Row],[Fecha de creación]])</f>
        <v>7</v>
      </c>
    </row>
    <row r="4751" spans="1:14" ht="15" customHeight="1" x14ac:dyDescent="0.25">
      <c r="A4751" s="26">
        <v>44383.661840277775</v>
      </c>
      <c r="B4751" s="23" t="s">
        <v>0</v>
      </c>
      <c r="C4751" s="23" t="s">
        <v>6176</v>
      </c>
      <c r="D4751" s="23" t="s">
        <v>244</v>
      </c>
      <c r="E4751" s="23" t="s">
        <v>1</v>
      </c>
      <c r="F4751" s="23" t="s">
        <v>7</v>
      </c>
      <c r="G4751" s="23" t="s">
        <v>975</v>
      </c>
      <c r="H4751" s="2" t="s">
        <v>7722</v>
      </c>
      <c r="I4751" s="23" t="s">
        <v>5999</v>
      </c>
      <c r="J4751" s="23"/>
      <c r="K4751" s="23" t="s">
        <v>9712</v>
      </c>
      <c r="L4751" s="23"/>
      <c r="M4751" s="23">
        <f>YEAR(Tabla2[[#This Row],[Fecha de creación]])</f>
        <v>2021</v>
      </c>
      <c r="N4751" s="23">
        <f>MONTH(Tabla2[[#This Row],[Fecha de creación]])</f>
        <v>7</v>
      </c>
    </row>
    <row r="4752" spans="1:14" ht="15" customHeight="1" x14ac:dyDescent="0.25">
      <c r="A4752" s="26">
        <v>44383.67046296296</v>
      </c>
      <c r="B4752" s="23" t="s">
        <v>19</v>
      </c>
      <c r="C4752" s="23" t="s">
        <v>6177</v>
      </c>
      <c r="D4752" s="23" t="s">
        <v>6178</v>
      </c>
      <c r="E4752" s="23" t="s">
        <v>1</v>
      </c>
      <c r="F4752" s="23" t="s">
        <v>7</v>
      </c>
      <c r="G4752" s="23" t="s">
        <v>975</v>
      </c>
      <c r="H4752" s="2" t="s">
        <v>7730</v>
      </c>
      <c r="I4752" s="23" t="s">
        <v>23</v>
      </c>
      <c r="J4752" s="23"/>
      <c r="K4752" s="23" t="s">
        <v>9712</v>
      </c>
      <c r="L4752" s="23"/>
      <c r="M4752" s="23">
        <f>YEAR(Tabla2[[#This Row],[Fecha de creación]])</f>
        <v>2021</v>
      </c>
      <c r="N4752" s="23">
        <f>MONTH(Tabla2[[#This Row],[Fecha de creación]])</f>
        <v>7</v>
      </c>
    </row>
    <row r="4753" spans="1:14" ht="15" customHeight="1" x14ac:dyDescent="0.25">
      <c r="A4753" s="26">
        <v>44383.671770833331</v>
      </c>
      <c r="B4753" s="23" t="s">
        <v>100</v>
      </c>
      <c r="C4753" s="23" t="s">
        <v>6179</v>
      </c>
      <c r="D4753" s="23" t="s">
        <v>6180</v>
      </c>
      <c r="E4753" s="23" t="s">
        <v>1</v>
      </c>
      <c r="F4753" s="23" t="s">
        <v>22</v>
      </c>
      <c r="G4753" s="23" t="s">
        <v>975</v>
      </c>
      <c r="H4753" s="2" t="s">
        <v>7725</v>
      </c>
      <c r="I4753" s="23" t="s">
        <v>1653</v>
      </c>
      <c r="J4753" s="23"/>
      <c r="K4753" s="23" t="s">
        <v>9712</v>
      </c>
      <c r="L4753" s="23"/>
      <c r="M4753" s="23">
        <f>YEAR(Tabla2[[#This Row],[Fecha de creación]])</f>
        <v>2021</v>
      </c>
      <c r="N4753" s="23">
        <f>MONTH(Tabla2[[#This Row],[Fecha de creación]])</f>
        <v>7</v>
      </c>
    </row>
    <row r="4754" spans="1:14" ht="15" customHeight="1" x14ac:dyDescent="0.25">
      <c r="A4754" s="26">
        <v>44383.673275462963</v>
      </c>
      <c r="B4754" s="23" t="s">
        <v>0</v>
      </c>
      <c r="C4754" s="23" t="s">
        <v>6181</v>
      </c>
      <c r="D4754" s="23" t="s">
        <v>887</v>
      </c>
      <c r="E4754" s="23" t="s">
        <v>1</v>
      </c>
      <c r="F4754" s="23" t="s">
        <v>7</v>
      </c>
      <c r="G4754" s="23" t="s">
        <v>1551</v>
      </c>
      <c r="H4754" s="2" t="s">
        <v>7748</v>
      </c>
      <c r="I4754" s="23" t="s">
        <v>5999</v>
      </c>
      <c r="J4754" s="23"/>
      <c r="K4754" s="23" t="s">
        <v>9712</v>
      </c>
      <c r="L4754" s="23"/>
      <c r="M4754" s="23">
        <f>YEAR(Tabla2[[#This Row],[Fecha de creación]])</f>
        <v>2021</v>
      </c>
      <c r="N4754" s="23">
        <f>MONTH(Tabla2[[#This Row],[Fecha de creación]])</f>
        <v>7</v>
      </c>
    </row>
    <row r="4755" spans="1:14" ht="15" customHeight="1" x14ac:dyDescent="0.25">
      <c r="A4755" s="26">
        <v>44383.690150462964</v>
      </c>
      <c r="B4755" s="23" t="s">
        <v>0</v>
      </c>
      <c r="C4755" s="23" t="s">
        <v>6182</v>
      </c>
      <c r="D4755" s="23" t="s">
        <v>218</v>
      </c>
      <c r="E4755" s="23" t="s">
        <v>1</v>
      </c>
      <c r="F4755" s="23" t="s">
        <v>7</v>
      </c>
      <c r="G4755" s="23" t="s">
        <v>1551</v>
      </c>
      <c r="H4755" s="2" t="s">
        <v>7737</v>
      </c>
      <c r="I4755" s="23" t="s">
        <v>11</v>
      </c>
      <c r="J4755" s="23"/>
      <c r="K4755" s="23" t="s">
        <v>9712</v>
      </c>
      <c r="L4755" s="23"/>
      <c r="M4755" s="23">
        <f>YEAR(Tabla2[[#This Row],[Fecha de creación]])</f>
        <v>2021</v>
      </c>
      <c r="N4755" s="23">
        <f>MONTH(Tabla2[[#This Row],[Fecha de creación]])</f>
        <v>7</v>
      </c>
    </row>
    <row r="4756" spans="1:14" ht="15" customHeight="1" x14ac:dyDescent="0.25">
      <c r="A4756" s="26">
        <v>44383.700995370367</v>
      </c>
      <c r="B4756" s="23" t="s">
        <v>56</v>
      </c>
      <c r="C4756" s="23" t="s">
        <v>6183</v>
      </c>
      <c r="D4756" s="23" t="s">
        <v>36</v>
      </c>
      <c r="E4756" s="23" t="s">
        <v>1</v>
      </c>
      <c r="F4756" s="23" t="s">
        <v>7</v>
      </c>
      <c r="G4756" s="23" t="s">
        <v>975</v>
      </c>
      <c r="H4756" s="2" t="s">
        <v>7731</v>
      </c>
      <c r="I4756" s="23" t="s">
        <v>4517</v>
      </c>
      <c r="J4756" s="23"/>
      <c r="K4756" s="23" t="s">
        <v>9712</v>
      </c>
      <c r="L4756" s="23"/>
      <c r="M4756" s="23">
        <f>YEAR(Tabla2[[#This Row],[Fecha de creación]])</f>
        <v>2021</v>
      </c>
      <c r="N4756" s="23">
        <f>MONTH(Tabla2[[#This Row],[Fecha de creación]])</f>
        <v>7</v>
      </c>
    </row>
    <row r="4757" spans="1:14" ht="15" customHeight="1" x14ac:dyDescent="0.25">
      <c r="A4757" s="26">
        <v>44383.716898148145</v>
      </c>
      <c r="B4757" s="23" t="s">
        <v>100</v>
      </c>
      <c r="C4757" s="23" t="s">
        <v>6184</v>
      </c>
      <c r="D4757" s="23" t="s">
        <v>6185</v>
      </c>
      <c r="E4757" s="23" t="s">
        <v>1</v>
      </c>
      <c r="F4757" s="23" t="s">
        <v>2</v>
      </c>
      <c r="G4757" s="23" t="s">
        <v>1551</v>
      </c>
      <c r="H4757" s="2" t="s">
        <v>7721</v>
      </c>
      <c r="I4757" s="23" t="s">
        <v>1653</v>
      </c>
      <c r="J4757" s="23"/>
      <c r="K4757" s="23" t="s">
        <v>9536</v>
      </c>
      <c r="L4757" s="23"/>
      <c r="M4757" s="23">
        <f>YEAR(Tabla2[[#This Row],[Fecha de creación]])</f>
        <v>2021</v>
      </c>
      <c r="N4757" s="23">
        <f>MONTH(Tabla2[[#This Row],[Fecha de creación]])</f>
        <v>7</v>
      </c>
    </row>
    <row r="4758" spans="1:14" ht="15" customHeight="1" x14ac:dyDescent="0.25">
      <c r="A4758" s="26">
        <v>44383.727523148147</v>
      </c>
      <c r="B4758" s="23" t="s">
        <v>0</v>
      </c>
      <c r="C4758" s="23" t="s">
        <v>6186</v>
      </c>
      <c r="D4758" s="23" t="s">
        <v>551</v>
      </c>
      <c r="E4758" s="23" t="s">
        <v>1</v>
      </c>
      <c r="F4758" s="23" t="s">
        <v>7</v>
      </c>
      <c r="G4758" s="23" t="s">
        <v>975</v>
      </c>
      <c r="H4758" s="2" t="s">
        <v>7731</v>
      </c>
      <c r="I4758" s="23" t="s">
        <v>4</v>
      </c>
      <c r="J4758" s="23"/>
      <c r="K4758" s="23" t="s">
        <v>9712</v>
      </c>
      <c r="L4758" s="23"/>
      <c r="M4758" s="23">
        <f>YEAR(Tabla2[[#This Row],[Fecha de creación]])</f>
        <v>2021</v>
      </c>
      <c r="N4758" s="23">
        <f>MONTH(Tabla2[[#This Row],[Fecha de creación]])</f>
        <v>7</v>
      </c>
    </row>
    <row r="4759" spans="1:14" ht="15" customHeight="1" x14ac:dyDescent="0.25">
      <c r="A4759" s="26">
        <v>44383.728715277779</v>
      </c>
      <c r="B4759" s="23" t="s">
        <v>0</v>
      </c>
      <c r="C4759" s="23" t="s">
        <v>6187</v>
      </c>
      <c r="D4759" s="23" t="s">
        <v>351</v>
      </c>
      <c r="E4759" s="23" t="s">
        <v>1</v>
      </c>
      <c r="F4759" s="23" t="s">
        <v>7</v>
      </c>
      <c r="G4759" s="23" t="s">
        <v>975</v>
      </c>
      <c r="H4759" s="2" t="s">
        <v>7734</v>
      </c>
      <c r="I4759" s="23" t="s">
        <v>4</v>
      </c>
      <c r="J4759" s="23"/>
      <c r="K4759" s="23" t="s">
        <v>9712</v>
      </c>
      <c r="L4759" s="23"/>
      <c r="M4759" s="23">
        <f>YEAR(Tabla2[[#This Row],[Fecha de creación]])</f>
        <v>2021</v>
      </c>
      <c r="N4759" s="23">
        <f>MONTH(Tabla2[[#This Row],[Fecha de creación]])</f>
        <v>7</v>
      </c>
    </row>
    <row r="4760" spans="1:14" ht="15" customHeight="1" x14ac:dyDescent="0.25">
      <c r="A4760" s="26">
        <v>44383.734224537038</v>
      </c>
      <c r="B4760" s="23" t="s">
        <v>0</v>
      </c>
      <c r="C4760" s="23" t="s">
        <v>6188</v>
      </c>
      <c r="D4760" s="23" t="s">
        <v>49</v>
      </c>
      <c r="E4760" s="23" t="s">
        <v>1</v>
      </c>
      <c r="F4760" s="23" t="s">
        <v>7</v>
      </c>
      <c r="G4760" s="23" t="s">
        <v>975</v>
      </c>
      <c r="H4760" s="2" t="s">
        <v>7745</v>
      </c>
      <c r="I4760" s="23" t="s">
        <v>5999</v>
      </c>
      <c r="J4760" s="23"/>
      <c r="K4760" s="23" t="s">
        <v>9712</v>
      </c>
      <c r="L4760" s="23"/>
      <c r="M4760" s="23">
        <f>YEAR(Tabla2[[#This Row],[Fecha de creación]])</f>
        <v>2021</v>
      </c>
      <c r="N4760" s="23">
        <f>MONTH(Tabla2[[#This Row],[Fecha de creación]])</f>
        <v>7</v>
      </c>
    </row>
    <row r="4761" spans="1:14" ht="15" customHeight="1" x14ac:dyDescent="0.25">
      <c r="A4761" s="26">
        <v>44383.742384259262</v>
      </c>
      <c r="B4761" s="23" t="s">
        <v>100</v>
      </c>
      <c r="C4761" s="23" t="s">
        <v>6189</v>
      </c>
      <c r="D4761" s="23" t="s">
        <v>551</v>
      </c>
      <c r="E4761" s="23" t="s">
        <v>1</v>
      </c>
      <c r="F4761" s="23" t="s">
        <v>7</v>
      </c>
      <c r="G4761" s="23" t="s">
        <v>975</v>
      </c>
      <c r="H4761" s="2" t="s">
        <v>7731</v>
      </c>
      <c r="I4761" s="23" t="s">
        <v>6004</v>
      </c>
      <c r="J4761" s="23"/>
      <c r="K4761" s="23" t="s">
        <v>9712</v>
      </c>
      <c r="L4761" s="23"/>
      <c r="M4761" s="23">
        <f>YEAR(Tabla2[[#This Row],[Fecha de creación]])</f>
        <v>2021</v>
      </c>
      <c r="N4761" s="23">
        <f>MONTH(Tabla2[[#This Row],[Fecha de creación]])</f>
        <v>7</v>
      </c>
    </row>
    <row r="4762" spans="1:14" ht="15" customHeight="1" x14ac:dyDescent="0.25">
      <c r="A4762" s="26">
        <v>44383.743125000001</v>
      </c>
      <c r="B4762" s="23" t="s">
        <v>100</v>
      </c>
      <c r="C4762" s="23" t="s">
        <v>6190</v>
      </c>
      <c r="D4762" s="23" t="s">
        <v>131</v>
      </c>
      <c r="E4762" s="23" t="s">
        <v>1</v>
      </c>
      <c r="F4762" s="23" t="s">
        <v>7</v>
      </c>
      <c r="G4762" s="23" t="s">
        <v>975</v>
      </c>
      <c r="H4762" s="2" t="s">
        <v>7728</v>
      </c>
      <c r="I4762" s="23" t="s">
        <v>6004</v>
      </c>
      <c r="J4762" s="23"/>
      <c r="K4762" s="23" t="s">
        <v>9712</v>
      </c>
      <c r="L4762" s="23"/>
      <c r="M4762" s="23">
        <f>YEAR(Tabla2[[#This Row],[Fecha de creación]])</f>
        <v>2021</v>
      </c>
      <c r="N4762" s="23">
        <f>MONTH(Tabla2[[#This Row],[Fecha de creación]])</f>
        <v>7</v>
      </c>
    </row>
    <row r="4763" spans="1:14" ht="15" customHeight="1" x14ac:dyDescent="0.25">
      <c r="A4763" s="26">
        <v>44383.749884259261</v>
      </c>
      <c r="B4763" s="23" t="s">
        <v>100</v>
      </c>
      <c r="C4763" s="23" t="s">
        <v>6191</v>
      </c>
      <c r="D4763" s="23" t="s">
        <v>21</v>
      </c>
      <c r="E4763" s="23" t="s">
        <v>1</v>
      </c>
      <c r="F4763" s="23" t="s">
        <v>7</v>
      </c>
      <c r="G4763" s="23" t="s">
        <v>975</v>
      </c>
      <c r="H4763" s="2" t="s">
        <v>7744</v>
      </c>
      <c r="I4763" s="23" t="s">
        <v>6004</v>
      </c>
      <c r="J4763" s="23"/>
      <c r="K4763" s="23" t="s">
        <v>9712</v>
      </c>
      <c r="L4763" s="23"/>
      <c r="M4763" s="23">
        <f>YEAR(Tabla2[[#This Row],[Fecha de creación]])</f>
        <v>2021</v>
      </c>
      <c r="N4763" s="23">
        <f>MONTH(Tabla2[[#This Row],[Fecha de creación]])</f>
        <v>7</v>
      </c>
    </row>
    <row r="4764" spans="1:14" ht="15" customHeight="1" x14ac:dyDescent="0.25">
      <c r="A4764" s="26">
        <v>44383.753287037034</v>
      </c>
      <c r="B4764" s="23" t="s">
        <v>100</v>
      </c>
      <c r="C4764" s="23" t="s">
        <v>6192</v>
      </c>
      <c r="D4764" s="23" t="s">
        <v>6</v>
      </c>
      <c r="E4764" s="23" t="s">
        <v>1</v>
      </c>
      <c r="F4764" s="23" t="s">
        <v>7</v>
      </c>
      <c r="G4764" s="23" t="s">
        <v>1551</v>
      </c>
      <c r="H4764" s="2" t="s">
        <v>7722</v>
      </c>
      <c r="I4764" s="23" t="s">
        <v>6004</v>
      </c>
      <c r="J4764" s="23"/>
      <c r="K4764" s="23" t="s">
        <v>9712</v>
      </c>
      <c r="L4764" s="23"/>
      <c r="M4764" s="23">
        <f>YEAR(Tabla2[[#This Row],[Fecha de creación]])</f>
        <v>2021</v>
      </c>
      <c r="N4764" s="23">
        <f>MONTH(Tabla2[[#This Row],[Fecha de creación]])</f>
        <v>7</v>
      </c>
    </row>
    <row r="4765" spans="1:14" ht="15" customHeight="1" x14ac:dyDescent="0.25">
      <c r="A4765" s="26">
        <v>44384.402187500003</v>
      </c>
      <c r="B4765" s="23" t="s">
        <v>189</v>
      </c>
      <c r="C4765" s="23" t="s">
        <v>826</v>
      </c>
      <c r="D4765" s="23" t="s">
        <v>131</v>
      </c>
      <c r="E4765" s="23" t="s">
        <v>1</v>
      </c>
      <c r="F4765" s="23" t="s">
        <v>7</v>
      </c>
      <c r="G4765" s="23" t="s">
        <v>3</v>
      </c>
      <c r="H4765" s="2" t="s">
        <v>7728</v>
      </c>
      <c r="I4765" s="23" t="s">
        <v>4486</v>
      </c>
      <c r="J4765" s="23"/>
      <c r="K4765" s="23" t="s">
        <v>9712</v>
      </c>
      <c r="L4765" s="23"/>
      <c r="M4765" s="23">
        <f>YEAR(Tabla2[[#This Row],[Fecha de creación]])</f>
        <v>2021</v>
      </c>
      <c r="N4765" s="23">
        <f>MONTH(Tabla2[[#This Row],[Fecha de creación]])</f>
        <v>7</v>
      </c>
    </row>
    <row r="4766" spans="1:14" ht="15" customHeight="1" x14ac:dyDescent="0.25">
      <c r="A4766" s="26">
        <v>44384.422893518517</v>
      </c>
      <c r="B4766" s="23" t="s">
        <v>0</v>
      </c>
      <c r="C4766" s="23" t="s">
        <v>6193</v>
      </c>
      <c r="D4766" s="23" t="s">
        <v>6194</v>
      </c>
      <c r="E4766" s="23" t="s">
        <v>1</v>
      </c>
      <c r="F4766" s="23" t="s">
        <v>7</v>
      </c>
      <c r="G4766" s="23" t="s">
        <v>975</v>
      </c>
      <c r="H4766" s="2" t="s">
        <v>7731</v>
      </c>
      <c r="I4766" s="23" t="s">
        <v>4</v>
      </c>
      <c r="J4766" s="23"/>
      <c r="K4766" s="23" t="s">
        <v>9712</v>
      </c>
      <c r="L4766" s="23"/>
      <c r="M4766" s="23">
        <f>YEAR(Tabla2[[#This Row],[Fecha de creación]])</f>
        <v>2021</v>
      </c>
      <c r="N4766" s="23">
        <f>MONTH(Tabla2[[#This Row],[Fecha de creación]])</f>
        <v>7</v>
      </c>
    </row>
    <row r="4767" spans="1:14" ht="15" customHeight="1" x14ac:dyDescent="0.25">
      <c r="A4767" s="26">
        <v>44384.442997685182</v>
      </c>
      <c r="B4767" s="23" t="s">
        <v>19</v>
      </c>
      <c r="C4767" s="23" t="s">
        <v>6195</v>
      </c>
      <c r="D4767" s="23" t="s">
        <v>6196</v>
      </c>
      <c r="E4767" s="23" t="s">
        <v>1</v>
      </c>
      <c r="F4767" s="23" t="s">
        <v>7</v>
      </c>
      <c r="G4767" s="23" t="s">
        <v>975</v>
      </c>
      <c r="H4767" s="2" t="s">
        <v>7734</v>
      </c>
      <c r="I4767" s="23" t="s">
        <v>23</v>
      </c>
      <c r="J4767" s="23"/>
      <c r="K4767" s="23" t="s">
        <v>9712</v>
      </c>
      <c r="L4767" s="23"/>
      <c r="M4767" s="23">
        <f>YEAR(Tabla2[[#This Row],[Fecha de creación]])</f>
        <v>2021</v>
      </c>
      <c r="N4767" s="23">
        <f>MONTH(Tabla2[[#This Row],[Fecha de creación]])</f>
        <v>7</v>
      </c>
    </row>
    <row r="4768" spans="1:14" ht="15" customHeight="1" x14ac:dyDescent="0.25">
      <c r="A4768" s="26">
        <v>44384.467962962961</v>
      </c>
      <c r="B4768" s="23" t="s">
        <v>19</v>
      </c>
      <c r="C4768" s="23" t="s">
        <v>6197</v>
      </c>
      <c r="D4768" s="23" t="s">
        <v>6198</v>
      </c>
      <c r="E4768" s="23" t="s">
        <v>1</v>
      </c>
      <c r="F4768" s="23" t="s">
        <v>7</v>
      </c>
      <c r="G4768" s="23" t="s">
        <v>975</v>
      </c>
      <c r="H4768" s="2" t="s">
        <v>7734</v>
      </c>
      <c r="I4768" s="23" t="s">
        <v>23</v>
      </c>
      <c r="J4768" s="23"/>
      <c r="K4768" s="23" t="s">
        <v>9712</v>
      </c>
      <c r="L4768" s="23"/>
      <c r="M4768" s="23">
        <f>YEAR(Tabla2[[#This Row],[Fecha de creación]])</f>
        <v>2021</v>
      </c>
      <c r="N4768" s="23">
        <f>MONTH(Tabla2[[#This Row],[Fecha de creación]])</f>
        <v>7</v>
      </c>
    </row>
    <row r="4769" spans="1:14" ht="15" customHeight="1" x14ac:dyDescent="0.25">
      <c r="A4769" s="26">
        <v>44384.53974537037</v>
      </c>
      <c r="B4769" s="23" t="s">
        <v>19</v>
      </c>
      <c r="C4769" s="23" t="s">
        <v>6199</v>
      </c>
      <c r="D4769" s="23" t="s">
        <v>6200</v>
      </c>
      <c r="E4769" s="23" t="s">
        <v>1</v>
      </c>
      <c r="F4769" s="23" t="s">
        <v>7</v>
      </c>
      <c r="G4769" s="23" t="s">
        <v>975</v>
      </c>
      <c r="H4769" s="2" t="s">
        <v>7743</v>
      </c>
      <c r="I4769" s="23" t="s">
        <v>7544</v>
      </c>
      <c r="J4769" s="23"/>
      <c r="K4769" s="23" t="s">
        <v>9712</v>
      </c>
      <c r="L4769" s="23"/>
      <c r="M4769" s="23">
        <f>YEAR(Tabla2[[#This Row],[Fecha de creación]])</f>
        <v>2021</v>
      </c>
      <c r="N4769" s="23">
        <f>MONTH(Tabla2[[#This Row],[Fecha de creación]])</f>
        <v>7</v>
      </c>
    </row>
    <row r="4770" spans="1:14" ht="15" customHeight="1" x14ac:dyDescent="0.25">
      <c r="A4770" s="26">
        <v>44384.680833333332</v>
      </c>
      <c r="B4770" s="23" t="s">
        <v>0</v>
      </c>
      <c r="C4770" s="23" t="s">
        <v>6201</v>
      </c>
      <c r="D4770" s="23" t="s">
        <v>21</v>
      </c>
      <c r="E4770" s="23" t="s">
        <v>1</v>
      </c>
      <c r="F4770" s="23" t="s">
        <v>7</v>
      </c>
      <c r="G4770" s="23" t="s">
        <v>975</v>
      </c>
      <c r="H4770" s="2" t="s">
        <v>7744</v>
      </c>
      <c r="I4770" s="23" t="s">
        <v>4</v>
      </c>
      <c r="J4770" s="23"/>
      <c r="K4770" s="23" t="s">
        <v>9712</v>
      </c>
      <c r="L4770" s="23"/>
      <c r="M4770" s="23">
        <f>YEAR(Tabla2[[#This Row],[Fecha de creación]])</f>
        <v>2021</v>
      </c>
      <c r="N4770" s="23">
        <f>MONTH(Tabla2[[#This Row],[Fecha de creación]])</f>
        <v>7</v>
      </c>
    </row>
    <row r="4771" spans="1:14" ht="15" customHeight="1" x14ac:dyDescent="0.25">
      <c r="A4771" s="26">
        <v>44384.68540509259</v>
      </c>
      <c r="B4771" s="23" t="s">
        <v>0</v>
      </c>
      <c r="C4771" s="23" t="s">
        <v>6202</v>
      </c>
      <c r="D4771" s="23" t="s">
        <v>4287</v>
      </c>
      <c r="E4771" s="23" t="s">
        <v>1</v>
      </c>
      <c r="F4771" s="23" t="s">
        <v>7</v>
      </c>
      <c r="G4771" s="23" t="s">
        <v>1551</v>
      </c>
      <c r="H4771" s="2" t="s">
        <v>7734</v>
      </c>
      <c r="I4771" s="23" t="s">
        <v>28</v>
      </c>
      <c r="J4771" s="23"/>
      <c r="K4771" s="23" t="s">
        <v>9712</v>
      </c>
      <c r="L4771" s="23"/>
      <c r="M4771" s="23">
        <f>YEAR(Tabla2[[#This Row],[Fecha de creación]])</f>
        <v>2021</v>
      </c>
      <c r="N4771" s="23">
        <f>MONTH(Tabla2[[#This Row],[Fecha de creación]])</f>
        <v>7</v>
      </c>
    </row>
    <row r="4772" spans="1:14" ht="15" customHeight="1" x14ac:dyDescent="0.25">
      <c r="A4772" s="26">
        <v>44384.693460648145</v>
      </c>
      <c r="B4772" s="23" t="s">
        <v>0</v>
      </c>
      <c r="C4772" s="23" t="s">
        <v>6203</v>
      </c>
      <c r="D4772" s="23" t="s">
        <v>551</v>
      </c>
      <c r="E4772" s="23" t="s">
        <v>1</v>
      </c>
      <c r="F4772" s="23" t="s">
        <v>7</v>
      </c>
      <c r="G4772" s="23" t="s">
        <v>975</v>
      </c>
      <c r="H4772" s="2" t="s">
        <v>7731</v>
      </c>
      <c r="I4772" s="23" t="s">
        <v>4</v>
      </c>
      <c r="J4772" s="23"/>
      <c r="K4772" s="23" t="s">
        <v>9712</v>
      </c>
      <c r="L4772" s="23"/>
      <c r="M4772" s="23">
        <f>YEAR(Tabla2[[#This Row],[Fecha de creación]])</f>
        <v>2021</v>
      </c>
      <c r="N4772" s="23">
        <f>MONTH(Tabla2[[#This Row],[Fecha de creación]])</f>
        <v>7</v>
      </c>
    </row>
    <row r="4773" spans="1:14" ht="15" customHeight="1" x14ac:dyDescent="0.25">
      <c r="A4773" s="26">
        <v>44384.69394675926</v>
      </c>
      <c r="B4773" s="23" t="s">
        <v>0</v>
      </c>
      <c r="C4773" s="23" t="s">
        <v>6204</v>
      </c>
      <c r="D4773" s="23" t="s">
        <v>812</v>
      </c>
      <c r="E4773" s="23" t="s">
        <v>1</v>
      </c>
      <c r="F4773" s="23" t="s">
        <v>7</v>
      </c>
      <c r="G4773" s="23" t="s">
        <v>975</v>
      </c>
      <c r="H4773" s="2" t="s">
        <v>7734</v>
      </c>
      <c r="I4773" s="23" t="s">
        <v>4</v>
      </c>
      <c r="J4773" s="23"/>
      <c r="K4773" s="23" t="s">
        <v>9712</v>
      </c>
      <c r="L4773" s="23"/>
      <c r="M4773" s="23">
        <f>YEAR(Tabla2[[#This Row],[Fecha de creación]])</f>
        <v>2021</v>
      </c>
      <c r="N4773" s="23">
        <f>MONTH(Tabla2[[#This Row],[Fecha de creación]])</f>
        <v>7</v>
      </c>
    </row>
    <row r="4774" spans="1:14" ht="15" customHeight="1" x14ac:dyDescent="0.25">
      <c r="A4774" s="26">
        <v>44384.69494212963</v>
      </c>
      <c r="B4774" s="23" t="s">
        <v>0</v>
      </c>
      <c r="C4774" s="23" t="s">
        <v>6205</v>
      </c>
      <c r="D4774" s="23" t="s">
        <v>110</v>
      </c>
      <c r="E4774" s="23" t="s">
        <v>1</v>
      </c>
      <c r="F4774" s="23" t="s">
        <v>7</v>
      </c>
      <c r="G4774" s="23" t="s">
        <v>975</v>
      </c>
      <c r="H4774" s="2" t="s">
        <v>7731</v>
      </c>
      <c r="I4774" s="23" t="s">
        <v>4</v>
      </c>
      <c r="J4774" s="23"/>
      <c r="K4774" s="23" t="s">
        <v>9712</v>
      </c>
      <c r="L4774" s="23"/>
      <c r="M4774" s="23">
        <f>YEAR(Tabla2[[#This Row],[Fecha de creación]])</f>
        <v>2021</v>
      </c>
      <c r="N4774" s="23">
        <f>MONTH(Tabla2[[#This Row],[Fecha de creación]])</f>
        <v>7</v>
      </c>
    </row>
    <row r="4775" spans="1:14" ht="15" customHeight="1" x14ac:dyDescent="0.25">
      <c r="A4775" s="26">
        <v>44384.705717592595</v>
      </c>
      <c r="B4775" s="23" t="s">
        <v>189</v>
      </c>
      <c r="C4775" s="23" t="s">
        <v>6206</v>
      </c>
      <c r="D4775" s="23" t="s">
        <v>131</v>
      </c>
      <c r="E4775" s="23" t="s">
        <v>1</v>
      </c>
      <c r="F4775" s="23" t="s">
        <v>7</v>
      </c>
      <c r="G4775" s="23" t="s">
        <v>975</v>
      </c>
      <c r="H4775" s="2" t="s">
        <v>7728</v>
      </c>
      <c r="I4775" s="23" t="s">
        <v>4486</v>
      </c>
      <c r="J4775" s="23"/>
      <c r="K4775" s="23" t="s">
        <v>9712</v>
      </c>
      <c r="L4775" s="23"/>
      <c r="M4775" s="23">
        <f>YEAR(Tabla2[[#This Row],[Fecha de creación]])</f>
        <v>2021</v>
      </c>
      <c r="N4775" s="23">
        <f>MONTH(Tabla2[[#This Row],[Fecha de creación]])</f>
        <v>7</v>
      </c>
    </row>
    <row r="4776" spans="1:14" ht="15" customHeight="1" x14ac:dyDescent="0.25">
      <c r="A4776" s="26">
        <v>44384.709606481483</v>
      </c>
      <c r="B4776" s="23" t="s">
        <v>0</v>
      </c>
      <c r="C4776" s="23" t="s">
        <v>6207</v>
      </c>
      <c r="D4776" s="23" t="s">
        <v>6</v>
      </c>
      <c r="E4776" s="23" t="s">
        <v>1</v>
      </c>
      <c r="F4776" s="23" t="s">
        <v>7</v>
      </c>
      <c r="G4776" s="23" t="s">
        <v>975</v>
      </c>
      <c r="H4776" s="2" t="s">
        <v>7722</v>
      </c>
      <c r="I4776" s="23" t="s">
        <v>4</v>
      </c>
      <c r="J4776" s="23"/>
      <c r="K4776" s="23" t="s">
        <v>9712</v>
      </c>
      <c r="L4776" s="23"/>
      <c r="M4776" s="23">
        <f>YEAR(Tabla2[[#This Row],[Fecha de creación]])</f>
        <v>2021</v>
      </c>
      <c r="N4776" s="23">
        <f>MONTH(Tabla2[[#This Row],[Fecha de creación]])</f>
        <v>7</v>
      </c>
    </row>
    <row r="4777" spans="1:14" ht="15" customHeight="1" x14ac:dyDescent="0.25">
      <c r="A4777" s="26">
        <v>44384.723773148151</v>
      </c>
      <c r="B4777" s="23" t="s">
        <v>0</v>
      </c>
      <c r="C4777" s="23" t="s">
        <v>6208</v>
      </c>
      <c r="D4777" s="23" t="s">
        <v>110</v>
      </c>
      <c r="E4777" s="23" t="s">
        <v>1</v>
      </c>
      <c r="F4777" s="23" t="s">
        <v>7</v>
      </c>
      <c r="G4777" s="23" t="s">
        <v>975</v>
      </c>
      <c r="H4777" s="2" t="s">
        <v>7731</v>
      </c>
      <c r="I4777" s="23" t="s">
        <v>4</v>
      </c>
      <c r="J4777" s="23"/>
      <c r="K4777" s="23" t="s">
        <v>9712</v>
      </c>
      <c r="L4777" s="23"/>
      <c r="M4777" s="23">
        <f>YEAR(Tabla2[[#This Row],[Fecha de creación]])</f>
        <v>2021</v>
      </c>
      <c r="N4777" s="23">
        <f>MONTH(Tabla2[[#This Row],[Fecha de creación]])</f>
        <v>7</v>
      </c>
    </row>
    <row r="4778" spans="1:14" ht="15" customHeight="1" x14ac:dyDescent="0.25">
      <c r="A4778" s="26">
        <v>44384.734710648147</v>
      </c>
      <c r="B4778" s="23" t="s">
        <v>0</v>
      </c>
      <c r="C4778" s="23" t="s">
        <v>6209</v>
      </c>
      <c r="D4778" s="23" t="s">
        <v>246</v>
      </c>
      <c r="E4778" s="23" t="s">
        <v>1</v>
      </c>
      <c r="F4778" s="23" t="s">
        <v>7</v>
      </c>
      <c r="G4778" s="23" t="s">
        <v>975</v>
      </c>
      <c r="H4778" s="2" t="s">
        <v>7728</v>
      </c>
      <c r="I4778" s="23" t="s">
        <v>4</v>
      </c>
      <c r="J4778" s="23"/>
      <c r="K4778" s="23" t="s">
        <v>9712</v>
      </c>
      <c r="L4778" s="23"/>
      <c r="M4778" s="23">
        <f>YEAR(Tabla2[[#This Row],[Fecha de creación]])</f>
        <v>2021</v>
      </c>
      <c r="N4778" s="23">
        <f>MONTH(Tabla2[[#This Row],[Fecha de creación]])</f>
        <v>7</v>
      </c>
    </row>
    <row r="4779" spans="1:14" ht="15" customHeight="1" x14ac:dyDescent="0.25">
      <c r="A4779" s="26">
        <v>44384.737476851849</v>
      </c>
      <c r="B4779" s="23" t="s">
        <v>0</v>
      </c>
      <c r="C4779" s="23" t="s">
        <v>6210</v>
      </c>
      <c r="D4779" s="23" t="s">
        <v>218</v>
      </c>
      <c r="E4779" s="23" t="s">
        <v>1</v>
      </c>
      <c r="F4779" s="23" t="s">
        <v>7</v>
      </c>
      <c r="G4779" s="23" t="s">
        <v>1551</v>
      </c>
      <c r="H4779" s="2" t="s">
        <v>7737</v>
      </c>
      <c r="I4779" s="23" t="s">
        <v>5999</v>
      </c>
      <c r="J4779" s="23"/>
      <c r="K4779" s="23" t="s">
        <v>9712</v>
      </c>
      <c r="L4779" s="23"/>
      <c r="M4779" s="23">
        <f>YEAR(Tabla2[[#This Row],[Fecha de creación]])</f>
        <v>2021</v>
      </c>
      <c r="N4779" s="23">
        <f>MONTH(Tabla2[[#This Row],[Fecha de creación]])</f>
        <v>7</v>
      </c>
    </row>
    <row r="4780" spans="1:14" ht="15" customHeight="1" x14ac:dyDescent="0.25">
      <c r="A4780" s="26">
        <v>44384.742314814815</v>
      </c>
      <c r="B4780" s="23" t="s">
        <v>0</v>
      </c>
      <c r="C4780" s="23" t="s">
        <v>6211</v>
      </c>
      <c r="D4780" s="23" t="s">
        <v>1016</v>
      </c>
      <c r="E4780" s="23" t="s">
        <v>1</v>
      </c>
      <c r="F4780" s="23" t="s">
        <v>7</v>
      </c>
      <c r="G4780" s="23" t="s">
        <v>975</v>
      </c>
      <c r="H4780" s="2" t="s">
        <v>7731</v>
      </c>
      <c r="I4780" s="23" t="s">
        <v>5999</v>
      </c>
      <c r="J4780" s="23"/>
      <c r="K4780" s="23" t="s">
        <v>9712</v>
      </c>
      <c r="L4780" s="23"/>
      <c r="M4780" s="23">
        <f>YEAR(Tabla2[[#This Row],[Fecha de creación]])</f>
        <v>2021</v>
      </c>
      <c r="N4780" s="23">
        <f>MONTH(Tabla2[[#This Row],[Fecha de creación]])</f>
        <v>7</v>
      </c>
    </row>
    <row r="4781" spans="1:14" ht="15" customHeight="1" x14ac:dyDescent="0.25">
      <c r="A4781" s="26">
        <v>44384.745775462965</v>
      </c>
      <c r="B4781" s="23" t="s">
        <v>0</v>
      </c>
      <c r="C4781" s="23" t="s">
        <v>6212</v>
      </c>
      <c r="D4781" s="23" t="s">
        <v>551</v>
      </c>
      <c r="E4781" s="23" t="s">
        <v>1</v>
      </c>
      <c r="F4781" s="23" t="s">
        <v>7</v>
      </c>
      <c r="G4781" s="23" t="s">
        <v>975</v>
      </c>
      <c r="H4781" s="2" t="s">
        <v>7731</v>
      </c>
      <c r="I4781" s="23" t="s">
        <v>4</v>
      </c>
      <c r="J4781" s="23"/>
      <c r="K4781" s="23" t="s">
        <v>9712</v>
      </c>
      <c r="L4781" s="23"/>
      <c r="M4781" s="23">
        <f>YEAR(Tabla2[[#This Row],[Fecha de creación]])</f>
        <v>2021</v>
      </c>
      <c r="N4781" s="23">
        <f>MONTH(Tabla2[[#This Row],[Fecha de creación]])</f>
        <v>7</v>
      </c>
    </row>
    <row r="4782" spans="1:14" ht="15" customHeight="1" x14ac:dyDescent="0.25">
      <c r="A4782" s="26">
        <v>44384.746342592596</v>
      </c>
      <c r="B4782" s="23" t="s">
        <v>0</v>
      </c>
      <c r="C4782" s="23" t="s">
        <v>6213</v>
      </c>
      <c r="D4782" s="23" t="s">
        <v>812</v>
      </c>
      <c r="E4782" s="23" t="s">
        <v>1</v>
      </c>
      <c r="F4782" s="23" t="s">
        <v>7</v>
      </c>
      <c r="G4782" s="23" t="s">
        <v>975</v>
      </c>
      <c r="H4782" s="2" t="s">
        <v>7734</v>
      </c>
      <c r="I4782" s="23" t="s">
        <v>4</v>
      </c>
      <c r="J4782" s="23"/>
      <c r="K4782" s="23" t="s">
        <v>9712</v>
      </c>
      <c r="L4782" s="23"/>
      <c r="M4782" s="23">
        <f>YEAR(Tabla2[[#This Row],[Fecha de creación]])</f>
        <v>2021</v>
      </c>
      <c r="N4782" s="23">
        <f>MONTH(Tabla2[[#This Row],[Fecha de creación]])</f>
        <v>7</v>
      </c>
    </row>
    <row r="4783" spans="1:14" ht="15" customHeight="1" x14ac:dyDescent="0.25">
      <c r="A4783" s="26">
        <v>44384.747395833336</v>
      </c>
      <c r="B4783" s="23" t="s">
        <v>0</v>
      </c>
      <c r="C4783" s="23" t="s">
        <v>6214</v>
      </c>
      <c r="D4783" s="23" t="s">
        <v>382</v>
      </c>
      <c r="E4783" s="23" t="s">
        <v>1</v>
      </c>
      <c r="F4783" s="23" t="s">
        <v>7</v>
      </c>
      <c r="G4783" s="23" t="s">
        <v>975</v>
      </c>
      <c r="H4783" s="2" t="s">
        <v>7758</v>
      </c>
      <c r="I4783" s="23" t="s">
        <v>5999</v>
      </c>
      <c r="J4783" s="23"/>
      <c r="K4783" s="23" t="s">
        <v>9712</v>
      </c>
      <c r="L4783" s="23"/>
      <c r="M4783" s="23">
        <f>YEAR(Tabla2[[#This Row],[Fecha de creación]])</f>
        <v>2021</v>
      </c>
      <c r="N4783" s="23">
        <f>MONTH(Tabla2[[#This Row],[Fecha de creación]])</f>
        <v>7</v>
      </c>
    </row>
    <row r="4784" spans="1:14" ht="15" customHeight="1" x14ac:dyDescent="0.25">
      <c r="A4784" s="26">
        <v>44384.765914351854</v>
      </c>
      <c r="B4784" s="23" t="s">
        <v>100</v>
      </c>
      <c r="C4784" s="23" t="s">
        <v>6215</v>
      </c>
      <c r="D4784" s="23" t="s">
        <v>551</v>
      </c>
      <c r="E4784" s="23" t="s">
        <v>1</v>
      </c>
      <c r="F4784" s="23" t="s">
        <v>7</v>
      </c>
      <c r="G4784" s="23" t="s">
        <v>975</v>
      </c>
      <c r="H4784" s="2" t="s">
        <v>7731</v>
      </c>
      <c r="I4784" s="23" t="s">
        <v>1653</v>
      </c>
      <c r="J4784" s="23"/>
      <c r="K4784" s="23" t="s">
        <v>9712</v>
      </c>
      <c r="L4784" s="23"/>
      <c r="M4784" s="23">
        <f>YEAR(Tabla2[[#This Row],[Fecha de creación]])</f>
        <v>2021</v>
      </c>
      <c r="N4784" s="23">
        <f>MONTH(Tabla2[[#This Row],[Fecha de creación]])</f>
        <v>7</v>
      </c>
    </row>
    <row r="4785" spans="1:14" ht="15" customHeight="1" x14ac:dyDescent="0.25">
      <c r="A4785" s="26">
        <v>44384.766898148147</v>
      </c>
      <c r="B4785" s="23" t="s">
        <v>100</v>
      </c>
      <c r="C4785" s="23" t="s">
        <v>6216</v>
      </c>
      <c r="D4785" s="23" t="s">
        <v>812</v>
      </c>
      <c r="E4785" s="23" t="s">
        <v>1</v>
      </c>
      <c r="F4785" s="23" t="s">
        <v>7</v>
      </c>
      <c r="G4785" s="23" t="s">
        <v>975</v>
      </c>
      <c r="H4785" s="2" t="s">
        <v>7734</v>
      </c>
      <c r="I4785" s="23" t="s">
        <v>1653</v>
      </c>
      <c r="J4785" s="23"/>
      <c r="K4785" s="23" t="s">
        <v>9712</v>
      </c>
      <c r="L4785" s="23"/>
      <c r="M4785" s="23">
        <f>YEAR(Tabla2[[#This Row],[Fecha de creación]])</f>
        <v>2021</v>
      </c>
      <c r="N4785" s="23">
        <f>MONTH(Tabla2[[#This Row],[Fecha de creación]])</f>
        <v>7</v>
      </c>
    </row>
    <row r="4786" spans="1:14" ht="15" customHeight="1" x14ac:dyDescent="0.25">
      <c r="A4786" s="26">
        <v>44384.767511574071</v>
      </c>
      <c r="B4786" s="23" t="s">
        <v>100</v>
      </c>
      <c r="C4786" s="23" t="s">
        <v>6217</v>
      </c>
      <c r="D4786" s="23" t="s">
        <v>131</v>
      </c>
      <c r="E4786" s="23" t="s">
        <v>1</v>
      </c>
      <c r="F4786" s="23" t="s">
        <v>7</v>
      </c>
      <c r="G4786" s="23" t="s">
        <v>975</v>
      </c>
      <c r="H4786" s="2" t="s">
        <v>7728</v>
      </c>
      <c r="I4786" s="23" t="s">
        <v>1653</v>
      </c>
      <c r="J4786" s="23"/>
      <c r="K4786" s="23" t="s">
        <v>9712</v>
      </c>
      <c r="L4786" s="23"/>
      <c r="M4786" s="23">
        <f>YEAR(Tabla2[[#This Row],[Fecha de creación]])</f>
        <v>2021</v>
      </c>
      <c r="N4786" s="23">
        <f>MONTH(Tabla2[[#This Row],[Fecha de creación]])</f>
        <v>7</v>
      </c>
    </row>
    <row r="4787" spans="1:14" ht="15" customHeight="1" x14ac:dyDescent="0.25">
      <c r="A4787" s="26">
        <v>44384.768564814818</v>
      </c>
      <c r="B4787" s="23" t="s">
        <v>0</v>
      </c>
      <c r="C4787" s="23" t="s">
        <v>6218</v>
      </c>
      <c r="D4787" s="23" t="s">
        <v>49</v>
      </c>
      <c r="E4787" s="23" t="s">
        <v>1</v>
      </c>
      <c r="F4787" s="23" t="s">
        <v>22</v>
      </c>
      <c r="G4787" s="23" t="s">
        <v>975</v>
      </c>
      <c r="H4787" s="2" t="s">
        <v>7745</v>
      </c>
      <c r="I4787" s="23" t="s">
        <v>5999</v>
      </c>
      <c r="J4787" s="23"/>
      <c r="K4787" s="23" t="s">
        <v>9712</v>
      </c>
      <c r="L4787" s="23"/>
      <c r="M4787" s="23">
        <f>YEAR(Tabla2[[#This Row],[Fecha de creación]])</f>
        <v>2021</v>
      </c>
      <c r="N4787" s="23">
        <f>MONTH(Tabla2[[#This Row],[Fecha de creación]])</f>
        <v>7</v>
      </c>
    </row>
    <row r="4788" spans="1:14" ht="15" customHeight="1" x14ac:dyDescent="0.25">
      <c r="A4788" s="26">
        <v>44384.772928240738</v>
      </c>
      <c r="B4788" s="23" t="s">
        <v>0</v>
      </c>
      <c r="C4788" s="23" t="s">
        <v>6219</v>
      </c>
      <c r="D4788" s="23" t="s">
        <v>6</v>
      </c>
      <c r="E4788" s="23" t="s">
        <v>1</v>
      </c>
      <c r="F4788" s="23" t="s">
        <v>7</v>
      </c>
      <c r="G4788" s="23" t="s">
        <v>975</v>
      </c>
      <c r="H4788" s="2" t="s">
        <v>7722</v>
      </c>
      <c r="I4788" s="23" t="s">
        <v>5999</v>
      </c>
      <c r="J4788" s="23"/>
      <c r="K4788" s="23" t="s">
        <v>9712</v>
      </c>
      <c r="L4788" s="23"/>
      <c r="M4788" s="23">
        <f>YEAR(Tabla2[[#This Row],[Fecha de creación]])</f>
        <v>2021</v>
      </c>
      <c r="N4788" s="23">
        <f>MONTH(Tabla2[[#This Row],[Fecha de creación]])</f>
        <v>7</v>
      </c>
    </row>
    <row r="4789" spans="1:14" ht="15" customHeight="1" x14ac:dyDescent="0.25">
      <c r="A4789" s="26">
        <v>44384.7733912037</v>
      </c>
      <c r="B4789" s="23" t="s">
        <v>0</v>
      </c>
      <c r="C4789" s="23" t="s">
        <v>6220</v>
      </c>
      <c r="D4789" s="23" t="s">
        <v>6</v>
      </c>
      <c r="E4789" s="23" t="s">
        <v>1</v>
      </c>
      <c r="F4789" s="23" t="s">
        <v>7</v>
      </c>
      <c r="G4789" s="23" t="s">
        <v>975</v>
      </c>
      <c r="H4789" s="2" t="s">
        <v>7722</v>
      </c>
      <c r="I4789" s="23" t="s">
        <v>5999</v>
      </c>
      <c r="J4789" s="23"/>
      <c r="K4789" s="23" t="s">
        <v>9712</v>
      </c>
      <c r="L4789" s="23"/>
      <c r="M4789" s="23">
        <f>YEAR(Tabla2[[#This Row],[Fecha de creación]])</f>
        <v>2021</v>
      </c>
      <c r="N4789" s="23">
        <f>MONTH(Tabla2[[#This Row],[Fecha de creación]])</f>
        <v>7</v>
      </c>
    </row>
    <row r="4790" spans="1:14" ht="15" customHeight="1" x14ac:dyDescent="0.25">
      <c r="A4790" s="26">
        <v>44384.779351851852</v>
      </c>
      <c r="B4790" s="23" t="s">
        <v>100</v>
      </c>
      <c r="C4790" s="23" t="s">
        <v>6221</v>
      </c>
      <c r="D4790" s="23" t="s">
        <v>49</v>
      </c>
      <c r="E4790" s="23" t="s">
        <v>1</v>
      </c>
      <c r="F4790" s="23" t="s">
        <v>22</v>
      </c>
      <c r="G4790" s="23" t="s">
        <v>975</v>
      </c>
      <c r="H4790" s="2" t="s">
        <v>7745</v>
      </c>
      <c r="I4790" s="23" t="s">
        <v>6004</v>
      </c>
      <c r="J4790" s="23"/>
      <c r="K4790" s="23" t="s">
        <v>9712</v>
      </c>
      <c r="L4790" s="23"/>
      <c r="M4790" s="23">
        <f>YEAR(Tabla2[[#This Row],[Fecha de creación]])</f>
        <v>2021</v>
      </c>
      <c r="N4790" s="23">
        <f>MONTH(Tabla2[[#This Row],[Fecha de creación]])</f>
        <v>7</v>
      </c>
    </row>
    <row r="4791" spans="1:14" ht="15" customHeight="1" x14ac:dyDescent="0.25">
      <c r="A4791" s="26">
        <v>44384.779699074075</v>
      </c>
      <c r="B4791" s="23" t="s">
        <v>100</v>
      </c>
      <c r="C4791" s="23" t="s">
        <v>6222</v>
      </c>
      <c r="D4791" s="23" t="s">
        <v>551</v>
      </c>
      <c r="E4791" s="23" t="s">
        <v>1</v>
      </c>
      <c r="F4791" s="23" t="s">
        <v>7</v>
      </c>
      <c r="G4791" s="23" t="s">
        <v>975</v>
      </c>
      <c r="H4791" s="2" t="s">
        <v>7731</v>
      </c>
      <c r="I4791" s="23" t="s">
        <v>1653</v>
      </c>
      <c r="J4791" s="23"/>
      <c r="K4791" s="23" t="s">
        <v>9712</v>
      </c>
      <c r="L4791" s="23"/>
      <c r="M4791" s="23">
        <f>YEAR(Tabla2[[#This Row],[Fecha de creación]])</f>
        <v>2021</v>
      </c>
      <c r="N4791" s="23">
        <f>MONTH(Tabla2[[#This Row],[Fecha de creación]])</f>
        <v>7</v>
      </c>
    </row>
    <row r="4792" spans="1:14" ht="15" customHeight="1" x14ac:dyDescent="0.25">
      <c r="A4792" s="26">
        <v>44384.780370370368</v>
      </c>
      <c r="B4792" s="23" t="s">
        <v>100</v>
      </c>
      <c r="C4792" s="23" t="s">
        <v>827</v>
      </c>
      <c r="D4792" s="23" t="s">
        <v>812</v>
      </c>
      <c r="E4792" s="23" t="s">
        <v>1</v>
      </c>
      <c r="F4792" s="23" t="s">
        <v>7</v>
      </c>
      <c r="G4792" s="23" t="s">
        <v>3</v>
      </c>
      <c r="H4792" s="2" t="s">
        <v>7734</v>
      </c>
      <c r="I4792" s="23" t="s">
        <v>1653</v>
      </c>
      <c r="J4792" s="23"/>
      <c r="K4792" s="23" t="s">
        <v>9712</v>
      </c>
      <c r="L4792" s="23"/>
      <c r="M4792" s="23">
        <f>YEAR(Tabla2[[#This Row],[Fecha de creación]])</f>
        <v>2021</v>
      </c>
      <c r="N4792" s="23">
        <f>MONTH(Tabla2[[#This Row],[Fecha de creación]])</f>
        <v>7</v>
      </c>
    </row>
    <row r="4793" spans="1:14" ht="15" customHeight="1" x14ac:dyDescent="0.25">
      <c r="A4793" s="26">
        <v>44385.473449074074</v>
      </c>
      <c r="B4793" s="23" t="s">
        <v>189</v>
      </c>
      <c r="C4793" s="23" t="s">
        <v>6223</v>
      </c>
      <c r="D4793" s="23" t="s">
        <v>131</v>
      </c>
      <c r="E4793" s="23" t="s">
        <v>1</v>
      </c>
      <c r="F4793" s="23" t="s">
        <v>7</v>
      </c>
      <c r="G4793" s="23" t="s">
        <v>975</v>
      </c>
      <c r="H4793" s="2" t="s">
        <v>7728</v>
      </c>
      <c r="I4793" s="23" t="s">
        <v>4486</v>
      </c>
      <c r="J4793" s="23"/>
      <c r="K4793" s="23" t="s">
        <v>9712</v>
      </c>
      <c r="L4793" s="23"/>
      <c r="M4793" s="23">
        <f>YEAR(Tabla2[[#This Row],[Fecha de creación]])</f>
        <v>2021</v>
      </c>
      <c r="N4793" s="23">
        <f>MONTH(Tabla2[[#This Row],[Fecha de creación]])</f>
        <v>7</v>
      </c>
    </row>
    <row r="4794" spans="1:14" ht="15" customHeight="1" x14ac:dyDescent="0.25">
      <c r="A4794" s="26">
        <v>44385.538912037038</v>
      </c>
      <c r="B4794" s="23" t="s">
        <v>19</v>
      </c>
      <c r="C4794" s="23" t="s">
        <v>6224</v>
      </c>
      <c r="D4794" s="23" t="s">
        <v>6225</v>
      </c>
      <c r="E4794" s="23" t="s">
        <v>1</v>
      </c>
      <c r="F4794" s="23" t="s">
        <v>7</v>
      </c>
      <c r="G4794" s="23" t="s">
        <v>975</v>
      </c>
      <c r="H4794" s="2" t="s">
        <v>7723</v>
      </c>
      <c r="I4794" s="23" t="s">
        <v>23</v>
      </c>
      <c r="J4794" s="23"/>
      <c r="K4794" s="23" t="s">
        <v>9712</v>
      </c>
      <c r="L4794" s="23"/>
      <c r="M4794" s="23">
        <f>YEAR(Tabla2[[#This Row],[Fecha de creación]])</f>
        <v>2021</v>
      </c>
      <c r="N4794" s="23">
        <f>MONTH(Tabla2[[#This Row],[Fecha de creación]])</f>
        <v>7</v>
      </c>
    </row>
    <row r="4795" spans="1:14" ht="15" customHeight="1" x14ac:dyDescent="0.25">
      <c r="A4795" s="26">
        <v>44385.637071759258</v>
      </c>
      <c r="B4795" s="23" t="s">
        <v>100</v>
      </c>
      <c r="C4795" s="23" t="s">
        <v>6226</v>
      </c>
      <c r="D4795" s="23" t="s">
        <v>6</v>
      </c>
      <c r="E4795" s="23" t="s">
        <v>1</v>
      </c>
      <c r="F4795" s="23" t="s">
        <v>7</v>
      </c>
      <c r="G4795" s="23" t="s">
        <v>975</v>
      </c>
      <c r="H4795" s="2" t="s">
        <v>7722</v>
      </c>
      <c r="I4795" s="23" t="s">
        <v>6004</v>
      </c>
      <c r="J4795" s="23"/>
      <c r="K4795" s="23" t="s">
        <v>9712</v>
      </c>
      <c r="L4795" s="23"/>
      <c r="M4795" s="23">
        <f>YEAR(Tabla2[[#This Row],[Fecha de creación]])</f>
        <v>2021</v>
      </c>
      <c r="N4795" s="23">
        <f>MONTH(Tabla2[[#This Row],[Fecha de creación]])</f>
        <v>7</v>
      </c>
    </row>
    <row r="4796" spans="1:14" ht="15" customHeight="1" x14ac:dyDescent="0.25">
      <c r="A4796" s="26">
        <v>44385.689803240741</v>
      </c>
      <c r="B4796" s="23" t="s">
        <v>100</v>
      </c>
      <c r="C4796" s="23" t="s">
        <v>6227</v>
      </c>
      <c r="D4796" s="23" t="s">
        <v>49</v>
      </c>
      <c r="E4796" s="23" t="s">
        <v>1</v>
      </c>
      <c r="F4796" s="23" t="s">
        <v>22</v>
      </c>
      <c r="G4796" s="23" t="s">
        <v>975</v>
      </c>
      <c r="H4796" s="2" t="s">
        <v>7745</v>
      </c>
      <c r="I4796" s="23" t="s">
        <v>6004</v>
      </c>
      <c r="J4796" s="23"/>
      <c r="K4796" s="23" t="s">
        <v>9712</v>
      </c>
      <c r="L4796" s="23"/>
      <c r="M4796" s="23">
        <f>YEAR(Tabla2[[#This Row],[Fecha de creación]])</f>
        <v>2021</v>
      </c>
      <c r="N4796" s="23">
        <f>MONTH(Tabla2[[#This Row],[Fecha de creación]])</f>
        <v>7</v>
      </c>
    </row>
    <row r="4797" spans="1:14" ht="15" customHeight="1" x14ac:dyDescent="0.25">
      <c r="A4797" s="26">
        <v>44385.732164351852</v>
      </c>
      <c r="B4797" s="23" t="s">
        <v>0</v>
      </c>
      <c r="C4797" s="23" t="s">
        <v>6228</v>
      </c>
      <c r="D4797" s="23" t="s">
        <v>6</v>
      </c>
      <c r="E4797" s="23" t="s">
        <v>1</v>
      </c>
      <c r="F4797" s="23" t="s">
        <v>7</v>
      </c>
      <c r="G4797" s="23" t="s">
        <v>975</v>
      </c>
      <c r="H4797" s="2" t="s">
        <v>7722</v>
      </c>
      <c r="I4797" s="23" t="s">
        <v>5999</v>
      </c>
      <c r="J4797" s="23"/>
      <c r="K4797" s="23" t="s">
        <v>9712</v>
      </c>
      <c r="L4797" s="23"/>
      <c r="M4797" s="23">
        <f>YEAR(Tabla2[[#This Row],[Fecha de creación]])</f>
        <v>2021</v>
      </c>
      <c r="N4797" s="23">
        <f>MONTH(Tabla2[[#This Row],[Fecha de creación]])</f>
        <v>7</v>
      </c>
    </row>
    <row r="4798" spans="1:14" ht="15" customHeight="1" x14ac:dyDescent="0.25">
      <c r="A4798" s="26">
        <v>44385.736655092594</v>
      </c>
      <c r="B4798" s="23" t="s">
        <v>0</v>
      </c>
      <c r="C4798" s="23" t="s">
        <v>828</v>
      </c>
      <c r="D4798" s="23" t="s">
        <v>551</v>
      </c>
      <c r="E4798" s="23" t="s">
        <v>1</v>
      </c>
      <c r="F4798" s="23" t="s">
        <v>7</v>
      </c>
      <c r="G4798" s="23" t="s">
        <v>3</v>
      </c>
      <c r="H4798" s="2" t="s">
        <v>7731</v>
      </c>
      <c r="I4798" s="23" t="s">
        <v>5999</v>
      </c>
      <c r="J4798" s="23"/>
      <c r="K4798" s="23" t="s">
        <v>9712</v>
      </c>
      <c r="L4798" s="23"/>
      <c r="M4798" s="23">
        <f>YEAR(Tabla2[[#This Row],[Fecha de creación]])</f>
        <v>2021</v>
      </c>
      <c r="N4798" s="23">
        <f>MONTH(Tabla2[[#This Row],[Fecha de creación]])</f>
        <v>7</v>
      </c>
    </row>
    <row r="4799" spans="1:14" ht="15" customHeight="1" x14ac:dyDescent="0.25">
      <c r="A4799" s="26">
        <v>44385.741030092591</v>
      </c>
      <c r="B4799" s="23" t="s">
        <v>0</v>
      </c>
      <c r="C4799" s="23" t="s">
        <v>6229</v>
      </c>
      <c r="D4799" s="23" t="s">
        <v>21</v>
      </c>
      <c r="E4799" s="23" t="s">
        <v>1</v>
      </c>
      <c r="F4799" s="23" t="s">
        <v>7</v>
      </c>
      <c r="G4799" s="23" t="s">
        <v>1551</v>
      </c>
      <c r="H4799" s="2" t="s">
        <v>7744</v>
      </c>
      <c r="I4799" s="23" t="s">
        <v>5999</v>
      </c>
      <c r="J4799" s="23"/>
      <c r="K4799" s="23" t="s">
        <v>9712</v>
      </c>
      <c r="L4799" s="23"/>
      <c r="M4799" s="23">
        <f>YEAR(Tabla2[[#This Row],[Fecha de creación]])</f>
        <v>2021</v>
      </c>
      <c r="N4799" s="23">
        <f>MONTH(Tabla2[[#This Row],[Fecha de creación]])</f>
        <v>7</v>
      </c>
    </row>
    <row r="4800" spans="1:14" ht="15" customHeight="1" x14ac:dyDescent="0.25">
      <c r="A4800" s="26">
        <v>44385.741782407407</v>
      </c>
      <c r="B4800" s="23" t="s">
        <v>0</v>
      </c>
      <c r="C4800" s="23" t="s">
        <v>6230</v>
      </c>
      <c r="D4800" s="23" t="s">
        <v>49</v>
      </c>
      <c r="E4800" s="23" t="s">
        <v>1</v>
      </c>
      <c r="F4800" s="23" t="s">
        <v>22</v>
      </c>
      <c r="G4800" s="23" t="s">
        <v>975</v>
      </c>
      <c r="H4800" s="2" t="s">
        <v>7745</v>
      </c>
      <c r="I4800" s="23" t="s">
        <v>5999</v>
      </c>
      <c r="J4800" s="23"/>
      <c r="K4800" s="23" t="s">
        <v>9712</v>
      </c>
      <c r="L4800" s="23"/>
      <c r="M4800" s="23">
        <f>YEAR(Tabla2[[#This Row],[Fecha de creación]])</f>
        <v>2021</v>
      </c>
      <c r="N4800" s="23">
        <f>MONTH(Tabla2[[#This Row],[Fecha de creación]])</f>
        <v>7</v>
      </c>
    </row>
    <row r="4801" spans="1:14" ht="15" customHeight="1" x14ac:dyDescent="0.25">
      <c r="A4801" s="26">
        <v>44386.437581018516</v>
      </c>
      <c r="B4801" s="23" t="s">
        <v>100</v>
      </c>
      <c r="C4801" s="23" t="s">
        <v>6231</v>
      </c>
      <c r="D4801" s="23" t="s">
        <v>4644</v>
      </c>
      <c r="E4801" s="23" t="s">
        <v>1</v>
      </c>
      <c r="F4801" s="23" t="s">
        <v>7</v>
      </c>
      <c r="G4801" s="23" t="s">
        <v>1551</v>
      </c>
      <c r="H4801" s="2" t="s">
        <v>7731</v>
      </c>
      <c r="I4801" s="23" t="s">
        <v>6004</v>
      </c>
      <c r="J4801" s="23"/>
      <c r="K4801" s="23" t="s">
        <v>9712</v>
      </c>
      <c r="L4801" s="23"/>
      <c r="M4801" s="23">
        <f>YEAR(Tabla2[[#This Row],[Fecha de creación]])</f>
        <v>2021</v>
      </c>
      <c r="N4801" s="23">
        <f>MONTH(Tabla2[[#This Row],[Fecha de creación]])</f>
        <v>7</v>
      </c>
    </row>
    <row r="4802" spans="1:14" ht="15" customHeight="1" x14ac:dyDescent="0.25">
      <c r="A4802" s="26">
        <v>44386.446701388886</v>
      </c>
      <c r="B4802" s="23" t="s">
        <v>100</v>
      </c>
      <c r="C4802" s="23" t="s">
        <v>6232</v>
      </c>
      <c r="D4802" s="23" t="s">
        <v>1016</v>
      </c>
      <c r="E4802" s="23" t="s">
        <v>1</v>
      </c>
      <c r="F4802" s="23" t="s">
        <v>7</v>
      </c>
      <c r="G4802" s="23" t="s">
        <v>975</v>
      </c>
      <c r="H4802" s="2" t="s">
        <v>7731</v>
      </c>
      <c r="I4802" s="23" t="s">
        <v>6004</v>
      </c>
      <c r="J4802" s="23"/>
      <c r="K4802" s="23" t="s">
        <v>9712</v>
      </c>
      <c r="L4802" s="23"/>
      <c r="M4802" s="23">
        <f>YEAR(Tabla2[[#This Row],[Fecha de creación]])</f>
        <v>2021</v>
      </c>
      <c r="N4802" s="23">
        <f>MONTH(Tabla2[[#This Row],[Fecha de creación]])</f>
        <v>7</v>
      </c>
    </row>
    <row r="4803" spans="1:14" ht="15" customHeight="1" x14ac:dyDescent="0.25">
      <c r="A4803" s="26">
        <v>44386.451273148145</v>
      </c>
      <c r="B4803" s="23" t="s">
        <v>19</v>
      </c>
      <c r="C4803" s="23" t="s">
        <v>6233</v>
      </c>
      <c r="D4803" s="23" t="s">
        <v>6234</v>
      </c>
      <c r="E4803" s="23" t="s">
        <v>1</v>
      </c>
      <c r="F4803" s="23" t="s">
        <v>7</v>
      </c>
      <c r="G4803" s="23" t="s">
        <v>975</v>
      </c>
      <c r="H4803" s="2" t="s">
        <v>7734</v>
      </c>
      <c r="I4803" s="23" t="s">
        <v>23</v>
      </c>
      <c r="J4803" s="23"/>
      <c r="K4803" s="23" t="s">
        <v>9712</v>
      </c>
      <c r="L4803" s="23"/>
      <c r="M4803" s="23">
        <f>YEAR(Tabla2[[#This Row],[Fecha de creación]])</f>
        <v>2021</v>
      </c>
      <c r="N4803" s="23">
        <f>MONTH(Tabla2[[#This Row],[Fecha de creación]])</f>
        <v>7</v>
      </c>
    </row>
    <row r="4804" spans="1:14" ht="15" customHeight="1" x14ac:dyDescent="0.25">
      <c r="A4804" s="26">
        <v>44386.533784722225</v>
      </c>
      <c r="B4804" s="23" t="s">
        <v>0</v>
      </c>
      <c r="C4804" s="23" t="s">
        <v>6235</v>
      </c>
      <c r="D4804" s="23" t="s">
        <v>551</v>
      </c>
      <c r="E4804" s="23" t="s">
        <v>1</v>
      </c>
      <c r="F4804" s="23" t="s">
        <v>7</v>
      </c>
      <c r="G4804" s="23" t="s">
        <v>975</v>
      </c>
      <c r="H4804" s="2" t="s">
        <v>7731</v>
      </c>
      <c r="I4804" s="23" t="s">
        <v>5999</v>
      </c>
      <c r="J4804" s="23"/>
      <c r="K4804" s="23" t="s">
        <v>9712</v>
      </c>
      <c r="L4804" s="23"/>
      <c r="M4804" s="23">
        <f>YEAR(Tabla2[[#This Row],[Fecha de creación]])</f>
        <v>2021</v>
      </c>
      <c r="N4804" s="23">
        <f>MONTH(Tabla2[[#This Row],[Fecha de creación]])</f>
        <v>7</v>
      </c>
    </row>
    <row r="4805" spans="1:14" ht="15" customHeight="1" x14ac:dyDescent="0.25">
      <c r="A4805" s="26">
        <v>44386.536134259259</v>
      </c>
      <c r="B4805" s="23" t="s">
        <v>0</v>
      </c>
      <c r="C4805" s="23" t="s">
        <v>6236</v>
      </c>
      <c r="D4805" s="23" t="s">
        <v>6237</v>
      </c>
      <c r="E4805" s="23" t="s">
        <v>1</v>
      </c>
      <c r="F4805" s="23" t="s">
        <v>7</v>
      </c>
      <c r="G4805" s="23" t="s">
        <v>975</v>
      </c>
      <c r="H4805" s="2" t="s">
        <v>7748</v>
      </c>
      <c r="I4805" s="23" t="s">
        <v>5999</v>
      </c>
      <c r="J4805" s="23"/>
      <c r="K4805" s="23" t="s">
        <v>9712</v>
      </c>
      <c r="L4805" s="23"/>
      <c r="M4805" s="23">
        <f>YEAR(Tabla2[[#This Row],[Fecha de creación]])</f>
        <v>2021</v>
      </c>
      <c r="N4805" s="23">
        <f>MONTH(Tabla2[[#This Row],[Fecha de creación]])</f>
        <v>7</v>
      </c>
    </row>
    <row r="4806" spans="1:14" ht="15" customHeight="1" x14ac:dyDescent="0.25">
      <c r="A4806" s="26">
        <v>44386.564293981479</v>
      </c>
      <c r="B4806" s="23" t="s">
        <v>0</v>
      </c>
      <c r="C4806" s="23" t="s">
        <v>6238</v>
      </c>
      <c r="D4806" s="23" t="s">
        <v>21</v>
      </c>
      <c r="E4806" s="23" t="s">
        <v>1</v>
      </c>
      <c r="F4806" s="23" t="s">
        <v>7</v>
      </c>
      <c r="G4806" s="23" t="s">
        <v>975</v>
      </c>
      <c r="H4806" s="2" t="s">
        <v>7744</v>
      </c>
      <c r="I4806" s="23" t="s">
        <v>4</v>
      </c>
      <c r="J4806" s="23"/>
      <c r="K4806" s="23" t="s">
        <v>9712</v>
      </c>
      <c r="L4806" s="23"/>
      <c r="M4806" s="23">
        <f>YEAR(Tabla2[[#This Row],[Fecha de creación]])</f>
        <v>2021</v>
      </c>
      <c r="N4806" s="23">
        <f>MONTH(Tabla2[[#This Row],[Fecha de creación]])</f>
        <v>7</v>
      </c>
    </row>
    <row r="4807" spans="1:14" ht="15" customHeight="1" x14ac:dyDescent="0.25">
      <c r="A4807" s="26">
        <v>44386.593680555554</v>
      </c>
      <c r="B4807" s="23" t="s">
        <v>0</v>
      </c>
      <c r="C4807" s="23" t="s">
        <v>6239</v>
      </c>
      <c r="D4807" s="23" t="s">
        <v>4644</v>
      </c>
      <c r="E4807" s="23" t="s">
        <v>1</v>
      </c>
      <c r="F4807" s="23" t="s">
        <v>7</v>
      </c>
      <c r="G4807" s="23" t="s">
        <v>975</v>
      </c>
      <c r="H4807" s="2" t="s">
        <v>7731</v>
      </c>
      <c r="I4807" s="23" t="s">
        <v>5999</v>
      </c>
      <c r="J4807" s="23"/>
      <c r="K4807" s="23" t="s">
        <v>9712</v>
      </c>
      <c r="L4807" s="23"/>
      <c r="M4807" s="23">
        <f>YEAR(Tabla2[[#This Row],[Fecha de creación]])</f>
        <v>2021</v>
      </c>
      <c r="N4807" s="23">
        <f>MONTH(Tabla2[[#This Row],[Fecha de creación]])</f>
        <v>7</v>
      </c>
    </row>
    <row r="4808" spans="1:14" ht="15" customHeight="1" x14ac:dyDescent="0.25">
      <c r="A4808" s="26">
        <v>44386.6090625</v>
      </c>
      <c r="B4808" s="23" t="s">
        <v>0</v>
      </c>
      <c r="C4808" s="23" t="s">
        <v>6240</v>
      </c>
      <c r="D4808" s="23" t="s">
        <v>49</v>
      </c>
      <c r="E4808" s="23" t="s">
        <v>1</v>
      </c>
      <c r="F4808" s="23" t="s">
        <v>7</v>
      </c>
      <c r="G4808" s="23" t="s">
        <v>975</v>
      </c>
      <c r="H4808" s="2" t="s">
        <v>7745</v>
      </c>
      <c r="I4808" s="23" t="s">
        <v>5999</v>
      </c>
      <c r="J4808" s="23"/>
      <c r="K4808" s="23" t="s">
        <v>9712</v>
      </c>
      <c r="L4808" s="23"/>
      <c r="M4808" s="23">
        <f>YEAR(Tabla2[[#This Row],[Fecha de creación]])</f>
        <v>2021</v>
      </c>
      <c r="N4808" s="23">
        <f>MONTH(Tabla2[[#This Row],[Fecha de creación]])</f>
        <v>7</v>
      </c>
    </row>
    <row r="4809" spans="1:14" ht="15" customHeight="1" x14ac:dyDescent="0.25">
      <c r="A4809" s="26">
        <v>44386.673645833333</v>
      </c>
      <c r="B4809" s="23" t="s">
        <v>100</v>
      </c>
      <c r="C4809" s="23" t="s">
        <v>6241</v>
      </c>
      <c r="D4809" s="23" t="s">
        <v>6242</v>
      </c>
      <c r="E4809" s="23" t="s">
        <v>1</v>
      </c>
      <c r="F4809" s="23" t="s">
        <v>7</v>
      </c>
      <c r="G4809" s="23" t="s">
        <v>975</v>
      </c>
      <c r="H4809" s="2" t="s">
        <v>7745</v>
      </c>
      <c r="I4809" s="23" t="s">
        <v>1653</v>
      </c>
      <c r="J4809" s="23"/>
      <c r="K4809" s="23" t="s">
        <v>9712</v>
      </c>
      <c r="L4809" s="23"/>
      <c r="M4809" s="23">
        <f>YEAR(Tabla2[[#This Row],[Fecha de creación]])</f>
        <v>2021</v>
      </c>
      <c r="N4809" s="23">
        <f>MONTH(Tabla2[[#This Row],[Fecha de creación]])</f>
        <v>7</v>
      </c>
    </row>
    <row r="4810" spans="1:14" ht="15" customHeight="1" x14ac:dyDescent="0.25">
      <c r="A4810" s="26">
        <v>44386.68855324074</v>
      </c>
      <c r="B4810" s="23" t="s">
        <v>19</v>
      </c>
      <c r="C4810" s="23" t="s">
        <v>6243</v>
      </c>
      <c r="D4810" s="23" t="s">
        <v>6244</v>
      </c>
      <c r="E4810" s="23" t="s">
        <v>1</v>
      </c>
      <c r="F4810" s="23" t="s">
        <v>7</v>
      </c>
      <c r="G4810" s="23" t="s">
        <v>975</v>
      </c>
      <c r="H4810" s="2" t="s">
        <v>7722</v>
      </c>
      <c r="I4810" s="23" t="s">
        <v>23</v>
      </c>
      <c r="J4810" s="23"/>
      <c r="K4810" s="23" t="s">
        <v>9712</v>
      </c>
      <c r="L4810" s="23"/>
      <c r="M4810" s="23">
        <f>YEAR(Tabla2[[#This Row],[Fecha de creación]])</f>
        <v>2021</v>
      </c>
      <c r="N4810" s="23">
        <f>MONTH(Tabla2[[#This Row],[Fecha de creación]])</f>
        <v>7</v>
      </c>
    </row>
    <row r="4811" spans="1:14" ht="15" customHeight="1" x14ac:dyDescent="0.25">
      <c r="A4811" s="26">
        <v>44386.711284722223</v>
      </c>
      <c r="B4811" s="23" t="s">
        <v>0</v>
      </c>
      <c r="C4811" s="23" t="s">
        <v>6245</v>
      </c>
      <c r="D4811" s="23" t="s">
        <v>551</v>
      </c>
      <c r="E4811" s="23" t="s">
        <v>1</v>
      </c>
      <c r="F4811" s="23" t="s">
        <v>7</v>
      </c>
      <c r="G4811" s="23" t="s">
        <v>975</v>
      </c>
      <c r="H4811" s="2" t="s">
        <v>7731</v>
      </c>
      <c r="I4811" s="23" t="s">
        <v>5999</v>
      </c>
      <c r="J4811" s="23"/>
      <c r="K4811" s="23" t="s">
        <v>9712</v>
      </c>
      <c r="L4811" s="23"/>
      <c r="M4811" s="23">
        <f>YEAR(Tabla2[[#This Row],[Fecha de creación]])</f>
        <v>2021</v>
      </c>
      <c r="N4811" s="23">
        <f>MONTH(Tabla2[[#This Row],[Fecha de creación]])</f>
        <v>7</v>
      </c>
    </row>
    <row r="4812" spans="1:14" ht="15" customHeight="1" x14ac:dyDescent="0.25">
      <c r="A4812" s="26">
        <v>44386.735393518517</v>
      </c>
      <c r="B4812" s="23" t="s">
        <v>0</v>
      </c>
      <c r="C4812" s="23" t="s">
        <v>6246</v>
      </c>
      <c r="D4812" s="23" t="s">
        <v>6247</v>
      </c>
      <c r="E4812" s="23" t="s">
        <v>1</v>
      </c>
      <c r="F4812" s="23" t="s">
        <v>7</v>
      </c>
      <c r="G4812" s="23" t="s">
        <v>1551</v>
      </c>
      <c r="H4812" s="2" t="s">
        <v>7722</v>
      </c>
      <c r="I4812" s="23" t="s">
        <v>4</v>
      </c>
      <c r="J4812" s="23"/>
      <c r="K4812" s="23" t="s">
        <v>9712</v>
      </c>
      <c r="L4812" s="23"/>
      <c r="M4812" s="23">
        <f>YEAR(Tabla2[[#This Row],[Fecha de creación]])</f>
        <v>2021</v>
      </c>
      <c r="N4812" s="23">
        <f>MONTH(Tabla2[[#This Row],[Fecha de creación]])</f>
        <v>7</v>
      </c>
    </row>
    <row r="4813" spans="1:14" ht="15" customHeight="1" x14ac:dyDescent="0.25">
      <c r="A4813" s="26">
        <v>44386.743379629632</v>
      </c>
      <c r="B4813" s="23" t="s">
        <v>0</v>
      </c>
      <c r="C4813" s="23" t="s">
        <v>6248</v>
      </c>
      <c r="D4813" s="23" t="s">
        <v>218</v>
      </c>
      <c r="E4813" s="23" t="s">
        <v>1</v>
      </c>
      <c r="F4813" s="23" t="s">
        <v>7</v>
      </c>
      <c r="G4813" s="23" t="s">
        <v>1551</v>
      </c>
      <c r="H4813" s="2" t="s">
        <v>7737</v>
      </c>
      <c r="I4813" s="23" t="s">
        <v>11</v>
      </c>
      <c r="J4813" s="23"/>
      <c r="K4813" s="23" t="s">
        <v>9712</v>
      </c>
      <c r="L4813" s="23"/>
      <c r="M4813" s="23">
        <f>YEAR(Tabla2[[#This Row],[Fecha de creación]])</f>
        <v>2021</v>
      </c>
      <c r="N4813" s="23">
        <f>MONTH(Tabla2[[#This Row],[Fecha de creación]])</f>
        <v>7</v>
      </c>
    </row>
    <row r="4814" spans="1:14" ht="15" customHeight="1" x14ac:dyDescent="0.25">
      <c r="A4814" s="26">
        <v>44386.744837962964</v>
      </c>
      <c r="B4814" s="23" t="s">
        <v>0</v>
      </c>
      <c r="C4814" s="23" t="s">
        <v>829</v>
      </c>
      <c r="D4814" s="23" t="s">
        <v>830</v>
      </c>
      <c r="E4814" s="23" t="s">
        <v>1</v>
      </c>
      <c r="F4814" s="23" t="s">
        <v>22</v>
      </c>
      <c r="G4814" s="23" t="s">
        <v>3</v>
      </c>
      <c r="H4814" s="2" t="s">
        <v>7738</v>
      </c>
      <c r="I4814" s="23" t="s">
        <v>5999</v>
      </c>
      <c r="J4814" s="23"/>
      <c r="K4814" s="23" t="s">
        <v>9712</v>
      </c>
      <c r="L4814" s="23"/>
      <c r="M4814" s="23">
        <f>YEAR(Tabla2[[#This Row],[Fecha de creación]])</f>
        <v>2021</v>
      </c>
      <c r="N4814" s="23">
        <f>MONTH(Tabla2[[#This Row],[Fecha de creación]])</f>
        <v>7</v>
      </c>
    </row>
    <row r="4815" spans="1:14" ht="15" customHeight="1" x14ac:dyDescent="0.25">
      <c r="A4815" s="26">
        <v>44387.437083333331</v>
      </c>
      <c r="B4815" s="23" t="s">
        <v>19</v>
      </c>
      <c r="C4815" s="23" t="s">
        <v>6249</v>
      </c>
      <c r="D4815" s="23" t="s">
        <v>6250</v>
      </c>
      <c r="E4815" s="23" t="s">
        <v>1</v>
      </c>
      <c r="F4815" s="23" t="s">
        <v>7</v>
      </c>
      <c r="G4815" s="23" t="s">
        <v>975</v>
      </c>
      <c r="H4815" s="2" t="s">
        <v>7722</v>
      </c>
      <c r="I4815" s="23" t="s">
        <v>23</v>
      </c>
      <c r="J4815" s="23"/>
      <c r="K4815" s="23" t="s">
        <v>9712</v>
      </c>
      <c r="L4815" s="23"/>
      <c r="M4815" s="23">
        <f>YEAR(Tabla2[[#This Row],[Fecha de creación]])</f>
        <v>2021</v>
      </c>
      <c r="N4815" s="23">
        <f>MONTH(Tabla2[[#This Row],[Fecha de creación]])</f>
        <v>7</v>
      </c>
    </row>
    <row r="4816" spans="1:14" ht="15" customHeight="1" x14ac:dyDescent="0.25">
      <c r="A4816" s="26">
        <v>44387.438090277778</v>
      </c>
      <c r="B4816" s="23" t="s">
        <v>19</v>
      </c>
      <c r="C4816" s="23" t="s">
        <v>6251</v>
      </c>
      <c r="D4816" s="23" t="s">
        <v>6252</v>
      </c>
      <c r="E4816" s="23" t="s">
        <v>1</v>
      </c>
      <c r="F4816" s="23" t="s">
        <v>7</v>
      </c>
      <c r="G4816" s="23" t="s">
        <v>975</v>
      </c>
      <c r="H4816" s="2" t="s">
        <v>7722</v>
      </c>
      <c r="I4816" s="23" t="s">
        <v>23</v>
      </c>
      <c r="J4816" s="23"/>
      <c r="K4816" s="23" t="s">
        <v>9712</v>
      </c>
      <c r="L4816" s="23"/>
      <c r="M4816" s="23">
        <f>YEAR(Tabla2[[#This Row],[Fecha de creación]])</f>
        <v>2021</v>
      </c>
      <c r="N4816" s="23">
        <f>MONTH(Tabla2[[#This Row],[Fecha de creación]])</f>
        <v>7</v>
      </c>
    </row>
    <row r="4817" spans="1:14" ht="15" customHeight="1" x14ac:dyDescent="0.25">
      <c r="A4817" s="26">
        <v>44387.439085648148</v>
      </c>
      <c r="B4817" s="23" t="s">
        <v>19</v>
      </c>
      <c r="C4817" s="23" t="s">
        <v>6253</v>
      </c>
      <c r="D4817" s="23" t="s">
        <v>6254</v>
      </c>
      <c r="E4817" s="23" t="s">
        <v>1</v>
      </c>
      <c r="F4817" s="23" t="s">
        <v>7</v>
      </c>
      <c r="G4817" s="23" t="s">
        <v>975</v>
      </c>
      <c r="H4817" s="2" t="s">
        <v>7722</v>
      </c>
      <c r="I4817" s="23" t="s">
        <v>23</v>
      </c>
      <c r="J4817" s="23"/>
      <c r="K4817" s="23" t="s">
        <v>9712</v>
      </c>
      <c r="L4817" s="23"/>
      <c r="M4817" s="23">
        <f>YEAR(Tabla2[[#This Row],[Fecha de creación]])</f>
        <v>2021</v>
      </c>
      <c r="N4817" s="23">
        <f>MONTH(Tabla2[[#This Row],[Fecha de creación]])</f>
        <v>7</v>
      </c>
    </row>
    <row r="4818" spans="1:14" ht="15" customHeight="1" x14ac:dyDescent="0.25">
      <c r="A4818" s="26">
        <v>44387.440659722219</v>
      </c>
      <c r="B4818" s="23" t="s">
        <v>19</v>
      </c>
      <c r="C4818" s="23" t="s">
        <v>6255</v>
      </c>
      <c r="D4818" s="23" t="s">
        <v>6256</v>
      </c>
      <c r="E4818" s="23" t="s">
        <v>1</v>
      </c>
      <c r="F4818" s="23" t="s">
        <v>7</v>
      </c>
      <c r="G4818" s="23" t="s">
        <v>975</v>
      </c>
      <c r="H4818" s="2" t="s">
        <v>7722</v>
      </c>
      <c r="I4818" s="23" t="s">
        <v>23</v>
      </c>
      <c r="J4818" s="23"/>
      <c r="K4818" s="23" t="s">
        <v>9712</v>
      </c>
      <c r="L4818" s="23"/>
      <c r="M4818" s="23">
        <f>YEAR(Tabla2[[#This Row],[Fecha de creación]])</f>
        <v>2021</v>
      </c>
      <c r="N4818" s="23">
        <f>MONTH(Tabla2[[#This Row],[Fecha de creación]])</f>
        <v>7</v>
      </c>
    </row>
    <row r="4819" spans="1:14" ht="15" customHeight="1" x14ac:dyDescent="0.25">
      <c r="A4819" s="26">
        <v>44387.593854166669</v>
      </c>
      <c r="B4819" s="23" t="s">
        <v>0</v>
      </c>
      <c r="C4819" s="23" t="s">
        <v>6257</v>
      </c>
      <c r="D4819" s="23" t="s">
        <v>21</v>
      </c>
      <c r="E4819" s="23" t="s">
        <v>1</v>
      </c>
      <c r="F4819" s="23" t="s">
        <v>7</v>
      </c>
      <c r="G4819" s="23" t="s">
        <v>975</v>
      </c>
      <c r="H4819" s="2" t="s">
        <v>7744</v>
      </c>
      <c r="I4819" s="23" t="s">
        <v>4</v>
      </c>
      <c r="J4819" s="23"/>
      <c r="K4819" s="23" t="s">
        <v>9712</v>
      </c>
      <c r="L4819" s="23"/>
      <c r="M4819" s="23">
        <f>YEAR(Tabla2[[#This Row],[Fecha de creación]])</f>
        <v>2021</v>
      </c>
      <c r="N4819" s="23">
        <f>MONTH(Tabla2[[#This Row],[Fecha de creación]])</f>
        <v>7</v>
      </c>
    </row>
    <row r="4820" spans="1:14" ht="15" customHeight="1" x14ac:dyDescent="0.25">
      <c r="A4820" s="26">
        <v>44387.606412037036</v>
      </c>
      <c r="B4820" s="23" t="s">
        <v>100</v>
      </c>
      <c r="C4820" s="23" t="s">
        <v>6258</v>
      </c>
      <c r="D4820" s="23" t="s">
        <v>586</v>
      </c>
      <c r="E4820" s="23" t="s">
        <v>1</v>
      </c>
      <c r="F4820" s="23" t="s">
        <v>7</v>
      </c>
      <c r="G4820" s="23" t="s">
        <v>1551</v>
      </c>
      <c r="H4820" s="2" t="s">
        <v>7742</v>
      </c>
      <c r="I4820" s="23" t="s">
        <v>7760</v>
      </c>
      <c r="J4820" s="23"/>
      <c r="K4820" s="23" t="s">
        <v>9712</v>
      </c>
      <c r="L4820" s="23"/>
      <c r="M4820" s="23">
        <f>YEAR(Tabla2[[#This Row],[Fecha de creación]])</f>
        <v>2021</v>
      </c>
      <c r="N4820" s="23">
        <f>MONTH(Tabla2[[#This Row],[Fecha de creación]])</f>
        <v>7</v>
      </c>
    </row>
    <row r="4821" spans="1:14" ht="15" customHeight="1" x14ac:dyDescent="0.25">
      <c r="A4821" s="26">
        <v>44387.616747685184</v>
      </c>
      <c r="B4821" s="23" t="s">
        <v>19</v>
      </c>
      <c r="C4821" s="23" t="s">
        <v>831</v>
      </c>
      <c r="D4821" s="23" t="s">
        <v>832</v>
      </c>
      <c r="E4821" s="23" t="s">
        <v>1</v>
      </c>
      <c r="F4821" s="23" t="s">
        <v>7</v>
      </c>
      <c r="G4821" s="23" t="s">
        <v>3</v>
      </c>
      <c r="H4821" s="2" t="s">
        <v>7722</v>
      </c>
      <c r="I4821" s="23" t="s">
        <v>23</v>
      </c>
      <c r="J4821" s="23"/>
      <c r="K4821" s="23" t="s">
        <v>9712</v>
      </c>
      <c r="L4821" s="23"/>
      <c r="M4821" s="23">
        <f>YEAR(Tabla2[[#This Row],[Fecha de creación]])</f>
        <v>2021</v>
      </c>
      <c r="N4821" s="23">
        <f>MONTH(Tabla2[[#This Row],[Fecha de creación]])</f>
        <v>7</v>
      </c>
    </row>
    <row r="4822" spans="1:14" ht="15" customHeight="1" x14ac:dyDescent="0.25">
      <c r="A4822" s="26">
        <v>44387.625532407408</v>
      </c>
      <c r="B4822" s="23" t="s">
        <v>0</v>
      </c>
      <c r="C4822" s="23" t="s">
        <v>6259</v>
      </c>
      <c r="D4822" s="23" t="s">
        <v>551</v>
      </c>
      <c r="E4822" s="23" t="s">
        <v>1</v>
      </c>
      <c r="F4822" s="23" t="s">
        <v>7</v>
      </c>
      <c r="G4822" s="23" t="s">
        <v>975</v>
      </c>
      <c r="H4822" s="2" t="s">
        <v>7731</v>
      </c>
      <c r="I4822" s="23" t="s">
        <v>4</v>
      </c>
      <c r="J4822" s="23"/>
      <c r="K4822" s="23" t="s">
        <v>9712</v>
      </c>
      <c r="L4822" s="23"/>
      <c r="M4822" s="23">
        <f>YEAR(Tabla2[[#This Row],[Fecha de creación]])</f>
        <v>2021</v>
      </c>
      <c r="N4822" s="23">
        <f>MONTH(Tabla2[[#This Row],[Fecha de creación]])</f>
        <v>7</v>
      </c>
    </row>
    <row r="4823" spans="1:14" ht="15" customHeight="1" x14ac:dyDescent="0.25">
      <c r="A4823" s="26">
        <v>44387.629548611112</v>
      </c>
      <c r="B4823" s="23" t="s">
        <v>0</v>
      </c>
      <c r="C4823" s="23" t="s">
        <v>6260</v>
      </c>
      <c r="D4823" s="23" t="s">
        <v>812</v>
      </c>
      <c r="E4823" s="23" t="s">
        <v>1</v>
      </c>
      <c r="F4823" s="23" t="s">
        <v>7</v>
      </c>
      <c r="G4823" s="23" t="s">
        <v>975</v>
      </c>
      <c r="H4823" s="2" t="s">
        <v>7734</v>
      </c>
      <c r="I4823" s="23" t="s">
        <v>4</v>
      </c>
      <c r="J4823" s="23"/>
      <c r="K4823" s="23" t="s">
        <v>9712</v>
      </c>
      <c r="L4823" s="23"/>
      <c r="M4823" s="23">
        <f>YEAR(Tabla2[[#This Row],[Fecha de creación]])</f>
        <v>2021</v>
      </c>
      <c r="N4823" s="23">
        <f>MONTH(Tabla2[[#This Row],[Fecha de creación]])</f>
        <v>7</v>
      </c>
    </row>
    <row r="4824" spans="1:14" ht="15" customHeight="1" x14ac:dyDescent="0.25">
      <c r="A4824" s="26">
        <v>44387.693298611113</v>
      </c>
      <c r="B4824" s="23" t="s">
        <v>19</v>
      </c>
      <c r="C4824" s="23" t="s">
        <v>6261</v>
      </c>
      <c r="D4824" s="23" t="s">
        <v>6262</v>
      </c>
      <c r="E4824" s="23" t="s">
        <v>1</v>
      </c>
      <c r="F4824" s="23" t="s">
        <v>7</v>
      </c>
      <c r="G4824" s="23" t="s">
        <v>975</v>
      </c>
      <c r="H4824" s="2" t="s">
        <v>7734</v>
      </c>
      <c r="I4824" s="23" t="s">
        <v>23</v>
      </c>
      <c r="J4824" s="23"/>
      <c r="K4824" s="23" t="s">
        <v>9712</v>
      </c>
      <c r="L4824" s="23"/>
      <c r="M4824" s="23">
        <f>YEAR(Tabla2[[#This Row],[Fecha de creación]])</f>
        <v>2021</v>
      </c>
      <c r="N4824" s="23">
        <f>MONTH(Tabla2[[#This Row],[Fecha de creación]])</f>
        <v>7</v>
      </c>
    </row>
    <row r="4825" spans="1:14" ht="15" customHeight="1" x14ac:dyDescent="0.25">
      <c r="A4825" s="26">
        <v>44388.389282407406</v>
      </c>
      <c r="B4825" s="23" t="s">
        <v>0</v>
      </c>
      <c r="C4825" s="23" t="s">
        <v>6263</v>
      </c>
      <c r="D4825" s="23" t="s">
        <v>21</v>
      </c>
      <c r="E4825" s="23" t="s">
        <v>1</v>
      </c>
      <c r="F4825" s="23" t="s">
        <v>7</v>
      </c>
      <c r="G4825" s="23" t="s">
        <v>975</v>
      </c>
      <c r="H4825" s="2" t="s">
        <v>7744</v>
      </c>
      <c r="I4825" s="23" t="s">
        <v>4</v>
      </c>
      <c r="J4825" s="23"/>
      <c r="K4825" s="23" t="s">
        <v>9712</v>
      </c>
      <c r="L4825" s="23"/>
      <c r="M4825" s="23">
        <f>YEAR(Tabla2[[#This Row],[Fecha de creación]])</f>
        <v>2021</v>
      </c>
      <c r="N4825" s="23">
        <f>MONTH(Tabla2[[#This Row],[Fecha de creación]])</f>
        <v>7</v>
      </c>
    </row>
    <row r="4826" spans="1:14" ht="15" customHeight="1" x14ac:dyDescent="0.25">
      <c r="A4826" s="26">
        <v>44388.442662037036</v>
      </c>
      <c r="B4826" s="23" t="s">
        <v>0</v>
      </c>
      <c r="C4826" s="23" t="s">
        <v>6264</v>
      </c>
      <c r="D4826" s="23" t="s">
        <v>21</v>
      </c>
      <c r="E4826" s="23" t="s">
        <v>1</v>
      </c>
      <c r="F4826" s="23" t="s">
        <v>7</v>
      </c>
      <c r="G4826" s="23" t="s">
        <v>975</v>
      </c>
      <c r="H4826" s="2" t="s">
        <v>7744</v>
      </c>
      <c r="I4826" s="23" t="s">
        <v>4</v>
      </c>
      <c r="J4826" s="23"/>
      <c r="K4826" s="23" t="s">
        <v>9712</v>
      </c>
      <c r="L4826" s="23"/>
      <c r="M4826" s="23">
        <f>YEAR(Tabla2[[#This Row],[Fecha de creación]])</f>
        <v>2021</v>
      </c>
      <c r="N4826" s="23">
        <f>MONTH(Tabla2[[#This Row],[Fecha de creación]])</f>
        <v>7</v>
      </c>
    </row>
    <row r="4827" spans="1:14" ht="15" customHeight="1" x14ac:dyDescent="0.25">
      <c r="A4827" s="26">
        <v>44388.465208333335</v>
      </c>
      <c r="B4827" s="23" t="s">
        <v>0</v>
      </c>
      <c r="C4827" s="23" t="s">
        <v>6265</v>
      </c>
      <c r="D4827" s="23" t="s">
        <v>6266</v>
      </c>
      <c r="E4827" s="23" t="s">
        <v>1</v>
      </c>
      <c r="F4827" s="23" t="s">
        <v>7</v>
      </c>
      <c r="G4827" s="23" t="s">
        <v>975</v>
      </c>
      <c r="H4827" s="2" t="s">
        <v>7731</v>
      </c>
      <c r="I4827" s="23" t="s">
        <v>4</v>
      </c>
      <c r="J4827" s="23"/>
      <c r="K4827" s="23" t="s">
        <v>9712</v>
      </c>
      <c r="L4827" s="23"/>
      <c r="M4827" s="23">
        <f>YEAR(Tabla2[[#This Row],[Fecha de creación]])</f>
        <v>2021</v>
      </c>
      <c r="N4827" s="23">
        <f>MONTH(Tabla2[[#This Row],[Fecha de creación]])</f>
        <v>7</v>
      </c>
    </row>
    <row r="4828" spans="1:14" ht="15" customHeight="1" x14ac:dyDescent="0.25">
      <c r="A4828" s="26">
        <v>44388.478506944448</v>
      </c>
      <c r="B4828" s="23" t="s">
        <v>0</v>
      </c>
      <c r="C4828" s="23" t="s">
        <v>6267</v>
      </c>
      <c r="D4828" s="23" t="s">
        <v>382</v>
      </c>
      <c r="E4828" s="23" t="s">
        <v>1</v>
      </c>
      <c r="F4828" s="23" t="s">
        <v>7</v>
      </c>
      <c r="G4828" s="23" t="s">
        <v>975</v>
      </c>
      <c r="H4828" s="2" t="s">
        <v>7723</v>
      </c>
      <c r="I4828" s="23" t="s">
        <v>4</v>
      </c>
      <c r="J4828" s="23"/>
      <c r="K4828" s="23" t="s">
        <v>9712</v>
      </c>
      <c r="L4828" s="23"/>
      <c r="M4828" s="23">
        <f>YEAR(Tabla2[[#This Row],[Fecha de creación]])</f>
        <v>2021</v>
      </c>
      <c r="N4828" s="23">
        <f>MONTH(Tabla2[[#This Row],[Fecha de creación]])</f>
        <v>7</v>
      </c>
    </row>
    <row r="4829" spans="1:14" ht="15" customHeight="1" x14ac:dyDescent="0.25">
      <c r="A4829" s="26">
        <v>44388.479120370372</v>
      </c>
      <c r="B4829" s="23" t="s">
        <v>0</v>
      </c>
      <c r="C4829" s="23" t="s">
        <v>6268</v>
      </c>
      <c r="D4829" s="23" t="s">
        <v>615</v>
      </c>
      <c r="E4829" s="23" t="s">
        <v>1</v>
      </c>
      <c r="F4829" s="23" t="s">
        <v>7</v>
      </c>
      <c r="G4829" s="23" t="s">
        <v>975</v>
      </c>
      <c r="H4829" s="2" t="s">
        <v>7745</v>
      </c>
      <c r="I4829" s="23" t="s">
        <v>4</v>
      </c>
      <c r="J4829" s="23"/>
      <c r="K4829" s="23" t="s">
        <v>9712</v>
      </c>
      <c r="L4829" s="23"/>
      <c r="M4829" s="23">
        <f>YEAR(Tabla2[[#This Row],[Fecha de creación]])</f>
        <v>2021</v>
      </c>
      <c r="N4829" s="23">
        <f>MONTH(Tabla2[[#This Row],[Fecha de creación]])</f>
        <v>7</v>
      </c>
    </row>
    <row r="4830" spans="1:14" ht="15" customHeight="1" x14ac:dyDescent="0.25">
      <c r="A4830" s="26">
        <v>44388.480370370373</v>
      </c>
      <c r="B4830" s="23" t="s">
        <v>0</v>
      </c>
      <c r="C4830" s="23" t="s">
        <v>6269</v>
      </c>
      <c r="D4830" s="23" t="s">
        <v>6270</v>
      </c>
      <c r="E4830" s="23" t="s">
        <v>1</v>
      </c>
      <c r="F4830" s="23" t="s">
        <v>7</v>
      </c>
      <c r="G4830" s="23" t="s">
        <v>975</v>
      </c>
      <c r="H4830" s="2" t="s">
        <v>7731</v>
      </c>
      <c r="I4830" s="23" t="s">
        <v>4</v>
      </c>
      <c r="J4830" s="23"/>
      <c r="K4830" s="23" t="s">
        <v>9712</v>
      </c>
      <c r="L4830" s="23"/>
      <c r="M4830" s="23">
        <f>YEAR(Tabla2[[#This Row],[Fecha de creación]])</f>
        <v>2021</v>
      </c>
      <c r="N4830" s="23">
        <f>MONTH(Tabla2[[#This Row],[Fecha de creación]])</f>
        <v>7</v>
      </c>
    </row>
    <row r="4831" spans="1:14" ht="15" customHeight="1" x14ac:dyDescent="0.25">
      <c r="A4831" s="26">
        <v>44388.51866898148</v>
      </c>
      <c r="B4831" s="23" t="s">
        <v>0</v>
      </c>
      <c r="C4831" s="23" t="s">
        <v>6271</v>
      </c>
      <c r="D4831" s="23" t="s">
        <v>6272</v>
      </c>
      <c r="E4831" s="23" t="s">
        <v>1</v>
      </c>
      <c r="F4831" s="23" t="s">
        <v>22</v>
      </c>
      <c r="G4831" s="23" t="s">
        <v>1551</v>
      </c>
      <c r="H4831" s="2" t="s">
        <v>7736</v>
      </c>
      <c r="I4831" s="23" t="s">
        <v>4</v>
      </c>
      <c r="J4831" s="23"/>
      <c r="K4831" s="23" t="s">
        <v>9712</v>
      </c>
      <c r="L4831" s="23"/>
      <c r="M4831" s="23">
        <f>YEAR(Tabla2[[#This Row],[Fecha de creación]])</f>
        <v>2021</v>
      </c>
      <c r="N4831" s="23">
        <f>MONTH(Tabla2[[#This Row],[Fecha de creación]])</f>
        <v>7</v>
      </c>
    </row>
    <row r="4832" spans="1:14" ht="15" customHeight="1" x14ac:dyDescent="0.25">
      <c r="A4832" s="26">
        <v>44388.526261574072</v>
      </c>
      <c r="B4832" s="23" t="s">
        <v>0</v>
      </c>
      <c r="C4832" s="23" t="s">
        <v>6273</v>
      </c>
      <c r="D4832" s="23" t="s">
        <v>6274</v>
      </c>
      <c r="E4832" s="23" t="s">
        <v>1</v>
      </c>
      <c r="F4832" s="23" t="s">
        <v>22</v>
      </c>
      <c r="G4832" s="23" t="s">
        <v>1551</v>
      </c>
      <c r="H4832" s="2" t="s">
        <v>7736</v>
      </c>
      <c r="I4832" s="23" t="s">
        <v>4</v>
      </c>
      <c r="J4832" s="23"/>
      <c r="K4832" s="23" t="s">
        <v>9712</v>
      </c>
      <c r="L4832" s="23"/>
      <c r="M4832" s="23">
        <f>YEAR(Tabla2[[#This Row],[Fecha de creación]])</f>
        <v>2021</v>
      </c>
      <c r="N4832" s="23">
        <f>MONTH(Tabla2[[#This Row],[Fecha de creación]])</f>
        <v>7</v>
      </c>
    </row>
    <row r="4833" spans="1:14" ht="15" customHeight="1" x14ac:dyDescent="0.25">
      <c r="A4833" s="26">
        <v>44388.542453703703</v>
      </c>
      <c r="B4833" s="23" t="s">
        <v>100</v>
      </c>
      <c r="C4833" s="23" t="s">
        <v>6275</v>
      </c>
      <c r="D4833" s="23" t="s">
        <v>615</v>
      </c>
      <c r="E4833" s="23" t="s">
        <v>1</v>
      </c>
      <c r="F4833" s="23" t="s">
        <v>7</v>
      </c>
      <c r="G4833" s="23" t="s">
        <v>975</v>
      </c>
      <c r="H4833" s="2" t="s">
        <v>7745</v>
      </c>
      <c r="I4833" s="23" t="s">
        <v>1653</v>
      </c>
      <c r="J4833" s="23"/>
      <c r="K4833" s="23" t="s">
        <v>9712</v>
      </c>
      <c r="L4833" s="23"/>
      <c r="M4833" s="23">
        <f>YEAR(Tabla2[[#This Row],[Fecha de creación]])</f>
        <v>2021</v>
      </c>
      <c r="N4833" s="23">
        <f>MONTH(Tabla2[[#This Row],[Fecha de creación]])</f>
        <v>7</v>
      </c>
    </row>
    <row r="4834" spans="1:14" ht="15" customHeight="1" x14ac:dyDescent="0.25">
      <c r="A4834" s="26">
        <v>44388.555798611109</v>
      </c>
      <c r="B4834" s="23" t="s">
        <v>0</v>
      </c>
      <c r="C4834" s="23" t="s">
        <v>6276</v>
      </c>
      <c r="D4834" s="23" t="s">
        <v>49</v>
      </c>
      <c r="E4834" s="23" t="s">
        <v>1</v>
      </c>
      <c r="F4834" s="23" t="s">
        <v>22</v>
      </c>
      <c r="G4834" s="23" t="s">
        <v>975</v>
      </c>
      <c r="H4834" s="2" t="s">
        <v>7745</v>
      </c>
      <c r="I4834" s="23" t="s">
        <v>5999</v>
      </c>
      <c r="J4834" s="23"/>
      <c r="K4834" s="23" t="s">
        <v>9712</v>
      </c>
      <c r="L4834" s="23"/>
      <c r="M4834" s="23">
        <f>YEAR(Tabla2[[#This Row],[Fecha de creación]])</f>
        <v>2021</v>
      </c>
      <c r="N4834" s="23">
        <f>MONTH(Tabla2[[#This Row],[Fecha de creación]])</f>
        <v>7</v>
      </c>
    </row>
    <row r="4835" spans="1:14" ht="15" customHeight="1" x14ac:dyDescent="0.25">
      <c r="A4835" s="26">
        <v>44388.695555555554</v>
      </c>
      <c r="B4835" s="23" t="s">
        <v>100</v>
      </c>
      <c r="C4835" s="23" t="s">
        <v>6277</v>
      </c>
      <c r="D4835" s="23" t="s">
        <v>5941</v>
      </c>
      <c r="E4835" s="23" t="s">
        <v>1</v>
      </c>
      <c r="F4835" s="23" t="s">
        <v>7</v>
      </c>
      <c r="G4835" s="23" t="s">
        <v>1551</v>
      </c>
      <c r="H4835" s="2" t="s">
        <v>7737</v>
      </c>
      <c r="I4835" s="23" t="s">
        <v>2722</v>
      </c>
      <c r="J4835" s="23"/>
      <c r="K4835" s="23" t="s">
        <v>9712</v>
      </c>
      <c r="L4835" s="23"/>
      <c r="M4835" s="23">
        <f>YEAR(Tabla2[[#This Row],[Fecha de creación]])</f>
        <v>2021</v>
      </c>
      <c r="N4835" s="23">
        <f>MONTH(Tabla2[[#This Row],[Fecha de creación]])</f>
        <v>7</v>
      </c>
    </row>
    <row r="4836" spans="1:14" ht="15" customHeight="1" x14ac:dyDescent="0.25">
      <c r="A4836" s="26">
        <v>44388.704212962963</v>
      </c>
      <c r="B4836" s="23" t="s">
        <v>0</v>
      </c>
      <c r="C4836" s="23" t="s">
        <v>6278</v>
      </c>
      <c r="D4836" s="23" t="s">
        <v>21</v>
      </c>
      <c r="E4836" s="23" t="s">
        <v>1</v>
      </c>
      <c r="F4836" s="23" t="s">
        <v>7</v>
      </c>
      <c r="G4836" s="23" t="s">
        <v>975</v>
      </c>
      <c r="H4836" s="2" t="s">
        <v>7744</v>
      </c>
      <c r="I4836" s="23" t="s">
        <v>4</v>
      </c>
      <c r="J4836" s="23"/>
      <c r="K4836" s="23" t="s">
        <v>9712</v>
      </c>
      <c r="L4836" s="23"/>
      <c r="M4836" s="23">
        <f>YEAR(Tabla2[[#This Row],[Fecha de creación]])</f>
        <v>2021</v>
      </c>
      <c r="N4836" s="23">
        <f>MONTH(Tabla2[[#This Row],[Fecha de creación]])</f>
        <v>7</v>
      </c>
    </row>
    <row r="4837" spans="1:14" ht="15" customHeight="1" x14ac:dyDescent="0.25">
      <c r="A4837" s="26">
        <v>44388.714953703704</v>
      </c>
      <c r="B4837" s="23" t="s">
        <v>0</v>
      </c>
      <c r="C4837" s="23" t="s">
        <v>6279</v>
      </c>
      <c r="D4837" s="23" t="s">
        <v>6280</v>
      </c>
      <c r="E4837" s="23" t="s">
        <v>1</v>
      </c>
      <c r="F4837" s="23" t="s">
        <v>7</v>
      </c>
      <c r="G4837" s="23" t="s">
        <v>1551</v>
      </c>
      <c r="H4837" s="2" t="s">
        <v>7732</v>
      </c>
      <c r="I4837" s="23" t="s">
        <v>4</v>
      </c>
      <c r="J4837" s="23"/>
      <c r="K4837" s="23" t="s">
        <v>9712</v>
      </c>
      <c r="L4837" s="23"/>
      <c r="M4837" s="23">
        <f>YEAR(Tabla2[[#This Row],[Fecha de creación]])</f>
        <v>2021</v>
      </c>
      <c r="N4837" s="23">
        <f>MONTH(Tabla2[[#This Row],[Fecha de creación]])</f>
        <v>7</v>
      </c>
    </row>
    <row r="4838" spans="1:14" ht="15" customHeight="1" x14ac:dyDescent="0.25">
      <c r="A4838" s="26">
        <v>44388.722002314818</v>
      </c>
      <c r="B4838" s="23" t="s">
        <v>0</v>
      </c>
      <c r="C4838" s="23" t="s">
        <v>6281</v>
      </c>
      <c r="D4838" s="23" t="s">
        <v>1050</v>
      </c>
      <c r="E4838" s="23" t="s">
        <v>1</v>
      </c>
      <c r="F4838" s="23" t="s">
        <v>7</v>
      </c>
      <c r="G4838" s="23" t="s">
        <v>1551</v>
      </c>
      <c r="H4838" s="2" t="s">
        <v>7742</v>
      </c>
      <c r="I4838" s="23" t="s">
        <v>28</v>
      </c>
      <c r="J4838" s="23"/>
      <c r="K4838" s="23" t="s">
        <v>9712</v>
      </c>
      <c r="L4838" s="23"/>
      <c r="M4838" s="23">
        <f>YEAR(Tabla2[[#This Row],[Fecha de creación]])</f>
        <v>2021</v>
      </c>
      <c r="N4838" s="23">
        <f>MONTH(Tabla2[[#This Row],[Fecha de creación]])</f>
        <v>7</v>
      </c>
    </row>
    <row r="4839" spans="1:14" ht="15" customHeight="1" x14ac:dyDescent="0.25">
      <c r="A4839" s="26">
        <v>44389.685393518521</v>
      </c>
      <c r="B4839" s="23" t="s">
        <v>0</v>
      </c>
      <c r="C4839" s="23" t="s">
        <v>6282</v>
      </c>
      <c r="D4839" s="23" t="s">
        <v>1016</v>
      </c>
      <c r="E4839" s="23" t="s">
        <v>1</v>
      </c>
      <c r="F4839" s="23" t="s">
        <v>7</v>
      </c>
      <c r="G4839" s="23" t="s">
        <v>975</v>
      </c>
      <c r="H4839" s="2" t="s">
        <v>7731</v>
      </c>
      <c r="I4839" s="23" t="s">
        <v>5999</v>
      </c>
      <c r="J4839" s="23"/>
      <c r="K4839" s="23" t="s">
        <v>9712</v>
      </c>
      <c r="L4839" s="23"/>
      <c r="M4839" s="23">
        <f>YEAR(Tabla2[[#This Row],[Fecha de creación]])</f>
        <v>2021</v>
      </c>
      <c r="N4839" s="23">
        <f>MONTH(Tabla2[[#This Row],[Fecha de creación]])</f>
        <v>7</v>
      </c>
    </row>
    <row r="4840" spans="1:14" ht="15" customHeight="1" x14ac:dyDescent="0.25">
      <c r="A4840" s="26">
        <v>44389.688530092593</v>
      </c>
      <c r="B4840" s="23" t="s">
        <v>0</v>
      </c>
      <c r="C4840" s="23" t="s">
        <v>6283</v>
      </c>
      <c r="D4840" s="23" t="s">
        <v>21</v>
      </c>
      <c r="E4840" s="23" t="s">
        <v>1</v>
      </c>
      <c r="F4840" s="23" t="s">
        <v>7</v>
      </c>
      <c r="G4840" s="23" t="s">
        <v>975</v>
      </c>
      <c r="H4840" s="2" t="s">
        <v>7722</v>
      </c>
      <c r="I4840" s="23" t="s">
        <v>4</v>
      </c>
      <c r="J4840" s="23"/>
      <c r="K4840" s="23" t="s">
        <v>9712</v>
      </c>
      <c r="L4840" s="23"/>
      <c r="M4840" s="23">
        <f>YEAR(Tabla2[[#This Row],[Fecha de creación]])</f>
        <v>2021</v>
      </c>
      <c r="N4840" s="23">
        <f>MONTH(Tabla2[[#This Row],[Fecha de creación]])</f>
        <v>7</v>
      </c>
    </row>
    <row r="4841" spans="1:14" ht="15" customHeight="1" x14ac:dyDescent="0.25">
      <c r="A4841" s="26">
        <v>44389.690023148149</v>
      </c>
      <c r="B4841" s="23" t="s">
        <v>0</v>
      </c>
      <c r="C4841" s="23" t="s">
        <v>6284</v>
      </c>
      <c r="D4841" s="23" t="s">
        <v>5595</v>
      </c>
      <c r="E4841" s="23" t="s">
        <v>1</v>
      </c>
      <c r="F4841" s="23" t="s">
        <v>7</v>
      </c>
      <c r="G4841" s="23" t="s">
        <v>975</v>
      </c>
      <c r="H4841" s="2" t="s">
        <v>7746</v>
      </c>
      <c r="I4841" s="23" t="s">
        <v>4</v>
      </c>
      <c r="J4841" s="23"/>
      <c r="K4841" s="23" t="s">
        <v>9712</v>
      </c>
      <c r="L4841" s="23"/>
      <c r="M4841" s="23">
        <f>YEAR(Tabla2[[#This Row],[Fecha de creación]])</f>
        <v>2021</v>
      </c>
      <c r="N4841" s="23">
        <f>MONTH(Tabla2[[#This Row],[Fecha de creación]])</f>
        <v>7</v>
      </c>
    </row>
    <row r="4842" spans="1:14" ht="15" customHeight="1" x14ac:dyDescent="0.25">
      <c r="A4842" s="26">
        <v>44389.69059027778</v>
      </c>
      <c r="B4842" s="23" t="s">
        <v>0</v>
      </c>
      <c r="C4842" s="23" t="s">
        <v>833</v>
      </c>
      <c r="D4842" s="23" t="s">
        <v>21</v>
      </c>
      <c r="E4842" s="23" t="s">
        <v>1</v>
      </c>
      <c r="F4842" s="23" t="s">
        <v>7</v>
      </c>
      <c r="G4842" s="23" t="s">
        <v>3</v>
      </c>
      <c r="H4842" s="2" t="s">
        <v>7744</v>
      </c>
      <c r="I4842" s="23" t="s">
        <v>5999</v>
      </c>
      <c r="J4842" s="23"/>
      <c r="K4842" s="23" t="s">
        <v>9712</v>
      </c>
      <c r="L4842" s="23"/>
      <c r="M4842" s="23">
        <f>YEAR(Tabla2[[#This Row],[Fecha de creación]])</f>
        <v>2021</v>
      </c>
      <c r="N4842" s="23">
        <f>MONTH(Tabla2[[#This Row],[Fecha de creación]])</f>
        <v>7</v>
      </c>
    </row>
    <row r="4843" spans="1:14" ht="15" customHeight="1" x14ac:dyDescent="0.25">
      <c r="A4843" s="26">
        <v>44389.76185185185</v>
      </c>
      <c r="B4843" s="23" t="s">
        <v>0</v>
      </c>
      <c r="C4843" s="23" t="s">
        <v>6285</v>
      </c>
      <c r="D4843" s="23" t="s">
        <v>551</v>
      </c>
      <c r="E4843" s="23" t="s">
        <v>1</v>
      </c>
      <c r="F4843" s="23" t="s">
        <v>7</v>
      </c>
      <c r="G4843" s="23" t="s">
        <v>975</v>
      </c>
      <c r="H4843" s="2" t="s">
        <v>7731</v>
      </c>
      <c r="I4843" s="23" t="s">
        <v>5999</v>
      </c>
      <c r="J4843" s="23"/>
      <c r="K4843" s="23" t="s">
        <v>9712</v>
      </c>
      <c r="L4843" s="23"/>
      <c r="M4843" s="23">
        <f>YEAR(Tabla2[[#This Row],[Fecha de creación]])</f>
        <v>2021</v>
      </c>
      <c r="N4843" s="23">
        <f>MONTH(Tabla2[[#This Row],[Fecha de creación]])</f>
        <v>7</v>
      </c>
    </row>
    <row r="4844" spans="1:14" ht="15" customHeight="1" x14ac:dyDescent="0.25">
      <c r="A4844" s="26">
        <v>44389.767800925925</v>
      </c>
      <c r="B4844" s="23" t="s">
        <v>100</v>
      </c>
      <c r="C4844" s="23" t="s">
        <v>6286</v>
      </c>
      <c r="D4844" s="23" t="s">
        <v>551</v>
      </c>
      <c r="E4844" s="23" t="s">
        <v>1</v>
      </c>
      <c r="F4844" s="23" t="s">
        <v>7</v>
      </c>
      <c r="G4844" s="23" t="s">
        <v>975</v>
      </c>
      <c r="H4844" s="2" t="s">
        <v>7731</v>
      </c>
      <c r="I4844" s="23" t="s">
        <v>6004</v>
      </c>
      <c r="J4844" s="23"/>
      <c r="K4844" s="23" t="s">
        <v>9712</v>
      </c>
      <c r="L4844" s="23"/>
      <c r="M4844" s="23">
        <f>YEAR(Tabla2[[#This Row],[Fecha de creación]])</f>
        <v>2021</v>
      </c>
      <c r="N4844" s="23">
        <f>MONTH(Tabla2[[#This Row],[Fecha de creación]])</f>
        <v>7</v>
      </c>
    </row>
    <row r="4845" spans="1:14" ht="15" customHeight="1" x14ac:dyDescent="0.25">
      <c r="A4845" s="26">
        <v>44389.769259259258</v>
      </c>
      <c r="B4845" s="23" t="s">
        <v>100</v>
      </c>
      <c r="C4845" s="23" t="s">
        <v>6287</v>
      </c>
      <c r="D4845" s="23" t="s">
        <v>110</v>
      </c>
      <c r="E4845" s="23" t="s">
        <v>1</v>
      </c>
      <c r="F4845" s="23" t="s">
        <v>7</v>
      </c>
      <c r="G4845" s="23" t="s">
        <v>975</v>
      </c>
      <c r="H4845" s="2" t="s">
        <v>7731</v>
      </c>
      <c r="I4845" s="23" t="s">
        <v>6004</v>
      </c>
      <c r="J4845" s="23"/>
      <c r="K4845" s="23" t="s">
        <v>9712</v>
      </c>
      <c r="L4845" s="23"/>
      <c r="M4845" s="23">
        <f>YEAR(Tabla2[[#This Row],[Fecha de creación]])</f>
        <v>2021</v>
      </c>
      <c r="N4845" s="23">
        <f>MONTH(Tabla2[[#This Row],[Fecha de creación]])</f>
        <v>7</v>
      </c>
    </row>
    <row r="4846" spans="1:14" ht="15" customHeight="1" x14ac:dyDescent="0.25">
      <c r="A4846" s="26">
        <v>44390.453506944446</v>
      </c>
      <c r="B4846" s="23" t="s">
        <v>189</v>
      </c>
      <c r="C4846" s="23" t="s">
        <v>6288</v>
      </c>
      <c r="D4846" s="23" t="s">
        <v>36</v>
      </c>
      <c r="E4846" s="23" t="s">
        <v>1</v>
      </c>
      <c r="F4846" s="23" t="s">
        <v>7</v>
      </c>
      <c r="G4846" s="23" t="s">
        <v>975</v>
      </c>
      <c r="H4846" s="2" t="s">
        <v>7731</v>
      </c>
      <c r="I4846" s="23" t="s">
        <v>1534</v>
      </c>
      <c r="J4846" s="23"/>
      <c r="K4846" s="23" t="s">
        <v>9712</v>
      </c>
      <c r="L4846" s="23"/>
      <c r="M4846" s="23">
        <f>YEAR(Tabla2[[#This Row],[Fecha de creación]])</f>
        <v>2021</v>
      </c>
      <c r="N4846" s="23">
        <f>MONTH(Tabla2[[#This Row],[Fecha de creación]])</f>
        <v>7</v>
      </c>
    </row>
    <row r="4847" spans="1:14" ht="15" customHeight="1" x14ac:dyDescent="0.25">
      <c r="A4847" s="26">
        <v>44390.45921296296</v>
      </c>
      <c r="B4847" s="23" t="s">
        <v>189</v>
      </c>
      <c r="C4847" s="23" t="s">
        <v>6289</v>
      </c>
      <c r="D4847" s="23" t="s">
        <v>3438</v>
      </c>
      <c r="E4847" s="23" t="s">
        <v>1</v>
      </c>
      <c r="F4847" s="23" t="s">
        <v>7</v>
      </c>
      <c r="G4847" s="23" t="s">
        <v>975</v>
      </c>
      <c r="H4847" s="2" t="s">
        <v>7722</v>
      </c>
      <c r="I4847" s="23" t="s">
        <v>1534</v>
      </c>
      <c r="J4847" s="23"/>
      <c r="K4847" s="23" t="s">
        <v>9712</v>
      </c>
      <c r="L4847" s="23"/>
      <c r="M4847" s="23">
        <f>YEAR(Tabla2[[#This Row],[Fecha de creación]])</f>
        <v>2021</v>
      </c>
      <c r="N4847" s="23">
        <f>MONTH(Tabla2[[#This Row],[Fecha de creación]])</f>
        <v>7</v>
      </c>
    </row>
    <row r="4848" spans="1:14" ht="15" customHeight="1" x14ac:dyDescent="0.25">
      <c r="A4848" s="26">
        <v>44390.461087962962</v>
      </c>
      <c r="B4848" s="23" t="s">
        <v>189</v>
      </c>
      <c r="C4848" s="23" t="s">
        <v>6290</v>
      </c>
      <c r="D4848" s="23" t="s">
        <v>3438</v>
      </c>
      <c r="E4848" s="23" t="s">
        <v>1</v>
      </c>
      <c r="F4848" s="23" t="s">
        <v>7</v>
      </c>
      <c r="G4848" s="23" t="s">
        <v>975</v>
      </c>
      <c r="H4848" s="2" t="s">
        <v>7722</v>
      </c>
      <c r="I4848" s="23" t="s">
        <v>1534</v>
      </c>
      <c r="J4848" s="23"/>
      <c r="K4848" s="23" t="s">
        <v>9712</v>
      </c>
      <c r="L4848" s="23"/>
      <c r="M4848" s="23">
        <f>YEAR(Tabla2[[#This Row],[Fecha de creación]])</f>
        <v>2021</v>
      </c>
      <c r="N4848" s="23">
        <f>MONTH(Tabla2[[#This Row],[Fecha de creación]])</f>
        <v>7</v>
      </c>
    </row>
    <row r="4849" spans="1:14" ht="15" customHeight="1" x14ac:dyDescent="0.25">
      <c r="A4849" s="26">
        <v>44390.612303240741</v>
      </c>
      <c r="B4849" s="23" t="s">
        <v>189</v>
      </c>
      <c r="C4849" s="23" t="s">
        <v>6291</v>
      </c>
      <c r="D4849" s="23" t="s">
        <v>131</v>
      </c>
      <c r="E4849" s="23" t="s">
        <v>1</v>
      </c>
      <c r="F4849" s="23" t="s">
        <v>7</v>
      </c>
      <c r="G4849" s="23" t="s">
        <v>975</v>
      </c>
      <c r="H4849" s="2" t="s">
        <v>7728</v>
      </c>
      <c r="I4849" s="23" t="s">
        <v>1534</v>
      </c>
      <c r="J4849" s="23"/>
      <c r="K4849" s="23" t="s">
        <v>9712</v>
      </c>
      <c r="L4849" s="23"/>
      <c r="M4849" s="23">
        <f>YEAR(Tabla2[[#This Row],[Fecha de creación]])</f>
        <v>2021</v>
      </c>
      <c r="N4849" s="23">
        <f>MONTH(Tabla2[[#This Row],[Fecha de creación]])</f>
        <v>7</v>
      </c>
    </row>
    <row r="4850" spans="1:14" ht="15" customHeight="1" x14ac:dyDescent="0.25">
      <c r="A4850" s="26">
        <v>44390.684872685182</v>
      </c>
      <c r="B4850" s="23" t="s">
        <v>189</v>
      </c>
      <c r="C4850" s="23" t="s">
        <v>6292</v>
      </c>
      <c r="D4850" s="23" t="s">
        <v>131</v>
      </c>
      <c r="E4850" s="23" t="s">
        <v>1</v>
      </c>
      <c r="F4850" s="23" t="s">
        <v>7</v>
      </c>
      <c r="G4850" s="23" t="s">
        <v>975</v>
      </c>
      <c r="H4850" s="2" t="s">
        <v>7728</v>
      </c>
      <c r="I4850" s="23" t="s">
        <v>1534</v>
      </c>
      <c r="J4850" s="23"/>
      <c r="K4850" s="23" t="s">
        <v>9712</v>
      </c>
      <c r="L4850" s="23"/>
      <c r="M4850" s="23">
        <f>YEAR(Tabla2[[#This Row],[Fecha de creación]])</f>
        <v>2021</v>
      </c>
      <c r="N4850" s="23">
        <f>MONTH(Tabla2[[#This Row],[Fecha de creación]])</f>
        <v>7</v>
      </c>
    </row>
    <row r="4851" spans="1:14" ht="15" customHeight="1" x14ac:dyDescent="0.25">
      <c r="A4851" s="26">
        <v>44390.733726851853</v>
      </c>
      <c r="B4851" s="23" t="s">
        <v>100</v>
      </c>
      <c r="C4851" s="23" t="s">
        <v>6293</v>
      </c>
      <c r="D4851" s="23" t="s">
        <v>6294</v>
      </c>
      <c r="E4851" s="23" t="s">
        <v>1</v>
      </c>
      <c r="F4851" s="23" t="s">
        <v>7</v>
      </c>
      <c r="G4851" s="23" t="s">
        <v>975</v>
      </c>
      <c r="H4851" s="2" t="s">
        <v>7731</v>
      </c>
      <c r="I4851" s="23" t="s">
        <v>1653</v>
      </c>
      <c r="J4851" s="23"/>
      <c r="K4851" s="23" t="s">
        <v>9712</v>
      </c>
      <c r="L4851" s="23"/>
      <c r="M4851" s="23">
        <f>YEAR(Tabla2[[#This Row],[Fecha de creación]])</f>
        <v>2021</v>
      </c>
      <c r="N4851" s="23">
        <f>MONTH(Tabla2[[#This Row],[Fecha de creación]])</f>
        <v>7</v>
      </c>
    </row>
    <row r="4852" spans="1:14" ht="15" customHeight="1" x14ac:dyDescent="0.25">
      <c r="A4852" s="26">
        <v>44390.739432870374</v>
      </c>
      <c r="B4852" s="23" t="s">
        <v>100</v>
      </c>
      <c r="C4852" s="23" t="s">
        <v>6295</v>
      </c>
      <c r="D4852" s="23" t="s">
        <v>110</v>
      </c>
      <c r="E4852" s="23" t="s">
        <v>1</v>
      </c>
      <c r="F4852" s="23" t="s">
        <v>7</v>
      </c>
      <c r="G4852" s="23" t="s">
        <v>975</v>
      </c>
      <c r="H4852" s="2" t="s">
        <v>7731</v>
      </c>
      <c r="I4852" s="23" t="s">
        <v>1653</v>
      </c>
      <c r="J4852" s="23"/>
      <c r="K4852" s="23" t="s">
        <v>9712</v>
      </c>
      <c r="L4852" s="23"/>
      <c r="M4852" s="23">
        <f>YEAR(Tabla2[[#This Row],[Fecha de creación]])</f>
        <v>2021</v>
      </c>
      <c r="N4852" s="23">
        <f>MONTH(Tabla2[[#This Row],[Fecha de creación]])</f>
        <v>7</v>
      </c>
    </row>
    <row r="4853" spans="1:14" ht="15" customHeight="1" x14ac:dyDescent="0.25">
      <c r="A4853" s="26">
        <v>44390.744363425925</v>
      </c>
      <c r="B4853" s="23" t="s">
        <v>100</v>
      </c>
      <c r="C4853" s="23" t="s">
        <v>6296</v>
      </c>
      <c r="D4853" s="23" t="s">
        <v>6297</v>
      </c>
      <c r="E4853" s="23" t="s">
        <v>1</v>
      </c>
      <c r="F4853" s="23" t="s">
        <v>7</v>
      </c>
      <c r="G4853" s="23" t="s">
        <v>1551</v>
      </c>
      <c r="H4853" s="2" t="s">
        <v>7743</v>
      </c>
      <c r="I4853" s="23" t="s">
        <v>2722</v>
      </c>
      <c r="J4853" s="23"/>
      <c r="K4853" s="23" t="s">
        <v>9712</v>
      </c>
      <c r="L4853" s="23"/>
      <c r="M4853" s="23">
        <f>YEAR(Tabla2[[#This Row],[Fecha de creación]])</f>
        <v>2021</v>
      </c>
      <c r="N4853" s="23">
        <f>MONTH(Tabla2[[#This Row],[Fecha de creación]])</f>
        <v>7</v>
      </c>
    </row>
    <row r="4854" spans="1:14" ht="15" customHeight="1" x14ac:dyDescent="0.25">
      <c r="A4854" s="26">
        <v>44390.76153935185</v>
      </c>
      <c r="B4854" s="23" t="s">
        <v>100</v>
      </c>
      <c r="C4854" s="23" t="s">
        <v>6298</v>
      </c>
      <c r="D4854" s="23" t="s">
        <v>5767</v>
      </c>
      <c r="E4854" s="23" t="s">
        <v>1</v>
      </c>
      <c r="F4854" s="23" t="s">
        <v>7</v>
      </c>
      <c r="G4854" s="23" t="s">
        <v>1551</v>
      </c>
      <c r="H4854" s="2" t="s">
        <v>7743</v>
      </c>
      <c r="I4854" s="23" t="s">
        <v>2722</v>
      </c>
      <c r="J4854" s="23"/>
      <c r="K4854" s="23" t="s">
        <v>9712</v>
      </c>
      <c r="L4854" s="23"/>
      <c r="M4854" s="23">
        <f>YEAR(Tabla2[[#This Row],[Fecha de creación]])</f>
        <v>2021</v>
      </c>
      <c r="N4854" s="23">
        <f>MONTH(Tabla2[[#This Row],[Fecha de creación]])</f>
        <v>7</v>
      </c>
    </row>
    <row r="4855" spans="1:14" ht="15" customHeight="1" x14ac:dyDescent="0.25">
      <c r="A4855" s="26">
        <v>44390.769780092596</v>
      </c>
      <c r="B4855" s="23" t="s">
        <v>0</v>
      </c>
      <c r="C4855" s="23" t="s">
        <v>6299</v>
      </c>
      <c r="D4855" s="23" t="s">
        <v>551</v>
      </c>
      <c r="E4855" s="23" t="s">
        <v>1</v>
      </c>
      <c r="F4855" s="23" t="s">
        <v>7</v>
      </c>
      <c r="G4855" s="23" t="s">
        <v>975</v>
      </c>
      <c r="H4855" s="2" t="s">
        <v>7731</v>
      </c>
      <c r="I4855" s="23" t="s">
        <v>4</v>
      </c>
      <c r="J4855" s="23"/>
      <c r="K4855" s="23" t="s">
        <v>9712</v>
      </c>
      <c r="L4855" s="23"/>
      <c r="M4855" s="23">
        <f>YEAR(Tabla2[[#This Row],[Fecha de creación]])</f>
        <v>2021</v>
      </c>
      <c r="N4855" s="23">
        <f>MONTH(Tabla2[[#This Row],[Fecha de creación]])</f>
        <v>7</v>
      </c>
    </row>
    <row r="4856" spans="1:14" ht="15" customHeight="1" x14ac:dyDescent="0.25">
      <c r="A4856" s="26">
        <v>44390.770694444444</v>
      </c>
      <c r="B4856" s="23" t="s">
        <v>0</v>
      </c>
      <c r="C4856" s="23" t="s">
        <v>6300</v>
      </c>
      <c r="D4856" s="23" t="s">
        <v>812</v>
      </c>
      <c r="E4856" s="23" t="s">
        <v>1</v>
      </c>
      <c r="F4856" s="23" t="s">
        <v>7</v>
      </c>
      <c r="G4856" s="23" t="s">
        <v>975</v>
      </c>
      <c r="H4856" s="2" t="s">
        <v>7734</v>
      </c>
      <c r="I4856" s="23" t="s">
        <v>4</v>
      </c>
      <c r="J4856" s="23"/>
      <c r="K4856" s="23" t="s">
        <v>9712</v>
      </c>
      <c r="L4856" s="23"/>
      <c r="M4856" s="23">
        <f>YEAR(Tabla2[[#This Row],[Fecha de creación]])</f>
        <v>2021</v>
      </c>
      <c r="N4856" s="23">
        <f>MONTH(Tabla2[[#This Row],[Fecha de creación]])</f>
        <v>7</v>
      </c>
    </row>
    <row r="4857" spans="1:14" ht="15" customHeight="1" x14ac:dyDescent="0.25">
      <c r="A4857" s="26">
        <v>44390.77679398148</v>
      </c>
      <c r="B4857" s="23" t="s">
        <v>0</v>
      </c>
      <c r="C4857" s="23" t="s">
        <v>6301</v>
      </c>
      <c r="D4857" s="23" t="s">
        <v>551</v>
      </c>
      <c r="E4857" s="23" t="s">
        <v>1</v>
      </c>
      <c r="F4857" s="23" t="s">
        <v>7</v>
      </c>
      <c r="G4857" s="23" t="s">
        <v>975</v>
      </c>
      <c r="H4857" s="2" t="s">
        <v>7731</v>
      </c>
      <c r="I4857" s="23" t="s">
        <v>4</v>
      </c>
      <c r="J4857" s="23"/>
      <c r="K4857" s="23" t="s">
        <v>9712</v>
      </c>
      <c r="L4857" s="23"/>
      <c r="M4857" s="23">
        <f>YEAR(Tabla2[[#This Row],[Fecha de creación]])</f>
        <v>2021</v>
      </c>
      <c r="N4857" s="23">
        <f>MONTH(Tabla2[[#This Row],[Fecha de creación]])</f>
        <v>7</v>
      </c>
    </row>
    <row r="4858" spans="1:14" ht="15" customHeight="1" x14ac:dyDescent="0.25">
      <c r="A4858" s="26">
        <v>44390.777719907404</v>
      </c>
      <c r="B4858" s="23" t="s">
        <v>0</v>
      </c>
      <c r="C4858" s="23" t="s">
        <v>6302</v>
      </c>
      <c r="D4858" s="23" t="s">
        <v>812</v>
      </c>
      <c r="E4858" s="23" t="s">
        <v>1</v>
      </c>
      <c r="F4858" s="23" t="s">
        <v>7</v>
      </c>
      <c r="G4858" s="23" t="s">
        <v>975</v>
      </c>
      <c r="H4858" s="2" t="s">
        <v>7734</v>
      </c>
      <c r="I4858" s="23" t="s">
        <v>4</v>
      </c>
      <c r="J4858" s="23"/>
      <c r="K4858" s="23" t="s">
        <v>9712</v>
      </c>
      <c r="L4858" s="23"/>
      <c r="M4858" s="23">
        <f>YEAR(Tabla2[[#This Row],[Fecha de creación]])</f>
        <v>2021</v>
      </c>
      <c r="N4858" s="23">
        <f>MONTH(Tabla2[[#This Row],[Fecha de creación]])</f>
        <v>7</v>
      </c>
    </row>
    <row r="4859" spans="1:14" ht="15" customHeight="1" x14ac:dyDescent="0.25">
      <c r="A4859" s="26">
        <v>44390.783622685187</v>
      </c>
      <c r="B4859" s="23" t="s">
        <v>100</v>
      </c>
      <c r="C4859" s="23" t="s">
        <v>6303</v>
      </c>
      <c r="D4859" s="23" t="s">
        <v>110</v>
      </c>
      <c r="E4859" s="23" t="s">
        <v>1</v>
      </c>
      <c r="F4859" s="23" t="s">
        <v>7</v>
      </c>
      <c r="G4859" s="23" t="s">
        <v>975</v>
      </c>
      <c r="H4859" s="2" t="s">
        <v>7731</v>
      </c>
      <c r="I4859" s="23" t="s">
        <v>1653</v>
      </c>
      <c r="J4859" s="23"/>
      <c r="K4859" s="23" t="s">
        <v>9712</v>
      </c>
      <c r="L4859" s="23"/>
      <c r="M4859" s="23">
        <f>YEAR(Tabla2[[#This Row],[Fecha de creación]])</f>
        <v>2021</v>
      </c>
      <c r="N4859" s="23">
        <f>MONTH(Tabla2[[#This Row],[Fecha de creación]])</f>
        <v>7</v>
      </c>
    </row>
    <row r="4860" spans="1:14" ht="15" customHeight="1" x14ac:dyDescent="0.25">
      <c r="A4860" s="26">
        <v>44390.787094907406</v>
      </c>
      <c r="B4860" s="23" t="s">
        <v>100</v>
      </c>
      <c r="C4860" s="23" t="s">
        <v>6304</v>
      </c>
      <c r="D4860" s="23" t="s">
        <v>110</v>
      </c>
      <c r="E4860" s="23" t="s">
        <v>1</v>
      </c>
      <c r="F4860" s="23" t="s">
        <v>7</v>
      </c>
      <c r="G4860" s="23" t="s">
        <v>975</v>
      </c>
      <c r="H4860" s="2" t="s">
        <v>7731</v>
      </c>
      <c r="I4860" s="23" t="s">
        <v>1653</v>
      </c>
      <c r="J4860" s="23"/>
      <c r="K4860" s="23" t="s">
        <v>9712</v>
      </c>
      <c r="L4860" s="23"/>
      <c r="M4860" s="23">
        <f>YEAR(Tabla2[[#This Row],[Fecha de creación]])</f>
        <v>2021</v>
      </c>
      <c r="N4860" s="23">
        <f>MONTH(Tabla2[[#This Row],[Fecha de creación]])</f>
        <v>7</v>
      </c>
    </row>
    <row r="4861" spans="1:14" ht="15" customHeight="1" x14ac:dyDescent="0.25">
      <c r="A4861" s="26">
        <v>44390.790509259263</v>
      </c>
      <c r="B4861" s="23" t="s">
        <v>100</v>
      </c>
      <c r="C4861" s="23" t="s">
        <v>6305</v>
      </c>
      <c r="D4861" s="23" t="s">
        <v>5076</v>
      </c>
      <c r="E4861" s="23" t="s">
        <v>1</v>
      </c>
      <c r="F4861" s="23" t="s">
        <v>7</v>
      </c>
      <c r="G4861" s="23" t="s">
        <v>1551</v>
      </c>
      <c r="H4861" s="2" t="s">
        <v>7731</v>
      </c>
      <c r="I4861" s="23" t="s">
        <v>1653</v>
      </c>
      <c r="J4861" s="23"/>
      <c r="K4861" s="23" t="s">
        <v>9712</v>
      </c>
      <c r="L4861" s="23"/>
      <c r="M4861" s="23">
        <f>YEAR(Tabla2[[#This Row],[Fecha de creación]])</f>
        <v>2021</v>
      </c>
      <c r="N4861" s="23">
        <f>MONTH(Tabla2[[#This Row],[Fecha de creación]])</f>
        <v>7</v>
      </c>
    </row>
    <row r="4862" spans="1:14" ht="15" customHeight="1" x14ac:dyDescent="0.25">
      <c r="A4862" s="26">
        <v>44390.7971412037</v>
      </c>
      <c r="B4862" s="23" t="s">
        <v>0</v>
      </c>
      <c r="C4862" s="23" t="s">
        <v>6306</v>
      </c>
      <c r="D4862" s="23" t="s">
        <v>551</v>
      </c>
      <c r="E4862" s="23" t="s">
        <v>1</v>
      </c>
      <c r="F4862" s="23" t="s">
        <v>7</v>
      </c>
      <c r="G4862" s="23" t="s">
        <v>975</v>
      </c>
      <c r="H4862" s="2" t="s">
        <v>7731</v>
      </c>
      <c r="I4862" s="23" t="s">
        <v>4</v>
      </c>
      <c r="J4862" s="23"/>
      <c r="K4862" s="23" t="s">
        <v>9712</v>
      </c>
      <c r="L4862" s="23"/>
      <c r="M4862" s="23">
        <f>YEAR(Tabla2[[#This Row],[Fecha de creación]])</f>
        <v>2021</v>
      </c>
      <c r="N4862" s="23">
        <f>MONTH(Tabla2[[#This Row],[Fecha de creación]])</f>
        <v>7</v>
      </c>
    </row>
    <row r="4863" spans="1:14" ht="15" customHeight="1" x14ac:dyDescent="0.25">
      <c r="A4863" s="26">
        <v>44390.798449074071</v>
      </c>
      <c r="B4863" s="23" t="s">
        <v>0</v>
      </c>
      <c r="C4863" s="23" t="s">
        <v>6307</v>
      </c>
      <c r="D4863" s="23" t="s">
        <v>812</v>
      </c>
      <c r="E4863" s="23" t="s">
        <v>1</v>
      </c>
      <c r="F4863" s="23" t="s">
        <v>7</v>
      </c>
      <c r="G4863" s="23" t="s">
        <v>975</v>
      </c>
      <c r="H4863" s="2" t="s">
        <v>7734</v>
      </c>
      <c r="I4863" s="23" t="s">
        <v>4</v>
      </c>
      <c r="J4863" s="23"/>
      <c r="K4863" s="23" t="s">
        <v>9712</v>
      </c>
      <c r="L4863" s="23"/>
      <c r="M4863" s="23">
        <f>YEAR(Tabla2[[#This Row],[Fecha de creación]])</f>
        <v>2021</v>
      </c>
      <c r="N4863" s="23">
        <f>MONTH(Tabla2[[#This Row],[Fecha de creación]])</f>
        <v>7</v>
      </c>
    </row>
    <row r="4864" spans="1:14" ht="15" customHeight="1" x14ac:dyDescent="0.25">
      <c r="A4864" s="26">
        <v>44390.804305555554</v>
      </c>
      <c r="B4864" s="23" t="s">
        <v>0</v>
      </c>
      <c r="C4864" s="23" t="s">
        <v>6308</v>
      </c>
      <c r="D4864" s="23" t="s">
        <v>3972</v>
      </c>
      <c r="E4864" s="23" t="s">
        <v>1</v>
      </c>
      <c r="F4864" s="23" t="s">
        <v>7</v>
      </c>
      <c r="G4864" s="23" t="s">
        <v>975</v>
      </c>
      <c r="H4864" s="2" t="s">
        <v>7731</v>
      </c>
      <c r="I4864" s="23" t="s">
        <v>4</v>
      </c>
      <c r="J4864" s="23"/>
      <c r="K4864" s="23" t="s">
        <v>9712</v>
      </c>
      <c r="L4864" s="23"/>
      <c r="M4864" s="23">
        <f>YEAR(Tabla2[[#This Row],[Fecha de creación]])</f>
        <v>2021</v>
      </c>
      <c r="N4864" s="23">
        <f>MONTH(Tabla2[[#This Row],[Fecha de creación]])</f>
        <v>7</v>
      </c>
    </row>
    <row r="4865" spans="1:14" ht="15" customHeight="1" x14ac:dyDescent="0.25">
      <c r="A4865" s="26">
        <v>44391.395370370374</v>
      </c>
      <c r="B4865" s="23" t="s">
        <v>100</v>
      </c>
      <c r="C4865" s="23" t="s">
        <v>6309</v>
      </c>
      <c r="D4865" s="23" t="s">
        <v>6310</v>
      </c>
      <c r="E4865" s="23" t="s">
        <v>1</v>
      </c>
      <c r="F4865" s="23" t="s">
        <v>7</v>
      </c>
      <c r="G4865" s="23" t="s">
        <v>975</v>
      </c>
      <c r="H4865" s="2" t="s">
        <v>7745</v>
      </c>
      <c r="I4865" s="23" t="s">
        <v>1653</v>
      </c>
      <c r="J4865" s="23"/>
      <c r="K4865" s="23" t="s">
        <v>9712</v>
      </c>
      <c r="L4865" s="23"/>
      <c r="M4865" s="23">
        <f>YEAR(Tabla2[[#This Row],[Fecha de creación]])</f>
        <v>2021</v>
      </c>
      <c r="N4865" s="23">
        <f>MONTH(Tabla2[[#This Row],[Fecha de creación]])</f>
        <v>7</v>
      </c>
    </row>
    <row r="4866" spans="1:14" ht="15" customHeight="1" x14ac:dyDescent="0.25">
      <c r="A4866" s="26">
        <v>44391.441400462965</v>
      </c>
      <c r="B4866" s="23" t="s">
        <v>0</v>
      </c>
      <c r="C4866" s="23" t="s">
        <v>6311</v>
      </c>
      <c r="D4866" s="23" t="s">
        <v>218</v>
      </c>
      <c r="E4866" s="23" t="s">
        <v>1</v>
      </c>
      <c r="F4866" s="23" t="s">
        <v>7</v>
      </c>
      <c r="G4866" s="23" t="s">
        <v>1551</v>
      </c>
      <c r="H4866" s="2" t="s">
        <v>7737</v>
      </c>
      <c r="I4866" s="23" t="s">
        <v>11</v>
      </c>
      <c r="J4866" s="23"/>
      <c r="K4866" s="23" t="s">
        <v>9712</v>
      </c>
      <c r="L4866" s="23"/>
      <c r="M4866" s="23">
        <f>YEAR(Tabla2[[#This Row],[Fecha de creación]])</f>
        <v>2021</v>
      </c>
      <c r="N4866" s="23">
        <f>MONTH(Tabla2[[#This Row],[Fecha de creación]])</f>
        <v>7</v>
      </c>
    </row>
    <row r="4867" spans="1:14" ht="15" customHeight="1" x14ac:dyDescent="0.25">
      <c r="A4867" s="26">
        <v>44391.459652777776</v>
      </c>
      <c r="B4867" s="23" t="s">
        <v>0</v>
      </c>
      <c r="C4867" s="23" t="s">
        <v>6312</v>
      </c>
      <c r="D4867" s="23" t="s">
        <v>6313</v>
      </c>
      <c r="E4867" s="23" t="s">
        <v>1</v>
      </c>
      <c r="F4867" s="23" t="s">
        <v>7</v>
      </c>
      <c r="G4867" s="23" t="s">
        <v>975</v>
      </c>
      <c r="H4867" s="2" t="s">
        <v>7731</v>
      </c>
      <c r="I4867" s="23" t="s">
        <v>4</v>
      </c>
      <c r="J4867" s="23"/>
      <c r="K4867" s="23" t="s">
        <v>9712</v>
      </c>
      <c r="L4867" s="23"/>
      <c r="M4867" s="23">
        <f>YEAR(Tabla2[[#This Row],[Fecha de creación]])</f>
        <v>2021</v>
      </c>
      <c r="N4867" s="23">
        <f>MONTH(Tabla2[[#This Row],[Fecha de creación]])</f>
        <v>7</v>
      </c>
    </row>
    <row r="4868" spans="1:14" ht="15" customHeight="1" x14ac:dyDescent="0.25">
      <c r="A4868" s="26">
        <v>44391.495405092595</v>
      </c>
      <c r="B4868" s="23" t="s">
        <v>0</v>
      </c>
      <c r="C4868" s="23" t="s">
        <v>6314</v>
      </c>
      <c r="D4868" s="23" t="s">
        <v>615</v>
      </c>
      <c r="E4868" s="23" t="s">
        <v>1</v>
      </c>
      <c r="F4868" s="23" t="s">
        <v>7</v>
      </c>
      <c r="G4868" s="23" t="s">
        <v>975</v>
      </c>
      <c r="H4868" s="2" t="s">
        <v>7745</v>
      </c>
      <c r="I4868" s="23" t="s">
        <v>4</v>
      </c>
      <c r="J4868" s="23"/>
      <c r="K4868" s="23" t="s">
        <v>9712</v>
      </c>
      <c r="L4868" s="23"/>
      <c r="M4868" s="23">
        <f>YEAR(Tabla2[[#This Row],[Fecha de creación]])</f>
        <v>2021</v>
      </c>
      <c r="N4868" s="23">
        <f>MONTH(Tabla2[[#This Row],[Fecha de creación]])</f>
        <v>7</v>
      </c>
    </row>
    <row r="4869" spans="1:14" ht="15" customHeight="1" x14ac:dyDescent="0.25">
      <c r="A4869" s="26">
        <v>44391.50267361111</v>
      </c>
      <c r="B4869" s="23" t="s">
        <v>0</v>
      </c>
      <c r="C4869" s="23" t="s">
        <v>6315</v>
      </c>
      <c r="D4869" s="23" t="s">
        <v>382</v>
      </c>
      <c r="E4869" s="23" t="s">
        <v>1</v>
      </c>
      <c r="F4869" s="23" t="s">
        <v>7</v>
      </c>
      <c r="G4869" s="23" t="s">
        <v>975</v>
      </c>
      <c r="H4869" s="2" t="s">
        <v>7723</v>
      </c>
      <c r="I4869" s="23" t="s">
        <v>4</v>
      </c>
      <c r="J4869" s="23"/>
      <c r="K4869" s="23" t="s">
        <v>9712</v>
      </c>
      <c r="L4869" s="23"/>
      <c r="M4869" s="23">
        <f>YEAR(Tabla2[[#This Row],[Fecha de creación]])</f>
        <v>2021</v>
      </c>
      <c r="N4869" s="23">
        <f>MONTH(Tabla2[[#This Row],[Fecha de creación]])</f>
        <v>7</v>
      </c>
    </row>
    <row r="4870" spans="1:14" ht="15" customHeight="1" x14ac:dyDescent="0.25">
      <c r="A4870" s="26">
        <v>44391.522870370369</v>
      </c>
      <c r="B4870" s="23" t="s">
        <v>0</v>
      </c>
      <c r="C4870" s="23" t="s">
        <v>6316</v>
      </c>
      <c r="D4870" s="23" t="s">
        <v>382</v>
      </c>
      <c r="E4870" s="23" t="s">
        <v>1</v>
      </c>
      <c r="F4870" s="23" t="s">
        <v>7</v>
      </c>
      <c r="G4870" s="23" t="s">
        <v>975</v>
      </c>
      <c r="H4870" s="2" t="s">
        <v>7723</v>
      </c>
      <c r="I4870" s="23" t="s">
        <v>4</v>
      </c>
      <c r="J4870" s="23"/>
      <c r="K4870" s="23" t="s">
        <v>9712</v>
      </c>
      <c r="L4870" s="23"/>
      <c r="M4870" s="23">
        <f>YEAR(Tabla2[[#This Row],[Fecha de creación]])</f>
        <v>2021</v>
      </c>
      <c r="N4870" s="23">
        <f>MONTH(Tabla2[[#This Row],[Fecha de creación]])</f>
        <v>7</v>
      </c>
    </row>
    <row r="4871" spans="1:14" ht="15" customHeight="1" x14ac:dyDescent="0.25">
      <c r="A4871" s="26">
        <v>44391.529687499999</v>
      </c>
      <c r="B4871" s="23" t="s">
        <v>0</v>
      </c>
      <c r="C4871" s="23" t="s">
        <v>6317</v>
      </c>
      <c r="D4871" s="23" t="s">
        <v>6</v>
      </c>
      <c r="E4871" s="23" t="s">
        <v>1</v>
      </c>
      <c r="F4871" s="23" t="s">
        <v>7</v>
      </c>
      <c r="G4871" s="23" t="s">
        <v>1551</v>
      </c>
      <c r="H4871" s="2" t="s">
        <v>7722</v>
      </c>
      <c r="I4871" s="23" t="s">
        <v>4</v>
      </c>
      <c r="J4871" s="23"/>
      <c r="K4871" s="23" t="s">
        <v>9712</v>
      </c>
      <c r="L4871" s="23"/>
      <c r="M4871" s="23">
        <f>YEAR(Tabla2[[#This Row],[Fecha de creación]])</f>
        <v>2021</v>
      </c>
      <c r="N4871" s="23">
        <f>MONTH(Tabla2[[#This Row],[Fecha de creación]])</f>
        <v>7</v>
      </c>
    </row>
    <row r="4872" spans="1:14" ht="15" customHeight="1" x14ac:dyDescent="0.25">
      <c r="A4872" s="26">
        <v>44391.594490740739</v>
      </c>
      <c r="B4872" s="23" t="s">
        <v>19</v>
      </c>
      <c r="C4872" s="23" t="s">
        <v>834</v>
      </c>
      <c r="D4872" s="23" t="s">
        <v>835</v>
      </c>
      <c r="E4872" s="23" t="s">
        <v>1</v>
      </c>
      <c r="F4872" s="23" t="s">
        <v>7</v>
      </c>
      <c r="G4872" s="23" t="s">
        <v>3</v>
      </c>
      <c r="H4872" s="2" t="s">
        <v>7722</v>
      </c>
      <c r="I4872" s="23" t="s">
        <v>23</v>
      </c>
      <c r="J4872" s="23"/>
      <c r="K4872" s="23" t="s">
        <v>9712</v>
      </c>
      <c r="L4872" s="23"/>
      <c r="M4872" s="23">
        <f>YEAR(Tabla2[[#This Row],[Fecha de creación]])</f>
        <v>2021</v>
      </c>
      <c r="N4872" s="23">
        <f>MONTH(Tabla2[[#This Row],[Fecha de creación]])</f>
        <v>7</v>
      </c>
    </row>
    <row r="4873" spans="1:14" ht="15" customHeight="1" x14ac:dyDescent="0.25">
      <c r="A4873" s="26">
        <v>44392.502951388888</v>
      </c>
      <c r="B4873" s="23" t="s">
        <v>0</v>
      </c>
      <c r="C4873" s="23" t="s">
        <v>836</v>
      </c>
      <c r="D4873" s="23" t="s">
        <v>837</v>
      </c>
      <c r="E4873" s="23" t="s">
        <v>1</v>
      </c>
      <c r="F4873" s="23" t="s">
        <v>7</v>
      </c>
      <c r="G4873" s="23" t="s">
        <v>3</v>
      </c>
      <c r="H4873" s="2" t="s">
        <v>7726</v>
      </c>
      <c r="I4873" s="23" t="s">
        <v>8</v>
      </c>
      <c r="J4873" s="23"/>
      <c r="K4873" s="23" t="s">
        <v>9712</v>
      </c>
      <c r="L4873" s="23"/>
      <c r="M4873" s="23">
        <f>YEAR(Tabla2[[#This Row],[Fecha de creación]])</f>
        <v>2021</v>
      </c>
      <c r="N4873" s="23">
        <f>MONTH(Tabla2[[#This Row],[Fecha de creación]])</f>
        <v>7</v>
      </c>
    </row>
    <row r="4874" spans="1:14" ht="15" customHeight="1" x14ac:dyDescent="0.25">
      <c r="A4874" s="26">
        <v>44392.522268518522</v>
      </c>
      <c r="B4874" s="23" t="s">
        <v>19</v>
      </c>
      <c r="C4874" s="23" t="s">
        <v>838</v>
      </c>
      <c r="D4874" s="23" t="s">
        <v>839</v>
      </c>
      <c r="E4874" s="23" t="s">
        <v>1</v>
      </c>
      <c r="F4874" s="23" t="s">
        <v>7</v>
      </c>
      <c r="G4874" s="23" t="s">
        <v>3</v>
      </c>
      <c r="H4874" s="2" t="s">
        <v>7722</v>
      </c>
      <c r="I4874" s="23" t="s">
        <v>23</v>
      </c>
      <c r="J4874" s="23"/>
      <c r="K4874" s="23" t="s">
        <v>9712</v>
      </c>
      <c r="L4874" s="23"/>
      <c r="M4874" s="23">
        <f>YEAR(Tabla2[[#This Row],[Fecha de creación]])</f>
        <v>2021</v>
      </c>
      <c r="N4874" s="23">
        <f>MONTH(Tabla2[[#This Row],[Fecha de creación]])</f>
        <v>7</v>
      </c>
    </row>
    <row r="4875" spans="1:14" ht="15" customHeight="1" x14ac:dyDescent="0.25">
      <c r="A4875" s="26">
        <v>44392.52652777778</v>
      </c>
      <c r="B4875" s="23" t="s">
        <v>19</v>
      </c>
      <c r="C4875" s="23" t="s">
        <v>840</v>
      </c>
      <c r="D4875" s="23" t="s">
        <v>841</v>
      </c>
      <c r="E4875" s="23" t="s">
        <v>1</v>
      </c>
      <c r="F4875" s="23" t="s">
        <v>7</v>
      </c>
      <c r="G4875" s="23" t="s">
        <v>3</v>
      </c>
      <c r="H4875" s="2" t="s">
        <v>7722</v>
      </c>
      <c r="I4875" s="23" t="s">
        <v>23</v>
      </c>
      <c r="J4875" s="23"/>
      <c r="K4875" s="23" t="s">
        <v>9712</v>
      </c>
      <c r="L4875" s="23"/>
      <c r="M4875" s="23">
        <f>YEAR(Tabla2[[#This Row],[Fecha de creación]])</f>
        <v>2021</v>
      </c>
      <c r="N4875" s="23">
        <f>MONTH(Tabla2[[#This Row],[Fecha de creación]])</f>
        <v>7</v>
      </c>
    </row>
    <row r="4876" spans="1:14" ht="15" customHeight="1" x14ac:dyDescent="0.25">
      <c r="A4876" s="26">
        <v>44392.560474537036</v>
      </c>
      <c r="B4876" s="23" t="s">
        <v>0</v>
      </c>
      <c r="C4876" s="23" t="s">
        <v>6318</v>
      </c>
      <c r="D4876" s="23" t="s">
        <v>551</v>
      </c>
      <c r="E4876" s="23" t="s">
        <v>1</v>
      </c>
      <c r="F4876" s="23" t="s">
        <v>7</v>
      </c>
      <c r="G4876" s="23" t="s">
        <v>975</v>
      </c>
      <c r="H4876" s="2" t="s">
        <v>7731</v>
      </c>
      <c r="I4876" s="23" t="s">
        <v>8</v>
      </c>
      <c r="J4876" s="23"/>
      <c r="K4876" s="23" t="s">
        <v>9712</v>
      </c>
      <c r="L4876" s="23"/>
      <c r="M4876" s="23">
        <f>YEAR(Tabla2[[#This Row],[Fecha de creación]])</f>
        <v>2021</v>
      </c>
      <c r="N4876" s="23">
        <f>MONTH(Tabla2[[#This Row],[Fecha de creación]])</f>
        <v>7</v>
      </c>
    </row>
    <row r="4877" spans="1:14" ht="15" customHeight="1" x14ac:dyDescent="0.25">
      <c r="A4877" s="26">
        <v>44392.685740740744</v>
      </c>
      <c r="B4877" s="23" t="s">
        <v>0</v>
      </c>
      <c r="C4877" s="23" t="s">
        <v>6319</v>
      </c>
      <c r="D4877" s="23" t="s">
        <v>551</v>
      </c>
      <c r="E4877" s="23" t="s">
        <v>1</v>
      </c>
      <c r="F4877" s="23" t="s">
        <v>7</v>
      </c>
      <c r="G4877" s="23" t="s">
        <v>975</v>
      </c>
      <c r="H4877" s="2" t="s">
        <v>7731</v>
      </c>
      <c r="I4877" s="23" t="s">
        <v>8</v>
      </c>
      <c r="J4877" s="23"/>
      <c r="K4877" s="23" t="s">
        <v>9712</v>
      </c>
      <c r="L4877" s="23"/>
      <c r="M4877" s="23">
        <f>YEAR(Tabla2[[#This Row],[Fecha de creación]])</f>
        <v>2021</v>
      </c>
      <c r="N4877" s="23">
        <f>MONTH(Tabla2[[#This Row],[Fecha de creación]])</f>
        <v>7</v>
      </c>
    </row>
    <row r="4878" spans="1:14" ht="15" customHeight="1" x14ac:dyDescent="0.25">
      <c r="A4878" s="26">
        <v>44392.691250000003</v>
      </c>
      <c r="B4878" s="23" t="s">
        <v>0</v>
      </c>
      <c r="C4878" s="23" t="s">
        <v>6320</v>
      </c>
      <c r="D4878" s="23" t="s">
        <v>131</v>
      </c>
      <c r="E4878" s="23" t="s">
        <v>1</v>
      </c>
      <c r="F4878" s="23" t="s">
        <v>7</v>
      </c>
      <c r="G4878" s="23" t="s">
        <v>975</v>
      </c>
      <c r="H4878" s="2" t="s">
        <v>7728</v>
      </c>
      <c r="I4878" s="23" t="s">
        <v>8</v>
      </c>
      <c r="J4878" s="23"/>
      <c r="K4878" s="23" t="s">
        <v>9712</v>
      </c>
      <c r="L4878" s="23"/>
      <c r="M4878" s="23">
        <f>YEAR(Tabla2[[#This Row],[Fecha de creación]])</f>
        <v>2021</v>
      </c>
      <c r="N4878" s="23">
        <f>MONTH(Tabla2[[#This Row],[Fecha de creación]])</f>
        <v>7</v>
      </c>
    </row>
    <row r="4879" spans="1:14" ht="15" customHeight="1" x14ac:dyDescent="0.25">
      <c r="A4879" s="26">
        <v>44392.700162037036</v>
      </c>
      <c r="B4879" s="23" t="s">
        <v>189</v>
      </c>
      <c r="C4879" s="23" t="s">
        <v>6321</v>
      </c>
      <c r="D4879" s="23" t="s">
        <v>131</v>
      </c>
      <c r="E4879" s="23" t="s">
        <v>1</v>
      </c>
      <c r="F4879" s="23" t="s">
        <v>7</v>
      </c>
      <c r="G4879" s="23" t="s">
        <v>975</v>
      </c>
      <c r="H4879" s="2" t="s">
        <v>7728</v>
      </c>
      <c r="I4879" s="23" t="s">
        <v>1534</v>
      </c>
      <c r="J4879" s="23"/>
      <c r="K4879" s="23" t="s">
        <v>9712</v>
      </c>
      <c r="L4879" s="23"/>
      <c r="M4879" s="23">
        <f>YEAR(Tabla2[[#This Row],[Fecha de creación]])</f>
        <v>2021</v>
      </c>
      <c r="N4879" s="23">
        <f>MONTH(Tabla2[[#This Row],[Fecha de creación]])</f>
        <v>7</v>
      </c>
    </row>
    <row r="4880" spans="1:14" ht="15" customHeight="1" x14ac:dyDescent="0.25">
      <c r="A4880" s="26">
        <v>44392.708240740743</v>
      </c>
      <c r="B4880" s="23" t="s">
        <v>100</v>
      </c>
      <c r="C4880" s="23" t="s">
        <v>6322</v>
      </c>
      <c r="D4880" s="23" t="s">
        <v>110</v>
      </c>
      <c r="E4880" s="23" t="s">
        <v>1</v>
      </c>
      <c r="F4880" s="23" t="s">
        <v>7</v>
      </c>
      <c r="G4880" s="23" t="s">
        <v>975</v>
      </c>
      <c r="H4880" s="2" t="s">
        <v>7731</v>
      </c>
      <c r="I4880" s="23" t="s">
        <v>1653</v>
      </c>
      <c r="J4880" s="23"/>
      <c r="K4880" s="23" t="s">
        <v>9712</v>
      </c>
      <c r="L4880" s="23"/>
      <c r="M4880" s="23">
        <f>YEAR(Tabla2[[#This Row],[Fecha de creación]])</f>
        <v>2021</v>
      </c>
      <c r="N4880" s="23">
        <f>MONTH(Tabla2[[#This Row],[Fecha de creación]])</f>
        <v>7</v>
      </c>
    </row>
    <row r="4881" spans="1:14" ht="15" customHeight="1" x14ac:dyDescent="0.25">
      <c r="A4881" s="26">
        <v>44392.721331018518</v>
      </c>
      <c r="B4881" s="23" t="s">
        <v>0</v>
      </c>
      <c r="C4881" s="23" t="s">
        <v>6323</v>
      </c>
      <c r="D4881" s="23" t="s">
        <v>382</v>
      </c>
      <c r="E4881" s="23" t="s">
        <v>1</v>
      </c>
      <c r="F4881" s="23" t="s">
        <v>7</v>
      </c>
      <c r="G4881" s="23" t="s">
        <v>975</v>
      </c>
      <c r="H4881" s="2" t="s">
        <v>7723</v>
      </c>
      <c r="I4881" s="23" t="s">
        <v>4</v>
      </c>
      <c r="J4881" s="23"/>
      <c r="K4881" s="23" t="s">
        <v>9712</v>
      </c>
      <c r="L4881" s="23"/>
      <c r="M4881" s="23">
        <f>YEAR(Tabla2[[#This Row],[Fecha de creación]])</f>
        <v>2021</v>
      </c>
      <c r="N4881" s="23">
        <f>MONTH(Tabla2[[#This Row],[Fecha de creación]])</f>
        <v>7</v>
      </c>
    </row>
    <row r="4882" spans="1:14" ht="15" customHeight="1" x14ac:dyDescent="0.25">
      <c r="A4882" s="26">
        <v>44392.733564814815</v>
      </c>
      <c r="B4882" s="23" t="s">
        <v>0</v>
      </c>
      <c r="C4882" s="23" t="s">
        <v>6324</v>
      </c>
      <c r="D4882" s="23" t="s">
        <v>551</v>
      </c>
      <c r="E4882" s="23" t="s">
        <v>1</v>
      </c>
      <c r="F4882" s="23" t="s">
        <v>7</v>
      </c>
      <c r="G4882" s="23" t="s">
        <v>975</v>
      </c>
      <c r="H4882" s="2" t="s">
        <v>7731</v>
      </c>
      <c r="I4882" s="23" t="s">
        <v>4</v>
      </c>
      <c r="J4882" s="23"/>
      <c r="K4882" s="23" t="s">
        <v>9712</v>
      </c>
      <c r="L4882" s="23"/>
      <c r="M4882" s="23">
        <f>YEAR(Tabla2[[#This Row],[Fecha de creación]])</f>
        <v>2021</v>
      </c>
      <c r="N4882" s="23">
        <f>MONTH(Tabla2[[#This Row],[Fecha de creación]])</f>
        <v>7</v>
      </c>
    </row>
    <row r="4883" spans="1:14" ht="15" customHeight="1" x14ac:dyDescent="0.25">
      <c r="A4883" s="26">
        <v>44392.734120370369</v>
      </c>
      <c r="B4883" s="23" t="s">
        <v>0</v>
      </c>
      <c r="C4883" s="23" t="s">
        <v>6325</v>
      </c>
      <c r="D4883" s="23" t="s">
        <v>351</v>
      </c>
      <c r="E4883" s="23" t="s">
        <v>1</v>
      </c>
      <c r="F4883" s="23" t="s">
        <v>7</v>
      </c>
      <c r="G4883" s="23" t="s">
        <v>975</v>
      </c>
      <c r="H4883" s="2" t="s">
        <v>7734</v>
      </c>
      <c r="I4883" s="23" t="s">
        <v>4</v>
      </c>
      <c r="J4883" s="23"/>
      <c r="K4883" s="23" t="s">
        <v>9712</v>
      </c>
      <c r="L4883" s="23"/>
      <c r="M4883" s="23">
        <f>YEAR(Tabla2[[#This Row],[Fecha de creación]])</f>
        <v>2021</v>
      </c>
      <c r="N4883" s="23">
        <f>MONTH(Tabla2[[#This Row],[Fecha de creación]])</f>
        <v>7</v>
      </c>
    </row>
    <row r="4884" spans="1:14" ht="15" customHeight="1" x14ac:dyDescent="0.25">
      <c r="A4884" s="26">
        <v>44392.735393518517</v>
      </c>
      <c r="B4884" s="23" t="s">
        <v>0</v>
      </c>
      <c r="C4884" s="23" t="s">
        <v>6326</v>
      </c>
      <c r="D4884" s="23" t="s">
        <v>131</v>
      </c>
      <c r="E4884" s="23" t="s">
        <v>1</v>
      </c>
      <c r="F4884" s="23" t="s">
        <v>7</v>
      </c>
      <c r="G4884" s="23" t="s">
        <v>975</v>
      </c>
      <c r="H4884" s="2" t="s">
        <v>7728</v>
      </c>
      <c r="I4884" s="23" t="s">
        <v>4</v>
      </c>
      <c r="J4884" s="23"/>
      <c r="K4884" s="23" t="s">
        <v>9712</v>
      </c>
      <c r="L4884" s="23"/>
      <c r="M4884" s="23">
        <f>YEAR(Tabla2[[#This Row],[Fecha de creación]])</f>
        <v>2021</v>
      </c>
      <c r="N4884" s="23">
        <f>MONTH(Tabla2[[#This Row],[Fecha de creación]])</f>
        <v>7</v>
      </c>
    </row>
    <row r="4885" spans="1:14" ht="15" customHeight="1" x14ac:dyDescent="0.25">
      <c r="A4885" s="26">
        <v>44392.744189814817</v>
      </c>
      <c r="B4885" s="23" t="s">
        <v>100</v>
      </c>
      <c r="C4885" s="23" t="s">
        <v>6327</v>
      </c>
      <c r="D4885" s="23" t="s">
        <v>382</v>
      </c>
      <c r="E4885" s="23" t="s">
        <v>1</v>
      </c>
      <c r="F4885" s="23" t="s">
        <v>7</v>
      </c>
      <c r="G4885" s="23" t="s">
        <v>975</v>
      </c>
      <c r="H4885" s="2" t="s">
        <v>7723</v>
      </c>
      <c r="I4885" s="23" t="s">
        <v>1653</v>
      </c>
      <c r="J4885" s="23"/>
      <c r="K4885" s="23" t="s">
        <v>9712</v>
      </c>
      <c r="L4885" s="23"/>
      <c r="M4885" s="23">
        <f>YEAR(Tabla2[[#This Row],[Fecha de creación]])</f>
        <v>2021</v>
      </c>
      <c r="N4885" s="23">
        <f>MONTH(Tabla2[[#This Row],[Fecha de creación]])</f>
        <v>7</v>
      </c>
    </row>
    <row r="4886" spans="1:14" ht="15" customHeight="1" x14ac:dyDescent="0.25">
      <c r="A4886" s="26">
        <v>44393.406701388885</v>
      </c>
      <c r="B4886" s="23" t="s">
        <v>100</v>
      </c>
      <c r="C4886" s="23" t="s">
        <v>6328</v>
      </c>
      <c r="D4886" s="23" t="s">
        <v>551</v>
      </c>
      <c r="E4886" s="23" t="s">
        <v>1</v>
      </c>
      <c r="F4886" s="23" t="s">
        <v>7</v>
      </c>
      <c r="G4886" s="23" t="s">
        <v>975</v>
      </c>
      <c r="H4886" s="2" t="s">
        <v>7731</v>
      </c>
      <c r="I4886" s="23" t="s">
        <v>1653</v>
      </c>
      <c r="J4886" s="23"/>
      <c r="K4886" s="23" t="s">
        <v>9712</v>
      </c>
      <c r="L4886" s="23"/>
      <c r="M4886" s="23">
        <f>YEAR(Tabla2[[#This Row],[Fecha de creación]])</f>
        <v>2021</v>
      </c>
      <c r="N4886" s="23">
        <f>MONTH(Tabla2[[#This Row],[Fecha de creación]])</f>
        <v>7</v>
      </c>
    </row>
    <row r="4887" spans="1:14" ht="15" customHeight="1" x14ac:dyDescent="0.25">
      <c r="A4887" s="26">
        <v>44393.407592592594</v>
      </c>
      <c r="B4887" s="23" t="s">
        <v>100</v>
      </c>
      <c r="C4887" s="23" t="s">
        <v>6329</v>
      </c>
      <c r="D4887" s="23" t="s">
        <v>351</v>
      </c>
      <c r="E4887" s="23" t="s">
        <v>1</v>
      </c>
      <c r="F4887" s="23" t="s">
        <v>7</v>
      </c>
      <c r="G4887" s="23" t="s">
        <v>975</v>
      </c>
      <c r="H4887" s="2" t="s">
        <v>7734</v>
      </c>
      <c r="I4887" s="23" t="s">
        <v>1653</v>
      </c>
      <c r="J4887" s="23"/>
      <c r="K4887" s="23" t="s">
        <v>9712</v>
      </c>
      <c r="L4887" s="23"/>
      <c r="M4887" s="23">
        <f>YEAR(Tabla2[[#This Row],[Fecha de creación]])</f>
        <v>2021</v>
      </c>
      <c r="N4887" s="23">
        <f>MONTH(Tabla2[[#This Row],[Fecha de creación]])</f>
        <v>7</v>
      </c>
    </row>
    <row r="4888" spans="1:14" ht="15" customHeight="1" x14ac:dyDescent="0.25">
      <c r="A4888" s="26">
        <v>44393.443796296298</v>
      </c>
      <c r="B4888" s="23" t="s">
        <v>0</v>
      </c>
      <c r="C4888" s="23" t="s">
        <v>6330</v>
      </c>
      <c r="D4888" s="23" t="s">
        <v>6331</v>
      </c>
      <c r="E4888" s="23" t="s">
        <v>1</v>
      </c>
      <c r="F4888" s="23" t="s">
        <v>7</v>
      </c>
      <c r="G4888" s="23" t="s">
        <v>1551</v>
      </c>
      <c r="H4888" s="2" t="s">
        <v>7737</v>
      </c>
      <c r="I4888" s="23" t="s">
        <v>11</v>
      </c>
      <c r="J4888" s="23"/>
      <c r="K4888" s="23" t="s">
        <v>9712</v>
      </c>
      <c r="L4888" s="23"/>
      <c r="M4888" s="23">
        <f>YEAR(Tabla2[[#This Row],[Fecha de creación]])</f>
        <v>2021</v>
      </c>
      <c r="N4888" s="23">
        <f>MONTH(Tabla2[[#This Row],[Fecha de creación]])</f>
        <v>7</v>
      </c>
    </row>
    <row r="4889" spans="1:14" ht="15" customHeight="1" x14ac:dyDescent="0.25">
      <c r="A4889" s="26">
        <v>44393.45484953704</v>
      </c>
      <c r="B4889" s="23" t="s">
        <v>0</v>
      </c>
      <c r="C4889" s="23" t="s">
        <v>6332</v>
      </c>
      <c r="D4889" s="23" t="s">
        <v>51</v>
      </c>
      <c r="E4889" s="23" t="s">
        <v>1</v>
      </c>
      <c r="F4889" s="23" t="s">
        <v>7</v>
      </c>
      <c r="G4889" s="23" t="s">
        <v>1551</v>
      </c>
      <c r="H4889" s="2" t="s">
        <v>7732</v>
      </c>
      <c r="I4889" s="23" t="s">
        <v>4</v>
      </c>
      <c r="J4889" s="23"/>
      <c r="K4889" s="23" t="s">
        <v>9712</v>
      </c>
      <c r="L4889" s="23"/>
      <c r="M4889" s="23">
        <f>YEAR(Tabla2[[#This Row],[Fecha de creación]])</f>
        <v>2021</v>
      </c>
      <c r="N4889" s="23">
        <f>MONTH(Tabla2[[#This Row],[Fecha de creación]])</f>
        <v>7</v>
      </c>
    </row>
    <row r="4890" spans="1:14" ht="15" customHeight="1" x14ac:dyDescent="0.25">
      <c r="A4890" s="26">
        <v>44393.463738425926</v>
      </c>
      <c r="B4890" s="23" t="s">
        <v>0</v>
      </c>
      <c r="C4890" s="23" t="s">
        <v>6333</v>
      </c>
      <c r="D4890" s="23" t="s">
        <v>6334</v>
      </c>
      <c r="E4890" s="23" t="s">
        <v>1</v>
      </c>
      <c r="F4890" s="23" t="s">
        <v>7</v>
      </c>
      <c r="G4890" s="23" t="s">
        <v>1551</v>
      </c>
      <c r="H4890" s="2" t="s">
        <v>7737</v>
      </c>
      <c r="I4890" s="23" t="s">
        <v>11</v>
      </c>
      <c r="J4890" s="23"/>
      <c r="K4890" s="23" t="s">
        <v>9712</v>
      </c>
      <c r="L4890" s="23"/>
      <c r="M4890" s="23">
        <f>YEAR(Tabla2[[#This Row],[Fecha de creación]])</f>
        <v>2021</v>
      </c>
      <c r="N4890" s="23">
        <f>MONTH(Tabla2[[#This Row],[Fecha de creación]])</f>
        <v>7</v>
      </c>
    </row>
    <row r="4891" spans="1:14" ht="15" customHeight="1" x14ac:dyDescent="0.25">
      <c r="A4891" s="26">
        <v>44393.474108796298</v>
      </c>
      <c r="B4891" s="23" t="s">
        <v>0</v>
      </c>
      <c r="C4891" s="23" t="s">
        <v>6335</v>
      </c>
      <c r="D4891" s="23" t="s">
        <v>223</v>
      </c>
      <c r="E4891" s="23" t="s">
        <v>1</v>
      </c>
      <c r="F4891" s="23" t="s">
        <v>7</v>
      </c>
      <c r="G4891" s="23" t="s">
        <v>975</v>
      </c>
      <c r="H4891" s="2" t="s">
        <v>7732</v>
      </c>
      <c r="I4891" s="23" t="s">
        <v>4</v>
      </c>
      <c r="J4891" s="23"/>
      <c r="K4891" s="23" t="s">
        <v>9712</v>
      </c>
      <c r="L4891" s="23"/>
      <c r="M4891" s="23">
        <f>YEAR(Tabla2[[#This Row],[Fecha de creación]])</f>
        <v>2021</v>
      </c>
      <c r="N4891" s="23">
        <f>MONTH(Tabla2[[#This Row],[Fecha de creación]])</f>
        <v>7</v>
      </c>
    </row>
    <row r="4892" spans="1:14" ht="15" customHeight="1" x14ac:dyDescent="0.25">
      <c r="A4892" s="26">
        <v>44393.48269675926</v>
      </c>
      <c r="B4892" s="23" t="s">
        <v>0</v>
      </c>
      <c r="C4892" s="23" t="s">
        <v>6336</v>
      </c>
      <c r="D4892" s="23" t="s">
        <v>51</v>
      </c>
      <c r="E4892" s="23" t="s">
        <v>1</v>
      </c>
      <c r="F4892" s="23" t="s">
        <v>7</v>
      </c>
      <c r="G4892" s="23" t="s">
        <v>1551</v>
      </c>
      <c r="H4892" s="2" t="s">
        <v>7732</v>
      </c>
      <c r="I4892" s="23" t="s">
        <v>4</v>
      </c>
      <c r="J4892" s="23"/>
      <c r="K4892" s="23" t="s">
        <v>9712</v>
      </c>
      <c r="L4892" s="23"/>
      <c r="M4892" s="23">
        <f>YEAR(Tabla2[[#This Row],[Fecha de creación]])</f>
        <v>2021</v>
      </c>
      <c r="N4892" s="23">
        <f>MONTH(Tabla2[[#This Row],[Fecha de creación]])</f>
        <v>7</v>
      </c>
    </row>
    <row r="4893" spans="1:14" ht="15" customHeight="1" x14ac:dyDescent="0.25">
      <c r="A4893" s="26">
        <v>44393.495729166665</v>
      </c>
      <c r="B4893" s="23" t="s">
        <v>0</v>
      </c>
      <c r="C4893" s="23" t="s">
        <v>842</v>
      </c>
      <c r="D4893" s="23" t="s">
        <v>843</v>
      </c>
      <c r="E4893" s="23" t="s">
        <v>1</v>
      </c>
      <c r="F4893" s="23" t="s">
        <v>7</v>
      </c>
      <c r="G4893" s="23" t="s">
        <v>3</v>
      </c>
      <c r="H4893" s="2" t="s">
        <v>7721</v>
      </c>
      <c r="I4893" s="23" t="s">
        <v>8</v>
      </c>
      <c r="J4893" s="23"/>
      <c r="K4893" s="23" t="s">
        <v>9712</v>
      </c>
      <c r="L4893" s="23"/>
      <c r="M4893" s="23">
        <f>YEAR(Tabla2[[#This Row],[Fecha de creación]])</f>
        <v>2021</v>
      </c>
      <c r="N4893" s="23">
        <f>MONTH(Tabla2[[#This Row],[Fecha de creación]])</f>
        <v>7</v>
      </c>
    </row>
    <row r="4894" spans="1:14" ht="15" customHeight="1" x14ac:dyDescent="0.25">
      <c r="A4894" s="26">
        <v>44393.509930555556</v>
      </c>
      <c r="B4894" s="23" t="s">
        <v>0</v>
      </c>
      <c r="C4894" s="23" t="s">
        <v>6337</v>
      </c>
      <c r="D4894" s="23" t="s">
        <v>223</v>
      </c>
      <c r="E4894" s="23" t="s">
        <v>1</v>
      </c>
      <c r="F4894" s="23" t="s">
        <v>7</v>
      </c>
      <c r="G4894" s="23" t="s">
        <v>1551</v>
      </c>
      <c r="H4894" s="2" t="s">
        <v>7725</v>
      </c>
      <c r="I4894" s="23" t="s">
        <v>11</v>
      </c>
      <c r="J4894" s="23"/>
      <c r="K4894" s="23" t="s">
        <v>9712</v>
      </c>
      <c r="L4894" s="23"/>
      <c r="M4894" s="23">
        <f>YEAR(Tabla2[[#This Row],[Fecha de creación]])</f>
        <v>2021</v>
      </c>
      <c r="N4894" s="23">
        <f>MONTH(Tabla2[[#This Row],[Fecha de creación]])</f>
        <v>7</v>
      </c>
    </row>
    <row r="4895" spans="1:14" ht="15" customHeight="1" x14ac:dyDescent="0.25">
      <c r="A4895" s="26">
        <v>44393.532013888886</v>
      </c>
      <c r="B4895" s="23" t="s">
        <v>0</v>
      </c>
      <c r="C4895" s="23" t="s">
        <v>844</v>
      </c>
      <c r="D4895" s="23" t="s">
        <v>6</v>
      </c>
      <c r="E4895" s="23" t="s">
        <v>1</v>
      </c>
      <c r="F4895" s="23" t="s">
        <v>7</v>
      </c>
      <c r="G4895" s="23" t="s">
        <v>3</v>
      </c>
      <c r="H4895" s="2" t="s">
        <v>7722</v>
      </c>
      <c r="I4895" s="23" t="s">
        <v>5999</v>
      </c>
      <c r="J4895" s="23"/>
      <c r="K4895" s="23" t="s">
        <v>9712</v>
      </c>
      <c r="L4895" s="23"/>
      <c r="M4895" s="23">
        <f>YEAR(Tabla2[[#This Row],[Fecha de creación]])</f>
        <v>2021</v>
      </c>
      <c r="N4895" s="23">
        <f>MONTH(Tabla2[[#This Row],[Fecha de creación]])</f>
        <v>7</v>
      </c>
    </row>
    <row r="4896" spans="1:14" ht="15" customHeight="1" x14ac:dyDescent="0.25">
      <c r="A4896" s="26">
        <v>44393.53297453704</v>
      </c>
      <c r="B4896" s="23" t="s">
        <v>19</v>
      </c>
      <c r="C4896" s="23" t="s">
        <v>6338</v>
      </c>
      <c r="D4896" s="23" t="s">
        <v>6339</v>
      </c>
      <c r="E4896" s="23" t="s">
        <v>1</v>
      </c>
      <c r="F4896" s="23" t="s">
        <v>7</v>
      </c>
      <c r="G4896" s="23" t="s">
        <v>975</v>
      </c>
      <c r="H4896" s="2" t="s">
        <v>7722</v>
      </c>
      <c r="I4896" s="23" t="s">
        <v>23</v>
      </c>
      <c r="J4896" s="23"/>
      <c r="K4896" s="23" t="s">
        <v>9712</v>
      </c>
      <c r="L4896" s="23"/>
      <c r="M4896" s="23">
        <f>YEAR(Tabla2[[#This Row],[Fecha de creación]])</f>
        <v>2021</v>
      </c>
      <c r="N4896" s="23">
        <f>MONTH(Tabla2[[#This Row],[Fecha de creación]])</f>
        <v>7</v>
      </c>
    </row>
    <row r="4897" spans="1:14" ht="15" customHeight="1" x14ac:dyDescent="0.25">
      <c r="A4897" s="26">
        <v>44393.537939814814</v>
      </c>
      <c r="B4897" s="23" t="s">
        <v>19</v>
      </c>
      <c r="C4897" s="23" t="s">
        <v>6340</v>
      </c>
      <c r="D4897" s="23" t="s">
        <v>6341</v>
      </c>
      <c r="E4897" s="23" t="s">
        <v>1</v>
      </c>
      <c r="F4897" s="23" t="s">
        <v>7</v>
      </c>
      <c r="G4897" s="23" t="s">
        <v>975</v>
      </c>
      <c r="H4897" s="2" t="s">
        <v>7743</v>
      </c>
      <c r="I4897" s="23" t="s">
        <v>7544</v>
      </c>
      <c r="J4897" s="23"/>
      <c r="K4897" s="23" t="s">
        <v>9712</v>
      </c>
      <c r="L4897" s="23"/>
      <c r="M4897" s="23">
        <f>YEAR(Tabla2[[#This Row],[Fecha de creación]])</f>
        <v>2021</v>
      </c>
      <c r="N4897" s="23">
        <f>MONTH(Tabla2[[#This Row],[Fecha de creación]])</f>
        <v>7</v>
      </c>
    </row>
    <row r="4898" spans="1:14" ht="15" customHeight="1" x14ac:dyDescent="0.25">
      <c r="A4898" s="26">
        <v>44393.66777777778</v>
      </c>
      <c r="B4898" s="23" t="s">
        <v>0</v>
      </c>
      <c r="C4898" s="23" t="s">
        <v>6342</v>
      </c>
      <c r="D4898" s="23" t="s">
        <v>172</v>
      </c>
      <c r="E4898" s="23" t="s">
        <v>1</v>
      </c>
      <c r="F4898" s="23" t="s">
        <v>7</v>
      </c>
      <c r="G4898" s="23" t="s">
        <v>1551</v>
      </c>
      <c r="H4898" s="2" t="s">
        <v>7721</v>
      </c>
      <c r="I4898" s="23" t="s">
        <v>4</v>
      </c>
      <c r="J4898" s="23"/>
      <c r="K4898" s="23" t="s">
        <v>9712</v>
      </c>
      <c r="L4898" s="23"/>
      <c r="M4898" s="23">
        <f>YEAR(Tabla2[[#This Row],[Fecha de creación]])</f>
        <v>2021</v>
      </c>
      <c r="N4898" s="23">
        <f>MONTH(Tabla2[[#This Row],[Fecha de creación]])</f>
        <v>7</v>
      </c>
    </row>
    <row r="4899" spans="1:14" ht="15" customHeight="1" x14ac:dyDescent="0.25">
      <c r="A4899" s="26">
        <v>44393.681909722225</v>
      </c>
      <c r="B4899" s="23" t="s">
        <v>0</v>
      </c>
      <c r="C4899" s="23" t="s">
        <v>6343</v>
      </c>
      <c r="D4899" s="23" t="s">
        <v>172</v>
      </c>
      <c r="E4899" s="23" t="s">
        <v>1</v>
      </c>
      <c r="F4899" s="23" t="s">
        <v>7</v>
      </c>
      <c r="G4899" s="23" t="s">
        <v>1551</v>
      </c>
      <c r="H4899" s="2" t="s">
        <v>7721</v>
      </c>
      <c r="I4899" s="23" t="s">
        <v>4</v>
      </c>
      <c r="J4899" s="23"/>
      <c r="K4899" s="23" t="s">
        <v>9712</v>
      </c>
      <c r="L4899" s="23"/>
      <c r="M4899" s="23">
        <f>YEAR(Tabla2[[#This Row],[Fecha de creación]])</f>
        <v>2021</v>
      </c>
      <c r="N4899" s="23">
        <f>MONTH(Tabla2[[#This Row],[Fecha de creación]])</f>
        <v>7</v>
      </c>
    </row>
    <row r="4900" spans="1:14" ht="15" customHeight="1" x14ac:dyDescent="0.25">
      <c r="A4900" s="26">
        <v>44393.682233796295</v>
      </c>
      <c r="B4900" s="23" t="s">
        <v>0</v>
      </c>
      <c r="C4900" s="23" t="s">
        <v>6344</v>
      </c>
      <c r="D4900" s="23" t="s">
        <v>551</v>
      </c>
      <c r="E4900" s="23" t="s">
        <v>1</v>
      </c>
      <c r="F4900" s="23" t="s">
        <v>7</v>
      </c>
      <c r="G4900" s="23" t="s">
        <v>975</v>
      </c>
      <c r="H4900" s="2" t="s">
        <v>7731</v>
      </c>
      <c r="I4900" s="23" t="s">
        <v>8</v>
      </c>
      <c r="J4900" s="23"/>
      <c r="K4900" s="23" t="s">
        <v>9712</v>
      </c>
      <c r="L4900" s="23"/>
      <c r="M4900" s="23">
        <f>YEAR(Tabla2[[#This Row],[Fecha de creación]])</f>
        <v>2021</v>
      </c>
      <c r="N4900" s="23">
        <f>MONTH(Tabla2[[#This Row],[Fecha de creación]])</f>
        <v>7</v>
      </c>
    </row>
    <row r="4901" spans="1:14" ht="15" customHeight="1" x14ac:dyDescent="0.25">
      <c r="A4901" s="26">
        <v>44393.714166666665</v>
      </c>
      <c r="B4901" s="23" t="s">
        <v>0</v>
      </c>
      <c r="C4901" s="23" t="s">
        <v>845</v>
      </c>
      <c r="D4901" s="23" t="s">
        <v>824</v>
      </c>
      <c r="E4901" s="23" t="s">
        <v>1</v>
      </c>
      <c r="F4901" s="23" t="s">
        <v>7</v>
      </c>
      <c r="G4901" s="23" t="s">
        <v>3</v>
      </c>
      <c r="H4901" s="2" t="s">
        <v>7736</v>
      </c>
      <c r="I4901" s="23" t="s">
        <v>8</v>
      </c>
      <c r="J4901" s="23"/>
      <c r="K4901" s="23" t="s">
        <v>9712</v>
      </c>
      <c r="L4901" s="23"/>
      <c r="M4901" s="23">
        <f>YEAR(Tabla2[[#This Row],[Fecha de creación]])</f>
        <v>2021</v>
      </c>
      <c r="N4901" s="23">
        <f>MONTH(Tabla2[[#This Row],[Fecha de creación]])</f>
        <v>7</v>
      </c>
    </row>
    <row r="4902" spans="1:14" ht="15" customHeight="1" x14ac:dyDescent="0.25">
      <c r="A4902" s="26">
        <v>44393.716585648152</v>
      </c>
      <c r="B4902" s="23" t="s">
        <v>0</v>
      </c>
      <c r="C4902" s="23" t="s">
        <v>6345</v>
      </c>
      <c r="D4902" s="23" t="s">
        <v>551</v>
      </c>
      <c r="E4902" s="23" t="s">
        <v>1</v>
      </c>
      <c r="F4902" s="23" t="s">
        <v>7</v>
      </c>
      <c r="G4902" s="23" t="s">
        <v>975</v>
      </c>
      <c r="H4902" s="2" t="s">
        <v>7731</v>
      </c>
      <c r="I4902" s="23" t="s">
        <v>4</v>
      </c>
      <c r="J4902" s="23"/>
      <c r="K4902" s="23" t="s">
        <v>9712</v>
      </c>
      <c r="L4902" s="23"/>
      <c r="M4902" s="23">
        <f>YEAR(Tabla2[[#This Row],[Fecha de creación]])</f>
        <v>2021</v>
      </c>
      <c r="N4902" s="23">
        <f>MONTH(Tabla2[[#This Row],[Fecha de creación]])</f>
        <v>7</v>
      </c>
    </row>
    <row r="4903" spans="1:14" ht="15" customHeight="1" x14ac:dyDescent="0.25">
      <c r="A4903" s="26">
        <v>44393.726875</v>
      </c>
      <c r="B4903" s="23" t="s">
        <v>0</v>
      </c>
      <c r="C4903" s="23" t="s">
        <v>6346</v>
      </c>
      <c r="D4903" s="23" t="s">
        <v>812</v>
      </c>
      <c r="E4903" s="23" t="s">
        <v>1</v>
      </c>
      <c r="F4903" s="23" t="s">
        <v>7</v>
      </c>
      <c r="G4903" s="23" t="s">
        <v>975</v>
      </c>
      <c r="H4903" s="2" t="s">
        <v>7734</v>
      </c>
      <c r="I4903" s="23" t="s">
        <v>4</v>
      </c>
      <c r="J4903" s="23"/>
      <c r="K4903" s="23" t="s">
        <v>9712</v>
      </c>
      <c r="L4903" s="23"/>
      <c r="M4903" s="23">
        <f>YEAR(Tabla2[[#This Row],[Fecha de creación]])</f>
        <v>2021</v>
      </c>
      <c r="N4903" s="23">
        <f>MONTH(Tabla2[[#This Row],[Fecha de creación]])</f>
        <v>7</v>
      </c>
    </row>
    <row r="4904" spans="1:14" ht="15" customHeight="1" x14ac:dyDescent="0.25">
      <c r="A4904" s="26">
        <v>44393.727962962963</v>
      </c>
      <c r="B4904" s="23" t="s">
        <v>0</v>
      </c>
      <c r="C4904" s="23" t="s">
        <v>6347</v>
      </c>
      <c r="D4904" s="23" t="s">
        <v>131</v>
      </c>
      <c r="E4904" s="23" t="s">
        <v>1</v>
      </c>
      <c r="F4904" s="23" t="s">
        <v>7</v>
      </c>
      <c r="G4904" s="23" t="s">
        <v>975</v>
      </c>
      <c r="H4904" s="2" t="s">
        <v>7758</v>
      </c>
      <c r="I4904" s="23" t="s">
        <v>4</v>
      </c>
      <c r="J4904" s="23"/>
      <c r="K4904" s="23" t="s">
        <v>9712</v>
      </c>
      <c r="L4904" s="23"/>
      <c r="M4904" s="23">
        <f>YEAR(Tabla2[[#This Row],[Fecha de creación]])</f>
        <v>2021</v>
      </c>
      <c r="N4904" s="23">
        <f>MONTH(Tabla2[[#This Row],[Fecha de creación]])</f>
        <v>7</v>
      </c>
    </row>
    <row r="4905" spans="1:14" ht="15" customHeight="1" x14ac:dyDescent="0.25">
      <c r="A4905" s="26">
        <v>44393.732592592591</v>
      </c>
      <c r="B4905" s="23" t="s">
        <v>0</v>
      </c>
      <c r="C4905" s="23" t="s">
        <v>6348</v>
      </c>
      <c r="D4905" s="23" t="s">
        <v>1016</v>
      </c>
      <c r="E4905" s="23" t="s">
        <v>1</v>
      </c>
      <c r="F4905" s="23" t="s">
        <v>7</v>
      </c>
      <c r="G4905" s="23" t="s">
        <v>975</v>
      </c>
      <c r="H4905" s="2" t="s">
        <v>7731</v>
      </c>
      <c r="I4905" s="23" t="s">
        <v>8</v>
      </c>
      <c r="J4905" s="23"/>
      <c r="K4905" s="23" t="s">
        <v>9712</v>
      </c>
      <c r="L4905" s="23"/>
      <c r="M4905" s="23">
        <f>YEAR(Tabla2[[#This Row],[Fecha de creación]])</f>
        <v>2021</v>
      </c>
      <c r="N4905" s="23">
        <f>MONTH(Tabla2[[#This Row],[Fecha de creación]])</f>
        <v>7</v>
      </c>
    </row>
    <row r="4906" spans="1:14" ht="15" customHeight="1" x14ac:dyDescent="0.25">
      <c r="A4906" s="26">
        <v>44393.738425925927</v>
      </c>
      <c r="B4906" s="23" t="s">
        <v>0</v>
      </c>
      <c r="C4906" s="23" t="s">
        <v>6349</v>
      </c>
      <c r="D4906" s="23" t="s">
        <v>551</v>
      </c>
      <c r="E4906" s="23" t="s">
        <v>1</v>
      </c>
      <c r="F4906" s="23" t="s">
        <v>7</v>
      </c>
      <c r="G4906" s="23" t="s">
        <v>975</v>
      </c>
      <c r="H4906" s="2" t="s">
        <v>7731</v>
      </c>
      <c r="I4906" s="23" t="s">
        <v>4</v>
      </c>
      <c r="J4906" s="23"/>
      <c r="K4906" s="23" t="s">
        <v>9712</v>
      </c>
      <c r="L4906" s="23"/>
      <c r="M4906" s="23">
        <f>YEAR(Tabla2[[#This Row],[Fecha de creación]])</f>
        <v>2021</v>
      </c>
      <c r="N4906" s="23">
        <f>MONTH(Tabla2[[#This Row],[Fecha de creación]])</f>
        <v>7</v>
      </c>
    </row>
    <row r="4907" spans="1:14" ht="15" customHeight="1" x14ac:dyDescent="0.25">
      <c r="A4907" s="26">
        <v>44393.741365740738</v>
      </c>
      <c r="B4907" s="23" t="s">
        <v>0</v>
      </c>
      <c r="C4907" s="23" t="s">
        <v>6350</v>
      </c>
      <c r="D4907" s="23" t="s">
        <v>812</v>
      </c>
      <c r="E4907" s="23" t="s">
        <v>1</v>
      </c>
      <c r="F4907" s="23" t="s">
        <v>7</v>
      </c>
      <c r="G4907" s="23" t="s">
        <v>975</v>
      </c>
      <c r="H4907" s="2" t="s">
        <v>7734</v>
      </c>
      <c r="I4907" s="23" t="s">
        <v>4</v>
      </c>
      <c r="J4907" s="23"/>
      <c r="K4907" s="23" t="s">
        <v>9712</v>
      </c>
      <c r="L4907" s="23"/>
      <c r="M4907" s="23">
        <f>YEAR(Tabla2[[#This Row],[Fecha de creación]])</f>
        <v>2021</v>
      </c>
      <c r="N4907" s="23">
        <f>MONTH(Tabla2[[#This Row],[Fecha de creación]])</f>
        <v>7</v>
      </c>
    </row>
    <row r="4908" spans="1:14" ht="15" customHeight="1" x14ac:dyDescent="0.25">
      <c r="A4908" s="26">
        <v>44393.742013888892</v>
      </c>
      <c r="B4908" s="23" t="s">
        <v>0</v>
      </c>
      <c r="C4908" s="23" t="s">
        <v>846</v>
      </c>
      <c r="D4908" s="23" t="s">
        <v>131</v>
      </c>
      <c r="E4908" s="23" t="s">
        <v>1</v>
      </c>
      <c r="F4908" s="23" t="s">
        <v>7</v>
      </c>
      <c r="G4908" s="23" t="s">
        <v>3</v>
      </c>
      <c r="H4908" s="2" t="s">
        <v>7728</v>
      </c>
      <c r="I4908" s="23" t="s">
        <v>4</v>
      </c>
      <c r="J4908" s="23"/>
      <c r="K4908" s="23" t="s">
        <v>9712</v>
      </c>
      <c r="L4908" s="23"/>
      <c r="M4908" s="23">
        <f>YEAR(Tabla2[[#This Row],[Fecha de creación]])</f>
        <v>2021</v>
      </c>
      <c r="N4908" s="23">
        <f>MONTH(Tabla2[[#This Row],[Fecha de creación]])</f>
        <v>7</v>
      </c>
    </row>
    <row r="4909" spans="1:14" ht="15" customHeight="1" x14ac:dyDescent="0.25">
      <c r="A4909" s="26">
        <v>44394.474131944444</v>
      </c>
      <c r="B4909" s="23" t="s">
        <v>56</v>
      </c>
      <c r="C4909" s="23" t="s">
        <v>6351</v>
      </c>
      <c r="D4909" s="23" t="s">
        <v>3438</v>
      </c>
      <c r="E4909" s="23" t="s">
        <v>1</v>
      </c>
      <c r="F4909" s="23" t="s">
        <v>7</v>
      </c>
      <c r="G4909" s="23" t="s">
        <v>975</v>
      </c>
      <c r="H4909" s="2" t="s">
        <v>7722</v>
      </c>
      <c r="I4909" s="23" t="s">
        <v>1527</v>
      </c>
      <c r="J4909" s="23"/>
      <c r="K4909" s="23" t="s">
        <v>9712</v>
      </c>
      <c r="L4909" s="23"/>
      <c r="M4909" s="23">
        <f>YEAR(Tabla2[[#This Row],[Fecha de creación]])</f>
        <v>2021</v>
      </c>
      <c r="N4909" s="23">
        <f>MONTH(Tabla2[[#This Row],[Fecha de creación]])</f>
        <v>7</v>
      </c>
    </row>
    <row r="4910" spans="1:14" ht="15" customHeight="1" x14ac:dyDescent="0.25">
      <c r="A4910" s="26">
        <v>44394.61314814815</v>
      </c>
      <c r="B4910" s="23" t="s">
        <v>19</v>
      </c>
      <c r="C4910" s="23" t="s">
        <v>847</v>
      </c>
      <c r="D4910" s="23" t="s">
        <v>848</v>
      </c>
      <c r="E4910" s="23" t="s">
        <v>1</v>
      </c>
      <c r="F4910" s="23" t="s">
        <v>7</v>
      </c>
      <c r="G4910" s="23" t="s">
        <v>3</v>
      </c>
      <c r="H4910" s="2" t="s">
        <v>7722</v>
      </c>
      <c r="I4910" s="23" t="s">
        <v>23</v>
      </c>
      <c r="J4910" s="23"/>
      <c r="K4910" s="23" t="s">
        <v>9712</v>
      </c>
      <c r="L4910" s="23"/>
      <c r="M4910" s="23">
        <f>YEAR(Tabla2[[#This Row],[Fecha de creación]])</f>
        <v>2021</v>
      </c>
      <c r="N4910" s="23">
        <f>MONTH(Tabla2[[#This Row],[Fecha de creación]])</f>
        <v>7</v>
      </c>
    </row>
    <row r="4911" spans="1:14" ht="15" customHeight="1" x14ac:dyDescent="0.25">
      <c r="A4911" s="26">
        <v>44394.630590277775</v>
      </c>
      <c r="B4911" s="23" t="s">
        <v>19</v>
      </c>
      <c r="C4911" s="23" t="s">
        <v>6352</v>
      </c>
      <c r="D4911" s="23" t="s">
        <v>6353</v>
      </c>
      <c r="E4911" s="23" t="s">
        <v>1</v>
      </c>
      <c r="F4911" s="23" t="s">
        <v>7</v>
      </c>
      <c r="G4911" s="23" t="s">
        <v>975</v>
      </c>
      <c r="H4911" s="2" t="s">
        <v>7734</v>
      </c>
      <c r="I4911" s="23" t="s">
        <v>23</v>
      </c>
      <c r="J4911" s="23"/>
      <c r="K4911" s="23" t="s">
        <v>9712</v>
      </c>
      <c r="L4911" s="23"/>
      <c r="M4911" s="23">
        <f>YEAR(Tabla2[[#This Row],[Fecha de creación]])</f>
        <v>2021</v>
      </c>
      <c r="N4911" s="23">
        <f>MONTH(Tabla2[[#This Row],[Fecha de creación]])</f>
        <v>7</v>
      </c>
    </row>
    <row r="4912" spans="1:14" ht="15" customHeight="1" x14ac:dyDescent="0.25">
      <c r="A4912" s="26">
        <v>44394.653460648151</v>
      </c>
      <c r="B4912" s="23" t="s">
        <v>0</v>
      </c>
      <c r="C4912" s="23" t="s">
        <v>849</v>
      </c>
      <c r="D4912" s="23" t="s">
        <v>25</v>
      </c>
      <c r="E4912" s="23" t="s">
        <v>1</v>
      </c>
      <c r="F4912" s="23" t="s">
        <v>7</v>
      </c>
      <c r="G4912" s="23" t="s">
        <v>3</v>
      </c>
      <c r="H4912" s="2" t="s">
        <v>7734</v>
      </c>
      <c r="I4912" s="23" t="s">
        <v>5999</v>
      </c>
      <c r="J4912" s="23"/>
      <c r="K4912" s="23" t="s">
        <v>9712</v>
      </c>
      <c r="L4912" s="23"/>
      <c r="M4912" s="23">
        <f>YEAR(Tabla2[[#This Row],[Fecha de creación]])</f>
        <v>2021</v>
      </c>
      <c r="N4912" s="23">
        <f>MONTH(Tabla2[[#This Row],[Fecha de creación]])</f>
        <v>7</v>
      </c>
    </row>
    <row r="4913" spans="1:14" ht="15" customHeight="1" x14ac:dyDescent="0.25">
      <c r="A4913" s="26">
        <v>44394.655358796299</v>
      </c>
      <c r="B4913" s="23" t="s">
        <v>0</v>
      </c>
      <c r="C4913" s="23" t="s">
        <v>850</v>
      </c>
      <c r="D4913" s="23" t="s">
        <v>551</v>
      </c>
      <c r="E4913" s="23" t="s">
        <v>1</v>
      </c>
      <c r="F4913" s="23" t="s">
        <v>7</v>
      </c>
      <c r="G4913" s="23" t="s">
        <v>3</v>
      </c>
      <c r="H4913" s="2" t="s">
        <v>7731</v>
      </c>
      <c r="I4913" s="23" t="s">
        <v>5999</v>
      </c>
      <c r="J4913" s="23"/>
      <c r="K4913" s="23" t="s">
        <v>9712</v>
      </c>
      <c r="L4913" s="23"/>
      <c r="M4913" s="23">
        <f>YEAR(Tabla2[[#This Row],[Fecha de creación]])</f>
        <v>2021</v>
      </c>
      <c r="N4913" s="23">
        <f>MONTH(Tabla2[[#This Row],[Fecha de creación]])</f>
        <v>7</v>
      </c>
    </row>
    <row r="4914" spans="1:14" ht="15" customHeight="1" x14ac:dyDescent="0.25">
      <c r="A4914" s="26">
        <v>44394.713993055557</v>
      </c>
      <c r="B4914" s="23" t="s">
        <v>0</v>
      </c>
      <c r="C4914" s="23" t="s">
        <v>6354</v>
      </c>
      <c r="D4914" s="23" t="s">
        <v>49</v>
      </c>
      <c r="E4914" s="23" t="s">
        <v>1</v>
      </c>
      <c r="F4914" s="23" t="s">
        <v>7</v>
      </c>
      <c r="G4914" s="23" t="s">
        <v>975</v>
      </c>
      <c r="H4914" s="2" t="s">
        <v>7734</v>
      </c>
      <c r="I4914" s="23" t="s">
        <v>7412</v>
      </c>
      <c r="J4914" s="23"/>
      <c r="K4914" s="23" t="s">
        <v>9712</v>
      </c>
      <c r="L4914" s="23"/>
      <c r="M4914" s="23">
        <f>YEAR(Tabla2[[#This Row],[Fecha de creación]])</f>
        <v>2021</v>
      </c>
      <c r="N4914" s="23">
        <f>MONTH(Tabla2[[#This Row],[Fecha de creación]])</f>
        <v>7</v>
      </c>
    </row>
    <row r="4915" spans="1:14" ht="15" customHeight="1" x14ac:dyDescent="0.25">
      <c r="A4915" s="26">
        <v>44394.717233796298</v>
      </c>
      <c r="B4915" s="23" t="s">
        <v>0</v>
      </c>
      <c r="C4915" s="23" t="s">
        <v>6355</v>
      </c>
      <c r="D4915" s="23" t="s">
        <v>615</v>
      </c>
      <c r="E4915" s="23" t="s">
        <v>1</v>
      </c>
      <c r="F4915" s="23" t="s">
        <v>7</v>
      </c>
      <c r="G4915" s="23" t="s">
        <v>975</v>
      </c>
      <c r="H4915" s="2" t="s">
        <v>7745</v>
      </c>
      <c r="I4915" s="23" t="s">
        <v>7412</v>
      </c>
      <c r="J4915" s="23"/>
      <c r="K4915" s="23" t="s">
        <v>9712</v>
      </c>
      <c r="L4915" s="23"/>
      <c r="M4915" s="23">
        <f>YEAR(Tabla2[[#This Row],[Fecha de creación]])</f>
        <v>2021</v>
      </c>
      <c r="N4915" s="23">
        <f>MONTH(Tabla2[[#This Row],[Fecha de creación]])</f>
        <v>7</v>
      </c>
    </row>
    <row r="4916" spans="1:14" ht="15" customHeight="1" x14ac:dyDescent="0.25">
      <c r="A4916" s="26">
        <v>44394.719143518516</v>
      </c>
      <c r="B4916" s="23" t="s">
        <v>0</v>
      </c>
      <c r="C4916" s="23" t="s">
        <v>6356</v>
      </c>
      <c r="D4916" s="23" t="s">
        <v>349</v>
      </c>
      <c r="E4916" s="23" t="s">
        <v>1</v>
      </c>
      <c r="F4916" s="23" t="s">
        <v>7</v>
      </c>
      <c r="G4916" s="23" t="s">
        <v>975</v>
      </c>
      <c r="H4916" s="2" t="s">
        <v>7731</v>
      </c>
      <c r="I4916" s="23" t="s">
        <v>7412</v>
      </c>
      <c r="J4916" s="23"/>
      <c r="K4916" s="23" t="s">
        <v>9712</v>
      </c>
      <c r="L4916" s="23"/>
      <c r="M4916" s="23">
        <f>YEAR(Tabla2[[#This Row],[Fecha de creación]])</f>
        <v>2021</v>
      </c>
      <c r="N4916" s="23">
        <f>MONTH(Tabla2[[#This Row],[Fecha de creación]])</f>
        <v>7</v>
      </c>
    </row>
    <row r="4917" spans="1:14" ht="15" customHeight="1" x14ac:dyDescent="0.25">
      <c r="A4917" s="26">
        <v>44394.719537037039</v>
      </c>
      <c r="B4917" s="23" t="s">
        <v>0</v>
      </c>
      <c r="C4917" s="23" t="s">
        <v>6357</v>
      </c>
      <c r="D4917" s="23" t="s">
        <v>351</v>
      </c>
      <c r="E4917" s="23" t="s">
        <v>1</v>
      </c>
      <c r="F4917" s="23" t="s">
        <v>7</v>
      </c>
      <c r="G4917" s="23" t="s">
        <v>975</v>
      </c>
      <c r="H4917" s="2" t="s">
        <v>7734</v>
      </c>
      <c r="I4917" s="23" t="s">
        <v>7412</v>
      </c>
      <c r="J4917" s="23"/>
      <c r="K4917" s="23" t="s">
        <v>9712</v>
      </c>
      <c r="L4917" s="23"/>
      <c r="M4917" s="23">
        <f>YEAR(Tabla2[[#This Row],[Fecha de creación]])</f>
        <v>2021</v>
      </c>
      <c r="N4917" s="23">
        <f>MONTH(Tabla2[[#This Row],[Fecha de creación]])</f>
        <v>7</v>
      </c>
    </row>
    <row r="4918" spans="1:14" ht="15" customHeight="1" x14ac:dyDescent="0.25">
      <c r="A4918" s="26">
        <v>44394.719965277778</v>
      </c>
      <c r="B4918" s="23" t="s">
        <v>0</v>
      </c>
      <c r="C4918" s="23" t="s">
        <v>6358</v>
      </c>
      <c r="D4918" s="23" t="s">
        <v>131</v>
      </c>
      <c r="E4918" s="23" t="s">
        <v>1</v>
      </c>
      <c r="F4918" s="23" t="s">
        <v>7</v>
      </c>
      <c r="G4918" s="23" t="s">
        <v>975</v>
      </c>
      <c r="H4918" s="2" t="s">
        <v>7728</v>
      </c>
      <c r="I4918" s="23" t="s">
        <v>7412</v>
      </c>
      <c r="J4918" s="23"/>
      <c r="K4918" s="23" t="s">
        <v>9712</v>
      </c>
      <c r="L4918" s="23"/>
      <c r="M4918" s="23">
        <f>YEAR(Tabla2[[#This Row],[Fecha de creación]])</f>
        <v>2021</v>
      </c>
      <c r="N4918" s="23">
        <f>MONTH(Tabla2[[#This Row],[Fecha de creación]])</f>
        <v>7</v>
      </c>
    </row>
    <row r="4919" spans="1:14" ht="15" customHeight="1" x14ac:dyDescent="0.25">
      <c r="A4919" s="26">
        <v>44394.723807870374</v>
      </c>
      <c r="B4919" s="23" t="s">
        <v>0</v>
      </c>
      <c r="C4919" s="23" t="s">
        <v>6359</v>
      </c>
      <c r="D4919" s="23" t="s">
        <v>349</v>
      </c>
      <c r="E4919" s="23" t="s">
        <v>1</v>
      </c>
      <c r="F4919" s="23" t="s">
        <v>7</v>
      </c>
      <c r="G4919" s="23" t="s">
        <v>975</v>
      </c>
      <c r="H4919" s="2" t="s">
        <v>7731</v>
      </c>
      <c r="I4919" s="23" t="s">
        <v>7412</v>
      </c>
      <c r="J4919" s="23"/>
      <c r="K4919" s="23" t="s">
        <v>9712</v>
      </c>
      <c r="L4919" s="23"/>
      <c r="M4919" s="23">
        <f>YEAR(Tabla2[[#This Row],[Fecha de creación]])</f>
        <v>2021</v>
      </c>
      <c r="N4919" s="23">
        <f>MONTH(Tabla2[[#This Row],[Fecha de creación]])</f>
        <v>7</v>
      </c>
    </row>
    <row r="4920" spans="1:14" ht="15" customHeight="1" x14ac:dyDescent="0.25">
      <c r="A4920" s="26">
        <v>44394.724224537036</v>
      </c>
      <c r="B4920" s="23" t="s">
        <v>0</v>
      </c>
      <c r="C4920" s="23" t="s">
        <v>6360</v>
      </c>
      <c r="D4920" s="23" t="s">
        <v>351</v>
      </c>
      <c r="E4920" s="23" t="s">
        <v>1</v>
      </c>
      <c r="F4920" s="23" t="s">
        <v>7</v>
      </c>
      <c r="G4920" s="23" t="s">
        <v>975</v>
      </c>
      <c r="H4920" s="2" t="s">
        <v>7734</v>
      </c>
      <c r="I4920" s="23" t="s">
        <v>7412</v>
      </c>
      <c r="J4920" s="23"/>
      <c r="K4920" s="23" t="s">
        <v>9712</v>
      </c>
      <c r="L4920" s="23"/>
      <c r="M4920" s="23">
        <f>YEAR(Tabla2[[#This Row],[Fecha de creación]])</f>
        <v>2021</v>
      </c>
      <c r="N4920" s="23">
        <f>MONTH(Tabla2[[#This Row],[Fecha de creación]])</f>
        <v>7</v>
      </c>
    </row>
    <row r="4921" spans="1:14" ht="15" customHeight="1" x14ac:dyDescent="0.25">
      <c r="A4921" s="26">
        <v>44394.725613425922</v>
      </c>
      <c r="B4921" s="23" t="s">
        <v>0</v>
      </c>
      <c r="C4921" s="23" t="s">
        <v>6361</v>
      </c>
      <c r="D4921" s="23" t="s">
        <v>1007</v>
      </c>
      <c r="E4921" s="23" t="s">
        <v>1</v>
      </c>
      <c r="F4921" s="23" t="s">
        <v>7</v>
      </c>
      <c r="G4921" s="23" t="s">
        <v>975</v>
      </c>
      <c r="H4921" s="2" t="s">
        <v>7721</v>
      </c>
      <c r="I4921" s="23" t="s">
        <v>7412</v>
      </c>
      <c r="J4921" s="23"/>
      <c r="K4921" s="23" t="s">
        <v>9712</v>
      </c>
      <c r="L4921" s="23"/>
      <c r="M4921" s="23">
        <f>YEAR(Tabla2[[#This Row],[Fecha de creación]])</f>
        <v>2021</v>
      </c>
      <c r="N4921" s="23">
        <f>MONTH(Tabla2[[#This Row],[Fecha de creación]])</f>
        <v>7</v>
      </c>
    </row>
    <row r="4922" spans="1:14" ht="15" customHeight="1" x14ac:dyDescent="0.25">
      <c r="A4922" s="26">
        <v>44394.727037037039</v>
      </c>
      <c r="B4922" s="23" t="s">
        <v>0</v>
      </c>
      <c r="C4922" s="23" t="s">
        <v>6362</v>
      </c>
      <c r="D4922" s="23" t="s">
        <v>21</v>
      </c>
      <c r="E4922" s="23" t="s">
        <v>1</v>
      </c>
      <c r="F4922" s="23" t="s">
        <v>22</v>
      </c>
      <c r="G4922" s="23" t="s">
        <v>975</v>
      </c>
      <c r="H4922" s="2" t="s">
        <v>7744</v>
      </c>
      <c r="I4922" s="23" t="s">
        <v>7412</v>
      </c>
      <c r="J4922" s="23"/>
      <c r="K4922" s="23" t="s">
        <v>9712</v>
      </c>
      <c r="L4922" s="23"/>
      <c r="M4922" s="23">
        <f>YEAR(Tabla2[[#This Row],[Fecha de creación]])</f>
        <v>2021</v>
      </c>
      <c r="N4922" s="23">
        <f>MONTH(Tabla2[[#This Row],[Fecha de creación]])</f>
        <v>7</v>
      </c>
    </row>
    <row r="4923" spans="1:14" ht="15" customHeight="1" x14ac:dyDescent="0.25">
      <c r="A4923" s="26">
        <v>44394.738726851851</v>
      </c>
      <c r="B4923" s="23" t="s">
        <v>0</v>
      </c>
      <c r="C4923" s="23" t="s">
        <v>6363</v>
      </c>
      <c r="D4923" s="23" t="s">
        <v>49</v>
      </c>
      <c r="E4923" s="23" t="s">
        <v>1</v>
      </c>
      <c r="F4923" s="23" t="s">
        <v>22</v>
      </c>
      <c r="G4923" s="23" t="s">
        <v>975</v>
      </c>
      <c r="H4923" s="2" t="s">
        <v>7745</v>
      </c>
      <c r="I4923" s="23" t="s">
        <v>5999</v>
      </c>
      <c r="J4923" s="23"/>
      <c r="K4923" s="23" t="s">
        <v>9712</v>
      </c>
      <c r="L4923" s="23"/>
      <c r="M4923" s="23">
        <f>YEAR(Tabla2[[#This Row],[Fecha de creación]])</f>
        <v>2021</v>
      </c>
      <c r="N4923" s="23">
        <f>MONTH(Tabla2[[#This Row],[Fecha de creación]])</f>
        <v>7</v>
      </c>
    </row>
    <row r="4924" spans="1:14" ht="15" customHeight="1" x14ac:dyDescent="0.25">
      <c r="A4924" s="26">
        <v>44395.486284722225</v>
      </c>
      <c r="B4924" s="23" t="s">
        <v>0</v>
      </c>
      <c r="C4924" s="23" t="s">
        <v>6364</v>
      </c>
      <c r="D4924" s="23" t="s">
        <v>21</v>
      </c>
      <c r="E4924" s="23" t="s">
        <v>1</v>
      </c>
      <c r="F4924" s="23" t="s">
        <v>7</v>
      </c>
      <c r="G4924" s="23" t="s">
        <v>975</v>
      </c>
      <c r="H4924" s="2" t="s">
        <v>7744</v>
      </c>
      <c r="I4924" s="23" t="s">
        <v>4</v>
      </c>
      <c r="J4924" s="23"/>
      <c r="K4924" s="23" t="s">
        <v>9712</v>
      </c>
      <c r="L4924" s="23"/>
      <c r="M4924" s="23">
        <f>YEAR(Tabla2[[#This Row],[Fecha de creación]])</f>
        <v>2021</v>
      </c>
      <c r="N4924" s="23">
        <f>MONTH(Tabla2[[#This Row],[Fecha de creación]])</f>
        <v>7</v>
      </c>
    </row>
    <row r="4925" spans="1:14" ht="15" customHeight="1" x14ac:dyDescent="0.25">
      <c r="A4925" s="26">
        <v>44395.492129629631</v>
      </c>
      <c r="B4925" s="23" t="s">
        <v>0</v>
      </c>
      <c r="C4925" s="23" t="s">
        <v>6365</v>
      </c>
      <c r="D4925" s="23" t="s">
        <v>719</v>
      </c>
      <c r="E4925" s="23" t="s">
        <v>1</v>
      </c>
      <c r="F4925" s="23" t="s">
        <v>22</v>
      </c>
      <c r="G4925" s="23" t="s">
        <v>975</v>
      </c>
      <c r="H4925" s="2" t="s">
        <v>7722</v>
      </c>
      <c r="I4925" s="23" t="s">
        <v>4</v>
      </c>
      <c r="J4925" s="23"/>
      <c r="K4925" s="23" t="s">
        <v>9712</v>
      </c>
      <c r="L4925" s="23"/>
      <c r="M4925" s="23">
        <f>YEAR(Tabla2[[#This Row],[Fecha de creación]])</f>
        <v>2021</v>
      </c>
      <c r="N4925" s="23">
        <f>MONTH(Tabla2[[#This Row],[Fecha de creación]])</f>
        <v>7</v>
      </c>
    </row>
    <row r="4926" spans="1:14" ht="15" customHeight="1" x14ac:dyDescent="0.25">
      <c r="A4926" s="26">
        <v>44395.525266203702</v>
      </c>
      <c r="B4926" s="23" t="s">
        <v>19</v>
      </c>
      <c r="C4926" s="23" t="s">
        <v>6366</v>
      </c>
      <c r="D4926" s="23" t="s">
        <v>6367</v>
      </c>
      <c r="E4926" s="23" t="s">
        <v>1</v>
      </c>
      <c r="F4926" s="23" t="s">
        <v>7</v>
      </c>
      <c r="G4926" s="23" t="s">
        <v>975</v>
      </c>
      <c r="H4926" s="2" t="s">
        <v>7722</v>
      </c>
      <c r="I4926" s="23" t="s">
        <v>23</v>
      </c>
      <c r="J4926" s="23"/>
      <c r="K4926" s="23" t="s">
        <v>9712</v>
      </c>
      <c r="L4926" s="23"/>
      <c r="M4926" s="23">
        <f>YEAR(Tabla2[[#This Row],[Fecha de creación]])</f>
        <v>2021</v>
      </c>
      <c r="N4926" s="23">
        <f>MONTH(Tabla2[[#This Row],[Fecha de creación]])</f>
        <v>7</v>
      </c>
    </row>
    <row r="4927" spans="1:14" ht="15" customHeight="1" x14ac:dyDescent="0.25">
      <c r="A4927" s="26">
        <v>44395.544814814813</v>
      </c>
      <c r="B4927" s="23" t="s">
        <v>0</v>
      </c>
      <c r="C4927" s="23" t="s">
        <v>6368</v>
      </c>
      <c r="D4927" s="23" t="s">
        <v>1005</v>
      </c>
      <c r="E4927" s="23" t="s">
        <v>1</v>
      </c>
      <c r="F4927" s="23" t="s">
        <v>7</v>
      </c>
      <c r="G4927" s="23" t="s">
        <v>975</v>
      </c>
      <c r="H4927" s="2" t="s">
        <v>7744</v>
      </c>
      <c r="I4927" s="23" t="s">
        <v>4</v>
      </c>
      <c r="J4927" s="23"/>
      <c r="K4927" s="23" t="s">
        <v>9712</v>
      </c>
      <c r="L4927" s="23"/>
      <c r="M4927" s="23">
        <f>YEAR(Tabla2[[#This Row],[Fecha de creación]])</f>
        <v>2021</v>
      </c>
      <c r="N4927" s="23">
        <f>MONTH(Tabla2[[#This Row],[Fecha de creación]])</f>
        <v>7</v>
      </c>
    </row>
    <row r="4928" spans="1:14" ht="15" customHeight="1" x14ac:dyDescent="0.25">
      <c r="A4928" s="26">
        <v>44395.625289351854</v>
      </c>
      <c r="B4928" s="23" t="s">
        <v>0</v>
      </c>
      <c r="C4928" s="23" t="s">
        <v>6369</v>
      </c>
      <c r="D4928" s="23" t="s">
        <v>719</v>
      </c>
      <c r="E4928" s="23" t="s">
        <v>1</v>
      </c>
      <c r="F4928" s="23" t="s">
        <v>7</v>
      </c>
      <c r="G4928" s="23" t="s">
        <v>975</v>
      </c>
      <c r="H4928" s="2" t="s">
        <v>7722</v>
      </c>
      <c r="I4928" s="23" t="s">
        <v>4</v>
      </c>
      <c r="J4928" s="23"/>
      <c r="K4928" s="23" t="s">
        <v>9712</v>
      </c>
      <c r="L4928" s="23"/>
      <c r="M4928" s="23">
        <f>YEAR(Tabla2[[#This Row],[Fecha de creación]])</f>
        <v>2021</v>
      </c>
      <c r="N4928" s="23">
        <f>MONTH(Tabla2[[#This Row],[Fecha de creación]])</f>
        <v>7</v>
      </c>
    </row>
    <row r="4929" spans="1:14" ht="15" customHeight="1" x14ac:dyDescent="0.25">
      <c r="A4929" s="26">
        <v>44395.628506944442</v>
      </c>
      <c r="B4929" s="23" t="s">
        <v>0</v>
      </c>
      <c r="C4929" s="23" t="s">
        <v>6370</v>
      </c>
      <c r="D4929" s="23" t="s">
        <v>21</v>
      </c>
      <c r="E4929" s="23" t="s">
        <v>1</v>
      </c>
      <c r="F4929" s="23" t="s">
        <v>7</v>
      </c>
      <c r="G4929" s="23" t="s">
        <v>975</v>
      </c>
      <c r="H4929" s="2" t="s">
        <v>7744</v>
      </c>
      <c r="I4929" s="23" t="s">
        <v>4</v>
      </c>
      <c r="J4929" s="23"/>
      <c r="K4929" s="23" t="s">
        <v>9712</v>
      </c>
      <c r="L4929" s="23"/>
      <c r="M4929" s="23">
        <f>YEAR(Tabla2[[#This Row],[Fecha de creación]])</f>
        <v>2021</v>
      </c>
      <c r="N4929" s="23">
        <f>MONTH(Tabla2[[#This Row],[Fecha de creación]])</f>
        <v>7</v>
      </c>
    </row>
    <row r="4930" spans="1:14" ht="15" customHeight="1" x14ac:dyDescent="0.25">
      <c r="A4930" s="26">
        <v>44395.629317129627</v>
      </c>
      <c r="B4930" s="23" t="s">
        <v>0</v>
      </c>
      <c r="C4930" s="23" t="s">
        <v>6371</v>
      </c>
      <c r="D4930" s="23" t="s">
        <v>551</v>
      </c>
      <c r="E4930" s="23" t="s">
        <v>1</v>
      </c>
      <c r="F4930" s="23" t="s">
        <v>7</v>
      </c>
      <c r="G4930" s="23" t="s">
        <v>975</v>
      </c>
      <c r="H4930" s="2" t="s">
        <v>7731</v>
      </c>
      <c r="I4930" s="23" t="s">
        <v>8</v>
      </c>
      <c r="J4930" s="23"/>
      <c r="K4930" s="23" t="s">
        <v>9712</v>
      </c>
      <c r="L4930" s="23"/>
      <c r="M4930" s="23">
        <f>YEAR(Tabla2[[#This Row],[Fecha de creación]])</f>
        <v>2021</v>
      </c>
      <c r="N4930" s="23">
        <f>MONTH(Tabla2[[#This Row],[Fecha de creación]])</f>
        <v>7</v>
      </c>
    </row>
    <row r="4931" spans="1:14" ht="15" customHeight="1" x14ac:dyDescent="0.25">
      <c r="A4931" s="26">
        <v>44395.652997685182</v>
      </c>
      <c r="B4931" s="23" t="s">
        <v>0</v>
      </c>
      <c r="C4931" s="23" t="s">
        <v>6372</v>
      </c>
      <c r="D4931" s="23" t="s">
        <v>223</v>
      </c>
      <c r="E4931" s="23" t="s">
        <v>1</v>
      </c>
      <c r="F4931" s="23" t="s">
        <v>7</v>
      </c>
      <c r="G4931" s="23" t="s">
        <v>1551</v>
      </c>
      <c r="H4931" s="2" t="s">
        <v>7725</v>
      </c>
      <c r="I4931" s="23" t="s">
        <v>11</v>
      </c>
      <c r="J4931" s="23"/>
      <c r="K4931" s="23" t="s">
        <v>9712</v>
      </c>
      <c r="L4931" s="23"/>
      <c r="M4931" s="23">
        <f>YEAR(Tabla2[[#This Row],[Fecha de creación]])</f>
        <v>2021</v>
      </c>
      <c r="N4931" s="23">
        <f>MONTH(Tabla2[[#This Row],[Fecha de creación]])</f>
        <v>7</v>
      </c>
    </row>
    <row r="4932" spans="1:14" ht="15" customHeight="1" x14ac:dyDescent="0.25">
      <c r="A4932" s="26">
        <v>44395.664537037039</v>
      </c>
      <c r="B4932" s="23" t="s">
        <v>0</v>
      </c>
      <c r="C4932" s="23" t="s">
        <v>6373</v>
      </c>
      <c r="D4932" s="23" t="s">
        <v>6374</v>
      </c>
      <c r="E4932" s="23" t="s">
        <v>1</v>
      </c>
      <c r="F4932" s="23" t="s">
        <v>7</v>
      </c>
      <c r="G4932" s="23" t="s">
        <v>1551</v>
      </c>
      <c r="H4932" s="2" t="s">
        <v>7725</v>
      </c>
      <c r="I4932" s="23" t="s">
        <v>11</v>
      </c>
      <c r="J4932" s="23"/>
      <c r="K4932" s="23" t="s">
        <v>9712</v>
      </c>
      <c r="L4932" s="23"/>
      <c r="M4932" s="23">
        <f>YEAR(Tabla2[[#This Row],[Fecha de creación]])</f>
        <v>2021</v>
      </c>
      <c r="N4932" s="23">
        <f>MONTH(Tabla2[[#This Row],[Fecha de creación]])</f>
        <v>7</v>
      </c>
    </row>
    <row r="4933" spans="1:14" ht="15" customHeight="1" x14ac:dyDescent="0.25">
      <c r="A4933" s="26">
        <v>44395.696504629632</v>
      </c>
      <c r="B4933" s="23" t="s">
        <v>0</v>
      </c>
      <c r="C4933" s="23" t="s">
        <v>6375</v>
      </c>
      <c r="D4933" s="23" t="s">
        <v>719</v>
      </c>
      <c r="E4933" s="23" t="s">
        <v>1</v>
      </c>
      <c r="F4933" s="23" t="s">
        <v>7</v>
      </c>
      <c r="G4933" s="23" t="s">
        <v>975</v>
      </c>
      <c r="H4933" s="2" t="s">
        <v>7722</v>
      </c>
      <c r="I4933" s="23" t="s">
        <v>4</v>
      </c>
      <c r="J4933" s="23"/>
      <c r="K4933" s="23" t="s">
        <v>9712</v>
      </c>
      <c r="L4933" s="23"/>
      <c r="M4933" s="23">
        <f>YEAR(Tabla2[[#This Row],[Fecha de creación]])</f>
        <v>2021</v>
      </c>
      <c r="N4933" s="23">
        <f>MONTH(Tabla2[[#This Row],[Fecha de creación]])</f>
        <v>7</v>
      </c>
    </row>
    <row r="4934" spans="1:14" ht="15" customHeight="1" x14ac:dyDescent="0.25">
      <c r="A4934" s="26">
        <v>44395.704317129632</v>
      </c>
      <c r="B4934" s="23" t="s">
        <v>0</v>
      </c>
      <c r="C4934" s="23" t="s">
        <v>6376</v>
      </c>
      <c r="D4934" s="23" t="s">
        <v>51</v>
      </c>
      <c r="E4934" s="23" t="s">
        <v>1</v>
      </c>
      <c r="F4934" s="23" t="s">
        <v>7</v>
      </c>
      <c r="G4934" s="23" t="s">
        <v>975</v>
      </c>
      <c r="H4934" s="2" t="s">
        <v>7732</v>
      </c>
      <c r="I4934" s="23" t="s">
        <v>4</v>
      </c>
      <c r="J4934" s="23"/>
      <c r="K4934" s="23" t="s">
        <v>9712</v>
      </c>
      <c r="L4934" s="23"/>
      <c r="M4934" s="23">
        <f>YEAR(Tabla2[[#This Row],[Fecha de creación]])</f>
        <v>2021</v>
      </c>
      <c r="N4934" s="23">
        <f>MONTH(Tabla2[[#This Row],[Fecha de creación]])</f>
        <v>7</v>
      </c>
    </row>
    <row r="4935" spans="1:14" ht="15" customHeight="1" x14ac:dyDescent="0.25">
      <c r="A4935" s="26">
        <v>44395.717453703706</v>
      </c>
      <c r="B4935" s="23" t="s">
        <v>0</v>
      </c>
      <c r="C4935" s="23" t="s">
        <v>6377</v>
      </c>
      <c r="D4935" s="23" t="s">
        <v>713</v>
      </c>
      <c r="E4935" s="23" t="s">
        <v>1</v>
      </c>
      <c r="F4935" s="23" t="s">
        <v>7</v>
      </c>
      <c r="G4935" s="23" t="s">
        <v>1551</v>
      </c>
      <c r="H4935" s="2" t="s">
        <v>7737</v>
      </c>
      <c r="I4935" s="23" t="s">
        <v>11</v>
      </c>
      <c r="J4935" s="23"/>
      <c r="K4935" s="23" t="s">
        <v>9712</v>
      </c>
      <c r="L4935" s="23"/>
      <c r="M4935" s="23">
        <f>YEAR(Tabla2[[#This Row],[Fecha de creación]])</f>
        <v>2021</v>
      </c>
      <c r="N4935" s="23">
        <f>MONTH(Tabla2[[#This Row],[Fecha de creación]])</f>
        <v>7</v>
      </c>
    </row>
    <row r="4936" spans="1:14" ht="15" customHeight="1" x14ac:dyDescent="0.25">
      <c r="A4936" s="26">
        <v>44396.428495370368</v>
      </c>
      <c r="B4936" s="23" t="s">
        <v>0</v>
      </c>
      <c r="C4936" s="23" t="s">
        <v>6378</v>
      </c>
      <c r="D4936" s="23" t="s">
        <v>6</v>
      </c>
      <c r="E4936" s="23" t="s">
        <v>1</v>
      </c>
      <c r="F4936" s="23" t="s">
        <v>7</v>
      </c>
      <c r="G4936" s="23" t="s">
        <v>975</v>
      </c>
      <c r="H4936" s="2" t="s">
        <v>7722</v>
      </c>
      <c r="I4936" s="23" t="s">
        <v>5999</v>
      </c>
      <c r="J4936" s="23"/>
      <c r="K4936" s="23" t="s">
        <v>9712</v>
      </c>
      <c r="L4936" s="23"/>
      <c r="M4936" s="23">
        <f>YEAR(Tabla2[[#This Row],[Fecha de creación]])</f>
        <v>2021</v>
      </c>
      <c r="N4936" s="23">
        <f>MONTH(Tabla2[[#This Row],[Fecha de creación]])</f>
        <v>7</v>
      </c>
    </row>
    <row r="4937" spans="1:14" ht="15" customHeight="1" x14ac:dyDescent="0.25">
      <c r="A4937" s="26">
        <v>44396.432534722226</v>
      </c>
      <c r="B4937" s="23" t="s">
        <v>0</v>
      </c>
      <c r="C4937" s="23" t="s">
        <v>851</v>
      </c>
      <c r="D4937" s="23" t="s">
        <v>6</v>
      </c>
      <c r="E4937" s="23" t="s">
        <v>1</v>
      </c>
      <c r="F4937" s="23" t="s">
        <v>7</v>
      </c>
      <c r="G4937" s="23" t="s">
        <v>3</v>
      </c>
      <c r="H4937" s="2" t="s">
        <v>7722</v>
      </c>
      <c r="I4937" s="23" t="s">
        <v>5999</v>
      </c>
      <c r="J4937" s="23"/>
      <c r="K4937" s="23" t="s">
        <v>9712</v>
      </c>
      <c r="L4937" s="23"/>
      <c r="M4937" s="23">
        <f>YEAR(Tabla2[[#This Row],[Fecha de creación]])</f>
        <v>2021</v>
      </c>
      <c r="N4937" s="23">
        <f>MONTH(Tabla2[[#This Row],[Fecha de creación]])</f>
        <v>7</v>
      </c>
    </row>
    <row r="4938" spans="1:14" ht="15" customHeight="1" x14ac:dyDescent="0.25">
      <c r="A4938" s="26">
        <v>44396.43377314815</v>
      </c>
      <c r="B4938" s="23" t="s">
        <v>0</v>
      </c>
      <c r="C4938" s="23" t="s">
        <v>6379</v>
      </c>
      <c r="D4938" s="23" t="s">
        <v>223</v>
      </c>
      <c r="E4938" s="23" t="s">
        <v>1</v>
      </c>
      <c r="F4938" s="23" t="s">
        <v>7</v>
      </c>
      <c r="G4938" s="23" t="s">
        <v>1551</v>
      </c>
      <c r="H4938" s="2" t="s">
        <v>7725</v>
      </c>
      <c r="I4938" s="23" t="s">
        <v>11</v>
      </c>
      <c r="J4938" s="23"/>
      <c r="K4938" s="23" t="s">
        <v>9712</v>
      </c>
      <c r="L4938" s="23"/>
      <c r="M4938" s="23">
        <f>YEAR(Tabla2[[#This Row],[Fecha de creación]])</f>
        <v>2021</v>
      </c>
      <c r="N4938" s="23">
        <f>MONTH(Tabla2[[#This Row],[Fecha de creación]])</f>
        <v>7</v>
      </c>
    </row>
    <row r="4939" spans="1:14" ht="15" customHeight="1" x14ac:dyDescent="0.25">
      <c r="A4939" s="26">
        <v>44396.434224537035</v>
      </c>
      <c r="B4939" s="23" t="s">
        <v>189</v>
      </c>
      <c r="C4939" s="23" t="s">
        <v>852</v>
      </c>
      <c r="D4939" s="23" t="s">
        <v>773</v>
      </c>
      <c r="E4939" s="23" t="s">
        <v>1</v>
      </c>
      <c r="F4939" s="23" t="s">
        <v>2</v>
      </c>
      <c r="G4939" s="23" t="s">
        <v>3</v>
      </c>
      <c r="H4939" s="2" t="s">
        <v>7721</v>
      </c>
      <c r="I4939" s="23" t="s">
        <v>1534</v>
      </c>
      <c r="J4939" s="23"/>
      <c r="K4939" s="23" t="s">
        <v>9712</v>
      </c>
      <c r="L4939" s="23"/>
      <c r="M4939" s="23">
        <f>YEAR(Tabla2[[#This Row],[Fecha de creación]])</f>
        <v>2021</v>
      </c>
      <c r="N4939" s="23">
        <f>MONTH(Tabla2[[#This Row],[Fecha de creación]])</f>
        <v>7</v>
      </c>
    </row>
    <row r="4940" spans="1:14" ht="15" customHeight="1" x14ac:dyDescent="0.25">
      <c r="A4940" s="26">
        <v>44396.434571759259</v>
      </c>
      <c r="B4940" s="23" t="s">
        <v>0</v>
      </c>
      <c r="C4940" s="23" t="s">
        <v>6380</v>
      </c>
      <c r="D4940" s="23" t="s">
        <v>172</v>
      </c>
      <c r="E4940" s="23" t="s">
        <v>1</v>
      </c>
      <c r="F4940" s="23" t="s">
        <v>7</v>
      </c>
      <c r="G4940" s="23" t="s">
        <v>1551</v>
      </c>
      <c r="H4940" s="2" t="s">
        <v>7721</v>
      </c>
      <c r="I4940" s="23" t="s">
        <v>4</v>
      </c>
      <c r="J4940" s="23"/>
      <c r="K4940" s="23" t="s">
        <v>9712</v>
      </c>
      <c r="L4940" s="23"/>
      <c r="M4940" s="23">
        <f>YEAR(Tabla2[[#This Row],[Fecha de creación]])</f>
        <v>2021</v>
      </c>
      <c r="N4940" s="23">
        <f>MONTH(Tabla2[[#This Row],[Fecha de creación]])</f>
        <v>7</v>
      </c>
    </row>
    <row r="4941" spans="1:14" ht="15" customHeight="1" x14ac:dyDescent="0.25">
      <c r="A4941" s="26">
        <v>44396.434907407405</v>
      </c>
      <c r="B4941" s="23" t="s">
        <v>0</v>
      </c>
      <c r="C4941" s="23" t="s">
        <v>6381</v>
      </c>
      <c r="D4941" s="23" t="s">
        <v>6</v>
      </c>
      <c r="E4941" s="23" t="s">
        <v>1</v>
      </c>
      <c r="F4941" s="23" t="s">
        <v>7</v>
      </c>
      <c r="G4941" s="23" t="s">
        <v>1551</v>
      </c>
      <c r="H4941" s="2" t="s">
        <v>7722</v>
      </c>
      <c r="I4941" s="23" t="s">
        <v>5999</v>
      </c>
      <c r="J4941" s="23"/>
      <c r="K4941" s="23" t="s">
        <v>9712</v>
      </c>
      <c r="L4941" s="23"/>
      <c r="M4941" s="23">
        <f>YEAR(Tabla2[[#This Row],[Fecha de creación]])</f>
        <v>2021</v>
      </c>
      <c r="N4941" s="23">
        <f>MONTH(Tabla2[[#This Row],[Fecha de creación]])</f>
        <v>7</v>
      </c>
    </row>
    <row r="4942" spans="1:14" ht="15" customHeight="1" x14ac:dyDescent="0.25">
      <c r="A4942" s="26">
        <v>44396.436307870368</v>
      </c>
      <c r="B4942" s="23" t="s">
        <v>0</v>
      </c>
      <c r="C4942" s="23" t="s">
        <v>6382</v>
      </c>
      <c r="D4942" s="23" t="s">
        <v>6</v>
      </c>
      <c r="E4942" s="23" t="s">
        <v>1</v>
      </c>
      <c r="F4942" s="23" t="s">
        <v>7</v>
      </c>
      <c r="G4942" s="23" t="s">
        <v>1551</v>
      </c>
      <c r="H4942" s="2" t="s">
        <v>7722</v>
      </c>
      <c r="I4942" s="23" t="s">
        <v>5999</v>
      </c>
      <c r="J4942" s="23"/>
      <c r="K4942" s="23" t="s">
        <v>9712</v>
      </c>
      <c r="L4942" s="23"/>
      <c r="M4942" s="23">
        <f>YEAR(Tabla2[[#This Row],[Fecha de creación]])</f>
        <v>2021</v>
      </c>
      <c r="N4942" s="23">
        <f>MONTH(Tabla2[[#This Row],[Fecha de creación]])</f>
        <v>7</v>
      </c>
    </row>
    <row r="4943" spans="1:14" ht="15" customHeight="1" x14ac:dyDescent="0.25">
      <c r="A4943" s="26">
        <v>44396.446875000001</v>
      </c>
      <c r="B4943" s="23" t="s">
        <v>0</v>
      </c>
      <c r="C4943" s="23" t="s">
        <v>6383</v>
      </c>
      <c r="D4943" s="23" t="s">
        <v>172</v>
      </c>
      <c r="E4943" s="23" t="s">
        <v>1</v>
      </c>
      <c r="F4943" s="23" t="s">
        <v>7</v>
      </c>
      <c r="G4943" s="23" t="s">
        <v>1551</v>
      </c>
      <c r="H4943" s="2" t="s">
        <v>7721</v>
      </c>
      <c r="I4943" s="23" t="s">
        <v>4</v>
      </c>
      <c r="J4943" s="23"/>
      <c r="K4943" s="23" t="s">
        <v>9712</v>
      </c>
      <c r="L4943" s="23"/>
      <c r="M4943" s="23">
        <f>YEAR(Tabla2[[#This Row],[Fecha de creación]])</f>
        <v>2021</v>
      </c>
      <c r="N4943" s="23">
        <f>MONTH(Tabla2[[#This Row],[Fecha de creación]])</f>
        <v>7</v>
      </c>
    </row>
    <row r="4944" spans="1:14" ht="15" customHeight="1" x14ac:dyDescent="0.25">
      <c r="A4944" s="26">
        <v>44396.457974537036</v>
      </c>
      <c r="B4944" s="23" t="s">
        <v>19</v>
      </c>
      <c r="C4944" s="23" t="s">
        <v>6384</v>
      </c>
      <c r="D4944" s="23" t="s">
        <v>6385</v>
      </c>
      <c r="E4944" s="23" t="s">
        <v>1</v>
      </c>
      <c r="F4944" s="23" t="s">
        <v>7</v>
      </c>
      <c r="G4944" s="23" t="s">
        <v>975</v>
      </c>
      <c r="H4944" s="2" t="s">
        <v>7730</v>
      </c>
      <c r="I4944" s="23" t="s">
        <v>23</v>
      </c>
      <c r="J4944" s="23"/>
      <c r="K4944" s="23" t="s">
        <v>9712</v>
      </c>
      <c r="L4944" s="23"/>
      <c r="M4944" s="23">
        <f>YEAR(Tabla2[[#This Row],[Fecha de creación]])</f>
        <v>2021</v>
      </c>
      <c r="N4944" s="23">
        <f>MONTH(Tabla2[[#This Row],[Fecha de creación]])</f>
        <v>7</v>
      </c>
    </row>
    <row r="4945" spans="1:14" ht="15" customHeight="1" x14ac:dyDescent="0.25">
      <c r="A4945" s="26">
        <v>44396.53224537037</v>
      </c>
      <c r="B4945" s="23" t="s">
        <v>0</v>
      </c>
      <c r="C4945" s="23" t="s">
        <v>6386</v>
      </c>
      <c r="D4945" s="23" t="s">
        <v>6</v>
      </c>
      <c r="E4945" s="23" t="s">
        <v>1</v>
      </c>
      <c r="F4945" s="23" t="s">
        <v>7</v>
      </c>
      <c r="G4945" s="23" t="s">
        <v>975</v>
      </c>
      <c r="H4945" s="2" t="s">
        <v>7722</v>
      </c>
      <c r="I4945" s="23" t="s">
        <v>5999</v>
      </c>
      <c r="J4945" s="23"/>
      <c r="K4945" s="23" t="s">
        <v>9712</v>
      </c>
      <c r="L4945" s="23"/>
      <c r="M4945" s="23">
        <f>YEAR(Tabla2[[#This Row],[Fecha de creación]])</f>
        <v>2021</v>
      </c>
      <c r="N4945" s="23">
        <f>MONTH(Tabla2[[#This Row],[Fecha de creación]])</f>
        <v>7</v>
      </c>
    </row>
    <row r="4946" spans="1:14" ht="15" customHeight="1" x14ac:dyDescent="0.25">
      <c r="A4946" s="26">
        <v>44396.620879629627</v>
      </c>
      <c r="B4946" s="23" t="s">
        <v>19</v>
      </c>
      <c r="C4946" s="23" t="s">
        <v>6387</v>
      </c>
      <c r="D4946" s="23" t="s">
        <v>6388</v>
      </c>
      <c r="E4946" s="23" t="s">
        <v>1</v>
      </c>
      <c r="F4946" s="23" t="s">
        <v>7</v>
      </c>
      <c r="G4946" s="23" t="s">
        <v>975</v>
      </c>
      <c r="H4946" s="2" t="s">
        <v>7734</v>
      </c>
      <c r="I4946" s="23" t="s">
        <v>23</v>
      </c>
      <c r="J4946" s="23"/>
      <c r="K4946" s="23" t="s">
        <v>9712</v>
      </c>
      <c r="L4946" s="23"/>
      <c r="M4946" s="23">
        <f>YEAR(Tabla2[[#This Row],[Fecha de creación]])</f>
        <v>2021</v>
      </c>
      <c r="N4946" s="23">
        <f>MONTH(Tabla2[[#This Row],[Fecha de creación]])</f>
        <v>7</v>
      </c>
    </row>
    <row r="4947" spans="1:14" ht="15" customHeight="1" x14ac:dyDescent="0.25">
      <c r="A4947" s="26">
        <v>44396.653344907405</v>
      </c>
      <c r="B4947" s="23" t="s">
        <v>19</v>
      </c>
      <c r="C4947" s="23" t="s">
        <v>6389</v>
      </c>
      <c r="D4947" s="23" t="s">
        <v>6390</v>
      </c>
      <c r="E4947" s="23" t="s">
        <v>1</v>
      </c>
      <c r="F4947" s="23" t="s">
        <v>7</v>
      </c>
      <c r="G4947" s="23" t="s">
        <v>975</v>
      </c>
      <c r="H4947" s="2" t="s">
        <v>7722</v>
      </c>
      <c r="I4947" s="23" t="s">
        <v>23</v>
      </c>
      <c r="J4947" s="23"/>
      <c r="K4947" s="23" t="s">
        <v>9712</v>
      </c>
      <c r="L4947" s="23"/>
      <c r="M4947" s="23">
        <f>YEAR(Tabla2[[#This Row],[Fecha de creación]])</f>
        <v>2021</v>
      </c>
      <c r="N4947" s="23">
        <f>MONTH(Tabla2[[#This Row],[Fecha de creación]])</f>
        <v>7</v>
      </c>
    </row>
    <row r="4948" spans="1:14" ht="15" customHeight="1" x14ac:dyDescent="0.25">
      <c r="A4948" s="26">
        <v>44396.671909722223</v>
      </c>
      <c r="B4948" s="23" t="s">
        <v>19</v>
      </c>
      <c r="C4948" s="23" t="s">
        <v>6391</v>
      </c>
      <c r="D4948" s="23" t="s">
        <v>6392</v>
      </c>
      <c r="E4948" s="23" t="s">
        <v>1</v>
      </c>
      <c r="F4948" s="23" t="s">
        <v>7</v>
      </c>
      <c r="G4948" s="23" t="s">
        <v>975</v>
      </c>
      <c r="H4948" s="2" t="s">
        <v>7730</v>
      </c>
      <c r="I4948" s="23" t="s">
        <v>23</v>
      </c>
      <c r="J4948" s="23"/>
      <c r="K4948" s="23" t="s">
        <v>9712</v>
      </c>
      <c r="L4948" s="23"/>
      <c r="M4948" s="23">
        <f>YEAR(Tabla2[[#This Row],[Fecha de creación]])</f>
        <v>2021</v>
      </c>
      <c r="N4948" s="23">
        <f>MONTH(Tabla2[[#This Row],[Fecha de creación]])</f>
        <v>7</v>
      </c>
    </row>
    <row r="4949" spans="1:14" ht="15" customHeight="1" x14ac:dyDescent="0.25">
      <c r="A4949" s="26">
        <v>44396.679270833331</v>
      </c>
      <c r="B4949" s="23" t="s">
        <v>189</v>
      </c>
      <c r="C4949" s="23" t="s">
        <v>6393</v>
      </c>
      <c r="D4949" s="23" t="s">
        <v>131</v>
      </c>
      <c r="E4949" s="23" t="s">
        <v>1</v>
      </c>
      <c r="F4949" s="23" t="s">
        <v>7</v>
      </c>
      <c r="G4949" s="23" t="s">
        <v>975</v>
      </c>
      <c r="H4949" s="2" t="s">
        <v>7728</v>
      </c>
      <c r="I4949" s="23" t="s">
        <v>4486</v>
      </c>
      <c r="J4949" s="23"/>
      <c r="K4949" s="23" t="s">
        <v>9712</v>
      </c>
      <c r="L4949" s="23"/>
      <c r="M4949" s="23">
        <f>YEAR(Tabla2[[#This Row],[Fecha de creación]])</f>
        <v>2021</v>
      </c>
      <c r="N4949" s="23">
        <f>MONTH(Tabla2[[#This Row],[Fecha de creación]])</f>
        <v>7</v>
      </c>
    </row>
    <row r="4950" spans="1:14" ht="15" customHeight="1" x14ac:dyDescent="0.25">
      <c r="A4950" s="26">
        <v>44396.696759259263</v>
      </c>
      <c r="B4950" s="23" t="s">
        <v>0</v>
      </c>
      <c r="C4950" s="23" t="s">
        <v>6394</v>
      </c>
      <c r="D4950" s="23" t="s">
        <v>719</v>
      </c>
      <c r="E4950" s="23" t="s">
        <v>1</v>
      </c>
      <c r="F4950" s="23" t="s">
        <v>7</v>
      </c>
      <c r="G4950" s="23" t="s">
        <v>975</v>
      </c>
      <c r="H4950" s="2" t="s">
        <v>7722</v>
      </c>
      <c r="I4950" s="23" t="s">
        <v>5999</v>
      </c>
      <c r="J4950" s="23"/>
      <c r="K4950" s="23" t="s">
        <v>9712</v>
      </c>
      <c r="L4950" s="23"/>
      <c r="M4950" s="23">
        <f>YEAR(Tabla2[[#This Row],[Fecha de creación]])</f>
        <v>2021</v>
      </c>
      <c r="N4950" s="23">
        <f>MONTH(Tabla2[[#This Row],[Fecha de creación]])</f>
        <v>7</v>
      </c>
    </row>
    <row r="4951" spans="1:14" ht="15" customHeight="1" x14ac:dyDescent="0.25">
      <c r="A4951" s="26">
        <v>44396.711863425924</v>
      </c>
      <c r="B4951" s="23" t="s">
        <v>0</v>
      </c>
      <c r="C4951" s="23" t="s">
        <v>6395</v>
      </c>
      <c r="D4951" s="23" t="s">
        <v>21</v>
      </c>
      <c r="E4951" s="23" t="s">
        <v>1</v>
      </c>
      <c r="F4951" s="23" t="s">
        <v>7</v>
      </c>
      <c r="G4951" s="23" t="s">
        <v>975</v>
      </c>
      <c r="H4951" s="2" t="s">
        <v>7744</v>
      </c>
      <c r="I4951" s="23" t="s">
        <v>5999</v>
      </c>
      <c r="J4951" s="23"/>
      <c r="K4951" s="23" t="s">
        <v>9712</v>
      </c>
      <c r="L4951" s="23"/>
      <c r="M4951" s="23">
        <f>YEAR(Tabla2[[#This Row],[Fecha de creación]])</f>
        <v>2021</v>
      </c>
      <c r="N4951" s="23">
        <f>MONTH(Tabla2[[#This Row],[Fecha de creación]])</f>
        <v>7</v>
      </c>
    </row>
    <row r="4952" spans="1:14" ht="15" customHeight="1" x14ac:dyDescent="0.25">
      <c r="A4952" s="26">
        <v>44397.371516203704</v>
      </c>
      <c r="B4952" s="23" t="s">
        <v>19</v>
      </c>
      <c r="C4952" s="23" t="s">
        <v>6396</v>
      </c>
      <c r="D4952" s="23" t="s">
        <v>6397</v>
      </c>
      <c r="E4952" s="23" t="s">
        <v>1</v>
      </c>
      <c r="F4952" s="23" t="s">
        <v>7</v>
      </c>
      <c r="G4952" s="23" t="s">
        <v>1551</v>
      </c>
      <c r="H4952" s="2" t="s">
        <v>7743</v>
      </c>
      <c r="I4952" s="23" t="s">
        <v>7544</v>
      </c>
      <c r="J4952" s="23"/>
      <c r="K4952" s="23" t="s">
        <v>9712</v>
      </c>
      <c r="L4952" s="23"/>
      <c r="M4952" s="23">
        <f>YEAR(Tabla2[[#This Row],[Fecha de creación]])</f>
        <v>2021</v>
      </c>
      <c r="N4952" s="23">
        <f>MONTH(Tabla2[[#This Row],[Fecha de creación]])</f>
        <v>7</v>
      </c>
    </row>
    <row r="4953" spans="1:14" ht="15" customHeight="1" x14ac:dyDescent="0.25">
      <c r="A4953" s="26">
        <v>44397.375185185185</v>
      </c>
      <c r="B4953" s="23" t="s">
        <v>19</v>
      </c>
      <c r="C4953" s="23" t="s">
        <v>6398</v>
      </c>
      <c r="D4953" s="23" t="s">
        <v>6399</v>
      </c>
      <c r="E4953" s="23" t="s">
        <v>1</v>
      </c>
      <c r="F4953" s="23" t="s">
        <v>7</v>
      </c>
      <c r="G4953" s="23" t="s">
        <v>1551</v>
      </c>
      <c r="H4953" s="2" t="s">
        <v>7743</v>
      </c>
      <c r="I4953" s="23" t="s">
        <v>7544</v>
      </c>
      <c r="J4953" s="23"/>
      <c r="K4953" s="23" t="s">
        <v>9712</v>
      </c>
      <c r="L4953" s="23"/>
      <c r="M4953" s="23">
        <f>YEAR(Tabla2[[#This Row],[Fecha de creación]])</f>
        <v>2021</v>
      </c>
      <c r="N4953" s="23">
        <f>MONTH(Tabla2[[#This Row],[Fecha de creación]])</f>
        <v>7</v>
      </c>
    </row>
    <row r="4954" spans="1:14" ht="15" customHeight="1" x14ac:dyDescent="0.25">
      <c r="A4954" s="26">
        <v>44397.403981481482</v>
      </c>
      <c r="B4954" s="23" t="s">
        <v>19</v>
      </c>
      <c r="C4954" s="23" t="s">
        <v>853</v>
      </c>
      <c r="D4954" s="23" t="s">
        <v>854</v>
      </c>
      <c r="E4954" s="23" t="s">
        <v>1</v>
      </c>
      <c r="F4954" s="23" t="s">
        <v>7</v>
      </c>
      <c r="G4954" s="23" t="s">
        <v>3</v>
      </c>
      <c r="H4954" s="2" t="s">
        <v>7730</v>
      </c>
      <c r="I4954" s="23" t="s">
        <v>23</v>
      </c>
      <c r="J4954" s="23"/>
      <c r="K4954" s="23" t="s">
        <v>9712</v>
      </c>
      <c r="L4954" s="23"/>
      <c r="M4954" s="23">
        <f>YEAR(Tabla2[[#This Row],[Fecha de creación]])</f>
        <v>2021</v>
      </c>
      <c r="N4954" s="23">
        <f>MONTH(Tabla2[[#This Row],[Fecha de creación]])</f>
        <v>7</v>
      </c>
    </row>
    <row r="4955" spans="1:14" ht="15" customHeight="1" x14ac:dyDescent="0.25">
      <c r="A4955" s="26">
        <v>44397.410277777781</v>
      </c>
      <c r="B4955" s="23" t="s">
        <v>0</v>
      </c>
      <c r="C4955" s="23" t="s">
        <v>6400</v>
      </c>
      <c r="D4955" s="23" t="s">
        <v>167</v>
      </c>
      <c r="E4955" s="23" t="s">
        <v>1</v>
      </c>
      <c r="F4955" s="23" t="s">
        <v>7</v>
      </c>
      <c r="G4955" s="23" t="s">
        <v>975</v>
      </c>
      <c r="H4955" s="2" t="s">
        <v>7731</v>
      </c>
      <c r="I4955" s="23" t="s">
        <v>4</v>
      </c>
      <c r="J4955" s="23"/>
      <c r="K4955" s="23" t="s">
        <v>9712</v>
      </c>
      <c r="L4955" s="23"/>
      <c r="M4955" s="23">
        <f>YEAR(Tabla2[[#This Row],[Fecha de creación]])</f>
        <v>2021</v>
      </c>
      <c r="N4955" s="23">
        <f>MONTH(Tabla2[[#This Row],[Fecha de creación]])</f>
        <v>7</v>
      </c>
    </row>
    <row r="4956" spans="1:14" ht="15" customHeight="1" x14ac:dyDescent="0.25">
      <c r="A4956" s="26">
        <v>44397.51321759259</v>
      </c>
      <c r="B4956" s="23" t="s">
        <v>0</v>
      </c>
      <c r="C4956" s="23" t="s">
        <v>855</v>
      </c>
      <c r="D4956" s="23" t="s">
        <v>6</v>
      </c>
      <c r="E4956" s="23" t="s">
        <v>1</v>
      </c>
      <c r="F4956" s="23" t="s">
        <v>7</v>
      </c>
      <c r="G4956" s="23" t="s">
        <v>3</v>
      </c>
      <c r="H4956" s="2" t="s">
        <v>7722</v>
      </c>
      <c r="I4956" s="23" t="s">
        <v>8</v>
      </c>
      <c r="J4956" s="23"/>
      <c r="K4956" s="23" t="s">
        <v>9712</v>
      </c>
      <c r="L4956" s="23"/>
      <c r="M4956" s="23">
        <f>YEAR(Tabla2[[#This Row],[Fecha de creación]])</f>
        <v>2021</v>
      </c>
      <c r="N4956" s="23">
        <f>MONTH(Tabla2[[#This Row],[Fecha de creación]])</f>
        <v>7</v>
      </c>
    </row>
    <row r="4957" spans="1:14" ht="15" customHeight="1" x14ac:dyDescent="0.25">
      <c r="A4957" s="26">
        <v>44397.515335648146</v>
      </c>
      <c r="B4957" s="23" t="s">
        <v>19</v>
      </c>
      <c r="C4957" s="23" t="s">
        <v>856</v>
      </c>
      <c r="D4957" s="23" t="s">
        <v>857</v>
      </c>
      <c r="E4957" s="23" t="s">
        <v>1</v>
      </c>
      <c r="F4957" s="23" t="s">
        <v>7</v>
      </c>
      <c r="G4957" s="23" t="s">
        <v>3</v>
      </c>
      <c r="H4957" s="2" t="s">
        <v>7722</v>
      </c>
      <c r="I4957" s="23" t="s">
        <v>23</v>
      </c>
      <c r="J4957" s="23"/>
      <c r="K4957" s="23" t="s">
        <v>9712</v>
      </c>
      <c r="L4957" s="23"/>
      <c r="M4957" s="23">
        <f>YEAR(Tabla2[[#This Row],[Fecha de creación]])</f>
        <v>2021</v>
      </c>
      <c r="N4957" s="23">
        <f>MONTH(Tabla2[[#This Row],[Fecha de creación]])</f>
        <v>7</v>
      </c>
    </row>
    <row r="4958" spans="1:14" ht="15" customHeight="1" x14ac:dyDescent="0.25">
      <c r="A4958" s="26">
        <v>44397.725682870368</v>
      </c>
      <c r="B4958" s="23" t="s">
        <v>100</v>
      </c>
      <c r="C4958" s="23" t="s">
        <v>6401</v>
      </c>
      <c r="D4958" s="23" t="s">
        <v>6294</v>
      </c>
      <c r="E4958" s="23" t="s">
        <v>1</v>
      </c>
      <c r="F4958" s="23" t="s">
        <v>7</v>
      </c>
      <c r="G4958" s="23" t="s">
        <v>975</v>
      </c>
      <c r="H4958" s="2" t="s">
        <v>7731</v>
      </c>
      <c r="I4958" s="23" t="s">
        <v>6004</v>
      </c>
      <c r="J4958" s="23"/>
      <c r="K4958" s="23" t="s">
        <v>9712</v>
      </c>
      <c r="L4958" s="23"/>
      <c r="M4958" s="23">
        <f>YEAR(Tabla2[[#This Row],[Fecha de creación]])</f>
        <v>2021</v>
      </c>
      <c r="N4958" s="23">
        <f>MONTH(Tabla2[[#This Row],[Fecha de creación]])</f>
        <v>7</v>
      </c>
    </row>
    <row r="4959" spans="1:14" ht="15" customHeight="1" x14ac:dyDescent="0.25">
      <c r="A4959" s="26">
        <v>44397.745648148149</v>
      </c>
      <c r="B4959" s="23" t="s">
        <v>100</v>
      </c>
      <c r="C4959" s="23" t="s">
        <v>6402</v>
      </c>
      <c r="D4959" s="23" t="s">
        <v>551</v>
      </c>
      <c r="E4959" s="23" t="s">
        <v>1</v>
      </c>
      <c r="F4959" s="23" t="s">
        <v>7</v>
      </c>
      <c r="G4959" s="23" t="s">
        <v>975</v>
      </c>
      <c r="H4959" s="2" t="s">
        <v>7731</v>
      </c>
      <c r="I4959" s="23" t="s">
        <v>1854</v>
      </c>
      <c r="J4959" s="23"/>
      <c r="K4959" s="23" t="s">
        <v>9712</v>
      </c>
      <c r="L4959" s="23"/>
      <c r="M4959" s="23">
        <f>YEAR(Tabla2[[#This Row],[Fecha de creación]])</f>
        <v>2021</v>
      </c>
      <c r="N4959" s="23">
        <f>MONTH(Tabla2[[#This Row],[Fecha de creación]])</f>
        <v>7</v>
      </c>
    </row>
    <row r="4960" spans="1:14" ht="15" customHeight="1" x14ac:dyDescent="0.25">
      <c r="A4960" s="26">
        <v>44397.750752314816</v>
      </c>
      <c r="B4960" s="23" t="s">
        <v>0</v>
      </c>
      <c r="C4960" s="23" t="s">
        <v>6403</v>
      </c>
      <c r="D4960" s="23" t="s">
        <v>615</v>
      </c>
      <c r="E4960" s="23" t="s">
        <v>1</v>
      </c>
      <c r="F4960" s="23" t="s">
        <v>7</v>
      </c>
      <c r="G4960" s="23" t="s">
        <v>975</v>
      </c>
      <c r="H4960" s="2" t="s">
        <v>7745</v>
      </c>
      <c r="I4960" s="23" t="s">
        <v>8</v>
      </c>
      <c r="J4960" s="23"/>
      <c r="K4960" s="23" t="s">
        <v>9712</v>
      </c>
      <c r="L4960" s="23"/>
      <c r="M4960" s="23">
        <f>YEAR(Tabla2[[#This Row],[Fecha de creación]])</f>
        <v>2021</v>
      </c>
      <c r="N4960" s="23">
        <f>MONTH(Tabla2[[#This Row],[Fecha de creación]])</f>
        <v>7</v>
      </c>
    </row>
    <row r="4961" spans="1:14" ht="15" customHeight="1" x14ac:dyDescent="0.25">
      <c r="A4961" s="26">
        <v>44397.754247685189</v>
      </c>
      <c r="B4961" s="23" t="s">
        <v>0</v>
      </c>
      <c r="C4961" s="23" t="s">
        <v>6404</v>
      </c>
      <c r="D4961" s="23" t="s">
        <v>21</v>
      </c>
      <c r="E4961" s="23" t="s">
        <v>1</v>
      </c>
      <c r="F4961" s="23" t="s">
        <v>7</v>
      </c>
      <c r="G4961" s="23" t="s">
        <v>975</v>
      </c>
      <c r="H4961" s="2" t="s">
        <v>7744</v>
      </c>
      <c r="I4961" s="23" t="s">
        <v>8</v>
      </c>
      <c r="J4961" s="23"/>
      <c r="K4961" s="23" t="s">
        <v>9712</v>
      </c>
      <c r="L4961" s="23"/>
      <c r="M4961" s="23">
        <f>YEAR(Tabla2[[#This Row],[Fecha de creación]])</f>
        <v>2021</v>
      </c>
      <c r="N4961" s="23">
        <f>MONTH(Tabla2[[#This Row],[Fecha de creación]])</f>
        <v>7</v>
      </c>
    </row>
    <row r="4962" spans="1:14" ht="15" customHeight="1" x14ac:dyDescent="0.25">
      <c r="A4962" s="26">
        <v>44397.757986111108</v>
      </c>
      <c r="B4962" s="23" t="s">
        <v>0</v>
      </c>
      <c r="C4962" s="23" t="s">
        <v>6405</v>
      </c>
      <c r="D4962" s="23" t="s">
        <v>21</v>
      </c>
      <c r="E4962" s="23" t="s">
        <v>1</v>
      </c>
      <c r="F4962" s="23" t="s">
        <v>7</v>
      </c>
      <c r="G4962" s="23" t="s">
        <v>975</v>
      </c>
      <c r="H4962" s="2" t="s">
        <v>7744</v>
      </c>
      <c r="I4962" s="23" t="s">
        <v>8</v>
      </c>
      <c r="J4962" s="23"/>
      <c r="K4962" s="23" t="s">
        <v>9712</v>
      </c>
      <c r="L4962" s="23"/>
      <c r="M4962" s="23">
        <f>YEAR(Tabla2[[#This Row],[Fecha de creación]])</f>
        <v>2021</v>
      </c>
      <c r="N4962" s="23">
        <f>MONTH(Tabla2[[#This Row],[Fecha de creación]])</f>
        <v>7</v>
      </c>
    </row>
    <row r="4963" spans="1:14" ht="15" customHeight="1" x14ac:dyDescent="0.25">
      <c r="A4963" s="26">
        <v>44398.412326388891</v>
      </c>
      <c r="B4963" s="23" t="s">
        <v>19</v>
      </c>
      <c r="C4963" s="23" t="s">
        <v>6406</v>
      </c>
      <c r="D4963" s="23" t="s">
        <v>6407</v>
      </c>
      <c r="E4963" s="23" t="s">
        <v>1</v>
      </c>
      <c r="F4963" s="23" t="s">
        <v>7</v>
      </c>
      <c r="G4963" s="23" t="s">
        <v>975</v>
      </c>
      <c r="H4963" s="2" t="s">
        <v>7730</v>
      </c>
      <c r="I4963" s="23" t="s">
        <v>23</v>
      </c>
      <c r="J4963" s="23"/>
      <c r="K4963" s="23" t="s">
        <v>9712</v>
      </c>
      <c r="L4963" s="23"/>
      <c r="M4963" s="23">
        <f>YEAR(Tabla2[[#This Row],[Fecha de creación]])</f>
        <v>2021</v>
      </c>
      <c r="N4963" s="23">
        <f>MONTH(Tabla2[[#This Row],[Fecha de creación]])</f>
        <v>7</v>
      </c>
    </row>
    <row r="4964" spans="1:14" ht="15" customHeight="1" x14ac:dyDescent="0.25">
      <c r="A4964" s="26">
        <v>44398.456643518519</v>
      </c>
      <c r="B4964" s="23" t="s">
        <v>0</v>
      </c>
      <c r="C4964" s="23" t="s">
        <v>6408</v>
      </c>
      <c r="D4964" s="23" t="s">
        <v>349</v>
      </c>
      <c r="E4964" s="23" t="s">
        <v>1</v>
      </c>
      <c r="F4964" s="23" t="s">
        <v>7</v>
      </c>
      <c r="G4964" s="23" t="s">
        <v>975</v>
      </c>
      <c r="H4964" s="2" t="s">
        <v>7731</v>
      </c>
      <c r="I4964" s="23" t="s">
        <v>7412</v>
      </c>
      <c r="J4964" s="23"/>
      <c r="K4964" s="23" t="s">
        <v>9712</v>
      </c>
      <c r="L4964" s="23"/>
      <c r="M4964" s="23">
        <f>YEAR(Tabla2[[#This Row],[Fecha de creación]])</f>
        <v>2021</v>
      </c>
      <c r="N4964" s="23">
        <f>MONTH(Tabla2[[#This Row],[Fecha de creación]])</f>
        <v>7</v>
      </c>
    </row>
    <row r="4965" spans="1:14" ht="15" customHeight="1" x14ac:dyDescent="0.25">
      <c r="A4965" s="26">
        <v>44398.457106481481</v>
      </c>
      <c r="B4965" s="23" t="s">
        <v>0</v>
      </c>
      <c r="C4965" s="23" t="s">
        <v>6409</v>
      </c>
      <c r="D4965" s="23" t="s">
        <v>351</v>
      </c>
      <c r="E4965" s="23" t="s">
        <v>1</v>
      </c>
      <c r="F4965" s="23" t="s">
        <v>7</v>
      </c>
      <c r="G4965" s="23" t="s">
        <v>975</v>
      </c>
      <c r="H4965" s="2" t="s">
        <v>7734</v>
      </c>
      <c r="I4965" s="23" t="s">
        <v>7412</v>
      </c>
      <c r="J4965" s="23"/>
      <c r="K4965" s="23" t="s">
        <v>9712</v>
      </c>
      <c r="L4965" s="23"/>
      <c r="M4965" s="23">
        <f>YEAR(Tabla2[[#This Row],[Fecha de creación]])</f>
        <v>2021</v>
      </c>
      <c r="N4965" s="23">
        <f>MONTH(Tabla2[[#This Row],[Fecha de creación]])</f>
        <v>7</v>
      </c>
    </row>
    <row r="4966" spans="1:14" ht="15" customHeight="1" x14ac:dyDescent="0.25">
      <c r="A4966" s="26">
        <v>44398.457951388889</v>
      </c>
      <c r="B4966" s="23" t="s">
        <v>0</v>
      </c>
      <c r="C4966" s="23" t="s">
        <v>6410</v>
      </c>
      <c r="D4966" s="23" t="s">
        <v>131</v>
      </c>
      <c r="E4966" s="23" t="s">
        <v>1</v>
      </c>
      <c r="F4966" s="23" t="s">
        <v>7</v>
      </c>
      <c r="G4966" s="23" t="s">
        <v>975</v>
      </c>
      <c r="H4966" s="2" t="s">
        <v>7728</v>
      </c>
      <c r="I4966" s="23" t="s">
        <v>7412</v>
      </c>
      <c r="J4966" s="23"/>
      <c r="K4966" s="23" t="s">
        <v>9712</v>
      </c>
      <c r="L4966" s="23"/>
      <c r="M4966" s="23">
        <f>YEAR(Tabla2[[#This Row],[Fecha de creación]])</f>
        <v>2021</v>
      </c>
      <c r="N4966" s="23">
        <f>MONTH(Tabla2[[#This Row],[Fecha de creación]])</f>
        <v>7</v>
      </c>
    </row>
    <row r="4967" spans="1:14" ht="15" customHeight="1" x14ac:dyDescent="0.25">
      <c r="A4967" s="26">
        <v>44398.487800925926</v>
      </c>
      <c r="B4967" s="23" t="s">
        <v>0</v>
      </c>
      <c r="C4967" s="23" t="s">
        <v>6411</v>
      </c>
      <c r="D4967" s="23" t="s">
        <v>349</v>
      </c>
      <c r="E4967" s="23" t="s">
        <v>1</v>
      </c>
      <c r="F4967" s="23" t="s">
        <v>7</v>
      </c>
      <c r="G4967" s="23" t="s">
        <v>975</v>
      </c>
      <c r="H4967" s="2" t="s">
        <v>7731</v>
      </c>
      <c r="I4967" s="23" t="s">
        <v>7412</v>
      </c>
      <c r="J4967" s="23"/>
      <c r="K4967" s="23" t="s">
        <v>9712</v>
      </c>
      <c r="L4967" s="23"/>
      <c r="M4967" s="23">
        <f>YEAR(Tabla2[[#This Row],[Fecha de creación]])</f>
        <v>2021</v>
      </c>
      <c r="N4967" s="23">
        <f>MONTH(Tabla2[[#This Row],[Fecha de creación]])</f>
        <v>7</v>
      </c>
    </row>
    <row r="4968" spans="1:14" ht="15" customHeight="1" x14ac:dyDescent="0.25">
      <c r="A4968" s="26">
        <v>44398.488379629627</v>
      </c>
      <c r="B4968" s="23" t="s">
        <v>0</v>
      </c>
      <c r="C4968" s="23" t="s">
        <v>6412</v>
      </c>
      <c r="D4968" s="23" t="s">
        <v>351</v>
      </c>
      <c r="E4968" s="23" t="s">
        <v>1</v>
      </c>
      <c r="F4968" s="23" t="s">
        <v>7</v>
      </c>
      <c r="G4968" s="23" t="s">
        <v>975</v>
      </c>
      <c r="H4968" s="2" t="s">
        <v>7734</v>
      </c>
      <c r="I4968" s="23" t="s">
        <v>7412</v>
      </c>
      <c r="J4968" s="23"/>
      <c r="K4968" s="23" t="s">
        <v>9712</v>
      </c>
      <c r="L4968" s="23"/>
      <c r="M4968" s="23">
        <f>YEAR(Tabla2[[#This Row],[Fecha de creación]])</f>
        <v>2021</v>
      </c>
      <c r="N4968" s="23">
        <f>MONTH(Tabla2[[#This Row],[Fecha de creación]])</f>
        <v>7</v>
      </c>
    </row>
    <row r="4969" spans="1:14" ht="15" customHeight="1" x14ac:dyDescent="0.25">
      <c r="A4969" s="26">
        <v>44398.650625000002</v>
      </c>
      <c r="B4969" s="23" t="s">
        <v>0</v>
      </c>
      <c r="C4969" s="23" t="s">
        <v>858</v>
      </c>
      <c r="D4969" s="23" t="s">
        <v>6</v>
      </c>
      <c r="E4969" s="23" t="s">
        <v>1</v>
      </c>
      <c r="F4969" s="23" t="s">
        <v>7</v>
      </c>
      <c r="G4969" s="23" t="s">
        <v>3</v>
      </c>
      <c r="H4969" s="2" t="s">
        <v>7722</v>
      </c>
      <c r="I4969" s="23" t="s">
        <v>5999</v>
      </c>
      <c r="J4969" s="23"/>
      <c r="K4969" s="23" t="s">
        <v>9712</v>
      </c>
      <c r="L4969" s="23"/>
      <c r="M4969" s="23">
        <f>YEAR(Tabla2[[#This Row],[Fecha de creación]])</f>
        <v>2021</v>
      </c>
      <c r="N4969" s="23">
        <f>MONTH(Tabla2[[#This Row],[Fecha de creación]])</f>
        <v>7</v>
      </c>
    </row>
    <row r="4970" spans="1:14" ht="15" customHeight="1" x14ac:dyDescent="0.25">
      <c r="A4970" s="26">
        <v>44398.664351851854</v>
      </c>
      <c r="B4970" s="23" t="s">
        <v>0</v>
      </c>
      <c r="C4970" s="23" t="s">
        <v>6413</v>
      </c>
      <c r="D4970" s="23" t="s">
        <v>110</v>
      </c>
      <c r="E4970" s="23" t="s">
        <v>1</v>
      </c>
      <c r="F4970" s="23" t="s">
        <v>7</v>
      </c>
      <c r="G4970" s="23" t="s">
        <v>975</v>
      </c>
      <c r="H4970" s="2" t="s">
        <v>7731</v>
      </c>
      <c r="I4970" s="23" t="s">
        <v>4</v>
      </c>
      <c r="J4970" s="23"/>
      <c r="K4970" s="23" t="s">
        <v>9712</v>
      </c>
      <c r="L4970" s="23"/>
      <c r="M4970" s="23">
        <f>YEAR(Tabla2[[#This Row],[Fecha de creación]])</f>
        <v>2021</v>
      </c>
      <c r="N4970" s="23">
        <f>MONTH(Tabla2[[#This Row],[Fecha de creación]])</f>
        <v>7</v>
      </c>
    </row>
    <row r="4971" spans="1:14" ht="15" customHeight="1" x14ac:dyDescent="0.25">
      <c r="A4971" s="26">
        <v>44398.693240740744</v>
      </c>
      <c r="B4971" s="23" t="s">
        <v>0</v>
      </c>
      <c r="C4971" s="23" t="s">
        <v>6414</v>
      </c>
      <c r="D4971" s="23" t="s">
        <v>382</v>
      </c>
      <c r="E4971" s="23" t="s">
        <v>1</v>
      </c>
      <c r="F4971" s="23" t="s">
        <v>7</v>
      </c>
      <c r="G4971" s="23" t="s">
        <v>975</v>
      </c>
      <c r="H4971" s="2" t="s">
        <v>7723</v>
      </c>
      <c r="I4971" s="23" t="s">
        <v>4</v>
      </c>
      <c r="J4971" s="23"/>
      <c r="K4971" s="23" t="s">
        <v>9712</v>
      </c>
      <c r="L4971" s="23"/>
      <c r="M4971" s="23">
        <f>YEAR(Tabla2[[#This Row],[Fecha de creación]])</f>
        <v>2021</v>
      </c>
      <c r="N4971" s="23">
        <f>MONTH(Tabla2[[#This Row],[Fecha de creación]])</f>
        <v>7</v>
      </c>
    </row>
    <row r="4972" spans="1:14" ht="15" customHeight="1" x14ac:dyDescent="0.25">
      <c r="A4972" s="26">
        <v>44398.70380787037</v>
      </c>
      <c r="B4972" s="23" t="s">
        <v>0</v>
      </c>
      <c r="C4972" s="23" t="s">
        <v>6415</v>
      </c>
      <c r="D4972" s="23" t="s">
        <v>551</v>
      </c>
      <c r="E4972" s="23" t="s">
        <v>1</v>
      </c>
      <c r="F4972" s="23" t="s">
        <v>7</v>
      </c>
      <c r="G4972" s="23" t="s">
        <v>975</v>
      </c>
      <c r="H4972" s="2" t="s">
        <v>7731</v>
      </c>
      <c r="I4972" s="23" t="s">
        <v>4</v>
      </c>
      <c r="J4972" s="23"/>
      <c r="K4972" s="23" t="s">
        <v>9712</v>
      </c>
      <c r="L4972" s="23"/>
      <c r="M4972" s="23">
        <f>YEAR(Tabla2[[#This Row],[Fecha de creación]])</f>
        <v>2021</v>
      </c>
      <c r="N4972" s="23">
        <f>MONTH(Tabla2[[#This Row],[Fecha de creación]])</f>
        <v>7</v>
      </c>
    </row>
    <row r="4973" spans="1:14" ht="15" customHeight="1" x14ac:dyDescent="0.25">
      <c r="A4973" s="26">
        <v>44398.703900462962</v>
      </c>
      <c r="B4973" s="23" t="s">
        <v>0</v>
      </c>
      <c r="C4973" s="23" t="s">
        <v>6416</v>
      </c>
      <c r="D4973" s="23" t="s">
        <v>6417</v>
      </c>
      <c r="E4973" s="23" t="s">
        <v>1</v>
      </c>
      <c r="F4973" s="23" t="s">
        <v>22</v>
      </c>
      <c r="G4973" s="23" t="s">
        <v>975</v>
      </c>
      <c r="H4973" s="2" t="s">
        <v>7737</v>
      </c>
      <c r="I4973" s="23" t="s">
        <v>7412</v>
      </c>
      <c r="J4973" s="23"/>
      <c r="K4973" s="23" t="s">
        <v>9712</v>
      </c>
      <c r="L4973" s="23"/>
      <c r="M4973" s="23">
        <f>YEAR(Tabla2[[#This Row],[Fecha de creación]])</f>
        <v>2021</v>
      </c>
      <c r="N4973" s="23">
        <f>MONTH(Tabla2[[#This Row],[Fecha de creación]])</f>
        <v>7</v>
      </c>
    </row>
    <row r="4974" spans="1:14" ht="15" customHeight="1" x14ac:dyDescent="0.25">
      <c r="A4974" s="26">
        <v>44398.704930555556</v>
      </c>
      <c r="B4974" s="23" t="s">
        <v>0</v>
      </c>
      <c r="C4974" s="23" t="s">
        <v>6418</v>
      </c>
      <c r="D4974" s="23" t="s">
        <v>351</v>
      </c>
      <c r="E4974" s="23" t="s">
        <v>1</v>
      </c>
      <c r="F4974" s="23" t="s">
        <v>7</v>
      </c>
      <c r="G4974" s="23" t="s">
        <v>975</v>
      </c>
      <c r="H4974" s="2" t="s">
        <v>7734</v>
      </c>
      <c r="I4974" s="23" t="s">
        <v>4</v>
      </c>
      <c r="J4974" s="23"/>
      <c r="K4974" s="23" t="s">
        <v>9712</v>
      </c>
      <c r="L4974" s="23"/>
      <c r="M4974" s="23">
        <f>YEAR(Tabla2[[#This Row],[Fecha de creación]])</f>
        <v>2021</v>
      </c>
      <c r="N4974" s="23">
        <f>MONTH(Tabla2[[#This Row],[Fecha de creación]])</f>
        <v>7</v>
      </c>
    </row>
    <row r="4975" spans="1:14" ht="15" customHeight="1" x14ac:dyDescent="0.25">
      <c r="A4975" s="26">
        <v>44398.705416666664</v>
      </c>
      <c r="B4975" s="23" t="s">
        <v>0</v>
      </c>
      <c r="C4975" s="23" t="s">
        <v>6419</v>
      </c>
      <c r="D4975" s="23" t="s">
        <v>131</v>
      </c>
      <c r="E4975" s="23" t="s">
        <v>1</v>
      </c>
      <c r="F4975" s="23" t="s">
        <v>7</v>
      </c>
      <c r="G4975" s="23" t="s">
        <v>975</v>
      </c>
      <c r="H4975" s="2" t="s">
        <v>7728</v>
      </c>
      <c r="I4975" s="23" t="s">
        <v>4</v>
      </c>
      <c r="J4975" s="23"/>
      <c r="K4975" s="23" t="s">
        <v>9712</v>
      </c>
      <c r="L4975" s="23"/>
      <c r="M4975" s="23">
        <f>YEAR(Tabla2[[#This Row],[Fecha de creación]])</f>
        <v>2021</v>
      </c>
      <c r="N4975" s="23">
        <f>MONTH(Tabla2[[#This Row],[Fecha de creación]])</f>
        <v>7</v>
      </c>
    </row>
    <row r="4976" spans="1:14" ht="15" customHeight="1" x14ac:dyDescent="0.25">
      <c r="A4976" s="26">
        <v>44398.705937500003</v>
      </c>
      <c r="B4976" s="23" t="s">
        <v>0</v>
      </c>
      <c r="C4976" s="23" t="s">
        <v>6420</v>
      </c>
      <c r="D4976" s="23" t="s">
        <v>586</v>
      </c>
      <c r="E4976" s="23" t="s">
        <v>1</v>
      </c>
      <c r="F4976" s="23" t="s">
        <v>7</v>
      </c>
      <c r="G4976" s="23" t="s">
        <v>975</v>
      </c>
      <c r="H4976" s="2" t="s">
        <v>7748</v>
      </c>
      <c r="I4976" s="23" t="s">
        <v>7412</v>
      </c>
      <c r="J4976" s="23"/>
      <c r="K4976" s="23" t="s">
        <v>9712</v>
      </c>
      <c r="L4976" s="23"/>
      <c r="M4976" s="23">
        <f>YEAR(Tabla2[[#This Row],[Fecha de creación]])</f>
        <v>2021</v>
      </c>
      <c r="N4976" s="23">
        <f>MONTH(Tabla2[[#This Row],[Fecha de creación]])</f>
        <v>7</v>
      </c>
    </row>
    <row r="4977" spans="1:14" ht="15" customHeight="1" x14ac:dyDescent="0.25">
      <c r="A4977" s="26">
        <v>44399.423483796294</v>
      </c>
      <c r="B4977" s="23" t="s">
        <v>19</v>
      </c>
      <c r="C4977" s="23" t="s">
        <v>6421</v>
      </c>
      <c r="D4977" s="23" t="s">
        <v>6422</v>
      </c>
      <c r="E4977" s="23" t="s">
        <v>1</v>
      </c>
      <c r="F4977" s="23" t="s">
        <v>7</v>
      </c>
      <c r="G4977" s="23" t="s">
        <v>978</v>
      </c>
      <c r="H4977" s="2" t="s">
        <v>7734</v>
      </c>
      <c r="I4977" s="23" t="s">
        <v>23</v>
      </c>
      <c r="J4977" s="23"/>
      <c r="K4977" s="23" t="s">
        <v>9712</v>
      </c>
      <c r="L4977" s="23"/>
      <c r="M4977" s="23">
        <f>YEAR(Tabla2[[#This Row],[Fecha de creación]])</f>
        <v>2021</v>
      </c>
      <c r="N4977" s="23">
        <f>MONTH(Tabla2[[#This Row],[Fecha de creación]])</f>
        <v>7</v>
      </c>
    </row>
    <row r="4978" spans="1:14" ht="15" customHeight="1" x14ac:dyDescent="0.25">
      <c r="A4978" s="26">
        <v>44399.430509259262</v>
      </c>
      <c r="B4978" s="23" t="s">
        <v>19</v>
      </c>
      <c r="C4978" s="23" t="s">
        <v>6423</v>
      </c>
      <c r="D4978" s="23" t="s">
        <v>6424</v>
      </c>
      <c r="E4978" s="23" t="s">
        <v>1</v>
      </c>
      <c r="F4978" s="23" t="s">
        <v>7</v>
      </c>
      <c r="G4978" s="23" t="s">
        <v>975</v>
      </c>
      <c r="H4978" s="2" t="s">
        <v>7734</v>
      </c>
      <c r="I4978" s="23" t="s">
        <v>23</v>
      </c>
      <c r="J4978" s="23"/>
      <c r="K4978" s="23" t="s">
        <v>9712</v>
      </c>
      <c r="L4978" s="23"/>
      <c r="M4978" s="23">
        <f>YEAR(Tabla2[[#This Row],[Fecha de creación]])</f>
        <v>2021</v>
      </c>
      <c r="N4978" s="23">
        <f>MONTH(Tabla2[[#This Row],[Fecha de creación]])</f>
        <v>7</v>
      </c>
    </row>
    <row r="4979" spans="1:14" ht="15" customHeight="1" x14ac:dyDescent="0.25">
      <c r="A4979" s="26">
        <v>44399.431597222225</v>
      </c>
      <c r="B4979" s="23" t="s">
        <v>0</v>
      </c>
      <c r="C4979" s="23" t="s">
        <v>6425</v>
      </c>
      <c r="D4979" s="23" t="s">
        <v>551</v>
      </c>
      <c r="E4979" s="23" t="s">
        <v>1</v>
      </c>
      <c r="F4979" s="23" t="s">
        <v>7</v>
      </c>
      <c r="G4979" s="23" t="s">
        <v>975</v>
      </c>
      <c r="H4979" s="2" t="s">
        <v>7731</v>
      </c>
      <c r="I4979" s="23" t="s">
        <v>8</v>
      </c>
      <c r="J4979" s="23"/>
      <c r="K4979" s="23" t="s">
        <v>9712</v>
      </c>
      <c r="L4979" s="23"/>
      <c r="M4979" s="23">
        <f>YEAR(Tabla2[[#This Row],[Fecha de creación]])</f>
        <v>2021</v>
      </c>
      <c r="N4979" s="23">
        <f>MONTH(Tabla2[[#This Row],[Fecha de creación]])</f>
        <v>7</v>
      </c>
    </row>
    <row r="4980" spans="1:14" ht="15" customHeight="1" x14ac:dyDescent="0.25">
      <c r="A4980" s="26">
        <v>44399.434340277781</v>
      </c>
      <c r="B4980" s="23" t="s">
        <v>189</v>
      </c>
      <c r="C4980" s="23" t="s">
        <v>6426</v>
      </c>
      <c r="D4980" s="23" t="s">
        <v>131</v>
      </c>
      <c r="E4980" s="23" t="s">
        <v>1</v>
      </c>
      <c r="F4980" s="23" t="s">
        <v>7</v>
      </c>
      <c r="G4980" s="23" t="s">
        <v>975</v>
      </c>
      <c r="H4980" s="2" t="s">
        <v>7728</v>
      </c>
      <c r="I4980" s="23" t="s">
        <v>4486</v>
      </c>
      <c r="J4980" s="23"/>
      <c r="K4980" s="23" t="s">
        <v>9712</v>
      </c>
      <c r="L4980" s="23"/>
      <c r="M4980" s="23">
        <f>YEAR(Tabla2[[#This Row],[Fecha de creación]])</f>
        <v>2021</v>
      </c>
      <c r="N4980" s="23">
        <f>MONTH(Tabla2[[#This Row],[Fecha de creación]])</f>
        <v>7</v>
      </c>
    </row>
    <row r="4981" spans="1:14" ht="15" customHeight="1" x14ac:dyDescent="0.25">
      <c r="A4981" s="26">
        <v>44399.437997685185</v>
      </c>
      <c r="B4981" s="23" t="s">
        <v>0</v>
      </c>
      <c r="C4981" s="23" t="s">
        <v>859</v>
      </c>
      <c r="D4981" s="23" t="s">
        <v>860</v>
      </c>
      <c r="E4981" s="23" t="s">
        <v>1</v>
      </c>
      <c r="F4981" s="23" t="s">
        <v>7</v>
      </c>
      <c r="G4981" s="23" t="s">
        <v>3</v>
      </c>
      <c r="H4981" s="2" t="s">
        <v>7725</v>
      </c>
      <c r="I4981" s="23" t="s">
        <v>8</v>
      </c>
      <c r="J4981" s="23"/>
      <c r="K4981" s="23" t="s">
        <v>9712</v>
      </c>
      <c r="L4981" s="23"/>
      <c r="M4981" s="23">
        <f>YEAR(Tabla2[[#This Row],[Fecha de creación]])</f>
        <v>2021</v>
      </c>
      <c r="N4981" s="23">
        <f>MONTH(Tabla2[[#This Row],[Fecha de creación]])</f>
        <v>7</v>
      </c>
    </row>
    <row r="4982" spans="1:14" ht="15" customHeight="1" x14ac:dyDescent="0.25">
      <c r="A4982" s="26">
        <v>44399.44226851852</v>
      </c>
      <c r="B4982" s="23" t="s">
        <v>0</v>
      </c>
      <c r="C4982" s="23" t="s">
        <v>6427</v>
      </c>
      <c r="D4982" s="23" t="s">
        <v>21</v>
      </c>
      <c r="E4982" s="23" t="s">
        <v>1</v>
      </c>
      <c r="F4982" s="23" t="s">
        <v>7</v>
      </c>
      <c r="G4982" s="23" t="s">
        <v>975</v>
      </c>
      <c r="H4982" s="2" t="s">
        <v>7744</v>
      </c>
      <c r="I4982" s="23" t="s">
        <v>8</v>
      </c>
      <c r="J4982" s="23"/>
      <c r="K4982" s="23" t="s">
        <v>9712</v>
      </c>
      <c r="L4982" s="23"/>
      <c r="M4982" s="23">
        <f>YEAR(Tabla2[[#This Row],[Fecha de creación]])</f>
        <v>2021</v>
      </c>
      <c r="N4982" s="23">
        <f>MONTH(Tabla2[[#This Row],[Fecha de creación]])</f>
        <v>7</v>
      </c>
    </row>
    <row r="4983" spans="1:14" ht="15" customHeight="1" x14ac:dyDescent="0.25">
      <c r="A4983" s="26">
        <v>44399.497210648151</v>
      </c>
      <c r="B4983" s="23" t="s">
        <v>189</v>
      </c>
      <c r="C4983" s="23" t="s">
        <v>6428</v>
      </c>
      <c r="D4983" s="23" t="s">
        <v>131</v>
      </c>
      <c r="E4983" s="23" t="s">
        <v>1</v>
      </c>
      <c r="F4983" s="23" t="s">
        <v>7</v>
      </c>
      <c r="G4983" s="23" t="s">
        <v>975</v>
      </c>
      <c r="H4983" s="2" t="s">
        <v>7728</v>
      </c>
      <c r="I4983" s="23" t="s">
        <v>1534</v>
      </c>
      <c r="J4983" s="23"/>
      <c r="K4983" s="23" t="s">
        <v>9712</v>
      </c>
      <c r="L4983" s="23"/>
      <c r="M4983" s="23">
        <f>YEAR(Tabla2[[#This Row],[Fecha de creación]])</f>
        <v>2021</v>
      </c>
      <c r="N4983" s="23">
        <f>MONTH(Tabla2[[#This Row],[Fecha de creación]])</f>
        <v>7</v>
      </c>
    </row>
    <row r="4984" spans="1:14" ht="15" customHeight="1" x14ac:dyDescent="0.25">
      <c r="A4984" s="26">
        <v>44399.512928240743</v>
      </c>
      <c r="B4984" s="23" t="s">
        <v>189</v>
      </c>
      <c r="C4984" s="23" t="s">
        <v>6429</v>
      </c>
      <c r="D4984" s="23" t="s">
        <v>131</v>
      </c>
      <c r="E4984" s="23" t="s">
        <v>1</v>
      </c>
      <c r="F4984" s="23" t="s">
        <v>7</v>
      </c>
      <c r="G4984" s="23" t="s">
        <v>975</v>
      </c>
      <c r="H4984" s="2" t="s">
        <v>7728</v>
      </c>
      <c r="I4984" s="23" t="s">
        <v>4486</v>
      </c>
      <c r="J4984" s="23"/>
      <c r="K4984" s="23" t="s">
        <v>9712</v>
      </c>
      <c r="L4984" s="23"/>
      <c r="M4984" s="23">
        <f>YEAR(Tabla2[[#This Row],[Fecha de creación]])</f>
        <v>2021</v>
      </c>
      <c r="N4984" s="23">
        <f>MONTH(Tabla2[[#This Row],[Fecha de creación]])</f>
        <v>7</v>
      </c>
    </row>
    <row r="4985" spans="1:14" ht="15" customHeight="1" x14ac:dyDescent="0.25">
      <c r="A4985" s="26">
        <v>44399.519942129627</v>
      </c>
      <c r="B4985" s="23" t="s">
        <v>0</v>
      </c>
      <c r="C4985" s="23" t="s">
        <v>6430</v>
      </c>
      <c r="D4985" s="23" t="s">
        <v>6431</v>
      </c>
      <c r="E4985" s="23" t="s">
        <v>1</v>
      </c>
      <c r="F4985" s="23" t="s">
        <v>2</v>
      </c>
      <c r="G4985" s="23" t="s">
        <v>975</v>
      </c>
      <c r="H4985" s="2" t="s">
        <v>7736</v>
      </c>
      <c r="I4985" s="23" t="s">
        <v>8</v>
      </c>
      <c r="J4985" s="23"/>
      <c r="K4985" s="23" t="s">
        <v>9712</v>
      </c>
      <c r="L4985" s="23"/>
      <c r="M4985" s="23">
        <f>YEAR(Tabla2[[#This Row],[Fecha de creación]])</f>
        <v>2021</v>
      </c>
      <c r="N4985" s="23">
        <f>MONTH(Tabla2[[#This Row],[Fecha de creación]])</f>
        <v>7</v>
      </c>
    </row>
    <row r="4986" spans="1:14" ht="15" customHeight="1" x14ac:dyDescent="0.25">
      <c r="A4986" s="26">
        <v>44399.529652777775</v>
      </c>
      <c r="B4986" s="23" t="s">
        <v>100</v>
      </c>
      <c r="C4986" s="23" t="s">
        <v>6432</v>
      </c>
      <c r="D4986" s="23" t="s">
        <v>6</v>
      </c>
      <c r="E4986" s="23" t="s">
        <v>1</v>
      </c>
      <c r="F4986" s="23" t="s">
        <v>7</v>
      </c>
      <c r="G4986" s="23" t="s">
        <v>975</v>
      </c>
      <c r="H4986" s="2" t="s">
        <v>7722</v>
      </c>
      <c r="I4986" s="23" t="s">
        <v>1854</v>
      </c>
      <c r="J4986" s="23"/>
      <c r="K4986" s="23" t="s">
        <v>9712</v>
      </c>
      <c r="L4986" s="23"/>
      <c r="M4986" s="23">
        <f>YEAR(Tabla2[[#This Row],[Fecha de creación]])</f>
        <v>2021</v>
      </c>
      <c r="N4986" s="23">
        <f>MONTH(Tabla2[[#This Row],[Fecha de creación]])</f>
        <v>7</v>
      </c>
    </row>
    <row r="4987" spans="1:14" ht="15" customHeight="1" x14ac:dyDescent="0.25">
      <c r="A4987" s="26">
        <v>44399.536319444444</v>
      </c>
      <c r="B4987" s="23" t="s">
        <v>0</v>
      </c>
      <c r="C4987" s="23" t="s">
        <v>6433</v>
      </c>
      <c r="D4987" s="23" t="s">
        <v>49</v>
      </c>
      <c r="E4987" s="23" t="s">
        <v>1</v>
      </c>
      <c r="F4987" s="23" t="s">
        <v>7</v>
      </c>
      <c r="G4987" s="23" t="s">
        <v>975</v>
      </c>
      <c r="H4987" s="2" t="s">
        <v>7745</v>
      </c>
      <c r="I4987" s="23" t="s">
        <v>4</v>
      </c>
      <c r="J4987" s="23"/>
      <c r="K4987" s="23" t="s">
        <v>9712</v>
      </c>
      <c r="L4987" s="23"/>
      <c r="M4987" s="23">
        <f>YEAR(Tabla2[[#This Row],[Fecha de creación]])</f>
        <v>2021</v>
      </c>
      <c r="N4987" s="23">
        <f>MONTH(Tabla2[[#This Row],[Fecha de creación]])</f>
        <v>7</v>
      </c>
    </row>
    <row r="4988" spans="1:14" ht="15" customHeight="1" x14ac:dyDescent="0.25">
      <c r="A4988" s="26">
        <v>44399.540868055556</v>
      </c>
      <c r="B4988" s="23" t="s">
        <v>0</v>
      </c>
      <c r="C4988" s="23" t="s">
        <v>6434</v>
      </c>
      <c r="D4988" s="23" t="s">
        <v>49</v>
      </c>
      <c r="E4988" s="23" t="s">
        <v>1</v>
      </c>
      <c r="F4988" s="23" t="s">
        <v>7</v>
      </c>
      <c r="G4988" s="23" t="s">
        <v>975</v>
      </c>
      <c r="H4988" s="2" t="s">
        <v>7745</v>
      </c>
      <c r="I4988" s="23" t="s">
        <v>4</v>
      </c>
      <c r="J4988" s="23"/>
      <c r="K4988" s="23" t="s">
        <v>9712</v>
      </c>
      <c r="L4988" s="23"/>
      <c r="M4988" s="23">
        <f>YEAR(Tabla2[[#This Row],[Fecha de creación]])</f>
        <v>2021</v>
      </c>
      <c r="N4988" s="23">
        <f>MONTH(Tabla2[[#This Row],[Fecha de creación]])</f>
        <v>7</v>
      </c>
    </row>
    <row r="4989" spans="1:14" ht="15" customHeight="1" x14ac:dyDescent="0.25">
      <c r="A4989" s="26">
        <v>44399.697847222225</v>
      </c>
      <c r="B4989" s="23" t="s">
        <v>19</v>
      </c>
      <c r="C4989" s="23" t="s">
        <v>6435</v>
      </c>
      <c r="D4989" s="23" t="s">
        <v>6436</v>
      </c>
      <c r="E4989" s="23" t="s">
        <v>1</v>
      </c>
      <c r="F4989" s="23" t="s">
        <v>7</v>
      </c>
      <c r="G4989" s="23" t="s">
        <v>975</v>
      </c>
      <c r="H4989" s="2" t="s">
        <v>7743</v>
      </c>
      <c r="I4989" s="23" t="s">
        <v>7544</v>
      </c>
      <c r="J4989" s="23"/>
      <c r="K4989" s="23" t="s">
        <v>9712</v>
      </c>
      <c r="L4989" s="23"/>
      <c r="M4989" s="23">
        <f>YEAR(Tabla2[[#This Row],[Fecha de creación]])</f>
        <v>2021</v>
      </c>
      <c r="N4989" s="23">
        <f>MONTH(Tabla2[[#This Row],[Fecha de creación]])</f>
        <v>7</v>
      </c>
    </row>
    <row r="4990" spans="1:14" ht="15" customHeight="1" x14ac:dyDescent="0.25">
      <c r="A4990" s="26">
        <v>44399.701747685183</v>
      </c>
      <c r="B4990" s="23" t="s">
        <v>100</v>
      </c>
      <c r="C4990" s="23" t="s">
        <v>6437</v>
      </c>
      <c r="D4990" s="23" t="s">
        <v>866</v>
      </c>
      <c r="E4990" s="23" t="s">
        <v>1</v>
      </c>
      <c r="F4990" s="23" t="s">
        <v>7</v>
      </c>
      <c r="G4990" s="23" t="s">
        <v>975</v>
      </c>
      <c r="H4990" s="2" t="s">
        <v>7731</v>
      </c>
      <c r="I4990" s="23" t="s">
        <v>1653</v>
      </c>
      <c r="J4990" s="23"/>
      <c r="K4990" s="23" t="s">
        <v>9712</v>
      </c>
      <c r="L4990" s="23"/>
      <c r="M4990" s="23">
        <f>YEAR(Tabla2[[#This Row],[Fecha de creación]])</f>
        <v>2021</v>
      </c>
      <c r="N4990" s="23">
        <f>MONTH(Tabla2[[#This Row],[Fecha de creación]])</f>
        <v>7</v>
      </c>
    </row>
    <row r="4991" spans="1:14" ht="15" customHeight="1" x14ac:dyDescent="0.25">
      <c r="A4991" s="26">
        <v>44399.713761574072</v>
      </c>
      <c r="B4991" s="23" t="s">
        <v>0</v>
      </c>
      <c r="C4991" s="23" t="s">
        <v>6438</v>
      </c>
      <c r="D4991" s="23" t="s">
        <v>551</v>
      </c>
      <c r="E4991" s="23" t="s">
        <v>1</v>
      </c>
      <c r="F4991" s="23" t="s">
        <v>7</v>
      </c>
      <c r="G4991" s="23" t="s">
        <v>975</v>
      </c>
      <c r="H4991" s="2" t="s">
        <v>7731</v>
      </c>
      <c r="I4991" s="23" t="s">
        <v>4</v>
      </c>
      <c r="J4991" s="23"/>
      <c r="K4991" s="23" t="s">
        <v>9712</v>
      </c>
      <c r="L4991" s="23"/>
      <c r="M4991" s="23">
        <f>YEAR(Tabla2[[#This Row],[Fecha de creación]])</f>
        <v>2021</v>
      </c>
      <c r="N4991" s="23">
        <f>MONTH(Tabla2[[#This Row],[Fecha de creación]])</f>
        <v>7</v>
      </c>
    </row>
    <row r="4992" spans="1:14" ht="15" customHeight="1" x14ac:dyDescent="0.25">
      <c r="A4992" s="26">
        <v>44399.714479166665</v>
      </c>
      <c r="B4992" s="23" t="s">
        <v>0</v>
      </c>
      <c r="C4992" s="23" t="s">
        <v>6439</v>
      </c>
      <c r="D4992" s="23" t="s">
        <v>351</v>
      </c>
      <c r="E4992" s="23" t="s">
        <v>1</v>
      </c>
      <c r="F4992" s="23" t="s">
        <v>7</v>
      </c>
      <c r="G4992" s="23" t="s">
        <v>975</v>
      </c>
      <c r="H4992" s="2" t="s">
        <v>7734</v>
      </c>
      <c r="I4992" s="23" t="s">
        <v>4</v>
      </c>
      <c r="J4992" s="23"/>
      <c r="K4992" s="23" t="s">
        <v>9712</v>
      </c>
      <c r="L4992" s="23"/>
      <c r="M4992" s="23">
        <f>YEAR(Tabla2[[#This Row],[Fecha de creación]])</f>
        <v>2021</v>
      </c>
      <c r="N4992" s="23">
        <f>MONTH(Tabla2[[#This Row],[Fecha de creación]])</f>
        <v>7</v>
      </c>
    </row>
    <row r="4993" spans="1:14" ht="15" customHeight="1" x14ac:dyDescent="0.25">
      <c r="A4993" s="26">
        <v>44400.522060185183</v>
      </c>
      <c r="B4993" s="23" t="s">
        <v>19</v>
      </c>
      <c r="C4993" s="23" t="s">
        <v>861</v>
      </c>
      <c r="D4993" s="23" t="s">
        <v>862</v>
      </c>
      <c r="E4993" s="23" t="s">
        <v>1</v>
      </c>
      <c r="F4993" s="23" t="s">
        <v>7</v>
      </c>
      <c r="G4993" s="23" t="s">
        <v>3</v>
      </c>
      <c r="H4993" s="2" t="s">
        <v>7734</v>
      </c>
      <c r="I4993" s="23" t="s">
        <v>23</v>
      </c>
      <c r="J4993" s="23"/>
      <c r="K4993" s="23" t="s">
        <v>9712</v>
      </c>
      <c r="L4993" s="23"/>
      <c r="M4993" s="23">
        <f>YEAR(Tabla2[[#This Row],[Fecha de creación]])</f>
        <v>2021</v>
      </c>
      <c r="N4993" s="23">
        <f>MONTH(Tabla2[[#This Row],[Fecha de creación]])</f>
        <v>7</v>
      </c>
    </row>
    <row r="4994" spans="1:14" ht="15" customHeight="1" x14ac:dyDescent="0.25">
      <c r="A4994" s="26">
        <v>44400.718530092592</v>
      </c>
      <c r="B4994" s="23" t="s">
        <v>0</v>
      </c>
      <c r="C4994" s="23" t="s">
        <v>6440</v>
      </c>
      <c r="D4994" s="23" t="s">
        <v>21</v>
      </c>
      <c r="E4994" s="23" t="s">
        <v>1</v>
      </c>
      <c r="F4994" s="23" t="s">
        <v>7</v>
      </c>
      <c r="G4994" s="23" t="s">
        <v>975</v>
      </c>
      <c r="H4994" s="2" t="s">
        <v>7744</v>
      </c>
      <c r="I4994" s="23" t="s">
        <v>7412</v>
      </c>
      <c r="J4994" s="23"/>
      <c r="K4994" s="23" t="s">
        <v>9712</v>
      </c>
      <c r="L4994" s="23"/>
      <c r="M4994" s="23">
        <f>YEAR(Tabla2[[#This Row],[Fecha de creación]])</f>
        <v>2021</v>
      </c>
      <c r="N4994" s="23">
        <f>MONTH(Tabla2[[#This Row],[Fecha de creación]])</f>
        <v>7</v>
      </c>
    </row>
    <row r="4995" spans="1:14" ht="15" customHeight="1" x14ac:dyDescent="0.25">
      <c r="A4995" s="26">
        <v>44400.720196759263</v>
      </c>
      <c r="B4995" s="23" t="s">
        <v>0</v>
      </c>
      <c r="C4995" s="23" t="s">
        <v>6441</v>
      </c>
      <c r="D4995" s="23" t="s">
        <v>21</v>
      </c>
      <c r="E4995" s="23" t="s">
        <v>1</v>
      </c>
      <c r="F4995" s="23" t="s">
        <v>7</v>
      </c>
      <c r="G4995" s="23" t="s">
        <v>975</v>
      </c>
      <c r="H4995" s="2" t="s">
        <v>7744</v>
      </c>
      <c r="I4995" s="23" t="s">
        <v>7412</v>
      </c>
      <c r="J4995" s="23"/>
      <c r="K4995" s="23" t="s">
        <v>9712</v>
      </c>
      <c r="L4995" s="23"/>
      <c r="M4995" s="23">
        <f>YEAR(Tabla2[[#This Row],[Fecha de creación]])</f>
        <v>2021</v>
      </c>
      <c r="N4995" s="23">
        <f>MONTH(Tabla2[[#This Row],[Fecha de creación]])</f>
        <v>7</v>
      </c>
    </row>
    <row r="4996" spans="1:14" ht="15" customHeight="1" x14ac:dyDescent="0.25">
      <c r="A4996" s="26">
        <v>44400.723240740743</v>
      </c>
      <c r="B4996" s="23" t="s">
        <v>0</v>
      </c>
      <c r="C4996" s="23" t="s">
        <v>6442</v>
      </c>
      <c r="D4996" s="23" t="s">
        <v>6443</v>
      </c>
      <c r="E4996" s="23" t="s">
        <v>1</v>
      </c>
      <c r="F4996" s="23" t="s">
        <v>7</v>
      </c>
      <c r="G4996" s="23" t="s">
        <v>975</v>
      </c>
      <c r="H4996" s="2" t="s">
        <v>7731</v>
      </c>
      <c r="I4996" s="23" t="s">
        <v>7412</v>
      </c>
      <c r="J4996" s="23"/>
      <c r="K4996" s="23" t="s">
        <v>9712</v>
      </c>
      <c r="L4996" s="23"/>
      <c r="M4996" s="23">
        <f>YEAR(Tabla2[[#This Row],[Fecha de creación]])</f>
        <v>2021</v>
      </c>
      <c r="N4996" s="23">
        <f>MONTH(Tabla2[[#This Row],[Fecha de creación]])</f>
        <v>7</v>
      </c>
    </row>
    <row r="4997" spans="1:14" ht="15" customHeight="1" x14ac:dyDescent="0.25">
      <c r="A4997" s="26">
        <v>44400.72483796296</v>
      </c>
      <c r="B4997" s="23" t="s">
        <v>0</v>
      </c>
      <c r="C4997" s="23" t="s">
        <v>6444</v>
      </c>
      <c r="D4997" s="23" t="s">
        <v>6443</v>
      </c>
      <c r="E4997" s="23" t="s">
        <v>1</v>
      </c>
      <c r="F4997" s="23" t="s">
        <v>7</v>
      </c>
      <c r="G4997" s="23" t="s">
        <v>975</v>
      </c>
      <c r="H4997" s="2" t="s">
        <v>7731</v>
      </c>
      <c r="I4997" s="23" t="s">
        <v>7412</v>
      </c>
      <c r="J4997" s="23"/>
      <c r="K4997" s="23" t="s">
        <v>9712</v>
      </c>
      <c r="L4997" s="23"/>
      <c r="M4997" s="23">
        <f>YEAR(Tabla2[[#This Row],[Fecha de creación]])</f>
        <v>2021</v>
      </c>
      <c r="N4997" s="23">
        <f>MONTH(Tabla2[[#This Row],[Fecha de creación]])</f>
        <v>7</v>
      </c>
    </row>
    <row r="4998" spans="1:14" ht="15" customHeight="1" x14ac:dyDescent="0.25">
      <c r="A4998" s="26">
        <v>44400.747291666667</v>
      </c>
      <c r="B4998" s="23" t="s">
        <v>0</v>
      </c>
      <c r="C4998" s="23" t="s">
        <v>6445</v>
      </c>
      <c r="D4998" s="23" t="s">
        <v>1016</v>
      </c>
      <c r="E4998" s="23" t="s">
        <v>1</v>
      </c>
      <c r="F4998" s="23" t="s">
        <v>7</v>
      </c>
      <c r="G4998" s="23" t="s">
        <v>975</v>
      </c>
      <c r="H4998" s="2" t="s">
        <v>7731</v>
      </c>
      <c r="I4998" s="23" t="s">
        <v>7412</v>
      </c>
      <c r="J4998" s="23"/>
      <c r="K4998" s="23" t="s">
        <v>9712</v>
      </c>
      <c r="L4998" s="23"/>
      <c r="M4998" s="23">
        <f>YEAR(Tabla2[[#This Row],[Fecha de creación]])</f>
        <v>2021</v>
      </c>
      <c r="N4998" s="23">
        <f>MONTH(Tabla2[[#This Row],[Fecha de creación]])</f>
        <v>7</v>
      </c>
    </row>
    <row r="4999" spans="1:14" ht="15" customHeight="1" x14ac:dyDescent="0.25">
      <c r="A4999" s="26">
        <v>44401.667326388888</v>
      </c>
      <c r="B4999" s="23" t="s">
        <v>0</v>
      </c>
      <c r="C4999" s="23" t="s">
        <v>6446</v>
      </c>
      <c r="D4999" s="23" t="s">
        <v>648</v>
      </c>
      <c r="E4999" s="23" t="s">
        <v>1</v>
      </c>
      <c r="F4999" s="23" t="s">
        <v>7</v>
      </c>
      <c r="G4999" s="23" t="s">
        <v>975</v>
      </c>
      <c r="H4999" s="2" t="s">
        <v>7729</v>
      </c>
      <c r="I4999" s="23" t="s">
        <v>5999</v>
      </c>
      <c r="J4999" s="23"/>
      <c r="K4999" s="23" t="s">
        <v>9712</v>
      </c>
      <c r="L4999" s="23"/>
      <c r="M4999" s="23">
        <f>YEAR(Tabla2[[#This Row],[Fecha de creación]])</f>
        <v>2021</v>
      </c>
      <c r="N4999" s="23">
        <f>MONTH(Tabla2[[#This Row],[Fecha de creación]])</f>
        <v>7</v>
      </c>
    </row>
    <row r="5000" spans="1:14" ht="15" customHeight="1" x14ac:dyDescent="0.25">
      <c r="A5000" s="26">
        <v>44401.669965277775</v>
      </c>
      <c r="B5000" s="23" t="s">
        <v>0</v>
      </c>
      <c r="C5000" s="23" t="s">
        <v>6447</v>
      </c>
      <c r="D5000" s="23" t="s">
        <v>1002</v>
      </c>
      <c r="E5000" s="23" t="s">
        <v>1</v>
      </c>
      <c r="F5000" s="23" t="s">
        <v>7</v>
      </c>
      <c r="G5000" s="23" t="s">
        <v>1551</v>
      </c>
      <c r="H5000" s="2" t="s">
        <v>7736</v>
      </c>
      <c r="I5000" s="23" t="s">
        <v>5999</v>
      </c>
      <c r="J5000" s="23"/>
      <c r="K5000" s="23" t="s">
        <v>9712</v>
      </c>
      <c r="L5000" s="23"/>
      <c r="M5000" s="23">
        <f>YEAR(Tabla2[[#This Row],[Fecha de creación]])</f>
        <v>2021</v>
      </c>
      <c r="N5000" s="23">
        <f>MONTH(Tabla2[[#This Row],[Fecha de creación]])</f>
        <v>7</v>
      </c>
    </row>
    <row r="5001" spans="1:14" ht="15" customHeight="1" x14ac:dyDescent="0.25">
      <c r="A5001" s="26">
        <v>44401.696400462963</v>
      </c>
      <c r="B5001" s="23" t="s">
        <v>0</v>
      </c>
      <c r="C5001" s="23" t="s">
        <v>6448</v>
      </c>
      <c r="D5001" s="23" t="s">
        <v>49</v>
      </c>
      <c r="E5001" s="23" t="s">
        <v>1</v>
      </c>
      <c r="F5001" s="23" t="s">
        <v>7</v>
      </c>
      <c r="G5001" s="23" t="s">
        <v>975</v>
      </c>
      <c r="H5001" s="2" t="s">
        <v>7722</v>
      </c>
      <c r="I5001" s="23" t="s">
        <v>4</v>
      </c>
      <c r="J5001" s="23"/>
      <c r="K5001" s="23" t="s">
        <v>9712</v>
      </c>
      <c r="L5001" s="23"/>
      <c r="M5001" s="23">
        <f>YEAR(Tabla2[[#This Row],[Fecha de creación]])</f>
        <v>2021</v>
      </c>
      <c r="N5001" s="23">
        <f>MONTH(Tabla2[[#This Row],[Fecha de creación]])</f>
        <v>7</v>
      </c>
    </row>
    <row r="5002" spans="1:14" ht="15" customHeight="1" x14ac:dyDescent="0.25">
      <c r="A5002" s="26">
        <v>44401.703599537039</v>
      </c>
      <c r="B5002" s="23" t="s">
        <v>0</v>
      </c>
      <c r="C5002" s="23" t="s">
        <v>6449</v>
      </c>
      <c r="D5002" s="23" t="s">
        <v>110</v>
      </c>
      <c r="E5002" s="23" t="s">
        <v>1</v>
      </c>
      <c r="F5002" s="23" t="s">
        <v>7</v>
      </c>
      <c r="G5002" s="23" t="s">
        <v>975</v>
      </c>
      <c r="H5002" s="2" t="s">
        <v>7731</v>
      </c>
      <c r="I5002" s="23" t="s">
        <v>4</v>
      </c>
      <c r="J5002" s="23"/>
      <c r="K5002" s="23" t="s">
        <v>9712</v>
      </c>
      <c r="L5002" s="23"/>
      <c r="M5002" s="23">
        <f>YEAR(Tabla2[[#This Row],[Fecha de creación]])</f>
        <v>2021</v>
      </c>
      <c r="N5002" s="23">
        <f>MONTH(Tabla2[[#This Row],[Fecha de creación]])</f>
        <v>7</v>
      </c>
    </row>
    <row r="5003" spans="1:14" ht="15" customHeight="1" x14ac:dyDescent="0.25">
      <c r="A5003" s="26">
        <v>44401.72451388889</v>
      </c>
      <c r="B5003" s="23" t="s">
        <v>100</v>
      </c>
      <c r="C5003" s="23" t="s">
        <v>6450</v>
      </c>
      <c r="D5003" s="23" t="s">
        <v>110</v>
      </c>
      <c r="E5003" s="23" t="s">
        <v>1</v>
      </c>
      <c r="F5003" s="23" t="s">
        <v>7</v>
      </c>
      <c r="G5003" s="23" t="s">
        <v>975</v>
      </c>
      <c r="H5003" s="2" t="s">
        <v>7731</v>
      </c>
      <c r="I5003" s="23" t="s">
        <v>1653</v>
      </c>
      <c r="J5003" s="23"/>
      <c r="K5003" s="23" t="s">
        <v>9712</v>
      </c>
      <c r="L5003" s="23"/>
      <c r="M5003" s="23">
        <f>YEAR(Tabla2[[#This Row],[Fecha de creación]])</f>
        <v>2021</v>
      </c>
      <c r="N5003" s="23">
        <f>MONTH(Tabla2[[#This Row],[Fecha de creación]])</f>
        <v>7</v>
      </c>
    </row>
    <row r="5004" spans="1:14" ht="15" customHeight="1" x14ac:dyDescent="0.25">
      <c r="A5004" s="26">
        <v>44401.725821759261</v>
      </c>
      <c r="B5004" s="23" t="s">
        <v>0</v>
      </c>
      <c r="C5004" s="23" t="s">
        <v>6451</v>
      </c>
      <c r="D5004" s="23" t="s">
        <v>21</v>
      </c>
      <c r="E5004" s="23" t="s">
        <v>1</v>
      </c>
      <c r="F5004" s="23" t="s">
        <v>7</v>
      </c>
      <c r="G5004" s="23" t="s">
        <v>975</v>
      </c>
      <c r="H5004" s="2" t="s">
        <v>7744</v>
      </c>
      <c r="I5004" s="23" t="s">
        <v>5999</v>
      </c>
      <c r="J5004" s="23"/>
      <c r="K5004" s="23" t="s">
        <v>9712</v>
      </c>
      <c r="L5004" s="23"/>
      <c r="M5004" s="23">
        <f>YEAR(Tabla2[[#This Row],[Fecha de creación]])</f>
        <v>2021</v>
      </c>
      <c r="N5004" s="23">
        <f>MONTH(Tabla2[[#This Row],[Fecha de creación]])</f>
        <v>7</v>
      </c>
    </row>
    <row r="5005" spans="1:14" ht="15" customHeight="1" x14ac:dyDescent="0.25">
      <c r="A5005" s="26">
        <v>44401.728321759256</v>
      </c>
      <c r="B5005" s="23" t="s">
        <v>100</v>
      </c>
      <c r="C5005" s="23" t="s">
        <v>6452</v>
      </c>
      <c r="D5005" s="23" t="s">
        <v>3972</v>
      </c>
      <c r="E5005" s="23" t="s">
        <v>1</v>
      </c>
      <c r="F5005" s="23" t="s">
        <v>7</v>
      </c>
      <c r="G5005" s="23" t="s">
        <v>975</v>
      </c>
      <c r="H5005" s="2" t="s">
        <v>7731</v>
      </c>
      <c r="I5005" s="23" t="s">
        <v>1653</v>
      </c>
      <c r="J5005" s="23"/>
      <c r="K5005" s="23" t="s">
        <v>9712</v>
      </c>
      <c r="L5005" s="23"/>
      <c r="M5005" s="23">
        <f>YEAR(Tabla2[[#This Row],[Fecha de creación]])</f>
        <v>2021</v>
      </c>
      <c r="N5005" s="23">
        <f>MONTH(Tabla2[[#This Row],[Fecha de creación]])</f>
        <v>7</v>
      </c>
    </row>
    <row r="5006" spans="1:14" ht="15" customHeight="1" x14ac:dyDescent="0.25">
      <c r="A5006" s="26">
        <v>44401.732569444444</v>
      </c>
      <c r="B5006" s="23" t="s">
        <v>0</v>
      </c>
      <c r="C5006" s="23" t="s">
        <v>6453</v>
      </c>
      <c r="D5006" s="23" t="s">
        <v>6</v>
      </c>
      <c r="E5006" s="23" t="s">
        <v>1</v>
      </c>
      <c r="F5006" s="23" t="s">
        <v>7</v>
      </c>
      <c r="G5006" s="23" t="s">
        <v>975</v>
      </c>
      <c r="H5006" s="2" t="s">
        <v>7722</v>
      </c>
      <c r="I5006" s="23" t="s">
        <v>5999</v>
      </c>
      <c r="J5006" s="23"/>
      <c r="K5006" s="23" t="s">
        <v>9712</v>
      </c>
      <c r="L5006" s="23"/>
      <c r="M5006" s="23">
        <f>YEAR(Tabla2[[#This Row],[Fecha de creación]])</f>
        <v>2021</v>
      </c>
      <c r="N5006" s="23">
        <f>MONTH(Tabla2[[#This Row],[Fecha de creación]])</f>
        <v>7</v>
      </c>
    </row>
    <row r="5007" spans="1:14" ht="15" customHeight="1" x14ac:dyDescent="0.25">
      <c r="A5007" s="26">
        <v>44401.734259259261</v>
      </c>
      <c r="B5007" s="23" t="s">
        <v>0</v>
      </c>
      <c r="C5007" s="23" t="s">
        <v>6454</v>
      </c>
      <c r="D5007" s="23" t="s">
        <v>21</v>
      </c>
      <c r="E5007" s="23" t="s">
        <v>1</v>
      </c>
      <c r="F5007" s="23" t="s">
        <v>7</v>
      </c>
      <c r="G5007" s="23" t="s">
        <v>975</v>
      </c>
      <c r="H5007" s="2" t="s">
        <v>7744</v>
      </c>
      <c r="I5007" s="23" t="s">
        <v>7412</v>
      </c>
      <c r="J5007" s="23"/>
      <c r="K5007" s="23" t="s">
        <v>9712</v>
      </c>
      <c r="L5007" s="23"/>
      <c r="M5007" s="23">
        <f>YEAR(Tabla2[[#This Row],[Fecha de creación]])</f>
        <v>2021</v>
      </c>
      <c r="N5007" s="23">
        <f>MONTH(Tabla2[[#This Row],[Fecha de creación]])</f>
        <v>7</v>
      </c>
    </row>
    <row r="5008" spans="1:14" ht="15" customHeight="1" x14ac:dyDescent="0.25">
      <c r="A5008" s="26">
        <v>44402.404351851852</v>
      </c>
      <c r="B5008" s="23" t="s">
        <v>0</v>
      </c>
      <c r="C5008" s="23" t="s">
        <v>6455</v>
      </c>
      <c r="D5008" s="23" t="s">
        <v>21</v>
      </c>
      <c r="E5008" s="23" t="s">
        <v>1</v>
      </c>
      <c r="F5008" s="23" t="s">
        <v>7</v>
      </c>
      <c r="G5008" s="23" t="s">
        <v>975</v>
      </c>
      <c r="H5008" s="2" t="s">
        <v>7744</v>
      </c>
      <c r="I5008" s="23" t="s">
        <v>7412</v>
      </c>
      <c r="J5008" s="23"/>
      <c r="K5008" s="23" t="s">
        <v>9712</v>
      </c>
      <c r="L5008" s="23"/>
      <c r="M5008" s="23">
        <f>YEAR(Tabla2[[#This Row],[Fecha de creación]])</f>
        <v>2021</v>
      </c>
      <c r="N5008" s="23">
        <f>MONTH(Tabla2[[#This Row],[Fecha de creación]])</f>
        <v>7</v>
      </c>
    </row>
    <row r="5009" spans="1:14" ht="15" customHeight="1" x14ac:dyDescent="0.25">
      <c r="A5009" s="26">
        <v>44402.634733796294</v>
      </c>
      <c r="B5009" s="23" t="s">
        <v>0</v>
      </c>
      <c r="C5009" s="23" t="s">
        <v>6456</v>
      </c>
      <c r="D5009" s="23" t="s">
        <v>21</v>
      </c>
      <c r="E5009" s="23" t="s">
        <v>1</v>
      </c>
      <c r="F5009" s="23" t="s">
        <v>7</v>
      </c>
      <c r="G5009" s="23" t="s">
        <v>975</v>
      </c>
      <c r="H5009" s="2" t="s">
        <v>7744</v>
      </c>
      <c r="I5009" s="23" t="s">
        <v>7412</v>
      </c>
      <c r="J5009" s="23"/>
      <c r="K5009" s="23" t="s">
        <v>9712</v>
      </c>
      <c r="L5009" s="23"/>
      <c r="M5009" s="23">
        <f>YEAR(Tabla2[[#This Row],[Fecha de creación]])</f>
        <v>2021</v>
      </c>
      <c r="N5009" s="23">
        <f>MONTH(Tabla2[[#This Row],[Fecha de creación]])</f>
        <v>7</v>
      </c>
    </row>
    <row r="5010" spans="1:14" ht="15" customHeight="1" x14ac:dyDescent="0.25">
      <c r="A5010" s="26">
        <v>44402.654583333337</v>
      </c>
      <c r="B5010" s="23" t="s">
        <v>0</v>
      </c>
      <c r="C5010" s="23" t="s">
        <v>6457</v>
      </c>
      <c r="D5010" s="23" t="s">
        <v>615</v>
      </c>
      <c r="E5010" s="23" t="s">
        <v>1</v>
      </c>
      <c r="F5010" s="23" t="s">
        <v>7</v>
      </c>
      <c r="G5010" s="23" t="s">
        <v>975</v>
      </c>
      <c r="H5010" s="2" t="s">
        <v>7745</v>
      </c>
      <c r="I5010" s="23" t="s">
        <v>7412</v>
      </c>
      <c r="J5010" s="23"/>
      <c r="K5010" s="23" t="s">
        <v>9712</v>
      </c>
      <c r="L5010" s="23"/>
      <c r="M5010" s="23">
        <f>YEAR(Tabla2[[#This Row],[Fecha de creación]])</f>
        <v>2021</v>
      </c>
      <c r="N5010" s="23">
        <f>MONTH(Tabla2[[#This Row],[Fecha de creación]])</f>
        <v>7</v>
      </c>
    </row>
    <row r="5011" spans="1:14" ht="15" customHeight="1" x14ac:dyDescent="0.25">
      <c r="A5011" s="26">
        <v>44402.663541666669</v>
      </c>
      <c r="B5011" s="23" t="s">
        <v>0</v>
      </c>
      <c r="C5011" s="23" t="s">
        <v>6458</v>
      </c>
      <c r="D5011" s="23" t="s">
        <v>21</v>
      </c>
      <c r="E5011" s="23" t="s">
        <v>1</v>
      </c>
      <c r="F5011" s="23" t="s">
        <v>7</v>
      </c>
      <c r="G5011" s="23" t="s">
        <v>975</v>
      </c>
      <c r="H5011" s="2" t="s">
        <v>7744</v>
      </c>
      <c r="I5011" s="23" t="s">
        <v>7412</v>
      </c>
      <c r="J5011" s="23"/>
      <c r="K5011" s="23" t="s">
        <v>9712</v>
      </c>
      <c r="L5011" s="23"/>
      <c r="M5011" s="23">
        <f>YEAR(Tabla2[[#This Row],[Fecha de creación]])</f>
        <v>2021</v>
      </c>
      <c r="N5011" s="23">
        <f>MONTH(Tabla2[[#This Row],[Fecha de creación]])</f>
        <v>7</v>
      </c>
    </row>
    <row r="5012" spans="1:14" ht="15" customHeight="1" x14ac:dyDescent="0.25">
      <c r="A5012" s="26">
        <v>44402.664201388892</v>
      </c>
      <c r="B5012" s="23" t="s">
        <v>0</v>
      </c>
      <c r="C5012" s="23" t="s">
        <v>6459</v>
      </c>
      <c r="D5012" s="23" t="s">
        <v>6460</v>
      </c>
      <c r="E5012" s="23" t="s">
        <v>1</v>
      </c>
      <c r="F5012" s="23" t="s">
        <v>7</v>
      </c>
      <c r="G5012" s="23" t="s">
        <v>975</v>
      </c>
      <c r="H5012" s="2" t="s">
        <v>7744</v>
      </c>
      <c r="I5012" s="23" t="s">
        <v>7412</v>
      </c>
      <c r="J5012" s="23"/>
      <c r="K5012" s="23" t="s">
        <v>9712</v>
      </c>
      <c r="L5012" s="23"/>
      <c r="M5012" s="23">
        <f>YEAR(Tabla2[[#This Row],[Fecha de creación]])</f>
        <v>2021</v>
      </c>
      <c r="N5012" s="23">
        <f>MONTH(Tabla2[[#This Row],[Fecha de creación]])</f>
        <v>7</v>
      </c>
    </row>
    <row r="5013" spans="1:14" ht="15" customHeight="1" x14ac:dyDescent="0.25">
      <c r="A5013" s="26">
        <v>44402.719953703701</v>
      </c>
      <c r="B5013" s="23" t="s">
        <v>0</v>
      </c>
      <c r="C5013" s="23" t="s">
        <v>6461</v>
      </c>
      <c r="D5013" s="23" t="s">
        <v>1010</v>
      </c>
      <c r="E5013" s="23" t="s">
        <v>1</v>
      </c>
      <c r="F5013" s="23" t="s">
        <v>7</v>
      </c>
      <c r="G5013" s="23" t="s">
        <v>975</v>
      </c>
      <c r="H5013" s="2" t="s">
        <v>7744</v>
      </c>
      <c r="I5013" s="23" t="s">
        <v>8</v>
      </c>
      <c r="J5013" s="23"/>
      <c r="K5013" s="23" t="s">
        <v>9712</v>
      </c>
      <c r="L5013" s="23"/>
      <c r="M5013" s="23">
        <f>YEAR(Tabla2[[#This Row],[Fecha de creación]])</f>
        <v>2021</v>
      </c>
      <c r="N5013" s="23">
        <f>MONTH(Tabla2[[#This Row],[Fecha de creación]])</f>
        <v>7</v>
      </c>
    </row>
    <row r="5014" spans="1:14" ht="15" customHeight="1" x14ac:dyDescent="0.25">
      <c r="A5014" s="26">
        <v>44402.722812499997</v>
      </c>
      <c r="B5014" s="23" t="s">
        <v>0</v>
      </c>
      <c r="C5014" s="23" t="s">
        <v>6462</v>
      </c>
      <c r="D5014" s="23" t="s">
        <v>21</v>
      </c>
      <c r="E5014" s="23" t="s">
        <v>1</v>
      </c>
      <c r="F5014" s="23" t="s">
        <v>7</v>
      </c>
      <c r="G5014" s="23" t="s">
        <v>975</v>
      </c>
      <c r="H5014" s="2" t="s">
        <v>7744</v>
      </c>
      <c r="I5014" s="23" t="s">
        <v>8</v>
      </c>
      <c r="J5014" s="23"/>
      <c r="K5014" s="23" t="s">
        <v>9712</v>
      </c>
      <c r="L5014" s="23"/>
      <c r="M5014" s="23">
        <f>YEAR(Tabla2[[#This Row],[Fecha de creación]])</f>
        <v>2021</v>
      </c>
      <c r="N5014" s="23">
        <f>MONTH(Tabla2[[#This Row],[Fecha de creación]])</f>
        <v>7</v>
      </c>
    </row>
    <row r="5015" spans="1:14" ht="15" customHeight="1" x14ac:dyDescent="0.25">
      <c r="A5015" s="26">
        <v>44402.727986111109</v>
      </c>
      <c r="B5015" s="23" t="s">
        <v>0</v>
      </c>
      <c r="C5015" s="23" t="s">
        <v>6463</v>
      </c>
      <c r="D5015" s="23" t="s">
        <v>21</v>
      </c>
      <c r="E5015" s="23" t="s">
        <v>1</v>
      </c>
      <c r="F5015" s="23" t="s">
        <v>7</v>
      </c>
      <c r="G5015" s="23" t="s">
        <v>975</v>
      </c>
      <c r="H5015" s="2" t="s">
        <v>7744</v>
      </c>
      <c r="I5015" s="23" t="s">
        <v>8</v>
      </c>
      <c r="J5015" s="23"/>
      <c r="K5015" s="23" t="s">
        <v>9712</v>
      </c>
      <c r="L5015" s="23"/>
      <c r="M5015" s="23">
        <f>YEAR(Tabla2[[#This Row],[Fecha de creación]])</f>
        <v>2021</v>
      </c>
      <c r="N5015" s="23">
        <f>MONTH(Tabla2[[#This Row],[Fecha de creación]])</f>
        <v>7</v>
      </c>
    </row>
    <row r="5016" spans="1:14" ht="15" customHeight="1" x14ac:dyDescent="0.25">
      <c r="A5016" s="26">
        <v>44402.73097222222</v>
      </c>
      <c r="B5016" s="23" t="s">
        <v>0</v>
      </c>
      <c r="C5016" s="23" t="s">
        <v>6464</v>
      </c>
      <c r="D5016" s="23" t="s">
        <v>110</v>
      </c>
      <c r="E5016" s="23" t="s">
        <v>1</v>
      </c>
      <c r="F5016" s="23" t="s">
        <v>7</v>
      </c>
      <c r="G5016" s="23" t="s">
        <v>975</v>
      </c>
      <c r="H5016" s="2" t="s">
        <v>7731</v>
      </c>
      <c r="I5016" s="23" t="s">
        <v>8</v>
      </c>
      <c r="J5016" s="23"/>
      <c r="K5016" s="23" t="s">
        <v>9712</v>
      </c>
      <c r="L5016" s="23"/>
      <c r="M5016" s="23">
        <f>YEAR(Tabla2[[#This Row],[Fecha de creación]])</f>
        <v>2021</v>
      </c>
      <c r="N5016" s="23">
        <f>MONTH(Tabla2[[#This Row],[Fecha de creación]])</f>
        <v>7</v>
      </c>
    </row>
    <row r="5017" spans="1:14" ht="15" customHeight="1" x14ac:dyDescent="0.25">
      <c r="A5017" s="26">
        <v>44402.733738425923</v>
      </c>
      <c r="B5017" s="23" t="s">
        <v>0</v>
      </c>
      <c r="C5017" s="23" t="s">
        <v>6465</v>
      </c>
      <c r="D5017" s="23" t="s">
        <v>6</v>
      </c>
      <c r="E5017" s="23" t="s">
        <v>1</v>
      </c>
      <c r="F5017" s="23" t="s">
        <v>7</v>
      </c>
      <c r="G5017" s="23" t="s">
        <v>975</v>
      </c>
      <c r="H5017" s="2" t="s">
        <v>7722</v>
      </c>
      <c r="I5017" s="23" t="s">
        <v>8</v>
      </c>
      <c r="J5017" s="23"/>
      <c r="K5017" s="23" t="s">
        <v>9712</v>
      </c>
      <c r="L5017" s="23"/>
      <c r="M5017" s="23">
        <f>YEAR(Tabla2[[#This Row],[Fecha de creación]])</f>
        <v>2021</v>
      </c>
      <c r="N5017" s="23">
        <f>MONTH(Tabla2[[#This Row],[Fecha de creación]])</f>
        <v>7</v>
      </c>
    </row>
    <row r="5018" spans="1:14" ht="15" customHeight="1" x14ac:dyDescent="0.25">
      <c r="A5018" s="26">
        <v>44402.73746527778</v>
      </c>
      <c r="B5018" s="23" t="s">
        <v>0</v>
      </c>
      <c r="C5018" s="23" t="s">
        <v>6466</v>
      </c>
      <c r="D5018" s="23" t="s">
        <v>6</v>
      </c>
      <c r="E5018" s="23" t="s">
        <v>1</v>
      </c>
      <c r="F5018" s="23" t="s">
        <v>7</v>
      </c>
      <c r="G5018" s="23" t="s">
        <v>975</v>
      </c>
      <c r="H5018" s="2" t="s">
        <v>7722</v>
      </c>
      <c r="I5018" s="23" t="s">
        <v>8</v>
      </c>
      <c r="J5018" s="23"/>
      <c r="K5018" s="23" t="s">
        <v>9712</v>
      </c>
      <c r="L5018" s="23"/>
      <c r="M5018" s="23">
        <f>YEAR(Tabla2[[#This Row],[Fecha de creación]])</f>
        <v>2021</v>
      </c>
      <c r="N5018" s="23">
        <f>MONTH(Tabla2[[#This Row],[Fecha de creación]])</f>
        <v>7</v>
      </c>
    </row>
    <row r="5019" spans="1:14" ht="15" customHeight="1" x14ac:dyDescent="0.25">
      <c r="A5019" s="26">
        <v>44403.543761574074</v>
      </c>
      <c r="B5019" s="23" t="s">
        <v>19</v>
      </c>
      <c r="C5019" s="23" t="s">
        <v>6467</v>
      </c>
      <c r="D5019" s="23" t="s">
        <v>6</v>
      </c>
      <c r="E5019" s="23" t="s">
        <v>1</v>
      </c>
      <c r="F5019" s="23" t="s">
        <v>7</v>
      </c>
      <c r="G5019" s="23" t="s">
        <v>975</v>
      </c>
      <c r="H5019" s="2" t="s">
        <v>7722</v>
      </c>
      <c r="I5019" s="23" t="s">
        <v>23</v>
      </c>
      <c r="J5019" s="23"/>
      <c r="K5019" s="23" t="s">
        <v>9712</v>
      </c>
      <c r="L5019" s="23"/>
      <c r="M5019" s="23">
        <f>YEAR(Tabla2[[#This Row],[Fecha de creación]])</f>
        <v>2021</v>
      </c>
      <c r="N5019" s="23">
        <f>MONTH(Tabla2[[#This Row],[Fecha de creación]])</f>
        <v>7</v>
      </c>
    </row>
    <row r="5020" spans="1:14" ht="15" customHeight="1" x14ac:dyDescent="0.25">
      <c r="A5020" s="26">
        <v>44403.723344907405</v>
      </c>
      <c r="B5020" s="23" t="s">
        <v>100</v>
      </c>
      <c r="C5020" s="23" t="s">
        <v>6468</v>
      </c>
      <c r="D5020" s="23" t="s">
        <v>5076</v>
      </c>
      <c r="E5020" s="23" t="s">
        <v>1</v>
      </c>
      <c r="F5020" s="23" t="s">
        <v>7</v>
      </c>
      <c r="G5020" s="23" t="s">
        <v>975</v>
      </c>
      <c r="H5020" s="2" t="s">
        <v>7731</v>
      </c>
      <c r="I5020" s="23" t="s">
        <v>1653</v>
      </c>
      <c r="J5020" s="23"/>
      <c r="K5020" s="23" t="s">
        <v>9712</v>
      </c>
      <c r="L5020" s="23"/>
      <c r="M5020" s="23">
        <f>YEAR(Tabla2[[#This Row],[Fecha de creación]])</f>
        <v>2021</v>
      </c>
      <c r="N5020" s="23">
        <f>MONTH(Tabla2[[#This Row],[Fecha de creación]])</f>
        <v>7</v>
      </c>
    </row>
    <row r="5021" spans="1:14" ht="15" customHeight="1" x14ac:dyDescent="0.25">
      <c r="A5021" s="26">
        <v>44403.727337962962</v>
      </c>
      <c r="B5021" s="23" t="s">
        <v>100</v>
      </c>
      <c r="C5021" s="23" t="s">
        <v>6469</v>
      </c>
      <c r="D5021" s="23" t="s">
        <v>6470</v>
      </c>
      <c r="E5021" s="23" t="s">
        <v>1</v>
      </c>
      <c r="F5021" s="23" t="s">
        <v>7</v>
      </c>
      <c r="G5021" s="23" t="s">
        <v>1551</v>
      </c>
      <c r="H5021" s="2" t="s">
        <v>7743</v>
      </c>
      <c r="I5021" s="23" t="s">
        <v>2722</v>
      </c>
      <c r="J5021" s="23"/>
      <c r="K5021" s="23" t="s">
        <v>9712</v>
      </c>
      <c r="L5021" s="23"/>
      <c r="M5021" s="23">
        <f>YEAR(Tabla2[[#This Row],[Fecha de creación]])</f>
        <v>2021</v>
      </c>
      <c r="N5021" s="23">
        <f>MONTH(Tabla2[[#This Row],[Fecha de creación]])</f>
        <v>7</v>
      </c>
    </row>
    <row r="5022" spans="1:14" ht="15" customHeight="1" x14ac:dyDescent="0.25">
      <c r="A5022" s="26">
        <v>44403.735277777778</v>
      </c>
      <c r="B5022" s="23" t="s">
        <v>0</v>
      </c>
      <c r="C5022" s="23" t="s">
        <v>6471</v>
      </c>
      <c r="D5022" s="23" t="s">
        <v>21</v>
      </c>
      <c r="E5022" s="23" t="s">
        <v>1</v>
      </c>
      <c r="F5022" s="23" t="s">
        <v>7</v>
      </c>
      <c r="G5022" s="23" t="s">
        <v>975</v>
      </c>
      <c r="H5022" s="2" t="s">
        <v>7744</v>
      </c>
      <c r="I5022" s="23" t="s">
        <v>7412</v>
      </c>
      <c r="J5022" s="23"/>
      <c r="K5022" s="23" t="s">
        <v>9712</v>
      </c>
      <c r="L5022" s="23"/>
      <c r="M5022" s="23">
        <f>YEAR(Tabla2[[#This Row],[Fecha de creación]])</f>
        <v>2021</v>
      </c>
      <c r="N5022" s="23">
        <f>MONTH(Tabla2[[#This Row],[Fecha de creación]])</f>
        <v>7</v>
      </c>
    </row>
    <row r="5023" spans="1:14" ht="15" customHeight="1" x14ac:dyDescent="0.25">
      <c r="A5023" s="26">
        <v>44403.743090277778</v>
      </c>
      <c r="B5023" s="23" t="s">
        <v>0</v>
      </c>
      <c r="C5023" s="23" t="s">
        <v>6472</v>
      </c>
      <c r="D5023" s="23" t="s">
        <v>21</v>
      </c>
      <c r="E5023" s="23" t="s">
        <v>1</v>
      </c>
      <c r="F5023" s="23" t="s">
        <v>7</v>
      </c>
      <c r="G5023" s="23" t="s">
        <v>975</v>
      </c>
      <c r="H5023" s="2" t="s">
        <v>7744</v>
      </c>
      <c r="I5023" s="23" t="s">
        <v>7412</v>
      </c>
      <c r="J5023" s="23"/>
      <c r="K5023" s="23" t="s">
        <v>9712</v>
      </c>
      <c r="L5023" s="23"/>
      <c r="M5023" s="23">
        <f>YEAR(Tabla2[[#This Row],[Fecha de creación]])</f>
        <v>2021</v>
      </c>
      <c r="N5023" s="23">
        <f>MONTH(Tabla2[[#This Row],[Fecha de creación]])</f>
        <v>7</v>
      </c>
    </row>
    <row r="5024" spans="1:14" ht="15" customHeight="1" x14ac:dyDescent="0.25">
      <c r="A5024" s="26">
        <v>44403.744328703702</v>
      </c>
      <c r="B5024" s="23" t="s">
        <v>0</v>
      </c>
      <c r="C5024" s="23" t="s">
        <v>6473</v>
      </c>
      <c r="D5024" s="23" t="s">
        <v>131</v>
      </c>
      <c r="E5024" s="23" t="s">
        <v>1</v>
      </c>
      <c r="F5024" s="23" t="s">
        <v>7</v>
      </c>
      <c r="G5024" s="23" t="s">
        <v>975</v>
      </c>
      <c r="H5024" s="2" t="s">
        <v>7728</v>
      </c>
      <c r="I5024" s="23" t="s">
        <v>7412</v>
      </c>
      <c r="J5024" s="23"/>
      <c r="K5024" s="23" t="s">
        <v>9712</v>
      </c>
      <c r="L5024" s="23"/>
      <c r="M5024" s="23">
        <f>YEAR(Tabla2[[#This Row],[Fecha de creación]])</f>
        <v>2021</v>
      </c>
      <c r="N5024" s="23">
        <f>MONTH(Tabla2[[#This Row],[Fecha de creación]])</f>
        <v>7</v>
      </c>
    </row>
    <row r="5025" spans="1:14" ht="15" customHeight="1" x14ac:dyDescent="0.25">
      <c r="A5025" s="26">
        <v>44403.744837962964</v>
      </c>
      <c r="B5025" s="23" t="s">
        <v>0</v>
      </c>
      <c r="C5025" s="23" t="s">
        <v>6474</v>
      </c>
      <c r="D5025" s="23" t="s">
        <v>349</v>
      </c>
      <c r="E5025" s="23" t="s">
        <v>1</v>
      </c>
      <c r="F5025" s="23" t="s">
        <v>7</v>
      </c>
      <c r="G5025" s="23" t="s">
        <v>975</v>
      </c>
      <c r="H5025" s="2" t="s">
        <v>7731</v>
      </c>
      <c r="I5025" s="23" t="s">
        <v>7412</v>
      </c>
      <c r="J5025" s="23"/>
      <c r="K5025" s="23" t="s">
        <v>9712</v>
      </c>
      <c r="L5025" s="23"/>
      <c r="M5025" s="23">
        <f>YEAR(Tabla2[[#This Row],[Fecha de creación]])</f>
        <v>2021</v>
      </c>
      <c r="N5025" s="23">
        <f>MONTH(Tabla2[[#This Row],[Fecha de creación]])</f>
        <v>7</v>
      </c>
    </row>
    <row r="5026" spans="1:14" ht="15" customHeight="1" x14ac:dyDescent="0.25">
      <c r="A5026" s="26">
        <v>44403.745405092595</v>
      </c>
      <c r="B5026" s="23" t="s">
        <v>0</v>
      </c>
      <c r="C5026" s="23" t="s">
        <v>6475</v>
      </c>
      <c r="D5026" s="23" t="s">
        <v>6</v>
      </c>
      <c r="E5026" s="23" t="s">
        <v>1</v>
      </c>
      <c r="F5026" s="23" t="s">
        <v>7</v>
      </c>
      <c r="G5026" s="23" t="s">
        <v>975</v>
      </c>
      <c r="H5026" s="2" t="s">
        <v>7722</v>
      </c>
      <c r="I5026" s="23" t="s">
        <v>7412</v>
      </c>
      <c r="J5026" s="23"/>
      <c r="K5026" s="23" t="s">
        <v>9712</v>
      </c>
      <c r="L5026" s="23"/>
      <c r="M5026" s="23">
        <f>YEAR(Tabla2[[#This Row],[Fecha de creación]])</f>
        <v>2021</v>
      </c>
      <c r="N5026" s="23">
        <f>MONTH(Tabla2[[#This Row],[Fecha de creación]])</f>
        <v>7</v>
      </c>
    </row>
    <row r="5027" spans="1:14" ht="15" customHeight="1" x14ac:dyDescent="0.25">
      <c r="A5027" s="26">
        <v>44403.747453703705</v>
      </c>
      <c r="B5027" s="23" t="s">
        <v>0</v>
      </c>
      <c r="C5027" s="23" t="s">
        <v>6476</v>
      </c>
      <c r="D5027" s="23" t="s">
        <v>21</v>
      </c>
      <c r="E5027" s="23" t="s">
        <v>1</v>
      </c>
      <c r="F5027" s="23" t="s">
        <v>7</v>
      </c>
      <c r="G5027" s="23" t="s">
        <v>975</v>
      </c>
      <c r="H5027" s="2" t="s">
        <v>7744</v>
      </c>
      <c r="I5027" s="23" t="s">
        <v>7412</v>
      </c>
      <c r="J5027" s="23"/>
      <c r="K5027" s="23" t="s">
        <v>9712</v>
      </c>
      <c r="L5027" s="23"/>
      <c r="M5027" s="23">
        <f>YEAR(Tabla2[[#This Row],[Fecha de creación]])</f>
        <v>2021</v>
      </c>
      <c r="N5027" s="23">
        <f>MONTH(Tabla2[[#This Row],[Fecha de creación]])</f>
        <v>7</v>
      </c>
    </row>
    <row r="5028" spans="1:14" ht="15" customHeight="1" x14ac:dyDescent="0.25">
      <c r="A5028" s="26">
        <v>44404.477511574078</v>
      </c>
      <c r="B5028" s="23" t="s">
        <v>19</v>
      </c>
      <c r="C5028" s="23" t="s">
        <v>6477</v>
      </c>
      <c r="D5028" s="23" t="s">
        <v>6478</v>
      </c>
      <c r="E5028" s="23" t="s">
        <v>1</v>
      </c>
      <c r="F5028" s="23" t="s">
        <v>7</v>
      </c>
      <c r="G5028" s="23" t="s">
        <v>975</v>
      </c>
      <c r="H5028" s="2" t="s">
        <v>7734</v>
      </c>
      <c r="I5028" s="23" t="s">
        <v>23</v>
      </c>
      <c r="J5028" s="23"/>
      <c r="K5028" s="23" t="s">
        <v>9712</v>
      </c>
      <c r="L5028" s="23"/>
      <c r="M5028" s="23">
        <f>YEAR(Tabla2[[#This Row],[Fecha de creación]])</f>
        <v>2021</v>
      </c>
      <c r="N5028" s="23">
        <f>MONTH(Tabla2[[#This Row],[Fecha de creación]])</f>
        <v>7</v>
      </c>
    </row>
    <row r="5029" spans="1:14" ht="15" customHeight="1" x14ac:dyDescent="0.25">
      <c r="A5029" s="26">
        <v>44404.480405092596</v>
      </c>
      <c r="B5029" s="23" t="s">
        <v>56</v>
      </c>
      <c r="C5029" s="23" t="s">
        <v>6479</v>
      </c>
      <c r="D5029" s="23" t="s">
        <v>131</v>
      </c>
      <c r="E5029" s="23" t="s">
        <v>1</v>
      </c>
      <c r="F5029" s="23" t="s">
        <v>7</v>
      </c>
      <c r="G5029" s="23" t="s">
        <v>975</v>
      </c>
      <c r="H5029" s="2" t="s">
        <v>7728</v>
      </c>
      <c r="I5029" s="23" t="s">
        <v>4517</v>
      </c>
      <c r="J5029" s="23"/>
      <c r="K5029" s="23" t="s">
        <v>9712</v>
      </c>
      <c r="L5029" s="23"/>
      <c r="M5029" s="23">
        <f>YEAR(Tabla2[[#This Row],[Fecha de creación]])</f>
        <v>2021</v>
      </c>
      <c r="N5029" s="23">
        <f>MONTH(Tabla2[[#This Row],[Fecha de creación]])</f>
        <v>7</v>
      </c>
    </row>
    <row r="5030" spans="1:14" ht="15" customHeight="1" x14ac:dyDescent="0.25">
      <c r="A5030" s="26">
        <v>44404.485613425924</v>
      </c>
      <c r="B5030" s="23" t="s">
        <v>19</v>
      </c>
      <c r="C5030" s="23" t="s">
        <v>6480</v>
      </c>
      <c r="D5030" s="23" t="s">
        <v>6481</v>
      </c>
      <c r="E5030" s="23" t="s">
        <v>1</v>
      </c>
      <c r="F5030" s="23" t="s">
        <v>7</v>
      </c>
      <c r="G5030" s="23" t="s">
        <v>975</v>
      </c>
      <c r="H5030" s="2" t="s">
        <v>7722</v>
      </c>
      <c r="I5030" s="23" t="s">
        <v>23</v>
      </c>
      <c r="J5030" s="23"/>
      <c r="K5030" s="23" t="s">
        <v>9712</v>
      </c>
      <c r="L5030" s="23"/>
      <c r="M5030" s="23">
        <f>YEAR(Tabla2[[#This Row],[Fecha de creación]])</f>
        <v>2021</v>
      </c>
      <c r="N5030" s="23">
        <f>MONTH(Tabla2[[#This Row],[Fecha de creación]])</f>
        <v>7</v>
      </c>
    </row>
    <row r="5031" spans="1:14" ht="15" customHeight="1" x14ac:dyDescent="0.25">
      <c r="A5031" s="26">
        <v>44404.516689814816</v>
      </c>
      <c r="B5031" s="23" t="s">
        <v>19</v>
      </c>
      <c r="C5031" s="23" t="s">
        <v>863</v>
      </c>
      <c r="D5031" s="23" t="s">
        <v>864</v>
      </c>
      <c r="E5031" s="23" t="s">
        <v>1</v>
      </c>
      <c r="F5031" s="23" t="s">
        <v>7</v>
      </c>
      <c r="G5031" s="23" t="s">
        <v>3</v>
      </c>
      <c r="H5031" s="2" t="s">
        <v>7722</v>
      </c>
      <c r="I5031" s="23" t="s">
        <v>23</v>
      </c>
      <c r="J5031" s="23"/>
      <c r="K5031" s="23" t="s">
        <v>9712</v>
      </c>
      <c r="L5031" s="23"/>
      <c r="M5031" s="23">
        <f>YEAR(Tabla2[[#This Row],[Fecha de creación]])</f>
        <v>2021</v>
      </c>
      <c r="N5031" s="23">
        <f>MONTH(Tabla2[[#This Row],[Fecha de creación]])</f>
        <v>7</v>
      </c>
    </row>
    <row r="5032" spans="1:14" ht="15" customHeight="1" x14ac:dyDescent="0.25">
      <c r="A5032" s="26">
        <v>44404.572488425925</v>
      </c>
      <c r="B5032" s="23" t="s">
        <v>0</v>
      </c>
      <c r="C5032" s="23" t="s">
        <v>6482</v>
      </c>
      <c r="D5032" s="23" t="s">
        <v>21</v>
      </c>
      <c r="E5032" s="23" t="s">
        <v>1</v>
      </c>
      <c r="F5032" s="23" t="s">
        <v>7</v>
      </c>
      <c r="G5032" s="23" t="s">
        <v>975</v>
      </c>
      <c r="H5032" s="2" t="s">
        <v>7744</v>
      </c>
      <c r="I5032" s="23" t="s">
        <v>4</v>
      </c>
      <c r="J5032" s="23"/>
      <c r="K5032" s="23" t="s">
        <v>9712</v>
      </c>
      <c r="L5032" s="23"/>
      <c r="M5032" s="23">
        <f>YEAR(Tabla2[[#This Row],[Fecha de creación]])</f>
        <v>2021</v>
      </c>
      <c r="N5032" s="23">
        <f>MONTH(Tabla2[[#This Row],[Fecha de creación]])</f>
        <v>7</v>
      </c>
    </row>
    <row r="5033" spans="1:14" ht="15" customHeight="1" x14ac:dyDescent="0.25">
      <c r="A5033" s="26">
        <v>44404.607789351852</v>
      </c>
      <c r="B5033" s="23" t="s">
        <v>0</v>
      </c>
      <c r="C5033" s="23" t="s">
        <v>6483</v>
      </c>
      <c r="D5033" s="23" t="s">
        <v>382</v>
      </c>
      <c r="E5033" s="23" t="s">
        <v>1</v>
      </c>
      <c r="F5033" s="23" t="s">
        <v>7</v>
      </c>
      <c r="G5033" s="23" t="s">
        <v>975</v>
      </c>
      <c r="H5033" s="2" t="s">
        <v>7758</v>
      </c>
      <c r="I5033" s="23" t="s">
        <v>5999</v>
      </c>
      <c r="J5033" s="23"/>
      <c r="K5033" s="23" t="s">
        <v>9712</v>
      </c>
      <c r="L5033" s="23"/>
      <c r="M5033" s="23">
        <f>YEAR(Tabla2[[#This Row],[Fecha de creación]])</f>
        <v>2021</v>
      </c>
      <c r="N5033" s="23">
        <f>MONTH(Tabla2[[#This Row],[Fecha de creación]])</f>
        <v>7</v>
      </c>
    </row>
    <row r="5034" spans="1:14" ht="15" customHeight="1" x14ac:dyDescent="0.25">
      <c r="A5034" s="26">
        <v>44404.60837962963</v>
      </c>
      <c r="B5034" s="23" t="s">
        <v>0</v>
      </c>
      <c r="C5034" s="23" t="s">
        <v>6484</v>
      </c>
      <c r="D5034" s="23" t="s">
        <v>49</v>
      </c>
      <c r="E5034" s="23" t="s">
        <v>1</v>
      </c>
      <c r="F5034" s="23" t="s">
        <v>22</v>
      </c>
      <c r="G5034" s="23" t="s">
        <v>975</v>
      </c>
      <c r="H5034" s="2" t="s">
        <v>7745</v>
      </c>
      <c r="I5034" s="23" t="s">
        <v>5999</v>
      </c>
      <c r="J5034" s="23"/>
      <c r="K5034" s="23" t="s">
        <v>9712</v>
      </c>
      <c r="L5034" s="23"/>
      <c r="M5034" s="23">
        <f>YEAR(Tabla2[[#This Row],[Fecha de creación]])</f>
        <v>2021</v>
      </c>
      <c r="N5034" s="23">
        <f>MONTH(Tabla2[[#This Row],[Fecha de creación]])</f>
        <v>7</v>
      </c>
    </row>
    <row r="5035" spans="1:14" ht="15" customHeight="1" x14ac:dyDescent="0.25">
      <c r="A5035" s="26">
        <v>44404.66002314815</v>
      </c>
      <c r="B5035" s="23" t="s">
        <v>56</v>
      </c>
      <c r="C5035" s="23" t="s">
        <v>6485</v>
      </c>
      <c r="D5035" s="23" t="s">
        <v>6</v>
      </c>
      <c r="E5035" s="23" t="s">
        <v>1</v>
      </c>
      <c r="F5035" s="23" t="s">
        <v>7</v>
      </c>
      <c r="G5035" s="23" t="s">
        <v>975</v>
      </c>
      <c r="H5035" s="2" t="s">
        <v>7722</v>
      </c>
      <c r="I5035" s="23" t="s">
        <v>4517</v>
      </c>
      <c r="J5035" s="23"/>
      <c r="K5035" s="23" t="s">
        <v>9712</v>
      </c>
      <c r="L5035" s="23"/>
      <c r="M5035" s="23">
        <f>YEAR(Tabla2[[#This Row],[Fecha de creación]])</f>
        <v>2021</v>
      </c>
      <c r="N5035" s="23">
        <f>MONTH(Tabla2[[#This Row],[Fecha de creación]])</f>
        <v>7</v>
      </c>
    </row>
    <row r="5036" spans="1:14" ht="15" customHeight="1" x14ac:dyDescent="0.25">
      <c r="A5036" s="26">
        <v>44404.728252314817</v>
      </c>
      <c r="B5036" s="23" t="s">
        <v>0</v>
      </c>
      <c r="C5036" s="23" t="s">
        <v>6486</v>
      </c>
      <c r="D5036" s="23" t="s">
        <v>6</v>
      </c>
      <c r="E5036" s="23" t="s">
        <v>1</v>
      </c>
      <c r="F5036" s="23" t="s">
        <v>7</v>
      </c>
      <c r="G5036" s="23" t="s">
        <v>975</v>
      </c>
      <c r="H5036" s="2" t="s">
        <v>7722</v>
      </c>
      <c r="I5036" s="23" t="s">
        <v>4</v>
      </c>
      <c r="J5036" s="23"/>
      <c r="K5036" s="23" t="s">
        <v>9712</v>
      </c>
      <c r="L5036" s="23"/>
      <c r="M5036" s="23">
        <f>YEAR(Tabla2[[#This Row],[Fecha de creación]])</f>
        <v>2021</v>
      </c>
      <c r="N5036" s="23">
        <f>MONTH(Tabla2[[#This Row],[Fecha de creación]])</f>
        <v>7</v>
      </c>
    </row>
    <row r="5037" spans="1:14" ht="15" customHeight="1" x14ac:dyDescent="0.25">
      <c r="A5037" s="26">
        <v>44404.757650462961</v>
      </c>
      <c r="B5037" s="23" t="s">
        <v>0</v>
      </c>
      <c r="C5037" s="23" t="s">
        <v>6487</v>
      </c>
      <c r="D5037" s="23" t="s">
        <v>21</v>
      </c>
      <c r="E5037" s="23" t="s">
        <v>1</v>
      </c>
      <c r="F5037" s="23" t="s">
        <v>7</v>
      </c>
      <c r="G5037" s="23" t="s">
        <v>975</v>
      </c>
      <c r="H5037" s="2" t="s">
        <v>7744</v>
      </c>
      <c r="I5037" s="23" t="s">
        <v>5999</v>
      </c>
      <c r="J5037" s="23"/>
      <c r="K5037" s="23" t="s">
        <v>9712</v>
      </c>
      <c r="L5037" s="23"/>
      <c r="M5037" s="23">
        <f>YEAR(Tabla2[[#This Row],[Fecha de creación]])</f>
        <v>2021</v>
      </c>
      <c r="N5037" s="23">
        <f>MONTH(Tabla2[[#This Row],[Fecha de creación]])</f>
        <v>7</v>
      </c>
    </row>
    <row r="5038" spans="1:14" ht="15" customHeight="1" x14ac:dyDescent="0.25">
      <c r="A5038" s="26">
        <v>44405.427361111113</v>
      </c>
      <c r="B5038" s="23" t="s">
        <v>0</v>
      </c>
      <c r="C5038" s="23" t="s">
        <v>6488</v>
      </c>
      <c r="D5038" s="23" t="s">
        <v>21</v>
      </c>
      <c r="E5038" s="23" t="s">
        <v>1</v>
      </c>
      <c r="F5038" s="23" t="s">
        <v>7</v>
      </c>
      <c r="G5038" s="23" t="s">
        <v>975</v>
      </c>
      <c r="H5038" s="2" t="s">
        <v>7744</v>
      </c>
      <c r="I5038" s="23" t="s">
        <v>4</v>
      </c>
      <c r="J5038" s="23"/>
      <c r="K5038" s="23" t="s">
        <v>9712</v>
      </c>
      <c r="L5038" s="23"/>
      <c r="M5038" s="23">
        <f>YEAR(Tabla2[[#This Row],[Fecha de creación]])</f>
        <v>2021</v>
      </c>
      <c r="N5038" s="23">
        <f>MONTH(Tabla2[[#This Row],[Fecha de creación]])</f>
        <v>7</v>
      </c>
    </row>
    <row r="5039" spans="1:14" ht="15" customHeight="1" x14ac:dyDescent="0.25">
      <c r="A5039" s="26">
        <v>44405.437037037038</v>
      </c>
      <c r="B5039" s="23" t="s">
        <v>0</v>
      </c>
      <c r="C5039" s="23" t="s">
        <v>6489</v>
      </c>
      <c r="D5039" s="23" t="s">
        <v>3164</v>
      </c>
      <c r="E5039" s="23" t="s">
        <v>1</v>
      </c>
      <c r="F5039" s="23" t="s">
        <v>7</v>
      </c>
      <c r="G5039" s="23" t="s">
        <v>975</v>
      </c>
      <c r="H5039" s="2" t="s">
        <v>7731</v>
      </c>
      <c r="I5039" s="23" t="s">
        <v>4</v>
      </c>
      <c r="J5039" s="23"/>
      <c r="K5039" s="23" t="s">
        <v>9712</v>
      </c>
      <c r="L5039" s="23"/>
      <c r="M5039" s="23">
        <f>YEAR(Tabla2[[#This Row],[Fecha de creación]])</f>
        <v>2021</v>
      </c>
      <c r="N5039" s="23">
        <f>MONTH(Tabla2[[#This Row],[Fecha de creación]])</f>
        <v>7</v>
      </c>
    </row>
    <row r="5040" spans="1:14" ht="15" customHeight="1" x14ac:dyDescent="0.25">
      <c r="A5040" s="26">
        <v>44405.628599537034</v>
      </c>
      <c r="B5040" s="23" t="s">
        <v>0</v>
      </c>
      <c r="C5040" s="23" t="s">
        <v>865</v>
      </c>
      <c r="D5040" s="23" t="s">
        <v>866</v>
      </c>
      <c r="E5040" s="23" t="s">
        <v>1</v>
      </c>
      <c r="F5040" s="23" t="s">
        <v>7</v>
      </c>
      <c r="G5040" s="23" t="s">
        <v>3</v>
      </c>
      <c r="H5040" s="2" t="s">
        <v>7731</v>
      </c>
      <c r="I5040" s="23" t="s">
        <v>4</v>
      </c>
      <c r="J5040" s="23"/>
      <c r="K5040" s="23" t="s">
        <v>9712</v>
      </c>
      <c r="L5040" s="23"/>
      <c r="M5040" s="23">
        <f>YEAR(Tabla2[[#This Row],[Fecha de creación]])</f>
        <v>2021</v>
      </c>
      <c r="N5040" s="23">
        <f>MONTH(Tabla2[[#This Row],[Fecha de creación]])</f>
        <v>7</v>
      </c>
    </row>
    <row r="5041" spans="1:14" ht="15" customHeight="1" x14ac:dyDescent="0.25">
      <c r="A5041" s="26">
        <v>44405.688171296293</v>
      </c>
      <c r="B5041" s="23" t="s">
        <v>100</v>
      </c>
      <c r="C5041" s="23" t="s">
        <v>6490</v>
      </c>
      <c r="D5041" s="23" t="s">
        <v>551</v>
      </c>
      <c r="E5041" s="23" t="s">
        <v>1</v>
      </c>
      <c r="F5041" s="23" t="s">
        <v>7</v>
      </c>
      <c r="G5041" s="23" t="s">
        <v>975</v>
      </c>
      <c r="H5041" s="2" t="s">
        <v>7731</v>
      </c>
      <c r="I5041" s="23" t="s">
        <v>1653</v>
      </c>
      <c r="J5041" s="23"/>
      <c r="K5041" s="23" t="s">
        <v>9712</v>
      </c>
      <c r="L5041" s="23"/>
      <c r="M5041" s="23">
        <f>YEAR(Tabla2[[#This Row],[Fecha de creación]])</f>
        <v>2021</v>
      </c>
      <c r="N5041" s="23">
        <f>MONTH(Tabla2[[#This Row],[Fecha de creación]])</f>
        <v>7</v>
      </c>
    </row>
    <row r="5042" spans="1:14" ht="15" customHeight="1" x14ac:dyDescent="0.25">
      <c r="A5042" s="26">
        <v>44405.689050925925</v>
      </c>
      <c r="B5042" s="23" t="s">
        <v>100</v>
      </c>
      <c r="C5042" s="23" t="s">
        <v>6491</v>
      </c>
      <c r="D5042" s="23" t="s">
        <v>351</v>
      </c>
      <c r="E5042" s="23" t="s">
        <v>1</v>
      </c>
      <c r="F5042" s="23" t="s">
        <v>7</v>
      </c>
      <c r="G5042" s="23" t="s">
        <v>975</v>
      </c>
      <c r="H5042" s="2" t="s">
        <v>7734</v>
      </c>
      <c r="I5042" s="23" t="s">
        <v>1653</v>
      </c>
      <c r="J5042" s="23"/>
      <c r="K5042" s="23" t="s">
        <v>9712</v>
      </c>
      <c r="L5042" s="23"/>
      <c r="M5042" s="23">
        <f>YEAR(Tabla2[[#This Row],[Fecha de creación]])</f>
        <v>2021</v>
      </c>
      <c r="N5042" s="23">
        <f>MONTH(Tabla2[[#This Row],[Fecha de creación]])</f>
        <v>7</v>
      </c>
    </row>
    <row r="5043" spans="1:14" ht="15" customHeight="1" x14ac:dyDescent="0.25">
      <c r="A5043" s="26">
        <v>44405.689583333333</v>
      </c>
      <c r="B5043" s="23" t="s">
        <v>100</v>
      </c>
      <c r="C5043" s="23" t="s">
        <v>6492</v>
      </c>
      <c r="D5043" s="23" t="s">
        <v>131</v>
      </c>
      <c r="E5043" s="23" t="s">
        <v>1</v>
      </c>
      <c r="F5043" s="23" t="s">
        <v>7</v>
      </c>
      <c r="G5043" s="23" t="s">
        <v>975</v>
      </c>
      <c r="H5043" s="2" t="s">
        <v>7728</v>
      </c>
      <c r="I5043" s="23" t="s">
        <v>1653</v>
      </c>
      <c r="J5043" s="23"/>
      <c r="K5043" s="23" t="s">
        <v>9712</v>
      </c>
      <c r="L5043" s="23"/>
      <c r="M5043" s="23">
        <f>YEAR(Tabla2[[#This Row],[Fecha de creación]])</f>
        <v>2021</v>
      </c>
      <c r="N5043" s="23">
        <f>MONTH(Tabla2[[#This Row],[Fecha de creación]])</f>
        <v>7</v>
      </c>
    </row>
    <row r="5044" spans="1:14" ht="15" customHeight="1" x14ac:dyDescent="0.25">
      <c r="A5044" s="26">
        <v>44405.698518518519</v>
      </c>
      <c r="B5044" s="23" t="s">
        <v>100</v>
      </c>
      <c r="C5044" s="23" t="s">
        <v>6493</v>
      </c>
      <c r="D5044" s="23" t="s">
        <v>131</v>
      </c>
      <c r="E5044" s="23" t="s">
        <v>1</v>
      </c>
      <c r="F5044" s="23" t="s">
        <v>7</v>
      </c>
      <c r="G5044" s="23" t="s">
        <v>975</v>
      </c>
      <c r="H5044" s="2" t="s">
        <v>7728</v>
      </c>
      <c r="I5044" s="23" t="s">
        <v>1653</v>
      </c>
      <c r="J5044" s="23"/>
      <c r="K5044" s="23" t="s">
        <v>9712</v>
      </c>
      <c r="L5044" s="23"/>
      <c r="M5044" s="23">
        <f>YEAR(Tabla2[[#This Row],[Fecha de creación]])</f>
        <v>2021</v>
      </c>
      <c r="N5044" s="23">
        <f>MONTH(Tabla2[[#This Row],[Fecha de creación]])</f>
        <v>7</v>
      </c>
    </row>
    <row r="5045" spans="1:14" ht="15" customHeight="1" x14ac:dyDescent="0.25">
      <c r="A5045" s="26">
        <v>44405.704027777778</v>
      </c>
      <c r="B5045" s="23" t="s">
        <v>0</v>
      </c>
      <c r="C5045" s="23" t="s">
        <v>867</v>
      </c>
      <c r="D5045" s="23" t="s">
        <v>868</v>
      </c>
      <c r="E5045" s="23" t="s">
        <v>1</v>
      </c>
      <c r="F5045" s="23" t="s">
        <v>2</v>
      </c>
      <c r="G5045" s="23" t="s">
        <v>3</v>
      </c>
      <c r="H5045" s="2" t="s">
        <v>7754</v>
      </c>
      <c r="I5045" s="23" t="s">
        <v>5999</v>
      </c>
      <c r="J5045" s="23"/>
      <c r="K5045" s="23" t="s">
        <v>9536</v>
      </c>
      <c r="L5045" s="23"/>
      <c r="M5045" s="23">
        <f>YEAR(Tabla2[[#This Row],[Fecha de creación]])</f>
        <v>2021</v>
      </c>
      <c r="N5045" s="23">
        <f>MONTH(Tabla2[[#This Row],[Fecha de creación]])</f>
        <v>7</v>
      </c>
    </row>
    <row r="5046" spans="1:14" ht="15" customHeight="1" x14ac:dyDescent="0.25">
      <c r="A5046" s="26">
        <v>44405.709131944444</v>
      </c>
      <c r="B5046" s="23" t="s">
        <v>0</v>
      </c>
      <c r="C5046" s="23" t="s">
        <v>869</v>
      </c>
      <c r="D5046" s="23" t="s">
        <v>215</v>
      </c>
      <c r="E5046" s="23" t="s">
        <v>1</v>
      </c>
      <c r="F5046" s="23" t="s">
        <v>7</v>
      </c>
      <c r="G5046" s="23" t="s">
        <v>3</v>
      </c>
      <c r="H5046" s="2" t="s">
        <v>7729</v>
      </c>
      <c r="I5046" s="23" t="s">
        <v>5999</v>
      </c>
      <c r="J5046" s="23"/>
      <c r="K5046" s="23" t="s">
        <v>9712</v>
      </c>
      <c r="L5046" s="23"/>
      <c r="M5046" s="23">
        <f>YEAR(Tabla2[[#This Row],[Fecha de creación]])</f>
        <v>2021</v>
      </c>
      <c r="N5046" s="23">
        <f>MONTH(Tabla2[[#This Row],[Fecha de creación]])</f>
        <v>7</v>
      </c>
    </row>
    <row r="5047" spans="1:14" ht="15" customHeight="1" x14ac:dyDescent="0.25">
      <c r="A5047" s="26">
        <v>44405.713576388887</v>
      </c>
      <c r="B5047" s="23" t="s">
        <v>0</v>
      </c>
      <c r="C5047" s="23" t="s">
        <v>6494</v>
      </c>
      <c r="D5047" s="23" t="s">
        <v>123</v>
      </c>
      <c r="E5047" s="23" t="s">
        <v>1</v>
      </c>
      <c r="F5047" s="23" t="s">
        <v>7</v>
      </c>
      <c r="G5047" s="23" t="s">
        <v>1551</v>
      </c>
      <c r="H5047" s="2" t="s">
        <v>7729</v>
      </c>
      <c r="I5047" s="23" t="s">
        <v>5999</v>
      </c>
      <c r="J5047" s="23"/>
      <c r="K5047" s="23" t="s">
        <v>9712</v>
      </c>
      <c r="L5047" s="23"/>
      <c r="M5047" s="23">
        <f>YEAR(Tabla2[[#This Row],[Fecha de creación]])</f>
        <v>2021</v>
      </c>
      <c r="N5047" s="23">
        <f>MONTH(Tabla2[[#This Row],[Fecha de creación]])</f>
        <v>7</v>
      </c>
    </row>
    <row r="5048" spans="1:14" ht="15" customHeight="1" x14ac:dyDescent="0.25">
      <c r="A5048" s="26">
        <v>44405.722743055558</v>
      </c>
      <c r="B5048" s="23" t="s">
        <v>0</v>
      </c>
      <c r="C5048" s="23" t="s">
        <v>870</v>
      </c>
      <c r="D5048" s="23" t="s">
        <v>21</v>
      </c>
      <c r="E5048" s="23" t="s">
        <v>1</v>
      </c>
      <c r="F5048" s="23" t="s">
        <v>7</v>
      </c>
      <c r="G5048" s="23" t="s">
        <v>3</v>
      </c>
      <c r="H5048" s="2" t="s">
        <v>7744</v>
      </c>
      <c r="I5048" s="23" t="s">
        <v>5999</v>
      </c>
      <c r="J5048" s="23"/>
      <c r="K5048" s="23" t="s">
        <v>9712</v>
      </c>
      <c r="L5048" s="23"/>
      <c r="M5048" s="23">
        <f>YEAR(Tabla2[[#This Row],[Fecha de creación]])</f>
        <v>2021</v>
      </c>
      <c r="N5048" s="23">
        <f>MONTH(Tabla2[[#This Row],[Fecha de creación]])</f>
        <v>7</v>
      </c>
    </row>
    <row r="5049" spans="1:14" ht="15" customHeight="1" x14ac:dyDescent="0.25">
      <c r="A5049" s="26">
        <v>44405.745428240742</v>
      </c>
      <c r="B5049" s="23" t="s">
        <v>0</v>
      </c>
      <c r="C5049" s="23" t="s">
        <v>871</v>
      </c>
      <c r="D5049" s="23" t="s">
        <v>872</v>
      </c>
      <c r="E5049" s="23" t="s">
        <v>1</v>
      </c>
      <c r="F5049" s="23" t="s">
        <v>7</v>
      </c>
      <c r="G5049" s="23" t="s">
        <v>3</v>
      </c>
      <c r="H5049" s="2" t="s">
        <v>7758</v>
      </c>
      <c r="I5049" s="23" t="s">
        <v>5999</v>
      </c>
      <c r="J5049" s="23"/>
      <c r="K5049" s="23" t="s">
        <v>9712</v>
      </c>
      <c r="L5049" s="23"/>
      <c r="M5049" s="23">
        <f>YEAR(Tabla2[[#This Row],[Fecha de creación]])</f>
        <v>2021</v>
      </c>
      <c r="N5049" s="23">
        <f>MONTH(Tabla2[[#This Row],[Fecha de creación]])</f>
        <v>7</v>
      </c>
    </row>
    <row r="5050" spans="1:14" ht="15" customHeight="1" x14ac:dyDescent="0.25">
      <c r="A5050" s="26">
        <v>44406.420856481483</v>
      </c>
      <c r="B5050" s="23" t="s">
        <v>0</v>
      </c>
      <c r="C5050" s="23" t="s">
        <v>6495</v>
      </c>
      <c r="D5050" s="23" t="s">
        <v>21</v>
      </c>
      <c r="E5050" s="23" t="s">
        <v>1</v>
      </c>
      <c r="F5050" s="23" t="s">
        <v>22</v>
      </c>
      <c r="G5050" s="23" t="s">
        <v>975</v>
      </c>
      <c r="H5050" s="2" t="s">
        <v>7744</v>
      </c>
      <c r="I5050" s="23" t="s">
        <v>7412</v>
      </c>
      <c r="J5050" s="23"/>
      <c r="K5050" s="23" t="s">
        <v>9712</v>
      </c>
      <c r="L5050" s="23"/>
      <c r="M5050" s="23">
        <f>YEAR(Tabla2[[#This Row],[Fecha de creación]])</f>
        <v>2021</v>
      </c>
      <c r="N5050" s="23">
        <f>MONTH(Tabla2[[#This Row],[Fecha de creación]])</f>
        <v>7</v>
      </c>
    </row>
    <row r="5051" spans="1:14" ht="15" customHeight="1" x14ac:dyDescent="0.25">
      <c r="A5051" s="26">
        <v>44406.428738425922</v>
      </c>
      <c r="B5051" s="23" t="s">
        <v>0</v>
      </c>
      <c r="C5051" s="23" t="s">
        <v>6496</v>
      </c>
      <c r="D5051" s="23" t="s">
        <v>1021</v>
      </c>
      <c r="E5051" s="23" t="s">
        <v>1</v>
      </c>
      <c r="F5051" s="23" t="s">
        <v>7</v>
      </c>
      <c r="G5051" s="23" t="s">
        <v>975</v>
      </c>
      <c r="H5051" s="2" t="s">
        <v>7742</v>
      </c>
      <c r="I5051" s="23" t="s">
        <v>7412</v>
      </c>
      <c r="J5051" s="23"/>
      <c r="K5051" s="23" t="s">
        <v>9712</v>
      </c>
      <c r="L5051" s="23"/>
      <c r="M5051" s="23">
        <f>YEAR(Tabla2[[#This Row],[Fecha de creación]])</f>
        <v>2021</v>
      </c>
      <c r="N5051" s="23">
        <f>MONTH(Tabla2[[#This Row],[Fecha de creación]])</f>
        <v>7</v>
      </c>
    </row>
    <row r="5052" spans="1:14" ht="15" customHeight="1" x14ac:dyDescent="0.25">
      <c r="A5052" s="26">
        <v>44406.431655092594</v>
      </c>
      <c r="B5052" s="23" t="s">
        <v>0</v>
      </c>
      <c r="C5052" s="23" t="s">
        <v>6497</v>
      </c>
      <c r="D5052" s="23" t="s">
        <v>21</v>
      </c>
      <c r="E5052" s="23" t="s">
        <v>1</v>
      </c>
      <c r="F5052" s="23" t="s">
        <v>7</v>
      </c>
      <c r="G5052" s="23" t="s">
        <v>975</v>
      </c>
      <c r="H5052" s="2" t="s">
        <v>7744</v>
      </c>
      <c r="I5052" s="23" t="s">
        <v>7412</v>
      </c>
      <c r="J5052" s="23"/>
      <c r="K5052" s="23" t="s">
        <v>9712</v>
      </c>
      <c r="L5052" s="23"/>
      <c r="M5052" s="23">
        <f>YEAR(Tabla2[[#This Row],[Fecha de creación]])</f>
        <v>2021</v>
      </c>
      <c r="N5052" s="23">
        <f>MONTH(Tabla2[[#This Row],[Fecha de creación]])</f>
        <v>7</v>
      </c>
    </row>
    <row r="5053" spans="1:14" ht="15" customHeight="1" x14ac:dyDescent="0.25">
      <c r="A5053" s="26">
        <v>44406.436412037037</v>
      </c>
      <c r="B5053" s="23" t="s">
        <v>0</v>
      </c>
      <c r="C5053" s="23" t="s">
        <v>6498</v>
      </c>
      <c r="D5053" s="23" t="s">
        <v>3729</v>
      </c>
      <c r="E5053" s="23" t="s">
        <v>1</v>
      </c>
      <c r="F5053" s="23" t="s">
        <v>7</v>
      </c>
      <c r="G5053" s="23" t="s">
        <v>975</v>
      </c>
      <c r="H5053" s="2" t="s">
        <v>7731</v>
      </c>
      <c r="I5053" s="23" t="s">
        <v>7412</v>
      </c>
      <c r="J5053" s="23"/>
      <c r="K5053" s="23" t="s">
        <v>9712</v>
      </c>
      <c r="L5053" s="23"/>
      <c r="M5053" s="23">
        <f>YEAR(Tabla2[[#This Row],[Fecha de creación]])</f>
        <v>2021</v>
      </c>
      <c r="N5053" s="23">
        <f>MONTH(Tabla2[[#This Row],[Fecha de creación]])</f>
        <v>7</v>
      </c>
    </row>
    <row r="5054" spans="1:14" ht="15" customHeight="1" x14ac:dyDescent="0.25">
      <c r="A5054" s="26">
        <v>44406.437025462961</v>
      </c>
      <c r="B5054" s="23" t="s">
        <v>0</v>
      </c>
      <c r="C5054" s="23" t="s">
        <v>6499</v>
      </c>
      <c r="D5054" s="23" t="s">
        <v>351</v>
      </c>
      <c r="E5054" s="23" t="s">
        <v>1</v>
      </c>
      <c r="F5054" s="23" t="s">
        <v>7</v>
      </c>
      <c r="G5054" s="23" t="s">
        <v>975</v>
      </c>
      <c r="H5054" s="2" t="s">
        <v>7734</v>
      </c>
      <c r="I5054" s="23" t="s">
        <v>7412</v>
      </c>
      <c r="J5054" s="23"/>
      <c r="K5054" s="23" t="s">
        <v>9712</v>
      </c>
      <c r="L5054" s="23"/>
      <c r="M5054" s="23">
        <f>YEAR(Tabla2[[#This Row],[Fecha de creación]])</f>
        <v>2021</v>
      </c>
      <c r="N5054" s="23">
        <f>MONTH(Tabla2[[#This Row],[Fecha de creación]])</f>
        <v>7</v>
      </c>
    </row>
    <row r="5055" spans="1:14" ht="15" customHeight="1" x14ac:dyDescent="0.25">
      <c r="A5055" s="26">
        <v>44406.44427083333</v>
      </c>
      <c r="B5055" s="23" t="s">
        <v>0</v>
      </c>
      <c r="C5055" s="23" t="s">
        <v>6500</v>
      </c>
      <c r="D5055" s="23" t="s">
        <v>21</v>
      </c>
      <c r="E5055" s="23" t="s">
        <v>1</v>
      </c>
      <c r="F5055" s="23" t="s">
        <v>7</v>
      </c>
      <c r="G5055" s="23" t="s">
        <v>975</v>
      </c>
      <c r="H5055" s="2" t="s">
        <v>7744</v>
      </c>
      <c r="I5055" s="23" t="s">
        <v>7412</v>
      </c>
      <c r="J5055" s="23"/>
      <c r="K5055" s="23" t="s">
        <v>9712</v>
      </c>
      <c r="L5055" s="23"/>
      <c r="M5055" s="23">
        <f>YEAR(Tabla2[[#This Row],[Fecha de creación]])</f>
        <v>2021</v>
      </c>
      <c r="N5055" s="23">
        <f>MONTH(Tabla2[[#This Row],[Fecha de creación]])</f>
        <v>7</v>
      </c>
    </row>
    <row r="5056" spans="1:14" ht="15" customHeight="1" x14ac:dyDescent="0.25">
      <c r="A5056" s="26">
        <v>44406.444756944446</v>
      </c>
      <c r="B5056" s="23" t="s">
        <v>0</v>
      </c>
      <c r="C5056" s="23" t="s">
        <v>6501</v>
      </c>
      <c r="D5056" s="23" t="s">
        <v>349</v>
      </c>
      <c r="E5056" s="23" t="s">
        <v>1</v>
      </c>
      <c r="F5056" s="23" t="s">
        <v>7</v>
      </c>
      <c r="G5056" s="23" t="s">
        <v>975</v>
      </c>
      <c r="H5056" s="2" t="s">
        <v>7731</v>
      </c>
      <c r="I5056" s="23" t="s">
        <v>7412</v>
      </c>
      <c r="J5056" s="23"/>
      <c r="K5056" s="23" t="s">
        <v>9712</v>
      </c>
      <c r="L5056" s="23"/>
      <c r="M5056" s="23">
        <f>YEAR(Tabla2[[#This Row],[Fecha de creación]])</f>
        <v>2021</v>
      </c>
      <c r="N5056" s="23">
        <f>MONTH(Tabla2[[#This Row],[Fecha de creación]])</f>
        <v>7</v>
      </c>
    </row>
    <row r="5057" spans="1:14" ht="15" customHeight="1" x14ac:dyDescent="0.25">
      <c r="A5057" s="26">
        <v>44406.445231481484</v>
      </c>
      <c r="B5057" s="23" t="s">
        <v>0</v>
      </c>
      <c r="C5057" s="23" t="s">
        <v>6502</v>
      </c>
      <c r="D5057" s="23" t="s">
        <v>351</v>
      </c>
      <c r="E5057" s="23" t="s">
        <v>1</v>
      </c>
      <c r="F5057" s="23" t="s">
        <v>7</v>
      </c>
      <c r="G5057" s="23" t="s">
        <v>975</v>
      </c>
      <c r="H5057" s="2" t="s">
        <v>7734</v>
      </c>
      <c r="I5057" s="23" t="s">
        <v>7412</v>
      </c>
      <c r="J5057" s="23"/>
      <c r="K5057" s="23" t="s">
        <v>9712</v>
      </c>
      <c r="L5057" s="23"/>
      <c r="M5057" s="23">
        <f>YEAR(Tabla2[[#This Row],[Fecha de creación]])</f>
        <v>2021</v>
      </c>
      <c r="N5057" s="23">
        <f>MONTH(Tabla2[[#This Row],[Fecha de creación]])</f>
        <v>7</v>
      </c>
    </row>
    <row r="5058" spans="1:14" ht="15" customHeight="1" x14ac:dyDescent="0.25">
      <c r="A5058" s="26">
        <v>44406.449872685182</v>
      </c>
      <c r="B5058" s="23" t="s">
        <v>0</v>
      </c>
      <c r="C5058" s="23" t="s">
        <v>6503</v>
      </c>
      <c r="D5058" s="23" t="s">
        <v>349</v>
      </c>
      <c r="E5058" s="23" t="s">
        <v>1</v>
      </c>
      <c r="F5058" s="23" t="s">
        <v>7</v>
      </c>
      <c r="G5058" s="23" t="s">
        <v>975</v>
      </c>
      <c r="H5058" s="2" t="s">
        <v>7731</v>
      </c>
      <c r="I5058" s="23" t="s">
        <v>7412</v>
      </c>
      <c r="J5058" s="23"/>
      <c r="K5058" s="23" t="s">
        <v>9712</v>
      </c>
      <c r="L5058" s="23"/>
      <c r="M5058" s="23">
        <f>YEAR(Tabla2[[#This Row],[Fecha de creación]])</f>
        <v>2021</v>
      </c>
      <c r="N5058" s="23">
        <f>MONTH(Tabla2[[#This Row],[Fecha de creación]])</f>
        <v>7</v>
      </c>
    </row>
    <row r="5059" spans="1:14" ht="15" customHeight="1" x14ac:dyDescent="0.25">
      <c r="A5059" s="26">
        <v>44406.450370370374</v>
      </c>
      <c r="B5059" s="23" t="s">
        <v>0</v>
      </c>
      <c r="C5059" s="23" t="s">
        <v>6504</v>
      </c>
      <c r="D5059" s="23" t="s">
        <v>351</v>
      </c>
      <c r="E5059" s="23" t="s">
        <v>1</v>
      </c>
      <c r="F5059" s="23" t="s">
        <v>7</v>
      </c>
      <c r="G5059" s="23" t="s">
        <v>975</v>
      </c>
      <c r="H5059" s="2" t="s">
        <v>7734</v>
      </c>
      <c r="I5059" s="23" t="s">
        <v>7412</v>
      </c>
      <c r="J5059" s="23"/>
      <c r="K5059" s="23" t="s">
        <v>9712</v>
      </c>
      <c r="L5059" s="23"/>
      <c r="M5059" s="23">
        <f>YEAR(Tabla2[[#This Row],[Fecha de creación]])</f>
        <v>2021</v>
      </c>
      <c r="N5059" s="23">
        <f>MONTH(Tabla2[[#This Row],[Fecha de creación]])</f>
        <v>7</v>
      </c>
    </row>
    <row r="5060" spans="1:14" ht="15" customHeight="1" x14ac:dyDescent="0.25">
      <c r="A5060" s="26">
        <v>44406.451898148145</v>
      </c>
      <c r="B5060" s="23" t="s">
        <v>19</v>
      </c>
      <c r="C5060" s="23" t="s">
        <v>6505</v>
      </c>
      <c r="D5060" s="23" t="s">
        <v>6506</v>
      </c>
      <c r="E5060" s="23" t="s">
        <v>1</v>
      </c>
      <c r="F5060" s="23" t="s">
        <v>7</v>
      </c>
      <c r="G5060" s="23" t="s">
        <v>975</v>
      </c>
      <c r="H5060" s="2" t="s">
        <v>7734</v>
      </c>
      <c r="I5060" s="23" t="s">
        <v>23</v>
      </c>
      <c r="J5060" s="23"/>
      <c r="K5060" s="23" t="s">
        <v>9712</v>
      </c>
      <c r="L5060" s="23"/>
      <c r="M5060" s="23">
        <f>YEAR(Tabla2[[#This Row],[Fecha de creación]])</f>
        <v>2021</v>
      </c>
      <c r="N5060" s="23">
        <f>MONTH(Tabla2[[#This Row],[Fecha de creación]])</f>
        <v>7</v>
      </c>
    </row>
    <row r="5061" spans="1:14" ht="15" customHeight="1" x14ac:dyDescent="0.25">
      <c r="A5061" s="26">
        <v>44406.465937499997</v>
      </c>
      <c r="B5061" s="23" t="s">
        <v>0</v>
      </c>
      <c r="C5061" s="23" t="s">
        <v>6507</v>
      </c>
      <c r="D5061" s="23" t="s">
        <v>21</v>
      </c>
      <c r="E5061" s="23" t="s">
        <v>1</v>
      </c>
      <c r="F5061" s="23" t="s">
        <v>7</v>
      </c>
      <c r="G5061" s="23" t="s">
        <v>975</v>
      </c>
      <c r="H5061" s="2" t="s">
        <v>7744</v>
      </c>
      <c r="I5061" s="23" t="s">
        <v>7412</v>
      </c>
      <c r="J5061" s="23"/>
      <c r="K5061" s="23" t="s">
        <v>9712</v>
      </c>
      <c r="L5061" s="23"/>
      <c r="M5061" s="23">
        <f>YEAR(Tabla2[[#This Row],[Fecha de creación]])</f>
        <v>2021</v>
      </c>
      <c r="N5061" s="23">
        <f>MONTH(Tabla2[[#This Row],[Fecha de creación]])</f>
        <v>7</v>
      </c>
    </row>
    <row r="5062" spans="1:14" ht="15" customHeight="1" x14ac:dyDescent="0.25">
      <c r="A5062" s="26">
        <v>44406.482395833336</v>
      </c>
      <c r="B5062" s="23" t="s">
        <v>0</v>
      </c>
      <c r="C5062" s="23" t="s">
        <v>6508</v>
      </c>
      <c r="D5062" s="23" t="s">
        <v>349</v>
      </c>
      <c r="E5062" s="23" t="s">
        <v>1</v>
      </c>
      <c r="F5062" s="23" t="s">
        <v>7</v>
      </c>
      <c r="G5062" s="23" t="s">
        <v>975</v>
      </c>
      <c r="H5062" s="2" t="s">
        <v>7731</v>
      </c>
      <c r="I5062" s="23" t="s">
        <v>7412</v>
      </c>
      <c r="J5062" s="23"/>
      <c r="K5062" s="23" t="s">
        <v>9712</v>
      </c>
      <c r="L5062" s="23"/>
      <c r="M5062" s="23">
        <f>YEAR(Tabla2[[#This Row],[Fecha de creación]])</f>
        <v>2021</v>
      </c>
      <c r="N5062" s="23">
        <f>MONTH(Tabla2[[#This Row],[Fecha de creación]])</f>
        <v>7</v>
      </c>
    </row>
    <row r="5063" spans="1:14" ht="15" customHeight="1" x14ac:dyDescent="0.25">
      <c r="A5063" s="26">
        <v>44406.513425925928</v>
      </c>
      <c r="B5063" s="23" t="s">
        <v>0</v>
      </c>
      <c r="C5063" s="23" t="s">
        <v>6509</v>
      </c>
      <c r="D5063" s="23" t="s">
        <v>351</v>
      </c>
      <c r="E5063" s="23" t="s">
        <v>1</v>
      </c>
      <c r="F5063" s="23" t="s">
        <v>7</v>
      </c>
      <c r="G5063" s="23" t="s">
        <v>975</v>
      </c>
      <c r="H5063" s="2" t="s">
        <v>7734</v>
      </c>
      <c r="I5063" s="23" t="s">
        <v>7412</v>
      </c>
      <c r="J5063" s="23"/>
      <c r="K5063" s="23" t="s">
        <v>9712</v>
      </c>
      <c r="L5063" s="23"/>
      <c r="M5063" s="23">
        <f>YEAR(Tabla2[[#This Row],[Fecha de creación]])</f>
        <v>2021</v>
      </c>
      <c r="N5063" s="23">
        <f>MONTH(Tabla2[[#This Row],[Fecha de creación]])</f>
        <v>7</v>
      </c>
    </row>
    <row r="5064" spans="1:14" ht="15" customHeight="1" x14ac:dyDescent="0.25">
      <c r="A5064" s="26">
        <v>44406.517511574071</v>
      </c>
      <c r="B5064" s="23" t="s">
        <v>0</v>
      </c>
      <c r="C5064" s="23" t="s">
        <v>6510</v>
      </c>
      <c r="D5064" s="23" t="s">
        <v>6</v>
      </c>
      <c r="E5064" s="23" t="s">
        <v>1</v>
      </c>
      <c r="F5064" s="23" t="s">
        <v>7</v>
      </c>
      <c r="G5064" s="23" t="s">
        <v>975</v>
      </c>
      <c r="H5064" s="2" t="s">
        <v>7722</v>
      </c>
      <c r="I5064" s="23" t="s">
        <v>8</v>
      </c>
      <c r="J5064" s="23"/>
      <c r="K5064" s="23" t="s">
        <v>9712</v>
      </c>
      <c r="L5064" s="23"/>
      <c r="M5064" s="23">
        <f>YEAR(Tabla2[[#This Row],[Fecha de creación]])</f>
        <v>2021</v>
      </c>
      <c r="N5064" s="23">
        <f>MONTH(Tabla2[[#This Row],[Fecha de creación]])</f>
        <v>7</v>
      </c>
    </row>
    <row r="5065" spans="1:14" ht="15" customHeight="1" x14ac:dyDescent="0.25">
      <c r="A5065" s="26">
        <v>44406.51871527778</v>
      </c>
      <c r="B5065" s="23" t="s">
        <v>0</v>
      </c>
      <c r="C5065" s="23" t="s">
        <v>6511</v>
      </c>
      <c r="D5065" s="23" t="s">
        <v>6</v>
      </c>
      <c r="E5065" s="23" t="s">
        <v>1</v>
      </c>
      <c r="F5065" s="23" t="s">
        <v>7</v>
      </c>
      <c r="G5065" s="23" t="s">
        <v>975</v>
      </c>
      <c r="H5065" s="2" t="s">
        <v>7722</v>
      </c>
      <c r="I5065" s="23" t="s">
        <v>7412</v>
      </c>
      <c r="J5065" s="23"/>
      <c r="K5065" s="23" t="s">
        <v>9712</v>
      </c>
      <c r="L5065" s="23"/>
      <c r="M5065" s="23">
        <f>YEAR(Tabla2[[#This Row],[Fecha de creación]])</f>
        <v>2021</v>
      </c>
      <c r="N5065" s="23">
        <f>MONTH(Tabla2[[#This Row],[Fecha de creación]])</f>
        <v>7</v>
      </c>
    </row>
    <row r="5066" spans="1:14" ht="15" customHeight="1" x14ac:dyDescent="0.25">
      <c r="A5066" s="26">
        <v>44406.534456018519</v>
      </c>
      <c r="B5066" s="23" t="s">
        <v>0</v>
      </c>
      <c r="C5066" s="23" t="s">
        <v>6512</v>
      </c>
      <c r="D5066" s="23" t="s">
        <v>21</v>
      </c>
      <c r="E5066" s="23" t="s">
        <v>1</v>
      </c>
      <c r="F5066" s="23" t="s">
        <v>7</v>
      </c>
      <c r="G5066" s="23" t="s">
        <v>975</v>
      </c>
      <c r="H5066" s="2" t="s">
        <v>7744</v>
      </c>
      <c r="I5066" s="23" t="s">
        <v>7412</v>
      </c>
      <c r="J5066" s="23"/>
      <c r="K5066" s="23" t="s">
        <v>9712</v>
      </c>
      <c r="L5066" s="23"/>
      <c r="M5066" s="23">
        <f>YEAR(Tabla2[[#This Row],[Fecha de creación]])</f>
        <v>2021</v>
      </c>
      <c r="N5066" s="23">
        <f>MONTH(Tabla2[[#This Row],[Fecha de creación]])</f>
        <v>7</v>
      </c>
    </row>
    <row r="5067" spans="1:14" ht="15" customHeight="1" x14ac:dyDescent="0.25">
      <c r="A5067" s="26">
        <v>44406.535474537035</v>
      </c>
      <c r="B5067" s="23" t="s">
        <v>0</v>
      </c>
      <c r="C5067" s="23" t="s">
        <v>6513</v>
      </c>
      <c r="D5067" s="23" t="s">
        <v>349</v>
      </c>
      <c r="E5067" s="23" t="s">
        <v>1</v>
      </c>
      <c r="F5067" s="23" t="s">
        <v>7</v>
      </c>
      <c r="G5067" s="23" t="s">
        <v>975</v>
      </c>
      <c r="H5067" s="2" t="s">
        <v>7731</v>
      </c>
      <c r="I5067" s="23" t="s">
        <v>7412</v>
      </c>
      <c r="J5067" s="23"/>
      <c r="K5067" s="23" t="s">
        <v>9712</v>
      </c>
      <c r="L5067" s="23"/>
      <c r="M5067" s="23">
        <f>YEAR(Tabla2[[#This Row],[Fecha de creación]])</f>
        <v>2021</v>
      </c>
      <c r="N5067" s="23">
        <f>MONTH(Tabla2[[#This Row],[Fecha de creación]])</f>
        <v>7</v>
      </c>
    </row>
    <row r="5068" spans="1:14" ht="15" customHeight="1" x14ac:dyDescent="0.25">
      <c r="A5068" s="26">
        <v>44406.546365740738</v>
      </c>
      <c r="B5068" s="23" t="s">
        <v>0</v>
      </c>
      <c r="C5068" s="23" t="s">
        <v>6514</v>
      </c>
      <c r="D5068" s="23" t="s">
        <v>351</v>
      </c>
      <c r="E5068" s="23" t="s">
        <v>1</v>
      </c>
      <c r="F5068" s="23" t="s">
        <v>7</v>
      </c>
      <c r="G5068" s="23" t="s">
        <v>975</v>
      </c>
      <c r="H5068" s="2" t="s">
        <v>7734</v>
      </c>
      <c r="I5068" s="23" t="s">
        <v>7412</v>
      </c>
      <c r="J5068" s="23"/>
      <c r="K5068" s="23" t="s">
        <v>9712</v>
      </c>
      <c r="L5068" s="23"/>
      <c r="M5068" s="23">
        <f>YEAR(Tabla2[[#This Row],[Fecha de creación]])</f>
        <v>2021</v>
      </c>
      <c r="N5068" s="23">
        <f>MONTH(Tabla2[[#This Row],[Fecha de creación]])</f>
        <v>7</v>
      </c>
    </row>
    <row r="5069" spans="1:14" ht="15" customHeight="1" x14ac:dyDescent="0.25">
      <c r="A5069" s="26">
        <v>44406.55259259259</v>
      </c>
      <c r="B5069" s="23" t="s">
        <v>0</v>
      </c>
      <c r="C5069" s="23" t="s">
        <v>6515</v>
      </c>
      <c r="D5069" s="23" t="s">
        <v>349</v>
      </c>
      <c r="E5069" s="23" t="s">
        <v>1</v>
      </c>
      <c r="F5069" s="23" t="s">
        <v>7</v>
      </c>
      <c r="G5069" s="23" t="s">
        <v>975</v>
      </c>
      <c r="H5069" s="2" t="s">
        <v>7731</v>
      </c>
      <c r="I5069" s="23" t="s">
        <v>7412</v>
      </c>
      <c r="J5069" s="23"/>
      <c r="K5069" s="23" t="s">
        <v>9712</v>
      </c>
      <c r="L5069" s="23"/>
      <c r="M5069" s="23">
        <f>YEAR(Tabla2[[#This Row],[Fecha de creación]])</f>
        <v>2021</v>
      </c>
      <c r="N5069" s="23">
        <f>MONTH(Tabla2[[#This Row],[Fecha de creación]])</f>
        <v>7</v>
      </c>
    </row>
    <row r="5070" spans="1:14" ht="15" customHeight="1" x14ac:dyDescent="0.25">
      <c r="A5070" s="26">
        <v>44406.553206018521</v>
      </c>
      <c r="B5070" s="23" t="s">
        <v>0</v>
      </c>
      <c r="C5070" s="23" t="s">
        <v>6516</v>
      </c>
      <c r="D5070" s="23" t="s">
        <v>351</v>
      </c>
      <c r="E5070" s="23" t="s">
        <v>1</v>
      </c>
      <c r="F5070" s="23" t="s">
        <v>7</v>
      </c>
      <c r="G5070" s="23" t="s">
        <v>975</v>
      </c>
      <c r="H5070" s="2" t="s">
        <v>7734</v>
      </c>
      <c r="I5070" s="23" t="s">
        <v>7412</v>
      </c>
      <c r="J5070" s="23"/>
      <c r="K5070" s="23" t="s">
        <v>9712</v>
      </c>
      <c r="L5070" s="23"/>
      <c r="M5070" s="23">
        <f>YEAR(Tabla2[[#This Row],[Fecha de creación]])</f>
        <v>2021</v>
      </c>
      <c r="N5070" s="23">
        <f>MONTH(Tabla2[[#This Row],[Fecha de creación]])</f>
        <v>7</v>
      </c>
    </row>
    <row r="5071" spans="1:14" ht="15" customHeight="1" x14ac:dyDescent="0.25">
      <c r="A5071" s="26">
        <v>44406.553831018522</v>
      </c>
      <c r="B5071" s="23" t="s">
        <v>0</v>
      </c>
      <c r="C5071" s="23" t="s">
        <v>6517</v>
      </c>
      <c r="D5071" s="23" t="s">
        <v>131</v>
      </c>
      <c r="E5071" s="23" t="s">
        <v>1</v>
      </c>
      <c r="F5071" s="23" t="s">
        <v>7</v>
      </c>
      <c r="G5071" s="23" t="s">
        <v>975</v>
      </c>
      <c r="H5071" s="2" t="s">
        <v>7728</v>
      </c>
      <c r="I5071" s="23" t="s">
        <v>7412</v>
      </c>
      <c r="J5071" s="23"/>
      <c r="K5071" s="23" t="s">
        <v>9712</v>
      </c>
      <c r="L5071" s="23"/>
      <c r="M5071" s="23">
        <f>YEAR(Tabla2[[#This Row],[Fecha de creación]])</f>
        <v>2021</v>
      </c>
      <c r="N5071" s="23">
        <f>MONTH(Tabla2[[#This Row],[Fecha de creación]])</f>
        <v>7</v>
      </c>
    </row>
    <row r="5072" spans="1:14" ht="15" customHeight="1" x14ac:dyDescent="0.25">
      <c r="A5072" s="26">
        <v>44406.558923611112</v>
      </c>
      <c r="B5072" s="23" t="s">
        <v>0</v>
      </c>
      <c r="C5072" s="23" t="s">
        <v>6518</v>
      </c>
      <c r="D5072" s="23" t="s">
        <v>51</v>
      </c>
      <c r="E5072" s="23" t="s">
        <v>1</v>
      </c>
      <c r="F5072" s="23" t="s">
        <v>7</v>
      </c>
      <c r="G5072" s="23" t="s">
        <v>975</v>
      </c>
      <c r="H5072" s="2" t="s">
        <v>7732</v>
      </c>
      <c r="I5072" s="23" t="s">
        <v>7412</v>
      </c>
      <c r="J5072" s="23"/>
      <c r="K5072" s="23" t="s">
        <v>9712</v>
      </c>
      <c r="L5072" s="23"/>
      <c r="M5072" s="23">
        <f>YEAR(Tabla2[[#This Row],[Fecha de creación]])</f>
        <v>2021</v>
      </c>
      <c r="N5072" s="23">
        <f>MONTH(Tabla2[[#This Row],[Fecha de creación]])</f>
        <v>7</v>
      </c>
    </row>
    <row r="5073" spans="1:14" ht="15" customHeight="1" x14ac:dyDescent="0.25">
      <c r="A5073" s="26">
        <v>44406.568680555552</v>
      </c>
      <c r="B5073" s="23" t="s">
        <v>100</v>
      </c>
      <c r="C5073" s="23" t="s">
        <v>6519</v>
      </c>
      <c r="D5073" s="23" t="s">
        <v>6297</v>
      </c>
      <c r="E5073" s="23" t="s">
        <v>1</v>
      </c>
      <c r="F5073" s="23" t="s">
        <v>7</v>
      </c>
      <c r="G5073" s="23" t="s">
        <v>975</v>
      </c>
      <c r="H5073" s="2" t="s">
        <v>7743</v>
      </c>
      <c r="I5073" s="23" t="s">
        <v>7575</v>
      </c>
      <c r="J5073" s="23"/>
      <c r="K5073" s="23" t="s">
        <v>9712</v>
      </c>
      <c r="L5073" s="23"/>
      <c r="M5073" s="23">
        <f>YEAR(Tabla2[[#This Row],[Fecha de creación]])</f>
        <v>2021</v>
      </c>
      <c r="N5073" s="23">
        <f>MONTH(Tabla2[[#This Row],[Fecha de creación]])</f>
        <v>7</v>
      </c>
    </row>
    <row r="5074" spans="1:14" ht="15" customHeight="1" x14ac:dyDescent="0.25">
      <c r="A5074" s="26">
        <v>44406.569976851853</v>
      </c>
      <c r="B5074" s="23" t="s">
        <v>100</v>
      </c>
      <c r="C5074" s="23" t="s">
        <v>6520</v>
      </c>
      <c r="D5074" s="23" t="s">
        <v>6297</v>
      </c>
      <c r="E5074" s="23" t="s">
        <v>1</v>
      </c>
      <c r="F5074" s="23" t="s">
        <v>7</v>
      </c>
      <c r="G5074" s="23" t="s">
        <v>975</v>
      </c>
      <c r="H5074" s="2" t="s">
        <v>7743</v>
      </c>
      <c r="I5074" s="23" t="s">
        <v>7575</v>
      </c>
      <c r="J5074" s="23"/>
      <c r="K5074" s="23" t="s">
        <v>9712</v>
      </c>
      <c r="L5074" s="23"/>
      <c r="M5074" s="23">
        <f>YEAR(Tabla2[[#This Row],[Fecha de creación]])</f>
        <v>2021</v>
      </c>
      <c r="N5074" s="23">
        <f>MONTH(Tabla2[[#This Row],[Fecha de creación]])</f>
        <v>7</v>
      </c>
    </row>
    <row r="5075" spans="1:14" ht="15" customHeight="1" x14ac:dyDescent="0.25">
      <c r="A5075" s="26">
        <v>44406.649710648147</v>
      </c>
      <c r="B5075" s="23" t="s">
        <v>0</v>
      </c>
      <c r="C5075" s="23" t="s">
        <v>6521</v>
      </c>
      <c r="D5075" s="23" t="s">
        <v>349</v>
      </c>
      <c r="E5075" s="23" t="s">
        <v>1</v>
      </c>
      <c r="F5075" s="23" t="s">
        <v>7</v>
      </c>
      <c r="G5075" s="23" t="s">
        <v>975</v>
      </c>
      <c r="H5075" s="2" t="s">
        <v>7731</v>
      </c>
      <c r="I5075" s="23" t="s">
        <v>7412</v>
      </c>
      <c r="J5075" s="23"/>
      <c r="K5075" s="23" t="s">
        <v>9712</v>
      </c>
      <c r="L5075" s="23"/>
      <c r="M5075" s="23">
        <f>YEAR(Tabla2[[#This Row],[Fecha de creación]])</f>
        <v>2021</v>
      </c>
      <c r="N5075" s="23">
        <f>MONTH(Tabla2[[#This Row],[Fecha de creación]])</f>
        <v>7</v>
      </c>
    </row>
    <row r="5076" spans="1:14" ht="15" customHeight="1" x14ac:dyDescent="0.25">
      <c r="A5076" s="26">
        <v>44406.650775462964</v>
      </c>
      <c r="B5076" s="23" t="s">
        <v>0</v>
      </c>
      <c r="C5076" s="23" t="s">
        <v>6522</v>
      </c>
      <c r="D5076" s="23" t="s">
        <v>351</v>
      </c>
      <c r="E5076" s="23" t="s">
        <v>1</v>
      </c>
      <c r="F5076" s="23" t="s">
        <v>7</v>
      </c>
      <c r="G5076" s="23" t="s">
        <v>975</v>
      </c>
      <c r="H5076" s="2" t="s">
        <v>7734</v>
      </c>
      <c r="I5076" s="23" t="s">
        <v>7412</v>
      </c>
      <c r="J5076" s="23"/>
      <c r="K5076" s="23" t="s">
        <v>9712</v>
      </c>
      <c r="L5076" s="23"/>
      <c r="M5076" s="23">
        <f>YEAR(Tabla2[[#This Row],[Fecha de creación]])</f>
        <v>2021</v>
      </c>
      <c r="N5076" s="23">
        <f>MONTH(Tabla2[[#This Row],[Fecha de creación]])</f>
        <v>7</v>
      </c>
    </row>
    <row r="5077" spans="1:14" ht="15" customHeight="1" x14ac:dyDescent="0.25">
      <c r="A5077" s="26">
        <v>44406.651331018518</v>
      </c>
      <c r="B5077" s="23" t="s">
        <v>0</v>
      </c>
      <c r="C5077" s="23" t="s">
        <v>6523</v>
      </c>
      <c r="D5077" s="23" t="s">
        <v>131</v>
      </c>
      <c r="E5077" s="23" t="s">
        <v>1</v>
      </c>
      <c r="F5077" s="23" t="s">
        <v>7</v>
      </c>
      <c r="G5077" s="23" t="s">
        <v>975</v>
      </c>
      <c r="H5077" s="2" t="s">
        <v>7728</v>
      </c>
      <c r="I5077" s="23" t="s">
        <v>7412</v>
      </c>
      <c r="J5077" s="23"/>
      <c r="K5077" s="23" t="s">
        <v>9712</v>
      </c>
      <c r="L5077" s="23"/>
      <c r="M5077" s="23">
        <f>YEAR(Tabla2[[#This Row],[Fecha de creación]])</f>
        <v>2021</v>
      </c>
      <c r="N5077" s="23">
        <f>MONTH(Tabla2[[#This Row],[Fecha de creación]])</f>
        <v>7</v>
      </c>
    </row>
    <row r="5078" spans="1:14" ht="15" customHeight="1" x14ac:dyDescent="0.25">
      <c r="A5078" s="26">
        <v>44406.657094907408</v>
      </c>
      <c r="B5078" s="23" t="s">
        <v>0</v>
      </c>
      <c r="C5078" s="23" t="s">
        <v>6524</v>
      </c>
      <c r="D5078" s="23" t="s">
        <v>6</v>
      </c>
      <c r="E5078" s="23" t="s">
        <v>1</v>
      </c>
      <c r="F5078" s="23" t="s">
        <v>7</v>
      </c>
      <c r="G5078" s="23" t="s">
        <v>975</v>
      </c>
      <c r="H5078" s="2" t="s">
        <v>7722</v>
      </c>
      <c r="I5078" s="23" t="s">
        <v>7412</v>
      </c>
      <c r="J5078" s="23"/>
      <c r="K5078" s="23" t="s">
        <v>9712</v>
      </c>
      <c r="L5078" s="23"/>
      <c r="M5078" s="23">
        <f>YEAR(Tabla2[[#This Row],[Fecha de creación]])</f>
        <v>2021</v>
      </c>
      <c r="N5078" s="23">
        <f>MONTH(Tabla2[[#This Row],[Fecha de creación]])</f>
        <v>7</v>
      </c>
    </row>
    <row r="5079" spans="1:14" ht="15" customHeight="1" x14ac:dyDescent="0.25">
      <c r="A5079" s="26">
        <v>44406.660034722219</v>
      </c>
      <c r="B5079" s="23" t="s">
        <v>0</v>
      </c>
      <c r="C5079" s="23" t="s">
        <v>6525</v>
      </c>
      <c r="D5079" s="23" t="s">
        <v>6</v>
      </c>
      <c r="E5079" s="23" t="s">
        <v>1</v>
      </c>
      <c r="F5079" s="23" t="s">
        <v>7</v>
      </c>
      <c r="G5079" s="23" t="s">
        <v>975</v>
      </c>
      <c r="H5079" s="2" t="s">
        <v>7722</v>
      </c>
      <c r="I5079" s="23" t="s">
        <v>7412</v>
      </c>
      <c r="J5079" s="23"/>
      <c r="K5079" s="23" t="s">
        <v>9712</v>
      </c>
      <c r="L5079" s="23"/>
      <c r="M5079" s="23">
        <f>YEAR(Tabla2[[#This Row],[Fecha de creación]])</f>
        <v>2021</v>
      </c>
      <c r="N5079" s="23">
        <f>MONTH(Tabla2[[#This Row],[Fecha de creación]])</f>
        <v>7</v>
      </c>
    </row>
    <row r="5080" spans="1:14" ht="15" customHeight="1" x14ac:dyDescent="0.25">
      <c r="A5080" s="26">
        <v>44406.662407407406</v>
      </c>
      <c r="B5080" s="23" t="s">
        <v>100</v>
      </c>
      <c r="C5080" s="23" t="s">
        <v>6526</v>
      </c>
      <c r="D5080" s="23" t="s">
        <v>6</v>
      </c>
      <c r="E5080" s="23" t="s">
        <v>1</v>
      </c>
      <c r="F5080" s="23" t="s">
        <v>7</v>
      </c>
      <c r="G5080" s="23" t="s">
        <v>975</v>
      </c>
      <c r="H5080" s="2" t="s">
        <v>7722</v>
      </c>
      <c r="I5080" s="23" t="s">
        <v>7575</v>
      </c>
      <c r="J5080" s="23"/>
      <c r="K5080" s="23" t="s">
        <v>9712</v>
      </c>
      <c r="L5080" s="23"/>
      <c r="M5080" s="23">
        <f>YEAR(Tabla2[[#This Row],[Fecha de creación]])</f>
        <v>2021</v>
      </c>
      <c r="N5080" s="23">
        <f>MONTH(Tabla2[[#This Row],[Fecha de creación]])</f>
        <v>7</v>
      </c>
    </row>
    <row r="5081" spans="1:14" ht="15" customHeight="1" x14ac:dyDescent="0.25">
      <c r="A5081" s="26">
        <v>44406.687326388892</v>
      </c>
      <c r="B5081" s="23" t="s">
        <v>56</v>
      </c>
      <c r="C5081" s="23" t="s">
        <v>6527</v>
      </c>
      <c r="D5081" s="23" t="s">
        <v>131</v>
      </c>
      <c r="E5081" s="23" t="s">
        <v>1</v>
      </c>
      <c r="F5081" s="23" t="s">
        <v>7</v>
      </c>
      <c r="G5081" s="23" t="s">
        <v>975</v>
      </c>
      <c r="H5081" s="2" t="s">
        <v>7728</v>
      </c>
      <c r="I5081" s="23" t="s">
        <v>4517</v>
      </c>
      <c r="J5081" s="23"/>
      <c r="K5081" s="23" t="s">
        <v>9712</v>
      </c>
      <c r="L5081" s="23"/>
      <c r="M5081" s="23">
        <f>YEAR(Tabla2[[#This Row],[Fecha de creación]])</f>
        <v>2021</v>
      </c>
      <c r="N5081" s="23">
        <f>MONTH(Tabla2[[#This Row],[Fecha de creación]])</f>
        <v>7</v>
      </c>
    </row>
    <row r="5082" spans="1:14" ht="15" customHeight="1" x14ac:dyDescent="0.25">
      <c r="A5082" s="26">
        <v>44407.424583333333</v>
      </c>
      <c r="B5082" s="23" t="s">
        <v>100</v>
      </c>
      <c r="C5082" s="23" t="s">
        <v>6528</v>
      </c>
      <c r="D5082" s="23" t="s">
        <v>382</v>
      </c>
      <c r="E5082" s="23" t="s">
        <v>1</v>
      </c>
      <c r="F5082" s="23" t="s">
        <v>7</v>
      </c>
      <c r="G5082" s="23" t="s">
        <v>975</v>
      </c>
      <c r="H5082" s="2" t="s">
        <v>7723</v>
      </c>
      <c r="I5082" s="23" t="s">
        <v>1653</v>
      </c>
      <c r="J5082" s="23"/>
      <c r="K5082" s="23" t="s">
        <v>9712</v>
      </c>
      <c r="L5082" s="23"/>
      <c r="M5082" s="23">
        <f>YEAR(Tabla2[[#This Row],[Fecha de creación]])</f>
        <v>2021</v>
      </c>
      <c r="N5082" s="23">
        <f>MONTH(Tabla2[[#This Row],[Fecha de creación]])</f>
        <v>7</v>
      </c>
    </row>
    <row r="5083" spans="1:14" ht="15" customHeight="1" x14ac:dyDescent="0.25">
      <c r="A5083" s="26">
        <v>44407.450428240743</v>
      </c>
      <c r="B5083" s="23" t="s">
        <v>19</v>
      </c>
      <c r="C5083" s="23" t="s">
        <v>6529</v>
      </c>
      <c r="D5083" s="23" t="s">
        <v>6530</v>
      </c>
      <c r="E5083" s="23" t="s">
        <v>1</v>
      </c>
      <c r="F5083" s="23" t="s">
        <v>7</v>
      </c>
      <c r="G5083" s="23" t="s">
        <v>975</v>
      </c>
      <c r="H5083" s="2" t="s">
        <v>7734</v>
      </c>
      <c r="I5083" s="23" t="s">
        <v>23</v>
      </c>
      <c r="J5083" s="23"/>
      <c r="K5083" s="23" t="s">
        <v>9712</v>
      </c>
      <c r="L5083" s="23"/>
      <c r="M5083" s="23">
        <f>YEAR(Tabla2[[#This Row],[Fecha de creación]])</f>
        <v>2021</v>
      </c>
      <c r="N5083" s="23">
        <f>MONTH(Tabla2[[#This Row],[Fecha de creación]])</f>
        <v>7</v>
      </c>
    </row>
    <row r="5084" spans="1:14" ht="15" customHeight="1" x14ac:dyDescent="0.25">
      <c r="A5084" s="26">
        <v>44407.486481481479</v>
      </c>
      <c r="B5084" s="23" t="s">
        <v>0</v>
      </c>
      <c r="C5084" s="23" t="s">
        <v>6531</v>
      </c>
      <c r="D5084" s="23" t="s">
        <v>551</v>
      </c>
      <c r="E5084" s="23" t="s">
        <v>1</v>
      </c>
      <c r="F5084" s="23" t="s">
        <v>7</v>
      </c>
      <c r="G5084" s="23" t="s">
        <v>975</v>
      </c>
      <c r="H5084" s="2" t="s">
        <v>7731</v>
      </c>
      <c r="I5084" s="23" t="s">
        <v>4</v>
      </c>
      <c r="J5084" s="23"/>
      <c r="K5084" s="23" t="s">
        <v>9712</v>
      </c>
      <c r="L5084" s="23"/>
      <c r="M5084" s="23">
        <f>YEAR(Tabla2[[#This Row],[Fecha de creación]])</f>
        <v>2021</v>
      </c>
      <c r="N5084" s="23">
        <f>MONTH(Tabla2[[#This Row],[Fecha de creación]])</f>
        <v>7</v>
      </c>
    </row>
    <row r="5085" spans="1:14" ht="15" customHeight="1" x14ac:dyDescent="0.25">
      <c r="A5085" s="26">
        <v>44407.487222222226</v>
      </c>
      <c r="B5085" s="23" t="s">
        <v>0</v>
      </c>
      <c r="C5085" s="23" t="s">
        <v>6532</v>
      </c>
      <c r="D5085" s="23" t="s">
        <v>5986</v>
      </c>
      <c r="E5085" s="23" t="s">
        <v>1</v>
      </c>
      <c r="F5085" s="23" t="s">
        <v>7</v>
      </c>
      <c r="G5085" s="23" t="s">
        <v>975</v>
      </c>
      <c r="H5085" s="2" t="s">
        <v>7734</v>
      </c>
      <c r="I5085" s="23" t="s">
        <v>4</v>
      </c>
      <c r="J5085" s="23"/>
      <c r="K5085" s="23" t="s">
        <v>9712</v>
      </c>
      <c r="L5085" s="23"/>
      <c r="M5085" s="23">
        <f>YEAR(Tabla2[[#This Row],[Fecha de creación]])</f>
        <v>2021</v>
      </c>
      <c r="N5085" s="23">
        <f>MONTH(Tabla2[[#This Row],[Fecha de creación]])</f>
        <v>7</v>
      </c>
    </row>
    <row r="5086" spans="1:14" ht="15" customHeight="1" x14ac:dyDescent="0.25">
      <c r="A5086" s="26">
        <v>44407.487743055557</v>
      </c>
      <c r="B5086" s="23" t="s">
        <v>0</v>
      </c>
      <c r="C5086" s="23" t="s">
        <v>6533</v>
      </c>
      <c r="D5086" s="23" t="s">
        <v>131</v>
      </c>
      <c r="E5086" s="23" t="s">
        <v>1</v>
      </c>
      <c r="F5086" s="23" t="s">
        <v>7</v>
      </c>
      <c r="G5086" s="23" t="s">
        <v>975</v>
      </c>
      <c r="H5086" s="2" t="s">
        <v>7728</v>
      </c>
      <c r="I5086" s="23" t="s">
        <v>4</v>
      </c>
      <c r="J5086" s="23"/>
      <c r="K5086" s="23" t="s">
        <v>9712</v>
      </c>
      <c r="L5086" s="23"/>
      <c r="M5086" s="23">
        <f>YEAR(Tabla2[[#This Row],[Fecha de creación]])</f>
        <v>2021</v>
      </c>
      <c r="N5086" s="23">
        <f>MONTH(Tabla2[[#This Row],[Fecha de creación]])</f>
        <v>7</v>
      </c>
    </row>
    <row r="5087" spans="1:14" ht="15" customHeight="1" x14ac:dyDescent="0.25">
      <c r="A5087" s="26">
        <v>44407.522615740738</v>
      </c>
      <c r="B5087" s="23" t="s">
        <v>19</v>
      </c>
      <c r="C5087" s="23" t="s">
        <v>6534</v>
      </c>
      <c r="D5087" s="23" t="s">
        <v>6535</v>
      </c>
      <c r="E5087" s="23" t="s">
        <v>1</v>
      </c>
      <c r="F5087" s="23" t="s">
        <v>7</v>
      </c>
      <c r="G5087" s="23" t="s">
        <v>975</v>
      </c>
      <c r="H5087" s="2" t="s">
        <v>7734</v>
      </c>
      <c r="I5087" s="23" t="s">
        <v>23</v>
      </c>
      <c r="J5087" s="23"/>
      <c r="K5087" s="23" t="s">
        <v>9712</v>
      </c>
      <c r="L5087" s="23"/>
      <c r="M5087" s="23">
        <f>YEAR(Tabla2[[#This Row],[Fecha de creación]])</f>
        <v>2021</v>
      </c>
      <c r="N5087" s="23">
        <f>MONTH(Tabla2[[#This Row],[Fecha de creación]])</f>
        <v>7</v>
      </c>
    </row>
    <row r="5088" spans="1:14" ht="15" customHeight="1" x14ac:dyDescent="0.25">
      <c r="A5088" s="26">
        <v>44407.525069444448</v>
      </c>
      <c r="B5088" s="23" t="s">
        <v>19</v>
      </c>
      <c r="C5088" s="23" t="s">
        <v>873</v>
      </c>
      <c r="D5088" s="23" t="s">
        <v>874</v>
      </c>
      <c r="E5088" s="23" t="s">
        <v>1</v>
      </c>
      <c r="F5088" s="23" t="s">
        <v>7</v>
      </c>
      <c r="G5088" s="23" t="s">
        <v>3</v>
      </c>
      <c r="H5088" s="2" t="s">
        <v>7721</v>
      </c>
      <c r="I5088" s="23" t="s">
        <v>23</v>
      </c>
      <c r="J5088" s="23"/>
      <c r="K5088" s="23" t="s">
        <v>9712</v>
      </c>
      <c r="L5088" s="23"/>
      <c r="M5088" s="23">
        <f>YEAR(Tabla2[[#This Row],[Fecha de creación]])</f>
        <v>2021</v>
      </c>
      <c r="N5088" s="23">
        <f>MONTH(Tabla2[[#This Row],[Fecha de creación]])</f>
        <v>7</v>
      </c>
    </row>
    <row r="5089" spans="1:14" ht="15" customHeight="1" x14ac:dyDescent="0.25">
      <c r="A5089" s="26">
        <v>44407.692037037035</v>
      </c>
      <c r="B5089" s="23" t="s">
        <v>56</v>
      </c>
      <c r="C5089" s="23" t="s">
        <v>6536</v>
      </c>
      <c r="D5089" s="23" t="s">
        <v>131</v>
      </c>
      <c r="E5089" s="23" t="s">
        <v>1</v>
      </c>
      <c r="F5089" s="23" t="s">
        <v>7</v>
      </c>
      <c r="G5089" s="23" t="s">
        <v>975</v>
      </c>
      <c r="H5089" s="2" t="s">
        <v>7728</v>
      </c>
      <c r="I5089" s="23" t="s">
        <v>4517</v>
      </c>
      <c r="J5089" s="23"/>
      <c r="K5089" s="23" t="s">
        <v>9712</v>
      </c>
      <c r="L5089" s="23"/>
      <c r="M5089" s="23">
        <f>YEAR(Tabla2[[#This Row],[Fecha de creación]])</f>
        <v>2021</v>
      </c>
      <c r="N5089" s="23">
        <f>MONTH(Tabla2[[#This Row],[Fecha de creación]])</f>
        <v>7</v>
      </c>
    </row>
    <row r="5090" spans="1:14" ht="15" customHeight="1" x14ac:dyDescent="0.25">
      <c r="A5090" s="26">
        <v>44407.695949074077</v>
      </c>
      <c r="B5090" s="23" t="s">
        <v>100</v>
      </c>
      <c r="C5090" s="23" t="s">
        <v>6537</v>
      </c>
      <c r="D5090" s="23" t="s">
        <v>551</v>
      </c>
      <c r="E5090" s="23" t="s">
        <v>1</v>
      </c>
      <c r="F5090" s="23" t="s">
        <v>7</v>
      </c>
      <c r="G5090" s="23" t="s">
        <v>975</v>
      </c>
      <c r="H5090" s="2" t="s">
        <v>7731</v>
      </c>
      <c r="I5090" s="23" t="s">
        <v>1653</v>
      </c>
      <c r="J5090" s="23"/>
      <c r="K5090" s="23" t="s">
        <v>9712</v>
      </c>
      <c r="L5090" s="23"/>
      <c r="M5090" s="23">
        <f>YEAR(Tabla2[[#This Row],[Fecha de creación]])</f>
        <v>2021</v>
      </c>
      <c r="N5090" s="23">
        <f>MONTH(Tabla2[[#This Row],[Fecha de creación]])</f>
        <v>7</v>
      </c>
    </row>
    <row r="5091" spans="1:14" ht="15" customHeight="1" x14ac:dyDescent="0.25">
      <c r="A5091" s="26">
        <v>44407.696770833332</v>
      </c>
      <c r="B5091" s="23" t="s">
        <v>100</v>
      </c>
      <c r="C5091" s="23" t="s">
        <v>875</v>
      </c>
      <c r="D5091" s="23" t="s">
        <v>351</v>
      </c>
      <c r="E5091" s="23" t="s">
        <v>1</v>
      </c>
      <c r="F5091" s="23" t="s">
        <v>7</v>
      </c>
      <c r="G5091" s="23" t="s">
        <v>3</v>
      </c>
      <c r="H5091" s="2" t="s">
        <v>7734</v>
      </c>
      <c r="I5091" s="23" t="s">
        <v>1653</v>
      </c>
      <c r="J5091" s="23"/>
      <c r="K5091" s="23" t="s">
        <v>9712</v>
      </c>
      <c r="L5091" s="23"/>
      <c r="M5091" s="23">
        <f>YEAR(Tabla2[[#This Row],[Fecha de creación]])</f>
        <v>2021</v>
      </c>
      <c r="N5091" s="23">
        <f>MONTH(Tabla2[[#This Row],[Fecha de creación]])</f>
        <v>7</v>
      </c>
    </row>
    <row r="5092" spans="1:14" ht="15" customHeight="1" x14ac:dyDescent="0.25">
      <c r="A5092" s="26">
        <v>44407.69734953704</v>
      </c>
      <c r="B5092" s="23" t="s">
        <v>100</v>
      </c>
      <c r="C5092" s="23" t="s">
        <v>876</v>
      </c>
      <c r="D5092" s="23" t="s">
        <v>131</v>
      </c>
      <c r="E5092" s="23" t="s">
        <v>1</v>
      </c>
      <c r="F5092" s="23" t="s">
        <v>7</v>
      </c>
      <c r="G5092" s="23" t="s">
        <v>3</v>
      </c>
      <c r="H5092" s="2" t="s">
        <v>7728</v>
      </c>
      <c r="I5092" s="23" t="s">
        <v>1653</v>
      </c>
      <c r="J5092" s="23"/>
      <c r="K5092" s="23" t="s">
        <v>9712</v>
      </c>
      <c r="L5092" s="23"/>
      <c r="M5092" s="23">
        <f>YEAR(Tabla2[[#This Row],[Fecha de creación]])</f>
        <v>2021</v>
      </c>
      <c r="N5092" s="23">
        <f>MONTH(Tabla2[[#This Row],[Fecha de creación]])</f>
        <v>7</v>
      </c>
    </row>
    <row r="5093" spans="1:14" ht="15" customHeight="1" x14ac:dyDescent="0.25">
      <c r="A5093" s="26">
        <v>44407.697835648149</v>
      </c>
      <c r="B5093" s="23" t="s">
        <v>189</v>
      </c>
      <c r="C5093" s="23" t="s">
        <v>6538</v>
      </c>
      <c r="D5093" s="23" t="s">
        <v>131</v>
      </c>
      <c r="E5093" s="23" t="s">
        <v>1</v>
      </c>
      <c r="F5093" s="23" t="s">
        <v>7</v>
      </c>
      <c r="G5093" s="23" t="s">
        <v>975</v>
      </c>
      <c r="H5093" s="2" t="s">
        <v>7728</v>
      </c>
      <c r="I5093" s="23" t="s">
        <v>4486</v>
      </c>
      <c r="J5093" s="23"/>
      <c r="K5093" s="23" t="s">
        <v>9712</v>
      </c>
      <c r="L5093" s="23"/>
      <c r="M5093" s="23">
        <f>YEAR(Tabla2[[#This Row],[Fecha de creación]])</f>
        <v>2021</v>
      </c>
      <c r="N5093" s="23">
        <f>MONTH(Tabla2[[#This Row],[Fecha de creación]])</f>
        <v>7</v>
      </c>
    </row>
    <row r="5094" spans="1:14" ht="15" customHeight="1" x14ac:dyDescent="0.25">
      <c r="A5094" s="26">
        <v>44407.711261574077</v>
      </c>
      <c r="B5094" s="23" t="s">
        <v>0</v>
      </c>
      <c r="C5094" s="23" t="s">
        <v>6539</v>
      </c>
      <c r="D5094" s="23" t="s">
        <v>6</v>
      </c>
      <c r="E5094" s="23" t="s">
        <v>1</v>
      </c>
      <c r="F5094" s="23" t="s">
        <v>7</v>
      </c>
      <c r="G5094" s="23" t="s">
        <v>975</v>
      </c>
      <c r="H5094" s="2" t="s">
        <v>7722</v>
      </c>
      <c r="I5094" s="23" t="s">
        <v>5999</v>
      </c>
      <c r="J5094" s="23"/>
      <c r="K5094" s="23" t="s">
        <v>9712</v>
      </c>
      <c r="L5094" s="23"/>
      <c r="M5094" s="23">
        <f>YEAR(Tabla2[[#This Row],[Fecha de creación]])</f>
        <v>2021</v>
      </c>
      <c r="N5094" s="23">
        <f>MONTH(Tabla2[[#This Row],[Fecha de creación]])</f>
        <v>7</v>
      </c>
    </row>
    <row r="5095" spans="1:14" ht="15" customHeight="1" x14ac:dyDescent="0.25">
      <c r="A5095" s="26">
        <v>44407.727592592593</v>
      </c>
      <c r="B5095" s="23" t="s">
        <v>0</v>
      </c>
      <c r="C5095" s="23" t="s">
        <v>6540</v>
      </c>
      <c r="D5095" s="23" t="s">
        <v>551</v>
      </c>
      <c r="E5095" s="23" t="s">
        <v>1</v>
      </c>
      <c r="F5095" s="23" t="s">
        <v>7</v>
      </c>
      <c r="G5095" s="23" t="s">
        <v>975</v>
      </c>
      <c r="H5095" s="2" t="s">
        <v>7731</v>
      </c>
      <c r="I5095" s="23" t="s">
        <v>5999</v>
      </c>
      <c r="J5095" s="23"/>
      <c r="K5095" s="23" t="s">
        <v>9712</v>
      </c>
      <c r="L5095" s="23"/>
      <c r="M5095" s="23">
        <f>YEAR(Tabla2[[#This Row],[Fecha de creación]])</f>
        <v>2021</v>
      </c>
      <c r="N5095" s="23">
        <f>MONTH(Tabla2[[#This Row],[Fecha de creación]])</f>
        <v>7</v>
      </c>
    </row>
    <row r="5096" spans="1:14" ht="15" customHeight="1" x14ac:dyDescent="0.25">
      <c r="A5096" s="26">
        <v>44407.735706018517</v>
      </c>
      <c r="B5096" s="23" t="s">
        <v>0</v>
      </c>
      <c r="C5096" s="23" t="s">
        <v>6541</v>
      </c>
      <c r="D5096" s="23" t="s">
        <v>6542</v>
      </c>
      <c r="E5096" s="23" t="s">
        <v>1</v>
      </c>
      <c r="F5096" s="23" t="s">
        <v>7</v>
      </c>
      <c r="G5096" s="23" t="s">
        <v>975</v>
      </c>
      <c r="H5096" s="2" t="s">
        <v>7728</v>
      </c>
      <c r="I5096" s="23" t="s">
        <v>5999</v>
      </c>
      <c r="J5096" s="23"/>
      <c r="K5096" s="23" t="s">
        <v>9712</v>
      </c>
      <c r="L5096" s="23"/>
      <c r="M5096" s="23">
        <f>YEAR(Tabla2[[#This Row],[Fecha de creación]])</f>
        <v>2021</v>
      </c>
      <c r="N5096" s="23">
        <f>MONTH(Tabla2[[#This Row],[Fecha de creación]])</f>
        <v>7</v>
      </c>
    </row>
    <row r="5097" spans="1:14" ht="15" customHeight="1" x14ac:dyDescent="0.25">
      <c r="A5097" s="26">
        <v>44407.765277777777</v>
      </c>
      <c r="B5097" s="23" t="s">
        <v>0</v>
      </c>
      <c r="C5097" s="23" t="s">
        <v>6543</v>
      </c>
      <c r="D5097" s="23" t="s">
        <v>49</v>
      </c>
      <c r="E5097" s="23" t="s">
        <v>1</v>
      </c>
      <c r="F5097" s="23" t="s">
        <v>22</v>
      </c>
      <c r="G5097" s="23" t="s">
        <v>975</v>
      </c>
      <c r="H5097" s="2" t="s">
        <v>7745</v>
      </c>
      <c r="I5097" s="23" t="s">
        <v>5999</v>
      </c>
      <c r="J5097" s="23"/>
      <c r="K5097" s="23" t="s">
        <v>9712</v>
      </c>
      <c r="L5097" s="23"/>
      <c r="M5097" s="23">
        <f>YEAR(Tabla2[[#This Row],[Fecha de creación]])</f>
        <v>2021</v>
      </c>
      <c r="N5097" s="23">
        <f>MONTH(Tabla2[[#This Row],[Fecha de creación]])</f>
        <v>7</v>
      </c>
    </row>
    <row r="5098" spans="1:14" ht="15" customHeight="1" x14ac:dyDescent="0.25">
      <c r="A5098" s="26">
        <v>44408.625428240739</v>
      </c>
      <c r="B5098" s="23" t="s">
        <v>19</v>
      </c>
      <c r="C5098" s="23" t="s">
        <v>6544</v>
      </c>
      <c r="D5098" s="23" t="s">
        <v>6545</v>
      </c>
      <c r="E5098" s="23" t="s">
        <v>1</v>
      </c>
      <c r="F5098" s="23" t="s">
        <v>7</v>
      </c>
      <c r="G5098" s="23" t="s">
        <v>975</v>
      </c>
      <c r="H5098" s="2" t="s">
        <v>7734</v>
      </c>
      <c r="I5098" s="23" t="s">
        <v>23</v>
      </c>
      <c r="J5098" s="23"/>
      <c r="K5098" s="23" t="s">
        <v>9712</v>
      </c>
      <c r="L5098" s="23"/>
      <c r="M5098" s="23">
        <f>YEAR(Tabla2[[#This Row],[Fecha de creación]])</f>
        <v>2021</v>
      </c>
      <c r="N5098" s="23">
        <f>MONTH(Tabla2[[#This Row],[Fecha de creación]])</f>
        <v>7</v>
      </c>
    </row>
    <row r="5099" spans="1:14" ht="15" customHeight="1" x14ac:dyDescent="0.25">
      <c r="A5099" s="26">
        <v>44408.631354166668</v>
      </c>
      <c r="B5099" s="23" t="s">
        <v>19</v>
      </c>
      <c r="C5099" s="23" t="s">
        <v>6546</v>
      </c>
      <c r="D5099" s="23" t="s">
        <v>6547</v>
      </c>
      <c r="E5099" s="23" t="s">
        <v>1</v>
      </c>
      <c r="F5099" s="23" t="s">
        <v>7</v>
      </c>
      <c r="G5099" s="23" t="s">
        <v>975</v>
      </c>
      <c r="H5099" s="2" t="s">
        <v>7734</v>
      </c>
      <c r="I5099" s="23" t="s">
        <v>23</v>
      </c>
      <c r="J5099" s="23"/>
      <c r="K5099" s="23" t="s">
        <v>9712</v>
      </c>
      <c r="L5099" s="23"/>
      <c r="M5099" s="23">
        <f>YEAR(Tabla2[[#This Row],[Fecha de creación]])</f>
        <v>2021</v>
      </c>
      <c r="N5099" s="23">
        <f>MONTH(Tabla2[[#This Row],[Fecha de creación]])</f>
        <v>7</v>
      </c>
    </row>
    <row r="5100" spans="1:14" ht="15" customHeight="1" x14ac:dyDescent="0.25">
      <c r="A5100" s="26">
        <v>44408.694108796299</v>
      </c>
      <c r="B5100" s="23" t="s">
        <v>56</v>
      </c>
      <c r="C5100" s="23" t="s">
        <v>6548</v>
      </c>
      <c r="D5100" s="23" t="s">
        <v>131</v>
      </c>
      <c r="E5100" s="23" t="s">
        <v>1</v>
      </c>
      <c r="F5100" s="23" t="s">
        <v>7</v>
      </c>
      <c r="G5100" s="23" t="s">
        <v>975</v>
      </c>
      <c r="H5100" s="2" t="s">
        <v>7728</v>
      </c>
      <c r="I5100" s="23" t="s">
        <v>4517</v>
      </c>
      <c r="J5100" s="23"/>
      <c r="K5100" s="23" t="s">
        <v>9712</v>
      </c>
      <c r="L5100" s="23"/>
      <c r="M5100" s="23">
        <f>YEAR(Tabla2[[#This Row],[Fecha de creación]])</f>
        <v>2021</v>
      </c>
      <c r="N5100" s="23">
        <f>MONTH(Tabla2[[#This Row],[Fecha de creación]])</f>
        <v>7</v>
      </c>
    </row>
    <row r="5101" spans="1:14" ht="15" customHeight="1" x14ac:dyDescent="0.25">
      <c r="A5101" s="26">
        <v>44408.720671296294</v>
      </c>
      <c r="B5101" s="23" t="s">
        <v>0</v>
      </c>
      <c r="C5101" s="23" t="s">
        <v>6549</v>
      </c>
      <c r="D5101" s="23" t="s">
        <v>6</v>
      </c>
      <c r="E5101" s="23" t="s">
        <v>1</v>
      </c>
      <c r="F5101" s="23" t="s">
        <v>7</v>
      </c>
      <c r="G5101" s="23" t="s">
        <v>975</v>
      </c>
      <c r="H5101" s="2" t="s">
        <v>7722</v>
      </c>
      <c r="I5101" s="23" t="s">
        <v>4</v>
      </c>
      <c r="J5101" s="23"/>
      <c r="K5101" s="23" t="s">
        <v>9712</v>
      </c>
      <c r="L5101" s="23"/>
      <c r="M5101" s="23">
        <f>YEAR(Tabla2[[#This Row],[Fecha de creación]])</f>
        <v>2021</v>
      </c>
      <c r="N5101" s="23">
        <f>MONTH(Tabla2[[#This Row],[Fecha de creación]])</f>
        <v>7</v>
      </c>
    </row>
    <row r="5102" spans="1:14" ht="15" customHeight="1" x14ac:dyDescent="0.25">
      <c r="A5102" s="26">
        <v>44408.736840277779</v>
      </c>
      <c r="B5102" s="23" t="s">
        <v>0</v>
      </c>
      <c r="C5102" s="23" t="s">
        <v>6550</v>
      </c>
      <c r="D5102" s="23" t="s">
        <v>6551</v>
      </c>
      <c r="E5102" s="23" t="s">
        <v>1</v>
      </c>
      <c r="F5102" s="23" t="s">
        <v>7</v>
      </c>
      <c r="G5102" s="23" t="s">
        <v>1551</v>
      </c>
      <c r="H5102" s="2" t="s">
        <v>7731</v>
      </c>
      <c r="I5102" s="23" t="s">
        <v>4</v>
      </c>
      <c r="J5102" s="23"/>
      <c r="K5102" s="23" t="s">
        <v>9712</v>
      </c>
      <c r="L5102" s="23"/>
      <c r="M5102" s="23">
        <f>YEAR(Tabla2[[#This Row],[Fecha de creación]])</f>
        <v>2021</v>
      </c>
      <c r="N5102" s="23">
        <f>MONTH(Tabla2[[#This Row],[Fecha de creación]])</f>
        <v>7</v>
      </c>
    </row>
    <row r="5103" spans="1:14" ht="15" customHeight="1" x14ac:dyDescent="0.25">
      <c r="A5103" s="26">
        <v>44408.741689814815</v>
      </c>
      <c r="B5103" s="23" t="s">
        <v>100</v>
      </c>
      <c r="C5103" s="23" t="s">
        <v>6552</v>
      </c>
      <c r="D5103" s="23" t="s">
        <v>6553</v>
      </c>
      <c r="E5103" s="23" t="s">
        <v>1</v>
      </c>
      <c r="F5103" s="23" t="s">
        <v>7</v>
      </c>
      <c r="G5103" s="23" t="s">
        <v>975</v>
      </c>
      <c r="H5103" s="2" t="s">
        <v>7731</v>
      </c>
      <c r="I5103" s="23" t="s">
        <v>1653</v>
      </c>
      <c r="J5103" s="23"/>
      <c r="K5103" s="23" t="s">
        <v>9712</v>
      </c>
      <c r="L5103" s="23"/>
      <c r="M5103" s="23">
        <f>YEAR(Tabla2[[#This Row],[Fecha de creación]])</f>
        <v>2021</v>
      </c>
      <c r="N5103" s="23">
        <f>MONTH(Tabla2[[#This Row],[Fecha de creación]])</f>
        <v>7</v>
      </c>
    </row>
    <row r="5104" spans="1:14" ht="15" customHeight="1" x14ac:dyDescent="0.25">
      <c r="A5104" s="26">
        <v>44409.595416666663</v>
      </c>
      <c r="B5104" s="23" t="s">
        <v>0</v>
      </c>
      <c r="C5104" s="23" t="s">
        <v>6554</v>
      </c>
      <c r="D5104" s="23" t="s">
        <v>21</v>
      </c>
      <c r="E5104" s="23" t="s">
        <v>1</v>
      </c>
      <c r="F5104" s="23" t="s">
        <v>7</v>
      </c>
      <c r="G5104" s="23" t="s">
        <v>975</v>
      </c>
      <c r="H5104" s="2" t="s">
        <v>7744</v>
      </c>
      <c r="I5104" s="23" t="s">
        <v>4</v>
      </c>
      <c r="J5104" s="23"/>
      <c r="K5104" s="23" t="s">
        <v>9712</v>
      </c>
      <c r="L5104" s="23"/>
      <c r="M5104" s="23">
        <f>YEAR(Tabla2[[#This Row],[Fecha de creación]])</f>
        <v>2021</v>
      </c>
      <c r="N5104" s="23">
        <f>MONTH(Tabla2[[#This Row],[Fecha de creación]])</f>
        <v>8</v>
      </c>
    </row>
    <row r="5105" spans="1:14" ht="15" customHeight="1" x14ac:dyDescent="0.25">
      <c r="A5105" s="26">
        <v>44409.60696759259</v>
      </c>
      <c r="B5105" s="23" t="s">
        <v>100</v>
      </c>
      <c r="C5105" s="23" t="s">
        <v>6555</v>
      </c>
      <c r="D5105" s="23" t="s">
        <v>6</v>
      </c>
      <c r="E5105" s="23" t="s">
        <v>1</v>
      </c>
      <c r="F5105" s="23" t="s">
        <v>7</v>
      </c>
      <c r="G5105" s="23" t="s">
        <v>975</v>
      </c>
      <c r="H5105" s="2" t="s">
        <v>7722</v>
      </c>
      <c r="I5105" s="23" t="s">
        <v>1653</v>
      </c>
      <c r="J5105" s="23"/>
      <c r="K5105" s="23" t="s">
        <v>9712</v>
      </c>
      <c r="L5105" s="23"/>
      <c r="M5105" s="23">
        <f>YEAR(Tabla2[[#This Row],[Fecha de creación]])</f>
        <v>2021</v>
      </c>
      <c r="N5105" s="23">
        <f>MONTH(Tabla2[[#This Row],[Fecha de creación]])</f>
        <v>8</v>
      </c>
    </row>
    <row r="5106" spans="1:14" ht="15" customHeight="1" x14ac:dyDescent="0.25">
      <c r="A5106" s="26">
        <v>44409.723692129628</v>
      </c>
      <c r="B5106" s="23" t="s">
        <v>19</v>
      </c>
      <c r="C5106" s="23" t="s">
        <v>877</v>
      </c>
      <c r="D5106" s="23" t="s">
        <v>878</v>
      </c>
      <c r="E5106" s="23" t="s">
        <v>1</v>
      </c>
      <c r="F5106" s="23" t="s">
        <v>7</v>
      </c>
      <c r="G5106" s="23" t="s">
        <v>3</v>
      </c>
      <c r="H5106" s="2" t="s">
        <v>7722</v>
      </c>
      <c r="I5106" s="23" t="s">
        <v>23</v>
      </c>
      <c r="J5106" s="23"/>
      <c r="K5106" s="23" t="s">
        <v>9712</v>
      </c>
      <c r="L5106" s="23"/>
      <c r="M5106" s="23">
        <f>YEAR(Tabla2[[#This Row],[Fecha de creación]])</f>
        <v>2021</v>
      </c>
      <c r="N5106" s="23">
        <f>MONTH(Tabla2[[#This Row],[Fecha de creación]])</f>
        <v>8</v>
      </c>
    </row>
    <row r="5107" spans="1:14" ht="15" customHeight="1" x14ac:dyDescent="0.25">
      <c r="A5107" s="26">
        <v>44409.725474537037</v>
      </c>
      <c r="B5107" s="23" t="s">
        <v>19</v>
      </c>
      <c r="C5107" s="23" t="s">
        <v>879</v>
      </c>
      <c r="D5107" s="23" t="s">
        <v>880</v>
      </c>
      <c r="E5107" s="23" t="s">
        <v>1</v>
      </c>
      <c r="F5107" s="23" t="s">
        <v>7</v>
      </c>
      <c r="G5107" s="23" t="s">
        <v>3</v>
      </c>
      <c r="H5107" s="2" t="s">
        <v>7722</v>
      </c>
      <c r="I5107" s="23" t="s">
        <v>23</v>
      </c>
      <c r="J5107" s="23"/>
      <c r="K5107" s="23" t="s">
        <v>9712</v>
      </c>
      <c r="L5107" s="23"/>
      <c r="M5107" s="23">
        <f>YEAR(Tabla2[[#This Row],[Fecha de creación]])</f>
        <v>2021</v>
      </c>
      <c r="N5107" s="23">
        <f>MONTH(Tabla2[[#This Row],[Fecha de creación]])</f>
        <v>8</v>
      </c>
    </row>
    <row r="5108" spans="1:14" ht="15" customHeight="1" x14ac:dyDescent="0.25">
      <c r="A5108" s="26">
        <v>44409.749675925923</v>
      </c>
      <c r="B5108" s="23" t="s">
        <v>0</v>
      </c>
      <c r="C5108" s="23" t="s">
        <v>6556</v>
      </c>
      <c r="D5108" s="23" t="s">
        <v>719</v>
      </c>
      <c r="E5108" s="23" t="s">
        <v>1</v>
      </c>
      <c r="F5108" s="23" t="s">
        <v>22</v>
      </c>
      <c r="G5108" s="23" t="s">
        <v>975</v>
      </c>
      <c r="H5108" s="2" t="s">
        <v>7722</v>
      </c>
      <c r="I5108" s="23" t="s">
        <v>5999</v>
      </c>
      <c r="J5108" s="23"/>
      <c r="K5108" s="23" t="s">
        <v>9712</v>
      </c>
      <c r="L5108" s="23"/>
      <c r="M5108" s="23">
        <f>YEAR(Tabla2[[#This Row],[Fecha de creación]])</f>
        <v>2021</v>
      </c>
      <c r="N5108" s="23">
        <f>MONTH(Tabla2[[#This Row],[Fecha de creación]])</f>
        <v>8</v>
      </c>
    </row>
    <row r="5109" spans="1:14" ht="15" customHeight="1" x14ac:dyDescent="0.25">
      <c r="A5109" s="26">
        <v>44409.750983796293</v>
      </c>
      <c r="B5109" s="23" t="s">
        <v>0</v>
      </c>
      <c r="C5109" s="23" t="s">
        <v>6557</v>
      </c>
      <c r="D5109" s="23" t="s">
        <v>719</v>
      </c>
      <c r="E5109" s="23" t="s">
        <v>1</v>
      </c>
      <c r="F5109" s="23" t="s">
        <v>22</v>
      </c>
      <c r="G5109" s="23" t="s">
        <v>975</v>
      </c>
      <c r="H5109" s="2" t="s">
        <v>7722</v>
      </c>
      <c r="I5109" s="23" t="s">
        <v>5999</v>
      </c>
      <c r="J5109" s="23"/>
      <c r="K5109" s="23" t="s">
        <v>9712</v>
      </c>
      <c r="L5109" s="23"/>
      <c r="M5109" s="23">
        <f>YEAR(Tabla2[[#This Row],[Fecha de creación]])</f>
        <v>2021</v>
      </c>
      <c r="N5109" s="23">
        <f>MONTH(Tabla2[[#This Row],[Fecha de creación]])</f>
        <v>8</v>
      </c>
    </row>
    <row r="5110" spans="1:14" ht="15" customHeight="1" x14ac:dyDescent="0.25">
      <c r="A5110" s="26">
        <v>44409.752615740741</v>
      </c>
      <c r="B5110" s="23" t="s">
        <v>0</v>
      </c>
      <c r="C5110" s="23" t="s">
        <v>6558</v>
      </c>
      <c r="D5110" s="23" t="s">
        <v>719</v>
      </c>
      <c r="E5110" s="23" t="s">
        <v>1</v>
      </c>
      <c r="F5110" s="23" t="s">
        <v>22</v>
      </c>
      <c r="G5110" s="23" t="s">
        <v>975</v>
      </c>
      <c r="H5110" s="2" t="s">
        <v>7722</v>
      </c>
      <c r="I5110" s="23" t="s">
        <v>5999</v>
      </c>
      <c r="J5110" s="23"/>
      <c r="K5110" s="23" t="s">
        <v>9712</v>
      </c>
      <c r="L5110" s="23"/>
      <c r="M5110" s="23">
        <f>YEAR(Tabla2[[#This Row],[Fecha de creación]])</f>
        <v>2021</v>
      </c>
      <c r="N5110" s="23">
        <f>MONTH(Tabla2[[#This Row],[Fecha de creación]])</f>
        <v>8</v>
      </c>
    </row>
    <row r="5111" spans="1:14" ht="15" customHeight="1" x14ac:dyDescent="0.25">
      <c r="A5111" s="26">
        <v>44410.414386574077</v>
      </c>
      <c r="B5111" s="23" t="s">
        <v>189</v>
      </c>
      <c r="C5111" s="23" t="s">
        <v>6559</v>
      </c>
      <c r="D5111" s="23" t="s">
        <v>131</v>
      </c>
      <c r="E5111" s="23" t="s">
        <v>1</v>
      </c>
      <c r="F5111" s="23" t="s">
        <v>7</v>
      </c>
      <c r="G5111" s="23" t="s">
        <v>975</v>
      </c>
      <c r="H5111" s="2" t="s">
        <v>7728</v>
      </c>
      <c r="I5111" s="23" t="s">
        <v>1534</v>
      </c>
      <c r="J5111" s="23"/>
      <c r="K5111" s="23" t="s">
        <v>9712</v>
      </c>
      <c r="L5111" s="23"/>
      <c r="M5111" s="23">
        <f>YEAR(Tabla2[[#This Row],[Fecha de creación]])</f>
        <v>2021</v>
      </c>
      <c r="N5111" s="23">
        <f>MONTH(Tabla2[[#This Row],[Fecha de creación]])</f>
        <v>8</v>
      </c>
    </row>
    <row r="5112" spans="1:14" ht="15" customHeight="1" x14ac:dyDescent="0.25">
      <c r="A5112" s="26">
        <v>44410.60497685185</v>
      </c>
      <c r="B5112" s="23" t="s">
        <v>0</v>
      </c>
      <c r="C5112" s="23" t="s">
        <v>6560</v>
      </c>
      <c r="D5112" s="23" t="s">
        <v>49</v>
      </c>
      <c r="E5112" s="23" t="s">
        <v>1</v>
      </c>
      <c r="F5112" s="23" t="s">
        <v>22</v>
      </c>
      <c r="G5112" s="23" t="s">
        <v>975</v>
      </c>
      <c r="H5112" s="2" t="s">
        <v>7745</v>
      </c>
      <c r="I5112" s="23" t="s">
        <v>5999</v>
      </c>
      <c r="J5112" s="23"/>
      <c r="K5112" s="23" t="s">
        <v>9712</v>
      </c>
      <c r="L5112" s="23"/>
      <c r="M5112" s="23">
        <f>YEAR(Tabla2[[#This Row],[Fecha de creación]])</f>
        <v>2021</v>
      </c>
      <c r="N5112" s="23">
        <f>MONTH(Tabla2[[#This Row],[Fecha de creación]])</f>
        <v>8</v>
      </c>
    </row>
    <row r="5113" spans="1:14" ht="15" customHeight="1" x14ac:dyDescent="0.25">
      <c r="A5113" s="26">
        <v>44410.648877314816</v>
      </c>
      <c r="B5113" s="23" t="s">
        <v>0</v>
      </c>
      <c r="C5113" s="23" t="s">
        <v>6561</v>
      </c>
      <c r="D5113" s="23" t="s">
        <v>6</v>
      </c>
      <c r="E5113" s="23" t="s">
        <v>1</v>
      </c>
      <c r="F5113" s="23" t="s">
        <v>7</v>
      </c>
      <c r="G5113" s="23" t="s">
        <v>1551</v>
      </c>
      <c r="H5113" s="2" t="s">
        <v>7722</v>
      </c>
      <c r="I5113" s="23" t="s">
        <v>5999</v>
      </c>
      <c r="J5113" s="23"/>
      <c r="K5113" s="23" t="s">
        <v>9712</v>
      </c>
      <c r="L5113" s="23"/>
      <c r="M5113" s="23">
        <f>YEAR(Tabla2[[#This Row],[Fecha de creación]])</f>
        <v>2021</v>
      </c>
      <c r="N5113" s="23">
        <f>MONTH(Tabla2[[#This Row],[Fecha de creación]])</f>
        <v>8</v>
      </c>
    </row>
    <row r="5114" spans="1:14" ht="15" customHeight="1" x14ac:dyDescent="0.25">
      <c r="A5114" s="26">
        <v>44410.743472222224</v>
      </c>
      <c r="B5114" s="23" t="s">
        <v>100</v>
      </c>
      <c r="C5114" s="23" t="s">
        <v>881</v>
      </c>
      <c r="D5114" s="23" t="s">
        <v>21</v>
      </c>
      <c r="E5114" s="23" t="s">
        <v>1</v>
      </c>
      <c r="F5114" s="23" t="s">
        <v>7</v>
      </c>
      <c r="G5114" s="23" t="s">
        <v>3</v>
      </c>
      <c r="H5114" s="2" t="s">
        <v>7744</v>
      </c>
      <c r="I5114" s="23" t="s">
        <v>6004</v>
      </c>
      <c r="J5114" s="23"/>
      <c r="K5114" s="23" t="s">
        <v>9712</v>
      </c>
      <c r="L5114" s="23"/>
      <c r="M5114" s="23">
        <f>YEAR(Tabla2[[#This Row],[Fecha de creación]])</f>
        <v>2021</v>
      </c>
      <c r="N5114" s="23">
        <f>MONTH(Tabla2[[#This Row],[Fecha de creación]])</f>
        <v>8</v>
      </c>
    </row>
    <row r="5115" spans="1:14" ht="15" customHeight="1" x14ac:dyDescent="0.25">
      <c r="A5115" s="26">
        <v>44410.746319444443</v>
      </c>
      <c r="B5115" s="23" t="s">
        <v>0</v>
      </c>
      <c r="C5115" s="23" t="s">
        <v>6562</v>
      </c>
      <c r="D5115" s="23" t="s">
        <v>223</v>
      </c>
      <c r="E5115" s="23" t="s">
        <v>1</v>
      </c>
      <c r="F5115" s="23" t="s">
        <v>7</v>
      </c>
      <c r="G5115" s="23" t="s">
        <v>1551</v>
      </c>
      <c r="H5115" s="2" t="s">
        <v>7725</v>
      </c>
      <c r="I5115" s="23" t="s">
        <v>11</v>
      </c>
      <c r="J5115" s="23"/>
      <c r="K5115" s="23" t="s">
        <v>9712</v>
      </c>
      <c r="L5115" s="23"/>
      <c r="M5115" s="23">
        <f>YEAR(Tabla2[[#This Row],[Fecha de creación]])</f>
        <v>2021</v>
      </c>
      <c r="N5115" s="23">
        <f>MONTH(Tabla2[[#This Row],[Fecha de creación]])</f>
        <v>8</v>
      </c>
    </row>
    <row r="5116" spans="1:14" ht="15" customHeight="1" x14ac:dyDescent="0.25">
      <c r="A5116" s="26">
        <v>44410.747199074074</v>
      </c>
      <c r="B5116" s="23" t="s">
        <v>100</v>
      </c>
      <c r="C5116" s="23" t="s">
        <v>6563</v>
      </c>
      <c r="D5116" s="23" t="s">
        <v>6</v>
      </c>
      <c r="E5116" s="23" t="s">
        <v>1</v>
      </c>
      <c r="F5116" s="23" t="s">
        <v>7</v>
      </c>
      <c r="G5116" s="23" t="s">
        <v>975</v>
      </c>
      <c r="H5116" s="2" t="s">
        <v>7722</v>
      </c>
      <c r="I5116" s="23" t="s">
        <v>6004</v>
      </c>
      <c r="J5116" s="23"/>
      <c r="K5116" s="23" t="s">
        <v>9712</v>
      </c>
      <c r="L5116" s="23"/>
      <c r="M5116" s="23">
        <f>YEAR(Tabla2[[#This Row],[Fecha de creación]])</f>
        <v>2021</v>
      </c>
      <c r="N5116" s="23">
        <f>MONTH(Tabla2[[#This Row],[Fecha de creación]])</f>
        <v>8</v>
      </c>
    </row>
    <row r="5117" spans="1:14" ht="15" customHeight="1" x14ac:dyDescent="0.25">
      <c r="A5117" s="26">
        <v>44410.751087962963</v>
      </c>
      <c r="B5117" s="23" t="s">
        <v>0</v>
      </c>
      <c r="C5117" s="23" t="s">
        <v>6564</v>
      </c>
      <c r="D5117" s="23" t="s">
        <v>6</v>
      </c>
      <c r="E5117" s="23" t="s">
        <v>1</v>
      </c>
      <c r="F5117" s="23" t="s">
        <v>7</v>
      </c>
      <c r="G5117" s="23" t="s">
        <v>975</v>
      </c>
      <c r="H5117" s="2" t="s">
        <v>7722</v>
      </c>
      <c r="I5117" s="23" t="s">
        <v>4</v>
      </c>
      <c r="J5117" s="23"/>
      <c r="K5117" s="23" t="s">
        <v>9712</v>
      </c>
      <c r="L5117" s="23"/>
      <c r="M5117" s="23">
        <f>YEAR(Tabla2[[#This Row],[Fecha de creación]])</f>
        <v>2021</v>
      </c>
      <c r="N5117" s="23">
        <f>MONTH(Tabla2[[#This Row],[Fecha de creación]])</f>
        <v>8</v>
      </c>
    </row>
    <row r="5118" spans="1:14" ht="15" customHeight="1" x14ac:dyDescent="0.25">
      <c r="A5118" s="26">
        <v>44410.751793981479</v>
      </c>
      <c r="B5118" s="23" t="s">
        <v>0</v>
      </c>
      <c r="C5118" s="23" t="s">
        <v>6565</v>
      </c>
      <c r="D5118" s="23" t="s">
        <v>382</v>
      </c>
      <c r="E5118" s="23" t="s">
        <v>1</v>
      </c>
      <c r="F5118" s="23" t="s">
        <v>7</v>
      </c>
      <c r="G5118" s="23" t="s">
        <v>975</v>
      </c>
      <c r="H5118" s="2" t="s">
        <v>7723</v>
      </c>
      <c r="I5118" s="23" t="s">
        <v>4</v>
      </c>
      <c r="J5118" s="23"/>
      <c r="K5118" s="23" t="s">
        <v>9712</v>
      </c>
      <c r="L5118" s="23"/>
      <c r="M5118" s="23">
        <f>YEAR(Tabla2[[#This Row],[Fecha de creación]])</f>
        <v>2021</v>
      </c>
      <c r="N5118" s="23">
        <f>MONTH(Tabla2[[#This Row],[Fecha de creación]])</f>
        <v>8</v>
      </c>
    </row>
    <row r="5119" spans="1:14" ht="15" customHeight="1" x14ac:dyDescent="0.25">
      <c r="A5119" s="26">
        <v>44410.753483796296</v>
      </c>
      <c r="B5119" s="23" t="s">
        <v>0</v>
      </c>
      <c r="C5119" s="23" t="s">
        <v>6566</v>
      </c>
      <c r="D5119" s="23" t="s">
        <v>615</v>
      </c>
      <c r="E5119" s="23" t="s">
        <v>1</v>
      </c>
      <c r="F5119" s="23" t="s">
        <v>7</v>
      </c>
      <c r="G5119" s="23" t="s">
        <v>975</v>
      </c>
      <c r="H5119" s="2" t="s">
        <v>7745</v>
      </c>
      <c r="I5119" s="23" t="s">
        <v>4</v>
      </c>
      <c r="J5119" s="23"/>
      <c r="K5119" s="23" t="s">
        <v>9712</v>
      </c>
      <c r="L5119" s="23"/>
      <c r="M5119" s="23">
        <f>YEAR(Tabla2[[#This Row],[Fecha de creación]])</f>
        <v>2021</v>
      </c>
      <c r="N5119" s="23">
        <f>MONTH(Tabla2[[#This Row],[Fecha de creación]])</f>
        <v>8</v>
      </c>
    </row>
    <row r="5120" spans="1:14" ht="15" customHeight="1" x14ac:dyDescent="0.25">
      <c r="A5120" s="26">
        <v>44410.771018518521</v>
      </c>
      <c r="B5120" s="23" t="s">
        <v>0</v>
      </c>
      <c r="C5120" s="23" t="s">
        <v>6567</v>
      </c>
      <c r="D5120" s="23" t="s">
        <v>1042</v>
      </c>
      <c r="E5120" s="23" t="s">
        <v>1</v>
      </c>
      <c r="F5120" s="23" t="s">
        <v>7</v>
      </c>
      <c r="G5120" s="23" t="s">
        <v>975</v>
      </c>
      <c r="H5120" s="2" t="s">
        <v>7730</v>
      </c>
      <c r="I5120" s="23" t="s">
        <v>4</v>
      </c>
      <c r="J5120" s="23"/>
      <c r="K5120" s="23" t="s">
        <v>9712</v>
      </c>
      <c r="L5120" s="23"/>
      <c r="M5120" s="23">
        <f>YEAR(Tabla2[[#This Row],[Fecha de creación]])</f>
        <v>2021</v>
      </c>
      <c r="N5120" s="23">
        <f>MONTH(Tabla2[[#This Row],[Fecha de creación]])</f>
        <v>8</v>
      </c>
    </row>
    <row r="5121" spans="1:14" ht="15" customHeight="1" x14ac:dyDescent="0.25">
      <c r="A5121" s="26">
        <v>44410.777986111112</v>
      </c>
      <c r="B5121" s="23" t="s">
        <v>0</v>
      </c>
      <c r="C5121" s="23" t="s">
        <v>6568</v>
      </c>
      <c r="D5121" s="23" t="s">
        <v>6569</v>
      </c>
      <c r="E5121" s="23" t="s">
        <v>1</v>
      </c>
      <c r="F5121" s="23" t="s">
        <v>7</v>
      </c>
      <c r="G5121" s="23" t="s">
        <v>1551</v>
      </c>
      <c r="H5121" s="2" t="s">
        <v>7731</v>
      </c>
      <c r="I5121" s="23" t="s">
        <v>4</v>
      </c>
      <c r="J5121" s="23"/>
      <c r="K5121" s="23" t="s">
        <v>9712</v>
      </c>
      <c r="L5121" s="23"/>
      <c r="M5121" s="23">
        <f>YEAR(Tabla2[[#This Row],[Fecha de creación]])</f>
        <v>2021</v>
      </c>
      <c r="N5121" s="23">
        <f>MONTH(Tabla2[[#This Row],[Fecha de creación]])</f>
        <v>8</v>
      </c>
    </row>
    <row r="5122" spans="1:14" ht="15" customHeight="1" x14ac:dyDescent="0.25">
      <c r="A5122" s="26">
        <v>44410.780462962961</v>
      </c>
      <c r="B5122" s="23" t="s">
        <v>0</v>
      </c>
      <c r="C5122" s="23" t="s">
        <v>6570</v>
      </c>
      <c r="D5122" s="23" t="s">
        <v>389</v>
      </c>
      <c r="E5122" s="23" t="s">
        <v>1</v>
      </c>
      <c r="F5122" s="23" t="s">
        <v>2</v>
      </c>
      <c r="G5122" s="23" t="s">
        <v>1551</v>
      </c>
      <c r="H5122" s="2" t="s">
        <v>7737</v>
      </c>
      <c r="I5122" s="23" t="s">
        <v>11</v>
      </c>
      <c r="J5122" s="23"/>
      <c r="K5122" s="23" t="s">
        <v>9712</v>
      </c>
      <c r="L5122" s="23"/>
      <c r="M5122" s="23">
        <f>YEAR(Tabla2[[#This Row],[Fecha de creación]])</f>
        <v>2021</v>
      </c>
      <c r="N5122" s="23">
        <f>MONTH(Tabla2[[#This Row],[Fecha de creación]])</f>
        <v>8</v>
      </c>
    </row>
    <row r="5123" spans="1:14" ht="15" customHeight="1" x14ac:dyDescent="0.25">
      <c r="A5123" s="26">
        <v>44410.783009259256</v>
      </c>
      <c r="B5123" s="23" t="s">
        <v>100</v>
      </c>
      <c r="C5123" s="23" t="s">
        <v>6571</v>
      </c>
      <c r="D5123" s="23" t="s">
        <v>615</v>
      </c>
      <c r="E5123" s="23" t="s">
        <v>1</v>
      </c>
      <c r="F5123" s="23" t="s">
        <v>7</v>
      </c>
      <c r="G5123" s="23" t="s">
        <v>975</v>
      </c>
      <c r="H5123" s="2" t="s">
        <v>7745</v>
      </c>
      <c r="I5123" s="23" t="s">
        <v>1653</v>
      </c>
      <c r="J5123" s="23"/>
      <c r="K5123" s="23" t="s">
        <v>9712</v>
      </c>
      <c r="L5123" s="23"/>
      <c r="M5123" s="23">
        <f>YEAR(Tabla2[[#This Row],[Fecha de creación]])</f>
        <v>2021</v>
      </c>
      <c r="N5123" s="23">
        <f>MONTH(Tabla2[[#This Row],[Fecha de creación]])</f>
        <v>8</v>
      </c>
    </row>
    <row r="5124" spans="1:14" ht="15" customHeight="1" x14ac:dyDescent="0.25">
      <c r="A5124" s="26">
        <v>44410.783067129632</v>
      </c>
      <c r="B5124" s="23" t="s">
        <v>0</v>
      </c>
      <c r="C5124" s="23" t="s">
        <v>6572</v>
      </c>
      <c r="D5124" s="23" t="s">
        <v>49</v>
      </c>
      <c r="E5124" s="23" t="s">
        <v>1</v>
      </c>
      <c r="F5124" s="23" t="s">
        <v>22</v>
      </c>
      <c r="G5124" s="23" t="s">
        <v>975</v>
      </c>
      <c r="H5124" s="2" t="s">
        <v>7745</v>
      </c>
      <c r="I5124" s="23" t="s">
        <v>5999</v>
      </c>
      <c r="J5124" s="23"/>
      <c r="K5124" s="23" t="s">
        <v>9712</v>
      </c>
      <c r="L5124" s="23"/>
      <c r="M5124" s="23">
        <f>YEAR(Tabla2[[#This Row],[Fecha de creación]])</f>
        <v>2021</v>
      </c>
      <c r="N5124" s="23">
        <f>MONTH(Tabla2[[#This Row],[Fecha de creación]])</f>
        <v>8</v>
      </c>
    </row>
    <row r="5125" spans="1:14" ht="15" customHeight="1" x14ac:dyDescent="0.25">
      <c r="A5125" s="26">
        <v>44410.783587962964</v>
      </c>
      <c r="B5125" s="23" t="s">
        <v>100</v>
      </c>
      <c r="C5125" s="23" t="s">
        <v>6573</v>
      </c>
      <c r="D5125" s="23" t="s">
        <v>6</v>
      </c>
      <c r="E5125" s="23" t="s">
        <v>1</v>
      </c>
      <c r="F5125" s="23" t="s">
        <v>7</v>
      </c>
      <c r="G5125" s="23" t="s">
        <v>975</v>
      </c>
      <c r="H5125" s="2" t="s">
        <v>7722</v>
      </c>
      <c r="I5125" s="23" t="s">
        <v>1653</v>
      </c>
      <c r="J5125" s="23"/>
      <c r="K5125" s="23" t="s">
        <v>9712</v>
      </c>
      <c r="L5125" s="23"/>
      <c r="M5125" s="23">
        <f>YEAR(Tabla2[[#This Row],[Fecha de creación]])</f>
        <v>2021</v>
      </c>
      <c r="N5125" s="23">
        <f>MONTH(Tabla2[[#This Row],[Fecha de creación]])</f>
        <v>8</v>
      </c>
    </row>
    <row r="5126" spans="1:14" ht="15" customHeight="1" x14ac:dyDescent="0.25">
      <c r="A5126" s="26">
        <v>44410.784189814818</v>
      </c>
      <c r="B5126" s="23" t="s">
        <v>100</v>
      </c>
      <c r="C5126" s="23" t="s">
        <v>6574</v>
      </c>
      <c r="D5126" s="23" t="s">
        <v>6</v>
      </c>
      <c r="E5126" s="23" t="s">
        <v>1</v>
      </c>
      <c r="F5126" s="23" t="s">
        <v>7</v>
      </c>
      <c r="G5126" s="23" t="s">
        <v>975</v>
      </c>
      <c r="H5126" s="2" t="s">
        <v>7722</v>
      </c>
      <c r="I5126" s="23" t="s">
        <v>1653</v>
      </c>
      <c r="J5126" s="23"/>
      <c r="K5126" s="23" t="s">
        <v>9712</v>
      </c>
      <c r="L5126" s="23"/>
      <c r="M5126" s="23">
        <f>YEAR(Tabla2[[#This Row],[Fecha de creación]])</f>
        <v>2021</v>
      </c>
      <c r="N5126" s="23">
        <f>MONTH(Tabla2[[#This Row],[Fecha de creación]])</f>
        <v>8</v>
      </c>
    </row>
    <row r="5127" spans="1:14" ht="15" customHeight="1" x14ac:dyDescent="0.25">
      <c r="A5127" s="26">
        <v>44410.784675925926</v>
      </c>
      <c r="B5127" s="23" t="s">
        <v>100</v>
      </c>
      <c r="C5127" s="23" t="s">
        <v>6575</v>
      </c>
      <c r="D5127" s="23" t="s">
        <v>6</v>
      </c>
      <c r="E5127" s="23" t="s">
        <v>1</v>
      </c>
      <c r="F5127" s="23" t="s">
        <v>7</v>
      </c>
      <c r="G5127" s="23" t="s">
        <v>975</v>
      </c>
      <c r="H5127" s="2" t="s">
        <v>7722</v>
      </c>
      <c r="I5127" s="23" t="s">
        <v>1653</v>
      </c>
      <c r="J5127" s="23"/>
      <c r="K5127" s="23" t="s">
        <v>9712</v>
      </c>
      <c r="L5127" s="23"/>
      <c r="M5127" s="23">
        <f>YEAR(Tabla2[[#This Row],[Fecha de creación]])</f>
        <v>2021</v>
      </c>
      <c r="N5127" s="23">
        <f>MONTH(Tabla2[[#This Row],[Fecha de creación]])</f>
        <v>8</v>
      </c>
    </row>
    <row r="5128" spans="1:14" ht="15" customHeight="1" x14ac:dyDescent="0.25">
      <c r="A5128" s="26">
        <v>44410.785069444442</v>
      </c>
      <c r="B5128" s="23" t="s">
        <v>100</v>
      </c>
      <c r="C5128" s="23" t="s">
        <v>6576</v>
      </c>
      <c r="D5128" s="23" t="s">
        <v>6</v>
      </c>
      <c r="E5128" s="23" t="s">
        <v>1</v>
      </c>
      <c r="F5128" s="23" t="s">
        <v>7</v>
      </c>
      <c r="G5128" s="23" t="s">
        <v>975</v>
      </c>
      <c r="H5128" s="2" t="s">
        <v>7722</v>
      </c>
      <c r="I5128" s="23" t="s">
        <v>1653</v>
      </c>
      <c r="J5128" s="23"/>
      <c r="K5128" s="23" t="s">
        <v>9712</v>
      </c>
      <c r="L5128" s="23"/>
      <c r="M5128" s="23">
        <f>YEAR(Tabla2[[#This Row],[Fecha de creación]])</f>
        <v>2021</v>
      </c>
      <c r="N5128" s="23">
        <f>MONTH(Tabla2[[#This Row],[Fecha de creación]])</f>
        <v>8</v>
      </c>
    </row>
    <row r="5129" spans="1:14" ht="15" customHeight="1" x14ac:dyDescent="0.25">
      <c r="A5129" s="26">
        <v>44410.785358796296</v>
      </c>
      <c r="B5129" s="23" t="s">
        <v>100</v>
      </c>
      <c r="C5129" s="23" t="s">
        <v>6577</v>
      </c>
      <c r="D5129" s="23" t="s">
        <v>6</v>
      </c>
      <c r="E5129" s="23" t="s">
        <v>1</v>
      </c>
      <c r="F5129" s="23" t="s">
        <v>7</v>
      </c>
      <c r="G5129" s="23" t="s">
        <v>975</v>
      </c>
      <c r="H5129" s="2" t="s">
        <v>7722</v>
      </c>
      <c r="I5129" s="23" t="s">
        <v>1653</v>
      </c>
      <c r="J5129" s="23"/>
      <c r="K5129" s="23" t="s">
        <v>9712</v>
      </c>
      <c r="L5129" s="23"/>
      <c r="M5129" s="23">
        <f>YEAR(Tabla2[[#This Row],[Fecha de creación]])</f>
        <v>2021</v>
      </c>
      <c r="N5129" s="23">
        <f>MONTH(Tabla2[[#This Row],[Fecha de creación]])</f>
        <v>8</v>
      </c>
    </row>
    <row r="5130" spans="1:14" ht="15" customHeight="1" x14ac:dyDescent="0.25">
      <c r="A5130" s="26">
        <v>44410.799872685187</v>
      </c>
      <c r="B5130" s="23" t="s">
        <v>0</v>
      </c>
      <c r="C5130" s="23" t="s">
        <v>6578</v>
      </c>
      <c r="D5130" s="23" t="s">
        <v>49</v>
      </c>
      <c r="E5130" s="23" t="s">
        <v>1</v>
      </c>
      <c r="F5130" s="23" t="s">
        <v>22</v>
      </c>
      <c r="G5130" s="23" t="s">
        <v>975</v>
      </c>
      <c r="H5130" s="2" t="s">
        <v>7745</v>
      </c>
      <c r="I5130" s="23" t="s">
        <v>5999</v>
      </c>
      <c r="J5130" s="23"/>
      <c r="K5130" s="23" t="s">
        <v>9712</v>
      </c>
      <c r="L5130" s="23"/>
      <c r="M5130" s="23">
        <f>YEAR(Tabla2[[#This Row],[Fecha de creación]])</f>
        <v>2021</v>
      </c>
      <c r="N5130" s="23">
        <f>MONTH(Tabla2[[#This Row],[Fecha de creación]])</f>
        <v>8</v>
      </c>
    </row>
    <row r="5131" spans="1:14" ht="15" customHeight="1" x14ac:dyDescent="0.25">
      <c r="A5131" s="26">
        <v>44410.802754629629</v>
      </c>
      <c r="B5131" s="23" t="s">
        <v>0</v>
      </c>
      <c r="C5131" s="23" t="s">
        <v>6579</v>
      </c>
      <c r="D5131" s="23" t="s">
        <v>172</v>
      </c>
      <c r="E5131" s="23" t="s">
        <v>1</v>
      </c>
      <c r="F5131" s="23" t="s">
        <v>7</v>
      </c>
      <c r="G5131" s="23" t="s">
        <v>1551</v>
      </c>
      <c r="H5131" s="2" t="s">
        <v>7721</v>
      </c>
      <c r="I5131" s="23" t="s">
        <v>5999</v>
      </c>
      <c r="J5131" s="23"/>
      <c r="K5131" s="23" t="s">
        <v>9712</v>
      </c>
      <c r="L5131" s="23"/>
      <c r="M5131" s="23">
        <f>YEAR(Tabla2[[#This Row],[Fecha de creación]])</f>
        <v>2021</v>
      </c>
      <c r="N5131" s="23">
        <f>MONTH(Tabla2[[#This Row],[Fecha de creación]])</f>
        <v>8</v>
      </c>
    </row>
    <row r="5132" spans="1:14" ht="15" customHeight="1" x14ac:dyDescent="0.25">
      <c r="A5132" s="26">
        <v>44410.810914351852</v>
      </c>
      <c r="B5132" s="23" t="s">
        <v>100</v>
      </c>
      <c r="C5132" s="23" t="s">
        <v>6580</v>
      </c>
      <c r="D5132" s="23" t="s">
        <v>3164</v>
      </c>
      <c r="E5132" s="23" t="s">
        <v>1</v>
      </c>
      <c r="F5132" s="23" t="s">
        <v>7</v>
      </c>
      <c r="G5132" s="23" t="s">
        <v>975</v>
      </c>
      <c r="H5132" s="2" t="s">
        <v>7731</v>
      </c>
      <c r="I5132" s="23" t="s">
        <v>1653</v>
      </c>
      <c r="J5132" s="23"/>
      <c r="K5132" s="23" t="s">
        <v>9712</v>
      </c>
      <c r="L5132" s="23"/>
      <c r="M5132" s="23">
        <f>YEAR(Tabla2[[#This Row],[Fecha de creación]])</f>
        <v>2021</v>
      </c>
      <c r="N5132" s="23">
        <f>MONTH(Tabla2[[#This Row],[Fecha de creación]])</f>
        <v>8</v>
      </c>
    </row>
    <row r="5133" spans="1:14" ht="15" customHeight="1" x14ac:dyDescent="0.25">
      <c r="A5133" s="26">
        <v>44410.81181712963</v>
      </c>
      <c r="B5133" s="23" t="s">
        <v>100</v>
      </c>
      <c r="C5133" s="23" t="s">
        <v>6581</v>
      </c>
      <c r="D5133" s="23" t="s">
        <v>6</v>
      </c>
      <c r="E5133" s="23" t="s">
        <v>1</v>
      </c>
      <c r="F5133" s="23" t="s">
        <v>7</v>
      </c>
      <c r="G5133" s="23" t="s">
        <v>975</v>
      </c>
      <c r="H5133" s="2" t="s">
        <v>7722</v>
      </c>
      <c r="I5133" s="23" t="s">
        <v>1653</v>
      </c>
      <c r="J5133" s="23"/>
      <c r="K5133" s="23" t="s">
        <v>9712</v>
      </c>
      <c r="L5133" s="23"/>
      <c r="M5133" s="23">
        <f>YEAR(Tabla2[[#This Row],[Fecha de creación]])</f>
        <v>2021</v>
      </c>
      <c r="N5133" s="23">
        <f>MONTH(Tabla2[[#This Row],[Fecha de creación]])</f>
        <v>8</v>
      </c>
    </row>
    <row r="5134" spans="1:14" ht="15" customHeight="1" x14ac:dyDescent="0.25">
      <c r="A5134" s="26">
        <v>44411.414641203701</v>
      </c>
      <c r="B5134" s="23" t="s">
        <v>100</v>
      </c>
      <c r="C5134" s="23" t="s">
        <v>6582</v>
      </c>
      <c r="D5134" s="23" t="s">
        <v>866</v>
      </c>
      <c r="E5134" s="23" t="s">
        <v>1</v>
      </c>
      <c r="F5134" s="23" t="s">
        <v>7</v>
      </c>
      <c r="G5134" s="23" t="s">
        <v>975</v>
      </c>
      <c r="H5134" s="2" t="s">
        <v>7731</v>
      </c>
      <c r="I5134" s="23" t="s">
        <v>1653</v>
      </c>
      <c r="J5134" s="23"/>
      <c r="K5134" s="23" t="s">
        <v>9712</v>
      </c>
      <c r="L5134" s="23"/>
      <c r="M5134" s="23">
        <f>YEAR(Tabla2[[#This Row],[Fecha de creación]])</f>
        <v>2021</v>
      </c>
      <c r="N5134" s="23">
        <f>MONTH(Tabla2[[#This Row],[Fecha de creación]])</f>
        <v>8</v>
      </c>
    </row>
    <row r="5135" spans="1:14" ht="15" customHeight="1" x14ac:dyDescent="0.25">
      <c r="A5135" s="26">
        <v>44411.517129629632</v>
      </c>
      <c r="B5135" s="23" t="s">
        <v>56</v>
      </c>
      <c r="C5135" s="23" t="s">
        <v>6583</v>
      </c>
      <c r="D5135" s="23" t="s">
        <v>3438</v>
      </c>
      <c r="E5135" s="23" t="s">
        <v>1</v>
      </c>
      <c r="F5135" s="23" t="s">
        <v>7</v>
      </c>
      <c r="G5135" s="23" t="s">
        <v>975</v>
      </c>
      <c r="H5135" s="2" t="s">
        <v>7722</v>
      </c>
      <c r="I5135" s="23" t="s">
        <v>1527</v>
      </c>
      <c r="J5135" s="23"/>
      <c r="K5135" s="23" t="s">
        <v>9712</v>
      </c>
      <c r="L5135" s="23"/>
      <c r="M5135" s="23">
        <f>YEAR(Tabla2[[#This Row],[Fecha de creación]])</f>
        <v>2021</v>
      </c>
      <c r="N5135" s="23">
        <f>MONTH(Tabla2[[#This Row],[Fecha de creación]])</f>
        <v>8</v>
      </c>
    </row>
    <row r="5136" spans="1:14" ht="15" customHeight="1" x14ac:dyDescent="0.25">
      <c r="A5136" s="26">
        <v>44411.549131944441</v>
      </c>
      <c r="B5136" s="23" t="s">
        <v>19</v>
      </c>
      <c r="C5136" s="23" t="s">
        <v>6584</v>
      </c>
      <c r="D5136" s="23" t="s">
        <v>6585</v>
      </c>
      <c r="E5136" s="23" t="s">
        <v>1</v>
      </c>
      <c r="F5136" s="23" t="s">
        <v>7</v>
      </c>
      <c r="G5136" s="23" t="s">
        <v>975</v>
      </c>
      <c r="H5136" s="2" t="s">
        <v>7725</v>
      </c>
      <c r="I5136" s="23" t="s">
        <v>23</v>
      </c>
      <c r="J5136" s="23"/>
      <c r="K5136" s="23" t="s">
        <v>9712</v>
      </c>
      <c r="L5136" s="23"/>
      <c r="M5136" s="23">
        <f>YEAR(Tabla2[[#This Row],[Fecha de creación]])</f>
        <v>2021</v>
      </c>
      <c r="N5136" s="23">
        <f>MONTH(Tabla2[[#This Row],[Fecha de creación]])</f>
        <v>8</v>
      </c>
    </row>
    <row r="5137" spans="1:14" ht="15" customHeight="1" x14ac:dyDescent="0.25">
      <c r="A5137" s="26">
        <v>44411.573831018519</v>
      </c>
      <c r="B5137" s="23" t="s">
        <v>19</v>
      </c>
      <c r="C5137" s="23" t="s">
        <v>882</v>
      </c>
      <c r="D5137" s="23" t="s">
        <v>883</v>
      </c>
      <c r="E5137" s="23" t="s">
        <v>1</v>
      </c>
      <c r="F5137" s="23" t="s">
        <v>7</v>
      </c>
      <c r="G5137" s="23" t="s">
        <v>3</v>
      </c>
      <c r="H5137" s="2" t="s">
        <v>7722</v>
      </c>
      <c r="I5137" s="23" t="s">
        <v>23</v>
      </c>
      <c r="J5137" s="23"/>
      <c r="K5137" s="23" t="s">
        <v>9712</v>
      </c>
      <c r="L5137" s="23"/>
      <c r="M5137" s="23">
        <f>YEAR(Tabla2[[#This Row],[Fecha de creación]])</f>
        <v>2021</v>
      </c>
      <c r="N5137" s="23">
        <f>MONTH(Tabla2[[#This Row],[Fecha de creación]])</f>
        <v>8</v>
      </c>
    </row>
    <row r="5138" spans="1:14" ht="15" customHeight="1" x14ac:dyDescent="0.25">
      <c r="A5138" s="26">
        <v>44411.582719907405</v>
      </c>
      <c r="B5138" s="23" t="s">
        <v>19</v>
      </c>
      <c r="C5138" s="23" t="s">
        <v>884</v>
      </c>
      <c r="D5138" s="23" t="s">
        <v>885</v>
      </c>
      <c r="E5138" s="23" t="s">
        <v>1</v>
      </c>
      <c r="F5138" s="23" t="s">
        <v>7</v>
      </c>
      <c r="G5138" s="23" t="s">
        <v>3</v>
      </c>
      <c r="H5138" s="2" t="s">
        <v>7722</v>
      </c>
      <c r="I5138" s="23" t="s">
        <v>23</v>
      </c>
      <c r="J5138" s="23"/>
      <c r="K5138" s="23" t="s">
        <v>9712</v>
      </c>
      <c r="L5138" s="23"/>
      <c r="M5138" s="23">
        <f>YEAR(Tabla2[[#This Row],[Fecha de creación]])</f>
        <v>2021</v>
      </c>
      <c r="N5138" s="23">
        <f>MONTH(Tabla2[[#This Row],[Fecha de creación]])</f>
        <v>8</v>
      </c>
    </row>
    <row r="5139" spans="1:14" ht="15" customHeight="1" x14ac:dyDescent="0.25">
      <c r="A5139" s="26">
        <v>44411.611435185187</v>
      </c>
      <c r="B5139" s="23" t="s">
        <v>100</v>
      </c>
      <c r="C5139" s="23" t="s">
        <v>886</v>
      </c>
      <c r="D5139" s="23" t="s">
        <v>887</v>
      </c>
      <c r="E5139" s="23" t="s">
        <v>1</v>
      </c>
      <c r="F5139" s="23" t="s">
        <v>7</v>
      </c>
      <c r="G5139" s="23" t="s">
        <v>3</v>
      </c>
      <c r="H5139" s="2" t="s">
        <v>7748</v>
      </c>
      <c r="I5139" s="23" t="s">
        <v>6004</v>
      </c>
      <c r="J5139" s="23"/>
      <c r="K5139" s="23" t="s">
        <v>9712</v>
      </c>
      <c r="L5139" s="23"/>
      <c r="M5139" s="23">
        <f>YEAR(Tabla2[[#This Row],[Fecha de creación]])</f>
        <v>2021</v>
      </c>
      <c r="N5139" s="23">
        <f>MONTH(Tabla2[[#This Row],[Fecha de creación]])</f>
        <v>8</v>
      </c>
    </row>
    <row r="5140" spans="1:14" ht="15" customHeight="1" x14ac:dyDescent="0.25">
      <c r="A5140" s="26">
        <v>44411.671481481484</v>
      </c>
      <c r="B5140" s="23" t="s">
        <v>189</v>
      </c>
      <c r="C5140" s="23" t="s">
        <v>6586</v>
      </c>
      <c r="D5140" s="23" t="s">
        <v>131</v>
      </c>
      <c r="E5140" s="23" t="s">
        <v>1</v>
      </c>
      <c r="F5140" s="23" t="s">
        <v>7</v>
      </c>
      <c r="G5140" s="23" t="s">
        <v>975</v>
      </c>
      <c r="H5140" s="2" t="s">
        <v>7728</v>
      </c>
      <c r="I5140" s="23" t="s">
        <v>1534</v>
      </c>
      <c r="J5140" s="23"/>
      <c r="K5140" s="23" t="s">
        <v>9712</v>
      </c>
      <c r="L5140" s="23"/>
      <c r="M5140" s="23">
        <f>YEAR(Tabla2[[#This Row],[Fecha de creación]])</f>
        <v>2021</v>
      </c>
      <c r="N5140" s="23">
        <f>MONTH(Tabla2[[#This Row],[Fecha de creación]])</f>
        <v>8</v>
      </c>
    </row>
    <row r="5141" spans="1:14" ht="15" customHeight="1" x14ac:dyDescent="0.25">
      <c r="A5141" s="26">
        <v>44411.732245370367</v>
      </c>
      <c r="B5141" s="23" t="s">
        <v>100</v>
      </c>
      <c r="C5141" s="23" t="s">
        <v>6587</v>
      </c>
      <c r="D5141" s="23" t="s">
        <v>551</v>
      </c>
      <c r="E5141" s="23" t="s">
        <v>1</v>
      </c>
      <c r="F5141" s="23" t="s">
        <v>7</v>
      </c>
      <c r="G5141" s="23" t="s">
        <v>975</v>
      </c>
      <c r="H5141" s="2" t="s">
        <v>7731</v>
      </c>
      <c r="I5141" s="23" t="s">
        <v>1653</v>
      </c>
      <c r="J5141" s="23"/>
      <c r="K5141" s="23" t="s">
        <v>9712</v>
      </c>
      <c r="L5141" s="23"/>
      <c r="M5141" s="23">
        <f>YEAR(Tabla2[[#This Row],[Fecha de creación]])</f>
        <v>2021</v>
      </c>
      <c r="N5141" s="23">
        <f>MONTH(Tabla2[[#This Row],[Fecha de creación]])</f>
        <v>8</v>
      </c>
    </row>
    <row r="5142" spans="1:14" ht="15" customHeight="1" x14ac:dyDescent="0.25">
      <c r="A5142" s="26">
        <v>44411.73337962963</v>
      </c>
      <c r="B5142" s="23" t="s">
        <v>100</v>
      </c>
      <c r="C5142" s="23" t="s">
        <v>6588</v>
      </c>
      <c r="D5142" s="23" t="s">
        <v>131</v>
      </c>
      <c r="E5142" s="23" t="s">
        <v>1</v>
      </c>
      <c r="F5142" s="23" t="s">
        <v>7</v>
      </c>
      <c r="G5142" s="23" t="s">
        <v>975</v>
      </c>
      <c r="H5142" s="2" t="s">
        <v>7728</v>
      </c>
      <c r="I5142" s="23" t="s">
        <v>1653</v>
      </c>
      <c r="J5142" s="23"/>
      <c r="K5142" s="23" t="s">
        <v>9712</v>
      </c>
      <c r="L5142" s="23"/>
      <c r="M5142" s="23">
        <f>YEAR(Tabla2[[#This Row],[Fecha de creación]])</f>
        <v>2021</v>
      </c>
      <c r="N5142" s="23">
        <f>MONTH(Tabla2[[#This Row],[Fecha de creación]])</f>
        <v>8</v>
      </c>
    </row>
    <row r="5143" spans="1:14" ht="15" customHeight="1" x14ac:dyDescent="0.25">
      <c r="A5143" s="26">
        <v>44411.743333333332</v>
      </c>
      <c r="B5143" s="23" t="s">
        <v>100</v>
      </c>
      <c r="C5143" s="23" t="s">
        <v>6589</v>
      </c>
      <c r="D5143" s="23" t="s">
        <v>3669</v>
      </c>
      <c r="E5143" s="23" t="s">
        <v>1</v>
      </c>
      <c r="F5143" s="23" t="s">
        <v>7</v>
      </c>
      <c r="G5143" s="23" t="s">
        <v>975</v>
      </c>
      <c r="H5143" s="2" t="s">
        <v>7722</v>
      </c>
      <c r="I5143" s="23" t="s">
        <v>1653</v>
      </c>
      <c r="J5143" s="23"/>
      <c r="K5143" s="23" t="s">
        <v>9712</v>
      </c>
      <c r="L5143" s="23"/>
      <c r="M5143" s="23">
        <f>YEAR(Tabla2[[#This Row],[Fecha de creación]])</f>
        <v>2021</v>
      </c>
      <c r="N5143" s="23">
        <f>MONTH(Tabla2[[#This Row],[Fecha de creación]])</f>
        <v>8</v>
      </c>
    </row>
    <row r="5144" spans="1:14" ht="15" customHeight="1" x14ac:dyDescent="0.25">
      <c r="A5144" s="26">
        <v>44411.746539351851</v>
      </c>
      <c r="B5144" s="23" t="s">
        <v>0</v>
      </c>
      <c r="C5144" s="23" t="s">
        <v>6590</v>
      </c>
      <c r="D5144" s="23" t="s">
        <v>49</v>
      </c>
      <c r="E5144" s="23" t="s">
        <v>1</v>
      </c>
      <c r="F5144" s="23" t="s">
        <v>22</v>
      </c>
      <c r="G5144" s="23" t="s">
        <v>975</v>
      </c>
      <c r="H5144" s="2" t="s">
        <v>7745</v>
      </c>
      <c r="I5144" s="23" t="s">
        <v>5999</v>
      </c>
      <c r="J5144" s="23"/>
      <c r="K5144" s="23" t="s">
        <v>9712</v>
      </c>
      <c r="L5144" s="23"/>
      <c r="M5144" s="23">
        <f>YEAR(Tabla2[[#This Row],[Fecha de creación]])</f>
        <v>2021</v>
      </c>
      <c r="N5144" s="23">
        <f>MONTH(Tabla2[[#This Row],[Fecha de creación]])</f>
        <v>8</v>
      </c>
    </row>
    <row r="5145" spans="1:14" ht="15" customHeight="1" x14ac:dyDescent="0.25">
      <c r="A5145" s="26">
        <v>44411.748229166667</v>
      </c>
      <c r="B5145" s="23" t="s">
        <v>0</v>
      </c>
      <c r="C5145" s="23" t="s">
        <v>6591</v>
      </c>
      <c r="D5145" s="23" t="s">
        <v>49</v>
      </c>
      <c r="E5145" s="23" t="s">
        <v>1</v>
      </c>
      <c r="F5145" s="23" t="s">
        <v>22</v>
      </c>
      <c r="G5145" s="23" t="s">
        <v>975</v>
      </c>
      <c r="H5145" s="2" t="s">
        <v>7745</v>
      </c>
      <c r="I5145" s="23" t="s">
        <v>5999</v>
      </c>
      <c r="J5145" s="23"/>
      <c r="K5145" s="23" t="s">
        <v>9712</v>
      </c>
      <c r="L5145" s="23"/>
      <c r="M5145" s="23">
        <f>YEAR(Tabla2[[#This Row],[Fecha de creación]])</f>
        <v>2021</v>
      </c>
      <c r="N5145" s="23">
        <f>MONTH(Tabla2[[#This Row],[Fecha de creación]])</f>
        <v>8</v>
      </c>
    </row>
    <row r="5146" spans="1:14" ht="15" customHeight="1" x14ac:dyDescent="0.25">
      <c r="A5146" s="26">
        <v>44411.749212962961</v>
      </c>
      <c r="B5146" s="23" t="s">
        <v>100</v>
      </c>
      <c r="C5146" s="23" t="s">
        <v>6592</v>
      </c>
      <c r="D5146" s="23" t="s">
        <v>6</v>
      </c>
      <c r="E5146" s="23" t="s">
        <v>1</v>
      </c>
      <c r="F5146" s="23" t="s">
        <v>7</v>
      </c>
      <c r="G5146" s="23" t="s">
        <v>975</v>
      </c>
      <c r="H5146" s="2" t="s">
        <v>7722</v>
      </c>
      <c r="I5146" s="23" t="s">
        <v>1653</v>
      </c>
      <c r="J5146" s="23"/>
      <c r="K5146" s="23" t="s">
        <v>9712</v>
      </c>
      <c r="L5146" s="23"/>
      <c r="M5146" s="23">
        <f>YEAR(Tabla2[[#This Row],[Fecha de creación]])</f>
        <v>2021</v>
      </c>
      <c r="N5146" s="23">
        <f>MONTH(Tabla2[[#This Row],[Fecha de creación]])</f>
        <v>8</v>
      </c>
    </row>
    <row r="5147" spans="1:14" ht="15" customHeight="1" x14ac:dyDescent="0.25">
      <c r="A5147" s="26">
        <v>44411.757025462961</v>
      </c>
      <c r="B5147" s="23" t="s">
        <v>0</v>
      </c>
      <c r="C5147" s="23" t="s">
        <v>6593</v>
      </c>
      <c r="D5147" s="23" t="s">
        <v>6</v>
      </c>
      <c r="E5147" s="23" t="s">
        <v>1</v>
      </c>
      <c r="F5147" s="23" t="s">
        <v>7</v>
      </c>
      <c r="G5147" s="23" t="s">
        <v>975</v>
      </c>
      <c r="H5147" s="2" t="s">
        <v>7722</v>
      </c>
      <c r="I5147" s="23" t="s">
        <v>4</v>
      </c>
      <c r="J5147" s="23"/>
      <c r="K5147" s="23" t="s">
        <v>9712</v>
      </c>
      <c r="L5147" s="23"/>
      <c r="M5147" s="23">
        <f>YEAR(Tabla2[[#This Row],[Fecha de creación]])</f>
        <v>2021</v>
      </c>
      <c r="N5147" s="23">
        <f>MONTH(Tabla2[[#This Row],[Fecha de creación]])</f>
        <v>8</v>
      </c>
    </row>
    <row r="5148" spans="1:14" ht="15" customHeight="1" x14ac:dyDescent="0.25">
      <c r="A5148" s="26">
        <v>44411.760462962964</v>
      </c>
      <c r="B5148" s="23" t="s">
        <v>0</v>
      </c>
      <c r="C5148" s="23" t="s">
        <v>6594</v>
      </c>
      <c r="D5148" s="23" t="s">
        <v>6</v>
      </c>
      <c r="E5148" s="23" t="s">
        <v>1</v>
      </c>
      <c r="F5148" s="23" t="s">
        <v>7</v>
      </c>
      <c r="G5148" s="23" t="s">
        <v>975</v>
      </c>
      <c r="H5148" s="2" t="s">
        <v>7722</v>
      </c>
      <c r="I5148" s="23" t="s">
        <v>4</v>
      </c>
      <c r="J5148" s="23"/>
      <c r="K5148" s="23" t="s">
        <v>9712</v>
      </c>
      <c r="L5148" s="23"/>
      <c r="M5148" s="23">
        <f>YEAR(Tabla2[[#This Row],[Fecha de creación]])</f>
        <v>2021</v>
      </c>
      <c r="N5148" s="23">
        <f>MONTH(Tabla2[[#This Row],[Fecha de creación]])</f>
        <v>8</v>
      </c>
    </row>
    <row r="5149" spans="1:14" ht="15" customHeight="1" x14ac:dyDescent="0.25">
      <c r="A5149" s="26">
        <v>44411.762280092589</v>
      </c>
      <c r="B5149" s="23" t="s">
        <v>0</v>
      </c>
      <c r="C5149" s="23" t="s">
        <v>6595</v>
      </c>
      <c r="D5149" s="23" t="s">
        <v>6596</v>
      </c>
      <c r="E5149" s="23" t="s">
        <v>1</v>
      </c>
      <c r="F5149" s="23" t="s">
        <v>7</v>
      </c>
      <c r="G5149" s="23" t="s">
        <v>975</v>
      </c>
      <c r="H5149" s="2" t="s">
        <v>7721</v>
      </c>
      <c r="I5149" s="23" t="s">
        <v>5999</v>
      </c>
      <c r="J5149" s="23"/>
      <c r="K5149" s="23" t="s">
        <v>9712</v>
      </c>
      <c r="L5149" s="23"/>
      <c r="M5149" s="23">
        <f>YEAR(Tabla2[[#This Row],[Fecha de creación]])</f>
        <v>2021</v>
      </c>
      <c r="N5149" s="23">
        <f>MONTH(Tabla2[[#This Row],[Fecha de creación]])</f>
        <v>8</v>
      </c>
    </row>
    <row r="5150" spans="1:14" ht="15" customHeight="1" x14ac:dyDescent="0.25">
      <c r="A5150" s="26">
        <v>44411.766377314816</v>
      </c>
      <c r="B5150" s="23" t="s">
        <v>0</v>
      </c>
      <c r="C5150" s="23" t="s">
        <v>6597</v>
      </c>
      <c r="D5150" s="23" t="s">
        <v>49</v>
      </c>
      <c r="E5150" s="23" t="s">
        <v>1</v>
      </c>
      <c r="F5150" s="23" t="s">
        <v>22</v>
      </c>
      <c r="G5150" s="23" t="s">
        <v>975</v>
      </c>
      <c r="H5150" s="2" t="s">
        <v>7745</v>
      </c>
      <c r="I5150" s="23" t="s">
        <v>5999</v>
      </c>
      <c r="J5150" s="23"/>
      <c r="K5150" s="23" t="s">
        <v>9712</v>
      </c>
      <c r="L5150" s="23"/>
      <c r="M5150" s="23">
        <f>YEAR(Tabla2[[#This Row],[Fecha de creación]])</f>
        <v>2021</v>
      </c>
      <c r="N5150" s="23">
        <f>MONTH(Tabla2[[#This Row],[Fecha de creación]])</f>
        <v>8</v>
      </c>
    </row>
    <row r="5151" spans="1:14" ht="15" customHeight="1" x14ac:dyDescent="0.25">
      <c r="A5151" s="26">
        <v>44411.769131944442</v>
      </c>
      <c r="B5151" s="23" t="s">
        <v>0</v>
      </c>
      <c r="C5151" s="23" t="s">
        <v>888</v>
      </c>
      <c r="D5151" s="23" t="s">
        <v>868</v>
      </c>
      <c r="E5151" s="23" t="s">
        <v>1</v>
      </c>
      <c r="F5151" s="23" t="s">
        <v>2</v>
      </c>
      <c r="G5151" s="23" t="s">
        <v>3</v>
      </c>
      <c r="H5151" s="2" t="s">
        <v>7737</v>
      </c>
      <c r="I5151" s="23" t="s">
        <v>5999</v>
      </c>
      <c r="J5151" s="23"/>
      <c r="K5151" s="23" t="s">
        <v>9712</v>
      </c>
      <c r="L5151" s="23"/>
      <c r="M5151" s="23">
        <f>YEAR(Tabla2[[#This Row],[Fecha de creación]])</f>
        <v>2021</v>
      </c>
      <c r="N5151" s="23">
        <f>MONTH(Tabla2[[#This Row],[Fecha de creación]])</f>
        <v>8</v>
      </c>
    </row>
    <row r="5152" spans="1:14" ht="15" customHeight="1" x14ac:dyDescent="0.25">
      <c r="A5152" s="26">
        <v>44412.363368055558</v>
      </c>
      <c r="B5152" s="23" t="s">
        <v>189</v>
      </c>
      <c r="C5152" s="23" t="s">
        <v>6598</v>
      </c>
      <c r="D5152" s="23" t="s">
        <v>36</v>
      </c>
      <c r="E5152" s="23" t="s">
        <v>1</v>
      </c>
      <c r="F5152" s="23" t="s">
        <v>7</v>
      </c>
      <c r="G5152" s="23" t="s">
        <v>975</v>
      </c>
      <c r="H5152" s="2" t="s">
        <v>7731</v>
      </c>
      <c r="I5152" s="23" t="s">
        <v>1534</v>
      </c>
      <c r="J5152" s="23"/>
      <c r="K5152" s="23" t="s">
        <v>9712</v>
      </c>
      <c r="L5152" s="23"/>
      <c r="M5152" s="23">
        <f>YEAR(Tabla2[[#This Row],[Fecha de creación]])</f>
        <v>2021</v>
      </c>
      <c r="N5152" s="23">
        <f>MONTH(Tabla2[[#This Row],[Fecha de creación]])</f>
        <v>8</v>
      </c>
    </row>
    <row r="5153" spans="1:14" ht="15" customHeight="1" x14ac:dyDescent="0.25">
      <c r="A5153" s="26">
        <v>44412.462094907409</v>
      </c>
      <c r="B5153" s="23" t="s">
        <v>189</v>
      </c>
      <c r="C5153" s="23" t="s">
        <v>889</v>
      </c>
      <c r="D5153" s="23" t="s">
        <v>131</v>
      </c>
      <c r="E5153" s="23" t="s">
        <v>1</v>
      </c>
      <c r="F5153" s="23" t="s">
        <v>7</v>
      </c>
      <c r="G5153" s="23" t="s">
        <v>3</v>
      </c>
      <c r="H5153" s="2" t="s">
        <v>7728</v>
      </c>
      <c r="I5153" s="23" t="s">
        <v>1534</v>
      </c>
      <c r="J5153" s="23"/>
      <c r="K5153" s="23" t="s">
        <v>9712</v>
      </c>
      <c r="L5153" s="23"/>
      <c r="M5153" s="23">
        <f>YEAR(Tabla2[[#This Row],[Fecha de creación]])</f>
        <v>2021</v>
      </c>
      <c r="N5153" s="23">
        <f>MONTH(Tabla2[[#This Row],[Fecha de creación]])</f>
        <v>8</v>
      </c>
    </row>
    <row r="5154" spans="1:14" ht="15" customHeight="1" x14ac:dyDescent="0.25">
      <c r="A5154" s="26">
        <v>44412.474895833337</v>
      </c>
      <c r="B5154" s="23" t="s">
        <v>56</v>
      </c>
      <c r="C5154" s="23" t="s">
        <v>6599</v>
      </c>
      <c r="D5154" s="23" t="s">
        <v>3438</v>
      </c>
      <c r="E5154" s="23" t="s">
        <v>1</v>
      </c>
      <c r="F5154" s="23" t="s">
        <v>7</v>
      </c>
      <c r="G5154" s="23" t="s">
        <v>975</v>
      </c>
      <c r="H5154" s="2" t="s">
        <v>7722</v>
      </c>
      <c r="I5154" s="23" t="s">
        <v>1527</v>
      </c>
      <c r="J5154" s="23"/>
      <c r="K5154" s="23" t="s">
        <v>9712</v>
      </c>
      <c r="L5154" s="23"/>
      <c r="M5154" s="23">
        <f>YEAR(Tabla2[[#This Row],[Fecha de creación]])</f>
        <v>2021</v>
      </c>
      <c r="N5154" s="23">
        <f>MONTH(Tabla2[[#This Row],[Fecha de creación]])</f>
        <v>8</v>
      </c>
    </row>
    <row r="5155" spans="1:14" ht="15" customHeight="1" x14ac:dyDescent="0.25">
      <c r="A5155" s="26">
        <v>44412.491979166669</v>
      </c>
      <c r="B5155" s="23" t="s">
        <v>56</v>
      </c>
      <c r="C5155" s="23" t="s">
        <v>6600</v>
      </c>
      <c r="D5155" s="23" t="s">
        <v>3438</v>
      </c>
      <c r="E5155" s="23" t="s">
        <v>1</v>
      </c>
      <c r="F5155" s="23" t="s">
        <v>7</v>
      </c>
      <c r="G5155" s="23" t="s">
        <v>975</v>
      </c>
      <c r="H5155" s="2" t="s">
        <v>7722</v>
      </c>
      <c r="I5155" s="23" t="s">
        <v>1527</v>
      </c>
      <c r="J5155" s="23"/>
      <c r="K5155" s="23" t="s">
        <v>9712</v>
      </c>
      <c r="L5155" s="23"/>
      <c r="M5155" s="23">
        <f>YEAR(Tabla2[[#This Row],[Fecha de creación]])</f>
        <v>2021</v>
      </c>
      <c r="N5155" s="23">
        <f>MONTH(Tabla2[[#This Row],[Fecha de creación]])</f>
        <v>8</v>
      </c>
    </row>
    <row r="5156" spans="1:14" ht="15" customHeight="1" x14ac:dyDescent="0.25">
      <c r="A5156" s="26">
        <v>44412.671840277777</v>
      </c>
      <c r="B5156" s="23" t="s">
        <v>0</v>
      </c>
      <c r="C5156" s="23" t="s">
        <v>6601</v>
      </c>
      <c r="D5156" s="23" t="s">
        <v>21</v>
      </c>
      <c r="E5156" s="23" t="s">
        <v>1</v>
      </c>
      <c r="F5156" s="23" t="s">
        <v>7</v>
      </c>
      <c r="G5156" s="23" t="s">
        <v>975</v>
      </c>
      <c r="H5156" s="2" t="s">
        <v>7744</v>
      </c>
      <c r="I5156" s="23" t="s">
        <v>4</v>
      </c>
      <c r="J5156" s="23"/>
      <c r="K5156" s="23" t="s">
        <v>9712</v>
      </c>
      <c r="L5156" s="23"/>
      <c r="M5156" s="23">
        <f>YEAR(Tabla2[[#This Row],[Fecha de creación]])</f>
        <v>2021</v>
      </c>
      <c r="N5156" s="23">
        <f>MONTH(Tabla2[[#This Row],[Fecha de creación]])</f>
        <v>8</v>
      </c>
    </row>
    <row r="5157" spans="1:14" ht="15" customHeight="1" x14ac:dyDescent="0.25">
      <c r="A5157" s="26">
        <v>44413.631562499999</v>
      </c>
      <c r="B5157" s="23" t="s">
        <v>56</v>
      </c>
      <c r="C5157" s="23" t="s">
        <v>6602</v>
      </c>
      <c r="D5157" s="23" t="s">
        <v>3438</v>
      </c>
      <c r="E5157" s="23" t="s">
        <v>1</v>
      </c>
      <c r="F5157" s="23" t="s">
        <v>7</v>
      </c>
      <c r="G5157" s="23" t="s">
        <v>975</v>
      </c>
      <c r="H5157" s="2" t="s">
        <v>7722</v>
      </c>
      <c r="I5157" s="23" t="s">
        <v>1527</v>
      </c>
      <c r="J5157" s="23"/>
      <c r="K5157" s="23" t="s">
        <v>9712</v>
      </c>
      <c r="L5157" s="23"/>
      <c r="M5157" s="23">
        <f>YEAR(Tabla2[[#This Row],[Fecha de creación]])</f>
        <v>2021</v>
      </c>
      <c r="N5157" s="23">
        <f>MONTH(Tabla2[[#This Row],[Fecha de creación]])</f>
        <v>8</v>
      </c>
    </row>
    <row r="5158" spans="1:14" ht="15" customHeight="1" x14ac:dyDescent="0.25">
      <c r="A5158" s="26">
        <v>44413.663703703707</v>
      </c>
      <c r="B5158" s="23" t="s">
        <v>100</v>
      </c>
      <c r="C5158" s="23" t="s">
        <v>6603</v>
      </c>
      <c r="D5158" s="23" t="s">
        <v>6297</v>
      </c>
      <c r="E5158" s="23" t="s">
        <v>1</v>
      </c>
      <c r="F5158" s="23" t="s">
        <v>7</v>
      </c>
      <c r="G5158" s="23" t="s">
        <v>1551</v>
      </c>
      <c r="H5158" s="2" t="s">
        <v>7743</v>
      </c>
      <c r="I5158" s="23" t="s">
        <v>2722</v>
      </c>
      <c r="J5158" s="23"/>
      <c r="K5158" s="23" t="s">
        <v>9712</v>
      </c>
      <c r="L5158" s="23"/>
      <c r="M5158" s="23">
        <f>YEAR(Tabla2[[#This Row],[Fecha de creación]])</f>
        <v>2021</v>
      </c>
      <c r="N5158" s="23">
        <f>MONTH(Tabla2[[#This Row],[Fecha de creación]])</f>
        <v>8</v>
      </c>
    </row>
    <row r="5159" spans="1:14" ht="15" customHeight="1" x14ac:dyDescent="0.25">
      <c r="A5159" s="26">
        <v>44413.769502314812</v>
      </c>
      <c r="B5159" s="23" t="s">
        <v>100</v>
      </c>
      <c r="C5159" s="23" t="s">
        <v>6604</v>
      </c>
      <c r="D5159" s="23" t="s">
        <v>49</v>
      </c>
      <c r="E5159" s="23" t="s">
        <v>1</v>
      </c>
      <c r="F5159" s="23" t="s">
        <v>22</v>
      </c>
      <c r="G5159" s="23" t="s">
        <v>975</v>
      </c>
      <c r="H5159" s="2" t="s">
        <v>7745</v>
      </c>
      <c r="I5159" s="23" t="s">
        <v>6004</v>
      </c>
      <c r="J5159" s="23"/>
      <c r="K5159" s="23" t="s">
        <v>9712</v>
      </c>
      <c r="L5159" s="23"/>
      <c r="M5159" s="23">
        <f>YEAR(Tabla2[[#This Row],[Fecha de creación]])</f>
        <v>2021</v>
      </c>
      <c r="N5159" s="23">
        <f>MONTH(Tabla2[[#This Row],[Fecha de creación]])</f>
        <v>8</v>
      </c>
    </row>
    <row r="5160" spans="1:14" ht="15" customHeight="1" x14ac:dyDescent="0.25">
      <c r="A5160" s="26">
        <v>44413.776990740742</v>
      </c>
      <c r="B5160" s="23" t="s">
        <v>100</v>
      </c>
      <c r="C5160" s="23" t="s">
        <v>6605</v>
      </c>
      <c r="D5160" s="23" t="s">
        <v>49</v>
      </c>
      <c r="E5160" s="23" t="s">
        <v>1</v>
      </c>
      <c r="F5160" s="23" t="s">
        <v>22</v>
      </c>
      <c r="G5160" s="23" t="s">
        <v>975</v>
      </c>
      <c r="H5160" s="2" t="s">
        <v>7745</v>
      </c>
      <c r="I5160" s="23" t="s">
        <v>6004</v>
      </c>
      <c r="J5160" s="23"/>
      <c r="K5160" s="23" t="s">
        <v>9712</v>
      </c>
      <c r="L5160" s="23"/>
      <c r="M5160" s="23">
        <f>YEAR(Tabla2[[#This Row],[Fecha de creación]])</f>
        <v>2021</v>
      </c>
      <c r="N5160" s="23">
        <f>MONTH(Tabla2[[#This Row],[Fecha de creación]])</f>
        <v>8</v>
      </c>
    </row>
    <row r="5161" spans="1:14" ht="15" customHeight="1" x14ac:dyDescent="0.25">
      <c r="A5161" s="26">
        <v>44413.779004629629</v>
      </c>
      <c r="B5161" s="23" t="s">
        <v>100</v>
      </c>
      <c r="C5161" s="23" t="s">
        <v>6606</v>
      </c>
      <c r="D5161" s="23" t="s">
        <v>49</v>
      </c>
      <c r="E5161" s="23" t="s">
        <v>1</v>
      </c>
      <c r="F5161" s="23" t="s">
        <v>22</v>
      </c>
      <c r="G5161" s="23" t="s">
        <v>975</v>
      </c>
      <c r="H5161" s="2" t="s">
        <v>7745</v>
      </c>
      <c r="I5161" s="23" t="s">
        <v>6004</v>
      </c>
      <c r="J5161" s="23"/>
      <c r="K5161" s="23" t="s">
        <v>9712</v>
      </c>
      <c r="L5161" s="23"/>
      <c r="M5161" s="23">
        <f>YEAR(Tabla2[[#This Row],[Fecha de creación]])</f>
        <v>2021</v>
      </c>
      <c r="N5161" s="23">
        <f>MONTH(Tabla2[[#This Row],[Fecha de creación]])</f>
        <v>8</v>
      </c>
    </row>
    <row r="5162" spans="1:14" ht="15" customHeight="1" x14ac:dyDescent="0.25">
      <c r="A5162" s="26">
        <v>44413.826226851852</v>
      </c>
      <c r="B5162" s="23" t="s">
        <v>0</v>
      </c>
      <c r="C5162" s="23" t="s">
        <v>890</v>
      </c>
      <c r="D5162" s="23" t="s">
        <v>51</v>
      </c>
      <c r="E5162" s="23" t="s">
        <v>1</v>
      </c>
      <c r="F5162" s="23" t="s">
        <v>2</v>
      </c>
      <c r="G5162" s="23" t="s">
        <v>3</v>
      </c>
      <c r="H5162" s="2" t="s">
        <v>7732</v>
      </c>
      <c r="I5162" s="23" t="s">
        <v>5999</v>
      </c>
      <c r="J5162" s="23"/>
      <c r="K5162" s="23" t="s">
        <v>9712</v>
      </c>
      <c r="L5162" s="23"/>
      <c r="M5162" s="23">
        <f>YEAR(Tabla2[[#This Row],[Fecha de creación]])</f>
        <v>2021</v>
      </c>
      <c r="N5162" s="23">
        <f>MONTH(Tabla2[[#This Row],[Fecha de creación]])</f>
        <v>8</v>
      </c>
    </row>
    <row r="5163" spans="1:14" ht="15" customHeight="1" x14ac:dyDescent="0.25">
      <c r="A5163" s="26">
        <v>44413.831608796296</v>
      </c>
      <c r="B5163" s="23" t="s">
        <v>0</v>
      </c>
      <c r="C5163" s="23" t="s">
        <v>891</v>
      </c>
      <c r="D5163" s="23" t="s">
        <v>892</v>
      </c>
      <c r="E5163" s="23" t="s">
        <v>1</v>
      </c>
      <c r="F5163" s="23" t="s">
        <v>22</v>
      </c>
      <c r="G5163" s="23" t="s">
        <v>3</v>
      </c>
      <c r="H5163" s="2" t="s">
        <v>7743</v>
      </c>
      <c r="I5163" s="23" t="s">
        <v>5999</v>
      </c>
      <c r="J5163" s="23"/>
      <c r="K5163" s="23" t="s">
        <v>9712</v>
      </c>
      <c r="L5163" s="23"/>
      <c r="M5163" s="23">
        <f>YEAR(Tabla2[[#This Row],[Fecha de creación]])</f>
        <v>2021</v>
      </c>
      <c r="N5163" s="23">
        <f>MONTH(Tabla2[[#This Row],[Fecha de creación]])</f>
        <v>8</v>
      </c>
    </row>
    <row r="5164" spans="1:14" ht="15" customHeight="1" x14ac:dyDescent="0.25">
      <c r="A5164" s="26">
        <v>44413.832962962966</v>
      </c>
      <c r="B5164" s="23" t="s">
        <v>0</v>
      </c>
      <c r="C5164" s="23" t="s">
        <v>893</v>
      </c>
      <c r="D5164" s="23" t="s">
        <v>49</v>
      </c>
      <c r="E5164" s="23" t="s">
        <v>1</v>
      </c>
      <c r="F5164" s="23" t="s">
        <v>22</v>
      </c>
      <c r="G5164" s="23" t="s">
        <v>3</v>
      </c>
      <c r="H5164" s="2" t="s">
        <v>7745</v>
      </c>
      <c r="I5164" s="23" t="s">
        <v>5999</v>
      </c>
      <c r="J5164" s="23"/>
      <c r="K5164" s="23" t="s">
        <v>9712</v>
      </c>
      <c r="L5164" s="23"/>
      <c r="M5164" s="23">
        <f>YEAR(Tabla2[[#This Row],[Fecha de creación]])</f>
        <v>2021</v>
      </c>
      <c r="N5164" s="23">
        <f>MONTH(Tabla2[[#This Row],[Fecha de creación]])</f>
        <v>8</v>
      </c>
    </row>
    <row r="5165" spans="1:14" ht="15" customHeight="1" x14ac:dyDescent="0.25">
      <c r="A5165" s="26">
        <v>44413.834305555552</v>
      </c>
      <c r="B5165" s="23" t="s">
        <v>0</v>
      </c>
      <c r="C5165" s="23" t="s">
        <v>894</v>
      </c>
      <c r="D5165" s="23" t="s">
        <v>49</v>
      </c>
      <c r="E5165" s="23" t="s">
        <v>1</v>
      </c>
      <c r="F5165" s="23" t="s">
        <v>22</v>
      </c>
      <c r="G5165" s="23" t="s">
        <v>3</v>
      </c>
      <c r="H5165" s="2" t="s">
        <v>7745</v>
      </c>
      <c r="I5165" s="23" t="s">
        <v>5999</v>
      </c>
      <c r="J5165" s="23"/>
      <c r="K5165" s="23" t="s">
        <v>9712</v>
      </c>
      <c r="L5165" s="23"/>
      <c r="M5165" s="23">
        <f>YEAR(Tabla2[[#This Row],[Fecha de creación]])</f>
        <v>2021</v>
      </c>
      <c r="N5165" s="23">
        <f>MONTH(Tabla2[[#This Row],[Fecha de creación]])</f>
        <v>8</v>
      </c>
    </row>
    <row r="5166" spans="1:14" ht="15" customHeight="1" x14ac:dyDescent="0.25">
      <c r="A5166" s="26">
        <v>44414.457337962966</v>
      </c>
      <c r="B5166" s="23" t="s">
        <v>189</v>
      </c>
      <c r="C5166" s="23" t="s">
        <v>895</v>
      </c>
      <c r="D5166" s="23" t="s">
        <v>896</v>
      </c>
      <c r="E5166" s="23" t="s">
        <v>1</v>
      </c>
      <c r="F5166" s="23" t="s">
        <v>2</v>
      </c>
      <c r="G5166" s="23" t="s">
        <v>3</v>
      </c>
      <c r="H5166" s="2" t="s">
        <v>7721</v>
      </c>
      <c r="I5166" s="23" t="s">
        <v>1534</v>
      </c>
      <c r="J5166" s="23"/>
      <c r="K5166" s="23" t="s">
        <v>9712</v>
      </c>
      <c r="L5166" s="23"/>
      <c r="M5166" s="23">
        <f>YEAR(Tabla2[[#This Row],[Fecha de creación]])</f>
        <v>2021</v>
      </c>
      <c r="N5166" s="23">
        <f>MONTH(Tabla2[[#This Row],[Fecha de creación]])</f>
        <v>8</v>
      </c>
    </row>
    <row r="5167" spans="1:14" ht="15" customHeight="1" x14ac:dyDescent="0.25">
      <c r="A5167" s="26">
        <v>44414.552916666667</v>
      </c>
      <c r="B5167" s="23" t="s">
        <v>0</v>
      </c>
      <c r="C5167" s="23" t="s">
        <v>6607</v>
      </c>
      <c r="D5167" s="23" t="s">
        <v>1040</v>
      </c>
      <c r="E5167" s="23" t="s">
        <v>1</v>
      </c>
      <c r="F5167" s="23" t="s">
        <v>7</v>
      </c>
      <c r="G5167" s="23" t="s">
        <v>1551</v>
      </c>
      <c r="H5167" s="2" t="s">
        <v>7732</v>
      </c>
      <c r="I5167" s="23" t="s">
        <v>4</v>
      </c>
      <c r="J5167" s="23"/>
      <c r="K5167" s="23" t="s">
        <v>9712</v>
      </c>
      <c r="L5167" s="23"/>
      <c r="M5167" s="23">
        <f>YEAR(Tabla2[[#This Row],[Fecha de creación]])</f>
        <v>2021</v>
      </c>
      <c r="N5167" s="23">
        <f>MONTH(Tabla2[[#This Row],[Fecha de creación]])</f>
        <v>8</v>
      </c>
    </row>
    <row r="5168" spans="1:14" ht="15" customHeight="1" x14ac:dyDescent="0.25">
      <c r="A5168" s="26">
        <v>44414.563877314817</v>
      </c>
      <c r="B5168" s="23" t="s">
        <v>0</v>
      </c>
      <c r="C5168" s="23" t="s">
        <v>6608</v>
      </c>
      <c r="D5168" s="23" t="s">
        <v>1071</v>
      </c>
      <c r="E5168" s="23" t="s">
        <v>1</v>
      </c>
      <c r="F5168" s="23" t="s">
        <v>7</v>
      </c>
      <c r="G5168" s="23" t="s">
        <v>975</v>
      </c>
      <c r="H5168" s="2" t="s">
        <v>7755</v>
      </c>
      <c r="I5168" s="23" t="s">
        <v>976</v>
      </c>
      <c r="J5168" s="23"/>
      <c r="K5168" s="23" t="s">
        <v>9712</v>
      </c>
      <c r="L5168" s="23"/>
      <c r="M5168" s="23">
        <f>YEAR(Tabla2[[#This Row],[Fecha de creación]])</f>
        <v>2021</v>
      </c>
      <c r="N5168" s="23">
        <f>MONTH(Tabla2[[#This Row],[Fecha de creación]])</f>
        <v>8</v>
      </c>
    </row>
    <row r="5169" spans="1:14" ht="15" customHeight="1" x14ac:dyDescent="0.25">
      <c r="A5169" s="26">
        <v>44414.580023148148</v>
      </c>
      <c r="B5169" s="23" t="s">
        <v>189</v>
      </c>
      <c r="C5169" s="23" t="s">
        <v>6609</v>
      </c>
      <c r="D5169" s="23" t="s">
        <v>3438</v>
      </c>
      <c r="E5169" s="23" t="s">
        <v>1</v>
      </c>
      <c r="F5169" s="23" t="s">
        <v>7</v>
      </c>
      <c r="G5169" s="23" t="s">
        <v>975</v>
      </c>
      <c r="H5169" s="2" t="s">
        <v>7722</v>
      </c>
      <c r="I5169" s="23" t="s">
        <v>1534</v>
      </c>
      <c r="J5169" s="23"/>
      <c r="K5169" s="23" t="s">
        <v>9712</v>
      </c>
      <c r="L5169" s="23"/>
      <c r="M5169" s="23">
        <f>YEAR(Tabla2[[#This Row],[Fecha de creación]])</f>
        <v>2021</v>
      </c>
      <c r="N5169" s="23">
        <f>MONTH(Tabla2[[#This Row],[Fecha de creación]])</f>
        <v>8</v>
      </c>
    </row>
    <row r="5170" spans="1:14" ht="15" customHeight="1" x14ac:dyDescent="0.25">
      <c r="A5170" s="26">
        <v>44414.58184027778</v>
      </c>
      <c r="B5170" s="23" t="s">
        <v>56</v>
      </c>
      <c r="C5170" s="23" t="s">
        <v>6610</v>
      </c>
      <c r="D5170" s="23" t="s">
        <v>3438</v>
      </c>
      <c r="E5170" s="23" t="s">
        <v>1</v>
      </c>
      <c r="F5170" s="23" t="s">
        <v>7</v>
      </c>
      <c r="G5170" s="23" t="s">
        <v>975</v>
      </c>
      <c r="H5170" s="2" t="s">
        <v>7722</v>
      </c>
      <c r="I5170" s="23" t="s">
        <v>1527</v>
      </c>
      <c r="J5170" s="23"/>
      <c r="K5170" s="23" t="s">
        <v>9712</v>
      </c>
      <c r="L5170" s="23"/>
      <c r="M5170" s="23">
        <f>YEAR(Tabla2[[#This Row],[Fecha de creación]])</f>
        <v>2021</v>
      </c>
      <c r="N5170" s="23">
        <f>MONTH(Tabla2[[#This Row],[Fecha de creación]])</f>
        <v>8</v>
      </c>
    </row>
    <row r="5171" spans="1:14" ht="15" customHeight="1" x14ac:dyDescent="0.25">
      <c r="A5171" s="26">
        <v>44415.671435185184</v>
      </c>
      <c r="B5171" s="23" t="s">
        <v>0</v>
      </c>
      <c r="C5171" s="23" t="s">
        <v>897</v>
      </c>
      <c r="D5171" s="23" t="s">
        <v>51</v>
      </c>
      <c r="E5171" s="23" t="s">
        <v>1</v>
      </c>
      <c r="F5171" s="23" t="s">
        <v>2</v>
      </c>
      <c r="G5171" s="23" t="s">
        <v>3</v>
      </c>
      <c r="H5171" s="2" t="s">
        <v>7732</v>
      </c>
      <c r="I5171" s="23" t="s">
        <v>8</v>
      </c>
      <c r="J5171" s="23"/>
      <c r="K5171" s="23" t="s">
        <v>9712</v>
      </c>
      <c r="L5171" s="23"/>
      <c r="M5171" s="23">
        <f>YEAR(Tabla2[[#This Row],[Fecha de creación]])</f>
        <v>2021</v>
      </c>
      <c r="N5171" s="23">
        <f>MONTH(Tabla2[[#This Row],[Fecha de creación]])</f>
        <v>8</v>
      </c>
    </row>
    <row r="5172" spans="1:14" ht="15" customHeight="1" x14ac:dyDescent="0.25">
      <c r="A5172" s="26">
        <v>44415.770011574074</v>
      </c>
      <c r="B5172" s="23" t="s">
        <v>0</v>
      </c>
      <c r="C5172" s="23" t="s">
        <v>6611</v>
      </c>
      <c r="D5172" s="23" t="s">
        <v>21</v>
      </c>
      <c r="E5172" s="23" t="s">
        <v>1</v>
      </c>
      <c r="F5172" s="23" t="s">
        <v>7</v>
      </c>
      <c r="G5172" s="23" t="s">
        <v>975</v>
      </c>
      <c r="H5172" s="2" t="s">
        <v>7744</v>
      </c>
      <c r="I5172" s="23" t="s">
        <v>5999</v>
      </c>
      <c r="J5172" s="23"/>
      <c r="K5172" s="23" t="s">
        <v>9712</v>
      </c>
      <c r="L5172" s="23"/>
      <c r="M5172" s="23">
        <f>YEAR(Tabla2[[#This Row],[Fecha de creación]])</f>
        <v>2021</v>
      </c>
      <c r="N5172" s="23">
        <f>MONTH(Tabla2[[#This Row],[Fecha de creación]])</f>
        <v>8</v>
      </c>
    </row>
    <row r="5173" spans="1:14" ht="15" customHeight="1" x14ac:dyDescent="0.25">
      <c r="A5173" s="26">
        <v>44415.771192129629</v>
      </c>
      <c r="B5173" s="23" t="s">
        <v>0</v>
      </c>
      <c r="C5173" s="23" t="s">
        <v>6612</v>
      </c>
      <c r="D5173" s="23" t="s">
        <v>49</v>
      </c>
      <c r="E5173" s="23" t="s">
        <v>1</v>
      </c>
      <c r="F5173" s="23" t="s">
        <v>22</v>
      </c>
      <c r="G5173" s="23" t="s">
        <v>975</v>
      </c>
      <c r="H5173" s="2" t="s">
        <v>7745</v>
      </c>
      <c r="I5173" s="23" t="s">
        <v>5999</v>
      </c>
      <c r="J5173" s="23"/>
      <c r="K5173" s="23" t="s">
        <v>9712</v>
      </c>
      <c r="L5173" s="23"/>
      <c r="M5173" s="23">
        <f>YEAR(Tabla2[[#This Row],[Fecha de creación]])</f>
        <v>2021</v>
      </c>
      <c r="N5173" s="23">
        <f>MONTH(Tabla2[[#This Row],[Fecha de creación]])</f>
        <v>8</v>
      </c>
    </row>
    <row r="5174" spans="1:14" ht="15" customHeight="1" x14ac:dyDescent="0.25">
      <c r="A5174" s="26">
        <v>44416.392766203702</v>
      </c>
      <c r="B5174" s="23" t="s">
        <v>0</v>
      </c>
      <c r="C5174" s="23" t="s">
        <v>6613</v>
      </c>
      <c r="D5174" s="23" t="s">
        <v>6614</v>
      </c>
      <c r="E5174" s="23" t="s">
        <v>1</v>
      </c>
      <c r="F5174" s="23" t="s">
        <v>22</v>
      </c>
      <c r="G5174" s="23" t="s">
        <v>975</v>
      </c>
      <c r="H5174" s="2" t="s">
        <v>7743</v>
      </c>
      <c r="I5174" s="23" t="s">
        <v>4</v>
      </c>
      <c r="J5174" s="23"/>
      <c r="K5174" s="23" t="s">
        <v>9712</v>
      </c>
      <c r="L5174" s="23"/>
      <c r="M5174" s="23">
        <f>YEAR(Tabla2[[#This Row],[Fecha de creación]])</f>
        <v>2021</v>
      </c>
      <c r="N5174" s="23">
        <f>MONTH(Tabla2[[#This Row],[Fecha de creación]])</f>
        <v>8</v>
      </c>
    </row>
    <row r="5175" spans="1:14" ht="15" customHeight="1" x14ac:dyDescent="0.25">
      <c r="A5175" s="26">
        <v>44416.398425925923</v>
      </c>
      <c r="B5175" s="23" t="s">
        <v>0</v>
      </c>
      <c r="C5175" s="23" t="s">
        <v>6615</v>
      </c>
      <c r="D5175" s="23" t="s">
        <v>719</v>
      </c>
      <c r="E5175" s="23" t="s">
        <v>1</v>
      </c>
      <c r="F5175" s="23" t="s">
        <v>7</v>
      </c>
      <c r="G5175" s="23" t="s">
        <v>975</v>
      </c>
      <c r="H5175" s="2" t="s">
        <v>7722</v>
      </c>
      <c r="I5175" s="23" t="s">
        <v>4</v>
      </c>
      <c r="J5175" s="23"/>
      <c r="K5175" s="23" t="s">
        <v>9712</v>
      </c>
      <c r="L5175" s="23"/>
      <c r="M5175" s="23">
        <f>YEAR(Tabla2[[#This Row],[Fecha de creación]])</f>
        <v>2021</v>
      </c>
      <c r="N5175" s="23">
        <f>MONTH(Tabla2[[#This Row],[Fecha de creación]])</f>
        <v>8</v>
      </c>
    </row>
    <row r="5176" spans="1:14" ht="15" customHeight="1" x14ac:dyDescent="0.25">
      <c r="A5176" s="26">
        <v>44416.412835648145</v>
      </c>
      <c r="B5176" s="23" t="s">
        <v>0</v>
      </c>
      <c r="C5176" s="23" t="s">
        <v>6616</v>
      </c>
      <c r="D5176" s="23" t="s">
        <v>51</v>
      </c>
      <c r="E5176" s="23" t="s">
        <v>1</v>
      </c>
      <c r="F5176" s="23" t="s">
        <v>7</v>
      </c>
      <c r="G5176" s="23" t="s">
        <v>975</v>
      </c>
      <c r="H5176" s="2" t="s">
        <v>7732</v>
      </c>
      <c r="I5176" s="23" t="s">
        <v>4</v>
      </c>
      <c r="J5176" s="23"/>
      <c r="K5176" s="23" t="s">
        <v>9712</v>
      </c>
      <c r="L5176" s="23"/>
      <c r="M5176" s="23">
        <f>YEAR(Tabla2[[#This Row],[Fecha de creación]])</f>
        <v>2021</v>
      </c>
      <c r="N5176" s="23">
        <f>MONTH(Tabla2[[#This Row],[Fecha de creación]])</f>
        <v>8</v>
      </c>
    </row>
    <row r="5177" spans="1:14" ht="15" customHeight="1" x14ac:dyDescent="0.25">
      <c r="A5177" s="26">
        <v>44416.523657407408</v>
      </c>
      <c r="B5177" s="23" t="s">
        <v>0</v>
      </c>
      <c r="C5177" s="23" t="s">
        <v>6617</v>
      </c>
      <c r="D5177" s="23" t="s">
        <v>21</v>
      </c>
      <c r="E5177" s="23" t="s">
        <v>1</v>
      </c>
      <c r="F5177" s="23" t="s">
        <v>7</v>
      </c>
      <c r="G5177" s="23" t="s">
        <v>975</v>
      </c>
      <c r="H5177" s="2" t="s">
        <v>7744</v>
      </c>
      <c r="I5177" s="23" t="s">
        <v>4</v>
      </c>
      <c r="J5177" s="23"/>
      <c r="K5177" s="23" t="s">
        <v>9712</v>
      </c>
      <c r="L5177" s="23"/>
      <c r="M5177" s="23">
        <f>YEAR(Tabla2[[#This Row],[Fecha de creación]])</f>
        <v>2021</v>
      </c>
      <c r="N5177" s="23">
        <f>MONTH(Tabla2[[#This Row],[Fecha de creación]])</f>
        <v>8</v>
      </c>
    </row>
    <row r="5178" spans="1:14" ht="15" customHeight="1" x14ac:dyDescent="0.25">
      <c r="A5178" s="26">
        <v>44416.530173611114</v>
      </c>
      <c r="B5178" s="23" t="s">
        <v>0</v>
      </c>
      <c r="C5178" s="23" t="s">
        <v>6618</v>
      </c>
      <c r="D5178" s="23" t="s">
        <v>6619</v>
      </c>
      <c r="E5178" s="23" t="s">
        <v>1</v>
      </c>
      <c r="F5178" s="23" t="s">
        <v>7</v>
      </c>
      <c r="G5178" s="23" t="s">
        <v>975</v>
      </c>
      <c r="H5178" s="2" t="s">
        <v>7731</v>
      </c>
      <c r="I5178" s="23" t="s">
        <v>4</v>
      </c>
      <c r="J5178" s="23"/>
      <c r="K5178" s="23" t="s">
        <v>9712</v>
      </c>
      <c r="L5178" s="23"/>
      <c r="M5178" s="23">
        <f>YEAR(Tabla2[[#This Row],[Fecha de creación]])</f>
        <v>2021</v>
      </c>
      <c r="N5178" s="23">
        <f>MONTH(Tabla2[[#This Row],[Fecha de creación]])</f>
        <v>8</v>
      </c>
    </row>
    <row r="5179" spans="1:14" ht="15" customHeight="1" x14ac:dyDescent="0.25">
      <c r="A5179" s="26">
        <v>44416.530914351853</v>
      </c>
      <c r="B5179" s="23" t="s">
        <v>0</v>
      </c>
      <c r="C5179" s="23" t="s">
        <v>6620</v>
      </c>
      <c r="D5179" s="23" t="s">
        <v>6619</v>
      </c>
      <c r="E5179" s="23" t="s">
        <v>1</v>
      </c>
      <c r="F5179" s="23" t="s">
        <v>7</v>
      </c>
      <c r="G5179" s="23" t="s">
        <v>975</v>
      </c>
      <c r="H5179" s="2" t="s">
        <v>7731</v>
      </c>
      <c r="I5179" s="23" t="s">
        <v>4</v>
      </c>
      <c r="J5179" s="23"/>
      <c r="K5179" s="23" t="s">
        <v>9712</v>
      </c>
      <c r="L5179" s="23"/>
      <c r="M5179" s="23">
        <f>YEAR(Tabla2[[#This Row],[Fecha de creación]])</f>
        <v>2021</v>
      </c>
      <c r="N5179" s="23">
        <f>MONTH(Tabla2[[#This Row],[Fecha de creación]])</f>
        <v>8</v>
      </c>
    </row>
    <row r="5180" spans="1:14" ht="15" customHeight="1" x14ac:dyDescent="0.25">
      <c r="A5180" s="26">
        <v>44416.632141203707</v>
      </c>
      <c r="B5180" s="23" t="s">
        <v>0</v>
      </c>
      <c r="C5180" s="23" t="s">
        <v>6621</v>
      </c>
      <c r="D5180" s="23" t="s">
        <v>223</v>
      </c>
      <c r="E5180" s="23" t="s">
        <v>1</v>
      </c>
      <c r="F5180" s="23" t="s">
        <v>7</v>
      </c>
      <c r="G5180" s="23" t="s">
        <v>1551</v>
      </c>
      <c r="H5180" s="2" t="s">
        <v>7725</v>
      </c>
      <c r="I5180" s="23" t="s">
        <v>11</v>
      </c>
      <c r="J5180" s="23"/>
      <c r="K5180" s="23" t="s">
        <v>9712</v>
      </c>
      <c r="L5180" s="23"/>
      <c r="M5180" s="23">
        <f>YEAR(Tabla2[[#This Row],[Fecha de creación]])</f>
        <v>2021</v>
      </c>
      <c r="N5180" s="23">
        <f>MONTH(Tabla2[[#This Row],[Fecha de creación]])</f>
        <v>8</v>
      </c>
    </row>
    <row r="5181" spans="1:14" ht="15" customHeight="1" x14ac:dyDescent="0.25">
      <c r="A5181" s="26">
        <v>44416.673333333332</v>
      </c>
      <c r="B5181" s="23" t="s">
        <v>0</v>
      </c>
      <c r="C5181" s="23" t="s">
        <v>6622</v>
      </c>
      <c r="D5181" s="23" t="s">
        <v>6623</v>
      </c>
      <c r="E5181" s="23" t="s">
        <v>1</v>
      </c>
      <c r="F5181" s="23" t="s">
        <v>7</v>
      </c>
      <c r="G5181" s="23" t="s">
        <v>1551</v>
      </c>
      <c r="H5181" s="2" t="s">
        <v>7732</v>
      </c>
      <c r="I5181" s="23" t="s">
        <v>4</v>
      </c>
      <c r="J5181" s="23"/>
      <c r="K5181" s="23" t="s">
        <v>9712</v>
      </c>
      <c r="L5181" s="23"/>
      <c r="M5181" s="23">
        <f>YEAR(Tabla2[[#This Row],[Fecha de creación]])</f>
        <v>2021</v>
      </c>
      <c r="N5181" s="23">
        <f>MONTH(Tabla2[[#This Row],[Fecha de creación]])</f>
        <v>8</v>
      </c>
    </row>
    <row r="5182" spans="1:14" ht="15" customHeight="1" x14ac:dyDescent="0.25">
      <c r="A5182" s="26">
        <v>44416.682187500002</v>
      </c>
      <c r="B5182" s="23" t="s">
        <v>0</v>
      </c>
      <c r="C5182" s="23" t="s">
        <v>6624</v>
      </c>
      <c r="D5182" s="23" t="s">
        <v>551</v>
      </c>
      <c r="E5182" s="23" t="s">
        <v>1</v>
      </c>
      <c r="F5182" s="23" t="s">
        <v>7</v>
      </c>
      <c r="G5182" s="23" t="s">
        <v>975</v>
      </c>
      <c r="H5182" s="2" t="s">
        <v>7731</v>
      </c>
      <c r="I5182" s="23" t="s">
        <v>4</v>
      </c>
      <c r="J5182" s="23"/>
      <c r="K5182" s="23" t="s">
        <v>9712</v>
      </c>
      <c r="L5182" s="23"/>
      <c r="M5182" s="23">
        <f>YEAR(Tabla2[[#This Row],[Fecha de creación]])</f>
        <v>2021</v>
      </c>
      <c r="N5182" s="23">
        <f>MONTH(Tabla2[[#This Row],[Fecha de creación]])</f>
        <v>8</v>
      </c>
    </row>
    <row r="5183" spans="1:14" ht="15" customHeight="1" x14ac:dyDescent="0.25">
      <c r="A5183" s="26">
        <v>44416.682650462964</v>
      </c>
      <c r="B5183" s="23" t="s">
        <v>0</v>
      </c>
      <c r="C5183" s="23" t="s">
        <v>6625</v>
      </c>
      <c r="D5183" s="23" t="s">
        <v>351</v>
      </c>
      <c r="E5183" s="23" t="s">
        <v>1</v>
      </c>
      <c r="F5183" s="23" t="s">
        <v>7</v>
      </c>
      <c r="G5183" s="23" t="s">
        <v>975</v>
      </c>
      <c r="H5183" s="2" t="s">
        <v>7734</v>
      </c>
      <c r="I5183" s="23" t="s">
        <v>4</v>
      </c>
      <c r="J5183" s="23"/>
      <c r="K5183" s="23" t="s">
        <v>9712</v>
      </c>
      <c r="L5183" s="23"/>
      <c r="M5183" s="23">
        <f>YEAR(Tabla2[[#This Row],[Fecha de creación]])</f>
        <v>2021</v>
      </c>
      <c r="N5183" s="23">
        <f>MONTH(Tabla2[[#This Row],[Fecha de creación]])</f>
        <v>8</v>
      </c>
    </row>
    <row r="5184" spans="1:14" ht="15" customHeight="1" x14ac:dyDescent="0.25">
      <c r="A5184" s="26">
        <v>44416.725370370368</v>
      </c>
      <c r="B5184" s="23" t="s">
        <v>100</v>
      </c>
      <c r="C5184" s="23" t="s">
        <v>6626</v>
      </c>
      <c r="D5184" s="23" t="s">
        <v>5076</v>
      </c>
      <c r="E5184" s="23" t="s">
        <v>1</v>
      </c>
      <c r="F5184" s="23" t="s">
        <v>7</v>
      </c>
      <c r="G5184" s="23" t="s">
        <v>975</v>
      </c>
      <c r="H5184" s="2" t="s">
        <v>7731</v>
      </c>
      <c r="I5184" s="23" t="s">
        <v>1653</v>
      </c>
      <c r="J5184" s="23"/>
      <c r="K5184" s="23" t="s">
        <v>9712</v>
      </c>
      <c r="L5184" s="23"/>
      <c r="M5184" s="23">
        <f>YEAR(Tabla2[[#This Row],[Fecha de creación]])</f>
        <v>2021</v>
      </c>
      <c r="N5184" s="23">
        <f>MONTH(Tabla2[[#This Row],[Fecha de creación]])</f>
        <v>8</v>
      </c>
    </row>
    <row r="5185" spans="1:14" ht="15" customHeight="1" x14ac:dyDescent="0.25">
      <c r="A5185" s="26">
        <v>44417.404699074075</v>
      </c>
      <c r="B5185" s="23" t="s">
        <v>0</v>
      </c>
      <c r="C5185" s="23" t="s">
        <v>6627</v>
      </c>
      <c r="D5185" s="23" t="s">
        <v>6237</v>
      </c>
      <c r="E5185" s="23" t="s">
        <v>1</v>
      </c>
      <c r="F5185" s="23" t="s">
        <v>7</v>
      </c>
      <c r="G5185" s="23" t="s">
        <v>975</v>
      </c>
      <c r="H5185" s="2" t="s">
        <v>7748</v>
      </c>
      <c r="I5185" s="23" t="s">
        <v>5999</v>
      </c>
      <c r="J5185" s="23"/>
      <c r="K5185" s="23" t="s">
        <v>9712</v>
      </c>
      <c r="L5185" s="23"/>
      <c r="M5185" s="23">
        <f>YEAR(Tabla2[[#This Row],[Fecha de creación]])</f>
        <v>2021</v>
      </c>
      <c r="N5185" s="23">
        <f>MONTH(Tabla2[[#This Row],[Fecha de creación]])</f>
        <v>8</v>
      </c>
    </row>
    <row r="5186" spans="1:14" ht="15" customHeight="1" x14ac:dyDescent="0.25">
      <c r="A5186" s="26">
        <v>44417.414317129631</v>
      </c>
      <c r="B5186" s="23" t="s">
        <v>0</v>
      </c>
      <c r="C5186" s="23" t="s">
        <v>6628</v>
      </c>
      <c r="D5186" s="23" t="s">
        <v>6</v>
      </c>
      <c r="E5186" s="23" t="s">
        <v>1</v>
      </c>
      <c r="F5186" s="23" t="s">
        <v>7</v>
      </c>
      <c r="G5186" s="23" t="s">
        <v>975</v>
      </c>
      <c r="H5186" s="2" t="s">
        <v>7722</v>
      </c>
      <c r="I5186" s="23" t="s">
        <v>5999</v>
      </c>
      <c r="J5186" s="23"/>
      <c r="K5186" s="23" t="s">
        <v>9712</v>
      </c>
      <c r="L5186" s="23"/>
      <c r="M5186" s="23">
        <f>YEAR(Tabla2[[#This Row],[Fecha de creación]])</f>
        <v>2021</v>
      </c>
      <c r="N5186" s="23">
        <f>MONTH(Tabla2[[#This Row],[Fecha de creación]])</f>
        <v>8</v>
      </c>
    </row>
    <row r="5187" spans="1:14" ht="15" customHeight="1" x14ac:dyDescent="0.25">
      <c r="A5187" s="26">
        <v>44417.45994212963</v>
      </c>
      <c r="B5187" s="23" t="s">
        <v>0</v>
      </c>
      <c r="C5187" s="23" t="s">
        <v>6629</v>
      </c>
      <c r="D5187" s="23" t="s">
        <v>382</v>
      </c>
      <c r="E5187" s="23" t="s">
        <v>1</v>
      </c>
      <c r="F5187" s="23" t="s">
        <v>7</v>
      </c>
      <c r="G5187" s="23" t="s">
        <v>975</v>
      </c>
      <c r="H5187" s="2" t="s">
        <v>7723</v>
      </c>
      <c r="I5187" s="23" t="s">
        <v>4</v>
      </c>
      <c r="J5187" s="23"/>
      <c r="K5187" s="23" t="s">
        <v>9712</v>
      </c>
      <c r="L5187" s="23"/>
      <c r="M5187" s="23">
        <f>YEAR(Tabla2[[#This Row],[Fecha de creación]])</f>
        <v>2021</v>
      </c>
      <c r="N5187" s="23">
        <f>MONTH(Tabla2[[#This Row],[Fecha de creación]])</f>
        <v>8</v>
      </c>
    </row>
    <row r="5188" spans="1:14" ht="15" customHeight="1" x14ac:dyDescent="0.25">
      <c r="A5188" s="26">
        <v>44417.469409722224</v>
      </c>
      <c r="B5188" s="23" t="s">
        <v>0</v>
      </c>
      <c r="C5188" s="23" t="s">
        <v>6630</v>
      </c>
      <c r="D5188" s="23" t="s">
        <v>615</v>
      </c>
      <c r="E5188" s="23" t="s">
        <v>1</v>
      </c>
      <c r="F5188" s="23" t="s">
        <v>7</v>
      </c>
      <c r="G5188" s="23" t="s">
        <v>975</v>
      </c>
      <c r="H5188" s="2" t="s">
        <v>7745</v>
      </c>
      <c r="I5188" s="23" t="s">
        <v>4</v>
      </c>
      <c r="J5188" s="23"/>
      <c r="K5188" s="23" t="s">
        <v>9712</v>
      </c>
      <c r="L5188" s="23"/>
      <c r="M5188" s="23">
        <f>YEAR(Tabla2[[#This Row],[Fecha de creación]])</f>
        <v>2021</v>
      </c>
      <c r="N5188" s="23">
        <f>MONTH(Tabla2[[#This Row],[Fecha de creación]])</f>
        <v>8</v>
      </c>
    </row>
    <row r="5189" spans="1:14" ht="15" customHeight="1" x14ac:dyDescent="0.25">
      <c r="A5189" s="26">
        <v>44417.498611111114</v>
      </c>
      <c r="B5189" s="23" t="s">
        <v>0</v>
      </c>
      <c r="C5189" s="23" t="s">
        <v>6631</v>
      </c>
      <c r="D5189" s="23" t="s">
        <v>1048</v>
      </c>
      <c r="E5189" s="23" t="s">
        <v>1</v>
      </c>
      <c r="F5189" s="23" t="s">
        <v>7</v>
      </c>
      <c r="G5189" s="23" t="s">
        <v>975</v>
      </c>
      <c r="H5189" s="2" t="s">
        <v>7728</v>
      </c>
      <c r="I5189" s="23" t="s">
        <v>5999</v>
      </c>
      <c r="J5189" s="23"/>
      <c r="K5189" s="23" t="s">
        <v>9712</v>
      </c>
      <c r="L5189" s="23"/>
      <c r="M5189" s="23">
        <f>YEAR(Tabla2[[#This Row],[Fecha de creación]])</f>
        <v>2021</v>
      </c>
      <c r="N5189" s="23">
        <f>MONTH(Tabla2[[#This Row],[Fecha de creación]])</f>
        <v>8</v>
      </c>
    </row>
    <row r="5190" spans="1:14" ht="15" customHeight="1" x14ac:dyDescent="0.25">
      <c r="A5190" s="26">
        <v>44417.668009259258</v>
      </c>
      <c r="B5190" s="23" t="s">
        <v>0</v>
      </c>
      <c r="C5190" s="23" t="s">
        <v>6632</v>
      </c>
      <c r="D5190" s="23" t="s">
        <v>21</v>
      </c>
      <c r="E5190" s="23" t="s">
        <v>1</v>
      </c>
      <c r="F5190" s="23" t="s">
        <v>7</v>
      </c>
      <c r="G5190" s="23" t="s">
        <v>975</v>
      </c>
      <c r="H5190" s="2" t="s">
        <v>7744</v>
      </c>
      <c r="I5190" s="23" t="s">
        <v>5999</v>
      </c>
      <c r="J5190" s="23"/>
      <c r="K5190" s="23" t="s">
        <v>9712</v>
      </c>
      <c r="L5190" s="23"/>
      <c r="M5190" s="23">
        <f>YEAR(Tabla2[[#This Row],[Fecha de creación]])</f>
        <v>2021</v>
      </c>
      <c r="N5190" s="23">
        <f>MONTH(Tabla2[[#This Row],[Fecha de creación]])</f>
        <v>8</v>
      </c>
    </row>
    <row r="5191" spans="1:14" ht="15" customHeight="1" x14ac:dyDescent="0.25">
      <c r="A5191" s="26">
        <v>44417.70621527778</v>
      </c>
      <c r="B5191" s="23" t="s">
        <v>0</v>
      </c>
      <c r="C5191" s="23" t="s">
        <v>6633</v>
      </c>
      <c r="D5191" s="23" t="s">
        <v>6</v>
      </c>
      <c r="E5191" s="23" t="s">
        <v>1</v>
      </c>
      <c r="F5191" s="23" t="s">
        <v>7</v>
      </c>
      <c r="G5191" s="23" t="s">
        <v>975</v>
      </c>
      <c r="H5191" s="2" t="s">
        <v>7722</v>
      </c>
      <c r="I5191" s="23" t="s">
        <v>5999</v>
      </c>
      <c r="J5191" s="23"/>
      <c r="K5191" s="23" t="s">
        <v>9712</v>
      </c>
      <c r="L5191" s="23"/>
      <c r="M5191" s="23">
        <f>YEAR(Tabla2[[#This Row],[Fecha de creación]])</f>
        <v>2021</v>
      </c>
      <c r="N5191" s="23">
        <f>MONTH(Tabla2[[#This Row],[Fecha de creación]])</f>
        <v>8</v>
      </c>
    </row>
    <row r="5192" spans="1:14" ht="15" customHeight="1" x14ac:dyDescent="0.25">
      <c r="A5192" s="26">
        <v>44417.70853009259</v>
      </c>
      <c r="B5192" s="23" t="s">
        <v>0</v>
      </c>
      <c r="C5192" s="23" t="s">
        <v>6634</v>
      </c>
      <c r="D5192" s="23" t="s">
        <v>6</v>
      </c>
      <c r="E5192" s="23" t="s">
        <v>1</v>
      </c>
      <c r="F5192" s="23" t="s">
        <v>7</v>
      </c>
      <c r="G5192" s="23" t="s">
        <v>975</v>
      </c>
      <c r="H5192" s="2" t="s">
        <v>7722</v>
      </c>
      <c r="I5192" s="23" t="s">
        <v>5999</v>
      </c>
      <c r="J5192" s="23"/>
      <c r="K5192" s="23" t="s">
        <v>9712</v>
      </c>
      <c r="L5192" s="23"/>
      <c r="M5192" s="23">
        <f>YEAR(Tabla2[[#This Row],[Fecha de creación]])</f>
        <v>2021</v>
      </c>
      <c r="N5192" s="23">
        <f>MONTH(Tabla2[[#This Row],[Fecha de creación]])</f>
        <v>8</v>
      </c>
    </row>
    <row r="5193" spans="1:14" ht="15" customHeight="1" x14ac:dyDescent="0.25">
      <c r="A5193" s="26">
        <v>44417.714039351849</v>
      </c>
      <c r="B5193" s="23" t="s">
        <v>0</v>
      </c>
      <c r="C5193" s="23" t="s">
        <v>6635</v>
      </c>
      <c r="D5193" s="23" t="s">
        <v>6</v>
      </c>
      <c r="E5193" s="23" t="s">
        <v>1</v>
      </c>
      <c r="F5193" s="23" t="s">
        <v>7</v>
      </c>
      <c r="G5193" s="23" t="s">
        <v>975</v>
      </c>
      <c r="H5193" s="2" t="s">
        <v>7722</v>
      </c>
      <c r="I5193" s="23" t="s">
        <v>5999</v>
      </c>
      <c r="J5193" s="23"/>
      <c r="K5193" s="23" t="s">
        <v>9712</v>
      </c>
      <c r="L5193" s="23"/>
      <c r="M5193" s="23">
        <f>YEAR(Tabla2[[#This Row],[Fecha de creación]])</f>
        <v>2021</v>
      </c>
      <c r="N5193" s="23">
        <f>MONTH(Tabla2[[#This Row],[Fecha de creación]])</f>
        <v>8</v>
      </c>
    </row>
    <row r="5194" spans="1:14" ht="15" customHeight="1" x14ac:dyDescent="0.25">
      <c r="A5194" s="26">
        <v>44417.71503472222</v>
      </c>
      <c r="B5194" s="23" t="s">
        <v>0</v>
      </c>
      <c r="C5194" s="23" t="s">
        <v>6636</v>
      </c>
      <c r="D5194" s="23" t="s">
        <v>887</v>
      </c>
      <c r="E5194" s="23" t="s">
        <v>1</v>
      </c>
      <c r="F5194" s="23" t="s">
        <v>7</v>
      </c>
      <c r="G5194" s="23" t="s">
        <v>975</v>
      </c>
      <c r="H5194" s="2" t="s">
        <v>7748</v>
      </c>
      <c r="I5194" s="23" t="s">
        <v>5999</v>
      </c>
      <c r="J5194" s="23"/>
      <c r="K5194" s="23" t="s">
        <v>9712</v>
      </c>
      <c r="L5194" s="23"/>
      <c r="M5194" s="23">
        <f>YEAR(Tabla2[[#This Row],[Fecha de creación]])</f>
        <v>2021</v>
      </c>
      <c r="N5194" s="23">
        <f>MONTH(Tabla2[[#This Row],[Fecha de creación]])</f>
        <v>8</v>
      </c>
    </row>
    <row r="5195" spans="1:14" ht="15" customHeight="1" x14ac:dyDescent="0.25">
      <c r="A5195" s="26">
        <v>44417.717534722222</v>
      </c>
      <c r="B5195" s="23" t="s">
        <v>0</v>
      </c>
      <c r="C5195" s="23" t="s">
        <v>6637</v>
      </c>
      <c r="D5195" s="23" t="s">
        <v>6</v>
      </c>
      <c r="E5195" s="23" t="s">
        <v>1</v>
      </c>
      <c r="F5195" s="23" t="s">
        <v>7</v>
      </c>
      <c r="G5195" s="23" t="s">
        <v>975</v>
      </c>
      <c r="H5195" s="2" t="s">
        <v>7722</v>
      </c>
      <c r="I5195" s="23" t="s">
        <v>5999</v>
      </c>
      <c r="J5195" s="23"/>
      <c r="K5195" s="23" t="s">
        <v>9712</v>
      </c>
      <c r="L5195" s="23"/>
      <c r="M5195" s="23">
        <f>YEAR(Tabla2[[#This Row],[Fecha de creación]])</f>
        <v>2021</v>
      </c>
      <c r="N5195" s="23">
        <f>MONTH(Tabla2[[#This Row],[Fecha de creación]])</f>
        <v>8</v>
      </c>
    </row>
    <row r="5196" spans="1:14" ht="15" customHeight="1" x14ac:dyDescent="0.25">
      <c r="A5196" s="26">
        <v>44418.405624999999</v>
      </c>
      <c r="B5196" s="23" t="s">
        <v>0</v>
      </c>
      <c r="C5196" s="23" t="s">
        <v>6638</v>
      </c>
      <c r="D5196" s="23" t="s">
        <v>5767</v>
      </c>
      <c r="E5196" s="23" t="s">
        <v>1</v>
      </c>
      <c r="F5196" s="23" t="s">
        <v>7</v>
      </c>
      <c r="G5196" s="23" t="s">
        <v>1551</v>
      </c>
      <c r="H5196" s="2" t="s">
        <v>7743</v>
      </c>
      <c r="I5196" s="23" t="s">
        <v>11</v>
      </c>
      <c r="J5196" s="23"/>
      <c r="K5196" s="23" t="s">
        <v>9712</v>
      </c>
      <c r="L5196" s="23"/>
      <c r="M5196" s="23">
        <f>YEAR(Tabla2[[#This Row],[Fecha de creación]])</f>
        <v>2021</v>
      </c>
      <c r="N5196" s="23">
        <f>MONTH(Tabla2[[#This Row],[Fecha de creación]])</f>
        <v>8</v>
      </c>
    </row>
    <row r="5197" spans="1:14" ht="15" customHeight="1" x14ac:dyDescent="0.25">
      <c r="A5197" s="26">
        <v>44418.409733796296</v>
      </c>
      <c r="B5197" s="23" t="s">
        <v>100</v>
      </c>
      <c r="C5197" s="23" t="s">
        <v>6639</v>
      </c>
      <c r="D5197" s="23" t="s">
        <v>21</v>
      </c>
      <c r="E5197" s="23" t="s">
        <v>1</v>
      </c>
      <c r="F5197" s="23" t="s">
        <v>7</v>
      </c>
      <c r="G5197" s="23" t="s">
        <v>975</v>
      </c>
      <c r="H5197" s="2" t="s">
        <v>7744</v>
      </c>
      <c r="I5197" s="23" t="s">
        <v>1653</v>
      </c>
      <c r="J5197" s="23"/>
      <c r="K5197" s="23" t="s">
        <v>9712</v>
      </c>
      <c r="L5197" s="23"/>
      <c r="M5197" s="23">
        <f>YEAR(Tabla2[[#This Row],[Fecha de creación]])</f>
        <v>2021</v>
      </c>
      <c r="N5197" s="23">
        <f>MONTH(Tabla2[[#This Row],[Fecha de creación]])</f>
        <v>8</v>
      </c>
    </row>
    <row r="5198" spans="1:14" ht="15" customHeight="1" x14ac:dyDescent="0.25">
      <c r="A5198" s="26">
        <v>44418.42260416667</v>
      </c>
      <c r="B5198" s="23" t="s">
        <v>0</v>
      </c>
      <c r="C5198" s="23" t="s">
        <v>6640</v>
      </c>
      <c r="D5198" s="23" t="s">
        <v>6</v>
      </c>
      <c r="E5198" s="23" t="s">
        <v>1</v>
      </c>
      <c r="F5198" s="23" t="s">
        <v>7</v>
      </c>
      <c r="G5198" s="23" t="s">
        <v>975</v>
      </c>
      <c r="H5198" s="2" t="s">
        <v>7722</v>
      </c>
      <c r="I5198" s="23" t="s">
        <v>5999</v>
      </c>
      <c r="J5198" s="23"/>
      <c r="K5198" s="23" t="s">
        <v>9712</v>
      </c>
      <c r="L5198" s="23"/>
      <c r="M5198" s="23">
        <f>YEAR(Tabla2[[#This Row],[Fecha de creación]])</f>
        <v>2021</v>
      </c>
      <c r="N5198" s="23">
        <f>MONTH(Tabla2[[#This Row],[Fecha de creación]])</f>
        <v>8</v>
      </c>
    </row>
    <row r="5199" spans="1:14" ht="15" customHeight="1" x14ac:dyDescent="0.25">
      <c r="A5199" s="26">
        <v>44418.517118055555</v>
      </c>
      <c r="B5199" s="23" t="s">
        <v>56</v>
      </c>
      <c r="C5199" s="23" t="s">
        <v>898</v>
      </c>
      <c r="D5199" s="23" t="s">
        <v>899</v>
      </c>
      <c r="E5199" s="23" t="s">
        <v>1</v>
      </c>
      <c r="F5199" s="23" t="s">
        <v>2</v>
      </c>
      <c r="G5199" s="23" t="s">
        <v>3</v>
      </c>
      <c r="H5199" s="2" t="s">
        <v>7747</v>
      </c>
      <c r="I5199" s="23" t="s">
        <v>1527</v>
      </c>
      <c r="J5199" s="23"/>
      <c r="K5199" s="23" t="s">
        <v>9712</v>
      </c>
      <c r="L5199" s="23"/>
      <c r="M5199" s="23">
        <f>YEAR(Tabla2[[#This Row],[Fecha de creación]])</f>
        <v>2021</v>
      </c>
      <c r="N5199" s="23">
        <f>MONTH(Tabla2[[#This Row],[Fecha de creación]])</f>
        <v>8</v>
      </c>
    </row>
    <row r="5200" spans="1:14" ht="15" customHeight="1" x14ac:dyDescent="0.25">
      <c r="A5200" s="26">
        <v>44418.526990740742</v>
      </c>
      <c r="B5200" s="23" t="s">
        <v>0</v>
      </c>
      <c r="C5200" s="23" t="s">
        <v>6641</v>
      </c>
      <c r="D5200" s="23" t="s">
        <v>6</v>
      </c>
      <c r="E5200" s="23" t="s">
        <v>1</v>
      </c>
      <c r="F5200" s="23" t="s">
        <v>7</v>
      </c>
      <c r="G5200" s="23" t="s">
        <v>975</v>
      </c>
      <c r="H5200" s="2" t="s">
        <v>7722</v>
      </c>
      <c r="I5200" s="23" t="s">
        <v>5999</v>
      </c>
      <c r="J5200" s="23"/>
      <c r="K5200" s="23" t="s">
        <v>9712</v>
      </c>
      <c r="L5200" s="23"/>
      <c r="M5200" s="23">
        <f>YEAR(Tabla2[[#This Row],[Fecha de creación]])</f>
        <v>2021</v>
      </c>
      <c r="N5200" s="23">
        <f>MONTH(Tabla2[[#This Row],[Fecha de creación]])</f>
        <v>8</v>
      </c>
    </row>
    <row r="5201" spans="1:14" ht="15" customHeight="1" x14ac:dyDescent="0.25">
      <c r="A5201" s="26">
        <v>44418.54042824074</v>
      </c>
      <c r="B5201" s="23" t="s">
        <v>100</v>
      </c>
      <c r="C5201" s="23" t="s">
        <v>6642</v>
      </c>
      <c r="D5201" s="23" t="s">
        <v>223</v>
      </c>
      <c r="E5201" s="23" t="s">
        <v>1</v>
      </c>
      <c r="F5201" s="23" t="s">
        <v>7</v>
      </c>
      <c r="G5201" s="23" t="s">
        <v>1551</v>
      </c>
      <c r="H5201" s="2" t="s">
        <v>7755</v>
      </c>
      <c r="I5201" s="23" t="s">
        <v>7776</v>
      </c>
      <c r="J5201" s="23"/>
      <c r="K5201" s="23" t="s">
        <v>9712</v>
      </c>
      <c r="L5201" s="23"/>
      <c r="M5201" s="23">
        <f>YEAR(Tabla2[[#This Row],[Fecha de creación]])</f>
        <v>2021</v>
      </c>
      <c r="N5201" s="23">
        <f>MONTH(Tabla2[[#This Row],[Fecha de creación]])</f>
        <v>8</v>
      </c>
    </row>
    <row r="5202" spans="1:14" ht="15" customHeight="1" x14ac:dyDescent="0.25">
      <c r="A5202" s="26">
        <v>44418.663506944446</v>
      </c>
      <c r="B5202" s="23" t="s">
        <v>0</v>
      </c>
      <c r="C5202" s="23" t="s">
        <v>6643</v>
      </c>
      <c r="D5202" s="23" t="s">
        <v>6</v>
      </c>
      <c r="E5202" s="23" t="s">
        <v>1</v>
      </c>
      <c r="F5202" s="23" t="s">
        <v>7</v>
      </c>
      <c r="G5202" s="23" t="s">
        <v>975</v>
      </c>
      <c r="H5202" s="2" t="s">
        <v>7722</v>
      </c>
      <c r="I5202" s="23" t="s">
        <v>5999</v>
      </c>
      <c r="J5202" s="23"/>
      <c r="K5202" s="23" t="s">
        <v>9712</v>
      </c>
      <c r="L5202" s="23"/>
      <c r="M5202" s="23">
        <f>YEAR(Tabla2[[#This Row],[Fecha de creación]])</f>
        <v>2021</v>
      </c>
      <c r="N5202" s="23">
        <f>MONTH(Tabla2[[#This Row],[Fecha de creación]])</f>
        <v>8</v>
      </c>
    </row>
    <row r="5203" spans="1:14" ht="15" customHeight="1" x14ac:dyDescent="0.25">
      <c r="A5203" s="26">
        <v>44418.73474537037</v>
      </c>
      <c r="B5203" s="23" t="s">
        <v>0</v>
      </c>
      <c r="C5203" s="23" t="s">
        <v>6644</v>
      </c>
      <c r="D5203" s="23" t="s">
        <v>6</v>
      </c>
      <c r="E5203" s="23" t="s">
        <v>1</v>
      </c>
      <c r="F5203" s="23" t="s">
        <v>7</v>
      </c>
      <c r="G5203" s="23" t="s">
        <v>975</v>
      </c>
      <c r="H5203" s="2" t="s">
        <v>7722</v>
      </c>
      <c r="I5203" s="23" t="s">
        <v>5999</v>
      </c>
      <c r="J5203" s="23"/>
      <c r="K5203" s="23" t="s">
        <v>9712</v>
      </c>
      <c r="L5203" s="23"/>
      <c r="M5203" s="23">
        <f>YEAR(Tabla2[[#This Row],[Fecha de creación]])</f>
        <v>2021</v>
      </c>
      <c r="N5203" s="23">
        <f>MONTH(Tabla2[[#This Row],[Fecha de creación]])</f>
        <v>8</v>
      </c>
    </row>
    <row r="5204" spans="1:14" ht="15" customHeight="1" x14ac:dyDescent="0.25">
      <c r="A5204" s="26">
        <v>44418.735729166663</v>
      </c>
      <c r="B5204" s="23" t="s">
        <v>0</v>
      </c>
      <c r="C5204" s="23" t="s">
        <v>6645</v>
      </c>
      <c r="D5204" s="23" t="s">
        <v>887</v>
      </c>
      <c r="E5204" s="23" t="s">
        <v>1</v>
      </c>
      <c r="F5204" s="23" t="s">
        <v>7</v>
      </c>
      <c r="G5204" s="23" t="s">
        <v>975</v>
      </c>
      <c r="H5204" s="2" t="s">
        <v>7748</v>
      </c>
      <c r="I5204" s="23" t="s">
        <v>5999</v>
      </c>
      <c r="J5204" s="23"/>
      <c r="K5204" s="23" t="s">
        <v>9712</v>
      </c>
      <c r="L5204" s="23"/>
      <c r="M5204" s="23">
        <f>YEAR(Tabla2[[#This Row],[Fecha de creación]])</f>
        <v>2021</v>
      </c>
      <c r="N5204" s="23">
        <f>MONTH(Tabla2[[#This Row],[Fecha de creación]])</f>
        <v>8</v>
      </c>
    </row>
    <row r="5205" spans="1:14" ht="15" customHeight="1" x14ac:dyDescent="0.25">
      <c r="A5205" s="26">
        <v>44418.743402777778</v>
      </c>
      <c r="B5205" s="23" t="s">
        <v>100</v>
      </c>
      <c r="C5205" s="23" t="s">
        <v>6646</v>
      </c>
      <c r="D5205" s="23" t="s">
        <v>6</v>
      </c>
      <c r="E5205" s="23" t="s">
        <v>1</v>
      </c>
      <c r="F5205" s="23" t="s">
        <v>7</v>
      </c>
      <c r="G5205" s="23" t="s">
        <v>975</v>
      </c>
      <c r="H5205" s="2" t="s">
        <v>7722</v>
      </c>
      <c r="I5205" s="23" t="s">
        <v>6004</v>
      </c>
      <c r="J5205" s="23"/>
      <c r="K5205" s="23" t="s">
        <v>9712</v>
      </c>
      <c r="L5205" s="23"/>
      <c r="M5205" s="23">
        <f>YEAR(Tabla2[[#This Row],[Fecha de creación]])</f>
        <v>2021</v>
      </c>
      <c r="N5205" s="23">
        <f>MONTH(Tabla2[[#This Row],[Fecha de creación]])</f>
        <v>8</v>
      </c>
    </row>
    <row r="5206" spans="1:14" ht="15" customHeight="1" x14ac:dyDescent="0.25">
      <c r="A5206" s="26">
        <v>44418.747453703705</v>
      </c>
      <c r="B5206" s="23" t="s">
        <v>100</v>
      </c>
      <c r="C5206" s="23" t="s">
        <v>6647</v>
      </c>
      <c r="D5206" s="23" t="s">
        <v>6</v>
      </c>
      <c r="E5206" s="23" t="s">
        <v>1</v>
      </c>
      <c r="F5206" s="23" t="s">
        <v>7</v>
      </c>
      <c r="G5206" s="23" t="s">
        <v>975</v>
      </c>
      <c r="H5206" s="2" t="s">
        <v>7722</v>
      </c>
      <c r="I5206" s="23" t="s">
        <v>6004</v>
      </c>
      <c r="J5206" s="23"/>
      <c r="K5206" s="23" t="s">
        <v>9712</v>
      </c>
      <c r="L5206" s="23"/>
      <c r="M5206" s="23">
        <f>YEAR(Tabla2[[#This Row],[Fecha de creación]])</f>
        <v>2021</v>
      </c>
      <c r="N5206" s="23">
        <f>MONTH(Tabla2[[#This Row],[Fecha de creación]])</f>
        <v>8</v>
      </c>
    </row>
    <row r="5207" spans="1:14" ht="15" customHeight="1" x14ac:dyDescent="0.25">
      <c r="A5207" s="26">
        <v>44418.748599537037</v>
      </c>
      <c r="B5207" s="23" t="s">
        <v>100</v>
      </c>
      <c r="C5207" s="23" t="s">
        <v>6648</v>
      </c>
      <c r="D5207" s="23" t="s">
        <v>6</v>
      </c>
      <c r="E5207" s="23" t="s">
        <v>1</v>
      </c>
      <c r="F5207" s="23" t="s">
        <v>7</v>
      </c>
      <c r="G5207" s="23" t="s">
        <v>975</v>
      </c>
      <c r="H5207" s="2" t="s">
        <v>7722</v>
      </c>
      <c r="I5207" s="23" t="s">
        <v>6004</v>
      </c>
      <c r="J5207" s="23"/>
      <c r="K5207" s="23" t="s">
        <v>9712</v>
      </c>
      <c r="L5207" s="23"/>
      <c r="M5207" s="23">
        <f>YEAR(Tabla2[[#This Row],[Fecha de creación]])</f>
        <v>2021</v>
      </c>
      <c r="N5207" s="23">
        <f>MONTH(Tabla2[[#This Row],[Fecha de creación]])</f>
        <v>8</v>
      </c>
    </row>
    <row r="5208" spans="1:14" ht="15" customHeight="1" x14ac:dyDescent="0.25">
      <c r="A5208" s="26">
        <v>44418.750069444446</v>
      </c>
      <c r="B5208" s="23" t="s">
        <v>100</v>
      </c>
      <c r="C5208" s="23" t="s">
        <v>6649</v>
      </c>
      <c r="D5208" s="23" t="s">
        <v>6</v>
      </c>
      <c r="E5208" s="23" t="s">
        <v>1</v>
      </c>
      <c r="F5208" s="23" t="s">
        <v>7</v>
      </c>
      <c r="G5208" s="23" t="s">
        <v>975</v>
      </c>
      <c r="H5208" s="2" t="s">
        <v>7722</v>
      </c>
      <c r="I5208" s="23" t="s">
        <v>6004</v>
      </c>
      <c r="J5208" s="23"/>
      <c r="K5208" s="23" t="s">
        <v>9712</v>
      </c>
      <c r="L5208" s="23"/>
      <c r="M5208" s="23">
        <f>YEAR(Tabla2[[#This Row],[Fecha de creación]])</f>
        <v>2021</v>
      </c>
      <c r="N5208" s="23">
        <f>MONTH(Tabla2[[#This Row],[Fecha de creación]])</f>
        <v>8</v>
      </c>
    </row>
    <row r="5209" spans="1:14" ht="15" customHeight="1" x14ac:dyDescent="0.25">
      <c r="A5209" s="26">
        <v>44418.757928240739</v>
      </c>
      <c r="B5209" s="23" t="s">
        <v>100</v>
      </c>
      <c r="C5209" s="23" t="s">
        <v>6650</v>
      </c>
      <c r="D5209" s="23" t="s">
        <v>49</v>
      </c>
      <c r="E5209" s="23" t="s">
        <v>1</v>
      </c>
      <c r="F5209" s="23" t="s">
        <v>22</v>
      </c>
      <c r="G5209" s="23" t="s">
        <v>975</v>
      </c>
      <c r="H5209" s="2" t="s">
        <v>7745</v>
      </c>
      <c r="I5209" s="23" t="s">
        <v>6004</v>
      </c>
      <c r="J5209" s="23"/>
      <c r="K5209" s="23" t="s">
        <v>9712</v>
      </c>
      <c r="L5209" s="23"/>
      <c r="M5209" s="23">
        <f>YEAR(Tabla2[[#This Row],[Fecha de creación]])</f>
        <v>2021</v>
      </c>
      <c r="N5209" s="23">
        <f>MONTH(Tabla2[[#This Row],[Fecha de creación]])</f>
        <v>8</v>
      </c>
    </row>
    <row r="5210" spans="1:14" ht="15" customHeight="1" x14ac:dyDescent="0.25">
      <c r="A5210" s="26">
        <v>44419.666620370372</v>
      </c>
      <c r="B5210" s="23" t="s">
        <v>0</v>
      </c>
      <c r="C5210" s="23" t="s">
        <v>6651</v>
      </c>
      <c r="D5210" s="23" t="s">
        <v>382</v>
      </c>
      <c r="E5210" s="23" t="s">
        <v>1</v>
      </c>
      <c r="F5210" s="23" t="s">
        <v>7</v>
      </c>
      <c r="G5210" s="23" t="s">
        <v>975</v>
      </c>
      <c r="H5210" s="2" t="s">
        <v>7723</v>
      </c>
      <c r="I5210" s="23" t="s">
        <v>4</v>
      </c>
      <c r="J5210" s="23"/>
      <c r="K5210" s="23" t="s">
        <v>9712</v>
      </c>
      <c r="L5210" s="23"/>
      <c r="M5210" s="23">
        <f>YEAR(Tabla2[[#This Row],[Fecha de creación]])</f>
        <v>2021</v>
      </c>
      <c r="N5210" s="23">
        <f>MONTH(Tabla2[[#This Row],[Fecha de creación]])</f>
        <v>8</v>
      </c>
    </row>
    <row r="5211" spans="1:14" ht="15" customHeight="1" x14ac:dyDescent="0.25">
      <c r="A5211" s="26">
        <v>44419.73945601852</v>
      </c>
      <c r="B5211" s="23" t="s">
        <v>0</v>
      </c>
      <c r="C5211" s="23" t="s">
        <v>6652</v>
      </c>
      <c r="D5211" s="23" t="s">
        <v>21</v>
      </c>
      <c r="E5211" s="23" t="s">
        <v>1</v>
      </c>
      <c r="F5211" s="23" t="s">
        <v>7</v>
      </c>
      <c r="G5211" s="23" t="s">
        <v>975</v>
      </c>
      <c r="H5211" s="2" t="s">
        <v>7744</v>
      </c>
      <c r="I5211" s="23" t="s">
        <v>4</v>
      </c>
      <c r="J5211" s="23"/>
      <c r="K5211" s="23" t="s">
        <v>9712</v>
      </c>
      <c r="L5211" s="23"/>
      <c r="M5211" s="23">
        <f>YEAR(Tabla2[[#This Row],[Fecha de creación]])</f>
        <v>2021</v>
      </c>
      <c r="N5211" s="23">
        <f>MONTH(Tabla2[[#This Row],[Fecha de creación]])</f>
        <v>8</v>
      </c>
    </row>
    <row r="5212" spans="1:14" ht="15" customHeight="1" x14ac:dyDescent="0.25">
      <c r="A5212" s="26">
        <v>44420.498032407406</v>
      </c>
      <c r="B5212" s="23" t="s">
        <v>0</v>
      </c>
      <c r="C5212" s="23" t="s">
        <v>6653</v>
      </c>
      <c r="D5212" s="23" t="s">
        <v>21</v>
      </c>
      <c r="E5212" s="23" t="s">
        <v>1</v>
      </c>
      <c r="F5212" s="23" t="s">
        <v>7</v>
      </c>
      <c r="G5212" s="23" t="s">
        <v>975</v>
      </c>
      <c r="H5212" s="2" t="s">
        <v>7744</v>
      </c>
      <c r="I5212" s="23" t="s">
        <v>4</v>
      </c>
      <c r="J5212" s="23"/>
      <c r="K5212" s="23" t="s">
        <v>9712</v>
      </c>
      <c r="L5212" s="23"/>
      <c r="M5212" s="23">
        <f>YEAR(Tabla2[[#This Row],[Fecha de creación]])</f>
        <v>2021</v>
      </c>
      <c r="N5212" s="23">
        <f>MONTH(Tabla2[[#This Row],[Fecha de creación]])</f>
        <v>8</v>
      </c>
    </row>
    <row r="5213" spans="1:14" ht="15" customHeight="1" x14ac:dyDescent="0.25">
      <c r="A5213" s="26">
        <v>44420.527731481481</v>
      </c>
      <c r="B5213" s="23" t="s">
        <v>0</v>
      </c>
      <c r="C5213" s="23" t="s">
        <v>6654</v>
      </c>
      <c r="D5213" s="23" t="s">
        <v>21</v>
      </c>
      <c r="E5213" s="23" t="s">
        <v>1</v>
      </c>
      <c r="F5213" s="23" t="s">
        <v>7</v>
      </c>
      <c r="G5213" s="23" t="s">
        <v>975</v>
      </c>
      <c r="H5213" s="2" t="s">
        <v>7744</v>
      </c>
      <c r="I5213" s="23" t="s">
        <v>4</v>
      </c>
      <c r="J5213" s="23"/>
      <c r="K5213" s="23" t="s">
        <v>9712</v>
      </c>
      <c r="L5213" s="23"/>
      <c r="M5213" s="23">
        <f>YEAR(Tabla2[[#This Row],[Fecha de creación]])</f>
        <v>2021</v>
      </c>
      <c r="N5213" s="23">
        <f>MONTH(Tabla2[[#This Row],[Fecha de creación]])</f>
        <v>8</v>
      </c>
    </row>
    <row r="5214" spans="1:14" ht="15" customHeight="1" x14ac:dyDescent="0.25">
      <c r="A5214" s="26">
        <v>44420.53769675926</v>
      </c>
      <c r="B5214" s="23" t="s">
        <v>56</v>
      </c>
      <c r="C5214" s="23" t="s">
        <v>6655</v>
      </c>
      <c r="D5214" s="23" t="s">
        <v>131</v>
      </c>
      <c r="E5214" s="23" t="s">
        <v>1</v>
      </c>
      <c r="F5214" s="23" t="s">
        <v>7</v>
      </c>
      <c r="G5214" s="23" t="s">
        <v>975</v>
      </c>
      <c r="H5214" s="2" t="s">
        <v>7728</v>
      </c>
      <c r="I5214" s="23" t="s">
        <v>1527</v>
      </c>
      <c r="J5214" s="23"/>
      <c r="K5214" s="23" t="s">
        <v>9712</v>
      </c>
      <c r="L5214" s="23"/>
      <c r="M5214" s="23">
        <f>YEAR(Tabla2[[#This Row],[Fecha de creación]])</f>
        <v>2021</v>
      </c>
      <c r="N5214" s="23">
        <f>MONTH(Tabla2[[#This Row],[Fecha de creación]])</f>
        <v>8</v>
      </c>
    </row>
    <row r="5215" spans="1:14" ht="15" customHeight="1" x14ac:dyDescent="0.25">
      <c r="A5215" s="26">
        <v>44420.613587962966</v>
      </c>
      <c r="B5215" s="23" t="s">
        <v>0</v>
      </c>
      <c r="C5215" s="23" t="s">
        <v>6656</v>
      </c>
      <c r="D5215" s="23" t="s">
        <v>223</v>
      </c>
      <c r="E5215" s="23" t="s">
        <v>1</v>
      </c>
      <c r="F5215" s="23" t="s">
        <v>7</v>
      </c>
      <c r="G5215" s="23" t="s">
        <v>1551</v>
      </c>
      <c r="H5215" s="2" t="s">
        <v>7725</v>
      </c>
      <c r="I5215" s="23" t="s">
        <v>11</v>
      </c>
      <c r="J5215" s="23"/>
      <c r="K5215" s="23" t="s">
        <v>9712</v>
      </c>
      <c r="L5215" s="23"/>
      <c r="M5215" s="23">
        <f>YEAR(Tabla2[[#This Row],[Fecha de creación]])</f>
        <v>2021</v>
      </c>
      <c r="N5215" s="23">
        <f>MONTH(Tabla2[[#This Row],[Fecha de creación]])</f>
        <v>8</v>
      </c>
    </row>
    <row r="5216" spans="1:14" ht="15" customHeight="1" x14ac:dyDescent="0.25">
      <c r="A5216" s="26">
        <v>44420.625925925924</v>
      </c>
      <c r="B5216" s="23" t="s">
        <v>0</v>
      </c>
      <c r="C5216" s="23" t="s">
        <v>6657</v>
      </c>
      <c r="D5216" s="23" t="s">
        <v>551</v>
      </c>
      <c r="E5216" s="23" t="s">
        <v>1</v>
      </c>
      <c r="F5216" s="23" t="s">
        <v>7</v>
      </c>
      <c r="G5216" s="23" t="s">
        <v>975</v>
      </c>
      <c r="H5216" s="2" t="s">
        <v>7731</v>
      </c>
      <c r="I5216" s="23" t="s">
        <v>4</v>
      </c>
      <c r="J5216" s="23"/>
      <c r="K5216" s="23" t="s">
        <v>9712</v>
      </c>
      <c r="L5216" s="23"/>
      <c r="M5216" s="23">
        <f>YEAR(Tabla2[[#This Row],[Fecha de creación]])</f>
        <v>2021</v>
      </c>
      <c r="N5216" s="23">
        <f>MONTH(Tabla2[[#This Row],[Fecha de creación]])</f>
        <v>8</v>
      </c>
    </row>
    <row r="5217" spans="1:14" ht="15" customHeight="1" x14ac:dyDescent="0.25">
      <c r="A5217" s="26">
        <v>44420.626817129632</v>
      </c>
      <c r="B5217" s="23" t="s">
        <v>0</v>
      </c>
      <c r="C5217" s="23" t="s">
        <v>6658</v>
      </c>
      <c r="D5217" s="23" t="s">
        <v>812</v>
      </c>
      <c r="E5217" s="23" t="s">
        <v>1</v>
      </c>
      <c r="F5217" s="23" t="s">
        <v>7</v>
      </c>
      <c r="G5217" s="23" t="s">
        <v>975</v>
      </c>
      <c r="H5217" s="2" t="s">
        <v>7734</v>
      </c>
      <c r="I5217" s="23" t="s">
        <v>4</v>
      </c>
      <c r="J5217" s="23"/>
      <c r="K5217" s="23" t="s">
        <v>9712</v>
      </c>
      <c r="L5217" s="23"/>
      <c r="M5217" s="23">
        <f>YEAR(Tabla2[[#This Row],[Fecha de creación]])</f>
        <v>2021</v>
      </c>
      <c r="N5217" s="23">
        <f>MONTH(Tabla2[[#This Row],[Fecha de creación]])</f>
        <v>8</v>
      </c>
    </row>
    <row r="5218" spans="1:14" ht="15" customHeight="1" x14ac:dyDescent="0.25">
      <c r="A5218" s="26">
        <v>44420.628113425926</v>
      </c>
      <c r="B5218" s="23" t="s">
        <v>0</v>
      </c>
      <c r="C5218" s="23" t="s">
        <v>6659</v>
      </c>
      <c r="D5218" s="23" t="s">
        <v>131</v>
      </c>
      <c r="E5218" s="23" t="s">
        <v>1</v>
      </c>
      <c r="F5218" s="23" t="s">
        <v>7</v>
      </c>
      <c r="G5218" s="23" t="s">
        <v>975</v>
      </c>
      <c r="H5218" s="2" t="s">
        <v>7728</v>
      </c>
      <c r="I5218" s="23" t="s">
        <v>4</v>
      </c>
      <c r="J5218" s="23"/>
      <c r="K5218" s="23" t="s">
        <v>9712</v>
      </c>
      <c r="L5218" s="23"/>
      <c r="M5218" s="23">
        <f>YEAR(Tabla2[[#This Row],[Fecha de creación]])</f>
        <v>2021</v>
      </c>
      <c r="N5218" s="23">
        <f>MONTH(Tabla2[[#This Row],[Fecha de creación]])</f>
        <v>8</v>
      </c>
    </row>
    <row r="5219" spans="1:14" ht="15" customHeight="1" x14ac:dyDescent="0.25">
      <c r="A5219" s="26">
        <v>44420.652592592596</v>
      </c>
      <c r="B5219" s="23" t="s">
        <v>0</v>
      </c>
      <c r="C5219" s="23" t="s">
        <v>6660</v>
      </c>
      <c r="D5219" s="23" t="s">
        <v>382</v>
      </c>
      <c r="E5219" s="23" t="s">
        <v>1</v>
      </c>
      <c r="F5219" s="23" t="s">
        <v>7</v>
      </c>
      <c r="G5219" s="23" t="s">
        <v>975</v>
      </c>
      <c r="H5219" s="2" t="s">
        <v>7723</v>
      </c>
      <c r="I5219" s="23" t="s">
        <v>4</v>
      </c>
      <c r="J5219" s="23"/>
      <c r="K5219" s="23" t="s">
        <v>9712</v>
      </c>
      <c r="L5219" s="23"/>
      <c r="M5219" s="23">
        <f>YEAR(Tabla2[[#This Row],[Fecha de creación]])</f>
        <v>2021</v>
      </c>
      <c r="N5219" s="23">
        <f>MONTH(Tabla2[[#This Row],[Fecha de creación]])</f>
        <v>8</v>
      </c>
    </row>
    <row r="5220" spans="1:14" ht="15" customHeight="1" x14ac:dyDescent="0.25">
      <c r="A5220" s="26">
        <v>44420.6799537037</v>
      </c>
      <c r="B5220" s="23" t="s">
        <v>0</v>
      </c>
      <c r="C5220" s="23" t="s">
        <v>6661</v>
      </c>
      <c r="D5220" s="23" t="s">
        <v>551</v>
      </c>
      <c r="E5220" s="23" t="s">
        <v>1</v>
      </c>
      <c r="F5220" s="23" t="s">
        <v>7</v>
      </c>
      <c r="G5220" s="23" t="s">
        <v>975</v>
      </c>
      <c r="H5220" s="2" t="s">
        <v>7731</v>
      </c>
      <c r="I5220" s="23" t="s">
        <v>4</v>
      </c>
      <c r="J5220" s="23"/>
      <c r="K5220" s="23" t="s">
        <v>9712</v>
      </c>
      <c r="L5220" s="23"/>
      <c r="M5220" s="23">
        <f>YEAR(Tabla2[[#This Row],[Fecha de creación]])</f>
        <v>2021</v>
      </c>
      <c r="N5220" s="23">
        <f>MONTH(Tabla2[[#This Row],[Fecha de creación]])</f>
        <v>8</v>
      </c>
    </row>
    <row r="5221" spans="1:14" ht="15" customHeight="1" x14ac:dyDescent="0.25">
      <c r="A5221" s="26">
        <v>44420.698495370372</v>
      </c>
      <c r="B5221" s="23" t="s">
        <v>189</v>
      </c>
      <c r="C5221" s="23" t="s">
        <v>900</v>
      </c>
      <c r="D5221" s="23" t="s">
        <v>773</v>
      </c>
      <c r="E5221" s="23" t="s">
        <v>1</v>
      </c>
      <c r="F5221" s="23" t="s">
        <v>2</v>
      </c>
      <c r="G5221" s="23" t="s">
        <v>3</v>
      </c>
      <c r="H5221" s="2" t="s">
        <v>7770</v>
      </c>
      <c r="I5221" s="23" t="s">
        <v>1534</v>
      </c>
      <c r="J5221" s="23"/>
      <c r="K5221" s="23" t="s">
        <v>9712</v>
      </c>
      <c r="L5221" s="23"/>
      <c r="M5221" s="23">
        <f>YEAR(Tabla2[[#This Row],[Fecha de creación]])</f>
        <v>2021</v>
      </c>
      <c r="N5221" s="23">
        <f>MONTH(Tabla2[[#This Row],[Fecha de creación]])</f>
        <v>8</v>
      </c>
    </row>
    <row r="5222" spans="1:14" ht="15" customHeight="1" x14ac:dyDescent="0.25">
      <c r="A5222" s="26">
        <v>44420.709699074076</v>
      </c>
      <c r="B5222" s="23" t="s">
        <v>0</v>
      </c>
      <c r="C5222" s="23" t="s">
        <v>6662</v>
      </c>
      <c r="D5222" s="23" t="s">
        <v>812</v>
      </c>
      <c r="E5222" s="23" t="s">
        <v>1</v>
      </c>
      <c r="F5222" s="23" t="s">
        <v>7</v>
      </c>
      <c r="G5222" s="23" t="s">
        <v>975</v>
      </c>
      <c r="H5222" s="2" t="s">
        <v>7734</v>
      </c>
      <c r="I5222" s="23" t="s">
        <v>4</v>
      </c>
      <c r="J5222" s="23"/>
      <c r="K5222" s="23" t="s">
        <v>9712</v>
      </c>
      <c r="L5222" s="23"/>
      <c r="M5222" s="23">
        <f>YEAR(Tabla2[[#This Row],[Fecha de creación]])</f>
        <v>2021</v>
      </c>
      <c r="N5222" s="23">
        <f>MONTH(Tabla2[[#This Row],[Fecha de creación]])</f>
        <v>8</v>
      </c>
    </row>
    <row r="5223" spans="1:14" ht="15" customHeight="1" x14ac:dyDescent="0.25">
      <c r="A5223" s="26">
        <v>44420.720219907409</v>
      </c>
      <c r="B5223" s="23" t="s">
        <v>0</v>
      </c>
      <c r="C5223" s="23" t="s">
        <v>6663</v>
      </c>
      <c r="D5223" s="23" t="s">
        <v>551</v>
      </c>
      <c r="E5223" s="23" t="s">
        <v>1</v>
      </c>
      <c r="F5223" s="23" t="s">
        <v>7</v>
      </c>
      <c r="G5223" s="23" t="s">
        <v>975</v>
      </c>
      <c r="H5223" s="2" t="s">
        <v>7731</v>
      </c>
      <c r="I5223" s="23" t="s">
        <v>4</v>
      </c>
      <c r="J5223" s="23"/>
      <c r="K5223" s="23" t="s">
        <v>9712</v>
      </c>
      <c r="L5223" s="23"/>
      <c r="M5223" s="23">
        <f>YEAR(Tabla2[[#This Row],[Fecha de creación]])</f>
        <v>2021</v>
      </c>
      <c r="N5223" s="23">
        <f>MONTH(Tabla2[[#This Row],[Fecha de creación]])</f>
        <v>8</v>
      </c>
    </row>
    <row r="5224" spans="1:14" ht="15" customHeight="1" x14ac:dyDescent="0.25">
      <c r="A5224" s="26">
        <v>44420.721099537041</v>
      </c>
      <c r="B5224" s="23" t="s">
        <v>0</v>
      </c>
      <c r="C5224" s="23" t="s">
        <v>6664</v>
      </c>
      <c r="D5224" s="23" t="s">
        <v>812</v>
      </c>
      <c r="E5224" s="23" t="s">
        <v>1</v>
      </c>
      <c r="F5224" s="23" t="s">
        <v>7</v>
      </c>
      <c r="G5224" s="23" t="s">
        <v>975</v>
      </c>
      <c r="H5224" s="2" t="s">
        <v>7734</v>
      </c>
      <c r="I5224" s="23" t="s">
        <v>4</v>
      </c>
      <c r="J5224" s="23"/>
      <c r="K5224" s="23" t="s">
        <v>9712</v>
      </c>
      <c r="L5224" s="23"/>
      <c r="M5224" s="23">
        <f>YEAR(Tabla2[[#This Row],[Fecha de creación]])</f>
        <v>2021</v>
      </c>
      <c r="N5224" s="23">
        <f>MONTH(Tabla2[[#This Row],[Fecha de creación]])</f>
        <v>8</v>
      </c>
    </row>
    <row r="5225" spans="1:14" ht="15" customHeight="1" x14ac:dyDescent="0.25">
      <c r="A5225" s="26">
        <v>44420.721759259257</v>
      </c>
      <c r="B5225" s="23" t="s">
        <v>0</v>
      </c>
      <c r="C5225" s="23" t="s">
        <v>6665</v>
      </c>
      <c r="D5225" s="23" t="s">
        <v>131</v>
      </c>
      <c r="E5225" s="23" t="s">
        <v>1</v>
      </c>
      <c r="F5225" s="23" t="s">
        <v>7</v>
      </c>
      <c r="G5225" s="23" t="s">
        <v>975</v>
      </c>
      <c r="H5225" s="2" t="s">
        <v>7728</v>
      </c>
      <c r="I5225" s="23" t="s">
        <v>4</v>
      </c>
      <c r="J5225" s="23"/>
      <c r="K5225" s="23" t="s">
        <v>9712</v>
      </c>
      <c r="L5225" s="23"/>
      <c r="M5225" s="23">
        <f>YEAR(Tabla2[[#This Row],[Fecha de creación]])</f>
        <v>2021</v>
      </c>
      <c r="N5225" s="23">
        <f>MONTH(Tabla2[[#This Row],[Fecha de creación]])</f>
        <v>8</v>
      </c>
    </row>
    <row r="5226" spans="1:14" ht="15" customHeight="1" x14ac:dyDescent="0.25">
      <c r="A5226" s="26">
        <v>44420.732395833336</v>
      </c>
      <c r="B5226" s="23" t="s">
        <v>0</v>
      </c>
      <c r="C5226" s="23" t="s">
        <v>6666</v>
      </c>
      <c r="D5226" s="23" t="s">
        <v>6</v>
      </c>
      <c r="E5226" s="23" t="s">
        <v>1</v>
      </c>
      <c r="F5226" s="23" t="s">
        <v>7</v>
      </c>
      <c r="G5226" s="23" t="s">
        <v>975</v>
      </c>
      <c r="H5226" s="2" t="s">
        <v>7722</v>
      </c>
      <c r="I5226" s="23" t="s">
        <v>4</v>
      </c>
      <c r="J5226" s="23"/>
      <c r="K5226" s="23" t="s">
        <v>9712</v>
      </c>
      <c r="L5226" s="23"/>
      <c r="M5226" s="23">
        <f>YEAR(Tabla2[[#This Row],[Fecha de creación]])</f>
        <v>2021</v>
      </c>
      <c r="N5226" s="23">
        <f>MONTH(Tabla2[[#This Row],[Fecha de creación]])</f>
        <v>8</v>
      </c>
    </row>
    <row r="5227" spans="1:14" ht="15" customHeight="1" x14ac:dyDescent="0.25">
      <c r="A5227" s="26">
        <v>44420.736793981479</v>
      </c>
      <c r="B5227" s="23" t="s">
        <v>0</v>
      </c>
      <c r="C5227" s="23" t="s">
        <v>6667</v>
      </c>
      <c r="D5227" s="23" t="s">
        <v>551</v>
      </c>
      <c r="E5227" s="23" t="s">
        <v>1</v>
      </c>
      <c r="F5227" s="23" t="s">
        <v>7</v>
      </c>
      <c r="G5227" s="23" t="s">
        <v>975</v>
      </c>
      <c r="H5227" s="2" t="s">
        <v>7731</v>
      </c>
      <c r="I5227" s="23" t="s">
        <v>4</v>
      </c>
      <c r="J5227" s="23"/>
      <c r="K5227" s="23" t="s">
        <v>9712</v>
      </c>
      <c r="L5227" s="23"/>
      <c r="M5227" s="23">
        <f>YEAR(Tabla2[[#This Row],[Fecha de creación]])</f>
        <v>2021</v>
      </c>
      <c r="N5227" s="23">
        <f>MONTH(Tabla2[[#This Row],[Fecha de creación]])</f>
        <v>8</v>
      </c>
    </row>
    <row r="5228" spans="1:14" ht="15" customHeight="1" x14ac:dyDescent="0.25">
      <c r="A5228" s="26">
        <v>44420.737500000003</v>
      </c>
      <c r="B5228" s="23" t="s">
        <v>0</v>
      </c>
      <c r="C5228" s="23" t="s">
        <v>6668</v>
      </c>
      <c r="D5228" s="23" t="s">
        <v>812</v>
      </c>
      <c r="E5228" s="23" t="s">
        <v>1</v>
      </c>
      <c r="F5228" s="23" t="s">
        <v>7</v>
      </c>
      <c r="G5228" s="23" t="s">
        <v>975</v>
      </c>
      <c r="H5228" s="2" t="s">
        <v>7734</v>
      </c>
      <c r="I5228" s="23" t="s">
        <v>4</v>
      </c>
      <c r="J5228" s="23"/>
      <c r="K5228" s="23" t="s">
        <v>9712</v>
      </c>
      <c r="L5228" s="23"/>
      <c r="M5228" s="23">
        <f>YEAR(Tabla2[[#This Row],[Fecha de creación]])</f>
        <v>2021</v>
      </c>
      <c r="N5228" s="23">
        <f>MONTH(Tabla2[[#This Row],[Fecha de creación]])</f>
        <v>8</v>
      </c>
    </row>
    <row r="5229" spans="1:14" ht="15" customHeight="1" x14ac:dyDescent="0.25">
      <c r="A5229" s="26">
        <v>44421.441793981481</v>
      </c>
      <c r="B5229" s="23" t="s">
        <v>56</v>
      </c>
      <c r="C5229" s="23" t="s">
        <v>6669</v>
      </c>
      <c r="D5229" s="23" t="s">
        <v>131</v>
      </c>
      <c r="E5229" s="23" t="s">
        <v>1</v>
      </c>
      <c r="F5229" s="23" t="s">
        <v>7</v>
      </c>
      <c r="G5229" s="23" t="s">
        <v>975</v>
      </c>
      <c r="H5229" s="2" t="s">
        <v>7728</v>
      </c>
      <c r="I5229" s="23" t="s">
        <v>1527</v>
      </c>
      <c r="J5229" s="23"/>
      <c r="K5229" s="23" t="s">
        <v>9712</v>
      </c>
      <c r="L5229" s="23"/>
      <c r="M5229" s="23">
        <f>YEAR(Tabla2[[#This Row],[Fecha de creación]])</f>
        <v>2021</v>
      </c>
      <c r="N5229" s="23">
        <f>MONTH(Tabla2[[#This Row],[Fecha de creación]])</f>
        <v>8</v>
      </c>
    </row>
    <row r="5230" spans="1:14" ht="15" customHeight="1" x14ac:dyDescent="0.25">
      <c r="A5230" s="26">
        <v>44421.466446759259</v>
      </c>
      <c r="B5230" s="23" t="s">
        <v>56</v>
      </c>
      <c r="C5230" s="23" t="s">
        <v>6670</v>
      </c>
      <c r="D5230" s="23" t="s">
        <v>3438</v>
      </c>
      <c r="E5230" s="23" t="s">
        <v>1</v>
      </c>
      <c r="F5230" s="23" t="s">
        <v>7</v>
      </c>
      <c r="G5230" s="23" t="s">
        <v>975</v>
      </c>
      <c r="H5230" s="2" t="s">
        <v>7722</v>
      </c>
      <c r="I5230" s="23" t="s">
        <v>1527</v>
      </c>
      <c r="J5230" s="23"/>
      <c r="K5230" s="23" t="s">
        <v>9712</v>
      </c>
      <c r="L5230" s="23"/>
      <c r="M5230" s="23">
        <f>YEAR(Tabla2[[#This Row],[Fecha de creación]])</f>
        <v>2021</v>
      </c>
      <c r="N5230" s="23">
        <f>MONTH(Tabla2[[#This Row],[Fecha de creación]])</f>
        <v>8</v>
      </c>
    </row>
    <row r="5231" spans="1:14" ht="15" customHeight="1" x14ac:dyDescent="0.25">
      <c r="A5231" s="26">
        <v>44421.494571759256</v>
      </c>
      <c r="B5231" s="23" t="s">
        <v>56</v>
      </c>
      <c r="C5231" s="23" t="s">
        <v>6671</v>
      </c>
      <c r="D5231" s="23" t="s">
        <v>3438</v>
      </c>
      <c r="E5231" s="23" t="s">
        <v>1</v>
      </c>
      <c r="F5231" s="23" t="s">
        <v>7</v>
      </c>
      <c r="G5231" s="23" t="s">
        <v>975</v>
      </c>
      <c r="H5231" s="2" t="s">
        <v>7722</v>
      </c>
      <c r="I5231" s="23" t="s">
        <v>1527</v>
      </c>
      <c r="J5231" s="23"/>
      <c r="K5231" s="23" t="s">
        <v>9712</v>
      </c>
      <c r="L5231" s="23"/>
      <c r="M5231" s="23">
        <f>YEAR(Tabla2[[#This Row],[Fecha de creación]])</f>
        <v>2021</v>
      </c>
      <c r="N5231" s="23">
        <f>MONTH(Tabla2[[#This Row],[Fecha de creación]])</f>
        <v>8</v>
      </c>
    </row>
    <row r="5232" spans="1:14" ht="15" customHeight="1" x14ac:dyDescent="0.25">
      <c r="A5232" s="26">
        <v>44421.574490740742</v>
      </c>
      <c r="B5232" s="23" t="s">
        <v>19</v>
      </c>
      <c r="C5232" s="23" t="s">
        <v>6672</v>
      </c>
      <c r="D5232" s="23" t="s">
        <v>6673</v>
      </c>
      <c r="E5232" s="23" t="s">
        <v>1</v>
      </c>
      <c r="F5232" s="23" t="s">
        <v>7</v>
      </c>
      <c r="G5232" s="23" t="s">
        <v>1551</v>
      </c>
      <c r="H5232" s="2" t="s">
        <v>7742</v>
      </c>
      <c r="I5232" s="23" t="s">
        <v>1552</v>
      </c>
      <c r="J5232" s="23"/>
      <c r="K5232" s="23" t="s">
        <v>9712</v>
      </c>
      <c r="L5232" s="23"/>
      <c r="M5232" s="23">
        <f>YEAR(Tabla2[[#This Row],[Fecha de creación]])</f>
        <v>2021</v>
      </c>
      <c r="N5232" s="23">
        <f>MONTH(Tabla2[[#This Row],[Fecha de creación]])</f>
        <v>8</v>
      </c>
    </row>
    <row r="5233" spans="1:14" ht="15" customHeight="1" x14ac:dyDescent="0.25">
      <c r="A5233" s="26">
        <v>44421.700069444443</v>
      </c>
      <c r="B5233" s="23" t="s">
        <v>19</v>
      </c>
      <c r="C5233" s="23" t="s">
        <v>6674</v>
      </c>
      <c r="D5233" s="23" t="s">
        <v>1042</v>
      </c>
      <c r="E5233" s="23" t="s">
        <v>1</v>
      </c>
      <c r="F5233" s="23" t="s">
        <v>7</v>
      </c>
      <c r="G5233" s="23" t="s">
        <v>975</v>
      </c>
      <c r="H5233" s="2" t="s">
        <v>7730</v>
      </c>
      <c r="I5233" s="23" t="s">
        <v>23</v>
      </c>
      <c r="J5233" s="23"/>
      <c r="K5233" s="23" t="s">
        <v>9712</v>
      </c>
      <c r="L5233" s="23"/>
      <c r="M5233" s="23">
        <f>YEAR(Tabla2[[#This Row],[Fecha de creación]])</f>
        <v>2021</v>
      </c>
      <c r="N5233" s="23">
        <f>MONTH(Tabla2[[#This Row],[Fecha de creación]])</f>
        <v>8</v>
      </c>
    </row>
    <row r="5234" spans="1:14" ht="15" customHeight="1" x14ac:dyDescent="0.25">
      <c r="A5234" s="26">
        <v>44422.441666666666</v>
      </c>
      <c r="B5234" s="23" t="s">
        <v>0</v>
      </c>
      <c r="C5234" s="23" t="s">
        <v>6675</v>
      </c>
      <c r="D5234" s="23" t="s">
        <v>805</v>
      </c>
      <c r="E5234" s="23" t="s">
        <v>1</v>
      </c>
      <c r="F5234" s="23" t="s">
        <v>7</v>
      </c>
      <c r="G5234" s="23" t="s">
        <v>1551</v>
      </c>
      <c r="H5234" s="2" t="s">
        <v>7755</v>
      </c>
      <c r="I5234" s="23" t="s">
        <v>976</v>
      </c>
      <c r="J5234" s="23"/>
      <c r="K5234" s="23" t="s">
        <v>9712</v>
      </c>
      <c r="L5234" s="23"/>
      <c r="M5234" s="23">
        <f>YEAR(Tabla2[[#This Row],[Fecha de creación]])</f>
        <v>2021</v>
      </c>
      <c r="N5234" s="23">
        <f>MONTH(Tabla2[[#This Row],[Fecha de creación]])</f>
        <v>8</v>
      </c>
    </row>
    <row r="5235" spans="1:14" ht="15" customHeight="1" x14ac:dyDescent="0.25">
      <c r="A5235" s="26">
        <v>44422.511053240742</v>
      </c>
      <c r="B5235" s="23" t="s">
        <v>100</v>
      </c>
      <c r="C5235" s="23" t="s">
        <v>6676</v>
      </c>
      <c r="D5235" s="23" t="s">
        <v>6</v>
      </c>
      <c r="E5235" s="23" t="s">
        <v>1</v>
      </c>
      <c r="F5235" s="23" t="s">
        <v>7</v>
      </c>
      <c r="G5235" s="23" t="s">
        <v>975</v>
      </c>
      <c r="H5235" s="2" t="s">
        <v>7722</v>
      </c>
      <c r="I5235" s="23" t="s">
        <v>6004</v>
      </c>
      <c r="J5235" s="23"/>
      <c r="K5235" s="23" t="s">
        <v>9712</v>
      </c>
      <c r="L5235" s="23"/>
      <c r="M5235" s="23">
        <f>YEAR(Tabla2[[#This Row],[Fecha de creación]])</f>
        <v>2021</v>
      </c>
      <c r="N5235" s="23">
        <f>MONTH(Tabla2[[#This Row],[Fecha de creación]])</f>
        <v>8</v>
      </c>
    </row>
    <row r="5236" spans="1:14" ht="15" customHeight="1" x14ac:dyDescent="0.25">
      <c r="A5236" s="26">
        <v>44422.512002314812</v>
      </c>
      <c r="B5236" s="23" t="s">
        <v>100</v>
      </c>
      <c r="C5236" s="23" t="s">
        <v>6677</v>
      </c>
      <c r="D5236" s="23" t="s">
        <v>586</v>
      </c>
      <c r="E5236" s="23" t="s">
        <v>1</v>
      </c>
      <c r="F5236" s="23" t="s">
        <v>7</v>
      </c>
      <c r="G5236" s="23" t="s">
        <v>975</v>
      </c>
      <c r="H5236" s="2" t="s">
        <v>7748</v>
      </c>
      <c r="I5236" s="23" t="s">
        <v>6004</v>
      </c>
      <c r="J5236" s="23"/>
      <c r="K5236" s="23" t="s">
        <v>9712</v>
      </c>
      <c r="L5236" s="23"/>
      <c r="M5236" s="23">
        <f>YEAR(Tabla2[[#This Row],[Fecha de creación]])</f>
        <v>2021</v>
      </c>
      <c r="N5236" s="23">
        <f>MONTH(Tabla2[[#This Row],[Fecha de creación]])</f>
        <v>8</v>
      </c>
    </row>
    <row r="5237" spans="1:14" ht="15" customHeight="1" x14ac:dyDescent="0.25">
      <c r="A5237" s="26">
        <v>44422.55133101852</v>
      </c>
      <c r="B5237" s="23" t="s">
        <v>0</v>
      </c>
      <c r="C5237" s="23" t="s">
        <v>6678</v>
      </c>
      <c r="D5237" s="23" t="s">
        <v>51</v>
      </c>
      <c r="E5237" s="23" t="s">
        <v>1</v>
      </c>
      <c r="F5237" s="23" t="s">
        <v>7</v>
      </c>
      <c r="G5237" s="23" t="s">
        <v>1551</v>
      </c>
      <c r="H5237" s="2" t="s">
        <v>7732</v>
      </c>
      <c r="I5237" s="23" t="s">
        <v>4</v>
      </c>
      <c r="J5237" s="23"/>
      <c r="K5237" s="23" t="s">
        <v>9712</v>
      </c>
      <c r="L5237" s="23"/>
      <c r="M5237" s="23">
        <f>YEAR(Tabla2[[#This Row],[Fecha de creación]])</f>
        <v>2021</v>
      </c>
      <c r="N5237" s="23">
        <f>MONTH(Tabla2[[#This Row],[Fecha de creación]])</f>
        <v>8</v>
      </c>
    </row>
    <row r="5238" spans="1:14" ht="15" customHeight="1" x14ac:dyDescent="0.25">
      <c r="A5238" s="26">
        <v>44422.635243055556</v>
      </c>
      <c r="B5238" s="23" t="s">
        <v>100</v>
      </c>
      <c r="C5238" s="23" t="s">
        <v>6679</v>
      </c>
      <c r="D5238" s="23" t="s">
        <v>6</v>
      </c>
      <c r="E5238" s="23" t="s">
        <v>1</v>
      </c>
      <c r="F5238" s="23" t="s">
        <v>7</v>
      </c>
      <c r="G5238" s="23" t="s">
        <v>975</v>
      </c>
      <c r="H5238" s="2" t="s">
        <v>7722</v>
      </c>
      <c r="I5238" s="23" t="s">
        <v>6004</v>
      </c>
      <c r="J5238" s="23"/>
      <c r="K5238" s="23" t="s">
        <v>9712</v>
      </c>
      <c r="L5238" s="23"/>
      <c r="M5238" s="23">
        <f>YEAR(Tabla2[[#This Row],[Fecha de creación]])</f>
        <v>2021</v>
      </c>
      <c r="N5238" s="23">
        <f>MONTH(Tabla2[[#This Row],[Fecha de creación]])</f>
        <v>8</v>
      </c>
    </row>
    <row r="5239" spans="1:14" ht="15" customHeight="1" x14ac:dyDescent="0.25">
      <c r="A5239" s="26">
        <v>44422.658750000002</v>
      </c>
      <c r="B5239" s="23" t="s">
        <v>100</v>
      </c>
      <c r="C5239" s="23" t="s">
        <v>6680</v>
      </c>
      <c r="D5239" s="23" t="s">
        <v>6</v>
      </c>
      <c r="E5239" s="23" t="s">
        <v>1</v>
      </c>
      <c r="F5239" s="23" t="s">
        <v>7</v>
      </c>
      <c r="G5239" s="23" t="s">
        <v>975</v>
      </c>
      <c r="H5239" s="2" t="s">
        <v>7722</v>
      </c>
      <c r="I5239" s="23" t="s">
        <v>6004</v>
      </c>
      <c r="J5239" s="23"/>
      <c r="K5239" s="23" t="s">
        <v>9712</v>
      </c>
      <c r="L5239" s="23"/>
      <c r="M5239" s="23">
        <f>YEAR(Tabla2[[#This Row],[Fecha de creación]])</f>
        <v>2021</v>
      </c>
      <c r="N5239" s="23">
        <f>MONTH(Tabla2[[#This Row],[Fecha de creación]])</f>
        <v>8</v>
      </c>
    </row>
    <row r="5240" spans="1:14" ht="15" customHeight="1" x14ac:dyDescent="0.25">
      <c r="A5240" s="26">
        <v>44422.685023148151</v>
      </c>
      <c r="B5240" s="23" t="s">
        <v>100</v>
      </c>
      <c r="C5240" s="23" t="s">
        <v>6681</v>
      </c>
      <c r="D5240" s="23" t="s">
        <v>110</v>
      </c>
      <c r="E5240" s="23" t="s">
        <v>1</v>
      </c>
      <c r="F5240" s="23" t="s">
        <v>7</v>
      </c>
      <c r="G5240" s="23" t="s">
        <v>975</v>
      </c>
      <c r="H5240" s="2" t="s">
        <v>7731</v>
      </c>
      <c r="I5240" s="23" t="s">
        <v>6004</v>
      </c>
      <c r="J5240" s="23"/>
      <c r="K5240" s="23" t="s">
        <v>9712</v>
      </c>
      <c r="L5240" s="23"/>
      <c r="M5240" s="23">
        <f>YEAR(Tabla2[[#This Row],[Fecha de creación]])</f>
        <v>2021</v>
      </c>
      <c r="N5240" s="23">
        <f>MONTH(Tabla2[[#This Row],[Fecha de creación]])</f>
        <v>8</v>
      </c>
    </row>
    <row r="5241" spans="1:14" ht="15" customHeight="1" x14ac:dyDescent="0.25">
      <c r="A5241" s="26">
        <v>44422.699907407405</v>
      </c>
      <c r="B5241" s="23" t="s">
        <v>0</v>
      </c>
      <c r="C5241" s="23" t="s">
        <v>901</v>
      </c>
      <c r="D5241" s="23" t="s">
        <v>6</v>
      </c>
      <c r="E5241" s="23" t="s">
        <v>1</v>
      </c>
      <c r="F5241" s="23" t="s">
        <v>7</v>
      </c>
      <c r="G5241" s="23" t="s">
        <v>3</v>
      </c>
      <c r="H5241" s="2" t="s">
        <v>7722</v>
      </c>
      <c r="I5241" s="23" t="s">
        <v>5999</v>
      </c>
      <c r="J5241" s="23"/>
      <c r="K5241" s="23" t="s">
        <v>9712</v>
      </c>
      <c r="L5241" s="23"/>
      <c r="M5241" s="23">
        <f>YEAR(Tabla2[[#This Row],[Fecha de creación]])</f>
        <v>2021</v>
      </c>
      <c r="N5241" s="23">
        <f>MONTH(Tabla2[[#This Row],[Fecha de creación]])</f>
        <v>8</v>
      </c>
    </row>
    <row r="5242" spans="1:14" ht="15" customHeight="1" x14ac:dyDescent="0.25">
      <c r="A5242" s="26">
        <v>44422.703356481485</v>
      </c>
      <c r="B5242" s="23" t="s">
        <v>0</v>
      </c>
      <c r="C5242" s="23" t="s">
        <v>902</v>
      </c>
      <c r="D5242" s="23" t="s">
        <v>110</v>
      </c>
      <c r="E5242" s="23" t="s">
        <v>1</v>
      </c>
      <c r="F5242" s="23" t="s">
        <v>7</v>
      </c>
      <c r="G5242" s="23" t="s">
        <v>3</v>
      </c>
      <c r="H5242" s="2" t="s">
        <v>7731</v>
      </c>
      <c r="I5242" s="23" t="s">
        <v>5999</v>
      </c>
      <c r="J5242" s="23"/>
      <c r="K5242" s="23" t="s">
        <v>9712</v>
      </c>
      <c r="L5242" s="23"/>
      <c r="M5242" s="23">
        <f>YEAR(Tabla2[[#This Row],[Fecha de creación]])</f>
        <v>2021</v>
      </c>
      <c r="N5242" s="23">
        <f>MONTH(Tabla2[[#This Row],[Fecha de creación]])</f>
        <v>8</v>
      </c>
    </row>
    <row r="5243" spans="1:14" ht="15" customHeight="1" x14ac:dyDescent="0.25">
      <c r="A5243" s="26">
        <v>44423.723981481482</v>
      </c>
      <c r="B5243" s="23" t="s">
        <v>0</v>
      </c>
      <c r="C5243" s="23" t="s">
        <v>6682</v>
      </c>
      <c r="D5243" s="23" t="s">
        <v>389</v>
      </c>
      <c r="E5243" s="23" t="s">
        <v>1</v>
      </c>
      <c r="F5243" s="23" t="s">
        <v>2</v>
      </c>
      <c r="G5243" s="23" t="s">
        <v>1551</v>
      </c>
      <c r="H5243" s="2" t="s">
        <v>7737</v>
      </c>
      <c r="I5243" s="23" t="s">
        <v>11</v>
      </c>
      <c r="J5243" s="23"/>
      <c r="K5243" s="23" t="s">
        <v>9712</v>
      </c>
      <c r="L5243" s="23"/>
      <c r="M5243" s="23">
        <f>YEAR(Tabla2[[#This Row],[Fecha de creación]])</f>
        <v>2021</v>
      </c>
      <c r="N5243" s="23">
        <f>MONTH(Tabla2[[#This Row],[Fecha de creación]])</f>
        <v>8</v>
      </c>
    </row>
    <row r="5244" spans="1:14" ht="15" customHeight="1" x14ac:dyDescent="0.25">
      <c r="A5244" s="26">
        <v>44423.725671296299</v>
      </c>
      <c r="B5244" s="23" t="s">
        <v>0</v>
      </c>
      <c r="C5244" s="23" t="s">
        <v>6683</v>
      </c>
      <c r="D5244" s="23" t="s">
        <v>49</v>
      </c>
      <c r="E5244" s="23" t="s">
        <v>1</v>
      </c>
      <c r="F5244" s="23" t="s">
        <v>22</v>
      </c>
      <c r="G5244" s="23" t="s">
        <v>975</v>
      </c>
      <c r="H5244" s="2" t="s">
        <v>7745</v>
      </c>
      <c r="I5244" s="23" t="s">
        <v>5999</v>
      </c>
      <c r="J5244" s="23"/>
      <c r="K5244" s="23" t="s">
        <v>9712</v>
      </c>
      <c r="L5244" s="23"/>
      <c r="M5244" s="23">
        <f>YEAR(Tabla2[[#This Row],[Fecha de creación]])</f>
        <v>2021</v>
      </c>
      <c r="N5244" s="23">
        <f>MONTH(Tabla2[[#This Row],[Fecha de creación]])</f>
        <v>8</v>
      </c>
    </row>
    <row r="5245" spans="1:14" ht="15" customHeight="1" x14ac:dyDescent="0.25">
      <c r="A5245" s="26">
        <v>44423.72855324074</v>
      </c>
      <c r="B5245" s="23" t="s">
        <v>0</v>
      </c>
      <c r="C5245" s="23" t="s">
        <v>6684</v>
      </c>
      <c r="D5245" s="23" t="s">
        <v>223</v>
      </c>
      <c r="E5245" s="23" t="s">
        <v>1</v>
      </c>
      <c r="F5245" s="23" t="s">
        <v>7</v>
      </c>
      <c r="G5245" s="23" t="s">
        <v>1551</v>
      </c>
      <c r="H5245" s="2" t="s">
        <v>7725</v>
      </c>
      <c r="I5245" s="23" t="s">
        <v>11</v>
      </c>
      <c r="J5245" s="23"/>
      <c r="K5245" s="23" t="s">
        <v>9712</v>
      </c>
      <c r="L5245" s="23"/>
      <c r="M5245" s="23">
        <f>YEAR(Tabla2[[#This Row],[Fecha de creación]])</f>
        <v>2021</v>
      </c>
      <c r="N5245" s="23">
        <f>MONTH(Tabla2[[#This Row],[Fecha de creación]])</f>
        <v>8</v>
      </c>
    </row>
    <row r="5246" spans="1:14" ht="15" customHeight="1" x14ac:dyDescent="0.25">
      <c r="A5246" s="26">
        <v>44424.418020833335</v>
      </c>
      <c r="B5246" s="23" t="s">
        <v>100</v>
      </c>
      <c r="C5246" s="23" t="s">
        <v>6685</v>
      </c>
      <c r="D5246" s="23" t="s">
        <v>6</v>
      </c>
      <c r="E5246" s="23" t="s">
        <v>1</v>
      </c>
      <c r="F5246" s="23" t="s">
        <v>7</v>
      </c>
      <c r="G5246" s="23" t="s">
        <v>975</v>
      </c>
      <c r="H5246" s="2" t="s">
        <v>7722</v>
      </c>
      <c r="I5246" s="23" t="s">
        <v>6004</v>
      </c>
      <c r="J5246" s="23"/>
      <c r="K5246" s="23" t="s">
        <v>9712</v>
      </c>
      <c r="L5246" s="23"/>
      <c r="M5246" s="23">
        <f>YEAR(Tabla2[[#This Row],[Fecha de creación]])</f>
        <v>2021</v>
      </c>
      <c r="N5246" s="23">
        <f>MONTH(Tabla2[[#This Row],[Fecha de creación]])</f>
        <v>8</v>
      </c>
    </row>
    <row r="5247" spans="1:14" ht="15" customHeight="1" x14ac:dyDescent="0.25">
      <c r="A5247" s="26">
        <v>44424.479490740741</v>
      </c>
      <c r="B5247" s="23" t="s">
        <v>19</v>
      </c>
      <c r="C5247" s="23" t="s">
        <v>6686</v>
      </c>
      <c r="D5247" s="23" t="s">
        <v>6687</v>
      </c>
      <c r="E5247" s="23" t="s">
        <v>1</v>
      </c>
      <c r="F5247" s="23" t="s">
        <v>7</v>
      </c>
      <c r="G5247" s="23" t="s">
        <v>975</v>
      </c>
      <c r="H5247" s="2" t="s">
        <v>7734</v>
      </c>
      <c r="I5247" s="23" t="s">
        <v>23</v>
      </c>
      <c r="J5247" s="23"/>
      <c r="K5247" s="23" t="s">
        <v>9712</v>
      </c>
      <c r="L5247" s="23"/>
      <c r="M5247" s="23">
        <f>YEAR(Tabla2[[#This Row],[Fecha de creación]])</f>
        <v>2021</v>
      </c>
      <c r="N5247" s="23">
        <f>MONTH(Tabla2[[#This Row],[Fecha de creación]])</f>
        <v>8</v>
      </c>
    </row>
    <row r="5248" spans="1:14" ht="15" customHeight="1" x14ac:dyDescent="0.25">
      <c r="A5248" s="26">
        <v>44424.565057870372</v>
      </c>
      <c r="B5248" s="23" t="s">
        <v>0</v>
      </c>
      <c r="C5248" s="23" t="s">
        <v>6688</v>
      </c>
      <c r="D5248" s="23" t="s">
        <v>6</v>
      </c>
      <c r="E5248" s="23" t="s">
        <v>1</v>
      </c>
      <c r="F5248" s="23" t="s">
        <v>7</v>
      </c>
      <c r="G5248" s="23" t="s">
        <v>975</v>
      </c>
      <c r="H5248" s="2" t="s">
        <v>7722</v>
      </c>
      <c r="I5248" s="23" t="s">
        <v>4</v>
      </c>
      <c r="J5248" s="23"/>
      <c r="K5248" s="23" t="s">
        <v>9712</v>
      </c>
      <c r="L5248" s="23"/>
      <c r="M5248" s="23">
        <f>YEAR(Tabla2[[#This Row],[Fecha de creación]])</f>
        <v>2021</v>
      </c>
      <c r="N5248" s="23">
        <f>MONTH(Tabla2[[#This Row],[Fecha de creación]])</f>
        <v>8</v>
      </c>
    </row>
    <row r="5249" spans="1:14" ht="15" customHeight="1" x14ac:dyDescent="0.25">
      <c r="A5249" s="26">
        <v>44424.576053240744</v>
      </c>
      <c r="B5249" s="23" t="s">
        <v>0</v>
      </c>
      <c r="C5249" s="23" t="s">
        <v>6689</v>
      </c>
      <c r="D5249" s="23" t="s">
        <v>218</v>
      </c>
      <c r="E5249" s="23" t="s">
        <v>1</v>
      </c>
      <c r="F5249" s="23" t="s">
        <v>7</v>
      </c>
      <c r="G5249" s="23" t="s">
        <v>1551</v>
      </c>
      <c r="H5249" s="2" t="s">
        <v>7733</v>
      </c>
      <c r="I5249" s="23" t="s">
        <v>11</v>
      </c>
      <c r="J5249" s="23"/>
      <c r="K5249" s="23" t="s">
        <v>9712</v>
      </c>
      <c r="L5249" s="23"/>
      <c r="M5249" s="23">
        <f>YEAR(Tabla2[[#This Row],[Fecha de creación]])</f>
        <v>2021</v>
      </c>
      <c r="N5249" s="23">
        <f>MONTH(Tabla2[[#This Row],[Fecha de creación]])</f>
        <v>8</v>
      </c>
    </row>
    <row r="5250" spans="1:14" ht="15" customHeight="1" x14ac:dyDescent="0.25">
      <c r="A5250" s="26">
        <v>44424.577210648145</v>
      </c>
      <c r="B5250" s="23" t="s">
        <v>0</v>
      </c>
      <c r="C5250" s="23" t="s">
        <v>6690</v>
      </c>
      <c r="D5250" s="23" t="s">
        <v>3972</v>
      </c>
      <c r="E5250" s="23" t="s">
        <v>1</v>
      </c>
      <c r="F5250" s="23" t="s">
        <v>7</v>
      </c>
      <c r="G5250" s="23" t="s">
        <v>975</v>
      </c>
      <c r="H5250" s="2" t="s">
        <v>7731</v>
      </c>
      <c r="I5250" s="23" t="s">
        <v>4</v>
      </c>
      <c r="J5250" s="23"/>
      <c r="K5250" s="23" t="s">
        <v>9712</v>
      </c>
      <c r="L5250" s="23"/>
      <c r="M5250" s="23">
        <f>YEAR(Tabla2[[#This Row],[Fecha de creación]])</f>
        <v>2021</v>
      </c>
      <c r="N5250" s="23">
        <f>MONTH(Tabla2[[#This Row],[Fecha de creación]])</f>
        <v>8</v>
      </c>
    </row>
    <row r="5251" spans="1:14" ht="15" customHeight="1" x14ac:dyDescent="0.25">
      <c r="A5251" s="26">
        <v>44424.577696759261</v>
      </c>
      <c r="B5251" s="23" t="s">
        <v>0</v>
      </c>
      <c r="C5251" s="23" t="s">
        <v>6691</v>
      </c>
      <c r="D5251" s="23" t="s">
        <v>110</v>
      </c>
      <c r="E5251" s="23" t="s">
        <v>1</v>
      </c>
      <c r="F5251" s="23" t="s">
        <v>7</v>
      </c>
      <c r="G5251" s="23" t="s">
        <v>975</v>
      </c>
      <c r="H5251" s="2" t="s">
        <v>7731</v>
      </c>
      <c r="I5251" s="23" t="s">
        <v>4</v>
      </c>
      <c r="J5251" s="23"/>
      <c r="K5251" s="23" t="s">
        <v>9712</v>
      </c>
      <c r="L5251" s="23"/>
      <c r="M5251" s="23">
        <f>YEAR(Tabla2[[#This Row],[Fecha de creación]])</f>
        <v>2021</v>
      </c>
      <c r="N5251" s="23">
        <f>MONTH(Tabla2[[#This Row],[Fecha de creación]])</f>
        <v>8</v>
      </c>
    </row>
    <row r="5252" spans="1:14" ht="15" customHeight="1" x14ac:dyDescent="0.25">
      <c r="A5252" s="26">
        <v>44424.587743055556</v>
      </c>
      <c r="B5252" s="23" t="s">
        <v>19</v>
      </c>
      <c r="C5252" s="23" t="s">
        <v>6692</v>
      </c>
      <c r="D5252" s="23" t="s">
        <v>6693</v>
      </c>
      <c r="E5252" s="23" t="s">
        <v>1</v>
      </c>
      <c r="F5252" s="23" t="s">
        <v>7</v>
      </c>
      <c r="G5252" s="23" t="s">
        <v>975</v>
      </c>
      <c r="H5252" s="2" t="s">
        <v>7734</v>
      </c>
      <c r="I5252" s="23" t="s">
        <v>23</v>
      </c>
      <c r="J5252" s="23"/>
      <c r="K5252" s="23" t="s">
        <v>9712</v>
      </c>
      <c r="L5252" s="23"/>
      <c r="M5252" s="23">
        <f>YEAR(Tabla2[[#This Row],[Fecha de creación]])</f>
        <v>2021</v>
      </c>
      <c r="N5252" s="23">
        <f>MONTH(Tabla2[[#This Row],[Fecha de creación]])</f>
        <v>8</v>
      </c>
    </row>
    <row r="5253" spans="1:14" ht="15" customHeight="1" x14ac:dyDescent="0.25">
      <c r="A5253" s="26">
        <v>44424.701203703706</v>
      </c>
      <c r="B5253" s="23" t="s">
        <v>189</v>
      </c>
      <c r="C5253" s="23" t="s">
        <v>6694</v>
      </c>
      <c r="D5253" s="23" t="s">
        <v>6695</v>
      </c>
      <c r="E5253" s="23" t="s">
        <v>1</v>
      </c>
      <c r="F5253" s="23" t="s">
        <v>7</v>
      </c>
      <c r="G5253" s="23" t="s">
        <v>975</v>
      </c>
      <c r="H5253" s="2" t="s">
        <v>7748</v>
      </c>
      <c r="I5253" s="23" t="s">
        <v>1534</v>
      </c>
      <c r="J5253" s="23"/>
      <c r="K5253" s="23" t="s">
        <v>9712</v>
      </c>
      <c r="L5253" s="23"/>
      <c r="M5253" s="23">
        <f>YEAR(Tabla2[[#This Row],[Fecha de creación]])</f>
        <v>2021</v>
      </c>
      <c r="N5253" s="23">
        <f>MONTH(Tabla2[[#This Row],[Fecha de creación]])</f>
        <v>8</v>
      </c>
    </row>
    <row r="5254" spans="1:14" ht="15" customHeight="1" x14ac:dyDescent="0.25">
      <c r="A5254" s="26">
        <v>44424.74658564815</v>
      </c>
      <c r="B5254" s="23" t="s">
        <v>0</v>
      </c>
      <c r="C5254" s="23" t="s">
        <v>6696</v>
      </c>
      <c r="D5254" s="23" t="s">
        <v>1024</v>
      </c>
      <c r="E5254" s="23" t="s">
        <v>1</v>
      </c>
      <c r="F5254" s="23" t="s">
        <v>7</v>
      </c>
      <c r="G5254" s="23" t="s">
        <v>975</v>
      </c>
      <c r="H5254" s="2" t="s">
        <v>7748</v>
      </c>
      <c r="I5254" s="23" t="s">
        <v>4</v>
      </c>
      <c r="J5254" s="23"/>
      <c r="K5254" s="23" t="s">
        <v>9712</v>
      </c>
      <c r="L5254" s="23"/>
      <c r="M5254" s="23">
        <f>YEAR(Tabla2[[#This Row],[Fecha de creación]])</f>
        <v>2021</v>
      </c>
      <c r="N5254" s="23">
        <f>MONTH(Tabla2[[#This Row],[Fecha de creación]])</f>
        <v>8</v>
      </c>
    </row>
    <row r="5255" spans="1:14" ht="15" customHeight="1" x14ac:dyDescent="0.25">
      <c r="A5255" s="26">
        <v>44425.427465277775</v>
      </c>
      <c r="B5255" s="23" t="s">
        <v>19</v>
      </c>
      <c r="C5255" s="23" t="s">
        <v>903</v>
      </c>
      <c r="D5255" s="23" t="s">
        <v>904</v>
      </c>
      <c r="E5255" s="23" t="s">
        <v>1</v>
      </c>
      <c r="F5255" s="23" t="s">
        <v>7</v>
      </c>
      <c r="G5255" s="23" t="s">
        <v>3</v>
      </c>
      <c r="H5255" s="2" t="s">
        <v>7730</v>
      </c>
      <c r="I5255" s="23" t="s">
        <v>23</v>
      </c>
      <c r="J5255" s="23"/>
      <c r="K5255" s="23" t="s">
        <v>9712</v>
      </c>
      <c r="L5255" s="23"/>
      <c r="M5255" s="23">
        <f>YEAR(Tabla2[[#This Row],[Fecha de creación]])</f>
        <v>2021</v>
      </c>
      <c r="N5255" s="23">
        <f>MONTH(Tabla2[[#This Row],[Fecha de creación]])</f>
        <v>8</v>
      </c>
    </row>
    <row r="5256" spans="1:14" ht="15" customHeight="1" x14ac:dyDescent="0.25">
      <c r="A5256" s="26">
        <v>44425.485335648147</v>
      </c>
      <c r="B5256" s="23" t="s">
        <v>189</v>
      </c>
      <c r="C5256" s="23" t="s">
        <v>6697</v>
      </c>
      <c r="D5256" s="23" t="s">
        <v>3438</v>
      </c>
      <c r="E5256" s="23" t="s">
        <v>1</v>
      </c>
      <c r="F5256" s="23" t="s">
        <v>7</v>
      </c>
      <c r="G5256" s="23" t="s">
        <v>975</v>
      </c>
      <c r="H5256" s="2" t="s">
        <v>7722</v>
      </c>
      <c r="I5256" s="23" t="s">
        <v>1534</v>
      </c>
      <c r="J5256" s="23"/>
      <c r="K5256" s="23" t="s">
        <v>9712</v>
      </c>
      <c r="L5256" s="23"/>
      <c r="M5256" s="23">
        <f>YEAR(Tabla2[[#This Row],[Fecha de creación]])</f>
        <v>2021</v>
      </c>
      <c r="N5256" s="23">
        <f>MONTH(Tabla2[[#This Row],[Fecha de creación]])</f>
        <v>8</v>
      </c>
    </row>
    <row r="5257" spans="1:14" ht="15" customHeight="1" x14ac:dyDescent="0.25">
      <c r="A5257" s="26">
        <v>44425.4999537037</v>
      </c>
      <c r="B5257" s="23" t="s">
        <v>100</v>
      </c>
      <c r="C5257" s="23" t="s">
        <v>6698</v>
      </c>
      <c r="D5257" s="23" t="s">
        <v>6699</v>
      </c>
      <c r="E5257" s="23" t="s">
        <v>1</v>
      </c>
      <c r="F5257" s="23" t="s">
        <v>7</v>
      </c>
      <c r="G5257" s="23" t="s">
        <v>975</v>
      </c>
      <c r="H5257" s="2" t="s">
        <v>7728</v>
      </c>
      <c r="I5257" s="23" t="s">
        <v>6004</v>
      </c>
      <c r="J5257" s="23"/>
      <c r="K5257" s="23" t="s">
        <v>9712</v>
      </c>
      <c r="L5257" s="23"/>
      <c r="M5257" s="23">
        <f>YEAR(Tabla2[[#This Row],[Fecha de creación]])</f>
        <v>2021</v>
      </c>
      <c r="N5257" s="23">
        <f>MONTH(Tabla2[[#This Row],[Fecha de creación]])</f>
        <v>8</v>
      </c>
    </row>
    <row r="5258" spans="1:14" ht="15" customHeight="1" x14ac:dyDescent="0.25">
      <c r="A5258" s="26">
        <v>44425.503425925926</v>
      </c>
      <c r="B5258" s="23" t="s">
        <v>100</v>
      </c>
      <c r="C5258" s="23" t="s">
        <v>6700</v>
      </c>
      <c r="D5258" s="23" t="s">
        <v>551</v>
      </c>
      <c r="E5258" s="23" t="s">
        <v>1</v>
      </c>
      <c r="F5258" s="23" t="s">
        <v>7</v>
      </c>
      <c r="G5258" s="23" t="s">
        <v>975</v>
      </c>
      <c r="H5258" s="2" t="s">
        <v>7731</v>
      </c>
      <c r="I5258" s="23" t="s">
        <v>6004</v>
      </c>
      <c r="J5258" s="23"/>
      <c r="K5258" s="23" t="s">
        <v>9712</v>
      </c>
      <c r="L5258" s="23"/>
      <c r="M5258" s="23">
        <f>YEAR(Tabla2[[#This Row],[Fecha de creación]])</f>
        <v>2021</v>
      </c>
      <c r="N5258" s="23">
        <f>MONTH(Tabla2[[#This Row],[Fecha de creación]])</f>
        <v>8</v>
      </c>
    </row>
    <row r="5259" spans="1:14" ht="15" customHeight="1" x14ac:dyDescent="0.25">
      <c r="A5259" s="26">
        <v>44425.510081018518</v>
      </c>
      <c r="B5259" s="23" t="s">
        <v>100</v>
      </c>
      <c r="C5259" s="23" t="s">
        <v>6701</v>
      </c>
      <c r="D5259" s="23" t="s">
        <v>6</v>
      </c>
      <c r="E5259" s="23" t="s">
        <v>1</v>
      </c>
      <c r="F5259" s="23" t="s">
        <v>7</v>
      </c>
      <c r="G5259" s="23" t="s">
        <v>975</v>
      </c>
      <c r="H5259" s="2" t="s">
        <v>7722</v>
      </c>
      <c r="I5259" s="23" t="s">
        <v>6004</v>
      </c>
      <c r="J5259" s="23"/>
      <c r="K5259" s="23" t="s">
        <v>9712</v>
      </c>
      <c r="L5259" s="23"/>
      <c r="M5259" s="23">
        <f>YEAR(Tabla2[[#This Row],[Fecha de creación]])</f>
        <v>2021</v>
      </c>
      <c r="N5259" s="23">
        <f>MONTH(Tabla2[[#This Row],[Fecha de creación]])</f>
        <v>8</v>
      </c>
    </row>
    <row r="5260" spans="1:14" ht="15" customHeight="1" x14ac:dyDescent="0.25">
      <c r="A5260" s="26">
        <v>44425.714131944442</v>
      </c>
      <c r="B5260" s="23" t="s">
        <v>19</v>
      </c>
      <c r="C5260" s="23" t="s">
        <v>905</v>
      </c>
      <c r="D5260" s="23" t="s">
        <v>906</v>
      </c>
      <c r="E5260" s="23" t="s">
        <v>1</v>
      </c>
      <c r="F5260" s="23" t="s">
        <v>7</v>
      </c>
      <c r="G5260" s="23" t="s">
        <v>3</v>
      </c>
      <c r="H5260" s="2" t="s">
        <v>7734</v>
      </c>
      <c r="I5260" s="23" t="s">
        <v>23</v>
      </c>
      <c r="J5260" s="23"/>
      <c r="K5260" s="23" t="s">
        <v>9712</v>
      </c>
      <c r="L5260" s="23"/>
      <c r="M5260" s="23">
        <f>YEAR(Tabla2[[#This Row],[Fecha de creación]])</f>
        <v>2021</v>
      </c>
      <c r="N5260" s="23">
        <f>MONTH(Tabla2[[#This Row],[Fecha de creación]])</f>
        <v>8</v>
      </c>
    </row>
    <row r="5261" spans="1:14" ht="15" customHeight="1" x14ac:dyDescent="0.25">
      <c r="A5261" s="26">
        <v>44425.715104166666</v>
      </c>
      <c r="B5261" s="23" t="s">
        <v>100</v>
      </c>
      <c r="C5261" s="23" t="s">
        <v>6702</v>
      </c>
      <c r="D5261" s="23" t="s">
        <v>21</v>
      </c>
      <c r="E5261" s="23" t="s">
        <v>1</v>
      </c>
      <c r="F5261" s="23" t="s">
        <v>7</v>
      </c>
      <c r="G5261" s="23" t="s">
        <v>975</v>
      </c>
      <c r="H5261" s="2" t="s">
        <v>7744</v>
      </c>
      <c r="I5261" s="23" t="s">
        <v>1653</v>
      </c>
      <c r="J5261" s="23"/>
      <c r="K5261" s="23" t="s">
        <v>9712</v>
      </c>
      <c r="L5261" s="23"/>
      <c r="M5261" s="23">
        <f>YEAR(Tabla2[[#This Row],[Fecha de creación]])</f>
        <v>2021</v>
      </c>
      <c r="N5261" s="23">
        <f>MONTH(Tabla2[[#This Row],[Fecha de creación]])</f>
        <v>8</v>
      </c>
    </row>
    <row r="5262" spans="1:14" ht="15" customHeight="1" x14ac:dyDescent="0.25">
      <c r="A5262" s="26">
        <v>44425.73201388889</v>
      </c>
      <c r="B5262" s="23" t="s">
        <v>100</v>
      </c>
      <c r="C5262" s="23" t="s">
        <v>6703</v>
      </c>
      <c r="D5262" s="23" t="s">
        <v>5767</v>
      </c>
      <c r="E5262" s="23" t="s">
        <v>1</v>
      </c>
      <c r="F5262" s="23" t="s">
        <v>7</v>
      </c>
      <c r="G5262" s="23" t="s">
        <v>1551</v>
      </c>
      <c r="H5262" s="2" t="s">
        <v>7743</v>
      </c>
      <c r="I5262" s="23" t="s">
        <v>2722</v>
      </c>
      <c r="J5262" s="23"/>
      <c r="K5262" s="23" t="s">
        <v>9712</v>
      </c>
      <c r="L5262" s="23"/>
      <c r="M5262" s="23">
        <f>YEAR(Tabla2[[#This Row],[Fecha de creación]])</f>
        <v>2021</v>
      </c>
      <c r="N5262" s="23">
        <f>MONTH(Tabla2[[#This Row],[Fecha de creación]])</f>
        <v>8</v>
      </c>
    </row>
    <row r="5263" spans="1:14" ht="15" customHeight="1" x14ac:dyDescent="0.25">
      <c r="A5263" s="26">
        <v>44426.391342592593</v>
      </c>
      <c r="B5263" s="23" t="s">
        <v>19</v>
      </c>
      <c r="C5263" s="23" t="s">
        <v>6704</v>
      </c>
      <c r="D5263" s="23" t="s">
        <v>6705</v>
      </c>
      <c r="E5263" s="23" t="s">
        <v>1</v>
      </c>
      <c r="F5263" s="23" t="s">
        <v>7</v>
      </c>
      <c r="G5263" s="23" t="s">
        <v>975</v>
      </c>
      <c r="H5263" s="2" t="s">
        <v>7730</v>
      </c>
      <c r="I5263" s="23" t="s">
        <v>23</v>
      </c>
      <c r="J5263" s="23"/>
      <c r="K5263" s="23" t="s">
        <v>9712</v>
      </c>
      <c r="L5263" s="23"/>
      <c r="M5263" s="23">
        <f>YEAR(Tabla2[[#This Row],[Fecha de creación]])</f>
        <v>2021</v>
      </c>
      <c r="N5263" s="23">
        <f>MONTH(Tabla2[[#This Row],[Fecha de creación]])</f>
        <v>8</v>
      </c>
    </row>
    <row r="5264" spans="1:14" ht="15" customHeight="1" x14ac:dyDescent="0.25">
      <c r="A5264" s="26">
        <v>44426.521053240744</v>
      </c>
      <c r="B5264" s="23" t="s">
        <v>0</v>
      </c>
      <c r="C5264" s="23" t="s">
        <v>6706</v>
      </c>
      <c r="D5264" s="23" t="s">
        <v>5076</v>
      </c>
      <c r="E5264" s="23" t="s">
        <v>1</v>
      </c>
      <c r="F5264" s="23" t="s">
        <v>7</v>
      </c>
      <c r="G5264" s="23" t="s">
        <v>1551</v>
      </c>
      <c r="H5264" s="2" t="s">
        <v>7731</v>
      </c>
      <c r="I5264" s="23" t="s">
        <v>4</v>
      </c>
      <c r="J5264" s="23"/>
      <c r="K5264" s="23" t="s">
        <v>9712</v>
      </c>
      <c r="L5264" s="23"/>
      <c r="M5264" s="23">
        <f>YEAR(Tabla2[[#This Row],[Fecha de creación]])</f>
        <v>2021</v>
      </c>
      <c r="N5264" s="23">
        <f>MONTH(Tabla2[[#This Row],[Fecha de creación]])</f>
        <v>8</v>
      </c>
    </row>
    <row r="5265" spans="1:14" ht="15" customHeight="1" x14ac:dyDescent="0.25">
      <c r="A5265" s="26">
        <v>44426.526469907411</v>
      </c>
      <c r="B5265" s="23" t="s">
        <v>0</v>
      </c>
      <c r="C5265" s="23" t="s">
        <v>6707</v>
      </c>
      <c r="D5265" s="23" t="s">
        <v>551</v>
      </c>
      <c r="E5265" s="23" t="s">
        <v>1</v>
      </c>
      <c r="F5265" s="23" t="s">
        <v>7</v>
      </c>
      <c r="G5265" s="23" t="s">
        <v>975</v>
      </c>
      <c r="H5265" s="2" t="s">
        <v>7731</v>
      </c>
      <c r="I5265" s="23" t="s">
        <v>4</v>
      </c>
      <c r="J5265" s="23"/>
      <c r="K5265" s="23" t="s">
        <v>9712</v>
      </c>
      <c r="L5265" s="23"/>
      <c r="M5265" s="23">
        <f>YEAR(Tabla2[[#This Row],[Fecha de creación]])</f>
        <v>2021</v>
      </c>
      <c r="N5265" s="23">
        <f>MONTH(Tabla2[[#This Row],[Fecha de creación]])</f>
        <v>8</v>
      </c>
    </row>
    <row r="5266" spans="1:14" ht="15" customHeight="1" x14ac:dyDescent="0.25">
      <c r="A5266" s="26">
        <v>44426.527314814812</v>
      </c>
      <c r="B5266" s="23" t="s">
        <v>0</v>
      </c>
      <c r="C5266" s="23" t="s">
        <v>6708</v>
      </c>
      <c r="D5266" s="23" t="s">
        <v>812</v>
      </c>
      <c r="E5266" s="23" t="s">
        <v>1</v>
      </c>
      <c r="F5266" s="23" t="s">
        <v>7</v>
      </c>
      <c r="G5266" s="23" t="s">
        <v>975</v>
      </c>
      <c r="H5266" s="2" t="s">
        <v>7734</v>
      </c>
      <c r="I5266" s="23" t="s">
        <v>4</v>
      </c>
      <c r="J5266" s="23"/>
      <c r="K5266" s="23" t="s">
        <v>9712</v>
      </c>
      <c r="L5266" s="23"/>
      <c r="M5266" s="23">
        <f>YEAR(Tabla2[[#This Row],[Fecha de creación]])</f>
        <v>2021</v>
      </c>
      <c r="N5266" s="23">
        <f>MONTH(Tabla2[[#This Row],[Fecha de creación]])</f>
        <v>8</v>
      </c>
    </row>
    <row r="5267" spans="1:14" ht="15" customHeight="1" x14ac:dyDescent="0.25">
      <c r="A5267" s="26">
        <v>44426.536527777775</v>
      </c>
      <c r="B5267" s="23" t="s">
        <v>100</v>
      </c>
      <c r="C5267" s="23" t="s">
        <v>6709</v>
      </c>
      <c r="D5267" s="23" t="s">
        <v>6</v>
      </c>
      <c r="E5267" s="23" t="s">
        <v>1</v>
      </c>
      <c r="F5267" s="23" t="s">
        <v>7</v>
      </c>
      <c r="G5267" s="23" t="s">
        <v>975</v>
      </c>
      <c r="H5267" s="2" t="s">
        <v>7722</v>
      </c>
      <c r="I5267" s="23" t="s">
        <v>1653</v>
      </c>
      <c r="J5267" s="23"/>
      <c r="K5267" s="23" t="s">
        <v>9712</v>
      </c>
      <c r="L5267" s="23"/>
      <c r="M5267" s="23">
        <f>YEAR(Tabla2[[#This Row],[Fecha de creación]])</f>
        <v>2021</v>
      </c>
      <c r="N5267" s="23">
        <f>MONTH(Tabla2[[#This Row],[Fecha de creación]])</f>
        <v>8</v>
      </c>
    </row>
    <row r="5268" spans="1:14" ht="15" customHeight="1" x14ac:dyDescent="0.25">
      <c r="A5268" s="26">
        <v>44426.542997685188</v>
      </c>
      <c r="B5268" s="23" t="s">
        <v>100</v>
      </c>
      <c r="C5268" s="23" t="s">
        <v>6710</v>
      </c>
      <c r="D5268" s="23" t="s">
        <v>382</v>
      </c>
      <c r="E5268" s="23" t="s">
        <v>1</v>
      </c>
      <c r="F5268" s="23" t="s">
        <v>7</v>
      </c>
      <c r="G5268" s="23" t="s">
        <v>975</v>
      </c>
      <c r="H5268" s="2" t="s">
        <v>7723</v>
      </c>
      <c r="I5268" s="23" t="s">
        <v>1653</v>
      </c>
      <c r="J5268" s="23"/>
      <c r="K5268" s="23" t="s">
        <v>9712</v>
      </c>
      <c r="L5268" s="23"/>
      <c r="M5268" s="23">
        <f>YEAR(Tabla2[[#This Row],[Fecha de creación]])</f>
        <v>2021</v>
      </c>
      <c r="N5268" s="23">
        <f>MONTH(Tabla2[[#This Row],[Fecha de creación]])</f>
        <v>8</v>
      </c>
    </row>
    <row r="5269" spans="1:14" ht="15" customHeight="1" x14ac:dyDescent="0.25">
      <c r="A5269" s="26">
        <v>44426.549351851849</v>
      </c>
      <c r="B5269" s="23" t="s">
        <v>100</v>
      </c>
      <c r="C5269" s="23" t="s">
        <v>6711</v>
      </c>
      <c r="D5269" s="23" t="s">
        <v>615</v>
      </c>
      <c r="E5269" s="23" t="s">
        <v>1</v>
      </c>
      <c r="F5269" s="23" t="s">
        <v>7</v>
      </c>
      <c r="G5269" s="23" t="s">
        <v>975</v>
      </c>
      <c r="H5269" s="2" t="s">
        <v>7745</v>
      </c>
      <c r="I5269" s="23" t="s">
        <v>1653</v>
      </c>
      <c r="J5269" s="23"/>
      <c r="K5269" s="23" t="s">
        <v>9712</v>
      </c>
      <c r="L5269" s="23"/>
      <c r="M5269" s="23">
        <f>YEAR(Tabla2[[#This Row],[Fecha de creación]])</f>
        <v>2021</v>
      </c>
      <c r="N5269" s="23">
        <f>MONTH(Tabla2[[#This Row],[Fecha de creación]])</f>
        <v>8</v>
      </c>
    </row>
    <row r="5270" spans="1:14" ht="15" customHeight="1" x14ac:dyDescent="0.25">
      <c r="A5270" s="26">
        <v>44426.558391203704</v>
      </c>
      <c r="B5270" s="23" t="s">
        <v>0</v>
      </c>
      <c r="C5270" s="23" t="s">
        <v>6712</v>
      </c>
      <c r="D5270" s="23" t="s">
        <v>382</v>
      </c>
      <c r="E5270" s="23" t="s">
        <v>1</v>
      </c>
      <c r="F5270" s="23" t="s">
        <v>7</v>
      </c>
      <c r="G5270" s="23" t="s">
        <v>975</v>
      </c>
      <c r="H5270" s="2" t="s">
        <v>7723</v>
      </c>
      <c r="I5270" s="23" t="s">
        <v>4</v>
      </c>
      <c r="J5270" s="23"/>
      <c r="K5270" s="23" t="s">
        <v>9712</v>
      </c>
      <c r="L5270" s="23"/>
      <c r="M5270" s="23">
        <f>YEAR(Tabla2[[#This Row],[Fecha de creación]])</f>
        <v>2021</v>
      </c>
      <c r="N5270" s="23">
        <f>MONTH(Tabla2[[#This Row],[Fecha de creación]])</f>
        <v>8</v>
      </c>
    </row>
    <row r="5271" spans="1:14" ht="15" customHeight="1" x14ac:dyDescent="0.25">
      <c r="A5271" s="26">
        <v>44426.573333333334</v>
      </c>
      <c r="B5271" s="23" t="s">
        <v>56</v>
      </c>
      <c r="C5271" s="23" t="s">
        <v>6713</v>
      </c>
      <c r="D5271" s="23" t="s">
        <v>131</v>
      </c>
      <c r="E5271" s="23" t="s">
        <v>1</v>
      </c>
      <c r="F5271" s="23" t="s">
        <v>7</v>
      </c>
      <c r="G5271" s="23" t="s">
        <v>975</v>
      </c>
      <c r="H5271" s="2" t="s">
        <v>7728</v>
      </c>
      <c r="I5271" s="23" t="s">
        <v>4517</v>
      </c>
      <c r="J5271" s="23"/>
      <c r="K5271" s="23" t="s">
        <v>9712</v>
      </c>
      <c r="L5271" s="23"/>
      <c r="M5271" s="23">
        <f>YEAR(Tabla2[[#This Row],[Fecha de creación]])</f>
        <v>2021</v>
      </c>
      <c r="N5271" s="23">
        <f>MONTH(Tabla2[[#This Row],[Fecha de creación]])</f>
        <v>8</v>
      </c>
    </row>
    <row r="5272" spans="1:14" ht="15" customHeight="1" x14ac:dyDescent="0.25">
      <c r="A5272" s="26">
        <v>44426.579571759263</v>
      </c>
      <c r="B5272" s="23" t="s">
        <v>19</v>
      </c>
      <c r="C5272" s="23" t="s">
        <v>907</v>
      </c>
      <c r="D5272" s="23" t="s">
        <v>908</v>
      </c>
      <c r="E5272" s="23" t="s">
        <v>1</v>
      </c>
      <c r="F5272" s="23" t="s">
        <v>7</v>
      </c>
      <c r="G5272" s="23" t="s">
        <v>3</v>
      </c>
      <c r="H5272" s="2" t="s">
        <v>7721</v>
      </c>
      <c r="I5272" s="23" t="s">
        <v>23</v>
      </c>
      <c r="J5272" s="23"/>
      <c r="K5272" s="23" t="s">
        <v>9712</v>
      </c>
      <c r="L5272" s="23"/>
      <c r="M5272" s="23">
        <f>YEAR(Tabla2[[#This Row],[Fecha de creación]])</f>
        <v>2021</v>
      </c>
      <c r="N5272" s="23">
        <f>MONTH(Tabla2[[#This Row],[Fecha de creación]])</f>
        <v>8</v>
      </c>
    </row>
    <row r="5273" spans="1:14" ht="15" customHeight="1" x14ac:dyDescent="0.25">
      <c r="A5273" s="26">
        <v>44426.58289351852</v>
      </c>
      <c r="B5273" s="23" t="s">
        <v>0</v>
      </c>
      <c r="C5273" s="23" t="s">
        <v>6714</v>
      </c>
      <c r="D5273" s="23" t="s">
        <v>615</v>
      </c>
      <c r="E5273" s="23" t="s">
        <v>1</v>
      </c>
      <c r="F5273" s="23" t="s">
        <v>7</v>
      </c>
      <c r="G5273" s="23" t="s">
        <v>975</v>
      </c>
      <c r="H5273" s="2" t="s">
        <v>7745</v>
      </c>
      <c r="I5273" s="23" t="s">
        <v>4</v>
      </c>
      <c r="J5273" s="23"/>
      <c r="K5273" s="23" t="s">
        <v>9712</v>
      </c>
      <c r="L5273" s="23"/>
      <c r="M5273" s="23">
        <f>YEAR(Tabla2[[#This Row],[Fecha de creación]])</f>
        <v>2021</v>
      </c>
      <c r="N5273" s="23">
        <f>MONTH(Tabla2[[#This Row],[Fecha de creación]])</f>
        <v>8</v>
      </c>
    </row>
    <row r="5274" spans="1:14" ht="15" customHeight="1" x14ac:dyDescent="0.25">
      <c r="A5274" s="26">
        <v>44426.624664351853</v>
      </c>
      <c r="B5274" s="23" t="s">
        <v>0</v>
      </c>
      <c r="C5274" s="23" t="s">
        <v>6715</v>
      </c>
      <c r="D5274" s="23" t="s">
        <v>1019</v>
      </c>
      <c r="E5274" s="23" t="s">
        <v>1</v>
      </c>
      <c r="F5274" s="23" t="s">
        <v>7</v>
      </c>
      <c r="G5274" s="23" t="s">
        <v>975</v>
      </c>
      <c r="H5274" s="2" t="s">
        <v>7736</v>
      </c>
      <c r="I5274" s="23" t="s">
        <v>5999</v>
      </c>
      <c r="J5274" s="23"/>
      <c r="K5274" s="23" t="s">
        <v>9712</v>
      </c>
      <c r="L5274" s="23"/>
      <c r="M5274" s="23">
        <f>YEAR(Tabla2[[#This Row],[Fecha de creación]])</f>
        <v>2021</v>
      </c>
      <c r="N5274" s="23">
        <f>MONTH(Tabla2[[#This Row],[Fecha de creación]])</f>
        <v>8</v>
      </c>
    </row>
    <row r="5275" spans="1:14" ht="15" customHeight="1" x14ac:dyDescent="0.25">
      <c r="A5275" s="26">
        <v>44426.627905092595</v>
      </c>
      <c r="B5275" s="23" t="s">
        <v>0</v>
      </c>
      <c r="C5275" s="23" t="s">
        <v>6716</v>
      </c>
      <c r="D5275" s="23" t="s">
        <v>6</v>
      </c>
      <c r="E5275" s="23" t="s">
        <v>1</v>
      </c>
      <c r="F5275" s="23" t="s">
        <v>7</v>
      </c>
      <c r="G5275" s="23" t="s">
        <v>975</v>
      </c>
      <c r="H5275" s="2" t="s">
        <v>7722</v>
      </c>
      <c r="I5275" s="23" t="s">
        <v>5999</v>
      </c>
      <c r="J5275" s="23"/>
      <c r="K5275" s="23" t="s">
        <v>9712</v>
      </c>
      <c r="L5275" s="23"/>
      <c r="M5275" s="23">
        <f>YEAR(Tabla2[[#This Row],[Fecha de creación]])</f>
        <v>2021</v>
      </c>
      <c r="N5275" s="23">
        <f>MONTH(Tabla2[[#This Row],[Fecha de creación]])</f>
        <v>8</v>
      </c>
    </row>
    <row r="5276" spans="1:14" ht="15" customHeight="1" x14ac:dyDescent="0.25">
      <c r="A5276" s="26">
        <v>44426.632685185185</v>
      </c>
      <c r="B5276" s="23" t="s">
        <v>0</v>
      </c>
      <c r="C5276" s="23" t="s">
        <v>6717</v>
      </c>
      <c r="D5276" s="23" t="s">
        <v>6</v>
      </c>
      <c r="E5276" s="23" t="s">
        <v>1</v>
      </c>
      <c r="F5276" s="23" t="s">
        <v>7</v>
      </c>
      <c r="G5276" s="23" t="s">
        <v>975</v>
      </c>
      <c r="H5276" s="2" t="s">
        <v>7722</v>
      </c>
      <c r="I5276" s="23" t="s">
        <v>5999</v>
      </c>
      <c r="J5276" s="23"/>
      <c r="K5276" s="23" t="s">
        <v>9712</v>
      </c>
      <c r="L5276" s="23"/>
      <c r="M5276" s="23">
        <f>YEAR(Tabla2[[#This Row],[Fecha de creación]])</f>
        <v>2021</v>
      </c>
      <c r="N5276" s="23">
        <f>MONTH(Tabla2[[#This Row],[Fecha de creación]])</f>
        <v>8</v>
      </c>
    </row>
    <row r="5277" spans="1:14" ht="15" customHeight="1" x14ac:dyDescent="0.25">
      <c r="A5277" s="26">
        <v>44426.635011574072</v>
      </c>
      <c r="B5277" s="23" t="s">
        <v>0</v>
      </c>
      <c r="C5277" s="23" t="s">
        <v>6718</v>
      </c>
      <c r="D5277" s="23" t="s">
        <v>6</v>
      </c>
      <c r="E5277" s="23" t="s">
        <v>1</v>
      </c>
      <c r="F5277" s="23" t="s">
        <v>7</v>
      </c>
      <c r="G5277" s="23" t="s">
        <v>975</v>
      </c>
      <c r="H5277" s="2" t="s">
        <v>7722</v>
      </c>
      <c r="I5277" s="23" t="s">
        <v>5999</v>
      </c>
      <c r="J5277" s="23"/>
      <c r="K5277" s="23" t="s">
        <v>9712</v>
      </c>
      <c r="L5277" s="23"/>
      <c r="M5277" s="23">
        <f>YEAR(Tabla2[[#This Row],[Fecha de creación]])</f>
        <v>2021</v>
      </c>
      <c r="N5277" s="23">
        <f>MONTH(Tabla2[[#This Row],[Fecha de creación]])</f>
        <v>8</v>
      </c>
    </row>
    <row r="5278" spans="1:14" ht="15" customHeight="1" x14ac:dyDescent="0.25">
      <c r="A5278" s="26">
        <v>44426.647372685184</v>
      </c>
      <c r="B5278" s="23" t="s">
        <v>0</v>
      </c>
      <c r="C5278" s="23" t="s">
        <v>6719</v>
      </c>
      <c r="D5278" s="23" t="s">
        <v>6</v>
      </c>
      <c r="E5278" s="23" t="s">
        <v>1</v>
      </c>
      <c r="F5278" s="23" t="s">
        <v>7</v>
      </c>
      <c r="G5278" s="23" t="s">
        <v>975</v>
      </c>
      <c r="H5278" s="2" t="s">
        <v>7722</v>
      </c>
      <c r="I5278" s="23" t="s">
        <v>5999</v>
      </c>
      <c r="J5278" s="23"/>
      <c r="K5278" s="23" t="s">
        <v>9712</v>
      </c>
      <c r="L5278" s="23"/>
      <c r="M5278" s="23">
        <f>YEAR(Tabla2[[#This Row],[Fecha de creación]])</f>
        <v>2021</v>
      </c>
      <c r="N5278" s="23">
        <f>MONTH(Tabla2[[#This Row],[Fecha de creación]])</f>
        <v>8</v>
      </c>
    </row>
    <row r="5279" spans="1:14" ht="15" customHeight="1" x14ac:dyDescent="0.25">
      <c r="A5279" s="26">
        <v>44426.661053240743</v>
      </c>
      <c r="B5279" s="23" t="s">
        <v>0</v>
      </c>
      <c r="C5279" s="23" t="s">
        <v>6720</v>
      </c>
      <c r="D5279" s="23" t="s">
        <v>551</v>
      </c>
      <c r="E5279" s="23" t="s">
        <v>1</v>
      </c>
      <c r="F5279" s="23" t="s">
        <v>7</v>
      </c>
      <c r="G5279" s="23" t="s">
        <v>975</v>
      </c>
      <c r="H5279" s="2" t="s">
        <v>7731</v>
      </c>
      <c r="I5279" s="23" t="s">
        <v>5999</v>
      </c>
      <c r="J5279" s="23"/>
      <c r="K5279" s="23" t="s">
        <v>9712</v>
      </c>
      <c r="L5279" s="23"/>
      <c r="M5279" s="23">
        <f>YEAR(Tabla2[[#This Row],[Fecha de creación]])</f>
        <v>2021</v>
      </c>
      <c r="N5279" s="23">
        <f>MONTH(Tabla2[[#This Row],[Fecha de creación]])</f>
        <v>8</v>
      </c>
    </row>
    <row r="5280" spans="1:14" ht="15" customHeight="1" x14ac:dyDescent="0.25">
      <c r="A5280" s="26">
        <v>44426.661840277775</v>
      </c>
      <c r="B5280" s="23" t="s">
        <v>0</v>
      </c>
      <c r="C5280" s="23" t="s">
        <v>6721</v>
      </c>
      <c r="D5280" s="23" t="s">
        <v>131</v>
      </c>
      <c r="E5280" s="23" t="s">
        <v>1</v>
      </c>
      <c r="F5280" s="23" t="s">
        <v>7</v>
      </c>
      <c r="G5280" s="23" t="s">
        <v>975</v>
      </c>
      <c r="H5280" s="2" t="s">
        <v>7728</v>
      </c>
      <c r="I5280" s="23" t="s">
        <v>5999</v>
      </c>
      <c r="J5280" s="23"/>
      <c r="K5280" s="23" t="s">
        <v>9712</v>
      </c>
      <c r="L5280" s="23"/>
      <c r="M5280" s="23">
        <f>YEAR(Tabla2[[#This Row],[Fecha de creación]])</f>
        <v>2021</v>
      </c>
      <c r="N5280" s="23">
        <f>MONTH(Tabla2[[#This Row],[Fecha de creación]])</f>
        <v>8</v>
      </c>
    </row>
    <row r="5281" spans="1:14" ht="15" customHeight="1" x14ac:dyDescent="0.25">
      <c r="A5281" s="26">
        <v>44426.691041666665</v>
      </c>
      <c r="B5281" s="23" t="s">
        <v>0</v>
      </c>
      <c r="C5281" s="23" t="s">
        <v>6722</v>
      </c>
      <c r="D5281" s="23" t="s">
        <v>382</v>
      </c>
      <c r="E5281" s="23" t="s">
        <v>1</v>
      </c>
      <c r="F5281" s="23" t="s">
        <v>7</v>
      </c>
      <c r="G5281" s="23" t="s">
        <v>975</v>
      </c>
      <c r="H5281" s="2" t="s">
        <v>7723</v>
      </c>
      <c r="I5281" s="23" t="s">
        <v>4</v>
      </c>
      <c r="J5281" s="23"/>
      <c r="K5281" s="23" t="s">
        <v>9712</v>
      </c>
      <c r="L5281" s="23"/>
      <c r="M5281" s="23">
        <f>YEAR(Tabla2[[#This Row],[Fecha de creación]])</f>
        <v>2021</v>
      </c>
      <c r="N5281" s="23">
        <f>MONTH(Tabla2[[#This Row],[Fecha de creación]])</f>
        <v>8</v>
      </c>
    </row>
    <row r="5282" spans="1:14" ht="15" customHeight="1" x14ac:dyDescent="0.25">
      <c r="A5282" s="26">
        <v>44426.699016203704</v>
      </c>
      <c r="B5282" s="23" t="s">
        <v>0</v>
      </c>
      <c r="C5282" s="23" t="s">
        <v>6723</v>
      </c>
      <c r="D5282" s="23" t="s">
        <v>246</v>
      </c>
      <c r="E5282" s="23" t="s">
        <v>1</v>
      </c>
      <c r="F5282" s="23" t="s">
        <v>7</v>
      </c>
      <c r="G5282" s="23" t="s">
        <v>975</v>
      </c>
      <c r="H5282" s="2" t="s">
        <v>7728</v>
      </c>
      <c r="I5282" s="23" t="s">
        <v>4</v>
      </c>
      <c r="J5282" s="23"/>
      <c r="K5282" s="23" t="s">
        <v>9712</v>
      </c>
      <c r="L5282" s="23"/>
      <c r="M5282" s="23">
        <f>YEAR(Tabla2[[#This Row],[Fecha de creación]])</f>
        <v>2021</v>
      </c>
      <c r="N5282" s="23">
        <f>MONTH(Tabla2[[#This Row],[Fecha de creación]])</f>
        <v>8</v>
      </c>
    </row>
    <row r="5283" spans="1:14" ht="15" customHeight="1" x14ac:dyDescent="0.25">
      <c r="A5283" s="26">
        <v>44426.707013888888</v>
      </c>
      <c r="B5283" s="23" t="s">
        <v>0</v>
      </c>
      <c r="C5283" s="23" t="s">
        <v>6724</v>
      </c>
      <c r="D5283" s="23" t="s">
        <v>6725</v>
      </c>
      <c r="E5283" s="23" t="s">
        <v>1</v>
      </c>
      <c r="F5283" s="23" t="s">
        <v>7</v>
      </c>
      <c r="G5283" s="23" t="s">
        <v>975</v>
      </c>
      <c r="H5283" s="2" t="s">
        <v>7731</v>
      </c>
      <c r="I5283" s="23" t="s">
        <v>4</v>
      </c>
      <c r="J5283" s="23"/>
      <c r="K5283" s="23" t="s">
        <v>9712</v>
      </c>
      <c r="L5283" s="23"/>
      <c r="M5283" s="23">
        <f>YEAR(Tabla2[[#This Row],[Fecha de creación]])</f>
        <v>2021</v>
      </c>
      <c r="N5283" s="23">
        <f>MONTH(Tabla2[[#This Row],[Fecha de creación]])</f>
        <v>8</v>
      </c>
    </row>
    <row r="5284" spans="1:14" ht="15" customHeight="1" x14ac:dyDescent="0.25">
      <c r="A5284" s="26">
        <v>44426.723252314812</v>
      </c>
      <c r="B5284" s="23" t="s">
        <v>0</v>
      </c>
      <c r="C5284" s="23" t="s">
        <v>909</v>
      </c>
      <c r="D5284" s="23" t="s">
        <v>910</v>
      </c>
      <c r="E5284" s="23" t="s">
        <v>1</v>
      </c>
      <c r="F5284" s="23" t="s">
        <v>7</v>
      </c>
      <c r="G5284" s="23" t="s">
        <v>3</v>
      </c>
      <c r="H5284" s="2" t="s">
        <v>7731</v>
      </c>
      <c r="I5284" s="23" t="s">
        <v>4</v>
      </c>
      <c r="J5284" s="23"/>
      <c r="K5284" s="23" t="s">
        <v>9712</v>
      </c>
      <c r="L5284" s="23"/>
      <c r="M5284" s="23">
        <f>YEAR(Tabla2[[#This Row],[Fecha de creación]])</f>
        <v>2021</v>
      </c>
      <c r="N5284" s="23">
        <f>MONTH(Tabla2[[#This Row],[Fecha de creación]])</f>
        <v>8</v>
      </c>
    </row>
    <row r="5285" spans="1:14" ht="15" customHeight="1" x14ac:dyDescent="0.25">
      <c r="A5285" s="26">
        <v>44426.728090277778</v>
      </c>
      <c r="B5285" s="23" t="s">
        <v>0</v>
      </c>
      <c r="C5285" s="23" t="s">
        <v>6726</v>
      </c>
      <c r="D5285" s="23" t="s">
        <v>910</v>
      </c>
      <c r="E5285" s="23" t="s">
        <v>1</v>
      </c>
      <c r="F5285" s="23" t="s">
        <v>7</v>
      </c>
      <c r="G5285" s="23" t="s">
        <v>1551</v>
      </c>
      <c r="H5285" s="2" t="s">
        <v>7731</v>
      </c>
      <c r="I5285" s="23" t="s">
        <v>4</v>
      </c>
      <c r="J5285" s="23"/>
      <c r="K5285" s="23" t="s">
        <v>9712</v>
      </c>
      <c r="L5285" s="23"/>
      <c r="M5285" s="23">
        <f>YEAR(Tabla2[[#This Row],[Fecha de creación]])</f>
        <v>2021</v>
      </c>
      <c r="N5285" s="23">
        <f>MONTH(Tabla2[[#This Row],[Fecha de creación]])</f>
        <v>8</v>
      </c>
    </row>
    <row r="5286" spans="1:14" ht="15" customHeight="1" x14ac:dyDescent="0.25">
      <c r="A5286" s="26">
        <v>44426.731122685182</v>
      </c>
      <c r="B5286" s="23" t="s">
        <v>0</v>
      </c>
      <c r="C5286" s="23" t="s">
        <v>6727</v>
      </c>
      <c r="D5286" s="23" t="s">
        <v>6</v>
      </c>
      <c r="E5286" s="23" t="s">
        <v>1</v>
      </c>
      <c r="F5286" s="23" t="s">
        <v>7</v>
      </c>
      <c r="G5286" s="23" t="s">
        <v>975</v>
      </c>
      <c r="H5286" s="2" t="s">
        <v>7722</v>
      </c>
      <c r="I5286" s="23" t="s">
        <v>4</v>
      </c>
      <c r="J5286" s="23"/>
      <c r="K5286" s="23" t="s">
        <v>9712</v>
      </c>
      <c r="L5286" s="23"/>
      <c r="M5286" s="23">
        <f>YEAR(Tabla2[[#This Row],[Fecha de creación]])</f>
        <v>2021</v>
      </c>
      <c r="N5286" s="23">
        <f>MONTH(Tabla2[[#This Row],[Fecha de creación]])</f>
        <v>8</v>
      </c>
    </row>
    <row r="5287" spans="1:14" ht="15" customHeight="1" x14ac:dyDescent="0.25">
      <c r="A5287" s="26">
        <v>44426.737071759257</v>
      </c>
      <c r="B5287" s="23" t="s">
        <v>0</v>
      </c>
      <c r="C5287" s="23" t="s">
        <v>6728</v>
      </c>
      <c r="D5287" s="23" t="s">
        <v>6</v>
      </c>
      <c r="E5287" s="23" t="s">
        <v>1</v>
      </c>
      <c r="F5287" s="23" t="s">
        <v>7</v>
      </c>
      <c r="G5287" s="23" t="s">
        <v>975</v>
      </c>
      <c r="H5287" s="2" t="s">
        <v>7722</v>
      </c>
      <c r="I5287" s="23" t="s">
        <v>4</v>
      </c>
      <c r="J5287" s="23"/>
      <c r="K5287" s="23" t="s">
        <v>9712</v>
      </c>
      <c r="L5287" s="23"/>
      <c r="M5287" s="23">
        <f>YEAR(Tabla2[[#This Row],[Fecha de creación]])</f>
        <v>2021</v>
      </c>
      <c r="N5287" s="23">
        <f>MONTH(Tabla2[[#This Row],[Fecha de creación]])</f>
        <v>8</v>
      </c>
    </row>
    <row r="5288" spans="1:14" ht="15" customHeight="1" x14ac:dyDescent="0.25">
      <c r="A5288" s="26">
        <v>44426.754895833335</v>
      </c>
      <c r="B5288" s="23" t="s">
        <v>0</v>
      </c>
      <c r="C5288" s="23" t="s">
        <v>6729</v>
      </c>
      <c r="D5288" s="23" t="s">
        <v>382</v>
      </c>
      <c r="E5288" s="23" t="s">
        <v>1</v>
      </c>
      <c r="F5288" s="23" t="s">
        <v>7</v>
      </c>
      <c r="G5288" s="23" t="s">
        <v>975</v>
      </c>
      <c r="H5288" s="2" t="s">
        <v>7723</v>
      </c>
      <c r="I5288" s="23" t="s">
        <v>4</v>
      </c>
      <c r="J5288" s="23"/>
      <c r="K5288" s="23" t="s">
        <v>9712</v>
      </c>
      <c r="L5288" s="23"/>
      <c r="M5288" s="23">
        <f>YEAR(Tabla2[[#This Row],[Fecha de creación]])</f>
        <v>2021</v>
      </c>
      <c r="N5288" s="23">
        <f>MONTH(Tabla2[[#This Row],[Fecha de creación]])</f>
        <v>8</v>
      </c>
    </row>
    <row r="5289" spans="1:14" ht="15" customHeight="1" x14ac:dyDescent="0.25">
      <c r="A5289" s="26">
        <v>44426.763784722221</v>
      </c>
      <c r="B5289" s="23" t="s">
        <v>0</v>
      </c>
      <c r="C5289" s="23" t="s">
        <v>6730</v>
      </c>
      <c r="D5289" s="23" t="s">
        <v>551</v>
      </c>
      <c r="E5289" s="23" t="s">
        <v>1</v>
      </c>
      <c r="F5289" s="23" t="s">
        <v>7</v>
      </c>
      <c r="G5289" s="23" t="s">
        <v>975</v>
      </c>
      <c r="H5289" s="2" t="s">
        <v>7731</v>
      </c>
      <c r="I5289" s="23" t="s">
        <v>4</v>
      </c>
      <c r="J5289" s="23"/>
      <c r="K5289" s="23" t="s">
        <v>9712</v>
      </c>
      <c r="L5289" s="23"/>
      <c r="M5289" s="23">
        <f>YEAR(Tabla2[[#This Row],[Fecha de creación]])</f>
        <v>2021</v>
      </c>
      <c r="N5289" s="23">
        <f>MONTH(Tabla2[[#This Row],[Fecha de creación]])</f>
        <v>8</v>
      </c>
    </row>
    <row r="5290" spans="1:14" ht="15" customHeight="1" x14ac:dyDescent="0.25">
      <c r="A5290" s="26">
        <v>44427.384814814817</v>
      </c>
      <c r="B5290" s="23" t="s">
        <v>100</v>
      </c>
      <c r="C5290" s="23" t="s">
        <v>6731</v>
      </c>
      <c r="D5290" s="23" t="s">
        <v>6</v>
      </c>
      <c r="E5290" s="23" t="s">
        <v>1</v>
      </c>
      <c r="F5290" s="23" t="s">
        <v>7</v>
      </c>
      <c r="G5290" s="23" t="s">
        <v>975</v>
      </c>
      <c r="H5290" s="2" t="s">
        <v>7722</v>
      </c>
      <c r="I5290" s="23" t="s">
        <v>6004</v>
      </c>
      <c r="J5290" s="23"/>
      <c r="K5290" s="23" t="s">
        <v>9712</v>
      </c>
      <c r="L5290" s="23"/>
      <c r="M5290" s="23">
        <f>YEAR(Tabla2[[#This Row],[Fecha de creación]])</f>
        <v>2021</v>
      </c>
      <c r="N5290" s="23">
        <f>MONTH(Tabla2[[#This Row],[Fecha de creación]])</f>
        <v>8</v>
      </c>
    </row>
    <row r="5291" spans="1:14" ht="15" customHeight="1" x14ac:dyDescent="0.25">
      <c r="A5291" s="26">
        <v>44427.385729166665</v>
      </c>
      <c r="B5291" s="23" t="s">
        <v>56</v>
      </c>
      <c r="C5291" s="23" t="s">
        <v>6732</v>
      </c>
      <c r="D5291" s="23" t="s">
        <v>6</v>
      </c>
      <c r="E5291" s="23" t="s">
        <v>1</v>
      </c>
      <c r="F5291" s="23" t="s">
        <v>7</v>
      </c>
      <c r="G5291" s="23" t="s">
        <v>975</v>
      </c>
      <c r="H5291" s="2" t="s">
        <v>7722</v>
      </c>
      <c r="I5291" s="23" t="s">
        <v>4517</v>
      </c>
      <c r="J5291" s="23"/>
      <c r="K5291" s="23" t="s">
        <v>9712</v>
      </c>
      <c r="L5291" s="23"/>
      <c r="M5291" s="23">
        <f>YEAR(Tabla2[[#This Row],[Fecha de creación]])</f>
        <v>2021</v>
      </c>
      <c r="N5291" s="23">
        <f>MONTH(Tabla2[[#This Row],[Fecha de creación]])</f>
        <v>8</v>
      </c>
    </row>
    <row r="5292" spans="1:14" ht="15" customHeight="1" x14ac:dyDescent="0.25">
      <c r="A5292" s="26">
        <v>44427.506111111114</v>
      </c>
      <c r="B5292" s="23" t="s">
        <v>0</v>
      </c>
      <c r="C5292" s="23" t="s">
        <v>6733</v>
      </c>
      <c r="D5292" s="23" t="s">
        <v>586</v>
      </c>
      <c r="E5292" s="23" t="s">
        <v>1</v>
      </c>
      <c r="F5292" s="23" t="s">
        <v>7</v>
      </c>
      <c r="G5292" s="23" t="s">
        <v>975</v>
      </c>
      <c r="H5292" s="2" t="s">
        <v>7748</v>
      </c>
      <c r="I5292" s="23" t="s">
        <v>5999</v>
      </c>
      <c r="J5292" s="23"/>
      <c r="K5292" s="23" t="s">
        <v>9712</v>
      </c>
      <c r="L5292" s="23"/>
      <c r="M5292" s="23">
        <f>YEAR(Tabla2[[#This Row],[Fecha de creación]])</f>
        <v>2021</v>
      </c>
      <c r="N5292" s="23">
        <f>MONTH(Tabla2[[#This Row],[Fecha de creación]])</f>
        <v>8</v>
      </c>
    </row>
    <row r="5293" spans="1:14" ht="15" customHeight="1" x14ac:dyDescent="0.25">
      <c r="A5293" s="26">
        <v>44427.510555555556</v>
      </c>
      <c r="B5293" s="23" t="s">
        <v>0</v>
      </c>
      <c r="C5293" s="23" t="s">
        <v>6734</v>
      </c>
      <c r="D5293" s="23" t="s">
        <v>551</v>
      </c>
      <c r="E5293" s="23" t="s">
        <v>1</v>
      </c>
      <c r="F5293" s="23" t="s">
        <v>7</v>
      </c>
      <c r="G5293" s="23" t="s">
        <v>975</v>
      </c>
      <c r="H5293" s="2" t="s">
        <v>7731</v>
      </c>
      <c r="I5293" s="23" t="s">
        <v>5999</v>
      </c>
      <c r="J5293" s="23"/>
      <c r="K5293" s="23" t="s">
        <v>9712</v>
      </c>
      <c r="L5293" s="23"/>
      <c r="M5293" s="23">
        <f>YEAR(Tabla2[[#This Row],[Fecha de creación]])</f>
        <v>2021</v>
      </c>
      <c r="N5293" s="23">
        <f>MONTH(Tabla2[[#This Row],[Fecha de creación]])</f>
        <v>8</v>
      </c>
    </row>
    <row r="5294" spans="1:14" ht="15" customHeight="1" x14ac:dyDescent="0.25">
      <c r="A5294" s="26">
        <v>44427.689664351848</v>
      </c>
      <c r="B5294" s="23" t="s">
        <v>56</v>
      </c>
      <c r="C5294" s="23" t="s">
        <v>6735</v>
      </c>
      <c r="D5294" s="23" t="s">
        <v>6</v>
      </c>
      <c r="E5294" s="23" t="s">
        <v>1</v>
      </c>
      <c r="F5294" s="23" t="s">
        <v>7</v>
      </c>
      <c r="G5294" s="23" t="s">
        <v>975</v>
      </c>
      <c r="H5294" s="2" t="s">
        <v>7722</v>
      </c>
      <c r="I5294" s="23" t="s">
        <v>4517</v>
      </c>
      <c r="J5294" s="23"/>
      <c r="K5294" s="23" t="s">
        <v>9712</v>
      </c>
      <c r="L5294" s="23"/>
      <c r="M5294" s="23">
        <f>YEAR(Tabla2[[#This Row],[Fecha de creación]])</f>
        <v>2021</v>
      </c>
      <c r="N5294" s="23">
        <f>MONTH(Tabla2[[#This Row],[Fecha de creación]])</f>
        <v>8</v>
      </c>
    </row>
    <row r="5295" spans="1:14" ht="15" customHeight="1" x14ac:dyDescent="0.25">
      <c r="A5295" s="26">
        <v>44428.382939814815</v>
      </c>
      <c r="B5295" s="23" t="s">
        <v>19</v>
      </c>
      <c r="C5295" s="23" t="s">
        <v>6736</v>
      </c>
      <c r="D5295" s="23" t="s">
        <v>6737</v>
      </c>
      <c r="E5295" s="23" t="s">
        <v>1</v>
      </c>
      <c r="F5295" s="23" t="s">
        <v>7</v>
      </c>
      <c r="G5295" s="23" t="s">
        <v>975</v>
      </c>
      <c r="H5295" s="2" t="s">
        <v>7734</v>
      </c>
      <c r="I5295" s="23" t="s">
        <v>23</v>
      </c>
      <c r="J5295" s="23"/>
      <c r="K5295" s="23" t="s">
        <v>9712</v>
      </c>
      <c r="L5295" s="23"/>
      <c r="M5295" s="23">
        <f>YEAR(Tabla2[[#This Row],[Fecha de creación]])</f>
        <v>2021</v>
      </c>
      <c r="N5295" s="23">
        <f>MONTH(Tabla2[[#This Row],[Fecha de creación]])</f>
        <v>8</v>
      </c>
    </row>
    <row r="5296" spans="1:14" ht="15" customHeight="1" x14ac:dyDescent="0.25">
      <c r="A5296" s="26">
        <v>44428.619571759256</v>
      </c>
      <c r="B5296" s="23" t="s">
        <v>189</v>
      </c>
      <c r="C5296" s="23" t="s">
        <v>6738</v>
      </c>
      <c r="D5296" s="23" t="s">
        <v>131</v>
      </c>
      <c r="E5296" s="23" t="s">
        <v>1</v>
      </c>
      <c r="F5296" s="23" t="s">
        <v>7</v>
      </c>
      <c r="G5296" s="23" t="s">
        <v>975</v>
      </c>
      <c r="H5296" s="2" t="s">
        <v>7728</v>
      </c>
      <c r="I5296" s="23" t="s">
        <v>4486</v>
      </c>
      <c r="J5296" s="23"/>
      <c r="K5296" s="23" t="s">
        <v>9712</v>
      </c>
      <c r="L5296" s="23"/>
      <c r="M5296" s="23">
        <f>YEAR(Tabla2[[#This Row],[Fecha de creación]])</f>
        <v>2021</v>
      </c>
      <c r="N5296" s="23">
        <f>MONTH(Tabla2[[#This Row],[Fecha de creación]])</f>
        <v>8</v>
      </c>
    </row>
    <row r="5297" spans="1:14" ht="15" customHeight="1" x14ac:dyDescent="0.25">
      <c r="A5297" s="26">
        <v>44428.649236111109</v>
      </c>
      <c r="B5297" s="23" t="s">
        <v>19</v>
      </c>
      <c r="C5297" s="23" t="s">
        <v>6739</v>
      </c>
      <c r="D5297" s="23" t="s">
        <v>6740</v>
      </c>
      <c r="E5297" s="23" t="s">
        <v>1</v>
      </c>
      <c r="F5297" s="23" t="s">
        <v>7</v>
      </c>
      <c r="G5297" s="23" t="s">
        <v>975</v>
      </c>
      <c r="H5297" s="2" t="s">
        <v>7734</v>
      </c>
      <c r="I5297" s="23" t="s">
        <v>23</v>
      </c>
      <c r="J5297" s="23"/>
      <c r="K5297" s="23" t="s">
        <v>9712</v>
      </c>
      <c r="L5297" s="23"/>
      <c r="M5297" s="23">
        <f>YEAR(Tabla2[[#This Row],[Fecha de creación]])</f>
        <v>2021</v>
      </c>
      <c r="N5297" s="23">
        <f>MONTH(Tabla2[[#This Row],[Fecha de creación]])</f>
        <v>8</v>
      </c>
    </row>
    <row r="5298" spans="1:14" ht="15" customHeight="1" x14ac:dyDescent="0.25">
      <c r="A5298" s="26">
        <v>44428.732152777775</v>
      </c>
      <c r="B5298" s="23" t="s">
        <v>0</v>
      </c>
      <c r="C5298" s="23" t="s">
        <v>6741</v>
      </c>
      <c r="D5298" s="23" t="s">
        <v>131</v>
      </c>
      <c r="E5298" s="23" t="s">
        <v>1</v>
      </c>
      <c r="F5298" s="23" t="s">
        <v>7</v>
      </c>
      <c r="G5298" s="23" t="s">
        <v>975</v>
      </c>
      <c r="H5298" s="2" t="s">
        <v>7728</v>
      </c>
      <c r="I5298" s="23" t="s">
        <v>5999</v>
      </c>
      <c r="J5298" s="23"/>
      <c r="K5298" s="23" t="s">
        <v>9712</v>
      </c>
      <c r="L5298" s="23"/>
      <c r="M5298" s="23">
        <f>YEAR(Tabla2[[#This Row],[Fecha de creación]])</f>
        <v>2021</v>
      </c>
      <c r="N5298" s="23">
        <f>MONTH(Tabla2[[#This Row],[Fecha de creación]])</f>
        <v>8</v>
      </c>
    </row>
    <row r="5299" spans="1:14" ht="15" customHeight="1" x14ac:dyDescent="0.25">
      <c r="A5299" s="26">
        <v>44428.735555555555</v>
      </c>
      <c r="B5299" s="23" t="s">
        <v>100</v>
      </c>
      <c r="C5299" s="23" t="s">
        <v>6742</v>
      </c>
      <c r="D5299" s="23" t="s">
        <v>551</v>
      </c>
      <c r="E5299" s="23" t="s">
        <v>1</v>
      </c>
      <c r="F5299" s="23" t="s">
        <v>7</v>
      </c>
      <c r="G5299" s="23" t="s">
        <v>975</v>
      </c>
      <c r="H5299" s="2" t="s">
        <v>7731</v>
      </c>
      <c r="I5299" s="23" t="s">
        <v>6004</v>
      </c>
      <c r="J5299" s="23"/>
      <c r="K5299" s="23" t="s">
        <v>9712</v>
      </c>
      <c r="L5299" s="23"/>
      <c r="M5299" s="23">
        <f>YEAR(Tabla2[[#This Row],[Fecha de creación]])</f>
        <v>2021</v>
      </c>
      <c r="N5299" s="23">
        <f>MONTH(Tabla2[[#This Row],[Fecha de creación]])</f>
        <v>8</v>
      </c>
    </row>
    <row r="5300" spans="1:14" ht="15" customHeight="1" x14ac:dyDescent="0.25">
      <c r="A5300" s="26">
        <v>44428.736203703702</v>
      </c>
      <c r="B5300" s="23" t="s">
        <v>100</v>
      </c>
      <c r="C5300" s="23" t="s">
        <v>6743</v>
      </c>
      <c r="D5300" s="23" t="s">
        <v>131</v>
      </c>
      <c r="E5300" s="23" t="s">
        <v>1</v>
      </c>
      <c r="F5300" s="23" t="s">
        <v>7</v>
      </c>
      <c r="G5300" s="23" t="s">
        <v>975</v>
      </c>
      <c r="H5300" s="2" t="s">
        <v>7728</v>
      </c>
      <c r="I5300" s="23" t="s">
        <v>6004</v>
      </c>
      <c r="J5300" s="23"/>
      <c r="K5300" s="23" t="s">
        <v>9712</v>
      </c>
      <c r="L5300" s="23"/>
      <c r="M5300" s="23">
        <f>YEAR(Tabla2[[#This Row],[Fecha de creación]])</f>
        <v>2021</v>
      </c>
      <c r="N5300" s="23">
        <f>MONTH(Tabla2[[#This Row],[Fecha de creación]])</f>
        <v>8</v>
      </c>
    </row>
    <row r="5301" spans="1:14" ht="15" customHeight="1" x14ac:dyDescent="0.25">
      <c r="A5301" s="26">
        <v>44428.758368055554</v>
      </c>
      <c r="B5301" s="23" t="s">
        <v>0</v>
      </c>
      <c r="C5301" s="23" t="s">
        <v>6744</v>
      </c>
      <c r="D5301" s="23" t="s">
        <v>551</v>
      </c>
      <c r="E5301" s="23" t="s">
        <v>1</v>
      </c>
      <c r="F5301" s="23" t="s">
        <v>7</v>
      </c>
      <c r="G5301" s="23" t="s">
        <v>975</v>
      </c>
      <c r="H5301" s="2" t="s">
        <v>7731</v>
      </c>
      <c r="I5301" s="23" t="s">
        <v>5999</v>
      </c>
      <c r="J5301" s="23"/>
      <c r="K5301" s="23" t="s">
        <v>9712</v>
      </c>
      <c r="L5301" s="23"/>
      <c r="M5301" s="23">
        <f>YEAR(Tabla2[[#This Row],[Fecha de creación]])</f>
        <v>2021</v>
      </c>
      <c r="N5301" s="23">
        <f>MONTH(Tabla2[[#This Row],[Fecha de creación]])</f>
        <v>8</v>
      </c>
    </row>
    <row r="5302" spans="1:14" ht="15" customHeight="1" x14ac:dyDescent="0.25">
      <c r="A5302" s="26">
        <v>44428.760243055556</v>
      </c>
      <c r="B5302" s="23" t="s">
        <v>0</v>
      </c>
      <c r="C5302" s="23" t="s">
        <v>6745</v>
      </c>
      <c r="D5302" s="23" t="s">
        <v>551</v>
      </c>
      <c r="E5302" s="23" t="s">
        <v>1</v>
      </c>
      <c r="F5302" s="23" t="s">
        <v>7</v>
      </c>
      <c r="G5302" s="23" t="s">
        <v>975</v>
      </c>
      <c r="H5302" s="2" t="s">
        <v>7731</v>
      </c>
      <c r="I5302" s="23" t="s">
        <v>5999</v>
      </c>
      <c r="J5302" s="23"/>
      <c r="K5302" s="23" t="s">
        <v>9712</v>
      </c>
      <c r="L5302" s="23"/>
      <c r="M5302" s="23">
        <f>YEAR(Tabla2[[#This Row],[Fecha de creación]])</f>
        <v>2021</v>
      </c>
      <c r="N5302" s="23">
        <f>MONTH(Tabla2[[#This Row],[Fecha de creación]])</f>
        <v>8</v>
      </c>
    </row>
    <row r="5303" spans="1:14" ht="15" customHeight="1" x14ac:dyDescent="0.25">
      <c r="A5303" s="26">
        <v>44428.761631944442</v>
      </c>
      <c r="B5303" s="23" t="s">
        <v>0</v>
      </c>
      <c r="C5303" s="23" t="s">
        <v>6746</v>
      </c>
      <c r="D5303" s="23" t="s">
        <v>110</v>
      </c>
      <c r="E5303" s="23" t="s">
        <v>1</v>
      </c>
      <c r="F5303" s="23" t="s">
        <v>7</v>
      </c>
      <c r="G5303" s="23" t="s">
        <v>975</v>
      </c>
      <c r="H5303" s="2" t="s">
        <v>7731</v>
      </c>
      <c r="I5303" s="23" t="s">
        <v>5999</v>
      </c>
      <c r="J5303" s="23"/>
      <c r="K5303" s="23" t="s">
        <v>9712</v>
      </c>
      <c r="L5303" s="23"/>
      <c r="M5303" s="23">
        <f>YEAR(Tabla2[[#This Row],[Fecha de creación]])</f>
        <v>2021</v>
      </c>
      <c r="N5303" s="23">
        <f>MONTH(Tabla2[[#This Row],[Fecha de creación]])</f>
        <v>8</v>
      </c>
    </row>
    <row r="5304" spans="1:14" ht="15" customHeight="1" x14ac:dyDescent="0.25">
      <c r="A5304" s="26">
        <v>44428.773032407407</v>
      </c>
      <c r="B5304" s="23" t="s">
        <v>0</v>
      </c>
      <c r="C5304" s="23" t="s">
        <v>6747</v>
      </c>
      <c r="D5304" s="23" t="s">
        <v>551</v>
      </c>
      <c r="E5304" s="23" t="s">
        <v>1</v>
      </c>
      <c r="F5304" s="23" t="s">
        <v>7</v>
      </c>
      <c r="G5304" s="23" t="s">
        <v>975</v>
      </c>
      <c r="H5304" s="2" t="s">
        <v>7731</v>
      </c>
      <c r="I5304" s="23" t="s">
        <v>5999</v>
      </c>
      <c r="J5304" s="23"/>
      <c r="K5304" s="23" t="s">
        <v>9712</v>
      </c>
      <c r="L5304" s="23"/>
      <c r="M5304" s="23">
        <f>YEAR(Tabla2[[#This Row],[Fecha de creación]])</f>
        <v>2021</v>
      </c>
      <c r="N5304" s="23">
        <f>MONTH(Tabla2[[#This Row],[Fecha de creación]])</f>
        <v>8</v>
      </c>
    </row>
    <row r="5305" spans="1:14" ht="15" customHeight="1" x14ac:dyDescent="0.25">
      <c r="A5305" s="26">
        <v>44428.783032407409</v>
      </c>
      <c r="B5305" s="23" t="s">
        <v>0</v>
      </c>
      <c r="C5305" s="23" t="s">
        <v>6748</v>
      </c>
      <c r="D5305" s="23" t="s">
        <v>6</v>
      </c>
      <c r="E5305" s="23" t="s">
        <v>1</v>
      </c>
      <c r="F5305" s="23" t="s">
        <v>7</v>
      </c>
      <c r="G5305" s="23" t="s">
        <v>975</v>
      </c>
      <c r="H5305" s="2" t="s">
        <v>7722</v>
      </c>
      <c r="I5305" s="23" t="s">
        <v>5999</v>
      </c>
      <c r="J5305" s="23"/>
      <c r="K5305" s="23" t="s">
        <v>9712</v>
      </c>
      <c r="L5305" s="23"/>
      <c r="M5305" s="23">
        <f>YEAR(Tabla2[[#This Row],[Fecha de creación]])</f>
        <v>2021</v>
      </c>
      <c r="N5305" s="23">
        <f>MONTH(Tabla2[[#This Row],[Fecha de creación]])</f>
        <v>8</v>
      </c>
    </row>
    <row r="5306" spans="1:14" ht="15" customHeight="1" x14ac:dyDescent="0.25">
      <c r="A5306" s="26">
        <v>44428.784872685188</v>
      </c>
      <c r="B5306" s="23" t="s">
        <v>0</v>
      </c>
      <c r="C5306" s="23" t="s">
        <v>6749</v>
      </c>
      <c r="D5306" s="23" t="s">
        <v>6</v>
      </c>
      <c r="E5306" s="23" t="s">
        <v>1</v>
      </c>
      <c r="F5306" s="23" t="s">
        <v>7</v>
      </c>
      <c r="G5306" s="23" t="s">
        <v>975</v>
      </c>
      <c r="H5306" s="2" t="s">
        <v>7722</v>
      </c>
      <c r="I5306" s="23" t="s">
        <v>5999</v>
      </c>
      <c r="J5306" s="23"/>
      <c r="K5306" s="23" t="s">
        <v>9712</v>
      </c>
      <c r="L5306" s="23"/>
      <c r="M5306" s="23">
        <f>YEAR(Tabla2[[#This Row],[Fecha de creación]])</f>
        <v>2021</v>
      </c>
      <c r="N5306" s="23">
        <f>MONTH(Tabla2[[#This Row],[Fecha de creación]])</f>
        <v>8</v>
      </c>
    </row>
    <row r="5307" spans="1:14" ht="15" customHeight="1" x14ac:dyDescent="0.25">
      <c r="A5307" s="26">
        <v>44428.785902777781</v>
      </c>
      <c r="B5307" s="23" t="s">
        <v>0</v>
      </c>
      <c r="C5307" s="23" t="s">
        <v>6750</v>
      </c>
      <c r="D5307" s="23" t="s">
        <v>6</v>
      </c>
      <c r="E5307" s="23" t="s">
        <v>1</v>
      </c>
      <c r="F5307" s="23" t="s">
        <v>7</v>
      </c>
      <c r="G5307" s="23" t="s">
        <v>975</v>
      </c>
      <c r="H5307" s="2" t="s">
        <v>7722</v>
      </c>
      <c r="I5307" s="23" t="s">
        <v>5999</v>
      </c>
      <c r="J5307" s="23"/>
      <c r="K5307" s="23" t="s">
        <v>9712</v>
      </c>
      <c r="L5307" s="23"/>
      <c r="M5307" s="23">
        <f>YEAR(Tabla2[[#This Row],[Fecha de creación]])</f>
        <v>2021</v>
      </c>
      <c r="N5307" s="23">
        <f>MONTH(Tabla2[[#This Row],[Fecha de creación]])</f>
        <v>8</v>
      </c>
    </row>
    <row r="5308" spans="1:14" ht="15" customHeight="1" x14ac:dyDescent="0.25">
      <c r="A5308" s="26">
        <v>44429.462268518517</v>
      </c>
      <c r="B5308" s="23" t="s">
        <v>189</v>
      </c>
      <c r="C5308" s="23" t="s">
        <v>6751</v>
      </c>
      <c r="D5308" s="23" t="s">
        <v>6752</v>
      </c>
      <c r="E5308" s="23" t="s">
        <v>1</v>
      </c>
      <c r="F5308" s="23" t="s">
        <v>2</v>
      </c>
      <c r="G5308" s="23" t="s">
        <v>1551</v>
      </c>
      <c r="H5308" s="2" t="s">
        <v>7721</v>
      </c>
      <c r="I5308" s="23" t="s">
        <v>7767</v>
      </c>
      <c r="J5308" s="23"/>
      <c r="K5308" s="23" t="s">
        <v>9712</v>
      </c>
      <c r="L5308" s="23"/>
      <c r="M5308" s="23">
        <f>YEAR(Tabla2[[#This Row],[Fecha de creación]])</f>
        <v>2021</v>
      </c>
      <c r="N5308" s="23">
        <f>MONTH(Tabla2[[#This Row],[Fecha de creación]])</f>
        <v>8</v>
      </c>
    </row>
    <row r="5309" spans="1:14" ht="15" customHeight="1" x14ac:dyDescent="0.25">
      <c r="A5309" s="26">
        <v>44429.676574074074</v>
      </c>
      <c r="B5309" s="23" t="s">
        <v>189</v>
      </c>
      <c r="C5309" s="23" t="s">
        <v>6753</v>
      </c>
      <c r="D5309" s="23" t="s">
        <v>131</v>
      </c>
      <c r="E5309" s="23" t="s">
        <v>1</v>
      </c>
      <c r="F5309" s="23" t="s">
        <v>7</v>
      </c>
      <c r="G5309" s="23" t="s">
        <v>975</v>
      </c>
      <c r="H5309" s="2" t="s">
        <v>7728</v>
      </c>
      <c r="I5309" s="23" t="s">
        <v>4486</v>
      </c>
      <c r="J5309" s="23"/>
      <c r="K5309" s="23" t="s">
        <v>9712</v>
      </c>
      <c r="L5309" s="23"/>
      <c r="M5309" s="23">
        <f>YEAR(Tabla2[[#This Row],[Fecha de creación]])</f>
        <v>2021</v>
      </c>
      <c r="N5309" s="23">
        <f>MONTH(Tabla2[[#This Row],[Fecha de creación]])</f>
        <v>8</v>
      </c>
    </row>
    <row r="5310" spans="1:14" ht="15" customHeight="1" x14ac:dyDescent="0.25">
      <c r="A5310" s="26">
        <v>44430.511435185188</v>
      </c>
      <c r="B5310" s="23" t="s">
        <v>0</v>
      </c>
      <c r="C5310" s="23" t="s">
        <v>6754</v>
      </c>
      <c r="D5310" s="23" t="s">
        <v>6755</v>
      </c>
      <c r="E5310" s="23" t="s">
        <v>1</v>
      </c>
      <c r="F5310" s="23" t="s">
        <v>7</v>
      </c>
      <c r="G5310" s="23" t="s">
        <v>975</v>
      </c>
      <c r="H5310" s="2" t="s">
        <v>7736</v>
      </c>
      <c r="I5310" s="23" t="s">
        <v>4</v>
      </c>
      <c r="J5310" s="23"/>
      <c r="K5310" s="23" t="s">
        <v>9712</v>
      </c>
      <c r="L5310" s="23"/>
      <c r="M5310" s="23">
        <f>YEAR(Tabla2[[#This Row],[Fecha de creación]])</f>
        <v>2021</v>
      </c>
      <c r="N5310" s="23">
        <f>MONTH(Tabla2[[#This Row],[Fecha de creación]])</f>
        <v>8</v>
      </c>
    </row>
    <row r="5311" spans="1:14" ht="15" customHeight="1" x14ac:dyDescent="0.25">
      <c r="A5311" s="26">
        <v>44430.578159722223</v>
      </c>
      <c r="B5311" s="23" t="s">
        <v>0</v>
      </c>
      <c r="C5311" s="23" t="s">
        <v>6756</v>
      </c>
      <c r="D5311" s="23" t="s">
        <v>382</v>
      </c>
      <c r="E5311" s="23" t="s">
        <v>1</v>
      </c>
      <c r="F5311" s="23" t="s">
        <v>7</v>
      </c>
      <c r="G5311" s="23" t="s">
        <v>975</v>
      </c>
      <c r="H5311" s="2" t="s">
        <v>7723</v>
      </c>
      <c r="I5311" s="23" t="s">
        <v>4</v>
      </c>
      <c r="J5311" s="23"/>
      <c r="K5311" s="23" t="s">
        <v>9712</v>
      </c>
      <c r="L5311" s="23"/>
      <c r="M5311" s="23">
        <f>YEAR(Tabla2[[#This Row],[Fecha de creación]])</f>
        <v>2021</v>
      </c>
      <c r="N5311" s="23">
        <f>MONTH(Tabla2[[#This Row],[Fecha de creación]])</f>
        <v>8</v>
      </c>
    </row>
    <row r="5312" spans="1:14" ht="15" customHeight="1" x14ac:dyDescent="0.25">
      <c r="A5312" s="26">
        <v>44430.581261574072</v>
      </c>
      <c r="B5312" s="23" t="s">
        <v>0</v>
      </c>
      <c r="C5312" s="23" t="s">
        <v>6757</v>
      </c>
      <c r="D5312" s="23" t="s">
        <v>615</v>
      </c>
      <c r="E5312" s="23" t="s">
        <v>1</v>
      </c>
      <c r="F5312" s="23" t="s">
        <v>7</v>
      </c>
      <c r="G5312" s="23" t="s">
        <v>975</v>
      </c>
      <c r="H5312" s="2" t="s">
        <v>7745</v>
      </c>
      <c r="I5312" s="23" t="s">
        <v>4</v>
      </c>
      <c r="J5312" s="23"/>
      <c r="K5312" s="23" t="s">
        <v>9712</v>
      </c>
      <c r="L5312" s="23"/>
      <c r="M5312" s="23">
        <f>YEAR(Tabla2[[#This Row],[Fecha de creación]])</f>
        <v>2021</v>
      </c>
      <c r="N5312" s="23">
        <f>MONTH(Tabla2[[#This Row],[Fecha de creación]])</f>
        <v>8</v>
      </c>
    </row>
    <row r="5313" spans="1:14" ht="15" customHeight="1" x14ac:dyDescent="0.25">
      <c r="A5313" s="26">
        <v>44430.631874999999</v>
      </c>
      <c r="B5313" s="23" t="s">
        <v>100</v>
      </c>
      <c r="C5313" s="23" t="s">
        <v>6758</v>
      </c>
      <c r="D5313" s="23" t="s">
        <v>997</v>
      </c>
      <c r="E5313" s="23" t="s">
        <v>1</v>
      </c>
      <c r="F5313" s="23" t="s">
        <v>7</v>
      </c>
      <c r="G5313" s="23" t="s">
        <v>975</v>
      </c>
      <c r="H5313" s="2" t="s">
        <v>7730</v>
      </c>
      <c r="I5313" s="23" t="s">
        <v>1653</v>
      </c>
      <c r="J5313" s="23"/>
      <c r="K5313" s="23" t="s">
        <v>9712</v>
      </c>
      <c r="L5313" s="23"/>
      <c r="M5313" s="23">
        <f>YEAR(Tabla2[[#This Row],[Fecha de creación]])</f>
        <v>2021</v>
      </c>
      <c r="N5313" s="23">
        <f>MONTH(Tabla2[[#This Row],[Fecha de creación]])</f>
        <v>8</v>
      </c>
    </row>
    <row r="5314" spans="1:14" ht="15" customHeight="1" x14ac:dyDescent="0.25">
      <c r="A5314" s="26">
        <v>44430.652743055558</v>
      </c>
      <c r="B5314" s="23" t="s">
        <v>100</v>
      </c>
      <c r="C5314" s="23" t="s">
        <v>6759</v>
      </c>
      <c r="D5314" s="23" t="s">
        <v>551</v>
      </c>
      <c r="E5314" s="23" t="s">
        <v>1</v>
      </c>
      <c r="F5314" s="23" t="s">
        <v>7</v>
      </c>
      <c r="G5314" s="23" t="s">
        <v>975</v>
      </c>
      <c r="H5314" s="2" t="s">
        <v>7731</v>
      </c>
      <c r="I5314" s="23" t="s">
        <v>1653</v>
      </c>
      <c r="J5314" s="23"/>
      <c r="K5314" s="23" t="s">
        <v>9712</v>
      </c>
      <c r="L5314" s="23"/>
      <c r="M5314" s="23">
        <f>YEAR(Tabla2[[#This Row],[Fecha de creación]])</f>
        <v>2021</v>
      </c>
      <c r="N5314" s="23">
        <f>MONTH(Tabla2[[#This Row],[Fecha de creación]])</f>
        <v>8</v>
      </c>
    </row>
    <row r="5315" spans="1:14" ht="15" customHeight="1" x14ac:dyDescent="0.25">
      <c r="A5315" s="26">
        <v>44430.681504629632</v>
      </c>
      <c r="B5315" s="23" t="s">
        <v>100</v>
      </c>
      <c r="C5315" s="23" t="s">
        <v>6760</v>
      </c>
      <c r="D5315" s="23" t="s">
        <v>812</v>
      </c>
      <c r="E5315" s="23" t="s">
        <v>1</v>
      </c>
      <c r="F5315" s="23" t="s">
        <v>7</v>
      </c>
      <c r="G5315" s="23" t="s">
        <v>975</v>
      </c>
      <c r="H5315" s="2" t="s">
        <v>7734</v>
      </c>
      <c r="I5315" s="23" t="s">
        <v>1653</v>
      </c>
      <c r="J5315" s="23"/>
      <c r="K5315" s="23" t="s">
        <v>9712</v>
      </c>
      <c r="L5315" s="23"/>
      <c r="M5315" s="23">
        <f>YEAR(Tabla2[[#This Row],[Fecha de creación]])</f>
        <v>2021</v>
      </c>
      <c r="N5315" s="23">
        <f>MONTH(Tabla2[[#This Row],[Fecha de creación]])</f>
        <v>8</v>
      </c>
    </row>
    <row r="5316" spans="1:14" ht="15" customHeight="1" x14ac:dyDescent="0.25">
      <c r="A5316" s="26">
        <v>44430.682708333334</v>
      </c>
      <c r="B5316" s="23" t="s">
        <v>19</v>
      </c>
      <c r="C5316" s="23" t="s">
        <v>6761</v>
      </c>
      <c r="D5316" s="23" t="s">
        <v>6762</v>
      </c>
      <c r="E5316" s="23" t="s">
        <v>1</v>
      </c>
      <c r="F5316" s="23" t="s">
        <v>7</v>
      </c>
      <c r="G5316" s="23" t="s">
        <v>975</v>
      </c>
      <c r="H5316" s="2" t="s">
        <v>7723</v>
      </c>
      <c r="I5316" s="23" t="s">
        <v>23</v>
      </c>
      <c r="J5316" s="23"/>
      <c r="K5316" s="23" t="s">
        <v>9712</v>
      </c>
      <c r="L5316" s="23"/>
      <c r="M5316" s="23">
        <f>YEAR(Tabla2[[#This Row],[Fecha de creación]])</f>
        <v>2021</v>
      </c>
      <c r="N5316" s="23">
        <f>MONTH(Tabla2[[#This Row],[Fecha de creación]])</f>
        <v>8</v>
      </c>
    </row>
    <row r="5317" spans="1:14" ht="15" customHeight="1" x14ac:dyDescent="0.25">
      <c r="A5317" s="26">
        <v>44430.68582175926</v>
      </c>
      <c r="B5317" s="23" t="s">
        <v>19</v>
      </c>
      <c r="C5317" s="23" t="s">
        <v>6763</v>
      </c>
      <c r="D5317" s="23" t="s">
        <v>6764</v>
      </c>
      <c r="E5317" s="23" t="s">
        <v>1</v>
      </c>
      <c r="F5317" s="23" t="s">
        <v>7</v>
      </c>
      <c r="G5317" s="23" t="s">
        <v>975</v>
      </c>
      <c r="H5317" s="2" t="s">
        <v>7722</v>
      </c>
      <c r="I5317" s="23" t="s">
        <v>23</v>
      </c>
      <c r="J5317" s="23"/>
      <c r="K5317" s="23" t="s">
        <v>9712</v>
      </c>
      <c r="L5317" s="23"/>
      <c r="M5317" s="23">
        <f>YEAR(Tabla2[[#This Row],[Fecha de creación]])</f>
        <v>2021</v>
      </c>
      <c r="N5317" s="23">
        <f>MONTH(Tabla2[[#This Row],[Fecha de creación]])</f>
        <v>8</v>
      </c>
    </row>
    <row r="5318" spans="1:14" ht="15" customHeight="1" x14ac:dyDescent="0.25">
      <c r="A5318" s="26">
        <v>44430.743125000001</v>
      </c>
      <c r="B5318" s="23" t="s">
        <v>0</v>
      </c>
      <c r="C5318" s="23" t="s">
        <v>6765</v>
      </c>
      <c r="D5318" s="23" t="s">
        <v>6766</v>
      </c>
      <c r="E5318" s="23" t="s">
        <v>1</v>
      </c>
      <c r="F5318" s="23" t="s">
        <v>7</v>
      </c>
      <c r="G5318" s="23" t="s">
        <v>1551</v>
      </c>
      <c r="H5318" s="2" t="s">
        <v>7755</v>
      </c>
      <c r="I5318" s="23" t="s">
        <v>976</v>
      </c>
      <c r="J5318" s="23"/>
      <c r="K5318" s="23" t="s">
        <v>9712</v>
      </c>
      <c r="L5318" s="23"/>
      <c r="M5318" s="23">
        <f>YEAR(Tabla2[[#This Row],[Fecha de creación]])</f>
        <v>2021</v>
      </c>
      <c r="N5318" s="23">
        <f>MONTH(Tabla2[[#This Row],[Fecha de creación]])</f>
        <v>8</v>
      </c>
    </row>
    <row r="5319" spans="1:14" ht="15" customHeight="1" x14ac:dyDescent="0.25">
      <c r="A5319" s="26">
        <v>44430.759606481479</v>
      </c>
      <c r="B5319" s="23" t="s">
        <v>0</v>
      </c>
      <c r="C5319" s="23" t="s">
        <v>6767</v>
      </c>
      <c r="D5319" s="23" t="s">
        <v>6</v>
      </c>
      <c r="E5319" s="23" t="s">
        <v>1</v>
      </c>
      <c r="F5319" s="23" t="s">
        <v>7</v>
      </c>
      <c r="G5319" s="23" t="s">
        <v>975</v>
      </c>
      <c r="H5319" s="2" t="s">
        <v>7722</v>
      </c>
      <c r="I5319" s="23" t="s">
        <v>4</v>
      </c>
      <c r="J5319" s="23"/>
      <c r="K5319" s="23" t="s">
        <v>9712</v>
      </c>
      <c r="L5319" s="23"/>
      <c r="M5319" s="23">
        <f>YEAR(Tabla2[[#This Row],[Fecha de creación]])</f>
        <v>2021</v>
      </c>
      <c r="N5319" s="23">
        <f>MONTH(Tabla2[[#This Row],[Fecha de creación]])</f>
        <v>8</v>
      </c>
    </row>
    <row r="5320" spans="1:14" ht="15" customHeight="1" x14ac:dyDescent="0.25">
      <c r="A5320" s="26">
        <v>44430.768738425926</v>
      </c>
      <c r="B5320" s="23" t="s">
        <v>100</v>
      </c>
      <c r="C5320" s="23" t="s">
        <v>6768</v>
      </c>
      <c r="D5320" s="23" t="s">
        <v>6</v>
      </c>
      <c r="E5320" s="23" t="s">
        <v>1</v>
      </c>
      <c r="F5320" s="23" t="s">
        <v>7</v>
      </c>
      <c r="G5320" s="23" t="s">
        <v>975</v>
      </c>
      <c r="H5320" s="2" t="s">
        <v>7722</v>
      </c>
      <c r="I5320" s="23" t="s">
        <v>1653</v>
      </c>
      <c r="J5320" s="23"/>
      <c r="K5320" s="23" t="s">
        <v>9712</v>
      </c>
      <c r="L5320" s="23"/>
      <c r="M5320" s="23">
        <f>YEAR(Tabla2[[#This Row],[Fecha de creación]])</f>
        <v>2021</v>
      </c>
      <c r="N5320" s="23">
        <f>MONTH(Tabla2[[#This Row],[Fecha de creación]])</f>
        <v>8</v>
      </c>
    </row>
    <row r="5321" spans="1:14" ht="15" customHeight="1" x14ac:dyDescent="0.25">
      <c r="A5321" s="26">
        <v>44430.776006944441</v>
      </c>
      <c r="B5321" s="23" t="s">
        <v>0</v>
      </c>
      <c r="C5321" s="23" t="s">
        <v>6769</v>
      </c>
      <c r="D5321" s="23" t="s">
        <v>167</v>
      </c>
      <c r="E5321" s="23" t="s">
        <v>1</v>
      </c>
      <c r="F5321" s="23" t="s">
        <v>7</v>
      </c>
      <c r="G5321" s="23" t="s">
        <v>975</v>
      </c>
      <c r="H5321" s="2" t="s">
        <v>7731</v>
      </c>
      <c r="I5321" s="23" t="s">
        <v>4</v>
      </c>
      <c r="J5321" s="23"/>
      <c r="K5321" s="23" t="s">
        <v>9712</v>
      </c>
      <c r="L5321" s="23"/>
      <c r="M5321" s="23">
        <f>YEAR(Tabla2[[#This Row],[Fecha de creación]])</f>
        <v>2021</v>
      </c>
      <c r="N5321" s="23">
        <f>MONTH(Tabla2[[#This Row],[Fecha de creación]])</f>
        <v>8</v>
      </c>
    </row>
    <row r="5322" spans="1:14" ht="15" customHeight="1" x14ac:dyDescent="0.25">
      <c r="A5322" s="26">
        <v>44431.369479166664</v>
      </c>
      <c r="B5322" s="23" t="s">
        <v>0</v>
      </c>
      <c r="C5322" s="23" t="s">
        <v>6770</v>
      </c>
      <c r="D5322" s="23" t="s">
        <v>551</v>
      </c>
      <c r="E5322" s="23" t="s">
        <v>1</v>
      </c>
      <c r="F5322" s="23" t="s">
        <v>7</v>
      </c>
      <c r="G5322" s="23" t="s">
        <v>975</v>
      </c>
      <c r="H5322" s="2" t="s">
        <v>7731</v>
      </c>
      <c r="I5322" s="23" t="s">
        <v>5999</v>
      </c>
      <c r="J5322" s="23"/>
      <c r="K5322" s="23" t="s">
        <v>9712</v>
      </c>
      <c r="L5322" s="23"/>
      <c r="M5322" s="23">
        <f>YEAR(Tabla2[[#This Row],[Fecha de creación]])</f>
        <v>2021</v>
      </c>
      <c r="N5322" s="23">
        <f>MONTH(Tabla2[[#This Row],[Fecha de creación]])</f>
        <v>8</v>
      </c>
    </row>
    <row r="5323" spans="1:14" ht="15" customHeight="1" x14ac:dyDescent="0.25">
      <c r="A5323" s="26">
        <v>44431.514317129629</v>
      </c>
      <c r="B5323" s="23" t="s">
        <v>56</v>
      </c>
      <c r="C5323" s="23" t="s">
        <v>6771</v>
      </c>
      <c r="D5323" s="23" t="s">
        <v>6</v>
      </c>
      <c r="E5323" s="23" t="s">
        <v>1</v>
      </c>
      <c r="F5323" s="23" t="s">
        <v>7</v>
      </c>
      <c r="G5323" s="23" t="s">
        <v>975</v>
      </c>
      <c r="H5323" s="2" t="s">
        <v>7722</v>
      </c>
      <c r="I5323" s="23" t="s">
        <v>4517</v>
      </c>
      <c r="J5323" s="23"/>
      <c r="K5323" s="23" t="s">
        <v>9712</v>
      </c>
      <c r="L5323" s="23"/>
      <c r="M5323" s="23">
        <f>YEAR(Tabla2[[#This Row],[Fecha de creación]])</f>
        <v>2021</v>
      </c>
      <c r="N5323" s="23">
        <f>MONTH(Tabla2[[#This Row],[Fecha de creación]])</f>
        <v>8</v>
      </c>
    </row>
    <row r="5324" spans="1:14" ht="15" customHeight="1" x14ac:dyDescent="0.25">
      <c r="A5324" s="26">
        <v>44431.659131944441</v>
      </c>
      <c r="B5324" s="23" t="s">
        <v>56</v>
      </c>
      <c r="C5324" s="23" t="s">
        <v>6772</v>
      </c>
      <c r="D5324" s="23" t="s">
        <v>6</v>
      </c>
      <c r="E5324" s="23" t="s">
        <v>1</v>
      </c>
      <c r="F5324" s="23" t="s">
        <v>7</v>
      </c>
      <c r="G5324" s="23" t="s">
        <v>975</v>
      </c>
      <c r="H5324" s="2" t="s">
        <v>7722</v>
      </c>
      <c r="I5324" s="23" t="s">
        <v>4517</v>
      </c>
      <c r="J5324" s="23"/>
      <c r="K5324" s="23" t="s">
        <v>9712</v>
      </c>
      <c r="L5324" s="23"/>
      <c r="M5324" s="23">
        <f>YEAR(Tabla2[[#This Row],[Fecha de creación]])</f>
        <v>2021</v>
      </c>
      <c r="N5324" s="23">
        <f>MONTH(Tabla2[[#This Row],[Fecha de creación]])</f>
        <v>8</v>
      </c>
    </row>
    <row r="5325" spans="1:14" ht="15" customHeight="1" x14ac:dyDescent="0.25">
      <c r="A5325" s="26">
        <v>44431.68613425926</v>
      </c>
      <c r="B5325" s="23" t="s">
        <v>19</v>
      </c>
      <c r="C5325" s="23" t="s">
        <v>911</v>
      </c>
      <c r="D5325" s="23" t="s">
        <v>912</v>
      </c>
      <c r="E5325" s="23" t="s">
        <v>1</v>
      </c>
      <c r="F5325" s="23" t="s">
        <v>7</v>
      </c>
      <c r="G5325" s="23" t="s">
        <v>3</v>
      </c>
      <c r="H5325" s="2" t="s">
        <v>7734</v>
      </c>
      <c r="I5325" s="23" t="s">
        <v>23</v>
      </c>
      <c r="J5325" s="23"/>
      <c r="K5325" s="23" t="s">
        <v>9712</v>
      </c>
      <c r="L5325" s="23"/>
      <c r="M5325" s="23">
        <f>YEAR(Tabla2[[#This Row],[Fecha de creación]])</f>
        <v>2021</v>
      </c>
      <c r="N5325" s="23">
        <f>MONTH(Tabla2[[#This Row],[Fecha de creación]])</f>
        <v>8</v>
      </c>
    </row>
    <row r="5326" spans="1:14" ht="15" customHeight="1" x14ac:dyDescent="0.25">
      <c r="A5326" s="26">
        <v>44431.711122685185</v>
      </c>
      <c r="B5326" s="23" t="s">
        <v>19</v>
      </c>
      <c r="C5326" s="23" t="s">
        <v>913</v>
      </c>
      <c r="D5326" s="23" t="s">
        <v>914</v>
      </c>
      <c r="E5326" s="23" t="s">
        <v>1</v>
      </c>
      <c r="F5326" s="23" t="s">
        <v>7</v>
      </c>
      <c r="G5326" s="23" t="s">
        <v>3</v>
      </c>
      <c r="H5326" s="2" t="s">
        <v>7721</v>
      </c>
      <c r="I5326" s="23" t="s">
        <v>23</v>
      </c>
      <c r="J5326" s="23"/>
      <c r="K5326" s="23" t="s">
        <v>9712</v>
      </c>
      <c r="L5326" s="23"/>
      <c r="M5326" s="23">
        <f>YEAR(Tabla2[[#This Row],[Fecha de creación]])</f>
        <v>2021</v>
      </c>
      <c r="N5326" s="23">
        <f>MONTH(Tabla2[[#This Row],[Fecha de creación]])</f>
        <v>8</v>
      </c>
    </row>
    <row r="5327" spans="1:14" ht="15" customHeight="1" x14ac:dyDescent="0.25">
      <c r="A5327" s="26">
        <v>44431.726412037038</v>
      </c>
      <c r="B5327" s="23" t="s">
        <v>0</v>
      </c>
      <c r="C5327" s="23" t="s">
        <v>6773</v>
      </c>
      <c r="D5327" s="23" t="s">
        <v>551</v>
      </c>
      <c r="E5327" s="23" t="s">
        <v>1</v>
      </c>
      <c r="F5327" s="23" t="s">
        <v>7</v>
      </c>
      <c r="G5327" s="23" t="s">
        <v>975</v>
      </c>
      <c r="H5327" s="2" t="s">
        <v>7731</v>
      </c>
      <c r="I5327" s="23" t="s">
        <v>4</v>
      </c>
      <c r="J5327" s="23"/>
      <c r="K5327" s="23" t="s">
        <v>9712</v>
      </c>
      <c r="L5327" s="23"/>
      <c r="M5327" s="23">
        <f>YEAR(Tabla2[[#This Row],[Fecha de creación]])</f>
        <v>2021</v>
      </c>
      <c r="N5327" s="23">
        <f>MONTH(Tabla2[[#This Row],[Fecha de creación]])</f>
        <v>8</v>
      </c>
    </row>
    <row r="5328" spans="1:14" ht="15" customHeight="1" x14ac:dyDescent="0.25">
      <c r="A5328" s="26">
        <v>44431.727187500001</v>
      </c>
      <c r="B5328" s="23" t="s">
        <v>0</v>
      </c>
      <c r="C5328" s="23" t="s">
        <v>6774</v>
      </c>
      <c r="D5328" s="23" t="s">
        <v>131</v>
      </c>
      <c r="E5328" s="23" t="s">
        <v>1</v>
      </c>
      <c r="F5328" s="23" t="s">
        <v>7</v>
      </c>
      <c r="G5328" s="23" t="s">
        <v>975</v>
      </c>
      <c r="H5328" s="2" t="s">
        <v>7728</v>
      </c>
      <c r="I5328" s="23" t="s">
        <v>4</v>
      </c>
      <c r="J5328" s="23"/>
      <c r="K5328" s="23" t="s">
        <v>9712</v>
      </c>
      <c r="L5328" s="23"/>
      <c r="M5328" s="23">
        <f>YEAR(Tabla2[[#This Row],[Fecha de creación]])</f>
        <v>2021</v>
      </c>
      <c r="N5328" s="23">
        <f>MONTH(Tabla2[[#This Row],[Fecha de creación]])</f>
        <v>8</v>
      </c>
    </row>
    <row r="5329" spans="1:14" ht="15" customHeight="1" x14ac:dyDescent="0.25">
      <c r="A5329" s="26">
        <v>44431.732928240737</v>
      </c>
      <c r="B5329" s="23" t="s">
        <v>0</v>
      </c>
      <c r="C5329" s="23" t="s">
        <v>6775</v>
      </c>
      <c r="D5329" s="23" t="s">
        <v>49</v>
      </c>
      <c r="E5329" s="23" t="s">
        <v>1</v>
      </c>
      <c r="F5329" s="23" t="s">
        <v>22</v>
      </c>
      <c r="G5329" s="23" t="s">
        <v>975</v>
      </c>
      <c r="H5329" s="2" t="s">
        <v>7745</v>
      </c>
      <c r="I5329" s="23" t="s">
        <v>5999</v>
      </c>
      <c r="J5329" s="23"/>
      <c r="K5329" s="23" t="s">
        <v>9712</v>
      </c>
      <c r="L5329" s="23"/>
      <c r="M5329" s="23">
        <f>YEAR(Tabla2[[#This Row],[Fecha de creación]])</f>
        <v>2021</v>
      </c>
      <c r="N5329" s="23">
        <f>MONTH(Tabla2[[#This Row],[Fecha de creación]])</f>
        <v>8</v>
      </c>
    </row>
    <row r="5330" spans="1:14" ht="15" customHeight="1" x14ac:dyDescent="0.25">
      <c r="A5330" s="26">
        <v>44431.736388888887</v>
      </c>
      <c r="B5330" s="23" t="s">
        <v>0</v>
      </c>
      <c r="C5330" s="23" t="s">
        <v>6776</v>
      </c>
      <c r="D5330" s="23" t="s">
        <v>131</v>
      </c>
      <c r="E5330" s="23" t="s">
        <v>1</v>
      </c>
      <c r="F5330" s="23" t="s">
        <v>7</v>
      </c>
      <c r="G5330" s="23" t="s">
        <v>975</v>
      </c>
      <c r="H5330" s="2" t="s">
        <v>7728</v>
      </c>
      <c r="I5330" s="23" t="s">
        <v>4</v>
      </c>
      <c r="J5330" s="23"/>
      <c r="K5330" s="23" t="s">
        <v>9712</v>
      </c>
      <c r="L5330" s="23"/>
      <c r="M5330" s="23">
        <f>YEAR(Tabla2[[#This Row],[Fecha de creación]])</f>
        <v>2021</v>
      </c>
      <c r="N5330" s="23">
        <f>MONTH(Tabla2[[#This Row],[Fecha de creación]])</f>
        <v>8</v>
      </c>
    </row>
    <row r="5331" spans="1:14" ht="15" customHeight="1" x14ac:dyDescent="0.25">
      <c r="A5331" s="26">
        <v>44431.739479166667</v>
      </c>
      <c r="B5331" s="23" t="s">
        <v>0</v>
      </c>
      <c r="C5331" s="23" t="s">
        <v>6777</v>
      </c>
      <c r="D5331" s="23" t="s">
        <v>218</v>
      </c>
      <c r="E5331" s="23" t="s">
        <v>1</v>
      </c>
      <c r="F5331" s="23" t="s">
        <v>7</v>
      </c>
      <c r="G5331" s="23" t="s">
        <v>1551</v>
      </c>
      <c r="H5331" s="2" t="s">
        <v>7732</v>
      </c>
      <c r="I5331" s="23" t="s">
        <v>4</v>
      </c>
      <c r="J5331" s="23"/>
      <c r="K5331" s="23" t="s">
        <v>9712</v>
      </c>
      <c r="L5331" s="23"/>
      <c r="M5331" s="23">
        <f>YEAR(Tabla2[[#This Row],[Fecha de creación]])</f>
        <v>2021</v>
      </c>
      <c r="N5331" s="23">
        <f>MONTH(Tabla2[[#This Row],[Fecha de creación]])</f>
        <v>8</v>
      </c>
    </row>
    <row r="5332" spans="1:14" ht="15" customHeight="1" x14ac:dyDescent="0.25">
      <c r="A5332" s="26">
        <v>44431.74722222222</v>
      </c>
      <c r="B5332" s="23" t="s">
        <v>0</v>
      </c>
      <c r="C5332" s="23" t="s">
        <v>6778</v>
      </c>
      <c r="D5332" s="23" t="s">
        <v>131</v>
      </c>
      <c r="E5332" s="23" t="s">
        <v>1</v>
      </c>
      <c r="F5332" s="23" t="s">
        <v>7</v>
      </c>
      <c r="G5332" s="23" t="s">
        <v>975</v>
      </c>
      <c r="H5332" s="2" t="s">
        <v>7728</v>
      </c>
      <c r="I5332" s="23" t="s">
        <v>4</v>
      </c>
      <c r="J5332" s="23"/>
      <c r="K5332" s="23" t="s">
        <v>9712</v>
      </c>
      <c r="L5332" s="23"/>
      <c r="M5332" s="23">
        <f>YEAR(Tabla2[[#This Row],[Fecha de creación]])</f>
        <v>2021</v>
      </c>
      <c r="N5332" s="23">
        <f>MONTH(Tabla2[[#This Row],[Fecha de creación]])</f>
        <v>8</v>
      </c>
    </row>
    <row r="5333" spans="1:14" ht="15" customHeight="1" x14ac:dyDescent="0.25">
      <c r="A5333" s="26">
        <v>44431.766817129632</v>
      </c>
      <c r="B5333" s="23" t="s">
        <v>0</v>
      </c>
      <c r="C5333" s="23" t="s">
        <v>6779</v>
      </c>
      <c r="D5333" s="23" t="s">
        <v>6780</v>
      </c>
      <c r="E5333" s="23" t="s">
        <v>1</v>
      </c>
      <c r="F5333" s="23" t="s">
        <v>7</v>
      </c>
      <c r="G5333" s="23" t="s">
        <v>975</v>
      </c>
      <c r="H5333" s="2" t="s">
        <v>7755</v>
      </c>
      <c r="I5333" s="23" t="s">
        <v>976</v>
      </c>
      <c r="J5333" s="23"/>
      <c r="K5333" s="23" t="s">
        <v>9712</v>
      </c>
      <c r="L5333" s="23"/>
      <c r="M5333" s="23">
        <f>YEAR(Tabla2[[#This Row],[Fecha de creación]])</f>
        <v>2021</v>
      </c>
      <c r="N5333" s="23">
        <f>MONTH(Tabla2[[#This Row],[Fecha de creación]])</f>
        <v>8</v>
      </c>
    </row>
    <row r="5334" spans="1:14" ht="15" customHeight="1" x14ac:dyDescent="0.25">
      <c r="A5334" s="26">
        <v>44431.772800925923</v>
      </c>
      <c r="B5334" s="23" t="s">
        <v>0</v>
      </c>
      <c r="C5334" s="23" t="s">
        <v>6781</v>
      </c>
      <c r="D5334" s="23" t="s">
        <v>6782</v>
      </c>
      <c r="E5334" s="23" t="s">
        <v>1</v>
      </c>
      <c r="F5334" s="23" t="s">
        <v>7</v>
      </c>
      <c r="G5334" s="23" t="s">
        <v>975</v>
      </c>
      <c r="H5334" s="2" t="s">
        <v>7729</v>
      </c>
      <c r="I5334" s="23" t="s">
        <v>4</v>
      </c>
      <c r="J5334" s="23"/>
      <c r="K5334" s="23" t="s">
        <v>9712</v>
      </c>
      <c r="L5334" s="23"/>
      <c r="M5334" s="23">
        <f>YEAR(Tabla2[[#This Row],[Fecha de creación]])</f>
        <v>2021</v>
      </c>
      <c r="N5334" s="23">
        <f>MONTH(Tabla2[[#This Row],[Fecha de creación]])</f>
        <v>8</v>
      </c>
    </row>
    <row r="5335" spans="1:14" ht="15" customHeight="1" x14ac:dyDescent="0.25">
      <c r="A5335" s="26">
        <v>44431.781400462962</v>
      </c>
      <c r="B5335" s="23" t="s">
        <v>0</v>
      </c>
      <c r="C5335" s="23" t="s">
        <v>6783</v>
      </c>
      <c r="D5335" s="23" t="s">
        <v>21</v>
      </c>
      <c r="E5335" s="23" t="s">
        <v>1</v>
      </c>
      <c r="F5335" s="23" t="s">
        <v>7</v>
      </c>
      <c r="G5335" s="23" t="s">
        <v>975</v>
      </c>
      <c r="H5335" s="2" t="s">
        <v>7744</v>
      </c>
      <c r="I5335" s="23" t="s">
        <v>4</v>
      </c>
      <c r="J5335" s="23"/>
      <c r="K5335" s="23" t="s">
        <v>9712</v>
      </c>
      <c r="L5335" s="23"/>
      <c r="M5335" s="23">
        <f>YEAR(Tabla2[[#This Row],[Fecha de creación]])</f>
        <v>2021</v>
      </c>
      <c r="N5335" s="23">
        <f>MONTH(Tabla2[[#This Row],[Fecha de creación]])</f>
        <v>8</v>
      </c>
    </row>
    <row r="5336" spans="1:14" ht="15" customHeight="1" x14ac:dyDescent="0.25">
      <c r="A5336" s="26">
        <v>44431.784444444442</v>
      </c>
      <c r="B5336" s="23" t="s">
        <v>0</v>
      </c>
      <c r="C5336" s="23" t="s">
        <v>6784</v>
      </c>
      <c r="D5336" s="23" t="s">
        <v>6</v>
      </c>
      <c r="E5336" s="23" t="s">
        <v>1</v>
      </c>
      <c r="F5336" s="23" t="s">
        <v>7</v>
      </c>
      <c r="G5336" s="23" t="s">
        <v>975</v>
      </c>
      <c r="H5336" s="2" t="s">
        <v>7722</v>
      </c>
      <c r="I5336" s="23" t="s">
        <v>4</v>
      </c>
      <c r="J5336" s="23"/>
      <c r="K5336" s="23" t="s">
        <v>9712</v>
      </c>
      <c r="L5336" s="23"/>
      <c r="M5336" s="23">
        <f>YEAR(Tabla2[[#This Row],[Fecha de creación]])</f>
        <v>2021</v>
      </c>
      <c r="N5336" s="23">
        <f>MONTH(Tabla2[[#This Row],[Fecha de creación]])</f>
        <v>8</v>
      </c>
    </row>
    <row r="5337" spans="1:14" ht="15" customHeight="1" x14ac:dyDescent="0.25">
      <c r="A5337" s="26">
        <v>44431.788101851853</v>
      </c>
      <c r="B5337" s="23" t="s">
        <v>0</v>
      </c>
      <c r="C5337" s="23" t="s">
        <v>6785</v>
      </c>
      <c r="D5337" s="23" t="s">
        <v>551</v>
      </c>
      <c r="E5337" s="23" t="s">
        <v>1</v>
      </c>
      <c r="F5337" s="23" t="s">
        <v>7</v>
      </c>
      <c r="G5337" s="23" t="s">
        <v>975</v>
      </c>
      <c r="H5337" s="2" t="s">
        <v>7731</v>
      </c>
      <c r="I5337" s="23" t="s">
        <v>4</v>
      </c>
      <c r="J5337" s="23"/>
      <c r="K5337" s="23" t="s">
        <v>9712</v>
      </c>
      <c r="L5337" s="23"/>
      <c r="M5337" s="23">
        <f>YEAR(Tabla2[[#This Row],[Fecha de creación]])</f>
        <v>2021</v>
      </c>
      <c r="N5337" s="23">
        <f>MONTH(Tabla2[[#This Row],[Fecha de creación]])</f>
        <v>8</v>
      </c>
    </row>
    <row r="5338" spans="1:14" ht="15" customHeight="1" x14ac:dyDescent="0.25">
      <c r="A5338" s="26">
        <v>44431.788553240738</v>
      </c>
      <c r="B5338" s="23" t="s">
        <v>0</v>
      </c>
      <c r="C5338" s="23" t="s">
        <v>6786</v>
      </c>
      <c r="D5338" s="23" t="s">
        <v>812</v>
      </c>
      <c r="E5338" s="23" t="s">
        <v>1</v>
      </c>
      <c r="F5338" s="23" t="s">
        <v>7</v>
      </c>
      <c r="G5338" s="23" t="s">
        <v>975</v>
      </c>
      <c r="H5338" s="2" t="s">
        <v>7734</v>
      </c>
      <c r="I5338" s="23" t="s">
        <v>4</v>
      </c>
      <c r="J5338" s="23"/>
      <c r="K5338" s="23" t="s">
        <v>9712</v>
      </c>
      <c r="L5338" s="23"/>
      <c r="M5338" s="23">
        <f>YEAR(Tabla2[[#This Row],[Fecha de creación]])</f>
        <v>2021</v>
      </c>
      <c r="N5338" s="23">
        <f>MONTH(Tabla2[[#This Row],[Fecha de creación]])</f>
        <v>8</v>
      </c>
    </row>
    <row r="5339" spans="1:14" ht="15" customHeight="1" x14ac:dyDescent="0.25">
      <c r="A5339" s="26">
        <v>44431.796111111114</v>
      </c>
      <c r="B5339" s="23" t="s">
        <v>0</v>
      </c>
      <c r="C5339" s="23" t="s">
        <v>6787</v>
      </c>
      <c r="D5339" s="23" t="s">
        <v>6</v>
      </c>
      <c r="E5339" s="23" t="s">
        <v>1</v>
      </c>
      <c r="F5339" s="23" t="s">
        <v>7</v>
      </c>
      <c r="G5339" s="23" t="s">
        <v>975</v>
      </c>
      <c r="H5339" s="2" t="s">
        <v>7722</v>
      </c>
      <c r="I5339" s="23" t="s">
        <v>5999</v>
      </c>
      <c r="J5339" s="23"/>
      <c r="K5339" s="23" t="s">
        <v>9712</v>
      </c>
      <c r="L5339" s="23"/>
      <c r="M5339" s="23">
        <f>YEAR(Tabla2[[#This Row],[Fecha de creación]])</f>
        <v>2021</v>
      </c>
      <c r="N5339" s="23">
        <f>MONTH(Tabla2[[#This Row],[Fecha de creación]])</f>
        <v>8</v>
      </c>
    </row>
    <row r="5340" spans="1:14" ht="15" customHeight="1" x14ac:dyDescent="0.25">
      <c r="A5340" s="26">
        <v>44431.80196759259</v>
      </c>
      <c r="B5340" s="23" t="s">
        <v>0</v>
      </c>
      <c r="C5340" s="23" t="s">
        <v>6788</v>
      </c>
      <c r="D5340" s="23" t="s">
        <v>382</v>
      </c>
      <c r="E5340" s="23" t="s">
        <v>1</v>
      </c>
      <c r="F5340" s="23" t="s">
        <v>7</v>
      </c>
      <c r="G5340" s="23" t="s">
        <v>975</v>
      </c>
      <c r="H5340" s="2" t="s">
        <v>7723</v>
      </c>
      <c r="I5340" s="23" t="s">
        <v>4</v>
      </c>
      <c r="J5340" s="23"/>
      <c r="K5340" s="23" t="s">
        <v>9712</v>
      </c>
      <c r="L5340" s="23"/>
      <c r="M5340" s="23">
        <f>YEAR(Tabla2[[#This Row],[Fecha de creación]])</f>
        <v>2021</v>
      </c>
      <c r="N5340" s="23">
        <f>MONTH(Tabla2[[#This Row],[Fecha de creación]])</f>
        <v>8</v>
      </c>
    </row>
    <row r="5341" spans="1:14" ht="15" customHeight="1" x14ac:dyDescent="0.25">
      <c r="A5341" s="26">
        <v>44431.804907407408</v>
      </c>
      <c r="B5341" s="23" t="s">
        <v>100</v>
      </c>
      <c r="C5341" s="23" t="s">
        <v>6789</v>
      </c>
      <c r="D5341" s="23" t="s">
        <v>6</v>
      </c>
      <c r="E5341" s="23" t="s">
        <v>1</v>
      </c>
      <c r="F5341" s="23" t="s">
        <v>7</v>
      </c>
      <c r="G5341" s="23" t="s">
        <v>975</v>
      </c>
      <c r="H5341" s="2" t="s">
        <v>7722</v>
      </c>
      <c r="I5341" s="23" t="s">
        <v>6004</v>
      </c>
      <c r="J5341" s="23"/>
      <c r="K5341" s="23" t="s">
        <v>9712</v>
      </c>
      <c r="L5341" s="23"/>
      <c r="M5341" s="23">
        <f>YEAR(Tabla2[[#This Row],[Fecha de creación]])</f>
        <v>2021</v>
      </c>
      <c r="N5341" s="23">
        <f>MONTH(Tabla2[[#This Row],[Fecha de creación]])</f>
        <v>8</v>
      </c>
    </row>
    <row r="5342" spans="1:14" ht="15" customHeight="1" x14ac:dyDescent="0.25">
      <c r="A5342" s="26">
        <v>44431.805312500001</v>
      </c>
      <c r="B5342" s="23" t="s">
        <v>0</v>
      </c>
      <c r="C5342" s="23" t="s">
        <v>6790</v>
      </c>
      <c r="D5342" s="23" t="s">
        <v>382</v>
      </c>
      <c r="E5342" s="23" t="s">
        <v>1</v>
      </c>
      <c r="F5342" s="23" t="s">
        <v>7</v>
      </c>
      <c r="G5342" s="23" t="s">
        <v>975</v>
      </c>
      <c r="H5342" s="2" t="s">
        <v>7723</v>
      </c>
      <c r="I5342" s="23" t="s">
        <v>4</v>
      </c>
      <c r="J5342" s="23"/>
      <c r="K5342" s="23" t="s">
        <v>9712</v>
      </c>
      <c r="L5342" s="23"/>
      <c r="M5342" s="23">
        <f>YEAR(Tabla2[[#This Row],[Fecha de creación]])</f>
        <v>2021</v>
      </c>
      <c r="N5342" s="23">
        <f>MONTH(Tabla2[[#This Row],[Fecha de creación]])</f>
        <v>8</v>
      </c>
    </row>
    <row r="5343" spans="1:14" ht="15" customHeight="1" x14ac:dyDescent="0.25">
      <c r="A5343" s="26">
        <v>44432.500185185185</v>
      </c>
      <c r="B5343" s="23" t="s">
        <v>56</v>
      </c>
      <c r="C5343" s="23" t="s">
        <v>6791</v>
      </c>
      <c r="D5343" s="23" t="s">
        <v>131</v>
      </c>
      <c r="E5343" s="23" t="s">
        <v>1</v>
      </c>
      <c r="F5343" s="23" t="s">
        <v>7</v>
      </c>
      <c r="G5343" s="23" t="s">
        <v>975</v>
      </c>
      <c r="H5343" s="2" t="s">
        <v>7728</v>
      </c>
      <c r="I5343" s="23" t="s">
        <v>4517</v>
      </c>
      <c r="J5343" s="23"/>
      <c r="K5343" s="23" t="s">
        <v>9712</v>
      </c>
      <c r="L5343" s="23"/>
      <c r="M5343" s="23">
        <f>YEAR(Tabla2[[#This Row],[Fecha de creación]])</f>
        <v>2021</v>
      </c>
      <c r="N5343" s="23">
        <f>MONTH(Tabla2[[#This Row],[Fecha de creación]])</f>
        <v>8</v>
      </c>
    </row>
    <row r="5344" spans="1:14" ht="15" customHeight="1" x14ac:dyDescent="0.25">
      <c r="A5344" s="26">
        <v>44432.636886574073</v>
      </c>
      <c r="B5344" s="23" t="s">
        <v>189</v>
      </c>
      <c r="C5344" s="23" t="s">
        <v>6792</v>
      </c>
      <c r="D5344" s="23" t="s">
        <v>131</v>
      </c>
      <c r="E5344" s="23" t="s">
        <v>1</v>
      </c>
      <c r="F5344" s="23" t="s">
        <v>7</v>
      </c>
      <c r="G5344" s="23" t="s">
        <v>975</v>
      </c>
      <c r="H5344" s="2" t="s">
        <v>7728</v>
      </c>
      <c r="I5344" s="23" t="s">
        <v>4486</v>
      </c>
      <c r="J5344" s="23"/>
      <c r="K5344" s="23" t="s">
        <v>9712</v>
      </c>
      <c r="L5344" s="23"/>
      <c r="M5344" s="23">
        <f>YEAR(Tabla2[[#This Row],[Fecha de creación]])</f>
        <v>2021</v>
      </c>
      <c r="N5344" s="23">
        <f>MONTH(Tabla2[[#This Row],[Fecha de creación]])</f>
        <v>8</v>
      </c>
    </row>
    <row r="5345" spans="1:14" ht="15" customHeight="1" x14ac:dyDescent="0.25">
      <c r="A5345" s="26">
        <v>44432.702881944446</v>
      </c>
      <c r="B5345" s="23" t="s">
        <v>19</v>
      </c>
      <c r="C5345" s="23" t="s">
        <v>6793</v>
      </c>
      <c r="D5345" s="23" t="s">
        <v>6794</v>
      </c>
      <c r="E5345" s="23" t="s">
        <v>1</v>
      </c>
      <c r="F5345" s="23" t="s">
        <v>22</v>
      </c>
      <c r="G5345" s="23" t="s">
        <v>975</v>
      </c>
      <c r="H5345" s="2" t="s">
        <v>7728</v>
      </c>
      <c r="I5345" s="23" t="s">
        <v>23</v>
      </c>
      <c r="J5345" s="23"/>
      <c r="K5345" s="23" t="s">
        <v>9712</v>
      </c>
      <c r="L5345" s="23"/>
      <c r="M5345" s="23">
        <f>YEAR(Tabla2[[#This Row],[Fecha de creación]])</f>
        <v>2021</v>
      </c>
      <c r="N5345" s="23">
        <f>MONTH(Tabla2[[#This Row],[Fecha de creación]])</f>
        <v>8</v>
      </c>
    </row>
    <row r="5346" spans="1:14" ht="15" customHeight="1" x14ac:dyDescent="0.25">
      <c r="A5346" s="26">
        <v>44432.742835648147</v>
      </c>
      <c r="B5346" s="23" t="s">
        <v>56</v>
      </c>
      <c r="C5346" s="23" t="s">
        <v>6795</v>
      </c>
      <c r="D5346" s="23" t="s">
        <v>131</v>
      </c>
      <c r="E5346" s="23" t="s">
        <v>1</v>
      </c>
      <c r="F5346" s="23" t="s">
        <v>7</v>
      </c>
      <c r="G5346" s="23" t="s">
        <v>975</v>
      </c>
      <c r="H5346" s="2" t="s">
        <v>7728</v>
      </c>
      <c r="I5346" s="23" t="s">
        <v>4517</v>
      </c>
      <c r="J5346" s="23"/>
      <c r="K5346" s="23" t="s">
        <v>9712</v>
      </c>
      <c r="L5346" s="23"/>
      <c r="M5346" s="23">
        <f>YEAR(Tabla2[[#This Row],[Fecha de creación]])</f>
        <v>2021</v>
      </c>
      <c r="N5346" s="23">
        <f>MONTH(Tabla2[[#This Row],[Fecha de creación]])</f>
        <v>8</v>
      </c>
    </row>
    <row r="5347" spans="1:14" ht="15" customHeight="1" x14ac:dyDescent="0.25">
      <c r="A5347" s="26">
        <v>44432.744212962964</v>
      </c>
      <c r="B5347" s="23" t="s">
        <v>0</v>
      </c>
      <c r="C5347" s="23" t="s">
        <v>6796</v>
      </c>
      <c r="D5347" s="23" t="s">
        <v>21</v>
      </c>
      <c r="E5347" s="23" t="s">
        <v>1</v>
      </c>
      <c r="F5347" s="23" t="s">
        <v>7</v>
      </c>
      <c r="G5347" s="23" t="s">
        <v>975</v>
      </c>
      <c r="H5347" s="2" t="s">
        <v>7722</v>
      </c>
      <c r="I5347" s="23" t="s">
        <v>4</v>
      </c>
      <c r="J5347" s="23"/>
      <c r="K5347" s="23" t="s">
        <v>9712</v>
      </c>
      <c r="L5347" s="23"/>
      <c r="M5347" s="23">
        <f>YEAR(Tabla2[[#This Row],[Fecha de creación]])</f>
        <v>2021</v>
      </c>
      <c r="N5347" s="23">
        <f>MONTH(Tabla2[[#This Row],[Fecha de creación]])</f>
        <v>8</v>
      </c>
    </row>
    <row r="5348" spans="1:14" ht="15" customHeight="1" x14ac:dyDescent="0.25">
      <c r="A5348" s="26">
        <v>44432.745127314818</v>
      </c>
      <c r="B5348" s="23" t="s">
        <v>189</v>
      </c>
      <c r="C5348" s="23" t="s">
        <v>6797</v>
      </c>
      <c r="D5348" s="23" t="s">
        <v>6</v>
      </c>
      <c r="E5348" s="23" t="s">
        <v>1</v>
      </c>
      <c r="F5348" s="23" t="s">
        <v>7</v>
      </c>
      <c r="G5348" s="23" t="s">
        <v>975</v>
      </c>
      <c r="H5348" s="2" t="s">
        <v>7722</v>
      </c>
      <c r="I5348" s="23" t="s">
        <v>4486</v>
      </c>
      <c r="J5348" s="23"/>
      <c r="K5348" s="23" t="s">
        <v>9712</v>
      </c>
      <c r="L5348" s="23"/>
      <c r="M5348" s="23">
        <f>YEAR(Tabla2[[#This Row],[Fecha de creación]])</f>
        <v>2021</v>
      </c>
      <c r="N5348" s="23">
        <f>MONTH(Tabla2[[#This Row],[Fecha de creación]])</f>
        <v>8</v>
      </c>
    </row>
    <row r="5349" spans="1:14" ht="15" customHeight="1" x14ac:dyDescent="0.25">
      <c r="A5349" s="26">
        <v>44432.775185185186</v>
      </c>
      <c r="B5349" s="23" t="s">
        <v>100</v>
      </c>
      <c r="C5349" s="23" t="s">
        <v>6798</v>
      </c>
      <c r="D5349" s="23" t="s">
        <v>5767</v>
      </c>
      <c r="E5349" s="23" t="s">
        <v>1</v>
      </c>
      <c r="F5349" s="23" t="s">
        <v>7</v>
      </c>
      <c r="G5349" s="23" t="s">
        <v>1551</v>
      </c>
      <c r="H5349" s="2" t="s">
        <v>7743</v>
      </c>
      <c r="I5349" s="23" t="s">
        <v>2722</v>
      </c>
      <c r="J5349" s="23"/>
      <c r="K5349" s="23" t="s">
        <v>9712</v>
      </c>
      <c r="L5349" s="23"/>
      <c r="M5349" s="23">
        <f>YEAR(Tabla2[[#This Row],[Fecha de creación]])</f>
        <v>2021</v>
      </c>
      <c r="N5349" s="23">
        <f>MONTH(Tabla2[[#This Row],[Fecha de creación]])</f>
        <v>8</v>
      </c>
    </row>
    <row r="5350" spans="1:14" ht="15" customHeight="1" x14ac:dyDescent="0.25">
      <c r="A5350" s="26">
        <v>44432.784513888888</v>
      </c>
      <c r="B5350" s="23" t="s">
        <v>0</v>
      </c>
      <c r="C5350" s="23" t="s">
        <v>6799</v>
      </c>
      <c r="D5350" s="23" t="s">
        <v>382</v>
      </c>
      <c r="E5350" s="23" t="s">
        <v>1</v>
      </c>
      <c r="F5350" s="23" t="s">
        <v>7</v>
      </c>
      <c r="G5350" s="23" t="s">
        <v>975</v>
      </c>
      <c r="H5350" s="2" t="s">
        <v>7723</v>
      </c>
      <c r="I5350" s="23" t="s">
        <v>4</v>
      </c>
      <c r="J5350" s="23"/>
      <c r="K5350" s="23" t="s">
        <v>9712</v>
      </c>
      <c r="L5350" s="23"/>
      <c r="M5350" s="23">
        <f>YEAR(Tabla2[[#This Row],[Fecha de creación]])</f>
        <v>2021</v>
      </c>
      <c r="N5350" s="23">
        <f>MONTH(Tabla2[[#This Row],[Fecha de creación]])</f>
        <v>8</v>
      </c>
    </row>
    <row r="5351" spans="1:14" ht="15" customHeight="1" x14ac:dyDescent="0.25">
      <c r="A5351" s="26">
        <v>44432.788275462961</v>
      </c>
      <c r="B5351" s="23" t="s">
        <v>0</v>
      </c>
      <c r="C5351" s="23" t="s">
        <v>6800</v>
      </c>
      <c r="D5351" s="23" t="s">
        <v>615</v>
      </c>
      <c r="E5351" s="23" t="s">
        <v>1</v>
      </c>
      <c r="F5351" s="23" t="s">
        <v>7</v>
      </c>
      <c r="G5351" s="23" t="s">
        <v>975</v>
      </c>
      <c r="H5351" s="2" t="s">
        <v>7745</v>
      </c>
      <c r="I5351" s="23" t="s">
        <v>4</v>
      </c>
      <c r="J5351" s="23"/>
      <c r="K5351" s="23" t="s">
        <v>9712</v>
      </c>
      <c r="L5351" s="23"/>
      <c r="M5351" s="23">
        <f>YEAR(Tabla2[[#This Row],[Fecha de creación]])</f>
        <v>2021</v>
      </c>
      <c r="N5351" s="23">
        <f>MONTH(Tabla2[[#This Row],[Fecha de creación]])</f>
        <v>8</v>
      </c>
    </row>
    <row r="5352" spans="1:14" ht="15" customHeight="1" x14ac:dyDescent="0.25">
      <c r="A5352" s="26">
        <v>44432.795162037037</v>
      </c>
      <c r="B5352" s="23" t="s">
        <v>0</v>
      </c>
      <c r="C5352" s="23" t="s">
        <v>6801</v>
      </c>
      <c r="D5352" s="23" t="s">
        <v>382</v>
      </c>
      <c r="E5352" s="23" t="s">
        <v>1</v>
      </c>
      <c r="F5352" s="23" t="s">
        <v>7</v>
      </c>
      <c r="G5352" s="23" t="s">
        <v>975</v>
      </c>
      <c r="H5352" s="2" t="s">
        <v>7723</v>
      </c>
      <c r="I5352" s="23" t="s">
        <v>4</v>
      </c>
      <c r="J5352" s="23"/>
      <c r="K5352" s="23" t="s">
        <v>9712</v>
      </c>
      <c r="L5352" s="23"/>
      <c r="M5352" s="23">
        <f>YEAR(Tabla2[[#This Row],[Fecha de creación]])</f>
        <v>2021</v>
      </c>
      <c r="N5352" s="23">
        <f>MONTH(Tabla2[[#This Row],[Fecha de creación]])</f>
        <v>8</v>
      </c>
    </row>
    <row r="5353" spans="1:14" ht="15" customHeight="1" x14ac:dyDescent="0.25">
      <c r="A5353" s="26">
        <v>44432.795682870368</v>
      </c>
      <c r="B5353" s="23" t="s">
        <v>0</v>
      </c>
      <c r="C5353" s="23" t="s">
        <v>6802</v>
      </c>
      <c r="D5353" s="23" t="s">
        <v>615</v>
      </c>
      <c r="E5353" s="23" t="s">
        <v>1</v>
      </c>
      <c r="F5353" s="23" t="s">
        <v>7</v>
      </c>
      <c r="G5353" s="23" t="s">
        <v>975</v>
      </c>
      <c r="H5353" s="2" t="s">
        <v>7745</v>
      </c>
      <c r="I5353" s="23" t="s">
        <v>4</v>
      </c>
      <c r="J5353" s="23"/>
      <c r="K5353" s="23" t="s">
        <v>9712</v>
      </c>
      <c r="L5353" s="23"/>
      <c r="M5353" s="23">
        <f>YEAR(Tabla2[[#This Row],[Fecha de creación]])</f>
        <v>2021</v>
      </c>
      <c r="N5353" s="23">
        <f>MONTH(Tabla2[[#This Row],[Fecha de creación]])</f>
        <v>8</v>
      </c>
    </row>
    <row r="5354" spans="1:14" ht="15" customHeight="1" x14ac:dyDescent="0.25">
      <c r="A5354" s="26">
        <v>44432.804166666669</v>
      </c>
      <c r="B5354" s="23" t="s">
        <v>0</v>
      </c>
      <c r="C5354" s="23" t="s">
        <v>6803</v>
      </c>
      <c r="D5354" s="23" t="s">
        <v>389</v>
      </c>
      <c r="E5354" s="23" t="s">
        <v>1</v>
      </c>
      <c r="F5354" s="23" t="s">
        <v>2</v>
      </c>
      <c r="G5354" s="23" t="s">
        <v>975</v>
      </c>
      <c r="H5354" s="2" t="s">
        <v>7755</v>
      </c>
      <c r="I5354" s="23" t="s">
        <v>5999</v>
      </c>
      <c r="J5354" s="23"/>
      <c r="K5354" s="23" t="s">
        <v>9712</v>
      </c>
      <c r="L5354" s="23"/>
      <c r="M5354" s="23">
        <f>YEAR(Tabla2[[#This Row],[Fecha de creación]])</f>
        <v>2021</v>
      </c>
      <c r="N5354" s="23">
        <f>MONTH(Tabla2[[#This Row],[Fecha de creación]])</f>
        <v>8</v>
      </c>
    </row>
    <row r="5355" spans="1:14" ht="15" customHeight="1" x14ac:dyDescent="0.25">
      <c r="A5355" s="26">
        <v>44432.805613425924</v>
      </c>
      <c r="B5355" s="23" t="s">
        <v>0</v>
      </c>
      <c r="C5355" s="23" t="s">
        <v>6804</v>
      </c>
      <c r="D5355" s="23" t="s">
        <v>586</v>
      </c>
      <c r="E5355" s="23" t="s">
        <v>1</v>
      </c>
      <c r="F5355" s="23" t="s">
        <v>7</v>
      </c>
      <c r="G5355" s="23" t="s">
        <v>975</v>
      </c>
      <c r="H5355" s="2" t="s">
        <v>7748</v>
      </c>
      <c r="I5355" s="23" t="s">
        <v>4</v>
      </c>
      <c r="J5355" s="23"/>
      <c r="K5355" s="23" t="s">
        <v>9712</v>
      </c>
      <c r="L5355" s="23"/>
      <c r="M5355" s="23">
        <f>YEAR(Tabla2[[#This Row],[Fecha de creación]])</f>
        <v>2021</v>
      </c>
      <c r="N5355" s="23">
        <f>MONTH(Tabla2[[#This Row],[Fecha de creación]])</f>
        <v>8</v>
      </c>
    </row>
    <row r="5356" spans="1:14" ht="15" customHeight="1" x14ac:dyDescent="0.25">
      <c r="A5356" s="26">
        <v>44432.815104166664</v>
      </c>
      <c r="B5356" s="23" t="s">
        <v>0</v>
      </c>
      <c r="C5356" s="23" t="s">
        <v>6805</v>
      </c>
      <c r="D5356" s="23" t="s">
        <v>1053</v>
      </c>
      <c r="E5356" s="23" t="s">
        <v>1</v>
      </c>
      <c r="F5356" s="23" t="s">
        <v>7</v>
      </c>
      <c r="G5356" s="23" t="s">
        <v>1551</v>
      </c>
      <c r="H5356" s="2" t="s">
        <v>7731</v>
      </c>
      <c r="I5356" s="23" t="s">
        <v>4</v>
      </c>
      <c r="J5356" s="23"/>
      <c r="K5356" s="23" t="s">
        <v>9712</v>
      </c>
      <c r="L5356" s="23"/>
      <c r="M5356" s="23">
        <f>YEAR(Tabla2[[#This Row],[Fecha de creación]])</f>
        <v>2021</v>
      </c>
      <c r="N5356" s="23">
        <f>MONTH(Tabla2[[#This Row],[Fecha de creación]])</f>
        <v>8</v>
      </c>
    </row>
    <row r="5357" spans="1:14" ht="15" customHeight="1" x14ac:dyDescent="0.25">
      <c r="A5357" s="26">
        <v>44432.819016203706</v>
      </c>
      <c r="B5357" s="23" t="s">
        <v>0</v>
      </c>
      <c r="C5357" s="23" t="s">
        <v>6806</v>
      </c>
      <c r="D5357" s="23" t="s">
        <v>551</v>
      </c>
      <c r="E5357" s="23" t="s">
        <v>1</v>
      </c>
      <c r="F5357" s="23" t="s">
        <v>7</v>
      </c>
      <c r="G5357" s="23" t="s">
        <v>975</v>
      </c>
      <c r="H5357" s="2" t="s">
        <v>7731</v>
      </c>
      <c r="I5357" s="23" t="s">
        <v>5999</v>
      </c>
      <c r="J5357" s="23"/>
      <c r="K5357" s="23" t="s">
        <v>9712</v>
      </c>
      <c r="L5357" s="23"/>
      <c r="M5357" s="23">
        <f>YEAR(Tabla2[[#This Row],[Fecha de creación]])</f>
        <v>2021</v>
      </c>
      <c r="N5357" s="23">
        <f>MONTH(Tabla2[[#This Row],[Fecha de creación]])</f>
        <v>8</v>
      </c>
    </row>
    <row r="5358" spans="1:14" ht="15" customHeight="1" x14ac:dyDescent="0.25">
      <c r="A5358" s="26">
        <v>44432.824432870373</v>
      </c>
      <c r="B5358" s="23" t="s">
        <v>0</v>
      </c>
      <c r="C5358" s="23" t="s">
        <v>6807</v>
      </c>
      <c r="D5358" s="23" t="s">
        <v>1344</v>
      </c>
      <c r="E5358" s="23" t="s">
        <v>1</v>
      </c>
      <c r="F5358" s="23" t="s">
        <v>7</v>
      </c>
      <c r="G5358" s="23" t="s">
        <v>1551</v>
      </c>
      <c r="H5358" s="2" t="s">
        <v>7726</v>
      </c>
      <c r="I5358" s="23" t="s">
        <v>11</v>
      </c>
      <c r="J5358" s="23"/>
      <c r="K5358" s="23" t="s">
        <v>9712</v>
      </c>
      <c r="L5358" s="23"/>
      <c r="M5358" s="23">
        <f>YEAR(Tabla2[[#This Row],[Fecha de creación]])</f>
        <v>2021</v>
      </c>
      <c r="N5358" s="23">
        <f>MONTH(Tabla2[[#This Row],[Fecha de creación]])</f>
        <v>8</v>
      </c>
    </row>
    <row r="5359" spans="1:14" ht="15" customHeight="1" x14ac:dyDescent="0.25">
      <c r="A5359" s="26">
        <v>44432.829108796293</v>
      </c>
      <c r="B5359" s="23" t="s">
        <v>0</v>
      </c>
      <c r="C5359" s="23" t="s">
        <v>6808</v>
      </c>
      <c r="D5359" s="23" t="s">
        <v>6</v>
      </c>
      <c r="E5359" s="23" t="s">
        <v>1</v>
      </c>
      <c r="F5359" s="23" t="s">
        <v>7</v>
      </c>
      <c r="G5359" s="23" t="s">
        <v>975</v>
      </c>
      <c r="H5359" s="2" t="s">
        <v>7722</v>
      </c>
      <c r="I5359" s="23" t="s">
        <v>4</v>
      </c>
      <c r="J5359" s="23"/>
      <c r="K5359" s="23" t="s">
        <v>9712</v>
      </c>
      <c r="L5359" s="23"/>
      <c r="M5359" s="23">
        <f>YEAR(Tabla2[[#This Row],[Fecha de creación]])</f>
        <v>2021</v>
      </c>
      <c r="N5359" s="23">
        <f>MONTH(Tabla2[[#This Row],[Fecha de creación]])</f>
        <v>8</v>
      </c>
    </row>
    <row r="5360" spans="1:14" ht="15" customHeight="1" x14ac:dyDescent="0.25">
      <c r="A5360" s="26">
        <v>44433.400046296294</v>
      </c>
      <c r="B5360" s="23" t="s">
        <v>0</v>
      </c>
      <c r="C5360" s="23" t="s">
        <v>6809</v>
      </c>
      <c r="D5360" s="23" t="s">
        <v>3408</v>
      </c>
      <c r="E5360" s="23" t="s">
        <v>1</v>
      </c>
      <c r="F5360" s="23" t="s">
        <v>7</v>
      </c>
      <c r="G5360" s="23" t="s">
        <v>975</v>
      </c>
      <c r="H5360" s="2" t="s">
        <v>7722</v>
      </c>
      <c r="I5360" s="23" t="s">
        <v>7412</v>
      </c>
      <c r="J5360" s="23"/>
      <c r="K5360" s="23" t="s">
        <v>9712</v>
      </c>
      <c r="L5360" s="23"/>
      <c r="M5360" s="23">
        <f>YEAR(Tabla2[[#This Row],[Fecha de creación]])</f>
        <v>2021</v>
      </c>
      <c r="N5360" s="23">
        <f>MONTH(Tabla2[[#This Row],[Fecha de creación]])</f>
        <v>8</v>
      </c>
    </row>
    <row r="5361" spans="1:14" ht="15" customHeight="1" x14ac:dyDescent="0.25">
      <c r="A5361" s="26">
        <v>44433.454502314817</v>
      </c>
      <c r="B5361" s="23" t="s">
        <v>189</v>
      </c>
      <c r="C5361" s="23" t="s">
        <v>6810</v>
      </c>
      <c r="D5361" s="23" t="s">
        <v>6</v>
      </c>
      <c r="E5361" s="23" t="s">
        <v>1</v>
      </c>
      <c r="F5361" s="23" t="s">
        <v>7</v>
      </c>
      <c r="G5361" s="23" t="s">
        <v>975</v>
      </c>
      <c r="H5361" s="2" t="s">
        <v>7722</v>
      </c>
      <c r="I5361" s="23" t="s">
        <v>4486</v>
      </c>
      <c r="J5361" s="23"/>
      <c r="K5361" s="23" t="s">
        <v>9712</v>
      </c>
      <c r="L5361" s="23"/>
      <c r="M5361" s="23">
        <f>YEAR(Tabla2[[#This Row],[Fecha de creación]])</f>
        <v>2021</v>
      </c>
      <c r="N5361" s="23">
        <f>MONTH(Tabla2[[#This Row],[Fecha de creación]])</f>
        <v>8</v>
      </c>
    </row>
    <row r="5362" spans="1:14" ht="15" customHeight="1" x14ac:dyDescent="0.25">
      <c r="A5362" s="26">
        <v>44433.465416666666</v>
      </c>
      <c r="B5362" s="23" t="s">
        <v>19</v>
      </c>
      <c r="C5362" s="23" t="s">
        <v>915</v>
      </c>
      <c r="D5362" s="23" t="s">
        <v>916</v>
      </c>
      <c r="E5362" s="23" t="s">
        <v>1</v>
      </c>
      <c r="F5362" s="23" t="s">
        <v>7</v>
      </c>
      <c r="G5362" s="23" t="s">
        <v>3</v>
      </c>
      <c r="H5362" s="2" t="s">
        <v>7722</v>
      </c>
      <c r="I5362" s="23" t="s">
        <v>23</v>
      </c>
      <c r="J5362" s="23"/>
      <c r="K5362" s="23" t="s">
        <v>9712</v>
      </c>
      <c r="L5362" s="23"/>
      <c r="M5362" s="23">
        <f>YEAR(Tabla2[[#This Row],[Fecha de creación]])</f>
        <v>2021</v>
      </c>
      <c r="N5362" s="23">
        <f>MONTH(Tabla2[[#This Row],[Fecha de creación]])</f>
        <v>8</v>
      </c>
    </row>
    <row r="5363" spans="1:14" ht="15" customHeight="1" x14ac:dyDescent="0.25">
      <c r="A5363" s="26">
        <v>44433.473217592589</v>
      </c>
      <c r="B5363" s="23" t="s">
        <v>0</v>
      </c>
      <c r="C5363" s="23" t="s">
        <v>6811</v>
      </c>
      <c r="D5363" s="23" t="s">
        <v>6</v>
      </c>
      <c r="E5363" s="23" t="s">
        <v>1</v>
      </c>
      <c r="F5363" s="23" t="s">
        <v>7</v>
      </c>
      <c r="G5363" s="23" t="s">
        <v>975</v>
      </c>
      <c r="H5363" s="2" t="s">
        <v>7722</v>
      </c>
      <c r="I5363" s="23" t="s">
        <v>7412</v>
      </c>
      <c r="J5363" s="23"/>
      <c r="K5363" s="23" t="s">
        <v>9712</v>
      </c>
      <c r="L5363" s="23"/>
      <c r="M5363" s="23">
        <f>YEAR(Tabla2[[#This Row],[Fecha de creación]])</f>
        <v>2021</v>
      </c>
      <c r="N5363" s="23">
        <f>MONTH(Tabla2[[#This Row],[Fecha de creación]])</f>
        <v>8</v>
      </c>
    </row>
    <row r="5364" spans="1:14" ht="15" customHeight="1" x14ac:dyDescent="0.25">
      <c r="A5364" s="26">
        <v>44433.473819444444</v>
      </c>
      <c r="B5364" s="23" t="s">
        <v>0</v>
      </c>
      <c r="C5364" s="23" t="s">
        <v>6812</v>
      </c>
      <c r="D5364" s="23" t="s">
        <v>6</v>
      </c>
      <c r="E5364" s="23" t="s">
        <v>1</v>
      </c>
      <c r="F5364" s="23" t="s">
        <v>7</v>
      </c>
      <c r="G5364" s="23" t="s">
        <v>975</v>
      </c>
      <c r="H5364" s="2" t="s">
        <v>7722</v>
      </c>
      <c r="I5364" s="23" t="s">
        <v>7412</v>
      </c>
      <c r="J5364" s="23"/>
      <c r="K5364" s="23" t="s">
        <v>9712</v>
      </c>
      <c r="L5364" s="23"/>
      <c r="M5364" s="23">
        <f>YEAR(Tabla2[[#This Row],[Fecha de creación]])</f>
        <v>2021</v>
      </c>
      <c r="N5364" s="23">
        <f>MONTH(Tabla2[[#This Row],[Fecha de creación]])</f>
        <v>8</v>
      </c>
    </row>
    <row r="5365" spans="1:14" ht="15" customHeight="1" x14ac:dyDescent="0.25">
      <c r="A5365" s="26">
        <v>44433.475462962961</v>
      </c>
      <c r="B5365" s="23" t="s">
        <v>0</v>
      </c>
      <c r="C5365" s="23" t="s">
        <v>6813</v>
      </c>
      <c r="D5365" s="23" t="s">
        <v>21</v>
      </c>
      <c r="E5365" s="23" t="s">
        <v>1</v>
      </c>
      <c r="F5365" s="23" t="s">
        <v>7</v>
      </c>
      <c r="G5365" s="23" t="s">
        <v>975</v>
      </c>
      <c r="H5365" s="2" t="s">
        <v>7744</v>
      </c>
      <c r="I5365" s="23" t="s">
        <v>7412</v>
      </c>
      <c r="J5365" s="23"/>
      <c r="K5365" s="23" t="s">
        <v>9712</v>
      </c>
      <c r="L5365" s="23"/>
      <c r="M5365" s="23">
        <f>YEAR(Tabla2[[#This Row],[Fecha de creación]])</f>
        <v>2021</v>
      </c>
      <c r="N5365" s="23">
        <f>MONTH(Tabla2[[#This Row],[Fecha de creación]])</f>
        <v>8</v>
      </c>
    </row>
    <row r="5366" spans="1:14" ht="15" customHeight="1" x14ac:dyDescent="0.25">
      <c r="A5366" s="26">
        <v>44433.475960648146</v>
      </c>
      <c r="B5366" s="23" t="s">
        <v>0</v>
      </c>
      <c r="C5366" s="23" t="s">
        <v>6814</v>
      </c>
      <c r="D5366" s="23" t="s">
        <v>349</v>
      </c>
      <c r="E5366" s="23" t="s">
        <v>1</v>
      </c>
      <c r="F5366" s="23" t="s">
        <v>7</v>
      </c>
      <c r="G5366" s="23" t="s">
        <v>975</v>
      </c>
      <c r="H5366" s="2" t="s">
        <v>7731</v>
      </c>
      <c r="I5366" s="23" t="s">
        <v>7412</v>
      </c>
      <c r="J5366" s="23"/>
      <c r="K5366" s="23" t="s">
        <v>9712</v>
      </c>
      <c r="L5366" s="23"/>
      <c r="M5366" s="23">
        <f>YEAR(Tabla2[[#This Row],[Fecha de creación]])</f>
        <v>2021</v>
      </c>
      <c r="N5366" s="23">
        <f>MONTH(Tabla2[[#This Row],[Fecha de creación]])</f>
        <v>8</v>
      </c>
    </row>
    <row r="5367" spans="1:14" ht="15" customHeight="1" x14ac:dyDescent="0.25">
      <c r="A5367" s="26">
        <v>44433.476365740738</v>
      </c>
      <c r="B5367" s="23" t="s">
        <v>0</v>
      </c>
      <c r="C5367" s="23" t="s">
        <v>6815</v>
      </c>
      <c r="D5367" s="23" t="s">
        <v>351</v>
      </c>
      <c r="E5367" s="23" t="s">
        <v>1</v>
      </c>
      <c r="F5367" s="23" t="s">
        <v>7</v>
      </c>
      <c r="G5367" s="23" t="s">
        <v>975</v>
      </c>
      <c r="H5367" s="2" t="s">
        <v>7734</v>
      </c>
      <c r="I5367" s="23" t="s">
        <v>7412</v>
      </c>
      <c r="J5367" s="23"/>
      <c r="K5367" s="23" t="s">
        <v>9712</v>
      </c>
      <c r="L5367" s="23"/>
      <c r="M5367" s="23">
        <f>YEAR(Tabla2[[#This Row],[Fecha de creación]])</f>
        <v>2021</v>
      </c>
      <c r="N5367" s="23">
        <f>MONTH(Tabla2[[#This Row],[Fecha de creación]])</f>
        <v>8</v>
      </c>
    </row>
    <row r="5368" spans="1:14" ht="15" customHeight="1" x14ac:dyDescent="0.25">
      <c r="A5368" s="26">
        <v>44433.477141203701</v>
      </c>
      <c r="B5368" s="23" t="s">
        <v>0</v>
      </c>
      <c r="C5368" s="23" t="s">
        <v>6816</v>
      </c>
      <c r="D5368" s="23" t="s">
        <v>110</v>
      </c>
      <c r="E5368" s="23" t="s">
        <v>1</v>
      </c>
      <c r="F5368" s="23" t="s">
        <v>7</v>
      </c>
      <c r="G5368" s="23" t="s">
        <v>975</v>
      </c>
      <c r="H5368" s="2" t="s">
        <v>7731</v>
      </c>
      <c r="I5368" s="23" t="s">
        <v>7412</v>
      </c>
      <c r="J5368" s="23"/>
      <c r="K5368" s="23" t="s">
        <v>9712</v>
      </c>
      <c r="L5368" s="23"/>
      <c r="M5368" s="23">
        <f>YEAR(Tabla2[[#This Row],[Fecha de creación]])</f>
        <v>2021</v>
      </c>
      <c r="N5368" s="23">
        <f>MONTH(Tabla2[[#This Row],[Fecha de creación]])</f>
        <v>8</v>
      </c>
    </row>
    <row r="5369" spans="1:14" ht="15" customHeight="1" x14ac:dyDescent="0.25">
      <c r="A5369" s="26">
        <v>44433.500810185185</v>
      </c>
      <c r="B5369" s="23" t="s">
        <v>100</v>
      </c>
      <c r="C5369" s="23" t="s">
        <v>6817</v>
      </c>
      <c r="D5369" s="23" t="s">
        <v>6</v>
      </c>
      <c r="E5369" s="23" t="s">
        <v>1</v>
      </c>
      <c r="F5369" s="23" t="s">
        <v>7</v>
      </c>
      <c r="G5369" s="23" t="s">
        <v>975</v>
      </c>
      <c r="H5369" s="2" t="s">
        <v>7722</v>
      </c>
      <c r="I5369" s="23" t="s">
        <v>7575</v>
      </c>
      <c r="J5369" s="23"/>
      <c r="K5369" s="23" t="s">
        <v>9712</v>
      </c>
      <c r="L5369" s="23"/>
      <c r="M5369" s="23">
        <f>YEAR(Tabla2[[#This Row],[Fecha de creación]])</f>
        <v>2021</v>
      </c>
      <c r="N5369" s="23">
        <f>MONTH(Tabla2[[#This Row],[Fecha de creación]])</f>
        <v>8</v>
      </c>
    </row>
    <row r="5370" spans="1:14" ht="15" customHeight="1" x14ac:dyDescent="0.25">
      <c r="A5370" s="26">
        <v>44433.512731481482</v>
      </c>
      <c r="B5370" s="23" t="s">
        <v>0</v>
      </c>
      <c r="C5370" s="23" t="s">
        <v>6818</v>
      </c>
      <c r="D5370" s="23" t="s">
        <v>6460</v>
      </c>
      <c r="E5370" s="23" t="s">
        <v>1</v>
      </c>
      <c r="F5370" s="23" t="s">
        <v>7</v>
      </c>
      <c r="G5370" s="23" t="s">
        <v>975</v>
      </c>
      <c r="H5370" s="2" t="s">
        <v>7744</v>
      </c>
      <c r="I5370" s="23" t="s">
        <v>7412</v>
      </c>
      <c r="J5370" s="23"/>
      <c r="K5370" s="23" t="s">
        <v>9712</v>
      </c>
      <c r="L5370" s="23"/>
      <c r="M5370" s="23">
        <f>YEAR(Tabla2[[#This Row],[Fecha de creación]])</f>
        <v>2021</v>
      </c>
      <c r="N5370" s="23">
        <f>MONTH(Tabla2[[#This Row],[Fecha de creación]])</f>
        <v>8</v>
      </c>
    </row>
    <row r="5371" spans="1:14" ht="15" customHeight="1" x14ac:dyDescent="0.25">
      <c r="A5371" s="26">
        <v>44433.52516203704</v>
      </c>
      <c r="B5371" s="23" t="s">
        <v>0</v>
      </c>
      <c r="C5371" s="23" t="s">
        <v>6819</v>
      </c>
      <c r="D5371" s="23" t="s">
        <v>349</v>
      </c>
      <c r="E5371" s="23" t="s">
        <v>1</v>
      </c>
      <c r="F5371" s="23" t="s">
        <v>7</v>
      </c>
      <c r="G5371" s="23" t="s">
        <v>975</v>
      </c>
      <c r="H5371" s="2" t="s">
        <v>7731</v>
      </c>
      <c r="I5371" s="23" t="s">
        <v>7412</v>
      </c>
      <c r="J5371" s="23"/>
      <c r="K5371" s="23" t="s">
        <v>9712</v>
      </c>
      <c r="L5371" s="23"/>
      <c r="M5371" s="23">
        <f>YEAR(Tabla2[[#This Row],[Fecha de creación]])</f>
        <v>2021</v>
      </c>
      <c r="N5371" s="23">
        <f>MONTH(Tabla2[[#This Row],[Fecha de creación]])</f>
        <v>8</v>
      </c>
    </row>
    <row r="5372" spans="1:14" ht="15" customHeight="1" x14ac:dyDescent="0.25">
      <c r="A5372" s="26">
        <v>44433.535810185182</v>
      </c>
      <c r="B5372" s="23" t="s">
        <v>0</v>
      </c>
      <c r="C5372" s="23" t="s">
        <v>6820</v>
      </c>
      <c r="D5372" s="23" t="s">
        <v>586</v>
      </c>
      <c r="E5372" s="23" t="s">
        <v>1</v>
      </c>
      <c r="F5372" s="23" t="s">
        <v>7</v>
      </c>
      <c r="G5372" s="23" t="s">
        <v>975</v>
      </c>
      <c r="H5372" s="2" t="s">
        <v>7748</v>
      </c>
      <c r="I5372" s="23" t="s">
        <v>4</v>
      </c>
      <c r="J5372" s="23"/>
      <c r="K5372" s="23" t="s">
        <v>9712</v>
      </c>
      <c r="L5372" s="23"/>
      <c r="M5372" s="23">
        <f>YEAR(Tabla2[[#This Row],[Fecha de creación]])</f>
        <v>2021</v>
      </c>
      <c r="N5372" s="23">
        <f>MONTH(Tabla2[[#This Row],[Fecha de creación]])</f>
        <v>8</v>
      </c>
    </row>
    <row r="5373" spans="1:14" ht="15" customHeight="1" x14ac:dyDescent="0.25">
      <c r="A5373" s="26">
        <v>44433.544976851852</v>
      </c>
      <c r="B5373" s="23" t="s">
        <v>100</v>
      </c>
      <c r="C5373" s="23" t="s">
        <v>6821</v>
      </c>
      <c r="D5373" s="23" t="s">
        <v>382</v>
      </c>
      <c r="E5373" s="23" t="s">
        <v>1</v>
      </c>
      <c r="F5373" s="23" t="s">
        <v>7</v>
      </c>
      <c r="G5373" s="23" t="s">
        <v>975</v>
      </c>
      <c r="H5373" s="2" t="s">
        <v>7758</v>
      </c>
      <c r="I5373" s="23" t="s">
        <v>7575</v>
      </c>
      <c r="J5373" s="23"/>
      <c r="K5373" s="23" t="s">
        <v>9712</v>
      </c>
      <c r="L5373" s="23"/>
      <c r="M5373" s="23">
        <f>YEAR(Tabla2[[#This Row],[Fecha de creación]])</f>
        <v>2021</v>
      </c>
      <c r="N5373" s="23">
        <f>MONTH(Tabla2[[#This Row],[Fecha de creación]])</f>
        <v>8</v>
      </c>
    </row>
    <row r="5374" spans="1:14" ht="15" customHeight="1" x14ac:dyDescent="0.25">
      <c r="A5374" s="26">
        <v>44433.5466087963</v>
      </c>
      <c r="B5374" s="23" t="s">
        <v>0</v>
      </c>
      <c r="C5374" s="23" t="s">
        <v>6822</v>
      </c>
      <c r="D5374" s="23" t="s">
        <v>6</v>
      </c>
      <c r="E5374" s="23" t="s">
        <v>1</v>
      </c>
      <c r="F5374" s="23" t="s">
        <v>7</v>
      </c>
      <c r="G5374" s="23" t="s">
        <v>975</v>
      </c>
      <c r="H5374" s="2" t="s">
        <v>7722</v>
      </c>
      <c r="I5374" s="23" t="s">
        <v>4</v>
      </c>
      <c r="J5374" s="23"/>
      <c r="K5374" s="23" t="s">
        <v>9712</v>
      </c>
      <c r="L5374" s="23"/>
      <c r="M5374" s="23">
        <f>YEAR(Tabla2[[#This Row],[Fecha de creación]])</f>
        <v>2021</v>
      </c>
      <c r="N5374" s="23">
        <f>MONTH(Tabla2[[#This Row],[Fecha de creación]])</f>
        <v>8</v>
      </c>
    </row>
    <row r="5375" spans="1:14" ht="15" customHeight="1" x14ac:dyDescent="0.25">
      <c r="A5375" s="26">
        <v>44433.56009259259</v>
      </c>
      <c r="B5375" s="23" t="s">
        <v>0</v>
      </c>
      <c r="C5375" s="23" t="s">
        <v>6823</v>
      </c>
      <c r="D5375" s="23" t="s">
        <v>551</v>
      </c>
      <c r="E5375" s="23" t="s">
        <v>1</v>
      </c>
      <c r="F5375" s="23" t="s">
        <v>7</v>
      </c>
      <c r="G5375" s="23" t="s">
        <v>975</v>
      </c>
      <c r="H5375" s="2" t="s">
        <v>7731</v>
      </c>
      <c r="I5375" s="23" t="s">
        <v>4</v>
      </c>
      <c r="J5375" s="23"/>
      <c r="K5375" s="23" t="s">
        <v>9712</v>
      </c>
      <c r="L5375" s="23"/>
      <c r="M5375" s="23">
        <f>YEAR(Tabla2[[#This Row],[Fecha de creación]])</f>
        <v>2021</v>
      </c>
      <c r="N5375" s="23">
        <f>MONTH(Tabla2[[#This Row],[Fecha de creación]])</f>
        <v>8</v>
      </c>
    </row>
    <row r="5376" spans="1:14" ht="15" customHeight="1" x14ac:dyDescent="0.25">
      <c r="A5376" s="26">
        <v>44433.659375000003</v>
      </c>
      <c r="B5376" s="23" t="s">
        <v>0</v>
      </c>
      <c r="C5376" s="23" t="s">
        <v>6824</v>
      </c>
      <c r="D5376" s="23" t="s">
        <v>868</v>
      </c>
      <c r="E5376" s="23" t="s">
        <v>1</v>
      </c>
      <c r="F5376" s="23" t="s">
        <v>22</v>
      </c>
      <c r="G5376" s="23" t="s">
        <v>975</v>
      </c>
      <c r="H5376" s="2" t="s">
        <v>7737</v>
      </c>
      <c r="I5376" s="23" t="s">
        <v>7412</v>
      </c>
      <c r="J5376" s="23"/>
      <c r="K5376" s="23" t="s">
        <v>9712</v>
      </c>
      <c r="L5376" s="23"/>
      <c r="M5376" s="23">
        <f>YEAR(Tabla2[[#This Row],[Fecha de creación]])</f>
        <v>2021</v>
      </c>
      <c r="N5376" s="23">
        <f>MONTH(Tabla2[[#This Row],[Fecha de creación]])</f>
        <v>8</v>
      </c>
    </row>
    <row r="5377" spans="1:14" ht="15" customHeight="1" x14ac:dyDescent="0.25">
      <c r="A5377" s="26">
        <v>44433.662974537037</v>
      </c>
      <c r="B5377" s="23" t="s">
        <v>0</v>
      </c>
      <c r="C5377" s="23" t="s">
        <v>6825</v>
      </c>
      <c r="D5377" s="23" t="s">
        <v>131</v>
      </c>
      <c r="E5377" s="23" t="s">
        <v>1</v>
      </c>
      <c r="F5377" s="23" t="s">
        <v>7</v>
      </c>
      <c r="G5377" s="23" t="s">
        <v>975</v>
      </c>
      <c r="H5377" s="2" t="s">
        <v>7728</v>
      </c>
      <c r="I5377" s="23" t="s">
        <v>4</v>
      </c>
      <c r="J5377" s="23"/>
      <c r="K5377" s="23" t="s">
        <v>9712</v>
      </c>
      <c r="L5377" s="23"/>
      <c r="M5377" s="23">
        <f>YEAR(Tabla2[[#This Row],[Fecha de creación]])</f>
        <v>2021</v>
      </c>
      <c r="N5377" s="23">
        <f>MONTH(Tabla2[[#This Row],[Fecha de creación]])</f>
        <v>8</v>
      </c>
    </row>
    <row r="5378" spans="1:14" ht="15" customHeight="1" x14ac:dyDescent="0.25">
      <c r="A5378" s="26">
        <v>44433.663668981484</v>
      </c>
      <c r="B5378" s="23" t="s">
        <v>100</v>
      </c>
      <c r="C5378" s="23" t="s">
        <v>6826</v>
      </c>
      <c r="D5378" s="23" t="s">
        <v>6</v>
      </c>
      <c r="E5378" s="23" t="s">
        <v>1</v>
      </c>
      <c r="F5378" s="23" t="s">
        <v>7</v>
      </c>
      <c r="G5378" s="23" t="s">
        <v>975</v>
      </c>
      <c r="H5378" s="2" t="s">
        <v>7722</v>
      </c>
      <c r="I5378" s="23" t="s">
        <v>7575</v>
      </c>
      <c r="J5378" s="23"/>
      <c r="K5378" s="23" t="s">
        <v>9712</v>
      </c>
      <c r="L5378" s="23"/>
      <c r="M5378" s="23">
        <f>YEAR(Tabla2[[#This Row],[Fecha de creación]])</f>
        <v>2021</v>
      </c>
      <c r="N5378" s="23">
        <f>MONTH(Tabla2[[#This Row],[Fecha de creación]])</f>
        <v>8</v>
      </c>
    </row>
    <row r="5379" spans="1:14" ht="15" customHeight="1" x14ac:dyDescent="0.25">
      <c r="A5379" s="26">
        <v>44433.67523148148</v>
      </c>
      <c r="B5379" s="23" t="s">
        <v>100</v>
      </c>
      <c r="C5379" s="23" t="s">
        <v>6827</v>
      </c>
      <c r="D5379" s="23" t="s">
        <v>6</v>
      </c>
      <c r="E5379" s="23" t="s">
        <v>1</v>
      </c>
      <c r="F5379" s="23" t="s">
        <v>7</v>
      </c>
      <c r="G5379" s="23" t="s">
        <v>975</v>
      </c>
      <c r="H5379" s="2" t="s">
        <v>7722</v>
      </c>
      <c r="I5379" s="23" t="s">
        <v>1653</v>
      </c>
      <c r="J5379" s="23"/>
      <c r="K5379" s="23" t="s">
        <v>9712</v>
      </c>
      <c r="L5379" s="23"/>
      <c r="M5379" s="23">
        <f>YEAR(Tabla2[[#This Row],[Fecha de creación]])</f>
        <v>2021</v>
      </c>
      <c r="N5379" s="23">
        <f>MONTH(Tabla2[[#This Row],[Fecha de creación]])</f>
        <v>8</v>
      </c>
    </row>
    <row r="5380" spans="1:14" ht="15" customHeight="1" x14ac:dyDescent="0.25">
      <c r="A5380" s="26">
        <v>44433.675567129627</v>
      </c>
      <c r="B5380" s="23" t="s">
        <v>100</v>
      </c>
      <c r="C5380" s="23" t="s">
        <v>6828</v>
      </c>
      <c r="D5380" s="23" t="s">
        <v>364</v>
      </c>
      <c r="E5380" s="23" t="s">
        <v>1</v>
      </c>
      <c r="F5380" s="23" t="s">
        <v>7</v>
      </c>
      <c r="G5380" s="23" t="s">
        <v>975</v>
      </c>
      <c r="H5380" s="2" t="s">
        <v>7725</v>
      </c>
      <c r="I5380" s="23" t="s">
        <v>7575</v>
      </c>
      <c r="J5380" s="23"/>
      <c r="K5380" s="23" t="s">
        <v>9712</v>
      </c>
      <c r="L5380" s="23"/>
      <c r="M5380" s="23">
        <f>YEAR(Tabla2[[#This Row],[Fecha de creación]])</f>
        <v>2021</v>
      </c>
      <c r="N5380" s="23">
        <f>MONTH(Tabla2[[#This Row],[Fecha de creación]])</f>
        <v>8</v>
      </c>
    </row>
    <row r="5381" spans="1:14" ht="15" customHeight="1" x14ac:dyDescent="0.25">
      <c r="A5381" s="26">
        <v>44433.676817129628</v>
      </c>
      <c r="B5381" s="23" t="s">
        <v>100</v>
      </c>
      <c r="C5381" s="23" t="s">
        <v>6829</v>
      </c>
      <c r="D5381" s="23" t="s">
        <v>21</v>
      </c>
      <c r="E5381" s="23" t="s">
        <v>1</v>
      </c>
      <c r="F5381" s="23" t="s">
        <v>7</v>
      </c>
      <c r="G5381" s="23" t="s">
        <v>975</v>
      </c>
      <c r="H5381" s="2" t="s">
        <v>7744</v>
      </c>
      <c r="I5381" s="23" t="s">
        <v>7575</v>
      </c>
      <c r="J5381" s="23"/>
      <c r="K5381" s="23" t="s">
        <v>9712</v>
      </c>
      <c r="L5381" s="23"/>
      <c r="M5381" s="23">
        <f>YEAR(Tabla2[[#This Row],[Fecha de creación]])</f>
        <v>2021</v>
      </c>
      <c r="N5381" s="23">
        <f>MONTH(Tabla2[[#This Row],[Fecha de creación]])</f>
        <v>8</v>
      </c>
    </row>
    <row r="5382" spans="1:14" ht="15" customHeight="1" x14ac:dyDescent="0.25">
      <c r="A5382" s="26">
        <v>44433.677499999998</v>
      </c>
      <c r="B5382" s="23" t="s">
        <v>100</v>
      </c>
      <c r="C5382" s="23" t="s">
        <v>6830</v>
      </c>
      <c r="D5382" s="23" t="s">
        <v>349</v>
      </c>
      <c r="E5382" s="23" t="s">
        <v>1</v>
      </c>
      <c r="F5382" s="23" t="s">
        <v>7</v>
      </c>
      <c r="G5382" s="23" t="s">
        <v>975</v>
      </c>
      <c r="H5382" s="2" t="s">
        <v>7731</v>
      </c>
      <c r="I5382" s="23" t="s">
        <v>7575</v>
      </c>
      <c r="J5382" s="23"/>
      <c r="K5382" s="23" t="s">
        <v>9712</v>
      </c>
      <c r="L5382" s="23"/>
      <c r="M5382" s="23">
        <f>YEAR(Tabla2[[#This Row],[Fecha de creación]])</f>
        <v>2021</v>
      </c>
      <c r="N5382" s="23">
        <f>MONTH(Tabla2[[#This Row],[Fecha de creación]])</f>
        <v>8</v>
      </c>
    </row>
    <row r="5383" spans="1:14" ht="15" customHeight="1" x14ac:dyDescent="0.25">
      <c r="A5383" s="26">
        <v>44433.678946759261</v>
      </c>
      <c r="B5383" s="23" t="s">
        <v>100</v>
      </c>
      <c r="C5383" s="23" t="s">
        <v>6831</v>
      </c>
      <c r="D5383" s="23" t="s">
        <v>382</v>
      </c>
      <c r="E5383" s="23" t="s">
        <v>1</v>
      </c>
      <c r="F5383" s="23" t="s">
        <v>7</v>
      </c>
      <c r="G5383" s="23" t="s">
        <v>975</v>
      </c>
      <c r="H5383" s="2" t="s">
        <v>7723</v>
      </c>
      <c r="I5383" s="23" t="s">
        <v>1653</v>
      </c>
      <c r="J5383" s="23"/>
      <c r="K5383" s="23" t="s">
        <v>9712</v>
      </c>
      <c r="L5383" s="23"/>
      <c r="M5383" s="23">
        <f>YEAR(Tabla2[[#This Row],[Fecha de creación]])</f>
        <v>2021</v>
      </c>
      <c r="N5383" s="23">
        <f>MONTH(Tabla2[[#This Row],[Fecha de creación]])</f>
        <v>8</v>
      </c>
    </row>
    <row r="5384" spans="1:14" ht="15" customHeight="1" x14ac:dyDescent="0.25">
      <c r="A5384" s="26">
        <v>44433.683032407411</v>
      </c>
      <c r="B5384" s="23" t="s">
        <v>100</v>
      </c>
      <c r="C5384" s="23" t="s">
        <v>6832</v>
      </c>
      <c r="D5384" s="23" t="s">
        <v>615</v>
      </c>
      <c r="E5384" s="23" t="s">
        <v>1</v>
      </c>
      <c r="F5384" s="23" t="s">
        <v>7</v>
      </c>
      <c r="G5384" s="23" t="s">
        <v>975</v>
      </c>
      <c r="H5384" s="2" t="s">
        <v>7745</v>
      </c>
      <c r="I5384" s="23" t="s">
        <v>1653</v>
      </c>
      <c r="J5384" s="23"/>
      <c r="K5384" s="23" t="s">
        <v>9712</v>
      </c>
      <c r="L5384" s="23"/>
      <c r="M5384" s="23">
        <f>YEAR(Tabla2[[#This Row],[Fecha de creación]])</f>
        <v>2021</v>
      </c>
      <c r="N5384" s="23">
        <f>MONTH(Tabla2[[#This Row],[Fecha de creación]])</f>
        <v>8</v>
      </c>
    </row>
    <row r="5385" spans="1:14" ht="15" customHeight="1" x14ac:dyDescent="0.25">
      <c r="A5385" s="26">
        <v>44433.689467592594</v>
      </c>
      <c r="B5385" s="23" t="s">
        <v>100</v>
      </c>
      <c r="C5385" s="23" t="s">
        <v>6833</v>
      </c>
      <c r="D5385" s="23" t="s">
        <v>382</v>
      </c>
      <c r="E5385" s="23" t="s">
        <v>1</v>
      </c>
      <c r="F5385" s="23" t="s">
        <v>7</v>
      </c>
      <c r="G5385" s="23" t="s">
        <v>975</v>
      </c>
      <c r="H5385" s="2" t="s">
        <v>7723</v>
      </c>
      <c r="I5385" s="23" t="s">
        <v>1653</v>
      </c>
      <c r="J5385" s="23"/>
      <c r="K5385" s="23" t="s">
        <v>9712</v>
      </c>
      <c r="L5385" s="23"/>
      <c r="M5385" s="23">
        <f>YEAR(Tabla2[[#This Row],[Fecha de creación]])</f>
        <v>2021</v>
      </c>
      <c r="N5385" s="23">
        <f>MONTH(Tabla2[[#This Row],[Fecha de creación]])</f>
        <v>8</v>
      </c>
    </row>
    <row r="5386" spans="1:14" ht="15" customHeight="1" x14ac:dyDescent="0.25">
      <c r="A5386" s="26">
        <v>44433.693749999999</v>
      </c>
      <c r="B5386" s="23" t="s">
        <v>100</v>
      </c>
      <c r="C5386" s="23" t="s">
        <v>6834</v>
      </c>
      <c r="D5386" s="23" t="s">
        <v>6835</v>
      </c>
      <c r="E5386" s="23" t="s">
        <v>1</v>
      </c>
      <c r="F5386" s="23" t="s">
        <v>7</v>
      </c>
      <c r="G5386" s="23" t="s">
        <v>975</v>
      </c>
      <c r="H5386" s="2" t="s">
        <v>7745</v>
      </c>
      <c r="I5386" s="23" t="s">
        <v>1653</v>
      </c>
      <c r="J5386" s="23"/>
      <c r="K5386" s="23" t="s">
        <v>9712</v>
      </c>
      <c r="L5386" s="23"/>
      <c r="M5386" s="23">
        <f>YEAR(Tabla2[[#This Row],[Fecha de creación]])</f>
        <v>2021</v>
      </c>
      <c r="N5386" s="23">
        <f>MONTH(Tabla2[[#This Row],[Fecha de creación]])</f>
        <v>8</v>
      </c>
    </row>
    <row r="5387" spans="1:14" ht="15" customHeight="1" x14ac:dyDescent="0.25">
      <c r="A5387" s="26">
        <v>44433.734618055554</v>
      </c>
      <c r="B5387" s="23" t="s">
        <v>0</v>
      </c>
      <c r="C5387" s="23" t="s">
        <v>6836</v>
      </c>
      <c r="D5387" s="23" t="s">
        <v>6</v>
      </c>
      <c r="E5387" s="23" t="s">
        <v>1</v>
      </c>
      <c r="F5387" s="23" t="s">
        <v>7</v>
      </c>
      <c r="G5387" s="23" t="s">
        <v>975</v>
      </c>
      <c r="H5387" s="2" t="s">
        <v>7722</v>
      </c>
      <c r="I5387" s="23" t="s">
        <v>4</v>
      </c>
      <c r="J5387" s="23"/>
      <c r="K5387" s="23" t="s">
        <v>9712</v>
      </c>
      <c r="L5387" s="23"/>
      <c r="M5387" s="23">
        <f>YEAR(Tabla2[[#This Row],[Fecha de creación]])</f>
        <v>2021</v>
      </c>
      <c r="N5387" s="23">
        <f>MONTH(Tabla2[[#This Row],[Fecha de creación]])</f>
        <v>8</v>
      </c>
    </row>
    <row r="5388" spans="1:14" ht="15" customHeight="1" x14ac:dyDescent="0.25">
      <c r="A5388" s="26">
        <v>44433.738067129627</v>
      </c>
      <c r="B5388" s="23" t="s">
        <v>0</v>
      </c>
      <c r="C5388" s="23" t="s">
        <v>6837</v>
      </c>
      <c r="D5388" s="23" t="s">
        <v>6</v>
      </c>
      <c r="E5388" s="23" t="s">
        <v>1</v>
      </c>
      <c r="F5388" s="23" t="s">
        <v>7</v>
      </c>
      <c r="G5388" s="23" t="s">
        <v>975</v>
      </c>
      <c r="H5388" s="2" t="s">
        <v>7722</v>
      </c>
      <c r="I5388" s="23" t="s">
        <v>4</v>
      </c>
      <c r="J5388" s="23"/>
      <c r="K5388" s="23" t="s">
        <v>9712</v>
      </c>
      <c r="L5388" s="23"/>
      <c r="M5388" s="23">
        <f>YEAR(Tabla2[[#This Row],[Fecha de creación]])</f>
        <v>2021</v>
      </c>
      <c r="N5388" s="23">
        <f>MONTH(Tabla2[[#This Row],[Fecha de creación]])</f>
        <v>8</v>
      </c>
    </row>
    <row r="5389" spans="1:14" ht="15" customHeight="1" x14ac:dyDescent="0.25">
      <c r="A5389" s="26">
        <v>44434.394756944443</v>
      </c>
      <c r="B5389" s="23" t="s">
        <v>0</v>
      </c>
      <c r="C5389" s="23" t="s">
        <v>6838</v>
      </c>
      <c r="D5389" s="23" t="s">
        <v>6839</v>
      </c>
      <c r="E5389" s="23" t="s">
        <v>1</v>
      </c>
      <c r="F5389" s="23" t="s">
        <v>7</v>
      </c>
      <c r="G5389" s="23" t="s">
        <v>975</v>
      </c>
      <c r="H5389" s="2" t="s">
        <v>7728</v>
      </c>
      <c r="I5389" s="23" t="s">
        <v>4</v>
      </c>
      <c r="J5389" s="23"/>
      <c r="K5389" s="23" t="s">
        <v>9712</v>
      </c>
      <c r="L5389" s="23"/>
      <c r="M5389" s="23">
        <f>YEAR(Tabla2[[#This Row],[Fecha de creación]])</f>
        <v>2021</v>
      </c>
      <c r="N5389" s="23">
        <f>MONTH(Tabla2[[#This Row],[Fecha de creación]])</f>
        <v>8</v>
      </c>
    </row>
    <row r="5390" spans="1:14" ht="15" customHeight="1" x14ac:dyDescent="0.25">
      <c r="A5390" s="26">
        <v>44434.408182870371</v>
      </c>
      <c r="B5390" s="23" t="s">
        <v>100</v>
      </c>
      <c r="C5390" s="23" t="s">
        <v>6840</v>
      </c>
      <c r="D5390" s="23" t="s">
        <v>551</v>
      </c>
      <c r="E5390" s="23" t="s">
        <v>1</v>
      </c>
      <c r="F5390" s="23" t="s">
        <v>7</v>
      </c>
      <c r="G5390" s="23" t="s">
        <v>975</v>
      </c>
      <c r="H5390" s="2" t="s">
        <v>7731</v>
      </c>
      <c r="I5390" s="23" t="s">
        <v>1653</v>
      </c>
      <c r="J5390" s="23"/>
      <c r="K5390" s="23" t="s">
        <v>9712</v>
      </c>
      <c r="L5390" s="23"/>
      <c r="M5390" s="23">
        <f>YEAR(Tabla2[[#This Row],[Fecha de creación]])</f>
        <v>2021</v>
      </c>
      <c r="N5390" s="23">
        <f>MONTH(Tabla2[[#This Row],[Fecha de creación]])</f>
        <v>8</v>
      </c>
    </row>
    <row r="5391" spans="1:14" ht="15" customHeight="1" x14ac:dyDescent="0.25">
      <c r="A5391" s="26">
        <v>44434.410486111112</v>
      </c>
      <c r="B5391" s="23" t="s">
        <v>100</v>
      </c>
      <c r="C5391" s="23" t="s">
        <v>6841</v>
      </c>
      <c r="D5391" s="23" t="s">
        <v>131</v>
      </c>
      <c r="E5391" s="23" t="s">
        <v>1</v>
      </c>
      <c r="F5391" s="23" t="s">
        <v>7</v>
      </c>
      <c r="G5391" s="23" t="s">
        <v>975</v>
      </c>
      <c r="H5391" s="2" t="s">
        <v>7728</v>
      </c>
      <c r="I5391" s="23" t="s">
        <v>1653</v>
      </c>
      <c r="J5391" s="23"/>
      <c r="K5391" s="23" t="s">
        <v>9712</v>
      </c>
      <c r="L5391" s="23"/>
      <c r="M5391" s="23">
        <f>YEAR(Tabla2[[#This Row],[Fecha de creación]])</f>
        <v>2021</v>
      </c>
      <c r="N5391" s="23">
        <f>MONTH(Tabla2[[#This Row],[Fecha de creación]])</f>
        <v>8</v>
      </c>
    </row>
    <row r="5392" spans="1:14" ht="15" customHeight="1" x14ac:dyDescent="0.25">
      <c r="A5392" s="26">
        <v>44434.410590277781</v>
      </c>
      <c r="B5392" s="23" t="s">
        <v>0</v>
      </c>
      <c r="C5392" s="23" t="s">
        <v>6842</v>
      </c>
      <c r="D5392" s="23" t="s">
        <v>6</v>
      </c>
      <c r="E5392" s="23" t="s">
        <v>1</v>
      </c>
      <c r="F5392" s="23" t="s">
        <v>7</v>
      </c>
      <c r="G5392" s="23" t="s">
        <v>975</v>
      </c>
      <c r="H5392" s="2" t="s">
        <v>7722</v>
      </c>
      <c r="I5392" s="23" t="s">
        <v>7412</v>
      </c>
      <c r="J5392" s="23"/>
      <c r="K5392" s="23" t="s">
        <v>9712</v>
      </c>
      <c r="L5392" s="23"/>
      <c r="M5392" s="23">
        <f>YEAR(Tabla2[[#This Row],[Fecha de creación]])</f>
        <v>2021</v>
      </c>
      <c r="N5392" s="23">
        <f>MONTH(Tabla2[[#This Row],[Fecha de creación]])</f>
        <v>8</v>
      </c>
    </row>
    <row r="5393" spans="1:14" ht="15" customHeight="1" x14ac:dyDescent="0.25">
      <c r="A5393" s="26">
        <v>44434.489016203705</v>
      </c>
      <c r="B5393" s="23" t="s">
        <v>19</v>
      </c>
      <c r="C5393" s="23" t="s">
        <v>6843</v>
      </c>
      <c r="D5393" s="23" t="s">
        <v>6844</v>
      </c>
      <c r="E5393" s="23" t="s">
        <v>1</v>
      </c>
      <c r="F5393" s="23" t="s">
        <v>7</v>
      </c>
      <c r="G5393" s="23" t="s">
        <v>975</v>
      </c>
      <c r="H5393" s="2" t="s">
        <v>7731</v>
      </c>
      <c r="I5393" s="23" t="s">
        <v>23</v>
      </c>
      <c r="J5393" s="23"/>
      <c r="K5393" s="23" t="s">
        <v>9712</v>
      </c>
      <c r="L5393" s="23"/>
      <c r="M5393" s="23">
        <f>YEAR(Tabla2[[#This Row],[Fecha de creación]])</f>
        <v>2021</v>
      </c>
      <c r="N5393" s="23">
        <f>MONTH(Tabla2[[#This Row],[Fecha de creación]])</f>
        <v>8</v>
      </c>
    </row>
    <row r="5394" spans="1:14" ht="15" customHeight="1" x14ac:dyDescent="0.25">
      <c r="A5394" s="26">
        <v>44434.537210648145</v>
      </c>
      <c r="B5394" s="23" t="s">
        <v>0</v>
      </c>
      <c r="C5394" s="23" t="s">
        <v>6845</v>
      </c>
      <c r="D5394" s="23" t="s">
        <v>6</v>
      </c>
      <c r="E5394" s="23" t="s">
        <v>1</v>
      </c>
      <c r="F5394" s="23" t="s">
        <v>7</v>
      </c>
      <c r="G5394" s="23" t="s">
        <v>975</v>
      </c>
      <c r="H5394" s="2" t="s">
        <v>7722</v>
      </c>
      <c r="I5394" s="23" t="s">
        <v>4</v>
      </c>
      <c r="J5394" s="23"/>
      <c r="K5394" s="23" t="s">
        <v>9712</v>
      </c>
      <c r="L5394" s="23"/>
      <c r="M5394" s="23">
        <f>YEAR(Tabla2[[#This Row],[Fecha de creación]])</f>
        <v>2021</v>
      </c>
      <c r="N5394" s="23">
        <f>MONTH(Tabla2[[#This Row],[Fecha de creación]])</f>
        <v>8</v>
      </c>
    </row>
    <row r="5395" spans="1:14" ht="15" customHeight="1" x14ac:dyDescent="0.25">
      <c r="A5395" s="26">
        <v>44434.538113425922</v>
      </c>
      <c r="B5395" s="23" t="s">
        <v>0</v>
      </c>
      <c r="C5395" s="23" t="s">
        <v>6846</v>
      </c>
      <c r="D5395" s="23" t="s">
        <v>615</v>
      </c>
      <c r="E5395" s="23" t="s">
        <v>1</v>
      </c>
      <c r="F5395" s="23" t="s">
        <v>7</v>
      </c>
      <c r="G5395" s="23" t="s">
        <v>975</v>
      </c>
      <c r="H5395" s="2" t="s">
        <v>7745</v>
      </c>
      <c r="I5395" s="23" t="s">
        <v>7412</v>
      </c>
      <c r="J5395" s="23"/>
      <c r="K5395" s="23" t="s">
        <v>9712</v>
      </c>
      <c r="L5395" s="23"/>
      <c r="M5395" s="23">
        <f>YEAR(Tabla2[[#This Row],[Fecha de creación]])</f>
        <v>2021</v>
      </c>
      <c r="N5395" s="23">
        <f>MONTH(Tabla2[[#This Row],[Fecha de creación]])</f>
        <v>8</v>
      </c>
    </row>
    <row r="5396" spans="1:14" ht="15" customHeight="1" x14ac:dyDescent="0.25">
      <c r="A5396" s="26">
        <v>44434.540162037039</v>
      </c>
      <c r="B5396" s="23" t="s">
        <v>0</v>
      </c>
      <c r="C5396" s="23" t="s">
        <v>6847</v>
      </c>
      <c r="D5396" s="23" t="s">
        <v>6</v>
      </c>
      <c r="E5396" s="23" t="s">
        <v>1</v>
      </c>
      <c r="F5396" s="23" t="s">
        <v>7</v>
      </c>
      <c r="G5396" s="23" t="s">
        <v>975</v>
      </c>
      <c r="H5396" s="2" t="s">
        <v>7722</v>
      </c>
      <c r="I5396" s="23" t="s">
        <v>4</v>
      </c>
      <c r="J5396" s="23"/>
      <c r="K5396" s="23" t="s">
        <v>9712</v>
      </c>
      <c r="L5396" s="23"/>
      <c r="M5396" s="23">
        <f>YEAR(Tabla2[[#This Row],[Fecha de creación]])</f>
        <v>2021</v>
      </c>
      <c r="N5396" s="23">
        <f>MONTH(Tabla2[[#This Row],[Fecha de creación]])</f>
        <v>8</v>
      </c>
    </row>
    <row r="5397" spans="1:14" ht="15" customHeight="1" x14ac:dyDescent="0.25">
      <c r="A5397" s="26">
        <v>44434.547060185185</v>
      </c>
      <c r="B5397" s="23" t="s">
        <v>0</v>
      </c>
      <c r="C5397" s="23" t="s">
        <v>6848</v>
      </c>
      <c r="D5397" s="23" t="s">
        <v>6</v>
      </c>
      <c r="E5397" s="23" t="s">
        <v>1</v>
      </c>
      <c r="F5397" s="23" t="s">
        <v>7</v>
      </c>
      <c r="G5397" s="23" t="s">
        <v>975</v>
      </c>
      <c r="H5397" s="2" t="s">
        <v>7722</v>
      </c>
      <c r="I5397" s="23" t="s">
        <v>4</v>
      </c>
      <c r="J5397" s="23"/>
      <c r="K5397" s="23" t="s">
        <v>9712</v>
      </c>
      <c r="L5397" s="23"/>
      <c r="M5397" s="23">
        <f>YEAR(Tabla2[[#This Row],[Fecha de creación]])</f>
        <v>2021</v>
      </c>
      <c r="N5397" s="23">
        <f>MONTH(Tabla2[[#This Row],[Fecha de creación]])</f>
        <v>8</v>
      </c>
    </row>
    <row r="5398" spans="1:14" ht="15" customHeight="1" x14ac:dyDescent="0.25">
      <c r="A5398" s="26">
        <v>44434.548506944448</v>
      </c>
      <c r="B5398" s="23" t="s">
        <v>19</v>
      </c>
      <c r="C5398" s="23" t="s">
        <v>6849</v>
      </c>
      <c r="D5398" s="23" t="s">
        <v>6850</v>
      </c>
      <c r="E5398" s="23" t="s">
        <v>1</v>
      </c>
      <c r="F5398" s="23" t="s">
        <v>22</v>
      </c>
      <c r="G5398" s="23" t="s">
        <v>975</v>
      </c>
      <c r="H5398" s="2" t="s">
        <v>7743</v>
      </c>
      <c r="I5398" s="23" t="s">
        <v>23</v>
      </c>
      <c r="J5398" s="23"/>
      <c r="K5398" s="23" t="s">
        <v>9712</v>
      </c>
      <c r="L5398" s="23"/>
      <c r="M5398" s="23">
        <f>YEAR(Tabla2[[#This Row],[Fecha de creación]])</f>
        <v>2021</v>
      </c>
      <c r="N5398" s="23">
        <f>MONTH(Tabla2[[#This Row],[Fecha de creación]])</f>
        <v>8</v>
      </c>
    </row>
    <row r="5399" spans="1:14" ht="15" customHeight="1" x14ac:dyDescent="0.25">
      <c r="A5399" s="26">
        <v>44434.661678240744</v>
      </c>
      <c r="B5399" s="23" t="s">
        <v>189</v>
      </c>
      <c r="C5399" s="23" t="s">
        <v>6851</v>
      </c>
      <c r="D5399" s="23" t="s">
        <v>131</v>
      </c>
      <c r="E5399" s="23" t="s">
        <v>1</v>
      </c>
      <c r="F5399" s="23" t="s">
        <v>7</v>
      </c>
      <c r="G5399" s="23" t="s">
        <v>975</v>
      </c>
      <c r="H5399" s="2" t="s">
        <v>7728</v>
      </c>
      <c r="I5399" s="23" t="s">
        <v>4486</v>
      </c>
      <c r="J5399" s="23"/>
      <c r="K5399" s="23" t="s">
        <v>9712</v>
      </c>
      <c r="L5399" s="23"/>
      <c r="M5399" s="23">
        <f>YEAR(Tabla2[[#This Row],[Fecha de creación]])</f>
        <v>2021</v>
      </c>
      <c r="N5399" s="23">
        <f>MONTH(Tabla2[[#This Row],[Fecha de creación]])</f>
        <v>8</v>
      </c>
    </row>
    <row r="5400" spans="1:14" ht="15" customHeight="1" x14ac:dyDescent="0.25">
      <c r="A5400" s="26">
        <v>44434.693182870367</v>
      </c>
      <c r="B5400" s="23" t="s">
        <v>0</v>
      </c>
      <c r="C5400" s="23" t="s">
        <v>6852</v>
      </c>
      <c r="D5400" s="23" t="s">
        <v>382</v>
      </c>
      <c r="E5400" s="23" t="s">
        <v>1</v>
      </c>
      <c r="F5400" s="23" t="s">
        <v>7</v>
      </c>
      <c r="G5400" s="23" t="s">
        <v>975</v>
      </c>
      <c r="H5400" s="2" t="s">
        <v>7731</v>
      </c>
      <c r="I5400" s="23" t="s">
        <v>7412</v>
      </c>
      <c r="J5400" s="23"/>
      <c r="K5400" s="23" t="s">
        <v>9712</v>
      </c>
      <c r="L5400" s="23"/>
      <c r="M5400" s="23">
        <f>YEAR(Tabla2[[#This Row],[Fecha de creación]])</f>
        <v>2021</v>
      </c>
      <c r="N5400" s="23">
        <f>MONTH(Tabla2[[#This Row],[Fecha de creación]])</f>
        <v>8</v>
      </c>
    </row>
    <row r="5401" spans="1:14" ht="15" customHeight="1" x14ac:dyDescent="0.25">
      <c r="A5401" s="26">
        <v>44434.694155092591</v>
      </c>
      <c r="B5401" s="23" t="s">
        <v>0</v>
      </c>
      <c r="C5401" s="23" t="s">
        <v>6853</v>
      </c>
      <c r="D5401" s="23" t="s">
        <v>6854</v>
      </c>
      <c r="E5401" s="23" t="s">
        <v>1</v>
      </c>
      <c r="F5401" s="23" t="s">
        <v>7</v>
      </c>
      <c r="G5401" s="23" t="s">
        <v>975</v>
      </c>
      <c r="H5401" s="2" t="s">
        <v>7731</v>
      </c>
      <c r="I5401" s="23" t="s">
        <v>7412</v>
      </c>
      <c r="J5401" s="23"/>
      <c r="K5401" s="23" t="s">
        <v>9712</v>
      </c>
      <c r="L5401" s="23"/>
      <c r="M5401" s="23">
        <f>YEAR(Tabla2[[#This Row],[Fecha de creación]])</f>
        <v>2021</v>
      </c>
      <c r="N5401" s="23">
        <f>MONTH(Tabla2[[#This Row],[Fecha de creación]])</f>
        <v>8</v>
      </c>
    </row>
    <row r="5402" spans="1:14" ht="15" customHeight="1" x14ac:dyDescent="0.25">
      <c r="A5402" s="26">
        <v>44434.704837962963</v>
      </c>
      <c r="B5402" s="23" t="s">
        <v>0</v>
      </c>
      <c r="C5402" s="23" t="s">
        <v>6855</v>
      </c>
      <c r="D5402" s="23" t="s">
        <v>6</v>
      </c>
      <c r="E5402" s="23" t="s">
        <v>1</v>
      </c>
      <c r="F5402" s="23" t="s">
        <v>7</v>
      </c>
      <c r="G5402" s="23" t="s">
        <v>975</v>
      </c>
      <c r="H5402" s="2" t="s">
        <v>7722</v>
      </c>
      <c r="I5402" s="23" t="s">
        <v>7412</v>
      </c>
      <c r="J5402" s="23"/>
      <c r="K5402" s="23" t="s">
        <v>9712</v>
      </c>
      <c r="L5402" s="23"/>
      <c r="M5402" s="23">
        <f>YEAR(Tabla2[[#This Row],[Fecha de creación]])</f>
        <v>2021</v>
      </c>
      <c r="N5402" s="23">
        <f>MONTH(Tabla2[[#This Row],[Fecha de creación]])</f>
        <v>8</v>
      </c>
    </row>
    <row r="5403" spans="1:14" ht="15" customHeight="1" x14ac:dyDescent="0.25">
      <c r="A5403" s="26">
        <v>44434.711608796293</v>
      </c>
      <c r="B5403" s="23" t="s">
        <v>0</v>
      </c>
      <c r="C5403" s="23" t="s">
        <v>6856</v>
      </c>
      <c r="D5403" s="23" t="s">
        <v>49</v>
      </c>
      <c r="E5403" s="23" t="s">
        <v>1</v>
      </c>
      <c r="F5403" s="23" t="s">
        <v>7</v>
      </c>
      <c r="G5403" s="23" t="s">
        <v>975</v>
      </c>
      <c r="H5403" s="2" t="s">
        <v>7745</v>
      </c>
      <c r="I5403" s="23" t="s">
        <v>7412</v>
      </c>
      <c r="J5403" s="23"/>
      <c r="K5403" s="23" t="s">
        <v>9712</v>
      </c>
      <c r="L5403" s="23"/>
      <c r="M5403" s="23">
        <f>YEAR(Tabla2[[#This Row],[Fecha de creación]])</f>
        <v>2021</v>
      </c>
      <c r="N5403" s="23">
        <f>MONTH(Tabla2[[#This Row],[Fecha de creación]])</f>
        <v>8</v>
      </c>
    </row>
    <row r="5404" spans="1:14" ht="15" customHeight="1" x14ac:dyDescent="0.25">
      <c r="A5404" s="26">
        <v>44434.71539351852</v>
      </c>
      <c r="B5404" s="23" t="s">
        <v>100</v>
      </c>
      <c r="C5404" s="23" t="s">
        <v>6857</v>
      </c>
      <c r="D5404" s="23" t="s">
        <v>110</v>
      </c>
      <c r="E5404" s="23" t="s">
        <v>1</v>
      </c>
      <c r="F5404" s="23" t="s">
        <v>7</v>
      </c>
      <c r="G5404" s="23" t="s">
        <v>975</v>
      </c>
      <c r="H5404" s="2" t="s">
        <v>7731</v>
      </c>
      <c r="I5404" s="23" t="s">
        <v>7575</v>
      </c>
      <c r="J5404" s="23"/>
      <c r="K5404" s="23" t="s">
        <v>9712</v>
      </c>
      <c r="L5404" s="23"/>
      <c r="M5404" s="23">
        <f>YEAR(Tabla2[[#This Row],[Fecha de creación]])</f>
        <v>2021</v>
      </c>
      <c r="N5404" s="23">
        <f>MONTH(Tabla2[[#This Row],[Fecha de creación]])</f>
        <v>8</v>
      </c>
    </row>
    <row r="5405" spans="1:14" ht="15" customHeight="1" x14ac:dyDescent="0.25">
      <c r="A5405" s="26">
        <v>44434.715844907405</v>
      </c>
      <c r="B5405" s="23" t="s">
        <v>100</v>
      </c>
      <c r="C5405" s="23" t="s">
        <v>6858</v>
      </c>
      <c r="D5405" s="23" t="s">
        <v>615</v>
      </c>
      <c r="E5405" s="23" t="s">
        <v>1</v>
      </c>
      <c r="F5405" s="23" t="s">
        <v>7</v>
      </c>
      <c r="G5405" s="23" t="s">
        <v>975</v>
      </c>
      <c r="H5405" s="2" t="s">
        <v>7745</v>
      </c>
      <c r="I5405" s="23" t="s">
        <v>7575</v>
      </c>
      <c r="J5405" s="23"/>
      <c r="K5405" s="23" t="s">
        <v>9712</v>
      </c>
      <c r="L5405" s="23"/>
      <c r="M5405" s="23">
        <f>YEAR(Tabla2[[#This Row],[Fecha de creación]])</f>
        <v>2021</v>
      </c>
      <c r="N5405" s="23">
        <f>MONTH(Tabla2[[#This Row],[Fecha de creación]])</f>
        <v>8</v>
      </c>
    </row>
    <row r="5406" spans="1:14" ht="15" customHeight="1" x14ac:dyDescent="0.25">
      <c r="A5406" s="26">
        <v>44434.719259259262</v>
      </c>
      <c r="B5406" s="23" t="s">
        <v>100</v>
      </c>
      <c r="C5406" s="23" t="s">
        <v>6859</v>
      </c>
      <c r="D5406" s="23" t="s">
        <v>6</v>
      </c>
      <c r="E5406" s="23" t="s">
        <v>1</v>
      </c>
      <c r="F5406" s="23" t="s">
        <v>7</v>
      </c>
      <c r="G5406" s="23" t="s">
        <v>975</v>
      </c>
      <c r="H5406" s="2" t="s">
        <v>7722</v>
      </c>
      <c r="I5406" s="23" t="s">
        <v>7575</v>
      </c>
      <c r="J5406" s="23"/>
      <c r="K5406" s="23" t="s">
        <v>9712</v>
      </c>
      <c r="L5406" s="23"/>
      <c r="M5406" s="23">
        <f>YEAR(Tabla2[[#This Row],[Fecha de creación]])</f>
        <v>2021</v>
      </c>
      <c r="N5406" s="23">
        <f>MONTH(Tabla2[[#This Row],[Fecha de creación]])</f>
        <v>8</v>
      </c>
    </row>
    <row r="5407" spans="1:14" ht="15" customHeight="1" x14ac:dyDescent="0.25">
      <c r="A5407" s="26">
        <v>44434.72011574074</v>
      </c>
      <c r="B5407" s="23" t="s">
        <v>100</v>
      </c>
      <c r="C5407" s="23" t="s">
        <v>6860</v>
      </c>
      <c r="D5407" s="23" t="s">
        <v>6</v>
      </c>
      <c r="E5407" s="23" t="s">
        <v>1</v>
      </c>
      <c r="F5407" s="23" t="s">
        <v>7</v>
      </c>
      <c r="G5407" s="23" t="s">
        <v>975</v>
      </c>
      <c r="H5407" s="2" t="s">
        <v>7722</v>
      </c>
      <c r="I5407" s="23" t="s">
        <v>7575</v>
      </c>
      <c r="J5407" s="23"/>
      <c r="K5407" s="23" t="s">
        <v>9712</v>
      </c>
      <c r="L5407" s="23"/>
      <c r="M5407" s="23">
        <f>YEAR(Tabla2[[#This Row],[Fecha de creación]])</f>
        <v>2021</v>
      </c>
      <c r="N5407" s="23">
        <f>MONTH(Tabla2[[#This Row],[Fecha de creación]])</f>
        <v>8</v>
      </c>
    </row>
    <row r="5408" spans="1:14" ht="15" customHeight="1" x14ac:dyDescent="0.25">
      <c r="A5408" s="26">
        <v>44434.722372685188</v>
      </c>
      <c r="B5408" s="23" t="s">
        <v>100</v>
      </c>
      <c r="C5408" s="23" t="s">
        <v>6861</v>
      </c>
      <c r="D5408" s="23" t="s">
        <v>6</v>
      </c>
      <c r="E5408" s="23" t="s">
        <v>1</v>
      </c>
      <c r="F5408" s="23" t="s">
        <v>7</v>
      </c>
      <c r="G5408" s="23" t="s">
        <v>975</v>
      </c>
      <c r="H5408" s="2" t="s">
        <v>7722</v>
      </c>
      <c r="I5408" s="23" t="s">
        <v>7575</v>
      </c>
      <c r="J5408" s="23"/>
      <c r="K5408" s="23" t="s">
        <v>9712</v>
      </c>
      <c r="L5408" s="23"/>
      <c r="M5408" s="23">
        <f>YEAR(Tabla2[[#This Row],[Fecha de creación]])</f>
        <v>2021</v>
      </c>
      <c r="N5408" s="23">
        <f>MONTH(Tabla2[[#This Row],[Fecha de creación]])</f>
        <v>8</v>
      </c>
    </row>
    <row r="5409" spans="1:14" ht="15" customHeight="1" x14ac:dyDescent="0.25">
      <c r="A5409" s="26">
        <v>44434.72452546296</v>
      </c>
      <c r="B5409" s="23" t="s">
        <v>100</v>
      </c>
      <c r="C5409" s="23" t="s">
        <v>6862</v>
      </c>
      <c r="D5409" s="23" t="s">
        <v>999</v>
      </c>
      <c r="E5409" s="23" t="s">
        <v>1</v>
      </c>
      <c r="F5409" s="23" t="s">
        <v>7</v>
      </c>
      <c r="G5409" s="23" t="s">
        <v>975</v>
      </c>
      <c r="H5409" s="2" t="s">
        <v>7744</v>
      </c>
      <c r="I5409" s="23" t="s">
        <v>7575</v>
      </c>
      <c r="J5409" s="23"/>
      <c r="K5409" s="23" t="s">
        <v>9712</v>
      </c>
      <c r="L5409" s="23"/>
      <c r="M5409" s="23">
        <f>YEAR(Tabla2[[#This Row],[Fecha de creación]])</f>
        <v>2021</v>
      </c>
      <c r="N5409" s="23">
        <f>MONTH(Tabla2[[#This Row],[Fecha de creación]])</f>
        <v>8</v>
      </c>
    </row>
    <row r="5410" spans="1:14" ht="15" customHeight="1" x14ac:dyDescent="0.25">
      <c r="A5410" s="26">
        <v>44435.3746875</v>
      </c>
      <c r="B5410" s="23" t="s">
        <v>189</v>
      </c>
      <c r="C5410" s="23" t="s">
        <v>6863</v>
      </c>
      <c r="D5410" s="23" t="s">
        <v>131</v>
      </c>
      <c r="E5410" s="23" t="s">
        <v>1</v>
      </c>
      <c r="F5410" s="23" t="s">
        <v>7</v>
      </c>
      <c r="G5410" s="23" t="s">
        <v>975</v>
      </c>
      <c r="H5410" s="2" t="s">
        <v>7728</v>
      </c>
      <c r="I5410" s="23" t="s">
        <v>4486</v>
      </c>
      <c r="J5410" s="23"/>
      <c r="K5410" s="23" t="s">
        <v>9712</v>
      </c>
      <c r="L5410" s="23"/>
      <c r="M5410" s="23">
        <f>YEAR(Tabla2[[#This Row],[Fecha de creación]])</f>
        <v>2021</v>
      </c>
      <c r="N5410" s="23">
        <f>MONTH(Tabla2[[#This Row],[Fecha de creación]])</f>
        <v>8</v>
      </c>
    </row>
    <row r="5411" spans="1:14" ht="15" customHeight="1" x14ac:dyDescent="0.25">
      <c r="A5411" s="26">
        <v>44435.378194444442</v>
      </c>
      <c r="B5411" s="23" t="s">
        <v>19</v>
      </c>
      <c r="C5411" s="23" t="s">
        <v>6864</v>
      </c>
      <c r="D5411" s="23" t="s">
        <v>6865</v>
      </c>
      <c r="E5411" s="23" t="s">
        <v>1</v>
      </c>
      <c r="F5411" s="23" t="s">
        <v>7</v>
      </c>
      <c r="G5411" s="23" t="s">
        <v>1551</v>
      </c>
      <c r="H5411" s="2" t="s">
        <v>7743</v>
      </c>
      <c r="I5411" s="23" t="s">
        <v>5139</v>
      </c>
      <c r="J5411" s="23"/>
      <c r="K5411" s="23" t="s">
        <v>9712</v>
      </c>
      <c r="L5411" s="23"/>
      <c r="M5411" s="23">
        <f>YEAR(Tabla2[[#This Row],[Fecha de creación]])</f>
        <v>2021</v>
      </c>
      <c r="N5411" s="23">
        <f>MONTH(Tabla2[[#This Row],[Fecha de creación]])</f>
        <v>8</v>
      </c>
    </row>
    <row r="5412" spans="1:14" ht="15" customHeight="1" x14ac:dyDescent="0.25">
      <c r="A5412" s="26">
        <v>44435.454861111109</v>
      </c>
      <c r="B5412" s="23" t="s">
        <v>19</v>
      </c>
      <c r="C5412" s="23" t="s">
        <v>6866</v>
      </c>
      <c r="D5412" s="23" t="s">
        <v>6867</v>
      </c>
      <c r="E5412" s="23" t="s">
        <v>1</v>
      </c>
      <c r="F5412" s="23" t="s">
        <v>7</v>
      </c>
      <c r="G5412" s="23" t="s">
        <v>975</v>
      </c>
      <c r="H5412" s="2" t="s">
        <v>7734</v>
      </c>
      <c r="I5412" s="23" t="s">
        <v>23</v>
      </c>
      <c r="J5412" s="23"/>
      <c r="K5412" s="23" t="s">
        <v>9712</v>
      </c>
      <c r="L5412" s="23"/>
      <c r="M5412" s="23">
        <f>YEAR(Tabla2[[#This Row],[Fecha de creación]])</f>
        <v>2021</v>
      </c>
      <c r="N5412" s="23">
        <f>MONTH(Tabla2[[#This Row],[Fecha de creación]])</f>
        <v>8</v>
      </c>
    </row>
    <row r="5413" spans="1:14" ht="15" customHeight="1" x14ac:dyDescent="0.25">
      <c r="A5413" s="26">
        <v>44435.465937499997</v>
      </c>
      <c r="B5413" s="23" t="s">
        <v>189</v>
      </c>
      <c r="C5413" s="23" t="s">
        <v>6868</v>
      </c>
      <c r="D5413" s="23" t="s">
        <v>131</v>
      </c>
      <c r="E5413" s="23" t="s">
        <v>1</v>
      </c>
      <c r="F5413" s="23" t="s">
        <v>7</v>
      </c>
      <c r="G5413" s="23" t="s">
        <v>975</v>
      </c>
      <c r="H5413" s="2" t="s">
        <v>7728</v>
      </c>
      <c r="I5413" s="23" t="s">
        <v>4486</v>
      </c>
      <c r="J5413" s="23"/>
      <c r="K5413" s="23" t="s">
        <v>9712</v>
      </c>
      <c r="L5413" s="23"/>
      <c r="M5413" s="23">
        <f>YEAR(Tabla2[[#This Row],[Fecha de creación]])</f>
        <v>2021</v>
      </c>
      <c r="N5413" s="23">
        <f>MONTH(Tabla2[[#This Row],[Fecha de creación]])</f>
        <v>8</v>
      </c>
    </row>
    <row r="5414" spans="1:14" ht="15" customHeight="1" x14ac:dyDescent="0.25">
      <c r="A5414" s="26">
        <v>44435.467986111114</v>
      </c>
      <c r="B5414" s="23" t="s">
        <v>189</v>
      </c>
      <c r="C5414" s="23" t="s">
        <v>917</v>
      </c>
      <c r="D5414" s="23" t="s">
        <v>131</v>
      </c>
      <c r="E5414" s="23" t="s">
        <v>1</v>
      </c>
      <c r="F5414" s="23" t="s">
        <v>7</v>
      </c>
      <c r="G5414" s="23" t="s">
        <v>3</v>
      </c>
      <c r="H5414" s="2" t="s">
        <v>7728</v>
      </c>
      <c r="I5414" s="23" t="s">
        <v>4486</v>
      </c>
      <c r="J5414" s="23"/>
      <c r="K5414" s="23" t="s">
        <v>9712</v>
      </c>
      <c r="L5414" s="23"/>
      <c r="M5414" s="23">
        <f>YEAR(Tabla2[[#This Row],[Fecha de creación]])</f>
        <v>2021</v>
      </c>
      <c r="N5414" s="23">
        <f>MONTH(Tabla2[[#This Row],[Fecha de creación]])</f>
        <v>8</v>
      </c>
    </row>
    <row r="5415" spans="1:14" ht="15" customHeight="1" x14ac:dyDescent="0.25">
      <c r="A5415" s="26">
        <v>44435.594456018516</v>
      </c>
      <c r="B5415" s="23" t="s">
        <v>0</v>
      </c>
      <c r="C5415" s="23" t="s">
        <v>6869</v>
      </c>
      <c r="D5415" s="23" t="s">
        <v>21</v>
      </c>
      <c r="E5415" s="23" t="s">
        <v>1</v>
      </c>
      <c r="F5415" s="23" t="s">
        <v>7</v>
      </c>
      <c r="G5415" s="23" t="s">
        <v>975</v>
      </c>
      <c r="H5415" s="2" t="s">
        <v>7722</v>
      </c>
      <c r="I5415" s="23" t="s">
        <v>4</v>
      </c>
      <c r="J5415" s="23"/>
      <c r="K5415" s="23" t="s">
        <v>9712</v>
      </c>
      <c r="L5415" s="23"/>
      <c r="M5415" s="23">
        <f>YEAR(Tabla2[[#This Row],[Fecha de creación]])</f>
        <v>2021</v>
      </c>
      <c r="N5415" s="23">
        <f>MONTH(Tabla2[[#This Row],[Fecha de creación]])</f>
        <v>8</v>
      </c>
    </row>
    <row r="5416" spans="1:14" ht="15" customHeight="1" x14ac:dyDescent="0.25">
      <c r="A5416" s="26">
        <v>44435.692916666667</v>
      </c>
      <c r="B5416" s="23" t="s">
        <v>0</v>
      </c>
      <c r="C5416" s="23" t="s">
        <v>6870</v>
      </c>
      <c r="D5416" s="23" t="s">
        <v>1800</v>
      </c>
      <c r="E5416" s="23" t="s">
        <v>1</v>
      </c>
      <c r="F5416" s="23" t="s">
        <v>7</v>
      </c>
      <c r="G5416" s="23" t="s">
        <v>975</v>
      </c>
      <c r="H5416" s="2" t="s">
        <v>7745</v>
      </c>
      <c r="I5416" s="23" t="s">
        <v>4</v>
      </c>
      <c r="J5416" s="23"/>
      <c r="K5416" s="23" t="s">
        <v>9712</v>
      </c>
      <c r="L5416" s="23"/>
      <c r="M5416" s="23">
        <f>YEAR(Tabla2[[#This Row],[Fecha de creación]])</f>
        <v>2021</v>
      </c>
      <c r="N5416" s="23">
        <f>MONTH(Tabla2[[#This Row],[Fecha de creación]])</f>
        <v>8</v>
      </c>
    </row>
    <row r="5417" spans="1:14" ht="15" customHeight="1" x14ac:dyDescent="0.25">
      <c r="A5417" s="26">
        <v>44435.710358796299</v>
      </c>
      <c r="B5417" s="23" t="s">
        <v>0</v>
      </c>
      <c r="C5417" s="23" t="s">
        <v>6871</v>
      </c>
      <c r="D5417" s="23" t="s">
        <v>131</v>
      </c>
      <c r="E5417" s="23" t="s">
        <v>1</v>
      </c>
      <c r="F5417" s="23" t="s">
        <v>7</v>
      </c>
      <c r="G5417" s="23" t="s">
        <v>975</v>
      </c>
      <c r="H5417" s="2" t="s">
        <v>7728</v>
      </c>
      <c r="I5417" s="23" t="s">
        <v>4</v>
      </c>
      <c r="J5417" s="23"/>
      <c r="K5417" s="23" t="s">
        <v>9712</v>
      </c>
      <c r="L5417" s="23"/>
      <c r="M5417" s="23">
        <f>YEAR(Tabla2[[#This Row],[Fecha de creación]])</f>
        <v>2021</v>
      </c>
      <c r="N5417" s="23">
        <f>MONTH(Tabla2[[#This Row],[Fecha de creación]])</f>
        <v>8</v>
      </c>
    </row>
    <row r="5418" spans="1:14" ht="15" customHeight="1" x14ac:dyDescent="0.25">
      <c r="A5418" s="26">
        <v>44435.736168981479</v>
      </c>
      <c r="B5418" s="23" t="s">
        <v>0</v>
      </c>
      <c r="C5418" s="23" t="s">
        <v>6872</v>
      </c>
      <c r="D5418" s="23" t="s">
        <v>551</v>
      </c>
      <c r="E5418" s="23" t="s">
        <v>1</v>
      </c>
      <c r="F5418" s="23" t="s">
        <v>7</v>
      </c>
      <c r="G5418" s="23" t="s">
        <v>975</v>
      </c>
      <c r="H5418" s="2" t="s">
        <v>7731</v>
      </c>
      <c r="I5418" s="23" t="s">
        <v>5999</v>
      </c>
      <c r="J5418" s="23"/>
      <c r="K5418" s="23" t="s">
        <v>9712</v>
      </c>
      <c r="L5418" s="23"/>
      <c r="M5418" s="23">
        <f>YEAR(Tabla2[[#This Row],[Fecha de creación]])</f>
        <v>2021</v>
      </c>
      <c r="N5418" s="23">
        <f>MONTH(Tabla2[[#This Row],[Fecha de creación]])</f>
        <v>8</v>
      </c>
    </row>
    <row r="5419" spans="1:14" ht="15" customHeight="1" x14ac:dyDescent="0.25">
      <c r="A5419" s="26">
        <v>44435.738495370373</v>
      </c>
      <c r="B5419" s="23" t="s">
        <v>0</v>
      </c>
      <c r="C5419" s="23" t="s">
        <v>6873</v>
      </c>
      <c r="D5419" s="23" t="s">
        <v>21</v>
      </c>
      <c r="E5419" s="23" t="s">
        <v>1</v>
      </c>
      <c r="F5419" s="23" t="s">
        <v>7</v>
      </c>
      <c r="G5419" s="23" t="s">
        <v>975</v>
      </c>
      <c r="H5419" s="2" t="s">
        <v>7744</v>
      </c>
      <c r="I5419" s="23" t="s">
        <v>5999</v>
      </c>
      <c r="J5419" s="23"/>
      <c r="K5419" s="23" t="s">
        <v>9712</v>
      </c>
      <c r="L5419" s="23"/>
      <c r="M5419" s="23">
        <f>YEAR(Tabla2[[#This Row],[Fecha de creación]])</f>
        <v>2021</v>
      </c>
      <c r="N5419" s="23">
        <f>MONTH(Tabla2[[#This Row],[Fecha de creación]])</f>
        <v>8</v>
      </c>
    </row>
    <row r="5420" spans="1:14" ht="15" customHeight="1" x14ac:dyDescent="0.25">
      <c r="A5420" s="26">
        <v>44435.740162037036</v>
      </c>
      <c r="B5420" s="23" t="s">
        <v>0</v>
      </c>
      <c r="C5420" s="23" t="s">
        <v>6874</v>
      </c>
      <c r="D5420" s="23" t="s">
        <v>1766</v>
      </c>
      <c r="E5420" s="23" t="s">
        <v>1</v>
      </c>
      <c r="F5420" s="23" t="s">
        <v>7</v>
      </c>
      <c r="G5420" s="23" t="s">
        <v>1551</v>
      </c>
      <c r="H5420" s="2" t="s">
        <v>7734</v>
      </c>
      <c r="I5420" s="23" t="s">
        <v>28</v>
      </c>
      <c r="J5420" s="23"/>
      <c r="K5420" s="23" t="s">
        <v>9712</v>
      </c>
      <c r="L5420" s="23"/>
      <c r="M5420" s="23">
        <f>YEAR(Tabla2[[#This Row],[Fecha de creación]])</f>
        <v>2021</v>
      </c>
      <c r="N5420" s="23">
        <f>MONTH(Tabla2[[#This Row],[Fecha de creación]])</f>
        <v>8</v>
      </c>
    </row>
    <row r="5421" spans="1:14" ht="15" customHeight="1" x14ac:dyDescent="0.25">
      <c r="A5421" s="26">
        <v>44436.467488425929</v>
      </c>
      <c r="B5421" s="23" t="s">
        <v>56</v>
      </c>
      <c r="C5421" s="23" t="s">
        <v>918</v>
      </c>
      <c r="D5421" s="23" t="s">
        <v>131</v>
      </c>
      <c r="E5421" s="23" t="s">
        <v>1</v>
      </c>
      <c r="F5421" s="23" t="s">
        <v>7</v>
      </c>
      <c r="G5421" s="23" t="s">
        <v>3</v>
      </c>
      <c r="H5421" s="2" t="s">
        <v>7728</v>
      </c>
      <c r="I5421" s="23" t="s">
        <v>4517</v>
      </c>
      <c r="J5421" s="23"/>
      <c r="K5421" s="23" t="s">
        <v>9712</v>
      </c>
      <c r="L5421" s="23"/>
      <c r="M5421" s="23">
        <f>YEAR(Tabla2[[#This Row],[Fecha de creación]])</f>
        <v>2021</v>
      </c>
      <c r="N5421" s="23">
        <f>MONTH(Tabla2[[#This Row],[Fecha de creación]])</f>
        <v>8</v>
      </c>
    </row>
    <row r="5422" spans="1:14" ht="15" customHeight="1" x14ac:dyDescent="0.25">
      <c r="A5422" s="26">
        <v>44436.490185185183</v>
      </c>
      <c r="B5422" s="23" t="s">
        <v>0</v>
      </c>
      <c r="C5422" s="23" t="s">
        <v>6875</v>
      </c>
      <c r="D5422" s="23" t="s">
        <v>364</v>
      </c>
      <c r="E5422" s="23" t="s">
        <v>1</v>
      </c>
      <c r="F5422" s="23" t="s">
        <v>7</v>
      </c>
      <c r="G5422" s="23" t="s">
        <v>975</v>
      </c>
      <c r="H5422" s="2" t="s">
        <v>7725</v>
      </c>
      <c r="I5422" s="23" t="s">
        <v>7412</v>
      </c>
      <c r="J5422" s="23"/>
      <c r="K5422" s="23" t="s">
        <v>9712</v>
      </c>
      <c r="L5422" s="23"/>
      <c r="M5422" s="23">
        <f>YEAR(Tabla2[[#This Row],[Fecha de creación]])</f>
        <v>2021</v>
      </c>
      <c r="N5422" s="23">
        <f>MONTH(Tabla2[[#This Row],[Fecha de creación]])</f>
        <v>8</v>
      </c>
    </row>
    <row r="5423" spans="1:14" ht="15" customHeight="1" x14ac:dyDescent="0.25">
      <c r="A5423" s="26">
        <v>44436.505659722221</v>
      </c>
      <c r="B5423" s="23" t="s">
        <v>0</v>
      </c>
      <c r="C5423" s="23" t="s">
        <v>6876</v>
      </c>
      <c r="D5423" s="23" t="s">
        <v>868</v>
      </c>
      <c r="E5423" s="23" t="s">
        <v>1</v>
      </c>
      <c r="F5423" s="23" t="s">
        <v>7</v>
      </c>
      <c r="G5423" s="23" t="s">
        <v>975</v>
      </c>
      <c r="H5423" s="2" t="s">
        <v>7752</v>
      </c>
      <c r="I5423" s="23" t="s">
        <v>5999</v>
      </c>
      <c r="J5423" s="23"/>
      <c r="K5423" s="23" t="s">
        <v>9712</v>
      </c>
      <c r="L5423" s="23"/>
      <c r="M5423" s="23">
        <f>YEAR(Tabla2[[#This Row],[Fecha de creación]])</f>
        <v>2021</v>
      </c>
      <c r="N5423" s="23">
        <f>MONTH(Tabla2[[#This Row],[Fecha de creación]])</f>
        <v>8</v>
      </c>
    </row>
    <row r="5424" spans="1:14" ht="15" customHeight="1" x14ac:dyDescent="0.25">
      <c r="A5424" s="26">
        <v>44436.696886574071</v>
      </c>
      <c r="B5424" s="23" t="s">
        <v>0</v>
      </c>
      <c r="C5424" s="23" t="s">
        <v>6877</v>
      </c>
      <c r="D5424" s="23" t="s">
        <v>982</v>
      </c>
      <c r="E5424" s="23" t="s">
        <v>1</v>
      </c>
      <c r="F5424" s="23" t="s">
        <v>7</v>
      </c>
      <c r="G5424" s="23" t="s">
        <v>975</v>
      </c>
      <c r="H5424" s="2" t="s">
        <v>7757</v>
      </c>
      <c r="I5424" s="23" t="s">
        <v>5999</v>
      </c>
      <c r="J5424" s="23"/>
      <c r="K5424" s="23" t="s">
        <v>9712</v>
      </c>
      <c r="L5424" s="23"/>
      <c r="M5424" s="23">
        <f>YEAR(Tabla2[[#This Row],[Fecha de creación]])</f>
        <v>2021</v>
      </c>
      <c r="N5424" s="23">
        <f>MONTH(Tabla2[[#This Row],[Fecha de creación]])</f>
        <v>8</v>
      </c>
    </row>
    <row r="5425" spans="1:14" ht="15" customHeight="1" x14ac:dyDescent="0.25">
      <c r="A5425" s="26">
        <v>44436.704421296294</v>
      </c>
      <c r="B5425" s="23" t="s">
        <v>0</v>
      </c>
      <c r="C5425" s="23" t="s">
        <v>6878</v>
      </c>
      <c r="D5425" s="23" t="s">
        <v>6</v>
      </c>
      <c r="E5425" s="23" t="s">
        <v>1</v>
      </c>
      <c r="F5425" s="23" t="s">
        <v>7</v>
      </c>
      <c r="G5425" s="23" t="s">
        <v>975</v>
      </c>
      <c r="H5425" s="2" t="s">
        <v>7722</v>
      </c>
      <c r="I5425" s="23" t="s">
        <v>5999</v>
      </c>
      <c r="J5425" s="23"/>
      <c r="K5425" s="23" t="s">
        <v>9712</v>
      </c>
      <c r="L5425" s="23"/>
      <c r="M5425" s="23">
        <f>YEAR(Tabla2[[#This Row],[Fecha de creación]])</f>
        <v>2021</v>
      </c>
      <c r="N5425" s="23">
        <f>MONTH(Tabla2[[#This Row],[Fecha de creación]])</f>
        <v>8</v>
      </c>
    </row>
    <row r="5426" spans="1:14" ht="15" customHeight="1" x14ac:dyDescent="0.25">
      <c r="A5426" s="26">
        <v>44436.717037037037</v>
      </c>
      <c r="B5426" s="23" t="s">
        <v>0</v>
      </c>
      <c r="C5426" s="23" t="s">
        <v>6879</v>
      </c>
      <c r="D5426" s="23" t="s">
        <v>21</v>
      </c>
      <c r="E5426" s="23" t="s">
        <v>1</v>
      </c>
      <c r="F5426" s="23" t="s">
        <v>7</v>
      </c>
      <c r="G5426" s="23" t="s">
        <v>975</v>
      </c>
      <c r="H5426" s="2" t="s">
        <v>7744</v>
      </c>
      <c r="I5426" s="23" t="s">
        <v>5999</v>
      </c>
      <c r="J5426" s="23"/>
      <c r="K5426" s="23" t="s">
        <v>9712</v>
      </c>
      <c r="L5426" s="23"/>
      <c r="M5426" s="23">
        <f>YEAR(Tabla2[[#This Row],[Fecha de creación]])</f>
        <v>2021</v>
      </c>
      <c r="N5426" s="23">
        <f>MONTH(Tabla2[[#This Row],[Fecha de creación]])</f>
        <v>8</v>
      </c>
    </row>
    <row r="5427" spans="1:14" ht="15" customHeight="1" x14ac:dyDescent="0.25">
      <c r="A5427" s="26">
        <v>44436.729317129626</v>
      </c>
      <c r="B5427" s="23" t="s">
        <v>0</v>
      </c>
      <c r="C5427" s="23" t="s">
        <v>6880</v>
      </c>
      <c r="D5427" s="23" t="s">
        <v>615</v>
      </c>
      <c r="E5427" s="23" t="s">
        <v>1</v>
      </c>
      <c r="F5427" s="23" t="s">
        <v>7</v>
      </c>
      <c r="G5427" s="23" t="s">
        <v>975</v>
      </c>
      <c r="H5427" s="2" t="s">
        <v>7745</v>
      </c>
      <c r="I5427" s="23" t="s">
        <v>7412</v>
      </c>
      <c r="J5427" s="23"/>
      <c r="K5427" s="23" t="s">
        <v>9712</v>
      </c>
      <c r="L5427" s="23"/>
      <c r="M5427" s="23">
        <f>YEAR(Tabla2[[#This Row],[Fecha de creación]])</f>
        <v>2021</v>
      </c>
      <c r="N5427" s="23">
        <f>MONTH(Tabla2[[#This Row],[Fecha de creación]])</f>
        <v>8</v>
      </c>
    </row>
    <row r="5428" spans="1:14" ht="15" customHeight="1" x14ac:dyDescent="0.25">
      <c r="A5428" s="26">
        <v>44436.73065972222</v>
      </c>
      <c r="B5428" s="23" t="s">
        <v>0</v>
      </c>
      <c r="C5428" s="23" t="s">
        <v>6881</v>
      </c>
      <c r="D5428" s="23" t="s">
        <v>382</v>
      </c>
      <c r="E5428" s="23" t="s">
        <v>1</v>
      </c>
      <c r="F5428" s="23" t="s">
        <v>7</v>
      </c>
      <c r="G5428" s="23" t="s">
        <v>975</v>
      </c>
      <c r="H5428" s="2" t="s">
        <v>7758</v>
      </c>
      <c r="I5428" s="23" t="s">
        <v>7412</v>
      </c>
      <c r="J5428" s="23"/>
      <c r="K5428" s="23" t="s">
        <v>9712</v>
      </c>
      <c r="L5428" s="23"/>
      <c r="M5428" s="23">
        <f>YEAR(Tabla2[[#This Row],[Fecha de creación]])</f>
        <v>2021</v>
      </c>
      <c r="N5428" s="23">
        <f>MONTH(Tabla2[[#This Row],[Fecha de creación]])</f>
        <v>8</v>
      </c>
    </row>
    <row r="5429" spans="1:14" ht="15" customHeight="1" x14ac:dyDescent="0.25">
      <c r="A5429" s="26">
        <v>44436.73238425926</v>
      </c>
      <c r="B5429" s="23" t="s">
        <v>0</v>
      </c>
      <c r="C5429" s="23" t="s">
        <v>6882</v>
      </c>
      <c r="D5429" s="23" t="s">
        <v>6</v>
      </c>
      <c r="E5429" s="23" t="s">
        <v>1</v>
      </c>
      <c r="F5429" s="23" t="s">
        <v>7</v>
      </c>
      <c r="G5429" s="23" t="s">
        <v>975</v>
      </c>
      <c r="H5429" s="2" t="s">
        <v>7722</v>
      </c>
      <c r="I5429" s="23" t="s">
        <v>7412</v>
      </c>
      <c r="J5429" s="23"/>
      <c r="K5429" s="23" t="s">
        <v>9712</v>
      </c>
      <c r="L5429" s="23"/>
      <c r="M5429" s="23">
        <f>YEAR(Tabla2[[#This Row],[Fecha de creación]])</f>
        <v>2021</v>
      </c>
      <c r="N5429" s="23">
        <f>MONTH(Tabla2[[#This Row],[Fecha de creación]])</f>
        <v>8</v>
      </c>
    </row>
    <row r="5430" spans="1:14" ht="15" customHeight="1" x14ac:dyDescent="0.25">
      <c r="A5430" s="26">
        <v>44436.737442129626</v>
      </c>
      <c r="B5430" s="23" t="s">
        <v>0</v>
      </c>
      <c r="C5430" s="23" t="s">
        <v>919</v>
      </c>
      <c r="D5430" s="23" t="s">
        <v>868</v>
      </c>
      <c r="E5430" s="23" t="s">
        <v>1</v>
      </c>
      <c r="F5430" s="23" t="s">
        <v>7</v>
      </c>
      <c r="G5430" s="23" t="s">
        <v>3</v>
      </c>
      <c r="H5430" s="2" t="s">
        <v>7755</v>
      </c>
      <c r="I5430" s="23" t="s">
        <v>5999</v>
      </c>
      <c r="J5430" s="23"/>
      <c r="K5430" s="23" t="s">
        <v>9712</v>
      </c>
      <c r="L5430" s="23"/>
      <c r="M5430" s="23">
        <f>YEAR(Tabla2[[#This Row],[Fecha de creación]])</f>
        <v>2021</v>
      </c>
      <c r="N5430" s="23">
        <f>MONTH(Tabla2[[#This Row],[Fecha de creación]])</f>
        <v>8</v>
      </c>
    </row>
    <row r="5431" spans="1:14" ht="15" customHeight="1" x14ac:dyDescent="0.25">
      <c r="A5431" s="26">
        <v>44436.73841435185</v>
      </c>
      <c r="B5431" s="23" t="s">
        <v>100</v>
      </c>
      <c r="C5431" s="23" t="s">
        <v>6883</v>
      </c>
      <c r="D5431" s="23" t="s">
        <v>6</v>
      </c>
      <c r="E5431" s="23" t="s">
        <v>1</v>
      </c>
      <c r="F5431" s="23" t="s">
        <v>7</v>
      </c>
      <c r="G5431" s="23" t="s">
        <v>975</v>
      </c>
      <c r="H5431" s="2" t="s">
        <v>7722</v>
      </c>
      <c r="I5431" s="23" t="s">
        <v>7575</v>
      </c>
      <c r="J5431" s="23"/>
      <c r="K5431" s="23" t="s">
        <v>9712</v>
      </c>
      <c r="L5431" s="23"/>
      <c r="M5431" s="23">
        <f>YEAR(Tabla2[[#This Row],[Fecha de creación]])</f>
        <v>2021</v>
      </c>
      <c r="N5431" s="23">
        <f>MONTH(Tabla2[[#This Row],[Fecha de creación]])</f>
        <v>8</v>
      </c>
    </row>
    <row r="5432" spans="1:14" ht="15" customHeight="1" x14ac:dyDescent="0.25">
      <c r="A5432" s="26">
        <v>44436.740578703706</v>
      </c>
      <c r="B5432" s="23" t="s">
        <v>100</v>
      </c>
      <c r="C5432" s="23" t="s">
        <v>920</v>
      </c>
      <c r="D5432" s="23" t="s">
        <v>6</v>
      </c>
      <c r="E5432" s="23" t="s">
        <v>1</v>
      </c>
      <c r="F5432" s="23" t="s">
        <v>7</v>
      </c>
      <c r="G5432" s="23" t="s">
        <v>3</v>
      </c>
      <c r="H5432" s="2" t="s">
        <v>7722</v>
      </c>
      <c r="I5432" s="23" t="s">
        <v>7575</v>
      </c>
      <c r="J5432" s="23"/>
      <c r="K5432" s="23" t="s">
        <v>9712</v>
      </c>
      <c r="L5432" s="23"/>
      <c r="M5432" s="23">
        <f>YEAR(Tabla2[[#This Row],[Fecha de creación]])</f>
        <v>2021</v>
      </c>
      <c r="N5432" s="23">
        <f>MONTH(Tabla2[[#This Row],[Fecha de creación]])</f>
        <v>8</v>
      </c>
    </row>
    <row r="5433" spans="1:14" ht="15" customHeight="1" x14ac:dyDescent="0.25">
      <c r="A5433" s="26">
        <v>44436.742129629631</v>
      </c>
      <c r="B5433" s="23" t="s">
        <v>100</v>
      </c>
      <c r="C5433" s="23" t="s">
        <v>921</v>
      </c>
      <c r="D5433" s="23" t="s">
        <v>6</v>
      </c>
      <c r="E5433" s="23" t="s">
        <v>1</v>
      </c>
      <c r="F5433" s="23" t="s">
        <v>7</v>
      </c>
      <c r="G5433" s="23" t="s">
        <v>3</v>
      </c>
      <c r="H5433" s="2" t="s">
        <v>7722</v>
      </c>
      <c r="I5433" s="23" t="s">
        <v>7575</v>
      </c>
      <c r="J5433" s="23"/>
      <c r="K5433" s="23" t="s">
        <v>9712</v>
      </c>
      <c r="L5433" s="23"/>
      <c r="M5433" s="23">
        <f>YEAR(Tabla2[[#This Row],[Fecha de creación]])</f>
        <v>2021</v>
      </c>
      <c r="N5433" s="23">
        <f>MONTH(Tabla2[[#This Row],[Fecha de creación]])</f>
        <v>8</v>
      </c>
    </row>
    <row r="5434" spans="1:14" ht="15" customHeight="1" x14ac:dyDescent="0.25">
      <c r="A5434" s="26">
        <v>44436.760752314818</v>
      </c>
      <c r="B5434" s="23" t="s">
        <v>0</v>
      </c>
      <c r="C5434" s="23" t="s">
        <v>6884</v>
      </c>
      <c r="D5434" s="23" t="s">
        <v>21</v>
      </c>
      <c r="E5434" s="23" t="s">
        <v>1</v>
      </c>
      <c r="F5434" s="23" t="s">
        <v>7</v>
      </c>
      <c r="G5434" s="23" t="s">
        <v>975</v>
      </c>
      <c r="H5434" s="2" t="s">
        <v>7722</v>
      </c>
      <c r="I5434" s="23" t="s">
        <v>7412</v>
      </c>
      <c r="J5434" s="23"/>
      <c r="K5434" s="23" t="s">
        <v>9712</v>
      </c>
      <c r="L5434" s="23"/>
      <c r="M5434" s="23">
        <f>YEAR(Tabla2[[#This Row],[Fecha de creación]])</f>
        <v>2021</v>
      </c>
      <c r="N5434" s="23">
        <f>MONTH(Tabla2[[#This Row],[Fecha de creación]])</f>
        <v>8</v>
      </c>
    </row>
    <row r="5435" spans="1:14" ht="15" customHeight="1" x14ac:dyDescent="0.25">
      <c r="A5435" s="26">
        <v>44436.762118055558</v>
      </c>
      <c r="B5435" s="23" t="s">
        <v>0</v>
      </c>
      <c r="C5435" s="23" t="s">
        <v>6885</v>
      </c>
      <c r="D5435" s="23" t="s">
        <v>349</v>
      </c>
      <c r="E5435" s="23" t="s">
        <v>1</v>
      </c>
      <c r="F5435" s="23" t="s">
        <v>7</v>
      </c>
      <c r="G5435" s="23" t="s">
        <v>975</v>
      </c>
      <c r="H5435" s="2" t="s">
        <v>7731</v>
      </c>
      <c r="I5435" s="23" t="s">
        <v>7412</v>
      </c>
      <c r="J5435" s="23"/>
      <c r="K5435" s="23" t="s">
        <v>9712</v>
      </c>
      <c r="L5435" s="23"/>
      <c r="M5435" s="23">
        <f>YEAR(Tabla2[[#This Row],[Fecha de creación]])</f>
        <v>2021</v>
      </c>
      <c r="N5435" s="23">
        <f>MONTH(Tabla2[[#This Row],[Fecha de creación]])</f>
        <v>8</v>
      </c>
    </row>
    <row r="5436" spans="1:14" ht="15" customHeight="1" x14ac:dyDescent="0.25">
      <c r="A5436" s="26">
        <v>44436.762557870374</v>
      </c>
      <c r="B5436" s="23" t="s">
        <v>0</v>
      </c>
      <c r="C5436" s="23" t="s">
        <v>6886</v>
      </c>
      <c r="D5436" s="23" t="s">
        <v>351</v>
      </c>
      <c r="E5436" s="23" t="s">
        <v>1</v>
      </c>
      <c r="F5436" s="23" t="s">
        <v>7</v>
      </c>
      <c r="G5436" s="23" t="s">
        <v>975</v>
      </c>
      <c r="H5436" s="2" t="s">
        <v>7734</v>
      </c>
      <c r="I5436" s="23" t="s">
        <v>7412</v>
      </c>
      <c r="J5436" s="23"/>
      <c r="K5436" s="23" t="s">
        <v>9712</v>
      </c>
      <c r="L5436" s="23"/>
      <c r="M5436" s="23">
        <f>YEAR(Tabla2[[#This Row],[Fecha de creación]])</f>
        <v>2021</v>
      </c>
      <c r="N5436" s="23">
        <f>MONTH(Tabla2[[#This Row],[Fecha de creación]])</f>
        <v>8</v>
      </c>
    </row>
    <row r="5437" spans="1:14" ht="15" customHeight="1" x14ac:dyDescent="0.25">
      <c r="A5437" s="26">
        <v>44436.765775462962</v>
      </c>
      <c r="B5437" s="23" t="s">
        <v>0</v>
      </c>
      <c r="C5437" s="23" t="s">
        <v>6887</v>
      </c>
      <c r="D5437" s="23" t="s">
        <v>6</v>
      </c>
      <c r="E5437" s="23" t="s">
        <v>1</v>
      </c>
      <c r="F5437" s="23" t="s">
        <v>7</v>
      </c>
      <c r="G5437" s="23" t="s">
        <v>975</v>
      </c>
      <c r="H5437" s="2" t="s">
        <v>7722</v>
      </c>
      <c r="I5437" s="23" t="s">
        <v>7412</v>
      </c>
      <c r="J5437" s="23"/>
      <c r="K5437" s="23" t="s">
        <v>9712</v>
      </c>
      <c r="L5437" s="23"/>
      <c r="M5437" s="23">
        <f>YEAR(Tabla2[[#This Row],[Fecha de creación]])</f>
        <v>2021</v>
      </c>
      <c r="N5437" s="23">
        <f>MONTH(Tabla2[[#This Row],[Fecha de creación]])</f>
        <v>8</v>
      </c>
    </row>
    <row r="5438" spans="1:14" ht="15" customHeight="1" x14ac:dyDescent="0.25">
      <c r="A5438" s="26">
        <v>44436.766192129631</v>
      </c>
      <c r="B5438" s="23" t="s">
        <v>0</v>
      </c>
      <c r="C5438" s="23" t="s">
        <v>6888</v>
      </c>
      <c r="D5438" s="23" t="s">
        <v>131</v>
      </c>
      <c r="E5438" s="23" t="s">
        <v>1</v>
      </c>
      <c r="F5438" s="23" t="s">
        <v>7</v>
      </c>
      <c r="G5438" s="23" t="s">
        <v>975</v>
      </c>
      <c r="H5438" s="2" t="s">
        <v>7728</v>
      </c>
      <c r="I5438" s="23" t="s">
        <v>7412</v>
      </c>
      <c r="J5438" s="23"/>
      <c r="K5438" s="23" t="s">
        <v>9712</v>
      </c>
      <c r="L5438" s="23"/>
      <c r="M5438" s="23">
        <f>YEAR(Tabla2[[#This Row],[Fecha de creación]])</f>
        <v>2021</v>
      </c>
      <c r="N5438" s="23">
        <f>MONTH(Tabla2[[#This Row],[Fecha de creación]])</f>
        <v>8</v>
      </c>
    </row>
    <row r="5439" spans="1:14" ht="15" customHeight="1" x14ac:dyDescent="0.25">
      <c r="A5439" s="26">
        <v>44437.408796296295</v>
      </c>
      <c r="B5439" s="23" t="s">
        <v>0</v>
      </c>
      <c r="C5439" s="23" t="s">
        <v>6889</v>
      </c>
      <c r="D5439" s="23" t="s">
        <v>349</v>
      </c>
      <c r="E5439" s="23" t="s">
        <v>1</v>
      </c>
      <c r="F5439" s="23" t="s">
        <v>7</v>
      </c>
      <c r="G5439" s="23" t="s">
        <v>975</v>
      </c>
      <c r="H5439" s="2" t="s">
        <v>7731</v>
      </c>
      <c r="I5439" s="23" t="s">
        <v>7412</v>
      </c>
      <c r="J5439" s="23"/>
      <c r="K5439" s="23" t="s">
        <v>9712</v>
      </c>
      <c r="L5439" s="23"/>
      <c r="M5439" s="23">
        <f>YEAR(Tabla2[[#This Row],[Fecha de creación]])</f>
        <v>2021</v>
      </c>
      <c r="N5439" s="23">
        <f>MONTH(Tabla2[[#This Row],[Fecha de creación]])</f>
        <v>8</v>
      </c>
    </row>
    <row r="5440" spans="1:14" ht="15" customHeight="1" x14ac:dyDescent="0.25">
      <c r="A5440" s="26">
        <v>44437.409120370372</v>
      </c>
      <c r="B5440" s="23" t="s">
        <v>0</v>
      </c>
      <c r="C5440" s="23" t="s">
        <v>6890</v>
      </c>
      <c r="D5440" s="23" t="s">
        <v>351</v>
      </c>
      <c r="E5440" s="23" t="s">
        <v>1</v>
      </c>
      <c r="F5440" s="23" t="s">
        <v>7</v>
      </c>
      <c r="G5440" s="23" t="s">
        <v>975</v>
      </c>
      <c r="H5440" s="2" t="s">
        <v>7734</v>
      </c>
      <c r="I5440" s="23" t="s">
        <v>7412</v>
      </c>
      <c r="J5440" s="23"/>
      <c r="K5440" s="23" t="s">
        <v>9712</v>
      </c>
      <c r="L5440" s="23"/>
      <c r="M5440" s="23">
        <f>YEAR(Tabla2[[#This Row],[Fecha de creación]])</f>
        <v>2021</v>
      </c>
      <c r="N5440" s="23">
        <f>MONTH(Tabla2[[#This Row],[Fecha de creación]])</f>
        <v>8</v>
      </c>
    </row>
    <row r="5441" spans="1:14" ht="15" customHeight="1" x14ac:dyDescent="0.25">
      <c r="A5441" s="26">
        <v>44437.409560185188</v>
      </c>
      <c r="B5441" s="23" t="s">
        <v>0</v>
      </c>
      <c r="C5441" s="23" t="s">
        <v>6891</v>
      </c>
      <c r="D5441" s="23" t="s">
        <v>131</v>
      </c>
      <c r="E5441" s="23" t="s">
        <v>1</v>
      </c>
      <c r="F5441" s="23" t="s">
        <v>7</v>
      </c>
      <c r="G5441" s="23" t="s">
        <v>975</v>
      </c>
      <c r="H5441" s="2" t="s">
        <v>7728</v>
      </c>
      <c r="I5441" s="23" t="s">
        <v>7412</v>
      </c>
      <c r="J5441" s="23"/>
      <c r="K5441" s="23" t="s">
        <v>9712</v>
      </c>
      <c r="L5441" s="23"/>
      <c r="M5441" s="23">
        <f>YEAR(Tabla2[[#This Row],[Fecha de creación]])</f>
        <v>2021</v>
      </c>
      <c r="N5441" s="23">
        <f>MONTH(Tabla2[[#This Row],[Fecha de creación]])</f>
        <v>8</v>
      </c>
    </row>
    <row r="5442" spans="1:14" ht="15" customHeight="1" x14ac:dyDescent="0.25">
      <c r="A5442" s="26">
        <v>44437.421249999999</v>
      </c>
      <c r="B5442" s="23" t="s">
        <v>0</v>
      </c>
      <c r="C5442" s="23" t="s">
        <v>6892</v>
      </c>
      <c r="D5442" s="23" t="s">
        <v>6</v>
      </c>
      <c r="E5442" s="23" t="s">
        <v>1</v>
      </c>
      <c r="F5442" s="23" t="s">
        <v>7</v>
      </c>
      <c r="G5442" s="23" t="s">
        <v>975</v>
      </c>
      <c r="H5442" s="2" t="s">
        <v>7722</v>
      </c>
      <c r="I5442" s="23" t="s">
        <v>4</v>
      </c>
      <c r="J5442" s="23"/>
      <c r="K5442" s="23" t="s">
        <v>9712</v>
      </c>
      <c r="L5442" s="23"/>
      <c r="M5442" s="23">
        <f>YEAR(Tabla2[[#This Row],[Fecha de creación]])</f>
        <v>2021</v>
      </c>
      <c r="N5442" s="23">
        <f>MONTH(Tabla2[[#This Row],[Fecha de creación]])</f>
        <v>8</v>
      </c>
    </row>
    <row r="5443" spans="1:14" ht="15" customHeight="1" x14ac:dyDescent="0.25">
      <c r="A5443" s="26">
        <v>44437.50371527778</v>
      </c>
      <c r="B5443" s="23" t="s">
        <v>0</v>
      </c>
      <c r="C5443" s="23" t="s">
        <v>6893</v>
      </c>
      <c r="D5443" s="23" t="s">
        <v>6</v>
      </c>
      <c r="E5443" s="23" t="s">
        <v>1</v>
      </c>
      <c r="F5443" s="23" t="s">
        <v>7</v>
      </c>
      <c r="G5443" s="23" t="s">
        <v>975</v>
      </c>
      <c r="H5443" s="2" t="s">
        <v>7722</v>
      </c>
      <c r="I5443" s="23" t="s">
        <v>4</v>
      </c>
      <c r="J5443" s="23"/>
      <c r="K5443" s="23" t="s">
        <v>9712</v>
      </c>
      <c r="L5443" s="23"/>
      <c r="M5443" s="23">
        <f>YEAR(Tabla2[[#This Row],[Fecha de creación]])</f>
        <v>2021</v>
      </c>
      <c r="N5443" s="23">
        <f>MONTH(Tabla2[[#This Row],[Fecha de creación]])</f>
        <v>8</v>
      </c>
    </row>
    <row r="5444" spans="1:14" ht="15" customHeight="1" x14ac:dyDescent="0.25">
      <c r="A5444" s="26">
        <v>44437.575474537036</v>
      </c>
      <c r="B5444" s="23" t="s">
        <v>0</v>
      </c>
      <c r="C5444" s="23" t="s">
        <v>6894</v>
      </c>
      <c r="D5444" s="23" t="s">
        <v>21</v>
      </c>
      <c r="E5444" s="23" t="s">
        <v>1</v>
      </c>
      <c r="F5444" s="23" t="s">
        <v>7</v>
      </c>
      <c r="G5444" s="23" t="s">
        <v>975</v>
      </c>
      <c r="H5444" s="2" t="s">
        <v>7744</v>
      </c>
      <c r="I5444" s="23" t="s">
        <v>4</v>
      </c>
      <c r="J5444" s="23"/>
      <c r="K5444" s="23" t="s">
        <v>9712</v>
      </c>
      <c r="L5444" s="23"/>
      <c r="M5444" s="23">
        <f>YEAR(Tabla2[[#This Row],[Fecha de creación]])</f>
        <v>2021</v>
      </c>
      <c r="N5444" s="23">
        <f>MONTH(Tabla2[[#This Row],[Fecha de creación]])</f>
        <v>8</v>
      </c>
    </row>
    <row r="5445" spans="1:14" ht="15" customHeight="1" x14ac:dyDescent="0.25">
      <c r="A5445" s="26">
        <v>44437.594317129631</v>
      </c>
      <c r="B5445" s="23" t="s">
        <v>0</v>
      </c>
      <c r="C5445" s="23" t="s">
        <v>6895</v>
      </c>
      <c r="D5445" s="23" t="s">
        <v>21</v>
      </c>
      <c r="E5445" s="23" t="s">
        <v>1</v>
      </c>
      <c r="F5445" s="23" t="s">
        <v>7</v>
      </c>
      <c r="G5445" s="23" t="s">
        <v>975</v>
      </c>
      <c r="H5445" s="2" t="s">
        <v>7722</v>
      </c>
      <c r="I5445" s="23" t="s">
        <v>4</v>
      </c>
      <c r="J5445" s="23"/>
      <c r="K5445" s="23" t="s">
        <v>9712</v>
      </c>
      <c r="L5445" s="23"/>
      <c r="M5445" s="23">
        <f>YEAR(Tabla2[[#This Row],[Fecha de creación]])</f>
        <v>2021</v>
      </c>
      <c r="N5445" s="23">
        <f>MONTH(Tabla2[[#This Row],[Fecha de creación]])</f>
        <v>8</v>
      </c>
    </row>
    <row r="5446" spans="1:14" ht="15" customHeight="1" x14ac:dyDescent="0.25">
      <c r="A5446" s="26">
        <v>44437.642858796295</v>
      </c>
      <c r="B5446" s="23" t="s">
        <v>0</v>
      </c>
      <c r="C5446" s="23" t="s">
        <v>6896</v>
      </c>
      <c r="D5446" s="23" t="s">
        <v>6</v>
      </c>
      <c r="E5446" s="23" t="s">
        <v>1</v>
      </c>
      <c r="F5446" s="23" t="s">
        <v>7</v>
      </c>
      <c r="G5446" s="23" t="s">
        <v>975</v>
      </c>
      <c r="H5446" s="2" t="s">
        <v>7722</v>
      </c>
      <c r="I5446" s="23" t="s">
        <v>4</v>
      </c>
      <c r="J5446" s="23"/>
      <c r="K5446" s="23" t="s">
        <v>9712</v>
      </c>
      <c r="L5446" s="23"/>
      <c r="M5446" s="23">
        <f>YEAR(Tabla2[[#This Row],[Fecha de creación]])</f>
        <v>2021</v>
      </c>
      <c r="N5446" s="23">
        <f>MONTH(Tabla2[[#This Row],[Fecha de creación]])</f>
        <v>8</v>
      </c>
    </row>
    <row r="5447" spans="1:14" ht="15" customHeight="1" x14ac:dyDescent="0.25">
      <c r="A5447" s="26">
        <v>44437.648553240739</v>
      </c>
      <c r="B5447" s="23" t="s">
        <v>0</v>
      </c>
      <c r="C5447" s="23" t="s">
        <v>6897</v>
      </c>
      <c r="D5447" s="23" t="s">
        <v>6</v>
      </c>
      <c r="E5447" s="23" t="s">
        <v>1</v>
      </c>
      <c r="F5447" s="23" t="s">
        <v>7</v>
      </c>
      <c r="G5447" s="23" t="s">
        <v>975</v>
      </c>
      <c r="H5447" s="2" t="s">
        <v>7722</v>
      </c>
      <c r="I5447" s="23" t="s">
        <v>4</v>
      </c>
      <c r="J5447" s="23"/>
      <c r="K5447" s="23" t="s">
        <v>9712</v>
      </c>
      <c r="L5447" s="23"/>
      <c r="M5447" s="23">
        <f>YEAR(Tabla2[[#This Row],[Fecha de creación]])</f>
        <v>2021</v>
      </c>
      <c r="N5447" s="23">
        <f>MONTH(Tabla2[[#This Row],[Fecha de creación]])</f>
        <v>8</v>
      </c>
    </row>
    <row r="5448" spans="1:14" ht="15" customHeight="1" x14ac:dyDescent="0.25">
      <c r="A5448" s="26">
        <v>44437.653229166666</v>
      </c>
      <c r="B5448" s="23" t="s">
        <v>0</v>
      </c>
      <c r="C5448" s="23" t="s">
        <v>6898</v>
      </c>
      <c r="D5448" s="23" t="s">
        <v>6</v>
      </c>
      <c r="E5448" s="23" t="s">
        <v>1</v>
      </c>
      <c r="F5448" s="23" t="s">
        <v>7</v>
      </c>
      <c r="G5448" s="23" t="s">
        <v>975</v>
      </c>
      <c r="H5448" s="2" t="s">
        <v>7722</v>
      </c>
      <c r="I5448" s="23" t="s">
        <v>4</v>
      </c>
      <c r="J5448" s="23"/>
      <c r="K5448" s="23" t="s">
        <v>9712</v>
      </c>
      <c r="L5448" s="23"/>
      <c r="M5448" s="23">
        <f>YEAR(Tabla2[[#This Row],[Fecha de creación]])</f>
        <v>2021</v>
      </c>
      <c r="N5448" s="23">
        <f>MONTH(Tabla2[[#This Row],[Fecha de creación]])</f>
        <v>8</v>
      </c>
    </row>
    <row r="5449" spans="1:14" ht="15" customHeight="1" x14ac:dyDescent="0.25">
      <c r="A5449" s="26">
        <v>44437.675775462965</v>
      </c>
      <c r="B5449" s="23" t="s">
        <v>0</v>
      </c>
      <c r="C5449" s="23" t="s">
        <v>6899</v>
      </c>
      <c r="D5449" s="23" t="s">
        <v>6</v>
      </c>
      <c r="E5449" s="23" t="s">
        <v>1</v>
      </c>
      <c r="F5449" s="23" t="s">
        <v>7</v>
      </c>
      <c r="G5449" s="23" t="s">
        <v>975</v>
      </c>
      <c r="H5449" s="2" t="s">
        <v>7722</v>
      </c>
      <c r="I5449" s="23" t="s">
        <v>7412</v>
      </c>
      <c r="J5449" s="23"/>
      <c r="K5449" s="23" t="s">
        <v>9712</v>
      </c>
      <c r="L5449" s="23"/>
      <c r="M5449" s="23">
        <f>YEAR(Tabla2[[#This Row],[Fecha de creación]])</f>
        <v>2021</v>
      </c>
      <c r="N5449" s="23">
        <f>MONTH(Tabla2[[#This Row],[Fecha de creación]])</f>
        <v>8</v>
      </c>
    </row>
    <row r="5450" spans="1:14" ht="15" customHeight="1" x14ac:dyDescent="0.25">
      <c r="A5450" s="26">
        <v>44437.678738425922</v>
      </c>
      <c r="B5450" s="23" t="s">
        <v>0</v>
      </c>
      <c r="C5450" s="23" t="s">
        <v>6900</v>
      </c>
      <c r="D5450" s="23" t="s">
        <v>6</v>
      </c>
      <c r="E5450" s="23" t="s">
        <v>1</v>
      </c>
      <c r="F5450" s="23" t="s">
        <v>7</v>
      </c>
      <c r="G5450" s="23" t="s">
        <v>975</v>
      </c>
      <c r="H5450" s="2" t="s">
        <v>7722</v>
      </c>
      <c r="I5450" s="23" t="s">
        <v>4</v>
      </c>
      <c r="J5450" s="23"/>
      <c r="K5450" s="23" t="s">
        <v>9712</v>
      </c>
      <c r="L5450" s="23"/>
      <c r="M5450" s="23">
        <f>YEAR(Tabla2[[#This Row],[Fecha de creación]])</f>
        <v>2021</v>
      </c>
      <c r="N5450" s="23">
        <f>MONTH(Tabla2[[#This Row],[Fecha de creación]])</f>
        <v>8</v>
      </c>
    </row>
    <row r="5451" spans="1:14" ht="15" customHeight="1" x14ac:dyDescent="0.25">
      <c r="A5451" s="26">
        <v>44437.679814814815</v>
      </c>
      <c r="B5451" s="23" t="s">
        <v>0</v>
      </c>
      <c r="C5451" s="23" t="s">
        <v>6901</v>
      </c>
      <c r="D5451" s="23" t="s">
        <v>6</v>
      </c>
      <c r="E5451" s="23" t="s">
        <v>1</v>
      </c>
      <c r="F5451" s="23" t="s">
        <v>7</v>
      </c>
      <c r="G5451" s="23" t="s">
        <v>975</v>
      </c>
      <c r="H5451" s="2" t="s">
        <v>7722</v>
      </c>
      <c r="I5451" s="23" t="s">
        <v>7412</v>
      </c>
      <c r="J5451" s="23"/>
      <c r="K5451" s="23" t="s">
        <v>9712</v>
      </c>
      <c r="L5451" s="23"/>
      <c r="M5451" s="23">
        <f>YEAR(Tabla2[[#This Row],[Fecha de creación]])</f>
        <v>2021</v>
      </c>
      <c r="N5451" s="23">
        <f>MONTH(Tabla2[[#This Row],[Fecha de creación]])</f>
        <v>8</v>
      </c>
    </row>
    <row r="5452" spans="1:14" ht="15" customHeight="1" x14ac:dyDescent="0.25">
      <c r="A5452" s="26">
        <v>44437.683541666665</v>
      </c>
      <c r="B5452" s="23" t="s">
        <v>0</v>
      </c>
      <c r="C5452" s="23" t="s">
        <v>6902</v>
      </c>
      <c r="D5452" s="23" t="s">
        <v>21</v>
      </c>
      <c r="E5452" s="23" t="s">
        <v>1</v>
      </c>
      <c r="F5452" s="23" t="s">
        <v>7</v>
      </c>
      <c r="G5452" s="23" t="s">
        <v>975</v>
      </c>
      <c r="H5452" s="2" t="s">
        <v>7744</v>
      </c>
      <c r="I5452" s="23" t="s">
        <v>7412</v>
      </c>
      <c r="J5452" s="23"/>
      <c r="K5452" s="23" t="s">
        <v>9712</v>
      </c>
      <c r="L5452" s="23"/>
      <c r="M5452" s="23">
        <f>YEAR(Tabla2[[#This Row],[Fecha de creación]])</f>
        <v>2021</v>
      </c>
      <c r="N5452" s="23">
        <f>MONTH(Tabla2[[#This Row],[Fecha de creación]])</f>
        <v>8</v>
      </c>
    </row>
    <row r="5453" spans="1:14" ht="15" customHeight="1" x14ac:dyDescent="0.25">
      <c r="A5453" s="26">
        <v>44437.685474537036</v>
      </c>
      <c r="B5453" s="23" t="s">
        <v>0</v>
      </c>
      <c r="C5453" s="23" t="s">
        <v>6903</v>
      </c>
      <c r="D5453" s="23" t="s">
        <v>6</v>
      </c>
      <c r="E5453" s="23" t="s">
        <v>1</v>
      </c>
      <c r="F5453" s="23" t="s">
        <v>7</v>
      </c>
      <c r="G5453" s="23" t="s">
        <v>975</v>
      </c>
      <c r="H5453" s="2" t="s">
        <v>7722</v>
      </c>
      <c r="I5453" s="23" t="s">
        <v>4</v>
      </c>
      <c r="J5453" s="23"/>
      <c r="K5453" s="23" t="s">
        <v>9712</v>
      </c>
      <c r="L5453" s="23"/>
      <c r="M5453" s="23">
        <f>YEAR(Tabla2[[#This Row],[Fecha de creación]])</f>
        <v>2021</v>
      </c>
      <c r="N5453" s="23">
        <f>MONTH(Tabla2[[#This Row],[Fecha de creación]])</f>
        <v>8</v>
      </c>
    </row>
    <row r="5454" spans="1:14" ht="15" customHeight="1" x14ac:dyDescent="0.25">
      <c r="A5454" s="26">
        <v>44437.690428240741</v>
      </c>
      <c r="B5454" s="23" t="s">
        <v>0</v>
      </c>
      <c r="C5454" s="23" t="s">
        <v>6904</v>
      </c>
      <c r="D5454" s="23" t="s">
        <v>6</v>
      </c>
      <c r="E5454" s="23" t="s">
        <v>1</v>
      </c>
      <c r="F5454" s="23" t="s">
        <v>7</v>
      </c>
      <c r="G5454" s="23" t="s">
        <v>975</v>
      </c>
      <c r="H5454" s="2" t="s">
        <v>7722</v>
      </c>
      <c r="I5454" s="23" t="s">
        <v>4</v>
      </c>
      <c r="J5454" s="23"/>
      <c r="K5454" s="23" t="s">
        <v>9712</v>
      </c>
      <c r="L5454" s="23"/>
      <c r="M5454" s="23">
        <f>YEAR(Tabla2[[#This Row],[Fecha de creación]])</f>
        <v>2021</v>
      </c>
      <c r="N5454" s="23">
        <f>MONTH(Tabla2[[#This Row],[Fecha de creación]])</f>
        <v>8</v>
      </c>
    </row>
    <row r="5455" spans="1:14" ht="15" customHeight="1" x14ac:dyDescent="0.25">
      <c r="A5455" s="26">
        <v>44437.706273148149</v>
      </c>
      <c r="B5455" s="23" t="s">
        <v>0</v>
      </c>
      <c r="C5455" s="23" t="s">
        <v>6905</v>
      </c>
      <c r="D5455" s="23" t="s">
        <v>6</v>
      </c>
      <c r="E5455" s="23" t="s">
        <v>1</v>
      </c>
      <c r="F5455" s="23" t="s">
        <v>7</v>
      </c>
      <c r="G5455" s="23" t="s">
        <v>975</v>
      </c>
      <c r="H5455" s="2" t="s">
        <v>7722</v>
      </c>
      <c r="I5455" s="23" t="s">
        <v>4</v>
      </c>
      <c r="J5455" s="23"/>
      <c r="K5455" s="23" t="s">
        <v>9712</v>
      </c>
      <c r="L5455" s="23"/>
      <c r="M5455" s="23">
        <f>YEAR(Tabla2[[#This Row],[Fecha de creación]])</f>
        <v>2021</v>
      </c>
      <c r="N5455" s="23">
        <f>MONTH(Tabla2[[#This Row],[Fecha de creación]])</f>
        <v>8</v>
      </c>
    </row>
    <row r="5456" spans="1:14" ht="15" customHeight="1" x14ac:dyDescent="0.25">
      <c r="A5456" s="26">
        <v>44437.716203703705</v>
      </c>
      <c r="B5456" s="23" t="s">
        <v>0</v>
      </c>
      <c r="C5456" s="23" t="s">
        <v>6906</v>
      </c>
      <c r="D5456" s="23" t="s">
        <v>382</v>
      </c>
      <c r="E5456" s="23" t="s">
        <v>1</v>
      </c>
      <c r="F5456" s="23" t="s">
        <v>7</v>
      </c>
      <c r="G5456" s="23" t="s">
        <v>975</v>
      </c>
      <c r="H5456" s="2" t="s">
        <v>7723</v>
      </c>
      <c r="I5456" s="23" t="s">
        <v>4</v>
      </c>
      <c r="J5456" s="23"/>
      <c r="K5456" s="23" t="s">
        <v>9712</v>
      </c>
      <c r="L5456" s="23"/>
      <c r="M5456" s="23">
        <f>YEAR(Tabla2[[#This Row],[Fecha de creación]])</f>
        <v>2021</v>
      </c>
      <c r="N5456" s="23">
        <f>MONTH(Tabla2[[#This Row],[Fecha de creación]])</f>
        <v>8</v>
      </c>
    </row>
    <row r="5457" spans="1:14" ht="15" customHeight="1" x14ac:dyDescent="0.25">
      <c r="A5457" s="26">
        <v>44437.71670138889</v>
      </c>
      <c r="B5457" s="23" t="s">
        <v>0</v>
      </c>
      <c r="C5457" s="23" t="s">
        <v>6907</v>
      </c>
      <c r="D5457" s="23" t="s">
        <v>615</v>
      </c>
      <c r="E5457" s="23" t="s">
        <v>1</v>
      </c>
      <c r="F5457" s="23" t="s">
        <v>7</v>
      </c>
      <c r="G5457" s="23" t="s">
        <v>975</v>
      </c>
      <c r="H5457" s="2" t="s">
        <v>7722</v>
      </c>
      <c r="I5457" s="23" t="s">
        <v>4</v>
      </c>
      <c r="J5457" s="23"/>
      <c r="K5457" s="23" t="s">
        <v>9712</v>
      </c>
      <c r="L5457" s="23"/>
      <c r="M5457" s="23">
        <f>YEAR(Tabla2[[#This Row],[Fecha de creación]])</f>
        <v>2021</v>
      </c>
      <c r="N5457" s="23">
        <f>MONTH(Tabla2[[#This Row],[Fecha de creación]])</f>
        <v>8</v>
      </c>
    </row>
    <row r="5458" spans="1:14" ht="15" customHeight="1" x14ac:dyDescent="0.25">
      <c r="A5458" s="26">
        <v>44437.722141203703</v>
      </c>
      <c r="B5458" s="23" t="s">
        <v>0</v>
      </c>
      <c r="C5458" s="23" t="s">
        <v>922</v>
      </c>
      <c r="D5458" s="23" t="s">
        <v>382</v>
      </c>
      <c r="E5458" s="23" t="s">
        <v>1</v>
      </c>
      <c r="F5458" s="23" t="s">
        <v>7</v>
      </c>
      <c r="G5458" s="23" t="s">
        <v>3</v>
      </c>
      <c r="H5458" s="2" t="s">
        <v>7723</v>
      </c>
      <c r="I5458" s="23" t="s">
        <v>4</v>
      </c>
      <c r="J5458" s="23"/>
      <c r="K5458" s="23" t="s">
        <v>9712</v>
      </c>
      <c r="L5458" s="23"/>
      <c r="M5458" s="23">
        <f>YEAR(Tabla2[[#This Row],[Fecha de creación]])</f>
        <v>2021</v>
      </c>
      <c r="N5458" s="23">
        <f>MONTH(Tabla2[[#This Row],[Fecha de creación]])</f>
        <v>8</v>
      </c>
    </row>
    <row r="5459" spans="1:14" ht="15" customHeight="1" x14ac:dyDescent="0.25">
      <c r="A5459" s="26">
        <v>44437.723032407404</v>
      </c>
      <c r="B5459" s="23" t="s">
        <v>0</v>
      </c>
      <c r="C5459" s="23" t="s">
        <v>6908</v>
      </c>
      <c r="D5459" s="23" t="s">
        <v>3624</v>
      </c>
      <c r="E5459" s="23" t="s">
        <v>1</v>
      </c>
      <c r="F5459" s="23" t="s">
        <v>7</v>
      </c>
      <c r="G5459" s="23" t="s">
        <v>975</v>
      </c>
      <c r="H5459" s="2" t="s">
        <v>7730</v>
      </c>
      <c r="I5459" s="23" t="s">
        <v>4</v>
      </c>
      <c r="J5459" s="23"/>
      <c r="K5459" s="23" t="s">
        <v>9712</v>
      </c>
      <c r="L5459" s="23"/>
      <c r="M5459" s="23">
        <f>YEAR(Tabla2[[#This Row],[Fecha de creación]])</f>
        <v>2021</v>
      </c>
      <c r="N5459" s="23">
        <f>MONTH(Tabla2[[#This Row],[Fecha de creación]])</f>
        <v>8</v>
      </c>
    </row>
    <row r="5460" spans="1:14" ht="15" customHeight="1" x14ac:dyDescent="0.25">
      <c r="A5460" s="26">
        <v>44437.725752314815</v>
      </c>
      <c r="B5460" s="23" t="s">
        <v>0</v>
      </c>
      <c r="C5460" s="23" t="s">
        <v>6909</v>
      </c>
      <c r="D5460" s="23" t="s">
        <v>382</v>
      </c>
      <c r="E5460" s="23" t="s">
        <v>1</v>
      </c>
      <c r="F5460" s="23" t="s">
        <v>7</v>
      </c>
      <c r="G5460" s="23" t="s">
        <v>975</v>
      </c>
      <c r="H5460" s="2" t="s">
        <v>7723</v>
      </c>
      <c r="I5460" s="23" t="s">
        <v>4</v>
      </c>
      <c r="J5460" s="23"/>
      <c r="K5460" s="23" t="s">
        <v>9712</v>
      </c>
      <c r="L5460" s="23"/>
      <c r="M5460" s="23">
        <f>YEAR(Tabla2[[#This Row],[Fecha de creación]])</f>
        <v>2021</v>
      </c>
      <c r="N5460" s="23">
        <f>MONTH(Tabla2[[#This Row],[Fecha de creación]])</f>
        <v>8</v>
      </c>
    </row>
    <row r="5461" spans="1:14" ht="15" customHeight="1" x14ac:dyDescent="0.25">
      <c r="A5461" s="26">
        <v>44437.734143518515</v>
      </c>
      <c r="B5461" s="23" t="s">
        <v>100</v>
      </c>
      <c r="C5461" s="23" t="s">
        <v>6910</v>
      </c>
      <c r="D5461" s="23" t="s">
        <v>6</v>
      </c>
      <c r="E5461" s="23" t="s">
        <v>1</v>
      </c>
      <c r="F5461" s="23" t="s">
        <v>7</v>
      </c>
      <c r="G5461" s="23" t="s">
        <v>975</v>
      </c>
      <c r="H5461" s="2" t="s">
        <v>7722</v>
      </c>
      <c r="I5461" s="23" t="s">
        <v>1653</v>
      </c>
      <c r="J5461" s="23"/>
      <c r="K5461" s="23" t="s">
        <v>9712</v>
      </c>
      <c r="L5461" s="23"/>
      <c r="M5461" s="23">
        <f>YEAR(Tabla2[[#This Row],[Fecha de creación]])</f>
        <v>2021</v>
      </c>
      <c r="N5461" s="23">
        <f>MONTH(Tabla2[[#This Row],[Fecha de creación]])</f>
        <v>8</v>
      </c>
    </row>
    <row r="5462" spans="1:14" ht="15" customHeight="1" x14ac:dyDescent="0.25">
      <c r="A5462" s="26">
        <v>44437.73877314815</v>
      </c>
      <c r="B5462" s="23" t="s">
        <v>100</v>
      </c>
      <c r="C5462" s="23" t="s">
        <v>6911</v>
      </c>
      <c r="D5462" s="23" t="s">
        <v>6</v>
      </c>
      <c r="E5462" s="23" t="s">
        <v>1</v>
      </c>
      <c r="F5462" s="23" t="s">
        <v>7</v>
      </c>
      <c r="G5462" s="23" t="s">
        <v>975</v>
      </c>
      <c r="H5462" s="2" t="s">
        <v>7722</v>
      </c>
      <c r="I5462" s="23" t="s">
        <v>1653</v>
      </c>
      <c r="J5462" s="23"/>
      <c r="K5462" s="23" t="s">
        <v>9712</v>
      </c>
      <c r="L5462" s="23"/>
      <c r="M5462" s="23">
        <f>YEAR(Tabla2[[#This Row],[Fecha de creación]])</f>
        <v>2021</v>
      </c>
      <c r="N5462" s="23">
        <f>MONTH(Tabla2[[#This Row],[Fecha de creación]])</f>
        <v>8</v>
      </c>
    </row>
    <row r="5463" spans="1:14" ht="15" customHeight="1" x14ac:dyDescent="0.25">
      <c r="A5463" s="26">
        <v>44437.739386574074</v>
      </c>
      <c r="B5463" s="23" t="s">
        <v>100</v>
      </c>
      <c r="C5463" s="23" t="s">
        <v>6912</v>
      </c>
      <c r="D5463" s="23" t="s">
        <v>6</v>
      </c>
      <c r="E5463" s="23" t="s">
        <v>1</v>
      </c>
      <c r="F5463" s="23" t="s">
        <v>7</v>
      </c>
      <c r="G5463" s="23" t="s">
        <v>975</v>
      </c>
      <c r="H5463" s="2" t="s">
        <v>7722</v>
      </c>
      <c r="I5463" s="23" t="s">
        <v>1653</v>
      </c>
      <c r="J5463" s="23"/>
      <c r="K5463" s="23" t="s">
        <v>9712</v>
      </c>
      <c r="L5463" s="23"/>
      <c r="M5463" s="23">
        <f>YEAR(Tabla2[[#This Row],[Fecha de creación]])</f>
        <v>2021</v>
      </c>
      <c r="N5463" s="23">
        <f>MONTH(Tabla2[[#This Row],[Fecha de creación]])</f>
        <v>8</v>
      </c>
    </row>
    <row r="5464" spans="1:14" ht="15" customHeight="1" x14ac:dyDescent="0.25">
      <c r="A5464" s="26">
        <v>44437.749791666669</v>
      </c>
      <c r="B5464" s="23" t="s">
        <v>100</v>
      </c>
      <c r="C5464" s="23" t="s">
        <v>6913</v>
      </c>
      <c r="D5464" s="23" t="s">
        <v>6</v>
      </c>
      <c r="E5464" s="23" t="s">
        <v>1</v>
      </c>
      <c r="F5464" s="23" t="s">
        <v>7</v>
      </c>
      <c r="G5464" s="23" t="s">
        <v>975</v>
      </c>
      <c r="H5464" s="2" t="s">
        <v>7722</v>
      </c>
      <c r="I5464" s="23" t="s">
        <v>1653</v>
      </c>
      <c r="J5464" s="23"/>
      <c r="K5464" s="23" t="s">
        <v>9712</v>
      </c>
      <c r="L5464" s="23"/>
      <c r="M5464" s="23">
        <f>YEAR(Tabla2[[#This Row],[Fecha de creación]])</f>
        <v>2021</v>
      </c>
      <c r="N5464" s="23">
        <f>MONTH(Tabla2[[#This Row],[Fecha de creación]])</f>
        <v>8</v>
      </c>
    </row>
    <row r="5465" spans="1:14" ht="15" customHeight="1" x14ac:dyDescent="0.25">
      <c r="A5465" s="26">
        <v>44438.490729166668</v>
      </c>
      <c r="B5465" s="23" t="s">
        <v>189</v>
      </c>
      <c r="C5465" s="23" t="s">
        <v>6914</v>
      </c>
      <c r="D5465" s="23" t="s">
        <v>131</v>
      </c>
      <c r="E5465" s="23" t="s">
        <v>1</v>
      </c>
      <c r="F5465" s="23" t="s">
        <v>7</v>
      </c>
      <c r="G5465" s="23" t="s">
        <v>975</v>
      </c>
      <c r="H5465" s="2" t="s">
        <v>7728</v>
      </c>
      <c r="I5465" s="23" t="s">
        <v>4486</v>
      </c>
      <c r="J5465" s="23"/>
      <c r="K5465" s="23" t="s">
        <v>9712</v>
      </c>
      <c r="L5465" s="23"/>
      <c r="M5465" s="23">
        <f>YEAR(Tabla2[[#This Row],[Fecha de creación]])</f>
        <v>2021</v>
      </c>
      <c r="N5465" s="23">
        <f>MONTH(Tabla2[[#This Row],[Fecha de creación]])</f>
        <v>8</v>
      </c>
    </row>
    <row r="5466" spans="1:14" ht="15" customHeight="1" x14ac:dyDescent="0.25">
      <c r="A5466" s="26">
        <v>44438.507870370369</v>
      </c>
      <c r="B5466" s="23" t="s">
        <v>0</v>
      </c>
      <c r="C5466" s="23" t="s">
        <v>6915</v>
      </c>
      <c r="D5466" s="23" t="s">
        <v>21</v>
      </c>
      <c r="E5466" s="23" t="s">
        <v>1</v>
      </c>
      <c r="F5466" s="23" t="s">
        <v>7</v>
      </c>
      <c r="G5466" s="23" t="s">
        <v>975</v>
      </c>
      <c r="H5466" s="2" t="s">
        <v>7744</v>
      </c>
      <c r="I5466" s="23" t="s">
        <v>7412</v>
      </c>
      <c r="J5466" s="23"/>
      <c r="K5466" s="23" t="s">
        <v>9712</v>
      </c>
      <c r="L5466" s="23"/>
      <c r="M5466" s="23">
        <f>YEAR(Tabla2[[#This Row],[Fecha de creación]])</f>
        <v>2021</v>
      </c>
      <c r="N5466" s="23">
        <f>MONTH(Tabla2[[#This Row],[Fecha de creación]])</f>
        <v>8</v>
      </c>
    </row>
    <row r="5467" spans="1:14" ht="15" customHeight="1" x14ac:dyDescent="0.25">
      <c r="A5467" s="26">
        <v>44438.684120370373</v>
      </c>
      <c r="B5467" s="23" t="s">
        <v>189</v>
      </c>
      <c r="C5467" s="23" t="s">
        <v>6916</v>
      </c>
      <c r="D5467" s="23" t="s">
        <v>131</v>
      </c>
      <c r="E5467" s="23" t="s">
        <v>1</v>
      </c>
      <c r="F5467" s="23" t="s">
        <v>7</v>
      </c>
      <c r="G5467" s="23" t="s">
        <v>975</v>
      </c>
      <c r="H5467" s="2" t="s">
        <v>7728</v>
      </c>
      <c r="I5467" s="23" t="s">
        <v>4486</v>
      </c>
      <c r="J5467" s="23"/>
      <c r="K5467" s="23" t="s">
        <v>9712</v>
      </c>
      <c r="L5467" s="23"/>
      <c r="M5467" s="23">
        <f>YEAR(Tabla2[[#This Row],[Fecha de creación]])</f>
        <v>2021</v>
      </c>
      <c r="N5467" s="23">
        <f>MONTH(Tabla2[[#This Row],[Fecha de creación]])</f>
        <v>8</v>
      </c>
    </row>
    <row r="5468" spans="1:14" ht="15" customHeight="1" x14ac:dyDescent="0.25">
      <c r="A5468" s="26">
        <v>44438.715624999997</v>
      </c>
      <c r="B5468" s="23" t="s">
        <v>19</v>
      </c>
      <c r="C5468" s="23" t="s">
        <v>923</v>
      </c>
      <c r="D5468" s="23" t="s">
        <v>924</v>
      </c>
      <c r="E5468" s="23" t="s">
        <v>1</v>
      </c>
      <c r="F5468" s="23" t="s">
        <v>7</v>
      </c>
      <c r="G5468" s="23" t="s">
        <v>3</v>
      </c>
      <c r="H5468" s="2" t="s">
        <v>7722</v>
      </c>
      <c r="I5468" s="23" t="s">
        <v>23</v>
      </c>
      <c r="J5468" s="23"/>
      <c r="K5468" s="23" t="s">
        <v>9712</v>
      </c>
      <c r="L5468" s="23"/>
      <c r="M5468" s="23">
        <f>YEAR(Tabla2[[#This Row],[Fecha de creación]])</f>
        <v>2021</v>
      </c>
      <c r="N5468" s="23">
        <f>MONTH(Tabla2[[#This Row],[Fecha de creación]])</f>
        <v>8</v>
      </c>
    </row>
    <row r="5469" spans="1:14" ht="15" customHeight="1" x14ac:dyDescent="0.25">
      <c r="A5469" s="26">
        <v>44438.718668981484</v>
      </c>
      <c r="B5469" s="23" t="s">
        <v>19</v>
      </c>
      <c r="C5469" s="23" t="s">
        <v>925</v>
      </c>
      <c r="D5469" s="23" t="s">
        <v>926</v>
      </c>
      <c r="E5469" s="23" t="s">
        <v>1</v>
      </c>
      <c r="F5469" s="23" t="s">
        <v>7</v>
      </c>
      <c r="G5469" s="23" t="s">
        <v>3</v>
      </c>
      <c r="H5469" s="2" t="s">
        <v>7722</v>
      </c>
      <c r="I5469" s="23" t="s">
        <v>23</v>
      </c>
      <c r="J5469" s="23"/>
      <c r="K5469" s="23" t="s">
        <v>9712</v>
      </c>
      <c r="L5469" s="23"/>
      <c r="M5469" s="23">
        <f>YEAR(Tabla2[[#This Row],[Fecha de creación]])</f>
        <v>2021</v>
      </c>
      <c r="N5469" s="23">
        <f>MONTH(Tabla2[[#This Row],[Fecha de creación]])</f>
        <v>8</v>
      </c>
    </row>
    <row r="5470" spans="1:14" ht="15" customHeight="1" x14ac:dyDescent="0.25">
      <c r="A5470" s="26">
        <v>44438.723252314812</v>
      </c>
      <c r="B5470" s="23" t="s">
        <v>19</v>
      </c>
      <c r="C5470" s="23" t="s">
        <v>927</v>
      </c>
      <c r="D5470" s="23" t="s">
        <v>928</v>
      </c>
      <c r="E5470" s="23" t="s">
        <v>1</v>
      </c>
      <c r="F5470" s="23" t="s">
        <v>7</v>
      </c>
      <c r="G5470" s="23" t="s">
        <v>3</v>
      </c>
      <c r="H5470" s="2" t="s">
        <v>7722</v>
      </c>
      <c r="I5470" s="23" t="s">
        <v>23</v>
      </c>
      <c r="J5470" s="23"/>
      <c r="K5470" s="23" t="s">
        <v>9712</v>
      </c>
      <c r="L5470" s="23"/>
      <c r="M5470" s="23">
        <f>YEAR(Tabla2[[#This Row],[Fecha de creación]])</f>
        <v>2021</v>
      </c>
      <c r="N5470" s="23">
        <f>MONTH(Tabla2[[#This Row],[Fecha de creación]])</f>
        <v>8</v>
      </c>
    </row>
    <row r="5471" spans="1:14" ht="15" customHeight="1" x14ac:dyDescent="0.25">
      <c r="A5471" s="26">
        <v>44438.725682870368</v>
      </c>
      <c r="B5471" s="23" t="s">
        <v>19</v>
      </c>
      <c r="C5471" s="23" t="s">
        <v>929</v>
      </c>
      <c r="D5471" s="23" t="s">
        <v>930</v>
      </c>
      <c r="E5471" s="23" t="s">
        <v>1</v>
      </c>
      <c r="F5471" s="23" t="s">
        <v>7</v>
      </c>
      <c r="G5471" s="23" t="s">
        <v>3</v>
      </c>
      <c r="H5471" s="2" t="s">
        <v>7722</v>
      </c>
      <c r="I5471" s="23" t="s">
        <v>23</v>
      </c>
      <c r="J5471" s="23"/>
      <c r="K5471" s="23" t="s">
        <v>9712</v>
      </c>
      <c r="L5471" s="23"/>
      <c r="M5471" s="23">
        <f>YEAR(Tabla2[[#This Row],[Fecha de creación]])</f>
        <v>2021</v>
      </c>
      <c r="N5471" s="23">
        <f>MONTH(Tabla2[[#This Row],[Fecha de creación]])</f>
        <v>8</v>
      </c>
    </row>
    <row r="5472" spans="1:14" ht="15" customHeight="1" x14ac:dyDescent="0.25">
      <c r="A5472" s="26">
        <v>44439.431493055556</v>
      </c>
      <c r="B5472" s="23" t="s">
        <v>0</v>
      </c>
      <c r="C5472" s="23" t="s">
        <v>6917</v>
      </c>
      <c r="D5472" s="23" t="s">
        <v>6918</v>
      </c>
      <c r="E5472" s="23" t="s">
        <v>1</v>
      </c>
      <c r="F5472" s="23" t="s">
        <v>22</v>
      </c>
      <c r="G5472" s="23" t="s">
        <v>975</v>
      </c>
      <c r="H5472" s="2" t="s">
        <v>7743</v>
      </c>
      <c r="I5472" s="23" t="s">
        <v>7412</v>
      </c>
      <c r="J5472" s="23"/>
      <c r="K5472" s="23" t="s">
        <v>9712</v>
      </c>
      <c r="L5472" s="23"/>
      <c r="M5472" s="23">
        <f>YEAR(Tabla2[[#This Row],[Fecha de creación]])</f>
        <v>2021</v>
      </c>
      <c r="N5472" s="23">
        <f>MONTH(Tabla2[[#This Row],[Fecha de creación]])</f>
        <v>8</v>
      </c>
    </row>
    <row r="5473" spans="1:14" ht="15" customHeight="1" x14ac:dyDescent="0.25">
      <c r="A5473" s="26">
        <v>44439.537592592591</v>
      </c>
      <c r="B5473" s="23" t="s">
        <v>19</v>
      </c>
      <c r="C5473" s="23" t="s">
        <v>6919</v>
      </c>
      <c r="D5473" s="23" t="s">
        <v>6920</v>
      </c>
      <c r="E5473" s="23" t="s">
        <v>1</v>
      </c>
      <c r="F5473" s="23" t="s">
        <v>7</v>
      </c>
      <c r="G5473" s="23" t="s">
        <v>975</v>
      </c>
      <c r="H5473" s="2" t="s">
        <v>7734</v>
      </c>
      <c r="I5473" s="23" t="s">
        <v>23</v>
      </c>
      <c r="J5473" s="23"/>
      <c r="K5473" s="23" t="s">
        <v>9712</v>
      </c>
      <c r="L5473" s="23"/>
      <c r="M5473" s="23">
        <f>YEAR(Tabla2[[#This Row],[Fecha de creación]])</f>
        <v>2021</v>
      </c>
      <c r="N5473" s="23">
        <f>MONTH(Tabla2[[#This Row],[Fecha de creación]])</f>
        <v>8</v>
      </c>
    </row>
    <row r="5474" spans="1:14" ht="15" customHeight="1" x14ac:dyDescent="0.25">
      <c r="A5474" s="26">
        <v>44439.663715277777</v>
      </c>
      <c r="B5474" s="23" t="s">
        <v>19</v>
      </c>
      <c r="C5474" s="23" t="s">
        <v>931</v>
      </c>
      <c r="D5474" s="23" t="s">
        <v>932</v>
      </c>
      <c r="E5474" s="23" t="s">
        <v>1</v>
      </c>
      <c r="F5474" s="23" t="s">
        <v>7</v>
      </c>
      <c r="G5474" s="23" t="s">
        <v>3</v>
      </c>
      <c r="H5474" s="2" t="s">
        <v>7722</v>
      </c>
      <c r="I5474" s="23" t="s">
        <v>23</v>
      </c>
      <c r="J5474" s="23"/>
      <c r="K5474" s="23" t="s">
        <v>9712</v>
      </c>
      <c r="L5474" s="23"/>
      <c r="M5474" s="23">
        <f>YEAR(Tabla2[[#This Row],[Fecha de creación]])</f>
        <v>2021</v>
      </c>
      <c r="N5474" s="23">
        <f>MONTH(Tabla2[[#This Row],[Fecha de creación]])</f>
        <v>8</v>
      </c>
    </row>
    <row r="5475" spans="1:14" ht="15" customHeight="1" x14ac:dyDescent="0.25">
      <c r="A5475" s="26">
        <v>44439.746041666665</v>
      </c>
      <c r="B5475" s="23" t="s">
        <v>0</v>
      </c>
      <c r="C5475" s="23" t="s">
        <v>6921</v>
      </c>
      <c r="D5475" s="23" t="s">
        <v>112</v>
      </c>
      <c r="E5475" s="23" t="s">
        <v>1</v>
      </c>
      <c r="F5475" s="23" t="s">
        <v>7</v>
      </c>
      <c r="G5475" s="23" t="s">
        <v>975</v>
      </c>
      <c r="H5475" s="2" t="s">
        <v>7730</v>
      </c>
      <c r="I5475" s="23" t="s">
        <v>7412</v>
      </c>
      <c r="J5475" s="23"/>
      <c r="K5475" s="23" t="s">
        <v>9712</v>
      </c>
      <c r="L5475" s="23"/>
      <c r="M5475" s="23">
        <f>YEAR(Tabla2[[#This Row],[Fecha de creación]])</f>
        <v>2021</v>
      </c>
      <c r="N5475" s="23">
        <f>MONTH(Tabla2[[#This Row],[Fecha de creación]])</f>
        <v>8</v>
      </c>
    </row>
    <row r="5476" spans="1:14" ht="15" customHeight="1" x14ac:dyDescent="0.25">
      <c r="A5476" s="26">
        <v>44439.747835648152</v>
      </c>
      <c r="B5476" s="23" t="s">
        <v>0</v>
      </c>
      <c r="C5476" s="23" t="s">
        <v>6922</v>
      </c>
      <c r="D5476" s="23" t="s">
        <v>6</v>
      </c>
      <c r="E5476" s="23" t="s">
        <v>1</v>
      </c>
      <c r="F5476" s="23" t="s">
        <v>7</v>
      </c>
      <c r="G5476" s="23" t="s">
        <v>975</v>
      </c>
      <c r="H5476" s="2" t="s">
        <v>7722</v>
      </c>
      <c r="I5476" s="23" t="s">
        <v>7412</v>
      </c>
      <c r="J5476" s="23"/>
      <c r="K5476" s="23" t="s">
        <v>9712</v>
      </c>
      <c r="L5476" s="23"/>
      <c r="M5476" s="23">
        <f>YEAR(Tabla2[[#This Row],[Fecha de creación]])</f>
        <v>2021</v>
      </c>
      <c r="N5476" s="23">
        <f>MONTH(Tabla2[[#This Row],[Fecha de creación]])</f>
        <v>8</v>
      </c>
    </row>
    <row r="5477" spans="1:14" ht="15" customHeight="1" x14ac:dyDescent="0.25">
      <c r="A5477" s="26">
        <v>44439.762187499997</v>
      </c>
      <c r="B5477" s="23" t="s">
        <v>100</v>
      </c>
      <c r="C5477" s="23" t="s">
        <v>6923</v>
      </c>
      <c r="D5477" s="23" t="s">
        <v>6</v>
      </c>
      <c r="E5477" s="23" t="s">
        <v>1</v>
      </c>
      <c r="F5477" s="23" t="s">
        <v>7</v>
      </c>
      <c r="G5477" s="23" t="s">
        <v>975</v>
      </c>
      <c r="H5477" s="2" t="s">
        <v>7722</v>
      </c>
      <c r="I5477" s="23" t="s">
        <v>7575</v>
      </c>
      <c r="J5477" s="23"/>
      <c r="K5477" s="23" t="s">
        <v>9712</v>
      </c>
      <c r="L5477" s="23"/>
      <c r="M5477" s="23">
        <f>YEAR(Tabla2[[#This Row],[Fecha de creación]])</f>
        <v>2021</v>
      </c>
      <c r="N5477" s="23">
        <f>MONTH(Tabla2[[#This Row],[Fecha de creación]])</f>
        <v>8</v>
      </c>
    </row>
    <row r="5478" spans="1:14" ht="15" customHeight="1" x14ac:dyDescent="0.25">
      <c r="A5478" s="26">
        <v>44440.377662037034</v>
      </c>
      <c r="B5478" s="23" t="s">
        <v>0</v>
      </c>
      <c r="C5478" s="23" t="s">
        <v>6924</v>
      </c>
      <c r="D5478" s="23" t="s">
        <v>989</v>
      </c>
      <c r="E5478" s="23" t="s">
        <v>1</v>
      </c>
      <c r="F5478" s="23" t="s">
        <v>22</v>
      </c>
      <c r="G5478" s="23" t="s">
        <v>975</v>
      </c>
      <c r="H5478" s="2" t="s">
        <v>8893</v>
      </c>
      <c r="I5478" s="23" t="s">
        <v>7412</v>
      </c>
      <c r="J5478" s="23"/>
      <c r="K5478" s="23" t="s">
        <v>9712</v>
      </c>
      <c r="L5478" s="23"/>
      <c r="M5478" s="23">
        <f>YEAR(Tabla2[[#This Row],[Fecha de creación]])</f>
        <v>2021</v>
      </c>
      <c r="N5478" s="23">
        <f>MONTH(Tabla2[[#This Row],[Fecha de creación]])</f>
        <v>9</v>
      </c>
    </row>
    <row r="5479" spans="1:14" ht="15" customHeight="1" x14ac:dyDescent="0.25">
      <c r="A5479" s="26">
        <v>44440.414085648146</v>
      </c>
      <c r="B5479" s="23" t="s">
        <v>56</v>
      </c>
      <c r="C5479" s="23" t="s">
        <v>6925</v>
      </c>
      <c r="D5479" s="23" t="s">
        <v>131</v>
      </c>
      <c r="E5479" s="23" t="s">
        <v>1</v>
      </c>
      <c r="F5479" s="23" t="s">
        <v>7</v>
      </c>
      <c r="G5479" s="23" t="s">
        <v>975</v>
      </c>
      <c r="H5479" s="2" t="s">
        <v>7728</v>
      </c>
      <c r="I5479" s="23" t="s">
        <v>4517</v>
      </c>
      <c r="J5479" s="23"/>
      <c r="K5479" s="23" t="s">
        <v>9712</v>
      </c>
      <c r="L5479" s="23"/>
      <c r="M5479" s="23">
        <f>YEAR(Tabla2[[#This Row],[Fecha de creación]])</f>
        <v>2021</v>
      </c>
      <c r="N5479" s="23">
        <f>MONTH(Tabla2[[#This Row],[Fecha de creación]])</f>
        <v>9</v>
      </c>
    </row>
    <row r="5480" spans="1:14" ht="15" customHeight="1" x14ac:dyDescent="0.25">
      <c r="A5480" s="26">
        <v>44440.517638888887</v>
      </c>
      <c r="B5480" s="23" t="s">
        <v>0</v>
      </c>
      <c r="C5480" s="23" t="s">
        <v>6926</v>
      </c>
      <c r="D5480" s="23" t="s">
        <v>6</v>
      </c>
      <c r="E5480" s="23" t="s">
        <v>1</v>
      </c>
      <c r="F5480" s="23" t="s">
        <v>7</v>
      </c>
      <c r="G5480" s="23" t="s">
        <v>975</v>
      </c>
      <c r="H5480" s="2" t="s">
        <v>7722</v>
      </c>
      <c r="I5480" s="23" t="s">
        <v>7412</v>
      </c>
      <c r="J5480" s="23"/>
      <c r="K5480" s="23" t="s">
        <v>9712</v>
      </c>
      <c r="L5480" s="23"/>
      <c r="M5480" s="23">
        <f>YEAR(Tabla2[[#This Row],[Fecha de creación]])</f>
        <v>2021</v>
      </c>
      <c r="N5480" s="23">
        <f>MONTH(Tabla2[[#This Row],[Fecha de creación]])</f>
        <v>9</v>
      </c>
    </row>
    <row r="5481" spans="1:14" ht="15" customHeight="1" x14ac:dyDescent="0.25">
      <c r="A5481" s="26">
        <v>44440.518865740742</v>
      </c>
      <c r="B5481" s="23" t="s">
        <v>0</v>
      </c>
      <c r="C5481" s="23" t="s">
        <v>6927</v>
      </c>
      <c r="D5481" s="23" t="s">
        <v>539</v>
      </c>
      <c r="E5481" s="23" t="s">
        <v>1</v>
      </c>
      <c r="F5481" s="23" t="s">
        <v>7</v>
      </c>
      <c r="G5481" s="23" t="s">
        <v>975</v>
      </c>
      <c r="H5481" s="2" t="s">
        <v>7733</v>
      </c>
      <c r="I5481" s="23" t="s">
        <v>7412</v>
      </c>
      <c r="J5481" s="23"/>
      <c r="K5481" s="23" t="s">
        <v>9712</v>
      </c>
      <c r="L5481" s="23"/>
      <c r="M5481" s="23">
        <f>YEAR(Tabla2[[#This Row],[Fecha de creación]])</f>
        <v>2021</v>
      </c>
      <c r="N5481" s="23">
        <f>MONTH(Tabla2[[#This Row],[Fecha de creación]])</f>
        <v>9</v>
      </c>
    </row>
    <row r="5482" spans="1:14" ht="15" customHeight="1" x14ac:dyDescent="0.25">
      <c r="A5482" s="26">
        <v>44440.636863425927</v>
      </c>
      <c r="B5482" s="23" t="s">
        <v>0</v>
      </c>
      <c r="C5482" s="23" t="s">
        <v>6928</v>
      </c>
      <c r="D5482" s="23" t="s">
        <v>6</v>
      </c>
      <c r="E5482" s="23" t="s">
        <v>1</v>
      </c>
      <c r="F5482" s="23" t="s">
        <v>7</v>
      </c>
      <c r="G5482" s="23" t="s">
        <v>975</v>
      </c>
      <c r="H5482" s="2" t="s">
        <v>7722</v>
      </c>
      <c r="I5482" s="23" t="s">
        <v>7412</v>
      </c>
      <c r="J5482" s="23"/>
      <c r="K5482" s="23" t="s">
        <v>9712</v>
      </c>
      <c r="L5482" s="23"/>
      <c r="M5482" s="23">
        <f>YEAR(Tabla2[[#This Row],[Fecha de creación]])</f>
        <v>2021</v>
      </c>
      <c r="N5482" s="23">
        <f>MONTH(Tabla2[[#This Row],[Fecha de creación]])</f>
        <v>9</v>
      </c>
    </row>
    <row r="5483" spans="1:14" ht="15" customHeight="1" x14ac:dyDescent="0.25">
      <c r="A5483" s="26">
        <v>44440.708865740744</v>
      </c>
      <c r="B5483" s="23" t="s">
        <v>100</v>
      </c>
      <c r="C5483" s="23" t="s">
        <v>6929</v>
      </c>
      <c r="D5483" s="23" t="s">
        <v>6</v>
      </c>
      <c r="E5483" s="23" t="s">
        <v>1</v>
      </c>
      <c r="F5483" s="23" t="s">
        <v>7</v>
      </c>
      <c r="G5483" s="23" t="s">
        <v>975</v>
      </c>
      <c r="H5483" s="2" t="s">
        <v>7722</v>
      </c>
      <c r="I5483" s="23" t="s">
        <v>7575</v>
      </c>
      <c r="J5483" s="23"/>
      <c r="K5483" s="23" t="s">
        <v>9712</v>
      </c>
      <c r="L5483" s="23"/>
      <c r="M5483" s="23">
        <f>YEAR(Tabla2[[#This Row],[Fecha de creación]])</f>
        <v>2021</v>
      </c>
      <c r="N5483" s="23">
        <f>MONTH(Tabla2[[#This Row],[Fecha de creación]])</f>
        <v>9</v>
      </c>
    </row>
    <row r="5484" spans="1:14" ht="15" customHeight="1" x14ac:dyDescent="0.25">
      <c r="A5484" s="26">
        <v>44441.424166666664</v>
      </c>
      <c r="B5484" s="23" t="s">
        <v>56</v>
      </c>
      <c r="C5484" s="23" t="s">
        <v>6930</v>
      </c>
      <c r="D5484" s="23" t="s">
        <v>36</v>
      </c>
      <c r="E5484" s="23" t="s">
        <v>1</v>
      </c>
      <c r="F5484" s="23" t="s">
        <v>7</v>
      </c>
      <c r="G5484" s="23" t="s">
        <v>975</v>
      </c>
      <c r="H5484" s="2" t="s">
        <v>7731</v>
      </c>
      <c r="I5484" s="23" t="s">
        <v>4517</v>
      </c>
      <c r="J5484" s="23"/>
      <c r="K5484" s="23" t="s">
        <v>9712</v>
      </c>
      <c r="L5484" s="23"/>
      <c r="M5484" s="23">
        <f>YEAR(Tabla2[[#This Row],[Fecha de creación]])</f>
        <v>2021</v>
      </c>
      <c r="N5484" s="23">
        <f>MONTH(Tabla2[[#This Row],[Fecha de creación]])</f>
        <v>9</v>
      </c>
    </row>
    <row r="5485" spans="1:14" ht="15" customHeight="1" x14ac:dyDescent="0.25">
      <c r="A5485" s="26">
        <v>44441.56</v>
      </c>
      <c r="B5485" s="23" t="s">
        <v>19</v>
      </c>
      <c r="C5485" s="23" t="s">
        <v>6931</v>
      </c>
      <c r="D5485" s="23" t="s">
        <v>6932</v>
      </c>
      <c r="E5485" s="23" t="s">
        <v>1</v>
      </c>
      <c r="F5485" s="23" t="s">
        <v>7</v>
      </c>
      <c r="G5485" s="23" t="s">
        <v>975</v>
      </c>
      <c r="H5485" s="2" t="s">
        <v>7722</v>
      </c>
      <c r="I5485" s="23" t="s">
        <v>23</v>
      </c>
      <c r="J5485" s="23"/>
      <c r="K5485" s="23" t="s">
        <v>9712</v>
      </c>
      <c r="L5485" s="23"/>
      <c r="M5485" s="23">
        <f>YEAR(Tabla2[[#This Row],[Fecha de creación]])</f>
        <v>2021</v>
      </c>
      <c r="N5485" s="23">
        <f>MONTH(Tabla2[[#This Row],[Fecha de creación]])</f>
        <v>9</v>
      </c>
    </row>
    <row r="5486" spans="1:14" ht="15" customHeight="1" x14ac:dyDescent="0.25">
      <c r="A5486" s="26">
        <v>44441.644641203704</v>
      </c>
      <c r="B5486" s="23" t="s">
        <v>56</v>
      </c>
      <c r="C5486" s="23" t="s">
        <v>6933</v>
      </c>
      <c r="D5486" s="23" t="s">
        <v>586</v>
      </c>
      <c r="E5486" s="23" t="s">
        <v>1</v>
      </c>
      <c r="F5486" s="23" t="s">
        <v>7</v>
      </c>
      <c r="G5486" s="23" t="s">
        <v>975</v>
      </c>
      <c r="H5486" s="2" t="s">
        <v>7748</v>
      </c>
      <c r="I5486" s="23" t="s">
        <v>4517</v>
      </c>
      <c r="J5486" s="23"/>
      <c r="K5486" s="23" t="s">
        <v>9712</v>
      </c>
      <c r="L5486" s="23"/>
      <c r="M5486" s="23">
        <f>YEAR(Tabla2[[#This Row],[Fecha de creación]])</f>
        <v>2021</v>
      </c>
      <c r="N5486" s="23">
        <f>MONTH(Tabla2[[#This Row],[Fecha de creación]])</f>
        <v>9</v>
      </c>
    </row>
    <row r="5487" spans="1:14" ht="15" customHeight="1" x14ac:dyDescent="0.25">
      <c r="A5487" s="26">
        <v>44441.647453703707</v>
      </c>
      <c r="B5487" s="23" t="s">
        <v>0</v>
      </c>
      <c r="C5487" s="23" t="s">
        <v>6934</v>
      </c>
      <c r="D5487" s="23" t="s">
        <v>6</v>
      </c>
      <c r="E5487" s="23" t="s">
        <v>1</v>
      </c>
      <c r="F5487" s="23" t="s">
        <v>7</v>
      </c>
      <c r="G5487" s="23" t="s">
        <v>975</v>
      </c>
      <c r="H5487" s="2" t="s">
        <v>7722</v>
      </c>
      <c r="I5487" s="23" t="s">
        <v>7412</v>
      </c>
      <c r="J5487" s="23"/>
      <c r="K5487" s="23" t="s">
        <v>9712</v>
      </c>
      <c r="L5487" s="23"/>
      <c r="M5487" s="23">
        <f>YEAR(Tabla2[[#This Row],[Fecha de creación]])</f>
        <v>2021</v>
      </c>
      <c r="N5487" s="23">
        <f>MONTH(Tabla2[[#This Row],[Fecha de creación]])</f>
        <v>9</v>
      </c>
    </row>
    <row r="5488" spans="1:14" ht="15" customHeight="1" x14ac:dyDescent="0.25">
      <c r="A5488" s="26">
        <v>44441.648842592593</v>
      </c>
      <c r="B5488" s="23" t="s">
        <v>0</v>
      </c>
      <c r="C5488" s="23" t="s">
        <v>6935</v>
      </c>
      <c r="D5488" s="23" t="s">
        <v>6</v>
      </c>
      <c r="E5488" s="23" t="s">
        <v>1</v>
      </c>
      <c r="F5488" s="23" t="s">
        <v>7</v>
      </c>
      <c r="G5488" s="23" t="s">
        <v>975</v>
      </c>
      <c r="H5488" s="2" t="s">
        <v>7722</v>
      </c>
      <c r="I5488" s="23" t="s">
        <v>7412</v>
      </c>
      <c r="J5488" s="23"/>
      <c r="K5488" s="23" t="s">
        <v>9712</v>
      </c>
      <c r="L5488" s="23"/>
      <c r="M5488" s="23">
        <f>YEAR(Tabla2[[#This Row],[Fecha de creación]])</f>
        <v>2021</v>
      </c>
      <c r="N5488" s="23">
        <f>MONTH(Tabla2[[#This Row],[Fecha de creación]])</f>
        <v>9</v>
      </c>
    </row>
    <row r="5489" spans="1:14" ht="15" customHeight="1" x14ac:dyDescent="0.25">
      <c r="A5489" s="26">
        <v>44441.650706018518</v>
      </c>
      <c r="B5489" s="23" t="s">
        <v>0</v>
      </c>
      <c r="C5489" s="23" t="s">
        <v>6936</v>
      </c>
      <c r="D5489" s="23" t="s">
        <v>1021</v>
      </c>
      <c r="E5489" s="23" t="s">
        <v>1</v>
      </c>
      <c r="F5489" s="23" t="s">
        <v>7</v>
      </c>
      <c r="G5489" s="23" t="s">
        <v>975</v>
      </c>
      <c r="H5489" s="2" t="s">
        <v>7731</v>
      </c>
      <c r="I5489" s="23" t="s">
        <v>7412</v>
      </c>
      <c r="J5489" s="23"/>
      <c r="K5489" s="23" t="s">
        <v>9712</v>
      </c>
      <c r="L5489" s="23"/>
      <c r="M5489" s="23">
        <f>YEAR(Tabla2[[#This Row],[Fecha de creación]])</f>
        <v>2021</v>
      </c>
      <c r="N5489" s="23">
        <f>MONTH(Tabla2[[#This Row],[Fecha de creación]])</f>
        <v>9</v>
      </c>
    </row>
    <row r="5490" spans="1:14" ht="15" customHeight="1" x14ac:dyDescent="0.25">
      <c r="A5490" s="26">
        <v>44441.653437499997</v>
      </c>
      <c r="B5490" s="23" t="s">
        <v>0</v>
      </c>
      <c r="C5490" s="23" t="s">
        <v>6937</v>
      </c>
      <c r="D5490" s="23" t="s">
        <v>615</v>
      </c>
      <c r="E5490" s="23" t="s">
        <v>1</v>
      </c>
      <c r="F5490" s="23" t="s">
        <v>7</v>
      </c>
      <c r="G5490" s="23" t="s">
        <v>975</v>
      </c>
      <c r="H5490" s="2" t="s">
        <v>7745</v>
      </c>
      <c r="I5490" s="23" t="s">
        <v>7412</v>
      </c>
      <c r="J5490" s="23"/>
      <c r="K5490" s="23" t="s">
        <v>9712</v>
      </c>
      <c r="L5490" s="23"/>
      <c r="M5490" s="23">
        <f>YEAR(Tabla2[[#This Row],[Fecha de creación]])</f>
        <v>2021</v>
      </c>
      <c r="N5490" s="23">
        <f>MONTH(Tabla2[[#This Row],[Fecha de creación]])</f>
        <v>9</v>
      </c>
    </row>
    <row r="5491" spans="1:14" ht="15" customHeight="1" x14ac:dyDescent="0.25">
      <c r="A5491" s="26">
        <v>44441.653993055559</v>
      </c>
      <c r="B5491" s="23" t="s">
        <v>0</v>
      </c>
      <c r="C5491" s="23" t="s">
        <v>6938</v>
      </c>
      <c r="D5491" s="23" t="s">
        <v>382</v>
      </c>
      <c r="E5491" s="23" t="s">
        <v>1</v>
      </c>
      <c r="F5491" s="23" t="s">
        <v>7</v>
      </c>
      <c r="G5491" s="23" t="s">
        <v>975</v>
      </c>
      <c r="H5491" s="2" t="s">
        <v>7758</v>
      </c>
      <c r="I5491" s="23" t="s">
        <v>7412</v>
      </c>
      <c r="J5491" s="23"/>
      <c r="K5491" s="23" t="s">
        <v>9712</v>
      </c>
      <c r="L5491" s="23"/>
      <c r="M5491" s="23">
        <f>YEAR(Tabla2[[#This Row],[Fecha de creación]])</f>
        <v>2021</v>
      </c>
      <c r="N5491" s="23">
        <f>MONTH(Tabla2[[#This Row],[Fecha de creación]])</f>
        <v>9</v>
      </c>
    </row>
    <row r="5492" spans="1:14" ht="15" customHeight="1" x14ac:dyDescent="0.25">
      <c r="A5492" s="26">
        <v>44441.728831018518</v>
      </c>
      <c r="B5492" s="23" t="s">
        <v>0</v>
      </c>
      <c r="C5492" s="23" t="s">
        <v>6939</v>
      </c>
      <c r="D5492" s="23" t="s">
        <v>21</v>
      </c>
      <c r="E5492" s="23" t="s">
        <v>1</v>
      </c>
      <c r="F5492" s="23" t="s">
        <v>7</v>
      </c>
      <c r="G5492" s="23" t="s">
        <v>975</v>
      </c>
      <c r="H5492" s="2" t="s">
        <v>7744</v>
      </c>
      <c r="I5492" s="23" t="s">
        <v>7412</v>
      </c>
      <c r="J5492" s="23"/>
      <c r="K5492" s="23" t="s">
        <v>9712</v>
      </c>
      <c r="L5492" s="23"/>
      <c r="M5492" s="23">
        <f>YEAR(Tabla2[[#This Row],[Fecha de creación]])</f>
        <v>2021</v>
      </c>
      <c r="N5492" s="23">
        <f>MONTH(Tabla2[[#This Row],[Fecha de creación]])</f>
        <v>9</v>
      </c>
    </row>
    <row r="5493" spans="1:14" ht="15" customHeight="1" x14ac:dyDescent="0.25">
      <c r="A5493" s="26">
        <v>44441.736828703702</v>
      </c>
      <c r="B5493" s="23" t="s">
        <v>0</v>
      </c>
      <c r="C5493" s="23" t="s">
        <v>6940</v>
      </c>
      <c r="D5493" s="23" t="s">
        <v>6</v>
      </c>
      <c r="E5493" s="23" t="s">
        <v>1</v>
      </c>
      <c r="F5493" s="23" t="s">
        <v>7</v>
      </c>
      <c r="G5493" s="23" t="s">
        <v>975</v>
      </c>
      <c r="H5493" s="2" t="s">
        <v>7722</v>
      </c>
      <c r="I5493" s="23" t="s">
        <v>7412</v>
      </c>
      <c r="J5493" s="23"/>
      <c r="K5493" s="23" t="s">
        <v>9712</v>
      </c>
      <c r="L5493" s="23"/>
      <c r="M5493" s="23">
        <f>YEAR(Tabla2[[#This Row],[Fecha de creación]])</f>
        <v>2021</v>
      </c>
      <c r="N5493" s="23">
        <f>MONTH(Tabla2[[#This Row],[Fecha de creación]])</f>
        <v>9</v>
      </c>
    </row>
    <row r="5494" spans="1:14" ht="15" customHeight="1" x14ac:dyDescent="0.25">
      <c r="A5494" s="26">
        <v>44442.479212962964</v>
      </c>
      <c r="B5494" s="23" t="s">
        <v>189</v>
      </c>
      <c r="C5494" s="23" t="s">
        <v>6941</v>
      </c>
      <c r="D5494" s="23" t="s">
        <v>6</v>
      </c>
      <c r="E5494" s="23" t="s">
        <v>1</v>
      </c>
      <c r="F5494" s="23" t="s">
        <v>7</v>
      </c>
      <c r="G5494" s="23" t="s">
        <v>975</v>
      </c>
      <c r="H5494" s="2" t="s">
        <v>7722</v>
      </c>
      <c r="I5494" s="23" t="s">
        <v>4486</v>
      </c>
      <c r="J5494" s="23"/>
      <c r="K5494" s="23" t="s">
        <v>9712</v>
      </c>
      <c r="L5494" s="23"/>
      <c r="M5494" s="23">
        <f>YEAR(Tabla2[[#This Row],[Fecha de creación]])</f>
        <v>2021</v>
      </c>
      <c r="N5494" s="23">
        <f>MONTH(Tabla2[[#This Row],[Fecha de creación]])</f>
        <v>9</v>
      </c>
    </row>
    <row r="5495" spans="1:14" ht="15" customHeight="1" x14ac:dyDescent="0.25">
      <c r="A5495" s="26">
        <v>44442.664189814815</v>
      </c>
      <c r="B5495" s="23" t="s">
        <v>189</v>
      </c>
      <c r="C5495" s="23" t="s">
        <v>6942</v>
      </c>
      <c r="D5495" s="23" t="s">
        <v>586</v>
      </c>
      <c r="E5495" s="23" t="s">
        <v>1</v>
      </c>
      <c r="F5495" s="23" t="s">
        <v>7</v>
      </c>
      <c r="G5495" s="23" t="s">
        <v>975</v>
      </c>
      <c r="H5495" s="2" t="s">
        <v>7748</v>
      </c>
      <c r="I5495" s="23" t="s">
        <v>4486</v>
      </c>
      <c r="J5495" s="23"/>
      <c r="K5495" s="23" t="s">
        <v>9712</v>
      </c>
      <c r="L5495" s="23"/>
      <c r="M5495" s="23">
        <f>YEAR(Tabla2[[#This Row],[Fecha de creación]])</f>
        <v>2021</v>
      </c>
      <c r="N5495" s="23">
        <f>MONTH(Tabla2[[#This Row],[Fecha de creación]])</f>
        <v>9</v>
      </c>
    </row>
    <row r="5496" spans="1:14" ht="15" customHeight="1" x14ac:dyDescent="0.25">
      <c r="A5496" s="26">
        <v>44443.451412037037</v>
      </c>
      <c r="B5496" s="23" t="s">
        <v>100</v>
      </c>
      <c r="C5496" s="23" t="s">
        <v>6943</v>
      </c>
      <c r="D5496" s="23" t="s">
        <v>6</v>
      </c>
      <c r="E5496" s="23" t="s">
        <v>1</v>
      </c>
      <c r="F5496" s="23" t="s">
        <v>7</v>
      </c>
      <c r="G5496" s="23" t="s">
        <v>975</v>
      </c>
      <c r="H5496" s="2" t="s">
        <v>7722</v>
      </c>
      <c r="I5496" s="23" t="s">
        <v>7575</v>
      </c>
      <c r="J5496" s="23"/>
      <c r="K5496" s="23" t="s">
        <v>9712</v>
      </c>
      <c r="L5496" s="23"/>
      <c r="M5496" s="23">
        <f>YEAR(Tabla2[[#This Row],[Fecha de creación]])</f>
        <v>2021</v>
      </c>
      <c r="N5496" s="23">
        <f>MONTH(Tabla2[[#This Row],[Fecha de creación]])</f>
        <v>9</v>
      </c>
    </row>
    <row r="5497" spans="1:14" ht="15" customHeight="1" x14ac:dyDescent="0.25">
      <c r="A5497" s="26">
        <v>44443.477395833332</v>
      </c>
      <c r="B5497" s="23" t="s">
        <v>0</v>
      </c>
      <c r="C5497" s="23" t="s">
        <v>6944</v>
      </c>
      <c r="D5497" s="23" t="s">
        <v>989</v>
      </c>
      <c r="E5497" s="23" t="s">
        <v>1</v>
      </c>
      <c r="F5497" s="23" t="s">
        <v>22</v>
      </c>
      <c r="G5497" s="23" t="s">
        <v>975</v>
      </c>
      <c r="H5497" s="2" t="s">
        <v>8893</v>
      </c>
      <c r="I5497" s="23" t="s">
        <v>7412</v>
      </c>
      <c r="J5497" s="23"/>
      <c r="K5497" s="23" t="s">
        <v>9712</v>
      </c>
      <c r="L5497" s="23"/>
      <c r="M5497" s="23">
        <f>YEAR(Tabla2[[#This Row],[Fecha de creación]])</f>
        <v>2021</v>
      </c>
      <c r="N5497" s="23">
        <f>MONTH(Tabla2[[#This Row],[Fecha de creación]])</f>
        <v>9</v>
      </c>
    </row>
    <row r="5498" spans="1:14" ht="15" customHeight="1" x14ac:dyDescent="0.25">
      <c r="A5498" s="26">
        <v>44443.671087962961</v>
      </c>
      <c r="B5498" s="23" t="s">
        <v>100</v>
      </c>
      <c r="C5498" s="23" t="s">
        <v>6945</v>
      </c>
      <c r="D5498" s="23" t="s">
        <v>3669</v>
      </c>
      <c r="E5498" s="23" t="s">
        <v>1</v>
      </c>
      <c r="F5498" s="23" t="s">
        <v>7</v>
      </c>
      <c r="G5498" s="23" t="s">
        <v>975</v>
      </c>
      <c r="H5498" s="2" t="s">
        <v>7722</v>
      </c>
      <c r="I5498" s="23" t="s">
        <v>7575</v>
      </c>
      <c r="J5498" s="23"/>
      <c r="K5498" s="23" t="s">
        <v>9712</v>
      </c>
      <c r="L5498" s="23"/>
      <c r="M5498" s="23">
        <f>YEAR(Tabla2[[#This Row],[Fecha de creación]])</f>
        <v>2021</v>
      </c>
      <c r="N5498" s="23">
        <f>MONTH(Tabla2[[#This Row],[Fecha de creación]])</f>
        <v>9</v>
      </c>
    </row>
    <row r="5499" spans="1:14" ht="15" customHeight="1" x14ac:dyDescent="0.25">
      <c r="A5499" s="26">
        <v>44443.671990740739</v>
      </c>
      <c r="B5499" s="23" t="s">
        <v>0</v>
      </c>
      <c r="C5499" s="23" t="s">
        <v>6946</v>
      </c>
      <c r="D5499" s="23" t="s">
        <v>6</v>
      </c>
      <c r="E5499" s="23" t="s">
        <v>1</v>
      </c>
      <c r="F5499" s="23" t="s">
        <v>7</v>
      </c>
      <c r="G5499" s="23" t="s">
        <v>975</v>
      </c>
      <c r="H5499" s="2" t="s">
        <v>7722</v>
      </c>
      <c r="I5499" s="23" t="s">
        <v>7412</v>
      </c>
      <c r="J5499" s="23"/>
      <c r="K5499" s="23" t="s">
        <v>9712</v>
      </c>
      <c r="L5499" s="23"/>
      <c r="M5499" s="23">
        <f>YEAR(Tabla2[[#This Row],[Fecha de creación]])</f>
        <v>2021</v>
      </c>
      <c r="N5499" s="23">
        <f>MONTH(Tabla2[[#This Row],[Fecha de creación]])</f>
        <v>9</v>
      </c>
    </row>
    <row r="5500" spans="1:14" ht="15" customHeight="1" x14ac:dyDescent="0.25">
      <c r="A5500" s="26">
        <v>44443.718831018516</v>
      </c>
      <c r="B5500" s="23" t="s">
        <v>0</v>
      </c>
      <c r="C5500" s="23" t="s">
        <v>6947</v>
      </c>
      <c r="D5500" s="23" t="s">
        <v>551</v>
      </c>
      <c r="E5500" s="23" t="s">
        <v>1</v>
      </c>
      <c r="F5500" s="23" t="s">
        <v>7</v>
      </c>
      <c r="G5500" s="23" t="s">
        <v>975</v>
      </c>
      <c r="H5500" s="2" t="s">
        <v>7731</v>
      </c>
      <c r="I5500" s="23" t="s">
        <v>7412</v>
      </c>
      <c r="J5500" s="23"/>
      <c r="K5500" s="23" t="s">
        <v>9712</v>
      </c>
      <c r="L5500" s="23"/>
      <c r="M5500" s="23">
        <f>YEAR(Tabla2[[#This Row],[Fecha de creación]])</f>
        <v>2021</v>
      </c>
      <c r="N5500" s="23">
        <f>MONTH(Tabla2[[#This Row],[Fecha de creación]])</f>
        <v>9</v>
      </c>
    </row>
    <row r="5501" spans="1:14" ht="15" customHeight="1" x14ac:dyDescent="0.25">
      <c r="A5501" s="26">
        <v>44443.719293981485</v>
      </c>
      <c r="B5501" s="23" t="s">
        <v>0</v>
      </c>
      <c r="C5501" s="23" t="s">
        <v>6948</v>
      </c>
      <c r="D5501" s="23" t="s">
        <v>131</v>
      </c>
      <c r="E5501" s="23" t="s">
        <v>1</v>
      </c>
      <c r="F5501" s="23" t="s">
        <v>7</v>
      </c>
      <c r="G5501" s="23" t="s">
        <v>975</v>
      </c>
      <c r="H5501" s="2" t="s">
        <v>7728</v>
      </c>
      <c r="I5501" s="23" t="s">
        <v>7412</v>
      </c>
      <c r="J5501" s="23"/>
      <c r="K5501" s="23" t="s">
        <v>9712</v>
      </c>
      <c r="L5501" s="23"/>
      <c r="M5501" s="23">
        <f>YEAR(Tabla2[[#This Row],[Fecha de creación]])</f>
        <v>2021</v>
      </c>
      <c r="N5501" s="23">
        <f>MONTH(Tabla2[[#This Row],[Fecha de creación]])</f>
        <v>9</v>
      </c>
    </row>
    <row r="5502" spans="1:14" ht="15" customHeight="1" x14ac:dyDescent="0.25">
      <c r="A5502" s="26">
        <v>44443.725057870368</v>
      </c>
      <c r="B5502" s="23" t="s">
        <v>0</v>
      </c>
      <c r="C5502" s="23" t="s">
        <v>6949</v>
      </c>
      <c r="D5502" s="23" t="s">
        <v>21</v>
      </c>
      <c r="E5502" s="23" t="s">
        <v>1</v>
      </c>
      <c r="F5502" s="23" t="s">
        <v>7</v>
      </c>
      <c r="G5502" s="23" t="s">
        <v>975</v>
      </c>
      <c r="H5502" s="2" t="s">
        <v>7744</v>
      </c>
      <c r="I5502" s="23" t="s">
        <v>7412</v>
      </c>
      <c r="J5502" s="23"/>
      <c r="K5502" s="23" t="s">
        <v>9712</v>
      </c>
      <c r="L5502" s="23"/>
      <c r="M5502" s="23">
        <f>YEAR(Tabla2[[#This Row],[Fecha de creación]])</f>
        <v>2021</v>
      </c>
      <c r="N5502" s="23">
        <f>MONTH(Tabla2[[#This Row],[Fecha de creación]])</f>
        <v>9</v>
      </c>
    </row>
    <row r="5503" spans="1:14" ht="15" customHeight="1" x14ac:dyDescent="0.25">
      <c r="A5503" s="26">
        <v>44444.542453703703</v>
      </c>
      <c r="B5503" s="23" t="s">
        <v>0</v>
      </c>
      <c r="C5503" s="23" t="s">
        <v>6950</v>
      </c>
      <c r="D5503" s="23" t="s">
        <v>6</v>
      </c>
      <c r="E5503" s="23" t="s">
        <v>1</v>
      </c>
      <c r="F5503" s="23" t="s">
        <v>7</v>
      </c>
      <c r="G5503" s="23" t="s">
        <v>975</v>
      </c>
      <c r="H5503" s="2" t="s">
        <v>7722</v>
      </c>
      <c r="I5503" s="23" t="s">
        <v>7412</v>
      </c>
      <c r="J5503" s="23"/>
      <c r="K5503" s="23" t="s">
        <v>9712</v>
      </c>
      <c r="L5503" s="23"/>
      <c r="M5503" s="23">
        <f>YEAR(Tabla2[[#This Row],[Fecha de creación]])</f>
        <v>2021</v>
      </c>
      <c r="N5503" s="23">
        <f>MONTH(Tabla2[[#This Row],[Fecha de creación]])</f>
        <v>9</v>
      </c>
    </row>
    <row r="5504" spans="1:14" ht="15" customHeight="1" x14ac:dyDescent="0.25">
      <c r="A5504" s="26">
        <v>44444.543865740743</v>
      </c>
      <c r="B5504" s="23" t="s">
        <v>0</v>
      </c>
      <c r="C5504" s="23" t="s">
        <v>6951</v>
      </c>
      <c r="D5504" s="23" t="s">
        <v>6</v>
      </c>
      <c r="E5504" s="23" t="s">
        <v>1</v>
      </c>
      <c r="F5504" s="23" t="s">
        <v>7</v>
      </c>
      <c r="G5504" s="23" t="s">
        <v>975</v>
      </c>
      <c r="H5504" s="2" t="s">
        <v>7722</v>
      </c>
      <c r="I5504" s="23" t="s">
        <v>7412</v>
      </c>
      <c r="J5504" s="23"/>
      <c r="K5504" s="23" t="s">
        <v>9712</v>
      </c>
      <c r="L5504" s="23"/>
      <c r="M5504" s="23">
        <f>YEAR(Tabla2[[#This Row],[Fecha de creación]])</f>
        <v>2021</v>
      </c>
      <c r="N5504" s="23">
        <f>MONTH(Tabla2[[#This Row],[Fecha de creación]])</f>
        <v>9</v>
      </c>
    </row>
    <row r="5505" spans="1:14" ht="15" customHeight="1" x14ac:dyDescent="0.25">
      <c r="A5505" s="26">
        <v>44444.60015046296</v>
      </c>
      <c r="B5505" s="23" t="s">
        <v>0</v>
      </c>
      <c r="C5505" s="23" t="s">
        <v>6952</v>
      </c>
      <c r="D5505" s="23" t="s">
        <v>6</v>
      </c>
      <c r="E5505" s="23" t="s">
        <v>1</v>
      </c>
      <c r="F5505" s="23" t="s">
        <v>7</v>
      </c>
      <c r="G5505" s="23" t="s">
        <v>975</v>
      </c>
      <c r="H5505" s="2" t="s">
        <v>7722</v>
      </c>
      <c r="I5505" s="23" t="s">
        <v>7412</v>
      </c>
      <c r="J5505" s="23"/>
      <c r="K5505" s="23" t="s">
        <v>9712</v>
      </c>
      <c r="L5505" s="23"/>
      <c r="M5505" s="23">
        <f>YEAR(Tabla2[[#This Row],[Fecha de creación]])</f>
        <v>2021</v>
      </c>
      <c r="N5505" s="23">
        <f>MONTH(Tabla2[[#This Row],[Fecha de creación]])</f>
        <v>9</v>
      </c>
    </row>
    <row r="5506" spans="1:14" ht="15" customHeight="1" x14ac:dyDescent="0.25">
      <c r="A5506" s="26">
        <v>44444.603981481479</v>
      </c>
      <c r="B5506" s="23" t="s">
        <v>0</v>
      </c>
      <c r="C5506" s="23" t="s">
        <v>6953</v>
      </c>
      <c r="D5506" s="23" t="s">
        <v>6</v>
      </c>
      <c r="E5506" s="23" t="s">
        <v>1</v>
      </c>
      <c r="F5506" s="23" t="s">
        <v>7</v>
      </c>
      <c r="G5506" s="23" t="s">
        <v>975</v>
      </c>
      <c r="H5506" s="2" t="s">
        <v>7722</v>
      </c>
      <c r="I5506" s="23" t="s">
        <v>7412</v>
      </c>
      <c r="J5506" s="23"/>
      <c r="K5506" s="23" t="s">
        <v>9712</v>
      </c>
      <c r="L5506" s="23"/>
      <c r="M5506" s="23">
        <f>YEAR(Tabla2[[#This Row],[Fecha de creación]])</f>
        <v>2021</v>
      </c>
      <c r="N5506" s="23">
        <f>MONTH(Tabla2[[#This Row],[Fecha de creación]])</f>
        <v>9</v>
      </c>
    </row>
    <row r="5507" spans="1:14" ht="15" customHeight="1" x14ac:dyDescent="0.25">
      <c r="A5507" s="26">
        <v>44444.604942129627</v>
      </c>
      <c r="B5507" s="23" t="s">
        <v>0</v>
      </c>
      <c r="C5507" s="23" t="s">
        <v>6954</v>
      </c>
      <c r="D5507" s="23" t="s">
        <v>6</v>
      </c>
      <c r="E5507" s="23" t="s">
        <v>1</v>
      </c>
      <c r="F5507" s="23" t="s">
        <v>7</v>
      </c>
      <c r="G5507" s="23" t="s">
        <v>975</v>
      </c>
      <c r="H5507" s="2" t="s">
        <v>7722</v>
      </c>
      <c r="I5507" s="23" t="s">
        <v>7412</v>
      </c>
      <c r="J5507" s="23"/>
      <c r="K5507" s="23" t="s">
        <v>9712</v>
      </c>
      <c r="L5507" s="23"/>
      <c r="M5507" s="23">
        <f>YEAR(Tabla2[[#This Row],[Fecha de creación]])</f>
        <v>2021</v>
      </c>
      <c r="N5507" s="23">
        <f>MONTH(Tabla2[[#This Row],[Fecha de creación]])</f>
        <v>9</v>
      </c>
    </row>
    <row r="5508" spans="1:14" ht="15" customHeight="1" x14ac:dyDescent="0.25">
      <c r="A5508" s="26">
        <v>44444.629976851851</v>
      </c>
      <c r="B5508" s="23" t="s">
        <v>0</v>
      </c>
      <c r="C5508" s="23" t="s">
        <v>6955</v>
      </c>
      <c r="D5508" s="23" t="s">
        <v>21</v>
      </c>
      <c r="E5508" s="23" t="s">
        <v>1</v>
      </c>
      <c r="F5508" s="23" t="s">
        <v>7</v>
      </c>
      <c r="G5508" s="23" t="s">
        <v>975</v>
      </c>
      <c r="H5508" s="2" t="s">
        <v>7744</v>
      </c>
      <c r="I5508" s="23" t="s">
        <v>7412</v>
      </c>
      <c r="J5508" s="23"/>
      <c r="K5508" s="23" t="s">
        <v>9712</v>
      </c>
      <c r="L5508" s="23"/>
      <c r="M5508" s="23">
        <f>YEAR(Tabla2[[#This Row],[Fecha de creación]])</f>
        <v>2021</v>
      </c>
      <c r="N5508" s="23">
        <f>MONTH(Tabla2[[#This Row],[Fecha de creación]])</f>
        <v>9</v>
      </c>
    </row>
    <row r="5509" spans="1:14" ht="15" customHeight="1" x14ac:dyDescent="0.25">
      <c r="A5509" s="26">
        <v>44444.638564814813</v>
      </c>
      <c r="B5509" s="23" t="s">
        <v>0</v>
      </c>
      <c r="C5509" s="23" t="s">
        <v>6956</v>
      </c>
      <c r="D5509" s="23" t="s">
        <v>5097</v>
      </c>
      <c r="E5509" s="23" t="s">
        <v>1</v>
      </c>
      <c r="F5509" s="23" t="s">
        <v>7</v>
      </c>
      <c r="G5509" s="23" t="s">
        <v>975</v>
      </c>
      <c r="H5509" s="2" t="s">
        <v>7744</v>
      </c>
      <c r="I5509" s="23" t="s">
        <v>7412</v>
      </c>
      <c r="J5509" s="23"/>
      <c r="K5509" s="23" t="s">
        <v>9712</v>
      </c>
      <c r="L5509" s="23"/>
      <c r="M5509" s="23">
        <f>YEAR(Tabla2[[#This Row],[Fecha de creación]])</f>
        <v>2021</v>
      </c>
      <c r="N5509" s="23">
        <f>MONTH(Tabla2[[#This Row],[Fecha de creación]])</f>
        <v>9</v>
      </c>
    </row>
    <row r="5510" spans="1:14" ht="15" customHeight="1" x14ac:dyDescent="0.25">
      <c r="A5510" s="26">
        <v>44444.646319444444</v>
      </c>
      <c r="B5510" s="23" t="s">
        <v>0</v>
      </c>
      <c r="C5510" s="23" t="s">
        <v>6957</v>
      </c>
      <c r="D5510" s="23" t="s">
        <v>21</v>
      </c>
      <c r="E5510" s="23" t="s">
        <v>1</v>
      </c>
      <c r="F5510" s="23" t="s">
        <v>7</v>
      </c>
      <c r="G5510" s="23" t="s">
        <v>975</v>
      </c>
      <c r="H5510" s="2" t="s">
        <v>7744</v>
      </c>
      <c r="I5510" s="23" t="s">
        <v>7412</v>
      </c>
      <c r="J5510" s="23"/>
      <c r="K5510" s="23" t="s">
        <v>9712</v>
      </c>
      <c r="L5510" s="23"/>
      <c r="M5510" s="23">
        <f>YEAR(Tabla2[[#This Row],[Fecha de creación]])</f>
        <v>2021</v>
      </c>
      <c r="N5510" s="23">
        <f>MONTH(Tabla2[[#This Row],[Fecha de creación]])</f>
        <v>9</v>
      </c>
    </row>
    <row r="5511" spans="1:14" ht="15" customHeight="1" x14ac:dyDescent="0.25">
      <c r="A5511" s="26">
        <v>44444.655219907407</v>
      </c>
      <c r="B5511" s="23" t="s">
        <v>0</v>
      </c>
      <c r="C5511" s="23" t="s">
        <v>6958</v>
      </c>
      <c r="D5511" s="23" t="s">
        <v>21</v>
      </c>
      <c r="E5511" s="23" t="s">
        <v>1</v>
      </c>
      <c r="F5511" s="23" t="s">
        <v>7</v>
      </c>
      <c r="G5511" s="23" t="s">
        <v>975</v>
      </c>
      <c r="H5511" s="2" t="s">
        <v>7744</v>
      </c>
      <c r="I5511" s="23" t="s">
        <v>7412</v>
      </c>
      <c r="J5511" s="23"/>
      <c r="K5511" s="23" t="s">
        <v>9712</v>
      </c>
      <c r="L5511" s="23"/>
      <c r="M5511" s="23">
        <f>YEAR(Tabla2[[#This Row],[Fecha de creación]])</f>
        <v>2021</v>
      </c>
      <c r="N5511" s="23">
        <f>MONTH(Tabla2[[#This Row],[Fecha de creación]])</f>
        <v>9</v>
      </c>
    </row>
    <row r="5512" spans="1:14" ht="15" customHeight="1" x14ac:dyDescent="0.25">
      <c r="A5512" s="26">
        <v>44444.669710648152</v>
      </c>
      <c r="B5512" s="23" t="s">
        <v>0</v>
      </c>
      <c r="C5512" s="23" t="s">
        <v>6959</v>
      </c>
      <c r="D5512" s="23" t="s">
        <v>364</v>
      </c>
      <c r="E5512" s="23" t="s">
        <v>1</v>
      </c>
      <c r="F5512" s="23" t="s">
        <v>7</v>
      </c>
      <c r="G5512" s="23" t="s">
        <v>975</v>
      </c>
      <c r="H5512" s="2" t="s">
        <v>7725</v>
      </c>
      <c r="I5512" s="23" t="s">
        <v>7412</v>
      </c>
      <c r="J5512" s="23"/>
      <c r="K5512" s="23" t="s">
        <v>9712</v>
      </c>
      <c r="L5512" s="23"/>
      <c r="M5512" s="23">
        <f>YEAR(Tabla2[[#This Row],[Fecha de creación]])</f>
        <v>2021</v>
      </c>
      <c r="N5512" s="23">
        <f>MONTH(Tabla2[[#This Row],[Fecha de creación]])</f>
        <v>9</v>
      </c>
    </row>
    <row r="5513" spans="1:14" ht="15" customHeight="1" x14ac:dyDescent="0.25">
      <c r="A5513" s="26">
        <v>44444.678773148145</v>
      </c>
      <c r="B5513" s="23" t="s">
        <v>0</v>
      </c>
      <c r="C5513" s="23" t="s">
        <v>6960</v>
      </c>
      <c r="D5513" s="23" t="s">
        <v>21</v>
      </c>
      <c r="E5513" s="23" t="s">
        <v>1</v>
      </c>
      <c r="F5513" s="23" t="s">
        <v>7</v>
      </c>
      <c r="G5513" s="23" t="s">
        <v>975</v>
      </c>
      <c r="H5513" s="2" t="s">
        <v>7744</v>
      </c>
      <c r="I5513" s="23" t="s">
        <v>7412</v>
      </c>
      <c r="J5513" s="23"/>
      <c r="K5513" s="23" t="s">
        <v>9712</v>
      </c>
      <c r="L5513" s="23"/>
      <c r="M5513" s="23">
        <f>YEAR(Tabla2[[#This Row],[Fecha de creación]])</f>
        <v>2021</v>
      </c>
      <c r="N5513" s="23">
        <f>MONTH(Tabla2[[#This Row],[Fecha de creación]])</f>
        <v>9</v>
      </c>
    </row>
    <row r="5514" spans="1:14" ht="15" customHeight="1" x14ac:dyDescent="0.25">
      <c r="A5514" s="26">
        <v>44444.691064814811</v>
      </c>
      <c r="B5514" s="23" t="s">
        <v>0</v>
      </c>
      <c r="C5514" s="23" t="s">
        <v>6961</v>
      </c>
      <c r="D5514" s="23" t="s">
        <v>172</v>
      </c>
      <c r="E5514" s="23" t="s">
        <v>1</v>
      </c>
      <c r="F5514" s="23" t="s">
        <v>2</v>
      </c>
      <c r="G5514" s="23" t="s">
        <v>975</v>
      </c>
      <c r="H5514" s="2" t="s">
        <v>7722</v>
      </c>
      <c r="I5514" s="23" t="s">
        <v>7412</v>
      </c>
      <c r="J5514" s="23"/>
      <c r="K5514" s="23" t="s">
        <v>9712</v>
      </c>
      <c r="L5514" s="23"/>
      <c r="M5514" s="23">
        <f>YEAR(Tabla2[[#This Row],[Fecha de creación]])</f>
        <v>2021</v>
      </c>
      <c r="N5514" s="23">
        <f>MONTH(Tabla2[[#This Row],[Fecha de creación]])</f>
        <v>9</v>
      </c>
    </row>
    <row r="5515" spans="1:14" ht="15" customHeight="1" x14ac:dyDescent="0.25">
      <c r="A5515" s="26">
        <v>44444.709803240738</v>
      </c>
      <c r="B5515" s="23" t="s">
        <v>0</v>
      </c>
      <c r="C5515" s="23" t="s">
        <v>6962</v>
      </c>
      <c r="D5515" s="23" t="s">
        <v>6963</v>
      </c>
      <c r="E5515" s="23" t="s">
        <v>1</v>
      </c>
      <c r="F5515" s="23" t="s">
        <v>7</v>
      </c>
      <c r="G5515" s="23" t="s">
        <v>975</v>
      </c>
      <c r="H5515" s="2" t="s">
        <v>7744</v>
      </c>
      <c r="I5515" s="23" t="s">
        <v>7412</v>
      </c>
      <c r="J5515" s="23"/>
      <c r="K5515" s="23" t="s">
        <v>9712</v>
      </c>
      <c r="L5515" s="23"/>
      <c r="M5515" s="23">
        <f>YEAR(Tabla2[[#This Row],[Fecha de creación]])</f>
        <v>2021</v>
      </c>
      <c r="N5515" s="23">
        <f>MONTH(Tabla2[[#This Row],[Fecha de creación]])</f>
        <v>9</v>
      </c>
    </row>
    <row r="5516" spans="1:14" ht="15" customHeight="1" x14ac:dyDescent="0.25">
      <c r="A5516" s="26">
        <v>44444.715798611112</v>
      </c>
      <c r="B5516" s="23" t="s">
        <v>0</v>
      </c>
      <c r="C5516" s="23" t="s">
        <v>6964</v>
      </c>
      <c r="D5516" s="23" t="s">
        <v>1035</v>
      </c>
      <c r="E5516" s="23" t="s">
        <v>1</v>
      </c>
      <c r="F5516" s="23" t="s">
        <v>7</v>
      </c>
      <c r="G5516" s="23" t="s">
        <v>975</v>
      </c>
      <c r="H5516" s="2" t="s">
        <v>7755</v>
      </c>
      <c r="I5516" s="23" t="s">
        <v>7412</v>
      </c>
      <c r="J5516" s="23"/>
      <c r="K5516" s="23" t="s">
        <v>9712</v>
      </c>
      <c r="L5516" s="23"/>
      <c r="M5516" s="23">
        <f>YEAR(Tabla2[[#This Row],[Fecha de creación]])</f>
        <v>2021</v>
      </c>
      <c r="N5516" s="23">
        <f>MONTH(Tabla2[[#This Row],[Fecha de creación]])</f>
        <v>9</v>
      </c>
    </row>
    <row r="5517" spans="1:14" ht="15" customHeight="1" x14ac:dyDescent="0.25">
      <c r="A5517" s="26">
        <v>44445.415775462963</v>
      </c>
      <c r="B5517" s="23" t="s">
        <v>189</v>
      </c>
      <c r="C5517" s="23" t="s">
        <v>6965</v>
      </c>
      <c r="D5517" s="23" t="s">
        <v>131</v>
      </c>
      <c r="E5517" s="23" t="s">
        <v>1</v>
      </c>
      <c r="F5517" s="23" t="s">
        <v>7</v>
      </c>
      <c r="G5517" s="23" t="s">
        <v>975</v>
      </c>
      <c r="H5517" s="2" t="s">
        <v>7728</v>
      </c>
      <c r="I5517" s="23" t="s">
        <v>4486</v>
      </c>
      <c r="J5517" s="23"/>
      <c r="K5517" s="23" t="s">
        <v>9712</v>
      </c>
      <c r="L5517" s="23"/>
      <c r="M5517" s="23">
        <f>YEAR(Tabla2[[#This Row],[Fecha de creación]])</f>
        <v>2021</v>
      </c>
      <c r="N5517" s="23">
        <f>MONTH(Tabla2[[#This Row],[Fecha de creación]])</f>
        <v>9</v>
      </c>
    </row>
    <row r="5518" spans="1:14" ht="15" customHeight="1" x14ac:dyDescent="0.25">
      <c r="A5518" s="26">
        <v>44445.445462962962</v>
      </c>
      <c r="B5518" s="23" t="s">
        <v>0</v>
      </c>
      <c r="C5518" s="23" t="s">
        <v>6966</v>
      </c>
      <c r="D5518" s="23" t="s">
        <v>6</v>
      </c>
      <c r="E5518" s="23" t="s">
        <v>1</v>
      </c>
      <c r="F5518" s="23" t="s">
        <v>7</v>
      </c>
      <c r="G5518" s="23" t="s">
        <v>975</v>
      </c>
      <c r="H5518" s="2" t="s">
        <v>7722</v>
      </c>
      <c r="I5518" s="23" t="s">
        <v>4</v>
      </c>
      <c r="J5518" s="23"/>
      <c r="K5518" s="23" t="s">
        <v>9712</v>
      </c>
      <c r="L5518" s="23"/>
      <c r="M5518" s="23">
        <f>YEAR(Tabla2[[#This Row],[Fecha de creación]])</f>
        <v>2021</v>
      </c>
      <c r="N5518" s="23">
        <f>MONTH(Tabla2[[#This Row],[Fecha de creación]])</f>
        <v>9</v>
      </c>
    </row>
    <row r="5519" spans="1:14" ht="15" customHeight="1" x14ac:dyDescent="0.25">
      <c r="A5519" s="26">
        <v>44445.454652777778</v>
      </c>
      <c r="B5519" s="23" t="s">
        <v>0</v>
      </c>
      <c r="C5519" s="23" t="s">
        <v>6967</v>
      </c>
      <c r="D5519" s="23" t="s">
        <v>6</v>
      </c>
      <c r="E5519" s="23" t="s">
        <v>1</v>
      </c>
      <c r="F5519" s="23" t="s">
        <v>7</v>
      </c>
      <c r="G5519" s="23" t="s">
        <v>975</v>
      </c>
      <c r="H5519" s="2" t="s">
        <v>7722</v>
      </c>
      <c r="I5519" s="23" t="s">
        <v>4</v>
      </c>
      <c r="J5519" s="23"/>
      <c r="K5519" s="23" t="s">
        <v>9712</v>
      </c>
      <c r="L5519" s="23"/>
      <c r="M5519" s="23">
        <f>YEAR(Tabla2[[#This Row],[Fecha de creación]])</f>
        <v>2021</v>
      </c>
      <c r="N5519" s="23">
        <f>MONTH(Tabla2[[#This Row],[Fecha de creación]])</f>
        <v>9</v>
      </c>
    </row>
    <row r="5520" spans="1:14" ht="15" customHeight="1" x14ac:dyDescent="0.25">
      <c r="A5520" s="26">
        <v>44445.455057870371</v>
      </c>
      <c r="B5520" s="23" t="s">
        <v>0</v>
      </c>
      <c r="C5520" s="23" t="s">
        <v>6968</v>
      </c>
      <c r="D5520" s="23" t="s">
        <v>6</v>
      </c>
      <c r="E5520" s="23" t="s">
        <v>1</v>
      </c>
      <c r="F5520" s="23" t="s">
        <v>7</v>
      </c>
      <c r="G5520" s="23" t="s">
        <v>975</v>
      </c>
      <c r="H5520" s="2" t="s">
        <v>7722</v>
      </c>
      <c r="I5520" s="23" t="s">
        <v>4</v>
      </c>
      <c r="J5520" s="23"/>
      <c r="K5520" s="23" t="s">
        <v>9712</v>
      </c>
      <c r="L5520" s="23"/>
      <c r="M5520" s="23">
        <f>YEAR(Tabla2[[#This Row],[Fecha de creación]])</f>
        <v>2021</v>
      </c>
      <c r="N5520" s="23">
        <f>MONTH(Tabla2[[#This Row],[Fecha de creación]])</f>
        <v>9</v>
      </c>
    </row>
    <row r="5521" spans="1:14" ht="15" customHeight="1" x14ac:dyDescent="0.25">
      <c r="A5521" s="26">
        <v>44445.522881944446</v>
      </c>
      <c r="B5521" s="23" t="s">
        <v>0</v>
      </c>
      <c r="C5521" s="23" t="s">
        <v>933</v>
      </c>
      <c r="D5521" s="23" t="s">
        <v>21</v>
      </c>
      <c r="E5521" s="23" t="s">
        <v>1</v>
      </c>
      <c r="F5521" s="23" t="s">
        <v>7</v>
      </c>
      <c r="G5521" s="23" t="s">
        <v>3</v>
      </c>
      <c r="H5521" s="2" t="s">
        <v>7744</v>
      </c>
      <c r="I5521" s="23" t="s">
        <v>4</v>
      </c>
      <c r="J5521" s="23"/>
      <c r="K5521" s="23" t="s">
        <v>9712</v>
      </c>
      <c r="L5521" s="23"/>
      <c r="M5521" s="23">
        <f>YEAR(Tabla2[[#This Row],[Fecha de creación]])</f>
        <v>2021</v>
      </c>
      <c r="N5521" s="23">
        <f>MONTH(Tabla2[[#This Row],[Fecha de creación]])</f>
        <v>9</v>
      </c>
    </row>
    <row r="5522" spans="1:14" ht="15" customHeight="1" x14ac:dyDescent="0.25">
      <c r="A5522" s="26">
        <v>44445.541180555556</v>
      </c>
      <c r="B5522" s="23" t="s">
        <v>0</v>
      </c>
      <c r="C5522" s="23" t="s">
        <v>6969</v>
      </c>
      <c r="D5522" s="23" t="s">
        <v>49</v>
      </c>
      <c r="E5522" s="23" t="s">
        <v>1</v>
      </c>
      <c r="F5522" s="23" t="s">
        <v>7</v>
      </c>
      <c r="G5522" s="23" t="s">
        <v>975</v>
      </c>
      <c r="H5522" s="2" t="s">
        <v>7745</v>
      </c>
      <c r="I5522" s="23" t="s">
        <v>7412</v>
      </c>
      <c r="J5522" s="23"/>
      <c r="K5522" s="23" t="s">
        <v>9712</v>
      </c>
      <c r="L5522" s="23"/>
      <c r="M5522" s="23">
        <f>YEAR(Tabla2[[#This Row],[Fecha de creación]])</f>
        <v>2021</v>
      </c>
      <c r="N5522" s="23">
        <f>MONTH(Tabla2[[#This Row],[Fecha de creación]])</f>
        <v>9</v>
      </c>
    </row>
    <row r="5523" spans="1:14" ht="15" customHeight="1" x14ac:dyDescent="0.25">
      <c r="A5523" s="26">
        <v>44445.551458333335</v>
      </c>
      <c r="B5523" s="23" t="s">
        <v>56</v>
      </c>
      <c r="C5523" s="23" t="s">
        <v>6970</v>
      </c>
      <c r="D5523" s="23" t="s">
        <v>6</v>
      </c>
      <c r="E5523" s="23" t="s">
        <v>1</v>
      </c>
      <c r="F5523" s="23" t="s">
        <v>7</v>
      </c>
      <c r="G5523" s="23" t="s">
        <v>975</v>
      </c>
      <c r="H5523" s="2" t="s">
        <v>7722</v>
      </c>
      <c r="I5523" s="23" t="s">
        <v>4517</v>
      </c>
      <c r="J5523" s="23"/>
      <c r="K5523" s="23" t="s">
        <v>9712</v>
      </c>
      <c r="L5523" s="23"/>
      <c r="M5523" s="23">
        <f>YEAR(Tabla2[[#This Row],[Fecha de creación]])</f>
        <v>2021</v>
      </c>
      <c r="N5523" s="23">
        <f>MONTH(Tabla2[[#This Row],[Fecha de creación]])</f>
        <v>9</v>
      </c>
    </row>
    <row r="5524" spans="1:14" ht="15" customHeight="1" x14ac:dyDescent="0.25">
      <c r="A5524" s="26">
        <v>44445.63175925926</v>
      </c>
      <c r="B5524" s="23" t="s">
        <v>0</v>
      </c>
      <c r="C5524" s="23" t="s">
        <v>6971</v>
      </c>
      <c r="D5524" s="23" t="s">
        <v>6918</v>
      </c>
      <c r="E5524" s="23" t="s">
        <v>1</v>
      </c>
      <c r="F5524" s="23" t="s">
        <v>22</v>
      </c>
      <c r="G5524" s="23" t="s">
        <v>975</v>
      </c>
      <c r="H5524" s="2" t="s">
        <v>7743</v>
      </c>
      <c r="I5524" s="23" t="s">
        <v>7412</v>
      </c>
      <c r="J5524" s="23"/>
      <c r="K5524" s="23" t="s">
        <v>9712</v>
      </c>
      <c r="L5524" s="23"/>
      <c r="M5524" s="23">
        <f>YEAR(Tabla2[[#This Row],[Fecha de creación]])</f>
        <v>2021</v>
      </c>
      <c r="N5524" s="23">
        <f>MONTH(Tabla2[[#This Row],[Fecha de creación]])</f>
        <v>9</v>
      </c>
    </row>
    <row r="5525" spans="1:14" ht="15" customHeight="1" x14ac:dyDescent="0.25">
      <c r="A5525" s="26">
        <v>44445.634699074071</v>
      </c>
      <c r="B5525" s="23" t="s">
        <v>0</v>
      </c>
      <c r="C5525" s="23" t="s">
        <v>6972</v>
      </c>
      <c r="D5525" s="23" t="s">
        <v>49</v>
      </c>
      <c r="E5525" s="23" t="s">
        <v>1</v>
      </c>
      <c r="F5525" s="23" t="s">
        <v>22</v>
      </c>
      <c r="G5525" s="23" t="s">
        <v>975</v>
      </c>
      <c r="H5525" s="2" t="s">
        <v>7734</v>
      </c>
      <c r="I5525" s="23" t="s">
        <v>7412</v>
      </c>
      <c r="J5525" s="23"/>
      <c r="K5525" s="23" t="s">
        <v>9712</v>
      </c>
      <c r="L5525" s="23"/>
      <c r="M5525" s="23">
        <f>YEAR(Tabla2[[#This Row],[Fecha de creación]])</f>
        <v>2021</v>
      </c>
      <c r="N5525" s="23">
        <f>MONTH(Tabla2[[#This Row],[Fecha de creación]])</f>
        <v>9</v>
      </c>
    </row>
    <row r="5526" spans="1:14" ht="15" customHeight="1" x14ac:dyDescent="0.25">
      <c r="A5526" s="26">
        <v>44446.491041666668</v>
      </c>
      <c r="B5526" s="23" t="s">
        <v>0</v>
      </c>
      <c r="C5526" s="23" t="s">
        <v>6973</v>
      </c>
      <c r="D5526" s="23" t="s">
        <v>535</v>
      </c>
      <c r="E5526" s="23" t="s">
        <v>1</v>
      </c>
      <c r="F5526" s="23" t="s">
        <v>7</v>
      </c>
      <c r="G5526" s="23" t="s">
        <v>1551</v>
      </c>
      <c r="H5526" s="2" t="s">
        <v>7743</v>
      </c>
      <c r="I5526" s="23" t="s">
        <v>11</v>
      </c>
      <c r="J5526" s="23"/>
      <c r="K5526" s="23" t="s">
        <v>9712</v>
      </c>
      <c r="L5526" s="23"/>
      <c r="M5526" s="23">
        <f>YEAR(Tabla2[[#This Row],[Fecha de creación]])</f>
        <v>2021</v>
      </c>
      <c r="N5526" s="23">
        <f>MONTH(Tabla2[[#This Row],[Fecha de creación]])</f>
        <v>9</v>
      </c>
    </row>
    <row r="5527" spans="1:14" ht="15" customHeight="1" x14ac:dyDescent="0.25">
      <c r="A5527" s="26">
        <v>44446.491759259261</v>
      </c>
      <c r="B5527" s="23" t="s">
        <v>0</v>
      </c>
      <c r="C5527" s="23" t="s">
        <v>6974</v>
      </c>
      <c r="D5527" s="23" t="s">
        <v>1019</v>
      </c>
      <c r="E5527" s="23" t="s">
        <v>1</v>
      </c>
      <c r="F5527" s="23" t="s">
        <v>7</v>
      </c>
      <c r="G5527" s="23" t="s">
        <v>975</v>
      </c>
      <c r="H5527" s="2" t="s">
        <v>7736</v>
      </c>
      <c r="I5527" s="23" t="s">
        <v>4</v>
      </c>
      <c r="J5527" s="23"/>
      <c r="K5527" s="23" t="s">
        <v>9712</v>
      </c>
      <c r="L5527" s="23"/>
      <c r="M5527" s="23">
        <f>YEAR(Tabla2[[#This Row],[Fecha de creación]])</f>
        <v>2021</v>
      </c>
      <c r="N5527" s="23">
        <f>MONTH(Tabla2[[#This Row],[Fecha de creación]])</f>
        <v>9</v>
      </c>
    </row>
    <row r="5528" spans="1:14" ht="15" customHeight="1" x14ac:dyDescent="0.25">
      <c r="A5528" s="26">
        <v>44446.515555555554</v>
      </c>
      <c r="B5528" s="23" t="s">
        <v>0</v>
      </c>
      <c r="C5528" s="23" t="s">
        <v>6975</v>
      </c>
      <c r="D5528" s="23" t="s">
        <v>551</v>
      </c>
      <c r="E5528" s="23" t="s">
        <v>1</v>
      </c>
      <c r="F5528" s="23" t="s">
        <v>7</v>
      </c>
      <c r="G5528" s="23" t="s">
        <v>975</v>
      </c>
      <c r="H5528" s="2" t="s">
        <v>7731</v>
      </c>
      <c r="I5528" s="23" t="s">
        <v>4</v>
      </c>
      <c r="J5528" s="23"/>
      <c r="K5528" s="23" t="s">
        <v>9712</v>
      </c>
      <c r="L5528" s="23"/>
      <c r="M5528" s="23">
        <f>YEAR(Tabla2[[#This Row],[Fecha de creación]])</f>
        <v>2021</v>
      </c>
      <c r="N5528" s="23">
        <f>MONTH(Tabla2[[#This Row],[Fecha de creación]])</f>
        <v>9</v>
      </c>
    </row>
    <row r="5529" spans="1:14" ht="15" customHeight="1" x14ac:dyDescent="0.25">
      <c r="A5529" s="26">
        <v>44446.517372685186</v>
      </c>
      <c r="B5529" s="23" t="s">
        <v>0</v>
      </c>
      <c r="C5529" s="23" t="s">
        <v>6976</v>
      </c>
      <c r="D5529" s="23" t="s">
        <v>351</v>
      </c>
      <c r="E5529" s="23" t="s">
        <v>1</v>
      </c>
      <c r="F5529" s="23" t="s">
        <v>7</v>
      </c>
      <c r="G5529" s="23" t="s">
        <v>975</v>
      </c>
      <c r="H5529" s="2" t="s">
        <v>7734</v>
      </c>
      <c r="I5529" s="23" t="s">
        <v>4</v>
      </c>
      <c r="J5529" s="23"/>
      <c r="K5529" s="23" t="s">
        <v>9712</v>
      </c>
      <c r="L5529" s="23"/>
      <c r="M5529" s="23">
        <f>YEAR(Tabla2[[#This Row],[Fecha de creación]])</f>
        <v>2021</v>
      </c>
      <c r="N5529" s="23">
        <f>MONTH(Tabla2[[#This Row],[Fecha de creación]])</f>
        <v>9</v>
      </c>
    </row>
    <row r="5530" spans="1:14" ht="15" customHeight="1" x14ac:dyDescent="0.25">
      <c r="A5530" s="26">
        <v>44446.550034722219</v>
      </c>
      <c r="B5530" s="23" t="s">
        <v>100</v>
      </c>
      <c r="C5530" s="23" t="s">
        <v>6977</v>
      </c>
      <c r="D5530" s="23" t="s">
        <v>551</v>
      </c>
      <c r="E5530" s="23" t="s">
        <v>1</v>
      </c>
      <c r="F5530" s="23" t="s">
        <v>7</v>
      </c>
      <c r="G5530" s="23" t="s">
        <v>975</v>
      </c>
      <c r="H5530" s="2" t="s">
        <v>7731</v>
      </c>
      <c r="I5530" s="23" t="s">
        <v>1653</v>
      </c>
      <c r="J5530" s="23"/>
      <c r="K5530" s="23" t="s">
        <v>9712</v>
      </c>
      <c r="L5530" s="23"/>
      <c r="M5530" s="23">
        <f>YEAR(Tabla2[[#This Row],[Fecha de creación]])</f>
        <v>2021</v>
      </c>
      <c r="N5530" s="23">
        <f>MONTH(Tabla2[[#This Row],[Fecha de creación]])</f>
        <v>9</v>
      </c>
    </row>
    <row r="5531" spans="1:14" ht="15" customHeight="1" x14ac:dyDescent="0.25">
      <c r="A5531" s="26">
        <v>44446.550613425927</v>
      </c>
      <c r="B5531" s="23" t="s">
        <v>100</v>
      </c>
      <c r="C5531" s="23" t="s">
        <v>6978</v>
      </c>
      <c r="D5531" s="23" t="s">
        <v>812</v>
      </c>
      <c r="E5531" s="23" t="s">
        <v>1</v>
      </c>
      <c r="F5531" s="23" t="s">
        <v>7</v>
      </c>
      <c r="G5531" s="23" t="s">
        <v>975</v>
      </c>
      <c r="H5531" s="2" t="s">
        <v>7734</v>
      </c>
      <c r="I5531" s="23" t="s">
        <v>1653</v>
      </c>
      <c r="J5531" s="23"/>
      <c r="K5531" s="23" t="s">
        <v>9712</v>
      </c>
      <c r="L5531" s="23"/>
      <c r="M5531" s="23">
        <f>YEAR(Tabla2[[#This Row],[Fecha de creación]])</f>
        <v>2021</v>
      </c>
      <c r="N5531" s="23">
        <f>MONTH(Tabla2[[#This Row],[Fecha de creación]])</f>
        <v>9</v>
      </c>
    </row>
    <row r="5532" spans="1:14" ht="15" customHeight="1" x14ac:dyDescent="0.25">
      <c r="A5532" s="26">
        <v>44446.577627314815</v>
      </c>
      <c r="B5532" s="23" t="s">
        <v>0</v>
      </c>
      <c r="C5532" s="23" t="s">
        <v>6979</v>
      </c>
      <c r="D5532" s="23" t="s">
        <v>6</v>
      </c>
      <c r="E5532" s="23" t="s">
        <v>1</v>
      </c>
      <c r="F5532" s="23" t="s">
        <v>7</v>
      </c>
      <c r="G5532" s="23" t="s">
        <v>1551</v>
      </c>
      <c r="H5532" s="2" t="s">
        <v>7722</v>
      </c>
      <c r="I5532" s="23" t="s">
        <v>4</v>
      </c>
      <c r="J5532" s="23"/>
      <c r="K5532" s="23" t="s">
        <v>9712</v>
      </c>
      <c r="L5532" s="23"/>
      <c r="M5532" s="23">
        <f>YEAR(Tabla2[[#This Row],[Fecha de creación]])</f>
        <v>2021</v>
      </c>
      <c r="N5532" s="23">
        <f>MONTH(Tabla2[[#This Row],[Fecha de creación]])</f>
        <v>9</v>
      </c>
    </row>
    <row r="5533" spans="1:14" ht="15" customHeight="1" x14ac:dyDescent="0.25">
      <c r="A5533" s="26">
        <v>44446.595520833333</v>
      </c>
      <c r="B5533" s="23" t="s">
        <v>0</v>
      </c>
      <c r="C5533" s="23" t="s">
        <v>6980</v>
      </c>
      <c r="D5533" s="23" t="s">
        <v>382</v>
      </c>
      <c r="E5533" s="23" t="s">
        <v>1</v>
      </c>
      <c r="F5533" s="23" t="s">
        <v>7</v>
      </c>
      <c r="G5533" s="23" t="s">
        <v>975</v>
      </c>
      <c r="H5533" s="2" t="s">
        <v>7723</v>
      </c>
      <c r="I5533" s="23" t="s">
        <v>4</v>
      </c>
      <c r="J5533" s="23"/>
      <c r="K5533" s="23" t="s">
        <v>9712</v>
      </c>
      <c r="L5533" s="23"/>
      <c r="M5533" s="23">
        <f>YEAR(Tabla2[[#This Row],[Fecha de creación]])</f>
        <v>2021</v>
      </c>
      <c r="N5533" s="23">
        <f>MONTH(Tabla2[[#This Row],[Fecha de creación]])</f>
        <v>9</v>
      </c>
    </row>
    <row r="5534" spans="1:14" ht="15" customHeight="1" x14ac:dyDescent="0.25">
      <c r="A5534" s="26">
        <v>44446.596192129633</v>
      </c>
      <c r="B5534" s="23" t="s">
        <v>0</v>
      </c>
      <c r="C5534" s="23" t="s">
        <v>6981</v>
      </c>
      <c r="D5534" s="23" t="s">
        <v>615</v>
      </c>
      <c r="E5534" s="23" t="s">
        <v>1</v>
      </c>
      <c r="F5534" s="23" t="s">
        <v>7</v>
      </c>
      <c r="G5534" s="23" t="s">
        <v>975</v>
      </c>
      <c r="H5534" s="2" t="s">
        <v>7745</v>
      </c>
      <c r="I5534" s="23" t="s">
        <v>4</v>
      </c>
      <c r="J5534" s="23"/>
      <c r="K5534" s="23" t="s">
        <v>9712</v>
      </c>
      <c r="L5534" s="23"/>
      <c r="M5534" s="23">
        <f>YEAR(Tabla2[[#This Row],[Fecha de creación]])</f>
        <v>2021</v>
      </c>
      <c r="N5534" s="23">
        <f>MONTH(Tabla2[[#This Row],[Fecha de creación]])</f>
        <v>9</v>
      </c>
    </row>
    <row r="5535" spans="1:14" ht="15" customHeight="1" x14ac:dyDescent="0.25">
      <c r="A5535" s="26">
        <v>44446.675775462965</v>
      </c>
      <c r="B5535" s="23" t="s">
        <v>0</v>
      </c>
      <c r="C5535" s="23" t="s">
        <v>6982</v>
      </c>
      <c r="D5535" s="23" t="s">
        <v>586</v>
      </c>
      <c r="E5535" s="23" t="s">
        <v>1</v>
      </c>
      <c r="F5535" s="23" t="s">
        <v>7</v>
      </c>
      <c r="G5535" s="23" t="s">
        <v>975</v>
      </c>
      <c r="H5535" s="2" t="s">
        <v>7748</v>
      </c>
      <c r="I5535" s="23" t="s">
        <v>4</v>
      </c>
      <c r="J5535" s="23"/>
      <c r="K5535" s="23" t="s">
        <v>9712</v>
      </c>
      <c r="L5535" s="23"/>
      <c r="M5535" s="23">
        <f>YEAR(Tabla2[[#This Row],[Fecha de creación]])</f>
        <v>2021</v>
      </c>
      <c r="N5535" s="23">
        <f>MONTH(Tabla2[[#This Row],[Fecha de creación]])</f>
        <v>9</v>
      </c>
    </row>
    <row r="5536" spans="1:14" ht="15" customHeight="1" x14ac:dyDescent="0.25">
      <c r="A5536" s="26">
        <v>44446.72384259259</v>
      </c>
      <c r="B5536" s="23" t="s">
        <v>0</v>
      </c>
      <c r="C5536" s="23" t="s">
        <v>6983</v>
      </c>
      <c r="D5536" s="23" t="s">
        <v>6984</v>
      </c>
      <c r="E5536" s="23" t="s">
        <v>1</v>
      </c>
      <c r="F5536" s="23" t="s">
        <v>7</v>
      </c>
      <c r="G5536" s="23" t="s">
        <v>975</v>
      </c>
      <c r="H5536" s="2" t="s">
        <v>7731</v>
      </c>
      <c r="I5536" s="23" t="s">
        <v>4</v>
      </c>
      <c r="J5536" s="23"/>
      <c r="K5536" s="23" t="s">
        <v>9712</v>
      </c>
      <c r="L5536" s="23"/>
      <c r="M5536" s="23">
        <f>YEAR(Tabla2[[#This Row],[Fecha de creación]])</f>
        <v>2021</v>
      </c>
      <c r="N5536" s="23">
        <f>MONTH(Tabla2[[#This Row],[Fecha de creación]])</f>
        <v>9</v>
      </c>
    </row>
    <row r="5537" spans="1:14" ht="15" customHeight="1" x14ac:dyDescent="0.25">
      <c r="A5537" s="26">
        <v>44446.724444444444</v>
      </c>
      <c r="B5537" s="23" t="s">
        <v>0</v>
      </c>
      <c r="C5537" s="23" t="s">
        <v>6985</v>
      </c>
      <c r="D5537" s="23" t="s">
        <v>85</v>
      </c>
      <c r="E5537" s="23" t="s">
        <v>1</v>
      </c>
      <c r="F5537" s="23" t="s">
        <v>7</v>
      </c>
      <c r="G5537" s="23" t="s">
        <v>1551</v>
      </c>
      <c r="H5537" s="2" t="s">
        <v>7737</v>
      </c>
      <c r="I5537" s="23" t="s">
        <v>11</v>
      </c>
      <c r="J5537" s="23"/>
      <c r="K5537" s="23" t="s">
        <v>9712</v>
      </c>
      <c r="L5537" s="23"/>
      <c r="M5537" s="23">
        <f>YEAR(Tabla2[[#This Row],[Fecha de creación]])</f>
        <v>2021</v>
      </c>
      <c r="N5537" s="23">
        <f>MONTH(Tabla2[[#This Row],[Fecha de creación]])</f>
        <v>9</v>
      </c>
    </row>
    <row r="5538" spans="1:14" ht="15" customHeight="1" x14ac:dyDescent="0.25">
      <c r="A5538" s="26">
        <v>44446.74490740741</v>
      </c>
      <c r="B5538" s="23" t="s">
        <v>0</v>
      </c>
      <c r="C5538" s="23" t="s">
        <v>6986</v>
      </c>
      <c r="D5538" s="23" t="s">
        <v>615</v>
      </c>
      <c r="E5538" s="23" t="s">
        <v>1</v>
      </c>
      <c r="F5538" s="23" t="s">
        <v>7</v>
      </c>
      <c r="G5538" s="23" t="s">
        <v>975</v>
      </c>
      <c r="H5538" s="2" t="s">
        <v>7745</v>
      </c>
      <c r="I5538" s="23" t="s">
        <v>7412</v>
      </c>
      <c r="J5538" s="23"/>
      <c r="K5538" s="23" t="s">
        <v>9712</v>
      </c>
      <c r="L5538" s="23"/>
      <c r="M5538" s="23">
        <f>YEAR(Tabla2[[#This Row],[Fecha de creación]])</f>
        <v>2021</v>
      </c>
      <c r="N5538" s="23">
        <f>MONTH(Tabla2[[#This Row],[Fecha de creación]])</f>
        <v>9</v>
      </c>
    </row>
    <row r="5539" spans="1:14" ht="15" customHeight="1" x14ac:dyDescent="0.25">
      <c r="A5539" s="26">
        <v>44446.758622685185</v>
      </c>
      <c r="B5539" s="23" t="s">
        <v>0</v>
      </c>
      <c r="C5539" s="23" t="s">
        <v>6987</v>
      </c>
      <c r="D5539" s="23" t="s">
        <v>223</v>
      </c>
      <c r="E5539" s="23" t="s">
        <v>1</v>
      </c>
      <c r="F5539" s="23" t="s">
        <v>7</v>
      </c>
      <c r="G5539" s="23" t="s">
        <v>1551</v>
      </c>
      <c r="H5539" s="2" t="s">
        <v>7725</v>
      </c>
      <c r="I5539" s="23" t="s">
        <v>11</v>
      </c>
      <c r="J5539" s="23"/>
      <c r="K5539" s="23" t="s">
        <v>9712</v>
      </c>
      <c r="L5539" s="23"/>
      <c r="M5539" s="23">
        <f>YEAR(Tabla2[[#This Row],[Fecha de creación]])</f>
        <v>2021</v>
      </c>
      <c r="N5539" s="23">
        <f>MONTH(Tabla2[[#This Row],[Fecha de creación]])</f>
        <v>9</v>
      </c>
    </row>
    <row r="5540" spans="1:14" ht="15" customHeight="1" x14ac:dyDescent="0.25">
      <c r="A5540" s="26">
        <v>44446.762071759258</v>
      </c>
      <c r="B5540" s="23" t="s">
        <v>0</v>
      </c>
      <c r="C5540" s="23" t="s">
        <v>6988</v>
      </c>
      <c r="D5540" s="23" t="s">
        <v>6</v>
      </c>
      <c r="E5540" s="23" t="s">
        <v>1</v>
      </c>
      <c r="F5540" s="23" t="s">
        <v>7</v>
      </c>
      <c r="G5540" s="23" t="s">
        <v>975</v>
      </c>
      <c r="H5540" s="2" t="s">
        <v>7722</v>
      </c>
      <c r="I5540" s="23" t="s">
        <v>4</v>
      </c>
      <c r="J5540" s="23"/>
      <c r="K5540" s="23" t="s">
        <v>9712</v>
      </c>
      <c r="L5540" s="23"/>
      <c r="M5540" s="23">
        <f>YEAR(Tabla2[[#This Row],[Fecha de creación]])</f>
        <v>2021</v>
      </c>
      <c r="N5540" s="23">
        <f>MONTH(Tabla2[[#This Row],[Fecha de creación]])</f>
        <v>9</v>
      </c>
    </row>
    <row r="5541" spans="1:14" ht="15" customHeight="1" x14ac:dyDescent="0.25">
      <c r="A5541" s="26">
        <v>44446.770312499997</v>
      </c>
      <c r="B5541" s="23" t="s">
        <v>0</v>
      </c>
      <c r="C5541" s="23" t="s">
        <v>6989</v>
      </c>
      <c r="D5541" s="23" t="s">
        <v>6</v>
      </c>
      <c r="E5541" s="23" t="s">
        <v>1</v>
      </c>
      <c r="F5541" s="23" t="s">
        <v>7</v>
      </c>
      <c r="G5541" s="23" t="s">
        <v>975</v>
      </c>
      <c r="H5541" s="2" t="s">
        <v>7722</v>
      </c>
      <c r="I5541" s="23" t="s">
        <v>4</v>
      </c>
      <c r="J5541" s="23"/>
      <c r="K5541" s="23" t="s">
        <v>9712</v>
      </c>
      <c r="L5541" s="23"/>
      <c r="M5541" s="23">
        <f>YEAR(Tabla2[[#This Row],[Fecha de creación]])</f>
        <v>2021</v>
      </c>
      <c r="N5541" s="23">
        <f>MONTH(Tabla2[[#This Row],[Fecha de creación]])</f>
        <v>9</v>
      </c>
    </row>
    <row r="5542" spans="1:14" ht="15" customHeight="1" x14ac:dyDescent="0.25">
      <c r="A5542" s="26">
        <v>44446.774224537039</v>
      </c>
      <c r="B5542" s="23" t="s">
        <v>0</v>
      </c>
      <c r="C5542" s="23" t="s">
        <v>6990</v>
      </c>
      <c r="D5542" s="23" t="s">
        <v>6</v>
      </c>
      <c r="E5542" s="23" t="s">
        <v>1</v>
      </c>
      <c r="F5542" s="23" t="s">
        <v>7</v>
      </c>
      <c r="G5542" s="23" t="s">
        <v>975</v>
      </c>
      <c r="H5542" s="2" t="s">
        <v>7722</v>
      </c>
      <c r="I5542" s="23" t="s">
        <v>4</v>
      </c>
      <c r="J5542" s="23"/>
      <c r="K5542" s="23" t="s">
        <v>9712</v>
      </c>
      <c r="L5542" s="23"/>
      <c r="M5542" s="23">
        <f>YEAR(Tabla2[[#This Row],[Fecha de creación]])</f>
        <v>2021</v>
      </c>
      <c r="N5542" s="23">
        <f>MONTH(Tabla2[[#This Row],[Fecha de creación]])</f>
        <v>9</v>
      </c>
    </row>
    <row r="5543" spans="1:14" ht="15" customHeight="1" x14ac:dyDescent="0.25">
      <c r="A5543" s="26">
        <v>44446.777407407404</v>
      </c>
      <c r="B5543" s="23" t="s">
        <v>100</v>
      </c>
      <c r="C5543" s="23" t="s">
        <v>6991</v>
      </c>
      <c r="D5543" s="23" t="s">
        <v>6</v>
      </c>
      <c r="E5543" s="23" t="s">
        <v>1</v>
      </c>
      <c r="F5543" s="23" t="s">
        <v>7</v>
      </c>
      <c r="G5543" s="23" t="s">
        <v>975</v>
      </c>
      <c r="H5543" s="2" t="s">
        <v>7722</v>
      </c>
      <c r="I5543" s="23" t="s">
        <v>1653</v>
      </c>
      <c r="J5543" s="23"/>
      <c r="K5543" s="23" t="s">
        <v>9712</v>
      </c>
      <c r="L5543" s="23"/>
      <c r="M5543" s="23">
        <f>YEAR(Tabla2[[#This Row],[Fecha de creación]])</f>
        <v>2021</v>
      </c>
      <c r="N5543" s="23">
        <f>MONTH(Tabla2[[#This Row],[Fecha de creación]])</f>
        <v>9</v>
      </c>
    </row>
    <row r="5544" spans="1:14" ht="15" customHeight="1" x14ac:dyDescent="0.25">
      <c r="A5544" s="26">
        <v>44446.781597222223</v>
      </c>
      <c r="B5544" s="23" t="s">
        <v>0</v>
      </c>
      <c r="C5544" s="23" t="s">
        <v>6992</v>
      </c>
      <c r="D5544" s="23" t="s">
        <v>1038</v>
      </c>
      <c r="E5544" s="23" t="s">
        <v>1</v>
      </c>
      <c r="F5544" s="23" t="s">
        <v>7</v>
      </c>
      <c r="G5544" s="23" t="s">
        <v>975</v>
      </c>
      <c r="H5544" s="2" t="s">
        <v>7730</v>
      </c>
      <c r="I5544" s="23" t="s">
        <v>4</v>
      </c>
      <c r="J5544" s="23"/>
      <c r="K5544" s="23" t="s">
        <v>9712</v>
      </c>
      <c r="L5544" s="23"/>
      <c r="M5544" s="23">
        <f>YEAR(Tabla2[[#This Row],[Fecha de creación]])</f>
        <v>2021</v>
      </c>
      <c r="N5544" s="23">
        <f>MONTH(Tabla2[[#This Row],[Fecha de creación]])</f>
        <v>9</v>
      </c>
    </row>
    <row r="5545" spans="1:14" ht="15" customHeight="1" x14ac:dyDescent="0.25">
      <c r="A5545" s="26">
        <v>44447.381608796299</v>
      </c>
      <c r="B5545" s="23" t="s">
        <v>19</v>
      </c>
      <c r="C5545" s="23" t="s">
        <v>6993</v>
      </c>
      <c r="D5545" s="23" t="s">
        <v>6994</v>
      </c>
      <c r="E5545" s="23" t="s">
        <v>1</v>
      </c>
      <c r="F5545" s="23" t="s">
        <v>7</v>
      </c>
      <c r="G5545" s="23" t="s">
        <v>975</v>
      </c>
      <c r="H5545" s="2" t="s">
        <v>7734</v>
      </c>
      <c r="I5545" s="23" t="s">
        <v>23</v>
      </c>
      <c r="J5545" s="23"/>
      <c r="K5545" s="23" t="s">
        <v>9712</v>
      </c>
      <c r="L5545" s="23"/>
      <c r="M5545" s="23">
        <f>YEAR(Tabla2[[#This Row],[Fecha de creación]])</f>
        <v>2021</v>
      </c>
      <c r="N5545" s="23">
        <f>MONTH(Tabla2[[#This Row],[Fecha de creación]])</f>
        <v>9</v>
      </c>
    </row>
    <row r="5546" spans="1:14" ht="15" customHeight="1" x14ac:dyDescent="0.25">
      <c r="A5546" s="26">
        <v>44447.463009259256</v>
      </c>
      <c r="B5546" s="23" t="s">
        <v>0</v>
      </c>
      <c r="C5546" s="23" t="s">
        <v>6995</v>
      </c>
      <c r="D5546" s="23" t="s">
        <v>21</v>
      </c>
      <c r="E5546" s="23" t="s">
        <v>1</v>
      </c>
      <c r="F5546" s="23" t="s">
        <v>7</v>
      </c>
      <c r="G5546" s="23" t="s">
        <v>975</v>
      </c>
      <c r="H5546" s="2" t="s">
        <v>7744</v>
      </c>
      <c r="I5546" s="23" t="s">
        <v>7412</v>
      </c>
      <c r="J5546" s="23"/>
      <c r="K5546" s="23" t="s">
        <v>9712</v>
      </c>
      <c r="L5546" s="23"/>
      <c r="M5546" s="23">
        <f>YEAR(Tabla2[[#This Row],[Fecha de creación]])</f>
        <v>2021</v>
      </c>
      <c r="N5546" s="23">
        <f>MONTH(Tabla2[[#This Row],[Fecha de creación]])</f>
        <v>9</v>
      </c>
    </row>
    <row r="5547" spans="1:14" ht="15" customHeight="1" x14ac:dyDescent="0.25">
      <c r="A5547" s="26">
        <v>44447.470289351855</v>
      </c>
      <c r="B5547" s="23" t="s">
        <v>0</v>
      </c>
      <c r="C5547" s="23" t="s">
        <v>6996</v>
      </c>
      <c r="D5547" s="23" t="s">
        <v>6</v>
      </c>
      <c r="E5547" s="23" t="s">
        <v>1</v>
      </c>
      <c r="F5547" s="23" t="s">
        <v>7</v>
      </c>
      <c r="G5547" s="23" t="s">
        <v>975</v>
      </c>
      <c r="H5547" s="2" t="s">
        <v>7722</v>
      </c>
      <c r="I5547" s="23" t="s">
        <v>7412</v>
      </c>
      <c r="J5547" s="23"/>
      <c r="K5547" s="23" t="s">
        <v>9712</v>
      </c>
      <c r="L5547" s="23"/>
      <c r="M5547" s="23">
        <f>YEAR(Tabla2[[#This Row],[Fecha de creación]])</f>
        <v>2021</v>
      </c>
      <c r="N5547" s="23">
        <f>MONTH(Tabla2[[#This Row],[Fecha de creación]])</f>
        <v>9</v>
      </c>
    </row>
    <row r="5548" spans="1:14" ht="15" customHeight="1" x14ac:dyDescent="0.25">
      <c r="A5548" s="26">
        <v>44447.500949074078</v>
      </c>
      <c r="B5548" s="23" t="s">
        <v>0</v>
      </c>
      <c r="C5548" s="23" t="s">
        <v>6997</v>
      </c>
      <c r="D5548" s="23" t="s">
        <v>2802</v>
      </c>
      <c r="E5548" s="23" t="s">
        <v>1</v>
      </c>
      <c r="F5548" s="23" t="s">
        <v>7</v>
      </c>
      <c r="G5548" s="23" t="s">
        <v>975</v>
      </c>
      <c r="H5548" s="2" t="s">
        <v>7744</v>
      </c>
      <c r="I5548" s="23" t="s">
        <v>7412</v>
      </c>
      <c r="J5548" s="23"/>
      <c r="K5548" s="23" t="s">
        <v>9712</v>
      </c>
      <c r="L5548" s="23"/>
      <c r="M5548" s="23">
        <f>YEAR(Tabla2[[#This Row],[Fecha de creación]])</f>
        <v>2021</v>
      </c>
      <c r="N5548" s="23">
        <f>MONTH(Tabla2[[#This Row],[Fecha de creación]])</f>
        <v>9</v>
      </c>
    </row>
    <row r="5549" spans="1:14" ht="15" customHeight="1" x14ac:dyDescent="0.25">
      <c r="A5549" s="26">
        <v>44447.502071759256</v>
      </c>
      <c r="B5549" s="23" t="s">
        <v>189</v>
      </c>
      <c r="C5549" s="23" t="s">
        <v>934</v>
      </c>
      <c r="D5549" s="23" t="s">
        <v>776</v>
      </c>
      <c r="E5549" s="23" t="s">
        <v>1</v>
      </c>
      <c r="F5549" s="23" t="s">
        <v>2</v>
      </c>
      <c r="G5549" s="23" t="s">
        <v>3</v>
      </c>
      <c r="H5549" s="2" t="s">
        <v>7721</v>
      </c>
      <c r="I5549" s="23" t="s">
        <v>3284</v>
      </c>
      <c r="J5549" s="23"/>
      <c r="K5549" s="23" t="s">
        <v>9712</v>
      </c>
      <c r="L5549" s="23"/>
      <c r="M5549" s="23">
        <f>YEAR(Tabla2[[#This Row],[Fecha de creación]])</f>
        <v>2021</v>
      </c>
      <c r="N5549" s="23">
        <f>MONTH(Tabla2[[#This Row],[Fecha de creación]])</f>
        <v>9</v>
      </c>
    </row>
    <row r="5550" spans="1:14" ht="15" customHeight="1" x14ac:dyDescent="0.25">
      <c r="A5550" s="26">
        <v>44447.573298611111</v>
      </c>
      <c r="B5550" s="23" t="s">
        <v>100</v>
      </c>
      <c r="C5550" s="23" t="s">
        <v>6998</v>
      </c>
      <c r="D5550" s="23" t="s">
        <v>6999</v>
      </c>
      <c r="E5550" s="23" t="s">
        <v>1</v>
      </c>
      <c r="F5550" s="23" t="s">
        <v>7</v>
      </c>
      <c r="G5550" s="23" t="s">
        <v>975</v>
      </c>
      <c r="H5550" s="2" t="s">
        <v>7731</v>
      </c>
      <c r="I5550" s="23" t="s">
        <v>1653</v>
      </c>
      <c r="J5550" s="23"/>
      <c r="K5550" s="23" t="s">
        <v>9712</v>
      </c>
      <c r="L5550" s="23"/>
      <c r="M5550" s="23">
        <f>YEAR(Tabla2[[#This Row],[Fecha de creación]])</f>
        <v>2021</v>
      </c>
      <c r="N5550" s="23">
        <f>MONTH(Tabla2[[#This Row],[Fecha de creación]])</f>
        <v>9</v>
      </c>
    </row>
    <row r="5551" spans="1:14" ht="15" customHeight="1" x14ac:dyDescent="0.25">
      <c r="A5551" s="26">
        <v>44447.587222222224</v>
      </c>
      <c r="B5551" s="23" t="s">
        <v>0</v>
      </c>
      <c r="C5551" s="23" t="s">
        <v>7000</v>
      </c>
      <c r="D5551" s="23" t="s">
        <v>551</v>
      </c>
      <c r="E5551" s="23" t="s">
        <v>1</v>
      </c>
      <c r="F5551" s="23" t="s">
        <v>7</v>
      </c>
      <c r="G5551" s="23" t="s">
        <v>975</v>
      </c>
      <c r="H5551" s="2" t="s">
        <v>7731</v>
      </c>
      <c r="I5551" s="23" t="s">
        <v>4</v>
      </c>
      <c r="J5551" s="23"/>
      <c r="K5551" s="23" t="s">
        <v>9712</v>
      </c>
      <c r="L5551" s="23"/>
      <c r="M5551" s="23">
        <f>YEAR(Tabla2[[#This Row],[Fecha de creación]])</f>
        <v>2021</v>
      </c>
      <c r="N5551" s="23">
        <f>MONTH(Tabla2[[#This Row],[Fecha de creación]])</f>
        <v>9</v>
      </c>
    </row>
    <row r="5552" spans="1:14" ht="15" customHeight="1" x14ac:dyDescent="0.25">
      <c r="A5552" s="26">
        <v>44447.588680555556</v>
      </c>
      <c r="B5552" s="23" t="s">
        <v>0</v>
      </c>
      <c r="C5552" s="23" t="s">
        <v>7001</v>
      </c>
      <c r="D5552" s="23" t="s">
        <v>812</v>
      </c>
      <c r="E5552" s="23" t="s">
        <v>1</v>
      </c>
      <c r="F5552" s="23" t="s">
        <v>7</v>
      </c>
      <c r="G5552" s="23" t="s">
        <v>975</v>
      </c>
      <c r="H5552" s="2" t="s">
        <v>7734</v>
      </c>
      <c r="I5552" s="23" t="s">
        <v>4</v>
      </c>
      <c r="J5552" s="23"/>
      <c r="K5552" s="23" t="s">
        <v>9712</v>
      </c>
      <c r="L5552" s="23"/>
      <c r="M5552" s="23">
        <f>YEAR(Tabla2[[#This Row],[Fecha de creación]])</f>
        <v>2021</v>
      </c>
      <c r="N5552" s="23">
        <f>MONTH(Tabla2[[#This Row],[Fecha de creación]])</f>
        <v>9</v>
      </c>
    </row>
    <row r="5553" spans="1:14" ht="15" customHeight="1" x14ac:dyDescent="0.25">
      <c r="A5553" s="26">
        <v>44447.589409722219</v>
      </c>
      <c r="B5553" s="23" t="s">
        <v>0</v>
      </c>
      <c r="C5553" s="23" t="s">
        <v>7002</v>
      </c>
      <c r="D5553" s="23" t="s">
        <v>110</v>
      </c>
      <c r="E5553" s="23" t="s">
        <v>1</v>
      </c>
      <c r="F5553" s="23" t="s">
        <v>7</v>
      </c>
      <c r="G5553" s="23" t="s">
        <v>975</v>
      </c>
      <c r="H5553" s="2" t="s">
        <v>7731</v>
      </c>
      <c r="I5553" s="23" t="s">
        <v>4</v>
      </c>
      <c r="J5553" s="23"/>
      <c r="K5553" s="23" t="s">
        <v>9712</v>
      </c>
      <c r="L5553" s="23"/>
      <c r="M5553" s="23">
        <f>YEAR(Tabla2[[#This Row],[Fecha de creación]])</f>
        <v>2021</v>
      </c>
      <c r="N5553" s="23">
        <f>MONTH(Tabla2[[#This Row],[Fecha de creación]])</f>
        <v>9</v>
      </c>
    </row>
    <row r="5554" spans="1:14" ht="15" customHeight="1" x14ac:dyDescent="0.25">
      <c r="A5554" s="26">
        <v>44447.616851851853</v>
      </c>
      <c r="B5554" s="23" t="s">
        <v>0</v>
      </c>
      <c r="C5554" s="23" t="s">
        <v>7003</v>
      </c>
      <c r="D5554" s="23" t="s">
        <v>615</v>
      </c>
      <c r="E5554" s="23" t="s">
        <v>1</v>
      </c>
      <c r="F5554" s="23" t="s">
        <v>7</v>
      </c>
      <c r="G5554" s="23" t="s">
        <v>975</v>
      </c>
      <c r="H5554" s="2" t="s">
        <v>7745</v>
      </c>
      <c r="I5554" s="23" t="s">
        <v>7412</v>
      </c>
      <c r="J5554" s="23"/>
      <c r="K5554" s="23" t="s">
        <v>9712</v>
      </c>
      <c r="L5554" s="23"/>
      <c r="M5554" s="23">
        <f>YEAR(Tabla2[[#This Row],[Fecha de creación]])</f>
        <v>2021</v>
      </c>
      <c r="N5554" s="23">
        <f>MONTH(Tabla2[[#This Row],[Fecha de creación]])</f>
        <v>9</v>
      </c>
    </row>
    <row r="5555" spans="1:14" ht="15" customHeight="1" x14ac:dyDescent="0.25">
      <c r="A5555" s="26">
        <v>44447.650150462963</v>
      </c>
      <c r="B5555" s="23" t="s">
        <v>19</v>
      </c>
      <c r="C5555" s="23" t="s">
        <v>935</v>
      </c>
      <c r="D5555" s="23" t="s">
        <v>936</v>
      </c>
      <c r="E5555" s="23" t="s">
        <v>1</v>
      </c>
      <c r="F5555" s="23" t="s">
        <v>7</v>
      </c>
      <c r="G5555" s="23" t="s">
        <v>3</v>
      </c>
      <c r="H5555" s="2" t="s">
        <v>7722</v>
      </c>
      <c r="I5555" s="23" t="s">
        <v>23</v>
      </c>
      <c r="J5555" s="23"/>
      <c r="K5555" s="23" t="s">
        <v>9712</v>
      </c>
      <c r="L5555" s="23"/>
      <c r="M5555" s="23">
        <f>YEAR(Tabla2[[#This Row],[Fecha de creación]])</f>
        <v>2021</v>
      </c>
      <c r="N5555" s="23">
        <f>MONTH(Tabla2[[#This Row],[Fecha de creación]])</f>
        <v>9</v>
      </c>
    </row>
    <row r="5556" spans="1:14" ht="15" customHeight="1" x14ac:dyDescent="0.25">
      <c r="A5556" s="26">
        <v>44447.654976851853</v>
      </c>
      <c r="B5556" s="23" t="s">
        <v>100</v>
      </c>
      <c r="C5556" s="23" t="s">
        <v>7004</v>
      </c>
      <c r="D5556" s="23" t="s">
        <v>2679</v>
      </c>
      <c r="E5556" s="23" t="s">
        <v>1</v>
      </c>
      <c r="F5556" s="23" t="s">
        <v>7</v>
      </c>
      <c r="G5556" s="23" t="s">
        <v>975</v>
      </c>
      <c r="H5556" s="2" t="s">
        <v>7730</v>
      </c>
      <c r="I5556" s="23" t="s">
        <v>1653</v>
      </c>
      <c r="J5556" s="23"/>
      <c r="K5556" s="23" t="s">
        <v>9712</v>
      </c>
      <c r="L5556" s="23"/>
      <c r="M5556" s="23">
        <f>YEAR(Tabla2[[#This Row],[Fecha de creación]])</f>
        <v>2021</v>
      </c>
      <c r="N5556" s="23">
        <f>MONTH(Tabla2[[#This Row],[Fecha de creación]])</f>
        <v>9</v>
      </c>
    </row>
    <row r="5557" spans="1:14" ht="15" customHeight="1" x14ac:dyDescent="0.25">
      <c r="A5557" s="26">
        <v>44447.679490740738</v>
      </c>
      <c r="B5557" s="23" t="s">
        <v>0</v>
      </c>
      <c r="C5557" s="23" t="s">
        <v>7005</v>
      </c>
      <c r="D5557" s="23" t="s">
        <v>6</v>
      </c>
      <c r="E5557" s="23" t="s">
        <v>1</v>
      </c>
      <c r="F5557" s="23" t="s">
        <v>7</v>
      </c>
      <c r="G5557" s="23" t="s">
        <v>975</v>
      </c>
      <c r="H5557" s="2" t="s">
        <v>7722</v>
      </c>
      <c r="I5557" s="23" t="s">
        <v>7412</v>
      </c>
      <c r="J5557" s="23"/>
      <c r="K5557" s="23" t="s">
        <v>9712</v>
      </c>
      <c r="L5557" s="23"/>
      <c r="M5557" s="23">
        <f>YEAR(Tabla2[[#This Row],[Fecha de creación]])</f>
        <v>2021</v>
      </c>
      <c r="N5557" s="23">
        <f>MONTH(Tabla2[[#This Row],[Fecha de creación]])</f>
        <v>9</v>
      </c>
    </row>
    <row r="5558" spans="1:14" ht="15" customHeight="1" x14ac:dyDescent="0.25">
      <c r="A5558" s="26">
        <v>44447.682581018518</v>
      </c>
      <c r="B5558" s="23" t="s">
        <v>100</v>
      </c>
      <c r="C5558" s="23" t="s">
        <v>7006</v>
      </c>
      <c r="D5558" s="23" t="s">
        <v>6</v>
      </c>
      <c r="E5558" s="23" t="s">
        <v>1</v>
      </c>
      <c r="F5558" s="23" t="s">
        <v>7</v>
      </c>
      <c r="G5558" s="23" t="s">
        <v>975</v>
      </c>
      <c r="H5558" s="2" t="s">
        <v>7722</v>
      </c>
      <c r="I5558" s="23" t="s">
        <v>7575</v>
      </c>
      <c r="J5558" s="23"/>
      <c r="K5558" s="23" t="s">
        <v>9712</v>
      </c>
      <c r="L5558" s="23"/>
      <c r="M5558" s="23">
        <f>YEAR(Tabla2[[#This Row],[Fecha de creación]])</f>
        <v>2021</v>
      </c>
      <c r="N5558" s="23">
        <f>MONTH(Tabla2[[#This Row],[Fecha de creación]])</f>
        <v>9</v>
      </c>
    </row>
    <row r="5559" spans="1:14" ht="15" customHeight="1" x14ac:dyDescent="0.25">
      <c r="A5559" s="26">
        <v>44447.71398148148</v>
      </c>
      <c r="B5559" s="23" t="s">
        <v>100</v>
      </c>
      <c r="C5559" s="23" t="s">
        <v>7007</v>
      </c>
      <c r="D5559" s="23" t="s">
        <v>5076</v>
      </c>
      <c r="E5559" s="23" t="s">
        <v>1</v>
      </c>
      <c r="F5559" s="23" t="s">
        <v>7</v>
      </c>
      <c r="G5559" s="23" t="s">
        <v>975</v>
      </c>
      <c r="H5559" s="2" t="s">
        <v>7731</v>
      </c>
      <c r="I5559" s="23" t="s">
        <v>1653</v>
      </c>
      <c r="J5559" s="23"/>
      <c r="K5559" s="23" t="s">
        <v>9712</v>
      </c>
      <c r="L5559" s="23"/>
      <c r="M5559" s="23">
        <f>YEAR(Tabla2[[#This Row],[Fecha de creación]])</f>
        <v>2021</v>
      </c>
      <c r="N5559" s="23">
        <f>MONTH(Tabla2[[#This Row],[Fecha de creación]])</f>
        <v>9</v>
      </c>
    </row>
    <row r="5560" spans="1:14" ht="15" customHeight="1" x14ac:dyDescent="0.25">
      <c r="A5560" s="26">
        <v>44447.73027777778</v>
      </c>
      <c r="B5560" s="23" t="s">
        <v>100</v>
      </c>
      <c r="C5560" s="23" t="s">
        <v>7008</v>
      </c>
      <c r="D5560" s="23" t="s">
        <v>110</v>
      </c>
      <c r="E5560" s="23" t="s">
        <v>1</v>
      </c>
      <c r="F5560" s="23" t="s">
        <v>7</v>
      </c>
      <c r="G5560" s="23" t="s">
        <v>975</v>
      </c>
      <c r="H5560" s="2" t="s">
        <v>7731</v>
      </c>
      <c r="I5560" s="23" t="s">
        <v>7575</v>
      </c>
      <c r="J5560" s="23"/>
      <c r="K5560" s="23" t="s">
        <v>9712</v>
      </c>
      <c r="L5560" s="23"/>
      <c r="M5560" s="23">
        <f>YEAR(Tabla2[[#This Row],[Fecha de creación]])</f>
        <v>2021</v>
      </c>
      <c r="N5560" s="23">
        <f>MONTH(Tabla2[[#This Row],[Fecha de creación]])</f>
        <v>9</v>
      </c>
    </row>
    <row r="5561" spans="1:14" ht="15" customHeight="1" x14ac:dyDescent="0.25">
      <c r="A5561" s="26">
        <v>44447.732048611113</v>
      </c>
      <c r="B5561" s="23" t="s">
        <v>100</v>
      </c>
      <c r="C5561" s="23" t="s">
        <v>7009</v>
      </c>
      <c r="D5561" s="23" t="s">
        <v>6725</v>
      </c>
      <c r="E5561" s="23" t="s">
        <v>1</v>
      </c>
      <c r="F5561" s="23" t="s">
        <v>7</v>
      </c>
      <c r="G5561" s="23" t="s">
        <v>975</v>
      </c>
      <c r="H5561" s="2" t="s">
        <v>7731</v>
      </c>
      <c r="I5561" s="23" t="s">
        <v>1653</v>
      </c>
      <c r="J5561" s="23"/>
      <c r="K5561" s="23" t="s">
        <v>9712</v>
      </c>
      <c r="L5561" s="23"/>
      <c r="M5561" s="23">
        <f>YEAR(Tabla2[[#This Row],[Fecha de creación]])</f>
        <v>2021</v>
      </c>
      <c r="N5561" s="23">
        <f>MONTH(Tabla2[[#This Row],[Fecha de creación]])</f>
        <v>9</v>
      </c>
    </row>
    <row r="5562" spans="1:14" ht="15" customHeight="1" x14ac:dyDescent="0.25">
      <c r="A5562" s="26">
        <v>44447.733483796299</v>
      </c>
      <c r="B5562" s="23" t="s">
        <v>0</v>
      </c>
      <c r="C5562" s="23" t="s">
        <v>7010</v>
      </c>
      <c r="D5562" s="23" t="s">
        <v>7011</v>
      </c>
      <c r="E5562" s="23" t="s">
        <v>1</v>
      </c>
      <c r="F5562" s="23" t="s">
        <v>7</v>
      </c>
      <c r="G5562" s="23" t="s">
        <v>975</v>
      </c>
      <c r="H5562" s="2" t="s">
        <v>7758</v>
      </c>
      <c r="I5562" s="23" t="s">
        <v>7412</v>
      </c>
      <c r="J5562" s="23"/>
      <c r="K5562" s="23" t="s">
        <v>9712</v>
      </c>
      <c r="L5562" s="23"/>
      <c r="M5562" s="23">
        <f>YEAR(Tabla2[[#This Row],[Fecha de creación]])</f>
        <v>2021</v>
      </c>
      <c r="N5562" s="23">
        <f>MONTH(Tabla2[[#This Row],[Fecha de creación]])</f>
        <v>9</v>
      </c>
    </row>
    <row r="5563" spans="1:14" ht="15" customHeight="1" x14ac:dyDescent="0.25">
      <c r="A5563" s="26">
        <v>44447.75141203704</v>
      </c>
      <c r="B5563" s="23" t="s">
        <v>0</v>
      </c>
      <c r="C5563" s="23" t="s">
        <v>7012</v>
      </c>
      <c r="D5563" s="23" t="s">
        <v>7013</v>
      </c>
      <c r="E5563" s="23" t="s">
        <v>1</v>
      </c>
      <c r="F5563" s="23" t="s">
        <v>7</v>
      </c>
      <c r="G5563" s="23" t="s">
        <v>975</v>
      </c>
      <c r="H5563" s="2" t="s">
        <v>7731</v>
      </c>
      <c r="I5563" s="23" t="s">
        <v>4</v>
      </c>
      <c r="J5563" s="23"/>
      <c r="K5563" s="23" t="s">
        <v>9712</v>
      </c>
      <c r="L5563" s="23"/>
      <c r="M5563" s="23">
        <f>YEAR(Tabla2[[#This Row],[Fecha de creación]])</f>
        <v>2021</v>
      </c>
      <c r="N5563" s="23">
        <f>MONTH(Tabla2[[#This Row],[Fecha de creación]])</f>
        <v>9</v>
      </c>
    </row>
    <row r="5564" spans="1:14" ht="15" customHeight="1" x14ac:dyDescent="0.25">
      <c r="A5564" s="26">
        <v>44447.760347222225</v>
      </c>
      <c r="B5564" s="23" t="s">
        <v>0</v>
      </c>
      <c r="C5564" s="23" t="s">
        <v>7014</v>
      </c>
      <c r="D5564" s="23" t="s">
        <v>2679</v>
      </c>
      <c r="E5564" s="23" t="s">
        <v>1</v>
      </c>
      <c r="F5564" s="23" t="s">
        <v>7</v>
      </c>
      <c r="G5564" s="23" t="s">
        <v>975</v>
      </c>
      <c r="H5564" s="2" t="s">
        <v>7730</v>
      </c>
      <c r="I5564" s="23" t="s">
        <v>4</v>
      </c>
      <c r="J5564" s="23"/>
      <c r="K5564" s="23" t="s">
        <v>9712</v>
      </c>
      <c r="L5564" s="23"/>
      <c r="M5564" s="23">
        <f>YEAR(Tabla2[[#This Row],[Fecha de creación]])</f>
        <v>2021</v>
      </c>
      <c r="N5564" s="23">
        <f>MONTH(Tabla2[[#This Row],[Fecha de creación]])</f>
        <v>9</v>
      </c>
    </row>
    <row r="5565" spans="1:14" ht="15" customHeight="1" x14ac:dyDescent="0.25">
      <c r="A5565" s="26">
        <v>44448.418726851851</v>
      </c>
      <c r="B5565" s="23" t="s">
        <v>19</v>
      </c>
      <c r="C5565" s="23" t="s">
        <v>7015</v>
      </c>
      <c r="D5565" s="23" t="s">
        <v>7016</v>
      </c>
      <c r="E5565" s="23" t="s">
        <v>1</v>
      </c>
      <c r="F5565" s="23" t="s">
        <v>22</v>
      </c>
      <c r="G5565" s="23" t="s">
        <v>975</v>
      </c>
      <c r="H5565" s="2" t="s">
        <v>7733</v>
      </c>
      <c r="I5565" s="23" t="s">
        <v>23</v>
      </c>
      <c r="J5565" s="23"/>
      <c r="K5565" s="23" t="s">
        <v>9712</v>
      </c>
      <c r="L5565" s="23"/>
      <c r="M5565" s="23">
        <f>YEAR(Tabla2[[#This Row],[Fecha de creación]])</f>
        <v>2021</v>
      </c>
      <c r="N5565" s="23">
        <f>MONTH(Tabla2[[#This Row],[Fecha de creación]])</f>
        <v>9</v>
      </c>
    </row>
    <row r="5566" spans="1:14" ht="15" customHeight="1" x14ac:dyDescent="0.25">
      <c r="A5566" s="26">
        <v>44448.422361111108</v>
      </c>
      <c r="B5566" s="23" t="s">
        <v>19</v>
      </c>
      <c r="C5566" s="23" t="s">
        <v>7017</v>
      </c>
      <c r="D5566" s="23" t="s">
        <v>7018</v>
      </c>
      <c r="E5566" s="23" t="s">
        <v>1</v>
      </c>
      <c r="F5566" s="23" t="s">
        <v>7</v>
      </c>
      <c r="G5566" s="23" t="s">
        <v>975</v>
      </c>
      <c r="H5566" s="2" t="s">
        <v>7730</v>
      </c>
      <c r="I5566" s="23" t="s">
        <v>23</v>
      </c>
      <c r="J5566" s="23"/>
      <c r="K5566" s="23" t="s">
        <v>9712</v>
      </c>
      <c r="L5566" s="23"/>
      <c r="M5566" s="23">
        <f>YEAR(Tabla2[[#This Row],[Fecha de creación]])</f>
        <v>2021</v>
      </c>
      <c r="N5566" s="23">
        <f>MONTH(Tabla2[[#This Row],[Fecha de creación]])</f>
        <v>9</v>
      </c>
    </row>
    <row r="5567" spans="1:14" ht="15" customHeight="1" x14ac:dyDescent="0.25">
      <c r="A5567" s="26">
        <v>44448.444328703707</v>
      </c>
      <c r="B5567" s="23" t="s">
        <v>100</v>
      </c>
      <c r="C5567" s="23" t="s">
        <v>7019</v>
      </c>
      <c r="D5567" s="23" t="s">
        <v>999</v>
      </c>
      <c r="E5567" s="23" t="s">
        <v>1</v>
      </c>
      <c r="F5567" s="23" t="s">
        <v>7</v>
      </c>
      <c r="G5567" s="23" t="s">
        <v>975</v>
      </c>
      <c r="H5567" s="2" t="s">
        <v>7744</v>
      </c>
      <c r="I5567" s="23" t="s">
        <v>7575</v>
      </c>
      <c r="J5567" s="23"/>
      <c r="K5567" s="23" t="s">
        <v>9712</v>
      </c>
      <c r="L5567" s="23"/>
      <c r="M5567" s="23">
        <f>YEAR(Tabla2[[#This Row],[Fecha de creación]])</f>
        <v>2021</v>
      </c>
      <c r="N5567" s="23">
        <f>MONTH(Tabla2[[#This Row],[Fecha de creación]])</f>
        <v>9</v>
      </c>
    </row>
    <row r="5568" spans="1:14" ht="15" customHeight="1" x14ac:dyDescent="0.25">
      <c r="A5568" s="26">
        <v>44448.444803240738</v>
      </c>
      <c r="B5568" s="23" t="s">
        <v>100</v>
      </c>
      <c r="C5568" s="23" t="s">
        <v>7020</v>
      </c>
      <c r="D5568" s="23" t="s">
        <v>7021</v>
      </c>
      <c r="E5568" s="23" t="s">
        <v>1</v>
      </c>
      <c r="F5568" s="23" t="s">
        <v>7</v>
      </c>
      <c r="G5568" s="23" t="s">
        <v>975</v>
      </c>
      <c r="H5568" s="2" t="s">
        <v>7733</v>
      </c>
      <c r="I5568" s="23" t="s">
        <v>7575</v>
      </c>
      <c r="J5568" s="23"/>
      <c r="K5568" s="23" t="s">
        <v>9712</v>
      </c>
      <c r="L5568" s="23"/>
      <c r="M5568" s="23">
        <f>YEAR(Tabla2[[#This Row],[Fecha de creación]])</f>
        <v>2021</v>
      </c>
      <c r="N5568" s="23">
        <f>MONTH(Tabla2[[#This Row],[Fecha de creación]])</f>
        <v>9</v>
      </c>
    </row>
    <row r="5569" spans="1:14" ht="15" customHeight="1" x14ac:dyDescent="0.25">
      <c r="A5569" s="26">
        <v>44448.466469907406</v>
      </c>
      <c r="B5569" s="23" t="s">
        <v>100</v>
      </c>
      <c r="C5569" s="23" t="s">
        <v>7022</v>
      </c>
      <c r="D5569" s="23" t="s">
        <v>6</v>
      </c>
      <c r="E5569" s="23" t="s">
        <v>1</v>
      </c>
      <c r="F5569" s="23" t="s">
        <v>7</v>
      </c>
      <c r="G5569" s="23" t="s">
        <v>975</v>
      </c>
      <c r="H5569" s="2" t="s">
        <v>7722</v>
      </c>
      <c r="I5569" s="23" t="s">
        <v>7575</v>
      </c>
      <c r="J5569" s="23"/>
      <c r="K5569" s="23" t="s">
        <v>9712</v>
      </c>
      <c r="L5569" s="23"/>
      <c r="M5569" s="23">
        <f>YEAR(Tabla2[[#This Row],[Fecha de creación]])</f>
        <v>2021</v>
      </c>
      <c r="N5569" s="23">
        <f>MONTH(Tabla2[[#This Row],[Fecha de creación]])</f>
        <v>9</v>
      </c>
    </row>
    <row r="5570" spans="1:14" ht="15" customHeight="1" x14ac:dyDescent="0.25">
      <c r="A5570" s="26">
        <v>44448.590613425928</v>
      </c>
      <c r="B5570" s="23" t="s">
        <v>100</v>
      </c>
      <c r="C5570" s="23" t="s">
        <v>7023</v>
      </c>
      <c r="D5570" s="23" t="s">
        <v>6</v>
      </c>
      <c r="E5570" s="23" t="s">
        <v>1</v>
      </c>
      <c r="F5570" s="23" t="s">
        <v>7</v>
      </c>
      <c r="G5570" s="23" t="s">
        <v>975</v>
      </c>
      <c r="H5570" s="2" t="s">
        <v>7722</v>
      </c>
      <c r="I5570" s="23" t="s">
        <v>7575</v>
      </c>
      <c r="J5570" s="23"/>
      <c r="K5570" s="23" t="s">
        <v>9712</v>
      </c>
      <c r="L5570" s="23"/>
      <c r="M5570" s="23">
        <f>YEAR(Tabla2[[#This Row],[Fecha de creación]])</f>
        <v>2021</v>
      </c>
      <c r="N5570" s="23">
        <f>MONTH(Tabla2[[#This Row],[Fecha de creación]])</f>
        <v>9</v>
      </c>
    </row>
    <row r="5571" spans="1:14" ht="15" customHeight="1" x14ac:dyDescent="0.25">
      <c r="A5571" s="26">
        <v>44448.59175925926</v>
      </c>
      <c r="B5571" s="23" t="s">
        <v>0</v>
      </c>
      <c r="C5571" s="23" t="s">
        <v>7024</v>
      </c>
      <c r="D5571" s="23" t="s">
        <v>6</v>
      </c>
      <c r="E5571" s="23" t="s">
        <v>1</v>
      </c>
      <c r="F5571" s="23" t="s">
        <v>7</v>
      </c>
      <c r="G5571" s="23" t="s">
        <v>975</v>
      </c>
      <c r="H5571" s="2" t="s">
        <v>7722</v>
      </c>
      <c r="I5571" s="23" t="s">
        <v>7412</v>
      </c>
      <c r="J5571" s="23"/>
      <c r="K5571" s="23" t="s">
        <v>9712</v>
      </c>
      <c r="L5571" s="23"/>
      <c r="M5571" s="23">
        <f>YEAR(Tabla2[[#This Row],[Fecha de creación]])</f>
        <v>2021</v>
      </c>
      <c r="N5571" s="23">
        <f>MONTH(Tabla2[[#This Row],[Fecha de creación]])</f>
        <v>9</v>
      </c>
    </row>
    <row r="5572" spans="1:14" ht="15" customHeight="1" x14ac:dyDescent="0.25">
      <c r="A5572" s="26">
        <v>44448.595208333332</v>
      </c>
      <c r="B5572" s="23" t="s">
        <v>0</v>
      </c>
      <c r="C5572" s="23" t="s">
        <v>7025</v>
      </c>
      <c r="D5572" s="23" t="s">
        <v>382</v>
      </c>
      <c r="E5572" s="23" t="s">
        <v>1</v>
      </c>
      <c r="F5572" s="23" t="s">
        <v>7</v>
      </c>
      <c r="G5572" s="23" t="s">
        <v>975</v>
      </c>
      <c r="H5572" s="2" t="s">
        <v>7758</v>
      </c>
      <c r="I5572" s="23" t="s">
        <v>7412</v>
      </c>
      <c r="J5572" s="23"/>
      <c r="K5572" s="23" t="s">
        <v>9712</v>
      </c>
      <c r="L5572" s="23"/>
      <c r="M5572" s="23">
        <f>YEAR(Tabla2[[#This Row],[Fecha de creación]])</f>
        <v>2021</v>
      </c>
      <c r="N5572" s="23">
        <f>MONTH(Tabla2[[#This Row],[Fecha de creación]])</f>
        <v>9</v>
      </c>
    </row>
    <row r="5573" spans="1:14" ht="15" customHeight="1" x14ac:dyDescent="0.25">
      <c r="A5573" s="26">
        <v>44448.596678240741</v>
      </c>
      <c r="B5573" s="23" t="s">
        <v>0</v>
      </c>
      <c r="C5573" s="23" t="s">
        <v>7026</v>
      </c>
      <c r="D5573" s="23" t="s">
        <v>615</v>
      </c>
      <c r="E5573" s="23" t="s">
        <v>1</v>
      </c>
      <c r="F5573" s="23" t="s">
        <v>7</v>
      </c>
      <c r="G5573" s="23" t="s">
        <v>975</v>
      </c>
      <c r="H5573" s="2" t="s">
        <v>7745</v>
      </c>
      <c r="I5573" s="23" t="s">
        <v>7412</v>
      </c>
      <c r="J5573" s="23"/>
      <c r="K5573" s="23" t="s">
        <v>9712</v>
      </c>
      <c r="L5573" s="23"/>
      <c r="M5573" s="23">
        <f>YEAR(Tabla2[[#This Row],[Fecha de creación]])</f>
        <v>2021</v>
      </c>
      <c r="N5573" s="23">
        <f>MONTH(Tabla2[[#This Row],[Fecha de creación]])</f>
        <v>9</v>
      </c>
    </row>
    <row r="5574" spans="1:14" ht="15" customHeight="1" x14ac:dyDescent="0.25">
      <c r="A5574" s="26">
        <v>44448.59915509259</v>
      </c>
      <c r="B5574" s="23" t="s">
        <v>0</v>
      </c>
      <c r="C5574" s="23" t="s">
        <v>7027</v>
      </c>
      <c r="D5574" s="23" t="s">
        <v>6918</v>
      </c>
      <c r="E5574" s="23" t="s">
        <v>1</v>
      </c>
      <c r="F5574" s="23" t="s">
        <v>7</v>
      </c>
      <c r="G5574" s="23" t="s">
        <v>975</v>
      </c>
      <c r="H5574" s="2" t="s">
        <v>7743</v>
      </c>
      <c r="I5574" s="23" t="s">
        <v>7412</v>
      </c>
      <c r="J5574" s="23"/>
      <c r="K5574" s="23" t="s">
        <v>9712</v>
      </c>
      <c r="L5574" s="23"/>
      <c r="M5574" s="23">
        <f>YEAR(Tabla2[[#This Row],[Fecha de creación]])</f>
        <v>2021</v>
      </c>
      <c r="N5574" s="23">
        <f>MONTH(Tabla2[[#This Row],[Fecha de creación]])</f>
        <v>9</v>
      </c>
    </row>
    <row r="5575" spans="1:14" ht="15" customHeight="1" x14ac:dyDescent="0.25">
      <c r="A5575" s="26">
        <v>44448.679722222223</v>
      </c>
      <c r="B5575" s="23" t="s">
        <v>19</v>
      </c>
      <c r="C5575" s="23" t="s">
        <v>7028</v>
      </c>
      <c r="D5575" s="23" t="s">
        <v>7029</v>
      </c>
      <c r="E5575" s="23" t="s">
        <v>1</v>
      </c>
      <c r="F5575" s="23" t="s">
        <v>7</v>
      </c>
      <c r="G5575" s="23" t="s">
        <v>975</v>
      </c>
      <c r="H5575" s="2" t="s">
        <v>7734</v>
      </c>
      <c r="I5575" s="23" t="s">
        <v>23</v>
      </c>
      <c r="J5575" s="23"/>
      <c r="K5575" s="23" t="s">
        <v>9712</v>
      </c>
      <c r="L5575" s="23"/>
      <c r="M5575" s="23">
        <f>YEAR(Tabla2[[#This Row],[Fecha de creación]])</f>
        <v>2021</v>
      </c>
      <c r="N5575" s="23">
        <f>MONTH(Tabla2[[#This Row],[Fecha de creación]])</f>
        <v>9</v>
      </c>
    </row>
    <row r="5576" spans="1:14" ht="15" customHeight="1" x14ac:dyDescent="0.25">
      <c r="A5576" s="26">
        <v>44448.701805555553</v>
      </c>
      <c r="B5576" s="23" t="s">
        <v>0</v>
      </c>
      <c r="C5576" s="23" t="s">
        <v>7030</v>
      </c>
      <c r="D5576" s="23" t="s">
        <v>1074</v>
      </c>
      <c r="E5576" s="23" t="s">
        <v>1</v>
      </c>
      <c r="F5576" s="23" t="s">
        <v>7</v>
      </c>
      <c r="G5576" s="23" t="s">
        <v>975</v>
      </c>
      <c r="H5576" s="2" t="s">
        <v>7729</v>
      </c>
      <c r="I5576" s="23" t="s">
        <v>5999</v>
      </c>
      <c r="J5576" s="23"/>
      <c r="K5576" s="23" t="s">
        <v>9712</v>
      </c>
      <c r="L5576" s="23"/>
      <c r="M5576" s="23">
        <f>YEAR(Tabla2[[#This Row],[Fecha de creación]])</f>
        <v>2021</v>
      </c>
      <c r="N5576" s="23">
        <f>MONTH(Tabla2[[#This Row],[Fecha de creación]])</f>
        <v>9</v>
      </c>
    </row>
    <row r="5577" spans="1:14" ht="15" customHeight="1" x14ac:dyDescent="0.25">
      <c r="A5577" s="26">
        <v>44449.419803240744</v>
      </c>
      <c r="B5577" s="23" t="s">
        <v>0</v>
      </c>
      <c r="C5577" s="23" t="s">
        <v>7031</v>
      </c>
      <c r="D5577" s="23" t="s">
        <v>2679</v>
      </c>
      <c r="E5577" s="23" t="s">
        <v>1</v>
      </c>
      <c r="F5577" s="23" t="s">
        <v>7</v>
      </c>
      <c r="G5577" s="23" t="s">
        <v>1551</v>
      </c>
      <c r="I5577" s="23" t="s">
        <v>4</v>
      </c>
      <c r="J5577" s="23"/>
      <c r="K5577" s="23" t="s">
        <v>9712</v>
      </c>
      <c r="L5577" s="23"/>
      <c r="M5577" s="23">
        <f>YEAR(Tabla2[[#This Row],[Fecha de creación]])</f>
        <v>2021</v>
      </c>
      <c r="N5577" s="23">
        <f>MONTH(Tabla2[[#This Row],[Fecha de creación]])</f>
        <v>9</v>
      </c>
    </row>
    <row r="5578" spans="1:14" ht="15" customHeight="1" x14ac:dyDescent="0.25">
      <c r="A5578" s="26">
        <v>44449.631273148145</v>
      </c>
      <c r="B5578" s="23" t="s">
        <v>100</v>
      </c>
      <c r="C5578" s="23" t="s">
        <v>7032</v>
      </c>
      <c r="D5578" s="23" t="s">
        <v>6</v>
      </c>
      <c r="E5578" s="23" t="s">
        <v>1</v>
      </c>
      <c r="F5578" s="23" t="s">
        <v>7</v>
      </c>
      <c r="G5578" s="23" t="s">
        <v>975</v>
      </c>
      <c r="H5578" s="2" t="s">
        <v>7722</v>
      </c>
      <c r="I5578" s="23" t="s">
        <v>1653</v>
      </c>
      <c r="J5578" s="23"/>
      <c r="K5578" s="23" t="s">
        <v>9712</v>
      </c>
      <c r="L5578" s="23"/>
      <c r="M5578" s="23">
        <f>YEAR(Tabla2[[#This Row],[Fecha de creación]])</f>
        <v>2021</v>
      </c>
      <c r="N5578" s="23">
        <f>MONTH(Tabla2[[#This Row],[Fecha de creación]])</f>
        <v>9</v>
      </c>
    </row>
    <row r="5579" spans="1:14" ht="15" customHeight="1" x14ac:dyDescent="0.25">
      <c r="A5579" s="26">
        <v>44449.640104166669</v>
      </c>
      <c r="B5579" s="23" t="s">
        <v>0</v>
      </c>
      <c r="C5579" s="23" t="s">
        <v>7033</v>
      </c>
      <c r="D5579" s="23" t="s">
        <v>382</v>
      </c>
      <c r="E5579" s="23" t="s">
        <v>1</v>
      </c>
      <c r="F5579" s="23" t="s">
        <v>7</v>
      </c>
      <c r="G5579" s="23" t="s">
        <v>975</v>
      </c>
      <c r="H5579" s="2" t="s">
        <v>7758</v>
      </c>
      <c r="I5579" s="23" t="s">
        <v>4</v>
      </c>
      <c r="J5579" s="23"/>
      <c r="K5579" s="23" t="s">
        <v>9712</v>
      </c>
      <c r="L5579" s="23"/>
      <c r="M5579" s="23">
        <f>YEAR(Tabla2[[#This Row],[Fecha de creación]])</f>
        <v>2021</v>
      </c>
      <c r="N5579" s="23">
        <f>MONTH(Tabla2[[#This Row],[Fecha de creación]])</f>
        <v>9</v>
      </c>
    </row>
    <row r="5580" spans="1:14" ht="15" customHeight="1" x14ac:dyDescent="0.25">
      <c r="A5580" s="26">
        <v>44449.640694444446</v>
      </c>
      <c r="B5580" s="23" t="s">
        <v>0</v>
      </c>
      <c r="C5580" s="23" t="s">
        <v>7034</v>
      </c>
      <c r="D5580" s="23" t="s">
        <v>615</v>
      </c>
      <c r="E5580" s="23" t="s">
        <v>1</v>
      </c>
      <c r="F5580" s="23" t="s">
        <v>7</v>
      </c>
      <c r="G5580" s="23" t="s">
        <v>975</v>
      </c>
      <c r="H5580" s="2" t="s">
        <v>7745</v>
      </c>
      <c r="I5580" s="23" t="s">
        <v>4</v>
      </c>
      <c r="J5580" s="23"/>
      <c r="K5580" s="23" t="s">
        <v>9712</v>
      </c>
      <c r="L5580" s="23"/>
      <c r="M5580" s="23">
        <f>YEAR(Tabla2[[#This Row],[Fecha de creación]])</f>
        <v>2021</v>
      </c>
      <c r="N5580" s="23">
        <f>MONTH(Tabla2[[#This Row],[Fecha de creación]])</f>
        <v>9</v>
      </c>
    </row>
    <row r="5581" spans="1:14" ht="15" customHeight="1" x14ac:dyDescent="0.25">
      <c r="A5581" s="26">
        <v>44450.51761574074</v>
      </c>
      <c r="B5581" s="23" t="s">
        <v>0</v>
      </c>
      <c r="C5581" s="23" t="s">
        <v>7035</v>
      </c>
      <c r="D5581" s="23" t="s">
        <v>21</v>
      </c>
      <c r="E5581" s="23" t="s">
        <v>1</v>
      </c>
      <c r="F5581" s="23" t="s">
        <v>7</v>
      </c>
      <c r="G5581" s="23" t="s">
        <v>975</v>
      </c>
      <c r="H5581" s="2" t="s">
        <v>7744</v>
      </c>
      <c r="I5581" s="23" t="s">
        <v>4</v>
      </c>
      <c r="J5581" s="23"/>
      <c r="K5581" s="23" t="s">
        <v>9712</v>
      </c>
      <c r="L5581" s="23"/>
      <c r="M5581" s="23">
        <f>YEAR(Tabla2[[#This Row],[Fecha de creación]])</f>
        <v>2021</v>
      </c>
      <c r="N5581" s="23">
        <f>MONTH(Tabla2[[#This Row],[Fecha de creación]])</f>
        <v>9</v>
      </c>
    </row>
    <row r="5582" spans="1:14" ht="15" customHeight="1" x14ac:dyDescent="0.25">
      <c r="A5582" s="26">
        <v>44450.531053240738</v>
      </c>
      <c r="B5582" s="23" t="s">
        <v>0</v>
      </c>
      <c r="C5582" s="23" t="s">
        <v>7036</v>
      </c>
      <c r="D5582" s="23" t="s">
        <v>364</v>
      </c>
      <c r="E5582" s="23" t="s">
        <v>1</v>
      </c>
      <c r="F5582" s="23" t="s">
        <v>7</v>
      </c>
      <c r="G5582" s="23" t="s">
        <v>975</v>
      </c>
      <c r="H5582" s="2" t="s">
        <v>7725</v>
      </c>
      <c r="I5582" s="23" t="s">
        <v>7412</v>
      </c>
      <c r="J5582" s="23"/>
      <c r="K5582" s="23" t="s">
        <v>9712</v>
      </c>
      <c r="L5582" s="23"/>
      <c r="M5582" s="23">
        <f>YEAR(Tabla2[[#This Row],[Fecha de creación]])</f>
        <v>2021</v>
      </c>
      <c r="N5582" s="23">
        <f>MONTH(Tabla2[[#This Row],[Fecha de creación]])</f>
        <v>9</v>
      </c>
    </row>
    <row r="5583" spans="1:14" ht="15" customHeight="1" x14ac:dyDescent="0.25">
      <c r="A5583" s="26">
        <v>44450.540949074071</v>
      </c>
      <c r="B5583" s="23" t="s">
        <v>0</v>
      </c>
      <c r="C5583" s="23" t="s">
        <v>7037</v>
      </c>
      <c r="D5583" s="23" t="s">
        <v>5595</v>
      </c>
      <c r="E5583" s="23" t="s">
        <v>1</v>
      </c>
      <c r="F5583" s="23" t="s">
        <v>7</v>
      </c>
      <c r="G5583" s="23" t="s">
        <v>975</v>
      </c>
      <c r="H5583" s="2" t="s">
        <v>7746</v>
      </c>
      <c r="I5583" s="23" t="s">
        <v>4</v>
      </c>
      <c r="J5583" s="23"/>
      <c r="K5583" s="23" t="s">
        <v>9712</v>
      </c>
      <c r="L5583" s="23"/>
      <c r="M5583" s="23">
        <f>YEAR(Tabla2[[#This Row],[Fecha de creación]])</f>
        <v>2021</v>
      </c>
      <c r="N5583" s="23">
        <f>MONTH(Tabla2[[#This Row],[Fecha de creación]])</f>
        <v>9</v>
      </c>
    </row>
    <row r="5584" spans="1:14" ht="15" customHeight="1" x14ac:dyDescent="0.25">
      <c r="A5584" s="26">
        <v>44450.599791666667</v>
      </c>
      <c r="B5584" s="23" t="s">
        <v>0</v>
      </c>
      <c r="C5584" s="23" t="s">
        <v>7038</v>
      </c>
      <c r="D5584" s="23" t="s">
        <v>364</v>
      </c>
      <c r="E5584" s="23" t="s">
        <v>1</v>
      </c>
      <c r="F5584" s="23" t="s">
        <v>7</v>
      </c>
      <c r="G5584" s="23" t="s">
        <v>975</v>
      </c>
      <c r="H5584" s="2" t="s">
        <v>7721</v>
      </c>
      <c r="I5584" s="23" t="s">
        <v>7412</v>
      </c>
      <c r="J5584" s="23"/>
      <c r="K5584" s="23" t="s">
        <v>9712</v>
      </c>
      <c r="L5584" s="23"/>
      <c r="M5584" s="23">
        <f>YEAR(Tabla2[[#This Row],[Fecha de creación]])</f>
        <v>2021</v>
      </c>
      <c r="N5584" s="23">
        <f>MONTH(Tabla2[[#This Row],[Fecha de creación]])</f>
        <v>9</v>
      </c>
    </row>
    <row r="5585" spans="1:14" ht="15" customHeight="1" x14ac:dyDescent="0.25">
      <c r="A5585" s="26">
        <v>44450.606168981481</v>
      </c>
      <c r="B5585" s="23" t="s">
        <v>189</v>
      </c>
      <c r="C5585" s="23" t="s">
        <v>7039</v>
      </c>
      <c r="D5585" s="23" t="s">
        <v>131</v>
      </c>
      <c r="E5585" s="23" t="s">
        <v>1</v>
      </c>
      <c r="F5585" s="23" t="s">
        <v>7</v>
      </c>
      <c r="G5585" s="23" t="s">
        <v>975</v>
      </c>
      <c r="I5585" s="23" t="s">
        <v>4486</v>
      </c>
      <c r="J5585" s="23"/>
      <c r="K5585" s="23" t="s">
        <v>9712</v>
      </c>
      <c r="L5585" s="23"/>
      <c r="M5585" s="23">
        <f>YEAR(Tabla2[[#This Row],[Fecha de creación]])</f>
        <v>2021</v>
      </c>
      <c r="N5585" s="23">
        <f>MONTH(Tabla2[[#This Row],[Fecha de creación]])</f>
        <v>9</v>
      </c>
    </row>
    <row r="5586" spans="1:14" ht="15" customHeight="1" x14ac:dyDescent="0.25">
      <c r="A5586" s="26">
        <v>44450.611319444448</v>
      </c>
      <c r="B5586" s="23" t="s">
        <v>0</v>
      </c>
      <c r="C5586" s="23" t="s">
        <v>7040</v>
      </c>
      <c r="D5586" s="23" t="s">
        <v>2206</v>
      </c>
      <c r="E5586" s="23" t="s">
        <v>1</v>
      </c>
      <c r="F5586" s="23" t="s">
        <v>7</v>
      </c>
      <c r="G5586" s="23" t="s">
        <v>975</v>
      </c>
      <c r="H5586" s="2" t="s">
        <v>7733</v>
      </c>
      <c r="I5586" s="23" t="s">
        <v>7412</v>
      </c>
      <c r="J5586" s="23"/>
      <c r="K5586" s="23" t="s">
        <v>9712</v>
      </c>
      <c r="L5586" s="23"/>
      <c r="M5586" s="23">
        <f>YEAR(Tabla2[[#This Row],[Fecha de creación]])</f>
        <v>2021</v>
      </c>
      <c r="N5586" s="23">
        <f>MONTH(Tabla2[[#This Row],[Fecha de creación]])</f>
        <v>9</v>
      </c>
    </row>
    <row r="5587" spans="1:14" ht="15" customHeight="1" x14ac:dyDescent="0.25">
      <c r="A5587" s="26">
        <v>44450.638842592591</v>
      </c>
      <c r="B5587" s="23" t="s">
        <v>0</v>
      </c>
      <c r="C5587" s="23" t="s">
        <v>7041</v>
      </c>
      <c r="D5587" s="23" t="s">
        <v>7011</v>
      </c>
      <c r="E5587" s="23" t="s">
        <v>1</v>
      </c>
      <c r="F5587" s="23" t="s">
        <v>7</v>
      </c>
      <c r="G5587" s="23" t="s">
        <v>975</v>
      </c>
      <c r="H5587" s="2" t="s">
        <v>7758</v>
      </c>
      <c r="I5587" s="23" t="s">
        <v>7412</v>
      </c>
      <c r="J5587" s="23"/>
      <c r="K5587" s="23" t="s">
        <v>9712</v>
      </c>
      <c r="L5587" s="23"/>
      <c r="M5587" s="23">
        <f>YEAR(Tabla2[[#This Row],[Fecha de creación]])</f>
        <v>2021</v>
      </c>
      <c r="N5587" s="23">
        <f>MONTH(Tabla2[[#This Row],[Fecha de creación]])</f>
        <v>9</v>
      </c>
    </row>
    <row r="5588" spans="1:14" ht="15" customHeight="1" x14ac:dyDescent="0.25">
      <c r="A5588" s="26">
        <v>44450.658043981479</v>
      </c>
      <c r="B5588" s="23" t="s">
        <v>0</v>
      </c>
      <c r="C5588" s="23" t="s">
        <v>7042</v>
      </c>
      <c r="D5588" s="23" t="s">
        <v>21</v>
      </c>
      <c r="E5588" s="23" t="s">
        <v>1</v>
      </c>
      <c r="F5588" s="23" t="s">
        <v>7</v>
      </c>
      <c r="G5588" s="23" t="s">
        <v>975</v>
      </c>
      <c r="H5588" s="2" t="s">
        <v>7744</v>
      </c>
      <c r="I5588" s="23" t="s">
        <v>7412</v>
      </c>
      <c r="J5588" s="23"/>
      <c r="K5588" s="23" t="s">
        <v>9712</v>
      </c>
      <c r="L5588" s="23"/>
      <c r="M5588" s="23">
        <f>YEAR(Tabla2[[#This Row],[Fecha de creación]])</f>
        <v>2021</v>
      </c>
      <c r="N5588" s="23">
        <f>MONTH(Tabla2[[#This Row],[Fecha de creación]])</f>
        <v>9</v>
      </c>
    </row>
    <row r="5589" spans="1:14" ht="15" customHeight="1" x14ac:dyDescent="0.25">
      <c r="A5589" s="26">
        <v>44450.688379629632</v>
      </c>
      <c r="B5589" s="23" t="s">
        <v>100</v>
      </c>
      <c r="C5589" s="23" t="s">
        <v>7043</v>
      </c>
      <c r="D5589" s="23" t="s">
        <v>21</v>
      </c>
      <c r="E5589" s="23" t="s">
        <v>1</v>
      </c>
      <c r="F5589" s="23" t="s">
        <v>7</v>
      </c>
      <c r="G5589" s="23" t="s">
        <v>975</v>
      </c>
      <c r="H5589" s="2" t="s">
        <v>7744</v>
      </c>
      <c r="I5589" s="23" t="s">
        <v>1653</v>
      </c>
      <c r="J5589" s="23"/>
      <c r="K5589" s="23" t="s">
        <v>9712</v>
      </c>
      <c r="L5589" s="23"/>
      <c r="M5589" s="23">
        <f>YEAR(Tabla2[[#This Row],[Fecha de creación]])</f>
        <v>2021</v>
      </c>
      <c r="N5589" s="23">
        <f>MONTH(Tabla2[[#This Row],[Fecha de creación]])</f>
        <v>9</v>
      </c>
    </row>
    <row r="5590" spans="1:14" ht="15" customHeight="1" x14ac:dyDescent="0.25">
      <c r="A5590" s="26">
        <v>44450.695069444446</v>
      </c>
      <c r="B5590" s="23" t="s">
        <v>100</v>
      </c>
      <c r="C5590" s="23" t="s">
        <v>7044</v>
      </c>
      <c r="D5590" s="23" t="s">
        <v>551</v>
      </c>
      <c r="E5590" s="23" t="s">
        <v>1</v>
      </c>
      <c r="F5590" s="23" t="s">
        <v>22</v>
      </c>
      <c r="G5590" s="23" t="s">
        <v>975</v>
      </c>
      <c r="H5590" s="2" t="s">
        <v>7731</v>
      </c>
      <c r="I5590" s="23" t="s">
        <v>1653</v>
      </c>
      <c r="J5590" s="23"/>
      <c r="K5590" s="23" t="s">
        <v>9712</v>
      </c>
      <c r="L5590" s="23"/>
      <c r="M5590" s="23">
        <f>YEAR(Tabla2[[#This Row],[Fecha de creación]])</f>
        <v>2021</v>
      </c>
      <c r="N5590" s="23">
        <f>MONTH(Tabla2[[#This Row],[Fecha de creación]])</f>
        <v>9</v>
      </c>
    </row>
    <row r="5591" spans="1:14" ht="15" customHeight="1" x14ac:dyDescent="0.25">
      <c r="A5591" s="26">
        <v>44450.696388888886</v>
      </c>
      <c r="B5591" s="23" t="s">
        <v>100</v>
      </c>
      <c r="C5591" s="23" t="s">
        <v>7045</v>
      </c>
      <c r="D5591" s="23" t="s">
        <v>812</v>
      </c>
      <c r="E5591" s="23" t="s">
        <v>1</v>
      </c>
      <c r="F5591" s="23" t="s">
        <v>22</v>
      </c>
      <c r="G5591" s="23" t="s">
        <v>975</v>
      </c>
      <c r="H5591" s="2" t="s">
        <v>7744</v>
      </c>
      <c r="I5591" s="23" t="s">
        <v>1653</v>
      </c>
      <c r="J5591" s="23"/>
      <c r="K5591" s="23" t="s">
        <v>9712</v>
      </c>
      <c r="L5591" s="23"/>
      <c r="M5591" s="23">
        <f>YEAR(Tabla2[[#This Row],[Fecha de creación]])</f>
        <v>2021</v>
      </c>
      <c r="N5591" s="23">
        <f>MONTH(Tabla2[[#This Row],[Fecha de creación]])</f>
        <v>9</v>
      </c>
    </row>
    <row r="5592" spans="1:14" ht="15" customHeight="1" x14ac:dyDescent="0.25">
      <c r="A5592" s="26">
        <v>44450.699594907404</v>
      </c>
      <c r="B5592" s="23" t="s">
        <v>0</v>
      </c>
      <c r="C5592" s="23" t="s">
        <v>7046</v>
      </c>
      <c r="D5592" s="23" t="s">
        <v>475</v>
      </c>
      <c r="E5592" s="23" t="s">
        <v>1</v>
      </c>
      <c r="F5592" s="23" t="s">
        <v>7</v>
      </c>
      <c r="G5592" s="23" t="s">
        <v>975</v>
      </c>
      <c r="H5592" s="2" t="s">
        <v>7731</v>
      </c>
      <c r="I5592" s="23" t="s">
        <v>7412</v>
      </c>
      <c r="J5592" s="23"/>
      <c r="K5592" s="23" t="s">
        <v>9712</v>
      </c>
      <c r="L5592" s="23"/>
      <c r="M5592" s="23">
        <f>YEAR(Tabla2[[#This Row],[Fecha de creación]])</f>
        <v>2021</v>
      </c>
      <c r="N5592" s="23">
        <f>MONTH(Tabla2[[#This Row],[Fecha de creación]])</f>
        <v>9</v>
      </c>
    </row>
    <row r="5593" spans="1:14" ht="15" customHeight="1" x14ac:dyDescent="0.25">
      <c r="A5593" s="26">
        <v>44450.703043981484</v>
      </c>
      <c r="B5593" s="23" t="s">
        <v>0</v>
      </c>
      <c r="C5593" s="23" t="s">
        <v>7047</v>
      </c>
      <c r="D5593" s="23" t="s">
        <v>349</v>
      </c>
      <c r="E5593" s="23" t="s">
        <v>1</v>
      </c>
      <c r="F5593" s="23" t="s">
        <v>7</v>
      </c>
      <c r="G5593" s="23" t="s">
        <v>975</v>
      </c>
      <c r="H5593" s="2" t="s">
        <v>7758</v>
      </c>
      <c r="I5593" s="23" t="s">
        <v>7412</v>
      </c>
      <c r="J5593" s="23"/>
      <c r="K5593" s="23" t="s">
        <v>9712</v>
      </c>
      <c r="L5593" s="23"/>
      <c r="M5593" s="23">
        <f>YEAR(Tabla2[[#This Row],[Fecha de creación]])</f>
        <v>2021</v>
      </c>
      <c r="N5593" s="23">
        <f>MONTH(Tabla2[[#This Row],[Fecha de creación]])</f>
        <v>9</v>
      </c>
    </row>
    <row r="5594" spans="1:14" ht="15" customHeight="1" x14ac:dyDescent="0.25">
      <c r="A5594" s="26">
        <v>44450.704212962963</v>
      </c>
      <c r="B5594" s="23" t="s">
        <v>0</v>
      </c>
      <c r="C5594" s="23" t="s">
        <v>7048</v>
      </c>
      <c r="D5594" s="23" t="s">
        <v>351</v>
      </c>
      <c r="E5594" s="23" t="s">
        <v>1</v>
      </c>
      <c r="F5594" s="23" t="s">
        <v>7</v>
      </c>
      <c r="G5594" s="23" t="s">
        <v>975</v>
      </c>
      <c r="H5594" s="2" t="s">
        <v>7758</v>
      </c>
      <c r="I5594" s="23" t="s">
        <v>7412</v>
      </c>
      <c r="J5594" s="23"/>
      <c r="K5594" s="23" t="s">
        <v>9712</v>
      </c>
      <c r="L5594" s="23"/>
      <c r="M5594" s="23">
        <f>YEAR(Tabla2[[#This Row],[Fecha de creación]])</f>
        <v>2021</v>
      </c>
      <c r="N5594" s="23">
        <f>MONTH(Tabla2[[#This Row],[Fecha de creación]])</f>
        <v>9</v>
      </c>
    </row>
    <row r="5595" spans="1:14" ht="15" customHeight="1" x14ac:dyDescent="0.25">
      <c r="A5595" s="26">
        <v>44450.724733796298</v>
      </c>
      <c r="B5595" s="23" t="s">
        <v>0</v>
      </c>
      <c r="C5595" s="23" t="s">
        <v>7049</v>
      </c>
      <c r="D5595" s="23" t="s">
        <v>382</v>
      </c>
      <c r="E5595" s="23" t="s">
        <v>1</v>
      </c>
      <c r="F5595" s="23" t="s">
        <v>7</v>
      </c>
      <c r="G5595" s="23" t="s">
        <v>975</v>
      </c>
      <c r="H5595" s="2" t="s">
        <v>7723</v>
      </c>
      <c r="I5595" s="23" t="s">
        <v>4</v>
      </c>
      <c r="J5595" s="23"/>
      <c r="K5595" s="23" t="s">
        <v>9712</v>
      </c>
      <c r="L5595" s="23"/>
      <c r="M5595" s="23">
        <f>YEAR(Tabla2[[#This Row],[Fecha de creación]])</f>
        <v>2021</v>
      </c>
      <c r="N5595" s="23">
        <f>MONTH(Tabla2[[#This Row],[Fecha de creación]])</f>
        <v>9</v>
      </c>
    </row>
    <row r="5596" spans="1:14" ht="15" customHeight="1" x14ac:dyDescent="0.25">
      <c r="A5596" s="26">
        <v>44450.72583333333</v>
      </c>
      <c r="B5596" s="23" t="s">
        <v>0</v>
      </c>
      <c r="C5596" s="23" t="s">
        <v>7050</v>
      </c>
      <c r="D5596" s="23" t="s">
        <v>615</v>
      </c>
      <c r="E5596" s="23" t="s">
        <v>1</v>
      </c>
      <c r="F5596" s="23" t="s">
        <v>7</v>
      </c>
      <c r="G5596" s="23" t="s">
        <v>975</v>
      </c>
      <c r="H5596" s="2" t="s">
        <v>7745</v>
      </c>
      <c r="I5596" s="23" t="s">
        <v>4</v>
      </c>
      <c r="J5596" s="23"/>
      <c r="K5596" s="23" t="s">
        <v>9712</v>
      </c>
      <c r="L5596" s="23"/>
      <c r="M5596" s="23">
        <f>YEAR(Tabla2[[#This Row],[Fecha de creación]])</f>
        <v>2021</v>
      </c>
      <c r="N5596" s="23">
        <f>MONTH(Tabla2[[#This Row],[Fecha de creación]])</f>
        <v>9</v>
      </c>
    </row>
    <row r="5597" spans="1:14" ht="15" customHeight="1" x14ac:dyDescent="0.25">
      <c r="A5597" s="26">
        <v>44450.72619212963</v>
      </c>
      <c r="B5597" s="23" t="s">
        <v>0</v>
      </c>
      <c r="C5597" s="23" t="s">
        <v>7051</v>
      </c>
      <c r="D5597" s="23" t="s">
        <v>349</v>
      </c>
      <c r="E5597" s="23" t="s">
        <v>1</v>
      </c>
      <c r="F5597" s="23" t="s">
        <v>7</v>
      </c>
      <c r="G5597" s="23" t="s">
        <v>975</v>
      </c>
      <c r="H5597" s="2" t="s">
        <v>7744</v>
      </c>
      <c r="I5597" s="23" t="s">
        <v>7412</v>
      </c>
      <c r="J5597" s="23"/>
      <c r="K5597" s="23" t="s">
        <v>9712</v>
      </c>
      <c r="L5597" s="23"/>
      <c r="M5597" s="23">
        <f>YEAR(Tabla2[[#This Row],[Fecha de creación]])</f>
        <v>2021</v>
      </c>
      <c r="N5597" s="23">
        <f>MONTH(Tabla2[[#This Row],[Fecha de creación]])</f>
        <v>9</v>
      </c>
    </row>
    <row r="5598" spans="1:14" ht="15" customHeight="1" x14ac:dyDescent="0.25">
      <c r="A5598" s="26">
        <v>44450.726701388892</v>
      </c>
      <c r="B5598" s="23" t="s">
        <v>0</v>
      </c>
      <c r="C5598" s="23" t="s">
        <v>7052</v>
      </c>
      <c r="D5598" s="23" t="s">
        <v>351</v>
      </c>
      <c r="E5598" s="23" t="s">
        <v>1</v>
      </c>
      <c r="F5598" s="23" t="s">
        <v>7</v>
      </c>
      <c r="G5598" s="23" t="s">
        <v>975</v>
      </c>
      <c r="H5598" s="2" t="s">
        <v>7744</v>
      </c>
      <c r="I5598" s="23" t="s">
        <v>7412</v>
      </c>
      <c r="J5598" s="23"/>
      <c r="K5598" s="23" t="s">
        <v>9712</v>
      </c>
      <c r="L5598" s="23"/>
      <c r="M5598" s="23">
        <f>YEAR(Tabla2[[#This Row],[Fecha de creación]])</f>
        <v>2021</v>
      </c>
      <c r="N5598" s="23">
        <f>MONTH(Tabla2[[#This Row],[Fecha de creación]])</f>
        <v>9</v>
      </c>
    </row>
    <row r="5599" spans="1:14" ht="15" customHeight="1" x14ac:dyDescent="0.25">
      <c r="A5599" s="26">
        <v>44450.742071759261</v>
      </c>
      <c r="B5599" s="23" t="s">
        <v>100</v>
      </c>
      <c r="C5599" s="23" t="s">
        <v>7053</v>
      </c>
      <c r="D5599" s="23" t="s">
        <v>382</v>
      </c>
      <c r="E5599" s="23" t="s">
        <v>1</v>
      </c>
      <c r="F5599" s="23" t="s">
        <v>7</v>
      </c>
      <c r="G5599" s="23" t="s">
        <v>975</v>
      </c>
      <c r="H5599" s="2" t="s">
        <v>7723</v>
      </c>
      <c r="I5599" s="23" t="s">
        <v>1653</v>
      </c>
      <c r="J5599" s="23"/>
      <c r="K5599" s="23" t="s">
        <v>9712</v>
      </c>
      <c r="L5599" s="23"/>
      <c r="M5599" s="23">
        <f>YEAR(Tabla2[[#This Row],[Fecha de creación]])</f>
        <v>2021</v>
      </c>
      <c r="N5599" s="23">
        <f>MONTH(Tabla2[[#This Row],[Fecha de creación]])</f>
        <v>9</v>
      </c>
    </row>
    <row r="5600" spans="1:14" ht="15" customHeight="1" x14ac:dyDescent="0.25">
      <c r="A5600" s="26">
        <v>44450.744618055556</v>
      </c>
      <c r="B5600" s="23" t="s">
        <v>100</v>
      </c>
      <c r="C5600" s="23" t="s">
        <v>7054</v>
      </c>
      <c r="D5600" s="23" t="s">
        <v>615</v>
      </c>
      <c r="E5600" s="23" t="s">
        <v>1</v>
      </c>
      <c r="F5600" s="23" t="s">
        <v>7</v>
      </c>
      <c r="G5600" s="23" t="s">
        <v>975</v>
      </c>
      <c r="H5600" s="2" t="s">
        <v>7745</v>
      </c>
      <c r="I5600" s="23" t="s">
        <v>1653</v>
      </c>
      <c r="J5600" s="23"/>
      <c r="K5600" s="23" t="s">
        <v>9712</v>
      </c>
      <c r="L5600" s="23"/>
      <c r="M5600" s="23">
        <f>YEAR(Tabla2[[#This Row],[Fecha de creación]])</f>
        <v>2021</v>
      </c>
      <c r="N5600" s="23">
        <f>MONTH(Tabla2[[#This Row],[Fecha de creación]])</f>
        <v>9</v>
      </c>
    </row>
    <row r="5601" spans="1:14" ht="15" customHeight="1" x14ac:dyDescent="0.25">
      <c r="A5601" s="26">
        <v>44450.750162037039</v>
      </c>
      <c r="B5601" s="23" t="s">
        <v>100</v>
      </c>
      <c r="C5601" s="23" t="s">
        <v>7055</v>
      </c>
      <c r="D5601" s="23" t="s">
        <v>382</v>
      </c>
      <c r="E5601" s="23" t="s">
        <v>1</v>
      </c>
      <c r="F5601" s="23" t="s">
        <v>7</v>
      </c>
      <c r="G5601" s="23" t="s">
        <v>975</v>
      </c>
      <c r="H5601" s="2" t="s">
        <v>7723</v>
      </c>
      <c r="I5601" s="23" t="s">
        <v>1653</v>
      </c>
      <c r="J5601" s="23"/>
      <c r="K5601" s="23" t="s">
        <v>9712</v>
      </c>
      <c r="L5601" s="23"/>
      <c r="M5601" s="23">
        <f>YEAR(Tabla2[[#This Row],[Fecha de creación]])</f>
        <v>2021</v>
      </c>
      <c r="N5601" s="23">
        <f>MONTH(Tabla2[[#This Row],[Fecha de creación]])</f>
        <v>9</v>
      </c>
    </row>
    <row r="5602" spans="1:14" ht="15" customHeight="1" x14ac:dyDescent="0.25">
      <c r="A5602" s="26">
        <v>44450.750833333332</v>
      </c>
      <c r="B5602" s="23" t="s">
        <v>100</v>
      </c>
      <c r="C5602" s="23" t="s">
        <v>7056</v>
      </c>
      <c r="D5602" s="23" t="s">
        <v>615</v>
      </c>
      <c r="E5602" s="23" t="s">
        <v>1</v>
      </c>
      <c r="F5602" s="23" t="s">
        <v>7</v>
      </c>
      <c r="G5602" s="23" t="s">
        <v>975</v>
      </c>
      <c r="H5602" s="2" t="s">
        <v>7745</v>
      </c>
      <c r="I5602" s="23" t="s">
        <v>1653</v>
      </c>
      <c r="J5602" s="23"/>
      <c r="K5602" s="23" t="s">
        <v>9712</v>
      </c>
      <c r="L5602" s="23"/>
      <c r="M5602" s="23">
        <f>YEAR(Tabla2[[#This Row],[Fecha de creación]])</f>
        <v>2021</v>
      </c>
      <c r="N5602" s="23">
        <f>MONTH(Tabla2[[#This Row],[Fecha de creación]])</f>
        <v>9</v>
      </c>
    </row>
    <row r="5603" spans="1:14" ht="15" customHeight="1" x14ac:dyDescent="0.25">
      <c r="A5603" s="26">
        <v>44451.420092592591</v>
      </c>
      <c r="B5603" s="23" t="s">
        <v>0</v>
      </c>
      <c r="C5603" s="23" t="s">
        <v>7057</v>
      </c>
      <c r="D5603" s="23" t="s">
        <v>21</v>
      </c>
      <c r="E5603" s="23" t="s">
        <v>1</v>
      </c>
      <c r="F5603" s="23" t="s">
        <v>7</v>
      </c>
      <c r="G5603" s="23" t="s">
        <v>975</v>
      </c>
      <c r="H5603" s="2" t="s">
        <v>7744</v>
      </c>
      <c r="I5603" s="23" t="s">
        <v>4</v>
      </c>
      <c r="J5603" s="23"/>
      <c r="K5603" s="23" t="s">
        <v>9712</v>
      </c>
      <c r="L5603" s="23"/>
      <c r="M5603" s="23">
        <f>YEAR(Tabla2[[#This Row],[Fecha de creación]])</f>
        <v>2021</v>
      </c>
      <c r="N5603" s="23">
        <f>MONTH(Tabla2[[#This Row],[Fecha de creación]])</f>
        <v>9</v>
      </c>
    </row>
    <row r="5604" spans="1:14" ht="15" customHeight="1" x14ac:dyDescent="0.25">
      <c r="A5604" s="26">
        <v>44451.434953703705</v>
      </c>
      <c r="B5604" s="23" t="s">
        <v>100</v>
      </c>
      <c r="C5604" s="23" t="s">
        <v>7058</v>
      </c>
      <c r="D5604" s="23" t="s">
        <v>551</v>
      </c>
      <c r="E5604" s="23" t="s">
        <v>1</v>
      </c>
      <c r="F5604" s="23" t="s">
        <v>22</v>
      </c>
      <c r="G5604" s="23" t="s">
        <v>975</v>
      </c>
      <c r="H5604" s="2" t="s">
        <v>7731</v>
      </c>
      <c r="I5604" s="23" t="s">
        <v>1653</v>
      </c>
      <c r="J5604" s="23"/>
      <c r="K5604" s="23" t="s">
        <v>9712</v>
      </c>
      <c r="L5604" s="23"/>
      <c r="M5604" s="23">
        <f>YEAR(Tabla2[[#This Row],[Fecha de creación]])</f>
        <v>2021</v>
      </c>
      <c r="N5604" s="23">
        <f>MONTH(Tabla2[[#This Row],[Fecha de creación]])</f>
        <v>9</v>
      </c>
    </row>
    <row r="5605" spans="1:14" ht="15" customHeight="1" x14ac:dyDescent="0.25">
      <c r="A5605" s="26">
        <v>44451.440266203703</v>
      </c>
      <c r="B5605" s="23" t="s">
        <v>100</v>
      </c>
      <c r="C5605" s="23" t="s">
        <v>7059</v>
      </c>
      <c r="D5605" s="23" t="s">
        <v>812</v>
      </c>
      <c r="E5605" s="23" t="s">
        <v>1</v>
      </c>
      <c r="F5605" s="23" t="s">
        <v>7</v>
      </c>
      <c r="G5605" s="23" t="s">
        <v>975</v>
      </c>
      <c r="H5605" s="2" t="s">
        <v>7731</v>
      </c>
      <c r="I5605" s="23" t="s">
        <v>1653</v>
      </c>
      <c r="J5605" s="23"/>
      <c r="K5605" s="23" t="s">
        <v>9712</v>
      </c>
      <c r="L5605" s="23"/>
      <c r="M5605" s="23">
        <f>YEAR(Tabla2[[#This Row],[Fecha de creación]])</f>
        <v>2021</v>
      </c>
      <c r="N5605" s="23">
        <f>MONTH(Tabla2[[#This Row],[Fecha de creación]])</f>
        <v>9</v>
      </c>
    </row>
    <row r="5606" spans="1:14" ht="15" customHeight="1" x14ac:dyDescent="0.25">
      <c r="A5606" s="26">
        <v>44451.440821759257</v>
      </c>
      <c r="B5606" s="23" t="s">
        <v>100</v>
      </c>
      <c r="C5606" s="23" t="s">
        <v>7060</v>
      </c>
      <c r="D5606" s="23" t="s">
        <v>131</v>
      </c>
      <c r="E5606" s="23" t="s">
        <v>1</v>
      </c>
      <c r="F5606" s="23" t="s">
        <v>7</v>
      </c>
      <c r="G5606" s="23" t="s">
        <v>975</v>
      </c>
      <c r="H5606" s="2" t="s">
        <v>7728</v>
      </c>
      <c r="I5606" s="23" t="s">
        <v>1653</v>
      </c>
      <c r="J5606" s="23"/>
      <c r="K5606" s="23" t="s">
        <v>9712</v>
      </c>
      <c r="L5606" s="23"/>
      <c r="M5606" s="23">
        <f>YEAR(Tabla2[[#This Row],[Fecha de creación]])</f>
        <v>2021</v>
      </c>
      <c r="N5606" s="23">
        <f>MONTH(Tabla2[[#This Row],[Fecha de creación]])</f>
        <v>9</v>
      </c>
    </row>
    <row r="5607" spans="1:14" ht="15" customHeight="1" x14ac:dyDescent="0.25">
      <c r="A5607" s="26">
        <v>44451.44604166667</v>
      </c>
      <c r="B5607" s="23" t="s">
        <v>100</v>
      </c>
      <c r="C5607" s="23" t="s">
        <v>7061</v>
      </c>
      <c r="D5607" s="23" t="s">
        <v>382</v>
      </c>
      <c r="E5607" s="23" t="s">
        <v>1</v>
      </c>
      <c r="F5607" s="23" t="s">
        <v>7</v>
      </c>
      <c r="G5607" s="23" t="s">
        <v>975</v>
      </c>
      <c r="H5607" s="2" t="s">
        <v>7723</v>
      </c>
      <c r="I5607" s="23" t="s">
        <v>1653</v>
      </c>
      <c r="J5607" s="23"/>
      <c r="K5607" s="23" t="s">
        <v>9712</v>
      </c>
      <c r="L5607" s="23"/>
      <c r="M5607" s="23">
        <f>YEAR(Tabla2[[#This Row],[Fecha de creación]])</f>
        <v>2021</v>
      </c>
      <c r="N5607" s="23">
        <f>MONTH(Tabla2[[#This Row],[Fecha de creación]])</f>
        <v>9</v>
      </c>
    </row>
    <row r="5608" spans="1:14" ht="15" customHeight="1" x14ac:dyDescent="0.25">
      <c r="A5608" s="26">
        <v>44451.446712962963</v>
      </c>
      <c r="B5608" s="23" t="s">
        <v>100</v>
      </c>
      <c r="C5608" s="23" t="s">
        <v>7062</v>
      </c>
      <c r="D5608" s="23" t="s">
        <v>615</v>
      </c>
      <c r="E5608" s="23" t="s">
        <v>1</v>
      </c>
      <c r="F5608" s="23" t="s">
        <v>7</v>
      </c>
      <c r="G5608" s="23" t="s">
        <v>975</v>
      </c>
      <c r="H5608" s="2" t="s">
        <v>7745</v>
      </c>
      <c r="I5608" s="23" t="s">
        <v>1653</v>
      </c>
      <c r="J5608" s="23"/>
      <c r="K5608" s="23" t="s">
        <v>9712</v>
      </c>
      <c r="L5608" s="23"/>
      <c r="M5608" s="23">
        <f>YEAR(Tabla2[[#This Row],[Fecha de creación]])</f>
        <v>2021</v>
      </c>
      <c r="N5608" s="23">
        <f>MONTH(Tabla2[[#This Row],[Fecha de creación]])</f>
        <v>9</v>
      </c>
    </row>
    <row r="5609" spans="1:14" ht="15" customHeight="1" x14ac:dyDescent="0.25">
      <c r="A5609" s="26">
        <v>44451.469907407409</v>
      </c>
      <c r="B5609" s="23" t="s">
        <v>0</v>
      </c>
      <c r="C5609" s="23" t="s">
        <v>7063</v>
      </c>
      <c r="D5609" s="23" t="s">
        <v>7064</v>
      </c>
      <c r="E5609" s="23" t="s">
        <v>1</v>
      </c>
      <c r="F5609" s="23" t="s">
        <v>7</v>
      </c>
      <c r="G5609" s="23" t="s">
        <v>1551</v>
      </c>
      <c r="H5609" s="2" t="s">
        <v>7755</v>
      </c>
      <c r="I5609" s="23" t="s">
        <v>976</v>
      </c>
      <c r="J5609" s="23"/>
      <c r="K5609" s="23" t="s">
        <v>9712</v>
      </c>
      <c r="L5609" s="23"/>
      <c r="M5609" s="23">
        <f>YEAR(Tabla2[[#This Row],[Fecha de creación]])</f>
        <v>2021</v>
      </c>
      <c r="N5609" s="23">
        <f>MONTH(Tabla2[[#This Row],[Fecha de creación]])</f>
        <v>9</v>
      </c>
    </row>
    <row r="5610" spans="1:14" ht="15" customHeight="1" x14ac:dyDescent="0.25">
      <c r="A5610" s="26">
        <v>44451.499583333331</v>
      </c>
      <c r="B5610" s="23" t="s">
        <v>0</v>
      </c>
      <c r="C5610" s="23" t="s">
        <v>7065</v>
      </c>
      <c r="D5610" s="23" t="s">
        <v>2655</v>
      </c>
      <c r="E5610" s="23" t="s">
        <v>1</v>
      </c>
      <c r="F5610" s="23" t="s">
        <v>7</v>
      </c>
      <c r="G5610" s="23" t="s">
        <v>1551</v>
      </c>
      <c r="H5610" s="2" t="s">
        <v>7734</v>
      </c>
      <c r="I5610" s="23" t="s">
        <v>28</v>
      </c>
      <c r="J5610" s="23"/>
      <c r="K5610" s="23" t="s">
        <v>9712</v>
      </c>
      <c r="L5610" s="23"/>
      <c r="M5610" s="23">
        <f>YEAR(Tabla2[[#This Row],[Fecha de creación]])</f>
        <v>2021</v>
      </c>
      <c r="N5610" s="23">
        <f>MONTH(Tabla2[[#This Row],[Fecha de creación]])</f>
        <v>9</v>
      </c>
    </row>
    <row r="5611" spans="1:14" ht="15" customHeight="1" x14ac:dyDescent="0.25">
      <c r="A5611" s="26">
        <v>44451.508391203701</v>
      </c>
      <c r="B5611" s="23" t="s">
        <v>0</v>
      </c>
      <c r="C5611" s="23" t="s">
        <v>7066</v>
      </c>
      <c r="D5611" s="23" t="s">
        <v>6</v>
      </c>
      <c r="E5611" s="23" t="s">
        <v>1</v>
      </c>
      <c r="F5611" s="23" t="s">
        <v>7</v>
      </c>
      <c r="G5611" s="23" t="s">
        <v>975</v>
      </c>
      <c r="H5611" s="2" t="s">
        <v>7722</v>
      </c>
      <c r="I5611" s="23" t="s">
        <v>4</v>
      </c>
      <c r="J5611" s="23"/>
      <c r="K5611" s="23" t="s">
        <v>9712</v>
      </c>
      <c r="L5611" s="23"/>
      <c r="M5611" s="23">
        <f>YEAR(Tabla2[[#This Row],[Fecha de creación]])</f>
        <v>2021</v>
      </c>
      <c r="N5611" s="23">
        <f>MONTH(Tabla2[[#This Row],[Fecha de creación]])</f>
        <v>9</v>
      </c>
    </row>
    <row r="5612" spans="1:14" ht="15" customHeight="1" x14ac:dyDescent="0.25">
      <c r="A5612" s="26">
        <v>44451.518564814818</v>
      </c>
      <c r="B5612" s="23" t="s">
        <v>0</v>
      </c>
      <c r="C5612" s="23" t="s">
        <v>7067</v>
      </c>
      <c r="D5612" s="23" t="s">
        <v>6</v>
      </c>
      <c r="E5612" s="23" t="s">
        <v>1</v>
      </c>
      <c r="F5612" s="23" t="s">
        <v>7</v>
      </c>
      <c r="G5612" s="23" t="s">
        <v>975</v>
      </c>
      <c r="H5612" s="2" t="s">
        <v>7722</v>
      </c>
      <c r="I5612" s="23" t="s">
        <v>4</v>
      </c>
      <c r="J5612" s="23"/>
      <c r="K5612" s="23" t="s">
        <v>9712</v>
      </c>
      <c r="L5612" s="23"/>
      <c r="M5612" s="23">
        <f>YEAR(Tabla2[[#This Row],[Fecha de creación]])</f>
        <v>2021</v>
      </c>
      <c r="N5612" s="23">
        <f>MONTH(Tabla2[[#This Row],[Fecha de creación]])</f>
        <v>9</v>
      </c>
    </row>
    <row r="5613" spans="1:14" ht="15" customHeight="1" x14ac:dyDescent="0.25">
      <c r="A5613" s="26">
        <v>44451.523761574077</v>
      </c>
      <c r="B5613" s="23" t="s">
        <v>0</v>
      </c>
      <c r="C5613" s="23" t="s">
        <v>7068</v>
      </c>
      <c r="D5613" s="23" t="s">
        <v>535</v>
      </c>
      <c r="E5613" s="23" t="s">
        <v>1</v>
      </c>
      <c r="F5613" s="23" t="s">
        <v>7</v>
      </c>
      <c r="G5613" s="23" t="s">
        <v>1551</v>
      </c>
      <c r="H5613" s="2" t="s">
        <v>7743</v>
      </c>
      <c r="I5613" s="23" t="s">
        <v>11</v>
      </c>
      <c r="J5613" s="23"/>
      <c r="K5613" s="23" t="s">
        <v>9712</v>
      </c>
      <c r="L5613" s="23"/>
      <c r="M5613" s="23">
        <f>YEAR(Tabla2[[#This Row],[Fecha de creación]])</f>
        <v>2021</v>
      </c>
      <c r="N5613" s="23">
        <f>MONTH(Tabla2[[#This Row],[Fecha de creación]])</f>
        <v>9</v>
      </c>
    </row>
    <row r="5614" spans="1:14" ht="15" customHeight="1" x14ac:dyDescent="0.25">
      <c r="A5614" s="26">
        <v>44451.594513888886</v>
      </c>
      <c r="B5614" s="23" t="s">
        <v>0</v>
      </c>
      <c r="C5614" s="23" t="s">
        <v>7069</v>
      </c>
      <c r="D5614" s="23" t="s">
        <v>21</v>
      </c>
      <c r="E5614" s="23" t="s">
        <v>1</v>
      </c>
      <c r="F5614" s="23" t="s">
        <v>7</v>
      </c>
      <c r="G5614" s="23" t="s">
        <v>975</v>
      </c>
      <c r="H5614" s="2" t="s">
        <v>7744</v>
      </c>
      <c r="I5614" s="23" t="s">
        <v>4</v>
      </c>
      <c r="J5614" s="23"/>
      <c r="K5614" s="23" t="s">
        <v>9712</v>
      </c>
      <c r="L5614" s="23"/>
      <c r="M5614" s="23">
        <f>YEAR(Tabla2[[#This Row],[Fecha de creación]])</f>
        <v>2021</v>
      </c>
      <c r="N5614" s="23">
        <f>MONTH(Tabla2[[#This Row],[Fecha de creación]])</f>
        <v>9</v>
      </c>
    </row>
    <row r="5615" spans="1:14" ht="15" customHeight="1" x14ac:dyDescent="0.25">
      <c r="A5615" s="26">
        <v>44451.642141203702</v>
      </c>
      <c r="B5615" s="23" t="s">
        <v>0</v>
      </c>
      <c r="C5615" s="23" t="s">
        <v>937</v>
      </c>
      <c r="D5615" s="23" t="s">
        <v>615</v>
      </c>
      <c r="E5615" s="23" t="s">
        <v>1</v>
      </c>
      <c r="F5615" s="23" t="s">
        <v>22</v>
      </c>
      <c r="G5615" s="23" t="s">
        <v>3</v>
      </c>
      <c r="H5615" s="2" t="s">
        <v>7745</v>
      </c>
      <c r="I5615" s="23" t="s">
        <v>5999</v>
      </c>
      <c r="J5615" s="23"/>
      <c r="K5615" s="23" t="s">
        <v>9712</v>
      </c>
      <c r="L5615" s="23"/>
      <c r="M5615" s="23">
        <f>YEAR(Tabla2[[#This Row],[Fecha de creación]])</f>
        <v>2021</v>
      </c>
      <c r="N5615" s="23">
        <f>MONTH(Tabla2[[#This Row],[Fecha de creación]])</f>
        <v>9</v>
      </c>
    </row>
    <row r="5616" spans="1:14" ht="15" customHeight="1" x14ac:dyDescent="0.25">
      <c r="A5616" s="26">
        <v>44451.644803240742</v>
      </c>
      <c r="B5616" s="23" t="s">
        <v>0</v>
      </c>
      <c r="C5616" s="23" t="s">
        <v>938</v>
      </c>
      <c r="D5616" s="23" t="s">
        <v>364</v>
      </c>
      <c r="E5616" s="23" t="s">
        <v>1</v>
      </c>
      <c r="F5616" s="23" t="s">
        <v>7</v>
      </c>
      <c r="G5616" s="23" t="s">
        <v>3</v>
      </c>
      <c r="H5616" s="2" t="s">
        <v>7725</v>
      </c>
      <c r="I5616" s="23" t="s">
        <v>5999</v>
      </c>
      <c r="J5616" s="23"/>
      <c r="K5616" s="23" t="s">
        <v>9712</v>
      </c>
      <c r="L5616" s="23"/>
      <c r="M5616" s="23">
        <f>YEAR(Tabla2[[#This Row],[Fecha de creación]])</f>
        <v>2021</v>
      </c>
      <c r="N5616" s="23">
        <f>MONTH(Tabla2[[#This Row],[Fecha de creación]])</f>
        <v>9</v>
      </c>
    </row>
    <row r="5617" spans="1:14" ht="15" customHeight="1" x14ac:dyDescent="0.25">
      <c r="A5617" s="26">
        <v>44451.696134259262</v>
      </c>
      <c r="B5617" s="23" t="s">
        <v>0</v>
      </c>
      <c r="C5617" s="23" t="s">
        <v>939</v>
      </c>
      <c r="D5617" s="23" t="s">
        <v>223</v>
      </c>
      <c r="E5617" s="23" t="s">
        <v>1</v>
      </c>
      <c r="F5617" s="23" t="s">
        <v>7</v>
      </c>
      <c r="G5617" s="23" t="s">
        <v>3</v>
      </c>
      <c r="H5617" s="2" t="s">
        <v>7725</v>
      </c>
      <c r="I5617" s="23" t="s">
        <v>5999</v>
      </c>
      <c r="J5617" s="23"/>
      <c r="K5617" s="23" t="s">
        <v>9712</v>
      </c>
      <c r="L5617" s="23"/>
      <c r="M5617" s="23">
        <f>YEAR(Tabla2[[#This Row],[Fecha de creación]])</f>
        <v>2021</v>
      </c>
      <c r="N5617" s="23">
        <f>MONTH(Tabla2[[#This Row],[Fecha de creación]])</f>
        <v>9</v>
      </c>
    </row>
    <row r="5618" spans="1:14" ht="15" customHeight="1" x14ac:dyDescent="0.25">
      <c r="A5618" s="26">
        <v>44451.699328703704</v>
      </c>
      <c r="B5618" s="23" t="s">
        <v>0</v>
      </c>
      <c r="C5618" s="23" t="s">
        <v>7070</v>
      </c>
      <c r="D5618" s="23" t="s">
        <v>223</v>
      </c>
      <c r="E5618" s="23" t="s">
        <v>1</v>
      </c>
      <c r="F5618" s="23" t="s">
        <v>7</v>
      </c>
      <c r="G5618" s="23" t="s">
        <v>1551</v>
      </c>
      <c r="H5618" s="2" t="s">
        <v>7725</v>
      </c>
      <c r="I5618" s="23" t="s">
        <v>11</v>
      </c>
      <c r="J5618" s="23"/>
      <c r="K5618" s="23" t="s">
        <v>9712</v>
      </c>
      <c r="L5618" s="23"/>
      <c r="M5618" s="23">
        <f>YEAR(Tabla2[[#This Row],[Fecha de creación]])</f>
        <v>2021</v>
      </c>
      <c r="N5618" s="23">
        <f>MONTH(Tabla2[[#This Row],[Fecha de creación]])</f>
        <v>9</v>
      </c>
    </row>
    <row r="5619" spans="1:14" ht="15" customHeight="1" x14ac:dyDescent="0.25">
      <c r="A5619" s="26">
        <v>44451.7190625</v>
      </c>
      <c r="B5619" s="23" t="s">
        <v>100</v>
      </c>
      <c r="C5619" s="23" t="s">
        <v>7071</v>
      </c>
      <c r="D5619" s="23" t="s">
        <v>6</v>
      </c>
      <c r="E5619" s="23" t="s">
        <v>1</v>
      </c>
      <c r="F5619" s="23" t="s">
        <v>7</v>
      </c>
      <c r="G5619" s="23" t="s">
        <v>975</v>
      </c>
      <c r="H5619" s="2" t="s">
        <v>7722</v>
      </c>
      <c r="I5619" s="23" t="s">
        <v>1653</v>
      </c>
      <c r="J5619" s="23"/>
      <c r="K5619" s="23" t="s">
        <v>9712</v>
      </c>
      <c r="L5619" s="23"/>
      <c r="M5619" s="23">
        <f>YEAR(Tabla2[[#This Row],[Fecha de creación]])</f>
        <v>2021</v>
      </c>
      <c r="N5619" s="23">
        <f>MONTH(Tabla2[[#This Row],[Fecha de creación]])</f>
        <v>9</v>
      </c>
    </row>
    <row r="5620" spans="1:14" ht="15" customHeight="1" x14ac:dyDescent="0.25">
      <c r="A5620" s="26">
        <v>44451.724490740744</v>
      </c>
      <c r="B5620" s="23" t="s">
        <v>0</v>
      </c>
      <c r="C5620" s="23" t="s">
        <v>7072</v>
      </c>
      <c r="D5620" s="23" t="s">
        <v>615</v>
      </c>
      <c r="E5620" s="23" t="s">
        <v>1</v>
      </c>
      <c r="F5620" s="23" t="s">
        <v>7</v>
      </c>
      <c r="G5620" s="23" t="s">
        <v>975</v>
      </c>
      <c r="H5620" s="2" t="s">
        <v>7745</v>
      </c>
      <c r="I5620" s="23" t="s">
        <v>4</v>
      </c>
      <c r="J5620" s="23"/>
      <c r="K5620" s="23" t="s">
        <v>9712</v>
      </c>
      <c r="L5620" s="23"/>
      <c r="M5620" s="23">
        <f>YEAR(Tabla2[[#This Row],[Fecha de creación]])</f>
        <v>2021</v>
      </c>
      <c r="N5620" s="23">
        <f>MONTH(Tabla2[[#This Row],[Fecha de creación]])</f>
        <v>9</v>
      </c>
    </row>
    <row r="5621" spans="1:14" ht="15" customHeight="1" x14ac:dyDescent="0.25">
      <c r="A5621" s="26">
        <v>44453.705914351849</v>
      </c>
      <c r="B5621" s="23" t="s">
        <v>34</v>
      </c>
      <c r="C5621" s="23" t="s">
        <v>7073</v>
      </c>
      <c r="D5621" s="23" t="s">
        <v>7074</v>
      </c>
      <c r="E5621" s="23" t="s">
        <v>1</v>
      </c>
      <c r="F5621" s="23" t="s">
        <v>2</v>
      </c>
      <c r="G5621" s="23" t="s">
        <v>975</v>
      </c>
      <c r="I5621" s="23" t="s">
        <v>37</v>
      </c>
      <c r="J5621" s="23"/>
      <c r="K5621" s="23" t="s">
        <v>9712</v>
      </c>
      <c r="L5621" s="23"/>
      <c r="M5621" s="23">
        <f>YEAR(Tabla2[[#This Row],[Fecha de creación]])</f>
        <v>2021</v>
      </c>
      <c r="N5621" s="23">
        <f>MONTH(Tabla2[[#This Row],[Fecha de creación]])</f>
        <v>9</v>
      </c>
    </row>
    <row r="5622" spans="1:14" ht="15" customHeight="1" x14ac:dyDescent="0.25">
      <c r="A5622" s="26">
        <v>44459.470555555556</v>
      </c>
      <c r="B5622" s="23" t="s">
        <v>189</v>
      </c>
      <c r="C5622" s="23" t="s">
        <v>7075</v>
      </c>
      <c r="D5622" s="23" t="s">
        <v>6</v>
      </c>
      <c r="E5622" s="23" t="s">
        <v>1</v>
      </c>
      <c r="F5622" s="23" t="s">
        <v>7</v>
      </c>
      <c r="G5622" s="23" t="s">
        <v>975</v>
      </c>
      <c r="I5622" s="23" t="s">
        <v>4486</v>
      </c>
      <c r="J5622" s="23"/>
      <c r="K5622" s="23" t="s">
        <v>9712</v>
      </c>
      <c r="L5622" s="23"/>
      <c r="M5622" s="23">
        <f>YEAR(Tabla2[[#This Row],[Fecha de creación]])</f>
        <v>2021</v>
      </c>
      <c r="N5622" s="23">
        <f>MONTH(Tabla2[[#This Row],[Fecha de creación]])</f>
        <v>9</v>
      </c>
    </row>
    <row r="5623" spans="1:14" ht="15" customHeight="1" x14ac:dyDescent="0.25">
      <c r="A5623" s="26">
        <v>44459.668495370373</v>
      </c>
      <c r="B5623" s="23" t="s">
        <v>19</v>
      </c>
      <c r="C5623" s="23" t="s">
        <v>7076</v>
      </c>
      <c r="D5623" s="23" t="s">
        <v>7077</v>
      </c>
      <c r="E5623" s="23" t="s">
        <v>1</v>
      </c>
      <c r="F5623" s="23" t="s">
        <v>7</v>
      </c>
      <c r="G5623" s="23" t="s">
        <v>975</v>
      </c>
      <c r="H5623" s="2" t="s">
        <v>7722</v>
      </c>
      <c r="I5623" s="23" t="s">
        <v>23</v>
      </c>
      <c r="J5623" s="23"/>
      <c r="K5623" s="23" t="s">
        <v>9712</v>
      </c>
      <c r="L5623" s="23"/>
      <c r="M5623" s="23">
        <f>YEAR(Tabla2[[#This Row],[Fecha de creación]])</f>
        <v>2021</v>
      </c>
      <c r="N5623" s="23">
        <f>MONTH(Tabla2[[#This Row],[Fecha de creación]])</f>
        <v>9</v>
      </c>
    </row>
    <row r="5624" spans="1:14" ht="15" customHeight="1" x14ac:dyDescent="0.25">
      <c r="A5624" s="26">
        <v>44459.700300925928</v>
      </c>
      <c r="B5624" s="23" t="s">
        <v>19</v>
      </c>
      <c r="C5624" s="23" t="s">
        <v>940</v>
      </c>
      <c r="D5624" s="23" t="s">
        <v>908</v>
      </c>
      <c r="E5624" s="23" t="s">
        <v>1</v>
      </c>
      <c r="F5624" s="23" t="s">
        <v>7</v>
      </c>
      <c r="G5624" s="23" t="s">
        <v>3</v>
      </c>
      <c r="H5624" s="2" t="s">
        <v>7721</v>
      </c>
      <c r="I5624" s="23" t="s">
        <v>23</v>
      </c>
      <c r="J5624" s="23"/>
      <c r="K5624" s="23" t="s">
        <v>9712</v>
      </c>
      <c r="L5624" s="23"/>
      <c r="M5624" s="23">
        <f>YEAR(Tabla2[[#This Row],[Fecha de creación]])</f>
        <v>2021</v>
      </c>
      <c r="N5624" s="23">
        <f>MONTH(Tabla2[[#This Row],[Fecha de creación]])</f>
        <v>9</v>
      </c>
    </row>
    <row r="5625" spans="1:14" ht="15" customHeight="1" x14ac:dyDescent="0.25">
      <c r="A5625" s="26">
        <v>44461.705625000002</v>
      </c>
      <c r="B5625" s="23" t="s">
        <v>56</v>
      </c>
      <c r="C5625" s="23" t="s">
        <v>7078</v>
      </c>
      <c r="D5625" s="23" t="s">
        <v>131</v>
      </c>
      <c r="E5625" s="23" t="s">
        <v>1</v>
      </c>
      <c r="F5625" s="23" t="s">
        <v>7</v>
      </c>
      <c r="G5625" s="23" t="s">
        <v>975</v>
      </c>
      <c r="H5625" s="2" t="s">
        <v>7728</v>
      </c>
      <c r="I5625" s="23" t="s">
        <v>4517</v>
      </c>
      <c r="J5625" s="23"/>
      <c r="K5625" s="23" t="s">
        <v>9712</v>
      </c>
      <c r="L5625" s="23"/>
      <c r="M5625" s="23">
        <f>YEAR(Tabla2[[#This Row],[Fecha de creación]])</f>
        <v>2021</v>
      </c>
      <c r="N5625" s="23">
        <f>MONTH(Tabla2[[#This Row],[Fecha de creación]])</f>
        <v>9</v>
      </c>
    </row>
    <row r="5626" spans="1:14" ht="15" customHeight="1" x14ac:dyDescent="0.25">
      <c r="A5626" s="26">
        <v>44461.714178240742</v>
      </c>
      <c r="B5626" s="23" t="s">
        <v>56</v>
      </c>
      <c r="C5626" s="23" t="s">
        <v>7079</v>
      </c>
      <c r="D5626" s="23" t="s">
        <v>131</v>
      </c>
      <c r="E5626" s="23" t="s">
        <v>1</v>
      </c>
      <c r="F5626" s="23" t="s">
        <v>7</v>
      </c>
      <c r="G5626" s="23" t="s">
        <v>975</v>
      </c>
      <c r="H5626" s="2" t="s">
        <v>7728</v>
      </c>
      <c r="I5626" s="23" t="s">
        <v>4517</v>
      </c>
      <c r="J5626" s="23"/>
      <c r="K5626" s="23" t="s">
        <v>9712</v>
      </c>
      <c r="L5626" s="23"/>
      <c r="M5626" s="23">
        <f>YEAR(Tabla2[[#This Row],[Fecha de creación]])</f>
        <v>2021</v>
      </c>
      <c r="N5626" s="23">
        <f>MONTH(Tabla2[[#This Row],[Fecha de creación]])</f>
        <v>9</v>
      </c>
    </row>
    <row r="5627" spans="1:14" ht="15" customHeight="1" x14ac:dyDescent="0.25">
      <c r="A5627" s="26">
        <v>44463.475127314814</v>
      </c>
      <c r="B5627" s="23" t="s">
        <v>189</v>
      </c>
      <c r="C5627" s="23" t="s">
        <v>7080</v>
      </c>
      <c r="D5627" s="23" t="s">
        <v>246</v>
      </c>
      <c r="E5627" s="23" t="s">
        <v>1</v>
      </c>
      <c r="F5627" s="23" t="s">
        <v>7</v>
      </c>
      <c r="G5627" s="23" t="s">
        <v>975</v>
      </c>
      <c r="H5627" s="2" t="s">
        <v>7728</v>
      </c>
      <c r="I5627" s="23" t="s">
        <v>4486</v>
      </c>
      <c r="J5627" s="23"/>
      <c r="K5627" s="23" t="s">
        <v>9712</v>
      </c>
      <c r="L5627" s="23"/>
      <c r="M5627" s="23">
        <f>YEAR(Tabla2[[#This Row],[Fecha de creación]])</f>
        <v>2021</v>
      </c>
      <c r="N5627" s="23">
        <f>MONTH(Tabla2[[#This Row],[Fecha de creación]])</f>
        <v>9</v>
      </c>
    </row>
    <row r="5628" spans="1:14" ht="15" customHeight="1" x14ac:dyDescent="0.25">
      <c r="A5628" s="26">
        <v>44463.51834490741</v>
      </c>
      <c r="B5628" s="23" t="s">
        <v>189</v>
      </c>
      <c r="C5628" s="23" t="s">
        <v>7081</v>
      </c>
      <c r="D5628" s="23" t="s">
        <v>6</v>
      </c>
      <c r="E5628" s="23" t="s">
        <v>1</v>
      </c>
      <c r="F5628" s="23" t="s">
        <v>7</v>
      </c>
      <c r="G5628" s="23" t="s">
        <v>975</v>
      </c>
      <c r="I5628" s="23" t="s">
        <v>4486</v>
      </c>
      <c r="J5628" s="23"/>
      <c r="K5628" s="23" t="s">
        <v>9712</v>
      </c>
      <c r="L5628" s="23"/>
      <c r="M5628" s="23">
        <f>YEAR(Tabla2[[#This Row],[Fecha de creación]])</f>
        <v>2021</v>
      </c>
      <c r="N5628" s="23">
        <f>MONTH(Tabla2[[#This Row],[Fecha de creación]])</f>
        <v>9</v>
      </c>
    </row>
    <row r="5629" spans="1:14" ht="15" customHeight="1" x14ac:dyDescent="0.25">
      <c r="A5629" s="26">
        <v>44463.524699074071</v>
      </c>
      <c r="B5629" s="23" t="s">
        <v>56</v>
      </c>
      <c r="C5629" s="23" t="s">
        <v>7082</v>
      </c>
      <c r="D5629" s="23" t="s">
        <v>1045</v>
      </c>
      <c r="E5629" s="23" t="s">
        <v>1</v>
      </c>
      <c r="F5629" s="23" t="s">
        <v>22</v>
      </c>
      <c r="G5629" s="23" t="s">
        <v>975</v>
      </c>
      <c r="H5629" s="2" t="s">
        <v>7731</v>
      </c>
      <c r="I5629" s="23" t="s">
        <v>4517</v>
      </c>
      <c r="J5629" s="23"/>
      <c r="K5629" s="23" t="s">
        <v>9712</v>
      </c>
      <c r="L5629" s="23"/>
      <c r="M5629" s="23">
        <f>YEAR(Tabla2[[#This Row],[Fecha de creación]])</f>
        <v>2021</v>
      </c>
      <c r="N5629" s="23">
        <f>MONTH(Tabla2[[#This Row],[Fecha de creación]])</f>
        <v>9</v>
      </c>
    </row>
    <row r="5630" spans="1:14" ht="15" customHeight="1" x14ac:dyDescent="0.25">
      <c r="A5630" s="26">
        <v>44465.513229166667</v>
      </c>
      <c r="B5630" s="23" t="s">
        <v>19</v>
      </c>
      <c r="C5630" s="23" t="s">
        <v>941</v>
      </c>
      <c r="D5630" s="23" t="s">
        <v>942</v>
      </c>
      <c r="E5630" s="23" t="s">
        <v>1</v>
      </c>
      <c r="F5630" s="23" t="s">
        <v>7</v>
      </c>
      <c r="G5630" s="23" t="s">
        <v>3</v>
      </c>
      <c r="H5630" s="2" t="s">
        <v>7721</v>
      </c>
      <c r="I5630" s="23" t="s">
        <v>23</v>
      </c>
      <c r="J5630" s="23"/>
      <c r="K5630" s="23" t="s">
        <v>9712</v>
      </c>
      <c r="L5630" s="23"/>
      <c r="M5630" s="23">
        <f>YEAR(Tabla2[[#This Row],[Fecha de creación]])</f>
        <v>2021</v>
      </c>
      <c r="N5630" s="23">
        <f>MONTH(Tabla2[[#This Row],[Fecha de creación]])</f>
        <v>9</v>
      </c>
    </row>
    <row r="5631" spans="1:14" ht="15" customHeight="1" x14ac:dyDescent="0.25">
      <c r="A5631" s="26">
        <v>44465.51898148148</v>
      </c>
      <c r="B5631" s="23" t="s">
        <v>19</v>
      </c>
      <c r="C5631" s="23" t="s">
        <v>7083</v>
      </c>
      <c r="D5631" s="23" t="s">
        <v>7084</v>
      </c>
      <c r="E5631" s="23" t="s">
        <v>1</v>
      </c>
      <c r="F5631" s="23" t="s">
        <v>7</v>
      </c>
      <c r="G5631" s="23" t="s">
        <v>975</v>
      </c>
      <c r="H5631" s="2" t="s">
        <v>7728</v>
      </c>
      <c r="I5631" s="23" t="s">
        <v>23</v>
      </c>
      <c r="J5631" s="23"/>
      <c r="K5631" s="23" t="s">
        <v>9712</v>
      </c>
      <c r="L5631" s="23"/>
      <c r="M5631" s="23">
        <f>YEAR(Tabla2[[#This Row],[Fecha de creación]])</f>
        <v>2021</v>
      </c>
      <c r="N5631" s="23">
        <f>MONTH(Tabla2[[#This Row],[Fecha de creación]])</f>
        <v>9</v>
      </c>
    </row>
    <row r="5632" spans="1:14" ht="15" customHeight="1" x14ac:dyDescent="0.25">
      <c r="A5632" s="26">
        <v>44466.516226851854</v>
      </c>
      <c r="B5632" s="23" t="s">
        <v>189</v>
      </c>
      <c r="C5632" s="23" t="s">
        <v>7085</v>
      </c>
      <c r="D5632" s="23" t="s">
        <v>131</v>
      </c>
      <c r="E5632" s="23" t="s">
        <v>1</v>
      </c>
      <c r="F5632" s="23" t="s">
        <v>7</v>
      </c>
      <c r="G5632" s="23" t="s">
        <v>975</v>
      </c>
      <c r="H5632" s="2" t="s">
        <v>7728</v>
      </c>
      <c r="I5632" s="23" t="s">
        <v>4486</v>
      </c>
      <c r="J5632" s="23"/>
      <c r="K5632" s="23" t="s">
        <v>9712</v>
      </c>
      <c r="L5632" s="23"/>
      <c r="M5632" s="23">
        <f>YEAR(Tabla2[[#This Row],[Fecha de creación]])</f>
        <v>2021</v>
      </c>
      <c r="N5632" s="23">
        <f>MONTH(Tabla2[[#This Row],[Fecha de creación]])</f>
        <v>9</v>
      </c>
    </row>
    <row r="5633" spans="1:14" ht="15" customHeight="1" x14ac:dyDescent="0.25">
      <c r="A5633" s="26">
        <v>44466.636458333334</v>
      </c>
      <c r="B5633" s="23" t="s">
        <v>19</v>
      </c>
      <c r="C5633" s="23" t="s">
        <v>7086</v>
      </c>
      <c r="D5633" s="23" t="s">
        <v>7087</v>
      </c>
      <c r="E5633" s="23" t="s">
        <v>1</v>
      </c>
      <c r="F5633" s="23" t="s">
        <v>7</v>
      </c>
      <c r="G5633" s="23" t="s">
        <v>975</v>
      </c>
      <c r="H5633" s="2" t="s">
        <v>7745</v>
      </c>
      <c r="I5633" s="23" t="s">
        <v>23</v>
      </c>
      <c r="J5633" s="23"/>
      <c r="K5633" s="23" t="s">
        <v>9712</v>
      </c>
      <c r="L5633" s="23"/>
      <c r="M5633" s="23">
        <f>YEAR(Tabla2[[#This Row],[Fecha de creación]])</f>
        <v>2021</v>
      </c>
      <c r="N5633" s="23">
        <f>MONTH(Tabla2[[#This Row],[Fecha de creación]])</f>
        <v>9</v>
      </c>
    </row>
    <row r="5634" spans="1:14" ht="15" customHeight="1" x14ac:dyDescent="0.25">
      <c r="A5634" s="26">
        <v>44483.558449074073</v>
      </c>
      <c r="B5634" s="23" t="s">
        <v>56</v>
      </c>
      <c r="C5634" s="23" t="s">
        <v>7088</v>
      </c>
      <c r="D5634" s="23" t="s">
        <v>131</v>
      </c>
      <c r="E5634" s="23" t="s">
        <v>1</v>
      </c>
      <c r="F5634" s="23" t="s">
        <v>7</v>
      </c>
      <c r="G5634" s="23" t="s">
        <v>975</v>
      </c>
      <c r="H5634" s="2" t="s">
        <v>7728</v>
      </c>
      <c r="I5634" s="23" t="s">
        <v>4517</v>
      </c>
      <c r="J5634" s="23"/>
      <c r="K5634" s="23" t="s">
        <v>9712</v>
      </c>
      <c r="L5634" s="23"/>
      <c r="M5634" s="23">
        <f>YEAR(Tabla2[[#This Row],[Fecha de creación]])</f>
        <v>2021</v>
      </c>
      <c r="N5634" s="23">
        <f>MONTH(Tabla2[[#This Row],[Fecha de creación]])</f>
        <v>10</v>
      </c>
    </row>
    <row r="5635" spans="1:14" ht="15" customHeight="1" x14ac:dyDescent="0.25">
      <c r="A5635" s="26">
        <v>44490.544305555559</v>
      </c>
      <c r="B5635" s="23" t="s">
        <v>56</v>
      </c>
      <c r="C5635" s="23" t="s">
        <v>7089</v>
      </c>
      <c r="D5635" s="23" t="s">
        <v>131</v>
      </c>
      <c r="E5635" s="23" t="s">
        <v>1</v>
      </c>
      <c r="F5635" s="23" t="s">
        <v>7</v>
      </c>
      <c r="G5635" s="23" t="s">
        <v>975</v>
      </c>
      <c r="H5635" s="2" t="s">
        <v>7728</v>
      </c>
      <c r="I5635" s="23" t="s">
        <v>4517</v>
      </c>
      <c r="J5635" s="23"/>
      <c r="K5635" s="23" t="s">
        <v>9712</v>
      </c>
      <c r="L5635" s="23"/>
      <c r="M5635" s="23">
        <f>YEAR(Tabla2[[#This Row],[Fecha de creación]])</f>
        <v>2021</v>
      </c>
      <c r="N5635" s="23">
        <f>MONTH(Tabla2[[#This Row],[Fecha de creación]])</f>
        <v>10</v>
      </c>
    </row>
    <row r="5636" spans="1:14" ht="15" customHeight="1" x14ac:dyDescent="0.25">
      <c r="A5636" s="26">
        <v>44490.735405092593</v>
      </c>
      <c r="B5636" s="23" t="s">
        <v>56</v>
      </c>
      <c r="C5636" s="23" t="s">
        <v>7090</v>
      </c>
      <c r="D5636" s="23" t="s">
        <v>7091</v>
      </c>
      <c r="E5636" s="23" t="s">
        <v>1</v>
      </c>
      <c r="F5636" s="23" t="s">
        <v>22</v>
      </c>
      <c r="G5636" s="23" t="s">
        <v>975</v>
      </c>
      <c r="H5636" s="2" t="s">
        <v>7722</v>
      </c>
      <c r="I5636" s="23" t="s">
        <v>4517</v>
      </c>
      <c r="J5636" s="23"/>
      <c r="K5636" s="23" t="s">
        <v>9712</v>
      </c>
      <c r="L5636" s="23"/>
      <c r="M5636" s="23">
        <f>YEAR(Tabla2[[#This Row],[Fecha de creación]])</f>
        <v>2021</v>
      </c>
      <c r="N5636" s="23">
        <f>MONTH(Tabla2[[#This Row],[Fecha de creación]])</f>
        <v>10</v>
      </c>
    </row>
    <row r="5637" spans="1:14" ht="15" customHeight="1" x14ac:dyDescent="0.25">
      <c r="A5637" s="26">
        <v>44492.458726851852</v>
      </c>
      <c r="B5637" s="23" t="s">
        <v>189</v>
      </c>
      <c r="C5637" s="23" t="s">
        <v>7092</v>
      </c>
      <c r="D5637" s="23" t="s">
        <v>4411</v>
      </c>
      <c r="E5637" s="23" t="s">
        <v>1</v>
      </c>
      <c r="F5637" s="23" t="s">
        <v>7</v>
      </c>
      <c r="G5637" s="23" t="s">
        <v>975</v>
      </c>
      <c r="H5637" s="2" t="s">
        <v>7748</v>
      </c>
      <c r="I5637" s="23" t="s">
        <v>4486</v>
      </c>
      <c r="J5637" s="23"/>
      <c r="K5637" s="23" t="s">
        <v>9712</v>
      </c>
      <c r="L5637" s="23"/>
      <c r="M5637" s="23">
        <f>YEAR(Tabla2[[#This Row],[Fecha de creación]])</f>
        <v>2021</v>
      </c>
      <c r="N5637" s="23">
        <f>MONTH(Tabla2[[#This Row],[Fecha de creación]])</f>
        <v>10</v>
      </c>
    </row>
    <row r="5638" spans="1:14" ht="15" customHeight="1" x14ac:dyDescent="0.25">
      <c r="A5638" s="26">
        <v>44492.624837962961</v>
      </c>
      <c r="B5638" s="23" t="s">
        <v>56</v>
      </c>
      <c r="C5638" s="23" t="s">
        <v>7093</v>
      </c>
      <c r="D5638" s="23" t="s">
        <v>131</v>
      </c>
      <c r="E5638" s="23" t="s">
        <v>1</v>
      </c>
      <c r="F5638" s="23" t="s">
        <v>7</v>
      </c>
      <c r="G5638" s="23" t="s">
        <v>975</v>
      </c>
      <c r="H5638" s="2" t="s">
        <v>7728</v>
      </c>
      <c r="I5638" s="23" t="s">
        <v>4517</v>
      </c>
      <c r="J5638" s="23"/>
      <c r="K5638" s="23" t="s">
        <v>9712</v>
      </c>
      <c r="L5638" s="23"/>
      <c r="M5638" s="23">
        <f>YEAR(Tabla2[[#This Row],[Fecha de creación]])</f>
        <v>2021</v>
      </c>
      <c r="N5638" s="23">
        <f>MONTH(Tabla2[[#This Row],[Fecha de creación]])</f>
        <v>10</v>
      </c>
    </row>
    <row r="5639" spans="1:14" ht="15" customHeight="1" x14ac:dyDescent="0.25">
      <c r="A5639" s="26">
        <v>44495.613483796296</v>
      </c>
      <c r="B5639" s="23" t="s">
        <v>189</v>
      </c>
      <c r="C5639" s="23" t="s">
        <v>7094</v>
      </c>
      <c r="D5639" s="23" t="s">
        <v>131</v>
      </c>
      <c r="E5639" s="23" t="s">
        <v>1</v>
      </c>
      <c r="F5639" s="23" t="s">
        <v>7</v>
      </c>
      <c r="G5639" s="23" t="s">
        <v>975</v>
      </c>
      <c r="H5639" s="2" t="s">
        <v>7728</v>
      </c>
      <c r="I5639" s="23" t="s">
        <v>4486</v>
      </c>
      <c r="J5639" s="23"/>
      <c r="K5639" s="23" t="s">
        <v>9712</v>
      </c>
      <c r="L5639" s="23"/>
      <c r="M5639" s="23">
        <f>YEAR(Tabla2[[#This Row],[Fecha de creación]])</f>
        <v>2021</v>
      </c>
      <c r="N5639" s="23">
        <f>MONTH(Tabla2[[#This Row],[Fecha de creación]])</f>
        <v>10</v>
      </c>
    </row>
    <row r="5640" spans="1:14" ht="15" customHeight="1" x14ac:dyDescent="0.25">
      <c r="A5640" s="26">
        <v>44495.627256944441</v>
      </c>
      <c r="B5640" s="23" t="s">
        <v>56</v>
      </c>
      <c r="C5640" s="23" t="s">
        <v>7095</v>
      </c>
      <c r="D5640" s="23" t="s">
        <v>7096</v>
      </c>
      <c r="E5640" s="23" t="s">
        <v>1</v>
      </c>
      <c r="F5640" s="23" t="s">
        <v>7</v>
      </c>
      <c r="G5640" s="23" t="s">
        <v>975</v>
      </c>
      <c r="H5640" s="2" t="s">
        <v>7722</v>
      </c>
      <c r="I5640" s="23" t="s">
        <v>4517</v>
      </c>
      <c r="J5640" s="23"/>
      <c r="K5640" s="23" t="s">
        <v>9712</v>
      </c>
      <c r="L5640" s="23"/>
      <c r="M5640" s="23">
        <f>YEAR(Tabla2[[#This Row],[Fecha de creación]])</f>
        <v>2021</v>
      </c>
      <c r="N5640" s="23">
        <f>MONTH(Tabla2[[#This Row],[Fecha de creación]])</f>
        <v>10</v>
      </c>
    </row>
    <row r="5641" spans="1:14" ht="15" customHeight="1" x14ac:dyDescent="0.25">
      <c r="A5641" s="26">
        <v>44495.630289351851</v>
      </c>
      <c r="B5641" s="23" t="s">
        <v>56</v>
      </c>
      <c r="C5641" s="23" t="s">
        <v>7097</v>
      </c>
      <c r="D5641" s="23" t="s">
        <v>7098</v>
      </c>
      <c r="E5641" s="23" t="s">
        <v>1</v>
      </c>
      <c r="F5641" s="23" t="s">
        <v>7</v>
      </c>
      <c r="G5641" s="23" t="s">
        <v>975</v>
      </c>
      <c r="H5641" s="2" t="s">
        <v>7742</v>
      </c>
      <c r="I5641" s="23" t="s">
        <v>4517</v>
      </c>
      <c r="J5641" s="23"/>
      <c r="K5641" s="23" t="s">
        <v>9712</v>
      </c>
      <c r="L5641" s="23"/>
      <c r="M5641" s="23">
        <f>YEAR(Tabla2[[#This Row],[Fecha de creación]])</f>
        <v>2021</v>
      </c>
      <c r="N5641" s="23">
        <f>MONTH(Tabla2[[#This Row],[Fecha de creación]])</f>
        <v>10</v>
      </c>
    </row>
    <row r="5642" spans="1:14" ht="15" customHeight="1" x14ac:dyDescent="0.25">
      <c r="A5642" s="26">
        <v>44495.632106481484</v>
      </c>
      <c r="B5642" s="23" t="s">
        <v>56</v>
      </c>
      <c r="C5642" s="23" t="s">
        <v>943</v>
      </c>
      <c r="D5642" s="23" t="s">
        <v>246</v>
      </c>
      <c r="E5642" s="23" t="s">
        <v>1</v>
      </c>
      <c r="F5642" s="23" t="s">
        <v>7</v>
      </c>
      <c r="G5642" s="23" t="s">
        <v>3</v>
      </c>
      <c r="H5642" s="2" t="s">
        <v>7728</v>
      </c>
      <c r="I5642" s="23" t="s">
        <v>4517</v>
      </c>
      <c r="J5642" s="23"/>
      <c r="K5642" s="23" t="s">
        <v>9712</v>
      </c>
      <c r="L5642" s="23"/>
      <c r="M5642" s="23">
        <f>YEAR(Tabla2[[#This Row],[Fecha de creación]])</f>
        <v>2021</v>
      </c>
      <c r="N5642" s="23">
        <f>MONTH(Tabla2[[#This Row],[Fecha de creación]])</f>
        <v>10</v>
      </c>
    </row>
    <row r="5643" spans="1:14" ht="15" customHeight="1" x14ac:dyDescent="0.25">
      <c r="A5643" s="26">
        <v>44503.590821759259</v>
      </c>
      <c r="B5643" s="23" t="s">
        <v>56</v>
      </c>
      <c r="C5643" s="23" t="s">
        <v>7099</v>
      </c>
      <c r="D5643" s="23" t="s">
        <v>7096</v>
      </c>
      <c r="E5643" s="23" t="s">
        <v>1</v>
      </c>
      <c r="F5643" s="23" t="s">
        <v>7</v>
      </c>
      <c r="G5643" s="23" t="s">
        <v>975</v>
      </c>
      <c r="H5643" s="2" t="s">
        <v>7722</v>
      </c>
      <c r="I5643" s="23" t="s">
        <v>4517</v>
      </c>
      <c r="J5643" s="23"/>
      <c r="K5643" s="23" t="s">
        <v>9712</v>
      </c>
      <c r="L5643" s="23"/>
      <c r="M5643" s="23">
        <f>YEAR(Tabla2[[#This Row],[Fecha de creación]])</f>
        <v>2021</v>
      </c>
      <c r="N5643" s="23">
        <f>MONTH(Tabla2[[#This Row],[Fecha de creación]])</f>
        <v>11</v>
      </c>
    </row>
    <row r="5644" spans="1:14" ht="15" customHeight="1" x14ac:dyDescent="0.25">
      <c r="A5644" s="26">
        <v>44504.538182870368</v>
      </c>
      <c r="B5644" s="23" t="s">
        <v>189</v>
      </c>
      <c r="C5644" s="23" t="s">
        <v>7100</v>
      </c>
      <c r="D5644" s="23" t="s">
        <v>131</v>
      </c>
      <c r="E5644" s="23" t="s">
        <v>1</v>
      </c>
      <c r="F5644" s="23" t="s">
        <v>7</v>
      </c>
      <c r="G5644" s="23" t="s">
        <v>975</v>
      </c>
      <c r="H5644" s="2" t="s">
        <v>7728</v>
      </c>
      <c r="I5644" s="23" t="s">
        <v>4486</v>
      </c>
      <c r="J5644" s="23"/>
      <c r="K5644" s="23" t="s">
        <v>9712</v>
      </c>
      <c r="L5644" s="23"/>
      <c r="M5644" s="23">
        <f>YEAR(Tabla2[[#This Row],[Fecha de creación]])</f>
        <v>2021</v>
      </c>
      <c r="N5644" s="23">
        <f>MONTH(Tabla2[[#This Row],[Fecha de creación]])</f>
        <v>11</v>
      </c>
    </row>
    <row r="5645" spans="1:14" ht="15" customHeight="1" x14ac:dyDescent="0.25">
      <c r="A5645" s="26">
        <v>44504.716967592591</v>
      </c>
      <c r="B5645" s="23" t="s">
        <v>189</v>
      </c>
      <c r="C5645" s="23" t="s">
        <v>7101</v>
      </c>
      <c r="D5645" s="23" t="s">
        <v>246</v>
      </c>
      <c r="E5645" s="23" t="s">
        <v>1</v>
      </c>
      <c r="F5645" s="23" t="s">
        <v>7</v>
      </c>
      <c r="G5645" s="23" t="s">
        <v>975</v>
      </c>
      <c r="H5645" s="2" t="s">
        <v>7728</v>
      </c>
      <c r="I5645" s="23" t="s">
        <v>4486</v>
      </c>
      <c r="J5645" s="23"/>
      <c r="K5645" s="23" t="s">
        <v>9712</v>
      </c>
      <c r="L5645" s="23"/>
      <c r="M5645" s="23">
        <f>YEAR(Tabla2[[#This Row],[Fecha de creación]])</f>
        <v>2021</v>
      </c>
      <c r="N5645" s="23">
        <f>MONTH(Tabla2[[#This Row],[Fecha de creación]])</f>
        <v>11</v>
      </c>
    </row>
    <row r="5646" spans="1:14" ht="15" customHeight="1" x14ac:dyDescent="0.25">
      <c r="A5646" s="26">
        <v>44512.731828703705</v>
      </c>
      <c r="B5646" s="23" t="s">
        <v>189</v>
      </c>
      <c r="C5646" s="23" t="s">
        <v>944</v>
      </c>
      <c r="D5646" s="23" t="s">
        <v>172</v>
      </c>
      <c r="E5646" s="23" t="s">
        <v>1</v>
      </c>
      <c r="F5646" s="23" t="s">
        <v>2</v>
      </c>
      <c r="G5646" s="23" t="s">
        <v>3</v>
      </c>
      <c r="H5646" s="2" t="s">
        <v>7721</v>
      </c>
      <c r="I5646" s="23" t="s">
        <v>4486</v>
      </c>
      <c r="J5646" s="23"/>
      <c r="K5646" s="23" t="s">
        <v>9712</v>
      </c>
      <c r="L5646" s="23"/>
      <c r="M5646" s="23">
        <f>YEAR(Tabla2[[#This Row],[Fecha de creación]])</f>
        <v>2021</v>
      </c>
      <c r="N5646" s="23">
        <f>MONTH(Tabla2[[#This Row],[Fecha de creación]])</f>
        <v>11</v>
      </c>
    </row>
    <row r="5647" spans="1:14" ht="15" customHeight="1" x14ac:dyDescent="0.25">
      <c r="A5647" s="26">
        <v>44516.399618055555</v>
      </c>
      <c r="B5647" s="23" t="s">
        <v>189</v>
      </c>
      <c r="C5647" s="23" t="s">
        <v>7102</v>
      </c>
      <c r="D5647" s="23" t="s">
        <v>131</v>
      </c>
      <c r="E5647" s="23" t="s">
        <v>1</v>
      </c>
      <c r="F5647" s="23" t="s">
        <v>7</v>
      </c>
      <c r="G5647" s="23" t="s">
        <v>975</v>
      </c>
      <c r="H5647" s="2" t="s">
        <v>7728</v>
      </c>
      <c r="I5647" s="23" t="s">
        <v>4486</v>
      </c>
      <c r="J5647" s="23"/>
      <c r="K5647" s="23" t="s">
        <v>9712</v>
      </c>
      <c r="L5647" s="23"/>
      <c r="M5647" s="23">
        <f>YEAR(Tabla2[[#This Row],[Fecha de creación]])</f>
        <v>2021</v>
      </c>
      <c r="N5647" s="23">
        <f>MONTH(Tabla2[[#This Row],[Fecha de creación]])</f>
        <v>11</v>
      </c>
    </row>
    <row r="5648" spans="1:14" ht="15" customHeight="1" x14ac:dyDescent="0.25">
      <c r="A5648" s="26">
        <v>44518.685925925929</v>
      </c>
      <c r="B5648" s="23" t="s">
        <v>34</v>
      </c>
      <c r="C5648" s="23" t="s">
        <v>945</v>
      </c>
      <c r="D5648" s="23" t="s">
        <v>6</v>
      </c>
      <c r="E5648" s="23" t="s">
        <v>1</v>
      </c>
      <c r="F5648" s="23" t="s">
        <v>7</v>
      </c>
      <c r="G5648" s="23" t="s">
        <v>3</v>
      </c>
      <c r="H5648" s="2" t="s">
        <v>7722</v>
      </c>
      <c r="I5648" s="23" t="s">
        <v>37</v>
      </c>
      <c r="J5648" s="23"/>
      <c r="K5648" s="23" t="s">
        <v>9712</v>
      </c>
      <c r="L5648" s="23"/>
      <c r="M5648" s="23">
        <f>YEAR(Tabla2[[#This Row],[Fecha de creación]])</f>
        <v>2021</v>
      </c>
      <c r="N5648" s="23">
        <f>MONTH(Tabla2[[#This Row],[Fecha de creación]])</f>
        <v>11</v>
      </c>
    </row>
    <row r="5649" spans="1:14" ht="15" customHeight="1" x14ac:dyDescent="0.25">
      <c r="A5649" s="26">
        <v>44522.572256944448</v>
      </c>
      <c r="B5649" s="23" t="s">
        <v>189</v>
      </c>
      <c r="C5649" s="23" t="s">
        <v>7103</v>
      </c>
      <c r="D5649" s="23" t="s">
        <v>131</v>
      </c>
      <c r="E5649" s="23" t="s">
        <v>1</v>
      </c>
      <c r="F5649" s="23" t="s">
        <v>7</v>
      </c>
      <c r="G5649" s="23" t="s">
        <v>975</v>
      </c>
      <c r="H5649" s="2" t="s">
        <v>7728</v>
      </c>
      <c r="I5649" s="23" t="s">
        <v>4486</v>
      </c>
      <c r="J5649" s="23"/>
      <c r="K5649" s="23" t="s">
        <v>9712</v>
      </c>
      <c r="L5649" s="23"/>
      <c r="M5649" s="23">
        <f>YEAR(Tabla2[[#This Row],[Fecha de creación]])</f>
        <v>2021</v>
      </c>
      <c r="N5649" s="23">
        <f>MONTH(Tabla2[[#This Row],[Fecha de creación]])</f>
        <v>11</v>
      </c>
    </row>
    <row r="5650" spans="1:14" ht="15" customHeight="1" x14ac:dyDescent="0.25">
      <c r="A5650" s="26">
        <v>44523.471851851849</v>
      </c>
      <c r="B5650" s="23" t="s">
        <v>189</v>
      </c>
      <c r="C5650" s="23" t="s">
        <v>7104</v>
      </c>
      <c r="D5650" s="23" t="s">
        <v>131</v>
      </c>
      <c r="E5650" s="23" t="s">
        <v>1</v>
      </c>
      <c r="F5650" s="23" t="s">
        <v>7</v>
      </c>
      <c r="G5650" s="23" t="s">
        <v>975</v>
      </c>
      <c r="H5650" s="2" t="s">
        <v>7728</v>
      </c>
      <c r="I5650" s="23" t="s">
        <v>4486</v>
      </c>
      <c r="J5650" s="23"/>
      <c r="K5650" s="23" t="s">
        <v>9712</v>
      </c>
      <c r="L5650" s="23"/>
      <c r="M5650" s="23">
        <f>YEAR(Tabla2[[#This Row],[Fecha de creación]])</f>
        <v>2021</v>
      </c>
      <c r="N5650" s="23">
        <f>MONTH(Tabla2[[#This Row],[Fecha de creación]])</f>
        <v>11</v>
      </c>
    </row>
    <row r="5651" spans="1:14" ht="15" customHeight="1" x14ac:dyDescent="0.25">
      <c r="A5651" s="26">
        <v>44523.701504629629</v>
      </c>
      <c r="B5651" s="23" t="s">
        <v>34</v>
      </c>
      <c r="C5651" s="23" t="s">
        <v>7105</v>
      </c>
      <c r="D5651" s="23" t="s">
        <v>7106</v>
      </c>
      <c r="E5651" s="23" t="s">
        <v>1</v>
      </c>
      <c r="F5651" s="23" t="s">
        <v>22</v>
      </c>
      <c r="G5651" s="23" t="s">
        <v>975</v>
      </c>
      <c r="H5651" s="2" t="s">
        <v>7734</v>
      </c>
      <c r="I5651" s="23" t="s">
        <v>37</v>
      </c>
      <c r="J5651" s="23"/>
      <c r="K5651" s="23" t="s">
        <v>9712</v>
      </c>
      <c r="L5651" s="23"/>
      <c r="M5651" s="23">
        <f>YEAR(Tabla2[[#This Row],[Fecha de creación]])</f>
        <v>2021</v>
      </c>
      <c r="N5651" s="23">
        <f>MONTH(Tabla2[[#This Row],[Fecha de creación]])</f>
        <v>11</v>
      </c>
    </row>
    <row r="5652" spans="1:14" ht="15" customHeight="1" x14ac:dyDescent="0.25">
      <c r="A5652" s="26">
        <v>44523.70652777778</v>
      </c>
      <c r="B5652" s="23" t="s">
        <v>34</v>
      </c>
      <c r="C5652" s="23" t="s">
        <v>7107</v>
      </c>
      <c r="D5652" s="23" t="s">
        <v>7108</v>
      </c>
      <c r="E5652" s="23" t="s">
        <v>1</v>
      </c>
      <c r="F5652" s="23" t="s">
        <v>22</v>
      </c>
      <c r="G5652" s="23" t="s">
        <v>975</v>
      </c>
      <c r="H5652" s="2" t="s">
        <v>8893</v>
      </c>
      <c r="I5652" s="23" t="s">
        <v>37</v>
      </c>
      <c r="J5652" s="23"/>
      <c r="K5652" s="23" t="s">
        <v>9712</v>
      </c>
      <c r="L5652" s="23"/>
      <c r="M5652" s="23">
        <f>YEAR(Tabla2[[#This Row],[Fecha de creación]])</f>
        <v>2021</v>
      </c>
      <c r="N5652" s="23">
        <f>MONTH(Tabla2[[#This Row],[Fecha de creación]])</f>
        <v>11</v>
      </c>
    </row>
    <row r="5653" spans="1:14" ht="15" customHeight="1" x14ac:dyDescent="0.25">
      <c r="A5653" s="26">
        <v>44524.499780092592</v>
      </c>
      <c r="B5653" s="23" t="s">
        <v>189</v>
      </c>
      <c r="C5653" s="23" t="s">
        <v>7109</v>
      </c>
      <c r="D5653" s="23" t="s">
        <v>131</v>
      </c>
      <c r="E5653" s="23" t="s">
        <v>1</v>
      </c>
      <c r="F5653" s="23" t="s">
        <v>7</v>
      </c>
      <c r="G5653" s="23" t="s">
        <v>975</v>
      </c>
      <c r="H5653" s="2" t="s">
        <v>7728</v>
      </c>
      <c r="I5653" s="23" t="s">
        <v>4486</v>
      </c>
      <c r="J5653" s="23"/>
      <c r="K5653" s="23" t="s">
        <v>9712</v>
      </c>
      <c r="L5653" s="23"/>
      <c r="M5653" s="23">
        <f>YEAR(Tabla2[[#This Row],[Fecha de creación]])</f>
        <v>2021</v>
      </c>
      <c r="N5653" s="23">
        <f>MONTH(Tabla2[[#This Row],[Fecha de creación]])</f>
        <v>11</v>
      </c>
    </row>
    <row r="5654" spans="1:14" ht="15" customHeight="1" x14ac:dyDescent="0.25">
      <c r="A5654" s="26">
        <v>44524.503055555557</v>
      </c>
      <c r="B5654" s="23" t="s">
        <v>34</v>
      </c>
      <c r="C5654" s="23" t="s">
        <v>7110</v>
      </c>
      <c r="D5654" s="23" t="s">
        <v>47</v>
      </c>
      <c r="E5654" s="23" t="s">
        <v>1</v>
      </c>
      <c r="F5654" s="23" t="s">
        <v>22</v>
      </c>
      <c r="G5654" s="23" t="s">
        <v>975</v>
      </c>
      <c r="H5654" s="2" t="s">
        <v>7745</v>
      </c>
      <c r="I5654" s="23" t="s">
        <v>37</v>
      </c>
      <c r="J5654" s="23"/>
      <c r="K5654" s="23" t="s">
        <v>9712</v>
      </c>
      <c r="L5654" s="23"/>
      <c r="M5654" s="23">
        <f>YEAR(Tabla2[[#This Row],[Fecha de creación]])</f>
        <v>2021</v>
      </c>
      <c r="N5654" s="23">
        <f>MONTH(Tabla2[[#This Row],[Fecha de creación]])</f>
        <v>11</v>
      </c>
    </row>
    <row r="5655" spans="1:14" ht="15" customHeight="1" x14ac:dyDescent="0.25">
      <c r="A5655" s="26">
        <v>44525.557430555556</v>
      </c>
      <c r="B5655" s="23" t="s">
        <v>189</v>
      </c>
      <c r="C5655" s="23" t="s">
        <v>7111</v>
      </c>
      <c r="D5655" s="23" t="s">
        <v>7096</v>
      </c>
      <c r="E5655" s="23" t="s">
        <v>1</v>
      </c>
      <c r="F5655" s="23" t="s">
        <v>7</v>
      </c>
      <c r="G5655" s="23" t="s">
        <v>975</v>
      </c>
      <c r="H5655" s="2" t="s">
        <v>7722</v>
      </c>
      <c r="I5655" s="23" t="s">
        <v>4486</v>
      </c>
      <c r="J5655" s="23"/>
      <c r="K5655" s="23" t="s">
        <v>9712</v>
      </c>
      <c r="L5655" s="23"/>
      <c r="M5655" s="23">
        <f>YEAR(Tabla2[[#This Row],[Fecha de creación]])</f>
        <v>2021</v>
      </c>
      <c r="N5655" s="23">
        <f>MONTH(Tabla2[[#This Row],[Fecha de creación]])</f>
        <v>11</v>
      </c>
    </row>
    <row r="5656" spans="1:14" ht="15" customHeight="1" x14ac:dyDescent="0.25">
      <c r="A5656" s="26">
        <v>44537.617951388886</v>
      </c>
      <c r="B5656" s="23" t="s">
        <v>56</v>
      </c>
      <c r="C5656" s="23" t="s">
        <v>7112</v>
      </c>
      <c r="D5656" s="23" t="s">
        <v>7096</v>
      </c>
      <c r="E5656" s="23" t="s">
        <v>1</v>
      </c>
      <c r="F5656" s="23" t="s">
        <v>7</v>
      </c>
      <c r="G5656" s="23" t="s">
        <v>975</v>
      </c>
      <c r="H5656" s="2" t="s">
        <v>7722</v>
      </c>
      <c r="I5656" s="23" t="s">
        <v>4517</v>
      </c>
      <c r="J5656" s="23"/>
      <c r="K5656" s="23" t="s">
        <v>9712</v>
      </c>
      <c r="L5656" s="23"/>
      <c r="M5656" s="23">
        <f>YEAR(Tabla2[[#This Row],[Fecha de creación]])</f>
        <v>2021</v>
      </c>
      <c r="N5656" s="23">
        <f>MONTH(Tabla2[[#This Row],[Fecha de creación]])</f>
        <v>12</v>
      </c>
    </row>
    <row r="5657" spans="1:14" ht="15" customHeight="1" x14ac:dyDescent="0.25">
      <c r="A5657" s="26">
        <v>44537.728472222225</v>
      </c>
      <c r="B5657" s="23" t="s">
        <v>0</v>
      </c>
      <c r="C5657" s="23" t="s">
        <v>946</v>
      </c>
      <c r="D5657" s="23" t="s">
        <v>947</v>
      </c>
      <c r="E5657" s="23" t="s">
        <v>1</v>
      </c>
      <c r="F5657" s="23" t="s">
        <v>7</v>
      </c>
      <c r="G5657" s="23" t="s">
        <v>3</v>
      </c>
      <c r="H5657" s="2" t="s">
        <v>7737</v>
      </c>
      <c r="I5657" s="23" t="s">
        <v>120</v>
      </c>
      <c r="J5657" s="23"/>
      <c r="K5657" s="23" t="s">
        <v>9712</v>
      </c>
      <c r="L5657" s="23"/>
      <c r="M5657" s="23">
        <f>YEAR(Tabla2[[#This Row],[Fecha de creación]])</f>
        <v>2021</v>
      </c>
      <c r="N5657" s="23">
        <f>MONTH(Tabla2[[#This Row],[Fecha de creación]])</f>
        <v>12</v>
      </c>
    </row>
    <row r="5658" spans="1:14" ht="15" customHeight="1" x14ac:dyDescent="0.25">
      <c r="A5658" s="26">
        <v>44537.736527777779</v>
      </c>
      <c r="B5658" s="23" t="s">
        <v>0</v>
      </c>
      <c r="C5658" s="23" t="s">
        <v>948</v>
      </c>
      <c r="D5658" s="23" t="s">
        <v>949</v>
      </c>
      <c r="E5658" s="23" t="s">
        <v>1</v>
      </c>
      <c r="F5658" s="23" t="s">
        <v>7</v>
      </c>
      <c r="G5658" s="23" t="s">
        <v>3</v>
      </c>
      <c r="H5658" s="2" t="s">
        <v>7737</v>
      </c>
      <c r="I5658" s="23" t="s">
        <v>120</v>
      </c>
      <c r="J5658" s="23"/>
      <c r="K5658" s="23" t="s">
        <v>9712</v>
      </c>
      <c r="L5658" s="23"/>
      <c r="M5658" s="23">
        <f>YEAR(Tabla2[[#This Row],[Fecha de creación]])</f>
        <v>2021</v>
      </c>
      <c r="N5658" s="23">
        <f>MONTH(Tabla2[[#This Row],[Fecha de creación]])</f>
        <v>12</v>
      </c>
    </row>
    <row r="5659" spans="1:14" ht="15" customHeight="1" x14ac:dyDescent="0.25">
      <c r="A5659" s="26">
        <v>44538.029606481483</v>
      </c>
      <c r="B5659" s="23" t="s">
        <v>100</v>
      </c>
      <c r="C5659" s="23" t="s">
        <v>7113</v>
      </c>
      <c r="D5659" s="23" t="s">
        <v>7114</v>
      </c>
      <c r="E5659" s="23" t="s">
        <v>1</v>
      </c>
      <c r="F5659" s="23" t="s">
        <v>22</v>
      </c>
      <c r="G5659" s="23" t="s">
        <v>975</v>
      </c>
      <c r="H5659" s="2" t="s">
        <v>7723</v>
      </c>
      <c r="I5659" s="23" t="s">
        <v>1653</v>
      </c>
      <c r="J5659" s="23"/>
      <c r="K5659" s="23" t="s">
        <v>9712</v>
      </c>
      <c r="L5659" s="23"/>
      <c r="M5659" s="23">
        <f>YEAR(Tabla2[[#This Row],[Fecha de creación]])</f>
        <v>2021</v>
      </c>
      <c r="N5659" s="23">
        <f>MONTH(Tabla2[[#This Row],[Fecha de creación]])</f>
        <v>12</v>
      </c>
    </row>
    <row r="5660" spans="1:14" ht="15" customHeight="1" x14ac:dyDescent="0.25">
      <c r="A5660" s="26">
        <v>44538.031539351854</v>
      </c>
      <c r="B5660" s="23" t="s">
        <v>100</v>
      </c>
      <c r="C5660" s="23" t="s">
        <v>7115</v>
      </c>
      <c r="D5660" s="23" t="s">
        <v>7116</v>
      </c>
      <c r="E5660" s="23" t="s">
        <v>1</v>
      </c>
      <c r="F5660" s="23" t="s">
        <v>22</v>
      </c>
      <c r="G5660" s="23" t="s">
        <v>975</v>
      </c>
      <c r="H5660" s="2" t="s">
        <v>7742</v>
      </c>
      <c r="I5660" s="23" t="s">
        <v>1653</v>
      </c>
      <c r="J5660" s="23"/>
      <c r="K5660" s="23" t="s">
        <v>9712</v>
      </c>
      <c r="L5660" s="23"/>
      <c r="M5660" s="23">
        <f>YEAR(Tabla2[[#This Row],[Fecha de creación]])</f>
        <v>2021</v>
      </c>
      <c r="N5660" s="23">
        <f>MONTH(Tabla2[[#This Row],[Fecha de creación]])</f>
        <v>12</v>
      </c>
    </row>
    <row r="5661" spans="1:14" ht="15" customHeight="1" x14ac:dyDescent="0.25">
      <c r="A5661" s="26">
        <v>44538.032962962963</v>
      </c>
      <c r="B5661" s="23" t="s">
        <v>100</v>
      </c>
      <c r="C5661" s="23" t="s">
        <v>7117</v>
      </c>
      <c r="D5661" s="23" t="s">
        <v>7118</v>
      </c>
      <c r="E5661" s="23" t="s">
        <v>1</v>
      </c>
      <c r="F5661" s="23" t="s">
        <v>7</v>
      </c>
      <c r="G5661" s="23" t="s">
        <v>975</v>
      </c>
      <c r="H5661" s="2" t="s">
        <v>7723</v>
      </c>
      <c r="I5661" s="23" t="s">
        <v>1653</v>
      </c>
      <c r="J5661" s="23"/>
      <c r="K5661" s="23" t="s">
        <v>9712</v>
      </c>
      <c r="L5661" s="23"/>
      <c r="M5661" s="23">
        <f>YEAR(Tabla2[[#This Row],[Fecha de creación]])</f>
        <v>2021</v>
      </c>
      <c r="N5661" s="23">
        <f>MONTH(Tabla2[[#This Row],[Fecha de creación]])</f>
        <v>12</v>
      </c>
    </row>
    <row r="5662" spans="1:14" ht="15" customHeight="1" x14ac:dyDescent="0.25">
      <c r="A5662" s="26">
        <v>44538.035729166666</v>
      </c>
      <c r="B5662" s="23" t="s">
        <v>100</v>
      </c>
      <c r="C5662" s="23" t="s">
        <v>7119</v>
      </c>
      <c r="D5662" s="23" t="s">
        <v>7120</v>
      </c>
      <c r="E5662" s="23" t="s">
        <v>1</v>
      </c>
      <c r="F5662" s="23" t="s">
        <v>7</v>
      </c>
      <c r="G5662" s="23" t="s">
        <v>1551</v>
      </c>
      <c r="H5662" s="2" t="s">
        <v>7739</v>
      </c>
      <c r="I5662" s="23" t="s">
        <v>1653</v>
      </c>
      <c r="J5662" s="23"/>
      <c r="K5662" s="23" t="s">
        <v>9712</v>
      </c>
      <c r="L5662" s="23"/>
      <c r="M5662" s="23">
        <f>YEAR(Tabla2[[#This Row],[Fecha de creación]])</f>
        <v>2021</v>
      </c>
      <c r="N5662" s="23">
        <f>MONTH(Tabla2[[#This Row],[Fecha de creación]])</f>
        <v>12</v>
      </c>
    </row>
    <row r="5663" spans="1:14" ht="15" customHeight="1" x14ac:dyDescent="0.25">
      <c r="A5663" s="26">
        <v>44538.052430555559</v>
      </c>
      <c r="B5663" s="23" t="s">
        <v>100</v>
      </c>
      <c r="C5663" s="23" t="s">
        <v>950</v>
      </c>
      <c r="D5663" s="23" t="s">
        <v>951</v>
      </c>
      <c r="E5663" s="23" t="s">
        <v>1</v>
      </c>
      <c r="F5663" s="23" t="s">
        <v>7</v>
      </c>
      <c r="G5663" s="23" t="s">
        <v>3</v>
      </c>
      <c r="H5663" s="2" t="s">
        <v>7753</v>
      </c>
      <c r="I5663" s="23" t="s">
        <v>1653</v>
      </c>
      <c r="J5663" s="23"/>
      <c r="K5663" s="23" t="s">
        <v>9712</v>
      </c>
      <c r="L5663" s="23"/>
      <c r="M5663" s="23">
        <f>YEAR(Tabla2[[#This Row],[Fecha de creación]])</f>
        <v>2021</v>
      </c>
      <c r="N5663" s="23">
        <f>MONTH(Tabla2[[#This Row],[Fecha de creación]])</f>
        <v>12</v>
      </c>
    </row>
    <row r="5664" spans="1:14" ht="15" customHeight="1" x14ac:dyDescent="0.25">
      <c r="A5664" s="26">
        <v>44538.068807870368</v>
      </c>
      <c r="B5664" s="23" t="s">
        <v>100</v>
      </c>
      <c r="C5664" s="23" t="s">
        <v>952</v>
      </c>
      <c r="D5664" s="23" t="s">
        <v>953</v>
      </c>
      <c r="E5664" s="23" t="s">
        <v>1</v>
      </c>
      <c r="F5664" s="23" t="s">
        <v>7</v>
      </c>
      <c r="G5664" s="23" t="s">
        <v>3</v>
      </c>
      <c r="H5664" s="2" t="s">
        <v>7753</v>
      </c>
      <c r="I5664" s="23" t="s">
        <v>1653</v>
      </c>
      <c r="J5664" s="23"/>
      <c r="K5664" s="23" t="s">
        <v>9712</v>
      </c>
      <c r="L5664" s="23"/>
      <c r="M5664" s="23">
        <f>YEAR(Tabla2[[#This Row],[Fecha de creación]])</f>
        <v>2021</v>
      </c>
      <c r="N5664" s="23">
        <f>MONTH(Tabla2[[#This Row],[Fecha de creación]])</f>
        <v>12</v>
      </c>
    </row>
    <row r="5665" spans="1:14" ht="15" customHeight="1" x14ac:dyDescent="0.25">
      <c r="A5665" s="26">
        <v>44538.074537037035</v>
      </c>
      <c r="B5665" s="23" t="s">
        <v>100</v>
      </c>
      <c r="C5665" s="23" t="s">
        <v>7121</v>
      </c>
      <c r="D5665" s="23" t="s">
        <v>7122</v>
      </c>
      <c r="E5665" s="23" t="s">
        <v>1</v>
      </c>
      <c r="F5665" s="23" t="s">
        <v>7</v>
      </c>
      <c r="G5665" s="23" t="s">
        <v>1551</v>
      </c>
      <c r="H5665" s="2" t="s">
        <v>7753</v>
      </c>
      <c r="I5665" s="23" t="s">
        <v>1653</v>
      </c>
      <c r="J5665" s="23"/>
      <c r="K5665" s="23" t="s">
        <v>9712</v>
      </c>
      <c r="L5665" s="23"/>
      <c r="M5665" s="23">
        <f>YEAR(Tabla2[[#This Row],[Fecha de creación]])</f>
        <v>2021</v>
      </c>
      <c r="N5665" s="23">
        <f>MONTH(Tabla2[[#This Row],[Fecha de creación]])</f>
        <v>12</v>
      </c>
    </row>
    <row r="5666" spans="1:14" ht="15" customHeight="1" x14ac:dyDescent="0.25">
      <c r="A5666" s="26">
        <v>44538.525254629632</v>
      </c>
      <c r="B5666" s="23" t="s">
        <v>100</v>
      </c>
      <c r="C5666" s="23" t="s">
        <v>954</v>
      </c>
      <c r="D5666" s="23" t="s">
        <v>955</v>
      </c>
      <c r="E5666" s="23" t="s">
        <v>1</v>
      </c>
      <c r="F5666" s="23" t="s">
        <v>7</v>
      </c>
      <c r="G5666" s="23" t="s">
        <v>3</v>
      </c>
      <c r="H5666" s="2" t="s">
        <v>7739</v>
      </c>
      <c r="I5666" s="23" t="s">
        <v>1653</v>
      </c>
      <c r="J5666" s="23"/>
      <c r="K5666" s="23" t="s">
        <v>9712</v>
      </c>
      <c r="L5666" s="23"/>
      <c r="M5666" s="23">
        <f>YEAR(Tabla2[[#This Row],[Fecha de creación]])</f>
        <v>2021</v>
      </c>
      <c r="N5666" s="23">
        <f>MONTH(Tabla2[[#This Row],[Fecha de creación]])</f>
        <v>12</v>
      </c>
    </row>
    <row r="5667" spans="1:14" ht="15" customHeight="1" x14ac:dyDescent="0.25">
      <c r="A5667" s="26">
        <v>44539.529004629629</v>
      </c>
      <c r="B5667" s="23" t="s">
        <v>189</v>
      </c>
      <c r="C5667" s="23" t="s">
        <v>7123</v>
      </c>
      <c r="D5667" s="23" t="s">
        <v>131</v>
      </c>
      <c r="E5667" s="23" t="s">
        <v>1</v>
      </c>
      <c r="F5667" s="23" t="s">
        <v>7</v>
      </c>
      <c r="G5667" s="23" t="s">
        <v>975</v>
      </c>
      <c r="H5667" s="2" t="s">
        <v>7728</v>
      </c>
      <c r="I5667" s="23" t="s">
        <v>4486</v>
      </c>
      <c r="J5667" s="23"/>
      <c r="K5667" s="23" t="s">
        <v>9712</v>
      </c>
      <c r="L5667" s="23"/>
      <c r="M5667" s="23">
        <f>YEAR(Tabla2[[#This Row],[Fecha de creación]])</f>
        <v>2021</v>
      </c>
      <c r="N5667" s="23">
        <f>MONTH(Tabla2[[#This Row],[Fecha de creación]])</f>
        <v>12</v>
      </c>
    </row>
    <row r="5668" spans="1:14" ht="15" customHeight="1" x14ac:dyDescent="0.25">
      <c r="A5668" s="26">
        <v>44539.531018518515</v>
      </c>
      <c r="B5668" s="23" t="s">
        <v>189</v>
      </c>
      <c r="C5668" s="23" t="s">
        <v>7124</v>
      </c>
      <c r="D5668" s="23" t="s">
        <v>131</v>
      </c>
      <c r="E5668" s="23" t="s">
        <v>1</v>
      </c>
      <c r="F5668" s="23" t="s">
        <v>7</v>
      </c>
      <c r="G5668" s="23" t="s">
        <v>975</v>
      </c>
      <c r="H5668" s="2" t="s">
        <v>7728</v>
      </c>
      <c r="I5668" s="23" t="s">
        <v>4486</v>
      </c>
      <c r="J5668" s="23"/>
      <c r="K5668" s="23" t="s">
        <v>9712</v>
      </c>
      <c r="L5668" s="23"/>
      <c r="M5668" s="23">
        <f>YEAR(Tabla2[[#This Row],[Fecha de creación]])</f>
        <v>2021</v>
      </c>
      <c r="N5668" s="23">
        <f>MONTH(Tabla2[[#This Row],[Fecha de creación]])</f>
        <v>12</v>
      </c>
    </row>
    <row r="5669" spans="1:14" ht="15" customHeight="1" x14ac:dyDescent="0.25">
      <c r="A5669" s="26">
        <v>44539.533831018518</v>
      </c>
      <c r="B5669" s="23" t="s">
        <v>100</v>
      </c>
      <c r="C5669" s="23" t="s">
        <v>7125</v>
      </c>
      <c r="D5669" s="23" t="s">
        <v>7126</v>
      </c>
      <c r="E5669" s="23" t="s">
        <v>1</v>
      </c>
      <c r="F5669" s="23" t="s">
        <v>7</v>
      </c>
      <c r="G5669" s="23" t="s">
        <v>1551</v>
      </c>
      <c r="H5669" s="2" t="s">
        <v>7739</v>
      </c>
      <c r="I5669" s="23" t="s">
        <v>1653</v>
      </c>
      <c r="J5669" s="23"/>
      <c r="K5669" s="23" t="s">
        <v>9712</v>
      </c>
      <c r="L5669" s="23"/>
      <c r="M5669" s="23">
        <f>YEAR(Tabla2[[#This Row],[Fecha de creación]])</f>
        <v>2021</v>
      </c>
      <c r="N5669" s="23">
        <f>MONTH(Tabla2[[#This Row],[Fecha de creación]])</f>
        <v>12</v>
      </c>
    </row>
    <row r="5670" spans="1:14" ht="15" customHeight="1" x14ac:dyDescent="0.25">
      <c r="A5670" s="26">
        <v>44539.537986111114</v>
      </c>
      <c r="B5670" s="23" t="s">
        <v>56</v>
      </c>
      <c r="C5670" s="23" t="s">
        <v>7127</v>
      </c>
      <c r="D5670" s="23" t="s">
        <v>7128</v>
      </c>
      <c r="E5670" s="23" t="s">
        <v>1</v>
      </c>
      <c r="F5670" s="23" t="s">
        <v>7</v>
      </c>
      <c r="G5670" s="23" t="s">
        <v>1551</v>
      </c>
      <c r="H5670" s="2" t="s">
        <v>7737</v>
      </c>
      <c r="I5670" s="23" t="s">
        <v>7129</v>
      </c>
      <c r="J5670" s="23"/>
      <c r="K5670" s="23" t="s">
        <v>9712</v>
      </c>
      <c r="L5670" s="23"/>
      <c r="M5670" s="23">
        <f>YEAR(Tabla2[[#This Row],[Fecha de creación]])</f>
        <v>2021</v>
      </c>
      <c r="N5670" s="23">
        <f>MONTH(Tabla2[[#This Row],[Fecha de creación]])</f>
        <v>12</v>
      </c>
    </row>
    <row r="5671" spans="1:14" ht="15" customHeight="1" x14ac:dyDescent="0.25">
      <c r="A5671" s="26">
        <v>44539.576585648145</v>
      </c>
      <c r="B5671" s="23" t="s">
        <v>100</v>
      </c>
      <c r="C5671" s="23" t="s">
        <v>7130</v>
      </c>
      <c r="D5671" s="23" t="s">
        <v>7131</v>
      </c>
      <c r="E5671" s="23" t="s">
        <v>1</v>
      </c>
      <c r="F5671" s="23" t="s">
        <v>7</v>
      </c>
      <c r="G5671" s="23" t="s">
        <v>975</v>
      </c>
      <c r="H5671" s="2" t="s">
        <v>7753</v>
      </c>
      <c r="I5671" s="23" t="s">
        <v>7776</v>
      </c>
      <c r="J5671" s="23"/>
      <c r="K5671" s="23" t="s">
        <v>9712</v>
      </c>
      <c r="L5671" s="23"/>
      <c r="M5671" s="23">
        <f>YEAR(Tabla2[[#This Row],[Fecha de creación]])</f>
        <v>2021</v>
      </c>
      <c r="N5671" s="23">
        <f>MONTH(Tabla2[[#This Row],[Fecha de creación]])</f>
        <v>12</v>
      </c>
    </row>
    <row r="5672" spans="1:14" ht="15" customHeight="1" x14ac:dyDescent="0.25">
      <c r="A5672" s="26">
        <v>44539.584594907406</v>
      </c>
      <c r="B5672" s="23" t="s">
        <v>100</v>
      </c>
      <c r="C5672" s="23" t="s">
        <v>7132</v>
      </c>
      <c r="D5672" s="23" t="s">
        <v>7133</v>
      </c>
      <c r="E5672" s="23" t="s">
        <v>1</v>
      </c>
      <c r="F5672" s="23" t="s">
        <v>7</v>
      </c>
      <c r="G5672" s="23" t="s">
        <v>1551</v>
      </c>
      <c r="H5672" s="2" t="s">
        <v>7742</v>
      </c>
      <c r="I5672" s="23" t="s">
        <v>7760</v>
      </c>
      <c r="J5672" s="23"/>
      <c r="K5672" s="23" t="s">
        <v>9712</v>
      </c>
      <c r="L5672" s="23"/>
      <c r="M5672" s="23">
        <f>YEAR(Tabla2[[#This Row],[Fecha de creación]])</f>
        <v>2021</v>
      </c>
      <c r="N5672" s="23">
        <f>MONTH(Tabla2[[#This Row],[Fecha de creación]])</f>
        <v>12</v>
      </c>
    </row>
    <row r="5673" spans="1:14" ht="15" customHeight="1" x14ac:dyDescent="0.25">
      <c r="A5673" s="26">
        <v>44539.680138888885</v>
      </c>
      <c r="B5673" s="23" t="s">
        <v>100</v>
      </c>
      <c r="C5673" s="23" t="s">
        <v>7134</v>
      </c>
      <c r="D5673" s="23" t="s">
        <v>7135</v>
      </c>
      <c r="E5673" s="23" t="s">
        <v>1</v>
      </c>
      <c r="F5673" s="23" t="s">
        <v>7</v>
      </c>
      <c r="G5673" s="23" t="s">
        <v>975</v>
      </c>
      <c r="H5673" s="2" t="s">
        <v>7735</v>
      </c>
      <c r="I5673" s="23" t="s">
        <v>7776</v>
      </c>
      <c r="J5673" s="23"/>
      <c r="K5673" s="23" t="s">
        <v>9712</v>
      </c>
      <c r="L5673" s="23"/>
      <c r="M5673" s="23">
        <f>YEAR(Tabla2[[#This Row],[Fecha de creación]])</f>
        <v>2021</v>
      </c>
      <c r="N5673" s="23">
        <f>MONTH(Tabla2[[#This Row],[Fecha de creación]])</f>
        <v>12</v>
      </c>
    </row>
    <row r="5674" spans="1:14" ht="15" customHeight="1" x14ac:dyDescent="0.25">
      <c r="A5674" s="26">
        <v>44539.684571759259</v>
      </c>
      <c r="B5674" s="23" t="s">
        <v>100</v>
      </c>
      <c r="C5674" s="23" t="s">
        <v>7136</v>
      </c>
      <c r="D5674" s="23" t="s">
        <v>7137</v>
      </c>
      <c r="E5674" s="23" t="s">
        <v>1</v>
      </c>
      <c r="F5674" s="23" t="s">
        <v>7</v>
      </c>
      <c r="G5674" s="23" t="s">
        <v>975</v>
      </c>
      <c r="H5674" s="2" t="s">
        <v>7743</v>
      </c>
      <c r="I5674" s="23" t="s">
        <v>7776</v>
      </c>
      <c r="J5674" s="23"/>
      <c r="K5674" s="23" t="s">
        <v>9712</v>
      </c>
      <c r="L5674" s="23"/>
      <c r="M5674" s="23">
        <f>YEAR(Tabla2[[#This Row],[Fecha de creación]])</f>
        <v>2021</v>
      </c>
      <c r="N5674" s="23">
        <f>MONTH(Tabla2[[#This Row],[Fecha de creación]])</f>
        <v>12</v>
      </c>
    </row>
    <row r="5675" spans="1:14" ht="15" customHeight="1" x14ac:dyDescent="0.25">
      <c r="A5675" s="26">
        <v>44539.690636574072</v>
      </c>
      <c r="B5675" s="23" t="s">
        <v>100</v>
      </c>
      <c r="C5675" s="23" t="s">
        <v>7138</v>
      </c>
      <c r="D5675" s="23" t="s">
        <v>7139</v>
      </c>
      <c r="E5675" s="23" t="s">
        <v>1</v>
      </c>
      <c r="F5675" s="23" t="s">
        <v>7</v>
      </c>
      <c r="G5675" s="23" t="s">
        <v>1551</v>
      </c>
      <c r="H5675" s="2" t="s">
        <v>7754</v>
      </c>
      <c r="I5675" s="23" t="s">
        <v>7760</v>
      </c>
      <c r="J5675" s="23"/>
      <c r="K5675" s="23" t="s">
        <v>9712</v>
      </c>
      <c r="L5675" s="23"/>
      <c r="M5675" s="23">
        <f>YEAR(Tabla2[[#This Row],[Fecha de creación]])</f>
        <v>2021</v>
      </c>
      <c r="N5675" s="23">
        <f>MONTH(Tabla2[[#This Row],[Fecha de creación]])</f>
        <v>12</v>
      </c>
    </row>
    <row r="5676" spans="1:14" ht="15" customHeight="1" x14ac:dyDescent="0.25">
      <c r="A5676" s="26">
        <v>44539.703182870369</v>
      </c>
      <c r="B5676" s="23" t="s">
        <v>100</v>
      </c>
      <c r="C5676" s="23" t="s">
        <v>7140</v>
      </c>
      <c r="D5676" s="23" t="s">
        <v>7141</v>
      </c>
      <c r="E5676" s="23" t="s">
        <v>1</v>
      </c>
      <c r="F5676" s="23" t="s">
        <v>7</v>
      </c>
      <c r="G5676" s="23" t="s">
        <v>975</v>
      </c>
      <c r="H5676" s="2" t="s">
        <v>7755</v>
      </c>
      <c r="I5676" s="23" t="s">
        <v>7776</v>
      </c>
      <c r="J5676" s="23"/>
      <c r="K5676" s="23" t="s">
        <v>9712</v>
      </c>
      <c r="L5676" s="23"/>
      <c r="M5676" s="23">
        <f>YEAR(Tabla2[[#This Row],[Fecha de creación]])</f>
        <v>2021</v>
      </c>
      <c r="N5676" s="23">
        <f>MONTH(Tabla2[[#This Row],[Fecha de creación]])</f>
        <v>12</v>
      </c>
    </row>
    <row r="5677" spans="1:14" ht="15" customHeight="1" x14ac:dyDescent="0.25">
      <c r="A5677" s="26">
        <v>44539.713252314818</v>
      </c>
      <c r="B5677" s="23" t="s">
        <v>100</v>
      </c>
      <c r="C5677" s="23" t="s">
        <v>7142</v>
      </c>
      <c r="D5677" s="23" t="s">
        <v>7143</v>
      </c>
      <c r="E5677" s="23" t="s">
        <v>1</v>
      </c>
      <c r="F5677" s="23" t="s">
        <v>7</v>
      </c>
      <c r="G5677" s="23" t="s">
        <v>975</v>
      </c>
      <c r="H5677" s="2" t="s">
        <v>7721</v>
      </c>
      <c r="I5677" s="23" t="s">
        <v>7776</v>
      </c>
      <c r="J5677" s="23"/>
      <c r="K5677" s="23" t="s">
        <v>9712</v>
      </c>
      <c r="L5677" s="23"/>
      <c r="M5677" s="23">
        <f>YEAR(Tabla2[[#This Row],[Fecha de creación]])</f>
        <v>2021</v>
      </c>
      <c r="N5677" s="23">
        <f>MONTH(Tabla2[[#This Row],[Fecha de creación]])</f>
        <v>12</v>
      </c>
    </row>
    <row r="5678" spans="1:14" ht="15" customHeight="1" x14ac:dyDescent="0.25">
      <c r="A5678" s="26">
        <v>44540.449594907404</v>
      </c>
      <c r="B5678" s="23" t="s">
        <v>100</v>
      </c>
      <c r="C5678" s="23" t="s">
        <v>7144</v>
      </c>
      <c r="D5678" s="23" t="s">
        <v>7145</v>
      </c>
      <c r="E5678" s="23" t="s">
        <v>1</v>
      </c>
      <c r="F5678" s="23" t="s">
        <v>7</v>
      </c>
      <c r="G5678" s="23" t="s">
        <v>1551</v>
      </c>
      <c r="H5678" s="2" t="s">
        <v>7725</v>
      </c>
      <c r="I5678" s="23" t="s">
        <v>2722</v>
      </c>
      <c r="J5678" s="23"/>
      <c r="K5678" s="23" t="s">
        <v>9712</v>
      </c>
      <c r="L5678" s="23"/>
      <c r="M5678" s="23">
        <f>YEAR(Tabla2[[#This Row],[Fecha de creación]])</f>
        <v>2021</v>
      </c>
      <c r="N5678" s="23">
        <f>MONTH(Tabla2[[#This Row],[Fecha de creación]])</f>
        <v>12</v>
      </c>
    </row>
    <row r="5679" spans="1:14" ht="15" customHeight="1" x14ac:dyDescent="0.25">
      <c r="A5679" s="26">
        <v>44540.470451388886</v>
      </c>
      <c r="B5679" s="23" t="s">
        <v>100</v>
      </c>
      <c r="C5679" s="23" t="s">
        <v>7146</v>
      </c>
      <c r="D5679" s="23" t="s">
        <v>7147</v>
      </c>
      <c r="E5679" s="23" t="s">
        <v>1</v>
      </c>
      <c r="F5679" s="23" t="s">
        <v>7</v>
      </c>
      <c r="G5679" s="23" t="s">
        <v>975</v>
      </c>
      <c r="H5679" s="2" t="s">
        <v>7725</v>
      </c>
      <c r="I5679" s="23" t="s">
        <v>7776</v>
      </c>
      <c r="J5679" s="23"/>
      <c r="K5679" s="23" t="s">
        <v>9712</v>
      </c>
      <c r="L5679" s="23"/>
      <c r="M5679" s="23">
        <f>YEAR(Tabla2[[#This Row],[Fecha de creación]])</f>
        <v>2021</v>
      </c>
      <c r="N5679" s="23">
        <f>MONTH(Tabla2[[#This Row],[Fecha de creación]])</f>
        <v>12</v>
      </c>
    </row>
    <row r="5680" spans="1:14" ht="15" customHeight="1" x14ac:dyDescent="0.25">
      <c r="A5680" s="26">
        <v>44540.475069444445</v>
      </c>
      <c r="B5680" s="23" t="s">
        <v>100</v>
      </c>
      <c r="C5680" s="23" t="s">
        <v>7148</v>
      </c>
      <c r="D5680" s="23" t="s">
        <v>7149</v>
      </c>
      <c r="E5680" s="23" t="s">
        <v>1</v>
      </c>
      <c r="F5680" s="23" t="s">
        <v>7</v>
      </c>
      <c r="G5680" s="23" t="s">
        <v>975</v>
      </c>
      <c r="H5680" s="2" t="s">
        <v>7737</v>
      </c>
      <c r="I5680" s="23" t="s">
        <v>7776</v>
      </c>
      <c r="J5680" s="23"/>
      <c r="K5680" s="23" t="s">
        <v>9712</v>
      </c>
      <c r="L5680" s="23"/>
      <c r="M5680" s="23">
        <f>YEAR(Tabla2[[#This Row],[Fecha de creación]])</f>
        <v>2021</v>
      </c>
      <c r="N5680" s="23">
        <f>MONTH(Tabla2[[#This Row],[Fecha de creación]])</f>
        <v>12</v>
      </c>
    </row>
    <row r="5681" spans="1:14" ht="15" customHeight="1" x14ac:dyDescent="0.25">
      <c r="A5681" s="26">
        <v>44540.482557870368</v>
      </c>
      <c r="B5681" s="23" t="s">
        <v>100</v>
      </c>
      <c r="C5681" s="23" t="s">
        <v>7150</v>
      </c>
      <c r="D5681" s="23" t="s">
        <v>7151</v>
      </c>
      <c r="E5681" s="23" t="s">
        <v>1</v>
      </c>
      <c r="F5681" s="23" t="s">
        <v>7</v>
      </c>
      <c r="G5681" s="23" t="s">
        <v>975</v>
      </c>
      <c r="H5681" s="2" t="s">
        <v>7737</v>
      </c>
      <c r="I5681" s="23" t="s">
        <v>7776</v>
      </c>
      <c r="J5681" s="23"/>
      <c r="K5681" s="23" t="s">
        <v>9712</v>
      </c>
      <c r="L5681" s="23"/>
      <c r="M5681" s="23">
        <f>YEAR(Tabla2[[#This Row],[Fecha de creación]])</f>
        <v>2021</v>
      </c>
      <c r="N5681" s="23">
        <f>MONTH(Tabla2[[#This Row],[Fecha de creación]])</f>
        <v>12</v>
      </c>
    </row>
    <row r="5682" spans="1:14" ht="15" customHeight="1" x14ac:dyDescent="0.25">
      <c r="A5682" s="26">
        <v>44540.487083333333</v>
      </c>
      <c r="B5682" s="23" t="s">
        <v>100</v>
      </c>
      <c r="C5682" s="23" t="s">
        <v>7152</v>
      </c>
      <c r="D5682" s="23" t="s">
        <v>7153</v>
      </c>
      <c r="E5682" s="23" t="s">
        <v>1</v>
      </c>
      <c r="F5682" s="23" t="s">
        <v>7</v>
      </c>
      <c r="G5682" s="23" t="s">
        <v>1551</v>
      </c>
      <c r="H5682" s="2" t="s">
        <v>7756</v>
      </c>
      <c r="I5682" s="23" t="s">
        <v>7776</v>
      </c>
      <c r="J5682" s="23"/>
      <c r="K5682" s="23" t="s">
        <v>9712</v>
      </c>
      <c r="L5682" s="23"/>
      <c r="M5682" s="23">
        <f>YEAR(Tabla2[[#This Row],[Fecha de creación]])</f>
        <v>2021</v>
      </c>
      <c r="N5682" s="23">
        <f>MONTH(Tabla2[[#This Row],[Fecha de creación]])</f>
        <v>12</v>
      </c>
    </row>
    <row r="5683" spans="1:14" ht="15" customHeight="1" x14ac:dyDescent="0.25">
      <c r="A5683" s="26">
        <v>44540.497858796298</v>
      </c>
      <c r="B5683" s="23" t="s">
        <v>100</v>
      </c>
      <c r="C5683" s="23" t="s">
        <v>7154</v>
      </c>
      <c r="D5683" s="23" t="s">
        <v>7155</v>
      </c>
      <c r="E5683" s="23" t="s">
        <v>1</v>
      </c>
      <c r="F5683" s="23" t="s">
        <v>7</v>
      </c>
      <c r="G5683" s="23" t="s">
        <v>1551</v>
      </c>
      <c r="H5683" s="2" t="s">
        <v>7734</v>
      </c>
      <c r="I5683" s="23" t="s">
        <v>7760</v>
      </c>
      <c r="J5683" s="23"/>
      <c r="K5683" s="23" t="s">
        <v>9712</v>
      </c>
      <c r="L5683" s="23"/>
      <c r="M5683" s="23">
        <f>YEAR(Tabla2[[#This Row],[Fecha de creación]])</f>
        <v>2021</v>
      </c>
      <c r="N5683" s="23">
        <f>MONTH(Tabla2[[#This Row],[Fecha de creación]])</f>
        <v>12</v>
      </c>
    </row>
    <row r="5684" spans="1:14" ht="15" customHeight="1" x14ac:dyDescent="0.25">
      <c r="A5684" s="26">
        <v>44540.506296296298</v>
      </c>
      <c r="B5684" s="23" t="s">
        <v>0</v>
      </c>
      <c r="C5684" s="23" t="s">
        <v>7156</v>
      </c>
      <c r="D5684" s="23" t="s">
        <v>7157</v>
      </c>
      <c r="E5684" s="23" t="s">
        <v>1</v>
      </c>
      <c r="F5684" s="23" t="s">
        <v>7</v>
      </c>
      <c r="G5684" s="23" t="s">
        <v>975</v>
      </c>
      <c r="H5684" s="2" t="s">
        <v>7721</v>
      </c>
      <c r="I5684" s="23" t="s">
        <v>7158</v>
      </c>
      <c r="J5684" s="23"/>
      <c r="K5684" s="23" t="s">
        <v>9712</v>
      </c>
      <c r="L5684" s="23"/>
      <c r="M5684" s="23">
        <f>YEAR(Tabla2[[#This Row],[Fecha de creación]])</f>
        <v>2021</v>
      </c>
      <c r="N5684" s="23">
        <f>MONTH(Tabla2[[#This Row],[Fecha de creación]])</f>
        <v>12</v>
      </c>
    </row>
    <row r="5685" spans="1:14" ht="15" customHeight="1" x14ac:dyDescent="0.25">
      <c r="A5685" s="26">
        <v>44540.509918981479</v>
      </c>
      <c r="B5685" s="23" t="s">
        <v>100</v>
      </c>
      <c r="C5685" s="23" t="s">
        <v>7159</v>
      </c>
      <c r="D5685" s="23" t="s">
        <v>7160</v>
      </c>
      <c r="E5685" s="23" t="s">
        <v>1</v>
      </c>
      <c r="F5685" s="23" t="s">
        <v>7</v>
      </c>
      <c r="G5685" s="23" t="s">
        <v>975</v>
      </c>
      <c r="H5685" s="2" t="s">
        <v>7733</v>
      </c>
      <c r="I5685" s="23" t="s">
        <v>7776</v>
      </c>
      <c r="J5685" s="23"/>
      <c r="K5685" s="23" t="s">
        <v>9712</v>
      </c>
      <c r="L5685" s="23"/>
      <c r="M5685" s="23">
        <f>YEAR(Tabla2[[#This Row],[Fecha de creación]])</f>
        <v>2021</v>
      </c>
      <c r="N5685" s="23">
        <f>MONTH(Tabla2[[#This Row],[Fecha de creación]])</f>
        <v>12</v>
      </c>
    </row>
    <row r="5686" spans="1:14" ht="15" customHeight="1" x14ac:dyDescent="0.25">
      <c r="A5686" s="26">
        <v>44540.513402777775</v>
      </c>
      <c r="B5686" s="23" t="s">
        <v>100</v>
      </c>
      <c r="C5686" s="23" t="s">
        <v>7161</v>
      </c>
      <c r="D5686" s="23" t="s">
        <v>7162</v>
      </c>
      <c r="E5686" s="23" t="s">
        <v>1</v>
      </c>
      <c r="F5686" s="23" t="s">
        <v>7</v>
      </c>
      <c r="G5686" s="23" t="s">
        <v>975</v>
      </c>
      <c r="H5686" s="2" t="s">
        <v>7726</v>
      </c>
      <c r="I5686" s="23" t="s">
        <v>7776</v>
      </c>
      <c r="J5686" s="23"/>
      <c r="K5686" s="23" t="s">
        <v>9712</v>
      </c>
      <c r="L5686" s="23"/>
      <c r="M5686" s="23">
        <f>YEAR(Tabla2[[#This Row],[Fecha de creación]])</f>
        <v>2021</v>
      </c>
      <c r="N5686" s="23">
        <f>MONTH(Tabla2[[#This Row],[Fecha de creación]])</f>
        <v>12</v>
      </c>
    </row>
    <row r="5687" spans="1:14" ht="15" customHeight="1" x14ac:dyDescent="0.25">
      <c r="A5687" s="26">
        <v>44540.516759259262</v>
      </c>
      <c r="B5687" s="23" t="s">
        <v>100</v>
      </c>
      <c r="C5687" s="23" t="s">
        <v>7163</v>
      </c>
      <c r="D5687" s="23" t="s">
        <v>7164</v>
      </c>
      <c r="E5687" s="23" t="s">
        <v>1</v>
      </c>
      <c r="F5687" s="23" t="s">
        <v>7</v>
      </c>
      <c r="G5687" s="23" t="s">
        <v>975</v>
      </c>
      <c r="H5687" s="2" t="s">
        <v>7758</v>
      </c>
      <c r="I5687" s="23" t="s">
        <v>1653</v>
      </c>
      <c r="J5687" s="23"/>
      <c r="K5687" s="23" t="s">
        <v>9712</v>
      </c>
      <c r="L5687" s="23"/>
      <c r="M5687" s="23">
        <f>YEAR(Tabla2[[#This Row],[Fecha de creación]])</f>
        <v>2021</v>
      </c>
      <c r="N5687" s="23">
        <f>MONTH(Tabla2[[#This Row],[Fecha de creación]])</f>
        <v>12</v>
      </c>
    </row>
    <row r="5688" spans="1:14" ht="15" customHeight="1" x14ac:dyDescent="0.25">
      <c r="A5688" s="26">
        <v>44540.522928240738</v>
      </c>
      <c r="B5688" s="23" t="s">
        <v>100</v>
      </c>
      <c r="C5688" s="23" t="s">
        <v>7165</v>
      </c>
      <c r="D5688" s="23" t="s">
        <v>7166</v>
      </c>
      <c r="E5688" s="23" t="s">
        <v>1</v>
      </c>
      <c r="F5688" s="23" t="s">
        <v>2</v>
      </c>
      <c r="G5688" s="23" t="s">
        <v>975</v>
      </c>
      <c r="H5688" s="2" t="s">
        <v>7723</v>
      </c>
      <c r="I5688" s="23" t="s">
        <v>7776</v>
      </c>
      <c r="J5688" s="23"/>
      <c r="K5688" s="23" t="s">
        <v>9712</v>
      </c>
      <c r="L5688" s="23"/>
      <c r="M5688" s="23">
        <f>YEAR(Tabla2[[#This Row],[Fecha de creación]])</f>
        <v>2021</v>
      </c>
      <c r="N5688" s="23">
        <f>MONTH(Tabla2[[#This Row],[Fecha de creación]])</f>
        <v>12</v>
      </c>
    </row>
    <row r="5689" spans="1:14" ht="15" customHeight="1" x14ac:dyDescent="0.25">
      <c r="A5689" s="26">
        <v>44540.534942129627</v>
      </c>
      <c r="B5689" s="23" t="s">
        <v>100</v>
      </c>
      <c r="C5689" s="23" t="s">
        <v>7167</v>
      </c>
      <c r="D5689" s="23" t="s">
        <v>7168</v>
      </c>
      <c r="E5689" s="23" t="s">
        <v>1</v>
      </c>
      <c r="F5689" s="23" t="s">
        <v>2</v>
      </c>
      <c r="G5689" s="23" t="s">
        <v>975</v>
      </c>
      <c r="H5689" s="2" t="s">
        <v>7729</v>
      </c>
      <c r="I5689" s="23" t="s">
        <v>7776</v>
      </c>
      <c r="J5689" s="23"/>
      <c r="K5689" s="23" t="s">
        <v>9712</v>
      </c>
      <c r="L5689" s="23"/>
      <c r="M5689" s="23">
        <f>YEAR(Tabla2[[#This Row],[Fecha de creación]])</f>
        <v>2021</v>
      </c>
      <c r="N5689" s="23">
        <f>MONTH(Tabla2[[#This Row],[Fecha de creación]])</f>
        <v>12</v>
      </c>
    </row>
    <row r="5690" spans="1:14" ht="15" customHeight="1" x14ac:dyDescent="0.25">
      <c r="A5690" s="26">
        <v>44540.543055555558</v>
      </c>
      <c r="B5690" s="23" t="s">
        <v>100</v>
      </c>
      <c r="C5690" s="23" t="s">
        <v>7169</v>
      </c>
      <c r="D5690" s="23" t="s">
        <v>7170</v>
      </c>
      <c r="E5690" s="23" t="s">
        <v>1</v>
      </c>
      <c r="F5690" s="23" t="s">
        <v>2</v>
      </c>
      <c r="G5690" s="23" t="s">
        <v>1551</v>
      </c>
      <c r="H5690" s="2" t="s">
        <v>7770</v>
      </c>
      <c r="I5690" s="23" t="s">
        <v>1653</v>
      </c>
      <c r="J5690" s="23"/>
      <c r="K5690" s="23" t="s">
        <v>9712</v>
      </c>
      <c r="L5690" s="23"/>
      <c r="M5690" s="23">
        <f>YEAR(Tabla2[[#This Row],[Fecha de creación]])</f>
        <v>2021</v>
      </c>
      <c r="N5690" s="23">
        <f>MONTH(Tabla2[[#This Row],[Fecha de creación]])</f>
        <v>12</v>
      </c>
    </row>
    <row r="5691" spans="1:14" ht="15" customHeight="1" x14ac:dyDescent="0.25">
      <c r="A5691" s="26">
        <v>44540.641215277778</v>
      </c>
      <c r="B5691" s="23" t="s">
        <v>0</v>
      </c>
      <c r="C5691" s="23" t="s">
        <v>7171</v>
      </c>
      <c r="D5691" s="23" t="s">
        <v>7172</v>
      </c>
      <c r="E5691" s="23" t="s">
        <v>1</v>
      </c>
      <c r="F5691" s="23" t="s">
        <v>7</v>
      </c>
      <c r="G5691" s="23" t="s">
        <v>1551</v>
      </c>
      <c r="H5691" s="2" t="s">
        <v>7721</v>
      </c>
      <c r="I5691" s="23" t="s">
        <v>11</v>
      </c>
      <c r="J5691" s="23"/>
      <c r="K5691" s="23" t="s">
        <v>9712</v>
      </c>
      <c r="L5691" s="23"/>
      <c r="M5691" s="23">
        <f>YEAR(Tabla2[[#This Row],[Fecha de creación]])</f>
        <v>2021</v>
      </c>
      <c r="N5691" s="23">
        <f>MONTH(Tabla2[[#This Row],[Fecha de creación]])</f>
        <v>12</v>
      </c>
    </row>
    <row r="5692" spans="1:14" ht="15" customHeight="1" x14ac:dyDescent="0.25">
      <c r="A5692" s="26">
        <v>44540.738888888889</v>
      </c>
      <c r="B5692" s="23" t="s">
        <v>100</v>
      </c>
      <c r="C5692" s="23" t="s">
        <v>7173</v>
      </c>
      <c r="D5692" s="23" t="s">
        <v>7174</v>
      </c>
      <c r="E5692" s="23" t="s">
        <v>1</v>
      </c>
      <c r="F5692" s="23" t="s">
        <v>2</v>
      </c>
      <c r="G5692" s="23" t="s">
        <v>975</v>
      </c>
      <c r="H5692" s="2" t="s">
        <v>7752</v>
      </c>
      <c r="I5692" s="23" t="s">
        <v>7776</v>
      </c>
      <c r="J5692" s="23"/>
      <c r="K5692" s="23" t="s">
        <v>9712</v>
      </c>
      <c r="L5692" s="23"/>
      <c r="M5692" s="23">
        <f>YEAR(Tabla2[[#This Row],[Fecha de creación]])</f>
        <v>2021</v>
      </c>
      <c r="N5692" s="23">
        <f>MONTH(Tabla2[[#This Row],[Fecha de creación]])</f>
        <v>12</v>
      </c>
    </row>
    <row r="5693" spans="1:14" ht="15" customHeight="1" x14ac:dyDescent="0.25">
      <c r="A5693" s="26">
        <v>44540.760162037041</v>
      </c>
      <c r="B5693" s="23" t="s">
        <v>100</v>
      </c>
      <c r="C5693" s="23" t="s">
        <v>7175</v>
      </c>
      <c r="D5693" s="23" t="s">
        <v>7176</v>
      </c>
      <c r="E5693" s="23" t="s">
        <v>1</v>
      </c>
      <c r="F5693" s="23" t="s">
        <v>2</v>
      </c>
      <c r="G5693" s="23" t="s">
        <v>1551</v>
      </c>
      <c r="H5693" s="2" t="s">
        <v>7742</v>
      </c>
      <c r="I5693" s="23" t="s">
        <v>7760</v>
      </c>
      <c r="J5693" s="23"/>
      <c r="K5693" s="23" t="s">
        <v>9712</v>
      </c>
      <c r="L5693" s="23"/>
      <c r="M5693" s="23">
        <f>YEAR(Tabla2[[#This Row],[Fecha de creación]])</f>
        <v>2021</v>
      </c>
      <c r="N5693" s="23">
        <f>MONTH(Tabla2[[#This Row],[Fecha de creación]])</f>
        <v>12</v>
      </c>
    </row>
    <row r="5694" spans="1:14" ht="15" customHeight="1" x14ac:dyDescent="0.25">
      <c r="A5694" s="26">
        <v>44540.765381944446</v>
      </c>
      <c r="B5694" s="23" t="s">
        <v>100</v>
      </c>
      <c r="C5694" s="23" t="s">
        <v>7177</v>
      </c>
      <c r="D5694" s="23" t="s">
        <v>7178</v>
      </c>
      <c r="E5694" s="23" t="s">
        <v>1</v>
      </c>
      <c r="F5694" s="23" t="s">
        <v>2</v>
      </c>
      <c r="G5694" s="23" t="s">
        <v>975</v>
      </c>
      <c r="H5694" s="2" t="s">
        <v>7743</v>
      </c>
      <c r="I5694" s="23" t="s">
        <v>7776</v>
      </c>
      <c r="J5694" s="23"/>
      <c r="K5694" s="23" t="s">
        <v>9712</v>
      </c>
      <c r="L5694" s="23"/>
      <c r="M5694" s="23">
        <f>YEAR(Tabla2[[#This Row],[Fecha de creación]])</f>
        <v>2021</v>
      </c>
      <c r="N5694" s="23">
        <f>MONTH(Tabla2[[#This Row],[Fecha de creación]])</f>
        <v>12</v>
      </c>
    </row>
    <row r="5695" spans="1:14" ht="15" customHeight="1" x14ac:dyDescent="0.25">
      <c r="A5695" s="26">
        <v>44540.771249999998</v>
      </c>
      <c r="B5695" s="23" t="s">
        <v>100</v>
      </c>
      <c r="C5695" s="23" t="s">
        <v>7179</v>
      </c>
      <c r="D5695" s="23" t="s">
        <v>7180</v>
      </c>
      <c r="E5695" s="23" t="s">
        <v>1</v>
      </c>
      <c r="F5695" s="23" t="s">
        <v>2</v>
      </c>
      <c r="G5695" s="23" t="s">
        <v>975</v>
      </c>
      <c r="H5695" s="2" t="s">
        <v>7726</v>
      </c>
      <c r="I5695" s="23" t="s">
        <v>7776</v>
      </c>
      <c r="J5695" s="23"/>
      <c r="K5695" s="23" t="s">
        <v>9712</v>
      </c>
      <c r="L5695" s="23"/>
      <c r="M5695" s="23">
        <f>YEAR(Tabla2[[#This Row],[Fecha de creación]])</f>
        <v>2021</v>
      </c>
      <c r="N5695" s="23">
        <f>MONTH(Tabla2[[#This Row],[Fecha de creación]])</f>
        <v>12</v>
      </c>
    </row>
    <row r="5696" spans="1:14" ht="15" customHeight="1" x14ac:dyDescent="0.25">
      <c r="A5696" s="26">
        <v>44540.775937500002</v>
      </c>
      <c r="B5696" s="23" t="s">
        <v>100</v>
      </c>
      <c r="C5696" s="23" t="s">
        <v>7181</v>
      </c>
      <c r="D5696" s="23" t="s">
        <v>7182</v>
      </c>
      <c r="E5696" s="23" t="s">
        <v>1</v>
      </c>
      <c r="F5696" s="23" t="s">
        <v>2</v>
      </c>
      <c r="G5696" s="23" t="s">
        <v>975</v>
      </c>
      <c r="H5696" s="2" t="s">
        <v>7747</v>
      </c>
      <c r="I5696" s="23" t="s">
        <v>7776</v>
      </c>
      <c r="J5696" s="23"/>
      <c r="K5696" s="23" t="s">
        <v>9712</v>
      </c>
      <c r="L5696" s="23"/>
      <c r="M5696" s="23">
        <f>YEAR(Tabla2[[#This Row],[Fecha de creación]])</f>
        <v>2021</v>
      </c>
      <c r="N5696" s="23">
        <f>MONTH(Tabla2[[#This Row],[Fecha de creación]])</f>
        <v>12</v>
      </c>
    </row>
    <row r="5697" spans="1:14" ht="15" customHeight="1" x14ac:dyDescent="0.25">
      <c r="A5697" s="26">
        <v>44540.780914351853</v>
      </c>
      <c r="B5697" s="23" t="s">
        <v>100</v>
      </c>
      <c r="C5697" s="23" t="s">
        <v>956</v>
      </c>
      <c r="D5697" s="23" t="s">
        <v>957</v>
      </c>
      <c r="E5697" s="23" t="s">
        <v>1</v>
      </c>
      <c r="F5697" s="23" t="s">
        <v>2</v>
      </c>
      <c r="G5697" s="23" t="s">
        <v>3</v>
      </c>
      <c r="H5697" s="2" t="s">
        <v>7731</v>
      </c>
      <c r="I5697" s="23" t="s">
        <v>7183</v>
      </c>
      <c r="J5697" s="23"/>
      <c r="K5697" s="23" t="s">
        <v>9712</v>
      </c>
      <c r="L5697" s="23"/>
      <c r="M5697" s="23">
        <f>YEAR(Tabla2[[#This Row],[Fecha de creación]])</f>
        <v>2021</v>
      </c>
      <c r="N5697" s="23">
        <f>MONTH(Tabla2[[#This Row],[Fecha de creación]])</f>
        <v>12</v>
      </c>
    </row>
    <row r="5698" spans="1:14" ht="15" customHeight="1" x14ac:dyDescent="0.25">
      <c r="A5698" s="26">
        <v>44540.786608796298</v>
      </c>
      <c r="B5698" s="23" t="s">
        <v>100</v>
      </c>
      <c r="C5698" s="23" t="s">
        <v>7184</v>
      </c>
      <c r="D5698" s="23" t="s">
        <v>7185</v>
      </c>
      <c r="E5698" s="23" t="s">
        <v>1</v>
      </c>
      <c r="F5698" s="23" t="s">
        <v>2</v>
      </c>
      <c r="G5698" s="23" t="s">
        <v>975</v>
      </c>
      <c r="H5698" s="2" t="s">
        <v>7748</v>
      </c>
      <c r="I5698" s="23" t="s">
        <v>7776</v>
      </c>
      <c r="J5698" s="23"/>
      <c r="K5698" s="23" t="s">
        <v>9712</v>
      </c>
      <c r="L5698" s="23"/>
      <c r="M5698" s="23">
        <f>YEAR(Tabla2[[#This Row],[Fecha de creación]])</f>
        <v>2021</v>
      </c>
      <c r="N5698" s="23">
        <f>MONTH(Tabla2[[#This Row],[Fecha de creación]])</f>
        <v>12</v>
      </c>
    </row>
    <row r="5699" spans="1:14" ht="15" customHeight="1" x14ac:dyDescent="0.25">
      <c r="A5699" s="26">
        <v>44540.812476851854</v>
      </c>
      <c r="B5699" s="23" t="s">
        <v>100</v>
      </c>
      <c r="C5699" s="23" t="s">
        <v>7186</v>
      </c>
      <c r="D5699" s="23" t="s">
        <v>7187</v>
      </c>
      <c r="E5699" s="23" t="s">
        <v>1</v>
      </c>
      <c r="F5699" s="23" t="s">
        <v>2</v>
      </c>
      <c r="G5699" s="23" t="s">
        <v>975</v>
      </c>
      <c r="H5699" s="2" t="s">
        <v>7722</v>
      </c>
      <c r="I5699" s="23" t="s">
        <v>7776</v>
      </c>
      <c r="J5699" s="23"/>
      <c r="K5699" s="23" t="s">
        <v>9712</v>
      </c>
      <c r="L5699" s="23"/>
      <c r="M5699" s="23">
        <f>YEAR(Tabla2[[#This Row],[Fecha de creación]])</f>
        <v>2021</v>
      </c>
      <c r="N5699" s="23">
        <f>MONTH(Tabla2[[#This Row],[Fecha de creación]])</f>
        <v>12</v>
      </c>
    </row>
    <row r="5700" spans="1:14" ht="15" customHeight="1" x14ac:dyDescent="0.25">
      <c r="A5700" s="26">
        <v>44540.829641203702</v>
      </c>
      <c r="B5700" s="23" t="s">
        <v>100</v>
      </c>
      <c r="C5700" s="23" t="s">
        <v>7188</v>
      </c>
      <c r="D5700" s="23" t="s">
        <v>7189</v>
      </c>
      <c r="E5700" s="23" t="s">
        <v>1</v>
      </c>
      <c r="F5700" s="23" t="s">
        <v>2</v>
      </c>
      <c r="G5700" s="23" t="s">
        <v>975</v>
      </c>
      <c r="H5700" s="2" t="s">
        <v>7748</v>
      </c>
      <c r="I5700" s="23" t="s">
        <v>7776</v>
      </c>
      <c r="J5700" s="23"/>
      <c r="K5700" s="23" t="s">
        <v>9712</v>
      </c>
      <c r="L5700" s="23"/>
      <c r="M5700" s="23">
        <f>YEAR(Tabla2[[#This Row],[Fecha de creación]])</f>
        <v>2021</v>
      </c>
      <c r="N5700" s="23">
        <f>MONTH(Tabla2[[#This Row],[Fecha de creación]])</f>
        <v>12</v>
      </c>
    </row>
    <row r="5701" spans="1:14" ht="15" customHeight="1" x14ac:dyDescent="0.25">
      <c r="A5701" s="26">
        <v>44540.84107638889</v>
      </c>
      <c r="B5701" s="23" t="s">
        <v>100</v>
      </c>
      <c r="C5701" s="23" t="s">
        <v>7190</v>
      </c>
      <c r="D5701" s="23" t="s">
        <v>7191</v>
      </c>
      <c r="E5701" s="23" t="s">
        <v>1</v>
      </c>
      <c r="F5701" s="23" t="s">
        <v>2</v>
      </c>
      <c r="G5701" s="23" t="s">
        <v>975</v>
      </c>
      <c r="H5701" s="2" t="s">
        <v>7741</v>
      </c>
      <c r="I5701" s="23" t="s">
        <v>7776</v>
      </c>
      <c r="J5701" s="23"/>
      <c r="K5701" s="23" t="s">
        <v>9712</v>
      </c>
      <c r="L5701" s="23"/>
      <c r="M5701" s="23">
        <f>YEAR(Tabla2[[#This Row],[Fecha de creación]])</f>
        <v>2021</v>
      </c>
      <c r="N5701" s="23">
        <f>MONTH(Tabla2[[#This Row],[Fecha de creación]])</f>
        <v>12</v>
      </c>
    </row>
    <row r="5702" spans="1:14" ht="15" customHeight="1" x14ac:dyDescent="0.25">
      <c r="A5702" s="26">
        <v>44540.847604166665</v>
      </c>
      <c r="B5702" s="23" t="s">
        <v>100</v>
      </c>
      <c r="C5702" s="23" t="s">
        <v>7192</v>
      </c>
      <c r="D5702" s="23" t="s">
        <v>7193</v>
      </c>
      <c r="E5702" s="23" t="s">
        <v>1</v>
      </c>
      <c r="F5702" s="23" t="s">
        <v>2</v>
      </c>
      <c r="G5702" s="23" t="s">
        <v>975</v>
      </c>
      <c r="H5702" s="2" t="s">
        <v>7721</v>
      </c>
      <c r="I5702" s="23" t="s">
        <v>7776</v>
      </c>
      <c r="J5702" s="23"/>
      <c r="K5702" s="23" t="s">
        <v>9712</v>
      </c>
      <c r="L5702" s="23"/>
      <c r="M5702" s="23">
        <f>YEAR(Tabla2[[#This Row],[Fecha de creación]])</f>
        <v>2021</v>
      </c>
      <c r="N5702" s="23">
        <f>MONTH(Tabla2[[#This Row],[Fecha de creación]])</f>
        <v>12</v>
      </c>
    </row>
    <row r="5703" spans="1:14" ht="15" customHeight="1" x14ac:dyDescent="0.25">
      <c r="A5703" s="26">
        <v>44540.853460648148</v>
      </c>
      <c r="B5703" s="23" t="s">
        <v>100</v>
      </c>
      <c r="C5703" s="23" t="s">
        <v>7194</v>
      </c>
      <c r="D5703" s="23" t="s">
        <v>7195</v>
      </c>
      <c r="E5703" s="23" t="s">
        <v>1</v>
      </c>
      <c r="F5703" s="23" t="s">
        <v>2</v>
      </c>
      <c r="G5703" s="23" t="s">
        <v>975</v>
      </c>
      <c r="H5703" s="2" t="s">
        <v>7738</v>
      </c>
      <c r="I5703" s="23" t="s">
        <v>7776</v>
      </c>
      <c r="J5703" s="23"/>
      <c r="K5703" s="23" t="s">
        <v>9712</v>
      </c>
      <c r="L5703" s="23"/>
      <c r="M5703" s="23">
        <f>YEAR(Tabla2[[#This Row],[Fecha de creación]])</f>
        <v>2021</v>
      </c>
      <c r="N5703" s="23">
        <f>MONTH(Tabla2[[#This Row],[Fecha de creación]])</f>
        <v>12</v>
      </c>
    </row>
    <row r="5704" spans="1:14" ht="15" customHeight="1" x14ac:dyDescent="0.25">
      <c r="A5704" s="26">
        <v>44540.859456018516</v>
      </c>
      <c r="B5704" s="23" t="s">
        <v>100</v>
      </c>
      <c r="C5704" s="23" t="s">
        <v>7196</v>
      </c>
      <c r="D5704" s="23" t="s">
        <v>7197</v>
      </c>
      <c r="E5704" s="23" t="s">
        <v>1</v>
      </c>
      <c r="F5704" s="23" t="s">
        <v>2</v>
      </c>
      <c r="G5704" s="23" t="s">
        <v>975</v>
      </c>
      <c r="H5704" s="2" t="s">
        <v>7737</v>
      </c>
      <c r="I5704" s="23" t="s">
        <v>7776</v>
      </c>
      <c r="J5704" s="23"/>
      <c r="K5704" s="23" t="s">
        <v>9712</v>
      </c>
      <c r="L5704" s="23"/>
      <c r="M5704" s="23">
        <f>YEAR(Tabla2[[#This Row],[Fecha de creación]])</f>
        <v>2021</v>
      </c>
      <c r="N5704" s="23">
        <f>MONTH(Tabla2[[#This Row],[Fecha de creación]])</f>
        <v>12</v>
      </c>
    </row>
    <row r="5705" spans="1:14" ht="15" customHeight="1" x14ac:dyDescent="0.25">
      <c r="A5705" s="26">
        <v>44540.865624999999</v>
      </c>
      <c r="B5705" s="23" t="s">
        <v>100</v>
      </c>
      <c r="C5705" s="23" t="s">
        <v>7198</v>
      </c>
      <c r="D5705" s="23" t="s">
        <v>7199</v>
      </c>
      <c r="E5705" s="23" t="s">
        <v>1</v>
      </c>
      <c r="F5705" s="23" t="s">
        <v>2</v>
      </c>
      <c r="G5705" s="23" t="s">
        <v>975</v>
      </c>
      <c r="H5705" s="2" t="s">
        <v>7734</v>
      </c>
      <c r="I5705" s="23" t="s">
        <v>7776</v>
      </c>
      <c r="J5705" s="23"/>
      <c r="K5705" s="23" t="s">
        <v>9712</v>
      </c>
      <c r="L5705" s="23"/>
      <c r="M5705" s="23">
        <f>YEAR(Tabla2[[#This Row],[Fecha de creación]])</f>
        <v>2021</v>
      </c>
      <c r="N5705" s="23">
        <f>MONTH(Tabla2[[#This Row],[Fecha de creación]])</f>
        <v>12</v>
      </c>
    </row>
    <row r="5706" spans="1:14" ht="15" customHeight="1" x14ac:dyDescent="0.25">
      <c r="A5706" s="26">
        <v>44540.873252314814</v>
      </c>
      <c r="B5706" s="23" t="s">
        <v>100</v>
      </c>
      <c r="C5706" s="23" t="s">
        <v>7200</v>
      </c>
      <c r="D5706" s="23" t="s">
        <v>7201</v>
      </c>
      <c r="E5706" s="23" t="s">
        <v>1</v>
      </c>
      <c r="F5706" s="23" t="s">
        <v>2</v>
      </c>
      <c r="G5706" s="23" t="s">
        <v>975</v>
      </c>
      <c r="H5706" s="2" t="s">
        <v>7729</v>
      </c>
      <c r="I5706" s="23" t="s">
        <v>7776</v>
      </c>
      <c r="J5706" s="23"/>
      <c r="K5706" s="23" t="s">
        <v>9712</v>
      </c>
      <c r="L5706" s="23"/>
      <c r="M5706" s="23">
        <f>YEAR(Tabla2[[#This Row],[Fecha de creación]])</f>
        <v>2021</v>
      </c>
      <c r="N5706" s="23">
        <f>MONTH(Tabla2[[#This Row],[Fecha de creación]])</f>
        <v>12</v>
      </c>
    </row>
    <row r="5707" spans="1:14" ht="15" customHeight="1" x14ac:dyDescent="0.25">
      <c r="A5707" s="26">
        <v>44540.879166666666</v>
      </c>
      <c r="B5707" s="23" t="s">
        <v>100</v>
      </c>
      <c r="C5707" s="23" t="s">
        <v>7202</v>
      </c>
      <c r="D5707" s="23" t="s">
        <v>7203</v>
      </c>
      <c r="E5707" s="23" t="s">
        <v>1</v>
      </c>
      <c r="F5707" s="23" t="s">
        <v>7</v>
      </c>
      <c r="G5707" s="23" t="s">
        <v>975</v>
      </c>
      <c r="H5707" s="2" t="s">
        <v>7757</v>
      </c>
      <c r="I5707" s="23" t="s">
        <v>7776</v>
      </c>
      <c r="J5707" s="23"/>
      <c r="K5707" s="23" t="s">
        <v>9712</v>
      </c>
      <c r="L5707" s="23"/>
      <c r="M5707" s="23">
        <f>YEAR(Tabla2[[#This Row],[Fecha de creación]])</f>
        <v>2021</v>
      </c>
      <c r="N5707" s="23">
        <f>MONTH(Tabla2[[#This Row],[Fecha de creación]])</f>
        <v>12</v>
      </c>
    </row>
    <row r="5708" spans="1:14" ht="15" customHeight="1" x14ac:dyDescent="0.25">
      <c r="A5708" s="26">
        <v>44541.442569444444</v>
      </c>
      <c r="B5708" s="23" t="s">
        <v>189</v>
      </c>
      <c r="C5708" s="23" t="s">
        <v>959</v>
      </c>
      <c r="D5708" s="23" t="s">
        <v>960</v>
      </c>
      <c r="E5708" s="23" t="s">
        <v>1</v>
      </c>
      <c r="F5708" s="23" t="s">
        <v>7</v>
      </c>
      <c r="G5708" s="23" t="s">
        <v>3</v>
      </c>
      <c r="H5708" s="2" t="s">
        <v>7721</v>
      </c>
      <c r="I5708" s="23" t="s">
        <v>3284</v>
      </c>
      <c r="J5708" s="23"/>
      <c r="K5708" s="23" t="s">
        <v>9712</v>
      </c>
      <c r="L5708" s="23"/>
      <c r="M5708" s="23">
        <f>YEAR(Tabla2[[#This Row],[Fecha de creación]])</f>
        <v>2021</v>
      </c>
      <c r="N5708" s="23">
        <f>MONTH(Tabla2[[#This Row],[Fecha de creación]])</f>
        <v>12</v>
      </c>
    </row>
    <row r="5709" spans="1:14" ht="15" customHeight="1" x14ac:dyDescent="0.25">
      <c r="A5709" s="26">
        <v>44541.482719907406</v>
      </c>
      <c r="B5709" s="23" t="s">
        <v>189</v>
      </c>
      <c r="C5709" s="23" t="s">
        <v>7204</v>
      </c>
      <c r="D5709" s="23" t="s">
        <v>172</v>
      </c>
      <c r="E5709" s="23" t="s">
        <v>1</v>
      </c>
      <c r="F5709" s="23" t="s">
        <v>7</v>
      </c>
      <c r="G5709" s="23" t="s">
        <v>1551</v>
      </c>
      <c r="H5709" s="2" t="s">
        <v>7721</v>
      </c>
      <c r="I5709" s="23" t="s">
        <v>7205</v>
      </c>
      <c r="J5709" s="23"/>
      <c r="K5709" s="23" t="s">
        <v>9712</v>
      </c>
      <c r="L5709" s="23"/>
      <c r="M5709" s="23">
        <f>YEAR(Tabla2[[#This Row],[Fecha de creación]])</f>
        <v>2021</v>
      </c>
      <c r="N5709" s="23">
        <f>MONTH(Tabla2[[#This Row],[Fecha de creación]])</f>
        <v>12</v>
      </c>
    </row>
    <row r="5710" spans="1:14" ht="15" customHeight="1" x14ac:dyDescent="0.25">
      <c r="A5710" s="26">
        <v>44542.717430555553</v>
      </c>
      <c r="B5710" s="23" t="s">
        <v>100</v>
      </c>
      <c r="C5710" s="23" t="s">
        <v>7206</v>
      </c>
      <c r="D5710" s="23" t="s">
        <v>7207</v>
      </c>
      <c r="E5710" s="23" t="s">
        <v>1</v>
      </c>
      <c r="F5710" s="23" t="s">
        <v>7</v>
      </c>
      <c r="G5710" s="23" t="s">
        <v>1551</v>
      </c>
      <c r="H5710" s="2" t="s">
        <v>7739</v>
      </c>
      <c r="I5710" s="23" t="s">
        <v>1653</v>
      </c>
      <c r="J5710" s="23"/>
      <c r="K5710" s="23" t="s">
        <v>9712</v>
      </c>
      <c r="L5710" s="23"/>
      <c r="M5710" s="23">
        <f>YEAR(Tabla2[[#This Row],[Fecha de creación]])</f>
        <v>2021</v>
      </c>
      <c r="N5710" s="23">
        <f>MONTH(Tabla2[[#This Row],[Fecha de creación]])</f>
        <v>12</v>
      </c>
    </row>
    <row r="5711" spans="1:14" ht="15" customHeight="1" x14ac:dyDescent="0.25">
      <c r="A5711" s="26">
        <v>44542.722824074073</v>
      </c>
      <c r="B5711" s="23" t="s">
        <v>100</v>
      </c>
      <c r="C5711" s="23" t="s">
        <v>7208</v>
      </c>
      <c r="D5711" s="23" t="s">
        <v>7209</v>
      </c>
      <c r="E5711" s="23" t="s">
        <v>1</v>
      </c>
      <c r="F5711" s="23" t="s">
        <v>7</v>
      </c>
      <c r="G5711" s="23" t="s">
        <v>1551</v>
      </c>
      <c r="H5711" s="2" t="s">
        <v>7739</v>
      </c>
      <c r="I5711" s="23" t="s">
        <v>1653</v>
      </c>
      <c r="J5711" s="23"/>
      <c r="K5711" s="23" t="s">
        <v>9712</v>
      </c>
      <c r="L5711" s="23"/>
      <c r="M5711" s="23">
        <f>YEAR(Tabla2[[#This Row],[Fecha de creación]])</f>
        <v>2021</v>
      </c>
      <c r="N5711" s="23">
        <f>MONTH(Tabla2[[#This Row],[Fecha de creación]])</f>
        <v>12</v>
      </c>
    </row>
    <row r="5712" spans="1:14" ht="15" customHeight="1" x14ac:dyDescent="0.25">
      <c r="A5712" s="26">
        <v>44542.73951388889</v>
      </c>
      <c r="B5712" s="23" t="s">
        <v>100</v>
      </c>
      <c r="C5712" s="23" t="s">
        <v>7210</v>
      </c>
      <c r="D5712" s="23" t="s">
        <v>7211</v>
      </c>
      <c r="E5712" s="23" t="s">
        <v>1</v>
      </c>
      <c r="F5712" s="23" t="s">
        <v>7</v>
      </c>
      <c r="G5712" s="23" t="s">
        <v>7212</v>
      </c>
      <c r="H5712" s="2" t="s">
        <v>7739</v>
      </c>
      <c r="I5712" s="23" t="s">
        <v>1653</v>
      </c>
      <c r="J5712" s="23"/>
      <c r="K5712" s="23" t="s">
        <v>9712</v>
      </c>
      <c r="L5712" s="23"/>
      <c r="M5712" s="23">
        <f>YEAR(Tabla2[[#This Row],[Fecha de creación]])</f>
        <v>2021</v>
      </c>
      <c r="N5712" s="23">
        <f>MONTH(Tabla2[[#This Row],[Fecha de creación]])</f>
        <v>12</v>
      </c>
    </row>
    <row r="5713" spans="1:14" ht="15" customHeight="1" x14ac:dyDescent="0.25">
      <c r="A5713" s="26">
        <v>44542.742847222224</v>
      </c>
      <c r="B5713" s="23" t="s">
        <v>100</v>
      </c>
      <c r="C5713" s="23" t="s">
        <v>7213</v>
      </c>
      <c r="D5713" s="23" t="s">
        <v>7214</v>
      </c>
      <c r="E5713" s="23" t="s">
        <v>1</v>
      </c>
      <c r="F5713" s="23" t="s">
        <v>7</v>
      </c>
      <c r="G5713" s="23" t="s">
        <v>7212</v>
      </c>
      <c r="H5713" s="2" t="s">
        <v>7739</v>
      </c>
      <c r="I5713" s="23" t="s">
        <v>1653</v>
      </c>
      <c r="J5713" s="23"/>
      <c r="K5713" s="23" t="s">
        <v>9712</v>
      </c>
      <c r="L5713" s="23"/>
      <c r="M5713" s="23">
        <f>YEAR(Tabla2[[#This Row],[Fecha de creación]])</f>
        <v>2021</v>
      </c>
      <c r="N5713" s="23">
        <f>MONTH(Tabla2[[#This Row],[Fecha de creación]])</f>
        <v>12</v>
      </c>
    </row>
    <row r="5714" spans="1:14" ht="15" customHeight="1" x14ac:dyDescent="0.25">
      <c r="A5714" s="26">
        <v>44542.745289351849</v>
      </c>
      <c r="B5714" s="23" t="s">
        <v>100</v>
      </c>
      <c r="C5714" s="23" t="s">
        <v>7215</v>
      </c>
      <c r="D5714" s="23" t="s">
        <v>7216</v>
      </c>
      <c r="E5714" s="23" t="s">
        <v>1</v>
      </c>
      <c r="F5714" s="23" t="s">
        <v>7</v>
      </c>
      <c r="G5714" s="23" t="s">
        <v>7212</v>
      </c>
      <c r="H5714" s="2" t="s">
        <v>7739</v>
      </c>
      <c r="I5714" s="23" t="s">
        <v>1653</v>
      </c>
      <c r="J5714" s="23"/>
      <c r="K5714" s="23" t="s">
        <v>9712</v>
      </c>
      <c r="L5714" s="23"/>
      <c r="M5714" s="23">
        <f>YEAR(Tabla2[[#This Row],[Fecha de creación]])</f>
        <v>2021</v>
      </c>
      <c r="N5714" s="23">
        <f>MONTH(Tabla2[[#This Row],[Fecha de creación]])</f>
        <v>12</v>
      </c>
    </row>
    <row r="5715" spans="1:14" ht="15" customHeight="1" x14ac:dyDescent="0.25">
      <c r="A5715" s="26">
        <v>44542.749548611115</v>
      </c>
      <c r="B5715" s="23" t="s">
        <v>100</v>
      </c>
      <c r="C5715" s="23" t="s">
        <v>7217</v>
      </c>
      <c r="D5715" s="23" t="s">
        <v>7218</v>
      </c>
      <c r="E5715" s="23" t="s">
        <v>1</v>
      </c>
      <c r="F5715" s="23" t="s">
        <v>7</v>
      </c>
      <c r="G5715" s="23" t="s">
        <v>7212</v>
      </c>
      <c r="H5715" s="2" t="s">
        <v>7739</v>
      </c>
      <c r="I5715" s="23" t="s">
        <v>1653</v>
      </c>
      <c r="J5715" s="23"/>
      <c r="K5715" s="23" t="s">
        <v>9712</v>
      </c>
      <c r="L5715" s="23"/>
      <c r="M5715" s="23">
        <f>YEAR(Tabla2[[#This Row],[Fecha de creación]])</f>
        <v>2021</v>
      </c>
      <c r="N5715" s="23">
        <f>MONTH(Tabla2[[#This Row],[Fecha de creación]])</f>
        <v>12</v>
      </c>
    </row>
    <row r="5716" spans="1:14" ht="15" customHeight="1" x14ac:dyDescent="0.25">
      <c r="A5716" s="26">
        <v>44542.751817129632</v>
      </c>
      <c r="B5716" s="23" t="s">
        <v>100</v>
      </c>
      <c r="C5716" s="23" t="s">
        <v>7219</v>
      </c>
      <c r="D5716" s="23" t="s">
        <v>7216</v>
      </c>
      <c r="E5716" s="23" t="s">
        <v>1</v>
      </c>
      <c r="F5716" s="23" t="s">
        <v>7</v>
      </c>
      <c r="G5716" s="23" t="s">
        <v>7212</v>
      </c>
      <c r="H5716" s="2" t="s">
        <v>7739</v>
      </c>
      <c r="I5716" s="23" t="s">
        <v>1653</v>
      </c>
      <c r="J5716" s="23"/>
      <c r="K5716" s="23" t="s">
        <v>9712</v>
      </c>
      <c r="L5716" s="23"/>
      <c r="M5716" s="23">
        <f>YEAR(Tabla2[[#This Row],[Fecha de creación]])</f>
        <v>2021</v>
      </c>
      <c r="N5716" s="23">
        <f>MONTH(Tabla2[[#This Row],[Fecha de creación]])</f>
        <v>12</v>
      </c>
    </row>
    <row r="5717" spans="1:14" ht="15" customHeight="1" x14ac:dyDescent="0.25">
      <c r="A5717" s="26">
        <v>44542.75571759259</v>
      </c>
      <c r="B5717" s="23" t="s">
        <v>100</v>
      </c>
      <c r="C5717" s="23" t="s">
        <v>7220</v>
      </c>
      <c r="D5717" s="23" t="s">
        <v>7221</v>
      </c>
      <c r="E5717" s="23" t="s">
        <v>1</v>
      </c>
      <c r="F5717" s="23" t="s">
        <v>7</v>
      </c>
      <c r="G5717" s="23" t="s">
        <v>7212</v>
      </c>
      <c r="H5717" s="2" t="s">
        <v>7739</v>
      </c>
      <c r="I5717" s="23" t="s">
        <v>1653</v>
      </c>
      <c r="J5717" s="23"/>
      <c r="K5717" s="23" t="s">
        <v>9712</v>
      </c>
      <c r="L5717" s="23"/>
      <c r="M5717" s="23">
        <f>YEAR(Tabla2[[#This Row],[Fecha de creación]])</f>
        <v>2021</v>
      </c>
      <c r="N5717" s="23">
        <f>MONTH(Tabla2[[#This Row],[Fecha de creación]])</f>
        <v>12</v>
      </c>
    </row>
    <row r="5718" spans="1:14" ht="15" customHeight="1" x14ac:dyDescent="0.25">
      <c r="A5718" s="26">
        <v>44542.759074074071</v>
      </c>
      <c r="B5718" s="23" t="s">
        <v>100</v>
      </c>
      <c r="C5718" s="23" t="s">
        <v>7222</v>
      </c>
      <c r="D5718" s="23" t="s">
        <v>7223</v>
      </c>
      <c r="E5718" s="23" t="s">
        <v>1</v>
      </c>
      <c r="F5718" s="23" t="s">
        <v>7</v>
      </c>
      <c r="G5718" s="23" t="s">
        <v>7212</v>
      </c>
      <c r="H5718" s="2" t="s">
        <v>7739</v>
      </c>
      <c r="I5718" s="23" t="s">
        <v>1653</v>
      </c>
      <c r="J5718" s="23"/>
      <c r="K5718" s="23" t="s">
        <v>9712</v>
      </c>
      <c r="L5718" s="23"/>
      <c r="M5718" s="23">
        <f>YEAR(Tabla2[[#This Row],[Fecha de creación]])</f>
        <v>2021</v>
      </c>
      <c r="N5718" s="23">
        <f>MONTH(Tabla2[[#This Row],[Fecha de creación]])</f>
        <v>12</v>
      </c>
    </row>
    <row r="5719" spans="1:14" ht="15" customHeight="1" x14ac:dyDescent="0.25">
      <c r="A5719" s="26">
        <v>44542.764421296299</v>
      </c>
      <c r="B5719" s="23" t="s">
        <v>100</v>
      </c>
      <c r="C5719" s="23" t="s">
        <v>7224</v>
      </c>
      <c r="D5719" s="23" t="s">
        <v>7223</v>
      </c>
      <c r="E5719" s="23" t="s">
        <v>1</v>
      </c>
      <c r="F5719" s="23" t="s">
        <v>7</v>
      </c>
      <c r="G5719" s="23" t="s">
        <v>7212</v>
      </c>
      <c r="H5719" s="2" t="s">
        <v>7739</v>
      </c>
      <c r="I5719" s="23" t="s">
        <v>7750</v>
      </c>
      <c r="J5719" s="23"/>
      <c r="K5719" s="23" t="s">
        <v>9712</v>
      </c>
      <c r="L5719" s="23"/>
      <c r="M5719" s="23">
        <f>YEAR(Tabla2[[#This Row],[Fecha de creación]])</f>
        <v>2021</v>
      </c>
      <c r="N5719" s="23">
        <f>MONTH(Tabla2[[#This Row],[Fecha de creación]])</f>
        <v>12</v>
      </c>
    </row>
    <row r="5720" spans="1:14" ht="15" customHeight="1" x14ac:dyDescent="0.25">
      <c r="A5720" s="26">
        <v>44542.774687500001</v>
      </c>
      <c r="B5720" s="23" t="s">
        <v>100</v>
      </c>
      <c r="C5720" s="23" t="s">
        <v>7225</v>
      </c>
      <c r="D5720" s="23" t="s">
        <v>7226</v>
      </c>
      <c r="E5720" s="23" t="s">
        <v>1</v>
      </c>
      <c r="F5720" s="23" t="s">
        <v>7</v>
      </c>
      <c r="G5720" s="23" t="s">
        <v>1551</v>
      </c>
      <c r="H5720" s="2" t="s">
        <v>7739</v>
      </c>
      <c r="I5720" s="23" t="s">
        <v>7750</v>
      </c>
      <c r="J5720" s="23"/>
      <c r="K5720" s="23" t="s">
        <v>9712</v>
      </c>
      <c r="L5720" s="23"/>
      <c r="M5720" s="23">
        <f>YEAR(Tabla2[[#This Row],[Fecha de creación]])</f>
        <v>2021</v>
      </c>
      <c r="N5720" s="23">
        <f>MONTH(Tabla2[[#This Row],[Fecha de creación]])</f>
        <v>12</v>
      </c>
    </row>
    <row r="5721" spans="1:14" ht="15" customHeight="1" x14ac:dyDescent="0.25">
      <c r="A5721" s="26">
        <v>44542.778854166667</v>
      </c>
      <c r="B5721" s="23" t="s">
        <v>100</v>
      </c>
      <c r="C5721" s="23" t="s">
        <v>7227</v>
      </c>
      <c r="D5721" s="23" t="s">
        <v>7228</v>
      </c>
      <c r="E5721" s="23" t="s">
        <v>1</v>
      </c>
      <c r="F5721" s="23" t="s">
        <v>7</v>
      </c>
      <c r="G5721" s="23" t="s">
        <v>1551</v>
      </c>
      <c r="H5721" s="2" t="s">
        <v>7756</v>
      </c>
      <c r="I5721" s="23" t="s">
        <v>1653</v>
      </c>
      <c r="J5721" s="23"/>
      <c r="K5721" s="23" t="s">
        <v>9712</v>
      </c>
      <c r="L5721" s="23"/>
      <c r="M5721" s="23">
        <f>YEAR(Tabla2[[#This Row],[Fecha de creación]])</f>
        <v>2021</v>
      </c>
      <c r="N5721" s="23">
        <f>MONTH(Tabla2[[#This Row],[Fecha de creación]])</f>
        <v>12</v>
      </c>
    </row>
    <row r="5722" spans="1:14" ht="15" customHeight="1" x14ac:dyDescent="0.25">
      <c r="A5722" s="26">
        <v>44542.796076388891</v>
      </c>
      <c r="B5722" s="23" t="s">
        <v>100</v>
      </c>
      <c r="C5722" s="23" t="s">
        <v>7229</v>
      </c>
      <c r="D5722" s="23" t="s">
        <v>7230</v>
      </c>
      <c r="E5722" s="23" t="s">
        <v>1</v>
      </c>
      <c r="F5722" s="23" t="s">
        <v>7</v>
      </c>
      <c r="G5722" s="23" t="s">
        <v>1551</v>
      </c>
      <c r="H5722" s="2" t="s">
        <v>7756</v>
      </c>
      <c r="I5722" s="23" t="s">
        <v>1653</v>
      </c>
      <c r="J5722" s="23"/>
      <c r="K5722" s="23" t="s">
        <v>9712</v>
      </c>
      <c r="L5722" s="23"/>
      <c r="M5722" s="23">
        <f>YEAR(Tabla2[[#This Row],[Fecha de creación]])</f>
        <v>2021</v>
      </c>
      <c r="N5722" s="23">
        <f>MONTH(Tabla2[[#This Row],[Fecha de creación]])</f>
        <v>12</v>
      </c>
    </row>
    <row r="5723" spans="1:14" ht="15" customHeight="1" x14ac:dyDescent="0.25">
      <c r="A5723" s="26">
        <v>44542.804664351854</v>
      </c>
      <c r="B5723" s="23" t="s">
        <v>100</v>
      </c>
      <c r="C5723" s="23" t="s">
        <v>7231</v>
      </c>
      <c r="D5723" s="23" t="s">
        <v>7232</v>
      </c>
      <c r="E5723" s="23" t="s">
        <v>1</v>
      </c>
      <c r="F5723" s="23" t="s">
        <v>7</v>
      </c>
      <c r="G5723" s="23" t="s">
        <v>1551</v>
      </c>
      <c r="H5723" s="2" t="s">
        <v>7756</v>
      </c>
      <c r="I5723" s="23" t="s">
        <v>7233</v>
      </c>
      <c r="J5723" s="23"/>
      <c r="K5723" s="23" t="s">
        <v>9712</v>
      </c>
      <c r="L5723" s="23"/>
      <c r="M5723" s="23">
        <f>YEAR(Tabla2[[#This Row],[Fecha de creación]])</f>
        <v>2021</v>
      </c>
      <c r="N5723" s="23">
        <f>MONTH(Tabla2[[#This Row],[Fecha de creación]])</f>
        <v>12</v>
      </c>
    </row>
    <row r="5724" spans="1:14" ht="15" customHeight="1" x14ac:dyDescent="0.25">
      <c r="A5724" s="26">
        <v>44547.38758101852</v>
      </c>
      <c r="B5724" s="23" t="s">
        <v>0</v>
      </c>
      <c r="C5724" s="23" t="s">
        <v>7234</v>
      </c>
      <c r="D5724" s="23" t="s">
        <v>7235</v>
      </c>
      <c r="E5724" s="23" t="s">
        <v>1</v>
      </c>
      <c r="F5724" s="23" t="s">
        <v>2</v>
      </c>
      <c r="G5724" s="23" t="s">
        <v>1551</v>
      </c>
      <c r="H5724" s="2" t="s">
        <v>7764</v>
      </c>
      <c r="I5724" s="23" t="s">
        <v>11</v>
      </c>
      <c r="J5724" s="23"/>
      <c r="K5724" s="23" t="s">
        <v>9712</v>
      </c>
      <c r="L5724" s="23"/>
      <c r="M5724" s="23">
        <f>YEAR(Tabla2[[#This Row],[Fecha de creación]])</f>
        <v>2021</v>
      </c>
      <c r="N5724" s="23">
        <f>MONTH(Tabla2[[#This Row],[Fecha de creación]])</f>
        <v>12</v>
      </c>
    </row>
    <row r="5725" spans="1:14" ht="15" customHeight="1" x14ac:dyDescent="0.25">
      <c r="A5725" s="26">
        <v>44547.420532407406</v>
      </c>
      <c r="B5725" s="23" t="s">
        <v>0</v>
      </c>
      <c r="C5725" s="23" t="s">
        <v>961</v>
      </c>
      <c r="D5725" s="23" t="s">
        <v>962</v>
      </c>
      <c r="E5725" s="23" t="s">
        <v>1</v>
      </c>
      <c r="F5725" s="23" t="s">
        <v>22</v>
      </c>
      <c r="G5725" s="23" t="s">
        <v>3</v>
      </c>
      <c r="I5725" s="23" t="s">
        <v>963</v>
      </c>
      <c r="J5725" s="23"/>
      <c r="K5725" s="23" t="s">
        <v>9712</v>
      </c>
      <c r="L5725" s="23"/>
      <c r="M5725" s="23">
        <f>YEAR(Tabla2[[#This Row],[Fecha de creación]])</f>
        <v>2021</v>
      </c>
      <c r="N5725" s="23">
        <f>MONTH(Tabla2[[#This Row],[Fecha de creación]])</f>
        <v>12</v>
      </c>
    </row>
    <row r="5726" spans="1:14" ht="15" customHeight="1" x14ac:dyDescent="0.25">
      <c r="A5726" s="26">
        <v>44547.421817129631</v>
      </c>
      <c r="B5726" s="23" t="s">
        <v>0</v>
      </c>
      <c r="C5726" s="23" t="s">
        <v>7236</v>
      </c>
      <c r="D5726" s="23" t="s">
        <v>962</v>
      </c>
      <c r="E5726" s="23" t="s">
        <v>1</v>
      </c>
      <c r="F5726" s="23" t="s">
        <v>22</v>
      </c>
      <c r="G5726" s="23" t="s">
        <v>975</v>
      </c>
      <c r="I5726" s="23" t="s">
        <v>963</v>
      </c>
      <c r="J5726" s="23"/>
      <c r="K5726" s="23" t="s">
        <v>9712</v>
      </c>
      <c r="L5726" s="23"/>
      <c r="M5726" s="23">
        <f>YEAR(Tabla2[[#This Row],[Fecha de creación]])</f>
        <v>2021</v>
      </c>
      <c r="N5726" s="23">
        <f>MONTH(Tabla2[[#This Row],[Fecha de creación]])</f>
        <v>12</v>
      </c>
    </row>
    <row r="5727" spans="1:14" ht="15" customHeight="1" x14ac:dyDescent="0.25">
      <c r="A5727" s="26">
        <v>44547.425937499997</v>
      </c>
      <c r="B5727" s="23" t="s">
        <v>0</v>
      </c>
      <c r="C5727" s="23" t="s">
        <v>965</v>
      </c>
      <c r="D5727" s="23" t="s">
        <v>962</v>
      </c>
      <c r="E5727" s="23" t="s">
        <v>1</v>
      </c>
      <c r="F5727" s="23" t="s">
        <v>22</v>
      </c>
      <c r="G5727" s="23" t="s">
        <v>3</v>
      </c>
      <c r="I5727" s="23" t="s">
        <v>963</v>
      </c>
      <c r="J5727" s="23"/>
      <c r="K5727" s="23" t="s">
        <v>9712</v>
      </c>
      <c r="L5727" s="23"/>
      <c r="M5727" s="23">
        <f>YEAR(Tabla2[[#This Row],[Fecha de creación]])</f>
        <v>2021</v>
      </c>
      <c r="N5727" s="23">
        <f>MONTH(Tabla2[[#This Row],[Fecha de creación]])</f>
        <v>12</v>
      </c>
    </row>
    <row r="5728" spans="1:14" ht="15" customHeight="1" x14ac:dyDescent="0.25">
      <c r="A5728" s="26">
        <v>44547.447187500002</v>
      </c>
      <c r="B5728" s="23" t="s">
        <v>0</v>
      </c>
      <c r="C5728" s="23" t="s">
        <v>7237</v>
      </c>
      <c r="D5728" s="23" t="s">
        <v>962</v>
      </c>
      <c r="E5728" s="23" t="s">
        <v>1</v>
      </c>
      <c r="F5728" s="23" t="s">
        <v>22</v>
      </c>
      <c r="G5728" s="23" t="s">
        <v>975</v>
      </c>
      <c r="I5728" s="23" t="s">
        <v>7603</v>
      </c>
      <c r="J5728" s="23"/>
      <c r="K5728" s="23" t="s">
        <v>9712</v>
      </c>
      <c r="L5728" s="23"/>
      <c r="M5728" s="23">
        <f>YEAR(Tabla2[[#This Row],[Fecha de creación]])</f>
        <v>2021</v>
      </c>
      <c r="N5728" s="23">
        <f>MONTH(Tabla2[[#This Row],[Fecha de creación]])</f>
        <v>12</v>
      </c>
    </row>
    <row r="5729" spans="1:14" ht="15" customHeight="1" x14ac:dyDescent="0.25">
      <c r="A5729" s="26">
        <v>44547.457743055558</v>
      </c>
      <c r="B5729" s="23" t="s">
        <v>0</v>
      </c>
      <c r="C5729" s="23" t="s">
        <v>7238</v>
      </c>
      <c r="D5729" s="23" t="s">
        <v>7239</v>
      </c>
      <c r="E5729" s="23" t="s">
        <v>1</v>
      </c>
      <c r="F5729" s="23" t="s">
        <v>22</v>
      </c>
      <c r="G5729" s="23" t="s">
        <v>975</v>
      </c>
      <c r="I5729" s="23" t="s">
        <v>7603</v>
      </c>
      <c r="J5729" s="23"/>
      <c r="K5729" s="23" t="s">
        <v>9712</v>
      </c>
      <c r="L5729" s="23"/>
      <c r="M5729" s="23">
        <f>YEAR(Tabla2[[#This Row],[Fecha de creación]])</f>
        <v>2021</v>
      </c>
      <c r="N5729" s="23">
        <f>MONTH(Tabla2[[#This Row],[Fecha de creación]])</f>
        <v>12</v>
      </c>
    </row>
    <row r="5730" spans="1:14" ht="15" customHeight="1" x14ac:dyDescent="0.25">
      <c r="A5730" s="26">
        <v>44547.495567129627</v>
      </c>
      <c r="B5730" s="23" t="s">
        <v>0</v>
      </c>
      <c r="C5730" s="23" t="s">
        <v>7240</v>
      </c>
      <c r="D5730" s="23" t="s">
        <v>962</v>
      </c>
      <c r="E5730" s="23" t="s">
        <v>1</v>
      </c>
      <c r="F5730" s="23" t="s">
        <v>22</v>
      </c>
      <c r="G5730" s="23" t="s">
        <v>975</v>
      </c>
      <c r="I5730" s="23" t="s">
        <v>7603</v>
      </c>
      <c r="J5730" s="23"/>
      <c r="K5730" s="23" t="s">
        <v>9712</v>
      </c>
      <c r="L5730" s="23"/>
      <c r="M5730" s="23">
        <f>YEAR(Tabla2[[#This Row],[Fecha de creación]])</f>
        <v>2021</v>
      </c>
      <c r="N5730" s="23">
        <f>MONTH(Tabla2[[#This Row],[Fecha de creación]])</f>
        <v>12</v>
      </c>
    </row>
    <row r="5731" spans="1:14" ht="15" customHeight="1" x14ac:dyDescent="0.25">
      <c r="A5731" s="26">
        <v>44547.509826388887</v>
      </c>
      <c r="B5731" s="23" t="s">
        <v>0</v>
      </c>
      <c r="C5731" s="23" t="s">
        <v>7241</v>
      </c>
      <c r="D5731" s="23" t="s">
        <v>1522</v>
      </c>
      <c r="E5731" s="23" t="s">
        <v>1</v>
      </c>
      <c r="F5731" s="23" t="s">
        <v>22</v>
      </c>
      <c r="G5731" s="23" t="s">
        <v>975</v>
      </c>
      <c r="I5731" s="23" t="s">
        <v>7603</v>
      </c>
      <c r="J5731" s="23"/>
      <c r="K5731" s="23" t="s">
        <v>9712</v>
      </c>
      <c r="L5731" s="23"/>
      <c r="M5731" s="23">
        <f>YEAR(Tabla2[[#This Row],[Fecha de creación]])</f>
        <v>2021</v>
      </c>
      <c r="N5731" s="23">
        <f>MONTH(Tabla2[[#This Row],[Fecha de creación]])</f>
        <v>12</v>
      </c>
    </row>
    <row r="5732" spans="1:14" ht="15" customHeight="1" x14ac:dyDescent="0.25">
      <c r="A5732" s="26">
        <v>44547.517847222225</v>
      </c>
      <c r="B5732" s="23" t="s">
        <v>0</v>
      </c>
      <c r="C5732" s="23" t="s">
        <v>7242</v>
      </c>
      <c r="D5732" s="23" t="s">
        <v>962</v>
      </c>
      <c r="E5732" s="23" t="s">
        <v>1</v>
      </c>
      <c r="F5732" s="23" t="s">
        <v>22</v>
      </c>
      <c r="G5732" s="23" t="s">
        <v>975</v>
      </c>
      <c r="I5732" s="23" t="s">
        <v>7603</v>
      </c>
      <c r="J5732" s="23"/>
      <c r="K5732" s="23" t="s">
        <v>9712</v>
      </c>
      <c r="L5732" s="23"/>
      <c r="M5732" s="23">
        <f>YEAR(Tabla2[[#This Row],[Fecha de creación]])</f>
        <v>2021</v>
      </c>
      <c r="N5732" s="23">
        <f>MONTH(Tabla2[[#This Row],[Fecha de creación]])</f>
        <v>12</v>
      </c>
    </row>
    <row r="5733" spans="1:14" ht="15" customHeight="1" x14ac:dyDescent="0.25">
      <c r="A5733" s="26">
        <v>44547.51972222222</v>
      </c>
      <c r="B5733" s="23" t="s">
        <v>0</v>
      </c>
      <c r="C5733" s="23" t="s">
        <v>7243</v>
      </c>
      <c r="D5733" s="23" t="s">
        <v>962</v>
      </c>
      <c r="E5733" s="23" t="s">
        <v>1</v>
      </c>
      <c r="F5733" s="23" t="s">
        <v>22</v>
      </c>
      <c r="G5733" s="23" t="s">
        <v>975</v>
      </c>
      <c r="I5733" s="23" t="s">
        <v>7603</v>
      </c>
      <c r="J5733" s="23"/>
      <c r="K5733" s="23" t="s">
        <v>9712</v>
      </c>
      <c r="L5733" s="23"/>
      <c r="M5733" s="23">
        <f>YEAR(Tabla2[[#This Row],[Fecha de creación]])</f>
        <v>2021</v>
      </c>
      <c r="N5733" s="23">
        <f>MONTH(Tabla2[[#This Row],[Fecha de creación]])</f>
        <v>12</v>
      </c>
    </row>
    <row r="5734" spans="1:14" ht="15" customHeight="1" x14ac:dyDescent="0.25">
      <c r="A5734" s="26">
        <v>44547.528391203705</v>
      </c>
      <c r="B5734" s="23" t="s">
        <v>0</v>
      </c>
      <c r="C5734" s="23" t="s">
        <v>7244</v>
      </c>
      <c r="D5734" s="23" t="s">
        <v>962</v>
      </c>
      <c r="E5734" s="23" t="s">
        <v>1</v>
      </c>
      <c r="F5734" s="23" t="s">
        <v>22</v>
      </c>
      <c r="G5734" s="23" t="s">
        <v>975</v>
      </c>
      <c r="I5734" s="23" t="s">
        <v>7603</v>
      </c>
      <c r="J5734" s="23"/>
      <c r="K5734" s="23" t="s">
        <v>9712</v>
      </c>
      <c r="L5734" s="23"/>
      <c r="M5734" s="23">
        <f>YEAR(Tabla2[[#This Row],[Fecha de creación]])</f>
        <v>2021</v>
      </c>
      <c r="N5734" s="23">
        <f>MONTH(Tabla2[[#This Row],[Fecha de creación]])</f>
        <v>12</v>
      </c>
    </row>
    <row r="5735" spans="1:14" ht="15" customHeight="1" x14ac:dyDescent="0.25">
      <c r="A5735" s="26">
        <v>44547.537557870368</v>
      </c>
      <c r="B5735" s="23" t="s">
        <v>0</v>
      </c>
      <c r="C5735" s="23" t="s">
        <v>7245</v>
      </c>
      <c r="D5735" s="23" t="s">
        <v>7239</v>
      </c>
      <c r="E5735" s="23" t="s">
        <v>1</v>
      </c>
      <c r="F5735" s="23" t="s">
        <v>22</v>
      </c>
      <c r="G5735" s="23" t="s">
        <v>975</v>
      </c>
      <c r="I5735" s="23" t="s">
        <v>7603</v>
      </c>
      <c r="J5735" s="23"/>
      <c r="K5735" s="23" t="s">
        <v>9712</v>
      </c>
      <c r="L5735" s="23"/>
      <c r="M5735" s="23">
        <f>YEAR(Tabla2[[#This Row],[Fecha de creación]])</f>
        <v>2021</v>
      </c>
      <c r="N5735" s="23">
        <f>MONTH(Tabla2[[#This Row],[Fecha de creación]])</f>
        <v>12</v>
      </c>
    </row>
    <row r="5736" spans="1:14" ht="15" customHeight="1" x14ac:dyDescent="0.25">
      <c r="A5736" s="26">
        <v>44547.55059027778</v>
      </c>
      <c r="B5736" s="23" t="s">
        <v>0</v>
      </c>
      <c r="C5736" s="23" t="s">
        <v>7246</v>
      </c>
      <c r="D5736" s="23" t="s">
        <v>7247</v>
      </c>
      <c r="E5736" s="23" t="s">
        <v>1</v>
      </c>
      <c r="F5736" s="23" t="s">
        <v>2</v>
      </c>
      <c r="G5736" s="23" t="s">
        <v>1551</v>
      </c>
      <c r="H5736" s="2" t="s">
        <v>7747</v>
      </c>
      <c r="I5736" s="23" t="s">
        <v>11</v>
      </c>
      <c r="J5736" s="23"/>
      <c r="K5736" s="23" t="s">
        <v>9536</v>
      </c>
      <c r="L5736" s="23"/>
      <c r="M5736" s="23">
        <f>YEAR(Tabla2[[#This Row],[Fecha de creación]])</f>
        <v>2021</v>
      </c>
      <c r="N5736" s="23">
        <f>MONTH(Tabla2[[#This Row],[Fecha de creación]])</f>
        <v>12</v>
      </c>
    </row>
    <row r="5737" spans="1:14" ht="15" customHeight="1" x14ac:dyDescent="0.25">
      <c r="A5737" s="26">
        <v>44547.581597222219</v>
      </c>
      <c r="B5737" s="23" t="s">
        <v>0</v>
      </c>
      <c r="C5737" s="23" t="s">
        <v>7248</v>
      </c>
      <c r="D5737" s="23" t="s">
        <v>7249</v>
      </c>
      <c r="E5737" s="23" t="s">
        <v>1</v>
      </c>
      <c r="F5737" s="23" t="s">
        <v>2</v>
      </c>
      <c r="G5737" s="23" t="s">
        <v>1551</v>
      </c>
      <c r="H5737" s="2" t="s">
        <v>7736</v>
      </c>
      <c r="I5737" s="23" t="s">
        <v>11</v>
      </c>
      <c r="J5737" s="23"/>
      <c r="K5737" s="23" t="s">
        <v>9712</v>
      </c>
      <c r="L5737" s="23"/>
      <c r="M5737" s="23">
        <f>YEAR(Tabla2[[#This Row],[Fecha de creación]])</f>
        <v>2021</v>
      </c>
      <c r="N5737" s="23">
        <f>MONTH(Tabla2[[#This Row],[Fecha de creación]])</f>
        <v>12</v>
      </c>
    </row>
    <row r="5738" spans="1:14" ht="15" customHeight="1" x14ac:dyDescent="0.25">
      <c r="A5738" s="26">
        <v>44547.590162037035</v>
      </c>
      <c r="B5738" s="23" t="s">
        <v>0</v>
      </c>
      <c r="C5738" s="23" t="s">
        <v>7250</v>
      </c>
      <c r="D5738" s="23" t="s">
        <v>3644</v>
      </c>
      <c r="E5738" s="23" t="s">
        <v>1</v>
      </c>
      <c r="F5738" s="23" t="s">
        <v>22</v>
      </c>
      <c r="G5738" s="23" t="s">
        <v>975</v>
      </c>
      <c r="H5738" s="2" t="s">
        <v>8893</v>
      </c>
      <c r="I5738" s="23" t="s">
        <v>7412</v>
      </c>
      <c r="J5738" s="23"/>
      <c r="K5738" s="23" t="s">
        <v>9712</v>
      </c>
      <c r="L5738" s="23"/>
      <c r="M5738" s="23">
        <f>YEAR(Tabla2[[#This Row],[Fecha de creación]])</f>
        <v>2021</v>
      </c>
      <c r="N5738" s="23">
        <f>MONTH(Tabla2[[#This Row],[Fecha de creación]])</f>
        <v>12</v>
      </c>
    </row>
    <row r="5739" spans="1:14" ht="15" customHeight="1" x14ac:dyDescent="0.25">
      <c r="A5739" s="26">
        <v>44547.620370370372</v>
      </c>
      <c r="B5739" s="23" t="s">
        <v>0</v>
      </c>
      <c r="C5739" s="23" t="s">
        <v>7251</v>
      </c>
      <c r="D5739" s="23" t="s">
        <v>962</v>
      </c>
      <c r="E5739" s="23" t="s">
        <v>1</v>
      </c>
      <c r="F5739" s="23" t="s">
        <v>22</v>
      </c>
      <c r="G5739" s="23" t="s">
        <v>975</v>
      </c>
      <c r="I5739" s="23" t="s">
        <v>7603</v>
      </c>
      <c r="J5739" s="23"/>
      <c r="K5739" s="23" t="s">
        <v>9712</v>
      </c>
      <c r="L5739" s="23"/>
      <c r="M5739" s="23">
        <f>YEAR(Tabla2[[#This Row],[Fecha de creación]])</f>
        <v>2021</v>
      </c>
      <c r="N5739" s="23">
        <f>MONTH(Tabla2[[#This Row],[Fecha de creación]])</f>
        <v>12</v>
      </c>
    </row>
    <row r="5740" spans="1:14" ht="15" customHeight="1" x14ac:dyDescent="0.25">
      <c r="A5740" s="26">
        <v>44547.622847222221</v>
      </c>
      <c r="B5740" s="23" t="s">
        <v>0</v>
      </c>
      <c r="C5740" s="23" t="s">
        <v>7252</v>
      </c>
      <c r="D5740" s="23" t="s">
        <v>962</v>
      </c>
      <c r="E5740" s="23" t="s">
        <v>1</v>
      </c>
      <c r="F5740" s="23" t="s">
        <v>22</v>
      </c>
      <c r="G5740" s="23" t="s">
        <v>975</v>
      </c>
      <c r="I5740" s="23" t="s">
        <v>7603</v>
      </c>
      <c r="J5740" s="23"/>
      <c r="K5740" s="23" t="s">
        <v>9712</v>
      </c>
      <c r="L5740" s="23"/>
      <c r="M5740" s="23">
        <f>YEAR(Tabla2[[#This Row],[Fecha de creación]])</f>
        <v>2021</v>
      </c>
      <c r="N5740" s="23">
        <f>MONTH(Tabla2[[#This Row],[Fecha de creación]])</f>
        <v>12</v>
      </c>
    </row>
    <row r="5741" spans="1:14" ht="15" customHeight="1" x14ac:dyDescent="0.25">
      <c r="A5741" s="26">
        <v>44547.653784722221</v>
      </c>
      <c r="B5741" s="23" t="s">
        <v>0</v>
      </c>
      <c r="C5741" s="23" t="s">
        <v>7253</v>
      </c>
      <c r="D5741" s="23" t="s">
        <v>3644</v>
      </c>
      <c r="E5741" s="23" t="s">
        <v>1</v>
      </c>
      <c r="F5741" s="23" t="s">
        <v>22</v>
      </c>
      <c r="G5741" s="23" t="s">
        <v>975</v>
      </c>
      <c r="H5741" s="2" t="s">
        <v>8893</v>
      </c>
      <c r="I5741" s="23" t="s">
        <v>7412</v>
      </c>
      <c r="J5741" s="23"/>
      <c r="K5741" s="23" t="s">
        <v>9712</v>
      </c>
      <c r="L5741" s="23"/>
      <c r="M5741" s="23">
        <f>YEAR(Tabla2[[#This Row],[Fecha de creación]])</f>
        <v>2021</v>
      </c>
      <c r="N5741" s="23">
        <f>MONTH(Tabla2[[#This Row],[Fecha de creación]])</f>
        <v>12</v>
      </c>
    </row>
    <row r="5742" spans="1:14" ht="15" customHeight="1" x14ac:dyDescent="0.25">
      <c r="A5742" s="26">
        <v>44547.658055555556</v>
      </c>
      <c r="B5742" s="23" t="s">
        <v>0</v>
      </c>
      <c r="C5742" s="23" t="s">
        <v>7254</v>
      </c>
      <c r="D5742" s="23" t="s">
        <v>349</v>
      </c>
      <c r="E5742" s="23" t="s">
        <v>1</v>
      </c>
      <c r="F5742" s="23" t="s">
        <v>22</v>
      </c>
      <c r="G5742" s="23" t="s">
        <v>975</v>
      </c>
      <c r="H5742" s="2" t="s">
        <v>7723</v>
      </c>
      <c r="I5742" s="23" t="s">
        <v>7412</v>
      </c>
      <c r="J5742" s="23"/>
      <c r="K5742" s="23" t="s">
        <v>9712</v>
      </c>
      <c r="L5742" s="23"/>
      <c r="M5742" s="23">
        <f>YEAR(Tabla2[[#This Row],[Fecha de creación]])</f>
        <v>2021</v>
      </c>
      <c r="N5742" s="23">
        <f>MONTH(Tabla2[[#This Row],[Fecha de creación]])</f>
        <v>12</v>
      </c>
    </row>
    <row r="5743" spans="1:14" ht="15" customHeight="1" x14ac:dyDescent="0.25">
      <c r="A5743" s="26">
        <v>44547.661817129629</v>
      </c>
      <c r="B5743" s="23" t="s">
        <v>0</v>
      </c>
      <c r="C5743" s="23" t="s">
        <v>7255</v>
      </c>
      <c r="D5743" s="23" t="s">
        <v>21</v>
      </c>
      <c r="E5743" s="23" t="s">
        <v>1</v>
      </c>
      <c r="F5743" s="23" t="s">
        <v>22</v>
      </c>
      <c r="G5743" s="23" t="s">
        <v>975</v>
      </c>
      <c r="H5743" s="2" t="s">
        <v>7744</v>
      </c>
      <c r="I5743" s="23" t="s">
        <v>7412</v>
      </c>
      <c r="J5743" s="23"/>
      <c r="K5743" s="23" t="s">
        <v>9712</v>
      </c>
      <c r="L5743" s="23"/>
      <c r="M5743" s="23">
        <f>YEAR(Tabla2[[#This Row],[Fecha de creación]])</f>
        <v>2021</v>
      </c>
      <c r="N5743" s="23">
        <f>MONTH(Tabla2[[#This Row],[Fecha de creación]])</f>
        <v>12</v>
      </c>
    </row>
    <row r="5744" spans="1:14" ht="15" customHeight="1" x14ac:dyDescent="0.25">
      <c r="A5744" s="26">
        <v>44547.662372685183</v>
      </c>
      <c r="B5744" s="23" t="s">
        <v>0</v>
      </c>
      <c r="C5744" s="23" t="s">
        <v>7256</v>
      </c>
      <c r="D5744" s="23" t="s">
        <v>7239</v>
      </c>
      <c r="E5744" s="23" t="s">
        <v>1</v>
      </c>
      <c r="F5744" s="23" t="s">
        <v>22</v>
      </c>
      <c r="G5744" s="23" t="s">
        <v>975</v>
      </c>
      <c r="I5744" s="23" t="s">
        <v>7603</v>
      </c>
      <c r="J5744" s="23"/>
      <c r="K5744" s="23" t="s">
        <v>9712</v>
      </c>
      <c r="L5744" s="23"/>
      <c r="M5744" s="23">
        <f>YEAR(Tabla2[[#This Row],[Fecha de creación]])</f>
        <v>2021</v>
      </c>
      <c r="N5744" s="23">
        <f>MONTH(Tabla2[[#This Row],[Fecha de creación]])</f>
        <v>12</v>
      </c>
    </row>
    <row r="5745" spans="1:14" ht="15" customHeight="1" x14ac:dyDescent="0.25">
      <c r="A5745" s="26">
        <v>44547.66684027778</v>
      </c>
      <c r="B5745" s="23" t="s">
        <v>0</v>
      </c>
      <c r="C5745" s="23" t="s">
        <v>7257</v>
      </c>
      <c r="D5745" s="23" t="s">
        <v>962</v>
      </c>
      <c r="E5745" s="23" t="s">
        <v>1</v>
      </c>
      <c r="F5745" s="23" t="s">
        <v>22</v>
      </c>
      <c r="G5745" s="23" t="s">
        <v>975</v>
      </c>
      <c r="I5745" s="23" t="s">
        <v>7603</v>
      </c>
      <c r="J5745" s="23"/>
      <c r="K5745" s="23" t="s">
        <v>9712</v>
      </c>
      <c r="L5745" s="23"/>
      <c r="M5745" s="23">
        <f>YEAR(Tabla2[[#This Row],[Fecha de creación]])</f>
        <v>2021</v>
      </c>
      <c r="N5745" s="23">
        <f>MONTH(Tabla2[[#This Row],[Fecha de creación]])</f>
        <v>12</v>
      </c>
    </row>
    <row r="5746" spans="1:14" ht="15" customHeight="1" x14ac:dyDescent="0.25">
      <c r="A5746" s="26">
        <v>44547.668530092589</v>
      </c>
      <c r="B5746" s="23" t="s">
        <v>0</v>
      </c>
      <c r="C5746" s="23" t="s">
        <v>7258</v>
      </c>
      <c r="D5746" s="23" t="s">
        <v>962</v>
      </c>
      <c r="E5746" s="23" t="s">
        <v>1</v>
      </c>
      <c r="F5746" s="23" t="s">
        <v>22</v>
      </c>
      <c r="G5746" s="23" t="s">
        <v>975</v>
      </c>
      <c r="I5746" s="23" t="s">
        <v>7603</v>
      </c>
      <c r="J5746" s="23"/>
      <c r="K5746" s="23" t="s">
        <v>9712</v>
      </c>
      <c r="L5746" s="23"/>
      <c r="M5746" s="23">
        <f>YEAR(Tabla2[[#This Row],[Fecha de creación]])</f>
        <v>2021</v>
      </c>
      <c r="N5746" s="23">
        <f>MONTH(Tabla2[[#This Row],[Fecha de creación]])</f>
        <v>12</v>
      </c>
    </row>
    <row r="5747" spans="1:14" ht="15" customHeight="1" x14ac:dyDescent="0.25">
      <c r="A5747" s="26">
        <v>44547.67701388889</v>
      </c>
      <c r="B5747" s="23" t="s">
        <v>0</v>
      </c>
      <c r="C5747" s="23" t="s">
        <v>7259</v>
      </c>
      <c r="D5747" s="23" t="s">
        <v>7260</v>
      </c>
      <c r="E5747" s="23" t="s">
        <v>1</v>
      </c>
      <c r="F5747" s="23" t="s">
        <v>22</v>
      </c>
      <c r="G5747" s="23" t="s">
        <v>975</v>
      </c>
      <c r="I5747" s="23" t="s">
        <v>7412</v>
      </c>
      <c r="J5747" s="23"/>
      <c r="K5747" s="23" t="s">
        <v>9712</v>
      </c>
      <c r="L5747" s="23"/>
      <c r="M5747" s="23">
        <f>YEAR(Tabla2[[#This Row],[Fecha de creación]])</f>
        <v>2021</v>
      </c>
      <c r="N5747" s="23">
        <f>MONTH(Tabla2[[#This Row],[Fecha de creación]])</f>
        <v>12</v>
      </c>
    </row>
    <row r="5748" spans="1:14" ht="15" customHeight="1" x14ac:dyDescent="0.25">
      <c r="A5748" s="26">
        <v>44547.726643518516</v>
      </c>
      <c r="B5748" s="23" t="s">
        <v>100</v>
      </c>
      <c r="C5748" s="23" t="s">
        <v>7261</v>
      </c>
      <c r="D5748" s="23" t="s">
        <v>6</v>
      </c>
      <c r="E5748" s="23" t="s">
        <v>1</v>
      </c>
      <c r="F5748" s="23" t="s">
        <v>7</v>
      </c>
      <c r="G5748" s="23" t="s">
        <v>975</v>
      </c>
      <c r="H5748" s="2" t="s">
        <v>7722</v>
      </c>
      <c r="I5748" s="23" t="s">
        <v>1653</v>
      </c>
      <c r="J5748" s="23"/>
      <c r="K5748" s="23" t="s">
        <v>9712</v>
      </c>
      <c r="L5748" s="23"/>
      <c r="M5748" s="23">
        <f>YEAR(Tabla2[[#This Row],[Fecha de creación]])</f>
        <v>2021</v>
      </c>
      <c r="N5748" s="23">
        <f>MONTH(Tabla2[[#This Row],[Fecha de creación]])</f>
        <v>12</v>
      </c>
    </row>
    <row r="5749" spans="1:14" ht="15" customHeight="1" x14ac:dyDescent="0.25">
      <c r="A5749" s="26">
        <v>44547.731759259259</v>
      </c>
      <c r="B5749" s="23" t="s">
        <v>100</v>
      </c>
      <c r="C5749" s="23" t="s">
        <v>7262</v>
      </c>
      <c r="D5749" s="23" t="s">
        <v>110</v>
      </c>
      <c r="E5749" s="23" t="s">
        <v>1</v>
      </c>
      <c r="F5749" s="23" t="s">
        <v>7</v>
      </c>
      <c r="G5749" s="23" t="s">
        <v>975</v>
      </c>
      <c r="H5749" s="2" t="s">
        <v>7731</v>
      </c>
      <c r="I5749" s="23" t="s">
        <v>1653</v>
      </c>
      <c r="J5749" s="23"/>
      <c r="K5749" s="23" t="s">
        <v>9712</v>
      </c>
      <c r="L5749" s="23"/>
      <c r="M5749" s="23">
        <f>YEAR(Tabla2[[#This Row],[Fecha de creación]])</f>
        <v>2021</v>
      </c>
      <c r="N5749" s="23">
        <f>MONTH(Tabla2[[#This Row],[Fecha de creación]])</f>
        <v>12</v>
      </c>
    </row>
    <row r="5750" spans="1:14" ht="15" customHeight="1" x14ac:dyDescent="0.25">
      <c r="A5750" s="26">
        <v>44547.741909722223</v>
      </c>
      <c r="B5750" s="23" t="s">
        <v>0</v>
      </c>
      <c r="C5750" s="23" t="s">
        <v>7263</v>
      </c>
      <c r="D5750" s="23" t="s">
        <v>7264</v>
      </c>
      <c r="E5750" s="23" t="s">
        <v>1</v>
      </c>
      <c r="F5750" s="23" t="s">
        <v>7</v>
      </c>
      <c r="G5750" s="23" t="s">
        <v>1551</v>
      </c>
      <c r="H5750" s="2" t="s">
        <v>7737</v>
      </c>
      <c r="I5750" s="23" t="s">
        <v>11</v>
      </c>
      <c r="J5750" s="23"/>
      <c r="K5750" s="23" t="s">
        <v>9712</v>
      </c>
      <c r="L5750" s="23"/>
      <c r="M5750" s="23">
        <f>YEAR(Tabla2[[#This Row],[Fecha de creación]])</f>
        <v>2021</v>
      </c>
      <c r="N5750" s="23">
        <f>MONTH(Tabla2[[#This Row],[Fecha de creación]])</f>
        <v>12</v>
      </c>
    </row>
    <row r="5751" spans="1:14" ht="15" customHeight="1" x14ac:dyDescent="0.25">
      <c r="A5751" s="26">
        <v>44547.744479166664</v>
      </c>
      <c r="B5751" s="23" t="s">
        <v>0</v>
      </c>
      <c r="C5751" s="23" t="s">
        <v>7265</v>
      </c>
      <c r="D5751" s="23" t="s">
        <v>1031</v>
      </c>
      <c r="E5751" s="23" t="s">
        <v>1</v>
      </c>
      <c r="F5751" s="23" t="s">
        <v>7</v>
      </c>
      <c r="G5751" s="23" t="s">
        <v>1551</v>
      </c>
      <c r="I5751" s="23" t="s">
        <v>7603</v>
      </c>
      <c r="J5751" s="23"/>
      <c r="K5751" s="23" t="s">
        <v>9712</v>
      </c>
      <c r="L5751" s="23"/>
      <c r="M5751" s="23">
        <f>YEAR(Tabla2[[#This Row],[Fecha de creación]])</f>
        <v>2021</v>
      </c>
      <c r="N5751" s="23">
        <f>MONTH(Tabla2[[#This Row],[Fecha de creación]])</f>
        <v>12</v>
      </c>
    </row>
    <row r="5752" spans="1:14" ht="15" customHeight="1" x14ac:dyDescent="0.25">
      <c r="A5752" s="26">
        <v>44548.419756944444</v>
      </c>
      <c r="B5752" s="23" t="s">
        <v>0</v>
      </c>
      <c r="C5752" s="23" t="s">
        <v>7266</v>
      </c>
      <c r="D5752" s="23" t="s">
        <v>586</v>
      </c>
      <c r="E5752" s="23" t="s">
        <v>1</v>
      </c>
      <c r="F5752" s="23" t="s">
        <v>22</v>
      </c>
      <c r="G5752" s="23" t="s">
        <v>975</v>
      </c>
      <c r="H5752" s="2" t="s">
        <v>7748</v>
      </c>
      <c r="I5752" s="23" t="s">
        <v>7412</v>
      </c>
      <c r="J5752" s="23"/>
      <c r="K5752" s="23" t="s">
        <v>9712</v>
      </c>
      <c r="L5752" s="23"/>
      <c r="M5752" s="23">
        <f>YEAR(Tabla2[[#This Row],[Fecha de creación]])</f>
        <v>2021</v>
      </c>
      <c r="N5752" s="23">
        <f>MONTH(Tabla2[[#This Row],[Fecha de creación]])</f>
        <v>12</v>
      </c>
    </row>
    <row r="5753" spans="1:14" ht="15" customHeight="1" x14ac:dyDescent="0.25">
      <c r="A5753" s="26">
        <v>44548.425370370373</v>
      </c>
      <c r="B5753" s="23" t="s">
        <v>0</v>
      </c>
      <c r="C5753" s="23" t="s">
        <v>7267</v>
      </c>
      <c r="D5753" s="23" t="s">
        <v>7268</v>
      </c>
      <c r="E5753" s="23" t="s">
        <v>1</v>
      </c>
      <c r="F5753" s="23" t="s">
        <v>22</v>
      </c>
      <c r="G5753" s="23" t="s">
        <v>975</v>
      </c>
      <c r="H5753" s="2" t="s">
        <v>8893</v>
      </c>
      <c r="I5753" s="23" t="s">
        <v>7412</v>
      </c>
      <c r="J5753" s="23"/>
      <c r="K5753" s="23" t="s">
        <v>9712</v>
      </c>
      <c r="L5753" s="23"/>
      <c r="M5753" s="23">
        <f>YEAR(Tabla2[[#This Row],[Fecha de creación]])</f>
        <v>2021</v>
      </c>
      <c r="N5753" s="23">
        <f>MONTH(Tabla2[[#This Row],[Fecha de creación]])</f>
        <v>12</v>
      </c>
    </row>
    <row r="5754" spans="1:14" ht="15" customHeight="1" x14ac:dyDescent="0.25">
      <c r="A5754" s="26">
        <v>44548.429085648146</v>
      </c>
      <c r="B5754" s="23" t="s">
        <v>0</v>
      </c>
      <c r="C5754" s="23" t="s">
        <v>7269</v>
      </c>
      <c r="D5754" s="23" t="s">
        <v>6</v>
      </c>
      <c r="E5754" s="23" t="s">
        <v>1</v>
      </c>
      <c r="F5754" s="23" t="s">
        <v>7</v>
      </c>
      <c r="G5754" s="23" t="s">
        <v>975</v>
      </c>
      <c r="H5754" s="2" t="s">
        <v>7722</v>
      </c>
      <c r="I5754" s="23" t="s">
        <v>7412</v>
      </c>
      <c r="J5754" s="23"/>
      <c r="K5754" s="23" t="s">
        <v>9712</v>
      </c>
      <c r="L5754" s="23"/>
      <c r="M5754" s="23">
        <f>YEAR(Tabla2[[#This Row],[Fecha de creación]])</f>
        <v>2021</v>
      </c>
      <c r="N5754" s="23">
        <f>MONTH(Tabla2[[#This Row],[Fecha de creación]])</f>
        <v>12</v>
      </c>
    </row>
    <row r="5755" spans="1:14" ht="15" customHeight="1" x14ac:dyDescent="0.25">
      <c r="A5755" s="26">
        <v>44548.44699074074</v>
      </c>
      <c r="B5755" s="23" t="s">
        <v>0</v>
      </c>
      <c r="C5755" s="23" t="s">
        <v>7270</v>
      </c>
      <c r="D5755" s="23" t="s">
        <v>7271</v>
      </c>
      <c r="E5755" s="23" t="s">
        <v>1</v>
      </c>
      <c r="F5755" s="23" t="s">
        <v>7</v>
      </c>
      <c r="G5755" s="23" t="s">
        <v>1551</v>
      </c>
      <c r="H5755" s="2" t="s">
        <v>7734</v>
      </c>
      <c r="I5755" s="23" t="s">
        <v>28</v>
      </c>
      <c r="J5755" s="23"/>
      <c r="K5755" s="23" t="s">
        <v>9712</v>
      </c>
      <c r="L5755" s="23"/>
      <c r="M5755" s="23">
        <f>YEAR(Tabla2[[#This Row],[Fecha de creación]])</f>
        <v>2021</v>
      </c>
      <c r="N5755" s="23">
        <f>MONTH(Tabla2[[#This Row],[Fecha de creación]])</f>
        <v>12</v>
      </c>
    </row>
    <row r="5756" spans="1:14" ht="15" customHeight="1" x14ac:dyDescent="0.25">
      <c r="A5756" s="26">
        <v>44548.450682870367</v>
      </c>
      <c r="B5756" s="23" t="s">
        <v>0</v>
      </c>
      <c r="C5756" s="23" t="s">
        <v>7272</v>
      </c>
      <c r="D5756" s="23" t="s">
        <v>3644</v>
      </c>
      <c r="E5756" s="23" t="s">
        <v>1</v>
      </c>
      <c r="F5756" s="23" t="s">
        <v>22</v>
      </c>
      <c r="G5756" s="23" t="s">
        <v>975</v>
      </c>
      <c r="H5756" s="2" t="s">
        <v>8893</v>
      </c>
      <c r="I5756" s="23" t="s">
        <v>7412</v>
      </c>
      <c r="J5756" s="23"/>
      <c r="K5756" s="23" t="s">
        <v>9712</v>
      </c>
      <c r="L5756" s="23"/>
      <c r="M5756" s="23">
        <f>YEAR(Tabla2[[#This Row],[Fecha de creación]])</f>
        <v>2021</v>
      </c>
      <c r="N5756" s="23">
        <f>MONTH(Tabla2[[#This Row],[Fecha de creación]])</f>
        <v>12</v>
      </c>
    </row>
    <row r="5757" spans="1:14" ht="15" customHeight="1" x14ac:dyDescent="0.25">
      <c r="A5757" s="26">
        <v>44548.452881944446</v>
      </c>
      <c r="B5757" s="23" t="s">
        <v>0</v>
      </c>
      <c r="C5757" s="23" t="s">
        <v>7273</v>
      </c>
      <c r="D5757" s="23" t="s">
        <v>3644</v>
      </c>
      <c r="E5757" s="23" t="s">
        <v>1</v>
      </c>
      <c r="F5757" s="23" t="s">
        <v>22</v>
      </c>
      <c r="G5757" s="23" t="s">
        <v>975</v>
      </c>
      <c r="H5757" s="2" t="s">
        <v>8893</v>
      </c>
      <c r="I5757" s="23" t="s">
        <v>7412</v>
      </c>
      <c r="J5757" s="23"/>
      <c r="K5757" s="23" t="s">
        <v>9712</v>
      </c>
      <c r="L5757" s="23"/>
      <c r="M5757" s="23">
        <f>YEAR(Tabla2[[#This Row],[Fecha de creación]])</f>
        <v>2021</v>
      </c>
      <c r="N5757" s="23">
        <f>MONTH(Tabla2[[#This Row],[Fecha de creación]])</f>
        <v>12</v>
      </c>
    </row>
    <row r="5758" spans="1:14" ht="15" customHeight="1" x14ac:dyDescent="0.25">
      <c r="A5758" s="26">
        <v>44548.467175925929</v>
      </c>
      <c r="B5758" s="23" t="s">
        <v>0</v>
      </c>
      <c r="C5758" s="23" t="s">
        <v>7274</v>
      </c>
      <c r="D5758" s="23" t="s">
        <v>989</v>
      </c>
      <c r="E5758" s="23" t="s">
        <v>1</v>
      </c>
      <c r="F5758" s="23" t="s">
        <v>2</v>
      </c>
      <c r="G5758" s="23" t="s">
        <v>1551</v>
      </c>
      <c r="H5758" s="2" t="s">
        <v>7752</v>
      </c>
      <c r="I5758" s="23" t="s">
        <v>7759</v>
      </c>
      <c r="J5758" s="23"/>
      <c r="K5758" s="23" t="s">
        <v>9712</v>
      </c>
      <c r="L5758" s="23"/>
      <c r="M5758" s="23">
        <f>YEAR(Tabla2[[#This Row],[Fecha de creación]])</f>
        <v>2021</v>
      </c>
      <c r="N5758" s="23">
        <f>MONTH(Tabla2[[#This Row],[Fecha de creación]])</f>
        <v>12</v>
      </c>
    </row>
    <row r="5759" spans="1:14" ht="15" customHeight="1" x14ac:dyDescent="0.25">
      <c r="A5759" s="26">
        <v>44548.527245370373</v>
      </c>
      <c r="B5759" s="23" t="s">
        <v>0</v>
      </c>
      <c r="C5759" s="23" t="s">
        <v>7275</v>
      </c>
      <c r="D5759" s="23" t="s">
        <v>830</v>
      </c>
      <c r="E5759" s="23" t="s">
        <v>1</v>
      </c>
      <c r="F5759" s="23" t="s">
        <v>22</v>
      </c>
      <c r="G5759" s="23" t="s">
        <v>975</v>
      </c>
      <c r="I5759" s="23" t="s">
        <v>7412</v>
      </c>
      <c r="J5759" s="23"/>
      <c r="K5759" s="23" t="s">
        <v>9712</v>
      </c>
      <c r="L5759" s="23"/>
      <c r="M5759" s="23">
        <f>YEAR(Tabla2[[#This Row],[Fecha de creación]])</f>
        <v>2021</v>
      </c>
      <c r="N5759" s="23">
        <f>MONTH(Tabla2[[#This Row],[Fecha de creación]])</f>
        <v>12</v>
      </c>
    </row>
    <row r="5760" spans="1:14" ht="15" customHeight="1" x14ac:dyDescent="0.25">
      <c r="A5760" s="26">
        <v>44548.550254629627</v>
      </c>
      <c r="B5760" s="23" t="s">
        <v>0</v>
      </c>
      <c r="C5760" s="23" t="s">
        <v>7276</v>
      </c>
      <c r="D5760" s="23" t="s">
        <v>7277</v>
      </c>
      <c r="E5760" s="23" t="s">
        <v>1</v>
      </c>
      <c r="F5760" s="23" t="s">
        <v>22</v>
      </c>
      <c r="G5760" s="23" t="s">
        <v>975</v>
      </c>
      <c r="H5760" s="2" t="s">
        <v>7764</v>
      </c>
      <c r="I5760" s="23" t="s">
        <v>7412</v>
      </c>
      <c r="J5760" s="23"/>
      <c r="K5760" s="23" t="s">
        <v>9712</v>
      </c>
      <c r="L5760" s="23"/>
      <c r="M5760" s="23">
        <f>YEAR(Tabla2[[#This Row],[Fecha de creación]])</f>
        <v>2021</v>
      </c>
      <c r="N5760" s="23">
        <f>MONTH(Tabla2[[#This Row],[Fecha de creación]])</f>
        <v>12</v>
      </c>
    </row>
    <row r="5761" spans="1:14" ht="15" customHeight="1" x14ac:dyDescent="0.25">
      <c r="A5761" s="26">
        <v>44548.651064814818</v>
      </c>
      <c r="B5761" s="23" t="s">
        <v>0</v>
      </c>
      <c r="C5761" s="23" t="s">
        <v>7278</v>
      </c>
      <c r="D5761" s="23" t="s">
        <v>7279</v>
      </c>
      <c r="E5761" s="23" t="s">
        <v>1</v>
      </c>
      <c r="F5761" s="23" t="s">
        <v>22</v>
      </c>
      <c r="G5761" s="23" t="s">
        <v>975</v>
      </c>
      <c r="I5761" s="23" t="s">
        <v>7603</v>
      </c>
      <c r="J5761" s="23"/>
      <c r="K5761" s="23" t="s">
        <v>9712</v>
      </c>
      <c r="L5761" s="23"/>
      <c r="M5761" s="23">
        <f>YEAR(Tabla2[[#This Row],[Fecha de creación]])</f>
        <v>2021</v>
      </c>
      <c r="N5761" s="23">
        <f>MONTH(Tabla2[[#This Row],[Fecha de creación]])</f>
        <v>12</v>
      </c>
    </row>
    <row r="5762" spans="1:14" ht="15" customHeight="1" x14ac:dyDescent="0.25">
      <c r="A5762" s="26">
        <v>44548.655324074076</v>
      </c>
      <c r="B5762" s="23" t="s">
        <v>0</v>
      </c>
      <c r="C5762" s="23" t="s">
        <v>966</v>
      </c>
      <c r="D5762" s="23" t="s">
        <v>967</v>
      </c>
      <c r="E5762" s="23" t="s">
        <v>1</v>
      </c>
      <c r="F5762" s="23" t="s">
        <v>7</v>
      </c>
      <c r="G5762" s="23" t="s">
        <v>3</v>
      </c>
      <c r="H5762" s="2" t="s">
        <v>7733</v>
      </c>
      <c r="I5762" s="23" t="s">
        <v>7603</v>
      </c>
      <c r="J5762" s="23"/>
      <c r="K5762" s="23" t="s">
        <v>9712</v>
      </c>
      <c r="L5762" s="23"/>
      <c r="M5762" s="23">
        <f>YEAR(Tabla2[[#This Row],[Fecha de creación]])</f>
        <v>2021</v>
      </c>
      <c r="N5762" s="23">
        <f>MONTH(Tabla2[[#This Row],[Fecha de creación]])</f>
        <v>12</v>
      </c>
    </row>
    <row r="5763" spans="1:14" ht="15" customHeight="1" x14ac:dyDescent="0.25">
      <c r="A5763" s="26">
        <v>44548.65587962963</v>
      </c>
      <c r="B5763" s="23" t="s">
        <v>0</v>
      </c>
      <c r="C5763" s="23" t="s">
        <v>7280</v>
      </c>
      <c r="D5763" s="23" t="s">
        <v>3092</v>
      </c>
      <c r="E5763" s="23" t="s">
        <v>1</v>
      </c>
      <c r="F5763" s="23" t="s">
        <v>7</v>
      </c>
      <c r="G5763" s="23" t="s">
        <v>1551</v>
      </c>
      <c r="H5763" s="2" t="s">
        <v>7726</v>
      </c>
      <c r="I5763" s="23" t="s">
        <v>11</v>
      </c>
      <c r="J5763" s="23"/>
      <c r="K5763" s="23" t="s">
        <v>9712</v>
      </c>
      <c r="L5763" s="23"/>
      <c r="M5763" s="23">
        <f>YEAR(Tabla2[[#This Row],[Fecha de creación]])</f>
        <v>2021</v>
      </c>
      <c r="N5763" s="23">
        <f>MONTH(Tabla2[[#This Row],[Fecha de creación]])</f>
        <v>12</v>
      </c>
    </row>
    <row r="5764" spans="1:14" ht="15" customHeight="1" x14ac:dyDescent="0.25">
      <c r="A5764" s="26">
        <v>44548.659016203703</v>
      </c>
      <c r="B5764" s="23" t="s">
        <v>0</v>
      </c>
      <c r="C5764" s="23" t="s">
        <v>7281</v>
      </c>
      <c r="D5764" s="23" t="s">
        <v>3644</v>
      </c>
      <c r="E5764" s="23" t="s">
        <v>1</v>
      </c>
      <c r="F5764" s="23" t="s">
        <v>22</v>
      </c>
      <c r="G5764" s="23" t="s">
        <v>975</v>
      </c>
      <c r="H5764" s="2" t="s">
        <v>8893</v>
      </c>
      <c r="I5764" s="23" t="s">
        <v>7412</v>
      </c>
      <c r="J5764" s="23"/>
      <c r="K5764" s="23" t="s">
        <v>9712</v>
      </c>
      <c r="L5764" s="23"/>
      <c r="M5764" s="23">
        <f>YEAR(Tabla2[[#This Row],[Fecha de creación]])</f>
        <v>2021</v>
      </c>
      <c r="N5764" s="23">
        <f>MONTH(Tabla2[[#This Row],[Fecha de creación]])</f>
        <v>12</v>
      </c>
    </row>
    <row r="5765" spans="1:14" ht="15" customHeight="1" x14ac:dyDescent="0.25">
      <c r="A5765" s="26">
        <v>44548.664814814816</v>
      </c>
      <c r="B5765" s="23" t="s">
        <v>0</v>
      </c>
      <c r="C5765" s="23" t="s">
        <v>7282</v>
      </c>
      <c r="D5765" s="23" t="s">
        <v>3644</v>
      </c>
      <c r="E5765" s="23" t="s">
        <v>1</v>
      </c>
      <c r="F5765" s="23" t="s">
        <v>22</v>
      </c>
      <c r="G5765" s="23" t="s">
        <v>975</v>
      </c>
      <c r="H5765" s="2" t="s">
        <v>8893</v>
      </c>
      <c r="I5765" s="23" t="s">
        <v>7412</v>
      </c>
      <c r="J5765" s="23"/>
      <c r="K5765" s="23" t="s">
        <v>9712</v>
      </c>
      <c r="L5765" s="23"/>
      <c r="M5765" s="23">
        <f>YEAR(Tabla2[[#This Row],[Fecha de creación]])</f>
        <v>2021</v>
      </c>
      <c r="N5765" s="23">
        <f>MONTH(Tabla2[[#This Row],[Fecha de creación]])</f>
        <v>12</v>
      </c>
    </row>
    <row r="5766" spans="1:14" ht="15" customHeight="1" x14ac:dyDescent="0.25">
      <c r="A5766" s="26">
        <v>44548.670856481483</v>
      </c>
      <c r="B5766" s="23" t="s">
        <v>0</v>
      </c>
      <c r="C5766" s="23" t="s">
        <v>7283</v>
      </c>
      <c r="D5766" s="23" t="s">
        <v>223</v>
      </c>
      <c r="E5766" s="23" t="s">
        <v>1</v>
      </c>
      <c r="F5766" s="23" t="s">
        <v>22</v>
      </c>
      <c r="G5766" s="23" t="s">
        <v>975</v>
      </c>
      <c r="H5766" s="2" t="s">
        <v>7721</v>
      </c>
      <c r="I5766" s="23" t="s">
        <v>7412</v>
      </c>
      <c r="J5766" s="23"/>
      <c r="K5766" s="23" t="s">
        <v>9712</v>
      </c>
      <c r="L5766" s="23"/>
      <c r="M5766" s="23">
        <f>YEAR(Tabla2[[#This Row],[Fecha de creación]])</f>
        <v>2021</v>
      </c>
      <c r="N5766" s="23">
        <f>MONTH(Tabla2[[#This Row],[Fecha de creación]])</f>
        <v>12</v>
      </c>
    </row>
    <row r="5767" spans="1:14" ht="15" customHeight="1" x14ac:dyDescent="0.25">
      <c r="A5767" s="26">
        <v>44548.671157407407</v>
      </c>
      <c r="B5767" s="23" t="s">
        <v>0</v>
      </c>
      <c r="C5767" s="23" t="s">
        <v>7284</v>
      </c>
      <c r="D5767" s="23" t="s">
        <v>7285</v>
      </c>
      <c r="E5767" s="23" t="s">
        <v>1</v>
      </c>
      <c r="F5767" s="23" t="s">
        <v>22</v>
      </c>
      <c r="G5767" s="23" t="s">
        <v>975</v>
      </c>
      <c r="I5767" s="23" t="s">
        <v>7603</v>
      </c>
      <c r="J5767" s="23"/>
      <c r="K5767" s="23" t="s">
        <v>9712</v>
      </c>
      <c r="L5767" s="23"/>
      <c r="M5767" s="23">
        <f>YEAR(Tabla2[[#This Row],[Fecha de creación]])</f>
        <v>2021</v>
      </c>
      <c r="N5767" s="23">
        <f>MONTH(Tabla2[[#This Row],[Fecha de creación]])</f>
        <v>12</v>
      </c>
    </row>
    <row r="5768" spans="1:14" ht="15" customHeight="1" x14ac:dyDescent="0.25">
      <c r="A5768" s="26">
        <v>44548.674837962964</v>
      </c>
      <c r="B5768" s="23" t="s">
        <v>0</v>
      </c>
      <c r="C5768" s="23" t="s">
        <v>7286</v>
      </c>
      <c r="D5768" s="23" t="s">
        <v>6</v>
      </c>
      <c r="E5768" s="23" t="s">
        <v>1</v>
      </c>
      <c r="F5768" s="23" t="s">
        <v>7</v>
      </c>
      <c r="G5768" s="23" t="s">
        <v>975</v>
      </c>
      <c r="H5768" s="2" t="s">
        <v>7722</v>
      </c>
      <c r="I5768" s="23" t="s">
        <v>7412</v>
      </c>
      <c r="J5768" s="23"/>
      <c r="K5768" s="23" t="s">
        <v>9712</v>
      </c>
      <c r="L5768" s="23"/>
      <c r="M5768" s="23">
        <f>YEAR(Tabla2[[#This Row],[Fecha de creación]])</f>
        <v>2021</v>
      </c>
      <c r="N5768" s="23">
        <f>MONTH(Tabla2[[#This Row],[Fecha de creación]])</f>
        <v>12</v>
      </c>
    </row>
    <row r="5769" spans="1:14" ht="15" customHeight="1" x14ac:dyDescent="0.25">
      <c r="A5769" s="26">
        <v>44548.679085648146</v>
      </c>
      <c r="B5769" s="23" t="s">
        <v>0</v>
      </c>
      <c r="C5769" s="23" t="s">
        <v>7287</v>
      </c>
      <c r="D5769" s="23" t="s">
        <v>7285</v>
      </c>
      <c r="E5769" s="23" t="s">
        <v>1</v>
      </c>
      <c r="F5769" s="23" t="s">
        <v>22</v>
      </c>
      <c r="G5769" s="23" t="s">
        <v>975</v>
      </c>
      <c r="I5769" s="23" t="s">
        <v>7603</v>
      </c>
      <c r="J5769" s="23"/>
      <c r="K5769" s="23" t="s">
        <v>9712</v>
      </c>
      <c r="L5769" s="23"/>
      <c r="M5769" s="23">
        <f>YEAR(Tabla2[[#This Row],[Fecha de creación]])</f>
        <v>2021</v>
      </c>
      <c r="N5769" s="23">
        <f>MONTH(Tabla2[[#This Row],[Fecha de creación]])</f>
        <v>12</v>
      </c>
    </row>
    <row r="5770" spans="1:14" ht="15" customHeight="1" x14ac:dyDescent="0.25">
      <c r="A5770" s="26">
        <v>44548.700914351852</v>
      </c>
      <c r="B5770" s="23" t="s">
        <v>0</v>
      </c>
      <c r="C5770" s="23" t="s">
        <v>7288</v>
      </c>
      <c r="D5770" s="23" t="s">
        <v>4411</v>
      </c>
      <c r="E5770" s="23" t="s">
        <v>1</v>
      </c>
      <c r="F5770" s="23" t="s">
        <v>22</v>
      </c>
      <c r="G5770" s="23" t="s">
        <v>975</v>
      </c>
      <c r="H5770" s="2" t="s">
        <v>7748</v>
      </c>
      <c r="I5770" s="23" t="s">
        <v>7412</v>
      </c>
      <c r="J5770" s="23"/>
      <c r="K5770" s="23" t="s">
        <v>9712</v>
      </c>
      <c r="L5770" s="23"/>
      <c r="M5770" s="23">
        <f>YEAR(Tabla2[[#This Row],[Fecha de creación]])</f>
        <v>2021</v>
      </c>
      <c r="N5770" s="23">
        <f>MONTH(Tabla2[[#This Row],[Fecha de creación]])</f>
        <v>12</v>
      </c>
    </row>
    <row r="5771" spans="1:14" ht="15" customHeight="1" x14ac:dyDescent="0.25">
      <c r="A5771" s="26">
        <v>44548.707569444443</v>
      </c>
      <c r="B5771" s="23" t="s">
        <v>0</v>
      </c>
      <c r="C5771" s="23" t="s">
        <v>7289</v>
      </c>
      <c r="D5771" s="23" t="s">
        <v>7290</v>
      </c>
      <c r="E5771" s="23" t="s">
        <v>1</v>
      </c>
      <c r="F5771" s="23" t="s">
        <v>22</v>
      </c>
      <c r="G5771" s="23" t="s">
        <v>975</v>
      </c>
      <c r="I5771" s="23" t="s">
        <v>7603</v>
      </c>
      <c r="J5771" s="23"/>
      <c r="K5771" s="23" t="s">
        <v>9712</v>
      </c>
      <c r="L5771" s="23"/>
      <c r="M5771" s="23">
        <f>YEAR(Tabla2[[#This Row],[Fecha de creación]])</f>
        <v>2021</v>
      </c>
      <c r="N5771" s="23">
        <f>MONTH(Tabla2[[#This Row],[Fecha de creación]])</f>
        <v>12</v>
      </c>
    </row>
    <row r="5772" spans="1:14" ht="15" customHeight="1" x14ac:dyDescent="0.25">
      <c r="A5772" s="26">
        <v>44548.717048611114</v>
      </c>
      <c r="B5772" s="23" t="s">
        <v>100</v>
      </c>
      <c r="C5772" s="23" t="s">
        <v>7291</v>
      </c>
      <c r="D5772" s="23" t="s">
        <v>6</v>
      </c>
      <c r="E5772" s="23" t="s">
        <v>1</v>
      </c>
      <c r="F5772" s="23" t="s">
        <v>7</v>
      </c>
      <c r="G5772" s="23" t="s">
        <v>975</v>
      </c>
      <c r="H5772" s="2" t="s">
        <v>7722</v>
      </c>
      <c r="I5772" s="23" t="s">
        <v>7575</v>
      </c>
      <c r="J5772" s="23"/>
      <c r="K5772" s="23" t="s">
        <v>9712</v>
      </c>
      <c r="L5772" s="23"/>
      <c r="M5772" s="23">
        <f>YEAR(Tabla2[[#This Row],[Fecha de creación]])</f>
        <v>2021</v>
      </c>
      <c r="N5772" s="23">
        <f>MONTH(Tabla2[[#This Row],[Fecha de creación]])</f>
        <v>12</v>
      </c>
    </row>
    <row r="5773" spans="1:14" ht="15" customHeight="1" x14ac:dyDescent="0.25">
      <c r="A5773" s="26">
        <v>44548.728530092594</v>
      </c>
      <c r="B5773" s="23" t="s">
        <v>0</v>
      </c>
      <c r="C5773" s="23" t="s">
        <v>968</v>
      </c>
      <c r="D5773" s="23" t="s">
        <v>967</v>
      </c>
      <c r="E5773" s="23" t="s">
        <v>1</v>
      </c>
      <c r="F5773" s="23" t="s">
        <v>7</v>
      </c>
      <c r="G5773" s="23" t="s">
        <v>3</v>
      </c>
      <c r="I5773" s="23" t="s">
        <v>7603</v>
      </c>
      <c r="J5773" s="23"/>
      <c r="K5773" s="23" t="s">
        <v>9712</v>
      </c>
      <c r="L5773" s="23"/>
      <c r="M5773" s="23">
        <f>YEAR(Tabla2[[#This Row],[Fecha de creación]])</f>
        <v>2021</v>
      </c>
      <c r="N5773" s="23">
        <f>MONTH(Tabla2[[#This Row],[Fecha de creación]])</f>
        <v>12</v>
      </c>
    </row>
    <row r="5774" spans="1:14" ht="15" customHeight="1" x14ac:dyDescent="0.25">
      <c r="A5774" s="26">
        <v>44549.427337962959</v>
      </c>
      <c r="B5774" s="23" t="s">
        <v>0</v>
      </c>
      <c r="C5774" s="23" t="s">
        <v>7292</v>
      </c>
      <c r="D5774" s="23" t="s">
        <v>3972</v>
      </c>
      <c r="E5774" s="23" t="s">
        <v>1</v>
      </c>
      <c r="F5774" s="23" t="s">
        <v>7</v>
      </c>
      <c r="G5774" s="23" t="s">
        <v>975</v>
      </c>
      <c r="H5774" s="2" t="s">
        <v>7731</v>
      </c>
      <c r="I5774" s="23" t="s">
        <v>4</v>
      </c>
      <c r="J5774" s="23"/>
      <c r="K5774" s="23" t="s">
        <v>9712</v>
      </c>
      <c r="L5774" s="23"/>
      <c r="M5774" s="23">
        <f>YEAR(Tabla2[[#This Row],[Fecha de creación]])</f>
        <v>2021</v>
      </c>
      <c r="N5774" s="23">
        <f>MONTH(Tabla2[[#This Row],[Fecha de creación]])</f>
        <v>12</v>
      </c>
    </row>
    <row r="5775" spans="1:14" ht="15" customHeight="1" x14ac:dyDescent="0.25">
      <c r="A5775" s="26">
        <v>44549.438460648147</v>
      </c>
      <c r="B5775" s="23" t="s">
        <v>0</v>
      </c>
      <c r="C5775" s="23" t="s">
        <v>7293</v>
      </c>
      <c r="D5775" s="23" t="s">
        <v>615</v>
      </c>
      <c r="E5775" s="23" t="s">
        <v>1</v>
      </c>
      <c r="F5775" s="23" t="s">
        <v>7</v>
      </c>
      <c r="G5775" s="23" t="s">
        <v>975</v>
      </c>
      <c r="H5775" s="2" t="s">
        <v>7745</v>
      </c>
      <c r="I5775" s="23" t="s">
        <v>7412</v>
      </c>
      <c r="J5775" s="23"/>
      <c r="K5775" s="23" t="s">
        <v>9712</v>
      </c>
      <c r="L5775" s="23"/>
      <c r="M5775" s="23">
        <f>YEAR(Tabla2[[#This Row],[Fecha de creación]])</f>
        <v>2021</v>
      </c>
      <c r="N5775" s="23">
        <f>MONTH(Tabla2[[#This Row],[Fecha de creación]])</f>
        <v>12</v>
      </c>
    </row>
    <row r="5776" spans="1:14" ht="15" customHeight="1" x14ac:dyDescent="0.25">
      <c r="A5776" s="26">
        <v>44549.44085648148</v>
      </c>
      <c r="B5776" s="23" t="s">
        <v>0</v>
      </c>
      <c r="C5776" s="23" t="s">
        <v>7294</v>
      </c>
      <c r="D5776" s="23" t="s">
        <v>6</v>
      </c>
      <c r="E5776" s="23" t="s">
        <v>1</v>
      </c>
      <c r="F5776" s="23" t="s">
        <v>7</v>
      </c>
      <c r="G5776" s="23" t="s">
        <v>975</v>
      </c>
      <c r="H5776" s="2" t="s">
        <v>7722</v>
      </c>
      <c r="I5776" s="23" t="s">
        <v>4</v>
      </c>
      <c r="J5776" s="23"/>
      <c r="K5776" s="23" t="s">
        <v>9712</v>
      </c>
      <c r="L5776" s="23"/>
      <c r="M5776" s="23">
        <f>YEAR(Tabla2[[#This Row],[Fecha de creación]])</f>
        <v>2021</v>
      </c>
      <c r="N5776" s="23">
        <f>MONTH(Tabla2[[#This Row],[Fecha de creación]])</f>
        <v>12</v>
      </c>
    </row>
    <row r="5777" spans="1:14" ht="15" customHeight="1" x14ac:dyDescent="0.25">
      <c r="A5777" s="26">
        <v>44549.474108796298</v>
      </c>
      <c r="B5777" s="23" t="s">
        <v>0</v>
      </c>
      <c r="C5777" s="23" t="s">
        <v>7295</v>
      </c>
      <c r="D5777" s="23" t="s">
        <v>21</v>
      </c>
      <c r="E5777" s="23" t="s">
        <v>1</v>
      </c>
      <c r="F5777" s="23" t="s">
        <v>22</v>
      </c>
      <c r="G5777" s="23" t="s">
        <v>975</v>
      </c>
      <c r="H5777" s="2" t="s">
        <v>7764</v>
      </c>
      <c r="I5777" s="23" t="s">
        <v>7412</v>
      </c>
      <c r="J5777" s="23"/>
      <c r="K5777" s="23" t="s">
        <v>9712</v>
      </c>
      <c r="L5777" s="23"/>
      <c r="M5777" s="23">
        <f>YEAR(Tabla2[[#This Row],[Fecha de creación]])</f>
        <v>2021</v>
      </c>
      <c r="N5777" s="23">
        <f>MONTH(Tabla2[[#This Row],[Fecha de creación]])</f>
        <v>12</v>
      </c>
    </row>
    <row r="5778" spans="1:14" ht="15" customHeight="1" x14ac:dyDescent="0.25">
      <c r="A5778" s="26">
        <v>44549.475648148145</v>
      </c>
      <c r="B5778" s="23" t="s">
        <v>0</v>
      </c>
      <c r="C5778" s="23" t="s">
        <v>7296</v>
      </c>
      <c r="D5778" s="23" t="s">
        <v>382</v>
      </c>
      <c r="E5778" s="23" t="s">
        <v>1</v>
      </c>
      <c r="F5778" s="23" t="s">
        <v>22</v>
      </c>
      <c r="G5778" s="23" t="s">
        <v>975</v>
      </c>
      <c r="H5778" s="2" t="s">
        <v>7723</v>
      </c>
      <c r="I5778" s="23" t="s">
        <v>4</v>
      </c>
      <c r="J5778" s="23"/>
      <c r="K5778" s="23" t="s">
        <v>9712</v>
      </c>
      <c r="L5778" s="23"/>
      <c r="M5778" s="23">
        <f>YEAR(Tabla2[[#This Row],[Fecha de creación]])</f>
        <v>2021</v>
      </c>
      <c r="N5778" s="23">
        <f>MONTH(Tabla2[[#This Row],[Fecha de creación]])</f>
        <v>12</v>
      </c>
    </row>
    <row r="5779" spans="1:14" ht="15" customHeight="1" x14ac:dyDescent="0.25">
      <c r="A5779" s="26">
        <v>44549.493009259262</v>
      </c>
      <c r="B5779" s="23" t="s">
        <v>0</v>
      </c>
      <c r="C5779" s="23" t="s">
        <v>7297</v>
      </c>
      <c r="D5779" s="23" t="s">
        <v>49</v>
      </c>
      <c r="E5779" s="23" t="s">
        <v>1</v>
      </c>
      <c r="F5779" s="23" t="s">
        <v>7</v>
      </c>
      <c r="G5779" s="23" t="s">
        <v>975</v>
      </c>
      <c r="H5779" s="2" t="s">
        <v>7745</v>
      </c>
      <c r="I5779" s="23" t="s">
        <v>4</v>
      </c>
      <c r="J5779" s="23"/>
      <c r="K5779" s="23" t="s">
        <v>9712</v>
      </c>
      <c r="L5779" s="23"/>
      <c r="M5779" s="23">
        <f>YEAR(Tabla2[[#This Row],[Fecha de creación]])</f>
        <v>2021</v>
      </c>
      <c r="N5779" s="23">
        <f>MONTH(Tabla2[[#This Row],[Fecha de creación]])</f>
        <v>12</v>
      </c>
    </row>
    <row r="5780" spans="1:14" ht="15" customHeight="1" x14ac:dyDescent="0.25">
      <c r="A5780" s="26">
        <v>44549.50304398148</v>
      </c>
      <c r="B5780" s="23" t="s">
        <v>0</v>
      </c>
      <c r="C5780" s="23" t="s">
        <v>7298</v>
      </c>
      <c r="D5780" s="23" t="s">
        <v>364</v>
      </c>
      <c r="E5780" s="23" t="s">
        <v>1</v>
      </c>
      <c r="F5780" s="23" t="s">
        <v>7</v>
      </c>
      <c r="G5780" s="23" t="s">
        <v>1551</v>
      </c>
      <c r="H5780" s="2" t="s">
        <v>7725</v>
      </c>
      <c r="I5780" s="23" t="s">
        <v>11</v>
      </c>
      <c r="J5780" s="23"/>
      <c r="K5780" s="23" t="s">
        <v>9712</v>
      </c>
      <c r="L5780" s="23"/>
      <c r="M5780" s="23">
        <f>YEAR(Tabla2[[#This Row],[Fecha de creación]])</f>
        <v>2021</v>
      </c>
      <c r="N5780" s="23">
        <f>MONTH(Tabla2[[#This Row],[Fecha de creación]])</f>
        <v>12</v>
      </c>
    </row>
    <row r="5781" spans="1:14" ht="15" customHeight="1" x14ac:dyDescent="0.25">
      <c r="A5781" s="26">
        <v>44549.503506944442</v>
      </c>
      <c r="B5781" s="23" t="s">
        <v>0</v>
      </c>
      <c r="C5781" s="23" t="s">
        <v>7299</v>
      </c>
      <c r="D5781" s="23" t="s">
        <v>382</v>
      </c>
      <c r="E5781" s="23" t="s">
        <v>1</v>
      </c>
      <c r="F5781" s="23" t="s">
        <v>7</v>
      </c>
      <c r="G5781" s="23" t="s">
        <v>975</v>
      </c>
      <c r="H5781" s="2" t="s">
        <v>7758</v>
      </c>
      <c r="I5781" s="23" t="s">
        <v>4</v>
      </c>
      <c r="J5781" s="23"/>
      <c r="K5781" s="23" t="s">
        <v>9712</v>
      </c>
      <c r="L5781" s="23"/>
      <c r="M5781" s="23">
        <f>YEAR(Tabla2[[#This Row],[Fecha de creación]])</f>
        <v>2021</v>
      </c>
      <c r="N5781" s="23">
        <f>MONTH(Tabla2[[#This Row],[Fecha de creación]])</f>
        <v>12</v>
      </c>
    </row>
    <row r="5782" spans="1:14" ht="15" customHeight="1" x14ac:dyDescent="0.25">
      <c r="A5782" s="26">
        <v>44549.507372685184</v>
      </c>
      <c r="B5782" s="23" t="s">
        <v>0</v>
      </c>
      <c r="C5782" s="23" t="s">
        <v>7300</v>
      </c>
      <c r="D5782" s="23" t="s">
        <v>21</v>
      </c>
      <c r="E5782" s="23" t="s">
        <v>1</v>
      </c>
      <c r="F5782" s="23" t="s">
        <v>22</v>
      </c>
      <c r="G5782" s="23" t="s">
        <v>975</v>
      </c>
      <c r="H5782" s="2" t="s">
        <v>7744</v>
      </c>
      <c r="I5782" s="23" t="s">
        <v>7412</v>
      </c>
      <c r="J5782" s="23"/>
      <c r="K5782" s="23" t="s">
        <v>9712</v>
      </c>
      <c r="L5782" s="23"/>
      <c r="M5782" s="23">
        <f>YEAR(Tabla2[[#This Row],[Fecha de creación]])</f>
        <v>2021</v>
      </c>
      <c r="N5782" s="23">
        <f>MONTH(Tabla2[[#This Row],[Fecha de creación]])</f>
        <v>12</v>
      </c>
    </row>
    <row r="5783" spans="1:14" ht="15" customHeight="1" x14ac:dyDescent="0.25">
      <c r="A5783" s="26">
        <v>44549.517928240741</v>
      </c>
      <c r="B5783" s="23" t="s">
        <v>100</v>
      </c>
      <c r="C5783" s="23" t="s">
        <v>7301</v>
      </c>
      <c r="D5783" s="23" t="s">
        <v>6</v>
      </c>
      <c r="E5783" s="23" t="s">
        <v>1</v>
      </c>
      <c r="F5783" s="23" t="s">
        <v>7</v>
      </c>
      <c r="G5783" s="23" t="s">
        <v>975</v>
      </c>
      <c r="H5783" s="2" t="s">
        <v>7722</v>
      </c>
      <c r="I5783" s="23" t="s">
        <v>1653</v>
      </c>
      <c r="J5783" s="23"/>
      <c r="K5783" s="23" t="s">
        <v>9712</v>
      </c>
      <c r="L5783" s="23"/>
      <c r="M5783" s="23">
        <f>YEAR(Tabla2[[#This Row],[Fecha de creación]])</f>
        <v>2021</v>
      </c>
      <c r="N5783" s="23">
        <f>MONTH(Tabla2[[#This Row],[Fecha de creación]])</f>
        <v>12</v>
      </c>
    </row>
    <row r="5784" spans="1:14" ht="15" customHeight="1" x14ac:dyDescent="0.25">
      <c r="A5784" s="26">
        <v>44549.522534722222</v>
      </c>
      <c r="B5784" s="23" t="s">
        <v>100</v>
      </c>
      <c r="C5784" s="23" t="s">
        <v>969</v>
      </c>
      <c r="D5784" s="23" t="s">
        <v>970</v>
      </c>
      <c r="E5784" s="23" t="s">
        <v>1</v>
      </c>
      <c r="F5784" s="23" t="s">
        <v>2</v>
      </c>
      <c r="G5784" s="23" t="s">
        <v>3</v>
      </c>
      <c r="H5784" s="2" t="s">
        <v>7737</v>
      </c>
      <c r="I5784" s="23" t="s">
        <v>7660</v>
      </c>
      <c r="J5784" s="23"/>
      <c r="K5784" s="23" t="s">
        <v>9536</v>
      </c>
      <c r="L5784" s="23"/>
      <c r="M5784" s="23">
        <f>YEAR(Tabla2[[#This Row],[Fecha de creación]])</f>
        <v>2021</v>
      </c>
      <c r="N5784" s="23">
        <f>MONTH(Tabla2[[#This Row],[Fecha de creación]])</f>
        <v>12</v>
      </c>
    </row>
    <row r="5785" spans="1:14" ht="15" customHeight="1" x14ac:dyDescent="0.25">
      <c r="A5785" s="26">
        <v>44549.523553240739</v>
      </c>
      <c r="B5785" s="23" t="s">
        <v>100</v>
      </c>
      <c r="C5785" s="23" t="s">
        <v>7302</v>
      </c>
      <c r="D5785" s="23" t="s">
        <v>970</v>
      </c>
      <c r="E5785" s="23" t="s">
        <v>1</v>
      </c>
      <c r="F5785" s="23" t="s">
        <v>2</v>
      </c>
      <c r="G5785" s="23" t="s">
        <v>1551</v>
      </c>
      <c r="H5785" s="2" t="s">
        <v>7737</v>
      </c>
      <c r="I5785" s="23" t="s">
        <v>2722</v>
      </c>
      <c r="J5785" s="23"/>
      <c r="K5785" s="23" t="s">
        <v>9536</v>
      </c>
      <c r="L5785" s="23"/>
      <c r="M5785" s="23">
        <f>YEAR(Tabla2[[#This Row],[Fecha de creación]])</f>
        <v>2021</v>
      </c>
      <c r="N5785" s="23">
        <f>MONTH(Tabla2[[#This Row],[Fecha de creación]])</f>
        <v>12</v>
      </c>
    </row>
    <row r="5786" spans="1:14" ht="15" customHeight="1" x14ac:dyDescent="0.25">
      <c r="A5786" s="26">
        <v>44549.538287037038</v>
      </c>
      <c r="B5786" s="23" t="s">
        <v>0</v>
      </c>
      <c r="C5786" s="23" t="s">
        <v>7303</v>
      </c>
      <c r="D5786" s="23" t="s">
        <v>551</v>
      </c>
      <c r="E5786" s="23" t="s">
        <v>1</v>
      </c>
      <c r="F5786" s="23" t="s">
        <v>7</v>
      </c>
      <c r="G5786" s="23" t="s">
        <v>975</v>
      </c>
      <c r="H5786" s="2" t="s">
        <v>7728</v>
      </c>
      <c r="I5786" s="23" t="s">
        <v>4</v>
      </c>
      <c r="J5786" s="23"/>
      <c r="K5786" s="23" t="s">
        <v>9712</v>
      </c>
      <c r="L5786" s="23"/>
      <c r="M5786" s="23">
        <f>YEAR(Tabla2[[#This Row],[Fecha de creación]])</f>
        <v>2021</v>
      </c>
      <c r="N5786" s="23">
        <f>MONTH(Tabla2[[#This Row],[Fecha de creación]])</f>
        <v>12</v>
      </c>
    </row>
    <row r="5787" spans="1:14" ht="15" customHeight="1" x14ac:dyDescent="0.25">
      <c r="A5787" s="26">
        <v>44549.575069444443</v>
      </c>
      <c r="B5787" s="23" t="s">
        <v>100</v>
      </c>
      <c r="C5787" s="23" t="s">
        <v>7304</v>
      </c>
      <c r="D5787" s="23" t="s">
        <v>7305</v>
      </c>
      <c r="E5787" s="23" t="s">
        <v>1</v>
      </c>
      <c r="F5787" s="23" t="s">
        <v>22</v>
      </c>
      <c r="G5787" s="23" t="s">
        <v>975</v>
      </c>
      <c r="I5787" s="23" t="s">
        <v>1653</v>
      </c>
      <c r="J5787" s="23"/>
      <c r="K5787" s="23" t="s">
        <v>9712</v>
      </c>
      <c r="L5787" s="23"/>
      <c r="M5787" s="23">
        <f>YEAR(Tabla2[[#This Row],[Fecha de creación]])</f>
        <v>2021</v>
      </c>
      <c r="N5787" s="23">
        <f>MONTH(Tabla2[[#This Row],[Fecha de creación]])</f>
        <v>12</v>
      </c>
    </row>
    <row r="5788" spans="1:14" ht="15" customHeight="1" x14ac:dyDescent="0.25">
      <c r="A5788" s="26">
        <v>44549.581770833334</v>
      </c>
      <c r="B5788" s="23" t="s">
        <v>0</v>
      </c>
      <c r="C5788" s="23" t="s">
        <v>971</v>
      </c>
      <c r="D5788" s="23" t="s">
        <v>21</v>
      </c>
      <c r="E5788" s="23" t="s">
        <v>1</v>
      </c>
      <c r="F5788" s="23" t="s">
        <v>22</v>
      </c>
      <c r="G5788" s="23" t="s">
        <v>3</v>
      </c>
      <c r="H5788" s="2" t="s">
        <v>7744</v>
      </c>
      <c r="I5788" s="23" t="s">
        <v>7412</v>
      </c>
      <c r="J5788" s="23"/>
      <c r="K5788" s="23" t="s">
        <v>9712</v>
      </c>
      <c r="L5788" s="23"/>
      <c r="M5788" s="23">
        <f>YEAR(Tabla2[[#This Row],[Fecha de creación]])</f>
        <v>2021</v>
      </c>
      <c r="N5788" s="23">
        <f>MONTH(Tabla2[[#This Row],[Fecha de creación]])</f>
        <v>12</v>
      </c>
    </row>
    <row r="5789" spans="1:14" ht="15" customHeight="1" x14ac:dyDescent="0.25">
      <c r="A5789" s="26">
        <v>44549.653946759259</v>
      </c>
      <c r="B5789" s="23" t="s">
        <v>0</v>
      </c>
      <c r="C5789" s="23" t="s">
        <v>7306</v>
      </c>
      <c r="D5789" s="23" t="s">
        <v>7307</v>
      </c>
      <c r="E5789" s="23" t="s">
        <v>1</v>
      </c>
      <c r="F5789" s="23" t="s">
        <v>2</v>
      </c>
      <c r="G5789" s="23" t="s">
        <v>1551</v>
      </c>
      <c r="H5789" s="2" t="s">
        <v>7729</v>
      </c>
      <c r="I5789" s="23" t="s">
        <v>11</v>
      </c>
      <c r="J5789" s="23"/>
      <c r="K5789" s="23" t="s">
        <v>9536</v>
      </c>
      <c r="L5789" s="23"/>
      <c r="M5789" s="23">
        <f>YEAR(Tabla2[[#This Row],[Fecha de creación]])</f>
        <v>2021</v>
      </c>
      <c r="N5789" s="23">
        <f>MONTH(Tabla2[[#This Row],[Fecha de creación]])</f>
        <v>12</v>
      </c>
    </row>
    <row r="5790" spans="1:14" ht="15" customHeight="1" x14ac:dyDescent="0.25">
      <c r="A5790" s="26">
        <v>44549.688449074078</v>
      </c>
      <c r="B5790" s="23" t="s">
        <v>0</v>
      </c>
      <c r="C5790" s="23" t="s">
        <v>7308</v>
      </c>
      <c r="D5790" s="23" t="s">
        <v>7260</v>
      </c>
      <c r="E5790" s="23" t="s">
        <v>1</v>
      </c>
      <c r="F5790" s="23" t="s">
        <v>22</v>
      </c>
      <c r="G5790" s="23" t="s">
        <v>975</v>
      </c>
      <c r="H5790" s="2" t="s">
        <v>7748</v>
      </c>
      <c r="I5790" s="23" t="s">
        <v>7412</v>
      </c>
      <c r="J5790" s="23"/>
      <c r="K5790" s="23" t="s">
        <v>9712</v>
      </c>
      <c r="L5790" s="23"/>
      <c r="M5790" s="23">
        <f>YEAR(Tabla2[[#This Row],[Fecha de creación]])</f>
        <v>2021</v>
      </c>
      <c r="N5790" s="23">
        <f>MONTH(Tabla2[[#This Row],[Fecha de creación]])</f>
        <v>12</v>
      </c>
    </row>
    <row r="5791" spans="1:14" ht="15" customHeight="1" x14ac:dyDescent="0.25">
      <c r="A5791" s="26">
        <v>44549.732511574075</v>
      </c>
      <c r="B5791" s="23" t="s">
        <v>0</v>
      </c>
      <c r="C5791" s="23" t="s">
        <v>7309</v>
      </c>
      <c r="D5791" s="23" t="s">
        <v>1027</v>
      </c>
      <c r="E5791" s="23" t="s">
        <v>1</v>
      </c>
      <c r="F5791" s="23" t="s">
        <v>2</v>
      </c>
      <c r="G5791" s="23" t="s">
        <v>1551</v>
      </c>
      <c r="H5791" s="2" t="s">
        <v>7729</v>
      </c>
      <c r="I5791" s="23" t="s">
        <v>11</v>
      </c>
      <c r="J5791" s="23"/>
      <c r="K5791" s="23" t="s">
        <v>9536</v>
      </c>
      <c r="L5791" s="23"/>
      <c r="M5791" s="23">
        <f>YEAR(Tabla2[[#This Row],[Fecha de creación]])</f>
        <v>2021</v>
      </c>
      <c r="N5791" s="23">
        <f>MONTH(Tabla2[[#This Row],[Fecha de creación]])</f>
        <v>12</v>
      </c>
    </row>
    <row r="5792" spans="1:14" ht="15" customHeight="1" x14ac:dyDescent="0.25">
      <c r="A5792" s="26">
        <v>44550.405555555553</v>
      </c>
      <c r="B5792" s="23" t="s">
        <v>0</v>
      </c>
      <c r="C5792" s="23" t="s">
        <v>7310</v>
      </c>
      <c r="D5792" s="23" t="s">
        <v>3644</v>
      </c>
      <c r="E5792" s="23" t="s">
        <v>1</v>
      </c>
      <c r="F5792" s="23" t="s">
        <v>22</v>
      </c>
      <c r="G5792" s="23" t="s">
        <v>975</v>
      </c>
      <c r="H5792" s="2" t="s">
        <v>8893</v>
      </c>
      <c r="I5792" s="23" t="s">
        <v>7412</v>
      </c>
      <c r="J5792" s="23"/>
      <c r="K5792" s="23" t="s">
        <v>9712</v>
      </c>
      <c r="L5792" s="23"/>
      <c r="M5792" s="23">
        <f>YEAR(Tabla2[[#This Row],[Fecha de creación]])</f>
        <v>2021</v>
      </c>
      <c r="N5792" s="23">
        <f>MONTH(Tabla2[[#This Row],[Fecha de creación]])</f>
        <v>12</v>
      </c>
    </row>
    <row r="5793" spans="1:14" ht="15" customHeight="1" x14ac:dyDescent="0.25">
      <c r="A5793" s="26">
        <v>44550.436585648145</v>
      </c>
      <c r="B5793" s="23" t="s">
        <v>0</v>
      </c>
      <c r="C5793" s="23" t="s">
        <v>7311</v>
      </c>
      <c r="D5793" s="23" t="s">
        <v>3644</v>
      </c>
      <c r="E5793" s="23" t="s">
        <v>1</v>
      </c>
      <c r="F5793" s="23" t="s">
        <v>22</v>
      </c>
      <c r="G5793" s="23" t="s">
        <v>975</v>
      </c>
      <c r="H5793" s="2" t="s">
        <v>8893</v>
      </c>
      <c r="I5793" s="23" t="s">
        <v>7412</v>
      </c>
      <c r="J5793" s="23"/>
      <c r="K5793" s="23" t="s">
        <v>9712</v>
      </c>
      <c r="L5793" s="23"/>
      <c r="M5793" s="23">
        <f>YEAR(Tabla2[[#This Row],[Fecha de creación]])</f>
        <v>2021</v>
      </c>
      <c r="N5793" s="23">
        <f>MONTH(Tabla2[[#This Row],[Fecha de creación]])</f>
        <v>12</v>
      </c>
    </row>
    <row r="5794" spans="1:14" ht="15" customHeight="1" x14ac:dyDescent="0.25">
      <c r="A5794" s="26">
        <v>44550.443773148145</v>
      </c>
      <c r="B5794" s="23" t="s">
        <v>189</v>
      </c>
      <c r="C5794" s="23" t="s">
        <v>7312</v>
      </c>
      <c r="D5794" s="23" t="s">
        <v>7313</v>
      </c>
      <c r="E5794" s="23" t="s">
        <v>1</v>
      </c>
      <c r="F5794" s="23" t="s">
        <v>2</v>
      </c>
      <c r="G5794" s="23" t="s">
        <v>1551</v>
      </c>
      <c r="H5794" s="2" t="s">
        <v>7737</v>
      </c>
      <c r="I5794" s="23" t="s">
        <v>7205</v>
      </c>
      <c r="J5794" s="23"/>
      <c r="K5794" s="23" t="s">
        <v>9712</v>
      </c>
      <c r="L5794" s="23"/>
      <c r="M5794" s="23">
        <f>YEAR(Tabla2[[#This Row],[Fecha de creación]])</f>
        <v>2021</v>
      </c>
      <c r="N5794" s="23">
        <f>MONTH(Tabla2[[#This Row],[Fecha de creación]])</f>
        <v>12</v>
      </c>
    </row>
    <row r="5795" spans="1:14" ht="15" customHeight="1" x14ac:dyDescent="0.25">
      <c r="A5795" s="26">
        <v>44550.448182870372</v>
      </c>
      <c r="B5795" s="23" t="s">
        <v>0</v>
      </c>
      <c r="C5795" s="23" t="s">
        <v>7314</v>
      </c>
      <c r="D5795" s="23" t="s">
        <v>7315</v>
      </c>
      <c r="E5795" s="23" t="s">
        <v>1</v>
      </c>
      <c r="F5795" s="23" t="s">
        <v>2</v>
      </c>
      <c r="G5795" s="23" t="s">
        <v>1551</v>
      </c>
      <c r="H5795" s="2" t="s">
        <v>7729</v>
      </c>
      <c r="I5795" s="23" t="s">
        <v>11</v>
      </c>
      <c r="J5795" s="23"/>
      <c r="K5795" s="23" t="s">
        <v>9712</v>
      </c>
      <c r="L5795" s="23"/>
      <c r="M5795" s="23">
        <f>YEAR(Tabla2[[#This Row],[Fecha de creación]])</f>
        <v>2021</v>
      </c>
      <c r="N5795" s="23">
        <f>MONTH(Tabla2[[#This Row],[Fecha de creación]])</f>
        <v>12</v>
      </c>
    </row>
    <row r="5796" spans="1:14" ht="15" customHeight="1" x14ac:dyDescent="0.25">
      <c r="A5796" s="26">
        <v>44550.452326388891</v>
      </c>
      <c r="B5796" s="23" t="s">
        <v>0</v>
      </c>
      <c r="C5796" s="23" t="s">
        <v>7316</v>
      </c>
      <c r="D5796" s="23" t="s">
        <v>615</v>
      </c>
      <c r="E5796" s="23" t="s">
        <v>1</v>
      </c>
      <c r="F5796" s="23" t="s">
        <v>7</v>
      </c>
      <c r="G5796" s="23" t="s">
        <v>975</v>
      </c>
      <c r="H5796" s="2" t="s">
        <v>7745</v>
      </c>
      <c r="I5796" s="23" t="s">
        <v>7412</v>
      </c>
      <c r="J5796" s="23"/>
      <c r="K5796" s="23" t="s">
        <v>9712</v>
      </c>
      <c r="L5796" s="23"/>
      <c r="M5796" s="23">
        <f>YEAR(Tabla2[[#This Row],[Fecha de creación]])</f>
        <v>2021</v>
      </c>
      <c r="N5796" s="23">
        <f>MONTH(Tabla2[[#This Row],[Fecha de creación]])</f>
        <v>12</v>
      </c>
    </row>
    <row r="5797" spans="1:14" ht="15" customHeight="1" x14ac:dyDescent="0.25">
      <c r="A5797" s="26">
        <v>44550.455046296294</v>
      </c>
      <c r="B5797" s="23" t="s">
        <v>0</v>
      </c>
      <c r="C5797" s="23" t="s">
        <v>7317</v>
      </c>
      <c r="D5797" s="23" t="s">
        <v>615</v>
      </c>
      <c r="E5797" s="23" t="s">
        <v>1</v>
      </c>
      <c r="F5797" s="23" t="s">
        <v>7</v>
      </c>
      <c r="G5797" s="23" t="s">
        <v>975</v>
      </c>
      <c r="H5797" s="2" t="s">
        <v>7745</v>
      </c>
      <c r="I5797" s="23" t="s">
        <v>7412</v>
      </c>
      <c r="J5797" s="23"/>
      <c r="K5797" s="23" t="s">
        <v>9712</v>
      </c>
      <c r="L5797" s="23"/>
      <c r="M5797" s="23">
        <f>YEAR(Tabla2[[#This Row],[Fecha de creación]])</f>
        <v>2021</v>
      </c>
      <c r="N5797" s="23">
        <f>MONTH(Tabla2[[#This Row],[Fecha de creación]])</f>
        <v>12</v>
      </c>
    </row>
    <row r="5798" spans="1:14" ht="15" customHeight="1" x14ac:dyDescent="0.25">
      <c r="A5798" s="26">
        <v>44550.465636574074</v>
      </c>
      <c r="B5798" s="23" t="s">
        <v>0</v>
      </c>
      <c r="C5798" s="23" t="s">
        <v>7318</v>
      </c>
      <c r="D5798" s="23" t="s">
        <v>985</v>
      </c>
      <c r="E5798" s="23" t="s">
        <v>1</v>
      </c>
      <c r="F5798" s="23" t="s">
        <v>7</v>
      </c>
      <c r="G5798" s="23" t="s">
        <v>1551</v>
      </c>
      <c r="H5798" s="2" t="s">
        <v>7737</v>
      </c>
      <c r="I5798" s="23" t="s">
        <v>11</v>
      </c>
      <c r="J5798" s="23"/>
      <c r="K5798" s="23" t="s">
        <v>9712</v>
      </c>
      <c r="L5798" s="23"/>
      <c r="M5798" s="23">
        <f>YEAR(Tabla2[[#This Row],[Fecha de creación]])</f>
        <v>2021</v>
      </c>
      <c r="N5798" s="23">
        <f>MONTH(Tabla2[[#This Row],[Fecha de creación]])</f>
        <v>12</v>
      </c>
    </row>
    <row r="5799" spans="1:14" ht="15" customHeight="1" x14ac:dyDescent="0.25">
      <c r="A5799" s="26">
        <v>44550.47115740741</v>
      </c>
      <c r="B5799" s="23" t="s">
        <v>0</v>
      </c>
      <c r="C5799" s="23" t="s">
        <v>7319</v>
      </c>
      <c r="D5799" s="23" t="s">
        <v>3644</v>
      </c>
      <c r="E5799" s="23" t="s">
        <v>1</v>
      </c>
      <c r="F5799" s="23" t="s">
        <v>22</v>
      </c>
      <c r="G5799" s="23" t="s">
        <v>975</v>
      </c>
      <c r="H5799" s="2" t="s">
        <v>8893</v>
      </c>
      <c r="I5799" s="23" t="s">
        <v>7412</v>
      </c>
      <c r="J5799" s="23"/>
      <c r="K5799" s="23" t="s">
        <v>9712</v>
      </c>
      <c r="L5799" s="23"/>
      <c r="M5799" s="23">
        <f>YEAR(Tabla2[[#This Row],[Fecha de creación]])</f>
        <v>2021</v>
      </c>
      <c r="N5799" s="23">
        <f>MONTH(Tabla2[[#This Row],[Fecha de creación]])</f>
        <v>12</v>
      </c>
    </row>
    <row r="5800" spans="1:14" ht="15" customHeight="1" x14ac:dyDescent="0.25">
      <c r="A5800" s="26">
        <v>44550.477754629632</v>
      </c>
      <c r="B5800" s="23" t="s">
        <v>0</v>
      </c>
      <c r="C5800" s="23" t="s">
        <v>7320</v>
      </c>
      <c r="D5800" s="23" t="s">
        <v>3644</v>
      </c>
      <c r="E5800" s="23" t="s">
        <v>1</v>
      </c>
      <c r="F5800" s="23" t="s">
        <v>22</v>
      </c>
      <c r="G5800" s="23" t="s">
        <v>975</v>
      </c>
      <c r="H5800" s="2" t="s">
        <v>8893</v>
      </c>
      <c r="I5800" s="23" t="s">
        <v>7412</v>
      </c>
      <c r="J5800" s="23"/>
      <c r="K5800" s="23" t="s">
        <v>9712</v>
      </c>
      <c r="L5800" s="23"/>
      <c r="M5800" s="23">
        <f>YEAR(Tabla2[[#This Row],[Fecha de creación]])</f>
        <v>2021</v>
      </c>
      <c r="N5800" s="23">
        <f>MONTH(Tabla2[[#This Row],[Fecha de creación]])</f>
        <v>12</v>
      </c>
    </row>
    <row r="5801" spans="1:14" ht="15" customHeight="1" x14ac:dyDescent="0.25">
      <c r="A5801" s="26">
        <v>44550.484386574077</v>
      </c>
      <c r="B5801" s="23" t="s">
        <v>0</v>
      </c>
      <c r="C5801" s="23" t="s">
        <v>972</v>
      </c>
      <c r="D5801" s="23" t="s">
        <v>6</v>
      </c>
      <c r="E5801" s="23" t="s">
        <v>1</v>
      </c>
      <c r="F5801" s="23" t="s">
        <v>7</v>
      </c>
      <c r="G5801" s="23" t="s">
        <v>3</v>
      </c>
      <c r="H5801" s="2" t="s">
        <v>7722</v>
      </c>
      <c r="I5801" s="23" t="s">
        <v>7412</v>
      </c>
      <c r="J5801" s="23"/>
      <c r="K5801" s="23" t="s">
        <v>9712</v>
      </c>
      <c r="L5801" s="23"/>
      <c r="M5801" s="23">
        <f>YEAR(Tabla2[[#This Row],[Fecha de creación]])</f>
        <v>2021</v>
      </c>
      <c r="N5801" s="23">
        <f>MONTH(Tabla2[[#This Row],[Fecha de creación]])</f>
        <v>12</v>
      </c>
    </row>
    <row r="5802" spans="1:14" ht="15" customHeight="1" x14ac:dyDescent="0.25">
      <c r="A5802" s="26">
        <v>44550.499537037038</v>
      </c>
      <c r="B5802" s="23" t="s">
        <v>0</v>
      </c>
      <c r="C5802" s="23" t="s">
        <v>7321</v>
      </c>
      <c r="D5802" s="23" t="s">
        <v>349</v>
      </c>
      <c r="E5802" s="23" t="s">
        <v>1</v>
      </c>
      <c r="F5802" s="23" t="s">
        <v>22</v>
      </c>
      <c r="G5802" s="23" t="s">
        <v>975</v>
      </c>
      <c r="H5802" s="2" t="s">
        <v>7764</v>
      </c>
      <c r="I5802" s="23" t="s">
        <v>7412</v>
      </c>
      <c r="J5802" s="23"/>
      <c r="K5802" s="23" t="s">
        <v>9712</v>
      </c>
      <c r="L5802" s="23"/>
      <c r="M5802" s="23">
        <f>YEAR(Tabla2[[#This Row],[Fecha de creación]])</f>
        <v>2021</v>
      </c>
      <c r="N5802" s="23">
        <f>MONTH(Tabla2[[#This Row],[Fecha de creación]])</f>
        <v>12</v>
      </c>
    </row>
    <row r="5803" spans="1:14" ht="15" customHeight="1" x14ac:dyDescent="0.25">
      <c r="A5803" s="26">
        <v>44550.514386574076</v>
      </c>
      <c r="B5803" s="23" t="s">
        <v>0</v>
      </c>
      <c r="C5803" s="23" t="s">
        <v>7322</v>
      </c>
      <c r="D5803" s="23" t="s">
        <v>4453</v>
      </c>
      <c r="E5803" s="23" t="s">
        <v>1</v>
      </c>
      <c r="F5803" s="23" t="s">
        <v>22</v>
      </c>
      <c r="G5803" s="23" t="s">
        <v>975</v>
      </c>
      <c r="H5803" s="2" t="s">
        <v>7764</v>
      </c>
      <c r="I5803" s="23" t="s">
        <v>7412</v>
      </c>
      <c r="J5803" s="23"/>
      <c r="K5803" s="23" t="s">
        <v>9712</v>
      </c>
      <c r="L5803" s="23"/>
      <c r="M5803" s="23">
        <f>YEAR(Tabla2[[#This Row],[Fecha de creación]])</f>
        <v>2021</v>
      </c>
      <c r="N5803" s="23">
        <f>MONTH(Tabla2[[#This Row],[Fecha de creación]])</f>
        <v>12</v>
      </c>
    </row>
    <row r="5804" spans="1:14" ht="15" customHeight="1" x14ac:dyDescent="0.25">
      <c r="A5804" s="26">
        <v>44550.525277777779</v>
      </c>
      <c r="B5804" s="23" t="s">
        <v>0</v>
      </c>
      <c r="C5804" s="23" t="s">
        <v>7323</v>
      </c>
      <c r="D5804" s="23" t="s">
        <v>7324</v>
      </c>
      <c r="E5804" s="23" t="s">
        <v>1</v>
      </c>
      <c r="F5804" s="23" t="s">
        <v>2</v>
      </c>
      <c r="G5804" s="23" t="s">
        <v>3</v>
      </c>
      <c r="H5804" s="2" t="s">
        <v>7721</v>
      </c>
      <c r="I5804" s="23" t="s">
        <v>7412</v>
      </c>
      <c r="J5804" s="23"/>
      <c r="K5804" s="23" t="s">
        <v>9712</v>
      </c>
      <c r="L5804" s="23"/>
      <c r="M5804" s="23">
        <f>YEAR(Tabla2[[#This Row],[Fecha de creación]])</f>
        <v>2021</v>
      </c>
      <c r="N5804" s="23">
        <f>MONTH(Tabla2[[#This Row],[Fecha de creación]])</f>
        <v>12</v>
      </c>
    </row>
    <row r="5805" spans="1:14" ht="15" customHeight="1" x14ac:dyDescent="0.25">
      <c r="A5805" s="26">
        <v>44550.563807870371</v>
      </c>
      <c r="B5805" s="23" t="s">
        <v>100</v>
      </c>
      <c r="C5805" s="23" t="s">
        <v>7325</v>
      </c>
      <c r="D5805" s="23" t="s">
        <v>830</v>
      </c>
      <c r="E5805" s="23" t="s">
        <v>1</v>
      </c>
      <c r="F5805" s="23" t="s">
        <v>22</v>
      </c>
      <c r="G5805" s="23" t="s">
        <v>975</v>
      </c>
      <c r="H5805" s="2" t="s">
        <v>7734</v>
      </c>
      <c r="I5805" s="23" t="s">
        <v>1653</v>
      </c>
      <c r="J5805" s="23"/>
      <c r="K5805" s="23" t="s">
        <v>9712</v>
      </c>
      <c r="L5805" s="23"/>
      <c r="M5805" s="23">
        <f>YEAR(Tabla2[[#This Row],[Fecha de creación]])</f>
        <v>2021</v>
      </c>
      <c r="N5805" s="23">
        <f>MONTH(Tabla2[[#This Row],[Fecha de creación]])</f>
        <v>12</v>
      </c>
    </row>
    <row r="5806" spans="1:14" ht="15" customHeight="1" x14ac:dyDescent="0.25">
      <c r="A5806" s="26">
        <v>44550.56994212963</v>
      </c>
      <c r="B5806" s="23" t="s">
        <v>0</v>
      </c>
      <c r="C5806" s="23" t="s">
        <v>7326</v>
      </c>
      <c r="D5806" s="23" t="s">
        <v>7327</v>
      </c>
      <c r="E5806" s="23" t="s">
        <v>1</v>
      </c>
      <c r="F5806" s="23" t="s">
        <v>22</v>
      </c>
      <c r="G5806" s="23" t="s">
        <v>975</v>
      </c>
      <c r="H5806" s="2" t="s">
        <v>7744</v>
      </c>
      <c r="I5806" s="23" t="s">
        <v>4</v>
      </c>
      <c r="J5806" s="23"/>
      <c r="K5806" s="23" t="s">
        <v>9712</v>
      </c>
      <c r="L5806" s="23"/>
      <c r="M5806" s="23">
        <f>YEAR(Tabla2[[#This Row],[Fecha de creación]])</f>
        <v>2021</v>
      </c>
      <c r="N5806" s="23">
        <f>MONTH(Tabla2[[#This Row],[Fecha de creación]])</f>
        <v>12</v>
      </c>
    </row>
    <row r="5807" spans="1:14" ht="15" customHeight="1" x14ac:dyDescent="0.25">
      <c r="A5807" s="26">
        <v>44550.572696759256</v>
      </c>
      <c r="B5807" s="23" t="s">
        <v>0</v>
      </c>
      <c r="C5807" s="23" t="s">
        <v>7328</v>
      </c>
      <c r="D5807" s="23" t="s">
        <v>6</v>
      </c>
      <c r="E5807" s="23" t="s">
        <v>1</v>
      </c>
      <c r="F5807" s="23" t="s">
        <v>7</v>
      </c>
      <c r="G5807" s="23" t="s">
        <v>1551</v>
      </c>
      <c r="H5807" s="2" t="s">
        <v>7722</v>
      </c>
      <c r="I5807" s="23" t="s">
        <v>4</v>
      </c>
      <c r="J5807" s="23"/>
      <c r="K5807" s="23" t="s">
        <v>9712</v>
      </c>
      <c r="L5807" s="23"/>
      <c r="M5807" s="23">
        <f>YEAR(Tabla2[[#This Row],[Fecha de creación]])</f>
        <v>2021</v>
      </c>
      <c r="N5807" s="23">
        <f>MONTH(Tabla2[[#This Row],[Fecha de creación]])</f>
        <v>12</v>
      </c>
    </row>
    <row r="5808" spans="1:14" ht="15" customHeight="1" x14ac:dyDescent="0.25">
      <c r="A5808" s="26">
        <v>44550.58021990741</v>
      </c>
      <c r="B5808" s="23" t="s">
        <v>189</v>
      </c>
      <c r="C5808" s="23" t="s">
        <v>7329</v>
      </c>
      <c r="D5808" s="23" t="s">
        <v>7330</v>
      </c>
      <c r="E5808" s="23" t="s">
        <v>1</v>
      </c>
      <c r="F5808" s="23" t="s">
        <v>22</v>
      </c>
      <c r="G5808" s="23" t="s">
        <v>975</v>
      </c>
      <c r="H5808" s="2" t="s">
        <v>7734</v>
      </c>
      <c r="I5808" s="23" t="s">
        <v>4486</v>
      </c>
      <c r="J5808" s="23"/>
      <c r="K5808" s="23" t="s">
        <v>9712</v>
      </c>
      <c r="L5808" s="23"/>
      <c r="M5808" s="23">
        <f>YEAR(Tabla2[[#This Row],[Fecha de creación]])</f>
        <v>2021</v>
      </c>
      <c r="N5808" s="23">
        <f>MONTH(Tabla2[[#This Row],[Fecha de creación]])</f>
        <v>12</v>
      </c>
    </row>
    <row r="5809" spans="1:14" ht="15" customHeight="1" x14ac:dyDescent="0.25">
      <c r="A5809" s="26">
        <v>44550.580787037034</v>
      </c>
      <c r="B5809" s="23" t="s">
        <v>0</v>
      </c>
      <c r="C5809" s="23" t="s">
        <v>7331</v>
      </c>
      <c r="D5809" s="23" t="s">
        <v>333</v>
      </c>
      <c r="E5809" s="23" t="s">
        <v>1</v>
      </c>
      <c r="F5809" s="23" t="s">
        <v>7</v>
      </c>
      <c r="G5809" s="23" t="s">
        <v>1551</v>
      </c>
      <c r="H5809" s="2" t="s">
        <v>7726</v>
      </c>
      <c r="I5809" s="23" t="s">
        <v>11</v>
      </c>
      <c r="J5809" s="23"/>
      <c r="K5809" s="23" t="s">
        <v>9712</v>
      </c>
      <c r="L5809" s="23"/>
      <c r="M5809" s="23">
        <f>YEAR(Tabla2[[#This Row],[Fecha de creación]])</f>
        <v>2021</v>
      </c>
      <c r="N5809" s="23">
        <f>MONTH(Tabla2[[#This Row],[Fecha de creación]])</f>
        <v>12</v>
      </c>
    </row>
    <row r="5810" spans="1:14" ht="15" customHeight="1" x14ac:dyDescent="0.25">
      <c r="A5810" s="26">
        <v>44550.587384259263</v>
      </c>
      <c r="B5810" s="23" t="s">
        <v>100</v>
      </c>
      <c r="C5810" s="23" t="s">
        <v>7332</v>
      </c>
      <c r="D5810" s="23" t="s">
        <v>6</v>
      </c>
      <c r="E5810" s="23" t="s">
        <v>1</v>
      </c>
      <c r="F5810" s="23" t="s">
        <v>7</v>
      </c>
      <c r="G5810" s="23" t="s">
        <v>975</v>
      </c>
      <c r="H5810" s="2" t="s">
        <v>7722</v>
      </c>
      <c r="I5810" s="23" t="s">
        <v>1653</v>
      </c>
      <c r="J5810" s="23"/>
      <c r="K5810" s="23" t="s">
        <v>9712</v>
      </c>
      <c r="L5810" s="23"/>
      <c r="M5810" s="23">
        <f>YEAR(Tabla2[[#This Row],[Fecha de creación]])</f>
        <v>2021</v>
      </c>
      <c r="N5810" s="23">
        <f>MONTH(Tabla2[[#This Row],[Fecha de creación]])</f>
        <v>12</v>
      </c>
    </row>
    <row r="5811" spans="1:14" ht="15" customHeight="1" x14ac:dyDescent="0.25">
      <c r="A5811" s="26">
        <v>44550.615243055552</v>
      </c>
      <c r="B5811" s="23" t="s">
        <v>100</v>
      </c>
      <c r="C5811" s="23" t="s">
        <v>7333</v>
      </c>
      <c r="D5811" s="23" t="s">
        <v>6</v>
      </c>
      <c r="E5811" s="23" t="s">
        <v>1</v>
      </c>
      <c r="F5811" s="23" t="s">
        <v>7</v>
      </c>
      <c r="G5811" s="23" t="s">
        <v>975</v>
      </c>
      <c r="H5811" s="2" t="s">
        <v>7722</v>
      </c>
      <c r="I5811" s="23" t="s">
        <v>7575</v>
      </c>
      <c r="J5811" s="23"/>
      <c r="K5811" s="23" t="s">
        <v>9712</v>
      </c>
      <c r="L5811" s="23"/>
      <c r="M5811" s="23">
        <f>YEAR(Tabla2[[#This Row],[Fecha de creación]])</f>
        <v>2021</v>
      </c>
      <c r="N5811" s="23">
        <f>MONTH(Tabla2[[#This Row],[Fecha de creación]])</f>
        <v>12</v>
      </c>
    </row>
    <row r="5812" spans="1:14" ht="15" customHeight="1" x14ac:dyDescent="0.25">
      <c r="A5812" s="26">
        <v>44550.63009259259</v>
      </c>
      <c r="B5812" s="23" t="s">
        <v>100</v>
      </c>
      <c r="C5812" s="23" t="s">
        <v>7334</v>
      </c>
      <c r="D5812" s="23" t="s">
        <v>830</v>
      </c>
      <c r="E5812" s="23" t="s">
        <v>1</v>
      </c>
      <c r="F5812" s="23" t="s">
        <v>7</v>
      </c>
      <c r="G5812" s="23" t="s">
        <v>975</v>
      </c>
      <c r="H5812" s="2" t="s">
        <v>7745</v>
      </c>
      <c r="I5812" s="23" t="s">
        <v>7575</v>
      </c>
      <c r="J5812" s="23"/>
      <c r="K5812" s="23" t="s">
        <v>9712</v>
      </c>
      <c r="L5812" s="23"/>
      <c r="M5812" s="23">
        <f>YEAR(Tabla2[[#This Row],[Fecha de creación]])</f>
        <v>2021</v>
      </c>
      <c r="N5812" s="23">
        <f>MONTH(Tabla2[[#This Row],[Fecha de creación]])</f>
        <v>12</v>
      </c>
    </row>
    <row r="5813" spans="1:14" ht="15" customHeight="1" x14ac:dyDescent="0.25">
      <c r="A5813" s="26">
        <v>44550.650590277779</v>
      </c>
      <c r="B5813" s="23" t="s">
        <v>56</v>
      </c>
      <c r="C5813" s="23" t="s">
        <v>7335</v>
      </c>
      <c r="D5813" s="23" t="s">
        <v>7096</v>
      </c>
      <c r="E5813" s="23" t="s">
        <v>1</v>
      </c>
      <c r="F5813" s="23" t="s">
        <v>7</v>
      </c>
      <c r="G5813" s="23" t="s">
        <v>975</v>
      </c>
      <c r="H5813" s="2" t="s">
        <v>7722</v>
      </c>
      <c r="I5813" s="23" t="s">
        <v>4517</v>
      </c>
      <c r="J5813" s="23"/>
      <c r="K5813" s="23" t="s">
        <v>9712</v>
      </c>
      <c r="L5813" s="23"/>
      <c r="M5813" s="23">
        <f>YEAR(Tabla2[[#This Row],[Fecha de creación]])</f>
        <v>2021</v>
      </c>
      <c r="N5813" s="23">
        <f>MONTH(Tabla2[[#This Row],[Fecha de creación]])</f>
        <v>12</v>
      </c>
    </row>
    <row r="5814" spans="1:14" ht="15" customHeight="1" x14ac:dyDescent="0.25">
      <c r="A5814" s="26">
        <v>44550.657905092594</v>
      </c>
      <c r="B5814" s="23" t="s">
        <v>0</v>
      </c>
      <c r="C5814" s="23" t="s">
        <v>7336</v>
      </c>
      <c r="D5814" s="23" t="s">
        <v>615</v>
      </c>
      <c r="E5814" s="23" t="s">
        <v>1</v>
      </c>
      <c r="F5814" s="23" t="s">
        <v>7</v>
      </c>
      <c r="G5814" s="23" t="s">
        <v>975</v>
      </c>
      <c r="H5814" s="2" t="s">
        <v>7745</v>
      </c>
      <c r="I5814" s="23" t="s">
        <v>7412</v>
      </c>
      <c r="J5814" s="23"/>
      <c r="K5814" s="23" t="s">
        <v>9712</v>
      </c>
      <c r="L5814" s="23"/>
      <c r="M5814" s="23">
        <f>YEAR(Tabla2[[#This Row],[Fecha de creación]])</f>
        <v>2021</v>
      </c>
      <c r="N5814" s="23">
        <f>MONTH(Tabla2[[#This Row],[Fecha de creación]])</f>
        <v>12</v>
      </c>
    </row>
    <row r="5815" spans="1:14" ht="15" customHeight="1" x14ac:dyDescent="0.25">
      <c r="A5815" s="26">
        <v>44550.662280092591</v>
      </c>
      <c r="B5815" s="23" t="s">
        <v>189</v>
      </c>
      <c r="C5815" s="23" t="s">
        <v>7337</v>
      </c>
      <c r="D5815" s="23" t="s">
        <v>131</v>
      </c>
      <c r="E5815" s="23" t="s">
        <v>1</v>
      </c>
      <c r="F5815" s="23" t="s">
        <v>7</v>
      </c>
      <c r="G5815" s="23" t="s">
        <v>975</v>
      </c>
      <c r="H5815" s="2" t="s">
        <v>7728</v>
      </c>
      <c r="I5815" s="23" t="s">
        <v>7338</v>
      </c>
      <c r="J5815" s="23"/>
      <c r="K5815" s="23" t="s">
        <v>9712</v>
      </c>
      <c r="L5815" s="23"/>
      <c r="M5815" s="23">
        <f>YEAR(Tabla2[[#This Row],[Fecha de creación]])</f>
        <v>2021</v>
      </c>
      <c r="N5815" s="23">
        <f>MONTH(Tabla2[[#This Row],[Fecha de creación]])</f>
        <v>12</v>
      </c>
    </row>
    <row r="5816" spans="1:14" ht="15" customHeight="1" x14ac:dyDescent="0.25">
      <c r="A5816" s="26">
        <v>44550.67428240741</v>
      </c>
      <c r="B5816" s="23" t="s">
        <v>0</v>
      </c>
      <c r="C5816" s="23" t="s">
        <v>7339</v>
      </c>
      <c r="D5816" s="23" t="s">
        <v>830</v>
      </c>
      <c r="E5816" s="23" t="s">
        <v>1</v>
      </c>
      <c r="F5816" s="23" t="s">
        <v>7</v>
      </c>
      <c r="G5816" s="23" t="s">
        <v>975</v>
      </c>
      <c r="H5816" s="2" t="s">
        <v>7745</v>
      </c>
      <c r="I5816" s="23" t="s">
        <v>7412</v>
      </c>
      <c r="J5816" s="23"/>
      <c r="K5816" s="23" t="s">
        <v>9712</v>
      </c>
      <c r="L5816" s="23"/>
      <c r="M5816" s="23">
        <f>YEAR(Tabla2[[#This Row],[Fecha de creación]])</f>
        <v>2021</v>
      </c>
      <c r="N5816" s="23">
        <f>MONTH(Tabla2[[#This Row],[Fecha de creación]])</f>
        <v>12</v>
      </c>
    </row>
    <row r="5817" spans="1:14" ht="15" customHeight="1" x14ac:dyDescent="0.25">
      <c r="A5817" s="26">
        <v>44550.675567129627</v>
      </c>
      <c r="B5817" s="23" t="s">
        <v>56</v>
      </c>
      <c r="C5817" s="23" t="s">
        <v>7340</v>
      </c>
      <c r="D5817" s="23" t="s">
        <v>7341</v>
      </c>
      <c r="E5817" s="23" t="s">
        <v>1</v>
      </c>
      <c r="F5817" s="23" t="s">
        <v>22</v>
      </c>
      <c r="G5817" s="23" t="s">
        <v>975</v>
      </c>
      <c r="H5817" s="2" t="s">
        <v>7734</v>
      </c>
      <c r="I5817" s="23" t="s">
        <v>7342</v>
      </c>
      <c r="J5817" s="23"/>
      <c r="K5817" s="23" t="s">
        <v>9712</v>
      </c>
      <c r="L5817" s="23"/>
      <c r="M5817" s="23">
        <f>YEAR(Tabla2[[#This Row],[Fecha de creación]])</f>
        <v>2021</v>
      </c>
      <c r="N5817" s="23">
        <f>MONTH(Tabla2[[#This Row],[Fecha de creación]])</f>
        <v>12</v>
      </c>
    </row>
    <row r="5818" spans="1:14" ht="15" customHeight="1" x14ac:dyDescent="0.25">
      <c r="A5818" s="26">
        <v>44550.67827546296</v>
      </c>
      <c r="B5818" s="23" t="s">
        <v>0</v>
      </c>
      <c r="C5818" s="23" t="s">
        <v>7343</v>
      </c>
      <c r="D5818" s="23" t="s">
        <v>949</v>
      </c>
      <c r="E5818" s="23" t="s">
        <v>1</v>
      </c>
      <c r="F5818" s="23" t="s">
        <v>7</v>
      </c>
      <c r="G5818" s="23" t="s">
        <v>1551</v>
      </c>
      <c r="H5818" s="2" t="s">
        <v>7737</v>
      </c>
      <c r="I5818" s="23" t="s">
        <v>11</v>
      </c>
      <c r="J5818" s="23"/>
      <c r="K5818" s="23" t="s">
        <v>9712</v>
      </c>
      <c r="L5818" s="23"/>
      <c r="M5818" s="23">
        <f>YEAR(Tabla2[[#This Row],[Fecha de creación]])</f>
        <v>2021</v>
      </c>
      <c r="N5818" s="23">
        <f>MONTH(Tabla2[[#This Row],[Fecha de creación]])</f>
        <v>12</v>
      </c>
    </row>
    <row r="5819" spans="1:14" ht="15" customHeight="1" x14ac:dyDescent="0.25">
      <c r="A5819" s="26">
        <v>44550.679062499999</v>
      </c>
      <c r="B5819" s="23" t="s">
        <v>56</v>
      </c>
      <c r="C5819" s="23" t="s">
        <v>7344</v>
      </c>
      <c r="D5819" s="23" t="s">
        <v>7345</v>
      </c>
      <c r="E5819" s="23" t="s">
        <v>1</v>
      </c>
      <c r="F5819" s="23" t="s">
        <v>22</v>
      </c>
      <c r="G5819" s="23" t="s">
        <v>975</v>
      </c>
      <c r="H5819" s="2" t="s">
        <v>7734</v>
      </c>
      <c r="I5819" s="23" t="s">
        <v>4517</v>
      </c>
      <c r="J5819" s="23"/>
      <c r="K5819" s="23" t="s">
        <v>9712</v>
      </c>
      <c r="L5819" s="23"/>
      <c r="M5819" s="23">
        <f>YEAR(Tabla2[[#This Row],[Fecha de creación]])</f>
        <v>2021</v>
      </c>
      <c r="N5819" s="23">
        <f>MONTH(Tabla2[[#This Row],[Fecha de creación]])</f>
        <v>12</v>
      </c>
    </row>
    <row r="5820" spans="1:14" ht="15" customHeight="1" x14ac:dyDescent="0.25">
      <c r="A5820" s="26">
        <v>44550.684166666666</v>
      </c>
      <c r="B5820" s="23" t="s">
        <v>0</v>
      </c>
      <c r="C5820" s="23" t="s">
        <v>7346</v>
      </c>
      <c r="D5820" s="23" t="s">
        <v>6</v>
      </c>
      <c r="E5820" s="23" t="s">
        <v>1</v>
      </c>
      <c r="F5820" s="23" t="s">
        <v>7</v>
      </c>
      <c r="G5820" s="23" t="s">
        <v>3</v>
      </c>
      <c r="H5820" s="2" t="s">
        <v>7722</v>
      </c>
      <c r="I5820" s="23" t="s">
        <v>7412</v>
      </c>
      <c r="J5820" s="23"/>
      <c r="K5820" s="23" t="s">
        <v>9712</v>
      </c>
      <c r="L5820" s="23"/>
      <c r="M5820" s="23">
        <f>YEAR(Tabla2[[#This Row],[Fecha de creación]])</f>
        <v>2021</v>
      </c>
      <c r="N5820" s="23">
        <f>MONTH(Tabla2[[#This Row],[Fecha de creación]])</f>
        <v>12</v>
      </c>
    </row>
    <row r="5821" spans="1:14" ht="15" customHeight="1" x14ac:dyDescent="0.25">
      <c r="A5821" s="26">
        <v>44550.686296296299</v>
      </c>
      <c r="B5821" s="23" t="s">
        <v>56</v>
      </c>
      <c r="C5821" s="23" t="s">
        <v>7347</v>
      </c>
      <c r="D5821" s="23" t="s">
        <v>1807</v>
      </c>
      <c r="E5821" s="23" t="s">
        <v>1</v>
      </c>
      <c r="F5821" s="23" t="s">
        <v>22</v>
      </c>
      <c r="G5821" s="23" t="s">
        <v>975</v>
      </c>
      <c r="H5821" s="2" t="s">
        <v>7722</v>
      </c>
      <c r="I5821" s="23" t="s">
        <v>4517</v>
      </c>
      <c r="J5821" s="23"/>
      <c r="K5821" s="23" t="s">
        <v>9712</v>
      </c>
      <c r="L5821" s="23"/>
      <c r="M5821" s="23">
        <f>YEAR(Tabla2[[#This Row],[Fecha de creación]])</f>
        <v>2021</v>
      </c>
      <c r="N5821" s="23">
        <f>MONTH(Tabla2[[#This Row],[Fecha de creación]])</f>
        <v>12</v>
      </c>
    </row>
    <row r="5822" spans="1:14" ht="15" customHeight="1" x14ac:dyDescent="0.25">
      <c r="A5822" s="26">
        <v>44550.695173611108</v>
      </c>
      <c r="B5822" s="23" t="s">
        <v>189</v>
      </c>
      <c r="C5822" s="23" t="s">
        <v>7348</v>
      </c>
      <c r="D5822" s="23" t="s">
        <v>7349</v>
      </c>
      <c r="E5822" s="23" t="s">
        <v>1</v>
      </c>
      <c r="F5822" s="23" t="s">
        <v>22</v>
      </c>
      <c r="G5822" s="23" t="s">
        <v>975</v>
      </c>
      <c r="H5822" s="2" t="s">
        <v>7734</v>
      </c>
      <c r="I5822" s="23" t="s">
        <v>7338</v>
      </c>
      <c r="J5822" s="23"/>
      <c r="K5822" s="23" t="s">
        <v>9712</v>
      </c>
      <c r="L5822" s="23"/>
      <c r="M5822" s="23">
        <f>YEAR(Tabla2[[#This Row],[Fecha de creación]])</f>
        <v>2021</v>
      </c>
      <c r="N5822" s="23">
        <f>MONTH(Tabla2[[#This Row],[Fecha de creación]])</f>
        <v>12</v>
      </c>
    </row>
    <row r="5823" spans="1:14" ht="15" customHeight="1" x14ac:dyDescent="0.25">
      <c r="A5823" s="26">
        <v>44550.699016203704</v>
      </c>
      <c r="B5823" s="23" t="s">
        <v>189</v>
      </c>
      <c r="C5823" s="23" t="s">
        <v>7350</v>
      </c>
      <c r="D5823" s="23" t="s">
        <v>7351</v>
      </c>
      <c r="E5823" s="23" t="s">
        <v>1</v>
      </c>
      <c r="F5823" s="23" t="s">
        <v>7</v>
      </c>
      <c r="G5823" s="23" t="s">
        <v>1551</v>
      </c>
      <c r="H5823" s="2" t="s">
        <v>7734</v>
      </c>
      <c r="I5823" s="23" t="s">
        <v>7524</v>
      </c>
      <c r="J5823" s="23"/>
      <c r="K5823" s="23" t="s">
        <v>9712</v>
      </c>
      <c r="L5823" s="23"/>
      <c r="M5823" s="23">
        <f>YEAR(Tabla2[[#This Row],[Fecha de creación]])</f>
        <v>2021</v>
      </c>
      <c r="N5823" s="23">
        <f>MONTH(Tabla2[[#This Row],[Fecha de creación]])</f>
        <v>12</v>
      </c>
    </row>
    <row r="5824" spans="1:14" ht="15" customHeight="1" x14ac:dyDescent="0.25">
      <c r="A5824" s="26">
        <v>44550.705543981479</v>
      </c>
      <c r="B5824" s="23" t="s">
        <v>0</v>
      </c>
      <c r="C5824" s="23" t="s">
        <v>7352</v>
      </c>
      <c r="D5824" s="23" t="s">
        <v>6</v>
      </c>
      <c r="E5824" s="23" t="s">
        <v>1</v>
      </c>
      <c r="F5824" s="23" t="s">
        <v>7</v>
      </c>
      <c r="G5824" s="23" t="s">
        <v>975</v>
      </c>
      <c r="H5824" s="2" t="s">
        <v>7722</v>
      </c>
      <c r="I5824" s="23" t="s">
        <v>7412</v>
      </c>
      <c r="J5824" s="23"/>
      <c r="K5824" s="23" t="s">
        <v>9712</v>
      </c>
      <c r="L5824" s="23"/>
      <c r="M5824" s="23">
        <f>YEAR(Tabla2[[#This Row],[Fecha de creación]])</f>
        <v>2021</v>
      </c>
      <c r="N5824" s="23">
        <f>MONTH(Tabla2[[#This Row],[Fecha de creación]])</f>
        <v>12</v>
      </c>
    </row>
    <row r="5825" spans="1:14" ht="15" customHeight="1" x14ac:dyDescent="0.25">
      <c r="A5825" s="26">
        <v>44550.70653935185</v>
      </c>
      <c r="B5825" s="23" t="s">
        <v>56</v>
      </c>
      <c r="C5825" s="23" t="s">
        <v>7353</v>
      </c>
      <c r="D5825" s="23" t="s">
        <v>7351</v>
      </c>
      <c r="E5825" s="23" t="s">
        <v>1</v>
      </c>
      <c r="F5825" s="23" t="s">
        <v>7</v>
      </c>
      <c r="G5825" s="23" t="s">
        <v>1551</v>
      </c>
      <c r="H5825" s="2" t="s">
        <v>7734</v>
      </c>
      <c r="I5825" s="23" t="s">
        <v>7623</v>
      </c>
      <c r="J5825" s="23"/>
      <c r="K5825" s="23" t="s">
        <v>9712</v>
      </c>
      <c r="L5825" s="23"/>
      <c r="M5825" s="23">
        <f>YEAR(Tabla2[[#This Row],[Fecha de creación]])</f>
        <v>2021</v>
      </c>
      <c r="N5825" s="23">
        <f>MONTH(Tabla2[[#This Row],[Fecha de creación]])</f>
        <v>12</v>
      </c>
    </row>
    <row r="5826" spans="1:14" ht="15" customHeight="1" x14ac:dyDescent="0.25">
      <c r="A5826" s="26">
        <v>44550.713726851849</v>
      </c>
      <c r="B5826" s="23" t="s">
        <v>189</v>
      </c>
      <c r="C5826" s="23" t="s">
        <v>7354</v>
      </c>
      <c r="D5826" s="23" t="s">
        <v>7355</v>
      </c>
      <c r="E5826" s="23" t="s">
        <v>1</v>
      </c>
      <c r="F5826" s="23" t="s">
        <v>7</v>
      </c>
      <c r="G5826" s="23" t="s">
        <v>1551</v>
      </c>
      <c r="H5826" s="2" t="s">
        <v>7734</v>
      </c>
      <c r="I5826" s="23" t="s">
        <v>7524</v>
      </c>
      <c r="J5826" s="23"/>
      <c r="K5826" s="23" t="s">
        <v>9712</v>
      </c>
      <c r="L5826" s="23"/>
      <c r="M5826" s="23">
        <f>YEAR(Tabla2[[#This Row],[Fecha de creación]])</f>
        <v>2021</v>
      </c>
      <c r="N5826" s="23">
        <f>MONTH(Tabla2[[#This Row],[Fecha de creación]])</f>
        <v>12</v>
      </c>
    </row>
    <row r="5827" spans="1:14" ht="15" customHeight="1" x14ac:dyDescent="0.25">
      <c r="A5827" s="26">
        <v>44550.720937500002</v>
      </c>
      <c r="B5827" s="23" t="s">
        <v>189</v>
      </c>
      <c r="C5827" s="23" t="s">
        <v>7356</v>
      </c>
      <c r="D5827" s="23" t="s">
        <v>7351</v>
      </c>
      <c r="E5827" s="23" t="s">
        <v>1</v>
      </c>
      <c r="F5827" s="23" t="s">
        <v>7</v>
      </c>
      <c r="G5827" s="23" t="s">
        <v>1551</v>
      </c>
      <c r="H5827" s="2" t="s">
        <v>7734</v>
      </c>
      <c r="I5827" s="23" t="s">
        <v>7524</v>
      </c>
      <c r="J5827" s="23"/>
      <c r="K5827" s="23" t="s">
        <v>9712</v>
      </c>
      <c r="L5827" s="23"/>
      <c r="M5827" s="23">
        <f>YEAR(Tabla2[[#This Row],[Fecha de creación]])</f>
        <v>2021</v>
      </c>
      <c r="N5827" s="23">
        <f>MONTH(Tabla2[[#This Row],[Fecha de creación]])</f>
        <v>12</v>
      </c>
    </row>
    <row r="5828" spans="1:14" ht="15" customHeight="1" x14ac:dyDescent="0.25">
      <c r="A5828" s="26">
        <v>44550.72587962963</v>
      </c>
      <c r="B5828" s="23" t="s">
        <v>100</v>
      </c>
      <c r="C5828" s="23" t="s">
        <v>7357</v>
      </c>
      <c r="D5828" s="23" t="s">
        <v>551</v>
      </c>
      <c r="E5828" s="23" t="s">
        <v>1</v>
      </c>
      <c r="F5828" s="23" t="s">
        <v>7</v>
      </c>
      <c r="G5828" s="23" t="s">
        <v>975</v>
      </c>
      <c r="H5828" s="2" t="s">
        <v>7728</v>
      </c>
      <c r="I5828" s="23" t="s">
        <v>1653</v>
      </c>
      <c r="J5828" s="23"/>
      <c r="K5828" s="23" t="s">
        <v>9712</v>
      </c>
      <c r="L5828" s="23"/>
      <c r="M5828" s="23">
        <f>YEAR(Tabla2[[#This Row],[Fecha de creación]])</f>
        <v>2021</v>
      </c>
      <c r="N5828" s="23">
        <f>MONTH(Tabla2[[#This Row],[Fecha de creación]])</f>
        <v>12</v>
      </c>
    </row>
    <row r="5829" spans="1:14" ht="15" customHeight="1" x14ac:dyDescent="0.25">
      <c r="A5829" s="26">
        <v>44550.729571759257</v>
      </c>
      <c r="B5829" s="23" t="s">
        <v>100</v>
      </c>
      <c r="C5829" s="23" t="s">
        <v>7358</v>
      </c>
      <c r="D5829" s="23" t="s">
        <v>131</v>
      </c>
      <c r="E5829" s="23" t="s">
        <v>1</v>
      </c>
      <c r="F5829" s="23" t="s">
        <v>7</v>
      </c>
      <c r="G5829" s="23" t="s">
        <v>975</v>
      </c>
      <c r="H5829" s="2" t="s">
        <v>7728</v>
      </c>
      <c r="I5829" s="23" t="s">
        <v>1653</v>
      </c>
      <c r="J5829" s="23"/>
      <c r="K5829" s="23" t="s">
        <v>9712</v>
      </c>
      <c r="L5829" s="23"/>
      <c r="M5829" s="23">
        <f>YEAR(Tabla2[[#This Row],[Fecha de creación]])</f>
        <v>2021</v>
      </c>
      <c r="N5829" s="23">
        <f>MONTH(Tabla2[[#This Row],[Fecha de creación]])</f>
        <v>12</v>
      </c>
    </row>
    <row r="5830" spans="1:14" ht="15" customHeight="1" x14ac:dyDescent="0.25">
      <c r="A5830" s="26">
        <v>44551.401342592595</v>
      </c>
      <c r="B5830" s="23" t="s">
        <v>189</v>
      </c>
      <c r="C5830" s="23" t="s">
        <v>7359</v>
      </c>
      <c r="D5830" s="23" t="s">
        <v>7351</v>
      </c>
      <c r="E5830" s="23" t="s">
        <v>1</v>
      </c>
      <c r="F5830" s="23" t="s">
        <v>7</v>
      </c>
      <c r="G5830" s="23" t="s">
        <v>1551</v>
      </c>
      <c r="H5830" s="2" t="s">
        <v>7734</v>
      </c>
      <c r="I5830" s="23" t="s">
        <v>7524</v>
      </c>
      <c r="J5830" s="23"/>
      <c r="K5830" s="23" t="s">
        <v>9712</v>
      </c>
      <c r="L5830" s="23"/>
      <c r="M5830" s="23">
        <f>YEAR(Tabla2[[#This Row],[Fecha de creación]])</f>
        <v>2021</v>
      </c>
      <c r="N5830" s="23">
        <f>MONTH(Tabla2[[#This Row],[Fecha de creación]])</f>
        <v>12</v>
      </c>
    </row>
    <row r="5831" spans="1:14" ht="15" customHeight="1" x14ac:dyDescent="0.25">
      <c r="A5831" s="26">
        <v>44551.425983796296</v>
      </c>
      <c r="B5831" s="23" t="s">
        <v>19</v>
      </c>
      <c r="C5831" s="23" t="s">
        <v>7360</v>
      </c>
      <c r="D5831" s="23" t="s">
        <v>904</v>
      </c>
      <c r="E5831" s="23" t="s">
        <v>1</v>
      </c>
      <c r="F5831" s="23" t="s">
        <v>7</v>
      </c>
      <c r="G5831" s="23" t="s">
        <v>975</v>
      </c>
      <c r="H5831" s="2" t="s">
        <v>7730</v>
      </c>
      <c r="I5831" s="23" t="s">
        <v>23</v>
      </c>
      <c r="J5831" s="23"/>
      <c r="K5831" s="23" t="s">
        <v>9712</v>
      </c>
      <c r="L5831" s="23"/>
      <c r="M5831" s="23">
        <f>YEAR(Tabla2[[#This Row],[Fecha de creación]])</f>
        <v>2021</v>
      </c>
      <c r="N5831" s="23">
        <f>MONTH(Tabla2[[#This Row],[Fecha de creación]])</f>
        <v>12</v>
      </c>
    </row>
    <row r="5832" spans="1:14" ht="15" customHeight="1" x14ac:dyDescent="0.25">
      <c r="A5832" s="26">
        <v>44551.435694444444</v>
      </c>
      <c r="B5832" s="23" t="s">
        <v>19</v>
      </c>
      <c r="C5832" s="23" t="s">
        <v>7361</v>
      </c>
      <c r="D5832" s="23" t="s">
        <v>7362</v>
      </c>
      <c r="E5832" s="23" t="s">
        <v>1</v>
      </c>
      <c r="F5832" s="23" t="s">
        <v>7</v>
      </c>
      <c r="G5832" s="23" t="s">
        <v>975</v>
      </c>
      <c r="H5832" s="2" t="s">
        <v>7728</v>
      </c>
      <c r="I5832" s="23" t="s">
        <v>23</v>
      </c>
      <c r="J5832" s="23"/>
      <c r="K5832" s="23" t="s">
        <v>9712</v>
      </c>
      <c r="L5832" s="23"/>
      <c r="M5832" s="23">
        <f>YEAR(Tabla2[[#This Row],[Fecha de creación]])</f>
        <v>2021</v>
      </c>
      <c r="N5832" s="23">
        <f>MONTH(Tabla2[[#This Row],[Fecha de creación]])</f>
        <v>12</v>
      </c>
    </row>
    <row r="5833" spans="1:14" ht="15" customHeight="1" x14ac:dyDescent="0.25">
      <c r="A5833" s="26">
        <v>44551.468611111108</v>
      </c>
      <c r="B5833" s="23" t="s">
        <v>100</v>
      </c>
      <c r="C5833" s="23" t="s">
        <v>7363</v>
      </c>
      <c r="D5833" s="23" t="s">
        <v>7239</v>
      </c>
      <c r="E5833" s="23" t="s">
        <v>1</v>
      </c>
      <c r="F5833" s="23" t="s">
        <v>22</v>
      </c>
      <c r="G5833" s="23" t="s">
        <v>975</v>
      </c>
      <c r="I5833" s="23" t="s">
        <v>7660</v>
      </c>
      <c r="J5833" s="23"/>
      <c r="K5833" s="23" t="s">
        <v>9712</v>
      </c>
      <c r="L5833" s="23"/>
      <c r="M5833" s="23">
        <f>YEAR(Tabla2[[#This Row],[Fecha de creación]])</f>
        <v>2021</v>
      </c>
      <c r="N5833" s="23">
        <f>MONTH(Tabla2[[#This Row],[Fecha de creación]])</f>
        <v>12</v>
      </c>
    </row>
    <row r="5834" spans="1:14" ht="15" customHeight="1" x14ac:dyDescent="0.25">
      <c r="A5834" s="26">
        <v>44551.486064814817</v>
      </c>
      <c r="B5834" s="23" t="s">
        <v>56</v>
      </c>
      <c r="C5834" s="23" t="s">
        <v>7364</v>
      </c>
      <c r="D5834" s="23" t="s">
        <v>7365</v>
      </c>
      <c r="E5834" s="23" t="s">
        <v>1</v>
      </c>
      <c r="F5834" s="23" t="s">
        <v>22</v>
      </c>
      <c r="G5834" s="23" t="s">
        <v>975</v>
      </c>
      <c r="H5834" s="2" t="s">
        <v>7744</v>
      </c>
      <c r="I5834" s="23" t="s">
        <v>4517</v>
      </c>
      <c r="J5834" s="23"/>
      <c r="K5834" s="23" t="s">
        <v>9712</v>
      </c>
      <c r="L5834" s="23"/>
      <c r="M5834" s="23">
        <f>YEAR(Tabla2[[#This Row],[Fecha de creación]])</f>
        <v>2021</v>
      </c>
      <c r="N5834" s="23">
        <f>MONTH(Tabla2[[#This Row],[Fecha de creación]])</f>
        <v>12</v>
      </c>
    </row>
    <row r="5835" spans="1:14" ht="15" customHeight="1" x14ac:dyDescent="0.25">
      <c r="A5835" s="26">
        <v>44551.500706018516</v>
      </c>
      <c r="B5835" s="23" t="s">
        <v>19</v>
      </c>
      <c r="C5835" s="23" t="s">
        <v>7366</v>
      </c>
      <c r="D5835" s="23" t="s">
        <v>7367</v>
      </c>
      <c r="E5835" s="23" t="s">
        <v>1</v>
      </c>
      <c r="F5835" s="23" t="s">
        <v>7</v>
      </c>
      <c r="G5835" s="23" t="s">
        <v>975</v>
      </c>
      <c r="H5835" s="2" t="s">
        <v>7730</v>
      </c>
      <c r="I5835" s="23" t="s">
        <v>23</v>
      </c>
      <c r="J5835" s="23"/>
      <c r="K5835" s="23" t="s">
        <v>9712</v>
      </c>
      <c r="L5835" s="23"/>
      <c r="M5835" s="23">
        <f>YEAR(Tabla2[[#This Row],[Fecha de creación]])</f>
        <v>2021</v>
      </c>
      <c r="N5835" s="23">
        <f>MONTH(Tabla2[[#This Row],[Fecha de creación]])</f>
        <v>12</v>
      </c>
    </row>
    <row r="5836" spans="1:14" ht="15" customHeight="1" x14ac:dyDescent="0.25">
      <c r="A5836" s="26">
        <v>44551.515451388892</v>
      </c>
      <c r="B5836" s="23" t="s">
        <v>0</v>
      </c>
      <c r="C5836" s="23" t="s">
        <v>7368</v>
      </c>
      <c r="D5836" s="23" t="s">
        <v>7369</v>
      </c>
      <c r="E5836" s="23" t="s">
        <v>1</v>
      </c>
      <c r="F5836" s="23" t="s">
        <v>2</v>
      </c>
      <c r="G5836" s="23" t="s">
        <v>975</v>
      </c>
      <c r="H5836" s="2" t="s">
        <v>7729</v>
      </c>
      <c r="I5836" s="23" t="s">
        <v>7603</v>
      </c>
      <c r="J5836" s="23"/>
      <c r="K5836" s="23" t="s">
        <v>9712</v>
      </c>
      <c r="L5836" s="23"/>
      <c r="M5836" s="23">
        <f>YEAR(Tabla2[[#This Row],[Fecha de creación]])</f>
        <v>2021</v>
      </c>
      <c r="N5836" s="23">
        <f>MONTH(Tabla2[[#This Row],[Fecha de creación]])</f>
        <v>12</v>
      </c>
    </row>
    <row r="5837" spans="1:14" ht="15" customHeight="1" x14ac:dyDescent="0.25">
      <c r="A5837" s="26">
        <v>44551.520104166666</v>
      </c>
      <c r="B5837" s="23" t="s">
        <v>56</v>
      </c>
      <c r="C5837" s="23" t="s">
        <v>7370</v>
      </c>
      <c r="D5837" s="23" t="s">
        <v>6854</v>
      </c>
      <c r="E5837" s="23" t="s">
        <v>1</v>
      </c>
      <c r="F5837" s="23" t="s">
        <v>7</v>
      </c>
      <c r="G5837" s="23" t="s">
        <v>3</v>
      </c>
      <c r="H5837" s="2" t="s">
        <v>7752</v>
      </c>
      <c r="I5837" s="23" t="s">
        <v>4517</v>
      </c>
      <c r="J5837" s="23"/>
      <c r="K5837" s="23" t="s">
        <v>9712</v>
      </c>
      <c r="L5837" s="23"/>
      <c r="M5837" s="23">
        <f>YEAR(Tabla2[[#This Row],[Fecha de creación]])</f>
        <v>2021</v>
      </c>
      <c r="N5837" s="23">
        <f>MONTH(Tabla2[[#This Row],[Fecha de creación]])</f>
        <v>12</v>
      </c>
    </row>
    <row r="5838" spans="1:14" ht="15" customHeight="1" x14ac:dyDescent="0.25">
      <c r="A5838" s="26">
        <v>44551.520972222221</v>
      </c>
      <c r="B5838" s="23" t="s">
        <v>0</v>
      </c>
      <c r="C5838" s="23" t="s">
        <v>7371</v>
      </c>
      <c r="D5838" s="23" t="s">
        <v>962</v>
      </c>
      <c r="E5838" s="23" t="s">
        <v>1</v>
      </c>
      <c r="F5838" s="23" t="s">
        <v>22</v>
      </c>
      <c r="G5838" s="23" t="s">
        <v>975</v>
      </c>
      <c r="I5838" s="23" t="s">
        <v>7603</v>
      </c>
      <c r="J5838" s="23"/>
      <c r="K5838" s="23" t="s">
        <v>9712</v>
      </c>
      <c r="L5838" s="23"/>
      <c r="M5838" s="23">
        <f>YEAR(Tabla2[[#This Row],[Fecha de creación]])</f>
        <v>2021</v>
      </c>
      <c r="N5838" s="23">
        <f>MONTH(Tabla2[[#This Row],[Fecha de creación]])</f>
        <v>12</v>
      </c>
    </row>
    <row r="5839" spans="1:14" ht="15" customHeight="1" x14ac:dyDescent="0.25">
      <c r="A5839" s="26">
        <v>44551.523738425924</v>
      </c>
      <c r="B5839" s="23" t="s">
        <v>0</v>
      </c>
      <c r="C5839" s="23" t="s">
        <v>7372</v>
      </c>
      <c r="D5839" s="23" t="s">
        <v>962</v>
      </c>
      <c r="E5839" s="23" t="s">
        <v>1</v>
      </c>
      <c r="F5839" s="23" t="s">
        <v>22</v>
      </c>
      <c r="G5839" s="23" t="s">
        <v>975</v>
      </c>
      <c r="I5839" s="23" t="s">
        <v>7603</v>
      </c>
      <c r="J5839" s="23"/>
      <c r="K5839" s="23" t="s">
        <v>9712</v>
      </c>
      <c r="L5839" s="23"/>
      <c r="M5839" s="23">
        <f>YEAR(Tabla2[[#This Row],[Fecha de creación]])</f>
        <v>2021</v>
      </c>
      <c r="N5839" s="23">
        <f>MONTH(Tabla2[[#This Row],[Fecha de creación]])</f>
        <v>12</v>
      </c>
    </row>
    <row r="5840" spans="1:14" ht="15" customHeight="1" x14ac:dyDescent="0.25">
      <c r="A5840" s="26">
        <v>44551.524548611109</v>
      </c>
      <c r="B5840" s="23" t="s">
        <v>0</v>
      </c>
      <c r="C5840" s="23" t="s">
        <v>7373</v>
      </c>
      <c r="D5840" s="23" t="s">
        <v>7374</v>
      </c>
      <c r="E5840" s="23" t="s">
        <v>1</v>
      </c>
      <c r="F5840" s="23" t="s">
        <v>2</v>
      </c>
      <c r="G5840" s="23" t="s">
        <v>975</v>
      </c>
      <c r="H5840" s="2" t="s">
        <v>7737</v>
      </c>
      <c r="I5840" s="23" t="s">
        <v>976</v>
      </c>
      <c r="J5840" s="23"/>
      <c r="K5840" s="23" t="s">
        <v>9712</v>
      </c>
      <c r="L5840" s="23"/>
      <c r="M5840" s="23">
        <f>YEAR(Tabla2[[#This Row],[Fecha de creación]])</f>
        <v>2021</v>
      </c>
      <c r="N5840" s="23">
        <f>MONTH(Tabla2[[#This Row],[Fecha de creación]])</f>
        <v>12</v>
      </c>
    </row>
    <row r="5841" spans="1:14" ht="15" customHeight="1" x14ac:dyDescent="0.25">
      <c r="A5841" s="26">
        <v>44551.530300925922</v>
      </c>
      <c r="B5841" s="23" t="s">
        <v>0</v>
      </c>
      <c r="C5841" s="23" t="s">
        <v>7375</v>
      </c>
      <c r="D5841" s="23" t="s">
        <v>962</v>
      </c>
      <c r="E5841" s="23" t="s">
        <v>1</v>
      </c>
      <c r="F5841" s="23" t="s">
        <v>22</v>
      </c>
      <c r="G5841" s="23" t="s">
        <v>975</v>
      </c>
      <c r="I5841" s="23" t="s">
        <v>7603</v>
      </c>
      <c r="J5841" s="23"/>
      <c r="K5841" s="23" t="s">
        <v>9712</v>
      </c>
      <c r="L5841" s="23"/>
      <c r="M5841" s="23">
        <f>YEAR(Tabla2[[#This Row],[Fecha de creación]])</f>
        <v>2021</v>
      </c>
      <c r="N5841" s="23">
        <f>MONTH(Tabla2[[#This Row],[Fecha de creación]])</f>
        <v>12</v>
      </c>
    </row>
    <row r="5842" spans="1:14" ht="15" customHeight="1" x14ac:dyDescent="0.25">
      <c r="A5842" s="26">
        <v>44551.531180555554</v>
      </c>
      <c r="B5842" s="23" t="s">
        <v>56</v>
      </c>
      <c r="C5842" s="23" t="s">
        <v>7376</v>
      </c>
      <c r="D5842" s="23" t="s">
        <v>7377</v>
      </c>
      <c r="E5842" s="23" t="s">
        <v>1</v>
      </c>
      <c r="F5842" s="23" t="s">
        <v>22</v>
      </c>
      <c r="G5842" s="23" t="s">
        <v>975</v>
      </c>
      <c r="H5842" s="2" t="s">
        <v>8893</v>
      </c>
      <c r="I5842" s="23" t="s">
        <v>4517</v>
      </c>
      <c r="J5842" s="23"/>
      <c r="K5842" s="23" t="s">
        <v>9712</v>
      </c>
      <c r="L5842" s="23"/>
      <c r="M5842" s="23">
        <f>YEAR(Tabla2[[#This Row],[Fecha de creación]])</f>
        <v>2021</v>
      </c>
      <c r="N5842" s="23">
        <f>MONTH(Tabla2[[#This Row],[Fecha de creación]])</f>
        <v>12</v>
      </c>
    </row>
    <row r="5843" spans="1:14" ht="15" customHeight="1" x14ac:dyDescent="0.25">
      <c r="A5843" s="26">
        <v>44551.537314814814</v>
      </c>
      <c r="B5843" s="23" t="s">
        <v>19</v>
      </c>
      <c r="C5843" s="23" t="s">
        <v>7378</v>
      </c>
      <c r="D5843" s="23" t="s">
        <v>7379</v>
      </c>
      <c r="E5843" s="23" t="s">
        <v>1</v>
      </c>
      <c r="F5843" s="23" t="s">
        <v>2</v>
      </c>
      <c r="G5843" s="23" t="s">
        <v>975</v>
      </c>
      <c r="H5843" s="2" t="s">
        <v>7737</v>
      </c>
      <c r="I5843" s="23" t="s">
        <v>7544</v>
      </c>
      <c r="J5843" s="23"/>
      <c r="K5843" s="23" t="s">
        <v>9712</v>
      </c>
      <c r="L5843" s="23"/>
      <c r="M5843" s="23">
        <f>YEAR(Tabla2[[#This Row],[Fecha de creación]])</f>
        <v>2021</v>
      </c>
      <c r="N5843" s="23">
        <f>MONTH(Tabla2[[#This Row],[Fecha de creación]])</f>
        <v>12</v>
      </c>
    </row>
    <row r="5844" spans="1:14" ht="15" customHeight="1" x14ac:dyDescent="0.25">
      <c r="A5844" s="26">
        <v>44551.539479166669</v>
      </c>
      <c r="B5844" s="23" t="s">
        <v>100</v>
      </c>
      <c r="C5844" s="23" t="s">
        <v>7380</v>
      </c>
      <c r="D5844" s="23" t="s">
        <v>962</v>
      </c>
      <c r="E5844" s="23" t="s">
        <v>1</v>
      </c>
      <c r="F5844" s="23" t="s">
        <v>22</v>
      </c>
      <c r="G5844" s="23" t="s">
        <v>975</v>
      </c>
      <c r="I5844" s="23" t="s">
        <v>7660</v>
      </c>
      <c r="J5844" s="23"/>
      <c r="K5844" s="23" t="s">
        <v>9712</v>
      </c>
      <c r="L5844" s="23"/>
      <c r="M5844" s="23">
        <f>YEAR(Tabla2[[#This Row],[Fecha de creación]])</f>
        <v>2021</v>
      </c>
      <c r="N5844" s="23">
        <f>MONTH(Tabla2[[#This Row],[Fecha de creación]])</f>
        <v>12</v>
      </c>
    </row>
    <row r="5845" spans="1:14" ht="15" customHeight="1" x14ac:dyDescent="0.25">
      <c r="A5845" s="26">
        <v>44551.542546296296</v>
      </c>
      <c r="B5845" s="23" t="s">
        <v>56</v>
      </c>
      <c r="C5845" s="23" t="s">
        <v>7381</v>
      </c>
      <c r="D5845" s="23" t="s">
        <v>7382</v>
      </c>
      <c r="E5845" s="23" t="s">
        <v>1</v>
      </c>
      <c r="F5845" s="23" t="s">
        <v>2</v>
      </c>
      <c r="G5845" s="23" t="s">
        <v>975</v>
      </c>
      <c r="H5845" s="2" t="s">
        <v>7737</v>
      </c>
      <c r="I5845" s="23" t="s">
        <v>7765</v>
      </c>
      <c r="J5845" s="23"/>
      <c r="K5845" s="23" t="s">
        <v>9712</v>
      </c>
      <c r="L5845" s="23"/>
      <c r="M5845" s="23">
        <f>YEAR(Tabla2[[#This Row],[Fecha de creación]])</f>
        <v>2021</v>
      </c>
      <c r="N5845" s="23">
        <f>MONTH(Tabla2[[#This Row],[Fecha de creación]])</f>
        <v>12</v>
      </c>
    </row>
    <row r="5846" spans="1:14" ht="15" customHeight="1" x14ac:dyDescent="0.25">
      <c r="A5846" s="26">
        <v>44551.548217592594</v>
      </c>
      <c r="B5846" s="23" t="s">
        <v>189</v>
      </c>
      <c r="C5846" s="23" t="s">
        <v>7383</v>
      </c>
      <c r="D5846" s="23" t="s">
        <v>7384</v>
      </c>
      <c r="E5846" s="23" t="s">
        <v>1</v>
      </c>
      <c r="F5846" s="23" t="s">
        <v>2</v>
      </c>
      <c r="G5846" s="23" t="s">
        <v>975</v>
      </c>
      <c r="H5846" s="2" t="s">
        <v>7737</v>
      </c>
      <c r="I5846" s="23" t="s">
        <v>7766</v>
      </c>
      <c r="J5846" s="23"/>
      <c r="K5846" s="23" t="s">
        <v>9712</v>
      </c>
      <c r="L5846" s="23"/>
      <c r="M5846" s="23">
        <f>YEAR(Tabla2[[#This Row],[Fecha de creación]])</f>
        <v>2021</v>
      </c>
      <c r="N5846" s="23">
        <f>MONTH(Tabla2[[#This Row],[Fecha de creación]])</f>
        <v>12</v>
      </c>
    </row>
    <row r="5847" spans="1:14" ht="15" customHeight="1" x14ac:dyDescent="0.25">
      <c r="A5847" s="26">
        <v>44551.57576388889</v>
      </c>
      <c r="B5847" s="23" t="s">
        <v>56</v>
      </c>
      <c r="C5847" s="23" t="s">
        <v>7385</v>
      </c>
      <c r="D5847" s="23" t="s">
        <v>7268</v>
      </c>
      <c r="E5847" s="23" t="s">
        <v>1</v>
      </c>
      <c r="F5847" s="23" t="s">
        <v>22</v>
      </c>
      <c r="G5847" s="23" t="s">
        <v>3</v>
      </c>
      <c r="H5847" s="2" t="s">
        <v>8893</v>
      </c>
      <c r="I5847" s="23" t="s">
        <v>7342</v>
      </c>
      <c r="J5847" s="23"/>
      <c r="K5847" s="23" t="s">
        <v>9712</v>
      </c>
      <c r="L5847" s="23"/>
      <c r="M5847" s="23">
        <f>YEAR(Tabla2[[#This Row],[Fecha de creación]])</f>
        <v>2021</v>
      </c>
      <c r="N5847" s="23">
        <f>MONTH(Tabla2[[#This Row],[Fecha de creación]])</f>
        <v>12</v>
      </c>
    </row>
    <row r="5848" spans="1:14" ht="15" customHeight="1" x14ac:dyDescent="0.25">
      <c r="A5848" s="26">
        <v>44551.580659722225</v>
      </c>
      <c r="B5848" s="23" t="s">
        <v>189</v>
      </c>
      <c r="C5848" s="23" t="s">
        <v>7386</v>
      </c>
      <c r="D5848" s="23" t="s">
        <v>7387</v>
      </c>
      <c r="E5848" s="23" t="s">
        <v>1</v>
      </c>
      <c r="F5848" s="23" t="s">
        <v>22</v>
      </c>
      <c r="G5848" s="23" t="s">
        <v>975</v>
      </c>
      <c r="H5848" s="2" t="s">
        <v>7734</v>
      </c>
      <c r="I5848" s="23" t="s">
        <v>7338</v>
      </c>
      <c r="J5848" s="23"/>
      <c r="K5848" s="23" t="s">
        <v>9712</v>
      </c>
      <c r="L5848" s="23"/>
      <c r="M5848" s="23">
        <f>YEAR(Tabla2[[#This Row],[Fecha de creación]])</f>
        <v>2021</v>
      </c>
      <c r="N5848" s="23">
        <f>MONTH(Tabla2[[#This Row],[Fecha de creación]])</f>
        <v>12</v>
      </c>
    </row>
    <row r="5849" spans="1:14" ht="15" customHeight="1" x14ac:dyDescent="0.25">
      <c r="A5849" s="26">
        <v>44551.603229166663</v>
      </c>
      <c r="B5849" s="23" t="s">
        <v>189</v>
      </c>
      <c r="C5849" s="23" t="s">
        <v>7388</v>
      </c>
      <c r="D5849" s="23" t="s">
        <v>7389</v>
      </c>
      <c r="E5849" s="23" t="s">
        <v>1</v>
      </c>
      <c r="F5849" s="23" t="s">
        <v>22</v>
      </c>
      <c r="G5849" s="23" t="s">
        <v>975</v>
      </c>
      <c r="H5849" s="2" t="s">
        <v>8893</v>
      </c>
      <c r="I5849" s="23" t="s">
        <v>7338</v>
      </c>
      <c r="J5849" s="23"/>
      <c r="K5849" s="23" t="s">
        <v>9712</v>
      </c>
      <c r="L5849" s="23"/>
      <c r="M5849" s="23">
        <f>YEAR(Tabla2[[#This Row],[Fecha de creación]])</f>
        <v>2021</v>
      </c>
      <c r="N5849" s="23">
        <f>MONTH(Tabla2[[#This Row],[Fecha de creación]])</f>
        <v>12</v>
      </c>
    </row>
    <row r="5850" spans="1:14" ht="15" customHeight="1" x14ac:dyDescent="0.25">
      <c r="A5850" s="26">
        <v>44551.621215277781</v>
      </c>
      <c r="B5850" s="23" t="s">
        <v>0</v>
      </c>
      <c r="C5850" s="23" t="s">
        <v>7390</v>
      </c>
      <c r="D5850" s="23" t="s">
        <v>7391</v>
      </c>
      <c r="E5850" s="23" t="s">
        <v>1</v>
      </c>
      <c r="F5850" s="23" t="s">
        <v>22</v>
      </c>
      <c r="G5850" s="23" t="s">
        <v>975</v>
      </c>
      <c r="I5850" s="23" t="s">
        <v>7603</v>
      </c>
      <c r="J5850" s="23"/>
      <c r="K5850" s="23" t="s">
        <v>9712</v>
      </c>
      <c r="L5850" s="23"/>
      <c r="M5850" s="23">
        <f>YEAR(Tabla2[[#This Row],[Fecha de creación]])</f>
        <v>2021</v>
      </c>
      <c r="N5850" s="23">
        <f>MONTH(Tabla2[[#This Row],[Fecha de creación]])</f>
        <v>12</v>
      </c>
    </row>
    <row r="5851" spans="1:14" ht="15" customHeight="1" x14ac:dyDescent="0.25">
      <c r="A5851" s="26">
        <v>44551.640428240738</v>
      </c>
      <c r="B5851" s="23" t="s">
        <v>56</v>
      </c>
      <c r="C5851" s="23" t="s">
        <v>7392</v>
      </c>
      <c r="D5851" s="23" t="s">
        <v>7341</v>
      </c>
      <c r="E5851" s="23" t="s">
        <v>1</v>
      </c>
      <c r="F5851" s="23" t="s">
        <v>22</v>
      </c>
      <c r="G5851" s="23" t="s">
        <v>975</v>
      </c>
      <c r="H5851" s="2" t="s">
        <v>7734</v>
      </c>
      <c r="I5851" s="23" t="s">
        <v>7342</v>
      </c>
      <c r="J5851" s="23"/>
      <c r="K5851" s="23" t="s">
        <v>9712</v>
      </c>
      <c r="L5851" s="23"/>
      <c r="M5851" s="23">
        <f>YEAR(Tabla2[[#This Row],[Fecha de creación]])</f>
        <v>2021</v>
      </c>
      <c r="N5851" s="23">
        <f>MONTH(Tabla2[[#This Row],[Fecha de creación]])</f>
        <v>12</v>
      </c>
    </row>
    <row r="5852" spans="1:14" ht="15" customHeight="1" x14ac:dyDescent="0.25">
      <c r="A5852" s="26">
        <v>44551.641932870371</v>
      </c>
      <c r="B5852" s="23" t="s">
        <v>189</v>
      </c>
      <c r="C5852" s="23" t="s">
        <v>7393</v>
      </c>
      <c r="D5852" s="23" t="s">
        <v>7351</v>
      </c>
      <c r="E5852" s="23" t="s">
        <v>1</v>
      </c>
      <c r="F5852" s="23" t="s">
        <v>7</v>
      </c>
      <c r="G5852" s="23" t="s">
        <v>3</v>
      </c>
      <c r="H5852" s="2" t="s">
        <v>7734</v>
      </c>
      <c r="I5852" s="23" t="s">
        <v>7338</v>
      </c>
      <c r="J5852" s="23"/>
      <c r="K5852" s="23" t="s">
        <v>9712</v>
      </c>
      <c r="L5852" s="23"/>
      <c r="M5852" s="23">
        <f>YEAR(Tabla2[[#This Row],[Fecha de creación]])</f>
        <v>2021</v>
      </c>
      <c r="N5852" s="23">
        <f>MONTH(Tabla2[[#This Row],[Fecha de creación]])</f>
        <v>12</v>
      </c>
    </row>
    <row r="5853" spans="1:14" ht="15" customHeight="1" x14ac:dyDescent="0.25">
      <c r="A5853" s="26">
        <v>44551.660787037035</v>
      </c>
      <c r="B5853" s="23" t="s">
        <v>189</v>
      </c>
      <c r="C5853" s="23" t="s">
        <v>7394</v>
      </c>
      <c r="D5853" s="23" t="s">
        <v>520</v>
      </c>
      <c r="E5853" s="23" t="s">
        <v>1</v>
      </c>
      <c r="F5853" s="23" t="s">
        <v>2</v>
      </c>
      <c r="G5853" s="23" t="s">
        <v>1551</v>
      </c>
      <c r="H5853" s="2" t="s">
        <v>7741</v>
      </c>
      <c r="I5853" s="23" t="s">
        <v>7205</v>
      </c>
      <c r="J5853" s="23"/>
      <c r="K5853" s="23" t="s">
        <v>9712</v>
      </c>
      <c r="L5853" s="23"/>
      <c r="M5853" s="23">
        <f>YEAR(Tabla2[[#This Row],[Fecha de creación]])</f>
        <v>2021</v>
      </c>
      <c r="N5853" s="23">
        <f>MONTH(Tabla2[[#This Row],[Fecha de creación]])</f>
        <v>12</v>
      </c>
    </row>
    <row r="5854" spans="1:14" ht="15" customHeight="1" x14ac:dyDescent="0.25">
      <c r="A5854" s="26">
        <v>44551.664618055554</v>
      </c>
      <c r="B5854" s="23" t="s">
        <v>189</v>
      </c>
      <c r="C5854" s="23" t="s">
        <v>7395</v>
      </c>
      <c r="D5854" s="23" t="s">
        <v>7396</v>
      </c>
      <c r="E5854" s="23" t="s">
        <v>1</v>
      </c>
      <c r="F5854" s="23" t="s">
        <v>22</v>
      </c>
      <c r="G5854" s="23" t="s">
        <v>975</v>
      </c>
      <c r="H5854" s="2" t="s">
        <v>7734</v>
      </c>
      <c r="I5854" s="23" t="s">
        <v>4486</v>
      </c>
      <c r="J5854" s="23"/>
      <c r="K5854" s="23" t="s">
        <v>9712</v>
      </c>
      <c r="L5854" s="23"/>
      <c r="M5854" s="23">
        <f>YEAR(Tabla2[[#This Row],[Fecha de creación]])</f>
        <v>2021</v>
      </c>
      <c r="N5854" s="23">
        <f>MONTH(Tabla2[[#This Row],[Fecha de creación]])</f>
        <v>12</v>
      </c>
    </row>
    <row r="5855" spans="1:14" ht="15" customHeight="1" x14ac:dyDescent="0.25">
      <c r="A5855" s="26">
        <v>44551.667581018519</v>
      </c>
      <c r="B5855" s="23" t="s">
        <v>189</v>
      </c>
      <c r="C5855" s="23" t="s">
        <v>7397</v>
      </c>
      <c r="D5855" s="23" t="s">
        <v>7398</v>
      </c>
      <c r="E5855" s="23" t="s">
        <v>1</v>
      </c>
      <c r="F5855" s="23" t="s">
        <v>7</v>
      </c>
      <c r="G5855" s="23" t="s">
        <v>1551</v>
      </c>
      <c r="H5855" s="2" t="s">
        <v>7737</v>
      </c>
      <c r="I5855" s="23" t="s">
        <v>7205</v>
      </c>
      <c r="J5855" s="23"/>
      <c r="K5855" s="23" t="s">
        <v>9712</v>
      </c>
      <c r="L5855" s="23"/>
      <c r="M5855" s="23">
        <f>YEAR(Tabla2[[#This Row],[Fecha de creación]])</f>
        <v>2021</v>
      </c>
      <c r="N5855" s="23">
        <f>MONTH(Tabla2[[#This Row],[Fecha de creación]])</f>
        <v>12</v>
      </c>
    </row>
    <row r="5856" spans="1:14" ht="15" customHeight="1" x14ac:dyDescent="0.25">
      <c r="A5856" s="26">
        <v>44551.701770833337</v>
      </c>
      <c r="B5856" s="23" t="s">
        <v>19</v>
      </c>
      <c r="C5856" s="23" t="s">
        <v>7399</v>
      </c>
      <c r="D5856" s="23" t="s">
        <v>7400</v>
      </c>
      <c r="E5856" s="23" t="s">
        <v>1</v>
      </c>
      <c r="F5856" s="23" t="s">
        <v>7</v>
      </c>
      <c r="G5856" s="23" t="s">
        <v>1551</v>
      </c>
      <c r="H5856" s="2" t="s">
        <v>7743</v>
      </c>
      <c r="I5856" s="23" t="s">
        <v>7401</v>
      </c>
      <c r="J5856" s="23"/>
      <c r="K5856" s="23" t="s">
        <v>9712</v>
      </c>
      <c r="L5856" s="23"/>
      <c r="M5856" s="23">
        <f>YEAR(Tabla2[[#This Row],[Fecha de creación]])</f>
        <v>2021</v>
      </c>
      <c r="N5856" s="23">
        <f>MONTH(Tabla2[[#This Row],[Fecha de creación]])</f>
        <v>12</v>
      </c>
    </row>
    <row r="5857" spans="1:14" ht="15" customHeight="1" x14ac:dyDescent="0.25">
      <c r="A5857" s="26">
        <v>44551.709791666668</v>
      </c>
      <c r="B5857" s="23" t="s">
        <v>0</v>
      </c>
      <c r="C5857" s="23" t="s">
        <v>7402</v>
      </c>
      <c r="D5857" s="23" t="s">
        <v>223</v>
      </c>
      <c r="E5857" s="23" t="s">
        <v>1</v>
      </c>
      <c r="F5857" s="23" t="s">
        <v>7</v>
      </c>
      <c r="G5857" s="23" t="s">
        <v>1551</v>
      </c>
      <c r="H5857" s="2" t="s">
        <v>7725</v>
      </c>
      <c r="I5857" s="23" t="s">
        <v>11</v>
      </c>
      <c r="J5857" s="23"/>
      <c r="K5857" s="23" t="s">
        <v>9712</v>
      </c>
      <c r="L5857" s="23"/>
      <c r="M5857" s="23">
        <f>YEAR(Tabla2[[#This Row],[Fecha de creación]])</f>
        <v>2021</v>
      </c>
      <c r="N5857" s="23">
        <f>MONTH(Tabla2[[#This Row],[Fecha de creación]])</f>
        <v>12</v>
      </c>
    </row>
    <row r="5858" spans="1:14" ht="15" customHeight="1" x14ac:dyDescent="0.25">
      <c r="A5858" s="26">
        <v>44551.713784722226</v>
      </c>
      <c r="B5858" s="23" t="s">
        <v>0</v>
      </c>
      <c r="C5858" s="23" t="s">
        <v>7403</v>
      </c>
      <c r="D5858" s="23" t="s">
        <v>3478</v>
      </c>
      <c r="E5858" s="23" t="s">
        <v>1</v>
      </c>
      <c r="F5858" s="23" t="s">
        <v>22</v>
      </c>
      <c r="G5858" s="23" t="s">
        <v>975</v>
      </c>
      <c r="I5858" s="23" t="s">
        <v>7603</v>
      </c>
      <c r="J5858" s="23"/>
      <c r="K5858" s="23" t="s">
        <v>9712</v>
      </c>
      <c r="L5858" s="23"/>
      <c r="M5858" s="23">
        <f>YEAR(Tabla2[[#This Row],[Fecha de creación]])</f>
        <v>2021</v>
      </c>
      <c r="N5858" s="23">
        <f>MONTH(Tabla2[[#This Row],[Fecha de creación]])</f>
        <v>12</v>
      </c>
    </row>
    <row r="5859" spans="1:14" ht="15" customHeight="1" x14ac:dyDescent="0.25">
      <c r="A5859" s="26">
        <v>44551.71675925926</v>
      </c>
      <c r="B5859" s="23" t="s">
        <v>0</v>
      </c>
      <c r="C5859" s="23" t="s">
        <v>7404</v>
      </c>
      <c r="D5859" s="23" t="s">
        <v>7405</v>
      </c>
      <c r="E5859" s="23" t="s">
        <v>1</v>
      </c>
      <c r="F5859" s="23" t="s">
        <v>22</v>
      </c>
      <c r="G5859" s="23" t="s">
        <v>975</v>
      </c>
      <c r="I5859" s="23" t="s">
        <v>7603</v>
      </c>
      <c r="J5859" s="23"/>
      <c r="K5859" s="23" t="s">
        <v>9712</v>
      </c>
      <c r="L5859" s="23"/>
      <c r="M5859" s="23">
        <f>YEAR(Tabla2[[#This Row],[Fecha de creación]])</f>
        <v>2021</v>
      </c>
      <c r="N5859" s="23">
        <f>MONTH(Tabla2[[#This Row],[Fecha de creación]])</f>
        <v>12</v>
      </c>
    </row>
    <row r="5860" spans="1:14" ht="15" customHeight="1" x14ac:dyDescent="0.25">
      <c r="A5860" s="26">
        <v>44551.720196759263</v>
      </c>
      <c r="B5860" s="23" t="s">
        <v>0</v>
      </c>
      <c r="C5860" s="23" t="s">
        <v>7406</v>
      </c>
      <c r="D5860" s="23" t="s">
        <v>7407</v>
      </c>
      <c r="E5860" s="23" t="s">
        <v>1</v>
      </c>
      <c r="F5860" s="23" t="s">
        <v>22</v>
      </c>
      <c r="G5860" s="23" t="s">
        <v>975</v>
      </c>
      <c r="I5860" s="23" t="s">
        <v>7603</v>
      </c>
      <c r="J5860" s="23"/>
      <c r="K5860" s="23" t="s">
        <v>9712</v>
      </c>
      <c r="L5860" s="23"/>
      <c r="M5860" s="23">
        <f>YEAR(Tabla2[[#This Row],[Fecha de creación]])</f>
        <v>2021</v>
      </c>
      <c r="N5860" s="23">
        <f>MONTH(Tabla2[[#This Row],[Fecha de creación]])</f>
        <v>12</v>
      </c>
    </row>
    <row r="5861" spans="1:14" ht="15" customHeight="1" x14ac:dyDescent="0.25">
      <c r="A5861" s="26">
        <v>44551.724097222221</v>
      </c>
      <c r="B5861" s="23" t="s">
        <v>0</v>
      </c>
      <c r="C5861" s="23" t="s">
        <v>7408</v>
      </c>
      <c r="D5861" s="23" t="s">
        <v>7391</v>
      </c>
      <c r="E5861" s="23" t="s">
        <v>1</v>
      </c>
      <c r="F5861" s="23" t="s">
        <v>22</v>
      </c>
      <c r="G5861" s="23" t="s">
        <v>975</v>
      </c>
      <c r="I5861" s="23" t="s">
        <v>7603</v>
      </c>
      <c r="J5861" s="23"/>
      <c r="K5861" s="23" t="s">
        <v>9712</v>
      </c>
      <c r="L5861" s="23"/>
      <c r="M5861" s="23">
        <f>YEAR(Tabla2[[#This Row],[Fecha de creación]])</f>
        <v>2021</v>
      </c>
      <c r="N5861" s="23">
        <f>MONTH(Tabla2[[#This Row],[Fecha de creación]])</f>
        <v>12</v>
      </c>
    </row>
    <row r="5862" spans="1:14" ht="15" customHeight="1" x14ac:dyDescent="0.25">
      <c r="A5862" s="26">
        <v>44552.411458333336</v>
      </c>
      <c r="B5862" s="23" t="s">
        <v>19</v>
      </c>
      <c r="C5862" s="23" t="s">
        <v>7409</v>
      </c>
      <c r="D5862" s="23" t="s">
        <v>7410</v>
      </c>
      <c r="E5862" s="23" t="s">
        <v>1</v>
      </c>
      <c r="F5862" s="23" t="s">
        <v>7</v>
      </c>
      <c r="G5862" s="23" t="s">
        <v>975</v>
      </c>
      <c r="H5862" s="2" t="s">
        <v>7722</v>
      </c>
      <c r="I5862" s="23" t="s">
        <v>23</v>
      </c>
      <c r="J5862" s="23"/>
      <c r="K5862" s="23" t="s">
        <v>9712</v>
      </c>
      <c r="L5862" s="23"/>
      <c r="M5862" s="23">
        <f>YEAR(Tabla2[[#This Row],[Fecha de creación]])</f>
        <v>2021</v>
      </c>
      <c r="N5862" s="23">
        <f>MONTH(Tabla2[[#This Row],[Fecha de creación]])</f>
        <v>12</v>
      </c>
    </row>
    <row r="5863" spans="1:14" ht="15" customHeight="1" x14ac:dyDescent="0.25">
      <c r="A5863" s="26">
        <v>44552.420636574076</v>
      </c>
      <c r="B5863" s="23" t="s">
        <v>0</v>
      </c>
      <c r="C5863" s="23" t="s">
        <v>7411</v>
      </c>
      <c r="D5863" s="23" t="s">
        <v>719</v>
      </c>
      <c r="E5863" s="23" t="s">
        <v>1</v>
      </c>
      <c r="F5863" s="23" t="s">
        <v>7</v>
      </c>
      <c r="G5863" s="23" t="s">
        <v>3</v>
      </c>
      <c r="H5863" s="2" t="s">
        <v>7777</v>
      </c>
      <c r="I5863" s="23" t="s">
        <v>7412</v>
      </c>
      <c r="J5863" s="23"/>
      <c r="K5863" s="23" t="s">
        <v>9712</v>
      </c>
      <c r="L5863" s="23"/>
      <c r="M5863" s="23">
        <f>YEAR(Tabla2[[#This Row],[Fecha de creación]])</f>
        <v>2021</v>
      </c>
      <c r="N5863" s="23">
        <f>MONTH(Tabla2[[#This Row],[Fecha de creación]])</f>
        <v>12</v>
      </c>
    </row>
    <row r="5864" spans="1:14" ht="15" customHeight="1" x14ac:dyDescent="0.25">
      <c r="A5864" s="26">
        <v>44552.426516203705</v>
      </c>
      <c r="B5864" s="23" t="s">
        <v>19</v>
      </c>
      <c r="C5864" s="23" t="s">
        <v>7413</v>
      </c>
      <c r="D5864" s="23" t="s">
        <v>7414</v>
      </c>
      <c r="E5864" s="23" t="s">
        <v>1</v>
      </c>
      <c r="F5864" s="23" t="s">
        <v>7</v>
      </c>
      <c r="G5864" s="23" t="s">
        <v>975</v>
      </c>
      <c r="H5864" s="2" t="s">
        <v>7745</v>
      </c>
      <c r="I5864" s="23" t="s">
        <v>23</v>
      </c>
      <c r="J5864" s="23"/>
      <c r="K5864" s="23" t="s">
        <v>9712</v>
      </c>
      <c r="L5864" s="23"/>
      <c r="M5864" s="23">
        <f>YEAR(Tabla2[[#This Row],[Fecha de creación]])</f>
        <v>2021</v>
      </c>
      <c r="N5864" s="23">
        <f>MONTH(Tabla2[[#This Row],[Fecha de creación]])</f>
        <v>12</v>
      </c>
    </row>
    <row r="5865" spans="1:14" ht="15" customHeight="1" x14ac:dyDescent="0.25">
      <c r="A5865" s="26">
        <v>44552.42732638889</v>
      </c>
      <c r="B5865" s="23" t="s">
        <v>0</v>
      </c>
      <c r="C5865" s="23" t="s">
        <v>7415</v>
      </c>
      <c r="D5865" s="23" t="s">
        <v>3644</v>
      </c>
      <c r="E5865" s="23" t="s">
        <v>1</v>
      </c>
      <c r="F5865" s="23" t="s">
        <v>22</v>
      </c>
      <c r="G5865" s="23" t="s">
        <v>975</v>
      </c>
      <c r="H5865" s="2" t="s">
        <v>8893</v>
      </c>
      <c r="I5865" s="23" t="s">
        <v>7412</v>
      </c>
      <c r="J5865" s="23"/>
      <c r="K5865" s="23" t="s">
        <v>9712</v>
      </c>
      <c r="L5865" s="23"/>
      <c r="M5865" s="23">
        <f>YEAR(Tabla2[[#This Row],[Fecha de creación]])</f>
        <v>2021</v>
      </c>
      <c r="N5865" s="23">
        <f>MONTH(Tabla2[[#This Row],[Fecha de creación]])</f>
        <v>12</v>
      </c>
    </row>
    <row r="5866" spans="1:14" ht="15" customHeight="1" x14ac:dyDescent="0.25">
      <c r="A5866" s="26">
        <v>44552.431296296294</v>
      </c>
      <c r="B5866" s="23" t="s">
        <v>19</v>
      </c>
      <c r="C5866" s="23" t="s">
        <v>7416</v>
      </c>
      <c r="D5866" s="23" t="s">
        <v>7417</v>
      </c>
      <c r="E5866" s="23" t="s">
        <v>1</v>
      </c>
      <c r="F5866" s="23" t="s">
        <v>7</v>
      </c>
      <c r="G5866" s="23" t="s">
        <v>975</v>
      </c>
      <c r="H5866" s="2" t="s">
        <v>7745</v>
      </c>
      <c r="I5866" s="23" t="s">
        <v>23</v>
      </c>
      <c r="J5866" s="23"/>
      <c r="K5866" s="23" t="s">
        <v>9712</v>
      </c>
      <c r="L5866" s="23"/>
      <c r="M5866" s="23">
        <f>YEAR(Tabla2[[#This Row],[Fecha de creación]])</f>
        <v>2021</v>
      </c>
      <c r="N5866" s="23">
        <f>MONTH(Tabla2[[#This Row],[Fecha de creación]])</f>
        <v>12</v>
      </c>
    </row>
    <row r="5867" spans="1:14" ht="15" customHeight="1" x14ac:dyDescent="0.25">
      <c r="A5867" s="26">
        <v>44552.500520833331</v>
      </c>
      <c r="B5867" s="23" t="s">
        <v>0</v>
      </c>
      <c r="C5867" s="23" t="s">
        <v>7418</v>
      </c>
      <c r="D5867" s="23" t="s">
        <v>7419</v>
      </c>
      <c r="E5867" s="23" t="s">
        <v>1</v>
      </c>
      <c r="F5867" s="23" t="s">
        <v>22</v>
      </c>
      <c r="G5867" s="23" t="s">
        <v>975</v>
      </c>
      <c r="H5867" s="2" t="s">
        <v>7734</v>
      </c>
      <c r="I5867" s="23" t="s">
        <v>5999</v>
      </c>
      <c r="J5867" s="23"/>
      <c r="K5867" s="23" t="s">
        <v>9712</v>
      </c>
      <c r="L5867" s="23"/>
      <c r="M5867" s="23">
        <f>YEAR(Tabla2[[#This Row],[Fecha de creación]])</f>
        <v>2021</v>
      </c>
      <c r="N5867" s="23">
        <f>MONTH(Tabla2[[#This Row],[Fecha de creación]])</f>
        <v>12</v>
      </c>
    </row>
    <row r="5868" spans="1:14" ht="15" customHeight="1" x14ac:dyDescent="0.25">
      <c r="A5868" s="26">
        <v>44552.524189814816</v>
      </c>
      <c r="B5868" s="23" t="s">
        <v>19</v>
      </c>
      <c r="C5868" s="23" t="s">
        <v>7420</v>
      </c>
      <c r="D5868" s="23" t="s">
        <v>7421</v>
      </c>
      <c r="E5868" s="23" t="s">
        <v>1</v>
      </c>
      <c r="F5868" s="23" t="s">
        <v>7</v>
      </c>
      <c r="G5868" s="23" t="s">
        <v>975</v>
      </c>
      <c r="H5868" s="2" t="s">
        <v>7730</v>
      </c>
      <c r="I5868" s="23" t="s">
        <v>23</v>
      </c>
      <c r="J5868" s="23"/>
      <c r="K5868" s="23" t="s">
        <v>9712</v>
      </c>
      <c r="L5868" s="23"/>
      <c r="M5868" s="23">
        <f>YEAR(Tabla2[[#This Row],[Fecha de creación]])</f>
        <v>2021</v>
      </c>
      <c r="N5868" s="23">
        <f>MONTH(Tabla2[[#This Row],[Fecha de creación]])</f>
        <v>12</v>
      </c>
    </row>
    <row r="5869" spans="1:14" ht="15" customHeight="1" x14ac:dyDescent="0.25">
      <c r="A5869" s="26">
        <v>44552.527708333335</v>
      </c>
      <c r="B5869" s="23" t="s">
        <v>189</v>
      </c>
      <c r="C5869" s="23" t="s">
        <v>7422</v>
      </c>
      <c r="D5869" s="23" t="s">
        <v>131</v>
      </c>
      <c r="E5869" s="23" t="s">
        <v>1</v>
      </c>
      <c r="F5869" s="23" t="s">
        <v>7</v>
      </c>
      <c r="G5869" s="23" t="s">
        <v>975</v>
      </c>
      <c r="H5869" s="2" t="s">
        <v>7728</v>
      </c>
      <c r="I5869" s="23" t="s">
        <v>4486</v>
      </c>
      <c r="J5869" s="23"/>
      <c r="K5869" s="23" t="s">
        <v>9712</v>
      </c>
      <c r="L5869" s="23"/>
      <c r="M5869" s="23">
        <f>YEAR(Tabla2[[#This Row],[Fecha de creación]])</f>
        <v>2021</v>
      </c>
      <c r="N5869" s="23">
        <f>MONTH(Tabla2[[#This Row],[Fecha de creación]])</f>
        <v>12</v>
      </c>
    </row>
    <row r="5870" spans="1:14" ht="15" customHeight="1" x14ac:dyDescent="0.25">
      <c r="A5870" s="26">
        <v>44552.52853009259</v>
      </c>
      <c r="B5870" s="23" t="s">
        <v>0</v>
      </c>
      <c r="C5870" s="23" t="s">
        <v>7423</v>
      </c>
      <c r="D5870" s="23" t="s">
        <v>982</v>
      </c>
      <c r="E5870" s="23" t="s">
        <v>1</v>
      </c>
      <c r="F5870" s="23" t="s">
        <v>22</v>
      </c>
      <c r="G5870" s="23" t="s">
        <v>975</v>
      </c>
      <c r="H5870" s="2" t="s">
        <v>8893</v>
      </c>
      <c r="I5870" s="23" t="s">
        <v>5999</v>
      </c>
      <c r="J5870" s="23"/>
      <c r="K5870" s="23" t="s">
        <v>9712</v>
      </c>
      <c r="L5870" s="23"/>
      <c r="M5870" s="23">
        <f>YEAR(Tabla2[[#This Row],[Fecha de creación]])</f>
        <v>2021</v>
      </c>
      <c r="N5870" s="23">
        <f>MONTH(Tabla2[[#This Row],[Fecha de creación]])</f>
        <v>12</v>
      </c>
    </row>
    <row r="5871" spans="1:14" ht="15" customHeight="1" x14ac:dyDescent="0.25">
      <c r="A5871" s="26">
        <v>44552.550682870373</v>
      </c>
      <c r="B5871" s="23" t="s">
        <v>0</v>
      </c>
      <c r="C5871" s="23" t="s">
        <v>7424</v>
      </c>
      <c r="D5871" s="23" t="s">
        <v>719</v>
      </c>
      <c r="E5871" s="23" t="s">
        <v>1</v>
      </c>
      <c r="F5871" s="23" t="s">
        <v>7</v>
      </c>
      <c r="G5871" s="23" t="s">
        <v>975</v>
      </c>
      <c r="H5871" s="2" t="s">
        <v>7777</v>
      </c>
      <c r="I5871" s="23" t="s">
        <v>5999</v>
      </c>
      <c r="J5871" s="23"/>
      <c r="K5871" s="23" t="s">
        <v>9712</v>
      </c>
      <c r="L5871" s="23"/>
      <c r="M5871" s="23">
        <f>YEAR(Tabla2[[#This Row],[Fecha de creación]])</f>
        <v>2021</v>
      </c>
      <c r="N5871" s="23">
        <f>MONTH(Tabla2[[#This Row],[Fecha de creación]])</f>
        <v>12</v>
      </c>
    </row>
    <row r="5872" spans="1:14" ht="15" customHeight="1" x14ac:dyDescent="0.25">
      <c r="A5872" s="26">
        <v>44552.613483796296</v>
      </c>
      <c r="B5872" s="23" t="s">
        <v>0</v>
      </c>
      <c r="C5872" s="23" t="s">
        <v>7425</v>
      </c>
      <c r="D5872" s="23" t="s">
        <v>2498</v>
      </c>
      <c r="E5872" s="23" t="s">
        <v>1</v>
      </c>
      <c r="F5872" s="23" t="s">
        <v>7</v>
      </c>
      <c r="G5872" s="23" t="s">
        <v>975</v>
      </c>
      <c r="H5872" s="2" t="s">
        <v>7745</v>
      </c>
      <c r="I5872" s="23" t="s">
        <v>7412</v>
      </c>
      <c r="J5872" s="23"/>
      <c r="K5872" s="23" t="s">
        <v>9712</v>
      </c>
      <c r="L5872" s="23"/>
      <c r="M5872" s="23">
        <f>YEAR(Tabla2[[#This Row],[Fecha de creación]])</f>
        <v>2021</v>
      </c>
      <c r="N5872" s="23">
        <f>MONTH(Tabla2[[#This Row],[Fecha de creación]])</f>
        <v>12</v>
      </c>
    </row>
    <row r="5873" spans="1:14" ht="15" customHeight="1" x14ac:dyDescent="0.25">
      <c r="A5873" s="26">
        <v>44552.621238425927</v>
      </c>
      <c r="B5873" s="23" t="s">
        <v>0</v>
      </c>
      <c r="C5873" s="23" t="s">
        <v>7426</v>
      </c>
      <c r="D5873" s="23" t="s">
        <v>6</v>
      </c>
      <c r="E5873" s="23" t="s">
        <v>1</v>
      </c>
      <c r="F5873" s="23" t="s">
        <v>7</v>
      </c>
      <c r="G5873" s="23" t="s">
        <v>975</v>
      </c>
      <c r="H5873" s="2" t="s">
        <v>7722</v>
      </c>
      <c r="I5873" s="23" t="s">
        <v>7412</v>
      </c>
      <c r="J5873" s="23"/>
      <c r="K5873" s="23" t="s">
        <v>9712</v>
      </c>
      <c r="L5873" s="23"/>
      <c r="M5873" s="23">
        <f>YEAR(Tabla2[[#This Row],[Fecha de creación]])</f>
        <v>2021</v>
      </c>
      <c r="N5873" s="23">
        <f>MONTH(Tabla2[[#This Row],[Fecha de creación]])</f>
        <v>12</v>
      </c>
    </row>
    <row r="5874" spans="1:14" ht="15" customHeight="1" x14ac:dyDescent="0.25">
      <c r="A5874" s="26">
        <v>44552.62127314815</v>
      </c>
      <c r="B5874" s="23" t="s">
        <v>56</v>
      </c>
      <c r="C5874" s="23" t="s">
        <v>7427</v>
      </c>
      <c r="D5874" s="23" t="s">
        <v>7096</v>
      </c>
      <c r="E5874" s="23" t="s">
        <v>1</v>
      </c>
      <c r="F5874" s="23" t="s">
        <v>22</v>
      </c>
      <c r="G5874" s="23" t="s">
        <v>975</v>
      </c>
      <c r="H5874" s="2" t="s">
        <v>7722</v>
      </c>
      <c r="I5874" s="23" t="s">
        <v>4517</v>
      </c>
      <c r="J5874" s="23"/>
      <c r="K5874" s="23" t="s">
        <v>9712</v>
      </c>
      <c r="L5874" s="23"/>
      <c r="M5874" s="23">
        <f>YEAR(Tabla2[[#This Row],[Fecha de creación]])</f>
        <v>2021</v>
      </c>
      <c r="N5874" s="23">
        <f>MONTH(Tabla2[[#This Row],[Fecha de creación]])</f>
        <v>12</v>
      </c>
    </row>
    <row r="5875" spans="1:14" ht="15" customHeight="1" x14ac:dyDescent="0.25">
      <c r="A5875" s="26">
        <v>44552.624699074076</v>
      </c>
      <c r="B5875" s="23" t="s">
        <v>0</v>
      </c>
      <c r="C5875" s="23" t="s">
        <v>7428</v>
      </c>
      <c r="D5875" s="23" t="s">
        <v>7260</v>
      </c>
      <c r="E5875" s="23" t="s">
        <v>1</v>
      </c>
      <c r="F5875" s="23" t="s">
        <v>7</v>
      </c>
      <c r="G5875" s="23" t="s">
        <v>975</v>
      </c>
      <c r="H5875" s="2" t="s">
        <v>7745</v>
      </c>
      <c r="I5875" s="23" t="s">
        <v>7412</v>
      </c>
      <c r="J5875" s="23"/>
      <c r="K5875" s="23" t="s">
        <v>9712</v>
      </c>
      <c r="L5875" s="23"/>
      <c r="M5875" s="23">
        <f>YEAR(Tabla2[[#This Row],[Fecha de creación]])</f>
        <v>2021</v>
      </c>
      <c r="N5875" s="23">
        <f>MONTH(Tabla2[[#This Row],[Fecha de creación]])</f>
        <v>12</v>
      </c>
    </row>
    <row r="5876" spans="1:14" ht="15" customHeight="1" x14ac:dyDescent="0.25">
      <c r="A5876" s="26">
        <v>44552.635995370372</v>
      </c>
      <c r="B5876" s="23" t="s">
        <v>19</v>
      </c>
      <c r="C5876" s="23" t="s">
        <v>7429</v>
      </c>
      <c r="D5876" s="23" t="s">
        <v>7430</v>
      </c>
      <c r="E5876" s="23" t="s">
        <v>1</v>
      </c>
      <c r="F5876" s="23" t="s">
        <v>7</v>
      </c>
      <c r="G5876" s="23" t="s">
        <v>975</v>
      </c>
      <c r="H5876" s="2" t="s">
        <v>7730</v>
      </c>
      <c r="I5876" s="23" t="s">
        <v>23</v>
      </c>
      <c r="J5876" s="23"/>
      <c r="K5876" s="23" t="s">
        <v>9712</v>
      </c>
      <c r="L5876" s="23"/>
      <c r="M5876" s="23">
        <f>YEAR(Tabla2[[#This Row],[Fecha de creación]])</f>
        <v>2021</v>
      </c>
      <c r="N5876" s="23">
        <f>MONTH(Tabla2[[#This Row],[Fecha de creación]])</f>
        <v>12</v>
      </c>
    </row>
    <row r="5877" spans="1:14" ht="15" customHeight="1" x14ac:dyDescent="0.25">
      <c r="A5877" s="26">
        <v>44552.63653935185</v>
      </c>
      <c r="B5877" s="23" t="s">
        <v>0</v>
      </c>
      <c r="C5877" s="23" t="s">
        <v>7431</v>
      </c>
      <c r="D5877" s="23" t="s">
        <v>7432</v>
      </c>
      <c r="E5877" s="23" t="s">
        <v>1</v>
      </c>
      <c r="F5877" s="23" t="s">
        <v>22</v>
      </c>
      <c r="G5877" s="23" t="s">
        <v>975</v>
      </c>
      <c r="H5877" s="2" t="s">
        <v>7734</v>
      </c>
      <c r="I5877" s="23" t="s">
        <v>5999</v>
      </c>
      <c r="J5877" s="23"/>
      <c r="K5877" s="23" t="s">
        <v>9712</v>
      </c>
      <c r="L5877" s="23"/>
      <c r="M5877" s="23">
        <f>YEAR(Tabla2[[#This Row],[Fecha de creación]])</f>
        <v>2021</v>
      </c>
      <c r="N5877" s="23">
        <f>MONTH(Tabla2[[#This Row],[Fecha de creación]])</f>
        <v>12</v>
      </c>
    </row>
    <row r="5878" spans="1:14" ht="15" customHeight="1" x14ac:dyDescent="0.25">
      <c r="A5878" s="26">
        <v>44552.639155092591</v>
      </c>
      <c r="B5878" s="23" t="s">
        <v>0</v>
      </c>
      <c r="C5878" s="23" t="s">
        <v>7433</v>
      </c>
      <c r="D5878" s="23" t="s">
        <v>364</v>
      </c>
      <c r="E5878" s="23" t="s">
        <v>1</v>
      </c>
      <c r="F5878" s="23" t="s">
        <v>7</v>
      </c>
      <c r="G5878" s="23" t="s">
        <v>1551</v>
      </c>
      <c r="H5878" s="2" t="s">
        <v>7725</v>
      </c>
      <c r="I5878" s="23" t="s">
        <v>11</v>
      </c>
      <c r="J5878" s="23"/>
      <c r="K5878" s="23" t="s">
        <v>9712</v>
      </c>
      <c r="L5878" s="23"/>
      <c r="M5878" s="23">
        <f>YEAR(Tabla2[[#This Row],[Fecha de creación]])</f>
        <v>2021</v>
      </c>
      <c r="N5878" s="23">
        <f>MONTH(Tabla2[[#This Row],[Fecha de creación]])</f>
        <v>12</v>
      </c>
    </row>
    <row r="5879" spans="1:14" ht="15" customHeight="1" x14ac:dyDescent="0.25">
      <c r="A5879" s="26">
        <v>44552.664699074077</v>
      </c>
      <c r="B5879" s="23" t="s">
        <v>0</v>
      </c>
      <c r="C5879" s="23" t="s">
        <v>7434</v>
      </c>
      <c r="D5879" s="23" t="s">
        <v>21</v>
      </c>
      <c r="E5879" s="23" t="s">
        <v>1</v>
      </c>
      <c r="F5879" s="23" t="s">
        <v>22</v>
      </c>
      <c r="G5879" s="23" t="s">
        <v>975</v>
      </c>
      <c r="H5879" s="2" t="s">
        <v>7744</v>
      </c>
      <c r="I5879" s="23" t="s">
        <v>7412</v>
      </c>
      <c r="J5879" s="23"/>
      <c r="K5879" s="23" t="s">
        <v>9712</v>
      </c>
      <c r="L5879" s="23"/>
      <c r="M5879" s="23">
        <f>YEAR(Tabla2[[#This Row],[Fecha de creación]])</f>
        <v>2021</v>
      </c>
      <c r="N5879" s="23">
        <f>MONTH(Tabla2[[#This Row],[Fecha de creación]])</f>
        <v>12</v>
      </c>
    </row>
    <row r="5880" spans="1:14" ht="15" customHeight="1" x14ac:dyDescent="0.25">
      <c r="A5880" s="26">
        <v>44552.683935185189</v>
      </c>
      <c r="B5880" s="23" t="s">
        <v>100</v>
      </c>
      <c r="C5880" s="23" t="s">
        <v>7435</v>
      </c>
      <c r="D5880" s="23" t="s">
        <v>7419</v>
      </c>
      <c r="E5880" s="23" t="s">
        <v>1</v>
      </c>
      <c r="F5880" s="23" t="s">
        <v>7</v>
      </c>
      <c r="G5880" s="23" t="s">
        <v>3</v>
      </c>
      <c r="H5880" s="2" t="s">
        <v>7734</v>
      </c>
      <c r="I5880" s="23" t="s">
        <v>6004</v>
      </c>
      <c r="J5880" s="23"/>
      <c r="K5880" s="23" t="s">
        <v>9712</v>
      </c>
      <c r="L5880" s="23"/>
      <c r="M5880" s="23">
        <f>YEAR(Tabla2[[#This Row],[Fecha de creación]])</f>
        <v>2021</v>
      </c>
      <c r="N5880" s="23">
        <f>MONTH(Tabla2[[#This Row],[Fecha de creación]])</f>
        <v>12</v>
      </c>
    </row>
    <row r="5881" spans="1:14" ht="15" customHeight="1" x14ac:dyDescent="0.25">
      <c r="A5881" s="26">
        <v>44552.68645833333</v>
      </c>
      <c r="B5881" s="23" t="s">
        <v>189</v>
      </c>
      <c r="C5881" s="23" t="s">
        <v>7436</v>
      </c>
      <c r="D5881" s="23" t="s">
        <v>2151</v>
      </c>
      <c r="E5881" s="23" t="s">
        <v>1</v>
      </c>
      <c r="F5881" s="23" t="s">
        <v>22</v>
      </c>
      <c r="G5881" s="23" t="s">
        <v>975</v>
      </c>
      <c r="H5881" s="2" t="s">
        <v>7731</v>
      </c>
      <c r="I5881" s="23" t="s">
        <v>4486</v>
      </c>
      <c r="J5881" s="23"/>
      <c r="K5881" s="23" t="s">
        <v>9712</v>
      </c>
      <c r="L5881" s="23"/>
      <c r="M5881" s="23">
        <f>YEAR(Tabla2[[#This Row],[Fecha de creación]])</f>
        <v>2021</v>
      </c>
      <c r="N5881" s="23">
        <f>MONTH(Tabla2[[#This Row],[Fecha de creación]])</f>
        <v>12</v>
      </c>
    </row>
    <row r="5882" spans="1:14" ht="15" customHeight="1" x14ac:dyDescent="0.25">
      <c r="A5882" s="26">
        <v>44553.412858796299</v>
      </c>
      <c r="B5882" s="23" t="s">
        <v>19</v>
      </c>
      <c r="C5882" s="23" t="s">
        <v>7437</v>
      </c>
      <c r="D5882" s="23" t="s">
        <v>7438</v>
      </c>
      <c r="E5882" s="23" t="s">
        <v>1</v>
      </c>
      <c r="F5882" s="23" t="s">
        <v>7</v>
      </c>
      <c r="G5882" s="23" t="s">
        <v>975</v>
      </c>
      <c r="H5882" s="2" t="s">
        <v>7730</v>
      </c>
      <c r="I5882" s="23" t="s">
        <v>23</v>
      </c>
      <c r="J5882" s="23"/>
      <c r="K5882" s="23" t="s">
        <v>9712</v>
      </c>
      <c r="L5882" s="23"/>
      <c r="M5882" s="23">
        <f>YEAR(Tabla2[[#This Row],[Fecha de creación]])</f>
        <v>2021</v>
      </c>
      <c r="N5882" s="23">
        <f>MONTH(Tabla2[[#This Row],[Fecha de creación]])</f>
        <v>12</v>
      </c>
    </row>
    <row r="5883" spans="1:14" ht="15" customHeight="1" x14ac:dyDescent="0.25">
      <c r="A5883" s="26">
        <v>44553.420347222222</v>
      </c>
      <c r="B5883" s="23" t="s">
        <v>0</v>
      </c>
      <c r="C5883" s="23" t="s">
        <v>7439</v>
      </c>
      <c r="D5883" s="23" t="s">
        <v>7260</v>
      </c>
      <c r="E5883" s="23" t="s">
        <v>1</v>
      </c>
      <c r="F5883" s="23" t="s">
        <v>7</v>
      </c>
      <c r="G5883" s="23" t="s">
        <v>975</v>
      </c>
      <c r="H5883" s="2" t="s">
        <v>7745</v>
      </c>
      <c r="I5883" s="23" t="s">
        <v>7412</v>
      </c>
      <c r="J5883" s="23"/>
      <c r="K5883" s="23" t="s">
        <v>9712</v>
      </c>
      <c r="L5883" s="23"/>
      <c r="M5883" s="23">
        <f>YEAR(Tabla2[[#This Row],[Fecha de creación]])</f>
        <v>2021</v>
      </c>
      <c r="N5883" s="23">
        <f>MONTH(Tabla2[[#This Row],[Fecha de creación]])</f>
        <v>12</v>
      </c>
    </row>
    <row r="5884" spans="1:14" ht="15" customHeight="1" x14ac:dyDescent="0.25">
      <c r="A5884" s="26">
        <v>44553.445567129631</v>
      </c>
      <c r="B5884" s="23" t="s">
        <v>189</v>
      </c>
      <c r="C5884" s="23" t="s">
        <v>7440</v>
      </c>
      <c r="D5884" s="23" t="s">
        <v>51</v>
      </c>
      <c r="E5884" s="23" t="s">
        <v>1</v>
      </c>
      <c r="F5884" s="23" t="s">
        <v>2</v>
      </c>
      <c r="G5884" s="23" t="s">
        <v>1551</v>
      </c>
      <c r="H5884" s="2" t="s">
        <v>7737</v>
      </c>
      <c r="I5884" s="23" t="s">
        <v>7205</v>
      </c>
      <c r="J5884" s="23"/>
      <c r="K5884" s="23" t="s">
        <v>9712</v>
      </c>
      <c r="L5884" s="23"/>
      <c r="M5884" s="23">
        <f>YEAR(Tabla2[[#This Row],[Fecha de creación]])</f>
        <v>2021</v>
      </c>
      <c r="N5884" s="23">
        <f>MONTH(Tabla2[[#This Row],[Fecha de creación]])</f>
        <v>12</v>
      </c>
    </row>
    <row r="5885" spans="1:14" ht="15" customHeight="1" x14ac:dyDescent="0.25">
      <c r="A5885" s="26">
        <v>44553.4528125</v>
      </c>
      <c r="B5885" s="23" t="s">
        <v>0</v>
      </c>
      <c r="C5885" s="23" t="s">
        <v>7441</v>
      </c>
      <c r="D5885" s="23" t="s">
        <v>7260</v>
      </c>
      <c r="E5885" s="23" t="s">
        <v>1</v>
      </c>
      <c r="F5885" s="23" t="s">
        <v>7</v>
      </c>
      <c r="G5885" s="23" t="s">
        <v>975</v>
      </c>
      <c r="H5885" s="2" t="s">
        <v>7745</v>
      </c>
      <c r="I5885" s="23" t="s">
        <v>7412</v>
      </c>
      <c r="J5885" s="23"/>
      <c r="K5885" s="23" t="s">
        <v>9712</v>
      </c>
      <c r="L5885" s="23"/>
      <c r="M5885" s="23">
        <f>YEAR(Tabla2[[#This Row],[Fecha de creación]])</f>
        <v>2021</v>
      </c>
      <c r="N5885" s="23">
        <f>MONTH(Tabla2[[#This Row],[Fecha de creación]])</f>
        <v>12</v>
      </c>
    </row>
    <row r="5886" spans="1:14" ht="15" customHeight="1" x14ac:dyDescent="0.25">
      <c r="A5886" s="26">
        <v>44553.460196759261</v>
      </c>
      <c r="B5886" s="23" t="s">
        <v>0</v>
      </c>
      <c r="C5886" s="23" t="s">
        <v>7442</v>
      </c>
      <c r="D5886" s="23" t="s">
        <v>3644</v>
      </c>
      <c r="E5886" s="23" t="s">
        <v>1</v>
      </c>
      <c r="F5886" s="23" t="s">
        <v>22</v>
      </c>
      <c r="G5886" s="23" t="s">
        <v>975</v>
      </c>
      <c r="H5886" s="2" t="s">
        <v>8893</v>
      </c>
      <c r="I5886" s="23" t="s">
        <v>7412</v>
      </c>
      <c r="J5886" s="23"/>
      <c r="K5886" s="23" t="s">
        <v>9712</v>
      </c>
      <c r="L5886" s="23"/>
      <c r="M5886" s="23">
        <f>YEAR(Tabla2[[#This Row],[Fecha de creación]])</f>
        <v>2021</v>
      </c>
      <c r="N5886" s="23">
        <f>MONTH(Tabla2[[#This Row],[Fecha de creación]])</f>
        <v>12</v>
      </c>
    </row>
    <row r="5887" spans="1:14" ht="15" customHeight="1" x14ac:dyDescent="0.25">
      <c r="A5887" s="26">
        <v>44553.471620370372</v>
      </c>
      <c r="B5887" s="23" t="s">
        <v>0</v>
      </c>
      <c r="C5887" s="23" t="s">
        <v>7443</v>
      </c>
      <c r="D5887" s="23" t="s">
        <v>3644</v>
      </c>
      <c r="E5887" s="23" t="s">
        <v>1</v>
      </c>
      <c r="F5887" s="23" t="s">
        <v>22</v>
      </c>
      <c r="G5887" s="23" t="s">
        <v>975</v>
      </c>
      <c r="H5887" s="2" t="s">
        <v>8893</v>
      </c>
      <c r="I5887" s="23" t="s">
        <v>7412</v>
      </c>
      <c r="J5887" s="23"/>
      <c r="K5887" s="23" t="s">
        <v>9712</v>
      </c>
      <c r="L5887" s="23"/>
      <c r="M5887" s="23">
        <f>YEAR(Tabla2[[#This Row],[Fecha de creación]])</f>
        <v>2021</v>
      </c>
      <c r="N5887" s="23">
        <f>MONTH(Tabla2[[#This Row],[Fecha de creación]])</f>
        <v>12</v>
      </c>
    </row>
    <row r="5888" spans="1:14" ht="15" customHeight="1" x14ac:dyDescent="0.25">
      <c r="A5888" s="26">
        <v>44553.480057870373</v>
      </c>
      <c r="B5888" s="23" t="s">
        <v>0</v>
      </c>
      <c r="C5888" s="23" t="s">
        <v>7444</v>
      </c>
      <c r="D5888" s="23" t="s">
        <v>382</v>
      </c>
      <c r="E5888" s="23" t="s">
        <v>1</v>
      </c>
      <c r="F5888" s="23" t="s">
        <v>7</v>
      </c>
      <c r="G5888" s="23" t="s">
        <v>975</v>
      </c>
      <c r="H5888" s="2" t="s">
        <v>7723</v>
      </c>
      <c r="I5888" s="23" t="s">
        <v>7412</v>
      </c>
      <c r="J5888" s="23"/>
      <c r="K5888" s="23" t="s">
        <v>9712</v>
      </c>
      <c r="L5888" s="23"/>
      <c r="M5888" s="23">
        <f>YEAR(Tabla2[[#This Row],[Fecha de creación]])</f>
        <v>2021</v>
      </c>
      <c r="N5888" s="23">
        <f>MONTH(Tabla2[[#This Row],[Fecha de creación]])</f>
        <v>12</v>
      </c>
    </row>
    <row r="5889" spans="1:14" ht="15" customHeight="1" x14ac:dyDescent="0.25">
      <c r="A5889" s="26">
        <v>44553.518043981479</v>
      </c>
      <c r="B5889" s="23" t="s">
        <v>19</v>
      </c>
      <c r="C5889" s="23" t="s">
        <v>7445</v>
      </c>
      <c r="D5889" s="23" t="s">
        <v>7446</v>
      </c>
      <c r="E5889" s="23" t="s">
        <v>1</v>
      </c>
      <c r="F5889" s="23" t="s">
        <v>22</v>
      </c>
      <c r="G5889" s="23" t="s">
        <v>975</v>
      </c>
      <c r="H5889" s="2" t="s">
        <v>7731</v>
      </c>
      <c r="I5889" s="23" t="s">
        <v>23</v>
      </c>
      <c r="J5889" s="23"/>
      <c r="K5889" s="23" t="s">
        <v>9712</v>
      </c>
      <c r="L5889" s="23"/>
      <c r="M5889" s="23">
        <f>YEAR(Tabla2[[#This Row],[Fecha de creación]])</f>
        <v>2021</v>
      </c>
      <c r="N5889" s="23">
        <f>MONTH(Tabla2[[#This Row],[Fecha de creación]])</f>
        <v>12</v>
      </c>
    </row>
    <row r="5890" spans="1:14" ht="15" customHeight="1" x14ac:dyDescent="0.25">
      <c r="A5890" s="26">
        <v>44553.519849537035</v>
      </c>
      <c r="B5890" s="23" t="s">
        <v>0</v>
      </c>
      <c r="C5890" s="23" t="s">
        <v>7447</v>
      </c>
      <c r="D5890" s="23" t="s">
        <v>4901</v>
      </c>
      <c r="E5890" s="23" t="s">
        <v>1</v>
      </c>
      <c r="F5890" s="23" t="s">
        <v>22</v>
      </c>
      <c r="G5890" s="23" t="s">
        <v>975</v>
      </c>
      <c r="H5890" s="2" t="s">
        <v>8893</v>
      </c>
      <c r="I5890" s="23" t="s">
        <v>5999</v>
      </c>
      <c r="J5890" s="23"/>
      <c r="K5890" s="23" t="s">
        <v>9712</v>
      </c>
      <c r="L5890" s="23"/>
      <c r="M5890" s="23">
        <f>YEAR(Tabla2[[#This Row],[Fecha de creación]])</f>
        <v>2021</v>
      </c>
      <c r="N5890" s="23">
        <f>MONTH(Tabla2[[#This Row],[Fecha de creación]])</f>
        <v>12</v>
      </c>
    </row>
    <row r="5891" spans="1:14" ht="15" customHeight="1" x14ac:dyDescent="0.25">
      <c r="A5891" s="26">
        <v>44553.521863425929</v>
      </c>
      <c r="B5891" s="23" t="s">
        <v>0</v>
      </c>
      <c r="C5891" s="23" t="s">
        <v>7448</v>
      </c>
      <c r="D5891" s="23" t="s">
        <v>982</v>
      </c>
      <c r="E5891" s="23" t="s">
        <v>1</v>
      </c>
      <c r="F5891" s="23" t="s">
        <v>22</v>
      </c>
      <c r="G5891" s="23" t="s">
        <v>975</v>
      </c>
      <c r="H5891" s="2" t="s">
        <v>8893</v>
      </c>
      <c r="I5891" s="23" t="s">
        <v>5999</v>
      </c>
      <c r="J5891" s="23"/>
      <c r="K5891" s="23" t="s">
        <v>9712</v>
      </c>
      <c r="L5891" s="23"/>
      <c r="M5891" s="23">
        <f>YEAR(Tabla2[[#This Row],[Fecha de creación]])</f>
        <v>2021</v>
      </c>
      <c r="N5891" s="23">
        <f>MONTH(Tabla2[[#This Row],[Fecha de creación]])</f>
        <v>12</v>
      </c>
    </row>
    <row r="5892" spans="1:14" ht="15" customHeight="1" x14ac:dyDescent="0.25">
      <c r="A5892" s="26">
        <v>44553.524305555555</v>
      </c>
      <c r="B5892" s="23" t="s">
        <v>189</v>
      </c>
      <c r="C5892" s="23" t="s">
        <v>7449</v>
      </c>
      <c r="D5892" s="23" t="s">
        <v>7096</v>
      </c>
      <c r="E5892" s="23" t="s">
        <v>1</v>
      </c>
      <c r="F5892" s="23" t="s">
        <v>7</v>
      </c>
      <c r="G5892" s="23" t="s">
        <v>975</v>
      </c>
      <c r="H5892" s="2" t="s">
        <v>7722</v>
      </c>
      <c r="I5892" s="23" t="s">
        <v>4486</v>
      </c>
      <c r="J5892" s="23"/>
      <c r="K5892" s="23" t="s">
        <v>9712</v>
      </c>
      <c r="L5892" s="23"/>
      <c r="M5892" s="23">
        <f>YEAR(Tabla2[[#This Row],[Fecha de creación]])</f>
        <v>2021</v>
      </c>
      <c r="N5892" s="23">
        <f>MONTH(Tabla2[[#This Row],[Fecha de creación]])</f>
        <v>12</v>
      </c>
    </row>
    <row r="5893" spans="1:14" ht="15" customHeight="1" x14ac:dyDescent="0.25">
      <c r="A5893" s="26">
        <v>44553.524965277778</v>
      </c>
      <c r="B5893" s="23" t="s">
        <v>189</v>
      </c>
      <c r="C5893" s="23" t="s">
        <v>7450</v>
      </c>
      <c r="D5893" s="23" t="s">
        <v>7451</v>
      </c>
      <c r="E5893" s="23" t="s">
        <v>1</v>
      </c>
      <c r="F5893" s="23" t="s">
        <v>7</v>
      </c>
      <c r="G5893" s="23" t="s">
        <v>1551</v>
      </c>
      <c r="H5893" s="2" t="s">
        <v>7737</v>
      </c>
      <c r="I5893" s="23" t="s">
        <v>7205</v>
      </c>
      <c r="J5893" s="23"/>
      <c r="K5893" s="23" t="s">
        <v>9712</v>
      </c>
      <c r="L5893" s="23"/>
      <c r="M5893" s="23">
        <f>YEAR(Tabla2[[#This Row],[Fecha de creación]])</f>
        <v>2021</v>
      </c>
      <c r="N5893" s="23">
        <f>MONTH(Tabla2[[#This Row],[Fecha de creación]])</f>
        <v>12</v>
      </c>
    </row>
    <row r="5894" spans="1:14" ht="15" customHeight="1" x14ac:dyDescent="0.25">
      <c r="A5894" s="26">
        <v>44553.52988425926</v>
      </c>
      <c r="B5894" s="23" t="s">
        <v>19</v>
      </c>
      <c r="C5894" s="23" t="s">
        <v>7452</v>
      </c>
      <c r="D5894" s="23" t="s">
        <v>7453</v>
      </c>
      <c r="E5894" s="23" t="s">
        <v>1</v>
      </c>
      <c r="F5894" s="23" t="s">
        <v>7</v>
      </c>
      <c r="G5894" s="23" t="s">
        <v>975</v>
      </c>
      <c r="H5894" s="2" t="s">
        <v>7745</v>
      </c>
      <c r="I5894" s="23" t="s">
        <v>23</v>
      </c>
      <c r="J5894" s="23"/>
      <c r="K5894" s="23" t="s">
        <v>9712</v>
      </c>
      <c r="L5894" s="23"/>
      <c r="M5894" s="23">
        <f>YEAR(Tabla2[[#This Row],[Fecha de creación]])</f>
        <v>2021</v>
      </c>
      <c r="N5894" s="23">
        <f>MONTH(Tabla2[[#This Row],[Fecha de creación]])</f>
        <v>12</v>
      </c>
    </row>
    <row r="5895" spans="1:14" ht="15" customHeight="1" x14ac:dyDescent="0.25">
      <c r="A5895" s="26">
        <v>44553.534155092595</v>
      </c>
      <c r="B5895" s="23" t="s">
        <v>0</v>
      </c>
      <c r="C5895" s="23" t="s">
        <v>7454</v>
      </c>
      <c r="D5895" s="23" t="s">
        <v>6</v>
      </c>
      <c r="E5895" s="23" t="s">
        <v>1</v>
      </c>
      <c r="F5895" s="23" t="s">
        <v>7</v>
      </c>
      <c r="G5895" s="23" t="s">
        <v>975</v>
      </c>
      <c r="H5895" s="2" t="s">
        <v>7722</v>
      </c>
      <c r="I5895" s="23" t="s">
        <v>7412</v>
      </c>
      <c r="J5895" s="23"/>
      <c r="K5895" s="23" t="s">
        <v>9712</v>
      </c>
      <c r="L5895" s="23"/>
      <c r="M5895" s="23">
        <f>YEAR(Tabla2[[#This Row],[Fecha de creación]])</f>
        <v>2021</v>
      </c>
      <c r="N5895" s="23">
        <f>MONTH(Tabla2[[#This Row],[Fecha de creación]])</f>
        <v>12</v>
      </c>
    </row>
    <row r="5896" spans="1:14" ht="15" customHeight="1" x14ac:dyDescent="0.25">
      <c r="A5896" s="26">
        <v>44553.542696759258</v>
      </c>
      <c r="B5896" s="23" t="s">
        <v>0</v>
      </c>
      <c r="C5896" s="23" t="s">
        <v>7455</v>
      </c>
      <c r="D5896" s="23" t="s">
        <v>7157</v>
      </c>
      <c r="E5896" s="23" t="s">
        <v>1</v>
      </c>
      <c r="F5896" s="23" t="s">
        <v>7</v>
      </c>
      <c r="G5896" s="23" t="s">
        <v>3</v>
      </c>
      <c r="I5896" s="23" t="s">
        <v>120</v>
      </c>
      <c r="J5896" s="23"/>
      <c r="K5896" s="23" t="s">
        <v>9712</v>
      </c>
      <c r="L5896" s="23"/>
      <c r="M5896" s="23">
        <f>YEAR(Tabla2[[#This Row],[Fecha de creación]])</f>
        <v>2021</v>
      </c>
      <c r="N5896" s="23">
        <f>MONTH(Tabla2[[#This Row],[Fecha de creación]])</f>
        <v>12</v>
      </c>
    </row>
    <row r="5897" spans="1:14" ht="15" customHeight="1" x14ac:dyDescent="0.25">
      <c r="A5897" s="26">
        <v>44553.547013888892</v>
      </c>
      <c r="B5897" s="23" t="s">
        <v>0</v>
      </c>
      <c r="C5897" s="23" t="s">
        <v>7456</v>
      </c>
      <c r="D5897" s="23" t="s">
        <v>7157</v>
      </c>
      <c r="E5897" s="23" t="s">
        <v>1</v>
      </c>
      <c r="F5897" s="23" t="s">
        <v>7</v>
      </c>
      <c r="G5897" s="23" t="s">
        <v>1551</v>
      </c>
      <c r="H5897" s="2" t="s">
        <v>7725</v>
      </c>
      <c r="I5897" s="23" t="s">
        <v>976</v>
      </c>
      <c r="J5897" s="23"/>
      <c r="K5897" s="23" t="s">
        <v>9712</v>
      </c>
      <c r="L5897" s="23"/>
      <c r="M5897" s="23">
        <f>YEAR(Tabla2[[#This Row],[Fecha de creación]])</f>
        <v>2021</v>
      </c>
      <c r="N5897" s="23">
        <f>MONTH(Tabla2[[#This Row],[Fecha de creación]])</f>
        <v>12</v>
      </c>
    </row>
    <row r="5898" spans="1:14" ht="15" customHeight="1" x14ac:dyDescent="0.25">
      <c r="A5898" s="26">
        <v>44553.554386574076</v>
      </c>
      <c r="B5898" s="23" t="s">
        <v>0</v>
      </c>
      <c r="C5898" s="23" t="s">
        <v>7457</v>
      </c>
      <c r="D5898" s="23" t="s">
        <v>6</v>
      </c>
      <c r="E5898" s="23" t="s">
        <v>1</v>
      </c>
      <c r="F5898" s="23" t="s">
        <v>7</v>
      </c>
      <c r="G5898" s="23" t="s">
        <v>975</v>
      </c>
      <c r="H5898" s="2" t="s">
        <v>7722</v>
      </c>
      <c r="I5898" s="23" t="s">
        <v>7412</v>
      </c>
      <c r="J5898" s="23"/>
      <c r="K5898" s="23" t="s">
        <v>9712</v>
      </c>
      <c r="L5898" s="23"/>
      <c r="M5898" s="23">
        <f>YEAR(Tabla2[[#This Row],[Fecha de creación]])</f>
        <v>2021</v>
      </c>
      <c r="N5898" s="23">
        <f>MONTH(Tabla2[[#This Row],[Fecha de creación]])</f>
        <v>12</v>
      </c>
    </row>
    <row r="5899" spans="1:14" ht="15" customHeight="1" x14ac:dyDescent="0.25">
      <c r="A5899" s="26">
        <v>44553.55704861111</v>
      </c>
      <c r="B5899" s="23" t="s">
        <v>19</v>
      </c>
      <c r="C5899" s="23" t="s">
        <v>7458</v>
      </c>
      <c r="D5899" s="23" t="s">
        <v>7459</v>
      </c>
      <c r="E5899" s="23" t="s">
        <v>1</v>
      </c>
      <c r="F5899" s="23" t="s">
        <v>22</v>
      </c>
      <c r="G5899" s="23" t="s">
        <v>975</v>
      </c>
      <c r="H5899" s="2" t="s">
        <v>7743</v>
      </c>
      <c r="I5899" s="23" t="s">
        <v>23</v>
      </c>
      <c r="J5899" s="23"/>
      <c r="K5899" s="23" t="s">
        <v>9712</v>
      </c>
      <c r="L5899" s="23"/>
      <c r="M5899" s="23">
        <f>YEAR(Tabla2[[#This Row],[Fecha de creación]])</f>
        <v>2021</v>
      </c>
      <c r="N5899" s="23">
        <f>MONTH(Tabla2[[#This Row],[Fecha de creación]])</f>
        <v>12</v>
      </c>
    </row>
    <row r="5900" spans="1:14" ht="15" customHeight="1" x14ac:dyDescent="0.25">
      <c r="A5900" s="26">
        <v>44553.609189814815</v>
      </c>
      <c r="B5900" s="23" t="s">
        <v>0</v>
      </c>
      <c r="C5900" s="23" t="s">
        <v>7460</v>
      </c>
      <c r="D5900" s="23" t="s">
        <v>6</v>
      </c>
      <c r="E5900" s="23" t="s">
        <v>1</v>
      </c>
      <c r="F5900" s="23" t="s">
        <v>22</v>
      </c>
      <c r="G5900" s="23" t="s">
        <v>975</v>
      </c>
      <c r="H5900" s="2" t="s">
        <v>7722</v>
      </c>
      <c r="I5900" s="23" t="s">
        <v>7412</v>
      </c>
      <c r="J5900" s="23"/>
      <c r="K5900" s="23" t="s">
        <v>9712</v>
      </c>
      <c r="L5900" s="23"/>
      <c r="M5900" s="23">
        <f>YEAR(Tabla2[[#This Row],[Fecha de creación]])</f>
        <v>2021</v>
      </c>
      <c r="N5900" s="23">
        <f>MONTH(Tabla2[[#This Row],[Fecha de creación]])</f>
        <v>12</v>
      </c>
    </row>
    <row r="5901" spans="1:14" ht="15" customHeight="1" x14ac:dyDescent="0.25">
      <c r="A5901" s="26">
        <v>44553.616180555553</v>
      </c>
      <c r="B5901" s="23" t="s">
        <v>189</v>
      </c>
      <c r="C5901" s="23" t="s">
        <v>7461</v>
      </c>
      <c r="D5901" s="23" t="s">
        <v>7096</v>
      </c>
      <c r="E5901" s="23" t="s">
        <v>1</v>
      </c>
      <c r="F5901" s="23" t="s">
        <v>7</v>
      </c>
      <c r="G5901" s="23" t="s">
        <v>975</v>
      </c>
      <c r="H5901" s="2" t="s">
        <v>7722</v>
      </c>
      <c r="I5901" s="23" t="s">
        <v>4486</v>
      </c>
      <c r="J5901" s="23"/>
      <c r="K5901" s="23" t="s">
        <v>9712</v>
      </c>
      <c r="L5901" s="23"/>
      <c r="M5901" s="23">
        <f>YEAR(Tabla2[[#This Row],[Fecha de creación]])</f>
        <v>2021</v>
      </c>
      <c r="N5901" s="23">
        <f>MONTH(Tabla2[[#This Row],[Fecha de creación]])</f>
        <v>12</v>
      </c>
    </row>
    <row r="5902" spans="1:14" ht="15" customHeight="1" x14ac:dyDescent="0.25">
      <c r="A5902" s="26">
        <v>44553.638252314813</v>
      </c>
      <c r="B5902" s="23" t="s">
        <v>19</v>
      </c>
      <c r="C5902" s="23" t="s">
        <v>7462</v>
      </c>
      <c r="D5902" s="23" t="s">
        <v>7463</v>
      </c>
      <c r="E5902" s="23" t="s">
        <v>1</v>
      </c>
      <c r="F5902" s="23" t="s">
        <v>22</v>
      </c>
      <c r="G5902" s="23" t="s">
        <v>975</v>
      </c>
      <c r="H5902" s="2" t="s">
        <v>7744</v>
      </c>
      <c r="I5902" s="23" t="s">
        <v>23</v>
      </c>
      <c r="J5902" s="23"/>
      <c r="K5902" s="23" t="s">
        <v>9712</v>
      </c>
      <c r="L5902" s="23"/>
      <c r="M5902" s="23">
        <f>YEAR(Tabla2[[#This Row],[Fecha de creación]])</f>
        <v>2021</v>
      </c>
      <c r="N5902" s="23">
        <f>MONTH(Tabla2[[#This Row],[Fecha de creación]])</f>
        <v>12</v>
      </c>
    </row>
    <row r="5903" spans="1:14" ht="15" customHeight="1" x14ac:dyDescent="0.25">
      <c r="A5903" s="26">
        <v>44553.643055555556</v>
      </c>
      <c r="B5903" s="23" t="s">
        <v>0</v>
      </c>
      <c r="C5903" s="23" t="s">
        <v>7464</v>
      </c>
      <c r="D5903" s="23" t="s">
        <v>6</v>
      </c>
      <c r="E5903" s="23" t="s">
        <v>1</v>
      </c>
      <c r="F5903" s="23" t="s">
        <v>7</v>
      </c>
      <c r="G5903" s="23" t="s">
        <v>975</v>
      </c>
      <c r="H5903" s="2" t="s">
        <v>7722</v>
      </c>
      <c r="I5903" s="23" t="s">
        <v>7412</v>
      </c>
      <c r="J5903" s="23"/>
      <c r="K5903" s="23" t="s">
        <v>9712</v>
      </c>
      <c r="L5903" s="23"/>
      <c r="M5903" s="23">
        <f>YEAR(Tabla2[[#This Row],[Fecha de creación]])</f>
        <v>2021</v>
      </c>
      <c r="N5903" s="23">
        <f>MONTH(Tabla2[[#This Row],[Fecha de creación]])</f>
        <v>12</v>
      </c>
    </row>
    <row r="5904" spans="1:14" ht="15" customHeight="1" x14ac:dyDescent="0.25">
      <c r="A5904" s="26">
        <v>44553.659641203703</v>
      </c>
      <c r="B5904" s="23" t="s">
        <v>0</v>
      </c>
      <c r="C5904" s="23" t="s">
        <v>7465</v>
      </c>
      <c r="D5904" s="23" t="s">
        <v>364</v>
      </c>
      <c r="E5904" s="23" t="s">
        <v>1</v>
      </c>
      <c r="F5904" s="23" t="s">
        <v>7</v>
      </c>
      <c r="G5904" s="23" t="s">
        <v>1551</v>
      </c>
      <c r="H5904" s="2" t="s">
        <v>7725</v>
      </c>
      <c r="I5904" s="23" t="s">
        <v>11</v>
      </c>
      <c r="J5904" s="23"/>
      <c r="K5904" s="23" t="s">
        <v>9712</v>
      </c>
      <c r="L5904" s="23"/>
      <c r="M5904" s="23">
        <f>YEAR(Tabla2[[#This Row],[Fecha de creación]])</f>
        <v>2021</v>
      </c>
      <c r="N5904" s="23">
        <f>MONTH(Tabla2[[#This Row],[Fecha de creación]])</f>
        <v>12</v>
      </c>
    </row>
    <row r="5905" spans="1:14" ht="15" customHeight="1" x14ac:dyDescent="0.25">
      <c r="A5905" s="26">
        <v>44553.693009259259</v>
      </c>
      <c r="B5905" s="23" t="s">
        <v>0</v>
      </c>
      <c r="C5905" s="23" t="s">
        <v>7466</v>
      </c>
      <c r="D5905" s="23" t="s">
        <v>615</v>
      </c>
      <c r="E5905" s="23" t="s">
        <v>1</v>
      </c>
      <c r="F5905" s="23" t="s">
        <v>7</v>
      </c>
      <c r="G5905" s="23" t="s">
        <v>975</v>
      </c>
      <c r="H5905" s="2" t="s">
        <v>7745</v>
      </c>
      <c r="I5905" s="23" t="s">
        <v>7412</v>
      </c>
      <c r="J5905" s="23"/>
      <c r="K5905" s="23" t="s">
        <v>9712</v>
      </c>
      <c r="L5905" s="23"/>
      <c r="M5905" s="23">
        <f>YEAR(Tabla2[[#This Row],[Fecha de creación]])</f>
        <v>2021</v>
      </c>
      <c r="N5905" s="23">
        <f>MONTH(Tabla2[[#This Row],[Fecha de creación]])</f>
        <v>12</v>
      </c>
    </row>
    <row r="5906" spans="1:14" ht="15" customHeight="1" x14ac:dyDescent="0.25">
      <c r="A5906" s="26">
        <v>44553.700254629628</v>
      </c>
      <c r="B5906" s="23" t="s">
        <v>19</v>
      </c>
      <c r="C5906" s="23" t="s">
        <v>7467</v>
      </c>
      <c r="D5906" s="23" t="s">
        <v>7468</v>
      </c>
      <c r="E5906" s="23" t="s">
        <v>1</v>
      </c>
      <c r="F5906" s="23" t="s">
        <v>7</v>
      </c>
      <c r="G5906" s="23" t="s">
        <v>975</v>
      </c>
      <c r="H5906" s="2" t="s">
        <v>7730</v>
      </c>
      <c r="I5906" s="23" t="s">
        <v>23</v>
      </c>
      <c r="J5906" s="23"/>
      <c r="K5906" s="23" t="s">
        <v>9712</v>
      </c>
      <c r="L5906" s="23"/>
      <c r="M5906" s="23">
        <f>YEAR(Tabla2[[#This Row],[Fecha de creación]])</f>
        <v>2021</v>
      </c>
      <c r="N5906" s="23">
        <f>MONTH(Tabla2[[#This Row],[Fecha de creación]])</f>
        <v>12</v>
      </c>
    </row>
    <row r="5907" spans="1:14" ht="15" customHeight="1" x14ac:dyDescent="0.25">
      <c r="A5907" s="26">
        <v>44553.701585648145</v>
      </c>
      <c r="B5907" s="23" t="s">
        <v>0</v>
      </c>
      <c r="C5907" s="23" t="s">
        <v>7469</v>
      </c>
      <c r="D5907" s="23" t="s">
        <v>615</v>
      </c>
      <c r="E5907" s="23" t="s">
        <v>1</v>
      </c>
      <c r="F5907" s="23" t="s">
        <v>7</v>
      </c>
      <c r="G5907" s="23" t="s">
        <v>975</v>
      </c>
      <c r="H5907" s="2" t="s">
        <v>7745</v>
      </c>
      <c r="I5907" s="23" t="s">
        <v>7412</v>
      </c>
      <c r="J5907" s="23"/>
      <c r="K5907" s="23" t="s">
        <v>9712</v>
      </c>
      <c r="L5907" s="23"/>
      <c r="M5907" s="23">
        <f>YEAR(Tabla2[[#This Row],[Fecha de creación]])</f>
        <v>2021</v>
      </c>
      <c r="N5907" s="23">
        <f>MONTH(Tabla2[[#This Row],[Fecha de creación]])</f>
        <v>12</v>
      </c>
    </row>
    <row r="5908" spans="1:14" ht="15" customHeight="1" x14ac:dyDescent="0.25">
      <c r="A5908" s="26">
        <v>44553.709641203706</v>
      </c>
      <c r="B5908" s="23" t="s">
        <v>0</v>
      </c>
      <c r="C5908" s="23" t="s">
        <v>7470</v>
      </c>
      <c r="D5908" s="23" t="s">
        <v>985</v>
      </c>
      <c r="E5908" s="23" t="s">
        <v>1</v>
      </c>
      <c r="F5908" s="23" t="s">
        <v>7</v>
      </c>
      <c r="G5908" s="23" t="s">
        <v>1551</v>
      </c>
      <c r="H5908" s="2" t="s">
        <v>7737</v>
      </c>
      <c r="I5908" s="23" t="s">
        <v>11</v>
      </c>
      <c r="J5908" s="23"/>
      <c r="K5908" s="23" t="s">
        <v>9712</v>
      </c>
      <c r="L5908" s="23"/>
      <c r="M5908" s="23">
        <f>YEAR(Tabla2[[#This Row],[Fecha de creación]])</f>
        <v>2021</v>
      </c>
      <c r="N5908" s="23">
        <f>MONTH(Tabla2[[#This Row],[Fecha de creación]])</f>
        <v>12</v>
      </c>
    </row>
    <row r="5909" spans="1:14" ht="15" customHeight="1" x14ac:dyDescent="0.25">
      <c r="A5909" s="26">
        <v>44554.36519675926</v>
      </c>
      <c r="B5909" s="23" t="s">
        <v>19</v>
      </c>
      <c r="C5909" s="23" t="s">
        <v>7471</v>
      </c>
      <c r="D5909" s="23" t="s">
        <v>7472</v>
      </c>
      <c r="E5909" s="23" t="s">
        <v>1</v>
      </c>
      <c r="F5909" s="23" t="s">
        <v>22</v>
      </c>
      <c r="G5909" s="23" t="s">
        <v>975</v>
      </c>
      <c r="H5909" s="2" t="s">
        <v>7744</v>
      </c>
      <c r="I5909" s="23" t="s">
        <v>23</v>
      </c>
      <c r="J5909" s="23"/>
      <c r="K5909" s="23" t="s">
        <v>9712</v>
      </c>
      <c r="L5909" s="23"/>
      <c r="M5909" s="23">
        <f>YEAR(Tabla2[[#This Row],[Fecha de creación]])</f>
        <v>2021</v>
      </c>
      <c r="N5909" s="23">
        <f>MONTH(Tabla2[[#This Row],[Fecha de creación]])</f>
        <v>12</v>
      </c>
    </row>
    <row r="5910" spans="1:14" ht="15" customHeight="1" x14ac:dyDescent="0.25">
      <c r="A5910" s="26">
        <v>44554.424189814818</v>
      </c>
      <c r="B5910" s="23" t="s">
        <v>0</v>
      </c>
      <c r="C5910" s="23" t="s">
        <v>7473</v>
      </c>
      <c r="D5910" s="23" t="s">
        <v>51</v>
      </c>
      <c r="E5910" s="23" t="s">
        <v>1</v>
      </c>
      <c r="F5910" s="23" t="s">
        <v>2</v>
      </c>
      <c r="G5910" s="23" t="s">
        <v>1551</v>
      </c>
      <c r="H5910" s="2" t="s">
        <v>7737</v>
      </c>
      <c r="I5910" s="23" t="s">
        <v>11</v>
      </c>
      <c r="J5910" s="23"/>
      <c r="K5910" s="23" t="s">
        <v>9712</v>
      </c>
      <c r="L5910" s="23"/>
      <c r="M5910" s="23">
        <f>YEAR(Tabla2[[#This Row],[Fecha de creación]])</f>
        <v>2021</v>
      </c>
      <c r="N5910" s="23">
        <f>MONTH(Tabla2[[#This Row],[Fecha de creación]])</f>
        <v>12</v>
      </c>
    </row>
    <row r="5911" spans="1:14" ht="15" customHeight="1" x14ac:dyDescent="0.25">
      <c r="A5911" s="26">
        <v>44554.468124999999</v>
      </c>
      <c r="B5911" s="23" t="s">
        <v>0</v>
      </c>
      <c r="C5911" s="23" t="s">
        <v>7474</v>
      </c>
      <c r="D5911" s="23" t="s">
        <v>6</v>
      </c>
      <c r="E5911" s="23" t="s">
        <v>1</v>
      </c>
      <c r="F5911" s="23" t="s">
        <v>7</v>
      </c>
      <c r="G5911" s="23" t="s">
        <v>975</v>
      </c>
      <c r="H5911" s="2" t="s">
        <v>7722</v>
      </c>
      <c r="I5911" s="23" t="s">
        <v>7412</v>
      </c>
      <c r="J5911" s="23"/>
      <c r="K5911" s="23" t="s">
        <v>9712</v>
      </c>
      <c r="L5911" s="23"/>
      <c r="M5911" s="23">
        <f>YEAR(Tabla2[[#This Row],[Fecha de creación]])</f>
        <v>2021</v>
      </c>
      <c r="N5911" s="23">
        <f>MONTH(Tabla2[[#This Row],[Fecha de creación]])</f>
        <v>12</v>
      </c>
    </row>
    <row r="5912" spans="1:14" ht="15" customHeight="1" x14ac:dyDescent="0.25">
      <c r="A5912" s="26">
        <v>44554.474537037036</v>
      </c>
      <c r="B5912" s="23" t="s">
        <v>0</v>
      </c>
      <c r="C5912" s="23" t="s">
        <v>7475</v>
      </c>
      <c r="D5912" s="23" t="s">
        <v>205</v>
      </c>
      <c r="E5912" s="23" t="s">
        <v>1</v>
      </c>
      <c r="F5912" s="23" t="s">
        <v>7</v>
      </c>
      <c r="G5912" s="23" t="s">
        <v>1551</v>
      </c>
      <c r="H5912" s="2" t="s">
        <v>7734</v>
      </c>
      <c r="I5912" s="23" t="s">
        <v>28</v>
      </c>
      <c r="J5912" s="23"/>
      <c r="K5912" s="23" t="s">
        <v>9712</v>
      </c>
      <c r="L5912" s="23"/>
      <c r="M5912" s="23">
        <f>YEAR(Tabla2[[#This Row],[Fecha de creación]])</f>
        <v>2021</v>
      </c>
      <c r="N5912" s="23">
        <f>MONTH(Tabla2[[#This Row],[Fecha de creación]])</f>
        <v>12</v>
      </c>
    </row>
    <row r="5913" spans="1:14" ht="15" customHeight="1" x14ac:dyDescent="0.25">
      <c r="A5913" s="26">
        <v>44554.508125</v>
      </c>
      <c r="B5913" s="23" t="s">
        <v>0</v>
      </c>
      <c r="C5913" s="23" t="s">
        <v>7476</v>
      </c>
      <c r="D5913" s="23" t="s">
        <v>1070</v>
      </c>
      <c r="E5913" s="23" t="s">
        <v>1</v>
      </c>
      <c r="F5913" s="23" t="s">
        <v>22</v>
      </c>
      <c r="G5913" s="23" t="s">
        <v>975</v>
      </c>
      <c r="I5913" s="23" t="s">
        <v>7412</v>
      </c>
      <c r="J5913" s="23"/>
      <c r="K5913" s="23" t="s">
        <v>9712</v>
      </c>
      <c r="L5913" s="23"/>
      <c r="M5913" s="23">
        <f>YEAR(Tabla2[[#This Row],[Fecha de creación]])</f>
        <v>2021</v>
      </c>
      <c r="N5913" s="23">
        <f>MONTH(Tabla2[[#This Row],[Fecha de creación]])</f>
        <v>12</v>
      </c>
    </row>
    <row r="5914" spans="1:14" ht="15" customHeight="1" x14ac:dyDescent="0.25">
      <c r="A5914" s="26">
        <v>44554.529293981483</v>
      </c>
      <c r="B5914" s="23" t="s">
        <v>189</v>
      </c>
      <c r="C5914" s="23" t="s">
        <v>7477</v>
      </c>
      <c r="D5914" s="23" t="s">
        <v>7478</v>
      </c>
      <c r="E5914" s="23" t="s">
        <v>1</v>
      </c>
      <c r="F5914" s="23" t="s">
        <v>7</v>
      </c>
      <c r="G5914" s="23" t="s">
        <v>1551</v>
      </c>
      <c r="H5914" s="2" t="s">
        <v>7737</v>
      </c>
      <c r="I5914" s="23" t="s">
        <v>7205</v>
      </c>
      <c r="J5914" s="23"/>
      <c r="K5914" s="23" t="s">
        <v>9712</v>
      </c>
      <c r="L5914" s="23"/>
      <c r="M5914" s="23">
        <f>YEAR(Tabla2[[#This Row],[Fecha de creación]])</f>
        <v>2021</v>
      </c>
      <c r="N5914" s="23">
        <f>MONTH(Tabla2[[#This Row],[Fecha de creación]])</f>
        <v>12</v>
      </c>
    </row>
    <row r="5915" spans="1:14" ht="15" customHeight="1" x14ac:dyDescent="0.25">
      <c r="A5915" s="26">
        <v>44554.552974537037</v>
      </c>
      <c r="B5915" s="23" t="s">
        <v>0</v>
      </c>
      <c r="C5915" s="23" t="s">
        <v>7479</v>
      </c>
      <c r="D5915" s="23" t="s">
        <v>389</v>
      </c>
      <c r="E5915" s="23" t="s">
        <v>1</v>
      </c>
      <c r="F5915" s="23" t="s">
        <v>22</v>
      </c>
      <c r="G5915" s="23" t="s">
        <v>975</v>
      </c>
      <c r="H5915" s="2" t="s">
        <v>7737</v>
      </c>
      <c r="I5915" s="23" t="s">
        <v>7412</v>
      </c>
      <c r="J5915" s="23"/>
      <c r="K5915" s="23" t="s">
        <v>9712</v>
      </c>
      <c r="L5915" s="23"/>
      <c r="M5915" s="23">
        <f>YEAR(Tabla2[[#This Row],[Fecha de creación]])</f>
        <v>2021</v>
      </c>
      <c r="N5915" s="23">
        <f>MONTH(Tabla2[[#This Row],[Fecha de creación]])</f>
        <v>12</v>
      </c>
    </row>
    <row r="5916" spans="1:14" ht="15" customHeight="1" x14ac:dyDescent="0.25">
      <c r="A5916" s="26">
        <v>44554.562395833331</v>
      </c>
      <c r="B5916" s="23" t="s">
        <v>0</v>
      </c>
      <c r="C5916" s="23" t="s">
        <v>7480</v>
      </c>
      <c r="D5916" s="23" t="s">
        <v>7481</v>
      </c>
      <c r="E5916" s="23" t="s">
        <v>1</v>
      </c>
      <c r="F5916" s="23" t="s">
        <v>7</v>
      </c>
      <c r="G5916" s="23" t="s">
        <v>975</v>
      </c>
      <c r="H5916" s="2" t="s">
        <v>7725</v>
      </c>
      <c r="I5916" s="23" t="s">
        <v>976</v>
      </c>
      <c r="J5916" s="23"/>
      <c r="K5916" s="23" t="s">
        <v>9712</v>
      </c>
      <c r="L5916" s="23"/>
      <c r="M5916" s="23">
        <f>YEAR(Tabla2[[#This Row],[Fecha de creación]])</f>
        <v>2021</v>
      </c>
      <c r="N5916" s="23">
        <f>MONTH(Tabla2[[#This Row],[Fecha de creación]])</f>
        <v>12</v>
      </c>
    </row>
    <row r="5917" spans="1:14" ht="15" customHeight="1" x14ac:dyDescent="0.25">
      <c r="A5917" s="26">
        <v>44554.572696759256</v>
      </c>
      <c r="B5917" s="23" t="s">
        <v>0</v>
      </c>
      <c r="C5917" s="23" t="s">
        <v>7482</v>
      </c>
      <c r="D5917" s="23" t="s">
        <v>872</v>
      </c>
      <c r="E5917" s="23" t="s">
        <v>1</v>
      </c>
      <c r="F5917" s="23" t="s">
        <v>7</v>
      </c>
      <c r="G5917" s="23" t="s">
        <v>975</v>
      </c>
      <c r="H5917" s="2" t="s">
        <v>7723</v>
      </c>
      <c r="I5917" s="23" t="s">
        <v>7412</v>
      </c>
      <c r="J5917" s="23"/>
      <c r="K5917" s="23" t="s">
        <v>9712</v>
      </c>
      <c r="L5917" s="23"/>
      <c r="M5917" s="23">
        <f>YEAR(Tabla2[[#This Row],[Fecha de creación]])</f>
        <v>2021</v>
      </c>
      <c r="N5917" s="23">
        <f>MONTH(Tabla2[[#This Row],[Fecha de creación]])</f>
        <v>12</v>
      </c>
    </row>
    <row r="5918" spans="1:14" ht="15" customHeight="1" x14ac:dyDescent="0.25">
      <c r="A5918" s="26">
        <v>44554.592164351852</v>
      </c>
      <c r="B5918" s="23" t="s">
        <v>189</v>
      </c>
      <c r="C5918" s="23" t="s">
        <v>7483</v>
      </c>
      <c r="D5918" s="23" t="s">
        <v>7341</v>
      </c>
      <c r="E5918" s="23" t="s">
        <v>1</v>
      </c>
      <c r="F5918" s="23" t="s">
        <v>22</v>
      </c>
      <c r="G5918" s="23" t="s">
        <v>3</v>
      </c>
      <c r="H5918" s="2" t="s">
        <v>7734</v>
      </c>
      <c r="I5918" s="23" t="s">
        <v>7338</v>
      </c>
      <c r="J5918" s="23"/>
      <c r="K5918" s="23" t="s">
        <v>9712</v>
      </c>
      <c r="L5918" s="23"/>
      <c r="M5918" s="23">
        <f>YEAR(Tabla2[[#This Row],[Fecha de creación]])</f>
        <v>2021</v>
      </c>
      <c r="N5918" s="23">
        <f>MONTH(Tabla2[[#This Row],[Fecha de creación]])</f>
        <v>12</v>
      </c>
    </row>
    <row r="5919" spans="1:14" ht="15" customHeight="1" x14ac:dyDescent="0.25">
      <c r="A5919" s="26">
        <v>44554.632824074077</v>
      </c>
      <c r="B5919" s="23" t="s">
        <v>0</v>
      </c>
      <c r="C5919" s="23" t="s">
        <v>7484</v>
      </c>
      <c r="D5919" s="23" t="s">
        <v>49</v>
      </c>
      <c r="E5919" s="23" t="s">
        <v>1</v>
      </c>
      <c r="F5919" s="23" t="s">
        <v>7</v>
      </c>
      <c r="G5919" s="23" t="s">
        <v>975</v>
      </c>
      <c r="H5919" s="2" t="s">
        <v>7745</v>
      </c>
      <c r="I5919" s="23" t="s">
        <v>7412</v>
      </c>
      <c r="J5919" s="23"/>
      <c r="K5919" s="23" t="s">
        <v>9712</v>
      </c>
      <c r="L5919" s="23"/>
      <c r="M5919" s="23">
        <f>YEAR(Tabla2[[#This Row],[Fecha de creación]])</f>
        <v>2021</v>
      </c>
      <c r="N5919" s="23">
        <f>MONTH(Tabla2[[#This Row],[Fecha de creación]])</f>
        <v>12</v>
      </c>
    </row>
    <row r="5920" spans="1:14" ht="15" customHeight="1" x14ac:dyDescent="0.25">
      <c r="A5920" s="26">
        <v>44554.675451388888</v>
      </c>
      <c r="B5920" s="23" t="s">
        <v>0</v>
      </c>
      <c r="C5920" s="23" t="s">
        <v>7485</v>
      </c>
      <c r="D5920" s="23" t="s">
        <v>7486</v>
      </c>
      <c r="E5920" s="23" t="s">
        <v>1</v>
      </c>
      <c r="F5920" s="23" t="s">
        <v>22</v>
      </c>
      <c r="G5920" s="23" t="s">
        <v>975</v>
      </c>
      <c r="H5920" s="2" t="s">
        <v>8893</v>
      </c>
      <c r="I5920" s="23" t="s">
        <v>7412</v>
      </c>
      <c r="J5920" s="23"/>
      <c r="K5920" s="23" t="s">
        <v>9712</v>
      </c>
      <c r="L5920" s="23"/>
      <c r="M5920" s="23">
        <f>YEAR(Tabla2[[#This Row],[Fecha de creación]])</f>
        <v>2021</v>
      </c>
      <c r="N5920" s="23">
        <f>MONTH(Tabla2[[#This Row],[Fecha de creación]])</f>
        <v>12</v>
      </c>
    </row>
    <row r="5921" spans="1:14" ht="15" customHeight="1" x14ac:dyDescent="0.25">
      <c r="A5921" s="26">
        <v>44554.681226851855</v>
      </c>
      <c r="B5921" s="23" t="s">
        <v>0</v>
      </c>
      <c r="C5921" s="23" t="s">
        <v>7487</v>
      </c>
      <c r="D5921" s="23" t="s">
        <v>999</v>
      </c>
      <c r="E5921" s="23" t="s">
        <v>1</v>
      </c>
      <c r="F5921" s="23" t="s">
        <v>22</v>
      </c>
      <c r="G5921" s="23" t="s">
        <v>3</v>
      </c>
      <c r="H5921" s="2" t="s">
        <v>7744</v>
      </c>
      <c r="I5921" s="23" t="s">
        <v>7412</v>
      </c>
      <c r="J5921" s="23"/>
      <c r="K5921" s="23" t="s">
        <v>9712</v>
      </c>
      <c r="L5921" s="23"/>
      <c r="M5921" s="23">
        <f>YEAR(Tabla2[[#This Row],[Fecha de creación]])</f>
        <v>2021</v>
      </c>
      <c r="N5921" s="23">
        <f>MONTH(Tabla2[[#This Row],[Fecha de creación]])</f>
        <v>12</v>
      </c>
    </row>
    <row r="5922" spans="1:14" ht="15" customHeight="1" x14ac:dyDescent="0.25">
      <c r="A5922" s="26">
        <v>44554.685497685183</v>
      </c>
      <c r="B5922" s="23" t="s">
        <v>0</v>
      </c>
      <c r="C5922" s="23" t="s">
        <v>7488</v>
      </c>
      <c r="D5922" s="23" t="s">
        <v>7489</v>
      </c>
      <c r="E5922" s="23" t="s">
        <v>1</v>
      </c>
      <c r="F5922" s="23" t="s">
        <v>7</v>
      </c>
      <c r="G5922" s="23" t="s">
        <v>3</v>
      </c>
      <c r="H5922" s="2" t="s">
        <v>7723</v>
      </c>
      <c r="I5922" s="23" t="s">
        <v>7412</v>
      </c>
      <c r="J5922" s="23"/>
      <c r="K5922" s="23" t="s">
        <v>9712</v>
      </c>
      <c r="L5922" s="23"/>
      <c r="M5922" s="23">
        <f>YEAR(Tabla2[[#This Row],[Fecha de creación]])</f>
        <v>2021</v>
      </c>
      <c r="N5922" s="23">
        <f>MONTH(Tabla2[[#This Row],[Fecha de creación]])</f>
        <v>12</v>
      </c>
    </row>
    <row r="5923" spans="1:14" ht="15" customHeight="1" x14ac:dyDescent="0.25">
      <c r="A5923" s="26">
        <v>44554.687696759262</v>
      </c>
      <c r="B5923" s="23" t="s">
        <v>19</v>
      </c>
      <c r="C5923" s="23" t="s">
        <v>7490</v>
      </c>
      <c r="D5923" s="23" t="s">
        <v>7491</v>
      </c>
      <c r="E5923" s="23" t="s">
        <v>1</v>
      </c>
      <c r="F5923" s="23" t="s">
        <v>22</v>
      </c>
      <c r="G5923" s="23" t="s">
        <v>975</v>
      </c>
      <c r="H5923" s="2" t="s">
        <v>7731</v>
      </c>
      <c r="I5923" s="23" t="s">
        <v>23</v>
      </c>
      <c r="J5923" s="23"/>
      <c r="K5923" s="23" t="s">
        <v>9712</v>
      </c>
      <c r="L5923" s="23"/>
      <c r="M5923" s="23">
        <f>YEAR(Tabla2[[#This Row],[Fecha de creación]])</f>
        <v>2021</v>
      </c>
      <c r="N5923" s="23">
        <f>MONTH(Tabla2[[#This Row],[Fecha de creación]])</f>
        <v>12</v>
      </c>
    </row>
    <row r="5924" spans="1:14" ht="15" customHeight="1" x14ac:dyDescent="0.25">
      <c r="A5924" s="26">
        <v>44554.687824074077</v>
      </c>
      <c r="B5924" s="23" t="s">
        <v>0</v>
      </c>
      <c r="C5924" s="23" t="s">
        <v>7492</v>
      </c>
      <c r="D5924" s="23" t="s">
        <v>6</v>
      </c>
      <c r="E5924" s="23" t="s">
        <v>1</v>
      </c>
      <c r="F5924" s="23" t="s">
        <v>22</v>
      </c>
      <c r="G5924" s="23" t="s">
        <v>975</v>
      </c>
      <c r="H5924" s="2" t="s">
        <v>7722</v>
      </c>
      <c r="I5924" s="23" t="s">
        <v>7412</v>
      </c>
      <c r="J5924" s="23"/>
      <c r="K5924" s="23" t="s">
        <v>9712</v>
      </c>
      <c r="L5924" s="23"/>
      <c r="M5924" s="23">
        <f>YEAR(Tabla2[[#This Row],[Fecha de creación]])</f>
        <v>2021</v>
      </c>
      <c r="N5924" s="23">
        <f>MONTH(Tabla2[[#This Row],[Fecha de creación]])</f>
        <v>12</v>
      </c>
    </row>
    <row r="5925" spans="1:14" ht="15" customHeight="1" x14ac:dyDescent="0.25">
      <c r="A5925" s="26">
        <v>44554.713773148149</v>
      </c>
      <c r="B5925" s="23" t="s">
        <v>100</v>
      </c>
      <c r="C5925" s="23" t="s">
        <v>7493</v>
      </c>
      <c r="D5925" s="23" t="s">
        <v>7494</v>
      </c>
      <c r="E5925" s="23" t="s">
        <v>1</v>
      </c>
      <c r="F5925" s="23" t="s">
        <v>22</v>
      </c>
      <c r="G5925" s="23" t="s">
        <v>975</v>
      </c>
      <c r="I5925" s="23" t="s">
        <v>7660</v>
      </c>
      <c r="J5925" s="23"/>
      <c r="K5925" s="23" t="s">
        <v>9712</v>
      </c>
      <c r="L5925" s="23"/>
      <c r="M5925" s="23">
        <f>YEAR(Tabla2[[#This Row],[Fecha de creación]])</f>
        <v>2021</v>
      </c>
      <c r="N5925" s="23">
        <f>MONTH(Tabla2[[#This Row],[Fecha de creación]])</f>
        <v>12</v>
      </c>
    </row>
    <row r="5926" spans="1:14" ht="15" customHeight="1" x14ac:dyDescent="0.25">
      <c r="A5926" s="26">
        <v>44554.72420138889</v>
      </c>
      <c r="B5926" s="23" t="s">
        <v>100</v>
      </c>
      <c r="C5926" s="23" t="s">
        <v>7495</v>
      </c>
      <c r="D5926" s="23" t="s">
        <v>7494</v>
      </c>
      <c r="E5926" s="23" t="s">
        <v>1</v>
      </c>
      <c r="F5926" s="23" t="s">
        <v>22</v>
      </c>
      <c r="G5926" s="23" t="s">
        <v>975</v>
      </c>
      <c r="I5926" s="23" t="s">
        <v>7660</v>
      </c>
      <c r="J5926" s="23"/>
      <c r="K5926" s="23" t="s">
        <v>9712</v>
      </c>
      <c r="L5926" s="23"/>
      <c r="M5926" s="23">
        <f>YEAR(Tabla2[[#This Row],[Fecha de creación]])</f>
        <v>2021</v>
      </c>
      <c r="N5926" s="23">
        <f>MONTH(Tabla2[[#This Row],[Fecha de creación]])</f>
        <v>12</v>
      </c>
    </row>
    <row r="5927" spans="1:14" ht="15" customHeight="1" x14ac:dyDescent="0.25">
      <c r="A5927" s="26">
        <v>44554.728784722225</v>
      </c>
      <c r="B5927" s="23" t="s">
        <v>100</v>
      </c>
      <c r="C5927" s="23" t="s">
        <v>7496</v>
      </c>
      <c r="D5927" s="23" t="s">
        <v>7494</v>
      </c>
      <c r="E5927" s="23" t="s">
        <v>1</v>
      </c>
      <c r="F5927" s="23" t="s">
        <v>22</v>
      </c>
      <c r="G5927" s="23" t="s">
        <v>975</v>
      </c>
      <c r="I5927" s="23" t="s">
        <v>7660</v>
      </c>
      <c r="J5927" s="23"/>
      <c r="K5927" s="23" t="s">
        <v>9712</v>
      </c>
      <c r="L5927" s="23"/>
      <c r="M5927" s="23">
        <f>YEAR(Tabla2[[#This Row],[Fecha de creación]])</f>
        <v>2021</v>
      </c>
      <c r="N5927" s="23">
        <f>MONTH(Tabla2[[#This Row],[Fecha de creación]])</f>
        <v>12</v>
      </c>
    </row>
    <row r="5928" spans="1:14" ht="15" customHeight="1" x14ac:dyDescent="0.25">
      <c r="A5928" s="26">
        <v>44554.730208333334</v>
      </c>
      <c r="B5928" s="23" t="s">
        <v>100</v>
      </c>
      <c r="C5928" s="23" t="s">
        <v>7497</v>
      </c>
      <c r="D5928" s="23" t="s">
        <v>7494</v>
      </c>
      <c r="E5928" s="23" t="s">
        <v>1</v>
      </c>
      <c r="F5928" s="23" t="s">
        <v>22</v>
      </c>
      <c r="G5928" s="23" t="s">
        <v>975</v>
      </c>
      <c r="I5928" s="23" t="s">
        <v>7660</v>
      </c>
      <c r="J5928" s="23"/>
      <c r="K5928" s="23" t="s">
        <v>9712</v>
      </c>
      <c r="L5928" s="23"/>
      <c r="M5928" s="23">
        <f>YEAR(Tabla2[[#This Row],[Fecha de creación]])</f>
        <v>2021</v>
      </c>
      <c r="N5928" s="23">
        <f>MONTH(Tabla2[[#This Row],[Fecha de creación]])</f>
        <v>12</v>
      </c>
    </row>
    <row r="5929" spans="1:14" ht="15" customHeight="1" x14ac:dyDescent="0.25">
      <c r="A5929" s="26">
        <v>44554.732256944444</v>
      </c>
      <c r="B5929" s="23" t="s">
        <v>0</v>
      </c>
      <c r="C5929" s="23" t="s">
        <v>7498</v>
      </c>
      <c r="D5929" s="23" t="s">
        <v>3075</v>
      </c>
      <c r="E5929" s="23" t="s">
        <v>1</v>
      </c>
      <c r="F5929" s="23" t="s">
        <v>22</v>
      </c>
      <c r="G5929" s="23" t="s">
        <v>975</v>
      </c>
      <c r="I5929" s="23" t="s">
        <v>7603</v>
      </c>
      <c r="J5929" s="23"/>
      <c r="K5929" s="23" t="s">
        <v>9712</v>
      </c>
      <c r="L5929" s="23"/>
      <c r="M5929" s="23">
        <f>YEAR(Tabla2[[#This Row],[Fecha de creación]])</f>
        <v>2021</v>
      </c>
      <c r="N5929" s="23">
        <f>MONTH(Tabla2[[#This Row],[Fecha de creación]])</f>
        <v>12</v>
      </c>
    </row>
    <row r="5930" spans="1:14" ht="15" customHeight="1" x14ac:dyDescent="0.25">
      <c r="A5930" s="26">
        <v>44554.733449074076</v>
      </c>
      <c r="B5930" s="23" t="s">
        <v>0</v>
      </c>
      <c r="C5930" s="23" t="s">
        <v>7499</v>
      </c>
      <c r="D5930" s="23" t="s">
        <v>49</v>
      </c>
      <c r="E5930" s="23" t="s">
        <v>1</v>
      </c>
      <c r="F5930" s="23" t="s">
        <v>22</v>
      </c>
      <c r="G5930" s="23" t="s">
        <v>975</v>
      </c>
      <c r="I5930" s="23" t="s">
        <v>7603</v>
      </c>
      <c r="J5930" s="23"/>
      <c r="K5930" s="23" t="s">
        <v>9712</v>
      </c>
      <c r="L5930" s="23"/>
      <c r="M5930" s="23">
        <f>YEAR(Tabla2[[#This Row],[Fecha de creación]])</f>
        <v>2021</v>
      </c>
      <c r="N5930" s="23">
        <f>MONTH(Tabla2[[#This Row],[Fecha de creación]])</f>
        <v>12</v>
      </c>
    </row>
    <row r="5931" spans="1:14" ht="15" customHeight="1" x14ac:dyDescent="0.25">
      <c r="A5931" s="26">
        <v>44554.735729166663</v>
      </c>
      <c r="B5931" s="23" t="s">
        <v>0</v>
      </c>
      <c r="C5931" s="23" t="s">
        <v>7500</v>
      </c>
      <c r="D5931" s="23" t="s">
        <v>7494</v>
      </c>
      <c r="E5931" s="23" t="s">
        <v>1</v>
      </c>
      <c r="F5931" s="23" t="s">
        <v>22</v>
      </c>
      <c r="G5931" s="23" t="s">
        <v>975</v>
      </c>
      <c r="I5931" s="23" t="s">
        <v>7603</v>
      </c>
      <c r="J5931" s="23"/>
      <c r="K5931" s="23" t="s">
        <v>9712</v>
      </c>
      <c r="L5931" s="23"/>
      <c r="M5931" s="23">
        <f>YEAR(Tabla2[[#This Row],[Fecha de creación]])</f>
        <v>2021</v>
      </c>
      <c r="N5931" s="23">
        <f>MONTH(Tabla2[[#This Row],[Fecha de creación]])</f>
        <v>12</v>
      </c>
    </row>
    <row r="5932" spans="1:14" ht="15" customHeight="1" x14ac:dyDescent="0.25">
      <c r="A5932" s="26">
        <v>44554.73710648148</v>
      </c>
      <c r="B5932" s="23" t="s">
        <v>0</v>
      </c>
      <c r="C5932" s="23" t="s">
        <v>7501</v>
      </c>
      <c r="D5932" s="23" t="s">
        <v>7494</v>
      </c>
      <c r="E5932" s="23" t="s">
        <v>1</v>
      </c>
      <c r="F5932" s="23" t="s">
        <v>22</v>
      </c>
      <c r="G5932" s="23" t="s">
        <v>975</v>
      </c>
      <c r="I5932" s="23" t="s">
        <v>7603</v>
      </c>
      <c r="J5932" s="23"/>
      <c r="K5932" s="23" t="s">
        <v>9712</v>
      </c>
      <c r="L5932" s="23"/>
      <c r="M5932" s="23">
        <f>YEAR(Tabla2[[#This Row],[Fecha de creación]])</f>
        <v>2021</v>
      </c>
      <c r="N5932" s="23">
        <f>MONTH(Tabla2[[#This Row],[Fecha de creación]])</f>
        <v>12</v>
      </c>
    </row>
    <row r="5933" spans="1:14" ht="15" customHeight="1" x14ac:dyDescent="0.25">
      <c r="A5933" s="26">
        <v>44554.738923611112</v>
      </c>
      <c r="B5933" s="23" t="s">
        <v>0</v>
      </c>
      <c r="C5933" s="23" t="s">
        <v>7502</v>
      </c>
      <c r="D5933" s="23" t="s">
        <v>7494</v>
      </c>
      <c r="E5933" s="23" t="s">
        <v>1</v>
      </c>
      <c r="F5933" s="23" t="s">
        <v>22</v>
      </c>
      <c r="G5933" s="23" t="s">
        <v>975</v>
      </c>
      <c r="I5933" s="23" t="s">
        <v>7603</v>
      </c>
      <c r="J5933" s="23"/>
      <c r="K5933" s="23" t="s">
        <v>9712</v>
      </c>
      <c r="L5933" s="23"/>
      <c r="M5933" s="23">
        <f>YEAR(Tabla2[[#This Row],[Fecha de creación]])</f>
        <v>2021</v>
      </c>
      <c r="N5933" s="23">
        <f>MONTH(Tabla2[[#This Row],[Fecha de creación]])</f>
        <v>12</v>
      </c>
    </row>
    <row r="5934" spans="1:14" ht="15" customHeight="1" x14ac:dyDescent="0.25">
      <c r="A5934" s="26">
        <v>44555.413148148145</v>
      </c>
      <c r="B5934" s="23" t="s">
        <v>19</v>
      </c>
      <c r="C5934" s="23" t="s">
        <v>7503</v>
      </c>
      <c r="D5934" s="23" t="s">
        <v>7504</v>
      </c>
      <c r="E5934" s="23" t="s">
        <v>1</v>
      </c>
      <c r="F5934" s="23" t="s">
        <v>22</v>
      </c>
      <c r="G5934" s="23" t="s">
        <v>975</v>
      </c>
      <c r="H5934" s="2" t="s">
        <v>8893</v>
      </c>
      <c r="I5934" s="23" t="s">
        <v>23</v>
      </c>
      <c r="J5934" s="23"/>
      <c r="K5934" s="23" t="s">
        <v>9712</v>
      </c>
      <c r="L5934" s="23"/>
      <c r="M5934" s="23">
        <f>YEAR(Tabla2[[#This Row],[Fecha de creación]])</f>
        <v>2021</v>
      </c>
      <c r="N5934" s="23">
        <f>MONTH(Tabla2[[#This Row],[Fecha de creación]])</f>
        <v>12</v>
      </c>
    </row>
    <row r="5935" spans="1:14" ht="15" customHeight="1" x14ac:dyDescent="0.25">
      <c r="A5935" s="26">
        <v>44555.516736111109</v>
      </c>
      <c r="B5935" s="23" t="s">
        <v>0</v>
      </c>
      <c r="C5935" s="23" t="s">
        <v>7505</v>
      </c>
      <c r="D5935" s="23" t="s">
        <v>7391</v>
      </c>
      <c r="E5935" s="23" t="s">
        <v>1</v>
      </c>
      <c r="F5935" s="23" t="s">
        <v>22</v>
      </c>
      <c r="G5935" s="23" t="s">
        <v>975</v>
      </c>
      <c r="I5935" s="23" t="s">
        <v>7603</v>
      </c>
      <c r="J5935" s="23"/>
      <c r="K5935" s="23" t="s">
        <v>9712</v>
      </c>
      <c r="L5935" s="23"/>
      <c r="M5935" s="23">
        <f>YEAR(Tabla2[[#This Row],[Fecha de creación]])</f>
        <v>2021</v>
      </c>
      <c r="N5935" s="23">
        <f>MONTH(Tabla2[[#This Row],[Fecha de creación]])</f>
        <v>12</v>
      </c>
    </row>
    <row r="5936" spans="1:14" ht="15" customHeight="1" x14ac:dyDescent="0.25">
      <c r="A5936" s="26">
        <v>44555.608634259261</v>
      </c>
      <c r="B5936" s="23" t="s">
        <v>0</v>
      </c>
      <c r="C5936" s="23" t="s">
        <v>7506</v>
      </c>
      <c r="D5936" s="23" t="s">
        <v>7507</v>
      </c>
      <c r="E5936" s="23" t="s">
        <v>1</v>
      </c>
      <c r="F5936" s="23" t="s">
        <v>2</v>
      </c>
      <c r="G5936" s="23" t="s">
        <v>975</v>
      </c>
      <c r="H5936" s="2" t="s">
        <v>7726</v>
      </c>
      <c r="I5936" s="23" t="s">
        <v>7603</v>
      </c>
      <c r="J5936" s="23"/>
      <c r="K5936" s="23" t="s">
        <v>9712</v>
      </c>
      <c r="L5936" s="23"/>
      <c r="M5936" s="23">
        <f>YEAR(Tabla2[[#This Row],[Fecha de creación]])</f>
        <v>2021</v>
      </c>
      <c r="N5936" s="23">
        <f>MONTH(Tabla2[[#This Row],[Fecha de creación]])</f>
        <v>12</v>
      </c>
    </row>
    <row r="5937" spans="1:14" ht="15" customHeight="1" x14ac:dyDescent="0.25">
      <c r="A5937" s="26">
        <v>44555.694016203706</v>
      </c>
      <c r="B5937" s="23" t="s">
        <v>0</v>
      </c>
      <c r="C5937" s="23" t="s">
        <v>7508</v>
      </c>
      <c r="D5937" s="23" t="s">
        <v>1027</v>
      </c>
      <c r="E5937" s="23" t="s">
        <v>1</v>
      </c>
      <c r="F5937" s="23" t="s">
        <v>2</v>
      </c>
      <c r="G5937" s="23" t="s">
        <v>3</v>
      </c>
      <c r="I5937" s="23" t="s">
        <v>7603</v>
      </c>
      <c r="J5937" s="23"/>
      <c r="K5937" s="23" t="s">
        <v>9712</v>
      </c>
      <c r="L5937" s="23"/>
      <c r="M5937" s="23">
        <f>YEAR(Tabla2[[#This Row],[Fecha de creación]])</f>
        <v>2021</v>
      </c>
      <c r="N5937" s="23">
        <f>MONTH(Tabla2[[#This Row],[Fecha de creación]])</f>
        <v>12</v>
      </c>
    </row>
    <row r="5938" spans="1:14" ht="15" customHeight="1" x14ac:dyDescent="0.25">
      <c r="A5938" s="26">
        <v>44555.699583333335</v>
      </c>
      <c r="B5938" s="23" t="s">
        <v>0</v>
      </c>
      <c r="C5938" s="23" t="s">
        <v>7509</v>
      </c>
      <c r="D5938" s="23" t="s">
        <v>223</v>
      </c>
      <c r="E5938" s="23" t="s">
        <v>1</v>
      </c>
      <c r="F5938" s="23" t="s">
        <v>7</v>
      </c>
      <c r="G5938" s="23" t="s">
        <v>1551</v>
      </c>
      <c r="H5938" s="2" t="s">
        <v>7725</v>
      </c>
      <c r="I5938" s="23" t="s">
        <v>7603</v>
      </c>
      <c r="J5938" s="23"/>
      <c r="K5938" s="23" t="s">
        <v>9712</v>
      </c>
      <c r="L5938" s="23"/>
      <c r="M5938" s="23">
        <f>YEAR(Tabla2[[#This Row],[Fecha de creación]])</f>
        <v>2021</v>
      </c>
      <c r="N5938" s="23">
        <f>MONTH(Tabla2[[#This Row],[Fecha de creación]])</f>
        <v>12</v>
      </c>
    </row>
    <row r="5939" spans="1:14" ht="15" customHeight="1" x14ac:dyDescent="0.25">
      <c r="A5939" s="26">
        <v>44555.700555555559</v>
      </c>
      <c r="B5939" s="23" t="s">
        <v>0</v>
      </c>
      <c r="C5939" s="23" t="s">
        <v>7510</v>
      </c>
      <c r="D5939" s="23" t="s">
        <v>218</v>
      </c>
      <c r="E5939" s="23" t="s">
        <v>1</v>
      </c>
      <c r="F5939" s="23" t="s">
        <v>7</v>
      </c>
      <c r="G5939" s="23" t="s">
        <v>1551</v>
      </c>
      <c r="H5939" s="2" t="s">
        <v>7733</v>
      </c>
      <c r="I5939" s="23" t="s">
        <v>11</v>
      </c>
      <c r="J5939" s="23"/>
      <c r="K5939" s="23" t="s">
        <v>9712</v>
      </c>
      <c r="L5939" s="23"/>
      <c r="M5939" s="23">
        <f>YEAR(Tabla2[[#This Row],[Fecha de creación]])</f>
        <v>2021</v>
      </c>
      <c r="N5939" s="23">
        <f>MONTH(Tabla2[[#This Row],[Fecha de creación]])</f>
        <v>12</v>
      </c>
    </row>
    <row r="5940" spans="1:14" ht="15" customHeight="1" x14ac:dyDescent="0.25">
      <c r="A5940" s="26">
        <v>44556.471250000002</v>
      </c>
      <c r="B5940" s="23" t="s">
        <v>0</v>
      </c>
      <c r="C5940" s="23" t="s">
        <v>7511</v>
      </c>
      <c r="D5940" s="23" t="s">
        <v>223</v>
      </c>
      <c r="E5940" s="23" t="s">
        <v>1</v>
      </c>
      <c r="F5940" s="23" t="s">
        <v>7</v>
      </c>
      <c r="G5940" s="23" t="s">
        <v>1551</v>
      </c>
      <c r="H5940" s="2" t="s">
        <v>7725</v>
      </c>
      <c r="I5940" s="23" t="s">
        <v>11</v>
      </c>
      <c r="J5940" s="23"/>
      <c r="K5940" s="23" t="s">
        <v>9712</v>
      </c>
      <c r="L5940" s="23"/>
      <c r="M5940" s="23">
        <f>YEAR(Tabla2[[#This Row],[Fecha de creación]])</f>
        <v>2021</v>
      </c>
      <c r="N5940" s="23">
        <f>MONTH(Tabla2[[#This Row],[Fecha de creación]])</f>
        <v>12</v>
      </c>
    </row>
    <row r="5941" spans="1:14" ht="15" customHeight="1" x14ac:dyDescent="0.25">
      <c r="A5941" s="26">
        <v>44557.381030092591</v>
      </c>
      <c r="B5941" s="23" t="s">
        <v>100</v>
      </c>
      <c r="C5941" s="23" t="s">
        <v>7512</v>
      </c>
      <c r="D5941" s="23" t="s">
        <v>6</v>
      </c>
      <c r="E5941" s="23" t="s">
        <v>1</v>
      </c>
      <c r="F5941" s="23" t="s">
        <v>7</v>
      </c>
      <c r="G5941" s="23" t="s">
        <v>975</v>
      </c>
      <c r="H5941" s="2" t="s">
        <v>7722</v>
      </c>
      <c r="I5941" s="23" t="s">
        <v>1653</v>
      </c>
      <c r="J5941" s="23"/>
      <c r="K5941" s="23" t="s">
        <v>9712</v>
      </c>
      <c r="L5941" s="23"/>
      <c r="M5941" s="23">
        <f>YEAR(Tabla2[[#This Row],[Fecha de creación]])</f>
        <v>2021</v>
      </c>
      <c r="N5941" s="23">
        <f>MONTH(Tabla2[[#This Row],[Fecha de creación]])</f>
        <v>12</v>
      </c>
    </row>
    <row r="5942" spans="1:14" ht="15" customHeight="1" x14ac:dyDescent="0.25">
      <c r="A5942" s="26">
        <v>44557.389201388891</v>
      </c>
      <c r="B5942" s="23" t="s">
        <v>19</v>
      </c>
      <c r="C5942" s="23" t="s">
        <v>7513</v>
      </c>
      <c r="D5942" s="23" t="s">
        <v>7514</v>
      </c>
      <c r="E5942" s="23" t="s">
        <v>1</v>
      </c>
      <c r="F5942" s="23" t="s">
        <v>7</v>
      </c>
      <c r="G5942" s="23" t="s">
        <v>3</v>
      </c>
      <c r="H5942" s="2" t="s">
        <v>7722</v>
      </c>
      <c r="I5942" s="23" t="s">
        <v>23</v>
      </c>
      <c r="J5942" s="23"/>
      <c r="K5942" s="23" t="s">
        <v>9712</v>
      </c>
      <c r="L5942" s="23"/>
      <c r="M5942" s="23">
        <f>YEAR(Tabla2[[#This Row],[Fecha de creación]])</f>
        <v>2021</v>
      </c>
      <c r="N5942" s="23">
        <f>MONTH(Tabla2[[#This Row],[Fecha de creación]])</f>
        <v>12</v>
      </c>
    </row>
    <row r="5943" spans="1:14" ht="15" customHeight="1" x14ac:dyDescent="0.25">
      <c r="A5943" s="26">
        <v>44557.389953703707</v>
      </c>
      <c r="B5943" s="23" t="s">
        <v>0</v>
      </c>
      <c r="C5943" s="23" t="s">
        <v>7515</v>
      </c>
      <c r="D5943" s="23" t="s">
        <v>4287</v>
      </c>
      <c r="E5943" s="23" t="s">
        <v>1</v>
      </c>
      <c r="F5943" s="23" t="s">
        <v>7</v>
      </c>
      <c r="G5943" s="23" t="s">
        <v>975</v>
      </c>
      <c r="H5943" s="2" t="s">
        <v>7745</v>
      </c>
      <c r="I5943" s="23" t="s">
        <v>4</v>
      </c>
      <c r="J5943" s="23"/>
      <c r="K5943" s="23" t="s">
        <v>9712</v>
      </c>
      <c r="L5943" s="23"/>
      <c r="M5943" s="23">
        <f>YEAR(Tabla2[[#This Row],[Fecha de creación]])</f>
        <v>2021</v>
      </c>
      <c r="N5943" s="23">
        <f>MONTH(Tabla2[[#This Row],[Fecha de creación]])</f>
        <v>12</v>
      </c>
    </row>
    <row r="5944" spans="1:14" ht="15" customHeight="1" x14ac:dyDescent="0.25">
      <c r="A5944" s="26">
        <v>44557.407800925925</v>
      </c>
      <c r="B5944" s="23" t="s">
        <v>19</v>
      </c>
      <c r="C5944" s="23" t="s">
        <v>7516</v>
      </c>
      <c r="D5944" s="23" t="s">
        <v>7517</v>
      </c>
      <c r="E5944" s="23" t="s">
        <v>1</v>
      </c>
      <c r="F5944" s="23" t="s">
        <v>7</v>
      </c>
      <c r="G5944" s="23" t="s">
        <v>975</v>
      </c>
      <c r="H5944" s="2" t="s">
        <v>7730</v>
      </c>
      <c r="I5944" s="23" t="s">
        <v>23</v>
      </c>
      <c r="J5944" s="23"/>
      <c r="K5944" s="23" t="s">
        <v>9712</v>
      </c>
      <c r="L5944" s="23"/>
      <c r="M5944" s="23">
        <f>YEAR(Tabla2[[#This Row],[Fecha de creación]])</f>
        <v>2021</v>
      </c>
      <c r="N5944" s="23">
        <f>MONTH(Tabla2[[#This Row],[Fecha de creación]])</f>
        <v>12</v>
      </c>
    </row>
    <row r="5945" spans="1:14" ht="15" customHeight="1" x14ac:dyDescent="0.25">
      <c r="A5945" s="26">
        <v>44557.418587962966</v>
      </c>
      <c r="B5945" s="23" t="s">
        <v>0</v>
      </c>
      <c r="C5945" s="23" t="s">
        <v>7518</v>
      </c>
      <c r="D5945" s="23" t="s">
        <v>713</v>
      </c>
      <c r="E5945" s="23" t="s">
        <v>1</v>
      </c>
      <c r="F5945" s="23" t="s">
        <v>2</v>
      </c>
      <c r="G5945" s="23" t="s">
        <v>1551</v>
      </c>
      <c r="H5945" s="2" t="s">
        <v>7737</v>
      </c>
      <c r="I5945" s="23" t="s">
        <v>11</v>
      </c>
      <c r="J5945" s="23"/>
      <c r="K5945" s="23" t="s">
        <v>9712</v>
      </c>
      <c r="L5945" s="23"/>
      <c r="M5945" s="23">
        <f>YEAR(Tabla2[[#This Row],[Fecha de creación]])</f>
        <v>2021</v>
      </c>
      <c r="N5945" s="23">
        <f>MONTH(Tabla2[[#This Row],[Fecha de creación]])</f>
        <v>12</v>
      </c>
    </row>
    <row r="5946" spans="1:14" ht="15" customHeight="1" x14ac:dyDescent="0.25">
      <c r="A5946" s="26">
        <v>44557.422858796293</v>
      </c>
      <c r="B5946" s="23" t="s">
        <v>0</v>
      </c>
      <c r="C5946" s="23" t="s">
        <v>7519</v>
      </c>
      <c r="D5946" s="23" t="s">
        <v>3972</v>
      </c>
      <c r="E5946" s="23" t="s">
        <v>1</v>
      </c>
      <c r="F5946" s="23" t="s">
        <v>7</v>
      </c>
      <c r="G5946" s="23" t="s">
        <v>975</v>
      </c>
      <c r="H5946" s="2" t="s">
        <v>7731</v>
      </c>
      <c r="I5946" s="23" t="s">
        <v>4</v>
      </c>
      <c r="J5946" s="23"/>
      <c r="K5946" s="23" t="s">
        <v>9712</v>
      </c>
      <c r="L5946" s="23"/>
      <c r="M5946" s="23">
        <f>YEAR(Tabla2[[#This Row],[Fecha de creación]])</f>
        <v>2021</v>
      </c>
      <c r="N5946" s="23">
        <f>MONTH(Tabla2[[#This Row],[Fecha de creación]])</f>
        <v>12</v>
      </c>
    </row>
    <row r="5947" spans="1:14" ht="15" customHeight="1" x14ac:dyDescent="0.25">
      <c r="A5947" s="26">
        <v>44557.429050925923</v>
      </c>
      <c r="B5947" s="23" t="s">
        <v>0</v>
      </c>
      <c r="C5947" s="23" t="s">
        <v>7520</v>
      </c>
      <c r="D5947" s="23" t="s">
        <v>7521</v>
      </c>
      <c r="E5947" s="23" t="s">
        <v>1</v>
      </c>
      <c r="F5947" s="23" t="s">
        <v>22</v>
      </c>
      <c r="G5947" s="23" t="s">
        <v>975</v>
      </c>
      <c r="H5947" s="2" t="s">
        <v>8893</v>
      </c>
      <c r="I5947" s="23" t="s">
        <v>7412</v>
      </c>
      <c r="J5947" s="23"/>
      <c r="K5947" s="23" t="s">
        <v>9712</v>
      </c>
      <c r="L5947" s="23"/>
      <c r="M5947" s="23">
        <f>YEAR(Tabla2[[#This Row],[Fecha de creación]])</f>
        <v>2021</v>
      </c>
      <c r="N5947" s="23">
        <f>MONTH(Tabla2[[#This Row],[Fecha de creación]])</f>
        <v>12</v>
      </c>
    </row>
    <row r="5948" spans="1:14" ht="15" customHeight="1" x14ac:dyDescent="0.25">
      <c r="A5948" s="26">
        <v>44557.431956018518</v>
      </c>
      <c r="B5948" s="23" t="s">
        <v>0</v>
      </c>
      <c r="C5948" s="23" t="s">
        <v>7522</v>
      </c>
      <c r="D5948" s="23" t="s">
        <v>172</v>
      </c>
      <c r="E5948" s="23" t="s">
        <v>1</v>
      </c>
      <c r="F5948" s="23" t="s">
        <v>2</v>
      </c>
      <c r="G5948" s="23" t="s">
        <v>1551</v>
      </c>
      <c r="H5948" s="2" t="s">
        <v>7721</v>
      </c>
      <c r="I5948" s="23" t="s">
        <v>11</v>
      </c>
      <c r="J5948" s="23"/>
      <c r="K5948" s="23" t="s">
        <v>9712</v>
      </c>
      <c r="L5948" s="23"/>
      <c r="M5948" s="23">
        <f>YEAR(Tabla2[[#This Row],[Fecha de creación]])</f>
        <v>2021</v>
      </c>
      <c r="N5948" s="23">
        <f>MONTH(Tabla2[[#This Row],[Fecha de creación]])</f>
        <v>12</v>
      </c>
    </row>
    <row r="5949" spans="1:14" ht="15" customHeight="1" x14ac:dyDescent="0.25">
      <c r="A5949" s="26">
        <v>44557.442754629628</v>
      </c>
      <c r="B5949" s="23" t="s">
        <v>189</v>
      </c>
      <c r="C5949" s="23" t="s">
        <v>7523</v>
      </c>
      <c r="D5949" s="23" t="s">
        <v>7351</v>
      </c>
      <c r="E5949" s="23" t="s">
        <v>1</v>
      </c>
      <c r="F5949" s="23" t="s">
        <v>7</v>
      </c>
      <c r="G5949" s="23" t="s">
        <v>1551</v>
      </c>
      <c r="H5949" s="2" t="s">
        <v>7734</v>
      </c>
      <c r="I5949" s="23" t="s">
        <v>7524</v>
      </c>
      <c r="J5949" s="23"/>
      <c r="K5949" s="23" t="s">
        <v>9712</v>
      </c>
      <c r="L5949" s="23"/>
      <c r="M5949" s="23">
        <f>YEAR(Tabla2[[#This Row],[Fecha de creación]])</f>
        <v>2021</v>
      </c>
      <c r="N5949" s="23">
        <f>MONTH(Tabla2[[#This Row],[Fecha de creación]])</f>
        <v>12</v>
      </c>
    </row>
    <row r="5950" spans="1:14" ht="15" customHeight="1" x14ac:dyDescent="0.25">
      <c r="A5950" s="26">
        <v>44557.443055555559</v>
      </c>
      <c r="B5950" s="23" t="s">
        <v>0</v>
      </c>
      <c r="C5950" s="23" t="s">
        <v>7525</v>
      </c>
      <c r="D5950" s="23" t="s">
        <v>389</v>
      </c>
      <c r="E5950" s="23" t="s">
        <v>1</v>
      </c>
      <c r="F5950" s="23" t="s">
        <v>2</v>
      </c>
      <c r="G5950" s="23" t="s">
        <v>1551</v>
      </c>
      <c r="I5950" s="23" t="s">
        <v>4</v>
      </c>
      <c r="J5950" s="23"/>
      <c r="K5950" s="23" t="s">
        <v>9712</v>
      </c>
      <c r="L5950" s="23"/>
      <c r="M5950" s="23">
        <f>YEAR(Tabla2[[#This Row],[Fecha de creación]])</f>
        <v>2021</v>
      </c>
      <c r="N5950" s="23">
        <f>MONTH(Tabla2[[#This Row],[Fecha de creación]])</f>
        <v>12</v>
      </c>
    </row>
    <row r="5951" spans="1:14" ht="15" customHeight="1" x14ac:dyDescent="0.25">
      <c r="A5951" s="26">
        <v>44557.445034722223</v>
      </c>
      <c r="B5951" s="23" t="s">
        <v>19</v>
      </c>
      <c r="C5951" s="23" t="s">
        <v>7526</v>
      </c>
      <c r="D5951" s="23" t="s">
        <v>7527</v>
      </c>
      <c r="E5951" s="23" t="s">
        <v>1</v>
      </c>
      <c r="F5951" s="23" t="s">
        <v>7</v>
      </c>
      <c r="G5951" s="23" t="s">
        <v>3</v>
      </c>
      <c r="H5951" s="2" t="s">
        <v>7731</v>
      </c>
      <c r="I5951" s="23" t="s">
        <v>23</v>
      </c>
      <c r="J5951" s="23"/>
      <c r="K5951" s="23" t="s">
        <v>9712</v>
      </c>
      <c r="L5951" s="23"/>
      <c r="M5951" s="23">
        <f>YEAR(Tabla2[[#This Row],[Fecha de creación]])</f>
        <v>2021</v>
      </c>
      <c r="N5951" s="23">
        <f>MONTH(Tabla2[[#This Row],[Fecha de creación]])</f>
        <v>12</v>
      </c>
    </row>
    <row r="5952" spans="1:14" ht="15" customHeight="1" x14ac:dyDescent="0.25">
      <c r="A5952" s="26">
        <v>44557.450752314813</v>
      </c>
      <c r="B5952" s="23" t="s">
        <v>0</v>
      </c>
      <c r="C5952" s="23" t="s">
        <v>7528</v>
      </c>
      <c r="D5952" s="23" t="s">
        <v>1068</v>
      </c>
      <c r="E5952" s="23" t="s">
        <v>1</v>
      </c>
      <c r="F5952" s="23" t="s">
        <v>22</v>
      </c>
      <c r="G5952" s="23" t="s">
        <v>975</v>
      </c>
      <c r="H5952" s="2" t="s">
        <v>7731</v>
      </c>
      <c r="I5952" s="23" t="s">
        <v>4</v>
      </c>
      <c r="J5952" s="23"/>
      <c r="K5952" s="23" t="s">
        <v>9712</v>
      </c>
      <c r="L5952" s="23"/>
      <c r="M5952" s="23">
        <f>YEAR(Tabla2[[#This Row],[Fecha de creación]])</f>
        <v>2021</v>
      </c>
      <c r="N5952" s="23">
        <f>MONTH(Tabla2[[#This Row],[Fecha de creación]])</f>
        <v>12</v>
      </c>
    </row>
    <row r="5953" spans="1:14" ht="15" customHeight="1" x14ac:dyDescent="0.25">
      <c r="A5953" s="26">
        <v>44557.46912037037</v>
      </c>
      <c r="B5953" s="23" t="s">
        <v>0</v>
      </c>
      <c r="C5953" s="23" t="s">
        <v>7529</v>
      </c>
      <c r="D5953" s="23" t="s">
        <v>3644</v>
      </c>
      <c r="E5953" s="23" t="s">
        <v>1</v>
      </c>
      <c r="F5953" s="23" t="s">
        <v>22</v>
      </c>
      <c r="G5953" s="23" t="s">
        <v>975</v>
      </c>
      <c r="H5953" s="2" t="s">
        <v>7764</v>
      </c>
      <c r="I5953" s="23" t="s">
        <v>7412</v>
      </c>
      <c r="J5953" s="23"/>
      <c r="K5953" s="23" t="s">
        <v>9712</v>
      </c>
      <c r="L5953" s="23"/>
      <c r="M5953" s="23">
        <f>YEAR(Tabla2[[#This Row],[Fecha de creación]])</f>
        <v>2021</v>
      </c>
      <c r="N5953" s="23">
        <f>MONTH(Tabla2[[#This Row],[Fecha de creación]])</f>
        <v>12</v>
      </c>
    </row>
    <row r="5954" spans="1:14" ht="15" customHeight="1" x14ac:dyDescent="0.25">
      <c r="A5954" s="26">
        <v>44557.478125000001</v>
      </c>
      <c r="B5954" s="23" t="s">
        <v>0</v>
      </c>
      <c r="C5954" s="23" t="s">
        <v>7530</v>
      </c>
      <c r="D5954" s="23" t="s">
        <v>3644</v>
      </c>
      <c r="E5954" s="23" t="s">
        <v>1</v>
      </c>
      <c r="F5954" s="23" t="s">
        <v>22</v>
      </c>
      <c r="G5954" s="23" t="s">
        <v>975</v>
      </c>
      <c r="H5954" s="2" t="s">
        <v>8893</v>
      </c>
      <c r="I5954" s="23" t="s">
        <v>7412</v>
      </c>
      <c r="J5954" s="23"/>
      <c r="K5954" s="23" t="s">
        <v>9712</v>
      </c>
      <c r="L5954" s="23"/>
      <c r="M5954" s="23">
        <f>YEAR(Tabla2[[#This Row],[Fecha de creación]])</f>
        <v>2021</v>
      </c>
      <c r="N5954" s="23">
        <f>MONTH(Tabla2[[#This Row],[Fecha de creación]])</f>
        <v>12</v>
      </c>
    </row>
    <row r="5955" spans="1:14" ht="15" customHeight="1" x14ac:dyDescent="0.25">
      <c r="A5955" s="26">
        <v>44557.48101851852</v>
      </c>
      <c r="B5955" s="23" t="s">
        <v>0</v>
      </c>
      <c r="C5955" s="23" t="s">
        <v>7531</v>
      </c>
      <c r="D5955" s="23" t="s">
        <v>3644</v>
      </c>
      <c r="E5955" s="23" t="s">
        <v>1</v>
      </c>
      <c r="F5955" s="23" t="s">
        <v>22</v>
      </c>
      <c r="G5955" s="23" t="s">
        <v>3</v>
      </c>
      <c r="H5955" s="2" t="s">
        <v>8893</v>
      </c>
      <c r="I5955" s="23" t="s">
        <v>7412</v>
      </c>
      <c r="J5955" s="23"/>
      <c r="K5955" s="23" t="s">
        <v>9712</v>
      </c>
      <c r="L5955" s="23"/>
      <c r="M5955" s="23">
        <f>YEAR(Tabla2[[#This Row],[Fecha de creación]])</f>
        <v>2021</v>
      </c>
      <c r="N5955" s="23">
        <f>MONTH(Tabla2[[#This Row],[Fecha de creación]])</f>
        <v>12</v>
      </c>
    </row>
    <row r="5956" spans="1:14" ht="15" customHeight="1" x14ac:dyDescent="0.25">
      <c r="A5956" s="26">
        <v>44557.481898148151</v>
      </c>
      <c r="B5956" s="23" t="s">
        <v>189</v>
      </c>
      <c r="C5956" s="23" t="s">
        <v>7532</v>
      </c>
      <c r="D5956" s="23" t="s">
        <v>7096</v>
      </c>
      <c r="E5956" s="23" t="s">
        <v>1</v>
      </c>
      <c r="F5956" s="23" t="s">
        <v>7</v>
      </c>
      <c r="G5956" s="23" t="s">
        <v>975</v>
      </c>
      <c r="H5956" s="2" t="s">
        <v>7722</v>
      </c>
      <c r="I5956" s="23" t="s">
        <v>4486</v>
      </c>
      <c r="J5956" s="23"/>
      <c r="K5956" s="23" t="s">
        <v>9712</v>
      </c>
      <c r="L5956" s="23"/>
      <c r="M5956" s="23">
        <f>YEAR(Tabla2[[#This Row],[Fecha de creación]])</f>
        <v>2021</v>
      </c>
      <c r="N5956" s="23">
        <f>MONTH(Tabla2[[#This Row],[Fecha de creación]])</f>
        <v>12</v>
      </c>
    </row>
    <row r="5957" spans="1:14" ht="15" customHeight="1" x14ac:dyDescent="0.25">
      <c r="A5957" s="26">
        <v>44557.487164351849</v>
      </c>
      <c r="B5957" s="23" t="s">
        <v>0</v>
      </c>
      <c r="C5957" s="23" t="s">
        <v>7533</v>
      </c>
      <c r="D5957" s="23" t="s">
        <v>3092</v>
      </c>
      <c r="E5957" s="23" t="s">
        <v>1</v>
      </c>
      <c r="F5957" s="23" t="s">
        <v>7</v>
      </c>
      <c r="G5957" s="23" t="s">
        <v>975</v>
      </c>
      <c r="H5957" s="2" t="s">
        <v>7736</v>
      </c>
      <c r="I5957" s="23" t="s">
        <v>7412</v>
      </c>
      <c r="J5957" s="23"/>
      <c r="K5957" s="23" t="s">
        <v>9712</v>
      </c>
      <c r="L5957" s="23"/>
      <c r="M5957" s="23">
        <f>YEAR(Tabla2[[#This Row],[Fecha de creación]])</f>
        <v>2021</v>
      </c>
      <c r="N5957" s="23">
        <f>MONTH(Tabla2[[#This Row],[Fecha de creación]])</f>
        <v>12</v>
      </c>
    </row>
    <row r="5958" spans="1:14" ht="15" customHeight="1" x14ac:dyDescent="0.25">
      <c r="A5958" s="26">
        <v>44557.492708333331</v>
      </c>
      <c r="B5958" s="23" t="s">
        <v>56</v>
      </c>
      <c r="C5958" s="23" t="s">
        <v>7534</v>
      </c>
      <c r="D5958" s="23" t="s">
        <v>131</v>
      </c>
      <c r="E5958" s="23" t="s">
        <v>1</v>
      </c>
      <c r="F5958" s="23" t="s">
        <v>7</v>
      </c>
      <c r="G5958" s="23" t="s">
        <v>975</v>
      </c>
      <c r="H5958" s="2" t="s">
        <v>7728</v>
      </c>
      <c r="I5958" s="23" t="s">
        <v>4517</v>
      </c>
      <c r="J5958" s="23"/>
      <c r="K5958" s="23" t="s">
        <v>9712</v>
      </c>
      <c r="L5958" s="23"/>
      <c r="M5958" s="23">
        <f>YEAR(Tabla2[[#This Row],[Fecha de creación]])</f>
        <v>2021</v>
      </c>
      <c r="N5958" s="23">
        <f>MONTH(Tabla2[[#This Row],[Fecha de creación]])</f>
        <v>12</v>
      </c>
    </row>
    <row r="5959" spans="1:14" ht="15" customHeight="1" x14ac:dyDescent="0.25">
      <c r="A5959" s="26">
        <v>44557.494583333333</v>
      </c>
      <c r="B5959" s="23" t="s">
        <v>189</v>
      </c>
      <c r="C5959" s="23" t="s">
        <v>7535</v>
      </c>
      <c r="D5959" s="23" t="s">
        <v>7536</v>
      </c>
      <c r="E5959" s="23" t="s">
        <v>1</v>
      </c>
      <c r="F5959" s="23" t="s">
        <v>22</v>
      </c>
      <c r="G5959" s="23" t="s">
        <v>975</v>
      </c>
      <c r="H5959" s="2" t="s">
        <v>7731</v>
      </c>
      <c r="I5959" s="23" t="s">
        <v>7338</v>
      </c>
      <c r="J5959" s="23"/>
      <c r="K5959" s="23" t="s">
        <v>9712</v>
      </c>
      <c r="L5959" s="23"/>
      <c r="M5959" s="23">
        <f>YEAR(Tabla2[[#This Row],[Fecha de creación]])</f>
        <v>2021</v>
      </c>
      <c r="N5959" s="23">
        <f>MONTH(Tabla2[[#This Row],[Fecha de creación]])</f>
        <v>12</v>
      </c>
    </row>
    <row r="5960" spans="1:14" ht="15" customHeight="1" x14ac:dyDescent="0.25">
      <c r="A5960" s="26">
        <v>44557.506041666667</v>
      </c>
      <c r="B5960" s="23" t="s">
        <v>0</v>
      </c>
      <c r="C5960" s="23" t="s">
        <v>7537</v>
      </c>
      <c r="D5960" s="23" t="s">
        <v>830</v>
      </c>
      <c r="E5960" s="23" t="s">
        <v>1</v>
      </c>
      <c r="F5960" s="23" t="s">
        <v>7</v>
      </c>
      <c r="G5960" s="23" t="s">
        <v>975</v>
      </c>
      <c r="H5960" s="2" t="s">
        <v>7745</v>
      </c>
      <c r="I5960" s="23" t="s">
        <v>7412</v>
      </c>
      <c r="J5960" s="23"/>
      <c r="K5960" s="23" t="s">
        <v>9712</v>
      </c>
      <c r="L5960" s="23"/>
      <c r="M5960" s="23">
        <f>YEAR(Tabla2[[#This Row],[Fecha de creación]])</f>
        <v>2021</v>
      </c>
      <c r="N5960" s="23">
        <f>MONTH(Tabla2[[#This Row],[Fecha de creación]])</f>
        <v>12</v>
      </c>
    </row>
    <row r="5961" spans="1:14" ht="15" customHeight="1" x14ac:dyDescent="0.25">
      <c r="A5961" s="26">
        <v>44557.508518518516</v>
      </c>
      <c r="B5961" s="23" t="s">
        <v>100</v>
      </c>
      <c r="C5961" s="23" t="s">
        <v>7538</v>
      </c>
      <c r="D5961" s="23" t="s">
        <v>6</v>
      </c>
      <c r="E5961" s="23" t="s">
        <v>1</v>
      </c>
      <c r="F5961" s="23" t="s">
        <v>7</v>
      </c>
      <c r="G5961" s="23" t="s">
        <v>975</v>
      </c>
      <c r="H5961" s="2" t="s">
        <v>7722</v>
      </c>
      <c r="I5961" s="23" t="s">
        <v>1653</v>
      </c>
      <c r="J5961" s="23"/>
      <c r="K5961" s="23" t="s">
        <v>9712</v>
      </c>
      <c r="L5961" s="23"/>
      <c r="M5961" s="23">
        <f>YEAR(Tabla2[[#This Row],[Fecha de creación]])</f>
        <v>2021</v>
      </c>
      <c r="N5961" s="23">
        <f>MONTH(Tabla2[[#This Row],[Fecha de creación]])</f>
        <v>12</v>
      </c>
    </row>
    <row r="5962" spans="1:14" ht="15" customHeight="1" x14ac:dyDescent="0.25">
      <c r="A5962" s="26">
        <v>44557.509525462963</v>
      </c>
      <c r="B5962" s="23" t="s">
        <v>0</v>
      </c>
      <c r="C5962" s="23" t="s">
        <v>7539</v>
      </c>
      <c r="D5962" s="23" t="s">
        <v>949</v>
      </c>
      <c r="E5962" s="23" t="s">
        <v>1</v>
      </c>
      <c r="F5962" s="23" t="s">
        <v>7</v>
      </c>
      <c r="G5962" s="23" t="s">
        <v>1551</v>
      </c>
      <c r="H5962" s="2" t="s">
        <v>7737</v>
      </c>
      <c r="I5962" s="23" t="s">
        <v>11</v>
      </c>
      <c r="J5962" s="23"/>
      <c r="K5962" s="23" t="s">
        <v>9712</v>
      </c>
      <c r="L5962" s="23"/>
      <c r="M5962" s="23">
        <f>YEAR(Tabla2[[#This Row],[Fecha de creación]])</f>
        <v>2021</v>
      </c>
      <c r="N5962" s="23">
        <f>MONTH(Tabla2[[#This Row],[Fecha de creación]])</f>
        <v>12</v>
      </c>
    </row>
    <row r="5963" spans="1:14" ht="15" customHeight="1" x14ac:dyDescent="0.25">
      <c r="A5963" s="26">
        <v>44557.511759259258</v>
      </c>
      <c r="B5963" s="23" t="s">
        <v>189</v>
      </c>
      <c r="C5963" s="23" t="s">
        <v>7540</v>
      </c>
      <c r="D5963" s="23" t="s">
        <v>7541</v>
      </c>
      <c r="E5963" s="23" t="s">
        <v>1</v>
      </c>
      <c r="F5963" s="23" t="s">
        <v>22</v>
      </c>
      <c r="G5963" s="23" t="s">
        <v>975</v>
      </c>
      <c r="H5963" s="2" t="s">
        <v>7731</v>
      </c>
      <c r="I5963" s="23" t="s">
        <v>7338</v>
      </c>
      <c r="J5963" s="23"/>
      <c r="K5963" s="23" t="s">
        <v>9712</v>
      </c>
      <c r="L5963" s="23"/>
      <c r="M5963" s="23">
        <f>YEAR(Tabla2[[#This Row],[Fecha de creación]])</f>
        <v>2021</v>
      </c>
      <c r="N5963" s="23">
        <f>MONTH(Tabla2[[#This Row],[Fecha de creación]])</f>
        <v>12</v>
      </c>
    </row>
    <row r="5964" spans="1:14" ht="15" customHeight="1" x14ac:dyDescent="0.25">
      <c r="A5964" s="26">
        <v>44557.520092592589</v>
      </c>
      <c r="B5964" s="23" t="s">
        <v>19</v>
      </c>
      <c r="C5964" s="23" t="s">
        <v>7542</v>
      </c>
      <c r="D5964" s="23" t="s">
        <v>7543</v>
      </c>
      <c r="E5964" s="23" t="s">
        <v>1</v>
      </c>
      <c r="F5964" s="23" t="s">
        <v>7</v>
      </c>
      <c r="G5964" s="23" t="s">
        <v>1551</v>
      </c>
      <c r="H5964" s="2" t="s">
        <v>7757</v>
      </c>
      <c r="I5964" s="23" t="s">
        <v>7544</v>
      </c>
      <c r="J5964" s="23"/>
      <c r="K5964" s="23" t="s">
        <v>9712</v>
      </c>
      <c r="L5964" s="23"/>
      <c r="M5964" s="23">
        <f>YEAR(Tabla2[[#This Row],[Fecha de creación]])</f>
        <v>2021</v>
      </c>
      <c r="N5964" s="23">
        <f>MONTH(Tabla2[[#This Row],[Fecha de creación]])</f>
        <v>12</v>
      </c>
    </row>
    <row r="5965" spans="1:14" ht="15" customHeight="1" x14ac:dyDescent="0.25">
      <c r="A5965" s="26">
        <v>44557.529710648145</v>
      </c>
      <c r="B5965" s="23" t="s">
        <v>56</v>
      </c>
      <c r="C5965" s="23" t="s">
        <v>7545</v>
      </c>
      <c r="D5965" s="23" t="s">
        <v>7341</v>
      </c>
      <c r="E5965" s="23" t="s">
        <v>1</v>
      </c>
      <c r="F5965" s="23" t="s">
        <v>22</v>
      </c>
      <c r="G5965" s="23" t="s">
        <v>975</v>
      </c>
      <c r="H5965" s="2" t="s">
        <v>7734</v>
      </c>
      <c r="I5965" s="23" t="s">
        <v>7342</v>
      </c>
      <c r="J5965" s="23"/>
      <c r="K5965" s="23" t="s">
        <v>9712</v>
      </c>
      <c r="L5965" s="23"/>
      <c r="M5965" s="23">
        <f>YEAR(Tabla2[[#This Row],[Fecha de creación]])</f>
        <v>2021</v>
      </c>
      <c r="N5965" s="23">
        <f>MONTH(Tabla2[[#This Row],[Fecha de creación]])</f>
        <v>12</v>
      </c>
    </row>
    <row r="5966" spans="1:14" ht="15" customHeight="1" x14ac:dyDescent="0.25">
      <c r="A5966" s="26">
        <v>44557.535995370374</v>
      </c>
      <c r="B5966" s="23" t="s">
        <v>189</v>
      </c>
      <c r="C5966" s="23" t="s">
        <v>7546</v>
      </c>
      <c r="D5966" s="23" t="s">
        <v>7547</v>
      </c>
      <c r="E5966" s="23" t="s">
        <v>1</v>
      </c>
      <c r="F5966" s="23" t="s">
        <v>22</v>
      </c>
      <c r="G5966" s="23" t="s">
        <v>975</v>
      </c>
      <c r="H5966" s="2" t="s">
        <v>7734</v>
      </c>
      <c r="I5966" s="23" t="s">
        <v>4486</v>
      </c>
      <c r="J5966" s="23"/>
      <c r="K5966" s="23" t="s">
        <v>9712</v>
      </c>
      <c r="L5966" s="23"/>
      <c r="M5966" s="23">
        <f>YEAR(Tabla2[[#This Row],[Fecha de creación]])</f>
        <v>2021</v>
      </c>
      <c r="N5966" s="23">
        <f>MONTH(Tabla2[[#This Row],[Fecha de creación]])</f>
        <v>12</v>
      </c>
    </row>
    <row r="5967" spans="1:14" ht="15" customHeight="1" x14ac:dyDescent="0.25">
      <c r="A5967" s="26">
        <v>44557.538888888892</v>
      </c>
      <c r="B5967" s="23" t="s">
        <v>189</v>
      </c>
      <c r="C5967" s="23" t="s">
        <v>7548</v>
      </c>
      <c r="D5967" s="23" t="s">
        <v>2151</v>
      </c>
      <c r="E5967" s="23" t="s">
        <v>1</v>
      </c>
      <c r="F5967" s="23" t="s">
        <v>22</v>
      </c>
      <c r="G5967" s="23" t="s">
        <v>975</v>
      </c>
      <c r="H5967" s="2" t="s">
        <v>7731</v>
      </c>
      <c r="I5967" s="23" t="s">
        <v>4486</v>
      </c>
      <c r="J5967" s="23"/>
      <c r="K5967" s="23" t="s">
        <v>9712</v>
      </c>
      <c r="L5967" s="23"/>
      <c r="M5967" s="23">
        <f>YEAR(Tabla2[[#This Row],[Fecha de creación]])</f>
        <v>2021</v>
      </c>
      <c r="N5967" s="23">
        <f>MONTH(Tabla2[[#This Row],[Fecha de creación]])</f>
        <v>12</v>
      </c>
    </row>
    <row r="5968" spans="1:14" ht="15" customHeight="1" x14ac:dyDescent="0.25">
      <c r="A5968" s="26">
        <v>44557.566689814812</v>
      </c>
      <c r="B5968" s="23" t="s">
        <v>189</v>
      </c>
      <c r="C5968" s="23" t="s">
        <v>7549</v>
      </c>
      <c r="D5968" s="23" t="s">
        <v>7550</v>
      </c>
      <c r="E5968" s="23" t="s">
        <v>1</v>
      </c>
      <c r="F5968" s="23" t="s">
        <v>22</v>
      </c>
      <c r="G5968" s="23" t="s">
        <v>975</v>
      </c>
      <c r="H5968" s="2" t="s">
        <v>7724</v>
      </c>
      <c r="I5968" s="23" t="s">
        <v>4486</v>
      </c>
      <c r="J5968" s="23"/>
      <c r="K5968" s="23" t="s">
        <v>9712</v>
      </c>
      <c r="L5968" s="23"/>
      <c r="M5968" s="23">
        <f>YEAR(Tabla2[[#This Row],[Fecha de creación]])</f>
        <v>2021</v>
      </c>
      <c r="N5968" s="23">
        <f>MONTH(Tabla2[[#This Row],[Fecha de creación]])</f>
        <v>12</v>
      </c>
    </row>
    <row r="5969" spans="1:14" ht="15" customHeight="1" x14ac:dyDescent="0.25">
      <c r="A5969" s="26">
        <v>44557.584409722222</v>
      </c>
      <c r="B5969" s="23" t="s">
        <v>189</v>
      </c>
      <c r="C5969" s="23" t="s">
        <v>7551</v>
      </c>
      <c r="D5969" s="23" t="s">
        <v>1002</v>
      </c>
      <c r="E5969" s="23" t="s">
        <v>1</v>
      </c>
      <c r="F5969" s="23" t="s">
        <v>7</v>
      </c>
      <c r="G5969" s="23" t="s">
        <v>975</v>
      </c>
      <c r="H5969" s="2" t="s">
        <v>7736</v>
      </c>
      <c r="I5969" s="23" t="s">
        <v>4486</v>
      </c>
      <c r="J5969" s="23"/>
      <c r="K5969" s="23" t="s">
        <v>9712</v>
      </c>
      <c r="L5969" s="23"/>
      <c r="M5969" s="23">
        <f>YEAR(Tabla2[[#This Row],[Fecha de creación]])</f>
        <v>2021</v>
      </c>
      <c r="N5969" s="23">
        <f>MONTH(Tabla2[[#This Row],[Fecha de creación]])</f>
        <v>12</v>
      </c>
    </row>
    <row r="5970" spans="1:14" ht="15" customHeight="1" x14ac:dyDescent="0.25">
      <c r="A5970" s="26">
        <v>44557.646828703706</v>
      </c>
      <c r="B5970" s="23" t="s">
        <v>0</v>
      </c>
      <c r="C5970" s="23" t="s">
        <v>7552</v>
      </c>
      <c r="D5970" s="23" t="s">
        <v>6</v>
      </c>
      <c r="E5970" s="23" t="s">
        <v>1</v>
      </c>
      <c r="F5970" s="23" t="s">
        <v>7</v>
      </c>
      <c r="G5970" s="23" t="s">
        <v>975</v>
      </c>
      <c r="H5970" s="2" t="s">
        <v>7722</v>
      </c>
      <c r="I5970" s="23" t="s">
        <v>4</v>
      </c>
      <c r="J5970" s="23"/>
      <c r="K5970" s="23" t="s">
        <v>9712</v>
      </c>
      <c r="L5970" s="23"/>
      <c r="M5970" s="23">
        <f>YEAR(Tabla2[[#This Row],[Fecha de creación]])</f>
        <v>2021</v>
      </c>
      <c r="N5970" s="23">
        <f>MONTH(Tabla2[[#This Row],[Fecha de creación]])</f>
        <v>12</v>
      </c>
    </row>
    <row r="5971" spans="1:14" ht="15" customHeight="1" x14ac:dyDescent="0.25">
      <c r="A5971" s="26">
        <v>44557.651446759257</v>
      </c>
      <c r="B5971" s="23" t="s">
        <v>19</v>
      </c>
      <c r="C5971" s="23" t="s">
        <v>7553</v>
      </c>
      <c r="D5971" s="23" t="s">
        <v>7554</v>
      </c>
      <c r="E5971" s="23" t="s">
        <v>1</v>
      </c>
      <c r="F5971" s="23" t="s">
        <v>7</v>
      </c>
      <c r="G5971" s="23" t="s">
        <v>1551</v>
      </c>
      <c r="H5971" s="2" t="s">
        <v>7743</v>
      </c>
      <c r="I5971" s="23" t="s">
        <v>7401</v>
      </c>
      <c r="J5971" s="23"/>
      <c r="K5971" s="23" t="s">
        <v>9712</v>
      </c>
      <c r="L5971" s="23"/>
      <c r="M5971" s="23">
        <f>YEAR(Tabla2[[#This Row],[Fecha de creación]])</f>
        <v>2021</v>
      </c>
      <c r="N5971" s="23">
        <f>MONTH(Tabla2[[#This Row],[Fecha de creación]])</f>
        <v>12</v>
      </c>
    </row>
    <row r="5972" spans="1:14" ht="15" customHeight="1" x14ac:dyDescent="0.25">
      <c r="A5972" s="26">
        <v>44557.676215277781</v>
      </c>
      <c r="B5972" s="23" t="s">
        <v>19</v>
      </c>
      <c r="C5972" s="23" t="s">
        <v>7555</v>
      </c>
      <c r="D5972" s="23" t="s">
        <v>7556</v>
      </c>
      <c r="E5972" s="23" t="s">
        <v>1</v>
      </c>
      <c r="F5972" s="23" t="s">
        <v>7</v>
      </c>
      <c r="G5972" s="23" t="s">
        <v>3</v>
      </c>
      <c r="H5972" s="2" t="s">
        <v>7722</v>
      </c>
      <c r="I5972" s="23" t="s">
        <v>23</v>
      </c>
      <c r="J5972" s="23"/>
      <c r="K5972" s="23" t="s">
        <v>9712</v>
      </c>
      <c r="L5972" s="23"/>
      <c r="M5972" s="23">
        <f>YEAR(Tabla2[[#This Row],[Fecha de creación]])</f>
        <v>2021</v>
      </c>
      <c r="N5972" s="23">
        <f>MONTH(Tabla2[[#This Row],[Fecha de creación]])</f>
        <v>12</v>
      </c>
    </row>
    <row r="5973" spans="1:14" ht="15" customHeight="1" x14ac:dyDescent="0.25">
      <c r="A5973" s="26">
        <v>44557.67659722222</v>
      </c>
      <c r="B5973" s="23" t="s">
        <v>189</v>
      </c>
      <c r="C5973" s="23" t="s">
        <v>7557</v>
      </c>
      <c r="D5973" s="23" t="s">
        <v>7558</v>
      </c>
      <c r="E5973" s="23" t="s">
        <v>1</v>
      </c>
      <c r="F5973" s="23" t="s">
        <v>22</v>
      </c>
      <c r="G5973" s="23" t="s">
        <v>975</v>
      </c>
      <c r="H5973" s="2" t="s">
        <v>7743</v>
      </c>
      <c r="I5973" s="23" t="s">
        <v>4486</v>
      </c>
      <c r="J5973" s="23"/>
      <c r="K5973" s="23" t="s">
        <v>9712</v>
      </c>
      <c r="L5973" s="23"/>
      <c r="M5973" s="23">
        <f>YEAR(Tabla2[[#This Row],[Fecha de creación]])</f>
        <v>2021</v>
      </c>
      <c r="N5973" s="23">
        <f>MONTH(Tabla2[[#This Row],[Fecha de creación]])</f>
        <v>12</v>
      </c>
    </row>
    <row r="5974" spans="1:14" ht="15" customHeight="1" x14ac:dyDescent="0.25">
      <c r="A5974" s="26">
        <v>44557.685289351852</v>
      </c>
      <c r="B5974" s="23" t="s">
        <v>0</v>
      </c>
      <c r="C5974" s="23" t="s">
        <v>7559</v>
      </c>
      <c r="D5974" s="23" t="s">
        <v>382</v>
      </c>
      <c r="E5974" s="23" t="s">
        <v>1</v>
      </c>
      <c r="F5974" s="23" t="s">
        <v>7</v>
      </c>
      <c r="G5974" s="23" t="s">
        <v>975</v>
      </c>
      <c r="H5974" s="2" t="s">
        <v>7723</v>
      </c>
      <c r="I5974" s="23" t="s">
        <v>4</v>
      </c>
      <c r="J5974" s="23"/>
      <c r="K5974" s="23" t="s">
        <v>9712</v>
      </c>
      <c r="L5974" s="23"/>
      <c r="M5974" s="23">
        <f>YEAR(Tabla2[[#This Row],[Fecha de creación]])</f>
        <v>2021</v>
      </c>
      <c r="N5974" s="23">
        <f>MONTH(Tabla2[[#This Row],[Fecha de creación]])</f>
        <v>12</v>
      </c>
    </row>
    <row r="5975" spans="1:14" ht="15" customHeight="1" x14ac:dyDescent="0.25">
      <c r="A5975" s="26">
        <v>44557.68577546296</v>
      </c>
      <c r="B5975" s="23" t="s">
        <v>0</v>
      </c>
      <c r="C5975" s="23" t="s">
        <v>7560</v>
      </c>
      <c r="D5975" s="23" t="s">
        <v>615</v>
      </c>
      <c r="E5975" s="23" t="s">
        <v>1</v>
      </c>
      <c r="F5975" s="23" t="s">
        <v>7</v>
      </c>
      <c r="G5975" s="23" t="s">
        <v>975</v>
      </c>
      <c r="H5975" s="2" t="s">
        <v>7745</v>
      </c>
      <c r="I5975" s="23" t="s">
        <v>4</v>
      </c>
      <c r="J5975" s="23"/>
      <c r="K5975" s="23" t="s">
        <v>9712</v>
      </c>
      <c r="L5975" s="23"/>
      <c r="M5975" s="23">
        <f>YEAR(Tabla2[[#This Row],[Fecha de creación]])</f>
        <v>2021</v>
      </c>
      <c r="N5975" s="23">
        <f>MONTH(Tabla2[[#This Row],[Fecha de creación]])</f>
        <v>12</v>
      </c>
    </row>
    <row r="5976" spans="1:14" ht="15" customHeight="1" x14ac:dyDescent="0.25">
      <c r="A5976" s="26">
        <v>44557.686388888891</v>
      </c>
      <c r="B5976" s="23" t="s">
        <v>0</v>
      </c>
      <c r="C5976" s="23" t="s">
        <v>7561</v>
      </c>
      <c r="D5976" s="23" t="s">
        <v>2035</v>
      </c>
      <c r="E5976" s="23" t="s">
        <v>1</v>
      </c>
      <c r="F5976" s="23" t="s">
        <v>22</v>
      </c>
      <c r="G5976" s="23" t="s">
        <v>975</v>
      </c>
      <c r="H5976" s="2" t="s">
        <v>7743</v>
      </c>
      <c r="I5976" s="23" t="s">
        <v>4</v>
      </c>
      <c r="J5976" s="23"/>
      <c r="K5976" s="23" t="s">
        <v>9712</v>
      </c>
      <c r="L5976" s="23"/>
      <c r="M5976" s="23">
        <f>YEAR(Tabla2[[#This Row],[Fecha de creación]])</f>
        <v>2021</v>
      </c>
      <c r="N5976" s="23">
        <f>MONTH(Tabla2[[#This Row],[Fecha de creación]])</f>
        <v>12</v>
      </c>
    </row>
    <row r="5977" spans="1:14" ht="15" customHeight="1" x14ac:dyDescent="0.25">
      <c r="A5977" s="26">
        <v>44557.72929398148</v>
      </c>
      <c r="B5977" s="23" t="s">
        <v>0</v>
      </c>
      <c r="C5977" s="23" t="s">
        <v>7562</v>
      </c>
      <c r="D5977" s="23" t="s">
        <v>615</v>
      </c>
      <c r="E5977" s="23" t="s">
        <v>1</v>
      </c>
      <c r="F5977" s="23" t="s">
        <v>7</v>
      </c>
      <c r="G5977" s="23" t="s">
        <v>975</v>
      </c>
      <c r="H5977" s="2" t="s">
        <v>7745</v>
      </c>
      <c r="I5977" s="23" t="s">
        <v>4</v>
      </c>
      <c r="J5977" s="23"/>
      <c r="K5977" s="23" t="s">
        <v>9712</v>
      </c>
      <c r="L5977" s="23"/>
      <c r="M5977" s="23">
        <f>YEAR(Tabla2[[#This Row],[Fecha de creación]])</f>
        <v>2021</v>
      </c>
      <c r="N5977" s="23">
        <f>MONTH(Tabla2[[#This Row],[Fecha de creación]])</f>
        <v>12</v>
      </c>
    </row>
    <row r="5978" spans="1:14" ht="15" customHeight="1" x14ac:dyDescent="0.25">
      <c r="A5978" s="26">
        <v>44557.744675925926</v>
      </c>
      <c r="B5978" s="23" t="s">
        <v>0</v>
      </c>
      <c r="C5978" s="23" t="s">
        <v>7563</v>
      </c>
      <c r="D5978" s="23" t="s">
        <v>21</v>
      </c>
      <c r="E5978" s="23" t="s">
        <v>1</v>
      </c>
      <c r="F5978" s="23" t="s">
        <v>22</v>
      </c>
      <c r="G5978" s="23" t="s">
        <v>975</v>
      </c>
      <c r="H5978" s="2" t="s">
        <v>7764</v>
      </c>
      <c r="I5978" s="23" t="s">
        <v>7412</v>
      </c>
      <c r="J5978" s="23"/>
      <c r="K5978" s="23" t="s">
        <v>9712</v>
      </c>
      <c r="L5978" s="23"/>
      <c r="M5978" s="23">
        <f>YEAR(Tabla2[[#This Row],[Fecha de creación]])</f>
        <v>2021</v>
      </c>
      <c r="N5978" s="23">
        <f>MONTH(Tabla2[[#This Row],[Fecha de creación]])</f>
        <v>12</v>
      </c>
    </row>
    <row r="5979" spans="1:14" ht="15" customHeight="1" x14ac:dyDescent="0.25">
      <c r="A5979" s="26">
        <v>44557.753032407411</v>
      </c>
      <c r="B5979" s="23" t="s">
        <v>0</v>
      </c>
      <c r="C5979" s="23" t="s">
        <v>7564</v>
      </c>
      <c r="D5979" s="23" t="s">
        <v>615</v>
      </c>
      <c r="E5979" s="23" t="s">
        <v>1</v>
      </c>
      <c r="F5979" s="23" t="s">
        <v>7</v>
      </c>
      <c r="G5979" s="23" t="s">
        <v>975</v>
      </c>
      <c r="H5979" s="2" t="s">
        <v>7745</v>
      </c>
      <c r="I5979" s="23" t="s">
        <v>4</v>
      </c>
      <c r="J5979" s="23"/>
      <c r="K5979" s="23" t="s">
        <v>9712</v>
      </c>
      <c r="L5979" s="23"/>
      <c r="M5979" s="23">
        <f>YEAR(Tabla2[[#This Row],[Fecha de creación]])</f>
        <v>2021</v>
      </c>
      <c r="N5979" s="23">
        <f>MONTH(Tabla2[[#This Row],[Fecha de creación]])</f>
        <v>12</v>
      </c>
    </row>
    <row r="5980" spans="1:14" ht="15" customHeight="1" x14ac:dyDescent="0.25">
      <c r="A5980" s="26">
        <v>44557.759930555556</v>
      </c>
      <c r="B5980" s="23" t="s">
        <v>0</v>
      </c>
      <c r="C5980" s="23" t="s">
        <v>7565</v>
      </c>
      <c r="D5980" s="23" t="s">
        <v>382</v>
      </c>
      <c r="E5980" s="23" t="s">
        <v>1</v>
      </c>
      <c r="F5980" s="23" t="s">
        <v>7</v>
      </c>
      <c r="G5980" s="23" t="s">
        <v>975</v>
      </c>
      <c r="H5980" s="2" t="s">
        <v>7723</v>
      </c>
      <c r="I5980" s="23" t="s">
        <v>4</v>
      </c>
      <c r="J5980" s="23"/>
      <c r="K5980" s="23" t="s">
        <v>9712</v>
      </c>
      <c r="L5980" s="23"/>
      <c r="M5980" s="23">
        <f>YEAR(Tabla2[[#This Row],[Fecha de creación]])</f>
        <v>2021</v>
      </c>
      <c r="N5980" s="23">
        <f>MONTH(Tabla2[[#This Row],[Fecha de creación]])</f>
        <v>12</v>
      </c>
    </row>
    <row r="5981" spans="1:14" ht="15" customHeight="1" x14ac:dyDescent="0.25">
      <c r="A5981" s="26">
        <v>44557.767696759256</v>
      </c>
      <c r="B5981" s="23" t="s">
        <v>0</v>
      </c>
      <c r="C5981" s="23" t="s">
        <v>7566</v>
      </c>
      <c r="D5981" s="23" t="s">
        <v>382</v>
      </c>
      <c r="E5981" s="23" t="s">
        <v>1</v>
      </c>
      <c r="F5981" s="23" t="s">
        <v>7</v>
      </c>
      <c r="G5981" s="23" t="s">
        <v>975</v>
      </c>
      <c r="H5981" s="2" t="s">
        <v>7723</v>
      </c>
      <c r="I5981" s="23" t="s">
        <v>4</v>
      </c>
      <c r="J5981" s="23"/>
      <c r="K5981" s="23" t="s">
        <v>9712</v>
      </c>
      <c r="L5981" s="23"/>
      <c r="M5981" s="23">
        <f>YEAR(Tabla2[[#This Row],[Fecha de creación]])</f>
        <v>2021</v>
      </c>
      <c r="N5981" s="23">
        <f>MONTH(Tabla2[[#This Row],[Fecha de creación]])</f>
        <v>12</v>
      </c>
    </row>
    <row r="5982" spans="1:14" ht="15" customHeight="1" x14ac:dyDescent="0.25">
      <c r="A5982" s="26">
        <v>44557.768229166664</v>
      </c>
      <c r="B5982" s="23" t="s">
        <v>0</v>
      </c>
      <c r="C5982" s="23" t="s">
        <v>7567</v>
      </c>
      <c r="D5982" s="23" t="s">
        <v>615</v>
      </c>
      <c r="E5982" s="23" t="s">
        <v>1</v>
      </c>
      <c r="F5982" s="23" t="s">
        <v>7</v>
      </c>
      <c r="G5982" s="23" t="s">
        <v>975</v>
      </c>
      <c r="H5982" s="2" t="s">
        <v>7745</v>
      </c>
      <c r="I5982" s="23" t="s">
        <v>4</v>
      </c>
      <c r="J5982" s="23"/>
      <c r="K5982" s="23" t="s">
        <v>9712</v>
      </c>
      <c r="L5982" s="23"/>
      <c r="M5982" s="23">
        <f>YEAR(Tabla2[[#This Row],[Fecha de creación]])</f>
        <v>2021</v>
      </c>
      <c r="N5982" s="23">
        <f>MONTH(Tabla2[[#This Row],[Fecha de creación]])</f>
        <v>12</v>
      </c>
    </row>
    <row r="5983" spans="1:14" ht="15" customHeight="1" x14ac:dyDescent="0.25">
      <c r="A5983" s="26">
        <v>44557.769212962965</v>
      </c>
      <c r="B5983" s="23" t="s">
        <v>0</v>
      </c>
      <c r="C5983" s="23" t="s">
        <v>7568</v>
      </c>
      <c r="D5983" s="23" t="s">
        <v>4821</v>
      </c>
      <c r="E5983" s="23" t="s">
        <v>1</v>
      </c>
      <c r="F5983" s="23" t="s">
        <v>7</v>
      </c>
      <c r="G5983" s="23" t="s">
        <v>1551</v>
      </c>
      <c r="H5983" s="2" t="s">
        <v>7737</v>
      </c>
      <c r="I5983" s="23" t="s">
        <v>11</v>
      </c>
      <c r="J5983" s="23"/>
      <c r="K5983" s="23" t="s">
        <v>9712</v>
      </c>
      <c r="L5983" s="23"/>
      <c r="M5983" s="23">
        <f>YEAR(Tabla2[[#This Row],[Fecha de creación]])</f>
        <v>2021</v>
      </c>
      <c r="N5983" s="23">
        <f>MONTH(Tabla2[[#This Row],[Fecha de creación]])</f>
        <v>12</v>
      </c>
    </row>
    <row r="5984" spans="1:14" ht="15" customHeight="1" x14ac:dyDescent="0.25">
      <c r="A5984" s="26">
        <v>44558.370474537034</v>
      </c>
      <c r="B5984" s="23" t="s">
        <v>19</v>
      </c>
      <c r="C5984" s="23" t="s">
        <v>7569</v>
      </c>
      <c r="D5984" s="23" t="s">
        <v>7570</v>
      </c>
      <c r="E5984" s="23" t="s">
        <v>1</v>
      </c>
      <c r="F5984" s="23" t="s">
        <v>7</v>
      </c>
      <c r="G5984" s="23" t="s">
        <v>3</v>
      </c>
      <c r="H5984" s="2" t="s">
        <v>7728</v>
      </c>
      <c r="I5984" s="23" t="s">
        <v>23</v>
      </c>
      <c r="J5984" s="23"/>
      <c r="K5984" s="23" t="s">
        <v>9712</v>
      </c>
      <c r="L5984" s="23"/>
      <c r="M5984" s="23">
        <f>YEAR(Tabla2[[#This Row],[Fecha de creación]])</f>
        <v>2021</v>
      </c>
      <c r="N5984" s="23">
        <f>MONTH(Tabla2[[#This Row],[Fecha de creación]])</f>
        <v>12</v>
      </c>
    </row>
    <row r="5985" spans="1:14" ht="15" customHeight="1" x14ac:dyDescent="0.25">
      <c r="A5985" s="26">
        <v>44558.427407407406</v>
      </c>
      <c r="B5985" s="23" t="s">
        <v>0</v>
      </c>
      <c r="C5985" s="23" t="s">
        <v>7571</v>
      </c>
      <c r="D5985" s="23" t="s">
        <v>21</v>
      </c>
      <c r="E5985" s="23" t="s">
        <v>1</v>
      </c>
      <c r="F5985" s="23" t="s">
        <v>22</v>
      </c>
      <c r="G5985" s="23" t="s">
        <v>975</v>
      </c>
      <c r="H5985" s="2" t="s">
        <v>7744</v>
      </c>
      <c r="I5985" s="23" t="s">
        <v>7412</v>
      </c>
      <c r="J5985" s="23"/>
      <c r="K5985" s="23" t="s">
        <v>9712</v>
      </c>
      <c r="L5985" s="23"/>
      <c r="M5985" s="23">
        <f>YEAR(Tabla2[[#This Row],[Fecha de creación]])</f>
        <v>2021</v>
      </c>
      <c r="N5985" s="23">
        <f>MONTH(Tabla2[[#This Row],[Fecha de creación]])</f>
        <v>12</v>
      </c>
    </row>
    <row r="5986" spans="1:14" ht="15" customHeight="1" x14ac:dyDescent="0.25">
      <c r="A5986" s="26">
        <v>44558.433506944442</v>
      </c>
      <c r="B5986" s="23" t="s">
        <v>19</v>
      </c>
      <c r="C5986" s="23" t="s">
        <v>7572</v>
      </c>
      <c r="D5986" s="23" t="s">
        <v>7573</v>
      </c>
      <c r="E5986" s="23" t="s">
        <v>1</v>
      </c>
      <c r="F5986" s="23" t="s">
        <v>7</v>
      </c>
      <c r="G5986" s="23" t="s">
        <v>3</v>
      </c>
      <c r="H5986" s="2" t="s">
        <v>7722</v>
      </c>
      <c r="I5986" s="23" t="s">
        <v>23</v>
      </c>
      <c r="J5986" s="23"/>
      <c r="K5986" s="23" t="s">
        <v>9712</v>
      </c>
      <c r="L5986" s="23"/>
      <c r="M5986" s="23">
        <f>YEAR(Tabla2[[#This Row],[Fecha de creación]])</f>
        <v>2021</v>
      </c>
      <c r="N5986" s="23">
        <f>MONTH(Tabla2[[#This Row],[Fecha de creación]])</f>
        <v>12</v>
      </c>
    </row>
    <row r="5987" spans="1:14" ht="15" customHeight="1" x14ac:dyDescent="0.25">
      <c r="A5987" s="26">
        <v>44558.473101851851</v>
      </c>
      <c r="B5987" s="23" t="s">
        <v>100</v>
      </c>
      <c r="C5987" s="23" t="s">
        <v>7574</v>
      </c>
      <c r="D5987" s="23" t="s">
        <v>49</v>
      </c>
      <c r="E5987" s="23" t="s">
        <v>1</v>
      </c>
      <c r="F5987" s="23" t="s">
        <v>7</v>
      </c>
      <c r="G5987" s="23" t="s">
        <v>975</v>
      </c>
      <c r="H5987" s="2" t="s">
        <v>7745</v>
      </c>
      <c r="I5987" s="23" t="s">
        <v>7575</v>
      </c>
      <c r="J5987" s="23"/>
      <c r="K5987" s="23" t="s">
        <v>9712</v>
      </c>
      <c r="L5987" s="23"/>
      <c r="M5987" s="23">
        <f>YEAR(Tabla2[[#This Row],[Fecha de creación]])</f>
        <v>2021</v>
      </c>
      <c r="N5987" s="23">
        <f>MONTH(Tabla2[[#This Row],[Fecha de creación]])</f>
        <v>12</v>
      </c>
    </row>
    <row r="5988" spans="1:14" ht="15" customHeight="1" x14ac:dyDescent="0.25">
      <c r="A5988" s="26">
        <v>44558.486250000002</v>
      </c>
      <c r="B5988" s="23" t="s">
        <v>19</v>
      </c>
      <c r="C5988" s="23" t="s">
        <v>7576</v>
      </c>
      <c r="D5988" s="23" t="s">
        <v>7577</v>
      </c>
      <c r="E5988" s="23" t="s">
        <v>1</v>
      </c>
      <c r="F5988" s="23" t="s">
        <v>22</v>
      </c>
      <c r="G5988" s="23" t="s">
        <v>975</v>
      </c>
      <c r="H5988" s="2" t="s">
        <v>7743</v>
      </c>
      <c r="I5988" s="23" t="s">
        <v>23</v>
      </c>
      <c r="J5988" s="23"/>
      <c r="K5988" s="23" t="s">
        <v>9712</v>
      </c>
      <c r="L5988" s="23"/>
      <c r="M5988" s="23">
        <f>YEAR(Tabla2[[#This Row],[Fecha de creación]])</f>
        <v>2021</v>
      </c>
      <c r="N5988" s="23">
        <f>MONTH(Tabla2[[#This Row],[Fecha de creación]])</f>
        <v>12</v>
      </c>
    </row>
    <row r="5989" spans="1:14" ht="15" customHeight="1" x14ac:dyDescent="0.25">
      <c r="A5989" s="26">
        <v>44558.50341435185</v>
      </c>
      <c r="B5989" s="23" t="s">
        <v>0</v>
      </c>
      <c r="C5989" s="23" t="s">
        <v>7578</v>
      </c>
      <c r="D5989" s="23" t="s">
        <v>7579</v>
      </c>
      <c r="E5989" s="23" t="s">
        <v>1</v>
      </c>
      <c r="F5989" s="23" t="s">
        <v>7</v>
      </c>
      <c r="G5989" s="23" t="s">
        <v>1551</v>
      </c>
      <c r="H5989" s="2" t="s">
        <v>7721</v>
      </c>
      <c r="I5989" s="23" t="s">
        <v>11</v>
      </c>
      <c r="J5989" s="23"/>
      <c r="K5989" s="23" t="s">
        <v>9712</v>
      </c>
      <c r="L5989" s="23"/>
      <c r="M5989" s="23">
        <f>YEAR(Tabla2[[#This Row],[Fecha de creación]])</f>
        <v>2021</v>
      </c>
      <c r="N5989" s="23">
        <f>MONTH(Tabla2[[#This Row],[Fecha de creación]])</f>
        <v>12</v>
      </c>
    </row>
    <row r="5990" spans="1:14" ht="15" customHeight="1" x14ac:dyDescent="0.25">
      <c r="A5990" s="26">
        <v>44558.512152777781</v>
      </c>
      <c r="B5990" s="23" t="s">
        <v>56</v>
      </c>
      <c r="C5990" s="23" t="s">
        <v>7580</v>
      </c>
      <c r="D5990" s="23" t="s">
        <v>7096</v>
      </c>
      <c r="E5990" s="23" t="s">
        <v>1</v>
      </c>
      <c r="F5990" s="23" t="s">
        <v>7</v>
      </c>
      <c r="G5990" s="23" t="s">
        <v>975</v>
      </c>
      <c r="H5990" s="2" t="s">
        <v>7722</v>
      </c>
      <c r="I5990" s="23" t="s">
        <v>4517</v>
      </c>
      <c r="J5990" s="23"/>
      <c r="K5990" s="23" t="s">
        <v>9712</v>
      </c>
      <c r="L5990" s="23"/>
      <c r="M5990" s="23">
        <f>YEAR(Tabla2[[#This Row],[Fecha de creación]])</f>
        <v>2021</v>
      </c>
      <c r="N5990" s="23">
        <f>MONTH(Tabla2[[#This Row],[Fecha de creación]])</f>
        <v>12</v>
      </c>
    </row>
    <row r="5991" spans="1:14" ht="15" customHeight="1" x14ac:dyDescent="0.25">
      <c r="A5991" s="26">
        <v>44558.529039351852</v>
      </c>
      <c r="B5991" s="23" t="s">
        <v>0</v>
      </c>
      <c r="C5991" s="23" t="s">
        <v>7581</v>
      </c>
      <c r="D5991" s="23" t="s">
        <v>205</v>
      </c>
      <c r="E5991" s="23" t="s">
        <v>1</v>
      </c>
      <c r="F5991" s="23" t="s">
        <v>22</v>
      </c>
      <c r="G5991" s="23" t="s">
        <v>975</v>
      </c>
      <c r="H5991" s="2" t="s">
        <v>7734</v>
      </c>
      <c r="I5991" s="23" t="s">
        <v>7412</v>
      </c>
      <c r="J5991" s="23"/>
      <c r="K5991" s="23" t="s">
        <v>9712</v>
      </c>
      <c r="L5991" s="23"/>
      <c r="M5991" s="23">
        <f>YEAR(Tabla2[[#This Row],[Fecha de creación]])</f>
        <v>2021</v>
      </c>
      <c r="N5991" s="23">
        <f>MONTH(Tabla2[[#This Row],[Fecha de creación]])</f>
        <v>12</v>
      </c>
    </row>
    <row r="5992" spans="1:14" ht="15" customHeight="1" x14ac:dyDescent="0.25">
      <c r="A5992" s="26">
        <v>44558.54488425926</v>
      </c>
      <c r="B5992" s="23" t="s">
        <v>0</v>
      </c>
      <c r="C5992" s="23" t="s">
        <v>7582</v>
      </c>
      <c r="D5992" s="23" t="s">
        <v>615</v>
      </c>
      <c r="E5992" s="23" t="s">
        <v>1</v>
      </c>
      <c r="F5992" s="23" t="s">
        <v>7</v>
      </c>
      <c r="G5992" s="23" t="s">
        <v>975</v>
      </c>
      <c r="H5992" s="2" t="s">
        <v>7745</v>
      </c>
      <c r="I5992" s="23" t="s">
        <v>7412</v>
      </c>
      <c r="J5992" s="23"/>
      <c r="K5992" s="23" t="s">
        <v>9712</v>
      </c>
      <c r="L5992" s="23"/>
      <c r="M5992" s="23">
        <f>YEAR(Tabla2[[#This Row],[Fecha de creación]])</f>
        <v>2021</v>
      </c>
      <c r="N5992" s="23">
        <f>MONTH(Tabla2[[#This Row],[Fecha de creación]])</f>
        <v>12</v>
      </c>
    </row>
    <row r="5993" spans="1:14" ht="15" customHeight="1" x14ac:dyDescent="0.25">
      <c r="A5993" s="26">
        <v>44558.553194444445</v>
      </c>
      <c r="B5993" s="23" t="s">
        <v>0</v>
      </c>
      <c r="C5993" s="23" t="s">
        <v>7583</v>
      </c>
      <c r="D5993" s="23" t="s">
        <v>949</v>
      </c>
      <c r="E5993" s="23" t="s">
        <v>1</v>
      </c>
      <c r="F5993" s="23" t="s">
        <v>7</v>
      </c>
      <c r="G5993" s="23" t="s">
        <v>1551</v>
      </c>
      <c r="H5993" s="2" t="s">
        <v>7737</v>
      </c>
      <c r="I5993" s="23" t="s">
        <v>11</v>
      </c>
      <c r="J5993" s="23"/>
      <c r="K5993" s="23" t="s">
        <v>9712</v>
      </c>
      <c r="L5993" s="23"/>
      <c r="M5993" s="23">
        <f>YEAR(Tabla2[[#This Row],[Fecha de creación]])</f>
        <v>2021</v>
      </c>
      <c r="N5993" s="23">
        <f>MONTH(Tabla2[[#This Row],[Fecha de creación]])</f>
        <v>12</v>
      </c>
    </row>
    <row r="5994" spans="1:14" ht="15" customHeight="1" x14ac:dyDescent="0.25">
      <c r="A5994" s="26">
        <v>44558.558599537035</v>
      </c>
      <c r="B5994" s="23" t="s">
        <v>189</v>
      </c>
      <c r="C5994" s="23" t="s">
        <v>7584</v>
      </c>
      <c r="D5994" s="23" t="s">
        <v>440</v>
      </c>
      <c r="E5994" s="23" t="s">
        <v>1</v>
      </c>
      <c r="F5994" s="23" t="s">
        <v>7</v>
      </c>
      <c r="G5994" s="23" t="s">
        <v>975</v>
      </c>
      <c r="H5994" s="2" t="s">
        <v>7723</v>
      </c>
      <c r="I5994" s="23" t="s">
        <v>4486</v>
      </c>
      <c r="J5994" s="23"/>
      <c r="K5994" s="23" t="s">
        <v>9712</v>
      </c>
      <c r="L5994" s="23"/>
      <c r="M5994" s="23">
        <f>YEAR(Tabla2[[#This Row],[Fecha de creación]])</f>
        <v>2021</v>
      </c>
      <c r="N5994" s="23">
        <f>MONTH(Tabla2[[#This Row],[Fecha de creación]])</f>
        <v>12</v>
      </c>
    </row>
    <row r="5995" spans="1:14" ht="15" customHeight="1" x14ac:dyDescent="0.25">
      <c r="A5995" s="26">
        <v>44558.559872685182</v>
      </c>
      <c r="B5995" s="23" t="s">
        <v>0</v>
      </c>
      <c r="C5995" s="23" t="s">
        <v>7585</v>
      </c>
      <c r="D5995" s="23" t="s">
        <v>1069</v>
      </c>
      <c r="E5995" s="23" t="s">
        <v>1</v>
      </c>
      <c r="F5995" s="23" t="s">
        <v>7</v>
      </c>
      <c r="G5995" s="23" t="s">
        <v>1551</v>
      </c>
      <c r="H5995" s="2" t="s">
        <v>7734</v>
      </c>
      <c r="I5995" s="23" t="s">
        <v>28</v>
      </c>
      <c r="J5995" s="23"/>
      <c r="K5995" s="23" t="s">
        <v>9712</v>
      </c>
      <c r="L5995" s="23"/>
      <c r="M5995" s="23">
        <f>YEAR(Tabla2[[#This Row],[Fecha de creación]])</f>
        <v>2021</v>
      </c>
      <c r="N5995" s="23">
        <f>MONTH(Tabla2[[#This Row],[Fecha de creación]])</f>
        <v>12</v>
      </c>
    </row>
    <row r="5996" spans="1:14" ht="15" customHeight="1" x14ac:dyDescent="0.25">
      <c r="A5996" s="26">
        <v>44558.563726851855</v>
      </c>
      <c r="B5996" s="23" t="s">
        <v>189</v>
      </c>
      <c r="C5996" s="23" t="s">
        <v>7586</v>
      </c>
      <c r="D5996" s="23" t="s">
        <v>364</v>
      </c>
      <c r="E5996" s="23" t="s">
        <v>1</v>
      </c>
      <c r="F5996" s="23" t="s">
        <v>7</v>
      </c>
      <c r="G5996" s="23" t="s">
        <v>1551</v>
      </c>
      <c r="H5996" s="2" t="s">
        <v>7733</v>
      </c>
      <c r="I5996" s="23" t="s">
        <v>7205</v>
      </c>
      <c r="J5996" s="23"/>
      <c r="K5996" s="23" t="s">
        <v>9712</v>
      </c>
      <c r="L5996" s="23"/>
      <c r="M5996" s="23">
        <f>YEAR(Tabla2[[#This Row],[Fecha de creación]])</f>
        <v>2021</v>
      </c>
      <c r="N5996" s="23">
        <f>MONTH(Tabla2[[#This Row],[Fecha de creación]])</f>
        <v>12</v>
      </c>
    </row>
    <row r="5997" spans="1:14" ht="15" customHeight="1" x14ac:dyDescent="0.25">
      <c r="A5997" s="26">
        <v>44558.568159722221</v>
      </c>
      <c r="B5997" s="23" t="s">
        <v>100</v>
      </c>
      <c r="C5997" s="23" t="s">
        <v>7587</v>
      </c>
      <c r="D5997" s="23" t="s">
        <v>49</v>
      </c>
      <c r="E5997" s="23" t="s">
        <v>1</v>
      </c>
      <c r="F5997" s="23" t="s">
        <v>7</v>
      </c>
      <c r="G5997" s="23" t="s">
        <v>975</v>
      </c>
      <c r="H5997" s="2" t="s">
        <v>7745</v>
      </c>
      <c r="I5997" s="23" t="s">
        <v>7575</v>
      </c>
      <c r="J5997" s="23"/>
      <c r="K5997" s="23" t="s">
        <v>9712</v>
      </c>
      <c r="L5997" s="23"/>
      <c r="M5997" s="23">
        <f>YEAR(Tabla2[[#This Row],[Fecha de creación]])</f>
        <v>2021</v>
      </c>
      <c r="N5997" s="23">
        <f>MONTH(Tabla2[[#This Row],[Fecha de creación]])</f>
        <v>12</v>
      </c>
    </row>
    <row r="5998" spans="1:14" ht="15" customHeight="1" x14ac:dyDescent="0.25">
      <c r="A5998" s="26">
        <v>44558.591620370367</v>
      </c>
      <c r="B5998" s="23" t="s">
        <v>189</v>
      </c>
      <c r="C5998" s="23" t="s">
        <v>7588</v>
      </c>
      <c r="D5998" s="23" t="s">
        <v>7589</v>
      </c>
      <c r="E5998" s="23" t="s">
        <v>1</v>
      </c>
      <c r="F5998" s="23" t="s">
        <v>2</v>
      </c>
      <c r="G5998" s="23" t="s">
        <v>3</v>
      </c>
      <c r="H5998" s="2" t="s">
        <v>7747</v>
      </c>
      <c r="I5998" s="23" t="s">
        <v>7338</v>
      </c>
      <c r="J5998" s="23"/>
      <c r="K5998" s="23" t="s">
        <v>9712</v>
      </c>
      <c r="L5998" s="23"/>
      <c r="M5998" s="23">
        <f>YEAR(Tabla2[[#This Row],[Fecha de creación]])</f>
        <v>2021</v>
      </c>
      <c r="N5998" s="23">
        <f>MONTH(Tabla2[[#This Row],[Fecha de creación]])</f>
        <v>12</v>
      </c>
    </row>
    <row r="5999" spans="1:14" ht="15" customHeight="1" x14ac:dyDescent="0.25">
      <c r="A5999" s="26">
        <v>44558.602638888886</v>
      </c>
      <c r="B5999" s="23" t="s">
        <v>189</v>
      </c>
      <c r="C5999" s="23" t="s">
        <v>7590</v>
      </c>
      <c r="D5999" s="23" t="s">
        <v>4281</v>
      </c>
      <c r="E5999" s="23" t="s">
        <v>1</v>
      </c>
      <c r="F5999" s="23" t="s">
        <v>7</v>
      </c>
      <c r="G5999" s="23" t="s">
        <v>975</v>
      </c>
      <c r="H5999" s="2" t="s">
        <v>7722</v>
      </c>
      <c r="I5999" s="23" t="s">
        <v>7338</v>
      </c>
      <c r="J5999" s="23"/>
      <c r="K5999" s="23" t="s">
        <v>9712</v>
      </c>
      <c r="L5999" s="23"/>
      <c r="M5999" s="23">
        <f>YEAR(Tabla2[[#This Row],[Fecha de creación]])</f>
        <v>2021</v>
      </c>
      <c r="N5999" s="23">
        <f>MONTH(Tabla2[[#This Row],[Fecha de creación]])</f>
        <v>12</v>
      </c>
    </row>
    <row r="6000" spans="1:14" ht="15" customHeight="1" x14ac:dyDescent="0.25">
      <c r="A6000" s="26">
        <v>44558.610810185186</v>
      </c>
      <c r="B6000" s="23" t="s">
        <v>189</v>
      </c>
      <c r="C6000" s="23" t="s">
        <v>7591</v>
      </c>
      <c r="D6000" s="23" t="s">
        <v>7341</v>
      </c>
      <c r="E6000" s="23" t="s">
        <v>1</v>
      </c>
      <c r="F6000" s="23" t="s">
        <v>2</v>
      </c>
      <c r="G6000" s="23" t="s">
        <v>1551</v>
      </c>
      <c r="H6000" s="2" t="s">
        <v>7734</v>
      </c>
      <c r="I6000" s="23" t="s">
        <v>7524</v>
      </c>
      <c r="J6000" s="23"/>
      <c r="K6000" s="23" t="s">
        <v>9712</v>
      </c>
      <c r="L6000" s="23"/>
      <c r="M6000" s="23">
        <f>YEAR(Tabla2[[#This Row],[Fecha de creación]])</f>
        <v>2021</v>
      </c>
      <c r="N6000" s="23">
        <f>MONTH(Tabla2[[#This Row],[Fecha de creación]])</f>
        <v>12</v>
      </c>
    </row>
    <row r="6001" spans="1:14" ht="15" customHeight="1" x14ac:dyDescent="0.25">
      <c r="A6001" s="26">
        <v>44558.616967592592</v>
      </c>
      <c r="B6001" s="23" t="s">
        <v>19</v>
      </c>
      <c r="C6001" s="23" t="s">
        <v>7592</v>
      </c>
      <c r="D6001" s="23" t="s">
        <v>7593</v>
      </c>
      <c r="E6001" s="23" t="s">
        <v>1</v>
      </c>
      <c r="F6001" s="23" t="s">
        <v>7</v>
      </c>
      <c r="G6001" s="23" t="s">
        <v>975</v>
      </c>
      <c r="H6001" s="2" t="s">
        <v>7728</v>
      </c>
      <c r="I6001" s="23" t="s">
        <v>23</v>
      </c>
      <c r="J6001" s="23"/>
      <c r="K6001" s="23" t="s">
        <v>9712</v>
      </c>
      <c r="L6001" s="23"/>
      <c r="M6001" s="23">
        <f>YEAR(Tabla2[[#This Row],[Fecha de creación]])</f>
        <v>2021</v>
      </c>
      <c r="N6001" s="23">
        <f>MONTH(Tabla2[[#This Row],[Fecha de creación]])</f>
        <v>12</v>
      </c>
    </row>
    <row r="6002" spans="1:14" ht="15" customHeight="1" x14ac:dyDescent="0.25">
      <c r="A6002" s="26">
        <v>44558.622835648152</v>
      </c>
      <c r="B6002" s="23" t="s">
        <v>189</v>
      </c>
      <c r="C6002" s="23" t="s">
        <v>7594</v>
      </c>
      <c r="D6002" s="23" t="s">
        <v>1065</v>
      </c>
      <c r="E6002" s="23" t="s">
        <v>1</v>
      </c>
      <c r="F6002" s="23" t="s">
        <v>7</v>
      </c>
      <c r="G6002" s="23" t="s">
        <v>1551</v>
      </c>
      <c r="H6002" s="2" t="s">
        <v>7734</v>
      </c>
      <c r="I6002" s="23" t="s">
        <v>7524</v>
      </c>
      <c r="J6002" s="23"/>
      <c r="K6002" s="23" t="s">
        <v>9712</v>
      </c>
      <c r="L6002" s="23"/>
      <c r="M6002" s="23">
        <f>YEAR(Tabla2[[#This Row],[Fecha de creación]])</f>
        <v>2021</v>
      </c>
      <c r="N6002" s="23">
        <f>MONTH(Tabla2[[#This Row],[Fecha de creación]])</f>
        <v>12</v>
      </c>
    </row>
    <row r="6003" spans="1:14" ht="15" customHeight="1" x14ac:dyDescent="0.25">
      <c r="A6003" s="26">
        <v>44558.642210648148</v>
      </c>
      <c r="B6003" s="23" t="s">
        <v>0</v>
      </c>
      <c r="C6003" s="23" t="s">
        <v>7595</v>
      </c>
      <c r="D6003" s="23" t="s">
        <v>615</v>
      </c>
      <c r="E6003" s="23" t="s">
        <v>1</v>
      </c>
      <c r="F6003" s="23" t="s">
        <v>7</v>
      </c>
      <c r="G6003" s="23" t="s">
        <v>3</v>
      </c>
      <c r="H6003" s="2" t="s">
        <v>7745</v>
      </c>
      <c r="I6003" s="23" t="s">
        <v>7412</v>
      </c>
      <c r="J6003" s="23"/>
      <c r="K6003" s="23" t="s">
        <v>9712</v>
      </c>
      <c r="L6003" s="23"/>
      <c r="M6003" s="23">
        <f>YEAR(Tabla2[[#This Row],[Fecha de creación]])</f>
        <v>2021</v>
      </c>
      <c r="N6003" s="23">
        <f>MONTH(Tabla2[[#This Row],[Fecha de creación]])</f>
        <v>12</v>
      </c>
    </row>
    <row r="6004" spans="1:14" ht="15" customHeight="1" x14ac:dyDescent="0.25">
      <c r="A6004" s="26">
        <v>44558.656828703701</v>
      </c>
      <c r="B6004" s="23" t="s">
        <v>189</v>
      </c>
      <c r="C6004" s="23" t="s">
        <v>7596</v>
      </c>
      <c r="D6004" s="23" t="s">
        <v>7597</v>
      </c>
      <c r="E6004" s="23" t="s">
        <v>1</v>
      </c>
      <c r="F6004" s="23" t="s">
        <v>7</v>
      </c>
      <c r="G6004" s="23" t="s">
        <v>975</v>
      </c>
      <c r="H6004" s="2" t="s">
        <v>7758</v>
      </c>
      <c r="I6004" s="23" t="s">
        <v>7338</v>
      </c>
      <c r="J6004" s="23"/>
      <c r="K6004" s="23" t="s">
        <v>9712</v>
      </c>
      <c r="L6004" s="23"/>
      <c r="M6004" s="23">
        <f>YEAR(Tabla2[[#This Row],[Fecha de creación]])</f>
        <v>2021</v>
      </c>
      <c r="N6004" s="23">
        <f>MONTH(Tabla2[[#This Row],[Fecha de creación]])</f>
        <v>12</v>
      </c>
    </row>
    <row r="6005" spans="1:14" ht="15" customHeight="1" x14ac:dyDescent="0.25">
      <c r="A6005" s="26">
        <v>44558.671678240738</v>
      </c>
      <c r="B6005" s="23" t="s">
        <v>189</v>
      </c>
      <c r="C6005" s="23" t="s">
        <v>7598</v>
      </c>
      <c r="D6005" s="23" t="s">
        <v>7599</v>
      </c>
      <c r="E6005" s="23" t="s">
        <v>1</v>
      </c>
      <c r="F6005" s="23" t="s">
        <v>2</v>
      </c>
      <c r="G6005" s="23" t="s">
        <v>1551</v>
      </c>
      <c r="H6005" s="2" t="s">
        <v>7734</v>
      </c>
      <c r="I6005" s="23" t="s">
        <v>7524</v>
      </c>
      <c r="J6005" s="23"/>
      <c r="K6005" s="23" t="s">
        <v>9712</v>
      </c>
      <c r="L6005" s="23"/>
      <c r="M6005" s="23">
        <f>YEAR(Tabla2[[#This Row],[Fecha de creación]])</f>
        <v>2021</v>
      </c>
      <c r="N6005" s="23">
        <f>MONTH(Tabla2[[#This Row],[Fecha de creación]])</f>
        <v>12</v>
      </c>
    </row>
    <row r="6006" spans="1:14" ht="15" customHeight="1" x14ac:dyDescent="0.25">
      <c r="A6006" s="26">
        <v>44558.714375000003</v>
      </c>
      <c r="B6006" s="23" t="s">
        <v>19</v>
      </c>
      <c r="C6006" s="23" t="s">
        <v>7600</v>
      </c>
      <c r="D6006" s="23" t="s">
        <v>7601</v>
      </c>
      <c r="E6006" s="23" t="s">
        <v>1</v>
      </c>
      <c r="F6006" s="23" t="s">
        <v>7</v>
      </c>
      <c r="G6006" s="23" t="s">
        <v>3</v>
      </c>
      <c r="H6006" s="2" t="s">
        <v>7722</v>
      </c>
      <c r="I6006" s="23" t="s">
        <v>23</v>
      </c>
      <c r="J6006" s="23"/>
      <c r="K6006" s="23" t="s">
        <v>9712</v>
      </c>
      <c r="L6006" s="23"/>
      <c r="M6006" s="23">
        <f>YEAR(Tabla2[[#This Row],[Fecha de creación]])</f>
        <v>2021</v>
      </c>
      <c r="N6006" s="23">
        <f>MONTH(Tabla2[[#This Row],[Fecha de creación]])</f>
        <v>12</v>
      </c>
    </row>
    <row r="6007" spans="1:14" ht="15" customHeight="1" x14ac:dyDescent="0.25">
      <c r="A6007" s="26">
        <v>44558.731307870374</v>
      </c>
      <c r="B6007" s="23" t="s">
        <v>0</v>
      </c>
      <c r="C6007" s="23" t="s">
        <v>7602</v>
      </c>
      <c r="D6007" s="23" t="s">
        <v>7290</v>
      </c>
      <c r="E6007" s="23" t="s">
        <v>1</v>
      </c>
      <c r="F6007" s="23" t="s">
        <v>22</v>
      </c>
      <c r="G6007" s="23" t="s">
        <v>975</v>
      </c>
      <c r="I6007" s="23" t="s">
        <v>7603</v>
      </c>
      <c r="J6007" s="23"/>
      <c r="K6007" s="23" t="s">
        <v>9712</v>
      </c>
      <c r="L6007" s="23"/>
      <c r="M6007" s="23">
        <f>YEAR(Tabla2[[#This Row],[Fecha de creación]])</f>
        <v>2021</v>
      </c>
      <c r="N6007" s="23">
        <f>MONTH(Tabla2[[#This Row],[Fecha de creación]])</f>
        <v>12</v>
      </c>
    </row>
    <row r="6008" spans="1:14" ht="15" customHeight="1" x14ac:dyDescent="0.25">
      <c r="A6008" s="26">
        <v>44558.736377314817</v>
      </c>
      <c r="B6008" s="23" t="s">
        <v>0</v>
      </c>
      <c r="C6008" s="23" t="s">
        <v>7604</v>
      </c>
      <c r="D6008" s="23" t="s">
        <v>49</v>
      </c>
      <c r="E6008" s="23" t="s">
        <v>1</v>
      </c>
      <c r="F6008" s="23" t="s">
        <v>22</v>
      </c>
      <c r="G6008" s="23" t="s">
        <v>975</v>
      </c>
      <c r="I6008" s="23" t="s">
        <v>7603</v>
      </c>
      <c r="J6008" s="23"/>
      <c r="K6008" s="23" t="s">
        <v>9712</v>
      </c>
      <c r="L6008" s="23"/>
      <c r="M6008" s="23">
        <f>YEAR(Tabla2[[#This Row],[Fecha de creación]])</f>
        <v>2021</v>
      </c>
      <c r="N6008" s="23">
        <f>MONTH(Tabla2[[#This Row],[Fecha de creación]])</f>
        <v>12</v>
      </c>
    </row>
    <row r="6009" spans="1:14" ht="15" customHeight="1" x14ac:dyDescent="0.25">
      <c r="A6009" s="26">
        <v>44558.761712962965</v>
      </c>
      <c r="B6009" s="23" t="s">
        <v>100</v>
      </c>
      <c r="C6009" s="23" t="s">
        <v>7605</v>
      </c>
      <c r="D6009" s="23" t="s">
        <v>1016</v>
      </c>
      <c r="E6009" s="23" t="s">
        <v>1</v>
      </c>
      <c r="F6009" s="23" t="s">
        <v>7</v>
      </c>
      <c r="G6009" s="23" t="s">
        <v>975</v>
      </c>
      <c r="H6009" s="2" t="s">
        <v>7731</v>
      </c>
      <c r="I6009" s="23" t="s">
        <v>6004</v>
      </c>
      <c r="J6009" s="23"/>
      <c r="K6009" s="23" t="s">
        <v>9712</v>
      </c>
      <c r="L6009" s="23"/>
      <c r="M6009" s="23">
        <f>YEAR(Tabla2[[#This Row],[Fecha de creación]])</f>
        <v>2021</v>
      </c>
      <c r="N6009" s="23">
        <f>MONTH(Tabla2[[#This Row],[Fecha de creación]])</f>
        <v>12</v>
      </c>
    </row>
    <row r="6010" spans="1:14" ht="15" customHeight="1" x14ac:dyDescent="0.25">
      <c r="A6010" s="26">
        <v>44558.763171296298</v>
      </c>
      <c r="B6010" s="23" t="s">
        <v>100</v>
      </c>
      <c r="C6010" s="23" t="s">
        <v>7606</v>
      </c>
      <c r="D6010" s="23" t="s">
        <v>7607</v>
      </c>
      <c r="E6010" s="23" t="s">
        <v>1</v>
      </c>
      <c r="F6010" s="23" t="s">
        <v>7</v>
      </c>
      <c r="G6010" s="23" t="s">
        <v>975</v>
      </c>
      <c r="H6010" s="2" t="s">
        <v>7723</v>
      </c>
      <c r="I6010" s="23" t="s">
        <v>6004</v>
      </c>
      <c r="J6010" s="23"/>
      <c r="K6010" s="23" t="s">
        <v>9712</v>
      </c>
      <c r="L6010" s="23"/>
      <c r="M6010" s="23">
        <f>YEAR(Tabla2[[#This Row],[Fecha de creación]])</f>
        <v>2021</v>
      </c>
      <c r="N6010" s="23">
        <f>MONTH(Tabla2[[#This Row],[Fecha de creación]])</f>
        <v>12</v>
      </c>
    </row>
    <row r="6011" spans="1:14" ht="15" customHeight="1" x14ac:dyDescent="0.25">
      <c r="A6011" s="26">
        <v>44558.78</v>
      </c>
      <c r="B6011" s="23" t="s">
        <v>0</v>
      </c>
      <c r="C6011" s="23" t="s">
        <v>7608</v>
      </c>
      <c r="D6011" s="23" t="s">
        <v>49</v>
      </c>
      <c r="E6011" s="23" t="s">
        <v>1</v>
      </c>
      <c r="F6011" s="23" t="s">
        <v>22</v>
      </c>
      <c r="G6011" s="23" t="s">
        <v>975</v>
      </c>
      <c r="H6011" s="2" t="s">
        <v>7734</v>
      </c>
      <c r="I6011" s="23" t="s">
        <v>5999</v>
      </c>
      <c r="J6011" s="23"/>
      <c r="K6011" s="23" t="s">
        <v>9712</v>
      </c>
      <c r="L6011" s="23"/>
      <c r="M6011" s="23">
        <f>YEAR(Tabla2[[#This Row],[Fecha de creación]])</f>
        <v>2021</v>
      </c>
      <c r="N6011" s="23">
        <f>MONTH(Tabla2[[#This Row],[Fecha de creación]])</f>
        <v>12</v>
      </c>
    </row>
    <row r="6012" spans="1:14" ht="15" customHeight="1" x14ac:dyDescent="0.25">
      <c r="A6012" s="26">
        <v>44558.782604166663</v>
      </c>
      <c r="B6012" s="23" t="s">
        <v>0</v>
      </c>
      <c r="C6012" s="23" t="s">
        <v>7609</v>
      </c>
      <c r="D6012" s="23" t="s">
        <v>1034</v>
      </c>
      <c r="E6012" s="23" t="s">
        <v>1</v>
      </c>
      <c r="F6012" s="23" t="s">
        <v>7</v>
      </c>
      <c r="G6012" s="23" t="s">
        <v>1551</v>
      </c>
      <c r="H6012" s="2" t="s">
        <v>7754</v>
      </c>
      <c r="I6012" s="23" t="s">
        <v>28</v>
      </c>
      <c r="J6012" s="23"/>
      <c r="K6012" s="23" t="s">
        <v>9712</v>
      </c>
      <c r="L6012" s="23"/>
      <c r="M6012" s="23">
        <f>YEAR(Tabla2[[#This Row],[Fecha de creación]])</f>
        <v>2021</v>
      </c>
      <c r="N6012" s="23">
        <f>MONTH(Tabla2[[#This Row],[Fecha de creación]])</f>
        <v>12</v>
      </c>
    </row>
    <row r="6013" spans="1:14" ht="15" customHeight="1" x14ac:dyDescent="0.25">
      <c r="A6013" s="26">
        <v>44558.783067129632</v>
      </c>
      <c r="B6013" s="23" t="s">
        <v>0</v>
      </c>
      <c r="C6013" s="23" t="s">
        <v>7610</v>
      </c>
      <c r="D6013" s="23" t="s">
        <v>982</v>
      </c>
      <c r="E6013" s="23" t="s">
        <v>1</v>
      </c>
      <c r="F6013" s="23" t="s">
        <v>22</v>
      </c>
      <c r="G6013" s="23" t="s">
        <v>975</v>
      </c>
      <c r="H6013" s="2" t="s">
        <v>8893</v>
      </c>
      <c r="I6013" s="23" t="s">
        <v>5999</v>
      </c>
      <c r="J6013" s="23"/>
      <c r="K6013" s="23" t="s">
        <v>9712</v>
      </c>
      <c r="L6013" s="23"/>
      <c r="M6013" s="23">
        <f>YEAR(Tabla2[[#This Row],[Fecha de creación]])</f>
        <v>2021</v>
      </c>
      <c r="N6013" s="23">
        <f>MONTH(Tabla2[[#This Row],[Fecha de creación]])</f>
        <v>12</v>
      </c>
    </row>
    <row r="6014" spans="1:14" ht="15" customHeight="1" x14ac:dyDescent="0.25">
      <c r="A6014" s="26">
        <v>44558.803599537037</v>
      </c>
      <c r="B6014" s="23" t="s">
        <v>0</v>
      </c>
      <c r="C6014" s="23" t="s">
        <v>7611</v>
      </c>
      <c r="D6014" s="23" t="s">
        <v>49</v>
      </c>
      <c r="E6014" s="23" t="s">
        <v>1</v>
      </c>
      <c r="F6014" s="23" t="s">
        <v>22</v>
      </c>
      <c r="G6014" s="23" t="s">
        <v>975</v>
      </c>
      <c r="H6014" s="2" t="s">
        <v>7734</v>
      </c>
      <c r="I6014" s="23" t="s">
        <v>5999</v>
      </c>
      <c r="J6014" s="23"/>
      <c r="K6014" s="23" t="s">
        <v>9712</v>
      </c>
      <c r="L6014" s="23"/>
      <c r="M6014" s="23">
        <f>YEAR(Tabla2[[#This Row],[Fecha de creación]])</f>
        <v>2021</v>
      </c>
      <c r="N6014" s="23">
        <f>MONTH(Tabla2[[#This Row],[Fecha de creación]])</f>
        <v>12</v>
      </c>
    </row>
    <row r="6015" spans="1:14" ht="15" customHeight="1" x14ac:dyDescent="0.25">
      <c r="A6015" s="26">
        <v>44558.808263888888</v>
      </c>
      <c r="B6015" s="23" t="s">
        <v>0</v>
      </c>
      <c r="C6015" s="23" t="s">
        <v>7612</v>
      </c>
      <c r="D6015" s="23" t="s">
        <v>586</v>
      </c>
      <c r="E6015" s="23" t="s">
        <v>1</v>
      </c>
      <c r="F6015" s="23" t="s">
        <v>22</v>
      </c>
      <c r="G6015" s="23" t="s">
        <v>975</v>
      </c>
      <c r="H6015" s="2" t="s">
        <v>7742</v>
      </c>
      <c r="I6015" s="23" t="s">
        <v>5999</v>
      </c>
      <c r="J6015" s="23"/>
      <c r="K6015" s="23" t="s">
        <v>9712</v>
      </c>
      <c r="L6015" s="23"/>
      <c r="M6015" s="23">
        <f>YEAR(Tabla2[[#This Row],[Fecha de creación]])</f>
        <v>2021</v>
      </c>
      <c r="N6015" s="23">
        <f>MONTH(Tabla2[[#This Row],[Fecha de creación]])</f>
        <v>12</v>
      </c>
    </row>
    <row r="6016" spans="1:14" ht="15" customHeight="1" x14ac:dyDescent="0.25">
      <c r="A6016" s="26">
        <v>44558.819687499999</v>
      </c>
      <c r="B6016" s="23" t="s">
        <v>0</v>
      </c>
      <c r="C6016" s="23" t="s">
        <v>7613</v>
      </c>
      <c r="D6016" s="23" t="s">
        <v>713</v>
      </c>
      <c r="E6016" s="23" t="s">
        <v>1</v>
      </c>
      <c r="F6016" s="23" t="s">
        <v>7</v>
      </c>
      <c r="G6016" s="23" t="s">
        <v>1551</v>
      </c>
      <c r="H6016" s="2" t="s">
        <v>7737</v>
      </c>
      <c r="I6016" s="23" t="s">
        <v>11</v>
      </c>
      <c r="J6016" s="23"/>
      <c r="K6016" s="23" t="s">
        <v>9712</v>
      </c>
      <c r="L6016" s="23"/>
      <c r="M6016" s="23">
        <f>YEAR(Tabla2[[#This Row],[Fecha de creación]])</f>
        <v>2021</v>
      </c>
      <c r="N6016" s="23">
        <f>MONTH(Tabla2[[#This Row],[Fecha de creación]])</f>
        <v>12</v>
      </c>
    </row>
    <row r="6017" spans="1:14" ht="15" customHeight="1" x14ac:dyDescent="0.25">
      <c r="A6017" s="26">
        <v>44559.375081018516</v>
      </c>
      <c r="B6017" s="23" t="s">
        <v>0</v>
      </c>
      <c r="C6017" s="23" t="s">
        <v>7614</v>
      </c>
      <c r="D6017" s="23" t="s">
        <v>7615</v>
      </c>
      <c r="E6017" s="23" t="s">
        <v>1</v>
      </c>
      <c r="F6017" s="23" t="s">
        <v>22</v>
      </c>
      <c r="G6017" s="23" t="s">
        <v>975</v>
      </c>
      <c r="H6017" s="2" t="s">
        <v>7744</v>
      </c>
      <c r="I6017" s="23" t="s">
        <v>7412</v>
      </c>
      <c r="J6017" s="23"/>
      <c r="K6017" s="23" t="s">
        <v>9712</v>
      </c>
      <c r="L6017" s="23"/>
      <c r="M6017" s="23">
        <f>YEAR(Tabla2[[#This Row],[Fecha de creación]])</f>
        <v>2021</v>
      </c>
      <c r="N6017" s="23">
        <f>MONTH(Tabla2[[#This Row],[Fecha de creación]])</f>
        <v>12</v>
      </c>
    </row>
    <row r="6018" spans="1:14" ht="15" customHeight="1" x14ac:dyDescent="0.25">
      <c r="A6018" s="26">
        <v>44559.378298611111</v>
      </c>
      <c r="B6018" s="23" t="s">
        <v>0</v>
      </c>
      <c r="C6018" s="23" t="s">
        <v>7616</v>
      </c>
      <c r="D6018" s="23" t="s">
        <v>6</v>
      </c>
      <c r="E6018" s="23" t="s">
        <v>1</v>
      </c>
      <c r="F6018" s="23" t="s">
        <v>7</v>
      </c>
      <c r="G6018" s="23" t="s">
        <v>975</v>
      </c>
      <c r="H6018" s="2" t="s">
        <v>7722</v>
      </c>
      <c r="I6018" s="23" t="s">
        <v>7412</v>
      </c>
      <c r="J6018" s="23"/>
      <c r="K6018" s="23" t="s">
        <v>9712</v>
      </c>
      <c r="L6018" s="23"/>
      <c r="M6018" s="23">
        <f>YEAR(Tabla2[[#This Row],[Fecha de creación]])</f>
        <v>2021</v>
      </c>
      <c r="N6018" s="23">
        <f>MONTH(Tabla2[[#This Row],[Fecha de creación]])</f>
        <v>12</v>
      </c>
    </row>
    <row r="6019" spans="1:14" ht="15" customHeight="1" x14ac:dyDescent="0.25">
      <c r="A6019" s="26">
        <v>44559.382870370369</v>
      </c>
      <c r="B6019" s="23" t="s">
        <v>0</v>
      </c>
      <c r="C6019" s="23" t="s">
        <v>7617</v>
      </c>
      <c r="D6019" s="23" t="s">
        <v>6</v>
      </c>
      <c r="E6019" s="23" t="s">
        <v>1</v>
      </c>
      <c r="F6019" s="23" t="s">
        <v>7</v>
      </c>
      <c r="G6019" s="23" t="s">
        <v>975</v>
      </c>
      <c r="H6019" s="2" t="s">
        <v>7722</v>
      </c>
      <c r="I6019" s="23" t="s">
        <v>7412</v>
      </c>
      <c r="J6019" s="23"/>
      <c r="K6019" s="23" t="s">
        <v>9712</v>
      </c>
      <c r="L6019" s="23"/>
      <c r="M6019" s="23">
        <f>YEAR(Tabla2[[#This Row],[Fecha de creación]])</f>
        <v>2021</v>
      </c>
      <c r="N6019" s="23">
        <f>MONTH(Tabla2[[#This Row],[Fecha de creación]])</f>
        <v>12</v>
      </c>
    </row>
    <row r="6020" spans="1:14" ht="15" customHeight="1" x14ac:dyDescent="0.25">
      <c r="A6020" s="26">
        <v>44559.396562499998</v>
      </c>
      <c r="B6020" s="23" t="s">
        <v>100</v>
      </c>
      <c r="C6020" s="23" t="s">
        <v>7618</v>
      </c>
      <c r="D6020" s="23" t="s">
        <v>6</v>
      </c>
      <c r="E6020" s="23" t="s">
        <v>1</v>
      </c>
      <c r="F6020" s="23" t="s">
        <v>7</v>
      </c>
      <c r="G6020" s="23" t="s">
        <v>3</v>
      </c>
      <c r="H6020" s="2" t="s">
        <v>7722</v>
      </c>
      <c r="I6020" s="23" t="s">
        <v>7575</v>
      </c>
      <c r="J6020" s="23"/>
      <c r="K6020" s="23" t="s">
        <v>9712</v>
      </c>
      <c r="L6020" s="23"/>
      <c r="M6020" s="23">
        <f>YEAR(Tabla2[[#This Row],[Fecha de creación]])</f>
        <v>2021</v>
      </c>
      <c r="N6020" s="23">
        <f>MONTH(Tabla2[[#This Row],[Fecha de creación]])</f>
        <v>12</v>
      </c>
    </row>
    <row r="6021" spans="1:14" ht="15" customHeight="1" x14ac:dyDescent="0.25">
      <c r="A6021" s="26">
        <v>44559.419363425928</v>
      </c>
      <c r="B6021" s="23" t="s">
        <v>19</v>
      </c>
      <c r="C6021" s="23" t="s">
        <v>7619</v>
      </c>
      <c r="D6021" s="23" t="s">
        <v>7620</v>
      </c>
      <c r="E6021" s="23" t="s">
        <v>1</v>
      </c>
      <c r="F6021" s="23" t="s">
        <v>7</v>
      </c>
      <c r="G6021" s="23" t="s">
        <v>975</v>
      </c>
      <c r="H6021" s="2" t="s">
        <v>7722</v>
      </c>
      <c r="I6021" s="23" t="s">
        <v>23</v>
      </c>
      <c r="J6021" s="23"/>
      <c r="K6021" s="23" t="s">
        <v>9712</v>
      </c>
      <c r="L6021" s="23"/>
      <c r="M6021" s="23">
        <f>YEAR(Tabla2[[#This Row],[Fecha de creación]])</f>
        <v>2021</v>
      </c>
      <c r="N6021" s="23">
        <f>MONTH(Tabla2[[#This Row],[Fecha de creación]])</f>
        <v>12</v>
      </c>
    </row>
    <row r="6022" spans="1:14" ht="15" customHeight="1" x14ac:dyDescent="0.25">
      <c r="A6022" s="26">
        <v>44559.419444444444</v>
      </c>
      <c r="B6022" s="23" t="s">
        <v>56</v>
      </c>
      <c r="C6022" s="23" t="s">
        <v>7621</v>
      </c>
      <c r="D6022" s="23" t="s">
        <v>7622</v>
      </c>
      <c r="E6022" s="23" t="s">
        <v>1</v>
      </c>
      <c r="F6022" s="23" t="s">
        <v>7</v>
      </c>
      <c r="G6022" s="23" t="s">
        <v>1551</v>
      </c>
      <c r="H6022" s="2" t="s">
        <v>7734</v>
      </c>
      <c r="I6022" s="23" t="s">
        <v>7623</v>
      </c>
      <c r="J6022" s="23"/>
      <c r="K6022" s="23" t="s">
        <v>9712</v>
      </c>
      <c r="L6022" s="23"/>
      <c r="M6022" s="23">
        <f>YEAR(Tabla2[[#This Row],[Fecha de creación]])</f>
        <v>2021</v>
      </c>
      <c r="N6022" s="23">
        <f>MONTH(Tabla2[[#This Row],[Fecha de creación]])</f>
        <v>12</v>
      </c>
    </row>
    <row r="6023" spans="1:14" ht="15" customHeight="1" x14ac:dyDescent="0.25">
      <c r="A6023" s="26">
        <v>44559.432245370372</v>
      </c>
      <c r="B6023" s="23" t="s">
        <v>56</v>
      </c>
      <c r="C6023" s="23" t="s">
        <v>7624</v>
      </c>
      <c r="D6023" s="23" t="s">
        <v>7351</v>
      </c>
      <c r="E6023" s="23" t="s">
        <v>1</v>
      </c>
      <c r="F6023" s="23" t="s">
        <v>7</v>
      </c>
      <c r="G6023" s="23" t="s">
        <v>1551</v>
      </c>
      <c r="H6023" s="2" t="s">
        <v>7734</v>
      </c>
      <c r="I6023" s="23" t="s">
        <v>7623</v>
      </c>
      <c r="J6023" s="23"/>
      <c r="K6023" s="23" t="s">
        <v>9712</v>
      </c>
      <c r="L6023" s="23"/>
      <c r="M6023" s="23">
        <f>YEAR(Tabla2[[#This Row],[Fecha de creación]])</f>
        <v>2021</v>
      </c>
      <c r="N6023" s="23">
        <f>MONTH(Tabla2[[#This Row],[Fecha de creación]])</f>
        <v>12</v>
      </c>
    </row>
    <row r="6024" spans="1:14" ht="15" customHeight="1" x14ac:dyDescent="0.25">
      <c r="A6024" s="26">
        <v>44559.444641203707</v>
      </c>
      <c r="B6024" s="23" t="s">
        <v>0</v>
      </c>
      <c r="C6024" s="23" t="s">
        <v>7625</v>
      </c>
      <c r="D6024" s="23" t="s">
        <v>49</v>
      </c>
      <c r="E6024" s="23" t="s">
        <v>1</v>
      </c>
      <c r="F6024" s="23" t="s">
        <v>22</v>
      </c>
      <c r="G6024" s="23" t="s">
        <v>975</v>
      </c>
      <c r="H6024" s="2" t="s">
        <v>7734</v>
      </c>
      <c r="I6024" s="23" t="s">
        <v>5999</v>
      </c>
      <c r="J6024" s="23"/>
      <c r="K6024" s="23" t="s">
        <v>9712</v>
      </c>
      <c r="L6024" s="23"/>
      <c r="M6024" s="23">
        <f>YEAR(Tabla2[[#This Row],[Fecha de creación]])</f>
        <v>2021</v>
      </c>
      <c r="N6024" s="23">
        <f>MONTH(Tabla2[[#This Row],[Fecha de creación]])</f>
        <v>12</v>
      </c>
    </row>
    <row r="6025" spans="1:14" ht="15" customHeight="1" x14ac:dyDescent="0.25">
      <c r="A6025" s="26">
        <v>44559.455069444448</v>
      </c>
      <c r="B6025" s="23" t="s">
        <v>189</v>
      </c>
      <c r="C6025" s="23" t="s">
        <v>7626</v>
      </c>
      <c r="D6025" s="23" t="s">
        <v>7627</v>
      </c>
      <c r="E6025" s="23" t="s">
        <v>1</v>
      </c>
      <c r="F6025" s="23" t="s">
        <v>7</v>
      </c>
      <c r="G6025" s="23" t="s">
        <v>1551</v>
      </c>
      <c r="H6025" s="2" t="s">
        <v>7734</v>
      </c>
      <c r="I6025" s="23" t="s">
        <v>7524</v>
      </c>
      <c r="J6025" s="23"/>
      <c r="K6025" s="23" t="s">
        <v>9712</v>
      </c>
      <c r="L6025" s="23"/>
      <c r="M6025" s="23">
        <f>YEAR(Tabla2[[#This Row],[Fecha de creación]])</f>
        <v>2021</v>
      </c>
      <c r="N6025" s="23">
        <f>MONTH(Tabla2[[#This Row],[Fecha de creación]])</f>
        <v>12</v>
      </c>
    </row>
    <row r="6026" spans="1:14" ht="15" customHeight="1" x14ac:dyDescent="0.25">
      <c r="A6026" s="26">
        <v>44559.459027777775</v>
      </c>
      <c r="B6026" s="23" t="s">
        <v>0</v>
      </c>
      <c r="C6026" s="23" t="s">
        <v>7628</v>
      </c>
      <c r="D6026" s="23" t="s">
        <v>382</v>
      </c>
      <c r="E6026" s="23" t="s">
        <v>1</v>
      </c>
      <c r="F6026" s="23" t="s">
        <v>7</v>
      </c>
      <c r="G6026" s="23" t="s">
        <v>975</v>
      </c>
      <c r="H6026" s="2" t="s">
        <v>7723</v>
      </c>
      <c r="I6026" s="23" t="s">
        <v>5999</v>
      </c>
      <c r="J6026" s="23"/>
      <c r="K6026" s="23" t="s">
        <v>9712</v>
      </c>
      <c r="L6026" s="23"/>
      <c r="M6026" s="23">
        <f>YEAR(Tabla2[[#This Row],[Fecha de creación]])</f>
        <v>2021</v>
      </c>
      <c r="N6026" s="23">
        <f>MONTH(Tabla2[[#This Row],[Fecha de creación]])</f>
        <v>12</v>
      </c>
    </row>
    <row r="6027" spans="1:14" ht="15" customHeight="1" x14ac:dyDescent="0.25">
      <c r="A6027" s="26">
        <v>44559.460555555554</v>
      </c>
      <c r="B6027" s="23" t="s">
        <v>19</v>
      </c>
      <c r="C6027" s="23" t="s">
        <v>7629</v>
      </c>
      <c r="D6027" s="23" t="s">
        <v>7630</v>
      </c>
      <c r="E6027" s="23" t="s">
        <v>1</v>
      </c>
      <c r="F6027" s="23" t="s">
        <v>22</v>
      </c>
      <c r="G6027" s="23" t="s">
        <v>975</v>
      </c>
      <c r="H6027" s="2" t="s">
        <v>7744</v>
      </c>
      <c r="I6027" s="23" t="s">
        <v>23</v>
      </c>
      <c r="J6027" s="23"/>
      <c r="K6027" s="23" t="s">
        <v>9712</v>
      </c>
      <c r="L6027" s="23"/>
      <c r="M6027" s="23">
        <f>YEAR(Tabla2[[#This Row],[Fecha de creación]])</f>
        <v>2021</v>
      </c>
      <c r="N6027" s="23">
        <f>MONTH(Tabla2[[#This Row],[Fecha de creación]])</f>
        <v>12</v>
      </c>
    </row>
    <row r="6028" spans="1:14" ht="15" customHeight="1" x14ac:dyDescent="0.25">
      <c r="A6028" s="26">
        <v>44559.476666666669</v>
      </c>
      <c r="B6028" s="23" t="s">
        <v>0</v>
      </c>
      <c r="C6028" s="23" t="s">
        <v>7631</v>
      </c>
      <c r="D6028" s="23" t="s">
        <v>49</v>
      </c>
      <c r="E6028" s="23" t="s">
        <v>1</v>
      </c>
      <c r="F6028" s="23" t="s">
        <v>7</v>
      </c>
      <c r="G6028" s="23" t="s">
        <v>1551</v>
      </c>
      <c r="H6028" s="2" t="s">
        <v>7734</v>
      </c>
      <c r="I6028" s="23" t="s">
        <v>28</v>
      </c>
      <c r="J6028" s="23"/>
      <c r="K6028" s="23" t="s">
        <v>9712</v>
      </c>
      <c r="L6028" s="23"/>
      <c r="M6028" s="23">
        <f>YEAR(Tabla2[[#This Row],[Fecha de creación]])</f>
        <v>2021</v>
      </c>
      <c r="N6028" s="23">
        <f>MONTH(Tabla2[[#This Row],[Fecha de creación]])</f>
        <v>12</v>
      </c>
    </row>
    <row r="6029" spans="1:14" ht="15" customHeight="1" x14ac:dyDescent="0.25">
      <c r="A6029" s="26">
        <v>44559.511365740742</v>
      </c>
      <c r="B6029" s="23" t="s">
        <v>189</v>
      </c>
      <c r="C6029" s="23" t="s">
        <v>7632</v>
      </c>
      <c r="D6029" s="23" t="s">
        <v>7096</v>
      </c>
      <c r="E6029" s="23" t="s">
        <v>1</v>
      </c>
      <c r="F6029" s="23" t="s">
        <v>7</v>
      </c>
      <c r="G6029" s="23" t="s">
        <v>975</v>
      </c>
      <c r="H6029" s="2" t="s">
        <v>7728</v>
      </c>
      <c r="I6029" s="23" t="s">
        <v>4486</v>
      </c>
      <c r="J6029" s="23"/>
      <c r="K6029" s="23" t="s">
        <v>9712</v>
      </c>
      <c r="L6029" s="23"/>
      <c r="M6029" s="23">
        <f>YEAR(Tabla2[[#This Row],[Fecha de creación]])</f>
        <v>2021</v>
      </c>
      <c r="N6029" s="23">
        <f>MONTH(Tabla2[[#This Row],[Fecha de creación]])</f>
        <v>12</v>
      </c>
    </row>
    <row r="6030" spans="1:14" ht="15" customHeight="1" x14ac:dyDescent="0.25">
      <c r="A6030" s="26">
        <v>44559.525787037041</v>
      </c>
      <c r="B6030" s="23" t="s">
        <v>189</v>
      </c>
      <c r="C6030" s="23" t="s">
        <v>7633</v>
      </c>
      <c r="D6030" s="23" t="s">
        <v>131</v>
      </c>
      <c r="E6030" s="23" t="s">
        <v>1</v>
      </c>
      <c r="F6030" s="23" t="s">
        <v>7</v>
      </c>
      <c r="G6030" s="23" t="s">
        <v>975</v>
      </c>
      <c r="H6030" s="2" t="s">
        <v>7728</v>
      </c>
      <c r="I6030" s="23" t="s">
        <v>4486</v>
      </c>
      <c r="J6030" s="23"/>
      <c r="K6030" s="23" t="s">
        <v>9712</v>
      </c>
      <c r="L6030" s="23"/>
      <c r="M6030" s="23">
        <f>YEAR(Tabla2[[#This Row],[Fecha de creación]])</f>
        <v>2021</v>
      </c>
      <c r="N6030" s="23">
        <f>MONTH(Tabla2[[#This Row],[Fecha de creación]])</f>
        <v>12</v>
      </c>
    </row>
    <row r="6031" spans="1:14" ht="15" customHeight="1" x14ac:dyDescent="0.25">
      <c r="A6031" s="26">
        <v>44559.533483796295</v>
      </c>
      <c r="B6031" s="23" t="s">
        <v>0</v>
      </c>
      <c r="C6031" s="23" t="s">
        <v>7634</v>
      </c>
      <c r="D6031" s="23" t="s">
        <v>49</v>
      </c>
      <c r="E6031" s="23" t="s">
        <v>1</v>
      </c>
      <c r="F6031" s="23" t="s">
        <v>7</v>
      </c>
      <c r="G6031" s="23" t="s">
        <v>975</v>
      </c>
      <c r="H6031" s="2" t="s">
        <v>7745</v>
      </c>
      <c r="I6031" s="23" t="s">
        <v>7412</v>
      </c>
      <c r="J6031" s="23"/>
      <c r="K6031" s="23" t="s">
        <v>9712</v>
      </c>
      <c r="L6031" s="23"/>
      <c r="M6031" s="23">
        <f>YEAR(Tabla2[[#This Row],[Fecha de creación]])</f>
        <v>2021</v>
      </c>
      <c r="N6031" s="23">
        <f>MONTH(Tabla2[[#This Row],[Fecha de creación]])</f>
        <v>12</v>
      </c>
    </row>
    <row r="6032" spans="1:14" ht="15" customHeight="1" x14ac:dyDescent="0.25">
      <c r="A6032" s="26">
        <v>44559.538773148146</v>
      </c>
      <c r="B6032" s="23" t="s">
        <v>0</v>
      </c>
      <c r="C6032" s="23" t="s">
        <v>7635</v>
      </c>
      <c r="D6032" s="23" t="s">
        <v>49</v>
      </c>
      <c r="E6032" s="23" t="s">
        <v>1</v>
      </c>
      <c r="F6032" s="23" t="s">
        <v>22</v>
      </c>
      <c r="G6032" s="23" t="s">
        <v>975</v>
      </c>
      <c r="H6032" s="2" t="s">
        <v>7734</v>
      </c>
      <c r="I6032" s="23" t="s">
        <v>5999</v>
      </c>
      <c r="J6032" s="23"/>
      <c r="K6032" s="23" t="s">
        <v>9712</v>
      </c>
      <c r="L6032" s="23"/>
      <c r="M6032" s="23">
        <f>YEAR(Tabla2[[#This Row],[Fecha de creación]])</f>
        <v>2021</v>
      </c>
      <c r="N6032" s="23">
        <f>MONTH(Tabla2[[#This Row],[Fecha de creación]])</f>
        <v>12</v>
      </c>
    </row>
    <row r="6033" spans="1:14" ht="15" customHeight="1" x14ac:dyDescent="0.25">
      <c r="A6033" s="26">
        <v>44559.539814814816</v>
      </c>
      <c r="B6033" s="23" t="s">
        <v>189</v>
      </c>
      <c r="C6033" s="23" t="s">
        <v>7636</v>
      </c>
      <c r="D6033" s="23" t="s">
        <v>7637</v>
      </c>
      <c r="E6033" s="23" t="s">
        <v>1</v>
      </c>
      <c r="F6033" s="23" t="s">
        <v>7</v>
      </c>
      <c r="G6033" s="23" t="s">
        <v>1551</v>
      </c>
      <c r="H6033" s="2" t="s">
        <v>7725</v>
      </c>
      <c r="I6033" s="23" t="s">
        <v>7205</v>
      </c>
      <c r="J6033" s="23"/>
      <c r="K6033" s="23" t="s">
        <v>9712</v>
      </c>
      <c r="L6033" s="23"/>
      <c r="M6033" s="23">
        <f>YEAR(Tabla2[[#This Row],[Fecha de creación]])</f>
        <v>2021</v>
      </c>
      <c r="N6033" s="23">
        <f>MONTH(Tabla2[[#This Row],[Fecha de creación]])</f>
        <v>12</v>
      </c>
    </row>
    <row r="6034" spans="1:14" ht="15" customHeight="1" x14ac:dyDescent="0.25">
      <c r="A6034" s="26">
        <v>44559.540983796294</v>
      </c>
      <c r="B6034" s="23" t="s">
        <v>0</v>
      </c>
      <c r="C6034" s="23" t="s">
        <v>7638</v>
      </c>
      <c r="D6034" s="23" t="s">
        <v>382</v>
      </c>
      <c r="E6034" s="23" t="s">
        <v>1</v>
      </c>
      <c r="F6034" s="23" t="s">
        <v>7</v>
      </c>
      <c r="G6034" s="23" t="s">
        <v>975</v>
      </c>
      <c r="H6034" s="2" t="s">
        <v>7723</v>
      </c>
      <c r="I6034" s="23" t="s">
        <v>5999</v>
      </c>
      <c r="J6034" s="23"/>
      <c r="K6034" s="23" t="s">
        <v>9712</v>
      </c>
      <c r="L6034" s="23"/>
      <c r="M6034" s="23">
        <f>YEAR(Tabla2[[#This Row],[Fecha de creación]])</f>
        <v>2021</v>
      </c>
      <c r="N6034" s="23">
        <f>MONTH(Tabla2[[#This Row],[Fecha de creación]])</f>
        <v>12</v>
      </c>
    </row>
    <row r="6035" spans="1:14" ht="15" customHeight="1" x14ac:dyDescent="0.25">
      <c r="A6035" s="26">
        <v>44559.544895833336</v>
      </c>
      <c r="B6035" s="23" t="s">
        <v>189</v>
      </c>
      <c r="C6035" s="23" t="s">
        <v>7639</v>
      </c>
      <c r="D6035" s="23" t="s">
        <v>7637</v>
      </c>
      <c r="E6035" s="23" t="s">
        <v>1</v>
      </c>
      <c r="F6035" s="23" t="s">
        <v>7</v>
      </c>
      <c r="G6035" s="23" t="s">
        <v>1551</v>
      </c>
      <c r="H6035" s="2" t="s">
        <v>7725</v>
      </c>
      <c r="I6035" s="23" t="s">
        <v>7205</v>
      </c>
      <c r="J6035" s="23"/>
      <c r="K6035" s="23" t="s">
        <v>9712</v>
      </c>
      <c r="L6035" s="23"/>
      <c r="M6035" s="23">
        <f>YEAR(Tabla2[[#This Row],[Fecha de creación]])</f>
        <v>2021</v>
      </c>
      <c r="N6035" s="23">
        <f>MONTH(Tabla2[[#This Row],[Fecha de creación]])</f>
        <v>12</v>
      </c>
    </row>
    <row r="6036" spans="1:14" ht="15" customHeight="1" x14ac:dyDescent="0.25">
      <c r="A6036" s="26">
        <v>44559.559201388889</v>
      </c>
      <c r="B6036" s="23" t="s">
        <v>189</v>
      </c>
      <c r="C6036" s="23" t="s">
        <v>7640</v>
      </c>
      <c r="D6036" s="23" t="s">
        <v>4281</v>
      </c>
      <c r="E6036" s="23" t="s">
        <v>1</v>
      </c>
      <c r="F6036" s="23" t="s">
        <v>7</v>
      </c>
      <c r="G6036" s="23" t="s">
        <v>975</v>
      </c>
      <c r="H6036" s="2" t="s">
        <v>7722</v>
      </c>
      <c r="I6036" s="23" t="s">
        <v>7338</v>
      </c>
      <c r="J6036" s="23"/>
      <c r="K6036" s="23" t="s">
        <v>9712</v>
      </c>
      <c r="L6036" s="23"/>
      <c r="M6036" s="23">
        <f>YEAR(Tabla2[[#This Row],[Fecha de creación]])</f>
        <v>2021</v>
      </c>
      <c r="N6036" s="23">
        <f>MONTH(Tabla2[[#This Row],[Fecha de creación]])</f>
        <v>12</v>
      </c>
    </row>
    <row r="6037" spans="1:14" ht="15" customHeight="1" x14ac:dyDescent="0.25">
      <c r="A6037" s="26">
        <v>44559.564016203702</v>
      </c>
      <c r="B6037" s="23" t="s">
        <v>189</v>
      </c>
      <c r="C6037" s="23" t="s">
        <v>7641</v>
      </c>
      <c r="D6037" s="23" t="s">
        <v>7599</v>
      </c>
      <c r="E6037" s="23" t="s">
        <v>1</v>
      </c>
      <c r="F6037" s="23" t="s">
        <v>7</v>
      </c>
      <c r="G6037" s="23" t="s">
        <v>1551</v>
      </c>
      <c r="H6037" s="2" t="s">
        <v>7734</v>
      </c>
      <c r="I6037" s="23" t="s">
        <v>7524</v>
      </c>
      <c r="J6037" s="23"/>
      <c r="K6037" s="23" t="s">
        <v>9712</v>
      </c>
      <c r="L6037" s="23"/>
      <c r="M6037" s="23">
        <f>YEAR(Tabla2[[#This Row],[Fecha de creación]])</f>
        <v>2021</v>
      </c>
      <c r="N6037" s="23">
        <f>MONTH(Tabla2[[#This Row],[Fecha de creación]])</f>
        <v>12</v>
      </c>
    </row>
    <row r="6038" spans="1:14" ht="15" customHeight="1" x14ac:dyDescent="0.25">
      <c r="A6038" s="26">
        <v>44559.567106481481</v>
      </c>
      <c r="B6038" s="23" t="s">
        <v>189</v>
      </c>
      <c r="C6038" s="23" t="s">
        <v>7642</v>
      </c>
      <c r="D6038" s="23" t="s">
        <v>7643</v>
      </c>
      <c r="E6038" s="23" t="s">
        <v>1</v>
      </c>
      <c r="F6038" s="23" t="s">
        <v>7</v>
      </c>
      <c r="G6038" s="23" t="s">
        <v>1551</v>
      </c>
      <c r="H6038" s="2" t="s">
        <v>7734</v>
      </c>
      <c r="I6038" s="23" t="s">
        <v>7524</v>
      </c>
      <c r="J6038" s="23"/>
      <c r="K6038" s="23" t="s">
        <v>9712</v>
      </c>
      <c r="L6038" s="23"/>
      <c r="M6038" s="23">
        <f>YEAR(Tabla2[[#This Row],[Fecha de creación]])</f>
        <v>2021</v>
      </c>
      <c r="N6038" s="23">
        <f>MONTH(Tabla2[[#This Row],[Fecha de creación]])</f>
        <v>12</v>
      </c>
    </row>
    <row r="6039" spans="1:14" ht="15" customHeight="1" x14ac:dyDescent="0.25">
      <c r="A6039" s="26">
        <v>44559.582604166666</v>
      </c>
      <c r="B6039" s="23" t="s">
        <v>0</v>
      </c>
      <c r="C6039" s="23" t="s">
        <v>7644</v>
      </c>
      <c r="D6039" s="23" t="s">
        <v>6</v>
      </c>
      <c r="E6039" s="23" t="s">
        <v>1</v>
      </c>
      <c r="F6039" s="23" t="s">
        <v>7</v>
      </c>
      <c r="G6039" s="23" t="s">
        <v>3</v>
      </c>
      <c r="H6039" s="2" t="s">
        <v>7722</v>
      </c>
      <c r="I6039" s="23" t="s">
        <v>5999</v>
      </c>
      <c r="J6039" s="23"/>
      <c r="K6039" s="23" t="s">
        <v>9712</v>
      </c>
      <c r="L6039" s="23"/>
      <c r="M6039" s="23">
        <f>YEAR(Tabla2[[#This Row],[Fecha de creación]])</f>
        <v>2021</v>
      </c>
      <c r="N6039" s="23">
        <f>MONTH(Tabla2[[#This Row],[Fecha de creación]])</f>
        <v>12</v>
      </c>
    </row>
    <row r="6040" spans="1:14" ht="15" customHeight="1" x14ac:dyDescent="0.25">
      <c r="A6040" s="26">
        <v>44559.681516203702</v>
      </c>
      <c r="B6040" s="23" t="s">
        <v>56</v>
      </c>
      <c r="C6040" s="23" t="s">
        <v>7645</v>
      </c>
      <c r="D6040" s="23" t="s">
        <v>7646</v>
      </c>
      <c r="E6040" s="23" t="s">
        <v>1</v>
      </c>
      <c r="F6040" s="23" t="s">
        <v>2</v>
      </c>
      <c r="G6040" s="23" t="s">
        <v>1551</v>
      </c>
      <c r="H6040" s="2" t="s">
        <v>7734</v>
      </c>
      <c r="I6040" s="23" t="s">
        <v>7623</v>
      </c>
      <c r="J6040" s="23"/>
      <c r="K6040" s="23" t="s">
        <v>9712</v>
      </c>
      <c r="L6040" s="23"/>
      <c r="M6040" s="23">
        <f>YEAR(Tabla2[[#This Row],[Fecha de creación]])</f>
        <v>2021</v>
      </c>
      <c r="N6040" s="23">
        <f>MONTH(Tabla2[[#This Row],[Fecha de creación]])</f>
        <v>12</v>
      </c>
    </row>
    <row r="6041" spans="1:14" ht="15" customHeight="1" x14ac:dyDescent="0.25">
      <c r="A6041" s="26">
        <v>44559.683506944442</v>
      </c>
      <c r="B6041" s="23" t="s">
        <v>19</v>
      </c>
      <c r="C6041" s="23" t="s">
        <v>7647</v>
      </c>
      <c r="D6041" s="23" t="s">
        <v>7648</v>
      </c>
      <c r="E6041" s="23" t="s">
        <v>1</v>
      </c>
      <c r="F6041" s="23" t="s">
        <v>22</v>
      </c>
      <c r="G6041" s="23" t="s">
        <v>975</v>
      </c>
      <c r="H6041" s="2" t="s">
        <v>8893</v>
      </c>
      <c r="I6041" s="23" t="s">
        <v>23</v>
      </c>
      <c r="J6041" s="23"/>
      <c r="K6041" s="23" t="s">
        <v>9712</v>
      </c>
      <c r="L6041" s="23"/>
      <c r="M6041" s="23">
        <f>YEAR(Tabla2[[#This Row],[Fecha de creación]])</f>
        <v>2021</v>
      </c>
      <c r="N6041" s="23">
        <f>MONTH(Tabla2[[#This Row],[Fecha de creación]])</f>
        <v>12</v>
      </c>
    </row>
    <row r="6042" spans="1:14" ht="15" customHeight="1" x14ac:dyDescent="0.25">
      <c r="A6042" s="26">
        <v>44559.692013888889</v>
      </c>
      <c r="B6042" s="23" t="s">
        <v>19</v>
      </c>
      <c r="C6042" s="23" t="s">
        <v>7649</v>
      </c>
      <c r="D6042" s="23" t="s">
        <v>7650</v>
      </c>
      <c r="E6042" s="23" t="s">
        <v>1</v>
      </c>
      <c r="F6042" s="23" t="s">
        <v>22</v>
      </c>
      <c r="G6042" s="23" t="s">
        <v>975</v>
      </c>
      <c r="H6042" s="2" t="s">
        <v>8893</v>
      </c>
      <c r="I6042" s="23" t="s">
        <v>23</v>
      </c>
      <c r="J6042" s="23"/>
      <c r="K6042" s="23" t="s">
        <v>9712</v>
      </c>
      <c r="L6042" s="23"/>
      <c r="M6042" s="23">
        <f>YEAR(Tabla2[[#This Row],[Fecha de creación]])</f>
        <v>2021</v>
      </c>
      <c r="N6042" s="23">
        <f>MONTH(Tabla2[[#This Row],[Fecha de creación]])</f>
        <v>12</v>
      </c>
    </row>
    <row r="6043" spans="1:14" ht="15" customHeight="1" x14ac:dyDescent="0.25">
      <c r="A6043" s="26">
        <v>44559.731840277775</v>
      </c>
      <c r="B6043" s="23" t="s">
        <v>0</v>
      </c>
      <c r="C6043" s="23" t="s">
        <v>7651</v>
      </c>
      <c r="D6043" s="23" t="s">
        <v>6</v>
      </c>
      <c r="E6043" s="23" t="s">
        <v>1</v>
      </c>
      <c r="F6043" s="23" t="s">
        <v>7</v>
      </c>
      <c r="G6043" s="23" t="s">
        <v>3</v>
      </c>
      <c r="I6043" s="23" t="s">
        <v>5999</v>
      </c>
      <c r="J6043" s="23"/>
      <c r="K6043" s="23" t="s">
        <v>9712</v>
      </c>
      <c r="L6043" s="23"/>
      <c r="M6043" s="23">
        <f>YEAR(Tabla2[[#This Row],[Fecha de creación]])</f>
        <v>2021</v>
      </c>
      <c r="N6043" s="23">
        <f>MONTH(Tabla2[[#This Row],[Fecha de creación]])</f>
        <v>12</v>
      </c>
    </row>
    <row r="6044" spans="1:14" ht="15" customHeight="1" x14ac:dyDescent="0.25">
      <c r="A6044" s="26">
        <v>44559.735324074078</v>
      </c>
      <c r="B6044" s="23" t="s">
        <v>56</v>
      </c>
      <c r="C6044" s="23" t="s">
        <v>7652</v>
      </c>
      <c r="D6044" s="23" t="s">
        <v>7096</v>
      </c>
      <c r="E6044" s="23" t="s">
        <v>1</v>
      </c>
      <c r="F6044" s="23" t="s">
        <v>7</v>
      </c>
      <c r="G6044" s="23" t="s">
        <v>975</v>
      </c>
      <c r="H6044" s="2" t="s">
        <v>7722</v>
      </c>
      <c r="I6044" s="23" t="s">
        <v>4517</v>
      </c>
      <c r="J6044" s="23"/>
      <c r="K6044" s="23" t="s">
        <v>9712</v>
      </c>
      <c r="L6044" s="23"/>
      <c r="M6044" s="23">
        <f>YEAR(Tabla2[[#This Row],[Fecha de creación]])</f>
        <v>2021</v>
      </c>
      <c r="N6044" s="23">
        <f>MONTH(Tabla2[[#This Row],[Fecha de creación]])</f>
        <v>12</v>
      </c>
    </row>
    <row r="6045" spans="1:14" ht="15" customHeight="1" x14ac:dyDescent="0.25">
      <c r="A6045" s="26">
        <v>44559.775763888887</v>
      </c>
      <c r="B6045" s="23" t="s">
        <v>0</v>
      </c>
      <c r="C6045" s="23" t="s">
        <v>7653</v>
      </c>
      <c r="D6045" s="23" t="s">
        <v>246</v>
      </c>
      <c r="E6045" s="23" t="s">
        <v>1</v>
      </c>
      <c r="F6045" s="23" t="s">
        <v>7</v>
      </c>
      <c r="G6045" s="23" t="s">
        <v>3</v>
      </c>
      <c r="H6045" s="2" t="s">
        <v>7731</v>
      </c>
      <c r="I6045" s="23" t="s">
        <v>5999</v>
      </c>
      <c r="J6045" s="23"/>
      <c r="K6045" s="23" t="s">
        <v>9712</v>
      </c>
      <c r="L6045" s="23"/>
      <c r="M6045" s="23">
        <f>YEAR(Tabla2[[#This Row],[Fecha de creación]])</f>
        <v>2021</v>
      </c>
      <c r="N6045" s="23">
        <f>MONTH(Tabla2[[#This Row],[Fecha de creación]])</f>
        <v>12</v>
      </c>
    </row>
    <row r="6046" spans="1:14" ht="15" customHeight="1" x14ac:dyDescent="0.25">
      <c r="A6046" s="26">
        <v>44559.778252314813</v>
      </c>
      <c r="B6046" s="23" t="s">
        <v>0</v>
      </c>
      <c r="C6046" s="23" t="s">
        <v>7654</v>
      </c>
      <c r="D6046" s="23" t="s">
        <v>868</v>
      </c>
      <c r="E6046" s="23" t="s">
        <v>1</v>
      </c>
      <c r="F6046" s="23" t="s">
        <v>22</v>
      </c>
      <c r="G6046" s="23" t="s">
        <v>975</v>
      </c>
      <c r="H6046" s="2" t="s">
        <v>7727</v>
      </c>
      <c r="I6046" s="23" t="s">
        <v>5999</v>
      </c>
      <c r="J6046" s="23"/>
      <c r="K6046" s="23" t="s">
        <v>9712</v>
      </c>
      <c r="L6046" s="23"/>
      <c r="M6046" s="23">
        <f>YEAR(Tabla2[[#This Row],[Fecha de creación]])</f>
        <v>2021</v>
      </c>
      <c r="N6046" s="23">
        <f>MONTH(Tabla2[[#This Row],[Fecha de creación]])</f>
        <v>12</v>
      </c>
    </row>
    <row r="6047" spans="1:14" ht="15" customHeight="1" x14ac:dyDescent="0.25">
      <c r="A6047" s="26">
        <v>44560.379155092596</v>
      </c>
      <c r="B6047" s="23" t="s">
        <v>0</v>
      </c>
      <c r="C6047" s="23" t="s">
        <v>7655</v>
      </c>
      <c r="D6047" s="23" t="s">
        <v>7494</v>
      </c>
      <c r="E6047" s="23" t="s">
        <v>1</v>
      </c>
      <c r="F6047" s="23" t="s">
        <v>22</v>
      </c>
      <c r="G6047" s="23" t="s">
        <v>975</v>
      </c>
      <c r="I6047" s="23" t="s">
        <v>7603</v>
      </c>
      <c r="J6047" s="23"/>
      <c r="K6047" s="23" t="s">
        <v>9712</v>
      </c>
      <c r="L6047" s="23"/>
      <c r="M6047" s="23">
        <f>YEAR(Tabla2[[#This Row],[Fecha de creación]])</f>
        <v>2021</v>
      </c>
      <c r="N6047" s="23">
        <f>MONTH(Tabla2[[#This Row],[Fecha de creación]])</f>
        <v>12</v>
      </c>
    </row>
    <row r="6048" spans="1:14" ht="15" customHeight="1" x14ac:dyDescent="0.25">
      <c r="A6048" s="26">
        <v>44560.509953703702</v>
      </c>
      <c r="B6048" s="23" t="s">
        <v>0</v>
      </c>
      <c r="C6048" s="23" t="s">
        <v>7656</v>
      </c>
      <c r="D6048" s="23" t="s">
        <v>7268</v>
      </c>
      <c r="E6048" s="23" t="s">
        <v>1</v>
      </c>
      <c r="F6048" s="23" t="s">
        <v>22</v>
      </c>
      <c r="G6048" s="23" t="s">
        <v>975</v>
      </c>
      <c r="H6048" s="2" t="s">
        <v>8893</v>
      </c>
      <c r="I6048" s="23" t="s">
        <v>7412</v>
      </c>
      <c r="J6048" s="23"/>
      <c r="K6048" s="23" t="s">
        <v>9712</v>
      </c>
      <c r="L6048" s="23"/>
      <c r="M6048" s="23">
        <f>YEAR(Tabla2[[#This Row],[Fecha de creación]])</f>
        <v>2021</v>
      </c>
      <c r="N6048" s="23">
        <f>MONTH(Tabla2[[#This Row],[Fecha de creación]])</f>
        <v>12</v>
      </c>
    </row>
    <row r="6049" spans="1:14" ht="15" customHeight="1" x14ac:dyDescent="0.25">
      <c r="A6049" s="26">
        <v>44560.519166666665</v>
      </c>
      <c r="B6049" s="23" t="s">
        <v>189</v>
      </c>
      <c r="C6049" s="23" t="s">
        <v>7657</v>
      </c>
      <c r="D6049" s="23" t="s">
        <v>7096</v>
      </c>
      <c r="E6049" s="23" t="s">
        <v>1</v>
      </c>
      <c r="F6049" s="23" t="s">
        <v>22</v>
      </c>
      <c r="G6049" s="23" t="s">
        <v>975</v>
      </c>
      <c r="H6049" s="2" t="s">
        <v>7722</v>
      </c>
      <c r="I6049" s="23" t="s">
        <v>4486</v>
      </c>
      <c r="J6049" s="23"/>
      <c r="K6049" s="23" t="s">
        <v>9712</v>
      </c>
      <c r="L6049" s="23"/>
      <c r="M6049" s="23">
        <f>YEAR(Tabla2[[#This Row],[Fecha de creación]])</f>
        <v>2021</v>
      </c>
      <c r="N6049" s="23">
        <f>MONTH(Tabla2[[#This Row],[Fecha de creación]])</f>
        <v>12</v>
      </c>
    </row>
    <row r="6050" spans="1:14" ht="15" customHeight="1" x14ac:dyDescent="0.25">
      <c r="A6050" s="26">
        <v>44560.536782407406</v>
      </c>
      <c r="B6050" s="23" t="s">
        <v>100</v>
      </c>
      <c r="C6050" s="23" t="s">
        <v>7658</v>
      </c>
      <c r="D6050" s="23" t="s">
        <v>7659</v>
      </c>
      <c r="E6050" s="23" t="s">
        <v>1</v>
      </c>
      <c r="F6050" s="23" t="s">
        <v>22</v>
      </c>
      <c r="G6050" s="23" t="s">
        <v>975</v>
      </c>
      <c r="H6050" s="2" t="s">
        <v>7744</v>
      </c>
      <c r="I6050" s="23" t="s">
        <v>7660</v>
      </c>
      <c r="J6050" s="23"/>
      <c r="K6050" s="23" t="s">
        <v>9712</v>
      </c>
      <c r="L6050" s="23"/>
      <c r="M6050" s="23">
        <f>YEAR(Tabla2[[#This Row],[Fecha de creación]])</f>
        <v>2021</v>
      </c>
      <c r="N6050" s="23">
        <f>MONTH(Tabla2[[#This Row],[Fecha de creación]])</f>
        <v>12</v>
      </c>
    </row>
    <row r="6051" spans="1:14" ht="15" customHeight="1" x14ac:dyDescent="0.25">
      <c r="A6051" s="26">
        <v>44560.539444444446</v>
      </c>
      <c r="B6051" s="23" t="s">
        <v>100</v>
      </c>
      <c r="C6051" s="23" t="s">
        <v>7661</v>
      </c>
      <c r="D6051" s="23" t="s">
        <v>7659</v>
      </c>
      <c r="E6051" s="23" t="s">
        <v>1</v>
      </c>
      <c r="F6051" s="23" t="s">
        <v>22</v>
      </c>
      <c r="G6051" s="23" t="s">
        <v>975</v>
      </c>
      <c r="H6051" s="2" t="s">
        <v>7744</v>
      </c>
      <c r="I6051" s="23" t="s">
        <v>7660</v>
      </c>
      <c r="J6051" s="23"/>
      <c r="K6051" s="23" t="s">
        <v>9712</v>
      </c>
      <c r="L6051" s="23"/>
      <c r="M6051" s="23">
        <f>YEAR(Tabla2[[#This Row],[Fecha de creación]])</f>
        <v>2021</v>
      </c>
      <c r="N6051" s="23">
        <f>MONTH(Tabla2[[#This Row],[Fecha de creación]])</f>
        <v>12</v>
      </c>
    </row>
    <row r="6052" spans="1:14" ht="15" customHeight="1" x14ac:dyDescent="0.25">
      <c r="A6052" s="26">
        <v>44560.744074074071</v>
      </c>
      <c r="B6052" s="23" t="s">
        <v>189</v>
      </c>
      <c r="C6052" s="23" t="s">
        <v>7662</v>
      </c>
      <c r="D6052" s="23" t="s">
        <v>7351</v>
      </c>
      <c r="E6052" s="23" t="s">
        <v>1</v>
      </c>
      <c r="F6052" s="23" t="s">
        <v>7</v>
      </c>
      <c r="G6052" s="23" t="s">
        <v>1551</v>
      </c>
      <c r="H6052" s="2" t="s">
        <v>7734</v>
      </c>
      <c r="I6052" s="23" t="s">
        <v>7524</v>
      </c>
      <c r="J6052" s="23"/>
      <c r="K6052" s="23" t="s">
        <v>9712</v>
      </c>
      <c r="L6052" s="23"/>
      <c r="M6052" s="23">
        <f>YEAR(Tabla2[[#This Row],[Fecha de creación]])</f>
        <v>2021</v>
      </c>
      <c r="N6052" s="23">
        <f>MONTH(Tabla2[[#This Row],[Fecha de creación]])</f>
        <v>12</v>
      </c>
    </row>
    <row r="6053" spans="1:14" ht="15" customHeight="1" x14ac:dyDescent="0.25">
      <c r="A6053" s="26">
        <v>44561.434884259259</v>
      </c>
      <c r="B6053" s="23" t="s">
        <v>0</v>
      </c>
      <c r="C6053" s="23" t="s">
        <v>7663</v>
      </c>
      <c r="D6053" s="23" t="s">
        <v>21</v>
      </c>
      <c r="E6053" s="23" t="s">
        <v>1</v>
      </c>
      <c r="F6053" s="23" t="s">
        <v>22</v>
      </c>
      <c r="G6053" s="23" t="s">
        <v>975</v>
      </c>
      <c r="H6053" s="2" t="s">
        <v>7764</v>
      </c>
      <c r="I6053" s="23" t="s">
        <v>5999</v>
      </c>
      <c r="J6053" s="23"/>
      <c r="K6053" s="23" t="s">
        <v>9712</v>
      </c>
      <c r="L6053" s="23"/>
      <c r="M6053" s="23">
        <f>YEAR(Tabla2[[#This Row],[Fecha de creación]])</f>
        <v>2021</v>
      </c>
      <c r="N6053" s="23">
        <f>MONTH(Tabla2[[#This Row],[Fecha de creación]])</f>
        <v>12</v>
      </c>
    </row>
    <row r="6054" spans="1:14" ht="15" customHeight="1" x14ac:dyDescent="0.25">
      <c r="A6054" s="26">
        <v>44561.454108796293</v>
      </c>
      <c r="B6054" s="23" t="s">
        <v>189</v>
      </c>
      <c r="C6054" s="23" t="s">
        <v>7664</v>
      </c>
      <c r="D6054" s="23" t="s">
        <v>7341</v>
      </c>
      <c r="E6054" s="23" t="s">
        <v>1</v>
      </c>
      <c r="F6054" s="23" t="s">
        <v>22</v>
      </c>
      <c r="G6054" s="23" t="s">
        <v>975</v>
      </c>
      <c r="H6054" s="2" t="s">
        <v>7724</v>
      </c>
      <c r="I6054" s="23" t="s">
        <v>7338</v>
      </c>
      <c r="J6054" s="23"/>
      <c r="K6054" s="23" t="s">
        <v>9712</v>
      </c>
      <c r="L6054" s="23"/>
      <c r="M6054" s="23">
        <f>YEAR(Tabla2[[#This Row],[Fecha de creación]])</f>
        <v>2021</v>
      </c>
      <c r="N6054" s="23">
        <f>MONTH(Tabla2[[#This Row],[Fecha de creación]])</f>
        <v>12</v>
      </c>
    </row>
    <row r="6055" spans="1:14" ht="15" customHeight="1" x14ac:dyDescent="0.25">
      <c r="A6055" s="26">
        <v>44561.461805555555</v>
      </c>
      <c r="B6055" s="23" t="s">
        <v>189</v>
      </c>
      <c r="C6055" s="23" t="s">
        <v>7665</v>
      </c>
      <c r="D6055" s="23" t="s">
        <v>4281</v>
      </c>
      <c r="E6055" s="23" t="s">
        <v>1</v>
      </c>
      <c r="F6055" s="23" t="s">
        <v>7</v>
      </c>
      <c r="G6055" s="23" t="s">
        <v>975</v>
      </c>
      <c r="H6055" s="2" t="s">
        <v>7722</v>
      </c>
      <c r="I6055" s="23" t="s">
        <v>7338</v>
      </c>
      <c r="J6055" s="23"/>
      <c r="K6055" s="23" t="s">
        <v>9712</v>
      </c>
      <c r="L6055" s="23"/>
      <c r="M6055" s="23">
        <f>YEAR(Tabla2[[#This Row],[Fecha de creación]])</f>
        <v>2021</v>
      </c>
      <c r="N6055" s="23">
        <f>MONTH(Tabla2[[#This Row],[Fecha de creación]])</f>
        <v>12</v>
      </c>
    </row>
    <row r="6056" spans="1:14" ht="15" customHeight="1" x14ac:dyDescent="0.25">
      <c r="A6056" s="26">
        <v>44561.465138888889</v>
      </c>
      <c r="B6056" s="23" t="s">
        <v>189</v>
      </c>
      <c r="C6056" s="23" t="s">
        <v>7666</v>
      </c>
      <c r="D6056" s="23" t="s">
        <v>4281</v>
      </c>
      <c r="E6056" s="23" t="s">
        <v>1</v>
      </c>
      <c r="F6056" s="23" t="s">
        <v>7</v>
      </c>
      <c r="G6056" s="23" t="s">
        <v>975</v>
      </c>
      <c r="H6056" s="2" t="s">
        <v>7722</v>
      </c>
      <c r="I6056" s="23" t="s">
        <v>7338</v>
      </c>
      <c r="J6056" s="23"/>
      <c r="K6056" s="23" t="s">
        <v>9712</v>
      </c>
      <c r="L6056" s="23"/>
      <c r="M6056" s="23">
        <f>YEAR(Tabla2[[#This Row],[Fecha de creación]])</f>
        <v>2021</v>
      </c>
      <c r="N6056" s="23">
        <f>MONTH(Tabla2[[#This Row],[Fecha de creación]])</f>
        <v>12</v>
      </c>
    </row>
    <row r="6057" spans="1:14" ht="15" customHeight="1" x14ac:dyDescent="0.25">
      <c r="A6057" s="26">
        <v>44561.468923611108</v>
      </c>
      <c r="B6057" s="23" t="s">
        <v>189</v>
      </c>
      <c r="C6057" s="23" t="s">
        <v>7667</v>
      </c>
      <c r="D6057" s="23" t="s">
        <v>4281</v>
      </c>
      <c r="E6057" s="23" t="s">
        <v>1</v>
      </c>
      <c r="F6057" s="23" t="s">
        <v>7</v>
      </c>
      <c r="G6057" s="23" t="s">
        <v>975</v>
      </c>
      <c r="H6057" s="2" t="s">
        <v>7722</v>
      </c>
      <c r="I6057" s="23" t="s">
        <v>7338</v>
      </c>
      <c r="J6057" s="23"/>
      <c r="K6057" s="23" t="s">
        <v>9712</v>
      </c>
      <c r="L6057" s="23"/>
      <c r="M6057" s="23">
        <f>YEAR(Tabla2[[#This Row],[Fecha de creación]])</f>
        <v>2021</v>
      </c>
      <c r="N6057" s="23">
        <f>MONTH(Tabla2[[#This Row],[Fecha de creación]])</f>
        <v>12</v>
      </c>
    </row>
    <row r="6058" spans="1:14" ht="15" customHeight="1" x14ac:dyDescent="0.25">
      <c r="A6058" s="26">
        <v>44561.473912037036</v>
      </c>
      <c r="B6058" s="23" t="s">
        <v>189</v>
      </c>
      <c r="C6058" s="23" t="s">
        <v>7668</v>
      </c>
      <c r="D6058" s="23" t="s">
        <v>586</v>
      </c>
      <c r="E6058" s="23" t="s">
        <v>1</v>
      </c>
      <c r="F6058" s="23" t="s">
        <v>7</v>
      </c>
      <c r="G6058" s="23" t="s">
        <v>975</v>
      </c>
      <c r="H6058" s="2" t="s">
        <v>7748</v>
      </c>
      <c r="I6058" s="23" t="s">
        <v>7338</v>
      </c>
      <c r="J6058" s="23"/>
      <c r="K6058" s="23" t="s">
        <v>9712</v>
      </c>
      <c r="L6058" s="23"/>
      <c r="M6058" s="23">
        <f>YEAR(Tabla2[[#This Row],[Fecha de creación]])</f>
        <v>2021</v>
      </c>
      <c r="N6058" s="23">
        <f>MONTH(Tabla2[[#This Row],[Fecha de creación]])</f>
        <v>12</v>
      </c>
    </row>
    <row r="6059" spans="1:14" ht="15" customHeight="1" x14ac:dyDescent="0.25">
      <c r="A6059" s="26">
        <v>44561.487430555557</v>
      </c>
      <c r="B6059" s="23" t="s">
        <v>0</v>
      </c>
      <c r="C6059" s="23" t="s">
        <v>7669</v>
      </c>
      <c r="D6059" s="23" t="s">
        <v>21</v>
      </c>
      <c r="E6059" s="23" t="s">
        <v>1</v>
      </c>
      <c r="F6059" s="23" t="s">
        <v>22</v>
      </c>
      <c r="G6059" s="23" t="s">
        <v>975</v>
      </c>
      <c r="H6059" s="2" t="s">
        <v>7764</v>
      </c>
      <c r="I6059" s="23" t="s">
        <v>5999</v>
      </c>
      <c r="J6059" s="23"/>
      <c r="K6059" s="23" t="s">
        <v>9712</v>
      </c>
      <c r="L6059" s="23"/>
      <c r="M6059" s="23">
        <f>YEAR(Tabla2[[#This Row],[Fecha de creación]])</f>
        <v>2021</v>
      </c>
      <c r="N6059" s="23">
        <f>MONTH(Tabla2[[#This Row],[Fecha de creación]])</f>
        <v>12</v>
      </c>
    </row>
    <row r="6060" spans="1:14" ht="15" customHeight="1" x14ac:dyDescent="0.25">
      <c r="A6060" s="26">
        <v>44561.51153935185</v>
      </c>
      <c r="B6060" s="23" t="s">
        <v>0</v>
      </c>
      <c r="C6060" s="23" t="s">
        <v>7670</v>
      </c>
      <c r="D6060" s="23" t="s">
        <v>982</v>
      </c>
      <c r="E6060" s="23" t="s">
        <v>1</v>
      </c>
      <c r="F6060" s="23" t="s">
        <v>22</v>
      </c>
      <c r="G6060" s="23" t="s">
        <v>975</v>
      </c>
      <c r="H6060" s="2" t="s">
        <v>8893</v>
      </c>
      <c r="I6060" s="23" t="s">
        <v>5999</v>
      </c>
      <c r="J6060" s="23"/>
      <c r="K6060" s="23" t="s">
        <v>9712</v>
      </c>
      <c r="L6060" s="23"/>
      <c r="M6060" s="23">
        <f>YEAR(Tabla2[[#This Row],[Fecha de creación]])</f>
        <v>2021</v>
      </c>
      <c r="N6060" s="23">
        <f>MONTH(Tabla2[[#This Row],[Fecha de creación]])</f>
        <v>12</v>
      </c>
    </row>
    <row r="6061" spans="1:14" ht="15" customHeight="1" x14ac:dyDescent="0.25">
      <c r="A6061" s="26">
        <v>44561.516643518517</v>
      </c>
      <c r="B6061" s="23" t="s">
        <v>0</v>
      </c>
      <c r="C6061" s="23" t="s">
        <v>7671</v>
      </c>
      <c r="D6061" s="23" t="s">
        <v>868</v>
      </c>
      <c r="E6061" s="23" t="s">
        <v>1</v>
      </c>
      <c r="F6061" s="23" t="s">
        <v>22</v>
      </c>
      <c r="G6061" s="23" t="s">
        <v>975</v>
      </c>
      <c r="H6061" s="2" t="s">
        <v>7724</v>
      </c>
      <c r="I6061" s="23" t="s">
        <v>5999</v>
      </c>
      <c r="J6061" s="23"/>
      <c r="K6061" s="23" t="s">
        <v>9712</v>
      </c>
      <c r="L6061" s="23"/>
      <c r="M6061" s="23">
        <f>YEAR(Tabla2[[#This Row],[Fecha de creación]])</f>
        <v>2021</v>
      </c>
      <c r="N6061" s="23">
        <f>MONTH(Tabla2[[#This Row],[Fecha de creación]])</f>
        <v>12</v>
      </c>
    </row>
    <row r="6062" spans="1:14" ht="15" customHeight="1" x14ac:dyDescent="0.25">
      <c r="A6062" s="26">
        <v>44561.537847222222</v>
      </c>
      <c r="B6062" s="23" t="s">
        <v>0</v>
      </c>
      <c r="C6062" s="23" t="s">
        <v>7672</v>
      </c>
      <c r="D6062" s="23" t="s">
        <v>49</v>
      </c>
      <c r="E6062" s="23" t="s">
        <v>1</v>
      </c>
      <c r="F6062" s="23" t="s">
        <v>22</v>
      </c>
      <c r="G6062" s="23" t="s">
        <v>975</v>
      </c>
      <c r="H6062" s="2" t="s">
        <v>7734</v>
      </c>
      <c r="I6062" s="23" t="s">
        <v>5999</v>
      </c>
      <c r="J6062" s="23"/>
      <c r="K6062" s="23" t="s">
        <v>9712</v>
      </c>
      <c r="L6062" s="23"/>
      <c r="M6062" s="23">
        <f>YEAR(Tabla2[[#This Row],[Fecha de creación]])</f>
        <v>2021</v>
      </c>
      <c r="N6062" s="23">
        <f>MONTH(Tabla2[[#This Row],[Fecha de creación]])</f>
        <v>12</v>
      </c>
    </row>
    <row r="6063" spans="1:14" ht="15" customHeight="1" x14ac:dyDescent="0.25">
      <c r="A6063" s="26">
        <v>44561.544606481482</v>
      </c>
      <c r="B6063" s="23" t="s">
        <v>189</v>
      </c>
      <c r="C6063" s="23" t="s">
        <v>7673</v>
      </c>
      <c r="D6063" s="23" t="s">
        <v>7341</v>
      </c>
      <c r="E6063" s="23" t="s">
        <v>1</v>
      </c>
      <c r="F6063" s="23" t="s">
        <v>22</v>
      </c>
      <c r="G6063" s="23" t="s">
        <v>975</v>
      </c>
      <c r="H6063" s="2" t="s">
        <v>7734</v>
      </c>
      <c r="I6063" s="23" t="s">
        <v>7338</v>
      </c>
      <c r="J6063" s="23"/>
      <c r="K6063" s="23" t="s">
        <v>9712</v>
      </c>
      <c r="L6063" s="23"/>
      <c r="M6063" s="23">
        <f>YEAR(Tabla2[[#This Row],[Fecha de creación]])</f>
        <v>2021</v>
      </c>
      <c r="N6063" s="23">
        <f>MONTH(Tabla2[[#This Row],[Fecha de creación]])</f>
        <v>12</v>
      </c>
    </row>
    <row r="6064" spans="1:14" ht="15" customHeight="1" x14ac:dyDescent="0.25">
      <c r="A6064" s="26">
        <v>44561.608425925922</v>
      </c>
      <c r="B6064" s="23" t="s">
        <v>56</v>
      </c>
      <c r="C6064" s="23" t="s">
        <v>7674</v>
      </c>
      <c r="D6064" s="23" t="s">
        <v>7351</v>
      </c>
      <c r="E6064" s="23" t="s">
        <v>1</v>
      </c>
      <c r="F6064" s="23" t="s">
        <v>7</v>
      </c>
      <c r="G6064" s="23" t="s">
        <v>1551</v>
      </c>
      <c r="H6064" s="2" t="s">
        <v>7734</v>
      </c>
      <c r="I6064" s="23" t="s">
        <v>7623</v>
      </c>
      <c r="J6064" s="23"/>
      <c r="K6064" s="23" t="s">
        <v>9712</v>
      </c>
      <c r="L6064" s="23"/>
      <c r="M6064" s="23">
        <f>YEAR(Tabla2[[#This Row],[Fecha de creación]])</f>
        <v>2021</v>
      </c>
      <c r="N6064" s="23">
        <f>MONTH(Tabla2[[#This Row],[Fecha de creación]])</f>
        <v>12</v>
      </c>
    </row>
    <row r="6065" spans="1:14" ht="15" customHeight="1" x14ac:dyDescent="0.25">
      <c r="A6065" s="26">
        <v>44561.613379629627</v>
      </c>
      <c r="B6065" s="23" t="s">
        <v>56</v>
      </c>
      <c r="C6065" s="23" t="s">
        <v>7675</v>
      </c>
      <c r="D6065" s="23" t="s">
        <v>7351</v>
      </c>
      <c r="E6065" s="23" t="s">
        <v>1</v>
      </c>
      <c r="F6065" s="23" t="s">
        <v>7</v>
      </c>
      <c r="G6065" s="23" t="s">
        <v>1551</v>
      </c>
      <c r="H6065" s="2" t="s">
        <v>7734</v>
      </c>
      <c r="I6065" s="23" t="s">
        <v>7623</v>
      </c>
      <c r="J6065" s="23"/>
      <c r="K6065" s="23" t="s">
        <v>9712</v>
      </c>
      <c r="L6065" s="23"/>
      <c r="M6065" s="23">
        <f>YEAR(Tabla2[[#This Row],[Fecha de creación]])</f>
        <v>2021</v>
      </c>
      <c r="N6065" s="23">
        <f>MONTH(Tabla2[[#This Row],[Fecha de creación]])</f>
        <v>12</v>
      </c>
    </row>
    <row r="6066" spans="1:14" ht="15" customHeight="1" x14ac:dyDescent="0.25">
      <c r="A6066" s="26">
        <v>44561.619004629632</v>
      </c>
      <c r="B6066" s="23" t="s">
        <v>56</v>
      </c>
      <c r="C6066" s="23" t="s">
        <v>7676</v>
      </c>
      <c r="D6066" s="23" t="s">
        <v>7351</v>
      </c>
      <c r="E6066" s="23" t="s">
        <v>1</v>
      </c>
      <c r="F6066" s="23" t="s">
        <v>7</v>
      </c>
      <c r="G6066" s="23" t="s">
        <v>1551</v>
      </c>
      <c r="H6066" s="2" t="s">
        <v>7734</v>
      </c>
      <c r="I6066" s="23" t="s">
        <v>7623</v>
      </c>
      <c r="J6066" s="23"/>
      <c r="K6066" s="23" t="s">
        <v>9712</v>
      </c>
      <c r="L6066" s="23"/>
      <c r="M6066" s="23">
        <f>YEAR(Tabla2[[#This Row],[Fecha de creación]])</f>
        <v>2021</v>
      </c>
      <c r="N6066" s="23">
        <f>MONTH(Tabla2[[#This Row],[Fecha de creación]])</f>
        <v>12</v>
      </c>
    </row>
    <row r="6067" spans="1:14" ht="15" customHeight="1" x14ac:dyDescent="0.25">
      <c r="A6067" s="26">
        <v>44561.623333333337</v>
      </c>
      <c r="B6067" s="23" t="s">
        <v>56</v>
      </c>
      <c r="C6067" s="23" t="s">
        <v>7677</v>
      </c>
      <c r="D6067" s="23" t="s">
        <v>7351</v>
      </c>
      <c r="E6067" s="23" t="s">
        <v>1</v>
      </c>
      <c r="F6067" s="23" t="s">
        <v>7</v>
      </c>
      <c r="G6067" s="23" t="s">
        <v>1551</v>
      </c>
      <c r="H6067" s="2" t="s">
        <v>7734</v>
      </c>
      <c r="I6067" s="23" t="s">
        <v>7623</v>
      </c>
      <c r="J6067" s="23"/>
      <c r="K6067" s="23" t="s">
        <v>9712</v>
      </c>
      <c r="L6067" s="23"/>
      <c r="M6067" s="23">
        <f>YEAR(Tabla2[[#This Row],[Fecha de creación]])</f>
        <v>2021</v>
      </c>
      <c r="N6067" s="23">
        <f>MONTH(Tabla2[[#This Row],[Fecha de creación]])</f>
        <v>12</v>
      </c>
    </row>
    <row r="6068" spans="1:14" ht="15" customHeight="1" x14ac:dyDescent="0.25">
      <c r="A6068" s="26">
        <v>44561.631249999999</v>
      </c>
      <c r="B6068" s="23" t="s">
        <v>189</v>
      </c>
      <c r="C6068" s="23" t="s">
        <v>7678</v>
      </c>
      <c r="D6068" s="23" t="s">
        <v>7351</v>
      </c>
      <c r="E6068" s="23" t="s">
        <v>1</v>
      </c>
      <c r="F6068" s="23" t="s">
        <v>7</v>
      </c>
      <c r="G6068" s="23" t="s">
        <v>1551</v>
      </c>
      <c r="H6068" s="2" t="s">
        <v>7734</v>
      </c>
      <c r="I6068" s="23" t="s">
        <v>7524</v>
      </c>
      <c r="J6068" s="23"/>
      <c r="K6068" s="23" t="s">
        <v>9712</v>
      </c>
      <c r="L6068" s="23"/>
      <c r="M6068" s="23">
        <f>YEAR(Tabla2[[#This Row],[Fecha de creación]])</f>
        <v>2021</v>
      </c>
      <c r="N6068" s="23">
        <f>MONTH(Tabla2[[#This Row],[Fecha de creación]])</f>
        <v>12</v>
      </c>
    </row>
    <row r="6069" spans="1:14" ht="15" customHeight="1" x14ac:dyDescent="0.25">
      <c r="A6069" s="26">
        <v>44561.674444444441</v>
      </c>
      <c r="B6069" s="23" t="s">
        <v>0</v>
      </c>
      <c r="C6069" s="23" t="s">
        <v>7679</v>
      </c>
      <c r="D6069" s="23" t="s">
        <v>49</v>
      </c>
      <c r="E6069" s="23" t="s">
        <v>1</v>
      </c>
      <c r="F6069" s="23" t="s">
        <v>22</v>
      </c>
      <c r="G6069" s="23" t="s">
        <v>975</v>
      </c>
      <c r="I6069" s="23" t="s">
        <v>7680</v>
      </c>
      <c r="J6069" s="23"/>
      <c r="K6069" s="23" t="s">
        <v>9712</v>
      </c>
      <c r="L6069" s="23"/>
      <c r="M6069" s="23">
        <f>YEAR(Tabla2[[#This Row],[Fecha de creación]])</f>
        <v>2021</v>
      </c>
      <c r="N6069" s="23">
        <f>MONTH(Tabla2[[#This Row],[Fecha de creación]])</f>
        <v>12</v>
      </c>
    </row>
    <row r="6070" spans="1:14" ht="15" customHeight="1" x14ac:dyDescent="0.25">
      <c r="A6070" s="26">
        <v>44561.680034722223</v>
      </c>
      <c r="B6070" s="23" t="s">
        <v>0</v>
      </c>
      <c r="C6070" s="23" t="s">
        <v>7681</v>
      </c>
      <c r="D6070" s="23" t="s">
        <v>713</v>
      </c>
      <c r="E6070" s="23" t="s">
        <v>1</v>
      </c>
      <c r="F6070" s="23" t="s">
        <v>7</v>
      </c>
      <c r="G6070" s="23" t="s">
        <v>1551</v>
      </c>
      <c r="H6070" s="2" t="s">
        <v>7737</v>
      </c>
      <c r="I6070" s="23" t="s">
        <v>11</v>
      </c>
      <c r="J6070" s="23"/>
      <c r="K6070" s="23" t="s">
        <v>9712</v>
      </c>
      <c r="L6070" s="23"/>
      <c r="M6070" s="23">
        <f>YEAR(Tabla2[[#This Row],[Fecha de creación]])</f>
        <v>2021</v>
      </c>
      <c r="N6070" s="23">
        <f>MONTH(Tabla2[[#This Row],[Fecha de creación]])</f>
        <v>12</v>
      </c>
    </row>
    <row r="6071" spans="1:14" ht="15" customHeight="1" x14ac:dyDescent="0.25">
      <c r="A6071" s="26">
        <v>44561.683379629627</v>
      </c>
      <c r="B6071" s="23" t="s">
        <v>0</v>
      </c>
      <c r="C6071" s="23" t="s">
        <v>7682</v>
      </c>
      <c r="D6071" s="23" t="s">
        <v>713</v>
      </c>
      <c r="E6071" s="23" t="s">
        <v>1</v>
      </c>
      <c r="F6071" s="23" t="s">
        <v>7</v>
      </c>
      <c r="G6071" s="23" t="s">
        <v>1551</v>
      </c>
      <c r="H6071" s="2" t="s">
        <v>7737</v>
      </c>
      <c r="I6071" s="23" t="s">
        <v>11</v>
      </c>
      <c r="J6071" s="23"/>
      <c r="K6071" s="23" t="s">
        <v>9712</v>
      </c>
      <c r="L6071" s="23"/>
      <c r="M6071" s="23">
        <f>YEAR(Tabla2[[#This Row],[Fecha de creación]])</f>
        <v>2021</v>
      </c>
      <c r="N6071" s="23">
        <f>MONTH(Tabla2[[#This Row],[Fecha de creación]])</f>
        <v>12</v>
      </c>
    </row>
    <row r="6072" spans="1:14" ht="15" customHeight="1" x14ac:dyDescent="0.25">
      <c r="A6072" s="26">
        <v>44561.685335648152</v>
      </c>
      <c r="B6072" s="23" t="s">
        <v>0</v>
      </c>
      <c r="C6072" s="23" t="s">
        <v>7683</v>
      </c>
      <c r="D6072" s="23" t="s">
        <v>982</v>
      </c>
      <c r="E6072" s="23" t="s">
        <v>1</v>
      </c>
      <c r="F6072" s="23" t="s">
        <v>22</v>
      </c>
      <c r="G6072" s="23" t="s">
        <v>975</v>
      </c>
      <c r="H6072" s="2" t="s">
        <v>8893</v>
      </c>
      <c r="I6072" s="23" t="s">
        <v>5999</v>
      </c>
      <c r="J6072" s="23"/>
      <c r="K6072" s="23" t="s">
        <v>9712</v>
      </c>
      <c r="L6072" s="23"/>
      <c r="M6072" s="23">
        <f>YEAR(Tabla2[[#This Row],[Fecha de creación]])</f>
        <v>2021</v>
      </c>
      <c r="N6072" s="23">
        <f>MONTH(Tabla2[[#This Row],[Fecha de creación]])</f>
        <v>12</v>
      </c>
    </row>
    <row r="6073" spans="1:14" ht="15" customHeight="1" x14ac:dyDescent="0.25">
      <c r="A6073" s="26">
        <v>44561.69494212963</v>
      </c>
      <c r="B6073" s="23" t="s">
        <v>0</v>
      </c>
      <c r="C6073" s="23" t="s">
        <v>7684</v>
      </c>
      <c r="D6073" s="23" t="s">
        <v>223</v>
      </c>
      <c r="E6073" s="23" t="s">
        <v>1</v>
      </c>
      <c r="F6073" s="23" t="s">
        <v>2</v>
      </c>
      <c r="G6073" s="23" t="s">
        <v>1551</v>
      </c>
      <c r="H6073" s="2" t="s">
        <v>7737</v>
      </c>
      <c r="I6073" s="23" t="s">
        <v>11</v>
      </c>
      <c r="J6073" s="23"/>
      <c r="K6073" s="23" t="s">
        <v>9712</v>
      </c>
      <c r="L6073" s="23"/>
      <c r="M6073" s="23">
        <f>YEAR(Tabla2[[#This Row],[Fecha de creación]])</f>
        <v>2021</v>
      </c>
      <c r="N6073" s="23">
        <f>MONTH(Tabla2[[#This Row],[Fecha de creación]])</f>
        <v>12</v>
      </c>
    </row>
    <row r="6074" spans="1:14" ht="15" customHeight="1" x14ac:dyDescent="0.25">
      <c r="A6074" s="26">
        <v>44561.696134259262</v>
      </c>
      <c r="B6074" s="23" t="s">
        <v>0</v>
      </c>
      <c r="C6074" s="23" t="s">
        <v>7685</v>
      </c>
      <c r="D6074" s="23" t="s">
        <v>7419</v>
      </c>
      <c r="E6074" s="23" t="s">
        <v>1</v>
      </c>
      <c r="F6074" s="23" t="s">
        <v>22</v>
      </c>
      <c r="G6074" s="23" t="s">
        <v>975</v>
      </c>
      <c r="H6074" s="2" t="s">
        <v>7734</v>
      </c>
      <c r="I6074" s="23" t="s">
        <v>5999</v>
      </c>
      <c r="J6074" s="23"/>
      <c r="K6074" s="23" t="s">
        <v>9712</v>
      </c>
      <c r="L6074" s="23"/>
      <c r="M6074" s="23">
        <f>YEAR(Tabla2[[#This Row],[Fecha de creación]])</f>
        <v>2021</v>
      </c>
      <c r="N6074" s="23">
        <f>MONTH(Tabla2[[#This Row],[Fecha de creación]])</f>
        <v>12</v>
      </c>
    </row>
    <row r="6075" spans="1:14" ht="15" customHeight="1" x14ac:dyDescent="0.25">
      <c r="A6075" s="26">
        <v>44561.696932870371</v>
      </c>
      <c r="B6075" s="23" t="s">
        <v>0</v>
      </c>
      <c r="C6075" s="23" t="s">
        <v>7686</v>
      </c>
      <c r="D6075" s="23" t="s">
        <v>7687</v>
      </c>
      <c r="E6075" s="23" t="s">
        <v>1</v>
      </c>
      <c r="F6075" s="23" t="s">
        <v>7</v>
      </c>
      <c r="G6075" s="23" t="s">
        <v>975</v>
      </c>
      <c r="H6075" s="2" t="s">
        <v>7736</v>
      </c>
      <c r="I6075" s="23" t="s">
        <v>5999</v>
      </c>
      <c r="J6075" s="23"/>
      <c r="K6075" s="23" t="s">
        <v>9712</v>
      </c>
      <c r="L6075" s="23"/>
      <c r="M6075" s="23">
        <f>YEAR(Tabla2[[#This Row],[Fecha de creación]])</f>
        <v>2021</v>
      </c>
      <c r="N6075" s="23">
        <f>MONTH(Tabla2[[#This Row],[Fecha de creación]])</f>
        <v>12</v>
      </c>
    </row>
    <row r="6076" spans="1:14" ht="15" customHeight="1" x14ac:dyDescent="0.25">
      <c r="A6076" s="26">
        <v>44561.699131944442</v>
      </c>
      <c r="B6076" s="23" t="s">
        <v>0</v>
      </c>
      <c r="C6076" s="23" t="s">
        <v>7688</v>
      </c>
      <c r="D6076" s="23" t="s">
        <v>49</v>
      </c>
      <c r="E6076" s="23" t="s">
        <v>1</v>
      </c>
      <c r="F6076" s="23" t="s">
        <v>7</v>
      </c>
      <c r="G6076" s="23" t="s">
        <v>1551</v>
      </c>
      <c r="H6076" s="2" t="s">
        <v>7734</v>
      </c>
      <c r="I6076" s="23" t="s">
        <v>28</v>
      </c>
      <c r="J6076" s="23"/>
      <c r="K6076" s="23" t="s">
        <v>9712</v>
      </c>
      <c r="L6076" s="23"/>
      <c r="M6076" s="23">
        <f>YEAR(Tabla2[[#This Row],[Fecha de creación]])</f>
        <v>2021</v>
      </c>
      <c r="N6076" s="23">
        <f>MONTH(Tabla2[[#This Row],[Fecha de creación]])</f>
        <v>12</v>
      </c>
    </row>
    <row r="6077" spans="1:14" ht="15" customHeight="1" x14ac:dyDescent="0.25">
      <c r="A6077" s="26">
        <v>44561.699687499997</v>
      </c>
      <c r="B6077" s="23" t="s">
        <v>0</v>
      </c>
      <c r="C6077" s="23" t="s">
        <v>7689</v>
      </c>
      <c r="D6077" s="23" t="s">
        <v>7690</v>
      </c>
      <c r="E6077" s="23" t="s">
        <v>1</v>
      </c>
      <c r="F6077" s="23" t="s">
        <v>22</v>
      </c>
      <c r="G6077" s="23" t="s">
        <v>3</v>
      </c>
      <c r="H6077" s="2" t="s">
        <v>7734</v>
      </c>
      <c r="I6077" s="23" t="s">
        <v>5999</v>
      </c>
      <c r="J6077" s="23"/>
      <c r="K6077" s="23" t="s">
        <v>9712</v>
      </c>
      <c r="L6077" s="23"/>
      <c r="M6077" s="23">
        <f>YEAR(Tabla2[[#This Row],[Fecha de creación]])</f>
        <v>2021</v>
      </c>
      <c r="N6077" s="23">
        <f>MONTH(Tabla2[[#This Row],[Fecha de creación]])</f>
        <v>12</v>
      </c>
    </row>
    <row r="6078" spans="1:14" ht="15" customHeight="1" x14ac:dyDescent="0.25">
      <c r="A6078" s="26">
        <v>44561.724768518521</v>
      </c>
      <c r="B6078" s="23" t="s">
        <v>0</v>
      </c>
      <c r="C6078" s="23" t="s">
        <v>7691</v>
      </c>
      <c r="D6078" s="23" t="s">
        <v>382</v>
      </c>
      <c r="E6078" s="23" t="s">
        <v>1</v>
      </c>
      <c r="F6078" s="23" t="s">
        <v>7</v>
      </c>
      <c r="G6078" s="23" t="s">
        <v>3</v>
      </c>
      <c r="H6078" s="2" t="s">
        <v>7723</v>
      </c>
      <c r="I6078" s="23" t="s">
        <v>4</v>
      </c>
      <c r="J6078" s="23"/>
      <c r="K6078" s="23" t="s">
        <v>9712</v>
      </c>
      <c r="L6078" s="23"/>
      <c r="M6078" s="23">
        <f>YEAR(Tabla2[[#This Row],[Fecha de creación]])</f>
        <v>2021</v>
      </c>
      <c r="N6078" s="23">
        <f>MONTH(Tabla2[[#This Row],[Fecha de creación]])</f>
        <v>12</v>
      </c>
    </row>
    <row r="6079" spans="1:14" ht="15" customHeight="1" x14ac:dyDescent="0.25">
      <c r="A6079" s="26">
        <v>44561.725462962961</v>
      </c>
      <c r="B6079" s="23" t="s">
        <v>0</v>
      </c>
      <c r="C6079" s="23" t="s">
        <v>7692</v>
      </c>
      <c r="D6079" s="23" t="s">
        <v>218</v>
      </c>
      <c r="E6079" s="23" t="s">
        <v>1</v>
      </c>
      <c r="F6079" s="23" t="s">
        <v>7</v>
      </c>
      <c r="G6079" s="23" t="s">
        <v>3</v>
      </c>
      <c r="H6079" s="2" t="s">
        <v>7737</v>
      </c>
      <c r="I6079" s="23" t="s">
        <v>4</v>
      </c>
      <c r="J6079" s="23"/>
      <c r="K6079" s="23" t="s">
        <v>9712</v>
      </c>
      <c r="L6079" s="23"/>
      <c r="M6079" s="23">
        <f>YEAR(Tabla2[[#This Row],[Fecha de creación]])</f>
        <v>2021</v>
      </c>
      <c r="N6079" s="23">
        <f>MONTH(Tabla2[[#This Row],[Fecha de creación]])</f>
        <v>12</v>
      </c>
    </row>
    <row r="6080" spans="1:14" ht="15" customHeight="1" x14ac:dyDescent="0.25">
      <c r="A6080" s="26">
        <v>44562.444444444445</v>
      </c>
      <c r="B6080" s="23" t="s">
        <v>0</v>
      </c>
      <c r="C6080" s="23" t="s">
        <v>7693</v>
      </c>
      <c r="D6080" s="23" t="s">
        <v>110</v>
      </c>
      <c r="E6080" s="23" t="s">
        <v>1</v>
      </c>
      <c r="F6080" s="23" t="s">
        <v>22</v>
      </c>
      <c r="G6080" s="23" t="s">
        <v>975</v>
      </c>
      <c r="H6080" s="2" t="s">
        <v>7731</v>
      </c>
      <c r="I6080" s="23" t="s">
        <v>7412</v>
      </c>
      <c r="J6080" s="23"/>
      <c r="K6080" s="23" t="s">
        <v>9712</v>
      </c>
      <c r="L6080" s="23" t="s">
        <v>9538</v>
      </c>
      <c r="M6080" s="23">
        <f>YEAR(Tabla2[[#This Row],[Fecha de creación]])</f>
        <v>2022</v>
      </c>
      <c r="N6080" s="23">
        <f>MONTH(Tabla2[[#This Row],[Fecha de creación]])</f>
        <v>1</v>
      </c>
    </row>
    <row r="6081" spans="1:14" ht="15" customHeight="1" x14ac:dyDescent="0.25">
      <c r="A6081" s="26">
        <v>44562.446562500001</v>
      </c>
      <c r="B6081" s="23" t="s">
        <v>0</v>
      </c>
      <c r="C6081" s="23" t="s">
        <v>7694</v>
      </c>
      <c r="D6081" s="23" t="s">
        <v>6</v>
      </c>
      <c r="E6081" s="23" t="s">
        <v>1</v>
      </c>
      <c r="F6081" s="23" t="s">
        <v>7</v>
      </c>
      <c r="G6081" s="23" t="s">
        <v>975</v>
      </c>
      <c r="H6081" s="2" t="s">
        <v>7722</v>
      </c>
      <c r="I6081" s="23" t="s">
        <v>7412</v>
      </c>
      <c r="J6081" s="23"/>
      <c r="K6081" s="23" t="s">
        <v>9712</v>
      </c>
      <c r="L6081" s="23" t="s">
        <v>9538</v>
      </c>
      <c r="M6081" s="23">
        <f>YEAR(Tabla2[[#This Row],[Fecha de creación]])</f>
        <v>2022</v>
      </c>
      <c r="N6081" s="23">
        <f>MONTH(Tabla2[[#This Row],[Fecha de creación]])</f>
        <v>1</v>
      </c>
    </row>
    <row r="6082" spans="1:14" ht="15" customHeight="1" x14ac:dyDescent="0.25">
      <c r="A6082" s="26">
        <v>44562.45</v>
      </c>
      <c r="B6082" s="23" t="s">
        <v>0</v>
      </c>
      <c r="C6082" s="23" t="s">
        <v>7695</v>
      </c>
      <c r="D6082" s="23" t="s">
        <v>6</v>
      </c>
      <c r="E6082" s="23" t="s">
        <v>1</v>
      </c>
      <c r="F6082" s="23" t="s">
        <v>7</v>
      </c>
      <c r="G6082" s="23" t="s">
        <v>975</v>
      </c>
      <c r="H6082" s="2" t="s">
        <v>7722</v>
      </c>
      <c r="I6082" s="23" t="s">
        <v>7412</v>
      </c>
      <c r="J6082" s="23"/>
      <c r="K6082" s="23" t="s">
        <v>9712</v>
      </c>
      <c r="L6082" s="23" t="s">
        <v>9539</v>
      </c>
      <c r="M6082" s="23">
        <f>YEAR(Tabla2[[#This Row],[Fecha de creación]])</f>
        <v>2022</v>
      </c>
      <c r="N6082" s="23">
        <f>MONTH(Tabla2[[#This Row],[Fecha de creación]])</f>
        <v>1</v>
      </c>
    </row>
    <row r="6083" spans="1:14" ht="15" customHeight="1" x14ac:dyDescent="0.25">
      <c r="A6083" s="26">
        <v>44562.458969907406</v>
      </c>
      <c r="B6083" s="23" t="s">
        <v>0</v>
      </c>
      <c r="C6083" s="23" t="s">
        <v>7696</v>
      </c>
      <c r="D6083" s="23" t="s">
        <v>615</v>
      </c>
      <c r="E6083" s="23" t="s">
        <v>1</v>
      </c>
      <c r="F6083" s="23" t="s">
        <v>7</v>
      </c>
      <c r="G6083" s="23" t="s">
        <v>975</v>
      </c>
      <c r="H6083" s="2" t="s">
        <v>7745</v>
      </c>
      <c r="I6083" s="23" t="s">
        <v>7412</v>
      </c>
      <c r="J6083" s="23"/>
      <c r="K6083" s="23" t="s">
        <v>9712</v>
      </c>
      <c r="L6083" s="23" t="s">
        <v>9539</v>
      </c>
      <c r="M6083" s="23">
        <f>YEAR(Tabla2[[#This Row],[Fecha de creación]])</f>
        <v>2022</v>
      </c>
      <c r="N6083" s="23">
        <f>MONTH(Tabla2[[#This Row],[Fecha de creación]])</f>
        <v>1</v>
      </c>
    </row>
    <row r="6084" spans="1:14" ht="15" customHeight="1" x14ac:dyDescent="0.25">
      <c r="A6084" s="26">
        <v>44562.464212962965</v>
      </c>
      <c r="B6084" s="23" t="s">
        <v>100</v>
      </c>
      <c r="C6084" s="23" t="s">
        <v>7697</v>
      </c>
      <c r="D6084" s="23" t="s">
        <v>6</v>
      </c>
      <c r="E6084" s="23" t="s">
        <v>1</v>
      </c>
      <c r="F6084" s="23" t="s">
        <v>7</v>
      </c>
      <c r="G6084" s="23" t="s">
        <v>975</v>
      </c>
      <c r="H6084" s="2" t="s">
        <v>7722</v>
      </c>
      <c r="I6084" s="23" t="s">
        <v>7575</v>
      </c>
      <c r="J6084" s="23"/>
      <c r="K6084" s="23" t="s">
        <v>9712</v>
      </c>
      <c r="L6084" s="23" t="s">
        <v>9539</v>
      </c>
      <c r="M6084" s="23">
        <f>YEAR(Tabla2[[#This Row],[Fecha de creación]])</f>
        <v>2022</v>
      </c>
      <c r="N6084" s="23">
        <f>MONTH(Tabla2[[#This Row],[Fecha de creación]])</f>
        <v>1</v>
      </c>
    </row>
    <row r="6085" spans="1:14" ht="15" customHeight="1" x14ac:dyDescent="0.25">
      <c r="A6085" s="26">
        <v>44562.509131944447</v>
      </c>
      <c r="B6085" s="23" t="s">
        <v>0</v>
      </c>
      <c r="C6085" s="23" t="s">
        <v>7698</v>
      </c>
      <c r="D6085" s="23" t="s">
        <v>7699</v>
      </c>
      <c r="E6085" s="23" t="s">
        <v>1</v>
      </c>
      <c r="F6085" s="23" t="s">
        <v>7</v>
      </c>
      <c r="G6085" s="23" t="s">
        <v>1551</v>
      </c>
      <c r="H6085" s="2" t="s">
        <v>7726</v>
      </c>
      <c r="I6085" s="23" t="s">
        <v>11</v>
      </c>
      <c r="J6085" s="23"/>
      <c r="K6085" s="23" t="s">
        <v>9712</v>
      </c>
      <c r="L6085" s="23" t="s">
        <v>9538</v>
      </c>
      <c r="M6085" s="23">
        <f>YEAR(Tabla2[[#This Row],[Fecha de creación]])</f>
        <v>2022</v>
      </c>
      <c r="N6085" s="23">
        <f>MONTH(Tabla2[[#This Row],[Fecha de creación]])</f>
        <v>1</v>
      </c>
    </row>
    <row r="6086" spans="1:14" ht="15" customHeight="1" x14ac:dyDescent="0.25">
      <c r="A6086" s="26">
        <v>44563.412800925929</v>
      </c>
      <c r="B6086" s="23" t="s">
        <v>0</v>
      </c>
      <c r="C6086" s="23" t="s">
        <v>7700</v>
      </c>
      <c r="D6086" s="23" t="s">
        <v>21</v>
      </c>
      <c r="E6086" s="23" t="s">
        <v>1</v>
      </c>
      <c r="F6086" s="23" t="s">
        <v>22</v>
      </c>
      <c r="G6086" s="23" t="s">
        <v>975</v>
      </c>
      <c r="H6086" s="2" t="s">
        <v>7764</v>
      </c>
      <c r="I6086" s="23" t="s">
        <v>7680</v>
      </c>
      <c r="J6086" s="23"/>
      <c r="K6086" s="23" t="s">
        <v>9712</v>
      </c>
      <c r="L6086" s="23" t="s">
        <v>9538</v>
      </c>
      <c r="M6086" s="23">
        <f>YEAR(Tabla2[[#This Row],[Fecha de creación]])</f>
        <v>2022</v>
      </c>
      <c r="N6086" s="23">
        <f>MONTH(Tabla2[[#This Row],[Fecha de creación]])</f>
        <v>1</v>
      </c>
    </row>
    <row r="6087" spans="1:14" ht="15" customHeight="1" x14ac:dyDescent="0.25">
      <c r="A6087" s="26">
        <v>44563.457337962966</v>
      </c>
      <c r="B6087" s="23" t="s">
        <v>0</v>
      </c>
      <c r="C6087" s="23" t="s">
        <v>7701</v>
      </c>
      <c r="D6087" s="23" t="s">
        <v>999</v>
      </c>
      <c r="E6087" s="23" t="s">
        <v>1</v>
      </c>
      <c r="F6087" s="23" t="s">
        <v>22</v>
      </c>
      <c r="G6087" s="23" t="s">
        <v>975</v>
      </c>
      <c r="H6087" s="2" t="s">
        <v>7764</v>
      </c>
      <c r="I6087" s="23" t="s">
        <v>7412</v>
      </c>
      <c r="J6087" s="23"/>
      <c r="K6087" s="23" t="s">
        <v>9712</v>
      </c>
      <c r="L6087" s="23" t="s">
        <v>9539</v>
      </c>
      <c r="M6087" s="23">
        <f>YEAR(Tabla2[[#This Row],[Fecha de creación]])</f>
        <v>2022</v>
      </c>
      <c r="N6087" s="23">
        <f>MONTH(Tabla2[[#This Row],[Fecha de creación]])</f>
        <v>1</v>
      </c>
    </row>
    <row r="6088" spans="1:14" ht="15" customHeight="1" x14ac:dyDescent="0.25">
      <c r="A6088" s="26">
        <v>44563.473263888889</v>
      </c>
      <c r="B6088" s="23" t="s">
        <v>0</v>
      </c>
      <c r="C6088" s="23" t="s">
        <v>7702</v>
      </c>
      <c r="D6088" s="23" t="s">
        <v>4002</v>
      </c>
      <c r="E6088" s="23" t="s">
        <v>1</v>
      </c>
      <c r="F6088" s="23" t="s">
        <v>2</v>
      </c>
      <c r="G6088" s="23" t="s">
        <v>3</v>
      </c>
      <c r="I6088" s="23" t="s">
        <v>7680</v>
      </c>
      <c r="J6088" s="23"/>
      <c r="K6088" s="23" t="s">
        <v>9712</v>
      </c>
      <c r="L6088" s="23" t="s">
        <v>9539</v>
      </c>
      <c r="M6088" s="23">
        <f>YEAR(Tabla2[[#This Row],[Fecha de creación]])</f>
        <v>2022</v>
      </c>
      <c r="N6088" s="23">
        <f>MONTH(Tabla2[[#This Row],[Fecha de creación]])</f>
        <v>1</v>
      </c>
    </row>
    <row r="6089" spans="1:14" ht="15" customHeight="1" x14ac:dyDescent="0.25">
      <c r="A6089" s="26">
        <v>44563.481006944443</v>
      </c>
      <c r="B6089" s="23" t="s">
        <v>0</v>
      </c>
      <c r="C6089" s="23" t="s">
        <v>7703</v>
      </c>
      <c r="D6089" s="23" t="s">
        <v>4002</v>
      </c>
      <c r="E6089" s="23" t="s">
        <v>1</v>
      </c>
      <c r="F6089" s="23" t="s">
        <v>2</v>
      </c>
      <c r="G6089" s="23" t="s">
        <v>1551</v>
      </c>
      <c r="H6089" s="2" t="s">
        <v>7741</v>
      </c>
      <c r="I6089" s="23" t="s">
        <v>7680</v>
      </c>
      <c r="J6089" s="23"/>
      <c r="K6089" s="23" t="s">
        <v>9712</v>
      </c>
      <c r="L6089" s="23" t="s">
        <v>9538</v>
      </c>
      <c r="M6089" s="23">
        <f>YEAR(Tabla2[[#This Row],[Fecha de creación]])</f>
        <v>2022</v>
      </c>
      <c r="N6089" s="23">
        <f>MONTH(Tabla2[[#This Row],[Fecha de creación]])</f>
        <v>1</v>
      </c>
    </row>
    <row r="6090" spans="1:14" ht="15" customHeight="1" x14ac:dyDescent="0.25">
      <c r="A6090" s="26">
        <v>44563.501504629632</v>
      </c>
      <c r="B6090" s="23" t="s">
        <v>19</v>
      </c>
      <c r="C6090" s="23" t="s">
        <v>7704</v>
      </c>
      <c r="D6090" s="23" t="s">
        <v>7705</v>
      </c>
      <c r="E6090" s="23" t="s">
        <v>1</v>
      </c>
      <c r="F6090" s="23" t="s">
        <v>7</v>
      </c>
      <c r="G6090" s="23" t="s">
        <v>975</v>
      </c>
      <c r="H6090" s="2" t="s">
        <v>7758</v>
      </c>
      <c r="I6090" s="23" t="s">
        <v>23</v>
      </c>
      <c r="J6090" s="23"/>
      <c r="K6090" s="23" t="s">
        <v>9712</v>
      </c>
      <c r="L6090" s="23" t="s">
        <v>9538</v>
      </c>
      <c r="M6090" s="23">
        <f>YEAR(Tabla2[[#This Row],[Fecha de creación]])</f>
        <v>2022</v>
      </c>
      <c r="N6090" s="23">
        <f>MONTH(Tabla2[[#This Row],[Fecha de creación]])</f>
        <v>1</v>
      </c>
    </row>
    <row r="6091" spans="1:14" ht="15" customHeight="1" x14ac:dyDescent="0.25">
      <c r="A6091" s="26">
        <v>44563.502858796295</v>
      </c>
      <c r="B6091" s="23" t="s">
        <v>0</v>
      </c>
      <c r="C6091" s="23" t="s">
        <v>7706</v>
      </c>
      <c r="D6091" s="23" t="s">
        <v>3092</v>
      </c>
      <c r="E6091" s="23" t="s">
        <v>1</v>
      </c>
      <c r="F6091" s="23" t="s">
        <v>22</v>
      </c>
      <c r="G6091" s="23" t="s">
        <v>975</v>
      </c>
      <c r="H6091" s="2" t="s">
        <v>7726</v>
      </c>
      <c r="I6091" s="23" t="s">
        <v>7412</v>
      </c>
      <c r="J6091" s="23"/>
      <c r="K6091" s="23" t="s">
        <v>9712</v>
      </c>
      <c r="L6091" s="23" t="s">
        <v>9538</v>
      </c>
      <c r="M6091" s="23">
        <f>YEAR(Tabla2[[#This Row],[Fecha de creación]])</f>
        <v>2022</v>
      </c>
      <c r="N6091" s="23">
        <f>MONTH(Tabla2[[#This Row],[Fecha de creación]])</f>
        <v>1</v>
      </c>
    </row>
    <row r="6092" spans="1:14" ht="15" customHeight="1" x14ac:dyDescent="0.25">
      <c r="A6092" s="26">
        <v>44563.508090277777</v>
      </c>
      <c r="B6092" s="23" t="s">
        <v>19</v>
      </c>
      <c r="C6092" s="23" t="s">
        <v>7707</v>
      </c>
      <c r="D6092" s="23" t="s">
        <v>7708</v>
      </c>
      <c r="E6092" s="23" t="s">
        <v>1</v>
      </c>
      <c r="F6092" s="23" t="s">
        <v>22</v>
      </c>
      <c r="G6092" s="23" t="s">
        <v>975</v>
      </c>
      <c r="H6092" s="2" t="s">
        <v>7744</v>
      </c>
      <c r="I6092" s="23" t="s">
        <v>23</v>
      </c>
      <c r="J6092" s="23"/>
      <c r="K6092" s="23" t="s">
        <v>9712</v>
      </c>
      <c r="L6092" s="23" t="s">
        <v>9539</v>
      </c>
      <c r="M6092" s="23">
        <f>YEAR(Tabla2[[#This Row],[Fecha de creación]])</f>
        <v>2022</v>
      </c>
      <c r="N6092" s="23">
        <f>MONTH(Tabla2[[#This Row],[Fecha de creación]])</f>
        <v>1</v>
      </c>
    </row>
    <row r="6093" spans="1:14" ht="15" customHeight="1" x14ac:dyDescent="0.25">
      <c r="A6093" s="26">
        <v>44563.539444444446</v>
      </c>
      <c r="B6093" s="23" t="s">
        <v>0</v>
      </c>
      <c r="C6093" s="23" t="s">
        <v>7709</v>
      </c>
      <c r="D6093" s="23" t="s">
        <v>223</v>
      </c>
      <c r="E6093" s="23" t="s">
        <v>1</v>
      </c>
      <c r="F6093" s="23" t="s">
        <v>7</v>
      </c>
      <c r="G6093" s="23" t="s">
        <v>1551</v>
      </c>
      <c r="H6093" s="2" t="s">
        <v>7725</v>
      </c>
      <c r="I6093" s="23" t="s">
        <v>7680</v>
      </c>
      <c r="J6093" s="23"/>
      <c r="K6093" s="23" t="s">
        <v>9712</v>
      </c>
      <c r="L6093" s="23" t="s">
        <v>9538</v>
      </c>
      <c r="M6093" s="23">
        <f>YEAR(Tabla2[[#This Row],[Fecha de creación]])</f>
        <v>2022</v>
      </c>
      <c r="N6093" s="23">
        <f>MONTH(Tabla2[[#This Row],[Fecha de creación]])</f>
        <v>1</v>
      </c>
    </row>
    <row r="6094" spans="1:14" ht="15" customHeight="1" x14ac:dyDescent="0.25">
      <c r="A6094" s="26">
        <v>44563.541122685187</v>
      </c>
      <c r="B6094" s="23" t="s">
        <v>0</v>
      </c>
      <c r="C6094" s="23" t="s">
        <v>7710</v>
      </c>
      <c r="D6094" s="23" t="s">
        <v>49</v>
      </c>
      <c r="E6094" s="23" t="s">
        <v>1</v>
      </c>
      <c r="F6094" s="23" t="s">
        <v>22</v>
      </c>
      <c r="G6094" s="23" t="s">
        <v>975</v>
      </c>
      <c r="H6094" s="2" t="s">
        <v>7734</v>
      </c>
      <c r="I6094" s="23" t="s">
        <v>7412</v>
      </c>
      <c r="J6094" s="23"/>
      <c r="K6094" s="23" t="s">
        <v>9712</v>
      </c>
      <c r="L6094" s="23" t="s">
        <v>9538</v>
      </c>
      <c r="M6094" s="23">
        <f>YEAR(Tabla2[[#This Row],[Fecha de creación]])</f>
        <v>2022</v>
      </c>
      <c r="N6094" s="23">
        <f>MONTH(Tabla2[[#This Row],[Fecha de creación]])</f>
        <v>1</v>
      </c>
    </row>
    <row r="6095" spans="1:14" ht="15" customHeight="1" x14ac:dyDescent="0.25">
      <c r="A6095" s="26">
        <v>44563.543483796297</v>
      </c>
      <c r="B6095" s="23" t="s">
        <v>0</v>
      </c>
      <c r="C6095" s="23" t="s">
        <v>7711</v>
      </c>
      <c r="D6095" s="23" t="s">
        <v>551</v>
      </c>
      <c r="E6095" s="23" t="s">
        <v>1</v>
      </c>
      <c r="F6095" s="23" t="s">
        <v>22</v>
      </c>
      <c r="G6095" s="23" t="s">
        <v>975</v>
      </c>
      <c r="H6095" s="2" t="s">
        <v>7723</v>
      </c>
      <c r="I6095" s="23" t="s">
        <v>7412</v>
      </c>
      <c r="J6095" s="23"/>
      <c r="K6095" s="23" t="s">
        <v>9712</v>
      </c>
      <c r="L6095" s="23" t="s">
        <v>9538</v>
      </c>
      <c r="M6095" s="23">
        <f>YEAR(Tabla2[[#This Row],[Fecha de creación]])</f>
        <v>2022</v>
      </c>
      <c r="N6095" s="23">
        <f>MONTH(Tabla2[[#This Row],[Fecha de creación]])</f>
        <v>1</v>
      </c>
    </row>
    <row r="6096" spans="1:14" ht="15" customHeight="1" x14ac:dyDescent="0.25">
      <c r="A6096" s="26">
        <v>44563.545856481483</v>
      </c>
      <c r="B6096" s="23" t="s">
        <v>0</v>
      </c>
      <c r="C6096" s="23" t="s">
        <v>7712</v>
      </c>
      <c r="D6096" s="23" t="s">
        <v>551</v>
      </c>
      <c r="E6096" s="23" t="s">
        <v>1</v>
      </c>
      <c r="F6096" s="23" t="s">
        <v>22</v>
      </c>
      <c r="G6096" s="23" t="s">
        <v>975</v>
      </c>
      <c r="H6096" s="2" t="s">
        <v>7723</v>
      </c>
      <c r="I6096" s="23" t="s">
        <v>7412</v>
      </c>
      <c r="J6096" s="23"/>
      <c r="K6096" s="23" t="s">
        <v>9712</v>
      </c>
      <c r="L6096" s="23" t="s">
        <v>9539</v>
      </c>
      <c r="M6096" s="23">
        <f>YEAR(Tabla2[[#This Row],[Fecha de creación]])</f>
        <v>2022</v>
      </c>
      <c r="N6096" s="23">
        <f>MONTH(Tabla2[[#This Row],[Fecha de creación]])</f>
        <v>1</v>
      </c>
    </row>
    <row r="6097" spans="1:14" ht="15" customHeight="1" x14ac:dyDescent="0.25">
      <c r="A6097" s="26">
        <v>44563.567337962966</v>
      </c>
      <c r="B6097" s="23" t="s">
        <v>0</v>
      </c>
      <c r="C6097" s="23" t="s">
        <v>7713</v>
      </c>
      <c r="D6097" s="23" t="s">
        <v>551</v>
      </c>
      <c r="E6097" s="23" t="s">
        <v>1</v>
      </c>
      <c r="F6097" s="23" t="s">
        <v>22</v>
      </c>
      <c r="G6097" s="23" t="s">
        <v>975</v>
      </c>
      <c r="I6097" s="23" t="s">
        <v>7412</v>
      </c>
      <c r="J6097" s="23"/>
      <c r="K6097" s="23" t="s">
        <v>9712</v>
      </c>
      <c r="L6097" s="23" t="s">
        <v>9538</v>
      </c>
      <c r="M6097" s="23">
        <f>YEAR(Tabla2[[#This Row],[Fecha de creación]])</f>
        <v>2022</v>
      </c>
      <c r="N6097" s="23">
        <f>MONTH(Tabla2[[#This Row],[Fecha de creación]])</f>
        <v>1</v>
      </c>
    </row>
    <row r="6098" spans="1:14" ht="15" customHeight="1" x14ac:dyDescent="0.25">
      <c r="A6098" s="26">
        <v>44563.584270833337</v>
      </c>
      <c r="B6098" s="23" t="s">
        <v>0</v>
      </c>
      <c r="C6098" s="23" t="s">
        <v>7714</v>
      </c>
      <c r="D6098" s="23" t="s">
        <v>7715</v>
      </c>
      <c r="E6098" s="23" t="s">
        <v>1</v>
      </c>
      <c r="F6098" s="23" t="s">
        <v>7</v>
      </c>
      <c r="G6098" s="23" t="s">
        <v>1551</v>
      </c>
      <c r="H6098" s="2" t="s">
        <v>7733</v>
      </c>
      <c r="I6098" s="23" t="s">
        <v>11</v>
      </c>
      <c r="J6098" s="23"/>
      <c r="K6098" s="23" t="s">
        <v>9712</v>
      </c>
      <c r="L6098" s="23" t="s">
        <v>9538</v>
      </c>
      <c r="M6098" s="23">
        <f>YEAR(Tabla2[[#This Row],[Fecha de creación]])</f>
        <v>2022</v>
      </c>
      <c r="N6098" s="23">
        <f>MONTH(Tabla2[[#This Row],[Fecha de creación]])</f>
        <v>1</v>
      </c>
    </row>
    <row r="6099" spans="1:14" ht="15" customHeight="1" x14ac:dyDescent="0.25">
      <c r="A6099" s="26">
        <v>44563.602627314816</v>
      </c>
      <c r="B6099" s="23" t="s">
        <v>0</v>
      </c>
      <c r="C6099" s="23" t="s">
        <v>7716</v>
      </c>
      <c r="D6099" s="23" t="s">
        <v>7717</v>
      </c>
      <c r="E6099" s="23" t="s">
        <v>1</v>
      </c>
      <c r="F6099" s="23" t="s">
        <v>2</v>
      </c>
      <c r="G6099" s="23" t="s">
        <v>3</v>
      </c>
      <c r="H6099" s="2" t="s">
        <v>7737</v>
      </c>
      <c r="I6099" s="23" t="s">
        <v>11</v>
      </c>
      <c r="J6099" s="23"/>
      <c r="K6099" s="23" t="s">
        <v>9712</v>
      </c>
      <c r="L6099" s="23" t="s">
        <v>9538</v>
      </c>
      <c r="M6099" s="23">
        <f>YEAR(Tabla2[[#This Row],[Fecha de creación]])</f>
        <v>2022</v>
      </c>
      <c r="N6099" s="23">
        <f>MONTH(Tabla2[[#This Row],[Fecha de creación]])</f>
        <v>1</v>
      </c>
    </row>
    <row r="6100" spans="1:14" ht="15" customHeight="1" x14ac:dyDescent="0.25">
      <c r="A6100" s="26">
        <v>44563.671423611115</v>
      </c>
      <c r="B6100" s="23" t="s">
        <v>0</v>
      </c>
      <c r="C6100" s="23" t="s">
        <v>7718</v>
      </c>
      <c r="D6100" s="23" t="s">
        <v>3408</v>
      </c>
      <c r="E6100" s="23" t="s">
        <v>1</v>
      </c>
      <c r="F6100" s="23" t="s">
        <v>22</v>
      </c>
      <c r="G6100" s="23" t="s">
        <v>975</v>
      </c>
      <c r="H6100" s="2" t="s">
        <v>7731</v>
      </c>
      <c r="I6100" s="23" t="s">
        <v>7412</v>
      </c>
      <c r="J6100" s="23"/>
      <c r="K6100" s="23" t="s">
        <v>9712</v>
      </c>
      <c r="L6100" s="23" t="s">
        <v>9538</v>
      </c>
      <c r="M6100" s="23">
        <f>YEAR(Tabla2[[#This Row],[Fecha de creación]])</f>
        <v>2022</v>
      </c>
      <c r="N6100" s="23">
        <f>MONTH(Tabla2[[#This Row],[Fecha de creación]])</f>
        <v>1</v>
      </c>
    </row>
    <row r="6101" spans="1:14" ht="15" customHeight="1" x14ac:dyDescent="0.25">
      <c r="A6101" s="26">
        <v>44563.683564814812</v>
      </c>
      <c r="B6101" s="23" t="s">
        <v>0</v>
      </c>
      <c r="C6101" s="23" t="s">
        <v>7719</v>
      </c>
      <c r="D6101" s="23" t="s">
        <v>7307</v>
      </c>
      <c r="E6101" s="23" t="s">
        <v>1</v>
      </c>
      <c r="F6101" s="23" t="s">
        <v>2</v>
      </c>
      <c r="G6101" s="23" t="s">
        <v>1551</v>
      </c>
      <c r="H6101" s="2" t="s">
        <v>7729</v>
      </c>
      <c r="I6101" s="23" t="s">
        <v>7680</v>
      </c>
      <c r="J6101" s="23"/>
      <c r="K6101" s="23" t="s">
        <v>9712</v>
      </c>
      <c r="L6101" s="23" t="s">
        <v>9538</v>
      </c>
      <c r="M6101" s="23">
        <f>YEAR(Tabla2[[#This Row],[Fecha de creación]])</f>
        <v>2022</v>
      </c>
      <c r="N6101" s="23">
        <f>MONTH(Tabla2[[#This Row],[Fecha de creación]])</f>
        <v>1</v>
      </c>
    </row>
    <row r="6102" spans="1:14" ht="15" customHeight="1" x14ac:dyDescent="0.25">
      <c r="A6102" s="26">
        <v>44563.697141203702</v>
      </c>
      <c r="B6102" s="23" t="s">
        <v>0</v>
      </c>
      <c r="C6102" s="23" t="s">
        <v>7720</v>
      </c>
      <c r="D6102" s="23" t="s">
        <v>983</v>
      </c>
      <c r="E6102" s="23" t="s">
        <v>1</v>
      </c>
      <c r="F6102" s="23" t="s">
        <v>2</v>
      </c>
      <c r="G6102" s="23" t="s">
        <v>1551</v>
      </c>
      <c r="H6102" s="2" t="s">
        <v>7729</v>
      </c>
      <c r="I6102" s="23" t="s">
        <v>7680</v>
      </c>
      <c r="J6102" s="23"/>
      <c r="K6102" s="23" t="s">
        <v>9712</v>
      </c>
      <c r="L6102" s="23" t="s">
        <v>9538</v>
      </c>
      <c r="M6102" s="23">
        <f>YEAR(Tabla2[[#This Row],[Fecha de creación]])</f>
        <v>2022</v>
      </c>
      <c r="N6102" s="23">
        <f>MONTH(Tabla2[[#This Row],[Fecha de creación]])</f>
        <v>1</v>
      </c>
    </row>
    <row r="6103" spans="1:14" ht="15" customHeight="1" x14ac:dyDescent="0.25">
      <c r="A6103" s="26">
        <v>44564.428472222222</v>
      </c>
      <c r="B6103" s="23" t="s">
        <v>0</v>
      </c>
      <c r="C6103" s="23" t="s">
        <v>7778</v>
      </c>
      <c r="D6103" s="23" t="s">
        <v>586</v>
      </c>
      <c r="E6103" s="23" t="s">
        <v>1</v>
      </c>
      <c r="F6103" s="23" t="s">
        <v>22</v>
      </c>
      <c r="G6103" s="23" t="s">
        <v>975</v>
      </c>
      <c r="H6103" s="2" t="s">
        <v>7748</v>
      </c>
      <c r="I6103" s="23" t="s">
        <v>7412</v>
      </c>
      <c r="J6103" s="23"/>
      <c r="K6103" s="23" t="s">
        <v>9712</v>
      </c>
      <c r="L6103" s="23" t="s">
        <v>9538</v>
      </c>
      <c r="M6103" s="23">
        <f>YEAR(Tabla2[[#This Row],[Fecha de creación]])</f>
        <v>2022</v>
      </c>
      <c r="N6103" s="23">
        <f>MONTH(Tabla2[[#This Row],[Fecha de creación]])</f>
        <v>1</v>
      </c>
    </row>
    <row r="6104" spans="1:14" ht="15" customHeight="1" x14ac:dyDescent="0.25">
      <c r="A6104" s="26">
        <v>44564.438958333332</v>
      </c>
      <c r="B6104" s="23" t="s">
        <v>189</v>
      </c>
      <c r="C6104" s="23" t="s">
        <v>7779</v>
      </c>
      <c r="D6104" s="23" t="s">
        <v>7351</v>
      </c>
      <c r="E6104" s="23" t="s">
        <v>1</v>
      </c>
      <c r="F6104" s="23" t="s">
        <v>7</v>
      </c>
      <c r="G6104" s="23" t="s">
        <v>1551</v>
      </c>
      <c r="H6104" s="2" t="s">
        <v>7734</v>
      </c>
      <c r="I6104" s="23" t="s">
        <v>7524</v>
      </c>
      <c r="J6104" s="23"/>
      <c r="K6104" s="23" t="s">
        <v>9712</v>
      </c>
      <c r="L6104" s="23" t="s">
        <v>9538</v>
      </c>
      <c r="M6104" s="23">
        <f>YEAR(Tabla2[[#This Row],[Fecha de creación]])</f>
        <v>2022</v>
      </c>
      <c r="N6104" s="23">
        <f>MONTH(Tabla2[[#This Row],[Fecha de creación]])</f>
        <v>1</v>
      </c>
    </row>
    <row r="6105" spans="1:14" ht="15" customHeight="1" x14ac:dyDescent="0.25">
      <c r="A6105" s="26">
        <v>44564.444479166668</v>
      </c>
      <c r="B6105" s="23" t="s">
        <v>0</v>
      </c>
      <c r="C6105" s="23" t="s">
        <v>7780</v>
      </c>
      <c r="D6105" s="23" t="s">
        <v>3644</v>
      </c>
      <c r="E6105" s="23" t="s">
        <v>1</v>
      </c>
      <c r="F6105" s="23" t="s">
        <v>22</v>
      </c>
      <c r="G6105" s="23" t="s">
        <v>975</v>
      </c>
      <c r="H6105" s="2" t="s">
        <v>8893</v>
      </c>
      <c r="I6105" s="23" t="s">
        <v>7412</v>
      </c>
      <c r="J6105" s="23"/>
      <c r="K6105" s="23" t="s">
        <v>9712</v>
      </c>
      <c r="L6105" s="23" t="s">
        <v>9538</v>
      </c>
      <c r="M6105" s="23">
        <f>YEAR(Tabla2[[#This Row],[Fecha de creación]])</f>
        <v>2022</v>
      </c>
      <c r="N6105" s="23">
        <f>MONTH(Tabla2[[#This Row],[Fecha de creación]])</f>
        <v>1</v>
      </c>
    </row>
    <row r="6106" spans="1:14" ht="15" customHeight="1" x14ac:dyDescent="0.25">
      <c r="A6106" s="26">
        <v>44564.446319444447</v>
      </c>
      <c r="B6106" s="23" t="s">
        <v>189</v>
      </c>
      <c r="C6106" s="23" t="s">
        <v>7781</v>
      </c>
      <c r="D6106" s="23" t="s">
        <v>7351</v>
      </c>
      <c r="E6106" s="23" t="s">
        <v>1</v>
      </c>
      <c r="F6106" s="23" t="s">
        <v>7</v>
      </c>
      <c r="G6106" s="23" t="s">
        <v>3</v>
      </c>
      <c r="H6106" s="2" t="s">
        <v>7734</v>
      </c>
      <c r="I6106" s="23" t="s">
        <v>7338</v>
      </c>
      <c r="J6106" s="23"/>
      <c r="K6106" s="23" t="s">
        <v>9712</v>
      </c>
      <c r="L6106" s="23" t="s">
        <v>9538</v>
      </c>
      <c r="M6106" s="23">
        <f>YEAR(Tabla2[[#This Row],[Fecha de creación]])</f>
        <v>2022</v>
      </c>
      <c r="N6106" s="23">
        <f>MONTH(Tabla2[[#This Row],[Fecha de creación]])</f>
        <v>1</v>
      </c>
    </row>
    <row r="6107" spans="1:14" ht="15" customHeight="1" x14ac:dyDescent="0.25">
      <c r="A6107" s="26">
        <v>44564.446886574071</v>
      </c>
      <c r="B6107" s="23" t="s">
        <v>0</v>
      </c>
      <c r="C6107" s="23" t="s">
        <v>7782</v>
      </c>
      <c r="D6107" s="23" t="s">
        <v>49</v>
      </c>
      <c r="E6107" s="23" t="s">
        <v>1</v>
      </c>
      <c r="F6107" s="23" t="s">
        <v>22</v>
      </c>
      <c r="G6107" s="23" t="s">
        <v>975</v>
      </c>
      <c r="H6107" s="2" t="s">
        <v>7734</v>
      </c>
      <c r="I6107" s="23" t="s">
        <v>7412</v>
      </c>
      <c r="J6107" s="23"/>
      <c r="K6107" s="23" t="s">
        <v>9712</v>
      </c>
      <c r="L6107" s="23" t="s">
        <v>9538</v>
      </c>
      <c r="M6107" s="23">
        <f>YEAR(Tabla2[[#This Row],[Fecha de creación]])</f>
        <v>2022</v>
      </c>
      <c r="N6107" s="23">
        <f>MONTH(Tabla2[[#This Row],[Fecha de creación]])</f>
        <v>1</v>
      </c>
    </row>
    <row r="6108" spans="1:14" ht="15" customHeight="1" x14ac:dyDescent="0.25">
      <c r="A6108" s="26">
        <v>44564.456701388888</v>
      </c>
      <c r="B6108" s="23" t="s">
        <v>189</v>
      </c>
      <c r="C6108" s="23" t="s">
        <v>7783</v>
      </c>
      <c r="D6108" s="23" t="s">
        <v>7351</v>
      </c>
      <c r="E6108" s="23" t="s">
        <v>1</v>
      </c>
      <c r="F6108" s="23" t="s">
        <v>7</v>
      </c>
      <c r="G6108" s="23" t="s">
        <v>3</v>
      </c>
      <c r="H6108" s="2" t="s">
        <v>7734</v>
      </c>
      <c r="I6108" s="23" t="s">
        <v>7338</v>
      </c>
      <c r="J6108" s="23"/>
      <c r="K6108" s="23" t="s">
        <v>9712</v>
      </c>
      <c r="L6108" s="23" t="s">
        <v>9539</v>
      </c>
      <c r="M6108" s="23">
        <f>YEAR(Tabla2[[#This Row],[Fecha de creación]])</f>
        <v>2022</v>
      </c>
      <c r="N6108" s="23">
        <f>MONTH(Tabla2[[#This Row],[Fecha de creación]])</f>
        <v>1</v>
      </c>
    </row>
    <row r="6109" spans="1:14" ht="15" customHeight="1" x14ac:dyDescent="0.25">
      <c r="A6109" s="26">
        <v>44564.497430555559</v>
      </c>
      <c r="B6109" s="23" t="s">
        <v>56</v>
      </c>
      <c r="C6109" s="23" t="s">
        <v>7784</v>
      </c>
      <c r="D6109" s="23" t="s">
        <v>7351</v>
      </c>
      <c r="E6109" s="23" t="s">
        <v>1</v>
      </c>
      <c r="F6109" s="23" t="s">
        <v>7</v>
      </c>
      <c r="G6109" s="23" t="s">
        <v>1551</v>
      </c>
      <c r="H6109" s="2" t="s">
        <v>7734</v>
      </c>
      <c r="I6109" s="23" t="s">
        <v>7623</v>
      </c>
      <c r="J6109" s="23"/>
      <c r="K6109" s="23" t="s">
        <v>9712</v>
      </c>
      <c r="L6109" s="23" t="s">
        <v>9538</v>
      </c>
      <c r="M6109" s="23">
        <f>YEAR(Tabla2[[#This Row],[Fecha de creación]])</f>
        <v>2022</v>
      </c>
      <c r="N6109" s="23">
        <f>MONTH(Tabla2[[#This Row],[Fecha de creación]])</f>
        <v>1</v>
      </c>
    </row>
    <row r="6110" spans="1:14" ht="15" customHeight="1" x14ac:dyDescent="0.25">
      <c r="A6110" s="26">
        <v>44564.497835648152</v>
      </c>
      <c r="B6110" s="23" t="s">
        <v>56</v>
      </c>
      <c r="C6110" s="23" t="s">
        <v>7785</v>
      </c>
      <c r="D6110" s="23" t="s">
        <v>1064</v>
      </c>
      <c r="E6110" s="23" t="s">
        <v>1</v>
      </c>
      <c r="F6110" s="23" t="s">
        <v>22</v>
      </c>
      <c r="G6110" s="23" t="s">
        <v>975</v>
      </c>
      <c r="H6110" s="2" t="s">
        <v>7734</v>
      </c>
      <c r="I6110" s="23" t="s">
        <v>4517</v>
      </c>
      <c r="J6110" s="23"/>
      <c r="K6110" s="23" t="s">
        <v>9712</v>
      </c>
      <c r="L6110" s="23" t="s">
        <v>9538</v>
      </c>
      <c r="M6110" s="23">
        <f>YEAR(Tabla2[[#This Row],[Fecha de creación]])</f>
        <v>2022</v>
      </c>
      <c r="N6110" s="23">
        <f>MONTH(Tabla2[[#This Row],[Fecha de creación]])</f>
        <v>1</v>
      </c>
    </row>
    <row r="6111" spans="1:14" ht="15" customHeight="1" x14ac:dyDescent="0.25">
      <c r="A6111" s="26">
        <v>44564.503321759257</v>
      </c>
      <c r="B6111" s="23" t="s">
        <v>56</v>
      </c>
      <c r="C6111" s="23" t="s">
        <v>7786</v>
      </c>
      <c r="D6111" s="23" t="s">
        <v>49</v>
      </c>
      <c r="E6111" s="23" t="s">
        <v>1</v>
      </c>
      <c r="F6111" s="23" t="s">
        <v>7</v>
      </c>
      <c r="G6111" s="23" t="s">
        <v>975</v>
      </c>
      <c r="H6111" s="2" t="s">
        <v>7745</v>
      </c>
      <c r="I6111" s="23" t="s">
        <v>4517</v>
      </c>
      <c r="J6111" s="23"/>
      <c r="K6111" s="23" t="s">
        <v>9712</v>
      </c>
      <c r="L6111" s="23" t="s">
        <v>9538</v>
      </c>
      <c r="M6111" s="23">
        <f>YEAR(Tabla2[[#This Row],[Fecha de creación]])</f>
        <v>2022</v>
      </c>
      <c r="N6111" s="23">
        <f>MONTH(Tabla2[[#This Row],[Fecha de creación]])</f>
        <v>1</v>
      </c>
    </row>
    <row r="6112" spans="1:14" ht="15" customHeight="1" x14ac:dyDescent="0.25">
      <c r="A6112" s="26">
        <v>44564.515011574076</v>
      </c>
      <c r="B6112" s="23" t="s">
        <v>0</v>
      </c>
      <c r="C6112" s="23" t="s">
        <v>7787</v>
      </c>
      <c r="D6112" s="23" t="s">
        <v>3092</v>
      </c>
      <c r="E6112" s="23" t="s">
        <v>1</v>
      </c>
      <c r="F6112" s="23" t="s">
        <v>7</v>
      </c>
      <c r="G6112" s="23" t="s">
        <v>1551</v>
      </c>
      <c r="H6112" s="2" t="s">
        <v>7726</v>
      </c>
      <c r="I6112" s="23" t="s">
        <v>11</v>
      </c>
      <c r="J6112" s="23"/>
      <c r="K6112" s="23" t="s">
        <v>9712</v>
      </c>
      <c r="L6112" s="23" t="s">
        <v>9538</v>
      </c>
      <c r="M6112" s="23">
        <f>YEAR(Tabla2[[#This Row],[Fecha de creación]])</f>
        <v>2022</v>
      </c>
      <c r="N6112" s="23">
        <f>MONTH(Tabla2[[#This Row],[Fecha de creación]])</f>
        <v>1</v>
      </c>
    </row>
    <row r="6113" spans="1:14" ht="15" customHeight="1" x14ac:dyDescent="0.25">
      <c r="A6113" s="26">
        <v>44564.529849537037</v>
      </c>
      <c r="B6113" s="23" t="s">
        <v>56</v>
      </c>
      <c r="C6113" s="23" t="s">
        <v>7788</v>
      </c>
      <c r="D6113" s="23" t="s">
        <v>7789</v>
      </c>
      <c r="E6113" s="23" t="s">
        <v>1</v>
      </c>
      <c r="F6113" s="23" t="s">
        <v>7</v>
      </c>
      <c r="G6113" s="23" t="s">
        <v>1551</v>
      </c>
      <c r="H6113" s="2" t="s">
        <v>7734</v>
      </c>
      <c r="I6113" s="23" t="s">
        <v>7623</v>
      </c>
      <c r="J6113" s="23"/>
      <c r="K6113" s="23" t="s">
        <v>9712</v>
      </c>
      <c r="L6113" s="23" t="s">
        <v>9538</v>
      </c>
      <c r="M6113" s="23">
        <f>YEAR(Tabla2[[#This Row],[Fecha de creación]])</f>
        <v>2022</v>
      </c>
      <c r="N6113" s="23">
        <f>MONTH(Tabla2[[#This Row],[Fecha de creación]])</f>
        <v>1</v>
      </c>
    </row>
    <row r="6114" spans="1:14" ht="15" customHeight="1" x14ac:dyDescent="0.25">
      <c r="A6114" s="26">
        <v>44564.532939814817</v>
      </c>
      <c r="B6114" s="23" t="s">
        <v>56</v>
      </c>
      <c r="C6114" s="23" t="s">
        <v>7790</v>
      </c>
      <c r="D6114" s="23" t="s">
        <v>7096</v>
      </c>
      <c r="E6114" s="23" t="s">
        <v>1</v>
      </c>
      <c r="F6114" s="23" t="s">
        <v>7</v>
      </c>
      <c r="G6114" s="23" t="s">
        <v>975</v>
      </c>
      <c r="H6114" s="2" t="s">
        <v>7722</v>
      </c>
      <c r="I6114" s="23" t="s">
        <v>4517</v>
      </c>
      <c r="J6114" s="23"/>
      <c r="K6114" s="23" t="s">
        <v>9712</v>
      </c>
      <c r="L6114" s="23" t="s">
        <v>9538</v>
      </c>
      <c r="M6114" s="23">
        <f>YEAR(Tabla2[[#This Row],[Fecha de creación]])</f>
        <v>2022</v>
      </c>
      <c r="N6114" s="23">
        <f>MONTH(Tabla2[[#This Row],[Fecha de creación]])</f>
        <v>1</v>
      </c>
    </row>
    <row r="6115" spans="1:14" ht="15" customHeight="1" x14ac:dyDescent="0.25">
      <c r="A6115" s="26">
        <v>44564.538356481484</v>
      </c>
      <c r="B6115" s="23" t="s">
        <v>0</v>
      </c>
      <c r="C6115" s="23" t="s">
        <v>7791</v>
      </c>
      <c r="D6115" s="23" t="s">
        <v>982</v>
      </c>
      <c r="E6115" s="23" t="s">
        <v>1</v>
      </c>
      <c r="F6115" s="23" t="s">
        <v>22</v>
      </c>
      <c r="G6115" s="23" t="s">
        <v>975</v>
      </c>
      <c r="H6115" s="2" t="s">
        <v>8893</v>
      </c>
      <c r="I6115" s="23" t="s">
        <v>7680</v>
      </c>
      <c r="J6115" s="23"/>
      <c r="K6115" s="23" t="s">
        <v>9712</v>
      </c>
      <c r="L6115" s="23" t="s">
        <v>9538</v>
      </c>
      <c r="M6115" s="23">
        <f>YEAR(Tabla2[[#This Row],[Fecha de creación]])</f>
        <v>2022</v>
      </c>
      <c r="N6115" s="23">
        <f>MONTH(Tabla2[[#This Row],[Fecha de creación]])</f>
        <v>1</v>
      </c>
    </row>
    <row r="6116" spans="1:14" ht="15" customHeight="1" x14ac:dyDescent="0.25">
      <c r="A6116" s="26">
        <v>44564.543240740742</v>
      </c>
      <c r="B6116" s="23" t="s">
        <v>100</v>
      </c>
      <c r="C6116" s="23" t="s">
        <v>7792</v>
      </c>
      <c r="D6116" s="23" t="s">
        <v>719</v>
      </c>
      <c r="E6116" s="23" t="s">
        <v>1</v>
      </c>
      <c r="F6116" s="23" t="s">
        <v>22</v>
      </c>
      <c r="G6116" s="23" t="s">
        <v>3</v>
      </c>
      <c r="H6116" s="2" t="s">
        <v>7731</v>
      </c>
      <c r="I6116" s="23" t="s">
        <v>6004</v>
      </c>
      <c r="J6116" s="23"/>
      <c r="K6116" s="23" t="s">
        <v>9712</v>
      </c>
      <c r="L6116" s="23" t="s">
        <v>9538</v>
      </c>
      <c r="M6116" s="23">
        <f>YEAR(Tabla2[[#This Row],[Fecha de creación]])</f>
        <v>2022</v>
      </c>
      <c r="N6116" s="23">
        <f>MONTH(Tabla2[[#This Row],[Fecha de creación]])</f>
        <v>1</v>
      </c>
    </row>
    <row r="6117" spans="1:14" ht="15" customHeight="1" x14ac:dyDescent="0.25">
      <c r="A6117" s="26">
        <v>44564.545312499999</v>
      </c>
      <c r="B6117" s="23" t="s">
        <v>0</v>
      </c>
      <c r="C6117" s="23" t="s">
        <v>7793</v>
      </c>
      <c r="D6117" s="23" t="s">
        <v>49</v>
      </c>
      <c r="E6117" s="23" t="s">
        <v>1</v>
      </c>
      <c r="F6117" s="23" t="s">
        <v>7</v>
      </c>
      <c r="G6117" s="23" t="s">
        <v>975</v>
      </c>
      <c r="H6117" s="2" t="s">
        <v>7745</v>
      </c>
      <c r="I6117" s="23" t="s">
        <v>7412</v>
      </c>
      <c r="J6117" s="23"/>
      <c r="K6117" s="23" t="s">
        <v>9712</v>
      </c>
      <c r="L6117" s="23" t="s">
        <v>9538</v>
      </c>
      <c r="M6117" s="23">
        <f>YEAR(Tabla2[[#This Row],[Fecha de creación]])</f>
        <v>2022</v>
      </c>
      <c r="N6117" s="23">
        <f>MONTH(Tabla2[[#This Row],[Fecha de creación]])</f>
        <v>1</v>
      </c>
    </row>
    <row r="6118" spans="1:14" ht="15" customHeight="1" x14ac:dyDescent="0.25">
      <c r="A6118" s="26">
        <v>44564.548194444447</v>
      </c>
      <c r="B6118" s="23" t="s">
        <v>0</v>
      </c>
      <c r="C6118" s="23" t="s">
        <v>7794</v>
      </c>
      <c r="D6118" s="23" t="s">
        <v>382</v>
      </c>
      <c r="E6118" s="23" t="s">
        <v>1</v>
      </c>
      <c r="F6118" s="23" t="s">
        <v>7</v>
      </c>
      <c r="G6118" s="23" t="s">
        <v>975</v>
      </c>
      <c r="H6118" s="2" t="s">
        <v>7723</v>
      </c>
      <c r="I6118" s="23" t="s">
        <v>7412</v>
      </c>
      <c r="J6118" s="23"/>
      <c r="K6118" s="23" t="s">
        <v>9712</v>
      </c>
      <c r="L6118" s="23" t="s">
        <v>9538</v>
      </c>
      <c r="M6118" s="23">
        <f>YEAR(Tabla2[[#This Row],[Fecha de creación]])</f>
        <v>2022</v>
      </c>
      <c r="N6118" s="23">
        <f>MONTH(Tabla2[[#This Row],[Fecha de creación]])</f>
        <v>1</v>
      </c>
    </row>
    <row r="6119" spans="1:14" ht="15" customHeight="1" x14ac:dyDescent="0.25">
      <c r="A6119" s="26">
        <v>44564.580023148148</v>
      </c>
      <c r="B6119" s="23" t="s">
        <v>0</v>
      </c>
      <c r="C6119" s="23" t="s">
        <v>7795</v>
      </c>
      <c r="D6119" s="23" t="s">
        <v>982</v>
      </c>
      <c r="E6119" s="23" t="s">
        <v>1</v>
      </c>
      <c r="F6119" s="23" t="s">
        <v>22</v>
      </c>
      <c r="G6119" s="23" t="s">
        <v>975</v>
      </c>
      <c r="H6119" s="2" t="s">
        <v>8893</v>
      </c>
      <c r="I6119" s="23" t="s">
        <v>7680</v>
      </c>
      <c r="J6119" s="23"/>
      <c r="K6119" s="23" t="s">
        <v>9712</v>
      </c>
      <c r="L6119" s="23" t="s">
        <v>9538</v>
      </c>
      <c r="M6119" s="23">
        <f>YEAR(Tabla2[[#This Row],[Fecha de creación]])</f>
        <v>2022</v>
      </c>
      <c r="N6119" s="23">
        <f>MONTH(Tabla2[[#This Row],[Fecha de creación]])</f>
        <v>1</v>
      </c>
    </row>
    <row r="6120" spans="1:14" ht="15" customHeight="1" x14ac:dyDescent="0.25">
      <c r="A6120" s="26">
        <v>44564.580150462964</v>
      </c>
      <c r="B6120" s="23" t="s">
        <v>189</v>
      </c>
      <c r="C6120" s="23" t="s">
        <v>7796</v>
      </c>
      <c r="D6120" s="23" t="s">
        <v>7351</v>
      </c>
      <c r="E6120" s="23" t="s">
        <v>1</v>
      </c>
      <c r="F6120" s="23" t="s">
        <v>7</v>
      </c>
      <c r="G6120" s="23" t="s">
        <v>1551</v>
      </c>
      <c r="H6120" s="2" t="s">
        <v>7734</v>
      </c>
      <c r="I6120" s="23" t="s">
        <v>7524</v>
      </c>
      <c r="J6120" s="23"/>
      <c r="K6120" s="23" t="s">
        <v>9712</v>
      </c>
      <c r="L6120" s="23" t="s">
        <v>9538</v>
      </c>
      <c r="M6120" s="23">
        <f>YEAR(Tabla2[[#This Row],[Fecha de creación]])</f>
        <v>2022</v>
      </c>
      <c r="N6120" s="23">
        <f>MONTH(Tabla2[[#This Row],[Fecha de creación]])</f>
        <v>1</v>
      </c>
    </row>
    <row r="6121" spans="1:14" ht="15" customHeight="1" x14ac:dyDescent="0.25">
      <c r="A6121" s="26">
        <v>44564.593043981484</v>
      </c>
      <c r="B6121" s="23" t="s">
        <v>0</v>
      </c>
      <c r="C6121" s="23" t="s">
        <v>7797</v>
      </c>
      <c r="D6121" s="23" t="s">
        <v>982</v>
      </c>
      <c r="E6121" s="23" t="s">
        <v>1</v>
      </c>
      <c r="F6121" s="23" t="s">
        <v>22</v>
      </c>
      <c r="G6121" s="23" t="s">
        <v>975</v>
      </c>
      <c r="H6121" s="2" t="s">
        <v>8893</v>
      </c>
      <c r="I6121" s="23" t="s">
        <v>7680</v>
      </c>
      <c r="J6121" s="23"/>
      <c r="K6121" s="23" t="s">
        <v>9712</v>
      </c>
      <c r="L6121" s="23" t="s">
        <v>9538</v>
      </c>
      <c r="M6121" s="23">
        <f>YEAR(Tabla2[[#This Row],[Fecha de creación]])</f>
        <v>2022</v>
      </c>
      <c r="N6121" s="23">
        <f>MONTH(Tabla2[[#This Row],[Fecha de creación]])</f>
        <v>1</v>
      </c>
    </row>
    <row r="6122" spans="1:14" ht="15" customHeight="1" x14ac:dyDescent="0.25">
      <c r="A6122" s="26">
        <v>44564.644074074073</v>
      </c>
      <c r="B6122" s="23" t="s">
        <v>0</v>
      </c>
      <c r="C6122" s="23" t="s">
        <v>7798</v>
      </c>
      <c r="D6122" s="23" t="s">
        <v>999</v>
      </c>
      <c r="E6122" s="23" t="s">
        <v>1</v>
      </c>
      <c r="F6122" s="23" t="s">
        <v>22</v>
      </c>
      <c r="G6122" s="23" t="s">
        <v>975</v>
      </c>
      <c r="H6122" s="2" t="s">
        <v>7744</v>
      </c>
      <c r="I6122" s="23" t="s">
        <v>7412</v>
      </c>
      <c r="J6122" s="23"/>
      <c r="K6122" s="23" t="s">
        <v>9712</v>
      </c>
      <c r="L6122" s="23" t="s">
        <v>9538</v>
      </c>
      <c r="M6122" s="23">
        <f>YEAR(Tabla2[[#This Row],[Fecha de creación]])</f>
        <v>2022</v>
      </c>
      <c r="N6122" s="23">
        <f>MONTH(Tabla2[[#This Row],[Fecha de creación]])</f>
        <v>1</v>
      </c>
    </row>
    <row r="6123" spans="1:14" ht="15" customHeight="1" x14ac:dyDescent="0.25">
      <c r="A6123" s="26">
        <v>44564.645949074074</v>
      </c>
      <c r="B6123" s="23" t="s">
        <v>0</v>
      </c>
      <c r="C6123" s="23" t="s">
        <v>7799</v>
      </c>
      <c r="D6123" s="23" t="s">
        <v>6</v>
      </c>
      <c r="E6123" s="23" t="s">
        <v>1</v>
      </c>
      <c r="F6123" s="23" t="s">
        <v>7</v>
      </c>
      <c r="G6123" s="23" t="s">
        <v>975</v>
      </c>
      <c r="H6123" s="2" t="s">
        <v>7722</v>
      </c>
      <c r="I6123" s="23" t="s">
        <v>7412</v>
      </c>
      <c r="J6123" s="23"/>
      <c r="K6123" s="23" t="s">
        <v>9712</v>
      </c>
      <c r="L6123" s="23" t="s">
        <v>9538</v>
      </c>
      <c r="M6123" s="23">
        <f>YEAR(Tabla2[[#This Row],[Fecha de creación]])</f>
        <v>2022</v>
      </c>
      <c r="N6123" s="23">
        <f>MONTH(Tabla2[[#This Row],[Fecha de creación]])</f>
        <v>1</v>
      </c>
    </row>
    <row r="6124" spans="1:14" ht="15" customHeight="1" x14ac:dyDescent="0.25">
      <c r="A6124" s="26">
        <v>44564.649884259263</v>
      </c>
      <c r="B6124" s="23" t="s">
        <v>0</v>
      </c>
      <c r="C6124" s="23" t="s">
        <v>7800</v>
      </c>
      <c r="D6124" s="23" t="s">
        <v>49</v>
      </c>
      <c r="E6124" s="23" t="s">
        <v>1</v>
      </c>
      <c r="F6124" s="23" t="s">
        <v>22</v>
      </c>
      <c r="G6124" s="23" t="s">
        <v>3</v>
      </c>
      <c r="H6124" s="2" t="s">
        <v>7734</v>
      </c>
      <c r="I6124" s="23" t="s">
        <v>5999</v>
      </c>
      <c r="J6124" s="23"/>
      <c r="K6124" s="23" t="s">
        <v>9712</v>
      </c>
      <c r="L6124" s="23" t="s">
        <v>9538</v>
      </c>
      <c r="M6124" s="23">
        <f>YEAR(Tabla2[[#This Row],[Fecha de creación]])</f>
        <v>2022</v>
      </c>
      <c r="N6124" s="23">
        <f>MONTH(Tabla2[[#This Row],[Fecha de creación]])</f>
        <v>1</v>
      </c>
    </row>
    <row r="6125" spans="1:14" ht="15" customHeight="1" x14ac:dyDescent="0.25">
      <c r="A6125" s="26">
        <v>44564.661828703705</v>
      </c>
      <c r="B6125" s="23" t="s">
        <v>0</v>
      </c>
      <c r="C6125" s="23" t="s">
        <v>7801</v>
      </c>
      <c r="D6125" s="23" t="s">
        <v>7011</v>
      </c>
      <c r="E6125" s="23" t="s">
        <v>1</v>
      </c>
      <c r="F6125" s="23" t="s">
        <v>7</v>
      </c>
      <c r="G6125" s="23" t="s">
        <v>975</v>
      </c>
      <c r="H6125" s="2" t="s">
        <v>7728</v>
      </c>
      <c r="I6125" s="23" t="s">
        <v>7412</v>
      </c>
      <c r="J6125" s="23"/>
      <c r="K6125" s="23" t="s">
        <v>9712</v>
      </c>
      <c r="L6125" s="23" t="s">
        <v>9538</v>
      </c>
      <c r="M6125" s="23">
        <f>YEAR(Tabla2[[#This Row],[Fecha de creación]])</f>
        <v>2022</v>
      </c>
      <c r="N6125" s="23">
        <f>MONTH(Tabla2[[#This Row],[Fecha de creación]])</f>
        <v>1</v>
      </c>
    </row>
    <row r="6126" spans="1:14" ht="15" customHeight="1" x14ac:dyDescent="0.25">
      <c r="A6126" s="26">
        <v>44564.665266203701</v>
      </c>
      <c r="B6126" s="23" t="s">
        <v>0</v>
      </c>
      <c r="C6126" s="23" t="s">
        <v>7802</v>
      </c>
      <c r="D6126" s="23" t="s">
        <v>999</v>
      </c>
      <c r="E6126" s="23" t="s">
        <v>1</v>
      </c>
      <c r="F6126" s="23" t="s">
        <v>22</v>
      </c>
      <c r="G6126" s="23" t="s">
        <v>975</v>
      </c>
      <c r="H6126" s="2" t="s">
        <v>7764</v>
      </c>
      <c r="I6126" s="23" t="s">
        <v>7412</v>
      </c>
      <c r="J6126" s="23"/>
      <c r="K6126" s="23" t="s">
        <v>9712</v>
      </c>
      <c r="L6126" s="23" t="s">
        <v>9539</v>
      </c>
      <c r="M6126" s="23">
        <f>YEAR(Tabla2[[#This Row],[Fecha de creación]])</f>
        <v>2022</v>
      </c>
      <c r="N6126" s="23">
        <f>MONTH(Tabla2[[#This Row],[Fecha de creación]])</f>
        <v>1</v>
      </c>
    </row>
    <row r="6127" spans="1:14" ht="15" customHeight="1" x14ac:dyDescent="0.25">
      <c r="A6127" s="26">
        <v>44564.671111111114</v>
      </c>
      <c r="B6127" s="23" t="s">
        <v>100</v>
      </c>
      <c r="C6127" s="23" t="s">
        <v>7803</v>
      </c>
      <c r="D6127" s="23" t="s">
        <v>6</v>
      </c>
      <c r="E6127" s="23" t="s">
        <v>1</v>
      </c>
      <c r="F6127" s="23" t="s">
        <v>22</v>
      </c>
      <c r="G6127" s="23" t="s">
        <v>3</v>
      </c>
      <c r="H6127" s="2" t="s">
        <v>7722</v>
      </c>
      <c r="I6127" s="23" t="s">
        <v>6004</v>
      </c>
      <c r="J6127" s="23"/>
      <c r="K6127" s="23" t="s">
        <v>9712</v>
      </c>
      <c r="L6127" s="23" t="s">
        <v>9539</v>
      </c>
      <c r="M6127" s="23">
        <f>YEAR(Tabla2[[#This Row],[Fecha de creación]])</f>
        <v>2022</v>
      </c>
      <c r="N6127" s="23">
        <f>MONTH(Tabla2[[#This Row],[Fecha de creación]])</f>
        <v>1</v>
      </c>
    </row>
    <row r="6128" spans="1:14" ht="15" customHeight="1" x14ac:dyDescent="0.25">
      <c r="A6128" s="26">
        <v>44564.677777777775</v>
      </c>
      <c r="B6128" s="23" t="s">
        <v>100</v>
      </c>
      <c r="C6128" s="23" t="s">
        <v>7804</v>
      </c>
      <c r="D6128" s="23" t="s">
        <v>7805</v>
      </c>
      <c r="E6128" s="23" t="s">
        <v>1</v>
      </c>
      <c r="F6128" s="23" t="s">
        <v>22</v>
      </c>
      <c r="G6128" s="23" t="s">
        <v>3</v>
      </c>
      <c r="H6128" s="2" t="s">
        <v>7734</v>
      </c>
      <c r="I6128" s="23" t="s">
        <v>6004</v>
      </c>
      <c r="J6128" s="23"/>
      <c r="K6128" s="23" t="s">
        <v>9712</v>
      </c>
      <c r="L6128" s="23" t="s">
        <v>9539</v>
      </c>
      <c r="M6128" s="23">
        <f>YEAR(Tabla2[[#This Row],[Fecha de creación]])</f>
        <v>2022</v>
      </c>
      <c r="N6128" s="23">
        <f>MONTH(Tabla2[[#This Row],[Fecha de creación]])</f>
        <v>1</v>
      </c>
    </row>
    <row r="6129" spans="1:14" ht="15" customHeight="1" x14ac:dyDescent="0.25">
      <c r="A6129" s="26">
        <v>44564.725717592592</v>
      </c>
      <c r="B6129" s="23" t="s">
        <v>56</v>
      </c>
      <c r="C6129" s="23" t="s">
        <v>7806</v>
      </c>
      <c r="D6129" s="23" t="s">
        <v>7351</v>
      </c>
      <c r="E6129" s="23" t="s">
        <v>1</v>
      </c>
      <c r="F6129" s="23" t="s">
        <v>7</v>
      </c>
      <c r="G6129" s="23" t="s">
        <v>1551</v>
      </c>
      <c r="H6129" s="2" t="s">
        <v>7734</v>
      </c>
      <c r="I6129" s="23" t="s">
        <v>7623</v>
      </c>
      <c r="J6129" s="23"/>
      <c r="K6129" s="23" t="s">
        <v>9712</v>
      </c>
      <c r="L6129" s="23" t="s">
        <v>9539</v>
      </c>
      <c r="M6129" s="23">
        <f>YEAR(Tabla2[[#This Row],[Fecha de creación]])</f>
        <v>2022</v>
      </c>
      <c r="N6129" s="23">
        <f>MONTH(Tabla2[[#This Row],[Fecha de creación]])</f>
        <v>1</v>
      </c>
    </row>
    <row r="6130" spans="1:14" ht="15" customHeight="1" x14ac:dyDescent="0.25">
      <c r="A6130" s="26">
        <v>44565.386087962965</v>
      </c>
      <c r="B6130" s="23" t="s">
        <v>0</v>
      </c>
      <c r="C6130" s="23" t="s">
        <v>7807</v>
      </c>
      <c r="D6130" s="23" t="s">
        <v>364</v>
      </c>
      <c r="E6130" s="23" t="s">
        <v>1</v>
      </c>
      <c r="F6130" s="23" t="s">
        <v>7</v>
      </c>
      <c r="G6130" s="23" t="s">
        <v>1551</v>
      </c>
      <c r="H6130" s="2" t="s">
        <v>7725</v>
      </c>
      <c r="I6130" s="23" t="s">
        <v>11</v>
      </c>
      <c r="J6130" s="23"/>
      <c r="K6130" s="23" t="s">
        <v>9712</v>
      </c>
      <c r="L6130" s="23" t="s">
        <v>9538</v>
      </c>
      <c r="M6130" s="23">
        <f>YEAR(Tabla2[[#This Row],[Fecha de creación]])</f>
        <v>2022</v>
      </c>
      <c r="N6130" s="23">
        <f>MONTH(Tabla2[[#This Row],[Fecha de creación]])</f>
        <v>1</v>
      </c>
    </row>
    <row r="6131" spans="1:14" ht="15" customHeight="1" x14ac:dyDescent="0.25">
      <c r="A6131" s="26">
        <v>44565.412094907406</v>
      </c>
      <c r="B6131" s="23" t="s">
        <v>0</v>
      </c>
      <c r="C6131" s="23" t="s">
        <v>7808</v>
      </c>
      <c r="D6131" s="23" t="s">
        <v>49</v>
      </c>
      <c r="E6131" s="23" t="s">
        <v>1</v>
      </c>
      <c r="F6131" s="23" t="s">
        <v>7</v>
      </c>
      <c r="G6131" s="23" t="s">
        <v>975</v>
      </c>
      <c r="H6131" s="2" t="s">
        <v>7745</v>
      </c>
      <c r="I6131" s="23" t="s">
        <v>7412</v>
      </c>
      <c r="J6131" s="23"/>
      <c r="K6131" s="23" t="s">
        <v>9712</v>
      </c>
      <c r="L6131" s="23" t="s">
        <v>9539</v>
      </c>
      <c r="M6131" s="23">
        <f>YEAR(Tabla2[[#This Row],[Fecha de creación]])</f>
        <v>2022</v>
      </c>
      <c r="N6131" s="23">
        <f>MONTH(Tabla2[[#This Row],[Fecha de creación]])</f>
        <v>1</v>
      </c>
    </row>
    <row r="6132" spans="1:14" x14ac:dyDescent="0.25">
      <c r="A6132" s="26">
        <v>44565.464108796295</v>
      </c>
      <c r="B6132" s="23" t="s">
        <v>0</v>
      </c>
      <c r="C6132" s="23" t="s">
        <v>7820</v>
      </c>
      <c r="D6132" s="23" t="s">
        <v>1016</v>
      </c>
      <c r="E6132" s="23" t="s">
        <v>1</v>
      </c>
      <c r="F6132" s="23" t="s">
        <v>7</v>
      </c>
      <c r="G6132" s="23" t="s">
        <v>975</v>
      </c>
      <c r="H6132" s="2" t="s">
        <v>7731</v>
      </c>
      <c r="I6132" s="23" t="s">
        <v>7412</v>
      </c>
      <c r="J6132" s="23"/>
      <c r="K6132" s="23" t="s">
        <v>9712</v>
      </c>
      <c r="L6132" s="23" t="s">
        <v>9539</v>
      </c>
      <c r="M6132" s="23">
        <f>YEAR(Tabla2[[#This Row],[Fecha de creación]])</f>
        <v>2022</v>
      </c>
      <c r="N6132" s="23">
        <f>MONTH(Tabla2[[#This Row],[Fecha de creación]])</f>
        <v>1</v>
      </c>
    </row>
    <row r="6133" spans="1:14" x14ac:dyDescent="0.25">
      <c r="A6133" s="26">
        <v>44565.497164351851</v>
      </c>
      <c r="B6133" s="23" t="s">
        <v>189</v>
      </c>
      <c r="C6133" s="23" t="s">
        <v>7821</v>
      </c>
      <c r="D6133" s="23" t="s">
        <v>7351</v>
      </c>
      <c r="E6133" s="23" t="s">
        <v>1</v>
      </c>
      <c r="F6133" s="23" t="s">
        <v>7</v>
      </c>
      <c r="G6133" s="23" t="s">
        <v>1551</v>
      </c>
      <c r="H6133" s="2" t="s">
        <v>7734</v>
      </c>
      <c r="I6133" s="23" t="s">
        <v>7524</v>
      </c>
      <c r="J6133" s="23" t="s">
        <v>958</v>
      </c>
      <c r="K6133" s="23" t="s">
        <v>9712</v>
      </c>
      <c r="L6133" s="23" t="s">
        <v>9538</v>
      </c>
      <c r="M6133" s="23">
        <f>YEAR(Tabla2[[#This Row],[Fecha de creación]])</f>
        <v>2022</v>
      </c>
      <c r="N6133" s="23">
        <f>MONTH(Tabla2[[#This Row],[Fecha de creación]])</f>
        <v>1</v>
      </c>
    </row>
    <row r="6134" spans="1:14" x14ac:dyDescent="0.25">
      <c r="A6134" s="26">
        <v>44565.586053240739</v>
      </c>
      <c r="B6134" s="23" t="s">
        <v>189</v>
      </c>
      <c r="C6134" s="23" t="s">
        <v>7822</v>
      </c>
      <c r="D6134" s="23" t="s">
        <v>7351</v>
      </c>
      <c r="E6134" s="23" t="s">
        <v>1</v>
      </c>
      <c r="F6134" s="23" t="s">
        <v>7</v>
      </c>
      <c r="G6134" s="23" t="s">
        <v>1551</v>
      </c>
      <c r="H6134" s="2" t="s">
        <v>7734</v>
      </c>
      <c r="I6134" s="23" t="s">
        <v>7524</v>
      </c>
      <c r="J6134" s="23" t="s">
        <v>958</v>
      </c>
      <c r="K6134" s="23" t="s">
        <v>9712</v>
      </c>
      <c r="L6134" s="23" t="s">
        <v>9538</v>
      </c>
      <c r="M6134" s="23">
        <f>YEAR(Tabla2[[#This Row],[Fecha de creación]])</f>
        <v>2022</v>
      </c>
      <c r="N6134" s="23">
        <f>MONTH(Tabla2[[#This Row],[Fecha de creación]])</f>
        <v>1</v>
      </c>
    </row>
    <row r="6135" spans="1:14" x14ac:dyDescent="0.25">
      <c r="A6135" s="26">
        <v>44565.604687500003</v>
      </c>
      <c r="B6135" s="23" t="s">
        <v>56</v>
      </c>
      <c r="C6135" s="23" t="s">
        <v>7823</v>
      </c>
      <c r="D6135" s="23" t="s">
        <v>4281</v>
      </c>
      <c r="E6135" s="23" t="s">
        <v>1</v>
      </c>
      <c r="F6135" s="23" t="s">
        <v>7</v>
      </c>
      <c r="G6135" s="23" t="s">
        <v>975</v>
      </c>
      <c r="H6135" s="2" t="s">
        <v>7722</v>
      </c>
      <c r="I6135" s="23" t="s">
        <v>7342</v>
      </c>
      <c r="J6135" s="23" t="s">
        <v>59</v>
      </c>
      <c r="K6135" s="23" t="s">
        <v>9712</v>
      </c>
      <c r="L6135" s="23" t="s">
        <v>9538</v>
      </c>
      <c r="M6135" s="23">
        <f>YEAR(Tabla2[[#This Row],[Fecha de creación]])</f>
        <v>2022</v>
      </c>
      <c r="N6135" s="23">
        <f>MONTH(Tabla2[[#This Row],[Fecha de creación]])</f>
        <v>1</v>
      </c>
    </row>
    <row r="6136" spans="1:14" x14ac:dyDescent="0.25">
      <c r="A6136" s="26">
        <v>44565.605937499997</v>
      </c>
      <c r="B6136" s="23" t="s">
        <v>0</v>
      </c>
      <c r="C6136" s="23" t="s">
        <v>7824</v>
      </c>
      <c r="D6136" s="23" t="s">
        <v>615</v>
      </c>
      <c r="E6136" s="23" t="s">
        <v>1</v>
      </c>
      <c r="F6136" s="23" t="s">
        <v>7</v>
      </c>
      <c r="G6136" s="23" t="s">
        <v>975</v>
      </c>
      <c r="H6136" s="2" t="s">
        <v>7745</v>
      </c>
      <c r="I6136" s="23" t="s">
        <v>7412</v>
      </c>
      <c r="J6136" s="23" t="s">
        <v>59</v>
      </c>
      <c r="K6136" s="23" t="s">
        <v>9712</v>
      </c>
      <c r="L6136" s="23" t="s">
        <v>9538</v>
      </c>
      <c r="M6136" s="23">
        <f>YEAR(Tabla2[[#This Row],[Fecha de creación]])</f>
        <v>2022</v>
      </c>
      <c r="N6136" s="23">
        <f>MONTH(Tabla2[[#This Row],[Fecha de creación]])</f>
        <v>1</v>
      </c>
    </row>
    <row r="6137" spans="1:14" x14ac:dyDescent="0.25">
      <c r="A6137" s="26">
        <v>44565.625497685185</v>
      </c>
      <c r="B6137" s="23" t="s">
        <v>0</v>
      </c>
      <c r="C6137" s="23" t="s">
        <v>7825</v>
      </c>
      <c r="D6137" s="23" t="s">
        <v>382</v>
      </c>
      <c r="E6137" s="23" t="s">
        <v>1</v>
      </c>
      <c r="F6137" s="23" t="s">
        <v>7</v>
      </c>
      <c r="G6137" s="23" t="s">
        <v>975</v>
      </c>
      <c r="H6137" s="2" t="s">
        <v>7723</v>
      </c>
      <c r="I6137" s="23" t="s">
        <v>7412</v>
      </c>
      <c r="J6137" s="23"/>
      <c r="K6137" s="23" t="s">
        <v>9712</v>
      </c>
      <c r="L6137" s="23" t="s">
        <v>9539</v>
      </c>
      <c r="M6137" s="23">
        <f>YEAR(Tabla2[[#This Row],[Fecha de creación]])</f>
        <v>2022</v>
      </c>
      <c r="N6137" s="23">
        <f>MONTH(Tabla2[[#This Row],[Fecha de creación]])</f>
        <v>1</v>
      </c>
    </row>
    <row r="6138" spans="1:14" x14ac:dyDescent="0.25">
      <c r="A6138" s="26">
        <v>44565.687650462962</v>
      </c>
      <c r="B6138" s="23" t="s">
        <v>189</v>
      </c>
      <c r="C6138" s="23" t="s">
        <v>7826</v>
      </c>
      <c r="D6138" s="23" t="s">
        <v>7827</v>
      </c>
      <c r="E6138" s="23" t="s">
        <v>1</v>
      </c>
      <c r="F6138" s="23" t="s">
        <v>2</v>
      </c>
      <c r="G6138" s="23" t="s">
        <v>1551</v>
      </c>
      <c r="H6138" s="2" t="s">
        <v>7734</v>
      </c>
      <c r="I6138" s="23" t="s">
        <v>7524</v>
      </c>
      <c r="J6138" s="23" t="s">
        <v>59</v>
      </c>
      <c r="K6138" s="23" t="s">
        <v>9536</v>
      </c>
      <c r="L6138" s="23" t="s">
        <v>9539</v>
      </c>
      <c r="M6138" s="23">
        <f>YEAR(Tabla2[[#This Row],[Fecha de creación]])</f>
        <v>2022</v>
      </c>
      <c r="N6138" s="23">
        <f>MONTH(Tabla2[[#This Row],[Fecha de creación]])</f>
        <v>1</v>
      </c>
    </row>
    <row r="6139" spans="1:14" x14ac:dyDescent="0.25">
      <c r="A6139" s="26">
        <v>44565.694895833331</v>
      </c>
      <c r="B6139" s="23" t="s">
        <v>189</v>
      </c>
      <c r="C6139" s="23" t="s">
        <v>7828</v>
      </c>
      <c r="D6139" s="23" t="s">
        <v>7829</v>
      </c>
      <c r="E6139" s="23" t="s">
        <v>1</v>
      </c>
      <c r="F6139" s="23" t="s">
        <v>7</v>
      </c>
      <c r="G6139" s="23" t="s">
        <v>975</v>
      </c>
      <c r="H6139" s="2" t="s">
        <v>7745</v>
      </c>
      <c r="I6139" s="23" t="s">
        <v>7338</v>
      </c>
      <c r="J6139" s="23" t="s">
        <v>958</v>
      </c>
      <c r="K6139" s="23" t="s">
        <v>9712</v>
      </c>
      <c r="L6139" s="23" t="s">
        <v>9538</v>
      </c>
      <c r="M6139" s="23">
        <f>YEAR(Tabla2[[#This Row],[Fecha de creación]])</f>
        <v>2022</v>
      </c>
      <c r="N6139" s="23">
        <f>MONTH(Tabla2[[#This Row],[Fecha de creación]])</f>
        <v>1</v>
      </c>
    </row>
    <row r="6140" spans="1:14" x14ac:dyDescent="0.25">
      <c r="A6140" s="26">
        <v>44565.703923611109</v>
      </c>
      <c r="B6140" s="23" t="s">
        <v>189</v>
      </c>
      <c r="C6140" s="23" t="s">
        <v>7830</v>
      </c>
      <c r="D6140" s="23" t="s">
        <v>7829</v>
      </c>
      <c r="E6140" s="23" t="s">
        <v>1</v>
      </c>
      <c r="F6140" s="23" t="s">
        <v>7</v>
      </c>
      <c r="G6140" s="23" t="s">
        <v>975</v>
      </c>
      <c r="H6140" s="2" t="s">
        <v>7745</v>
      </c>
      <c r="I6140" s="23" t="s">
        <v>7338</v>
      </c>
      <c r="J6140" s="23" t="s">
        <v>958</v>
      </c>
      <c r="K6140" s="23" t="s">
        <v>9712</v>
      </c>
      <c r="L6140" s="23" t="s">
        <v>9538</v>
      </c>
      <c r="M6140" s="23">
        <f>YEAR(Tabla2[[#This Row],[Fecha de creación]])</f>
        <v>2022</v>
      </c>
      <c r="N6140" s="23">
        <f>MONTH(Tabla2[[#This Row],[Fecha de creación]])</f>
        <v>1</v>
      </c>
    </row>
    <row r="6141" spans="1:14" x14ac:dyDescent="0.25">
      <c r="A6141" s="26">
        <v>44565.743449074071</v>
      </c>
      <c r="B6141" s="23" t="s">
        <v>189</v>
      </c>
      <c r="C6141" s="23" t="s">
        <v>7831</v>
      </c>
      <c r="D6141" s="23" t="s">
        <v>7547</v>
      </c>
      <c r="E6141" s="23" t="s">
        <v>1</v>
      </c>
      <c r="F6141" s="23" t="s">
        <v>22</v>
      </c>
      <c r="G6141" s="23" t="s">
        <v>975</v>
      </c>
      <c r="H6141" s="2" t="s">
        <v>7734</v>
      </c>
      <c r="I6141" s="23" t="s">
        <v>4486</v>
      </c>
      <c r="J6141" s="23" t="s">
        <v>59</v>
      </c>
      <c r="K6141" s="23" t="s">
        <v>9712</v>
      </c>
      <c r="L6141" s="23" t="s">
        <v>9539</v>
      </c>
      <c r="M6141" s="23">
        <f>YEAR(Tabla2[[#This Row],[Fecha de creación]])</f>
        <v>2022</v>
      </c>
      <c r="N6141" s="23">
        <f>MONTH(Tabla2[[#This Row],[Fecha de creación]])</f>
        <v>1</v>
      </c>
    </row>
    <row r="6142" spans="1:14" x14ac:dyDescent="0.25">
      <c r="A6142" s="26">
        <v>44565.747523148151</v>
      </c>
      <c r="B6142" s="23" t="s">
        <v>0</v>
      </c>
      <c r="C6142" s="23" t="s">
        <v>7832</v>
      </c>
      <c r="D6142" s="23" t="s">
        <v>6</v>
      </c>
      <c r="E6142" s="23" t="s">
        <v>1</v>
      </c>
      <c r="F6142" s="23" t="s">
        <v>7</v>
      </c>
      <c r="G6142" s="23" t="s">
        <v>3</v>
      </c>
      <c r="H6142" s="2" t="s">
        <v>7722</v>
      </c>
      <c r="I6142" s="23" t="s">
        <v>5999</v>
      </c>
      <c r="J6142" s="23"/>
      <c r="K6142" s="23" t="s">
        <v>9712</v>
      </c>
      <c r="L6142" s="23" t="s">
        <v>9538</v>
      </c>
      <c r="M6142" s="23">
        <f>YEAR(Tabla2[[#This Row],[Fecha de creación]])</f>
        <v>2022</v>
      </c>
      <c r="N6142" s="23">
        <f>MONTH(Tabla2[[#This Row],[Fecha de creación]])</f>
        <v>1</v>
      </c>
    </row>
    <row r="6143" spans="1:14" x14ac:dyDescent="0.25">
      <c r="A6143" s="26">
        <v>44565.750937500001</v>
      </c>
      <c r="B6143" s="23" t="s">
        <v>100</v>
      </c>
      <c r="C6143" s="23" t="s">
        <v>7833</v>
      </c>
      <c r="D6143" s="23" t="s">
        <v>7834</v>
      </c>
      <c r="E6143" s="23" t="s">
        <v>1</v>
      </c>
      <c r="F6143" s="23" t="s">
        <v>22</v>
      </c>
      <c r="G6143" s="23" t="s">
        <v>975</v>
      </c>
      <c r="H6143" s="2" t="s">
        <v>7729</v>
      </c>
      <c r="I6143" s="23" t="s">
        <v>7660</v>
      </c>
      <c r="J6143" s="23" t="s">
        <v>59</v>
      </c>
      <c r="K6143" s="23" t="s">
        <v>9712</v>
      </c>
      <c r="L6143" s="23" t="s">
        <v>9538</v>
      </c>
      <c r="M6143" s="23">
        <f>YEAR(Tabla2[[#This Row],[Fecha de creación]])</f>
        <v>2022</v>
      </c>
      <c r="N6143" s="23">
        <f>MONTH(Tabla2[[#This Row],[Fecha de creación]])</f>
        <v>1</v>
      </c>
    </row>
    <row r="6144" spans="1:14" x14ac:dyDescent="0.25">
      <c r="A6144" s="26">
        <v>44565.751944444448</v>
      </c>
      <c r="B6144" s="23" t="s">
        <v>100</v>
      </c>
      <c r="C6144" s="23" t="s">
        <v>7835</v>
      </c>
      <c r="D6144" s="23" t="s">
        <v>7494</v>
      </c>
      <c r="E6144" s="23" t="s">
        <v>1</v>
      </c>
      <c r="F6144" s="23" t="s">
        <v>22</v>
      </c>
      <c r="G6144" s="23" t="s">
        <v>975</v>
      </c>
      <c r="I6144" s="23" t="s">
        <v>7660</v>
      </c>
      <c r="J6144" s="23" t="s">
        <v>964</v>
      </c>
      <c r="K6144" s="23" t="s">
        <v>9712</v>
      </c>
      <c r="L6144" s="23" t="s">
        <v>9539</v>
      </c>
      <c r="M6144" s="23">
        <f>YEAR(Tabla2[[#This Row],[Fecha de creación]])</f>
        <v>2022</v>
      </c>
      <c r="N6144" s="23">
        <f>MONTH(Tabla2[[#This Row],[Fecha de creación]])</f>
        <v>1</v>
      </c>
    </row>
    <row r="6145" spans="1:14" x14ac:dyDescent="0.25">
      <c r="A6145" s="26">
        <v>44565.752291666664</v>
      </c>
      <c r="B6145" s="23" t="s">
        <v>0</v>
      </c>
      <c r="C6145" s="23" t="s">
        <v>7836</v>
      </c>
      <c r="D6145" s="23" t="s">
        <v>6</v>
      </c>
      <c r="E6145" s="23" t="s">
        <v>1</v>
      </c>
      <c r="F6145" s="23" t="s">
        <v>7</v>
      </c>
      <c r="G6145" s="23" t="s">
        <v>975</v>
      </c>
      <c r="H6145" s="2" t="s">
        <v>7722</v>
      </c>
      <c r="I6145" s="23" t="s">
        <v>5999</v>
      </c>
      <c r="J6145" s="23"/>
      <c r="K6145" s="23" t="s">
        <v>9712</v>
      </c>
      <c r="L6145" s="23" t="s">
        <v>9539</v>
      </c>
      <c r="M6145" s="23">
        <f>YEAR(Tabla2[[#This Row],[Fecha de creación]])</f>
        <v>2022</v>
      </c>
      <c r="N6145" s="23">
        <f>MONTH(Tabla2[[#This Row],[Fecha de creación]])</f>
        <v>1</v>
      </c>
    </row>
    <row r="6146" spans="1:14" x14ac:dyDescent="0.25">
      <c r="A6146" s="26">
        <v>44565.755300925928</v>
      </c>
      <c r="B6146" s="23" t="s">
        <v>0</v>
      </c>
      <c r="C6146" s="23" t="s">
        <v>7837</v>
      </c>
      <c r="D6146" s="23" t="s">
        <v>3075</v>
      </c>
      <c r="E6146" s="23" t="s">
        <v>1</v>
      </c>
      <c r="F6146" s="23" t="s">
        <v>22</v>
      </c>
      <c r="G6146" s="23" t="s">
        <v>975</v>
      </c>
      <c r="I6146" s="23" t="s">
        <v>7603</v>
      </c>
      <c r="J6146" s="23" t="s">
        <v>964</v>
      </c>
      <c r="K6146" s="23" t="s">
        <v>9712</v>
      </c>
      <c r="L6146" s="23" t="s">
        <v>9538</v>
      </c>
      <c r="M6146" s="23">
        <f>YEAR(Tabla2[[#This Row],[Fecha de creación]])</f>
        <v>2022</v>
      </c>
      <c r="N6146" s="23">
        <f>MONTH(Tabla2[[#This Row],[Fecha de creación]])</f>
        <v>1</v>
      </c>
    </row>
    <row r="6147" spans="1:14" x14ac:dyDescent="0.25">
      <c r="A6147" s="26">
        <v>44565.756678240738</v>
      </c>
      <c r="B6147" s="23" t="s">
        <v>0</v>
      </c>
      <c r="C6147" s="23" t="s">
        <v>7838</v>
      </c>
      <c r="D6147" s="23" t="s">
        <v>7494</v>
      </c>
      <c r="E6147" s="23" t="s">
        <v>1</v>
      </c>
      <c r="F6147" s="23" t="s">
        <v>22</v>
      </c>
      <c r="G6147" s="23" t="s">
        <v>975</v>
      </c>
      <c r="I6147" s="23" t="s">
        <v>7603</v>
      </c>
      <c r="J6147" s="23" t="s">
        <v>964</v>
      </c>
      <c r="K6147" s="23" t="s">
        <v>9712</v>
      </c>
      <c r="L6147" s="23" t="s">
        <v>9538</v>
      </c>
      <c r="M6147" s="23">
        <f>YEAR(Tabla2[[#This Row],[Fecha de creación]])</f>
        <v>2022</v>
      </c>
      <c r="N6147" s="23">
        <f>MONTH(Tabla2[[#This Row],[Fecha de creación]])</f>
        <v>1</v>
      </c>
    </row>
    <row r="6148" spans="1:14" x14ac:dyDescent="0.25">
      <c r="A6148" s="26">
        <v>44565.757696759261</v>
      </c>
      <c r="B6148" s="23" t="s">
        <v>0</v>
      </c>
      <c r="C6148" s="23" t="s">
        <v>7839</v>
      </c>
      <c r="D6148" s="23" t="s">
        <v>7494</v>
      </c>
      <c r="E6148" s="23" t="s">
        <v>1</v>
      </c>
      <c r="F6148" s="23" t="s">
        <v>22</v>
      </c>
      <c r="G6148" s="23" t="s">
        <v>975</v>
      </c>
      <c r="I6148" s="23" t="s">
        <v>7603</v>
      </c>
      <c r="J6148" s="23" t="s">
        <v>958</v>
      </c>
      <c r="K6148" s="23" t="s">
        <v>9712</v>
      </c>
      <c r="L6148" s="23" t="s">
        <v>9539</v>
      </c>
      <c r="M6148" s="23">
        <f>YEAR(Tabla2[[#This Row],[Fecha de creación]])</f>
        <v>2022</v>
      </c>
      <c r="N6148" s="23">
        <f>MONTH(Tabla2[[#This Row],[Fecha de creación]])</f>
        <v>1</v>
      </c>
    </row>
    <row r="6149" spans="1:14" x14ac:dyDescent="0.25">
      <c r="A6149" s="26">
        <v>44565.769444444442</v>
      </c>
      <c r="B6149" s="23" t="s">
        <v>0</v>
      </c>
      <c r="C6149" s="23" t="s">
        <v>7840</v>
      </c>
      <c r="D6149" s="23" t="s">
        <v>551</v>
      </c>
      <c r="E6149" s="23" t="s">
        <v>1</v>
      </c>
      <c r="F6149" s="23" t="s">
        <v>7</v>
      </c>
      <c r="G6149" s="23" t="s">
        <v>975</v>
      </c>
      <c r="H6149" s="2" t="s">
        <v>7777</v>
      </c>
      <c r="I6149" s="23" t="s">
        <v>5999</v>
      </c>
      <c r="J6149" s="23"/>
      <c r="K6149" s="23" t="s">
        <v>9712</v>
      </c>
      <c r="L6149" s="23" t="s">
        <v>9539</v>
      </c>
      <c r="M6149" s="23">
        <f>YEAR(Tabla2[[#This Row],[Fecha de creación]])</f>
        <v>2022</v>
      </c>
      <c r="N6149" s="23">
        <f>MONTH(Tabla2[[#This Row],[Fecha de creación]])</f>
        <v>1</v>
      </c>
    </row>
    <row r="6150" spans="1:14" x14ac:dyDescent="0.25">
      <c r="A6150" s="26">
        <v>44566.402118055557</v>
      </c>
      <c r="B6150" s="23" t="s">
        <v>189</v>
      </c>
      <c r="C6150" s="23" t="s">
        <v>7841</v>
      </c>
      <c r="D6150" s="23" t="s">
        <v>4281</v>
      </c>
      <c r="E6150" s="23" t="s">
        <v>1</v>
      </c>
      <c r="F6150" s="23" t="s">
        <v>7</v>
      </c>
      <c r="G6150" s="23" t="s">
        <v>975</v>
      </c>
      <c r="H6150" s="2" t="s">
        <v>7722</v>
      </c>
      <c r="I6150" s="23" t="s">
        <v>7338</v>
      </c>
      <c r="J6150" s="23" t="s">
        <v>59</v>
      </c>
      <c r="K6150" s="23" t="s">
        <v>9712</v>
      </c>
      <c r="L6150" s="23" t="s">
        <v>9538</v>
      </c>
      <c r="M6150" s="23">
        <f>YEAR(Tabla2[[#This Row],[Fecha de creación]])</f>
        <v>2022</v>
      </c>
      <c r="N6150" s="23">
        <f>MONTH(Tabla2[[#This Row],[Fecha de creación]])</f>
        <v>1</v>
      </c>
    </row>
    <row r="6151" spans="1:14" x14ac:dyDescent="0.25">
      <c r="A6151" s="26">
        <v>44566.414467592593</v>
      </c>
      <c r="B6151" s="23" t="s">
        <v>189</v>
      </c>
      <c r="C6151" s="23" t="s">
        <v>7842</v>
      </c>
      <c r="D6151" s="23" t="s">
        <v>7843</v>
      </c>
      <c r="E6151" s="23" t="s">
        <v>1</v>
      </c>
      <c r="F6151" s="23" t="s">
        <v>22</v>
      </c>
      <c r="G6151" s="23" t="s">
        <v>975</v>
      </c>
      <c r="H6151" s="2" t="s">
        <v>7764</v>
      </c>
      <c r="I6151" s="23" t="s">
        <v>7338</v>
      </c>
      <c r="J6151" s="23" t="s">
        <v>59</v>
      </c>
      <c r="K6151" s="23" t="s">
        <v>9712</v>
      </c>
      <c r="L6151" s="23" t="s">
        <v>9538</v>
      </c>
      <c r="M6151" s="23">
        <f>YEAR(Tabla2[[#This Row],[Fecha de creación]])</f>
        <v>2022</v>
      </c>
      <c r="N6151" s="23">
        <f>MONTH(Tabla2[[#This Row],[Fecha de creación]])</f>
        <v>1</v>
      </c>
    </row>
    <row r="6152" spans="1:14" x14ac:dyDescent="0.25">
      <c r="A6152" s="26">
        <v>44566.437893518516</v>
      </c>
      <c r="B6152" s="23" t="s">
        <v>0</v>
      </c>
      <c r="C6152" s="23" t="s">
        <v>7844</v>
      </c>
      <c r="D6152" s="23" t="s">
        <v>2802</v>
      </c>
      <c r="E6152" s="23" t="s">
        <v>1</v>
      </c>
      <c r="F6152" s="23" t="s">
        <v>22</v>
      </c>
      <c r="G6152" s="23" t="s">
        <v>975</v>
      </c>
      <c r="H6152" s="2" t="s">
        <v>7764</v>
      </c>
      <c r="I6152" s="23" t="s">
        <v>7412</v>
      </c>
      <c r="J6152" s="23" t="s">
        <v>958</v>
      </c>
      <c r="K6152" s="23" t="s">
        <v>9712</v>
      </c>
      <c r="L6152" s="23" t="s">
        <v>9538</v>
      </c>
      <c r="M6152" s="23">
        <f>YEAR(Tabla2[[#This Row],[Fecha de creación]])</f>
        <v>2022</v>
      </c>
      <c r="N6152" s="23">
        <f>MONTH(Tabla2[[#This Row],[Fecha de creación]])</f>
        <v>1</v>
      </c>
    </row>
    <row r="6153" spans="1:14" x14ac:dyDescent="0.25">
      <c r="A6153" s="26">
        <v>44566.462372685186</v>
      </c>
      <c r="B6153" s="23" t="s">
        <v>0</v>
      </c>
      <c r="C6153" s="23" t="s">
        <v>7845</v>
      </c>
      <c r="D6153" s="23" t="s">
        <v>7846</v>
      </c>
      <c r="E6153" s="23" t="s">
        <v>1</v>
      </c>
      <c r="F6153" s="23" t="s">
        <v>22</v>
      </c>
      <c r="G6153" s="23" t="s">
        <v>975</v>
      </c>
      <c r="I6153" s="23" t="s">
        <v>7412</v>
      </c>
      <c r="J6153" s="23"/>
      <c r="K6153" s="23" t="s">
        <v>9712</v>
      </c>
      <c r="L6153" s="23" t="s">
        <v>9538</v>
      </c>
      <c r="M6153" s="23">
        <f>YEAR(Tabla2[[#This Row],[Fecha de creación]])</f>
        <v>2022</v>
      </c>
      <c r="N6153" s="23">
        <f>MONTH(Tabla2[[#This Row],[Fecha de creación]])</f>
        <v>1</v>
      </c>
    </row>
    <row r="6154" spans="1:14" x14ac:dyDescent="0.25">
      <c r="A6154" s="26">
        <v>44566.463807870372</v>
      </c>
      <c r="B6154" s="23" t="s">
        <v>189</v>
      </c>
      <c r="C6154" s="23" t="s">
        <v>7847</v>
      </c>
      <c r="D6154" s="23" t="s">
        <v>7351</v>
      </c>
      <c r="E6154" s="23" t="s">
        <v>1</v>
      </c>
      <c r="F6154" s="23" t="s">
        <v>7</v>
      </c>
      <c r="G6154" s="23" t="s">
        <v>1551</v>
      </c>
      <c r="H6154" s="2" t="s">
        <v>7734</v>
      </c>
      <c r="I6154" s="23" t="s">
        <v>7524</v>
      </c>
      <c r="J6154" s="23" t="s">
        <v>958</v>
      </c>
      <c r="K6154" s="23" t="s">
        <v>9712</v>
      </c>
      <c r="L6154" s="23" t="s">
        <v>9538</v>
      </c>
      <c r="M6154" s="23">
        <f>YEAR(Tabla2[[#This Row],[Fecha de creación]])</f>
        <v>2022</v>
      </c>
      <c r="N6154" s="23">
        <f>MONTH(Tabla2[[#This Row],[Fecha de creación]])</f>
        <v>1</v>
      </c>
    </row>
    <row r="6155" spans="1:14" x14ac:dyDescent="0.25">
      <c r="A6155" s="26">
        <v>44566.468414351853</v>
      </c>
      <c r="B6155" s="23" t="s">
        <v>56</v>
      </c>
      <c r="C6155" s="23" t="s">
        <v>7848</v>
      </c>
      <c r="D6155" s="23" t="s">
        <v>7849</v>
      </c>
      <c r="E6155" s="23" t="s">
        <v>1</v>
      </c>
      <c r="F6155" s="23" t="s">
        <v>22</v>
      </c>
      <c r="G6155" s="23" t="s">
        <v>975</v>
      </c>
      <c r="H6155" s="2" t="s">
        <v>7734</v>
      </c>
      <c r="I6155" s="23" t="s">
        <v>4517</v>
      </c>
      <c r="J6155" s="23" t="s">
        <v>59</v>
      </c>
      <c r="K6155" s="23" t="s">
        <v>9712</v>
      </c>
      <c r="L6155" s="23" t="s">
        <v>9539</v>
      </c>
      <c r="M6155" s="23">
        <f>YEAR(Tabla2[[#This Row],[Fecha de creación]])</f>
        <v>2022</v>
      </c>
      <c r="N6155" s="23">
        <f>MONTH(Tabla2[[#This Row],[Fecha de creación]])</f>
        <v>1</v>
      </c>
    </row>
    <row r="6156" spans="1:14" x14ac:dyDescent="0.25">
      <c r="A6156" s="26">
        <v>44566.488796296297</v>
      </c>
      <c r="B6156" s="23" t="s">
        <v>0</v>
      </c>
      <c r="C6156" s="23" t="s">
        <v>7850</v>
      </c>
      <c r="D6156" s="23" t="s">
        <v>49</v>
      </c>
      <c r="E6156" s="23" t="s">
        <v>1</v>
      </c>
      <c r="F6156" s="23" t="s">
        <v>7</v>
      </c>
      <c r="G6156" s="23" t="s">
        <v>975</v>
      </c>
      <c r="H6156" s="2" t="s">
        <v>7723</v>
      </c>
      <c r="I6156" s="23" t="s">
        <v>7680</v>
      </c>
      <c r="J6156" s="23" t="s">
        <v>59</v>
      </c>
      <c r="K6156" s="23" t="s">
        <v>9712</v>
      </c>
      <c r="L6156" s="23" t="s">
        <v>9538</v>
      </c>
      <c r="M6156" s="23">
        <f>YEAR(Tabla2[[#This Row],[Fecha de creación]])</f>
        <v>2022</v>
      </c>
      <c r="N6156" s="23">
        <f>MONTH(Tabla2[[#This Row],[Fecha de creación]])</f>
        <v>1</v>
      </c>
    </row>
    <row r="6157" spans="1:14" x14ac:dyDescent="0.25">
      <c r="A6157" s="26">
        <v>44566.489004629628</v>
      </c>
      <c r="B6157" s="23" t="s">
        <v>189</v>
      </c>
      <c r="C6157" s="23" t="s">
        <v>7851</v>
      </c>
      <c r="D6157" s="23" t="s">
        <v>4281</v>
      </c>
      <c r="E6157" s="23" t="s">
        <v>1</v>
      </c>
      <c r="F6157" s="23" t="s">
        <v>7</v>
      </c>
      <c r="G6157" s="23" t="s">
        <v>975</v>
      </c>
      <c r="H6157" s="2" t="s">
        <v>7722</v>
      </c>
      <c r="I6157" s="23" t="s">
        <v>7338</v>
      </c>
      <c r="J6157" s="23" t="s">
        <v>59</v>
      </c>
      <c r="K6157" s="23" t="s">
        <v>9712</v>
      </c>
      <c r="L6157" s="23" t="s">
        <v>9539</v>
      </c>
      <c r="M6157" s="23">
        <f>YEAR(Tabla2[[#This Row],[Fecha de creación]])</f>
        <v>2022</v>
      </c>
      <c r="N6157" s="23">
        <f>MONTH(Tabla2[[#This Row],[Fecha de creación]])</f>
        <v>1</v>
      </c>
    </row>
    <row r="6158" spans="1:14" x14ac:dyDescent="0.25">
      <c r="A6158" s="26">
        <v>44566.492314814815</v>
      </c>
      <c r="B6158" s="23" t="s">
        <v>189</v>
      </c>
      <c r="C6158" s="23" t="s">
        <v>7852</v>
      </c>
      <c r="D6158" s="23" t="s">
        <v>7547</v>
      </c>
      <c r="E6158" s="23" t="s">
        <v>1</v>
      </c>
      <c r="F6158" s="23" t="s">
        <v>22</v>
      </c>
      <c r="G6158" s="23" t="s">
        <v>975</v>
      </c>
      <c r="H6158" s="2" t="s">
        <v>7734</v>
      </c>
      <c r="I6158" s="23" t="s">
        <v>4486</v>
      </c>
      <c r="J6158" s="23"/>
      <c r="K6158" s="23" t="s">
        <v>9712</v>
      </c>
      <c r="L6158" s="23" t="s">
        <v>9538</v>
      </c>
      <c r="M6158" s="23">
        <f>YEAR(Tabla2[[#This Row],[Fecha de creación]])</f>
        <v>2022</v>
      </c>
      <c r="N6158" s="23">
        <f>MONTH(Tabla2[[#This Row],[Fecha de creación]])</f>
        <v>1</v>
      </c>
    </row>
    <row r="6159" spans="1:14" x14ac:dyDescent="0.25">
      <c r="A6159" s="26">
        <v>44566.513171296298</v>
      </c>
      <c r="B6159" s="23" t="s">
        <v>56</v>
      </c>
      <c r="C6159" s="23" t="s">
        <v>7853</v>
      </c>
      <c r="D6159" s="23" t="s">
        <v>7547</v>
      </c>
      <c r="E6159" s="23" t="s">
        <v>1</v>
      </c>
      <c r="F6159" s="23" t="s">
        <v>22</v>
      </c>
      <c r="G6159" s="23" t="s">
        <v>975</v>
      </c>
      <c r="H6159" s="2" t="s">
        <v>7734</v>
      </c>
      <c r="I6159" s="23" t="s">
        <v>4517</v>
      </c>
      <c r="J6159" s="23" t="s">
        <v>59</v>
      </c>
      <c r="K6159" s="23" t="s">
        <v>9712</v>
      </c>
      <c r="L6159" s="23" t="s">
        <v>9539</v>
      </c>
      <c r="M6159" s="23">
        <f>YEAR(Tabla2[[#This Row],[Fecha de creación]])</f>
        <v>2022</v>
      </c>
      <c r="N6159" s="23">
        <f>MONTH(Tabla2[[#This Row],[Fecha de creación]])</f>
        <v>1</v>
      </c>
    </row>
    <row r="6160" spans="1:14" x14ac:dyDescent="0.25">
      <c r="A6160" s="26">
        <v>44566.529687499999</v>
      </c>
      <c r="B6160" s="23" t="s">
        <v>56</v>
      </c>
      <c r="C6160" s="23" t="s">
        <v>7854</v>
      </c>
      <c r="D6160" s="23" t="s">
        <v>440</v>
      </c>
      <c r="E6160" s="23" t="s">
        <v>1</v>
      </c>
      <c r="F6160" s="23" t="s">
        <v>7</v>
      </c>
      <c r="G6160" s="23" t="s">
        <v>975</v>
      </c>
      <c r="H6160" s="2" t="s">
        <v>7723</v>
      </c>
      <c r="I6160" s="23" t="s">
        <v>4517</v>
      </c>
      <c r="J6160" s="23" t="s">
        <v>59</v>
      </c>
      <c r="K6160" s="23" t="s">
        <v>9712</v>
      </c>
      <c r="L6160" s="23" t="s">
        <v>9538</v>
      </c>
      <c r="M6160" s="23">
        <f>YEAR(Tabla2[[#This Row],[Fecha de creación]])</f>
        <v>2022</v>
      </c>
      <c r="N6160" s="23">
        <f>MONTH(Tabla2[[#This Row],[Fecha de creación]])</f>
        <v>1</v>
      </c>
    </row>
    <row r="6161" spans="1:14" x14ac:dyDescent="0.25">
      <c r="A6161" s="26">
        <v>44566.638495370367</v>
      </c>
      <c r="B6161" s="23" t="s">
        <v>0</v>
      </c>
      <c r="C6161" s="23" t="s">
        <v>7855</v>
      </c>
      <c r="D6161" s="23" t="s">
        <v>1522</v>
      </c>
      <c r="E6161" s="23" t="s">
        <v>1</v>
      </c>
      <c r="F6161" s="23" t="s">
        <v>22</v>
      </c>
      <c r="G6161" s="23" t="s">
        <v>975</v>
      </c>
      <c r="I6161" s="23" t="s">
        <v>7603</v>
      </c>
      <c r="J6161" s="23" t="s">
        <v>964</v>
      </c>
      <c r="K6161" s="23" t="s">
        <v>9712</v>
      </c>
      <c r="L6161" s="23" t="s">
        <v>9538</v>
      </c>
      <c r="M6161" s="23">
        <f>YEAR(Tabla2[[#This Row],[Fecha de creación]])</f>
        <v>2022</v>
      </c>
      <c r="N6161" s="23">
        <f>MONTH(Tabla2[[#This Row],[Fecha de creación]])</f>
        <v>1</v>
      </c>
    </row>
    <row r="6162" spans="1:14" x14ac:dyDescent="0.25">
      <c r="A6162" s="26">
        <v>44566.640798611108</v>
      </c>
      <c r="B6162" s="23" t="s">
        <v>0</v>
      </c>
      <c r="C6162" s="23" t="s">
        <v>7856</v>
      </c>
      <c r="D6162" s="23" t="s">
        <v>962</v>
      </c>
      <c r="E6162" s="23" t="s">
        <v>1</v>
      </c>
      <c r="F6162" s="23" t="s">
        <v>22</v>
      </c>
      <c r="G6162" s="23" t="s">
        <v>975</v>
      </c>
      <c r="I6162" s="23" t="s">
        <v>7603</v>
      </c>
      <c r="J6162" s="23" t="s">
        <v>964</v>
      </c>
      <c r="K6162" s="23" t="s">
        <v>9712</v>
      </c>
      <c r="L6162" s="23" t="s">
        <v>9538</v>
      </c>
      <c r="M6162" s="23">
        <f>YEAR(Tabla2[[#This Row],[Fecha de creación]])</f>
        <v>2022</v>
      </c>
      <c r="N6162" s="23">
        <f>MONTH(Tabla2[[#This Row],[Fecha de creación]])</f>
        <v>1</v>
      </c>
    </row>
    <row r="6163" spans="1:14" x14ac:dyDescent="0.25">
      <c r="A6163" s="26">
        <v>44566.649004629631</v>
      </c>
      <c r="B6163" s="23" t="s">
        <v>0</v>
      </c>
      <c r="C6163" s="23" t="s">
        <v>7857</v>
      </c>
      <c r="D6163" s="23" t="s">
        <v>962</v>
      </c>
      <c r="E6163" s="23" t="s">
        <v>1</v>
      </c>
      <c r="F6163" s="23" t="s">
        <v>22</v>
      </c>
      <c r="G6163" s="23" t="s">
        <v>975</v>
      </c>
      <c r="I6163" s="23" t="s">
        <v>7603</v>
      </c>
      <c r="J6163" s="23" t="s">
        <v>964</v>
      </c>
      <c r="K6163" s="23" t="s">
        <v>9712</v>
      </c>
      <c r="L6163" s="23" t="s">
        <v>9538</v>
      </c>
      <c r="M6163" s="23">
        <f>YEAR(Tabla2[[#This Row],[Fecha de creación]])</f>
        <v>2022</v>
      </c>
      <c r="N6163" s="23">
        <f>MONTH(Tabla2[[#This Row],[Fecha de creación]])</f>
        <v>1</v>
      </c>
    </row>
    <row r="6164" spans="1:14" x14ac:dyDescent="0.25">
      <c r="A6164" s="26">
        <v>44566.651412037034</v>
      </c>
      <c r="B6164" s="23" t="s">
        <v>0</v>
      </c>
      <c r="C6164" s="23" t="s">
        <v>7858</v>
      </c>
      <c r="D6164" s="23" t="s">
        <v>962</v>
      </c>
      <c r="E6164" s="23" t="s">
        <v>1</v>
      </c>
      <c r="F6164" s="23" t="s">
        <v>22</v>
      </c>
      <c r="G6164" s="23" t="s">
        <v>975</v>
      </c>
      <c r="I6164" s="23" t="s">
        <v>7603</v>
      </c>
      <c r="J6164" s="23" t="s">
        <v>964</v>
      </c>
      <c r="K6164" s="23" t="s">
        <v>9712</v>
      </c>
      <c r="L6164" s="23" t="s">
        <v>9539</v>
      </c>
      <c r="M6164" s="23">
        <f>YEAR(Tabla2[[#This Row],[Fecha de creación]])</f>
        <v>2022</v>
      </c>
      <c r="N6164" s="23">
        <f>MONTH(Tabla2[[#This Row],[Fecha de creación]])</f>
        <v>1</v>
      </c>
    </row>
    <row r="6165" spans="1:14" x14ac:dyDescent="0.25">
      <c r="A6165" s="26">
        <v>44566.658009259256</v>
      </c>
      <c r="B6165" s="23" t="s">
        <v>0</v>
      </c>
      <c r="C6165" s="23" t="s">
        <v>7859</v>
      </c>
      <c r="D6165" s="23" t="s">
        <v>962</v>
      </c>
      <c r="E6165" s="23" t="s">
        <v>1</v>
      </c>
      <c r="F6165" s="23" t="s">
        <v>22</v>
      </c>
      <c r="G6165" s="23" t="s">
        <v>975</v>
      </c>
      <c r="I6165" s="23" t="s">
        <v>7603</v>
      </c>
      <c r="J6165" s="23" t="s">
        <v>964</v>
      </c>
      <c r="K6165" s="23" t="s">
        <v>9712</v>
      </c>
      <c r="L6165" s="23" t="s">
        <v>9539</v>
      </c>
      <c r="M6165" s="23">
        <f>YEAR(Tabla2[[#This Row],[Fecha de creación]])</f>
        <v>2022</v>
      </c>
      <c r="N6165" s="23">
        <f>MONTH(Tabla2[[#This Row],[Fecha de creación]])</f>
        <v>1</v>
      </c>
    </row>
    <row r="6166" spans="1:14" x14ac:dyDescent="0.25">
      <c r="A6166" s="26">
        <v>44566.660532407404</v>
      </c>
      <c r="B6166" s="23" t="s">
        <v>0</v>
      </c>
      <c r="C6166" s="23" t="s">
        <v>7860</v>
      </c>
      <c r="D6166" s="23" t="s">
        <v>962</v>
      </c>
      <c r="E6166" s="23" t="s">
        <v>1</v>
      </c>
      <c r="F6166" s="23" t="s">
        <v>22</v>
      </c>
      <c r="G6166" s="23" t="s">
        <v>975</v>
      </c>
      <c r="I6166" s="23" t="s">
        <v>7603</v>
      </c>
      <c r="J6166" s="23" t="s">
        <v>964</v>
      </c>
      <c r="K6166" s="23" t="s">
        <v>9712</v>
      </c>
      <c r="L6166" s="23" t="s">
        <v>9538</v>
      </c>
      <c r="M6166" s="23">
        <f>YEAR(Tabla2[[#This Row],[Fecha de creación]])</f>
        <v>2022</v>
      </c>
      <c r="N6166" s="23">
        <f>MONTH(Tabla2[[#This Row],[Fecha de creación]])</f>
        <v>1</v>
      </c>
    </row>
    <row r="6167" spans="1:14" x14ac:dyDescent="0.25">
      <c r="A6167" s="26">
        <v>44566.663298611114</v>
      </c>
      <c r="B6167" s="23" t="s">
        <v>0</v>
      </c>
      <c r="C6167" s="23" t="s">
        <v>7861</v>
      </c>
      <c r="D6167" s="23" t="s">
        <v>962</v>
      </c>
      <c r="E6167" s="23" t="s">
        <v>1</v>
      </c>
      <c r="F6167" s="23" t="s">
        <v>22</v>
      </c>
      <c r="G6167" s="23" t="s">
        <v>975</v>
      </c>
      <c r="I6167" s="23" t="s">
        <v>7603</v>
      </c>
      <c r="J6167" s="23" t="s">
        <v>964</v>
      </c>
      <c r="K6167" s="23" t="s">
        <v>9712</v>
      </c>
      <c r="L6167" s="23" t="s">
        <v>9538</v>
      </c>
      <c r="M6167" s="23">
        <f>YEAR(Tabla2[[#This Row],[Fecha de creación]])</f>
        <v>2022</v>
      </c>
      <c r="N6167" s="23">
        <f>MONTH(Tabla2[[#This Row],[Fecha de creación]])</f>
        <v>1</v>
      </c>
    </row>
    <row r="6168" spans="1:14" x14ac:dyDescent="0.25">
      <c r="A6168" s="26">
        <v>44566.68037037037</v>
      </c>
      <c r="B6168" s="23" t="s">
        <v>0</v>
      </c>
      <c r="C6168" s="23" t="s">
        <v>7862</v>
      </c>
      <c r="D6168" s="23" t="s">
        <v>962</v>
      </c>
      <c r="E6168" s="23" t="s">
        <v>1</v>
      </c>
      <c r="F6168" s="23" t="s">
        <v>22</v>
      </c>
      <c r="G6168" s="23" t="s">
        <v>975</v>
      </c>
      <c r="I6168" s="23" t="s">
        <v>7603</v>
      </c>
      <c r="J6168" s="23" t="s">
        <v>964</v>
      </c>
      <c r="K6168" s="23" t="s">
        <v>9712</v>
      </c>
      <c r="L6168" s="23" t="s">
        <v>9538</v>
      </c>
      <c r="M6168" s="23">
        <f>YEAR(Tabla2[[#This Row],[Fecha de creación]])</f>
        <v>2022</v>
      </c>
      <c r="N6168" s="23">
        <f>MONTH(Tabla2[[#This Row],[Fecha de creación]])</f>
        <v>1</v>
      </c>
    </row>
    <row r="6169" spans="1:14" x14ac:dyDescent="0.25">
      <c r="A6169" s="26">
        <v>44566.707465277781</v>
      </c>
      <c r="B6169" s="23" t="s">
        <v>189</v>
      </c>
      <c r="C6169" s="23" t="s">
        <v>7863</v>
      </c>
      <c r="D6169" s="23" t="s">
        <v>1029</v>
      </c>
      <c r="E6169" s="23" t="s">
        <v>1</v>
      </c>
      <c r="F6169" s="23" t="s">
        <v>7</v>
      </c>
      <c r="G6169" s="23" t="s">
        <v>975</v>
      </c>
      <c r="H6169" s="2" t="s">
        <v>7730</v>
      </c>
      <c r="I6169" s="23" t="s">
        <v>7338</v>
      </c>
      <c r="J6169" s="23" t="s">
        <v>958</v>
      </c>
      <c r="K6169" s="23" t="s">
        <v>9712</v>
      </c>
      <c r="L6169" s="23" t="s">
        <v>9538</v>
      </c>
      <c r="M6169" s="23">
        <f>YEAR(Tabla2[[#This Row],[Fecha de creación]])</f>
        <v>2022</v>
      </c>
      <c r="N6169" s="23">
        <f>MONTH(Tabla2[[#This Row],[Fecha de creación]])</f>
        <v>1</v>
      </c>
    </row>
    <row r="6170" spans="1:14" x14ac:dyDescent="0.25">
      <c r="A6170" s="26">
        <v>44566.742060185185</v>
      </c>
      <c r="B6170" s="23" t="s">
        <v>0</v>
      </c>
      <c r="C6170" s="23" t="s">
        <v>7864</v>
      </c>
      <c r="D6170" s="23" t="s">
        <v>7607</v>
      </c>
      <c r="E6170" s="23" t="s">
        <v>1</v>
      </c>
      <c r="F6170" s="23" t="s">
        <v>7</v>
      </c>
      <c r="G6170" s="23" t="s">
        <v>975</v>
      </c>
      <c r="H6170" s="2" t="s">
        <v>7748</v>
      </c>
      <c r="I6170" s="23" t="s">
        <v>5999</v>
      </c>
      <c r="J6170" s="23"/>
      <c r="K6170" s="23" t="s">
        <v>9712</v>
      </c>
      <c r="L6170" s="23" t="s">
        <v>9538</v>
      </c>
      <c r="M6170" s="23">
        <f>YEAR(Tabla2[[#This Row],[Fecha de creación]])</f>
        <v>2022</v>
      </c>
      <c r="N6170" s="23">
        <f>MONTH(Tabla2[[#This Row],[Fecha de creación]])</f>
        <v>1</v>
      </c>
    </row>
    <row r="6171" spans="1:14" x14ac:dyDescent="0.25">
      <c r="A6171" s="26">
        <v>44566.746122685188</v>
      </c>
      <c r="B6171" s="23" t="s">
        <v>0</v>
      </c>
      <c r="C6171" s="23" t="s">
        <v>7865</v>
      </c>
      <c r="D6171" s="23" t="s">
        <v>49</v>
      </c>
      <c r="E6171" s="23" t="s">
        <v>1</v>
      </c>
      <c r="F6171" s="23" t="s">
        <v>7</v>
      </c>
      <c r="G6171" s="23" t="s">
        <v>975</v>
      </c>
      <c r="H6171" s="2" t="s">
        <v>7723</v>
      </c>
      <c r="I6171" s="23" t="s">
        <v>7680</v>
      </c>
      <c r="J6171" s="23" t="s">
        <v>59</v>
      </c>
      <c r="K6171" s="23" t="s">
        <v>9712</v>
      </c>
      <c r="L6171" s="23" t="s">
        <v>9539</v>
      </c>
      <c r="M6171" s="23">
        <f>YEAR(Tabla2[[#This Row],[Fecha de creación]])</f>
        <v>2022</v>
      </c>
      <c r="N6171" s="23">
        <f>MONTH(Tabla2[[#This Row],[Fecha de creación]])</f>
        <v>1</v>
      </c>
    </row>
    <row r="6172" spans="1:14" x14ac:dyDescent="0.25">
      <c r="A6172" s="26">
        <v>44566.749421296299</v>
      </c>
      <c r="B6172" s="23" t="s">
        <v>0</v>
      </c>
      <c r="C6172" s="23" t="s">
        <v>7866</v>
      </c>
      <c r="D6172" s="23" t="s">
        <v>21</v>
      </c>
      <c r="E6172" s="23" t="s">
        <v>1</v>
      </c>
      <c r="F6172" s="23" t="s">
        <v>22</v>
      </c>
      <c r="G6172" s="23" t="s">
        <v>3</v>
      </c>
      <c r="H6172" s="2" t="s">
        <v>7764</v>
      </c>
      <c r="I6172" s="23" t="s">
        <v>5999</v>
      </c>
      <c r="J6172" s="23"/>
      <c r="K6172" s="23" t="s">
        <v>9712</v>
      </c>
      <c r="L6172" s="23" t="s">
        <v>9538</v>
      </c>
      <c r="M6172" s="23">
        <f>YEAR(Tabla2[[#This Row],[Fecha de creación]])</f>
        <v>2022</v>
      </c>
      <c r="N6172" s="23">
        <f>MONTH(Tabla2[[#This Row],[Fecha de creación]])</f>
        <v>1</v>
      </c>
    </row>
    <row r="6173" spans="1:14" x14ac:dyDescent="0.25">
      <c r="A6173" s="26">
        <v>44566.750173611108</v>
      </c>
      <c r="B6173" s="23" t="s">
        <v>0</v>
      </c>
      <c r="C6173" s="23" t="s">
        <v>7867</v>
      </c>
      <c r="D6173" s="23" t="s">
        <v>4411</v>
      </c>
      <c r="E6173" s="23" t="s">
        <v>1</v>
      </c>
      <c r="F6173" s="23" t="s">
        <v>7</v>
      </c>
      <c r="G6173" s="23" t="s">
        <v>3</v>
      </c>
      <c r="H6173" s="2" t="s">
        <v>7742</v>
      </c>
      <c r="I6173" s="23" t="s">
        <v>5999</v>
      </c>
      <c r="J6173" s="23"/>
      <c r="K6173" s="23" t="s">
        <v>9712</v>
      </c>
      <c r="L6173" s="23" t="s">
        <v>9538</v>
      </c>
      <c r="M6173" s="23">
        <f>YEAR(Tabla2[[#This Row],[Fecha de creación]])</f>
        <v>2022</v>
      </c>
      <c r="N6173" s="23">
        <f>MONTH(Tabla2[[#This Row],[Fecha de creación]])</f>
        <v>1</v>
      </c>
    </row>
    <row r="6174" spans="1:14" x14ac:dyDescent="0.25">
      <c r="A6174" s="26">
        <v>44566.753078703703</v>
      </c>
      <c r="B6174" s="23" t="s">
        <v>0</v>
      </c>
      <c r="C6174" s="23" t="s">
        <v>7868</v>
      </c>
      <c r="D6174" s="23" t="s">
        <v>21</v>
      </c>
      <c r="E6174" s="23" t="s">
        <v>1</v>
      </c>
      <c r="F6174" s="23" t="s">
        <v>22</v>
      </c>
      <c r="G6174" s="23" t="s">
        <v>3</v>
      </c>
      <c r="H6174" s="2" t="s">
        <v>7764</v>
      </c>
      <c r="I6174" s="23" t="s">
        <v>5999</v>
      </c>
      <c r="J6174" s="23"/>
      <c r="K6174" s="23" t="s">
        <v>9712</v>
      </c>
      <c r="L6174" s="23" t="s">
        <v>9538</v>
      </c>
      <c r="M6174" s="23">
        <f>YEAR(Tabla2[[#This Row],[Fecha de creación]])</f>
        <v>2022</v>
      </c>
      <c r="N6174" s="23">
        <f>MONTH(Tabla2[[#This Row],[Fecha de creación]])</f>
        <v>1</v>
      </c>
    </row>
    <row r="6175" spans="1:14" x14ac:dyDescent="0.25">
      <c r="A6175" s="26">
        <v>44566.756585648145</v>
      </c>
      <c r="B6175" s="23" t="s">
        <v>56</v>
      </c>
      <c r="C6175" s="23" t="s">
        <v>7869</v>
      </c>
      <c r="D6175" s="23" t="s">
        <v>7351</v>
      </c>
      <c r="E6175" s="23" t="s">
        <v>1</v>
      </c>
      <c r="F6175" s="23" t="s">
        <v>7</v>
      </c>
      <c r="G6175" s="23" t="s">
        <v>1551</v>
      </c>
      <c r="H6175" s="2" t="s">
        <v>7734</v>
      </c>
      <c r="I6175" s="23" t="s">
        <v>7623</v>
      </c>
      <c r="J6175" s="23" t="s">
        <v>958</v>
      </c>
      <c r="K6175" s="23" t="s">
        <v>9712</v>
      </c>
      <c r="L6175" s="23" t="s">
        <v>9538</v>
      </c>
      <c r="M6175" s="23">
        <f>YEAR(Tabla2[[#This Row],[Fecha de creación]])</f>
        <v>2022</v>
      </c>
      <c r="N6175" s="23">
        <f>MONTH(Tabla2[[#This Row],[Fecha de creación]])</f>
        <v>1</v>
      </c>
    </row>
    <row r="6176" spans="1:14" x14ac:dyDescent="0.25">
      <c r="A6176" s="26">
        <v>44566.762523148151</v>
      </c>
      <c r="B6176" s="23" t="s">
        <v>0</v>
      </c>
      <c r="C6176" s="23" t="s">
        <v>7870</v>
      </c>
      <c r="D6176" s="23" t="s">
        <v>49</v>
      </c>
      <c r="E6176" s="23" t="s">
        <v>1</v>
      </c>
      <c r="F6176" s="23" t="s">
        <v>7</v>
      </c>
      <c r="G6176" s="23" t="s">
        <v>975</v>
      </c>
      <c r="H6176" s="2" t="s">
        <v>7723</v>
      </c>
      <c r="I6176" s="23" t="s">
        <v>7680</v>
      </c>
      <c r="J6176" s="23" t="s">
        <v>59</v>
      </c>
      <c r="K6176" s="23" t="s">
        <v>9712</v>
      </c>
      <c r="L6176" s="23" t="s">
        <v>9538</v>
      </c>
      <c r="M6176" s="23">
        <f>YEAR(Tabla2[[#This Row],[Fecha de creación]])</f>
        <v>2022</v>
      </c>
      <c r="N6176" s="23">
        <f>MONTH(Tabla2[[#This Row],[Fecha de creación]])</f>
        <v>1</v>
      </c>
    </row>
    <row r="6177" spans="1:14" x14ac:dyDescent="0.25">
      <c r="A6177" s="26">
        <v>44567.385763888888</v>
      </c>
      <c r="B6177" s="23" t="s">
        <v>0</v>
      </c>
      <c r="C6177" s="23" t="s">
        <v>7871</v>
      </c>
      <c r="D6177" s="23" t="s">
        <v>382</v>
      </c>
      <c r="E6177" s="23" t="s">
        <v>1</v>
      </c>
      <c r="F6177" s="23" t="s">
        <v>22</v>
      </c>
      <c r="G6177" s="23" t="s">
        <v>3</v>
      </c>
      <c r="H6177" s="2" t="s">
        <v>7723</v>
      </c>
      <c r="I6177" s="23" t="s">
        <v>5999</v>
      </c>
      <c r="J6177" s="23"/>
      <c r="K6177" s="23" t="s">
        <v>9712</v>
      </c>
      <c r="L6177" s="23" t="s">
        <v>9538</v>
      </c>
      <c r="M6177" s="23">
        <f>YEAR(Tabla2[[#This Row],[Fecha de creación]])</f>
        <v>2022</v>
      </c>
      <c r="N6177" s="23">
        <f>MONTH(Tabla2[[#This Row],[Fecha de creación]])</f>
        <v>1</v>
      </c>
    </row>
    <row r="6178" spans="1:14" x14ac:dyDescent="0.25">
      <c r="A6178" s="26">
        <v>44567.391261574077</v>
      </c>
      <c r="B6178" s="23" t="s">
        <v>0</v>
      </c>
      <c r="C6178" s="23" t="s">
        <v>7872</v>
      </c>
      <c r="D6178" s="23" t="s">
        <v>719</v>
      </c>
      <c r="E6178" s="23" t="s">
        <v>1</v>
      </c>
      <c r="F6178" s="23" t="s">
        <v>7</v>
      </c>
      <c r="G6178" s="23" t="s">
        <v>3</v>
      </c>
      <c r="H6178" s="2" t="s">
        <v>7777</v>
      </c>
      <c r="I6178" s="23" t="s">
        <v>5999</v>
      </c>
      <c r="J6178" s="23"/>
      <c r="K6178" s="23" t="s">
        <v>9712</v>
      </c>
      <c r="L6178" s="23" t="s">
        <v>9538</v>
      </c>
      <c r="M6178" s="23">
        <f>YEAR(Tabla2[[#This Row],[Fecha de creación]])</f>
        <v>2022</v>
      </c>
      <c r="N6178" s="23">
        <f>MONTH(Tabla2[[#This Row],[Fecha de creación]])</f>
        <v>1</v>
      </c>
    </row>
    <row r="6179" spans="1:14" x14ac:dyDescent="0.25">
      <c r="A6179" s="26">
        <v>44567.396956018521</v>
      </c>
      <c r="B6179" s="23" t="s">
        <v>56</v>
      </c>
      <c r="C6179" s="23" t="s">
        <v>7873</v>
      </c>
      <c r="D6179" s="23" t="s">
        <v>7341</v>
      </c>
      <c r="E6179" s="23" t="s">
        <v>1</v>
      </c>
      <c r="F6179" s="23" t="s">
        <v>22</v>
      </c>
      <c r="G6179" s="23" t="s">
        <v>975</v>
      </c>
      <c r="H6179" s="2" t="s">
        <v>7734</v>
      </c>
      <c r="I6179" s="23" t="s">
        <v>7342</v>
      </c>
      <c r="J6179" s="23" t="s">
        <v>958</v>
      </c>
      <c r="K6179" s="23" t="s">
        <v>9712</v>
      </c>
      <c r="L6179" s="23" t="s">
        <v>9538</v>
      </c>
      <c r="M6179" s="23">
        <f>YEAR(Tabla2[[#This Row],[Fecha de creación]])</f>
        <v>2022</v>
      </c>
      <c r="N6179" s="23">
        <f>MONTH(Tabla2[[#This Row],[Fecha de creación]])</f>
        <v>1</v>
      </c>
    </row>
    <row r="6180" spans="1:14" x14ac:dyDescent="0.25">
      <c r="A6180" s="26">
        <v>44567.397291666668</v>
      </c>
      <c r="B6180" s="23" t="s">
        <v>0</v>
      </c>
      <c r="C6180" s="23" t="s">
        <v>7874</v>
      </c>
      <c r="D6180" s="23" t="s">
        <v>982</v>
      </c>
      <c r="E6180" s="23" t="s">
        <v>1</v>
      </c>
      <c r="F6180" s="23" t="s">
        <v>22</v>
      </c>
      <c r="G6180" s="23" t="s">
        <v>975</v>
      </c>
      <c r="H6180" s="2" t="s">
        <v>8893</v>
      </c>
      <c r="I6180" s="23" t="s">
        <v>7680</v>
      </c>
      <c r="J6180" s="23"/>
      <c r="K6180" s="23" t="s">
        <v>9712</v>
      </c>
      <c r="L6180" s="23" t="s">
        <v>9538</v>
      </c>
      <c r="M6180" s="23">
        <f>YEAR(Tabla2[[#This Row],[Fecha de creación]])</f>
        <v>2022</v>
      </c>
      <c r="N6180" s="23">
        <f>MONTH(Tabla2[[#This Row],[Fecha de creación]])</f>
        <v>1</v>
      </c>
    </row>
    <row r="6181" spans="1:14" x14ac:dyDescent="0.25">
      <c r="A6181" s="26">
        <v>44567.402719907404</v>
      </c>
      <c r="B6181" s="23" t="s">
        <v>0</v>
      </c>
      <c r="C6181" s="23" t="s">
        <v>7875</v>
      </c>
      <c r="D6181" s="23" t="s">
        <v>982</v>
      </c>
      <c r="E6181" s="23" t="s">
        <v>1</v>
      </c>
      <c r="F6181" s="23" t="s">
        <v>22</v>
      </c>
      <c r="G6181" s="23" t="s">
        <v>975</v>
      </c>
      <c r="H6181" s="2" t="s">
        <v>8893</v>
      </c>
      <c r="I6181" s="23" t="s">
        <v>7680</v>
      </c>
      <c r="J6181" s="23" t="s">
        <v>59</v>
      </c>
      <c r="K6181" s="23" t="s">
        <v>9712</v>
      </c>
      <c r="L6181" s="23" t="s">
        <v>9538</v>
      </c>
      <c r="M6181" s="23">
        <f>YEAR(Tabla2[[#This Row],[Fecha de creación]])</f>
        <v>2022</v>
      </c>
      <c r="N6181" s="23">
        <f>MONTH(Tabla2[[#This Row],[Fecha de creación]])</f>
        <v>1</v>
      </c>
    </row>
    <row r="6182" spans="1:14" x14ac:dyDescent="0.25">
      <c r="A6182" s="26">
        <v>44567.406527777777</v>
      </c>
      <c r="B6182" s="23" t="s">
        <v>0</v>
      </c>
      <c r="C6182" s="23" t="s">
        <v>7876</v>
      </c>
      <c r="D6182" s="23" t="s">
        <v>982</v>
      </c>
      <c r="E6182" s="23" t="s">
        <v>1</v>
      </c>
      <c r="F6182" s="23" t="s">
        <v>22</v>
      </c>
      <c r="G6182" s="23" t="s">
        <v>975</v>
      </c>
      <c r="H6182" s="2" t="s">
        <v>8893</v>
      </c>
      <c r="I6182" s="23" t="s">
        <v>7680</v>
      </c>
      <c r="J6182" s="23" t="s">
        <v>59</v>
      </c>
      <c r="K6182" s="23" t="s">
        <v>9712</v>
      </c>
      <c r="L6182" s="23" t="s">
        <v>9538</v>
      </c>
      <c r="M6182" s="23">
        <f>YEAR(Tabla2[[#This Row],[Fecha de creación]])</f>
        <v>2022</v>
      </c>
      <c r="N6182" s="23">
        <f>MONTH(Tabla2[[#This Row],[Fecha de creación]])</f>
        <v>1</v>
      </c>
    </row>
    <row r="6183" spans="1:14" x14ac:dyDescent="0.25">
      <c r="A6183" s="26">
        <v>44567.408946759257</v>
      </c>
      <c r="B6183" s="23" t="s">
        <v>7771</v>
      </c>
      <c r="C6183" s="23" t="s">
        <v>7877</v>
      </c>
      <c r="D6183" s="23" t="s">
        <v>7878</v>
      </c>
      <c r="E6183" s="23" t="s">
        <v>1</v>
      </c>
      <c r="F6183" s="23" t="s">
        <v>7</v>
      </c>
      <c r="G6183" s="23" t="s">
        <v>3043</v>
      </c>
      <c r="I6183" s="23" t="s">
        <v>7879</v>
      </c>
      <c r="J6183" s="23" t="s">
        <v>59</v>
      </c>
      <c r="K6183" s="23" t="s">
        <v>9712</v>
      </c>
      <c r="L6183" s="23" t="s">
        <v>9539</v>
      </c>
      <c r="M6183" s="23">
        <f>YEAR(Tabla2[[#This Row],[Fecha de creación]])</f>
        <v>2022</v>
      </c>
      <c r="N6183" s="23">
        <f>MONTH(Tabla2[[#This Row],[Fecha de creación]])</f>
        <v>1</v>
      </c>
    </row>
    <row r="6184" spans="1:14" x14ac:dyDescent="0.25">
      <c r="A6184" s="26">
        <v>44567.410173611112</v>
      </c>
      <c r="B6184" s="23" t="s">
        <v>7771</v>
      </c>
      <c r="C6184" s="23" t="s">
        <v>7880</v>
      </c>
      <c r="D6184" s="23" t="s">
        <v>7878</v>
      </c>
      <c r="E6184" s="23" t="s">
        <v>1</v>
      </c>
      <c r="F6184" s="23" t="s">
        <v>7</v>
      </c>
      <c r="G6184" s="23" t="s">
        <v>2257</v>
      </c>
      <c r="I6184" s="23" t="s">
        <v>7879</v>
      </c>
      <c r="J6184" s="23" t="s">
        <v>59</v>
      </c>
      <c r="K6184" s="23" t="s">
        <v>9712</v>
      </c>
      <c r="L6184" s="23" t="s">
        <v>9538</v>
      </c>
      <c r="M6184" s="23">
        <f>YEAR(Tabla2[[#This Row],[Fecha de creación]])</f>
        <v>2022</v>
      </c>
      <c r="N6184" s="23">
        <f>MONTH(Tabla2[[#This Row],[Fecha de creación]])</f>
        <v>1</v>
      </c>
    </row>
    <row r="6185" spans="1:14" x14ac:dyDescent="0.25">
      <c r="A6185" s="26">
        <v>44567.416979166665</v>
      </c>
      <c r="B6185" s="23" t="s">
        <v>0</v>
      </c>
      <c r="C6185" s="23" t="s">
        <v>7881</v>
      </c>
      <c r="D6185" s="23" t="s">
        <v>7882</v>
      </c>
      <c r="E6185" s="23" t="s">
        <v>1</v>
      </c>
      <c r="F6185" s="23" t="s">
        <v>7</v>
      </c>
      <c r="G6185" s="23" t="s">
        <v>975</v>
      </c>
      <c r="H6185" s="2" t="s">
        <v>7722</v>
      </c>
      <c r="I6185" s="23" t="s">
        <v>7680</v>
      </c>
      <c r="J6185" s="23" t="s">
        <v>59</v>
      </c>
      <c r="K6185" s="23" t="s">
        <v>9712</v>
      </c>
      <c r="L6185" s="23" t="s">
        <v>9539</v>
      </c>
      <c r="M6185" s="23">
        <f>YEAR(Tabla2[[#This Row],[Fecha de creación]])</f>
        <v>2022</v>
      </c>
      <c r="N6185" s="23">
        <f>MONTH(Tabla2[[#This Row],[Fecha de creación]])</f>
        <v>1</v>
      </c>
    </row>
    <row r="6186" spans="1:14" x14ac:dyDescent="0.25">
      <c r="A6186" s="26">
        <v>44567.431527777779</v>
      </c>
      <c r="B6186" s="23" t="s">
        <v>0</v>
      </c>
      <c r="C6186" s="23" t="s">
        <v>7883</v>
      </c>
      <c r="D6186" s="23" t="s">
        <v>49</v>
      </c>
      <c r="E6186" s="23" t="s">
        <v>1</v>
      </c>
      <c r="F6186" s="23" t="s">
        <v>7</v>
      </c>
      <c r="G6186" s="23" t="s">
        <v>975</v>
      </c>
      <c r="H6186" s="2" t="s">
        <v>7745</v>
      </c>
      <c r="I6186" s="23" t="s">
        <v>7412</v>
      </c>
      <c r="J6186" s="23"/>
      <c r="K6186" s="23" t="s">
        <v>9712</v>
      </c>
      <c r="L6186" s="23" t="s">
        <v>9538</v>
      </c>
      <c r="M6186" s="23">
        <f>YEAR(Tabla2[[#This Row],[Fecha de creación]])</f>
        <v>2022</v>
      </c>
      <c r="N6186" s="23">
        <f>MONTH(Tabla2[[#This Row],[Fecha de creación]])</f>
        <v>1</v>
      </c>
    </row>
    <row r="6187" spans="1:14" x14ac:dyDescent="0.25">
      <c r="A6187" s="26">
        <v>44567.43650462963</v>
      </c>
      <c r="B6187" s="23" t="s">
        <v>0</v>
      </c>
      <c r="C6187" s="23" t="s">
        <v>7884</v>
      </c>
      <c r="D6187" s="23" t="s">
        <v>21</v>
      </c>
      <c r="E6187" s="23" t="s">
        <v>1</v>
      </c>
      <c r="F6187" s="23" t="s">
        <v>22</v>
      </c>
      <c r="G6187" s="23" t="s">
        <v>3</v>
      </c>
      <c r="H6187" s="2" t="s">
        <v>7764</v>
      </c>
      <c r="I6187" s="23" t="s">
        <v>5999</v>
      </c>
      <c r="J6187" s="23"/>
      <c r="K6187" s="23" t="s">
        <v>9712</v>
      </c>
      <c r="L6187" s="23" t="s">
        <v>9538</v>
      </c>
      <c r="M6187" s="23">
        <f>YEAR(Tabla2[[#This Row],[Fecha de creación]])</f>
        <v>2022</v>
      </c>
      <c r="N6187" s="23">
        <f>MONTH(Tabla2[[#This Row],[Fecha de creación]])</f>
        <v>1</v>
      </c>
    </row>
    <row r="6188" spans="1:14" x14ac:dyDescent="0.25">
      <c r="A6188" s="26">
        <v>44567.445011574076</v>
      </c>
      <c r="B6188" s="23" t="s">
        <v>189</v>
      </c>
      <c r="C6188" s="23" t="s">
        <v>7885</v>
      </c>
      <c r="D6188" s="23" t="s">
        <v>1029</v>
      </c>
      <c r="E6188" s="23" t="s">
        <v>1</v>
      </c>
      <c r="F6188" s="23" t="s">
        <v>7</v>
      </c>
      <c r="G6188" s="23" t="s">
        <v>975</v>
      </c>
      <c r="H6188" s="2" t="s">
        <v>7730</v>
      </c>
      <c r="I6188" s="23" t="s">
        <v>7338</v>
      </c>
      <c r="J6188" s="23" t="s">
        <v>958</v>
      </c>
      <c r="K6188" s="23" t="s">
        <v>9712</v>
      </c>
      <c r="L6188" s="23" t="s">
        <v>9538</v>
      </c>
      <c r="M6188" s="23">
        <f>YEAR(Tabla2[[#This Row],[Fecha de creación]])</f>
        <v>2022</v>
      </c>
      <c r="N6188" s="23">
        <f>MONTH(Tabla2[[#This Row],[Fecha de creación]])</f>
        <v>1</v>
      </c>
    </row>
    <row r="6189" spans="1:14" x14ac:dyDescent="0.25">
      <c r="A6189" s="26">
        <v>44567.457557870373</v>
      </c>
      <c r="B6189" s="23" t="s">
        <v>7771</v>
      </c>
      <c r="C6189" s="23" t="s">
        <v>7886</v>
      </c>
      <c r="D6189" s="23" t="s">
        <v>7887</v>
      </c>
      <c r="E6189" s="23" t="s">
        <v>1</v>
      </c>
      <c r="F6189" s="23" t="s">
        <v>7</v>
      </c>
      <c r="G6189" s="23" t="s">
        <v>1551</v>
      </c>
      <c r="H6189" s="2" t="s">
        <v>7721</v>
      </c>
      <c r="I6189" s="23" t="s">
        <v>7888</v>
      </c>
      <c r="J6189" s="23" t="s">
        <v>59</v>
      </c>
      <c r="K6189" s="23" t="s">
        <v>9712</v>
      </c>
      <c r="L6189" s="23" t="s">
        <v>9538</v>
      </c>
      <c r="M6189" s="23">
        <f>YEAR(Tabla2[[#This Row],[Fecha de creación]])</f>
        <v>2022</v>
      </c>
      <c r="N6189" s="23">
        <f>MONTH(Tabla2[[#This Row],[Fecha de creación]])</f>
        <v>1</v>
      </c>
    </row>
    <row r="6190" spans="1:14" x14ac:dyDescent="0.25">
      <c r="A6190" s="26">
        <v>44567.461574074077</v>
      </c>
      <c r="B6190" s="23" t="s">
        <v>189</v>
      </c>
      <c r="C6190" s="23" t="s">
        <v>7889</v>
      </c>
      <c r="D6190" s="23" t="s">
        <v>7351</v>
      </c>
      <c r="E6190" s="23" t="s">
        <v>1</v>
      </c>
      <c r="F6190" s="23" t="s">
        <v>7</v>
      </c>
      <c r="G6190" s="23" t="s">
        <v>3</v>
      </c>
      <c r="H6190" s="2" t="s">
        <v>7734</v>
      </c>
      <c r="I6190" s="23" t="s">
        <v>7338</v>
      </c>
      <c r="J6190" s="23" t="s">
        <v>958</v>
      </c>
      <c r="K6190" s="23" t="s">
        <v>9712</v>
      </c>
      <c r="L6190" s="23" t="s">
        <v>9539</v>
      </c>
      <c r="M6190" s="23">
        <f>YEAR(Tabla2[[#This Row],[Fecha de creación]])</f>
        <v>2022</v>
      </c>
      <c r="N6190" s="23">
        <f>MONTH(Tabla2[[#This Row],[Fecha de creación]])</f>
        <v>1</v>
      </c>
    </row>
    <row r="6191" spans="1:14" x14ac:dyDescent="0.25">
      <c r="A6191" s="26">
        <v>44567.463958333334</v>
      </c>
      <c r="B6191" s="23" t="s">
        <v>189</v>
      </c>
      <c r="C6191" s="23" t="s">
        <v>7890</v>
      </c>
      <c r="D6191" s="23" t="s">
        <v>172</v>
      </c>
      <c r="E6191" s="23" t="s">
        <v>1</v>
      </c>
      <c r="F6191" s="23" t="s">
        <v>2</v>
      </c>
      <c r="G6191" s="23" t="s">
        <v>1551</v>
      </c>
      <c r="H6191" s="2" t="s">
        <v>7721</v>
      </c>
      <c r="I6191" s="23" t="s">
        <v>7205</v>
      </c>
      <c r="J6191" s="23" t="s">
        <v>59</v>
      </c>
      <c r="K6191" s="23" t="s">
        <v>9712</v>
      </c>
      <c r="L6191" s="23" t="s">
        <v>9539</v>
      </c>
      <c r="M6191" s="23">
        <f>YEAR(Tabla2[[#This Row],[Fecha de creación]])</f>
        <v>2022</v>
      </c>
      <c r="N6191" s="23">
        <f>MONTH(Tabla2[[#This Row],[Fecha de creación]])</f>
        <v>1</v>
      </c>
    </row>
    <row r="6192" spans="1:14" x14ac:dyDescent="0.25">
      <c r="A6192" s="26">
        <v>44567.464629629627</v>
      </c>
      <c r="B6192" s="23" t="s">
        <v>0</v>
      </c>
      <c r="C6192" s="23" t="s">
        <v>7891</v>
      </c>
      <c r="D6192" s="23" t="s">
        <v>112</v>
      </c>
      <c r="E6192" s="23" t="s">
        <v>1</v>
      </c>
      <c r="F6192" s="23" t="s">
        <v>7</v>
      </c>
      <c r="G6192" s="23" t="s">
        <v>975</v>
      </c>
      <c r="H6192" s="2" t="s">
        <v>7730</v>
      </c>
      <c r="I6192" s="23" t="s">
        <v>7412</v>
      </c>
      <c r="J6192" s="23"/>
      <c r="K6192" s="23" t="s">
        <v>9712</v>
      </c>
      <c r="L6192" s="23" t="s">
        <v>9539</v>
      </c>
      <c r="M6192" s="23">
        <f>YEAR(Tabla2[[#This Row],[Fecha de creación]])</f>
        <v>2022</v>
      </c>
      <c r="N6192" s="23">
        <f>MONTH(Tabla2[[#This Row],[Fecha de creación]])</f>
        <v>1</v>
      </c>
    </row>
    <row r="6193" spans="1:14" x14ac:dyDescent="0.25">
      <c r="A6193" s="26">
        <v>44567.475219907406</v>
      </c>
      <c r="B6193" s="23" t="s">
        <v>0</v>
      </c>
      <c r="C6193" s="23" t="s">
        <v>7892</v>
      </c>
      <c r="D6193" s="23" t="s">
        <v>7521</v>
      </c>
      <c r="E6193" s="23" t="s">
        <v>1</v>
      </c>
      <c r="F6193" s="23" t="s">
        <v>22</v>
      </c>
      <c r="G6193" s="23" t="s">
        <v>975</v>
      </c>
      <c r="H6193" s="2" t="s">
        <v>8893</v>
      </c>
      <c r="I6193" s="23" t="s">
        <v>7412</v>
      </c>
      <c r="J6193" s="23"/>
      <c r="K6193" s="23" t="s">
        <v>9712</v>
      </c>
      <c r="L6193" s="23" t="s">
        <v>9538</v>
      </c>
      <c r="M6193" s="23">
        <f>YEAR(Tabla2[[#This Row],[Fecha de creación]])</f>
        <v>2022</v>
      </c>
      <c r="N6193" s="23">
        <f>MONTH(Tabla2[[#This Row],[Fecha de creación]])</f>
        <v>1</v>
      </c>
    </row>
    <row r="6194" spans="1:14" x14ac:dyDescent="0.25">
      <c r="A6194" s="26">
        <v>44567.479513888888</v>
      </c>
      <c r="B6194" s="23" t="s">
        <v>0</v>
      </c>
      <c r="C6194" s="23" t="s">
        <v>7893</v>
      </c>
      <c r="D6194" s="23" t="s">
        <v>172</v>
      </c>
      <c r="E6194" s="23" t="s">
        <v>1</v>
      </c>
      <c r="F6194" s="23" t="s">
        <v>7</v>
      </c>
      <c r="G6194" s="23" t="s">
        <v>1551</v>
      </c>
      <c r="H6194" s="2" t="s">
        <v>7721</v>
      </c>
      <c r="I6194" s="23" t="s">
        <v>11</v>
      </c>
      <c r="J6194" s="23"/>
      <c r="K6194" s="23" t="s">
        <v>9712</v>
      </c>
      <c r="L6194" s="23" t="s">
        <v>9539</v>
      </c>
      <c r="M6194" s="23">
        <f>YEAR(Tabla2[[#This Row],[Fecha de creación]])</f>
        <v>2022</v>
      </c>
      <c r="N6194" s="23">
        <f>MONTH(Tabla2[[#This Row],[Fecha de creación]])</f>
        <v>1</v>
      </c>
    </row>
    <row r="6195" spans="1:14" x14ac:dyDescent="0.25">
      <c r="A6195" s="26">
        <v>44567.484479166669</v>
      </c>
      <c r="B6195" s="23" t="s">
        <v>0</v>
      </c>
      <c r="C6195" s="23" t="s">
        <v>7894</v>
      </c>
      <c r="D6195" s="23" t="s">
        <v>996</v>
      </c>
      <c r="E6195" s="23" t="s">
        <v>1</v>
      </c>
      <c r="F6195" s="23" t="s">
        <v>2</v>
      </c>
      <c r="G6195" s="23" t="s">
        <v>1551</v>
      </c>
      <c r="H6195" s="2" t="s">
        <v>7734</v>
      </c>
      <c r="I6195" s="23" t="s">
        <v>28</v>
      </c>
      <c r="J6195" s="23"/>
      <c r="K6195" s="23" t="s">
        <v>9712</v>
      </c>
      <c r="L6195" s="23" t="s">
        <v>9538</v>
      </c>
      <c r="M6195" s="23">
        <f>YEAR(Tabla2[[#This Row],[Fecha de creación]])</f>
        <v>2022</v>
      </c>
      <c r="N6195" s="23">
        <f>MONTH(Tabla2[[#This Row],[Fecha de creación]])</f>
        <v>1</v>
      </c>
    </row>
    <row r="6196" spans="1:14" x14ac:dyDescent="0.25">
      <c r="A6196" s="26">
        <v>44567.48642361111</v>
      </c>
      <c r="B6196" s="23" t="s">
        <v>189</v>
      </c>
      <c r="C6196" s="23" t="s">
        <v>7895</v>
      </c>
      <c r="D6196" s="23" t="s">
        <v>7547</v>
      </c>
      <c r="E6196" s="23" t="s">
        <v>1</v>
      </c>
      <c r="F6196" s="23" t="s">
        <v>22</v>
      </c>
      <c r="G6196" s="23" t="s">
        <v>975</v>
      </c>
      <c r="H6196" s="2" t="s">
        <v>7734</v>
      </c>
      <c r="I6196" s="23" t="s">
        <v>4486</v>
      </c>
      <c r="J6196" s="23" t="s">
        <v>59</v>
      </c>
      <c r="K6196" s="23" t="s">
        <v>9712</v>
      </c>
      <c r="L6196" s="23" t="s">
        <v>9538</v>
      </c>
      <c r="M6196" s="23">
        <f>YEAR(Tabla2[[#This Row],[Fecha de creación]])</f>
        <v>2022</v>
      </c>
      <c r="N6196" s="23">
        <f>MONTH(Tabla2[[#This Row],[Fecha de creación]])</f>
        <v>1</v>
      </c>
    </row>
    <row r="6197" spans="1:14" x14ac:dyDescent="0.25">
      <c r="A6197" s="26">
        <v>44567.495127314818</v>
      </c>
      <c r="B6197" s="23" t="s">
        <v>189</v>
      </c>
      <c r="C6197" s="23" t="s">
        <v>7896</v>
      </c>
      <c r="D6197" s="23" t="s">
        <v>7547</v>
      </c>
      <c r="E6197" s="23" t="s">
        <v>1</v>
      </c>
      <c r="F6197" s="23" t="s">
        <v>22</v>
      </c>
      <c r="G6197" s="23" t="s">
        <v>975</v>
      </c>
      <c r="H6197" s="2" t="s">
        <v>7734</v>
      </c>
      <c r="I6197" s="23" t="s">
        <v>4486</v>
      </c>
      <c r="J6197" s="23" t="s">
        <v>958</v>
      </c>
      <c r="K6197" s="23" t="s">
        <v>9712</v>
      </c>
      <c r="L6197" s="23" t="s">
        <v>9539</v>
      </c>
      <c r="M6197" s="23">
        <f>YEAR(Tabla2[[#This Row],[Fecha de creación]])</f>
        <v>2022</v>
      </c>
      <c r="N6197" s="23">
        <f>MONTH(Tabla2[[#This Row],[Fecha de creación]])</f>
        <v>1</v>
      </c>
    </row>
    <row r="6198" spans="1:14" x14ac:dyDescent="0.25">
      <c r="A6198" s="26">
        <v>44567.501550925925</v>
      </c>
      <c r="B6198" s="23" t="s">
        <v>0</v>
      </c>
      <c r="C6198" s="23" t="s">
        <v>7897</v>
      </c>
      <c r="D6198" s="23" t="s">
        <v>1016</v>
      </c>
      <c r="E6198" s="23" t="s">
        <v>1</v>
      </c>
      <c r="F6198" s="23" t="s">
        <v>7</v>
      </c>
      <c r="G6198" s="23" t="s">
        <v>975</v>
      </c>
      <c r="H6198" s="2" t="s">
        <v>7731</v>
      </c>
      <c r="I6198" s="23" t="s">
        <v>7412</v>
      </c>
      <c r="J6198" s="23"/>
      <c r="K6198" s="23" t="s">
        <v>9712</v>
      </c>
      <c r="L6198" s="23" t="s">
        <v>9538</v>
      </c>
      <c r="M6198" s="23">
        <f>YEAR(Tabla2[[#This Row],[Fecha de creación]])</f>
        <v>2022</v>
      </c>
      <c r="N6198" s="23">
        <f>MONTH(Tabla2[[#This Row],[Fecha de creación]])</f>
        <v>1</v>
      </c>
    </row>
    <row r="6199" spans="1:14" x14ac:dyDescent="0.25">
      <c r="A6199" s="26">
        <v>44567.519201388888</v>
      </c>
      <c r="B6199" s="23" t="s">
        <v>0</v>
      </c>
      <c r="C6199" s="23" t="s">
        <v>7898</v>
      </c>
      <c r="D6199" s="23" t="s">
        <v>6</v>
      </c>
      <c r="E6199" s="23" t="s">
        <v>1</v>
      </c>
      <c r="F6199" s="23" t="s">
        <v>7</v>
      </c>
      <c r="G6199" s="23" t="s">
        <v>975</v>
      </c>
      <c r="H6199" s="2" t="s">
        <v>7722</v>
      </c>
      <c r="I6199" s="23" t="s">
        <v>7412</v>
      </c>
      <c r="J6199" s="23"/>
      <c r="K6199" s="23" t="s">
        <v>9712</v>
      </c>
      <c r="L6199" s="23" t="s">
        <v>9538</v>
      </c>
      <c r="M6199" s="23">
        <f>YEAR(Tabla2[[#This Row],[Fecha de creación]])</f>
        <v>2022</v>
      </c>
      <c r="N6199" s="23">
        <f>MONTH(Tabla2[[#This Row],[Fecha de creación]])</f>
        <v>1</v>
      </c>
    </row>
    <row r="6200" spans="1:14" x14ac:dyDescent="0.25">
      <c r="A6200" s="26">
        <v>44567.523738425924</v>
      </c>
      <c r="B6200" s="23" t="s">
        <v>0</v>
      </c>
      <c r="C6200" s="23" t="s">
        <v>7899</v>
      </c>
      <c r="D6200" s="23" t="s">
        <v>6</v>
      </c>
      <c r="E6200" s="23" t="s">
        <v>1</v>
      </c>
      <c r="F6200" s="23" t="s">
        <v>7</v>
      </c>
      <c r="G6200" s="23" t="s">
        <v>975</v>
      </c>
      <c r="H6200" s="2" t="s">
        <v>7722</v>
      </c>
      <c r="I6200" s="23" t="s">
        <v>7412</v>
      </c>
      <c r="J6200" s="23"/>
      <c r="K6200" s="23" t="s">
        <v>9712</v>
      </c>
      <c r="L6200" s="23" t="s">
        <v>9538</v>
      </c>
      <c r="M6200" s="23">
        <f>YEAR(Tabla2[[#This Row],[Fecha de creación]])</f>
        <v>2022</v>
      </c>
      <c r="N6200" s="23">
        <f>MONTH(Tabla2[[#This Row],[Fecha de creación]])</f>
        <v>1</v>
      </c>
    </row>
    <row r="6201" spans="1:14" x14ac:dyDescent="0.25">
      <c r="A6201" s="26">
        <v>44567.529930555553</v>
      </c>
      <c r="B6201" s="23" t="s">
        <v>100</v>
      </c>
      <c r="C6201" s="23" t="s">
        <v>7900</v>
      </c>
      <c r="D6201" s="23" t="s">
        <v>1016</v>
      </c>
      <c r="E6201" s="23" t="s">
        <v>1</v>
      </c>
      <c r="F6201" s="23" t="s">
        <v>7</v>
      </c>
      <c r="G6201" s="23" t="s">
        <v>3</v>
      </c>
      <c r="H6201" s="2" t="s">
        <v>7731</v>
      </c>
      <c r="I6201" s="23" t="s">
        <v>7575</v>
      </c>
      <c r="J6201" s="23" t="s">
        <v>59</v>
      </c>
      <c r="K6201" s="23" t="s">
        <v>9712</v>
      </c>
      <c r="L6201" s="23" t="s">
        <v>9538</v>
      </c>
      <c r="M6201" s="23">
        <f>YEAR(Tabla2[[#This Row],[Fecha de creación]])</f>
        <v>2022</v>
      </c>
      <c r="N6201" s="23">
        <f>MONTH(Tabla2[[#This Row],[Fecha de creación]])</f>
        <v>1</v>
      </c>
    </row>
    <row r="6202" spans="1:14" x14ac:dyDescent="0.25">
      <c r="A6202" s="26">
        <v>44567.530358796299</v>
      </c>
      <c r="B6202" s="23" t="s">
        <v>56</v>
      </c>
      <c r="C6202" s="23" t="s">
        <v>7901</v>
      </c>
      <c r="D6202" s="23" t="s">
        <v>7351</v>
      </c>
      <c r="E6202" s="23" t="s">
        <v>1</v>
      </c>
      <c r="F6202" s="23" t="s">
        <v>7</v>
      </c>
      <c r="G6202" s="23" t="s">
        <v>975</v>
      </c>
      <c r="H6202" s="2" t="s">
        <v>7734</v>
      </c>
      <c r="I6202" s="23" t="s">
        <v>7342</v>
      </c>
      <c r="J6202" s="23" t="s">
        <v>958</v>
      </c>
      <c r="K6202" s="23" t="s">
        <v>9712</v>
      </c>
      <c r="L6202" s="23" t="s">
        <v>9538</v>
      </c>
      <c r="M6202" s="23">
        <f>YEAR(Tabla2[[#This Row],[Fecha de creación]])</f>
        <v>2022</v>
      </c>
      <c r="N6202" s="23">
        <f>MONTH(Tabla2[[#This Row],[Fecha de creación]])</f>
        <v>1</v>
      </c>
    </row>
    <row r="6203" spans="1:14" x14ac:dyDescent="0.25">
      <c r="A6203" s="26">
        <v>44567.534525462965</v>
      </c>
      <c r="B6203" s="23" t="s">
        <v>189</v>
      </c>
      <c r="C6203" s="23" t="s">
        <v>7902</v>
      </c>
      <c r="D6203" s="23" t="s">
        <v>1061</v>
      </c>
      <c r="E6203" s="23" t="s">
        <v>1</v>
      </c>
      <c r="F6203" s="23" t="s">
        <v>7</v>
      </c>
      <c r="G6203" s="23" t="s">
        <v>1551</v>
      </c>
      <c r="H6203" s="2" t="s">
        <v>7737</v>
      </c>
      <c r="I6203" s="23" t="s">
        <v>7205</v>
      </c>
      <c r="J6203" s="23" t="s">
        <v>59</v>
      </c>
      <c r="K6203" s="23" t="s">
        <v>9712</v>
      </c>
      <c r="L6203" s="23" t="s">
        <v>9538</v>
      </c>
      <c r="M6203" s="23">
        <f>YEAR(Tabla2[[#This Row],[Fecha de creación]])</f>
        <v>2022</v>
      </c>
      <c r="N6203" s="23">
        <f>MONTH(Tabla2[[#This Row],[Fecha de creación]])</f>
        <v>1</v>
      </c>
    </row>
    <row r="6204" spans="1:14" x14ac:dyDescent="0.25">
      <c r="A6204" s="26">
        <v>44567.541990740741</v>
      </c>
      <c r="B6204" s="23" t="s">
        <v>189</v>
      </c>
      <c r="C6204" s="23" t="s">
        <v>7903</v>
      </c>
      <c r="D6204" s="23" t="s">
        <v>1029</v>
      </c>
      <c r="E6204" s="23" t="s">
        <v>1</v>
      </c>
      <c r="F6204" s="23" t="s">
        <v>7</v>
      </c>
      <c r="G6204" s="23" t="s">
        <v>975</v>
      </c>
      <c r="H6204" s="2" t="s">
        <v>7730</v>
      </c>
      <c r="I6204" s="23" t="s">
        <v>7338</v>
      </c>
      <c r="J6204" s="23"/>
      <c r="K6204" s="23" t="s">
        <v>9712</v>
      </c>
      <c r="L6204" s="23" t="s">
        <v>9539</v>
      </c>
      <c r="M6204" s="23">
        <f>YEAR(Tabla2[[#This Row],[Fecha de creación]])</f>
        <v>2022</v>
      </c>
      <c r="N6204" s="23">
        <f>MONTH(Tabla2[[#This Row],[Fecha de creación]])</f>
        <v>1</v>
      </c>
    </row>
    <row r="6205" spans="1:14" x14ac:dyDescent="0.25">
      <c r="A6205" s="26">
        <v>44567.556423611109</v>
      </c>
      <c r="B6205" s="23" t="s">
        <v>189</v>
      </c>
      <c r="C6205" s="23" t="s">
        <v>7904</v>
      </c>
      <c r="D6205" s="23" t="s">
        <v>1029</v>
      </c>
      <c r="E6205" s="23" t="s">
        <v>1</v>
      </c>
      <c r="F6205" s="23" t="s">
        <v>7</v>
      </c>
      <c r="G6205" s="23" t="s">
        <v>1551</v>
      </c>
      <c r="H6205" s="2" t="s">
        <v>7734</v>
      </c>
      <c r="I6205" s="23" t="s">
        <v>7524</v>
      </c>
      <c r="J6205" s="23" t="s">
        <v>958</v>
      </c>
      <c r="K6205" s="23" t="s">
        <v>9712</v>
      </c>
      <c r="L6205" s="23" t="s">
        <v>9538</v>
      </c>
      <c r="M6205" s="23">
        <f>YEAR(Tabla2[[#This Row],[Fecha de creación]])</f>
        <v>2022</v>
      </c>
      <c r="N6205" s="23">
        <f>MONTH(Tabla2[[#This Row],[Fecha de creación]])</f>
        <v>1</v>
      </c>
    </row>
    <row r="6206" spans="1:14" x14ac:dyDescent="0.25">
      <c r="A6206" s="26">
        <v>44567.562442129631</v>
      </c>
      <c r="B6206" s="23" t="s">
        <v>56</v>
      </c>
      <c r="C6206" s="23" t="s">
        <v>7905</v>
      </c>
      <c r="D6206" s="23" t="s">
        <v>7906</v>
      </c>
      <c r="E6206" s="23" t="s">
        <v>1</v>
      </c>
      <c r="F6206" s="23" t="s">
        <v>7</v>
      </c>
      <c r="G6206" s="23" t="s">
        <v>975</v>
      </c>
      <c r="H6206" s="2" t="s">
        <v>7730</v>
      </c>
      <c r="I6206" s="23" t="s">
        <v>7342</v>
      </c>
      <c r="J6206" s="23"/>
      <c r="K6206" s="23" t="s">
        <v>9712</v>
      </c>
      <c r="L6206" s="23" t="s">
        <v>9538</v>
      </c>
      <c r="M6206" s="23">
        <f>YEAR(Tabla2[[#This Row],[Fecha de creación]])</f>
        <v>2022</v>
      </c>
      <c r="N6206" s="23">
        <f>MONTH(Tabla2[[#This Row],[Fecha de creación]])</f>
        <v>1</v>
      </c>
    </row>
    <row r="6207" spans="1:14" x14ac:dyDescent="0.25">
      <c r="A6207" s="26">
        <v>44567.577777777777</v>
      </c>
      <c r="B6207" s="23" t="s">
        <v>56</v>
      </c>
      <c r="C6207" s="23" t="s">
        <v>7907</v>
      </c>
      <c r="D6207" s="23" t="s">
        <v>7341</v>
      </c>
      <c r="E6207" s="23" t="s">
        <v>1</v>
      </c>
      <c r="F6207" s="23" t="s">
        <v>22</v>
      </c>
      <c r="G6207" s="23" t="s">
        <v>975</v>
      </c>
      <c r="H6207" s="2" t="s">
        <v>7734</v>
      </c>
      <c r="I6207" s="23" t="s">
        <v>7342</v>
      </c>
      <c r="J6207" s="23" t="s">
        <v>958</v>
      </c>
      <c r="K6207" s="23" t="s">
        <v>9712</v>
      </c>
      <c r="L6207" s="23" t="s">
        <v>9538</v>
      </c>
      <c r="M6207" s="23">
        <f>YEAR(Tabla2[[#This Row],[Fecha de creación]])</f>
        <v>2022</v>
      </c>
      <c r="N6207" s="23">
        <f>MONTH(Tabla2[[#This Row],[Fecha de creación]])</f>
        <v>1</v>
      </c>
    </row>
    <row r="6208" spans="1:14" x14ac:dyDescent="0.25">
      <c r="A6208" s="26">
        <v>44567.581805555557</v>
      </c>
      <c r="B6208" s="23" t="s">
        <v>56</v>
      </c>
      <c r="C6208" s="23" t="s">
        <v>7908</v>
      </c>
      <c r="D6208" s="23" t="s">
        <v>7341</v>
      </c>
      <c r="E6208" s="23" t="s">
        <v>1</v>
      </c>
      <c r="F6208" s="23" t="s">
        <v>22</v>
      </c>
      <c r="G6208" s="23" t="s">
        <v>975</v>
      </c>
      <c r="H6208" s="2" t="s">
        <v>7734</v>
      </c>
      <c r="I6208" s="23" t="s">
        <v>7342</v>
      </c>
      <c r="J6208" s="23" t="s">
        <v>958</v>
      </c>
      <c r="K6208" s="23" t="s">
        <v>9712</v>
      </c>
      <c r="L6208" s="23" t="s">
        <v>9538</v>
      </c>
      <c r="M6208" s="23">
        <f>YEAR(Tabla2[[#This Row],[Fecha de creación]])</f>
        <v>2022</v>
      </c>
      <c r="N6208" s="23">
        <f>MONTH(Tabla2[[#This Row],[Fecha de creación]])</f>
        <v>1</v>
      </c>
    </row>
    <row r="6209" spans="1:14" x14ac:dyDescent="0.25">
      <c r="A6209" s="26">
        <v>44567.583726851852</v>
      </c>
      <c r="B6209" s="23" t="s">
        <v>56</v>
      </c>
      <c r="C6209" s="23" t="s">
        <v>7909</v>
      </c>
      <c r="D6209" s="23" t="s">
        <v>7341</v>
      </c>
      <c r="E6209" s="23" t="s">
        <v>1</v>
      </c>
      <c r="F6209" s="23" t="s">
        <v>22</v>
      </c>
      <c r="G6209" s="23" t="s">
        <v>975</v>
      </c>
      <c r="H6209" s="2" t="s">
        <v>7734</v>
      </c>
      <c r="I6209" s="23" t="s">
        <v>7342</v>
      </c>
      <c r="J6209" s="23" t="s">
        <v>958</v>
      </c>
      <c r="K6209" s="23" t="s">
        <v>9712</v>
      </c>
      <c r="L6209" s="23" t="s">
        <v>9539</v>
      </c>
      <c r="M6209" s="23">
        <f>YEAR(Tabla2[[#This Row],[Fecha de creación]])</f>
        <v>2022</v>
      </c>
      <c r="N6209" s="23">
        <f>MONTH(Tabla2[[#This Row],[Fecha de creación]])</f>
        <v>1</v>
      </c>
    </row>
    <row r="6210" spans="1:14" x14ac:dyDescent="0.25">
      <c r="A6210" s="26">
        <v>44567.605879629627</v>
      </c>
      <c r="B6210" s="23" t="s">
        <v>0</v>
      </c>
      <c r="C6210" s="23" t="s">
        <v>7910</v>
      </c>
      <c r="D6210" s="23" t="s">
        <v>982</v>
      </c>
      <c r="E6210" s="23" t="s">
        <v>1</v>
      </c>
      <c r="F6210" s="23" t="s">
        <v>22</v>
      </c>
      <c r="G6210" s="23" t="s">
        <v>3</v>
      </c>
      <c r="H6210" s="2" t="s">
        <v>8893</v>
      </c>
      <c r="I6210" s="23" t="s">
        <v>5999</v>
      </c>
      <c r="J6210" s="23"/>
      <c r="K6210" s="23" t="s">
        <v>9712</v>
      </c>
      <c r="L6210" s="23" t="s">
        <v>9538</v>
      </c>
      <c r="M6210" s="23">
        <f>YEAR(Tabla2[[#This Row],[Fecha de creación]])</f>
        <v>2022</v>
      </c>
      <c r="N6210" s="23">
        <f>MONTH(Tabla2[[#This Row],[Fecha de creación]])</f>
        <v>1</v>
      </c>
    </row>
    <row r="6211" spans="1:14" x14ac:dyDescent="0.25">
      <c r="A6211" s="26">
        <v>44567.606516203705</v>
      </c>
      <c r="B6211" s="23" t="s">
        <v>0</v>
      </c>
      <c r="C6211" s="23" t="s">
        <v>7911</v>
      </c>
      <c r="D6211" s="23" t="s">
        <v>172</v>
      </c>
      <c r="E6211" s="23" t="s">
        <v>1</v>
      </c>
      <c r="F6211" s="23" t="s">
        <v>22</v>
      </c>
      <c r="G6211" s="23" t="s">
        <v>3</v>
      </c>
      <c r="H6211" s="2" t="s">
        <v>7721</v>
      </c>
      <c r="I6211" s="23" t="s">
        <v>5999</v>
      </c>
      <c r="J6211" s="23"/>
      <c r="K6211" s="23" t="s">
        <v>9712</v>
      </c>
      <c r="L6211" s="23" t="s">
        <v>9539</v>
      </c>
      <c r="M6211" s="23">
        <f>YEAR(Tabla2[[#This Row],[Fecha de creación]])</f>
        <v>2022</v>
      </c>
      <c r="N6211" s="23">
        <f>MONTH(Tabla2[[#This Row],[Fecha de creación]])</f>
        <v>1</v>
      </c>
    </row>
    <row r="6212" spans="1:14" x14ac:dyDescent="0.25">
      <c r="A6212" s="26">
        <v>44567.662152777775</v>
      </c>
      <c r="B6212" s="23" t="s">
        <v>189</v>
      </c>
      <c r="C6212" s="23" t="s">
        <v>7912</v>
      </c>
      <c r="D6212" s="23" t="s">
        <v>7913</v>
      </c>
      <c r="E6212" s="23" t="s">
        <v>1</v>
      </c>
      <c r="F6212" s="23" t="s">
        <v>7</v>
      </c>
      <c r="G6212" s="23" t="s">
        <v>975</v>
      </c>
      <c r="H6212" s="2" t="s">
        <v>7730</v>
      </c>
      <c r="I6212" s="23" t="s">
        <v>7338</v>
      </c>
      <c r="J6212" s="23" t="s">
        <v>958</v>
      </c>
      <c r="K6212" s="23" t="s">
        <v>9712</v>
      </c>
      <c r="L6212" s="23" t="s">
        <v>9539</v>
      </c>
      <c r="M6212" s="23">
        <f>YEAR(Tabla2[[#This Row],[Fecha de creación]])</f>
        <v>2022</v>
      </c>
      <c r="N6212" s="23">
        <f>MONTH(Tabla2[[#This Row],[Fecha de creación]])</f>
        <v>1</v>
      </c>
    </row>
    <row r="6213" spans="1:14" x14ac:dyDescent="0.25">
      <c r="A6213" s="26">
        <v>44567.670486111114</v>
      </c>
      <c r="B6213" s="23" t="s">
        <v>189</v>
      </c>
      <c r="C6213" s="23" t="s">
        <v>7914</v>
      </c>
      <c r="D6213" s="23" t="s">
        <v>1029</v>
      </c>
      <c r="E6213" s="23" t="s">
        <v>1</v>
      </c>
      <c r="F6213" s="23" t="s">
        <v>7</v>
      </c>
      <c r="G6213" s="23" t="s">
        <v>975</v>
      </c>
      <c r="H6213" s="2" t="s">
        <v>7730</v>
      </c>
      <c r="I6213" s="23" t="s">
        <v>7338</v>
      </c>
      <c r="J6213" s="23" t="s">
        <v>958</v>
      </c>
      <c r="K6213" s="23" t="s">
        <v>9712</v>
      </c>
      <c r="L6213" s="23" t="s">
        <v>9538</v>
      </c>
      <c r="M6213" s="23">
        <f>YEAR(Tabla2[[#This Row],[Fecha de creación]])</f>
        <v>2022</v>
      </c>
      <c r="N6213" s="23">
        <f>MONTH(Tabla2[[#This Row],[Fecha de creación]])</f>
        <v>1</v>
      </c>
    </row>
    <row r="6214" spans="1:14" x14ac:dyDescent="0.25">
      <c r="A6214" s="26">
        <v>44567.670532407406</v>
      </c>
      <c r="B6214" s="23" t="s">
        <v>100</v>
      </c>
      <c r="C6214" s="23" t="s">
        <v>7915</v>
      </c>
      <c r="D6214" s="23" t="s">
        <v>1522</v>
      </c>
      <c r="E6214" s="23" t="s">
        <v>1</v>
      </c>
      <c r="F6214" s="23" t="s">
        <v>22</v>
      </c>
      <c r="G6214" s="23" t="s">
        <v>975</v>
      </c>
      <c r="I6214" s="23" t="s">
        <v>7660</v>
      </c>
      <c r="J6214" s="23" t="s">
        <v>964</v>
      </c>
      <c r="K6214" s="23" t="s">
        <v>9712</v>
      </c>
      <c r="L6214" s="23" t="s">
        <v>9538</v>
      </c>
      <c r="M6214" s="23">
        <f>YEAR(Tabla2[[#This Row],[Fecha de creación]])</f>
        <v>2022</v>
      </c>
      <c r="N6214" s="23">
        <f>MONTH(Tabla2[[#This Row],[Fecha de creación]])</f>
        <v>1</v>
      </c>
    </row>
    <row r="6215" spans="1:14" x14ac:dyDescent="0.25">
      <c r="A6215" s="26">
        <v>44567.675543981481</v>
      </c>
      <c r="B6215" s="23" t="s">
        <v>100</v>
      </c>
      <c r="C6215" s="23" t="s">
        <v>7916</v>
      </c>
      <c r="D6215" s="23" t="s">
        <v>1522</v>
      </c>
      <c r="E6215" s="23" t="s">
        <v>1</v>
      </c>
      <c r="F6215" s="23" t="s">
        <v>22</v>
      </c>
      <c r="G6215" s="23" t="s">
        <v>975</v>
      </c>
      <c r="I6215" s="23" t="s">
        <v>7660</v>
      </c>
      <c r="J6215" s="23" t="s">
        <v>964</v>
      </c>
      <c r="K6215" s="23" t="s">
        <v>9712</v>
      </c>
      <c r="L6215" s="23" t="s">
        <v>9538</v>
      </c>
      <c r="M6215" s="23">
        <f>YEAR(Tabla2[[#This Row],[Fecha de creación]])</f>
        <v>2022</v>
      </c>
      <c r="N6215" s="23">
        <f>MONTH(Tabla2[[#This Row],[Fecha de creación]])</f>
        <v>1</v>
      </c>
    </row>
    <row r="6216" spans="1:14" x14ac:dyDescent="0.25">
      <c r="A6216" s="26">
        <v>44567.678055555552</v>
      </c>
      <c r="B6216" s="23" t="s">
        <v>100</v>
      </c>
      <c r="C6216" s="23" t="s">
        <v>7917</v>
      </c>
      <c r="D6216" s="23" t="s">
        <v>962</v>
      </c>
      <c r="E6216" s="23" t="s">
        <v>1</v>
      </c>
      <c r="F6216" s="23" t="s">
        <v>22</v>
      </c>
      <c r="G6216" s="23" t="s">
        <v>975</v>
      </c>
      <c r="I6216" s="23" t="s">
        <v>7660</v>
      </c>
      <c r="J6216" s="23" t="s">
        <v>964</v>
      </c>
      <c r="K6216" s="23" t="s">
        <v>9712</v>
      </c>
      <c r="L6216" s="23" t="s">
        <v>9539</v>
      </c>
      <c r="M6216" s="23">
        <f>YEAR(Tabla2[[#This Row],[Fecha de creación]])</f>
        <v>2022</v>
      </c>
      <c r="N6216" s="23">
        <f>MONTH(Tabla2[[#This Row],[Fecha de creación]])</f>
        <v>1</v>
      </c>
    </row>
    <row r="6217" spans="1:14" x14ac:dyDescent="0.25">
      <c r="A6217" s="26">
        <v>44567.678252314814</v>
      </c>
      <c r="B6217" s="23" t="s">
        <v>34</v>
      </c>
      <c r="C6217" s="23" t="s">
        <v>7918</v>
      </c>
      <c r="D6217" s="23" t="s">
        <v>7919</v>
      </c>
      <c r="E6217" s="23" t="s">
        <v>1</v>
      </c>
      <c r="F6217" s="23" t="s">
        <v>7</v>
      </c>
      <c r="G6217" s="23" t="s">
        <v>1551</v>
      </c>
      <c r="H6217" s="2" t="s">
        <v>7721</v>
      </c>
      <c r="I6217" s="23" t="s">
        <v>7920</v>
      </c>
      <c r="J6217" s="23" t="s">
        <v>59</v>
      </c>
      <c r="K6217" s="23" t="s">
        <v>9712</v>
      </c>
      <c r="L6217" s="23" t="s">
        <v>9538</v>
      </c>
      <c r="M6217" s="23">
        <f>YEAR(Tabla2[[#This Row],[Fecha de creación]])</f>
        <v>2022</v>
      </c>
      <c r="N6217" s="23">
        <f>MONTH(Tabla2[[#This Row],[Fecha de creación]])</f>
        <v>1</v>
      </c>
    </row>
    <row r="6218" spans="1:14" x14ac:dyDescent="0.25">
      <c r="A6218" s="26">
        <v>44567.682766203703</v>
      </c>
      <c r="B6218" s="23" t="s">
        <v>19</v>
      </c>
      <c r="C6218" s="23" t="s">
        <v>7921</v>
      </c>
      <c r="D6218" s="23" t="s">
        <v>7922</v>
      </c>
      <c r="E6218" s="23" t="s">
        <v>1</v>
      </c>
      <c r="F6218" s="23" t="s">
        <v>22</v>
      </c>
      <c r="G6218" s="23" t="s">
        <v>975</v>
      </c>
      <c r="H6218" s="2" t="s">
        <v>7744</v>
      </c>
      <c r="I6218" s="23" t="s">
        <v>23</v>
      </c>
      <c r="J6218" s="23"/>
      <c r="K6218" s="23" t="s">
        <v>9712</v>
      </c>
      <c r="L6218" s="23" t="s">
        <v>9538</v>
      </c>
      <c r="M6218" s="23">
        <f>YEAR(Tabla2[[#This Row],[Fecha de creación]])</f>
        <v>2022</v>
      </c>
      <c r="N6218" s="23">
        <f>MONTH(Tabla2[[#This Row],[Fecha de creación]])</f>
        <v>1</v>
      </c>
    </row>
    <row r="6219" spans="1:14" x14ac:dyDescent="0.25">
      <c r="A6219" s="26">
        <v>44567.685671296298</v>
      </c>
      <c r="B6219" s="23" t="s">
        <v>100</v>
      </c>
      <c r="C6219" s="23" t="s">
        <v>7923</v>
      </c>
      <c r="D6219" s="23" t="s">
        <v>962</v>
      </c>
      <c r="E6219" s="23" t="s">
        <v>1</v>
      </c>
      <c r="F6219" s="23" t="s">
        <v>22</v>
      </c>
      <c r="G6219" s="23" t="s">
        <v>975</v>
      </c>
      <c r="I6219" s="23" t="s">
        <v>7660</v>
      </c>
      <c r="J6219" s="23" t="s">
        <v>964</v>
      </c>
      <c r="K6219" s="23" t="s">
        <v>9712</v>
      </c>
      <c r="L6219" s="23" t="s">
        <v>9538</v>
      </c>
      <c r="M6219" s="23">
        <f>YEAR(Tabla2[[#This Row],[Fecha de creación]])</f>
        <v>2022</v>
      </c>
      <c r="N6219" s="23">
        <f>MONTH(Tabla2[[#This Row],[Fecha de creación]])</f>
        <v>1</v>
      </c>
    </row>
    <row r="6220" spans="1:14" x14ac:dyDescent="0.25">
      <c r="A6220" s="26">
        <v>44567.685914351852</v>
      </c>
      <c r="B6220" s="23" t="s">
        <v>19</v>
      </c>
      <c r="C6220" s="23" t="s">
        <v>7924</v>
      </c>
      <c r="D6220" s="23" t="s">
        <v>7925</v>
      </c>
      <c r="E6220" s="23" t="s">
        <v>1</v>
      </c>
      <c r="F6220" s="23" t="s">
        <v>22</v>
      </c>
      <c r="G6220" s="23" t="s">
        <v>975</v>
      </c>
      <c r="H6220" s="2" t="s">
        <v>7744</v>
      </c>
      <c r="I6220" s="23" t="s">
        <v>23</v>
      </c>
      <c r="J6220" s="23"/>
      <c r="K6220" s="23" t="s">
        <v>9712</v>
      </c>
      <c r="L6220" s="23" t="s">
        <v>9539</v>
      </c>
      <c r="M6220" s="23">
        <f>YEAR(Tabla2[[#This Row],[Fecha de creación]])</f>
        <v>2022</v>
      </c>
      <c r="N6220" s="23">
        <f>MONTH(Tabla2[[#This Row],[Fecha de creación]])</f>
        <v>1</v>
      </c>
    </row>
    <row r="6221" spans="1:14" x14ac:dyDescent="0.25">
      <c r="A6221" s="26">
        <v>44567.686805555553</v>
      </c>
      <c r="B6221" s="23" t="s">
        <v>0</v>
      </c>
      <c r="C6221" s="23" t="s">
        <v>7926</v>
      </c>
      <c r="D6221" s="23" t="s">
        <v>21</v>
      </c>
      <c r="E6221" s="23" t="s">
        <v>1</v>
      </c>
      <c r="F6221" s="23" t="s">
        <v>22</v>
      </c>
      <c r="G6221" s="23" t="s">
        <v>975</v>
      </c>
      <c r="H6221" s="2" t="s">
        <v>7764</v>
      </c>
      <c r="I6221" s="23" t="s">
        <v>7412</v>
      </c>
      <c r="J6221" s="23"/>
      <c r="K6221" s="23" t="s">
        <v>9712</v>
      </c>
      <c r="L6221" s="23" t="s">
        <v>9538</v>
      </c>
      <c r="M6221" s="23">
        <f>YEAR(Tabla2[[#This Row],[Fecha de creación]])</f>
        <v>2022</v>
      </c>
      <c r="N6221" s="23">
        <f>MONTH(Tabla2[[#This Row],[Fecha de creación]])</f>
        <v>1</v>
      </c>
    </row>
    <row r="6222" spans="1:14" x14ac:dyDescent="0.25">
      <c r="A6222" s="26">
        <v>44567.688703703701</v>
      </c>
      <c r="B6222" s="23" t="s">
        <v>19</v>
      </c>
      <c r="C6222" s="23" t="s">
        <v>7927</v>
      </c>
      <c r="D6222" s="23" t="s">
        <v>7928</v>
      </c>
      <c r="E6222" s="23" t="s">
        <v>1</v>
      </c>
      <c r="F6222" s="23" t="s">
        <v>7</v>
      </c>
      <c r="G6222" s="23" t="s">
        <v>975</v>
      </c>
      <c r="H6222" s="2" t="s">
        <v>7731</v>
      </c>
      <c r="I6222" s="23" t="s">
        <v>23</v>
      </c>
      <c r="J6222" s="23"/>
      <c r="K6222" s="23" t="s">
        <v>9712</v>
      </c>
      <c r="L6222" s="23" t="s">
        <v>9538</v>
      </c>
      <c r="M6222" s="23">
        <f>YEAR(Tabla2[[#This Row],[Fecha de creación]])</f>
        <v>2022</v>
      </c>
      <c r="N6222" s="23">
        <f>MONTH(Tabla2[[#This Row],[Fecha de creación]])</f>
        <v>1</v>
      </c>
    </row>
    <row r="6223" spans="1:14" x14ac:dyDescent="0.25">
      <c r="A6223" s="26">
        <v>44567.68986111111</v>
      </c>
      <c r="B6223" s="23" t="s">
        <v>100</v>
      </c>
      <c r="C6223" s="23" t="s">
        <v>7929</v>
      </c>
      <c r="D6223" s="23" t="s">
        <v>962</v>
      </c>
      <c r="E6223" s="23" t="s">
        <v>1</v>
      </c>
      <c r="F6223" s="23" t="s">
        <v>22</v>
      </c>
      <c r="G6223" s="23" t="s">
        <v>975</v>
      </c>
      <c r="I6223" s="23" t="s">
        <v>7660</v>
      </c>
      <c r="J6223" s="23" t="s">
        <v>964</v>
      </c>
      <c r="K6223" s="23" t="s">
        <v>9712</v>
      </c>
      <c r="L6223" s="23" t="s">
        <v>9539</v>
      </c>
      <c r="M6223" s="23">
        <f>YEAR(Tabla2[[#This Row],[Fecha de creación]])</f>
        <v>2022</v>
      </c>
      <c r="N6223" s="23">
        <f>MONTH(Tabla2[[#This Row],[Fecha de creación]])</f>
        <v>1</v>
      </c>
    </row>
    <row r="6224" spans="1:14" x14ac:dyDescent="0.25">
      <c r="A6224" s="26">
        <v>44567.691550925927</v>
      </c>
      <c r="B6224" s="23" t="s">
        <v>7771</v>
      </c>
      <c r="C6224" s="23" t="s">
        <v>7930</v>
      </c>
      <c r="D6224" s="23" t="s">
        <v>47</v>
      </c>
      <c r="E6224" s="23" t="s">
        <v>1</v>
      </c>
      <c r="F6224" s="23" t="s">
        <v>7</v>
      </c>
      <c r="G6224" s="23" t="s">
        <v>975</v>
      </c>
      <c r="H6224" s="2" t="s">
        <v>7745</v>
      </c>
      <c r="I6224" s="23" t="s">
        <v>7931</v>
      </c>
      <c r="J6224" s="23" t="s">
        <v>59</v>
      </c>
      <c r="K6224" s="23" t="s">
        <v>9712</v>
      </c>
      <c r="L6224" s="23" t="s">
        <v>9538</v>
      </c>
      <c r="M6224" s="23">
        <f>YEAR(Tabla2[[#This Row],[Fecha de creación]])</f>
        <v>2022</v>
      </c>
      <c r="N6224" s="23">
        <f>MONTH(Tabla2[[#This Row],[Fecha de creación]])</f>
        <v>1</v>
      </c>
    </row>
    <row r="6225" spans="1:14" x14ac:dyDescent="0.25">
      <c r="A6225" s="26">
        <v>44567.693113425928</v>
      </c>
      <c r="B6225" s="23" t="s">
        <v>19</v>
      </c>
      <c r="C6225" s="23" t="s">
        <v>7932</v>
      </c>
      <c r="D6225" s="23" t="s">
        <v>7933</v>
      </c>
      <c r="E6225" s="23" t="s">
        <v>1</v>
      </c>
      <c r="F6225" s="23" t="s">
        <v>7</v>
      </c>
      <c r="G6225" s="23" t="s">
        <v>975</v>
      </c>
      <c r="H6225" s="2" t="s">
        <v>7731</v>
      </c>
      <c r="I6225" s="23" t="s">
        <v>23</v>
      </c>
      <c r="J6225" s="23"/>
      <c r="K6225" s="23" t="s">
        <v>9712</v>
      </c>
      <c r="L6225" s="23" t="s">
        <v>9538</v>
      </c>
      <c r="M6225" s="23">
        <f>YEAR(Tabla2[[#This Row],[Fecha de creación]])</f>
        <v>2022</v>
      </c>
      <c r="N6225" s="23">
        <f>MONTH(Tabla2[[#This Row],[Fecha de creación]])</f>
        <v>1</v>
      </c>
    </row>
    <row r="6226" spans="1:14" x14ac:dyDescent="0.25">
      <c r="A6226" s="26">
        <v>44567.695636574077</v>
      </c>
      <c r="B6226" s="23" t="s">
        <v>19</v>
      </c>
      <c r="C6226" s="23" t="s">
        <v>7934</v>
      </c>
      <c r="D6226" s="23" t="s">
        <v>7935</v>
      </c>
      <c r="E6226" s="23" t="s">
        <v>1</v>
      </c>
      <c r="F6226" s="23" t="s">
        <v>7</v>
      </c>
      <c r="G6226" s="23" t="s">
        <v>975</v>
      </c>
      <c r="H6226" s="2" t="s">
        <v>7728</v>
      </c>
      <c r="I6226" s="23" t="s">
        <v>23</v>
      </c>
      <c r="J6226" s="23"/>
      <c r="K6226" s="23" t="s">
        <v>9712</v>
      </c>
      <c r="L6226" s="23" t="s">
        <v>9538</v>
      </c>
      <c r="M6226" s="23">
        <f>YEAR(Tabla2[[#This Row],[Fecha de creación]])</f>
        <v>2022</v>
      </c>
      <c r="N6226" s="23">
        <f>MONTH(Tabla2[[#This Row],[Fecha de creación]])</f>
        <v>1</v>
      </c>
    </row>
    <row r="6227" spans="1:14" x14ac:dyDescent="0.25">
      <c r="A6227" s="26">
        <v>44567.696805555555</v>
      </c>
      <c r="B6227" s="23" t="s">
        <v>7771</v>
      </c>
      <c r="C6227" s="23" t="s">
        <v>7936</v>
      </c>
      <c r="D6227" s="23" t="s">
        <v>7937</v>
      </c>
      <c r="E6227" s="23" t="s">
        <v>1</v>
      </c>
      <c r="F6227" s="23" t="s">
        <v>22</v>
      </c>
      <c r="G6227" s="23" t="s">
        <v>975</v>
      </c>
      <c r="H6227" s="2" t="s">
        <v>7734</v>
      </c>
      <c r="I6227" s="23" t="s">
        <v>7931</v>
      </c>
      <c r="J6227" s="23" t="s">
        <v>59</v>
      </c>
      <c r="K6227" s="23" t="s">
        <v>9712</v>
      </c>
      <c r="L6227" s="23" t="s">
        <v>9538</v>
      </c>
      <c r="M6227" s="23">
        <f>YEAR(Tabla2[[#This Row],[Fecha de creación]])</f>
        <v>2022</v>
      </c>
      <c r="N6227" s="23">
        <f>MONTH(Tabla2[[#This Row],[Fecha de creación]])</f>
        <v>1</v>
      </c>
    </row>
    <row r="6228" spans="1:14" x14ac:dyDescent="0.25">
      <c r="A6228" s="26">
        <v>44567.697615740741</v>
      </c>
      <c r="B6228" s="23" t="s">
        <v>19</v>
      </c>
      <c r="C6228" s="23" t="s">
        <v>7938</v>
      </c>
      <c r="D6228" s="23" t="s">
        <v>7939</v>
      </c>
      <c r="E6228" s="23" t="s">
        <v>1</v>
      </c>
      <c r="F6228" s="23" t="s">
        <v>7</v>
      </c>
      <c r="G6228" s="23" t="s">
        <v>975</v>
      </c>
      <c r="H6228" s="2" t="s">
        <v>7730</v>
      </c>
      <c r="I6228" s="23" t="s">
        <v>23</v>
      </c>
      <c r="J6228" s="23"/>
      <c r="K6228" s="23" t="s">
        <v>9712</v>
      </c>
      <c r="L6228" s="23" t="s">
        <v>9538</v>
      </c>
      <c r="M6228" s="23">
        <f>YEAR(Tabla2[[#This Row],[Fecha de creación]])</f>
        <v>2022</v>
      </c>
      <c r="N6228" s="23">
        <f>MONTH(Tabla2[[#This Row],[Fecha de creación]])</f>
        <v>1</v>
      </c>
    </row>
    <row r="6229" spans="1:14" x14ac:dyDescent="0.25">
      <c r="A6229" s="26">
        <v>44567.700243055559</v>
      </c>
      <c r="B6229" s="23" t="s">
        <v>0</v>
      </c>
      <c r="C6229" s="23" t="s">
        <v>7940</v>
      </c>
      <c r="D6229" s="23" t="s">
        <v>7941</v>
      </c>
      <c r="E6229" s="23" t="s">
        <v>1</v>
      </c>
      <c r="F6229" s="23" t="s">
        <v>7</v>
      </c>
      <c r="G6229" s="23" t="s">
        <v>3</v>
      </c>
      <c r="H6229" s="2" t="s">
        <v>7777</v>
      </c>
      <c r="I6229" s="23" t="s">
        <v>5999</v>
      </c>
      <c r="J6229" s="23"/>
      <c r="K6229" s="23" t="s">
        <v>9712</v>
      </c>
      <c r="L6229" s="23" t="s">
        <v>9538</v>
      </c>
      <c r="M6229" s="23">
        <f>YEAR(Tabla2[[#This Row],[Fecha de creación]])</f>
        <v>2022</v>
      </c>
      <c r="N6229" s="23">
        <f>MONTH(Tabla2[[#This Row],[Fecha de creación]])</f>
        <v>1</v>
      </c>
    </row>
    <row r="6230" spans="1:14" x14ac:dyDescent="0.25">
      <c r="A6230" s="26">
        <v>44567.704918981479</v>
      </c>
      <c r="B6230" s="23" t="s">
        <v>189</v>
      </c>
      <c r="C6230" s="23" t="s">
        <v>7942</v>
      </c>
      <c r="D6230" s="23" t="s">
        <v>7849</v>
      </c>
      <c r="E6230" s="23" t="s">
        <v>1</v>
      </c>
      <c r="F6230" s="23" t="s">
        <v>22</v>
      </c>
      <c r="G6230" s="23" t="s">
        <v>975</v>
      </c>
      <c r="H6230" s="2" t="s">
        <v>7734</v>
      </c>
      <c r="I6230" s="23" t="s">
        <v>4486</v>
      </c>
      <c r="J6230" s="23"/>
      <c r="K6230" s="23" t="s">
        <v>9712</v>
      </c>
      <c r="L6230" s="23" t="s">
        <v>9538</v>
      </c>
      <c r="M6230" s="23">
        <f>YEAR(Tabla2[[#This Row],[Fecha de creación]])</f>
        <v>2022</v>
      </c>
      <c r="N6230" s="23">
        <f>MONTH(Tabla2[[#This Row],[Fecha de creación]])</f>
        <v>1</v>
      </c>
    </row>
    <row r="6231" spans="1:14" x14ac:dyDescent="0.25">
      <c r="A6231" s="26">
        <v>44567.709849537037</v>
      </c>
      <c r="B6231" s="23" t="s">
        <v>0</v>
      </c>
      <c r="C6231" s="23" t="s">
        <v>7943</v>
      </c>
      <c r="D6231" s="23" t="s">
        <v>246</v>
      </c>
      <c r="E6231" s="23" t="s">
        <v>1</v>
      </c>
      <c r="F6231" s="23" t="s">
        <v>7</v>
      </c>
      <c r="G6231" s="23" t="s">
        <v>3</v>
      </c>
      <c r="H6231" s="2" t="s">
        <v>7728</v>
      </c>
      <c r="I6231" s="23" t="s">
        <v>5999</v>
      </c>
      <c r="J6231" s="23"/>
      <c r="K6231" s="23" t="s">
        <v>9712</v>
      </c>
      <c r="L6231" s="23" t="s">
        <v>9539</v>
      </c>
      <c r="M6231" s="23">
        <f>YEAR(Tabla2[[#This Row],[Fecha de creación]])</f>
        <v>2022</v>
      </c>
      <c r="N6231" s="23">
        <f>MONTH(Tabla2[[#This Row],[Fecha de creación]])</f>
        <v>1</v>
      </c>
    </row>
    <row r="6232" spans="1:14" x14ac:dyDescent="0.25">
      <c r="A6232" s="26">
        <v>44567.710023148145</v>
      </c>
      <c r="B6232" s="23" t="s">
        <v>7771</v>
      </c>
      <c r="C6232" s="23" t="s">
        <v>7944</v>
      </c>
      <c r="D6232" s="23" t="s">
        <v>47</v>
      </c>
      <c r="E6232" s="23" t="s">
        <v>1</v>
      </c>
      <c r="F6232" s="23" t="s">
        <v>7</v>
      </c>
      <c r="G6232" s="23" t="s">
        <v>975</v>
      </c>
      <c r="H6232" s="2" t="s">
        <v>7745</v>
      </c>
      <c r="I6232" s="23" t="s">
        <v>7931</v>
      </c>
      <c r="J6232" s="23" t="s">
        <v>59</v>
      </c>
      <c r="K6232" s="23" t="s">
        <v>9712</v>
      </c>
      <c r="L6232" s="23" t="s">
        <v>9538</v>
      </c>
      <c r="M6232" s="23">
        <f>YEAR(Tabla2[[#This Row],[Fecha de creación]])</f>
        <v>2022</v>
      </c>
      <c r="N6232" s="23">
        <f>MONTH(Tabla2[[#This Row],[Fecha de creación]])</f>
        <v>1</v>
      </c>
    </row>
    <row r="6233" spans="1:14" x14ac:dyDescent="0.25">
      <c r="A6233" s="26">
        <v>44567.728333333333</v>
      </c>
      <c r="B6233" s="23" t="s">
        <v>0</v>
      </c>
      <c r="C6233" s="23" t="s">
        <v>7945</v>
      </c>
      <c r="D6233" s="23" t="s">
        <v>6</v>
      </c>
      <c r="E6233" s="23" t="s">
        <v>1</v>
      </c>
      <c r="F6233" s="23" t="s">
        <v>22</v>
      </c>
      <c r="G6233" s="23" t="s">
        <v>975</v>
      </c>
      <c r="H6233" s="2" t="s">
        <v>7722</v>
      </c>
      <c r="I6233" s="23" t="s">
        <v>5999</v>
      </c>
      <c r="J6233" s="23"/>
      <c r="K6233" s="23" t="s">
        <v>9712</v>
      </c>
      <c r="L6233" s="23" t="s">
        <v>9538</v>
      </c>
      <c r="M6233" s="23">
        <f>YEAR(Tabla2[[#This Row],[Fecha de creación]])</f>
        <v>2022</v>
      </c>
      <c r="N6233" s="23">
        <f>MONTH(Tabla2[[#This Row],[Fecha de creación]])</f>
        <v>1</v>
      </c>
    </row>
    <row r="6234" spans="1:14" x14ac:dyDescent="0.25">
      <c r="A6234" s="26">
        <v>44568.421041666668</v>
      </c>
      <c r="B6234" s="23" t="s">
        <v>0</v>
      </c>
      <c r="C6234" s="23" t="s">
        <v>7946</v>
      </c>
      <c r="D6234" s="23" t="s">
        <v>475</v>
      </c>
      <c r="E6234" s="23" t="s">
        <v>1</v>
      </c>
      <c r="F6234" s="23" t="s">
        <v>7</v>
      </c>
      <c r="G6234" s="23" t="s">
        <v>975</v>
      </c>
      <c r="H6234" s="2" t="s">
        <v>7731</v>
      </c>
      <c r="I6234" s="23" t="s">
        <v>7412</v>
      </c>
      <c r="J6234" s="23"/>
      <c r="K6234" s="23" t="s">
        <v>9712</v>
      </c>
      <c r="L6234" s="23" t="s">
        <v>9538</v>
      </c>
      <c r="M6234" s="23">
        <f>YEAR(Tabla2[[#This Row],[Fecha de creación]])</f>
        <v>2022</v>
      </c>
      <c r="N6234" s="23">
        <f>MONTH(Tabla2[[#This Row],[Fecha de creación]])</f>
        <v>1</v>
      </c>
    </row>
    <row r="6235" spans="1:14" x14ac:dyDescent="0.25">
      <c r="A6235" s="26">
        <v>44568.422164351854</v>
      </c>
      <c r="B6235" s="23" t="s">
        <v>189</v>
      </c>
      <c r="C6235" s="23" t="s">
        <v>7947</v>
      </c>
      <c r="D6235" s="23" t="s">
        <v>1029</v>
      </c>
      <c r="E6235" s="23" t="s">
        <v>1</v>
      </c>
      <c r="F6235" s="23" t="s">
        <v>7</v>
      </c>
      <c r="G6235" s="23" t="s">
        <v>975</v>
      </c>
      <c r="H6235" s="2" t="s">
        <v>7730</v>
      </c>
      <c r="I6235" s="23" t="s">
        <v>7338</v>
      </c>
      <c r="J6235" s="23" t="s">
        <v>958</v>
      </c>
      <c r="K6235" s="23" t="s">
        <v>9712</v>
      </c>
      <c r="L6235" s="23" t="s">
        <v>9538</v>
      </c>
      <c r="M6235" s="23">
        <f>YEAR(Tabla2[[#This Row],[Fecha de creación]])</f>
        <v>2022</v>
      </c>
      <c r="N6235" s="23">
        <f>MONTH(Tabla2[[#This Row],[Fecha de creación]])</f>
        <v>1</v>
      </c>
    </row>
    <row r="6236" spans="1:14" x14ac:dyDescent="0.25">
      <c r="A6236" s="26">
        <v>44568.435879629629</v>
      </c>
      <c r="B6236" s="23" t="s">
        <v>19</v>
      </c>
      <c r="C6236" s="23" t="s">
        <v>7948</v>
      </c>
      <c r="D6236" s="23" t="s">
        <v>7601</v>
      </c>
      <c r="E6236" s="23" t="s">
        <v>1</v>
      </c>
      <c r="F6236" s="23" t="s">
        <v>7</v>
      </c>
      <c r="G6236" s="23" t="s">
        <v>3</v>
      </c>
      <c r="H6236" s="2" t="s">
        <v>7722</v>
      </c>
      <c r="I6236" s="23" t="s">
        <v>23</v>
      </c>
      <c r="J6236" s="23"/>
      <c r="K6236" s="23" t="s">
        <v>9712</v>
      </c>
      <c r="L6236" s="23" t="s">
        <v>9538</v>
      </c>
      <c r="M6236" s="23">
        <f>YEAR(Tabla2[[#This Row],[Fecha de creación]])</f>
        <v>2022</v>
      </c>
      <c r="N6236" s="23">
        <f>MONTH(Tabla2[[#This Row],[Fecha de creación]])</f>
        <v>1</v>
      </c>
    </row>
    <row r="6237" spans="1:14" x14ac:dyDescent="0.25">
      <c r="A6237" s="26">
        <v>44568.437847222223</v>
      </c>
      <c r="B6237" s="23" t="s">
        <v>19</v>
      </c>
      <c r="C6237" s="23" t="s">
        <v>7949</v>
      </c>
      <c r="D6237" s="23" t="s">
        <v>7556</v>
      </c>
      <c r="E6237" s="23" t="s">
        <v>1</v>
      </c>
      <c r="F6237" s="23" t="s">
        <v>7</v>
      </c>
      <c r="G6237" s="23" t="s">
        <v>3</v>
      </c>
      <c r="H6237" s="2" t="s">
        <v>7722</v>
      </c>
      <c r="I6237" s="23" t="s">
        <v>23</v>
      </c>
      <c r="J6237" s="23"/>
      <c r="K6237" s="23" t="s">
        <v>9712</v>
      </c>
      <c r="L6237" s="23" t="s">
        <v>9538</v>
      </c>
      <c r="M6237" s="23">
        <f>YEAR(Tabla2[[#This Row],[Fecha de creación]])</f>
        <v>2022</v>
      </c>
      <c r="N6237" s="23">
        <f>MONTH(Tabla2[[#This Row],[Fecha de creación]])</f>
        <v>1</v>
      </c>
    </row>
    <row r="6238" spans="1:14" x14ac:dyDescent="0.25">
      <c r="A6238" s="26">
        <v>44568.439606481479</v>
      </c>
      <c r="B6238" s="23" t="s">
        <v>19</v>
      </c>
      <c r="C6238" s="23" t="s">
        <v>7950</v>
      </c>
      <c r="D6238" s="23" t="s">
        <v>7951</v>
      </c>
      <c r="E6238" s="23" t="s">
        <v>1</v>
      </c>
      <c r="F6238" s="23" t="s">
        <v>7</v>
      </c>
      <c r="G6238" s="23" t="s">
        <v>3</v>
      </c>
      <c r="H6238" s="2" t="s">
        <v>7722</v>
      </c>
      <c r="I6238" s="23" t="s">
        <v>23</v>
      </c>
      <c r="J6238" s="23"/>
      <c r="K6238" s="23" t="s">
        <v>9712</v>
      </c>
      <c r="L6238" s="23" t="s">
        <v>9538</v>
      </c>
      <c r="M6238" s="23">
        <f>YEAR(Tabla2[[#This Row],[Fecha de creación]])</f>
        <v>2022</v>
      </c>
      <c r="N6238" s="23">
        <f>MONTH(Tabla2[[#This Row],[Fecha de creación]])</f>
        <v>1</v>
      </c>
    </row>
    <row r="6239" spans="1:14" x14ac:dyDescent="0.25">
      <c r="A6239" s="26">
        <v>44568.441423611112</v>
      </c>
      <c r="B6239" s="23" t="s">
        <v>56</v>
      </c>
      <c r="C6239" s="23" t="s">
        <v>7952</v>
      </c>
      <c r="D6239" s="23" t="s">
        <v>7953</v>
      </c>
      <c r="E6239" s="23" t="s">
        <v>1</v>
      </c>
      <c r="F6239" s="23" t="s">
        <v>22</v>
      </c>
      <c r="G6239" s="23" t="s">
        <v>975</v>
      </c>
      <c r="H6239" s="2" t="s">
        <v>7734</v>
      </c>
      <c r="I6239" s="23" t="s">
        <v>7342</v>
      </c>
      <c r="J6239" s="23" t="s">
        <v>59</v>
      </c>
      <c r="K6239" s="23" t="s">
        <v>9712</v>
      </c>
      <c r="L6239" s="23" t="s">
        <v>9538</v>
      </c>
      <c r="M6239" s="23">
        <f>YEAR(Tabla2[[#This Row],[Fecha de creación]])</f>
        <v>2022</v>
      </c>
      <c r="N6239" s="23">
        <f>MONTH(Tabla2[[#This Row],[Fecha de creación]])</f>
        <v>1</v>
      </c>
    </row>
    <row r="6240" spans="1:14" x14ac:dyDescent="0.25">
      <c r="A6240" s="26">
        <v>44568.442835648151</v>
      </c>
      <c r="B6240" s="23" t="s">
        <v>19</v>
      </c>
      <c r="C6240" s="23" t="s">
        <v>7954</v>
      </c>
      <c r="D6240" s="23" t="s">
        <v>7955</v>
      </c>
      <c r="E6240" s="23" t="s">
        <v>1</v>
      </c>
      <c r="F6240" s="23" t="s">
        <v>7</v>
      </c>
      <c r="G6240" s="23" t="s">
        <v>3</v>
      </c>
      <c r="H6240" s="2" t="s">
        <v>7722</v>
      </c>
      <c r="I6240" s="23" t="s">
        <v>23</v>
      </c>
      <c r="J6240" s="23"/>
      <c r="K6240" s="23" t="s">
        <v>9712</v>
      </c>
      <c r="L6240" s="23" t="s">
        <v>9538</v>
      </c>
      <c r="M6240" s="23">
        <f>YEAR(Tabla2[[#This Row],[Fecha de creación]])</f>
        <v>2022</v>
      </c>
      <c r="N6240" s="23">
        <f>MONTH(Tabla2[[#This Row],[Fecha de creación]])</f>
        <v>1</v>
      </c>
    </row>
    <row r="6241" spans="1:14" x14ac:dyDescent="0.25">
      <c r="A6241" s="26">
        <v>44568.457384259258</v>
      </c>
      <c r="B6241" s="23" t="s">
        <v>0</v>
      </c>
      <c r="C6241" s="23" t="s">
        <v>7956</v>
      </c>
      <c r="D6241" s="23" t="s">
        <v>982</v>
      </c>
      <c r="E6241" s="23" t="s">
        <v>1</v>
      </c>
      <c r="F6241" s="23" t="s">
        <v>22</v>
      </c>
      <c r="G6241" s="23" t="s">
        <v>975</v>
      </c>
      <c r="H6241" s="2" t="s">
        <v>8893</v>
      </c>
      <c r="I6241" s="23" t="s">
        <v>7680</v>
      </c>
      <c r="J6241" s="23" t="s">
        <v>59</v>
      </c>
      <c r="K6241" s="23" t="s">
        <v>9712</v>
      </c>
      <c r="L6241" s="23" t="s">
        <v>9538</v>
      </c>
      <c r="M6241" s="23">
        <f>YEAR(Tabla2[[#This Row],[Fecha de creación]])</f>
        <v>2022</v>
      </c>
      <c r="N6241" s="23">
        <f>MONTH(Tabla2[[#This Row],[Fecha de creación]])</f>
        <v>1</v>
      </c>
    </row>
    <row r="6242" spans="1:14" x14ac:dyDescent="0.25">
      <c r="A6242" s="26">
        <v>44568.473402777781</v>
      </c>
      <c r="B6242" s="23" t="s">
        <v>34</v>
      </c>
      <c r="C6242" s="23" t="s">
        <v>7957</v>
      </c>
      <c r="D6242" s="23" t="s">
        <v>47</v>
      </c>
      <c r="E6242" s="23" t="s">
        <v>1</v>
      </c>
      <c r="F6242" s="23" t="s">
        <v>7</v>
      </c>
      <c r="G6242" s="23" t="s">
        <v>975</v>
      </c>
      <c r="H6242" s="2" t="s">
        <v>7745</v>
      </c>
      <c r="I6242" s="23" t="s">
        <v>37</v>
      </c>
      <c r="J6242" s="23" t="s">
        <v>59</v>
      </c>
      <c r="K6242" s="23" t="s">
        <v>9712</v>
      </c>
      <c r="L6242" s="23" t="s">
        <v>9538</v>
      </c>
      <c r="M6242" s="23">
        <f>YEAR(Tabla2[[#This Row],[Fecha de creación]])</f>
        <v>2022</v>
      </c>
      <c r="N6242" s="23">
        <f>MONTH(Tabla2[[#This Row],[Fecha de creación]])</f>
        <v>1</v>
      </c>
    </row>
    <row r="6243" spans="1:14" x14ac:dyDescent="0.25">
      <c r="A6243" s="26">
        <v>44568.475497685184</v>
      </c>
      <c r="B6243" s="23" t="s">
        <v>189</v>
      </c>
      <c r="C6243" s="23" t="s">
        <v>7958</v>
      </c>
      <c r="D6243" s="23" t="s">
        <v>7351</v>
      </c>
      <c r="E6243" s="23" t="s">
        <v>1</v>
      </c>
      <c r="F6243" s="23" t="s">
        <v>7</v>
      </c>
      <c r="G6243" s="23" t="s">
        <v>1551</v>
      </c>
      <c r="H6243" s="2" t="s">
        <v>7734</v>
      </c>
      <c r="I6243" s="23" t="s">
        <v>7524</v>
      </c>
      <c r="J6243" s="23" t="s">
        <v>958</v>
      </c>
      <c r="K6243" s="23" t="s">
        <v>9712</v>
      </c>
      <c r="L6243" s="23" t="s">
        <v>9539</v>
      </c>
      <c r="M6243" s="23">
        <f>YEAR(Tabla2[[#This Row],[Fecha de creación]])</f>
        <v>2022</v>
      </c>
      <c r="N6243" s="23">
        <f>MONTH(Tabla2[[#This Row],[Fecha de creación]])</f>
        <v>1</v>
      </c>
    </row>
    <row r="6244" spans="1:14" x14ac:dyDescent="0.25">
      <c r="A6244" s="26">
        <v>44568.480150462965</v>
      </c>
      <c r="B6244" s="23" t="s">
        <v>34</v>
      </c>
      <c r="C6244" s="23" t="s">
        <v>7959</v>
      </c>
      <c r="D6244" s="23" t="s">
        <v>47</v>
      </c>
      <c r="E6244" s="23" t="s">
        <v>1</v>
      </c>
      <c r="F6244" s="23" t="s">
        <v>7</v>
      </c>
      <c r="G6244" s="23" t="s">
        <v>975</v>
      </c>
      <c r="H6244" s="2" t="s">
        <v>7745</v>
      </c>
      <c r="I6244" s="23" t="s">
        <v>37</v>
      </c>
      <c r="J6244" s="23" t="s">
        <v>59</v>
      </c>
      <c r="K6244" s="23" t="s">
        <v>9712</v>
      </c>
      <c r="L6244" s="23" t="s">
        <v>9539</v>
      </c>
      <c r="M6244" s="23">
        <f>YEAR(Tabla2[[#This Row],[Fecha de creación]])</f>
        <v>2022</v>
      </c>
      <c r="N6244" s="23">
        <f>MONTH(Tabla2[[#This Row],[Fecha de creación]])</f>
        <v>1</v>
      </c>
    </row>
    <row r="6245" spans="1:14" x14ac:dyDescent="0.25">
      <c r="A6245" s="26">
        <v>44568.480509259258</v>
      </c>
      <c r="B6245" s="23" t="s">
        <v>0</v>
      </c>
      <c r="C6245" s="23" t="s">
        <v>7960</v>
      </c>
      <c r="D6245" s="23" t="s">
        <v>7961</v>
      </c>
      <c r="E6245" s="23" t="s">
        <v>1</v>
      </c>
      <c r="F6245" s="23" t="s">
        <v>7</v>
      </c>
      <c r="G6245" s="23" t="s">
        <v>975</v>
      </c>
      <c r="H6245" s="2" t="s">
        <v>7723</v>
      </c>
      <c r="I6245" s="23" t="s">
        <v>7412</v>
      </c>
      <c r="J6245" s="23" t="s">
        <v>59</v>
      </c>
      <c r="K6245" s="23" t="s">
        <v>9712</v>
      </c>
      <c r="L6245" s="23" t="s">
        <v>9539</v>
      </c>
      <c r="M6245" s="23">
        <f>YEAR(Tabla2[[#This Row],[Fecha de creación]])</f>
        <v>2022</v>
      </c>
      <c r="N6245" s="23">
        <f>MONTH(Tabla2[[#This Row],[Fecha de creación]])</f>
        <v>1</v>
      </c>
    </row>
    <row r="6246" spans="1:14" x14ac:dyDescent="0.25">
      <c r="A6246" s="26">
        <v>44568.493472222224</v>
      </c>
      <c r="B6246" s="23" t="s">
        <v>0</v>
      </c>
      <c r="C6246" s="23" t="s">
        <v>7962</v>
      </c>
      <c r="D6246" s="23" t="s">
        <v>982</v>
      </c>
      <c r="E6246" s="23" t="s">
        <v>1</v>
      </c>
      <c r="F6246" s="23" t="s">
        <v>22</v>
      </c>
      <c r="G6246" s="23" t="s">
        <v>975</v>
      </c>
      <c r="H6246" s="2" t="s">
        <v>8893</v>
      </c>
      <c r="I6246" s="23" t="s">
        <v>7680</v>
      </c>
      <c r="J6246" s="23" t="s">
        <v>59</v>
      </c>
      <c r="K6246" s="23" t="s">
        <v>9712</v>
      </c>
      <c r="L6246" s="23" t="s">
        <v>9538</v>
      </c>
      <c r="M6246" s="23">
        <f>YEAR(Tabla2[[#This Row],[Fecha de creación]])</f>
        <v>2022</v>
      </c>
      <c r="N6246" s="23">
        <f>MONTH(Tabla2[[#This Row],[Fecha de creación]])</f>
        <v>1</v>
      </c>
    </row>
    <row r="6247" spans="1:14" x14ac:dyDescent="0.25">
      <c r="A6247" s="26">
        <v>44568.507523148146</v>
      </c>
      <c r="B6247" s="23" t="s">
        <v>0</v>
      </c>
      <c r="C6247" s="23" t="s">
        <v>7963</v>
      </c>
      <c r="D6247" s="23" t="s">
        <v>7882</v>
      </c>
      <c r="E6247" s="23" t="s">
        <v>1</v>
      </c>
      <c r="F6247" s="23" t="s">
        <v>7</v>
      </c>
      <c r="G6247" s="23" t="s">
        <v>975</v>
      </c>
      <c r="H6247" s="2" t="s">
        <v>7723</v>
      </c>
      <c r="I6247" s="23" t="s">
        <v>7680</v>
      </c>
      <c r="J6247" s="23" t="s">
        <v>59</v>
      </c>
      <c r="K6247" s="23" t="s">
        <v>9712</v>
      </c>
      <c r="L6247" s="23" t="s">
        <v>9538</v>
      </c>
      <c r="M6247" s="23">
        <f>YEAR(Tabla2[[#This Row],[Fecha de creación]])</f>
        <v>2022</v>
      </c>
      <c r="N6247" s="23">
        <f>MONTH(Tabla2[[#This Row],[Fecha de creación]])</f>
        <v>1</v>
      </c>
    </row>
    <row r="6248" spans="1:14" x14ac:dyDescent="0.25">
      <c r="A6248" s="26">
        <v>44568.515428240738</v>
      </c>
      <c r="B6248" s="23" t="s">
        <v>0</v>
      </c>
      <c r="C6248" s="23" t="s">
        <v>7964</v>
      </c>
      <c r="D6248" s="23" t="s">
        <v>7882</v>
      </c>
      <c r="E6248" s="23" t="s">
        <v>1</v>
      </c>
      <c r="F6248" s="23" t="s">
        <v>7</v>
      </c>
      <c r="G6248" s="23" t="s">
        <v>975</v>
      </c>
      <c r="H6248" s="2" t="s">
        <v>7723</v>
      </c>
      <c r="I6248" s="23" t="s">
        <v>7680</v>
      </c>
      <c r="J6248" s="23" t="s">
        <v>59</v>
      </c>
      <c r="K6248" s="23" t="s">
        <v>9712</v>
      </c>
      <c r="L6248" s="23" t="s">
        <v>9539</v>
      </c>
      <c r="M6248" s="23">
        <f>YEAR(Tabla2[[#This Row],[Fecha de creación]])</f>
        <v>2022</v>
      </c>
      <c r="N6248" s="23">
        <f>MONTH(Tabla2[[#This Row],[Fecha de creación]])</f>
        <v>1</v>
      </c>
    </row>
    <row r="6249" spans="1:14" x14ac:dyDescent="0.25">
      <c r="A6249" s="26">
        <v>44568.550798611112</v>
      </c>
      <c r="B6249" s="23" t="s">
        <v>0</v>
      </c>
      <c r="C6249" s="23" t="s">
        <v>7965</v>
      </c>
      <c r="D6249" s="23" t="s">
        <v>49</v>
      </c>
      <c r="E6249" s="23" t="s">
        <v>1</v>
      </c>
      <c r="F6249" s="23" t="s">
        <v>7</v>
      </c>
      <c r="G6249" s="23" t="s">
        <v>975</v>
      </c>
      <c r="H6249" s="2" t="s">
        <v>7745</v>
      </c>
      <c r="I6249" s="23" t="s">
        <v>7966</v>
      </c>
      <c r="J6249" s="23" t="s">
        <v>59</v>
      </c>
      <c r="K6249" s="23" t="s">
        <v>9712</v>
      </c>
      <c r="L6249" s="23" t="s">
        <v>9539</v>
      </c>
      <c r="M6249" s="23">
        <f>YEAR(Tabla2[[#This Row],[Fecha de creación]])</f>
        <v>2022</v>
      </c>
      <c r="N6249" s="23">
        <f>MONTH(Tabla2[[#This Row],[Fecha de creación]])</f>
        <v>1</v>
      </c>
    </row>
    <row r="6250" spans="1:14" x14ac:dyDescent="0.25">
      <c r="A6250" s="26">
        <v>44568.561284722222</v>
      </c>
      <c r="B6250" s="23" t="s">
        <v>189</v>
      </c>
      <c r="C6250" s="23" t="s">
        <v>7967</v>
      </c>
      <c r="D6250" s="23" t="s">
        <v>7351</v>
      </c>
      <c r="E6250" s="23" t="s">
        <v>1</v>
      </c>
      <c r="F6250" s="23" t="s">
        <v>7</v>
      </c>
      <c r="G6250" s="23" t="s">
        <v>1551</v>
      </c>
      <c r="H6250" s="2" t="s">
        <v>7734</v>
      </c>
      <c r="I6250" s="23" t="s">
        <v>7524</v>
      </c>
      <c r="J6250" s="23" t="s">
        <v>958</v>
      </c>
      <c r="K6250" s="23" t="s">
        <v>9712</v>
      </c>
      <c r="L6250" s="23" t="s">
        <v>9538</v>
      </c>
      <c r="M6250" s="23">
        <f>YEAR(Tabla2[[#This Row],[Fecha de creación]])</f>
        <v>2022</v>
      </c>
      <c r="N6250" s="23">
        <f>MONTH(Tabla2[[#This Row],[Fecha de creación]])</f>
        <v>1</v>
      </c>
    </row>
    <row r="6251" spans="1:14" x14ac:dyDescent="0.25">
      <c r="A6251" s="26">
        <v>44568.561956018515</v>
      </c>
      <c r="B6251" s="23" t="s">
        <v>0</v>
      </c>
      <c r="C6251" s="23" t="s">
        <v>7968</v>
      </c>
      <c r="D6251" s="23" t="s">
        <v>7882</v>
      </c>
      <c r="E6251" s="23" t="s">
        <v>1</v>
      </c>
      <c r="F6251" s="23" t="s">
        <v>7</v>
      </c>
      <c r="G6251" s="23" t="s">
        <v>975</v>
      </c>
      <c r="H6251" s="2" t="s">
        <v>7723</v>
      </c>
      <c r="I6251" s="23" t="s">
        <v>7966</v>
      </c>
      <c r="J6251" s="23" t="s">
        <v>59</v>
      </c>
      <c r="K6251" s="23" t="s">
        <v>9712</v>
      </c>
      <c r="L6251" s="23" t="s">
        <v>9538</v>
      </c>
      <c r="M6251" s="23">
        <f>YEAR(Tabla2[[#This Row],[Fecha de creación]])</f>
        <v>2022</v>
      </c>
      <c r="N6251" s="23">
        <f>MONTH(Tabla2[[#This Row],[Fecha de creación]])</f>
        <v>1</v>
      </c>
    </row>
    <row r="6252" spans="1:14" x14ac:dyDescent="0.25">
      <c r="A6252" s="26">
        <v>44568.574861111112</v>
      </c>
      <c r="B6252" s="23" t="s">
        <v>0</v>
      </c>
      <c r="C6252" s="23" t="s">
        <v>7969</v>
      </c>
      <c r="D6252" s="23" t="s">
        <v>982</v>
      </c>
      <c r="E6252" s="23" t="s">
        <v>1</v>
      </c>
      <c r="F6252" s="23" t="s">
        <v>22</v>
      </c>
      <c r="G6252" s="23" t="s">
        <v>975</v>
      </c>
      <c r="H6252" s="2" t="s">
        <v>8893</v>
      </c>
      <c r="I6252" s="23" t="s">
        <v>7966</v>
      </c>
      <c r="J6252" s="23" t="s">
        <v>59</v>
      </c>
      <c r="K6252" s="23" t="s">
        <v>9712</v>
      </c>
      <c r="L6252" s="23" t="s">
        <v>9538</v>
      </c>
      <c r="M6252" s="23">
        <f>YEAR(Tabla2[[#This Row],[Fecha de creación]])</f>
        <v>2022</v>
      </c>
      <c r="N6252" s="23">
        <f>MONTH(Tabla2[[#This Row],[Fecha de creación]])</f>
        <v>1</v>
      </c>
    </row>
    <row r="6253" spans="1:14" x14ac:dyDescent="0.25">
      <c r="A6253" s="26">
        <v>44568.576805555553</v>
      </c>
      <c r="B6253" s="23" t="s">
        <v>189</v>
      </c>
      <c r="C6253" s="23" t="s">
        <v>7970</v>
      </c>
      <c r="D6253" s="23" t="s">
        <v>7953</v>
      </c>
      <c r="E6253" s="23" t="s">
        <v>1</v>
      </c>
      <c r="F6253" s="23" t="s">
        <v>22</v>
      </c>
      <c r="G6253" s="23" t="s">
        <v>975</v>
      </c>
      <c r="H6253" s="2" t="s">
        <v>7734</v>
      </c>
      <c r="I6253" s="23" t="s">
        <v>7338</v>
      </c>
      <c r="J6253" s="23" t="s">
        <v>59</v>
      </c>
      <c r="K6253" s="23" t="s">
        <v>9712</v>
      </c>
      <c r="L6253" s="23" t="s">
        <v>9538</v>
      </c>
      <c r="M6253" s="23">
        <f>YEAR(Tabla2[[#This Row],[Fecha de creación]])</f>
        <v>2022</v>
      </c>
      <c r="N6253" s="23">
        <f>MONTH(Tabla2[[#This Row],[Fecha de creación]])</f>
        <v>1</v>
      </c>
    </row>
    <row r="6254" spans="1:14" x14ac:dyDescent="0.25">
      <c r="A6254" s="26">
        <v>44568.586539351854</v>
      </c>
      <c r="B6254" s="23" t="s">
        <v>56</v>
      </c>
      <c r="C6254" s="23" t="s">
        <v>7971</v>
      </c>
      <c r="D6254" s="23" t="s">
        <v>1029</v>
      </c>
      <c r="E6254" s="23" t="s">
        <v>1</v>
      </c>
      <c r="F6254" s="23" t="s">
        <v>7</v>
      </c>
      <c r="G6254" s="23" t="s">
        <v>975</v>
      </c>
      <c r="H6254" s="2" t="s">
        <v>7730</v>
      </c>
      <c r="I6254" s="23" t="s">
        <v>7342</v>
      </c>
      <c r="J6254" s="23" t="s">
        <v>59</v>
      </c>
      <c r="K6254" s="23" t="s">
        <v>9712</v>
      </c>
      <c r="L6254" s="23" t="s">
        <v>9538</v>
      </c>
      <c r="M6254" s="23">
        <f>YEAR(Tabla2[[#This Row],[Fecha de creación]])</f>
        <v>2022</v>
      </c>
      <c r="N6254" s="23">
        <f>MONTH(Tabla2[[#This Row],[Fecha de creación]])</f>
        <v>1</v>
      </c>
    </row>
    <row r="6255" spans="1:14" x14ac:dyDescent="0.25">
      <c r="A6255" s="26">
        <v>44568.708275462966</v>
      </c>
      <c r="B6255" s="23" t="s">
        <v>34</v>
      </c>
      <c r="C6255" s="23" t="s">
        <v>7972</v>
      </c>
      <c r="D6255" s="23" t="s">
        <v>7973</v>
      </c>
      <c r="E6255" s="23" t="s">
        <v>1</v>
      </c>
      <c r="F6255" s="23" t="s">
        <v>2</v>
      </c>
      <c r="G6255" s="23" t="s">
        <v>1551</v>
      </c>
      <c r="H6255" s="2" t="s">
        <v>7741</v>
      </c>
      <c r="I6255" s="23" t="s">
        <v>482</v>
      </c>
      <c r="J6255" s="23" t="s">
        <v>59</v>
      </c>
      <c r="K6255" s="23" t="s">
        <v>9712</v>
      </c>
      <c r="L6255" s="23" t="s">
        <v>9539</v>
      </c>
      <c r="M6255" s="23">
        <f>YEAR(Tabla2[[#This Row],[Fecha de creación]])</f>
        <v>2022</v>
      </c>
      <c r="N6255" s="23">
        <f>MONTH(Tabla2[[#This Row],[Fecha de creación]])</f>
        <v>1</v>
      </c>
    </row>
    <row r="6256" spans="1:14" x14ac:dyDescent="0.25">
      <c r="A6256" s="26">
        <v>44568.710729166669</v>
      </c>
      <c r="B6256" s="23" t="s">
        <v>34</v>
      </c>
      <c r="C6256" s="23" t="s">
        <v>7974</v>
      </c>
      <c r="D6256" s="23" t="s">
        <v>47</v>
      </c>
      <c r="E6256" s="23" t="s">
        <v>1</v>
      </c>
      <c r="F6256" s="23" t="s">
        <v>7</v>
      </c>
      <c r="G6256" s="23" t="s">
        <v>975</v>
      </c>
      <c r="H6256" s="2" t="s">
        <v>7745</v>
      </c>
      <c r="I6256" s="23" t="s">
        <v>37</v>
      </c>
      <c r="J6256" s="23" t="s">
        <v>59</v>
      </c>
      <c r="K6256" s="23" t="s">
        <v>9712</v>
      </c>
      <c r="L6256" s="23" t="s">
        <v>9539</v>
      </c>
      <c r="M6256" s="23">
        <f>YEAR(Tabla2[[#This Row],[Fecha de creación]])</f>
        <v>2022</v>
      </c>
      <c r="N6256" s="23">
        <f>MONTH(Tabla2[[#This Row],[Fecha de creación]])</f>
        <v>1</v>
      </c>
    </row>
    <row r="6257" spans="1:14" x14ac:dyDescent="0.25">
      <c r="A6257" s="26">
        <v>44568.726701388892</v>
      </c>
      <c r="B6257" s="23" t="s">
        <v>0</v>
      </c>
      <c r="C6257" s="23" t="s">
        <v>7975</v>
      </c>
      <c r="D6257" s="23" t="s">
        <v>539</v>
      </c>
      <c r="E6257" s="23" t="s">
        <v>1</v>
      </c>
      <c r="F6257" s="23" t="s">
        <v>2</v>
      </c>
      <c r="G6257" s="23" t="s">
        <v>1551</v>
      </c>
      <c r="H6257" s="2" t="s">
        <v>7737</v>
      </c>
      <c r="I6257" s="23" t="s">
        <v>11</v>
      </c>
      <c r="J6257" s="23"/>
      <c r="K6257" s="23" t="s">
        <v>9712</v>
      </c>
      <c r="L6257" s="23" t="s">
        <v>9538</v>
      </c>
      <c r="M6257" s="23">
        <f>YEAR(Tabla2[[#This Row],[Fecha de creación]])</f>
        <v>2022</v>
      </c>
      <c r="N6257" s="23">
        <f>MONTH(Tabla2[[#This Row],[Fecha de creación]])</f>
        <v>1</v>
      </c>
    </row>
    <row r="6258" spans="1:14" x14ac:dyDescent="0.25">
      <c r="A6258" s="26">
        <v>44568.734930555554</v>
      </c>
      <c r="B6258" s="23" t="s">
        <v>0</v>
      </c>
      <c r="C6258" s="23" t="s">
        <v>7976</v>
      </c>
      <c r="D6258" s="23" t="s">
        <v>7977</v>
      </c>
      <c r="E6258" s="23" t="s">
        <v>1</v>
      </c>
      <c r="F6258" s="23" t="s">
        <v>2</v>
      </c>
      <c r="G6258" s="23" t="s">
        <v>1551</v>
      </c>
      <c r="H6258" s="2" t="s">
        <v>7737</v>
      </c>
      <c r="I6258" s="23" t="s">
        <v>11</v>
      </c>
      <c r="J6258" s="23"/>
      <c r="K6258" s="23" t="s">
        <v>9712</v>
      </c>
      <c r="L6258" s="23" t="s">
        <v>9539</v>
      </c>
      <c r="M6258" s="23">
        <f>YEAR(Tabla2[[#This Row],[Fecha de creación]])</f>
        <v>2022</v>
      </c>
      <c r="N6258" s="23">
        <f>MONTH(Tabla2[[#This Row],[Fecha de creación]])</f>
        <v>1</v>
      </c>
    </row>
    <row r="6259" spans="1:14" x14ac:dyDescent="0.25">
      <c r="A6259" s="26">
        <v>44568.741203703707</v>
      </c>
      <c r="B6259" s="23" t="s">
        <v>0</v>
      </c>
      <c r="C6259" s="23" t="s">
        <v>7978</v>
      </c>
      <c r="D6259" s="23" t="s">
        <v>6</v>
      </c>
      <c r="E6259" s="23" t="s">
        <v>1</v>
      </c>
      <c r="F6259" s="23" t="s">
        <v>7</v>
      </c>
      <c r="G6259" s="23" t="s">
        <v>975</v>
      </c>
      <c r="H6259" s="2" t="s">
        <v>7722</v>
      </c>
      <c r="I6259" s="23" t="s">
        <v>7412</v>
      </c>
      <c r="J6259" s="23"/>
      <c r="K6259" s="23" t="s">
        <v>9712</v>
      </c>
      <c r="L6259" s="23" t="s">
        <v>9539</v>
      </c>
      <c r="M6259" s="23">
        <f>YEAR(Tabla2[[#This Row],[Fecha de creación]])</f>
        <v>2022</v>
      </c>
      <c r="N6259" s="23">
        <f>MONTH(Tabla2[[#This Row],[Fecha de creación]])</f>
        <v>1</v>
      </c>
    </row>
    <row r="6260" spans="1:14" x14ac:dyDescent="0.25">
      <c r="A6260" s="26">
        <v>44568.744780092595</v>
      </c>
      <c r="B6260" s="23" t="s">
        <v>0</v>
      </c>
      <c r="C6260" s="23" t="s">
        <v>7979</v>
      </c>
      <c r="D6260" s="23" t="s">
        <v>7011</v>
      </c>
      <c r="E6260" s="23" t="s">
        <v>1</v>
      </c>
      <c r="F6260" s="23" t="s">
        <v>7</v>
      </c>
      <c r="G6260" s="23" t="s">
        <v>975</v>
      </c>
      <c r="H6260" s="2" t="s">
        <v>7980</v>
      </c>
      <c r="I6260" s="23" t="s">
        <v>7412</v>
      </c>
      <c r="J6260" s="23"/>
      <c r="K6260" s="23" t="s">
        <v>9712</v>
      </c>
      <c r="L6260" s="23" t="s">
        <v>9538</v>
      </c>
      <c r="M6260" s="23">
        <f>YEAR(Tabla2[[#This Row],[Fecha de creación]])</f>
        <v>2022</v>
      </c>
      <c r="N6260" s="23">
        <f>MONTH(Tabla2[[#This Row],[Fecha de creación]])</f>
        <v>1</v>
      </c>
    </row>
    <row r="6261" spans="1:14" x14ac:dyDescent="0.25">
      <c r="A6261" s="26">
        <v>44569.41547453704</v>
      </c>
      <c r="B6261" s="23" t="s">
        <v>0</v>
      </c>
      <c r="C6261" s="23" t="s">
        <v>7981</v>
      </c>
      <c r="D6261" s="23" t="s">
        <v>830</v>
      </c>
      <c r="E6261" s="23" t="s">
        <v>1</v>
      </c>
      <c r="F6261" s="23" t="s">
        <v>22</v>
      </c>
      <c r="G6261" s="23" t="s">
        <v>975</v>
      </c>
      <c r="H6261" s="2" t="s">
        <v>7734</v>
      </c>
      <c r="I6261" s="23" t="s">
        <v>5999</v>
      </c>
      <c r="J6261" s="23"/>
      <c r="K6261" s="23" t="s">
        <v>9712</v>
      </c>
      <c r="L6261" s="23" t="s">
        <v>9538</v>
      </c>
      <c r="M6261" s="23">
        <f>YEAR(Tabla2[[#This Row],[Fecha de creación]])</f>
        <v>2022</v>
      </c>
      <c r="N6261" s="23">
        <f>MONTH(Tabla2[[#This Row],[Fecha de creación]])</f>
        <v>1</v>
      </c>
    </row>
    <row r="6262" spans="1:14" x14ac:dyDescent="0.25">
      <c r="A6262" s="26">
        <v>44569.499027777776</v>
      </c>
      <c r="B6262" s="23" t="s">
        <v>100</v>
      </c>
      <c r="C6262" s="23" t="s">
        <v>7982</v>
      </c>
      <c r="D6262" s="23" t="s">
        <v>6</v>
      </c>
      <c r="E6262" s="23" t="s">
        <v>1</v>
      </c>
      <c r="F6262" s="23" t="s">
        <v>22</v>
      </c>
      <c r="G6262" s="23" t="s">
        <v>3</v>
      </c>
      <c r="H6262" s="2" t="s">
        <v>7722</v>
      </c>
      <c r="I6262" s="23" t="s">
        <v>6004</v>
      </c>
      <c r="J6262" s="23"/>
      <c r="K6262" s="23" t="s">
        <v>9712</v>
      </c>
      <c r="L6262" s="23" t="s">
        <v>9538</v>
      </c>
      <c r="M6262" s="23">
        <f>YEAR(Tabla2[[#This Row],[Fecha de creación]])</f>
        <v>2022</v>
      </c>
      <c r="N6262" s="23">
        <f>MONTH(Tabla2[[#This Row],[Fecha de creación]])</f>
        <v>1</v>
      </c>
    </row>
    <row r="6263" spans="1:14" x14ac:dyDescent="0.25">
      <c r="A6263" s="26">
        <v>44569.499212962961</v>
      </c>
      <c r="B6263" s="23" t="s">
        <v>0</v>
      </c>
      <c r="C6263" s="23" t="s">
        <v>7983</v>
      </c>
      <c r="D6263" s="23" t="s">
        <v>982</v>
      </c>
      <c r="E6263" s="23" t="s">
        <v>1</v>
      </c>
      <c r="F6263" s="23" t="s">
        <v>22</v>
      </c>
      <c r="G6263" s="23" t="s">
        <v>975</v>
      </c>
      <c r="H6263" s="2" t="s">
        <v>8893</v>
      </c>
      <c r="I6263" s="23" t="s">
        <v>7680</v>
      </c>
      <c r="J6263" s="23" t="s">
        <v>59</v>
      </c>
      <c r="K6263" s="23" t="s">
        <v>9712</v>
      </c>
      <c r="L6263" s="23" t="s">
        <v>9538</v>
      </c>
      <c r="M6263" s="23">
        <f>YEAR(Tabla2[[#This Row],[Fecha de creación]])</f>
        <v>2022</v>
      </c>
      <c r="N6263" s="23">
        <f>MONTH(Tabla2[[#This Row],[Fecha de creación]])</f>
        <v>1</v>
      </c>
    </row>
    <row r="6264" spans="1:14" x14ac:dyDescent="0.25">
      <c r="A6264" s="26">
        <v>44569.533750000002</v>
      </c>
      <c r="B6264" s="23" t="s">
        <v>0</v>
      </c>
      <c r="C6264" s="23" t="s">
        <v>7984</v>
      </c>
      <c r="D6264" s="23" t="s">
        <v>7882</v>
      </c>
      <c r="E6264" s="23" t="s">
        <v>1</v>
      </c>
      <c r="F6264" s="23" t="s">
        <v>7</v>
      </c>
      <c r="G6264" s="23" t="s">
        <v>975</v>
      </c>
      <c r="H6264" s="2" t="s">
        <v>7723</v>
      </c>
      <c r="I6264" s="23" t="s">
        <v>7680</v>
      </c>
      <c r="J6264" s="23" t="s">
        <v>59</v>
      </c>
      <c r="K6264" s="23" t="s">
        <v>9712</v>
      </c>
      <c r="L6264" s="23" t="s">
        <v>9538</v>
      </c>
      <c r="M6264" s="23">
        <f>YEAR(Tabla2[[#This Row],[Fecha de creación]])</f>
        <v>2022</v>
      </c>
      <c r="N6264" s="23">
        <f>MONTH(Tabla2[[#This Row],[Fecha de creación]])</f>
        <v>1</v>
      </c>
    </row>
    <row r="6265" spans="1:14" x14ac:dyDescent="0.25">
      <c r="A6265" s="26">
        <v>44569.615358796298</v>
      </c>
      <c r="B6265" s="23" t="s">
        <v>0</v>
      </c>
      <c r="C6265" s="23" t="s">
        <v>7985</v>
      </c>
      <c r="D6265" s="23" t="s">
        <v>7986</v>
      </c>
      <c r="E6265" s="23" t="s">
        <v>1</v>
      </c>
      <c r="F6265" s="23" t="s">
        <v>7</v>
      </c>
      <c r="G6265" s="23" t="s">
        <v>975</v>
      </c>
      <c r="H6265" s="2" t="s">
        <v>7723</v>
      </c>
      <c r="I6265" s="23" t="s">
        <v>5999</v>
      </c>
      <c r="J6265" s="23"/>
      <c r="K6265" s="23" t="s">
        <v>9712</v>
      </c>
      <c r="L6265" s="23" t="s">
        <v>9538</v>
      </c>
      <c r="M6265" s="23">
        <f>YEAR(Tabla2[[#This Row],[Fecha de creación]])</f>
        <v>2022</v>
      </c>
      <c r="N6265" s="23">
        <f>MONTH(Tabla2[[#This Row],[Fecha de creación]])</f>
        <v>1</v>
      </c>
    </row>
    <row r="6266" spans="1:14" x14ac:dyDescent="0.25">
      <c r="A6266" s="26">
        <v>44569.620821759258</v>
      </c>
      <c r="B6266" s="23" t="s">
        <v>189</v>
      </c>
      <c r="C6266" s="23" t="s">
        <v>7987</v>
      </c>
      <c r="D6266" s="23" t="s">
        <v>7351</v>
      </c>
      <c r="E6266" s="23" t="s">
        <v>1</v>
      </c>
      <c r="F6266" s="23" t="s">
        <v>7</v>
      </c>
      <c r="G6266" s="23" t="s">
        <v>1551</v>
      </c>
      <c r="H6266" s="2" t="s">
        <v>7734</v>
      </c>
      <c r="I6266" s="23" t="s">
        <v>7524</v>
      </c>
      <c r="J6266" s="23" t="s">
        <v>958</v>
      </c>
      <c r="K6266" s="23" t="s">
        <v>9712</v>
      </c>
      <c r="L6266" s="23" t="s">
        <v>9538</v>
      </c>
      <c r="M6266" s="23">
        <f>YEAR(Tabla2[[#This Row],[Fecha de creación]])</f>
        <v>2022</v>
      </c>
      <c r="N6266" s="23">
        <f>MONTH(Tabla2[[#This Row],[Fecha de creación]])</f>
        <v>1</v>
      </c>
    </row>
    <row r="6267" spans="1:14" x14ac:dyDescent="0.25">
      <c r="A6267" s="26">
        <v>44569.6409375</v>
      </c>
      <c r="B6267" s="23" t="s">
        <v>0</v>
      </c>
      <c r="C6267" s="23" t="s">
        <v>7988</v>
      </c>
      <c r="D6267" s="23" t="s">
        <v>551</v>
      </c>
      <c r="E6267" s="23" t="s">
        <v>1</v>
      </c>
      <c r="F6267" s="23" t="s">
        <v>7</v>
      </c>
      <c r="G6267" s="23" t="s">
        <v>975</v>
      </c>
      <c r="H6267" s="2" t="s">
        <v>7980</v>
      </c>
      <c r="I6267" s="23" t="s">
        <v>5999</v>
      </c>
      <c r="J6267" s="23"/>
      <c r="K6267" s="23" t="s">
        <v>9712</v>
      </c>
      <c r="L6267" s="23" t="s">
        <v>9538</v>
      </c>
      <c r="M6267" s="23">
        <f>YEAR(Tabla2[[#This Row],[Fecha de creación]])</f>
        <v>2022</v>
      </c>
      <c r="N6267" s="23">
        <f>MONTH(Tabla2[[#This Row],[Fecha de creación]])</f>
        <v>1</v>
      </c>
    </row>
    <row r="6268" spans="1:14" x14ac:dyDescent="0.25">
      <c r="A6268" s="26">
        <v>44569.671168981484</v>
      </c>
      <c r="B6268" s="23" t="s">
        <v>0</v>
      </c>
      <c r="C6268" s="23" t="s">
        <v>7989</v>
      </c>
      <c r="D6268" s="23" t="s">
        <v>49</v>
      </c>
      <c r="E6268" s="23" t="s">
        <v>1</v>
      </c>
      <c r="F6268" s="23" t="s">
        <v>7</v>
      </c>
      <c r="G6268" s="23" t="s">
        <v>975</v>
      </c>
      <c r="H6268" s="2" t="s">
        <v>7723</v>
      </c>
      <c r="I6268" s="23" t="s">
        <v>7680</v>
      </c>
      <c r="J6268" s="23" t="s">
        <v>59</v>
      </c>
      <c r="K6268" s="23" t="s">
        <v>9712</v>
      </c>
      <c r="L6268" s="23" t="s">
        <v>9538</v>
      </c>
      <c r="M6268" s="23">
        <f>YEAR(Tabla2[[#This Row],[Fecha de creación]])</f>
        <v>2022</v>
      </c>
      <c r="N6268" s="23">
        <f>MONTH(Tabla2[[#This Row],[Fecha de creación]])</f>
        <v>1</v>
      </c>
    </row>
    <row r="6269" spans="1:14" x14ac:dyDescent="0.25">
      <c r="A6269" s="26">
        <v>44569.672025462962</v>
      </c>
      <c r="B6269" s="23" t="s">
        <v>0</v>
      </c>
      <c r="C6269" s="23" t="s">
        <v>7990</v>
      </c>
      <c r="D6269" s="23" t="s">
        <v>389</v>
      </c>
      <c r="E6269" s="23" t="s">
        <v>1</v>
      </c>
      <c r="F6269" s="23" t="s">
        <v>2</v>
      </c>
      <c r="G6269" s="23" t="s">
        <v>1551</v>
      </c>
      <c r="H6269" s="2" t="s">
        <v>7737</v>
      </c>
      <c r="I6269" s="23" t="s">
        <v>11</v>
      </c>
      <c r="J6269" s="23"/>
      <c r="K6269" s="23" t="s">
        <v>9536</v>
      </c>
      <c r="L6269" s="23" t="s">
        <v>9538</v>
      </c>
      <c r="M6269" s="23">
        <f>YEAR(Tabla2[[#This Row],[Fecha de creación]])</f>
        <v>2022</v>
      </c>
      <c r="N6269" s="23">
        <f>MONTH(Tabla2[[#This Row],[Fecha de creación]])</f>
        <v>1</v>
      </c>
    </row>
    <row r="6270" spans="1:14" x14ac:dyDescent="0.25">
      <c r="A6270" s="26">
        <v>44569.673425925925</v>
      </c>
      <c r="B6270" s="23" t="s">
        <v>100</v>
      </c>
      <c r="C6270" s="23" t="s">
        <v>7991</v>
      </c>
      <c r="D6270" s="23" t="s">
        <v>962</v>
      </c>
      <c r="E6270" s="23" t="s">
        <v>1</v>
      </c>
      <c r="F6270" s="23" t="s">
        <v>22</v>
      </c>
      <c r="G6270" s="23" t="s">
        <v>975</v>
      </c>
      <c r="I6270" s="23" t="s">
        <v>7660</v>
      </c>
      <c r="J6270" s="23" t="s">
        <v>964</v>
      </c>
      <c r="K6270" s="23" t="s">
        <v>9712</v>
      </c>
      <c r="L6270" s="23" t="s">
        <v>9539</v>
      </c>
      <c r="M6270" s="23">
        <f>YEAR(Tabla2[[#This Row],[Fecha de creación]])</f>
        <v>2022</v>
      </c>
      <c r="N6270" s="23">
        <f>MONTH(Tabla2[[#This Row],[Fecha de creación]])</f>
        <v>1</v>
      </c>
    </row>
    <row r="6271" spans="1:14" x14ac:dyDescent="0.25">
      <c r="A6271" s="26">
        <v>44569.675833333335</v>
      </c>
      <c r="B6271" s="23" t="s">
        <v>100</v>
      </c>
      <c r="C6271" s="23" t="s">
        <v>7992</v>
      </c>
      <c r="D6271" s="23" t="s">
        <v>962</v>
      </c>
      <c r="E6271" s="23" t="s">
        <v>1</v>
      </c>
      <c r="F6271" s="23" t="s">
        <v>22</v>
      </c>
      <c r="G6271" s="23" t="s">
        <v>975</v>
      </c>
      <c r="I6271" s="23" t="s">
        <v>7660</v>
      </c>
      <c r="J6271" s="23" t="s">
        <v>964</v>
      </c>
      <c r="K6271" s="23" t="s">
        <v>9712</v>
      </c>
      <c r="L6271" s="23" t="s">
        <v>9538</v>
      </c>
      <c r="M6271" s="23">
        <f>YEAR(Tabla2[[#This Row],[Fecha de creación]])</f>
        <v>2022</v>
      </c>
      <c r="N6271" s="23">
        <f>MONTH(Tabla2[[#This Row],[Fecha de creación]])</f>
        <v>1</v>
      </c>
    </row>
    <row r="6272" spans="1:14" x14ac:dyDescent="0.25">
      <c r="A6272" s="26">
        <v>44569.676921296297</v>
      </c>
      <c r="B6272" s="23" t="s">
        <v>100</v>
      </c>
      <c r="C6272" s="23" t="s">
        <v>7993</v>
      </c>
      <c r="D6272" s="23" t="s">
        <v>962</v>
      </c>
      <c r="E6272" s="23" t="s">
        <v>1</v>
      </c>
      <c r="F6272" s="23" t="s">
        <v>22</v>
      </c>
      <c r="G6272" s="23" t="s">
        <v>975</v>
      </c>
      <c r="I6272" s="23" t="s">
        <v>7660</v>
      </c>
      <c r="J6272" s="23" t="s">
        <v>964</v>
      </c>
      <c r="K6272" s="23" t="s">
        <v>9712</v>
      </c>
      <c r="L6272" s="23" t="s">
        <v>9538</v>
      </c>
      <c r="M6272" s="23">
        <f>YEAR(Tabla2[[#This Row],[Fecha de creación]])</f>
        <v>2022</v>
      </c>
      <c r="N6272" s="23">
        <f>MONTH(Tabla2[[#This Row],[Fecha de creación]])</f>
        <v>1</v>
      </c>
    </row>
    <row r="6273" spans="1:14" x14ac:dyDescent="0.25">
      <c r="A6273" s="26">
        <v>44569.67796296296</v>
      </c>
      <c r="B6273" s="23" t="s">
        <v>100</v>
      </c>
      <c r="C6273" s="23" t="s">
        <v>7994</v>
      </c>
      <c r="D6273" s="23" t="s">
        <v>7239</v>
      </c>
      <c r="E6273" s="23" t="s">
        <v>1</v>
      </c>
      <c r="F6273" s="23" t="s">
        <v>22</v>
      </c>
      <c r="G6273" s="23" t="s">
        <v>975</v>
      </c>
      <c r="I6273" s="23" t="s">
        <v>7660</v>
      </c>
      <c r="J6273" s="23" t="s">
        <v>964</v>
      </c>
      <c r="K6273" s="23" t="s">
        <v>9712</v>
      </c>
      <c r="L6273" s="23" t="s">
        <v>9539</v>
      </c>
      <c r="M6273" s="23">
        <f>YEAR(Tabla2[[#This Row],[Fecha de creación]])</f>
        <v>2022</v>
      </c>
      <c r="N6273" s="23">
        <f>MONTH(Tabla2[[#This Row],[Fecha de creación]])</f>
        <v>1</v>
      </c>
    </row>
    <row r="6274" spans="1:14" x14ac:dyDescent="0.25">
      <c r="A6274" s="26">
        <v>44569.679340277777</v>
      </c>
      <c r="B6274" s="23" t="s">
        <v>100</v>
      </c>
      <c r="C6274" s="23" t="s">
        <v>7995</v>
      </c>
      <c r="D6274" s="23" t="s">
        <v>7996</v>
      </c>
      <c r="E6274" s="23" t="s">
        <v>1</v>
      </c>
      <c r="F6274" s="23" t="s">
        <v>7</v>
      </c>
      <c r="G6274" s="23" t="s">
        <v>975</v>
      </c>
      <c r="H6274" s="2" t="s">
        <v>7777</v>
      </c>
      <c r="I6274" s="23" t="s">
        <v>7660</v>
      </c>
      <c r="J6274" s="23" t="s">
        <v>59</v>
      </c>
      <c r="K6274" s="23" t="s">
        <v>9712</v>
      </c>
      <c r="L6274" s="23" t="s">
        <v>9538</v>
      </c>
      <c r="M6274" s="23">
        <f>YEAR(Tabla2[[#This Row],[Fecha de creación]])</f>
        <v>2022</v>
      </c>
      <c r="N6274" s="23">
        <f>MONTH(Tabla2[[#This Row],[Fecha de creación]])</f>
        <v>1</v>
      </c>
    </row>
    <row r="6275" spans="1:14" x14ac:dyDescent="0.25">
      <c r="A6275" s="26">
        <v>44569.680543981478</v>
      </c>
      <c r="B6275" s="23" t="s">
        <v>100</v>
      </c>
      <c r="C6275" s="23" t="s">
        <v>7997</v>
      </c>
      <c r="D6275" s="23" t="s">
        <v>7998</v>
      </c>
      <c r="E6275" s="23" t="s">
        <v>1</v>
      </c>
      <c r="F6275" s="23" t="s">
        <v>7</v>
      </c>
      <c r="G6275" s="23" t="s">
        <v>975</v>
      </c>
      <c r="H6275" s="2" t="s">
        <v>7777</v>
      </c>
      <c r="I6275" s="23" t="s">
        <v>7660</v>
      </c>
      <c r="J6275" s="23" t="s">
        <v>59</v>
      </c>
      <c r="K6275" s="23" t="s">
        <v>9712</v>
      </c>
      <c r="L6275" s="23" t="s">
        <v>9538</v>
      </c>
      <c r="M6275" s="23">
        <f>YEAR(Tabla2[[#This Row],[Fecha de creación]])</f>
        <v>2022</v>
      </c>
      <c r="N6275" s="23">
        <f>MONTH(Tabla2[[#This Row],[Fecha de creación]])</f>
        <v>1</v>
      </c>
    </row>
    <row r="6276" spans="1:14" x14ac:dyDescent="0.25">
      <c r="A6276" s="26">
        <v>44569.680763888886</v>
      </c>
      <c r="B6276" s="23" t="s">
        <v>0</v>
      </c>
      <c r="C6276" s="23" t="s">
        <v>7999</v>
      </c>
      <c r="D6276" s="23" t="s">
        <v>49</v>
      </c>
      <c r="E6276" s="23" t="s">
        <v>1</v>
      </c>
      <c r="F6276" s="23" t="s">
        <v>7</v>
      </c>
      <c r="G6276" s="23" t="s">
        <v>975</v>
      </c>
      <c r="H6276" s="2" t="s">
        <v>7723</v>
      </c>
      <c r="I6276" s="23" t="s">
        <v>7680</v>
      </c>
      <c r="J6276" s="23" t="s">
        <v>59</v>
      </c>
      <c r="K6276" s="23" t="s">
        <v>9712</v>
      </c>
      <c r="L6276" s="23" t="s">
        <v>9539</v>
      </c>
      <c r="M6276" s="23">
        <f>YEAR(Tabla2[[#This Row],[Fecha de creación]])</f>
        <v>2022</v>
      </c>
      <c r="N6276" s="23">
        <f>MONTH(Tabla2[[#This Row],[Fecha de creación]])</f>
        <v>1</v>
      </c>
    </row>
    <row r="6277" spans="1:14" x14ac:dyDescent="0.25">
      <c r="A6277" s="26">
        <v>44569.682638888888</v>
      </c>
      <c r="B6277" s="23" t="s">
        <v>189</v>
      </c>
      <c r="C6277" s="23" t="s">
        <v>8000</v>
      </c>
      <c r="D6277" s="23" t="s">
        <v>7351</v>
      </c>
      <c r="E6277" s="23" t="s">
        <v>1</v>
      </c>
      <c r="F6277" s="23" t="s">
        <v>7</v>
      </c>
      <c r="G6277" s="23" t="s">
        <v>1551</v>
      </c>
      <c r="H6277" s="2" t="s">
        <v>7734</v>
      </c>
      <c r="I6277" s="23" t="s">
        <v>7524</v>
      </c>
      <c r="J6277" s="23" t="s">
        <v>958</v>
      </c>
      <c r="K6277" s="23" t="s">
        <v>9712</v>
      </c>
      <c r="L6277" s="23" t="s">
        <v>9538</v>
      </c>
      <c r="M6277" s="23">
        <f>YEAR(Tabla2[[#This Row],[Fecha de creación]])</f>
        <v>2022</v>
      </c>
      <c r="N6277" s="23">
        <f>MONTH(Tabla2[[#This Row],[Fecha de creación]])</f>
        <v>1</v>
      </c>
    </row>
    <row r="6278" spans="1:14" x14ac:dyDescent="0.25">
      <c r="A6278" s="26">
        <v>44569.68273148148</v>
      </c>
      <c r="B6278" s="23" t="s">
        <v>100</v>
      </c>
      <c r="C6278" s="23" t="s">
        <v>8001</v>
      </c>
      <c r="D6278" s="23" t="s">
        <v>962</v>
      </c>
      <c r="E6278" s="23" t="s">
        <v>1</v>
      </c>
      <c r="F6278" s="23" t="s">
        <v>22</v>
      </c>
      <c r="G6278" s="23" t="s">
        <v>975</v>
      </c>
      <c r="I6278" s="23" t="s">
        <v>7660</v>
      </c>
      <c r="J6278" s="23" t="s">
        <v>964</v>
      </c>
      <c r="K6278" s="23" t="s">
        <v>9712</v>
      </c>
      <c r="L6278" s="23" t="s">
        <v>9538</v>
      </c>
      <c r="M6278" s="23">
        <f>YEAR(Tabla2[[#This Row],[Fecha de creación]])</f>
        <v>2022</v>
      </c>
      <c r="N6278" s="23">
        <f>MONTH(Tabla2[[#This Row],[Fecha de creación]])</f>
        <v>1</v>
      </c>
    </row>
    <row r="6279" spans="1:14" x14ac:dyDescent="0.25">
      <c r="A6279" s="26">
        <v>44569.684884259259</v>
      </c>
      <c r="B6279" s="23" t="s">
        <v>100</v>
      </c>
      <c r="C6279" s="23" t="s">
        <v>8002</v>
      </c>
      <c r="D6279" s="23" t="s">
        <v>962</v>
      </c>
      <c r="E6279" s="23" t="s">
        <v>1</v>
      </c>
      <c r="F6279" s="23" t="s">
        <v>22</v>
      </c>
      <c r="G6279" s="23" t="s">
        <v>975</v>
      </c>
      <c r="I6279" s="23" t="s">
        <v>7660</v>
      </c>
      <c r="J6279" s="23" t="s">
        <v>964</v>
      </c>
      <c r="K6279" s="23" t="s">
        <v>9712</v>
      </c>
      <c r="L6279" s="23" t="s">
        <v>9539</v>
      </c>
      <c r="M6279" s="23">
        <f>YEAR(Tabla2[[#This Row],[Fecha de creación]])</f>
        <v>2022</v>
      </c>
      <c r="N6279" s="23">
        <f>MONTH(Tabla2[[#This Row],[Fecha de creación]])</f>
        <v>1</v>
      </c>
    </row>
    <row r="6280" spans="1:14" x14ac:dyDescent="0.25">
      <c r="A6280" s="26">
        <v>44569.686620370368</v>
      </c>
      <c r="B6280" s="23" t="s">
        <v>0</v>
      </c>
      <c r="C6280" s="23" t="s">
        <v>8003</v>
      </c>
      <c r="D6280" s="23" t="s">
        <v>962</v>
      </c>
      <c r="E6280" s="23" t="s">
        <v>1</v>
      </c>
      <c r="F6280" s="23" t="s">
        <v>22</v>
      </c>
      <c r="G6280" s="23" t="s">
        <v>975</v>
      </c>
      <c r="I6280" s="23" t="s">
        <v>7603</v>
      </c>
      <c r="J6280" s="23" t="s">
        <v>964</v>
      </c>
      <c r="K6280" s="23" t="s">
        <v>9712</v>
      </c>
      <c r="L6280" s="23" t="s">
        <v>9539</v>
      </c>
      <c r="M6280" s="23">
        <f>YEAR(Tabla2[[#This Row],[Fecha de creación]])</f>
        <v>2022</v>
      </c>
      <c r="N6280" s="23">
        <f>MONTH(Tabla2[[#This Row],[Fecha de creación]])</f>
        <v>1</v>
      </c>
    </row>
    <row r="6281" spans="1:14" x14ac:dyDescent="0.25">
      <c r="A6281" s="26">
        <v>44569.688148148147</v>
      </c>
      <c r="B6281" s="23" t="s">
        <v>0</v>
      </c>
      <c r="C6281" s="23" t="s">
        <v>8004</v>
      </c>
      <c r="D6281" s="23" t="s">
        <v>982</v>
      </c>
      <c r="E6281" s="23" t="s">
        <v>1</v>
      </c>
      <c r="F6281" s="23" t="s">
        <v>22</v>
      </c>
      <c r="G6281" s="23" t="s">
        <v>975</v>
      </c>
      <c r="H6281" s="2" t="s">
        <v>8893</v>
      </c>
      <c r="I6281" s="23" t="s">
        <v>5999</v>
      </c>
      <c r="J6281" s="23"/>
      <c r="K6281" s="23" t="s">
        <v>9712</v>
      </c>
      <c r="L6281" s="23" t="s">
        <v>9539</v>
      </c>
      <c r="M6281" s="23">
        <f>YEAR(Tabla2[[#This Row],[Fecha de creación]])</f>
        <v>2022</v>
      </c>
      <c r="N6281" s="23">
        <f>MONTH(Tabla2[[#This Row],[Fecha de creación]])</f>
        <v>1</v>
      </c>
    </row>
    <row r="6282" spans="1:14" x14ac:dyDescent="0.25">
      <c r="A6282" s="26">
        <v>44569.688750000001</v>
      </c>
      <c r="B6282" s="23" t="s">
        <v>0</v>
      </c>
      <c r="C6282" s="23" t="s">
        <v>8005</v>
      </c>
      <c r="D6282" s="23" t="s">
        <v>962</v>
      </c>
      <c r="E6282" s="23" t="s">
        <v>1</v>
      </c>
      <c r="F6282" s="23" t="s">
        <v>22</v>
      </c>
      <c r="G6282" s="23" t="s">
        <v>975</v>
      </c>
      <c r="I6282" s="23" t="s">
        <v>7603</v>
      </c>
      <c r="J6282" s="23" t="s">
        <v>964</v>
      </c>
      <c r="K6282" s="23" t="s">
        <v>9712</v>
      </c>
      <c r="L6282" s="23" t="s">
        <v>9538</v>
      </c>
      <c r="M6282" s="23">
        <f>YEAR(Tabla2[[#This Row],[Fecha de creación]])</f>
        <v>2022</v>
      </c>
      <c r="N6282" s="23">
        <f>MONTH(Tabla2[[#This Row],[Fecha de creación]])</f>
        <v>1</v>
      </c>
    </row>
    <row r="6283" spans="1:14" x14ac:dyDescent="0.25">
      <c r="A6283" s="26">
        <v>44569.689652777779</v>
      </c>
      <c r="B6283" s="23" t="s">
        <v>0</v>
      </c>
      <c r="C6283" s="23" t="s">
        <v>8006</v>
      </c>
      <c r="D6283" s="23" t="s">
        <v>962</v>
      </c>
      <c r="E6283" s="23" t="s">
        <v>1</v>
      </c>
      <c r="F6283" s="23" t="s">
        <v>22</v>
      </c>
      <c r="G6283" s="23" t="s">
        <v>975</v>
      </c>
      <c r="I6283" s="23" t="s">
        <v>7603</v>
      </c>
      <c r="J6283" s="23" t="s">
        <v>964</v>
      </c>
      <c r="K6283" s="23" t="s">
        <v>9712</v>
      </c>
      <c r="L6283" s="23" t="s">
        <v>9538</v>
      </c>
      <c r="M6283" s="23">
        <f>YEAR(Tabla2[[#This Row],[Fecha de creación]])</f>
        <v>2022</v>
      </c>
      <c r="N6283" s="23">
        <f>MONTH(Tabla2[[#This Row],[Fecha de creación]])</f>
        <v>1</v>
      </c>
    </row>
    <row r="6284" spans="1:14" x14ac:dyDescent="0.25">
      <c r="A6284" s="26">
        <v>44569.690787037034</v>
      </c>
      <c r="B6284" s="23" t="s">
        <v>0</v>
      </c>
      <c r="C6284" s="23" t="s">
        <v>8007</v>
      </c>
      <c r="D6284" s="23" t="s">
        <v>7239</v>
      </c>
      <c r="E6284" s="23" t="s">
        <v>1</v>
      </c>
      <c r="F6284" s="23" t="s">
        <v>22</v>
      </c>
      <c r="G6284" s="23" t="s">
        <v>975</v>
      </c>
      <c r="I6284" s="23" t="s">
        <v>7603</v>
      </c>
      <c r="J6284" s="23" t="s">
        <v>964</v>
      </c>
      <c r="K6284" s="23" t="s">
        <v>9712</v>
      </c>
      <c r="L6284" s="23" t="s">
        <v>9539</v>
      </c>
      <c r="M6284" s="23">
        <f>YEAR(Tabla2[[#This Row],[Fecha de creación]])</f>
        <v>2022</v>
      </c>
      <c r="N6284" s="23">
        <f>MONTH(Tabla2[[#This Row],[Fecha de creación]])</f>
        <v>1</v>
      </c>
    </row>
    <row r="6285" spans="1:14" x14ac:dyDescent="0.25">
      <c r="A6285" s="26">
        <v>44569.694745370369</v>
      </c>
      <c r="B6285" s="23" t="s">
        <v>0</v>
      </c>
      <c r="C6285" s="23" t="s">
        <v>8008</v>
      </c>
      <c r="D6285" s="23" t="s">
        <v>49</v>
      </c>
      <c r="E6285" s="23" t="s">
        <v>1</v>
      </c>
      <c r="F6285" s="23" t="s">
        <v>22</v>
      </c>
      <c r="G6285" s="23" t="s">
        <v>975</v>
      </c>
      <c r="H6285" s="2" t="s">
        <v>7734</v>
      </c>
      <c r="I6285" s="23" t="s">
        <v>5999</v>
      </c>
      <c r="J6285" s="23"/>
      <c r="K6285" s="23" t="s">
        <v>9712</v>
      </c>
      <c r="L6285" s="23" t="s">
        <v>9539</v>
      </c>
      <c r="M6285" s="23">
        <f>YEAR(Tabla2[[#This Row],[Fecha de creación]])</f>
        <v>2022</v>
      </c>
      <c r="N6285" s="23">
        <f>MONTH(Tabla2[[#This Row],[Fecha de creación]])</f>
        <v>1</v>
      </c>
    </row>
    <row r="6286" spans="1:14" x14ac:dyDescent="0.25">
      <c r="A6286" s="26">
        <v>44569.728622685187</v>
      </c>
      <c r="B6286" s="23" t="s">
        <v>0</v>
      </c>
      <c r="C6286" s="23" t="s">
        <v>8009</v>
      </c>
      <c r="D6286" s="23" t="s">
        <v>719</v>
      </c>
      <c r="E6286" s="23" t="s">
        <v>1</v>
      </c>
      <c r="F6286" s="23" t="s">
        <v>7</v>
      </c>
      <c r="G6286" s="23" t="s">
        <v>975</v>
      </c>
      <c r="H6286" s="2" t="s">
        <v>7777</v>
      </c>
      <c r="I6286" s="23" t="s">
        <v>5999</v>
      </c>
      <c r="J6286" s="23"/>
      <c r="K6286" s="23" t="s">
        <v>9712</v>
      </c>
      <c r="L6286" s="23" t="s">
        <v>9538</v>
      </c>
      <c r="M6286" s="23">
        <f>YEAR(Tabla2[[#This Row],[Fecha de creación]])</f>
        <v>2022</v>
      </c>
      <c r="N6286" s="23">
        <f>MONTH(Tabla2[[#This Row],[Fecha de creación]])</f>
        <v>1</v>
      </c>
    </row>
    <row r="6287" spans="1:14" x14ac:dyDescent="0.25">
      <c r="A6287" s="26">
        <v>44570.400682870371</v>
      </c>
      <c r="B6287" s="23" t="s">
        <v>0</v>
      </c>
      <c r="C6287" s="23" t="s">
        <v>8010</v>
      </c>
      <c r="D6287" s="23" t="s">
        <v>104</v>
      </c>
      <c r="E6287" s="23" t="s">
        <v>1</v>
      </c>
      <c r="F6287" s="23" t="s">
        <v>22</v>
      </c>
      <c r="G6287" s="23" t="s">
        <v>975</v>
      </c>
      <c r="H6287" s="2" t="s">
        <v>7734</v>
      </c>
      <c r="I6287" s="23" t="s">
        <v>7412</v>
      </c>
      <c r="J6287" s="23" t="s">
        <v>59</v>
      </c>
      <c r="K6287" s="23" t="s">
        <v>9712</v>
      </c>
      <c r="L6287" s="23" t="s">
        <v>9538</v>
      </c>
      <c r="M6287" s="23">
        <f>YEAR(Tabla2[[#This Row],[Fecha de creación]])</f>
        <v>2022</v>
      </c>
      <c r="N6287" s="23">
        <f>MONTH(Tabla2[[#This Row],[Fecha de creación]])</f>
        <v>1</v>
      </c>
    </row>
    <row r="6288" spans="1:14" x14ac:dyDescent="0.25">
      <c r="A6288" s="26">
        <v>44570.415439814817</v>
      </c>
      <c r="B6288" s="23" t="s">
        <v>0</v>
      </c>
      <c r="C6288" s="23" t="s">
        <v>8011</v>
      </c>
      <c r="D6288" s="23" t="s">
        <v>1002</v>
      </c>
      <c r="E6288" s="23" t="s">
        <v>1</v>
      </c>
      <c r="F6288" s="23" t="s">
        <v>22</v>
      </c>
      <c r="G6288" s="23" t="s">
        <v>975</v>
      </c>
      <c r="H6288" s="2" t="s">
        <v>7736</v>
      </c>
      <c r="I6288" s="23" t="s">
        <v>5999</v>
      </c>
      <c r="J6288" s="23"/>
      <c r="K6288" s="23" t="s">
        <v>9712</v>
      </c>
      <c r="L6288" s="23" t="s">
        <v>9539</v>
      </c>
      <c r="M6288" s="23">
        <f>YEAR(Tabla2[[#This Row],[Fecha de creación]])</f>
        <v>2022</v>
      </c>
      <c r="N6288" s="23">
        <f>MONTH(Tabla2[[#This Row],[Fecha de creación]])</f>
        <v>1</v>
      </c>
    </row>
    <row r="6289" spans="1:14" x14ac:dyDescent="0.25">
      <c r="A6289" s="26">
        <v>44570.417291666665</v>
      </c>
      <c r="B6289" s="23" t="s">
        <v>0</v>
      </c>
      <c r="C6289" s="23" t="s">
        <v>8012</v>
      </c>
      <c r="D6289" s="23" t="s">
        <v>364</v>
      </c>
      <c r="E6289" s="23" t="s">
        <v>1</v>
      </c>
      <c r="F6289" s="23" t="s">
        <v>7</v>
      </c>
      <c r="G6289" s="23" t="s">
        <v>1551</v>
      </c>
      <c r="H6289" s="2" t="s">
        <v>7725</v>
      </c>
      <c r="I6289" s="23" t="s">
        <v>11</v>
      </c>
      <c r="J6289" s="23" t="s">
        <v>59</v>
      </c>
      <c r="K6289" s="23" t="s">
        <v>9712</v>
      </c>
      <c r="L6289" s="23" t="s">
        <v>9538</v>
      </c>
      <c r="M6289" s="23">
        <f>YEAR(Tabla2[[#This Row],[Fecha de creación]])</f>
        <v>2022</v>
      </c>
      <c r="N6289" s="23">
        <f>MONTH(Tabla2[[#This Row],[Fecha de creación]])</f>
        <v>1</v>
      </c>
    </row>
    <row r="6290" spans="1:14" x14ac:dyDescent="0.25">
      <c r="A6290" s="26">
        <v>44570.424293981479</v>
      </c>
      <c r="B6290" s="23" t="s">
        <v>0</v>
      </c>
      <c r="C6290" s="23" t="s">
        <v>8013</v>
      </c>
      <c r="D6290" s="23" t="s">
        <v>382</v>
      </c>
      <c r="E6290" s="23" t="s">
        <v>1</v>
      </c>
      <c r="F6290" s="23" t="s">
        <v>7</v>
      </c>
      <c r="G6290" s="23" t="s">
        <v>3</v>
      </c>
      <c r="H6290" s="2" t="s">
        <v>7723</v>
      </c>
      <c r="I6290" s="23" t="s">
        <v>5999</v>
      </c>
      <c r="J6290" s="23"/>
      <c r="K6290" s="23" t="s">
        <v>9712</v>
      </c>
      <c r="L6290" s="23" t="s">
        <v>9538</v>
      </c>
      <c r="M6290" s="23">
        <f>YEAR(Tabla2[[#This Row],[Fecha de creación]])</f>
        <v>2022</v>
      </c>
      <c r="N6290" s="23">
        <f>MONTH(Tabla2[[#This Row],[Fecha de creación]])</f>
        <v>1</v>
      </c>
    </row>
    <row r="6291" spans="1:14" x14ac:dyDescent="0.25">
      <c r="A6291" s="26">
        <v>44570.425115740742</v>
      </c>
      <c r="B6291" s="23" t="s">
        <v>0</v>
      </c>
      <c r="C6291" s="23" t="s">
        <v>8014</v>
      </c>
      <c r="D6291" s="23" t="s">
        <v>306</v>
      </c>
      <c r="E6291" s="23" t="s">
        <v>1</v>
      </c>
      <c r="F6291" s="23" t="s">
        <v>2</v>
      </c>
      <c r="G6291" s="23" t="s">
        <v>1551</v>
      </c>
      <c r="H6291" s="2" t="s">
        <v>7721</v>
      </c>
      <c r="I6291" s="23" t="s">
        <v>11</v>
      </c>
      <c r="J6291" s="23"/>
      <c r="K6291" s="23" t="s">
        <v>9712</v>
      </c>
      <c r="L6291" s="23" t="s">
        <v>9538</v>
      </c>
      <c r="M6291" s="23">
        <f>YEAR(Tabla2[[#This Row],[Fecha de creación]])</f>
        <v>2022</v>
      </c>
      <c r="N6291" s="23">
        <f>MONTH(Tabla2[[#This Row],[Fecha de creación]])</f>
        <v>1</v>
      </c>
    </row>
    <row r="6292" spans="1:14" x14ac:dyDescent="0.25">
      <c r="A6292" s="26">
        <v>44570.438506944447</v>
      </c>
      <c r="B6292" s="23" t="s">
        <v>0</v>
      </c>
      <c r="C6292" s="23" t="s">
        <v>8015</v>
      </c>
      <c r="D6292" s="23" t="s">
        <v>382</v>
      </c>
      <c r="E6292" s="23" t="s">
        <v>1</v>
      </c>
      <c r="F6292" s="23" t="s">
        <v>7</v>
      </c>
      <c r="G6292" s="23" t="s">
        <v>975</v>
      </c>
      <c r="H6292" s="2" t="s">
        <v>7723</v>
      </c>
      <c r="I6292" s="23" t="s">
        <v>7412</v>
      </c>
      <c r="J6292" s="23" t="s">
        <v>59</v>
      </c>
      <c r="K6292" s="23" t="s">
        <v>9712</v>
      </c>
      <c r="L6292" s="23" t="s">
        <v>9538</v>
      </c>
      <c r="M6292" s="23">
        <f>YEAR(Tabla2[[#This Row],[Fecha de creación]])</f>
        <v>2022</v>
      </c>
      <c r="N6292" s="23">
        <f>MONTH(Tabla2[[#This Row],[Fecha de creación]])</f>
        <v>1</v>
      </c>
    </row>
    <row r="6293" spans="1:14" x14ac:dyDescent="0.25">
      <c r="A6293" s="26">
        <v>44570.444930555554</v>
      </c>
      <c r="B6293" s="23" t="s">
        <v>0</v>
      </c>
      <c r="C6293" s="23" t="s">
        <v>8016</v>
      </c>
      <c r="D6293" s="23" t="s">
        <v>7489</v>
      </c>
      <c r="E6293" s="23" t="s">
        <v>1</v>
      </c>
      <c r="F6293" s="23" t="s">
        <v>7</v>
      </c>
      <c r="G6293" s="23" t="s">
        <v>975</v>
      </c>
      <c r="H6293" s="2" t="s">
        <v>7723</v>
      </c>
      <c r="I6293" s="23" t="s">
        <v>7412</v>
      </c>
      <c r="J6293" s="23" t="s">
        <v>59</v>
      </c>
      <c r="K6293" s="23" t="s">
        <v>9712</v>
      </c>
      <c r="L6293" s="23" t="s">
        <v>9538</v>
      </c>
      <c r="M6293" s="23">
        <f>YEAR(Tabla2[[#This Row],[Fecha de creación]])</f>
        <v>2022</v>
      </c>
      <c r="N6293" s="23">
        <f>MONTH(Tabla2[[#This Row],[Fecha de creación]])</f>
        <v>1</v>
      </c>
    </row>
    <row r="6294" spans="1:14" x14ac:dyDescent="0.25">
      <c r="A6294" s="26">
        <v>44570.457800925928</v>
      </c>
      <c r="B6294" s="23" t="s">
        <v>100</v>
      </c>
      <c r="C6294" s="23" t="s">
        <v>8017</v>
      </c>
      <c r="D6294" s="23" t="s">
        <v>622</v>
      </c>
      <c r="E6294" s="23" t="s">
        <v>1</v>
      </c>
      <c r="F6294" s="23" t="s">
        <v>7</v>
      </c>
      <c r="G6294" s="23" t="s">
        <v>3</v>
      </c>
      <c r="H6294" s="2" t="s">
        <v>7734</v>
      </c>
      <c r="I6294" s="23" t="s">
        <v>7575</v>
      </c>
      <c r="J6294" s="23" t="s">
        <v>59</v>
      </c>
      <c r="K6294" s="23" t="s">
        <v>9712</v>
      </c>
      <c r="L6294" s="23" t="s">
        <v>9539</v>
      </c>
      <c r="M6294" s="23">
        <f>YEAR(Tabla2[[#This Row],[Fecha de creación]])</f>
        <v>2022</v>
      </c>
      <c r="N6294" s="23">
        <f>MONTH(Tabla2[[#This Row],[Fecha de creación]])</f>
        <v>1</v>
      </c>
    </row>
    <row r="6295" spans="1:14" x14ac:dyDescent="0.25">
      <c r="A6295" s="26">
        <v>44570.459421296298</v>
      </c>
      <c r="B6295" s="23" t="s">
        <v>34</v>
      </c>
      <c r="C6295" s="23" t="s">
        <v>8018</v>
      </c>
      <c r="D6295" s="23" t="s">
        <v>8019</v>
      </c>
      <c r="E6295" s="23" t="s">
        <v>1</v>
      </c>
      <c r="F6295" s="23" t="s">
        <v>2</v>
      </c>
      <c r="G6295" s="23" t="s">
        <v>1551</v>
      </c>
      <c r="H6295" s="2" t="s">
        <v>7721</v>
      </c>
      <c r="I6295" s="23" t="s">
        <v>8020</v>
      </c>
      <c r="J6295" s="23" t="s">
        <v>59</v>
      </c>
      <c r="K6295" s="23" t="s">
        <v>9712</v>
      </c>
      <c r="L6295" s="23" t="s">
        <v>9539</v>
      </c>
      <c r="M6295" s="23">
        <f>YEAR(Tabla2[[#This Row],[Fecha de creación]])</f>
        <v>2022</v>
      </c>
      <c r="N6295" s="23">
        <f>MONTH(Tabla2[[#This Row],[Fecha de creación]])</f>
        <v>1</v>
      </c>
    </row>
    <row r="6296" spans="1:14" x14ac:dyDescent="0.25">
      <c r="A6296" s="26">
        <v>44570.460381944446</v>
      </c>
      <c r="B6296" s="23" t="s">
        <v>0</v>
      </c>
      <c r="C6296" s="23" t="s">
        <v>8021</v>
      </c>
      <c r="D6296" s="23" t="s">
        <v>7521</v>
      </c>
      <c r="E6296" s="23" t="s">
        <v>1</v>
      </c>
      <c r="F6296" s="23" t="s">
        <v>22</v>
      </c>
      <c r="G6296" s="23" t="s">
        <v>975</v>
      </c>
      <c r="H6296" s="2" t="s">
        <v>8893</v>
      </c>
      <c r="I6296" s="23" t="s">
        <v>7412</v>
      </c>
      <c r="J6296" s="23" t="s">
        <v>59</v>
      </c>
      <c r="K6296" s="23" t="s">
        <v>9712</v>
      </c>
      <c r="L6296" s="23" t="s">
        <v>9538</v>
      </c>
      <c r="M6296" s="23">
        <f>YEAR(Tabla2[[#This Row],[Fecha de creación]])</f>
        <v>2022</v>
      </c>
      <c r="N6296" s="23">
        <f>MONTH(Tabla2[[#This Row],[Fecha de creación]])</f>
        <v>1</v>
      </c>
    </row>
    <row r="6297" spans="1:14" x14ac:dyDescent="0.25">
      <c r="A6297" s="26">
        <v>44570.476099537038</v>
      </c>
      <c r="B6297" s="23" t="s">
        <v>0</v>
      </c>
      <c r="C6297" s="23" t="s">
        <v>8022</v>
      </c>
      <c r="D6297" s="23" t="s">
        <v>7521</v>
      </c>
      <c r="E6297" s="23" t="s">
        <v>1</v>
      </c>
      <c r="F6297" s="23" t="s">
        <v>22</v>
      </c>
      <c r="G6297" s="23" t="s">
        <v>975</v>
      </c>
      <c r="H6297" s="2" t="s">
        <v>8893</v>
      </c>
      <c r="I6297" s="23" t="s">
        <v>7412</v>
      </c>
      <c r="J6297" s="23" t="s">
        <v>59</v>
      </c>
      <c r="K6297" s="23" t="s">
        <v>9712</v>
      </c>
      <c r="L6297" s="23" t="s">
        <v>9538</v>
      </c>
      <c r="M6297" s="23">
        <f>YEAR(Tabla2[[#This Row],[Fecha de creación]])</f>
        <v>2022</v>
      </c>
      <c r="N6297" s="23">
        <f>MONTH(Tabla2[[#This Row],[Fecha de creación]])</f>
        <v>1</v>
      </c>
    </row>
    <row r="6298" spans="1:14" x14ac:dyDescent="0.25">
      <c r="A6298" s="26">
        <v>44570.486215277779</v>
      </c>
      <c r="B6298" s="23" t="s">
        <v>34</v>
      </c>
      <c r="C6298" s="23" t="s">
        <v>8023</v>
      </c>
      <c r="D6298" s="23" t="s">
        <v>1065</v>
      </c>
      <c r="E6298" s="23" t="s">
        <v>1</v>
      </c>
      <c r="F6298" s="23" t="s">
        <v>7</v>
      </c>
      <c r="G6298" s="23" t="s">
        <v>975</v>
      </c>
      <c r="H6298" s="2" t="s">
        <v>7745</v>
      </c>
      <c r="I6298" s="23" t="s">
        <v>37</v>
      </c>
      <c r="J6298" s="23" t="s">
        <v>59</v>
      </c>
      <c r="K6298" s="23" t="s">
        <v>9712</v>
      </c>
      <c r="L6298" s="23" t="s">
        <v>9538</v>
      </c>
      <c r="M6298" s="23">
        <f>YEAR(Tabla2[[#This Row],[Fecha de creación]])</f>
        <v>2022</v>
      </c>
      <c r="N6298" s="23">
        <f>MONTH(Tabla2[[#This Row],[Fecha de creación]])</f>
        <v>1</v>
      </c>
    </row>
    <row r="6299" spans="1:14" x14ac:dyDescent="0.25">
      <c r="A6299" s="26">
        <v>44570.487129629626</v>
      </c>
      <c r="B6299" s="23" t="s">
        <v>0</v>
      </c>
      <c r="C6299" s="23" t="s">
        <v>8024</v>
      </c>
      <c r="D6299" s="23" t="s">
        <v>7521</v>
      </c>
      <c r="E6299" s="23" t="s">
        <v>1</v>
      </c>
      <c r="F6299" s="23" t="s">
        <v>22</v>
      </c>
      <c r="G6299" s="23" t="s">
        <v>975</v>
      </c>
      <c r="H6299" s="2" t="s">
        <v>8893</v>
      </c>
      <c r="I6299" s="23" t="s">
        <v>7412</v>
      </c>
      <c r="J6299" s="23" t="s">
        <v>59</v>
      </c>
      <c r="K6299" s="23" t="s">
        <v>9712</v>
      </c>
      <c r="L6299" s="23" t="s">
        <v>9539</v>
      </c>
      <c r="M6299" s="23">
        <f>YEAR(Tabla2[[#This Row],[Fecha de creación]])</f>
        <v>2022</v>
      </c>
      <c r="N6299" s="23">
        <f>MONTH(Tabla2[[#This Row],[Fecha de creación]])</f>
        <v>1</v>
      </c>
    </row>
    <row r="6300" spans="1:14" x14ac:dyDescent="0.25">
      <c r="A6300" s="26">
        <v>44570.487893518519</v>
      </c>
      <c r="B6300" s="23" t="s">
        <v>34</v>
      </c>
      <c r="C6300" s="23" t="s">
        <v>8025</v>
      </c>
      <c r="D6300" s="23" t="s">
        <v>1065</v>
      </c>
      <c r="E6300" s="23" t="s">
        <v>1</v>
      </c>
      <c r="F6300" s="23" t="s">
        <v>7</v>
      </c>
      <c r="G6300" s="23" t="s">
        <v>975</v>
      </c>
      <c r="H6300" s="2" t="s">
        <v>7745</v>
      </c>
      <c r="I6300" s="23" t="s">
        <v>37</v>
      </c>
      <c r="J6300" s="23" t="s">
        <v>59</v>
      </c>
      <c r="K6300" s="23" t="s">
        <v>9712</v>
      </c>
      <c r="L6300" s="23" t="s">
        <v>9538</v>
      </c>
      <c r="M6300" s="23">
        <f>YEAR(Tabla2[[#This Row],[Fecha de creación]])</f>
        <v>2022</v>
      </c>
      <c r="N6300" s="23">
        <f>MONTH(Tabla2[[#This Row],[Fecha de creación]])</f>
        <v>1</v>
      </c>
    </row>
    <row r="6301" spans="1:14" x14ac:dyDescent="0.25">
      <c r="A6301" s="26">
        <v>44570.488969907405</v>
      </c>
      <c r="B6301" s="23" t="s">
        <v>0</v>
      </c>
      <c r="C6301" s="23" t="s">
        <v>8026</v>
      </c>
      <c r="D6301" s="23" t="s">
        <v>364</v>
      </c>
      <c r="E6301" s="23" t="s">
        <v>1</v>
      </c>
      <c r="F6301" s="23" t="s">
        <v>7</v>
      </c>
      <c r="G6301" s="23" t="s">
        <v>1551</v>
      </c>
      <c r="H6301" s="2" t="s">
        <v>7725</v>
      </c>
      <c r="I6301" s="23" t="s">
        <v>11</v>
      </c>
      <c r="J6301" s="23" t="s">
        <v>59</v>
      </c>
      <c r="K6301" s="23" t="s">
        <v>9712</v>
      </c>
      <c r="L6301" s="23" t="s">
        <v>9538</v>
      </c>
      <c r="M6301" s="23">
        <f>YEAR(Tabla2[[#This Row],[Fecha de creación]])</f>
        <v>2022</v>
      </c>
      <c r="N6301" s="23">
        <f>MONTH(Tabla2[[#This Row],[Fecha de creación]])</f>
        <v>1</v>
      </c>
    </row>
    <row r="6302" spans="1:14" x14ac:dyDescent="0.25">
      <c r="A6302" s="26">
        <v>44570.501180555555</v>
      </c>
      <c r="B6302" s="23" t="s">
        <v>0</v>
      </c>
      <c r="C6302" s="23" t="s">
        <v>8027</v>
      </c>
      <c r="D6302" s="23" t="s">
        <v>382</v>
      </c>
      <c r="E6302" s="23" t="s">
        <v>1</v>
      </c>
      <c r="F6302" s="23" t="s">
        <v>7</v>
      </c>
      <c r="G6302" s="23" t="s">
        <v>3</v>
      </c>
      <c r="H6302" s="2" t="s">
        <v>7723</v>
      </c>
      <c r="I6302" s="23" t="s">
        <v>5999</v>
      </c>
      <c r="J6302" s="23"/>
      <c r="K6302" s="23" t="s">
        <v>9712</v>
      </c>
      <c r="L6302" s="23" t="s">
        <v>9538</v>
      </c>
      <c r="M6302" s="23">
        <f>YEAR(Tabla2[[#This Row],[Fecha de creación]])</f>
        <v>2022</v>
      </c>
      <c r="N6302" s="23">
        <f>MONTH(Tabla2[[#This Row],[Fecha de creación]])</f>
        <v>1</v>
      </c>
    </row>
    <row r="6303" spans="1:14" x14ac:dyDescent="0.25">
      <c r="A6303" s="26">
        <v>44570.509722222225</v>
      </c>
      <c r="B6303" s="23" t="s">
        <v>0</v>
      </c>
      <c r="C6303" s="23" t="s">
        <v>8028</v>
      </c>
      <c r="D6303" s="23" t="s">
        <v>205</v>
      </c>
      <c r="E6303" s="23" t="s">
        <v>1</v>
      </c>
      <c r="F6303" s="23" t="s">
        <v>7</v>
      </c>
      <c r="G6303" s="23" t="s">
        <v>975</v>
      </c>
      <c r="H6303" s="2" t="s">
        <v>7745</v>
      </c>
      <c r="I6303" s="23" t="s">
        <v>7412</v>
      </c>
      <c r="J6303" s="23" t="s">
        <v>59</v>
      </c>
      <c r="K6303" s="23" t="s">
        <v>9712</v>
      </c>
      <c r="L6303" s="23" t="s">
        <v>9539</v>
      </c>
      <c r="M6303" s="23">
        <f>YEAR(Tabla2[[#This Row],[Fecha de creación]])</f>
        <v>2022</v>
      </c>
      <c r="N6303" s="23">
        <f>MONTH(Tabla2[[#This Row],[Fecha de creación]])</f>
        <v>1</v>
      </c>
    </row>
    <row r="6304" spans="1:14" x14ac:dyDescent="0.25">
      <c r="A6304" s="26">
        <v>44570.537233796298</v>
      </c>
      <c r="B6304" s="23" t="s">
        <v>0</v>
      </c>
      <c r="C6304" s="23" t="s">
        <v>8029</v>
      </c>
      <c r="D6304" s="23" t="s">
        <v>8030</v>
      </c>
      <c r="E6304" s="23" t="s">
        <v>1</v>
      </c>
      <c r="F6304" s="23" t="s">
        <v>2</v>
      </c>
      <c r="G6304" s="23" t="s">
        <v>1551</v>
      </c>
      <c r="H6304" s="2" t="s">
        <v>7721</v>
      </c>
      <c r="I6304" s="23" t="s">
        <v>11</v>
      </c>
      <c r="J6304" s="23" t="s">
        <v>59</v>
      </c>
      <c r="K6304" s="23" t="s">
        <v>9712</v>
      </c>
      <c r="L6304" s="23" t="s">
        <v>9539</v>
      </c>
      <c r="M6304" s="23">
        <f>YEAR(Tabla2[[#This Row],[Fecha de creación]])</f>
        <v>2022</v>
      </c>
      <c r="N6304" s="23">
        <f>MONTH(Tabla2[[#This Row],[Fecha de creación]])</f>
        <v>1</v>
      </c>
    </row>
    <row r="6305" spans="1:14" x14ac:dyDescent="0.25">
      <c r="A6305" s="26">
        <v>44570.547476851854</v>
      </c>
      <c r="B6305" s="23" t="s">
        <v>0</v>
      </c>
      <c r="C6305" s="23" t="s">
        <v>8031</v>
      </c>
      <c r="D6305" s="23" t="s">
        <v>8032</v>
      </c>
      <c r="E6305" s="23" t="s">
        <v>1</v>
      </c>
      <c r="F6305" s="23" t="s">
        <v>2</v>
      </c>
      <c r="G6305" s="23" t="s">
        <v>1551</v>
      </c>
      <c r="H6305" s="2" t="s">
        <v>7721</v>
      </c>
      <c r="I6305" s="23" t="s">
        <v>11</v>
      </c>
      <c r="J6305" s="23" t="s">
        <v>59</v>
      </c>
      <c r="K6305" s="23" t="s">
        <v>9712</v>
      </c>
      <c r="L6305" s="23" t="s">
        <v>9538</v>
      </c>
      <c r="M6305" s="23">
        <f>YEAR(Tabla2[[#This Row],[Fecha de creación]])</f>
        <v>2022</v>
      </c>
      <c r="N6305" s="23">
        <f>MONTH(Tabla2[[#This Row],[Fecha de creación]])</f>
        <v>1</v>
      </c>
    </row>
    <row r="6306" spans="1:14" x14ac:dyDescent="0.25">
      <c r="A6306" s="26">
        <v>44570.55369212963</v>
      </c>
      <c r="B6306" s="23" t="s">
        <v>0</v>
      </c>
      <c r="C6306" s="23" t="s">
        <v>8033</v>
      </c>
      <c r="D6306" s="23" t="s">
        <v>7521</v>
      </c>
      <c r="E6306" s="23" t="s">
        <v>1</v>
      </c>
      <c r="F6306" s="23" t="s">
        <v>22</v>
      </c>
      <c r="G6306" s="23" t="s">
        <v>975</v>
      </c>
      <c r="H6306" s="2" t="s">
        <v>8893</v>
      </c>
      <c r="I6306" s="23" t="s">
        <v>7412</v>
      </c>
      <c r="J6306" s="23" t="s">
        <v>59</v>
      </c>
      <c r="K6306" s="23" t="s">
        <v>9712</v>
      </c>
      <c r="L6306" s="23" t="s">
        <v>9538</v>
      </c>
      <c r="M6306" s="23">
        <f>YEAR(Tabla2[[#This Row],[Fecha de creación]])</f>
        <v>2022</v>
      </c>
      <c r="N6306" s="23">
        <f>MONTH(Tabla2[[#This Row],[Fecha de creación]])</f>
        <v>1</v>
      </c>
    </row>
    <row r="6307" spans="1:14" x14ac:dyDescent="0.25">
      <c r="A6307" s="26">
        <v>44570.562638888892</v>
      </c>
      <c r="B6307" s="23" t="s">
        <v>0</v>
      </c>
      <c r="C6307" s="23" t="s">
        <v>8034</v>
      </c>
      <c r="D6307" s="23" t="s">
        <v>7521</v>
      </c>
      <c r="E6307" s="23" t="s">
        <v>1</v>
      </c>
      <c r="F6307" s="23" t="s">
        <v>22</v>
      </c>
      <c r="G6307" s="23" t="s">
        <v>975</v>
      </c>
      <c r="H6307" s="2" t="s">
        <v>8893</v>
      </c>
      <c r="I6307" s="23" t="s">
        <v>7412</v>
      </c>
      <c r="J6307" s="23" t="s">
        <v>59</v>
      </c>
      <c r="K6307" s="23" t="s">
        <v>9712</v>
      </c>
      <c r="L6307" s="23" t="s">
        <v>9538</v>
      </c>
      <c r="M6307" s="23">
        <f>YEAR(Tabla2[[#This Row],[Fecha de creación]])</f>
        <v>2022</v>
      </c>
      <c r="N6307" s="23">
        <f>MONTH(Tabla2[[#This Row],[Fecha de creación]])</f>
        <v>1</v>
      </c>
    </row>
    <row r="6308" spans="1:14" x14ac:dyDescent="0.25">
      <c r="A6308" s="26">
        <v>44570.568402777775</v>
      </c>
      <c r="B6308" s="23" t="s">
        <v>0</v>
      </c>
      <c r="C6308" s="23" t="s">
        <v>8035</v>
      </c>
      <c r="D6308" s="23" t="s">
        <v>1016</v>
      </c>
      <c r="E6308" s="23" t="s">
        <v>1</v>
      </c>
      <c r="F6308" s="23" t="s">
        <v>7</v>
      </c>
      <c r="G6308" s="23" t="s">
        <v>975</v>
      </c>
      <c r="H6308" s="2" t="s">
        <v>7731</v>
      </c>
      <c r="I6308" s="23" t="s">
        <v>7412</v>
      </c>
      <c r="J6308" s="23" t="s">
        <v>59</v>
      </c>
      <c r="K6308" s="23" t="s">
        <v>9712</v>
      </c>
      <c r="L6308" s="23" t="s">
        <v>9538</v>
      </c>
      <c r="M6308" s="23">
        <f>YEAR(Tabla2[[#This Row],[Fecha de creación]])</f>
        <v>2022</v>
      </c>
      <c r="N6308" s="23">
        <f>MONTH(Tabla2[[#This Row],[Fecha de creación]])</f>
        <v>1</v>
      </c>
    </row>
    <row r="6309" spans="1:14" x14ac:dyDescent="0.25">
      <c r="A6309" s="26">
        <v>44570.57271990741</v>
      </c>
      <c r="B6309" s="23" t="s">
        <v>0</v>
      </c>
      <c r="C6309" s="23" t="s">
        <v>8036</v>
      </c>
      <c r="D6309" s="23" t="s">
        <v>382</v>
      </c>
      <c r="E6309" s="23" t="s">
        <v>1</v>
      </c>
      <c r="F6309" s="23" t="s">
        <v>7</v>
      </c>
      <c r="G6309" s="23" t="s">
        <v>975</v>
      </c>
      <c r="H6309" s="2" t="s">
        <v>7723</v>
      </c>
      <c r="I6309" s="23" t="s">
        <v>7412</v>
      </c>
      <c r="J6309" s="23" t="s">
        <v>59</v>
      </c>
      <c r="K6309" s="23" t="s">
        <v>9712</v>
      </c>
      <c r="L6309" s="23" t="s">
        <v>9539</v>
      </c>
      <c r="M6309" s="23">
        <f>YEAR(Tabla2[[#This Row],[Fecha de creación]])</f>
        <v>2022</v>
      </c>
      <c r="N6309" s="23">
        <f>MONTH(Tabla2[[#This Row],[Fecha de creación]])</f>
        <v>1</v>
      </c>
    </row>
    <row r="6310" spans="1:14" x14ac:dyDescent="0.25">
      <c r="A6310" s="26">
        <v>44570.578125</v>
      </c>
      <c r="B6310" s="23" t="s">
        <v>0</v>
      </c>
      <c r="C6310" s="23" t="s">
        <v>8037</v>
      </c>
      <c r="D6310" s="23" t="s">
        <v>615</v>
      </c>
      <c r="E6310" s="23" t="s">
        <v>1</v>
      </c>
      <c r="F6310" s="23" t="s">
        <v>7</v>
      </c>
      <c r="G6310" s="23" t="s">
        <v>975</v>
      </c>
      <c r="H6310" s="2" t="s">
        <v>7745</v>
      </c>
      <c r="I6310" s="23" t="s">
        <v>7412</v>
      </c>
      <c r="J6310" s="23" t="s">
        <v>59</v>
      </c>
      <c r="K6310" s="23" t="s">
        <v>9712</v>
      </c>
      <c r="L6310" s="23" t="s">
        <v>9539</v>
      </c>
      <c r="M6310" s="23">
        <f>YEAR(Tabla2[[#This Row],[Fecha de creación]])</f>
        <v>2022</v>
      </c>
      <c r="N6310" s="23">
        <f>MONTH(Tabla2[[#This Row],[Fecha de creación]])</f>
        <v>1</v>
      </c>
    </row>
    <row r="6311" spans="1:14" x14ac:dyDescent="0.25">
      <c r="A6311" s="26">
        <v>44570.579710648148</v>
      </c>
      <c r="B6311" s="23" t="s">
        <v>0</v>
      </c>
      <c r="C6311" s="23" t="s">
        <v>8038</v>
      </c>
      <c r="D6311" s="23" t="s">
        <v>382</v>
      </c>
      <c r="E6311" s="23" t="s">
        <v>1</v>
      </c>
      <c r="F6311" s="23" t="s">
        <v>7</v>
      </c>
      <c r="G6311" s="23" t="s">
        <v>975</v>
      </c>
      <c r="H6311" s="2" t="s">
        <v>7723</v>
      </c>
      <c r="I6311" s="23" t="s">
        <v>7412</v>
      </c>
      <c r="J6311" s="23" t="s">
        <v>59</v>
      </c>
      <c r="K6311" s="23" t="s">
        <v>9712</v>
      </c>
      <c r="L6311" s="23" t="s">
        <v>9539</v>
      </c>
      <c r="M6311" s="23">
        <f>YEAR(Tabla2[[#This Row],[Fecha de creación]])</f>
        <v>2022</v>
      </c>
      <c r="N6311" s="23">
        <f>MONTH(Tabla2[[#This Row],[Fecha de creación]])</f>
        <v>1</v>
      </c>
    </row>
    <row r="6312" spans="1:14" x14ac:dyDescent="0.25">
      <c r="A6312" s="26">
        <v>44570.583854166667</v>
      </c>
      <c r="B6312" s="23" t="s">
        <v>0</v>
      </c>
      <c r="C6312" s="23" t="s">
        <v>8039</v>
      </c>
      <c r="D6312" s="23" t="s">
        <v>615</v>
      </c>
      <c r="E6312" s="23" t="s">
        <v>1</v>
      </c>
      <c r="F6312" s="23" t="s">
        <v>7</v>
      </c>
      <c r="G6312" s="23" t="s">
        <v>975</v>
      </c>
      <c r="H6312" s="2" t="s">
        <v>7745</v>
      </c>
      <c r="I6312" s="23" t="s">
        <v>7412</v>
      </c>
      <c r="J6312" s="23" t="s">
        <v>59</v>
      </c>
      <c r="K6312" s="23" t="s">
        <v>9712</v>
      </c>
      <c r="L6312" s="23" t="s">
        <v>9539</v>
      </c>
      <c r="M6312" s="23">
        <f>YEAR(Tabla2[[#This Row],[Fecha de creación]])</f>
        <v>2022</v>
      </c>
      <c r="N6312" s="23">
        <f>MONTH(Tabla2[[#This Row],[Fecha de creación]])</f>
        <v>1</v>
      </c>
    </row>
    <row r="6313" spans="1:14" x14ac:dyDescent="0.25">
      <c r="A6313" s="26">
        <v>44570.663206018522</v>
      </c>
      <c r="B6313" s="23" t="s">
        <v>0</v>
      </c>
      <c r="C6313" s="23" t="s">
        <v>8040</v>
      </c>
      <c r="D6313" s="23" t="s">
        <v>4901</v>
      </c>
      <c r="E6313" s="23" t="s">
        <v>1</v>
      </c>
      <c r="F6313" s="23" t="s">
        <v>22</v>
      </c>
      <c r="G6313" s="23" t="s">
        <v>975</v>
      </c>
      <c r="H6313" s="2" t="s">
        <v>8893</v>
      </c>
      <c r="I6313" s="23" t="s">
        <v>7412</v>
      </c>
      <c r="J6313" s="23" t="s">
        <v>59</v>
      </c>
      <c r="K6313" s="23" t="s">
        <v>9712</v>
      </c>
      <c r="L6313" s="23" t="s">
        <v>9538</v>
      </c>
      <c r="M6313" s="23">
        <f>YEAR(Tabla2[[#This Row],[Fecha de creación]])</f>
        <v>2022</v>
      </c>
      <c r="N6313" s="23">
        <f>MONTH(Tabla2[[#This Row],[Fecha de creación]])</f>
        <v>1</v>
      </c>
    </row>
    <row r="6314" spans="1:14" x14ac:dyDescent="0.25">
      <c r="A6314" s="26">
        <v>44570.664652777778</v>
      </c>
      <c r="B6314" s="23" t="s">
        <v>0</v>
      </c>
      <c r="C6314" s="23" t="s">
        <v>8041</v>
      </c>
      <c r="D6314" s="23" t="s">
        <v>719</v>
      </c>
      <c r="E6314" s="23" t="s">
        <v>1</v>
      </c>
      <c r="F6314" s="23" t="s">
        <v>7</v>
      </c>
      <c r="G6314" s="23" t="s">
        <v>975</v>
      </c>
      <c r="H6314" s="2" t="s">
        <v>7777</v>
      </c>
      <c r="I6314" s="23" t="s">
        <v>5999</v>
      </c>
      <c r="J6314" s="23"/>
      <c r="K6314" s="23" t="s">
        <v>9712</v>
      </c>
      <c r="L6314" s="23" t="s">
        <v>9539</v>
      </c>
      <c r="M6314" s="23">
        <f>YEAR(Tabla2[[#This Row],[Fecha de creación]])</f>
        <v>2022</v>
      </c>
      <c r="N6314" s="23">
        <f>MONTH(Tabla2[[#This Row],[Fecha de creación]])</f>
        <v>1</v>
      </c>
    </row>
    <row r="6315" spans="1:14" x14ac:dyDescent="0.25">
      <c r="A6315" s="26">
        <v>44571.483090277776</v>
      </c>
      <c r="B6315" s="23" t="s">
        <v>0</v>
      </c>
      <c r="C6315" s="23" t="s">
        <v>8042</v>
      </c>
      <c r="D6315" s="23" t="s">
        <v>21</v>
      </c>
      <c r="E6315" s="23" t="s">
        <v>1</v>
      </c>
      <c r="F6315" s="23" t="s">
        <v>22</v>
      </c>
      <c r="G6315" s="23" t="s">
        <v>975</v>
      </c>
      <c r="H6315" s="2" t="s">
        <v>7764</v>
      </c>
      <c r="I6315" s="23" t="s">
        <v>7412</v>
      </c>
      <c r="J6315" s="23" t="s">
        <v>59</v>
      </c>
      <c r="K6315" s="23" t="s">
        <v>9712</v>
      </c>
      <c r="L6315" s="23" t="s">
        <v>9539</v>
      </c>
      <c r="M6315" s="23">
        <f>YEAR(Tabla2[[#This Row],[Fecha de creación]])</f>
        <v>2022</v>
      </c>
      <c r="N6315" s="23">
        <f>MONTH(Tabla2[[#This Row],[Fecha de creación]])</f>
        <v>1</v>
      </c>
    </row>
    <row r="6316" spans="1:14" x14ac:dyDescent="0.25">
      <c r="A6316" s="26">
        <v>44571.580370370371</v>
      </c>
      <c r="B6316" s="23" t="s">
        <v>56</v>
      </c>
      <c r="C6316" s="23" t="s">
        <v>8043</v>
      </c>
      <c r="D6316" s="23" t="s">
        <v>520</v>
      </c>
      <c r="E6316" s="23" t="s">
        <v>1</v>
      </c>
      <c r="F6316" s="23" t="s">
        <v>7</v>
      </c>
      <c r="G6316" s="23" t="s">
        <v>1551</v>
      </c>
      <c r="H6316" s="2" t="s">
        <v>7737</v>
      </c>
      <c r="I6316" s="23" t="s">
        <v>7129</v>
      </c>
      <c r="J6316" s="23" t="s">
        <v>59</v>
      </c>
      <c r="K6316" s="23" t="s">
        <v>9712</v>
      </c>
      <c r="L6316" s="23" t="s">
        <v>9538</v>
      </c>
      <c r="M6316" s="23">
        <f>YEAR(Tabla2[[#This Row],[Fecha de creación]])</f>
        <v>2022</v>
      </c>
      <c r="N6316" s="23">
        <f>MONTH(Tabla2[[#This Row],[Fecha de creación]])</f>
        <v>1</v>
      </c>
    </row>
    <row r="6317" spans="1:14" x14ac:dyDescent="0.25">
      <c r="A6317" s="26">
        <v>44571.597453703704</v>
      </c>
      <c r="B6317" s="23" t="s">
        <v>19</v>
      </c>
      <c r="C6317" s="23" t="s">
        <v>8044</v>
      </c>
      <c r="D6317" s="23" t="s">
        <v>8045</v>
      </c>
      <c r="E6317" s="23" t="s">
        <v>1</v>
      </c>
      <c r="F6317" s="23" t="s">
        <v>22</v>
      </c>
      <c r="G6317" s="23" t="s">
        <v>975</v>
      </c>
      <c r="H6317" s="2" t="s">
        <v>8893</v>
      </c>
      <c r="I6317" s="23" t="s">
        <v>23</v>
      </c>
      <c r="J6317" s="23"/>
      <c r="K6317" s="23" t="s">
        <v>9712</v>
      </c>
      <c r="L6317" s="23" t="s">
        <v>9539</v>
      </c>
      <c r="M6317" s="23">
        <f>YEAR(Tabla2[[#This Row],[Fecha de creación]])</f>
        <v>2022</v>
      </c>
      <c r="N6317" s="23">
        <f>MONTH(Tabla2[[#This Row],[Fecha de creación]])</f>
        <v>1</v>
      </c>
    </row>
    <row r="6318" spans="1:14" x14ac:dyDescent="0.25">
      <c r="A6318" s="26">
        <v>44571.599456018521</v>
      </c>
      <c r="B6318" s="23" t="s">
        <v>19</v>
      </c>
      <c r="C6318" s="23" t="s">
        <v>8046</v>
      </c>
      <c r="D6318" s="23" t="s">
        <v>8047</v>
      </c>
      <c r="E6318" s="23" t="s">
        <v>1</v>
      </c>
      <c r="F6318" s="23" t="s">
        <v>22</v>
      </c>
      <c r="G6318" s="23" t="s">
        <v>975</v>
      </c>
      <c r="H6318" s="2" t="s">
        <v>8893</v>
      </c>
      <c r="I6318" s="23" t="s">
        <v>23</v>
      </c>
      <c r="J6318" s="23"/>
      <c r="K6318" s="23" t="s">
        <v>9712</v>
      </c>
      <c r="L6318" s="23" t="s">
        <v>9539</v>
      </c>
      <c r="M6318" s="23">
        <f>YEAR(Tabla2[[#This Row],[Fecha de creación]])</f>
        <v>2022</v>
      </c>
      <c r="N6318" s="23">
        <f>MONTH(Tabla2[[#This Row],[Fecha de creación]])</f>
        <v>1</v>
      </c>
    </row>
    <row r="6319" spans="1:14" x14ac:dyDescent="0.25">
      <c r="A6319" s="26">
        <v>44571.625208333331</v>
      </c>
      <c r="B6319" s="23" t="s">
        <v>0</v>
      </c>
      <c r="C6319" s="23" t="s">
        <v>8048</v>
      </c>
      <c r="D6319" s="23" t="s">
        <v>6918</v>
      </c>
      <c r="E6319" s="23" t="s">
        <v>1</v>
      </c>
      <c r="F6319" s="23" t="s">
        <v>22</v>
      </c>
      <c r="G6319" s="23" t="s">
        <v>3</v>
      </c>
      <c r="H6319" s="2" t="s">
        <v>7764</v>
      </c>
      <c r="I6319" s="23" t="s">
        <v>7412</v>
      </c>
      <c r="J6319" s="23" t="s">
        <v>59</v>
      </c>
      <c r="K6319" s="23" t="s">
        <v>9712</v>
      </c>
      <c r="L6319" s="23" t="s">
        <v>9538</v>
      </c>
      <c r="M6319" s="23">
        <f>YEAR(Tabla2[[#This Row],[Fecha de creación]])</f>
        <v>2022</v>
      </c>
      <c r="N6319" s="23">
        <f>MONTH(Tabla2[[#This Row],[Fecha de creación]])</f>
        <v>1</v>
      </c>
    </row>
    <row r="6320" spans="1:14" x14ac:dyDescent="0.25">
      <c r="A6320" s="26">
        <v>44571.632372685184</v>
      </c>
      <c r="B6320" s="23" t="s">
        <v>0</v>
      </c>
      <c r="C6320" s="23" t="s">
        <v>8049</v>
      </c>
      <c r="D6320" s="23" t="s">
        <v>246</v>
      </c>
      <c r="E6320" s="23" t="s">
        <v>1</v>
      </c>
      <c r="F6320" s="23" t="s">
        <v>7</v>
      </c>
      <c r="G6320" s="23" t="s">
        <v>975</v>
      </c>
      <c r="H6320" s="2" t="s">
        <v>7728</v>
      </c>
      <c r="I6320" s="23" t="s">
        <v>7412</v>
      </c>
      <c r="J6320" s="23" t="s">
        <v>59</v>
      </c>
      <c r="K6320" s="23" t="s">
        <v>9712</v>
      </c>
      <c r="L6320" s="23" t="s">
        <v>9538</v>
      </c>
      <c r="M6320" s="23">
        <f>YEAR(Tabla2[[#This Row],[Fecha de creación]])</f>
        <v>2022</v>
      </c>
      <c r="N6320" s="23">
        <f>MONTH(Tabla2[[#This Row],[Fecha de creación]])</f>
        <v>1</v>
      </c>
    </row>
    <row r="6321" spans="1:14" x14ac:dyDescent="0.25">
      <c r="A6321" s="26">
        <v>44571.702893518515</v>
      </c>
      <c r="B6321" s="23" t="s">
        <v>0</v>
      </c>
      <c r="C6321" s="23" t="s">
        <v>8050</v>
      </c>
      <c r="D6321" s="23" t="s">
        <v>3644</v>
      </c>
      <c r="E6321" s="23" t="s">
        <v>1</v>
      </c>
      <c r="F6321" s="23" t="s">
        <v>22</v>
      </c>
      <c r="G6321" s="23" t="s">
        <v>975</v>
      </c>
      <c r="H6321" s="2" t="s">
        <v>8893</v>
      </c>
      <c r="I6321" s="23" t="s">
        <v>7412</v>
      </c>
      <c r="J6321" s="23" t="s">
        <v>59</v>
      </c>
      <c r="K6321" s="23" t="s">
        <v>9712</v>
      </c>
      <c r="L6321" s="23" t="s">
        <v>9538</v>
      </c>
      <c r="M6321" s="23">
        <f>YEAR(Tabla2[[#This Row],[Fecha de creación]])</f>
        <v>2022</v>
      </c>
      <c r="N6321" s="23">
        <f>MONTH(Tabla2[[#This Row],[Fecha de creación]])</f>
        <v>1</v>
      </c>
    </row>
    <row r="6322" spans="1:14" x14ac:dyDescent="0.25">
      <c r="A6322" s="26">
        <v>44571.727997685186</v>
      </c>
      <c r="B6322" s="23" t="s">
        <v>0</v>
      </c>
      <c r="C6322" s="23" t="s">
        <v>8051</v>
      </c>
      <c r="D6322" s="23" t="s">
        <v>158</v>
      </c>
      <c r="E6322" s="23" t="s">
        <v>1</v>
      </c>
      <c r="F6322" s="23" t="s">
        <v>7</v>
      </c>
      <c r="G6322" s="23" t="s">
        <v>1551</v>
      </c>
      <c r="H6322" s="2" t="s">
        <v>7733</v>
      </c>
      <c r="I6322" s="23" t="s">
        <v>11</v>
      </c>
      <c r="J6322" s="23"/>
      <c r="K6322" s="23" t="s">
        <v>9712</v>
      </c>
      <c r="L6322" s="23" t="s">
        <v>9538</v>
      </c>
      <c r="M6322" s="23">
        <f>YEAR(Tabla2[[#This Row],[Fecha de creación]])</f>
        <v>2022</v>
      </c>
      <c r="N6322" s="23">
        <f>MONTH(Tabla2[[#This Row],[Fecha de creación]])</f>
        <v>1</v>
      </c>
    </row>
    <row r="6323" spans="1:14" x14ac:dyDescent="0.25">
      <c r="A6323" s="26">
        <v>44572.391122685185</v>
      </c>
      <c r="B6323" s="23" t="s">
        <v>34</v>
      </c>
      <c r="C6323" s="23" t="s">
        <v>8052</v>
      </c>
      <c r="D6323" s="23" t="s">
        <v>47</v>
      </c>
      <c r="E6323" s="23" t="s">
        <v>1</v>
      </c>
      <c r="F6323" s="23" t="s">
        <v>7</v>
      </c>
      <c r="G6323" s="23" t="s">
        <v>975</v>
      </c>
      <c r="H6323" s="2" t="s">
        <v>7745</v>
      </c>
      <c r="I6323" s="23" t="s">
        <v>37</v>
      </c>
      <c r="J6323" s="23" t="s">
        <v>59</v>
      </c>
      <c r="K6323" s="23" t="s">
        <v>9712</v>
      </c>
      <c r="L6323" s="23" t="s">
        <v>9538</v>
      </c>
      <c r="M6323" s="23">
        <f>YEAR(Tabla2[[#This Row],[Fecha de creación]])</f>
        <v>2022</v>
      </c>
      <c r="N6323" s="23">
        <f>MONTH(Tabla2[[#This Row],[Fecha de creación]])</f>
        <v>1</v>
      </c>
    </row>
    <row r="6324" spans="1:14" x14ac:dyDescent="0.25">
      <c r="A6324" s="26">
        <v>44572.393842592595</v>
      </c>
      <c r="B6324" s="23" t="s">
        <v>34</v>
      </c>
      <c r="C6324" s="23" t="s">
        <v>8053</v>
      </c>
      <c r="D6324" s="23" t="s">
        <v>36</v>
      </c>
      <c r="E6324" s="23" t="s">
        <v>1</v>
      </c>
      <c r="F6324" s="23" t="s">
        <v>7</v>
      </c>
      <c r="G6324" s="23" t="s">
        <v>975</v>
      </c>
      <c r="H6324" s="2" t="s">
        <v>7731</v>
      </c>
      <c r="I6324" s="23" t="s">
        <v>37</v>
      </c>
      <c r="J6324" s="23" t="s">
        <v>59</v>
      </c>
      <c r="K6324" s="23" t="s">
        <v>9712</v>
      </c>
      <c r="L6324" s="23" t="s">
        <v>9538</v>
      </c>
      <c r="M6324" s="23">
        <f>YEAR(Tabla2[[#This Row],[Fecha de creación]])</f>
        <v>2022</v>
      </c>
      <c r="N6324" s="23">
        <f>MONTH(Tabla2[[#This Row],[Fecha de creación]])</f>
        <v>1</v>
      </c>
    </row>
    <row r="6325" spans="1:14" x14ac:dyDescent="0.25">
      <c r="A6325" s="26">
        <v>44572.421574074076</v>
      </c>
      <c r="B6325" s="23" t="s">
        <v>0</v>
      </c>
      <c r="C6325" s="23" t="s">
        <v>8054</v>
      </c>
      <c r="D6325" s="23" t="s">
        <v>364</v>
      </c>
      <c r="E6325" s="23" t="s">
        <v>1</v>
      </c>
      <c r="F6325" s="23" t="s">
        <v>7</v>
      </c>
      <c r="G6325" s="23" t="s">
        <v>1551</v>
      </c>
      <c r="H6325" s="2" t="s">
        <v>7725</v>
      </c>
      <c r="I6325" s="23" t="s">
        <v>11</v>
      </c>
      <c r="J6325" s="23" t="s">
        <v>59</v>
      </c>
      <c r="K6325" s="23" t="s">
        <v>9712</v>
      </c>
      <c r="L6325" s="23" t="s">
        <v>9538</v>
      </c>
      <c r="M6325" s="23">
        <f>YEAR(Tabla2[[#This Row],[Fecha de creación]])</f>
        <v>2022</v>
      </c>
      <c r="N6325" s="23">
        <f>MONTH(Tabla2[[#This Row],[Fecha de creación]])</f>
        <v>1</v>
      </c>
    </row>
    <row r="6326" spans="1:14" x14ac:dyDescent="0.25">
      <c r="A6326" s="26">
        <v>44572.450023148151</v>
      </c>
      <c r="B6326" s="23" t="s">
        <v>0</v>
      </c>
      <c r="C6326" s="23" t="s">
        <v>8055</v>
      </c>
      <c r="D6326" s="23" t="s">
        <v>364</v>
      </c>
      <c r="E6326" s="23" t="s">
        <v>1</v>
      </c>
      <c r="F6326" s="23" t="s">
        <v>7</v>
      </c>
      <c r="G6326" s="23" t="s">
        <v>1551</v>
      </c>
      <c r="H6326" s="2" t="s">
        <v>7725</v>
      </c>
      <c r="I6326" s="23" t="s">
        <v>11</v>
      </c>
      <c r="J6326" s="23" t="s">
        <v>59</v>
      </c>
      <c r="K6326" s="23" t="s">
        <v>9712</v>
      </c>
      <c r="L6326" s="23" t="s">
        <v>9538</v>
      </c>
      <c r="M6326" s="23">
        <f>YEAR(Tabla2[[#This Row],[Fecha de creación]])</f>
        <v>2022</v>
      </c>
      <c r="N6326" s="23">
        <f>MONTH(Tabla2[[#This Row],[Fecha de creación]])</f>
        <v>1</v>
      </c>
    </row>
    <row r="6327" spans="1:14" x14ac:dyDescent="0.25">
      <c r="A6327" s="26">
        <v>44572.474733796298</v>
      </c>
      <c r="B6327" s="23" t="s">
        <v>0</v>
      </c>
      <c r="C6327" s="23" t="s">
        <v>8056</v>
      </c>
      <c r="D6327" s="23" t="s">
        <v>364</v>
      </c>
      <c r="E6327" s="23" t="s">
        <v>1</v>
      </c>
      <c r="F6327" s="23" t="s">
        <v>7</v>
      </c>
      <c r="G6327" s="23" t="s">
        <v>1551</v>
      </c>
      <c r="H6327" s="2" t="s">
        <v>7725</v>
      </c>
      <c r="I6327" s="23" t="s">
        <v>11</v>
      </c>
      <c r="J6327" s="23" t="s">
        <v>59</v>
      </c>
      <c r="K6327" s="23" t="s">
        <v>9712</v>
      </c>
      <c r="L6327" s="23" t="s">
        <v>9539</v>
      </c>
      <c r="M6327" s="23">
        <f>YEAR(Tabla2[[#This Row],[Fecha de creación]])</f>
        <v>2022</v>
      </c>
      <c r="N6327" s="23">
        <f>MONTH(Tabla2[[#This Row],[Fecha de creación]])</f>
        <v>1</v>
      </c>
    </row>
    <row r="6328" spans="1:14" x14ac:dyDescent="0.25">
      <c r="A6328" s="26">
        <v>44572.487002314818</v>
      </c>
      <c r="B6328" s="23" t="s">
        <v>0</v>
      </c>
      <c r="C6328" s="23" t="s">
        <v>8057</v>
      </c>
      <c r="D6328" s="23" t="s">
        <v>3644</v>
      </c>
      <c r="E6328" s="23" t="s">
        <v>1</v>
      </c>
      <c r="F6328" s="23" t="s">
        <v>22</v>
      </c>
      <c r="G6328" s="23" t="s">
        <v>975</v>
      </c>
      <c r="H6328" s="2" t="s">
        <v>8893</v>
      </c>
      <c r="I6328" s="23" t="s">
        <v>7412</v>
      </c>
      <c r="J6328" s="23" t="s">
        <v>59</v>
      </c>
      <c r="K6328" s="23" t="s">
        <v>9712</v>
      </c>
      <c r="L6328" s="23" t="s">
        <v>9538</v>
      </c>
      <c r="M6328" s="23">
        <f>YEAR(Tabla2[[#This Row],[Fecha de creación]])</f>
        <v>2022</v>
      </c>
      <c r="N6328" s="23">
        <f>MONTH(Tabla2[[#This Row],[Fecha de creación]])</f>
        <v>1</v>
      </c>
    </row>
    <row r="6329" spans="1:14" x14ac:dyDescent="0.25">
      <c r="A6329" s="26">
        <v>44572.497071759259</v>
      </c>
      <c r="B6329" s="23" t="s">
        <v>0</v>
      </c>
      <c r="C6329" s="23" t="s">
        <v>8058</v>
      </c>
      <c r="D6329" s="23" t="s">
        <v>586</v>
      </c>
      <c r="E6329" s="23" t="s">
        <v>1</v>
      </c>
      <c r="F6329" s="23" t="s">
        <v>7</v>
      </c>
      <c r="G6329" s="23" t="s">
        <v>975</v>
      </c>
      <c r="H6329" s="2" t="s">
        <v>7748</v>
      </c>
      <c r="I6329" s="23" t="s">
        <v>7412</v>
      </c>
      <c r="J6329" s="23" t="s">
        <v>59</v>
      </c>
      <c r="K6329" s="23" t="s">
        <v>9712</v>
      </c>
      <c r="L6329" s="23" t="s">
        <v>9538</v>
      </c>
      <c r="M6329" s="23">
        <f>YEAR(Tabla2[[#This Row],[Fecha de creación]])</f>
        <v>2022</v>
      </c>
      <c r="N6329" s="23">
        <f>MONTH(Tabla2[[#This Row],[Fecha de creación]])</f>
        <v>1</v>
      </c>
    </row>
    <row r="6330" spans="1:14" x14ac:dyDescent="0.25">
      <c r="A6330" s="26">
        <v>44572.509583333333</v>
      </c>
      <c r="B6330" s="23" t="s">
        <v>56</v>
      </c>
      <c r="C6330" s="23" t="s">
        <v>8059</v>
      </c>
      <c r="D6330" s="23" t="s">
        <v>8060</v>
      </c>
      <c r="E6330" s="23" t="s">
        <v>1</v>
      </c>
      <c r="F6330" s="23" t="s">
        <v>2</v>
      </c>
      <c r="G6330" s="23" t="s">
        <v>1551</v>
      </c>
      <c r="H6330" s="2" t="s">
        <v>7721</v>
      </c>
      <c r="I6330" s="23" t="s">
        <v>7129</v>
      </c>
      <c r="J6330" s="23" t="s">
        <v>59</v>
      </c>
      <c r="K6330" s="23" t="s">
        <v>9712</v>
      </c>
      <c r="L6330" s="23" t="s">
        <v>9538</v>
      </c>
      <c r="M6330" s="23">
        <f>YEAR(Tabla2[[#This Row],[Fecha de creación]])</f>
        <v>2022</v>
      </c>
      <c r="N6330" s="23">
        <f>MONTH(Tabla2[[#This Row],[Fecha de creación]])</f>
        <v>1</v>
      </c>
    </row>
    <row r="6331" spans="1:14" x14ac:dyDescent="0.25">
      <c r="A6331" s="26">
        <v>44572.511273148149</v>
      </c>
      <c r="B6331" s="23" t="s">
        <v>0</v>
      </c>
      <c r="C6331" s="23" t="s">
        <v>8061</v>
      </c>
      <c r="D6331" s="23" t="s">
        <v>985</v>
      </c>
      <c r="E6331" s="23" t="s">
        <v>1</v>
      </c>
      <c r="F6331" s="23" t="s">
        <v>7</v>
      </c>
      <c r="G6331" s="23" t="s">
        <v>1551</v>
      </c>
      <c r="H6331" s="2" t="s">
        <v>7737</v>
      </c>
      <c r="I6331" s="23" t="s">
        <v>11</v>
      </c>
      <c r="J6331" s="23" t="s">
        <v>59</v>
      </c>
      <c r="K6331" s="23" t="s">
        <v>9712</v>
      </c>
      <c r="L6331" s="23" t="s">
        <v>9538</v>
      </c>
      <c r="M6331" s="23">
        <f>YEAR(Tabla2[[#This Row],[Fecha de creación]])</f>
        <v>2022</v>
      </c>
      <c r="N6331" s="23">
        <f>MONTH(Tabla2[[#This Row],[Fecha de creación]])</f>
        <v>1</v>
      </c>
    </row>
    <row r="6332" spans="1:14" x14ac:dyDescent="0.25">
      <c r="A6332" s="26">
        <v>44572.548993055556</v>
      </c>
      <c r="B6332" s="23" t="s">
        <v>0</v>
      </c>
      <c r="C6332" s="23" t="s">
        <v>8062</v>
      </c>
      <c r="D6332" s="23" t="s">
        <v>7521</v>
      </c>
      <c r="E6332" s="23" t="s">
        <v>1</v>
      </c>
      <c r="F6332" s="23" t="s">
        <v>22</v>
      </c>
      <c r="G6332" s="23" t="s">
        <v>975</v>
      </c>
      <c r="H6332" s="2" t="s">
        <v>8893</v>
      </c>
      <c r="I6332" s="23" t="s">
        <v>7412</v>
      </c>
      <c r="J6332" s="23" t="s">
        <v>59</v>
      </c>
      <c r="K6332" s="23" t="s">
        <v>9712</v>
      </c>
      <c r="L6332" s="23" t="s">
        <v>9538</v>
      </c>
      <c r="M6332" s="23">
        <f>YEAR(Tabla2[[#This Row],[Fecha de creación]])</f>
        <v>2022</v>
      </c>
      <c r="N6332" s="23">
        <f>MONTH(Tabla2[[#This Row],[Fecha de creación]])</f>
        <v>1</v>
      </c>
    </row>
    <row r="6333" spans="1:14" x14ac:dyDescent="0.25">
      <c r="A6333" s="26">
        <v>44572.6637962963</v>
      </c>
      <c r="B6333" s="23" t="s">
        <v>100</v>
      </c>
      <c r="C6333" s="23" t="s">
        <v>8063</v>
      </c>
      <c r="D6333" s="23" t="s">
        <v>49</v>
      </c>
      <c r="E6333" s="23" t="s">
        <v>1</v>
      </c>
      <c r="F6333" s="23" t="s">
        <v>7</v>
      </c>
      <c r="G6333" s="23" t="s">
        <v>975</v>
      </c>
      <c r="H6333" s="2" t="s">
        <v>7745</v>
      </c>
      <c r="I6333" s="23" t="s">
        <v>7575</v>
      </c>
      <c r="J6333" s="23" t="s">
        <v>59</v>
      </c>
      <c r="K6333" s="23" t="s">
        <v>9712</v>
      </c>
      <c r="L6333" s="23" t="s">
        <v>9538</v>
      </c>
      <c r="M6333" s="23">
        <f>YEAR(Tabla2[[#This Row],[Fecha de creación]])</f>
        <v>2022</v>
      </c>
      <c r="N6333" s="23">
        <f>MONTH(Tabla2[[#This Row],[Fecha de creación]])</f>
        <v>1</v>
      </c>
    </row>
    <row r="6334" spans="1:14" x14ac:dyDescent="0.25">
      <c r="A6334" s="26">
        <v>44573.503865740742</v>
      </c>
      <c r="B6334" s="23" t="s">
        <v>0</v>
      </c>
      <c r="C6334" s="23" t="s">
        <v>8064</v>
      </c>
      <c r="D6334" s="23" t="s">
        <v>297</v>
      </c>
      <c r="E6334" s="23" t="s">
        <v>1</v>
      </c>
      <c r="F6334" s="23" t="s">
        <v>7</v>
      </c>
      <c r="G6334" s="23" t="s">
        <v>1551</v>
      </c>
      <c r="H6334" s="2" t="s">
        <v>7721</v>
      </c>
      <c r="I6334" s="23" t="s">
        <v>11</v>
      </c>
      <c r="J6334" s="23"/>
      <c r="K6334" s="23" t="s">
        <v>9712</v>
      </c>
      <c r="L6334" s="23" t="s">
        <v>9538</v>
      </c>
      <c r="M6334" s="23">
        <f>YEAR(Tabla2[[#This Row],[Fecha de creación]])</f>
        <v>2022</v>
      </c>
      <c r="N6334" s="23">
        <f>MONTH(Tabla2[[#This Row],[Fecha de creación]])</f>
        <v>1</v>
      </c>
    </row>
    <row r="6335" spans="1:14" x14ac:dyDescent="0.25">
      <c r="A6335" s="26">
        <v>44573.510995370372</v>
      </c>
      <c r="B6335" s="23" t="s">
        <v>0</v>
      </c>
      <c r="C6335" s="23" t="s">
        <v>8065</v>
      </c>
      <c r="D6335" s="23" t="s">
        <v>982</v>
      </c>
      <c r="E6335" s="23" t="s">
        <v>1</v>
      </c>
      <c r="F6335" s="23" t="s">
        <v>22</v>
      </c>
      <c r="G6335" s="23" t="s">
        <v>975</v>
      </c>
      <c r="H6335" s="2" t="s">
        <v>8893</v>
      </c>
      <c r="I6335" s="23" t="s">
        <v>5999</v>
      </c>
      <c r="J6335" s="23"/>
      <c r="K6335" s="23" t="s">
        <v>9712</v>
      </c>
      <c r="L6335" s="23" t="s">
        <v>9539</v>
      </c>
      <c r="M6335" s="23">
        <f>YEAR(Tabla2[[#This Row],[Fecha de creación]])</f>
        <v>2022</v>
      </c>
      <c r="N6335" s="23">
        <f>MONTH(Tabla2[[#This Row],[Fecha de creación]])</f>
        <v>1</v>
      </c>
    </row>
    <row r="6336" spans="1:14" x14ac:dyDescent="0.25">
      <c r="A6336" s="26">
        <v>44573.517962962964</v>
      </c>
      <c r="B6336" s="23" t="s">
        <v>189</v>
      </c>
      <c r="C6336" s="23" t="s">
        <v>8066</v>
      </c>
      <c r="D6336" s="23" t="s">
        <v>131</v>
      </c>
      <c r="E6336" s="23" t="s">
        <v>1</v>
      </c>
      <c r="F6336" s="23" t="s">
        <v>7</v>
      </c>
      <c r="G6336" s="23" t="s">
        <v>975</v>
      </c>
      <c r="H6336" s="2" t="s">
        <v>7728</v>
      </c>
      <c r="I6336" s="23" t="s">
        <v>7338</v>
      </c>
      <c r="J6336" s="23" t="s">
        <v>59</v>
      </c>
      <c r="K6336" s="23" t="s">
        <v>9712</v>
      </c>
      <c r="L6336" s="23" t="s">
        <v>9539</v>
      </c>
      <c r="M6336" s="23">
        <f>YEAR(Tabla2[[#This Row],[Fecha de creación]])</f>
        <v>2022</v>
      </c>
      <c r="N6336" s="23">
        <f>MONTH(Tabla2[[#This Row],[Fecha de creación]])</f>
        <v>1</v>
      </c>
    </row>
    <row r="6337" spans="1:14" x14ac:dyDescent="0.25">
      <c r="A6337" s="26">
        <v>44573.51835648148</v>
      </c>
      <c r="B6337" s="23" t="s">
        <v>19</v>
      </c>
      <c r="C6337" s="23" t="s">
        <v>8067</v>
      </c>
      <c r="D6337" s="23" t="s">
        <v>8068</v>
      </c>
      <c r="E6337" s="23" t="s">
        <v>1</v>
      </c>
      <c r="F6337" s="23" t="s">
        <v>7</v>
      </c>
      <c r="G6337" s="23" t="s">
        <v>975</v>
      </c>
      <c r="H6337" s="2" t="s">
        <v>7731</v>
      </c>
      <c r="I6337" s="23" t="s">
        <v>23</v>
      </c>
      <c r="J6337" s="23"/>
      <c r="K6337" s="23" t="s">
        <v>9712</v>
      </c>
      <c r="L6337" s="23" t="s">
        <v>9538</v>
      </c>
      <c r="M6337" s="23">
        <f>YEAR(Tabla2[[#This Row],[Fecha de creación]])</f>
        <v>2022</v>
      </c>
      <c r="N6337" s="23">
        <f>MONTH(Tabla2[[#This Row],[Fecha de creación]])</f>
        <v>1</v>
      </c>
    </row>
    <row r="6338" spans="1:14" x14ac:dyDescent="0.25">
      <c r="A6338" s="26">
        <v>44573.520567129628</v>
      </c>
      <c r="B6338" s="23" t="s">
        <v>19</v>
      </c>
      <c r="C6338" s="23" t="s">
        <v>8069</v>
      </c>
      <c r="D6338" s="23" t="s">
        <v>8070</v>
      </c>
      <c r="E6338" s="23" t="s">
        <v>1</v>
      </c>
      <c r="F6338" s="23" t="s">
        <v>22</v>
      </c>
      <c r="G6338" s="23" t="s">
        <v>975</v>
      </c>
      <c r="H6338" s="2" t="s">
        <v>8893</v>
      </c>
      <c r="I6338" s="23" t="s">
        <v>23</v>
      </c>
      <c r="J6338" s="23"/>
      <c r="K6338" s="23" t="s">
        <v>9712</v>
      </c>
      <c r="L6338" s="23" t="s">
        <v>9538</v>
      </c>
      <c r="M6338" s="23">
        <f>YEAR(Tabla2[[#This Row],[Fecha de creación]])</f>
        <v>2022</v>
      </c>
      <c r="N6338" s="23">
        <f>MONTH(Tabla2[[#This Row],[Fecha de creación]])</f>
        <v>1</v>
      </c>
    </row>
    <row r="6339" spans="1:14" x14ac:dyDescent="0.25">
      <c r="A6339" s="26">
        <v>44573.524398148147</v>
      </c>
      <c r="B6339" s="23" t="s">
        <v>34</v>
      </c>
      <c r="C6339" s="23" t="s">
        <v>8071</v>
      </c>
      <c r="D6339" s="23" t="s">
        <v>47</v>
      </c>
      <c r="E6339" s="23" t="s">
        <v>1</v>
      </c>
      <c r="F6339" s="23" t="s">
        <v>7</v>
      </c>
      <c r="G6339" s="23" t="s">
        <v>975</v>
      </c>
      <c r="H6339" s="2" t="s">
        <v>7745</v>
      </c>
      <c r="I6339" s="23" t="s">
        <v>37</v>
      </c>
      <c r="J6339" s="23" t="s">
        <v>59</v>
      </c>
      <c r="K6339" s="23" t="s">
        <v>9712</v>
      </c>
      <c r="L6339" s="23" t="s">
        <v>9539</v>
      </c>
      <c r="M6339" s="23">
        <f>YEAR(Tabla2[[#This Row],[Fecha de creación]])</f>
        <v>2022</v>
      </c>
      <c r="N6339" s="23">
        <f>MONTH(Tabla2[[#This Row],[Fecha de creación]])</f>
        <v>1</v>
      </c>
    </row>
    <row r="6340" spans="1:14" x14ac:dyDescent="0.25">
      <c r="A6340" s="26">
        <v>44573.571481481478</v>
      </c>
      <c r="B6340" s="23" t="s">
        <v>0</v>
      </c>
      <c r="C6340" s="23" t="s">
        <v>8072</v>
      </c>
      <c r="D6340" s="23" t="s">
        <v>6</v>
      </c>
      <c r="E6340" s="23" t="s">
        <v>1</v>
      </c>
      <c r="F6340" s="23" t="s">
        <v>7</v>
      </c>
      <c r="G6340" s="23" t="s">
        <v>3</v>
      </c>
      <c r="H6340" s="2" t="s">
        <v>7722</v>
      </c>
      <c r="I6340" s="23" t="s">
        <v>5999</v>
      </c>
      <c r="J6340" s="23"/>
      <c r="K6340" s="23" t="s">
        <v>9712</v>
      </c>
      <c r="L6340" s="23" t="s">
        <v>9539</v>
      </c>
      <c r="M6340" s="23">
        <f>YEAR(Tabla2[[#This Row],[Fecha de creación]])</f>
        <v>2022</v>
      </c>
      <c r="N6340" s="23">
        <f>MONTH(Tabla2[[#This Row],[Fecha de creación]])</f>
        <v>1</v>
      </c>
    </row>
    <row r="6341" spans="1:14" x14ac:dyDescent="0.25">
      <c r="A6341" s="26">
        <v>44573.572974537034</v>
      </c>
      <c r="B6341" s="23" t="s">
        <v>0</v>
      </c>
      <c r="C6341" s="23" t="s">
        <v>8073</v>
      </c>
      <c r="D6341" s="23" t="s">
        <v>8074</v>
      </c>
      <c r="E6341" s="23" t="s">
        <v>1</v>
      </c>
      <c r="F6341" s="23" t="s">
        <v>22</v>
      </c>
      <c r="G6341" s="23" t="s">
        <v>3</v>
      </c>
      <c r="H6341" s="2" t="s">
        <v>7764</v>
      </c>
      <c r="I6341" s="23" t="s">
        <v>5999</v>
      </c>
      <c r="J6341" s="23"/>
      <c r="K6341" s="23" t="s">
        <v>9712</v>
      </c>
      <c r="L6341" s="23" t="s">
        <v>9539</v>
      </c>
      <c r="M6341" s="23">
        <f>YEAR(Tabla2[[#This Row],[Fecha de creación]])</f>
        <v>2022</v>
      </c>
      <c r="N6341" s="23">
        <f>MONTH(Tabla2[[#This Row],[Fecha de creación]])</f>
        <v>1</v>
      </c>
    </row>
    <row r="6342" spans="1:14" x14ac:dyDescent="0.25">
      <c r="A6342" s="26">
        <v>44573.601076388892</v>
      </c>
      <c r="B6342" s="23" t="s">
        <v>189</v>
      </c>
      <c r="C6342" s="23" t="s">
        <v>8075</v>
      </c>
      <c r="D6342" s="23" t="s">
        <v>4281</v>
      </c>
      <c r="E6342" s="23" t="s">
        <v>1</v>
      </c>
      <c r="F6342" s="23" t="s">
        <v>7</v>
      </c>
      <c r="G6342" s="23" t="s">
        <v>975</v>
      </c>
      <c r="H6342" s="2" t="s">
        <v>7722</v>
      </c>
      <c r="I6342" s="23" t="s">
        <v>7338</v>
      </c>
      <c r="J6342" s="23" t="s">
        <v>59</v>
      </c>
      <c r="K6342" s="23" t="s">
        <v>9712</v>
      </c>
      <c r="L6342" s="23" t="s">
        <v>9538</v>
      </c>
      <c r="M6342" s="23">
        <f>YEAR(Tabla2[[#This Row],[Fecha de creación]])</f>
        <v>2022</v>
      </c>
      <c r="N6342" s="23">
        <f>MONTH(Tabla2[[#This Row],[Fecha de creación]])</f>
        <v>1</v>
      </c>
    </row>
    <row r="6343" spans="1:14" x14ac:dyDescent="0.25">
      <c r="A6343" s="26">
        <v>44573.604548611111</v>
      </c>
      <c r="B6343" s="23" t="s">
        <v>189</v>
      </c>
      <c r="C6343" s="23" t="s">
        <v>8076</v>
      </c>
      <c r="D6343" s="23" t="s">
        <v>4281</v>
      </c>
      <c r="E6343" s="23" t="s">
        <v>1</v>
      </c>
      <c r="F6343" s="23" t="s">
        <v>7</v>
      </c>
      <c r="G6343" s="23" t="s">
        <v>975</v>
      </c>
      <c r="H6343" s="2" t="s">
        <v>7722</v>
      </c>
      <c r="I6343" s="23" t="s">
        <v>7338</v>
      </c>
      <c r="J6343" s="23" t="s">
        <v>59</v>
      </c>
      <c r="K6343" s="23" t="s">
        <v>9712</v>
      </c>
      <c r="L6343" s="23" t="s">
        <v>9539</v>
      </c>
      <c r="M6343" s="23">
        <f>YEAR(Tabla2[[#This Row],[Fecha de creación]])</f>
        <v>2022</v>
      </c>
      <c r="N6343" s="23">
        <f>MONTH(Tabla2[[#This Row],[Fecha de creación]])</f>
        <v>1</v>
      </c>
    </row>
    <row r="6344" spans="1:14" x14ac:dyDescent="0.25">
      <c r="A6344" s="26">
        <v>44573.609282407408</v>
      </c>
      <c r="B6344" s="23" t="s">
        <v>189</v>
      </c>
      <c r="C6344" s="23" t="s">
        <v>8077</v>
      </c>
      <c r="D6344" s="23" t="s">
        <v>8078</v>
      </c>
      <c r="E6344" s="23" t="s">
        <v>1</v>
      </c>
      <c r="F6344" s="23" t="s">
        <v>22</v>
      </c>
      <c r="G6344" s="23" t="s">
        <v>975</v>
      </c>
      <c r="H6344" s="2" t="s">
        <v>7748</v>
      </c>
      <c r="I6344" s="23" t="s">
        <v>7338</v>
      </c>
      <c r="J6344" s="23" t="s">
        <v>59</v>
      </c>
      <c r="K6344" s="23" t="s">
        <v>9712</v>
      </c>
      <c r="L6344" s="23" t="s">
        <v>9538</v>
      </c>
      <c r="M6344" s="23">
        <f>YEAR(Tabla2[[#This Row],[Fecha de creación]])</f>
        <v>2022</v>
      </c>
      <c r="N6344" s="23">
        <f>MONTH(Tabla2[[#This Row],[Fecha de creación]])</f>
        <v>1</v>
      </c>
    </row>
    <row r="6345" spans="1:14" x14ac:dyDescent="0.25">
      <c r="A6345" s="26">
        <v>44573.632060185184</v>
      </c>
      <c r="B6345" s="23" t="s">
        <v>0</v>
      </c>
      <c r="C6345" s="23" t="s">
        <v>8079</v>
      </c>
      <c r="D6345" s="23" t="s">
        <v>8080</v>
      </c>
      <c r="E6345" s="23" t="s">
        <v>1</v>
      </c>
      <c r="F6345" s="23" t="s">
        <v>2</v>
      </c>
      <c r="G6345" s="23" t="s">
        <v>3</v>
      </c>
      <c r="H6345" s="2" t="s">
        <v>7737</v>
      </c>
      <c r="I6345" s="23" t="s">
        <v>5999</v>
      </c>
      <c r="J6345" s="23"/>
      <c r="K6345" s="23" t="s">
        <v>9712</v>
      </c>
      <c r="L6345" s="23" t="s">
        <v>9539</v>
      </c>
      <c r="M6345" s="23">
        <f>YEAR(Tabla2[[#This Row],[Fecha de creación]])</f>
        <v>2022</v>
      </c>
      <c r="N6345" s="23">
        <f>MONTH(Tabla2[[#This Row],[Fecha de creación]])</f>
        <v>1</v>
      </c>
    </row>
    <row r="6346" spans="1:14" x14ac:dyDescent="0.25">
      <c r="A6346" s="26">
        <v>44573.637800925928</v>
      </c>
      <c r="B6346" s="23" t="s">
        <v>189</v>
      </c>
      <c r="C6346" s="23" t="s">
        <v>8081</v>
      </c>
      <c r="D6346" s="23" t="s">
        <v>1029</v>
      </c>
      <c r="E6346" s="23" t="s">
        <v>1</v>
      </c>
      <c r="F6346" s="23" t="s">
        <v>7</v>
      </c>
      <c r="G6346" s="23" t="s">
        <v>975</v>
      </c>
      <c r="H6346" s="2" t="s">
        <v>7730</v>
      </c>
      <c r="I6346" s="23" t="s">
        <v>7338</v>
      </c>
      <c r="J6346" s="23" t="s">
        <v>59</v>
      </c>
      <c r="K6346" s="23" t="s">
        <v>9712</v>
      </c>
      <c r="L6346" s="23" t="s">
        <v>9538</v>
      </c>
      <c r="M6346" s="23">
        <f>YEAR(Tabla2[[#This Row],[Fecha de creación]])</f>
        <v>2022</v>
      </c>
      <c r="N6346" s="23">
        <f>MONTH(Tabla2[[#This Row],[Fecha de creación]])</f>
        <v>1</v>
      </c>
    </row>
    <row r="6347" spans="1:14" x14ac:dyDescent="0.25">
      <c r="A6347" s="26">
        <v>44573.639884259261</v>
      </c>
      <c r="B6347" s="23" t="s">
        <v>0</v>
      </c>
      <c r="C6347" s="23" t="s">
        <v>8082</v>
      </c>
      <c r="D6347" s="23" t="s">
        <v>3644</v>
      </c>
      <c r="E6347" s="23" t="s">
        <v>1</v>
      </c>
      <c r="F6347" s="23" t="s">
        <v>22</v>
      </c>
      <c r="G6347" s="23" t="s">
        <v>975</v>
      </c>
      <c r="H6347" s="2" t="s">
        <v>8893</v>
      </c>
      <c r="I6347" s="23" t="s">
        <v>7412</v>
      </c>
      <c r="J6347" s="23"/>
      <c r="K6347" s="23" t="s">
        <v>9712</v>
      </c>
      <c r="L6347" s="23" t="s">
        <v>9538</v>
      </c>
      <c r="M6347" s="23">
        <f>YEAR(Tabla2[[#This Row],[Fecha de creación]])</f>
        <v>2022</v>
      </c>
      <c r="N6347" s="23">
        <f>MONTH(Tabla2[[#This Row],[Fecha de creación]])</f>
        <v>1</v>
      </c>
    </row>
    <row r="6348" spans="1:14" x14ac:dyDescent="0.25">
      <c r="A6348" s="26">
        <v>44573.642256944448</v>
      </c>
      <c r="B6348" s="23" t="s">
        <v>189</v>
      </c>
      <c r="C6348" s="23" t="s">
        <v>8083</v>
      </c>
      <c r="D6348" s="23" t="s">
        <v>1029</v>
      </c>
      <c r="E6348" s="23" t="s">
        <v>1</v>
      </c>
      <c r="F6348" s="23" t="s">
        <v>7</v>
      </c>
      <c r="G6348" s="23" t="s">
        <v>975</v>
      </c>
      <c r="H6348" s="2" t="s">
        <v>7730</v>
      </c>
      <c r="I6348" s="23" t="s">
        <v>7338</v>
      </c>
      <c r="J6348" s="23" t="s">
        <v>59</v>
      </c>
      <c r="K6348" s="23" t="s">
        <v>9712</v>
      </c>
      <c r="L6348" s="23" t="s">
        <v>9539</v>
      </c>
      <c r="M6348" s="23">
        <f>YEAR(Tabla2[[#This Row],[Fecha de creación]])</f>
        <v>2022</v>
      </c>
      <c r="N6348" s="23">
        <f>MONTH(Tabla2[[#This Row],[Fecha de creación]])</f>
        <v>1</v>
      </c>
    </row>
    <row r="6349" spans="1:14" x14ac:dyDescent="0.25">
      <c r="A6349" s="26">
        <v>44573.656076388892</v>
      </c>
      <c r="B6349" s="23" t="s">
        <v>0</v>
      </c>
      <c r="C6349" s="23" t="s">
        <v>8084</v>
      </c>
      <c r="D6349" s="23" t="s">
        <v>6</v>
      </c>
      <c r="E6349" s="23" t="s">
        <v>1</v>
      </c>
      <c r="F6349" s="23" t="s">
        <v>7</v>
      </c>
      <c r="G6349" s="23" t="s">
        <v>3</v>
      </c>
      <c r="H6349" s="2" t="s">
        <v>7722</v>
      </c>
      <c r="I6349" s="23" t="s">
        <v>5999</v>
      </c>
      <c r="J6349" s="23"/>
      <c r="K6349" s="23" t="s">
        <v>9712</v>
      </c>
      <c r="L6349" s="23" t="s">
        <v>9538</v>
      </c>
      <c r="M6349" s="23">
        <f>YEAR(Tabla2[[#This Row],[Fecha de creación]])</f>
        <v>2022</v>
      </c>
      <c r="N6349" s="23">
        <f>MONTH(Tabla2[[#This Row],[Fecha de creación]])</f>
        <v>1</v>
      </c>
    </row>
    <row r="6350" spans="1:14" x14ac:dyDescent="0.25">
      <c r="A6350" s="26">
        <v>44573.662881944445</v>
      </c>
      <c r="B6350" s="23" t="s">
        <v>0</v>
      </c>
      <c r="C6350" s="23" t="s">
        <v>8085</v>
      </c>
      <c r="D6350" s="23" t="s">
        <v>360</v>
      </c>
      <c r="E6350" s="23" t="s">
        <v>1</v>
      </c>
      <c r="F6350" s="23" t="s">
        <v>2</v>
      </c>
      <c r="G6350" s="23" t="s">
        <v>1551</v>
      </c>
      <c r="H6350" s="2" t="s">
        <v>7741</v>
      </c>
      <c r="I6350" s="23" t="s">
        <v>11</v>
      </c>
      <c r="J6350" s="23"/>
      <c r="K6350" s="23" t="s">
        <v>9712</v>
      </c>
      <c r="L6350" s="23" t="s">
        <v>9538</v>
      </c>
      <c r="M6350" s="23">
        <f>YEAR(Tabla2[[#This Row],[Fecha de creación]])</f>
        <v>2022</v>
      </c>
      <c r="N6350" s="23">
        <f>MONTH(Tabla2[[#This Row],[Fecha de creación]])</f>
        <v>1</v>
      </c>
    </row>
    <row r="6351" spans="1:14" x14ac:dyDescent="0.25">
      <c r="A6351" s="26">
        <v>44573.684756944444</v>
      </c>
      <c r="B6351" s="23" t="s">
        <v>0</v>
      </c>
      <c r="C6351" s="23" t="s">
        <v>8086</v>
      </c>
      <c r="D6351" s="23" t="s">
        <v>3644</v>
      </c>
      <c r="E6351" s="23" t="s">
        <v>1</v>
      </c>
      <c r="F6351" s="23" t="s">
        <v>22</v>
      </c>
      <c r="G6351" s="23" t="s">
        <v>975</v>
      </c>
      <c r="H6351" s="2" t="s">
        <v>8893</v>
      </c>
      <c r="I6351" s="23" t="s">
        <v>7412</v>
      </c>
      <c r="J6351" s="23" t="s">
        <v>59</v>
      </c>
      <c r="K6351" s="23" t="s">
        <v>9712</v>
      </c>
      <c r="L6351" s="23" t="s">
        <v>9538</v>
      </c>
      <c r="M6351" s="23">
        <f>YEAR(Tabla2[[#This Row],[Fecha de creación]])</f>
        <v>2022</v>
      </c>
      <c r="N6351" s="23">
        <f>MONTH(Tabla2[[#This Row],[Fecha de creación]])</f>
        <v>1</v>
      </c>
    </row>
    <row r="6352" spans="1:14" x14ac:dyDescent="0.25">
      <c r="A6352" s="26">
        <v>44573.70140046296</v>
      </c>
      <c r="B6352" s="23" t="s">
        <v>19</v>
      </c>
      <c r="C6352" s="23" t="s">
        <v>8087</v>
      </c>
      <c r="D6352" s="23" t="s">
        <v>8088</v>
      </c>
      <c r="E6352" s="23" t="s">
        <v>1</v>
      </c>
      <c r="F6352" s="23" t="s">
        <v>7</v>
      </c>
      <c r="G6352" s="23" t="s">
        <v>975</v>
      </c>
      <c r="H6352" s="2" t="s">
        <v>7722</v>
      </c>
      <c r="I6352" s="23" t="s">
        <v>23</v>
      </c>
      <c r="J6352" s="23"/>
      <c r="K6352" s="23" t="s">
        <v>9712</v>
      </c>
      <c r="L6352" s="23" t="s">
        <v>9539</v>
      </c>
      <c r="M6352" s="23">
        <f>YEAR(Tabla2[[#This Row],[Fecha de creación]])</f>
        <v>2022</v>
      </c>
      <c r="N6352" s="23">
        <f>MONTH(Tabla2[[#This Row],[Fecha de creación]])</f>
        <v>1</v>
      </c>
    </row>
    <row r="6353" spans="1:14" x14ac:dyDescent="0.25">
      <c r="A6353" s="26">
        <v>44573.703483796293</v>
      </c>
      <c r="B6353" s="23" t="s">
        <v>19</v>
      </c>
      <c r="C6353" s="23" t="s">
        <v>8089</v>
      </c>
      <c r="D6353" s="23" t="s">
        <v>8090</v>
      </c>
      <c r="E6353" s="23" t="s">
        <v>1</v>
      </c>
      <c r="F6353" s="23" t="s">
        <v>22</v>
      </c>
      <c r="G6353" s="23" t="s">
        <v>975</v>
      </c>
      <c r="H6353" s="2" t="s">
        <v>8893</v>
      </c>
      <c r="I6353" s="23" t="s">
        <v>23</v>
      </c>
      <c r="J6353" s="23"/>
      <c r="K6353" s="23" t="s">
        <v>9712</v>
      </c>
      <c r="L6353" s="23" t="s">
        <v>9538</v>
      </c>
      <c r="M6353" s="23">
        <f>YEAR(Tabla2[[#This Row],[Fecha de creación]])</f>
        <v>2022</v>
      </c>
      <c r="N6353" s="23">
        <f>MONTH(Tabla2[[#This Row],[Fecha de creación]])</f>
        <v>1</v>
      </c>
    </row>
    <row r="6354" spans="1:14" x14ac:dyDescent="0.25">
      <c r="A6354" s="26">
        <v>44573.70590277778</v>
      </c>
      <c r="B6354" s="23" t="s">
        <v>19</v>
      </c>
      <c r="C6354" s="23" t="s">
        <v>8091</v>
      </c>
      <c r="D6354" s="23" t="s">
        <v>8092</v>
      </c>
      <c r="E6354" s="23" t="s">
        <v>1</v>
      </c>
      <c r="F6354" s="23" t="s">
        <v>7</v>
      </c>
      <c r="G6354" s="23" t="s">
        <v>975</v>
      </c>
      <c r="H6354" s="2" t="s">
        <v>7730</v>
      </c>
      <c r="I6354" s="23" t="s">
        <v>23</v>
      </c>
      <c r="J6354" s="23"/>
      <c r="K6354" s="23" t="s">
        <v>9712</v>
      </c>
      <c r="L6354" s="23" t="s">
        <v>9538</v>
      </c>
      <c r="M6354" s="23">
        <f>YEAR(Tabla2[[#This Row],[Fecha de creación]])</f>
        <v>2022</v>
      </c>
      <c r="N6354" s="23">
        <f>MONTH(Tabla2[[#This Row],[Fecha de creación]])</f>
        <v>1</v>
      </c>
    </row>
    <row r="6355" spans="1:14" x14ac:dyDescent="0.25">
      <c r="A6355" s="26">
        <v>44573.769571759258</v>
      </c>
      <c r="B6355" s="23" t="s">
        <v>0</v>
      </c>
      <c r="C6355" s="23" t="s">
        <v>8093</v>
      </c>
      <c r="D6355" s="23" t="s">
        <v>8094</v>
      </c>
      <c r="E6355" s="23" t="s">
        <v>1</v>
      </c>
      <c r="F6355" s="23" t="s">
        <v>7</v>
      </c>
      <c r="G6355" s="23" t="s">
        <v>3</v>
      </c>
      <c r="H6355" s="2" t="s">
        <v>7730</v>
      </c>
      <c r="I6355" s="23" t="s">
        <v>120</v>
      </c>
      <c r="J6355" s="23" t="s">
        <v>59</v>
      </c>
      <c r="K6355" s="23" t="s">
        <v>9712</v>
      </c>
      <c r="L6355" s="23" t="s">
        <v>9538</v>
      </c>
      <c r="M6355" s="23">
        <f>YEAR(Tabla2[[#This Row],[Fecha de creación]])</f>
        <v>2022</v>
      </c>
      <c r="N6355" s="23">
        <f>MONTH(Tabla2[[#This Row],[Fecha de creación]])</f>
        <v>1</v>
      </c>
    </row>
    <row r="6356" spans="1:14" x14ac:dyDescent="0.25">
      <c r="A6356" s="26">
        <v>44574.448148148149</v>
      </c>
      <c r="B6356" s="23" t="s">
        <v>56</v>
      </c>
      <c r="C6356" s="23" t="s">
        <v>8095</v>
      </c>
      <c r="D6356" s="23" t="s">
        <v>7351</v>
      </c>
      <c r="E6356" s="23" t="s">
        <v>1</v>
      </c>
      <c r="F6356" s="23" t="s">
        <v>7</v>
      </c>
      <c r="G6356" s="23" t="s">
        <v>1551</v>
      </c>
      <c r="H6356" s="2" t="s">
        <v>7734</v>
      </c>
      <c r="I6356" s="23" t="s">
        <v>7623</v>
      </c>
      <c r="J6356" s="23" t="s">
        <v>958</v>
      </c>
      <c r="K6356" s="23" t="s">
        <v>9712</v>
      </c>
      <c r="L6356" s="23" t="s">
        <v>9538</v>
      </c>
      <c r="M6356" s="23">
        <f>YEAR(Tabla2[[#This Row],[Fecha de creación]])</f>
        <v>2022</v>
      </c>
      <c r="N6356" s="23">
        <f>MONTH(Tabla2[[#This Row],[Fecha de creación]])</f>
        <v>1</v>
      </c>
    </row>
    <row r="6357" spans="1:14" x14ac:dyDescent="0.25">
      <c r="A6357" s="26">
        <v>44574.490381944444</v>
      </c>
      <c r="B6357" s="23" t="s">
        <v>0</v>
      </c>
      <c r="C6357" s="23" t="s">
        <v>8096</v>
      </c>
      <c r="D6357" s="23" t="s">
        <v>6</v>
      </c>
      <c r="E6357" s="23" t="s">
        <v>1</v>
      </c>
      <c r="F6357" s="23" t="s">
        <v>2</v>
      </c>
      <c r="G6357" s="23" t="s">
        <v>1551</v>
      </c>
      <c r="H6357" s="2" t="s">
        <v>7723</v>
      </c>
      <c r="I6357" s="23" t="s">
        <v>7749</v>
      </c>
      <c r="J6357" s="23" t="s">
        <v>59</v>
      </c>
      <c r="K6357" s="23" t="s">
        <v>9712</v>
      </c>
      <c r="L6357" s="23" t="s">
        <v>9538</v>
      </c>
      <c r="M6357" s="23">
        <f>YEAR(Tabla2[[#This Row],[Fecha de creación]])</f>
        <v>2022</v>
      </c>
      <c r="N6357" s="23">
        <f>MONTH(Tabla2[[#This Row],[Fecha de creación]])</f>
        <v>1</v>
      </c>
    </row>
    <row r="6358" spans="1:14" x14ac:dyDescent="0.25">
      <c r="A6358" s="26">
        <v>44574.536712962959</v>
      </c>
      <c r="B6358" s="23" t="s">
        <v>0</v>
      </c>
      <c r="C6358" s="23" t="s">
        <v>8097</v>
      </c>
      <c r="D6358" s="23" t="s">
        <v>8098</v>
      </c>
      <c r="E6358" s="23" t="s">
        <v>1</v>
      </c>
      <c r="F6358" s="23" t="s">
        <v>2</v>
      </c>
      <c r="G6358" s="23" t="s">
        <v>1551</v>
      </c>
      <c r="H6358" s="2" t="s">
        <v>8099</v>
      </c>
      <c r="I6358" s="23" t="s">
        <v>7412</v>
      </c>
      <c r="J6358" s="23" t="s">
        <v>59</v>
      </c>
      <c r="K6358" s="23" t="s">
        <v>9536</v>
      </c>
      <c r="L6358" s="23" t="s">
        <v>9538</v>
      </c>
      <c r="M6358" s="23">
        <f>YEAR(Tabla2[[#This Row],[Fecha de creación]])</f>
        <v>2022</v>
      </c>
      <c r="N6358" s="23">
        <f>MONTH(Tabla2[[#This Row],[Fecha de creación]])</f>
        <v>1</v>
      </c>
    </row>
    <row r="6359" spans="1:14" x14ac:dyDescent="0.25">
      <c r="A6359" s="26">
        <v>44574.546689814815</v>
      </c>
      <c r="B6359" s="23" t="s">
        <v>34</v>
      </c>
      <c r="C6359" s="23" t="s">
        <v>8100</v>
      </c>
      <c r="D6359" s="23" t="s">
        <v>47</v>
      </c>
      <c r="E6359" s="23" t="s">
        <v>1</v>
      </c>
      <c r="F6359" s="23" t="s">
        <v>7</v>
      </c>
      <c r="G6359" s="23" t="s">
        <v>975</v>
      </c>
      <c r="H6359" s="2" t="s">
        <v>7745</v>
      </c>
      <c r="I6359" s="23" t="s">
        <v>37</v>
      </c>
      <c r="J6359" s="23" t="s">
        <v>59</v>
      </c>
      <c r="K6359" s="23" t="s">
        <v>9712</v>
      </c>
      <c r="L6359" s="23" t="s">
        <v>9538</v>
      </c>
      <c r="M6359" s="23">
        <f>YEAR(Tabla2[[#This Row],[Fecha de creación]])</f>
        <v>2022</v>
      </c>
      <c r="N6359" s="23">
        <f>MONTH(Tabla2[[#This Row],[Fecha de creación]])</f>
        <v>1</v>
      </c>
    </row>
    <row r="6360" spans="1:14" x14ac:dyDescent="0.25">
      <c r="A6360" s="26">
        <v>44574.552442129629</v>
      </c>
      <c r="B6360" s="23" t="s">
        <v>0</v>
      </c>
      <c r="C6360" s="23" t="s">
        <v>8101</v>
      </c>
      <c r="D6360" s="23" t="s">
        <v>8102</v>
      </c>
      <c r="E6360" s="23" t="s">
        <v>1</v>
      </c>
      <c r="F6360" s="23" t="s">
        <v>7</v>
      </c>
      <c r="G6360" s="23" t="s">
        <v>1551</v>
      </c>
      <c r="H6360" s="2" t="s">
        <v>7733</v>
      </c>
      <c r="I6360" s="23" t="s">
        <v>11</v>
      </c>
      <c r="J6360" s="23"/>
      <c r="K6360" s="23" t="s">
        <v>9712</v>
      </c>
      <c r="L6360" s="23" t="s">
        <v>9538</v>
      </c>
      <c r="M6360" s="23">
        <f>YEAR(Tabla2[[#This Row],[Fecha de creación]])</f>
        <v>2022</v>
      </c>
      <c r="N6360" s="23">
        <f>MONTH(Tabla2[[#This Row],[Fecha de creación]])</f>
        <v>1</v>
      </c>
    </row>
    <row r="6361" spans="1:14" x14ac:dyDescent="0.25">
      <c r="A6361" s="26">
        <v>44574.569988425923</v>
      </c>
      <c r="B6361" s="23" t="s">
        <v>0</v>
      </c>
      <c r="C6361" s="23" t="s">
        <v>8103</v>
      </c>
      <c r="D6361" s="23" t="s">
        <v>8104</v>
      </c>
      <c r="E6361" s="23" t="s">
        <v>1</v>
      </c>
      <c r="F6361" s="23" t="s">
        <v>2</v>
      </c>
      <c r="G6361" s="23" t="s">
        <v>1551</v>
      </c>
      <c r="H6361" s="2" t="s">
        <v>7738</v>
      </c>
      <c r="I6361" s="23" t="s">
        <v>7412</v>
      </c>
      <c r="J6361" s="23" t="s">
        <v>59</v>
      </c>
      <c r="K6361" s="23" t="s">
        <v>9712</v>
      </c>
      <c r="L6361" s="23" t="s">
        <v>9538</v>
      </c>
      <c r="M6361" s="23">
        <f>YEAR(Tabla2[[#This Row],[Fecha de creación]])</f>
        <v>2022</v>
      </c>
      <c r="N6361" s="23">
        <f>MONTH(Tabla2[[#This Row],[Fecha de creación]])</f>
        <v>1</v>
      </c>
    </row>
    <row r="6362" spans="1:14" x14ac:dyDescent="0.25">
      <c r="A6362" s="26">
        <v>44574.583090277774</v>
      </c>
      <c r="B6362" s="23" t="s">
        <v>19</v>
      </c>
      <c r="C6362" s="23" t="s">
        <v>8105</v>
      </c>
      <c r="D6362" s="23" t="s">
        <v>8106</v>
      </c>
      <c r="E6362" s="23" t="s">
        <v>1</v>
      </c>
      <c r="F6362" s="23" t="s">
        <v>7</v>
      </c>
      <c r="G6362" s="23" t="s">
        <v>975</v>
      </c>
      <c r="H6362" s="2" t="s">
        <v>7731</v>
      </c>
      <c r="I6362" s="23" t="s">
        <v>8107</v>
      </c>
      <c r="J6362" s="23"/>
      <c r="K6362" s="23" t="s">
        <v>9712</v>
      </c>
      <c r="L6362" s="23" t="s">
        <v>9538</v>
      </c>
      <c r="M6362" s="23">
        <f>YEAR(Tabla2[[#This Row],[Fecha de creación]])</f>
        <v>2022</v>
      </c>
      <c r="N6362" s="23">
        <f>MONTH(Tabla2[[#This Row],[Fecha de creación]])</f>
        <v>1</v>
      </c>
    </row>
    <row r="6363" spans="1:14" x14ac:dyDescent="0.25">
      <c r="A6363" s="26">
        <v>44574.589039351849</v>
      </c>
      <c r="B6363" s="23" t="s">
        <v>0</v>
      </c>
      <c r="C6363" s="23" t="s">
        <v>8108</v>
      </c>
      <c r="D6363" s="23" t="s">
        <v>8109</v>
      </c>
      <c r="E6363" s="23" t="s">
        <v>1</v>
      </c>
      <c r="F6363" s="23" t="s">
        <v>2</v>
      </c>
      <c r="G6363" s="23" t="s">
        <v>1551</v>
      </c>
      <c r="H6363" s="2" t="s">
        <v>8099</v>
      </c>
      <c r="I6363" s="23" t="s">
        <v>11</v>
      </c>
      <c r="J6363" s="23" t="s">
        <v>59</v>
      </c>
      <c r="K6363" s="23" t="s">
        <v>9712</v>
      </c>
      <c r="L6363" s="23" t="s">
        <v>9538</v>
      </c>
      <c r="M6363" s="23">
        <f>YEAR(Tabla2[[#This Row],[Fecha de creación]])</f>
        <v>2022</v>
      </c>
      <c r="N6363" s="23">
        <f>MONTH(Tabla2[[#This Row],[Fecha de creación]])</f>
        <v>1</v>
      </c>
    </row>
    <row r="6364" spans="1:14" x14ac:dyDescent="0.25">
      <c r="A6364" s="26">
        <v>44574.591643518521</v>
      </c>
      <c r="B6364" s="23" t="s">
        <v>56</v>
      </c>
      <c r="C6364" s="23" t="s">
        <v>8110</v>
      </c>
      <c r="D6364" s="23" t="s">
        <v>7351</v>
      </c>
      <c r="E6364" s="23" t="s">
        <v>1</v>
      </c>
      <c r="F6364" s="23" t="s">
        <v>7</v>
      </c>
      <c r="G6364" s="23" t="s">
        <v>1551</v>
      </c>
      <c r="H6364" s="2" t="s">
        <v>7734</v>
      </c>
      <c r="I6364" s="23" t="s">
        <v>7623</v>
      </c>
      <c r="J6364" s="23" t="s">
        <v>958</v>
      </c>
      <c r="K6364" s="23" t="s">
        <v>9712</v>
      </c>
      <c r="L6364" s="23" t="s">
        <v>9538</v>
      </c>
      <c r="M6364" s="23">
        <f>YEAR(Tabla2[[#This Row],[Fecha de creación]])</f>
        <v>2022</v>
      </c>
      <c r="N6364" s="23">
        <f>MONTH(Tabla2[[#This Row],[Fecha de creación]])</f>
        <v>1</v>
      </c>
    </row>
    <row r="6365" spans="1:14" x14ac:dyDescent="0.25">
      <c r="A6365" s="26">
        <v>44574.600046296298</v>
      </c>
      <c r="B6365" s="23" t="s">
        <v>0</v>
      </c>
      <c r="C6365" s="23" t="s">
        <v>8111</v>
      </c>
      <c r="D6365" s="23" t="s">
        <v>21</v>
      </c>
      <c r="E6365" s="23" t="s">
        <v>1</v>
      </c>
      <c r="F6365" s="23" t="s">
        <v>22</v>
      </c>
      <c r="G6365" s="23" t="s">
        <v>975</v>
      </c>
      <c r="H6365" s="2" t="s">
        <v>7764</v>
      </c>
      <c r="I6365" s="23" t="s">
        <v>7412</v>
      </c>
      <c r="J6365" s="23" t="s">
        <v>59</v>
      </c>
      <c r="K6365" s="23" t="s">
        <v>9712</v>
      </c>
      <c r="L6365" s="23" t="s">
        <v>9538</v>
      </c>
      <c r="M6365" s="23">
        <f>YEAR(Tabla2[[#This Row],[Fecha de creación]])</f>
        <v>2022</v>
      </c>
      <c r="N6365" s="23">
        <f>MONTH(Tabla2[[#This Row],[Fecha de creación]])</f>
        <v>1</v>
      </c>
    </row>
    <row r="6366" spans="1:14" x14ac:dyDescent="0.25">
      <c r="A6366" s="26">
        <v>44574.60328703704</v>
      </c>
      <c r="B6366" s="23" t="s">
        <v>19</v>
      </c>
      <c r="C6366" s="23" t="s">
        <v>8112</v>
      </c>
      <c r="D6366" s="23" t="s">
        <v>8113</v>
      </c>
      <c r="E6366" s="23" t="s">
        <v>1</v>
      </c>
      <c r="F6366" s="23" t="s">
        <v>7</v>
      </c>
      <c r="G6366" s="23" t="s">
        <v>975</v>
      </c>
      <c r="H6366" s="2" t="s">
        <v>7730</v>
      </c>
      <c r="I6366" s="23" t="s">
        <v>23</v>
      </c>
      <c r="J6366" s="23"/>
      <c r="K6366" s="23" t="s">
        <v>9712</v>
      </c>
      <c r="L6366" s="23" t="s">
        <v>9539</v>
      </c>
      <c r="M6366" s="23">
        <f>YEAR(Tabla2[[#This Row],[Fecha de creación]])</f>
        <v>2022</v>
      </c>
      <c r="N6366" s="23">
        <f>MONTH(Tabla2[[#This Row],[Fecha de creación]])</f>
        <v>1</v>
      </c>
    </row>
    <row r="6367" spans="1:14" x14ac:dyDescent="0.25">
      <c r="A6367" s="26">
        <v>44574.605624999997</v>
      </c>
      <c r="B6367" s="23" t="s">
        <v>19</v>
      </c>
      <c r="C6367" s="23" t="s">
        <v>8114</v>
      </c>
      <c r="D6367" s="23" t="s">
        <v>8115</v>
      </c>
      <c r="E6367" s="23" t="s">
        <v>1</v>
      </c>
      <c r="F6367" s="23" t="s">
        <v>7</v>
      </c>
      <c r="G6367" s="23" t="s">
        <v>975</v>
      </c>
      <c r="H6367" s="2" t="s">
        <v>7730</v>
      </c>
      <c r="I6367" s="23" t="s">
        <v>23</v>
      </c>
      <c r="J6367" s="23"/>
      <c r="K6367" s="23" t="s">
        <v>9712</v>
      </c>
      <c r="L6367" s="23" t="s">
        <v>9538</v>
      </c>
      <c r="M6367" s="23">
        <f>YEAR(Tabla2[[#This Row],[Fecha de creación]])</f>
        <v>2022</v>
      </c>
      <c r="N6367" s="23">
        <f>MONTH(Tabla2[[#This Row],[Fecha de creación]])</f>
        <v>1</v>
      </c>
    </row>
    <row r="6368" spans="1:14" x14ac:dyDescent="0.25">
      <c r="A6368" s="26">
        <v>44574.605995370373</v>
      </c>
      <c r="B6368" s="23" t="s">
        <v>0</v>
      </c>
      <c r="C6368" s="23" t="s">
        <v>8116</v>
      </c>
      <c r="D6368" s="23" t="s">
        <v>3644</v>
      </c>
      <c r="E6368" s="23" t="s">
        <v>1</v>
      </c>
      <c r="F6368" s="23" t="s">
        <v>22</v>
      </c>
      <c r="G6368" s="23" t="s">
        <v>975</v>
      </c>
      <c r="H6368" s="2" t="s">
        <v>8893</v>
      </c>
      <c r="I6368" s="23" t="s">
        <v>7412</v>
      </c>
      <c r="J6368" s="23"/>
      <c r="K6368" s="23" t="s">
        <v>9712</v>
      </c>
      <c r="L6368" s="23" t="s">
        <v>9538</v>
      </c>
      <c r="M6368" s="23">
        <f>YEAR(Tabla2[[#This Row],[Fecha de creación]])</f>
        <v>2022</v>
      </c>
      <c r="N6368" s="23">
        <f>MONTH(Tabla2[[#This Row],[Fecha de creación]])</f>
        <v>1</v>
      </c>
    </row>
    <row r="6369" spans="1:14" x14ac:dyDescent="0.25">
      <c r="A6369" s="26">
        <v>44574.611817129633</v>
      </c>
      <c r="B6369" s="23" t="s">
        <v>56</v>
      </c>
      <c r="C6369" s="23" t="s">
        <v>8117</v>
      </c>
      <c r="D6369" s="23" t="s">
        <v>7341</v>
      </c>
      <c r="E6369" s="23" t="s">
        <v>1</v>
      </c>
      <c r="F6369" s="23" t="s">
        <v>22</v>
      </c>
      <c r="G6369" s="23" t="s">
        <v>975</v>
      </c>
      <c r="H6369" s="2" t="s">
        <v>7734</v>
      </c>
      <c r="I6369" s="23" t="s">
        <v>7342</v>
      </c>
      <c r="J6369" s="23" t="s">
        <v>958</v>
      </c>
      <c r="K6369" s="23" t="s">
        <v>9712</v>
      </c>
      <c r="L6369" s="23" t="s">
        <v>9538</v>
      </c>
      <c r="M6369" s="23">
        <f>YEAR(Tabla2[[#This Row],[Fecha de creación]])</f>
        <v>2022</v>
      </c>
      <c r="N6369" s="23">
        <f>MONTH(Tabla2[[#This Row],[Fecha de creación]])</f>
        <v>1</v>
      </c>
    </row>
    <row r="6370" spans="1:14" x14ac:dyDescent="0.25">
      <c r="A6370" s="26">
        <v>44574.614490740743</v>
      </c>
      <c r="B6370" s="23" t="s">
        <v>19</v>
      </c>
      <c r="C6370" s="23" t="s">
        <v>8118</v>
      </c>
      <c r="D6370" s="23" t="s">
        <v>8119</v>
      </c>
      <c r="E6370" s="23" t="s">
        <v>1</v>
      </c>
      <c r="F6370" s="23" t="s">
        <v>7</v>
      </c>
      <c r="G6370" s="23" t="s">
        <v>975</v>
      </c>
      <c r="H6370" s="2" t="s">
        <v>7730</v>
      </c>
      <c r="I6370" s="23" t="s">
        <v>23</v>
      </c>
      <c r="J6370" s="23"/>
      <c r="K6370" s="23" t="s">
        <v>9712</v>
      </c>
      <c r="L6370" s="23" t="s">
        <v>9538</v>
      </c>
      <c r="M6370" s="23">
        <f>YEAR(Tabla2[[#This Row],[Fecha de creación]])</f>
        <v>2022</v>
      </c>
      <c r="N6370" s="23">
        <f>MONTH(Tabla2[[#This Row],[Fecha de creación]])</f>
        <v>1</v>
      </c>
    </row>
    <row r="6371" spans="1:14" x14ac:dyDescent="0.25">
      <c r="A6371" s="26">
        <v>44574.616643518515</v>
      </c>
      <c r="B6371" s="23" t="s">
        <v>19</v>
      </c>
      <c r="C6371" s="23" t="s">
        <v>8120</v>
      </c>
      <c r="D6371" s="23" t="s">
        <v>8121</v>
      </c>
      <c r="E6371" s="23" t="s">
        <v>1</v>
      </c>
      <c r="F6371" s="23" t="s">
        <v>22</v>
      </c>
      <c r="G6371" s="23" t="s">
        <v>975</v>
      </c>
      <c r="H6371" s="2" t="s">
        <v>7742</v>
      </c>
      <c r="I6371" s="23" t="s">
        <v>23</v>
      </c>
      <c r="J6371" s="23"/>
      <c r="K6371" s="23" t="s">
        <v>9712</v>
      </c>
      <c r="L6371" s="23" t="s">
        <v>9538</v>
      </c>
      <c r="M6371" s="23">
        <f>YEAR(Tabla2[[#This Row],[Fecha de creación]])</f>
        <v>2022</v>
      </c>
      <c r="N6371" s="23">
        <f>MONTH(Tabla2[[#This Row],[Fecha de creación]])</f>
        <v>1</v>
      </c>
    </row>
    <row r="6372" spans="1:14" x14ac:dyDescent="0.25">
      <c r="A6372" s="26">
        <v>44574.618506944447</v>
      </c>
      <c r="B6372" s="23" t="s">
        <v>56</v>
      </c>
      <c r="C6372" s="23" t="s">
        <v>8122</v>
      </c>
      <c r="D6372" s="23" t="s">
        <v>1065</v>
      </c>
      <c r="E6372" s="23" t="s">
        <v>1</v>
      </c>
      <c r="F6372" s="23" t="s">
        <v>7</v>
      </c>
      <c r="G6372" s="23" t="s">
        <v>975</v>
      </c>
      <c r="H6372" s="2" t="s">
        <v>7745</v>
      </c>
      <c r="I6372" s="23" t="s">
        <v>7342</v>
      </c>
      <c r="J6372" s="23" t="s">
        <v>958</v>
      </c>
      <c r="K6372" s="23" t="s">
        <v>9712</v>
      </c>
      <c r="L6372" s="23" t="s">
        <v>9538</v>
      </c>
      <c r="M6372" s="23">
        <f>YEAR(Tabla2[[#This Row],[Fecha de creación]])</f>
        <v>2022</v>
      </c>
      <c r="N6372" s="23">
        <f>MONTH(Tabla2[[#This Row],[Fecha de creación]])</f>
        <v>1</v>
      </c>
    </row>
    <row r="6373" spans="1:14" x14ac:dyDescent="0.25">
      <c r="A6373" s="26">
        <v>44574.622256944444</v>
      </c>
      <c r="B6373" s="23" t="s">
        <v>19</v>
      </c>
      <c r="C6373" s="23" t="s">
        <v>8123</v>
      </c>
      <c r="D6373" s="23" t="s">
        <v>8124</v>
      </c>
      <c r="E6373" s="23" t="s">
        <v>1</v>
      </c>
      <c r="F6373" s="23" t="s">
        <v>7</v>
      </c>
      <c r="G6373" s="23" t="s">
        <v>3</v>
      </c>
      <c r="H6373" s="2" t="s">
        <v>7730</v>
      </c>
      <c r="I6373" s="23" t="s">
        <v>23</v>
      </c>
      <c r="J6373" s="23"/>
      <c r="K6373" s="23" t="s">
        <v>9712</v>
      </c>
      <c r="L6373" s="23" t="s">
        <v>9538</v>
      </c>
      <c r="M6373" s="23">
        <f>YEAR(Tabla2[[#This Row],[Fecha de creación]])</f>
        <v>2022</v>
      </c>
      <c r="N6373" s="23">
        <f>MONTH(Tabla2[[#This Row],[Fecha de creación]])</f>
        <v>1</v>
      </c>
    </row>
    <row r="6374" spans="1:14" x14ac:dyDescent="0.25">
      <c r="A6374" s="26">
        <v>44574.623831018522</v>
      </c>
      <c r="B6374" s="23" t="s">
        <v>19</v>
      </c>
      <c r="C6374" s="23" t="s">
        <v>8125</v>
      </c>
      <c r="D6374" s="23" t="s">
        <v>8126</v>
      </c>
      <c r="E6374" s="23" t="s">
        <v>1</v>
      </c>
      <c r="F6374" s="23" t="s">
        <v>7</v>
      </c>
      <c r="G6374" s="23" t="s">
        <v>975</v>
      </c>
      <c r="H6374" s="2" t="s">
        <v>7730</v>
      </c>
      <c r="I6374" s="23" t="s">
        <v>23</v>
      </c>
      <c r="J6374" s="23"/>
      <c r="K6374" s="23" t="s">
        <v>9712</v>
      </c>
      <c r="L6374" s="23" t="s">
        <v>9538</v>
      </c>
      <c r="M6374" s="23">
        <f>YEAR(Tabla2[[#This Row],[Fecha de creación]])</f>
        <v>2022</v>
      </c>
      <c r="N6374" s="23">
        <f>MONTH(Tabla2[[#This Row],[Fecha de creación]])</f>
        <v>1</v>
      </c>
    </row>
    <row r="6375" spans="1:14" x14ac:dyDescent="0.25">
      <c r="A6375" s="26">
        <v>44574.625196759262</v>
      </c>
      <c r="B6375" s="23" t="s">
        <v>19</v>
      </c>
      <c r="C6375" s="23" t="s">
        <v>8127</v>
      </c>
      <c r="D6375" s="23" t="s">
        <v>8128</v>
      </c>
      <c r="E6375" s="23" t="s">
        <v>1</v>
      </c>
      <c r="F6375" s="23" t="s">
        <v>7</v>
      </c>
      <c r="G6375" s="23" t="s">
        <v>975</v>
      </c>
      <c r="H6375" s="2" t="s">
        <v>7730</v>
      </c>
      <c r="I6375" s="23" t="s">
        <v>23</v>
      </c>
      <c r="J6375" s="23"/>
      <c r="K6375" s="23" t="s">
        <v>9712</v>
      </c>
      <c r="L6375" s="23" t="s">
        <v>9539</v>
      </c>
      <c r="M6375" s="23">
        <f>YEAR(Tabla2[[#This Row],[Fecha de creación]])</f>
        <v>2022</v>
      </c>
      <c r="N6375" s="23">
        <f>MONTH(Tabla2[[#This Row],[Fecha de creación]])</f>
        <v>1</v>
      </c>
    </row>
    <row r="6376" spans="1:14" x14ac:dyDescent="0.25">
      <c r="A6376" s="26">
        <v>44574.625532407408</v>
      </c>
      <c r="B6376" s="23" t="s">
        <v>0</v>
      </c>
      <c r="C6376" s="23" t="s">
        <v>8129</v>
      </c>
      <c r="D6376" s="23" t="s">
        <v>586</v>
      </c>
      <c r="E6376" s="23" t="s">
        <v>1</v>
      </c>
      <c r="F6376" s="23" t="s">
        <v>7</v>
      </c>
      <c r="G6376" s="23" t="s">
        <v>975</v>
      </c>
      <c r="H6376" s="2" t="s">
        <v>7748</v>
      </c>
      <c r="I6376" s="23" t="s">
        <v>7412</v>
      </c>
      <c r="J6376" s="23"/>
      <c r="K6376" s="23" t="s">
        <v>9712</v>
      </c>
      <c r="L6376" s="23" t="s">
        <v>9539</v>
      </c>
      <c r="M6376" s="23">
        <f>YEAR(Tabla2[[#This Row],[Fecha de creación]])</f>
        <v>2022</v>
      </c>
      <c r="N6376" s="23">
        <f>MONTH(Tabla2[[#This Row],[Fecha de creación]])</f>
        <v>1</v>
      </c>
    </row>
    <row r="6377" spans="1:14" x14ac:dyDescent="0.25">
      <c r="A6377" s="26">
        <v>44574.626388888886</v>
      </c>
      <c r="B6377" s="23" t="s">
        <v>56</v>
      </c>
      <c r="C6377" s="23" t="s">
        <v>8130</v>
      </c>
      <c r="D6377" s="23" t="s">
        <v>1029</v>
      </c>
      <c r="E6377" s="23" t="s">
        <v>1</v>
      </c>
      <c r="F6377" s="23" t="s">
        <v>7</v>
      </c>
      <c r="G6377" s="23" t="s">
        <v>975</v>
      </c>
      <c r="H6377" s="2" t="s">
        <v>7730</v>
      </c>
      <c r="I6377" s="23" t="s">
        <v>7342</v>
      </c>
      <c r="J6377" s="23" t="s">
        <v>59</v>
      </c>
      <c r="K6377" s="23" t="s">
        <v>9712</v>
      </c>
      <c r="L6377" s="23" t="s">
        <v>9539</v>
      </c>
      <c r="M6377" s="23">
        <f>YEAR(Tabla2[[#This Row],[Fecha de creación]])</f>
        <v>2022</v>
      </c>
      <c r="N6377" s="23">
        <f>MONTH(Tabla2[[#This Row],[Fecha de creación]])</f>
        <v>1</v>
      </c>
    </row>
    <row r="6378" spans="1:14" x14ac:dyDescent="0.25">
      <c r="A6378" s="26">
        <v>44574.632581018515</v>
      </c>
      <c r="B6378" s="23" t="s">
        <v>0</v>
      </c>
      <c r="C6378" s="23" t="s">
        <v>8131</v>
      </c>
      <c r="D6378" s="23" t="s">
        <v>1522</v>
      </c>
      <c r="E6378" s="23" t="s">
        <v>1</v>
      </c>
      <c r="F6378" s="23" t="s">
        <v>22</v>
      </c>
      <c r="G6378" s="23" t="s">
        <v>975</v>
      </c>
      <c r="H6378" s="2" t="s">
        <v>7745</v>
      </c>
      <c r="I6378" s="23" t="s">
        <v>7603</v>
      </c>
      <c r="J6378" s="23" t="s">
        <v>964</v>
      </c>
      <c r="K6378" s="23" t="s">
        <v>9712</v>
      </c>
      <c r="L6378" s="23" t="s">
        <v>9538</v>
      </c>
      <c r="M6378" s="23">
        <f>YEAR(Tabla2[[#This Row],[Fecha de creación]])</f>
        <v>2022</v>
      </c>
      <c r="N6378" s="23">
        <f>MONTH(Tabla2[[#This Row],[Fecha de creación]])</f>
        <v>1</v>
      </c>
    </row>
    <row r="6379" spans="1:14" x14ac:dyDescent="0.25">
      <c r="A6379" s="26">
        <v>44574.633252314816</v>
      </c>
      <c r="B6379" s="23" t="s">
        <v>56</v>
      </c>
      <c r="C6379" s="23" t="s">
        <v>8132</v>
      </c>
      <c r="D6379" s="23" t="s">
        <v>7096</v>
      </c>
      <c r="E6379" s="23" t="s">
        <v>1</v>
      </c>
      <c r="F6379" s="23" t="s">
        <v>7</v>
      </c>
      <c r="G6379" s="23" t="s">
        <v>975</v>
      </c>
      <c r="H6379" s="2" t="s">
        <v>7722</v>
      </c>
      <c r="I6379" s="23" t="s">
        <v>4517</v>
      </c>
      <c r="J6379" s="23" t="s">
        <v>59</v>
      </c>
      <c r="K6379" s="23" t="s">
        <v>9712</v>
      </c>
      <c r="L6379" s="23" t="s">
        <v>9538</v>
      </c>
      <c r="M6379" s="23">
        <f>YEAR(Tabla2[[#This Row],[Fecha de creación]])</f>
        <v>2022</v>
      </c>
      <c r="N6379" s="23">
        <f>MONTH(Tabla2[[#This Row],[Fecha de creación]])</f>
        <v>1</v>
      </c>
    </row>
    <row r="6380" spans="1:14" x14ac:dyDescent="0.25">
      <c r="A6380" s="26">
        <v>44574.641817129632</v>
      </c>
      <c r="B6380" s="23" t="s">
        <v>0</v>
      </c>
      <c r="C6380" s="23" t="s">
        <v>8133</v>
      </c>
      <c r="D6380" s="23" t="s">
        <v>962</v>
      </c>
      <c r="E6380" s="23" t="s">
        <v>1</v>
      </c>
      <c r="F6380" s="23" t="s">
        <v>22</v>
      </c>
      <c r="G6380" s="23" t="s">
        <v>975</v>
      </c>
      <c r="I6380" s="23" t="s">
        <v>7603</v>
      </c>
      <c r="J6380" s="23" t="s">
        <v>964</v>
      </c>
      <c r="K6380" s="23" t="s">
        <v>9712</v>
      </c>
      <c r="L6380" s="23" t="s">
        <v>9538</v>
      </c>
      <c r="M6380" s="23">
        <f>YEAR(Tabla2[[#This Row],[Fecha de creación]])</f>
        <v>2022</v>
      </c>
      <c r="N6380" s="23">
        <f>MONTH(Tabla2[[#This Row],[Fecha de creación]])</f>
        <v>1</v>
      </c>
    </row>
    <row r="6381" spans="1:14" x14ac:dyDescent="0.25">
      <c r="A6381" s="26">
        <v>44574.645138888889</v>
      </c>
      <c r="B6381" s="23" t="s">
        <v>56</v>
      </c>
      <c r="C6381" s="23" t="s">
        <v>8134</v>
      </c>
      <c r="D6381" s="23" t="s">
        <v>8135</v>
      </c>
      <c r="E6381" s="23" t="s">
        <v>1</v>
      </c>
      <c r="F6381" s="23" t="s">
        <v>7</v>
      </c>
      <c r="G6381" s="23" t="s">
        <v>3</v>
      </c>
      <c r="H6381" s="2" t="s">
        <v>7734</v>
      </c>
      <c r="I6381" s="23" t="s">
        <v>4517</v>
      </c>
      <c r="J6381" s="23" t="s">
        <v>958</v>
      </c>
      <c r="K6381" s="23" t="s">
        <v>9712</v>
      </c>
      <c r="L6381" s="23" t="s">
        <v>9538</v>
      </c>
      <c r="M6381" s="23">
        <f>YEAR(Tabla2[[#This Row],[Fecha de creación]])</f>
        <v>2022</v>
      </c>
      <c r="N6381" s="23">
        <f>MONTH(Tabla2[[#This Row],[Fecha de creación]])</f>
        <v>1</v>
      </c>
    </row>
    <row r="6382" spans="1:14" x14ac:dyDescent="0.25">
      <c r="A6382" s="26">
        <v>44574.645995370367</v>
      </c>
      <c r="B6382" s="23" t="s">
        <v>19</v>
      </c>
      <c r="C6382" s="23" t="s">
        <v>8136</v>
      </c>
      <c r="D6382" s="23" t="s">
        <v>8137</v>
      </c>
      <c r="E6382" s="23" t="s">
        <v>1</v>
      </c>
      <c r="F6382" s="23" t="s">
        <v>7</v>
      </c>
      <c r="G6382" s="23" t="s">
        <v>1551</v>
      </c>
      <c r="H6382" s="2" t="s">
        <v>7743</v>
      </c>
      <c r="I6382" s="23" t="s">
        <v>8107</v>
      </c>
      <c r="J6382" s="23"/>
      <c r="K6382" s="23" t="s">
        <v>9712</v>
      </c>
      <c r="L6382" s="23" t="s">
        <v>9539</v>
      </c>
      <c r="M6382" s="23">
        <f>YEAR(Tabla2[[#This Row],[Fecha de creación]])</f>
        <v>2022</v>
      </c>
      <c r="N6382" s="23">
        <f>MONTH(Tabla2[[#This Row],[Fecha de creación]])</f>
        <v>1</v>
      </c>
    </row>
    <row r="6383" spans="1:14" x14ac:dyDescent="0.25">
      <c r="A6383" s="26">
        <v>44574.655543981484</v>
      </c>
      <c r="B6383" s="23" t="s">
        <v>56</v>
      </c>
      <c r="C6383" s="23" t="s">
        <v>8138</v>
      </c>
      <c r="D6383" s="23" t="s">
        <v>8139</v>
      </c>
      <c r="E6383" s="23" t="s">
        <v>1</v>
      </c>
      <c r="F6383" s="23" t="s">
        <v>22</v>
      </c>
      <c r="G6383" s="23" t="s">
        <v>975</v>
      </c>
      <c r="H6383" s="2" t="s">
        <v>7764</v>
      </c>
      <c r="I6383" s="23" t="s">
        <v>7342</v>
      </c>
      <c r="J6383" s="23" t="s">
        <v>59</v>
      </c>
      <c r="K6383" s="23" t="s">
        <v>9712</v>
      </c>
      <c r="L6383" s="23" t="s">
        <v>9538</v>
      </c>
      <c r="M6383" s="23">
        <f>YEAR(Tabla2[[#This Row],[Fecha de creación]])</f>
        <v>2022</v>
      </c>
      <c r="N6383" s="23">
        <f>MONTH(Tabla2[[#This Row],[Fecha de creación]])</f>
        <v>1</v>
      </c>
    </row>
    <row r="6384" spans="1:14" x14ac:dyDescent="0.25">
      <c r="A6384" s="26">
        <v>44574.656076388892</v>
      </c>
      <c r="B6384" s="23" t="s">
        <v>0</v>
      </c>
      <c r="C6384" s="23" t="s">
        <v>8140</v>
      </c>
      <c r="D6384" s="23" t="s">
        <v>8141</v>
      </c>
      <c r="E6384" s="23" t="s">
        <v>1</v>
      </c>
      <c r="F6384" s="23" t="s">
        <v>7</v>
      </c>
      <c r="G6384" s="23" t="s">
        <v>975</v>
      </c>
      <c r="H6384" s="2" t="s">
        <v>7730</v>
      </c>
      <c r="I6384" s="23" t="s">
        <v>7603</v>
      </c>
      <c r="J6384" s="23" t="s">
        <v>964</v>
      </c>
      <c r="K6384" s="23" t="s">
        <v>9712</v>
      </c>
      <c r="L6384" s="23" t="s">
        <v>9538</v>
      </c>
      <c r="M6384" s="23">
        <f>YEAR(Tabla2[[#This Row],[Fecha de creación]])</f>
        <v>2022</v>
      </c>
      <c r="N6384" s="23">
        <f>MONTH(Tabla2[[#This Row],[Fecha de creación]])</f>
        <v>1</v>
      </c>
    </row>
    <row r="6385" spans="1:14" x14ac:dyDescent="0.25">
      <c r="A6385" s="26">
        <v>44574.657511574071</v>
      </c>
      <c r="B6385" s="23" t="s">
        <v>19</v>
      </c>
      <c r="C6385" s="23" t="s">
        <v>8142</v>
      </c>
      <c r="D6385" s="23" t="s">
        <v>8143</v>
      </c>
      <c r="E6385" s="23" t="s">
        <v>1</v>
      </c>
      <c r="F6385" s="23" t="s">
        <v>7</v>
      </c>
      <c r="G6385" s="23" t="s">
        <v>1551</v>
      </c>
      <c r="H6385" s="2" t="s">
        <v>7743</v>
      </c>
      <c r="I6385" s="23" t="s">
        <v>8107</v>
      </c>
      <c r="J6385" s="23"/>
      <c r="K6385" s="23" t="s">
        <v>9712</v>
      </c>
      <c r="L6385" s="23" t="s">
        <v>9539</v>
      </c>
      <c r="M6385" s="23">
        <f>YEAR(Tabla2[[#This Row],[Fecha de creación]])</f>
        <v>2022</v>
      </c>
      <c r="N6385" s="23">
        <f>MONTH(Tabla2[[#This Row],[Fecha de creación]])</f>
        <v>1</v>
      </c>
    </row>
    <row r="6386" spans="1:14" x14ac:dyDescent="0.25">
      <c r="A6386" s="26">
        <v>44574.666956018518</v>
      </c>
      <c r="B6386" s="23" t="s">
        <v>19</v>
      </c>
      <c r="C6386" s="23" t="s">
        <v>8144</v>
      </c>
      <c r="D6386" s="23" t="s">
        <v>8145</v>
      </c>
      <c r="E6386" s="23" t="s">
        <v>1</v>
      </c>
      <c r="F6386" s="23" t="s">
        <v>7</v>
      </c>
      <c r="G6386" s="23" t="s">
        <v>1551</v>
      </c>
      <c r="H6386" s="2" t="s">
        <v>7743</v>
      </c>
      <c r="I6386" s="23" t="s">
        <v>8107</v>
      </c>
      <c r="J6386" s="23"/>
      <c r="K6386" s="23" t="s">
        <v>9712</v>
      </c>
      <c r="L6386" s="23" t="s">
        <v>9538</v>
      </c>
      <c r="M6386" s="23">
        <f>YEAR(Tabla2[[#This Row],[Fecha de creación]])</f>
        <v>2022</v>
      </c>
      <c r="N6386" s="23">
        <f>MONTH(Tabla2[[#This Row],[Fecha de creación]])</f>
        <v>1</v>
      </c>
    </row>
    <row r="6387" spans="1:14" x14ac:dyDescent="0.25">
      <c r="A6387" s="26">
        <v>44574.680949074071</v>
      </c>
      <c r="B6387" s="23" t="s">
        <v>19</v>
      </c>
      <c r="C6387" s="23" t="s">
        <v>8146</v>
      </c>
      <c r="D6387" s="23" t="s">
        <v>7925</v>
      </c>
      <c r="E6387" s="23" t="s">
        <v>1</v>
      </c>
      <c r="F6387" s="23" t="s">
        <v>7</v>
      </c>
      <c r="G6387" s="23" t="s">
        <v>1551</v>
      </c>
      <c r="H6387" s="2" t="s">
        <v>7743</v>
      </c>
      <c r="I6387" s="23" t="s">
        <v>8107</v>
      </c>
      <c r="J6387" s="23"/>
      <c r="K6387" s="23" t="s">
        <v>9712</v>
      </c>
      <c r="L6387" s="23" t="s">
        <v>9539</v>
      </c>
      <c r="M6387" s="23">
        <f>YEAR(Tabla2[[#This Row],[Fecha de creación]])</f>
        <v>2022</v>
      </c>
      <c r="N6387" s="23">
        <f>MONTH(Tabla2[[#This Row],[Fecha de creación]])</f>
        <v>1</v>
      </c>
    </row>
    <row r="6388" spans="1:14" x14ac:dyDescent="0.25">
      <c r="A6388" s="26">
        <v>44574.692361111112</v>
      </c>
      <c r="B6388" s="23" t="s">
        <v>19</v>
      </c>
      <c r="C6388" s="23" t="s">
        <v>8147</v>
      </c>
      <c r="D6388" s="23" t="s">
        <v>8148</v>
      </c>
      <c r="E6388" s="23" t="s">
        <v>1</v>
      </c>
      <c r="F6388" s="23" t="s">
        <v>22</v>
      </c>
      <c r="G6388" s="23" t="s">
        <v>975</v>
      </c>
      <c r="H6388" s="2" t="s">
        <v>7743</v>
      </c>
      <c r="I6388" s="23" t="s">
        <v>8107</v>
      </c>
      <c r="J6388" s="23"/>
      <c r="K6388" s="23" t="s">
        <v>9712</v>
      </c>
      <c r="L6388" s="23" t="s">
        <v>9538</v>
      </c>
      <c r="M6388" s="23">
        <f>YEAR(Tabla2[[#This Row],[Fecha de creación]])</f>
        <v>2022</v>
      </c>
      <c r="N6388" s="23">
        <f>MONTH(Tabla2[[#This Row],[Fecha de creación]])</f>
        <v>1</v>
      </c>
    </row>
    <row r="6389" spans="1:14" x14ac:dyDescent="0.25">
      <c r="A6389" s="26">
        <v>44574.69635416667</v>
      </c>
      <c r="B6389" s="23" t="s">
        <v>56</v>
      </c>
      <c r="C6389" s="23" t="s">
        <v>8149</v>
      </c>
      <c r="D6389" s="23" t="s">
        <v>8150</v>
      </c>
      <c r="E6389" s="23" t="s">
        <v>1</v>
      </c>
      <c r="F6389" s="23" t="s">
        <v>2</v>
      </c>
      <c r="G6389" s="23" t="s">
        <v>3</v>
      </c>
      <c r="H6389" s="2" t="s">
        <v>7734</v>
      </c>
      <c r="I6389" s="23" t="s">
        <v>7342</v>
      </c>
      <c r="J6389" s="23" t="s">
        <v>59</v>
      </c>
      <c r="K6389" s="23" t="s">
        <v>9712</v>
      </c>
      <c r="L6389" s="23" t="s">
        <v>9538</v>
      </c>
      <c r="M6389" s="23">
        <f>YEAR(Tabla2[[#This Row],[Fecha de creación]])</f>
        <v>2022</v>
      </c>
      <c r="N6389" s="23">
        <f>MONTH(Tabla2[[#This Row],[Fecha de creación]])</f>
        <v>1</v>
      </c>
    </row>
    <row r="6390" spans="1:14" x14ac:dyDescent="0.25">
      <c r="A6390" s="26">
        <v>44574.714317129627</v>
      </c>
      <c r="B6390" s="23" t="s">
        <v>189</v>
      </c>
      <c r="C6390" s="23" t="s">
        <v>8151</v>
      </c>
      <c r="D6390" s="23" t="s">
        <v>4281</v>
      </c>
      <c r="E6390" s="23" t="s">
        <v>1</v>
      </c>
      <c r="F6390" s="23" t="s">
        <v>7</v>
      </c>
      <c r="G6390" s="23" t="s">
        <v>975</v>
      </c>
      <c r="H6390" s="2" t="s">
        <v>7722</v>
      </c>
      <c r="I6390" s="23" t="s">
        <v>7338</v>
      </c>
      <c r="J6390" s="23" t="s">
        <v>59</v>
      </c>
      <c r="K6390" s="23" t="s">
        <v>9712</v>
      </c>
      <c r="L6390" s="23" t="s">
        <v>9539</v>
      </c>
      <c r="M6390" s="23">
        <f>YEAR(Tabla2[[#This Row],[Fecha de creación]])</f>
        <v>2022</v>
      </c>
      <c r="N6390" s="23">
        <f>MONTH(Tabla2[[#This Row],[Fecha de creación]])</f>
        <v>1</v>
      </c>
    </row>
    <row r="6391" spans="1:14" x14ac:dyDescent="0.25">
      <c r="A6391" s="26">
        <v>44574.744201388887</v>
      </c>
      <c r="B6391" s="23" t="s">
        <v>19</v>
      </c>
      <c r="C6391" s="23" t="s">
        <v>8152</v>
      </c>
      <c r="D6391" s="23" t="s">
        <v>8153</v>
      </c>
      <c r="E6391" s="23" t="s">
        <v>1</v>
      </c>
      <c r="F6391" s="23" t="s">
        <v>7</v>
      </c>
      <c r="G6391" s="23" t="s">
        <v>1551</v>
      </c>
      <c r="H6391" s="2" t="s">
        <v>7743</v>
      </c>
      <c r="I6391" s="23" t="s">
        <v>8107</v>
      </c>
      <c r="J6391" s="23" t="s">
        <v>59</v>
      </c>
      <c r="K6391" s="23" t="s">
        <v>9712</v>
      </c>
      <c r="L6391" s="23" t="s">
        <v>9538</v>
      </c>
      <c r="M6391" s="23">
        <f>YEAR(Tabla2[[#This Row],[Fecha de creación]])</f>
        <v>2022</v>
      </c>
      <c r="N6391" s="23">
        <f>MONTH(Tabla2[[#This Row],[Fecha de creación]])</f>
        <v>1</v>
      </c>
    </row>
    <row r="6392" spans="1:14" x14ac:dyDescent="0.25">
      <c r="A6392" s="26">
        <v>44574.786307870374</v>
      </c>
      <c r="B6392" s="23" t="s">
        <v>189</v>
      </c>
      <c r="C6392" s="23" t="s">
        <v>8154</v>
      </c>
      <c r="D6392" s="23" t="s">
        <v>131</v>
      </c>
      <c r="E6392" s="23" t="s">
        <v>1</v>
      </c>
      <c r="F6392" s="23" t="s">
        <v>7</v>
      </c>
      <c r="G6392" s="23" t="s">
        <v>975</v>
      </c>
      <c r="H6392" s="2" t="s">
        <v>7728</v>
      </c>
      <c r="I6392" s="23" t="s">
        <v>7338</v>
      </c>
      <c r="J6392" s="23"/>
      <c r="K6392" s="23" t="s">
        <v>9712</v>
      </c>
      <c r="L6392" s="23" t="s">
        <v>9538</v>
      </c>
      <c r="M6392" s="23">
        <f>YEAR(Tabla2[[#This Row],[Fecha de creación]])</f>
        <v>2022</v>
      </c>
      <c r="N6392" s="23">
        <f>MONTH(Tabla2[[#This Row],[Fecha de creación]])</f>
        <v>1</v>
      </c>
    </row>
    <row r="6393" spans="1:14" x14ac:dyDescent="0.25">
      <c r="A6393" s="26">
        <v>44574.791388888887</v>
      </c>
      <c r="B6393" s="23" t="s">
        <v>189</v>
      </c>
      <c r="C6393" s="23" t="s">
        <v>8155</v>
      </c>
      <c r="D6393" s="23" t="s">
        <v>8156</v>
      </c>
      <c r="E6393" s="23" t="s">
        <v>1</v>
      </c>
      <c r="F6393" s="23" t="s">
        <v>7</v>
      </c>
      <c r="G6393" s="23" t="s">
        <v>975</v>
      </c>
      <c r="H6393" s="2" t="s">
        <v>7731</v>
      </c>
      <c r="I6393" s="23" t="s">
        <v>7338</v>
      </c>
      <c r="J6393" s="23" t="s">
        <v>59</v>
      </c>
      <c r="K6393" s="23" t="s">
        <v>9712</v>
      </c>
      <c r="L6393" s="23" t="s">
        <v>9538</v>
      </c>
      <c r="M6393" s="23">
        <f>YEAR(Tabla2[[#This Row],[Fecha de creación]])</f>
        <v>2022</v>
      </c>
      <c r="N6393" s="23">
        <f>MONTH(Tabla2[[#This Row],[Fecha de creación]])</f>
        <v>1</v>
      </c>
    </row>
    <row r="6394" spans="1:14" x14ac:dyDescent="0.25">
      <c r="A6394" s="26">
        <v>44575.492071759261</v>
      </c>
      <c r="B6394" s="23" t="s">
        <v>189</v>
      </c>
      <c r="C6394" s="23" t="s">
        <v>8157</v>
      </c>
      <c r="D6394" s="23" t="s">
        <v>8158</v>
      </c>
      <c r="E6394" s="23" t="s">
        <v>1</v>
      </c>
      <c r="F6394" s="23" t="s">
        <v>7</v>
      </c>
      <c r="G6394" s="23" t="s">
        <v>3</v>
      </c>
      <c r="H6394" s="2" t="s">
        <v>7728</v>
      </c>
      <c r="I6394" s="23" t="s">
        <v>4486</v>
      </c>
      <c r="J6394" s="23" t="s">
        <v>59</v>
      </c>
      <c r="K6394" s="23" t="s">
        <v>9712</v>
      </c>
      <c r="L6394" s="23" t="s">
        <v>9538</v>
      </c>
      <c r="M6394" s="23">
        <f>YEAR(Tabla2[[#This Row],[Fecha de creación]])</f>
        <v>2022</v>
      </c>
      <c r="N6394" s="23">
        <f>MONTH(Tabla2[[#This Row],[Fecha de creación]])</f>
        <v>1</v>
      </c>
    </row>
    <row r="6395" spans="1:14" x14ac:dyDescent="0.25">
      <c r="A6395" s="26">
        <v>44575.497754629629</v>
      </c>
      <c r="B6395" s="23" t="s">
        <v>19</v>
      </c>
      <c r="C6395" s="23" t="s">
        <v>8159</v>
      </c>
      <c r="D6395" s="23" t="s">
        <v>8160</v>
      </c>
      <c r="E6395" s="23" t="s">
        <v>1</v>
      </c>
      <c r="F6395" s="23" t="s">
        <v>22</v>
      </c>
      <c r="G6395" s="23" t="s">
        <v>975</v>
      </c>
      <c r="H6395" s="2" t="s">
        <v>8893</v>
      </c>
      <c r="I6395" s="23" t="s">
        <v>23</v>
      </c>
      <c r="J6395" s="23"/>
      <c r="K6395" s="23" t="s">
        <v>9712</v>
      </c>
      <c r="L6395" s="23" t="s">
        <v>9538</v>
      </c>
      <c r="M6395" s="23">
        <f>YEAR(Tabla2[[#This Row],[Fecha de creación]])</f>
        <v>2022</v>
      </c>
      <c r="N6395" s="23">
        <f>MONTH(Tabla2[[#This Row],[Fecha de creación]])</f>
        <v>1</v>
      </c>
    </row>
    <row r="6396" spans="1:14" x14ac:dyDescent="0.25">
      <c r="A6396" s="26">
        <v>44575.502222222225</v>
      </c>
      <c r="B6396" s="23" t="s">
        <v>19</v>
      </c>
      <c r="C6396" s="23" t="s">
        <v>8161</v>
      </c>
      <c r="D6396" s="23" t="s">
        <v>8162</v>
      </c>
      <c r="E6396" s="23" t="s">
        <v>1</v>
      </c>
      <c r="F6396" s="23" t="s">
        <v>22</v>
      </c>
      <c r="G6396" s="23" t="s">
        <v>975</v>
      </c>
      <c r="H6396" s="2" t="s">
        <v>7734</v>
      </c>
      <c r="I6396" s="23" t="s">
        <v>23</v>
      </c>
      <c r="J6396" s="23"/>
      <c r="K6396" s="23" t="s">
        <v>9712</v>
      </c>
      <c r="L6396" s="23" t="s">
        <v>9538</v>
      </c>
      <c r="M6396" s="23">
        <f>YEAR(Tabla2[[#This Row],[Fecha de creación]])</f>
        <v>2022</v>
      </c>
      <c r="N6396" s="23">
        <f>MONTH(Tabla2[[#This Row],[Fecha de creación]])</f>
        <v>1</v>
      </c>
    </row>
    <row r="6397" spans="1:14" x14ac:dyDescent="0.25">
      <c r="A6397" s="26">
        <v>44575.505636574075</v>
      </c>
      <c r="B6397" s="23" t="s">
        <v>19</v>
      </c>
      <c r="C6397" s="23" t="s">
        <v>8163</v>
      </c>
      <c r="D6397" s="23" t="s">
        <v>8164</v>
      </c>
      <c r="E6397" s="23" t="s">
        <v>1</v>
      </c>
      <c r="F6397" s="23" t="s">
        <v>7</v>
      </c>
      <c r="G6397" s="23" t="s">
        <v>975</v>
      </c>
      <c r="H6397" s="2" t="s">
        <v>7730</v>
      </c>
      <c r="I6397" s="23" t="s">
        <v>23</v>
      </c>
      <c r="J6397" s="23"/>
      <c r="K6397" s="23" t="s">
        <v>9712</v>
      </c>
      <c r="L6397" s="23" t="s">
        <v>9538</v>
      </c>
      <c r="M6397" s="23">
        <f>YEAR(Tabla2[[#This Row],[Fecha de creación]])</f>
        <v>2022</v>
      </c>
      <c r="N6397" s="23">
        <f>MONTH(Tabla2[[#This Row],[Fecha de creación]])</f>
        <v>1</v>
      </c>
    </row>
    <row r="6398" spans="1:14" x14ac:dyDescent="0.25">
      <c r="A6398" s="26">
        <v>44575.576631944445</v>
      </c>
      <c r="B6398" s="23" t="s">
        <v>56</v>
      </c>
      <c r="C6398" s="23" t="s">
        <v>8165</v>
      </c>
      <c r="D6398" s="23" t="s">
        <v>8166</v>
      </c>
      <c r="E6398" s="23" t="s">
        <v>1</v>
      </c>
      <c r="F6398" s="23" t="s">
        <v>7</v>
      </c>
      <c r="G6398" s="23" t="s">
        <v>1551</v>
      </c>
      <c r="H6398" s="2" t="s">
        <v>7734</v>
      </c>
      <c r="I6398" s="23" t="s">
        <v>7623</v>
      </c>
      <c r="J6398" s="23" t="s">
        <v>59</v>
      </c>
      <c r="K6398" s="23" t="s">
        <v>9712</v>
      </c>
      <c r="L6398" s="23" t="s">
        <v>9538</v>
      </c>
      <c r="M6398" s="23">
        <f>YEAR(Tabla2[[#This Row],[Fecha de creación]])</f>
        <v>2022</v>
      </c>
      <c r="N6398" s="23">
        <f>MONTH(Tabla2[[#This Row],[Fecha de creación]])</f>
        <v>1</v>
      </c>
    </row>
    <row r="6399" spans="1:14" x14ac:dyDescent="0.25">
      <c r="A6399" s="26">
        <v>44575.612928240742</v>
      </c>
      <c r="B6399" s="23" t="s">
        <v>8889</v>
      </c>
      <c r="C6399" s="23" t="s">
        <v>8167</v>
      </c>
      <c r="D6399" s="23" t="s">
        <v>551</v>
      </c>
      <c r="E6399" s="23" t="s">
        <v>1</v>
      </c>
      <c r="F6399" s="23" t="s">
        <v>7</v>
      </c>
      <c r="G6399" s="23" t="s">
        <v>975</v>
      </c>
      <c r="H6399" s="2" t="s">
        <v>7980</v>
      </c>
      <c r="I6399" s="23" t="s">
        <v>8168</v>
      </c>
      <c r="J6399" s="23"/>
      <c r="K6399" s="23" t="s">
        <v>9712</v>
      </c>
      <c r="L6399" s="23" t="s">
        <v>9538</v>
      </c>
      <c r="M6399" s="23">
        <f>YEAR(Tabla2[[#This Row],[Fecha de creación]])</f>
        <v>2022</v>
      </c>
      <c r="N6399" s="23">
        <f>MONTH(Tabla2[[#This Row],[Fecha de creación]])</f>
        <v>1</v>
      </c>
    </row>
    <row r="6400" spans="1:14" x14ac:dyDescent="0.25">
      <c r="A6400" s="26">
        <v>44575.614212962966</v>
      </c>
      <c r="B6400" s="23" t="s">
        <v>19</v>
      </c>
      <c r="C6400" s="23" t="s">
        <v>8169</v>
      </c>
      <c r="D6400" s="23" t="s">
        <v>8170</v>
      </c>
      <c r="E6400" s="23" t="s">
        <v>1</v>
      </c>
      <c r="F6400" s="23" t="s">
        <v>7</v>
      </c>
      <c r="G6400" s="23" t="s">
        <v>3</v>
      </c>
      <c r="H6400" s="2" t="s">
        <v>7728</v>
      </c>
      <c r="I6400" s="23" t="s">
        <v>23</v>
      </c>
      <c r="J6400" s="23"/>
      <c r="K6400" s="23" t="s">
        <v>9712</v>
      </c>
      <c r="L6400" s="23" t="s">
        <v>9538</v>
      </c>
      <c r="M6400" s="23">
        <f>YEAR(Tabla2[[#This Row],[Fecha de creación]])</f>
        <v>2022</v>
      </c>
      <c r="N6400" s="23">
        <f>MONTH(Tabla2[[#This Row],[Fecha de creación]])</f>
        <v>1</v>
      </c>
    </row>
    <row r="6401" spans="1:14" x14ac:dyDescent="0.25">
      <c r="A6401" s="26">
        <v>44575.61445601852</v>
      </c>
      <c r="B6401" s="23" t="s">
        <v>8889</v>
      </c>
      <c r="C6401" s="23" t="s">
        <v>8171</v>
      </c>
      <c r="D6401" s="23" t="s">
        <v>8172</v>
      </c>
      <c r="E6401" s="23" t="s">
        <v>1</v>
      </c>
      <c r="F6401" s="23" t="s">
        <v>7</v>
      </c>
      <c r="G6401" s="23" t="s">
        <v>975</v>
      </c>
      <c r="H6401" s="2" t="s">
        <v>7745</v>
      </c>
      <c r="I6401" s="23" t="s">
        <v>8168</v>
      </c>
      <c r="J6401" s="23"/>
      <c r="K6401" s="23" t="s">
        <v>9712</v>
      </c>
      <c r="L6401" s="23" t="s">
        <v>9538</v>
      </c>
      <c r="M6401" s="23">
        <f>YEAR(Tabla2[[#This Row],[Fecha de creación]])</f>
        <v>2022</v>
      </c>
      <c r="N6401" s="23">
        <f>MONTH(Tabla2[[#This Row],[Fecha de creación]])</f>
        <v>1</v>
      </c>
    </row>
    <row r="6402" spans="1:14" x14ac:dyDescent="0.25">
      <c r="A6402" s="26">
        <v>44575.629907407405</v>
      </c>
      <c r="B6402" s="23" t="s">
        <v>56</v>
      </c>
      <c r="C6402" s="23" t="s">
        <v>8173</v>
      </c>
      <c r="D6402" s="23" t="s">
        <v>382</v>
      </c>
      <c r="E6402" s="23" t="s">
        <v>1</v>
      </c>
      <c r="F6402" s="23" t="s">
        <v>7</v>
      </c>
      <c r="G6402" s="23" t="s">
        <v>975</v>
      </c>
      <c r="H6402" s="2" t="s">
        <v>7758</v>
      </c>
      <c r="I6402" s="23" t="s">
        <v>7342</v>
      </c>
      <c r="J6402" s="23" t="s">
        <v>59</v>
      </c>
      <c r="K6402" s="23" t="s">
        <v>9712</v>
      </c>
      <c r="L6402" s="23" t="s">
        <v>9539</v>
      </c>
      <c r="M6402" s="23">
        <f>YEAR(Tabla2[[#This Row],[Fecha de creación]])</f>
        <v>2022</v>
      </c>
      <c r="N6402" s="23">
        <f>MONTH(Tabla2[[#This Row],[Fecha de creación]])</f>
        <v>1</v>
      </c>
    </row>
    <row r="6403" spans="1:14" x14ac:dyDescent="0.25">
      <c r="A6403" s="26">
        <v>44575.635914351849</v>
      </c>
      <c r="B6403" s="23" t="s">
        <v>56</v>
      </c>
      <c r="C6403" s="23" t="s">
        <v>8174</v>
      </c>
      <c r="D6403" s="23" t="s">
        <v>1029</v>
      </c>
      <c r="E6403" s="23" t="s">
        <v>1</v>
      </c>
      <c r="F6403" s="23" t="s">
        <v>7</v>
      </c>
      <c r="G6403" s="23" t="s">
        <v>975</v>
      </c>
      <c r="H6403" s="2" t="s">
        <v>7730</v>
      </c>
      <c r="I6403" s="23" t="s">
        <v>7342</v>
      </c>
      <c r="J6403" s="23" t="s">
        <v>59</v>
      </c>
      <c r="K6403" s="23" t="s">
        <v>9712</v>
      </c>
      <c r="L6403" s="23" t="s">
        <v>9539</v>
      </c>
      <c r="M6403" s="23">
        <f>YEAR(Tabla2[[#This Row],[Fecha de creación]])</f>
        <v>2022</v>
      </c>
      <c r="N6403" s="23">
        <f>MONTH(Tabla2[[#This Row],[Fecha de creación]])</f>
        <v>1</v>
      </c>
    </row>
    <row r="6404" spans="1:14" x14ac:dyDescent="0.25">
      <c r="A6404" s="26">
        <v>44575.636504629627</v>
      </c>
      <c r="B6404" s="23" t="s">
        <v>100</v>
      </c>
      <c r="C6404" s="23" t="s">
        <v>8175</v>
      </c>
      <c r="D6404" s="23" t="s">
        <v>8176</v>
      </c>
      <c r="E6404" s="23" t="s">
        <v>1</v>
      </c>
      <c r="F6404" s="23" t="s">
        <v>22</v>
      </c>
      <c r="G6404" s="23" t="s">
        <v>975</v>
      </c>
      <c r="H6404" s="2" t="s">
        <v>8893</v>
      </c>
      <c r="I6404" s="23" t="s">
        <v>7660</v>
      </c>
      <c r="J6404" s="23" t="s">
        <v>964</v>
      </c>
      <c r="K6404" s="23" t="s">
        <v>9712</v>
      </c>
      <c r="L6404" s="23" t="s">
        <v>9538</v>
      </c>
      <c r="M6404" s="23">
        <f>YEAR(Tabla2[[#This Row],[Fecha de creación]])</f>
        <v>2022</v>
      </c>
      <c r="N6404" s="23">
        <f>MONTH(Tabla2[[#This Row],[Fecha de creación]])</f>
        <v>1</v>
      </c>
    </row>
    <row r="6405" spans="1:14" x14ac:dyDescent="0.25">
      <c r="A6405" s="26">
        <v>44575.638437499998</v>
      </c>
      <c r="B6405" s="23" t="s">
        <v>100</v>
      </c>
      <c r="C6405" s="23" t="s">
        <v>8177</v>
      </c>
      <c r="D6405" s="23" t="s">
        <v>7290</v>
      </c>
      <c r="E6405" s="23" t="s">
        <v>1</v>
      </c>
      <c r="F6405" s="23" t="s">
        <v>22</v>
      </c>
      <c r="G6405" s="23" t="s">
        <v>975</v>
      </c>
      <c r="H6405" s="2" t="s">
        <v>8893</v>
      </c>
      <c r="I6405" s="23" t="s">
        <v>7660</v>
      </c>
      <c r="J6405" s="23" t="s">
        <v>964</v>
      </c>
      <c r="K6405" s="23" t="s">
        <v>9712</v>
      </c>
      <c r="L6405" s="23" t="s">
        <v>9539</v>
      </c>
      <c r="M6405" s="23">
        <f>YEAR(Tabla2[[#This Row],[Fecha de creación]])</f>
        <v>2022</v>
      </c>
      <c r="N6405" s="23">
        <f>MONTH(Tabla2[[#This Row],[Fecha de creación]])</f>
        <v>1</v>
      </c>
    </row>
    <row r="6406" spans="1:14" x14ac:dyDescent="0.25">
      <c r="A6406" s="26">
        <v>44575.639398148145</v>
      </c>
      <c r="B6406" s="23" t="s">
        <v>100</v>
      </c>
      <c r="C6406" s="23" t="s">
        <v>8178</v>
      </c>
      <c r="D6406" s="23" t="s">
        <v>962</v>
      </c>
      <c r="E6406" s="23" t="s">
        <v>1</v>
      </c>
      <c r="F6406" s="23" t="s">
        <v>7</v>
      </c>
      <c r="G6406" s="23" t="s">
        <v>975</v>
      </c>
      <c r="H6406" s="2" t="s">
        <v>7730</v>
      </c>
      <c r="I6406" s="23" t="s">
        <v>7660</v>
      </c>
      <c r="J6406" s="23" t="s">
        <v>964</v>
      </c>
      <c r="K6406" s="23" t="s">
        <v>9712</v>
      </c>
      <c r="L6406" s="23" t="s">
        <v>9538</v>
      </c>
      <c r="M6406" s="23">
        <f>YEAR(Tabla2[[#This Row],[Fecha de creación]])</f>
        <v>2022</v>
      </c>
      <c r="N6406" s="23">
        <f>MONTH(Tabla2[[#This Row],[Fecha de creación]])</f>
        <v>1</v>
      </c>
    </row>
    <row r="6407" spans="1:14" x14ac:dyDescent="0.25">
      <c r="A6407" s="26">
        <v>44575.6408912037</v>
      </c>
      <c r="B6407" s="23" t="s">
        <v>100</v>
      </c>
      <c r="C6407" s="23" t="s">
        <v>8179</v>
      </c>
      <c r="D6407" s="23" t="s">
        <v>962</v>
      </c>
      <c r="E6407" s="23" t="s">
        <v>1</v>
      </c>
      <c r="F6407" s="23" t="s">
        <v>7</v>
      </c>
      <c r="G6407" s="23" t="s">
        <v>975</v>
      </c>
      <c r="H6407" s="2" t="s">
        <v>7730</v>
      </c>
      <c r="I6407" s="23" t="s">
        <v>7660</v>
      </c>
      <c r="J6407" s="23" t="s">
        <v>964</v>
      </c>
      <c r="K6407" s="23" t="s">
        <v>9712</v>
      </c>
      <c r="L6407" s="23" t="s">
        <v>9539</v>
      </c>
      <c r="M6407" s="23">
        <f>YEAR(Tabla2[[#This Row],[Fecha de creación]])</f>
        <v>2022</v>
      </c>
      <c r="N6407" s="23">
        <f>MONTH(Tabla2[[#This Row],[Fecha de creación]])</f>
        <v>1</v>
      </c>
    </row>
    <row r="6408" spans="1:14" x14ac:dyDescent="0.25">
      <c r="A6408" s="26">
        <v>44575.642430555556</v>
      </c>
      <c r="B6408" s="23" t="s">
        <v>100</v>
      </c>
      <c r="C6408" s="23" t="s">
        <v>8180</v>
      </c>
      <c r="D6408" s="23" t="s">
        <v>962</v>
      </c>
      <c r="E6408" s="23" t="s">
        <v>1</v>
      </c>
      <c r="F6408" s="23" t="s">
        <v>7</v>
      </c>
      <c r="G6408" s="23" t="s">
        <v>975</v>
      </c>
      <c r="H6408" s="2" t="s">
        <v>7730</v>
      </c>
      <c r="I6408" s="23" t="s">
        <v>7660</v>
      </c>
      <c r="J6408" s="23" t="s">
        <v>964</v>
      </c>
      <c r="K6408" s="23" t="s">
        <v>9712</v>
      </c>
      <c r="L6408" s="23" t="s">
        <v>9539</v>
      </c>
      <c r="M6408" s="23">
        <f>YEAR(Tabla2[[#This Row],[Fecha de creación]])</f>
        <v>2022</v>
      </c>
      <c r="N6408" s="23">
        <f>MONTH(Tabla2[[#This Row],[Fecha de creación]])</f>
        <v>1</v>
      </c>
    </row>
    <row r="6409" spans="1:14" x14ac:dyDescent="0.25">
      <c r="A6409" s="26">
        <v>44575.644641203704</v>
      </c>
      <c r="B6409" s="23" t="s">
        <v>100</v>
      </c>
      <c r="C6409" s="23" t="s">
        <v>8181</v>
      </c>
      <c r="D6409" s="23" t="s">
        <v>962</v>
      </c>
      <c r="E6409" s="23" t="s">
        <v>1</v>
      </c>
      <c r="F6409" s="23" t="s">
        <v>7</v>
      </c>
      <c r="G6409" s="23" t="s">
        <v>975</v>
      </c>
      <c r="H6409" s="2" t="s">
        <v>7730</v>
      </c>
      <c r="I6409" s="23" t="s">
        <v>7660</v>
      </c>
      <c r="J6409" s="23" t="s">
        <v>964</v>
      </c>
      <c r="K6409" s="23" t="s">
        <v>9712</v>
      </c>
      <c r="L6409" s="23" t="s">
        <v>9538</v>
      </c>
      <c r="M6409" s="23">
        <f>YEAR(Tabla2[[#This Row],[Fecha de creación]])</f>
        <v>2022</v>
      </c>
      <c r="N6409" s="23">
        <f>MONTH(Tabla2[[#This Row],[Fecha de creación]])</f>
        <v>1</v>
      </c>
    </row>
    <row r="6410" spans="1:14" x14ac:dyDescent="0.25">
      <c r="A6410" s="26">
        <v>44575.65347222222</v>
      </c>
      <c r="B6410" s="23" t="s">
        <v>100</v>
      </c>
      <c r="C6410" s="23" t="s">
        <v>8182</v>
      </c>
      <c r="D6410" s="23" t="s">
        <v>962</v>
      </c>
      <c r="E6410" s="23" t="s">
        <v>1</v>
      </c>
      <c r="F6410" s="23" t="s">
        <v>7</v>
      </c>
      <c r="G6410" s="23" t="s">
        <v>975</v>
      </c>
      <c r="H6410" s="2" t="s">
        <v>7730</v>
      </c>
      <c r="I6410" s="23" t="s">
        <v>7660</v>
      </c>
      <c r="J6410" s="23" t="s">
        <v>964</v>
      </c>
      <c r="K6410" s="23" t="s">
        <v>9712</v>
      </c>
      <c r="L6410" s="23" t="s">
        <v>9538</v>
      </c>
      <c r="M6410" s="23">
        <f>YEAR(Tabla2[[#This Row],[Fecha de creación]])</f>
        <v>2022</v>
      </c>
      <c r="N6410" s="23">
        <f>MONTH(Tabla2[[#This Row],[Fecha de creación]])</f>
        <v>1</v>
      </c>
    </row>
    <row r="6411" spans="1:14" x14ac:dyDescent="0.25">
      <c r="A6411" s="26">
        <v>44575.655439814815</v>
      </c>
      <c r="B6411" s="23" t="s">
        <v>100</v>
      </c>
      <c r="C6411" s="23" t="s">
        <v>8183</v>
      </c>
      <c r="D6411" s="23" t="s">
        <v>962</v>
      </c>
      <c r="E6411" s="23" t="s">
        <v>1</v>
      </c>
      <c r="F6411" s="23" t="s">
        <v>7</v>
      </c>
      <c r="G6411" s="23" t="s">
        <v>975</v>
      </c>
      <c r="H6411" s="2" t="s">
        <v>7730</v>
      </c>
      <c r="I6411" s="23" t="s">
        <v>7660</v>
      </c>
      <c r="J6411" s="23" t="s">
        <v>964</v>
      </c>
      <c r="K6411" s="23" t="s">
        <v>9712</v>
      </c>
      <c r="L6411" s="23" t="s">
        <v>9538</v>
      </c>
      <c r="M6411" s="23">
        <f>YEAR(Tabla2[[#This Row],[Fecha de creación]])</f>
        <v>2022</v>
      </c>
      <c r="N6411" s="23">
        <f>MONTH(Tabla2[[#This Row],[Fecha de creación]])</f>
        <v>1</v>
      </c>
    </row>
    <row r="6412" spans="1:14" x14ac:dyDescent="0.25">
      <c r="A6412" s="26">
        <v>44575.657719907409</v>
      </c>
      <c r="B6412" s="23" t="s">
        <v>56</v>
      </c>
      <c r="C6412" s="23" t="s">
        <v>8184</v>
      </c>
      <c r="D6412" s="23" t="s">
        <v>8185</v>
      </c>
      <c r="E6412" s="23" t="s">
        <v>1</v>
      </c>
      <c r="F6412" s="23" t="s">
        <v>7</v>
      </c>
      <c r="G6412" s="23" t="s">
        <v>1551</v>
      </c>
      <c r="H6412" s="2" t="s">
        <v>7734</v>
      </c>
      <c r="I6412" s="23" t="s">
        <v>7623</v>
      </c>
      <c r="J6412" s="23" t="s">
        <v>958</v>
      </c>
      <c r="K6412" s="23" t="s">
        <v>9712</v>
      </c>
      <c r="L6412" s="23" t="s">
        <v>9539</v>
      </c>
      <c r="M6412" s="23">
        <f>YEAR(Tabla2[[#This Row],[Fecha de creación]])</f>
        <v>2022</v>
      </c>
      <c r="N6412" s="23">
        <f>MONTH(Tabla2[[#This Row],[Fecha de creación]])</f>
        <v>1</v>
      </c>
    </row>
    <row r="6413" spans="1:14" x14ac:dyDescent="0.25">
      <c r="A6413" s="26">
        <v>44575.659560185188</v>
      </c>
      <c r="B6413" s="23" t="s">
        <v>100</v>
      </c>
      <c r="C6413" s="23" t="s">
        <v>8186</v>
      </c>
      <c r="D6413" s="23" t="s">
        <v>962</v>
      </c>
      <c r="E6413" s="23" t="s">
        <v>1</v>
      </c>
      <c r="F6413" s="23" t="s">
        <v>7</v>
      </c>
      <c r="G6413" s="23" t="s">
        <v>975</v>
      </c>
      <c r="H6413" s="2" t="s">
        <v>7730</v>
      </c>
      <c r="I6413" s="23" t="s">
        <v>7660</v>
      </c>
      <c r="J6413" s="23" t="s">
        <v>964</v>
      </c>
      <c r="K6413" s="23" t="s">
        <v>9712</v>
      </c>
      <c r="L6413" s="23" t="s">
        <v>9538</v>
      </c>
      <c r="M6413" s="23">
        <f>YEAR(Tabla2[[#This Row],[Fecha de creación]])</f>
        <v>2022</v>
      </c>
      <c r="N6413" s="23">
        <f>MONTH(Tabla2[[#This Row],[Fecha de creación]])</f>
        <v>1</v>
      </c>
    </row>
    <row r="6414" spans="1:14" x14ac:dyDescent="0.25">
      <c r="A6414" s="26">
        <v>44575.660833333335</v>
      </c>
      <c r="B6414" s="23" t="s">
        <v>56</v>
      </c>
      <c r="C6414" s="23" t="s">
        <v>8187</v>
      </c>
      <c r="D6414" s="23" t="s">
        <v>7953</v>
      </c>
      <c r="E6414" s="23" t="s">
        <v>1</v>
      </c>
      <c r="F6414" s="23" t="s">
        <v>22</v>
      </c>
      <c r="G6414" s="23" t="s">
        <v>975</v>
      </c>
      <c r="H6414" s="2" t="s">
        <v>7734</v>
      </c>
      <c r="I6414" s="23" t="s">
        <v>7342</v>
      </c>
      <c r="J6414" s="23" t="s">
        <v>59</v>
      </c>
      <c r="K6414" s="23" t="s">
        <v>9712</v>
      </c>
      <c r="L6414" s="23" t="s">
        <v>9539</v>
      </c>
      <c r="M6414" s="23">
        <f>YEAR(Tabla2[[#This Row],[Fecha de creación]])</f>
        <v>2022</v>
      </c>
      <c r="N6414" s="23">
        <f>MONTH(Tabla2[[#This Row],[Fecha de creación]])</f>
        <v>1</v>
      </c>
    </row>
    <row r="6415" spans="1:14" x14ac:dyDescent="0.25">
      <c r="A6415" s="26">
        <v>44575.662002314813</v>
      </c>
      <c r="B6415" s="23" t="s">
        <v>100</v>
      </c>
      <c r="C6415" s="23" t="s">
        <v>8188</v>
      </c>
      <c r="D6415" s="23" t="s">
        <v>962</v>
      </c>
      <c r="E6415" s="23" t="s">
        <v>1</v>
      </c>
      <c r="F6415" s="23" t="s">
        <v>7</v>
      </c>
      <c r="G6415" s="23" t="s">
        <v>975</v>
      </c>
      <c r="H6415" s="2" t="s">
        <v>7730</v>
      </c>
      <c r="I6415" s="23" t="s">
        <v>7660</v>
      </c>
      <c r="J6415" s="23" t="s">
        <v>964</v>
      </c>
      <c r="K6415" s="23" t="s">
        <v>9712</v>
      </c>
      <c r="L6415" s="23" t="s">
        <v>9538</v>
      </c>
      <c r="M6415" s="23">
        <f>YEAR(Tabla2[[#This Row],[Fecha de creación]])</f>
        <v>2022</v>
      </c>
      <c r="N6415" s="23">
        <f>MONTH(Tabla2[[#This Row],[Fecha de creación]])</f>
        <v>1</v>
      </c>
    </row>
    <row r="6416" spans="1:14" x14ac:dyDescent="0.25">
      <c r="A6416" s="26">
        <v>44575.663761574076</v>
      </c>
      <c r="B6416" s="23" t="s">
        <v>100</v>
      </c>
      <c r="C6416" s="23" t="s">
        <v>8189</v>
      </c>
      <c r="D6416" s="23" t="s">
        <v>962</v>
      </c>
      <c r="E6416" s="23" t="s">
        <v>1</v>
      </c>
      <c r="F6416" s="23" t="s">
        <v>7</v>
      </c>
      <c r="G6416" s="23" t="s">
        <v>975</v>
      </c>
      <c r="H6416" s="2" t="s">
        <v>7730</v>
      </c>
      <c r="I6416" s="23" t="s">
        <v>7660</v>
      </c>
      <c r="J6416" s="23" t="s">
        <v>964</v>
      </c>
      <c r="K6416" s="23" t="s">
        <v>9712</v>
      </c>
      <c r="L6416" s="23" t="s">
        <v>9538</v>
      </c>
      <c r="M6416" s="23">
        <f>YEAR(Tabla2[[#This Row],[Fecha de creación]])</f>
        <v>2022</v>
      </c>
      <c r="N6416" s="23">
        <f>MONTH(Tabla2[[#This Row],[Fecha de creación]])</f>
        <v>1</v>
      </c>
    </row>
    <row r="6417" spans="1:15" x14ac:dyDescent="0.25">
      <c r="A6417" s="26">
        <v>44575.664074074077</v>
      </c>
      <c r="B6417" s="23" t="s">
        <v>56</v>
      </c>
      <c r="C6417" s="23" t="s">
        <v>8190</v>
      </c>
      <c r="D6417" s="23" t="s">
        <v>8191</v>
      </c>
      <c r="E6417" s="23" t="s">
        <v>1</v>
      </c>
      <c r="F6417" s="23" t="s">
        <v>22</v>
      </c>
      <c r="G6417" s="23" t="s">
        <v>975</v>
      </c>
      <c r="H6417" s="2" t="s">
        <v>7734</v>
      </c>
      <c r="I6417" s="23" t="s">
        <v>7342</v>
      </c>
      <c r="J6417" s="23" t="s">
        <v>958</v>
      </c>
      <c r="K6417" s="23" t="s">
        <v>9712</v>
      </c>
      <c r="L6417" s="23" t="s">
        <v>9538</v>
      </c>
      <c r="M6417" s="23">
        <f>YEAR(Tabla2[[#This Row],[Fecha de creación]])</f>
        <v>2022</v>
      </c>
      <c r="N6417" s="23">
        <f>MONTH(Tabla2[[#This Row],[Fecha de creación]])</f>
        <v>1</v>
      </c>
    </row>
    <row r="6418" spans="1:15" x14ac:dyDescent="0.25">
      <c r="A6418" s="26">
        <v>44575.667002314818</v>
      </c>
      <c r="B6418" s="23" t="s">
        <v>0</v>
      </c>
      <c r="C6418" s="23" t="s">
        <v>8192</v>
      </c>
      <c r="D6418" s="23" t="s">
        <v>8193</v>
      </c>
      <c r="E6418" s="23" t="s">
        <v>1</v>
      </c>
      <c r="F6418" s="23" t="s">
        <v>7</v>
      </c>
      <c r="G6418" s="23" t="s">
        <v>975</v>
      </c>
      <c r="H6418" s="2" t="s">
        <v>7736</v>
      </c>
      <c r="I6418" s="23" t="s">
        <v>5999</v>
      </c>
      <c r="J6418" s="23"/>
      <c r="K6418" s="23" t="s">
        <v>9712</v>
      </c>
      <c r="L6418" s="23" t="s">
        <v>9539</v>
      </c>
      <c r="M6418" s="23">
        <f>YEAR(Tabla2[[#This Row],[Fecha de creación]])</f>
        <v>2022</v>
      </c>
      <c r="N6418" s="23">
        <f>MONTH(Tabla2[[#This Row],[Fecha de creación]])</f>
        <v>1</v>
      </c>
    </row>
    <row r="6419" spans="1:15" x14ac:dyDescent="0.25">
      <c r="A6419" s="26">
        <v>44575.667511574073</v>
      </c>
      <c r="B6419" s="23" t="s">
        <v>100</v>
      </c>
      <c r="C6419" s="23" t="s">
        <v>8194</v>
      </c>
      <c r="D6419" s="23" t="s">
        <v>7239</v>
      </c>
      <c r="E6419" s="23" t="s">
        <v>1</v>
      </c>
      <c r="F6419" s="23" t="s">
        <v>7</v>
      </c>
      <c r="G6419" s="23" t="s">
        <v>975</v>
      </c>
      <c r="H6419" s="2" t="s">
        <v>7730</v>
      </c>
      <c r="I6419" s="23" t="s">
        <v>7660</v>
      </c>
      <c r="J6419" s="23" t="s">
        <v>964</v>
      </c>
      <c r="K6419" s="23" t="s">
        <v>9712</v>
      </c>
      <c r="L6419" s="23" t="s">
        <v>9539</v>
      </c>
      <c r="M6419" s="23">
        <f>YEAR(Tabla2[[#This Row],[Fecha de creación]])</f>
        <v>2022</v>
      </c>
      <c r="N6419" s="23">
        <f>MONTH(Tabla2[[#This Row],[Fecha de creación]])</f>
        <v>1</v>
      </c>
    </row>
    <row r="6420" spans="1:15" x14ac:dyDescent="0.25">
      <c r="A6420" s="26">
        <v>44575.668692129628</v>
      </c>
      <c r="B6420" s="23" t="s">
        <v>56</v>
      </c>
      <c r="C6420" s="23" t="s">
        <v>8195</v>
      </c>
      <c r="D6420" s="23" t="s">
        <v>8196</v>
      </c>
      <c r="E6420" s="23" t="s">
        <v>1</v>
      </c>
      <c r="F6420" s="23" t="s">
        <v>7</v>
      </c>
      <c r="G6420" s="23" t="s">
        <v>975</v>
      </c>
      <c r="H6420" s="2" t="s">
        <v>7745</v>
      </c>
      <c r="I6420" s="23" t="s">
        <v>7342</v>
      </c>
      <c r="J6420" s="23" t="s">
        <v>59</v>
      </c>
      <c r="K6420" s="23" t="s">
        <v>9712</v>
      </c>
      <c r="L6420" s="23" t="s">
        <v>9539</v>
      </c>
      <c r="M6420" s="23">
        <f>YEAR(Tabla2[[#This Row],[Fecha de creación]])</f>
        <v>2022</v>
      </c>
      <c r="N6420" s="23">
        <f>MONTH(Tabla2[[#This Row],[Fecha de creación]])</f>
        <v>1</v>
      </c>
    </row>
    <row r="6421" spans="1:15" x14ac:dyDescent="0.25">
      <c r="A6421" s="26">
        <v>44575.670312499999</v>
      </c>
      <c r="B6421" s="23" t="s">
        <v>0</v>
      </c>
      <c r="C6421" s="23" t="s">
        <v>8197</v>
      </c>
      <c r="D6421" s="23" t="s">
        <v>1031</v>
      </c>
      <c r="E6421" s="23" t="s">
        <v>1</v>
      </c>
      <c r="F6421" s="23" t="s">
        <v>7</v>
      </c>
      <c r="G6421" s="23" t="s">
        <v>1551</v>
      </c>
      <c r="H6421" s="2" t="s">
        <v>8198</v>
      </c>
      <c r="I6421" s="23" t="s">
        <v>11</v>
      </c>
      <c r="J6421" s="23" t="s">
        <v>59</v>
      </c>
      <c r="K6421" s="23" t="s">
        <v>9712</v>
      </c>
      <c r="L6421" s="23" t="s">
        <v>9538</v>
      </c>
      <c r="M6421" s="23">
        <f>YEAR(Tabla2[[#This Row],[Fecha de creación]])</f>
        <v>2022</v>
      </c>
      <c r="N6421" s="23">
        <f>MONTH(Tabla2[[#This Row],[Fecha de creación]])</f>
        <v>1</v>
      </c>
    </row>
    <row r="6422" spans="1:15" x14ac:dyDescent="0.25">
      <c r="A6422" s="26">
        <v>44575.672523148147</v>
      </c>
      <c r="B6422" s="23" t="s">
        <v>0</v>
      </c>
      <c r="C6422" s="23" t="s">
        <v>8199</v>
      </c>
      <c r="D6422" s="23" t="s">
        <v>1031</v>
      </c>
      <c r="E6422" s="23" t="s">
        <v>1</v>
      </c>
      <c r="F6422" s="23" t="s">
        <v>7</v>
      </c>
      <c r="G6422" s="23" t="s">
        <v>1551</v>
      </c>
      <c r="H6422" s="2" t="s">
        <v>8198</v>
      </c>
      <c r="I6422" s="23" t="s">
        <v>11</v>
      </c>
      <c r="J6422" s="23" t="s">
        <v>964</v>
      </c>
      <c r="K6422" s="23" t="s">
        <v>9712</v>
      </c>
      <c r="L6422" s="23" t="s">
        <v>9538</v>
      </c>
      <c r="M6422" s="23">
        <f>YEAR(Tabla2[[#This Row],[Fecha de creación]])</f>
        <v>2022</v>
      </c>
      <c r="N6422" s="23">
        <f>MONTH(Tabla2[[#This Row],[Fecha de creación]])</f>
        <v>1</v>
      </c>
    </row>
    <row r="6423" spans="1:15" x14ac:dyDescent="0.25">
      <c r="A6423" s="26">
        <v>44575.674317129633</v>
      </c>
      <c r="B6423" s="23" t="s">
        <v>0</v>
      </c>
      <c r="C6423" s="23" t="s">
        <v>8200</v>
      </c>
      <c r="D6423" s="23" t="s">
        <v>1031</v>
      </c>
      <c r="E6423" s="23" t="s">
        <v>1</v>
      </c>
      <c r="F6423" s="23" t="s">
        <v>7</v>
      </c>
      <c r="G6423" s="23" t="s">
        <v>1551</v>
      </c>
      <c r="H6423" s="2" t="s">
        <v>8198</v>
      </c>
      <c r="I6423" s="23" t="s">
        <v>11</v>
      </c>
      <c r="J6423" s="23" t="s">
        <v>964</v>
      </c>
      <c r="K6423" s="23" t="s">
        <v>9712</v>
      </c>
      <c r="L6423" s="23" t="s">
        <v>9539</v>
      </c>
      <c r="M6423" s="23">
        <f>YEAR(Tabla2[[#This Row],[Fecha de creación]])</f>
        <v>2022</v>
      </c>
      <c r="N6423" s="23">
        <f>MONTH(Tabla2[[#This Row],[Fecha de creación]])</f>
        <v>1</v>
      </c>
    </row>
    <row r="6424" spans="1:15" x14ac:dyDescent="0.25">
      <c r="A6424" s="26">
        <v>44575.676226851851</v>
      </c>
      <c r="B6424" s="23" t="s">
        <v>0</v>
      </c>
      <c r="C6424" s="23" t="s">
        <v>8201</v>
      </c>
      <c r="D6424" s="23" t="s">
        <v>1031</v>
      </c>
      <c r="E6424" s="23" t="s">
        <v>1</v>
      </c>
      <c r="F6424" s="23" t="s">
        <v>7</v>
      </c>
      <c r="G6424" s="23" t="s">
        <v>975</v>
      </c>
      <c r="H6424" s="2" t="s">
        <v>8198</v>
      </c>
      <c r="I6424" s="23" t="s">
        <v>7603</v>
      </c>
      <c r="J6424" s="23" t="s">
        <v>964</v>
      </c>
      <c r="K6424" s="23" t="s">
        <v>9712</v>
      </c>
      <c r="L6424" s="23" t="s">
        <v>9538</v>
      </c>
      <c r="M6424" s="23">
        <f>YEAR(Tabla2[[#This Row],[Fecha de creación]])</f>
        <v>2022</v>
      </c>
      <c r="N6424" s="23">
        <f>MONTH(Tabla2[[#This Row],[Fecha de creación]])</f>
        <v>1</v>
      </c>
    </row>
    <row r="6425" spans="1:15" x14ac:dyDescent="0.25">
      <c r="A6425" s="26">
        <v>44575.679976851854</v>
      </c>
      <c r="B6425" s="23" t="s">
        <v>0</v>
      </c>
      <c r="C6425" s="23" t="s">
        <v>8202</v>
      </c>
      <c r="D6425" s="23" t="s">
        <v>962</v>
      </c>
      <c r="E6425" s="23" t="s">
        <v>1</v>
      </c>
      <c r="F6425" s="23" t="s">
        <v>7</v>
      </c>
      <c r="G6425" s="23" t="s">
        <v>975</v>
      </c>
      <c r="H6425" s="2" t="s">
        <v>7730</v>
      </c>
      <c r="I6425" s="23" t="s">
        <v>7603</v>
      </c>
      <c r="J6425" s="23" t="s">
        <v>964</v>
      </c>
      <c r="K6425" s="23" t="s">
        <v>9712</v>
      </c>
      <c r="L6425" s="23" t="s">
        <v>9538</v>
      </c>
      <c r="M6425" s="23">
        <f>YEAR(Tabla2[[#This Row],[Fecha de creación]])</f>
        <v>2022</v>
      </c>
      <c r="N6425" s="23">
        <f>MONTH(Tabla2[[#This Row],[Fecha de creación]])</f>
        <v>1</v>
      </c>
    </row>
    <row r="6426" spans="1:15" x14ac:dyDescent="0.25">
      <c r="A6426" s="26">
        <v>44575.691874999997</v>
      </c>
      <c r="B6426" s="23" t="s">
        <v>0</v>
      </c>
      <c r="C6426" s="23" t="s">
        <v>8203</v>
      </c>
      <c r="D6426" s="23" t="s">
        <v>987</v>
      </c>
      <c r="E6426" s="23" t="s">
        <v>1</v>
      </c>
      <c r="F6426" s="23" t="s">
        <v>22</v>
      </c>
      <c r="G6426" s="23" t="s">
        <v>975</v>
      </c>
      <c r="H6426" s="2" t="s">
        <v>7721</v>
      </c>
      <c r="I6426" s="23" t="s">
        <v>7412</v>
      </c>
      <c r="J6426" s="23" t="s">
        <v>59</v>
      </c>
      <c r="K6426" s="23" t="s">
        <v>9712</v>
      </c>
      <c r="L6426" s="23" t="s">
        <v>9539</v>
      </c>
      <c r="M6426" s="23">
        <f>YEAR(Tabla2[[#This Row],[Fecha de creación]])</f>
        <v>2022</v>
      </c>
      <c r="N6426" s="23">
        <f>MONTH(Tabla2[[#This Row],[Fecha de creación]])</f>
        <v>1</v>
      </c>
    </row>
    <row r="6427" spans="1:15" x14ac:dyDescent="0.25">
      <c r="A6427" s="26">
        <v>44575.697743055556</v>
      </c>
      <c r="B6427" s="23" t="s">
        <v>0</v>
      </c>
      <c r="C6427" s="23" t="s">
        <v>8204</v>
      </c>
      <c r="D6427" s="23" t="s">
        <v>7260</v>
      </c>
      <c r="E6427" s="23" t="s">
        <v>1</v>
      </c>
      <c r="F6427" s="23" t="s">
        <v>22</v>
      </c>
      <c r="G6427" s="23" t="s">
        <v>975</v>
      </c>
      <c r="H6427" s="2" t="s">
        <v>7734</v>
      </c>
      <c r="I6427" s="23" t="s">
        <v>7412</v>
      </c>
      <c r="J6427" s="23" t="s">
        <v>59</v>
      </c>
      <c r="K6427" s="23" t="s">
        <v>9712</v>
      </c>
      <c r="L6427" s="23" t="s">
        <v>9538</v>
      </c>
      <c r="M6427" s="23">
        <f>YEAR(Tabla2[[#This Row],[Fecha de creación]])</f>
        <v>2022</v>
      </c>
      <c r="N6427" s="23">
        <f>MONTH(Tabla2[[#This Row],[Fecha de creación]])</f>
        <v>1</v>
      </c>
    </row>
    <row r="6428" spans="1:15" x14ac:dyDescent="0.25">
      <c r="A6428" s="26">
        <v>44575.71979166667</v>
      </c>
      <c r="B6428" s="23" t="s">
        <v>19</v>
      </c>
      <c r="C6428" s="23" t="s">
        <v>8205</v>
      </c>
      <c r="D6428" s="23" t="s">
        <v>8206</v>
      </c>
      <c r="E6428" s="23" t="s">
        <v>1</v>
      </c>
      <c r="F6428" s="23" t="s">
        <v>7</v>
      </c>
      <c r="G6428" s="23" t="s">
        <v>3</v>
      </c>
      <c r="H6428" s="2" t="s">
        <v>7743</v>
      </c>
      <c r="I6428" s="23" t="s">
        <v>23</v>
      </c>
      <c r="J6428" s="23"/>
      <c r="K6428" s="23" t="s">
        <v>9712</v>
      </c>
      <c r="L6428" s="23" t="s">
        <v>9539</v>
      </c>
      <c r="M6428" s="23">
        <f>YEAR(Tabla2[[#This Row],[Fecha de creación]])</f>
        <v>2022</v>
      </c>
      <c r="N6428" s="23">
        <f>MONTH(Tabla2[[#This Row],[Fecha de creación]])</f>
        <v>1</v>
      </c>
    </row>
    <row r="6429" spans="1:15" x14ac:dyDescent="0.25">
      <c r="A6429" s="26">
        <v>44575.75545138889</v>
      </c>
      <c r="B6429" s="23" t="s">
        <v>8889</v>
      </c>
      <c r="C6429" s="23" t="s">
        <v>8207</v>
      </c>
      <c r="D6429" s="23" t="s">
        <v>6</v>
      </c>
      <c r="E6429" s="23" t="s">
        <v>1</v>
      </c>
      <c r="F6429" s="23" t="s">
        <v>7</v>
      </c>
      <c r="G6429" s="23" t="s">
        <v>975</v>
      </c>
      <c r="H6429" s="2" t="s">
        <v>7722</v>
      </c>
      <c r="I6429" s="23" t="s">
        <v>8168</v>
      </c>
      <c r="J6429" s="23"/>
      <c r="K6429" s="23" t="s">
        <v>9712</v>
      </c>
      <c r="L6429" s="23" t="s">
        <v>9538</v>
      </c>
      <c r="M6429" s="23">
        <f>YEAR(Tabla2[[#This Row],[Fecha de creación]])</f>
        <v>2022</v>
      </c>
      <c r="N6429" s="23">
        <f>MONTH(Tabla2[[#This Row],[Fecha de creación]])</f>
        <v>1</v>
      </c>
    </row>
    <row r="6430" spans="1:15" x14ac:dyDescent="0.25">
      <c r="A6430" s="26">
        <v>44576.420555555553</v>
      </c>
      <c r="B6430" s="23" t="s">
        <v>34</v>
      </c>
      <c r="C6430" s="23" t="s">
        <v>8208</v>
      </c>
      <c r="D6430" s="23" t="s">
        <v>47</v>
      </c>
      <c r="E6430" s="23" t="s">
        <v>1</v>
      </c>
      <c r="F6430" s="23" t="s">
        <v>7</v>
      </c>
      <c r="G6430" s="23" t="s">
        <v>975</v>
      </c>
      <c r="H6430" s="2" t="s">
        <v>7745</v>
      </c>
      <c r="I6430" s="23" t="s">
        <v>37</v>
      </c>
      <c r="J6430" s="23" t="s">
        <v>59</v>
      </c>
      <c r="K6430" s="23" t="s">
        <v>9712</v>
      </c>
      <c r="L6430" s="23" t="s">
        <v>9538</v>
      </c>
      <c r="M6430" s="23">
        <f>YEAR(Tabla2[[#This Row],[Fecha de creación]])</f>
        <v>2022</v>
      </c>
      <c r="N6430" s="23">
        <f>MONTH(Tabla2[[#This Row],[Fecha de creación]])</f>
        <v>1</v>
      </c>
    </row>
    <row r="6431" spans="1:15" x14ac:dyDescent="0.25">
      <c r="A6431" s="26">
        <v>44576.445393518516</v>
      </c>
      <c r="B6431" s="23" t="s">
        <v>56</v>
      </c>
      <c r="C6431" s="23" t="s">
        <v>8209</v>
      </c>
      <c r="D6431" s="23" t="s">
        <v>7351</v>
      </c>
      <c r="E6431" s="23" t="s">
        <v>1</v>
      </c>
      <c r="F6431" s="23" t="s">
        <v>7</v>
      </c>
      <c r="G6431" s="23" t="s">
        <v>1551</v>
      </c>
      <c r="H6431" s="2" t="s">
        <v>7734</v>
      </c>
      <c r="I6431" s="23" t="s">
        <v>7623</v>
      </c>
      <c r="J6431" s="23" t="s">
        <v>958</v>
      </c>
      <c r="K6431" s="23" t="s">
        <v>9712</v>
      </c>
      <c r="L6431" s="23" t="s">
        <v>9539</v>
      </c>
      <c r="M6431" s="23">
        <f>YEAR(Tabla2[[#This Row],[Fecha de creación]])</f>
        <v>2022</v>
      </c>
      <c r="N6431" s="23">
        <f>MONTH(Tabla2[[#This Row],[Fecha de creación]])</f>
        <v>1</v>
      </c>
      <c r="O6431" s="6"/>
    </row>
    <row r="6432" spans="1:15" x14ac:dyDescent="0.25">
      <c r="A6432" s="26">
        <v>44576.447743055556</v>
      </c>
      <c r="B6432" s="23" t="s">
        <v>0</v>
      </c>
      <c r="C6432" s="23" t="s">
        <v>8210</v>
      </c>
      <c r="D6432" s="23" t="s">
        <v>830</v>
      </c>
      <c r="E6432" s="23" t="s">
        <v>1</v>
      </c>
      <c r="F6432" s="23" t="s">
        <v>22</v>
      </c>
      <c r="G6432" s="23" t="s">
        <v>975</v>
      </c>
      <c r="H6432" s="2" t="s">
        <v>7723</v>
      </c>
      <c r="I6432" s="23" t="s">
        <v>7412</v>
      </c>
      <c r="J6432" s="23" t="s">
        <v>59</v>
      </c>
      <c r="K6432" s="23" t="s">
        <v>9712</v>
      </c>
      <c r="L6432" s="23" t="s">
        <v>9538</v>
      </c>
      <c r="M6432" s="23">
        <f>YEAR(Tabla2[[#This Row],[Fecha de creación]])</f>
        <v>2022</v>
      </c>
      <c r="N6432" s="23">
        <f>MONTH(Tabla2[[#This Row],[Fecha de creación]])</f>
        <v>1</v>
      </c>
      <c r="O6432" s="6"/>
    </row>
    <row r="6433" spans="1:15" x14ac:dyDescent="0.25">
      <c r="A6433" s="26">
        <v>44576.452523148146</v>
      </c>
      <c r="B6433" s="23" t="s">
        <v>189</v>
      </c>
      <c r="C6433" s="23" t="s">
        <v>8211</v>
      </c>
      <c r="D6433" s="23" t="s">
        <v>7351</v>
      </c>
      <c r="E6433" s="23" t="s">
        <v>1</v>
      </c>
      <c r="F6433" s="23" t="s">
        <v>7</v>
      </c>
      <c r="G6433" s="23" t="s">
        <v>1551</v>
      </c>
      <c r="H6433" s="2" t="s">
        <v>7734</v>
      </c>
      <c r="I6433" s="23" t="s">
        <v>7524</v>
      </c>
      <c r="J6433" s="23" t="s">
        <v>59</v>
      </c>
      <c r="K6433" s="23" t="s">
        <v>9712</v>
      </c>
      <c r="L6433" s="23" t="s">
        <v>9539</v>
      </c>
      <c r="M6433" s="23">
        <f>YEAR(Tabla2[[#This Row],[Fecha de creación]])</f>
        <v>2022</v>
      </c>
      <c r="N6433" s="23">
        <f>MONTH(Tabla2[[#This Row],[Fecha de creación]])</f>
        <v>1</v>
      </c>
      <c r="O6433" s="6"/>
    </row>
    <row r="6434" spans="1:15" x14ac:dyDescent="0.25">
      <c r="A6434" s="26">
        <v>44576.4608912037</v>
      </c>
      <c r="B6434" s="23" t="s">
        <v>0</v>
      </c>
      <c r="C6434" s="23" t="s">
        <v>8212</v>
      </c>
      <c r="D6434" s="23" t="s">
        <v>999</v>
      </c>
      <c r="E6434" s="23" t="s">
        <v>1</v>
      </c>
      <c r="F6434" s="23" t="s">
        <v>22</v>
      </c>
      <c r="G6434" s="23" t="s">
        <v>975</v>
      </c>
      <c r="H6434" s="2" t="s">
        <v>7744</v>
      </c>
      <c r="I6434" s="23" t="s">
        <v>7412</v>
      </c>
      <c r="J6434" s="23"/>
      <c r="K6434" s="23" t="s">
        <v>9712</v>
      </c>
      <c r="L6434" s="23" t="s">
        <v>9538</v>
      </c>
      <c r="M6434" s="23">
        <f>YEAR(Tabla2[[#This Row],[Fecha de creación]])</f>
        <v>2022</v>
      </c>
      <c r="N6434" s="23">
        <f>MONTH(Tabla2[[#This Row],[Fecha de creación]])</f>
        <v>1</v>
      </c>
      <c r="O6434" s="6"/>
    </row>
    <row r="6435" spans="1:15" x14ac:dyDescent="0.25">
      <c r="A6435" s="26">
        <v>44576.461840277778</v>
      </c>
      <c r="B6435" s="23" t="s">
        <v>189</v>
      </c>
      <c r="C6435" s="23" t="s">
        <v>8213</v>
      </c>
      <c r="D6435" s="23" t="s">
        <v>7341</v>
      </c>
      <c r="E6435" s="23" t="s">
        <v>1</v>
      </c>
      <c r="F6435" s="23" t="s">
        <v>22</v>
      </c>
      <c r="G6435" s="23" t="s">
        <v>975</v>
      </c>
      <c r="H6435" s="2" t="s">
        <v>7734</v>
      </c>
      <c r="I6435" s="23" t="s">
        <v>7338</v>
      </c>
      <c r="J6435" s="23" t="s">
        <v>59</v>
      </c>
      <c r="K6435" s="23" t="s">
        <v>9712</v>
      </c>
      <c r="L6435" s="23" t="s">
        <v>9538</v>
      </c>
      <c r="M6435" s="23">
        <f>YEAR(Tabla2[[#This Row],[Fecha de creación]])</f>
        <v>2022</v>
      </c>
      <c r="N6435" s="23">
        <f>MONTH(Tabla2[[#This Row],[Fecha de creación]])</f>
        <v>1</v>
      </c>
      <c r="O6435" s="6"/>
    </row>
    <row r="6436" spans="1:15" x14ac:dyDescent="0.25">
      <c r="A6436" s="26">
        <v>44576.527106481481</v>
      </c>
      <c r="B6436" s="23" t="s">
        <v>189</v>
      </c>
      <c r="C6436" s="23" t="s">
        <v>8214</v>
      </c>
      <c r="D6436" s="23" t="s">
        <v>8215</v>
      </c>
      <c r="E6436" s="23" t="s">
        <v>1</v>
      </c>
      <c r="F6436" s="23" t="s">
        <v>2</v>
      </c>
      <c r="G6436" s="23" t="s">
        <v>1551</v>
      </c>
      <c r="H6436" s="2" t="s">
        <v>7736</v>
      </c>
      <c r="I6436" s="23" t="s">
        <v>7205</v>
      </c>
      <c r="J6436" s="23" t="s">
        <v>59</v>
      </c>
      <c r="K6436" s="23" t="s">
        <v>9712</v>
      </c>
      <c r="L6436" s="23" t="s">
        <v>9538</v>
      </c>
      <c r="M6436" s="23">
        <f>YEAR(Tabla2[[#This Row],[Fecha de creación]])</f>
        <v>2022</v>
      </c>
      <c r="N6436" s="23">
        <f>MONTH(Tabla2[[#This Row],[Fecha de creación]])</f>
        <v>1</v>
      </c>
      <c r="O6436" s="6"/>
    </row>
    <row r="6437" spans="1:15" x14ac:dyDescent="0.25">
      <c r="A6437" s="26">
        <v>44576.53329861111</v>
      </c>
      <c r="B6437" s="23" t="s">
        <v>189</v>
      </c>
      <c r="C6437" s="23" t="s">
        <v>8216</v>
      </c>
      <c r="D6437" s="23" t="s">
        <v>7547</v>
      </c>
      <c r="E6437" s="23" t="s">
        <v>1</v>
      </c>
      <c r="F6437" s="23" t="s">
        <v>22</v>
      </c>
      <c r="G6437" s="23" t="s">
        <v>975</v>
      </c>
      <c r="H6437" s="2" t="s">
        <v>7734</v>
      </c>
      <c r="I6437" s="23" t="s">
        <v>4486</v>
      </c>
      <c r="J6437" s="23" t="s">
        <v>59</v>
      </c>
      <c r="K6437" s="23" t="s">
        <v>9712</v>
      </c>
      <c r="L6437" s="23" t="s">
        <v>9538</v>
      </c>
      <c r="M6437" s="23">
        <f>YEAR(Tabla2[[#This Row],[Fecha de creación]])</f>
        <v>2022</v>
      </c>
      <c r="N6437" s="23">
        <f>MONTH(Tabla2[[#This Row],[Fecha de creación]])</f>
        <v>1</v>
      </c>
      <c r="O6437" s="6"/>
    </row>
    <row r="6438" spans="1:15" x14ac:dyDescent="0.25">
      <c r="A6438" s="26">
        <v>44576.53638888889</v>
      </c>
      <c r="B6438" s="23" t="s">
        <v>56</v>
      </c>
      <c r="C6438" s="23" t="s">
        <v>8217</v>
      </c>
      <c r="D6438" s="23" t="s">
        <v>8218</v>
      </c>
      <c r="E6438" s="23" t="s">
        <v>1</v>
      </c>
      <c r="F6438" s="23" t="s">
        <v>22</v>
      </c>
      <c r="G6438" s="23" t="s">
        <v>975</v>
      </c>
      <c r="H6438" s="2" t="s">
        <v>7734</v>
      </c>
      <c r="I6438" s="23" t="s">
        <v>4517</v>
      </c>
      <c r="J6438" s="23" t="s">
        <v>59</v>
      </c>
      <c r="K6438" s="23" t="s">
        <v>9712</v>
      </c>
      <c r="L6438" s="23" t="s">
        <v>9538</v>
      </c>
      <c r="M6438" s="23">
        <f>YEAR(Tabla2[[#This Row],[Fecha de creación]])</f>
        <v>2022</v>
      </c>
      <c r="N6438" s="23">
        <f>MONTH(Tabla2[[#This Row],[Fecha de creación]])</f>
        <v>1</v>
      </c>
      <c r="O6438" s="6"/>
    </row>
    <row r="6439" spans="1:15" x14ac:dyDescent="0.25">
      <c r="A6439" s="26">
        <v>44576.538206018522</v>
      </c>
      <c r="B6439" s="23" t="s">
        <v>189</v>
      </c>
      <c r="C6439" s="23" t="s">
        <v>8219</v>
      </c>
      <c r="D6439" s="23" t="s">
        <v>8220</v>
      </c>
      <c r="E6439" s="23" t="s">
        <v>1</v>
      </c>
      <c r="F6439" s="23" t="s">
        <v>22</v>
      </c>
      <c r="G6439" s="23" t="s">
        <v>975</v>
      </c>
      <c r="H6439" s="2" t="s">
        <v>7734</v>
      </c>
      <c r="I6439" s="23" t="s">
        <v>4486</v>
      </c>
      <c r="J6439" s="23" t="s">
        <v>958</v>
      </c>
      <c r="K6439" s="23" t="s">
        <v>9712</v>
      </c>
      <c r="L6439" s="23" t="s">
        <v>9538</v>
      </c>
      <c r="M6439" s="23">
        <f>YEAR(Tabla2[[#This Row],[Fecha de creación]])</f>
        <v>2022</v>
      </c>
      <c r="N6439" s="23">
        <f>MONTH(Tabla2[[#This Row],[Fecha de creación]])</f>
        <v>1</v>
      </c>
      <c r="O6439" s="6"/>
    </row>
    <row r="6440" spans="1:15" x14ac:dyDescent="0.25">
      <c r="A6440" s="26">
        <v>44576.550462962965</v>
      </c>
      <c r="B6440" s="23" t="s">
        <v>0</v>
      </c>
      <c r="C6440" s="23" t="s">
        <v>8221</v>
      </c>
      <c r="D6440" s="23" t="s">
        <v>7521</v>
      </c>
      <c r="E6440" s="23" t="s">
        <v>1</v>
      </c>
      <c r="F6440" s="23" t="s">
        <v>22</v>
      </c>
      <c r="G6440" s="23" t="s">
        <v>975</v>
      </c>
      <c r="H6440" s="2" t="s">
        <v>8893</v>
      </c>
      <c r="I6440" s="23" t="s">
        <v>7412</v>
      </c>
      <c r="J6440" s="23"/>
      <c r="K6440" s="23" t="s">
        <v>9712</v>
      </c>
      <c r="L6440" s="23" t="s">
        <v>9538</v>
      </c>
      <c r="M6440" s="23">
        <f>YEAR(Tabla2[[#This Row],[Fecha de creación]])</f>
        <v>2022</v>
      </c>
      <c r="N6440" s="23">
        <f>MONTH(Tabla2[[#This Row],[Fecha de creación]])</f>
        <v>1</v>
      </c>
      <c r="O6440" s="6"/>
    </row>
    <row r="6441" spans="1:15" x14ac:dyDescent="0.25">
      <c r="A6441" s="26">
        <v>44576.574293981481</v>
      </c>
      <c r="B6441" s="23" t="s">
        <v>0</v>
      </c>
      <c r="C6441" s="23" t="s">
        <v>8222</v>
      </c>
      <c r="D6441" s="23" t="s">
        <v>999</v>
      </c>
      <c r="E6441" s="23" t="s">
        <v>1</v>
      </c>
      <c r="F6441" s="23" t="s">
        <v>22</v>
      </c>
      <c r="G6441" s="23" t="s">
        <v>975</v>
      </c>
      <c r="H6441" s="2" t="s">
        <v>7764</v>
      </c>
      <c r="I6441" s="23" t="s">
        <v>7412</v>
      </c>
      <c r="J6441" s="23" t="s">
        <v>59</v>
      </c>
      <c r="K6441" s="23" t="s">
        <v>9712</v>
      </c>
      <c r="L6441" s="23" t="s">
        <v>9538</v>
      </c>
      <c r="M6441" s="23">
        <f>YEAR(Tabla2[[#This Row],[Fecha de creación]])</f>
        <v>2022</v>
      </c>
      <c r="N6441" s="23">
        <f>MONTH(Tabla2[[#This Row],[Fecha de creación]])</f>
        <v>1</v>
      </c>
      <c r="O6441" s="6"/>
    </row>
    <row r="6442" spans="1:15" x14ac:dyDescent="0.25">
      <c r="A6442" s="26">
        <v>44576.581655092596</v>
      </c>
      <c r="B6442" s="23" t="s">
        <v>100</v>
      </c>
      <c r="C6442" s="23" t="s">
        <v>8223</v>
      </c>
      <c r="D6442" s="23" t="s">
        <v>6</v>
      </c>
      <c r="E6442" s="23" t="s">
        <v>1</v>
      </c>
      <c r="F6442" s="23" t="s">
        <v>7</v>
      </c>
      <c r="G6442" s="23" t="s">
        <v>975</v>
      </c>
      <c r="H6442" s="2" t="s">
        <v>7722</v>
      </c>
      <c r="I6442" s="23" t="s">
        <v>7575</v>
      </c>
      <c r="J6442" s="23"/>
      <c r="K6442" s="23" t="s">
        <v>9712</v>
      </c>
      <c r="L6442" s="23" t="s">
        <v>9538</v>
      </c>
      <c r="M6442" s="23">
        <f>YEAR(Tabla2[[#This Row],[Fecha de creación]])</f>
        <v>2022</v>
      </c>
      <c r="N6442" s="23">
        <f>MONTH(Tabla2[[#This Row],[Fecha de creación]])</f>
        <v>1</v>
      </c>
      <c r="O6442" s="6"/>
    </row>
    <row r="6443" spans="1:15" x14ac:dyDescent="0.25">
      <c r="A6443" s="26">
        <v>44576.586041666669</v>
      </c>
      <c r="B6443" s="23" t="s">
        <v>100</v>
      </c>
      <c r="C6443" s="23" t="s">
        <v>8224</v>
      </c>
      <c r="D6443" s="23" t="s">
        <v>6</v>
      </c>
      <c r="E6443" s="23" t="s">
        <v>1</v>
      </c>
      <c r="F6443" s="23" t="s">
        <v>7</v>
      </c>
      <c r="G6443" s="23" t="s">
        <v>975</v>
      </c>
      <c r="H6443" s="2" t="s">
        <v>7722</v>
      </c>
      <c r="I6443" s="23" t="s">
        <v>7575</v>
      </c>
      <c r="J6443" s="23" t="s">
        <v>59</v>
      </c>
      <c r="K6443" s="23" t="s">
        <v>9712</v>
      </c>
      <c r="L6443" s="23" t="s">
        <v>9538</v>
      </c>
      <c r="M6443" s="23">
        <f>YEAR(Tabla2[[#This Row],[Fecha de creación]])</f>
        <v>2022</v>
      </c>
      <c r="N6443" s="23">
        <f>MONTH(Tabla2[[#This Row],[Fecha de creación]])</f>
        <v>1</v>
      </c>
      <c r="O6443" s="6"/>
    </row>
    <row r="6444" spans="1:15" x14ac:dyDescent="0.25">
      <c r="A6444" s="26">
        <v>44576.620416666665</v>
      </c>
      <c r="B6444" s="23" t="s">
        <v>100</v>
      </c>
      <c r="C6444" s="23" t="s">
        <v>8225</v>
      </c>
      <c r="D6444" s="23" t="s">
        <v>382</v>
      </c>
      <c r="E6444" s="23" t="s">
        <v>1</v>
      </c>
      <c r="F6444" s="23" t="s">
        <v>7</v>
      </c>
      <c r="G6444" s="23" t="s">
        <v>975</v>
      </c>
      <c r="H6444" s="2" t="s">
        <v>7723</v>
      </c>
      <c r="I6444" s="23" t="s">
        <v>7575</v>
      </c>
      <c r="J6444" s="23" t="s">
        <v>59</v>
      </c>
      <c r="K6444" s="23" t="s">
        <v>9712</v>
      </c>
      <c r="L6444" s="23" t="s">
        <v>9538</v>
      </c>
      <c r="M6444" s="23">
        <f>YEAR(Tabla2[[#This Row],[Fecha de creación]])</f>
        <v>2022</v>
      </c>
      <c r="N6444" s="23">
        <f>MONTH(Tabla2[[#This Row],[Fecha de creación]])</f>
        <v>1</v>
      </c>
      <c r="O6444" s="6"/>
    </row>
    <row r="6445" spans="1:15" x14ac:dyDescent="0.25">
      <c r="A6445" s="26">
        <v>44576.635567129626</v>
      </c>
      <c r="B6445" s="23" t="s">
        <v>0</v>
      </c>
      <c r="C6445" s="23" t="s">
        <v>8226</v>
      </c>
      <c r="D6445" s="23" t="s">
        <v>6</v>
      </c>
      <c r="E6445" s="23" t="s">
        <v>1</v>
      </c>
      <c r="F6445" s="23" t="s">
        <v>7</v>
      </c>
      <c r="G6445" s="23" t="s">
        <v>975</v>
      </c>
      <c r="H6445" s="2" t="s">
        <v>7722</v>
      </c>
      <c r="I6445" s="23" t="s">
        <v>7412</v>
      </c>
      <c r="J6445" s="23" t="s">
        <v>59</v>
      </c>
      <c r="K6445" s="23" t="s">
        <v>9712</v>
      </c>
      <c r="L6445" s="23" t="s">
        <v>9538</v>
      </c>
      <c r="M6445" s="23">
        <f>YEAR(Tabla2[[#This Row],[Fecha de creación]])</f>
        <v>2022</v>
      </c>
      <c r="N6445" s="23">
        <f>MONTH(Tabla2[[#This Row],[Fecha de creación]])</f>
        <v>1</v>
      </c>
      <c r="O6445" s="6"/>
    </row>
    <row r="6446" spans="1:15" x14ac:dyDescent="0.25">
      <c r="A6446" s="26">
        <v>44576.647418981483</v>
      </c>
      <c r="B6446" s="23" t="s">
        <v>0</v>
      </c>
      <c r="C6446" s="23" t="s">
        <v>8227</v>
      </c>
      <c r="D6446" s="23" t="s">
        <v>7391</v>
      </c>
      <c r="E6446" s="23" t="s">
        <v>1</v>
      </c>
      <c r="F6446" s="23" t="s">
        <v>22</v>
      </c>
      <c r="G6446" s="23" t="s">
        <v>975</v>
      </c>
      <c r="H6446" s="2" t="s">
        <v>8893</v>
      </c>
      <c r="I6446" s="23" t="s">
        <v>7603</v>
      </c>
      <c r="J6446" s="23" t="s">
        <v>59</v>
      </c>
      <c r="K6446" s="23" t="s">
        <v>9712</v>
      </c>
      <c r="L6446" s="23" t="s">
        <v>9538</v>
      </c>
      <c r="M6446" s="23">
        <f>YEAR(Tabla2[[#This Row],[Fecha de creación]])</f>
        <v>2022</v>
      </c>
      <c r="N6446" s="23">
        <f>MONTH(Tabla2[[#This Row],[Fecha de creación]])</f>
        <v>1</v>
      </c>
      <c r="O6446" s="6"/>
    </row>
    <row r="6447" spans="1:15" x14ac:dyDescent="0.25">
      <c r="A6447" s="26">
        <v>44576.648738425924</v>
      </c>
      <c r="B6447" s="23" t="s">
        <v>0</v>
      </c>
      <c r="C6447" s="23" t="s">
        <v>8228</v>
      </c>
      <c r="D6447" s="23" t="s">
        <v>7391</v>
      </c>
      <c r="E6447" s="23" t="s">
        <v>1</v>
      </c>
      <c r="F6447" s="23" t="s">
        <v>22</v>
      </c>
      <c r="G6447" s="23" t="s">
        <v>975</v>
      </c>
      <c r="H6447" s="2" t="s">
        <v>8893</v>
      </c>
      <c r="I6447" s="23" t="s">
        <v>7603</v>
      </c>
      <c r="J6447" s="23" t="s">
        <v>59</v>
      </c>
      <c r="K6447" s="23" t="s">
        <v>9712</v>
      </c>
      <c r="L6447" s="23" t="s">
        <v>9538</v>
      </c>
      <c r="M6447" s="23">
        <f>YEAR(Tabla2[[#This Row],[Fecha de creación]])</f>
        <v>2022</v>
      </c>
      <c r="N6447" s="23">
        <f>MONTH(Tabla2[[#This Row],[Fecha de creación]])</f>
        <v>1</v>
      </c>
      <c r="O6447" s="6"/>
    </row>
    <row r="6448" spans="1:15" x14ac:dyDescent="0.25">
      <c r="A6448" s="26">
        <v>44576.649027777778</v>
      </c>
      <c r="B6448" s="23" t="s">
        <v>0</v>
      </c>
      <c r="C6448" s="23" t="s">
        <v>8229</v>
      </c>
      <c r="D6448" s="23" t="s">
        <v>2536</v>
      </c>
      <c r="E6448" s="23" t="s">
        <v>1</v>
      </c>
      <c r="F6448" s="23" t="s">
        <v>7</v>
      </c>
      <c r="G6448" s="23" t="s">
        <v>1551</v>
      </c>
      <c r="H6448" s="2" t="s">
        <v>7734</v>
      </c>
      <c r="I6448" s="23" t="s">
        <v>28</v>
      </c>
      <c r="J6448" s="23" t="s">
        <v>59</v>
      </c>
      <c r="K6448" s="23" t="s">
        <v>9712</v>
      </c>
      <c r="L6448" s="23" t="s">
        <v>9538</v>
      </c>
      <c r="M6448" s="23">
        <f>YEAR(Tabla2[[#This Row],[Fecha de creación]])</f>
        <v>2022</v>
      </c>
      <c r="N6448" s="23">
        <f>MONTH(Tabla2[[#This Row],[Fecha de creación]])</f>
        <v>1</v>
      </c>
      <c r="O6448" s="6"/>
    </row>
    <row r="6449" spans="1:15" x14ac:dyDescent="0.25">
      <c r="A6449" s="26">
        <v>44576.657060185185</v>
      </c>
      <c r="B6449" s="23" t="s">
        <v>0</v>
      </c>
      <c r="C6449" s="23" t="s">
        <v>8230</v>
      </c>
      <c r="D6449" s="23" t="s">
        <v>223</v>
      </c>
      <c r="E6449" s="23" t="s">
        <v>1</v>
      </c>
      <c r="F6449" s="23" t="s">
        <v>7</v>
      </c>
      <c r="G6449" s="23" t="s">
        <v>1551</v>
      </c>
      <c r="H6449" s="2" t="s">
        <v>7725</v>
      </c>
      <c r="I6449" s="23" t="s">
        <v>11</v>
      </c>
      <c r="J6449" s="23" t="s">
        <v>59</v>
      </c>
      <c r="K6449" s="23" t="s">
        <v>9712</v>
      </c>
      <c r="L6449" s="23" t="s">
        <v>9538</v>
      </c>
      <c r="M6449" s="23">
        <f>YEAR(Tabla2[[#This Row],[Fecha de creación]])</f>
        <v>2022</v>
      </c>
      <c r="N6449" s="23">
        <f>MONTH(Tabla2[[#This Row],[Fecha de creación]])</f>
        <v>1</v>
      </c>
      <c r="O6449" s="6"/>
    </row>
    <row r="6450" spans="1:15" x14ac:dyDescent="0.25">
      <c r="A6450" s="26">
        <v>44576.659444444442</v>
      </c>
      <c r="B6450" s="23" t="s">
        <v>0</v>
      </c>
      <c r="C6450" s="23" t="s">
        <v>8231</v>
      </c>
      <c r="D6450" s="23" t="s">
        <v>382</v>
      </c>
      <c r="E6450" s="23" t="s">
        <v>1</v>
      </c>
      <c r="F6450" s="23" t="s">
        <v>7</v>
      </c>
      <c r="G6450" s="23" t="s">
        <v>975</v>
      </c>
      <c r="H6450" s="2" t="s">
        <v>7723</v>
      </c>
      <c r="I6450" s="23" t="s">
        <v>7412</v>
      </c>
      <c r="J6450" s="23" t="s">
        <v>59</v>
      </c>
      <c r="K6450" s="23" t="s">
        <v>9712</v>
      </c>
      <c r="L6450" s="23" t="s">
        <v>9538</v>
      </c>
      <c r="M6450" s="23">
        <f>YEAR(Tabla2[[#This Row],[Fecha de creación]])</f>
        <v>2022</v>
      </c>
      <c r="N6450" s="23">
        <f>MONTH(Tabla2[[#This Row],[Fecha de creación]])</f>
        <v>1</v>
      </c>
      <c r="O6450" s="6"/>
    </row>
    <row r="6451" spans="1:15" x14ac:dyDescent="0.25">
      <c r="A6451" s="26">
        <v>44576.662465277775</v>
      </c>
      <c r="B6451" s="23" t="s">
        <v>0</v>
      </c>
      <c r="C6451" s="23" t="s">
        <v>8232</v>
      </c>
      <c r="D6451" s="23" t="s">
        <v>223</v>
      </c>
      <c r="E6451" s="23" t="s">
        <v>1</v>
      </c>
      <c r="F6451" s="23" t="s">
        <v>7</v>
      </c>
      <c r="G6451" s="23" t="s">
        <v>3</v>
      </c>
      <c r="H6451" s="2" t="s">
        <v>7725</v>
      </c>
      <c r="I6451" s="23" t="s">
        <v>7603</v>
      </c>
      <c r="J6451" s="23" t="s">
        <v>59</v>
      </c>
      <c r="K6451" s="23" t="s">
        <v>9712</v>
      </c>
      <c r="L6451" s="23" t="s">
        <v>9538</v>
      </c>
      <c r="M6451" s="23">
        <f>YEAR(Tabla2[[#This Row],[Fecha de creación]])</f>
        <v>2022</v>
      </c>
      <c r="N6451" s="23">
        <f>MONTH(Tabla2[[#This Row],[Fecha de creación]])</f>
        <v>1</v>
      </c>
      <c r="O6451" s="6"/>
    </row>
    <row r="6452" spans="1:15" x14ac:dyDescent="0.25">
      <c r="A6452" s="26">
        <v>44577.601840277777</v>
      </c>
      <c r="B6452" s="23" t="s">
        <v>0</v>
      </c>
      <c r="C6452" s="23" t="s">
        <v>8233</v>
      </c>
      <c r="D6452" s="23" t="s">
        <v>21</v>
      </c>
      <c r="E6452" s="23" t="s">
        <v>1</v>
      </c>
      <c r="F6452" s="23" t="s">
        <v>22</v>
      </c>
      <c r="G6452" s="23" t="s">
        <v>975</v>
      </c>
      <c r="H6452" s="2" t="s">
        <v>7764</v>
      </c>
      <c r="I6452" s="23" t="s">
        <v>5999</v>
      </c>
      <c r="J6452" s="23"/>
      <c r="K6452" s="23" t="s">
        <v>9712</v>
      </c>
      <c r="L6452" s="23" t="s">
        <v>9538</v>
      </c>
      <c r="M6452" s="23">
        <f>YEAR(Tabla2[[#This Row],[Fecha de creación]])</f>
        <v>2022</v>
      </c>
      <c r="N6452" s="23">
        <f>MONTH(Tabla2[[#This Row],[Fecha de creación]])</f>
        <v>1</v>
      </c>
      <c r="O6452" s="6"/>
    </row>
    <row r="6453" spans="1:15" x14ac:dyDescent="0.25">
      <c r="A6453" s="26">
        <v>44577.604791666665</v>
      </c>
      <c r="B6453" s="23" t="s">
        <v>0</v>
      </c>
      <c r="C6453" s="23" t="s">
        <v>8234</v>
      </c>
      <c r="D6453" s="23" t="s">
        <v>223</v>
      </c>
      <c r="E6453" s="23" t="s">
        <v>1</v>
      </c>
      <c r="F6453" s="23" t="s">
        <v>7</v>
      </c>
      <c r="G6453" s="23" t="s">
        <v>1551</v>
      </c>
      <c r="H6453" s="2" t="s">
        <v>7725</v>
      </c>
      <c r="I6453" s="23" t="s">
        <v>11</v>
      </c>
      <c r="J6453" s="23"/>
      <c r="K6453" s="23" t="s">
        <v>9712</v>
      </c>
      <c r="L6453" s="23" t="s">
        <v>9538</v>
      </c>
      <c r="M6453" s="23">
        <f>YEAR(Tabla2[[#This Row],[Fecha de creación]])</f>
        <v>2022</v>
      </c>
      <c r="N6453" s="23">
        <f>MONTH(Tabla2[[#This Row],[Fecha de creación]])</f>
        <v>1</v>
      </c>
      <c r="O6453" s="6"/>
    </row>
    <row r="6454" spans="1:15" x14ac:dyDescent="0.25">
      <c r="A6454" s="26">
        <v>44577.65221064815</v>
      </c>
      <c r="B6454" s="23" t="s">
        <v>0</v>
      </c>
      <c r="C6454" s="23" t="s">
        <v>8235</v>
      </c>
      <c r="D6454" s="23" t="s">
        <v>360</v>
      </c>
      <c r="E6454" s="23" t="s">
        <v>1</v>
      </c>
      <c r="F6454" s="23" t="s">
        <v>2</v>
      </c>
      <c r="G6454" s="23" t="s">
        <v>3</v>
      </c>
      <c r="H6454" s="2" t="s">
        <v>7737</v>
      </c>
      <c r="I6454" s="23" t="s">
        <v>5999</v>
      </c>
      <c r="J6454" s="23"/>
      <c r="K6454" s="23" t="s">
        <v>9712</v>
      </c>
      <c r="L6454" s="23" t="s">
        <v>9538</v>
      </c>
      <c r="M6454" s="23">
        <f>YEAR(Tabla2[[#This Row],[Fecha de creación]])</f>
        <v>2022</v>
      </c>
      <c r="N6454" s="23">
        <f>MONTH(Tabla2[[#This Row],[Fecha de creación]])</f>
        <v>1</v>
      </c>
      <c r="O6454" s="6"/>
    </row>
    <row r="6455" spans="1:15" x14ac:dyDescent="0.25">
      <c r="A6455" s="26">
        <v>44578.481863425928</v>
      </c>
      <c r="B6455" s="23" t="s">
        <v>34</v>
      </c>
      <c r="C6455" s="23" t="s">
        <v>8236</v>
      </c>
      <c r="D6455" s="23" t="s">
        <v>8237</v>
      </c>
      <c r="E6455" s="23" t="s">
        <v>1</v>
      </c>
      <c r="F6455" s="23" t="s">
        <v>7</v>
      </c>
      <c r="G6455" s="23" t="s">
        <v>975</v>
      </c>
      <c r="H6455" s="2" t="s">
        <v>7730</v>
      </c>
      <c r="I6455" s="23" t="s">
        <v>37</v>
      </c>
      <c r="J6455" s="23"/>
      <c r="K6455" s="23" t="s">
        <v>9712</v>
      </c>
      <c r="L6455" s="23" t="s">
        <v>9538</v>
      </c>
      <c r="M6455" s="23">
        <f>YEAR(Tabla2[[#This Row],[Fecha de creación]])</f>
        <v>2022</v>
      </c>
      <c r="N6455" s="23">
        <f>MONTH(Tabla2[[#This Row],[Fecha de creación]])</f>
        <v>1</v>
      </c>
      <c r="O6455" s="6"/>
    </row>
    <row r="6456" spans="1:15" x14ac:dyDescent="0.25">
      <c r="A6456" s="26">
        <v>44578.501030092593</v>
      </c>
      <c r="B6456" s="23" t="s">
        <v>0</v>
      </c>
      <c r="C6456" s="23" t="s">
        <v>8238</v>
      </c>
      <c r="D6456" s="23" t="s">
        <v>7521</v>
      </c>
      <c r="E6456" s="23" t="s">
        <v>1</v>
      </c>
      <c r="F6456" s="23" t="s">
        <v>22</v>
      </c>
      <c r="G6456" s="23" t="s">
        <v>975</v>
      </c>
      <c r="H6456" s="2" t="s">
        <v>8893</v>
      </c>
      <c r="I6456" s="23" t="s">
        <v>7412</v>
      </c>
      <c r="J6456" s="23"/>
      <c r="K6456" s="23" t="s">
        <v>9712</v>
      </c>
      <c r="L6456" s="23" t="s">
        <v>9538</v>
      </c>
      <c r="M6456" s="23">
        <f>YEAR(Tabla2[[#This Row],[Fecha de creación]])</f>
        <v>2022</v>
      </c>
      <c r="N6456" s="23">
        <f>MONTH(Tabla2[[#This Row],[Fecha de creación]])</f>
        <v>1</v>
      </c>
      <c r="O6456" s="6"/>
    </row>
    <row r="6457" spans="1:15" x14ac:dyDescent="0.25">
      <c r="A6457" s="26">
        <v>44578.574687499997</v>
      </c>
      <c r="B6457" s="23" t="s">
        <v>0</v>
      </c>
      <c r="C6457" s="23" t="s">
        <v>8239</v>
      </c>
      <c r="D6457" s="23" t="s">
        <v>7521</v>
      </c>
      <c r="E6457" s="23" t="s">
        <v>1</v>
      </c>
      <c r="F6457" s="23" t="s">
        <v>22</v>
      </c>
      <c r="G6457" s="23" t="s">
        <v>975</v>
      </c>
      <c r="H6457" s="2" t="s">
        <v>8893</v>
      </c>
      <c r="I6457" s="23" t="s">
        <v>7412</v>
      </c>
      <c r="J6457" s="23"/>
      <c r="K6457" s="23" t="s">
        <v>9712</v>
      </c>
      <c r="L6457" s="23" t="s">
        <v>9538</v>
      </c>
      <c r="M6457" s="23">
        <f>YEAR(Tabla2[[#This Row],[Fecha de creación]])</f>
        <v>2022</v>
      </c>
      <c r="N6457" s="23">
        <f>MONTH(Tabla2[[#This Row],[Fecha de creación]])</f>
        <v>1</v>
      </c>
      <c r="O6457" s="6"/>
    </row>
    <row r="6458" spans="1:15" x14ac:dyDescent="0.25">
      <c r="A6458" s="26">
        <v>44578.618263888886</v>
      </c>
      <c r="B6458" s="23" t="s">
        <v>189</v>
      </c>
      <c r="C6458" s="23" t="s">
        <v>8240</v>
      </c>
      <c r="D6458" s="23" t="s">
        <v>7351</v>
      </c>
      <c r="E6458" s="23" t="s">
        <v>1</v>
      </c>
      <c r="F6458" s="23" t="s">
        <v>7</v>
      </c>
      <c r="G6458" s="23" t="s">
        <v>1551</v>
      </c>
      <c r="H6458" s="2" t="s">
        <v>7734</v>
      </c>
      <c r="I6458" s="23" t="s">
        <v>7524</v>
      </c>
      <c r="J6458" s="23" t="s">
        <v>958</v>
      </c>
      <c r="K6458" s="23" t="s">
        <v>9712</v>
      </c>
      <c r="L6458" s="23" t="s">
        <v>9538</v>
      </c>
      <c r="M6458" s="23">
        <f>YEAR(Tabla2[[#This Row],[Fecha de creación]])</f>
        <v>2022</v>
      </c>
      <c r="N6458" s="23">
        <f>MONTH(Tabla2[[#This Row],[Fecha de creación]])</f>
        <v>1</v>
      </c>
      <c r="O6458" s="6"/>
    </row>
    <row r="6459" spans="1:15" x14ac:dyDescent="0.25">
      <c r="A6459" s="26">
        <v>44578.620891203704</v>
      </c>
      <c r="B6459" s="23" t="s">
        <v>189</v>
      </c>
      <c r="C6459" s="23" t="s">
        <v>8241</v>
      </c>
      <c r="D6459" s="23" t="s">
        <v>4281</v>
      </c>
      <c r="E6459" s="23" t="s">
        <v>1</v>
      </c>
      <c r="F6459" s="23" t="s">
        <v>7</v>
      </c>
      <c r="G6459" s="23" t="s">
        <v>975</v>
      </c>
      <c r="H6459" s="2" t="s">
        <v>7722</v>
      </c>
      <c r="I6459" s="23" t="s">
        <v>7338</v>
      </c>
      <c r="J6459" s="23" t="s">
        <v>59</v>
      </c>
      <c r="K6459" s="23" t="s">
        <v>9712</v>
      </c>
      <c r="L6459" s="23" t="s">
        <v>9538</v>
      </c>
      <c r="M6459" s="23">
        <f>YEAR(Tabla2[[#This Row],[Fecha de creación]])</f>
        <v>2022</v>
      </c>
      <c r="N6459" s="23">
        <f>MONTH(Tabla2[[#This Row],[Fecha de creación]])</f>
        <v>1</v>
      </c>
      <c r="O6459" s="6"/>
    </row>
    <row r="6460" spans="1:15" x14ac:dyDescent="0.25">
      <c r="A6460" s="26">
        <v>44578.622997685183</v>
      </c>
      <c r="B6460" s="23" t="s">
        <v>56</v>
      </c>
      <c r="C6460" s="23" t="s">
        <v>8242</v>
      </c>
      <c r="D6460" s="23" t="s">
        <v>8243</v>
      </c>
      <c r="E6460" s="23" t="s">
        <v>1</v>
      </c>
      <c r="F6460" s="23" t="s">
        <v>7</v>
      </c>
      <c r="G6460" s="23" t="s">
        <v>1551</v>
      </c>
      <c r="H6460" s="2" t="s">
        <v>7734</v>
      </c>
      <c r="I6460" s="23" t="s">
        <v>7623</v>
      </c>
      <c r="J6460" s="23" t="s">
        <v>59</v>
      </c>
      <c r="K6460" s="23" t="s">
        <v>9712</v>
      </c>
      <c r="L6460" s="23" t="s">
        <v>9539</v>
      </c>
      <c r="M6460" s="23">
        <f>YEAR(Tabla2[[#This Row],[Fecha de creación]])</f>
        <v>2022</v>
      </c>
      <c r="N6460" s="23">
        <f>MONTH(Tabla2[[#This Row],[Fecha de creación]])</f>
        <v>1</v>
      </c>
      <c r="O6460" s="6"/>
    </row>
    <row r="6461" spans="1:15" x14ac:dyDescent="0.25">
      <c r="A6461" s="26">
        <v>44578.626435185186</v>
      </c>
      <c r="B6461" s="23" t="s">
        <v>189</v>
      </c>
      <c r="C6461" s="23" t="s">
        <v>8244</v>
      </c>
      <c r="D6461" s="23" t="s">
        <v>131</v>
      </c>
      <c r="E6461" s="23" t="s">
        <v>1</v>
      </c>
      <c r="F6461" s="23" t="s">
        <v>7</v>
      </c>
      <c r="G6461" s="23" t="s">
        <v>975</v>
      </c>
      <c r="H6461" s="2" t="s">
        <v>7728</v>
      </c>
      <c r="I6461" s="23" t="s">
        <v>7338</v>
      </c>
      <c r="J6461" s="23" t="s">
        <v>59</v>
      </c>
      <c r="K6461" s="23" t="s">
        <v>9712</v>
      </c>
      <c r="L6461" s="23" t="s">
        <v>9538</v>
      </c>
      <c r="M6461" s="23">
        <f>YEAR(Tabla2[[#This Row],[Fecha de creación]])</f>
        <v>2022</v>
      </c>
      <c r="N6461" s="23">
        <f>MONTH(Tabla2[[#This Row],[Fecha de creación]])</f>
        <v>1</v>
      </c>
      <c r="O6461" s="6"/>
    </row>
    <row r="6462" spans="1:15" x14ac:dyDescent="0.25">
      <c r="A6462" s="26">
        <v>44578.629131944443</v>
      </c>
      <c r="B6462" s="23" t="s">
        <v>189</v>
      </c>
      <c r="C6462" s="23" t="s">
        <v>8245</v>
      </c>
      <c r="D6462" s="23" t="s">
        <v>4281</v>
      </c>
      <c r="E6462" s="23" t="s">
        <v>1</v>
      </c>
      <c r="F6462" s="23" t="s">
        <v>7</v>
      </c>
      <c r="G6462" s="23" t="s">
        <v>975</v>
      </c>
      <c r="H6462" s="2" t="s">
        <v>7722</v>
      </c>
      <c r="I6462" s="23" t="s">
        <v>7338</v>
      </c>
      <c r="J6462" s="23" t="s">
        <v>59</v>
      </c>
      <c r="K6462" s="23" t="s">
        <v>9712</v>
      </c>
      <c r="L6462" s="23" t="s">
        <v>9538</v>
      </c>
      <c r="M6462" s="23">
        <f>YEAR(Tabla2[[#This Row],[Fecha de creación]])</f>
        <v>2022</v>
      </c>
      <c r="N6462" s="23">
        <f>MONTH(Tabla2[[#This Row],[Fecha de creación]])</f>
        <v>1</v>
      </c>
      <c r="O6462" s="6"/>
    </row>
    <row r="6463" spans="1:15" x14ac:dyDescent="0.25">
      <c r="A6463" s="26">
        <v>44578.631932870368</v>
      </c>
      <c r="B6463" s="23" t="s">
        <v>189</v>
      </c>
      <c r="C6463" s="23" t="s">
        <v>8246</v>
      </c>
      <c r="D6463" s="23" t="s">
        <v>1029</v>
      </c>
      <c r="E6463" s="23" t="s">
        <v>1</v>
      </c>
      <c r="F6463" s="23" t="s">
        <v>7</v>
      </c>
      <c r="G6463" s="23" t="s">
        <v>975</v>
      </c>
      <c r="H6463" s="2" t="s">
        <v>7730</v>
      </c>
      <c r="I6463" s="23" t="s">
        <v>7338</v>
      </c>
      <c r="J6463" s="23" t="s">
        <v>958</v>
      </c>
      <c r="K6463" s="23" t="s">
        <v>9712</v>
      </c>
      <c r="L6463" s="23" t="s">
        <v>9539</v>
      </c>
      <c r="M6463" s="23">
        <f>YEAR(Tabla2[[#This Row],[Fecha de creación]])</f>
        <v>2022</v>
      </c>
      <c r="N6463" s="23">
        <f>MONTH(Tabla2[[#This Row],[Fecha de creación]])</f>
        <v>1</v>
      </c>
      <c r="O6463" s="6"/>
    </row>
    <row r="6464" spans="1:15" x14ac:dyDescent="0.25">
      <c r="A6464" s="26">
        <v>44578.635011574072</v>
      </c>
      <c r="B6464" s="23" t="s">
        <v>0</v>
      </c>
      <c r="C6464" s="23" t="s">
        <v>8247</v>
      </c>
      <c r="D6464" s="23" t="s">
        <v>8248</v>
      </c>
      <c r="E6464" s="23" t="s">
        <v>1</v>
      </c>
      <c r="F6464" s="23" t="s">
        <v>7</v>
      </c>
      <c r="G6464" s="23" t="s">
        <v>1551</v>
      </c>
      <c r="H6464" s="2" t="s">
        <v>7728</v>
      </c>
      <c r="I6464" s="23" t="s">
        <v>5999</v>
      </c>
      <c r="J6464" s="23"/>
      <c r="K6464" s="23" t="s">
        <v>9712</v>
      </c>
      <c r="L6464" s="23" t="s">
        <v>9538</v>
      </c>
      <c r="M6464" s="23">
        <f>YEAR(Tabla2[[#This Row],[Fecha de creación]])</f>
        <v>2022</v>
      </c>
      <c r="N6464" s="23">
        <f>MONTH(Tabla2[[#This Row],[Fecha de creación]])</f>
        <v>1</v>
      </c>
      <c r="O6464" s="6"/>
    </row>
    <row r="6465" spans="1:15" x14ac:dyDescent="0.25">
      <c r="A6465" s="26">
        <v>44578.638437499998</v>
      </c>
      <c r="B6465" s="23" t="s">
        <v>0</v>
      </c>
      <c r="C6465" s="23" t="s">
        <v>8249</v>
      </c>
      <c r="D6465" s="23" t="s">
        <v>1002</v>
      </c>
      <c r="E6465" s="23" t="s">
        <v>1</v>
      </c>
      <c r="F6465" s="23" t="s">
        <v>2</v>
      </c>
      <c r="G6465" s="23" t="s">
        <v>1551</v>
      </c>
      <c r="H6465" s="2" t="s">
        <v>7736</v>
      </c>
      <c r="I6465" s="23" t="s">
        <v>11</v>
      </c>
      <c r="J6465" s="23"/>
      <c r="K6465" s="23" t="s">
        <v>9536</v>
      </c>
      <c r="L6465" s="23" t="s">
        <v>9538</v>
      </c>
      <c r="M6465" s="23">
        <f>YEAR(Tabla2[[#This Row],[Fecha de creación]])</f>
        <v>2022</v>
      </c>
      <c r="N6465" s="23">
        <f>MONTH(Tabla2[[#This Row],[Fecha de creación]])</f>
        <v>1</v>
      </c>
      <c r="O6465" s="6"/>
    </row>
    <row r="6466" spans="1:15" x14ac:dyDescent="0.25">
      <c r="A6466" s="26">
        <v>44578.641006944446</v>
      </c>
      <c r="B6466" s="23" t="s">
        <v>0</v>
      </c>
      <c r="C6466" s="23" t="s">
        <v>8250</v>
      </c>
      <c r="D6466" s="23" t="s">
        <v>8251</v>
      </c>
      <c r="E6466" s="23" t="s">
        <v>1</v>
      </c>
      <c r="F6466" s="23" t="s">
        <v>2</v>
      </c>
      <c r="G6466" s="23" t="s">
        <v>1551</v>
      </c>
      <c r="H6466" s="2" t="s">
        <v>7729</v>
      </c>
      <c r="I6466" s="23" t="s">
        <v>11</v>
      </c>
      <c r="J6466" s="23"/>
      <c r="K6466" s="23" t="s">
        <v>9536</v>
      </c>
      <c r="L6466" s="23" t="s">
        <v>9538</v>
      </c>
      <c r="M6466" s="23">
        <f>YEAR(Tabla2[[#This Row],[Fecha de creación]])</f>
        <v>2022</v>
      </c>
      <c r="N6466" s="23">
        <f>MONTH(Tabla2[[#This Row],[Fecha de creación]])</f>
        <v>1</v>
      </c>
      <c r="O6466" s="6"/>
    </row>
    <row r="6467" spans="1:15" x14ac:dyDescent="0.25">
      <c r="A6467" s="26">
        <v>44578.644386574073</v>
      </c>
      <c r="B6467" s="23" t="s">
        <v>56</v>
      </c>
      <c r="C6467" s="23" t="s">
        <v>8252</v>
      </c>
      <c r="D6467" s="23" t="s">
        <v>382</v>
      </c>
      <c r="E6467" s="23" t="s">
        <v>1</v>
      </c>
      <c r="F6467" s="23" t="s">
        <v>7</v>
      </c>
      <c r="G6467" s="23" t="s">
        <v>975</v>
      </c>
      <c r="H6467" s="2" t="s">
        <v>7723</v>
      </c>
      <c r="I6467" s="23" t="s">
        <v>7342</v>
      </c>
      <c r="J6467" s="23" t="s">
        <v>59</v>
      </c>
      <c r="K6467" s="23" t="s">
        <v>9712</v>
      </c>
      <c r="L6467" s="23" t="s">
        <v>9538</v>
      </c>
      <c r="M6467" s="23">
        <f>YEAR(Tabla2[[#This Row],[Fecha de creación]])</f>
        <v>2022</v>
      </c>
      <c r="N6467" s="23">
        <f>MONTH(Tabla2[[#This Row],[Fecha de creación]])</f>
        <v>1</v>
      </c>
      <c r="O6467" s="6"/>
    </row>
    <row r="6468" spans="1:15" x14ac:dyDescent="0.25">
      <c r="A6468" s="26">
        <v>44578.644560185188</v>
      </c>
      <c r="B6468" s="23" t="s">
        <v>7771</v>
      </c>
      <c r="C6468" s="23" t="s">
        <v>8253</v>
      </c>
      <c r="D6468" s="23" t="s">
        <v>8237</v>
      </c>
      <c r="E6468" s="23" t="s">
        <v>1</v>
      </c>
      <c r="F6468" s="23" t="s">
        <v>7</v>
      </c>
      <c r="G6468" s="23" t="s">
        <v>975</v>
      </c>
      <c r="H6468" s="2" t="s">
        <v>7730</v>
      </c>
      <c r="I6468" s="23" t="s">
        <v>7931</v>
      </c>
      <c r="J6468" s="23" t="s">
        <v>59</v>
      </c>
      <c r="K6468" s="23" t="s">
        <v>9712</v>
      </c>
      <c r="L6468" s="23" t="s">
        <v>9538</v>
      </c>
      <c r="M6468" s="23">
        <f>YEAR(Tabla2[[#This Row],[Fecha de creación]])</f>
        <v>2022</v>
      </c>
      <c r="N6468" s="23">
        <f>MONTH(Tabla2[[#This Row],[Fecha de creación]])</f>
        <v>1</v>
      </c>
      <c r="O6468" s="6"/>
    </row>
    <row r="6469" spans="1:15" x14ac:dyDescent="0.25">
      <c r="A6469" s="26">
        <v>44578.647546296299</v>
      </c>
      <c r="B6469" s="23" t="s">
        <v>0</v>
      </c>
      <c r="C6469" s="23" t="s">
        <v>8254</v>
      </c>
      <c r="D6469" s="23" t="s">
        <v>3680</v>
      </c>
      <c r="E6469" s="23" t="s">
        <v>1</v>
      </c>
      <c r="F6469" s="23" t="s">
        <v>7</v>
      </c>
      <c r="G6469" s="23" t="s">
        <v>1551</v>
      </c>
      <c r="H6469" s="2" t="s">
        <v>7734</v>
      </c>
      <c r="I6469" s="23" t="s">
        <v>28</v>
      </c>
      <c r="J6469" s="23"/>
      <c r="K6469" s="23" t="s">
        <v>9712</v>
      </c>
      <c r="L6469" s="23" t="s">
        <v>9538</v>
      </c>
      <c r="M6469" s="23">
        <f>YEAR(Tabla2[[#This Row],[Fecha de creación]])</f>
        <v>2022</v>
      </c>
      <c r="N6469" s="23">
        <f>MONTH(Tabla2[[#This Row],[Fecha de creación]])</f>
        <v>1</v>
      </c>
      <c r="O6469" s="6"/>
    </row>
    <row r="6470" spans="1:15" x14ac:dyDescent="0.25">
      <c r="A6470" s="26">
        <v>44578.648564814815</v>
      </c>
      <c r="B6470" s="23" t="s">
        <v>56</v>
      </c>
      <c r="C6470" s="23" t="s">
        <v>8255</v>
      </c>
      <c r="D6470" s="23" t="s">
        <v>4281</v>
      </c>
      <c r="E6470" s="23" t="s">
        <v>1</v>
      </c>
      <c r="F6470" s="23" t="s">
        <v>7</v>
      </c>
      <c r="G6470" s="23" t="s">
        <v>975</v>
      </c>
      <c r="H6470" s="2" t="s">
        <v>7722</v>
      </c>
      <c r="I6470" s="23" t="s">
        <v>7342</v>
      </c>
      <c r="J6470" s="23" t="s">
        <v>59</v>
      </c>
      <c r="K6470" s="23" t="s">
        <v>9712</v>
      </c>
      <c r="L6470" s="23" t="s">
        <v>9538</v>
      </c>
      <c r="M6470" s="23">
        <f>YEAR(Tabla2[[#This Row],[Fecha de creación]])</f>
        <v>2022</v>
      </c>
      <c r="N6470" s="23">
        <f>MONTH(Tabla2[[#This Row],[Fecha de creación]])</f>
        <v>1</v>
      </c>
      <c r="O6470" s="6"/>
    </row>
    <row r="6471" spans="1:15" x14ac:dyDescent="0.25">
      <c r="A6471" s="26">
        <v>44578.650208333333</v>
      </c>
      <c r="B6471" s="23" t="s">
        <v>0</v>
      </c>
      <c r="C6471" s="23" t="s">
        <v>8256</v>
      </c>
      <c r="D6471" s="23" t="s">
        <v>475</v>
      </c>
      <c r="E6471" s="23" t="s">
        <v>1</v>
      </c>
      <c r="F6471" s="23" t="s">
        <v>7</v>
      </c>
      <c r="G6471" s="23" t="s">
        <v>975</v>
      </c>
      <c r="H6471" s="2" t="s">
        <v>7731</v>
      </c>
      <c r="I6471" s="23" t="s">
        <v>7412</v>
      </c>
      <c r="J6471" s="23"/>
      <c r="K6471" s="23" t="s">
        <v>9712</v>
      </c>
      <c r="L6471" s="23" t="s">
        <v>9538</v>
      </c>
      <c r="M6471" s="23">
        <f>YEAR(Tabla2[[#This Row],[Fecha de creación]])</f>
        <v>2022</v>
      </c>
      <c r="N6471" s="23">
        <f>MONTH(Tabla2[[#This Row],[Fecha de creación]])</f>
        <v>1</v>
      </c>
      <c r="O6471" s="6"/>
    </row>
    <row r="6472" spans="1:15" x14ac:dyDescent="0.25">
      <c r="A6472" s="26">
        <v>44578.651180555556</v>
      </c>
      <c r="B6472" s="23" t="s">
        <v>56</v>
      </c>
      <c r="C6472" s="23" t="s">
        <v>8257</v>
      </c>
      <c r="D6472" s="23" t="s">
        <v>7351</v>
      </c>
      <c r="E6472" s="23" t="s">
        <v>1</v>
      </c>
      <c r="F6472" s="23" t="s">
        <v>7</v>
      </c>
      <c r="G6472" s="23" t="s">
        <v>1551</v>
      </c>
      <c r="H6472" s="2" t="s">
        <v>7734</v>
      </c>
      <c r="I6472" s="23" t="s">
        <v>7623</v>
      </c>
      <c r="J6472" s="23" t="s">
        <v>958</v>
      </c>
      <c r="K6472" s="23" t="s">
        <v>9712</v>
      </c>
      <c r="L6472" s="23" t="s">
        <v>9538</v>
      </c>
      <c r="M6472" s="23">
        <f>YEAR(Tabla2[[#This Row],[Fecha de creación]])</f>
        <v>2022</v>
      </c>
      <c r="N6472" s="23">
        <f>MONTH(Tabla2[[#This Row],[Fecha de creación]])</f>
        <v>1</v>
      </c>
      <c r="O6472" s="6"/>
    </row>
    <row r="6473" spans="1:15" x14ac:dyDescent="0.25">
      <c r="A6473" s="26">
        <v>44578.655624999999</v>
      </c>
      <c r="B6473" s="23" t="s">
        <v>100</v>
      </c>
      <c r="C6473" s="23" t="s">
        <v>8258</v>
      </c>
      <c r="D6473" s="23" t="s">
        <v>6</v>
      </c>
      <c r="E6473" s="23" t="s">
        <v>1</v>
      </c>
      <c r="F6473" s="23" t="s">
        <v>7</v>
      </c>
      <c r="G6473" s="23" t="s">
        <v>975</v>
      </c>
      <c r="H6473" s="2" t="s">
        <v>7722</v>
      </c>
      <c r="I6473" s="23" t="s">
        <v>7575</v>
      </c>
      <c r="J6473" s="23"/>
      <c r="K6473" s="23" t="s">
        <v>9712</v>
      </c>
      <c r="L6473" s="23" t="s">
        <v>9538</v>
      </c>
      <c r="M6473" s="23">
        <f>YEAR(Tabla2[[#This Row],[Fecha de creación]])</f>
        <v>2022</v>
      </c>
      <c r="N6473" s="23">
        <f>MONTH(Tabla2[[#This Row],[Fecha de creación]])</f>
        <v>1</v>
      </c>
      <c r="O6473" s="6"/>
    </row>
    <row r="6474" spans="1:15" x14ac:dyDescent="0.25">
      <c r="A6474" s="26">
        <v>44578.662245370368</v>
      </c>
      <c r="B6474" s="23" t="s">
        <v>56</v>
      </c>
      <c r="C6474" s="23" t="s">
        <v>8259</v>
      </c>
      <c r="D6474" s="23" t="s">
        <v>7351</v>
      </c>
      <c r="E6474" s="23" t="s">
        <v>1</v>
      </c>
      <c r="F6474" s="23" t="s">
        <v>7</v>
      </c>
      <c r="G6474" s="23" t="s">
        <v>1551</v>
      </c>
      <c r="H6474" s="2" t="s">
        <v>7734</v>
      </c>
      <c r="I6474" s="23" t="s">
        <v>7623</v>
      </c>
      <c r="J6474" s="23" t="s">
        <v>958</v>
      </c>
      <c r="K6474" s="23" t="s">
        <v>9712</v>
      </c>
      <c r="L6474" s="23" t="s">
        <v>9538</v>
      </c>
      <c r="M6474" s="23">
        <f>YEAR(Tabla2[[#This Row],[Fecha de creación]])</f>
        <v>2022</v>
      </c>
      <c r="N6474" s="23">
        <f>MONTH(Tabla2[[#This Row],[Fecha de creación]])</f>
        <v>1</v>
      </c>
      <c r="O6474" s="6"/>
    </row>
    <row r="6475" spans="1:15" x14ac:dyDescent="0.25">
      <c r="A6475" s="26">
        <v>44578.669803240744</v>
      </c>
      <c r="B6475" s="23" t="s">
        <v>56</v>
      </c>
      <c r="C6475" s="23" t="s">
        <v>8260</v>
      </c>
      <c r="D6475" s="23" t="s">
        <v>8261</v>
      </c>
      <c r="E6475" s="23" t="s">
        <v>1</v>
      </c>
      <c r="F6475" s="23" t="s">
        <v>22</v>
      </c>
      <c r="G6475" s="23" t="s">
        <v>975</v>
      </c>
      <c r="H6475" s="2" t="s">
        <v>7734</v>
      </c>
      <c r="I6475" s="23" t="s">
        <v>7342</v>
      </c>
      <c r="J6475" s="23" t="s">
        <v>59</v>
      </c>
      <c r="K6475" s="23" t="s">
        <v>9712</v>
      </c>
      <c r="L6475" s="23" t="s">
        <v>9538</v>
      </c>
      <c r="M6475" s="23">
        <f>YEAR(Tabla2[[#This Row],[Fecha de creación]])</f>
        <v>2022</v>
      </c>
      <c r="N6475" s="23">
        <f>MONTH(Tabla2[[#This Row],[Fecha de creación]])</f>
        <v>1</v>
      </c>
      <c r="O6475" s="6"/>
    </row>
    <row r="6476" spans="1:15" x14ac:dyDescent="0.25">
      <c r="A6476" s="26">
        <v>44578.697152777779</v>
      </c>
      <c r="B6476" s="23" t="s">
        <v>0</v>
      </c>
      <c r="C6476" s="23" t="s">
        <v>8262</v>
      </c>
      <c r="D6476" s="23" t="s">
        <v>551</v>
      </c>
      <c r="E6476" s="23" t="s">
        <v>1</v>
      </c>
      <c r="F6476" s="23" t="s">
        <v>7</v>
      </c>
      <c r="G6476" s="23" t="s">
        <v>975</v>
      </c>
      <c r="H6476" s="2" t="s">
        <v>7980</v>
      </c>
      <c r="I6476" s="23" t="s">
        <v>5999</v>
      </c>
      <c r="J6476" s="23"/>
      <c r="K6476" s="23" t="s">
        <v>9712</v>
      </c>
      <c r="L6476" s="23" t="s">
        <v>9538</v>
      </c>
      <c r="M6476" s="23">
        <f>YEAR(Tabla2[[#This Row],[Fecha de creación]])</f>
        <v>2022</v>
      </c>
      <c r="N6476" s="23">
        <f>MONTH(Tabla2[[#This Row],[Fecha de creación]])</f>
        <v>1</v>
      </c>
      <c r="O6476" s="6"/>
    </row>
    <row r="6477" spans="1:15" x14ac:dyDescent="0.25">
      <c r="A6477" s="26">
        <v>44578.700868055559</v>
      </c>
      <c r="B6477" s="23" t="s">
        <v>0</v>
      </c>
      <c r="C6477" s="23" t="s">
        <v>8263</v>
      </c>
      <c r="D6477" s="23" t="s">
        <v>8264</v>
      </c>
      <c r="E6477" s="23" t="s">
        <v>1</v>
      </c>
      <c r="F6477" s="23" t="s">
        <v>2</v>
      </c>
      <c r="G6477" s="23" t="s">
        <v>1551</v>
      </c>
      <c r="H6477" s="2" t="s">
        <v>7729</v>
      </c>
      <c r="I6477" s="23" t="s">
        <v>11</v>
      </c>
      <c r="J6477" s="23"/>
      <c r="K6477" s="23" t="s">
        <v>9712</v>
      </c>
      <c r="L6477" s="23" t="s">
        <v>9538</v>
      </c>
      <c r="M6477" s="23">
        <f>YEAR(Tabla2[[#This Row],[Fecha de creación]])</f>
        <v>2022</v>
      </c>
      <c r="N6477" s="23">
        <f>MONTH(Tabla2[[#This Row],[Fecha de creación]])</f>
        <v>1</v>
      </c>
      <c r="O6477" s="6"/>
    </row>
    <row r="6478" spans="1:15" x14ac:dyDescent="0.25">
      <c r="A6478" s="26">
        <v>44578.711701388886</v>
      </c>
      <c r="B6478" s="23" t="s">
        <v>56</v>
      </c>
      <c r="C6478" s="23" t="s">
        <v>8265</v>
      </c>
      <c r="D6478" s="23" t="s">
        <v>131</v>
      </c>
      <c r="E6478" s="23" t="s">
        <v>1</v>
      </c>
      <c r="F6478" s="23" t="s">
        <v>7</v>
      </c>
      <c r="G6478" s="23" t="s">
        <v>975</v>
      </c>
      <c r="H6478" s="2" t="s">
        <v>7728</v>
      </c>
      <c r="I6478" s="23" t="s">
        <v>7342</v>
      </c>
      <c r="J6478" s="23" t="s">
        <v>59</v>
      </c>
      <c r="K6478" s="23" t="s">
        <v>9712</v>
      </c>
      <c r="L6478" s="23" t="s">
        <v>9538</v>
      </c>
      <c r="M6478" s="23">
        <f>YEAR(Tabla2[[#This Row],[Fecha de creación]])</f>
        <v>2022</v>
      </c>
      <c r="N6478" s="23">
        <f>MONTH(Tabla2[[#This Row],[Fecha de creación]])</f>
        <v>1</v>
      </c>
      <c r="O6478" s="6"/>
    </row>
    <row r="6479" spans="1:15" x14ac:dyDescent="0.25">
      <c r="A6479" s="26">
        <v>44578.714143518519</v>
      </c>
      <c r="B6479" s="23" t="s">
        <v>56</v>
      </c>
      <c r="C6479" s="23" t="s">
        <v>8266</v>
      </c>
      <c r="D6479" s="23" t="s">
        <v>4281</v>
      </c>
      <c r="E6479" s="23" t="s">
        <v>1</v>
      </c>
      <c r="F6479" s="23" t="s">
        <v>7</v>
      </c>
      <c r="G6479" s="23" t="s">
        <v>3</v>
      </c>
      <c r="H6479" s="2" t="s">
        <v>7722</v>
      </c>
      <c r="I6479" s="23" t="s">
        <v>7342</v>
      </c>
      <c r="J6479" s="23" t="s">
        <v>59</v>
      </c>
      <c r="K6479" s="23" t="s">
        <v>9712</v>
      </c>
      <c r="L6479" s="23" t="s">
        <v>9538</v>
      </c>
      <c r="M6479" s="23">
        <f>YEAR(Tabla2[[#This Row],[Fecha de creación]])</f>
        <v>2022</v>
      </c>
      <c r="N6479" s="23">
        <f>MONTH(Tabla2[[#This Row],[Fecha de creación]])</f>
        <v>1</v>
      </c>
      <c r="O6479" s="6"/>
    </row>
    <row r="6480" spans="1:15" x14ac:dyDescent="0.25">
      <c r="A6480" s="26">
        <v>44578.716574074075</v>
      </c>
      <c r="B6480" s="23" t="s">
        <v>56</v>
      </c>
      <c r="C6480" s="23" t="s">
        <v>8267</v>
      </c>
      <c r="D6480" s="23" t="s">
        <v>7096</v>
      </c>
      <c r="E6480" s="23" t="s">
        <v>1</v>
      </c>
      <c r="F6480" s="23" t="s">
        <v>7</v>
      </c>
      <c r="G6480" s="23" t="s">
        <v>975</v>
      </c>
      <c r="H6480" s="2" t="s">
        <v>7722</v>
      </c>
      <c r="I6480" s="23" t="s">
        <v>4517</v>
      </c>
      <c r="J6480" s="23" t="s">
        <v>59</v>
      </c>
      <c r="K6480" s="23" t="s">
        <v>9712</v>
      </c>
      <c r="L6480" s="23" t="s">
        <v>9539</v>
      </c>
      <c r="M6480" s="23">
        <f>YEAR(Tabla2[[#This Row],[Fecha de creación]])</f>
        <v>2022</v>
      </c>
      <c r="N6480" s="23">
        <f>MONTH(Tabla2[[#This Row],[Fecha de creación]])</f>
        <v>1</v>
      </c>
      <c r="O6480" s="6"/>
    </row>
    <row r="6481" spans="1:15" x14ac:dyDescent="0.25">
      <c r="A6481" s="26">
        <v>44579.419594907406</v>
      </c>
      <c r="B6481" s="23" t="s">
        <v>0</v>
      </c>
      <c r="C6481" s="23" t="s">
        <v>8268</v>
      </c>
      <c r="D6481" s="23" t="s">
        <v>3644</v>
      </c>
      <c r="E6481" s="23" t="s">
        <v>1</v>
      </c>
      <c r="F6481" s="23" t="s">
        <v>22</v>
      </c>
      <c r="G6481" s="23" t="s">
        <v>975</v>
      </c>
      <c r="H6481" s="2" t="s">
        <v>8893</v>
      </c>
      <c r="I6481" s="23" t="s">
        <v>7412</v>
      </c>
      <c r="J6481" s="23"/>
      <c r="K6481" s="23" t="s">
        <v>9712</v>
      </c>
      <c r="L6481" s="23" t="s">
        <v>9538</v>
      </c>
      <c r="M6481" s="23">
        <f>YEAR(Tabla2[[#This Row],[Fecha de creación]])</f>
        <v>2022</v>
      </c>
      <c r="N6481" s="23">
        <f>MONTH(Tabla2[[#This Row],[Fecha de creación]])</f>
        <v>1</v>
      </c>
      <c r="O6481" s="6"/>
    </row>
    <row r="6482" spans="1:15" x14ac:dyDescent="0.25">
      <c r="A6482" s="26">
        <v>44579.421631944446</v>
      </c>
      <c r="B6482" s="23" t="s">
        <v>0</v>
      </c>
      <c r="C6482" s="23" t="s">
        <v>8269</v>
      </c>
      <c r="D6482" s="23" t="s">
        <v>3092</v>
      </c>
      <c r="E6482" s="23" t="s">
        <v>1</v>
      </c>
      <c r="F6482" s="23" t="s">
        <v>7</v>
      </c>
      <c r="G6482" s="23" t="s">
        <v>975</v>
      </c>
      <c r="H6482" s="2" t="s">
        <v>7736</v>
      </c>
      <c r="I6482" s="23" t="s">
        <v>7412</v>
      </c>
      <c r="J6482" s="23"/>
      <c r="K6482" s="23" t="s">
        <v>9712</v>
      </c>
      <c r="L6482" s="23" t="s">
        <v>9539</v>
      </c>
      <c r="M6482" s="23">
        <f>YEAR(Tabla2[[#This Row],[Fecha de creación]])</f>
        <v>2022</v>
      </c>
      <c r="N6482" s="23">
        <f>MONTH(Tabla2[[#This Row],[Fecha de creación]])</f>
        <v>1</v>
      </c>
      <c r="O6482" s="6"/>
    </row>
    <row r="6483" spans="1:15" x14ac:dyDescent="0.25">
      <c r="A6483" s="26">
        <v>44579.428252314814</v>
      </c>
      <c r="B6483" s="23" t="s">
        <v>0</v>
      </c>
      <c r="C6483" s="23" t="s">
        <v>8270</v>
      </c>
      <c r="D6483" s="23" t="s">
        <v>7521</v>
      </c>
      <c r="E6483" s="23" t="s">
        <v>1</v>
      </c>
      <c r="F6483" s="23" t="s">
        <v>22</v>
      </c>
      <c r="G6483" s="23" t="s">
        <v>975</v>
      </c>
      <c r="H6483" s="2" t="s">
        <v>8893</v>
      </c>
      <c r="I6483" s="23" t="s">
        <v>7412</v>
      </c>
      <c r="J6483" s="23"/>
      <c r="K6483" s="23" t="s">
        <v>9712</v>
      </c>
      <c r="L6483" s="23" t="s">
        <v>9538</v>
      </c>
      <c r="M6483" s="23">
        <f>YEAR(Tabla2[[#This Row],[Fecha de creación]])</f>
        <v>2022</v>
      </c>
      <c r="N6483" s="23">
        <f>MONTH(Tabla2[[#This Row],[Fecha de creación]])</f>
        <v>1</v>
      </c>
      <c r="O6483" s="6"/>
    </row>
    <row r="6484" spans="1:15" x14ac:dyDescent="0.25">
      <c r="A6484" s="26">
        <v>44579.428831018522</v>
      </c>
      <c r="B6484" s="23" t="s">
        <v>56</v>
      </c>
      <c r="C6484" s="23" t="s">
        <v>8271</v>
      </c>
      <c r="D6484" s="23" t="s">
        <v>7547</v>
      </c>
      <c r="E6484" s="23" t="s">
        <v>1</v>
      </c>
      <c r="F6484" s="23" t="s">
        <v>22</v>
      </c>
      <c r="G6484" s="23" t="s">
        <v>975</v>
      </c>
      <c r="H6484" s="2" t="s">
        <v>7734</v>
      </c>
      <c r="I6484" s="23" t="s">
        <v>4517</v>
      </c>
      <c r="J6484" s="23" t="s">
        <v>59</v>
      </c>
      <c r="K6484" s="23" t="s">
        <v>9712</v>
      </c>
      <c r="L6484" s="23" t="s">
        <v>9538</v>
      </c>
      <c r="M6484" s="23">
        <f>YEAR(Tabla2[[#This Row],[Fecha de creación]])</f>
        <v>2022</v>
      </c>
      <c r="N6484" s="23">
        <f>MONTH(Tabla2[[#This Row],[Fecha de creación]])</f>
        <v>1</v>
      </c>
      <c r="O6484" s="6"/>
    </row>
    <row r="6485" spans="1:15" x14ac:dyDescent="0.25">
      <c r="A6485" s="26">
        <v>44579.447222222225</v>
      </c>
      <c r="B6485" s="23" t="s">
        <v>34</v>
      </c>
      <c r="C6485" s="23" t="s">
        <v>8272</v>
      </c>
      <c r="D6485" s="23" t="s">
        <v>2679</v>
      </c>
      <c r="E6485" s="23" t="s">
        <v>1</v>
      </c>
      <c r="F6485" s="23" t="s">
        <v>7</v>
      </c>
      <c r="G6485" s="23" t="s">
        <v>975</v>
      </c>
      <c r="H6485" s="2" t="s">
        <v>7730</v>
      </c>
      <c r="I6485" s="23" t="s">
        <v>37</v>
      </c>
      <c r="J6485" s="23" t="s">
        <v>964</v>
      </c>
      <c r="K6485" s="23" t="s">
        <v>9712</v>
      </c>
      <c r="L6485" s="23" t="s">
        <v>9538</v>
      </c>
      <c r="M6485" s="23">
        <f>YEAR(Tabla2[[#This Row],[Fecha de creación]])</f>
        <v>2022</v>
      </c>
      <c r="N6485" s="23">
        <f>MONTH(Tabla2[[#This Row],[Fecha de creación]])</f>
        <v>1</v>
      </c>
      <c r="O6485" s="6"/>
    </row>
    <row r="6486" spans="1:15" x14ac:dyDescent="0.25">
      <c r="A6486" s="26">
        <v>44579.460555555554</v>
      </c>
      <c r="B6486" s="23" t="s">
        <v>34</v>
      </c>
      <c r="C6486" s="23" t="s">
        <v>8273</v>
      </c>
      <c r="D6486" s="23" t="s">
        <v>2679</v>
      </c>
      <c r="E6486" s="23" t="s">
        <v>1</v>
      </c>
      <c r="F6486" s="23" t="s">
        <v>7</v>
      </c>
      <c r="G6486" s="23" t="s">
        <v>975</v>
      </c>
      <c r="H6486" s="2" t="s">
        <v>7730</v>
      </c>
      <c r="I6486" s="23" t="s">
        <v>37</v>
      </c>
      <c r="J6486" s="23" t="s">
        <v>964</v>
      </c>
      <c r="K6486" s="23" t="s">
        <v>9712</v>
      </c>
      <c r="L6486" s="23" t="s">
        <v>9538</v>
      </c>
      <c r="M6486" s="23">
        <f>YEAR(Tabla2[[#This Row],[Fecha de creación]])</f>
        <v>2022</v>
      </c>
      <c r="N6486" s="23">
        <f>MONTH(Tabla2[[#This Row],[Fecha de creación]])</f>
        <v>1</v>
      </c>
      <c r="O6486" s="6"/>
    </row>
    <row r="6487" spans="1:15" x14ac:dyDescent="0.25">
      <c r="A6487" s="26">
        <v>44579.465787037036</v>
      </c>
      <c r="B6487" s="23" t="s">
        <v>34</v>
      </c>
      <c r="C6487" s="23" t="s">
        <v>8274</v>
      </c>
      <c r="D6487" s="23" t="s">
        <v>2679</v>
      </c>
      <c r="E6487" s="23" t="s">
        <v>1</v>
      </c>
      <c r="F6487" s="23" t="s">
        <v>7</v>
      </c>
      <c r="G6487" s="23" t="s">
        <v>975</v>
      </c>
      <c r="H6487" s="2" t="s">
        <v>7730</v>
      </c>
      <c r="I6487" s="23" t="s">
        <v>37</v>
      </c>
      <c r="J6487" s="23" t="s">
        <v>964</v>
      </c>
      <c r="K6487" s="23" t="s">
        <v>9712</v>
      </c>
      <c r="L6487" s="23" t="s">
        <v>9539</v>
      </c>
      <c r="M6487" s="23">
        <f>YEAR(Tabla2[[#This Row],[Fecha de creación]])</f>
        <v>2022</v>
      </c>
      <c r="N6487" s="23">
        <f>MONTH(Tabla2[[#This Row],[Fecha de creación]])</f>
        <v>1</v>
      </c>
      <c r="O6487" s="6"/>
    </row>
    <row r="6488" spans="1:15" x14ac:dyDescent="0.25">
      <c r="A6488" s="26">
        <v>44579.469664351855</v>
      </c>
      <c r="B6488" s="23" t="s">
        <v>34</v>
      </c>
      <c r="C6488" s="23" t="s">
        <v>8275</v>
      </c>
      <c r="D6488" s="23" t="s">
        <v>2679</v>
      </c>
      <c r="E6488" s="23" t="s">
        <v>1</v>
      </c>
      <c r="F6488" s="23" t="s">
        <v>7</v>
      </c>
      <c r="G6488" s="23" t="s">
        <v>975</v>
      </c>
      <c r="H6488" s="2" t="s">
        <v>7730</v>
      </c>
      <c r="I6488" s="23" t="s">
        <v>37</v>
      </c>
      <c r="J6488" s="23" t="s">
        <v>964</v>
      </c>
      <c r="K6488" s="23" t="s">
        <v>9712</v>
      </c>
      <c r="L6488" s="23" t="s">
        <v>9538</v>
      </c>
      <c r="M6488" s="23">
        <f>YEAR(Tabla2[[#This Row],[Fecha de creación]])</f>
        <v>2022</v>
      </c>
      <c r="N6488" s="23">
        <f>MONTH(Tabla2[[#This Row],[Fecha de creación]])</f>
        <v>1</v>
      </c>
      <c r="O6488" s="6"/>
    </row>
    <row r="6489" spans="1:15" x14ac:dyDescent="0.25">
      <c r="A6489" s="26">
        <v>44579.472685185188</v>
      </c>
      <c r="B6489" s="23" t="s">
        <v>34</v>
      </c>
      <c r="C6489" s="23" t="s">
        <v>8276</v>
      </c>
      <c r="D6489" s="23" t="s">
        <v>2679</v>
      </c>
      <c r="E6489" s="23" t="s">
        <v>1</v>
      </c>
      <c r="F6489" s="23" t="s">
        <v>7</v>
      </c>
      <c r="G6489" s="23" t="s">
        <v>975</v>
      </c>
      <c r="H6489" s="2" t="s">
        <v>7730</v>
      </c>
      <c r="I6489" s="23" t="s">
        <v>37</v>
      </c>
      <c r="J6489" s="23" t="s">
        <v>964</v>
      </c>
      <c r="K6489" s="23" t="s">
        <v>9712</v>
      </c>
      <c r="L6489" s="23" t="s">
        <v>9538</v>
      </c>
      <c r="M6489" s="23">
        <f>YEAR(Tabla2[[#This Row],[Fecha de creación]])</f>
        <v>2022</v>
      </c>
      <c r="N6489" s="23">
        <f>MONTH(Tabla2[[#This Row],[Fecha de creación]])</f>
        <v>1</v>
      </c>
      <c r="O6489" s="6"/>
    </row>
    <row r="6490" spans="1:15" x14ac:dyDescent="0.25">
      <c r="A6490" s="26">
        <v>44579.474861111114</v>
      </c>
      <c r="B6490" s="23" t="s">
        <v>34</v>
      </c>
      <c r="C6490" s="23" t="s">
        <v>8277</v>
      </c>
      <c r="D6490" s="23" t="s">
        <v>2679</v>
      </c>
      <c r="E6490" s="23" t="s">
        <v>1</v>
      </c>
      <c r="F6490" s="23" t="s">
        <v>7</v>
      </c>
      <c r="G6490" s="23" t="s">
        <v>975</v>
      </c>
      <c r="H6490" s="2" t="s">
        <v>7730</v>
      </c>
      <c r="I6490" s="23" t="s">
        <v>37</v>
      </c>
      <c r="J6490" s="23" t="s">
        <v>964</v>
      </c>
      <c r="K6490" s="23" t="s">
        <v>9712</v>
      </c>
      <c r="L6490" s="23" t="s">
        <v>9538</v>
      </c>
      <c r="M6490" s="23">
        <f>YEAR(Tabla2[[#This Row],[Fecha de creación]])</f>
        <v>2022</v>
      </c>
      <c r="N6490" s="23">
        <f>MONTH(Tabla2[[#This Row],[Fecha de creación]])</f>
        <v>1</v>
      </c>
      <c r="O6490" s="6"/>
    </row>
    <row r="6491" spans="1:15" x14ac:dyDescent="0.25">
      <c r="A6491" s="26">
        <v>44579.476712962962</v>
      </c>
      <c r="B6491" s="23" t="s">
        <v>34</v>
      </c>
      <c r="C6491" s="23" t="s">
        <v>8278</v>
      </c>
      <c r="D6491" s="23" t="s">
        <v>2679</v>
      </c>
      <c r="E6491" s="23" t="s">
        <v>1</v>
      </c>
      <c r="F6491" s="23" t="s">
        <v>7</v>
      </c>
      <c r="G6491" s="23" t="s">
        <v>975</v>
      </c>
      <c r="H6491" s="2" t="s">
        <v>7730</v>
      </c>
      <c r="I6491" s="23" t="s">
        <v>37</v>
      </c>
      <c r="J6491" s="23" t="s">
        <v>964</v>
      </c>
      <c r="K6491" s="23" t="s">
        <v>9712</v>
      </c>
      <c r="L6491" s="23" t="s">
        <v>9538</v>
      </c>
      <c r="M6491" s="23">
        <f>YEAR(Tabla2[[#This Row],[Fecha de creación]])</f>
        <v>2022</v>
      </c>
      <c r="N6491" s="23">
        <f>MONTH(Tabla2[[#This Row],[Fecha de creación]])</f>
        <v>1</v>
      </c>
      <c r="O6491" s="6"/>
    </row>
    <row r="6492" spans="1:15" x14ac:dyDescent="0.25">
      <c r="A6492" s="26">
        <v>44579.478344907409</v>
      </c>
      <c r="B6492" s="23" t="s">
        <v>34</v>
      </c>
      <c r="C6492" s="23" t="s">
        <v>8279</v>
      </c>
      <c r="D6492" s="23" t="s">
        <v>2679</v>
      </c>
      <c r="E6492" s="23" t="s">
        <v>1</v>
      </c>
      <c r="F6492" s="23" t="s">
        <v>7</v>
      </c>
      <c r="G6492" s="23" t="s">
        <v>975</v>
      </c>
      <c r="H6492" s="2" t="s">
        <v>7730</v>
      </c>
      <c r="I6492" s="23" t="s">
        <v>37</v>
      </c>
      <c r="J6492" s="23" t="s">
        <v>964</v>
      </c>
      <c r="K6492" s="23" t="s">
        <v>9712</v>
      </c>
      <c r="L6492" s="23" t="s">
        <v>9538</v>
      </c>
      <c r="M6492" s="23">
        <f>YEAR(Tabla2[[#This Row],[Fecha de creación]])</f>
        <v>2022</v>
      </c>
      <c r="N6492" s="23">
        <f>MONTH(Tabla2[[#This Row],[Fecha de creación]])</f>
        <v>1</v>
      </c>
      <c r="O6492" s="6"/>
    </row>
    <row r="6493" spans="1:15" x14ac:dyDescent="0.25">
      <c r="A6493" s="26">
        <v>44579.479895833334</v>
      </c>
      <c r="B6493" s="23" t="s">
        <v>34</v>
      </c>
      <c r="C6493" s="23" t="s">
        <v>8280</v>
      </c>
      <c r="D6493" s="23" t="s">
        <v>2679</v>
      </c>
      <c r="E6493" s="23" t="s">
        <v>1</v>
      </c>
      <c r="F6493" s="23" t="s">
        <v>7</v>
      </c>
      <c r="G6493" s="23" t="s">
        <v>975</v>
      </c>
      <c r="H6493" s="2" t="s">
        <v>7730</v>
      </c>
      <c r="I6493" s="23" t="s">
        <v>37</v>
      </c>
      <c r="J6493" s="23" t="s">
        <v>964</v>
      </c>
      <c r="K6493" s="23" t="s">
        <v>9712</v>
      </c>
      <c r="L6493" s="23" t="s">
        <v>9538</v>
      </c>
      <c r="M6493" s="23">
        <f>YEAR(Tabla2[[#This Row],[Fecha de creación]])</f>
        <v>2022</v>
      </c>
      <c r="N6493" s="23">
        <f>MONTH(Tabla2[[#This Row],[Fecha de creación]])</f>
        <v>1</v>
      </c>
      <c r="O6493" s="6"/>
    </row>
    <row r="6494" spans="1:15" x14ac:dyDescent="0.25">
      <c r="A6494" s="26">
        <v>44579.481782407405</v>
      </c>
      <c r="B6494" s="23" t="s">
        <v>34</v>
      </c>
      <c r="C6494" s="23" t="s">
        <v>8281</v>
      </c>
      <c r="D6494" s="23" t="s">
        <v>2679</v>
      </c>
      <c r="E6494" s="23" t="s">
        <v>1</v>
      </c>
      <c r="F6494" s="23" t="s">
        <v>7</v>
      </c>
      <c r="G6494" s="23" t="s">
        <v>975</v>
      </c>
      <c r="H6494" s="2" t="s">
        <v>7730</v>
      </c>
      <c r="I6494" s="23" t="s">
        <v>37</v>
      </c>
      <c r="J6494" s="23" t="s">
        <v>964</v>
      </c>
      <c r="K6494" s="23" t="s">
        <v>9712</v>
      </c>
      <c r="L6494" s="23" t="s">
        <v>9538</v>
      </c>
      <c r="M6494" s="23">
        <f>YEAR(Tabla2[[#This Row],[Fecha de creación]])</f>
        <v>2022</v>
      </c>
      <c r="N6494" s="23">
        <f>MONTH(Tabla2[[#This Row],[Fecha de creación]])</f>
        <v>1</v>
      </c>
      <c r="O6494" s="6"/>
    </row>
    <row r="6495" spans="1:15" x14ac:dyDescent="0.25">
      <c r="A6495" s="26">
        <v>44579.482291666667</v>
      </c>
      <c r="B6495" s="23" t="s">
        <v>189</v>
      </c>
      <c r="C6495" s="23" t="s">
        <v>8282</v>
      </c>
      <c r="D6495" s="23" t="s">
        <v>7547</v>
      </c>
      <c r="E6495" s="23" t="s">
        <v>1</v>
      </c>
      <c r="F6495" s="23" t="s">
        <v>22</v>
      </c>
      <c r="G6495" s="23" t="s">
        <v>975</v>
      </c>
      <c r="H6495" s="2" t="s">
        <v>7734</v>
      </c>
      <c r="I6495" s="23" t="s">
        <v>4486</v>
      </c>
      <c r="J6495" s="23" t="s">
        <v>59</v>
      </c>
      <c r="K6495" s="23" t="s">
        <v>9712</v>
      </c>
      <c r="L6495" s="23" t="s">
        <v>9538</v>
      </c>
      <c r="M6495" s="23">
        <f>YEAR(Tabla2[[#This Row],[Fecha de creación]])</f>
        <v>2022</v>
      </c>
      <c r="N6495" s="23">
        <f>MONTH(Tabla2[[#This Row],[Fecha de creación]])</f>
        <v>1</v>
      </c>
      <c r="O6495" s="6"/>
    </row>
    <row r="6496" spans="1:15" x14ac:dyDescent="0.25">
      <c r="A6496" s="26">
        <v>44579.485497685186</v>
      </c>
      <c r="B6496" s="23" t="s">
        <v>34</v>
      </c>
      <c r="C6496" s="23" t="s">
        <v>8283</v>
      </c>
      <c r="D6496" s="23" t="s">
        <v>2679</v>
      </c>
      <c r="E6496" s="23" t="s">
        <v>1</v>
      </c>
      <c r="F6496" s="23" t="s">
        <v>7</v>
      </c>
      <c r="G6496" s="23" t="s">
        <v>975</v>
      </c>
      <c r="H6496" s="2" t="s">
        <v>7730</v>
      </c>
      <c r="I6496" s="23" t="s">
        <v>37</v>
      </c>
      <c r="J6496" s="23" t="s">
        <v>964</v>
      </c>
      <c r="K6496" s="23" t="s">
        <v>9712</v>
      </c>
      <c r="L6496" s="23" t="s">
        <v>9538</v>
      </c>
      <c r="M6496" s="23">
        <f>YEAR(Tabla2[[#This Row],[Fecha de creación]])</f>
        <v>2022</v>
      </c>
      <c r="N6496" s="23">
        <f>MONTH(Tabla2[[#This Row],[Fecha de creación]])</f>
        <v>1</v>
      </c>
      <c r="O6496" s="6"/>
    </row>
    <row r="6497" spans="1:15" x14ac:dyDescent="0.25">
      <c r="A6497" s="26">
        <v>44579.488368055558</v>
      </c>
      <c r="B6497" s="23" t="s">
        <v>0</v>
      </c>
      <c r="C6497" s="23" t="s">
        <v>8284</v>
      </c>
      <c r="D6497" s="23" t="s">
        <v>382</v>
      </c>
      <c r="E6497" s="23" t="s">
        <v>1</v>
      </c>
      <c r="F6497" s="23" t="s">
        <v>7</v>
      </c>
      <c r="G6497" s="23" t="s">
        <v>975</v>
      </c>
      <c r="H6497" s="2" t="s">
        <v>7723</v>
      </c>
      <c r="I6497" s="23" t="s">
        <v>7412</v>
      </c>
      <c r="J6497" s="23"/>
      <c r="K6497" s="23" t="s">
        <v>9712</v>
      </c>
      <c r="L6497" s="23" t="s">
        <v>9538</v>
      </c>
      <c r="M6497" s="23">
        <f>YEAR(Tabla2[[#This Row],[Fecha de creación]])</f>
        <v>2022</v>
      </c>
      <c r="N6497" s="23">
        <f>MONTH(Tabla2[[#This Row],[Fecha de creación]])</f>
        <v>1</v>
      </c>
      <c r="O6497" s="6"/>
    </row>
    <row r="6498" spans="1:15" x14ac:dyDescent="0.25">
      <c r="A6498" s="26">
        <v>44579.493750000001</v>
      </c>
      <c r="B6498" s="23" t="s">
        <v>34</v>
      </c>
      <c r="C6498" s="23" t="s">
        <v>8285</v>
      </c>
      <c r="D6498" s="23" t="s">
        <v>2679</v>
      </c>
      <c r="E6498" s="23" t="s">
        <v>1</v>
      </c>
      <c r="F6498" s="23" t="s">
        <v>7</v>
      </c>
      <c r="G6498" s="23" t="s">
        <v>975</v>
      </c>
      <c r="H6498" s="2" t="s">
        <v>7730</v>
      </c>
      <c r="I6498" s="23" t="s">
        <v>37</v>
      </c>
      <c r="J6498" s="23" t="s">
        <v>964</v>
      </c>
      <c r="K6498" s="23" t="s">
        <v>9712</v>
      </c>
      <c r="L6498" s="23" t="s">
        <v>9538</v>
      </c>
      <c r="M6498" s="23">
        <f>YEAR(Tabla2[[#This Row],[Fecha de creación]])</f>
        <v>2022</v>
      </c>
      <c r="N6498" s="23">
        <f>MONTH(Tabla2[[#This Row],[Fecha de creación]])</f>
        <v>1</v>
      </c>
      <c r="O6498" s="6"/>
    </row>
    <row r="6499" spans="1:15" x14ac:dyDescent="0.25">
      <c r="A6499" s="26">
        <v>44579.495682870373</v>
      </c>
      <c r="B6499" s="23" t="s">
        <v>34</v>
      </c>
      <c r="C6499" s="23" t="s">
        <v>8286</v>
      </c>
      <c r="D6499" s="23" t="s">
        <v>2679</v>
      </c>
      <c r="E6499" s="23" t="s">
        <v>1</v>
      </c>
      <c r="F6499" s="23" t="s">
        <v>7</v>
      </c>
      <c r="G6499" s="23" t="s">
        <v>975</v>
      </c>
      <c r="H6499" s="2" t="s">
        <v>7730</v>
      </c>
      <c r="I6499" s="23" t="s">
        <v>37</v>
      </c>
      <c r="J6499" s="23" t="s">
        <v>964</v>
      </c>
      <c r="K6499" s="23" t="s">
        <v>9712</v>
      </c>
      <c r="L6499" s="23" t="s">
        <v>9538</v>
      </c>
      <c r="M6499" s="23">
        <f>YEAR(Tabla2[[#This Row],[Fecha de creación]])</f>
        <v>2022</v>
      </c>
      <c r="N6499" s="23">
        <f>MONTH(Tabla2[[#This Row],[Fecha de creación]])</f>
        <v>1</v>
      </c>
      <c r="O6499" s="6"/>
    </row>
    <row r="6500" spans="1:15" x14ac:dyDescent="0.25">
      <c r="A6500" s="26">
        <v>44579.512557870374</v>
      </c>
      <c r="B6500" s="23" t="s">
        <v>34</v>
      </c>
      <c r="C6500" s="23" t="s">
        <v>8287</v>
      </c>
      <c r="D6500" s="23" t="s">
        <v>2679</v>
      </c>
      <c r="E6500" s="23" t="s">
        <v>1</v>
      </c>
      <c r="F6500" s="23" t="s">
        <v>7</v>
      </c>
      <c r="G6500" s="23" t="s">
        <v>975</v>
      </c>
      <c r="H6500" s="2" t="s">
        <v>7730</v>
      </c>
      <c r="I6500" s="23" t="s">
        <v>37</v>
      </c>
      <c r="J6500" s="23" t="s">
        <v>964</v>
      </c>
      <c r="K6500" s="23" t="s">
        <v>9712</v>
      </c>
      <c r="L6500" s="23" t="s">
        <v>9538</v>
      </c>
      <c r="M6500" s="23">
        <f>YEAR(Tabla2[[#This Row],[Fecha de creación]])</f>
        <v>2022</v>
      </c>
      <c r="N6500" s="23">
        <f>MONTH(Tabla2[[#This Row],[Fecha de creación]])</f>
        <v>1</v>
      </c>
      <c r="O6500" s="6"/>
    </row>
    <row r="6501" spans="1:15" x14ac:dyDescent="0.25">
      <c r="A6501" s="26">
        <v>44579.525023148148</v>
      </c>
      <c r="B6501" s="23" t="s">
        <v>0</v>
      </c>
      <c r="C6501" s="23" t="s">
        <v>8288</v>
      </c>
      <c r="D6501" s="23" t="s">
        <v>8289</v>
      </c>
      <c r="E6501" s="23" t="s">
        <v>1</v>
      </c>
      <c r="F6501" s="23" t="s">
        <v>7</v>
      </c>
      <c r="G6501" s="23" t="s">
        <v>975</v>
      </c>
      <c r="H6501" s="2" t="s">
        <v>7777</v>
      </c>
      <c r="I6501" s="23" t="s">
        <v>120</v>
      </c>
      <c r="J6501" s="23" t="s">
        <v>59</v>
      </c>
      <c r="K6501" s="23" t="s">
        <v>9712</v>
      </c>
      <c r="L6501" s="23" t="s">
        <v>9539</v>
      </c>
      <c r="M6501" s="23">
        <f>YEAR(Tabla2[[#This Row],[Fecha de creación]])</f>
        <v>2022</v>
      </c>
      <c r="N6501" s="23">
        <f>MONTH(Tabla2[[#This Row],[Fecha de creación]])</f>
        <v>1</v>
      </c>
      <c r="O6501" s="6"/>
    </row>
    <row r="6502" spans="1:15" x14ac:dyDescent="0.25">
      <c r="A6502" s="26">
        <v>44579.532997685186</v>
      </c>
      <c r="B6502" s="23" t="s">
        <v>0</v>
      </c>
      <c r="C6502" s="23" t="s">
        <v>8290</v>
      </c>
      <c r="D6502" s="23" t="s">
        <v>3644</v>
      </c>
      <c r="E6502" s="23" t="s">
        <v>1</v>
      </c>
      <c r="F6502" s="23" t="s">
        <v>22</v>
      </c>
      <c r="G6502" s="23" t="s">
        <v>975</v>
      </c>
      <c r="H6502" s="2" t="s">
        <v>8893</v>
      </c>
      <c r="I6502" s="23" t="s">
        <v>7412</v>
      </c>
      <c r="J6502" s="23"/>
      <c r="K6502" s="23" t="s">
        <v>9712</v>
      </c>
      <c r="L6502" s="23" t="s">
        <v>9538</v>
      </c>
      <c r="M6502" s="23">
        <f>YEAR(Tabla2[[#This Row],[Fecha de creación]])</f>
        <v>2022</v>
      </c>
      <c r="N6502" s="23">
        <f>MONTH(Tabla2[[#This Row],[Fecha de creación]])</f>
        <v>1</v>
      </c>
      <c r="O6502" s="6"/>
    </row>
    <row r="6503" spans="1:15" x14ac:dyDescent="0.25">
      <c r="A6503" s="26">
        <v>44579.545335648145</v>
      </c>
      <c r="B6503" s="23" t="s">
        <v>56</v>
      </c>
      <c r="C6503" s="23" t="s">
        <v>8291</v>
      </c>
      <c r="D6503" s="23" t="s">
        <v>2498</v>
      </c>
      <c r="E6503" s="23" t="s">
        <v>1</v>
      </c>
      <c r="F6503" s="23" t="s">
        <v>22</v>
      </c>
      <c r="G6503" s="23" t="s">
        <v>975</v>
      </c>
      <c r="H6503" s="2" t="s">
        <v>7734</v>
      </c>
      <c r="I6503" s="23" t="s">
        <v>4517</v>
      </c>
      <c r="J6503" s="23" t="s">
        <v>964</v>
      </c>
      <c r="K6503" s="23" t="s">
        <v>9712</v>
      </c>
      <c r="L6503" s="23" t="s">
        <v>9538</v>
      </c>
      <c r="M6503" s="23">
        <f>YEAR(Tabla2[[#This Row],[Fecha de creación]])</f>
        <v>2022</v>
      </c>
      <c r="N6503" s="23">
        <f>MONTH(Tabla2[[#This Row],[Fecha de creación]])</f>
        <v>1</v>
      </c>
      <c r="O6503" s="6"/>
    </row>
    <row r="6504" spans="1:15" x14ac:dyDescent="0.25">
      <c r="A6504" s="26">
        <v>44579.612500000003</v>
      </c>
      <c r="B6504" s="23" t="s">
        <v>0</v>
      </c>
      <c r="C6504" s="23" t="s">
        <v>8292</v>
      </c>
      <c r="D6504" s="23" t="s">
        <v>3644</v>
      </c>
      <c r="E6504" s="23" t="s">
        <v>1</v>
      </c>
      <c r="F6504" s="23" t="s">
        <v>22</v>
      </c>
      <c r="G6504" s="23" t="s">
        <v>975</v>
      </c>
      <c r="H6504" s="2" t="s">
        <v>8893</v>
      </c>
      <c r="I6504" s="23" t="s">
        <v>7412</v>
      </c>
      <c r="J6504" s="23"/>
      <c r="K6504" s="23" t="s">
        <v>9712</v>
      </c>
      <c r="L6504" s="23" t="s">
        <v>9538</v>
      </c>
      <c r="M6504" s="23">
        <f>YEAR(Tabla2[[#This Row],[Fecha de creación]])</f>
        <v>2022</v>
      </c>
      <c r="N6504" s="23">
        <f>MONTH(Tabla2[[#This Row],[Fecha de creación]])</f>
        <v>1</v>
      </c>
      <c r="O6504" s="6"/>
    </row>
    <row r="6505" spans="1:15" x14ac:dyDescent="0.25">
      <c r="A6505" s="26">
        <v>44579.618993055556</v>
      </c>
      <c r="B6505" s="23" t="s">
        <v>0</v>
      </c>
      <c r="C6505" s="23" t="s">
        <v>8293</v>
      </c>
      <c r="D6505" s="23" t="s">
        <v>6</v>
      </c>
      <c r="E6505" s="23" t="s">
        <v>1</v>
      </c>
      <c r="F6505" s="23" t="s">
        <v>7</v>
      </c>
      <c r="G6505" s="23" t="s">
        <v>975</v>
      </c>
      <c r="H6505" s="2" t="s">
        <v>7722</v>
      </c>
      <c r="I6505" s="23" t="s">
        <v>7412</v>
      </c>
      <c r="J6505" s="23"/>
      <c r="K6505" s="23" t="s">
        <v>9712</v>
      </c>
      <c r="L6505" s="23" t="s">
        <v>9539</v>
      </c>
      <c r="M6505" s="23">
        <f>YEAR(Tabla2[[#This Row],[Fecha de creación]])</f>
        <v>2022</v>
      </c>
      <c r="N6505" s="23">
        <f>MONTH(Tabla2[[#This Row],[Fecha de creación]])</f>
        <v>1</v>
      </c>
      <c r="O6505" s="6"/>
    </row>
    <row r="6506" spans="1:15" x14ac:dyDescent="0.25">
      <c r="A6506" s="26">
        <v>44579.646157407406</v>
      </c>
      <c r="B6506" s="23" t="s">
        <v>0</v>
      </c>
      <c r="C6506" s="23" t="s">
        <v>8294</v>
      </c>
      <c r="D6506" s="23" t="s">
        <v>6</v>
      </c>
      <c r="E6506" s="23" t="s">
        <v>1</v>
      </c>
      <c r="F6506" s="23" t="s">
        <v>7</v>
      </c>
      <c r="G6506" s="23" t="s">
        <v>3</v>
      </c>
      <c r="H6506" s="2" t="s">
        <v>7722</v>
      </c>
      <c r="I6506" s="23" t="s">
        <v>5999</v>
      </c>
      <c r="J6506" s="23"/>
      <c r="K6506" s="23" t="s">
        <v>9712</v>
      </c>
      <c r="L6506" s="23" t="s">
        <v>9538</v>
      </c>
      <c r="M6506" s="23">
        <f>YEAR(Tabla2[[#This Row],[Fecha de creación]])</f>
        <v>2022</v>
      </c>
      <c r="N6506" s="23">
        <f>MONTH(Tabla2[[#This Row],[Fecha de creación]])</f>
        <v>1</v>
      </c>
      <c r="O6506" s="6"/>
    </row>
    <row r="6507" spans="1:15" x14ac:dyDescent="0.25">
      <c r="A6507" s="26">
        <v>44579.657106481478</v>
      </c>
      <c r="B6507" s="23" t="s">
        <v>56</v>
      </c>
      <c r="C6507" s="23" t="s">
        <v>8295</v>
      </c>
      <c r="D6507" s="23" t="s">
        <v>4281</v>
      </c>
      <c r="E6507" s="23" t="s">
        <v>1</v>
      </c>
      <c r="F6507" s="23" t="s">
        <v>7</v>
      </c>
      <c r="G6507" s="23" t="s">
        <v>975</v>
      </c>
      <c r="H6507" s="2" t="s">
        <v>7722</v>
      </c>
      <c r="I6507" s="23" t="s">
        <v>7342</v>
      </c>
      <c r="J6507" s="23" t="s">
        <v>59</v>
      </c>
      <c r="K6507" s="23" t="s">
        <v>9712</v>
      </c>
      <c r="L6507" s="23" t="s">
        <v>9538</v>
      </c>
      <c r="M6507" s="23">
        <f>YEAR(Tabla2[[#This Row],[Fecha de creación]])</f>
        <v>2022</v>
      </c>
      <c r="N6507" s="23">
        <f>MONTH(Tabla2[[#This Row],[Fecha de creación]])</f>
        <v>1</v>
      </c>
      <c r="O6507" s="6"/>
    </row>
    <row r="6508" spans="1:15" x14ac:dyDescent="0.25">
      <c r="A6508" s="26">
        <v>44579.66269675926</v>
      </c>
      <c r="B6508" s="23" t="s">
        <v>56</v>
      </c>
      <c r="C6508" s="23" t="s">
        <v>8296</v>
      </c>
      <c r="D6508" s="23" t="s">
        <v>4281</v>
      </c>
      <c r="E6508" s="23" t="s">
        <v>1</v>
      </c>
      <c r="F6508" s="23" t="s">
        <v>7</v>
      </c>
      <c r="G6508" s="23" t="s">
        <v>975</v>
      </c>
      <c r="H6508" s="2" t="s">
        <v>7722</v>
      </c>
      <c r="I6508" s="23" t="s">
        <v>7342</v>
      </c>
      <c r="J6508" s="23" t="s">
        <v>59</v>
      </c>
      <c r="K6508" s="23" t="s">
        <v>9712</v>
      </c>
      <c r="L6508" s="23" t="s">
        <v>9538</v>
      </c>
      <c r="M6508" s="23">
        <f>YEAR(Tabla2[[#This Row],[Fecha de creación]])</f>
        <v>2022</v>
      </c>
      <c r="N6508" s="23">
        <f>MONTH(Tabla2[[#This Row],[Fecha de creación]])</f>
        <v>1</v>
      </c>
      <c r="O6508" s="6"/>
    </row>
    <row r="6509" spans="1:15" x14ac:dyDescent="0.25">
      <c r="A6509" s="26">
        <v>44579.662928240738</v>
      </c>
      <c r="B6509" s="23" t="s">
        <v>0</v>
      </c>
      <c r="C6509" s="23" t="s">
        <v>8297</v>
      </c>
      <c r="D6509" s="23" t="s">
        <v>6</v>
      </c>
      <c r="E6509" s="23" t="s">
        <v>1</v>
      </c>
      <c r="F6509" s="23" t="s">
        <v>7</v>
      </c>
      <c r="G6509" s="23" t="s">
        <v>3</v>
      </c>
      <c r="H6509" s="2" t="s">
        <v>7722</v>
      </c>
      <c r="I6509" s="23" t="s">
        <v>5999</v>
      </c>
      <c r="J6509" s="23"/>
      <c r="K6509" s="23" t="s">
        <v>9712</v>
      </c>
      <c r="L6509" s="23" t="s">
        <v>9538</v>
      </c>
      <c r="M6509" s="23">
        <f>YEAR(Tabla2[[#This Row],[Fecha de creación]])</f>
        <v>2022</v>
      </c>
      <c r="N6509" s="23">
        <f>MONTH(Tabla2[[#This Row],[Fecha de creación]])</f>
        <v>1</v>
      </c>
      <c r="O6509" s="6"/>
    </row>
    <row r="6510" spans="1:15" x14ac:dyDescent="0.25">
      <c r="A6510" s="26">
        <v>44579.667650462965</v>
      </c>
      <c r="B6510" s="23" t="s">
        <v>56</v>
      </c>
      <c r="C6510" s="23" t="s">
        <v>8298</v>
      </c>
      <c r="D6510" s="23" t="s">
        <v>4281</v>
      </c>
      <c r="E6510" s="23" t="s">
        <v>1</v>
      </c>
      <c r="F6510" s="23" t="s">
        <v>7</v>
      </c>
      <c r="G6510" s="23" t="s">
        <v>975</v>
      </c>
      <c r="H6510" s="2" t="s">
        <v>7722</v>
      </c>
      <c r="I6510" s="23" t="s">
        <v>7342</v>
      </c>
      <c r="J6510" s="23" t="s">
        <v>59</v>
      </c>
      <c r="K6510" s="23" t="s">
        <v>9712</v>
      </c>
      <c r="L6510" s="23" t="s">
        <v>9538</v>
      </c>
      <c r="M6510" s="23">
        <f>YEAR(Tabla2[[#This Row],[Fecha de creación]])</f>
        <v>2022</v>
      </c>
      <c r="N6510" s="23">
        <f>MONTH(Tabla2[[#This Row],[Fecha de creación]])</f>
        <v>1</v>
      </c>
      <c r="O6510" s="6"/>
    </row>
    <row r="6511" spans="1:15" x14ac:dyDescent="0.25">
      <c r="A6511" s="26">
        <v>44579.669953703706</v>
      </c>
      <c r="B6511" s="23" t="s">
        <v>56</v>
      </c>
      <c r="C6511" s="23" t="s">
        <v>8299</v>
      </c>
      <c r="D6511" s="23" t="s">
        <v>4281</v>
      </c>
      <c r="E6511" s="23" t="s">
        <v>1</v>
      </c>
      <c r="F6511" s="23" t="s">
        <v>7</v>
      </c>
      <c r="G6511" s="23" t="s">
        <v>975</v>
      </c>
      <c r="H6511" s="2" t="s">
        <v>7722</v>
      </c>
      <c r="I6511" s="23" t="s">
        <v>7342</v>
      </c>
      <c r="J6511" s="23" t="s">
        <v>59</v>
      </c>
      <c r="K6511" s="23" t="s">
        <v>9712</v>
      </c>
      <c r="L6511" s="23" t="s">
        <v>9538</v>
      </c>
      <c r="M6511" s="23">
        <f>YEAR(Tabla2[[#This Row],[Fecha de creación]])</f>
        <v>2022</v>
      </c>
      <c r="N6511" s="23">
        <f>MONTH(Tabla2[[#This Row],[Fecha de creación]])</f>
        <v>1</v>
      </c>
      <c r="O6511" s="6"/>
    </row>
    <row r="6512" spans="1:15" x14ac:dyDescent="0.25">
      <c r="A6512" s="26">
        <v>44579.689733796295</v>
      </c>
      <c r="B6512" s="23" t="s">
        <v>19</v>
      </c>
      <c r="C6512" s="23" t="s">
        <v>8300</v>
      </c>
      <c r="D6512" s="23" t="s">
        <v>8301</v>
      </c>
      <c r="E6512" s="23" t="s">
        <v>1</v>
      </c>
      <c r="F6512" s="23" t="s">
        <v>7</v>
      </c>
      <c r="G6512" s="23" t="s">
        <v>3</v>
      </c>
      <c r="H6512" s="2" t="s">
        <v>7730</v>
      </c>
      <c r="I6512" s="23" t="s">
        <v>23</v>
      </c>
      <c r="J6512" s="23"/>
      <c r="K6512" s="23" t="s">
        <v>9712</v>
      </c>
      <c r="L6512" s="23" t="s">
        <v>9539</v>
      </c>
      <c r="M6512" s="23">
        <f>YEAR(Tabla2[[#This Row],[Fecha de creación]])</f>
        <v>2022</v>
      </c>
      <c r="N6512" s="23">
        <f>MONTH(Tabla2[[#This Row],[Fecha de creación]])</f>
        <v>1</v>
      </c>
      <c r="O6512" s="6"/>
    </row>
    <row r="6513" spans="1:15" x14ac:dyDescent="0.25">
      <c r="A6513" s="26">
        <v>44579.692962962959</v>
      </c>
      <c r="B6513" s="23" t="s">
        <v>19</v>
      </c>
      <c r="C6513" s="23" t="s">
        <v>8302</v>
      </c>
      <c r="D6513" s="23" t="s">
        <v>8303</v>
      </c>
      <c r="E6513" s="23" t="s">
        <v>1</v>
      </c>
      <c r="F6513" s="23" t="s">
        <v>22</v>
      </c>
      <c r="G6513" s="23" t="s">
        <v>3</v>
      </c>
      <c r="H6513" s="2" t="s">
        <v>7744</v>
      </c>
      <c r="I6513" s="23" t="s">
        <v>23</v>
      </c>
      <c r="J6513" s="23"/>
      <c r="K6513" s="23" t="s">
        <v>9712</v>
      </c>
      <c r="L6513" s="23" t="s">
        <v>9538</v>
      </c>
      <c r="M6513" s="23">
        <f>YEAR(Tabla2[[#This Row],[Fecha de creación]])</f>
        <v>2022</v>
      </c>
      <c r="N6513" s="23">
        <f>MONTH(Tabla2[[#This Row],[Fecha de creación]])</f>
        <v>1</v>
      </c>
      <c r="O6513" s="6"/>
    </row>
    <row r="6514" spans="1:15" x14ac:dyDescent="0.25">
      <c r="A6514" s="26">
        <v>44579.694097222222</v>
      </c>
      <c r="B6514" s="23" t="s">
        <v>19</v>
      </c>
      <c r="C6514" s="23" t="s">
        <v>8304</v>
      </c>
      <c r="D6514" s="23" t="s">
        <v>8305</v>
      </c>
      <c r="E6514" s="23" t="s">
        <v>1</v>
      </c>
      <c r="F6514" s="23" t="s">
        <v>22</v>
      </c>
      <c r="G6514" s="23" t="s">
        <v>3</v>
      </c>
      <c r="H6514" s="2" t="s">
        <v>7744</v>
      </c>
      <c r="I6514" s="23" t="s">
        <v>23</v>
      </c>
      <c r="J6514" s="23"/>
      <c r="K6514" s="23" t="s">
        <v>9712</v>
      </c>
      <c r="L6514" s="23" t="s">
        <v>9539</v>
      </c>
      <c r="M6514" s="23">
        <f>YEAR(Tabla2[[#This Row],[Fecha de creación]])</f>
        <v>2022</v>
      </c>
      <c r="N6514" s="23">
        <f>MONTH(Tabla2[[#This Row],[Fecha de creación]])</f>
        <v>1</v>
      </c>
      <c r="O6514" s="6"/>
    </row>
    <row r="6515" spans="1:15" x14ac:dyDescent="0.25">
      <c r="A6515" s="26">
        <v>44579.697233796294</v>
      </c>
      <c r="B6515" s="23" t="s">
        <v>19</v>
      </c>
      <c r="C6515" s="23" t="s">
        <v>8306</v>
      </c>
      <c r="D6515" s="23" t="s">
        <v>8307</v>
      </c>
      <c r="E6515" s="23" t="s">
        <v>1</v>
      </c>
      <c r="F6515" s="23" t="s">
        <v>7</v>
      </c>
      <c r="G6515" s="23" t="s">
        <v>3</v>
      </c>
      <c r="H6515" s="2" t="s">
        <v>7745</v>
      </c>
      <c r="I6515" s="23" t="s">
        <v>23</v>
      </c>
      <c r="J6515" s="23"/>
      <c r="K6515" s="23" t="s">
        <v>9712</v>
      </c>
      <c r="L6515" s="23" t="s">
        <v>9539</v>
      </c>
      <c r="M6515" s="23">
        <f>YEAR(Tabla2[[#This Row],[Fecha de creación]])</f>
        <v>2022</v>
      </c>
      <c r="N6515" s="23">
        <f>MONTH(Tabla2[[#This Row],[Fecha de creación]])</f>
        <v>1</v>
      </c>
      <c r="O6515" s="6"/>
    </row>
    <row r="6516" spans="1:15" x14ac:dyDescent="0.25">
      <c r="A6516" s="26">
        <v>44579.704421296294</v>
      </c>
      <c r="B6516" s="23" t="s">
        <v>19</v>
      </c>
      <c r="C6516" s="23" t="s">
        <v>8308</v>
      </c>
      <c r="D6516" s="23" t="s">
        <v>8309</v>
      </c>
      <c r="E6516" s="23" t="s">
        <v>1</v>
      </c>
      <c r="F6516" s="23" t="s">
        <v>22</v>
      </c>
      <c r="G6516" s="23" t="s">
        <v>3</v>
      </c>
      <c r="H6516" s="2" t="s">
        <v>7742</v>
      </c>
      <c r="I6516" s="23" t="s">
        <v>23</v>
      </c>
      <c r="J6516" s="23"/>
      <c r="K6516" s="23" t="s">
        <v>9712</v>
      </c>
      <c r="L6516" s="23" t="s">
        <v>9539</v>
      </c>
      <c r="M6516" s="23">
        <f>YEAR(Tabla2[[#This Row],[Fecha de creación]])</f>
        <v>2022</v>
      </c>
      <c r="N6516" s="23">
        <f>MONTH(Tabla2[[#This Row],[Fecha de creación]])</f>
        <v>1</v>
      </c>
      <c r="O6516" s="6"/>
    </row>
    <row r="6517" spans="1:15" x14ac:dyDescent="0.25">
      <c r="A6517" s="26">
        <v>44579.707280092596</v>
      </c>
      <c r="B6517" s="23" t="s">
        <v>19</v>
      </c>
      <c r="C6517" s="23" t="s">
        <v>8310</v>
      </c>
      <c r="D6517" s="23" t="s">
        <v>8311</v>
      </c>
      <c r="E6517" s="23" t="s">
        <v>1</v>
      </c>
      <c r="F6517" s="23" t="s">
        <v>22</v>
      </c>
      <c r="G6517" s="23" t="s">
        <v>975</v>
      </c>
      <c r="H6517" s="2" t="s">
        <v>8893</v>
      </c>
      <c r="I6517" s="23" t="s">
        <v>23</v>
      </c>
      <c r="J6517" s="23"/>
      <c r="K6517" s="23" t="s">
        <v>9712</v>
      </c>
      <c r="L6517" s="23" t="s">
        <v>9538</v>
      </c>
      <c r="M6517" s="23">
        <f>YEAR(Tabla2[[#This Row],[Fecha de creación]])</f>
        <v>2022</v>
      </c>
      <c r="N6517" s="23">
        <f>MONTH(Tabla2[[#This Row],[Fecha de creación]])</f>
        <v>1</v>
      </c>
      <c r="O6517" s="6"/>
    </row>
    <row r="6518" spans="1:15" x14ac:dyDescent="0.25">
      <c r="A6518" s="26">
        <v>44580.412175925929</v>
      </c>
      <c r="B6518" s="23" t="s">
        <v>0</v>
      </c>
      <c r="C6518" s="23" t="s">
        <v>8312</v>
      </c>
      <c r="D6518" s="23" t="s">
        <v>962</v>
      </c>
      <c r="E6518" s="23" t="s">
        <v>1</v>
      </c>
      <c r="F6518" s="23" t="s">
        <v>7</v>
      </c>
      <c r="G6518" s="23" t="s">
        <v>975</v>
      </c>
      <c r="H6518" s="2" t="s">
        <v>7730</v>
      </c>
      <c r="I6518" s="23" t="s">
        <v>7603</v>
      </c>
      <c r="J6518" s="23" t="s">
        <v>964</v>
      </c>
      <c r="K6518" s="23" t="s">
        <v>9712</v>
      </c>
      <c r="L6518" s="23" t="s">
        <v>9538</v>
      </c>
      <c r="M6518" s="23">
        <f>YEAR(Tabla2[[#This Row],[Fecha de creación]])</f>
        <v>2022</v>
      </c>
      <c r="N6518" s="23">
        <f>MONTH(Tabla2[[#This Row],[Fecha de creación]])</f>
        <v>1</v>
      </c>
      <c r="O6518" s="6"/>
    </row>
    <row r="6519" spans="1:15" x14ac:dyDescent="0.25">
      <c r="A6519" s="26">
        <v>44580.415081018517</v>
      </c>
      <c r="B6519" s="23" t="s">
        <v>0</v>
      </c>
      <c r="C6519" s="23" t="s">
        <v>8313</v>
      </c>
      <c r="D6519" s="23" t="s">
        <v>962</v>
      </c>
      <c r="E6519" s="23" t="s">
        <v>1</v>
      </c>
      <c r="F6519" s="23" t="s">
        <v>7</v>
      </c>
      <c r="G6519" s="23" t="s">
        <v>975</v>
      </c>
      <c r="H6519" s="2" t="s">
        <v>7730</v>
      </c>
      <c r="I6519" s="23" t="s">
        <v>7603</v>
      </c>
      <c r="J6519" s="23" t="s">
        <v>964</v>
      </c>
      <c r="K6519" s="23" t="s">
        <v>9712</v>
      </c>
      <c r="L6519" s="23" t="s">
        <v>9539</v>
      </c>
      <c r="M6519" s="23">
        <f>YEAR(Tabla2[[#This Row],[Fecha de creación]])</f>
        <v>2022</v>
      </c>
      <c r="N6519" s="23">
        <f>MONTH(Tabla2[[#This Row],[Fecha de creación]])</f>
        <v>1</v>
      </c>
      <c r="O6519" s="6"/>
    </row>
    <row r="6520" spans="1:15" x14ac:dyDescent="0.25">
      <c r="A6520" s="26">
        <v>44580.418136574073</v>
      </c>
      <c r="B6520" s="23" t="s">
        <v>0</v>
      </c>
      <c r="C6520" s="23" t="s">
        <v>8314</v>
      </c>
      <c r="D6520" s="23" t="s">
        <v>962</v>
      </c>
      <c r="E6520" s="23" t="s">
        <v>1</v>
      </c>
      <c r="F6520" s="23" t="s">
        <v>7</v>
      </c>
      <c r="G6520" s="23" t="s">
        <v>975</v>
      </c>
      <c r="H6520" s="2" t="s">
        <v>7730</v>
      </c>
      <c r="I6520" s="23" t="s">
        <v>7603</v>
      </c>
      <c r="J6520" s="23" t="s">
        <v>964</v>
      </c>
      <c r="K6520" s="23" t="s">
        <v>9712</v>
      </c>
      <c r="L6520" s="23" t="s">
        <v>9538</v>
      </c>
      <c r="M6520" s="23">
        <f>YEAR(Tabla2[[#This Row],[Fecha de creación]])</f>
        <v>2022</v>
      </c>
      <c r="N6520" s="23">
        <f>MONTH(Tabla2[[#This Row],[Fecha de creación]])</f>
        <v>1</v>
      </c>
      <c r="O6520" s="6"/>
    </row>
    <row r="6521" spans="1:15" x14ac:dyDescent="0.25">
      <c r="A6521" s="26">
        <v>44580.425451388888</v>
      </c>
      <c r="B6521" s="23" t="s">
        <v>0</v>
      </c>
      <c r="C6521" s="23" t="s">
        <v>8315</v>
      </c>
      <c r="D6521" s="23" t="s">
        <v>962</v>
      </c>
      <c r="E6521" s="23" t="s">
        <v>1</v>
      </c>
      <c r="F6521" s="23" t="s">
        <v>7</v>
      </c>
      <c r="G6521" s="23" t="s">
        <v>975</v>
      </c>
      <c r="H6521" s="2" t="s">
        <v>7730</v>
      </c>
      <c r="I6521" s="23" t="s">
        <v>7603</v>
      </c>
      <c r="J6521" s="23" t="s">
        <v>964</v>
      </c>
      <c r="K6521" s="23" t="s">
        <v>9712</v>
      </c>
      <c r="L6521" s="23" t="s">
        <v>9538</v>
      </c>
      <c r="M6521" s="23">
        <f>YEAR(Tabla2[[#This Row],[Fecha de creación]])</f>
        <v>2022</v>
      </c>
      <c r="N6521" s="23">
        <f>MONTH(Tabla2[[#This Row],[Fecha de creación]])</f>
        <v>1</v>
      </c>
      <c r="O6521" s="6"/>
    </row>
    <row r="6522" spans="1:15" x14ac:dyDescent="0.25">
      <c r="A6522" s="26">
        <v>44580.434791666667</v>
      </c>
      <c r="B6522" s="23" t="s">
        <v>0</v>
      </c>
      <c r="C6522" s="23" t="s">
        <v>8316</v>
      </c>
      <c r="D6522" s="23" t="s">
        <v>962</v>
      </c>
      <c r="E6522" s="23" t="s">
        <v>1</v>
      </c>
      <c r="F6522" s="23" t="s">
        <v>7</v>
      </c>
      <c r="G6522" s="23" t="s">
        <v>975</v>
      </c>
      <c r="H6522" s="2" t="s">
        <v>7730</v>
      </c>
      <c r="I6522" s="23" t="s">
        <v>7603</v>
      </c>
      <c r="J6522" s="23" t="s">
        <v>964</v>
      </c>
      <c r="K6522" s="23" t="s">
        <v>9712</v>
      </c>
      <c r="L6522" s="23" t="s">
        <v>9539</v>
      </c>
      <c r="M6522" s="23">
        <f>YEAR(Tabla2[[#This Row],[Fecha de creación]])</f>
        <v>2022</v>
      </c>
      <c r="N6522" s="23">
        <f>MONTH(Tabla2[[#This Row],[Fecha de creación]])</f>
        <v>1</v>
      </c>
      <c r="O6522" s="6"/>
    </row>
    <row r="6523" spans="1:15" x14ac:dyDescent="0.25">
      <c r="A6523" s="26">
        <v>44580.445243055554</v>
      </c>
      <c r="B6523" s="23" t="s">
        <v>0</v>
      </c>
      <c r="C6523" s="23" t="s">
        <v>8317</v>
      </c>
      <c r="D6523" s="23" t="s">
        <v>962</v>
      </c>
      <c r="E6523" s="23" t="s">
        <v>1</v>
      </c>
      <c r="F6523" s="23" t="s">
        <v>7</v>
      </c>
      <c r="G6523" s="23" t="s">
        <v>975</v>
      </c>
      <c r="H6523" s="2" t="s">
        <v>7730</v>
      </c>
      <c r="I6523" s="23" t="s">
        <v>7603</v>
      </c>
      <c r="J6523" s="23" t="s">
        <v>964</v>
      </c>
      <c r="K6523" s="23" t="s">
        <v>9712</v>
      </c>
      <c r="L6523" s="23" t="s">
        <v>9538</v>
      </c>
      <c r="M6523" s="23">
        <f>YEAR(Tabla2[[#This Row],[Fecha de creación]])</f>
        <v>2022</v>
      </c>
      <c r="N6523" s="23">
        <f>MONTH(Tabla2[[#This Row],[Fecha de creación]])</f>
        <v>1</v>
      </c>
      <c r="O6523" s="6"/>
    </row>
    <row r="6524" spans="1:15" x14ac:dyDescent="0.25">
      <c r="A6524" s="26">
        <v>44580.527569444443</v>
      </c>
      <c r="B6524" s="23" t="s">
        <v>0</v>
      </c>
      <c r="C6524" s="23" t="s">
        <v>8318</v>
      </c>
      <c r="D6524" s="23" t="s">
        <v>6</v>
      </c>
      <c r="E6524" s="23" t="s">
        <v>1</v>
      </c>
      <c r="F6524" s="23" t="s">
        <v>7</v>
      </c>
      <c r="G6524" s="23" t="s">
        <v>975</v>
      </c>
      <c r="H6524" s="2" t="s">
        <v>7722</v>
      </c>
      <c r="I6524" s="23" t="s">
        <v>7412</v>
      </c>
      <c r="J6524" s="23"/>
      <c r="K6524" s="23" t="s">
        <v>9712</v>
      </c>
      <c r="L6524" s="23" t="s">
        <v>9538</v>
      </c>
      <c r="M6524" s="23">
        <f>YEAR(Tabla2[[#This Row],[Fecha de creación]])</f>
        <v>2022</v>
      </c>
      <c r="N6524" s="23">
        <f>MONTH(Tabla2[[#This Row],[Fecha de creación]])</f>
        <v>1</v>
      </c>
      <c r="O6524" s="6"/>
    </row>
    <row r="6525" spans="1:15" x14ac:dyDescent="0.25">
      <c r="A6525" s="26">
        <v>44580.611273148148</v>
      </c>
      <c r="B6525" s="23" t="s">
        <v>56</v>
      </c>
      <c r="C6525" s="23" t="s">
        <v>8319</v>
      </c>
      <c r="D6525" s="23" t="s">
        <v>7351</v>
      </c>
      <c r="E6525" s="23" t="s">
        <v>1</v>
      </c>
      <c r="F6525" s="23" t="s">
        <v>7</v>
      </c>
      <c r="G6525" s="23" t="s">
        <v>1551</v>
      </c>
      <c r="H6525" s="2" t="s">
        <v>7734</v>
      </c>
      <c r="I6525" s="23" t="s">
        <v>7623</v>
      </c>
      <c r="J6525" s="23" t="s">
        <v>958</v>
      </c>
      <c r="K6525" s="23" t="s">
        <v>9712</v>
      </c>
      <c r="L6525" s="23" t="s">
        <v>9538</v>
      </c>
      <c r="M6525" s="23">
        <f>YEAR(Tabla2[[#This Row],[Fecha de creación]])</f>
        <v>2022</v>
      </c>
      <c r="N6525" s="23">
        <f>MONTH(Tabla2[[#This Row],[Fecha de creación]])</f>
        <v>1</v>
      </c>
      <c r="O6525" s="6"/>
    </row>
    <row r="6526" spans="1:15" x14ac:dyDescent="0.25">
      <c r="A6526" s="26">
        <v>44580.626423611109</v>
      </c>
      <c r="B6526" s="23" t="s">
        <v>56</v>
      </c>
      <c r="C6526" s="23" t="s">
        <v>8320</v>
      </c>
      <c r="D6526" s="23" t="s">
        <v>7351</v>
      </c>
      <c r="E6526" s="23" t="s">
        <v>1</v>
      </c>
      <c r="F6526" s="23" t="s">
        <v>7</v>
      </c>
      <c r="G6526" s="23" t="s">
        <v>1551</v>
      </c>
      <c r="H6526" s="2" t="s">
        <v>7734</v>
      </c>
      <c r="I6526" s="23" t="s">
        <v>7623</v>
      </c>
      <c r="J6526" s="23" t="s">
        <v>958</v>
      </c>
      <c r="K6526" s="23" t="s">
        <v>9712</v>
      </c>
      <c r="L6526" s="23" t="s">
        <v>9538</v>
      </c>
      <c r="M6526" s="23">
        <f>YEAR(Tabla2[[#This Row],[Fecha de creación]])</f>
        <v>2022</v>
      </c>
      <c r="N6526" s="23">
        <f>MONTH(Tabla2[[#This Row],[Fecha de creación]])</f>
        <v>1</v>
      </c>
      <c r="O6526" s="6"/>
    </row>
    <row r="6527" spans="1:15" x14ac:dyDescent="0.25">
      <c r="A6527" s="26">
        <v>44580.664479166669</v>
      </c>
      <c r="B6527" s="23" t="s">
        <v>19</v>
      </c>
      <c r="C6527" s="23" t="s">
        <v>8321</v>
      </c>
      <c r="D6527" s="23" t="s">
        <v>8322</v>
      </c>
      <c r="E6527" s="23" t="s">
        <v>1</v>
      </c>
      <c r="F6527" s="23" t="s">
        <v>22</v>
      </c>
      <c r="G6527" s="23" t="s">
        <v>975</v>
      </c>
      <c r="H6527" s="2" t="s">
        <v>7744</v>
      </c>
      <c r="I6527" s="23" t="s">
        <v>23</v>
      </c>
      <c r="J6527" s="23"/>
      <c r="K6527" s="23" t="s">
        <v>9712</v>
      </c>
      <c r="L6527" s="23" t="s">
        <v>9538</v>
      </c>
      <c r="M6527" s="23">
        <f>YEAR(Tabla2[[#This Row],[Fecha de creación]])</f>
        <v>2022</v>
      </c>
      <c r="N6527" s="23">
        <f>MONTH(Tabla2[[#This Row],[Fecha de creación]])</f>
        <v>1</v>
      </c>
      <c r="O6527" s="6"/>
    </row>
    <row r="6528" spans="1:15" x14ac:dyDescent="0.25">
      <c r="A6528" s="26">
        <v>44580.673125000001</v>
      </c>
      <c r="B6528" s="23" t="s">
        <v>0</v>
      </c>
      <c r="C6528" s="23" t="s">
        <v>8323</v>
      </c>
      <c r="D6528" s="23" t="s">
        <v>6</v>
      </c>
      <c r="E6528" s="23" t="s">
        <v>1</v>
      </c>
      <c r="F6528" s="23" t="s">
        <v>7</v>
      </c>
      <c r="G6528" s="23" t="s">
        <v>975</v>
      </c>
      <c r="H6528" s="2" t="s">
        <v>7722</v>
      </c>
      <c r="I6528" s="23" t="s">
        <v>7412</v>
      </c>
      <c r="J6528" s="23" t="s">
        <v>59</v>
      </c>
      <c r="K6528" s="23" t="s">
        <v>9712</v>
      </c>
      <c r="L6528" s="23" t="s">
        <v>9539</v>
      </c>
      <c r="M6528" s="23">
        <f>YEAR(Tabla2[[#This Row],[Fecha de creación]])</f>
        <v>2022</v>
      </c>
      <c r="N6528" s="23">
        <f>MONTH(Tabla2[[#This Row],[Fecha de creación]])</f>
        <v>1</v>
      </c>
      <c r="O6528" s="6"/>
    </row>
    <row r="6529" spans="1:15" x14ac:dyDescent="0.25">
      <c r="A6529" s="26">
        <v>44580.676759259259</v>
      </c>
      <c r="B6529" s="23" t="s">
        <v>189</v>
      </c>
      <c r="C6529" s="23" t="s">
        <v>8324</v>
      </c>
      <c r="D6529" s="23" t="s">
        <v>7351</v>
      </c>
      <c r="E6529" s="23" t="s">
        <v>1</v>
      </c>
      <c r="F6529" s="23" t="s">
        <v>7</v>
      </c>
      <c r="G6529" s="23" t="s">
        <v>1551</v>
      </c>
      <c r="H6529" s="2" t="s">
        <v>7734</v>
      </c>
      <c r="I6529" s="23" t="s">
        <v>7524</v>
      </c>
      <c r="J6529" s="23" t="s">
        <v>958</v>
      </c>
      <c r="K6529" s="23" t="s">
        <v>9712</v>
      </c>
      <c r="L6529" s="23" t="s">
        <v>9538</v>
      </c>
      <c r="M6529" s="23">
        <f>YEAR(Tabla2[[#This Row],[Fecha de creación]])</f>
        <v>2022</v>
      </c>
      <c r="N6529" s="23">
        <f>MONTH(Tabla2[[#This Row],[Fecha de creación]])</f>
        <v>1</v>
      </c>
      <c r="O6529" s="6"/>
    </row>
    <row r="6530" spans="1:15" x14ac:dyDescent="0.25">
      <c r="A6530" s="26">
        <v>44580.683391203704</v>
      </c>
      <c r="B6530" s="23" t="s">
        <v>0</v>
      </c>
      <c r="C6530" s="23" t="s">
        <v>8325</v>
      </c>
      <c r="D6530" s="23" t="s">
        <v>586</v>
      </c>
      <c r="E6530" s="23" t="s">
        <v>1</v>
      </c>
      <c r="F6530" s="23" t="s">
        <v>7</v>
      </c>
      <c r="G6530" s="23" t="s">
        <v>975</v>
      </c>
      <c r="H6530" s="2" t="s">
        <v>7748</v>
      </c>
      <c r="I6530" s="23" t="s">
        <v>7412</v>
      </c>
      <c r="J6530" s="23"/>
      <c r="K6530" s="23" t="s">
        <v>9712</v>
      </c>
      <c r="L6530" s="23" t="s">
        <v>9538</v>
      </c>
      <c r="M6530" s="23">
        <f>YEAR(Tabla2[[#This Row],[Fecha de creación]])</f>
        <v>2022</v>
      </c>
      <c r="N6530" s="23">
        <f>MONTH(Tabla2[[#This Row],[Fecha de creación]])</f>
        <v>1</v>
      </c>
      <c r="O6530" s="6"/>
    </row>
    <row r="6531" spans="1:15" x14ac:dyDescent="0.25">
      <c r="A6531" s="26">
        <v>44580.733831018515</v>
      </c>
      <c r="B6531" s="23" t="s">
        <v>0</v>
      </c>
      <c r="C6531" s="23" t="s">
        <v>8326</v>
      </c>
      <c r="D6531" s="23" t="s">
        <v>8327</v>
      </c>
      <c r="E6531" s="23" t="s">
        <v>1</v>
      </c>
      <c r="F6531" s="23" t="s">
        <v>22</v>
      </c>
      <c r="G6531" s="23" t="s">
        <v>975</v>
      </c>
      <c r="H6531" s="2" t="s">
        <v>7734</v>
      </c>
      <c r="I6531" s="23" t="s">
        <v>7412</v>
      </c>
      <c r="J6531" s="23"/>
      <c r="K6531" s="23" t="s">
        <v>9712</v>
      </c>
      <c r="L6531" s="23" t="s">
        <v>9538</v>
      </c>
      <c r="M6531" s="23">
        <f>YEAR(Tabla2[[#This Row],[Fecha de creación]])</f>
        <v>2022</v>
      </c>
      <c r="N6531" s="23">
        <f>MONTH(Tabla2[[#This Row],[Fecha de creación]])</f>
        <v>1</v>
      </c>
      <c r="O6531" s="6"/>
    </row>
    <row r="6532" spans="1:15" x14ac:dyDescent="0.25">
      <c r="A6532" s="26">
        <v>44580.747974537036</v>
      </c>
      <c r="B6532" s="23" t="s">
        <v>0</v>
      </c>
      <c r="C6532" s="23" t="s">
        <v>8328</v>
      </c>
      <c r="D6532" s="23" t="s">
        <v>349</v>
      </c>
      <c r="E6532" s="23" t="s">
        <v>1</v>
      </c>
      <c r="F6532" s="23" t="s">
        <v>7</v>
      </c>
      <c r="G6532" s="23" t="s">
        <v>975</v>
      </c>
      <c r="H6532" s="2" t="s">
        <v>7980</v>
      </c>
      <c r="I6532" s="23" t="s">
        <v>7412</v>
      </c>
      <c r="J6532" s="23"/>
      <c r="K6532" s="23" t="s">
        <v>9712</v>
      </c>
      <c r="L6532" s="23" t="s">
        <v>9538</v>
      </c>
      <c r="M6532" s="23">
        <f>YEAR(Tabla2[[#This Row],[Fecha de creación]])</f>
        <v>2022</v>
      </c>
      <c r="N6532" s="23">
        <f>MONTH(Tabla2[[#This Row],[Fecha de creación]])</f>
        <v>1</v>
      </c>
      <c r="O6532" s="6"/>
    </row>
    <row r="6533" spans="1:15" x14ac:dyDescent="0.25">
      <c r="A6533" s="26">
        <v>44581.376481481479</v>
      </c>
      <c r="B6533" s="23" t="s">
        <v>0</v>
      </c>
      <c r="C6533" s="23" t="s">
        <v>8329</v>
      </c>
      <c r="D6533" s="23" t="s">
        <v>382</v>
      </c>
      <c r="E6533" s="23" t="s">
        <v>1</v>
      </c>
      <c r="F6533" s="23" t="s">
        <v>7</v>
      </c>
      <c r="G6533" s="23" t="s">
        <v>975</v>
      </c>
      <c r="H6533" s="2" t="s">
        <v>7723</v>
      </c>
      <c r="I6533" s="23" t="s">
        <v>5999</v>
      </c>
      <c r="J6533" s="23"/>
      <c r="K6533" s="23" t="s">
        <v>9712</v>
      </c>
      <c r="L6533" s="23" t="s">
        <v>9539</v>
      </c>
      <c r="M6533" s="23">
        <f>YEAR(Tabla2[[#This Row],[Fecha de creación]])</f>
        <v>2022</v>
      </c>
      <c r="N6533" s="23">
        <f>MONTH(Tabla2[[#This Row],[Fecha de creación]])</f>
        <v>1</v>
      </c>
      <c r="O6533" s="6"/>
    </row>
    <row r="6534" spans="1:15" x14ac:dyDescent="0.25">
      <c r="A6534" s="26">
        <v>44581.394201388888</v>
      </c>
      <c r="B6534" s="23" t="s">
        <v>0</v>
      </c>
      <c r="C6534" s="23" t="s">
        <v>8330</v>
      </c>
      <c r="D6534" s="23" t="s">
        <v>4644</v>
      </c>
      <c r="E6534" s="23" t="s">
        <v>1</v>
      </c>
      <c r="F6534" s="23" t="s">
        <v>7</v>
      </c>
      <c r="G6534" s="23" t="s">
        <v>975</v>
      </c>
      <c r="H6534" s="2" t="s">
        <v>7980</v>
      </c>
      <c r="I6534" s="23" t="s">
        <v>5999</v>
      </c>
      <c r="J6534" s="23"/>
      <c r="K6534" s="23" t="s">
        <v>9712</v>
      </c>
      <c r="L6534" s="23" t="s">
        <v>9538</v>
      </c>
      <c r="M6534" s="23">
        <f>YEAR(Tabla2[[#This Row],[Fecha de creación]])</f>
        <v>2022</v>
      </c>
      <c r="N6534" s="23">
        <f>MONTH(Tabla2[[#This Row],[Fecha de creación]])</f>
        <v>1</v>
      </c>
      <c r="O6534" s="6"/>
    </row>
    <row r="6535" spans="1:15" x14ac:dyDescent="0.25">
      <c r="A6535" s="26">
        <v>44581.407175925924</v>
      </c>
      <c r="B6535" s="23" t="s">
        <v>0</v>
      </c>
      <c r="C6535" s="23" t="s">
        <v>8331</v>
      </c>
      <c r="D6535" s="23" t="s">
        <v>586</v>
      </c>
      <c r="E6535" s="23" t="s">
        <v>1</v>
      </c>
      <c r="F6535" s="23" t="s">
        <v>22</v>
      </c>
      <c r="G6535" s="23" t="s">
        <v>975</v>
      </c>
      <c r="H6535" s="2" t="s">
        <v>7742</v>
      </c>
      <c r="I6535" s="23" t="s">
        <v>7412</v>
      </c>
      <c r="J6535" s="23" t="s">
        <v>59</v>
      </c>
      <c r="K6535" s="23" t="s">
        <v>9712</v>
      </c>
      <c r="L6535" s="23" t="s">
        <v>9538</v>
      </c>
      <c r="M6535" s="23">
        <f>YEAR(Tabla2[[#This Row],[Fecha de creación]])</f>
        <v>2022</v>
      </c>
      <c r="N6535" s="23">
        <f>MONTH(Tabla2[[#This Row],[Fecha de creación]])</f>
        <v>1</v>
      </c>
      <c r="O6535" s="6"/>
    </row>
    <row r="6536" spans="1:15" x14ac:dyDescent="0.25">
      <c r="A6536" s="26">
        <v>44581.408912037034</v>
      </c>
      <c r="B6536" s="23" t="s">
        <v>56</v>
      </c>
      <c r="C6536" s="23" t="s">
        <v>8332</v>
      </c>
      <c r="D6536" s="23" t="s">
        <v>4281</v>
      </c>
      <c r="E6536" s="23" t="s">
        <v>1</v>
      </c>
      <c r="F6536" s="23" t="s">
        <v>7</v>
      </c>
      <c r="G6536" s="23" t="s">
        <v>975</v>
      </c>
      <c r="H6536" s="2" t="s">
        <v>7722</v>
      </c>
      <c r="I6536" s="23" t="s">
        <v>7342</v>
      </c>
      <c r="J6536" s="23" t="s">
        <v>59</v>
      </c>
      <c r="K6536" s="23" t="s">
        <v>9712</v>
      </c>
      <c r="L6536" s="23" t="s">
        <v>9538</v>
      </c>
      <c r="M6536" s="23">
        <f>YEAR(Tabla2[[#This Row],[Fecha de creación]])</f>
        <v>2022</v>
      </c>
      <c r="N6536" s="23">
        <f>MONTH(Tabla2[[#This Row],[Fecha de creación]])</f>
        <v>1</v>
      </c>
      <c r="O6536" s="6"/>
    </row>
    <row r="6537" spans="1:15" x14ac:dyDescent="0.25">
      <c r="A6537" s="26">
        <v>44581.416620370372</v>
      </c>
      <c r="B6537" s="23" t="s">
        <v>0</v>
      </c>
      <c r="C6537" s="23" t="s">
        <v>8333</v>
      </c>
      <c r="D6537" s="23" t="s">
        <v>8334</v>
      </c>
      <c r="E6537" s="23" t="s">
        <v>1</v>
      </c>
      <c r="F6537" s="23" t="s">
        <v>7</v>
      </c>
      <c r="G6537" s="23" t="s">
        <v>975</v>
      </c>
      <c r="H6537" s="2" t="s">
        <v>7730</v>
      </c>
      <c r="I6537" s="23" t="s">
        <v>7412</v>
      </c>
      <c r="J6537" s="23" t="s">
        <v>59</v>
      </c>
      <c r="K6537" s="23" t="s">
        <v>9712</v>
      </c>
      <c r="L6537" s="23" t="s">
        <v>9538</v>
      </c>
      <c r="M6537" s="23">
        <f>YEAR(Tabla2[[#This Row],[Fecha de creación]])</f>
        <v>2022</v>
      </c>
      <c r="N6537" s="23">
        <f>MONTH(Tabla2[[#This Row],[Fecha de creación]])</f>
        <v>1</v>
      </c>
      <c r="O6537" s="6"/>
    </row>
    <row r="6538" spans="1:15" x14ac:dyDescent="0.25">
      <c r="A6538" s="26">
        <v>44581.440625000003</v>
      </c>
      <c r="B6538" s="23" t="s">
        <v>189</v>
      </c>
      <c r="C6538" s="23" t="s">
        <v>8335</v>
      </c>
      <c r="D6538" s="23" t="s">
        <v>3478</v>
      </c>
      <c r="E6538" s="23" t="s">
        <v>1</v>
      </c>
      <c r="F6538" s="23" t="s">
        <v>22</v>
      </c>
      <c r="G6538" s="23" t="s">
        <v>975</v>
      </c>
      <c r="H6538" s="2" t="s">
        <v>7731</v>
      </c>
      <c r="I6538" s="23" t="s">
        <v>4486</v>
      </c>
      <c r="J6538" s="23" t="s">
        <v>59</v>
      </c>
      <c r="K6538" s="23" t="s">
        <v>9712</v>
      </c>
      <c r="L6538" s="23" t="s">
        <v>9538</v>
      </c>
      <c r="M6538" s="23">
        <f>YEAR(Tabla2[[#This Row],[Fecha de creación]])</f>
        <v>2022</v>
      </c>
      <c r="N6538" s="23">
        <f>MONTH(Tabla2[[#This Row],[Fecha de creación]])</f>
        <v>1</v>
      </c>
      <c r="O6538" s="6"/>
    </row>
    <row r="6539" spans="1:15" x14ac:dyDescent="0.25">
      <c r="A6539" s="26">
        <v>44581.456562500003</v>
      </c>
      <c r="B6539" s="23" t="s">
        <v>0</v>
      </c>
      <c r="C6539" s="23" t="s">
        <v>8336</v>
      </c>
      <c r="D6539" s="23" t="s">
        <v>1016</v>
      </c>
      <c r="E6539" s="23" t="s">
        <v>1</v>
      </c>
      <c r="F6539" s="23" t="s">
        <v>7</v>
      </c>
      <c r="G6539" s="23" t="s">
        <v>975</v>
      </c>
      <c r="H6539" s="2" t="s">
        <v>7731</v>
      </c>
      <c r="I6539" s="23" t="s">
        <v>7412</v>
      </c>
      <c r="J6539" s="23" t="s">
        <v>59</v>
      </c>
      <c r="K6539" s="23" t="s">
        <v>9712</v>
      </c>
      <c r="L6539" s="23" t="s">
        <v>9538</v>
      </c>
      <c r="M6539" s="23">
        <f>YEAR(Tabla2[[#This Row],[Fecha de creación]])</f>
        <v>2022</v>
      </c>
      <c r="N6539" s="23">
        <f>MONTH(Tabla2[[#This Row],[Fecha de creación]])</f>
        <v>1</v>
      </c>
      <c r="O6539" s="6"/>
    </row>
    <row r="6540" spans="1:15" x14ac:dyDescent="0.25">
      <c r="A6540" s="26">
        <v>44581.459293981483</v>
      </c>
      <c r="B6540" s="23" t="s">
        <v>0</v>
      </c>
      <c r="C6540" s="23" t="s">
        <v>8337</v>
      </c>
      <c r="D6540" s="23" t="s">
        <v>967</v>
      </c>
      <c r="E6540" s="23" t="s">
        <v>1</v>
      </c>
      <c r="F6540" s="23" t="s">
        <v>22</v>
      </c>
      <c r="G6540" s="23" t="s">
        <v>975</v>
      </c>
      <c r="H6540" s="2" t="s">
        <v>7733</v>
      </c>
      <c r="I6540" s="23" t="s">
        <v>5999</v>
      </c>
      <c r="J6540" s="23"/>
      <c r="K6540" s="23" t="s">
        <v>9712</v>
      </c>
      <c r="L6540" s="23" t="s">
        <v>9538</v>
      </c>
      <c r="M6540" s="23">
        <f>YEAR(Tabla2[[#This Row],[Fecha de creación]])</f>
        <v>2022</v>
      </c>
      <c r="N6540" s="23">
        <f>MONTH(Tabla2[[#This Row],[Fecha de creación]])</f>
        <v>1</v>
      </c>
      <c r="O6540" s="6"/>
    </row>
    <row r="6541" spans="1:15" x14ac:dyDescent="0.25">
      <c r="A6541" s="26">
        <v>44581.459722222222</v>
      </c>
      <c r="B6541" s="23" t="s">
        <v>0</v>
      </c>
      <c r="C6541" s="23" t="s">
        <v>8338</v>
      </c>
      <c r="D6541" s="23" t="s">
        <v>6</v>
      </c>
      <c r="E6541" s="23" t="s">
        <v>1</v>
      </c>
      <c r="F6541" s="23" t="s">
        <v>7</v>
      </c>
      <c r="G6541" s="23" t="s">
        <v>975</v>
      </c>
      <c r="H6541" s="2" t="s">
        <v>7722</v>
      </c>
      <c r="I6541" s="23" t="s">
        <v>5999</v>
      </c>
      <c r="J6541" s="23"/>
      <c r="K6541" s="23" t="s">
        <v>9712</v>
      </c>
      <c r="L6541" s="23" t="s">
        <v>9538</v>
      </c>
      <c r="M6541" s="23">
        <f>YEAR(Tabla2[[#This Row],[Fecha de creación]])</f>
        <v>2022</v>
      </c>
      <c r="N6541" s="23">
        <f>MONTH(Tabla2[[#This Row],[Fecha de creación]])</f>
        <v>1</v>
      </c>
      <c r="O6541" s="6"/>
    </row>
    <row r="6542" spans="1:15" x14ac:dyDescent="0.25">
      <c r="A6542" s="26">
        <v>44581.479560185187</v>
      </c>
      <c r="B6542" s="23" t="s">
        <v>0</v>
      </c>
      <c r="C6542" s="23" t="s">
        <v>8339</v>
      </c>
      <c r="D6542" s="23" t="s">
        <v>868</v>
      </c>
      <c r="E6542" s="23" t="s">
        <v>1</v>
      </c>
      <c r="F6542" s="23" t="s">
        <v>7</v>
      </c>
      <c r="G6542" s="23" t="s">
        <v>1551</v>
      </c>
      <c r="H6542" s="2" t="s">
        <v>7733</v>
      </c>
      <c r="I6542" s="23" t="s">
        <v>11</v>
      </c>
      <c r="J6542" s="23" t="s">
        <v>964</v>
      </c>
      <c r="K6542" s="23" t="s">
        <v>9712</v>
      </c>
      <c r="L6542" s="23" t="s">
        <v>9539</v>
      </c>
      <c r="M6542" s="23">
        <f>YEAR(Tabla2[[#This Row],[Fecha de creación]])</f>
        <v>2022</v>
      </c>
      <c r="N6542" s="23">
        <f>MONTH(Tabla2[[#This Row],[Fecha de creación]])</f>
        <v>1</v>
      </c>
      <c r="O6542" s="6"/>
    </row>
    <row r="6543" spans="1:15" x14ac:dyDescent="0.25">
      <c r="A6543" s="26">
        <v>44581.488969907405</v>
      </c>
      <c r="B6543" s="23" t="s">
        <v>56</v>
      </c>
      <c r="C6543" s="23" t="s">
        <v>8340</v>
      </c>
      <c r="D6543" s="23" t="s">
        <v>4281</v>
      </c>
      <c r="E6543" s="23" t="s">
        <v>1</v>
      </c>
      <c r="F6543" s="23" t="s">
        <v>7</v>
      </c>
      <c r="G6543" s="23" t="s">
        <v>975</v>
      </c>
      <c r="H6543" s="2" t="s">
        <v>7722</v>
      </c>
      <c r="I6543" s="23" t="s">
        <v>7342</v>
      </c>
      <c r="J6543" s="23" t="s">
        <v>59</v>
      </c>
      <c r="K6543" s="23" t="s">
        <v>9712</v>
      </c>
      <c r="L6543" s="23" t="s">
        <v>9538</v>
      </c>
      <c r="M6543" s="23">
        <f>YEAR(Tabla2[[#This Row],[Fecha de creación]])</f>
        <v>2022</v>
      </c>
      <c r="N6543" s="23">
        <f>MONTH(Tabla2[[#This Row],[Fecha de creación]])</f>
        <v>1</v>
      </c>
      <c r="O6543" s="6"/>
    </row>
    <row r="6544" spans="1:15" x14ac:dyDescent="0.25">
      <c r="A6544" s="26">
        <v>44581.492199074077</v>
      </c>
      <c r="B6544" s="23" t="s">
        <v>0</v>
      </c>
      <c r="C6544" s="23" t="s">
        <v>8341</v>
      </c>
      <c r="D6544" s="23" t="s">
        <v>989</v>
      </c>
      <c r="E6544" s="23" t="s">
        <v>1</v>
      </c>
      <c r="F6544" s="23" t="s">
        <v>22</v>
      </c>
      <c r="G6544" s="23" t="s">
        <v>975</v>
      </c>
      <c r="I6544" s="23" t="s">
        <v>7412</v>
      </c>
      <c r="J6544" s="23"/>
      <c r="K6544" s="23" t="s">
        <v>9712</v>
      </c>
      <c r="L6544" s="23" t="s">
        <v>9538</v>
      </c>
      <c r="M6544" s="23">
        <f>YEAR(Tabla2[[#This Row],[Fecha de creación]])</f>
        <v>2022</v>
      </c>
      <c r="N6544" s="23">
        <f>MONTH(Tabla2[[#This Row],[Fecha de creación]])</f>
        <v>1</v>
      </c>
      <c r="O6544" s="6"/>
    </row>
    <row r="6545" spans="1:15" x14ac:dyDescent="0.25">
      <c r="A6545" s="26">
        <v>44581.598333333335</v>
      </c>
      <c r="B6545" s="23" t="s">
        <v>189</v>
      </c>
      <c r="C6545" s="23" t="s">
        <v>8342</v>
      </c>
      <c r="D6545" s="23" t="s">
        <v>131</v>
      </c>
      <c r="E6545" s="23" t="s">
        <v>1</v>
      </c>
      <c r="F6545" s="23" t="s">
        <v>7</v>
      </c>
      <c r="G6545" s="23" t="s">
        <v>975</v>
      </c>
      <c r="H6545" s="2" t="s">
        <v>7728</v>
      </c>
      <c r="I6545" s="23" t="s">
        <v>7338</v>
      </c>
      <c r="J6545" s="23" t="s">
        <v>59</v>
      </c>
      <c r="K6545" s="23" t="s">
        <v>9712</v>
      </c>
      <c r="L6545" s="23" t="s">
        <v>9538</v>
      </c>
      <c r="M6545" s="23">
        <f>YEAR(Tabla2[[#This Row],[Fecha de creación]])</f>
        <v>2022</v>
      </c>
      <c r="N6545" s="23">
        <f>MONTH(Tabla2[[#This Row],[Fecha de creación]])</f>
        <v>1</v>
      </c>
      <c r="O6545" s="6"/>
    </row>
    <row r="6546" spans="1:15" x14ac:dyDescent="0.25">
      <c r="A6546" s="26">
        <v>44581.601354166669</v>
      </c>
      <c r="B6546" s="23" t="s">
        <v>0</v>
      </c>
      <c r="C6546" s="23" t="s">
        <v>8343</v>
      </c>
      <c r="D6546" s="23" t="s">
        <v>389</v>
      </c>
      <c r="E6546" s="23" t="s">
        <v>1</v>
      </c>
      <c r="F6546" s="23" t="s">
        <v>2</v>
      </c>
      <c r="G6546" s="23" t="s">
        <v>1551</v>
      </c>
      <c r="H6546" s="2" t="s">
        <v>7741</v>
      </c>
      <c r="I6546" s="23" t="s">
        <v>11</v>
      </c>
      <c r="J6546" s="23"/>
      <c r="K6546" s="23" t="s">
        <v>9712</v>
      </c>
      <c r="L6546" s="23" t="s">
        <v>9538</v>
      </c>
      <c r="M6546" s="23">
        <f>YEAR(Tabla2[[#This Row],[Fecha de creación]])</f>
        <v>2022</v>
      </c>
      <c r="N6546" s="23">
        <f>MONTH(Tabla2[[#This Row],[Fecha de creación]])</f>
        <v>1</v>
      </c>
      <c r="O6546" s="6"/>
    </row>
    <row r="6547" spans="1:15" x14ac:dyDescent="0.25">
      <c r="A6547" s="26">
        <v>44581.622557870367</v>
      </c>
      <c r="B6547" s="23" t="s">
        <v>0</v>
      </c>
      <c r="C6547" s="23" t="s">
        <v>8344</v>
      </c>
      <c r="D6547" s="23" t="s">
        <v>6</v>
      </c>
      <c r="E6547" s="23" t="s">
        <v>1</v>
      </c>
      <c r="F6547" s="23" t="s">
        <v>7</v>
      </c>
      <c r="G6547" s="23" t="s">
        <v>975</v>
      </c>
      <c r="H6547" s="2" t="s">
        <v>7722</v>
      </c>
      <c r="I6547" s="23" t="s">
        <v>7412</v>
      </c>
      <c r="J6547" s="23" t="s">
        <v>59</v>
      </c>
      <c r="K6547" s="23" t="s">
        <v>9712</v>
      </c>
      <c r="L6547" s="23" t="s">
        <v>9538</v>
      </c>
      <c r="M6547" s="23">
        <f>YEAR(Tabla2[[#This Row],[Fecha de creación]])</f>
        <v>2022</v>
      </c>
      <c r="N6547" s="23">
        <f>MONTH(Tabla2[[#This Row],[Fecha de creación]])</f>
        <v>1</v>
      </c>
      <c r="O6547" s="6"/>
    </row>
    <row r="6548" spans="1:15" x14ac:dyDescent="0.25">
      <c r="A6548" s="26">
        <v>44581.633333333331</v>
      </c>
      <c r="B6548" s="23" t="s">
        <v>0</v>
      </c>
      <c r="C6548" s="23" t="s">
        <v>8345</v>
      </c>
      <c r="D6548" s="23" t="s">
        <v>7108</v>
      </c>
      <c r="E6548" s="23" t="s">
        <v>1</v>
      </c>
      <c r="F6548" s="23" t="s">
        <v>22</v>
      </c>
      <c r="G6548" s="23" t="s">
        <v>975</v>
      </c>
      <c r="H6548" s="2" t="s">
        <v>8893</v>
      </c>
      <c r="I6548" s="23" t="s">
        <v>7603</v>
      </c>
      <c r="J6548" s="23" t="s">
        <v>59</v>
      </c>
      <c r="K6548" s="23" t="s">
        <v>9712</v>
      </c>
      <c r="L6548" s="23" t="s">
        <v>9539</v>
      </c>
      <c r="M6548" s="23">
        <f>YEAR(Tabla2[[#This Row],[Fecha de creación]])</f>
        <v>2022</v>
      </c>
      <c r="N6548" s="23">
        <f>MONTH(Tabla2[[#This Row],[Fecha de creación]])</f>
        <v>1</v>
      </c>
      <c r="O6548" s="6"/>
    </row>
    <row r="6549" spans="1:15" x14ac:dyDescent="0.25">
      <c r="A6549" s="26">
        <v>44581.636296296296</v>
      </c>
      <c r="B6549" s="23" t="s">
        <v>100</v>
      </c>
      <c r="C6549" s="23" t="s">
        <v>8346</v>
      </c>
      <c r="D6549" s="23" t="s">
        <v>962</v>
      </c>
      <c r="E6549" s="23" t="s">
        <v>1</v>
      </c>
      <c r="F6549" s="23" t="s">
        <v>7</v>
      </c>
      <c r="G6549" s="23" t="s">
        <v>975</v>
      </c>
      <c r="H6549" s="2" t="s">
        <v>7730</v>
      </c>
      <c r="I6549" s="23" t="s">
        <v>7660</v>
      </c>
      <c r="J6549" s="23" t="s">
        <v>964</v>
      </c>
      <c r="K6549" s="23" t="s">
        <v>9712</v>
      </c>
      <c r="L6549" s="23" t="s">
        <v>9538</v>
      </c>
      <c r="M6549" s="23">
        <f>YEAR(Tabla2[[#This Row],[Fecha de creación]])</f>
        <v>2022</v>
      </c>
      <c r="N6549" s="23">
        <f>MONTH(Tabla2[[#This Row],[Fecha de creación]])</f>
        <v>1</v>
      </c>
      <c r="O6549" s="6"/>
    </row>
    <row r="6550" spans="1:15" x14ac:dyDescent="0.25">
      <c r="A6550" s="26">
        <v>44581.65216435185</v>
      </c>
      <c r="B6550" s="23" t="s">
        <v>0</v>
      </c>
      <c r="C6550" s="23" t="s">
        <v>8347</v>
      </c>
      <c r="D6550" s="23" t="s">
        <v>6</v>
      </c>
      <c r="E6550" s="23" t="s">
        <v>1</v>
      </c>
      <c r="F6550" s="23" t="s">
        <v>22</v>
      </c>
      <c r="G6550" s="23" t="s">
        <v>975</v>
      </c>
      <c r="H6550" s="2" t="s">
        <v>7722</v>
      </c>
      <c r="I6550" s="23" t="s">
        <v>5999</v>
      </c>
      <c r="J6550" s="23"/>
      <c r="K6550" s="23" t="s">
        <v>9712</v>
      </c>
      <c r="L6550" s="23" t="s">
        <v>9538</v>
      </c>
      <c r="M6550" s="23">
        <f>YEAR(Tabla2[[#This Row],[Fecha de creación]])</f>
        <v>2022</v>
      </c>
      <c r="N6550" s="23">
        <f>MONTH(Tabla2[[#This Row],[Fecha de creación]])</f>
        <v>1</v>
      </c>
      <c r="O6550" s="6"/>
    </row>
    <row r="6551" spans="1:15" x14ac:dyDescent="0.25">
      <c r="A6551" s="26">
        <v>44581.660949074074</v>
      </c>
      <c r="B6551" s="23" t="s">
        <v>0</v>
      </c>
      <c r="C6551" s="23" t="s">
        <v>8348</v>
      </c>
      <c r="D6551" s="23" t="s">
        <v>830</v>
      </c>
      <c r="E6551" s="23" t="s">
        <v>1</v>
      </c>
      <c r="F6551" s="23" t="s">
        <v>22</v>
      </c>
      <c r="G6551" s="23" t="s">
        <v>975</v>
      </c>
      <c r="H6551" s="2" t="s">
        <v>7734</v>
      </c>
      <c r="I6551" s="23" t="s">
        <v>5999</v>
      </c>
      <c r="J6551" s="23"/>
      <c r="K6551" s="23" t="s">
        <v>9712</v>
      </c>
      <c r="L6551" s="23" t="s">
        <v>9538</v>
      </c>
      <c r="M6551" s="23">
        <f>YEAR(Tabla2[[#This Row],[Fecha de creación]])</f>
        <v>2022</v>
      </c>
      <c r="N6551" s="23">
        <f>MONTH(Tabla2[[#This Row],[Fecha de creación]])</f>
        <v>1</v>
      </c>
      <c r="O6551" s="6"/>
    </row>
    <row r="6552" spans="1:15" x14ac:dyDescent="0.25">
      <c r="A6552" s="26">
        <v>44581.66196759259</v>
      </c>
      <c r="B6552" s="23" t="s">
        <v>0</v>
      </c>
      <c r="C6552" s="23" t="s">
        <v>8349</v>
      </c>
      <c r="D6552" s="23" t="s">
        <v>982</v>
      </c>
      <c r="E6552" s="23" t="s">
        <v>1</v>
      </c>
      <c r="F6552" s="23" t="s">
        <v>22</v>
      </c>
      <c r="G6552" s="23" t="s">
        <v>975</v>
      </c>
      <c r="H6552" s="2" t="s">
        <v>8893</v>
      </c>
      <c r="I6552" s="23" t="s">
        <v>5999</v>
      </c>
      <c r="J6552" s="23"/>
      <c r="K6552" s="23" t="s">
        <v>9712</v>
      </c>
      <c r="L6552" s="23" t="s">
        <v>9539</v>
      </c>
      <c r="M6552" s="23">
        <f>YEAR(Tabla2[[#This Row],[Fecha de creación]])</f>
        <v>2022</v>
      </c>
      <c r="N6552" s="23">
        <f>MONTH(Tabla2[[#This Row],[Fecha de creación]])</f>
        <v>1</v>
      </c>
      <c r="O6552" s="6"/>
    </row>
    <row r="6553" spans="1:15" x14ac:dyDescent="0.25">
      <c r="A6553" s="26">
        <v>44581.673263888886</v>
      </c>
      <c r="B6553" s="23" t="s">
        <v>0</v>
      </c>
      <c r="C6553" s="23" t="s">
        <v>8350</v>
      </c>
      <c r="D6553" s="23" t="s">
        <v>830</v>
      </c>
      <c r="E6553" s="23" t="s">
        <v>1</v>
      </c>
      <c r="F6553" s="23" t="s">
        <v>22</v>
      </c>
      <c r="G6553" s="23" t="s">
        <v>3</v>
      </c>
      <c r="H6553" s="2" t="s">
        <v>7734</v>
      </c>
      <c r="I6553" s="23" t="s">
        <v>5999</v>
      </c>
      <c r="J6553" s="23"/>
      <c r="K6553" s="23" t="s">
        <v>9712</v>
      </c>
      <c r="L6553" s="23" t="s">
        <v>9539</v>
      </c>
      <c r="M6553" s="23">
        <f>YEAR(Tabla2[[#This Row],[Fecha de creación]])</f>
        <v>2022</v>
      </c>
      <c r="N6553" s="23">
        <f>MONTH(Tabla2[[#This Row],[Fecha de creación]])</f>
        <v>1</v>
      </c>
      <c r="O6553" s="6"/>
    </row>
    <row r="6554" spans="1:15" x14ac:dyDescent="0.25">
      <c r="A6554" s="26">
        <v>44581.67728009259</v>
      </c>
      <c r="B6554" s="23" t="s">
        <v>56</v>
      </c>
      <c r="C6554" s="23" t="s">
        <v>8351</v>
      </c>
      <c r="D6554" s="23" t="s">
        <v>7341</v>
      </c>
      <c r="E6554" s="23" t="s">
        <v>1</v>
      </c>
      <c r="F6554" s="23" t="s">
        <v>22</v>
      </c>
      <c r="G6554" s="23" t="s">
        <v>975</v>
      </c>
      <c r="H6554" s="2" t="s">
        <v>7734</v>
      </c>
      <c r="I6554" s="23" t="s">
        <v>7342</v>
      </c>
      <c r="J6554" s="23" t="s">
        <v>59</v>
      </c>
      <c r="K6554" s="23" t="s">
        <v>9712</v>
      </c>
      <c r="L6554" s="23" t="s">
        <v>9539</v>
      </c>
      <c r="M6554" s="23">
        <f>YEAR(Tabla2[[#This Row],[Fecha de creación]])</f>
        <v>2022</v>
      </c>
      <c r="N6554" s="23">
        <f>MONTH(Tabla2[[#This Row],[Fecha de creación]])</f>
        <v>1</v>
      </c>
      <c r="O6554" s="6"/>
    </row>
    <row r="6555" spans="1:15" x14ac:dyDescent="0.25">
      <c r="A6555" s="26">
        <v>44581.701909722222</v>
      </c>
      <c r="B6555" s="23" t="s">
        <v>189</v>
      </c>
      <c r="C6555" s="23" t="s">
        <v>8352</v>
      </c>
      <c r="D6555" s="23" t="s">
        <v>7351</v>
      </c>
      <c r="E6555" s="23" t="s">
        <v>1</v>
      </c>
      <c r="F6555" s="23" t="s">
        <v>7</v>
      </c>
      <c r="G6555" s="23" t="s">
        <v>1551</v>
      </c>
      <c r="H6555" s="2" t="s">
        <v>7734</v>
      </c>
      <c r="I6555" s="23" t="s">
        <v>7524</v>
      </c>
      <c r="J6555" s="23" t="s">
        <v>958</v>
      </c>
      <c r="K6555" s="23" t="s">
        <v>9712</v>
      </c>
      <c r="L6555" s="23" t="s">
        <v>9538</v>
      </c>
      <c r="M6555" s="23">
        <f>YEAR(Tabla2[[#This Row],[Fecha de creación]])</f>
        <v>2022</v>
      </c>
      <c r="N6555" s="23">
        <f>MONTH(Tabla2[[#This Row],[Fecha de creación]])</f>
        <v>1</v>
      </c>
      <c r="O6555" s="6"/>
    </row>
    <row r="6556" spans="1:15" x14ac:dyDescent="0.25">
      <c r="A6556" s="26">
        <v>44581.716122685182</v>
      </c>
      <c r="B6556" s="23" t="s">
        <v>0</v>
      </c>
      <c r="C6556" s="23" t="s">
        <v>8353</v>
      </c>
      <c r="D6556" s="23" t="s">
        <v>982</v>
      </c>
      <c r="E6556" s="23" t="s">
        <v>1</v>
      </c>
      <c r="F6556" s="23" t="s">
        <v>22</v>
      </c>
      <c r="G6556" s="23" t="s">
        <v>3</v>
      </c>
      <c r="H6556" s="2" t="s">
        <v>8893</v>
      </c>
      <c r="I6556" s="23" t="s">
        <v>5999</v>
      </c>
      <c r="J6556" s="23"/>
      <c r="K6556" s="23" t="s">
        <v>9712</v>
      </c>
      <c r="L6556" s="23" t="s">
        <v>9538</v>
      </c>
      <c r="M6556" s="23">
        <f>YEAR(Tabla2[[#This Row],[Fecha de creación]])</f>
        <v>2022</v>
      </c>
      <c r="N6556" s="23">
        <f>MONTH(Tabla2[[#This Row],[Fecha de creación]])</f>
        <v>1</v>
      </c>
      <c r="O6556" s="6"/>
    </row>
    <row r="6557" spans="1:15" x14ac:dyDescent="0.25">
      <c r="A6557" s="26">
        <v>44581.774618055555</v>
      </c>
      <c r="B6557" s="23" t="s">
        <v>0</v>
      </c>
      <c r="C6557" s="23" t="s">
        <v>8354</v>
      </c>
      <c r="D6557" s="23" t="s">
        <v>8355</v>
      </c>
      <c r="E6557" s="23" t="s">
        <v>1</v>
      </c>
      <c r="F6557" s="23" t="s">
        <v>2</v>
      </c>
      <c r="G6557" s="23" t="s">
        <v>3</v>
      </c>
      <c r="H6557" s="2" t="s">
        <v>7734</v>
      </c>
      <c r="I6557" s="23" t="s">
        <v>7412</v>
      </c>
      <c r="J6557" s="23"/>
      <c r="K6557" s="23" t="s">
        <v>9712</v>
      </c>
      <c r="L6557" s="23" t="s">
        <v>9538</v>
      </c>
      <c r="M6557" s="23">
        <f>YEAR(Tabla2[[#This Row],[Fecha de creación]])</f>
        <v>2022</v>
      </c>
      <c r="N6557" s="23">
        <f>MONTH(Tabla2[[#This Row],[Fecha de creación]])</f>
        <v>1</v>
      </c>
      <c r="O6557" s="6"/>
    </row>
    <row r="6558" spans="1:15" x14ac:dyDescent="0.25">
      <c r="A6558" s="26">
        <v>44582.383726851855</v>
      </c>
      <c r="B6558" s="23" t="s">
        <v>56</v>
      </c>
      <c r="C6558" s="23" t="s">
        <v>8356</v>
      </c>
      <c r="D6558" s="23" t="s">
        <v>4281</v>
      </c>
      <c r="E6558" s="23" t="s">
        <v>1</v>
      </c>
      <c r="F6558" s="23" t="s">
        <v>7</v>
      </c>
      <c r="G6558" s="23" t="s">
        <v>975</v>
      </c>
      <c r="H6558" s="2" t="s">
        <v>7722</v>
      </c>
      <c r="I6558" s="23" t="s">
        <v>7342</v>
      </c>
      <c r="J6558" s="23" t="s">
        <v>59</v>
      </c>
      <c r="K6558" s="23" t="s">
        <v>9712</v>
      </c>
      <c r="L6558" s="23" t="s">
        <v>9538</v>
      </c>
      <c r="M6558" s="23">
        <f>YEAR(Tabla2[[#This Row],[Fecha de creación]])</f>
        <v>2022</v>
      </c>
      <c r="N6558" s="23">
        <f>MONTH(Tabla2[[#This Row],[Fecha de creación]])</f>
        <v>1</v>
      </c>
      <c r="O6558" s="6"/>
    </row>
    <row r="6559" spans="1:15" x14ac:dyDescent="0.25">
      <c r="A6559" s="26">
        <v>44582.401967592596</v>
      </c>
      <c r="B6559" s="23" t="s">
        <v>56</v>
      </c>
      <c r="C6559" s="23" t="s">
        <v>8357</v>
      </c>
      <c r="D6559" s="23" t="s">
        <v>1029</v>
      </c>
      <c r="E6559" s="23" t="s">
        <v>1</v>
      </c>
      <c r="F6559" s="23" t="s">
        <v>7</v>
      </c>
      <c r="G6559" s="23" t="s">
        <v>975</v>
      </c>
      <c r="H6559" s="2" t="s">
        <v>7730</v>
      </c>
      <c r="I6559" s="23" t="s">
        <v>7342</v>
      </c>
      <c r="J6559" s="23" t="s">
        <v>59</v>
      </c>
      <c r="K6559" s="23" t="s">
        <v>9712</v>
      </c>
      <c r="L6559" s="23" t="s">
        <v>9538</v>
      </c>
      <c r="M6559" s="23">
        <f>YEAR(Tabla2[[#This Row],[Fecha de creación]])</f>
        <v>2022</v>
      </c>
      <c r="N6559" s="23">
        <f>MONTH(Tabla2[[#This Row],[Fecha de creación]])</f>
        <v>1</v>
      </c>
      <c r="O6559" s="6"/>
    </row>
    <row r="6560" spans="1:15" x14ac:dyDescent="0.25">
      <c r="A6560" s="26">
        <v>44582.411192129628</v>
      </c>
      <c r="B6560" s="23" t="s">
        <v>189</v>
      </c>
      <c r="C6560" s="23" t="s">
        <v>8358</v>
      </c>
      <c r="D6560" s="23" t="s">
        <v>7351</v>
      </c>
      <c r="E6560" s="23" t="s">
        <v>1</v>
      </c>
      <c r="F6560" s="23" t="s">
        <v>7</v>
      </c>
      <c r="G6560" s="23" t="s">
        <v>1551</v>
      </c>
      <c r="H6560" s="2" t="s">
        <v>7734</v>
      </c>
      <c r="I6560" s="23" t="s">
        <v>7524</v>
      </c>
      <c r="J6560" s="23" t="s">
        <v>958</v>
      </c>
      <c r="K6560" s="23" t="s">
        <v>9712</v>
      </c>
      <c r="L6560" s="23" t="s">
        <v>9538</v>
      </c>
      <c r="M6560" s="23">
        <f>YEAR(Tabla2[[#This Row],[Fecha de creación]])</f>
        <v>2022</v>
      </c>
      <c r="N6560" s="23">
        <f>MONTH(Tabla2[[#This Row],[Fecha de creación]])</f>
        <v>1</v>
      </c>
      <c r="O6560" s="6"/>
    </row>
    <row r="6561" spans="1:15" x14ac:dyDescent="0.25">
      <c r="A6561" s="26">
        <v>44582.596342592595</v>
      </c>
      <c r="B6561" s="23" t="s">
        <v>100</v>
      </c>
      <c r="C6561" s="23" t="s">
        <v>8359</v>
      </c>
      <c r="D6561" s="23" t="s">
        <v>551</v>
      </c>
      <c r="E6561" s="23" t="s">
        <v>1</v>
      </c>
      <c r="F6561" s="23" t="s">
        <v>7</v>
      </c>
      <c r="G6561" s="23" t="s">
        <v>975</v>
      </c>
      <c r="H6561" s="2" t="s">
        <v>7980</v>
      </c>
      <c r="I6561" s="23" t="s">
        <v>6004</v>
      </c>
      <c r="J6561" s="23"/>
      <c r="K6561" s="23" t="s">
        <v>9712</v>
      </c>
      <c r="L6561" s="23" t="s">
        <v>9538</v>
      </c>
      <c r="M6561" s="23">
        <f>YEAR(Tabla2[[#This Row],[Fecha de creación]])</f>
        <v>2022</v>
      </c>
      <c r="N6561" s="23">
        <f>MONTH(Tabla2[[#This Row],[Fecha de creación]])</f>
        <v>1</v>
      </c>
      <c r="O6561" s="6"/>
    </row>
    <row r="6562" spans="1:15" x14ac:dyDescent="0.25">
      <c r="A6562" s="26">
        <v>44582.598356481481</v>
      </c>
      <c r="B6562" s="23" t="s">
        <v>100</v>
      </c>
      <c r="C6562" s="23" t="s">
        <v>8360</v>
      </c>
      <c r="D6562" s="23" t="s">
        <v>21</v>
      </c>
      <c r="E6562" s="23" t="s">
        <v>1</v>
      </c>
      <c r="F6562" s="23" t="s">
        <v>22</v>
      </c>
      <c r="G6562" s="23" t="s">
        <v>975</v>
      </c>
      <c r="H6562" s="2" t="s">
        <v>7764</v>
      </c>
      <c r="I6562" s="23" t="s">
        <v>6004</v>
      </c>
      <c r="J6562" s="23"/>
      <c r="K6562" s="23" t="s">
        <v>9712</v>
      </c>
      <c r="L6562" s="23" t="s">
        <v>9538</v>
      </c>
      <c r="M6562" s="23">
        <f>YEAR(Tabla2[[#This Row],[Fecha de creación]])</f>
        <v>2022</v>
      </c>
      <c r="N6562" s="23">
        <f>MONTH(Tabla2[[#This Row],[Fecha de creación]])</f>
        <v>1</v>
      </c>
      <c r="O6562" s="6"/>
    </row>
    <row r="6563" spans="1:15" x14ac:dyDescent="0.25">
      <c r="A6563" s="26">
        <v>44582.682002314818</v>
      </c>
      <c r="B6563" s="23" t="s">
        <v>0</v>
      </c>
      <c r="C6563" s="23" t="s">
        <v>8361</v>
      </c>
      <c r="D6563" s="23" t="s">
        <v>8362</v>
      </c>
      <c r="E6563" s="23" t="s">
        <v>1</v>
      </c>
      <c r="F6563" s="23" t="s">
        <v>7</v>
      </c>
      <c r="G6563" s="23" t="s">
        <v>3</v>
      </c>
      <c r="H6563" s="2" t="s">
        <v>7745</v>
      </c>
      <c r="I6563" s="23" t="s">
        <v>120</v>
      </c>
      <c r="J6563" s="23" t="s">
        <v>59</v>
      </c>
      <c r="K6563" s="23" t="s">
        <v>9712</v>
      </c>
      <c r="L6563" s="23" t="s">
        <v>9538</v>
      </c>
      <c r="M6563" s="23">
        <f>YEAR(Tabla2[[#This Row],[Fecha de creación]])</f>
        <v>2022</v>
      </c>
      <c r="N6563" s="23">
        <f>MONTH(Tabla2[[#This Row],[Fecha de creación]])</f>
        <v>1</v>
      </c>
      <c r="O6563" s="6"/>
    </row>
    <row r="6564" spans="1:15" x14ac:dyDescent="0.25">
      <c r="A6564" s="26">
        <v>44583.430590277778</v>
      </c>
      <c r="B6564" s="23" t="s">
        <v>100</v>
      </c>
      <c r="C6564" s="23" t="s">
        <v>8363</v>
      </c>
      <c r="D6564" s="23" t="s">
        <v>6</v>
      </c>
      <c r="E6564" s="23" t="s">
        <v>1</v>
      </c>
      <c r="F6564" s="23" t="s">
        <v>7</v>
      </c>
      <c r="G6564" s="23" t="s">
        <v>975</v>
      </c>
      <c r="H6564" s="2" t="s">
        <v>7722</v>
      </c>
      <c r="I6564" s="23" t="s">
        <v>6004</v>
      </c>
      <c r="J6564" s="23"/>
      <c r="K6564" s="23" t="s">
        <v>9712</v>
      </c>
      <c r="L6564" s="23" t="s">
        <v>9538</v>
      </c>
      <c r="M6564" s="23">
        <f>YEAR(Tabla2[[#This Row],[Fecha de creación]])</f>
        <v>2022</v>
      </c>
      <c r="N6564" s="23">
        <f>MONTH(Tabla2[[#This Row],[Fecha de creación]])</f>
        <v>1</v>
      </c>
      <c r="O6564" s="6"/>
    </row>
    <row r="6565" spans="1:15" x14ac:dyDescent="0.25">
      <c r="A6565" s="26">
        <v>44583.43478009259</v>
      </c>
      <c r="B6565" s="23" t="s">
        <v>0</v>
      </c>
      <c r="C6565" s="23" t="s">
        <v>8364</v>
      </c>
      <c r="D6565" s="23" t="s">
        <v>364</v>
      </c>
      <c r="E6565" s="23" t="s">
        <v>1</v>
      </c>
      <c r="F6565" s="23" t="s">
        <v>7</v>
      </c>
      <c r="G6565" s="23" t="s">
        <v>3</v>
      </c>
      <c r="H6565" s="2" t="s">
        <v>7721</v>
      </c>
      <c r="I6565" s="23" t="s">
        <v>7412</v>
      </c>
      <c r="J6565" s="23" t="s">
        <v>59</v>
      </c>
      <c r="K6565" s="23" t="s">
        <v>9712</v>
      </c>
      <c r="L6565" s="23" t="s">
        <v>9538</v>
      </c>
      <c r="M6565" s="23">
        <f>YEAR(Tabla2[[#This Row],[Fecha de creación]])</f>
        <v>2022</v>
      </c>
      <c r="N6565" s="23">
        <f>MONTH(Tabla2[[#This Row],[Fecha de creación]])</f>
        <v>1</v>
      </c>
      <c r="O6565" s="6"/>
    </row>
    <row r="6566" spans="1:15" x14ac:dyDescent="0.25">
      <c r="A6566" s="26">
        <v>44583.449108796296</v>
      </c>
      <c r="B6566" s="23" t="s">
        <v>0</v>
      </c>
      <c r="C6566" s="23" t="s">
        <v>8365</v>
      </c>
      <c r="D6566" s="23" t="s">
        <v>989</v>
      </c>
      <c r="E6566" s="23" t="s">
        <v>1</v>
      </c>
      <c r="F6566" s="23" t="s">
        <v>22</v>
      </c>
      <c r="G6566" s="23" t="s">
        <v>975</v>
      </c>
      <c r="H6566" s="2" t="s">
        <v>7726</v>
      </c>
      <c r="I6566" s="23" t="s">
        <v>7412</v>
      </c>
      <c r="J6566" s="23" t="s">
        <v>59</v>
      </c>
      <c r="K6566" s="23" t="s">
        <v>9712</v>
      </c>
      <c r="L6566" s="23" t="s">
        <v>9538</v>
      </c>
      <c r="M6566" s="23">
        <f>YEAR(Tabla2[[#This Row],[Fecha de creación]])</f>
        <v>2022</v>
      </c>
      <c r="N6566" s="23">
        <f>MONTH(Tabla2[[#This Row],[Fecha de creación]])</f>
        <v>1</v>
      </c>
      <c r="O6566" s="6"/>
    </row>
    <row r="6567" spans="1:15" x14ac:dyDescent="0.25">
      <c r="A6567" s="26">
        <v>44583.494895833333</v>
      </c>
      <c r="B6567" s="23" t="s">
        <v>0</v>
      </c>
      <c r="C6567" s="23" t="s">
        <v>8366</v>
      </c>
      <c r="D6567" s="23" t="s">
        <v>7521</v>
      </c>
      <c r="E6567" s="23" t="s">
        <v>1</v>
      </c>
      <c r="F6567" s="23" t="s">
        <v>22</v>
      </c>
      <c r="G6567" s="23" t="s">
        <v>975</v>
      </c>
      <c r="H6567" s="2" t="s">
        <v>8893</v>
      </c>
      <c r="I6567" s="23" t="s">
        <v>7412</v>
      </c>
      <c r="J6567" s="23" t="s">
        <v>59</v>
      </c>
      <c r="K6567" s="23" t="s">
        <v>9712</v>
      </c>
      <c r="L6567" s="23" t="s">
        <v>9538</v>
      </c>
      <c r="M6567" s="23">
        <f>YEAR(Tabla2[[#This Row],[Fecha de creación]])</f>
        <v>2022</v>
      </c>
      <c r="N6567" s="23">
        <f>MONTH(Tabla2[[#This Row],[Fecha de creación]])</f>
        <v>1</v>
      </c>
      <c r="O6567" s="6"/>
    </row>
    <row r="6568" spans="1:15" x14ac:dyDescent="0.25">
      <c r="A6568" s="26">
        <v>44583.570729166669</v>
      </c>
      <c r="B6568" s="23" t="s">
        <v>0</v>
      </c>
      <c r="C6568" s="23" t="s">
        <v>8367</v>
      </c>
      <c r="D6568" s="23" t="s">
        <v>6</v>
      </c>
      <c r="E6568" s="23" t="s">
        <v>1</v>
      </c>
      <c r="F6568" s="23" t="s">
        <v>7</v>
      </c>
      <c r="G6568" s="23" t="s">
        <v>975</v>
      </c>
      <c r="H6568" s="2" t="s">
        <v>7722</v>
      </c>
      <c r="I6568" s="23" t="s">
        <v>7412</v>
      </c>
      <c r="J6568" s="23"/>
      <c r="K6568" s="23" t="s">
        <v>9712</v>
      </c>
      <c r="L6568" s="23" t="s">
        <v>9538</v>
      </c>
      <c r="M6568" s="23">
        <f>YEAR(Tabla2[[#This Row],[Fecha de creación]])</f>
        <v>2022</v>
      </c>
      <c r="N6568" s="23">
        <f>MONTH(Tabla2[[#This Row],[Fecha de creación]])</f>
        <v>1</v>
      </c>
      <c r="O6568" s="6"/>
    </row>
    <row r="6569" spans="1:15" x14ac:dyDescent="0.25">
      <c r="A6569" s="26">
        <v>44583.602083333331</v>
      </c>
      <c r="B6569" s="23" t="s">
        <v>100</v>
      </c>
      <c r="C6569" s="23" t="s">
        <v>8368</v>
      </c>
      <c r="D6569" s="23" t="s">
        <v>382</v>
      </c>
      <c r="E6569" s="23" t="s">
        <v>1</v>
      </c>
      <c r="F6569" s="23" t="s">
        <v>7</v>
      </c>
      <c r="G6569" s="23" t="s">
        <v>975</v>
      </c>
      <c r="H6569" s="2" t="s">
        <v>7723</v>
      </c>
      <c r="I6569" s="23" t="s">
        <v>6004</v>
      </c>
      <c r="J6569" s="23"/>
      <c r="K6569" s="23" t="s">
        <v>9712</v>
      </c>
      <c r="L6569" s="23" t="s">
        <v>9538</v>
      </c>
      <c r="M6569" s="23">
        <f>YEAR(Tabla2[[#This Row],[Fecha de creación]])</f>
        <v>2022</v>
      </c>
      <c r="N6569" s="23">
        <f>MONTH(Tabla2[[#This Row],[Fecha de creación]])</f>
        <v>1</v>
      </c>
      <c r="O6569" s="6"/>
    </row>
    <row r="6570" spans="1:15" x14ac:dyDescent="0.25">
      <c r="A6570" s="26">
        <v>44583.632511574076</v>
      </c>
      <c r="B6570" s="23" t="s">
        <v>0</v>
      </c>
      <c r="C6570" s="23" t="s">
        <v>8369</v>
      </c>
      <c r="D6570" s="23" t="s">
        <v>382</v>
      </c>
      <c r="E6570" s="23" t="s">
        <v>1</v>
      </c>
      <c r="F6570" s="23" t="s">
        <v>7</v>
      </c>
      <c r="G6570" s="23" t="s">
        <v>975</v>
      </c>
      <c r="H6570" s="2" t="s">
        <v>7723</v>
      </c>
      <c r="I6570" s="23" t="s">
        <v>7412</v>
      </c>
      <c r="J6570" s="23"/>
      <c r="K6570" s="23" t="s">
        <v>9712</v>
      </c>
      <c r="L6570" s="23" t="s">
        <v>9538</v>
      </c>
      <c r="M6570" s="23">
        <f>YEAR(Tabla2[[#This Row],[Fecha de creación]])</f>
        <v>2022</v>
      </c>
      <c r="N6570" s="23">
        <f>MONTH(Tabla2[[#This Row],[Fecha de creación]])</f>
        <v>1</v>
      </c>
      <c r="O6570" s="6"/>
    </row>
    <row r="6571" spans="1:15" x14ac:dyDescent="0.25">
      <c r="A6571" s="26">
        <v>44583.651041666664</v>
      </c>
      <c r="B6571" s="23" t="s">
        <v>0</v>
      </c>
      <c r="C6571" s="23" t="s">
        <v>8370</v>
      </c>
      <c r="D6571" s="23" t="s">
        <v>49</v>
      </c>
      <c r="E6571" s="23" t="s">
        <v>1</v>
      </c>
      <c r="F6571" s="23" t="s">
        <v>7</v>
      </c>
      <c r="G6571" s="23" t="s">
        <v>975</v>
      </c>
      <c r="H6571" s="2" t="s">
        <v>7745</v>
      </c>
      <c r="I6571" s="23" t="s">
        <v>7412</v>
      </c>
      <c r="J6571" s="23"/>
      <c r="K6571" s="23" t="s">
        <v>9712</v>
      </c>
      <c r="L6571" s="23" t="s">
        <v>9538</v>
      </c>
      <c r="M6571" s="23">
        <f>YEAR(Tabla2[[#This Row],[Fecha de creación]])</f>
        <v>2022</v>
      </c>
      <c r="N6571" s="23">
        <f>MONTH(Tabla2[[#This Row],[Fecha de creación]])</f>
        <v>1</v>
      </c>
      <c r="O6571" s="6"/>
    </row>
    <row r="6572" spans="1:15" x14ac:dyDescent="0.25">
      <c r="A6572" s="26">
        <v>44583.684953703705</v>
      </c>
      <c r="B6572" s="23" t="s">
        <v>0</v>
      </c>
      <c r="C6572" s="23" t="s">
        <v>8371</v>
      </c>
      <c r="D6572" s="23" t="s">
        <v>21</v>
      </c>
      <c r="E6572" s="23" t="s">
        <v>1</v>
      </c>
      <c r="F6572" s="23" t="s">
        <v>22</v>
      </c>
      <c r="G6572" s="23" t="s">
        <v>975</v>
      </c>
      <c r="H6572" s="2" t="s">
        <v>7764</v>
      </c>
      <c r="I6572" s="23" t="s">
        <v>5999</v>
      </c>
      <c r="J6572" s="23"/>
      <c r="K6572" s="23" t="s">
        <v>9712</v>
      </c>
      <c r="L6572" s="23" t="s">
        <v>9539</v>
      </c>
      <c r="M6572" s="23">
        <f>YEAR(Tabla2[[#This Row],[Fecha de creación]])</f>
        <v>2022</v>
      </c>
      <c r="N6572" s="23">
        <f>MONTH(Tabla2[[#This Row],[Fecha de creación]])</f>
        <v>1</v>
      </c>
      <c r="O6572" s="6"/>
    </row>
    <row r="6573" spans="1:15" x14ac:dyDescent="0.25">
      <c r="A6573" s="26">
        <v>44583.690532407411</v>
      </c>
      <c r="B6573" s="23" t="s">
        <v>100</v>
      </c>
      <c r="C6573" s="23" t="s">
        <v>8372</v>
      </c>
      <c r="D6573" s="23" t="s">
        <v>49</v>
      </c>
      <c r="E6573" s="23" t="s">
        <v>1</v>
      </c>
      <c r="F6573" s="23" t="s">
        <v>7</v>
      </c>
      <c r="G6573" s="23" t="s">
        <v>1551</v>
      </c>
      <c r="H6573" s="2" t="s">
        <v>7734</v>
      </c>
      <c r="I6573" s="23" t="s">
        <v>7760</v>
      </c>
      <c r="J6573" s="23"/>
      <c r="K6573" s="23" t="s">
        <v>9712</v>
      </c>
      <c r="L6573" s="23" t="s">
        <v>9538</v>
      </c>
      <c r="M6573" s="23">
        <f>YEAR(Tabla2[[#This Row],[Fecha de creación]])</f>
        <v>2022</v>
      </c>
      <c r="N6573" s="23">
        <f>MONTH(Tabla2[[#This Row],[Fecha de creación]])</f>
        <v>1</v>
      </c>
      <c r="O6573" s="6"/>
    </row>
    <row r="6574" spans="1:15" x14ac:dyDescent="0.25">
      <c r="A6574" s="26">
        <v>44583.694652777776</v>
      </c>
      <c r="B6574" s="23" t="s">
        <v>0</v>
      </c>
      <c r="C6574" s="23" t="s">
        <v>8373</v>
      </c>
      <c r="D6574" s="23" t="s">
        <v>1074</v>
      </c>
      <c r="E6574" s="23" t="s">
        <v>1</v>
      </c>
      <c r="F6574" s="23" t="s">
        <v>7</v>
      </c>
      <c r="G6574" s="23" t="s">
        <v>975</v>
      </c>
      <c r="H6574" s="2" t="s">
        <v>7736</v>
      </c>
      <c r="I6574" s="23" t="s">
        <v>5999</v>
      </c>
      <c r="J6574" s="23"/>
      <c r="K6574" s="23" t="s">
        <v>9712</v>
      </c>
      <c r="L6574" s="23" t="s">
        <v>9538</v>
      </c>
      <c r="M6574" s="23">
        <f>YEAR(Tabla2[[#This Row],[Fecha de creación]])</f>
        <v>2022</v>
      </c>
      <c r="N6574" s="23">
        <f>MONTH(Tabla2[[#This Row],[Fecha de creación]])</f>
        <v>1</v>
      </c>
      <c r="O6574" s="6"/>
    </row>
    <row r="6575" spans="1:15" x14ac:dyDescent="0.25">
      <c r="A6575" s="26">
        <v>44583.698819444442</v>
      </c>
      <c r="B6575" s="23" t="s">
        <v>0</v>
      </c>
      <c r="C6575" s="23" t="s">
        <v>8374</v>
      </c>
      <c r="D6575" s="23" t="s">
        <v>21</v>
      </c>
      <c r="E6575" s="23" t="s">
        <v>1</v>
      </c>
      <c r="F6575" s="23" t="s">
        <v>22</v>
      </c>
      <c r="G6575" s="23" t="s">
        <v>975</v>
      </c>
      <c r="H6575" s="2" t="s">
        <v>7764</v>
      </c>
      <c r="I6575" s="23" t="s">
        <v>5999</v>
      </c>
      <c r="J6575" s="23"/>
      <c r="K6575" s="23" t="s">
        <v>9712</v>
      </c>
      <c r="L6575" s="23" t="s">
        <v>9538</v>
      </c>
      <c r="M6575" s="23">
        <f>YEAR(Tabla2[[#This Row],[Fecha de creación]])</f>
        <v>2022</v>
      </c>
      <c r="N6575" s="23">
        <f>MONTH(Tabla2[[#This Row],[Fecha de creación]])</f>
        <v>1</v>
      </c>
      <c r="O6575" s="6"/>
    </row>
    <row r="6576" spans="1:15" x14ac:dyDescent="0.25">
      <c r="A6576" s="26">
        <v>44583.701562499999</v>
      </c>
      <c r="B6576" s="23" t="s">
        <v>0</v>
      </c>
      <c r="C6576" s="23" t="s">
        <v>8375</v>
      </c>
      <c r="D6576" s="23" t="s">
        <v>3408</v>
      </c>
      <c r="E6576" s="23" t="s">
        <v>1</v>
      </c>
      <c r="F6576" s="23" t="s">
        <v>22</v>
      </c>
      <c r="G6576" s="23" t="s">
        <v>975</v>
      </c>
      <c r="H6576" s="2" t="s">
        <v>7764</v>
      </c>
      <c r="I6576" s="23" t="s">
        <v>7412</v>
      </c>
      <c r="J6576" s="23" t="s">
        <v>59</v>
      </c>
      <c r="K6576" s="23" t="s">
        <v>9712</v>
      </c>
      <c r="L6576" s="23" t="s">
        <v>9538</v>
      </c>
      <c r="M6576" s="23">
        <f>YEAR(Tabla2[[#This Row],[Fecha de creación]])</f>
        <v>2022</v>
      </c>
      <c r="N6576" s="23">
        <f>MONTH(Tabla2[[#This Row],[Fecha de creación]])</f>
        <v>1</v>
      </c>
      <c r="O6576" s="6"/>
    </row>
    <row r="6577" spans="1:15" x14ac:dyDescent="0.25">
      <c r="A6577" s="26">
        <v>44583.703182870369</v>
      </c>
      <c r="B6577" s="23" t="s">
        <v>0</v>
      </c>
      <c r="C6577" s="23" t="s">
        <v>8376</v>
      </c>
      <c r="D6577" s="23" t="s">
        <v>8377</v>
      </c>
      <c r="E6577" s="23" t="s">
        <v>1</v>
      </c>
      <c r="F6577" s="23" t="s">
        <v>22</v>
      </c>
      <c r="G6577" s="23" t="s">
        <v>975</v>
      </c>
      <c r="H6577" s="2" t="s">
        <v>7764</v>
      </c>
      <c r="I6577" s="23" t="s">
        <v>7412</v>
      </c>
      <c r="J6577" s="23"/>
      <c r="K6577" s="23" t="s">
        <v>9712</v>
      </c>
      <c r="L6577" s="23" t="s">
        <v>9539</v>
      </c>
      <c r="M6577" s="23">
        <f>YEAR(Tabla2[[#This Row],[Fecha de creación]])</f>
        <v>2022</v>
      </c>
      <c r="N6577" s="23">
        <f>MONTH(Tabla2[[#This Row],[Fecha de creación]])</f>
        <v>1</v>
      </c>
      <c r="O6577" s="6"/>
    </row>
    <row r="6578" spans="1:15" x14ac:dyDescent="0.25">
      <c r="A6578" s="26">
        <v>44583.70516203704</v>
      </c>
      <c r="B6578" s="23" t="s">
        <v>0</v>
      </c>
      <c r="C6578" s="23" t="s">
        <v>8378</v>
      </c>
      <c r="D6578" s="23" t="s">
        <v>7521</v>
      </c>
      <c r="E6578" s="23" t="s">
        <v>1</v>
      </c>
      <c r="F6578" s="23" t="s">
        <v>22</v>
      </c>
      <c r="G6578" s="23" t="s">
        <v>975</v>
      </c>
      <c r="H6578" s="2" t="s">
        <v>8893</v>
      </c>
      <c r="I6578" s="23" t="s">
        <v>7412</v>
      </c>
      <c r="J6578" s="23" t="s">
        <v>59</v>
      </c>
      <c r="K6578" s="23" t="s">
        <v>9712</v>
      </c>
      <c r="L6578" s="23" t="s">
        <v>9538</v>
      </c>
      <c r="M6578" s="23">
        <f>YEAR(Tabla2[[#This Row],[Fecha de creación]])</f>
        <v>2022</v>
      </c>
      <c r="N6578" s="23">
        <f>MONTH(Tabla2[[#This Row],[Fecha de creación]])</f>
        <v>1</v>
      </c>
      <c r="O6578" s="6"/>
    </row>
    <row r="6579" spans="1:15" x14ac:dyDescent="0.25">
      <c r="A6579" s="26">
        <v>44584.42765046296</v>
      </c>
      <c r="B6579" s="23" t="s">
        <v>0</v>
      </c>
      <c r="C6579" s="23" t="s">
        <v>8379</v>
      </c>
      <c r="D6579" s="23" t="s">
        <v>949</v>
      </c>
      <c r="E6579" s="23" t="s">
        <v>1</v>
      </c>
      <c r="F6579" s="23" t="s">
        <v>2</v>
      </c>
      <c r="G6579" s="23" t="s">
        <v>1551</v>
      </c>
      <c r="H6579" s="2" t="s">
        <v>7737</v>
      </c>
      <c r="I6579" s="23" t="s">
        <v>11</v>
      </c>
      <c r="J6579" s="23" t="s">
        <v>59</v>
      </c>
      <c r="K6579" s="23" t="s">
        <v>9712</v>
      </c>
      <c r="L6579" s="23" t="s">
        <v>9538</v>
      </c>
      <c r="M6579" s="23">
        <f>YEAR(Tabla2[[#This Row],[Fecha de creación]])</f>
        <v>2022</v>
      </c>
      <c r="N6579" s="23">
        <f>MONTH(Tabla2[[#This Row],[Fecha de creación]])</f>
        <v>1</v>
      </c>
      <c r="O6579" s="6"/>
    </row>
    <row r="6580" spans="1:15" x14ac:dyDescent="0.25">
      <c r="A6580" s="26">
        <v>44584.445196759261</v>
      </c>
      <c r="B6580" s="23" t="s">
        <v>0</v>
      </c>
      <c r="C6580" s="23" t="s">
        <v>8380</v>
      </c>
      <c r="D6580" s="23" t="s">
        <v>49</v>
      </c>
      <c r="E6580" s="23" t="s">
        <v>1</v>
      </c>
      <c r="F6580" s="23" t="s">
        <v>7</v>
      </c>
      <c r="G6580" s="23" t="s">
        <v>975</v>
      </c>
      <c r="H6580" s="2" t="s">
        <v>7745</v>
      </c>
      <c r="I6580" s="23" t="s">
        <v>7412</v>
      </c>
      <c r="J6580" s="23"/>
      <c r="K6580" s="23" t="s">
        <v>9712</v>
      </c>
      <c r="L6580" s="23" t="s">
        <v>9538</v>
      </c>
      <c r="M6580" s="23">
        <f>YEAR(Tabla2[[#This Row],[Fecha de creación]])</f>
        <v>2022</v>
      </c>
      <c r="N6580" s="23">
        <f>MONTH(Tabla2[[#This Row],[Fecha de creación]])</f>
        <v>1</v>
      </c>
      <c r="O6580" s="6"/>
    </row>
    <row r="6581" spans="1:15" x14ac:dyDescent="0.25">
      <c r="A6581" s="26">
        <v>44584.449594907404</v>
      </c>
      <c r="B6581" s="23" t="s">
        <v>0</v>
      </c>
      <c r="C6581" s="23" t="s">
        <v>8381</v>
      </c>
      <c r="D6581" s="23" t="s">
        <v>7391</v>
      </c>
      <c r="E6581" s="23" t="s">
        <v>1</v>
      </c>
      <c r="F6581" s="23" t="s">
        <v>22</v>
      </c>
      <c r="G6581" s="23" t="s">
        <v>975</v>
      </c>
      <c r="H6581" s="2" t="s">
        <v>8893</v>
      </c>
      <c r="I6581" s="23" t="s">
        <v>7603</v>
      </c>
      <c r="J6581" s="23" t="s">
        <v>59</v>
      </c>
      <c r="K6581" s="23" t="s">
        <v>9712</v>
      </c>
      <c r="L6581" s="23" t="s">
        <v>9538</v>
      </c>
      <c r="M6581" s="23">
        <f>YEAR(Tabla2[[#This Row],[Fecha de creación]])</f>
        <v>2022</v>
      </c>
      <c r="N6581" s="23">
        <f>MONTH(Tabla2[[#This Row],[Fecha de creación]])</f>
        <v>1</v>
      </c>
      <c r="O6581" s="6"/>
    </row>
    <row r="6582" spans="1:15" x14ac:dyDescent="0.25">
      <c r="A6582" s="26">
        <v>44584.465185185189</v>
      </c>
      <c r="B6582" s="23" t="s">
        <v>0</v>
      </c>
      <c r="C6582" s="23" t="s">
        <v>8382</v>
      </c>
      <c r="D6582" s="23" t="s">
        <v>49</v>
      </c>
      <c r="E6582" s="23" t="s">
        <v>1</v>
      </c>
      <c r="F6582" s="23" t="s">
        <v>7</v>
      </c>
      <c r="G6582" s="23" t="s">
        <v>975</v>
      </c>
      <c r="H6582" s="2" t="s">
        <v>7745</v>
      </c>
      <c r="I6582" s="23" t="s">
        <v>7412</v>
      </c>
      <c r="J6582" s="23"/>
      <c r="K6582" s="23" t="s">
        <v>9712</v>
      </c>
      <c r="L6582" s="23" t="s">
        <v>9538</v>
      </c>
      <c r="M6582" s="23">
        <f>YEAR(Tabla2[[#This Row],[Fecha de creación]])</f>
        <v>2022</v>
      </c>
      <c r="N6582" s="23">
        <f>MONTH(Tabla2[[#This Row],[Fecha de creación]])</f>
        <v>1</v>
      </c>
      <c r="O6582" s="6"/>
    </row>
    <row r="6583" spans="1:15" x14ac:dyDescent="0.25">
      <c r="A6583" s="26">
        <v>44584.474016203705</v>
      </c>
      <c r="B6583" s="23" t="s">
        <v>0</v>
      </c>
      <c r="C6583" s="23" t="s">
        <v>8383</v>
      </c>
      <c r="D6583" s="23" t="s">
        <v>8384</v>
      </c>
      <c r="E6583" s="23" t="s">
        <v>1</v>
      </c>
      <c r="F6583" s="23" t="s">
        <v>7</v>
      </c>
      <c r="G6583" s="23" t="s">
        <v>1551</v>
      </c>
      <c r="H6583" s="2" t="s">
        <v>7739</v>
      </c>
      <c r="I6583" s="23" t="s">
        <v>7749</v>
      </c>
      <c r="J6583" s="23" t="s">
        <v>59</v>
      </c>
      <c r="K6583" s="23" t="s">
        <v>9712</v>
      </c>
      <c r="L6583" s="23" t="s">
        <v>9539</v>
      </c>
      <c r="M6583" s="23">
        <f>YEAR(Tabla2[[#This Row],[Fecha de creación]])</f>
        <v>2022</v>
      </c>
      <c r="N6583" s="23">
        <f>MONTH(Tabla2[[#This Row],[Fecha de creación]])</f>
        <v>1</v>
      </c>
      <c r="O6583" s="6"/>
    </row>
    <row r="6584" spans="1:15" x14ac:dyDescent="0.25">
      <c r="A6584" s="26">
        <v>44584.495104166665</v>
      </c>
      <c r="B6584" s="23" t="s">
        <v>0</v>
      </c>
      <c r="C6584" s="23" t="s">
        <v>8385</v>
      </c>
      <c r="D6584" s="23" t="s">
        <v>8386</v>
      </c>
      <c r="E6584" s="23" t="s">
        <v>1</v>
      </c>
      <c r="F6584" s="23" t="s">
        <v>2</v>
      </c>
      <c r="G6584" s="23" t="s">
        <v>1551</v>
      </c>
      <c r="H6584" s="2" t="s">
        <v>7729</v>
      </c>
      <c r="I6584" s="23" t="s">
        <v>11</v>
      </c>
      <c r="J6584" s="23"/>
      <c r="K6584" s="23" t="s">
        <v>9536</v>
      </c>
      <c r="L6584" s="23" t="s">
        <v>9538</v>
      </c>
      <c r="M6584" s="23">
        <f>YEAR(Tabla2[[#This Row],[Fecha de creación]])</f>
        <v>2022</v>
      </c>
      <c r="N6584" s="23">
        <f>MONTH(Tabla2[[#This Row],[Fecha de creación]])</f>
        <v>1</v>
      </c>
      <c r="O6584" s="6"/>
    </row>
    <row r="6585" spans="1:15" x14ac:dyDescent="0.25">
      <c r="A6585" s="26">
        <v>44584.548217592594</v>
      </c>
      <c r="B6585" s="23" t="s">
        <v>0</v>
      </c>
      <c r="C6585" s="23" t="s">
        <v>8387</v>
      </c>
      <c r="D6585" s="23" t="s">
        <v>8388</v>
      </c>
      <c r="E6585" s="23" t="s">
        <v>1</v>
      </c>
      <c r="F6585" s="23" t="s">
        <v>2</v>
      </c>
      <c r="G6585" s="23" t="s">
        <v>1551</v>
      </c>
      <c r="H6585" s="2" t="s">
        <v>7729</v>
      </c>
      <c r="I6585" s="23" t="s">
        <v>11</v>
      </c>
      <c r="J6585" s="23" t="s">
        <v>59</v>
      </c>
      <c r="K6585" s="23" t="s">
        <v>9712</v>
      </c>
      <c r="L6585" s="23" t="s">
        <v>9539</v>
      </c>
      <c r="M6585" s="23">
        <f>YEAR(Tabla2[[#This Row],[Fecha de creación]])</f>
        <v>2022</v>
      </c>
      <c r="N6585" s="23">
        <f>MONTH(Tabla2[[#This Row],[Fecha de creación]])</f>
        <v>1</v>
      </c>
      <c r="O6585" s="6"/>
    </row>
    <row r="6586" spans="1:15" x14ac:dyDescent="0.25">
      <c r="A6586" s="26">
        <v>44584.590717592589</v>
      </c>
      <c r="B6586" s="23" t="s">
        <v>0</v>
      </c>
      <c r="C6586" s="23" t="s">
        <v>8389</v>
      </c>
      <c r="D6586" s="23" t="s">
        <v>333</v>
      </c>
      <c r="E6586" s="23" t="s">
        <v>1</v>
      </c>
      <c r="F6586" s="23" t="s">
        <v>22</v>
      </c>
      <c r="G6586" s="23" t="s">
        <v>975</v>
      </c>
      <c r="H6586" s="2" t="s">
        <v>7726</v>
      </c>
      <c r="I6586" s="23" t="s">
        <v>7603</v>
      </c>
      <c r="J6586" s="23" t="s">
        <v>59</v>
      </c>
      <c r="K6586" s="23" t="s">
        <v>9712</v>
      </c>
      <c r="L6586" s="23" t="s">
        <v>9539</v>
      </c>
      <c r="M6586" s="23">
        <f>YEAR(Tabla2[[#This Row],[Fecha de creación]])</f>
        <v>2022</v>
      </c>
      <c r="N6586" s="23">
        <f>MONTH(Tabla2[[#This Row],[Fecha de creación]])</f>
        <v>1</v>
      </c>
      <c r="O6586" s="6"/>
    </row>
    <row r="6587" spans="1:15" x14ac:dyDescent="0.25">
      <c r="A6587" s="26">
        <v>44584.592812499999</v>
      </c>
      <c r="B6587" s="23" t="s">
        <v>0</v>
      </c>
      <c r="C6587" s="23" t="s">
        <v>8390</v>
      </c>
      <c r="D6587" s="23" t="s">
        <v>47</v>
      </c>
      <c r="E6587" s="23" t="s">
        <v>1</v>
      </c>
      <c r="F6587" s="23" t="s">
        <v>7</v>
      </c>
      <c r="G6587" s="23" t="s">
        <v>975</v>
      </c>
      <c r="H6587" s="2" t="s">
        <v>7745</v>
      </c>
      <c r="I6587" s="23" t="s">
        <v>7603</v>
      </c>
      <c r="J6587" s="23" t="s">
        <v>59</v>
      </c>
      <c r="K6587" s="23" t="s">
        <v>9712</v>
      </c>
      <c r="L6587" s="23" t="s">
        <v>9539</v>
      </c>
      <c r="M6587" s="23">
        <f>YEAR(Tabla2[[#This Row],[Fecha de creación]])</f>
        <v>2022</v>
      </c>
      <c r="N6587" s="23">
        <f>MONTH(Tabla2[[#This Row],[Fecha de creación]])</f>
        <v>1</v>
      </c>
      <c r="O6587" s="6"/>
    </row>
    <row r="6588" spans="1:15" x14ac:dyDescent="0.25">
      <c r="A6588" s="26">
        <v>44584.67396990741</v>
      </c>
      <c r="B6588" s="23" t="s">
        <v>0</v>
      </c>
      <c r="C6588" s="23" t="s">
        <v>8391</v>
      </c>
      <c r="D6588" s="23" t="s">
        <v>6</v>
      </c>
      <c r="E6588" s="23" t="s">
        <v>1</v>
      </c>
      <c r="F6588" s="23" t="s">
        <v>7</v>
      </c>
      <c r="G6588" s="23" t="s">
        <v>975</v>
      </c>
      <c r="H6588" s="2" t="s">
        <v>7722</v>
      </c>
      <c r="I6588" s="23" t="s">
        <v>7412</v>
      </c>
      <c r="J6588" s="23"/>
      <c r="K6588" s="23" t="s">
        <v>9712</v>
      </c>
      <c r="L6588" s="23" t="s">
        <v>9538</v>
      </c>
      <c r="M6588" s="23">
        <f>YEAR(Tabla2[[#This Row],[Fecha de creación]])</f>
        <v>2022</v>
      </c>
      <c r="N6588" s="23">
        <f>MONTH(Tabla2[[#This Row],[Fecha de creación]])</f>
        <v>1</v>
      </c>
      <c r="O6588" s="6"/>
    </row>
    <row r="6589" spans="1:15" x14ac:dyDescent="0.25">
      <c r="A6589" s="26">
        <v>44584.689085648148</v>
      </c>
      <c r="B6589" s="23" t="s">
        <v>0</v>
      </c>
      <c r="C6589" s="23" t="s">
        <v>8392</v>
      </c>
      <c r="D6589" s="23" t="s">
        <v>6</v>
      </c>
      <c r="E6589" s="23" t="s">
        <v>1</v>
      </c>
      <c r="F6589" s="23" t="s">
        <v>7</v>
      </c>
      <c r="G6589" s="23" t="s">
        <v>975</v>
      </c>
      <c r="H6589" s="2" t="s">
        <v>7722</v>
      </c>
      <c r="I6589" s="23" t="s">
        <v>7412</v>
      </c>
      <c r="J6589" s="23" t="s">
        <v>59</v>
      </c>
      <c r="K6589" s="23" t="s">
        <v>9712</v>
      </c>
      <c r="L6589" s="23" t="s">
        <v>9538</v>
      </c>
      <c r="M6589" s="23">
        <f>YEAR(Tabla2[[#This Row],[Fecha de creación]])</f>
        <v>2022</v>
      </c>
      <c r="N6589" s="23">
        <f>MONTH(Tabla2[[#This Row],[Fecha de creación]])</f>
        <v>1</v>
      </c>
      <c r="O6589" s="6"/>
    </row>
    <row r="6590" spans="1:15" x14ac:dyDescent="0.25">
      <c r="A6590" s="26">
        <v>44585.444236111114</v>
      </c>
      <c r="B6590" s="23" t="s">
        <v>189</v>
      </c>
      <c r="C6590" s="23" t="s">
        <v>8393</v>
      </c>
      <c r="D6590" s="23" t="s">
        <v>36</v>
      </c>
      <c r="E6590" s="23" t="s">
        <v>1</v>
      </c>
      <c r="F6590" s="23" t="s">
        <v>7</v>
      </c>
      <c r="G6590" s="23" t="s">
        <v>975</v>
      </c>
      <c r="H6590" s="2" t="s">
        <v>7731</v>
      </c>
      <c r="I6590" s="23" t="s">
        <v>4486</v>
      </c>
      <c r="J6590" s="23" t="s">
        <v>59</v>
      </c>
      <c r="K6590" s="23" t="s">
        <v>9712</v>
      </c>
      <c r="L6590" s="23" t="s">
        <v>9539</v>
      </c>
      <c r="M6590" s="23">
        <f>YEAR(Tabla2[[#This Row],[Fecha de creación]])</f>
        <v>2022</v>
      </c>
      <c r="N6590" s="23">
        <f>MONTH(Tabla2[[#This Row],[Fecha de creación]])</f>
        <v>1</v>
      </c>
      <c r="O6590" s="6"/>
    </row>
    <row r="6591" spans="1:15" x14ac:dyDescent="0.25">
      <c r="A6591" s="26">
        <v>44585.60361111111</v>
      </c>
      <c r="B6591" s="23" t="s">
        <v>56</v>
      </c>
      <c r="C6591" s="23" t="s">
        <v>8395</v>
      </c>
      <c r="D6591" s="23" t="s">
        <v>1029</v>
      </c>
      <c r="E6591" s="23" t="s">
        <v>1</v>
      </c>
      <c r="F6591" s="23" t="s">
        <v>7</v>
      </c>
      <c r="G6591" s="23" t="s">
        <v>975</v>
      </c>
      <c r="H6591" s="2" t="s">
        <v>7730</v>
      </c>
      <c r="I6591" s="23" t="s">
        <v>7342</v>
      </c>
      <c r="J6591" s="23" t="s">
        <v>958</v>
      </c>
      <c r="K6591" s="23" t="s">
        <v>9712</v>
      </c>
      <c r="L6591" s="23" t="s">
        <v>9538</v>
      </c>
      <c r="M6591" s="23">
        <f>YEAR(Tabla2[[#This Row],[Fecha de creación]])</f>
        <v>2022</v>
      </c>
      <c r="N6591" s="23">
        <f>MONTH(Tabla2[[#This Row],[Fecha de creación]])</f>
        <v>1</v>
      </c>
      <c r="O6591" s="6"/>
    </row>
    <row r="6592" spans="1:15" x14ac:dyDescent="0.25">
      <c r="A6592" s="26">
        <v>44585.645462962966</v>
      </c>
      <c r="B6592" s="23" t="s">
        <v>189</v>
      </c>
      <c r="C6592" s="23" t="s">
        <v>8396</v>
      </c>
      <c r="D6592" s="23" t="s">
        <v>131</v>
      </c>
      <c r="E6592" s="23" t="s">
        <v>1</v>
      </c>
      <c r="F6592" s="23" t="s">
        <v>7</v>
      </c>
      <c r="G6592" s="23" t="s">
        <v>975</v>
      </c>
      <c r="H6592" s="2" t="s">
        <v>8397</v>
      </c>
      <c r="I6592" s="23" t="s">
        <v>4486</v>
      </c>
      <c r="J6592" s="23" t="s">
        <v>59</v>
      </c>
      <c r="K6592" s="23" t="s">
        <v>9712</v>
      </c>
      <c r="L6592" s="23" t="s">
        <v>9538</v>
      </c>
      <c r="M6592" s="23">
        <f>YEAR(Tabla2[[#This Row],[Fecha de creación]])</f>
        <v>2022</v>
      </c>
      <c r="N6592" s="23">
        <f>MONTH(Tabla2[[#This Row],[Fecha de creación]])</f>
        <v>1</v>
      </c>
      <c r="O6592" s="6"/>
    </row>
    <row r="6593" spans="1:15" x14ac:dyDescent="0.25">
      <c r="A6593" s="26">
        <v>44585.648738425924</v>
      </c>
      <c r="B6593" s="23" t="s">
        <v>189</v>
      </c>
      <c r="C6593" s="23" t="s">
        <v>8398</v>
      </c>
      <c r="D6593" s="23" t="s">
        <v>4281</v>
      </c>
      <c r="E6593" s="23" t="s">
        <v>1</v>
      </c>
      <c r="F6593" s="23" t="s">
        <v>7</v>
      </c>
      <c r="G6593" s="23" t="s">
        <v>975</v>
      </c>
      <c r="H6593" s="2" t="s">
        <v>7722</v>
      </c>
      <c r="I6593" s="23" t="s">
        <v>7338</v>
      </c>
      <c r="J6593" s="23" t="s">
        <v>59</v>
      </c>
      <c r="K6593" s="23" t="s">
        <v>9712</v>
      </c>
      <c r="L6593" s="23" t="s">
        <v>9539</v>
      </c>
      <c r="M6593" s="23">
        <f>YEAR(Tabla2[[#This Row],[Fecha de creación]])</f>
        <v>2022</v>
      </c>
      <c r="N6593" s="23">
        <f>MONTH(Tabla2[[#This Row],[Fecha de creación]])</f>
        <v>1</v>
      </c>
      <c r="O6593" s="6"/>
    </row>
    <row r="6594" spans="1:15" x14ac:dyDescent="0.25">
      <c r="A6594" s="26">
        <v>44585.666435185187</v>
      </c>
      <c r="B6594" s="23" t="s">
        <v>189</v>
      </c>
      <c r="C6594" s="23" t="s">
        <v>8399</v>
      </c>
      <c r="D6594" s="23" t="s">
        <v>1029</v>
      </c>
      <c r="E6594" s="23" t="s">
        <v>1</v>
      </c>
      <c r="F6594" s="23" t="s">
        <v>7</v>
      </c>
      <c r="G6594" s="23" t="s">
        <v>975</v>
      </c>
      <c r="H6594" s="2" t="s">
        <v>7730</v>
      </c>
      <c r="I6594" s="23" t="s">
        <v>7338</v>
      </c>
      <c r="J6594" s="23" t="s">
        <v>958</v>
      </c>
      <c r="K6594" s="23" t="s">
        <v>9712</v>
      </c>
      <c r="L6594" s="23" t="s">
        <v>9538</v>
      </c>
      <c r="M6594" s="23">
        <f>YEAR(Tabla2[[#This Row],[Fecha de creación]])</f>
        <v>2022</v>
      </c>
      <c r="N6594" s="23">
        <f>MONTH(Tabla2[[#This Row],[Fecha de creación]])</f>
        <v>1</v>
      </c>
      <c r="O6594" s="6"/>
    </row>
    <row r="6595" spans="1:15" x14ac:dyDescent="0.25">
      <c r="A6595" s="26">
        <v>44585.678680555553</v>
      </c>
      <c r="B6595" s="23" t="s">
        <v>0</v>
      </c>
      <c r="C6595" s="23" t="s">
        <v>8400</v>
      </c>
      <c r="D6595" s="23" t="s">
        <v>382</v>
      </c>
      <c r="E6595" s="23" t="s">
        <v>1</v>
      </c>
      <c r="F6595" s="23" t="s">
        <v>7</v>
      </c>
      <c r="G6595" s="23" t="s">
        <v>975</v>
      </c>
      <c r="H6595" s="2" t="s">
        <v>7723</v>
      </c>
      <c r="I6595" s="23" t="s">
        <v>7412</v>
      </c>
      <c r="J6595" s="23"/>
      <c r="K6595" s="23" t="s">
        <v>9712</v>
      </c>
      <c r="L6595" s="23" t="s">
        <v>9539</v>
      </c>
      <c r="M6595" s="23">
        <f>YEAR(Tabla2[[#This Row],[Fecha de creación]])</f>
        <v>2022</v>
      </c>
      <c r="N6595" s="23">
        <f>MONTH(Tabla2[[#This Row],[Fecha de creación]])</f>
        <v>1</v>
      </c>
      <c r="O6595" s="6"/>
    </row>
    <row r="6596" spans="1:15" x14ac:dyDescent="0.25">
      <c r="A6596" s="26">
        <v>44585.718182870369</v>
      </c>
      <c r="B6596" s="23" t="s">
        <v>189</v>
      </c>
      <c r="C6596" s="23" t="s">
        <v>8401</v>
      </c>
      <c r="D6596" s="23" t="s">
        <v>382</v>
      </c>
      <c r="E6596" s="23" t="s">
        <v>1</v>
      </c>
      <c r="F6596" s="23" t="s">
        <v>7</v>
      </c>
      <c r="G6596" s="23" t="s">
        <v>975</v>
      </c>
      <c r="H6596" s="2" t="s">
        <v>7723</v>
      </c>
      <c r="I6596" s="23" t="s">
        <v>7338</v>
      </c>
      <c r="J6596" s="23" t="s">
        <v>59</v>
      </c>
      <c r="K6596" s="23" t="s">
        <v>9712</v>
      </c>
      <c r="L6596" s="23" t="s">
        <v>9539</v>
      </c>
      <c r="M6596" s="23">
        <f>YEAR(Tabla2[[#This Row],[Fecha de creación]])</f>
        <v>2022</v>
      </c>
      <c r="N6596" s="23">
        <f>MONTH(Tabla2[[#This Row],[Fecha de creación]])</f>
        <v>1</v>
      </c>
      <c r="O6596" s="6"/>
    </row>
    <row r="6597" spans="1:15" x14ac:dyDescent="0.25">
      <c r="A6597" s="26">
        <v>44585.775104166663</v>
      </c>
      <c r="B6597" s="23" t="s">
        <v>0</v>
      </c>
      <c r="C6597" s="23" t="s">
        <v>8402</v>
      </c>
      <c r="D6597" s="23" t="s">
        <v>615</v>
      </c>
      <c r="E6597" s="23" t="s">
        <v>1</v>
      </c>
      <c r="F6597" s="23" t="s">
        <v>7</v>
      </c>
      <c r="G6597" s="23" t="s">
        <v>975</v>
      </c>
      <c r="H6597" s="2" t="s">
        <v>7745</v>
      </c>
      <c r="I6597" s="23" t="s">
        <v>7412</v>
      </c>
      <c r="J6597" s="23"/>
      <c r="K6597" s="23" t="s">
        <v>9712</v>
      </c>
      <c r="L6597" s="23" t="s">
        <v>9539</v>
      </c>
      <c r="M6597" s="23">
        <f>YEAR(Tabla2[[#This Row],[Fecha de creación]])</f>
        <v>2022</v>
      </c>
      <c r="N6597" s="23">
        <f>MONTH(Tabla2[[#This Row],[Fecha de creación]])</f>
        <v>1</v>
      </c>
      <c r="O6597" s="6"/>
    </row>
    <row r="6598" spans="1:15" x14ac:dyDescent="0.25">
      <c r="A6598" s="26">
        <v>44586.425694444442</v>
      </c>
      <c r="B6598" s="23" t="s">
        <v>0</v>
      </c>
      <c r="C6598" s="23" t="s">
        <v>8403</v>
      </c>
      <c r="D6598" s="23" t="s">
        <v>475</v>
      </c>
      <c r="E6598" s="23" t="s">
        <v>1</v>
      </c>
      <c r="F6598" s="23" t="s">
        <v>7</v>
      </c>
      <c r="G6598" s="23" t="s">
        <v>975</v>
      </c>
      <c r="H6598" s="2" t="s">
        <v>7731</v>
      </c>
      <c r="I6598" s="23" t="s">
        <v>7412</v>
      </c>
      <c r="J6598" s="23"/>
      <c r="K6598" s="23" t="s">
        <v>9712</v>
      </c>
      <c r="L6598" s="23" t="s">
        <v>9538</v>
      </c>
      <c r="M6598" s="23">
        <f>YEAR(Tabla2[[#This Row],[Fecha de creación]])</f>
        <v>2022</v>
      </c>
      <c r="N6598" s="23">
        <f>MONTH(Tabla2[[#This Row],[Fecha de creación]])</f>
        <v>1</v>
      </c>
      <c r="O6598" s="6"/>
    </row>
    <row r="6599" spans="1:15" x14ac:dyDescent="0.25">
      <c r="A6599" s="26">
        <v>44586.43377314815</v>
      </c>
      <c r="B6599" s="23" t="s">
        <v>56</v>
      </c>
      <c r="C6599" s="23" t="s">
        <v>8404</v>
      </c>
      <c r="D6599" s="23" t="s">
        <v>7547</v>
      </c>
      <c r="E6599" s="23" t="s">
        <v>1</v>
      </c>
      <c r="F6599" s="23" t="s">
        <v>7</v>
      </c>
      <c r="G6599" s="23" t="s">
        <v>1551</v>
      </c>
      <c r="H6599" s="2" t="s">
        <v>7734</v>
      </c>
      <c r="I6599" s="23" t="s">
        <v>7623</v>
      </c>
      <c r="J6599" s="23" t="s">
        <v>59</v>
      </c>
      <c r="K6599" s="23" t="s">
        <v>9712</v>
      </c>
      <c r="L6599" s="23" t="s">
        <v>9539</v>
      </c>
      <c r="M6599" s="23">
        <f>YEAR(Tabla2[[#This Row],[Fecha de creación]])</f>
        <v>2022</v>
      </c>
      <c r="N6599" s="23">
        <f>MONTH(Tabla2[[#This Row],[Fecha de creación]])</f>
        <v>1</v>
      </c>
      <c r="O6599" s="6"/>
    </row>
    <row r="6600" spans="1:15" x14ac:dyDescent="0.25">
      <c r="A6600" s="26">
        <v>44586.434525462966</v>
      </c>
      <c r="B6600" s="23" t="s">
        <v>56</v>
      </c>
      <c r="C6600" s="23" t="s">
        <v>8405</v>
      </c>
      <c r="D6600" s="23" t="s">
        <v>1029</v>
      </c>
      <c r="E6600" s="23" t="s">
        <v>1</v>
      </c>
      <c r="F6600" s="23" t="s">
        <v>7</v>
      </c>
      <c r="G6600" s="23" t="s">
        <v>975</v>
      </c>
      <c r="H6600" s="2" t="s">
        <v>7730</v>
      </c>
      <c r="I6600" s="23" t="s">
        <v>7342</v>
      </c>
      <c r="J6600" s="23" t="s">
        <v>958</v>
      </c>
      <c r="K6600" s="23" t="s">
        <v>9712</v>
      </c>
      <c r="L6600" s="23" t="s">
        <v>9538</v>
      </c>
      <c r="M6600" s="23">
        <f>YEAR(Tabla2[[#This Row],[Fecha de creación]])</f>
        <v>2022</v>
      </c>
      <c r="N6600" s="23">
        <f>MONTH(Tabla2[[#This Row],[Fecha de creación]])</f>
        <v>1</v>
      </c>
      <c r="O6600" s="6"/>
    </row>
    <row r="6601" spans="1:15" x14ac:dyDescent="0.25">
      <c r="A6601" s="26">
        <v>44586.437974537039</v>
      </c>
      <c r="B6601" s="23" t="s">
        <v>56</v>
      </c>
      <c r="C6601" s="23" t="s">
        <v>8406</v>
      </c>
      <c r="D6601" s="23" t="s">
        <v>1029</v>
      </c>
      <c r="E6601" s="23" t="s">
        <v>1</v>
      </c>
      <c r="F6601" s="23" t="s">
        <v>7</v>
      </c>
      <c r="G6601" s="23" t="s">
        <v>975</v>
      </c>
      <c r="H6601" s="2" t="s">
        <v>7730</v>
      </c>
      <c r="I6601" s="23" t="s">
        <v>7342</v>
      </c>
      <c r="J6601" s="23" t="s">
        <v>958</v>
      </c>
      <c r="K6601" s="23" t="s">
        <v>9712</v>
      </c>
      <c r="L6601" s="23" t="s">
        <v>9538</v>
      </c>
      <c r="M6601" s="23">
        <f>YEAR(Tabla2[[#This Row],[Fecha de creación]])</f>
        <v>2022</v>
      </c>
      <c r="N6601" s="23">
        <f>MONTH(Tabla2[[#This Row],[Fecha de creación]])</f>
        <v>1</v>
      </c>
      <c r="O6601" s="6"/>
    </row>
    <row r="6602" spans="1:15" x14ac:dyDescent="0.25">
      <c r="A6602" s="26">
        <v>44586.445347222223</v>
      </c>
      <c r="B6602" s="23" t="s">
        <v>0</v>
      </c>
      <c r="C6602" s="23" t="s">
        <v>8407</v>
      </c>
      <c r="D6602" s="23" t="s">
        <v>21</v>
      </c>
      <c r="E6602" s="23" t="s">
        <v>1</v>
      </c>
      <c r="F6602" s="23" t="s">
        <v>22</v>
      </c>
      <c r="G6602" s="23" t="s">
        <v>975</v>
      </c>
      <c r="H6602" s="2" t="s">
        <v>7764</v>
      </c>
      <c r="I6602" s="23" t="s">
        <v>5999</v>
      </c>
      <c r="J6602" s="23"/>
      <c r="K6602" s="23" t="s">
        <v>9712</v>
      </c>
      <c r="L6602" s="23" t="s">
        <v>9538</v>
      </c>
      <c r="M6602" s="23">
        <f>YEAR(Tabla2[[#This Row],[Fecha de creación]])</f>
        <v>2022</v>
      </c>
      <c r="N6602" s="23">
        <f>MONTH(Tabla2[[#This Row],[Fecha de creación]])</f>
        <v>1</v>
      </c>
      <c r="O6602" s="6"/>
    </row>
    <row r="6603" spans="1:15" x14ac:dyDescent="0.25">
      <c r="A6603" s="26">
        <v>44586.449062500003</v>
      </c>
      <c r="B6603" s="23" t="s">
        <v>56</v>
      </c>
      <c r="C6603" s="23" t="s">
        <v>8408</v>
      </c>
      <c r="D6603" s="23" t="s">
        <v>7341</v>
      </c>
      <c r="E6603" s="23" t="s">
        <v>1</v>
      </c>
      <c r="F6603" s="23" t="s">
        <v>22</v>
      </c>
      <c r="G6603" s="23" t="s">
        <v>975</v>
      </c>
      <c r="H6603" s="2" t="s">
        <v>7734</v>
      </c>
      <c r="I6603" s="23" t="s">
        <v>7342</v>
      </c>
      <c r="J6603" s="23" t="s">
        <v>59</v>
      </c>
      <c r="K6603" s="23" t="s">
        <v>9712</v>
      </c>
      <c r="L6603" s="23" t="s">
        <v>9538</v>
      </c>
      <c r="M6603" s="23">
        <f>YEAR(Tabla2[[#This Row],[Fecha de creación]])</f>
        <v>2022</v>
      </c>
      <c r="N6603" s="23">
        <f>MONTH(Tabla2[[#This Row],[Fecha de creación]])</f>
        <v>1</v>
      </c>
      <c r="O6603" s="6"/>
    </row>
    <row r="6604" spans="1:15" x14ac:dyDescent="0.25">
      <c r="A6604" s="26">
        <v>44586.454317129632</v>
      </c>
      <c r="B6604" s="23" t="s">
        <v>0</v>
      </c>
      <c r="C6604" s="23" t="s">
        <v>8409</v>
      </c>
      <c r="D6604" s="23" t="s">
        <v>4002</v>
      </c>
      <c r="E6604" s="23" t="s">
        <v>1</v>
      </c>
      <c r="F6604" s="23" t="s">
        <v>2</v>
      </c>
      <c r="G6604" s="23" t="s">
        <v>1551</v>
      </c>
      <c r="H6604" s="2" t="s">
        <v>7737</v>
      </c>
      <c r="I6604" s="23" t="s">
        <v>11</v>
      </c>
      <c r="J6604" s="23"/>
      <c r="K6604" s="23" t="s">
        <v>9712</v>
      </c>
      <c r="L6604" s="23" t="s">
        <v>9538</v>
      </c>
      <c r="M6604" s="23">
        <f>YEAR(Tabla2[[#This Row],[Fecha de creación]])</f>
        <v>2022</v>
      </c>
      <c r="N6604" s="23">
        <f>MONTH(Tabla2[[#This Row],[Fecha de creación]])</f>
        <v>1</v>
      </c>
      <c r="O6604" s="6"/>
    </row>
    <row r="6605" spans="1:15" x14ac:dyDescent="0.25">
      <c r="A6605" s="26">
        <v>44586.473425925928</v>
      </c>
      <c r="B6605" s="23" t="s">
        <v>56</v>
      </c>
      <c r="C6605" s="23" t="s">
        <v>8410</v>
      </c>
      <c r="D6605" s="23" t="s">
        <v>2955</v>
      </c>
      <c r="E6605" s="23" t="s">
        <v>1</v>
      </c>
      <c r="F6605" s="23" t="s">
        <v>22</v>
      </c>
      <c r="G6605" s="23" t="s">
        <v>975</v>
      </c>
      <c r="H6605" s="2" t="s">
        <v>7748</v>
      </c>
      <c r="I6605" s="23" t="s">
        <v>7342</v>
      </c>
      <c r="J6605" s="23" t="s">
        <v>59</v>
      </c>
      <c r="K6605" s="23" t="s">
        <v>9712</v>
      </c>
      <c r="L6605" s="23" t="s">
        <v>9539</v>
      </c>
      <c r="M6605" s="23">
        <f>YEAR(Tabla2[[#This Row],[Fecha de creación]])</f>
        <v>2022</v>
      </c>
      <c r="N6605" s="23">
        <f>MONTH(Tabla2[[#This Row],[Fecha de creación]])</f>
        <v>1</v>
      </c>
      <c r="O6605" s="6"/>
    </row>
    <row r="6606" spans="1:15" x14ac:dyDescent="0.25">
      <c r="A6606" s="26">
        <v>44586.495092592595</v>
      </c>
      <c r="B6606" s="23" t="s">
        <v>0</v>
      </c>
      <c r="C6606" s="23" t="s">
        <v>8411</v>
      </c>
      <c r="D6606" s="23" t="s">
        <v>7521</v>
      </c>
      <c r="E6606" s="23" t="s">
        <v>1</v>
      </c>
      <c r="F6606" s="23" t="s">
        <v>22</v>
      </c>
      <c r="G6606" s="23" t="s">
        <v>975</v>
      </c>
      <c r="H6606" s="2" t="s">
        <v>8893</v>
      </c>
      <c r="I6606" s="23" t="s">
        <v>7412</v>
      </c>
      <c r="J6606" s="23"/>
      <c r="K6606" s="23" t="s">
        <v>9712</v>
      </c>
      <c r="L6606" s="23" t="s">
        <v>9539</v>
      </c>
      <c r="M6606" s="23">
        <f>YEAR(Tabla2[[#This Row],[Fecha de creación]])</f>
        <v>2022</v>
      </c>
      <c r="N6606" s="23">
        <f>MONTH(Tabla2[[#This Row],[Fecha de creación]])</f>
        <v>1</v>
      </c>
      <c r="O6606" s="6"/>
    </row>
    <row r="6607" spans="1:15" x14ac:dyDescent="0.25">
      <c r="A6607" s="26">
        <v>44586.505740740744</v>
      </c>
      <c r="B6607" s="23" t="s">
        <v>0</v>
      </c>
      <c r="C6607" s="23" t="s">
        <v>8412</v>
      </c>
      <c r="D6607" s="23" t="s">
        <v>49</v>
      </c>
      <c r="E6607" s="23" t="s">
        <v>1</v>
      </c>
      <c r="F6607" s="23" t="s">
        <v>7</v>
      </c>
      <c r="G6607" s="23" t="s">
        <v>975</v>
      </c>
      <c r="H6607" s="2" t="s">
        <v>7745</v>
      </c>
      <c r="I6607" s="23" t="s">
        <v>7412</v>
      </c>
      <c r="J6607" s="23"/>
      <c r="K6607" s="23" t="s">
        <v>9712</v>
      </c>
      <c r="L6607" s="23" t="s">
        <v>9539</v>
      </c>
      <c r="M6607" s="23">
        <f>YEAR(Tabla2[[#This Row],[Fecha de creación]])</f>
        <v>2022</v>
      </c>
      <c r="N6607" s="23">
        <f>MONTH(Tabla2[[#This Row],[Fecha de creación]])</f>
        <v>1</v>
      </c>
      <c r="O6607" s="6"/>
    </row>
    <row r="6608" spans="1:15" x14ac:dyDescent="0.25">
      <c r="A6608" s="26">
        <v>44586.50953703704</v>
      </c>
      <c r="B6608" s="23" t="s">
        <v>0</v>
      </c>
      <c r="C6608" s="23" t="s">
        <v>8413</v>
      </c>
      <c r="D6608" s="23" t="s">
        <v>382</v>
      </c>
      <c r="E6608" s="23" t="s">
        <v>1</v>
      </c>
      <c r="F6608" s="23" t="s">
        <v>7</v>
      </c>
      <c r="G6608" s="23" t="s">
        <v>975</v>
      </c>
      <c r="H6608" s="2" t="s">
        <v>7723</v>
      </c>
      <c r="I6608" s="23" t="s">
        <v>5999</v>
      </c>
      <c r="J6608" s="23"/>
      <c r="K6608" s="23" t="s">
        <v>9712</v>
      </c>
      <c r="L6608" s="23" t="s">
        <v>9539</v>
      </c>
      <c r="M6608" s="23">
        <f>YEAR(Tabla2[[#This Row],[Fecha de creación]])</f>
        <v>2022</v>
      </c>
      <c r="N6608" s="23">
        <f>MONTH(Tabla2[[#This Row],[Fecha de creación]])</f>
        <v>1</v>
      </c>
      <c r="O6608" s="6"/>
    </row>
    <row r="6609" spans="1:15" x14ac:dyDescent="0.25">
      <c r="A6609" s="26">
        <v>44586.514710648145</v>
      </c>
      <c r="B6609" s="23" t="s">
        <v>0</v>
      </c>
      <c r="C6609" s="23" t="s">
        <v>8414</v>
      </c>
      <c r="D6609" s="23" t="s">
        <v>49</v>
      </c>
      <c r="E6609" s="23" t="s">
        <v>1</v>
      </c>
      <c r="F6609" s="23" t="s">
        <v>7</v>
      </c>
      <c r="G6609" s="23" t="s">
        <v>3</v>
      </c>
      <c r="H6609" s="2" t="s">
        <v>7734</v>
      </c>
      <c r="I6609" s="23" t="s">
        <v>5999</v>
      </c>
      <c r="J6609" s="23"/>
      <c r="K6609" s="23" t="s">
        <v>9712</v>
      </c>
      <c r="L6609" s="23" t="s">
        <v>9538</v>
      </c>
      <c r="M6609" s="23">
        <f>YEAR(Tabla2[[#This Row],[Fecha de creación]])</f>
        <v>2022</v>
      </c>
      <c r="N6609" s="23">
        <f>MONTH(Tabla2[[#This Row],[Fecha de creación]])</f>
        <v>1</v>
      </c>
      <c r="O6609" s="6"/>
    </row>
    <row r="6610" spans="1:15" x14ac:dyDescent="0.25">
      <c r="A6610" s="26">
        <v>44586.532719907409</v>
      </c>
      <c r="B6610" s="23" t="s">
        <v>189</v>
      </c>
      <c r="C6610" s="23" t="s">
        <v>8415</v>
      </c>
      <c r="D6610" s="23" t="s">
        <v>8416</v>
      </c>
      <c r="E6610" s="23" t="s">
        <v>1</v>
      </c>
      <c r="F6610" s="23" t="s">
        <v>22</v>
      </c>
      <c r="G6610" s="23" t="s">
        <v>975</v>
      </c>
      <c r="H6610" s="2" t="s">
        <v>7734</v>
      </c>
      <c r="I6610" s="23" t="s">
        <v>4486</v>
      </c>
      <c r="J6610" s="23" t="s">
        <v>59</v>
      </c>
      <c r="K6610" s="23" t="s">
        <v>9712</v>
      </c>
      <c r="L6610" s="23" t="s">
        <v>9538</v>
      </c>
      <c r="M6610" s="23">
        <f>YEAR(Tabla2[[#This Row],[Fecha de creación]])</f>
        <v>2022</v>
      </c>
      <c r="N6610" s="23">
        <f>MONTH(Tabla2[[#This Row],[Fecha de creación]])</f>
        <v>1</v>
      </c>
      <c r="O6610" s="6"/>
    </row>
    <row r="6611" spans="1:15" x14ac:dyDescent="0.25">
      <c r="A6611" s="26">
        <v>44586.554560185185</v>
      </c>
      <c r="B6611" s="23" t="s">
        <v>0</v>
      </c>
      <c r="C6611" s="23" t="s">
        <v>8417</v>
      </c>
      <c r="D6611" s="23" t="s">
        <v>6</v>
      </c>
      <c r="E6611" s="23" t="s">
        <v>1</v>
      </c>
      <c r="F6611" s="23" t="s">
        <v>22</v>
      </c>
      <c r="G6611" s="23" t="s">
        <v>3</v>
      </c>
      <c r="H6611" s="2" t="s">
        <v>7722</v>
      </c>
      <c r="I6611" s="23" t="s">
        <v>5999</v>
      </c>
      <c r="J6611" s="23"/>
      <c r="K6611" s="23" t="s">
        <v>9712</v>
      </c>
      <c r="L6611" s="23" t="s">
        <v>9539</v>
      </c>
      <c r="M6611" s="23">
        <f>YEAR(Tabla2[[#This Row],[Fecha de creación]])</f>
        <v>2022</v>
      </c>
      <c r="N6611" s="23">
        <f>MONTH(Tabla2[[#This Row],[Fecha de creación]])</f>
        <v>1</v>
      </c>
      <c r="O6611" s="6"/>
    </row>
    <row r="6612" spans="1:15" x14ac:dyDescent="0.25">
      <c r="A6612" s="26">
        <v>44586.557233796295</v>
      </c>
      <c r="B6612" s="23" t="s">
        <v>0</v>
      </c>
      <c r="C6612" s="23" t="s">
        <v>8418</v>
      </c>
      <c r="D6612" s="23" t="s">
        <v>8419</v>
      </c>
      <c r="E6612" s="23" t="s">
        <v>1</v>
      </c>
      <c r="F6612" s="23" t="s">
        <v>7</v>
      </c>
      <c r="G6612" s="23" t="s">
        <v>1551</v>
      </c>
      <c r="H6612" s="2" t="s">
        <v>7735</v>
      </c>
      <c r="I6612" s="23" t="s">
        <v>11</v>
      </c>
      <c r="J6612" s="23"/>
      <c r="K6612" s="23" t="s">
        <v>9712</v>
      </c>
      <c r="L6612" s="23" t="s">
        <v>9539</v>
      </c>
      <c r="M6612" s="23">
        <f>YEAR(Tabla2[[#This Row],[Fecha de creación]])</f>
        <v>2022</v>
      </c>
      <c r="N6612" s="23">
        <f>MONTH(Tabla2[[#This Row],[Fecha de creación]])</f>
        <v>1</v>
      </c>
      <c r="O6612" s="6"/>
    </row>
    <row r="6613" spans="1:15" x14ac:dyDescent="0.25">
      <c r="A6613" s="26">
        <v>44586.557754629626</v>
      </c>
      <c r="B6613" s="23" t="s">
        <v>0</v>
      </c>
      <c r="C6613" s="23" t="s">
        <v>8420</v>
      </c>
      <c r="D6613" s="23" t="s">
        <v>6</v>
      </c>
      <c r="E6613" s="23" t="s">
        <v>1</v>
      </c>
      <c r="F6613" s="23" t="s">
        <v>22</v>
      </c>
      <c r="G6613" s="23" t="s">
        <v>3</v>
      </c>
      <c r="H6613" s="2" t="s">
        <v>7722</v>
      </c>
      <c r="I6613" s="23" t="s">
        <v>5999</v>
      </c>
      <c r="J6613" s="23"/>
      <c r="K6613" s="23" t="s">
        <v>9712</v>
      </c>
      <c r="L6613" s="23" t="s">
        <v>9539</v>
      </c>
      <c r="M6613" s="23">
        <f>YEAR(Tabla2[[#This Row],[Fecha de creación]])</f>
        <v>2022</v>
      </c>
      <c r="N6613" s="23">
        <f>MONTH(Tabla2[[#This Row],[Fecha de creación]])</f>
        <v>1</v>
      </c>
      <c r="O6613" s="6"/>
    </row>
    <row r="6614" spans="1:15" x14ac:dyDescent="0.25">
      <c r="A6614" s="26">
        <v>44586.563009259262</v>
      </c>
      <c r="B6614" s="23" t="s">
        <v>0</v>
      </c>
      <c r="C6614" s="23" t="s">
        <v>8421</v>
      </c>
      <c r="D6614" s="23" t="s">
        <v>6918</v>
      </c>
      <c r="E6614" s="23" t="s">
        <v>1</v>
      </c>
      <c r="F6614" s="23" t="s">
        <v>22</v>
      </c>
      <c r="G6614" s="23" t="s">
        <v>975</v>
      </c>
      <c r="H6614" s="2" t="s">
        <v>7743</v>
      </c>
      <c r="I6614" s="23" t="s">
        <v>7412</v>
      </c>
      <c r="J6614" s="23"/>
      <c r="K6614" s="23" t="s">
        <v>9712</v>
      </c>
      <c r="L6614" s="23" t="s">
        <v>9539</v>
      </c>
      <c r="M6614" s="23">
        <f>YEAR(Tabla2[[#This Row],[Fecha de creación]])</f>
        <v>2022</v>
      </c>
      <c r="N6614" s="23">
        <f>MONTH(Tabla2[[#This Row],[Fecha de creación]])</f>
        <v>1</v>
      </c>
      <c r="O6614" s="6"/>
    </row>
    <row r="6615" spans="1:15" x14ac:dyDescent="0.25">
      <c r="A6615" s="26">
        <v>44586.564479166664</v>
      </c>
      <c r="B6615" s="23" t="s">
        <v>0</v>
      </c>
      <c r="C6615" s="23" t="s">
        <v>8422</v>
      </c>
      <c r="D6615" s="23" t="s">
        <v>349</v>
      </c>
      <c r="E6615" s="23" t="s">
        <v>1</v>
      </c>
      <c r="F6615" s="23" t="s">
        <v>7</v>
      </c>
      <c r="G6615" s="23" t="s">
        <v>975</v>
      </c>
      <c r="H6615" s="2" t="s">
        <v>7980</v>
      </c>
      <c r="I6615" s="23" t="s">
        <v>7412</v>
      </c>
      <c r="J6615" s="23" t="s">
        <v>59</v>
      </c>
      <c r="K6615" s="23" t="s">
        <v>9712</v>
      </c>
      <c r="L6615" s="23" t="s">
        <v>9538</v>
      </c>
      <c r="M6615" s="23">
        <f>YEAR(Tabla2[[#This Row],[Fecha de creación]])</f>
        <v>2022</v>
      </c>
      <c r="N6615" s="23">
        <f>MONTH(Tabla2[[#This Row],[Fecha de creación]])</f>
        <v>1</v>
      </c>
      <c r="O6615" s="6"/>
    </row>
    <row r="6616" spans="1:15" x14ac:dyDescent="0.25">
      <c r="A6616" s="26">
        <v>44586.565081018518</v>
      </c>
      <c r="B6616" s="23" t="s">
        <v>0</v>
      </c>
      <c r="C6616" s="23" t="s">
        <v>8423</v>
      </c>
      <c r="D6616" s="23" t="s">
        <v>8424</v>
      </c>
      <c r="E6616" s="23" t="s">
        <v>1</v>
      </c>
      <c r="F6616" s="23" t="s">
        <v>7</v>
      </c>
      <c r="G6616" s="23" t="s">
        <v>3</v>
      </c>
      <c r="H6616" s="2" t="s">
        <v>8425</v>
      </c>
      <c r="I6616" s="23" t="s">
        <v>120</v>
      </c>
      <c r="J6616" s="23" t="s">
        <v>59</v>
      </c>
      <c r="K6616" s="23" t="s">
        <v>9712</v>
      </c>
      <c r="L6616" s="23" t="s">
        <v>9538</v>
      </c>
      <c r="M6616" s="23">
        <f>YEAR(Tabla2[[#This Row],[Fecha de creación]])</f>
        <v>2022</v>
      </c>
      <c r="N6616" s="23">
        <f>MONTH(Tabla2[[#This Row],[Fecha de creación]])</f>
        <v>1</v>
      </c>
      <c r="O6616" s="6"/>
    </row>
    <row r="6617" spans="1:15" x14ac:dyDescent="0.25">
      <c r="A6617" s="26">
        <v>44586.567210648151</v>
      </c>
      <c r="B6617" s="23" t="s">
        <v>0</v>
      </c>
      <c r="C6617" s="23" t="s">
        <v>8426</v>
      </c>
      <c r="D6617" s="23" t="s">
        <v>8427</v>
      </c>
      <c r="E6617" s="23" t="s">
        <v>1</v>
      </c>
      <c r="F6617" s="23" t="s">
        <v>7</v>
      </c>
      <c r="G6617" s="23" t="s">
        <v>975</v>
      </c>
      <c r="H6617" s="2" t="s">
        <v>7980</v>
      </c>
      <c r="I6617" s="23" t="s">
        <v>120</v>
      </c>
      <c r="J6617" s="23" t="s">
        <v>59</v>
      </c>
      <c r="K6617" s="23" t="s">
        <v>9712</v>
      </c>
      <c r="L6617" s="23" t="s">
        <v>9538</v>
      </c>
      <c r="M6617" s="23">
        <f>YEAR(Tabla2[[#This Row],[Fecha de creación]])</f>
        <v>2022</v>
      </c>
      <c r="N6617" s="23">
        <f>MONTH(Tabla2[[#This Row],[Fecha de creación]])</f>
        <v>1</v>
      </c>
      <c r="O6617" s="6"/>
    </row>
    <row r="6618" spans="1:15" x14ac:dyDescent="0.25">
      <c r="A6618" s="26">
        <v>44586.571006944447</v>
      </c>
      <c r="B6618" s="23" t="s">
        <v>0</v>
      </c>
      <c r="C6618" s="23" t="s">
        <v>8428</v>
      </c>
      <c r="D6618" s="23" t="s">
        <v>349</v>
      </c>
      <c r="E6618" s="23" t="s">
        <v>1</v>
      </c>
      <c r="F6618" s="23" t="s">
        <v>7</v>
      </c>
      <c r="G6618" s="23" t="s">
        <v>975</v>
      </c>
      <c r="H6618" s="2" t="s">
        <v>7980</v>
      </c>
      <c r="I6618" s="23" t="s">
        <v>7412</v>
      </c>
      <c r="J6618" s="23"/>
      <c r="K6618" s="23" t="s">
        <v>9712</v>
      </c>
      <c r="L6618" s="23" t="s">
        <v>9539</v>
      </c>
      <c r="M6618" s="23">
        <f>YEAR(Tabla2[[#This Row],[Fecha de creación]])</f>
        <v>2022</v>
      </c>
      <c r="N6618" s="23">
        <f>MONTH(Tabla2[[#This Row],[Fecha de creación]])</f>
        <v>1</v>
      </c>
      <c r="O6618" s="6"/>
    </row>
    <row r="6619" spans="1:15" x14ac:dyDescent="0.25">
      <c r="A6619" s="26">
        <v>44586.633263888885</v>
      </c>
      <c r="B6619" s="23" t="s">
        <v>0</v>
      </c>
      <c r="C6619" s="23" t="s">
        <v>8429</v>
      </c>
      <c r="D6619" s="23" t="s">
        <v>982</v>
      </c>
      <c r="E6619" s="23" t="s">
        <v>1</v>
      </c>
      <c r="F6619" s="23" t="s">
        <v>22</v>
      </c>
      <c r="G6619" s="23" t="s">
        <v>3</v>
      </c>
      <c r="H6619" s="2" t="s">
        <v>8893</v>
      </c>
      <c r="I6619" s="23" t="s">
        <v>5999</v>
      </c>
      <c r="J6619" s="23"/>
      <c r="K6619" s="23" t="s">
        <v>9712</v>
      </c>
      <c r="L6619" s="23" t="s">
        <v>9538</v>
      </c>
      <c r="M6619" s="23">
        <f>YEAR(Tabla2[[#This Row],[Fecha de creación]])</f>
        <v>2022</v>
      </c>
      <c r="N6619" s="23">
        <f>MONTH(Tabla2[[#This Row],[Fecha de creación]])</f>
        <v>1</v>
      </c>
      <c r="O6619" s="6"/>
    </row>
    <row r="6620" spans="1:15" x14ac:dyDescent="0.25">
      <c r="A6620" s="26">
        <v>44586.671030092592</v>
      </c>
      <c r="B6620" s="23" t="s">
        <v>0</v>
      </c>
      <c r="C6620" s="23" t="s">
        <v>8430</v>
      </c>
      <c r="D6620" s="23" t="s">
        <v>364</v>
      </c>
      <c r="E6620" s="23" t="s">
        <v>1</v>
      </c>
      <c r="F6620" s="23" t="s">
        <v>7</v>
      </c>
      <c r="G6620" s="23" t="s">
        <v>3</v>
      </c>
      <c r="H6620" s="2" t="s">
        <v>7725</v>
      </c>
      <c r="I6620" s="23" t="s">
        <v>5999</v>
      </c>
      <c r="J6620" s="23"/>
      <c r="K6620" s="23" t="s">
        <v>9712</v>
      </c>
      <c r="L6620" s="23" t="s">
        <v>9538</v>
      </c>
      <c r="M6620" s="23">
        <f>YEAR(Tabla2[[#This Row],[Fecha de creación]])</f>
        <v>2022</v>
      </c>
      <c r="N6620" s="23">
        <f>MONTH(Tabla2[[#This Row],[Fecha de creación]])</f>
        <v>1</v>
      </c>
      <c r="O6620" s="6"/>
    </row>
    <row r="6621" spans="1:15" x14ac:dyDescent="0.25">
      <c r="A6621" s="26">
        <v>44586.672199074077</v>
      </c>
      <c r="B6621" s="23" t="s">
        <v>0</v>
      </c>
      <c r="C6621" s="23" t="s">
        <v>8431</v>
      </c>
      <c r="D6621" s="23" t="s">
        <v>364</v>
      </c>
      <c r="E6621" s="23" t="s">
        <v>1</v>
      </c>
      <c r="F6621" s="23" t="s">
        <v>7</v>
      </c>
      <c r="G6621" s="23" t="s">
        <v>3</v>
      </c>
      <c r="H6621" s="2" t="s">
        <v>7725</v>
      </c>
      <c r="I6621" s="23" t="s">
        <v>5999</v>
      </c>
      <c r="J6621" s="23"/>
      <c r="K6621" s="23" t="s">
        <v>9712</v>
      </c>
      <c r="L6621" s="23" t="s">
        <v>9538</v>
      </c>
      <c r="M6621" s="23">
        <f>YEAR(Tabla2[[#This Row],[Fecha de creación]])</f>
        <v>2022</v>
      </c>
      <c r="N6621" s="23">
        <f>MONTH(Tabla2[[#This Row],[Fecha de creación]])</f>
        <v>1</v>
      </c>
      <c r="O6621" s="6"/>
    </row>
    <row r="6622" spans="1:15" x14ac:dyDescent="0.25">
      <c r="A6622" s="26">
        <v>44586.679074074076</v>
      </c>
      <c r="B6622" s="23" t="s">
        <v>189</v>
      </c>
      <c r="C6622" s="23" t="s">
        <v>8432</v>
      </c>
      <c r="D6622" s="23" t="s">
        <v>7351</v>
      </c>
      <c r="E6622" s="23" t="s">
        <v>1</v>
      </c>
      <c r="F6622" s="23" t="s">
        <v>7</v>
      </c>
      <c r="G6622" s="23" t="s">
        <v>1551</v>
      </c>
      <c r="H6622" s="2" t="s">
        <v>7734</v>
      </c>
      <c r="I6622" s="23" t="s">
        <v>7524</v>
      </c>
      <c r="J6622" s="23" t="s">
        <v>958</v>
      </c>
      <c r="K6622" s="23" t="s">
        <v>9712</v>
      </c>
      <c r="L6622" s="23" t="s">
        <v>9539</v>
      </c>
      <c r="M6622" s="23">
        <f>YEAR(Tabla2[[#This Row],[Fecha de creación]])</f>
        <v>2022</v>
      </c>
      <c r="N6622" s="23">
        <f>MONTH(Tabla2[[#This Row],[Fecha de creación]])</f>
        <v>1</v>
      </c>
      <c r="O6622" s="6"/>
    </row>
    <row r="6623" spans="1:15" x14ac:dyDescent="0.25">
      <c r="A6623" s="26">
        <v>44586.702581018515</v>
      </c>
      <c r="B6623" s="23" t="s">
        <v>189</v>
      </c>
      <c r="C6623" s="23" t="s">
        <v>8433</v>
      </c>
      <c r="D6623" s="23" t="s">
        <v>7789</v>
      </c>
      <c r="E6623" s="23" t="s">
        <v>1</v>
      </c>
      <c r="F6623" s="23" t="s">
        <v>22</v>
      </c>
      <c r="G6623" s="23" t="s">
        <v>975</v>
      </c>
      <c r="H6623" s="2" t="s">
        <v>7734</v>
      </c>
      <c r="I6623" s="23" t="s">
        <v>4486</v>
      </c>
      <c r="J6623" s="23" t="s">
        <v>59</v>
      </c>
      <c r="K6623" s="23" t="s">
        <v>9712</v>
      </c>
      <c r="L6623" s="23" t="s">
        <v>9538</v>
      </c>
      <c r="M6623" s="23">
        <f>YEAR(Tabla2[[#This Row],[Fecha de creación]])</f>
        <v>2022</v>
      </c>
      <c r="N6623" s="23">
        <f>MONTH(Tabla2[[#This Row],[Fecha de creación]])</f>
        <v>1</v>
      </c>
      <c r="O6623" s="6"/>
    </row>
    <row r="6624" spans="1:15" x14ac:dyDescent="0.25">
      <c r="A6624" s="26">
        <v>44586.706307870372</v>
      </c>
      <c r="B6624" s="23" t="s">
        <v>0</v>
      </c>
      <c r="C6624" s="23" t="s">
        <v>8434</v>
      </c>
      <c r="D6624" s="23" t="s">
        <v>8435</v>
      </c>
      <c r="E6624" s="23" t="s">
        <v>1</v>
      </c>
      <c r="F6624" s="23" t="s">
        <v>7</v>
      </c>
      <c r="G6624" s="23" t="s">
        <v>1551</v>
      </c>
      <c r="H6624" s="2" t="s">
        <v>8198</v>
      </c>
      <c r="I6624" s="23" t="s">
        <v>7680</v>
      </c>
      <c r="J6624" s="23" t="s">
        <v>59</v>
      </c>
      <c r="K6624" s="23" t="s">
        <v>9712</v>
      </c>
      <c r="L6624" s="23" t="s">
        <v>9539</v>
      </c>
      <c r="M6624" s="23">
        <f>YEAR(Tabla2[[#This Row],[Fecha de creación]])</f>
        <v>2022</v>
      </c>
      <c r="N6624" s="23">
        <f>MONTH(Tabla2[[#This Row],[Fecha de creación]])</f>
        <v>1</v>
      </c>
      <c r="O6624" s="6"/>
    </row>
    <row r="6625" spans="1:15" x14ac:dyDescent="0.25">
      <c r="A6625" s="26">
        <v>44586.711458333331</v>
      </c>
      <c r="B6625" s="23" t="s">
        <v>0</v>
      </c>
      <c r="C6625" s="23" t="s">
        <v>8436</v>
      </c>
      <c r="D6625" s="23" t="s">
        <v>8437</v>
      </c>
      <c r="E6625" s="23" t="s">
        <v>1</v>
      </c>
      <c r="F6625" s="23" t="s">
        <v>7</v>
      </c>
      <c r="G6625" s="23" t="s">
        <v>975</v>
      </c>
      <c r="H6625" s="2" t="s">
        <v>7737</v>
      </c>
      <c r="I6625" s="23" t="s">
        <v>7680</v>
      </c>
      <c r="J6625" s="23" t="s">
        <v>59</v>
      </c>
      <c r="K6625" s="23" t="s">
        <v>9712</v>
      </c>
      <c r="L6625" s="23" t="s">
        <v>9538</v>
      </c>
      <c r="M6625" s="23">
        <f>YEAR(Tabla2[[#This Row],[Fecha de creación]])</f>
        <v>2022</v>
      </c>
      <c r="N6625" s="23">
        <f>MONTH(Tabla2[[#This Row],[Fecha de creación]])</f>
        <v>1</v>
      </c>
      <c r="O6625" s="6"/>
    </row>
    <row r="6626" spans="1:15" x14ac:dyDescent="0.25">
      <c r="A6626" s="26">
        <v>44586.712604166663</v>
      </c>
      <c r="B6626" s="23" t="s">
        <v>56</v>
      </c>
      <c r="C6626" s="23" t="s">
        <v>8438</v>
      </c>
      <c r="D6626" s="23" t="s">
        <v>4281</v>
      </c>
      <c r="E6626" s="23" t="s">
        <v>1</v>
      </c>
      <c r="F6626" s="23" t="s">
        <v>7</v>
      </c>
      <c r="G6626" s="23" t="s">
        <v>975</v>
      </c>
      <c r="H6626" s="2" t="s">
        <v>7722</v>
      </c>
      <c r="I6626" s="23" t="s">
        <v>7342</v>
      </c>
      <c r="J6626" s="23" t="s">
        <v>59</v>
      </c>
      <c r="K6626" s="23" t="s">
        <v>9712</v>
      </c>
      <c r="L6626" s="23" t="s">
        <v>9538</v>
      </c>
      <c r="M6626" s="23">
        <f>YEAR(Tabla2[[#This Row],[Fecha de creación]])</f>
        <v>2022</v>
      </c>
      <c r="N6626" s="23">
        <f>MONTH(Tabla2[[#This Row],[Fecha de creación]])</f>
        <v>1</v>
      </c>
      <c r="O6626" s="6"/>
    </row>
    <row r="6627" spans="1:15" x14ac:dyDescent="0.25">
      <c r="A6627" s="26">
        <v>44586.715914351851</v>
      </c>
      <c r="B6627" s="23" t="s">
        <v>0</v>
      </c>
      <c r="C6627" s="23" t="s">
        <v>8439</v>
      </c>
      <c r="D6627" s="23" t="s">
        <v>49</v>
      </c>
      <c r="E6627" s="23" t="s">
        <v>1</v>
      </c>
      <c r="F6627" s="23" t="s">
        <v>22</v>
      </c>
      <c r="G6627" s="23" t="s">
        <v>975</v>
      </c>
      <c r="H6627" s="2" t="s">
        <v>7734</v>
      </c>
      <c r="I6627" s="23" t="s">
        <v>7680</v>
      </c>
      <c r="J6627" s="23" t="s">
        <v>59</v>
      </c>
      <c r="K6627" s="23" t="s">
        <v>9712</v>
      </c>
      <c r="L6627" s="23" t="s">
        <v>9538</v>
      </c>
      <c r="M6627" s="23">
        <f>YEAR(Tabla2[[#This Row],[Fecha de creación]])</f>
        <v>2022</v>
      </c>
      <c r="N6627" s="23">
        <f>MONTH(Tabla2[[#This Row],[Fecha de creación]])</f>
        <v>1</v>
      </c>
      <c r="O6627" s="6"/>
    </row>
    <row r="6628" spans="1:15" x14ac:dyDescent="0.25">
      <c r="A6628" s="26">
        <v>44586.719317129631</v>
      </c>
      <c r="B6628" s="23" t="s">
        <v>189</v>
      </c>
      <c r="C6628" s="23" t="s">
        <v>8440</v>
      </c>
      <c r="D6628" s="23" t="s">
        <v>7341</v>
      </c>
      <c r="E6628" s="23" t="s">
        <v>1</v>
      </c>
      <c r="F6628" s="23" t="s">
        <v>22</v>
      </c>
      <c r="G6628" s="23" t="s">
        <v>975</v>
      </c>
      <c r="H6628" s="2" t="s">
        <v>7734</v>
      </c>
      <c r="I6628" s="23" t="s">
        <v>7338</v>
      </c>
      <c r="J6628" s="23" t="s">
        <v>59</v>
      </c>
      <c r="K6628" s="23" t="s">
        <v>9712</v>
      </c>
      <c r="L6628" s="23" t="s">
        <v>9539</v>
      </c>
      <c r="M6628" s="23">
        <f>YEAR(Tabla2[[#This Row],[Fecha de creación]])</f>
        <v>2022</v>
      </c>
      <c r="N6628" s="23">
        <f>MONTH(Tabla2[[#This Row],[Fecha de creación]])</f>
        <v>1</v>
      </c>
      <c r="O6628" s="6"/>
    </row>
    <row r="6629" spans="1:15" x14ac:dyDescent="0.25">
      <c r="A6629" s="26">
        <v>44586.722094907411</v>
      </c>
      <c r="B6629" s="23" t="s">
        <v>189</v>
      </c>
      <c r="C6629" s="23" t="s">
        <v>8441</v>
      </c>
      <c r="D6629" s="23" t="s">
        <v>1029</v>
      </c>
      <c r="E6629" s="23" t="s">
        <v>1</v>
      </c>
      <c r="F6629" s="23" t="s">
        <v>7</v>
      </c>
      <c r="G6629" s="23" t="s">
        <v>975</v>
      </c>
      <c r="H6629" s="2" t="s">
        <v>7730</v>
      </c>
      <c r="I6629" s="23" t="s">
        <v>7338</v>
      </c>
      <c r="J6629" s="23" t="s">
        <v>59</v>
      </c>
      <c r="K6629" s="23" t="s">
        <v>9712</v>
      </c>
      <c r="L6629" s="23" t="s">
        <v>9538</v>
      </c>
      <c r="M6629" s="23">
        <f>YEAR(Tabla2[[#This Row],[Fecha de creación]])</f>
        <v>2022</v>
      </c>
      <c r="N6629" s="23">
        <f>MONTH(Tabla2[[#This Row],[Fecha de creación]])</f>
        <v>1</v>
      </c>
      <c r="O6629" s="6"/>
    </row>
    <row r="6630" spans="1:15" x14ac:dyDescent="0.25">
      <c r="A6630" s="26">
        <v>44587.383321759262</v>
      </c>
      <c r="B6630" s="23" t="s">
        <v>100</v>
      </c>
      <c r="C6630" s="23" t="s">
        <v>8442</v>
      </c>
      <c r="D6630" s="23" t="s">
        <v>6</v>
      </c>
      <c r="E6630" s="23" t="s">
        <v>1</v>
      </c>
      <c r="F6630" s="23" t="s">
        <v>7</v>
      </c>
      <c r="G6630" s="23" t="s">
        <v>3</v>
      </c>
      <c r="H6630" s="2" t="s">
        <v>7722</v>
      </c>
      <c r="I6630" s="23" t="s">
        <v>6004</v>
      </c>
      <c r="J6630" s="23"/>
      <c r="K6630" s="23" t="s">
        <v>9712</v>
      </c>
      <c r="L6630" s="23" t="s">
        <v>9538</v>
      </c>
      <c r="M6630" s="23">
        <f>YEAR(Tabla2[[#This Row],[Fecha de creación]])</f>
        <v>2022</v>
      </c>
      <c r="N6630" s="23">
        <f>MONTH(Tabla2[[#This Row],[Fecha de creación]])</f>
        <v>1</v>
      </c>
      <c r="O6630" s="6"/>
    </row>
    <row r="6631" spans="1:15" x14ac:dyDescent="0.25">
      <c r="A6631" s="26">
        <v>44587.384722222225</v>
      </c>
      <c r="B6631" s="23" t="s">
        <v>100</v>
      </c>
      <c r="C6631" s="23" t="s">
        <v>8443</v>
      </c>
      <c r="D6631" s="23" t="s">
        <v>6</v>
      </c>
      <c r="E6631" s="23" t="s">
        <v>1</v>
      </c>
      <c r="F6631" s="23" t="s">
        <v>7</v>
      </c>
      <c r="G6631" s="23" t="s">
        <v>3</v>
      </c>
      <c r="H6631" s="2" t="s">
        <v>7722</v>
      </c>
      <c r="I6631" s="23" t="s">
        <v>6004</v>
      </c>
      <c r="J6631" s="23"/>
      <c r="K6631" s="23" t="s">
        <v>9712</v>
      </c>
      <c r="L6631" s="23" t="s">
        <v>9538</v>
      </c>
      <c r="M6631" s="23">
        <f>YEAR(Tabla2[[#This Row],[Fecha de creación]])</f>
        <v>2022</v>
      </c>
      <c r="N6631" s="23">
        <f>MONTH(Tabla2[[#This Row],[Fecha de creación]])</f>
        <v>1</v>
      </c>
      <c r="O6631" s="6"/>
    </row>
    <row r="6632" spans="1:15" x14ac:dyDescent="0.25">
      <c r="A6632" s="26">
        <v>44587.386342592596</v>
      </c>
      <c r="B6632" s="23" t="s">
        <v>100</v>
      </c>
      <c r="C6632" s="23" t="s">
        <v>8444</v>
      </c>
      <c r="D6632" s="23" t="s">
        <v>6</v>
      </c>
      <c r="E6632" s="23" t="s">
        <v>1</v>
      </c>
      <c r="F6632" s="23" t="s">
        <v>7</v>
      </c>
      <c r="G6632" s="23" t="s">
        <v>3</v>
      </c>
      <c r="H6632" s="2" t="s">
        <v>7722</v>
      </c>
      <c r="I6632" s="23" t="s">
        <v>6004</v>
      </c>
      <c r="J6632" s="23"/>
      <c r="K6632" s="23" t="s">
        <v>9712</v>
      </c>
      <c r="L6632" s="23" t="s">
        <v>9539</v>
      </c>
      <c r="M6632" s="23">
        <f>YEAR(Tabla2[[#This Row],[Fecha de creación]])</f>
        <v>2022</v>
      </c>
      <c r="N6632" s="23">
        <f>MONTH(Tabla2[[#This Row],[Fecha de creación]])</f>
        <v>1</v>
      </c>
      <c r="O6632" s="6"/>
    </row>
    <row r="6633" spans="1:15" x14ac:dyDescent="0.25">
      <c r="A6633" s="26">
        <v>44587.387465277781</v>
      </c>
      <c r="B6633" s="23" t="s">
        <v>100</v>
      </c>
      <c r="C6633" s="23" t="s">
        <v>8445</v>
      </c>
      <c r="D6633" s="23" t="s">
        <v>6</v>
      </c>
      <c r="E6633" s="23" t="s">
        <v>1</v>
      </c>
      <c r="F6633" s="23" t="s">
        <v>7</v>
      </c>
      <c r="G6633" s="23" t="s">
        <v>3</v>
      </c>
      <c r="H6633" s="2" t="s">
        <v>7722</v>
      </c>
      <c r="I6633" s="23" t="s">
        <v>6004</v>
      </c>
      <c r="J6633" s="23"/>
      <c r="K6633" s="23" t="s">
        <v>9712</v>
      </c>
      <c r="L6633" s="23" t="s">
        <v>9538</v>
      </c>
      <c r="M6633" s="23">
        <f>YEAR(Tabla2[[#This Row],[Fecha de creación]])</f>
        <v>2022</v>
      </c>
      <c r="N6633" s="23">
        <f>MONTH(Tabla2[[#This Row],[Fecha de creación]])</f>
        <v>1</v>
      </c>
      <c r="O6633" s="6"/>
    </row>
    <row r="6634" spans="1:15" x14ac:dyDescent="0.25">
      <c r="A6634" s="26">
        <v>44587.396493055552</v>
      </c>
      <c r="B6634" s="23" t="s">
        <v>19</v>
      </c>
      <c r="C6634" s="23" t="s">
        <v>8446</v>
      </c>
      <c r="D6634" s="23" t="s">
        <v>8447</v>
      </c>
      <c r="E6634" s="23" t="s">
        <v>1</v>
      </c>
      <c r="F6634" s="23" t="s">
        <v>7</v>
      </c>
      <c r="G6634" s="23" t="s">
        <v>975</v>
      </c>
      <c r="H6634" s="2" t="s">
        <v>7730</v>
      </c>
      <c r="I6634" s="23" t="s">
        <v>23</v>
      </c>
      <c r="J6634" s="23"/>
      <c r="K6634" s="23" t="s">
        <v>9712</v>
      </c>
      <c r="L6634" s="23" t="s">
        <v>9538</v>
      </c>
      <c r="M6634" s="23">
        <f>YEAR(Tabla2[[#This Row],[Fecha de creación]])</f>
        <v>2022</v>
      </c>
      <c r="N6634" s="23">
        <f>MONTH(Tabla2[[#This Row],[Fecha de creación]])</f>
        <v>1</v>
      </c>
      <c r="O6634" s="6"/>
    </row>
    <row r="6635" spans="1:15" x14ac:dyDescent="0.25">
      <c r="A6635" s="26">
        <v>44587.399027777778</v>
      </c>
      <c r="B6635" s="23" t="s">
        <v>19</v>
      </c>
      <c r="C6635" s="23" t="s">
        <v>8448</v>
      </c>
      <c r="D6635" s="23" t="s">
        <v>8449</v>
      </c>
      <c r="E6635" s="23" t="s">
        <v>1</v>
      </c>
      <c r="F6635" s="23" t="s">
        <v>7</v>
      </c>
      <c r="G6635" s="23" t="s">
        <v>975</v>
      </c>
      <c r="H6635" s="2" t="s">
        <v>7722</v>
      </c>
      <c r="I6635" s="23" t="s">
        <v>23</v>
      </c>
      <c r="J6635" s="23"/>
      <c r="K6635" s="23" t="s">
        <v>9712</v>
      </c>
      <c r="L6635" s="23" t="s">
        <v>9538</v>
      </c>
      <c r="M6635" s="23">
        <f>YEAR(Tabla2[[#This Row],[Fecha de creación]])</f>
        <v>2022</v>
      </c>
      <c r="N6635" s="23">
        <f>MONTH(Tabla2[[#This Row],[Fecha de creación]])</f>
        <v>1</v>
      </c>
      <c r="O6635" s="6"/>
    </row>
    <row r="6636" spans="1:15" x14ac:dyDescent="0.25">
      <c r="A6636" s="26">
        <v>44587.408252314817</v>
      </c>
      <c r="B6636" s="23" t="s">
        <v>19</v>
      </c>
      <c r="C6636" s="23" t="s">
        <v>8450</v>
      </c>
      <c r="D6636" s="23" t="s">
        <v>8451</v>
      </c>
      <c r="E6636" s="23" t="s">
        <v>1</v>
      </c>
      <c r="F6636" s="23" t="s">
        <v>7</v>
      </c>
      <c r="G6636" s="23" t="s">
        <v>3</v>
      </c>
      <c r="H6636" s="2" t="s">
        <v>7722</v>
      </c>
      <c r="I6636" s="23" t="s">
        <v>23</v>
      </c>
      <c r="J6636" s="23"/>
      <c r="K6636" s="23" t="s">
        <v>9712</v>
      </c>
      <c r="L6636" s="23" t="s">
        <v>9539</v>
      </c>
      <c r="M6636" s="23">
        <f>YEAR(Tabla2[[#This Row],[Fecha de creación]])</f>
        <v>2022</v>
      </c>
      <c r="N6636" s="23">
        <f>MONTH(Tabla2[[#This Row],[Fecha de creación]])</f>
        <v>1</v>
      </c>
      <c r="O6636" s="6"/>
    </row>
    <row r="6637" spans="1:15" x14ac:dyDescent="0.25">
      <c r="A6637" s="26">
        <v>44587.409722222219</v>
      </c>
      <c r="B6637" s="23" t="s">
        <v>19</v>
      </c>
      <c r="C6637" s="23" t="s">
        <v>8452</v>
      </c>
      <c r="D6637" s="23" t="s">
        <v>8453</v>
      </c>
      <c r="E6637" s="23" t="s">
        <v>1</v>
      </c>
      <c r="F6637" s="23" t="s">
        <v>7</v>
      </c>
      <c r="G6637" s="23" t="s">
        <v>3</v>
      </c>
      <c r="H6637" s="2" t="s">
        <v>7722</v>
      </c>
      <c r="I6637" s="23" t="s">
        <v>23</v>
      </c>
      <c r="J6637" s="23"/>
      <c r="K6637" s="23" t="s">
        <v>9712</v>
      </c>
      <c r="L6637" s="23" t="s">
        <v>9539</v>
      </c>
      <c r="M6637" s="23">
        <f>YEAR(Tabla2[[#This Row],[Fecha de creación]])</f>
        <v>2022</v>
      </c>
      <c r="N6637" s="23">
        <f>MONTH(Tabla2[[#This Row],[Fecha de creación]])</f>
        <v>1</v>
      </c>
      <c r="O6637" s="6"/>
    </row>
    <row r="6638" spans="1:15" x14ac:dyDescent="0.25">
      <c r="A6638" s="26">
        <v>44587.412893518522</v>
      </c>
      <c r="B6638" s="23" t="s">
        <v>19</v>
      </c>
      <c r="C6638" s="23" t="s">
        <v>8454</v>
      </c>
      <c r="D6638" s="23" t="s">
        <v>8455</v>
      </c>
      <c r="E6638" s="23" t="s">
        <v>1</v>
      </c>
      <c r="F6638" s="23" t="s">
        <v>7</v>
      </c>
      <c r="G6638" s="23" t="s">
        <v>3</v>
      </c>
      <c r="H6638" s="2" t="s">
        <v>7722</v>
      </c>
      <c r="I6638" s="23" t="s">
        <v>23</v>
      </c>
      <c r="J6638" s="23"/>
      <c r="K6638" s="23" t="s">
        <v>9712</v>
      </c>
      <c r="L6638" s="23" t="s">
        <v>9538</v>
      </c>
      <c r="M6638" s="23">
        <f>YEAR(Tabla2[[#This Row],[Fecha de creación]])</f>
        <v>2022</v>
      </c>
      <c r="N6638" s="23">
        <f>MONTH(Tabla2[[#This Row],[Fecha de creación]])</f>
        <v>1</v>
      </c>
      <c r="O6638" s="6"/>
    </row>
    <row r="6639" spans="1:15" x14ac:dyDescent="0.25">
      <c r="A6639" s="26">
        <v>44587.414236111108</v>
      </c>
      <c r="B6639" s="23" t="s">
        <v>19</v>
      </c>
      <c r="C6639" s="23" t="s">
        <v>8456</v>
      </c>
      <c r="D6639" s="23" t="s">
        <v>8457</v>
      </c>
      <c r="E6639" s="23" t="s">
        <v>1</v>
      </c>
      <c r="F6639" s="23" t="s">
        <v>7</v>
      </c>
      <c r="G6639" s="23" t="s">
        <v>3</v>
      </c>
      <c r="H6639" s="2" t="s">
        <v>7722</v>
      </c>
      <c r="I6639" s="23" t="s">
        <v>23</v>
      </c>
      <c r="J6639" s="23"/>
      <c r="K6639" s="23" t="s">
        <v>9712</v>
      </c>
      <c r="L6639" s="23" t="s">
        <v>9538</v>
      </c>
      <c r="M6639" s="23">
        <f>YEAR(Tabla2[[#This Row],[Fecha de creación]])</f>
        <v>2022</v>
      </c>
      <c r="N6639" s="23">
        <f>MONTH(Tabla2[[#This Row],[Fecha de creación]])</f>
        <v>1</v>
      </c>
      <c r="O6639" s="6"/>
    </row>
    <row r="6640" spans="1:15" x14ac:dyDescent="0.25">
      <c r="A6640" s="26">
        <v>44587.429664351854</v>
      </c>
      <c r="B6640" s="23" t="s">
        <v>189</v>
      </c>
      <c r="C6640" s="23" t="s">
        <v>8458</v>
      </c>
      <c r="D6640" s="23" t="s">
        <v>7351</v>
      </c>
      <c r="E6640" s="23" t="s">
        <v>1</v>
      </c>
      <c r="F6640" s="23" t="s">
        <v>7</v>
      </c>
      <c r="G6640" s="23" t="s">
        <v>975</v>
      </c>
      <c r="H6640" s="2" t="s">
        <v>8459</v>
      </c>
      <c r="I6640" s="23" t="s">
        <v>7338</v>
      </c>
      <c r="J6640" s="23" t="s">
        <v>958</v>
      </c>
      <c r="K6640" s="23" t="s">
        <v>9712</v>
      </c>
      <c r="L6640" s="23" t="s">
        <v>9538</v>
      </c>
      <c r="M6640" s="23">
        <f>YEAR(Tabla2[[#This Row],[Fecha de creación]])</f>
        <v>2022</v>
      </c>
      <c r="N6640" s="23">
        <f>MONTH(Tabla2[[#This Row],[Fecha de creación]])</f>
        <v>1</v>
      </c>
      <c r="O6640" s="6"/>
    </row>
    <row r="6641" spans="1:15" x14ac:dyDescent="0.25">
      <c r="A6641" s="26">
        <v>44587.455821759257</v>
      </c>
      <c r="B6641" s="23" t="s">
        <v>19</v>
      </c>
      <c r="C6641" s="23" t="s">
        <v>8460</v>
      </c>
      <c r="D6641" s="23" t="s">
        <v>8461</v>
      </c>
      <c r="E6641" s="23" t="s">
        <v>1</v>
      </c>
      <c r="F6641" s="23" t="s">
        <v>22</v>
      </c>
      <c r="G6641" s="23" t="s">
        <v>975</v>
      </c>
      <c r="H6641" s="2" t="s">
        <v>8893</v>
      </c>
      <c r="I6641" s="23" t="s">
        <v>23</v>
      </c>
      <c r="J6641" s="23"/>
      <c r="K6641" s="23" t="s">
        <v>9712</v>
      </c>
      <c r="L6641" s="23" t="s">
        <v>9538</v>
      </c>
      <c r="M6641" s="23">
        <f>YEAR(Tabla2[[#This Row],[Fecha de creación]])</f>
        <v>2022</v>
      </c>
      <c r="N6641" s="23">
        <f>MONTH(Tabla2[[#This Row],[Fecha de creación]])</f>
        <v>1</v>
      </c>
      <c r="O6641" s="6"/>
    </row>
    <row r="6642" spans="1:15" x14ac:dyDescent="0.25">
      <c r="A6642" s="26">
        <v>44587.460613425923</v>
      </c>
      <c r="B6642" s="23" t="s">
        <v>19</v>
      </c>
      <c r="C6642" s="23" t="s">
        <v>8462</v>
      </c>
      <c r="D6642" s="23" t="s">
        <v>8461</v>
      </c>
      <c r="E6642" s="23" t="s">
        <v>1</v>
      </c>
      <c r="F6642" s="23" t="s">
        <v>22</v>
      </c>
      <c r="G6642" s="23" t="s">
        <v>3</v>
      </c>
      <c r="H6642" s="2" t="s">
        <v>8893</v>
      </c>
      <c r="I6642" s="23" t="s">
        <v>23</v>
      </c>
      <c r="J6642" s="23"/>
      <c r="K6642" s="23" t="s">
        <v>9712</v>
      </c>
      <c r="L6642" s="23" t="s">
        <v>9539</v>
      </c>
      <c r="M6642" s="23">
        <f>YEAR(Tabla2[[#This Row],[Fecha de creación]])</f>
        <v>2022</v>
      </c>
      <c r="N6642" s="23">
        <f>MONTH(Tabla2[[#This Row],[Fecha de creación]])</f>
        <v>1</v>
      </c>
      <c r="O6642" s="6"/>
    </row>
    <row r="6643" spans="1:15" x14ac:dyDescent="0.25">
      <c r="A6643" s="26">
        <v>44587.462534722225</v>
      </c>
      <c r="B6643" s="23" t="s">
        <v>189</v>
      </c>
      <c r="C6643" s="23" t="s">
        <v>8463</v>
      </c>
      <c r="D6643" s="23" t="s">
        <v>8464</v>
      </c>
      <c r="E6643" s="23" t="s">
        <v>1</v>
      </c>
      <c r="F6643" s="23" t="s">
        <v>22</v>
      </c>
      <c r="G6643" s="23" t="s">
        <v>975</v>
      </c>
      <c r="H6643" s="2" t="s">
        <v>7734</v>
      </c>
      <c r="I6643" s="23" t="s">
        <v>7338</v>
      </c>
      <c r="J6643" s="23" t="s">
        <v>59</v>
      </c>
      <c r="K6643" s="23" t="s">
        <v>9712</v>
      </c>
      <c r="L6643" s="23" t="s">
        <v>9538</v>
      </c>
      <c r="M6643" s="23">
        <f>YEAR(Tabla2[[#This Row],[Fecha de creación]])</f>
        <v>2022</v>
      </c>
      <c r="N6643" s="23">
        <f>MONTH(Tabla2[[#This Row],[Fecha de creación]])</f>
        <v>1</v>
      </c>
      <c r="O6643" s="6"/>
    </row>
    <row r="6644" spans="1:15" x14ac:dyDescent="0.25">
      <c r="A6644" s="26">
        <v>44587.464560185188</v>
      </c>
      <c r="B6644" s="23" t="s">
        <v>19</v>
      </c>
      <c r="C6644" s="23" t="s">
        <v>8465</v>
      </c>
      <c r="D6644" s="23" t="s">
        <v>8466</v>
      </c>
      <c r="E6644" s="23" t="s">
        <v>1</v>
      </c>
      <c r="F6644" s="23" t="s">
        <v>22</v>
      </c>
      <c r="G6644" s="23" t="s">
        <v>975</v>
      </c>
      <c r="H6644" s="2" t="s">
        <v>8893</v>
      </c>
      <c r="I6644" s="23" t="s">
        <v>23</v>
      </c>
      <c r="J6644" s="23"/>
      <c r="K6644" s="23" t="s">
        <v>9712</v>
      </c>
      <c r="L6644" s="23" t="s">
        <v>9539</v>
      </c>
      <c r="M6644" s="23">
        <f>YEAR(Tabla2[[#This Row],[Fecha de creación]])</f>
        <v>2022</v>
      </c>
      <c r="N6644" s="23">
        <f>MONTH(Tabla2[[#This Row],[Fecha de creación]])</f>
        <v>1</v>
      </c>
      <c r="O6644" s="6"/>
    </row>
    <row r="6645" spans="1:15" x14ac:dyDescent="0.25">
      <c r="A6645" s="26">
        <v>44587.486342592594</v>
      </c>
      <c r="B6645" s="23" t="s">
        <v>189</v>
      </c>
      <c r="C6645" s="23" t="s">
        <v>8467</v>
      </c>
      <c r="D6645" s="23" t="s">
        <v>1029</v>
      </c>
      <c r="E6645" s="23" t="s">
        <v>1</v>
      </c>
      <c r="F6645" s="23" t="s">
        <v>7</v>
      </c>
      <c r="G6645" s="23" t="s">
        <v>975</v>
      </c>
      <c r="H6645" s="2" t="s">
        <v>7730</v>
      </c>
      <c r="I6645" s="23" t="s">
        <v>7338</v>
      </c>
      <c r="J6645" s="23" t="s">
        <v>958</v>
      </c>
      <c r="K6645" s="23" t="s">
        <v>9712</v>
      </c>
      <c r="L6645" s="23" t="s">
        <v>9538</v>
      </c>
      <c r="M6645" s="23">
        <f>YEAR(Tabla2[[#This Row],[Fecha de creación]])</f>
        <v>2022</v>
      </c>
      <c r="N6645" s="23">
        <f>MONTH(Tabla2[[#This Row],[Fecha de creación]])</f>
        <v>1</v>
      </c>
      <c r="O6645" s="6"/>
    </row>
    <row r="6646" spans="1:15" x14ac:dyDescent="0.25">
      <c r="A6646" s="26">
        <v>44587.4922337963</v>
      </c>
      <c r="B6646" s="23" t="s">
        <v>189</v>
      </c>
      <c r="C6646" s="23" t="s">
        <v>8468</v>
      </c>
      <c r="D6646" s="23" t="s">
        <v>8469</v>
      </c>
      <c r="E6646" s="23" t="s">
        <v>1</v>
      </c>
      <c r="F6646" s="23" t="s">
        <v>7</v>
      </c>
      <c r="G6646" s="23" t="s">
        <v>1551</v>
      </c>
      <c r="H6646" s="2" t="s">
        <v>7737</v>
      </c>
      <c r="I6646" s="23" t="s">
        <v>7205</v>
      </c>
      <c r="J6646" s="23" t="s">
        <v>59</v>
      </c>
      <c r="K6646" s="23" t="s">
        <v>9712</v>
      </c>
      <c r="L6646" s="23" t="s">
        <v>9538</v>
      </c>
      <c r="M6646" s="23">
        <f>YEAR(Tabla2[[#This Row],[Fecha de creación]])</f>
        <v>2022</v>
      </c>
      <c r="N6646" s="23">
        <f>MONTH(Tabla2[[#This Row],[Fecha de creación]])</f>
        <v>1</v>
      </c>
      <c r="O6646" s="6"/>
    </row>
    <row r="6647" spans="1:15" x14ac:dyDescent="0.25">
      <c r="A6647" s="26">
        <v>44587.519953703704</v>
      </c>
      <c r="B6647" s="23" t="s">
        <v>19</v>
      </c>
      <c r="C6647" s="23" t="s">
        <v>8470</v>
      </c>
      <c r="D6647" s="23" t="s">
        <v>8471</v>
      </c>
      <c r="E6647" s="23" t="s">
        <v>1</v>
      </c>
      <c r="F6647" s="23" t="s">
        <v>22</v>
      </c>
      <c r="G6647" s="23" t="s">
        <v>975</v>
      </c>
      <c r="H6647" s="2" t="s">
        <v>7724</v>
      </c>
      <c r="I6647" s="23" t="s">
        <v>23</v>
      </c>
      <c r="J6647" s="23"/>
      <c r="K6647" s="23" t="s">
        <v>9712</v>
      </c>
      <c r="L6647" s="23" t="s">
        <v>9539</v>
      </c>
      <c r="M6647" s="23">
        <f>YEAR(Tabla2[[#This Row],[Fecha de creación]])</f>
        <v>2022</v>
      </c>
      <c r="N6647" s="23">
        <f>MONTH(Tabla2[[#This Row],[Fecha de creación]])</f>
        <v>1</v>
      </c>
      <c r="O6647" s="6"/>
    </row>
    <row r="6648" spans="1:15" x14ac:dyDescent="0.25">
      <c r="A6648" s="26">
        <v>44587.579201388886</v>
      </c>
      <c r="B6648" s="23" t="s">
        <v>189</v>
      </c>
      <c r="C6648" s="23" t="s">
        <v>8472</v>
      </c>
      <c r="D6648" s="23" t="s">
        <v>7351</v>
      </c>
      <c r="E6648" s="23" t="s">
        <v>1</v>
      </c>
      <c r="F6648" s="23" t="s">
        <v>7</v>
      </c>
      <c r="G6648" s="23" t="s">
        <v>3</v>
      </c>
      <c r="H6648" s="2" t="s">
        <v>8459</v>
      </c>
      <c r="I6648" s="23" t="s">
        <v>7338</v>
      </c>
      <c r="J6648" s="23" t="s">
        <v>958</v>
      </c>
      <c r="K6648" s="23" t="s">
        <v>9712</v>
      </c>
      <c r="L6648" s="23" t="s">
        <v>9538</v>
      </c>
      <c r="M6648" s="23">
        <f>YEAR(Tabla2[[#This Row],[Fecha de creación]])</f>
        <v>2022</v>
      </c>
      <c r="N6648" s="23">
        <f>MONTH(Tabla2[[#This Row],[Fecha de creación]])</f>
        <v>1</v>
      </c>
      <c r="O6648" s="6"/>
    </row>
    <row r="6649" spans="1:15" x14ac:dyDescent="0.25">
      <c r="A6649" s="26">
        <v>44587.616932870369</v>
      </c>
      <c r="B6649" s="23" t="s">
        <v>19</v>
      </c>
      <c r="C6649" s="23" t="s">
        <v>8473</v>
      </c>
      <c r="D6649" s="23" t="s">
        <v>8474</v>
      </c>
      <c r="E6649" s="23" t="s">
        <v>1</v>
      </c>
      <c r="F6649" s="23" t="s">
        <v>22</v>
      </c>
      <c r="G6649" s="23" t="s">
        <v>975</v>
      </c>
      <c r="H6649" s="2" t="s">
        <v>8893</v>
      </c>
      <c r="I6649" s="23" t="s">
        <v>23</v>
      </c>
      <c r="J6649" s="23"/>
      <c r="K6649" s="23" t="s">
        <v>9712</v>
      </c>
      <c r="L6649" s="23" t="s">
        <v>9538</v>
      </c>
      <c r="M6649" s="23">
        <f>YEAR(Tabla2[[#This Row],[Fecha de creación]])</f>
        <v>2022</v>
      </c>
      <c r="N6649" s="23">
        <f>MONTH(Tabla2[[#This Row],[Fecha de creación]])</f>
        <v>1</v>
      </c>
      <c r="O6649" s="6"/>
    </row>
    <row r="6650" spans="1:15" x14ac:dyDescent="0.25">
      <c r="A6650" s="26">
        <v>44587.651273148149</v>
      </c>
      <c r="B6650" s="23" t="s">
        <v>0</v>
      </c>
      <c r="C6650" s="23" t="s">
        <v>8475</v>
      </c>
      <c r="D6650" s="23" t="s">
        <v>962</v>
      </c>
      <c r="E6650" s="23" t="s">
        <v>1</v>
      </c>
      <c r="F6650" s="23" t="s">
        <v>7</v>
      </c>
      <c r="G6650" s="23" t="s">
        <v>975</v>
      </c>
      <c r="H6650" s="2" t="s">
        <v>7730</v>
      </c>
      <c r="I6650" s="23" t="s">
        <v>7603</v>
      </c>
      <c r="J6650" s="23" t="s">
        <v>964</v>
      </c>
      <c r="K6650" s="23" t="s">
        <v>9712</v>
      </c>
      <c r="L6650" s="23" t="s">
        <v>9539</v>
      </c>
      <c r="M6650" s="23">
        <f>YEAR(Tabla2[[#This Row],[Fecha de creación]])</f>
        <v>2022</v>
      </c>
      <c r="N6650" s="23">
        <f>MONTH(Tabla2[[#This Row],[Fecha de creación]])</f>
        <v>1</v>
      </c>
      <c r="O6650" s="6"/>
    </row>
    <row r="6651" spans="1:15" x14ac:dyDescent="0.25">
      <c r="A6651" s="26">
        <v>44587.660775462966</v>
      </c>
      <c r="B6651" s="23" t="s">
        <v>0</v>
      </c>
      <c r="C6651" s="23" t="s">
        <v>8476</v>
      </c>
      <c r="D6651" s="23" t="s">
        <v>8477</v>
      </c>
      <c r="E6651" s="23" t="s">
        <v>1</v>
      </c>
      <c r="F6651" s="23" t="s">
        <v>2</v>
      </c>
      <c r="G6651" s="23" t="s">
        <v>1551</v>
      </c>
      <c r="H6651" s="2" t="s">
        <v>8478</v>
      </c>
      <c r="I6651" s="23" t="s">
        <v>28</v>
      </c>
      <c r="J6651" s="23" t="s">
        <v>59</v>
      </c>
      <c r="K6651" s="23" t="s">
        <v>9712</v>
      </c>
      <c r="L6651" s="23" t="s">
        <v>9538</v>
      </c>
      <c r="M6651" s="23">
        <f>YEAR(Tabla2[[#This Row],[Fecha de creación]])</f>
        <v>2022</v>
      </c>
      <c r="N6651" s="23">
        <f>MONTH(Tabla2[[#This Row],[Fecha de creación]])</f>
        <v>1</v>
      </c>
      <c r="O6651" s="6"/>
    </row>
    <row r="6652" spans="1:15" x14ac:dyDescent="0.25">
      <c r="A6652" s="26">
        <v>44587.704467592594</v>
      </c>
      <c r="B6652" s="23" t="s">
        <v>0</v>
      </c>
      <c r="C6652" s="23" t="s">
        <v>8479</v>
      </c>
      <c r="D6652" s="23" t="s">
        <v>989</v>
      </c>
      <c r="E6652" s="23" t="s">
        <v>1</v>
      </c>
      <c r="F6652" s="23" t="s">
        <v>7</v>
      </c>
      <c r="G6652" s="23" t="s">
        <v>975</v>
      </c>
      <c r="H6652" s="2" t="s">
        <v>8480</v>
      </c>
      <c r="I6652" s="23" t="s">
        <v>7680</v>
      </c>
      <c r="J6652" s="23" t="s">
        <v>59</v>
      </c>
      <c r="K6652" s="23" t="s">
        <v>9712</v>
      </c>
      <c r="L6652" s="23" t="s">
        <v>9539</v>
      </c>
      <c r="M6652" s="23">
        <f>YEAR(Tabla2[[#This Row],[Fecha de creación]])</f>
        <v>2022</v>
      </c>
      <c r="N6652" s="23">
        <f>MONTH(Tabla2[[#This Row],[Fecha de creación]])</f>
        <v>1</v>
      </c>
      <c r="O6652" s="6"/>
    </row>
    <row r="6653" spans="1:15" x14ac:dyDescent="0.25">
      <c r="A6653" s="26">
        <v>44588.382650462961</v>
      </c>
      <c r="B6653" s="23" t="s">
        <v>19</v>
      </c>
      <c r="C6653" s="23" t="s">
        <v>8481</v>
      </c>
      <c r="D6653" s="23" t="s">
        <v>8482</v>
      </c>
      <c r="E6653" s="23" t="s">
        <v>1</v>
      </c>
      <c r="F6653" s="23" t="s">
        <v>7</v>
      </c>
      <c r="G6653" s="23" t="s">
        <v>1551</v>
      </c>
      <c r="H6653" s="2" t="s">
        <v>7733</v>
      </c>
      <c r="I6653" s="23" t="s">
        <v>7401</v>
      </c>
      <c r="J6653" s="23"/>
      <c r="K6653" s="23" t="s">
        <v>9712</v>
      </c>
      <c r="L6653" s="23" t="s">
        <v>9538</v>
      </c>
      <c r="M6653" s="23">
        <f>YEAR(Tabla2[[#This Row],[Fecha de creación]])</f>
        <v>2022</v>
      </c>
      <c r="N6653" s="23">
        <f>MONTH(Tabla2[[#This Row],[Fecha de creación]])</f>
        <v>1</v>
      </c>
      <c r="O6653" s="6"/>
    </row>
    <row r="6654" spans="1:15" x14ac:dyDescent="0.25">
      <c r="A6654" s="26">
        <v>44588.422048611108</v>
      </c>
      <c r="B6654" s="23" t="s">
        <v>0</v>
      </c>
      <c r="C6654" s="23" t="s">
        <v>8483</v>
      </c>
      <c r="D6654" s="23" t="s">
        <v>535</v>
      </c>
      <c r="E6654" s="23" t="s">
        <v>1</v>
      </c>
      <c r="F6654" s="23" t="s">
        <v>7</v>
      </c>
      <c r="G6654" s="23" t="s">
        <v>1551</v>
      </c>
      <c r="H6654" s="2" t="s">
        <v>7743</v>
      </c>
      <c r="I6654" s="23" t="s">
        <v>11</v>
      </c>
      <c r="J6654" s="23"/>
      <c r="K6654" s="23" t="s">
        <v>9712</v>
      </c>
      <c r="L6654" s="23" t="s">
        <v>9538</v>
      </c>
      <c r="M6654" s="23">
        <f>YEAR(Tabla2[[#This Row],[Fecha de creación]])</f>
        <v>2022</v>
      </c>
      <c r="N6654" s="23">
        <f>MONTH(Tabla2[[#This Row],[Fecha de creación]])</f>
        <v>1</v>
      </c>
      <c r="O6654" s="6"/>
    </row>
    <row r="6655" spans="1:15" x14ac:dyDescent="0.25">
      <c r="A6655" s="26">
        <v>44588.47079861111</v>
      </c>
      <c r="B6655" s="23" t="s">
        <v>19</v>
      </c>
      <c r="C6655" s="23" t="s">
        <v>8484</v>
      </c>
      <c r="D6655" s="23" t="s">
        <v>8485</v>
      </c>
      <c r="E6655" s="23" t="s">
        <v>1</v>
      </c>
      <c r="F6655" s="23" t="s">
        <v>22</v>
      </c>
      <c r="G6655" s="23" t="s">
        <v>975</v>
      </c>
      <c r="H6655" s="2" t="s">
        <v>7734</v>
      </c>
      <c r="I6655" s="23" t="s">
        <v>23</v>
      </c>
      <c r="J6655" s="23"/>
      <c r="K6655" s="23" t="s">
        <v>9712</v>
      </c>
      <c r="L6655" s="23" t="s">
        <v>9538</v>
      </c>
      <c r="M6655" s="23">
        <f>YEAR(Tabla2[[#This Row],[Fecha de creación]])</f>
        <v>2022</v>
      </c>
      <c r="N6655" s="23">
        <f>MONTH(Tabla2[[#This Row],[Fecha de creación]])</f>
        <v>1</v>
      </c>
      <c r="O6655" s="6"/>
    </row>
    <row r="6656" spans="1:15" x14ac:dyDescent="0.25">
      <c r="A6656" s="26">
        <v>44588.47315972222</v>
      </c>
      <c r="B6656" s="23" t="s">
        <v>56</v>
      </c>
      <c r="C6656" s="23" t="s">
        <v>8486</v>
      </c>
      <c r="D6656" s="23" t="s">
        <v>8487</v>
      </c>
      <c r="E6656" s="23" t="s">
        <v>1</v>
      </c>
      <c r="F6656" s="23" t="s">
        <v>2</v>
      </c>
      <c r="G6656" s="23" t="s">
        <v>1551</v>
      </c>
      <c r="H6656" s="2" t="s">
        <v>7764</v>
      </c>
      <c r="I6656" s="23" t="s">
        <v>7129</v>
      </c>
      <c r="J6656" s="23" t="s">
        <v>59</v>
      </c>
      <c r="K6656" s="23" t="s">
        <v>9712</v>
      </c>
      <c r="L6656" s="23" t="s">
        <v>9538</v>
      </c>
      <c r="M6656" s="23">
        <f>YEAR(Tabla2[[#This Row],[Fecha de creación]])</f>
        <v>2022</v>
      </c>
      <c r="N6656" s="23">
        <f>MONTH(Tabla2[[#This Row],[Fecha de creación]])</f>
        <v>1</v>
      </c>
      <c r="O6656" s="6"/>
    </row>
    <row r="6657" spans="1:15" x14ac:dyDescent="0.25">
      <c r="A6657" s="26">
        <v>44588.474652777775</v>
      </c>
      <c r="B6657" s="23" t="s">
        <v>0</v>
      </c>
      <c r="C6657" s="23" t="s">
        <v>8488</v>
      </c>
      <c r="D6657" s="23" t="s">
        <v>962</v>
      </c>
      <c r="E6657" s="23" t="s">
        <v>1</v>
      </c>
      <c r="F6657" s="23" t="s">
        <v>7</v>
      </c>
      <c r="G6657" s="23" t="s">
        <v>975</v>
      </c>
      <c r="H6657" s="2" t="s">
        <v>7730</v>
      </c>
      <c r="I6657" s="23" t="s">
        <v>7603</v>
      </c>
      <c r="J6657" s="23" t="s">
        <v>964</v>
      </c>
      <c r="K6657" s="23" t="s">
        <v>9712</v>
      </c>
      <c r="L6657" s="23" t="s">
        <v>9539</v>
      </c>
      <c r="M6657" s="23">
        <f>YEAR(Tabla2[[#This Row],[Fecha de creación]])</f>
        <v>2022</v>
      </c>
      <c r="N6657" s="23">
        <f>MONTH(Tabla2[[#This Row],[Fecha de creación]])</f>
        <v>1</v>
      </c>
      <c r="O6657" s="6"/>
    </row>
    <row r="6658" spans="1:15" x14ac:dyDescent="0.25">
      <c r="A6658" s="26">
        <v>44588.478738425925</v>
      </c>
      <c r="B6658" s="23" t="s">
        <v>0</v>
      </c>
      <c r="C6658" s="23" t="s">
        <v>8489</v>
      </c>
      <c r="D6658" s="23" t="s">
        <v>8490</v>
      </c>
      <c r="E6658" s="23" t="s">
        <v>1</v>
      </c>
      <c r="F6658" s="23" t="s">
        <v>7</v>
      </c>
      <c r="G6658" s="23" t="s">
        <v>1551</v>
      </c>
      <c r="H6658" s="2" t="s">
        <v>8491</v>
      </c>
      <c r="I6658" s="23" t="s">
        <v>28</v>
      </c>
      <c r="J6658" s="23" t="s">
        <v>59</v>
      </c>
      <c r="K6658" s="23" t="s">
        <v>9712</v>
      </c>
      <c r="L6658" s="23" t="s">
        <v>9538</v>
      </c>
      <c r="M6658" s="23">
        <f>YEAR(Tabla2[[#This Row],[Fecha de creación]])</f>
        <v>2022</v>
      </c>
      <c r="N6658" s="23">
        <f>MONTH(Tabla2[[#This Row],[Fecha de creación]])</f>
        <v>1</v>
      </c>
      <c r="O6658" s="6"/>
    </row>
    <row r="6659" spans="1:15" x14ac:dyDescent="0.25">
      <c r="A6659" s="26">
        <v>44588.493472222224</v>
      </c>
      <c r="B6659" s="23" t="s">
        <v>0</v>
      </c>
      <c r="C6659" s="23" t="s">
        <v>8492</v>
      </c>
      <c r="D6659" s="23" t="s">
        <v>962</v>
      </c>
      <c r="E6659" s="23" t="s">
        <v>1</v>
      </c>
      <c r="F6659" s="23" t="s">
        <v>7</v>
      </c>
      <c r="G6659" s="23" t="s">
        <v>975</v>
      </c>
      <c r="H6659" s="2" t="s">
        <v>7730</v>
      </c>
      <c r="I6659" s="23" t="s">
        <v>7603</v>
      </c>
      <c r="J6659" s="23" t="s">
        <v>964</v>
      </c>
      <c r="K6659" s="23" t="s">
        <v>9712</v>
      </c>
      <c r="L6659" s="23" t="s">
        <v>9538</v>
      </c>
      <c r="M6659" s="23">
        <f>YEAR(Tabla2[[#This Row],[Fecha de creación]])</f>
        <v>2022</v>
      </c>
      <c r="N6659" s="23">
        <f>MONTH(Tabla2[[#This Row],[Fecha de creación]])</f>
        <v>1</v>
      </c>
      <c r="O6659" s="6"/>
    </row>
    <row r="6660" spans="1:15" x14ac:dyDescent="0.25">
      <c r="A6660" s="26">
        <v>44588.497685185182</v>
      </c>
      <c r="B6660" s="23" t="s">
        <v>56</v>
      </c>
      <c r="C6660" s="23" t="s">
        <v>8493</v>
      </c>
      <c r="D6660" s="23" t="s">
        <v>131</v>
      </c>
      <c r="E6660" s="23" t="s">
        <v>1</v>
      </c>
      <c r="F6660" s="23" t="s">
        <v>7</v>
      </c>
      <c r="G6660" s="23" t="s">
        <v>975</v>
      </c>
      <c r="H6660" s="2" t="s">
        <v>7728</v>
      </c>
      <c r="I6660" s="23" t="s">
        <v>7342</v>
      </c>
      <c r="J6660" s="23" t="s">
        <v>59</v>
      </c>
      <c r="K6660" s="23" t="s">
        <v>9712</v>
      </c>
      <c r="L6660" s="23" t="s">
        <v>9538</v>
      </c>
      <c r="M6660" s="23">
        <f>YEAR(Tabla2[[#This Row],[Fecha de creación]])</f>
        <v>2022</v>
      </c>
      <c r="N6660" s="23">
        <f>MONTH(Tabla2[[#This Row],[Fecha de creación]])</f>
        <v>1</v>
      </c>
      <c r="O6660" s="6"/>
    </row>
    <row r="6661" spans="1:15" x14ac:dyDescent="0.25">
      <c r="A6661" s="26">
        <v>44588.498414351852</v>
      </c>
      <c r="B6661" s="23" t="s">
        <v>0</v>
      </c>
      <c r="C6661" s="23" t="s">
        <v>8494</v>
      </c>
      <c r="D6661" s="23" t="s">
        <v>962</v>
      </c>
      <c r="E6661" s="23" t="s">
        <v>1</v>
      </c>
      <c r="F6661" s="23" t="s">
        <v>7</v>
      </c>
      <c r="G6661" s="23" t="s">
        <v>3</v>
      </c>
      <c r="H6661" s="2" t="s">
        <v>7730</v>
      </c>
      <c r="I6661" s="23" t="s">
        <v>7603</v>
      </c>
      <c r="J6661" s="23" t="s">
        <v>964</v>
      </c>
      <c r="K6661" s="23" t="s">
        <v>9712</v>
      </c>
      <c r="L6661" s="23" t="s">
        <v>9538</v>
      </c>
      <c r="M6661" s="23">
        <f>YEAR(Tabla2[[#This Row],[Fecha de creación]])</f>
        <v>2022</v>
      </c>
      <c r="N6661" s="23">
        <f>MONTH(Tabla2[[#This Row],[Fecha de creación]])</f>
        <v>1</v>
      </c>
      <c r="O6661" s="6"/>
    </row>
    <row r="6662" spans="1:15" x14ac:dyDescent="0.25">
      <c r="A6662" s="26">
        <v>44588.502488425926</v>
      </c>
      <c r="B6662" s="23" t="s">
        <v>0</v>
      </c>
      <c r="C6662" s="23" t="s">
        <v>8495</v>
      </c>
      <c r="D6662" s="23" t="s">
        <v>962</v>
      </c>
      <c r="E6662" s="23" t="s">
        <v>1</v>
      </c>
      <c r="F6662" s="23" t="s">
        <v>7</v>
      </c>
      <c r="G6662" s="23" t="s">
        <v>975</v>
      </c>
      <c r="H6662" s="2" t="s">
        <v>7730</v>
      </c>
      <c r="I6662" s="23" t="s">
        <v>7603</v>
      </c>
      <c r="J6662" s="23" t="s">
        <v>964</v>
      </c>
      <c r="K6662" s="23" t="s">
        <v>9712</v>
      </c>
      <c r="L6662" s="23" t="s">
        <v>9538</v>
      </c>
      <c r="M6662" s="23">
        <f>YEAR(Tabla2[[#This Row],[Fecha de creación]])</f>
        <v>2022</v>
      </c>
      <c r="N6662" s="23">
        <f>MONTH(Tabla2[[#This Row],[Fecha de creación]])</f>
        <v>1</v>
      </c>
      <c r="O6662" s="6"/>
    </row>
    <row r="6663" spans="1:15" x14ac:dyDescent="0.25">
      <c r="A6663" s="26">
        <v>44588.5075462963</v>
      </c>
      <c r="B6663" s="23" t="s">
        <v>0</v>
      </c>
      <c r="C6663" s="23" t="s">
        <v>8496</v>
      </c>
      <c r="D6663" s="23" t="s">
        <v>962</v>
      </c>
      <c r="E6663" s="23" t="s">
        <v>1</v>
      </c>
      <c r="F6663" s="23" t="s">
        <v>7</v>
      </c>
      <c r="G6663" s="23" t="s">
        <v>975</v>
      </c>
      <c r="H6663" s="2" t="s">
        <v>7730</v>
      </c>
      <c r="I6663" s="23" t="s">
        <v>7603</v>
      </c>
      <c r="J6663" s="23" t="s">
        <v>964</v>
      </c>
      <c r="K6663" s="23" t="s">
        <v>9712</v>
      </c>
      <c r="L6663" s="23" t="s">
        <v>9538</v>
      </c>
      <c r="M6663" s="23">
        <f>YEAR(Tabla2[[#This Row],[Fecha de creación]])</f>
        <v>2022</v>
      </c>
      <c r="N6663" s="23">
        <f>MONTH(Tabla2[[#This Row],[Fecha de creación]])</f>
        <v>1</v>
      </c>
      <c r="O6663" s="6"/>
    </row>
    <row r="6664" spans="1:15" x14ac:dyDescent="0.25">
      <c r="A6664" s="26">
        <v>44588.512569444443</v>
      </c>
      <c r="B6664" s="23" t="s">
        <v>56</v>
      </c>
      <c r="C6664" s="23" t="s">
        <v>8497</v>
      </c>
      <c r="D6664" s="23" t="s">
        <v>8498</v>
      </c>
      <c r="E6664" s="23" t="s">
        <v>1</v>
      </c>
      <c r="F6664" s="23" t="s">
        <v>7</v>
      </c>
      <c r="G6664" s="23" t="s">
        <v>1551</v>
      </c>
      <c r="H6664" s="2" t="s">
        <v>7737</v>
      </c>
      <c r="I6664" s="23" t="s">
        <v>7129</v>
      </c>
      <c r="J6664" s="23" t="s">
        <v>59</v>
      </c>
      <c r="K6664" s="23" t="s">
        <v>9712</v>
      </c>
      <c r="L6664" s="23" t="s">
        <v>9539</v>
      </c>
      <c r="M6664" s="23">
        <f>YEAR(Tabla2[[#This Row],[Fecha de creación]])</f>
        <v>2022</v>
      </c>
      <c r="N6664" s="23">
        <f>MONTH(Tabla2[[#This Row],[Fecha de creación]])</f>
        <v>1</v>
      </c>
      <c r="O6664" s="6"/>
    </row>
    <row r="6665" spans="1:15" x14ac:dyDescent="0.25">
      <c r="A6665" s="26">
        <v>44588.515497685185</v>
      </c>
      <c r="B6665" s="23" t="s">
        <v>0</v>
      </c>
      <c r="C6665" s="23" t="s">
        <v>8499</v>
      </c>
      <c r="D6665" s="23" t="s">
        <v>962</v>
      </c>
      <c r="E6665" s="23" t="s">
        <v>1</v>
      </c>
      <c r="F6665" s="23" t="s">
        <v>7</v>
      </c>
      <c r="G6665" s="23" t="s">
        <v>975</v>
      </c>
      <c r="H6665" s="2" t="s">
        <v>7730</v>
      </c>
      <c r="I6665" s="23" t="s">
        <v>7603</v>
      </c>
      <c r="J6665" s="23" t="s">
        <v>964</v>
      </c>
      <c r="K6665" s="23" t="s">
        <v>9712</v>
      </c>
      <c r="L6665" s="23" t="s">
        <v>9539</v>
      </c>
      <c r="M6665" s="23">
        <f>YEAR(Tabla2[[#This Row],[Fecha de creación]])</f>
        <v>2022</v>
      </c>
      <c r="N6665" s="23">
        <f>MONTH(Tabla2[[#This Row],[Fecha de creación]])</f>
        <v>1</v>
      </c>
      <c r="O6665" s="6"/>
    </row>
    <row r="6666" spans="1:15" x14ac:dyDescent="0.25">
      <c r="A6666" s="26">
        <v>44588.519074074073</v>
      </c>
      <c r="B6666" s="23" t="s">
        <v>0</v>
      </c>
      <c r="C6666" s="23" t="s">
        <v>8500</v>
      </c>
      <c r="D6666" s="23" t="s">
        <v>962</v>
      </c>
      <c r="E6666" s="23" t="s">
        <v>1</v>
      </c>
      <c r="F6666" s="23" t="s">
        <v>7</v>
      </c>
      <c r="G6666" s="23" t="s">
        <v>3</v>
      </c>
      <c r="H6666" s="2" t="s">
        <v>7730</v>
      </c>
      <c r="I6666" s="23" t="s">
        <v>7603</v>
      </c>
      <c r="J6666" s="23" t="s">
        <v>964</v>
      </c>
      <c r="K6666" s="23" t="s">
        <v>9712</v>
      </c>
      <c r="L6666" s="23" t="s">
        <v>9539</v>
      </c>
      <c r="M6666" s="23">
        <f>YEAR(Tabla2[[#This Row],[Fecha de creación]])</f>
        <v>2022</v>
      </c>
      <c r="N6666" s="23">
        <f>MONTH(Tabla2[[#This Row],[Fecha de creación]])</f>
        <v>1</v>
      </c>
      <c r="O6666" s="6"/>
    </row>
    <row r="6667" spans="1:15" x14ac:dyDescent="0.25">
      <c r="A6667" s="26">
        <v>44588.626435185186</v>
      </c>
      <c r="B6667" s="23" t="s">
        <v>19</v>
      </c>
      <c r="C6667" s="23" t="s">
        <v>8501</v>
      </c>
      <c r="D6667" s="23" t="s">
        <v>8502</v>
      </c>
      <c r="E6667" s="23" t="s">
        <v>1</v>
      </c>
      <c r="F6667" s="23" t="s">
        <v>22</v>
      </c>
      <c r="G6667" s="23" t="s">
        <v>975</v>
      </c>
      <c r="H6667" s="2" t="s">
        <v>7726</v>
      </c>
      <c r="I6667" s="23" t="s">
        <v>23</v>
      </c>
      <c r="J6667" s="23"/>
      <c r="K6667" s="23" t="s">
        <v>9712</v>
      </c>
      <c r="L6667" s="23" t="s">
        <v>9539</v>
      </c>
      <c r="M6667" s="23">
        <f>YEAR(Tabla2[[#This Row],[Fecha de creación]])</f>
        <v>2022</v>
      </c>
      <c r="N6667" s="23">
        <f>MONTH(Tabla2[[#This Row],[Fecha de creación]])</f>
        <v>1</v>
      </c>
      <c r="O6667" s="6"/>
    </row>
    <row r="6668" spans="1:15" x14ac:dyDescent="0.25">
      <c r="A6668" s="26">
        <v>44588.638969907406</v>
      </c>
      <c r="B6668" s="23" t="s">
        <v>19</v>
      </c>
      <c r="C6668" s="23" t="s">
        <v>8503</v>
      </c>
      <c r="D6668" s="23" t="s">
        <v>8504</v>
      </c>
      <c r="E6668" s="23" t="s">
        <v>1</v>
      </c>
      <c r="F6668" s="23" t="s">
        <v>22</v>
      </c>
      <c r="G6668" s="23" t="s">
        <v>975</v>
      </c>
      <c r="H6668" s="2" t="s">
        <v>8893</v>
      </c>
      <c r="I6668" s="23" t="s">
        <v>23</v>
      </c>
      <c r="J6668" s="23"/>
      <c r="K6668" s="23" t="s">
        <v>9712</v>
      </c>
      <c r="L6668" s="23" t="s">
        <v>9538</v>
      </c>
      <c r="M6668" s="23">
        <f>YEAR(Tabla2[[#This Row],[Fecha de creación]])</f>
        <v>2022</v>
      </c>
      <c r="N6668" s="23">
        <f>MONTH(Tabla2[[#This Row],[Fecha de creación]])</f>
        <v>1</v>
      </c>
      <c r="O6668" s="6"/>
    </row>
    <row r="6669" spans="1:15" x14ac:dyDescent="0.25">
      <c r="A6669" s="26">
        <v>44588.651909722219</v>
      </c>
      <c r="B6669" s="23" t="s">
        <v>189</v>
      </c>
      <c r="C6669" s="23" t="s">
        <v>8505</v>
      </c>
      <c r="D6669" s="23" t="s">
        <v>131</v>
      </c>
      <c r="E6669" s="23" t="s">
        <v>1</v>
      </c>
      <c r="F6669" s="23" t="s">
        <v>7</v>
      </c>
      <c r="G6669" s="23" t="s">
        <v>975</v>
      </c>
      <c r="H6669" s="2" t="s">
        <v>7728</v>
      </c>
      <c r="I6669" s="23" t="s">
        <v>7338</v>
      </c>
      <c r="J6669" s="23" t="s">
        <v>59</v>
      </c>
      <c r="K6669" s="23" t="s">
        <v>9712</v>
      </c>
      <c r="L6669" s="23" t="s">
        <v>9538</v>
      </c>
      <c r="M6669" s="23">
        <f>YEAR(Tabla2[[#This Row],[Fecha de creación]])</f>
        <v>2022</v>
      </c>
      <c r="N6669" s="23">
        <f>MONTH(Tabla2[[#This Row],[Fecha de creación]])</f>
        <v>1</v>
      </c>
      <c r="O6669" s="6"/>
    </row>
    <row r="6670" spans="1:15" x14ac:dyDescent="0.25">
      <c r="A6670" s="26">
        <v>44588.658263888887</v>
      </c>
      <c r="B6670" s="23" t="s">
        <v>56</v>
      </c>
      <c r="C6670" s="23" t="s">
        <v>8506</v>
      </c>
      <c r="D6670" s="23" t="s">
        <v>4281</v>
      </c>
      <c r="E6670" s="23" t="s">
        <v>1</v>
      </c>
      <c r="F6670" s="23" t="s">
        <v>7</v>
      </c>
      <c r="G6670" s="23" t="s">
        <v>975</v>
      </c>
      <c r="H6670" s="2" t="s">
        <v>7722</v>
      </c>
      <c r="I6670" s="23" t="s">
        <v>7342</v>
      </c>
      <c r="J6670" s="23" t="s">
        <v>59</v>
      </c>
      <c r="K6670" s="23" t="s">
        <v>9712</v>
      </c>
      <c r="L6670" s="23" t="s">
        <v>9538</v>
      </c>
      <c r="M6670" s="23">
        <f>YEAR(Tabla2[[#This Row],[Fecha de creación]])</f>
        <v>2022</v>
      </c>
      <c r="N6670" s="23">
        <f>MONTH(Tabla2[[#This Row],[Fecha de creación]])</f>
        <v>1</v>
      </c>
      <c r="O6670" s="6"/>
    </row>
    <row r="6671" spans="1:15" x14ac:dyDescent="0.25">
      <c r="A6671" s="26">
        <v>44588.66097222222</v>
      </c>
      <c r="B6671" s="23" t="s">
        <v>56</v>
      </c>
      <c r="C6671" s="23" t="s">
        <v>8507</v>
      </c>
      <c r="D6671" s="23" t="s">
        <v>7351</v>
      </c>
      <c r="E6671" s="23" t="s">
        <v>1</v>
      </c>
      <c r="F6671" s="23" t="s">
        <v>7</v>
      </c>
      <c r="G6671" s="23" t="s">
        <v>3</v>
      </c>
      <c r="H6671" s="2" t="s">
        <v>8459</v>
      </c>
      <c r="I6671" s="23" t="s">
        <v>7342</v>
      </c>
      <c r="J6671" s="23" t="s">
        <v>958</v>
      </c>
      <c r="K6671" s="23" t="s">
        <v>9712</v>
      </c>
      <c r="L6671" s="23" t="s">
        <v>9539</v>
      </c>
      <c r="M6671" s="23">
        <f>YEAR(Tabla2[[#This Row],[Fecha de creación]])</f>
        <v>2022</v>
      </c>
      <c r="N6671" s="23">
        <f>MONTH(Tabla2[[#This Row],[Fecha de creación]])</f>
        <v>1</v>
      </c>
      <c r="O6671" s="6"/>
    </row>
    <row r="6672" spans="1:15" x14ac:dyDescent="0.25">
      <c r="A6672" s="26">
        <v>44588.661562499998</v>
      </c>
      <c r="B6672" s="23" t="s">
        <v>100</v>
      </c>
      <c r="C6672" s="23" t="s">
        <v>8508</v>
      </c>
      <c r="D6672" s="23" t="s">
        <v>962</v>
      </c>
      <c r="E6672" s="23" t="s">
        <v>1</v>
      </c>
      <c r="F6672" s="23" t="s">
        <v>7</v>
      </c>
      <c r="G6672" s="23" t="s">
        <v>975</v>
      </c>
      <c r="H6672" s="2" t="s">
        <v>7730</v>
      </c>
      <c r="I6672" s="23" t="s">
        <v>7660</v>
      </c>
      <c r="J6672" s="23" t="s">
        <v>964</v>
      </c>
      <c r="K6672" s="23" t="s">
        <v>9712</v>
      </c>
      <c r="L6672" s="23" t="s">
        <v>9538</v>
      </c>
      <c r="M6672" s="23">
        <f>YEAR(Tabla2[[#This Row],[Fecha de creación]])</f>
        <v>2022</v>
      </c>
      <c r="N6672" s="23">
        <f>MONTH(Tabla2[[#This Row],[Fecha de creación]])</f>
        <v>1</v>
      </c>
      <c r="O6672" s="6"/>
    </row>
    <row r="6673" spans="1:15" x14ac:dyDescent="0.25">
      <c r="A6673" s="26">
        <v>44588.663263888891</v>
      </c>
      <c r="B6673" s="23" t="s">
        <v>100</v>
      </c>
      <c r="C6673" s="23" t="s">
        <v>8509</v>
      </c>
      <c r="D6673" s="23" t="s">
        <v>962</v>
      </c>
      <c r="E6673" s="23" t="s">
        <v>1</v>
      </c>
      <c r="F6673" s="23" t="s">
        <v>7</v>
      </c>
      <c r="G6673" s="23" t="s">
        <v>975</v>
      </c>
      <c r="H6673" s="2" t="s">
        <v>7730</v>
      </c>
      <c r="I6673" s="23" t="s">
        <v>7660</v>
      </c>
      <c r="J6673" s="23" t="s">
        <v>964</v>
      </c>
      <c r="K6673" s="23" t="s">
        <v>9712</v>
      </c>
      <c r="L6673" s="23" t="s">
        <v>9538</v>
      </c>
      <c r="M6673" s="23">
        <f>YEAR(Tabla2[[#This Row],[Fecha de creación]])</f>
        <v>2022</v>
      </c>
      <c r="N6673" s="23">
        <f>MONTH(Tabla2[[#This Row],[Fecha de creación]])</f>
        <v>1</v>
      </c>
      <c r="O6673" s="6"/>
    </row>
    <row r="6674" spans="1:15" x14ac:dyDescent="0.25">
      <c r="A6674" s="26">
        <v>44588.664629629631</v>
      </c>
      <c r="B6674" s="23" t="s">
        <v>100</v>
      </c>
      <c r="C6674" s="23" t="s">
        <v>8510</v>
      </c>
      <c r="D6674" s="23" t="s">
        <v>962</v>
      </c>
      <c r="E6674" s="23" t="s">
        <v>1</v>
      </c>
      <c r="F6674" s="23" t="s">
        <v>7</v>
      </c>
      <c r="G6674" s="23" t="s">
        <v>975</v>
      </c>
      <c r="H6674" s="2" t="s">
        <v>7730</v>
      </c>
      <c r="I6674" s="23" t="s">
        <v>7660</v>
      </c>
      <c r="J6674" s="23" t="s">
        <v>964</v>
      </c>
      <c r="K6674" s="23" t="s">
        <v>9712</v>
      </c>
      <c r="L6674" s="23" t="s">
        <v>9539</v>
      </c>
      <c r="M6674" s="23">
        <f>YEAR(Tabla2[[#This Row],[Fecha de creación]])</f>
        <v>2022</v>
      </c>
      <c r="N6674" s="23">
        <f>MONTH(Tabla2[[#This Row],[Fecha de creación]])</f>
        <v>1</v>
      </c>
      <c r="O6674" s="6"/>
    </row>
    <row r="6675" spans="1:15" x14ac:dyDescent="0.25">
      <c r="A6675" s="26">
        <v>44588.666203703702</v>
      </c>
      <c r="B6675" s="23" t="s">
        <v>100</v>
      </c>
      <c r="C6675" s="23" t="s">
        <v>8511</v>
      </c>
      <c r="D6675" s="23" t="s">
        <v>962</v>
      </c>
      <c r="E6675" s="23" t="s">
        <v>1</v>
      </c>
      <c r="F6675" s="23" t="s">
        <v>7</v>
      </c>
      <c r="G6675" s="23" t="s">
        <v>975</v>
      </c>
      <c r="H6675" s="2" t="s">
        <v>7730</v>
      </c>
      <c r="I6675" s="23" t="s">
        <v>7660</v>
      </c>
      <c r="J6675" s="23" t="s">
        <v>964</v>
      </c>
      <c r="K6675" s="23" t="s">
        <v>9712</v>
      </c>
      <c r="L6675" s="23" t="s">
        <v>9538</v>
      </c>
      <c r="M6675" s="23">
        <f>YEAR(Tabla2[[#This Row],[Fecha de creación]])</f>
        <v>2022</v>
      </c>
      <c r="N6675" s="23">
        <f>MONTH(Tabla2[[#This Row],[Fecha de creación]])</f>
        <v>1</v>
      </c>
      <c r="O6675" s="6"/>
    </row>
    <row r="6676" spans="1:15" x14ac:dyDescent="0.25">
      <c r="A6676" s="26">
        <v>44588.672615740739</v>
      </c>
      <c r="B6676" s="23" t="s">
        <v>0</v>
      </c>
      <c r="C6676" s="23" t="s">
        <v>8512</v>
      </c>
      <c r="D6676" s="23" t="s">
        <v>7486</v>
      </c>
      <c r="E6676" s="23" t="s">
        <v>1</v>
      </c>
      <c r="F6676" s="23" t="s">
        <v>22</v>
      </c>
      <c r="G6676" s="23" t="s">
        <v>975</v>
      </c>
      <c r="H6676" s="2" t="s">
        <v>8893</v>
      </c>
      <c r="I6676" s="23" t="s">
        <v>7412</v>
      </c>
      <c r="J6676" s="23"/>
      <c r="K6676" s="23" t="s">
        <v>9712</v>
      </c>
      <c r="L6676" s="23" t="s">
        <v>9539</v>
      </c>
      <c r="M6676" s="23">
        <f>YEAR(Tabla2[[#This Row],[Fecha de creación]])</f>
        <v>2022</v>
      </c>
      <c r="N6676" s="23">
        <f>MONTH(Tabla2[[#This Row],[Fecha de creación]])</f>
        <v>1</v>
      </c>
      <c r="O6676" s="6"/>
    </row>
    <row r="6677" spans="1:15" x14ac:dyDescent="0.25">
      <c r="A6677" s="26">
        <v>44588.678784722222</v>
      </c>
      <c r="B6677" s="23" t="s">
        <v>0</v>
      </c>
      <c r="C6677" s="23" t="s">
        <v>8513</v>
      </c>
      <c r="D6677" s="23" t="s">
        <v>6</v>
      </c>
      <c r="E6677" s="23" t="s">
        <v>1</v>
      </c>
      <c r="F6677" s="23" t="s">
        <v>7</v>
      </c>
      <c r="G6677" s="23" t="s">
        <v>975</v>
      </c>
      <c r="H6677" s="2" t="s">
        <v>7722</v>
      </c>
      <c r="I6677" s="23" t="s">
        <v>7412</v>
      </c>
      <c r="J6677" s="23"/>
      <c r="K6677" s="23" t="s">
        <v>9712</v>
      </c>
      <c r="L6677" s="23" t="s">
        <v>9538</v>
      </c>
      <c r="M6677" s="23">
        <f>YEAR(Tabla2[[#This Row],[Fecha de creación]])</f>
        <v>2022</v>
      </c>
      <c r="N6677" s="23">
        <f>MONTH(Tabla2[[#This Row],[Fecha de creación]])</f>
        <v>1</v>
      </c>
      <c r="O6677" s="6"/>
    </row>
    <row r="6678" spans="1:15" x14ac:dyDescent="0.25">
      <c r="A6678" s="26">
        <v>44588.679872685185</v>
      </c>
      <c r="B6678" s="23" t="s">
        <v>100</v>
      </c>
      <c r="C6678" s="23" t="s">
        <v>8514</v>
      </c>
      <c r="D6678" s="23" t="s">
        <v>962</v>
      </c>
      <c r="E6678" s="23" t="s">
        <v>1</v>
      </c>
      <c r="F6678" s="23" t="s">
        <v>7</v>
      </c>
      <c r="G6678" s="23" t="s">
        <v>3</v>
      </c>
      <c r="H6678" s="2" t="s">
        <v>7730</v>
      </c>
      <c r="I6678" s="23" t="s">
        <v>7660</v>
      </c>
      <c r="J6678" s="23" t="s">
        <v>964</v>
      </c>
      <c r="K6678" s="23" t="s">
        <v>9712</v>
      </c>
      <c r="L6678" s="23" t="s">
        <v>9539</v>
      </c>
      <c r="M6678" s="23">
        <f>YEAR(Tabla2[[#This Row],[Fecha de creación]])</f>
        <v>2022</v>
      </c>
      <c r="N6678" s="23">
        <f>MONTH(Tabla2[[#This Row],[Fecha de creación]])</f>
        <v>1</v>
      </c>
      <c r="O6678" s="6"/>
    </row>
    <row r="6679" spans="1:15" x14ac:dyDescent="0.25">
      <c r="A6679" s="26">
        <v>44588.710347222222</v>
      </c>
      <c r="B6679" s="23" t="s">
        <v>0</v>
      </c>
      <c r="C6679" s="23" t="s">
        <v>8515</v>
      </c>
      <c r="D6679" s="23" t="s">
        <v>382</v>
      </c>
      <c r="E6679" s="23" t="s">
        <v>1</v>
      </c>
      <c r="F6679" s="23" t="s">
        <v>7</v>
      </c>
      <c r="G6679" s="23" t="s">
        <v>3</v>
      </c>
      <c r="H6679" s="2" t="s">
        <v>7723</v>
      </c>
      <c r="I6679" s="23" t="s">
        <v>5999</v>
      </c>
      <c r="J6679" s="23"/>
      <c r="K6679" s="23" t="s">
        <v>9712</v>
      </c>
      <c r="L6679" s="23" t="s">
        <v>9539</v>
      </c>
      <c r="M6679" s="23">
        <f>YEAR(Tabla2[[#This Row],[Fecha de creación]])</f>
        <v>2022</v>
      </c>
      <c r="N6679" s="23">
        <f>MONTH(Tabla2[[#This Row],[Fecha de creación]])</f>
        <v>1</v>
      </c>
      <c r="O6679" s="6"/>
    </row>
    <row r="6680" spans="1:15" x14ac:dyDescent="0.25">
      <c r="A6680" s="26">
        <v>44588.711388888885</v>
      </c>
      <c r="B6680" s="23" t="s">
        <v>0</v>
      </c>
      <c r="C6680" s="23" t="s">
        <v>8516</v>
      </c>
      <c r="D6680" s="23" t="s">
        <v>25</v>
      </c>
      <c r="E6680" s="23" t="s">
        <v>1</v>
      </c>
      <c r="F6680" s="23" t="s">
        <v>7</v>
      </c>
      <c r="G6680" s="23" t="s">
        <v>3</v>
      </c>
      <c r="H6680" s="2" t="s">
        <v>7734</v>
      </c>
      <c r="I6680" s="23" t="s">
        <v>5999</v>
      </c>
      <c r="J6680" s="23"/>
      <c r="K6680" s="23" t="s">
        <v>9712</v>
      </c>
      <c r="L6680" s="23" t="s">
        <v>9538</v>
      </c>
      <c r="M6680" s="23">
        <f>YEAR(Tabla2[[#This Row],[Fecha de creación]])</f>
        <v>2022</v>
      </c>
      <c r="N6680" s="23">
        <f>MONTH(Tabla2[[#This Row],[Fecha de creación]])</f>
        <v>1</v>
      </c>
      <c r="O6680" s="6"/>
    </row>
    <row r="6681" spans="1:15" x14ac:dyDescent="0.25">
      <c r="A6681" s="26">
        <v>44588.713275462964</v>
      </c>
      <c r="B6681" s="23" t="s">
        <v>0</v>
      </c>
      <c r="C6681" s="23" t="s">
        <v>8517</v>
      </c>
      <c r="D6681" s="23" t="s">
        <v>6</v>
      </c>
      <c r="E6681" s="23" t="s">
        <v>1</v>
      </c>
      <c r="F6681" s="23" t="s">
        <v>7</v>
      </c>
      <c r="G6681" s="23" t="s">
        <v>3</v>
      </c>
      <c r="H6681" s="2" t="s">
        <v>7722</v>
      </c>
      <c r="I6681" s="23" t="s">
        <v>5999</v>
      </c>
      <c r="J6681" s="23"/>
      <c r="K6681" s="23" t="s">
        <v>9712</v>
      </c>
      <c r="L6681" s="23" t="s">
        <v>9538</v>
      </c>
      <c r="M6681" s="23">
        <f>YEAR(Tabla2[[#This Row],[Fecha de creación]])</f>
        <v>2022</v>
      </c>
      <c r="N6681" s="23">
        <f>MONTH(Tabla2[[#This Row],[Fecha de creación]])</f>
        <v>1</v>
      </c>
      <c r="O6681" s="6"/>
    </row>
    <row r="6682" spans="1:15" x14ac:dyDescent="0.25">
      <c r="A6682" s="26">
        <v>44589.368831018517</v>
      </c>
      <c r="B6682" s="23" t="s">
        <v>56</v>
      </c>
      <c r="C6682" s="23" t="s">
        <v>8518</v>
      </c>
      <c r="D6682" s="23" t="s">
        <v>1029</v>
      </c>
      <c r="E6682" s="23" t="s">
        <v>1</v>
      </c>
      <c r="F6682" s="23" t="s">
        <v>7</v>
      </c>
      <c r="G6682" s="23" t="s">
        <v>975</v>
      </c>
      <c r="H6682" s="2" t="s">
        <v>7730</v>
      </c>
      <c r="I6682" s="23" t="s">
        <v>7342</v>
      </c>
      <c r="J6682" s="23" t="s">
        <v>958</v>
      </c>
      <c r="K6682" s="23" t="s">
        <v>9712</v>
      </c>
      <c r="L6682" s="23" t="s">
        <v>9538</v>
      </c>
      <c r="M6682" s="23">
        <f>YEAR(Tabla2[[#This Row],[Fecha de creación]])</f>
        <v>2022</v>
      </c>
      <c r="N6682" s="23">
        <f>MONTH(Tabla2[[#This Row],[Fecha de creación]])</f>
        <v>1</v>
      </c>
      <c r="O6682" s="6"/>
    </row>
    <row r="6683" spans="1:15" x14ac:dyDescent="0.25">
      <c r="A6683" s="26">
        <v>44589.404953703706</v>
      </c>
      <c r="B6683" s="23" t="s">
        <v>0</v>
      </c>
      <c r="C6683" s="23" t="s">
        <v>8519</v>
      </c>
      <c r="D6683" s="23" t="s">
        <v>2802</v>
      </c>
      <c r="E6683" s="23" t="s">
        <v>1</v>
      </c>
      <c r="F6683" s="23" t="s">
        <v>22</v>
      </c>
      <c r="G6683" s="23" t="s">
        <v>975</v>
      </c>
      <c r="H6683" s="2" t="s">
        <v>7744</v>
      </c>
      <c r="I6683" s="23" t="s">
        <v>7412</v>
      </c>
      <c r="J6683" s="23"/>
      <c r="K6683" s="23" t="s">
        <v>9712</v>
      </c>
      <c r="L6683" s="23" t="s">
        <v>9538</v>
      </c>
      <c r="M6683" s="23">
        <f>YEAR(Tabla2[[#This Row],[Fecha de creación]])</f>
        <v>2022</v>
      </c>
      <c r="N6683" s="23">
        <f>MONTH(Tabla2[[#This Row],[Fecha de creación]])</f>
        <v>1</v>
      </c>
      <c r="O6683" s="6"/>
    </row>
    <row r="6684" spans="1:15" x14ac:dyDescent="0.25">
      <c r="A6684" s="26">
        <v>44589.405358796299</v>
      </c>
      <c r="B6684" s="23" t="s">
        <v>19</v>
      </c>
      <c r="C6684" s="23" t="s">
        <v>8520</v>
      </c>
      <c r="D6684" s="23" t="s">
        <v>8521</v>
      </c>
      <c r="E6684" s="23" t="s">
        <v>1</v>
      </c>
      <c r="F6684" s="23" t="s">
        <v>7</v>
      </c>
      <c r="G6684" s="23" t="s">
        <v>975</v>
      </c>
      <c r="H6684" s="2" t="s">
        <v>7722</v>
      </c>
      <c r="I6684" s="23" t="s">
        <v>23</v>
      </c>
      <c r="J6684" s="23"/>
      <c r="K6684" s="23" t="s">
        <v>9712</v>
      </c>
      <c r="L6684" s="23" t="s">
        <v>9539</v>
      </c>
      <c r="M6684" s="23">
        <f>YEAR(Tabla2[[#This Row],[Fecha de creación]])</f>
        <v>2022</v>
      </c>
      <c r="N6684" s="23">
        <f>MONTH(Tabla2[[#This Row],[Fecha de creación]])</f>
        <v>1</v>
      </c>
      <c r="O6684" s="6"/>
    </row>
    <row r="6685" spans="1:15" x14ac:dyDescent="0.25">
      <c r="A6685" s="26">
        <v>44589.431388888886</v>
      </c>
      <c r="B6685" s="23" t="s">
        <v>19</v>
      </c>
      <c r="C6685" s="23" t="s">
        <v>8522</v>
      </c>
      <c r="D6685" s="23" t="s">
        <v>8523</v>
      </c>
      <c r="E6685" s="23" t="s">
        <v>1</v>
      </c>
      <c r="F6685" s="23" t="s">
        <v>7</v>
      </c>
      <c r="G6685" s="23" t="s">
        <v>975</v>
      </c>
      <c r="H6685" s="2" t="s">
        <v>7730</v>
      </c>
      <c r="I6685" s="23" t="s">
        <v>23</v>
      </c>
      <c r="J6685" s="23"/>
      <c r="K6685" s="23" t="s">
        <v>9712</v>
      </c>
      <c r="L6685" s="23" t="s">
        <v>9538</v>
      </c>
      <c r="M6685" s="23">
        <f>YEAR(Tabla2[[#This Row],[Fecha de creación]])</f>
        <v>2022</v>
      </c>
      <c r="N6685" s="23">
        <f>MONTH(Tabla2[[#This Row],[Fecha de creación]])</f>
        <v>1</v>
      </c>
      <c r="O6685" s="6"/>
    </row>
    <row r="6686" spans="1:15" x14ac:dyDescent="0.25">
      <c r="A6686" s="26">
        <v>44589.446956018517</v>
      </c>
      <c r="B6686" s="23" t="s">
        <v>100</v>
      </c>
      <c r="C6686" s="23" t="s">
        <v>8524</v>
      </c>
      <c r="D6686" s="23" t="s">
        <v>962</v>
      </c>
      <c r="E6686" s="23" t="s">
        <v>1</v>
      </c>
      <c r="F6686" s="23" t="s">
        <v>7</v>
      </c>
      <c r="G6686" s="23" t="s">
        <v>975</v>
      </c>
      <c r="H6686" s="2" t="s">
        <v>7730</v>
      </c>
      <c r="I6686" s="23" t="s">
        <v>7660</v>
      </c>
      <c r="J6686" s="23" t="s">
        <v>964</v>
      </c>
      <c r="K6686" s="23" t="s">
        <v>9712</v>
      </c>
      <c r="L6686" s="23" t="s">
        <v>9538</v>
      </c>
      <c r="M6686" s="23">
        <f>YEAR(Tabla2[[#This Row],[Fecha de creación]])</f>
        <v>2022</v>
      </c>
      <c r="N6686" s="23">
        <f>MONTH(Tabla2[[#This Row],[Fecha de creación]])</f>
        <v>1</v>
      </c>
      <c r="O6686" s="6"/>
    </row>
    <row r="6687" spans="1:15" x14ac:dyDescent="0.25">
      <c r="A6687" s="26">
        <v>44589.450289351851</v>
      </c>
      <c r="B6687" s="23" t="s">
        <v>100</v>
      </c>
      <c r="C6687" s="23" t="s">
        <v>8525</v>
      </c>
      <c r="D6687" s="23" t="s">
        <v>962</v>
      </c>
      <c r="E6687" s="23" t="s">
        <v>1</v>
      </c>
      <c r="F6687" s="23" t="s">
        <v>7</v>
      </c>
      <c r="G6687" s="23" t="s">
        <v>975</v>
      </c>
      <c r="H6687" s="2" t="s">
        <v>7730</v>
      </c>
      <c r="I6687" s="23" t="s">
        <v>7660</v>
      </c>
      <c r="J6687" s="23" t="s">
        <v>964</v>
      </c>
      <c r="K6687" s="23" t="s">
        <v>9712</v>
      </c>
      <c r="L6687" s="23" t="s">
        <v>9538</v>
      </c>
      <c r="M6687" s="23">
        <f>YEAR(Tabla2[[#This Row],[Fecha de creación]])</f>
        <v>2022</v>
      </c>
      <c r="N6687" s="23">
        <f>MONTH(Tabla2[[#This Row],[Fecha de creación]])</f>
        <v>1</v>
      </c>
      <c r="O6687" s="6"/>
    </row>
    <row r="6688" spans="1:15" x14ac:dyDescent="0.25">
      <c r="A6688" s="26">
        <v>44589.459837962961</v>
      </c>
      <c r="B6688" s="23" t="s">
        <v>0</v>
      </c>
      <c r="C6688" s="23" t="s">
        <v>8526</v>
      </c>
      <c r="D6688" s="23" t="s">
        <v>7260</v>
      </c>
      <c r="E6688" s="23" t="s">
        <v>1</v>
      </c>
      <c r="F6688" s="23" t="s">
        <v>7</v>
      </c>
      <c r="G6688" s="23" t="s">
        <v>3</v>
      </c>
      <c r="H6688" s="2" t="s">
        <v>7745</v>
      </c>
      <c r="I6688" s="23" t="s">
        <v>7412</v>
      </c>
      <c r="J6688" s="23"/>
      <c r="K6688" s="23" t="s">
        <v>9712</v>
      </c>
      <c r="L6688" s="23" t="s">
        <v>9538</v>
      </c>
      <c r="M6688" s="23">
        <f>YEAR(Tabla2[[#This Row],[Fecha de creación]])</f>
        <v>2022</v>
      </c>
      <c r="N6688" s="23">
        <f>MONTH(Tabla2[[#This Row],[Fecha de creación]])</f>
        <v>1</v>
      </c>
      <c r="O6688" s="6"/>
    </row>
    <row r="6689" spans="1:15" x14ac:dyDescent="0.25">
      <c r="A6689" s="26">
        <v>44589.465543981481</v>
      </c>
      <c r="B6689" s="23" t="s">
        <v>100</v>
      </c>
      <c r="C6689" s="23" t="s">
        <v>8527</v>
      </c>
      <c r="D6689" s="23" t="s">
        <v>962</v>
      </c>
      <c r="E6689" s="23" t="s">
        <v>1</v>
      </c>
      <c r="F6689" s="23" t="s">
        <v>7</v>
      </c>
      <c r="G6689" s="23" t="s">
        <v>975</v>
      </c>
      <c r="H6689" s="2" t="s">
        <v>7730</v>
      </c>
      <c r="I6689" s="23" t="s">
        <v>7660</v>
      </c>
      <c r="J6689" s="23" t="s">
        <v>964</v>
      </c>
      <c r="K6689" s="23" t="s">
        <v>9712</v>
      </c>
      <c r="L6689" s="23" t="s">
        <v>9539</v>
      </c>
      <c r="M6689" s="23">
        <f>YEAR(Tabla2[[#This Row],[Fecha de creación]])</f>
        <v>2022</v>
      </c>
      <c r="N6689" s="23">
        <f>MONTH(Tabla2[[#This Row],[Fecha de creación]])</f>
        <v>1</v>
      </c>
      <c r="O6689" s="6"/>
    </row>
    <row r="6690" spans="1:15" x14ac:dyDescent="0.25">
      <c r="A6690" s="26">
        <v>44589.466608796298</v>
      </c>
      <c r="B6690" s="23" t="s">
        <v>19</v>
      </c>
      <c r="C6690" s="23" t="s">
        <v>8528</v>
      </c>
      <c r="D6690" s="23" t="s">
        <v>8529</v>
      </c>
      <c r="E6690" s="23" t="s">
        <v>1</v>
      </c>
      <c r="F6690" s="23" t="s">
        <v>7</v>
      </c>
      <c r="G6690" s="23" t="s">
        <v>3</v>
      </c>
      <c r="H6690" s="2" t="s">
        <v>7722</v>
      </c>
      <c r="I6690" s="23" t="s">
        <v>23</v>
      </c>
      <c r="J6690" s="23"/>
      <c r="K6690" s="23" t="s">
        <v>9712</v>
      </c>
      <c r="L6690" s="23" t="s">
        <v>9538</v>
      </c>
      <c r="M6690" s="23">
        <f>YEAR(Tabla2[[#This Row],[Fecha de creación]])</f>
        <v>2022</v>
      </c>
      <c r="N6690" s="23">
        <f>MONTH(Tabla2[[#This Row],[Fecha de creación]])</f>
        <v>1</v>
      </c>
      <c r="O6690" s="6"/>
    </row>
    <row r="6691" spans="1:15" x14ac:dyDescent="0.25">
      <c r="A6691" s="26">
        <v>44589.467673611114</v>
      </c>
      <c r="B6691" s="23" t="s">
        <v>0</v>
      </c>
      <c r="C6691" s="23" t="s">
        <v>8530</v>
      </c>
      <c r="D6691" s="23" t="s">
        <v>8531</v>
      </c>
      <c r="E6691" s="23" t="s">
        <v>1</v>
      </c>
      <c r="F6691" s="23" t="s">
        <v>7</v>
      </c>
      <c r="G6691" s="23" t="s">
        <v>975</v>
      </c>
      <c r="H6691" s="2" t="s">
        <v>7736</v>
      </c>
      <c r="I6691" s="23" t="s">
        <v>7680</v>
      </c>
      <c r="J6691" s="23" t="s">
        <v>59</v>
      </c>
      <c r="K6691" s="23" t="s">
        <v>9712</v>
      </c>
      <c r="L6691" s="23" t="s">
        <v>9538</v>
      </c>
      <c r="M6691" s="23">
        <f>YEAR(Tabla2[[#This Row],[Fecha de creación]])</f>
        <v>2022</v>
      </c>
      <c r="N6691" s="23">
        <f>MONTH(Tabla2[[#This Row],[Fecha de creación]])</f>
        <v>1</v>
      </c>
      <c r="O6691" s="6"/>
    </row>
    <row r="6692" spans="1:15" x14ac:dyDescent="0.25">
      <c r="A6692" s="26">
        <v>44589.470023148147</v>
      </c>
      <c r="B6692" s="23" t="s">
        <v>100</v>
      </c>
      <c r="C6692" s="23" t="s">
        <v>8532</v>
      </c>
      <c r="D6692" s="23" t="s">
        <v>8533</v>
      </c>
      <c r="E6692" s="23" t="s">
        <v>1</v>
      </c>
      <c r="F6692" s="23" t="s">
        <v>7</v>
      </c>
      <c r="G6692" s="23" t="s">
        <v>3</v>
      </c>
      <c r="H6692" s="2" t="s">
        <v>7725</v>
      </c>
      <c r="I6692" s="23" t="s">
        <v>7660</v>
      </c>
      <c r="J6692" s="23" t="s">
        <v>59</v>
      </c>
      <c r="K6692" s="23" t="s">
        <v>9712</v>
      </c>
      <c r="L6692" s="23" t="s">
        <v>9538</v>
      </c>
      <c r="M6692" s="23">
        <f>YEAR(Tabla2[[#This Row],[Fecha de creación]])</f>
        <v>2022</v>
      </c>
      <c r="N6692" s="23">
        <f>MONTH(Tabla2[[#This Row],[Fecha de creación]])</f>
        <v>1</v>
      </c>
      <c r="O6692" s="6"/>
    </row>
    <row r="6693" spans="1:15" x14ac:dyDescent="0.25">
      <c r="A6693" s="26">
        <v>44589.526990740742</v>
      </c>
      <c r="B6693" s="23" t="s">
        <v>189</v>
      </c>
      <c r="C6693" s="23" t="s">
        <v>8534</v>
      </c>
      <c r="D6693" s="23" t="s">
        <v>2909</v>
      </c>
      <c r="E6693" s="23" t="s">
        <v>1</v>
      </c>
      <c r="F6693" s="23" t="s">
        <v>7</v>
      </c>
      <c r="G6693" s="23" t="s">
        <v>1551</v>
      </c>
      <c r="H6693" s="2" t="s">
        <v>7721</v>
      </c>
      <c r="I6693" s="23" t="s">
        <v>7205</v>
      </c>
      <c r="J6693" s="23" t="s">
        <v>59</v>
      </c>
      <c r="K6693" s="23" t="s">
        <v>9712</v>
      </c>
      <c r="L6693" s="23" t="s">
        <v>9538</v>
      </c>
      <c r="M6693" s="23">
        <f>YEAR(Tabla2[[#This Row],[Fecha de creación]])</f>
        <v>2022</v>
      </c>
      <c r="N6693" s="23">
        <f>MONTH(Tabla2[[#This Row],[Fecha de creación]])</f>
        <v>1</v>
      </c>
      <c r="O6693" s="6"/>
    </row>
    <row r="6694" spans="1:15" x14ac:dyDescent="0.25">
      <c r="A6694" s="26">
        <v>44589.636631944442</v>
      </c>
      <c r="B6694" s="23" t="s">
        <v>0</v>
      </c>
      <c r="C6694" s="23" t="s">
        <v>8536</v>
      </c>
      <c r="D6694" s="23" t="s">
        <v>982</v>
      </c>
      <c r="E6694" s="23" t="s">
        <v>1</v>
      </c>
      <c r="F6694" s="23" t="s">
        <v>22</v>
      </c>
      <c r="G6694" s="23" t="s">
        <v>975</v>
      </c>
      <c r="H6694" s="2" t="s">
        <v>8893</v>
      </c>
      <c r="I6694" s="23" t="s">
        <v>7680</v>
      </c>
      <c r="J6694" s="23" t="s">
        <v>59</v>
      </c>
      <c r="K6694" s="23" t="s">
        <v>9712</v>
      </c>
      <c r="L6694" s="23" t="s">
        <v>9538</v>
      </c>
      <c r="M6694" s="23">
        <f>YEAR(Tabla2[[#This Row],[Fecha de creación]])</f>
        <v>2022</v>
      </c>
      <c r="N6694" s="23">
        <f>MONTH(Tabla2[[#This Row],[Fecha de creación]])</f>
        <v>1</v>
      </c>
      <c r="O6694" s="6"/>
    </row>
    <row r="6695" spans="1:15" x14ac:dyDescent="0.25">
      <c r="A6695" s="26">
        <v>44589.63795138889</v>
      </c>
      <c r="B6695" s="23" t="s">
        <v>100</v>
      </c>
      <c r="C6695" s="23" t="s">
        <v>8537</v>
      </c>
      <c r="D6695" s="23" t="s">
        <v>962</v>
      </c>
      <c r="E6695" s="23" t="s">
        <v>1</v>
      </c>
      <c r="F6695" s="23" t="s">
        <v>7</v>
      </c>
      <c r="G6695" s="23" t="s">
        <v>975</v>
      </c>
      <c r="H6695" s="2" t="s">
        <v>7730</v>
      </c>
      <c r="I6695" s="23" t="s">
        <v>7660</v>
      </c>
      <c r="J6695" s="23" t="s">
        <v>964</v>
      </c>
      <c r="K6695" s="23" t="s">
        <v>9712</v>
      </c>
      <c r="L6695" s="23" t="s">
        <v>9538</v>
      </c>
      <c r="M6695" s="23">
        <f>YEAR(Tabla2[[#This Row],[Fecha de creación]])</f>
        <v>2022</v>
      </c>
      <c r="N6695" s="23">
        <f>MONTH(Tabla2[[#This Row],[Fecha de creación]])</f>
        <v>1</v>
      </c>
      <c r="O6695" s="6"/>
    </row>
    <row r="6696" spans="1:15" x14ac:dyDescent="0.25">
      <c r="A6696" s="26">
        <v>44589.651736111111</v>
      </c>
      <c r="B6696" s="23" t="s">
        <v>0</v>
      </c>
      <c r="C6696" s="23" t="s">
        <v>8538</v>
      </c>
      <c r="D6696" s="23" t="s">
        <v>8539</v>
      </c>
      <c r="E6696" s="23" t="s">
        <v>1</v>
      </c>
      <c r="F6696" s="23" t="s">
        <v>7</v>
      </c>
      <c r="G6696" s="23" t="s">
        <v>975</v>
      </c>
      <c r="H6696" s="2" t="s">
        <v>7731</v>
      </c>
      <c r="I6696" s="23" t="s">
        <v>7680</v>
      </c>
      <c r="J6696" s="23" t="s">
        <v>59</v>
      </c>
      <c r="K6696" s="23" t="s">
        <v>9712</v>
      </c>
      <c r="L6696" s="23" t="s">
        <v>9538</v>
      </c>
      <c r="M6696" s="23">
        <f>YEAR(Tabla2[[#This Row],[Fecha de creación]])</f>
        <v>2022</v>
      </c>
      <c r="N6696" s="23">
        <f>MONTH(Tabla2[[#This Row],[Fecha de creación]])</f>
        <v>1</v>
      </c>
      <c r="O6696" s="6"/>
    </row>
    <row r="6697" spans="1:15" x14ac:dyDescent="0.25">
      <c r="A6697" s="26">
        <v>44589.676851851851</v>
      </c>
      <c r="B6697" s="23" t="s">
        <v>0</v>
      </c>
      <c r="C6697" s="23" t="s">
        <v>8540</v>
      </c>
      <c r="D6697" s="23" t="s">
        <v>983</v>
      </c>
      <c r="E6697" s="23" t="s">
        <v>1</v>
      </c>
      <c r="F6697" s="23" t="s">
        <v>2</v>
      </c>
      <c r="G6697" s="23" t="s">
        <v>1551</v>
      </c>
      <c r="H6697" s="2" t="s">
        <v>7751</v>
      </c>
      <c r="I6697" s="23" t="s">
        <v>7680</v>
      </c>
      <c r="J6697" s="23" t="s">
        <v>59</v>
      </c>
      <c r="K6697" s="23" t="s">
        <v>9712</v>
      </c>
      <c r="L6697" s="23" t="s">
        <v>9538</v>
      </c>
      <c r="M6697" s="23">
        <f>YEAR(Tabla2[[#This Row],[Fecha de creación]])</f>
        <v>2022</v>
      </c>
      <c r="N6697" s="23">
        <f>MONTH(Tabla2[[#This Row],[Fecha de creación]])</f>
        <v>1</v>
      </c>
      <c r="O6697" s="6"/>
    </row>
    <row r="6698" spans="1:15" x14ac:dyDescent="0.25">
      <c r="A6698" s="26">
        <v>44589.688275462962</v>
      </c>
      <c r="B6698" s="23" t="s">
        <v>189</v>
      </c>
      <c r="C6698" s="23" t="s">
        <v>8541</v>
      </c>
      <c r="D6698" s="23" t="s">
        <v>4281</v>
      </c>
      <c r="E6698" s="23" t="s">
        <v>1</v>
      </c>
      <c r="F6698" s="23" t="s">
        <v>7</v>
      </c>
      <c r="G6698" s="23" t="s">
        <v>975</v>
      </c>
      <c r="H6698" s="2" t="s">
        <v>7722</v>
      </c>
      <c r="I6698" s="23" t="s">
        <v>7338</v>
      </c>
      <c r="J6698" s="23" t="s">
        <v>59</v>
      </c>
      <c r="K6698" s="23" t="s">
        <v>9712</v>
      </c>
      <c r="L6698" s="23" t="s">
        <v>9539</v>
      </c>
      <c r="M6698" s="23">
        <f>YEAR(Tabla2[[#This Row],[Fecha de creación]])</f>
        <v>2022</v>
      </c>
      <c r="N6698" s="23">
        <f>MONTH(Tabla2[[#This Row],[Fecha de creación]])</f>
        <v>1</v>
      </c>
      <c r="O6698" s="6"/>
    </row>
    <row r="6699" spans="1:15" x14ac:dyDescent="0.25">
      <c r="A6699" s="26">
        <v>44589.692060185182</v>
      </c>
      <c r="B6699" s="23" t="s">
        <v>189</v>
      </c>
      <c r="C6699" s="23" t="s">
        <v>8542</v>
      </c>
      <c r="D6699" s="23" t="s">
        <v>4281</v>
      </c>
      <c r="E6699" s="23" t="s">
        <v>1</v>
      </c>
      <c r="F6699" s="23" t="s">
        <v>7</v>
      </c>
      <c r="G6699" s="23" t="s">
        <v>975</v>
      </c>
      <c r="H6699" s="2" t="s">
        <v>7722</v>
      </c>
      <c r="I6699" s="23" t="s">
        <v>7338</v>
      </c>
      <c r="J6699" s="23" t="s">
        <v>59</v>
      </c>
      <c r="K6699" s="23" t="s">
        <v>9712</v>
      </c>
      <c r="L6699" s="23" t="s">
        <v>9538</v>
      </c>
      <c r="M6699" s="23">
        <f>YEAR(Tabla2[[#This Row],[Fecha de creación]])</f>
        <v>2022</v>
      </c>
      <c r="N6699" s="23">
        <f>MONTH(Tabla2[[#This Row],[Fecha de creación]])</f>
        <v>1</v>
      </c>
      <c r="O6699" s="6"/>
    </row>
    <row r="6700" spans="1:15" x14ac:dyDescent="0.25">
      <c r="A6700" s="26">
        <v>44589.697997685187</v>
      </c>
      <c r="B6700" s="23" t="s">
        <v>56</v>
      </c>
      <c r="C6700" s="23" t="s">
        <v>8543</v>
      </c>
      <c r="D6700" s="23" t="s">
        <v>4281</v>
      </c>
      <c r="E6700" s="23" t="s">
        <v>1</v>
      </c>
      <c r="F6700" s="23" t="s">
        <v>7</v>
      </c>
      <c r="G6700" s="23" t="s">
        <v>975</v>
      </c>
      <c r="H6700" s="2" t="s">
        <v>7722</v>
      </c>
      <c r="I6700" s="23" t="s">
        <v>7342</v>
      </c>
      <c r="J6700" s="23" t="s">
        <v>59</v>
      </c>
      <c r="K6700" s="23" t="s">
        <v>9712</v>
      </c>
      <c r="L6700" s="23" t="s">
        <v>9539</v>
      </c>
      <c r="M6700" s="23">
        <f>YEAR(Tabla2[[#This Row],[Fecha de creación]])</f>
        <v>2022</v>
      </c>
      <c r="N6700" s="23">
        <f>MONTH(Tabla2[[#This Row],[Fecha de creación]])</f>
        <v>1</v>
      </c>
      <c r="O6700" s="6"/>
    </row>
    <row r="6701" spans="1:15" x14ac:dyDescent="0.25">
      <c r="A6701" s="26">
        <v>44589.71603009259</v>
      </c>
      <c r="B6701" s="23" t="s">
        <v>0</v>
      </c>
      <c r="C6701" s="23" t="s">
        <v>8544</v>
      </c>
      <c r="D6701" s="23" t="s">
        <v>49</v>
      </c>
      <c r="E6701" s="23" t="s">
        <v>1</v>
      </c>
      <c r="F6701" s="23" t="s">
        <v>7</v>
      </c>
      <c r="G6701" s="23" t="s">
        <v>975</v>
      </c>
      <c r="H6701" s="2" t="s">
        <v>7745</v>
      </c>
      <c r="I6701" s="23" t="s">
        <v>7680</v>
      </c>
      <c r="J6701" s="23" t="s">
        <v>59</v>
      </c>
      <c r="K6701" s="23" t="s">
        <v>9712</v>
      </c>
      <c r="L6701" s="23" t="s">
        <v>9538</v>
      </c>
      <c r="M6701" s="23">
        <f>YEAR(Tabla2[[#This Row],[Fecha de creación]])</f>
        <v>2022</v>
      </c>
      <c r="N6701" s="23">
        <f>MONTH(Tabla2[[#This Row],[Fecha de creación]])</f>
        <v>1</v>
      </c>
      <c r="O6701" s="6"/>
    </row>
    <row r="6702" spans="1:15" x14ac:dyDescent="0.25">
      <c r="A6702" s="26">
        <v>44590.408715277779</v>
      </c>
      <c r="B6702" s="23" t="s">
        <v>19</v>
      </c>
      <c r="C6702" s="23" t="s">
        <v>8545</v>
      </c>
      <c r="D6702" s="23" t="s">
        <v>7922</v>
      </c>
      <c r="E6702" s="23" t="s">
        <v>1</v>
      </c>
      <c r="F6702" s="23" t="s">
        <v>7</v>
      </c>
      <c r="G6702" s="23" t="s">
        <v>1551</v>
      </c>
      <c r="H6702" s="2" t="s">
        <v>7743</v>
      </c>
      <c r="I6702" s="23" t="s">
        <v>7401</v>
      </c>
      <c r="J6702" s="23"/>
      <c r="K6702" s="23" t="s">
        <v>9712</v>
      </c>
      <c r="L6702" s="23" t="s">
        <v>9538</v>
      </c>
      <c r="M6702" s="23">
        <f>YEAR(Tabla2[[#This Row],[Fecha de creación]])</f>
        <v>2022</v>
      </c>
      <c r="N6702" s="23">
        <f>MONTH(Tabla2[[#This Row],[Fecha de creación]])</f>
        <v>1</v>
      </c>
      <c r="O6702" s="6"/>
    </row>
    <row r="6703" spans="1:15" x14ac:dyDescent="0.25">
      <c r="A6703" s="26">
        <v>44590.413541666669</v>
      </c>
      <c r="B6703" s="23" t="s">
        <v>189</v>
      </c>
      <c r="C6703" s="23" t="s">
        <v>8546</v>
      </c>
      <c r="D6703" s="23" t="s">
        <v>7351</v>
      </c>
      <c r="E6703" s="23" t="s">
        <v>1</v>
      </c>
      <c r="F6703" s="23" t="s">
        <v>7</v>
      </c>
      <c r="G6703" s="23" t="s">
        <v>975</v>
      </c>
      <c r="H6703" s="2" t="s">
        <v>8459</v>
      </c>
      <c r="I6703" s="23" t="s">
        <v>7338</v>
      </c>
      <c r="J6703" s="23" t="s">
        <v>958</v>
      </c>
      <c r="K6703" s="23" t="s">
        <v>9712</v>
      </c>
      <c r="L6703" s="23" t="s">
        <v>9538</v>
      </c>
      <c r="M6703" s="23">
        <f>YEAR(Tabla2[[#This Row],[Fecha de creación]])</f>
        <v>2022</v>
      </c>
      <c r="N6703" s="23">
        <f>MONTH(Tabla2[[#This Row],[Fecha de creación]])</f>
        <v>1</v>
      </c>
      <c r="O6703" s="6"/>
    </row>
    <row r="6704" spans="1:15" x14ac:dyDescent="0.25">
      <c r="A6704" s="26">
        <v>44590.460601851853</v>
      </c>
      <c r="B6704" s="23" t="s">
        <v>0</v>
      </c>
      <c r="C6704" s="23" t="s">
        <v>8547</v>
      </c>
      <c r="D6704" s="23" t="s">
        <v>6</v>
      </c>
      <c r="E6704" s="23" t="s">
        <v>1</v>
      </c>
      <c r="F6704" s="23" t="s">
        <v>7</v>
      </c>
      <c r="G6704" s="23" t="s">
        <v>975</v>
      </c>
      <c r="H6704" s="2" t="s">
        <v>7722</v>
      </c>
      <c r="I6704" s="23" t="s">
        <v>5999</v>
      </c>
      <c r="J6704" s="23"/>
      <c r="K6704" s="23" t="s">
        <v>9712</v>
      </c>
      <c r="L6704" s="23" t="s">
        <v>9538</v>
      </c>
      <c r="M6704" s="23">
        <f>YEAR(Tabla2[[#This Row],[Fecha de creación]])</f>
        <v>2022</v>
      </c>
      <c r="N6704" s="23">
        <f>MONTH(Tabla2[[#This Row],[Fecha de creación]])</f>
        <v>1</v>
      </c>
      <c r="O6704" s="6"/>
    </row>
    <row r="6705" spans="1:15" x14ac:dyDescent="0.25">
      <c r="A6705" s="26">
        <v>44590.462199074071</v>
      </c>
      <c r="B6705" s="23" t="s">
        <v>0</v>
      </c>
      <c r="C6705" s="23" t="s">
        <v>8548</v>
      </c>
      <c r="D6705" s="23" t="s">
        <v>21</v>
      </c>
      <c r="E6705" s="23" t="s">
        <v>1</v>
      </c>
      <c r="F6705" s="23" t="s">
        <v>22</v>
      </c>
      <c r="G6705" s="23" t="s">
        <v>975</v>
      </c>
      <c r="H6705" s="2" t="s">
        <v>7764</v>
      </c>
      <c r="I6705" s="23" t="s">
        <v>5999</v>
      </c>
      <c r="J6705" s="23"/>
      <c r="K6705" s="23" t="s">
        <v>9712</v>
      </c>
      <c r="L6705" s="23" t="s">
        <v>9538</v>
      </c>
      <c r="M6705" s="23">
        <f>YEAR(Tabla2[[#This Row],[Fecha de creación]])</f>
        <v>2022</v>
      </c>
      <c r="N6705" s="23">
        <f>MONTH(Tabla2[[#This Row],[Fecha de creación]])</f>
        <v>1</v>
      </c>
      <c r="O6705" s="6"/>
    </row>
    <row r="6706" spans="1:15" x14ac:dyDescent="0.25">
      <c r="A6706" s="26">
        <v>44590.486909722225</v>
      </c>
      <c r="B6706" s="23" t="s">
        <v>0</v>
      </c>
      <c r="C6706" s="23" t="s">
        <v>8549</v>
      </c>
      <c r="D6706" s="23" t="s">
        <v>962</v>
      </c>
      <c r="E6706" s="23" t="s">
        <v>1</v>
      </c>
      <c r="F6706" s="23" t="s">
        <v>7</v>
      </c>
      <c r="G6706" s="23" t="s">
        <v>975</v>
      </c>
      <c r="H6706" s="2" t="s">
        <v>7730</v>
      </c>
      <c r="I6706" s="23" t="s">
        <v>7603</v>
      </c>
      <c r="J6706" s="23" t="s">
        <v>964</v>
      </c>
      <c r="K6706" s="23" t="s">
        <v>9712</v>
      </c>
      <c r="L6706" s="23" t="s">
        <v>9538</v>
      </c>
      <c r="M6706" s="23">
        <f>YEAR(Tabla2[[#This Row],[Fecha de creación]])</f>
        <v>2022</v>
      </c>
      <c r="N6706" s="23">
        <f>MONTH(Tabla2[[#This Row],[Fecha de creación]])</f>
        <v>1</v>
      </c>
      <c r="O6706" s="6"/>
    </row>
    <row r="6707" spans="1:15" x14ac:dyDescent="0.25">
      <c r="A6707" s="26">
        <v>44590.505810185183</v>
      </c>
      <c r="B6707" s="23" t="s">
        <v>0</v>
      </c>
      <c r="C6707" s="23" t="s">
        <v>8550</v>
      </c>
      <c r="D6707" s="23" t="s">
        <v>962</v>
      </c>
      <c r="E6707" s="23" t="s">
        <v>1</v>
      </c>
      <c r="F6707" s="23" t="s">
        <v>7</v>
      </c>
      <c r="G6707" s="23" t="s">
        <v>975</v>
      </c>
      <c r="H6707" s="2" t="s">
        <v>7730</v>
      </c>
      <c r="I6707" s="23" t="s">
        <v>7603</v>
      </c>
      <c r="J6707" s="23" t="s">
        <v>964</v>
      </c>
      <c r="K6707" s="23" t="s">
        <v>9712</v>
      </c>
      <c r="L6707" s="23" t="s">
        <v>9538</v>
      </c>
      <c r="M6707" s="23">
        <f>YEAR(Tabla2[[#This Row],[Fecha de creación]])</f>
        <v>2022</v>
      </c>
      <c r="N6707" s="23">
        <f>MONTH(Tabla2[[#This Row],[Fecha de creación]])</f>
        <v>1</v>
      </c>
      <c r="O6707" s="6"/>
    </row>
    <row r="6708" spans="1:15" x14ac:dyDescent="0.25">
      <c r="A6708" s="26">
        <v>44590.508425925924</v>
      </c>
      <c r="B6708" s="23" t="s">
        <v>0</v>
      </c>
      <c r="C6708" s="23" t="s">
        <v>8551</v>
      </c>
      <c r="D6708" s="23" t="s">
        <v>962</v>
      </c>
      <c r="E6708" s="23" t="s">
        <v>1</v>
      </c>
      <c r="F6708" s="23" t="s">
        <v>7</v>
      </c>
      <c r="G6708" s="23" t="s">
        <v>975</v>
      </c>
      <c r="H6708" s="2" t="s">
        <v>7730</v>
      </c>
      <c r="I6708" s="23" t="s">
        <v>7603</v>
      </c>
      <c r="J6708" s="23" t="s">
        <v>964</v>
      </c>
      <c r="K6708" s="23" t="s">
        <v>9712</v>
      </c>
      <c r="L6708" s="23" t="s">
        <v>9538</v>
      </c>
      <c r="M6708" s="23">
        <f>YEAR(Tabla2[[#This Row],[Fecha de creación]])</f>
        <v>2022</v>
      </c>
      <c r="N6708" s="23">
        <f>MONTH(Tabla2[[#This Row],[Fecha de creación]])</f>
        <v>1</v>
      </c>
      <c r="O6708" s="6"/>
    </row>
    <row r="6709" spans="1:15" x14ac:dyDescent="0.25">
      <c r="A6709" s="26">
        <v>44590.510740740741</v>
      </c>
      <c r="B6709" s="23" t="s">
        <v>0</v>
      </c>
      <c r="C6709" s="23" t="s">
        <v>8552</v>
      </c>
      <c r="D6709" s="23" t="s">
        <v>962</v>
      </c>
      <c r="E6709" s="23" t="s">
        <v>1</v>
      </c>
      <c r="F6709" s="23" t="s">
        <v>7</v>
      </c>
      <c r="G6709" s="23" t="s">
        <v>975</v>
      </c>
      <c r="H6709" s="2" t="s">
        <v>7730</v>
      </c>
      <c r="I6709" s="23" t="s">
        <v>7603</v>
      </c>
      <c r="J6709" s="23" t="s">
        <v>964</v>
      </c>
      <c r="K6709" s="23" t="s">
        <v>9712</v>
      </c>
      <c r="L6709" s="23" t="s">
        <v>9538</v>
      </c>
      <c r="M6709" s="23">
        <f>YEAR(Tabla2[[#This Row],[Fecha de creación]])</f>
        <v>2022</v>
      </c>
      <c r="N6709" s="23">
        <f>MONTH(Tabla2[[#This Row],[Fecha de creación]])</f>
        <v>1</v>
      </c>
      <c r="O6709" s="6"/>
    </row>
    <row r="6710" spans="1:15" x14ac:dyDescent="0.25">
      <c r="A6710" s="26">
        <v>44590.513078703705</v>
      </c>
      <c r="B6710" s="23" t="s">
        <v>100</v>
      </c>
      <c r="C6710" s="23" t="s">
        <v>8553</v>
      </c>
      <c r="D6710" s="23" t="s">
        <v>962</v>
      </c>
      <c r="E6710" s="23" t="s">
        <v>1</v>
      </c>
      <c r="F6710" s="23" t="s">
        <v>7</v>
      </c>
      <c r="G6710" s="23" t="s">
        <v>975</v>
      </c>
      <c r="H6710" s="2" t="s">
        <v>8459</v>
      </c>
      <c r="I6710" s="23" t="s">
        <v>7660</v>
      </c>
      <c r="J6710" s="23" t="s">
        <v>964</v>
      </c>
      <c r="K6710" s="23" t="s">
        <v>9712</v>
      </c>
      <c r="L6710" s="23" t="s">
        <v>9538</v>
      </c>
      <c r="M6710" s="23">
        <f>YEAR(Tabla2[[#This Row],[Fecha de creación]])</f>
        <v>2022</v>
      </c>
      <c r="N6710" s="23">
        <f>MONTH(Tabla2[[#This Row],[Fecha de creación]])</f>
        <v>1</v>
      </c>
      <c r="O6710" s="6"/>
    </row>
    <row r="6711" spans="1:15" x14ac:dyDescent="0.25">
      <c r="A6711" s="26">
        <v>44590.517002314817</v>
      </c>
      <c r="B6711" s="23" t="s">
        <v>0</v>
      </c>
      <c r="C6711" s="23" t="s">
        <v>8554</v>
      </c>
      <c r="D6711" s="23" t="s">
        <v>297</v>
      </c>
      <c r="E6711" s="23" t="s">
        <v>1</v>
      </c>
      <c r="F6711" s="23" t="s">
        <v>7</v>
      </c>
      <c r="G6711" s="23" t="s">
        <v>3</v>
      </c>
      <c r="H6711" s="2" t="s">
        <v>7721</v>
      </c>
      <c r="I6711" s="23" t="s">
        <v>5999</v>
      </c>
      <c r="J6711" s="23"/>
      <c r="K6711" s="23" t="s">
        <v>9712</v>
      </c>
      <c r="L6711" s="23" t="s">
        <v>9538</v>
      </c>
      <c r="M6711" s="23">
        <f>YEAR(Tabla2[[#This Row],[Fecha de creación]])</f>
        <v>2022</v>
      </c>
      <c r="N6711" s="23">
        <f>MONTH(Tabla2[[#This Row],[Fecha de creación]])</f>
        <v>1</v>
      </c>
      <c r="O6711" s="6"/>
    </row>
    <row r="6712" spans="1:15" x14ac:dyDescent="0.25">
      <c r="A6712" s="26">
        <v>44590.518495370372</v>
      </c>
      <c r="B6712" s="23" t="s">
        <v>100</v>
      </c>
      <c r="C6712" s="23" t="s">
        <v>8555</v>
      </c>
      <c r="D6712" s="23" t="s">
        <v>962</v>
      </c>
      <c r="E6712" s="23" t="s">
        <v>1</v>
      </c>
      <c r="F6712" s="23" t="s">
        <v>7</v>
      </c>
      <c r="G6712" s="23" t="s">
        <v>975</v>
      </c>
      <c r="H6712" s="2" t="s">
        <v>7730</v>
      </c>
      <c r="I6712" s="23" t="s">
        <v>7660</v>
      </c>
      <c r="J6712" s="23" t="s">
        <v>964</v>
      </c>
      <c r="K6712" s="23" t="s">
        <v>9712</v>
      </c>
      <c r="L6712" s="23" t="s">
        <v>9538</v>
      </c>
      <c r="M6712" s="23">
        <f>YEAR(Tabla2[[#This Row],[Fecha de creación]])</f>
        <v>2022</v>
      </c>
      <c r="N6712" s="23">
        <f>MONTH(Tabla2[[#This Row],[Fecha de creación]])</f>
        <v>1</v>
      </c>
      <c r="O6712" s="6"/>
    </row>
    <row r="6713" spans="1:15" x14ac:dyDescent="0.25">
      <c r="A6713" s="26">
        <v>44590.519328703704</v>
      </c>
      <c r="B6713" s="23" t="s">
        <v>0</v>
      </c>
      <c r="C6713" s="23" t="s">
        <v>8556</v>
      </c>
      <c r="D6713" s="23" t="s">
        <v>982</v>
      </c>
      <c r="E6713" s="23" t="s">
        <v>1</v>
      </c>
      <c r="F6713" s="23" t="s">
        <v>7</v>
      </c>
      <c r="G6713" s="23" t="s">
        <v>3</v>
      </c>
      <c r="I6713" s="23" t="s">
        <v>7680</v>
      </c>
      <c r="J6713" s="23" t="s">
        <v>59</v>
      </c>
      <c r="K6713" s="23" t="s">
        <v>9712</v>
      </c>
      <c r="L6713" s="23" t="s">
        <v>9538</v>
      </c>
      <c r="M6713" s="23">
        <f>YEAR(Tabla2[[#This Row],[Fecha de creación]])</f>
        <v>2022</v>
      </c>
      <c r="N6713" s="23">
        <f>MONTH(Tabla2[[#This Row],[Fecha de creación]])</f>
        <v>1</v>
      </c>
      <c r="O6713" s="6"/>
    </row>
    <row r="6714" spans="1:15" x14ac:dyDescent="0.25">
      <c r="A6714" s="26">
        <v>44590.564722222225</v>
      </c>
      <c r="B6714" s="23" t="s">
        <v>56</v>
      </c>
      <c r="C6714" s="23" t="s">
        <v>8557</v>
      </c>
      <c r="D6714" s="23" t="s">
        <v>1029</v>
      </c>
      <c r="E6714" s="23" t="s">
        <v>1</v>
      </c>
      <c r="F6714" s="23" t="s">
        <v>7</v>
      </c>
      <c r="G6714" s="23" t="s">
        <v>975</v>
      </c>
      <c r="H6714" s="2" t="s">
        <v>7730</v>
      </c>
      <c r="I6714" s="23" t="s">
        <v>7342</v>
      </c>
      <c r="J6714" s="23" t="s">
        <v>59</v>
      </c>
      <c r="K6714" s="23" t="s">
        <v>9712</v>
      </c>
      <c r="L6714" s="23" t="s">
        <v>9538</v>
      </c>
      <c r="M6714" s="23">
        <f>YEAR(Tabla2[[#This Row],[Fecha de creación]])</f>
        <v>2022</v>
      </c>
      <c r="N6714" s="23">
        <f>MONTH(Tabla2[[#This Row],[Fecha de creación]])</f>
        <v>1</v>
      </c>
      <c r="O6714" s="6"/>
    </row>
    <row r="6715" spans="1:15" x14ac:dyDescent="0.25">
      <c r="A6715" s="26">
        <v>44590.599004629628</v>
      </c>
      <c r="B6715" s="23" t="s">
        <v>100</v>
      </c>
      <c r="C6715" s="23" t="s">
        <v>8558</v>
      </c>
      <c r="D6715" s="23" t="s">
        <v>7108</v>
      </c>
      <c r="E6715" s="23" t="s">
        <v>1</v>
      </c>
      <c r="F6715" s="23" t="s">
        <v>7</v>
      </c>
      <c r="G6715" s="23" t="s">
        <v>975</v>
      </c>
      <c r="H6715" s="2" t="s">
        <v>8559</v>
      </c>
      <c r="I6715" s="23" t="s">
        <v>7660</v>
      </c>
      <c r="J6715" s="23" t="s">
        <v>59</v>
      </c>
      <c r="K6715" s="23" t="s">
        <v>9712</v>
      </c>
      <c r="L6715" s="23" t="s">
        <v>9539</v>
      </c>
      <c r="M6715" s="23">
        <f>YEAR(Tabla2[[#This Row],[Fecha de creación]])</f>
        <v>2022</v>
      </c>
      <c r="N6715" s="23">
        <f>MONTH(Tabla2[[#This Row],[Fecha de creación]])</f>
        <v>1</v>
      </c>
      <c r="O6715" s="6"/>
    </row>
    <row r="6716" spans="1:15" x14ac:dyDescent="0.25">
      <c r="A6716" s="26">
        <v>44590.601099537038</v>
      </c>
      <c r="B6716" s="23" t="s">
        <v>100</v>
      </c>
      <c r="C6716" s="23" t="s">
        <v>8560</v>
      </c>
      <c r="D6716" s="23" t="s">
        <v>962</v>
      </c>
      <c r="E6716" s="23" t="s">
        <v>1</v>
      </c>
      <c r="F6716" s="23" t="s">
        <v>7</v>
      </c>
      <c r="G6716" s="23" t="s">
        <v>975</v>
      </c>
      <c r="H6716" s="2" t="s">
        <v>7730</v>
      </c>
      <c r="I6716" s="23" t="s">
        <v>7660</v>
      </c>
      <c r="J6716" s="23" t="s">
        <v>59</v>
      </c>
      <c r="K6716" s="23" t="s">
        <v>9712</v>
      </c>
      <c r="L6716" s="23" t="s">
        <v>9539</v>
      </c>
      <c r="M6716" s="23">
        <f>YEAR(Tabla2[[#This Row],[Fecha de creación]])</f>
        <v>2022</v>
      </c>
      <c r="N6716" s="23">
        <f>MONTH(Tabla2[[#This Row],[Fecha de creación]])</f>
        <v>1</v>
      </c>
      <c r="O6716" s="6"/>
    </row>
    <row r="6717" spans="1:15" x14ac:dyDescent="0.25">
      <c r="A6717" s="26">
        <v>44590.640219907407</v>
      </c>
      <c r="B6717" s="23" t="s">
        <v>0</v>
      </c>
      <c r="C6717" s="23" t="s">
        <v>8561</v>
      </c>
      <c r="D6717" s="23" t="s">
        <v>982</v>
      </c>
      <c r="E6717" s="23" t="s">
        <v>1</v>
      </c>
      <c r="F6717" s="23" t="s">
        <v>22</v>
      </c>
      <c r="G6717" s="23" t="s">
        <v>975</v>
      </c>
      <c r="H6717" s="2" t="s">
        <v>8893</v>
      </c>
      <c r="I6717" s="23" t="s">
        <v>7680</v>
      </c>
      <c r="J6717" s="23" t="s">
        <v>59</v>
      </c>
      <c r="K6717" s="23" t="s">
        <v>9712</v>
      </c>
      <c r="L6717" s="23" t="s">
        <v>9539</v>
      </c>
      <c r="M6717" s="23">
        <f>YEAR(Tabla2[[#This Row],[Fecha de creación]])</f>
        <v>2022</v>
      </c>
      <c r="N6717" s="23">
        <f>MONTH(Tabla2[[#This Row],[Fecha de creación]])</f>
        <v>1</v>
      </c>
      <c r="O6717" s="6"/>
    </row>
    <row r="6718" spans="1:15" x14ac:dyDescent="0.25">
      <c r="A6718" s="26">
        <v>44590.645925925928</v>
      </c>
      <c r="B6718" s="23" t="s">
        <v>19</v>
      </c>
      <c r="C6718" s="23" t="s">
        <v>8562</v>
      </c>
      <c r="D6718" s="23" t="s">
        <v>8563</v>
      </c>
      <c r="E6718" s="23" t="s">
        <v>1</v>
      </c>
      <c r="F6718" s="23" t="s">
        <v>22</v>
      </c>
      <c r="G6718" s="23" t="s">
        <v>975</v>
      </c>
      <c r="H6718" s="2" t="s">
        <v>7734</v>
      </c>
      <c r="I6718" s="23" t="s">
        <v>23</v>
      </c>
      <c r="J6718" s="23"/>
      <c r="K6718" s="23" t="s">
        <v>9712</v>
      </c>
      <c r="L6718" s="23" t="s">
        <v>9538</v>
      </c>
      <c r="M6718" s="23">
        <f>YEAR(Tabla2[[#This Row],[Fecha de creación]])</f>
        <v>2022</v>
      </c>
      <c r="N6718" s="23">
        <f>MONTH(Tabla2[[#This Row],[Fecha de creación]])</f>
        <v>1</v>
      </c>
      <c r="O6718" s="6"/>
    </row>
    <row r="6719" spans="1:15" x14ac:dyDescent="0.25">
      <c r="A6719" s="26">
        <v>44590.6484375</v>
      </c>
      <c r="B6719" s="23" t="s">
        <v>0</v>
      </c>
      <c r="C6719" s="23" t="s">
        <v>8564</v>
      </c>
      <c r="D6719" s="23" t="s">
        <v>982</v>
      </c>
      <c r="E6719" s="23" t="s">
        <v>1</v>
      </c>
      <c r="F6719" s="23" t="s">
        <v>22</v>
      </c>
      <c r="G6719" s="23" t="s">
        <v>975</v>
      </c>
      <c r="H6719" s="2" t="s">
        <v>8893</v>
      </c>
      <c r="I6719" s="23" t="s">
        <v>7680</v>
      </c>
      <c r="J6719" s="23" t="s">
        <v>59</v>
      </c>
      <c r="K6719" s="23" t="s">
        <v>9712</v>
      </c>
      <c r="L6719" s="23" t="s">
        <v>9538</v>
      </c>
      <c r="M6719" s="23">
        <f>YEAR(Tabla2[[#This Row],[Fecha de creación]])</f>
        <v>2022</v>
      </c>
      <c r="N6719" s="23">
        <f>MONTH(Tabla2[[#This Row],[Fecha de creación]])</f>
        <v>1</v>
      </c>
      <c r="O6719" s="6"/>
    </row>
    <row r="6720" spans="1:15" x14ac:dyDescent="0.25">
      <c r="A6720" s="26">
        <v>44590.655532407407</v>
      </c>
      <c r="B6720" s="23" t="s">
        <v>0</v>
      </c>
      <c r="C6720" s="23" t="s">
        <v>8565</v>
      </c>
      <c r="D6720" s="23" t="s">
        <v>982</v>
      </c>
      <c r="E6720" s="23" t="s">
        <v>1</v>
      </c>
      <c r="F6720" s="23" t="s">
        <v>22</v>
      </c>
      <c r="G6720" s="23" t="s">
        <v>975</v>
      </c>
      <c r="H6720" s="2" t="s">
        <v>8893</v>
      </c>
      <c r="I6720" s="23" t="s">
        <v>7680</v>
      </c>
      <c r="J6720" s="23" t="s">
        <v>59</v>
      </c>
      <c r="K6720" s="23" t="s">
        <v>9712</v>
      </c>
      <c r="L6720" s="23" t="s">
        <v>9539</v>
      </c>
      <c r="M6720" s="23">
        <f>YEAR(Tabla2[[#This Row],[Fecha de creación]])</f>
        <v>2022</v>
      </c>
      <c r="N6720" s="23">
        <f>MONTH(Tabla2[[#This Row],[Fecha de creación]])</f>
        <v>1</v>
      </c>
      <c r="O6720" s="6"/>
    </row>
    <row r="6721" spans="1:15" x14ac:dyDescent="0.25">
      <c r="A6721" s="26">
        <v>44590.656122685185</v>
      </c>
      <c r="B6721" s="23" t="s">
        <v>19</v>
      </c>
      <c r="C6721" s="23" t="s">
        <v>8566</v>
      </c>
      <c r="D6721" s="23" t="s">
        <v>8567</v>
      </c>
      <c r="E6721" s="23" t="s">
        <v>1</v>
      </c>
      <c r="F6721" s="23" t="s">
        <v>22</v>
      </c>
      <c r="G6721" s="23" t="s">
        <v>975</v>
      </c>
      <c r="H6721" s="2" t="s">
        <v>7743</v>
      </c>
      <c r="I6721" s="23" t="s">
        <v>23</v>
      </c>
      <c r="J6721" s="23"/>
      <c r="K6721" s="23" t="s">
        <v>9712</v>
      </c>
      <c r="L6721" s="23" t="s">
        <v>9539</v>
      </c>
      <c r="M6721" s="23">
        <f>YEAR(Tabla2[[#This Row],[Fecha de creación]])</f>
        <v>2022</v>
      </c>
      <c r="N6721" s="23">
        <f>MONTH(Tabla2[[#This Row],[Fecha de creación]])</f>
        <v>1</v>
      </c>
      <c r="O6721" s="6"/>
    </row>
    <row r="6722" spans="1:15" x14ac:dyDescent="0.25">
      <c r="A6722" s="26">
        <v>44590.693599537037</v>
      </c>
      <c r="B6722" s="23" t="s">
        <v>56</v>
      </c>
      <c r="C6722" s="23" t="s">
        <v>8568</v>
      </c>
      <c r="D6722" s="23" t="s">
        <v>1029</v>
      </c>
      <c r="E6722" s="23" t="s">
        <v>1</v>
      </c>
      <c r="F6722" s="23" t="s">
        <v>7</v>
      </c>
      <c r="G6722" s="23" t="s">
        <v>975</v>
      </c>
      <c r="H6722" s="2" t="s">
        <v>7730</v>
      </c>
      <c r="I6722" s="23" t="s">
        <v>7342</v>
      </c>
      <c r="J6722" s="23" t="s">
        <v>958</v>
      </c>
      <c r="K6722" s="23" t="s">
        <v>9712</v>
      </c>
      <c r="L6722" s="23" t="s">
        <v>9538</v>
      </c>
      <c r="M6722" s="23">
        <f>YEAR(Tabla2[[#This Row],[Fecha de creación]])</f>
        <v>2022</v>
      </c>
      <c r="N6722" s="23">
        <f>MONTH(Tabla2[[#This Row],[Fecha de creación]])</f>
        <v>1</v>
      </c>
      <c r="O6722" s="6"/>
    </row>
    <row r="6723" spans="1:15" x14ac:dyDescent="0.25">
      <c r="A6723" s="26">
        <v>44590.709918981483</v>
      </c>
      <c r="B6723" s="23" t="s">
        <v>189</v>
      </c>
      <c r="C6723" s="23" t="s">
        <v>8569</v>
      </c>
      <c r="D6723" s="23" t="s">
        <v>131</v>
      </c>
      <c r="E6723" s="23" t="s">
        <v>1</v>
      </c>
      <c r="F6723" s="23" t="s">
        <v>7</v>
      </c>
      <c r="G6723" s="23" t="s">
        <v>975</v>
      </c>
      <c r="H6723" s="2" t="s">
        <v>7728</v>
      </c>
      <c r="I6723" s="23" t="s">
        <v>7338</v>
      </c>
      <c r="J6723" s="23"/>
      <c r="K6723" s="23" t="s">
        <v>9712</v>
      </c>
      <c r="L6723" s="23" t="s">
        <v>9538</v>
      </c>
      <c r="M6723" s="23">
        <f>YEAR(Tabla2[[#This Row],[Fecha de creación]])</f>
        <v>2022</v>
      </c>
      <c r="N6723" s="23">
        <f>MONTH(Tabla2[[#This Row],[Fecha de creación]])</f>
        <v>1</v>
      </c>
      <c r="O6723" s="6"/>
    </row>
    <row r="6724" spans="1:15" x14ac:dyDescent="0.25">
      <c r="A6724" s="26">
        <v>44591.413819444446</v>
      </c>
      <c r="B6724" s="23" t="s">
        <v>0</v>
      </c>
      <c r="C6724" s="23" t="s">
        <v>8570</v>
      </c>
      <c r="D6724" s="23" t="s">
        <v>830</v>
      </c>
      <c r="E6724" s="23" t="s">
        <v>1</v>
      </c>
      <c r="F6724" s="23" t="s">
        <v>7</v>
      </c>
      <c r="G6724" s="23" t="s">
        <v>975</v>
      </c>
      <c r="H6724" s="2" t="s">
        <v>7745</v>
      </c>
      <c r="I6724" s="23" t="s">
        <v>7412</v>
      </c>
      <c r="J6724" s="23"/>
      <c r="K6724" s="23" t="s">
        <v>9712</v>
      </c>
      <c r="L6724" s="23" t="s">
        <v>9538</v>
      </c>
      <c r="M6724" s="23">
        <f>YEAR(Tabla2[[#This Row],[Fecha de creación]])</f>
        <v>2022</v>
      </c>
      <c r="N6724" s="23">
        <f>MONTH(Tabla2[[#This Row],[Fecha de creación]])</f>
        <v>1</v>
      </c>
      <c r="O6724" s="6"/>
    </row>
    <row r="6725" spans="1:15" x14ac:dyDescent="0.25">
      <c r="A6725" s="26">
        <v>44591.432523148149</v>
      </c>
      <c r="B6725" s="23" t="s">
        <v>0</v>
      </c>
      <c r="C6725" s="23" t="s">
        <v>8571</v>
      </c>
      <c r="D6725" s="23" t="s">
        <v>7521</v>
      </c>
      <c r="E6725" s="23" t="s">
        <v>1</v>
      </c>
      <c r="F6725" s="23" t="s">
        <v>22</v>
      </c>
      <c r="G6725" s="23" t="s">
        <v>975</v>
      </c>
      <c r="H6725" s="2" t="s">
        <v>8893</v>
      </c>
      <c r="I6725" s="23" t="s">
        <v>7412</v>
      </c>
      <c r="J6725" s="23"/>
      <c r="K6725" s="23" t="s">
        <v>9712</v>
      </c>
      <c r="L6725" s="23" t="s">
        <v>9539</v>
      </c>
      <c r="M6725" s="23">
        <f>YEAR(Tabla2[[#This Row],[Fecha de creación]])</f>
        <v>2022</v>
      </c>
      <c r="N6725" s="23">
        <f>MONTH(Tabla2[[#This Row],[Fecha de creación]])</f>
        <v>1</v>
      </c>
      <c r="O6725" s="6"/>
    </row>
    <row r="6726" spans="1:15" x14ac:dyDescent="0.25">
      <c r="A6726" s="26">
        <v>44591.437523148146</v>
      </c>
      <c r="B6726" s="23" t="s">
        <v>0</v>
      </c>
      <c r="C6726" s="23" t="s">
        <v>8572</v>
      </c>
      <c r="D6726" s="23" t="s">
        <v>6</v>
      </c>
      <c r="E6726" s="23" t="s">
        <v>1</v>
      </c>
      <c r="F6726" s="23" t="s">
        <v>7</v>
      </c>
      <c r="G6726" s="23" t="s">
        <v>975</v>
      </c>
      <c r="H6726" s="2" t="s">
        <v>7722</v>
      </c>
      <c r="I6726" s="23" t="s">
        <v>7412</v>
      </c>
      <c r="J6726" s="23"/>
      <c r="K6726" s="23" t="s">
        <v>9712</v>
      </c>
      <c r="L6726" s="23" t="s">
        <v>9539</v>
      </c>
      <c r="M6726" s="23">
        <f>YEAR(Tabla2[[#This Row],[Fecha de creación]])</f>
        <v>2022</v>
      </c>
      <c r="N6726" s="23">
        <f>MONTH(Tabla2[[#This Row],[Fecha de creación]])</f>
        <v>1</v>
      </c>
      <c r="O6726" s="6"/>
    </row>
    <row r="6727" spans="1:15" x14ac:dyDescent="0.25">
      <c r="A6727" s="26">
        <v>44591.440995370373</v>
      </c>
      <c r="B6727" s="23" t="s">
        <v>0</v>
      </c>
      <c r="C6727" s="23" t="s">
        <v>8573</v>
      </c>
      <c r="D6727" s="23" t="s">
        <v>6</v>
      </c>
      <c r="E6727" s="23" t="s">
        <v>1</v>
      </c>
      <c r="F6727" s="23" t="s">
        <v>7</v>
      </c>
      <c r="G6727" s="23" t="s">
        <v>975</v>
      </c>
      <c r="H6727" s="2" t="s">
        <v>7722</v>
      </c>
      <c r="I6727" s="23" t="s">
        <v>7412</v>
      </c>
      <c r="J6727" s="23"/>
      <c r="K6727" s="23" t="s">
        <v>9712</v>
      </c>
      <c r="L6727" s="23" t="s">
        <v>9538</v>
      </c>
      <c r="M6727" s="23">
        <f>YEAR(Tabla2[[#This Row],[Fecha de creación]])</f>
        <v>2022</v>
      </c>
      <c r="N6727" s="23">
        <f>MONTH(Tabla2[[#This Row],[Fecha de creación]])</f>
        <v>1</v>
      </c>
      <c r="O6727" s="6"/>
    </row>
    <row r="6728" spans="1:15" x14ac:dyDescent="0.25">
      <c r="A6728" s="26">
        <v>44591.46230324074</v>
      </c>
      <c r="B6728" s="23" t="s">
        <v>0</v>
      </c>
      <c r="C6728" s="23" t="s">
        <v>8574</v>
      </c>
      <c r="D6728" s="23" t="s">
        <v>6313</v>
      </c>
      <c r="E6728" s="23" t="s">
        <v>1</v>
      </c>
      <c r="F6728" s="23" t="s">
        <v>22</v>
      </c>
      <c r="G6728" s="23" t="s">
        <v>3</v>
      </c>
      <c r="H6728" s="2" t="s">
        <v>7744</v>
      </c>
      <c r="I6728" s="23" t="s">
        <v>5999</v>
      </c>
      <c r="J6728" s="23"/>
      <c r="K6728" s="23" t="s">
        <v>9712</v>
      </c>
      <c r="L6728" s="23" t="s">
        <v>9539</v>
      </c>
      <c r="M6728" s="23">
        <f>YEAR(Tabla2[[#This Row],[Fecha de creación]])</f>
        <v>2022</v>
      </c>
      <c r="N6728" s="23">
        <f>MONTH(Tabla2[[#This Row],[Fecha de creación]])</f>
        <v>1</v>
      </c>
      <c r="O6728" s="6"/>
    </row>
    <row r="6729" spans="1:15" x14ac:dyDescent="0.25">
      <c r="A6729" s="26">
        <v>44591.531712962962</v>
      </c>
      <c r="B6729" s="23" t="s">
        <v>0</v>
      </c>
      <c r="C6729" s="23" t="s">
        <v>8575</v>
      </c>
      <c r="D6729" s="23" t="s">
        <v>985</v>
      </c>
      <c r="E6729" s="23" t="s">
        <v>1</v>
      </c>
      <c r="F6729" s="23" t="s">
        <v>7</v>
      </c>
      <c r="G6729" s="23" t="s">
        <v>1551</v>
      </c>
      <c r="H6729" s="2" t="s">
        <v>7733</v>
      </c>
      <c r="I6729" s="23" t="s">
        <v>11</v>
      </c>
      <c r="J6729" s="23"/>
      <c r="K6729" s="23" t="s">
        <v>9712</v>
      </c>
      <c r="L6729" s="23" t="s">
        <v>9538</v>
      </c>
      <c r="M6729" s="23">
        <f>YEAR(Tabla2[[#This Row],[Fecha de creación]])</f>
        <v>2022</v>
      </c>
      <c r="N6729" s="23">
        <f>MONTH(Tabla2[[#This Row],[Fecha de creación]])</f>
        <v>1</v>
      </c>
      <c r="O6729" s="6"/>
    </row>
    <row r="6730" spans="1:15" x14ac:dyDescent="0.25">
      <c r="A6730" s="26">
        <v>44591.615046296298</v>
      </c>
      <c r="B6730" s="23" t="s">
        <v>0</v>
      </c>
      <c r="C6730" s="23" t="s">
        <v>8576</v>
      </c>
      <c r="D6730" s="23" t="s">
        <v>172</v>
      </c>
      <c r="E6730" s="23" t="s">
        <v>1</v>
      </c>
      <c r="F6730" s="23" t="s">
        <v>7</v>
      </c>
      <c r="G6730" s="23" t="s">
        <v>3</v>
      </c>
      <c r="H6730" s="2" t="s">
        <v>7721</v>
      </c>
      <c r="I6730" s="23" t="s">
        <v>5999</v>
      </c>
      <c r="J6730" s="23"/>
      <c r="K6730" s="23" t="s">
        <v>9712</v>
      </c>
      <c r="L6730" s="23" t="s">
        <v>9538</v>
      </c>
      <c r="M6730" s="23">
        <f>YEAR(Tabla2[[#This Row],[Fecha de creación]])</f>
        <v>2022</v>
      </c>
      <c r="N6730" s="23">
        <f>MONTH(Tabla2[[#This Row],[Fecha de creación]])</f>
        <v>1</v>
      </c>
      <c r="O6730" s="6"/>
    </row>
    <row r="6731" spans="1:15" x14ac:dyDescent="0.25">
      <c r="A6731" s="26">
        <v>44591.627129629633</v>
      </c>
      <c r="B6731" s="23" t="s">
        <v>0</v>
      </c>
      <c r="C6731" s="23" t="s">
        <v>8577</v>
      </c>
      <c r="D6731" s="23" t="s">
        <v>49</v>
      </c>
      <c r="E6731" s="23" t="s">
        <v>1</v>
      </c>
      <c r="F6731" s="23" t="s">
        <v>22</v>
      </c>
      <c r="G6731" s="23" t="s">
        <v>975</v>
      </c>
      <c r="H6731" s="2" t="s">
        <v>7734</v>
      </c>
      <c r="I6731" s="23" t="s">
        <v>5999</v>
      </c>
      <c r="J6731" s="23"/>
      <c r="K6731" s="23" t="s">
        <v>9712</v>
      </c>
      <c r="L6731" s="23" t="s">
        <v>9538</v>
      </c>
      <c r="M6731" s="23">
        <f>YEAR(Tabla2[[#This Row],[Fecha de creación]])</f>
        <v>2022</v>
      </c>
      <c r="N6731" s="23">
        <f>MONTH(Tabla2[[#This Row],[Fecha de creación]])</f>
        <v>1</v>
      </c>
      <c r="O6731" s="6"/>
    </row>
    <row r="6732" spans="1:15" x14ac:dyDescent="0.25">
      <c r="A6732" s="26">
        <v>44591.648298611108</v>
      </c>
      <c r="B6732" s="23" t="s">
        <v>0</v>
      </c>
      <c r="C6732" s="23" t="s">
        <v>8578</v>
      </c>
      <c r="D6732" s="23" t="s">
        <v>6</v>
      </c>
      <c r="E6732" s="23" t="s">
        <v>1</v>
      </c>
      <c r="F6732" s="23" t="s">
        <v>7</v>
      </c>
      <c r="G6732" s="23" t="s">
        <v>975</v>
      </c>
      <c r="H6732" s="2" t="s">
        <v>7722</v>
      </c>
      <c r="I6732" s="23" t="s">
        <v>7412</v>
      </c>
      <c r="J6732" s="23"/>
      <c r="K6732" s="23" t="s">
        <v>9712</v>
      </c>
      <c r="L6732" s="23" t="s">
        <v>9538</v>
      </c>
      <c r="M6732" s="23">
        <f>YEAR(Tabla2[[#This Row],[Fecha de creación]])</f>
        <v>2022</v>
      </c>
      <c r="N6732" s="23">
        <f>MONTH(Tabla2[[#This Row],[Fecha de creación]])</f>
        <v>1</v>
      </c>
      <c r="O6732" s="6"/>
    </row>
    <row r="6733" spans="1:15" x14ac:dyDescent="0.25">
      <c r="A6733" s="26">
        <v>44591.655462962961</v>
      </c>
      <c r="B6733" s="23" t="s">
        <v>0</v>
      </c>
      <c r="C6733" s="23" t="s">
        <v>8579</v>
      </c>
      <c r="D6733" s="23" t="s">
        <v>297</v>
      </c>
      <c r="E6733" s="23" t="s">
        <v>1</v>
      </c>
      <c r="F6733" s="23" t="s">
        <v>2</v>
      </c>
      <c r="G6733" s="23" t="s">
        <v>1551</v>
      </c>
      <c r="H6733" s="2" t="s">
        <v>7721</v>
      </c>
      <c r="I6733" s="23" t="s">
        <v>11</v>
      </c>
      <c r="J6733" s="23"/>
      <c r="K6733" s="23" t="s">
        <v>9712</v>
      </c>
      <c r="L6733" s="23" t="s">
        <v>9538</v>
      </c>
      <c r="M6733" s="23">
        <f>YEAR(Tabla2[[#This Row],[Fecha de creación]])</f>
        <v>2022</v>
      </c>
      <c r="N6733" s="23">
        <f>MONTH(Tabla2[[#This Row],[Fecha de creación]])</f>
        <v>1</v>
      </c>
      <c r="O6733" s="6"/>
    </row>
    <row r="6734" spans="1:15" x14ac:dyDescent="0.25">
      <c r="A6734" s="26">
        <v>44591.687986111108</v>
      </c>
      <c r="B6734" s="23" t="s">
        <v>0</v>
      </c>
      <c r="C6734" s="23" t="s">
        <v>8580</v>
      </c>
      <c r="D6734" s="23" t="s">
        <v>218</v>
      </c>
      <c r="E6734" s="23" t="s">
        <v>1</v>
      </c>
      <c r="F6734" s="23" t="s">
        <v>7</v>
      </c>
      <c r="G6734" s="23" t="s">
        <v>3</v>
      </c>
      <c r="H6734" s="2" t="s">
        <v>7733</v>
      </c>
      <c r="I6734" s="23" t="s">
        <v>5999</v>
      </c>
      <c r="J6734" s="23"/>
      <c r="K6734" s="23" t="s">
        <v>9712</v>
      </c>
      <c r="L6734" s="23" t="s">
        <v>9538</v>
      </c>
      <c r="M6734" s="23">
        <f>YEAR(Tabla2[[#This Row],[Fecha de creación]])</f>
        <v>2022</v>
      </c>
      <c r="N6734" s="23">
        <f>MONTH(Tabla2[[#This Row],[Fecha de creación]])</f>
        <v>1</v>
      </c>
      <c r="O6734" s="6"/>
    </row>
    <row r="6735" spans="1:15" x14ac:dyDescent="0.25">
      <c r="A6735" s="26">
        <v>44592.373749999999</v>
      </c>
      <c r="B6735" s="23" t="s">
        <v>0</v>
      </c>
      <c r="C6735" s="23" t="s">
        <v>8581</v>
      </c>
      <c r="D6735" s="23" t="s">
        <v>7521</v>
      </c>
      <c r="E6735" s="23" t="s">
        <v>1</v>
      </c>
      <c r="F6735" s="23" t="s">
        <v>22</v>
      </c>
      <c r="G6735" s="23" t="s">
        <v>975</v>
      </c>
      <c r="H6735" s="2" t="s">
        <v>8893</v>
      </c>
      <c r="I6735" s="23" t="s">
        <v>7412</v>
      </c>
      <c r="J6735" s="23"/>
      <c r="K6735" s="23" t="s">
        <v>9712</v>
      </c>
      <c r="L6735" s="23" t="s">
        <v>9538</v>
      </c>
      <c r="M6735" s="23">
        <f>YEAR(Tabla2[[#This Row],[Fecha de creación]])</f>
        <v>2022</v>
      </c>
      <c r="N6735" s="23">
        <f>MONTH(Tabla2[[#This Row],[Fecha de creación]])</f>
        <v>1</v>
      </c>
      <c r="O6735" s="6"/>
    </row>
    <row r="6736" spans="1:15" x14ac:dyDescent="0.25">
      <c r="A6736" s="26">
        <v>44592.420555555553</v>
      </c>
      <c r="B6736" s="23" t="s">
        <v>0</v>
      </c>
      <c r="C6736" s="23" t="s">
        <v>8582</v>
      </c>
      <c r="D6736" s="23" t="s">
        <v>382</v>
      </c>
      <c r="E6736" s="23" t="s">
        <v>1</v>
      </c>
      <c r="F6736" s="23" t="s">
        <v>7</v>
      </c>
      <c r="G6736" s="23" t="s">
        <v>975</v>
      </c>
      <c r="H6736" s="2" t="s">
        <v>7723</v>
      </c>
      <c r="I6736" s="23" t="s">
        <v>7412</v>
      </c>
      <c r="J6736" s="23"/>
      <c r="K6736" s="23" t="s">
        <v>9712</v>
      </c>
      <c r="L6736" s="23" t="s">
        <v>9538</v>
      </c>
      <c r="M6736" s="23">
        <f>YEAR(Tabla2[[#This Row],[Fecha de creación]])</f>
        <v>2022</v>
      </c>
      <c r="N6736" s="23">
        <f>MONTH(Tabla2[[#This Row],[Fecha de creación]])</f>
        <v>1</v>
      </c>
      <c r="O6736" s="6"/>
    </row>
    <row r="6737" spans="1:15" x14ac:dyDescent="0.25">
      <c r="A6737" s="26">
        <v>44592.426805555559</v>
      </c>
      <c r="B6737" s="23" t="s">
        <v>0</v>
      </c>
      <c r="C6737" s="23" t="s">
        <v>8583</v>
      </c>
      <c r="D6737" s="23" t="s">
        <v>982</v>
      </c>
      <c r="E6737" s="23" t="s">
        <v>1</v>
      </c>
      <c r="F6737" s="23" t="s">
        <v>22</v>
      </c>
      <c r="G6737" s="23" t="s">
        <v>975</v>
      </c>
      <c r="H6737" s="2" t="s">
        <v>8893</v>
      </c>
      <c r="I6737" s="23" t="s">
        <v>5999</v>
      </c>
      <c r="J6737" s="23"/>
      <c r="K6737" s="23" t="s">
        <v>9712</v>
      </c>
      <c r="L6737" s="23" t="s">
        <v>9538</v>
      </c>
      <c r="M6737" s="23">
        <f>YEAR(Tabla2[[#This Row],[Fecha de creación]])</f>
        <v>2022</v>
      </c>
      <c r="N6737" s="23">
        <f>MONTH(Tabla2[[#This Row],[Fecha de creación]])</f>
        <v>1</v>
      </c>
      <c r="O6737" s="6"/>
    </row>
    <row r="6738" spans="1:15" x14ac:dyDescent="0.25">
      <c r="A6738" s="26">
        <v>44592.437928240739</v>
      </c>
      <c r="B6738" s="23" t="s">
        <v>19</v>
      </c>
      <c r="C6738" s="23" t="s">
        <v>8584</v>
      </c>
      <c r="D6738" s="23" t="s">
        <v>8585</v>
      </c>
      <c r="E6738" s="23" t="s">
        <v>1</v>
      </c>
      <c r="F6738" s="23" t="s">
        <v>7</v>
      </c>
      <c r="G6738" s="23" t="s">
        <v>975</v>
      </c>
      <c r="H6738" s="2" t="s">
        <v>7731</v>
      </c>
      <c r="I6738" s="23" t="s">
        <v>23</v>
      </c>
      <c r="J6738" s="23"/>
      <c r="K6738" s="23" t="s">
        <v>9712</v>
      </c>
      <c r="L6738" s="23" t="s">
        <v>9538</v>
      </c>
      <c r="M6738" s="23">
        <f>YEAR(Tabla2[[#This Row],[Fecha de creación]])</f>
        <v>2022</v>
      </c>
      <c r="N6738" s="23">
        <f>MONTH(Tabla2[[#This Row],[Fecha de creación]])</f>
        <v>1</v>
      </c>
      <c r="O6738" s="6"/>
    </row>
    <row r="6739" spans="1:15" x14ac:dyDescent="0.25">
      <c r="A6739" s="26">
        <v>44592.466412037036</v>
      </c>
      <c r="B6739" s="23" t="s">
        <v>0</v>
      </c>
      <c r="C6739" s="23" t="s">
        <v>8586</v>
      </c>
      <c r="D6739" s="23" t="s">
        <v>982</v>
      </c>
      <c r="E6739" s="23" t="s">
        <v>1</v>
      </c>
      <c r="F6739" s="23" t="s">
        <v>22</v>
      </c>
      <c r="G6739" s="23" t="s">
        <v>975</v>
      </c>
      <c r="H6739" s="2" t="s">
        <v>8893</v>
      </c>
      <c r="I6739" s="23" t="s">
        <v>5999</v>
      </c>
      <c r="J6739" s="23"/>
      <c r="K6739" s="23" t="s">
        <v>9712</v>
      </c>
      <c r="L6739" s="23" t="s">
        <v>9538</v>
      </c>
      <c r="M6739" s="23">
        <f>YEAR(Tabla2[[#This Row],[Fecha de creación]])</f>
        <v>2022</v>
      </c>
      <c r="N6739" s="23">
        <f>MONTH(Tabla2[[#This Row],[Fecha de creación]])</f>
        <v>1</v>
      </c>
      <c r="O6739" s="6"/>
    </row>
    <row r="6740" spans="1:15" x14ac:dyDescent="0.25">
      <c r="A6740" s="26">
        <v>44592.488240740742</v>
      </c>
      <c r="B6740" s="23" t="s">
        <v>19</v>
      </c>
      <c r="C6740" s="23" t="s">
        <v>8587</v>
      </c>
      <c r="D6740" s="23" t="s">
        <v>8588</v>
      </c>
      <c r="E6740" s="23" t="s">
        <v>1</v>
      </c>
      <c r="F6740" s="23" t="s">
        <v>7</v>
      </c>
      <c r="G6740" s="23" t="s">
        <v>975</v>
      </c>
      <c r="H6740" s="2" t="s">
        <v>7744</v>
      </c>
      <c r="I6740" s="23" t="s">
        <v>23</v>
      </c>
      <c r="J6740" s="23"/>
      <c r="K6740" s="23" t="s">
        <v>9712</v>
      </c>
      <c r="L6740" s="23" t="s">
        <v>9538</v>
      </c>
      <c r="M6740" s="23">
        <f>YEAR(Tabla2[[#This Row],[Fecha de creación]])</f>
        <v>2022</v>
      </c>
      <c r="N6740" s="23">
        <f>MONTH(Tabla2[[#This Row],[Fecha de creación]])</f>
        <v>1</v>
      </c>
      <c r="O6740" s="6"/>
    </row>
    <row r="6741" spans="1:15" x14ac:dyDescent="0.25">
      <c r="A6741" s="26">
        <v>44592.587361111109</v>
      </c>
      <c r="B6741" s="23" t="s">
        <v>56</v>
      </c>
      <c r="C6741" s="23" t="s">
        <v>8589</v>
      </c>
      <c r="D6741" s="23" t="s">
        <v>7351</v>
      </c>
      <c r="E6741" s="23" t="s">
        <v>1</v>
      </c>
      <c r="F6741" s="23" t="s">
        <v>7</v>
      </c>
      <c r="G6741" s="23" t="s">
        <v>3</v>
      </c>
      <c r="H6741" s="2" t="s">
        <v>8459</v>
      </c>
      <c r="I6741" s="23" t="s">
        <v>7342</v>
      </c>
      <c r="J6741" s="23" t="s">
        <v>958</v>
      </c>
      <c r="K6741" s="23" t="s">
        <v>9712</v>
      </c>
      <c r="L6741" s="23" t="s">
        <v>9538</v>
      </c>
      <c r="M6741" s="23">
        <f>YEAR(Tabla2[[#This Row],[Fecha de creación]])</f>
        <v>2022</v>
      </c>
      <c r="N6741" s="23">
        <f>MONTH(Tabla2[[#This Row],[Fecha de creación]])</f>
        <v>1</v>
      </c>
      <c r="O6741" s="6"/>
    </row>
    <row r="6742" spans="1:15" x14ac:dyDescent="0.25">
      <c r="A6742" s="26">
        <v>44592.592129629629</v>
      </c>
      <c r="B6742" s="23" t="s">
        <v>56</v>
      </c>
      <c r="C6742" s="23" t="s">
        <v>8590</v>
      </c>
      <c r="D6742" s="23" t="s">
        <v>7351</v>
      </c>
      <c r="E6742" s="23" t="s">
        <v>1</v>
      </c>
      <c r="F6742" s="23" t="s">
        <v>7</v>
      </c>
      <c r="G6742" s="23" t="s">
        <v>975</v>
      </c>
      <c r="H6742" s="2" t="s">
        <v>8459</v>
      </c>
      <c r="I6742" s="23" t="s">
        <v>7342</v>
      </c>
      <c r="J6742" s="23" t="s">
        <v>958</v>
      </c>
      <c r="K6742" s="23" t="s">
        <v>9712</v>
      </c>
      <c r="L6742" s="23" t="s">
        <v>9538</v>
      </c>
      <c r="M6742" s="23">
        <f>YEAR(Tabla2[[#This Row],[Fecha de creación]])</f>
        <v>2022</v>
      </c>
      <c r="N6742" s="23">
        <f>MONTH(Tabla2[[#This Row],[Fecha de creación]])</f>
        <v>1</v>
      </c>
      <c r="O6742" s="6"/>
    </row>
    <row r="6743" spans="1:15" x14ac:dyDescent="0.25">
      <c r="A6743" s="26">
        <v>44592.600405092591</v>
      </c>
      <c r="B6743" s="23" t="s">
        <v>56</v>
      </c>
      <c r="C6743" s="23" t="s">
        <v>8591</v>
      </c>
      <c r="D6743" s="23" t="s">
        <v>4281</v>
      </c>
      <c r="E6743" s="23" t="s">
        <v>1</v>
      </c>
      <c r="F6743" s="23" t="s">
        <v>7</v>
      </c>
      <c r="G6743" s="23" t="s">
        <v>975</v>
      </c>
      <c r="H6743" s="2" t="s">
        <v>7722</v>
      </c>
      <c r="I6743" s="23" t="s">
        <v>7342</v>
      </c>
      <c r="J6743" s="23" t="s">
        <v>59</v>
      </c>
      <c r="K6743" s="23" t="s">
        <v>9712</v>
      </c>
      <c r="L6743" s="23" t="s">
        <v>9538</v>
      </c>
      <c r="M6743" s="23">
        <f>YEAR(Tabla2[[#This Row],[Fecha de creación]])</f>
        <v>2022</v>
      </c>
      <c r="N6743" s="23">
        <f>MONTH(Tabla2[[#This Row],[Fecha de creación]])</f>
        <v>1</v>
      </c>
      <c r="O6743" s="6"/>
    </row>
    <row r="6744" spans="1:15" x14ac:dyDescent="0.25">
      <c r="A6744" s="26">
        <v>44592.606365740743</v>
      </c>
      <c r="B6744" s="23" t="s">
        <v>189</v>
      </c>
      <c r="C6744" s="23" t="s">
        <v>8592</v>
      </c>
      <c r="D6744" s="23" t="s">
        <v>4281</v>
      </c>
      <c r="E6744" s="23" t="s">
        <v>1</v>
      </c>
      <c r="F6744" s="23" t="s">
        <v>7</v>
      </c>
      <c r="G6744" s="23" t="s">
        <v>975</v>
      </c>
      <c r="H6744" s="2" t="s">
        <v>7722</v>
      </c>
      <c r="I6744" s="23" t="s">
        <v>7338</v>
      </c>
      <c r="J6744" s="23" t="s">
        <v>59</v>
      </c>
      <c r="K6744" s="23" t="s">
        <v>9712</v>
      </c>
      <c r="L6744" s="23" t="s">
        <v>9538</v>
      </c>
      <c r="M6744" s="23">
        <f>YEAR(Tabla2[[#This Row],[Fecha de creación]])</f>
        <v>2022</v>
      </c>
      <c r="N6744" s="23">
        <f>MONTH(Tabla2[[#This Row],[Fecha de creación]])</f>
        <v>1</v>
      </c>
      <c r="O6744" s="6"/>
    </row>
    <row r="6745" spans="1:15" x14ac:dyDescent="0.25">
      <c r="A6745" s="26">
        <v>44592.610138888886</v>
      </c>
      <c r="B6745" s="23" t="s">
        <v>189</v>
      </c>
      <c r="C6745" s="23" t="s">
        <v>8593</v>
      </c>
      <c r="D6745" s="23" t="s">
        <v>1029</v>
      </c>
      <c r="E6745" s="23" t="s">
        <v>1</v>
      </c>
      <c r="F6745" s="23" t="s">
        <v>7</v>
      </c>
      <c r="G6745" s="23" t="s">
        <v>975</v>
      </c>
      <c r="H6745" s="2" t="s">
        <v>7730</v>
      </c>
      <c r="I6745" s="23" t="s">
        <v>7338</v>
      </c>
      <c r="J6745" s="23" t="s">
        <v>59</v>
      </c>
      <c r="K6745" s="23" t="s">
        <v>9712</v>
      </c>
      <c r="L6745" s="23" t="s">
        <v>9539</v>
      </c>
      <c r="M6745" s="23">
        <f>YEAR(Tabla2[[#This Row],[Fecha de creación]])</f>
        <v>2022</v>
      </c>
      <c r="N6745" s="23">
        <f>MONTH(Tabla2[[#This Row],[Fecha de creación]])</f>
        <v>1</v>
      </c>
      <c r="O6745" s="6"/>
    </row>
    <row r="6746" spans="1:15" x14ac:dyDescent="0.25">
      <c r="A6746" s="26">
        <v>44592.61482638889</v>
      </c>
      <c r="B6746" s="23" t="s">
        <v>189</v>
      </c>
      <c r="C6746" s="23" t="s">
        <v>8594</v>
      </c>
      <c r="D6746" s="23" t="s">
        <v>1029</v>
      </c>
      <c r="E6746" s="23" t="s">
        <v>1</v>
      </c>
      <c r="F6746" s="23" t="s">
        <v>22</v>
      </c>
      <c r="G6746" s="23" t="s">
        <v>975</v>
      </c>
      <c r="H6746" s="2" t="s">
        <v>7734</v>
      </c>
      <c r="I6746" s="23" t="s">
        <v>7338</v>
      </c>
      <c r="J6746" s="23" t="s">
        <v>59</v>
      </c>
      <c r="K6746" s="23" t="s">
        <v>9712</v>
      </c>
      <c r="L6746" s="23" t="s">
        <v>9538</v>
      </c>
      <c r="M6746" s="23">
        <f>YEAR(Tabla2[[#This Row],[Fecha de creación]])</f>
        <v>2022</v>
      </c>
      <c r="N6746" s="23">
        <f>MONTH(Tabla2[[#This Row],[Fecha de creación]])</f>
        <v>1</v>
      </c>
      <c r="O6746" s="6"/>
    </row>
    <row r="6747" spans="1:15" x14ac:dyDescent="0.25">
      <c r="A6747" s="26">
        <v>44592.620405092595</v>
      </c>
      <c r="B6747" s="23" t="s">
        <v>189</v>
      </c>
      <c r="C6747" s="23" t="s">
        <v>8595</v>
      </c>
      <c r="D6747" s="23" t="s">
        <v>7341</v>
      </c>
      <c r="E6747" s="23" t="s">
        <v>1</v>
      </c>
      <c r="F6747" s="23" t="s">
        <v>22</v>
      </c>
      <c r="G6747" s="23" t="s">
        <v>975</v>
      </c>
      <c r="H6747" s="2" t="s">
        <v>7734</v>
      </c>
      <c r="I6747" s="23" t="s">
        <v>7338</v>
      </c>
      <c r="J6747" s="23" t="s">
        <v>59</v>
      </c>
      <c r="K6747" s="23" t="s">
        <v>9712</v>
      </c>
      <c r="L6747" s="23" t="s">
        <v>9539</v>
      </c>
      <c r="M6747" s="23">
        <f>YEAR(Tabla2[[#This Row],[Fecha de creación]])</f>
        <v>2022</v>
      </c>
      <c r="N6747" s="23">
        <f>MONTH(Tabla2[[#This Row],[Fecha de creación]])</f>
        <v>1</v>
      </c>
      <c r="O6747" s="6"/>
    </row>
    <row r="6748" spans="1:15" x14ac:dyDescent="0.25">
      <c r="A6748" s="26">
        <v>44592.632962962962</v>
      </c>
      <c r="B6748" s="23" t="s">
        <v>56</v>
      </c>
      <c r="C6748" s="23" t="s">
        <v>8596</v>
      </c>
      <c r="D6748" s="23" t="s">
        <v>7341</v>
      </c>
      <c r="E6748" s="23" t="s">
        <v>1</v>
      </c>
      <c r="F6748" s="23" t="s">
        <v>22</v>
      </c>
      <c r="G6748" s="23" t="s">
        <v>975</v>
      </c>
      <c r="H6748" s="2" t="s">
        <v>7734</v>
      </c>
      <c r="I6748" s="23" t="s">
        <v>7342</v>
      </c>
      <c r="J6748" s="23" t="s">
        <v>958</v>
      </c>
      <c r="K6748" s="23" t="s">
        <v>9712</v>
      </c>
      <c r="L6748" s="23" t="s">
        <v>9539</v>
      </c>
      <c r="M6748" s="23">
        <f>YEAR(Tabla2[[#This Row],[Fecha de creación]])</f>
        <v>2022</v>
      </c>
      <c r="N6748" s="23">
        <f>MONTH(Tabla2[[#This Row],[Fecha de creación]])</f>
        <v>1</v>
      </c>
      <c r="O6748" s="6"/>
    </row>
    <row r="6749" spans="1:15" x14ac:dyDescent="0.25">
      <c r="A6749" s="26">
        <v>44592.686307870368</v>
      </c>
      <c r="B6749" s="23" t="s">
        <v>19</v>
      </c>
      <c r="C6749" s="23" t="s">
        <v>8597</v>
      </c>
      <c r="D6749" s="23" t="s">
        <v>8598</v>
      </c>
      <c r="E6749" s="23" t="s">
        <v>1</v>
      </c>
      <c r="F6749" s="23" t="s">
        <v>7</v>
      </c>
      <c r="G6749" s="23" t="s">
        <v>975</v>
      </c>
      <c r="H6749" s="2" t="s">
        <v>8397</v>
      </c>
      <c r="I6749" s="23" t="s">
        <v>23</v>
      </c>
      <c r="J6749" s="23"/>
      <c r="K6749" s="23" t="s">
        <v>9712</v>
      </c>
      <c r="L6749" s="23" t="s">
        <v>9538</v>
      </c>
      <c r="M6749" s="23">
        <f>YEAR(Tabla2[[#This Row],[Fecha de creación]])</f>
        <v>2022</v>
      </c>
      <c r="N6749" s="23">
        <f>MONTH(Tabla2[[#This Row],[Fecha de creación]])</f>
        <v>1</v>
      </c>
      <c r="O6749" s="6"/>
    </row>
    <row r="6750" spans="1:15" x14ac:dyDescent="0.25">
      <c r="A6750" s="26">
        <v>44592.687997685185</v>
      </c>
      <c r="B6750" s="23" t="s">
        <v>189</v>
      </c>
      <c r="C6750" s="23" t="s">
        <v>8599</v>
      </c>
      <c r="D6750" s="23" t="s">
        <v>4281</v>
      </c>
      <c r="E6750" s="23" t="s">
        <v>1</v>
      </c>
      <c r="F6750" s="23" t="s">
        <v>7</v>
      </c>
      <c r="G6750" s="23" t="s">
        <v>975</v>
      </c>
      <c r="H6750" s="2" t="s">
        <v>7722</v>
      </c>
      <c r="I6750" s="23" t="s">
        <v>7338</v>
      </c>
      <c r="J6750" s="23" t="s">
        <v>59</v>
      </c>
      <c r="K6750" s="23" t="s">
        <v>9712</v>
      </c>
      <c r="L6750" s="23" t="s">
        <v>9538</v>
      </c>
      <c r="M6750" s="23">
        <f>YEAR(Tabla2[[#This Row],[Fecha de creación]])</f>
        <v>2022</v>
      </c>
      <c r="N6750" s="23">
        <f>MONTH(Tabla2[[#This Row],[Fecha de creación]])</f>
        <v>1</v>
      </c>
      <c r="O6750" s="6"/>
    </row>
    <row r="6751" spans="1:15" x14ac:dyDescent="0.25">
      <c r="A6751" s="26">
        <v>44592.688969907409</v>
      </c>
      <c r="B6751" s="23" t="s">
        <v>19</v>
      </c>
      <c r="C6751" s="23" t="s">
        <v>8600</v>
      </c>
      <c r="D6751" s="23" t="s">
        <v>8601</v>
      </c>
      <c r="E6751" s="23" t="s">
        <v>1</v>
      </c>
      <c r="F6751" s="23" t="s">
        <v>7</v>
      </c>
      <c r="G6751" s="23" t="s">
        <v>975</v>
      </c>
      <c r="H6751" s="2" t="s">
        <v>8425</v>
      </c>
      <c r="I6751" s="23" t="s">
        <v>23</v>
      </c>
      <c r="J6751" s="23"/>
      <c r="K6751" s="23" t="s">
        <v>9712</v>
      </c>
      <c r="L6751" s="23" t="s">
        <v>9538</v>
      </c>
      <c r="M6751" s="23">
        <f>YEAR(Tabla2[[#This Row],[Fecha de creación]])</f>
        <v>2022</v>
      </c>
      <c r="N6751" s="23">
        <f>MONTH(Tabla2[[#This Row],[Fecha de creación]])</f>
        <v>1</v>
      </c>
      <c r="O6751" s="6"/>
    </row>
    <row r="6752" spans="1:15" x14ac:dyDescent="0.25">
      <c r="A6752" s="26">
        <v>44592.692465277774</v>
      </c>
      <c r="B6752" s="23" t="s">
        <v>19</v>
      </c>
      <c r="C6752" s="23" t="s">
        <v>8602</v>
      </c>
      <c r="D6752" s="23" t="s">
        <v>8603</v>
      </c>
      <c r="E6752" s="23" t="s">
        <v>1</v>
      </c>
      <c r="F6752" s="23" t="s">
        <v>7</v>
      </c>
      <c r="G6752" s="23" t="s">
        <v>975</v>
      </c>
      <c r="H6752" s="2" t="s">
        <v>7758</v>
      </c>
      <c r="I6752" s="23" t="s">
        <v>23</v>
      </c>
      <c r="J6752" s="23"/>
      <c r="K6752" s="23" t="s">
        <v>9712</v>
      </c>
      <c r="L6752" s="23" t="s">
        <v>9539</v>
      </c>
      <c r="M6752" s="23">
        <f>YEAR(Tabla2[[#This Row],[Fecha de creación]])</f>
        <v>2022</v>
      </c>
      <c r="N6752" s="23">
        <f>MONTH(Tabla2[[#This Row],[Fecha de creación]])</f>
        <v>1</v>
      </c>
      <c r="O6752" s="6"/>
    </row>
    <row r="6753" spans="1:15" x14ac:dyDescent="0.25">
      <c r="A6753" s="26">
        <v>44592.693969907406</v>
      </c>
      <c r="B6753" s="23" t="s">
        <v>19</v>
      </c>
      <c r="C6753" s="23" t="s">
        <v>8604</v>
      </c>
      <c r="D6753" s="23" t="s">
        <v>8605</v>
      </c>
      <c r="E6753" s="23" t="s">
        <v>1</v>
      </c>
      <c r="F6753" s="23" t="s">
        <v>7</v>
      </c>
      <c r="G6753" s="23" t="s">
        <v>975</v>
      </c>
      <c r="H6753" s="2" t="s">
        <v>7745</v>
      </c>
      <c r="I6753" s="23" t="s">
        <v>23</v>
      </c>
      <c r="J6753" s="23"/>
      <c r="K6753" s="23" t="s">
        <v>9712</v>
      </c>
      <c r="L6753" s="23" t="s">
        <v>9538</v>
      </c>
      <c r="M6753" s="23">
        <f>YEAR(Tabla2[[#This Row],[Fecha de creación]])</f>
        <v>2022</v>
      </c>
      <c r="N6753" s="23">
        <f>MONTH(Tabla2[[#This Row],[Fecha de creación]])</f>
        <v>1</v>
      </c>
      <c r="O6753" s="6"/>
    </row>
    <row r="6754" spans="1:15" x14ac:dyDescent="0.25">
      <c r="A6754" s="26">
        <v>44592.695706018516</v>
      </c>
      <c r="B6754" s="23" t="s">
        <v>19</v>
      </c>
      <c r="C6754" s="23" t="s">
        <v>8606</v>
      </c>
      <c r="D6754" s="23" t="s">
        <v>8607</v>
      </c>
      <c r="E6754" s="23" t="s">
        <v>1</v>
      </c>
      <c r="F6754" s="23" t="s">
        <v>7</v>
      </c>
      <c r="G6754" s="23" t="s">
        <v>975</v>
      </c>
      <c r="H6754" s="2" t="s">
        <v>7730</v>
      </c>
      <c r="I6754" s="23" t="s">
        <v>23</v>
      </c>
      <c r="J6754" s="23"/>
      <c r="K6754" s="23" t="s">
        <v>9712</v>
      </c>
      <c r="L6754" s="23" t="s">
        <v>9538</v>
      </c>
      <c r="M6754" s="23">
        <f>YEAR(Tabla2[[#This Row],[Fecha de creación]])</f>
        <v>2022</v>
      </c>
      <c r="N6754" s="23">
        <f>MONTH(Tabla2[[#This Row],[Fecha de creación]])</f>
        <v>1</v>
      </c>
      <c r="O6754" s="6"/>
    </row>
    <row r="6755" spans="1:15" x14ac:dyDescent="0.25">
      <c r="A6755" s="26">
        <v>44592.69798611111</v>
      </c>
      <c r="B6755" s="23" t="s">
        <v>19</v>
      </c>
      <c r="C6755" s="23" t="s">
        <v>8608</v>
      </c>
      <c r="D6755" s="23" t="s">
        <v>8609</v>
      </c>
      <c r="E6755" s="23" t="s">
        <v>1</v>
      </c>
      <c r="F6755" s="23" t="s">
        <v>7</v>
      </c>
      <c r="G6755" s="23" t="s">
        <v>975</v>
      </c>
      <c r="H6755" s="2" t="s">
        <v>7730</v>
      </c>
      <c r="I6755" s="23" t="s">
        <v>23</v>
      </c>
      <c r="J6755" s="23"/>
      <c r="K6755" s="23" t="s">
        <v>9712</v>
      </c>
      <c r="L6755" s="23" t="s">
        <v>9538</v>
      </c>
      <c r="M6755" s="23">
        <f>YEAR(Tabla2[[#This Row],[Fecha de creación]])</f>
        <v>2022</v>
      </c>
      <c r="N6755" s="23">
        <f>MONTH(Tabla2[[#This Row],[Fecha de creación]])</f>
        <v>1</v>
      </c>
      <c r="O6755" s="6"/>
    </row>
    <row r="6756" spans="1:15" x14ac:dyDescent="0.25">
      <c r="A6756" s="26">
        <v>44592.700173611112</v>
      </c>
      <c r="B6756" s="23" t="s">
        <v>19</v>
      </c>
      <c r="C6756" s="23" t="s">
        <v>8610</v>
      </c>
      <c r="D6756" s="23" t="s">
        <v>8611</v>
      </c>
      <c r="E6756" s="23" t="s">
        <v>1</v>
      </c>
      <c r="F6756" s="23" t="s">
        <v>7</v>
      </c>
      <c r="G6756" s="23" t="s">
        <v>975</v>
      </c>
      <c r="H6756" s="2" t="s">
        <v>7730</v>
      </c>
      <c r="I6756" s="23" t="s">
        <v>23</v>
      </c>
      <c r="J6756" s="23"/>
      <c r="K6756" s="23" t="s">
        <v>9712</v>
      </c>
      <c r="L6756" s="23" t="s">
        <v>9538</v>
      </c>
      <c r="M6756" s="23">
        <f>YEAR(Tabla2[[#This Row],[Fecha de creación]])</f>
        <v>2022</v>
      </c>
      <c r="N6756" s="23">
        <f>MONTH(Tabla2[[#This Row],[Fecha de creación]])</f>
        <v>1</v>
      </c>
      <c r="O6756" s="6"/>
    </row>
    <row r="6757" spans="1:15" x14ac:dyDescent="0.25">
      <c r="A6757" s="26">
        <v>44592.711238425924</v>
      </c>
      <c r="B6757" s="23" t="s">
        <v>0</v>
      </c>
      <c r="C6757" s="23" t="s">
        <v>8612</v>
      </c>
      <c r="D6757" s="23" t="s">
        <v>999</v>
      </c>
      <c r="E6757" s="23" t="s">
        <v>1</v>
      </c>
      <c r="F6757" s="23" t="s">
        <v>7</v>
      </c>
      <c r="G6757" s="23" t="s">
        <v>975</v>
      </c>
      <c r="H6757" s="2" t="s">
        <v>7744</v>
      </c>
      <c r="I6757" s="23" t="s">
        <v>7412</v>
      </c>
      <c r="J6757" s="23"/>
      <c r="K6757" s="23" t="s">
        <v>9712</v>
      </c>
      <c r="L6757" s="23" t="s">
        <v>9538</v>
      </c>
      <c r="M6757" s="23">
        <f>YEAR(Tabla2[[#This Row],[Fecha de creación]])</f>
        <v>2022</v>
      </c>
      <c r="N6757" s="23">
        <f>MONTH(Tabla2[[#This Row],[Fecha de creación]])</f>
        <v>1</v>
      </c>
      <c r="O6757" s="6"/>
    </row>
    <row r="6758" spans="1:15" x14ac:dyDescent="0.25">
      <c r="A6758" s="26">
        <v>44592.717222222222</v>
      </c>
      <c r="B6758" s="23" t="s">
        <v>0</v>
      </c>
      <c r="C6758" s="23" t="s">
        <v>8613</v>
      </c>
      <c r="D6758" s="23" t="s">
        <v>982</v>
      </c>
      <c r="E6758" s="23" t="s">
        <v>1</v>
      </c>
      <c r="F6758" s="23" t="s">
        <v>22</v>
      </c>
      <c r="G6758" s="23" t="s">
        <v>975</v>
      </c>
      <c r="H6758" s="2" t="s">
        <v>8893</v>
      </c>
      <c r="I6758" s="23" t="s">
        <v>5999</v>
      </c>
      <c r="J6758" s="23"/>
      <c r="K6758" s="23" t="s">
        <v>9712</v>
      </c>
      <c r="L6758" s="23" t="s">
        <v>9538</v>
      </c>
      <c r="M6758" s="23">
        <f>YEAR(Tabla2[[#This Row],[Fecha de creación]])</f>
        <v>2022</v>
      </c>
      <c r="N6758" s="23">
        <f>MONTH(Tabla2[[#This Row],[Fecha de creación]])</f>
        <v>1</v>
      </c>
      <c r="O6758" s="6"/>
    </row>
    <row r="6759" spans="1:15" x14ac:dyDescent="0.25">
      <c r="A6759" s="26">
        <v>44592.717581018522</v>
      </c>
      <c r="B6759" s="23" t="s">
        <v>19</v>
      </c>
      <c r="C6759" s="23" t="s">
        <v>8614</v>
      </c>
      <c r="D6759" s="23" t="s">
        <v>8615</v>
      </c>
      <c r="E6759" s="23" t="s">
        <v>1</v>
      </c>
      <c r="F6759" s="23" t="s">
        <v>22</v>
      </c>
      <c r="G6759" s="23" t="s">
        <v>975</v>
      </c>
      <c r="H6759" s="2" t="s">
        <v>8893</v>
      </c>
      <c r="I6759" s="23" t="s">
        <v>23</v>
      </c>
      <c r="J6759" s="23"/>
      <c r="K6759" s="23" t="s">
        <v>9712</v>
      </c>
      <c r="L6759" s="23" t="s">
        <v>9538</v>
      </c>
      <c r="M6759" s="23">
        <f>YEAR(Tabla2[[#This Row],[Fecha de creación]])</f>
        <v>2022</v>
      </c>
      <c r="N6759" s="23">
        <f>MONTH(Tabla2[[#This Row],[Fecha de creación]])</f>
        <v>1</v>
      </c>
      <c r="O6759" s="6"/>
    </row>
    <row r="6760" spans="1:15" x14ac:dyDescent="0.25">
      <c r="A6760" s="26">
        <v>44592.721620370372</v>
      </c>
      <c r="B6760" s="23" t="s">
        <v>0</v>
      </c>
      <c r="C6760" s="23" t="s">
        <v>8616</v>
      </c>
      <c r="D6760" s="23" t="s">
        <v>223</v>
      </c>
      <c r="E6760" s="23" t="s">
        <v>1</v>
      </c>
      <c r="F6760" s="23" t="s">
        <v>7</v>
      </c>
      <c r="G6760" s="23" t="s">
        <v>1551</v>
      </c>
      <c r="H6760" s="2" t="s">
        <v>7725</v>
      </c>
      <c r="I6760" s="23" t="s">
        <v>11</v>
      </c>
      <c r="J6760" s="23"/>
      <c r="K6760" s="23" t="s">
        <v>9712</v>
      </c>
      <c r="L6760" s="23" t="s">
        <v>9538</v>
      </c>
      <c r="M6760" s="23">
        <f>YEAR(Tabla2[[#This Row],[Fecha de creación]])</f>
        <v>2022</v>
      </c>
      <c r="N6760" s="23">
        <f>MONTH(Tabla2[[#This Row],[Fecha de creación]])</f>
        <v>1</v>
      </c>
      <c r="O6760" s="6"/>
    </row>
    <row r="6761" spans="1:15" x14ac:dyDescent="0.25">
      <c r="A6761" s="26">
        <v>44592.726122685184</v>
      </c>
      <c r="B6761" s="23" t="s">
        <v>0</v>
      </c>
      <c r="C6761" s="23" t="s">
        <v>8617</v>
      </c>
      <c r="D6761" s="23" t="s">
        <v>6</v>
      </c>
      <c r="E6761" s="23" t="s">
        <v>1</v>
      </c>
      <c r="F6761" s="23" t="s">
        <v>7</v>
      </c>
      <c r="G6761" s="23" t="s">
        <v>975</v>
      </c>
      <c r="H6761" s="2" t="s">
        <v>7722</v>
      </c>
      <c r="I6761" s="23" t="s">
        <v>5999</v>
      </c>
      <c r="J6761" s="23"/>
      <c r="K6761" s="23" t="s">
        <v>9712</v>
      </c>
      <c r="L6761" s="23" t="s">
        <v>9538</v>
      </c>
      <c r="M6761" s="23">
        <f>YEAR(Tabla2[[#This Row],[Fecha de creación]])</f>
        <v>2022</v>
      </c>
      <c r="N6761" s="23">
        <f>MONTH(Tabla2[[#This Row],[Fecha de creación]])</f>
        <v>1</v>
      </c>
      <c r="O6761" s="6"/>
    </row>
    <row r="6762" spans="1:15" x14ac:dyDescent="0.25">
      <c r="A6762" s="26">
        <v>44593.05678240741</v>
      </c>
      <c r="B6762" s="23" t="s">
        <v>0</v>
      </c>
      <c r="C6762" s="23" t="s">
        <v>8618</v>
      </c>
      <c r="D6762" s="23" t="s">
        <v>8619</v>
      </c>
      <c r="E6762" s="23" t="s">
        <v>1</v>
      </c>
      <c r="F6762" s="23" t="s">
        <v>7</v>
      </c>
      <c r="G6762" s="23" t="s">
        <v>975</v>
      </c>
      <c r="H6762" s="2" t="s">
        <v>7733</v>
      </c>
      <c r="I6762" s="23" t="s">
        <v>976</v>
      </c>
      <c r="J6762" s="23" t="s">
        <v>59</v>
      </c>
      <c r="K6762" s="23" t="s">
        <v>9712</v>
      </c>
      <c r="L6762" s="23" t="s">
        <v>9538</v>
      </c>
      <c r="M6762" s="23">
        <f>YEAR(Tabla2[[#This Row],[Fecha de creación]])</f>
        <v>2022</v>
      </c>
      <c r="N6762" s="23">
        <f>MONTH(Tabla2[[#This Row],[Fecha de creación]])</f>
        <v>2</v>
      </c>
      <c r="O6762" s="6"/>
    </row>
    <row r="6763" spans="1:15" x14ac:dyDescent="0.25">
      <c r="A6763" s="26">
        <v>44593.382673611108</v>
      </c>
      <c r="B6763" s="23" t="s">
        <v>56</v>
      </c>
      <c r="C6763" s="23" t="s">
        <v>8620</v>
      </c>
      <c r="D6763" s="23" t="s">
        <v>4281</v>
      </c>
      <c r="E6763" s="23" t="s">
        <v>1</v>
      </c>
      <c r="F6763" s="23" t="s">
        <v>7</v>
      </c>
      <c r="G6763" s="23" t="s">
        <v>975</v>
      </c>
      <c r="H6763" s="2" t="s">
        <v>7722</v>
      </c>
      <c r="I6763" s="23" t="s">
        <v>7342</v>
      </c>
      <c r="J6763" s="23" t="s">
        <v>59</v>
      </c>
      <c r="K6763" s="23" t="s">
        <v>9712</v>
      </c>
      <c r="L6763" s="23" t="s">
        <v>9538</v>
      </c>
      <c r="M6763" s="23">
        <f>YEAR(Tabla2[[#This Row],[Fecha de creación]])</f>
        <v>2022</v>
      </c>
      <c r="N6763" s="23">
        <f>MONTH(Tabla2[[#This Row],[Fecha de creación]])</f>
        <v>2</v>
      </c>
      <c r="O6763" s="6"/>
    </row>
    <row r="6764" spans="1:15" x14ac:dyDescent="0.25">
      <c r="A6764" s="26">
        <v>44593.411898148152</v>
      </c>
      <c r="B6764" s="23" t="s">
        <v>19</v>
      </c>
      <c r="C6764" s="23" t="s">
        <v>8621</v>
      </c>
      <c r="D6764" s="23" t="s">
        <v>8622</v>
      </c>
      <c r="E6764" s="23" t="s">
        <v>1</v>
      </c>
      <c r="F6764" s="23" t="s">
        <v>7</v>
      </c>
      <c r="G6764" s="23" t="s">
        <v>975</v>
      </c>
      <c r="H6764" s="2" t="s">
        <v>7730</v>
      </c>
      <c r="I6764" s="23" t="s">
        <v>23</v>
      </c>
      <c r="J6764" s="23"/>
      <c r="K6764" s="23" t="s">
        <v>9712</v>
      </c>
      <c r="L6764" s="23" t="s">
        <v>9538</v>
      </c>
      <c r="M6764" s="23">
        <f>YEAR(Tabla2[[#This Row],[Fecha de creación]])</f>
        <v>2022</v>
      </c>
      <c r="N6764" s="23">
        <f>MONTH(Tabla2[[#This Row],[Fecha de creación]])</f>
        <v>2</v>
      </c>
      <c r="O6764" s="6"/>
    </row>
    <row r="6765" spans="1:15" x14ac:dyDescent="0.25">
      <c r="A6765" s="26">
        <v>44593.414305555554</v>
      </c>
      <c r="B6765" s="23" t="s">
        <v>56</v>
      </c>
      <c r="C6765" s="23" t="s">
        <v>8623</v>
      </c>
      <c r="D6765" s="23" t="s">
        <v>8624</v>
      </c>
      <c r="E6765" s="23" t="s">
        <v>1</v>
      </c>
      <c r="F6765" s="23" t="s">
        <v>7</v>
      </c>
      <c r="G6765" s="23" t="s">
        <v>1551</v>
      </c>
      <c r="H6765" s="2" t="s">
        <v>7737</v>
      </c>
      <c r="I6765" s="23" t="s">
        <v>7129</v>
      </c>
      <c r="J6765" s="23" t="s">
        <v>59</v>
      </c>
      <c r="K6765" s="23" t="s">
        <v>9712</v>
      </c>
      <c r="L6765" s="23" t="s">
        <v>9538</v>
      </c>
      <c r="M6765" s="23">
        <f>YEAR(Tabla2[[#This Row],[Fecha de creación]])</f>
        <v>2022</v>
      </c>
      <c r="N6765" s="23">
        <f>MONTH(Tabla2[[#This Row],[Fecha de creación]])</f>
        <v>2</v>
      </c>
      <c r="O6765" s="6"/>
    </row>
    <row r="6766" spans="1:15" x14ac:dyDescent="0.25">
      <c r="A6766" s="26">
        <v>44593.416458333333</v>
      </c>
      <c r="B6766" s="23" t="s">
        <v>19</v>
      </c>
      <c r="C6766" s="23" t="s">
        <v>8625</v>
      </c>
      <c r="D6766" s="23" t="s">
        <v>8626</v>
      </c>
      <c r="E6766" s="23" t="s">
        <v>1</v>
      </c>
      <c r="F6766" s="23" t="s">
        <v>7</v>
      </c>
      <c r="G6766" s="23" t="s">
        <v>975</v>
      </c>
      <c r="H6766" s="2" t="s">
        <v>7745</v>
      </c>
      <c r="I6766" s="23" t="s">
        <v>23</v>
      </c>
      <c r="J6766" s="23"/>
      <c r="K6766" s="23" t="s">
        <v>9712</v>
      </c>
      <c r="L6766" s="23" t="s">
        <v>9538</v>
      </c>
      <c r="M6766" s="23">
        <f>YEAR(Tabla2[[#This Row],[Fecha de creación]])</f>
        <v>2022</v>
      </c>
      <c r="N6766" s="23">
        <f>MONTH(Tabla2[[#This Row],[Fecha de creación]])</f>
        <v>2</v>
      </c>
      <c r="O6766" s="6"/>
    </row>
    <row r="6767" spans="1:15" x14ac:dyDescent="0.25">
      <c r="A6767" s="26">
        <v>44593.426770833335</v>
      </c>
      <c r="B6767" s="23" t="s">
        <v>19</v>
      </c>
      <c r="C6767" s="23" t="s">
        <v>8627</v>
      </c>
      <c r="D6767" s="23" t="s">
        <v>8628</v>
      </c>
      <c r="E6767" s="23" t="s">
        <v>1</v>
      </c>
      <c r="F6767" s="23" t="s">
        <v>7</v>
      </c>
      <c r="G6767" s="23" t="s">
        <v>975</v>
      </c>
      <c r="H6767" s="2" t="s">
        <v>7730</v>
      </c>
      <c r="I6767" s="23" t="s">
        <v>23</v>
      </c>
      <c r="J6767" s="23"/>
      <c r="K6767" s="23" t="s">
        <v>9712</v>
      </c>
      <c r="L6767" s="23" t="s">
        <v>9538</v>
      </c>
      <c r="M6767" s="23">
        <f>YEAR(Tabla2[[#This Row],[Fecha de creación]])</f>
        <v>2022</v>
      </c>
      <c r="N6767" s="23">
        <f>MONTH(Tabla2[[#This Row],[Fecha de creación]])</f>
        <v>2</v>
      </c>
      <c r="O6767" s="6"/>
    </row>
    <row r="6768" spans="1:15" x14ac:dyDescent="0.25">
      <c r="A6768" s="26">
        <v>44593.45349537037</v>
      </c>
      <c r="B6768" s="23" t="s">
        <v>0</v>
      </c>
      <c r="C6768" s="23" t="s">
        <v>8629</v>
      </c>
      <c r="D6768" s="23" t="s">
        <v>7521</v>
      </c>
      <c r="E6768" s="23" t="s">
        <v>1</v>
      </c>
      <c r="F6768" s="23" t="s">
        <v>22</v>
      </c>
      <c r="G6768" s="23" t="s">
        <v>975</v>
      </c>
      <c r="H6768" s="2" t="s">
        <v>8893</v>
      </c>
      <c r="I6768" s="23" t="s">
        <v>7412</v>
      </c>
      <c r="J6768" s="23"/>
      <c r="K6768" s="23" t="s">
        <v>9712</v>
      </c>
      <c r="L6768" s="23" t="s">
        <v>9538</v>
      </c>
      <c r="M6768" s="23">
        <f>YEAR(Tabla2[[#This Row],[Fecha de creación]])</f>
        <v>2022</v>
      </c>
      <c r="N6768" s="23">
        <f>MONTH(Tabla2[[#This Row],[Fecha de creación]])</f>
        <v>2</v>
      </c>
      <c r="O6768" s="6"/>
    </row>
    <row r="6769" spans="1:15" x14ac:dyDescent="0.25">
      <c r="A6769" s="26">
        <v>44593.454224537039</v>
      </c>
      <c r="B6769" s="23" t="s">
        <v>19</v>
      </c>
      <c r="C6769" s="23" t="s">
        <v>8630</v>
      </c>
      <c r="D6769" s="23" t="s">
        <v>8631</v>
      </c>
      <c r="E6769" s="23" t="s">
        <v>1</v>
      </c>
      <c r="F6769" s="23" t="s">
        <v>7</v>
      </c>
      <c r="G6769" s="23" t="s">
        <v>975</v>
      </c>
      <c r="H6769" s="2" t="s">
        <v>8535</v>
      </c>
      <c r="I6769" s="23" t="s">
        <v>23</v>
      </c>
      <c r="J6769" s="23"/>
      <c r="K6769" s="23" t="s">
        <v>9712</v>
      </c>
      <c r="L6769" s="23" t="s">
        <v>9539</v>
      </c>
      <c r="M6769" s="23">
        <f>YEAR(Tabla2[[#This Row],[Fecha de creación]])</f>
        <v>2022</v>
      </c>
      <c r="N6769" s="23">
        <f>MONTH(Tabla2[[#This Row],[Fecha de creación]])</f>
        <v>2</v>
      </c>
      <c r="O6769" s="6"/>
    </row>
    <row r="6770" spans="1:15" x14ac:dyDescent="0.25">
      <c r="A6770" s="26">
        <v>44593.46266203704</v>
      </c>
      <c r="B6770" s="23" t="s">
        <v>0</v>
      </c>
      <c r="C6770" s="23" t="s">
        <v>8632</v>
      </c>
      <c r="D6770" s="23" t="s">
        <v>7521</v>
      </c>
      <c r="E6770" s="23" t="s">
        <v>1</v>
      </c>
      <c r="F6770" s="23" t="s">
        <v>22</v>
      </c>
      <c r="G6770" s="23" t="s">
        <v>975</v>
      </c>
      <c r="H6770" s="2" t="s">
        <v>8893</v>
      </c>
      <c r="I6770" s="23" t="s">
        <v>7412</v>
      </c>
      <c r="J6770" s="23"/>
      <c r="K6770" s="23" t="s">
        <v>9712</v>
      </c>
      <c r="L6770" s="23" t="s">
        <v>9538</v>
      </c>
      <c r="M6770" s="23">
        <f>YEAR(Tabla2[[#This Row],[Fecha de creación]])</f>
        <v>2022</v>
      </c>
      <c r="N6770" s="23">
        <f>MONTH(Tabla2[[#This Row],[Fecha de creación]])</f>
        <v>2</v>
      </c>
      <c r="O6770" s="6"/>
    </row>
    <row r="6771" spans="1:15" x14ac:dyDescent="0.25">
      <c r="A6771" s="26">
        <v>44593.473506944443</v>
      </c>
      <c r="B6771" s="23" t="s">
        <v>19</v>
      </c>
      <c r="C6771" s="23" t="s">
        <v>8633</v>
      </c>
      <c r="D6771" s="23" t="s">
        <v>8634</v>
      </c>
      <c r="E6771" s="23" t="s">
        <v>1</v>
      </c>
      <c r="F6771" s="23" t="s">
        <v>7</v>
      </c>
      <c r="G6771" s="23" t="s">
        <v>975</v>
      </c>
      <c r="H6771" s="2" t="s">
        <v>8397</v>
      </c>
      <c r="I6771" s="23" t="s">
        <v>23</v>
      </c>
      <c r="J6771" s="23"/>
      <c r="K6771" s="23" t="s">
        <v>9712</v>
      </c>
      <c r="L6771" s="23" t="s">
        <v>9538</v>
      </c>
      <c r="M6771" s="23">
        <f>YEAR(Tabla2[[#This Row],[Fecha de creación]])</f>
        <v>2022</v>
      </c>
      <c r="N6771" s="23">
        <f>MONTH(Tabla2[[#This Row],[Fecha de creación]])</f>
        <v>2</v>
      </c>
      <c r="O6771" s="6"/>
    </row>
    <row r="6772" spans="1:15" x14ac:dyDescent="0.25">
      <c r="A6772" s="26">
        <v>44593.477511574078</v>
      </c>
      <c r="B6772" s="23" t="s">
        <v>56</v>
      </c>
      <c r="C6772" s="23" t="s">
        <v>8635</v>
      </c>
      <c r="D6772" s="23" t="s">
        <v>382</v>
      </c>
      <c r="E6772" s="23" t="s">
        <v>1</v>
      </c>
      <c r="F6772" s="23" t="s">
        <v>7</v>
      </c>
      <c r="G6772" s="23" t="s">
        <v>975</v>
      </c>
      <c r="H6772" s="2" t="s">
        <v>7723</v>
      </c>
      <c r="I6772" s="23" t="s">
        <v>7342</v>
      </c>
      <c r="J6772" s="23" t="s">
        <v>958</v>
      </c>
      <c r="K6772" s="23" t="s">
        <v>9712</v>
      </c>
      <c r="L6772" s="23" t="s">
        <v>9539</v>
      </c>
      <c r="M6772" s="23">
        <f>YEAR(Tabla2[[#This Row],[Fecha de creación]])</f>
        <v>2022</v>
      </c>
      <c r="N6772" s="23">
        <f>MONTH(Tabla2[[#This Row],[Fecha de creación]])</f>
        <v>2</v>
      </c>
      <c r="O6772" s="6"/>
    </row>
    <row r="6773" spans="1:15" x14ac:dyDescent="0.25">
      <c r="A6773" s="26">
        <v>44593.492060185185</v>
      </c>
      <c r="B6773" s="23" t="s">
        <v>0</v>
      </c>
      <c r="C6773" s="23" t="s">
        <v>8636</v>
      </c>
      <c r="D6773" s="23" t="s">
        <v>7260</v>
      </c>
      <c r="E6773" s="23" t="s">
        <v>1</v>
      </c>
      <c r="F6773" s="23" t="s">
        <v>22</v>
      </c>
      <c r="G6773" s="23" t="s">
        <v>975</v>
      </c>
      <c r="H6773" s="2" t="s">
        <v>7734</v>
      </c>
      <c r="I6773" s="23" t="s">
        <v>7412</v>
      </c>
      <c r="J6773" s="23"/>
      <c r="K6773" s="23" t="s">
        <v>9712</v>
      </c>
      <c r="L6773" s="23" t="s">
        <v>9539</v>
      </c>
      <c r="M6773" s="23">
        <f>YEAR(Tabla2[[#This Row],[Fecha de creación]])</f>
        <v>2022</v>
      </c>
      <c r="N6773" s="23">
        <f>MONTH(Tabla2[[#This Row],[Fecha de creación]])</f>
        <v>2</v>
      </c>
      <c r="O6773" s="6"/>
    </row>
    <row r="6774" spans="1:15" x14ac:dyDescent="0.25">
      <c r="A6774" s="26">
        <v>44593.514432870368</v>
      </c>
      <c r="B6774" s="23" t="s">
        <v>0</v>
      </c>
      <c r="C6774" s="23" t="s">
        <v>8637</v>
      </c>
      <c r="D6774" s="23" t="s">
        <v>7521</v>
      </c>
      <c r="E6774" s="23" t="s">
        <v>1</v>
      </c>
      <c r="F6774" s="23" t="s">
        <v>22</v>
      </c>
      <c r="G6774" s="23" t="s">
        <v>975</v>
      </c>
      <c r="H6774" s="2" t="s">
        <v>8893</v>
      </c>
      <c r="I6774" s="23" t="s">
        <v>7412</v>
      </c>
      <c r="J6774" s="23"/>
      <c r="K6774" s="23" t="s">
        <v>9712</v>
      </c>
      <c r="L6774" s="23" t="s">
        <v>9539</v>
      </c>
      <c r="M6774" s="23">
        <f>YEAR(Tabla2[[#This Row],[Fecha de creación]])</f>
        <v>2022</v>
      </c>
      <c r="N6774" s="23">
        <f>MONTH(Tabla2[[#This Row],[Fecha de creación]])</f>
        <v>2</v>
      </c>
      <c r="O6774" s="6"/>
    </row>
    <row r="6775" spans="1:15" x14ac:dyDescent="0.25">
      <c r="A6775" s="26">
        <v>44593.518310185187</v>
      </c>
      <c r="B6775" s="23" t="s">
        <v>0</v>
      </c>
      <c r="C6775" s="23" t="s">
        <v>8638</v>
      </c>
      <c r="D6775" s="23" t="s">
        <v>615</v>
      </c>
      <c r="E6775" s="23" t="s">
        <v>1</v>
      </c>
      <c r="F6775" s="23" t="s">
        <v>7</v>
      </c>
      <c r="G6775" s="23" t="s">
        <v>975</v>
      </c>
      <c r="H6775" s="2" t="s">
        <v>7745</v>
      </c>
      <c r="I6775" s="23" t="s">
        <v>7412</v>
      </c>
      <c r="J6775" s="23"/>
      <c r="K6775" s="23" t="s">
        <v>9712</v>
      </c>
      <c r="L6775" s="23" t="s">
        <v>9538</v>
      </c>
      <c r="M6775" s="23">
        <f>YEAR(Tabla2[[#This Row],[Fecha de creación]])</f>
        <v>2022</v>
      </c>
      <c r="N6775" s="23">
        <f>MONTH(Tabla2[[#This Row],[Fecha de creación]])</f>
        <v>2</v>
      </c>
      <c r="O6775" s="6"/>
    </row>
    <row r="6776" spans="1:15" x14ac:dyDescent="0.25">
      <c r="A6776" s="26">
        <v>44593.534814814811</v>
      </c>
      <c r="B6776" s="23" t="s">
        <v>19</v>
      </c>
      <c r="C6776" s="23" t="s">
        <v>8639</v>
      </c>
      <c r="D6776" s="23" t="s">
        <v>8640</v>
      </c>
      <c r="E6776" s="23" t="s">
        <v>1</v>
      </c>
      <c r="F6776" s="23" t="s">
        <v>7</v>
      </c>
      <c r="G6776" s="23" t="s">
        <v>975</v>
      </c>
      <c r="H6776" s="2" t="s">
        <v>7730</v>
      </c>
      <c r="I6776" s="23" t="s">
        <v>23</v>
      </c>
      <c r="J6776" s="23"/>
      <c r="K6776" s="23" t="s">
        <v>9712</v>
      </c>
      <c r="L6776" s="23" t="s">
        <v>9538</v>
      </c>
      <c r="M6776" s="23">
        <f>YEAR(Tabla2[[#This Row],[Fecha de creación]])</f>
        <v>2022</v>
      </c>
      <c r="N6776" s="23">
        <f>MONTH(Tabla2[[#This Row],[Fecha de creación]])</f>
        <v>2</v>
      </c>
      <c r="O6776" s="6"/>
    </row>
    <row r="6777" spans="1:15" x14ac:dyDescent="0.25">
      <c r="A6777" s="26">
        <v>44593.539375</v>
      </c>
      <c r="B6777" s="23" t="s">
        <v>19</v>
      </c>
      <c r="C6777" s="23" t="s">
        <v>8641</v>
      </c>
      <c r="D6777" s="23" t="s">
        <v>8642</v>
      </c>
      <c r="E6777" s="23" t="s">
        <v>1</v>
      </c>
      <c r="F6777" s="23" t="s">
        <v>22</v>
      </c>
      <c r="G6777" s="23" t="s">
        <v>975</v>
      </c>
      <c r="H6777" s="2" t="s">
        <v>7742</v>
      </c>
      <c r="I6777" s="23" t="s">
        <v>23</v>
      </c>
      <c r="J6777" s="23"/>
      <c r="K6777" s="23" t="s">
        <v>9712</v>
      </c>
      <c r="L6777" s="23" t="s">
        <v>9538</v>
      </c>
      <c r="M6777" s="23">
        <f>YEAR(Tabla2[[#This Row],[Fecha de creación]])</f>
        <v>2022</v>
      </c>
      <c r="N6777" s="23">
        <f>MONTH(Tabla2[[#This Row],[Fecha de creación]])</f>
        <v>2</v>
      </c>
      <c r="O6777" s="6"/>
    </row>
    <row r="6778" spans="1:15" x14ac:dyDescent="0.25">
      <c r="A6778" s="26">
        <v>44593.547395833331</v>
      </c>
      <c r="B6778" s="23" t="s">
        <v>189</v>
      </c>
      <c r="C6778" s="23" t="s">
        <v>8643</v>
      </c>
      <c r="D6778" s="23" t="s">
        <v>586</v>
      </c>
      <c r="E6778" s="23" t="s">
        <v>1</v>
      </c>
      <c r="F6778" s="23" t="s">
        <v>7</v>
      </c>
      <c r="G6778" s="23" t="s">
        <v>975</v>
      </c>
      <c r="H6778" s="2" t="s">
        <v>7748</v>
      </c>
      <c r="I6778" s="23" t="s">
        <v>4486</v>
      </c>
      <c r="J6778" s="23" t="s">
        <v>59</v>
      </c>
      <c r="K6778" s="23" t="s">
        <v>9712</v>
      </c>
      <c r="L6778" s="23" t="s">
        <v>9538</v>
      </c>
      <c r="M6778" s="23">
        <f>YEAR(Tabla2[[#This Row],[Fecha de creación]])</f>
        <v>2022</v>
      </c>
      <c r="N6778" s="23">
        <f>MONTH(Tabla2[[#This Row],[Fecha de creación]])</f>
        <v>2</v>
      </c>
      <c r="O6778" s="6"/>
    </row>
    <row r="6779" spans="1:15" x14ac:dyDescent="0.25">
      <c r="A6779" s="26">
        <v>44593.551145833335</v>
      </c>
      <c r="B6779" s="23" t="s">
        <v>189</v>
      </c>
      <c r="C6779" s="23" t="s">
        <v>8644</v>
      </c>
      <c r="D6779" s="23" t="s">
        <v>7096</v>
      </c>
      <c r="E6779" s="23" t="s">
        <v>1</v>
      </c>
      <c r="F6779" s="23" t="s">
        <v>7</v>
      </c>
      <c r="G6779" s="23" t="s">
        <v>975</v>
      </c>
      <c r="H6779" s="2" t="s">
        <v>7722</v>
      </c>
      <c r="I6779" s="23" t="s">
        <v>4486</v>
      </c>
      <c r="J6779" s="23" t="s">
        <v>59</v>
      </c>
      <c r="K6779" s="23" t="s">
        <v>9712</v>
      </c>
      <c r="L6779" s="23" t="s">
        <v>9538</v>
      </c>
      <c r="M6779" s="23">
        <f>YEAR(Tabla2[[#This Row],[Fecha de creación]])</f>
        <v>2022</v>
      </c>
      <c r="N6779" s="23">
        <f>MONTH(Tabla2[[#This Row],[Fecha de creación]])</f>
        <v>2</v>
      </c>
      <c r="O6779" s="6"/>
    </row>
    <row r="6780" spans="1:15" x14ac:dyDescent="0.25">
      <c r="A6780" s="26">
        <v>44593.556238425925</v>
      </c>
      <c r="B6780" s="23" t="s">
        <v>56</v>
      </c>
      <c r="C6780" s="23" t="s">
        <v>8645</v>
      </c>
      <c r="D6780" s="23" t="s">
        <v>586</v>
      </c>
      <c r="E6780" s="23" t="s">
        <v>1</v>
      </c>
      <c r="F6780" s="23" t="s">
        <v>22</v>
      </c>
      <c r="G6780" s="23" t="s">
        <v>975</v>
      </c>
      <c r="H6780" s="2" t="s">
        <v>7748</v>
      </c>
      <c r="I6780" s="23" t="s">
        <v>4517</v>
      </c>
      <c r="J6780" s="23" t="s">
        <v>59</v>
      </c>
      <c r="K6780" s="23" t="s">
        <v>9712</v>
      </c>
      <c r="L6780" s="23" t="s">
        <v>9538</v>
      </c>
      <c r="M6780" s="23">
        <f>YEAR(Tabla2[[#This Row],[Fecha de creación]])</f>
        <v>2022</v>
      </c>
      <c r="N6780" s="23">
        <f>MONTH(Tabla2[[#This Row],[Fecha de creación]])</f>
        <v>2</v>
      </c>
      <c r="O6780" s="6"/>
    </row>
    <row r="6781" spans="1:15" x14ac:dyDescent="0.25">
      <c r="A6781" s="26">
        <v>44593.582280092596</v>
      </c>
      <c r="B6781" s="23" t="s">
        <v>0</v>
      </c>
      <c r="C6781" s="23" t="s">
        <v>8646</v>
      </c>
      <c r="D6781" s="23" t="s">
        <v>7521</v>
      </c>
      <c r="E6781" s="23" t="s">
        <v>1</v>
      </c>
      <c r="F6781" s="23" t="s">
        <v>22</v>
      </c>
      <c r="G6781" s="23" t="s">
        <v>975</v>
      </c>
      <c r="H6781" s="2" t="s">
        <v>8893</v>
      </c>
      <c r="I6781" s="23" t="s">
        <v>7412</v>
      </c>
      <c r="J6781" s="23"/>
      <c r="K6781" s="23" t="s">
        <v>9712</v>
      </c>
      <c r="L6781" s="23" t="s">
        <v>9538</v>
      </c>
      <c r="M6781" s="23">
        <f>YEAR(Tabla2[[#This Row],[Fecha de creación]])</f>
        <v>2022</v>
      </c>
      <c r="N6781" s="23">
        <f>MONTH(Tabla2[[#This Row],[Fecha de creación]])</f>
        <v>2</v>
      </c>
      <c r="O6781" s="6"/>
    </row>
    <row r="6782" spans="1:15" x14ac:dyDescent="0.25">
      <c r="A6782" s="26">
        <v>44593.634282407409</v>
      </c>
      <c r="B6782" s="23" t="s">
        <v>189</v>
      </c>
      <c r="C6782" s="23" t="s">
        <v>8647</v>
      </c>
      <c r="D6782" s="23" t="s">
        <v>4002</v>
      </c>
      <c r="E6782" s="23" t="s">
        <v>1</v>
      </c>
      <c r="F6782" s="23" t="s">
        <v>2</v>
      </c>
      <c r="G6782" s="23" t="s">
        <v>1551</v>
      </c>
      <c r="H6782" s="2" t="s">
        <v>7737</v>
      </c>
      <c r="I6782" s="23" t="s">
        <v>7205</v>
      </c>
      <c r="J6782" s="23" t="s">
        <v>958</v>
      </c>
      <c r="K6782" s="23" t="s">
        <v>9712</v>
      </c>
      <c r="L6782" s="23" t="s">
        <v>9538</v>
      </c>
      <c r="M6782" s="23">
        <f>YEAR(Tabla2[[#This Row],[Fecha de creación]])</f>
        <v>2022</v>
      </c>
      <c r="N6782" s="23">
        <f>MONTH(Tabla2[[#This Row],[Fecha de creación]])</f>
        <v>2</v>
      </c>
      <c r="O6782" s="6"/>
    </row>
    <row r="6783" spans="1:15" x14ac:dyDescent="0.25">
      <c r="A6783" s="26">
        <v>44593.700520833336</v>
      </c>
      <c r="B6783" s="23" t="s">
        <v>0</v>
      </c>
      <c r="C6783" s="23" t="s">
        <v>8648</v>
      </c>
      <c r="D6783" s="23" t="s">
        <v>382</v>
      </c>
      <c r="E6783" s="23" t="s">
        <v>1</v>
      </c>
      <c r="F6783" s="23" t="s">
        <v>7</v>
      </c>
      <c r="G6783" s="23" t="s">
        <v>975</v>
      </c>
      <c r="H6783" s="2" t="s">
        <v>7723</v>
      </c>
      <c r="I6783" s="23" t="s">
        <v>7412</v>
      </c>
      <c r="J6783" s="23"/>
      <c r="K6783" s="23" t="s">
        <v>9712</v>
      </c>
      <c r="L6783" s="23" t="s">
        <v>9538</v>
      </c>
      <c r="M6783" s="23">
        <f>YEAR(Tabla2[[#This Row],[Fecha de creación]])</f>
        <v>2022</v>
      </c>
      <c r="N6783" s="23">
        <f>MONTH(Tabla2[[#This Row],[Fecha de creación]])</f>
        <v>2</v>
      </c>
      <c r="O6783" s="6"/>
    </row>
    <row r="6784" spans="1:15" x14ac:dyDescent="0.25">
      <c r="A6784" s="26">
        <v>44593.7028587963</v>
      </c>
      <c r="B6784" s="23" t="s">
        <v>56</v>
      </c>
      <c r="C6784" s="23" t="s">
        <v>8649</v>
      </c>
      <c r="D6784" s="23" t="s">
        <v>7351</v>
      </c>
      <c r="E6784" s="23" t="s">
        <v>1</v>
      </c>
      <c r="F6784" s="23" t="s">
        <v>7</v>
      </c>
      <c r="G6784" s="23" t="s">
        <v>975</v>
      </c>
      <c r="H6784" s="2" t="s">
        <v>8459</v>
      </c>
      <c r="I6784" s="23" t="s">
        <v>7342</v>
      </c>
      <c r="J6784" s="23" t="s">
        <v>958</v>
      </c>
      <c r="K6784" s="23" t="s">
        <v>9712</v>
      </c>
      <c r="L6784" s="23" t="s">
        <v>9538</v>
      </c>
      <c r="M6784" s="23">
        <f>YEAR(Tabla2[[#This Row],[Fecha de creación]])</f>
        <v>2022</v>
      </c>
      <c r="N6784" s="23">
        <f>MONTH(Tabla2[[#This Row],[Fecha de creación]])</f>
        <v>2</v>
      </c>
      <c r="O6784" s="6"/>
    </row>
    <row r="6785" spans="1:15" x14ac:dyDescent="0.25">
      <c r="A6785" s="26">
        <v>44593.711712962962</v>
      </c>
      <c r="B6785" s="23" t="s">
        <v>56</v>
      </c>
      <c r="C6785" s="23" t="s">
        <v>8650</v>
      </c>
      <c r="D6785" s="23" t="s">
        <v>7351</v>
      </c>
      <c r="E6785" s="23" t="s">
        <v>1</v>
      </c>
      <c r="F6785" s="23" t="s">
        <v>7</v>
      </c>
      <c r="G6785" s="23" t="s">
        <v>3</v>
      </c>
      <c r="H6785" s="2" t="s">
        <v>8459</v>
      </c>
      <c r="I6785" s="23" t="s">
        <v>7342</v>
      </c>
      <c r="J6785" s="23" t="s">
        <v>958</v>
      </c>
      <c r="K6785" s="23" t="s">
        <v>9712</v>
      </c>
      <c r="L6785" s="23" t="s">
        <v>9539</v>
      </c>
      <c r="M6785" s="23">
        <f>YEAR(Tabla2[[#This Row],[Fecha de creación]])</f>
        <v>2022</v>
      </c>
      <c r="N6785" s="23">
        <f>MONTH(Tabla2[[#This Row],[Fecha de creación]])</f>
        <v>2</v>
      </c>
      <c r="O6785" s="6"/>
    </row>
    <row r="6786" spans="1:15" x14ac:dyDescent="0.25">
      <c r="A6786" s="26">
        <v>44593.715983796297</v>
      </c>
      <c r="B6786" s="23" t="s">
        <v>56</v>
      </c>
      <c r="C6786" s="23" t="s">
        <v>8651</v>
      </c>
      <c r="D6786" s="23" t="s">
        <v>7341</v>
      </c>
      <c r="E6786" s="23" t="s">
        <v>1</v>
      </c>
      <c r="F6786" s="23" t="s">
        <v>7</v>
      </c>
      <c r="G6786" s="23" t="s">
        <v>1551</v>
      </c>
      <c r="H6786" s="2" t="s">
        <v>7734</v>
      </c>
      <c r="I6786" s="23" t="s">
        <v>7623</v>
      </c>
      <c r="J6786" s="23" t="s">
        <v>958</v>
      </c>
      <c r="K6786" s="23" t="s">
        <v>9712</v>
      </c>
      <c r="L6786" s="23" t="s">
        <v>9539</v>
      </c>
      <c r="M6786" s="23">
        <f>YEAR(Tabla2[[#This Row],[Fecha de creación]])</f>
        <v>2022</v>
      </c>
      <c r="N6786" s="23">
        <f>MONTH(Tabla2[[#This Row],[Fecha de creación]])</f>
        <v>2</v>
      </c>
      <c r="O6786" s="6"/>
    </row>
    <row r="6787" spans="1:15" x14ac:dyDescent="0.25">
      <c r="A6787" s="26">
        <v>44593.719085648147</v>
      </c>
      <c r="B6787" s="23" t="s">
        <v>0</v>
      </c>
      <c r="C6787" s="23" t="s">
        <v>8652</v>
      </c>
      <c r="D6787" s="23" t="s">
        <v>615</v>
      </c>
      <c r="E6787" s="23" t="s">
        <v>1</v>
      </c>
      <c r="F6787" s="23" t="s">
        <v>7</v>
      </c>
      <c r="G6787" s="23" t="s">
        <v>3</v>
      </c>
      <c r="I6787" s="23" t="s">
        <v>7412</v>
      </c>
      <c r="J6787" s="23"/>
      <c r="K6787" s="23" t="s">
        <v>9712</v>
      </c>
      <c r="L6787" s="23" t="s">
        <v>9538</v>
      </c>
      <c r="M6787" s="23">
        <f>YEAR(Tabla2[[#This Row],[Fecha de creación]])</f>
        <v>2022</v>
      </c>
      <c r="N6787" s="23">
        <f>MONTH(Tabla2[[#This Row],[Fecha de creación]])</f>
        <v>2</v>
      </c>
      <c r="O6787" s="6"/>
    </row>
    <row r="6788" spans="1:15" x14ac:dyDescent="0.25">
      <c r="A6788" s="26">
        <v>44593.724004629628</v>
      </c>
      <c r="B6788" s="23" t="s">
        <v>56</v>
      </c>
      <c r="C6788" s="23" t="s">
        <v>8653</v>
      </c>
      <c r="D6788" s="23" t="s">
        <v>7341</v>
      </c>
      <c r="E6788" s="23" t="s">
        <v>1</v>
      </c>
      <c r="F6788" s="23" t="s">
        <v>22</v>
      </c>
      <c r="G6788" s="23" t="s">
        <v>975</v>
      </c>
      <c r="H6788" s="2" t="s">
        <v>7734</v>
      </c>
      <c r="I6788" s="23" t="s">
        <v>7342</v>
      </c>
      <c r="J6788" s="23" t="s">
        <v>958</v>
      </c>
      <c r="K6788" s="23" t="s">
        <v>9712</v>
      </c>
      <c r="L6788" s="23" t="s">
        <v>9538</v>
      </c>
      <c r="M6788" s="23">
        <f>YEAR(Tabla2[[#This Row],[Fecha de creación]])</f>
        <v>2022</v>
      </c>
      <c r="N6788" s="23">
        <f>MONTH(Tabla2[[#This Row],[Fecha de creación]])</f>
        <v>2</v>
      </c>
      <c r="O6788" s="6"/>
    </row>
    <row r="6789" spans="1:15" x14ac:dyDescent="0.25">
      <c r="A6789" s="26">
        <v>44593.732592592591</v>
      </c>
      <c r="B6789" s="23" t="s">
        <v>56</v>
      </c>
      <c r="C6789" s="23" t="s">
        <v>8654</v>
      </c>
      <c r="D6789" s="23" t="s">
        <v>7341</v>
      </c>
      <c r="E6789" s="23" t="s">
        <v>1</v>
      </c>
      <c r="F6789" s="23" t="s">
        <v>22</v>
      </c>
      <c r="G6789" s="23" t="s">
        <v>975</v>
      </c>
      <c r="H6789" s="2" t="s">
        <v>7734</v>
      </c>
      <c r="I6789" s="23" t="s">
        <v>7342</v>
      </c>
      <c r="J6789" s="23" t="s">
        <v>958</v>
      </c>
      <c r="K6789" s="23" t="s">
        <v>9712</v>
      </c>
      <c r="L6789" s="23" t="s">
        <v>9539</v>
      </c>
      <c r="M6789" s="23">
        <f>YEAR(Tabla2[[#This Row],[Fecha de creación]])</f>
        <v>2022</v>
      </c>
      <c r="N6789" s="23">
        <f>MONTH(Tabla2[[#This Row],[Fecha de creación]])</f>
        <v>2</v>
      </c>
      <c r="O6789" s="6"/>
    </row>
    <row r="6790" spans="1:15" x14ac:dyDescent="0.25">
      <c r="A6790" s="26">
        <v>44593.777303240742</v>
      </c>
      <c r="B6790" s="23" t="s">
        <v>189</v>
      </c>
      <c r="C6790" s="23" t="s">
        <v>8655</v>
      </c>
      <c r="D6790" s="23" t="s">
        <v>7341</v>
      </c>
      <c r="E6790" s="23" t="s">
        <v>1</v>
      </c>
      <c r="F6790" s="23" t="s">
        <v>22</v>
      </c>
      <c r="G6790" s="23" t="s">
        <v>975</v>
      </c>
      <c r="H6790" s="2" t="s">
        <v>7734</v>
      </c>
      <c r="I6790" s="23" t="s">
        <v>7338</v>
      </c>
      <c r="J6790" s="23" t="s">
        <v>958</v>
      </c>
      <c r="K6790" s="23" t="s">
        <v>9712</v>
      </c>
      <c r="L6790" s="23" t="s">
        <v>9539</v>
      </c>
      <c r="M6790" s="23">
        <f>YEAR(Tabla2[[#This Row],[Fecha de creación]])</f>
        <v>2022</v>
      </c>
      <c r="N6790" s="23">
        <f>MONTH(Tabla2[[#This Row],[Fecha de creación]])</f>
        <v>2</v>
      </c>
      <c r="O6790" s="6"/>
    </row>
    <row r="6791" spans="1:15" x14ac:dyDescent="0.25">
      <c r="A6791" s="26">
        <v>44593.780023148145</v>
      </c>
      <c r="B6791" s="23" t="s">
        <v>189</v>
      </c>
      <c r="C6791" s="23" t="s">
        <v>8656</v>
      </c>
      <c r="D6791" s="23" t="s">
        <v>7341</v>
      </c>
      <c r="E6791" s="23" t="s">
        <v>1</v>
      </c>
      <c r="F6791" s="23" t="s">
        <v>22</v>
      </c>
      <c r="G6791" s="23" t="s">
        <v>975</v>
      </c>
      <c r="H6791" s="2" t="s">
        <v>7734</v>
      </c>
      <c r="I6791" s="23" t="s">
        <v>7338</v>
      </c>
      <c r="J6791" s="23" t="s">
        <v>958</v>
      </c>
      <c r="K6791" s="23" t="s">
        <v>9712</v>
      </c>
      <c r="L6791" s="23" t="s">
        <v>9539</v>
      </c>
      <c r="M6791" s="23">
        <f>YEAR(Tabla2[[#This Row],[Fecha de creación]])</f>
        <v>2022</v>
      </c>
      <c r="N6791" s="23">
        <f>MONTH(Tabla2[[#This Row],[Fecha de creación]])</f>
        <v>2</v>
      </c>
      <c r="O6791" s="6"/>
    </row>
    <row r="6792" spans="1:15" x14ac:dyDescent="0.25">
      <c r="A6792" s="26">
        <v>44593.782557870371</v>
      </c>
      <c r="B6792" s="23" t="s">
        <v>189</v>
      </c>
      <c r="C6792" s="23" t="s">
        <v>8657</v>
      </c>
      <c r="D6792" s="23" t="s">
        <v>8658</v>
      </c>
      <c r="E6792" s="23" t="s">
        <v>1</v>
      </c>
      <c r="F6792" s="23" t="s">
        <v>22</v>
      </c>
      <c r="G6792" s="23" t="s">
        <v>975</v>
      </c>
      <c r="H6792" s="2" t="s">
        <v>7764</v>
      </c>
      <c r="I6792" s="23" t="s">
        <v>7338</v>
      </c>
      <c r="J6792" s="23" t="s">
        <v>59</v>
      </c>
      <c r="K6792" s="23" t="s">
        <v>9712</v>
      </c>
      <c r="L6792" s="23" t="s">
        <v>9538</v>
      </c>
      <c r="M6792" s="23">
        <f>YEAR(Tabla2[[#This Row],[Fecha de creación]])</f>
        <v>2022</v>
      </c>
      <c r="N6792" s="23">
        <f>MONTH(Tabla2[[#This Row],[Fecha de creación]])</f>
        <v>2</v>
      </c>
      <c r="O6792" s="6"/>
    </row>
    <row r="6793" spans="1:15" x14ac:dyDescent="0.25">
      <c r="A6793" s="26">
        <v>44594.409988425927</v>
      </c>
      <c r="B6793" s="23" t="s">
        <v>0</v>
      </c>
      <c r="C6793" s="23" t="s">
        <v>8659</v>
      </c>
      <c r="D6793" s="23" t="s">
        <v>8660</v>
      </c>
      <c r="E6793" s="23" t="s">
        <v>1</v>
      </c>
      <c r="F6793" s="23" t="s">
        <v>22</v>
      </c>
      <c r="G6793" s="23" t="s">
        <v>975</v>
      </c>
      <c r="H6793" s="2" t="s">
        <v>7727</v>
      </c>
      <c r="I6793" s="23" t="s">
        <v>5999</v>
      </c>
      <c r="J6793" s="23"/>
      <c r="K6793" s="23" t="s">
        <v>9712</v>
      </c>
      <c r="L6793" s="23" t="s">
        <v>9539</v>
      </c>
      <c r="M6793" s="23">
        <f>YEAR(Tabla2[[#This Row],[Fecha de creación]])</f>
        <v>2022</v>
      </c>
      <c r="N6793" s="23">
        <f>MONTH(Tabla2[[#This Row],[Fecha de creación]])</f>
        <v>2</v>
      </c>
      <c r="O6793" s="6"/>
    </row>
    <row r="6794" spans="1:15" x14ac:dyDescent="0.25">
      <c r="A6794" s="26">
        <v>44594.43277777778</v>
      </c>
      <c r="B6794" s="23" t="s">
        <v>0</v>
      </c>
      <c r="C6794" s="23" t="s">
        <v>8661</v>
      </c>
      <c r="D6794" s="23" t="s">
        <v>7521</v>
      </c>
      <c r="E6794" s="23" t="s">
        <v>1</v>
      </c>
      <c r="F6794" s="23" t="s">
        <v>22</v>
      </c>
      <c r="G6794" s="23" t="s">
        <v>975</v>
      </c>
      <c r="H6794" s="2" t="s">
        <v>8893</v>
      </c>
      <c r="I6794" s="23" t="s">
        <v>7412</v>
      </c>
      <c r="J6794" s="23"/>
      <c r="K6794" s="23" t="s">
        <v>9712</v>
      </c>
      <c r="L6794" s="23" t="s">
        <v>9538</v>
      </c>
      <c r="M6794" s="23">
        <f>YEAR(Tabla2[[#This Row],[Fecha de creación]])</f>
        <v>2022</v>
      </c>
      <c r="N6794" s="23">
        <f>MONTH(Tabla2[[#This Row],[Fecha de creación]])</f>
        <v>2</v>
      </c>
      <c r="O6794" s="6"/>
    </row>
    <row r="6795" spans="1:15" x14ac:dyDescent="0.25">
      <c r="A6795" s="26">
        <v>44594.533564814818</v>
      </c>
      <c r="B6795" s="23" t="s">
        <v>0</v>
      </c>
      <c r="C6795" s="23" t="s">
        <v>8662</v>
      </c>
      <c r="D6795" s="23" t="s">
        <v>7521</v>
      </c>
      <c r="E6795" s="23" t="s">
        <v>1</v>
      </c>
      <c r="F6795" s="23" t="s">
        <v>22</v>
      </c>
      <c r="G6795" s="23" t="s">
        <v>975</v>
      </c>
      <c r="H6795" s="2" t="s">
        <v>8893</v>
      </c>
      <c r="I6795" s="23" t="s">
        <v>7412</v>
      </c>
      <c r="J6795" s="23"/>
      <c r="K6795" s="23" t="s">
        <v>9712</v>
      </c>
      <c r="L6795" s="23" t="s">
        <v>9538</v>
      </c>
      <c r="M6795" s="23">
        <f>YEAR(Tabla2[[#This Row],[Fecha de creación]])</f>
        <v>2022</v>
      </c>
      <c r="N6795" s="23">
        <f>MONTH(Tabla2[[#This Row],[Fecha de creación]])</f>
        <v>2</v>
      </c>
      <c r="O6795" s="6"/>
    </row>
    <row r="6796" spans="1:15" x14ac:dyDescent="0.25">
      <c r="A6796" s="26">
        <v>44594.604895833334</v>
      </c>
      <c r="B6796" s="23" t="s">
        <v>0</v>
      </c>
      <c r="C6796" s="23" t="s">
        <v>8663</v>
      </c>
      <c r="D6796" s="23" t="s">
        <v>8664</v>
      </c>
      <c r="E6796" s="23" t="s">
        <v>1</v>
      </c>
      <c r="F6796" s="23" t="s">
        <v>22</v>
      </c>
      <c r="G6796" s="23" t="s">
        <v>975</v>
      </c>
      <c r="H6796" s="2" t="s">
        <v>8893</v>
      </c>
      <c r="I6796" s="23" t="s">
        <v>7412</v>
      </c>
      <c r="J6796" s="23"/>
      <c r="K6796" s="23" t="s">
        <v>9712</v>
      </c>
      <c r="L6796" s="23" t="s">
        <v>9539</v>
      </c>
      <c r="M6796" s="23">
        <f>YEAR(Tabla2[[#This Row],[Fecha de creación]])</f>
        <v>2022</v>
      </c>
      <c r="N6796" s="23">
        <f>MONTH(Tabla2[[#This Row],[Fecha de creación]])</f>
        <v>2</v>
      </c>
      <c r="O6796" s="6"/>
    </row>
    <row r="6797" spans="1:15" x14ac:dyDescent="0.25">
      <c r="A6797" s="26">
        <v>44594.72693287037</v>
      </c>
      <c r="B6797" s="23" t="s">
        <v>0</v>
      </c>
      <c r="C6797" s="23" t="s">
        <v>8665</v>
      </c>
      <c r="D6797" s="23" t="s">
        <v>6</v>
      </c>
      <c r="E6797" s="23" t="s">
        <v>1</v>
      </c>
      <c r="F6797" s="23" t="s">
        <v>7</v>
      </c>
      <c r="G6797" s="23" t="s">
        <v>975</v>
      </c>
      <c r="H6797" s="2" t="s">
        <v>7722</v>
      </c>
      <c r="I6797" s="23" t="s">
        <v>5999</v>
      </c>
      <c r="J6797" s="23"/>
      <c r="K6797" s="23" t="s">
        <v>9712</v>
      </c>
      <c r="L6797" s="23" t="s">
        <v>9538</v>
      </c>
      <c r="M6797" s="23">
        <f>YEAR(Tabla2[[#This Row],[Fecha de creación]])</f>
        <v>2022</v>
      </c>
      <c r="N6797" s="23">
        <f>MONTH(Tabla2[[#This Row],[Fecha de creación]])</f>
        <v>2</v>
      </c>
      <c r="O6797" s="6"/>
    </row>
    <row r="6798" spans="1:15" x14ac:dyDescent="0.25">
      <c r="A6798" s="26">
        <v>44594.731805555559</v>
      </c>
      <c r="B6798" s="23" t="s">
        <v>0</v>
      </c>
      <c r="C6798" s="23" t="s">
        <v>8666</v>
      </c>
      <c r="D6798" s="23" t="s">
        <v>4644</v>
      </c>
      <c r="E6798" s="23" t="s">
        <v>1</v>
      </c>
      <c r="F6798" s="23" t="s">
        <v>7</v>
      </c>
      <c r="G6798" s="23" t="s">
        <v>3</v>
      </c>
      <c r="H6798" s="2" t="s">
        <v>7980</v>
      </c>
      <c r="I6798" s="23" t="s">
        <v>5999</v>
      </c>
      <c r="J6798" s="23"/>
      <c r="K6798" s="23" t="s">
        <v>9712</v>
      </c>
      <c r="L6798" s="23" t="s">
        <v>9538</v>
      </c>
      <c r="M6798" s="23">
        <f>YEAR(Tabla2[[#This Row],[Fecha de creación]])</f>
        <v>2022</v>
      </c>
      <c r="N6798" s="23">
        <f>MONTH(Tabla2[[#This Row],[Fecha de creación]])</f>
        <v>2</v>
      </c>
      <c r="O6798" s="6"/>
    </row>
    <row r="6799" spans="1:15" x14ac:dyDescent="0.25">
      <c r="A6799" s="26">
        <v>44594.781944444447</v>
      </c>
      <c r="B6799" s="23" t="s">
        <v>56</v>
      </c>
      <c r="C6799" s="23" t="s">
        <v>8667</v>
      </c>
      <c r="D6799" s="23" t="s">
        <v>7351</v>
      </c>
      <c r="E6799" s="23" t="s">
        <v>1</v>
      </c>
      <c r="F6799" s="23" t="s">
        <v>7</v>
      </c>
      <c r="G6799" s="23" t="s">
        <v>3</v>
      </c>
      <c r="H6799" s="2" t="s">
        <v>8459</v>
      </c>
      <c r="I6799" s="23" t="s">
        <v>7342</v>
      </c>
      <c r="J6799" s="23" t="s">
        <v>958</v>
      </c>
      <c r="K6799" s="23" t="s">
        <v>9712</v>
      </c>
      <c r="L6799" s="23" t="s">
        <v>9538</v>
      </c>
      <c r="M6799" s="23">
        <f>YEAR(Tabla2[[#This Row],[Fecha de creación]])</f>
        <v>2022</v>
      </c>
      <c r="N6799" s="23">
        <f>MONTH(Tabla2[[#This Row],[Fecha de creación]])</f>
        <v>2</v>
      </c>
      <c r="O6799" s="6"/>
    </row>
    <row r="6800" spans="1:15" x14ac:dyDescent="0.25">
      <c r="A6800" s="26">
        <v>44594.784837962965</v>
      </c>
      <c r="B6800" s="23" t="s">
        <v>56</v>
      </c>
      <c r="C6800" s="23" t="s">
        <v>8668</v>
      </c>
      <c r="D6800" s="23" t="s">
        <v>1029</v>
      </c>
      <c r="E6800" s="23" t="s">
        <v>1</v>
      </c>
      <c r="F6800" s="23" t="s">
        <v>7</v>
      </c>
      <c r="G6800" s="23" t="s">
        <v>975</v>
      </c>
      <c r="H6800" s="2" t="s">
        <v>7730</v>
      </c>
      <c r="I6800" s="23" t="s">
        <v>7342</v>
      </c>
      <c r="J6800" s="23" t="s">
        <v>958</v>
      </c>
      <c r="K6800" s="23" t="s">
        <v>9712</v>
      </c>
      <c r="L6800" s="23" t="s">
        <v>9538</v>
      </c>
      <c r="M6800" s="23">
        <f>YEAR(Tabla2[[#This Row],[Fecha de creación]])</f>
        <v>2022</v>
      </c>
      <c r="N6800" s="23">
        <f>MONTH(Tabla2[[#This Row],[Fecha de creación]])</f>
        <v>2</v>
      </c>
      <c r="O6800" s="6"/>
    </row>
    <row r="6801" spans="1:15" x14ac:dyDescent="0.25">
      <c r="A6801" s="26">
        <v>44594.787268518521</v>
      </c>
      <c r="B6801" s="23" t="s">
        <v>189</v>
      </c>
      <c r="C6801" s="23" t="s">
        <v>8669</v>
      </c>
      <c r="D6801" s="23" t="s">
        <v>131</v>
      </c>
      <c r="E6801" s="23" t="s">
        <v>1</v>
      </c>
      <c r="F6801" s="23" t="s">
        <v>7</v>
      </c>
      <c r="G6801" s="23" t="s">
        <v>975</v>
      </c>
      <c r="H6801" s="2" t="s">
        <v>7728</v>
      </c>
      <c r="I6801" s="23" t="s">
        <v>7338</v>
      </c>
      <c r="J6801" s="23" t="s">
        <v>59</v>
      </c>
      <c r="K6801" s="23" t="s">
        <v>9712</v>
      </c>
      <c r="L6801" s="23" t="s">
        <v>9539</v>
      </c>
      <c r="M6801" s="23">
        <f>YEAR(Tabla2[[#This Row],[Fecha de creación]])</f>
        <v>2022</v>
      </c>
      <c r="N6801" s="23">
        <f>MONTH(Tabla2[[#This Row],[Fecha de creación]])</f>
        <v>2</v>
      </c>
      <c r="O6801" s="6"/>
    </row>
    <row r="6802" spans="1:15" x14ac:dyDescent="0.25">
      <c r="A6802" s="26">
        <v>44594.83662037037</v>
      </c>
      <c r="B6802" s="23" t="s">
        <v>189</v>
      </c>
      <c r="C6802" s="23" t="s">
        <v>8670</v>
      </c>
      <c r="D6802" s="23" t="s">
        <v>7351</v>
      </c>
      <c r="E6802" s="23" t="s">
        <v>1</v>
      </c>
      <c r="F6802" s="23" t="s">
        <v>7</v>
      </c>
      <c r="G6802" s="23" t="s">
        <v>3</v>
      </c>
      <c r="H6802" s="2" t="s">
        <v>8459</v>
      </c>
      <c r="I6802" s="23" t="s">
        <v>7338</v>
      </c>
      <c r="J6802" s="23" t="s">
        <v>958</v>
      </c>
      <c r="K6802" s="23" t="s">
        <v>9712</v>
      </c>
      <c r="L6802" s="23" t="s">
        <v>9539</v>
      </c>
      <c r="M6802" s="23">
        <f>YEAR(Tabla2[[#This Row],[Fecha de creación]])</f>
        <v>2022</v>
      </c>
      <c r="N6802" s="23">
        <f>MONTH(Tabla2[[#This Row],[Fecha de creación]])</f>
        <v>2</v>
      </c>
      <c r="O6802" s="6"/>
    </row>
    <row r="6803" spans="1:15" x14ac:dyDescent="0.25">
      <c r="A6803" s="26">
        <v>44594.838182870371</v>
      </c>
      <c r="B6803" s="23" t="s">
        <v>189</v>
      </c>
      <c r="C6803" s="23" t="s">
        <v>8671</v>
      </c>
      <c r="D6803" s="23" t="s">
        <v>7351</v>
      </c>
      <c r="E6803" s="23" t="s">
        <v>1</v>
      </c>
      <c r="F6803" s="23" t="s">
        <v>7</v>
      </c>
      <c r="G6803" s="23" t="s">
        <v>3</v>
      </c>
      <c r="H6803" s="2" t="s">
        <v>8459</v>
      </c>
      <c r="I6803" s="23" t="s">
        <v>7338</v>
      </c>
      <c r="J6803" s="23" t="s">
        <v>958</v>
      </c>
      <c r="K6803" s="23" t="s">
        <v>9712</v>
      </c>
      <c r="L6803" s="23" t="s">
        <v>9538</v>
      </c>
      <c r="M6803" s="23">
        <f>YEAR(Tabla2[[#This Row],[Fecha de creación]])</f>
        <v>2022</v>
      </c>
      <c r="N6803" s="23">
        <f>MONTH(Tabla2[[#This Row],[Fecha de creación]])</f>
        <v>2</v>
      </c>
      <c r="O6803" s="6"/>
    </row>
    <row r="6804" spans="1:15" x14ac:dyDescent="0.25">
      <c r="A6804" s="26">
        <v>44594.842048611114</v>
      </c>
      <c r="B6804" s="23" t="s">
        <v>189</v>
      </c>
      <c r="C6804" s="23" t="s">
        <v>8672</v>
      </c>
      <c r="D6804" s="23" t="s">
        <v>7351</v>
      </c>
      <c r="E6804" s="23" t="s">
        <v>1</v>
      </c>
      <c r="F6804" s="23" t="s">
        <v>7</v>
      </c>
      <c r="G6804" s="23" t="s">
        <v>3</v>
      </c>
      <c r="H6804" s="2" t="s">
        <v>8459</v>
      </c>
      <c r="I6804" s="23" t="s">
        <v>7338</v>
      </c>
      <c r="J6804" s="23" t="s">
        <v>958</v>
      </c>
      <c r="K6804" s="23" t="s">
        <v>9712</v>
      </c>
      <c r="L6804" s="23" t="s">
        <v>9539</v>
      </c>
      <c r="M6804" s="23">
        <f>YEAR(Tabla2[[#This Row],[Fecha de creación]])</f>
        <v>2022</v>
      </c>
      <c r="N6804" s="23">
        <f>MONTH(Tabla2[[#This Row],[Fecha de creación]])</f>
        <v>2</v>
      </c>
      <c r="O6804" s="6"/>
    </row>
    <row r="6805" spans="1:15" x14ac:dyDescent="0.25">
      <c r="A6805" s="26">
        <v>44595.418078703704</v>
      </c>
      <c r="B6805" s="23" t="s">
        <v>0</v>
      </c>
      <c r="C6805" s="23" t="s">
        <v>8673</v>
      </c>
      <c r="D6805" s="23" t="s">
        <v>49</v>
      </c>
      <c r="E6805" s="23" t="s">
        <v>1</v>
      </c>
      <c r="F6805" s="23" t="s">
        <v>7</v>
      </c>
      <c r="G6805" s="23" t="s">
        <v>975</v>
      </c>
      <c r="H6805" s="2" t="s">
        <v>7745</v>
      </c>
      <c r="I6805" s="23" t="s">
        <v>7412</v>
      </c>
      <c r="J6805" s="23"/>
      <c r="K6805" s="23" t="s">
        <v>9712</v>
      </c>
      <c r="L6805" s="23" t="s">
        <v>9539</v>
      </c>
      <c r="M6805" s="23">
        <f>YEAR(Tabla2[[#This Row],[Fecha de creación]])</f>
        <v>2022</v>
      </c>
      <c r="N6805" s="23">
        <f>MONTH(Tabla2[[#This Row],[Fecha de creación]])</f>
        <v>2</v>
      </c>
      <c r="O6805" s="6"/>
    </row>
    <row r="6806" spans="1:15" x14ac:dyDescent="0.25">
      <c r="A6806" s="26">
        <v>44595.428124999999</v>
      </c>
      <c r="B6806" s="23" t="s">
        <v>0</v>
      </c>
      <c r="C6806" s="23" t="s">
        <v>8674</v>
      </c>
      <c r="D6806" s="23" t="s">
        <v>1774</v>
      </c>
      <c r="E6806" s="23" t="s">
        <v>1</v>
      </c>
      <c r="F6806" s="23" t="s">
        <v>2</v>
      </c>
      <c r="G6806" s="23" t="s">
        <v>1551</v>
      </c>
      <c r="H6806" s="2" t="s">
        <v>7721</v>
      </c>
      <c r="I6806" s="23" t="s">
        <v>11</v>
      </c>
      <c r="J6806" s="23"/>
      <c r="K6806" s="23" t="s">
        <v>9536</v>
      </c>
      <c r="L6806" s="23" t="s">
        <v>9538</v>
      </c>
      <c r="M6806" s="23">
        <f>YEAR(Tabla2[[#This Row],[Fecha de creación]])</f>
        <v>2022</v>
      </c>
      <c r="N6806" s="23">
        <f>MONTH(Tabla2[[#This Row],[Fecha de creación]])</f>
        <v>2</v>
      </c>
      <c r="O6806" s="6"/>
    </row>
    <row r="6807" spans="1:15" x14ac:dyDescent="0.25">
      <c r="A6807" s="26">
        <v>44595.452222222222</v>
      </c>
      <c r="B6807" s="23" t="s">
        <v>56</v>
      </c>
      <c r="C6807" s="23" t="s">
        <v>8675</v>
      </c>
      <c r="D6807" s="23" t="s">
        <v>7351</v>
      </c>
      <c r="E6807" s="23" t="s">
        <v>1</v>
      </c>
      <c r="F6807" s="23" t="s">
        <v>7</v>
      </c>
      <c r="G6807" s="23" t="s">
        <v>975</v>
      </c>
      <c r="H6807" s="2" t="s">
        <v>8459</v>
      </c>
      <c r="I6807" s="23" t="s">
        <v>7342</v>
      </c>
      <c r="J6807" s="23" t="s">
        <v>958</v>
      </c>
      <c r="K6807" s="23" t="s">
        <v>9712</v>
      </c>
      <c r="L6807" s="23" t="s">
        <v>9539</v>
      </c>
      <c r="M6807" s="23">
        <f>YEAR(Tabla2[[#This Row],[Fecha de creación]])</f>
        <v>2022</v>
      </c>
      <c r="N6807" s="23">
        <f>MONTH(Tabla2[[#This Row],[Fecha de creación]])</f>
        <v>2</v>
      </c>
      <c r="O6807" s="6"/>
    </row>
    <row r="6808" spans="1:15" x14ac:dyDescent="0.25">
      <c r="A6808" s="26">
        <v>44595.456226851849</v>
      </c>
      <c r="B6808" s="23" t="s">
        <v>56</v>
      </c>
      <c r="C6808" s="23" t="s">
        <v>8676</v>
      </c>
      <c r="D6808" s="23" t="s">
        <v>7351</v>
      </c>
      <c r="E6808" s="23" t="s">
        <v>1</v>
      </c>
      <c r="F6808" s="23" t="s">
        <v>7</v>
      </c>
      <c r="G6808" s="23" t="s">
        <v>975</v>
      </c>
      <c r="H6808" s="2" t="s">
        <v>8459</v>
      </c>
      <c r="I6808" s="23" t="s">
        <v>7342</v>
      </c>
      <c r="J6808" s="23" t="s">
        <v>958</v>
      </c>
      <c r="K6808" s="23" t="s">
        <v>9712</v>
      </c>
      <c r="L6808" s="23" t="s">
        <v>9538</v>
      </c>
      <c r="M6808" s="23">
        <f>YEAR(Tabla2[[#This Row],[Fecha de creación]])</f>
        <v>2022</v>
      </c>
      <c r="N6808" s="23">
        <f>MONTH(Tabla2[[#This Row],[Fecha de creación]])</f>
        <v>2</v>
      </c>
      <c r="O6808" s="6"/>
    </row>
    <row r="6809" spans="1:15" x14ac:dyDescent="0.25">
      <c r="A6809" s="26">
        <v>44595.459814814814</v>
      </c>
      <c r="B6809" s="23" t="s">
        <v>56</v>
      </c>
      <c r="C6809" s="23" t="s">
        <v>8677</v>
      </c>
      <c r="D6809" s="23" t="s">
        <v>7351</v>
      </c>
      <c r="E6809" s="23" t="s">
        <v>1</v>
      </c>
      <c r="F6809" s="23" t="s">
        <v>7</v>
      </c>
      <c r="G6809" s="23" t="s">
        <v>3</v>
      </c>
      <c r="H6809" s="2" t="s">
        <v>8459</v>
      </c>
      <c r="I6809" s="23" t="s">
        <v>7342</v>
      </c>
      <c r="J6809" s="23" t="s">
        <v>958</v>
      </c>
      <c r="K6809" s="23" t="s">
        <v>9712</v>
      </c>
      <c r="L6809" s="23" t="s">
        <v>9538</v>
      </c>
      <c r="M6809" s="23">
        <f>YEAR(Tabla2[[#This Row],[Fecha de creación]])</f>
        <v>2022</v>
      </c>
      <c r="N6809" s="23">
        <f>MONTH(Tabla2[[#This Row],[Fecha de creación]])</f>
        <v>2</v>
      </c>
      <c r="O6809" s="6"/>
    </row>
    <row r="6810" spans="1:15" x14ac:dyDescent="0.25">
      <c r="A6810" s="26">
        <v>44595.501631944448</v>
      </c>
      <c r="B6810" s="23" t="s">
        <v>0</v>
      </c>
      <c r="C6810" s="23" t="s">
        <v>8678</v>
      </c>
      <c r="D6810" s="23" t="s">
        <v>615</v>
      </c>
      <c r="E6810" s="23" t="s">
        <v>1</v>
      </c>
      <c r="F6810" s="23" t="s">
        <v>7</v>
      </c>
      <c r="G6810" s="23" t="s">
        <v>975</v>
      </c>
      <c r="H6810" s="2" t="s">
        <v>7745</v>
      </c>
      <c r="I6810" s="23" t="s">
        <v>7412</v>
      </c>
      <c r="J6810" s="23"/>
      <c r="K6810" s="23" t="s">
        <v>9712</v>
      </c>
      <c r="L6810" s="23" t="s">
        <v>9539</v>
      </c>
      <c r="M6810" s="23">
        <f>YEAR(Tabla2[[#This Row],[Fecha de creación]])</f>
        <v>2022</v>
      </c>
      <c r="N6810" s="23">
        <f>MONTH(Tabla2[[#This Row],[Fecha de creación]])</f>
        <v>2</v>
      </c>
      <c r="O6810" s="6"/>
    </row>
    <row r="6811" spans="1:15" x14ac:dyDescent="0.25">
      <c r="A6811" s="26">
        <v>44595.574386574073</v>
      </c>
      <c r="B6811" s="23" t="s">
        <v>0</v>
      </c>
      <c r="C6811" s="23" t="s">
        <v>8679</v>
      </c>
      <c r="D6811" s="23" t="s">
        <v>999</v>
      </c>
      <c r="E6811" s="23" t="s">
        <v>1</v>
      </c>
      <c r="F6811" s="23" t="s">
        <v>7</v>
      </c>
      <c r="G6811" s="23" t="s">
        <v>975</v>
      </c>
      <c r="H6811" s="2" t="s">
        <v>7744</v>
      </c>
      <c r="I6811" s="23" t="s">
        <v>7412</v>
      </c>
      <c r="J6811" s="23"/>
      <c r="K6811" s="23" t="s">
        <v>9712</v>
      </c>
      <c r="L6811" s="23" t="s">
        <v>9538</v>
      </c>
      <c r="M6811" s="23">
        <f>YEAR(Tabla2[[#This Row],[Fecha de creación]])</f>
        <v>2022</v>
      </c>
      <c r="N6811" s="23">
        <f>MONTH(Tabla2[[#This Row],[Fecha de creación]])</f>
        <v>2</v>
      </c>
      <c r="O6811" s="6"/>
    </row>
    <row r="6812" spans="1:15" x14ac:dyDescent="0.25">
      <c r="A6812" s="26">
        <v>44595.583368055559</v>
      </c>
      <c r="B6812" s="23" t="s">
        <v>0</v>
      </c>
      <c r="C6812" s="23" t="s">
        <v>8680</v>
      </c>
      <c r="D6812" s="23" t="s">
        <v>8681</v>
      </c>
      <c r="E6812" s="23" t="s">
        <v>1</v>
      </c>
      <c r="F6812" s="23" t="s">
        <v>22</v>
      </c>
      <c r="G6812" s="23" t="s">
        <v>975</v>
      </c>
      <c r="H6812" s="2" t="s">
        <v>8893</v>
      </c>
      <c r="I6812" s="23" t="s">
        <v>7412</v>
      </c>
      <c r="J6812" s="23"/>
      <c r="K6812" s="23" t="s">
        <v>9712</v>
      </c>
      <c r="L6812" s="23" t="s">
        <v>9538</v>
      </c>
      <c r="M6812" s="23">
        <f>YEAR(Tabla2[[#This Row],[Fecha de creación]])</f>
        <v>2022</v>
      </c>
      <c r="N6812" s="23">
        <f>MONTH(Tabla2[[#This Row],[Fecha de creación]])</f>
        <v>2</v>
      </c>
      <c r="O6812" s="6"/>
    </row>
    <row r="6813" spans="1:15" x14ac:dyDescent="0.25">
      <c r="A6813" s="26">
        <v>44595.596539351849</v>
      </c>
      <c r="B6813" s="23" t="s">
        <v>100</v>
      </c>
      <c r="C6813" s="23" t="s">
        <v>8682</v>
      </c>
      <c r="D6813" s="23" t="s">
        <v>382</v>
      </c>
      <c r="E6813" s="23" t="s">
        <v>1</v>
      </c>
      <c r="F6813" s="23" t="s">
        <v>7</v>
      </c>
      <c r="G6813" s="23" t="s">
        <v>975</v>
      </c>
      <c r="H6813" s="2" t="s">
        <v>7723</v>
      </c>
      <c r="I6813" s="23" t="s">
        <v>6004</v>
      </c>
      <c r="J6813" s="23"/>
      <c r="K6813" s="23" t="s">
        <v>9712</v>
      </c>
      <c r="L6813" s="23" t="s">
        <v>9539</v>
      </c>
      <c r="M6813" s="23">
        <f>YEAR(Tabla2[[#This Row],[Fecha de creación]])</f>
        <v>2022</v>
      </c>
      <c r="N6813" s="23">
        <f>MONTH(Tabla2[[#This Row],[Fecha de creación]])</f>
        <v>2</v>
      </c>
      <c r="O6813" s="6"/>
    </row>
    <row r="6814" spans="1:15" x14ac:dyDescent="0.25">
      <c r="A6814" s="26">
        <v>44595.596886574072</v>
      </c>
      <c r="B6814" s="23" t="s">
        <v>100</v>
      </c>
      <c r="C6814" s="23" t="s">
        <v>8683</v>
      </c>
      <c r="D6814" s="23" t="s">
        <v>49</v>
      </c>
      <c r="E6814" s="23" t="s">
        <v>1</v>
      </c>
      <c r="F6814" s="23" t="s">
        <v>7</v>
      </c>
      <c r="G6814" s="23" t="s">
        <v>3</v>
      </c>
      <c r="H6814" s="2" t="s">
        <v>7734</v>
      </c>
      <c r="I6814" s="23" t="s">
        <v>6004</v>
      </c>
      <c r="J6814" s="23"/>
      <c r="K6814" s="23" t="s">
        <v>9712</v>
      </c>
      <c r="L6814" s="23" t="s">
        <v>9538</v>
      </c>
      <c r="M6814" s="23">
        <f>YEAR(Tabla2[[#This Row],[Fecha de creación]])</f>
        <v>2022</v>
      </c>
      <c r="N6814" s="23">
        <f>MONTH(Tabla2[[#This Row],[Fecha de creación]])</f>
        <v>2</v>
      </c>
      <c r="O6814" s="6"/>
    </row>
    <row r="6815" spans="1:15" x14ac:dyDescent="0.25">
      <c r="A6815" s="26">
        <v>44595.625543981485</v>
      </c>
      <c r="B6815" s="23" t="s">
        <v>0</v>
      </c>
      <c r="C6815" s="23" t="s">
        <v>8684</v>
      </c>
      <c r="D6815" s="23" t="s">
        <v>21</v>
      </c>
      <c r="E6815" s="23" t="s">
        <v>1</v>
      </c>
      <c r="F6815" s="23" t="s">
        <v>7</v>
      </c>
      <c r="G6815" s="23" t="s">
        <v>975</v>
      </c>
      <c r="H6815" s="2" t="s">
        <v>7744</v>
      </c>
      <c r="I6815" s="23" t="s">
        <v>5999</v>
      </c>
      <c r="J6815" s="23"/>
      <c r="K6815" s="23" t="s">
        <v>9712</v>
      </c>
      <c r="L6815" s="23" t="s">
        <v>9539</v>
      </c>
      <c r="M6815" s="23">
        <f>YEAR(Tabla2[[#This Row],[Fecha de creación]])</f>
        <v>2022</v>
      </c>
      <c r="N6815" s="23">
        <f>MONTH(Tabla2[[#This Row],[Fecha de creación]])</f>
        <v>2</v>
      </c>
      <c r="O6815" s="6"/>
    </row>
    <row r="6816" spans="1:15" x14ac:dyDescent="0.25">
      <c r="A6816" s="26">
        <v>44595.626423611109</v>
      </c>
      <c r="B6816" s="23" t="s">
        <v>0</v>
      </c>
      <c r="C6816" s="23" t="s">
        <v>8685</v>
      </c>
      <c r="D6816" s="23" t="s">
        <v>982</v>
      </c>
      <c r="E6816" s="23" t="s">
        <v>1</v>
      </c>
      <c r="F6816" s="23" t="s">
        <v>2</v>
      </c>
      <c r="G6816" s="23" t="s">
        <v>1551</v>
      </c>
      <c r="H6816" s="2" t="s">
        <v>7747</v>
      </c>
      <c r="I6816" s="23" t="s">
        <v>11</v>
      </c>
      <c r="J6816" s="23"/>
      <c r="K6816" s="23" t="s">
        <v>9712</v>
      </c>
      <c r="L6816" s="23" t="s">
        <v>9538</v>
      </c>
      <c r="M6816" s="23">
        <f>YEAR(Tabla2[[#This Row],[Fecha de creación]])</f>
        <v>2022</v>
      </c>
      <c r="N6816" s="23">
        <f>MONTH(Tabla2[[#This Row],[Fecha de creación]])</f>
        <v>2</v>
      </c>
      <c r="O6816" s="6"/>
    </row>
    <row r="6817" spans="1:15" x14ac:dyDescent="0.25">
      <c r="A6817" s="26">
        <v>44595.630370370367</v>
      </c>
      <c r="B6817" s="23" t="s">
        <v>0</v>
      </c>
      <c r="C6817" s="23" t="s">
        <v>8686</v>
      </c>
      <c r="D6817" s="23" t="s">
        <v>551</v>
      </c>
      <c r="E6817" s="23" t="s">
        <v>1</v>
      </c>
      <c r="F6817" s="23" t="s">
        <v>7</v>
      </c>
      <c r="G6817" s="23" t="s">
        <v>3</v>
      </c>
      <c r="H6817" s="2" t="s">
        <v>7980</v>
      </c>
      <c r="I6817" s="23" t="s">
        <v>5999</v>
      </c>
      <c r="J6817" s="23"/>
      <c r="K6817" s="23" t="s">
        <v>9712</v>
      </c>
      <c r="L6817" s="23" t="s">
        <v>9538</v>
      </c>
      <c r="M6817" s="23">
        <f>YEAR(Tabla2[[#This Row],[Fecha de creación]])</f>
        <v>2022</v>
      </c>
      <c r="N6817" s="23">
        <f>MONTH(Tabla2[[#This Row],[Fecha de creación]])</f>
        <v>2</v>
      </c>
      <c r="O6817" s="6"/>
    </row>
    <row r="6818" spans="1:15" x14ac:dyDescent="0.25">
      <c r="A6818" s="26">
        <v>44595.637025462966</v>
      </c>
      <c r="B6818" s="23" t="s">
        <v>189</v>
      </c>
      <c r="C6818" s="23" t="s">
        <v>8687</v>
      </c>
      <c r="D6818" s="23" t="s">
        <v>7351</v>
      </c>
      <c r="E6818" s="23" t="s">
        <v>1</v>
      </c>
      <c r="F6818" s="23" t="s">
        <v>7</v>
      </c>
      <c r="G6818" s="23" t="s">
        <v>975</v>
      </c>
      <c r="H6818" s="2" t="s">
        <v>8459</v>
      </c>
      <c r="I6818" s="23" t="s">
        <v>7338</v>
      </c>
      <c r="J6818" s="23"/>
      <c r="K6818" s="23" t="s">
        <v>9712</v>
      </c>
      <c r="L6818" s="23" t="s">
        <v>9538</v>
      </c>
      <c r="M6818" s="23">
        <f>YEAR(Tabla2[[#This Row],[Fecha de creación]])</f>
        <v>2022</v>
      </c>
      <c r="N6818" s="23">
        <f>MONTH(Tabla2[[#This Row],[Fecha de creación]])</f>
        <v>2</v>
      </c>
      <c r="O6818" s="6"/>
    </row>
    <row r="6819" spans="1:15" x14ac:dyDescent="0.25">
      <c r="A6819" s="26">
        <v>44595.637141203704</v>
      </c>
      <c r="B6819" s="23" t="s">
        <v>0</v>
      </c>
      <c r="C6819" s="23" t="s">
        <v>8688</v>
      </c>
      <c r="D6819" s="23" t="s">
        <v>719</v>
      </c>
      <c r="E6819" s="23" t="s">
        <v>1</v>
      </c>
      <c r="F6819" s="23" t="s">
        <v>7</v>
      </c>
      <c r="G6819" s="23" t="s">
        <v>3</v>
      </c>
      <c r="H6819" s="2" t="s">
        <v>7777</v>
      </c>
      <c r="I6819" s="23" t="s">
        <v>5999</v>
      </c>
      <c r="J6819" s="23"/>
      <c r="K6819" s="23" t="s">
        <v>9712</v>
      </c>
      <c r="L6819" s="23" t="s">
        <v>9538</v>
      </c>
      <c r="M6819" s="23">
        <f>YEAR(Tabla2[[#This Row],[Fecha de creación]])</f>
        <v>2022</v>
      </c>
      <c r="N6819" s="23">
        <f>MONTH(Tabla2[[#This Row],[Fecha de creación]])</f>
        <v>2</v>
      </c>
      <c r="O6819" s="6"/>
    </row>
    <row r="6820" spans="1:15" x14ac:dyDescent="0.25">
      <c r="A6820" s="26">
        <v>44595.663217592592</v>
      </c>
      <c r="B6820" s="23" t="s">
        <v>0</v>
      </c>
      <c r="C6820" s="23" t="s">
        <v>8689</v>
      </c>
      <c r="D6820" s="23" t="s">
        <v>7521</v>
      </c>
      <c r="E6820" s="23" t="s">
        <v>1</v>
      </c>
      <c r="F6820" s="23" t="s">
        <v>22</v>
      </c>
      <c r="G6820" s="23" t="s">
        <v>975</v>
      </c>
      <c r="H6820" s="2" t="s">
        <v>8893</v>
      </c>
      <c r="I6820" s="23" t="s">
        <v>7412</v>
      </c>
      <c r="J6820" s="23"/>
      <c r="K6820" s="23" t="s">
        <v>9712</v>
      </c>
      <c r="L6820" s="23" t="s">
        <v>9538</v>
      </c>
      <c r="M6820" s="23">
        <f>YEAR(Tabla2[[#This Row],[Fecha de creación]])</f>
        <v>2022</v>
      </c>
      <c r="N6820" s="23">
        <f>MONTH(Tabla2[[#This Row],[Fecha de creación]])</f>
        <v>2</v>
      </c>
      <c r="O6820" s="6"/>
    </row>
    <row r="6821" spans="1:15" x14ac:dyDescent="0.25">
      <c r="A6821" s="26">
        <v>44595.667731481481</v>
      </c>
      <c r="B6821" s="23" t="s">
        <v>0</v>
      </c>
      <c r="C6821" s="23" t="s">
        <v>8690</v>
      </c>
      <c r="D6821" s="23" t="s">
        <v>3325</v>
      </c>
      <c r="E6821" s="23" t="s">
        <v>1</v>
      </c>
      <c r="F6821" s="23" t="s">
        <v>2</v>
      </c>
      <c r="G6821" s="23" t="s">
        <v>1551</v>
      </c>
      <c r="H6821" s="2" t="s">
        <v>7729</v>
      </c>
      <c r="I6821" s="23" t="s">
        <v>11</v>
      </c>
      <c r="J6821" s="23"/>
      <c r="K6821" s="23" t="s">
        <v>9712</v>
      </c>
      <c r="L6821" s="23" t="s">
        <v>9538</v>
      </c>
      <c r="M6821" s="23">
        <f>YEAR(Tabla2[[#This Row],[Fecha de creación]])</f>
        <v>2022</v>
      </c>
      <c r="N6821" s="23">
        <f>MONTH(Tabla2[[#This Row],[Fecha de creación]])</f>
        <v>2</v>
      </c>
      <c r="O6821" s="6"/>
    </row>
    <row r="6822" spans="1:15" x14ac:dyDescent="0.25">
      <c r="A6822" s="26">
        <v>44595.749560185184</v>
      </c>
      <c r="B6822" s="23" t="s">
        <v>189</v>
      </c>
      <c r="C6822" s="23" t="s">
        <v>8691</v>
      </c>
      <c r="D6822" s="23" t="s">
        <v>7351</v>
      </c>
      <c r="E6822" s="23" t="s">
        <v>1</v>
      </c>
      <c r="F6822" s="23" t="s">
        <v>7</v>
      </c>
      <c r="G6822" s="23" t="s">
        <v>975</v>
      </c>
      <c r="H6822" s="2" t="s">
        <v>8459</v>
      </c>
      <c r="I6822" s="23" t="s">
        <v>7338</v>
      </c>
      <c r="J6822" s="23"/>
      <c r="K6822" s="23" t="s">
        <v>9712</v>
      </c>
      <c r="L6822" s="23" t="s">
        <v>9538</v>
      </c>
      <c r="M6822" s="23">
        <f>YEAR(Tabla2[[#This Row],[Fecha de creación]])</f>
        <v>2022</v>
      </c>
      <c r="N6822" s="23">
        <f>MONTH(Tabla2[[#This Row],[Fecha de creación]])</f>
        <v>2</v>
      </c>
      <c r="O6822" s="6"/>
    </row>
    <row r="6823" spans="1:15" x14ac:dyDescent="0.25">
      <c r="A6823" s="26">
        <v>44595.772870370369</v>
      </c>
      <c r="B6823" s="23" t="s">
        <v>56</v>
      </c>
      <c r="C6823" s="23" t="s">
        <v>8692</v>
      </c>
      <c r="D6823" s="23" t="s">
        <v>4281</v>
      </c>
      <c r="E6823" s="23" t="s">
        <v>1</v>
      </c>
      <c r="F6823" s="23" t="s">
        <v>7</v>
      </c>
      <c r="G6823" s="23" t="s">
        <v>975</v>
      </c>
      <c r="H6823" s="2" t="s">
        <v>7722</v>
      </c>
      <c r="I6823" s="23" t="s">
        <v>7342</v>
      </c>
      <c r="J6823" s="23"/>
      <c r="K6823" s="23" t="s">
        <v>9712</v>
      </c>
      <c r="L6823" s="23" t="s">
        <v>9539</v>
      </c>
      <c r="M6823" s="23">
        <f>YEAR(Tabla2[[#This Row],[Fecha de creación]])</f>
        <v>2022</v>
      </c>
      <c r="N6823" s="23">
        <f>MONTH(Tabla2[[#This Row],[Fecha de creación]])</f>
        <v>2</v>
      </c>
      <c r="O6823" s="6"/>
    </row>
    <row r="6824" spans="1:15" x14ac:dyDescent="0.25">
      <c r="A6824" s="26">
        <v>44596.403715277775</v>
      </c>
      <c r="B6824" s="23" t="s">
        <v>0</v>
      </c>
      <c r="C6824" s="23" t="s">
        <v>8694</v>
      </c>
      <c r="D6824" s="23" t="s">
        <v>586</v>
      </c>
      <c r="E6824" s="23" t="s">
        <v>1</v>
      </c>
      <c r="F6824" s="23" t="s">
        <v>7</v>
      </c>
      <c r="G6824" s="23" t="s">
        <v>3</v>
      </c>
      <c r="I6824" s="23" t="s">
        <v>7412</v>
      </c>
      <c r="J6824" s="23"/>
      <c r="K6824" s="23" t="s">
        <v>9712</v>
      </c>
      <c r="L6824" s="23" t="s">
        <v>9539</v>
      </c>
      <c r="M6824" s="23">
        <f>YEAR(Tabla2[[#This Row],[Fecha de creación]])</f>
        <v>2022</v>
      </c>
      <c r="N6824" s="23">
        <f>MONTH(Tabla2[[#This Row],[Fecha de creación]])</f>
        <v>2</v>
      </c>
      <c r="O6824" s="6"/>
    </row>
    <row r="6825" spans="1:15" x14ac:dyDescent="0.25">
      <c r="A6825" s="26">
        <v>44596.408437500002</v>
      </c>
      <c r="B6825" s="23" t="s">
        <v>0</v>
      </c>
      <c r="C6825" s="23" t="s">
        <v>8695</v>
      </c>
      <c r="D6825" s="23" t="s">
        <v>586</v>
      </c>
      <c r="E6825" s="23" t="s">
        <v>1</v>
      </c>
      <c r="F6825" s="23" t="s">
        <v>22</v>
      </c>
      <c r="G6825" s="23" t="s">
        <v>975</v>
      </c>
      <c r="H6825" s="2" t="s">
        <v>7742</v>
      </c>
      <c r="I6825" s="23" t="s">
        <v>7412</v>
      </c>
      <c r="J6825" s="23"/>
      <c r="K6825" s="23" t="s">
        <v>9712</v>
      </c>
      <c r="L6825" s="23" t="s">
        <v>9539</v>
      </c>
      <c r="M6825" s="23">
        <f>YEAR(Tabla2[[#This Row],[Fecha de creación]])</f>
        <v>2022</v>
      </c>
      <c r="N6825" s="23">
        <f>MONTH(Tabla2[[#This Row],[Fecha de creación]])</f>
        <v>2</v>
      </c>
      <c r="O6825" s="6"/>
    </row>
    <row r="6826" spans="1:15" x14ac:dyDescent="0.25">
      <c r="A6826" s="26">
        <v>44596</v>
      </c>
      <c r="B6826" s="23" t="s">
        <v>0</v>
      </c>
      <c r="C6826" s="23" t="s">
        <v>8696</v>
      </c>
      <c r="D6826" s="23" t="s">
        <v>364</v>
      </c>
      <c r="E6826" s="23" t="s">
        <v>1</v>
      </c>
      <c r="F6826" s="23" t="s">
        <v>7</v>
      </c>
      <c r="G6826" s="23" t="s">
        <v>1551</v>
      </c>
      <c r="H6826" s="2" t="s">
        <v>7725</v>
      </c>
      <c r="I6826" s="23" t="s">
        <v>11</v>
      </c>
      <c r="J6826" s="23"/>
      <c r="K6826" s="23" t="s">
        <v>9712</v>
      </c>
      <c r="L6826" s="23" t="s">
        <v>9538</v>
      </c>
      <c r="M6826" s="23">
        <f>YEAR(Tabla2[[#This Row],[Fecha de creación]])</f>
        <v>2022</v>
      </c>
      <c r="N6826" s="23">
        <f>MONTH(Tabla2[[#This Row],[Fecha de creación]])</f>
        <v>2</v>
      </c>
      <c r="O6826" s="6"/>
    </row>
    <row r="6827" spans="1:15" x14ac:dyDescent="0.25">
      <c r="A6827" s="26">
        <v>44596</v>
      </c>
      <c r="B6827" s="23" t="s">
        <v>0</v>
      </c>
      <c r="C6827" s="23" t="s">
        <v>8697</v>
      </c>
      <c r="D6827" s="23" t="s">
        <v>5595</v>
      </c>
      <c r="E6827" s="23" t="s">
        <v>1</v>
      </c>
      <c r="F6827" s="23" t="s">
        <v>22</v>
      </c>
      <c r="G6827" s="23" t="s">
        <v>975</v>
      </c>
      <c r="H6827" s="2" t="s">
        <v>7746</v>
      </c>
      <c r="I6827" s="23" t="s">
        <v>7412</v>
      </c>
      <c r="J6827" s="23"/>
      <c r="K6827" s="23" t="s">
        <v>9712</v>
      </c>
      <c r="L6827" s="23" t="s">
        <v>9539</v>
      </c>
      <c r="M6827" s="23">
        <f>YEAR(Tabla2[[#This Row],[Fecha de creación]])</f>
        <v>2022</v>
      </c>
      <c r="N6827" s="23">
        <f>MONTH(Tabla2[[#This Row],[Fecha de creación]])</f>
        <v>2</v>
      </c>
      <c r="O6827" s="6"/>
    </row>
    <row r="6828" spans="1:15" x14ac:dyDescent="0.25">
      <c r="A6828" s="26">
        <v>44596</v>
      </c>
      <c r="B6828" s="23" t="s">
        <v>0</v>
      </c>
      <c r="C6828" s="23" t="s">
        <v>8698</v>
      </c>
      <c r="D6828" s="23" t="s">
        <v>7521</v>
      </c>
      <c r="E6828" s="23" t="s">
        <v>1</v>
      </c>
      <c r="F6828" s="23" t="s">
        <v>22</v>
      </c>
      <c r="G6828" s="23" t="s">
        <v>975</v>
      </c>
      <c r="H6828" s="2" t="s">
        <v>8893</v>
      </c>
      <c r="I6828" s="23" t="s">
        <v>7412</v>
      </c>
      <c r="J6828" s="23"/>
      <c r="K6828" s="23" t="s">
        <v>9712</v>
      </c>
      <c r="L6828" s="23" t="s">
        <v>9538</v>
      </c>
      <c r="M6828" s="23">
        <f>YEAR(Tabla2[[#This Row],[Fecha de creación]])</f>
        <v>2022</v>
      </c>
      <c r="N6828" s="23">
        <f>MONTH(Tabla2[[#This Row],[Fecha de creación]])</f>
        <v>2</v>
      </c>
      <c r="O6828" s="6"/>
    </row>
    <row r="6829" spans="1:15" x14ac:dyDescent="0.25">
      <c r="A6829" s="26">
        <v>44596</v>
      </c>
      <c r="B6829" s="23" t="s">
        <v>0</v>
      </c>
      <c r="C6829" s="23" t="s">
        <v>8699</v>
      </c>
      <c r="D6829" s="23" t="s">
        <v>999</v>
      </c>
      <c r="E6829" s="23" t="s">
        <v>1</v>
      </c>
      <c r="F6829" s="23" t="s">
        <v>7</v>
      </c>
      <c r="G6829" s="23" t="s">
        <v>975</v>
      </c>
      <c r="H6829" s="2" t="s">
        <v>7744</v>
      </c>
      <c r="I6829" s="23" t="s">
        <v>7412</v>
      </c>
      <c r="J6829" s="23"/>
      <c r="K6829" s="23" t="s">
        <v>9712</v>
      </c>
      <c r="L6829" s="23" t="s">
        <v>9538</v>
      </c>
      <c r="M6829" s="23">
        <f>YEAR(Tabla2[[#This Row],[Fecha de creación]])</f>
        <v>2022</v>
      </c>
      <c r="N6829" s="23">
        <f>MONTH(Tabla2[[#This Row],[Fecha de creación]])</f>
        <v>2</v>
      </c>
      <c r="O6829" s="6"/>
    </row>
    <row r="6830" spans="1:15" x14ac:dyDescent="0.25">
      <c r="A6830" s="26">
        <v>44596</v>
      </c>
      <c r="B6830" s="23" t="s">
        <v>0</v>
      </c>
      <c r="C6830" s="23" t="s">
        <v>8700</v>
      </c>
      <c r="D6830" s="23" t="s">
        <v>999</v>
      </c>
      <c r="E6830" s="23" t="s">
        <v>1</v>
      </c>
      <c r="F6830" s="23" t="s">
        <v>7</v>
      </c>
      <c r="G6830" s="23" t="s">
        <v>975</v>
      </c>
      <c r="H6830" s="2" t="s">
        <v>7744</v>
      </c>
      <c r="I6830" s="23" t="s">
        <v>7412</v>
      </c>
      <c r="J6830" s="23"/>
      <c r="K6830" s="23" t="s">
        <v>9712</v>
      </c>
      <c r="L6830" s="23" t="s">
        <v>9538</v>
      </c>
      <c r="M6830" s="23">
        <f>YEAR(Tabla2[[#This Row],[Fecha de creación]])</f>
        <v>2022</v>
      </c>
      <c r="N6830" s="23">
        <f>MONTH(Tabla2[[#This Row],[Fecha de creación]])</f>
        <v>2</v>
      </c>
      <c r="O6830" s="6"/>
    </row>
    <row r="6831" spans="1:15" x14ac:dyDescent="0.25">
      <c r="A6831" s="26">
        <v>44596</v>
      </c>
      <c r="B6831" s="23" t="s">
        <v>0</v>
      </c>
      <c r="C6831" s="23" t="s">
        <v>8701</v>
      </c>
      <c r="D6831" s="23" t="s">
        <v>349</v>
      </c>
      <c r="E6831" s="23" t="s">
        <v>1</v>
      </c>
      <c r="F6831" s="23" t="s">
        <v>7</v>
      </c>
      <c r="G6831" s="23" t="s">
        <v>975</v>
      </c>
      <c r="H6831" s="2" t="s">
        <v>7980</v>
      </c>
      <c r="I6831" s="23" t="s">
        <v>7412</v>
      </c>
      <c r="J6831" s="23"/>
      <c r="K6831" s="23" t="s">
        <v>9712</v>
      </c>
      <c r="L6831" s="23" t="s">
        <v>9538</v>
      </c>
      <c r="M6831" s="23">
        <f>YEAR(Tabla2[[#This Row],[Fecha de creación]])</f>
        <v>2022</v>
      </c>
      <c r="N6831" s="23">
        <f>MONTH(Tabla2[[#This Row],[Fecha de creación]])</f>
        <v>2</v>
      </c>
      <c r="O6831" s="6"/>
    </row>
    <row r="6832" spans="1:15" x14ac:dyDescent="0.25">
      <c r="A6832" s="26">
        <v>44596</v>
      </c>
      <c r="B6832" s="23" t="s">
        <v>19</v>
      </c>
      <c r="C6832" s="23" t="s">
        <v>8702</v>
      </c>
      <c r="D6832" s="23" t="s">
        <v>5891</v>
      </c>
      <c r="E6832" s="23" t="s">
        <v>1</v>
      </c>
      <c r="F6832" s="23" t="s">
        <v>7</v>
      </c>
      <c r="G6832" s="23" t="s">
        <v>975</v>
      </c>
      <c r="H6832" s="2" t="s">
        <v>8425</v>
      </c>
      <c r="I6832" s="23" t="s">
        <v>8107</v>
      </c>
      <c r="J6832" s="23"/>
      <c r="K6832" s="23" t="s">
        <v>9712</v>
      </c>
      <c r="L6832" s="23" t="s">
        <v>9538</v>
      </c>
      <c r="M6832" s="23">
        <f>YEAR(Tabla2[[#This Row],[Fecha de creación]])</f>
        <v>2022</v>
      </c>
      <c r="N6832" s="23">
        <f>MONTH(Tabla2[[#This Row],[Fecha de creación]])</f>
        <v>2</v>
      </c>
    </row>
    <row r="6833" spans="1:14" x14ac:dyDescent="0.25">
      <c r="A6833" s="26">
        <v>44596</v>
      </c>
      <c r="B6833" s="23" t="s">
        <v>0</v>
      </c>
      <c r="C6833" s="23" t="s">
        <v>8703</v>
      </c>
      <c r="D6833" s="23" t="s">
        <v>1016</v>
      </c>
      <c r="E6833" s="23" t="s">
        <v>1</v>
      </c>
      <c r="F6833" s="23" t="s">
        <v>7</v>
      </c>
      <c r="G6833" s="23" t="s">
        <v>975</v>
      </c>
      <c r="H6833" s="2" t="s">
        <v>7731</v>
      </c>
      <c r="I6833" s="23" t="s">
        <v>5999</v>
      </c>
      <c r="J6833" s="23"/>
      <c r="K6833" s="23" t="s">
        <v>9712</v>
      </c>
      <c r="L6833" s="23" t="s">
        <v>9538</v>
      </c>
      <c r="M6833" s="23">
        <f>YEAR(Tabla2[[#This Row],[Fecha de creación]])</f>
        <v>2022</v>
      </c>
      <c r="N6833" s="23">
        <f>MONTH(Tabla2[[#This Row],[Fecha de creación]])</f>
        <v>2</v>
      </c>
    </row>
    <row r="6834" spans="1:14" x14ac:dyDescent="0.25">
      <c r="A6834" s="26">
        <v>44596</v>
      </c>
      <c r="B6834" s="23" t="s">
        <v>0</v>
      </c>
      <c r="C6834" s="23" t="s">
        <v>8704</v>
      </c>
      <c r="D6834" s="23" t="s">
        <v>1016</v>
      </c>
      <c r="E6834" s="23" t="s">
        <v>1</v>
      </c>
      <c r="F6834" s="23" t="s">
        <v>7</v>
      </c>
      <c r="G6834" s="23" t="s">
        <v>975</v>
      </c>
      <c r="H6834" s="2" t="s">
        <v>7731</v>
      </c>
      <c r="I6834" s="23" t="s">
        <v>5999</v>
      </c>
      <c r="J6834" s="23"/>
      <c r="K6834" s="23" t="s">
        <v>9712</v>
      </c>
      <c r="L6834" s="23" t="s">
        <v>9539</v>
      </c>
      <c r="M6834" s="23">
        <f>YEAR(Tabla2[[#This Row],[Fecha de creación]])</f>
        <v>2022</v>
      </c>
      <c r="N6834" s="23">
        <f>MONTH(Tabla2[[#This Row],[Fecha de creación]])</f>
        <v>2</v>
      </c>
    </row>
    <row r="6835" spans="1:14" x14ac:dyDescent="0.25">
      <c r="A6835" s="26">
        <v>44596</v>
      </c>
      <c r="B6835" s="23" t="s">
        <v>0</v>
      </c>
      <c r="C6835" s="23" t="s">
        <v>8705</v>
      </c>
      <c r="D6835" s="23" t="s">
        <v>382</v>
      </c>
      <c r="E6835" s="23" t="s">
        <v>1</v>
      </c>
      <c r="F6835" s="23" t="s">
        <v>7</v>
      </c>
      <c r="G6835" s="23" t="s">
        <v>975</v>
      </c>
      <c r="H6835" s="2" t="s">
        <v>7723</v>
      </c>
      <c r="I6835" s="23" t="s">
        <v>5999</v>
      </c>
      <c r="J6835" s="23"/>
      <c r="K6835" s="23" t="s">
        <v>9712</v>
      </c>
      <c r="L6835" s="23" t="s">
        <v>9538</v>
      </c>
      <c r="M6835" s="23">
        <f>YEAR(Tabla2[[#This Row],[Fecha de creación]])</f>
        <v>2022</v>
      </c>
      <c r="N6835" s="23">
        <f>MONTH(Tabla2[[#This Row],[Fecha de creación]])</f>
        <v>2</v>
      </c>
    </row>
    <row r="6836" spans="1:14" x14ac:dyDescent="0.25">
      <c r="A6836" s="26">
        <v>44596</v>
      </c>
      <c r="B6836" s="23" t="s">
        <v>0</v>
      </c>
      <c r="C6836" s="23" t="s">
        <v>8706</v>
      </c>
      <c r="D6836" s="23" t="s">
        <v>49</v>
      </c>
      <c r="E6836" s="23" t="s">
        <v>1</v>
      </c>
      <c r="F6836" s="23" t="s">
        <v>7</v>
      </c>
      <c r="G6836" s="23" t="s">
        <v>975</v>
      </c>
      <c r="H6836" s="2" t="s">
        <v>7745</v>
      </c>
      <c r="I6836" s="23" t="s">
        <v>5999</v>
      </c>
      <c r="J6836" s="23"/>
      <c r="K6836" s="23" t="s">
        <v>9712</v>
      </c>
      <c r="L6836" s="23" t="s">
        <v>9538</v>
      </c>
      <c r="M6836" s="23">
        <f>YEAR(Tabla2[[#This Row],[Fecha de creación]])</f>
        <v>2022</v>
      </c>
      <c r="N6836" s="23">
        <f>MONTH(Tabla2[[#This Row],[Fecha de creación]])</f>
        <v>2</v>
      </c>
    </row>
    <row r="6837" spans="1:14" x14ac:dyDescent="0.25">
      <c r="A6837" s="26">
        <v>44596</v>
      </c>
      <c r="B6837" s="23" t="s">
        <v>0</v>
      </c>
      <c r="C6837" s="23" t="s">
        <v>8707</v>
      </c>
      <c r="D6837" s="23" t="s">
        <v>7521</v>
      </c>
      <c r="E6837" s="23" t="s">
        <v>1</v>
      </c>
      <c r="F6837" s="23" t="s">
        <v>22</v>
      </c>
      <c r="G6837" s="23" t="s">
        <v>975</v>
      </c>
      <c r="H6837" s="2" t="s">
        <v>8893</v>
      </c>
      <c r="I6837" s="23" t="s">
        <v>7412</v>
      </c>
      <c r="J6837" s="23"/>
      <c r="K6837" s="23" t="s">
        <v>9712</v>
      </c>
      <c r="L6837" s="23" t="s">
        <v>9539</v>
      </c>
      <c r="M6837" s="23">
        <f>YEAR(Tabla2[[#This Row],[Fecha de creación]])</f>
        <v>2022</v>
      </c>
      <c r="N6837" s="23">
        <f>MONTH(Tabla2[[#This Row],[Fecha de creación]])</f>
        <v>2</v>
      </c>
    </row>
    <row r="6838" spans="1:14" x14ac:dyDescent="0.25">
      <c r="A6838" s="26">
        <v>44596</v>
      </c>
      <c r="B6838" s="23" t="s">
        <v>0</v>
      </c>
      <c r="C6838" s="23" t="s">
        <v>8708</v>
      </c>
      <c r="D6838" s="23" t="s">
        <v>49</v>
      </c>
      <c r="E6838" s="23" t="s">
        <v>1</v>
      </c>
      <c r="F6838" s="23" t="s">
        <v>7</v>
      </c>
      <c r="G6838" s="23" t="s">
        <v>975</v>
      </c>
      <c r="H6838" s="2" t="s">
        <v>7745</v>
      </c>
      <c r="I6838" s="23" t="s">
        <v>5999</v>
      </c>
      <c r="J6838" s="23"/>
      <c r="K6838" s="23" t="s">
        <v>9712</v>
      </c>
      <c r="L6838" s="23" t="s">
        <v>9538</v>
      </c>
      <c r="M6838" s="23">
        <f>YEAR(Tabla2[[#This Row],[Fecha de creación]])</f>
        <v>2022</v>
      </c>
      <c r="N6838" s="23">
        <f>MONTH(Tabla2[[#This Row],[Fecha de creación]])</f>
        <v>2</v>
      </c>
    </row>
    <row r="6839" spans="1:14" x14ac:dyDescent="0.25">
      <c r="A6839" s="26">
        <v>44596</v>
      </c>
      <c r="B6839" s="23" t="s">
        <v>0</v>
      </c>
      <c r="C6839" s="23" t="s">
        <v>8709</v>
      </c>
      <c r="D6839" s="23" t="s">
        <v>21</v>
      </c>
      <c r="E6839" s="23" t="s">
        <v>1</v>
      </c>
      <c r="F6839" s="23" t="s">
        <v>22</v>
      </c>
      <c r="G6839" s="23" t="s">
        <v>975</v>
      </c>
      <c r="H6839" s="2" t="s">
        <v>7744</v>
      </c>
      <c r="I6839" s="23" t="s">
        <v>7412</v>
      </c>
      <c r="J6839" s="23"/>
      <c r="K6839" s="23" t="s">
        <v>9712</v>
      </c>
      <c r="L6839" s="23" t="s">
        <v>9538</v>
      </c>
      <c r="M6839" s="23">
        <f>YEAR(Tabla2[[#This Row],[Fecha de creación]])</f>
        <v>2022</v>
      </c>
      <c r="N6839" s="23">
        <f>MONTH(Tabla2[[#This Row],[Fecha de creación]])</f>
        <v>2</v>
      </c>
    </row>
    <row r="6840" spans="1:14" x14ac:dyDescent="0.25">
      <c r="A6840" s="26">
        <v>44597.364849537036</v>
      </c>
      <c r="B6840" s="23" t="s">
        <v>0</v>
      </c>
      <c r="C6840" s="23" t="s">
        <v>8710</v>
      </c>
      <c r="D6840" s="23" t="s">
        <v>989</v>
      </c>
      <c r="E6840" s="23" t="s">
        <v>1</v>
      </c>
      <c r="F6840" s="23" t="s">
        <v>7</v>
      </c>
      <c r="G6840" s="23" t="s">
        <v>975</v>
      </c>
      <c r="H6840" s="2" t="s">
        <v>8480</v>
      </c>
      <c r="I6840" s="23" t="s">
        <v>7412</v>
      </c>
      <c r="J6840" s="23"/>
      <c r="K6840" s="23" t="s">
        <v>9712</v>
      </c>
      <c r="L6840" s="23" t="s">
        <v>9538</v>
      </c>
      <c r="M6840" s="23">
        <f>YEAR(Tabla2[[#This Row],[Fecha de creación]])</f>
        <v>2022</v>
      </c>
      <c r="N6840" s="23">
        <f>MONTH(Tabla2[[#This Row],[Fecha de creación]])</f>
        <v>2</v>
      </c>
    </row>
    <row r="6841" spans="1:14" x14ac:dyDescent="0.25">
      <c r="A6841" s="26">
        <v>44597.430601851855</v>
      </c>
      <c r="B6841" s="23" t="s">
        <v>0</v>
      </c>
      <c r="C6841" s="23" t="s">
        <v>8711</v>
      </c>
      <c r="D6841" s="23" t="s">
        <v>999</v>
      </c>
      <c r="E6841" s="23" t="s">
        <v>1</v>
      </c>
      <c r="F6841" s="23" t="s">
        <v>7</v>
      </c>
      <c r="G6841" s="23" t="s">
        <v>975</v>
      </c>
      <c r="H6841" s="2" t="s">
        <v>7744</v>
      </c>
      <c r="I6841" s="23" t="s">
        <v>7412</v>
      </c>
      <c r="J6841" s="23"/>
      <c r="K6841" s="23" t="s">
        <v>9712</v>
      </c>
      <c r="L6841" s="23" t="s">
        <v>9538</v>
      </c>
      <c r="M6841" s="23">
        <f>YEAR(Tabla2[[#This Row],[Fecha de creación]])</f>
        <v>2022</v>
      </c>
      <c r="N6841" s="23">
        <f>MONTH(Tabla2[[#This Row],[Fecha de creación]])</f>
        <v>2</v>
      </c>
    </row>
    <row r="6842" spans="1:14" x14ac:dyDescent="0.25">
      <c r="A6842" s="26">
        <v>44597</v>
      </c>
      <c r="B6842" s="23" t="s">
        <v>0</v>
      </c>
      <c r="C6842" s="23" t="s">
        <v>8712</v>
      </c>
      <c r="D6842" s="23" t="s">
        <v>7521</v>
      </c>
      <c r="E6842" s="23" t="s">
        <v>1</v>
      </c>
      <c r="F6842" s="23" t="s">
        <v>22</v>
      </c>
      <c r="G6842" s="23" t="s">
        <v>975</v>
      </c>
      <c r="H6842" s="2" t="s">
        <v>8893</v>
      </c>
      <c r="I6842" s="23" t="s">
        <v>7412</v>
      </c>
      <c r="J6842" s="23"/>
      <c r="K6842" s="23" t="s">
        <v>9712</v>
      </c>
      <c r="L6842" s="23" t="s">
        <v>9538</v>
      </c>
      <c r="M6842" s="23">
        <f>YEAR(Tabla2[[#This Row],[Fecha de creación]])</f>
        <v>2022</v>
      </c>
      <c r="N6842" s="23">
        <f>MONTH(Tabla2[[#This Row],[Fecha de creación]])</f>
        <v>2</v>
      </c>
    </row>
    <row r="6843" spans="1:14" x14ac:dyDescent="0.25">
      <c r="A6843" s="26">
        <v>44597</v>
      </c>
      <c r="B6843" s="23" t="s">
        <v>0</v>
      </c>
      <c r="C6843" s="23" t="s">
        <v>8713</v>
      </c>
      <c r="D6843" s="23" t="s">
        <v>615</v>
      </c>
      <c r="E6843" s="23" t="s">
        <v>1</v>
      </c>
      <c r="F6843" s="23" t="s">
        <v>7</v>
      </c>
      <c r="G6843" s="23" t="s">
        <v>975</v>
      </c>
      <c r="H6843" s="2" t="s">
        <v>7745</v>
      </c>
      <c r="I6843" s="23" t="s">
        <v>7412</v>
      </c>
      <c r="J6843" s="23"/>
      <c r="K6843" s="23" t="s">
        <v>9712</v>
      </c>
      <c r="L6843" s="23" t="s">
        <v>9538</v>
      </c>
      <c r="M6843" s="23">
        <f>YEAR(Tabla2[[#This Row],[Fecha de creación]])</f>
        <v>2022</v>
      </c>
      <c r="N6843" s="23">
        <f>MONTH(Tabla2[[#This Row],[Fecha de creación]])</f>
        <v>2</v>
      </c>
    </row>
    <row r="6844" spans="1:14" x14ac:dyDescent="0.25">
      <c r="A6844" s="26">
        <v>44597</v>
      </c>
      <c r="B6844" s="23" t="s">
        <v>56</v>
      </c>
      <c r="C6844" s="23" t="s">
        <v>8714</v>
      </c>
      <c r="D6844" s="23" t="s">
        <v>7351</v>
      </c>
      <c r="E6844" s="23" t="s">
        <v>1</v>
      </c>
      <c r="F6844" s="23" t="s">
        <v>7</v>
      </c>
      <c r="G6844" s="23" t="s">
        <v>975</v>
      </c>
      <c r="H6844" s="2" t="s">
        <v>8459</v>
      </c>
      <c r="I6844" s="23" t="s">
        <v>7342</v>
      </c>
      <c r="J6844" s="23" t="s">
        <v>59</v>
      </c>
      <c r="K6844" s="23" t="s">
        <v>9712</v>
      </c>
      <c r="L6844" s="23" t="s">
        <v>9538</v>
      </c>
      <c r="M6844" s="23">
        <f>YEAR(Tabla2[[#This Row],[Fecha de creación]])</f>
        <v>2022</v>
      </c>
      <c r="N6844" s="23">
        <f>MONTH(Tabla2[[#This Row],[Fecha de creación]])</f>
        <v>2</v>
      </c>
    </row>
    <row r="6845" spans="1:14" x14ac:dyDescent="0.25">
      <c r="A6845" s="26">
        <v>44598.372858796298</v>
      </c>
      <c r="B6845" s="23" t="s">
        <v>0</v>
      </c>
      <c r="C6845" s="23" t="s">
        <v>8715</v>
      </c>
      <c r="D6845" s="23" t="s">
        <v>535</v>
      </c>
      <c r="E6845" s="23" t="s">
        <v>1</v>
      </c>
      <c r="F6845" s="23" t="s">
        <v>7</v>
      </c>
      <c r="G6845" s="23" t="s">
        <v>1551</v>
      </c>
      <c r="H6845" s="2" t="s">
        <v>7743</v>
      </c>
      <c r="I6845" s="23" t="s">
        <v>11</v>
      </c>
      <c r="J6845" s="23"/>
      <c r="K6845" s="23" t="s">
        <v>9712</v>
      </c>
      <c r="L6845" s="23" t="s">
        <v>9538</v>
      </c>
      <c r="M6845" s="23">
        <f>YEAR(Tabla2[[#This Row],[Fecha de creación]])</f>
        <v>2022</v>
      </c>
      <c r="N6845" s="23">
        <f>MONTH(Tabla2[[#This Row],[Fecha de creación]])</f>
        <v>2</v>
      </c>
    </row>
    <row r="6846" spans="1:14" x14ac:dyDescent="0.25">
      <c r="A6846" s="26">
        <v>44598.388923611114</v>
      </c>
      <c r="B6846" s="23" t="s">
        <v>0</v>
      </c>
      <c r="C6846" s="23" t="s">
        <v>8716</v>
      </c>
      <c r="D6846" s="23" t="s">
        <v>6</v>
      </c>
      <c r="E6846" s="23" t="s">
        <v>1</v>
      </c>
      <c r="F6846" s="23" t="s">
        <v>7</v>
      </c>
      <c r="G6846" s="23" t="s">
        <v>975</v>
      </c>
      <c r="H6846" s="2" t="s">
        <v>7722</v>
      </c>
      <c r="I6846" s="23" t="s">
        <v>5999</v>
      </c>
      <c r="J6846" s="23"/>
      <c r="K6846" s="23" t="s">
        <v>9712</v>
      </c>
      <c r="L6846" s="23" t="s">
        <v>9538</v>
      </c>
      <c r="M6846" s="23">
        <f>YEAR(Tabla2[[#This Row],[Fecha de creación]])</f>
        <v>2022</v>
      </c>
      <c r="N6846" s="23">
        <f>MONTH(Tabla2[[#This Row],[Fecha de creación]])</f>
        <v>2</v>
      </c>
    </row>
    <row r="6847" spans="1:14" x14ac:dyDescent="0.25">
      <c r="A6847" s="26">
        <v>44598</v>
      </c>
      <c r="B6847" s="23" t="s">
        <v>0</v>
      </c>
      <c r="C6847" s="23" t="s">
        <v>8717</v>
      </c>
      <c r="D6847" s="23" t="s">
        <v>6</v>
      </c>
      <c r="E6847" s="23" t="s">
        <v>1</v>
      </c>
      <c r="F6847" s="23" t="s">
        <v>7</v>
      </c>
      <c r="G6847" s="23" t="s">
        <v>975</v>
      </c>
      <c r="H6847" s="2" t="s">
        <v>7722</v>
      </c>
      <c r="I6847" s="23" t="s">
        <v>5999</v>
      </c>
      <c r="J6847" s="23"/>
      <c r="K6847" s="23" t="s">
        <v>9712</v>
      </c>
      <c r="L6847" s="23" t="s">
        <v>9538</v>
      </c>
      <c r="M6847" s="23">
        <f>YEAR(Tabla2[[#This Row],[Fecha de creación]])</f>
        <v>2022</v>
      </c>
      <c r="N6847" s="23">
        <f>MONTH(Tabla2[[#This Row],[Fecha de creación]])</f>
        <v>2</v>
      </c>
    </row>
    <row r="6848" spans="1:14" x14ac:dyDescent="0.25">
      <c r="A6848" s="26">
        <v>44598</v>
      </c>
      <c r="B6848" s="23" t="s">
        <v>0</v>
      </c>
      <c r="C6848" s="23" t="s">
        <v>8718</v>
      </c>
      <c r="D6848" s="23" t="s">
        <v>535</v>
      </c>
      <c r="E6848" s="23" t="s">
        <v>1</v>
      </c>
      <c r="F6848" s="23" t="s">
        <v>7</v>
      </c>
      <c r="G6848" s="23" t="s">
        <v>1551</v>
      </c>
      <c r="H6848" s="2" t="s">
        <v>7743</v>
      </c>
      <c r="I6848" s="23" t="s">
        <v>11</v>
      </c>
      <c r="J6848" s="23"/>
      <c r="K6848" s="23" t="s">
        <v>9712</v>
      </c>
      <c r="L6848" s="23" t="s">
        <v>9538</v>
      </c>
      <c r="M6848" s="23">
        <f>YEAR(Tabla2[[#This Row],[Fecha de creación]])</f>
        <v>2022</v>
      </c>
      <c r="N6848" s="23">
        <f>MONTH(Tabla2[[#This Row],[Fecha de creación]])</f>
        <v>2</v>
      </c>
    </row>
    <row r="6849" spans="1:14" x14ac:dyDescent="0.25">
      <c r="A6849" s="26">
        <v>44598</v>
      </c>
      <c r="B6849" s="23" t="s">
        <v>0</v>
      </c>
      <c r="C6849" s="23" t="s">
        <v>8719</v>
      </c>
      <c r="D6849" s="23" t="s">
        <v>49</v>
      </c>
      <c r="E6849" s="23" t="s">
        <v>1</v>
      </c>
      <c r="F6849" s="23" t="s">
        <v>7</v>
      </c>
      <c r="G6849" s="23" t="s">
        <v>975</v>
      </c>
      <c r="H6849" s="2" t="s">
        <v>7745</v>
      </c>
      <c r="I6849" s="23" t="s">
        <v>5999</v>
      </c>
      <c r="J6849" s="23"/>
      <c r="K6849" s="23" t="s">
        <v>9712</v>
      </c>
      <c r="L6849" s="23" t="s">
        <v>9538</v>
      </c>
      <c r="M6849" s="23">
        <f>YEAR(Tabla2[[#This Row],[Fecha de creación]])</f>
        <v>2022</v>
      </c>
      <c r="N6849" s="23">
        <f>MONTH(Tabla2[[#This Row],[Fecha de creación]])</f>
        <v>2</v>
      </c>
    </row>
    <row r="6850" spans="1:14" x14ac:dyDescent="0.25">
      <c r="A6850" s="26">
        <v>44598</v>
      </c>
      <c r="B6850" s="23" t="s">
        <v>0</v>
      </c>
      <c r="C6850" s="23" t="s">
        <v>8720</v>
      </c>
      <c r="D6850" s="23" t="s">
        <v>382</v>
      </c>
      <c r="E6850" s="23" t="s">
        <v>1</v>
      </c>
      <c r="F6850" s="23" t="s">
        <v>7</v>
      </c>
      <c r="G6850" s="23" t="s">
        <v>975</v>
      </c>
      <c r="H6850" s="2" t="s">
        <v>7723</v>
      </c>
      <c r="I6850" s="23" t="s">
        <v>5999</v>
      </c>
      <c r="J6850" s="23"/>
      <c r="K6850" s="23" t="s">
        <v>9712</v>
      </c>
      <c r="L6850" s="23" t="s">
        <v>9538</v>
      </c>
      <c r="M6850" s="23">
        <f>YEAR(Tabla2[[#This Row],[Fecha de creación]])</f>
        <v>2022</v>
      </c>
      <c r="N6850" s="23">
        <f>MONTH(Tabla2[[#This Row],[Fecha de creación]])</f>
        <v>2</v>
      </c>
    </row>
    <row r="6851" spans="1:14" x14ac:dyDescent="0.25">
      <c r="A6851" s="26">
        <v>44598</v>
      </c>
      <c r="B6851" s="23" t="s">
        <v>0</v>
      </c>
      <c r="C6851" s="23" t="s">
        <v>8721</v>
      </c>
      <c r="D6851" s="23" t="s">
        <v>6</v>
      </c>
      <c r="E6851" s="23" t="s">
        <v>1</v>
      </c>
      <c r="F6851" s="23" t="s">
        <v>7</v>
      </c>
      <c r="G6851" s="23" t="s">
        <v>975</v>
      </c>
      <c r="H6851" s="2" t="s">
        <v>7722</v>
      </c>
      <c r="I6851" s="23" t="s">
        <v>5999</v>
      </c>
      <c r="J6851" s="23"/>
      <c r="K6851" s="23" t="s">
        <v>9712</v>
      </c>
      <c r="L6851" s="23" t="s">
        <v>9539</v>
      </c>
      <c r="M6851" s="23">
        <f>YEAR(Tabla2[[#This Row],[Fecha de creación]])</f>
        <v>2022</v>
      </c>
      <c r="N6851" s="23">
        <f>MONTH(Tabla2[[#This Row],[Fecha de creación]])</f>
        <v>2</v>
      </c>
    </row>
    <row r="6852" spans="1:14" x14ac:dyDescent="0.25">
      <c r="A6852" s="26">
        <v>44598</v>
      </c>
      <c r="B6852" s="23" t="s">
        <v>0</v>
      </c>
      <c r="C6852" s="23" t="s">
        <v>8722</v>
      </c>
      <c r="D6852" s="23" t="s">
        <v>382</v>
      </c>
      <c r="E6852" s="23" t="s">
        <v>1</v>
      </c>
      <c r="F6852" s="23" t="s">
        <v>7</v>
      </c>
      <c r="G6852" s="23" t="s">
        <v>975</v>
      </c>
      <c r="H6852" s="2" t="s">
        <v>7723</v>
      </c>
      <c r="I6852" s="23" t="s">
        <v>5999</v>
      </c>
      <c r="J6852" s="23"/>
      <c r="K6852" s="23" t="s">
        <v>9712</v>
      </c>
      <c r="L6852" s="23" t="s">
        <v>9538</v>
      </c>
      <c r="M6852" s="23">
        <f>YEAR(Tabla2[[#This Row],[Fecha de creación]])</f>
        <v>2022</v>
      </c>
      <c r="N6852" s="23">
        <f>MONTH(Tabla2[[#This Row],[Fecha de creación]])</f>
        <v>2</v>
      </c>
    </row>
    <row r="6853" spans="1:14" x14ac:dyDescent="0.25">
      <c r="A6853" s="26">
        <v>44598</v>
      </c>
      <c r="B6853" s="23" t="s">
        <v>0</v>
      </c>
      <c r="C6853" s="23" t="s">
        <v>8723</v>
      </c>
      <c r="D6853" s="23" t="s">
        <v>49</v>
      </c>
      <c r="E6853" s="23" t="s">
        <v>1</v>
      </c>
      <c r="F6853" s="23" t="s">
        <v>7</v>
      </c>
      <c r="G6853" s="23" t="s">
        <v>975</v>
      </c>
      <c r="H6853" s="2" t="s">
        <v>7745</v>
      </c>
      <c r="I6853" s="23" t="s">
        <v>5999</v>
      </c>
      <c r="J6853" s="23"/>
      <c r="K6853" s="23" t="s">
        <v>9712</v>
      </c>
      <c r="L6853" s="23" t="s">
        <v>9538</v>
      </c>
      <c r="M6853" s="23">
        <f>YEAR(Tabla2[[#This Row],[Fecha de creación]])</f>
        <v>2022</v>
      </c>
      <c r="N6853" s="23">
        <f>MONTH(Tabla2[[#This Row],[Fecha de creación]])</f>
        <v>2</v>
      </c>
    </row>
    <row r="6854" spans="1:14" x14ac:dyDescent="0.25">
      <c r="A6854" s="26">
        <v>44598</v>
      </c>
      <c r="B6854" s="23" t="s">
        <v>0</v>
      </c>
      <c r="C6854" s="23" t="s">
        <v>8724</v>
      </c>
      <c r="D6854" s="23" t="s">
        <v>6</v>
      </c>
      <c r="E6854" s="23" t="s">
        <v>1</v>
      </c>
      <c r="F6854" s="23" t="s">
        <v>7</v>
      </c>
      <c r="G6854" s="23" t="s">
        <v>975</v>
      </c>
      <c r="H6854" s="2" t="s">
        <v>7722</v>
      </c>
      <c r="I6854" s="23" t="s">
        <v>7412</v>
      </c>
      <c r="J6854" s="23"/>
      <c r="K6854" s="23" t="s">
        <v>9712</v>
      </c>
      <c r="L6854" s="23" t="s">
        <v>9539</v>
      </c>
      <c r="M6854" s="23">
        <f>YEAR(Tabla2[[#This Row],[Fecha de creación]])</f>
        <v>2022</v>
      </c>
      <c r="N6854" s="23">
        <f>MONTH(Tabla2[[#This Row],[Fecha de creación]])</f>
        <v>2</v>
      </c>
    </row>
    <row r="6855" spans="1:14" x14ac:dyDescent="0.25">
      <c r="A6855" s="26">
        <v>44598</v>
      </c>
      <c r="B6855" s="23" t="s">
        <v>0</v>
      </c>
      <c r="C6855" s="23" t="s">
        <v>8725</v>
      </c>
      <c r="D6855" s="23" t="s">
        <v>382</v>
      </c>
      <c r="E6855" s="23" t="s">
        <v>1</v>
      </c>
      <c r="F6855" s="23" t="s">
        <v>7</v>
      </c>
      <c r="G6855" s="23" t="s">
        <v>975</v>
      </c>
      <c r="H6855" s="2" t="s">
        <v>7723</v>
      </c>
      <c r="I6855" s="23" t="s">
        <v>5999</v>
      </c>
      <c r="J6855" s="23"/>
      <c r="K6855" s="23" t="s">
        <v>9712</v>
      </c>
      <c r="L6855" s="23" t="s">
        <v>9538</v>
      </c>
      <c r="M6855" s="23">
        <f>YEAR(Tabla2[[#This Row],[Fecha de creación]])</f>
        <v>2022</v>
      </c>
      <c r="N6855" s="23">
        <f>MONTH(Tabla2[[#This Row],[Fecha de creación]])</f>
        <v>2</v>
      </c>
    </row>
    <row r="6856" spans="1:14" x14ac:dyDescent="0.25">
      <c r="A6856" s="26">
        <v>44598</v>
      </c>
      <c r="B6856" s="23" t="s">
        <v>19</v>
      </c>
      <c r="C6856" s="23" t="s">
        <v>8726</v>
      </c>
      <c r="D6856" s="23" t="s">
        <v>8727</v>
      </c>
      <c r="E6856" s="23" t="s">
        <v>1</v>
      </c>
      <c r="F6856" s="23" t="s">
        <v>22</v>
      </c>
      <c r="G6856" s="23" t="s">
        <v>975</v>
      </c>
      <c r="H6856" s="2" t="s">
        <v>7724</v>
      </c>
      <c r="I6856" s="23" t="s">
        <v>23</v>
      </c>
      <c r="J6856" s="23"/>
      <c r="K6856" s="23" t="s">
        <v>9712</v>
      </c>
      <c r="L6856" s="23" t="s">
        <v>9538</v>
      </c>
      <c r="M6856" s="23">
        <f>YEAR(Tabla2[[#This Row],[Fecha de creación]])</f>
        <v>2022</v>
      </c>
      <c r="N6856" s="23">
        <f>MONTH(Tabla2[[#This Row],[Fecha de creación]])</f>
        <v>2</v>
      </c>
    </row>
    <row r="6857" spans="1:14" x14ac:dyDescent="0.25">
      <c r="A6857" s="26">
        <v>44598</v>
      </c>
      <c r="B6857" s="23" t="s">
        <v>100</v>
      </c>
      <c r="C6857" s="23" t="s">
        <v>8728</v>
      </c>
      <c r="D6857" s="23" t="s">
        <v>6</v>
      </c>
      <c r="E6857" s="23" t="s">
        <v>1</v>
      </c>
      <c r="F6857" s="23" t="s">
        <v>7</v>
      </c>
      <c r="G6857" s="23" t="s">
        <v>975</v>
      </c>
      <c r="H6857" s="2" t="s">
        <v>7722</v>
      </c>
      <c r="I6857" s="23" t="s">
        <v>7575</v>
      </c>
      <c r="J6857" s="23"/>
      <c r="K6857" s="23" t="s">
        <v>9712</v>
      </c>
      <c r="L6857" s="23" t="s">
        <v>9538</v>
      </c>
      <c r="M6857" s="23">
        <f>YEAR(Tabla2[[#This Row],[Fecha de creación]])</f>
        <v>2022</v>
      </c>
      <c r="N6857" s="23">
        <f>MONTH(Tabla2[[#This Row],[Fecha de creación]])</f>
        <v>2</v>
      </c>
    </row>
    <row r="6858" spans="1:14" x14ac:dyDescent="0.25">
      <c r="A6858" s="26">
        <v>44598</v>
      </c>
      <c r="B6858" s="23" t="s">
        <v>0</v>
      </c>
      <c r="C6858" s="23" t="s">
        <v>8729</v>
      </c>
      <c r="D6858" s="23" t="s">
        <v>1002</v>
      </c>
      <c r="E6858" s="23" t="s">
        <v>1</v>
      </c>
      <c r="F6858" s="23" t="s">
        <v>7</v>
      </c>
      <c r="G6858" s="23" t="s">
        <v>975</v>
      </c>
      <c r="H6858" s="2" t="s">
        <v>7736</v>
      </c>
      <c r="I6858" s="23" t="s">
        <v>7412</v>
      </c>
      <c r="J6858" s="23"/>
      <c r="K6858" s="23" t="s">
        <v>9712</v>
      </c>
      <c r="L6858" s="23" t="s">
        <v>9538</v>
      </c>
      <c r="M6858" s="23">
        <f>YEAR(Tabla2[[#This Row],[Fecha de creación]])</f>
        <v>2022</v>
      </c>
      <c r="N6858" s="23">
        <f>MONTH(Tabla2[[#This Row],[Fecha de creación]])</f>
        <v>2</v>
      </c>
    </row>
    <row r="6859" spans="1:14" x14ac:dyDescent="0.25">
      <c r="A6859" s="26">
        <v>44598</v>
      </c>
      <c r="B6859" s="23" t="s">
        <v>0</v>
      </c>
      <c r="C6859" s="23" t="s">
        <v>8730</v>
      </c>
      <c r="D6859" s="23" t="s">
        <v>6</v>
      </c>
      <c r="E6859" s="23" t="s">
        <v>1</v>
      </c>
      <c r="F6859" s="23" t="s">
        <v>7</v>
      </c>
      <c r="G6859" s="23" t="s">
        <v>975</v>
      </c>
      <c r="H6859" s="2" t="s">
        <v>7722</v>
      </c>
      <c r="I6859" s="23" t="s">
        <v>5999</v>
      </c>
      <c r="J6859" s="23"/>
      <c r="K6859" s="23" t="s">
        <v>9712</v>
      </c>
      <c r="L6859" s="23" t="s">
        <v>9538</v>
      </c>
      <c r="M6859" s="23">
        <f>YEAR(Tabla2[[#This Row],[Fecha de creación]])</f>
        <v>2022</v>
      </c>
      <c r="N6859" s="23">
        <f>MONTH(Tabla2[[#This Row],[Fecha de creación]])</f>
        <v>2</v>
      </c>
    </row>
    <row r="6860" spans="1:14" x14ac:dyDescent="0.25">
      <c r="A6860" s="26">
        <v>44598</v>
      </c>
      <c r="B6860" s="23" t="s">
        <v>100</v>
      </c>
      <c r="C6860" s="23" t="s">
        <v>8731</v>
      </c>
      <c r="D6860" s="23" t="s">
        <v>6</v>
      </c>
      <c r="E6860" s="23" t="s">
        <v>1</v>
      </c>
      <c r="F6860" s="23" t="s">
        <v>7</v>
      </c>
      <c r="G6860" s="23" t="s">
        <v>975</v>
      </c>
      <c r="H6860" s="2" t="s">
        <v>7722</v>
      </c>
      <c r="I6860" s="23" t="s">
        <v>7575</v>
      </c>
      <c r="J6860" s="23"/>
      <c r="K6860" s="23" t="s">
        <v>9712</v>
      </c>
      <c r="L6860" s="23" t="s">
        <v>9538</v>
      </c>
      <c r="M6860" s="23">
        <f>YEAR(Tabla2[[#This Row],[Fecha de creación]])</f>
        <v>2022</v>
      </c>
      <c r="N6860" s="23">
        <f>MONTH(Tabla2[[#This Row],[Fecha de creación]])</f>
        <v>2</v>
      </c>
    </row>
    <row r="6861" spans="1:14" x14ac:dyDescent="0.25">
      <c r="A6861" s="26">
        <v>44598</v>
      </c>
      <c r="B6861" s="23" t="s">
        <v>100</v>
      </c>
      <c r="C6861" s="23" t="s">
        <v>8732</v>
      </c>
      <c r="D6861" s="23" t="s">
        <v>6</v>
      </c>
      <c r="E6861" s="23" t="s">
        <v>1</v>
      </c>
      <c r="F6861" s="23" t="s">
        <v>7</v>
      </c>
      <c r="G6861" s="23" t="s">
        <v>975</v>
      </c>
      <c r="H6861" s="2" t="s">
        <v>7722</v>
      </c>
      <c r="I6861" s="23" t="s">
        <v>7575</v>
      </c>
      <c r="J6861" s="23"/>
      <c r="K6861" s="23" t="s">
        <v>9712</v>
      </c>
      <c r="L6861" s="23" t="s">
        <v>9538</v>
      </c>
      <c r="M6861" s="23">
        <f>YEAR(Tabla2[[#This Row],[Fecha de creación]])</f>
        <v>2022</v>
      </c>
      <c r="N6861" s="23">
        <f>MONTH(Tabla2[[#This Row],[Fecha de creación]])</f>
        <v>2</v>
      </c>
    </row>
    <row r="6862" spans="1:14" x14ac:dyDescent="0.25">
      <c r="A6862" s="26">
        <v>44598</v>
      </c>
      <c r="B6862" s="23" t="s">
        <v>0</v>
      </c>
      <c r="C6862" s="23" t="s">
        <v>8733</v>
      </c>
      <c r="D6862" s="23" t="s">
        <v>8734</v>
      </c>
      <c r="E6862" s="23" t="s">
        <v>1</v>
      </c>
      <c r="F6862" s="23" t="s">
        <v>7</v>
      </c>
      <c r="G6862" s="23" t="s">
        <v>1551</v>
      </c>
      <c r="H6862" s="2" t="s">
        <v>7739</v>
      </c>
      <c r="I6862" s="23" t="s">
        <v>7749</v>
      </c>
      <c r="J6862" s="23"/>
      <c r="K6862" s="23" t="s">
        <v>9712</v>
      </c>
      <c r="L6862" s="23" t="s">
        <v>9538</v>
      </c>
      <c r="M6862" s="23">
        <f>YEAR(Tabla2[[#This Row],[Fecha de creación]])</f>
        <v>2022</v>
      </c>
      <c r="N6862" s="23">
        <f>MONTH(Tabla2[[#This Row],[Fecha de creación]])</f>
        <v>2</v>
      </c>
    </row>
    <row r="6863" spans="1:14" x14ac:dyDescent="0.25">
      <c r="A6863" s="26">
        <v>44598</v>
      </c>
      <c r="B6863" s="23" t="s">
        <v>100</v>
      </c>
      <c r="C6863" s="23" t="s">
        <v>8735</v>
      </c>
      <c r="D6863" s="23" t="s">
        <v>6</v>
      </c>
      <c r="E6863" s="23" t="s">
        <v>1</v>
      </c>
      <c r="F6863" s="23" t="s">
        <v>7</v>
      </c>
      <c r="G6863" s="23" t="s">
        <v>975</v>
      </c>
      <c r="H6863" s="2" t="s">
        <v>7722</v>
      </c>
      <c r="I6863" s="23" t="s">
        <v>7575</v>
      </c>
      <c r="J6863" s="23"/>
      <c r="K6863" s="23" t="s">
        <v>9712</v>
      </c>
      <c r="L6863" s="23" t="s">
        <v>9538</v>
      </c>
      <c r="M6863" s="23">
        <f>YEAR(Tabla2[[#This Row],[Fecha de creación]])</f>
        <v>2022</v>
      </c>
      <c r="N6863" s="23">
        <f>MONTH(Tabla2[[#This Row],[Fecha de creación]])</f>
        <v>2</v>
      </c>
    </row>
    <row r="6864" spans="1:14" x14ac:dyDescent="0.25">
      <c r="A6864" s="26">
        <v>44598</v>
      </c>
      <c r="B6864" s="23" t="s">
        <v>0</v>
      </c>
      <c r="C6864" s="23" t="s">
        <v>8736</v>
      </c>
      <c r="D6864" s="23" t="s">
        <v>982</v>
      </c>
      <c r="E6864" s="23" t="s">
        <v>1</v>
      </c>
      <c r="F6864" s="23" t="s">
        <v>22</v>
      </c>
      <c r="G6864" s="23" t="s">
        <v>975</v>
      </c>
      <c r="H6864" s="2" t="s">
        <v>8893</v>
      </c>
      <c r="I6864" s="23" t="s">
        <v>5999</v>
      </c>
      <c r="J6864" s="23"/>
      <c r="K6864" s="23" t="s">
        <v>9712</v>
      </c>
      <c r="L6864" s="23" t="s">
        <v>9538</v>
      </c>
      <c r="M6864" s="23">
        <f>YEAR(Tabla2[[#This Row],[Fecha de creación]])</f>
        <v>2022</v>
      </c>
      <c r="N6864" s="23">
        <f>MONTH(Tabla2[[#This Row],[Fecha de creación]])</f>
        <v>2</v>
      </c>
    </row>
    <row r="6865" spans="1:14" x14ac:dyDescent="0.25">
      <c r="A6865" s="26">
        <v>44598</v>
      </c>
      <c r="B6865" s="23" t="s">
        <v>100</v>
      </c>
      <c r="C6865" s="23" t="s">
        <v>8737</v>
      </c>
      <c r="D6865" s="23" t="s">
        <v>6</v>
      </c>
      <c r="E6865" s="23" t="s">
        <v>1</v>
      </c>
      <c r="F6865" s="23" t="s">
        <v>7</v>
      </c>
      <c r="G6865" s="23" t="s">
        <v>3</v>
      </c>
      <c r="H6865" s="2" t="s">
        <v>7722</v>
      </c>
      <c r="I6865" s="23" t="s">
        <v>7575</v>
      </c>
      <c r="J6865" s="23"/>
      <c r="K6865" s="23" t="s">
        <v>9712</v>
      </c>
      <c r="L6865" s="23" t="s">
        <v>9538</v>
      </c>
      <c r="M6865" s="23">
        <f>YEAR(Tabla2[[#This Row],[Fecha de creación]])</f>
        <v>2022</v>
      </c>
      <c r="N6865" s="23">
        <f>MONTH(Tabla2[[#This Row],[Fecha de creación]])</f>
        <v>2</v>
      </c>
    </row>
    <row r="6866" spans="1:14" x14ac:dyDescent="0.25">
      <c r="A6866" s="26">
        <v>44598</v>
      </c>
      <c r="B6866" s="23" t="s">
        <v>100</v>
      </c>
      <c r="C6866" s="23" t="s">
        <v>8738</v>
      </c>
      <c r="D6866" s="23" t="s">
        <v>6</v>
      </c>
      <c r="E6866" s="23" t="s">
        <v>1</v>
      </c>
      <c r="F6866" s="23" t="s">
        <v>7</v>
      </c>
      <c r="G6866" s="23" t="s">
        <v>975</v>
      </c>
      <c r="H6866" s="2" t="s">
        <v>7722</v>
      </c>
      <c r="I6866" s="23" t="s">
        <v>7575</v>
      </c>
      <c r="J6866" s="23"/>
      <c r="K6866" s="23" t="s">
        <v>9712</v>
      </c>
      <c r="L6866" s="23" t="s">
        <v>9539</v>
      </c>
      <c r="M6866" s="23">
        <f>YEAR(Tabla2[[#This Row],[Fecha de creación]])</f>
        <v>2022</v>
      </c>
      <c r="N6866" s="23">
        <f>MONTH(Tabla2[[#This Row],[Fecha de creación]])</f>
        <v>2</v>
      </c>
    </row>
    <row r="6867" spans="1:14" x14ac:dyDescent="0.25">
      <c r="A6867" s="26">
        <v>44598</v>
      </c>
      <c r="B6867" s="23" t="s">
        <v>0</v>
      </c>
      <c r="C6867" s="23" t="s">
        <v>8739</v>
      </c>
      <c r="D6867" s="23" t="s">
        <v>6313</v>
      </c>
      <c r="E6867" s="23" t="s">
        <v>1</v>
      </c>
      <c r="F6867" s="23" t="s">
        <v>7</v>
      </c>
      <c r="G6867" s="23" t="s">
        <v>975</v>
      </c>
      <c r="H6867" s="2" t="s">
        <v>7980</v>
      </c>
      <c r="I6867" s="23" t="s">
        <v>5999</v>
      </c>
      <c r="J6867" s="23"/>
      <c r="K6867" s="23" t="s">
        <v>9712</v>
      </c>
      <c r="L6867" s="23" t="s">
        <v>9538</v>
      </c>
      <c r="M6867" s="23">
        <f>YEAR(Tabla2[[#This Row],[Fecha de creación]])</f>
        <v>2022</v>
      </c>
      <c r="N6867" s="23">
        <f>MONTH(Tabla2[[#This Row],[Fecha de creación]])</f>
        <v>2</v>
      </c>
    </row>
    <row r="6868" spans="1:14" x14ac:dyDescent="0.25">
      <c r="A6868" s="26">
        <v>44598</v>
      </c>
      <c r="B6868" s="23" t="s">
        <v>0</v>
      </c>
      <c r="C6868" s="23" t="s">
        <v>8740</v>
      </c>
      <c r="D6868" s="23" t="s">
        <v>3652</v>
      </c>
      <c r="E6868" s="23" t="s">
        <v>1</v>
      </c>
      <c r="F6868" s="23" t="s">
        <v>7</v>
      </c>
      <c r="G6868" s="23" t="s">
        <v>975</v>
      </c>
      <c r="H6868" s="2" t="s">
        <v>7980</v>
      </c>
      <c r="I6868" s="23" t="s">
        <v>7412</v>
      </c>
      <c r="J6868" s="23"/>
      <c r="K6868" s="23" t="s">
        <v>9712</v>
      </c>
      <c r="L6868" s="23" t="s">
        <v>9539</v>
      </c>
      <c r="M6868" s="23">
        <f>YEAR(Tabla2[[#This Row],[Fecha de creación]])</f>
        <v>2022</v>
      </c>
      <c r="N6868" s="23">
        <f>MONTH(Tabla2[[#This Row],[Fecha de creación]])</f>
        <v>2</v>
      </c>
    </row>
    <row r="6869" spans="1:14" x14ac:dyDescent="0.25">
      <c r="A6869" s="26">
        <v>44598</v>
      </c>
      <c r="B6869" s="23" t="s">
        <v>0</v>
      </c>
      <c r="C6869" s="23" t="s">
        <v>8741</v>
      </c>
      <c r="D6869" s="23" t="s">
        <v>7011</v>
      </c>
      <c r="E6869" s="23" t="s">
        <v>1</v>
      </c>
      <c r="F6869" s="23" t="s">
        <v>7</v>
      </c>
      <c r="G6869" s="23" t="s">
        <v>975</v>
      </c>
      <c r="H6869" s="2" t="s">
        <v>7758</v>
      </c>
      <c r="I6869" s="23" t="s">
        <v>7412</v>
      </c>
      <c r="J6869" s="23"/>
      <c r="K6869" s="23" t="s">
        <v>9712</v>
      </c>
      <c r="L6869" s="23" t="s">
        <v>9538</v>
      </c>
      <c r="M6869" s="23">
        <f>YEAR(Tabla2[[#This Row],[Fecha de creación]])</f>
        <v>2022</v>
      </c>
      <c r="N6869" s="23">
        <f>MONTH(Tabla2[[#This Row],[Fecha de creación]])</f>
        <v>2</v>
      </c>
    </row>
    <row r="6870" spans="1:14" x14ac:dyDescent="0.25">
      <c r="A6870" s="26">
        <v>44598</v>
      </c>
      <c r="B6870" s="23" t="s">
        <v>0</v>
      </c>
      <c r="C6870" s="23" t="s">
        <v>8742</v>
      </c>
      <c r="D6870" s="23" t="s">
        <v>7011</v>
      </c>
      <c r="E6870" s="23" t="s">
        <v>1</v>
      </c>
      <c r="F6870" s="23" t="s">
        <v>7</v>
      </c>
      <c r="G6870" s="23" t="s">
        <v>975</v>
      </c>
      <c r="H6870" s="2" t="s">
        <v>7758</v>
      </c>
      <c r="I6870" s="23" t="s">
        <v>7412</v>
      </c>
      <c r="J6870" s="23"/>
      <c r="K6870" s="23" t="s">
        <v>9712</v>
      </c>
      <c r="L6870" s="23" t="s">
        <v>9538</v>
      </c>
      <c r="M6870" s="23">
        <f>YEAR(Tabla2[[#This Row],[Fecha de creación]])</f>
        <v>2022</v>
      </c>
      <c r="N6870" s="23">
        <f>MONTH(Tabla2[[#This Row],[Fecha de creación]])</f>
        <v>2</v>
      </c>
    </row>
    <row r="6871" spans="1:14" x14ac:dyDescent="0.25">
      <c r="A6871" s="26">
        <v>44598</v>
      </c>
      <c r="B6871" s="23" t="s">
        <v>0</v>
      </c>
      <c r="C6871" s="23" t="s">
        <v>8743</v>
      </c>
      <c r="D6871" s="23" t="s">
        <v>586</v>
      </c>
      <c r="E6871" s="23" t="s">
        <v>1</v>
      </c>
      <c r="F6871" s="23" t="s">
        <v>7</v>
      </c>
      <c r="G6871" s="23" t="s">
        <v>975</v>
      </c>
      <c r="H6871" s="2" t="s">
        <v>7748</v>
      </c>
      <c r="I6871" s="23" t="s">
        <v>7412</v>
      </c>
      <c r="J6871" s="23"/>
      <c r="K6871" s="23" t="s">
        <v>9712</v>
      </c>
      <c r="L6871" s="23" t="s">
        <v>9538</v>
      </c>
      <c r="M6871" s="23">
        <f>YEAR(Tabla2[[#This Row],[Fecha de creación]])</f>
        <v>2022</v>
      </c>
      <c r="N6871" s="23">
        <f>MONTH(Tabla2[[#This Row],[Fecha de creación]])</f>
        <v>2</v>
      </c>
    </row>
    <row r="6872" spans="1:14" x14ac:dyDescent="0.25">
      <c r="A6872" s="26">
        <v>44598</v>
      </c>
      <c r="B6872" s="23" t="s">
        <v>100</v>
      </c>
      <c r="C6872" s="23" t="s">
        <v>8744</v>
      </c>
      <c r="D6872" s="23" t="s">
        <v>6</v>
      </c>
      <c r="E6872" s="23" t="s">
        <v>1</v>
      </c>
      <c r="F6872" s="23" t="s">
        <v>7</v>
      </c>
      <c r="G6872" s="23" t="s">
        <v>975</v>
      </c>
      <c r="H6872" s="2" t="s">
        <v>7722</v>
      </c>
      <c r="I6872" s="23" t="s">
        <v>6004</v>
      </c>
      <c r="J6872" s="23"/>
      <c r="K6872" s="23" t="s">
        <v>9712</v>
      </c>
      <c r="L6872" s="23" t="s">
        <v>9538</v>
      </c>
      <c r="M6872" s="23">
        <f>YEAR(Tabla2[[#This Row],[Fecha de creación]])</f>
        <v>2022</v>
      </c>
      <c r="N6872" s="23">
        <f>MONTH(Tabla2[[#This Row],[Fecha de creación]])</f>
        <v>2</v>
      </c>
    </row>
    <row r="6873" spans="1:14" x14ac:dyDescent="0.25">
      <c r="A6873" s="26">
        <v>44598</v>
      </c>
      <c r="B6873" s="23" t="s">
        <v>100</v>
      </c>
      <c r="C6873" s="23" t="s">
        <v>8745</v>
      </c>
      <c r="D6873" s="23" t="s">
        <v>6</v>
      </c>
      <c r="E6873" s="23" t="s">
        <v>1</v>
      </c>
      <c r="F6873" s="23" t="s">
        <v>7</v>
      </c>
      <c r="G6873" s="23" t="s">
        <v>975</v>
      </c>
      <c r="H6873" s="2" t="s">
        <v>7722</v>
      </c>
      <c r="I6873" s="23" t="s">
        <v>6004</v>
      </c>
      <c r="J6873" s="23"/>
      <c r="K6873" s="23" t="s">
        <v>9712</v>
      </c>
      <c r="L6873" s="23" t="s">
        <v>9538</v>
      </c>
      <c r="M6873" s="23">
        <f>YEAR(Tabla2[[#This Row],[Fecha de creación]])</f>
        <v>2022</v>
      </c>
      <c r="N6873" s="23">
        <f>MONTH(Tabla2[[#This Row],[Fecha de creación]])</f>
        <v>2</v>
      </c>
    </row>
    <row r="6874" spans="1:14" x14ac:dyDescent="0.25">
      <c r="A6874" s="26">
        <v>44598</v>
      </c>
      <c r="B6874" s="23" t="s">
        <v>100</v>
      </c>
      <c r="C6874" s="23" t="s">
        <v>8746</v>
      </c>
      <c r="D6874" s="23" t="s">
        <v>8747</v>
      </c>
      <c r="E6874" s="23" t="s">
        <v>1</v>
      </c>
      <c r="F6874" s="23" t="s">
        <v>7</v>
      </c>
      <c r="G6874" s="23" t="s">
        <v>975</v>
      </c>
      <c r="H6874" s="2" t="s">
        <v>7730</v>
      </c>
      <c r="I6874" s="23" t="s">
        <v>6004</v>
      </c>
      <c r="J6874" s="23"/>
      <c r="K6874" s="23" t="s">
        <v>9712</v>
      </c>
      <c r="L6874" s="23" t="s">
        <v>9538</v>
      </c>
      <c r="M6874" s="23">
        <f>YEAR(Tabla2[[#This Row],[Fecha de creación]])</f>
        <v>2022</v>
      </c>
      <c r="N6874" s="23">
        <f>MONTH(Tabla2[[#This Row],[Fecha de creación]])</f>
        <v>2</v>
      </c>
    </row>
    <row r="6875" spans="1:14" x14ac:dyDescent="0.25">
      <c r="A6875" s="26">
        <v>44599.426354166666</v>
      </c>
      <c r="B6875" s="23" t="s">
        <v>189</v>
      </c>
      <c r="C6875" s="23" t="s">
        <v>8748</v>
      </c>
      <c r="D6875" s="23" t="s">
        <v>8749</v>
      </c>
      <c r="E6875" s="23" t="s">
        <v>1</v>
      </c>
      <c r="F6875" s="23" t="s">
        <v>22</v>
      </c>
      <c r="G6875" s="23" t="s">
        <v>975</v>
      </c>
      <c r="H6875" s="2" t="s">
        <v>7744</v>
      </c>
      <c r="I6875" s="23" t="s">
        <v>4486</v>
      </c>
      <c r="J6875" s="23" t="s">
        <v>59</v>
      </c>
      <c r="K6875" s="23" t="s">
        <v>9712</v>
      </c>
      <c r="L6875" s="23" t="s">
        <v>9538</v>
      </c>
      <c r="M6875" s="23">
        <f>YEAR(Tabla2[[#This Row],[Fecha de creación]])</f>
        <v>2022</v>
      </c>
      <c r="N6875" s="23">
        <f>MONTH(Tabla2[[#This Row],[Fecha de creación]])</f>
        <v>2</v>
      </c>
    </row>
    <row r="6876" spans="1:14" x14ac:dyDescent="0.25">
      <c r="A6876" s="26">
        <v>44599.434965277775</v>
      </c>
      <c r="B6876" s="23" t="s">
        <v>189</v>
      </c>
      <c r="C6876" s="23" t="s">
        <v>8750</v>
      </c>
      <c r="D6876" s="23" t="s">
        <v>7547</v>
      </c>
      <c r="E6876" s="23" t="s">
        <v>1</v>
      </c>
      <c r="F6876" s="23" t="s">
        <v>7</v>
      </c>
      <c r="G6876" s="23" t="s">
        <v>3</v>
      </c>
      <c r="H6876" s="2" t="s">
        <v>7734</v>
      </c>
      <c r="I6876" s="23" t="s">
        <v>4486</v>
      </c>
      <c r="J6876" s="23" t="s">
        <v>59</v>
      </c>
      <c r="K6876" s="23" t="s">
        <v>9712</v>
      </c>
      <c r="L6876" s="23" t="s">
        <v>9539</v>
      </c>
      <c r="M6876" s="23">
        <f>YEAR(Tabla2[[#This Row],[Fecha de creación]])</f>
        <v>2022</v>
      </c>
      <c r="N6876" s="23">
        <f>MONTH(Tabla2[[#This Row],[Fecha de creación]])</f>
        <v>2</v>
      </c>
    </row>
    <row r="6877" spans="1:14" x14ac:dyDescent="0.25">
      <c r="A6877" s="26">
        <v>44599</v>
      </c>
      <c r="B6877" s="23" t="s">
        <v>0</v>
      </c>
      <c r="C6877" s="23" t="s">
        <v>8751</v>
      </c>
      <c r="D6877" s="23" t="s">
        <v>7391</v>
      </c>
      <c r="E6877" s="23" t="s">
        <v>1</v>
      </c>
      <c r="F6877" s="23" t="s">
        <v>22</v>
      </c>
      <c r="G6877" s="23" t="s">
        <v>975</v>
      </c>
      <c r="H6877" s="2" t="s">
        <v>8893</v>
      </c>
      <c r="I6877" s="23" t="s">
        <v>7603</v>
      </c>
      <c r="J6877" s="23" t="s">
        <v>59</v>
      </c>
      <c r="K6877" s="23" t="s">
        <v>9712</v>
      </c>
      <c r="L6877" s="23" t="s">
        <v>9538</v>
      </c>
      <c r="M6877" s="23">
        <f>YEAR(Tabla2[[#This Row],[Fecha de creación]])</f>
        <v>2022</v>
      </c>
      <c r="N6877" s="23">
        <f>MONTH(Tabla2[[#This Row],[Fecha de creación]])</f>
        <v>2</v>
      </c>
    </row>
    <row r="6878" spans="1:14" x14ac:dyDescent="0.25">
      <c r="A6878" s="26">
        <v>44599</v>
      </c>
      <c r="B6878" s="23" t="s">
        <v>0</v>
      </c>
      <c r="C6878" s="23" t="s">
        <v>8752</v>
      </c>
      <c r="D6878" s="23" t="s">
        <v>49</v>
      </c>
      <c r="E6878" s="23" t="s">
        <v>1</v>
      </c>
      <c r="F6878" s="23" t="s">
        <v>7</v>
      </c>
      <c r="G6878" s="23" t="s">
        <v>3</v>
      </c>
      <c r="H6878" s="2" t="s">
        <v>7745</v>
      </c>
      <c r="I6878" s="23" t="s">
        <v>7412</v>
      </c>
      <c r="J6878" s="23"/>
      <c r="K6878" s="23" t="s">
        <v>9712</v>
      </c>
      <c r="L6878" s="23" t="s">
        <v>9539</v>
      </c>
      <c r="M6878" s="23">
        <f>YEAR(Tabla2[[#This Row],[Fecha de creación]])</f>
        <v>2022</v>
      </c>
      <c r="N6878" s="23">
        <f>MONTH(Tabla2[[#This Row],[Fecha de creación]])</f>
        <v>2</v>
      </c>
    </row>
    <row r="6879" spans="1:14" x14ac:dyDescent="0.25">
      <c r="A6879" s="26">
        <v>44599</v>
      </c>
      <c r="B6879" s="23" t="s">
        <v>0</v>
      </c>
      <c r="C6879" s="23" t="s">
        <v>8753</v>
      </c>
      <c r="D6879" s="23" t="s">
        <v>7391</v>
      </c>
      <c r="E6879" s="23" t="s">
        <v>1</v>
      </c>
      <c r="F6879" s="23" t="s">
        <v>22</v>
      </c>
      <c r="G6879" s="23" t="s">
        <v>975</v>
      </c>
      <c r="H6879" s="2" t="s">
        <v>8893</v>
      </c>
      <c r="I6879" s="23" t="s">
        <v>7603</v>
      </c>
      <c r="J6879" s="23" t="s">
        <v>59</v>
      </c>
      <c r="K6879" s="23" t="s">
        <v>9712</v>
      </c>
      <c r="L6879" s="23" t="s">
        <v>9538</v>
      </c>
      <c r="M6879" s="23">
        <f>YEAR(Tabla2[[#This Row],[Fecha de creación]])</f>
        <v>2022</v>
      </c>
      <c r="N6879" s="23">
        <f>MONTH(Tabla2[[#This Row],[Fecha de creación]])</f>
        <v>2</v>
      </c>
    </row>
    <row r="6880" spans="1:14" x14ac:dyDescent="0.25">
      <c r="A6880" s="26">
        <v>44599</v>
      </c>
      <c r="B6880" s="23" t="s">
        <v>0</v>
      </c>
      <c r="C6880" s="23" t="s">
        <v>8754</v>
      </c>
      <c r="D6880" s="23" t="s">
        <v>7391</v>
      </c>
      <c r="E6880" s="23" t="s">
        <v>1</v>
      </c>
      <c r="F6880" s="23" t="s">
        <v>22</v>
      </c>
      <c r="G6880" s="23" t="s">
        <v>975</v>
      </c>
      <c r="H6880" s="2" t="s">
        <v>8893</v>
      </c>
      <c r="I6880" s="23" t="s">
        <v>7603</v>
      </c>
      <c r="J6880" s="23" t="s">
        <v>59</v>
      </c>
      <c r="K6880" s="23" t="s">
        <v>9712</v>
      </c>
      <c r="L6880" s="23" t="s">
        <v>9538</v>
      </c>
      <c r="M6880" s="23">
        <f>YEAR(Tabla2[[#This Row],[Fecha de creación]])</f>
        <v>2022</v>
      </c>
      <c r="N6880" s="23">
        <f>MONTH(Tabla2[[#This Row],[Fecha de creación]])</f>
        <v>2</v>
      </c>
    </row>
    <row r="6881" spans="1:14" x14ac:dyDescent="0.25">
      <c r="A6881" s="26">
        <v>44599</v>
      </c>
      <c r="B6881" s="23" t="s">
        <v>0</v>
      </c>
      <c r="C6881" s="23" t="s">
        <v>8755</v>
      </c>
      <c r="D6881" s="23" t="s">
        <v>7391</v>
      </c>
      <c r="E6881" s="23" t="s">
        <v>1</v>
      </c>
      <c r="F6881" s="23" t="s">
        <v>22</v>
      </c>
      <c r="G6881" s="23" t="s">
        <v>975</v>
      </c>
      <c r="H6881" s="2" t="s">
        <v>8893</v>
      </c>
      <c r="I6881" s="23" t="s">
        <v>7603</v>
      </c>
      <c r="J6881" s="23" t="s">
        <v>59</v>
      </c>
      <c r="K6881" s="23" t="s">
        <v>9712</v>
      </c>
      <c r="L6881" s="23" t="s">
        <v>9538</v>
      </c>
      <c r="M6881" s="23">
        <f>YEAR(Tabla2[[#This Row],[Fecha de creación]])</f>
        <v>2022</v>
      </c>
      <c r="N6881" s="23">
        <f>MONTH(Tabla2[[#This Row],[Fecha de creación]])</f>
        <v>2</v>
      </c>
    </row>
    <row r="6882" spans="1:14" x14ac:dyDescent="0.25">
      <c r="A6882" s="26">
        <v>44599</v>
      </c>
      <c r="B6882" s="23" t="s">
        <v>0</v>
      </c>
      <c r="C6882" s="23" t="s">
        <v>8756</v>
      </c>
      <c r="D6882" s="23" t="s">
        <v>7391</v>
      </c>
      <c r="E6882" s="23" t="s">
        <v>1</v>
      </c>
      <c r="F6882" s="23" t="s">
        <v>22</v>
      </c>
      <c r="G6882" s="23" t="s">
        <v>975</v>
      </c>
      <c r="H6882" s="2" t="s">
        <v>8893</v>
      </c>
      <c r="I6882" s="23" t="s">
        <v>7603</v>
      </c>
      <c r="J6882" s="23" t="s">
        <v>59</v>
      </c>
      <c r="K6882" s="23" t="s">
        <v>9712</v>
      </c>
      <c r="L6882" s="23" t="s">
        <v>9538</v>
      </c>
      <c r="M6882" s="23">
        <f>YEAR(Tabla2[[#This Row],[Fecha de creación]])</f>
        <v>2022</v>
      </c>
      <c r="N6882" s="23">
        <f>MONTH(Tabla2[[#This Row],[Fecha de creación]])</f>
        <v>2</v>
      </c>
    </row>
    <row r="6883" spans="1:14" x14ac:dyDescent="0.25">
      <c r="A6883" s="26">
        <v>44599</v>
      </c>
      <c r="B6883" s="23" t="s">
        <v>0</v>
      </c>
      <c r="C6883" s="23" t="s">
        <v>8757</v>
      </c>
      <c r="D6883" s="23" t="s">
        <v>8758</v>
      </c>
      <c r="E6883" s="23" t="s">
        <v>1</v>
      </c>
      <c r="F6883" s="23" t="s">
        <v>22</v>
      </c>
      <c r="G6883" s="23" t="s">
        <v>975</v>
      </c>
      <c r="H6883" s="2" t="s">
        <v>7744</v>
      </c>
      <c r="I6883" s="23" t="s">
        <v>7603</v>
      </c>
      <c r="J6883" s="23" t="s">
        <v>59</v>
      </c>
      <c r="K6883" s="23" t="s">
        <v>9712</v>
      </c>
      <c r="L6883" s="23" t="s">
        <v>9538</v>
      </c>
      <c r="M6883" s="23">
        <f>YEAR(Tabla2[[#This Row],[Fecha de creación]])</f>
        <v>2022</v>
      </c>
      <c r="N6883" s="23">
        <f>MONTH(Tabla2[[#This Row],[Fecha de creación]])</f>
        <v>2</v>
      </c>
    </row>
    <row r="6884" spans="1:14" x14ac:dyDescent="0.25">
      <c r="A6884" s="26">
        <v>44599</v>
      </c>
      <c r="B6884" s="23" t="s">
        <v>0</v>
      </c>
      <c r="C6884" s="23" t="s">
        <v>8759</v>
      </c>
      <c r="D6884" s="23" t="s">
        <v>112</v>
      </c>
      <c r="E6884" s="23" t="s">
        <v>1</v>
      </c>
      <c r="F6884" s="23" t="s">
        <v>7</v>
      </c>
      <c r="G6884" s="23" t="s">
        <v>975</v>
      </c>
      <c r="H6884" s="2" t="s">
        <v>7730</v>
      </c>
      <c r="I6884" s="23" t="s">
        <v>7603</v>
      </c>
      <c r="J6884" s="23" t="s">
        <v>59</v>
      </c>
      <c r="K6884" s="23" t="s">
        <v>9712</v>
      </c>
      <c r="L6884" s="23" t="s">
        <v>9538</v>
      </c>
      <c r="M6884" s="23">
        <f>YEAR(Tabla2[[#This Row],[Fecha de creación]])</f>
        <v>2022</v>
      </c>
      <c r="N6884" s="23">
        <f>MONTH(Tabla2[[#This Row],[Fecha de creación]])</f>
        <v>2</v>
      </c>
    </row>
    <row r="6885" spans="1:14" x14ac:dyDescent="0.25">
      <c r="A6885" s="26">
        <v>44599</v>
      </c>
      <c r="B6885" s="23" t="s">
        <v>0</v>
      </c>
      <c r="C6885" s="23" t="s">
        <v>8760</v>
      </c>
      <c r="D6885" s="23" t="s">
        <v>49</v>
      </c>
      <c r="E6885" s="23" t="s">
        <v>1</v>
      </c>
      <c r="F6885" s="23" t="s">
        <v>7</v>
      </c>
      <c r="G6885" s="23" t="s">
        <v>975</v>
      </c>
      <c r="H6885" s="2" t="s">
        <v>7745</v>
      </c>
      <c r="I6885" s="23" t="s">
        <v>7603</v>
      </c>
      <c r="J6885" s="23" t="s">
        <v>59</v>
      </c>
      <c r="K6885" s="23" t="s">
        <v>9712</v>
      </c>
      <c r="L6885" s="23" t="s">
        <v>9539</v>
      </c>
      <c r="M6885" s="23">
        <f>YEAR(Tabla2[[#This Row],[Fecha de creación]])</f>
        <v>2022</v>
      </c>
      <c r="N6885" s="23">
        <f>MONTH(Tabla2[[#This Row],[Fecha de creación]])</f>
        <v>2</v>
      </c>
    </row>
    <row r="6886" spans="1:14" x14ac:dyDescent="0.25">
      <c r="A6886" s="26">
        <v>44599</v>
      </c>
      <c r="B6886" s="23" t="s">
        <v>189</v>
      </c>
      <c r="C6886" s="23" t="s">
        <v>8761</v>
      </c>
      <c r="D6886" s="23" t="s">
        <v>8762</v>
      </c>
      <c r="E6886" s="23" t="s">
        <v>1</v>
      </c>
      <c r="F6886" s="23" t="s">
        <v>2</v>
      </c>
      <c r="G6886" s="23" t="s">
        <v>1551</v>
      </c>
      <c r="H6886" s="2" t="s">
        <v>7734</v>
      </c>
      <c r="I6886" s="23" t="s">
        <v>7524</v>
      </c>
      <c r="J6886" s="23" t="s">
        <v>59</v>
      </c>
      <c r="K6886" s="23" t="s">
        <v>9712</v>
      </c>
      <c r="L6886" s="23" t="s">
        <v>9538</v>
      </c>
      <c r="M6886" s="23">
        <f>YEAR(Tabla2[[#This Row],[Fecha de creación]])</f>
        <v>2022</v>
      </c>
      <c r="N6886" s="23">
        <f>MONTH(Tabla2[[#This Row],[Fecha de creación]])</f>
        <v>2</v>
      </c>
    </row>
    <row r="6887" spans="1:14" x14ac:dyDescent="0.25">
      <c r="A6887" s="26">
        <v>44600.406400462962</v>
      </c>
      <c r="B6887" s="23" t="s">
        <v>19</v>
      </c>
      <c r="C6887" s="23" t="s">
        <v>8763</v>
      </c>
      <c r="D6887" s="23" t="s">
        <v>8764</v>
      </c>
      <c r="E6887" s="23" t="s">
        <v>1</v>
      </c>
      <c r="F6887" s="23" t="s">
        <v>7</v>
      </c>
      <c r="G6887" s="23" t="s">
        <v>975</v>
      </c>
      <c r="H6887" s="2" t="s">
        <v>8397</v>
      </c>
      <c r="I6887" s="23" t="s">
        <v>23</v>
      </c>
      <c r="J6887" s="23"/>
      <c r="K6887" s="23" t="s">
        <v>9712</v>
      </c>
      <c r="L6887" s="23" t="s">
        <v>9538</v>
      </c>
      <c r="M6887" s="23">
        <f>YEAR(Tabla2[[#This Row],[Fecha de creación]])</f>
        <v>2022</v>
      </c>
      <c r="N6887" s="23">
        <f>MONTH(Tabla2[[#This Row],[Fecha de creación]])</f>
        <v>2</v>
      </c>
    </row>
    <row r="6888" spans="1:14" x14ac:dyDescent="0.25">
      <c r="A6888" s="26">
        <v>44600.422418981485</v>
      </c>
      <c r="B6888" s="23" t="s">
        <v>19</v>
      </c>
      <c r="C6888" s="23" t="s">
        <v>8765</v>
      </c>
      <c r="D6888" s="23" t="s">
        <v>8766</v>
      </c>
      <c r="E6888" s="23" t="s">
        <v>1</v>
      </c>
      <c r="F6888" s="23" t="s">
        <v>7</v>
      </c>
      <c r="G6888" s="23" t="s">
        <v>3</v>
      </c>
      <c r="H6888" s="2" t="s">
        <v>8459</v>
      </c>
      <c r="I6888" s="23" t="s">
        <v>23</v>
      </c>
      <c r="J6888" s="23"/>
      <c r="K6888" s="23" t="s">
        <v>9712</v>
      </c>
      <c r="L6888" s="23" t="s">
        <v>9538</v>
      </c>
      <c r="M6888" s="23">
        <f>YEAR(Tabla2[[#This Row],[Fecha de creación]])</f>
        <v>2022</v>
      </c>
      <c r="N6888" s="23">
        <f>MONTH(Tabla2[[#This Row],[Fecha de creación]])</f>
        <v>2</v>
      </c>
    </row>
    <row r="6889" spans="1:14" x14ac:dyDescent="0.25">
      <c r="A6889" s="26">
        <v>44600</v>
      </c>
      <c r="B6889" s="23" t="s">
        <v>56</v>
      </c>
      <c r="C6889" s="23" t="s">
        <v>8767</v>
      </c>
      <c r="D6889" s="23" t="s">
        <v>131</v>
      </c>
      <c r="E6889" s="23" t="s">
        <v>1</v>
      </c>
      <c r="F6889" s="23" t="s">
        <v>7</v>
      </c>
      <c r="G6889" s="23" t="s">
        <v>975</v>
      </c>
      <c r="H6889" s="2" t="s">
        <v>8397</v>
      </c>
      <c r="I6889" s="23" t="s">
        <v>4517</v>
      </c>
      <c r="J6889" s="23" t="s">
        <v>59</v>
      </c>
      <c r="K6889" s="23" t="s">
        <v>9712</v>
      </c>
      <c r="L6889" s="23" t="s">
        <v>9538</v>
      </c>
      <c r="M6889" s="23">
        <f>YEAR(Tabla2[[#This Row],[Fecha de creación]])</f>
        <v>2022</v>
      </c>
      <c r="N6889" s="23">
        <f>MONTH(Tabla2[[#This Row],[Fecha de creación]])</f>
        <v>2</v>
      </c>
    </row>
    <row r="6890" spans="1:14" x14ac:dyDescent="0.25">
      <c r="A6890" s="26">
        <v>44600</v>
      </c>
      <c r="B6890" s="23" t="s">
        <v>34</v>
      </c>
      <c r="C6890" s="23" t="s">
        <v>8768</v>
      </c>
      <c r="D6890" s="23" t="s">
        <v>8769</v>
      </c>
      <c r="E6890" s="23" t="s">
        <v>1</v>
      </c>
      <c r="F6890" s="23" t="s">
        <v>7</v>
      </c>
      <c r="G6890" s="23" t="s">
        <v>975</v>
      </c>
      <c r="H6890" s="2" t="s">
        <v>8425</v>
      </c>
      <c r="I6890" s="23" t="s">
        <v>8770</v>
      </c>
      <c r="J6890" s="23" t="s">
        <v>59</v>
      </c>
      <c r="K6890" s="23" t="s">
        <v>9712</v>
      </c>
      <c r="L6890" s="23" t="s">
        <v>9538</v>
      </c>
      <c r="M6890" s="23">
        <f>YEAR(Tabla2[[#This Row],[Fecha de creación]])</f>
        <v>2022</v>
      </c>
      <c r="N6890" s="23">
        <f>MONTH(Tabla2[[#This Row],[Fecha de creación]])</f>
        <v>2</v>
      </c>
    </row>
    <row r="6891" spans="1:14" x14ac:dyDescent="0.25">
      <c r="A6891" s="26">
        <v>44600</v>
      </c>
      <c r="B6891" s="23" t="s">
        <v>34</v>
      </c>
      <c r="C6891" s="23" t="s">
        <v>8771</v>
      </c>
      <c r="D6891" s="23" t="s">
        <v>8769</v>
      </c>
      <c r="E6891" s="23" t="s">
        <v>1</v>
      </c>
      <c r="F6891" s="23" t="s">
        <v>7</v>
      </c>
      <c r="G6891" s="23" t="s">
        <v>975</v>
      </c>
      <c r="H6891" s="2" t="s">
        <v>8425</v>
      </c>
      <c r="I6891" s="23" t="s">
        <v>8770</v>
      </c>
      <c r="J6891" s="23" t="s">
        <v>59</v>
      </c>
      <c r="K6891" s="23" t="s">
        <v>9712</v>
      </c>
      <c r="L6891" s="23" t="s">
        <v>9538</v>
      </c>
      <c r="M6891" s="23">
        <f>YEAR(Tabla2[[#This Row],[Fecha de creación]])</f>
        <v>2022</v>
      </c>
      <c r="N6891" s="23">
        <f>MONTH(Tabla2[[#This Row],[Fecha de creación]])</f>
        <v>2</v>
      </c>
    </row>
    <row r="6892" spans="1:14" x14ac:dyDescent="0.25">
      <c r="A6892" s="26">
        <v>44600</v>
      </c>
      <c r="B6892" s="23" t="s">
        <v>189</v>
      </c>
      <c r="C6892" s="23" t="s">
        <v>8772</v>
      </c>
      <c r="D6892" s="23" t="s">
        <v>7547</v>
      </c>
      <c r="E6892" s="23" t="s">
        <v>1</v>
      </c>
      <c r="F6892" s="23" t="s">
        <v>22</v>
      </c>
      <c r="G6892" s="23" t="s">
        <v>975</v>
      </c>
      <c r="H6892" s="2" t="s">
        <v>7734</v>
      </c>
      <c r="I6892" s="23" t="s">
        <v>4486</v>
      </c>
      <c r="J6892" s="23" t="s">
        <v>59</v>
      </c>
      <c r="K6892" s="23" t="s">
        <v>9712</v>
      </c>
      <c r="L6892" s="23" t="s">
        <v>9538</v>
      </c>
      <c r="M6892" s="23">
        <f>YEAR(Tabla2[[#This Row],[Fecha de creación]])</f>
        <v>2022</v>
      </c>
      <c r="N6892" s="23">
        <f>MONTH(Tabla2[[#This Row],[Fecha de creación]])</f>
        <v>2</v>
      </c>
    </row>
    <row r="6893" spans="1:14" x14ac:dyDescent="0.25">
      <c r="A6893" s="26">
        <v>44600</v>
      </c>
      <c r="B6893" s="23" t="s">
        <v>0</v>
      </c>
      <c r="C6893" s="23" t="s">
        <v>8773</v>
      </c>
      <c r="D6893" s="23" t="s">
        <v>999</v>
      </c>
      <c r="E6893" s="23" t="s">
        <v>1</v>
      </c>
      <c r="F6893" s="23" t="s">
        <v>7</v>
      </c>
      <c r="G6893" s="23" t="s">
        <v>975</v>
      </c>
      <c r="H6893" s="2" t="s">
        <v>7722</v>
      </c>
      <c r="I6893" s="23" t="s">
        <v>7412</v>
      </c>
      <c r="J6893" s="23"/>
      <c r="K6893" s="23" t="s">
        <v>9712</v>
      </c>
      <c r="L6893" s="23" t="s">
        <v>9538</v>
      </c>
      <c r="M6893" s="23">
        <f>YEAR(Tabla2[[#This Row],[Fecha de creación]])</f>
        <v>2022</v>
      </c>
      <c r="N6893" s="23">
        <f>MONTH(Tabla2[[#This Row],[Fecha de creación]])</f>
        <v>2</v>
      </c>
    </row>
    <row r="6894" spans="1:14" x14ac:dyDescent="0.25">
      <c r="A6894" s="26">
        <v>44600</v>
      </c>
      <c r="B6894" s="23" t="s">
        <v>19</v>
      </c>
      <c r="C6894" s="23" t="s">
        <v>8774</v>
      </c>
      <c r="D6894" s="23" t="s">
        <v>8775</v>
      </c>
      <c r="E6894" s="23" t="s">
        <v>1</v>
      </c>
      <c r="F6894" s="23" t="s">
        <v>22</v>
      </c>
      <c r="G6894" s="23" t="s">
        <v>975</v>
      </c>
      <c r="H6894" s="2" t="s">
        <v>7734</v>
      </c>
      <c r="I6894" s="23" t="s">
        <v>23</v>
      </c>
      <c r="J6894" s="23"/>
      <c r="K6894" s="23" t="s">
        <v>9712</v>
      </c>
      <c r="L6894" s="23" t="s">
        <v>9538</v>
      </c>
      <c r="M6894" s="23">
        <f>YEAR(Tabla2[[#This Row],[Fecha de creación]])</f>
        <v>2022</v>
      </c>
      <c r="N6894" s="23">
        <f>MONTH(Tabla2[[#This Row],[Fecha de creación]])</f>
        <v>2</v>
      </c>
    </row>
    <row r="6895" spans="1:14" x14ac:dyDescent="0.25">
      <c r="A6895" s="26">
        <v>44600</v>
      </c>
      <c r="B6895" s="23" t="s">
        <v>19</v>
      </c>
      <c r="C6895" s="23" t="s">
        <v>8776</v>
      </c>
      <c r="D6895" s="23" t="s">
        <v>8777</v>
      </c>
      <c r="E6895" s="23" t="s">
        <v>1</v>
      </c>
      <c r="F6895" s="23" t="s">
        <v>2</v>
      </c>
      <c r="G6895" s="23" t="s">
        <v>1551</v>
      </c>
      <c r="H6895" s="2" t="s">
        <v>7741</v>
      </c>
      <c r="I6895" s="23" t="s">
        <v>7401</v>
      </c>
      <c r="J6895" s="23"/>
      <c r="K6895" s="23" t="s">
        <v>9712</v>
      </c>
      <c r="L6895" s="23" t="s">
        <v>9538</v>
      </c>
      <c r="M6895" s="23">
        <f>YEAR(Tabla2[[#This Row],[Fecha de creación]])</f>
        <v>2022</v>
      </c>
      <c r="N6895" s="23">
        <f>MONTH(Tabla2[[#This Row],[Fecha de creación]])</f>
        <v>2</v>
      </c>
    </row>
    <row r="6896" spans="1:14" x14ac:dyDescent="0.25">
      <c r="A6896" s="26">
        <v>44600</v>
      </c>
      <c r="B6896" s="23" t="s">
        <v>19</v>
      </c>
      <c r="C6896" s="23" t="s">
        <v>8778</v>
      </c>
      <c r="D6896" s="23" t="s">
        <v>8779</v>
      </c>
      <c r="E6896" s="23" t="s">
        <v>1</v>
      </c>
      <c r="F6896" s="23" t="s">
        <v>7</v>
      </c>
      <c r="G6896" s="23" t="s">
        <v>975</v>
      </c>
      <c r="H6896" s="2" t="s">
        <v>7730</v>
      </c>
      <c r="I6896" s="23" t="s">
        <v>23</v>
      </c>
      <c r="J6896" s="23"/>
      <c r="K6896" s="23" t="s">
        <v>9712</v>
      </c>
      <c r="L6896" s="23" t="s">
        <v>9538</v>
      </c>
      <c r="M6896" s="23">
        <f>YEAR(Tabla2[[#This Row],[Fecha de creación]])</f>
        <v>2022</v>
      </c>
      <c r="N6896" s="23">
        <f>MONTH(Tabla2[[#This Row],[Fecha de creación]])</f>
        <v>2</v>
      </c>
    </row>
    <row r="6897" spans="1:14" x14ac:dyDescent="0.25">
      <c r="A6897" s="26">
        <v>44600</v>
      </c>
      <c r="B6897" s="23" t="s">
        <v>34</v>
      </c>
      <c r="C6897" s="23" t="s">
        <v>8780</v>
      </c>
      <c r="D6897" s="23" t="s">
        <v>8769</v>
      </c>
      <c r="E6897" s="23" t="s">
        <v>1</v>
      </c>
      <c r="F6897" s="23" t="s">
        <v>7</v>
      </c>
      <c r="G6897" s="23" t="s">
        <v>975</v>
      </c>
      <c r="H6897" s="2" t="s">
        <v>8425</v>
      </c>
      <c r="I6897" s="23" t="s">
        <v>8770</v>
      </c>
      <c r="J6897" s="23" t="s">
        <v>59</v>
      </c>
      <c r="K6897" s="23" t="s">
        <v>9712</v>
      </c>
      <c r="L6897" s="23" t="s">
        <v>9538</v>
      </c>
      <c r="M6897" s="23">
        <f>YEAR(Tabla2[[#This Row],[Fecha de creación]])</f>
        <v>2022</v>
      </c>
      <c r="N6897" s="23">
        <f>MONTH(Tabla2[[#This Row],[Fecha de creación]])</f>
        <v>2</v>
      </c>
    </row>
    <row r="6898" spans="1:14" x14ac:dyDescent="0.25">
      <c r="A6898" s="26">
        <v>44600</v>
      </c>
      <c r="B6898" s="23" t="s">
        <v>34</v>
      </c>
      <c r="C6898" s="23" t="s">
        <v>8781</v>
      </c>
      <c r="D6898" s="23" t="s">
        <v>8769</v>
      </c>
      <c r="E6898" s="23" t="s">
        <v>1</v>
      </c>
      <c r="F6898" s="23" t="s">
        <v>7</v>
      </c>
      <c r="G6898" s="23" t="s">
        <v>975</v>
      </c>
      <c r="H6898" s="2" t="s">
        <v>8425</v>
      </c>
      <c r="I6898" s="23" t="s">
        <v>8770</v>
      </c>
      <c r="J6898" s="23" t="s">
        <v>59</v>
      </c>
      <c r="K6898" s="23" t="s">
        <v>9712</v>
      </c>
      <c r="L6898" s="23" t="s">
        <v>9538</v>
      </c>
      <c r="M6898" s="23">
        <f>YEAR(Tabla2[[#This Row],[Fecha de creación]])</f>
        <v>2022</v>
      </c>
      <c r="N6898" s="23">
        <f>MONTH(Tabla2[[#This Row],[Fecha de creación]])</f>
        <v>2</v>
      </c>
    </row>
    <row r="6899" spans="1:14" x14ac:dyDescent="0.25">
      <c r="A6899" s="26">
        <v>44600</v>
      </c>
      <c r="B6899" s="23" t="s">
        <v>34</v>
      </c>
      <c r="C6899" s="23" t="s">
        <v>8782</v>
      </c>
      <c r="D6899" s="23" t="s">
        <v>8769</v>
      </c>
      <c r="E6899" s="23" t="s">
        <v>1</v>
      </c>
      <c r="F6899" s="23" t="s">
        <v>7</v>
      </c>
      <c r="G6899" s="23" t="s">
        <v>975</v>
      </c>
      <c r="H6899" s="2" t="s">
        <v>8425</v>
      </c>
      <c r="I6899" s="23" t="s">
        <v>8770</v>
      </c>
      <c r="J6899" s="23" t="s">
        <v>59</v>
      </c>
      <c r="K6899" s="23" t="s">
        <v>9712</v>
      </c>
      <c r="L6899" s="23" t="s">
        <v>9539</v>
      </c>
      <c r="M6899" s="23">
        <f>YEAR(Tabla2[[#This Row],[Fecha de creación]])</f>
        <v>2022</v>
      </c>
      <c r="N6899" s="23">
        <f>MONTH(Tabla2[[#This Row],[Fecha de creación]])</f>
        <v>2</v>
      </c>
    </row>
    <row r="6900" spans="1:14" x14ac:dyDescent="0.25">
      <c r="A6900" s="26">
        <v>44600</v>
      </c>
      <c r="B6900" s="23" t="s">
        <v>34</v>
      </c>
      <c r="C6900" s="23" t="s">
        <v>8783</v>
      </c>
      <c r="D6900" s="23" t="s">
        <v>8769</v>
      </c>
      <c r="E6900" s="23" t="s">
        <v>1</v>
      </c>
      <c r="F6900" s="23" t="s">
        <v>7</v>
      </c>
      <c r="G6900" s="23" t="s">
        <v>975</v>
      </c>
      <c r="H6900" s="2" t="s">
        <v>8425</v>
      </c>
      <c r="I6900" s="23" t="s">
        <v>8770</v>
      </c>
      <c r="J6900" s="23" t="s">
        <v>59</v>
      </c>
      <c r="K6900" s="23" t="s">
        <v>9712</v>
      </c>
      <c r="L6900" s="23" t="s">
        <v>9538</v>
      </c>
      <c r="M6900" s="23">
        <f>YEAR(Tabla2[[#This Row],[Fecha de creación]])</f>
        <v>2022</v>
      </c>
      <c r="N6900" s="23">
        <f>MONTH(Tabla2[[#This Row],[Fecha de creación]])</f>
        <v>2</v>
      </c>
    </row>
    <row r="6901" spans="1:14" x14ac:dyDescent="0.25">
      <c r="A6901" s="26">
        <v>44600</v>
      </c>
      <c r="B6901" s="23" t="s">
        <v>34</v>
      </c>
      <c r="C6901" s="23" t="s">
        <v>8784</v>
      </c>
      <c r="D6901" s="23" t="s">
        <v>8785</v>
      </c>
      <c r="E6901" s="23" t="s">
        <v>1</v>
      </c>
      <c r="F6901" s="23" t="s">
        <v>7</v>
      </c>
      <c r="G6901" s="23" t="s">
        <v>975</v>
      </c>
      <c r="H6901" s="2" t="s">
        <v>8535</v>
      </c>
      <c r="I6901" s="23" t="s">
        <v>8770</v>
      </c>
      <c r="J6901" s="23" t="s">
        <v>59</v>
      </c>
      <c r="K6901" s="23" t="s">
        <v>9712</v>
      </c>
      <c r="L6901" s="23" t="s">
        <v>9538</v>
      </c>
      <c r="M6901" s="23">
        <f>YEAR(Tabla2[[#This Row],[Fecha de creación]])</f>
        <v>2022</v>
      </c>
      <c r="N6901" s="23">
        <f>MONTH(Tabla2[[#This Row],[Fecha de creación]])</f>
        <v>2</v>
      </c>
    </row>
    <row r="6902" spans="1:14" x14ac:dyDescent="0.25">
      <c r="A6902" s="26">
        <v>44600</v>
      </c>
      <c r="B6902" s="23" t="s">
        <v>0</v>
      </c>
      <c r="C6902" s="23" t="s">
        <v>8786</v>
      </c>
      <c r="D6902" s="23" t="s">
        <v>8664</v>
      </c>
      <c r="E6902" s="23" t="s">
        <v>1</v>
      </c>
      <c r="F6902" s="23" t="s">
        <v>22</v>
      </c>
      <c r="G6902" s="23" t="s">
        <v>975</v>
      </c>
      <c r="H6902" s="2" t="s">
        <v>8893</v>
      </c>
      <c r="I6902" s="23" t="s">
        <v>7412</v>
      </c>
      <c r="J6902" s="23"/>
      <c r="K6902" s="23" t="s">
        <v>9712</v>
      </c>
      <c r="L6902" s="23" t="s">
        <v>9538</v>
      </c>
      <c r="M6902" s="23">
        <f>YEAR(Tabla2[[#This Row],[Fecha de creación]])</f>
        <v>2022</v>
      </c>
      <c r="N6902" s="23">
        <f>MONTH(Tabla2[[#This Row],[Fecha de creación]])</f>
        <v>2</v>
      </c>
    </row>
    <row r="6903" spans="1:14" x14ac:dyDescent="0.25">
      <c r="A6903" s="26">
        <v>44600</v>
      </c>
      <c r="B6903" s="23" t="s">
        <v>0</v>
      </c>
      <c r="C6903" s="23" t="s">
        <v>8787</v>
      </c>
      <c r="D6903" s="23" t="s">
        <v>8681</v>
      </c>
      <c r="E6903" s="23" t="s">
        <v>1</v>
      </c>
      <c r="F6903" s="23" t="s">
        <v>22</v>
      </c>
      <c r="G6903" s="23" t="s">
        <v>975</v>
      </c>
      <c r="H6903" s="2" t="s">
        <v>8893</v>
      </c>
      <c r="I6903" s="23" t="s">
        <v>7412</v>
      </c>
      <c r="J6903" s="23"/>
      <c r="K6903" s="23" t="s">
        <v>9712</v>
      </c>
      <c r="L6903" s="23" t="s">
        <v>9538</v>
      </c>
      <c r="M6903" s="23">
        <f>YEAR(Tabla2[[#This Row],[Fecha de creación]])</f>
        <v>2022</v>
      </c>
      <c r="N6903" s="23">
        <f>MONTH(Tabla2[[#This Row],[Fecha de creación]])</f>
        <v>2</v>
      </c>
    </row>
    <row r="6904" spans="1:14" x14ac:dyDescent="0.25">
      <c r="A6904" s="26">
        <v>44600</v>
      </c>
      <c r="B6904" s="23" t="s">
        <v>0</v>
      </c>
      <c r="C6904" s="23" t="s">
        <v>8788</v>
      </c>
      <c r="D6904" s="23" t="s">
        <v>7521</v>
      </c>
      <c r="E6904" s="23" t="s">
        <v>1</v>
      </c>
      <c r="F6904" s="23" t="s">
        <v>22</v>
      </c>
      <c r="G6904" s="23" t="s">
        <v>975</v>
      </c>
      <c r="H6904" s="2" t="s">
        <v>8893</v>
      </c>
      <c r="I6904" s="23" t="s">
        <v>7412</v>
      </c>
      <c r="J6904" s="23"/>
      <c r="K6904" s="23" t="s">
        <v>9712</v>
      </c>
      <c r="L6904" s="23" t="s">
        <v>9538</v>
      </c>
      <c r="M6904" s="23">
        <f>YEAR(Tabla2[[#This Row],[Fecha de creación]])</f>
        <v>2022</v>
      </c>
      <c r="N6904" s="23">
        <f>MONTH(Tabla2[[#This Row],[Fecha de creación]])</f>
        <v>2</v>
      </c>
    </row>
    <row r="6905" spans="1:14" x14ac:dyDescent="0.25">
      <c r="A6905" s="26">
        <v>44600</v>
      </c>
      <c r="B6905" s="23" t="s">
        <v>0</v>
      </c>
      <c r="C6905" s="23" t="s">
        <v>8789</v>
      </c>
      <c r="D6905" s="23" t="s">
        <v>382</v>
      </c>
      <c r="E6905" s="23" t="s">
        <v>1</v>
      </c>
      <c r="F6905" s="23" t="s">
        <v>7</v>
      </c>
      <c r="G6905" s="23" t="s">
        <v>975</v>
      </c>
      <c r="H6905" s="2" t="s">
        <v>7723</v>
      </c>
      <c r="I6905" s="23" t="s">
        <v>7412</v>
      </c>
      <c r="J6905" s="23"/>
      <c r="K6905" s="23" t="s">
        <v>9712</v>
      </c>
      <c r="L6905" s="23" t="s">
        <v>9538</v>
      </c>
      <c r="M6905" s="23">
        <f>YEAR(Tabla2[[#This Row],[Fecha de creación]])</f>
        <v>2022</v>
      </c>
      <c r="N6905" s="23">
        <f>MONTH(Tabla2[[#This Row],[Fecha de creación]])</f>
        <v>2</v>
      </c>
    </row>
    <row r="6906" spans="1:14" x14ac:dyDescent="0.25">
      <c r="A6906" s="26">
        <v>44600</v>
      </c>
      <c r="B6906" s="23" t="s">
        <v>0</v>
      </c>
      <c r="C6906" s="23" t="s">
        <v>8790</v>
      </c>
      <c r="D6906" s="23" t="s">
        <v>615</v>
      </c>
      <c r="E6906" s="23" t="s">
        <v>1</v>
      </c>
      <c r="F6906" s="23" t="s">
        <v>7</v>
      </c>
      <c r="G6906" s="23" t="s">
        <v>975</v>
      </c>
      <c r="H6906" s="2" t="s">
        <v>7745</v>
      </c>
      <c r="I6906" s="23" t="s">
        <v>7412</v>
      </c>
      <c r="J6906" s="23"/>
      <c r="K6906" s="23" t="s">
        <v>9712</v>
      </c>
      <c r="L6906" s="23" t="s">
        <v>9538</v>
      </c>
      <c r="M6906" s="23">
        <f>YEAR(Tabla2[[#This Row],[Fecha de creación]])</f>
        <v>2022</v>
      </c>
      <c r="N6906" s="23">
        <f>MONTH(Tabla2[[#This Row],[Fecha de creación]])</f>
        <v>2</v>
      </c>
    </row>
    <row r="6907" spans="1:14" x14ac:dyDescent="0.25">
      <c r="A6907" s="26">
        <v>44600</v>
      </c>
      <c r="B6907" s="23" t="s">
        <v>0</v>
      </c>
      <c r="C6907" s="23" t="s">
        <v>8791</v>
      </c>
      <c r="D6907" s="23" t="s">
        <v>49</v>
      </c>
      <c r="E6907" s="23" t="s">
        <v>1</v>
      </c>
      <c r="F6907" s="23" t="s">
        <v>7</v>
      </c>
      <c r="G6907" s="23" t="s">
        <v>975</v>
      </c>
      <c r="H6907" s="2" t="s">
        <v>7745</v>
      </c>
      <c r="I6907" s="23" t="s">
        <v>7412</v>
      </c>
      <c r="J6907" s="23"/>
      <c r="K6907" s="23" t="s">
        <v>9712</v>
      </c>
      <c r="L6907" s="23" t="s">
        <v>9538</v>
      </c>
      <c r="M6907" s="23">
        <f>YEAR(Tabla2[[#This Row],[Fecha de creación]])</f>
        <v>2022</v>
      </c>
      <c r="N6907" s="23">
        <f>MONTH(Tabla2[[#This Row],[Fecha de creación]])</f>
        <v>2</v>
      </c>
    </row>
    <row r="6908" spans="1:14" x14ac:dyDescent="0.25">
      <c r="A6908" s="26">
        <v>44600</v>
      </c>
      <c r="B6908" s="23" t="s">
        <v>19</v>
      </c>
      <c r="C6908" s="23" t="s">
        <v>8792</v>
      </c>
      <c r="D6908" s="23" t="s">
        <v>8793</v>
      </c>
      <c r="E6908" s="23" t="s">
        <v>1</v>
      </c>
      <c r="F6908" s="23" t="s">
        <v>7</v>
      </c>
      <c r="G6908" s="23" t="s">
        <v>975</v>
      </c>
      <c r="H6908" s="2" t="s">
        <v>7745</v>
      </c>
      <c r="I6908" s="23" t="s">
        <v>23</v>
      </c>
      <c r="J6908" s="23"/>
      <c r="K6908" s="23" t="s">
        <v>9712</v>
      </c>
      <c r="L6908" s="23" t="s">
        <v>9539</v>
      </c>
      <c r="M6908" s="23">
        <f>YEAR(Tabla2[[#This Row],[Fecha de creación]])</f>
        <v>2022</v>
      </c>
      <c r="N6908" s="23">
        <f>MONTH(Tabla2[[#This Row],[Fecha de creación]])</f>
        <v>2</v>
      </c>
    </row>
    <row r="6909" spans="1:14" x14ac:dyDescent="0.25">
      <c r="A6909" s="26">
        <v>44600</v>
      </c>
      <c r="B6909" s="23" t="s">
        <v>19</v>
      </c>
      <c r="C6909" s="23" t="s">
        <v>8794</v>
      </c>
      <c r="D6909" s="23" t="s">
        <v>8795</v>
      </c>
      <c r="E6909" s="23" t="s">
        <v>1</v>
      </c>
      <c r="F6909" s="23" t="s">
        <v>7</v>
      </c>
      <c r="G6909" s="23" t="s">
        <v>3</v>
      </c>
      <c r="H6909" s="2" t="s">
        <v>8559</v>
      </c>
      <c r="I6909" s="23" t="s">
        <v>23</v>
      </c>
      <c r="J6909" s="23"/>
      <c r="K6909" s="23" t="s">
        <v>9712</v>
      </c>
      <c r="L6909" s="23" t="s">
        <v>9538</v>
      </c>
      <c r="M6909" s="23">
        <f>YEAR(Tabla2[[#This Row],[Fecha de creación]])</f>
        <v>2022</v>
      </c>
      <c r="N6909" s="23">
        <f>MONTH(Tabla2[[#This Row],[Fecha de creación]])</f>
        <v>2</v>
      </c>
    </row>
    <row r="6910" spans="1:14" x14ac:dyDescent="0.25">
      <c r="A6910" s="26">
        <v>44600</v>
      </c>
      <c r="B6910" s="23" t="s">
        <v>0</v>
      </c>
      <c r="C6910" s="23" t="s">
        <v>8796</v>
      </c>
      <c r="D6910" s="23" t="s">
        <v>49</v>
      </c>
      <c r="E6910" s="23" t="s">
        <v>1</v>
      </c>
      <c r="F6910" s="23" t="s">
        <v>7</v>
      </c>
      <c r="G6910" s="23" t="s">
        <v>975</v>
      </c>
      <c r="H6910" s="2" t="s">
        <v>7745</v>
      </c>
      <c r="I6910" s="23" t="s">
        <v>7603</v>
      </c>
      <c r="J6910" s="23" t="s">
        <v>59</v>
      </c>
      <c r="K6910" s="23" t="s">
        <v>9712</v>
      </c>
      <c r="L6910" s="23" t="s">
        <v>9538</v>
      </c>
      <c r="M6910" s="23">
        <f>YEAR(Tabla2[[#This Row],[Fecha de creación]])</f>
        <v>2022</v>
      </c>
      <c r="N6910" s="23">
        <f>MONTH(Tabla2[[#This Row],[Fecha de creación]])</f>
        <v>2</v>
      </c>
    </row>
    <row r="6911" spans="1:14" x14ac:dyDescent="0.25">
      <c r="A6911" s="26">
        <v>44600</v>
      </c>
      <c r="B6911" s="23" t="s">
        <v>34</v>
      </c>
      <c r="C6911" s="23" t="s">
        <v>8797</v>
      </c>
      <c r="D6911" s="23" t="s">
        <v>8769</v>
      </c>
      <c r="E6911" s="23" t="s">
        <v>1</v>
      </c>
      <c r="F6911" s="23" t="s">
        <v>7</v>
      </c>
      <c r="G6911" s="23" t="s">
        <v>975</v>
      </c>
      <c r="H6911" s="2" t="s">
        <v>8425</v>
      </c>
      <c r="I6911" s="23" t="s">
        <v>8770</v>
      </c>
      <c r="J6911" s="23" t="s">
        <v>59</v>
      </c>
      <c r="K6911" s="23" t="s">
        <v>9712</v>
      </c>
      <c r="L6911" s="23" t="s">
        <v>9538</v>
      </c>
      <c r="M6911" s="23">
        <f>YEAR(Tabla2[[#This Row],[Fecha de creación]])</f>
        <v>2022</v>
      </c>
      <c r="N6911" s="23">
        <f>MONTH(Tabla2[[#This Row],[Fecha de creación]])</f>
        <v>2</v>
      </c>
    </row>
    <row r="6912" spans="1:14" x14ac:dyDescent="0.25">
      <c r="A6912" s="26">
        <v>44600</v>
      </c>
      <c r="B6912" s="23" t="s">
        <v>56</v>
      </c>
      <c r="C6912" s="23" t="s">
        <v>8798</v>
      </c>
      <c r="D6912" s="23" t="s">
        <v>440</v>
      </c>
      <c r="E6912" s="23" t="s">
        <v>1</v>
      </c>
      <c r="F6912" s="23" t="s">
        <v>7</v>
      </c>
      <c r="G6912" s="23" t="s">
        <v>975</v>
      </c>
      <c r="H6912" s="2" t="s">
        <v>7723</v>
      </c>
      <c r="I6912" s="23" t="s">
        <v>4517</v>
      </c>
      <c r="J6912" s="23" t="s">
        <v>59</v>
      </c>
      <c r="K6912" s="23" t="s">
        <v>9712</v>
      </c>
      <c r="L6912" s="23" t="s">
        <v>9539</v>
      </c>
      <c r="M6912" s="23">
        <f>YEAR(Tabla2[[#This Row],[Fecha de creación]])</f>
        <v>2022</v>
      </c>
      <c r="N6912" s="23">
        <f>MONTH(Tabla2[[#This Row],[Fecha de creación]])</f>
        <v>2</v>
      </c>
    </row>
    <row r="6913" spans="1:14" x14ac:dyDescent="0.25">
      <c r="A6913" s="26">
        <v>44600</v>
      </c>
      <c r="B6913" s="23" t="s">
        <v>0</v>
      </c>
      <c r="C6913" s="23" t="s">
        <v>8799</v>
      </c>
      <c r="D6913" s="23" t="s">
        <v>2056</v>
      </c>
      <c r="E6913" s="23" t="s">
        <v>1</v>
      </c>
      <c r="F6913" s="23" t="s">
        <v>7</v>
      </c>
      <c r="G6913" s="23" t="s">
        <v>975</v>
      </c>
      <c r="H6913" s="2" t="s">
        <v>7745</v>
      </c>
      <c r="I6913" s="23" t="s">
        <v>7680</v>
      </c>
      <c r="J6913" s="23" t="s">
        <v>958</v>
      </c>
      <c r="K6913" s="23" t="s">
        <v>9712</v>
      </c>
      <c r="L6913" s="23" t="s">
        <v>9538</v>
      </c>
      <c r="M6913" s="23">
        <f>YEAR(Tabla2[[#This Row],[Fecha de creación]])</f>
        <v>2022</v>
      </c>
      <c r="N6913" s="23">
        <f>MONTH(Tabla2[[#This Row],[Fecha de creación]])</f>
        <v>2</v>
      </c>
    </row>
    <row r="6914" spans="1:14" x14ac:dyDescent="0.25">
      <c r="A6914" s="26">
        <v>44600</v>
      </c>
      <c r="B6914" s="23" t="s">
        <v>19</v>
      </c>
      <c r="C6914" s="23" t="s">
        <v>8800</v>
      </c>
      <c r="D6914" s="23" t="s">
        <v>8801</v>
      </c>
      <c r="E6914" s="23" t="s">
        <v>1</v>
      </c>
      <c r="F6914" s="23" t="s">
        <v>7</v>
      </c>
      <c r="G6914" s="23" t="s">
        <v>975</v>
      </c>
      <c r="H6914" s="2" t="s">
        <v>7730</v>
      </c>
      <c r="I6914" s="23" t="s">
        <v>23</v>
      </c>
      <c r="J6914" s="23"/>
      <c r="K6914" s="23" t="s">
        <v>9712</v>
      </c>
      <c r="L6914" s="23" t="s">
        <v>9538</v>
      </c>
      <c r="M6914" s="23">
        <f>YEAR(Tabla2[[#This Row],[Fecha de creación]])</f>
        <v>2022</v>
      </c>
      <c r="N6914" s="23">
        <f>MONTH(Tabla2[[#This Row],[Fecha de creación]])</f>
        <v>2</v>
      </c>
    </row>
    <row r="6915" spans="1:14" x14ac:dyDescent="0.25">
      <c r="A6915" s="26">
        <v>44600</v>
      </c>
      <c r="B6915" s="23" t="s">
        <v>19</v>
      </c>
      <c r="C6915" s="23" t="s">
        <v>8802</v>
      </c>
      <c r="D6915" s="23" t="s">
        <v>8803</v>
      </c>
      <c r="E6915" s="23" t="s">
        <v>1</v>
      </c>
      <c r="F6915" s="23" t="s">
        <v>22</v>
      </c>
      <c r="G6915" s="23" t="s">
        <v>975</v>
      </c>
      <c r="H6915" s="2" t="s">
        <v>7742</v>
      </c>
      <c r="I6915" s="23" t="s">
        <v>23</v>
      </c>
      <c r="J6915" s="23"/>
      <c r="K6915" s="23" t="s">
        <v>9712</v>
      </c>
      <c r="L6915" s="23" t="s">
        <v>9538</v>
      </c>
      <c r="M6915" s="23">
        <f>YEAR(Tabla2[[#This Row],[Fecha de creación]])</f>
        <v>2022</v>
      </c>
      <c r="N6915" s="23">
        <f>MONTH(Tabla2[[#This Row],[Fecha de creación]])</f>
        <v>2</v>
      </c>
    </row>
    <row r="6916" spans="1:14" x14ac:dyDescent="0.25">
      <c r="A6916" s="26">
        <v>44600</v>
      </c>
      <c r="B6916" s="23" t="s">
        <v>0</v>
      </c>
      <c r="C6916" s="23" t="s">
        <v>8804</v>
      </c>
      <c r="D6916" s="23" t="s">
        <v>999</v>
      </c>
      <c r="E6916" s="23" t="s">
        <v>1</v>
      </c>
      <c r="F6916" s="23" t="s">
        <v>7</v>
      </c>
      <c r="G6916" s="23" t="s">
        <v>975</v>
      </c>
      <c r="H6916" s="2" t="s">
        <v>7744</v>
      </c>
      <c r="I6916" s="23" t="s">
        <v>7412</v>
      </c>
      <c r="J6916" s="23"/>
      <c r="K6916" s="23" t="s">
        <v>9712</v>
      </c>
      <c r="L6916" s="23" t="s">
        <v>9538</v>
      </c>
      <c r="M6916" s="23">
        <f>YEAR(Tabla2[[#This Row],[Fecha de creación]])</f>
        <v>2022</v>
      </c>
      <c r="N6916" s="23">
        <f>MONTH(Tabla2[[#This Row],[Fecha de creación]])</f>
        <v>2</v>
      </c>
    </row>
    <row r="6917" spans="1:14" x14ac:dyDescent="0.25">
      <c r="A6917" s="26">
        <v>44601.392280092594</v>
      </c>
      <c r="B6917" s="23" t="s">
        <v>34</v>
      </c>
      <c r="C6917" s="23" t="s">
        <v>8805</v>
      </c>
      <c r="D6917" s="23" t="s">
        <v>8806</v>
      </c>
      <c r="E6917" s="23" t="s">
        <v>1</v>
      </c>
      <c r="F6917" s="23" t="s">
        <v>7</v>
      </c>
      <c r="G6917" s="23" t="s">
        <v>975</v>
      </c>
      <c r="H6917" s="2" t="s">
        <v>7980</v>
      </c>
      <c r="I6917" s="23" t="s">
        <v>482</v>
      </c>
      <c r="J6917" s="23"/>
      <c r="K6917" s="23" t="s">
        <v>9712</v>
      </c>
      <c r="L6917" s="23" t="s">
        <v>9538</v>
      </c>
      <c r="M6917" s="23">
        <f>YEAR(Tabla2[[#This Row],[Fecha de creación]])</f>
        <v>2022</v>
      </c>
      <c r="N6917" s="23">
        <f>MONTH(Tabla2[[#This Row],[Fecha de creación]])</f>
        <v>2</v>
      </c>
    </row>
    <row r="6918" spans="1:14" x14ac:dyDescent="0.25">
      <c r="A6918" s="26">
        <v>44601.402488425927</v>
      </c>
      <c r="B6918" s="23" t="s">
        <v>0</v>
      </c>
      <c r="C6918" s="23" t="s">
        <v>8807</v>
      </c>
      <c r="D6918" s="23" t="s">
        <v>535</v>
      </c>
      <c r="E6918" s="23" t="s">
        <v>1</v>
      </c>
      <c r="F6918" s="23" t="s">
        <v>7</v>
      </c>
      <c r="G6918" s="23" t="s">
        <v>1551</v>
      </c>
      <c r="H6918" s="2" t="s">
        <v>7743</v>
      </c>
      <c r="I6918" s="23" t="s">
        <v>11</v>
      </c>
      <c r="J6918" s="23"/>
      <c r="K6918" s="23" t="s">
        <v>9712</v>
      </c>
      <c r="L6918" s="23" t="s">
        <v>9538</v>
      </c>
      <c r="M6918" s="23">
        <f>YEAR(Tabla2[[#This Row],[Fecha de creación]])</f>
        <v>2022</v>
      </c>
      <c r="N6918" s="23">
        <f>MONTH(Tabla2[[#This Row],[Fecha de creación]])</f>
        <v>2</v>
      </c>
    </row>
    <row r="6919" spans="1:14" x14ac:dyDescent="0.25">
      <c r="A6919" s="26">
        <v>44601</v>
      </c>
      <c r="B6919" s="23" t="s">
        <v>19</v>
      </c>
      <c r="C6919" s="23" t="s">
        <v>8808</v>
      </c>
      <c r="D6919" s="23" t="s">
        <v>8809</v>
      </c>
      <c r="E6919" s="23" t="s">
        <v>1</v>
      </c>
      <c r="F6919" s="23" t="s">
        <v>7</v>
      </c>
      <c r="G6919" s="23" t="s">
        <v>975</v>
      </c>
      <c r="H6919" s="2" t="s">
        <v>7722</v>
      </c>
      <c r="I6919" s="23" t="s">
        <v>23</v>
      </c>
      <c r="J6919" s="23"/>
      <c r="K6919" s="23" t="s">
        <v>9712</v>
      </c>
      <c r="L6919" s="23" t="s">
        <v>9538</v>
      </c>
      <c r="M6919" s="23">
        <f>YEAR(Tabla2[[#This Row],[Fecha de creación]])</f>
        <v>2022</v>
      </c>
      <c r="N6919" s="23">
        <f>MONTH(Tabla2[[#This Row],[Fecha de creación]])</f>
        <v>2</v>
      </c>
    </row>
    <row r="6920" spans="1:14" x14ac:dyDescent="0.25">
      <c r="A6920" s="26">
        <v>44601</v>
      </c>
      <c r="B6920" s="23" t="s">
        <v>0</v>
      </c>
      <c r="C6920" s="23" t="s">
        <v>8810</v>
      </c>
      <c r="D6920" s="23" t="s">
        <v>49</v>
      </c>
      <c r="E6920" s="23" t="s">
        <v>1</v>
      </c>
      <c r="F6920" s="23" t="s">
        <v>7</v>
      </c>
      <c r="G6920" s="23" t="s">
        <v>975</v>
      </c>
      <c r="H6920" s="2" t="s">
        <v>7745</v>
      </c>
      <c r="I6920" s="23" t="s">
        <v>7680</v>
      </c>
      <c r="J6920" s="23" t="s">
        <v>958</v>
      </c>
      <c r="K6920" s="23" t="s">
        <v>9712</v>
      </c>
      <c r="L6920" s="23" t="s">
        <v>9538</v>
      </c>
      <c r="M6920" s="23">
        <f>YEAR(Tabla2[[#This Row],[Fecha de creación]])</f>
        <v>2022</v>
      </c>
      <c r="N6920" s="23">
        <f>MONTH(Tabla2[[#This Row],[Fecha de creación]])</f>
        <v>2</v>
      </c>
    </row>
    <row r="6921" spans="1:14" x14ac:dyDescent="0.25">
      <c r="A6921" s="26">
        <v>44601</v>
      </c>
      <c r="B6921" s="23" t="s">
        <v>19</v>
      </c>
      <c r="C6921" s="23" t="s">
        <v>8811</v>
      </c>
      <c r="D6921" s="23" t="s">
        <v>8812</v>
      </c>
      <c r="E6921" s="23" t="s">
        <v>1</v>
      </c>
      <c r="F6921" s="23" t="s">
        <v>7</v>
      </c>
      <c r="G6921" s="23" t="s">
        <v>975</v>
      </c>
      <c r="H6921" s="2" t="s">
        <v>8425</v>
      </c>
      <c r="I6921" s="23" t="s">
        <v>23</v>
      </c>
      <c r="J6921" s="23"/>
      <c r="K6921" s="23" t="s">
        <v>9712</v>
      </c>
      <c r="L6921" s="23" t="s">
        <v>9538</v>
      </c>
      <c r="M6921" s="23">
        <f>YEAR(Tabla2[[#This Row],[Fecha de creación]])</f>
        <v>2022</v>
      </c>
      <c r="N6921" s="23">
        <f>MONTH(Tabla2[[#This Row],[Fecha de creación]])</f>
        <v>2</v>
      </c>
    </row>
    <row r="6922" spans="1:14" x14ac:dyDescent="0.25">
      <c r="A6922" s="26">
        <v>44601</v>
      </c>
      <c r="B6922" s="23" t="s">
        <v>19</v>
      </c>
      <c r="C6922" s="23" t="s">
        <v>8813</v>
      </c>
      <c r="D6922" s="23" t="s">
        <v>8803</v>
      </c>
      <c r="E6922" s="23" t="s">
        <v>1</v>
      </c>
      <c r="F6922" s="23" t="s">
        <v>7</v>
      </c>
      <c r="G6922" s="23" t="s">
        <v>1551</v>
      </c>
      <c r="H6922" s="2" t="s">
        <v>7742</v>
      </c>
      <c r="I6922" s="23" t="s">
        <v>1552</v>
      </c>
      <c r="J6922" s="23"/>
      <c r="K6922" s="23" t="s">
        <v>9712</v>
      </c>
      <c r="L6922" s="23" t="s">
        <v>9539</v>
      </c>
      <c r="M6922" s="23">
        <f>YEAR(Tabla2[[#This Row],[Fecha de creación]])</f>
        <v>2022</v>
      </c>
      <c r="N6922" s="23">
        <f>MONTH(Tabla2[[#This Row],[Fecha de creación]])</f>
        <v>2</v>
      </c>
    </row>
    <row r="6923" spans="1:14" x14ac:dyDescent="0.25">
      <c r="A6923" s="26">
        <v>44601</v>
      </c>
      <c r="B6923" s="23" t="s">
        <v>100</v>
      </c>
      <c r="C6923" s="23" t="s">
        <v>8814</v>
      </c>
      <c r="D6923" s="23" t="s">
        <v>49</v>
      </c>
      <c r="E6923" s="23" t="s">
        <v>1</v>
      </c>
      <c r="F6923" s="23" t="s">
        <v>7</v>
      </c>
      <c r="G6923" s="23" t="s">
        <v>975</v>
      </c>
      <c r="H6923" s="2" t="s">
        <v>7745</v>
      </c>
      <c r="I6923" s="23" t="s">
        <v>7575</v>
      </c>
      <c r="J6923" s="23"/>
      <c r="K6923" s="23" t="s">
        <v>9712</v>
      </c>
      <c r="L6923" s="23" t="s">
        <v>9538</v>
      </c>
      <c r="M6923" s="23">
        <f>YEAR(Tabla2[[#This Row],[Fecha de creación]])</f>
        <v>2022</v>
      </c>
      <c r="N6923" s="23">
        <f>MONTH(Tabla2[[#This Row],[Fecha de creación]])</f>
        <v>2</v>
      </c>
    </row>
    <row r="6924" spans="1:14" x14ac:dyDescent="0.25">
      <c r="A6924" s="26">
        <v>44601</v>
      </c>
      <c r="B6924" s="23" t="s">
        <v>19</v>
      </c>
      <c r="C6924" s="23" t="s">
        <v>8815</v>
      </c>
      <c r="D6924" s="23" t="s">
        <v>8816</v>
      </c>
      <c r="E6924" s="23" t="s">
        <v>1</v>
      </c>
      <c r="F6924" s="23" t="s">
        <v>22</v>
      </c>
      <c r="G6924" s="23" t="s">
        <v>975</v>
      </c>
      <c r="H6924" s="2" t="s">
        <v>7739</v>
      </c>
      <c r="I6924" s="23" t="s">
        <v>23</v>
      </c>
      <c r="J6924" s="23"/>
      <c r="K6924" s="23" t="s">
        <v>9712</v>
      </c>
      <c r="L6924" s="23" t="s">
        <v>9539</v>
      </c>
      <c r="M6924" s="23">
        <f>YEAR(Tabla2[[#This Row],[Fecha de creación]])</f>
        <v>2022</v>
      </c>
      <c r="N6924" s="23">
        <f>MONTH(Tabla2[[#This Row],[Fecha de creación]])</f>
        <v>2</v>
      </c>
    </row>
    <row r="6925" spans="1:14" x14ac:dyDescent="0.25">
      <c r="A6925" s="26">
        <v>44601</v>
      </c>
      <c r="B6925" s="23" t="s">
        <v>19</v>
      </c>
      <c r="C6925" s="23" t="s">
        <v>8817</v>
      </c>
      <c r="D6925" s="23" t="s">
        <v>8818</v>
      </c>
      <c r="E6925" s="23" t="s">
        <v>1</v>
      </c>
      <c r="F6925" s="23" t="s">
        <v>7</v>
      </c>
      <c r="G6925" s="23" t="s">
        <v>975</v>
      </c>
      <c r="H6925" s="2" t="s">
        <v>8559</v>
      </c>
      <c r="I6925" s="23" t="s">
        <v>23</v>
      </c>
      <c r="J6925" s="23"/>
      <c r="K6925" s="23" t="s">
        <v>9712</v>
      </c>
      <c r="L6925" s="23" t="s">
        <v>9538</v>
      </c>
      <c r="M6925" s="23">
        <f>YEAR(Tabla2[[#This Row],[Fecha de creación]])</f>
        <v>2022</v>
      </c>
      <c r="N6925" s="23">
        <f>MONTH(Tabla2[[#This Row],[Fecha de creación]])</f>
        <v>2</v>
      </c>
    </row>
    <row r="6926" spans="1:14" x14ac:dyDescent="0.25">
      <c r="A6926" s="26">
        <v>44601</v>
      </c>
      <c r="B6926" s="23" t="s">
        <v>19</v>
      </c>
      <c r="C6926" s="23" t="s">
        <v>8819</v>
      </c>
      <c r="D6926" s="23" t="s">
        <v>8820</v>
      </c>
      <c r="E6926" s="23" t="s">
        <v>1</v>
      </c>
      <c r="F6926" s="23" t="s">
        <v>22</v>
      </c>
      <c r="G6926" s="23" t="s">
        <v>975</v>
      </c>
      <c r="H6926" s="2" t="s">
        <v>7744</v>
      </c>
      <c r="I6926" s="23" t="s">
        <v>23</v>
      </c>
      <c r="J6926" s="23"/>
      <c r="K6926" s="23" t="s">
        <v>9712</v>
      </c>
      <c r="L6926" s="23" t="s">
        <v>9538</v>
      </c>
      <c r="M6926" s="23">
        <f>YEAR(Tabla2[[#This Row],[Fecha de creación]])</f>
        <v>2022</v>
      </c>
      <c r="N6926" s="23">
        <f>MONTH(Tabla2[[#This Row],[Fecha de creación]])</f>
        <v>2</v>
      </c>
    </row>
    <row r="6927" spans="1:14" x14ac:dyDescent="0.25">
      <c r="A6927" s="26">
        <v>44601</v>
      </c>
      <c r="B6927" s="23" t="s">
        <v>19</v>
      </c>
      <c r="C6927" s="23" t="s">
        <v>8821</v>
      </c>
      <c r="D6927" s="23" t="s">
        <v>8822</v>
      </c>
      <c r="E6927" s="23" t="s">
        <v>1</v>
      </c>
      <c r="F6927" s="23" t="s">
        <v>7</v>
      </c>
      <c r="G6927" s="23" t="s">
        <v>975</v>
      </c>
      <c r="H6927" s="2" t="s">
        <v>8559</v>
      </c>
      <c r="I6927" s="23" t="s">
        <v>23</v>
      </c>
      <c r="J6927" s="23"/>
      <c r="K6927" s="23" t="s">
        <v>9712</v>
      </c>
      <c r="L6927" s="23" t="s">
        <v>9538</v>
      </c>
      <c r="M6927" s="23">
        <f>YEAR(Tabla2[[#This Row],[Fecha de creación]])</f>
        <v>2022</v>
      </c>
      <c r="N6927" s="23">
        <f>MONTH(Tabla2[[#This Row],[Fecha de creación]])</f>
        <v>2</v>
      </c>
    </row>
    <row r="6928" spans="1:14" x14ac:dyDescent="0.25">
      <c r="A6928" s="26">
        <v>44601</v>
      </c>
      <c r="B6928" s="23" t="s">
        <v>19</v>
      </c>
      <c r="C6928" s="23" t="s">
        <v>8823</v>
      </c>
      <c r="D6928" s="23" t="s">
        <v>8824</v>
      </c>
      <c r="E6928" s="23" t="s">
        <v>1</v>
      </c>
      <c r="F6928" s="23" t="s">
        <v>7</v>
      </c>
      <c r="G6928" s="23" t="s">
        <v>975</v>
      </c>
      <c r="H6928" s="2" t="s">
        <v>8397</v>
      </c>
      <c r="I6928" s="23" t="s">
        <v>23</v>
      </c>
      <c r="J6928" s="23"/>
      <c r="K6928" s="23" t="s">
        <v>9712</v>
      </c>
      <c r="L6928" s="23" t="s">
        <v>9538</v>
      </c>
      <c r="M6928" s="23">
        <f>YEAR(Tabla2[[#This Row],[Fecha de creación]])</f>
        <v>2022</v>
      </c>
      <c r="N6928" s="23">
        <f>MONTH(Tabla2[[#This Row],[Fecha de creación]])</f>
        <v>2</v>
      </c>
    </row>
    <row r="6929" spans="1:14" x14ac:dyDescent="0.25">
      <c r="A6929" s="26">
        <v>44601</v>
      </c>
      <c r="B6929" s="23" t="s">
        <v>19</v>
      </c>
      <c r="C6929" s="23" t="s">
        <v>8825</v>
      </c>
      <c r="D6929" s="23" t="s">
        <v>8826</v>
      </c>
      <c r="E6929" s="23" t="s">
        <v>1</v>
      </c>
      <c r="F6929" s="23" t="s">
        <v>22</v>
      </c>
      <c r="G6929" s="23" t="s">
        <v>975</v>
      </c>
      <c r="H6929" s="2" t="s">
        <v>7744</v>
      </c>
      <c r="I6929" s="23" t="s">
        <v>23</v>
      </c>
      <c r="J6929" s="23"/>
      <c r="K6929" s="23" t="s">
        <v>9712</v>
      </c>
      <c r="L6929" s="23" t="s">
        <v>9538</v>
      </c>
      <c r="M6929" s="23">
        <f>YEAR(Tabla2[[#This Row],[Fecha de creación]])</f>
        <v>2022</v>
      </c>
      <c r="N6929" s="23">
        <f>MONTH(Tabla2[[#This Row],[Fecha de creación]])</f>
        <v>2</v>
      </c>
    </row>
    <row r="6930" spans="1:14" x14ac:dyDescent="0.25">
      <c r="A6930" s="26">
        <v>44601</v>
      </c>
      <c r="B6930" s="23" t="s">
        <v>34</v>
      </c>
      <c r="C6930" s="23" t="s">
        <v>8827</v>
      </c>
      <c r="D6930" s="23" t="s">
        <v>8828</v>
      </c>
      <c r="E6930" s="23" t="s">
        <v>1</v>
      </c>
      <c r="F6930" s="23" t="s">
        <v>7</v>
      </c>
      <c r="G6930" s="23" t="s">
        <v>975</v>
      </c>
      <c r="H6930" s="2" t="s">
        <v>7980</v>
      </c>
      <c r="I6930" s="23" t="s">
        <v>482</v>
      </c>
      <c r="J6930" s="23"/>
      <c r="K6930" s="23" t="s">
        <v>9712</v>
      </c>
      <c r="L6930" s="23" t="s">
        <v>9538</v>
      </c>
      <c r="M6930" s="23">
        <f>YEAR(Tabla2[[#This Row],[Fecha de creación]])</f>
        <v>2022</v>
      </c>
      <c r="N6930" s="23">
        <f>MONTH(Tabla2[[#This Row],[Fecha de creación]])</f>
        <v>2</v>
      </c>
    </row>
    <row r="6931" spans="1:14" x14ac:dyDescent="0.25">
      <c r="A6931" s="26">
        <v>44601</v>
      </c>
      <c r="B6931" s="23" t="s">
        <v>19</v>
      </c>
      <c r="C6931" s="23" t="s">
        <v>8829</v>
      </c>
      <c r="D6931" s="23" t="s">
        <v>8830</v>
      </c>
      <c r="E6931" s="23" t="s">
        <v>1</v>
      </c>
      <c r="F6931" s="23" t="s">
        <v>7</v>
      </c>
      <c r="G6931" s="23" t="s">
        <v>975</v>
      </c>
      <c r="H6931" s="2" t="s">
        <v>8459</v>
      </c>
      <c r="I6931" s="23" t="s">
        <v>23</v>
      </c>
      <c r="J6931" s="23"/>
      <c r="K6931" s="23" t="s">
        <v>9712</v>
      </c>
      <c r="L6931" s="23" t="s">
        <v>9539</v>
      </c>
      <c r="M6931" s="23">
        <f>YEAR(Tabla2[[#This Row],[Fecha de creación]])</f>
        <v>2022</v>
      </c>
      <c r="N6931" s="23">
        <f>MONTH(Tabla2[[#This Row],[Fecha de creación]])</f>
        <v>2</v>
      </c>
    </row>
    <row r="6932" spans="1:14" x14ac:dyDescent="0.25">
      <c r="A6932" s="26">
        <v>44602.402418981481</v>
      </c>
      <c r="B6932" s="23" t="s">
        <v>0</v>
      </c>
      <c r="C6932" s="23" t="s">
        <v>8831</v>
      </c>
      <c r="D6932" s="23" t="s">
        <v>8832</v>
      </c>
      <c r="E6932" s="23" t="s">
        <v>1</v>
      </c>
      <c r="F6932" s="23" t="s">
        <v>7</v>
      </c>
      <c r="G6932" s="23" t="s">
        <v>1551</v>
      </c>
      <c r="H6932" s="2" t="s">
        <v>7734</v>
      </c>
      <c r="I6932" s="23" t="s">
        <v>28</v>
      </c>
      <c r="J6932" s="23"/>
      <c r="K6932" s="23" t="s">
        <v>9712</v>
      </c>
      <c r="L6932" s="23" t="s">
        <v>9538</v>
      </c>
      <c r="M6932" s="23">
        <f>YEAR(Tabla2[[#This Row],[Fecha de creación]])</f>
        <v>2022</v>
      </c>
      <c r="N6932" s="23">
        <f>MONTH(Tabla2[[#This Row],[Fecha de creación]])</f>
        <v>2</v>
      </c>
    </row>
    <row r="6933" spans="1:14" x14ac:dyDescent="0.25">
      <c r="A6933" s="26">
        <v>44602.406076388892</v>
      </c>
      <c r="B6933" s="23" t="s">
        <v>0</v>
      </c>
      <c r="C6933" s="23" t="s">
        <v>8833</v>
      </c>
      <c r="D6933" s="23" t="s">
        <v>586</v>
      </c>
      <c r="E6933" s="23" t="s">
        <v>1</v>
      </c>
      <c r="F6933" s="23" t="s">
        <v>7</v>
      </c>
      <c r="G6933" s="23" t="s">
        <v>975</v>
      </c>
      <c r="H6933" s="2" t="s">
        <v>7748</v>
      </c>
      <c r="I6933" s="23" t="s">
        <v>7412</v>
      </c>
      <c r="J6933" s="23"/>
      <c r="K6933" s="23" t="s">
        <v>9712</v>
      </c>
      <c r="L6933" s="23" t="s">
        <v>9538</v>
      </c>
      <c r="M6933" s="23">
        <f>YEAR(Tabla2[[#This Row],[Fecha de creación]])</f>
        <v>2022</v>
      </c>
      <c r="N6933" s="23">
        <f>MONTH(Tabla2[[#This Row],[Fecha de creación]])</f>
        <v>2</v>
      </c>
    </row>
    <row r="6934" spans="1:14" x14ac:dyDescent="0.25">
      <c r="A6934" s="26">
        <v>44602</v>
      </c>
      <c r="B6934" s="23" t="s">
        <v>56</v>
      </c>
      <c r="C6934" s="23" t="s">
        <v>8834</v>
      </c>
      <c r="D6934" s="23" t="s">
        <v>131</v>
      </c>
      <c r="E6934" s="23" t="s">
        <v>1</v>
      </c>
      <c r="F6934" s="23" t="s">
        <v>7</v>
      </c>
      <c r="G6934" s="23" t="s">
        <v>3</v>
      </c>
      <c r="H6934" s="2" t="s">
        <v>8397</v>
      </c>
      <c r="I6934" s="23" t="s">
        <v>4517</v>
      </c>
      <c r="J6934" s="23" t="s">
        <v>59</v>
      </c>
      <c r="K6934" s="23" t="s">
        <v>9712</v>
      </c>
      <c r="L6934" s="23" t="s">
        <v>9538</v>
      </c>
      <c r="M6934" s="23">
        <f>YEAR(Tabla2[[#This Row],[Fecha de creación]])</f>
        <v>2022</v>
      </c>
      <c r="N6934" s="23">
        <f>MONTH(Tabla2[[#This Row],[Fecha de creación]])</f>
        <v>2</v>
      </c>
    </row>
    <row r="6935" spans="1:14" x14ac:dyDescent="0.25">
      <c r="A6935" s="26">
        <v>44602</v>
      </c>
      <c r="B6935" s="23" t="s">
        <v>34</v>
      </c>
      <c r="C6935" s="23" t="s">
        <v>8835</v>
      </c>
      <c r="D6935" s="23" t="s">
        <v>8836</v>
      </c>
      <c r="E6935" s="23" t="s">
        <v>1</v>
      </c>
      <c r="F6935" s="23" t="s">
        <v>7</v>
      </c>
      <c r="G6935" s="23" t="s">
        <v>975</v>
      </c>
      <c r="H6935" s="2" t="s">
        <v>7980</v>
      </c>
      <c r="I6935" s="23" t="s">
        <v>482</v>
      </c>
      <c r="J6935" s="23"/>
      <c r="K6935" s="23" t="s">
        <v>9712</v>
      </c>
      <c r="L6935" s="23" t="s">
        <v>9538</v>
      </c>
      <c r="M6935" s="23">
        <f>YEAR(Tabla2[[#This Row],[Fecha de creación]])</f>
        <v>2022</v>
      </c>
      <c r="N6935" s="23">
        <f>MONTH(Tabla2[[#This Row],[Fecha de creación]])</f>
        <v>2</v>
      </c>
    </row>
    <row r="6936" spans="1:14" x14ac:dyDescent="0.25">
      <c r="A6936" s="26">
        <v>44602</v>
      </c>
      <c r="B6936" s="23" t="s">
        <v>34</v>
      </c>
      <c r="C6936" s="23" t="s">
        <v>8837</v>
      </c>
      <c r="D6936" s="23" t="s">
        <v>8838</v>
      </c>
      <c r="E6936" s="23" t="s">
        <v>1</v>
      </c>
      <c r="F6936" s="23" t="s">
        <v>7</v>
      </c>
      <c r="G6936" s="23" t="s">
        <v>975</v>
      </c>
      <c r="H6936" s="2" t="s">
        <v>7731</v>
      </c>
      <c r="I6936" s="23" t="s">
        <v>482</v>
      </c>
      <c r="J6936" s="23"/>
      <c r="K6936" s="23" t="s">
        <v>9712</v>
      </c>
      <c r="L6936" s="23" t="s">
        <v>9538</v>
      </c>
      <c r="M6936" s="23">
        <f>YEAR(Tabla2[[#This Row],[Fecha de creación]])</f>
        <v>2022</v>
      </c>
      <c r="N6936" s="23">
        <f>MONTH(Tabla2[[#This Row],[Fecha de creación]])</f>
        <v>2</v>
      </c>
    </row>
    <row r="6937" spans="1:14" x14ac:dyDescent="0.25">
      <c r="A6937" s="26">
        <v>44602</v>
      </c>
      <c r="B6937" s="23" t="s">
        <v>34</v>
      </c>
      <c r="C6937" s="23" t="s">
        <v>8839</v>
      </c>
      <c r="D6937" s="23" t="s">
        <v>8840</v>
      </c>
      <c r="E6937" s="23" t="s">
        <v>1</v>
      </c>
      <c r="F6937" s="23" t="s">
        <v>7</v>
      </c>
      <c r="G6937" s="23" t="s">
        <v>975</v>
      </c>
      <c r="H6937" s="2" t="s">
        <v>7730</v>
      </c>
      <c r="I6937" s="23" t="s">
        <v>482</v>
      </c>
      <c r="J6937" s="23"/>
      <c r="K6937" s="23" t="s">
        <v>9712</v>
      </c>
      <c r="L6937" s="23" t="s">
        <v>9539</v>
      </c>
      <c r="M6937" s="23">
        <f>YEAR(Tabla2[[#This Row],[Fecha de creación]])</f>
        <v>2022</v>
      </c>
      <c r="N6937" s="23">
        <f>MONTH(Tabla2[[#This Row],[Fecha de creación]])</f>
        <v>2</v>
      </c>
    </row>
    <row r="6938" spans="1:14" x14ac:dyDescent="0.25">
      <c r="A6938" s="26">
        <v>44602</v>
      </c>
      <c r="B6938" s="23" t="s">
        <v>34</v>
      </c>
      <c r="C6938" s="23" t="s">
        <v>8841</v>
      </c>
      <c r="D6938" s="23" t="s">
        <v>8769</v>
      </c>
      <c r="E6938" s="23" t="s">
        <v>1</v>
      </c>
      <c r="F6938" s="23" t="s">
        <v>7</v>
      </c>
      <c r="G6938" s="23" t="s">
        <v>975</v>
      </c>
      <c r="H6938" s="2" t="s">
        <v>8425</v>
      </c>
      <c r="I6938" s="23" t="s">
        <v>8770</v>
      </c>
      <c r="J6938" s="23" t="s">
        <v>59</v>
      </c>
      <c r="K6938" s="23" t="s">
        <v>9712</v>
      </c>
      <c r="L6938" s="23" t="s">
        <v>9539</v>
      </c>
      <c r="M6938" s="23">
        <f>YEAR(Tabla2[[#This Row],[Fecha de creación]])</f>
        <v>2022</v>
      </c>
      <c r="N6938" s="23">
        <f>MONTH(Tabla2[[#This Row],[Fecha de creación]])</f>
        <v>2</v>
      </c>
    </row>
    <row r="6939" spans="1:14" x14ac:dyDescent="0.25">
      <c r="A6939" s="26">
        <v>44602</v>
      </c>
      <c r="B6939" s="23" t="s">
        <v>0</v>
      </c>
      <c r="C6939" s="23" t="s">
        <v>8842</v>
      </c>
      <c r="D6939" s="23" t="s">
        <v>872</v>
      </c>
      <c r="E6939" s="23" t="s">
        <v>1</v>
      </c>
      <c r="F6939" s="23" t="s">
        <v>7</v>
      </c>
      <c r="G6939" s="23" t="s">
        <v>975</v>
      </c>
      <c r="H6939" s="2" t="s">
        <v>7748</v>
      </c>
      <c r="I6939" s="23" t="s">
        <v>7412</v>
      </c>
      <c r="J6939" s="23"/>
      <c r="K6939" s="23" t="s">
        <v>9712</v>
      </c>
      <c r="L6939" s="23" t="s">
        <v>9538</v>
      </c>
      <c r="M6939" s="23">
        <f>YEAR(Tabla2[[#This Row],[Fecha de creación]])</f>
        <v>2022</v>
      </c>
      <c r="N6939" s="23">
        <f>MONTH(Tabla2[[#This Row],[Fecha de creación]])</f>
        <v>2</v>
      </c>
    </row>
    <row r="6940" spans="1:14" x14ac:dyDescent="0.25">
      <c r="A6940" s="26">
        <v>44602</v>
      </c>
      <c r="B6940" s="23" t="s">
        <v>56</v>
      </c>
      <c r="C6940" s="23" t="s">
        <v>8843</v>
      </c>
      <c r="D6940" s="23" t="s">
        <v>7096</v>
      </c>
      <c r="E6940" s="23" t="s">
        <v>1</v>
      </c>
      <c r="F6940" s="23" t="s">
        <v>7</v>
      </c>
      <c r="G6940" s="23" t="s">
        <v>975</v>
      </c>
      <c r="H6940" s="2" t="s">
        <v>7722</v>
      </c>
      <c r="I6940" s="23" t="s">
        <v>4517</v>
      </c>
      <c r="J6940" s="23" t="s">
        <v>59</v>
      </c>
      <c r="K6940" s="23" t="s">
        <v>9712</v>
      </c>
      <c r="L6940" s="23" t="s">
        <v>9538</v>
      </c>
      <c r="M6940" s="23">
        <f>YEAR(Tabla2[[#This Row],[Fecha de creación]])</f>
        <v>2022</v>
      </c>
      <c r="N6940" s="23">
        <f>MONTH(Tabla2[[#This Row],[Fecha de creación]])</f>
        <v>2</v>
      </c>
    </row>
    <row r="6941" spans="1:14" x14ac:dyDescent="0.25">
      <c r="A6941" s="26">
        <v>44602</v>
      </c>
      <c r="B6941" s="23" t="s">
        <v>56</v>
      </c>
      <c r="C6941" s="23" t="s">
        <v>8844</v>
      </c>
      <c r="D6941" s="23" t="s">
        <v>7096</v>
      </c>
      <c r="E6941" s="23" t="s">
        <v>1</v>
      </c>
      <c r="F6941" s="23" t="s">
        <v>7</v>
      </c>
      <c r="G6941" s="23" t="s">
        <v>3</v>
      </c>
      <c r="H6941" s="2" t="s">
        <v>7722</v>
      </c>
      <c r="I6941" s="23" t="s">
        <v>4517</v>
      </c>
      <c r="J6941" s="23" t="s">
        <v>59</v>
      </c>
      <c r="K6941" s="23" t="s">
        <v>9712</v>
      </c>
      <c r="L6941" s="23" t="s">
        <v>9538</v>
      </c>
      <c r="M6941" s="23">
        <f>YEAR(Tabla2[[#This Row],[Fecha de creación]])</f>
        <v>2022</v>
      </c>
      <c r="N6941" s="23">
        <f>MONTH(Tabla2[[#This Row],[Fecha de creación]])</f>
        <v>2</v>
      </c>
    </row>
    <row r="6942" spans="1:14" x14ac:dyDescent="0.25">
      <c r="A6942" s="26">
        <v>44602</v>
      </c>
      <c r="B6942" s="23" t="s">
        <v>56</v>
      </c>
      <c r="C6942" s="23" t="s">
        <v>8845</v>
      </c>
      <c r="D6942" s="23" t="s">
        <v>7096</v>
      </c>
      <c r="E6942" s="23" t="s">
        <v>1</v>
      </c>
      <c r="F6942" s="23" t="s">
        <v>7</v>
      </c>
      <c r="G6942" s="23" t="s">
        <v>975</v>
      </c>
      <c r="H6942" s="2" t="s">
        <v>7722</v>
      </c>
      <c r="I6942" s="23" t="s">
        <v>4517</v>
      </c>
      <c r="J6942" s="23" t="s">
        <v>59</v>
      </c>
      <c r="K6942" s="23" t="s">
        <v>9712</v>
      </c>
      <c r="L6942" s="23" t="s">
        <v>9538</v>
      </c>
      <c r="M6942" s="23">
        <f>YEAR(Tabla2[[#This Row],[Fecha de creación]])</f>
        <v>2022</v>
      </c>
      <c r="N6942" s="23">
        <f>MONTH(Tabla2[[#This Row],[Fecha de creación]])</f>
        <v>2</v>
      </c>
    </row>
    <row r="6943" spans="1:14" x14ac:dyDescent="0.25">
      <c r="A6943" s="26">
        <v>44602</v>
      </c>
      <c r="B6943" s="23" t="s">
        <v>56</v>
      </c>
      <c r="C6943" s="23" t="s">
        <v>8846</v>
      </c>
      <c r="D6943" s="23" t="s">
        <v>36</v>
      </c>
      <c r="E6943" s="23" t="s">
        <v>1</v>
      </c>
      <c r="F6943" s="23" t="s">
        <v>7</v>
      </c>
      <c r="G6943" s="23" t="s">
        <v>975</v>
      </c>
      <c r="H6943" s="2" t="s">
        <v>7731</v>
      </c>
      <c r="I6943" s="23" t="s">
        <v>4517</v>
      </c>
      <c r="J6943" s="23" t="s">
        <v>59</v>
      </c>
      <c r="K6943" s="23" t="s">
        <v>9712</v>
      </c>
      <c r="L6943" s="23" t="s">
        <v>9538</v>
      </c>
      <c r="M6943" s="23">
        <f>YEAR(Tabla2[[#This Row],[Fecha de creación]])</f>
        <v>2022</v>
      </c>
      <c r="N6943" s="23">
        <f>MONTH(Tabla2[[#This Row],[Fecha de creación]])</f>
        <v>2</v>
      </c>
    </row>
    <row r="6944" spans="1:14" x14ac:dyDescent="0.25">
      <c r="A6944" s="26">
        <v>44602</v>
      </c>
      <c r="B6944" s="23" t="s">
        <v>0</v>
      </c>
      <c r="C6944" s="23" t="s">
        <v>8847</v>
      </c>
      <c r="D6944" s="23" t="s">
        <v>7521</v>
      </c>
      <c r="E6944" s="23" t="s">
        <v>1</v>
      </c>
      <c r="F6944" s="23" t="s">
        <v>22</v>
      </c>
      <c r="G6944" s="23" t="s">
        <v>975</v>
      </c>
      <c r="H6944" s="2" t="s">
        <v>8893</v>
      </c>
      <c r="I6944" s="23" t="s">
        <v>7412</v>
      </c>
      <c r="J6944" s="23"/>
      <c r="K6944" s="23" t="s">
        <v>9712</v>
      </c>
      <c r="L6944" s="23" t="s">
        <v>9538</v>
      </c>
      <c r="M6944" s="23">
        <f>YEAR(Tabla2[[#This Row],[Fecha de creación]])</f>
        <v>2022</v>
      </c>
      <c r="N6944" s="23">
        <f>MONTH(Tabla2[[#This Row],[Fecha de creación]])</f>
        <v>2</v>
      </c>
    </row>
    <row r="6945" spans="1:14" x14ac:dyDescent="0.25">
      <c r="A6945" s="26">
        <v>44602</v>
      </c>
      <c r="B6945" s="23" t="s">
        <v>0</v>
      </c>
      <c r="C6945" s="23" t="s">
        <v>8848</v>
      </c>
      <c r="D6945" s="23" t="s">
        <v>1057</v>
      </c>
      <c r="E6945" s="23" t="s">
        <v>1</v>
      </c>
      <c r="F6945" s="23" t="s">
        <v>7</v>
      </c>
      <c r="G6945" s="23" t="s">
        <v>975</v>
      </c>
      <c r="H6945" s="2" t="s">
        <v>8535</v>
      </c>
      <c r="I6945" s="23" t="s">
        <v>7603</v>
      </c>
      <c r="J6945" s="23" t="s">
        <v>59</v>
      </c>
      <c r="K6945" s="23" t="s">
        <v>9712</v>
      </c>
      <c r="L6945" s="23" t="s">
        <v>9539</v>
      </c>
      <c r="M6945" s="23">
        <f>YEAR(Tabla2[[#This Row],[Fecha de creación]])</f>
        <v>2022</v>
      </c>
      <c r="N6945" s="23">
        <f>MONTH(Tabla2[[#This Row],[Fecha de creación]])</f>
        <v>2</v>
      </c>
    </row>
    <row r="6946" spans="1:14" x14ac:dyDescent="0.25">
      <c r="A6946" s="26">
        <v>44602</v>
      </c>
      <c r="B6946" s="23" t="s">
        <v>0</v>
      </c>
      <c r="C6946" s="23" t="s">
        <v>8849</v>
      </c>
      <c r="D6946" s="23" t="s">
        <v>7391</v>
      </c>
      <c r="E6946" s="23" t="s">
        <v>1</v>
      </c>
      <c r="F6946" s="23" t="s">
        <v>22</v>
      </c>
      <c r="G6946" s="23" t="s">
        <v>975</v>
      </c>
      <c r="H6946" s="2" t="s">
        <v>8893</v>
      </c>
      <c r="I6946" s="23" t="s">
        <v>7603</v>
      </c>
      <c r="J6946" s="23" t="s">
        <v>59</v>
      </c>
      <c r="K6946" s="23" t="s">
        <v>9712</v>
      </c>
      <c r="L6946" s="23" t="s">
        <v>9538</v>
      </c>
      <c r="M6946" s="23">
        <f>YEAR(Tabla2[[#This Row],[Fecha de creación]])</f>
        <v>2022</v>
      </c>
      <c r="N6946" s="23">
        <f>MONTH(Tabla2[[#This Row],[Fecha de creación]])</f>
        <v>2</v>
      </c>
    </row>
    <row r="6947" spans="1:14" x14ac:dyDescent="0.25">
      <c r="A6947" s="26">
        <v>44602</v>
      </c>
      <c r="B6947" s="23" t="s">
        <v>0</v>
      </c>
      <c r="C6947" s="23" t="s">
        <v>8850</v>
      </c>
      <c r="D6947" s="23" t="s">
        <v>8851</v>
      </c>
      <c r="E6947" s="23" t="s">
        <v>1</v>
      </c>
      <c r="F6947" s="23" t="s">
        <v>7</v>
      </c>
      <c r="G6947" s="23" t="s">
        <v>1551</v>
      </c>
      <c r="H6947" s="2" t="s">
        <v>7721</v>
      </c>
      <c r="I6947" s="23" t="s">
        <v>11</v>
      </c>
      <c r="J6947" s="23"/>
      <c r="K6947" s="23" t="s">
        <v>9712</v>
      </c>
      <c r="L6947" s="23" t="s">
        <v>9538</v>
      </c>
      <c r="M6947" s="23">
        <f>YEAR(Tabla2[[#This Row],[Fecha de creación]])</f>
        <v>2022</v>
      </c>
      <c r="N6947" s="23">
        <f>MONTH(Tabla2[[#This Row],[Fecha de creación]])</f>
        <v>2</v>
      </c>
    </row>
    <row r="6948" spans="1:14" x14ac:dyDescent="0.25">
      <c r="A6948" s="26">
        <v>44602</v>
      </c>
      <c r="B6948" s="23" t="s">
        <v>189</v>
      </c>
      <c r="C6948" s="23" t="s">
        <v>8852</v>
      </c>
      <c r="D6948" s="23" t="s">
        <v>440</v>
      </c>
      <c r="E6948" s="23" t="s">
        <v>1</v>
      </c>
      <c r="F6948" s="23" t="s">
        <v>7</v>
      </c>
      <c r="G6948" s="23" t="s">
        <v>3</v>
      </c>
      <c r="H6948" s="2" t="s">
        <v>7723</v>
      </c>
      <c r="I6948" s="23" t="s">
        <v>4486</v>
      </c>
      <c r="J6948" s="23"/>
      <c r="K6948" s="23" t="s">
        <v>9712</v>
      </c>
      <c r="L6948" s="23" t="s">
        <v>9538</v>
      </c>
      <c r="M6948" s="23">
        <f>YEAR(Tabla2[[#This Row],[Fecha de creación]])</f>
        <v>2022</v>
      </c>
      <c r="N6948" s="23">
        <f>MONTH(Tabla2[[#This Row],[Fecha de creación]])</f>
        <v>2</v>
      </c>
    </row>
    <row r="6949" spans="1:14" x14ac:dyDescent="0.25">
      <c r="A6949" s="26">
        <v>44602</v>
      </c>
      <c r="B6949" s="23" t="s">
        <v>0</v>
      </c>
      <c r="C6949" s="23" t="s">
        <v>8853</v>
      </c>
      <c r="D6949" s="23" t="s">
        <v>6</v>
      </c>
      <c r="E6949" s="23" t="s">
        <v>1</v>
      </c>
      <c r="F6949" s="23" t="s">
        <v>7</v>
      </c>
      <c r="G6949" s="23" t="s">
        <v>975</v>
      </c>
      <c r="H6949" s="2" t="s">
        <v>7722</v>
      </c>
      <c r="I6949" s="23" t="s">
        <v>7412</v>
      </c>
      <c r="J6949" s="23"/>
      <c r="K6949" s="23" t="s">
        <v>9712</v>
      </c>
      <c r="L6949" s="23" t="s">
        <v>9538</v>
      </c>
      <c r="M6949" s="23">
        <f>YEAR(Tabla2[[#This Row],[Fecha de creación]])</f>
        <v>2022</v>
      </c>
      <c r="N6949" s="23">
        <f>MONTH(Tabla2[[#This Row],[Fecha de creación]])</f>
        <v>2</v>
      </c>
    </row>
    <row r="6950" spans="1:14" x14ac:dyDescent="0.25">
      <c r="A6950" s="26">
        <v>44603.416261574072</v>
      </c>
      <c r="B6950" s="23" t="s">
        <v>56</v>
      </c>
      <c r="C6950" s="23" t="s">
        <v>8854</v>
      </c>
      <c r="D6950" s="23" t="s">
        <v>7096</v>
      </c>
      <c r="E6950" s="23" t="s">
        <v>1</v>
      </c>
      <c r="F6950" s="23" t="s">
        <v>7</v>
      </c>
      <c r="G6950" s="23" t="s">
        <v>975</v>
      </c>
      <c r="H6950" s="2" t="s">
        <v>7722</v>
      </c>
      <c r="I6950" s="23" t="s">
        <v>4517</v>
      </c>
      <c r="J6950" s="23" t="s">
        <v>59</v>
      </c>
      <c r="K6950" s="23" t="s">
        <v>9712</v>
      </c>
      <c r="L6950" s="23" t="s">
        <v>9538</v>
      </c>
      <c r="M6950" s="23">
        <f>YEAR(Tabla2[[#This Row],[Fecha de creación]])</f>
        <v>2022</v>
      </c>
      <c r="N6950" s="23">
        <f>MONTH(Tabla2[[#This Row],[Fecha de creación]])</f>
        <v>2</v>
      </c>
    </row>
    <row r="6951" spans="1:14" x14ac:dyDescent="0.25">
      <c r="A6951" s="26">
        <v>44603.437997685185</v>
      </c>
      <c r="B6951" s="23" t="s">
        <v>56</v>
      </c>
      <c r="C6951" s="23" t="s">
        <v>8855</v>
      </c>
      <c r="D6951" s="23" t="s">
        <v>7547</v>
      </c>
      <c r="E6951" s="23" t="s">
        <v>1</v>
      </c>
      <c r="F6951" s="23" t="s">
        <v>22</v>
      </c>
      <c r="G6951" s="23" t="s">
        <v>975</v>
      </c>
      <c r="H6951" s="2" t="s">
        <v>7734</v>
      </c>
      <c r="I6951" s="23" t="s">
        <v>4517</v>
      </c>
      <c r="J6951" s="23" t="s">
        <v>59</v>
      </c>
      <c r="K6951" s="23" t="s">
        <v>9712</v>
      </c>
      <c r="L6951" s="23" t="s">
        <v>9538</v>
      </c>
      <c r="M6951" s="23">
        <f>YEAR(Tabla2[[#This Row],[Fecha de creación]])</f>
        <v>2022</v>
      </c>
      <c r="N6951" s="23">
        <f>MONTH(Tabla2[[#This Row],[Fecha de creación]])</f>
        <v>2</v>
      </c>
    </row>
    <row r="6952" spans="1:14" x14ac:dyDescent="0.25">
      <c r="A6952" s="26">
        <v>44603</v>
      </c>
      <c r="B6952" s="23" t="s">
        <v>189</v>
      </c>
      <c r="C6952" s="23" t="s">
        <v>8856</v>
      </c>
      <c r="D6952" s="23" t="s">
        <v>131</v>
      </c>
      <c r="E6952" s="23" t="s">
        <v>1</v>
      </c>
      <c r="F6952" s="23" t="s">
        <v>7</v>
      </c>
      <c r="G6952" s="23" t="s">
        <v>975</v>
      </c>
      <c r="H6952" s="2" t="s">
        <v>8397</v>
      </c>
      <c r="I6952" s="23" t="s">
        <v>4486</v>
      </c>
      <c r="J6952" s="23"/>
      <c r="K6952" s="23" t="s">
        <v>9712</v>
      </c>
      <c r="L6952" s="23" t="s">
        <v>9538</v>
      </c>
      <c r="M6952" s="23">
        <f>YEAR(Tabla2[[#This Row],[Fecha de creación]])</f>
        <v>2022</v>
      </c>
      <c r="N6952" s="23">
        <f>MONTH(Tabla2[[#This Row],[Fecha de creación]])</f>
        <v>2</v>
      </c>
    </row>
    <row r="6953" spans="1:14" x14ac:dyDescent="0.25">
      <c r="A6953" s="26">
        <v>44603</v>
      </c>
      <c r="B6953" s="23" t="s">
        <v>0</v>
      </c>
      <c r="C6953" s="23" t="s">
        <v>8857</v>
      </c>
      <c r="D6953" s="23" t="s">
        <v>49</v>
      </c>
      <c r="E6953" s="23" t="s">
        <v>1</v>
      </c>
      <c r="F6953" s="23" t="s">
        <v>7</v>
      </c>
      <c r="G6953" s="23" t="s">
        <v>975</v>
      </c>
      <c r="H6953" s="2" t="s">
        <v>7722</v>
      </c>
      <c r="I6953" s="23" t="s">
        <v>7680</v>
      </c>
      <c r="J6953" s="23" t="s">
        <v>59</v>
      </c>
      <c r="K6953" s="23" t="s">
        <v>9712</v>
      </c>
      <c r="L6953" s="23" t="s">
        <v>9538</v>
      </c>
      <c r="M6953" s="23">
        <f>YEAR(Tabla2[[#This Row],[Fecha de creación]])</f>
        <v>2022</v>
      </c>
      <c r="N6953" s="23">
        <f>MONTH(Tabla2[[#This Row],[Fecha de creación]])</f>
        <v>2</v>
      </c>
    </row>
    <row r="6954" spans="1:14" x14ac:dyDescent="0.25">
      <c r="A6954" s="26">
        <v>44603</v>
      </c>
      <c r="B6954" s="23" t="s">
        <v>34</v>
      </c>
      <c r="C6954" s="23" t="s">
        <v>8858</v>
      </c>
      <c r="D6954" s="23" t="s">
        <v>8769</v>
      </c>
      <c r="E6954" s="23" t="s">
        <v>1</v>
      </c>
      <c r="F6954" s="23" t="s">
        <v>7</v>
      </c>
      <c r="G6954" s="23" t="s">
        <v>975</v>
      </c>
      <c r="H6954" s="2" t="s">
        <v>8425</v>
      </c>
      <c r="I6954" s="23" t="s">
        <v>8770</v>
      </c>
      <c r="J6954" s="23" t="s">
        <v>59</v>
      </c>
      <c r="K6954" s="23" t="s">
        <v>9712</v>
      </c>
      <c r="L6954" s="23" t="s">
        <v>9538</v>
      </c>
      <c r="M6954" s="23">
        <f>YEAR(Tabla2[[#This Row],[Fecha de creación]])</f>
        <v>2022</v>
      </c>
      <c r="N6954" s="23">
        <f>MONTH(Tabla2[[#This Row],[Fecha de creación]])</f>
        <v>2</v>
      </c>
    </row>
    <row r="6955" spans="1:14" x14ac:dyDescent="0.25">
      <c r="A6955" s="26">
        <v>44603</v>
      </c>
      <c r="B6955" s="23" t="s">
        <v>0</v>
      </c>
      <c r="C6955" s="23" t="s">
        <v>8859</v>
      </c>
      <c r="D6955" s="23" t="s">
        <v>790</v>
      </c>
      <c r="E6955" s="23" t="s">
        <v>1</v>
      </c>
      <c r="F6955" s="23" t="s">
        <v>2</v>
      </c>
      <c r="G6955" s="23" t="s">
        <v>3</v>
      </c>
      <c r="I6955" s="23" t="s">
        <v>7680</v>
      </c>
      <c r="J6955" s="23" t="s">
        <v>59</v>
      </c>
      <c r="K6955" s="23" t="s">
        <v>9712</v>
      </c>
      <c r="L6955" s="23" t="s">
        <v>9539</v>
      </c>
      <c r="M6955" s="23">
        <f>YEAR(Tabla2[[#This Row],[Fecha de creación]])</f>
        <v>2022</v>
      </c>
      <c r="N6955" s="23">
        <f>MONTH(Tabla2[[#This Row],[Fecha de creación]])</f>
        <v>2</v>
      </c>
    </row>
    <row r="6956" spans="1:14" x14ac:dyDescent="0.25">
      <c r="A6956" s="26">
        <v>44603</v>
      </c>
      <c r="B6956" s="23" t="s">
        <v>0</v>
      </c>
      <c r="C6956" s="23" t="s">
        <v>8860</v>
      </c>
      <c r="D6956" s="23" t="s">
        <v>982</v>
      </c>
      <c r="E6956" s="23" t="s">
        <v>1</v>
      </c>
      <c r="F6956" s="23" t="s">
        <v>22</v>
      </c>
      <c r="G6956" s="23" t="s">
        <v>975</v>
      </c>
      <c r="H6956" s="2" t="s">
        <v>8893</v>
      </c>
      <c r="I6956" s="23" t="s">
        <v>7680</v>
      </c>
      <c r="J6956" s="23" t="s">
        <v>958</v>
      </c>
      <c r="K6956" s="23" t="s">
        <v>9712</v>
      </c>
      <c r="L6956" s="23" t="s">
        <v>9538</v>
      </c>
      <c r="M6956" s="23">
        <f>YEAR(Tabla2[[#This Row],[Fecha de creación]])</f>
        <v>2022</v>
      </c>
      <c r="N6956" s="23">
        <f>MONTH(Tabla2[[#This Row],[Fecha de creación]])</f>
        <v>2</v>
      </c>
    </row>
    <row r="6957" spans="1:14" x14ac:dyDescent="0.25">
      <c r="A6957" s="26">
        <v>44603</v>
      </c>
      <c r="B6957" s="23" t="s">
        <v>100</v>
      </c>
      <c r="C6957" s="23" t="s">
        <v>8861</v>
      </c>
      <c r="D6957" s="23" t="s">
        <v>7391</v>
      </c>
      <c r="E6957" s="23" t="s">
        <v>1</v>
      </c>
      <c r="F6957" s="23" t="s">
        <v>22</v>
      </c>
      <c r="G6957" s="23" t="s">
        <v>975</v>
      </c>
      <c r="H6957" s="2" t="s">
        <v>8893</v>
      </c>
      <c r="I6957" s="23" t="s">
        <v>7660</v>
      </c>
      <c r="J6957" s="23" t="s">
        <v>59</v>
      </c>
      <c r="K6957" s="23" t="s">
        <v>9712</v>
      </c>
      <c r="L6957" s="23" t="s">
        <v>9539</v>
      </c>
      <c r="M6957" s="23">
        <f>YEAR(Tabla2[[#This Row],[Fecha de creación]])</f>
        <v>2022</v>
      </c>
      <c r="N6957" s="23">
        <f>MONTH(Tabla2[[#This Row],[Fecha de creación]])</f>
        <v>2</v>
      </c>
    </row>
    <row r="6958" spans="1:14" x14ac:dyDescent="0.25">
      <c r="A6958" s="26">
        <v>44603</v>
      </c>
      <c r="B6958" s="23" t="s">
        <v>0</v>
      </c>
      <c r="C6958" s="23" t="s">
        <v>8862</v>
      </c>
      <c r="D6958" s="23" t="s">
        <v>982</v>
      </c>
      <c r="E6958" s="23" t="s">
        <v>1</v>
      </c>
      <c r="F6958" s="23" t="s">
        <v>22</v>
      </c>
      <c r="G6958" s="23" t="s">
        <v>975</v>
      </c>
      <c r="H6958" s="2" t="s">
        <v>8893</v>
      </c>
      <c r="I6958" s="23" t="s">
        <v>7680</v>
      </c>
      <c r="J6958" s="23" t="s">
        <v>59</v>
      </c>
      <c r="K6958" s="23" t="s">
        <v>9712</v>
      </c>
      <c r="L6958" s="23" t="s">
        <v>9538</v>
      </c>
      <c r="M6958" s="23">
        <f>YEAR(Tabla2[[#This Row],[Fecha de creación]])</f>
        <v>2022</v>
      </c>
      <c r="N6958" s="23">
        <f>MONTH(Tabla2[[#This Row],[Fecha de creación]])</f>
        <v>2</v>
      </c>
    </row>
    <row r="6959" spans="1:14" x14ac:dyDescent="0.25">
      <c r="A6959" s="26">
        <v>44603</v>
      </c>
      <c r="B6959" s="23" t="s">
        <v>100</v>
      </c>
      <c r="C6959" s="23" t="s">
        <v>8863</v>
      </c>
      <c r="D6959" s="23" t="s">
        <v>7391</v>
      </c>
      <c r="E6959" s="23" t="s">
        <v>1</v>
      </c>
      <c r="F6959" s="23" t="s">
        <v>22</v>
      </c>
      <c r="G6959" s="23" t="s">
        <v>975</v>
      </c>
      <c r="H6959" s="2" t="s">
        <v>8893</v>
      </c>
      <c r="I6959" s="23" t="s">
        <v>7660</v>
      </c>
      <c r="J6959" s="23" t="s">
        <v>59</v>
      </c>
      <c r="K6959" s="23" t="s">
        <v>9712</v>
      </c>
      <c r="L6959" s="23" t="s">
        <v>9538</v>
      </c>
      <c r="M6959" s="23">
        <f>YEAR(Tabla2[[#This Row],[Fecha de creación]])</f>
        <v>2022</v>
      </c>
      <c r="N6959" s="23">
        <f>MONTH(Tabla2[[#This Row],[Fecha de creación]])</f>
        <v>2</v>
      </c>
    </row>
    <row r="6960" spans="1:14" x14ac:dyDescent="0.25">
      <c r="A6960" s="26">
        <v>44603</v>
      </c>
      <c r="B6960" s="23" t="s">
        <v>100</v>
      </c>
      <c r="C6960" s="23" t="s">
        <v>8864</v>
      </c>
      <c r="D6960" s="23" t="s">
        <v>49</v>
      </c>
      <c r="E6960" s="23" t="s">
        <v>1</v>
      </c>
      <c r="F6960" s="23" t="s">
        <v>7</v>
      </c>
      <c r="G6960" s="23" t="s">
        <v>975</v>
      </c>
      <c r="H6960" s="2" t="s">
        <v>7745</v>
      </c>
      <c r="I6960" s="23" t="s">
        <v>7660</v>
      </c>
      <c r="J6960" s="23" t="s">
        <v>59</v>
      </c>
      <c r="K6960" s="23" t="s">
        <v>9712</v>
      </c>
      <c r="L6960" s="23" t="s">
        <v>9539</v>
      </c>
      <c r="M6960" s="23">
        <f>YEAR(Tabla2[[#This Row],[Fecha de creación]])</f>
        <v>2022</v>
      </c>
      <c r="N6960" s="23">
        <f>MONTH(Tabla2[[#This Row],[Fecha de creación]])</f>
        <v>2</v>
      </c>
    </row>
    <row r="6961" spans="1:14" x14ac:dyDescent="0.25">
      <c r="A6961" s="26">
        <v>44603</v>
      </c>
      <c r="B6961" s="23" t="s">
        <v>56</v>
      </c>
      <c r="C6961" s="23" t="s">
        <v>8865</v>
      </c>
      <c r="D6961" s="23" t="s">
        <v>7096</v>
      </c>
      <c r="E6961" s="23" t="s">
        <v>1</v>
      </c>
      <c r="F6961" s="23" t="s">
        <v>7</v>
      </c>
      <c r="G6961" s="23" t="s">
        <v>975</v>
      </c>
      <c r="H6961" s="2" t="s">
        <v>7722</v>
      </c>
      <c r="I6961" s="23" t="s">
        <v>4517</v>
      </c>
      <c r="J6961" s="23"/>
      <c r="K6961" s="23" t="s">
        <v>9712</v>
      </c>
      <c r="L6961" s="23" t="s">
        <v>9538</v>
      </c>
      <c r="M6961" s="23">
        <f>YEAR(Tabla2[[#This Row],[Fecha de creación]])</f>
        <v>2022</v>
      </c>
      <c r="N6961" s="23">
        <f>MONTH(Tabla2[[#This Row],[Fecha de creación]])</f>
        <v>2</v>
      </c>
    </row>
    <row r="6962" spans="1:14" x14ac:dyDescent="0.25">
      <c r="A6962" s="26">
        <v>44603</v>
      </c>
      <c r="B6962" s="23" t="s">
        <v>0</v>
      </c>
      <c r="C6962" s="23" t="s">
        <v>8866</v>
      </c>
      <c r="D6962" s="23" t="s">
        <v>7391</v>
      </c>
      <c r="E6962" s="23" t="s">
        <v>1</v>
      </c>
      <c r="F6962" s="23" t="s">
        <v>22</v>
      </c>
      <c r="G6962" s="23" t="s">
        <v>975</v>
      </c>
      <c r="H6962" s="2" t="s">
        <v>8893</v>
      </c>
      <c r="I6962" s="23" t="s">
        <v>7603</v>
      </c>
      <c r="J6962" s="23" t="s">
        <v>59</v>
      </c>
      <c r="K6962" s="23" t="s">
        <v>9712</v>
      </c>
      <c r="L6962" s="23" t="s">
        <v>9538</v>
      </c>
      <c r="M6962" s="23">
        <f>YEAR(Tabla2[[#This Row],[Fecha de creación]])</f>
        <v>2022</v>
      </c>
      <c r="N6962" s="23">
        <f>MONTH(Tabla2[[#This Row],[Fecha de creación]])</f>
        <v>2</v>
      </c>
    </row>
    <row r="6963" spans="1:14" x14ac:dyDescent="0.25">
      <c r="A6963" s="26">
        <v>44603</v>
      </c>
      <c r="B6963" s="23" t="s">
        <v>0</v>
      </c>
      <c r="C6963" s="23" t="s">
        <v>8867</v>
      </c>
      <c r="D6963" s="23" t="s">
        <v>7391</v>
      </c>
      <c r="E6963" s="23" t="s">
        <v>1</v>
      </c>
      <c r="F6963" s="23" t="s">
        <v>22</v>
      </c>
      <c r="G6963" s="23" t="s">
        <v>975</v>
      </c>
      <c r="H6963" s="2" t="s">
        <v>8893</v>
      </c>
      <c r="I6963" s="23" t="s">
        <v>7603</v>
      </c>
      <c r="J6963" s="23" t="s">
        <v>59</v>
      </c>
      <c r="K6963" s="23" t="s">
        <v>9712</v>
      </c>
      <c r="L6963" s="23" t="s">
        <v>9538</v>
      </c>
      <c r="M6963" s="23">
        <f>YEAR(Tabla2[[#This Row],[Fecha de creación]])</f>
        <v>2022</v>
      </c>
      <c r="N6963" s="23">
        <f>MONTH(Tabla2[[#This Row],[Fecha de creación]])</f>
        <v>2</v>
      </c>
    </row>
    <row r="6964" spans="1:14" x14ac:dyDescent="0.25">
      <c r="A6964" s="26">
        <v>44603</v>
      </c>
      <c r="B6964" s="23" t="s">
        <v>0</v>
      </c>
      <c r="C6964" s="23" t="s">
        <v>8868</v>
      </c>
      <c r="D6964" s="23" t="s">
        <v>49</v>
      </c>
      <c r="E6964" s="23" t="s">
        <v>1</v>
      </c>
      <c r="F6964" s="23" t="s">
        <v>7</v>
      </c>
      <c r="G6964" s="23" t="s">
        <v>975</v>
      </c>
      <c r="H6964" s="2" t="s">
        <v>7745</v>
      </c>
      <c r="I6964" s="23" t="s">
        <v>7603</v>
      </c>
      <c r="J6964" s="23" t="s">
        <v>59</v>
      </c>
      <c r="K6964" s="23" t="s">
        <v>9712</v>
      </c>
      <c r="L6964" s="23" t="s">
        <v>9538</v>
      </c>
      <c r="M6964" s="23">
        <f>YEAR(Tabla2[[#This Row],[Fecha de creación]])</f>
        <v>2022</v>
      </c>
      <c r="N6964" s="23">
        <f>MONTH(Tabla2[[#This Row],[Fecha de creación]])</f>
        <v>2</v>
      </c>
    </row>
    <row r="6965" spans="1:14" x14ac:dyDescent="0.25">
      <c r="A6965" s="26">
        <v>44603</v>
      </c>
      <c r="B6965" s="23" t="s">
        <v>0</v>
      </c>
      <c r="C6965" s="23" t="s">
        <v>8869</v>
      </c>
      <c r="D6965" s="23" t="s">
        <v>8870</v>
      </c>
      <c r="E6965" s="23" t="s">
        <v>1</v>
      </c>
      <c r="F6965" s="23" t="s">
        <v>2</v>
      </c>
      <c r="G6965" s="23" t="s">
        <v>1551</v>
      </c>
      <c r="H6965" s="2" t="s">
        <v>7770</v>
      </c>
      <c r="I6965" s="23" t="s">
        <v>8871</v>
      </c>
      <c r="J6965" s="23" t="s">
        <v>59</v>
      </c>
      <c r="K6965" s="23" t="s">
        <v>9712</v>
      </c>
      <c r="L6965" s="23" t="s">
        <v>9538</v>
      </c>
      <c r="M6965" s="23">
        <f>YEAR(Tabla2[[#This Row],[Fecha de creación]])</f>
        <v>2022</v>
      </c>
      <c r="N6965" s="23">
        <f>MONTH(Tabla2[[#This Row],[Fecha de creación]])</f>
        <v>2</v>
      </c>
    </row>
    <row r="6966" spans="1:14" x14ac:dyDescent="0.25">
      <c r="A6966" s="26">
        <v>44603</v>
      </c>
      <c r="B6966" s="23" t="s">
        <v>0</v>
      </c>
      <c r="C6966" s="23" t="s">
        <v>8872</v>
      </c>
      <c r="D6966" s="23" t="s">
        <v>49</v>
      </c>
      <c r="E6966" s="23" t="s">
        <v>1</v>
      </c>
      <c r="F6966" s="23" t="s">
        <v>7</v>
      </c>
      <c r="G6966" s="23" t="s">
        <v>975</v>
      </c>
      <c r="H6966" s="2" t="s">
        <v>7745</v>
      </c>
      <c r="I6966" s="23" t="s">
        <v>7603</v>
      </c>
      <c r="J6966" s="23" t="s">
        <v>59</v>
      </c>
      <c r="K6966" s="23" t="s">
        <v>9712</v>
      </c>
      <c r="L6966" s="23" t="s">
        <v>9539</v>
      </c>
      <c r="M6966" s="23">
        <f>YEAR(Tabla2[[#This Row],[Fecha de creación]])</f>
        <v>2022</v>
      </c>
      <c r="N6966" s="23">
        <f>MONTH(Tabla2[[#This Row],[Fecha de creación]])</f>
        <v>2</v>
      </c>
    </row>
    <row r="6967" spans="1:14" x14ac:dyDescent="0.25">
      <c r="A6967" s="26">
        <v>44604.492777777778</v>
      </c>
      <c r="B6967" s="23" t="s">
        <v>56</v>
      </c>
      <c r="C6967" s="23" t="s">
        <v>8873</v>
      </c>
      <c r="D6967" s="23" t="s">
        <v>520</v>
      </c>
      <c r="E6967" s="23" t="s">
        <v>1</v>
      </c>
      <c r="F6967" s="23" t="s">
        <v>7</v>
      </c>
      <c r="G6967" s="23" t="s">
        <v>1551</v>
      </c>
      <c r="H6967" s="2" t="s">
        <v>7737</v>
      </c>
      <c r="I6967" s="23" t="s">
        <v>7129</v>
      </c>
      <c r="J6967" s="23" t="s">
        <v>59</v>
      </c>
      <c r="K6967" s="23" t="s">
        <v>9712</v>
      </c>
      <c r="L6967" s="23" t="s">
        <v>9539</v>
      </c>
      <c r="M6967" s="23">
        <f>YEAR(Tabla2[[#This Row],[Fecha de creación]])</f>
        <v>2022</v>
      </c>
      <c r="N6967" s="23">
        <f>MONTH(Tabla2[[#This Row],[Fecha de creación]])</f>
        <v>2</v>
      </c>
    </row>
    <row r="6968" spans="1:14" x14ac:dyDescent="0.25">
      <c r="A6968" s="26">
        <v>44604.518194444441</v>
      </c>
      <c r="B6968" s="23" t="s">
        <v>0</v>
      </c>
      <c r="C6968" s="23" t="s">
        <v>8874</v>
      </c>
      <c r="D6968" s="23" t="s">
        <v>49</v>
      </c>
      <c r="E6968" s="23" t="s">
        <v>1</v>
      </c>
      <c r="F6968" s="23" t="s">
        <v>7</v>
      </c>
      <c r="G6968" s="23" t="s">
        <v>975</v>
      </c>
      <c r="H6968" s="2" t="s">
        <v>7745</v>
      </c>
      <c r="I6968" s="23" t="s">
        <v>7966</v>
      </c>
      <c r="J6968" s="23" t="s">
        <v>59</v>
      </c>
      <c r="K6968" s="23" t="s">
        <v>9712</v>
      </c>
      <c r="L6968" s="23" t="s">
        <v>9539</v>
      </c>
      <c r="M6968" s="23">
        <f>YEAR(Tabla2[[#This Row],[Fecha de creación]])</f>
        <v>2022</v>
      </c>
      <c r="N6968" s="23">
        <f>MONTH(Tabla2[[#This Row],[Fecha de creación]])</f>
        <v>2</v>
      </c>
    </row>
    <row r="6969" spans="1:14" x14ac:dyDescent="0.25">
      <c r="A6969" s="26">
        <v>44604</v>
      </c>
      <c r="B6969" s="23" t="s">
        <v>0</v>
      </c>
      <c r="C6969" s="23" t="s">
        <v>8875</v>
      </c>
      <c r="D6969" s="23" t="s">
        <v>21</v>
      </c>
      <c r="E6969" s="23" t="s">
        <v>1</v>
      </c>
      <c r="F6969" s="23" t="s">
        <v>22</v>
      </c>
      <c r="G6969" s="23" t="s">
        <v>975</v>
      </c>
      <c r="H6969" s="2" t="s">
        <v>7764</v>
      </c>
      <c r="I6969" s="23" t="s">
        <v>7412</v>
      </c>
      <c r="J6969" s="23"/>
      <c r="K6969" s="23" t="s">
        <v>9712</v>
      </c>
      <c r="L6969" s="23" t="s">
        <v>9539</v>
      </c>
      <c r="M6969" s="23">
        <f>YEAR(Tabla2[[#This Row],[Fecha de creación]])</f>
        <v>2022</v>
      </c>
      <c r="N6969" s="23">
        <f>MONTH(Tabla2[[#This Row],[Fecha de creación]])</f>
        <v>2</v>
      </c>
    </row>
    <row r="6970" spans="1:14" x14ac:dyDescent="0.25">
      <c r="A6970" s="26">
        <v>44604</v>
      </c>
      <c r="B6970" s="23" t="s">
        <v>0</v>
      </c>
      <c r="C6970" s="23" t="s">
        <v>8876</v>
      </c>
      <c r="D6970" s="23" t="s">
        <v>364</v>
      </c>
      <c r="E6970" s="23" t="s">
        <v>1</v>
      </c>
      <c r="F6970" s="23" t="s">
        <v>7</v>
      </c>
      <c r="G6970" s="23" t="s">
        <v>1551</v>
      </c>
      <c r="H6970" s="2" t="s">
        <v>7725</v>
      </c>
      <c r="I6970" s="23" t="s">
        <v>11</v>
      </c>
      <c r="J6970" s="23"/>
      <c r="K6970" s="23" t="s">
        <v>9712</v>
      </c>
      <c r="L6970" s="23" t="s">
        <v>9538</v>
      </c>
      <c r="M6970" s="23">
        <f>YEAR(Tabla2[[#This Row],[Fecha de creación]])</f>
        <v>2022</v>
      </c>
      <c r="N6970" s="23">
        <f>MONTH(Tabla2[[#This Row],[Fecha de creación]])</f>
        <v>2</v>
      </c>
    </row>
    <row r="6971" spans="1:14" x14ac:dyDescent="0.25">
      <c r="A6971" s="26">
        <v>44604</v>
      </c>
      <c r="B6971" s="23" t="s">
        <v>0</v>
      </c>
      <c r="C6971" s="23" t="s">
        <v>8877</v>
      </c>
      <c r="D6971" s="23" t="s">
        <v>6</v>
      </c>
      <c r="E6971" s="23" t="s">
        <v>1</v>
      </c>
      <c r="F6971" s="23" t="s">
        <v>7</v>
      </c>
      <c r="G6971" s="23" t="s">
        <v>975</v>
      </c>
      <c r="I6971" s="23" t="s">
        <v>7412</v>
      </c>
      <c r="J6971" s="23"/>
      <c r="K6971" s="23" t="s">
        <v>9712</v>
      </c>
      <c r="L6971" s="23" t="s">
        <v>9538</v>
      </c>
      <c r="M6971" s="23">
        <f>YEAR(Tabla2[[#This Row],[Fecha de creación]])</f>
        <v>2022</v>
      </c>
      <c r="N6971" s="23">
        <f>MONTH(Tabla2[[#This Row],[Fecha de creación]])</f>
        <v>2</v>
      </c>
    </row>
    <row r="6972" spans="1:14" x14ac:dyDescent="0.25">
      <c r="A6972" s="26">
        <v>44604</v>
      </c>
      <c r="B6972" s="23" t="s">
        <v>0</v>
      </c>
      <c r="C6972" s="23" t="s">
        <v>8878</v>
      </c>
      <c r="D6972" s="23" t="s">
        <v>21</v>
      </c>
      <c r="E6972" s="23" t="s">
        <v>1</v>
      </c>
      <c r="F6972" s="23" t="s">
        <v>7</v>
      </c>
      <c r="G6972" s="23" t="s">
        <v>975</v>
      </c>
      <c r="H6972" s="2" t="s">
        <v>7744</v>
      </c>
      <c r="I6972" s="23" t="s">
        <v>7412</v>
      </c>
      <c r="J6972" s="23"/>
      <c r="K6972" s="23" t="s">
        <v>9712</v>
      </c>
      <c r="L6972" s="23" t="s">
        <v>9538</v>
      </c>
      <c r="M6972" s="23">
        <f>YEAR(Tabla2[[#This Row],[Fecha de creación]])</f>
        <v>2022</v>
      </c>
      <c r="N6972" s="23">
        <f>MONTH(Tabla2[[#This Row],[Fecha de creación]])</f>
        <v>2</v>
      </c>
    </row>
    <row r="6973" spans="1:14" x14ac:dyDescent="0.25">
      <c r="A6973" s="26">
        <v>44604</v>
      </c>
      <c r="B6973" s="23" t="s">
        <v>0</v>
      </c>
      <c r="C6973" s="23" t="s">
        <v>8879</v>
      </c>
      <c r="D6973" s="23" t="s">
        <v>999</v>
      </c>
      <c r="E6973" s="23" t="s">
        <v>1</v>
      </c>
      <c r="F6973" s="23" t="s">
        <v>7</v>
      </c>
      <c r="G6973" s="23" t="s">
        <v>975</v>
      </c>
      <c r="H6973" s="2" t="s">
        <v>7744</v>
      </c>
      <c r="I6973" s="23" t="s">
        <v>7412</v>
      </c>
      <c r="J6973" s="23"/>
      <c r="K6973" s="23" t="s">
        <v>9712</v>
      </c>
      <c r="L6973" s="23" t="s">
        <v>9538</v>
      </c>
      <c r="M6973" s="23">
        <f>YEAR(Tabla2[[#This Row],[Fecha de creación]])</f>
        <v>2022</v>
      </c>
      <c r="N6973" s="23">
        <f>MONTH(Tabla2[[#This Row],[Fecha de creación]])</f>
        <v>2</v>
      </c>
    </row>
    <row r="6974" spans="1:14" x14ac:dyDescent="0.25">
      <c r="A6974" s="26">
        <v>44604</v>
      </c>
      <c r="B6974" s="23" t="s">
        <v>0</v>
      </c>
      <c r="C6974" s="23" t="s">
        <v>8880</v>
      </c>
      <c r="D6974" s="23" t="s">
        <v>49</v>
      </c>
      <c r="E6974" s="23" t="s">
        <v>1</v>
      </c>
      <c r="F6974" s="23" t="s">
        <v>7</v>
      </c>
      <c r="G6974" s="23" t="s">
        <v>975</v>
      </c>
      <c r="H6974" s="2" t="s">
        <v>7745</v>
      </c>
      <c r="I6974" s="23" t="s">
        <v>7680</v>
      </c>
      <c r="J6974" s="23" t="s">
        <v>958</v>
      </c>
      <c r="K6974" s="23" t="s">
        <v>9712</v>
      </c>
      <c r="L6974" s="23" t="s">
        <v>9539</v>
      </c>
      <c r="M6974" s="23">
        <f>YEAR(Tabla2[[#This Row],[Fecha de creación]])</f>
        <v>2022</v>
      </c>
      <c r="N6974" s="23">
        <f>MONTH(Tabla2[[#This Row],[Fecha de creación]])</f>
        <v>2</v>
      </c>
    </row>
    <row r="6975" spans="1:14" x14ac:dyDescent="0.25">
      <c r="A6975" s="26">
        <v>44604</v>
      </c>
      <c r="B6975" s="23" t="s">
        <v>0</v>
      </c>
      <c r="C6975" s="23" t="s">
        <v>8881</v>
      </c>
      <c r="D6975" s="23" t="s">
        <v>49</v>
      </c>
      <c r="E6975" s="23" t="s">
        <v>1</v>
      </c>
      <c r="F6975" s="23" t="s">
        <v>7</v>
      </c>
      <c r="G6975" s="23" t="s">
        <v>975</v>
      </c>
      <c r="H6975" s="2" t="s">
        <v>7745</v>
      </c>
      <c r="I6975" s="23" t="s">
        <v>7680</v>
      </c>
      <c r="J6975" s="23" t="s">
        <v>958</v>
      </c>
      <c r="K6975" s="23" t="s">
        <v>9712</v>
      </c>
      <c r="L6975" s="23" t="s">
        <v>9538</v>
      </c>
      <c r="M6975" s="23">
        <f>YEAR(Tabla2[[#This Row],[Fecha de creación]])</f>
        <v>2022</v>
      </c>
      <c r="N6975" s="23">
        <f>MONTH(Tabla2[[#This Row],[Fecha de creación]])</f>
        <v>2</v>
      </c>
    </row>
    <row r="6976" spans="1:14" x14ac:dyDescent="0.25">
      <c r="A6976" s="26">
        <v>44605.410740740743</v>
      </c>
      <c r="B6976" s="23" t="s">
        <v>0</v>
      </c>
      <c r="C6976" s="23" t="s">
        <v>8882</v>
      </c>
      <c r="D6976" s="23" t="s">
        <v>996</v>
      </c>
      <c r="E6976" s="23" t="s">
        <v>1</v>
      </c>
      <c r="F6976" s="23" t="s">
        <v>2</v>
      </c>
      <c r="G6976" s="23" t="s">
        <v>1551</v>
      </c>
      <c r="H6976" s="2" t="s">
        <v>7734</v>
      </c>
      <c r="I6976" s="23" t="s">
        <v>7680</v>
      </c>
      <c r="J6976" s="23" t="s">
        <v>59</v>
      </c>
      <c r="K6976" s="23" t="s">
        <v>9712</v>
      </c>
      <c r="L6976" s="23" t="s">
        <v>9538</v>
      </c>
      <c r="M6976" s="23">
        <f>YEAR(Tabla2[[#This Row],[Fecha de creación]])</f>
        <v>2022</v>
      </c>
      <c r="N6976" s="23">
        <f>MONTH(Tabla2[[#This Row],[Fecha de creación]])</f>
        <v>2</v>
      </c>
    </row>
    <row r="6977" spans="1:14" x14ac:dyDescent="0.25">
      <c r="A6977" s="26">
        <v>44605.423298611109</v>
      </c>
      <c r="B6977" s="23" t="s">
        <v>0</v>
      </c>
      <c r="C6977" s="23" t="s">
        <v>8883</v>
      </c>
      <c r="D6977" s="23" t="s">
        <v>364</v>
      </c>
      <c r="E6977" s="23" t="s">
        <v>1</v>
      </c>
      <c r="F6977" s="23" t="s">
        <v>7</v>
      </c>
      <c r="G6977" s="23" t="s">
        <v>1551</v>
      </c>
      <c r="H6977" s="2" t="s">
        <v>7725</v>
      </c>
      <c r="I6977" s="23" t="s">
        <v>7680</v>
      </c>
      <c r="J6977" s="23" t="s">
        <v>59</v>
      </c>
      <c r="K6977" s="23" t="s">
        <v>9712</v>
      </c>
      <c r="L6977" s="23" t="s">
        <v>9538</v>
      </c>
      <c r="M6977" s="23">
        <f>YEAR(Tabla2[[#This Row],[Fecha de creación]])</f>
        <v>2022</v>
      </c>
      <c r="N6977" s="23">
        <f>MONTH(Tabla2[[#This Row],[Fecha de creación]])</f>
        <v>2</v>
      </c>
    </row>
    <row r="6978" spans="1:14" x14ac:dyDescent="0.25">
      <c r="A6978" s="26">
        <v>44605</v>
      </c>
      <c r="B6978" s="23" t="s">
        <v>0</v>
      </c>
      <c r="C6978" s="23" t="s">
        <v>8884</v>
      </c>
      <c r="D6978" s="23" t="s">
        <v>8885</v>
      </c>
      <c r="E6978" s="23" t="s">
        <v>1</v>
      </c>
      <c r="F6978" s="23" t="s">
        <v>2</v>
      </c>
      <c r="G6978" s="23" t="s">
        <v>1551</v>
      </c>
      <c r="H6978" s="2" t="s">
        <v>7721</v>
      </c>
      <c r="I6978" s="23" t="s">
        <v>7680</v>
      </c>
      <c r="J6978" s="23" t="s">
        <v>59</v>
      </c>
      <c r="K6978" s="23" t="s">
        <v>9712</v>
      </c>
      <c r="L6978" s="23" t="s">
        <v>9538</v>
      </c>
      <c r="M6978" s="23">
        <f>YEAR(Tabla2[[#This Row],[Fecha de creación]])</f>
        <v>2022</v>
      </c>
      <c r="N6978" s="23">
        <f>MONTH(Tabla2[[#This Row],[Fecha de creación]])</f>
        <v>2</v>
      </c>
    </row>
    <row r="6979" spans="1:14" x14ac:dyDescent="0.25">
      <c r="A6979" s="26">
        <v>44605</v>
      </c>
      <c r="B6979" s="23" t="s">
        <v>0</v>
      </c>
      <c r="C6979" s="23" t="s">
        <v>8886</v>
      </c>
      <c r="D6979" s="23" t="s">
        <v>223</v>
      </c>
      <c r="E6979" s="23" t="s">
        <v>1</v>
      </c>
      <c r="F6979" s="23" t="s">
        <v>7</v>
      </c>
      <c r="G6979" s="23" t="s">
        <v>1551</v>
      </c>
      <c r="H6979" s="2" t="s">
        <v>7725</v>
      </c>
      <c r="I6979" s="23" t="s">
        <v>11</v>
      </c>
      <c r="J6979" s="23" t="s">
        <v>59</v>
      </c>
      <c r="K6979" s="23" t="s">
        <v>9712</v>
      </c>
      <c r="L6979" s="23" t="s">
        <v>9538</v>
      </c>
      <c r="M6979" s="23">
        <f>YEAR(Tabla2[[#This Row],[Fecha de creación]])</f>
        <v>2022</v>
      </c>
      <c r="N6979" s="23">
        <f>MONTH(Tabla2[[#This Row],[Fecha de creación]])</f>
        <v>2</v>
      </c>
    </row>
    <row r="6980" spans="1:14" x14ac:dyDescent="0.25">
      <c r="A6980" s="26">
        <v>44605</v>
      </c>
      <c r="B6980" s="23" t="s">
        <v>0</v>
      </c>
      <c r="C6980" s="23" t="s">
        <v>8887</v>
      </c>
      <c r="D6980" s="23" t="s">
        <v>982</v>
      </c>
      <c r="E6980" s="23" t="s">
        <v>1</v>
      </c>
      <c r="F6980" s="23" t="s">
        <v>22</v>
      </c>
      <c r="G6980" s="23" t="s">
        <v>975</v>
      </c>
      <c r="H6980" s="2" t="s">
        <v>8893</v>
      </c>
      <c r="I6980" s="23" t="s">
        <v>7412</v>
      </c>
      <c r="J6980" s="23"/>
      <c r="K6980" s="23" t="s">
        <v>9712</v>
      </c>
      <c r="L6980" s="23" t="s">
        <v>9539</v>
      </c>
      <c r="M6980" s="23">
        <f>YEAR(Tabla2[[#This Row],[Fecha de creación]])</f>
        <v>2022</v>
      </c>
      <c r="N6980" s="23">
        <f>MONTH(Tabla2[[#This Row],[Fecha de creación]])</f>
        <v>2</v>
      </c>
    </row>
    <row r="6981" spans="1:14" x14ac:dyDescent="0.25">
      <c r="A6981" s="26">
        <v>44605</v>
      </c>
      <c r="B6981" s="23" t="s">
        <v>0</v>
      </c>
      <c r="C6981" s="23" t="s">
        <v>8888</v>
      </c>
      <c r="D6981" s="23" t="s">
        <v>7391</v>
      </c>
      <c r="E6981" s="23" t="s">
        <v>1</v>
      </c>
      <c r="F6981" s="23" t="s">
        <v>22</v>
      </c>
      <c r="G6981" s="23" t="s">
        <v>975</v>
      </c>
      <c r="H6981" s="2" t="s">
        <v>8893</v>
      </c>
      <c r="I6981" s="23" t="s">
        <v>7603</v>
      </c>
      <c r="J6981" s="23" t="s">
        <v>59</v>
      </c>
      <c r="K6981" s="23" t="s">
        <v>9712</v>
      </c>
      <c r="L6981" s="23" t="s">
        <v>9538</v>
      </c>
      <c r="M6981" s="23">
        <f>YEAR(Tabla2[[#This Row],[Fecha de creación]])</f>
        <v>2022</v>
      </c>
      <c r="N6981" s="23">
        <f>MONTH(Tabla2[[#This Row],[Fecha de creación]])</f>
        <v>2</v>
      </c>
    </row>
    <row r="6982" spans="1:14" x14ac:dyDescent="0.25">
      <c r="A6982" s="26">
        <v>44606.384351851855</v>
      </c>
      <c r="B6982" s="23" t="s">
        <v>0</v>
      </c>
      <c r="C6982" s="23" t="s">
        <v>8894</v>
      </c>
      <c r="D6982" s="23" t="s">
        <v>830</v>
      </c>
      <c r="E6982" s="23" t="s">
        <v>1</v>
      </c>
      <c r="F6982" s="23" t="s">
        <v>7</v>
      </c>
      <c r="G6982" s="23" t="s">
        <v>975</v>
      </c>
      <c r="H6982" s="2" t="s">
        <v>7745</v>
      </c>
      <c r="I6982" s="23" t="s">
        <v>7412</v>
      </c>
      <c r="J6982" s="23"/>
      <c r="K6982" s="23" t="s">
        <v>9712</v>
      </c>
      <c r="L6982" s="23" t="s">
        <v>9538</v>
      </c>
      <c r="M6982" s="23">
        <f>YEAR(Tabla2[[#This Row],[Fecha de creación]])</f>
        <v>2022</v>
      </c>
      <c r="N6982" s="23">
        <f>MONTH(Tabla2[[#This Row],[Fecha de creación]])</f>
        <v>2</v>
      </c>
    </row>
    <row r="6983" spans="1:14" x14ac:dyDescent="0.25">
      <c r="A6983" s="26">
        <v>44606.43310185185</v>
      </c>
      <c r="B6983" s="23" t="s">
        <v>189</v>
      </c>
      <c r="C6983" s="23" t="s">
        <v>8895</v>
      </c>
      <c r="D6983" s="23" t="s">
        <v>535</v>
      </c>
      <c r="E6983" s="23" t="s">
        <v>1</v>
      </c>
      <c r="F6983" s="23" t="s">
        <v>22</v>
      </c>
      <c r="G6983" s="23" t="s">
        <v>975</v>
      </c>
      <c r="H6983" s="2" t="s">
        <v>7743</v>
      </c>
      <c r="I6983" s="23" t="s">
        <v>4486</v>
      </c>
      <c r="J6983" s="23" t="s">
        <v>59</v>
      </c>
      <c r="K6983" s="23" t="s">
        <v>9712</v>
      </c>
      <c r="L6983" s="23" t="s">
        <v>9539</v>
      </c>
      <c r="M6983" s="23">
        <f>YEAR(Tabla2[[#This Row],[Fecha de creación]])</f>
        <v>2022</v>
      </c>
      <c r="N6983" s="23">
        <f>MONTH(Tabla2[[#This Row],[Fecha de creación]])</f>
        <v>2</v>
      </c>
    </row>
    <row r="6984" spans="1:14" x14ac:dyDescent="0.25">
      <c r="A6984" s="26">
        <v>44606</v>
      </c>
      <c r="B6984" s="23" t="s">
        <v>0</v>
      </c>
      <c r="C6984" s="23" t="s">
        <v>8896</v>
      </c>
      <c r="D6984" s="23" t="s">
        <v>7521</v>
      </c>
      <c r="E6984" s="23" t="s">
        <v>1</v>
      </c>
      <c r="F6984" s="23" t="s">
        <v>22</v>
      </c>
      <c r="G6984" s="23" t="s">
        <v>3</v>
      </c>
      <c r="H6984" s="2" t="s">
        <v>8893</v>
      </c>
      <c r="I6984" s="23" t="s">
        <v>7412</v>
      </c>
      <c r="J6984" s="23"/>
      <c r="K6984" s="23" t="s">
        <v>9712</v>
      </c>
      <c r="L6984" s="23" t="s">
        <v>9538</v>
      </c>
      <c r="M6984" s="23">
        <f>YEAR(Tabla2[[#This Row],[Fecha de creación]])</f>
        <v>2022</v>
      </c>
      <c r="N6984" s="23">
        <f>MONTH(Tabla2[[#This Row],[Fecha de creación]])</f>
        <v>2</v>
      </c>
    </row>
    <row r="6985" spans="1:14" x14ac:dyDescent="0.25">
      <c r="A6985" s="26">
        <v>44606</v>
      </c>
      <c r="B6985" s="23" t="s">
        <v>0</v>
      </c>
      <c r="C6985" s="23" t="s">
        <v>8897</v>
      </c>
      <c r="D6985" s="23" t="s">
        <v>7521</v>
      </c>
      <c r="E6985" s="23" t="s">
        <v>1</v>
      </c>
      <c r="F6985" s="23" t="s">
        <v>22</v>
      </c>
      <c r="G6985" s="23" t="s">
        <v>975</v>
      </c>
      <c r="H6985" s="2" t="s">
        <v>8893</v>
      </c>
      <c r="I6985" s="23" t="s">
        <v>7412</v>
      </c>
      <c r="J6985" s="23"/>
      <c r="K6985" s="23" t="s">
        <v>9712</v>
      </c>
      <c r="L6985" s="23" t="s">
        <v>9538</v>
      </c>
      <c r="M6985" s="23">
        <f>YEAR(Tabla2[[#This Row],[Fecha de creación]])</f>
        <v>2022</v>
      </c>
      <c r="N6985" s="23">
        <f>MONTH(Tabla2[[#This Row],[Fecha de creación]])</f>
        <v>2</v>
      </c>
    </row>
    <row r="6986" spans="1:14" x14ac:dyDescent="0.25">
      <c r="A6986" s="26">
        <v>44606</v>
      </c>
      <c r="B6986" s="23" t="s">
        <v>0</v>
      </c>
      <c r="C6986" s="23" t="s">
        <v>8898</v>
      </c>
      <c r="D6986" s="23" t="s">
        <v>6</v>
      </c>
      <c r="E6986" s="23" t="s">
        <v>1</v>
      </c>
      <c r="F6986" s="23" t="s">
        <v>7</v>
      </c>
      <c r="G6986" s="23" t="s">
        <v>975</v>
      </c>
      <c r="H6986" s="2" t="s">
        <v>8893</v>
      </c>
      <c r="I6986" s="23" t="s">
        <v>7412</v>
      </c>
      <c r="J6986" s="23"/>
      <c r="K6986" s="23" t="s">
        <v>9712</v>
      </c>
      <c r="L6986" s="23" t="s">
        <v>9538</v>
      </c>
      <c r="M6986" s="23">
        <f>YEAR(Tabla2[[#This Row],[Fecha de creación]])</f>
        <v>2022</v>
      </c>
      <c r="N6986" s="23">
        <f>MONTH(Tabla2[[#This Row],[Fecha de creación]])</f>
        <v>2</v>
      </c>
    </row>
    <row r="6987" spans="1:14" x14ac:dyDescent="0.25">
      <c r="A6987" s="26">
        <v>44606</v>
      </c>
      <c r="B6987" s="23" t="s">
        <v>0</v>
      </c>
      <c r="C6987" s="23" t="s">
        <v>8899</v>
      </c>
      <c r="D6987" s="23" t="s">
        <v>7521</v>
      </c>
      <c r="E6987" s="23" t="s">
        <v>1</v>
      </c>
      <c r="F6987" s="23" t="s">
        <v>22</v>
      </c>
      <c r="G6987" s="23" t="s">
        <v>975</v>
      </c>
      <c r="H6987" s="2" t="s">
        <v>8893</v>
      </c>
      <c r="I6987" s="23" t="s">
        <v>7412</v>
      </c>
      <c r="J6987" s="23"/>
      <c r="K6987" s="23" t="s">
        <v>9712</v>
      </c>
      <c r="L6987" s="23" t="s">
        <v>9538</v>
      </c>
      <c r="M6987" s="23">
        <f>YEAR(Tabla2[[#This Row],[Fecha de creación]])</f>
        <v>2022</v>
      </c>
      <c r="N6987" s="23">
        <f>MONTH(Tabla2[[#This Row],[Fecha de creación]])</f>
        <v>2</v>
      </c>
    </row>
    <row r="6988" spans="1:14" x14ac:dyDescent="0.25">
      <c r="A6988" s="26">
        <v>44606</v>
      </c>
      <c r="B6988" s="23" t="s">
        <v>189</v>
      </c>
      <c r="C6988" s="23" t="s">
        <v>8900</v>
      </c>
      <c r="D6988" s="23" t="s">
        <v>131</v>
      </c>
      <c r="E6988" s="23" t="s">
        <v>1</v>
      </c>
      <c r="F6988" s="23" t="s">
        <v>7</v>
      </c>
      <c r="G6988" s="23" t="s">
        <v>975</v>
      </c>
      <c r="H6988" s="2" t="s">
        <v>8893</v>
      </c>
      <c r="I6988" s="23" t="s">
        <v>4486</v>
      </c>
      <c r="J6988" s="23" t="s">
        <v>59</v>
      </c>
      <c r="K6988" s="23" t="s">
        <v>9712</v>
      </c>
      <c r="L6988" s="23" t="s">
        <v>9539</v>
      </c>
      <c r="M6988" s="23">
        <f>YEAR(Tabla2[[#This Row],[Fecha de creación]])</f>
        <v>2022</v>
      </c>
      <c r="N6988" s="23">
        <f>MONTH(Tabla2[[#This Row],[Fecha de creación]])</f>
        <v>2</v>
      </c>
    </row>
    <row r="6989" spans="1:14" x14ac:dyDescent="0.25">
      <c r="A6989" s="26">
        <v>44606</v>
      </c>
      <c r="B6989" s="23" t="s">
        <v>0</v>
      </c>
      <c r="C6989" s="23" t="s">
        <v>8901</v>
      </c>
      <c r="D6989" s="23" t="s">
        <v>6</v>
      </c>
      <c r="E6989" s="23" t="s">
        <v>1</v>
      </c>
      <c r="F6989" s="23" t="s">
        <v>7</v>
      </c>
      <c r="G6989" s="23" t="s">
        <v>975</v>
      </c>
      <c r="H6989" s="2" t="s">
        <v>8893</v>
      </c>
      <c r="I6989" s="23" t="s">
        <v>7412</v>
      </c>
      <c r="J6989" s="23"/>
      <c r="K6989" s="23" t="s">
        <v>9712</v>
      </c>
      <c r="L6989" s="23" t="s">
        <v>9538</v>
      </c>
      <c r="M6989" s="23">
        <f>YEAR(Tabla2[[#This Row],[Fecha de creación]])</f>
        <v>2022</v>
      </c>
      <c r="N6989" s="23">
        <f>MONTH(Tabla2[[#This Row],[Fecha de creación]])</f>
        <v>2</v>
      </c>
    </row>
    <row r="6990" spans="1:14" x14ac:dyDescent="0.25">
      <c r="A6990" s="26">
        <v>44606</v>
      </c>
      <c r="B6990" s="23" t="s">
        <v>0</v>
      </c>
      <c r="C6990" s="23" t="s">
        <v>8902</v>
      </c>
      <c r="D6990" s="23" t="s">
        <v>3092</v>
      </c>
      <c r="E6990" s="23" t="s">
        <v>1</v>
      </c>
      <c r="F6990" s="23" t="s">
        <v>7</v>
      </c>
      <c r="G6990" s="23" t="s">
        <v>1551</v>
      </c>
      <c r="H6990" s="2" t="s">
        <v>8893</v>
      </c>
      <c r="I6990" s="23" t="s">
        <v>11</v>
      </c>
      <c r="J6990" s="23"/>
      <c r="K6990" s="23" t="s">
        <v>9712</v>
      </c>
      <c r="L6990" s="23" t="s">
        <v>9538</v>
      </c>
      <c r="M6990" s="23">
        <f>YEAR(Tabla2[[#This Row],[Fecha de creación]])</f>
        <v>2022</v>
      </c>
      <c r="N6990" s="23">
        <f>MONTH(Tabla2[[#This Row],[Fecha de creación]])</f>
        <v>2</v>
      </c>
    </row>
    <row r="6991" spans="1:14" x14ac:dyDescent="0.25">
      <c r="A6991" s="26">
        <v>44606</v>
      </c>
      <c r="B6991" s="23" t="s">
        <v>34</v>
      </c>
      <c r="C6991" s="23" t="s">
        <v>8903</v>
      </c>
      <c r="D6991" s="23" t="s">
        <v>8904</v>
      </c>
      <c r="E6991" s="23" t="s">
        <v>1</v>
      </c>
      <c r="F6991" s="23" t="s">
        <v>7</v>
      </c>
      <c r="G6991" s="23" t="s">
        <v>975</v>
      </c>
      <c r="H6991" s="2" t="s">
        <v>8893</v>
      </c>
      <c r="I6991" s="23" t="s">
        <v>482</v>
      </c>
      <c r="J6991" s="23"/>
      <c r="K6991" s="23" t="s">
        <v>9712</v>
      </c>
      <c r="L6991" s="23" t="s">
        <v>9539</v>
      </c>
      <c r="M6991" s="23">
        <f>YEAR(Tabla2[[#This Row],[Fecha de creación]])</f>
        <v>2022</v>
      </c>
      <c r="N6991" s="23">
        <f>MONTH(Tabla2[[#This Row],[Fecha de creación]])</f>
        <v>2</v>
      </c>
    </row>
    <row r="6992" spans="1:14" x14ac:dyDescent="0.25">
      <c r="A6992" s="26">
        <v>44606</v>
      </c>
      <c r="B6992" s="23" t="s">
        <v>34</v>
      </c>
      <c r="C6992" s="23" t="s">
        <v>8905</v>
      </c>
      <c r="D6992" s="23" t="s">
        <v>8906</v>
      </c>
      <c r="E6992" s="23" t="s">
        <v>1</v>
      </c>
      <c r="F6992" s="23" t="s">
        <v>7</v>
      </c>
      <c r="G6992" s="23" t="s">
        <v>975</v>
      </c>
      <c r="H6992" s="2" t="s">
        <v>8893</v>
      </c>
      <c r="I6992" s="23" t="s">
        <v>8907</v>
      </c>
      <c r="J6992" s="23" t="s">
        <v>59</v>
      </c>
      <c r="K6992" s="23" t="s">
        <v>9712</v>
      </c>
      <c r="L6992" s="23" t="s">
        <v>9539</v>
      </c>
      <c r="M6992" s="23">
        <f>YEAR(Tabla2[[#This Row],[Fecha de creación]])</f>
        <v>2022</v>
      </c>
      <c r="N6992" s="23">
        <f>MONTH(Tabla2[[#This Row],[Fecha de creación]])</f>
        <v>2</v>
      </c>
    </row>
    <row r="6993" spans="1:14" x14ac:dyDescent="0.25">
      <c r="A6993" s="26">
        <v>44606</v>
      </c>
      <c r="B6993" s="23" t="s">
        <v>189</v>
      </c>
      <c r="C6993" s="23" t="s">
        <v>8908</v>
      </c>
      <c r="D6993" s="23" t="s">
        <v>520</v>
      </c>
      <c r="E6993" s="23" t="s">
        <v>1</v>
      </c>
      <c r="F6993" s="23" t="s">
        <v>7</v>
      </c>
      <c r="G6993" s="23" t="s">
        <v>1551</v>
      </c>
      <c r="H6993" s="2" t="s">
        <v>8893</v>
      </c>
      <c r="I6993" s="23" t="s">
        <v>7205</v>
      </c>
      <c r="J6993" s="23" t="s">
        <v>59</v>
      </c>
      <c r="K6993" s="23" t="s">
        <v>9712</v>
      </c>
      <c r="L6993" s="23" t="s">
        <v>9538</v>
      </c>
      <c r="M6993" s="23">
        <f>YEAR(Tabla2[[#This Row],[Fecha de creación]])</f>
        <v>2022</v>
      </c>
      <c r="N6993" s="23">
        <f>MONTH(Tabla2[[#This Row],[Fecha de creación]])</f>
        <v>2</v>
      </c>
    </row>
    <row r="6994" spans="1:14" x14ac:dyDescent="0.25">
      <c r="A6994" s="26">
        <v>44606</v>
      </c>
      <c r="B6994" s="23" t="s">
        <v>34</v>
      </c>
      <c r="C6994" s="23" t="s">
        <v>8909</v>
      </c>
      <c r="D6994" s="23" t="s">
        <v>2679</v>
      </c>
      <c r="E6994" s="23" t="s">
        <v>1</v>
      </c>
      <c r="F6994" s="23" t="s">
        <v>7</v>
      </c>
      <c r="G6994" s="23" t="s">
        <v>975</v>
      </c>
      <c r="H6994" s="2" t="s">
        <v>8893</v>
      </c>
      <c r="I6994" s="23" t="s">
        <v>8907</v>
      </c>
      <c r="J6994" s="23" t="s">
        <v>59</v>
      </c>
      <c r="K6994" s="23" t="s">
        <v>9712</v>
      </c>
      <c r="L6994" s="23" t="s">
        <v>9538</v>
      </c>
      <c r="M6994" s="23">
        <f>YEAR(Tabla2[[#This Row],[Fecha de creación]])</f>
        <v>2022</v>
      </c>
      <c r="N6994" s="23">
        <f>MONTH(Tabla2[[#This Row],[Fecha de creación]])</f>
        <v>2</v>
      </c>
    </row>
    <row r="6995" spans="1:14" x14ac:dyDescent="0.25">
      <c r="A6995" s="26">
        <v>44606</v>
      </c>
      <c r="B6995" s="23" t="s">
        <v>34</v>
      </c>
      <c r="C6995" s="23" t="s">
        <v>8910</v>
      </c>
      <c r="D6995" s="23" t="s">
        <v>2679</v>
      </c>
      <c r="E6995" s="23" t="s">
        <v>1</v>
      </c>
      <c r="F6995" s="23" t="s">
        <v>7</v>
      </c>
      <c r="G6995" s="23" t="s">
        <v>975</v>
      </c>
      <c r="H6995" s="2" t="s">
        <v>8893</v>
      </c>
      <c r="I6995" s="23" t="s">
        <v>8907</v>
      </c>
      <c r="J6995" s="23" t="s">
        <v>59</v>
      </c>
      <c r="K6995" s="23" t="s">
        <v>9712</v>
      </c>
      <c r="L6995" s="23" t="s">
        <v>9538</v>
      </c>
      <c r="M6995" s="23">
        <f>YEAR(Tabla2[[#This Row],[Fecha de creación]])</f>
        <v>2022</v>
      </c>
      <c r="N6995" s="23">
        <f>MONTH(Tabla2[[#This Row],[Fecha de creación]])</f>
        <v>2</v>
      </c>
    </row>
    <row r="6996" spans="1:14" x14ac:dyDescent="0.25">
      <c r="A6996" s="26">
        <v>44606</v>
      </c>
      <c r="B6996" s="23" t="s">
        <v>189</v>
      </c>
      <c r="C6996" s="23" t="s">
        <v>8911</v>
      </c>
      <c r="D6996" s="23" t="s">
        <v>131</v>
      </c>
      <c r="E6996" s="23" t="s">
        <v>1</v>
      </c>
      <c r="F6996" s="23" t="s">
        <v>7</v>
      </c>
      <c r="G6996" s="23" t="s">
        <v>975</v>
      </c>
      <c r="H6996" s="2" t="s">
        <v>8893</v>
      </c>
      <c r="I6996" s="23" t="s">
        <v>4486</v>
      </c>
      <c r="J6996" s="23" t="s">
        <v>59</v>
      </c>
      <c r="K6996" s="23" t="s">
        <v>9712</v>
      </c>
      <c r="L6996" s="23" t="s">
        <v>9538</v>
      </c>
      <c r="M6996" s="23">
        <f>YEAR(Tabla2[[#This Row],[Fecha de creación]])</f>
        <v>2022</v>
      </c>
      <c r="N6996" s="23">
        <f>MONTH(Tabla2[[#This Row],[Fecha de creación]])</f>
        <v>2</v>
      </c>
    </row>
    <row r="6997" spans="1:14" x14ac:dyDescent="0.25">
      <c r="A6997" s="26">
        <v>44606</v>
      </c>
      <c r="B6997" s="23" t="s">
        <v>34</v>
      </c>
      <c r="C6997" s="23" t="s">
        <v>8912</v>
      </c>
      <c r="D6997" s="23" t="s">
        <v>8906</v>
      </c>
      <c r="E6997" s="23" t="s">
        <v>1</v>
      </c>
      <c r="F6997" s="23" t="s">
        <v>7</v>
      </c>
      <c r="G6997" s="23" t="s">
        <v>975</v>
      </c>
      <c r="H6997" s="2" t="s">
        <v>8893</v>
      </c>
      <c r="I6997" s="23" t="s">
        <v>8907</v>
      </c>
      <c r="J6997" s="23" t="s">
        <v>958</v>
      </c>
      <c r="K6997" s="23" t="s">
        <v>9712</v>
      </c>
      <c r="L6997" s="23" t="s">
        <v>9538</v>
      </c>
      <c r="M6997" s="23">
        <f>YEAR(Tabla2[[#This Row],[Fecha de creación]])</f>
        <v>2022</v>
      </c>
      <c r="N6997" s="23">
        <f>MONTH(Tabla2[[#This Row],[Fecha de creación]])</f>
        <v>2</v>
      </c>
    </row>
    <row r="6998" spans="1:14" x14ac:dyDescent="0.25">
      <c r="A6998" s="26">
        <v>44606</v>
      </c>
      <c r="B6998" s="23" t="s">
        <v>0</v>
      </c>
      <c r="C6998" s="23" t="s">
        <v>8913</v>
      </c>
      <c r="D6998" s="23" t="s">
        <v>364</v>
      </c>
      <c r="E6998" s="23" t="s">
        <v>1</v>
      </c>
      <c r="F6998" s="23" t="s">
        <v>7</v>
      </c>
      <c r="G6998" s="23" t="s">
        <v>3</v>
      </c>
      <c r="H6998" s="2" t="s">
        <v>8893</v>
      </c>
      <c r="I6998" s="23" t="s">
        <v>7412</v>
      </c>
      <c r="J6998" s="23"/>
      <c r="K6998" s="23" t="s">
        <v>9712</v>
      </c>
      <c r="L6998" s="23" t="s">
        <v>9538</v>
      </c>
      <c r="M6998" s="23">
        <f>YEAR(Tabla2[[#This Row],[Fecha de creación]])</f>
        <v>2022</v>
      </c>
      <c r="N6998" s="23">
        <f>MONTH(Tabla2[[#This Row],[Fecha de creación]])</f>
        <v>2</v>
      </c>
    </row>
    <row r="6999" spans="1:14" x14ac:dyDescent="0.25">
      <c r="A6999" s="26">
        <v>44606</v>
      </c>
      <c r="B6999" s="23" t="s">
        <v>0</v>
      </c>
      <c r="C6999" s="23" t="s">
        <v>8914</v>
      </c>
      <c r="D6999" s="23" t="s">
        <v>7391</v>
      </c>
      <c r="E6999" s="23" t="s">
        <v>1</v>
      </c>
      <c r="F6999" s="23" t="s">
        <v>22</v>
      </c>
      <c r="G6999" s="23" t="s">
        <v>975</v>
      </c>
      <c r="H6999" s="2" t="s">
        <v>8893</v>
      </c>
      <c r="I6999" s="23" t="s">
        <v>7603</v>
      </c>
      <c r="J6999" s="23" t="s">
        <v>59</v>
      </c>
      <c r="K6999" s="23" t="s">
        <v>9712</v>
      </c>
      <c r="L6999" s="23" t="s">
        <v>9538</v>
      </c>
      <c r="M6999" s="23">
        <f>YEAR(Tabla2[[#This Row],[Fecha de creación]])</f>
        <v>2022</v>
      </c>
      <c r="N6999" s="23">
        <f>MONTH(Tabla2[[#This Row],[Fecha de creación]])</f>
        <v>2</v>
      </c>
    </row>
    <row r="7000" spans="1:14" x14ac:dyDescent="0.25">
      <c r="A7000" s="26">
        <v>44606</v>
      </c>
      <c r="B7000" s="23" t="s">
        <v>0</v>
      </c>
      <c r="C7000" s="23" t="s">
        <v>8915</v>
      </c>
      <c r="D7000" s="23" t="s">
        <v>7391</v>
      </c>
      <c r="E7000" s="23" t="s">
        <v>1</v>
      </c>
      <c r="F7000" s="23" t="s">
        <v>22</v>
      </c>
      <c r="G7000" s="23" t="s">
        <v>975</v>
      </c>
      <c r="H7000" s="2" t="s">
        <v>8893</v>
      </c>
      <c r="I7000" s="23" t="s">
        <v>7603</v>
      </c>
      <c r="J7000" s="23" t="s">
        <v>59</v>
      </c>
      <c r="K7000" s="23" t="s">
        <v>9712</v>
      </c>
      <c r="L7000" s="23" t="s">
        <v>9539</v>
      </c>
      <c r="M7000" s="23">
        <f>YEAR(Tabla2[[#This Row],[Fecha de creación]])</f>
        <v>2022</v>
      </c>
      <c r="N7000" s="23">
        <f>MONTH(Tabla2[[#This Row],[Fecha de creación]])</f>
        <v>2</v>
      </c>
    </row>
    <row r="7001" spans="1:14" x14ac:dyDescent="0.25">
      <c r="A7001" s="26">
        <v>44606</v>
      </c>
      <c r="B7001" s="23" t="s">
        <v>0</v>
      </c>
      <c r="C7001" s="23" t="s">
        <v>8916</v>
      </c>
      <c r="D7001" s="23" t="s">
        <v>364</v>
      </c>
      <c r="E7001" s="23" t="s">
        <v>1</v>
      </c>
      <c r="F7001" s="23" t="s">
        <v>2</v>
      </c>
      <c r="G7001" s="23" t="s">
        <v>1551</v>
      </c>
      <c r="H7001" s="2" t="s">
        <v>8893</v>
      </c>
      <c r="I7001" s="23" t="s">
        <v>11</v>
      </c>
      <c r="J7001" s="23"/>
      <c r="K7001" s="23" t="s">
        <v>9712</v>
      </c>
      <c r="L7001" s="23" t="s">
        <v>9539</v>
      </c>
      <c r="M7001" s="23">
        <f>YEAR(Tabla2[[#This Row],[Fecha de creación]])</f>
        <v>2022</v>
      </c>
      <c r="N7001" s="23">
        <f>MONTH(Tabla2[[#This Row],[Fecha de creación]])</f>
        <v>2</v>
      </c>
    </row>
    <row r="7002" spans="1:14" x14ac:dyDescent="0.25">
      <c r="A7002" s="26">
        <v>44606</v>
      </c>
      <c r="B7002" s="23" t="s">
        <v>34</v>
      </c>
      <c r="C7002" s="23" t="s">
        <v>8917</v>
      </c>
      <c r="D7002" s="23" t="s">
        <v>8918</v>
      </c>
      <c r="E7002" s="23" t="s">
        <v>1</v>
      </c>
      <c r="F7002" s="23" t="s">
        <v>7</v>
      </c>
      <c r="G7002" s="23" t="s">
        <v>975</v>
      </c>
      <c r="H7002" s="2" t="s">
        <v>8893</v>
      </c>
      <c r="I7002" s="23" t="s">
        <v>482</v>
      </c>
      <c r="J7002" s="23"/>
      <c r="K7002" s="23" t="s">
        <v>9712</v>
      </c>
      <c r="L7002" s="23" t="s">
        <v>9538</v>
      </c>
      <c r="M7002" s="23">
        <f>YEAR(Tabla2[[#This Row],[Fecha de creación]])</f>
        <v>2022</v>
      </c>
      <c r="N7002" s="23">
        <f>MONTH(Tabla2[[#This Row],[Fecha de creación]])</f>
        <v>2</v>
      </c>
    </row>
    <row r="7003" spans="1:14" x14ac:dyDescent="0.25">
      <c r="A7003" s="26">
        <v>44606</v>
      </c>
      <c r="B7003" s="23" t="s">
        <v>0</v>
      </c>
      <c r="C7003" s="23" t="s">
        <v>8919</v>
      </c>
      <c r="D7003" s="23" t="s">
        <v>51</v>
      </c>
      <c r="E7003" s="23" t="s">
        <v>1</v>
      </c>
      <c r="F7003" s="23" t="s">
        <v>2</v>
      </c>
      <c r="G7003" s="23" t="s">
        <v>975</v>
      </c>
      <c r="H7003" s="2" t="s">
        <v>8893</v>
      </c>
      <c r="I7003" s="23" t="s">
        <v>7412</v>
      </c>
      <c r="J7003" s="23"/>
      <c r="K7003" s="23" t="s">
        <v>9712</v>
      </c>
      <c r="L7003" s="23" t="s">
        <v>9538</v>
      </c>
      <c r="M7003" s="23">
        <f>YEAR(Tabla2[[#This Row],[Fecha de creación]])</f>
        <v>2022</v>
      </c>
      <c r="N7003" s="23">
        <f>MONTH(Tabla2[[#This Row],[Fecha de creación]])</f>
        <v>2</v>
      </c>
    </row>
    <row r="7004" spans="1:14" x14ac:dyDescent="0.25">
      <c r="A7004" s="26">
        <v>44606</v>
      </c>
      <c r="B7004" s="23" t="s">
        <v>189</v>
      </c>
      <c r="C7004" s="23" t="s">
        <v>8920</v>
      </c>
      <c r="D7004" s="23" t="s">
        <v>131</v>
      </c>
      <c r="E7004" s="23" t="s">
        <v>1</v>
      </c>
      <c r="F7004" s="23" t="s">
        <v>7</v>
      </c>
      <c r="G7004" s="23" t="s">
        <v>975</v>
      </c>
      <c r="H7004" s="2" t="s">
        <v>8893</v>
      </c>
      <c r="I7004" s="23" t="s">
        <v>4486</v>
      </c>
      <c r="J7004" s="23" t="s">
        <v>59</v>
      </c>
      <c r="K7004" s="23" t="s">
        <v>9712</v>
      </c>
      <c r="L7004" s="23" t="s">
        <v>9539</v>
      </c>
      <c r="M7004" s="23">
        <f>YEAR(Tabla2[[#This Row],[Fecha de creación]])</f>
        <v>2022</v>
      </c>
      <c r="N7004" s="23">
        <f>MONTH(Tabla2[[#This Row],[Fecha de creación]])</f>
        <v>2</v>
      </c>
    </row>
    <row r="7005" spans="1:14" x14ac:dyDescent="0.25">
      <c r="A7005" s="26">
        <v>44607.507777777777</v>
      </c>
      <c r="B7005" s="23" t="s">
        <v>189</v>
      </c>
      <c r="C7005" s="23" t="s">
        <v>8921</v>
      </c>
      <c r="D7005" s="23" t="s">
        <v>7096</v>
      </c>
      <c r="E7005" s="23" t="s">
        <v>1</v>
      </c>
      <c r="F7005" s="23" t="s">
        <v>7</v>
      </c>
      <c r="G7005" s="23" t="s">
        <v>975</v>
      </c>
      <c r="H7005" s="2" t="s">
        <v>8893</v>
      </c>
      <c r="I7005" s="23" t="s">
        <v>4486</v>
      </c>
      <c r="J7005" s="23" t="s">
        <v>59</v>
      </c>
      <c r="K7005" s="23" t="s">
        <v>9712</v>
      </c>
      <c r="L7005" s="23" t="s">
        <v>9538</v>
      </c>
      <c r="M7005" s="23">
        <f>YEAR(Tabla2[[#This Row],[Fecha de creación]])</f>
        <v>2022</v>
      </c>
      <c r="N7005" s="23">
        <f>MONTH(Tabla2[[#This Row],[Fecha de creación]])</f>
        <v>2</v>
      </c>
    </row>
    <row r="7006" spans="1:14" x14ac:dyDescent="0.25">
      <c r="A7006" s="26">
        <v>44607.507939814815</v>
      </c>
      <c r="B7006" s="23" t="s">
        <v>0</v>
      </c>
      <c r="C7006" s="23" t="s">
        <v>8922</v>
      </c>
      <c r="D7006" s="23" t="s">
        <v>7521</v>
      </c>
      <c r="E7006" s="23" t="s">
        <v>1</v>
      </c>
      <c r="F7006" s="23" t="s">
        <v>22</v>
      </c>
      <c r="G7006" s="23" t="s">
        <v>975</v>
      </c>
      <c r="H7006" s="2" t="s">
        <v>8893</v>
      </c>
      <c r="I7006" s="23" t="s">
        <v>7412</v>
      </c>
      <c r="J7006" s="23"/>
      <c r="K7006" s="23" t="s">
        <v>9712</v>
      </c>
      <c r="L7006" s="23" t="s">
        <v>9538</v>
      </c>
      <c r="M7006" s="23">
        <f>YEAR(Tabla2[[#This Row],[Fecha de creación]])</f>
        <v>2022</v>
      </c>
      <c r="N7006" s="23">
        <f>MONTH(Tabla2[[#This Row],[Fecha de creación]])</f>
        <v>2</v>
      </c>
    </row>
    <row r="7007" spans="1:14" x14ac:dyDescent="0.25">
      <c r="A7007" s="26">
        <v>44607.528425925928</v>
      </c>
      <c r="B7007" s="23" t="s">
        <v>0</v>
      </c>
      <c r="C7007" s="23" t="s">
        <v>8923</v>
      </c>
      <c r="D7007" s="23" t="s">
        <v>7521</v>
      </c>
      <c r="E7007" s="23" t="s">
        <v>1</v>
      </c>
      <c r="F7007" s="23" t="s">
        <v>22</v>
      </c>
      <c r="G7007" s="23" t="s">
        <v>975</v>
      </c>
      <c r="H7007" s="2" t="s">
        <v>8893</v>
      </c>
      <c r="I7007" s="23" t="s">
        <v>7412</v>
      </c>
      <c r="J7007" s="23"/>
      <c r="K7007" s="23" t="s">
        <v>9712</v>
      </c>
      <c r="L7007" s="23" t="s">
        <v>9538</v>
      </c>
      <c r="M7007" s="23">
        <f>YEAR(Tabla2[[#This Row],[Fecha de creación]])</f>
        <v>2022</v>
      </c>
      <c r="N7007" s="23">
        <f>MONTH(Tabla2[[#This Row],[Fecha de creación]])</f>
        <v>2</v>
      </c>
    </row>
    <row r="7008" spans="1:14" x14ac:dyDescent="0.25">
      <c r="A7008" s="26">
        <v>44607.660115740742</v>
      </c>
      <c r="B7008" s="23" t="s">
        <v>0</v>
      </c>
      <c r="C7008" s="23" t="s">
        <v>8924</v>
      </c>
      <c r="D7008" s="23" t="s">
        <v>999</v>
      </c>
      <c r="E7008" s="23" t="s">
        <v>1</v>
      </c>
      <c r="F7008" s="23" t="s">
        <v>7</v>
      </c>
      <c r="G7008" s="23" t="s">
        <v>975</v>
      </c>
      <c r="H7008" s="2" t="s">
        <v>8893</v>
      </c>
      <c r="I7008" s="23" t="s">
        <v>7412</v>
      </c>
      <c r="J7008" s="23"/>
      <c r="K7008" s="23" t="s">
        <v>9712</v>
      </c>
      <c r="L7008" s="23" t="s">
        <v>9538</v>
      </c>
      <c r="M7008" s="23">
        <f>YEAR(Tabla2[[#This Row],[Fecha de creación]])</f>
        <v>2022</v>
      </c>
      <c r="N7008" s="23">
        <f>MONTH(Tabla2[[#This Row],[Fecha de creación]])</f>
        <v>2</v>
      </c>
    </row>
    <row r="7009" spans="1:14" x14ac:dyDescent="0.25">
      <c r="A7009" s="26">
        <v>44608.407129629632</v>
      </c>
      <c r="B7009" s="23" t="s">
        <v>0</v>
      </c>
      <c r="C7009" s="23" t="s">
        <v>8925</v>
      </c>
      <c r="D7009" s="23" t="s">
        <v>574</v>
      </c>
      <c r="E7009" s="23" t="s">
        <v>1</v>
      </c>
      <c r="F7009" s="23" t="s">
        <v>2</v>
      </c>
      <c r="G7009" s="23" t="s">
        <v>975</v>
      </c>
      <c r="H7009" s="2" t="s">
        <v>8893</v>
      </c>
      <c r="I7009" s="23" t="s">
        <v>7412</v>
      </c>
      <c r="J7009" s="23" t="s">
        <v>958</v>
      </c>
      <c r="K7009" s="23" t="s">
        <v>9712</v>
      </c>
      <c r="L7009" s="23" t="s">
        <v>9538</v>
      </c>
      <c r="M7009" s="23">
        <f>YEAR(Tabla2[[#This Row],[Fecha de creación]])</f>
        <v>2022</v>
      </c>
      <c r="N7009" s="23">
        <f>MONTH(Tabla2[[#This Row],[Fecha de creación]])</f>
        <v>2</v>
      </c>
    </row>
    <row r="7010" spans="1:14" x14ac:dyDescent="0.25">
      <c r="A7010" s="26">
        <v>44608.444374999999</v>
      </c>
      <c r="B7010" s="23" t="s">
        <v>100</v>
      </c>
      <c r="C7010" s="23" t="s">
        <v>8926</v>
      </c>
      <c r="D7010" s="23" t="s">
        <v>8927</v>
      </c>
      <c r="E7010" s="23" t="s">
        <v>1</v>
      </c>
      <c r="F7010" s="23" t="s">
        <v>7</v>
      </c>
      <c r="G7010" s="23" t="s">
        <v>1551</v>
      </c>
      <c r="H7010" s="2" t="s">
        <v>8893</v>
      </c>
      <c r="I7010" s="23" t="s">
        <v>7966</v>
      </c>
      <c r="J7010" s="23" t="s">
        <v>958</v>
      </c>
      <c r="K7010" s="23" t="s">
        <v>9712</v>
      </c>
      <c r="L7010" s="23" t="s">
        <v>9538</v>
      </c>
      <c r="M7010" s="23">
        <f>YEAR(Tabla2[[#This Row],[Fecha de creación]])</f>
        <v>2022</v>
      </c>
      <c r="N7010" s="23">
        <f>MONTH(Tabla2[[#This Row],[Fecha de creación]])</f>
        <v>2</v>
      </c>
    </row>
    <row r="7011" spans="1:14" x14ac:dyDescent="0.25">
      <c r="A7011" s="26">
        <v>44608.450752314813</v>
      </c>
      <c r="B7011" s="23" t="s">
        <v>100</v>
      </c>
      <c r="C7011" s="23" t="s">
        <v>8928</v>
      </c>
      <c r="D7011" s="23" t="s">
        <v>713</v>
      </c>
      <c r="E7011" s="23" t="s">
        <v>1</v>
      </c>
      <c r="F7011" s="23" t="s">
        <v>2</v>
      </c>
      <c r="G7011" s="23" t="s">
        <v>1551</v>
      </c>
      <c r="H7011" s="2" t="s">
        <v>8893</v>
      </c>
      <c r="I7011" s="23" t="s">
        <v>7966</v>
      </c>
      <c r="J7011" s="23" t="s">
        <v>59</v>
      </c>
      <c r="K7011" s="23" t="s">
        <v>9712</v>
      </c>
      <c r="L7011" s="23" t="s">
        <v>9538</v>
      </c>
      <c r="M7011" s="23">
        <f>YEAR(Tabla2[[#This Row],[Fecha de creación]])</f>
        <v>2022</v>
      </c>
      <c r="N7011" s="23">
        <f>MONTH(Tabla2[[#This Row],[Fecha de creación]])</f>
        <v>2</v>
      </c>
    </row>
    <row r="7012" spans="1:14" x14ac:dyDescent="0.25">
      <c r="A7012" s="26">
        <v>44608.454351851855</v>
      </c>
      <c r="B7012" s="23" t="s">
        <v>0</v>
      </c>
      <c r="C7012" s="23" t="s">
        <v>8929</v>
      </c>
      <c r="D7012" s="23" t="s">
        <v>4788</v>
      </c>
      <c r="E7012" s="23" t="s">
        <v>1</v>
      </c>
      <c r="F7012" s="23" t="s">
        <v>7</v>
      </c>
      <c r="G7012" s="23" t="s">
        <v>975</v>
      </c>
      <c r="H7012" s="2" t="s">
        <v>8893</v>
      </c>
      <c r="I7012" s="23" t="s">
        <v>7412</v>
      </c>
      <c r="J7012" s="23"/>
      <c r="K7012" s="23" t="s">
        <v>9712</v>
      </c>
      <c r="L7012" s="23" t="s">
        <v>9538</v>
      </c>
      <c r="M7012" s="23">
        <f>YEAR(Tabla2[[#This Row],[Fecha de creación]])</f>
        <v>2022</v>
      </c>
      <c r="N7012" s="23">
        <f>MONTH(Tabla2[[#This Row],[Fecha de creación]])</f>
        <v>2</v>
      </c>
    </row>
    <row r="7013" spans="1:14" x14ac:dyDescent="0.25">
      <c r="A7013" s="26">
        <v>44608.466504629629</v>
      </c>
      <c r="B7013" s="23" t="s">
        <v>100</v>
      </c>
      <c r="C7013" s="23" t="s">
        <v>8930</v>
      </c>
      <c r="D7013" s="23" t="s">
        <v>49</v>
      </c>
      <c r="E7013" s="23" t="s">
        <v>1</v>
      </c>
      <c r="F7013" s="23" t="s">
        <v>7</v>
      </c>
      <c r="G7013" s="23" t="s">
        <v>975</v>
      </c>
      <c r="H7013" s="2" t="s">
        <v>8893</v>
      </c>
      <c r="I7013" s="23" t="s">
        <v>7966</v>
      </c>
      <c r="J7013" s="23" t="s">
        <v>958</v>
      </c>
      <c r="K7013" s="23" t="s">
        <v>9712</v>
      </c>
      <c r="L7013" s="23" t="s">
        <v>9539</v>
      </c>
      <c r="M7013" s="23">
        <f>YEAR(Tabla2[[#This Row],[Fecha de creación]])</f>
        <v>2022</v>
      </c>
      <c r="N7013" s="23">
        <f>MONTH(Tabla2[[#This Row],[Fecha de creación]])</f>
        <v>2</v>
      </c>
    </row>
    <row r="7014" spans="1:14" x14ac:dyDescent="0.25">
      <c r="A7014" s="26">
        <v>44608.469097222223</v>
      </c>
      <c r="B7014" s="23" t="s">
        <v>189</v>
      </c>
      <c r="C7014" s="23" t="s">
        <v>8931</v>
      </c>
      <c r="D7014" s="23" t="s">
        <v>1061</v>
      </c>
      <c r="E7014" s="23" t="s">
        <v>1</v>
      </c>
      <c r="F7014" s="23" t="s">
        <v>7</v>
      </c>
      <c r="G7014" s="23" t="s">
        <v>1551</v>
      </c>
      <c r="H7014" s="2" t="s">
        <v>8893</v>
      </c>
      <c r="I7014" s="23" t="s">
        <v>7205</v>
      </c>
      <c r="J7014" s="23" t="s">
        <v>59</v>
      </c>
      <c r="K7014" s="23" t="s">
        <v>9712</v>
      </c>
      <c r="L7014" s="23" t="s">
        <v>9538</v>
      </c>
      <c r="M7014" s="23">
        <f>YEAR(Tabla2[[#This Row],[Fecha de creación]])</f>
        <v>2022</v>
      </c>
      <c r="N7014" s="23">
        <f>MONTH(Tabla2[[#This Row],[Fecha de creación]])</f>
        <v>2</v>
      </c>
    </row>
    <row r="7015" spans="1:14" x14ac:dyDescent="0.25">
      <c r="A7015" s="26">
        <v>44608.480833333335</v>
      </c>
      <c r="B7015" s="23" t="s">
        <v>7771</v>
      </c>
      <c r="C7015" s="23" t="s">
        <v>8932</v>
      </c>
      <c r="D7015" s="23" t="s">
        <v>8906</v>
      </c>
      <c r="E7015" s="23" t="s">
        <v>1</v>
      </c>
      <c r="F7015" s="23" t="s">
        <v>7</v>
      </c>
      <c r="G7015" s="23" t="s">
        <v>975</v>
      </c>
      <c r="H7015" s="2" t="s">
        <v>8893</v>
      </c>
      <c r="I7015" s="23" t="s">
        <v>8907</v>
      </c>
      <c r="J7015" s="23" t="s">
        <v>964</v>
      </c>
      <c r="K7015" s="23" t="s">
        <v>9712</v>
      </c>
      <c r="L7015" s="23" t="s">
        <v>9538</v>
      </c>
      <c r="M7015" s="23">
        <f>YEAR(Tabla2[[#This Row],[Fecha de creación]])</f>
        <v>2022</v>
      </c>
      <c r="N7015" s="23">
        <f>MONTH(Tabla2[[#This Row],[Fecha de creación]])</f>
        <v>2</v>
      </c>
    </row>
    <row r="7016" spans="1:14" x14ac:dyDescent="0.25">
      <c r="A7016" s="26">
        <v>44608.482743055552</v>
      </c>
      <c r="B7016" s="23" t="s">
        <v>0</v>
      </c>
      <c r="C7016" s="23" t="s">
        <v>8933</v>
      </c>
      <c r="D7016" s="23" t="s">
        <v>8934</v>
      </c>
      <c r="E7016" s="23" t="s">
        <v>1</v>
      </c>
      <c r="F7016" s="23" t="s">
        <v>7</v>
      </c>
      <c r="G7016" s="23" t="s">
        <v>975</v>
      </c>
      <c r="H7016" s="2" t="s">
        <v>8893</v>
      </c>
      <c r="I7016" s="23" t="s">
        <v>7412</v>
      </c>
      <c r="J7016" s="23"/>
      <c r="K7016" s="23" t="s">
        <v>9712</v>
      </c>
      <c r="L7016" s="23" t="s">
        <v>9538</v>
      </c>
      <c r="M7016" s="23">
        <f>YEAR(Tabla2[[#This Row],[Fecha de creación]])</f>
        <v>2022</v>
      </c>
      <c r="N7016" s="23">
        <f>MONTH(Tabla2[[#This Row],[Fecha de creación]])</f>
        <v>2</v>
      </c>
    </row>
    <row r="7017" spans="1:14" x14ac:dyDescent="0.25">
      <c r="A7017" s="26">
        <v>44608.483842592592</v>
      </c>
      <c r="B7017" s="23" t="s">
        <v>0</v>
      </c>
      <c r="C7017" s="23" t="s">
        <v>8935</v>
      </c>
      <c r="D7017" s="23" t="s">
        <v>8936</v>
      </c>
      <c r="E7017" s="23" t="s">
        <v>1</v>
      </c>
      <c r="F7017" s="23" t="s">
        <v>22</v>
      </c>
      <c r="G7017" s="23" t="s">
        <v>975</v>
      </c>
      <c r="H7017" s="2" t="s">
        <v>8893</v>
      </c>
      <c r="I7017" s="23" t="s">
        <v>7412</v>
      </c>
      <c r="J7017" s="23"/>
      <c r="K7017" s="23" t="s">
        <v>9712</v>
      </c>
      <c r="L7017" s="23" t="s">
        <v>9539</v>
      </c>
      <c r="M7017" s="23">
        <f>YEAR(Tabla2[[#This Row],[Fecha de creación]])</f>
        <v>2022</v>
      </c>
      <c r="N7017" s="23">
        <f>MONTH(Tabla2[[#This Row],[Fecha de creación]])</f>
        <v>2</v>
      </c>
    </row>
    <row r="7018" spans="1:14" x14ac:dyDescent="0.25">
      <c r="A7018" s="26">
        <v>44608.483981481484</v>
      </c>
      <c r="B7018" s="23" t="s">
        <v>7771</v>
      </c>
      <c r="C7018" s="23" t="s">
        <v>8937</v>
      </c>
      <c r="D7018" s="23" t="s">
        <v>8906</v>
      </c>
      <c r="E7018" s="23" t="s">
        <v>1</v>
      </c>
      <c r="F7018" s="23" t="s">
        <v>7</v>
      </c>
      <c r="G7018" s="23" t="s">
        <v>975</v>
      </c>
      <c r="H7018" s="2" t="s">
        <v>8893</v>
      </c>
      <c r="I7018" s="23" t="s">
        <v>8907</v>
      </c>
      <c r="J7018" s="23" t="s">
        <v>964</v>
      </c>
      <c r="K7018" s="23" t="s">
        <v>9712</v>
      </c>
      <c r="L7018" s="23" t="s">
        <v>9538</v>
      </c>
      <c r="M7018" s="23">
        <f>YEAR(Tabla2[[#This Row],[Fecha de creación]])</f>
        <v>2022</v>
      </c>
      <c r="N7018" s="23">
        <f>MONTH(Tabla2[[#This Row],[Fecha de creación]])</f>
        <v>2</v>
      </c>
    </row>
    <row r="7019" spans="1:14" x14ac:dyDescent="0.25">
      <c r="A7019" s="26">
        <v>44608.489479166667</v>
      </c>
      <c r="B7019" s="23" t="s">
        <v>0</v>
      </c>
      <c r="C7019" s="23" t="s">
        <v>8938</v>
      </c>
      <c r="D7019" s="23" t="s">
        <v>8939</v>
      </c>
      <c r="E7019" s="23" t="s">
        <v>1</v>
      </c>
      <c r="F7019" s="23" t="s">
        <v>7</v>
      </c>
      <c r="G7019" s="23" t="s">
        <v>975</v>
      </c>
      <c r="H7019" s="2" t="s">
        <v>8893</v>
      </c>
      <c r="I7019" s="23" t="s">
        <v>7412</v>
      </c>
      <c r="J7019" s="23" t="s">
        <v>958</v>
      </c>
      <c r="K7019" s="23" t="s">
        <v>9712</v>
      </c>
      <c r="L7019" s="23" t="s">
        <v>9538</v>
      </c>
      <c r="M7019" s="23">
        <f>YEAR(Tabla2[[#This Row],[Fecha de creación]])</f>
        <v>2022</v>
      </c>
      <c r="N7019" s="23">
        <f>MONTH(Tabla2[[#This Row],[Fecha de creación]])</f>
        <v>2</v>
      </c>
    </row>
    <row r="7020" spans="1:14" x14ac:dyDescent="0.25">
      <c r="A7020" s="26">
        <v>44608.516631944447</v>
      </c>
      <c r="B7020" s="23" t="s">
        <v>19</v>
      </c>
      <c r="C7020" s="23" t="s">
        <v>8940</v>
      </c>
      <c r="D7020" s="23" t="s">
        <v>8941</v>
      </c>
      <c r="E7020" s="23" t="s">
        <v>1</v>
      </c>
      <c r="F7020" s="23" t="s">
        <v>7</v>
      </c>
      <c r="G7020" s="23" t="s">
        <v>975</v>
      </c>
      <c r="H7020" s="2" t="s">
        <v>8893</v>
      </c>
      <c r="I7020" s="23" t="s">
        <v>23</v>
      </c>
      <c r="J7020" s="23"/>
      <c r="K7020" s="23" t="s">
        <v>9712</v>
      </c>
      <c r="L7020" s="23" t="s">
        <v>9538</v>
      </c>
      <c r="M7020" s="23">
        <f>YEAR(Tabla2[[#This Row],[Fecha de creación]])</f>
        <v>2022</v>
      </c>
      <c r="N7020" s="23">
        <f>MONTH(Tabla2[[#This Row],[Fecha de creación]])</f>
        <v>2</v>
      </c>
    </row>
    <row r="7021" spans="1:14" x14ac:dyDescent="0.25">
      <c r="A7021" s="26">
        <v>44608.528090277781</v>
      </c>
      <c r="B7021" s="23" t="s">
        <v>0</v>
      </c>
      <c r="C7021" s="23" t="s">
        <v>8942</v>
      </c>
      <c r="D7021" s="23" t="s">
        <v>6</v>
      </c>
      <c r="E7021" s="23" t="s">
        <v>1</v>
      </c>
      <c r="F7021" s="23" t="s">
        <v>7</v>
      </c>
      <c r="G7021" s="23" t="s">
        <v>975</v>
      </c>
      <c r="H7021" s="2" t="s">
        <v>8893</v>
      </c>
      <c r="I7021" s="23" t="s">
        <v>7412</v>
      </c>
      <c r="J7021" s="23" t="s">
        <v>59</v>
      </c>
      <c r="K7021" s="23" t="s">
        <v>9712</v>
      </c>
      <c r="L7021" s="23" t="s">
        <v>9538</v>
      </c>
      <c r="M7021" s="23">
        <f>YEAR(Tabla2[[#This Row],[Fecha de creación]])</f>
        <v>2022</v>
      </c>
      <c r="N7021" s="23">
        <f>MONTH(Tabla2[[#This Row],[Fecha de creación]])</f>
        <v>2</v>
      </c>
    </row>
    <row r="7022" spans="1:14" x14ac:dyDescent="0.25">
      <c r="A7022" s="26">
        <v>44608.534826388888</v>
      </c>
      <c r="B7022" s="23" t="s">
        <v>0</v>
      </c>
      <c r="C7022" s="23" t="s">
        <v>8943</v>
      </c>
      <c r="D7022" s="23" t="s">
        <v>6</v>
      </c>
      <c r="E7022" s="23" t="s">
        <v>1</v>
      </c>
      <c r="F7022" s="23" t="s">
        <v>7</v>
      </c>
      <c r="G7022" s="23" t="s">
        <v>975</v>
      </c>
      <c r="H7022" s="2" t="s">
        <v>8893</v>
      </c>
      <c r="I7022" s="23" t="s">
        <v>7412</v>
      </c>
      <c r="J7022" s="23" t="s">
        <v>59</v>
      </c>
      <c r="K7022" s="23" t="s">
        <v>9712</v>
      </c>
      <c r="L7022" s="23" t="s">
        <v>9538</v>
      </c>
      <c r="M7022" s="23">
        <f>YEAR(Tabla2[[#This Row],[Fecha de creación]])</f>
        <v>2022</v>
      </c>
      <c r="N7022" s="23">
        <f>MONTH(Tabla2[[#This Row],[Fecha de creación]])</f>
        <v>2</v>
      </c>
    </row>
    <row r="7023" spans="1:14" x14ac:dyDescent="0.25">
      <c r="A7023" s="26">
        <v>44608.536643518521</v>
      </c>
      <c r="B7023" s="23" t="s">
        <v>19</v>
      </c>
      <c r="C7023" s="23" t="s">
        <v>8944</v>
      </c>
      <c r="D7023" s="23" t="s">
        <v>8945</v>
      </c>
      <c r="E7023" s="23" t="s">
        <v>1</v>
      </c>
      <c r="F7023" s="23" t="s">
        <v>7</v>
      </c>
      <c r="G7023" s="23" t="s">
        <v>3</v>
      </c>
      <c r="H7023" s="2" t="s">
        <v>8893</v>
      </c>
      <c r="I7023" s="23" t="s">
        <v>8107</v>
      </c>
      <c r="J7023" s="23"/>
      <c r="K7023" s="23" t="s">
        <v>9712</v>
      </c>
      <c r="L7023" s="23" t="s">
        <v>9538</v>
      </c>
      <c r="M7023" s="23">
        <f>YEAR(Tabla2[[#This Row],[Fecha de creación]])</f>
        <v>2022</v>
      </c>
      <c r="N7023" s="23">
        <f>MONTH(Tabla2[[#This Row],[Fecha de creación]])</f>
        <v>2</v>
      </c>
    </row>
    <row r="7024" spans="1:14" x14ac:dyDescent="0.25">
      <c r="A7024" s="26">
        <v>44608.545312499999</v>
      </c>
      <c r="B7024" s="23" t="s">
        <v>189</v>
      </c>
      <c r="C7024" s="23" t="s">
        <v>8946</v>
      </c>
      <c r="D7024" s="23" t="s">
        <v>8947</v>
      </c>
      <c r="E7024" s="23" t="s">
        <v>1</v>
      </c>
      <c r="F7024" s="23" t="s">
        <v>22</v>
      </c>
      <c r="G7024" s="23" t="s">
        <v>975</v>
      </c>
      <c r="H7024" s="2" t="s">
        <v>8893</v>
      </c>
      <c r="I7024" s="23" t="s">
        <v>4486</v>
      </c>
      <c r="J7024" s="23" t="s">
        <v>59</v>
      </c>
      <c r="K7024" s="23" t="s">
        <v>9712</v>
      </c>
      <c r="L7024" s="23" t="s">
        <v>9538</v>
      </c>
      <c r="M7024" s="23">
        <f>YEAR(Tabla2[[#This Row],[Fecha de creación]])</f>
        <v>2022</v>
      </c>
      <c r="N7024" s="23">
        <f>MONTH(Tabla2[[#This Row],[Fecha de creación]])</f>
        <v>2</v>
      </c>
    </row>
    <row r="7025" spans="1:14" x14ac:dyDescent="0.25">
      <c r="A7025" s="26">
        <v>44608.609085648146</v>
      </c>
      <c r="B7025" s="23" t="s">
        <v>0</v>
      </c>
      <c r="C7025" s="23" t="s">
        <v>8948</v>
      </c>
      <c r="D7025" s="23" t="s">
        <v>49</v>
      </c>
      <c r="E7025" s="23" t="s">
        <v>1</v>
      </c>
      <c r="F7025" s="23" t="s">
        <v>2</v>
      </c>
      <c r="G7025" s="23" t="s">
        <v>975</v>
      </c>
      <c r="H7025" s="2" t="s">
        <v>8893</v>
      </c>
      <c r="I7025" s="23" t="s">
        <v>976</v>
      </c>
      <c r="J7025" s="23" t="s">
        <v>59</v>
      </c>
      <c r="K7025" s="23" t="s">
        <v>9536</v>
      </c>
      <c r="L7025" s="23" t="s">
        <v>9538</v>
      </c>
      <c r="M7025" s="23">
        <f>YEAR(Tabla2[[#This Row],[Fecha de creación]])</f>
        <v>2022</v>
      </c>
      <c r="N7025" s="23">
        <f>MONTH(Tabla2[[#This Row],[Fecha de creación]])</f>
        <v>2</v>
      </c>
    </row>
    <row r="7026" spans="1:14" x14ac:dyDescent="0.25">
      <c r="A7026" s="26">
        <v>44608.612476851849</v>
      </c>
      <c r="B7026" s="23" t="s">
        <v>0</v>
      </c>
      <c r="C7026" s="23" t="s">
        <v>8949</v>
      </c>
      <c r="D7026" s="23" t="s">
        <v>7521</v>
      </c>
      <c r="E7026" s="23" t="s">
        <v>1</v>
      </c>
      <c r="F7026" s="23" t="s">
        <v>22</v>
      </c>
      <c r="G7026" s="23" t="s">
        <v>975</v>
      </c>
      <c r="H7026" s="2" t="s">
        <v>8893</v>
      </c>
      <c r="I7026" s="23" t="s">
        <v>7412</v>
      </c>
      <c r="J7026" s="23" t="s">
        <v>59</v>
      </c>
      <c r="K7026" s="23" t="s">
        <v>9712</v>
      </c>
      <c r="L7026" s="23" t="s">
        <v>9538</v>
      </c>
      <c r="M7026" s="23">
        <f>YEAR(Tabla2[[#This Row],[Fecha de creación]])</f>
        <v>2022</v>
      </c>
      <c r="N7026" s="23">
        <f>MONTH(Tabla2[[#This Row],[Fecha de creación]])</f>
        <v>2</v>
      </c>
    </row>
    <row r="7027" spans="1:14" x14ac:dyDescent="0.25">
      <c r="A7027" s="26">
        <v>44608.620428240742</v>
      </c>
      <c r="B7027" s="23" t="s">
        <v>0</v>
      </c>
      <c r="C7027" s="23" t="s">
        <v>8950</v>
      </c>
      <c r="D7027" s="23" t="s">
        <v>21</v>
      </c>
      <c r="E7027" s="23" t="s">
        <v>1</v>
      </c>
      <c r="F7027" s="23" t="s">
        <v>22</v>
      </c>
      <c r="G7027" s="23" t="s">
        <v>975</v>
      </c>
      <c r="H7027" s="2" t="s">
        <v>8893</v>
      </c>
      <c r="I7027" s="23" t="s">
        <v>5999</v>
      </c>
      <c r="J7027" s="23"/>
      <c r="K7027" s="23" t="s">
        <v>9712</v>
      </c>
      <c r="L7027" s="23" t="s">
        <v>9538</v>
      </c>
      <c r="M7027" s="23">
        <f>YEAR(Tabla2[[#This Row],[Fecha de creación]])</f>
        <v>2022</v>
      </c>
      <c r="N7027" s="23">
        <f>MONTH(Tabla2[[#This Row],[Fecha de creación]])</f>
        <v>2</v>
      </c>
    </row>
    <row r="7028" spans="1:14" x14ac:dyDescent="0.25">
      <c r="A7028" s="26">
        <v>44608.644305555557</v>
      </c>
      <c r="B7028" s="23" t="s">
        <v>0</v>
      </c>
      <c r="C7028" s="23" t="s">
        <v>8951</v>
      </c>
      <c r="D7028" s="23" t="s">
        <v>7391</v>
      </c>
      <c r="E7028" s="23" t="s">
        <v>1</v>
      </c>
      <c r="F7028" s="23" t="s">
        <v>22</v>
      </c>
      <c r="G7028" s="23" t="s">
        <v>975</v>
      </c>
      <c r="H7028" s="2" t="s">
        <v>8893</v>
      </c>
      <c r="I7028" s="23" t="s">
        <v>7603</v>
      </c>
      <c r="J7028" s="23" t="s">
        <v>59</v>
      </c>
      <c r="K7028" s="23" t="s">
        <v>9712</v>
      </c>
      <c r="L7028" s="23" t="s">
        <v>9539</v>
      </c>
      <c r="M7028" s="23">
        <f>YEAR(Tabla2[[#This Row],[Fecha de creación]])</f>
        <v>2022</v>
      </c>
      <c r="N7028" s="23">
        <f>MONTH(Tabla2[[#This Row],[Fecha de creación]])</f>
        <v>2</v>
      </c>
    </row>
    <row r="7029" spans="1:14" x14ac:dyDescent="0.25">
      <c r="A7029" s="26">
        <v>44608.646574074075</v>
      </c>
      <c r="B7029" s="23" t="s">
        <v>0</v>
      </c>
      <c r="C7029" s="23" t="s">
        <v>8952</v>
      </c>
      <c r="D7029" s="23" t="s">
        <v>7391</v>
      </c>
      <c r="E7029" s="23" t="s">
        <v>1</v>
      </c>
      <c r="F7029" s="23" t="s">
        <v>22</v>
      </c>
      <c r="G7029" s="23" t="s">
        <v>975</v>
      </c>
      <c r="H7029" s="2" t="s">
        <v>8893</v>
      </c>
      <c r="I7029" s="23" t="s">
        <v>7603</v>
      </c>
      <c r="J7029" s="23" t="s">
        <v>59</v>
      </c>
      <c r="K7029" s="23" t="s">
        <v>9712</v>
      </c>
      <c r="L7029" s="23" t="s">
        <v>9539</v>
      </c>
      <c r="M7029" s="23">
        <f>YEAR(Tabla2[[#This Row],[Fecha de creación]])</f>
        <v>2022</v>
      </c>
      <c r="N7029" s="23">
        <f>MONTH(Tabla2[[#This Row],[Fecha de creación]])</f>
        <v>2</v>
      </c>
    </row>
    <row r="7030" spans="1:14" x14ac:dyDescent="0.25">
      <c r="A7030" s="26">
        <v>44608.649467592593</v>
      </c>
      <c r="B7030" s="23" t="s">
        <v>0</v>
      </c>
      <c r="C7030" s="23" t="s">
        <v>8953</v>
      </c>
      <c r="D7030" s="23" t="s">
        <v>7391</v>
      </c>
      <c r="E7030" s="23" t="s">
        <v>1</v>
      </c>
      <c r="F7030" s="23" t="s">
        <v>7</v>
      </c>
      <c r="G7030" s="23" t="s">
        <v>975</v>
      </c>
      <c r="H7030" s="2" t="s">
        <v>8893</v>
      </c>
      <c r="I7030" s="23" t="s">
        <v>7603</v>
      </c>
      <c r="J7030" s="23" t="s">
        <v>59</v>
      </c>
      <c r="K7030" s="23" t="s">
        <v>9712</v>
      </c>
      <c r="L7030" s="23" t="s">
        <v>9538</v>
      </c>
      <c r="M7030" s="23">
        <f>YEAR(Tabla2[[#This Row],[Fecha de creación]])</f>
        <v>2022</v>
      </c>
      <c r="N7030" s="23">
        <f>MONTH(Tabla2[[#This Row],[Fecha de creación]])</f>
        <v>2</v>
      </c>
    </row>
    <row r="7031" spans="1:14" x14ac:dyDescent="0.25">
      <c r="A7031" s="26">
        <v>44608.654594907406</v>
      </c>
      <c r="B7031" s="23" t="s">
        <v>56</v>
      </c>
      <c r="C7031" s="23" t="s">
        <v>8954</v>
      </c>
      <c r="D7031" s="23" t="s">
        <v>4281</v>
      </c>
      <c r="E7031" s="23" t="s">
        <v>1</v>
      </c>
      <c r="F7031" s="23" t="s">
        <v>7</v>
      </c>
      <c r="G7031" s="23" t="s">
        <v>975</v>
      </c>
      <c r="H7031" s="2" t="s">
        <v>8893</v>
      </c>
      <c r="I7031" s="23" t="s">
        <v>7342</v>
      </c>
      <c r="J7031" s="23" t="s">
        <v>59</v>
      </c>
      <c r="K7031" s="23" t="s">
        <v>9712</v>
      </c>
      <c r="L7031" s="23" t="s">
        <v>9538</v>
      </c>
      <c r="M7031" s="23">
        <f>YEAR(Tabla2[[#This Row],[Fecha de creación]])</f>
        <v>2022</v>
      </c>
      <c r="N7031" s="23">
        <f>MONTH(Tabla2[[#This Row],[Fecha de creación]])</f>
        <v>2</v>
      </c>
    </row>
    <row r="7032" spans="1:14" x14ac:dyDescent="0.25">
      <c r="A7032" s="26">
        <v>44608.668576388889</v>
      </c>
      <c r="B7032" s="23" t="s">
        <v>56</v>
      </c>
      <c r="C7032" s="23" t="s">
        <v>8955</v>
      </c>
      <c r="D7032" s="23" t="s">
        <v>7341</v>
      </c>
      <c r="E7032" s="23" t="s">
        <v>1</v>
      </c>
      <c r="F7032" s="23" t="s">
        <v>22</v>
      </c>
      <c r="G7032" s="23" t="s">
        <v>975</v>
      </c>
      <c r="H7032" s="2" t="s">
        <v>8893</v>
      </c>
      <c r="I7032" s="23" t="s">
        <v>7342</v>
      </c>
      <c r="J7032" s="23" t="s">
        <v>59</v>
      </c>
      <c r="K7032" s="23" t="s">
        <v>9712</v>
      </c>
      <c r="L7032" s="23" t="s">
        <v>9538</v>
      </c>
      <c r="M7032" s="23">
        <f>YEAR(Tabla2[[#This Row],[Fecha de creación]])</f>
        <v>2022</v>
      </c>
      <c r="N7032" s="23">
        <f>MONTH(Tabla2[[#This Row],[Fecha de creación]])</f>
        <v>2</v>
      </c>
    </row>
    <row r="7033" spans="1:14" x14ac:dyDescent="0.25">
      <c r="A7033" s="26">
        <v>44608.689085648148</v>
      </c>
      <c r="B7033" s="23" t="s">
        <v>56</v>
      </c>
      <c r="C7033" s="23" t="s">
        <v>8956</v>
      </c>
      <c r="D7033" s="23" t="s">
        <v>8957</v>
      </c>
      <c r="E7033" s="23" t="s">
        <v>1</v>
      </c>
      <c r="F7033" s="23" t="s">
        <v>22</v>
      </c>
      <c r="G7033" s="23" t="s">
        <v>975</v>
      </c>
      <c r="H7033" s="2" t="s">
        <v>8893</v>
      </c>
      <c r="I7033" s="23" t="s">
        <v>7342</v>
      </c>
      <c r="J7033" s="23" t="s">
        <v>59</v>
      </c>
      <c r="K7033" s="23" t="s">
        <v>9712</v>
      </c>
      <c r="L7033" s="23" t="s">
        <v>9539</v>
      </c>
      <c r="M7033" s="23">
        <f>YEAR(Tabla2[[#This Row],[Fecha de creación]])</f>
        <v>2022</v>
      </c>
      <c r="N7033" s="23">
        <f>MONTH(Tabla2[[#This Row],[Fecha de creación]])</f>
        <v>2</v>
      </c>
    </row>
    <row r="7034" spans="1:14" x14ac:dyDescent="0.25">
      <c r="A7034" s="26">
        <v>44608.692476851851</v>
      </c>
      <c r="B7034" s="23" t="s">
        <v>56</v>
      </c>
      <c r="C7034" s="23" t="s">
        <v>8958</v>
      </c>
      <c r="D7034" s="23" t="s">
        <v>7913</v>
      </c>
      <c r="E7034" s="23" t="s">
        <v>1</v>
      </c>
      <c r="F7034" s="23" t="s">
        <v>22</v>
      </c>
      <c r="G7034" s="23" t="s">
        <v>975</v>
      </c>
      <c r="H7034" s="2" t="s">
        <v>8893</v>
      </c>
      <c r="I7034" s="23" t="s">
        <v>7342</v>
      </c>
      <c r="J7034" s="23" t="s">
        <v>958</v>
      </c>
      <c r="K7034" s="23" t="s">
        <v>9712</v>
      </c>
      <c r="L7034" s="23" t="s">
        <v>9539</v>
      </c>
      <c r="M7034" s="23">
        <f>YEAR(Tabla2[[#This Row],[Fecha de creación]])</f>
        <v>2022</v>
      </c>
      <c r="N7034" s="23">
        <f>MONTH(Tabla2[[#This Row],[Fecha de creación]])</f>
        <v>2</v>
      </c>
    </row>
    <row r="7035" spans="1:14" x14ac:dyDescent="0.25">
      <c r="A7035" s="26">
        <v>44608.700914351852</v>
      </c>
      <c r="B7035" s="23" t="s">
        <v>19</v>
      </c>
      <c r="C7035" s="23" t="s">
        <v>8959</v>
      </c>
      <c r="D7035" s="23" t="s">
        <v>8960</v>
      </c>
      <c r="E7035" s="23" t="s">
        <v>1</v>
      </c>
      <c r="F7035" s="23" t="s">
        <v>7</v>
      </c>
      <c r="G7035" s="23" t="s">
        <v>975</v>
      </c>
      <c r="H7035" s="2" t="s">
        <v>8893</v>
      </c>
      <c r="I7035" s="23" t="s">
        <v>23</v>
      </c>
      <c r="J7035" s="23"/>
      <c r="K7035" s="23" t="s">
        <v>9712</v>
      </c>
      <c r="L7035" s="23" t="s">
        <v>9539</v>
      </c>
      <c r="M7035" s="23">
        <f>YEAR(Tabla2[[#This Row],[Fecha de creación]])</f>
        <v>2022</v>
      </c>
      <c r="N7035" s="23">
        <f>MONTH(Tabla2[[#This Row],[Fecha de creación]])</f>
        <v>2</v>
      </c>
    </row>
    <row r="7036" spans="1:14" x14ac:dyDescent="0.25">
      <c r="A7036" s="26">
        <v>44608.70685185185</v>
      </c>
      <c r="B7036" s="23" t="s">
        <v>0</v>
      </c>
      <c r="C7036" s="23" t="s">
        <v>8961</v>
      </c>
      <c r="D7036" s="23" t="s">
        <v>7521</v>
      </c>
      <c r="E7036" s="23" t="s">
        <v>1</v>
      </c>
      <c r="F7036" s="23" t="s">
        <v>22</v>
      </c>
      <c r="G7036" s="23" t="s">
        <v>975</v>
      </c>
      <c r="H7036" s="2" t="s">
        <v>8893</v>
      </c>
      <c r="I7036" s="23" t="s">
        <v>7412</v>
      </c>
      <c r="J7036" s="23"/>
      <c r="K7036" s="23" t="s">
        <v>9712</v>
      </c>
      <c r="L7036" s="23" t="s">
        <v>9539</v>
      </c>
      <c r="M7036" s="23">
        <f>YEAR(Tabla2[[#This Row],[Fecha de creación]])</f>
        <v>2022</v>
      </c>
      <c r="N7036" s="23">
        <f>MONTH(Tabla2[[#This Row],[Fecha de creación]])</f>
        <v>2</v>
      </c>
    </row>
    <row r="7037" spans="1:14" x14ac:dyDescent="0.25">
      <c r="A7037" s="26">
        <v>44608.754259259258</v>
      </c>
      <c r="B7037" s="23" t="s">
        <v>0</v>
      </c>
      <c r="C7037" s="23" t="s">
        <v>8962</v>
      </c>
      <c r="D7037" s="23" t="s">
        <v>551</v>
      </c>
      <c r="E7037" s="23" t="s">
        <v>1</v>
      </c>
      <c r="F7037" s="23" t="s">
        <v>7</v>
      </c>
      <c r="G7037" s="23" t="s">
        <v>975</v>
      </c>
      <c r="H7037" s="2" t="s">
        <v>8893</v>
      </c>
      <c r="I7037" s="23" t="s">
        <v>5999</v>
      </c>
      <c r="J7037" s="23"/>
      <c r="K7037" s="23" t="s">
        <v>9712</v>
      </c>
      <c r="L7037" s="23" t="s">
        <v>9538</v>
      </c>
      <c r="M7037" s="23">
        <f>YEAR(Tabla2[[#This Row],[Fecha de creación]])</f>
        <v>2022</v>
      </c>
      <c r="N7037" s="23">
        <f>MONTH(Tabla2[[#This Row],[Fecha de creación]])</f>
        <v>2</v>
      </c>
    </row>
    <row r="7038" spans="1:14" x14ac:dyDescent="0.25">
      <c r="A7038" s="26">
        <v>44608.764456018522</v>
      </c>
      <c r="B7038" s="23" t="s">
        <v>0</v>
      </c>
      <c r="C7038" s="23" t="s">
        <v>8963</v>
      </c>
      <c r="D7038" s="23" t="s">
        <v>551</v>
      </c>
      <c r="E7038" s="23" t="s">
        <v>1</v>
      </c>
      <c r="F7038" s="23" t="s">
        <v>7</v>
      </c>
      <c r="G7038" s="23" t="s">
        <v>975</v>
      </c>
      <c r="H7038" s="2" t="s">
        <v>8893</v>
      </c>
      <c r="I7038" s="23" t="s">
        <v>5999</v>
      </c>
      <c r="J7038" s="23"/>
      <c r="K7038" s="23" t="s">
        <v>9712</v>
      </c>
      <c r="L7038" s="23" t="s">
        <v>9538</v>
      </c>
      <c r="M7038" s="23">
        <f>YEAR(Tabla2[[#This Row],[Fecha de creación]])</f>
        <v>2022</v>
      </c>
      <c r="N7038" s="23">
        <f>MONTH(Tabla2[[#This Row],[Fecha de creación]])</f>
        <v>2</v>
      </c>
    </row>
    <row r="7039" spans="1:14" x14ac:dyDescent="0.25">
      <c r="A7039" s="26">
        <v>44608.766481481478</v>
      </c>
      <c r="B7039" s="23" t="s">
        <v>0</v>
      </c>
      <c r="C7039" s="23" t="s">
        <v>8964</v>
      </c>
      <c r="D7039" s="23" t="s">
        <v>110</v>
      </c>
      <c r="E7039" s="23" t="s">
        <v>1</v>
      </c>
      <c r="F7039" s="23" t="s">
        <v>22</v>
      </c>
      <c r="G7039" s="23" t="s">
        <v>975</v>
      </c>
      <c r="H7039" s="2" t="s">
        <v>8893</v>
      </c>
      <c r="I7039" s="23" t="s">
        <v>5999</v>
      </c>
      <c r="J7039" s="23"/>
      <c r="K7039" s="23" t="s">
        <v>9712</v>
      </c>
      <c r="L7039" s="23" t="s">
        <v>9538</v>
      </c>
      <c r="M7039" s="23">
        <f>YEAR(Tabla2[[#This Row],[Fecha de creación]])</f>
        <v>2022</v>
      </c>
      <c r="N7039" s="23">
        <f>MONTH(Tabla2[[#This Row],[Fecha de creación]])</f>
        <v>2</v>
      </c>
    </row>
    <row r="7040" spans="1:14" x14ac:dyDescent="0.25">
      <c r="A7040" s="26">
        <v>44609.366203703707</v>
      </c>
      <c r="B7040" s="23" t="s">
        <v>0</v>
      </c>
      <c r="C7040" s="23" t="s">
        <v>8965</v>
      </c>
      <c r="D7040" s="23" t="s">
        <v>6</v>
      </c>
      <c r="E7040" s="23" t="s">
        <v>1</v>
      </c>
      <c r="F7040" s="23" t="s">
        <v>7</v>
      </c>
      <c r="G7040" s="23" t="s">
        <v>975</v>
      </c>
      <c r="H7040" s="2" t="s">
        <v>8893</v>
      </c>
      <c r="I7040" s="23" t="s">
        <v>5999</v>
      </c>
      <c r="J7040" s="23"/>
      <c r="K7040" s="23" t="s">
        <v>9712</v>
      </c>
      <c r="L7040" s="23" t="s">
        <v>9538</v>
      </c>
      <c r="M7040" s="23">
        <f>YEAR(Tabla2[[#This Row],[Fecha de creación]])</f>
        <v>2022</v>
      </c>
      <c r="N7040" s="23">
        <f>MONTH(Tabla2[[#This Row],[Fecha de creación]])</f>
        <v>2</v>
      </c>
    </row>
    <row r="7041" spans="1:14" x14ac:dyDescent="0.25">
      <c r="A7041" s="26">
        <v>44609.385162037041</v>
      </c>
      <c r="B7041" s="23" t="s">
        <v>0</v>
      </c>
      <c r="C7041" s="23" t="s">
        <v>8966</v>
      </c>
      <c r="D7041" s="23" t="s">
        <v>6313</v>
      </c>
      <c r="E7041" s="23" t="s">
        <v>1</v>
      </c>
      <c r="F7041" s="23" t="s">
        <v>7</v>
      </c>
      <c r="G7041" s="23" t="s">
        <v>975</v>
      </c>
      <c r="H7041" s="2" t="s">
        <v>8893</v>
      </c>
      <c r="I7041" s="23" t="s">
        <v>5999</v>
      </c>
      <c r="J7041" s="23"/>
      <c r="K7041" s="23" t="s">
        <v>9712</v>
      </c>
      <c r="L7041" s="23" t="s">
        <v>9538</v>
      </c>
      <c r="M7041" s="23">
        <f>YEAR(Tabla2[[#This Row],[Fecha de creación]])</f>
        <v>2022</v>
      </c>
      <c r="N7041" s="23">
        <f>MONTH(Tabla2[[#This Row],[Fecha de creación]])</f>
        <v>2</v>
      </c>
    </row>
    <row r="7042" spans="1:14" x14ac:dyDescent="0.25">
      <c r="A7042" s="26">
        <v>44609.385798611111</v>
      </c>
      <c r="B7042" s="23" t="s">
        <v>0</v>
      </c>
      <c r="C7042" s="23" t="s">
        <v>8967</v>
      </c>
      <c r="D7042" s="23" t="s">
        <v>8968</v>
      </c>
      <c r="E7042" s="23" t="s">
        <v>1</v>
      </c>
      <c r="F7042" s="23" t="s">
        <v>7</v>
      </c>
      <c r="G7042" s="23" t="s">
        <v>975</v>
      </c>
      <c r="H7042" s="2" t="s">
        <v>8893</v>
      </c>
      <c r="I7042" s="23" t="s">
        <v>5999</v>
      </c>
      <c r="J7042" s="23"/>
      <c r="K7042" s="23" t="s">
        <v>9712</v>
      </c>
      <c r="L7042" s="23" t="s">
        <v>9538</v>
      </c>
      <c r="M7042" s="23">
        <f>YEAR(Tabla2[[#This Row],[Fecha de creación]])</f>
        <v>2022</v>
      </c>
      <c r="N7042" s="23">
        <f>MONTH(Tabla2[[#This Row],[Fecha de creación]])</f>
        <v>2</v>
      </c>
    </row>
    <row r="7043" spans="1:14" x14ac:dyDescent="0.25">
      <c r="A7043" s="26">
        <v>44609.387175925927</v>
      </c>
      <c r="B7043" s="23" t="s">
        <v>19</v>
      </c>
      <c r="C7043" s="23" t="s">
        <v>8969</v>
      </c>
      <c r="D7043" s="23" t="s">
        <v>8970</v>
      </c>
      <c r="E7043" s="23" t="s">
        <v>1</v>
      </c>
      <c r="F7043" s="23" t="s">
        <v>7</v>
      </c>
      <c r="G7043" s="23" t="s">
        <v>3</v>
      </c>
      <c r="H7043" s="2" t="s">
        <v>8893</v>
      </c>
      <c r="I7043" s="23" t="s">
        <v>8168</v>
      </c>
      <c r="J7043" s="23"/>
      <c r="K7043" s="23" t="s">
        <v>9712</v>
      </c>
      <c r="L7043" s="23" t="s">
        <v>9538</v>
      </c>
      <c r="M7043" s="23">
        <f>YEAR(Tabla2[[#This Row],[Fecha de creación]])</f>
        <v>2022</v>
      </c>
      <c r="N7043" s="23">
        <f>MONTH(Tabla2[[#This Row],[Fecha de creación]])</f>
        <v>2</v>
      </c>
    </row>
    <row r="7044" spans="1:14" x14ac:dyDescent="0.25">
      <c r="A7044" s="26">
        <v>44609.405972222223</v>
      </c>
      <c r="B7044" s="23" t="s">
        <v>0</v>
      </c>
      <c r="C7044" s="23" t="s">
        <v>8971</v>
      </c>
      <c r="D7044" s="23" t="s">
        <v>949</v>
      </c>
      <c r="E7044" s="23" t="s">
        <v>1</v>
      </c>
      <c r="F7044" s="23" t="s">
        <v>2</v>
      </c>
      <c r="G7044" s="23" t="s">
        <v>1551</v>
      </c>
      <c r="H7044" s="2" t="s">
        <v>8893</v>
      </c>
      <c r="I7044" s="23" t="s">
        <v>11</v>
      </c>
      <c r="J7044" s="23" t="s">
        <v>59</v>
      </c>
      <c r="K7044" s="23" t="s">
        <v>9536</v>
      </c>
      <c r="L7044" s="23" t="s">
        <v>9539</v>
      </c>
      <c r="M7044" s="23">
        <f>YEAR(Tabla2[[#This Row],[Fecha de creación]])</f>
        <v>2022</v>
      </c>
      <c r="N7044" s="23">
        <f>MONTH(Tabla2[[#This Row],[Fecha de creación]])</f>
        <v>2</v>
      </c>
    </row>
    <row r="7045" spans="1:14" x14ac:dyDescent="0.25">
      <c r="A7045" s="26">
        <v>44609.408171296294</v>
      </c>
      <c r="B7045" s="23" t="s">
        <v>19</v>
      </c>
      <c r="C7045" s="23" t="s">
        <v>8972</v>
      </c>
      <c r="D7045" s="23" t="s">
        <v>8973</v>
      </c>
      <c r="E7045" s="23" t="s">
        <v>1</v>
      </c>
      <c r="F7045" s="23" t="s">
        <v>7</v>
      </c>
      <c r="G7045" s="23" t="s">
        <v>3</v>
      </c>
      <c r="H7045" s="2" t="s">
        <v>8893</v>
      </c>
      <c r="I7045" s="23" t="s">
        <v>8107</v>
      </c>
      <c r="J7045" s="23"/>
      <c r="K7045" s="23" t="s">
        <v>9712</v>
      </c>
      <c r="L7045" s="23" t="s">
        <v>9538</v>
      </c>
      <c r="M7045" s="23">
        <f>YEAR(Tabla2[[#This Row],[Fecha de creación]])</f>
        <v>2022</v>
      </c>
      <c r="N7045" s="23">
        <f>MONTH(Tabla2[[#This Row],[Fecha de creación]])</f>
        <v>2</v>
      </c>
    </row>
    <row r="7046" spans="1:14" x14ac:dyDescent="0.25">
      <c r="A7046" s="26">
        <v>44609.457245370373</v>
      </c>
      <c r="B7046" s="23" t="s">
        <v>189</v>
      </c>
      <c r="C7046" s="23" t="s">
        <v>8974</v>
      </c>
      <c r="D7046" s="23" t="s">
        <v>7351</v>
      </c>
      <c r="E7046" s="23" t="s">
        <v>1</v>
      </c>
      <c r="F7046" s="23" t="s">
        <v>7</v>
      </c>
      <c r="G7046" s="23" t="s">
        <v>3</v>
      </c>
      <c r="H7046" s="2" t="s">
        <v>8893</v>
      </c>
      <c r="I7046" s="23" t="s">
        <v>7338</v>
      </c>
      <c r="J7046" s="23" t="s">
        <v>958</v>
      </c>
      <c r="K7046" s="23" t="s">
        <v>9712</v>
      </c>
      <c r="L7046" s="23" t="s">
        <v>9539</v>
      </c>
      <c r="M7046" s="23">
        <f>YEAR(Tabla2[[#This Row],[Fecha de creación]])</f>
        <v>2022</v>
      </c>
      <c r="N7046" s="23">
        <f>MONTH(Tabla2[[#This Row],[Fecha de creación]])</f>
        <v>2</v>
      </c>
    </row>
    <row r="7047" spans="1:14" x14ac:dyDescent="0.25">
      <c r="A7047" s="26">
        <v>44609.463368055556</v>
      </c>
      <c r="B7047" s="23" t="s">
        <v>189</v>
      </c>
      <c r="C7047" s="23" t="s">
        <v>8975</v>
      </c>
      <c r="D7047" s="23" t="s">
        <v>1029</v>
      </c>
      <c r="E7047" s="23" t="s">
        <v>1</v>
      </c>
      <c r="F7047" s="23" t="s">
        <v>7</v>
      </c>
      <c r="G7047" s="23" t="s">
        <v>975</v>
      </c>
      <c r="H7047" s="2" t="s">
        <v>8893</v>
      </c>
      <c r="I7047" s="23" t="s">
        <v>7338</v>
      </c>
      <c r="J7047" s="23" t="s">
        <v>958</v>
      </c>
      <c r="K7047" s="23" t="s">
        <v>9712</v>
      </c>
      <c r="L7047" s="23" t="s">
        <v>9538</v>
      </c>
      <c r="M7047" s="23">
        <f>YEAR(Tabla2[[#This Row],[Fecha de creación]])</f>
        <v>2022</v>
      </c>
      <c r="N7047" s="23">
        <f>MONTH(Tabla2[[#This Row],[Fecha de creación]])</f>
        <v>2</v>
      </c>
    </row>
    <row r="7048" spans="1:14" x14ac:dyDescent="0.25">
      <c r="A7048" s="26">
        <v>44609.474722222221</v>
      </c>
      <c r="B7048" s="23" t="s">
        <v>56</v>
      </c>
      <c r="C7048" s="23" t="s">
        <v>8976</v>
      </c>
      <c r="D7048" s="23" t="s">
        <v>1029</v>
      </c>
      <c r="E7048" s="23" t="s">
        <v>1</v>
      </c>
      <c r="F7048" s="23" t="s">
        <v>7</v>
      </c>
      <c r="G7048" s="23" t="s">
        <v>975</v>
      </c>
      <c r="H7048" s="2" t="s">
        <v>8893</v>
      </c>
      <c r="I7048" s="23" t="s">
        <v>7342</v>
      </c>
      <c r="J7048" s="23" t="s">
        <v>958</v>
      </c>
      <c r="K7048" s="23" t="s">
        <v>9712</v>
      </c>
      <c r="L7048" s="23" t="s">
        <v>9538</v>
      </c>
      <c r="M7048" s="23">
        <f>YEAR(Tabla2[[#This Row],[Fecha de creación]])</f>
        <v>2022</v>
      </c>
      <c r="N7048" s="23">
        <f>MONTH(Tabla2[[#This Row],[Fecha de creación]])</f>
        <v>2</v>
      </c>
    </row>
    <row r="7049" spans="1:14" x14ac:dyDescent="0.25">
      <c r="A7049" s="26">
        <v>44609.503136574072</v>
      </c>
      <c r="B7049" s="23" t="s">
        <v>0</v>
      </c>
      <c r="C7049" s="23" t="s">
        <v>8977</v>
      </c>
      <c r="D7049" s="23" t="s">
        <v>7521</v>
      </c>
      <c r="E7049" s="23" t="s">
        <v>1</v>
      </c>
      <c r="F7049" s="23" t="s">
        <v>22</v>
      </c>
      <c r="G7049" s="23" t="s">
        <v>975</v>
      </c>
      <c r="H7049" s="2" t="s">
        <v>8893</v>
      </c>
      <c r="I7049" s="23" t="s">
        <v>7412</v>
      </c>
      <c r="J7049" s="23"/>
      <c r="K7049" s="23" t="s">
        <v>9712</v>
      </c>
      <c r="L7049" s="23" t="s">
        <v>9538</v>
      </c>
      <c r="M7049" s="23">
        <f>YEAR(Tabla2[[#This Row],[Fecha de creación]])</f>
        <v>2022</v>
      </c>
      <c r="N7049" s="23">
        <f>MONTH(Tabla2[[#This Row],[Fecha de creación]])</f>
        <v>2</v>
      </c>
    </row>
    <row r="7050" spans="1:14" x14ac:dyDescent="0.25">
      <c r="A7050" s="26">
        <v>44609.511006944442</v>
      </c>
      <c r="B7050" s="23" t="s">
        <v>100</v>
      </c>
      <c r="C7050" s="23" t="s">
        <v>8978</v>
      </c>
      <c r="D7050" s="23" t="s">
        <v>535</v>
      </c>
      <c r="E7050" s="23" t="s">
        <v>1</v>
      </c>
      <c r="F7050" s="23" t="s">
        <v>7</v>
      </c>
      <c r="G7050" s="23" t="s">
        <v>975</v>
      </c>
      <c r="H7050" s="2" t="s">
        <v>8893</v>
      </c>
      <c r="I7050" s="23" t="s">
        <v>6004</v>
      </c>
      <c r="J7050" s="23"/>
      <c r="K7050" s="23" t="s">
        <v>9712</v>
      </c>
      <c r="L7050" s="23" t="s">
        <v>9538</v>
      </c>
      <c r="M7050" s="23">
        <f>YEAR(Tabla2[[#This Row],[Fecha de creación]])</f>
        <v>2022</v>
      </c>
      <c r="N7050" s="23">
        <f>MONTH(Tabla2[[#This Row],[Fecha de creación]])</f>
        <v>2</v>
      </c>
    </row>
    <row r="7051" spans="1:14" x14ac:dyDescent="0.25">
      <c r="A7051" s="26">
        <v>44609.513842592591</v>
      </c>
      <c r="B7051" s="23" t="s">
        <v>34</v>
      </c>
      <c r="C7051" s="23" t="s">
        <v>8979</v>
      </c>
      <c r="D7051" s="23" t="s">
        <v>8980</v>
      </c>
      <c r="E7051" s="23" t="s">
        <v>1</v>
      </c>
      <c r="F7051" s="23" t="s">
        <v>7</v>
      </c>
      <c r="G7051" s="23" t="s">
        <v>975</v>
      </c>
      <c r="H7051" s="2" t="s">
        <v>8893</v>
      </c>
      <c r="I7051" s="23" t="s">
        <v>8770</v>
      </c>
      <c r="J7051" s="23" t="s">
        <v>59</v>
      </c>
      <c r="K7051" s="23" t="s">
        <v>9712</v>
      </c>
      <c r="L7051" s="23" t="s">
        <v>9538</v>
      </c>
      <c r="M7051" s="23">
        <f>YEAR(Tabla2[[#This Row],[Fecha de creación]])</f>
        <v>2022</v>
      </c>
      <c r="N7051" s="23">
        <f>MONTH(Tabla2[[#This Row],[Fecha de creación]])</f>
        <v>2</v>
      </c>
    </row>
    <row r="7052" spans="1:14" x14ac:dyDescent="0.25">
      <c r="A7052" s="26">
        <v>44609.539548611108</v>
      </c>
      <c r="B7052" s="23" t="s">
        <v>56</v>
      </c>
      <c r="C7052" s="23" t="s">
        <v>8981</v>
      </c>
      <c r="D7052" s="23" t="s">
        <v>7547</v>
      </c>
      <c r="E7052" s="23" t="s">
        <v>1</v>
      </c>
      <c r="F7052" s="23" t="s">
        <v>22</v>
      </c>
      <c r="G7052" s="23" t="s">
        <v>975</v>
      </c>
      <c r="H7052" s="2" t="s">
        <v>8893</v>
      </c>
      <c r="I7052" s="23" t="s">
        <v>4517</v>
      </c>
      <c r="J7052" s="23" t="s">
        <v>59</v>
      </c>
      <c r="K7052" s="23" t="s">
        <v>9712</v>
      </c>
      <c r="L7052" s="23" t="s">
        <v>9539</v>
      </c>
      <c r="M7052" s="23">
        <f>YEAR(Tabla2[[#This Row],[Fecha de creación]])</f>
        <v>2022</v>
      </c>
      <c r="N7052" s="23">
        <f>MONTH(Tabla2[[#This Row],[Fecha de creación]])</f>
        <v>2</v>
      </c>
    </row>
    <row r="7053" spans="1:14" x14ac:dyDescent="0.25">
      <c r="A7053" s="26">
        <v>44609.541145833333</v>
      </c>
      <c r="B7053" s="23" t="s">
        <v>0</v>
      </c>
      <c r="C7053" s="23" t="s">
        <v>8982</v>
      </c>
      <c r="D7053" s="23" t="s">
        <v>7521</v>
      </c>
      <c r="E7053" s="23" t="s">
        <v>1</v>
      </c>
      <c r="F7053" s="23" t="s">
        <v>22</v>
      </c>
      <c r="G7053" s="23" t="s">
        <v>975</v>
      </c>
      <c r="H7053" s="2" t="s">
        <v>8893</v>
      </c>
      <c r="I7053" s="23" t="s">
        <v>7412</v>
      </c>
      <c r="J7053" s="23"/>
      <c r="K7053" s="23" t="s">
        <v>9712</v>
      </c>
      <c r="L7053" s="23" t="s">
        <v>9538</v>
      </c>
      <c r="M7053" s="23">
        <f>YEAR(Tabla2[[#This Row],[Fecha de creación]])</f>
        <v>2022</v>
      </c>
      <c r="N7053" s="23">
        <f>MONTH(Tabla2[[#This Row],[Fecha de creación]])</f>
        <v>2</v>
      </c>
    </row>
    <row r="7054" spans="1:14" x14ac:dyDescent="0.25">
      <c r="A7054" s="26">
        <v>44609.546296296299</v>
      </c>
      <c r="B7054" s="23" t="s">
        <v>19</v>
      </c>
      <c r="C7054" s="23" t="s">
        <v>8983</v>
      </c>
      <c r="D7054" s="23" t="s">
        <v>8984</v>
      </c>
      <c r="E7054" s="23" t="s">
        <v>1</v>
      </c>
      <c r="F7054" s="23" t="s">
        <v>7</v>
      </c>
      <c r="G7054" s="23" t="s">
        <v>3</v>
      </c>
      <c r="H7054" s="2" t="s">
        <v>8893</v>
      </c>
      <c r="I7054" s="23" t="s">
        <v>23</v>
      </c>
      <c r="J7054" s="23"/>
      <c r="K7054" s="23" t="s">
        <v>9712</v>
      </c>
      <c r="L7054" s="23" t="s">
        <v>9538</v>
      </c>
      <c r="M7054" s="23">
        <f>YEAR(Tabla2[[#This Row],[Fecha de creación]])</f>
        <v>2022</v>
      </c>
      <c r="N7054" s="23">
        <f>MONTH(Tabla2[[#This Row],[Fecha de creación]])</f>
        <v>2</v>
      </c>
    </row>
    <row r="7055" spans="1:14" x14ac:dyDescent="0.25">
      <c r="A7055" s="26">
        <v>44609.576805555553</v>
      </c>
      <c r="B7055" s="23" t="s">
        <v>100</v>
      </c>
      <c r="C7055" s="23" t="s">
        <v>8985</v>
      </c>
      <c r="D7055" s="23" t="s">
        <v>6</v>
      </c>
      <c r="E7055" s="23" t="s">
        <v>1</v>
      </c>
      <c r="F7055" s="23" t="s">
        <v>7</v>
      </c>
      <c r="G7055" s="23" t="s">
        <v>975</v>
      </c>
      <c r="H7055" s="2" t="s">
        <v>8893</v>
      </c>
      <c r="I7055" s="23" t="s">
        <v>6004</v>
      </c>
      <c r="J7055" s="23"/>
      <c r="K7055" s="23" t="s">
        <v>9712</v>
      </c>
      <c r="L7055" s="23" t="s">
        <v>9538</v>
      </c>
      <c r="M7055" s="23">
        <f>YEAR(Tabla2[[#This Row],[Fecha de creación]])</f>
        <v>2022</v>
      </c>
      <c r="N7055" s="23">
        <f>MONTH(Tabla2[[#This Row],[Fecha de creación]])</f>
        <v>2</v>
      </c>
    </row>
    <row r="7056" spans="1:14" x14ac:dyDescent="0.25">
      <c r="A7056" s="26">
        <v>44609.66615740741</v>
      </c>
      <c r="B7056" s="23" t="s">
        <v>56</v>
      </c>
      <c r="C7056" s="23" t="s">
        <v>8986</v>
      </c>
      <c r="D7056" s="23" t="s">
        <v>7351</v>
      </c>
      <c r="E7056" s="23" t="s">
        <v>1</v>
      </c>
      <c r="F7056" s="23" t="s">
        <v>7</v>
      </c>
      <c r="G7056" s="23" t="s">
        <v>3</v>
      </c>
      <c r="H7056" s="2" t="s">
        <v>8893</v>
      </c>
      <c r="I7056" s="23" t="s">
        <v>7342</v>
      </c>
      <c r="J7056" s="23" t="s">
        <v>958</v>
      </c>
      <c r="K7056" s="23" t="s">
        <v>9712</v>
      </c>
      <c r="L7056" s="23" t="s">
        <v>9538</v>
      </c>
      <c r="M7056" s="23">
        <f>YEAR(Tabla2[[#This Row],[Fecha de creación]])</f>
        <v>2022</v>
      </c>
      <c r="N7056" s="23">
        <f>MONTH(Tabla2[[#This Row],[Fecha de creación]])</f>
        <v>2</v>
      </c>
    </row>
    <row r="7057" spans="1:14" x14ac:dyDescent="0.25">
      <c r="A7057" s="26">
        <v>44609.707002314812</v>
      </c>
      <c r="B7057" s="23" t="s">
        <v>56</v>
      </c>
      <c r="C7057" s="23" t="s">
        <v>8987</v>
      </c>
      <c r="D7057" s="23" t="s">
        <v>7690</v>
      </c>
      <c r="E7057" s="23" t="s">
        <v>1</v>
      </c>
      <c r="F7057" s="23" t="s">
        <v>22</v>
      </c>
      <c r="G7057" s="23" t="s">
        <v>975</v>
      </c>
      <c r="H7057" s="2" t="s">
        <v>8893</v>
      </c>
      <c r="I7057" s="23" t="s">
        <v>4517</v>
      </c>
      <c r="J7057" s="23" t="s">
        <v>59</v>
      </c>
      <c r="K7057" s="23" t="s">
        <v>9712</v>
      </c>
      <c r="L7057" s="23" t="s">
        <v>9538</v>
      </c>
      <c r="M7057" s="23">
        <f>YEAR(Tabla2[[#This Row],[Fecha de creación]])</f>
        <v>2022</v>
      </c>
      <c r="N7057" s="23">
        <f>MONTH(Tabla2[[#This Row],[Fecha de creación]])</f>
        <v>2</v>
      </c>
    </row>
    <row r="7058" spans="1:14" x14ac:dyDescent="0.25">
      <c r="A7058" s="26">
        <v>44609.758958333332</v>
      </c>
      <c r="B7058" s="23" t="s">
        <v>0</v>
      </c>
      <c r="C7058" s="23" t="s">
        <v>8988</v>
      </c>
      <c r="D7058" s="23" t="s">
        <v>7011</v>
      </c>
      <c r="E7058" s="23" t="s">
        <v>1</v>
      </c>
      <c r="F7058" s="23" t="s">
        <v>7</v>
      </c>
      <c r="G7058" s="23" t="s">
        <v>975</v>
      </c>
      <c r="H7058" s="2" t="s">
        <v>8893</v>
      </c>
      <c r="I7058" s="23" t="s">
        <v>7412</v>
      </c>
      <c r="J7058" s="23"/>
      <c r="K7058" s="23" t="s">
        <v>9712</v>
      </c>
      <c r="L7058" s="23" t="s">
        <v>9538</v>
      </c>
      <c r="M7058" s="23">
        <f>YEAR(Tabla2[[#This Row],[Fecha de creación]])</f>
        <v>2022</v>
      </c>
      <c r="N7058" s="23">
        <f>MONTH(Tabla2[[#This Row],[Fecha de creación]])</f>
        <v>2</v>
      </c>
    </row>
    <row r="7059" spans="1:14" x14ac:dyDescent="0.25">
      <c r="A7059" s="26">
        <v>44609.777777777781</v>
      </c>
      <c r="B7059" s="23" t="s">
        <v>34</v>
      </c>
      <c r="C7059" s="23" t="s">
        <v>8989</v>
      </c>
      <c r="D7059" s="23" t="s">
        <v>8990</v>
      </c>
      <c r="E7059" s="23" t="s">
        <v>1</v>
      </c>
      <c r="F7059" s="23" t="s">
        <v>7</v>
      </c>
      <c r="G7059" s="23" t="s">
        <v>975</v>
      </c>
      <c r="H7059" s="2" t="s">
        <v>8893</v>
      </c>
      <c r="I7059" s="23" t="s">
        <v>482</v>
      </c>
      <c r="J7059" s="23"/>
      <c r="K7059" s="23" t="s">
        <v>9712</v>
      </c>
      <c r="L7059" s="23" t="s">
        <v>9538</v>
      </c>
      <c r="M7059" s="23">
        <f>YEAR(Tabla2[[#This Row],[Fecha de creación]])</f>
        <v>2022</v>
      </c>
      <c r="N7059" s="23">
        <f>MONTH(Tabla2[[#This Row],[Fecha de creación]])</f>
        <v>2</v>
      </c>
    </row>
    <row r="7060" spans="1:14" x14ac:dyDescent="0.25">
      <c r="A7060" s="26">
        <v>44609.786736111113</v>
      </c>
      <c r="B7060" s="23" t="s">
        <v>34</v>
      </c>
      <c r="C7060" s="23" t="s">
        <v>8991</v>
      </c>
      <c r="D7060" s="23" t="s">
        <v>8992</v>
      </c>
      <c r="E7060" s="23" t="s">
        <v>1</v>
      </c>
      <c r="F7060" s="23" t="s">
        <v>7</v>
      </c>
      <c r="G7060" s="23" t="s">
        <v>975</v>
      </c>
      <c r="H7060" s="2" t="s">
        <v>8893</v>
      </c>
      <c r="I7060" s="23" t="s">
        <v>482</v>
      </c>
      <c r="J7060" s="23"/>
      <c r="K7060" s="23" t="s">
        <v>9712</v>
      </c>
      <c r="L7060" s="23" t="s">
        <v>9538</v>
      </c>
      <c r="M7060" s="23">
        <f>YEAR(Tabla2[[#This Row],[Fecha de creación]])</f>
        <v>2022</v>
      </c>
      <c r="N7060" s="23">
        <f>MONTH(Tabla2[[#This Row],[Fecha de creación]])</f>
        <v>2</v>
      </c>
    </row>
    <row r="7061" spans="1:14" x14ac:dyDescent="0.25">
      <c r="A7061" s="26">
        <v>44610.400960648149</v>
      </c>
      <c r="B7061" s="23" t="s">
        <v>0</v>
      </c>
      <c r="C7061" s="23" t="s">
        <v>8993</v>
      </c>
      <c r="D7061" s="23" t="s">
        <v>246</v>
      </c>
      <c r="E7061" s="23" t="s">
        <v>1</v>
      </c>
      <c r="F7061" s="23" t="s">
        <v>7</v>
      </c>
      <c r="G7061" s="23" t="s">
        <v>975</v>
      </c>
      <c r="H7061" s="2" t="s">
        <v>8893</v>
      </c>
      <c r="I7061" s="23" t="s">
        <v>7412</v>
      </c>
      <c r="J7061" s="23"/>
      <c r="K7061" s="23" t="s">
        <v>9712</v>
      </c>
      <c r="L7061" s="23" t="s">
        <v>9538</v>
      </c>
      <c r="M7061" s="23">
        <f>YEAR(Tabla2[[#This Row],[Fecha de creación]])</f>
        <v>2022</v>
      </c>
      <c r="N7061" s="23">
        <f>MONTH(Tabla2[[#This Row],[Fecha de creación]])</f>
        <v>2</v>
      </c>
    </row>
    <row r="7062" spans="1:14" x14ac:dyDescent="0.25">
      <c r="A7062" s="26">
        <v>44610.408796296295</v>
      </c>
      <c r="B7062" s="23" t="s">
        <v>0</v>
      </c>
      <c r="C7062" s="23" t="s">
        <v>8994</v>
      </c>
      <c r="D7062" s="23" t="s">
        <v>205</v>
      </c>
      <c r="E7062" s="23" t="s">
        <v>1</v>
      </c>
      <c r="F7062" s="23" t="s">
        <v>7</v>
      </c>
      <c r="G7062" s="23" t="s">
        <v>1551</v>
      </c>
      <c r="H7062" s="2" t="s">
        <v>8893</v>
      </c>
      <c r="I7062" s="23" t="s">
        <v>28</v>
      </c>
      <c r="J7062" s="23" t="s">
        <v>59</v>
      </c>
      <c r="K7062" s="23" t="s">
        <v>9712</v>
      </c>
      <c r="L7062" s="23" t="s">
        <v>9539</v>
      </c>
      <c r="M7062" s="23">
        <f>YEAR(Tabla2[[#This Row],[Fecha de creación]])</f>
        <v>2022</v>
      </c>
      <c r="N7062" s="23">
        <f>MONTH(Tabla2[[#This Row],[Fecha de creación]])</f>
        <v>2</v>
      </c>
    </row>
    <row r="7063" spans="1:14" x14ac:dyDescent="0.25">
      <c r="A7063" s="26">
        <v>44610.423125000001</v>
      </c>
      <c r="B7063" s="23" t="s">
        <v>0</v>
      </c>
      <c r="C7063" s="23" t="s">
        <v>8995</v>
      </c>
      <c r="D7063" s="23" t="s">
        <v>7521</v>
      </c>
      <c r="E7063" s="23" t="s">
        <v>1</v>
      </c>
      <c r="F7063" s="23" t="s">
        <v>22</v>
      </c>
      <c r="G7063" s="23" t="s">
        <v>975</v>
      </c>
      <c r="H7063" s="2" t="s">
        <v>8893</v>
      </c>
      <c r="I7063" s="23" t="s">
        <v>7412</v>
      </c>
      <c r="J7063" s="23"/>
      <c r="K7063" s="23" t="s">
        <v>9712</v>
      </c>
      <c r="L7063" s="23" t="s">
        <v>9538</v>
      </c>
      <c r="M7063" s="23">
        <f>YEAR(Tabla2[[#This Row],[Fecha de creación]])</f>
        <v>2022</v>
      </c>
      <c r="N7063" s="23">
        <f>MONTH(Tabla2[[#This Row],[Fecha de creación]])</f>
        <v>2</v>
      </c>
    </row>
    <row r="7064" spans="1:14" x14ac:dyDescent="0.25">
      <c r="A7064" s="26">
        <v>44610.432754629626</v>
      </c>
      <c r="B7064" s="23" t="s">
        <v>189</v>
      </c>
      <c r="C7064" s="23" t="s">
        <v>8996</v>
      </c>
      <c r="D7064" s="23" t="s">
        <v>7690</v>
      </c>
      <c r="E7064" s="23" t="s">
        <v>1</v>
      </c>
      <c r="F7064" s="23" t="s">
        <v>22</v>
      </c>
      <c r="G7064" s="23" t="s">
        <v>975</v>
      </c>
      <c r="H7064" s="2" t="s">
        <v>8893</v>
      </c>
      <c r="I7064" s="23" t="s">
        <v>4486</v>
      </c>
      <c r="J7064" s="23" t="s">
        <v>59</v>
      </c>
      <c r="K7064" s="23" t="s">
        <v>9712</v>
      </c>
      <c r="L7064" s="23" t="s">
        <v>9538</v>
      </c>
      <c r="M7064" s="23">
        <f>YEAR(Tabla2[[#This Row],[Fecha de creación]])</f>
        <v>2022</v>
      </c>
      <c r="N7064" s="23">
        <f>MONTH(Tabla2[[#This Row],[Fecha de creación]])</f>
        <v>2</v>
      </c>
    </row>
    <row r="7065" spans="1:14" x14ac:dyDescent="0.25">
      <c r="A7065" s="26">
        <v>44610.482094907406</v>
      </c>
      <c r="B7065" s="23" t="s">
        <v>0</v>
      </c>
      <c r="C7065" s="23" t="s">
        <v>8997</v>
      </c>
      <c r="D7065" s="23" t="s">
        <v>6</v>
      </c>
      <c r="E7065" s="23" t="s">
        <v>1</v>
      </c>
      <c r="F7065" s="23" t="s">
        <v>7</v>
      </c>
      <c r="G7065" s="23" t="s">
        <v>975</v>
      </c>
      <c r="H7065" s="2" t="s">
        <v>8893</v>
      </c>
      <c r="I7065" s="23" t="s">
        <v>7412</v>
      </c>
      <c r="J7065" s="23"/>
      <c r="K7065" s="23" t="s">
        <v>9712</v>
      </c>
      <c r="L7065" s="23" t="s">
        <v>9538</v>
      </c>
      <c r="M7065" s="23">
        <f>YEAR(Tabla2[[#This Row],[Fecha de creación]])</f>
        <v>2022</v>
      </c>
      <c r="N7065" s="23">
        <f>MONTH(Tabla2[[#This Row],[Fecha de creación]])</f>
        <v>2</v>
      </c>
    </row>
    <row r="7066" spans="1:14" x14ac:dyDescent="0.25">
      <c r="A7066" s="26">
        <v>44610.500069444446</v>
      </c>
      <c r="B7066" s="23" t="s">
        <v>56</v>
      </c>
      <c r="C7066" s="23" t="s">
        <v>8998</v>
      </c>
      <c r="D7066" s="23" t="s">
        <v>8999</v>
      </c>
      <c r="E7066" s="23" t="s">
        <v>1</v>
      </c>
      <c r="F7066" s="23" t="s">
        <v>22</v>
      </c>
      <c r="G7066" s="23" t="s">
        <v>975</v>
      </c>
      <c r="H7066" s="2" t="s">
        <v>8893</v>
      </c>
      <c r="I7066" s="23" t="s">
        <v>7342</v>
      </c>
      <c r="J7066" s="23" t="s">
        <v>958</v>
      </c>
      <c r="K7066" s="23" t="s">
        <v>9712</v>
      </c>
      <c r="L7066" s="23" t="s">
        <v>9538</v>
      </c>
      <c r="M7066" s="23">
        <f>YEAR(Tabla2[[#This Row],[Fecha de creación]])</f>
        <v>2022</v>
      </c>
      <c r="N7066" s="23">
        <f>MONTH(Tabla2[[#This Row],[Fecha de creación]])</f>
        <v>2</v>
      </c>
    </row>
    <row r="7067" spans="1:14" x14ac:dyDescent="0.25">
      <c r="A7067" s="26">
        <v>44610.509189814817</v>
      </c>
      <c r="B7067" s="23" t="s">
        <v>56</v>
      </c>
      <c r="C7067" s="23" t="s">
        <v>9000</v>
      </c>
      <c r="D7067" s="23" t="s">
        <v>1029</v>
      </c>
      <c r="E7067" s="23" t="s">
        <v>1</v>
      </c>
      <c r="F7067" s="23" t="s">
        <v>7</v>
      </c>
      <c r="G7067" s="23" t="s">
        <v>975</v>
      </c>
      <c r="H7067" s="2" t="s">
        <v>8893</v>
      </c>
      <c r="I7067" s="23" t="s">
        <v>7342</v>
      </c>
      <c r="J7067" s="23" t="s">
        <v>958</v>
      </c>
      <c r="K7067" s="23" t="s">
        <v>9712</v>
      </c>
      <c r="L7067" s="23" t="s">
        <v>9538</v>
      </c>
      <c r="M7067" s="23">
        <f>YEAR(Tabla2[[#This Row],[Fecha de creación]])</f>
        <v>2022</v>
      </c>
      <c r="N7067" s="23">
        <f>MONTH(Tabla2[[#This Row],[Fecha de creación]])</f>
        <v>2</v>
      </c>
    </row>
    <row r="7068" spans="1:14" x14ac:dyDescent="0.25">
      <c r="A7068" s="26">
        <v>44610.511319444442</v>
      </c>
      <c r="B7068" s="23" t="s">
        <v>56</v>
      </c>
      <c r="C7068" s="23" t="s">
        <v>9001</v>
      </c>
      <c r="D7068" s="23" t="s">
        <v>7351</v>
      </c>
      <c r="E7068" s="23" t="s">
        <v>1</v>
      </c>
      <c r="F7068" s="23" t="s">
        <v>7</v>
      </c>
      <c r="G7068" s="23" t="s">
        <v>975</v>
      </c>
      <c r="H7068" s="2" t="s">
        <v>8893</v>
      </c>
      <c r="I7068" s="23" t="s">
        <v>7342</v>
      </c>
      <c r="J7068" s="23" t="s">
        <v>958</v>
      </c>
      <c r="K7068" s="23" t="s">
        <v>9712</v>
      </c>
      <c r="L7068" s="23" t="s">
        <v>9538</v>
      </c>
      <c r="M7068" s="23">
        <f>YEAR(Tabla2[[#This Row],[Fecha de creación]])</f>
        <v>2022</v>
      </c>
      <c r="N7068" s="23">
        <f>MONTH(Tabla2[[#This Row],[Fecha de creación]])</f>
        <v>2</v>
      </c>
    </row>
    <row r="7069" spans="1:14" x14ac:dyDescent="0.25">
      <c r="A7069" s="26">
        <v>44610.515277777777</v>
      </c>
      <c r="B7069" s="23" t="s">
        <v>56</v>
      </c>
      <c r="C7069" s="23" t="s">
        <v>9002</v>
      </c>
      <c r="D7069" s="23" t="s">
        <v>9003</v>
      </c>
      <c r="E7069" s="23" t="s">
        <v>1</v>
      </c>
      <c r="F7069" s="23" t="s">
        <v>7</v>
      </c>
      <c r="G7069" s="23" t="s">
        <v>975</v>
      </c>
      <c r="H7069" s="2" t="s">
        <v>8893</v>
      </c>
      <c r="I7069" s="23" t="s">
        <v>7342</v>
      </c>
      <c r="J7069" s="23" t="s">
        <v>958</v>
      </c>
      <c r="K7069" s="23" t="s">
        <v>9712</v>
      </c>
      <c r="L7069" s="23" t="s">
        <v>9538</v>
      </c>
      <c r="M7069" s="23">
        <f>YEAR(Tabla2[[#This Row],[Fecha de creación]])</f>
        <v>2022</v>
      </c>
      <c r="N7069" s="23">
        <f>MONTH(Tabla2[[#This Row],[Fecha de creación]])</f>
        <v>2</v>
      </c>
    </row>
    <row r="7070" spans="1:14" x14ac:dyDescent="0.25">
      <c r="A7070" s="26">
        <v>44610.516400462962</v>
      </c>
      <c r="B7070" s="23" t="s">
        <v>0</v>
      </c>
      <c r="C7070" s="23" t="s">
        <v>9004</v>
      </c>
      <c r="D7070" s="23" t="s">
        <v>6</v>
      </c>
      <c r="E7070" s="23" t="s">
        <v>1</v>
      </c>
      <c r="F7070" s="23" t="s">
        <v>7</v>
      </c>
      <c r="G7070" s="23" t="s">
        <v>975</v>
      </c>
      <c r="H7070" s="2" t="s">
        <v>8893</v>
      </c>
      <c r="I7070" s="23" t="s">
        <v>7412</v>
      </c>
      <c r="J7070" s="23"/>
      <c r="K7070" s="23" t="s">
        <v>9712</v>
      </c>
      <c r="L7070" s="23" t="s">
        <v>9538</v>
      </c>
      <c r="M7070" s="23">
        <f>YEAR(Tabla2[[#This Row],[Fecha de creación]])</f>
        <v>2022</v>
      </c>
      <c r="N7070" s="23">
        <f>MONTH(Tabla2[[#This Row],[Fecha de creación]])</f>
        <v>2</v>
      </c>
    </row>
    <row r="7071" spans="1:14" x14ac:dyDescent="0.25">
      <c r="A7071" s="26">
        <v>44610.547847222224</v>
      </c>
      <c r="B7071" s="23" t="s">
        <v>0</v>
      </c>
      <c r="C7071" s="23" t="s">
        <v>9005</v>
      </c>
      <c r="D7071" s="23" t="s">
        <v>6</v>
      </c>
      <c r="E7071" s="23" t="s">
        <v>1</v>
      </c>
      <c r="F7071" s="23" t="s">
        <v>7</v>
      </c>
      <c r="G7071" s="23" t="s">
        <v>975</v>
      </c>
      <c r="H7071" s="2" t="s">
        <v>8893</v>
      </c>
      <c r="I7071" s="23" t="s">
        <v>7412</v>
      </c>
      <c r="J7071" s="23"/>
      <c r="K7071" s="23" t="s">
        <v>9712</v>
      </c>
      <c r="L7071" s="23" t="s">
        <v>9538</v>
      </c>
      <c r="M7071" s="23">
        <f>YEAR(Tabla2[[#This Row],[Fecha de creación]])</f>
        <v>2022</v>
      </c>
      <c r="N7071" s="23">
        <f>MONTH(Tabla2[[#This Row],[Fecha de creación]])</f>
        <v>2</v>
      </c>
    </row>
    <row r="7072" spans="1:14" x14ac:dyDescent="0.25">
      <c r="A7072" s="26">
        <v>44610.585636574076</v>
      </c>
      <c r="B7072" s="23" t="s">
        <v>56</v>
      </c>
      <c r="C7072" s="23" t="s">
        <v>9006</v>
      </c>
      <c r="D7072" s="23" t="s">
        <v>7351</v>
      </c>
      <c r="E7072" s="23" t="s">
        <v>1</v>
      </c>
      <c r="F7072" s="23" t="s">
        <v>7</v>
      </c>
      <c r="G7072" s="23" t="s">
        <v>3</v>
      </c>
      <c r="H7072" s="2" t="s">
        <v>8893</v>
      </c>
      <c r="I7072" s="23" t="s">
        <v>7342</v>
      </c>
      <c r="J7072" s="23" t="s">
        <v>958</v>
      </c>
      <c r="K7072" s="23" t="s">
        <v>9712</v>
      </c>
      <c r="L7072" s="23" t="s">
        <v>9538</v>
      </c>
      <c r="M7072" s="23">
        <f>YEAR(Tabla2[[#This Row],[Fecha de creación]])</f>
        <v>2022</v>
      </c>
      <c r="N7072" s="23">
        <f>MONTH(Tabla2[[#This Row],[Fecha de creación]])</f>
        <v>2</v>
      </c>
    </row>
    <row r="7073" spans="1:14" x14ac:dyDescent="0.25">
      <c r="A7073" s="26">
        <v>44610.590833333335</v>
      </c>
      <c r="B7073" s="23" t="s">
        <v>56</v>
      </c>
      <c r="C7073" s="23" t="s">
        <v>9007</v>
      </c>
      <c r="D7073" s="23" t="s">
        <v>9008</v>
      </c>
      <c r="E7073" s="23" t="s">
        <v>1</v>
      </c>
      <c r="F7073" s="23" t="s">
        <v>22</v>
      </c>
      <c r="G7073" s="23" t="s">
        <v>975</v>
      </c>
      <c r="H7073" s="2" t="s">
        <v>8893</v>
      </c>
      <c r="I7073" s="23" t="s">
        <v>7342</v>
      </c>
      <c r="J7073" s="23" t="s">
        <v>958</v>
      </c>
      <c r="K7073" s="23" t="s">
        <v>9712</v>
      </c>
      <c r="L7073" s="23" t="s">
        <v>9538</v>
      </c>
      <c r="M7073" s="23">
        <f>YEAR(Tabla2[[#This Row],[Fecha de creación]])</f>
        <v>2022</v>
      </c>
      <c r="N7073" s="23">
        <f>MONTH(Tabla2[[#This Row],[Fecha de creación]])</f>
        <v>2</v>
      </c>
    </row>
    <row r="7074" spans="1:14" x14ac:dyDescent="0.25">
      <c r="A7074" s="26">
        <v>44610.593715277777</v>
      </c>
      <c r="B7074" s="23" t="s">
        <v>56</v>
      </c>
      <c r="C7074" s="23" t="s">
        <v>9009</v>
      </c>
      <c r="D7074" s="23" t="s">
        <v>9010</v>
      </c>
      <c r="E7074" s="23" t="s">
        <v>1</v>
      </c>
      <c r="F7074" s="23" t="s">
        <v>22</v>
      </c>
      <c r="G7074" s="23" t="s">
        <v>975</v>
      </c>
      <c r="H7074" s="2" t="s">
        <v>8893</v>
      </c>
      <c r="I7074" s="23" t="s">
        <v>7342</v>
      </c>
      <c r="J7074" s="23" t="s">
        <v>59</v>
      </c>
      <c r="K7074" s="23" t="s">
        <v>9712</v>
      </c>
      <c r="L7074" s="23" t="s">
        <v>9538</v>
      </c>
      <c r="M7074" s="23">
        <f>YEAR(Tabla2[[#This Row],[Fecha de creación]])</f>
        <v>2022</v>
      </c>
      <c r="N7074" s="23">
        <f>MONTH(Tabla2[[#This Row],[Fecha de creación]])</f>
        <v>2</v>
      </c>
    </row>
    <row r="7075" spans="1:14" x14ac:dyDescent="0.25">
      <c r="A7075" s="26">
        <v>44610.595763888887</v>
      </c>
      <c r="B7075" s="23" t="s">
        <v>0</v>
      </c>
      <c r="C7075" s="23" t="s">
        <v>9011</v>
      </c>
      <c r="D7075" s="23" t="s">
        <v>7391</v>
      </c>
      <c r="E7075" s="23" t="s">
        <v>1</v>
      </c>
      <c r="F7075" s="23" t="s">
        <v>22</v>
      </c>
      <c r="G7075" s="23" t="s">
        <v>975</v>
      </c>
      <c r="H7075" s="2" t="s">
        <v>8893</v>
      </c>
      <c r="I7075" s="23" t="s">
        <v>7603</v>
      </c>
      <c r="J7075" s="23" t="s">
        <v>59</v>
      </c>
      <c r="K7075" s="23" t="s">
        <v>9712</v>
      </c>
      <c r="L7075" s="23" t="s">
        <v>9539</v>
      </c>
      <c r="M7075" s="23">
        <f>YEAR(Tabla2[[#This Row],[Fecha de creación]])</f>
        <v>2022</v>
      </c>
      <c r="N7075" s="23">
        <f>MONTH(Tabla2[[#This Row],[Fecha de creación]])</f>
        <v>2</v>
      </c>
    </row>
    <row r="7076" spans="1:14" x14ac:dyDescent="0.25">
      <c r="A7076" s="26">
        <v>44610.598807870374</v>
      </c>
      <c r="B7076" s="23" t="s">
        <v>56</v>
      </c>
      <c r="C7076" s="23" t="s">
        <v>9012</v>
      </c>
      <c r="D7076" s="23" t="s">
        <v>8191</v>
      </c>
      <c r="E7076" s="23" t="s">
        <v>1</v>
      </c>
      <c r="F7076" s="23" t="s">
        <v>22</v>
      </c>
      <c r="G7076" s="23" t="s">
        <v>975</v>
      </c>
      <c r="H7076" s="2" t="s">
        <v>8893</v>
      </c>
      <c r="I7076" s="23" t="s">
        <v>7342</v>
      </c>
      <c r="J7076" s="23" t="s">
        <v>958</v>
      </c>
      <c r="K7076" s="23" t="s">
        <v>9712</v>
      </c>
      <c r="L7076" s="23" t="s">
        <v>9538</v>
      </c>
      <c r="M7076" s="23">
        <f>YEAR(Tabla2[[#This Row],[Fecha de creación]])</f>
        <v>2022</v>
      </c>
      <c r="N7076" s="23">
        <f>MONTH(Tabla2[[#This Row],[Fecha de creación]])</f>
        <v>2</v>
      </c>
    </row>
    <row r="7077" spans="1:14" x14ac:dyDescent="0.25">
      <c r="A7077" s="26">
        <v>44610.599618055552</v>
      </c>
      <c r="B7077" s="23" t="s">
        <v>0</v>
      </c>
      <c r="C7077" s="23" t="s">
        <v>9013</v>
      </c>
      <c r="D7077" s="23" t="s">
        <v>7391</v>
      </c>
      <c r="E7077" s="23" t="s">
        <v>1</v>
      </c>
      <c r="F7077" s="23" t="s">
        <v>22</v>
      </c>
      <c r="G7077" s="23" t="s">
        <v>975</v>
      </c>
      <c r="H7077" s="2" t="s">
        <v>8893</v>
      </c>
      <c r="I7077" s="23" t="s">
        <v>7603</v>
      </c>
      <c r="J7077" s="23" t="s">
        <v>59</v>
      </c>
      <c r="K7077" s="23" t="s">
        <v>9712</v>
      </c>
      <c r="L7077" s="23" t="s">
        <v>9539</v>
      </c>
      <c r="M7077" s="23">
        <f>YEAR(Tabla2[[#This Row],[Fecha de creación]])</f>
        <v>2022</v>
      </c>
      <c r="N7077" s="23">
        <f>MONTH(Tabla2[[#This Row],[Fecha de creación]])</f>
        <v>2</v>
      </c>
    </row>
    <row r="7078" spans="1:14" x14ac:dyDescent="0.25">
      <c r="A7078" s="26">
        <v>44610.609918981485</v>
      </c>
      <c r="B7078" s="23" t="s">
        <v>189</v>
      </c>
      <c r="C7078" s="23" t="s">
        <v>9014</v>
      </c>
      <c r="D7078" s="23" t="s">
        <v>1029</v>
      </c>
      <c r="E7078" s="23" t="s">
        <v>1</v>
      </c>
      <c r="F7078" s="23" t="s">
        <v>7</v>
      </c>
      <c r="G7078" s="23" t="s">
        <v>975</v>
      </c>
      <c r="H7078" s="2" t="s">
        <v>8893</v>
      </c>
      <c r="I7078" s="23" t="s">
        <v>7338</v>
      </c>
      <c r="J7078" s="23" t="s">
        <v>958</v>
      </c>
      <c r="K7078" s="23" t="s">
        <v>9712</v>
      </c>
      <c r="L7078" s="23" t="s">
        <v>9538</v>
      </c>
      <c r="M7078" s="23">
        <f>YEAR(Tabla2[[#This Row],[Fecha de creación]])</f>
        <v>2022</v>
      </c>
      <c r="N7078" s="23">
        <f>MONTH(Tabla2[[#This Row],[Fecha de creación]])</f>
        <v>2</v>
      </c>
    </row>
    <row r="7079" spans="1:14" x14ac:dyDescent="0.25">
      <c r="A7079" s="26">
        <v>44610.613923611112</v>
      </c>
      <c r="B7079" s="23" t="s">
        <v>56</v>
      </c>
      <c r="C7079" s="23" t="s">
        <v>9015</v>
      </c>
      <c r="D7079" s="23" t="s">
        <v>6542</v>
      </c>
      <c r="E7079" s="23" t="s">
        <v>1</v>
      </c>
      <c r="F7079" s="23" t="s">
        <v>7</v>
      </c>
      <c r="G7079" s="23" t="s">
        <v>975</v>
      </c>
      <c r="H7079" s="2" t="s">
        <v>8893</v>
      </c>
      <c r="I7079" s="23" t="s">
        <v>7342</v>
      </c>
      <c r="J7079" s="23" t="s">
        <v>59</v>
      </c>
      <c r="K7079" s="23" t="s">
        <v>9712</v>
      </c>
      <c r="L7079" s="23" t="s">
        <v>9539</v>
      </c>
      <c r="M7079" s="23">
        <f>YEAR(Tabla2[[#This Row],[Fecha de creación]])</f>
        <v>2022</v>
      </c>
      <c r="N7079" s="23">
        <f>MONTH(Tabla2[[#This Row],[Fecha de creación]])</f>
        <v>2</v>
      </c>
    </row>
    <row r="7080" spans="1:14" x14ac:dyDescent="0.25">
      <c r="A7080" s="26">
        <v>44610.621469907404</v>
      </c>
      <c r="B7080" s="23" t="s">
        <v>0</v>
      </c>
      <c r="C7080" s="23" t="s">
        <v>9016</v>
      </c>
      <c r="D7080" s="23" t="s">
        <v>7391</v>
      </c>
      <c r="E7080" s="23" t="s">
        <v>1</v>
      </c>
      <c r="F7080" s="23" t="s">
        <v>22</v>
      </c>
      <c r="G7080" s="23" t="s">
        <v>975</v>
      </c>
      <c r="H7080" s="2" t="s">
        <v>8893</v>
      </c>
      <c r="I7080" s="23" t="s">
        <v>7603</v>
      </c>
      <c r="J7080" s="23" t="s">
        <v>59</v>
      </c>
      <c r="K7080" s="23" t="s">
        <v>9712</v>
      </c>
      <c r="L7080" s="23" t="s">
        <v>9538</v>
      </c>
      <c r="M7080" s="23">
        <f>YEAR(Tabla2[[#This Row],[Fecha de creación]])</f>
        <v>2022</v>
      </c>
      <c r="N7080" s="23">
        <f>MONTH(Tabla2[[#This Row],[Fecha de creación]])</f>
        <v>2</v>
      </c>
    </row>
    <row r="7081" spans="1:14" x14ac:dyDescent="0.25">
      <c r="A7081" s="26">
        <v>44610.622488425928</v>
      </c>
      <c r="B7081" s="23" t="s">
        <v>0</v>
      </c>
      <c r="C7081" s="23" t="s">
        <v>9017</v>
      </c>
      <c r="D7081" s="23" t="s">
        <v>7391</v>
      </c>
      <c r="E7081" s="23" t="s">
        <v>1</v>
      </c>
      <c r="F7081" s="23" t="s">
        <v>22</v>
      </c>
      <c r="G7081" s="23" t="s">
        <v>975</v>
      </c>
      <c r="H7081" s="2" t="s">
        <v>8893</v>
      </c>
      <c r="I7081" s="23" t="s">
        <v>7603</v>
      </c>
      <c r="J7081" s="23" t="s">
        <v>59</v>
      </c>
      <c r="K7081" s="23" t="s">
        <v>9712</v>
      </c>
      <c r="L7081" s="23" t="s">
        <v>9538</v>
      </c>
      <c r="M7081" s="23">
        <f>YEAR(Tabla2[[#This Row],[Fecha de creación]])</f>
        <v>2022</v>
      </c>
      <c r="N7081" s="23">
        <f>MONTH(Tabla2[[#This Row],[Fecha de creación]])</f>
        <v>2</v>
      </c>
    </row>
    <row r="7082" spans="1:14" x14ac:dyDescent="0.25">
      <c r="A7082" s="26">
        <v>44610.622604166667</v>
      </c>
      <c r="B7082" s="23" t="s">
        <v>56</v>
      </c>
      <c r="C7082" s="23" t="s">
        <v>9018</v>
      </c>
      <c r="D7082" s="23" t="s">
        <v>382</v>
      </c>
      <c r="E7082" s="23" t="s">
        <v>1</v>
      </c>
      <c r="F7082" s="23" t="s">
        <v>7</v>
      </c>
      <c r="G7082" s="23" t="s">
        <v>975</v>
      </c>
      <c r="H7082" s="2" t="s">
        <v>8893</v>
      </c>
      <c r="I7082" s="23" t="s">
        <v>7342</v>
      </c>
      <c r="J7082" s="23" t="s">
        <v>958</v>
      </c>
      <c r="K7082" s="23" t="s">
        <v>9712</v>
      </c>
      <c r="L7082" s="23" t="s">
        <v>9539</v>
      </c>
      <c r="M7082" s="23">
        <f>YEAR(Tabla2[[#This Row],[Fecha de creación]])</f>
        <v>2022</v>
      </c>
      <c r="N7082" s="23">
        <f>MONTH(Tabla2[[#This Row],[Fecha de creación]])</f>
        <v>2</v>
      </c>
    </row>
    <row r="7083" spans="1:14" x14ac:dyDescent="0.25">
      <c r="A7083" s="26">
        <v>44610.624444444446</v>
      </c>
      <c r="B7083" s="23" t="s">
        <v>56</v>
      </c>
      <c r="C7083" s="23" t="s">
        <v>9019</v>
      </c>
      <c r="D7083" s="23" t="s">
        <v>1029</v>
      </c>
      <c r="E7083" s="23" t="s">
        <v>1</v>
      </c>
      <c r="F7083" s="23" t="s">
        <v>7</v>
      </c>
      <c r="G7083" s="23" t="s">
        <v>975</v>
      </c>
      <c r="H7083" s="2" t="s">
        <v>8893</v>
      </c>
      <c r="I7083" s="23" t="s">
        <v>7342</v>
      </c>
      <c r="J7083" s="23" t="s">
        <v>958</v>
      </c>
      <c r="K7083" s="23" t="s">
        <v>9712</v>
      </c>
      <c r="L7083" s="23" t="s">
        <v>9538</v>
      </c>
      <c r="M7083" s="23">
        <f>YEAR(Tabla2[[#This Row],[Fecha de creación]])</f>
        <v>2022</v>
      </c>
      <c r="N7083" s="23">
        <f>MONTH(Tabla2[[#This Row],[Fecha de creación]])</f>
        <v>2</v>
      </c>
    </row>
    <row r="7084" spans="1:14" x14ac:dyDescent="0.25">
      <c r="A7084" s="26">
        <v>44610.6246875</v>
      </c>
      <c r="B7084" s="23" t="s">
        <v>0</v>
      </c>
      <c r="C7084" s="23" t="s">
        <v>9020</v>
      </c>
      <c r="D7084" s="23" t="s">
        <v>7391</v>
      </c>
      <c r="E7084" s="23" t="s">
        <v>1</v>
      </c>
      <c r="F7084" s="23" t="s">
        <v>22</v>
      </c>
      <c r="G7084" s="23" t="s">
        <v>975</v>
      </c>
      <c r="H7084" s="2" t="s">
        <v>8893</v>
      </c>
      <c r="I7084" s="23" t="s">
        <v>7603</v>
      </c>
      <c r="J7084" s="23" t="s">
        <v>59</v>
      </c>
      <c r="K7084" s="23" t="s">
        <v>9712</v>
      </c>
      <c r="L7084" s="23" t="s">
        <v>9538</v>
      </c>
      <c r="M7084" s="23">
        <f>YEAR(Tabla2[[#This Row],[Fecha de creación]])</f>
        <v>2022</v>
      </c>
      <c r="N7084" s="23">
        <f>MONTH(Tabla2[[#This Row],[Fecha de creación]])</f>
        <v>2</v>
      </c>
    </row>
    <row r="7085" spans="1:14" x14ac:dyDescent="0.25">
      <c r="A7085" s="26">
        <v>44610.636192129627</v>
      </c>
      <c r="B7085" s="23" t="s">
        <v>189</v>
      </c>
      <c r="C7085" s="23" t="s">
        <v>9021</v>
      </c>
      <c r="D7085" s="23" t="s">
        <v>7351</v>
      </c>
      <c r="E7085" s="23" t="s">
        <v>1</v>
      </c>
      <c r="F7085" s="23" t="s">
        <v>7</v>
      </c>
      <c r="G7085" s="23" t="s">
        <v>3</v>
      </c>
      <c r="H7085" s="2" t="s">
        <v>8893</v>
      </c>
      <c r="I7085" s="23" t="s">
        <v>7338</v>
      </c>
      <c r="J7085" s="23" t="s">
        <v>958</v>
      </c>
      <c r="K7085" s="23" t="s">
        <v>9712</v>
      </c>
      <c r="L7085" s="23" t="s">
        <v>9538</v>
      </c>
      <c r="M7085" s="23">
        <f>YEAR(Tabla2[[#This Row],[Fecha de creación]])</f>
        <v>2022</v>
      </c>
      <c r="N7085" s="23">
        <f>MONTH(Tabla2[[#This Row],[Fecha de creación]])</f>
        <v>2</v>
      </c>
    </row>
    <row r="7086" spans="1:14" x14ac:dyDescent="0.25">
      <c r="A7086" s="26">
        <v>44610.64707175926</v>
      </c>
      <c r="B7086" s="23" t="s">
        <v>0</v>
      </c>
      <c r="C7086" s="23" t="s">
        <v>9022</v>
      </c>
      <c r="D7086" s="23" t="s">
        <v>275</v>
      </c>
      <c r="E7086" s="23" t="s">
        <v>1</v>
      </c>
      <c r="F7086" s="23" t="s">
        <v>7</v>
      </c>
      <c r="G7086" s="23" t="s">
        <v>975</v>
      </c>
      <c r="H7086" s="2" t="s">
        <v>8893</v>
      </c>
      <c r="I7086" s="23" t="s">
        <v>7603</v>
      </c>
      <c r="J7086" s="23" t="s">
        <v>59</v>
      </c>
      <c r="K7086" s="23" t="s">
        <v>9712</v>
      </c>
      <c r="L7086" s="23" t="s">
        <v>9538</v>
      </c>
      <c r="M7086" s="23">
        <f>YEAR(Tabla2[[#This Row],[Fecha de creación]])</f>
        <v>2022</v>
      </c>
      <c r="N7086" s="23">
        <f>MONTH(Tabla2[[#This Row],[Fecha de creación]])</f>
        <v>2</v>
      </c>
    </row>
    <row r="7087" spans="1:14" x14ac:dyDescent="0.25">
      <c r="A7087" s="26">
        <v>44610.649050925924</v>
      </c>
      <c r="B7087" s="23" t="s">
        <v>56</v>
      </c>
      <c r="C7087" s="23" t="s">
        <v>9023</v>
      </c>
      <c r="D7087" s="23" t="s">
        <v>7351</v>
      </c>
      <c r="E7087" s="23" t="s">
        <v>1</v>
      </c>
      <c r="F7087" s="23" t="s">
        <v>7</v>
      </c>
      <c r="G7087" s="23" t="s">
        <v>975</v>
      </c>
      <c r="H7087" s="2" t="s">
        <v>8893</v>
      </c>
      <c r="I7087" s="23" t="s">
        <v>7342</v>
      </c>
      <c r="J7087" s="23" t="s">
        <v>958</v>
      </c>
      <c r="K7087" s="23" t="s">
        <v>9712</v>
      </c>
      <c r="L7087" s="23" t="s">
        <v>9539</v>
      </c>
      <c r="M7087" s="23">
        <f>YEAR(Tabla2[[#This Row],[Fecha de creación]])</f>
        <v>2022</v>
      </c>
      <c r="N7087" s="23">
        <f>MONTH(Tabla2[[#This Row],[Fecha de creación]])</f>
        <v>2</v>
      </c>
    </row>
    <row r="7088" spans="1:14" x14ac:dyDescent="0.25">
      <c r="A7088" s="26">
        <v>44610.649652777778</v>
      </c>
      <c r="B7088" s="23" t="s">
        <v>0</v>
      </c>
      <c r="C7088" s="23" t="s">
        <v>9024</v>
      </c>
      <c r="D7088" s="23" t="s">
        <v>7391</v>
      </c>
      <c r="E7088" s="23" t="s">
        <v>1</v>
      </c>
      <c r="F7088" s="23" t="s">
        <v>22</v>
      </c>
      <c r="G7088" s="23" t="s">
        <v>975</v>
      </c>
      <c r="H7088" s="2" t="s">
        <v>8893</v>
      </c>
      <c r="I7088" s="23" t="s">
        <v>7603</v>
      </c>
      <c r="J7088" s="23" t="s">
        <v>59</v>
      </c>
      <c r="K7088" s="23" t="s">
        <v>9712</v>
      </c>
      <c r="L7088" s="23" t="s">
        <v>9539</v>
      </c>
      <c r="M7088" s="23">
        <f>YEAR(Tabla2[[#This Row],[Fecha de creación]])</f>
        <v>2022</v>
      </c>
      <c r="N7088" s="23">
        <f>MONTH(Tabla2[[#This Row],[Fecha de creación]])</f>
        <v>2</v>
      </c>
    </row>
    <row r="7089" spans="1:14" x14ac:dyDescent="0.25">
      <c r="A7089" s="26">
        <v>44610.655902777777</v>
      </c>
      <c r="B7089" s="23" t="s">
        <v>0</v>
      </c>
      <c r="C7089" s="23" t="s">
        <v>9025</v>
      </c>
      <c r="D7089" s="23" t="s">
        <v>49</v>
      </c>
      <c r="E7089" s="23" t="s">
        <v>1</v>
      </c>
      <c r="F7089" s="23" t="s">
        <v>7</v>
      </c>
      <c r="G7089" s="23" t="s">
        <v>3</v>
      </c>
      <c r="H7089" s="2" t="s">
        <v>8893</v>
      </c>
      <c r="I7089" s="23" t="s">
        <v>7603</v>
      </c>
      <c r="J7089" s="23" t="s">
        <v>59</v>
      </c>
      <c r="K7089" s="23" t="s">
        <v>9712</v>
      </c>
      <c r="L7089" s="23" t="s">
        <v>9538</v>
      </c>
      <c r="M7089" s="23">
        <f>YEAR(Tabla2[[#This Row],[Fecha de creación]])</f>
        <v>2022</v>
      </c>
      <c r="N7089" s="23">
        <f>MONTH(Tabla2[[#This Row],[Fecha de creación]])</f>
        <v>2</v>
      </c>
    </row>
    <row r="7090" spans="1:14" x14ac:dyDescent="0.25">
      <c r="A7090" s="26">
        <v>44610.661805555559</v>
      </c>
      <c r="B7090" s="23" t="s">
        <v>0</v>
      </c>
      <c r="C7090" s="23" t="s">
        <v>9026</v>
      </c>
      <c r="D7090" s="23" t="s">
        <v>9027</v>
      </c>
      <c r="E7090" s="23" t="s">
        <v>1</v>
      </c>
      <c r="F7090" s="23" t="s">
        <v>22</v>
      </c>
      <c r="G7090" s="23" t="s">
        <v>975</v>
      </c>
      <c r="H7090" s="2" t="s">
        <v>8893</v>
      </c>
      <c r="I7090" s="23" t="s">
        <v>7412</v>
      </c>
      <c r="J7090" s="23"/>
      <c r="K7090" s="23" t="s">
        <v>9712</v>
      </c>
      <c r="L7090" s="23" t="s">
        <v>9538</v>
      </c>
      <c r="M7090" s="23">
        <f>YEAR(Tabla2[[#This Row],[Fecha de creación]])</f>
        <v>2022</v>
      </c>
      <c r="N7090" s="23">
        <f>MONTH(Tabla2[[#This Row],[Fecha de creación]])</f>
        <v>2</v>
      </c>
    </row>
    <row r="7091" spans="1:14" x14ac:dyDescent="0.25">
      <c r="A7091" s="26">
        <v>44610.665844907409</v>
      </c>
      <c r="B7091" s="23" t="s">
        <v>0</v>
      </c>
      <c r="C7091" s="23" t="s">
        <v>9028</v>
      </c>
      <c r="D7091" s="23" t="s">
        <v>8927</v>
      </c>
      <c r="E7091" s="23" t="s">
        <v>1</v>
      </c>
      <c r="F7091" s="23" t="s">
        <v>7</v>
      </c>
      <c r="G7091" s="23" t="s">
        <v>975</v>
      </c>
      <c r="H7091" s="2" t="s">
        <v>8893</v>
      </c>
      <c r="I7091" s="23" t="s">
        <v>7680</v>
      </c>
      <c r="J7091" s="23" t="s">
        <v>958</v>
      </c>
      <c r="K7091" s="23" t="s">
        <v>9712</v>
      </c>
      <c r="L7091" s="23" t="s">
        <v>9538</v>
      </c>
      <c r="M7091" s="23">
        <f>YEAR(Tabla2[[#This Row],[Fecha de creación]])</f>
        <v>2022</v>
      </c>
      <c r="N7091" s="23">
        <f>MONTH(Tabla2[[#This Row],[Fecha de creación]])</f>
        <v>2</v>
      </c>
    </row>
    <row r="7092" spans="1:14" x14ac:dyDescent="0.25">
      <c r="A7092" s="26">
        <v>44610.671956018516</v>
      </c>
      <c r="B7092" s="23" t="s">
        <v>56</v>
      </c>
      <c r="C7092" s="23" t="s">
        <v>9029</v>
      </c>
      <c r="D7092" s="23" t="s">
        <v>7351</v>
      </c>
      <c r="E7092" s="23" t="s">
        <v>1</v>
      </c>
      <c r="F7092" s="23" t="s">
        <v>7</v>
      </c>
      <c r="G7092" s="23" t="s">
        <v>3</v>
      </c>
      <c r="H7092" s="2" t="s">
        <v>8893</v>
      </c>
      <c r="I7092" s="23" t="s">
        <v>7342</v>
      </c>
      <c r="J7092" s="23" t="s">
        <v>958</v>
      </c>
      <c r="K7092" s="23" t="s">
        <v>9712</v>
      </c>
      <c r="L7092" s="23" t="s">
        <v>9539</v>
      </c>
      <c r="M7092" s="23">
        <f>YEAR(Tabla2[[#This Row],[Fecha de creación]])</f>
        <v>2022</v>
      </c>
      <c r="N7092" s="23">
        <f>MONTH(Tabla2[[#This Row],[Fecha de creación]])</f>
        <v>2</v>
      </c>
    </row>
    <row r="7093" spans="1:14" x14ac:dyDescent="0.25">
      <c r="A7093" s="26">
        <v>44610.673460648148</v>
      </c>
      <c r="B7093" s="23" t="s">
        <v>0</v>
      </c>
      <c r="C7093" s="23" t="s">
        <v>9030</v>
      </c>
      <c r="D7093" s="23" t="s">
        <v>8927</v>
      </c>
      <c r="E7093" s="23" t="s">
        <v>1</v>
      </c>
      <c r="F7093" s="23" t="s">
        <v>7</v>
      </c>
      <c r="G7093" s="23" t="s">
        <v>975</v>
      </c>
      <c r="H7093" s="2" t="s">
        <v>8893</v>
      </c>
      <c r="I7093" s="23" t="s">
        <v>7680</v>
      </c>
      <c r="J7093" s="23" t="s">
        <v>958</v>
      </c>
      <c r="K7093" s="23" t="s">
        <v>9712</v>
      </c>
      <c r="L7093" s="23" t="s">
        <v>9538</v>
      </c>
      <c r="M7093" s="23">
        <f>YEAR(Tabla2[[#This Row],[Fecha de creación]])</f>
        <v>2022</v>
      </c>
      <c r="N7093" s="23">
        <f>MONTH(Tabla2[[#This Row],[Fecha de creación]])</f>
        <v>2</v>
      </c>
    </row>
    <row r="7094" spans="1:14" x14ac:dyDescent="0.25">
      <c r="A7094" s="26">
        <v>44610.699594907404</v>
      </c>
      <c r="B7094" s="23" t="s">
        <v>100</v>
      </c>
      <c r="C7094" s="23" t="s">
        <v>9031</v>
      </c>
      <c r="D7094" s="23" t="s">
        <v>8927</v>
      </c>
      <c r="E7094" s="23" t="s">
        <v>1</v>
      </c>
      <c r="F7094" s="23" t="s">
        <v>7</v>
      </c>
      <c r="G7094" s="23" t="s">
        <v>975</v>
      </c>
      <c r="H7094" s="2" t="s">
        <v>8893</v>
      </c>
      <c r="I7094" s="23" t="s">
        <v>7966</v>
      </c>
      <c r="J7094" s="23" t="s">
        <v>958</v>
      </c>
      <c r="K7094" s="23" t="s">
        <v>9712</v>
      </c>
      <c r="L7094" s="23" t="s">
        <v>9538</v>
      </c>
      <c r="M7094" s="23">
        <f>YEAR(Tabla2[[#This Row],[Fecha de creación]])</f>
        <v>2022</v>
      </c>
      <c r="N7094" s="23">
        <f>MONTH(Tabla2[[#This Row],[Fecha de creación]])</f>
        <v>2</v>
      </c>
    </row>
    <row r="7095" spans="1:14" x14ac:dyDescent="0.25">
      <c r="A7095" s="26">
        <v>44610.706747685188</v>
      </c>
      <c r="B7095" s="23" t="s">
        <v>0</v>
      </c>
      <c r="C7095" s="23" t="s">
        <v>9032</v>
      </c>
      <c r="D7095" s="23" t="s">
        <v>7521</v>
      </c>
      <c r="E7095" s="23" t="s">
        <v>1</v>
      </c>
      <c r="F7095" s="23" t="s">
        <v>22</v>
      </c>
      <c r="G7095" s="23" t="s">
        <v>975</v>
      </c>
      <c r="H7095" s="2" t="s">
        <v>8893</v>
      </c>
      <c r="I7095" s="23" t="s">
        <v>7412</v>
      </c>
      <c r="J7095" s="23"/>
      <c r="K7095" s="23" t="s">
        <v>9712</v>
      </c>
      <c r="L7095" s="23" t="s">
        <v>9538</v>
      </c>
      <c r="M7095" s="23">
        <f>YEAR(Tabla2[[#This Row],[Fecha de creación]])</f>
        <v>2022</v>
      </c>
      <c r="N7095" s="23">
        <f>MONTH(Tabla2[[#This Row],[Fecha de creación]])</f>
        <v>2</v>
      </c>
    </row>
    <row r="7096" spans="1:14" x14ac:dyDescent="0.25">
      <c r="A7096" s="26">
        <v>44610.715451388889</v>
      </c>
      <c r="B7096" s="23" t="s">
        <v>0</v>
      </c>
      <c r="C7096" s="23" t="s">
        <v>9033</v>
      </c>
      <c r="D7096" s="23" t="s">
        <v>7391</v>
      </c>
      <c r="E7096" s="23" t="s">
        <v>1</v>
      </c>
      <c r="F7096" s="23" t="s">
        <v>22</v>
      </c>
      <c r="G7096" s="23" t="s">
        <v>975</v>
      </c>
      <c r="H7096" s="2" t="s">
        <v>8893</v>
      </c>
      <c r="I7096" s="23" t="s">
        <v>7603</v>
      </c>
      <c r="J7096" s="23" t="s">
        <v>59</v>
      </c>
      <c r="K7096" s="23" t="s">
        <v>9712</v>
      </c>
      <c r="L7096" s="23" t="s">
        <v>9538</v>
      </c>
      <c r="M7096" s="23">
        <f>YEAR(Tabla2[[#This Row],[Fecha de creación]])</f>
        <v>2022</v>
      </c>
      <c r="N7096" s="23">
        <f>MONTH(Tabla2[[#This Row],[Fecha de creación]])</f>
        <v>2</v>
      </c>
    </row>
    <row r="7097" spans="1:14" x14ac:dyDescent="0.25">
      <c r="A7097" s="26">
        <v>44610.717824074076</v>
      </c>
      <c r="B7097" s="23" t="s">
        <v>0</v>
      </c>
      <c r="C7097" s="23" t="s">
        <v>9034</v>
      </c>
      <c r="D7097" s="23" t="s">
        <v>275</v>
      </c>
      <c r="E7097" s="23" t="s">
        <v>1</v>
      </c>
      <c r="F7097" s="23" t="s">
        <v>7</v>
      </c>
      <c r="G7097" s="23" t="s">
        <v>3</v>
      </c>
      <c r="H7097" s="2" t="s">
        <v>8893</v>
      </c>
      <c r="I7097" s="23" t="s">
        <v>7603</v>
      </c>
      <c r="J7097" s="23" t="s">
        <v>59</v>
      </c>
      <c r="K7097" s="23" t="s">
        <v>9712</v>
      </c>
      <c r="L7097" s="23" t="s">
        <v>9538</v>
      </c>
      <c r="M7097" s="23">
        <f>YEAR(Tabla2[[#This Row],[Fecha de creación]])</f>
        <v>2022</v>
      </c>
      <c r="N7097" s="23">
        <f>MONTH(Tabla2[[#This Row],[Fecha de creación]])</f>
        <v>2</v>
      </c>
    </row>
    <row r="7098" spans="1:14" x14ac:dyDescent="0.25">
      <c r="A7098" s="26">
        <v>44610.759583333333</v>
      </c>
      <c r="B7098" s="23" t="s">
        <v>0</v>
      </c>
      <c r="C7098" s="23" t="s">
        <v>9035</v>
      </c>
      <c r="D7098" s="23" t="s">
        <v>987</v>
      </c>
      <c r="E7098" s="23" t="s">
        <v>1</v>
      </c>
      <c r="F7098" s="23" t="s">
        <v>7</v>
      </c>
      <c r="G7098" s="23" t="s">
        <v>1551</v>
      </c>
      <c r="H7098" s="2" t="s">
        <v>8893</v>
      </c>
      <c r="I7098" s="23" t="s">
        <v>11</v>
      </c>
      <c r="J7098" s="23" t="s">
        <v>59</v>
      </c>
      <c r="K7098" s="23" t="s">
        <v>9712</v>
      </c>
      <c r="L7098" s="23" t="s">
        <v>9538</v>
      </c>
      <c r="M7098" s="23">
        <f>YEAR(Tabla2[[#This Row],[Fecha de creación]])</f>
        <v>2022</v>
      </c>
      <c r="N7098" s="23">
        <f>MONTH(Tabla2[[#This Row],[Fecha de creación]])</f>
        <v>2</v>
      </c>
    </row>
    <row r="7099" spans="1:14" x14ac:dyDescent="0.25">
      <c r="A7099" s="26">
        <v>44611.45752314815</v>
      </c>
      <c r="B7099" s="23" t="s">
        <v>19</v>
      </c>
      <c r="C7099" s="23" t="s">
        <v>9036</v>
      </c>
      <c r="D7099" s="23" t="s">
        <v>9037</v>
      </c>
      <c r="E7099" s="23" t="s">
        <v>1</v>
      </c>
      <c r="F7099" s="23" t="s">
        <v>7</v>
      </c>
      <c r="G7099" s="23" t="s">
        <v>975</v>
      </c>
      <c r="H7099" s="2" t="s">
        <v>8893</v>
      </c>
      <c r="I7099" s="23" t="s">
        <v>23</v>
      </c>
      <c r="J7099" s="23"/>
      <c r="K7099" s="23" t="s">
        <v>9712</v>
      </c>
      <c r="L7099" s="23" t="s">
        <v>9538</v>
      </c>
      <c r="M7099" s="23">
        <f>YEAR(Tabla2[[#This Row],[Fecha de creación]])</f>
        <v>2022</v>
      </c>
      <c r="N7099" s="23">
        <f>MONTH(Tabla2[[#This Row],[Fecha de creación]])</f>
        <v>2</v>
      </c>
    </row>
    <row r="7100" spans="1:14" x14ac:dyDescent="0.25">
      <c r="A7100" s="26">
        <v>44611.460879629631</v>
      </c>
      <c r="B7100" s="23" t="s">
        <v>19</v>
      </c>
      <c r="C7100" s="23" t="s">
        <v>9038</v>
      </c>
      <c r="D7100" s="23" t="s">
        <v>9039</v>
      </c>
      <c r="E7100" s="23" t="s">
        <v>1</v>
      </c>
      <c r="F7100" s="23" t="s">
        <v>7</v>
      </c>
      <c r="G7100" s="23" t="s">
        <v>975</v>
      </c>
      <c r="H7100" s="2" t="s">
        <v>8893</v>
      </c>
      <c r="I7100" s="23" t="s">
        <v>23</v>
      </c>
      <c r="J7100" s="23"/>
      <c r="K7100" s="23" t="s">
        <v>9712</v>
      </c>
      <c r="L7100" s="23" t="s">
        <v>9538</v>
      </c>
      <c r="M7100" s="23">
        <f>YEAR(Tabla2[[#This Row],[Fecha de creación]])</f>
        <v>2022</v>
      </c>
      <c r="N7100" s="23">
        <f>MONTH(Tabla2[[#This Row],[Fecha de creación]])</f>
        <v>2</v>
      </c>
    </row>
    <row r="7101" spans="1:14" x14ac:dyDescent="0.25">
      <c r="A7101" s="26">
        <v>44611.547037037039</v>
      </c>
      <c r="B7101" s="23" t="s">
        <v>189</v>
      </c>
      <c r="C7101" s="23" t="s">
        <v>9040</v>
      </c>
      <c r="D7101" s="23" t="s">
        <v>131</v>
      </c>
      <c r="E7101" s="23" t="s">
        <v>1</v>
      </c>
      <c r="F7101" s="23" t="s">
        <v>7</v>
      </c>
      <c r="G7101" s="23" t="s">
        <v>975</v>
      </c>
      <c r="H7101" s="2" t="s">
        <v>8893</v>
      </c>
      <c r="I7101" s="23" t="s">
        <v>4486</v>
      </c>
      <c r="J7101" s="23" t="s">
        <v>59</v>
      </c>
      <c r="K7101" s="23" t="s">
        <v>9712</v>
      </c>
      <c r="L7101" s="23" t="s">
        <v>9538</v>
      </c>
      <c r="M7101" s="23">
        <f>YEAR(Tabla2[[#This Row],[Fecha de creación]])</f>
        <v>2022</v>
      </c>
      <c r="N7101" s="23">
        <f>MONTH(Tabla2[[#This Row],[Fecha de creación]])</f>
        <v>2</v>
      </c>
    </row>
    <row r="7102" spans="1:14" x14ac:dyDescent="0.25">
      <c r="A7102" s="26">
        <v>44611.588865740741</v>
      </c>
      <c r="B7102" s="23" t="s">
        <v>56</v>
      </c>
      <c r="C7102" s="23" t="s">
        <v>9041</v>
      </c>
      <c r="D7102" s="23" t="s">
        <v>586</v>
      </c>
      <c r="E7102" s="23" t="s">
        <v>1</v>
      </c>
      <c r="F7102" s="23" t="s">
        <v>7</v>
      </c>
      <c r="G7102" s="23" t="s">
        <v>3</v>
      </c>
      <c r="H7102" s="2" t="s">
        <v>8893</v>
      </c>
      <c r="I7102" s="23" t="s">
        <v>7342</v>
      </c>
      <c r="J7102" s="23" t="s">
        <v>59</v>
      </c>
      <c r="K7102" s="23" t="s">
        <v>9712</v>
      </c>
      <c r="L7102" s="23" t="s">
        <v>9538</v>
      </c>
      <c r="M7102" s="23">
        <f>YEAR(Tabla2[[#This Row],[Fecha de creación]])</f>
        <v>2022</v>
      </c>
      <c r="N7102" s="23">
        <f>MONTH(Tabla2[[#This Row],[Fecha de creación]])</f>
        <v>2</v>
      </c>
    </row>
    <row r="7103" spans="1:14" x14ac:dyDescent="0.25">
      <c r="A7103" s="26">
        <v>44611.59375</v>
      </c>
      <c r="B7103" s="23" t="s">
        <v>56</v>
      </c>
      <c r="C7103" s="23" t="s">
        <v>9042</v>
      </c>
      <c r="D7103" s="23" t="s">
        <v>4281</v>
      </c>
      <c r="E7103" s="23" t="s">
        <v>1</v>
      </c>
      <c r="F7103" s="23" t="s">
        <v>7</v>
      </c>
      <c r="G7103" s="23" t="s">
        <v>975</v>
      </c>
      <c r="H7103" s="2" t="s">
        <v>8893</v>
      </c>
      <c r="I7103" s="23" t="s">
        <v>7342</v>
      </c>
      <c r="J7103" s="23" t="s">
        <v>59</v>
      </c>
      <c r="K7103" s="23" t="s">
        <v>9712</v>
      </c>
      <c r="L7103" s="23" t="s">
        <v>9538</v>
      </c>
      <c r="M7103" s="23">
        <f>YEAR(Tabla2[[#This Row],[Fecha de creación]])</f>
        <v>2022</v>
      </c>
      <c r="N7103" s="23">
        <f>MONTH(Tabla2[[#This Row],[Fecha de creación]])</f>
        <v>2</v>
      </c>
    </row>
    <row r="7104" spans="1:14" x14ac:dyDescent="0.25">
      <c r="A7104" s="26">
        <v>44611.646550925929</v>
      </c>
      <c r="B7104" s="23" t="s">
        <v>189</v>
      </c>
      <c r="C7104" s="23" t="s">
        <v>9043</v>
      </c>
      <c r="D7104" s="23" t="s">
        <v>586</v>
      </c>
      <c r="E7104" s="23" t="s">
        <v>1</v>
      </c>
      <c r="F7104" s="23" t="s">
        <v>7</v>
      </c>
      <c r="G7104" s="23" t="s">
        <v>975</v>
      </c>
      <c r="H7104" s="2" t="s">
        <v>8893</v>
      </c>
      <c r="I7104" s="23" t="s">
        <v>7338</v>
      </c>
      <c r="J7104" s="23" t="s">
        <v>59</v>
      </c>
      <c r="K7104" s="23" t="s">
        <v>9712</v>
      </c>
      <c r="L7104" s="23" t="s">
        <v>9538</v>
      </c>
      <c r="M7104" s="23">
        <f>YEAR(Tabla2[[#This Row],[Fecha de creación]])</f>
        <v>2022</v>
      </c>
      <c r="N7104" s="23">
        <f>MONTH(Tabla2[[#This Row],[Fecha de creación]])</f>
        <v>2</v>
      </c>
    </row>
    <row r="7105" spans="1:14" x14ac:dyDescent="0.25">
      <c r="A7105" s="26">
        <v>44611.672013888892</v>
      </c>
      <c r="B7105" s="23" t="s">
        <v>0</v>
      </c>
      <c r="C7105" s="23" t="s">
        <v>9044</v>
      </c>
      <c r="D7105" s="23" t="s">
        <v>8927</v>
      </c>
      <c r="E7105" s="23" t="s">
        <v>1</v>
      </c>
      <c r="F7105" s="23" t="s">
        <v>7</v>
      </c>
      <c r="G7105" s="23" t="s">
        <v>975</v>
      </c>
      <c r="H7105" s="2" t="s">
        <v>8893</v>
      </c>
      <c r="I7105" s="23" t="s">
        <v>7680</v>
      </c>
      <c r="J7105" s="23" t="s">
        <v>958</v>
      </c>
      <c r="K7105" s="23" t="s">
        <v>9712</v>
      </c>
      <c r="L7105" s="23" t="s">
        <v>9538</v>
      </c>
      <c r="M7105" s="23">
        <f>YEAR(Tabla2[[#This Row],[Fecha de creación]])</f>
        <v>2022</v>
      </c>
      <c r="N7105" s="23">
        <f>MONTH(Tabla2[[#This Row],[Fecha de creación]])</f>
        <v>2</v>
      </c>
    </row>
    <row r="7106" spans="1:14" x14ac:dyDescent="0.25">
      <c r="A7106" s="26">
        <v>44611.676192129627</v>
      </c>
      <c r="B7106" s="23" t="s">
        <v>56</v>
      </c>
      <c r="C7106" s="23" t="s">
        <v>9045</v>
      </c>
      <c r="D7106" s="23" t="s">
        <v>382</v>
      </c>
      <c r="E7106" s="23" t="s">
        <v>1</v>
      </c>
      <c r="F7106" s="23" t="s">
        <v>7</v>
      </c>
      <c r="G7106" s="23" t="s">
        <v>975</v>
      </c>
      <c r="H7106" s="2" t="s">
        <v>8893</v>
      </c>
      <c r="I7106" s="23" t="s">
        <v>7342</v>
      </c>
      <c r="J7106" s="23" t="s">
        <v>958</v>
      </c>
      <c r="K7106" s="23" t="s">
        <v>9712</v>
      </c>
      <c r="L7106" s="23" t="s">
        <v>9538</v>
      </c>
      <c r="M7106" s="23">
        <f>YEAR(Tabla2[[#This Row],[Fecha de creación]])</f>
        <v>2022</v>
      </c>
      <c r="N7106" s="23">
        <f>MONTH(Tabla2[[#This Row],[Fecha de creación]])</f>
        <v>2</v>
      </c>
    </row>
    <row r="7107" spans="1:14" x14ac:dyDescent="0.25">
      <c r="A7107" s="26">
        <v>44611.676620370374</v>
      </c>
      <c r="B7107" s="23" t="s">
        <v>0</v>
      </c>
      <c r="C7107" s="23" t="s">
        <v>9046</v>
      </c>
      <c r="D7107" s="23" t="s">
        <v>9047</v>
      </c>
      <c r="E7107" s="23" t="s">
        <v>1</v>
      </c>
      <c r="F7107" s="23" t="s">
        <v>7</v>
      </c>
      <c r="G7107" s="23" t="s">
        <v>975</v>
      </c>
      <c r="H7107" s="2" t="s">
        <v>8893</v>
      </c>
      <c r="I7107" s="23" t="s">
        <v>7680</v>
      </c>
      <c r="J7107" s="23" t="s">
        <v>958</v>
      </c>
      <c r="K7107" s="23" t="s">
        <v>9712</v>
      </c>
      <c r="L7107" s="23" t="s">
        <v>9538</v>
      </c>
      <c r="M7107" s="23">
        <f>YEAR(Tabla2[[#This Row],[Fecha de creación]])</f>
        <v>2022</v>
      </c>
      <c r="N7107" s="23">
        <f>MONTH(Tabla2[[#This Row],[Fecha de creación]])</f>
        <v>2</v>
      </c>
    </row>
    <row r="7108" spans="1:14" x14ac:dyDescent="0.25">
      <c r="A7108" s="26">
        <v>44611.677881944444</v>
      </c>
      <c r="B7108" s="23" t="s">
        <v>56</v>
      </c>
      <c r="C7108" s="23" t="s">
        <v>9048</v>
      </c>
      <c r="D7108" s="23" t="s">
        <v>1029</v>
      </c>
      <c r="E7108" s="23" t="s">
        <v>1</v>
      </c>
      <c r="F7108" s="23" t="s">
        <v>7</v>
      </c>
      <c r="G7108" s="23" t="s">
        <v>975</v>
      </c>
      <c r="H7108" s="2" t="s">
        <v>8893</v>
      </c>
      <c r="I7108" s="23" t="s">
        <v>7342</v>
      </c>
      <c r="J7108" s="23" t="s">
        <v>958</v>
      </c>
      <c r="K7108" s="23" t="s">
        <v>9712</v>
      </c>
      <c r="L7108" s="23" t="s">
        <v>9538</v>
      </c>
      <c r="M7108" s="23">
        <f>YEAR(Tabla2[[#This Row],[Fecha de creación]])</f>
        <v>2022</v>
      </c>
      <c r="N7108" s="23">
        <f>MONTH(Tabla2[[#This Row],[Fecha de creación]])</f>
        <v>2</v>
      </c>
    </row>
    <row r="7109" spans="1:14" x14ac:dyDescent="0.25">
      <c r="A7109" s="26">
        <v>44611.68409722222</v>
      </c>
      <c r="B7109" s="23" t="s">
        <v>0</v>
      </c>
      <c r="C7109" s="23" t="s">
        <v>9049</v>
      </c>
      <c r="D7109" s="23" t="s">
        <v>982</v>
      </c>
      <c r="E7109" s="23" t="s">
        <v>1</v>
      </c>
      <c r="F7109" s="23" t="s">
        <v>22</v>
      </c>
      <c r="G7109" s="23" t="s">
        <v>975</v>
      </c>
      <c r="H7109" s="2" t="s">
        <v>8893</v>
      </c>
      <c r="I7109" s="23" t="s">
        <v>7680</v>
      </c>
      <c r="J7109" s="23"/>
      <c r="K7109" s="23" t="s">
        <v>9712</v>
      </c>
      <c r="L7109" s="23" t="s">
        <v>9538</v>
      </c>
      <c r="M7109" s="23">
        <f>YEAR(Tabla2[[#This Row],[Fecha de creación]])</f>
        <v>2022</v>
      </c>
      <c r="N7109" s="23">
        <f>MONTH(Tabla2[[#This Row],[Fecha de creación]])</f>
        <v>2</v>
      </c>
    </row>
    <row r="7110" spans="1:14" x14ac:dyDescent="0.25">
      <c r="A7110" s="26">
        <v>44612.449155092596</v>
      </c>
      <c r="B7110" s="23" t="s">
        <v>100</v>
      </c>
      <c r="C7110" s="23" t="s">
        <v>9050</v>
      </c>
      <c r="D7110" s="23" t="s">
        <v>8927</v>
      </c>
      <c r="E7110" s="23" t="s">
        <v>1</v>
      </c>
      <c r="F7110" s="23" t="s">
        <v>7</v>
      </c>
      <c r="G7110" s="23" t="s">
        <v>975</v>
      </c>
      <c r="H7110" s="2" t="s">
        <v>8893</v>
      </c>
      <c r="I7110" s="23" t="s">
        <v>7966</v>
      </c>
      <c r="J7110" s="23" t="s">
        <v>958</v>
      </c>
      <c r="K7110" s="23" t="s">
        <v>9712</v>
      </c>
      <c r="L7110" s="23" t="s">
        <v>9538</v>
      </c>
      <c r="M7110" s="23">
        <f>YEAR(Tabla2[[#This Row],[Fecha de creación]])</f>
        <v>2022</v>
      </c>
      <c r="N7110" s="23">
        <f>MONTH(Tabla2[[#This Row],[Fecha de creación]])</f>
        <v>2</v>
      </c>
    </row>
    <row r="7111" spans="1:14" x14ac:dyDescent="0.25">
      <c r="A7111" s="26">
        <v>44612.452175925922</v>
      </c>
      <c r="B7111" s="23" t="s">
        <v>100</v>
      </c>
      <c r="C7111" s="23" t="s">
        <v>9051</v>
      </c>
      <c r="D7111" s="23" t="s">
        <v>8927</v>
      </c>
      <c r="E7111" s="23" t="s">
        <v>1</v>
      </c>
      <c r="F7111" s="23" t="s">
        <v>7</v>
      </c>
      <c r="G7111" s="23" t="s">
        <v>975</v>
      </c>
      <c r="H7111" s="2" t="s">
        <v>8893</v>
      </c>
      <c r="I7111" s="23" t="s">
        <v>7966</v>
      </c>
      <c r="J7111" s="23" t="s">
        <v>958</v>
      </c>
      <c r="K7111" s="23" t="s">
        <v>9712</v>
      </c>
      <c r="L7111" s="23" t="s">
        <v>9538</v>
      </c>
      <c r="M7111" s="23">
        <f>YEAR(Tabla2[[#This Row],[Fecha de creación]])</f>
        <v>2022</v>
      </c>
      <c r="N7111" s="23">
        <f>MONTH(Tabla2[[#This Row],[Fecha de creación]])</f>
        <v>2</v>
      </c>
    </row>
    <row r="7112" spans="1:14" x14ac:dyDescent="0.25">
      <c r="A7112" s="26">
        <v>44612.453946759262</v>
      </c>
      <c r="B7112" s="23" t="s">
        <v>0</v>
      </c>
      <c r="C7112" s="23" t="s">
        <v>9052</v>
      </c>
      <c r="D7112" s="23" t="s">
        <v>21</v>
      </c>
      <c r="E7112" s="23" t="s">
        <v>1</v>
      </c>
      <c r="F7112" s="23" t="s">
        <v>7</v>
      </c>
      <c r="G7112" s="23" t="s">
        <v>975</v>
      </c>
      <c r="H7112" s="2" t="s">
        <v>8893</v>
      </c>
      <c r="I7112" s="23" t="s">
        <v>5999</v>
      </c>
      <c r="J7112" s="23"/>
      <c r="K7112" s="23" t="s">
        <v>9712</v>
      </c>
      <c r="L7112" s="23" t="s">
        <v>9539</v>
      </c>
      <c r="M7112" s="23">
        <f>YEAR(Tabla2[[#This Row],[Fecha de creación]])</f>
        <v>2022</v>
      </c>
      <c r="N7112" s="23">
        <f>MONTH(Tabla2[[#This Row],[Fecha de creación]])</f>
        <v>2</v>
      </c>
    </row>
    <row r="7113" spans="1:14" x14ac:dyDescent="0.25">
      <c r="A7113" s="26">
        <v>44612.457754629628</v>
      </c>
      <c r="B7113" s="23" t="s">
        <v>100</v>
      </c>
      <c r="C7113" s="23" t="s">
        <v>9053</v>
      </c>
      <c r="D7113" s="23" t="s">
        <v>8927</v>
      </c>
      <c r="E7113" s="23" t="s">
        <v>1</v>
      </c>
      <c r="F7113" s="23" t="s">
        <v>7</v>
      </c>
      <c r="G7113" s="23" t="s">
        <v>975</v>
      </c>
      <c r="H7113" s="2" t="s">
        <v>8893</v>
      </c>
      <c r="I7113" s="23" t="s">
        <v>7966</v>
      </c>
      <c r="J7113" s="23" t="s">
        <v>958</v>
      </c>
      <c r="K7113" s="23" t="s">
        <v>9712</v>
      </c>
      <c r="L7113" s="23" t="s">
        <v>9538</v>
      </c>
      <c r="M7113" s="23">
        <f>YEAR(Tabla2[[#This Row],[Fecha de creación]])</f>
        <v>2022</v>
      </c>
      <c r="N7113" s="23">
        <f>MONTH(Tabla2[[#This Row],[Fecha de creación]])</f>
        <v>2</v>
      </c>
    </row>
    <row r="7114" spans="1:14" x14ac:dyDescent="0.25">
      <c r="A7114" s="26">
        <v>44612.466828703706</v>
      </c>
      <c r="B7114" s="23" t="s">
        <v>0</v>
      </c>
      <c r="C7114" s="23" t="s">
        <v>9054</v>
      </c>
      <c r="D7114" s="23" t="s">
        <v>7419</v>
      </c>
      <c r="E7114" s="23" t="s">
        <v>1</v>
      </c>
      <c r="F7114" s="23" t="s">
        <v>22</v>
      </c>
      <c r="G7114" s="23" t="s">
        <v>975</v>
      </c>
      <c r="H7114" s="2" t="s">
        <v>8893</v>
      </c>
      <c r="I7114" s="23" t="s">
        <v>5999</v>
      </c>
      <c r="J7114" s="23"/>
      <c r="K7114" s="23" t="s">
        <v>9712</v>
      </c>
      <c r="L7114" s="23" t="s">
        <v>9539</v>
      </c>
      <c r="M7114" s="23">
        <f>YEAR(Tabla2[[#This Row],[Fecha de creación]])</f>
        <v>2022</v>
      </c>
      <c r="N7114" s="23">
        <f>MONTH(Tabla2[[#This Row],[Fecha de creación]])</f>
        <v>2</v>
      </c>
    </row>
    <row r="7115" spans="1:14" x14ac:dyDescent="0.25">
      <c r="A7115" s="26">
        <v>44612.46979166667</v>
      </c>
      <c r="B7115" s="23" t="s">
        <v>0</v>
      </c>
      <c r="C7115" s="23" t="s">
        <v>9055</v>
      </c>
      <c r="D7115" s="23" t="s">
        <v>8927</v>
      </c>
      <c r="E7115" s="23" t="s">
        <v>1</v>
      </c>
      <c r="F7115" s="23" t="s">
        <v>7</v>
      </c>
      <c r="G7115" s="23" t="s">
        <v>975</v>
      </c>
      <c r="H7115" s="2" t="s">
        <v>8893</v>
      </c>
      <c r="I7115" s="23" t="s">
        <v>7680</v>
      </c>
      <c r="J7115" s="23" t="s">
        <v>958</v>
      </c>
      <c r="K7115" s="23" t="s">
        <v>9712</v>
      </c>
      <c r="L7115" s="23" t="s">
        <v>9538</v>
      </c>
      <c r="M7115" s="23">
        <f>YEAR(Tabla2[[#This Row],[Fecha de creación]])</f>
        <v>2022</v>
      </c>
      <c r="N7115" s="23">
        <f>MONTH(Tabla2[[#This Row],[Fecha de creación]])</f>
        <v>2</v>
      </c>
    </row>
    <row r="7116" spans="1:14" x14ac:dyDescent="0.25">
      <c r="A7116" s="26">
        <v>44612.481099537035</v>
      </c>
      <c r="B7116" s="23" t="s">
        <v>0</v>
      </c>
      <c r="C7116" s="23" t="s">
        <v>9056</v>
      </c>
      <c r="D7116" s="23" t="s">
        <v>9057</v>
      </c>
      <c r="E7116" s="23" t="s">
        <v>1</v>
      </c>
      <c r="F7116" s="23" t="s">
        <v>7</v>
      </c>
      <c r="G7116" s="23" t="s">
        <v>975</v>
      </c>
      <c r="H7116" s="2" t="s">
        <v>8893</v>
      </c>
      <c r="I7116" s="23" t="s">
        <v>7680</v>
      </c>
      <c r="J7116" s="23" t="s">
        <v>59</v>
      </c>
      <c r="K7116" s="23" t="s">
        <v>9712</v>
      </c>
      <c r="L7116" s="23" t="s">
        <v>9538</v>
      </c>
      <c r="M7116" s="23">
        <f>YEAR(Tabla2[[#This Row],[Fecha de creación]])</f>
        <v>2022</v>
      </c>
      <c r="N7116" s="23">
        <f>MONTH(Tabla2[[#This Row],[Fecha de creación]])</f>
        <v>2</v>
      </c>
    </row>
    <row r="7117" spans="1:14" x14ac:dyDescent="0.25">
      <c r="A7117" s="26">
        <v>44612.483726851853</v>
      </c>
      <c r="B7117" s="23" t="s">
        <v>0</v>
      </c>
      <c r="C7117" s="23" t="s">
        <v>9058</v>
      </c>
      <c r="D7117" s="23" t="s">
        <v>382</v>
      </c>
      <c r="E7117" s="23" t="s">
        <v>1</v>
      </c>
      <c r="F7117" s="23" t="s">
        <v>7</v>
      </c>
      <c r="G7117" s="23" t="s">
        <v>975</v>
      </c>
      <c r="H7117" s="2" t="s">
        <v>8893</v>
      </c>
      <c r="I7117" s="23" t="s">
        <v>5999</v>
      </c>
      <c r="J7117" s="23"/>
      <c r="K7117" s="23" t="s">
        <v>9712</v>
      </c>
      <c r="L7117" s="23" t="s">
        <v>9539</v>
      </c>
      <c r="M7117" s="23">
        <f>YEAR(Tabla2[[#This Row],[Fecha de creación]])</f>
        <v>2022</v>
      </c>
      <c r="N7117" s="23">
        <f>MONTH(Tabla2[[#This Row],[Fecha de creación]])</f>
        <v>2</v>
      </c>
    </row>
    <row r="7118" spans="1:14" x14ac:dyDescent="0.25">
      <c r="A7118" s="26">
        <v>44612.4846875</v>
      </c>
      <c r="B7118" s="23" t="s">
        <v>0</v>
      </c>
      <c r="C7118" s="23" t="s">
        <v>9059</v>
      </c>
      <c r="D7118" s="23" t="s">
        <v>49</v>
      </c>
      <c r="E7118" s="23" t="s">
        <v>1</v>
      </c>
      <c r="F7118" s="23" t="s">
        <v>7</v>
      </c>
      <c r="G7118" s="23" t="s">
        <v>975</v>
      </c>
      <c r="H7118" s="2" t="s">
        <v>8893</v>
      </c>
      <c r="I7118" s="23" t="s">
        <v>5999</v>
      </c>
      <c r="J7118" s="23"/>
      <c r="K7118" s="23" t="s">
        <v>9712</v>
      </c>
      <c r="L7118" s="23" t="s">
        <v>9539</v>
      </c>
      <c r="M7118" s="23">
        <f>YEAR(Tabla2[[#This Row],[Fecha de creación]])</f>
        <v>2022</v>
      </c>
      <c r="N7118" s="23">
        <f>MONTH(Tabla2[[#This Row],[Fecha de creación]])</f>
        <v>2</v>
      </c>
    </row>
    <row r="7119" spans="1:14" x14ac:dyDescent="0.25">
      <c r="A7119" s="26">
        <v>44612.484803240739</v>
      </c>
      <c r="B7119" s="23" t="s">
        <v>0</v>
      </c>
      <c r="C7119" s="23" t="s">
        <v>9060</v>
      </c>
      <c r="D7119" s="23" t="s">
        <v>1344</v>
      </c>
      <c r="E7119" s="23" t="s">
        <v>1</v>
      </c>
      <c r="F7119" s="23" t="s">
        <v>7</v>
      </c>
      <c r="G7119" s="23" t="s">
        <v>975</v>
      </c>
      <c r="H7119" s="2" t="s">
        <v>8893</v>
      </c>
      <c r="I7119" s="23" t="s">
        <v>7680</v>
      </c>
      <c r="J7119" s="23" t="s">
        <v>59</v>
      </c>
      <c r="K7119" s="23" t="s">
        <v>9712</v>
      </c>
      <c r="L7119" s="23" t="s">
        <v>9539</v>
      </c>
      <c r="M7119" s="23">
        <f>YEAR(Tabla2[[#This Row],[Fecha de creación]])</f>
        <v>2022</v>
      </c>
      <c r="N7119" s="23">
        <f>MONTH(Tabla2[[#This Row],[Fecha de creación]])</f>
        <v>2</v>
      </c>
    </row>
    <row r="7120" spans="1:14" x14ac:dyDescent="0.25">
      <c r="A7120" s="26">
        <v>44612.486932870372</v>
      </c>
      <c r="B7120" s="23" t="s">
        <v>0</v>
      </c>
      <c r="C7120" s="23" t="s">
        <v>9061</v>
      </c>
      <c r="D7120" s="23" t="s">
        <v>719</v>
      </c>
      <c r="E7120" s="23" t="s">
        <v>1</v>
      </c>
      <c r="F7120" s="23" t="s">
        <v>7</v>
      </c>
      <c r="G7120" s="23" t="s">
        <v>975</v>
      </c>
      <c r="H7120" s="2" t="s">
        <v>8893</v>
      </c>
      <c r="I7120" s="23" t="s">
        <v>5999</v>
      </c>
      <c r="J7120" s="23"/>
      <c r="K7120" s="23" t="s">
        <v>9712</v>
      </c>
      <c r="L7120" s="23" t="s">
        <v>9539</v>
      </c>
      <c r="M7120" s="23">
        <f>YEAR(Tabla2[[#This Row],[Fecha de creación]])</f>
        <v>2022</v>
      </c>
      <c r="N7120" s="23">
        <f>MONTH(Tabla2[[#This Row],[Fecha de creación]])</f>
        <v>2</v>
      </c>
    </row>
    <row r="7121" spans="1:14" x14ac:dyDescent="0.25">
      <c r="A7121" s="26">
        <v>44612.501956018517</v>
      </c>
      <c r="B7121" s="23" t="s">
        <v>0</v>
      </c>
      <c r="C7121" s="23" t="s">
        <v>9062</v>
      </c>
      <c r="D7121" s="23" t="s">
        <v>719</v>
      </c>
      <c r="E7121" s="23" t="s">
        <v>1</v>
      </c>
      <c r="F7121" s="23" t="s">
        <v>7</v>
      </c>
      <c r="G7121" s="23" t="s">
        <v>975</v>
      </c>
      <c r="H7121" s="2" t="s">
        <v>8893</v>
      </c>
      <c r="I7121" s="23" t="s">
        <v>5999</v>
      </c>
      <c r="J7121" s="23"/>
      <c r="K7121" s="23" t="s">
        <v>9712</v>
      </c>
      <c r="L7121" s="23" t="s">
        <v>9538</v>
      </c>
      <c r="M7121" s="23">
        <f>YEAR(Tabla2[[#This Row],[Fecha de creación]])</f>
        <v>2022</v>
      </c>
      <c r="N7121" s="23">
        <f>MONTH(Tabla2[[#This Row],[Fecha de creación]])</f>
        <v>2</v>
      </c>
    </row>
    <row r="7122" spans="1:14" x14ac:dyDescent="0.25">
      <c r="A7122" s="26">
        <v>44612.508946759262</v>
      </c>
      <c r="B7122" s="23" t="s">
        <v>0</v>
      </c>
      <c r="C7122" s="23" t="s">
        <v>9063</v>
      </c>
      <c r="D7122" s="23" t="s">
        <v>297</v>
      </c>
      <c r="E7122" s="23" t="s">
        <v>1</v>
      </c>
      <c r="F7122" s="23" t="s">
        <v>7</v>
      </c>
      <c r="G7122" s="23" t="s">
        <v>1551</v>
      </c>
      <c r="H7122" s="2" t="s">
        <v>8893</v>
      </c>
      <c r="I7122" s="23" t="s">
        <v>11</v>
      </c>
      <c r="J7122" s="23"/>
      <c r="K7122" s="23" t="s">
        <v>9712</v>
      </c>
      <c r="L7122" s="23" t="s">
        <v>9538</v>
      </c>
      <c r="M7122" s="23">
        <f>YEAR(Tabla2[[#This Row],[Fecha de creación]])</f>
        <v>2022</v>
      </c>
      <c r="N7122" s="23">
        <f>MONTH(Tabla2[[#This Row],[Fecha de creación]])</f>
        <v>2</v>
      </c>
    </row>
    <row r="7123" spans="1:14" x14ac:dyDescent="0.25">
      <c r="A7123" s="26">
        <v>44612.510416666664</v>
      </c>
      <c r="B7123" s="23" t="s">
        <v>0</v>
      </c>
      <c r="C7123" s="23" t="s">
        <v>9064</v>
      </c>
      <c r="D7123" s="23" t="s">
        <v>719</v>
      </c>
      <c r="E7123" s="23" t="s">
        <v>1</v>
      </c>
      <c r="F7123" s="23" t="s">
        <v>7</v>
      </c>
      <c r="G7123" s="23" t="s">
        <v>975</v>
      </c>
      <c r="H7123" s="2" t="s">
        <v>8893</v>
      </c>
      <c r="I7123" s="23" t="s">
        <v>5999</v>
      </c>
      <c r="J7123" s="23"/>
      <c r="K7123" s="23" t="s">
        <v>9712</v>
      </c>
      <c r="L7123" s="23" t="s">
        <v>9538</v>
      </c>
      <c r="M7123" s="23">
        <f>YEAR(Tabla2[[#This Row],[Fecha de creación]])</f>
        <v>2022</v>
      </c>
      <c r="N7123" s="23">
        <f>MONTH(Tabla2[[#This Row],[Fecha de creación]])</f>
        <v>2</v>
      </c>
    </row>
    <row r="7124" spans="1:14" x14ac:dyDescent="0.25">
      <c r="A7124" s="26">
        <v>44612.535381944443</v>
      </c>
      <c r="B7124" s="23" t="s">
        <v>0</v>
      </c>
      <c r="C7124" s="23" t="s">
        <v>9065</v>
      </c>
      <c r="D7124" s="23" t="s">
        <v>218</v>
      </c>
      <c r="E7124" s="23" t="s">
        <v>1</v>
      </c>
      <c r="F7124" s="23" t="s">
        <v>7</v>
      </c>
      <c r="G7124" s="23" t="s">
        <v>1551</v>
      </c>
      <c r="H7124" s="2" t="s">
        <v>8893</v>
      </c>
      <c r="I7124" s="23" t="s">
        <v>11</v>
      </c>
      <c r="J7124" s="23"/>
      <c r="K7124" s="23" t="s">
        <v>9712</v>
      </c>
      <c r="L7124" s="23" t="s">
        <v>9539</v>
      </c>
      <c r="M7124" s="23">
        <f>YEAR(Tabla2[[#This Row],[Fecha de creación]])</f>
        <v>2022</v>
      </c>
      <c r="N7124" s="23">
        <f>MONTH(Tabla2[[#This Row],[Fecha de creación]])</f>
        <v>2</v>
      </c>
    </row>
    <row r="7125" spans="1:14" x14ac:dyDescent="0.25">
      <c r="A7125" s="26">
        <v>44612.66542824074</v>
      </c>
      <c r="B7125" s="23" t="s">
        <v>0</v>
      </c>
      <c r="C7125" s="23" t="s">
        <v>9066</v>
      </c>
      <c r="D7125" s="23" t="s">
        <v>21</v>
      </c>
      <c r="E7125" s="23" t="s">
        <v>1</v>
      </c>
      <c r="F7125" s="23" t="s">
        <v>7</v>
      </c>
      <c r="G7125" s="23" t="s">
        <v>975</v>
      </c>
      <c r="H7125" s="2" t="s">
        <v>8893</v>
      </c>
      <c r="I7125" s="23" t="s">
        <v>7680</v>
      </c>
      <c r="J7125" s="23" t="s">
        <v>59</v>
      </c>
      <c r="K7125" s="23" t="s">
        <v>9712</v>
      </c>
      <c r="L7125" s="23" t="s">
        <v>9538</v>
      </c>
      <c r="M7125" s="23">
        <f>YEAR(Tabla2[[#This Row],[Fecha de creación]])</f>
        <v>2022</v>
      </c>
      <c r="N7125" s="23">
        <f>MONTH(Tabla2[[#This Row],[Fecha de creación]])</f>
        <v>2</v>
      </c>
    </row>
    <row r="7126" spans="1:14" x14ac:dyDescent="0.25">
      <c r="A7126" s="26">
        <v>44612.732488425929</v>
      </c>
      <c r="B7126" s="23" t="s">
        <v>0</v>
      </c>
      <c r="C7126" s="23" t="s">
        <v>9067</v>
      </c>
      <c r="D7126" s="23" t="s">
        <v>6</v>
      </c>
      <c r="E7126" s="23" t="s">
        <v>1</v>
      </c>
      <c r="F7126" s="23" t="s">
        <v>7</v>
      </c>
      <c r="G7126" s="23" t="s">
        <v>975</v>
      </c>
      <c r="H7126" s="2" t="s">
        <v>8893</v>
      </c>
      <c r="I7126" s="23" t="s">
        <v>5999</v>
      </c>
      <c r="J7126" s="23"/>
      <c r="K7126" s="23" t="s">
        <v>9712</v>
      </c>
      <c r="L7126" s="23" t="s">
        <v>9538</v>
      </c>
      <c r="M7126" s="23">
        <f>YEAR(Tabla2[[#This Row],[Fecha de creación]])</f>
        <v>2022</v>
      </c>
      <c r="N7126" s="23">
        <f>MONTH(Tabla2[[#This Row],[Fecha de creación]])</f>
        <v>2</v>
      </c>
    </row>
    <row r="7127" spans="1:14" x14ac:dyDescent="0.25">
      <c r="A7127" s="26">
        <v>44612.738993055558</v>
      </c>
      <c r="B7127" s="23" t="s">
        <v>0</v>
      </c>
      <c r="C7127" s="23" t="s">
        <v>9068</v>
      </c>
      <c r="D7127" s="23" t="s">
        <v>6</v>
      </c>
      <c r="E7127" s="23" t="s">
        <v>1</v>
      </c>
      <c r="F7127" s="23" t="s">
        <v>7</v>
      </c>
      <c r="G7127" s="23" t="s">
        <v>3</v>
      </c>
      <c r="H7127" s="2" t="s">
        <v>8893</v>
      </c>
      <c r="I7127" s="23" t="s">
        <v>5999</v>
      </c>
      <c r="J7127" s="23"/>
      <c r="K7127" s="23" t="s">
        <v>9712</v>
      </c>
      <c r="L7127" s="23" t="s">
        <v>9538</v>
      </c>
      <c r="M7127" s="23">
        <f>YEAR(Tabla2[[#This Row],[Fecha de creación]])</f>
        <v>2022</v>
      </c>
      <c r="N7127" s="23">
        <f>MONTH(Tabla2[[#This Row],[Fecha de creación]])</f>
        <v>2</v>
      </c>
    </row>
    <row r="7128" spans="1:14" x14ac:dyDescent="0.25">
      <c r="A7128" s="26">
        <v>44612.771956018521</v>
      </c>
      <c r="B7128" s="23" t="s">
        <v>0</v>
      </c>
      <c r="C7128" s="23" t="s">
        <v>9069</v>
      </c>
      <c r="D7128" s="23" t="s">
        <v>51</v>
      </c>
      <c r="E7128" s="23" t="s">
        <v>1</v>
      </c>
      <c r="F7128" s="23" t="s">
        <v>2</v>
      </c>
      <c r="G7128" s="23" t="s">
        <v>1551</v>
      </c>
      <c r="H7128" s="2" t="s">
        <v>8893</v>
      </c>
      <c r="I7128" s="23" t="s">
        <v>7680</v>
      </c>
      <c r="J7128" s="23" t="s">
        <v>59</v>
      </c>
      <c r="K7128" s="23" t="s">
        <v>9712</v>
      </c>
      <c r="L7128" s="23" t="s">
        <v>9538</v>
      </c>
      <c r="M7128" s="23">
        <f>YEAR(Tabla2[[#This Row],[Fecha de creación]])</f>
        <v>2022</v>
      </c>
      <c r="N7128" s="23">
        <f>MONTH(Tabla2[[#This Row],[Fecha de creación]])</f>
        <v>2</v>
      </c>
    </row>
    <row r="7129" spans="1:14" x14ac:dyDescent="0.25">
      <c r="A7129" s="26">
        <v>44613.434548611112</v>
      </c>
      <c r="B7129" s="23" t="s">
        <v>7771</v>
      </c>
      <c r="C7129" s="23" t="s">
        <v>9070</v>
      </c>
      <c r="D7129" s="23" t="s">
        <v>9071</v>
      </c>
      <c r="E7129" s="23" t="s">
        <v>1</v>
      </c>
      <c r="F7129" s="23" t="s">
        <v>2</v>
      </c>
      <c r="G7129" s="23" t="s">
        <v>1551</v>
      </c>
      <c r="H7129" s="2" t="s">
        <v>8893</v>
      </c>
      <c r="I7129" s="23" t="s">
        <v>8907</v>
      </c>
      <c r="J7129" s="23" t="s">
        <v>59</v>
      </c>
      <c r="K7129" s="23" t="s">
        <v>9712</v>
      </c>
      <c r="L7129" s="23" t="s">
        <v>9539</v>
      </c>
      <c r="M7129" s="23">
        <f>YEAR(Tabla2[[#This Row],[Fecha de creación]])</f>
        <v>2022</v>
      </c>
      <c r="N7129" s="23">
        <f>MONTH(Tabla2[[#This Row],[Fecha de creación]])</f>
        <v>2</v>
      </c>
    </row>
    <row r="7130" spans="1:14" x14ac:dyDescent="0.25">
      <c r="A7130" s="26">
        <v>44613.435474537036</v>
      </c>
      <c r="B7130" s="23" t="s">
        <v>56</v>
      </c>
      <c r="C7130" s="23" t="s">
        <v>9072</v>
      </c>
      <c r="D7130" s="23" t="s">
        <v>172</v>
      </c>
      <c r="E7130" s="23" t="s">
        <v>1</v>
      </c>
      <c r="F7130" s="23" t="s">
        <v>2</v>
      </c>
      <c r="G7130" s="23" t="s">
        <v>1551</v>
      </c>
      <c r="H7130" s="2" t="s">
        <v>8893</v>
      </c>
      <c r="I7130" s="23" t="s">
        <v>7129</v>
      </c>
      <c r="J7130" s="23" t="s">
        <v>59</v>
      </c>
      <c r="K7130" s="23" t="s">
        <v>9712</v>
      </c>
      <c r="L7130" s="23" t="s">
        <v>9538</v>
      </c>
      <c r="M7130" s="23">
        <f>YEAR(Tabla2[[#This Row],[Fecha de creación]])</f>
        <v>2022</v>
      </c>
      <c r="N7130" s="23">
        <f>MONTH(Tabla2[[#This Row],[Fecha de creación]])</f>
        <v>2</v>
      </c>
    </row>
    <row r="7131" spans="1:14" x14ac:dyDescent="0.25">
      <c r="A7131" s="26">
        <v>44613.499259259261</v>
      </c>
      <c r="B7131" s="23" t="s">
        <v>189</v>
      </c>
      <c r="C7131" s="23" t="s">
        <v>9073</v>
      </c>
      <c r="D7131" s="23" t="s">
        <v>8191</v>
      </c>
      <c r="E7131" s="23" t="s">
        <v>1</v>
      </c>
      <c r="F7131" s="23" t="s">
        <v>22</v>
      </c>
      <c r="G7131" s="23" t="s">
        <v>975</v>
      </c>
      <c r="H7131" s="2" t="s">
        <v>8893</v>
      </c>
      <c r="I7131" s="23" t="s">
        <v>7338</v>
      </c>
      <c r="J7131" s="23" t="s">
        <v>59</v>
      </c>
      <c r="K7131" s="23" t="s">
        <v>9712</v>
      </c>
      <c r="L7131" s="23" t="s">
        <v>9539</v>
      </c>
      <c r="M7131" s="23">
        <f>YEAR(Tabla2[[#This Row],[Fecha de creación]])</f>
        <v>2022</v>
      </c>
      <c r="N7131" s="23">
        <f>MONTH(Tabla2[[#This Row],[Fecha de creación]])</f>
        <v>2</v>
      </c>
    </row>
    <row r="7132" spans="1:14" x14ac:dyDescent="0.25">
      <c r="A7132" s="26">
        <v>44613.502349537041</v>
      </c>
      <c r="B7132" s="23" t="s">
        <v>0</v>
      </c>
      <c r="C7132" s="23" t="s">
        <v>9074</v>
      </c>
      <c r="D7132" s="23" t="s">
        <v>6313</v>
      </c>
      <c r="E7132" s="23" t="s">
        <v>1</v>
      </c>
      <c r="F7132" s="23" t="s">
        <v>7</v>
      </c>
      <c r="G7132" s="23" t="s">
        <v>975</v>
      </c>
      <c r="H7132" s="2" t="s">
        <v>8893</v>
      </c>
      <c r="I7132" s="23" t="s">
        <v>7412</v>
      </c>
      <c r="J7132" s="23"/>
      <c r="K7132" s="23" t="s">
        <v>9712</v>
      </c>
      <c r="L7132" s="23" t="s">
        <v>9538</v>
      </c>
      <c r="M7132" s="23">
        <f>YEAR(Tabla2[[#This Row],[Fecha de creación]])</f>
        <v>2022</v>
      </c>
      <c r="N7132" s="23">
        <f>MONTH(Tabla2[[#This Row],[Fecha de creación]])</f>
        <v>2</v>
      </c>
    </row>
    <row r="7133" spans="1:14" x14ac:dyDescent="0.25">
      <c r="A7133" s="26">
        <v>44613.517118055555</v>
      </c>
      <c r="B7133" s="23" t="s">
        <v>189</v>
      </c>
      <c r="C7133" s="23" t="s">
        <v>9075</v>
      </c>
      <c r="D7133" s="23" t="s">
        <v>9076</v>
      </c>
      <c r="E7133" s="23" t="s">
        <v>1</v>
      </c>
      <c r="F7133" s="23" t="s">
        <v>22</v>
      </c>
      <c r="G7133" s="23" t="s">
        <v>975</v>
      </c>
      <c r="H7133" s="2" t="s">
        <v>8893</v>
      </c>
      <c r="I7133" s="23" t="s">
        <v>7338</v>
      </c>
      <c r="J7133" s="23" t="s">
        <v>59</v>
      </c>
      <c r="K7133" s="23" t="s">
        <v>9712</v>
      </c>
      <c r="L7133" s="23" t="s">
        <v>9538</v>
      </c>
      <c r="M7133" s="23">
        <f>YEAR(Tabla2[[#This Row],[Fecha de creación]])</f>
        <v>2022</v>
      </c>
      <c r="N7133" s="23">
        <f>MONTH(Tabla2[[#This Row],[Fecha de creación]])</f>
        <v>2</v>
      </c>
    </row>
    <row r="7134" spans="1:14" x14ac:dyDescent="0.25">
      <c r="A7134" s="26">
        <v>44613.531319444446</v>
      </c>
      <c r="B7134" s="23" t="s">
        <v>0</v>
      </c>
      <c r="C7134" s="23" t="s">
        <v>9077</v>
      </c>
      <c r="D7134" s="23" t="s">
        <v>49</v>
      </c>
      <c r="E7134" s="23" t="s">
        <v>1</v>
      </c>
      <c r="F7134" s="23" t="s">
        <v>7</v>
      </c>
      <c r="G7134" s="23" t="s">
        <v>3</v>
      </c>
      <c r="H7134" s="2" t="s">
        <v>8893</v>
      </c>
      <c r="I7134" s="23" t="s">
        <v>5999</v>
      </c>
      <c r="J7134" s="23"/>
      <c r="K7134" s="23" t="s">
        <v>9712</v>
      </c>
      <c r="L7134" s="23" t="s">
        <v>9538</v>
      </c>
      <c r="M7134" s="23">
        <f>YEAR(Tabla2[[#This Row],[Fecha de creación]])</f>
        <v>2022</v>
      </c>
      <c r="N7134" s="23">
        <f>MONTH(Tabla2[[#This Row],[Fecha de creación]])</f>
        <v>2</v>
      </c>
    </row>
    <row r="7135" spans="1:14" x14ac:dyDescent="0.25">
      <c r="A7135" s="26">
        <v>44613.538946759261</v>
      </c>
      <c r="B7135" s="23" t="s">
        <v>0</v>
      </c>
      <c r="C7135" s="23" t="s">
        <v>9078</v>
      </c>
      <c r="D7135" s="23" t="s">
        <v>6</v>
      </c>
      <c r="E7135" s="23" t="s">
        <v>1</v>
      </c>
      <c r="F7135" s="23" t="s">
        <v>7</v>
      </c>
      <c r="G7135" s="23" t="s">
        <v>975</v>
      </c>
      <c r="H7135" s="2" t="s">
        <v>8893</v>
      </c>
      <c r="I7135" s="23" t="s">
        <v>7412</v>
      </c>
      <c r="J7135" s="23"/>
      <c r="K7135" s="23" t="s">
        <v>9712</v>
      </c>
      <c r="L7135" s="23" t="s">
        <v>9538</v>
      </c>
      <c r="M7135" s="23">
        <f>YEAR(Tabla2[[#This Row],[Fecha de creación]])</f>
        <v>2022</v>
      </c>
      <c r="N7135" s="23">
        <f>MONTH(Tabla2[[#This Row],[Fecha de creación]])</f>
        <v>2</v>
      </c>
    </row>
    <row r="7136" spans="1:14" x14ac:dyDescent="0.25">
      <c r="A7136" s="26">
        <v>44613.554872685185</v>
      </c>
      <c r="B7136" s="23" t="s">
        <v>0</v>
      </c>
      <c r="C7136" s="23" t="s">
        <v>9079</v>
      </c>
      <c r="D7136" s="23" t="s">
        <v>3092</v>
      </c>
      <c r="E7136" s="23" t="s">
        <v>1</v>
      </c>
      <c r="F7136" s="23" t="s">
        <v>7</v>
      </c>
      <c r="G7136" s="23" t="s">
        <v>975</v>
      </c>
      <c r="H7136" s="2" t="s">
        <v>8893</v>
      </c>
      <c r="I7136" s="23" t="s">
        <v>7412</v>
      </c>
      <c r="J7136" s="23"/>
      <c r="K7136" s="23" t="s">
        <v>9712</v>
      </c>
      <c r="L7136" s="23" t="s">
        <v>9538</v>
      </c>
      <c r="M7136" s="23">
        <f>YEAR(Tabla2[[#This Row],[Fecha de creación]])</f>
        <v>2022</v>
      </c>
      <c r="N7136" s="23">
        <f>MONTH(Tabla2[[#This Row],[Fecha de creación]])</f>
        <v>2</v>
      </c>
    </row>
    <row r="7137" spans="1:14" x14ac:dyDescent="0.25">
      <c r="A7137" s="26">
        <v>44613.573449074072</v>
      </c>
      <c r="B7137" s="23" t="s">
        <v>0</v>
      </c>
      <c r="C7137" s="23" t="s">
        <v>9080</v>
      </c>
      <c r="D7137" s="23" t="s">
        <v>7521</v>
      </c>
      <c r="E7137" s="23" t="s">
        <v>1</v>
      </c>
      <c r="F7137" s="23" t="s">
        <v>22</v>
      </c>
      <c r="G7137" s="23" t="s">
        <v>975</v>
      </c>
      <c r="H7137" s="2" t="s">
        <v>8893</v>
      </c>
      <c r="I7137" s="23" t="s">
        <v>7412</v>
      </c>
      <c r="J7137" s="23"/>
      <c r="K7137" s="23" t="s">
        <v>9712</v>
      </c>
      <c r="L7137" s="23" t="s">
        <v>9538</v>
      </c>
      <c r="M7137" s="23">
        <f>YEAR(Tabla2[[#This Row],[Fecha de creación]])</f>
        <v>2022</v>
      </c>
      <c r="N7137" s="23">
        <f>MONTH(Tabla2[[#This Row],[Fecha de creación]])</f>
        <v>2</v>
      </c>
    </row>
    <row r="7138" spans="1:14" x14ac:dyDescent="0.25">
      <c r="A7138" s="26">
        <v>44613.580358796295</v>
      </c>
      <c r="B7138" s="23" t="s">
        <v>189</v>
      </c>
      <c r="C7138" s="23" t="s">
        <v>9081</v>
      </c>
      <c r="D7138" s="23" t="s">
        <v>7351</v>
      </c>
      <c r="E7138" s="23" t="s">
        <v>1</v>
      </c>
      <c r="F7138" s="23" t="s">
        <v>7</v>
      </c>
      <c r="G7138" s="23" t="s">
        <v>975</v>
      </c>
      <c r="H7138" s="2" t="s">
        <v>8893</v>
      </c>
      <c r="I7138" s="23" t="s">
        <v>7338</v>
      </c>
      <c r="J7138" s="23" t="s">
        <v>958</v>
      </c>
      <c r="K7138" s="23" t="s">
        <v>9712</v>
      </c>
      <c r="L7138" s="23" t="s">
        <v>9538</v>
      </c>
      <c r="M7138" s="23">
        <f>YEAR(Tabla2[[#This Row],[Fecha de creación]])</f>
        <v>2022</v>
      </c>
      <c r="N7138" s="23">
        <f>MONTH(Tabla2[[#This Row],[Fecha de creación]])</f>
        <v>2</v>
      </c>
    </row>
    <row r="7139" spans="1:14" x14ac:dyDescent="0.25">
      <c r="A7139" s="26">
        <v>44613.586018518516</v>
      </c>
      <c r="B7139" s="23" t="s">
        <v>189</v>
      </c>
      <c r="C7139" s="23" t="s">
        <v>9082</v>
      </c>
      <c r="D7139" s="23" t="s">
        <v>9076</v>
      </c>
      <c r="E7139" s="23" t="s">
        <v>1</v>
      </c>
      <c r="F7139" s="23" t="s">
        <v>7</v>
      </c>
      <c r="G7139" s="23" t="s">
        <v>1551</v>
      </c>
      <c r="H7139" s="2" t="s">
        <v>8893</v>
      </c>
      <c r="I7139" s="23" t="s">
        <v>7524</v>
      </c>
      <c r="J7139" s="23" t="s">
        <v>59</v>
      </c>
      <c r="K7139" s="23" t="s">
        <v>9712</v>
      </c>
      <c r="L7139" s="23" t="s">
        <v>9538</v>
      </c>
      <c r="M7139" s="23">
        <f>YEAR(Tabla2[[#This Row],[Fecha de creación]])</f>
        <v>2022</v>
      </c>
      <c r="N7139" s="23">
        <f>MONTH(Tabla2[[#This Row],[Fecha de creación]])</f>
        <v>2</v>
      </c>
    </row>
    <row r="7140" spans="1:14" x14ac:dyDescent="0.25">
      <c r="A7140" s="26">
        <v>44613.623020833336</v>
      </c>
      <c r="B7140" s="23" t="s">
        <v>189</v>
      </c>
      <c r="C7140" s="23" t="s">
        <v>9083</v>
      </c>
      <c r="D7140" s="23" t="s">
        <v>9084</v>
      </c>
      <c r="E7140" s="23" t="s">
        <v>1</v>
      </c>
      <c r="F7140" s="23" t="s">
        <v>22</v>
      </c>
      <c r="G7140" s="23" t="s">
        <v>975</v>
      </c>
      <c r="H7140" s="2" t="s">
        <v>8893</v>
      </c>
      <c r="I7140" s="23" t="s">
        <v>7338</v>
      </c>
      <c r="J7140" s="23" t="s">
        <v>59</v>
      </c>
      <c r="K7140" s="23" t="s">
        <v>9712</v>
      </c>
      <c r="L7140" s="23" t="s">
        <v>9538</v>
      </c>
      <c r="M7140" s="23">
        <f>YEAR(Tabla2[[#This Row],[Fecha de creación]])</f>
        <v>2022</v>
      </c>
      <c r="N7140" s="23">
        <f>MONTH(Tabla2[[#This Row],[Fecha de creación]])</f>
        <v>2</v>
      </c>
    </row>
    <row r="7141" spans="1:14" x14ac:dyDescent="0.25">
      <c r="A7141" s="26">
        <v>44613.629826388889</v>
      </c>
      <c r="B7141" s="23" t="s">
        <v>189</v>
      </c>
      <c r="C7141" s="23" t="s">
        <v>9085</v>
      </c>
      <c r="D7141" s="23" t="s">
        <v>7351</v>
      </c>
      <c r="E7141" s="23" t="s">
        <v>1</v>
      </c>
      <c r="F7141" s="23" t="s">
        <v>7</v>
      </c>
      <c r="G7141" s="23" t="s">
        <v>3</v>
      </c>
      <c r="H7141" s="2" t="s">
        <v>8893</v>
      </c>
      <c r="I7141" s="23" t="s">
        <v>7338</v>
      </c>
      <c r="J7141" s="23" t="s">
        <v>958</v>
      </c>
      <c r="K7141" s="23" t="s">
        <v>9712</v>
      </c>
      <c r="L7141" s="23" t="s">
        <v>9539</v>
      </c>
      <c r="M7141" s="23">
        <f>YEAR(Tabla2[[#This Row],[Fecha de creación]])</f>
        <v>2022</v>
      </c>
      <c r="N7141" s="23">
        <f>MONTH(Tabla2[[#This Row],[Fecha de creación]])</f>
        <v>2</v>
      </c>
    </row>
    <row r="7142" spans="1:14" x14ac:dyDescent="0.25">
      <c r="A7142" s="26">
        <v>44613.665856481479</v>
      </c>
      <c r="B7142" s="23" t="s">
        <v>100</v>
      </c>
      <c r="C7142" s="23" t="s">
        <v>9086</v>
      </c>
      <c r="D7142" s="23" t="s">
        <v>999</v>
      </c>
      <c r="E7142" s="23" t="s">
        <v>1</v>
      </c>
      <c r="F7142" s="23" t="s">
        <v>7</v>
      </c>
      <c r="G7142" s="23" t="s">
        <v>975</v>
      </c>
      <c r="H7142" s="2" t="s">
        <v>8893</v>
      </c>
      <c r="I7142" s="23" t="s">
        <v>7575</v>
      </c>
      <c r="J7142" s="23"/>
      <c r="K7142" s="23" t="s">
        <v>9712</v>
      </c>
      <c r="L7142" s="23" t="s">
        <v>9538</v>
      </c>
      <c r="M7142" s="23">
        <f>YEAR(Tabla2[[#This Row],[Fecha de creación]])</f>
        <v>2022</v>
      </c>
      <c r="N7142" s="23">
        <f>MONTH(Tabla2[[#This Row],[Fecha de creación]])</f>
        <v>2</v>
      </c>
    </row>
    <row r="7143" spans="1:14" x14ac:dyDescent="0.25">
      <c r="A7143" s="26">
        <v>44614.41914351852</v>
      </c>
      <c r="B7143" s="23" t="s">
        <v>7771</v>
      </c>
      <c r="C7143" s="23" t="s">
        <v>9087</v>
      </c>
      <c r="D7143" s="23" t="s">
        <v>9088</v>
      </c>
      <c r="E7143" s="23" t="s">
        <v>1</v>
      </c>
      <c r="F7143" s="23" t="s">
        <v>22</v>
      </c>
      <c r="G7143" s="23" t="s">
        <v>975</v>
      </c>
      <c r="H7143" s="2" t="s">
        <v>8893</v>
      </c>
      <c r="I7143" s="23" t="s">
        <v>8907</v>
      </c>
      <c r="J7143" s="23" t="s">
        <v>59</v>
      </c>
      <c r="K7143" s="23" t="s">
        <v>9712</v>
      </c>
      <c r="L7143" s="23" t="s">
        <v>9539</v>
      </c>
      <c r="M7143" s="23">
        <f>YEAR(Tabla2[[#This Row],[Fecha de creación]])</f>
        <v>2022</v>
      </c>
      <c r="N7143" s="23">
        <f>MONTH(Tabla2[[#This Row],[Fecha de creación]])</f>
        <v>2</v>
      </c>
    </row>
    <row r="7144" spans="1:14" x14ac:dyDescent="0.25">
      <c r="A7144" s="26">
        <v>44614.430266203701</v>
      </c>
      <c r="B7144" s="23" t="s">
        <v>189</v>
      </c>
      <c r="C7144" s="23" t="s">
        <v>9089</v>
      </c>
      <c r="D7144" s="23" t="s">
        <v>4281</v>
      </c>
      <c r="E7144" s="23" t="s">
        <v>1</v>
      </c>
      <c r="F7144" s="23" t="s">
        <v>7</v>
      </c>
      <c r="G7144" s="23" t="s">
        <v>975</v>
      </c>
      <c r="H7144" s="2" t="s">
        <v>8893</v>
      </c>
      <c r="I7144" s="23" t="s">
        <v>7338</v>
      </c>
      <c r="J7144" s="23" t="s">
        <v>59</v>
      </c>
      <c r="K7144" s="23" t="s">
        <v>9712</v>
      </c>
      <c r="L7144" s="23" t="s">
        <v>9538</v>
      </c>
      <c r="M7144" s="23">
        <f>YEAR(Tabla2[[#This Row],[Fecha de creación]])</f>
        <v>2022</v>
      </c>
      <c r="N7144" s="23">
        <f>MONTH(Tabla2[[#This Row],[Fecha de creación]])</f>
        <v>2</v>
      </c>
    </row>
    <row r="7145" spans="1:14" x14ac:dyDescent="0.25">
      <c r="A7145" s="26">
        <v>44614.481365740743</v>
      </c>
      <c r="B7145" s="23" t="s">
        <v>0</v>
      </c>
      <c r="C7145" s="23" t="s">
        <v>9090</v>
      </c>
      <c r="D7145" s="23" t="s">
        <v>535</v>
      </c>
      <c r="E7145" s="23" t="s">
        <v>1</v>
      </c>
      <c r="F7145" s="23" t="s">
        <v>7</v>
      </c>
      <c r="G7145" s="23" t="s">
        <v>975</v>
      </c>
      <c r="H7145" s="2" t="s">
        <v>8893</v>
      </c>
      <c r="I7145" s="23" t="s">
        <v>7412</v>
      </c>
      <c r="J7145" s="23"/>
      <c r="K7145" s="23" t="s">
        <v>9712</v>
      </c>
      <c r="L7145" s="23" t="s">
        <v>9538</v>
      </c>
      <c r="M7145" s="23">
        <f>YEAR(Tabla2[[#This Row],[Fecha de creación]])</f>
        <v>2022</v>
      </c>
      <c r="N7145" s="23">
        <f>MONTH(Tabla2[[#This Row],[Fecha de creación]])</f>
        <v>2</v>
      </c>
    </row>
    <row r="7146" spans="1:14" x14ac:dyDescent="0.25">
      <c r="A7146" s="26">
        <v>44614.508113425924</v>
      </c>
      <c r="B7146" s="23" t="s">
        <v>0</v>
      </c>
      <c r="C7146" s="23" t="s">
        <v>9091</v>
      </c>
      <c r="D7146" s="23" t="s">
        <v>7521</v>
      </c>
      <c r="E7146" s="23" t="s">
        <v>1</v>
      </c>
      <c r="F7146" s="23" t="s">
        <v>22</v>
      </c>
      <c r="G7146" s="23" t="s">
        <v>975</v>
      </c>
      <c r="H7146" s="2" t="s">
        <v>8893</v>
      </c>
      <c r="I7146" s="23" t="s">
        <v>7412</v>
      </c>
      <c r="J7146" s="23"/>
      <c r="K7146" s="23" t="s">
        <v>9712</v>
      </c>
      <c r="L7146" s="23" t="s">
        <v>9538</v>
      </c>
      <c r="M7146" s="23">
        <f>YEAR(Tabla2[[#This Row],[Fecha de creación]])</f>
        <v>2022</v>
      </c>
      <c r="N7146" s="23">
        <f>MONTH(Tabla2[[#This Row],[Fecha de creación]])</f>
        <v>2</v>
      </c>
    </row>
    <row r="7147" spans="1:14" x14ac:dyDescent="0.25">
      <c r="A7147" s="26">
        <v>44614.510914351849</v>
      </c>
      <c r="B7147" s="23" t="s">
        <v>100</v>
      </c>
      <c r="C7147" s="23" t="s">
        <v>9092</v>
      </c>
      <c r="D7147" s="23" t="s">
        <v>6</v>
      </c>
      <c r="E7147" s="23" t="s">
        <v>1</v>
      </c>
      <c r="F7147" s="23" t="s">
        <v>7</v>
      </c>
      <c r="G7147" s="23" t="s">
        <v>975</v>
      </c>
      <c r="H7147" s="2" t="s">
        <v>8893</v>
      </c>
      <c r="I7147" s="23" t="s">
        <v>6004</v>
      </c>
      <c r="J7147" s="23"/>
      <c r="K7147" s="23" t="s">
        <v>9712</v>
      </c>
      <c r="L7147" s="23" t="s">
        <v>9538</v>
      </c>
      <c r="M7147" s="23">
        <f>YEAR(Tabla2[[#This Row],[Fecha de creación]])</f>
        <v>2022</v>
      </c>
      <c r="N7147" s="23">
        <f>MONTH(Tabla2[[#This Row],[Fecha de creación]])</f>
        <v>2</v>
      </c>
    </row>
    <row r="7148" spans="1:14" x14ac:dyDescent="0.25">
      <c r="A7148" s="26">
        <v>44614.515231481484</v>
      </c>
      <c r="B7148" s="23" t="s">
        <v>56</v>
      </c>
      <c r="C7148" s="23" t="s">
        <v>9093</v>
      </c>
      <c r="D7148" s="23" t="s">
        <v>1029</v>
      </c>
      <c r="E7148" s="23" t="s">
        <v>1</v>
      </c>
      <c r="F7148" s="23" t="s">
        <v>7</v>
      </c>
      <c r="G7148" s="23" t="s">
        <v>975</v>
      </c>
      <c r="H7148" s="2" t="s">
        <v>8893</v>
      </c>
      <c r="I7148" s="23" t="s">
        <v>7342</v>
      </c>
      <c r="J7148" s="23" t="s">
        <v>958</v>
      </c>
      <c r="K7148" s="23" t="s">
        <v>9712</v>
      </c>
      <c r="L7148" s="23" t="s">
        <v>9538</v>
      </c>
      <c r="M7148" s="23">
        <f>YEAR(Tabla2[[#This Row],[Fecha de creación]])</f>
        <v>2022</v>
      </c>
      <c r="N7148" s="23">
        <f>MONTH(Tabla2[[#This Row],[Fecha de creación]])</f>
        <v>2</v>
      </c>
    </row>
    <row r="7149" spans="1:14" x14ac:dyDescent="0.25">
      <c r="A7149" s="26">
        <v>44614.520254629628</v>
      </c>
      <c r="B7149" s="23" t="s">
        <v>0</v>
      </c>
      <c r="C7149" s="23" t="s">
        <v>9094</v>
      </c>
      <c r="D7149" s="23" t="s">
        <v>6</v>
      </c>
      <c r="E7149" s="23" t="s">
        <v>1</v>
      </c>
      <c r="F7149" s="23" t="s">
        <v>7</v>
      </c>
      <c r="G7149" s="23" t="s">
        <v>975</v>
      </c>
      <c r="H7149" s="2" t="s">
        <v>8893</v>
      </c>
      <c r="I7149" s="23" t="s">
        <v>7412</v>
      </c>
      <c r="J7149" s="23"/>
      <c r="K7149" s="23" t="s">
        <v>9712</v>
      </c>
      <c r="L7149" s="23" t="s">
        <v>9539</v>
      </c>
      <c r="M7149" s="23">
        <f>YEAR(Tabla2[[#This Row],[Fecha de creación]])</f>
        <v>2022</v>
      </c>
      <c r="N7149" s="23">
        <f>MONTH(Tabla2[[#This Row],[Fecha de creación]])</f>
        <v>2</v>
      </c>
    </row>
    <row r="7150" spans="1:14" x14ac:dyDescent="0.25">
      <c r="A7150" s="26">
        <v>44614.520370370374</v>
      </c>
      <c r="B7150" s="23" t="s">
        <v>56</v>
      </c>
      <c r="C7150" s="23" t="s">
        <v>9095</v>
      </c>
      <c r="D7150" s="23" t="s">
        <v>7096</v>
      </c>
      <c r="E7150" s="23" t="s">
        <v>1</v>
      </c>
      <c r="F7150" s="23" t="s">
        <v>7</v>
      </c>
      <c r="G7150" s="23" t="s">
        <v>975</v>
      </c>
      <c r="H7150" s="2" t="s">
        <v>8893</v>
      </c>
      <c r="I7150" s="23" t="s">
        <v>4517</v>
      </c>
      <c r="J7150" s="23" t="s">
        <v>59</v>
      </c>
      <c r="K7150" s="23" t="s">
        <v>9712</v>
      </c>
      <c r="L7150" s="23" t="s">
        <v>9539</v>
      </c>
      <c r="M7150" s="23">
        <f>YEAR(Tabla2[[#This Row],[Fecha de creación]])</f>
        <v>2022</v>
      </c>
      <c r="N7150" s="23">
        <f>MONTH(Tabla2[[#This Row],[Fecha de creación]])</f>
        <v>2</v>
      </c>
    </row>
    <row r="7151" spans="1:14" x14ac:dyDescent="0.25">
      <c r="A7151" s="26">
        <v>44614.537731481483</v>
      </c>
      <c r="B7151" s="23" t="s">
        <v>100</v>
      </c>
      <c r="C7151" s="23" t="s">
        <v>9096</v>
      </c>
      <c r="D7151" s="23" t="s">
        <v>172</v>
      </c>
      <c r="E7151" s="23" t="s">
        <v>1</v>
      </c>
      <c r="F7151" s="23" t="s">
        <v>7</v>
      </c>
      <c r="G7151" s="23" t="s">
        <v>1551</v>
      </c>
      <c r="H7151" s="2" t="s">
        <v>8893</v>
      </c>
      <c r="I7151" s="23" t="s">
        <v>2722</v>
      </c>
      <c r="J7151" s="23"/>
      <c r="K7151" s="23" t="s">
        <v>9712</v>
      </c>
      <c r="L7151" s="23" t="s">
        <v>9538</v>
      </c>
      <c r="M7151" s="23">
        <f>YEAR(Tabla2[[#This Row],[Fecha de creación]])</f>
        <v>2022</v>
      </c>
      <c r="N7151" s="23">
        <f>MONTH(Tabla2[[#This Row],[Fecha de creación]])</f>
        <v>2</v>
      </c>
    </row>
    <row r="7152" spans="1:14" x14ac:dyDescent="0.25">
      <c r="A7152" s="26">
        <v>44614.55741898148</v>
      </c>
      <c r="B7152" s="23" t="s">
        <v>56</v>
      </c>
      <c r="C7152" s="23" t="s">
        <v>9097</v>
      </c>
      <c r="D7152" s="23" t="s">
        <v>7096</v>
      </c>
      <c r="E7152" s="23" t="s">
        <v>1</v>
      </c>
      <c r="F7152" s="23" t="s">
        <v>7</v>
      </c>
      <c r="G7152" s="23" t="s">
        <v>975</v>
      </c>
      <c r="H7152" s="2" t="s">
        <v>8893</v>
      </c>
      <c r="I7152" s="23" t="s">
        <v>4517</v>
      </c>
      <c r="J7152" s="23" t="s">
        <v>59</v>
      </c>
      <c r="K7152" s="23" t="s">
        <v>9712</v>
      </c>
      <c r="L7152" s="23" t="s">
        <v>9539</v>
      </c>
      <c r="M7152" s="23">
        <f>YEAR(Tabla2[[#This Row],[Fecha de creación]])</f>
        <v>2022</v>
      </c>
      <c r="N7152" s="23">
        <f>MONTH(Tabla2[[#This Row],[Fecha de creación]])</f>
        <v>2</v>
      </c>
    </row>
    <row r="7153" spans="1:14" x14ac:dyDescent="0.25">
      <c r="A7153" s="26">
        <v>44614.586631944447</v>
      </c>
      <c r="B7153" s="23" t="s">
        <v>0</v>
      </c>
      <c r="C7153" s="23" t="s">
        <v>9098</v>
      </c>
      <c r="D7153" s="23" t="s">
        <v>172</v>
      </c>
      <c r="E7153" s="23" t="s">
        <v>1</v>
      </c>
      <c r="F7153" s="23" t="s">
        <v>7</v>
      </c>
      <c r="G7153" s="23" t="s">
        <v>3</v>
      </c>
      <c r="H7153" s="2" t="s">
        <v>8893</v>
      </c>
      <c r="I7153" s="23" t="s">
        <v>5999</v>
      </c>
      <c r="J7153" s="23"/>
      <c r="K7153" s="23" t="s">
        <v>9712</v>
      </c>
      <c r="L7153" s="23" t="s">
        <v>9538</v>
      </c>
      <c r="M7153" s="23">
        <f>YEAR(Tabla2[[#This Row],[Fecha de creación]])</f>
        <v>2022</v>
      </c>
      <c r="N7153" s="23">
        <f>MONTH(Tabla2[[#This Row],[Fecha de creación]])</f>
        <v>2</v>
      </c>
    </row>
    <row r="7154" spans="1:14" x14ac:dyDescent="0.25">
      <c r="A7154" s="26">
        <v>44614.598437499997</v>
      </c>
      <c r="B7154" s="23" t="s">
        <v>0</v>
      </c>
      <c r="C7154" s="23" t="s">
        <v>9099</v>
      </c>
      <c r="D7154" s="23" t="s">
        <v>1016</v>
      </c>
      <c r="E7154" s="23" t="s">
        <v>1</v>
      </c>
      <c r="F7154" s="23" t="s">
        <v>7</v>
      </c>
      <c r="G7154" s="23" t="s">
        <v>975</v>
      </c>
      <c r="H7154" s="2" t="s">
        <v>8893</v>
      </c>
      <c r="I7154" s="23" t="s">
        <v>7412</v>
      </c>
      <c r="J7154" s="23"/>
      <c r="K7154" s="23" t="s">
        <v>9712</v>
      </c>
      <c r="L7154" s="23" t="s">
        <v>9538</v>
      </c>
      <c r="M7154" s="23">
        <f>YEAR(Tabla2[[#This Row],[Fecha de creación]])</f>
        <v>2022</v>
      </c>
      <c r="N7154" s="23">
        <f>MONTH(Tabla2[[#This Row],[Fecha de creación]])</f>
        <v>2</v>
      </c>
    </row>
    <row r="7155" spans="1:14" x14ac:dyDescent="0.25">
      <c r="A7155" s="26">
        <v>44614.606851851851</v>
      </c>
      <c r="B7155" s="23" t="s">
        <v>56</v>
      </c>
      <c r="C7155" s="23" t="s">
        <v>9100</v>
      </c>
      <c r="D7155" s="23" t="s">
        <v>36</v>
      </c>
      <c r="E7155" s="23" t="s">
        <v>1</v>
      </c>
      <c r="F7155" s="23" t="s">
        <v>7</v>
      </c>
      <c r="G7155" s="23" t="s">
        <v>975</v>
      </c>
      <c r="H7155" s="2" t="s">
        <v>8893</v>
      </c>
      <c r="I7155" s="23" t="s">
        <v>7342</v>
      </c>
      <c r="J7155" s="23" t="s">
        <v>59</v>
      </c>
      <c r="K7155" s="23" t="s">
        <v>9712</v>
      </c>
      <c r="L7155" s="23" t="s">
        <v>9539</v>
      </c>
      <c r="M7155" s="23">
        <f>YEAR(Tabla2[[#This Row],[Fecha de creación]])</f>
        <v>2022</v>
      </c>
      <c r="N7155" s="23">
        <f>MONTH(Tabla2[[#This Row],[Fecha de creación]])</f>
        <v>2</v>
      </c>
    </row>
    <row r="7156" spans="1:14" x14ac:dyDescent="0.25">
      <c r="A7156" s="26">
        <v>44614.61037037037</v>
      </c>
      <c r="B7156" s="23" t="s">
        <v>189</v>
      </c>
      <c r="C7156" s="23" t="s">
        <v>9101</v>
      </c>
      <c r="D7156" s="23" t="s">
        <v>8078</v>
      </c>
      <c r="E7156" s="23" t="s">
        <v>1</v>
      </c>
      <c r="F7156" s="23" t="s">
        <v>22</v>
      </c>
      <c r="G7156" s="23" t="s">
        <v>975</v>
      </c>
      <c r="H7156" s="2" t="s">
        <v>8893</v>
      </c>
      <c r="I7156" s="23" t="s">
        <v>7338</v>
      </c>
      <c r="J7156" s="23" t="s">
        <v>59</v>
      </c>
      <c r="K7156" s="23" t="s">
        <v>9712</v>
      </c>
      <c r="L7156" s="23" t="s">
        <v>9538</v>
      </c>
      <c r="M7156" s="23">
        <f>YEAR(Tabla2[[#This Row],[Fecha de creación]])</f>
        <v>2022</v>
      </c>
      <c r="N7156" s="23">
        <f>MONTH(Tabla2[[#This Row],[Fecha de creación]])</f>
        <v>2</v>
      </c>
    </row>
    <row r="7157" spans="1:14" x14ac:dyDescent="0.25">
      <c r="A7157" s="26">
        <v>44614.632743055554</v>
      </c>
      <c r="B7157" s="23" t="s">
        <v>56</v>
      </c>
      <c r="C7157" s="23" t="s">
        <v>9102</v>
      </c>
      <c r="D7157" s="23" t="s">
        <v>7913</v>
      </c>
      <c r="E7157" s="23" t="s">
        <v>1</v>
      </c>
      <c r="F7157" s="23" t="s">
        <v>22</v>
      </c>
      <c r="G7157" s="23" t="s">
        <v>975</v>
      </c>
      <c r="H7157" s="2" t="s">
        <v>8893</v>
      </c>
      <c r="I7157" s="23" t="s">
        <v>7342</v>
      </c>
      <c r="J7157" s="23" t="s">
        <v>59</v>
      </c>
      <c r="K7157" s="23" t="s">
        <v>9712</v>
      </c>
      <c r="L7157" s="23" t="s">
        <v>9538</v>
      </c>
      <c r="M7157" s="23">
        <f>YEAR(Tabla2[[#This Row],[Fecha de creación]])</f>
        <v>2022</v>
      </c>
      <c r="N7157" s="23">
        <f>MONTH(Tabla2[[#This Row],[Fecha de creación]])</f>
        <v>2</v>
      </c>
    </row>
    <row r="7158" spans="1:14" x14ac:dyDescent="0.25">
      <c r="A7158" s="26">
        <v>44614.640439814815</v>
      </c>
      <c r="B7158" s="23" t="s">
        <v>56</v>
      </c>
      <c r="C7158" s="23" t="s">
        <v>9103</v>
      </c>
      <c r="D7158" s="23" t="s">
        <v>8191</v>
      </c>
      <c r="E7158" s="23" t="s">
        <v>1</v>
      </c>
      <c r="F7158" s="23" t="s">
        <v>22</v>
      </c>
      <c r="G7158" s="23" t="s">
        <v>975</v>
      </c>
      <c r="H7158" s="2" t="s">
        <v>8893</v>
      </c>
      <c r="I7158" s="23" t="s">
        <v>7342</v>
      </c>
      <c r="J7158" s="23" t="s">
        <v>59</v>
      </c>
      <c r="K7158" s="23" t="s">
        <v>9712</v>
      </c>
      <c r="L7158" s="23" t="s">
        <v>9538</v>
      </c>
      <c r="M7158" s="23">
        <f>YEAR(Tabla2[[#This Row],[Fecha de creación]])</f>
        <v>2022</v>
      </c>
      <c r="N7158" s="23">
        <f>MONTH(Tabla2[[#This Row],[Fecha de creación]])</f>
        <v>2</v>
      </c>
    </row>
    <row r="7159" spans="1:14" x14ac:dyDescent="0.25">
      <c r="A7159" s="26">
        <v>44614.650983796295</v>
      </c>
      <c r="B7159" s="23" t="s">
        <v>56</v>
      </c>
      <c r="C7159" s="23" t="s">
        <v>9104</v>
      </c>
      <c r="D7159" s="23" t="s">
        <v>7351</v>
      </c>
      <c r="E7159" s="23" t="s">
        <v>1</v>
      </c>
      <c r="F7159" s="23" t="s">
        <v>7</v>
      </c>
      <c r="G7159" s="23" t="s">
        <v>3</v>
      </c>
      <c r="H7159" s="2" t="s">
        <v>8893</v>
      </c>
      <c r="I7159" s="23" t="s">
        <v>7342</v>
      </c>
      <c r="J7159" s="23" t="s">
        <v>958</v>
      </c>
      <c r="K7159" s="23" t="s">
        <v>9712</v>
      </c>
      <c r="L7159" s="23" t="s">
        <v>9538</v>
      </c>
      <c r="M7159" s="23">
        <f>YEAR(Tabla2[[#This Row],[Fecha de creación]])</f>
        <v>2022</v>
      </c>
      <c r="N7159" s="23">
        <f>MONTH(Tabla2[[#This Row],[Fecha de creación]])</f>
        <v>2</v>
      </c>
    </row>
    <row r="7160" spans="1:14" x14ac:dyDescent="0.25">
      <c r="A7160" s="26">
        <v>44614.667256944442</v>
      </c>
      <c r="B7160" s="23" t="s">
        <v>56</v>
      </c>
      <c r="C7160" s="23" t="s">
        <v>9105</v>
      </c>
      <c r="D7160" s="23" t="s">
        <v>7351</v>
      </c>
      <c r="E7160" s="23" t="s">
        <v>1</v>
      </c>
      <c r="F7160" s="23" t="s">
        <v>7</v>
      </c>
      <c r="G7160" s="23" t="s">
        <v>3</v>
      </c>
      <c r="H7160" s="2" t="s">
        <v>8893</v>
      </c>
      <c r="I7160" s="23" t="s">
        <v>7342</v>
      </c>
      <c r="J7160" s="23" t="s">
        <v>958</v>
      </c>
      <c r="K7160" s="23" t="s">
        <v>9712</v>
      </c>
      <c r="L7160" s="23" t="s">
        <v>9538</v>
      </c>
      <c r="M7160" s="23">
        <f>YEAR(Tabla2[[#This Row],[Fecha de creación]])</f>
        <v>2022</v>
      </c>
      <c r="N7160" s="23">
        <f>MONTH(Tabla2[[#This Row],[Fecha de creación]])</f>
        <v>2</v>
      </c>
    </row>
    <row r="7161" spans="1:14" x14ac:dyDescent="0.25">
      <c r="A7161" s="26">
        <v>44614.675752314812</v>
      </c>
      <c r="B7161" s="23" t="s">
        <v>0</v>
      </c>
      <c r="C7161" s="23" t="s">
        <v>9106</v>
      </c>
      <c r="D7161" s="23" t="s">
        <v>8927</v>
      </c>
      <c r="E7161" s="23" t="s">
        <v>1</v>
      </c>
      <c r="F7161" s="23" t="s">
        <v>7</v>
      </c>
      <c r="G7161" s="23" t="s">
        <v>975</v>
      </c>
      <c r="H7161" s="2" t="s">
        <v>8893</v>
      </c>
      <c r="I7161" s="23" t="s">
        <v>7680</v>
      </c>
      <c r="J7161" s="23" t="s">
        <v>958</v>
      </c>
      <c r="K7161" s="23" t="s">
        <v>9712</v>
      </c>
      <c r="L7161" s="23" t="s">
        <v>9539</v>
      </c>
      <c r="M7161" s="23">
        <f>YEAR(Tabla2[[#This Row],[Fecha de creación]])</f>
        <v>2022</v>
      </c>
      <c r="N7161" s="23">
        <f>MONTH(Tabla2[[#This Row],[Fecha de creación]])</f>
        <v>2</v>
      </c>
    </row>
    <row r="7162" spans="1:14" x14ac:dyDescent="0.25">
      <c r="A7162" s="26">
        <v>44614.679826388892</v>
      </c>
      <c r="B7162" s="23" t="s">
        <v>0</v>
      </c>
      <c r="C7162" s="23" t="s">
        <v>9107</v>
      </c>
      <c r="D7162" s="23" t="s">
        <v>8927</v>
      </c>
      <c r="E7162" s="23" t="s">
        <v>1</v>
      </c>
      <c r="F7162" s="23" t="s">
        <v>7</v>
      </c>
      <c r="G7162" s="23" t="s">
        <v>3</v>
      </c>
      <c r="H7162" s="2" t="s">
        <v>8893</v>
      </c>
      <c r="I7162" s="23" t="s">
        <v>7680</v>
      </c>
      <c r="J7162" s="23" t="s">
        <v>958</v>
      </c>
      <c r="K7162" s="23" t="s">
        <v>9712</v>
      </c>
      <c r="L7162" s="23" t="s">
        <v>9539</v>
      </c>
      <c r="M7162" s="23">
        <f>YEAR(Tabla2[[#This Row],[Fecha de creación]])</f>
        <v>2022</v>
      </c>
      <c r="N7162" s="23">
        <f>MONTH(Tabla2[[#This Row],[Fecha de creación]])</f>
        <v>2</v>
      </c>
    </row>
    <row r="7163" spans="1:14" x14ac:dyDescent="0.25">
      <c r="A7163" s="26">
        <v>44614.681423611109</v>
      </c>
      <c r="B7163" s="23" t="s">
        <v>0</v>
      </c>
      <c r="C7163" s="23" t="s">
        <v>9108</v>
      </c>
      <c r="D7163" s="23" t="s">
        <v>8927</v>
      </c>
      <c r="E7163" s="23" t="s">
        <v>1</v>
      </c>
      <c r="F7163" s="23" t="s">
        <v>7</v>
      </c>
      <c r="G7163" s="23" t="s">
        <v>975</v>
      </c>
      <c r="H7163" s="2" t="s">
        <v>8893</v>
      </c>
      <c r="I7163" s="23" t="s">
        <v>7680</v>
      </c>
      <c r="J7163" s="23" t="s">
        <v>958</v>
      </c>
      <c r="K7163" s="23" t="s">
        <v>9712</v>
      </c>
      <c r="L7163" s="23" t="s">
        <v>9538</v>
      </c>
      <c r="M7163" s="23">
        <f>YEAR(Tabla2[[#This Row],[Fecha de creación]])</f>
        <v>2022</v>
      </c>
      <c r="N7163" s="23">
        <f>MONTH(Tabla2[[#This Row],[Fecha de creación]])</f>
        <v>2</v>
      </c>
    </row>
    <row r="7164" spans="1:14" x14ac:dyDescent="0.25">
      <c r="A7164" s="26">
        <v>44614.687997685185</v>
      </c>
      <c r="B7164" s="23" t="s">
        <v>0</v>
      </c>
      <c r="C7164" s="23" t="s">
        <v>9109</v>
      </c>
      <c r="D7164" s="23" t="s">
        <v>7391</v>
      </c>
      <c r="E7164" s="23" t="s">
        <v>1</v>
      </c>
      <c r="F7164" s="23" t="s">
        <v>22</v>
      </c>
      <c r="G7164" s="23" t="s">
        <v>975</v>
      </c>
      <c r="H7164" s="2" t="s">
        <v>8893</v>
      </c>
      <c r="I7164" s="23" t="s">
        <v>7603</v>
      </c>
      <c r="J7164" s="23" t="s">
        <v>59</v>
      </c>
      <c r="K7164" s="23" t="s">
        <v>9712</v>
      </c>
      <c r="L7164" s="23" t="s">
        <v>9538</v>
      </c>
      <c r="M7164" s="23">
        <f>YEAR(Tabla2[[#This Row],[Fecha de creación]])</f>
        <v>2022</v>
      </c>
      <c r="N7164" s="23">
        <f>MONTH(Tabla2[[#This Row],[Fecha de creación]])</f>
        <v>2</v>
      </c>
    </row>
    <row r="7165" spans="1:14" x14ac:dyDescent="0.25">
      <c r="A7165" s="26">
        <v>44614.690115740741</v>
      </c>
      <c r="B7165" s="23" t="s">
        <v>0</v>
      </c>
      <c r="C7165" s="23" t="s">
        <v>9110</v>
      </c>
      <c r="D7165" s="23" t="s">
        <v>49</v>
      </c>
      <c r="E7165" s="23" t="s">
        <v>1</v>
      </c>
      <c r="F7165" s="23" t="s">
        <v>7</v>
      </c>
      <c r="G7165" s="23" t="s">
        <v>3</v>
      </c>
      <c r="H7165" s="2" t="s">
        <v>8893</v>
      </c>
      <c r="I7165" s="23" t="s">
        <v>7603</v>
      </c>
      <c r="J7165" s="23" t="s">
        <v>59</v>
      </c>
      <c r="K7165" s="23" t="s">
        <v>9712</v>
      </c>
      <c r="L7165" s="23" t="s">
        <v>9538</v>
      </c>
      <c r="M7165" s="23">
        <f>YEAR(Tabla2[[#This Row],[Fecha de creación]])</f>
        <v>2022</v>
      </c>
      <c r="N7165" s="23">
        <f>MONTH(Tabla2[[#This Row],[Fecha de creación]])</f>
        <v>2</v>
      </c>
    </row>
    <row r="7166" spans="1:14" x14ac:dyDescent="0.25">
      <c r="A7166" s="26">
        <v>44614.695405092592</v>
      </c>
      <c r="B7166" s="23" t="s">
        <v>0</v>
      </c>
      <c r="C7166" s="23" t="s">
        <v>9111</v>
      </c>
      <c r="D7166" s="23" t="s">
        <v>7391</v>
      </c>
      <c r="E7166" s="23" t="s">
        <v>1</v>
      </c>
      <c r="F7166" s="23" t="s">
        <v>22</v>
      </c>
      <c r="G7166" s="23" t="s">
        <v>975</v>
      </c>
      <c r="H7166" s="2" t="s">
        <v>8893</v>
      </c>
      <c r="I7166" s="23" t="s">
        <v>7603</v>
      </c>
      <c r="J7166" s="23" t="s">
        <v>59</v>
      </c>
      <c r="K7166" s="23" t="s">
        <v>9712</v>
      </c>
      <c r="L7166" s="23" t="s">
        <v>9538</v>
      </c>
      <c r="M7166" s="23">
        <f>YEAR(Tabla2[[#This Row],[Fecha de creación]])</f>
        <v>2022</v>
      </c>
      <c r="N7166" s="23">
        <f>MONTH(Tabla2[[#This Row],[Fecha de creación]])</f>
        <v>2</v>
      </c>
    </row>
    <row r="7167" spans="1:14" x14ac:dyDescent="0.25">
      <c r="A7167" s="26">
        <v>44614.697881944441</v>
      </c>
      <c r="B7167" s="23" t="s">
        <v>0</v>
      </c>
      <c r="C7167" s="23" t="s">
        <v>9112</v>
      </c>
      <c r="D7167" s="23" t="s">
        <v>7391</v>
      </c>
      <c r="E7167" s="23" t="s">
        <v>1</v>
      </c>
      <c r="F7167" s="23" t="s">
        <v>22</v>
      </c>
      <c r="G7167" s="23" t="s">
        <v>975</v>
      </c>
      <c r="H7167" s="2" t="s">
        <v>8893</v>
      </c>
      <c r="I7167" s="23" t="s">
        <v>7603</v>
      </c>
      <c r="J7167" s="23" t="s">
        <v>59</v>
      </c>
      <c r="K7167" s="23" t="s">
        <v>9712</v>
      </c>
      <c r="L7167" s="23" t="s">
        <v>9538</v>
      </c>
      <c r="M7167" s="23">
        <f>YEAR(Tabla2[[#This Row],[Fecha de creación]])</f>
        <v>2022</v>
      </c>
      <c r="N7167" s="23">
        <f>MONTH(Tabla2[[#This Row],[Fecha de creación]])</f>
        <v>2</v>
      </c>
    </row>
    <row r="7168" spans="1:14" x14ac:dyDescent="0.25">
      <c r="A7168" s="26">
        <v>44614.702210648145</v>
      </c>
      <c r="B7168" s="23" t="s">
        <v>7771</v>
      </c>
      <c r="C7168" s="23" t="s">
        <v>9113</v>
      </c>
      <c r="D7168" s="23" t="s">
        <v>9114</v>
      </c>
      <c r="E7168" s="23" t="s">
        <v>1</v>
      </c>
      <c r="F7168" s="23" t="s">
        <v>7</v>
      </c>
      <c r="G7168" s="23" t="s">
        <v>975</v>
      </c>
      <c r="H7168" s="2" t="s">
        <v>8893</v>
      </c>
      <c r="I7168" s="23" t="s">
        <v>8907</v>
      </c>
      <c r="J7168" s="23" t="s">
        <v>964</v>
      </c>
      <c r="K7168" s="23" t="s">
        <v>9712</v>
      </c>
      <c r="L7168" s="23" t="s">
        <v>9538</v>
      </c>
      <c r="M7168" s="23">
        <f>YEAR(Tabla2[[#This Row],[Fecha de creación]])</f>
        <v>2022</v>
      </c>
      <c r="N7168" s="23">
        <f>MONTH(Tabla2[[#This Row],[Fecha de creación]])</f>
        <v>2</v>
      </c>
    </row>
    <row r="7169" spans="1:14" x14ac:dyDescent="0.25">
      <c r="A7169" s="26">
        <v>44614.703993055555</v>
      </c>
      <c r="B7169" s="23" t="s">
        <v>0</v>
      </c>
      <c r="C7169" s="23" t="s">
        <v>9115</v>
      </c>
      <c r="D7169" s="23" t="s">
        <v>7391</v>
      </c>
      <c r="E7169" s="23" t="s">
        <v>1</v>
      </c>
      <c r="F7169" s="23" t="s">
        <v>22</v>
      </c>
      <c r="G7169" s="23" t="s">
        <v>975</v>
      </c>
      <c r="H7169" s="2" t="s">
        <v>8893</v>
      </c>
      <c r="I7169" s="23" t="s">
        <v>7603</v>
      </c>
      <c r="J7169" s="23" t="s">
        <v>59</v>
      </c>
      <c r="K7169" s="23" t="s">
        <v>9712</v>
      </c>
      <c r="L7169" s="23" t="s">
        <v>9538</v>
      </c>
      <c r="M7169" s="23">
        <f>YEAR(Tabla2[[#This Row],[Fecha de creación]])</f>
        <v>2022</v>
      </c>
      <c r="N7169" s="23">
        <f>MONTH(Tabla2[[#This Row],[Fecha de creación]])</f>
        <v>2</v>
      </c>
    </row>
    <row r="7170" spans="1:14" x14ac:dyDescent="0.25">
      <c r="A7170" s="26">
        <v>44614.704907407409</v>
      </c>
      <c r="B7170" s="23" t="s">
        <v>0</v>
      </c>
      <c r="C7170" s="23" t="s">
        <v>9116</v>
      </c>
      <c r="D7170" s="23" t="s">
        <v>551</v>
      </c>
      <c r="E7170" s="23" t="s">
        <v>1</v>
      </c>
      <c r="F7170" s="23" t="s">
        <v>7</v>
      </c>
      <c r="G7170" s="23" t="s">
        <v>975</v>
      </c>
      <c r="H7170" s="2" t="s">
        <v>8893</v>
      </c>
      <c r="I7170" s="23" t="s">
        <v>5999</v>
      </c>
      <c r="J7170" s="23"/>
      <c r="K7170" s="23" t="s">
        <v>9712</v>
      </c>
      <c r="L7170" s="23" t="s">
        <v>9538</v>
      </c>
      <c r="M7170" s="23">
        <f>YEAR(Tabla2[[#This Row],[Fecha de creación]])</f>
        <v>2022</v>
      </c>
      <c r="N7170" s="23">
        <f>MONTH(Tabla2[[#This Row],[Fecha de creación]])</f>
        <v>2</v>
      </c>
    </row>
    <row r="7171" spans="1:14" x14ac:dyDescent="0.25">
      <c r="A7171" s="26">
        <v>44614.709328703706</v>
      </c>
      <c r="B7171" s="23" t="s">
        <v>0</v>
      </c>
      <c r="C7171" s="23" t="s">
        <v>9117</v>
      </c>
      <c r="D7171" s="23" t="s">
        <v>551</v>
      </c>
      <c r="E7171" s="23" t="s">
        <v>1</v>
      </c>
      <c r="F7171" s="23" t="s">
        <v>7</v>
      </c>
      <c r="G7171" s="23" t="s">
        <v>3</v>
      </c>
      <c r="H7171" s="2" t="s">
        <v>8893</v>
      </c>
      <c r="I7171" s="23" t="s">
        <v>5999</v>
      </c>
      <c r="J7171" s="23"/>
      <c r="K7171" s="23" t="s">
        <v>9712</v>
      </c>
      <c r="L7171" s="23" t="s">
        <v>9538</v>
      </c>
      <c r="M7171" s="23">
        <f>YEAR(Tabla2[[#This Row],[Fecha de creación]])</f>
        <v>2022</v>
      </c>
      <c r="N7171" s="23">
        <f>MONTH(Tabla2[[#This Row],[Fecha de creación]])</f>
        <v>2</v>
      </c>
    </row>
    <row r="7172" spans="1:14" x14ac:dyDescent="0.25">
      <c r="A7172" s="26">
        <v>44615.419224537036</v>
      </c>
      <c r="B7172" s="23" t="s">
        <v>189</v>
      </c>
      <c r="C7172" s="23" t="s">
        <v>9118</v>
      </c>
      <c r="D7172" s="23" t="s">
        <v>49</v>
      </c>
      <c r="E7172" s="23" t="s">
        <v>1</v>
      </c>
      <c r="F7172" s="23" t="s">
        <v>7</v>
      </c>
      <c r="G7172" s="23" t="s">
        <v>3</v>
      </c>
      <c r="H7172" s="2" t="s">
        <v>8893</v>
      </c>
      <c r="I7172" s="23" t="s">
        <v>7338</v>
      </c>
      <c r="J7172" s="23" t="s">
        <v>958</v>
      </c>
      <c r="K7172" s="23" t="s">
        <v>9712</v>
      </c>
      <c r="L7172" s="23" t="s">
        <v>9538</v>
      </c>
      <c r="M7172" s="23">
        <f>YEAR(Tabla2[[#This Row],[Fecha de creación]])</f>
        <v>2022</v>
      </c>
      <c r="N7172" s="23">
        <f>MONTH(Tabla2[[#This Row],[Fecha de creación]])</f>
        <v>2</v>
      </c>
    </row>
    <row r="7173" spans="1:14" x14ac:dyDescent="0.25">
      <c r="A7173" s="26">
        <v>44615.426018518519</v>
      </c>
      <c r="B7173" s="23" t="s">
        <v>189</v>
      </c>
      <c r="C7173" s="23" t="s">
        <v>9119</v>
      </c>
      <c r="D7173" s="23" t="s">
        <v>1029</v>
      </c>
      <c r="E7173" s="23" t="s">
        <v>1</v>
      </c>
      <c r="F7173" s="23" t="s">
        <v>7</v>
      </c>
      <c r="G7173" s="23" t="s">
        <v>975</v>
      </c>
      <c r="H7173" s="2" t="s">
        <v>8893</v>
      </c>
      <c r="I7173" s="23" t="s">
        <v>7338</v>
      </c>
      <c r="J7173" s="23" t="s">
        <v>958</v>
      </c>
      <c r="K7173" s="23" t="s">
        <v>9712</v>
      </c>
      <c r="L7173" s="23" t="s">
        <v>9538</v>
      </c>
      <c r="M7173" s="23">
        <f>YEAR(Tabla2[[#This Row],[Fecha de creación]])</f>
        <v>2022</v>
      </c>
      <c r="N7173" s="23">
        <f>MONTH(Tabla2[[#This Row],[Fecha de creación]])</f>
        <v>2</v>
      </c>
    </row>
    <row r="7174" spans="1:14" x14ac:dyDescent="0.25">
      <c r="A7174" s="26">
        <v>44615.474710648145</v>
      </c>
      <c r="B7174" s="23" t="s">
        <v>189</v>
      </c>
      <c r="C7174" s="23" t="s">
        <v>9120</v>
      </c>
      <c r="D7174" s="23" t="s">
        <v>9121</v>
      </c>
      <c r="E7174" s="23" t="s">
        <v>1</v>
      </c>
      <c r="F7174" s="23" t="s">
        <v>7</v>
      </c>
      <c r="G7174" s="23" t="s">
        <v>975</v>
      </c>
      <c r="H7174" s="2" t="s">
        <v>8893</v>
      </c>
      <c r="I7174" s="23" t="s">
        <v>7338</v>
      </c>
      <c r="J7174" s="23" t="s">
        <v>59</v>
      </c>
      <c r="K7174" s="23" t="s">
        <v>9712</v>
      </c>
      <c r="L7174" s="23" t="s">
        <v>9538</v>
      </c>
      <c r="M7174" s="23">
        <f>YEAR(Tabla2[[#This Row],[Fecha de creación]])</f>
        <v>2022</v>
      </c>
      <c r="N7174" s="23">
        <f>MONTH(Tabla2[[#This Row],[Fecha de creación]])</f>
        <v>2</v>
      </c>
    </row>
    <row r="7175" spans="1:14" x14ac:dyDescent="0.25">
      <c r="A7175" s="26">
        <v>44615.515474537038</v>
      </c>
      <c r="B7175" s="23" t="s">
        <v>56</v>
      </c>
      <c r="C7175" s="23" t="s">
        <v>9122</v>
      </c>
      <c r="D7175" s="23" t="s">
        <v>7690</v>
      </c>
      <c r="E7175" s="23" t="s">
        <v>1</v>
      </c>
      <c r="F7175" s="23" t="s">
        <v>22</v>
      </c>
      <c r="G7175" s="23" t="s">
        <v>975</v>
      </c>
      <c r="H7175" s="2" t="s">
        <v>8893</v>
      </c>
      <c r="I7175" s="23" t="s">
        <v>4517</v>
      </c>
      <c r="J7175" s="23" t="s">
        <v>59</v>
      </c>
      <c r="K7175" s="23" t="s">
        <v>9712</v>
      </c>
      <c r="L7175" s="23" t="s">
        <v>9539</v>
      </c>
      <c r="M7175" s="23">
        <f>YEAR(Tabla2[[#This Row],[Fecha de creación]])</f>
        <v>2022</v>
      </c>
      <c r="N7175" s="23">
        <f>MONTH(Tabla2[[#This Row],[Fecha de creación]])</f>
        <v>2</v>
      </c>
    </row>
    <row r="7176" spans="1:14" x14ac:dyDescent="0.25">
      <c r="A7176" s="26">
        <v>44615.522060185183</v>
      </c>
      <c r="B7176" s="23" t="s">
        <v>0</v>
      </c>
      <c r="C7176" s="23" t="s">
        <v>9123</v>
      </c>
      <c r="D7176" s="23" t="s">
        <v>713</v>
      </c>
      <c r="E7176" s="23" t="s">
        <v>1</v>
      </c>
      <c r="F7176" s="23" t="s">
        <v>7</v>
      </c>
      <c r="G7176" s="23" t="s">
        <v>975</v>
      </c>
      <c r="H7176" s="2" t="s">
        <v>8893</v>
      </c>
      <c r="I7176" s="23" t="s">
        <v>7412</v>
      </c>
      <c r="J7176" s="23"/>
      <c r="K7176" s="23" t="s">
        <v>9712</v>
      </c>
      <c r="L7176" s="23" t="s">
        <v>9538</v>
      </c>
      <c r="M7176" s="23">
        <f>YEAR(Tabla2[[#This Row],[Fecha de creación]])</f>
        <v>2022</v>
      </c>
      <c r="N7176" s="23">
        <f>MONTH(Tabla2[[#This Row],[Fecha de creación]])</f>
        <v>2</v>
      </c>
    </row>
    <row r="7177" spans="1:14" x14ac:dyDescent="0.25">
      <c r="A7177" s="26">
        <v>44615.538101851853</v>
      </c>
      <c r="B7177" s="23" t="s">
        <v>0</v>
      </c>
      <c r="C7177" s="23" t="s">
        <v>9124</v>
      </c>
      <c r="D7177" s="23" t="s">
        <v>7391</v>
      </c>
      <c r="E7177" s="23" t="s">
        <v>1</v>
      </c>
      <c r="F7177" s="23" t="s">
        <v>22</v>
      </c>
      <c r="G7177" s="23" t="s">
        <v>975</v>
      </c>
      <c r="H7177" s="2" t="s">
        <v>8893</v>
      </c>
      <c r="I7177" s="23" t="s">
        <v>7603</v>
      </c>
      <c r="J7177" s="23" t="s">
        <v>59</v>
      </c>
      <c r="K7177" s="23" t="s">
        <v>9712</v>
      </c>
      <c r="L7177" s="23" t="s">
        <v>9539</v>
      </c>
      <c r="M7177" s="23">
        <f>YEAR(Tabla2[[#This Row],[Fecha de creación]])</f>
        <v>2022</v>
      </c>
      <c r="N7177" s="23">
        <f>MONTH(Tabla2[[#This Row],[Fecha de creación]])</f>
        <v>2</v>
      </c>
    </row>
    <row r="7178" spans="1:14" x14ac:dyDescent="0.25">
      <c r="A7178" s="26">
        <v>44615.547395833331</v>
      </c>
      <c r="B7178" s="23" t="s">
        <v>0</v>
      </c>
      <c r="C7178" s="23" t="s">
        <v>9125</v>
      </c>
      <c r="D7178" s="23" t="s">
        <v>349</v>
      </c>
      <c r="E7178" s="23" t="s">
        <v>1</v>
      </c>
      <c r="F7178" s="23" t="s">
        <v>7</v>
      </c>
      <c r="G7178" s="23" t="s">
        <v>975</v>
      </c>
      <c r="H7178" s="2" t="s">
        <v>8893</v>
      </c>
      <c r="I7178" s="23" t="s">
        <v>7412</v>
      </c>
      <c r="J7178" s="23"/>
      <c r="K7178" s="23" t="s">
        <v>9712</v>
      </c>
      <c r="L7178" s="23" t="s">
        <v>9538</v>
      </c>
      <c r="M7178" s="23">
        <f>YEAR(Tabla2[[#This Row],[Fecha de creación]])</f>
        <v>2022</v>
      </c>
      <c r="N7178" s="23">
        <f>MONTH(Tabla2[[#This Row],[Fecha de creación]])</f>
        <v>2</v>
      </c>
    </row>
    <row r="7179" spans="1:14" x14ac:dyDescent="0.25">
      <c r="A7179" s="26">
        <v>44615.621493055558</v>
      </c>
      <c r="B7179" s="23" t="s">
        <v>0</v>
      </c>
      <c r="C7179" s="23" t="s">
        <v>9126</v>
      </c>
      <c r="D7179" s="23" t="s">
        <v>8927</v>
      </c>
      <c r="E7179" s="23" t="s">
        <v>1</v>
      </c>
      <c r="F7179" s="23" t="s">
        <v>7</v>
      </c>
      <c r="G7179" s="23" t="s">
        <v>975</v>
      </c>
      <c r="H7179" s="2" t="s">
        <v>8893</v>
      </c>
      <c r="I7179" s="23" t="s">
        <v>7680</v>
      </c>
      <c r="J7179" s="23" t="s">
        <v>958</v>
      </c>
      <c r="K7179" s="23" t="s">
        <v>9712</v>
      </c>
      <c r="L7179" s="23" t="s">
        <v>9538</v>
      </c>
      <c r="M7179" s="23">
        <f>YEAR(Tabla2[[#This Row],[Fecha de creación]])</f>
        <v>2022</v>
      </c>
      <c r="N7179" s="23">
        <f>MONTH(Tabla2[[#This Row],[Fecha de creación]])</f>
        <v>2</v>
      </c>
    </row>
    <row r="7180" spans="1:14" x14ac:dyDescent="0.25">
      <c r="A7180" s="26">
        <v>44615.62841435185</v>
      </c>
      <c r="B7180" s="23" t="s">
        <v>0</v>
      </c>
      <c r="C7180" s="23" t="s">
        <v>9127</v>
      </c>
      <c r="D7180" s="23" t="s">
        <v>8927</v>
      </c>
      <c r="E7180" s="23" t="s">
        <v>1</v>
      </c>
      <c r="F7180" s="23" t="s">
        <v>7</v>
      </c>
      <c r="G7180" s="23" t="s">
        <v>975</v>
      </c>
      <c r="H7180" s="2" t="s">
        <v>8893</v>
      </c>
      <c r="I7180" s="23" t="s">
        <v>7680</v>
      </c>
      <c r="J7180" s="23" t="s">
        <v>958</v>
      </c>
      <c r="K7180" s="23" t="s">
        <v>9712</v>
      </c>
      <c r="L7180" s="23" t="s">
        <v>9539</v>
      </c>
      <c r="M7180" s="23">
        <f>YEAR(Tabla2[[#This Row],[Fecha de creación]])</f>
        <v>2022</v>
      </c>
      <c r="N7180" s="23">
        <f>MONTH(Tabla2[[#This Row],[Fecha de creación]])</f>
        <v>2</v>
      </c>
    </row>
    <row r="7181" spans="1:14" x14ac:dyDescent="0.25">
      <c r="A7181" s="26">
        <v>44615.641608796293</v>
      </c>
      <c r="B7181" s="23" t="s">
        <v>100</v>
      </c>
      <c r="C7181" s="23" t="s">
        <v>9128</v>
      </c>
      <c r="D7181" s="23" t="s">
        <v>8927</v>
      </c>
      <c r="E7181" s="23" t="s">
        <v>1</v>
      </c>
      <c r="F7181" s="23" t="s">
        <v>7</v>
      </c>
      <c r="G7181" s="23" t="s">
        <v>975</v>
      </c>
      <c r="H7181" s="2" t="s">
        <v>8893</v>
      </c>
      <c r="I7181" s="23" t="s">
        <v>7966</v>
      </c>
      <c r="J7181" s="23" t="s">
        <v>958</v>
      </c>
      <c r="K7181" s="23" t="s">
        <v>9712</v>
      </c>
      <c r="L7181" s="23" t="s">
        <v>9538</v>
      </c>
      <c r="M7181" s="23">
        <f>YEAR(Tabla2[[#This Row],[Fecha de creación]])</f>
        <v>2022</v>
      </c>
      <c r="N7181" s="23">
        <f>MONTH(Tabla2[[#This Row],[Fecha de creación]])</f>
        <v>2</v>
      </c>
    </row>
    <row r="7182" spans="1:14" x14ac:dyDescent="0.25">
      <c r="A7182" s="26">
        <v>44615.652187500003</v>
      </c>
      <c r="B7182" s="23" t="s">
        <v>100</v>
      </c>
      <c r="C7182" s="23" t="s">
        <v>9129</v>
      </c>
      <c r="D7182" s="23" t="s">
        <v>8927</v>
      </c>
      <c r="E7182" s="23" t="s">
        <v>1</v>
      </c>
      <c r="F7182" s="23" t="s">
        <v>7</v>
      </c>
      <c r="G7182" s="23" t="s">
        <v>975</v>
      </c>
      <c r="H7182" s="2" t="s">
        <v>8893</v>
      </c>
      <c r="I7182" s="23" t="s">
        <v>7966</v>
      </c>
      <c r="J7182" s="23" t="s">
        <v>958</v>
      </c>
      <c r="K7182" s="23" t="s">
        <v>9712</v>
      </c>
      <c r="L7182" s="23" t="s">
        <v>9539</v>
      </c>
      <c r="M7182" s="23">
        <f>YEAR(Tabla2[[#This Row],[Fecha de creación]])</f>
        <v>2022</v>
      </c>
      <c r="N7182" s="23">
        <f>MONTH(Tabla2[[#This Row],[Fecha de creación]])</f>
        <v>2</v>
      </c>
    </row>
    <row r="7183" spans="1:14" x14ac:dyDescent="0.25">
      <c r="A7183" s="26">
        <v>44615.658865740741</v>
      </c>
      <c r="B7183" s="23" t="s">
        <v>100</v>
      </c>
      <c r="C7183" s="23" t="s">
        <v>9130</v>
      </c>
      <c r="D7183" s="23" t="s">
        <v>1344</v>
      </c>
      <c r="E7183" s="23" t="s">
        <v>1</v>
      </c>
      <c r="F7183" s="23" t="s">
        <v>7</v>
      </c>
      <c r="G7183" s="23" t="s">
        <v>975</v>
      </c>
      <c r="H7183" s="2" t="s">
        <v>8893</v>
      </c>
      <c r="I7183" s="23" t="s">
        <v>7966</v>
      </c>
      <c r="J7183" s="23" t="s">
        <v>59</v>
      </c>
      <c r="K7183" s="23" t="s">
        <v>9712</v>
      </c>
      <c r="L7183" s="23" t="s">
        <v>9538</v>
      </c>
      <c r="M7183" s="23">
        <f>YEAR(Tabla2[[#This Row],[Fecha de creación]])</f>
        <v>2022</v>
      </c>
      <c r="N7183" s="23">
        <f>MONTH(Tabla2[[#This Row],[Fecha de creación]])</f>
        <v>2</v>
      </c>
    </row>
    <row r="7184" spans="1:14" x14ac:dyDescent="0.25">
      <c r="A7184" s="26">
        <v>44615.662152777775</v>
      </c>
      <c r="B7184" s="23" t="s">
        <v>100</v>
      </c>
      <c r="C7184" s="23" t="s">
        <v>9131</v>
      </c>
      <c r="D7184" s="23" t="s">
        <v>49</v>
      </c>
      <c r="E7184" s="23" t="s">
        <v>1</v>
      </c>
      <c r="F7184" s="23" t="s">
        <v>7</v>
      </c>
      <c r="G7184" s="23" t="s">
        <v>975</v>
      </c>
      <c r="H7184" s="2" t="s">
        <v>8893</v>
      </c>
      <c r="I7184" s="23" t="s">
        <v>7966</v>
      </c>
      <c r="J7184" s="23" t="s">
        <v>958</v>
      </c>
      <c r="K7184" s="23" t="s">
        <v>9712</v>
      </c>
      <c r="L7184" s="23" t="s">
        <v>9539</v>
      </c>
      <c r="M7184" s="23">
        <f>YEAR(Tabla2[[#This Row],[Fecha de creación]])</f>
        <v>2022</v>
      </c>
      <c r="N7184" s="23">
        <f>MONTH(Tabla2[[#This Row],[Fecha de creación]])</f>
        <v>2</v>
      </c>
    </row>
    <row r="7185" spans="1:14" x14ac:dyDescent="0.25">
      <c r="A7185" s="26">
        <v>44615.681018518517</v>
      </c>
      <c r="B7185" s="23" t="s">
        <v>100</v>
      </c>
      <c r="C7185" s="23" t="s">
        <v>9132</v>
      </c>
      <c r="D7185" s="23" t="s">
        <v>9133</v>
      </c>
      <c r="E7185" s="23" t="s">
        <v>1</v>
      </c>
      <c r="F7185" s="23" t="s">
        <v>2</v>
      </c>
      <c r="G7185" s="23" t="s">
        <v>1551</v>
      </c>
      <c r="H7185" s="2" t="s">
        <v>8893</v>
      </c>
      <c r="I7185" s="23" t="s">
        <v>7966</v>
      </c>
      <c r="J7185" s="23" t="s">
        <v>958</v>
      </c>
      <c r="K7185" s="23" t="s">
        <v>9712</v>
      </c>
      <c r="L7185" s="23" t="s">
        <v>9539</v>
      </c>
      <c r="M7185" s="23">
        <f>YEAR(Tabla2[[#This Row],[Fecha de creación]])</f>
        <v>2022</v>
      </c>
      <c r="N7185" s="23">
        <f>MONTH(Tabla2[[#This Row],[Fecha de creación]])</f>
        <v>2</v>
      </c>
    </row>
    <row r="7186" spans="1:14" x14ac:dyDescent="0.25">
      <c r="A7186" s="26">
        <v>44615.681354166663</v>
      </c>
      <c r="B7186" s="23" t="s">
        <v>19</v>
      </c>
      <c r="C7186" s="23" t="s">
        <v>9134</v>
      </c>
      <c r="D7186" s="23" t="s">
        <v>9135</v>
      </c>
      <c r="E7186" s="23" t="s">
        <v>1</v>
      </c>
      <c r="F7186" s="23" t="s">
        <v>7</v>
      </c>
      <c r="G7186" s="23" t="s">
        <v>975</v>
      </c>
      <c r="H7186" s="2" t="s">
        <v>8893</v>
      </c>
      <c r="I7186" s="23" t="s">
        <v>8107</v>
      </c>
      <c r="J7186" s="23"/>
      <c r="K7186" s="23" t="s">
        <v>9712</v>
      </c>
      <c r="L7186" s="23" t="s">
        <v>9539</v>
      </c>
      <c r="M7186" s="23">
        <f>YEAR(Tabla2[[#This Row],[Fecha de creación]])</f>
        <v>2022</v>
      </c>
      <c r="N7186" s="23">
        <f>MONTH(Tabla2[[#This Row],[Fecha de creación]])</f>
        <v>2</v>
      </c>
    </row>
    <row r="7187" spans="1:14" x14ac:dyDescent="0.25">
      <c r="A7187" s="26">
        <v>44615.687696759262</v>
      </c>
      <c r="B7187" s="23" t="s">
        <v>0</v>
      </c>
      <c r="C7187" s="23" t="s">
        <v>9136</v>
      </c>
      <c r="D7187" s="23" t="s">
        <v>172</v>
      </c>
      <c r="E7187" s="23" t="s">
        <v>1</v>
      </c>
      <c r="F7187" s="23" t="s">
        <v>2</v>
      </c>
      <c r="G7187" s="23" t="s">
        <v>1551</v>
      </c>
      <c r="H7187" s="2" t="s">
        <v>8893</v>
      </c>
      <c r="I7187" s="23" t="s">
        <v>11</v>
      </c>
      <c r="J7187" s="23"/>
      <c r="K7187" s="23" t="s">
        <v>9536</v>
      </c>
      <c r="L7187" s="23" t="s">
        <v>9538</v>
      </c>
      <c r="M7187" s="23">
        <f>YEAR(Tabla2[[#This Row],[Fecha de creación]])</f>
        <v>2022</v>
      </c>
      <c r="N7187" s="23">
        <f>MONTH(Tabla2[[#This Row],[Fecha de creación]])</f>
        <v>2</v>
      </c>
    </row>
    <row r="7188" spans="1:14" x14ac:dyDescent="0.25">
      <c r="A7188" s="26">
        <v>44615.689837962964</v>
      </c>
      <c r="B7188" s="23" t="s">
        <v>19</v>
      </c>
      <c r="C7188" s="23" t="s">
        <v>9137</v>
      </c>
      <c r="D7188" s="23" t="s">
        <v>9138</v>
      </c>
      <c r="E7188" s="23" t="s">
        <v>1</v>
      </c>
      <c r="F7188" s="23" t="s">
        <v>7</v>
      </c>
      <c r="G7188" s="23" t="s">
        <v>975</v>
      </c>
      <c r="H7188" s="2" t="s">
        <v>8893</v>
      </c>
      <c r="I7188" s="23" t="s">
        <v>8107</v>
      </c>
      <c r="J7188" s="23"/>
      <c r="K7188" s="23" t="s">
        <v>9712</v>
      </c>
      <c r="L7188" s="23" t="s">
        <v>9539</v>
      </c>
      <c r="M7188" s="23">
        <f>YEAR(Tabla2[[#This Row],[Fecha de creación]])</f>
        <v>2022</v>
      </c>
      <c r="N7188" s="23">
        <f>MONTH(Tabla2[[#This Row],[Fecha de creación]])</f>
        <v>2</v>
      </c>
    </row>
    <row r="7189" spans="1:14" x14ac:dyDescent="0.25">
      <c r="A7189" s="26">
        <v>44615.696180555555</v>
      </c>
      <c r="B7189" s="23" t="s">
        <v>19</v>
      </c>
      <c r="C7189" s="23" t="s">
        <v>9139</v>
      </c>
      <c r="D7189" s="23" t="s">
        <v>9140</v>
      </c>
      <c r="E7189" s="23" t="s">
        <v>1</v>
      </c>
      <c r="F7189" s="23" t="s">
        <v>7</v>
      </c>
      <c r="G7189" s="23" t="s">
        <v>975</v>
      </c>
      <c r="H7189" s="2" t="s">
        <v>8893</v>
      </c>
      <c r="I7189" s="23" t="s">
        <v>8107</v>
      </c>
      <c r="J7189" s="23"/>
      <c r="K7189" s="23" t="s">
        <v>9712</v>
      </c>
      <c r="L7189" s="23" t="s">
        <v>9538</v>
      </c>
      <c r="M7189" s="23">
        <f>YEAR(Tabla2[[#This Row],[Fecha de creación]])</f>
        <v>2022</v>
      </c>
      <c r="N7189" s="23">
        <f>MONTH(Tabla2[[#This Row],[Fecha de creación]])</f>
        <v>2</v>
      </c>
    </row>
    <row r="7190" spans="1:14" x14ac:dyDescent="0.25">
      <c r="A7190" s="26">
        <v>44615.69866898148</v>
      </c>
      <c r="B7190" s="23" t="s">
        <v>19</v>
      </c>
      <c r="C7190" s="23" t="s">
        <v>9141</v>
      </c>
      <c r="D7190" s="23" t="s">
        <v>9142</v>
      </c>
      <c r="E7190" s="23" t="s">
        <v>1</v>
      </c>
      <c r="F7190" s="23" t="s">
        <v>7</v>
      </c>
      <c r="G7190" s="23" t="s">
        <v>3</v>
      </c>
      <c r="H7190" s="2" t="s">
        <v>8893</v>
      </c>
      <c r="I7190" s="23" t="s">
        <v>8107</v>
      </c>
      <c r="J7190" s="23"/>
      <c r="K7190" s="23" t="s">
        <v>9712</v>
      </c>
      <c r="L7190" s="23" t="s">
        <v>9538</v>
      </c>
      <c r="M7190" s="23">
        <f>YEAR(Tabla2[[#This Row],[Fecha de creación]])</f>
        <v>2022</v>
      </c>
      <c r="N7190" s="23">
        <f>MONTH(Tabla2[[#This Row],[Fecha de creación]])</f>
        <v>2</v>
      </c>
    </row>
    <row r="7191" spans="1:14" x14ac:dyDescent="0.25">
      <c r="A7191" s="26">
        <v>44615.703020833331</v>
      </c>
      <c r="B7191" s="23" t="s">
        <v>0</v>
      </c>
      <c r="C7191" s="23" t="s">
        <v>9143</v>
      </c>
      <c r="D7191" s="23" t="s">
        <v>110</v>
      </c>
      <c r="E7191" s="23" t="s">
        <v>1</v>
      </c>
      <c r="F7191" s="23" t="s">
        <v>7</v>
      </c>
      <c r="G7191" s="23" t="s">
        <v>975</v>
      </c>
      <c r="H7191" s="2" t="s">
        <v>8893</v>
      </c>
      <c r="I7191" s="23" t="s">
        <v>5999</v>
      </c>
      <c r="J7191" s="23"/>
      <c r="K7191" s="23" t="s">
        <v>9712</v>
      </c>
      <c r="L7191" s="23" t="s">
        <v>9538</v>
      </c>
      <c r="M7191" s="23">
        <f>YEAR(Tabla2[[#This Row],[Fecha de creación]])</f>
        <v>2022</v>
      </c>
      <c r="N7191" s="23">
        <f>MONTH(Tabla2[[#This Row],[Fecha de creación]])</f>
        <v>2</v>
      </c>
    </row>
    <row r="7192" spans="1:14" x14ac:dyDescent="0.25">
      <c r="A7192" s="26">
        <v>44615.704085648147</v>
      </c>
      <c r="B7192" s="23" t="s">
        <v>0</v>
      </c>
      <c r="C7192" s="23" t="s">
        <v>9144</v>
      </c>
      <c r="D7192" s="23" t="s">
        <v>389</v>
      </c>
      <c r="E7192" s="23" t="s">
        <v>1</v>
      </c>
      <c r="F7192" s="23" t="s">
        <v>2</v>
      </c>
      <c r="G7192" s="23" t="s">
        <v>1551</v>
      </c>
      <c r="H7192" s="2" t="s">
        <v>8893</v>
      </c>
      <c r="I7192" s="23" t="s">
        <v>5999</v>
      </c>
      <c r="J7192" s="23"/>
      <c r="K7192" s="23" t="s">
        <v>9536</v>
      </c>
      <c r="L7192" s="23" t="s">
        <v>9538</v>
      </c>
      <c r="M7192" s="23">
        <f>YEAR(Tabla2[[#This Row],[Fecha de creación]])</f>
        <v>2022</v>
      </c>
      <c r="N7192" s="23">
        <f>MONTH(Tabla2[[#This Row],[Fecha de creación]])</f>
        <v>2</v>
      </c>
    </row>
    <row r="7193" spans="1:14" x14ac:dyDescent="0.25">
      <c r="A7193" s="26">
        <v>44615.708124999997</v>
      </c>
      <c r="B7193" s="23" t="s">
        <v>19</v>
      </c>
      <c r="C7193" s="23" t="s">
        <v>9145</v>
      </c>
      <c r="D7193" s="23" t="s">
        <v>9146</v>
      </c>
      <c r="E7193" s="23" t="s">
        <v>1</v>
      </c>
      <c r="F7193" s="23" t="s">
        <v>7</v>
      </c>
      <c r="G7193" s="23" t="s">
        <v>975</v>
      </c>
      <c r="H7193" s="2" t="s">
        <v>8893</v>
      </c>
      <c r="I7193" s="23" t="s">
        <v>8107</v>
      </c>
      <c r="J7193" s="23"/>
      <c r="K7193" s="23" t="s">
        <v>9712</v>
      </c>
      <c r="L7193" s="23" t="s">
        <v>9538</v>
      </c>
      <c r="M7193" s="23">
        <f>YEAR(Tabla2[[#This Row],[Fecha de creación]])</f>
        <v>2022</v>
      </c>
      <c r="N7193" s="23">
        <f>MONTH(Tabla2[[#This Row],[Fecha de creación]])</f>
        <v>2</v>
      </c>
    </row>
    <row r="7194" spans="1:14" x14ac:dyDescent="0.25">
      <c r="A7194" s="26">
        <v>44615.713229166664</v>
      </c>
      <c r="B7194" s="23" t="s">
        <v>0</v>
      </c>
      <c r="C7194" s="23" t="s">
        <v>9147</v>
      </c>
      <c r="D7194" s="23" t="s">
        <v>535</v>
      </c>
      <c r="E7194" s="23" t="s">
        <v>1</v>
      </c>
      <c r="F7194" s="23" t="s">
        <v>7</v>
      </c>
      <c r="G7194" s="23" t="s">
        <v>1551</v>
      </c>
      <c r="H7194" s="2" t="s">
        <v>8893</v>
      </c>
      <c r="I7194" s="23" t="s">
        <v>11</v>
      </c>
      <c r="J7194" s="23"/>
      <c r="K7194" s="23" t="s">
        <v>9712</v>
      </c>
      <c r="L7194" s="23" t="s">
        <v>9539</v>
      </c>
      <c r="M7194" s="23">
        <f>YEAR(Tabla2[[#This Row],[Fecha de creación]])</f>
        <v>2022</v>
      </c>
      <c r="N7194" s="23">
        <f>MONTH(Tabla2[[#This Row],[Fecha de creación]])</f>
        <v>2</v>
      </c>
    </row>
    <row r="7195" spans="1:14" x14ac:dyDescent="0.25">
      <c r="A7195" s="26">
        <v>44615.715138888889</v>
      </c>
      <c r="B7195" s="23" t="s">
        <v>0</v>
      </c>
      <c r="C7195" s="23" t="s">
        <v>9148</v>
      </c>
      <c r="D7195" s="23" t="s">
        <v>9149</v>
      </c>
      <c r="E7195" s="23" t="s">
        <v>1</v>
      </c>
      <c r="F7195" s="23" t="s">
        <v>7</v>
      </c>
      <c r="G7195" s="23" t="s">
        <v>3</v>
      </c>
      <c r="H7195" s="2" t="s">
        <v>8893</v>
      </c>
      <c r="I7195" s="23" t="s">
        <v>5999</v>
      </c>
      <c r="J7195" s="23"/>
      <c r="K7195" s="23" t="s">
        <v>9712</v>
      </c>
      <c r="L7195" s="23" t="s">
        <v>9539</v>
      </c>
      <c r="M7195" s="23">
        <f>YEAR(Tabla2[[#This Row],[Fecha de creación]])</f>
        <v>2022</v>
      </c>
      <c r="N7195" s="23">
        <f>MONTH(Tabla2[[#This Row],[Fecha de creación]])</f>
        <v>2</v>
      </c>
    </row>
    <row r="7196" spans="1:14" x14ac:dyDescent="0.25">
      <c r="A7196" s="26">
        <v>44616.376064814816</v>
      </c>
      <c r="B7196" s="23" t="s">
        <v>19</v>
      </c>
      <c r="C7196" s="23" t="s">
        <v>9150</v>
      </c>
      <c r="D7196" s="23" t="s">
        <v>9151</v>
      </c>
      <c r="E7196" s="23" t="s">
        <v>1</v>
      </c>
      <c r="F7196" s="23" t="s">
        <v>7</v>
      </c>
      <c r="G7196" s="23" t="s">
        <v>975</v>
      </c>
      <c r="H7196" s="2" t="s">
        <v>8893</v>
      </c>
      <c r="I7196" s="23" t="s">
        <v>7544</v>
      </c>
      <c r="J7196" s="23"/>
      <c r="K7196" s="23" t="s">
        <v>9712</v>
      </c>
      <c r="L7196" s="23" t="s">
        <v>9538</v>
      </c>
      <c r="M7196" s="23">
        <f>YEAR(Tabla2[[#This Row],[Fecha de creación]])</f>
        <v>2022</v>
      </c>
      <c r="N7196" s="23">
        <f>MONTH(Tabla2[[#This Row],[Fecha de creación]])</f>
        <v>2</v>
      </c>
    </row>
    <row r="7197" spans="1:14" x14ac:dyDescent="0.25">
      <c r="A7197" s="26">
        <v>44616.394687499997</v>
      </c>
      <c r="B7197" s="23" t="s">
        <v>7771</v>
      </c>
      <c r="C7197" s="23" t="s">
        <v>9152</v>
      </c>
      <c r="D7197" s="23" t="s">
        <v>9153</v>
      </c>
      <c r="E7197" s="23" t="s">
        <v>1</v>
      </c>
      <c r="F7197" s="23" t="s">
        <v>7</v>
      </c>
      <c r="G7197" s="23" t="s">
        <v>975</v>
      </c>
      <c r="H7197" s="2" t="s">
        <v>8893</v>
      </c>
      <c r="I7197" s="23" t="s">
        <v>8907</v>
      </c>
      <c r="J7197" s="23" t="s">
        <v>59</v>
      </c>
      <c r="K7197" s="23" t="s">
        <v>9712</v>
      </c>
      <c r="L7197" s="23" t="s">
        <v>9538</v>
      </c>
      <c r="M7197" s="23">
        <f>YEAR(Tabla2[[#This Row],[Fecha de creación]])</f>
        <v>2022</v>
      </c>
      <c r="N7197" s="23">
        <f>MONTH(Tabla2[[#This Row],[Fecha de creación]])</f>
        <v>2</v>
      </c>
    </row>
    <row r="7198" spans="1:14" x14ac:dyDescent="0.25">
      <c r="A7198" s="26">
        <v>44616.55976851852</v>
      </c>
      <c r="B7198" s="23" t="s">
        <v>0</v>
      </c>
      <c r="C7198" s="23" t="s">
        <v>9154</v>
      </c>
      <c r="D7198" s="23" t="s">
        <v>551</v>
      </c>
      <c r="E7198" s="23" t="s">
        <v>1</v>
      </c>
      <c r="F7198" s="23" t="s">
        <v>7</v>
      </c>
      <c r="G7198" s="23" t="s">
        <v>3</v>
      </c>
      <c r="H7198" s="2" t="s">
        <v>8893</v>
      </c>
      <c r="I7198" s="23" t="s">
        <v>5999</v>
      </c>
      <c r="J7198" s="23"/>
      <c r="K7198" s="23" t="s">
        <v>9712</v>
      </c>
      <c r="L7198" s="23" t="s">
        <v>9538</v>
      </c>
      <c r="M7198" s="23">
        <f>YEAR(Tabla2[[#This Row],[Fecha de creación]])</f>
        <v>2022</v>
      </c>
      <c r="N7198" s="23">
        <f>MONTH(Tabla2[[#This Row],[Fecha de creación]])</f>
        <v>2</v>
      </c>
    </row>
    <row r="7199" spans="1:14" x14ac:dyDescent="0.25">
      <c r="A7199" s="26">
        <v>44616.648564814815</v>
      </c>
      <c r="B7199" s="23" t="s">
        <v>189</v>
      </c>
      <c r="C7199" s="23" t="s">
        <v>9155</v>
      </c>
      <c r="D7199" s="23" t="s">
        <v>4281</v>
      </c>
      <c r="E7199" s="23" t="s">
        <v>1</v>
      </c>
      <c r="F7199" s="23" t="s">
        <v>7</v>
      </c>
      <c r="G7199" s="23" t="s">
        <v>975</v>
      </c>
      <c r="H7199" s="2" t="s">
        <v>8893</v>
      </c>
      <c r="I7199" s="23" t="s">
        <v>7338</v>
      </c>
      <c r="J7199" s="23" t="s">
        <v>59</v>
      </c>
      <c r="K7199" s="23" t="s">
        <v>9712</v>
      </c>
      <c r="L7199" s="23" t="s">
        <v>9538</v>
      </c>
      <c r="M7199" s="23">
        <f>YEAR(Tabla2[[#This Row],[Fecha de creación]])</f>
        <v>2022</v>
      </c>
      <c r="N7199" s="23">
        <f>MONTH(Tabla2[[#This Row],[Fecha de creación]])</f>
        <v>2</v>
      </c>
    </row>
    <row r="7200" spans="1:14" x14ac:dyDescent="0.25">
      <c r="A7200" s="26">
        <v>44616.673275462963</v>
      </c>
      <c r="B7200" s="23" t="s">
        <v>0</v>
      </c>
      <c r="C7200" s="23" t="s">
        <v>9156</v>
      </c>
      <c r="D7200" s="23" t="s">
        <v>8927</v>
      </c>
      <c r="E7200" s="23" t="s">
        <v>1</v>
      </c>
      <c r="F7200" s="23" t="s">
        <v>7</v>
      </c>
      <c r="G7200" s="23" t="s">
        <v>975</v>
      </c>
      <c r="H7200" s="2" t="s">
        <v>8893</v>
      </c>
      <c r="I7200" s="23" t="s">
        <v>7680</v>
      </c>
      <c r="J7200" s="23" t="s">
        <v>958</v>
      </c>
      <c r="K7200" s="23" t="s">
        <v>9712</v>
      </c>
      <c r="L7200" s="23" t="s">
        <v>9538</v>
      </c>
      <c r="M7200" s="23">
        <f>YEAR(Tabla2[[#This Row],[Fecha de creación]])</f>
        <v>2022</v>
      </c>
      <c r="N7200" s="23">
        <f>MONTH(Tabla2[[#This Row],[Fecha de creación]])</f>
        <v>2</v>
      </c>
    </row>
    <row r="7201" spans="1:14" x14ac:dyDescent="0.25">
      <c r="A7201" s="26">
        <v>44616.682349537034</v>
      </c>
      <c r="B7201" s="23" t="s">
        <v>0</v>
      </c>
      <c r="C7201" s="23" t="s">
        <v>9157</v>
      </c>
      <c r="D7201" s="23" t="s">
        <v>8927</v>
      </c>
      <c r="E7201" s="23" t="s">
        <v>1</v>
      </c>
      <c r="F7201" s="23" t="s">
        <v>7</v>
      </c>
      <c r="G7201" s="23" t="s">
        <v>975</v>
      </c>
      <c r="H7201" s="2" t="s">
        <v>8893</v>
      </c>
      <c r="I7201" s="23" t="s">
        <v>7680</v>
      </c>
      <c r="J7201" s="23" t="s">
        <v>958</v>
      </c>
      <c r="K7201" s="23" t="s">
        <v>9712</v>
      </c>
      <c r="L7201" s="23" t="s">
        <v>9538</v>
      </c>
      <c r="M7201" s="23">
        <f>YEAR(Tabla2[[#This Row],[Fecha de creación]])</f>
        <v>2022</v>
      </c>
      <c r="N7201" s="23">
        <f>MONTH(Tabla2[[#This Row],[Fecha de creación]])</f>
        <v>2</v>
      </c>
    </row>
    <row r="7202" spans="1:14" x14ac:dyDescent="0.25">
      <c r="A7202" s="26">
        <v>44616.68540509259</v>
      </c>
      <c r="B7202" s="23" t="s">
        <v>0</v>
      </c>
      <c r="C7202" s="23" t="s">
        <v>9158</v>
      </c>
      <c r="D7202" s="23" t="s">
        <v>8927</v>
      </c>
      <c r="E7202" s="23" t="s">
        <v>1</v>
      </c>
      <c r="F7202" s="23" t="s">
        <v>7</v>
      </c>
      <c r="G7202" s="23" t="s">
        <v>975</v>
      </c>
      <c r="H7202" s="2" t="s">
        <v>8893</v>
      </c>
      <c r="I7202" s="23" t="s">
        <v>7680</v>
      </c>
      <c r="J7202" s="23" t="s">
        <v>958</v>
      </c>
      <c r="K7202" s="23" t="s">
        <v>9712</v>
      </c>
      <c r="L7202" s="23" t="s">
        <v>9539</v>
      </c>
      <c r="M7202" s="23">
        <f>YEAR(Tabla2[[#This Row],[Fecha de creación]])</f>
        <v>2022</v>
      </c>
      <c r="N7202" s="23">
        <f>MONTH(Tabla2[[#This Row],[Fecha de creación]])</f>
        <v>2</v>
      </c>
    </row>
    <row r="7203" spans="1:14" x14ac:dyDescent="0.25">
      <c r="A7203" s="26">
        <v>44616.688587962963</v>
      </c>
      <c r="B7203" s="23" t="s">
        <v>0</v>
      </c>
      <c r="C7203" s="23" t="s">
        <v>9159</v>
      </c>
      <c r="D7203" s="23" t="s">
        <v>8927</v>
      </c>
      <c r="E7203" s="23" t="s">
        <v>1</v>
      </c>
      <c r="F7203" s="23" t="s">
        <v>7</v>
      </c>
      <c r="G7203" s="23" t="s">
        <v>975</v>
      </c>
      <c r="H7203" s="2" t="s">
        <v>8893</v>
      </c>
      <c r="I7203" s="23" t="s">
        <v>7680</v>
      </c>
      <c r="J7203" s="23" t="s">
        <v>958</v>
      </c>
      <c r="K7203" s="23" t="s">
        <v>9712</v>
      </c>
      <c r="L7203" s="23" t="s">
        <v>9539</v>
      </c>
      <c r="M7203" s="23">
        <f>YEAR(Tabla2[[#This Row],[Fecha de creación]])</f>
        <v>2022</v>
      </c>
      <c r="N7203" s="23">
        <f>MONTH(Tabla2[[#This Row],[Fecha de creación]])</f>
        <v>2</v>
      </c>
    </row>
    <row r="7204" spans="1:14" x14ac:dyDescent="0.25">
      <c r="A7204" s="26">
        <v>44617.389745370368</v>
      </c>
      <c r="B7204" s="23" t="s">
        <v>0</v>
      </c>
      <c r="C7204" s="23" t="s">
        <v>9160</v>
      </c>
      <c r="D7204" s="23" t="s">
        <v>983</v>
      </c>
      <c r="E7204" s="23" t="s">
        <v>1</v>
      </c>
      <c r="F7204" s="23" t="s">
        <v>2</v>
      </c>
      <c r="G7204" s="23" t="s">
        <v>1551</v>
      </c>
      <c r="H7204" s="2" t="s">
        <v>8893</v>
      </c>
      <c r="I7204" s="23" t="s">
        <v>11</v>
      </c>
      <c r="J7204" s="23"/>
      <c r="K7204" s="23" t="s">
        <v>9536</v>
      </c>
      <c r="L7204" s="23" t="s">
        <v>9539</v>
      </c>
      <c r="M7204" s="23">
        <f>YEAR(Tabla2[[#This Row],[Fecha de creación]])</f>
        <v>2022</v>
      </c>
      <c r="N7204" s="23">
        <f>MONTH(Tabla2[[#This Row],[Fecha de creación]])</f>
        <v>2</v>
      </c>
    </row>
    <row r="7205" spans="1:14" x14ac:dyDescent="0.25">
      <c r="A7205" s="26">
        <v>44617.426226851851</v>
      </c>
      <c r="B7205" s="23" t="s">
        <v>0</v>
      </c>
      <c r="C7205" s="23" t="s">
        <v>9161</v>
      </c>
      <c r="D7205" s="23" t="s">
        <v>172</v>
      </c>
      <c r="E7205" s="23" t="s">
        <v>1</v>
      </c>
      <c r="F7205" s="23" t="s">
        <v>2</v>
      </c>
      <c r="G7205" s="23" t="s">
        <v>1551</v>
      </c>
      <c r="H7205" s="2" t="s">
        <v>8893</v>
      </c>
      <c r="I7205" s="23" t="s">
        <v>11</v>
      </c>
      <c r="J7205" s="23"/>
      <c r="K7205" s="23" t="s">
        <v>9536</v>
      </c>
      <c r="L7205" s="23" t="s">
        <v>9538</v>
      </c>
      <c r="M7205" s="23">
        <f>YEAR(Tabla2[[#This Row],[Fecha de creación]])</f>
        <v>2022</v>
      </c>
      <c r="N7205" s="23">
        <f>MONTH(Tabla2[[#This Row],[Fecha de creación]])</f>
        <v>2</v>
      </c>
    </row>
    <row r="7206" spans="1:14" x14ac:dyDescent="0.25">
      <c r="A7206" s="26">
        <v>44617.495081018518</v>
      </c>
      <c r="B7206" s="23" t="s">
        <v>0</v>
      </c>
      <c r="C7206" s="23" t="s">
        <v>9162</v>
      </c>
      <c r="D7206" s="23" t="s">
        <v>349</v>
      </c>
      <c r="E7206" s="23" t="s">
        <v>1</v>
      </c>
      <c r="F7206" s="23" t="s">
        <v>7</v>
      </c>
      <c r="G7206" s="23" t="s">
        <v>975</v>
      </c>
      <c r="H7206" s="2" t="s">
        <v>8893</v>
      </c>
      <c r="I7206" s="23" t="s">
        <v>7412</v>
      </c>
      <c r="J7206" s="23"/>
      <c r="K7206" s="23" t="s">
        <v>9712</v>
      </c>
      <c r="L7206" s="23" t="s">
        <v>9539</v>
      </c>
      <c r="M7206" s="23">
        <f>YEAR(Tabla2[[#This Row],[Fecha de creación]])</f>
        <v>2022</v>
      </c>
      <c r="N7206" s="23">
        <f>MONTH(Tabla2[[#This Row],[Fecha de creación]])</f>
        <v>2</v>
      </c>
    </row>
    <row r="7207" spans="1:14" x14ac:dyDescent="0.25">
      <c r="A7207" s="26">
        <v>44617.499930555554</v>
      </c>
      <c r="B7207" s="23" t="s">
        <v>7771</v>
      </c>
      <c r="C7207" s="23" t="s">
        <v>9163</v>
      </c>
      <c r="D7207" s="23" t="s">
        <v>9164</v>
      </c>
      <c r="E7207" s="23" t="s">
        <v>1</v>
      </c>
      <c r="F7207" s="23" t="s">
        <v>22</v>
      </c>
      <c r="G7207" s="23" t="s">
        <v>975</v>
      </c>
      <c r="H7207" s="2" t="s">
        <v>8893</v>
      </c>
      <c r="I7207" s="23" t="s">
        <v>8907</v>
      </c>
      <c r="J7207" s="23" t="s">
        <v>59</v>
      </c>
      <c r="K7207" s="23" t="s">
        <v>9712</v>
      </c>
      <c r="L7207" s="23" t="s">
        <v>9538</v>
      </c>
      <c r="M7207" s="23">
        <f>YEAR(Tabla2[[#This Row],[Fecha de creación]])</f>
        <v>2022</v>
      </c>
      <c r="N7207" s="23">
        <f>MONTH(Tabla2[[#This Row],[Fecha de creación]])</f>
        <v>2</v>
      </c>
    </row>
    <row r="7208" spans="1:14" x14ac:dyDescent="0.25">
      <c r="A7208" s="26">
        <v>44617.512453703705</v>
      </c>
      <c r="B7208" s="23" t="s">
        <v>189</v>
      </c>
      <c r="C7208" s="23" t="s">
        <v>9165</v>
      </c>
      <c r="D7208" s="23" t="s">
        <v>131</v>
      </c>
      <c r="E7208" s="23" t="s">
        <v>1</v>
      </c>
      <c r="F7208" s="23" t="s">
        <v>7</v>
      </c>
      <c r="G7208" s="23" t="s">
        <v>975</v>
      </c>
      <c r="H7208" s="2" t="s">
        <v>8893</v>
      </c>
      <c r="I7208" s="23" t="s">
        <v>4486</v>
      </c>
      <c r="J7208" s="23" t="s">
        <v>59</v>
      </c>
      <c r="K7208" s="23" t="s">
        <v>9712</v>
      </c>
      <c r="L7208" s="23" t="s">
        <v>9538</v>
      </c>
      <c r="M7208" s="23">
        <f>YEAR(Tabla2[[#This Row],[Fecha de creación]])</f>
        <v>2022</v>
      </c>
      <c r="N7208" s="23">
        <f>MONTH(Tabla2[[#This Row],[Fecha de creación]])</f>
        <v>2</v>
      </c>
    </row>
    <row r="7209" spans="1:14" x14ac:dyDescent="0.25">
      <c r="A7209" s="26">
        <v>44617.608784722222</v>
      </c>
      <c r="B7209" s="23" t="s">
        <v>0</v>
      </c>
      <c r="C7209" s="23" t="s">
        <v>9166</v>
      </c>
      <c r="D7209" s="23" t="s">
        <v>382</v>
      </c>
      <c r="E7209" s="23" t="s">
        <v>1</v>
      </c>
      <c r="F7209" s="23" t="s">
        <v>7</v>
      </c>
      <c r="G7209" s="23" t="s">
        <v>975</v>
      </c>
      <c r="H7209" s="2" t="s">
        <v>8893</v>
      </c>
      <c r="I7209" s="23" t="s">
        <v>7412</v>
      </c>
      <c r="J7209" s="23"/>
      <c r="K7209" s="23" t="s">
        <v>9712</v>
      </c>
      <c r="L7209" s="23" t="s">
        <v>9539</v>
      </c>
      <c r="M7209" s="23">
        <f>YEAR(Tabla2[[#This Row],[Fecha de creación]])</f>
        <v>2022</v>
      </c>
      <c r="N7209" s="23">
        <f>MONTH(Tabla2[[#This Row],[Fecha de creación]])</f>
        <v>2</v>
      </c>
    </row>
    <row r="7210" spans="1:14" x14ac:dyDescent="0.25">
      <c r="A7210" s="26">
        <v>44617.688993055555</v>
      </c>
      <c r="B7210" s="23" t="s">
        <v>0</v>
      </c>
      <c r="C7210" s="23" t="s">
        <v>9167</v>
      </c>
      <c r="D7210" s="23" t="s">
        <v>982</v>
      </c>
      <c r="E7210" s="23" t="s">
        <v>1</v>
      </c>
      <c r="F7210" s="23" t="s">
        <v>22</v>
      </c>
      <c r="G7210" s="23" t="s">
        <v>975</v>
      </c>
      <c r="H7210" s="2" t="s">
        <v>8893</v>
      </c>
      <c r="I7210" s="23" t="s">
        <v>7680</v>
      </c>
      <c r="J7210" s="23" t="s">
        <v>958</v>
      </c>
      <c r="K7210" s="23" t="s">
        <v>9712</v>
      </c>
      <c r="L7210" s="23" t="s">
        <v>9538</v>
      </c>
      <c r="M7210" s="23">
        <f>YEAR(Tabla2[[#This Row],[Fecha de creación]])</f>
        <v>2022</v>
      </c>
      <c r="N7210" s="23">
        <f>MONTH(Tabla2[[#This Row],[Fecha de creación]])</f>
        <v>2</v>
      </c>
    </row>
    <row r="7211" spans="1:14" x14ac:dyDescent="0.25">
      <c r="A7211" s="26">
        <v>44617.691527777781</v>
      </c>
      <c r="B7211" s="23" t="s">
        <v>0</v>
      </c>
      <c r="C7211" s="23" t="s">
        <v>9168</v>
      </c>
      <c r="D7211" s="23" t="s">
        <v>8927</v>
      </c>
      <c r="E7211" s="23" t="s">
        <v>1</v>
      </c>
      <c r="F7211" s="23" t="s">
        <v>7</v>
      </c>
      <c r="G7211" s="23" t="s">
        <v>975</v>
      </c>
      <c r="H7211" s="2" t="s">
        <v>8893</v>
      </c>
      <c r="I7211" s="23" t="s">
        <v>7680</v>
      </c>
      <c r="J7211" s="23" t="s">
        <v>958</v>
      </c>
      <c r="K7211" s="23" t="s">
        <v>9712</v>
      </c>
      <c r="L7211" s="23" t="s">
        <v>9538</v>
      </c>
      <c r="M7211" s="23">
        <f>YEAR(Tabla2[[#This Row],[Fecha de creación]])</f>
        <v>2022</v>
      </c>
      <c r="N7211" s="23">
        <f>MONTH(Tabla2[[#This Row],[Fecha de creación]])</f>
        <v>2</v>
      </c>
    </row>
    <row r="7212" spans="1:14" x14ac:dyDescent="0.25">
      <c r="A7212" s="26">
        <v>44617.699826388889</v>
      </c>
      <c r="B7212" s="23" t="s">
        <v>100</v>
      </c>
      <c r="C7212" s="23" t="s">
        <v>9169</v>
      </c>
      <c r="D7212" s="23" t="s">
        <v>983</v>
      </c>
      <c r="E7212" s="23" t="s">
        <v>1</v>
      </c>
      <c r="F7212" s="23" t="s">
        <v>2</v>
      </c>
      <c r="G7212" s="23" t="s">
        <v>975</v>
      </c>
      <c r="H7212" s="2" t="s">
        <v>8893</v>
      </c>
      <c r="I7212" s="23" t="s">
        <v>7776</v>
      </c>
      <c r="J7212" s="23" t="s">
        <v>59</v>
      </c>
      <c r="K7212" s="23" t="s">
        <v>9712</v>
      </c>
      <c r="L7212" s="23" t="s">
        <v>9538</v>
      </c>
      <c r="M7212" s="23">
        <f>YEAR(Tabla2[[#This Row],[Fecha de creación]])</f>
        <v>2022</v>
      </c>
      <c r="N7212" s="23">
        <f>MONTH(Tabla2[[#This Row],[Fecha de creación]])</f>
        <v>2</v>
      </c>
    </row>
    <row r="7213" spans="1:14" x14ac:dyDescent="0.25">
      <c r="A7213" s="26">
        <v>44618.381539351853</v>
      </c>
      <c r="B7213" s="23" t="s">
        <v>0</v>
      </c>
      <c r="C7213" s="23" t="s">
        <v>9170</v>
      </c>
      <c r="D7213" s="23" t="s">
        <v>364</v>
      </c>
      <c r="E7213" s="23" t="s">
        <v>1</v>
      </c>
      <c r="F7213" s="23" t="s">
        <v>7</v>
      </c>
      <c r="G7213" s="23" t="s">
        <v>1551</v>
      </c>
      <c r="H7213" s="2" t="s">
        <v>8893</v>
      </c>
      <c r="I7213" s="23" t="s">
        <v>11</v>
      </c>
      <c r="J7213" s="23"/>
      <c r="K7213" s="23" t="s">
        <v>9712</v>
      </c>
      <c r="L7213" s="23" t="s">
        <v>9538</v>
      </c>
      <c r="M7213" s="23">
        <f>YEAR(Tabla2[[#This Row],[Fecha de creación]])</f>
        <v>2022</v>
      </c>
      <c r="N7213" s="23">
        <f>MONTH(Tabla2[[#This Row],[Fecha de creación]])</f>
        <v>2</v>
      </c>
    </row>
    <row r="7214" spans="1:14" x14ac:dyDescent="0.25">
      <c r="A7214" s="26">
        <v>44618.416585648149</v>
      </c>
      <c r="B7214" s="23" t="s">
        <v>0</v>
      </c>
      <c r="C7214" s="23" t="s">
        <v>9171</v>
      </c>
      <c r="D7214" s="23" t="s">
        <v>364</v>
      </c>
      <c r="E7214" s="23" t="s">
        <v>1</v>
      </c>
      <c r="F7214" s="23" t="s">
        <v>7</v>
      </c>
      <c r="G7214" s="23" t="s">
        <v>1551</v>
      </c>
      <c r="H7214" s="2" t="s">
        <v>8893</v>
      </c>
      <c r="I7214" s="23" t="s">
        <v>11</v>
      </c>
      <c r="J7214" s="23" t="s">
        <v>59</v>
      </c>
      <c r="K7214" s="23" t="s">
        <v>9712</v>
      </c>
      <c r="L7214" s="23" t="s">
        <v>9538</v>
      </c>
      <c r="M7214" s="23">
        <f>YEAR(Tabla2[[#This Row],[Fecha de creación]])</f>
        <v>2022</v>
      </c>
      <c r="N7214" s="23">
        <f>MONTH(Tabla2[[#This Row],[Fecha de creación]])</f>
        <v>2</v>
      </c>
    </row>
    <row r="7215" spans="1:14" x14ac:dyDescent="0.25">
      <c r="A7215" s="26">
        <v>44618.435601851852</v>
      </c>
      <c r="B7215" s="23" t="s">
        <v>0</v>
      </c>
      <c r="C7215" s="23" t="s">
        <v>9172</v>
      </c>
      <c r="D7215" s="23" t="s">
        <v>7521</v>
      </c>
      <c r="E7215" s="23" t="s">
        <v>1</v>
      </c>
      <c r="F7215" s="23" t="s">
        <v>22</v>
      </c>
      <c r="G7215" s="23" t="s">
        <v>975</v>
      </c>
      <c r="H7215" s="2" t="s">
        <v>8893</v>
      </c>
      <c r="I7215" s="23" t="s">
        <v>7412</v>
      </c>
      <c r="J7215" s="23" t="s">
        <v>958</v>
      </c>
      <c r="K7215" s="23" t="s">
        <v>9712</v>
      </c>
      <c r="L7215" s="23" t="s">
        <v>9538</v>
      </c>
      <c r="M7215" s="23">
        <f>YEAR(Tabla2[[#This Row],[Fecha de creación]])</f>
        <v>2022</v>
      </c>
      <c r="N7215" s="23">
        <f>MONTH(Tabla2[[#This Row],[Fecha de creación]])</f>
        <v>2</v>
      </c>
    </row>
    <row r="7216" spans="1:14" x14ac:dyDescent="0.25">
      <c r="A7216" s="26">
        <v>44618.52202546296</v>
      </c>
      <c r="B7216" s="23" t="s">
        <v>100</v>
      </c>
      <c r="C7216" s="23" t="s">
        <v>9173</v>
      </c>
      <c r="D7216" s="23" t="s">
        <v>982</v>
      </c>
      <c r="E7216" s="23" t="s">
        <v>1</v>
      </c>
      <c r="F7216" s="23" t="s">
        <v>2</v>
      </c>
      <c r="G7216" s="23" t="s">
        <v>1551</v>
      </c>
      <c r="H7216" s="2" t="s">
        <v>8893</v>
      </c>
      <c r="I7216" s="23" t="s">
        <v>7966</v>
      </c>
      <c r="J7216" s="23" t="s">
        <v>59</v>
      </c>
      <c r="K7216" s="23" t="s">
        <v>9712</v>
      </c>
      <c r="L7216" s="23" t="s">
        <v>9538</v>
      </c>
      <c r="M7216" s="23">
        <f>YEAR(Tabla2[[#This Row],[Fecha de creación]])</f>
        <v>2022</v>
      </c>
      <c r="N7216" s="23">
        <f>MONTH(Tabla2[[#This Row],[Fecha de creación]])</f>
        <v>2</v>
      </c>
    </row>
    <row r="7217" spans="1:14" x14ac:dyDescent="0.25">
      <c r="A7217" s="26">
        <v>44618.52784722222</v>
      </c>
      <c r="B7217" s="23" t="s">
        <v>100</v>
      </c>
      <c r="C7217" s="23" t="s">
        <v>9174</v>
      </c>
      <c r="D7217" s="23" t="s">
        <v>8927</v>
      </c>
      <c r="E7217" s="23" t="s">
        <v>1</v>
      </c>
      <c r="F7217" s="23" t="s">
        <v>7</v>
      </c>
      <c r="G7217" s="23" t="s">
        <v>975</v>
      </c>
      <c r="H7217" s="2" t="s">
        <v>8893</v>
      </c>
      <c r="I7217" s="23" t="s">
        <v>7966</v>
      </c>
      <c r="J7217" s="23" t="s">
        <v>958</v>
      </c>
      <c r="K7217" s="23" t="s">
        <v>9712</v>
      </c>
      <c r="L7217" s="23" t="s">
        <v>9538</v>
      </c>
      <c r="M7217" s="23">
        <f>YEAR(Tabla2[[#This Row],[Fecha de creación]])</f>
        <v>2022</v>
      </c>
      <c r="N7217" s="23">
        <f>MONTH(Tabla2[[#This Row],[Fecha de creación]])</f>
        <v>2</v>
      </c>
    </row>
    <row r="7218" spans="1:14" x14ac:dyDescent="0.25">
      <c r="A7218" s="26">
        <v>44618.589363425926</v>
      </c>
      <c r="B7218" s="23" t="s">
        <v>189</v>
      </c>
      <c r="C7218" s="23" t="s">
        <v>9175</v>
      </c>
      <c r="D7218" s="23" t="s">
        <v>7351</v>
      </c>
      <c r="E7218" s="23" t="s">
        <v>1</v>
      </c>
      <c r="F7218" s="23" t="s">
        <v>7</v>
      </c>
      <c r="G7218" s="23" t="s">
        <v>975</v>
      </c>
      <c r="H7218" s="2" t="s">
        <v>8893</v>
      </c>
      <c r="I7218" s="23" t="s">
        <v>7338</v>
      </c>
      <c r="J7218" s="23" t="s">
        <v>958</v>
      </c>
      <c r="K7218" s="23" t="s">
        <v>9712</v>
      </c>
      <c r="L7218" s="23" t="s">
        <v>9539</v>
      </c>
      <c r="M7218" s="23">
        <f>YEAR(Tabla2[[#This Row],[Fecha de creación]])</f>
        <v>2022</v>
      </c>
      <c r="N7218" s="23">
        <f>MONTH(Tabla2[[#This Row],[Fecha de creación]])</f>
        <v>2</v>
      </c>
    </row>
    <row r="7219" spans="1:14" x14ac:dyDescent="0.25">
      <c r="A7219" s="26">
        <v>44618.595335648148</v>
      </c>
      <c r="B7219" s="23" t="s">
        <v>189</v>
      </c>
      <c r="C7219" s="23" t="s">
        <v>9176</v>
      </c>
      <c r="D7219" s="23" t="s">
        <v>7351</v>
      </c>
      <c r="E7219" s="23" t="s">
        <v>1</v>
      </c>
      <c r="F7219" s="23" t="s">
        <v>7</v>
      </c>
      <c r="G7219" s="23" t="s">
        <v>3</v>
      </c>
      <c r="H7219" s="2" t="s">
        <v>8893</v>
      </c>
      <c r="I7219" s="23" t="s">
        <v>7338</v>
      </c>
      <c r="J7219" s="23" t="s">
        <v>958</v>
      </c>
      <c r="K7219" s="23" t="s">
        <v>9712</v>
      </c>
      <c r="L7219" s="23" t="s">
        <v>9538</v>
      </c>
      <c r="M7219" s="23">
        <f>YEAR(Tabla2[[#This Row],[Fecha de creación]])</f>
        <v>2022</v>
      </c>
      <c r="N7219" s="23">
        <f>MONTH(Tabla2[[#This Row],[Fecha de creación]])</f>
        <v>2</v>
      </c>
    </row>
    <row r="7220" spans="1:14" x14ac:dyDescent="0.25">
      <c r="A7220" s="26">
        <v>44618.600856481484</v>
      </c>
      <c r="B7220" s="23" t="s">
        <v>34</v>
      </c>
      <c r="C7220" s="23" t="s">
        <v>9177</v>
      </c>
      <c r="D7220" s="23" t="s">
        <v>9178</v>
      </c>
      <c r="E7220" s="23" t="s">
        <v>1</v>
      </c>
      <c r="F7220" s="23" t="s">
        <v>7</v>
      </c>
      <c r="G7220" s="23" t="s">
        <v>975</v>
      </c>
      <c r="H7220" s="2" t="s">
        <v>8893</v>
      </c>
      <c r="I7220" s="23" t="s">
        <v>482</v>
      </c>
      <c r="J7220" s="23"/>
      <c r="K7220" s="23" t="s">
        <v>9712</v>
      </c>
      <c r="L7220" s="23" t="s">
        <v>9538</v>
      </c>
      <c r="M7220" s="23">
        <f>YEAR(Tabla2[[#This Row],[Fecha de creación]])</f>
        <v>2022</v>
      </c>
      <c r="N7220" s="23">
        <f>MONTH(Tabla2[[#This Row],[Fecha de creación]])</f>
        <v>2</v>
      </c>
    </row>
    <row r="7221" spans="1:14" x14ac:dyDescent="0.25">
      <c r="A7221" s="26">
        <v>44618.603831018518</v>
      </c>
      <c r="B7221" s="23" t="s">
        <v>34</v>
      </c>
      <c r="C7221" s="23" t="s">
        <v>9179</v>
      </c>
      <c r="D7221" s="23" t="s">
        <v>9180</v>
      </c>
      <c r="E7221" s="23" t="s">
        <v>1</v>
      </c>
      <c r="F7221" s="23" t="s">
        <v>7</v>
      </c>
      <c r="G7221" s="23" t="s">
        <v>975</v>
      </c>
      <c r="H7221" s="2" t="s">
        <v>8893</v>
      </c>
      <c r="I7221" s="23" t="s">
        <v>482</v>
      </c>
      <c r="J7221" s="23"/>
      <c r="K7221" s="23" t="s">
        <v>9712</v>
      </c>
      <c r="L7221" s="23" t="s">
        <v>9538</v>
      </c>
      <c r="M7221" s="23">
        <f>YEAR(Tabla2[[#This Row],[Fecha de creación]])</f>
        <v>2022</v>
      </c>
      <c r="N7221" s="23">
        <f>MONTH(Tabla2[[#This Row],[Fecha de creación]])</f>
        <v>2</v>
      </c>
    </row>
    <row r="7222" spans="1:14" x14ac:dyDescent="0.25">
      <c r="A7222" s="26">
        <v>44618.631354166668</v>
      </c>
      <c r="B7222" s="23" t="s">
        <v>189</v>
      </c>
      <c r="C7222" s="23" t="s">
        <v>9181</v>
      </c>
      <c r="D7222" s="23" t="s">
        <v>4281</v>
      </c>
      <c r="E7222" s="23" t="s">
        <v>1</v>
      </c>
      <c r="F7222" s="23" t="s">
        <v>7</v>
      </c>
      <c r="G7222" s="23" t="s">
        <v>975</v>
      </c>
      <c r="H7222" s="2" t="s">
        <v>8893</v>
      </c>
      <c r="I7222" s="23" t="s">
        <v>7338</v>
      </c>
      <c r="J7222" s="23" t="s">
        <v>59</v>
      </c>
      <c r="K7222" s="23" t="s">
        <v>9712</v>
      </c>
      <c r="L7222" s="23" t="s">
        <v>9539</v>
      </c>
      <c r="M7222" s="23">
        <f>YEAR(Tabla2[[#This Row],[Fecha de creación]])</f>
        <v>2022</v>
      </c>
      <c r="N7222" s="23">
        <f>MONTH(Tabla2[[#This Row],[Fecha de creación]])</f>
        <v>2</v>
      </c>
    </row>
    <row r="7223" spans="1:14" x14ac:dyDescent="0.25">
      <c r="A7223" s="26">
        <v>44618.646481481483</v>
      </c>
      <c r="B7223" s="23" t="s">
        <v>56</v>
      </c>
      <c r="C7223" s="23" t="s">
        <v>9182</v>
      </c>
      <c r="D7223" s="23" t="s">
        <v>7351</v>
      </c>
      <c r="E7223" s="23" t="s">
        <v>1</v>
      </c>
      <c r="F7223" s="23" t="s">
        <v>7</v>
      </c>
      <c r="G7223" s="23" t="s">
        <v>975</v>
      </c>
      <c r="H7223" s="2" t="s">
        <v>8893</v>
      </c>
      <c r="I7223" s="23" t="s">
        <v>7342</v>
      </c>
      <c r="J7223" s="23" t="s">
        <v>958</v>
      </c>
      <c r="K7223" s="23" t="s">
        <v>9712</v>
      </c>
      <c r="L7223" s="23" t="s">
        <v>9538</v>
      </c>
      <c r="M7223" s="23">
        <f>YEAR(Tabla2[[#This Row],[Fecha de creación]])</f>
        <v>2022</v>
      </c>
      <c r="N7223" s="23">
        <f>MONTH(Tabla2[[#This Row],[Fecha de creación]])</f>
        <v>2</v>
      </c>
    </row>
    <row r="7224" spans="1:14" x14ac:dyDescent="0.25">
      <c r="A7224" s="26">
        <v>44618.662326388891</v>
      </c>
      <c r="B7224" s="23" t="s">
        <v>100</v>
      </c>
      <c r="C7224" s="23" t="s">
        <v>9183</v>
      </c>
      <c r="D7224" s="23" t="s">
        <v>9184</v>
      </c>
      <c r="E7224" s="23" t="s">
        <v>1</v>
      </c>
      <c r="F7224" s="23" t="s">
        <v>7</v>
      </c>
      <c r="G7224" s="23" t="s">
        <v>975</v>
      </c>
      <c r="H7224" s="2" t="s">
        <v>8893</v>
      </c>
      <c r="I7224" s="23" t="s">
        <v>7966</v>
      </c>
      <c r="J7224" s="23" t="s">
        <v>958</v>
      </c>
      <c r="K7224" s="23" t="s">
        <v>9712</v>
      </c>
      <c r="L7224" s="23" t="s">
        <v>9538</v>
      </c>
      <c r="M7224" s="23">
        <f>YEAR(Tabla2[[#This Row],[Fecha de creación]])</f>
        <v>2022</v>
      </c>
      <c r="N7224" s="23">
        <f>MONTH(Tabla2[[#This Row],[Fecha de creación]])</f>
        <v>2</v>
      </c>
    </row>
    <row r="7225" spans="1:14" x14ac:dyDescent="0.25">
      <c r="A7225" s="26">
        <v>44618.672048611108</v>
      </c>
      <c r="B7225" s="23" t="s">
        <v>100</v>
      </c>
      <c r="C7225" s="23" t="s">
        <v>9185</v>
      </c>
      <c r="D7225" s="23" t="s">
        <v>8927</v>
      </c>
      <c r="E7225" s="23" t="s">
        <v>1</v>
      </c>
      <c r="F7225" s="23" t="s">
        <v>7</v>
      </c>
      <c r="G7225" s="23" t="s">
        <v>975</v>
      </c>
      <c r="H7225" s="2" t="s">
        <v>8893</v>
      </c>
      <c r="I7225" s="23" t="s">
        <v>7966</v>
      </c>
      <c r="J7225" s="23" t="s">
        <v>958</v>
      </c>
      <c r="K7225" s="23" t="s">
        <v>9712</v>
      </c>
      <c r="L7225" s="23" t="s">
        <v>9538</v>
      </c>
      <c r="M7225" s="23">
        <f>YEAR(Tabla2[[#This Row],[Fecha de creación]])</f>
        <v>2022</v>
      </c>
      <c r="N7225" s="23">
        <f>MONTH(Tabla2[[#This Row],[Fecha de creación]])</f>
        <v>2</v>
      </c>
    </row>
    <row r="7226" spans="1:14" x14ac:dyDescent="0.25">
      <c r="A7226" s="26">
        <v>44618.707129629627</v>
      </c>
      <c r="B7226" s="23" t="s">
        <v>189</v>
      </c>
      <c r="C7226" s="23" t="s">
        <v>9186</v>
      </c>
      <c r="D7226" s="23" t="s">
        <v>1029</v>
      </c>
      <c r="E7226" s="23" t="s">
        <v>1</v>
      </c>
      <c r="F7226" s="23" t="s">
        <v>7</v>
      </c>
      <c r="G7226" s="23" t="s">
        <v>975</v>
      </c>
      <c r="H7226" s="2" t="s">
        <v>8893</v>
      </c>
      <c r="I7226" s="23" t="s">
        <v>7338</v>
      </c>
      <c r="J7226" s="23" t="s">
        <v>958</v>
      </c>
      <c r="K7226" s="23" t="s">
        <v>9712</v>
      </c>
      <c r="L7226" s="23" t="s">
        <v>9539</v>
      </c>
      <c r="M7226" s="23">
        <f>YEAR(Tabla2[[#This Row],[Fecha de creación]])</f>
        <v>2022</v>
      </c>
      <c r="N7226" s="23">
        <f>MONTH(Tabla2[[#This Row],[Fecha de creación]])</f>
        <v>2</v>
      </c>
    </row>
    <row r="7227" spans="1:14" x14ac:dyDescent="0.25">
      <c r="A7227" s="26">
        <v>44618.709421296298</v>
      </c>
      <c r="B7227" s="23" t="s">
        <v>189</v>
      </c>
      <c r="C7227" s="23" t="s">
        <v>9187</v>
      </c>
      <c r="D7227" s="23" t="s">
        <v>1029</v>
      </c>
      <c r="E7227" s="23" t="s">
        <v>1</v>
      </c>
      <c r="F7227" s="23" t="s">
        <v>7</v>
      </c>
      <c r="G7227" s="23" t="s">
        <v>975</v>
      </c>
      <c r="H7227" s="2" t="s">
        <v>8893</v>
      </c>
      <c r="I7227" s="23" t="s">
        <v>7338</v>
      </c>
      <c r="J7227" s="23" t="s">
        <v>958</v>
      </c>
      <c r="K7227" s="23" t="s">
        <v>9712</v>
      </c>
      <c r="L7227" s="23" t="s">
        <v>9538</v>
      </c>
      <c r="M7227" s="23">
        <f>YEAR(Tabla2[[#This Row],[Fecha de creación]])</f>
        <v>2022</v>
      </c>
      <c r="N7227" s="23">
        <f>MONTH(Tabla2[[#This Row],[Fecha de creación]])</f>
        <v>2</v>
      </c>
    </row>
    <row r="7228" spans="1:14" x14ac:dyDescent="0.25">
      <c r="A7228" s="26">
        <v>44618.712500000001</v>
      </c>
      <c r="B7228" s="23" t="s">
        <v>189</v>
      </c>
      <c r="C7228" s="23" t="s">
        <v>9188</v>
      </c>
      <c r="D7228" s="23" t="s">
        <v>1029</v>
      </c>
      <c r="E7228" s="23" t="s">
        <v>1</v>
      </c>
      <c r="F7228" s="23" t="s">
        <v>7</v>
      </c>
      <c r="G7228" s="23" t="s">
        <v>975</v>
      </c>
      <c r="H7228" s="2" t="s">
        <v>8893</v>
      </c>
      <c r="I7228" s="23" t="s">
        <v>7338</v>
      </c>
      <c r="J7228" s="23" t="s">
        <v>958</v>
      </c>
      <c r="K7228" s="23" t="s">
        <v>9712</v>
      </c>
      <c r="L7228" s="23" t="s">
        <v>9538</v>
      </c>
      <c r="M7228" s="23">
        <f>YEAR(Tabla2[[#This Row],[Fecha de creación]])</f>
        <v>2022</v>
      </c>
      <c r="N7228" s="23">
        <f>MONTH(Tabla2[[#This Row],[Fecha de creación]])</f>
        <v>2</v>
      </c>
    </row>
    <row r="7229" spans="1:14" x14ac:dyDescent="0.25">
      <c r="A7229" s="26">
        <v>44619.520543981482</v>
      </c>
      <c r="B7229" s="23" t="s">
        <v>0</v>
      </c>
      <c r="C7229" s="23" t="s">
        <v>9189</v>
      </c>
      <c r="D7229" s="23" t="s">
        <v>382</v>
      </c>
      <c r="E7229" s="23" t="s">
        <v>1</v>
      </c>
      <c r="F7229" s="23" t="s">
        <v>7</v>
      </c>
      <c r="G7229" s="23" t="s">
        <v>975</v>
      </c>
      <c r="H7229" s="2" t="s">
        <v>8893</v>
      </c>
      <c r="I7229" s="23" t="s">
        <v>5999</v>
      </c>
      <c r="J7229" s="23"/>
      <c r="K7229" s="23" t="s">
        <v>9712</v>
      </c>
      <c r="L7229" s="23" t="s">
        <v>9538</v>
      </c>
      <c r="M7229" s="23">
        <f>YEAR(Tabla2[[#This Row],[Fecha de creación]])</f>
        <v>2022</v>
      </c>
      <c r="N7229" s="23">
        <f>MONTH(Tabla2[[#This Row],[Fecha de creación]])</f>
        <v>2</v>
      </c>
    </row>
    <row r="7230" spans="1:14" x14ac:dyDescent="0.25">
      <c r="A7230" s="26">
        <v>44619.563946759263</v>
      </c>
      <c r="B7230" s="23" t="s">
        <v>0</v>
      </c>
      <c r="C7230" s="23" t="s">
        <v>9190</v>
      </c>
      <c r="D7230" s="23" t="s">
        <v>6</v>
      </c>
      <c r="E7230" s="23" t="s">
        <v>1</v>
      </c>
      <c r="F7230" s="23" t="s">
        <v>7</v>
      </c>
      <c r="G7230" s="23" t="s">
        <v>975</v>
      </c>
      <c r="H7230" s="2" t="s">
        <v>8893</v>
      </c>
      <c r="I7230" s="23" t="s">
        <v>5999</v>
      </c>
      <c r="J7230" s="23"/>
      <c r="K7230" s="23" t="s">
        <v>9712</v>
      </c>
      <c r="L7230" s="23" t="s">
        <v>9538</v>
      </c>
      <c r="M7230" s="23">
        <f>YEAR(Tabla2[[#This Row],[Fecha de creación]])</f>
        <v>2022</v>
      </c>
      <c r="N7230" s="23">
        <f>MONTH(Tabla2[[#This Row],[Fecha de creación]])</f>
        <v>2</v>
      </c>
    </row>
    <row r="7231" spans="1:14" x14ac:dyDescent="0.25">
      <c r="A7231" s="26">
        <v>44619.568310185183</v>
      </c>
      <c r="B7231" s="23" t="s">
        <v>0</v>
      </c>
      <c r="C7231" s="23" t="s">
        <v>9191</v>
      </c>
      <c r="D7231" s="23" t="s">
        <v>6</v>
      </c>
      <c r="E7231" s="23" t="s">
        <v>1</v>
      </c>
      <c r="F7231" s="23" t="s">
        <v>7</v>
      </c>
      <c r="G7231" s="23" t="s">
        <v>975</v>
      </c>
      <c r="H7231" s="2" t="s">
        <v>8893</v>
      </c>
      <c r="I7231" s="23" t="s">
        <v>5999</v>
      </c>
      <c r="J7231" s="23"/>
      <c r="K7231" s="23" t="s">
        <v>9712</v>
      </c>
      <c r="L7231" s="23" t="s">
        <v>9538</v>
      </c>
      <c r="M7231" s="23">
        <f>YEAR(Tabla2[[#This Row],[Fecha de creación]])</f>
        <v>2022</v>
      </c>
      <c r="N7231" s="23">
        <f>MONTH(Tabla2[[#This Row],[Fecha de creación]])</f>
        <v>2</v>
      </c>
    </row>
    <row r="7232" spans="1:14" x14ac:dyDescent="0.25">
      <c r="A7232" s="26">
        <v>44619.626250000001</v>
      </c>
      <c r="B7232" s="23" t="s">
        <v>0</v>
      </c>
      <c r="C7232" s="23" t="s">
        <v>9192</v>
      </c>
      <c r="D7232" s="23" t="s">
        <v>7391</v>
      </c>
      <c r="E7232" s="23" t="s">
        <v>1</v>
      </c>
      <c r="F7232" s="23" t="s">
        <v>22</v>
      </c>
      <c r="G7232" s="23" t="s">
        <v>3</v>
      </c>
      <c r="H7232" s="2" t="s">
        <v>8893</v>
      </c>
      <c r="I7232" s="23" t="s">
        <v>7603</v>
      </c>
      <c r="J7232" s="23" t="s">
        <v>59</v>
      </c>
      <c r="K7232" s="23" t="s">
        <v>9712</v>
      </c>
      <c r="L7232" s="23" t="s">
        <v>9538</v>
      </c>
      <c r="M7232" s="23">
        <f>YEAR(Tabla2[[#This Row],[Fecha de creación]])</f>
        <v>2022</v>
      </c>
      <c r="N7232" s="23">
        <f>MONTH(Tabla2[[#This Row],[Fecha de creación]])</f>
        <v>2</v>
      </c>
    </row>
    <row r="7233" spans="1:14" x14ac:dyDescent="0.25">
      <c r="A7233" s="26">
        <v>44619.665405092594</v>
      </c>
      <c r="B7233" s="23" t="s">
        <v>34</v>
      </c>
      <c r="C7233" s="23" t="s">
        <v>9193</v>
      </c>
      <c r="D7233" s="23" t="s">
        <v>9194</v>
      </c>
      <c r="E7233" s="23" t="s">
        <v>1</v>
      </c>
      <c r="F7233" s="23" t="s">
        <v>7</v>
      </c>
      <c r="G7233" s="23" t="s">
        <v>975</v>
      </c>
      <c r="H7233" s="2" t="s">
        <v>8893</v>
      </c>
      <c r="I7233" s="23" t="s">
        <v>482</v>
      </c>
      <c r="J7233" s="23"/>
      <c r="K7233" s="23" t="s">
        <v>9712</v>
      </c>
      <c r="L7233" s="23" t="s">
        <v>9538</v>
      </c>
      <c r="M7233" s="23">
        <f>YEAR(Tabla2[[#This Row],[Fecha de creación]])</f>
        <v>2022</v>
      </c>
      <c r="N7233" s="23">
        <f>MONTH(Tabla2[[#This Row],[Fecha de creación]])</f>
        <v>2</v>
      </c>
    </row>
    <row r="7234" spans="1:14" x14ac:dyDescent="0.25">
      <c r="A7234" s="26">
        <v>44620.518252314818</v>
      </c>
      <c r="B7234" s="23" t="s">
        <v>0</v>
      </c>
      <c r="C7234" s="23" t="s">
        <v>9195</v>
      </c>
      <c r="D7234" s="23" t="s">
        <v>8664</v>
      </c>
      <c r="E7234" s="23" t="s">
        <v>1</v>
      </c>
      <c r="F7234" s="23" t="s">
        <v>22</v>
      </c>
      <c r="G7234" s="23" t="s">
        <v>975</v>
      </c>
      <c r="H7234" s="2" t="s">
        <v>8893</v>
      </c>
      <c r="I7234" s="23" t="s">
        <v>7412</v>
      </c>
      <c r="J7234" s="23"/>
      <c r="K7234" s="23" t="s">
        <v>9712</v>
      </c>
      <c r="L7234" s="23" t="s">
        <v>9538</v>
      </c>
      <c r="M7234" s="23">
        <f>YEAR(Tabla2[[#This Row],[Fecha de creación]])</f>
        <v>2022</v>
      </c>
      <c r="N7234" s="23">
        <f>MONTH(Tabla2[[#This Row],[Fecha de creación]])</f>
        <v>2</v>
      </c>
    </row>
    <row r="7235" spans="1:14" x14ac:dyDescent="0.25">
      <c r="A7235" s="26">
        <v>44620.519861111112</v>
      </c>
      <c r="B7235" s="23" t="s">
        <v>0</v>
      </c>
      <c r="C7235" s="23" t="s">
        <v>9196</v>
      </c>
      <c r="D7235" s="23" t="s">
        <v>7521</v>
      </c>
      <c r="E7235" s="23" t="s">
        <v>1</v>
      </c>
      <c r="F7235" s="23" t="s">
        <v>22</v>
      </c>
      <c r="G7235" s="23" t="s">
        <v>975</v>
      </c>
      <c r="H7235" s="2" t="s">
        <v>8893</v>
      </c>
      <c r="I7235" s="23" t="s">
        <v>7412</v>
      </c>
      <c r="J7235" s="23"/>
      <c r="K7235" s="23" t="s">
        <v>9712</v>
      </c>
      <c r="L7235" s="23" t="s">
        <v>9538</v>
      </c>
      <c r="M7235" s="23">
        <f>YEAR(Tabla2[[#This Row],[Fecha de creación]])</f>
        <v>2022</v>
      </c>
      <c r="N7235" s="23">
        <f>MONTH(Tabla2[[#This Row],[Fecha de creación]])</f>
        <v>2</v>
      </c>
    </row>
    <row r="7236" spans="1:14" x14ac:dyDescent="0.25">
      <c r="A7236" s="26">
        <v>44620.613043981481</v>
      </c>
      <c r="B7236" s="23" t="s">
        <v>189</v>
      </c>
      <c r="C7236" s="23" t="s">
        <v>9197</v>
      </c>
      <c r="D7236" s="23" t="s">
        <v>4002</v>
      </c>
      <c r="E7236" s="23" t="s">
        <v>1</v>
      </c>
      <c r="F7236" s="23" t="s">
        <v>2</v>
      </c>
      <c r="G7236" s="23" t="s">
        <v>1551</v>
      </c>
      <c r="H7236" s="2" t="s">
        <v>8893</v>
      </c>
      <c r="I7236" s="23" t="s">
        <v>7205</v>
      </c>
      <c r="J7236" s="23" t="s">
        <v>59</v>
      </c>
      <c r="K7236" s="23" t="s">
        <v>9712</v>
      </c>
      <c r="L7236" s="23" t="s">
        <v>9538</v>
      </c>
      <c r="M7236" s="23">
        <f>YEAR(Tabla2[[#This Row],[Fecha de creación]])</f>
        <v>2022</v>
      </c>
      <c r="N7236" s="23">
        <f>MONTH(Tabla2[[#This Row],[Fecha de creación]])</f>
        <v>2</v>
      </c>
    </row>
    <row r="7237" spans="1:14" x14ac:dyDescent="0.25">
      <c r="A7237" s="26">
        <v>44620.690347222226</v>
      </c>
      <c r="B7237" s="23" t="s">
        <v>0</v>
      </c>
      <c r="C7237" s="23" t="s">
        <v>9198</v>
      </c>
      <c r="D7237" s="23" t="s">
        <v>49</v>
      </c>
      <c r="E7237" s="23" t="s">
        <v>1</v>
      </c>
      <c r="F7237" s="23" t="s">
        <v>7</v>
      </c>
      <c r="G7237" s="23" t="s">
        <v>975</v>
      </c>
      <c r="H7237" s="2" t="s">
        <v>8893</v>
      </c>
      <c r="I7237" s="23" t="s">
        <v>7412</v>
      </c>
      <c r="J7237" s="23"/>
      <c r="K7237" s="23" t="s">
        <v>9712</v>
      </c>
      <c r="L7237" s="23" t="s">
        <v>9538</v>
      </c>
      <c r="M7237" s="23">
        <f>YEAR(Tabla2[[#This Row],[Fecha de creación]])</f>
        <v>2022</v>
      </c>
      <c r="N7237" s="23">
        <f>MONTH(Tabla2[[#This Row],[Fecha de creación]])</f>
        <v>2</v>
      </c>
    </row>
    <row r="7238" spans="1:14" x14ac:dyDescent="0.25">
      <c r="A7238" s="26">
        <v>44620.692719907405</v>
      </c>
      <c r="B7238" s="23" t="s">
        <v>0</v>
      </c>
      <c r="C7238" s="23" t="s">
        <v>9199</v>
      </c>
      <c r="D7238" s="23" t="s">
        <v>21</v>
      </c>
      <c r="E7238" s="23" t="s">
        <v>1</v>
      </c>
      <c r="F7238" s="23" t="s">
        <v>7</v>
      </c>
      <c r="G7238" s="23" t="s">
        <v>975</v>
      </c>
      <c r="H7238" s="2" t="s">
        <v>8893</v>
      </c>
      <c r="I7238" s="23" t="s">
        <v>7603</v>
      </c>
      <c r="J7238" s="23" t="s">
        <v>59</v>
      </c>
      <c r="K7238" s="23" t="s">
        <v>9712</v>
      </c>
      <c r="L7238" s="23" t="s">
        <v>9539</v>
      </c>
      <c r="M7238" s="23">
        <f>YEAR(Tabla2[[#This Row],[Fecha de creación]])</f>
        <v>2022</v>
      </c>
      <c r="N7238" s="23">
        <f>MONTH(Tabla2[[#This Row],[Fecha de creación]])</f>
        <v>2</v>
      </c>
    </row>
    <row r="7239" spans="1:14" x14ac:dyDescent="0.25">
      <c r="A7239" s="26">
        <v>44620.696736111109</v>
      </c>
      <c r="B7239" s="23" t="s">
        <v>0</v>
      </c>
      <c r="C7239" s="23" t="s">
        <v>9200</v>
      </c>
      <c r="D7239" s="23" t="s">
        <v>21</v>
      </c>
      <c r="E7239" s="23" t="s">
        <v>1</v>
      </c>
      <c r="F7239" s="23" t="s">
        <v>7</v>
      </c>
      <c r="G7239" s="23" t="s">
        <v>975</v>
      </c>
      <c r="H7239" s="2" t="s">
        <v>8893</v>
      </c>
      <c r="I7239" s="23" t="s">
        <v>7603</v>
      </c>
      <c r="J7239" s="23" t="s">
        <v>59</v>
      </c>
      <c r="K7239" s="23" t="s">
        <v>9712</v>
      </c>
      <c r="L7239" s="23" t="s">
        <v>9538</v>
      </c>
      <c r="M7239" s="23">
        <f>YEAR(Tabla2[[#This Row],[Fecha de creación]])</f>
        <v>2022</v>
      </c>
      <c r="N7239" s="23">
        <f>MONTH(Tabla2[[#This Row],[Fecha de creación]])</f>
        <v>2</v>
      </c>
    </row>
    <row r="7240" spans="1:14" x14ac:dyDescent="0.25">
      <c r="A7240" s="26">
        <v>44620.70648148148</v>
      </c>
      <c r="B7240" s="23" t="s">
        <v>0</v>
      </c>
      <c r="C7240" s="23" t="s">
        <v>9201</v>
      </c>
      <c r="D7240" s="23" t="s">
        <v>382</v>
      </c>
      <c r="E7240" s="23" t="s">
        <v>1</v>
      </c>
      <c r="F7240" s="23" t="s">
        <v>7</v>
      </c>
      <c r="G7240" s="23" t="s">
        <v>975</v>
      </c>
      <c r="H7240" s="2" t="s">
        <v>8893</v>
      </c>
      <c r="I7240" s="23" t="s">
        <v>7412</v>
      </c>
      <c r="J7240" s="23"/>
      <c r="K7240" s="23" t="s">
        <v>9712</v>
      </c>
      <c r="L7240" s="23" t="s">
        <v>9539</v>
      </c>
      <c r="M7240" s="23">
        <f>YEAR(Tabla2[[#This Row],[Fecha de creación]])</f>
        <v>2022</v>
      </c>
      <c r="N7240" s="23">
        <f>MONTH(Tabla2[[#This Row],[Fecha de creación]])</f>
        <v>2</v>
      </c>
    </row>
    <row r="7241" spans="1:14" x14ac:dyDescent="0.25">
      <c r="A7241" s="26">
        <v>44620.707303240742</v>
      </c>
      <c r="B7241" s="23" t="s">
        <v>0</v>
      </c>
      <c r="C7241" s="23" t="s">
        <v>9202</v>
      </c>
      <c r="D7241" s="23" t="s">
        <v>7391</v>
      </c>
      <c r="E7241" s="23" t="s">
        <v>1</v>
      </c>
      <c r="F7241" s="23" t="s">
        <v>22</v>
      </c>
      <c r="G7241" s="23" t="s">
        <v>975</v>
      </c>
      <c r="H7241" s="2" t="s">
        <v>8893</v>
      </c>
      <c r="I7241" s="23" t="s">
        <v>7603</v>
      </c>
      <c r="J7241" s="23" t="s">
        <v>59</v>
      </c>
      <c r="K7241" s="23" t="s">
        <v>9712</v>
      </c>
      <c r="L7241" s="23" t="s">
        <v>9538</v>
      </c>
      <c r="M7241" s="23">
        <f>YEAR(Tabla2[[#This Row],[Fecha de creación]])</f>
        <v>2022</v>
      </c>
      <c r="N7241" s="23">
        <f>MONTH(Tabla2[[#This Row],[Fecha de creación]])</f>
        <v>2</v>
      </c>
    </row>
    <row r="7242" spans="1:14" x14ac:dyDescent="0.25">
      <c r="A7242" s="26">
        <v>44620.70894675926</v>
      </c>
      <c r="B7242" s="23" t="s">
        <v>0</v>
      </c>
      <c r="C7242" s="23" t="s">
        <v>9203</v>
      </c>
      <c r="D7242" s="23" t="s">
        <v>7391</v>
      </c>
      <c r="E7242" s="23" t="s">
        <v>1</v>
      </c>
      <c r="F7242" s="23" t="s">
        <v>22</v>
      </c>
      <c r="G7242" s="23" t="s">
        <v>975</v>
      </c>
      <c r="H7242" s="2" t="s">
        <v>8893</v>
      </c>
      <c r="I7242" s="23" t="s">
        <v>7603</v>
      </c>
      <c r="J7242" s="23" t="s">
        <v>59</v>
      </c>
      <c r="K7242" s="23" t="s">
        <v>9712</v>
      </c>
      <c r="L7242" s="23" t="s">
        <v>9538</v>
      </c>
      <c r="M7242" s="23">
        <f>YEAR(Tabla2[[#This Row],[Fecha de creación]])</f>
        <v>2022</v>
      </c>
      <c r="N7242" s="23">
        <f>MONTH(Tabla2[[#This Row],[Fecha de creación]])</f>
        <v>2</v>
      </c>
    </row>
    <row r="7243" spans="1:14" x14ac:dyDescent="0.25">
      <c r="A7243" s="26">
        <v>44620.710185185184</v>
      </c>
      <c r="B7243" s="23" t="s">
        <v>0</v>
      </c>
      <c r="C7243" s="23" t="s">
        <v>9204</v>
      </c>
      <c r="D7243" s="23" t="s">
        <v>7391</v>
      </c>
      <c r="E7243" s="23" t="s">
        <v>1</v>
      </c>
      <c r="F7243" s="23" t="s">
        <v>22</v>
      </c>
      <c r="G7243" s="23" t="s">
        <v>975</v>
      </c>
      <c r="H7243" s="2" t="s">
        <v>8893</v>
      </c>
      <c r="I7243" s="23" t="s">
        <v>7603</v>
      </c>
      <c r="J7243" s="23" t="s">
        <v>59</v>
      </c>
      <c r="K7243" s="23" t="s">
        <v>9712</v>
      </c>
      <c r="L7243" s="23" t="s">
        <v>9538</v>
      </c>
      <c r="M7243" s="23">
        <f>YEAR(Tabla2[[#This Row],[Fecha de creación]])</f>
        <v>2022</v>
      </c>
      <c r="N7243" s="23">
        <f>MONTH(Tabla2[[#This Row],[Fecha de creación]])</f>
        <v>2</v>
      </c>
    </row>
    <row r="7244" spans="1:14" x14ac:dyDescent="0.25">
      <c r="A7244" s="26">
        <v>44620.713599537034</v>
      </c>
      <c r="B7244" s="23" t="s">
        <v>0</v>
      </c>
      <c r="C7244" s="23" t="s">
        <v>9205</v>
      </c>
      <c r="D7244" s="23" t="s">
        <v>7391</v>
      </c>
      <c r="E7244" s="23" t="s">
        <v>1</v>
      </c>
      <c r="F7244" s="23" t="s">
        <v>22</v>
      </c>
      <c r="G7244" s="23" t="s">
        <v>975</v>
      </c>
      <c r="H7244" s="2" t="s">
        <v>8893</v>
      </c>
      <c r="I7244" s="23" t="s">
        <v>7603</v>
      </c>
      <c r="J7244" s="23" t="s">
        <v>59</v>
      </c>
      <c r="K7244" s="23" t="s">
        <v>9712</v>
      </c>
      <c r="L7244" s="23" t="s">
        <v>9539</v>
      </c>
      <c r="M7244" s="23">
        <f>YEAR(Tabla2[[#This Row],[Fecha de creación]])</f>
        <v>2022</v>
      </c>
      <c r="N7244" s="23">
        <f>MONTH(Tabla2[[#This Row],[Fecha de creación]])</f>
        <v>2</v>
      </c>
    </row>
    <row r="7245" spans="1:14" x14ac:dyDescent="0.25">
      <c r="A7245" s="26">
        <v>44620.722974537035</v>
      </c>
      <c r="B7245" s="23" t="s">
        <v>0</v>
      </c>
      <c r="C7245" s="23" t="s">
        <v>9206</v>
      </c>
      <c r="D7245" s="23" t="s">
        <v>349</v>
      </c>
      <c r="E7245" s="23" t="s">
        <v>1</v>
      </c>
      <c r="F7245" s="23" t="s">
        <v>7</v>
      </c>
      <c r="G7245" s="23" t="s">
        <v>975</v>
      </c>
      <c r="H7245" s="2" t="s">
        <v>8893</v>
      </c>
      <c r="I7245" s="23" t="s">
        <v>7412</v>
      </c>
      <c r="J7245" s="23"/>
      <c r="K7245" s="23" t="s">
        <v>9712</v>
      </c>
      <c r="L7245" s="23" t="s">
        <v>9539</v>
      </c>
      <c r="M7245" s="23">
        <f>YEAR(Tabla2[[#This Row],[Fecha de creación]])</f>
        <v>2022</v>
      </c>
      <c r="N7245" s="23">
        <f>MONTH(Tabla2[[#This Row],[Fecha de creación]])</f>
        <v>2</v>
      </c>
    </row>
    <row r="7246" spans="1:14" x14ac:dyDescent="0.25">
      <c r="A7246" s="26">
        <v>44621.39234953704</v>
      </c>
      <c r="B7246" s="23" t="s">
        <v>0</v>
      </c>
      <c r="C7246" s="23" t="s">
        <v>9208</v>
      </c>
      <c r="D7246" s="23" t="s">
        <v>49</v>
      </c>
      <c r="E7246" s="23" t="s">
        <v>1</v>
      </c>
      <c r="F7246" s="23" t="s">
        <v>7</v>
      </c>
      <c r="G7246" s="23" t="s">
        <v>975</v>
      </c>
      <c r="H7246" s="2" t="s">
        <v>8893</v>
      </c>
      <c r="I7246" s="23" t="s">
        <v>7412</v>
      </c>
      <c r="J7246" s="23"/>
      <c r="K7246" s="23" t="s">
        <v>9712</v>
      </c>
      <c r="L7246" s="23" t="s">
        <v>9539</v>
      </c>
      <c r="M7246" s="23">
        <f>YEAR(Tabla2[[#This Row],[Fecha de creación]])</f>
        <v>2022</v>
      </c>
      <c r="N7246" s="23">
        <f>MONTH(Tabla2[[#This Row],[Fecha de creación]])</f>
        <v>3</v>
      </c>
    </row>
    <row r="7247" spans="1:14" x14ac:dyDescent="0.25">
      <c r="A7247" s="26">
        <v>44621.414918981478</v>
      </c>
      <c r="B7247" s="23" t="s">
        <v>189</v>
      </c>
      <c r="C7247" s="23" t="s">
        <v>9209</v>
      </c>
      <c r="D7247" s="23" t="s">
        <v>4281</v>
      </c>
      <c r="E7247" s="23" t="s">
        <v>1</v>
      </c>
      <c r="F7247" s="23" t="s">
        <v>7</v>
      </c>
      <c r="G7247" s="23" t="s">
        <v>975</v>
      </c>
      <c r="H7247" s="2" t="s">
        <v>8893</v>
      </c>
      <c r="I7247" s="23" t="s">
        <v>7338</v>
      </c>
      <c r="J7247" s="23" t="s">
        <v>59</v>
      </c>
      <c r="K7247" s="23" t="s">
        <v>9712</v>
      </c>
      <c r="L7247" s="23" t="s">
        <v>9538</v>
      </c>
      <c r="M7247" s="23">
        <f>YEAR(Tabla2[[#This Row],[Fecha de creación]])</f>
        <v>2022</v>
      </c>
      <c r="N7247" s="23">
        <f>MONTH(Tabla2[[#This Row],[Fecha de creación]])</f>
        <v>3</v>
      </c>
    </row>
    <row r="7248" spans="1:14" x14ac:dyDescent="0.25">
      <c r="A7248" s="26">
        <v>44621.427789351852</v>
      </c>
      <c r="B7248" s="23" t="s">
        <v>19</v>
      </c>
      <c r="C7248" s="23" t="s">
        <v>9210</v>
      </c>
      <c r="D7248" s="23" t="s">
        <v>9211</v>
      </c>
      <c r="E7248" s="23" t="s">
        <v>1</v>
      </c>
      <c r="F7248" s="23" t="s">
        <v>7</v>
      </c>
      <c r="G7248" s="23" t="s">
        <v>3</v>
      </c>
      <c r="H7248" s="2" t="s">
        <v>8893</v>
      </c>
      <c r="I7248" s="23" t="s">
        <v>8107</v>
      </c>
      <c r="J7248" s="23"/>
      <c r="K7248" s="23" t="s">
        <v>9712</v>
      </c>
      <c r="L7248" s="23" t="s">
        <v>9538</v>
      </c>
      <c r="M7248" s="23">
        <f>YEAR(Tabla2[[#This Row],[Fecha de creación]])</f>
        <v>2022</v>
      </c>
      <c r="N7248" s="23">
        <f>MONTH(Tabla2[[#This Row],[Fecha de creación]])</f>
        <v>3</v>
      </c>
    </row>
    <row r="7249" spans="1:14" x14ac:dyDescent="0.25">
      <c r="A7249" s="26">
        <v>44621.450335648151</v>
      </c>
      <c r="B7249" s="23" t="s">
        <v>19</v>
      </c>
      <c r="C7249" s="23" t="s">
        <v>9212</v>
      </c>
      <c r="D7249" s="23" t="s">
        <v>9213</v>
      </c>
      <c r="E7249" s="23" t="s">
        <v>1</v>
      </c>
      <c r="F7249" s="23" t="s">
        <v>22</v>
      </c>
      <c r="G7249" s="23" t="s">
        <v>975</v>
      </c>
      <c r="H7249" s="2" t="s">
        <v>8893</v>
      </c>
      <c r="I7249" s="23" t="s">
        <v>23</v>
      </c>
      <c r="J7249" s="23"/>
      <c r="K7249" s="23" t="s">
        <v>9712</v>
      </c>
      <c r="L7249" s="23" t="s">
        <v>9539</v>
      </c>
      <c r="M7249" s="23">
        <f>YEAR(Tabla2[[#This Row],[Fecha de creación]])</f>
        <v>2022</v>
      </c>
      <c r="N7249" s="23">
        <f>MONTH(Tabla2[[#This Row],[Fecha de creación]])</f>
        <v>3</v>
      </c>
    </row>
    <row r="7250" spans="1:14" x14ac:dyDescent="0.25">
      <c r="A7250" s="26">
        <v>44621.458958333336</v>
      </c>
      <c r="B7250" s="23" t="s">
        <v>19</v>
      </c>
      <c r="C7250" s="23" t="s">
        <v>9214</v>
      </c>
      <c r="D7250" s="23" t="s">
        <v>9215</v>
      </c>
      <c r="E7250" s="23" t="s">
        <v>1</v>
      </c>
      <c r="F7250" s="23" t="s">
        <v>7</v>
      </c>
      <c r="G7250" s="23" t="s">
        <v>3</v>
      </c>
      <c r="H7250" s="2" t="s">
        <v>8893</v>
      </c>
      <c r="I7250" s="23" t="s">
        <v>23</v>
      </c>
      <c r="J7250" s="23"/>
      <c r="K7250" s="23" t="s">
        <v>9712</v>
      </c>
      <c r="L7250" s="23" t="s">
        <v>9538</v>
      </c>
      <c r="M7250" s="23">
        <f>YEAR(Tabla2[[#This Row],[Fecha de creación]])</f>
        <v>2022</v>
      </c>
      <c r="N7250" s="23">
        <f>MONTH(Tabla2[[#This Row],[Fecha de creación]])</f>
        <v>3</v>
      </c>
    </row>
    <row r="7251" spans="1:14" x14ac:dyDescent="0.25">
      <c r="A7251" s="26">
        <v>44621.4608912037</v>
      </c>
      <c r="B7251" s="23" t="s">
        <v>0</v>
      </c>
      <c r="C7251" s="23" t="s">
        <v>9216</v>
      </c>
      <c r="D7251" s="23" t="s">
        <v>830</v>
      </c>
      <c r="E7251" s="23" t="s">
        <v>1</v>
      </c>
      <c r="F7251" s="23" t="s">
        <v>7</v>
      </c>
      <c r="G7251" s="23" t="s">
        <v>975</v>
      </c>
      <c r="H7251" s="2" t="s">
        <v>8893</v>
      </c>
      <c r="I7251" s="23" t="s">
        <v>7412</v>
      </c>
      <c r="J7251" s="23"/>
      <c r="K7251" s="23" t="s">
        <v>9712</v>
      </c>
      <c r="L7251" s="23" t="s">
        <v>9539</v>
      </c>
      <c r="M7251" s="23">
        <f>YEAR(Tabla2[[#This Row],[Fecha de creación]])</f>
        <v>2022</v>
      </c>
      <c r="N7251" s="23">
        <f>MONTH(Tabla2[[#This Row],[Fecha de creación]])</f>
        <v>3</v>
      </c>
    </row>
    <row r="7252" spans="1:14" x14ac:dyDescent="0.25">
      <c r="A7252" s="26">
        <v>44621.465949074074</v>
      </c>
      <c r="B7252" s="23" t="s">
        <v>189</v>
      </c>
      <c r="C7252" s="23" t="s">
        <v>9217</v>
      </c>
      <c r="D7252" s="23" t="s">
        <v>9218</v>
      </c>
      <c r="E7252" s="23" t="s">
        <v>1</v>
      </c>
      <c r="F7252" s="23" t="s">
        <v>7</v>
      </c>
      <c r="G7252" s="23" t="s">
        <v>975</v>
      </c>
      <c r="H7252" s="2" t="s">
        <v>8893</v>
      </c>
      <c r="I7252" s="23" t="s">
        <v>7338</v>
      </c>
      <c r="J7252" s="23" t="s">
        <v>59</v>
      </c>
      <c r="K7252" s="23" t="s">
        <v>9712</v>
      </c>
      <c r="L7252" s="23" t="s">
        <v>9538</v>
      </c>
      <c r="M7252" s="23">
        <f>YEAR(Tabla2[[#This Row],[Fecha de creación]])</f>
        <v>2022</v>
      </c>
      <c r="N7252" s="23">
        <f>MONTH(Tabla2[[#This Row],[Fecha de creación]])</f>
        <v>3</v>
      </c>
    </row>
    <row r="7253" spans="1:14" x14ac:dyDescent="0.25">
      <c r="A7253" s="26">
        <v>44621.468148148146</v>
      </c>
      <c r="B7253" s="23" t="s">
        <v>19</v>
      </c>
      <c r="C7253" s="23" t="s">
        <v>9219</v>
      </c>
      <c r="D7253" s="23" t="s">
        <v>9220</v>
      </c>
      <c r="E7253" s="23" t="s">
        <v>1</v>
      </c>
      <c r="F7253" s="23" t="s">
        <v>7</v>
      </c>
      <c r="G7253" s="23" t="s">
        <v>975</v>
      </c>
      <c r="H7253" s="2" t="s">
        <v>8893</v>
      </c>
      <c r="I7253" s="23" t="s">
        <v>23</v>
      </c>
      <c r="J7253" s="23"/>
      <c r="K7253" s="23" t="s">
        <v>9712</v>
      </c>
      <c r="L7253" s="23" t="s">
        <v>9539</v>
      </c>
      <c r="M7253" s="23">
        <f>YEAR(Tabla2[[#This Row],[Fecha de creación]])</f>
        <v>2022</v>
      </c>
      <c r="N7253" s="23">
        <f>MONTH(Tabla2[[#This Row],[Fecha de creación]])</f>
        <v>3</v>
      </c>
    </row>
    <row r="7254" spans="1:14" x14ac:dyDescent="0.25">
      <c r="A7254" s="26">
        <v>44621.471076388887</v>
      </c>
      <c r="B7254" s="23" t="s">
        <v>189</v>
      </c>
      <c r="C7254" s="23" t="s">
        <v>9221</v>
      </c>
      <c r="D7254" s="23" t="s">
        <v>9222</v>
      </c>
      <c r="E7254" s="23" t="s">
        <v>1</v>
      </c>
      <c r="F7254" s="23" t="s">
        <v>7</v>
      </c>
      <c r="G7254" s="23" t="s">
        <v>3</v>
      </c>
      <c r="H7254" s="2" t="s">
        <v>8893</v>
      </c>
      <c r="I7254" s="23" t="s">
        <v>7338</v>
      </c>
      <c r="J7254" s="23" t="s">
        <v>59</v>
      </c>
      <c r="K7254" s="23" t="s">
        <v>9712</v>
      </c>
      <c r="L7254" s="23" t="s">
        <v>9538</v>
      </c>
      <c r="M7254" s="23">
        <f>YEAR(Tabla2[[#This Row],[Fecha de creación]])</f>
        <v>2022</v>
      </c>
      <c r="N7254" s="23">
        <f>MONTH(Tabla2[[#This Row],[Fecha de creación]])</f>
        <v>3</v>
      </c>
    </row>
    <row r="7255" spans="1:14" x14ac:dyDescent="0.25">
      <c r="A7255" s="26">
        <v>44621.471990740742</v>
      </c>
      <c r="B7255" s="23" t="s">
        <v>19</v>
      </c>
      <c r="C7255" s="23" t="s">
        <v>9223</v>
      </c>
      <c r="D7255" s="23" t="s">
        <v>9224</v>
      </c>
      <c r="E7255" s="23" t="s">
        <v>1</v>
      </c>
      <c r="F7255" s="23" t="s">
        <v>7</v>
      </c>
      <c r="G7255" s="23" t="s">
        <v>1551</v>
      </c>
      <c r="H7255" s="2" t="s">
        <v>8893</v>
      </c>
      <c r="I7255" s="23" t="s">
        <v>1552</v>
      </c>
      <c r="J7255" s="23"/>
      <c r="K7255" s="23" t="s">
        <v>9712</v>
      </c>
      <c r="L7255" s="23" t="s">
        <v>9539</v>
      </c>
      <c r="M7255" s="23">
        <f>YEAR(Tabla2[[#This Row],[Fecha de creación]])</f>
        <v>2022</v>
      </c>
      <c r="N7255" s="23">
        <f>MONTH(Tabla2[[#This Row],[Fecha de creación]])</f>
        <v>3</v>
      </c>
    </row>
    <row r="7256" spans="1:14" x14ac:dyDescent="0.25">
      <c r="A7256" s="26">
        <v>44621.47388888889</v>
      </c>
      <c r="B7256" s="23" t="s">
        <v>0</v>
      </c>
      <c r="C7256" s="23" t="s">
        <v>9225</v>
      </c>
      <c r="D7256" s="23" t="s">
        <v>2206</v>
      </c>
      <c r="E7256" s="23" t="s">
        <v>1</v>
      </c>
      <c r="F7256" s="23" t="s">
        <v>7</v>
      </c>
      <c r="G7256" s="23" t="s">
        <v>1551</v>
      </c>
      <c r="H7256" s="2" t="s">
        <v>8893</v>
      </c>
      <c r="I7256" s="23" t="s">
        <v>9226</v>
      </c>
      <c r="J7256" s="23"/>
      <c r="K7256" s="23" t="s">
        <v>9712</v>
      </c>
      <c r="L7256" s="23" t="s">
        <v>9539</v>
      </c>
      <c r="M7256" s="23">
        <f>YEAR(Tabla2[[#This Row],[Fecha de creación]])</f>
        <v>2022</v>
      </c>
      <c r="N7256" s="23">
        <f>MONTH(Tabla2[[#This Row],[Fecha de creación]])</f>
        <v>3</v>
      </c>
    </row>
    <row r="7257" spans="1:14" x14ac:dyDescent="0.25">
      <c r="A7257" s="26">
        <v>44621.475219907406</v>
      </c>
      <c r="B7257" s="23" t="s">
        <v>19</v>
      </c>
      <c r="C7257" s="23" t="s">
        <v>9227</v>
      </c>
      <c r="D7257" s="23" t="s">
        <v>9228</v>
      </c>
      <c r="E7257" s="23" t="s">
        <v>1</v>
      </c>
      <c r="F7257" s="23" t="s">
        <v>7</v>
      </c>
      <c r="G7257" s="23" t="s">
        <v>975</v>
      </c>
      <c r="H7257" s="2" t="s">
        <v>8893</v>
      </c>
      <c r="I7257" s="23" t="s">
        <v>23</v>
      </c>
      <c r="J7257" s="23"/>
      <c r="K7257" s="23" t="s">
        <v>9712</v>
      </c>
      <c r="L7257" s="23" t="s">
        <v>9538</v>
      </c>
      <c r="M7257" s="23">
        <f>YEAR(Tabla2[[#This Row],[Fecha de creación]])</f>
        <v>2022</v>
      </c>
      <c r="N7257" s="23">
        <f>MONTH(Tabla2[[#This Row],[Fecha de creación]])</f>
        <v>3</v>
      </c>
    </row>
    <row r="7258" spans="1:14" x14ac:dyDescent="0.25">
      <c r="A7258" s="26">
        <v>44621.477152777778</v>
      </c>
      <c r="B7258" s="23" t="s">
        <v>19</v>
      </c>
      <c r="C7258" s="23" t="s">
        <v>9229</v>
      </c>
      <c r="D7258" s="23" t="s">
        <v>9230</v>
      </c>
      <c r="E7258" s="23" t="s">
        <v>1</v>
      </c>
      <c r="F7258" s="23" t="s">
        <v>7</v>
      </c>
      <c r="G7258" s="23" t="s">
        <v>975</v>
      </c>
      <c r="H7258" s="2" t="s">
        <v>8893</v>
      </c>
      <c r="I7258" s="23" t="s">
        <v>23</v>
      </c>
      <c r="J7258" s="23"/>
      <c r="K7258" s="23" t="s">
        <v>9712</v>
      </c>
      <c r="L7258" s="23" t="s">
        <v>9538</v>
      </c>
      <c r="M7258" s="23">
        <f>YEAR(Tabla2[[#This Row],[Fecha de creación]])</f>
        <v>2022</v>
      </c>
      <c r="N7258" s="23">
        <f>MONTH(Tabla2[[#This Row],[Fecha de creación]])</f>
        <v>3</v>
      </c>
    </row>
    <row r="7259" spans="1:14" x14ac:dyDescent="0.25">
      <c r="A7259" s="26">
        <v>44621.481273148151</v>
      </c>
      <c r="B7259" s="23" t="s">
        <v>19</v>
      </c>
      <c r="C7259" s="23" t="s">
        <v>9231</v>
      </c>
      <c r="D7259" s="23" t="s">
        <v>9232</v>
      </c>
      <c r="E7259" s="23" t="s">
        <v>1</v>
      </c>
      <c r="F7259" s="23" t="s">
        <v>7</v>
      </c>
      <c r="G7259" s="23" t="s">
        <v>3</v>
      </c>
      <c r="H7259" s="2" t="s">
        <v>8893</v>
      </c>
      <c r="I7259" s="23" t="s">
        <v>23</v>
      </c>
      <c r="J7259" s="23"/>
      <c r="K7259" s="23" t="s">
        <v>9712</v>
      </c>
      <c r="L7259" s="23" t="s">
        <v>9538</v>
      </c>
      <c r="M7259" s="23">
        <f>YEAR(Tabla2[[#This Row],[Fecha de creación]])</f>
        <v>2022</v>
      </c>
      <c r="N7259" s="23">
        <f>MONTH(Tabla2[[#This Row],[Fecha de creación]])</f>
        <v>3</v>
      </c>
    </row>
    <row r="7260" spans="1:14" x14ac:dyDescent="0.25">
      <c r="A7260" s="26">
        <v>44621.486446759256</v>
      </c>
      <c r="B7260" s="23" t="s">
        <v>19</v>
      </c>
      <c r="C7260" s="23" t="s">
        <v>9233</v>
      </c>
      <c r="D7260" s="23" t="s">
        <v>9234</v>
      </c>
      <c r="E7260" s="23" t="s">
        <v>1</v>
      </c>
      <c r="F7260" s="23" t="s">
        <v>7</v>
      </c>
      <c r="G7260" s="23" t="s">
        <v>975</v>
      </c>
      <c r="H7260" s="2" t="s">
        <v>8893</v>
      </c>
      <c r="I7260" s="23" t="s">
        <v>23</v>
      </c>
      <c r="J7260" s="23"/>
      <c r="K7260" s="23" t="s">
        <v>9712</v>
      </c>
      <c r="L7260" s="23" t="s">
        <v>9539</v>
      </c>
      <c r="M7260" s="23">
        <f>YEAR(Tabla2[[#This Row],[Fecha de creación]])</f>
        <v>2022</v>
      </c>
      <c r="N7260" s="23">
        <f>MONTH(Tabla2[[#This Row],[Fecha de creación]])</f>
        <v>3</v>
      </c>
    </row>
    <row r="7261" spans="1:14" x14ac:dyDescent="0.25">
      <c r="A7261" s="26">
        <v>44621.488796296297</v>
      </c>
      <c r="B7261" s="23" t="s">
        <v>19</v>
      </c>
      <c r="C7261" s="23" t="s">
        <v>9235</v>
      </c>
      <c r="D7261" s="23" t="s">
        <v>9236</v>
      </c>
      <c r="E7261" s="23" t="s">
        <v>1</v>
      </c>
      <c r="F7261" s="23" t="s">
        <v>7</v>
      </c>
      <c r="G7261" s="23" t="s">
        <v>3</v>
      </c>
      <c r="H7261" s="2" t="s">
        <v>8893</v>
      </c>
      <c r="I7261" s="23" t="s">
        <v>23</v>
      </c>
      <c r="J7261" s="23"/>
      <c r="K7261" s="23" t="s">
        <v>9712</v>
      </c>
      <c r="L7261" s="23" t="s">
        <v>9539</v>
      </c>
      <c r="M7261" s="23">
        <f>YEAR(Tabla2[[#This Row],[Fecha de creación]])</f>
        <v>2022</v>
      </c>
      <c r="N7261" s="23">
        <f>MONTH(Tabla2[[#This Row],[Fecha de creación]])</f>
        <v>3</v>
      </c>
    </row>
    <row r="7262" spans="1:14" x14ac:dyDescent="0.25">
      <c r="A7262" s="26">
        <v>44621.519756944443</v>
      </c>
      <c r="B7262" s="23" t="s">
        <v>56</v>
      </c>
      <c r="C7262" s="23" t="s">
        <v>9237</v>
      </c>
      <c r="D7262" s="23" t="s">
        <v>9238</v>
      </c>
      <c r="E7262" s="23" t="s">
        <v>1</v>
      </c>
      <c r="F7262" s="23" t="s">
        <v>22</v>
      </c>
      <c r="G7262" s="23" t="s">
        <v>975</v>
      </c>
      <c r="H7262" s="2" t="s">
        <v>8893</v>
      </c>
      <c r="I7262" s="23" t="s">
        <v>4517</v>
      </c>
      <c r="J7262" s="23"/>
      <c r="K7262" s="23" t="s">
        <v>9712</v>
      </c>
      <c r="L7262" s="23" t="s">
        <v>9538</v>
      </c>
      <c r="M7262" s="23">
        <f>YEAR(Tabla2[[#This Row],[Fecha de creación]])</f>
        <v>2022</v>
      </c>
      <c r="N7262" s="23">
        <f>MONTH(Tabla2[[#This Row],[Fecha de creación]])</f>
        <v>3</v>
      </c>
    </row>
    <row r="7263" spans="1:14" x14ac:dyDescent="0.25">
      <c r="A7263" s="26">
        <v>44621.529930555553</v>
      </c>
      <c r="B7263" s="23" t="s">
        <v>0</v>
      </c>
      <c r="C7263" s="23" t="s">
        <v>9239</v>
      </c>
      <c r="D7263" s="23" t="s">
        <v>9240</v>
      </c>
      <c r="E7263" s="23" t="s">
        <v>1</v>
      </c>
      <c r="F7263" s="23" t="s">
        <v>7</v>
      </c>
      <c r="G7263" s="23" t="s">
        <v>1551</v>
      </c>
      <c r="H7263" s="2" t="s">
        <v>8893</v>
      </c>
      <c r="I7263" s="23" t="s">
        <v>9226</v>
      </c>
      <c r="J7263" s="23"/>
      <c r="K7263" s="23" t="s">
        <v>9712</v>
      </c>
      <c r="L7263" s="23" t="s">
        <v>9538</v>
      </c>
      <c r="M7263" s="23">
        <f>YEAR(Tabla2[[#This Row],[Fecha de creación]])</f>
        <v>2022</v>
      </c>
      <c r="N7263" s="23">
        <f>MONTH(Tabla2[[#This Row],[Fecha de creación]])</f>
        <v>3</v>
      </c>
    </row>
    <row r="7264" spans="1:14" x14ac:dyDescent="0.25">
      <c r="A7264" s="26">
        <v>44621.538877314815</v>
      </c>
      <c r="B7264" s="23" t="s">
        <v>0</v>
      </c>
      <c r="C7264" s="23" t="s">
        <v>9241</v>
      </c>
      <c r="D7264" s="23" t="s">
        <v>7521</v>
      </c>
      <c r="E7264" s="23" t="s">
        <v>1</v>
      </c>
      <c r="F7264" s="23" t="s">
        <v>22</v>
      </c>
      <c r="G7264" s="23" t="s">
        <v>975</v>
      </c>
      <c r="H7264" s="2" t="s">
        <v>8893</v>
      </c>
      <c r="I7264" s="23" t="s">
        <v>7412</v>
      </c>
      <c r="J7264" s="23"/>
      <c r="K7264" s="23" t="s">
        <v>9712</v>
      </c>
      <c r="L7264" s="23" t="s">
        <v>9538</v>
      </c>
      <c r="M7264" s="23">
        <f>YEAR(Tabla2[[#This Row],[Fecha de creación]])</f>
        <v>2022</v>
      </c>
      <c r="N7264" s="23">
        <f>MONTH(Tabla2[[#This Row],[Fecha de creación]])</f>
        <v>3</v>
      </c>
    </row>
    <row r="7265" spans="1:14" x14ac:dyDescent="0.25">
      <c r="A7265" s="26">
        <v>44621.608900462961</v>
      </c>
      <c r="B7265" s="23" t="s">
        <v>19</v>
      </c>
      <c r="C7265" s="23" t="s">
        <v>9242</v>
      </c>
      <c r="D7265" s="23" t="s">
        <v>9243</v>
      </c>
      <c r="E7265" s="23" t="s">
        <v>1</v>
      </c>
      <c r="F7265" s="23" t="s">
        <v>7</v>
      </c>
      <c r="G7265" s="23" t="s">
        <v>3</v>
      </c>
      <c r="H7265" s="2" t="s">
        <v>8893</v>
      </c>
      <c r="I7265" s="23" t="s">
        <v>23</v>
      </c>
      <c r="J7265" s="23"/>
      <c r="K7265" s="23" t="s">
        <v>9712</v>
      </c>
      <c r="L7265" s="23" t="s">
        <v>9538</v>
      </c>
      <c r="M7265" s="23">
        <f>YEAR(Tabla2[[#This Row],[Fecha de creación]])</f>
        <v>2022</v>
      </c>
      <c r="N7265" s="23">
        <f>MONTH(Tabla2[[#This Row],[Fecha de creación]])</f>
        <v>3</v>
      </c>
    </row>
    <row r="7266" spans="1:14" x14ac:dyDescent="0.25">
      <c r="A7266" s="26">
        <v>44621.611296296294</v>
      </c>
      <c r="B7266" s="23" t="s">
        <v>19</v>
      </c>
      <c r="C7266" s="23" t="s">
        <v>9244</v>
      </c>
      <c r="D7266" s="23" t="s">
        <v>9245</v>
      </c>
      <c r="E7266" s="23" t="s">
        <v>1</v>
      </c>
      <c r="F7266" s="23" t="s">
        <v>7</v>
      </c>
      <c r="G7266" s="23" t="s">
        <v>3</v>
      </c>
      <c r="H7266" s="2" t="s">
        <v>8893</v>
      </c>
      <c r="I7266" s="23" t="s">
        <v>23</v>
      </c>
      <c r="J7266" s="23"/>
      <c r="K7266" s="23" t="s">
        <v>9712</v>
      </c>
      <c r="L7266" s="23" t="s">
        <v>9538</v>
      </c>
      <c r="M7266" s="23">
        <f>YEAR(Tabla2[[#This Row],[Fecha de creación]])</f>
        <v>2022</v>
      </c>
      <c r="N7266" s="23">
        <f>MONTH(Tabla2[[#This Row],[Fecha de creación]])</f>
        <v>3</v>
      </c>
    </row>
    <row r="7267" spans="1:14" x14ac:dyDescent="0.25">
      <c r="A7267" s="26">
        <v>44621.617939814816</v>
      </c>
      <c r="B7267" s="23" t="s">
        <v>0</v>
      </c>
      <c r="C7267" s="23" t="s">
        <v>9246</v>
      </c>
      <c r="D7267" s="23" t="s">
        <v>6443</v>
      </c>
      <c r="E7267" s="23" t="s">
        <v>1</v>
      </c>
      <c r="F7267" s="23" t="s">
        <v>7</v>
      </c>
      <c r="G7267" s="23" t="s">
        <v>975</v>
      </c>
      <c r="H7267" s="2" t="s">
        <v>8893</v>
      </c>
      <c r="I7267" s="23" t="s">
        <v>7412</v>
      </c>
      <c r="J7267" s="23"/>
      <c r="K7267" s="23" t="s">
        <v>9712</v>
      </c>
      <c r="L7267" s="23" t="s">
        <v>9539</v>
      </c>
      <c r="M7267" s="23">
        <f>YEAR(Tabla2[[#This Row],[Fecha de creación]])</f>
        <v>2022</v>
      </c>
      <c r="N7267" s="23">
        <f>MONTH(Tabla2[[#This Row],[Fecha de creación]])</f>
        <v>3</v>
      </c>
    </row>
    <row r="7268" spans="1:14" x14ac:dyDescent="0.25">
      <c r="A7268" s="26">
        <v>44621.639988425923</v>
      </c>
      <c r="B7268" s="23" t="s">
        <v>19</v>
      </c>
      <c r="C7268" s="23" t="s">
        <v>9247</v>
      </c>
      <c r="D7268" s="23" t="s">
        <v>9248</v>
      </c>
      <c r="E7268" s="23" t="s">
        <v>1</v>
      </c>
      <c r="F7268" s="23" t="s">
        <v>22</v>
      </c>
      <c r="G7268" s="23" t="s">
        <v>975</v>
      </c>
      <c r="H7268" s="2" t="s">
        <v>8893</v>
      </c>
      <c r="I7268" s="23" t="s">
        <v>23</v>
      </c>
      <c r="J7268" s="23"/>
      <c r="K7268" s="23" t="s">
        <v>9712</v>
      </c>
      <c r="L7268" s="23" t="s">
        <v>9538</v>
      </c>
      <c r="M7268" s="23">
        <f>YEAR(Tabla2[[#This Row],[Fecha de creación]])</f>
        <v>2022</v>
      </c>
      <c r="N7268" s="23">
        <f>MONTH(Tabla2[[#This Row],[Fecha de creación]])</f>
        <v>3</v>
      </c>
    </row>
    <row r="7269" spans="1:14" x14ac:dyDescent="0.25">
      <c r="A7269" s="26">
        <v>44621.646006944444</v>
      </c>
      <c r="B7269" s="23" t="s">
        <v>0</v>
      </c>
      <c r="C7269" s="23" t="s">
        <v>9249</v>
      </c>
      <c r="D7269" s="23" t="s">
        <v>49</v>
      </c>
      <c r="E7269" s="23" t="s">
        <v>1</v>
      </c>
      <c r="F7269" s="23" t="s">
        <v>7</v>
      </c>
      <c r="G7269" s="23" t="s">
        <v>975</v>
      </c>
      <c r="H7269" s="2" t="s">
        <v>8893</v>
      </c>
      <c r="I7269" s="23" t="s">
        <v>7412</v>
      </c>
      <c r="J7269" s="23"/>
      <c r="K7269" s="23" t="s">
        <v>9712</v>
      </c>
      <c r="L7269" s="23" t="s">
        <v>9538</v>
      </c>
      <c r="M7269" s="23">
        <f>YEAR(Tabla2[[#This Row],[Fecha de creación]])</f>
        <v>2022</v>
      </c>
      <c r="N7269" s="23">
        <f>MONTH(Tabla2[[#This Row],[Fecha de creación]])</f>
        <v>3</v>
      </c>
    </row>
    <row r="7270" spans="1:14" x14ac:dyDescent="0.25">
      <c r="A7270" s="26">
        <v>44621.662407407406</v>
      </c>
      <c r="B7270" s="23" t="s">
        <v>19</v>
      </c>
      <c r="C7270" s="23" t="s">
        <v>9250</v>
      </c>
      <c r="D7270" s="23" t="s">
        <v>9251</v>
      </c>
      <c r="E7270" s="23" t="s">
        <v>1</v>
      </c>
      <c r="F7270" s="23" t="s">
        <v>7</v>
      </c>
      <c r="G7270" s="23" t="s">
        <v>3</v>
      </c>
      <c r="H7270" s="2" t="s">
        <v>8893</v>
      </c>
      <c r="I7270" s="23" t="s">
        <v>8107</v>
      </c>
      <c r="J7270" s="23"/>
      <c r="K7270" s="23" t="s">
        <v>9712</v>
      </c>
      <c r="L7270" s="23" t="s">
        <v>9538</v>
      </c>
      <c r="M7270" s="23">
        <f>YEAR(Tabla2[[#This Row],[Fecha de creación]])</f>
        <v>2022</v>
      </c>
      <c r="N7270" s="23">
        <f>MONTH(Tabla2[[#This Row],[Fecha de creación]])</f>
        <v>3</v>
      </c>
    </row>
    <row r="7271" spans="1:14" x14ac:dyDescent="0.25">
      <c r="A7271" s="26">
        <v>44621.663113425922</v>
      </c>
      <c r="B7271" s="23" t="s">
        <v>0</v>
      </c>
      <c r="C7271" s="23" t="s">
        <v>9252</v>
      </c>
      <c r="D7271" s="23" t="s">
        <v>215</v>
      </c>
      <c r="E7271" s="23" t="s">
        <v>1</v>
      </c>
      <c r="F7271" s="23" t="s">
        <v>7</v>
      </c>
      <c r="G7271" s="23" t="s">
        <v>1551</v>
      </c>
      <c r="H7271" s="2" t="s">
        <v>8893</v>
      </c>
      <c r="I7271" s="23" t="s">
        <v>9226</v>
      </c>
      <c r="J7271" s="23"/>
      <c r="K7271" s="23" t="s">
        <v>9712</v>
      </c>
      <c r="L7271" s="23" t="s">
        <v>9539</v>
      </c>
      <c r="M7271" s="23">
        <f>YEAR(Tabla2[[#This Row],[Fecha de creación]])</f>
        <v>2022</v>
      </c>
      <c r="N7271" s="23">
        <f>MONTH(Tabla2[[#This Row],[Fecha de creación]])</f>
        <v>3</v>
      </c>
    </row>
    <row r="7272" spans="1:14" x14ac:dyDescent="0.25">
      <c r="A7272" s="26">
        <v>44621.667256944442</v>
      </c>
      <c r="B7272" s="23" t="s">
        <v>19</v>
      </c>
      <c r="C7272" s="23" t="s">
        <v>9253</v>
      </c>
      <c r="D7272" s="23" t="s">
        <v>9254</v>
      </c>
      <c r="E7272" s="23" t="s">
        <v>1</v>
      </c>
      <c r="F7272" s="23" t="s">
        <v>7</v>
      </c>
      <c r="G7272" s="23" t="s">
        <v>975</v>
      </c>
      <c r="H7272" s="2" t="s">
        <v>8893</v>
      </c>
      <c r="I7272" s="23" t="s">
        <v>8107</v>
      </c>
      <c r="J7272" s="23"/>
      <c r="K7272" s="23" t="s">
        <v>9712</v>
      </c>
      <c r="L7272" s="23" t="s">
        <v>9538</v>
      </c>
      <c r="M7272" s="23">
        <f>YEAR(Tabla2[[#This Row],[Fecha de creación]])</f>
        <v>2022</v>
      </c>
      <c r="N7272" s="23">
        <f>MONTH(Tabla2[[#This Row],[Fecha de creación]])</f>
        <v>3</v>
      </c>
    </row>
    <row r="7273" spans="1:14" x14ac:dyDescent="0.25">
      <c r="A7273" s="26">
        <v>44621.676342592589</v>
      </c>
      <c r="B7273" s="23" t="s">
        <v>19</v>
      </c>
      <c r="C7273" s="23" t="s">
        <v>9255</v>
      </c>
      <c r="D7273" s="23" t="s">
        <v>9256</v>
      </c>
      <c r="E7273" s="23" t="s">
        <v>1</v>
      </c>
      <c r="F7273" s="23" t="s">
        <v>7</v>
      </c>
      <c r="G7273" s="23" t="s">
        <v>975</v>
      </c>
      <c r="H7273" s="2" t="s">
        <v>8893</v>
      </c>
      <c r="I7273" s="23" t="s">
        <v>8107</v>
      </c>
      <c r="J7273" s="23"/>
      <c r="K7273" s="23" t="s">
        <v>9712</v>
      </c>
      <c r="L7273" s="23" t="s">
        <v>9539</v>
      </c>
      <c r="M7273" s="23">
        <f>YEAR(Tabla2[[#This Row],[Fecha de creación]])</f>
        <v>2022</v>
      </c>
      <c r="N7273" s="23">
        <f>MONTH(Tabla2[[#This Row],[Fecha de creación]])</f>
        <v>3</v>
      </c>
    </row>
    <row r="7274" spans="1:14" x14ac:dyDescent="0.25">
      <c r="A7274" s="26">
        <v>44621.717835648145</v>
      </c>
      <c r="B7274" s="23" t="s">
        <v>0</v>
      </c>
      <c r="C7274" s="23" t="s">
        <v>9257</v>
      </c>
      <c r="D7274" s="23" t="s">
        <v>382</v>
      </c>
      <c r="E7274" s="23" t="s">
        <v>1</v>
      </c>
      <c r="F7274" s="23" t="s">
        <v>7</v>
      </c>
      <c r="G7274" s="23" t="s">
        <v>975</v>
      </c>
      <c r="H7274" s="2" t="s">
        <v>8893</v>
      </c>
      <c r="I7274" s="23" t="s">
        <v>5999</v>
      </c>
      <c r="J7274" s="23"/>
      <c r="K7274" s="23" t="s">
        <v>9712</v>
      </c>
      <c r="L7274" s="23" t="s">
        <v>9538</v>
      </c>
      <c r="M7274" s="23">
        <f>YEAR(Tabla2[[#This Row],[Fecha de creación]])</f>
        <v>2022</v>
      </c>
      <c r="N7274" s="23">
        <f>MONTH(Tabla2[[#This Row],[Fecha de creación]])</f>
        <v>3</v>
      </c>
    </row>
    <row r="7275" spans="1:14" x14ac:dyDescent="0.25">
      <c r="A7275" s="26">
        <v>44621.719756944447</v>
      </c>
      <c r="B7275" s="23" t="s">
        <v>0</v>
      </c>
      <c r="C7275" s="23" t="s">
        <v>9258</v>
      </c>
      <c r="D7275" s="23" t="s">
        <v>6</v>
      </c>
      <c r="E7275" s="23" t="s">
        <v>1</v>
      </c>
      <c r="F7275" s="23" t="s">
        <v>7</v>
      </c>
      <c r="G7275" s="23" t="s">
        <v>975</v>
      </c>
      <c r="H7275" s="2" t="s">
        <v>8893</v>
      </c>
      <c r="I7275" s="23" t="s">
        <v>5999</v>
      </c>
      <c r="J7275" s="23"/>
      <c r="K7275" s="23" t="s">
        <v>9712</v>
      </c>
      <c r="L7275" s="23" t="s">
        <v>9538</v>
      </c>
      <c r="M7275" s="23">
        <f>YEAR(Tabla2[[#This Row],[Fecha de creación]])</f>
        <v>2022</v>
      </c>
      <c r="N7275" s="23">
        <f>MONTH(Tabla2[[#This Row],[Fecha de creación]])</f>
        <v>3</v>
      </c>
    </row>
    <row r="7276" spans="1:14" x14ac:dyDescent="0.25">
      <c r="A7276" s="26">
        <v>44621.728587962964</v>
      </c>
      <c r="B7276" s="23" t="s">
        <v>0</v>
      </c>
      <c r="C7276" s="23" t="s">
        <v>9259</v>
      </c>
      <c r="D7276" s="23" t="s">
        <v>967</v>
      </c>
      <c r="E7276" s="23" t="s">
        <v>1</v>
      </c>
      <c r="F7276" s="23" t="s">
        <v>22</v>
      </c>
      <c r="G7276" s="23" t="s">
        <v>975</v>
      </c>
      <c r="H7276" s="2" t="s">
        <v>8893</v>
      </c>
      <c r="I7276" s="23" t="s">
        <v>5999</v>
      </c>
      <c r="J7276" s="23"/>
      <c r="K7276" s="23" t="s">
        <v>9712</v>
      </c>
      <c r="L7276" s="23" t="s">
        <v>9538</v>
      </c>
      <c r="M7276" s="23">
        <f>YEAR(Tabla2[[#This Row],[Fecha de creación]])</f>
        <v>2022</v>
      </c>
      <c r="N7276" s="23">
        <f>MONTH(Tabla2[[#This Row],[Fecha de creación]])</f>
        <v>3</v>
      </c>
    </row>
    <row r="7277" spans="1:14" x14ac:dyDescent="0.25">
      <c r="A7277" s="26">
        <v>44621.729814814818</v>
      </c>
      <c r="B7277" s="23" t="s">
        <v>0</v>
      </c>
      <c r="C7277" s="23" t="s">
        <v>9260</v>
      </c>
      <c r="D7277" s="23" t="s">
        <v>967</v>
      </c>
      <c r="E7277" s="23" t="s">
        <v>1</v>
      </c>
      <c r="F7277" s="23" t="s">
        <v>7</v>
      </c>
      <c r="G7277" s="23" t="s">
        <v>1551</v>
      </c>
      <c r="H7277" s="2" t="s">
        <v>8893</v>
      </c>
      <c r="I7277" s="23" t="s">
        <v>9226</v>
      </c>
      <c r="J7277" s="23"/>
      <c r="K7277" s="23" t="s">
        <v>9712</v>
      </c>
      <c r="L7277" s="23" t="s">
        <v>9538</v>
      </c>
      <c r="M7277" s="23">
        <f>YEAR(Tabla2[[#This Row],[Fecha de creación]])</f>
        <v>2022</v>
      </c>
      <c r="N7277" s="23">
        <f>MONTH(Tabla2[[#This Row],[Fecha de creación]])</f>
        <v>3</v>
      </c>
    </row>
    <row r="7278" spans="1:14" x14ac:dyDescent="0.25">
      <c r="A7278" s="26">
        <v>44621.731921296298</v>
      </c>
      <c r="B7278" s="23" t="s">
        <v>0</v>
      </c>
      <c r="C7278" s="23" t="s">
        <v>9261</v>
      </c>
      <c r="D7278" s="23" t="s">
        <v>382</v>
      </c>
      <c r="E7278" s="23" t="s">
        <v>1</v>
      </c>
      <c r="F7278" s="23" t="s">
        <v>7</v>
      </c>
      <c r="G7278" s="23" t="s">
        <v>975</v>
      </c>
      <c r="H7278" s="2" t="s">
        <v>8893</v>
      </c>
      <c r="I7278" s="23" t="s">
        <v>7412</v>
      </c>
      <c r="J7278" s="23"/>
      <c r="K7278" s="23" t="s">
        <v>9712</v>
      </c>
      <c r="L7278" s="23" t="s">
        <v>9538</v>
      </c>
      <c r="M7278" s="23">
        <f>YEAR(Tabla2[[#This Row],[Fecha de creación]])</f>
        <v>2022</v>
      </c>
      <c r="N7278" s="23">
        <f>MONTH(Tabla2[[#This Row],[Fecha de creación]])</f>
        <v>3</v>
      </c>
    </row>
    <row r="7279" spans="1:14" x14ac:dyDescent="0.25">
      <c r="A7279" s="26">
        <v>44621.735810185186</v>
      </c>
      <c r="B7279" s="23" t="s">
        <v>100</v>
      </c>
      <c r="C7279" s="23" t="s">
        <v>9262</v>
      </c>
      <c r="D7279" s="23" t="s">
        <v>21</v>
      </c>
      <c r="E7279" s="23" t="s">
        <v>1</v>
      </c>
      <c r="F7279" s="23" t="s">
        <v>7</v>
      </c>
      <c r="G7279" s="23" t="s">
        <v>975</v>
      </c>
      <c r="H7279" s="2" t="s">
        <v>8893</v>
      </c>
      <c r="I7279" s="23" t="s">
        <v>6004</v>
      </c>
      <c r="J7279" s="23"/>
      <c r="K7279" s="23" t="s">
        <v>9712</v>
      </c>
      <c r="L7279" s="23" t="s">
        <v>9538</v>
      </c>
      <c r="M7279" s="23">
        <f>YEAR(Tabla2[[#This Row],[Fecha de creación]])</f>
        <v>2022</v>
      </c>
      <c r="N7279" s="23">
        <f>MONTH(Tabla2[[#This Row],[Fecha de creación]])</f>
        <v>3</v>
      </c>
    </row>
    <row r="7280" spans="1:14" x14ac:dyDescent="0.25">
      <c r="A7280" s="26">
        <v>44621.737037037034</v>
      </c>
      <c r="B7280" s="23" t="s">
        <v>100</v>
      </c>
      <c r="C7280" s="23" t="s">
        <v>9263</v>
      </c>
      <c r="D7280" s="23" t="s">
        <v>382</v>
      </c>
      <c r="E7280" s="23" t="s">
        <v>1</v>
      </c>
      <c r="F7280" s="23" t="s">
        <v>7</v>
      </c>
      <c r="G7280" s="23" t="s">
        <v>975</v>
      </c>
      <c r="H7280" s="2" t="s">
        <v>8893</v>
      </c>
      <c r="I7280" s="23" t="s">
        <v>6004</v>
      </c>
      <c r="J7280" s="23"/>
      <c r="K7280" s="23" t="s">
        <v>9712</v>
      </c>
      <c r="L7280" s="23" t="s">
        <v>9538</v>
      </c>
      <c r="M7280" s="23">
        <f>YEAR(Tabla2[[#This Row],[Fecha de creación]])</f>
        <v>2022</v>
      </c>
      <c r="N7280" s="23">
        <f>MONTH(Tabla2[[#This Row],[Fecha de creación]])</f>
        <v>3</v>
      </c>
    </row>
    <row r="7281" spans="1:14" x14ac:dyDescent="0.25">
      <c r="A7281" s="26">
        <v>44622.386689814812</v>
      </c>
      <c r="B7281" s="23" t="s">
        <v>0</v>
      </c>
      <c r="C7281" s="23" t="s">
        <v>9264</v>
      </c>
      <c r="D7281" s="23" t="s">
        <v>586</v>
      </c>
      <c r="E7281" s="23" t="s">
        <v>1</v>
      </c>
      <c r="F7281" s="23" t="s">
        <v>7</v>
      </c>
      <c r="G7281" s="23" t="s">
        <v>1551</v>
      </c>
      <c r="H7281" s="2" t="s">
        <v>8893</v>
      </c>
      <c r="I7281" s="23" t="s">
        <v>28</v>
      </c>
      <c r="J7281" s="23"/>
      <c r="K7281" s="23" t="s">
        <v>9712</v>
      </c>
      <c r="L7281" s="23" t="s">
        <v>9539</v>
      </c>
      <c r="M7281" s="23">
        <f>YEAR(Tabla2[[#This Row],[Fecha de creación]])</f>
        <v>2022</v>
      </c>
      <c r="N7281" s="23">
        <f>MONTH(Tabla2[[#This Row],[Fecha de creación]])</f>
        <v>3</v>
      </c>
    </row>
    <row r="7282" spans="1:14" x14ac:dyDescent="0.25">
      <c r="A7282" s="26">
        <v>44622.390625</v>
      </c>
      <c r="B7282" s="23" t="s">
        <v>19</v>
      </c>
      <c r="C7282" s="23" t="s">
        <v>9265</v>
      </c>
      <c r="D7282" s="23" t="s">
        <v>9266</v>
      </c>
      <c r="E7282" s="23" t="s">
        <v>1</v>
      </c>
      <c r="F7282" s="23" t="s">
        <v>7</v>
      </c>
      <c r="G7282" s="23" t="s">
        <v>975</v>
      </c>
      <c r="H7282" s="2" t="s">
        <v>8893</v>
      </c>
      <c r="I7282" s="23" t="s">
        <v>23</v>
      </c>
      <c r="J7282" s="23"/>
      <c r="K7282" s="23" t="s">
        <v>9712</v>
      </c>
      <c r="L7282" s="23" t="s">
        <v>9538</v>
      </c>
      <c r="M7282" s="23">
        <f>YEAR(Tabla2[[#This Row],[Fecha de creación]])</f>
        <v>2022</v>
      </c>
      <c r="N7282" s="23">
        <f>MONTH(Tabla2[[#This Row],[Fecha de creación]])</f>
        <v>3</v>
      </c>
    </row>
    <row r="7283" spans="1:14" x14ac:dyDescent="0.25">
      <c r="A7283" s="26">
        <v>44622.442974537036</v>
      </c>
      <c r="B7283" s="23" t="s">
        <v>19</v>
      </c>
      <c r="C7283" s="23" t="s">
        <v>9267</v>
      </c>
      <c r="D7283" s="23" t="s">
        <v>9268</v>
      </c>
      <c r="E7283" s="23" t="s">
        <v>1</v>
      </c>
      <c r="F7283" s="23" t="s">
        <v>7</v>
      </c>
      <c r="G7283" s="23" t="s">
        <v>3</v>
      </c>
      <c r="H7283" s="2" t="s">
        <v>8893</v>
      </c>
      <c r="I7283" s="23" t="s">
        <v>23</v>
      </c>
      <c r="J7283" s="23"/>
      <c r="K7283" s="23" t="s">
        <v>9712</v>
      </c>
      <c r="L7283" s="23" t="s">
        <v>9538</v>
      </c>
      <c r="M7283" s="23">
        <f>YEAR(Tabla2[[#This Row],[Fecha de creación]])</f>
        <v>2022</v>
      </c>
      <c r="N7283" s="23">
        <f>MONTH(Tabla2[[#This Row],[Fecha de creación]])</f>
        <v>3</v>
      </c>
    </row>
    <row r="7284" spans="1:14" x14ac:dyDescent="0.25">
      <c r="A7284" s="26">
        <v>44622.446006944447</v>
      </c>
      <c r="B7284" s="23" t="s">
        <v>19</v>
      </c>
      <c r="C7284" s="23" t="s">
        <v>9269</v>
      </c>
      <c r="D7284" s="23" t="s">
        <v>9270</v>
      </c>
      <c r="E7284" s="23" t="s">
        <v>1</v>
      </c>
      <c r="F7284" s="23" t="s">
        <v>7</v>
      </c>
      <c r="G7284" s="23" t="s">
        <v>975</v>
      </c>
      <c r="H7284" s="2" t="s">
        <v>8893</v>
      </c>
      <c r="I7284" s="23" t="s">
        <v>23</v>
      </c>
      <c r="J7284" s="23"/>
      <c r="K7284" s="23" t="s">
        <v>9712</v>
      </c>
      <c r="L7284" s="23" t="s">
        <v>9538</v>
      </c>
      <c r="M7284" s="23">
        <f>YEAR(Tabla2[[#This Row],[Fecha de creación]])</f>
        <v>2022</v>
      </c>
      <c r="N7284" s="23">
        <f>MONTH(Tabla2[[#This Row],[Fecha de creación]])</f>
        <v>3</v>
      </c>
    </row>
    <row r="7285" spans="1:14" x14ac:dyDescent="0.25">
      <c r="A7285" s="26">
        <v>44622.455300925925</v>
      </c>
      <c r="B7285" s="23" t="s">
        <v>19</v>
      </c>
      <c r="C7285" s="23" t="s">
        <v>9271</v>
      </c>
      <c r="D7285" s="23" t="s">
        <v>9272</v>
      </c>
      <c r="E7285" s="23" t="s">
        <v>1</v>
      </c>
      <c r="F7285" s="23" t="s">
        <v>7</v>
      </c>
      <c r="G7285" s="23" t="s">
        <v>975</v>
      </c>
      <c r="H7285" s="2" t="s">
        <v>8893</v>
      </c>
      <c r="I7285" s="23" t="s">
        <v>8107</v>
      </c>
      <c r="J7285" s="23"/>
      <c r="K7285" s="23" t="s">
        <v>9712</v>
      </c>
      <c r="L7285" s="23" t="s">
        <v>9538</v>
      </c>
      <c r="M7285" s="23">
        <f>YEAR(Tabla2[[#This Row],[Fecha de creación]])</f>
        <v>2022</v>
      </c>
      <c r="N7285" s="23">
        <f>MONTH(Tabla2[[#This Row],[Fecha de creación]])</f>
        <v>3</v>
      </c>
    </row>
    <row r="7286" spans="1:14" x14ac:dyDescent="0.25">
      <c r="A7286" s="26">
        <v>44622.458726851852</v>
      </c>
      <c r="B7286" s="23" t="s">
        <v>19</v>
      </c>
      <c r="C7286" s="23" t="s">
        <v>9273</v>
      </c>
      <c r="D7286" s="23" t="s">
        <v>9274</v>
      </c>
      <c r="E7286" s="23" t="s">
        <v>1</v>
      </c>
      <c r="F7286" s="23" t="s">
        <v>7</v>
      </c>
      <c r="G7286" s="23" t="s">
        <v>975</v>
      </c>
      <c r="H7286" s="2" t="s">
        <v>8893</v>
      </c>
      <c r="I7286" s="23" t="s">
        <v>8107</v>
      </c>
      <c r="J7286" s="23"/>
      <c r="K7286" s="23" t="s">
        <v>9712</v>
      </c>
      <c r="L7286" s="23" t="s">
        <v>9538</v>
      </c>
      <c r="M7286" s="23">
        <f>YEAR(Tabla2[[#This Row],[Fecha de creación]])</f>
        <v>2022</v>
      </c>
      <c r="N7286" s="23">
        <f>MONTH(Tabla2[[#This Row],[Fecha de creación]])</f>
        <v>3</v>
      </c>
    </row>
    <row r="7287" spans="1:14" x14ac:dyDescent="0.25">
      <c r="A7287" s="26">
        <v>44622.475659722222</v>
      </c>
      <c r="B7287" s="23" t="s">
        <v>100</v>
      </c>
      <c r="C7287" s="23" t="s">
        <v>9275</v>
      </c>
      <c r="D7287" s="23" t="s">
        <v>8927</v>
      </c>
      <c r="E7287" s="23" t="s">
        <v>1</v>
      </c>
      <c r="F7287" s="23" t="s">
        <v>7</v>
      </c>
      <c r="G7287" s="23" t="s">
        <v>975</v>
      </c>
      <c r="H7287" s="2" t="s">
        <v>8893</v>
      </c>
      <c r="I7287" s="23" t="s">
        <v>7966</v>
      </c>
      <c r="J7287" s="23" t="s">
        <v>958</v>
      </c>
      <c r="K7287" s="23" t="s">
        <v>9712</v>
      </c>
      <c r="L7287" s="23" t="s">
        <v>9538</v>
      </c>
      <c r="M7287" s="23">
        <f>YEAR(Tabla2[[#This Row],[Fecha de creación]])</f>
        <v>2022</v>
      </c>
      <c r="N7287" s="23">
        <f>MONTH(Tabla2[[#This Row],[Fecha de creación]])</f>
        <v>3</v>
      </c>
    </row>
    <row r="7288" spans="1:14" x14ac:dyDescent="0.25">
      <c r="A7288" s="26">
        <v>44622.490405092591</v>
      </c>
      <c r="B7288" s="23" t="s">
        <v>0</v>
      </c>
      <c r="C7288" s="23" t="s">
        <v>9276</v>
      </c>
      <c r="D7288" s="23" t="s">
        <v>586</v>
      </c>
      <c r="E7288" s="23" t="s">
        <v>1</v>
      </c>
      <c r="F7288" s="23" t="s">
        <v>22</v>
      </c>
      <c r="G7288" s="23" t="s">
        <v>975</v>
      </c>
      <c r="H7288" s="2" t="s">
        <v>8893</v>
      </c>
      <c r="I7288" s="23" t="s">
        <v>7412</v>
      </c>
      <c r="J7288" s="23"/>
      <c r="K7288" s="23" t="s">
        <v>9712</v>
      </c>
      <c r="L7288" s="23" t="s">
        <v>9538</v>
      </c>
      <c r="M7288" s="23">
        <f>YEAR(Tabla2[[#This Row],[Fecha de creación]])</f>
        <v>2022</v>
      </c>
      <c r="N7288" s="23">
        <f>MONTH(Tabla2[[#This Row],[Fecha de creación]])</f>
        <v>3</v>
      </c>
    </row>
    <row r="7289" spans="1:14" x14ac:dyDescent="0.25">
      <c r="A7289" s="26">
        <v>44622.493958333333</v>
      </c>
      <c r="B7289" s="23" t="s">
        <v>0</v>
      </c>
      <c r="C7289" s="23" t="s">
        <v>9277</v>
      </c>
      <c r="D7289" s="23" t="s">
        <v>6</v>
      </c>
      <c r="E7289" s="23" t="s">
        <v>1</v>
      </c>
      <c r="F7289" s="23" t="s">
        <v>7</v>
      </c>
      <c r="G7289" s="23" t="s">
        <v>975</v>
      </c>
      <c r="H7289" s="2" t="s">
        <v>8893</v>
      </c>
      <c r="I7289" s="23" t="s">
        <v>7412</v>
      </c>
      <c r="J7289" s="23"/>
      <c r="K7289" s="23" t="s">
        <v>9712</v>
      </c>
      <c r="L7289" s="23" t="s">
        <v>9538</v>
      </c>
      <c r="M7289" s="23">
        <f>YEAR(Tabla2[[#This Row],[Fecha de creación]])</f>
        <v>2022</v>
      </c>
      <c r="N7289" s="23">
        <f>MONTH(Tabla2[[#This Row],[Fecha de creación]])</f>
        <v>3</v>
      </c>
    </row>
    <row r="7290" spans="1:14" x14ac:dyDescent="0.25">
      <c r="A7290" s="26">
        <v>44622.494537037041</v>
      </c>
      <c r="B7290" s="23" t="s">
        <v>100</v>
      </c>
      <c r="C7290" s="23" t="s">
        <v>9278</v>
      </c>
      <c r="D7290" s="23" t="s">
        <v>8927</v>
      </c>
      <c r="E7290" s="23" t="s">
        <v>1</v>
      </c>
      <c r="F7290" s="23" t="s">
        <v>7</v>
      </c>
      <c r="G7290" s="23" t="s">
        <v>975</v>
      </c>
      <c r="H7290" s="2" t="s">
        <v>8893</v>
      </c>
      <c r="I7290" s="23" t="s">
        <v>7966</v>
      </c>
      <c r="J7290" s="23" t="s">
        <v>958</v>
      </c>
      <c r="K7290" s="23" t="s">
        <v>9712</v>
      </c>
      <c r="L7290" s="23" t="s">
        <v>9539</v>
      </c>
      <c r="M7290" s="23">
        <f>YEAR(Tabla2[[#This Row],[Fecha de creación]])</f>
        <v>2022</v>
      </c>
      <c r="N7290" s="23">
        <f>MONTH(Tabla2[[#This Row],[Fecha de creación]])</f>
        <v>3</v>
      </c>
    </row>
    <row r="7291" spans="1:14" x14ac:dyDescent="0.25">
      <c r="A7291" s="26">
        <v>44622.499895833331</v>
      </c>
      <c r="B7291" s="23" t="s">
        <v>0</v>
      </c>
      <c r="C7291" s="23" t="s">
        <v>9279</v>
      </c>
      <c r="D7291" s="23" t="s">
        <v>622</v>
      </c>
      <c r="E7291" s="23" t="s">
        <v>1</v>
      </c>
      <c r="F7291" s="23" t="s">
        <v>7</v>
      </c>
      <c r="G7291" s="23" t="s">
        <v>1551</v>
      </c>
      <c r="H7291" s="2" t="s">
        <v>8893</v>
      </c>
      <c r="I7291" s="23" t="s">
        <v>28</v>
      </c>
      <c r="J7291" s="23"/>
      <c r="K7291" s="23" t="s">
        <v>9712</v>
      </c>
      <c r="L7291" s="23" t="s">
        <v>9538</v>
      </c>
      <c r="M7291" s="23">
        <f>YEAR(Tabla2[[#This Row],[Fecha de creación]])</f>
        <v>2022</v>
      </c>
      <c r="N7291" s="23">
        <f>MONTH(Tabla2[[#This Row],[Fecha de creación]])</f>
        <v>3</v>
      </c>
    </row>
    <row r="7292" spans="1:14" x14ac:dyDescent="0.25">
      <c r="A7292" s="26">
        <v>44622.500393518516</v>
      </c>
      <c r="B7292" s="23" t="s">
        <v>0</v>
      </c>
      <c r="C7292" s="23" t="s">
        <v>9280</v>
      </c>
      <c r="D7292" s="23" t="s">
        <v>8927</v>
      </c>
      <c r="E7292" s="23" t="s">
        <v>1</v>
      </c>
      <c r="F7292" s="23" t="s">
        <v>7</v>
      </c>
      <c r="G7292" s="23" t="s">
        <v>975</v>
      </c>
      <c r="H7292" s="2" t="s">
        <v>8893</v>
      </c>
      <c r="I7292" s="23" t="s">
        <v>7680</v>
      </c>
      <c r="J7292" s="23" t="s">
        <v>958</v>
      </c>
      <c r="K7292" s="23" t="s">
        <v>9712</v>
      </c>
      <c r="L7292" s="23" t="s">
        <v>9538</v>
      </c>
      <c r="M7292" s="23">
        <f>YEAR(Tabla2[[#This Row],[Fecha de creación]])</f>
        <v>2022</v>
      </c>
      <c r="N7292" s="23">
        <f>MONTH(Tabla2[[#This Row],[Fecha de creación]])</f>
        <v>3</v>
      </c>
    </row>
    <row r="7293" spans="1:14" x14ac:dyDescent="0.25">
      <c r="A7293" s="26">
        <v>44622.504560185182</v>
      </c>
      <c r="B7293" s="23" t="s">
        <v>19</v>
      </c>
      <c r="C7293" s="23" t="s">
        <v>9281</v>
      </c>
      <c r="D7293" s="23" t="s">
        <v>9282</v>
      </c>
      <c r="E7293" s="23" t="s">
        <v>1</v>
      </c>
      <c r="F7293" s="23" t="s">
        <v>22</v>
      </c>
      <c r="G7293" s="23" t="s">
        <v>975</v>
      </c>
      <c r="H7293" s="2" t="s">
        <v>8893</v>
      </c>
      <c r="I7293" s="23" t="s">
        <v>23</v>
      </c>
      <c r="J7293" s="23"/>
      <c r="K7293" s="23" t="s">
        <v>9712</v>
      </c>
      <c r="L7293" s="23" t="s">
        <v>9539</v>
      </c>
      <c r="M7293" s="23">
        <f>YEAR(Tabla2[[#This Row],[Fecha de creación]])</f>
        <v>2022</v>
      </c>
      <c r="N7293" s="23">
        <f>MONTH(Tabla2[[#This Row],[Fecha de creación]])</f>
        <v>3</v>
      </c>
    </row>
    <row r="7294" spans="1:14" x14ac:dyDescent="0.25">
      <c r="A7294" s="26">
        <v>44622.505358796298</v>
      </c>
      <c r="B7294" s="23" t="s">
        <v>0</v>
      </c>
      <c r="C7294" s="23" t="s">
        <v>9283</v>
      </c>
      <c r="D7294" s="23" t="s">
        <v>9284</v>
      </c>
      <c r="E7294" s="23" t="s">
        <v>1</v>
      </c>
      <c r="F7294" s="23" t="s">
        <v>7</v>
      </c>
      <c r="G7294" s="23" t="s">
        <v>975</v>
      </c>
      <c r="H7294" s="2" t="s">
        <v>8893</v>
      </c>
      <c r="I7294" s="23" t="s">
        <v>7680</v>
      </c>
      <c r="J7294" s="23" t="s">
        <v>958</v>
      </c>
      <c r="K7294" s="23" t="s">
        <v>9712</v>
      </c>
      <c r="L7294" s="23" t="s">
        <v>9538</v>
      </c>
      <c r="M7294" s="23">
        <f>YEAR(Tabla2[[#This Row],[Fecha de creación]])</f>
        <v>2022</v>
      </c>
      <c r="N7294" s="23">
        <f>MONTH(Tabla2[[#This Row],[Fecha de creación]])</f>
        <v>3</v>
      </c>
    </row>
    <row r="7295" spans="1:14" x14ac:dyDescent="0.25">
      <c r="A7295" s="26">
        <v>44622.541562500002</v>
      </c>
      <c r="B7295" s="23" t="s">
        <v>56</v>
      </c>
      <c r="C7295" s="23" t="s">
        <v>9285</v>
      </c>
      <c r="D7295" s="23" t="s">
        <v>36</v>
      </c>
      <c r="E7295" s="23" t="s">
        <v>1</v>
      </c>
      <c r="F7295" s="23" t="s">
        <v>7</v>
      </c>
      <c r="G7295" s="23" t="s">
        <v>975</v>
      </c>
      <c r="H7295" s="2" t="s">
        <v>8893</v>
      </c>
      <c r="I7295" s="23" t="s">
        <v>4517</v>
      </c>
      <c r="J7295" s="23" t="s">
        <v>59</v>
      </c>
      <c r="K7295" s="23" t="s">
        <v>9712</v>
      </c>
      <c r="L7295" s="23" t="s">
        <v>9538</v>
      </c>
      <c r="M7295" s="23">
        <f>YEAR(Tabla2[[#This Row],[Fecha de creación]])</f>
        <v>2022</v>
      </c>
      <c r="N7295" s="23">
        <f>MONTH(Tabla2[[#This Row],[Fecha de creación]])</f>
        <v>3</v>
      </c>
    </row>
    <row r="7296" spans="1:14" x14ac:dyDescent="0.25">
      <c r="A7296" s="26">
        <v>44622.564398148148</v>
      </c>
      <c r="B7296" s="23" t="s">
        <v>56</v>
      </c>
      <c r="C7296" s="23" t="s">
        <v>9286</v>
      </c>
      <c r="D7296" s="23" t="s">
        <v>9287</v>
      </c>
      <c r="E7296" s="23" t="s">
        <v>1</v>
      </c>
      <c r="F7296" s="23" t="s">
        <v>7</v>
      </c>
      <c r="G7296" s="23" t="s">
        <v>975</v>
      </c>
      <c r="H7296" s="2" t="s">
        <v>8893</v>
      </c>
      <c r="I7296" s="23" t="s">
        <v>7342</v>
      </c>
      <c r="J7296" s="23" t="s">
        <v>59</v>
      </c>
      <c r="K7296" s="23" t="s">
        <v>9712</v>
      </c>
      <c r="L7296" s="23" t="s">
        <v>9538</v>
      </c>
      <c r="M7296" s="23">
        <f>YEAR(Tabla2[[#This Row],[Fecha de creación]])</f>
        <v>2022</v>
      </c>
      <c r="N7296" s="23">
        <f>MONTH(Tabla2[[#This Row],[Fecha de creación]])</f>
        <v>3</v>
      </c>
    </row>
    <row r="7297" spans="1:14" x14ac:dyDescent="0.25">
      <c r="A7297" s="26">
        <v>44622.570451388892</v>
      </c>
      <c r="B7297" s="23" t="s">
        <v>189</v>
      </c>
      <c r="C7297" s="23" t="s">
        <v>9288</v>
      </c>
      <c r="D7297" s="23" t="s">
        <v>36</v>
      </c>
      <c r="E7297" s="23" t="s">
        <v>1</v>
      </c>
      <c r="F7297" s="23" t="s">
        <v>7</v>
      </c>
      <c r="G7297" s="23" t="s">
        <v>975</v>
      </c>
      <c r="H7297" s="2" t="s">
        <v>8893</v>
      </c>
      <c r="I7297" s="23" t="s">
        <v>7338</v>
      </c>
      <c r="J7297" s="23" t="s">
        <v>59</v>
      </c>
      <c r="K7297" s="23" t="s">
        <v>9712</v>
      </c>
      <c r="L7297" s="23" t="s">
        <v>9538</v>
      </c>
      <c r="M7297" s="23">
        <f>YEAR(Tabla2[[#This Row],[Fecha de creación]])</f>
        <v>2022</v>
      </c>
      <c r="N7297" s="23">
        <f>MONTH(Tabla2[[#This Row],[Fecha de creación]])</f>
        <v>3</v>
      </c>
    </row>
    <row r="7298" spans="1:14" x14ac:dyDescent="0.25">
      <c r="A7298" s="26">
        <v>44622.677546296298</v>
      </c>
      <c r="B7298" s="23" t="s">
        <v>0</v>
      </c>
      <c r="C7298" s="23" t="s">
        <v>9289</v>
      </c>
      <c r="D7298" s="23" t="s">
        <v>8927</v>
      </c>
      <c r="E7298" s="23" t="s">
        <v>1</v>
      </c>
      <c r="F7298" s="23" t="s">
        <v>7</v>
      </c>
      <c r="G7298" s="23" t="s">
        <v>975</v>
      </c>
      <c r="H7298" s="2" t="s">
        <v>8893</v>
      </c>
      <c r="I7298" s="23" t="s">
        <v>7680</v>
      </c>
      <c r="J7298" s="23"/>
      <c r="K7298" s="23" t="s">
        <v>9712</v>
      </c>
      <c r="L7298" s="23" t="s">
        <v>9538</v>
      </c>
      <c r="M7298" s="23">
        <f>YEAR(Tabla2[[#This Row],[Fecha de creación]])</f>
        <v>2022</v>
      </c>
      <c r="N7298" s="23">
        <f>MONTH(Tabla2[[#This Row],[Fecha de creación]])</f>
        <v>3</v>
      </c>
    </row>
    <row r="7299" spans="1:14" x14ac:dyDescent="0.25">
      <c r="A7299" s="26">
        <v>44623.578101851854</v>
      </c>
      <c r="B7299" s="23" t="s">
        <v>56</v>
      </c>
      <c r="C7299" s="23" t="s">
        <v>9290</v>
      </c>
      <c r="D7299" s="23" t="s">
        <v>7351</v>
      </c>
      <c r="E7299" s="23" t="s">
        <v>1</v>
      </c>
      <c r="F7299" s="23" t="s">
        <v>7</v>
      </c>
      <c r="G7299" s="23" t="s">
        <v>975</v>
      </c>
      <c r="H7299" s="2" t="s">
        <v>8893</v>
      </c>
      <c r="I7299" s="23" t="s">
        <v>7342</v>
      </c>
      <c r="J7299" s="23" t="s">
        <v>59</v>
      </c>
      <c r="K7299" s="23" t="s">
        <v>9712</v>
      </c>
      <c r="L7299" s="23" t="s">
        <v>9538</v>
      </c>
      <c r="M7299" s="23">
        <f>YEAR(Tabla2[[#This Row],[Fecha de creación]])</f>
        <v>2022</v>
      </c>
      <c r="N7299" s="23">
        <f>MONTH(Tabla2[[#This Row],[Fecha de creación]])</f>
        <v>3</v>
      </c>
    </row>
    <row r="7300" spans="1:14" x14ac:dyDescent="0.25">
      <c r="A7300" s="26">
        <v>44623.584780092591</v>
      </c>
      <c r="B7300" s="23" t="s">
        <v>0</v>
      </c>
      <c r="C7300" s="23" t="s">
        <v>9291</v>
      </c>
      <c r="D7300" s="23" t="s">
        <v>6</v>
      </c>
      <c r="E7300" s="23" t="s">
        <v>1</v>
      </c>
      <c r="F7300" s="23" t="s">
        <v>7</v>
      </c>
      <c r="G7300" s="23" t="s">
        <v>3</v>
      </c>
      <c r="H7300" s="2" t="s">
        <v>8893</v>
      </c>
      <c r="I7300" s="23" t="s">
        <v>5999</v>
      </c>
      <c r="J7300" s="23"/>
      <c r="K7300" s="23" t="s">
        <v>9712</v>
      </c>
      <c r="L7300" s="23" t="s">
        <v>9538</v>
      </c>
      <c r="M7300" s="23">
        <f>YEAR(Tabla2[[#This Row],[Fecha de creación]])</f>
        <v>2022</v>
      </c>
      <c r="N7300" s="23">
        <f>MONTH(Tabla2[[#This Row],[Fecha de creación]])</f>
        <v>3</v>
      </c>
    </row>
    <row r="7301" spans="1:14" x14ac:dyDescent="0.25">
      <c r="A7301" s="26">
        <v>44623.586030092592</v>
      </c>
      <c r="B7301" s="23" t="s">
        <v>0</v>
      </c>
      <c r="C7301" s="23" t="s">
        <v>9292</v>
      </c>
      <c r="D7301" s="23" t="s">
        <v>382</v>
      </c>
      <c r="E7301" s="23" t="s">
        <v>1</v>
      </c>
      <c r="F7301" s="23" t="s">
        <v>7</v>
      </c>
      <c r="G7301" s="23" t="s">
        <v>975</v>
      </c>
      <c r="H7301" s="2" t="s">
        <v>8893</v>
      </c>
      <c r="I7301" s="23" t="s">
        <v>5999</v>
      </c>
      <c r="J7301" s="23"/>
      <c r="K7301" s="23" t="s">
        <v>9712</v>
      </c>
      <c r="L7301" s="23" t="s">
        <v>9538</v>
      </c>
      <c r="M7301" s="23">
        <f>YEAR(Tabla2[[#This Row],[Fecha de creación]])</f>
        <v>2022</v>
      </c>
      <c r="N7301" s="23">
        <f>MONTH(Tabla2[[#This Row],[Fecha de creación]])</f>
        <v>3</v>
      </c>
    </row>
    <row r="7302" spans="1:14" x14ac:dyDescent="0.25">
      <c r="A7302" s="26">
        <v>44623.586180555554</v>
      </c>
      <c r="B7302" s="23" t="s">
        <v>56</v>
      </c>
      <c r="C7302" s="23" t="s">
        <v>9293</v>
      </c>
      <c r="D7302" s="23" t="s">
        <v>7351</v>
      </c>
      <c r="E7302" s="23" t="s">
        <v>1</v>
      </c>
      <c r="F7302" s="23" t="s">
        <v>7</v>
      </c>
      <c r="G7302" s="23" t="s">
        <v>975</v>
      </c>
      <c r="H7302" s="2" t="s">
        <v>8893</v>
      </c>
      <c r="I7302" s="23" t="s">
        <v>7342</v>
      </c>
      <c r="J7302" s="23" t="s">
        <v>958</v>
      </c>
      <c r="K7302" s="23" t="s">
        <v>9712</v>
      </c>
      <c r="L7302" s="23" t="s">
        <v>9538</v>
      </c>
      <c r="M7302" s="23">
        <f>YEAR(Tabla2[[#This Row],[Fecha de creación]])</f>
        <v>2022</v>
      </c>
      <c r="N7302" s="23">
        <f>MONTH(Tabla2[[#This Row],[Fecha de creación]])</f>
        <v>3</v>
      </c>
    </row>
    <row r="7303" spans="1:14" x14ac:dyDescent="0.25">
      <c r="A7303" s="26">
        <v>44623.586585648147</v>
      </c>
      <c r="B7303" s="23" t="s">
        <v>0</v>
      </c>
      <c r="C7303" s="23" t="s">
        <v>9294</v>
      </c>
      <c r="D7303" s="23" t="s">
        <v>49</v>
      </c>
      <c r="E7303" s="23" t="s">
        <v>1</v>
      </c>
      <c r="F7303" s="23" t="s">
        <v>7</v>
      </c>
      <c r="G7303" s="23" t="s">
        <v>3</v>
      </c>
      <c r="H7303" s="2" t="s">
        <v>8893</v>
      </c>
      <c r="I7303" s="23" t="s">
        <v>5999</v>
      </c>
      <c r="J7303" s="23"/>
      <c r="K7303" s="23" t="s">
        <v>9712</v>
      </c>
      <c r="L7303" s="23" t="s">
        <v>9538</v>
      </c>
      <c r="M7303" s="23">
        <f>YEAR(Tabla2[[#This Row],[Fecha de creación]])</f>
        <v>2022</v>
      </c>
      <c r="N7303" s="23">
        <f>MONTH(Tabla2[[#This Row],[Fecha de creación]])</f>
        <v>3</v>
      </c>
    </row>
    <row r="7304" spans="1:14" x14ac:dyDescent="0.25">
      <c r="A7304" s="26">
        <v>44623.590787037036</v>
      </c>
      <c r="B7304" s="23" t="s">
        <v>0</v>
      </c>
      <c r="C7304" s="23" t="s">
        <v>9295</v>
      </c>
      <c r="D7304" s="23" t="s">
        <v>999</v>
      </c>
      <c r="E7304" s="23" t="s">
        <v>1</v>
      </c>
      <c r="F7304" s="23" t="s">
        <v>7</v>
      </c>
      <c r="G7304" s="23" t="s">
        <v>975</v>
      </c>
      <c r="H7304" s="2" t="s">
        <v>8893</v>
      </c>
      <c r="I7304" s="23" t="s">
        <v>7412</v>
      </c>
      <c r="J7304" s="23"/>
      <c r="K7304" s="23" t="s">
        <v>9712</v>
      </c>
      <c r="L7304" s="23" t="s">
        <v>9538</v>
      </c>
      <c r="M7304" s="23">
        <f>YEAR(Tabla2[[#This Row],[Fecha de creación]])</f>
        <v>2022</v>
      </c>
      <c r="N7304" s="23">
        <f>MONTH(Tabla2[[#This Row],[Fecha de creación]])</f>
        <v>3</v>
      </c>
    </row>
    <row r="7305" spans="1:14" x14ac:dyDescent="0.25">
      <c r="A7305" s="26">
        <v>44623.614490740743</v>
      </c>
      <c r="B7305" s="23" t="s">
        <v>0</v>
      </c>
      <c r="C7305" s="23" t="s">
        <v>9296</v>
      </c>
      <c r="D7305" s="23" t="s">
        <v>6</v>
      </c>
      <c r="E7305" s="23" t="s">
        <v>1</v>
      </c>
      <c r="F7305" s="23" t="s">
        <v>7</v>
      </c>
      <c r="G7305" s="23" t="s">
        <v>975</v>
      </c>
      <c r="H7305" s="2" t="s">
        <v>8893</v>
      </c>
      <c r="I7305" s="23" t="s">
        <v>7412</v>
      </c>
      <c r="J7305" s="23"/>
      <c r="K7305" s="23" t="s">
        <v>9712</v>
      </c>
      <c r="L7305" s="23" t="s">
        <v>9538</v>
      </c>
      <c r="M7305" s="23">
        <f>YEAR(Tabla2[[#This Row],[Fecha de creación]])</f>
        <v>2022</v>
      </c>
      <c r="N7305" s="23">
        <f>MONTH(Tabla2[[#This Row],[Fecha de creación]])</f>
        <v>3</v>
      </c>
    </row>
    <row r="7306" spans="1:14" x14ac:dyDescent="0.25">
      <c r="A7306" s="26">
        <v>44623.615613425929</v>
      </c>
      <c r="B7306" s="23" t="s">
        <v>0</v>
      </c>
      <c r="C7306" s="23" t="s">
        <v>9297</v>
      </c>
      <c r="D7306" s="23" t="s">
        <v>6</v>
      </c>
      <c r="E7306" s="23" t="s">
        <v>1</v>
      </c>
      <c r="F7306" s="23" t="s">
        <v>7</v>
      </c>
      <c r="G7306" s="23" t="s">
        <v>975</v>
      </c>
      <c r="H7306" s="2" t="s">
        <v>8893</v>
      </c>
      <c r="I7306" s="23" t="s">
        <v>7412</v>
      </c>
      <c r="J7306" s="23"/>
      <c r="K7306" s="23" t="s">
        <v>9712</v>
      </c>
      <c r="L7306" s="23" t="s">
        <v>9538</v>
      </c>
      <c r="M7306" s="23">
        <f>YEAR(Tabla2[[#This Row],[Fecha de creación]])</f>
        <v>2022</v>
      </c>
      <c r="N7306" s="23">
        <f>MONTH(Tabla2[[#This Row],[Fecha de creación]])</f>
        <v>3</v>
      </c>
    </row>
    <row r="7307" spans="1:14" x14ac:dyDescent="0.25">
      <c r="A7307" s="26">
        <v>44623.617708333331</v>
      </c>
      <c r="B7307" s="23" t="s">
        <v>0</v>
      </c>
      <c r="C7307" s="23" t="s">
        <v>9298</v>
      </c>
      <c r="D7307" s="23" t="s">
        <v>6</v>
      </c>
      <c r="E7307" s="23" t="s">
        <v>1</v>
      </c>
      <c r="F7307" s="23" t="s">
        <v>7</v>
      </c>
      <c r="G7307" s="23" t="s">
        <v>975</v>
      </c>
      <c r="H7307" s="2" t="s">
        <v>8893</v>
      </c>
      <c r="I7307" s="23" t="s">
        <v>7412</v>
      </c>
      <c r="J7307" s="23"/>
      <c r="K7307" s="23" t="s">
        <v>9712</v>
      </c>
      <c r="L7307" s="23" t="s">
        <v>9538</v>
      </c>
      <c r="M7307" s="23">
        <f>YEAR(Tabla2[[#This Row],[Fecha de creación]])</f>
        <v>2022</v>
      </c>
      <c r="N7307" s="23">
        <f>MONTH(Tabla2[[#This Row],[Fecha de creación]])</f>
        <v>3</v>
      </c>
    </row>
    <row r="7308" spans="1:14" x14ac:dyDescent="0.25">
      <c r="A7308" s="26">
        <v>44623.629803240743</v>
      </c>
      <c r="B7308" s="23" t="s">
        <v>0</v>
      </c>
      <c r="C7308" s="23" t="s">
        <v>9299</v>
      </c>
      <c r="D7308" s="23" t="s">
        <v>382</v>
      </c>
      <c r="E7308" s="23" t="s">
        <v>1</v>
      </c>
      <c r="F7308" s="23" t="s">
        <v>7</v>
      </c>
      <c r="G7308" s="23" t="s">
        <v>975</v>
      </c>
      <c r="H7308" s="2" t="s">
        <v>8893</v>
      </c>
      <c r="I7308" s="23" t="s">
        <v>7412</v>
      </c>
      <c r="J7308" s="23"/>
      <c r="K7308" s="23" t="s">
        <v>9712</v>
      </c>
      <c r="L7308" s="23" t="s">
        <v>9539</v>
      </c>
      <c r="M7308" s="23">
        <f>YEAR(Tabla2[[#This Row],[Fecha de creación]])</f>
        <v>2022</v>
      </c>
      <c r="N7308" s="23">
        <f>MONTH(Tabla2[[#This Row],[Fecha de creación]])</f>
        <v>3</v>
      </c>
    </row>
    <row r="7309" spans="1:14" x14ac:dyDescent="0.25">
      <c r="A7309" s="26">
        <v>44623.632118055553</v>
      </c>
      <c r="B7309" s="23" t="s">
        <v>0</v>
      </c>
      <c r="C7309" s="23" t="s">
        <v>9300</v>
      </c>
      <c r="D7309" s="23" t="s">
        <v>615</v>
      </c>
      <c r="E7309" s="23" t="s">
        <v>1</v>
      </c>
      <c r="F7309" s="23" t="s">
        <v>7</v>
      </c>
      <c r="G7309" s="23" t="s">
        <v>975</v>
      </c>
      <c r="H7309" s="2" t="s">
        <v>8893</v>
      </c>
      <c r="I7309" s="23" t="s">
        <v>7412</v>
      </c>
      <c r="J7309" s="23"/>
      <c r="K7309" s="23" t="s">
        <v>9712</v>
      </c>
      <c r="L7309" s="23" t="s">
        <v>9538</v>
      </c>
      <c r="M7309" s="23">
        <f>YEAR(Tabla2[[#This Row],[Fecha de creación]])</f>
        <v>2022</v>
      </c>
      <c r="N7309" s="23">
        <f>MONTH(Tabla2[[#This Row],[Fecha de creación]])</f>
        <v>3</v>
      </c>
    </row>
    <row r="7310" spans="1:14" x14ac:dyDescent="0.25">
      <c r="A7310" s="26">
        <v>44623.633472222224</v>
      </c>
      <c r="B7310" s="23" t="s">
        <v>100</v>
      </c>
      <c r="C7310" s="23" t="s">
        <v>9301</v>
      </c>
      <c r="D7310" s="23" t="s">
        <v>8927</v>
      </c>
      <c r="E7310" s="23" t="s">
        <v>1</v>
      </c>
      <c r="F7310" s="23" t="s">
        <v>7</v>
      </c>
      <c r="G7310" s="23" t="s">
        <v>975</v>
      </c>
      <c r="H7310" s="2" t="s">
        <v>8893</v>
      </c>
      <c r="I7310" s="23" t="s">
        <v>7966</v>
      </c>
      <c r="J7310" s="23" t="s">
        <v>958</v>
      </c>
      <c r="K7310" s="23" t="s">
        <v>9712</v>
      </c>
      <c r="L7310" s="23" t="s">
        <v>9538</v>
      </c>
      <c r="M7310" s="23">
        <f>YEAR(Tabla2[[#This Row],[Fecha de creación]])</f>
        <v>2022</v>
      </c>
      <c r="N7310" s="23">
        <f>MONTH(Tabla2[[#This Row],[Fecha de creación]])</f>
        <v>3</v>
      </c>
    </row>
    <row r="7311" spans="1:14" x14ac:dyDescent="0.25">
      <c r="A7311" s="26">
        <v>44623.634120370371</v>
      </c>
      <c r="B7311" s="23" t="s">
        <v>0</v>
      </c>
      <c r="C7311" s="23" t="s">
        <v>9302</v>
      </c>
      <c r="D7311" s="23" t="s">
        <v>382</v>
      </c>
      <c r="E7311" s="23" t="s">
        <v>1</v>
      </c>
      <c r="F7311" s="23" t="s">
        <v>7</v>
      </c>
      <c r="G7311" s="23" t="s">
        <v>975</v>
      </c>
      <c r="H7311" s="2" t="s">
        <v>8893</v>
      </c>
      <c r="I7311" s="23" t="s">
        <v>7412</v>
      </c>
      <c r="J7311" s="23"/>
      <c r="K7311" s="23" t="s">
        <v>9712</v>
      </c>
      <c r="L7311" s="23" t="s">
        <v>9538</v>
      </c>
      <c r="M7311" s="23">
        <f>YEAR(Tabla2[[#This Row],[Fecha de creación]])</f>
        <v>2022</v>
      </c>
      <c r="N7311" s="23">
        <f>MONTH(Tabla2[[#This Row],[Fecha de creación]])</f>
        <v>3</v>
      </c>
    </row>
    <row r="7312" spans="1:14" x14ac:dyDescent="0.25">
      <c r="A7312" s="26">
        <v>44623.635370370372</v>
      </c>
      <c r="B7312" s="23" t="s">
        <v>0</v>
      </c>
      <c r="C7312" s="23" t="s">
        <v>9303</v>
      </c>
      <c r="D7312" s="23" t="s">
        <v>615</v>
      </c>
      <c r="E7312" s="23" t="s">
        <v>1</v>
      </c>
      <c r="F7312" s="23" t="s">
        <v>7</v>
      </c>
      <c r="G7312" s="23" t="s">
        <v>975</v>
      </c>
      <c r="H7312" s="2" t="s">
        <v>8893</v>
      </c>
      <c r="I7312" s="23" t="s">
        <v>7412</v>
      </c>
      <c r="J7312" s="23"/>
      <c r="K7312" s="23" t="s">
        <v>9712</v>
      </c>
      <c r="L7312" s="23" t="s">
        <v>9538</v>
      </c>
      <c r="M7312" s="23">
        <f>YEAR(Tabla2[[#This Row],[Fecha de creación]])</f>
        <v>2022</v>
      </c>
      <c r="N7312" s="23">
        <f>MONTH(Tabla2[[#This Row],[Fecha de creación]])</f>
        <v>3</v>
      </c>
    </row>
    <row r="7313" spans="1:14" x14ac:dyDescent="0.25">
      <c r="A7313" s="26">
        <v>44623.636712962965</v>
      </c>
      <c r="B7313" s="23" t="s">
        <v>0</v>
      </c>
      <c r="C7313" s="23" t="s">
        <v>9304</v>
      </c>
      <c r="D7313" s="23" t="s">
        <v>6</v>
      </c>
      <c r="E7313" s="23" t="s">
        <v>1</v>
      </c>
      <c r="F7313" s="23" t="s">
        <v>7</v>
      </c>
      <c r="G7313" s="23" t="s">
        <v>975</v>
      </c>
      <c r="H7313" s="2" t="s">
        <v>8893</v>
      </c>
      <c r="I7313" s="23" t="s">
        <v>7412</v>
      </c>
      <c r="J7313" s="23"/>
      <c r="K7313" s="23" t="s">
        <v>9712</v>
      </c>
      <c r="L7313" s="23" t="s">
        <v>9539</v>
      </c>
      <c r="M7313" s="23">
        <f>YEAR(Tabla2[[#This Row],[Fecha de creación]])</f>
        <v>2022</v>
      </c>
      <c r="N7313" s="23">
        <f>MONTH(Tabla2[[#This Row],[Fecha de creación]])</f>
        <v>3</v>
      </c>
    </row>
    <row r="7314" spans="1:14" x14ac:dyDescent="0.25">
      <c r="A7314" s="26">
        <v>44623.642754629633</v>
      </c>
      <c r="B7314" s="23" t="s">
        <v>100</v>
      </c>
      <c r="C7314" s="23" t="s">
        <v>9305</v>
      </c>
      <c r="D7314" s="23" t="s">
        <v>8927</v>
      </c>
      <c r="E7314" s="23" t="s">
        <v>1</v>
      </c>
      <c r="F7314" s="23" t="s">
        <v>7</v>
      </c>
      <c r="G7314" s="23" t="s">
        <v>975</v>
      </c>
      <c r="H7314" s="2" t="s">
        <v>8893</v>
      </c>
      <c r="I7314" s="23" t="s">
        <v>7966</v>
      </c>
      <c r="J7314" s="23" t="s">
        <v>958</v>
      </c>
      <c r="K7314" s="23" t="s">
        <v>9712</v>
      </c>
      <c r="L7314" s="23" t="s">
        <v>9538</v>
      </c>
      <c r="M7314" s="23">
        <f>YEAR(Tabla2[[#This Row],[Fecha de creación]])</f>
        <v>2022</v>
      </c>
      <c r="N7314" s="23">
        <f>MONTH(Tabla2[[#This Row],[Fecha de creación]])</f>
        <v>3</v>
      </c>
    </row>
    <row r="7315" spans="1:14" x14ac:dyDescent="0.25">
      <c r="A7315" s="26">
        <v>44623.664571759262</v>
      </c>
      <c r="B7315" s="23" t="s">
        <v>189</v>
      </c>
      <c r="C7315" s="23" t="s">
        <v>9306</v>
      </c>
      <c r="D7315" s="23" t="s">
        <v>382</v>
      </c>
      <c r="E7315" s="23" t="s">
        <v>1</v>
      </c>
      <c r="F7315" s="23" t="s">
        <v>7</v>
      </c>
      <c r="G7315" s="23" t="s">
        <v>975</v>
      </c>
      <c r="H7315" s="2" t="s">
        <v>8893</v>
      </c>
      <c r="I7315" s="23" t="s">
        <v>7338</v>
      </c>
      <c r="J7315" s="23" t="s">
        <v>958</v>
      </c>
      <c r="K7315" s="23" t="s">
        <v>9712</v>
      </c>
      <c r="L7315" s="23" t="s">
        <v>9539</v>
      </c>
      <c r="M7315" s="23">
        <f>YEAR(Tabla2[[#This Row],[Fecha de creación]])</f>
        <v>2022</v>
      </c>
      <c r="N7315" s="23">
        <f>MONTH(Tabla2[[#This Row],[Fecha de creación]])</f>
        <v>3</v>
      </c>
    </row>
    <row r="7316" spans="1:14" x14ac:dyDescent="0.25">
      <c r="A7316" s="26">
        <v>44623.670300925929</v>
      </c>
      <c r="B7316" s="23" t="s">
        <v>189</v>
      </c>
      <c r="C7316" s="23" t="s">
        <v>9307</v>
      </c>
      <c r="D7316" s="23" t="s">
        <v>1029</v>
      </c>
      <c r="E7316" s="23" t="s">
        <v>1</v>
      </c>
      <c r="F7316" s="23" t="s">
        <v>7</v>
      </c>
      <c r="G7316" s="23" t="s">
        <v>975</v>
      </c>
      <c r="H7316" s="2" t="s">
        <v>8893</v>
      </c>
      <c r="I7316" s="23" t="s">
        <v>7338</v>
      </c>
      <c r="J7316" s="23" t="s">
        <v>958</v>
      </c>
      <c r="K7316" s="23" t="s">
        <v>9712</v>
      </c>
      <c r="L7316" s="23" t="s">
        <v>9538</v>
      </c>
      <c r="M7316" s="23">
        <f>YEAR(Tabla2[[#This Row],[Fecha de creación]])</f>
        <v>2022</v>
      </c>
      <c r="N7316" s="23">
        <f>MONTH(Tabla2[[#This Row],[Fecha de creación]])</f>
        <v>3</v>
      </c>
    </row>
    <row r="7317" spans="1:14" x14ac:dyDescent="0.25">
      <c r="A7317" s="26">
        <v>44623.673182870371</v>
      </c>
      <c r="B7317" s="23" t="s">
        <v>189</v>
      </c>
      <c r="C7317" s="23" t="s">
        <v>9308</v>
      </c>
      <c r="D7317" s="23" t="s">
        <v>382</v>
      </c>
      <c r="E7317" s="23" t="s">
        <v>1</v>
      </c>
      <c r="F7317" s="23" t="s">
        <v>7</v>
      </c>
      <c r="G7317" s="23" t="s">
        <v>975</v>
      </c>
      <c r="H7317" s="2" t="s">
        <v>8893</v>
      </c>
      <c r="I7317" s="23" t="s">
        <v>7338</v>
      </c>
      <c r="J7317" s="23" t="s">
        <v>958</v>
      </c>
      <c r="K7317" s="23" t="s">
        <v>9712</v>
      </c>
      <c r="L7317" s="23" t="s">
        <v>9538</v>
      </c>
      <c r="M7317" s="23">
        <f>YEAR(Tabla2[[#This Row],[Fecha de creación]])</f>
        <v>2022</v>
      </c>
      <c r="N7317" s="23">
        <f>MONTH(Tabla2[[#This Row],[Fecha de creación]])</f>
        <v>3</v>
      </c>
    </row>
    <row r="7318" spans="1:14" x14ac:dyDescent="0.25">
      <c r="A7318" s="26">
        <v>44623.683831018519</v>
      </c>
      <c r="B7318" s="23" t="s">
        <v>189</v>
      </c>
      <c r="C7318" s="23" t="s">
        <v>9309</v>
      </c>
      <c r="D7318" s="23" t="s">
        <v>1029</v>
      </c>
      <c r="E7318" s="23" t="s">
        <v>1</v>
      </c>
      <c r="F7318" s="23" t="s">
        <v>7</v>
      </c>
      <c r="G7318" s="23" t="s">
        <v>3</v>
      </c>
      <c r="H7318" s="2" t="s">
        <v>8893</v>
      </c>
      <c r="I7318" s="23" t="s">
        <v>7338</v>
      </c>
      <c r="J7318" s="23" t="s">
        <v>958</v>
      </c>
      <c r="K7318" s="23" t="s">
        <v>9712</v>
      </c>
      <c r="L7318" s="23" t="s">
        <v>9538</v>
      </c>
      <c r="M7318" s="23">
        <f>YEAR(Tabla2[[#This Row],[Fecha de creación]])</f>
        <v>2022</v>
      </c>
      <c r="N7318" s="23">
        <f>MONTH(Tabla2[[#This Row],[Fecha de creación]])</f>
        <v>3</v>
      </c>
    </row>
    <row r="7319" spans="1:14" x14ac:dyDescent="0.25">
      <c r="A7319" s="26">
        <v>44623.686342592591</v>
      </c>
      <c r="B7319" s="23" t="s">
        <v>34</v>
      </c>
      <c r="C7319" s="23" t="s">
        <v>9310</v>
      </c>
      <c r="D7319" s="23" t="s">
        <v>8906</v>
      </c>
      <c r="E7319" s="23" t="s">
        <v>1</v>
      </c>
      <c r="F7319" s="23" t="s">
        <v>7</v>
      </c>
      <c r="G7319" s="23" t="s">
        <v>975</v>
      </c>
      <c r="H7319" s="2" t="s">
        <v>8893</v>
      </c>
      <c r="I7319" s="23" t="s">
        <v>8907</v>
      </c>
      <c r="J7319" s="23" t="s">
        <v>964</v>
      </c>
      <c r="K7319" s="23" t="s">
        <v>9712</v>
      </c>
      <c r="L7319" s="23" t="s">
        <v>9538</v>
      </c>
      <c r="M7319" s="23">
        <f>YEAR(Tabla2[[#This Row],[Fecha de creación]])</f>
        <v>2022</v>
      </c>
      <c r="N7319" s="23">
        <f>MONTH(Tabla2[[#This Row],[Fecha de creación]])</f>
        <v>3</v>
      </c>
    </row>
    <row r="7320" spans="1:14" x14ac:dyDescent="0.25">
      <c r="A7320" s="26">
        <v>44623.702025462961</v>
      </c>
      <c r="B7320" s="23" t="s">
        <v>34</v>
      </c>
      <c r="C7320" s="23" t="s">
        <v>9311</v>
      </c>
      <c r="D7320" s="23" t="s">
        <v>8906</v>
      </c>
      <c r="E7320" s="23" t="s">
        <v>1</v>
      </c>
      <c r="F7320" s="23" t="s">
        <v>7</v>
      </c>
      <c r="G7320" s="23" t="s">
        <v>975</v>
      </c>
      <c r="H7320" s="2" t="s">
        <v>8893</v>
      </c>
      <c r="I7320" s="23" t="s">
        <v>8907</v>
      </c>
      <c r="J7320" s="23" t="s">
        <v>964</v>
      </c>
      <c r="K7320" s="23" t="s">
        <v>9712</v>
      </c>
      <c r="L7320" s="23" t="s">
        <v>9538</v>
      </c>
      <c r="M7320" s="23">
        <f>YEAR(Tabla2[[#This Row],[Fecha de creación]])</f>
        <v>2022</v>
      </c>
      <c r="N7320" s="23">
        <f>MONTH(Tabla2[[#This Row],[Fecha de creación]])</f>
        <v>3</v>
      </c>
    </row>
    <row r="7321" spans="1:14" x14ac:dyDescent="0.25">
      <c r="A7321" s="26">
        <v>44623.709537037037</v>
      </c>
      <c r="B7321" s="23" t="s">
        <v>34</v>
      </c>
      <c r="C7321" s="23" t="s">
        <v>9312</v>
      </c>
      <c r="D7321" s="23" t="s">
        <v>9313</v>
      </c>
      <c r="E7321" s="23" t="s">
        <v>1</v>
      </c>
      <c r="F7321" s="23" t="s">
        <v>7</v>
      </c>
      <c r="G7321" s="23" t="s">
        <v>975</v>
      </c>
      <c r="H7321" s="2" t="s">
        <v>8893</v>
      </c>
      <c r="I7321" s="23" t="s">
        <v>8907</v>
      </c>
      <c r="J7321" s="23" t="s">
        <v>59</v>
      </c>
      <c r="K7321" s="23" t="s">
        <v>9712</v>
      </c>
      <c r="L7321" s="23" t="s">
        <v>9538</v>
      </c>
      <c r="M7321" s="23">
        <f>YEAR(Tabla2[[#This Row],[Fecha de creación]])</f>
        <v>2022</v>
      </c>
      <c r="N7321" s="23">
        <f>MONTH(Tabla2[[#This Row],[Fecha de creación]])</f>
        <v>3</v>
      </c>
    </row>
    <row r="7322" spans="1:14" x14ac:dyDescent="0.25">
      <c r="A7322" s="26">
        <v>44623.714259259257</v>
      </c>
      <c r="B7322" s="23" t="s">
        <v>34</v>
      </c>
      <c r="C7322" s="23" t="s">
        <v>9314</v>
      </c>
      <c r="D7322" s="23" t="s">
        <v>9315</v>
      </c>
      <c r="E7322" s="23" t="s">
        <v>1</v>
      </c>
      <c r="F7322" s="23" t="s">
        <v>7</v>
      </c>
      <c r="G7322" s="23" t="s">
        <v>975</v>
      </c>
      <c r="H7322" s="2" t="s">
        <v>8893</v>
      </c>
      <c r="I7322" s="23" t="s">
        <v>8907</v>
      </c>
      <c r="J7322" s="23" t="s">
        <v>59</v>
      </c>
      <c r="K7322" s="23" t="s">
        <v>9712</v>
      </c>
      <c r="L7322" s="23" t="s">
        <v>9538</v>
      </c>
      <c r="M7322" s="23">
        <f>YEAR(Tabla2[[#This Row],[Fecha de creación]])</f>
        <v>2022</v>
      </c>
      <c r="N7322" s="23">
        <f>MONTH(Tabla2[[#This Row],[Fecha de creación]])</f>
        <v>3</v>
      </c>
    </row>
    <row r="7323" spans="1:14" x14ac:dyDescent="0.25">
      <c r="A7323" s="26">
        <v>44623.714826388888</v>
      </c>
      <c r="B7323" s="23" t="s">
        <v>0</v>
      </c>
      <c r="C7323" s="23" t="s">
        <v>9316</v>
      </c>
      <c r="D7323" s="23" t="s">
        <v>21</v>
      </c>
      <c r="E7323" s="23" t="s">
        <v>1</v>
      </c>
      <c r="F7323" s="23" t="s">
        <v>7</v>
      </c>
      <c r="G7323" s="23" t="s">
        <v>975</v>
      </c>
      <c r="H7323" s="2" t="s">
        <v>8893</v>
      </c>
      <c r="I7323" s="23" t="s">
        <v>5999</v>
      </c>
      <c r="J7323" s="23"/>
      <c r="K7323" s="23" t="s">
        <v>9712</v>
      </c>
      <c r="L7323" s="23" t="s">
        <v>9538</v>
      </c>
      <c r="M7323" s="23">
        <f>YEAR(Tabla2[[#This Row],[Fecha de creación]])</f>
        <v>2022</v>
      </c>
      <c r="N7323" s="23">
        <f>MONTH(Tabla2[[#This Row],[Fecha de creación]])</f>
        <v>3</v>
      </c>
    </row>
    <row r="7324" spans="1:14" x14ac:dyDescent="0.25">
      <c r="A7324" s="26">
        <v>44623.718263888892</v>
      </c>
      <c r="B7324" s="23" t="s">
        <v>34</v>
      </c>
      <c r="C7324" s="23" t="s">
        <v>9317</v>
      </c>
      <c r="D7324" s="23" t="s">
        <v>9318</v>
      </c>
      <c r="E7324" s="23" t="s">
        <v>1</v>
      </c>
      <c r="F7324" s="23" t="s">
        <v>7</v>
      </c>
      <c r="G7324" s="23" t="s">
        <v>975</v>
      </c>
      <c r="H7324" s="2" t="s">
        <v>8893</v>
      </c>
      <c r="I7324" s="23" t="s">
        <v>8907</v>
      </c>
      <c r="J7324" s="23" t="s">
        <v>59</v>
      </c>
      <c r="K7324" s="23" t="s">
        <v>9712</v>
      </c>
      <c r="L7324" s="23" t="s">
        <v>9539</v>
      </c>
      <c r="M7324" s="23">
        <f>YEAR(Tabla2[[#This Row],[Fecha de creación]])</f>
        <v>2022</v>
      </c>
      <c r="N7324" s="23">
        <f>MONTH(Tabla2[[#This Row],[Fecha de creación]])</f>
        <v>3</v>
      </c>
    </row>
    <row r="7325" spans="1:14" x14ac:dyDescent="0.25">
      <c r="A7325" s="26">
        <v>44623.718935185185</v>
      </c>
      <c r="B7325" s="23" t="s">
        <v>0</v>
      </c>
      <c r="C7325" s="23" t="s">
        <v>9319</v>
      </c>
      <c r="D7325" s="23" t="s">
        <v>9320</v>
      </c>
      <c r="E7325" s="23" t="s">
        <v>1</v>
      </c>
      <c r="F7325" s="23" t="s">
        <v>22</v>
      </c>
      <c r="G7325" s="23" t="s">
        <v>975</v>
      </c>
      <c r="H7325" s="2" t="s">
        <v>8893</v>
      </c>
      <c r="I7325" s="23" t="s">
        <v>5999</v>
      </c>
      <c r="J7325" s="23"/>
      <c r="K7325" s="23" t="s">
        <v>9712</v>
      </c>
      <c r="L7325" s="23" t="s">
        <v>9538</v>
      </c>
      <c r="M7325" s="23">
        <f>YEAR(Tabla2[[#This Row],[Fecha de creación]])</f>
        <v>2022</v>
      </c>
      <c r="N7325" s="23">
        <f>MONTH(Tabla2[[#This Row],[Fecha de creación]])</f>
        <v>3</v>
      </c>
    </row>
    <row r="7326" spans="1:14" x14ac:dyDescent="0.25">
      <c r="A7326" s="26">
        <v>44623.72383101852</v>
      </c>
      <c r="B7326" s="23" t="s">
        <v>34</v>
      </c>
      <c r="C7326" s="23" t="s">
        <v>9321</v>
      </c>
      <c r="D7326" s="23" t="s">
        <v>9322</v>
      </c>
      <c r="E7326" s="23" t="s">
        <v>1</v>
      </c>
      <c r="F7326" s="23" t="s">
        <v>7</v>
      </c>
      <c r="G7326" s="23" t="s">
        <v>975</v>
      </c>
      <c r="H7326" s="2" t="s">
        <v>8893</v>
      </c>
      <c r="I7326" s="23" t="s">
        <v>8907</v>
      </c>
      <c r="J7326" s="23" t="s">
        <v>59</v>
      </c>
      <c r="K7326" s="23" t="s">
        <v>9712</v>
      </c>
      <c r="L7326" s="23" t="s">
        <v>9538</v>
      </c>
      <c r="M7326" s="23">
        <f>YEAR(Tabla2[[#This Row],[Fecha de creación]])</f>
        <v>2022</v>
      </c>
      <c r="N7326" s="23">
        <f>MONTH(Tabla2[[#This Row],[Fecha de creación]])</f>
        <v>3</v>
      </c>
    </row>
    <row r="7327" spans="1:14" x14ac:dyDescent="0.25">
      <c r="A7327" s="26">
        <v>44624.441655092596</v>
      </c>
      <c r="B7327" s="23" t="s">
        <v>0</v>
      </c>
      <c r="C7327" s="23" t="s">
        <v>9323</v>
      </c>
      <c r="D7327" s="23" t="s">
        <v>7882</v>
      </c>
      <c r="E7327" s="23" t="s">
        <v>1</v>
      </c>
      <c r="F7327" s="23" t="s">
        <v>7</v>
      </c>
      <c r="G7327" s="23" t="s">
        <v>975</v>
      </c>
      <c r="H7327" s="2" t="s">
        <v>8893</v>
      </c>
      <c r="I7327" s="23" t="s">
        <v>7680</v>
      </c>
      <c r="J7327" s="23" t="s">
        <v>59</v>
      </c>
      <c r="K7327" s="23" t="s">
        <v>9712</v>
      </c>
      <c r="L7327" s="23" t="s">
        <v>9538</v>
      </c>
      <c r="M7327" s="23">
        <f>YEAR(Tabla2[[#This Row],[Fecha de creación]])</f>
        <v>2022</v>
      </c>
      <c r="N7327" s="23">
        <f>MONTH(Tabla2[[#This Row],[Fecha de creación]])</f>
        <v>3</v>
      </c>
    </row>
    <row r="7328" spans="1:14" x14ac:dyDescent="0.25">
      <c r="A7328" s="26">
        <v>44624.459594907406</v>
      </c>
      <c r="B7328" s="23" t="s">
        <v>19</v>
      </c>
      <c r="C7328" s="23" t="s">
        <v>9324</v>
      </c>
      <c r="D7328" s="23" t="s">
        <v>9325</v>
      </c>
      <c r="E7328" s="23" t="s">
        <v>1</v>
      </c>
      <c r="F7328" s="23" t="s">
        <v>7</v>
      </c>
      <c r="G7328" s="23" t="s">
        <v>975</v>
      </c>
      <c r="H7328" s="2" t="s">
        <v>8893</v>
      </c>
      <c r="I7328" s="23" t="s">
        <v>23</v>
      </c>
      <c r="J7328" s="23"/>
      <c r="K7328" s="23" t="s">
        <v>9712</v>
      </c>
      <c r="L7328" s="23" t="s">
        <v>9538</v>
      </c>
      <c r="M7328" s="23">
        <f>YEAR(Tabla2[[#This Row],[Fecha de creación]])</f>
        <v>2022</v>
      </c>
      <c r="N7328" s="23">
        <f>MONTH(Tabla2[[#This Row],[Fecha de creación]])</f>
        <v>3</v>
      </c>
    </row>
    <row r="7329" spans="1:14" x14ac:dyDescent="0.25">
      <c r="A7329" s="26">
        <v>44624.462465277778</v>
      </c>
      <c r="B7329" s="23" t="s">
        <v>19</v>
      </c>
      <c r="C7329" s="23" t="s">
        <v>9326</v>
      </c>
      <c r="D7329" s="23" t="s">
        <v>9327</v>
      </c>
      <c r="E7329" s="23" t="s">
        <v>1</v>
      </c>
      <c r="F7329" s="23" t="s">
        <v>7</v>
      </c>
      <c r="G7329" s="23" t="s">
        <v>975</v>
      </c>
      <c r="H7329" s="2" t="s">
        <v>8893</v>
      </c>
      <c r="I7329" s="23" t="s">
        <v>23</v>
      </c>
      <c r="J7329" s="23"/>
      <c r="K7329" s="23" t="s">
        <v>9712</v>
      </c>
      <c r="L7329" s="23" t="s">
        <v>9538</v>
      </c>
      <c r="M7329" s="23">
        <f>YEAR(Tabla2[[#This Row],[Fecha de creación]])</f>
        <v>2022</v>
      </c>
      <c r="N7329" s="23">
        <f>MONTH(Tabla2[[#This Row],[Fecha de creación]])</f>
        <v>3</v>
      </c>
    </row>
    <row r="7330" spans="1:14" x14ac:dyDescent="0.25">
      <c r="A7330" s="26">
        <v>44624.464826388888</v>
      </c>
      <c r="B7330" s="23" t="s">
        <v>19</v>
      </c>
      <c r="C7330" s="23" t="s">
        <v>9328</v>
      </c>
      <c r="D7330" s="23" t="s">
        <v>9329</v>
      </c>
      <c r="E7330" s="23" t="s">
        <v>1</v>
      </c>
      <c r="F7330" s="23" t="s">
        <v>7</v>
      </c>
      <c r="G7330" s="23" t="s">
        <v>975</v>
      </c>
      <c r="H7330" s="2" t="s">
        <v>8893</v>
      </c>
      <c r="I7330" s="23" t="s">
        <v>23</v>
      </c>
      <c r="J7330" s="23"/>
      <c r="K7330" s="23" t="s">
        <v>9712</v>
      </c>
      <c r="L7330" s="23" t="s">
        <v>9538</v>
      </c>
      <c r="M7330" s="23">
        <f>YEAR(Tabla2[[#This Row],[Fecha de creación]])</f>
        <v>2022</v>
      </c>
      <c r="N7330" s="23">
        <f>MONTH(Tabla2[[#This Row],[Fecha de creación]])</f>
        <v>3</v>
      </c>
    </row>
    <row r="7331" spans="1:14" x14ac:dyDescent="0.25">
      <c r="A7331" s="26">
        <v>44624.488622685189</v>
      </c>
      <c r="B7331" s="23" t="s">
        <v>56</v>
      </c>
      <c r="C7331" s="23" t="s">
        <v>9330</v>
      </c>
      <c r="D7331" s="23" t="s">
        <v>7351</v>
      </c>
      <c r="E7331" s="23" t="s">
        <v>1</v>
      </c>
      <c r="F7331" s="23" t="s">
        <v>7</v>
      </c>
      <c r="G7331" s="23" t="s">
        <v>975</v>
      </c>
      <c r="H7331" s="2" t="s">
        <v>8893</v>
      </c>
      <c r="I7331" s="23" t="s">
        <v>7342</v>
      </c>
      <c r="J7331" s="23" t="s">
        <v>958</v>
      </c>
      <c r="K7331" s="23" t="s">
        <v>9712</v>
      </c>
      <c r="L7331" s="23" t="s">
        <v>9538</v>
      </c>
      <c r="M7331" s="23">
        <f>YEAR(Tabla2[[#This Row],[Fecha de creación]])</f>
        <v>2022</v>
      </c>
      <c r="N7331" s="23">
        <f>MONTH(Tabla2[[#This Row],[Fecha de creación]])</f>
        <v>3</v>
      </c>
    </row>
    <row r="7332" spans="1:14" x14ac:dyDescent="0.25">
      <c r="A7332" s="26">
        <v>44624.495798611111</v>
      </c>
      <c r="B7332" s="23" t="s">
        <v>19</v>
      </c>
      <c r="C7332" s="23" t="s">
        <v>9331</v>
      </c>
      <c r="D7332" s="23" t="s">
        <v>9332</v>
      </c>
      <c r="E7332" s="23" t="s">
        <v>1</v>
      </c>
      <c r="F7332" s="23" t="s">
        <v>7</v>
      </c>
      <c r="G7332" s="23" t="s">
        <v>975</v>
      </c>
      <c r="H7332" s="2" t="s">
        <v>8893</v>
      </c>
      <c r="I7332" s="23" t="s">
        <v>23</v>
      </c>
      <c r="J7332" s="23"/>
      <c r="K7332" s="23" t="s">
        <v>9712</v>
      </c>
      <c r="L7332" s="23" t="s">
        <v>9538</v>
      </c>
      <c r="M7332" s="23">
        <f>YEAR(Tabla2[[#This Row],[Fecha de creación]])</f>
        <v>2022</v>
      </c>
      <c r="N7332" s="23">
        <f>MONTH(Tabla2[[#This Row],[Fecha de creación]])</f>
        <v>3</v>
      </c>
    </row>
    <row r="7333" spans="1:14" x14ac:dyDescent="0.25">
      <c r="A7333" s="26">
        <v>44624.61273148148</v>
      </c>
      <c r="B7333" s="23" t="s">
        <v>19</v>
      </c>
      <c r="C7333" s="23" t="s">
        <v>9333</v>
      </c>
      <c r="D7333" s="23" t="s">
        <v>9334</v>
      </c>
      <c r="E7333" s="23" t="s">
        <v>1</v>
      </c>
      <c r="F7333" s="23" t="s">
        <v>7</v>
      </c>
      <c r="G7333" s="23" t="s">
        <v>975</v>
      </c>
      <c r="H7333" s="2" t="s">
        <v>8893</v>
      </c>
      <c r="I7333" s="23" t="s">
        <v>23</v>
      </c>
      <c r="J7333" s="23"/>
      <c r="K7333" s="23" t="s">
        <v>9712</v>
      </c>
      <c r="L7333" s="23" t="s">
        <v>9538</v>
      </c>
      <c r="M7333" s="23">
        <f>YEAR(Tabla2[[#This Row],[Fecha de creación]])</f>
        <v>2022</v>
      </c>
      <c r="N7333" s="23">
        <f>MONTH(Tabla2[[#This Row],[Fecha de creación]])</f>
        <v>3</v>
      </c>
    </row>
    <row r="7334" spans="1:14" x14ac:dyDescent="0.25">
      <c r="A7334" s="26">
        <v>44624.651782407411</v>
      </c>
      <c r="B7334" s="23" t="s">
        <v>19</v>
      </c>
      <c r="C7334" s="23" t="s">
        <v>9335</v>
      </c>
      <c r="D7334" s="23" t="s">
        <v>9336</v>
      </c>
      <c r="E7334" s="23" t="s">
        <v>1</v>
      </c>
      <c r="F7334" s="23" t="s">
        <v>7</v>
      </c>
      <c r="G7334" s="23" t="s">
        <v>975</v>
      </c>
      <c r="H7334" s="2" t="s">
        <v>8893</v>
      </c>
      <c r="I7334" s="23" t="s">
        <v>23</v>
      </c>
      <c r="J7334" s="23"/>
      <c r="K7334" s="23" t="s">
        <v>9712</v>
      </c>
      <c r="L7334" s="23" t="s">
        <v>9539</v>
      </c>
      <c r="M7334" s="23">
        <f>YEAR(Tabla2[[#This Row],[Fecha de creación]])</f>
        <v>2022</v>
      </c>
      <c r="N7334" s="23">
        <f>MONTH(Tabla2[[#This Row],[Fecha de creación]])</f>
        <v>3</v>
      </c>
    </row>
    <row r="7335" spans="1:14" x14ac:dyDescent="0.25">
      <c r="A7335" s="26">
        <v>44625.473275462966</v>
      </c>
      <c r="B7335" s="23" t="s">
        <v>19</v>
      </c>
      <c r="C7335" s="23" t="s">
        <v>9337</v>
      </c>
      <c r="D7335" s="23" t="s">
        <v>9338</v>
      </c>
      <c r="E7335" s="23" t="s">
        <v>1</v>
      </c>
      <c r="F7335" s="23" t="s">
        <v>7</v>
      </c>
      <c r="G7335" s="23" t="s">
        <v>975</v>
      </c>
      <c r="H7335" s="2" t="s">
        <v>8893</v>
      </c>
      <c r="I7335" s="23" t="s">
        <v>23</v>
      </c>
      <c r="J7335" s="23"/>
      <c r="K7335" s="23" t="s">
        <v>9712</v>
      </c>
      <c r="L7335" s="23" t="s">
        <v>9538</v>
      </c>
      <c r="M7335" s="23">
        <f>YEAR(Tabla2[[#This Row],[Fecha de creación]])</f>
        <v>2022</v>
      </c>
      <c r="N7335" s="23">
        <f>MONTH(Tabla2[[#This Row],[Fecha de creación]])</f>
        <v>3</v>
      </c>
    </row>
    <row r="7336" spans="1:14" x14ac:dyDescent="0.25">
      <c r="A7336" s="26">
        <v>44625.476620370369</v>
      </c>
      <c r="B7336" s="23" t="s">
        <v>19</v>
      </c>
      <c r="C7336" s="23" t="s">
        <v>9339</v>
      </c>
      <c r="D7336" s="23" t="s">
        <v>9340</v>
      </c>
      <c r="E7336" s="23" t="s">
        <v>1</v>
      </c>
      <c r="F7336" s="23" t="s">
        <v>7</v>
      </c>
      <c r="G7336" s="23" t="s">
        <v>975</v>
      </c>
      <c r="H7336" s="2" t="s">
        <v>8893</v>
      </c>
      <c r="I7336" s="23" t="s">
        <v>23</v>
      </c>
      <c r="J7336" s="23"/>
      <c r="K7336" s="23" t="s">
        <v>9712</v>
      </c>
      <c r="L7336" s="23" t="s">
        <v>9538</v>
      </c>
      <c r="M7336" s="23">
        <f>YEAR(Tabla2[[#This Row],[Fecha de creación]])</f>
        <v>2022</v>
      </c>
      <c r="N7336" s="23">
        <f>MONTH(Tabla2[[#This Row],[Fecha de creación]])</f>
        <v>3</v>
      </c>
    </row>
    <row r="7337" spans="1:14" x14ac:dyDescent="0.25">
      <c r="A7337" s="26">
        <v>44625.480532407404</v>
      </c>
      <c r="B7337" s="23" t="s">
        <v>7771</v>
      </c>
      <c r="C7337" s="23" t="s">
        <v>9341</v>
      </c>
      <c r="D7337" s="23" t="s">
        <v>8906</v>
      </c>
      <c r="E7337" s="23" t="s">
        <v>1</v>
      </c>
      <c r="F7337" s="23" t="s">
        <v>7</v>
      </c>
      <c r="G7337" s="23" t="s">
        <v>975</v>
      </c>
      <c r="H7337" s="2" t="s">
        <v>8893</v>
      </c>
      <c r="I7337" s="23" t="s">
        <v>8907</v>
      </c>
      <c r="J7337" s="23" t="s">
        <v>59</v>
      </c>
      <c r="K7337" s="23" t="s">
        <v>9712</v>
      </c>
      <c r="L7337" s="23" t="s">
        <v>9538</v>
      </c>
      <c r="M7337" s="23">
        <f>YEAR(Tabla2[[#This Row],[Fecha de creación]])</f>
        <v>2022</v>
      </c>
      <c r="N7337" s="23">
        <f>MONTH(Tabla2[[#This Row],[Fecha de creación]])</f>
        <v>3</v>
      </c>
    </row>
    <row r="7338" spans="1:14" x14ac:dyDescent="0.25">
      <c r="A7338" s="26">
        <v>44625.482928240737</v>
      </c>
      <c r="B7338" s="23" t="s">
        <v>7771</v>
      </c>
      <c r="C7338" s="23" t="s">
        <v>9342</v>
      </c>
      <c r="D7338" s="23" t="s">
        <v>9343</v>
      </c>
      <c r="E7338" s="23" t="s">
        <v>1</v>
      </c>
      <c r="F7338" s="23" t="s">
        <v>7</v>
      </c>
      <c r="G7338" s="23" t="s">
        <v>975</v>
      </c>
      <c r="H7338" s="2" t="s">
        <v>8893</v>
      </c>
      <c r="I7338" s="23" t="s">
        <v>8907</v>
      </c>
      <c r="J7338" s="23" t="s">
        <v>59</v>
      </c>
      <c r="K7338" s="23" t="s">
        <v>9712</v>
      </c>
      <c r="L7338" s="23" t="s">
        <v>9538</v>
      </c>
      <c r="M7338" s="23">
        <f>YEAR(Tabla2[[#This Row],[Fecha de creación]])</f>
        <v>2022</v>
      </c>
      <c r="N7338" s="23">
        <f>MONTH(Tabla2[[#This Row],[Fecha de creación]])</f>
        <v>3</v>
      </c>
    </row>
    <row r="7339" spans="1:14" x14ac:dyDescent="0.25">
      <c r="A7339" s="26">
        <v>44625.485578703701</v>
      </c>
      <c r="B7339" s="23" t="s">
        <v>7771</v>
      </c>
      <c r="C7339" s="23" t="s">
        <v>9344</v>
      </c>
      <c r="D7339" s="23" t="s">
        <v>8906</v>
      </c>
      <c r="E7339" s="23" t="s">
        <v>1</v>
      </c>
      <c r="F7339" s="23" t="s">
        <v>7</v>
      </c>
      <c r="G7339" s="23" t="s">
        <v>975</v>
      </c>
      <c r="H7339" s="2" t="s">
        <v>8893</v>
      </c>
      <c r="I7339" s="23" t="s">
        <v>8907</v>
      </c>
      <c r="J7339" s="23" t="s">
        <v>964</v>
      </c>
      <c r="K7339" s="23" t="s">
        <v>9712</v>
      </c>
      <c r="L7339" s="23" t="s">
        <v>9538</v>
      </c>
      <c r="M7339" s="23">
        <f>YEAR(Tabla2[[#This Row],[Fecha de creación]])</f>
        <v>2022</v>
      </c>
      <c r="N7339" s="23">
        <f>MONTH(Tabla2[[#This Row],[Fecha de creación]])</f>
        <v>3</v>
      </c>
    </row>
    <row r="7340" spans="1:14" x14ac:dyDescent="0.25">
      <c r="A7340" s="26">
        <v>44625.504143518519</v>
      </c>
      <c r="B7340" s="23" t="s">
        <v>0</v>
      </c>
      <c r="C7340" s="23" t="s">
        <v>9345</v>
      </c>
      <c r="D7340" s="23" t="s">
        <v>989</v>
      </c>
      <c r="E7340" s="23" t="s">
        <v>1</v>
      </c>
      <c r="F7340" s="23" t="s">
        <v>7</v>
      </c>
      <c r="G7340" s="23" t="s">
        <v>975</v>
      </c>
      <c r="H7340" s="2" t="s">
        <v>8893</v>
      </c>
      <c r="I7340" s="23" t="s">
        <v>5999</v>
      </c>
      <c r="J7340" s="23"/>
      <c r="K7340" s="23" t="s">
        <v>9712</v>
      </c>
      <c r="L7340" s="23" t="s">
        <v>9538</v>
      </c>
      <c r="M7340" s="23">
        <f>YEAR(Tabla2[[#This Row],[Fecha de creación]])</f>
        <v>2022</v>
      </c>
      <c r="N7340" s="23">
        <f>MONTH(Tabla2[[#This Row],[Fecha de creación]])</f>
        <v>3</v>
      </c>
    </row>
    <row r="7341" spans="1:14" x14ac:dyDescent="0.25">
      <c r="A7341" s="26">
        <v>44625.514814814815</v>
      </c>
      <c r="B7341" s="23" t="s">
        <v>0</v>
      </c>
      <c r="C7341" s="23" t="s">
        <v>9346</v>
      </c>
      <c r="D7341" s="23" t="s">
        <v>989</v>
      </c>
      <c r="E7341" s="23" t="s">
        <v>1</v>
      </c>
      <c r="F7341" s="23" t="s">
        <v>7</v>
      </c>
      <c r="G7341" s="23" t="s">
        <v>975</v>
      </c>
      <c r="H7341" s="2" t="s">
        <v>8893</v>
      </c>
      <c r="I7341" s="23" t="s">
        <v>5999</v>
      </c>
      <c r="J7341" s="23"/>
      <c r="K7341" s="23" t="s">
        <v>9712</v>
      </c>
      <c r="L7341" s="23" t="s">
        <v>9539</v>
      </c>
      <c r="M7341" s="23">
        <f>YEAR(Tabla2[[#This Row],[Fecha de creación]])</f>
        <v>2022</v>
      </c>
      <c r="N7341" s="23">
        <f>MONTH(Tabla2[[#This Row],[Fecha de creación]])</f>
        <v>3</v>
      </c>
    </row>
    <row r="7342" spans="1:14" x14ac:dyDescent="0.25">
      <c r="A7342" s="26">
        <v>44625.536493055559</v>
      </c>
      <c r="B7342" s="23" t="s">
        <v>0</v>
      </c>
      <c r="C7342" s="23" t="s">
        <v>9347</v>
      </c>
      <c r="D7342" s="23" t="s">
        <v>49</v>
      </c>
      <c r="E7342" s="23" t="s">
        <v>1</v>
      </c>
      <c r="F7342" s="23" t="s">
        <v>7</v>
      </c>
      <c r="G7342" s="23" t="s">
        <v>975</v>
      </c>
      <c r="H7342" s="2" t="s">
        <v>8893</v>
      </c>
      <c r="I7342" s="23" t="s">
        <v>7412</v>
      </c>
      <c r="J7342" s="23"/>
      <c r="K7342" s="23" t="s">
        <v>9712</v>
      </c>
      <c r="L7342" s="23" t="s">
        <v>9539</v>
      </c>
      <c r="M7342" s="23">
        <f>YEAR(Tabla2[[#This Row],[Fecha de creación]])</f>
        <v>2022</v>
      </c>
      <c r="N7342" s="23">
        <f>MONTH(Tabla2[[#This Row],[Fecha de creación]])</f>
        <v>3</v>
      </c>
    </row>
    <row r="7343" spans="1:14" x14ac:dyDescent="0.25">
      <c r="A7343" s="26">
        <v>44625.538414351853</v>
      </c>
      <c r="B7343" s="23" t="s">
        <v>0</v>
      </c>
      <c r="C7343" s="23" t="s">
        <v>9348</v>
      </c>
      <c r="D7343" s="23" t="s">
        <v>586</v>
      </c>
      <c r="E7343" s="23" t="s">
        <v>1</v>
      </c>
      <c r="F7343" s="23" t="s">
        <v>7</v>
      </c>
      <c r="G7343" s="23" t="s">
        <v>975</v>
      </c>
      <c r="H7343" s="2" t="s">
        <v>8893</v>
      </c>
      <c r="I7343" s="23" t="s">
        <v>7412</v>
      </c>
      <c r="J7343" s="23"/>
      <c r="K7343" s="23" t="s">
        <v>9712</v>
      </c>
      <c r="L7343" s="23" t="s">
        <v>9538</v>
      </c>
      <c r="M7343" s="23">
        <f>YEAR(Tabla2[[#This Row],[Fecha de creación]])</f>
        <v>2022</v>
      </c>
      <c r="N7343" s="23">
        <f>MONTH(Tabla2[[#This Row],[Fecha de creación]])</f>
        <v>3</v>
      </c>
    </row>
    <row r="7344" spans="1:14" x14ac:dyDescent="0.25">
      <c r="A7344" s="26">
        <v>44625.5858912037</v>
      </c>
      <c r="B7344" s="23" t="s">
        <v>0</v>
      </c>
      <c r="C7344" s="23" t="s">
        <v>9349</v>
      </c>
      <c r="D7344" s="23" t="s">
        <v>949</v>
      </c>
      <c r="E7344" s="23" t="s">
        <v>1</v>
      </c>
      <c r="F7344" s="23" t="s">
        <v>2</v>
      </c>
      <c r="G7344" s="23" t="s">
        <v>1551</v>
      </c>
      <c r="H7344" s="2" t="s">
        <v>8893</v>
      </c>
      <c r="I7344" s="23" t="s">
        <v>9226</v>
      </c>
      <c r="J7344" s="23"/>
      <c r="K7344" s="23" t="s">
        <v>9712</v>
      </c>
      <c r="L7344" s="23" t="s">
        <v>9538</v>
      </c>
      <c r="M7344" s="23">
        <f>YEAR(Tabla2[[#This Row],[Fecha de creación]])</f>
        <v>2022</v>
      </c>
      <c r="N7344" s="23">
        <f>MONTH(Tabla2[[#This Row],[Fecha de creación]])</f>
        <v>3</v>
      </c>
    </row>
    <row r="7345" spans="1:14" x14ac:dyDescent="0.25">
      <c r="A7345" s="26">
        <v>44625.621886574074</v>
      </c>
      <c r="B7345" s="23" t="s">
        <v>0</v>
      </c>
      <c r="C7345" s="23" t="s">
        <v>9350</v>
      </c>
      <c r="D7345" s="23" t="s">
        <v>551</v>
      </c>
      <c r="E7345" s="23" t="s">
        <v>1</v>
      </c>
      <c r="F7345" s="23" t="s">
        <v>7</v>
      </c>
      <c r="G7345" s="23" t="s">
        <v>975</v>
      </c>
      <c r="H7345" s="2" t="s">
        <v>8893</v>
      </c>
      <c r="I7345" s="23" t="s">
        <v>5999</v>
      </c>
      <c r="J7345" s="23"/>
      <c r="K7345" s="23" t="s">
        <v>9712</v>
      </c>
      <c r="L7345" s="23" t="s">
        <v>9538</v>
      </c>
      <c r="M7345" s="23">
        <f>YEAR(Tabla2[[#This Row],[Fecha de creación]])</f>
        <v>2022</v>
      </c>
      <c r="N7345" s="23">
        <f>MONTH(Tabla2[[#This Row],[Fecha de creación]])</f>
        <v>3</v>
      </c>
    </row>
    <row r="7346" spans="1:14" x14ac:dyDescent="0.25">
      <c r="A7346" s="26">
        <v>44625.634918981479</v>
      </c>
      <c r="B7346" s="23" t="s">
        <v>0</v>
      </c>
      <c r="C7346" s="23" t="s">
        <v>9351</v>
      </c>
      <c r="D7346" s="23" t="s">
        <v>110</v>
      </c>
      <c r="E7346" s="23" t="s">
        <v>1</v>
      </c>
      <c r="F7346" s="23" t="s">
        <v>7</v>
      </c>
      <c r="G7346" s="23" t="s">
        <v>975</v>
      </c>
      <c r="H7346" s="2" t="s">
        <v>8893</v>
      </c>
      <c r="I7346" s="23" t="s">
        <v>5999</v>
      </c>
      <c r="J7346" s="23"/>
      <c r="K7346" s="23" t="s">
        <v>9712</v>
      </c>
      <c r="L7346" s="23" t="s">
        <v>9538</v>
      </c>
      <c r="M7346" s="23">
        <f>YEAR(Tabla2[[#This Row],[Fecha de creación]])</f>
        <v>2022</v>
      </c>
      <c r="N7346" s="23">
        <f>MONTH(Tabla2[[#This Row],[Fecha de creación]])</f>
        <v>3</v>
      </c>
    </row>
    <row r="7347" spans="1:14" x14ac:dyDescent="0.25">
      <c r="A7347" s="26">
        <v>44625.662557870368</v>
      </c>
      <c r="B7347" s="23" t="s">
        <v>19</v>
      </c>
      <c r="C7347" s="23" t="s">
        <v>9352</v>
      </c>
      <c r="D7347" s="23" t="s">
        <v>9353</v>
      </c>
      <c r="E7347" s="23" t="s">
        <v>1</v>
      </c>
      <c r="F7347" s="23" t="s">
        <v>7</v>
      </c>
      <c r="G7347" s="23" t="s">
        <v>975</v>
      </c>
      <c r="H7347" s="2" t="s">
        <v>8893</v>
      </c>
      <c r="I7347" s="23" t="s">
        <v>23</v>
      </c>
      <c r="J7347" s="23"/>
      <c r="K7347" s="23" t="s">
        <v>9712</v>
      </c>
      <c r="L7347" s="23" t="s">
        <v>9539</v>
      </c>
      <c r="M7347" s="23">
        <f>YEAR(Tabla2[[#This Row],[Fecha de creación]])</f>
        <v>2022</v>
      </c>
      <c r="N7347" s="23">
        <f>MONTH(Tabla2[[#This Row],[Fecha de creación]])</f>
        <v>3</v>
      </c>
    </row>
    <row r="7348" spans="1:14" x14ac:dyDescent="0.25">
      <c r="A7348" s="26">
        <v>44625.665046296293</v>
      </c>
      <c r="B7348" s="23" t="s">
        <v>19</v>
      </c>
      <c r="C7348" s="23" t="s">
        <v>9354</v>
      </c>
      <c r="D7348" s="23" t="s">
        <v>9355</v>
      </c>
      <c r="E7348" s="23" t="s">
        <v>1</v>
      </c>
      <c r="F7348" s="23" t="s">
        <v>7</v>
      </c>
      <c r="G7348" s="23" t="s">
        <v>975</v>
      </c>
      <c r="H7348" s="2" t="s">
        <v>8893</v>
      </c>
      <c r="I7348" s="23" t="s">
        <v>23</v>
      </c>
      <c r="J7348" s="23"/>
      <c r="K7348" s="23" t="s">
        <v>9712</v>
      </c>
      <c r="L7348" s="23" t="s">
        <v>9539</v>
      </c>
      <c r="M7348" s="23">
        <f>YEAR(Tabla2[[#This Row],[Fecha de creación]])</f>
        <v>2022</v>
      </c>
      <c r="N7348" s="23">
        <f>MONTH(Tabla2[[#This Row],[Fecha de creación]])</f>
        <v>3</v>
      </c>
    </row>
    <row r="7349" spans="1:14" x14ac:dyDescent="0.25">
      <c r="A7349" s="26">
        <v>44625.667407407411</v>
      </c>
      <c r="B7349" s="23" t="s">
        <v>19</v>
      </c>
      <c r="C7349" s="23" t="s">
        <v>9356</v>
      </c>
      <c r="D7349" s="23" t="s">
        <v>9357</v>
      </c>
      <c r="E7349" s="23" t="s">
        <v>1</v>
      </c>
      <c r="F7349" s="23" t="s">
        <v>7</v>
      </c>
      <c r="G7349" s="23" t="s">
        <v>975</v>
      </c>
      <c r="H7349" s="2" t="s">
        <v>8893</v>
      </c>
      <c r="I7349" s="23" t="s">
        <v>23</v>
      </c>
      <c r="J7349" s="23"/>
      <c r="K7349" s="23" t="s">
        <v>9712</v>
      </c>
      <c r="L7349" s="23" t="s">
        <v>9538</v>
      </c>
      <c r="M7349" s="23">
        <f>YEAR(Tabla2[[#This Row],[Fecha de creación]])</f>
        <v>2022</v>
      </c>
      <c r="N7349" s="23">
        <f>MONTH(Tabla2[[#This Row],[Fecha de creación]])</f>
        <v>3</v>
      </c>
    </row>
    <row r="7350" spans="1:14" x14ac:dyDescent="0.25">
      <c r="A7350" s="26">
        <v>44625.670578703706</v>
      </c>
      <c r="B7350" s="23" t="s">
        <v>19</v>
      </c>
      <c r="C7350" s="23" t="s">
        <v>9358</v>
      </c>
      <c r="D7350" s="23" t="s">
        <v>9359</v>
      </c>
      <c r="E7350" s="23" t="s">
        <v>1</v>
      </c>
      <c r="F7350" s="23" t="s">
        <v>22</v>
      </c>
      <c r="G7350" s="23" t="s">
        <v>975</v>
      </c>
      <c r="H7350" s="2" t="s">
        <v>8893</v>
      </c>
      <c r="I7350" s="23" t="s">
        <v>23</v>
      </c>
      <c r="J7350" s="23"/>
      <c r="K7350" s="23" t="s">
        <v>9712</v>
      </c>
      <c r="L7350" s="23" t="s">
        <v>9538</v>
      </c>
      <c r="M7350" s="23">
        <f>YEAR(Tabla2[[#This Row],[Fecha de creación]])</f>
        <v>2022</v>
      </c>
      <c r="N7350" s="23">
        <f>MONTH(Tabla2[[#This Row],[Fecha de creación]])</f>
        <v>3</v>
      </c>
    </row>
    <row r="7351" spans="1:14" x14ac:dyDescent="0.25">
      <c r="A7351" s="26">
        <v>44625.673055555555</v>
      </c>
      <c r="B7351" s="23" t="s">
        <v>19</v>
      </c>
      <c r="C7351" s="23" t="s">
        <v>9360</v>
      </c>
      <c r="D7351" s="23" t="s">
        <v>9361</v>
      </c>
      <c r="E7351" s="23" t="s">
        <v>1</v>
      </c>
      <c r="F7351" s="23" t="s">
        <v>7</v>
      </c>
      <c r="G7351" s="23" t="s">
        <v>1551</v>
      </c>
      <c r="H7351" s="2" t="s">
        <v>8893</v>
      </c>
      <c r="I7351" s="23" t="s">
        <v>1552</v>
      </c>
      <c r="J7351" s="23"/>
      <c r="K7351" s="23" t="s">
        <v>9712</v>
      </c>
      <c r="L7351" s="23" t="s">
        <v>9538</v>
      </c>
      <c r="M7351" s="23">
        <f>YEAR(Tabla2[[#This Row],[Fecha de creación]])</f>
        <v>2022</v>
      </c>
      <c r="N7351" s="23">
        <f>MONTH(Tabla2[[#This Row],[Fecha de creación]])</f>
        <v>3</v>
      </c>
    </row>
    <row r="7352" spans="1:14" x14ac:dyDescent="0.25">
      <c r="A7352" s="26">
        <v>44625.67491898148</v>
      </c>
      <c r="B7352" s="23" t="s">
        <v>19</v>
      </c>
      <c r="C7352" s="23" t="s">
        <v>9362</v>
      </c>
      <c r="D7352" s="23" t="s">
        <v>9363</v>
      </c>
      <c r="E7352" s="23" t="s">
        <v>1</v>
      </c>
      <c r="F7352" s="23" t="s">
        <v>7</v>
      </c>
      <c r="G7352" s="23" t="s">
        <v>1551</v>
      </c>
      <c r="H7352" s="2" t="s">
        <v>8893</v>
      </c>
      <c r="I7352" s="23" t="s">
        <v>1552</v>
      </c>
      <c r="J7352" s="23"/>
      <c r="K7352" s="23" t="s">
        <v>9712</v>
      </c>
      <c r="L7352" s="23" t="s">
        <v>9538</v>
      </c>
      <c r="M7352" s="23">
        <f>YEAR(Tabla2[[#This Row],[Fecha de creación]])</f>
        <v>2022</v>
      </c>
      <c r="N7352" s="23">
        <f>MONTH(Tabla2[[#This Row],[Fecha de creación]])</f>
        <v>3</v>
      </c>
    </row>
    <row r="7353" spans="1:14" x14ac:dyDescent="0.25">
      <c r="A7353" s="26">
        <v>44625.679768518516</v>
      </c>
      <c r="B7353" s="23" t="s">
        <v>100</v>
      </c>
      <c r="C7353" s="23" t="s">
        <v>9364</v>
      </c>
      <c r="D7353" s="23" t="s">
        <v>8927</v>
      </c>
      <c r="E7353" s="23" t="s">
        <v>1</v>
      </c>
      <c r="F7353" s="23" t="s">
        <v>7</v>
      </c>
      <c r="G7353" s="23" t="s">
        <v>975</v>
      </c>
      <c r="H7353" s="2" t="s">
        <v>8893</v>
      </c>
      <c r="I7353" s="23" t="s">
        <v>7966</v>
      </c>
      <c r="J7353" s="23" t="s">
        <v>958</v>
      </c>
      <c r="K7353" s="23" t="s">
        <v>9712</v>
      </c>
      <c r="L7353" s="23" t="s">
        <v>9538</v>
      </c>
      <c r="M7353" s="23">
        <f>YEAR(Tabla2[[#This Row],[Fecha de creación]])</f>
        <v>2022</v>
      </c>
      <c r="N7353" s="23">
        <f>MONTH(Tabla2[[#This Row],[Fecha de creación]])</f>
        <v>3</v>
      </c>
    </row>
    <row r="7354" spans="1:14" x14ac:dyDescent="0.25">
      <c r="A7354" s="26">
        <v>44625.683009259257</v>
      </c>
      <c r="B7354" s="23" t="s">
        <v>100</v>
      </c>
      <c r="C7354" s="23" t="s">
        <v>9365</v>
      </c>
      <c r="D7354" s="23" t="s">
        <v>8927</v>
      </c>
      <c r="E7354" s="23" t="s">
        <v>1</v>
      </c>
      <c r="F7354" s="23" t="s">
        <v>7</v>
      </c>
      <c r="G7354" s="23" t="s">
        <v>975</v>
      </c>
      <c r="H7354" s="2" t="s">
        <v>8893</v>
      </c>
      <c r="I7354" s="23" t="s">
        <v>7966</v>
      </c>
      <c r="J7354" s="23" t="s">
        <v>958</v>
      </c>
      <c r="K7354" s="23" t="s">
        <v>9712</v>
      </c>
      <c r="L7354" s="23" t="s">
        <v>9539</v>
      </c>
      <c r="M7354" s="23">
        <f>YEAR(Tabla2[[#This Row],[Fecha de creación]])</f>
        <v>2022</v>
      </c>
      <c r="N7354" s="23">
        <f>MONTH(Tabla2[[#This Row],[Fecha de creación]])</f>
        <v>3</v>
      </c>
    </row>
    <row r="7355" spans="1:14" x14ac:dyDescent="0.25">
      <c r="A7355" s="26">
        <v>44625.693414351852</v>
      </c>
      <c r="B7355" s="23" t="s">
        <v>100</v>
      </c>
      <c r="C7355" s="23" t="s">
        <v>9366</v>
      </c>
      <c r="D7355" s="23" t="s">
        <v>982</v>
      </c>
      <c r="E7355" s="23" t="s">
        <v>1</v>
      </c>
      <c r="F7355" s="23" t="s">
        <v>22</v>
      </c>
      <c r="G7355" s="23" t="s">
        <v>975</v>
      </c>
      <c r="H7355" s="2" t="s">
        <v>8893</v>
      </c>
      <c r="I7355" s="23" t="s">
        <v>7966</v>
      </c>
      <c r="J7355" s="23" t="s">
        <v>59</v>
      </c>
      <c r="K7355" s="23" t="s">
        <v>9712</v>
      </c>
      <c r="L7355" s="23" t="s">
        <v>9538</v>
      </c>
      <c r="M7355" s="23">
        <f>YEAR(Tabla2[[#This Row],[Fecha de creación]])</f>
        <v>2022</v>
      </c>
      <c r="N7355" s="23">
        <f>MONTH(Tabla2[[#This Row],[Fecha de creación]])</f>
        <v>3</v>
      </c>
    </row>
    <row r="7356" spans="1:14" x14ac:dyDescent="0.25">
      <c r="A7356" s="26">
        <v>44625.696446759262</v>
      </c>
      <c r="B7356" s="23" t="s">
        <v>0</v>
      </c>
      <c r="C7356" s="23" t="s">
        <v>9367</v>
      </c>
      <c r="D7356" s="23" t="s">
        <v>4411</v>
      </c>
      <c r="E7356" s="23" t="s">
        <v>1</v>
      </c>
      <c r="F7356" s="23" t="s">
        <v>7</v>
      </c>
      <c r="G7356" s="23" t="s">
        <v>975</v>
      </c>
      <c r="H7356" s="2" t="s">
        <v>7748</v>
      </c>
      <c r="I7356" s="23" t="s">
        <v>5999</v>
      </c>
      <c r="J7356" s="23"/>
      <c r="K7356" s="23" t="s">
        <v>9712</v>
      </c>
      <c r="L7356" s="23" t="s">
        <v>9539</v>
      </c>
      <c r="M7356" s="23">
        <f>YEAR(Tabla2[[#This Row],[Fecha de creación]])</f>
        <v>2022</v>
      </c>
      <c r="N7356" s="23">
        <f>MONTH(Tabla2[[#This Row],[Fecha de creación]])</f>
        <v>3</v>
      </c>
    </row>
    <row r="7357" spans="1:14" x14ac:dyDescent="0.25">
      <c r="A7357" s="26">
        <v>44625.697164351855</v>
      </c>
      <c r="B7357" s="23" t="s">
        <v>0</v>
      </c>
      <c r="C7357" s="23" t="s">
        <v>9368</v>
      </c>
      <c r="D7357" s="23" t="s">
        <v>223</v>
      </c>
      <c r="E7357" s="23" t="s">
        <v>1</v>
      </c>
      <c r="F7357" s="23" t="s">
        <v>7</v>
      </c>
      <c r="G7357" s="23" t="s">
        <v>1551</v>
      </c>
      <c r="H7357" s="2" t="s">
        <v>7725</v>
      </c>
      <c r="I7357" s="23" t="s">
        <v>9226</v>
      </c>
      <c r="J7357" s="23"/>
      <c r="K7357" s="23" t="s">
        <v>9712</v>
      </c>
      <c r="L7357" s="23" t="s">
        <v>9538</v>
      </c>
      <c r="M7357" s="23">
        <f>YEAR(Tabla2[[#This Row],[Fecha de creación]])</f>
        <v>2022</v>
      </c>
      <c r="N7357" s="23">
        <f>MONTH(Tabla2[[#This Row],[Fecha de creación]])</f>
        <v>3</v>
      </c>
    </row>
    <row r="7358" spans="1:14" x14ac:dyDescent="0.25">
      <c r="A7358" s="26">
        <v>44625.70511574074</v>
      </c>
      <c r="B7358" s="23" t="s">
        <v>0</v>
      </c>
      <c r="C7358" s="23" t="s">
        <v>9369</v>
      </c>
      <c r="D7358" s="23" t="s">
        <v>551</v>
      </c>
      <c r="E7358" s="23" t="s">
        <v>1</v>
      </c>
      <c r="F7358" s="23" t="s">
        <v>7</v>
      </c>
      <c r="G7358" s="23" t="s">
        <v>3</v>
      </c>
      <c r="H7358" s="2" t="s">
        <v>7980</v>
      </c>
      <c r="I7358" s="23" t="s">
        <v>5999</v>
      </c>
      <c r="J7358" s="23"/>
      <c r="K7358" s="23" t="s">
        <v>9712</v>
      </c>
      <c r="L7358" s="23" t="s">
        <v>9538</v>
      </c>
      <c r="M7358" s="23">
        <f>YEAR(Tabla2[[#This Row],[Fecha de creación]])</f>
        <v>2022</v>
      </c>
      <c r="N7358" s="23">
        <f>MONTH(Tabla2[[#This Row],[Fecha de creación]])</f>
        <v>3</v>
      </c>
    </row>
    <row r="7359" spans="1:14" x14ac:dyDescent="0.25">
      <c r="A7359" s="26">
        <v>44625.730891203704</v>
      </c>
      <c r="B7359" s="23" t="s">
        <v>0</v>
      </c>
      <c r="C7359" s="23" t="s">
        <v>9370</v>
      </c>
      <c r="D7359" s="23" t="s">
        <v>9371</v>
      </c>
      <c r="E7359" s="23" t="s">
        <v>1</v>
      </c>
      <c r="F7359" s="23" t="s">
        <v>7</v>
      </c>
      <c r="G7359" s="23" t="s">
        <v>975</v>
      </c>
      <c r="H7359" s="2" t="s">
        <v>7980</v>
      </c>
      <c r="I7359" s="23" t="s">
        <v>7412</v>
      </c>
      <c r="J7359" s="23"/>
      <c r="K7359" s="23" t="s">
        <v>9712</v>
      </c>
      <c r="L7359" s="23" t="s">
        <v>9538</v>
      </c>
      <c r="M7359" s="23">
        <f>YEAR(Tabla2[[#This Row],[Fecha de creación]])</f>
        <v>2022</v>
      </c>
      <c r="N7359" s="23">
        <f>MONTH(Tabla2[[#This Row],[Fecha de creación]])</f>
        <v>3</v>
      </c>
    </row>
    <row r="7360" spans="1:14" x14ac:dyDescent="0.25">
      <c r="A7360" s="26">
        <v>44625.748761574076</v>
      </c>
      <c r="B7360" s="23" t="s">
        <v>189</v>
      </c>
      <c r="C7360" s="23" t="s">
        <v>9372</v>
      </c>
      <c r="D7360" s="23" t="s">
        <v>7351</v>
      </c>
      <c r="E7360" s="23" t="s">
        <v>1</v>
      </c>
      <c r="F7360" s="23" t="s">
        <v>7</v>
      </c>
      <c r="G7360" s="23" t="s">
        <v>975</v>
      </c>
      <c r="H7360" s="2" t="s">
        <v>8459</v>
      </c>
      <c r="I7360" s="23" t="s">
        <v>7338</v>
      </c>
      <c r="J7360" s="23" t="s">
        <v>958</v>
      </c>
      <c r="K7360" s="23" t="s">
        <v>9712</v>
      </c>
      <c r="L7360" s="23" t="s">
        <v>9538</v>
      </c>
      <c r="M7360" s="23">
        <f>YEAR(Tabla2[[#This Row],[Fecha de creación]])</f>
        <v>2022</v>
      </c>
      <c r="N7360" s="23">
        <f>MONTH(Tabla2[[#This Row],[Fecha de creación]])</f>
        <v>3</v>
      </c>
    </row>
    <row r="7361" spans="1:14" x14ac:dyDescent="0.25">
      <c r="A7361" s="26">
        <v>44625.750567129631</v>
      </c>
      <c r="B7361" s="23" t="s">
        <v>189</v>
      </c>
      <c r="C7361" s="23" t="s">
        <v>9373</v>
      </c>
      <c r="D7361" s="23" t="s">
        <v>7351</v>
      </c>
      <c r="E7361" s="23" t="s">
        <v>1</v>
      </c>
      <c r="F7361" s="23" t="s">
        <v>7</v>
      </c>
      <c r="G7361" s="23" t="s">
        <v>975</v>
      </c>
      <c r="H7361" s="2" t="s">
        <v>8459</v>
      </c>
      <c r="I7361" s="23" t="s">
        <v>7338</v>
      </c>
      <c r="J7361" s="23" t="s">
        <v>958</v>
      </c>
      <c r="K7361" s="23" t="s">
        <v>9712</v>
      </c>
      <c r="L7361" s="23" t="s">
        <v>9539</v>
      </c>
      <c r="M7361" s="23">
        <f>YEAR(Tabla2[[#This Row],[Fecha de creación]])</f>
        <v>2022</v>
      </c>
      <c r="N7361" s="23">
        <f>MONTH(Tabla2[[#This Row],[Fecha de creación]])</f>
        <v>3</v>
      </c>
    </row>
    <row r="7362" spans="1:14" x14ac:dyDescent="0.25">
      <c r="A7362" s="26">
        <v>44626.405185185184</v>
      </c>
      <c r="B7362" s="23" t="s">
        <v>0</v>
      </c>
      <c r="C7362" s="23" t="s">
        <v>9374</v>
      </c>
      <c r="D7362" s="23" t="s">
        <v>21</v>
      </c>
      <c r="E7362" s="23" t="s">
        <v>1</v>
      </c>
      <c r="F7362" s="23" t="s">
        <v>7</v>
      </c>
      <c r="G7362" s="23" t="s">
        <v>975</v>
      </c>
      <c r="H7362" s="2" t="s">
        <v>7744</v>
      </c>
      <c r="I7362" s="23" t="s">
        <v>7412</v>
      </c>
      <c r="J7362" s="23" t="s">
        <v>59</v>
      </c>
      <c r="K7362" s="23" t="s">
        <v>9712</v>
      </c>
      <c r="L7362" s="23" t="s">
        <v>9538</v>
      </c>
      <c r="M7362" s="23">
        <f>YEAR(Tabla2[[#This Row],[Fecha de creación]])</f>
        <v>2022</v>
      </c>
      <c r="N7362" s="23">
        <f>MONTH(Tabla2[[#This Row],[Fecha de creación]])</f>
        <v>3</v>
      </c>
    </row>
    <row r="7363" spans="1:14" x14ac:dyDescent="0.25">
      <c r="A7363" s="26">
        <v>44626.58258101852</v>
      </c>
      <c r="B7363" s="23" t="s">
        <v>0</v>
      </c>
      <c r="C7363" s="23" t="s">
        <v>9375</v>
      </c>
      <c r="D7363" s="23" t="s">
        <v>7521</v>
      </c>
      <c r="E7363" s="23" t="s">
        <v>1</v>
      </c>
      <c r="F7363" s="23" t="s">
        <v>22</v>
      </c>
      <c r="G7363" s="23" t="s">
        <v>975</v>
      </c>
      <c r="H7363" s="2" t="s">
        <v>8893</v>
      </c>
      <c r="I7363" s="23" t="s">
        <v>7412</v>
      </c>
      <c r="J7363" s="23"/>
      <c r="K7363" s="23" t="s">
        <v>9712</v>
      </c>
      <c r="L7363" s="23" t="s">
        <v>9539</v>
      </c>
      <c r="M7363" s="23">
        <f>YEAR(Tabla2[[#This Row],[Fecha de creación]])</f>
        <v>2022</v>
      </c>
      <c r="N7363" s="23">
        <f>MONTH(Tabla2[[#This Row],[Fecha de creación]])</f>
        <v>3</v>
      </c>
    </row>
    <row r="7364" spans="1:14" x14ac:dyDescent="0.25">
      <c r="A7364" s="26">
        <v>44626.721898148149</v>
      </c>
      <c r="B7364" s="23" t="s">
        <v>0</v>
      </c>
      <c r="C7364" s="23" t="s">
        <v>9376</v>
      </c>
      <c r="D7364" s="23" t="s">
        <v>967</v>
      </c>
      <c r="E7364" s="23" t="s">
        <v>1</v>
      </c>
      <c r="F7364" s="23" t="s">
        <v>7</v>
      </c>
      <c r="G7364" s="23" t="s">
        <v>3</v>
      </c>
      <c r="H7364" s="2" t="s">
        <v>7733</v>
      </c>
      <c r="I7364" s="23" t="s">
        <v>7412</v>
      </c>
      <c r="J7364" s="23"/>
      <c r="K7364" s="23" t="s">
        <v>9712</v>
      </c>
      <c r="L7364" s="23" t="s">
        <v>9539</v>
      </c>
      <c r="M7364" s="23">
        <f>YEAR(Tabla2[[#This Row],[Fecha de creación]])</f>
        <v>2022</v>
      </c>
      <c r="N7364" s="23">
        <f>MONTH(Tabla2[[#This Row],[Fecha de creación]])</f>
        <v>3</v>
      </c>
    </row>
    <row r="7365" spans="1:14" x14ac:dyDescent="0.25">
      <c r="A7365" s="26">
        <v>44627.401377314818</v>
      </c>
      <c r="B7365" s="23" t="s">
        <v>19</v>
      </c>
      <c r="C7365" s="23" t="s">
        <v>9377</v>
      </c>
      <c r="D7365" s="23" t="s">
        <v>9378</v>
      </c>
      <c r="E7365" s="23" t="s">
        <v>1</v>
      </c>
      <c r="F7365" s="23" t="s">
        <v>7</v>
      </c>
      <c r="G7365" s="23" t="s">
        <v>975</v>
      </c>
      <c r="H7365" s="2" t="s">
        <v>8535</v>
      </c>
      <c r="I7365" s="23" t="s">
        <v>23</v>
      </c>
      <c r="J7365" s="23"/>
      <c r="K7365" s="23" t="s">
        <v>9712</v>
      </c>
      <c r="L7365" s="23" t="s">
        <v>9538</v>
      </c>
      <c r="M7365" s="23">
        <f>YEAR(Tabla2[[#This Row],[Fecha de creación]])</f>
        <v>2022</v>
      </c>
      <c r="N7365" s="23">
        <f>MONTH(Tabla2[[#This Row],[Fecha de creación]])</f>
        <v>3</v>
      </c>
    </row>
    <row r="7366" spans="1:14" x14ac:dyDescent="0.25">
      <c r="A7366" s="26">
        <v>44627.409710648149</v>
      </c>
      <c r="B7366" s="23" t="s">
        <v>189</v>
      </c>
      <c r="C7366" s="23" t="s">
        <v>9379</v>
      </c>
      <c r="D7366" s="23" t="s">
        <v>7351</v>
      </c>
      <c r="E7366" s="23" t="s">
        <v>1</v>
      </c>
      <c r="F7366" s="23" t="s">
        <v>7</v>
      </c>
      <c r="G7366" s="23" t="s">
        <v>3</v>
      </c>
      <c r="H7366" s="2" t="s">
        <v>8459</v>
      </c>
      <c r="I7366" s="23" t="s">
        <v>7338</v>
      </c>
      <c r="J7366" s="23" t="s">
        <v>958</v>
      </c>
      <c r="K7366" s="23" t="s">
        <v>9712</v>
      </c>
      <c r="L7366" s="23" t="s">
        <v>9539</v>
      </c>
      <c r="M7366" s="23">
        <f>YEAR(Tabla2[[#This Row],[Fecha de creación]])</f>
        <v>2022</v>
      </c>
      <c r="N7366" s="23">
        <f>MONTH(Tabla2[[#This Row],[Fecha de creación]])</f>
        <v>3</v>
      </c>
    </row>
    <row r="7367" spans="1:14" x14ac:dyDescent="0.25">
      <c r="A7367" s="26">
        <v>44627.422777777778</v>
      </c>
      <c r="B7367" s="23" t="s">
        <v>7771</v>
      </c>
      <c r="C7367" s="23" t="s">
        <v>9380</v>
      </c>
      <c r="D7367" s="23" t="s">
        <v>9381</v>
      </c>
      <c r="E7367" s="23" t="s">
        <v>1</v>
      </c>
      <c r="F7367" s="23" t="s">
        <v>7</v>
      </c>
      <c r="G7367" s="23" t="s">
        <v>975</v>
      </c>
      <c r="H7367" s="2" t="s">
        <v>8535</v>
      </c>
      <c r="I7367" s="23" t="s">
        <v>8907</v>
      </c>
      <c r="J7367" s="23" t="s">
        <v>59</v>
      </c>
      <c r="K7367" s="23" t="s">
        <v>9712</v>
      </c>
      <c r="L7367" s="23" t="s">
        <v>9538</v>
      </c>
      <c r="M7367" s="23">
        <f>YEAR(Tabla2[[#This Row],[Fecha de creación]])</f>
        <v>2022</v>
      </c>
      <c r="N7367" s="23">
        <f>MONTH(Tabla2[[#This Row],[Fecha de creación]])</f>
        <v>3</v>
      </c>
    </row>
    <row r="7368" spans="1:14" x14ac:dyDescent="0.25">
      <c r="A7368" s="26">
        <v>44627.426770833335</v>
      </c>
      <c r="B7368" s="23" t="s">
        <v>0</v>
      </c>
      <c r="C7368" s="23" t="s">
        <v>9382</v>
      </c>
      <c r="D7368" s="23" t="s">
        <v>349</v>
      </c>
      <c r="E7368" s="23" t="s">
        <v>1</v>
      </c>
      <c r="F7368" s="23" t="s">
        <v>7</v>
      </c>
      <c r="G7368" s="23" t="s">
        <v>975</v>
      </c>
      <c r="H7368" s="2" t="s">
        <v>7980</v>
      </c>
      <c r="I7368" s="23" t="s">
        <v>7412</v>
      </c>
      <c r="J7368" s="23"/>
      <c r="K7368" s="23" t="s">
        <v>9712</v>
      </c>
      <c r="L7368" s="23" t="s">
        <v>9538</v>
      </c>
      <c r="M7368" s="23">
        <f>YEAR(Tabla2[[#This Row],[Fecha de creación]])</f>
        <v>2022</v>
      </c>
      <c r="N7368" s="23">
        <f>MONTH(Tabla2[[#This Row],[Fecha de creación]])</f>
        <v>3</v>
      </c>
    </row>
    <row r="7369" spans="1:14" x14ac:dyDescent="0.25">
      <c r="A7369" s="26">
        <v>44627.432175925926</v>
      </c>
      <c r="B7369" s="23" t="s">
        <v>189</v>
      </c>
      <c r="C7369" s="23" t="s">
        <v>9383</v>
      </c>
      <c r="D7369" s="23" t="s">
        <v>7351</v>
      </c>
      <c r="E7369" s="23" t="s">
        <v>1</v>
      </c>
      <c r="F7369" s="23" t="s">
        <v>7</v>
      </c>
      <c r="G7369" s="23" t="s">
        <v>975</v>
      </c>
      <c r="H7369" s="2" t="s">
        <v>8459</v>
      </c>
      <c r="I7369" s="23" t="s">
        <v>7338</v>
      </c>
      <c r="J7369" s="23" t="s">
        <v>958</v>
      </c>
      <c r="K7369" s="23" t="s">
        <v>9712</v>
      </c>
      <c r="L7369" s="23" t="s">
        <v>9538</v>
      </c>
      <c r="M7369" s="23">
        <f>YEAR(Tabla2[[#This Row],[Fecha de creación]])</f>
        <v>2022</v>
      </c>
      <c r="N7369" s="23">
        <f>MONTH(Tabla2[[#This Row],[Fecha de creación]])</f>
        <v>3</v>
      </c>
    </row>
    <row r="7370" spans="1:14" x14ac:dyDescent="0.25">
      <c r="A7370" s="26">
        <v>44627.484317129631</v>
      </c>
      <c r="B7370" s="23" t="s">
        <v>19</v>
      </c>
      <c r="C7370" s="23" t="s">
        <v>9384</v>
      </c>
      <c r="D7370" s="23" t="s">
        <v>9385</v>
      </c>
      <c r="E7370" s="23" t="s">
        <v>1</v>
      </c>
      <c r="F7370" s="23" t="s">
        <v>7</v>
      </c>
      <c r="G7370" s="23" t="s">
        <v>975</v>
      </c>
      <c r="H7370" s="2" t="s">
        <v>8535</v>
      </c>
      <c r="I7370" s="23" t="s">
        <v>23</v>
      </c>
      <c r="J7370" s="23"/>
      <c r="K7370" s="23" t="s">
        <v>9712</v>
      </c>
      <c r="L7370" s="23" t="s">
        <v>9538</v>
      </c>
      <c r="M7370" s="23">
        <f>YEAR(Tabla2[[#This Row],[Fecha de creación]])</f>
        <v>2022</v>
      </c>
      <c r="N7370" s="23">
        <f>MONTH(Tabla2[[#This Row],[Fecha de creación]])</f>
        <v>3</v>
      </c>
    </row>
    <row r="7371" spans="1:14" x14ac:dyDescent="0.25">
      <c r="A7371" s="26">
        <v>44627.485833333332</v>
      </c>
      <c r="B7371" s="23" t="s">
        <v>19</v>
      </c>
      <c r="C7371" s="23" t="s">
        <v>9386</v>
      </c>
      <c r="D7371" s="23" t="s">
        <v>9387</v>
      </c>
      <c r="E7371" s="23" t="s">
        <v>1</v>
      </c>
      <c r="F7371" s="23" t="s">
        <v>7</v>
      </c>
      <c r="G7371" s="23" t="s">
        <v>3</v>
      </c>
      <c r="H7371" s="2" t="s">
        <v>8535</v>
      </c>
      <c r="I7371" s="23" t="s">
        <v>23</v>
      </c>
      <c r="J7371" s="23"/>
      <c r="K7371" s="23" t="s">
        <v>9712</v>
      </c>
      <c r="L7371" s="23" t="s">
        <v>9538</v>
      </c>
      <c r="M7371" s="23">
        <f>YEAR(Tabla2[[#This Row],[Fecha de creación]])</f>
        <v>2022</v>
      </c>
      <c r="N7371" s="23">
        <f>MONTH(Tabla2[[#This Row],[Fecha de creación]])</f>
        <v>3</v>
      </c>
    </row>
    <row r="7372" spans="1:14" x14ac:dyDescent="0.25">
      <c r="A7372" s="26">
        <v>44627.50309027778</v>
      </c>
      <c r="B7372" s="23" t="s">
        <v>19</v>
      </c>
      <c r="C7372" s="23" t="s">
        <v>9388</v>
      </c>
      <c r="D7372" s="23" t="s">
        <v>9389</v>
      </c>
      <c r="E7372" s="23" t="s">
        <v>1</v>
      </c>
      <c r="F7372" s="23" t="s">
        <v>7</v>
      </c>
      <c r="G7372" s="23" t="s">
        <v>975</v>
      </c>
      <c r="H7372" s="2" t="s">
        <v>7730</v>
      </c>
      <c r="I7372" s="23" t="s">
        <v>23</v>
      </c>
      <c r="J7372" s="23"/>
      <c r="K7372" s="23" t="s">
        <v>9712</v>
      </c>
      <c r="L7372" s="23" t="s">
        <v>9538</v>
      </c>
      <c r="M7372" s="23">
        <f>YEAR(Tabla2[[#This Row],[Fecha de creación]])</f>
        <v>2022</v>
      </c>
      <c r="N7372" s="23">
        <f>MONTH(Tabla2[[#This Row],[Fecha de creación]])</f>
        <v>3</v>
      </c>
    </row>
    <row r="7373" spans="1:14" x14ac:dyDescent="0.25">
      <c r="A7373" s="26">
        <v>44627.530682870369</v>
      </c>
      <c r="B7373" s="23" t="s">
        <v>19</v>
      </c>
      <c r="C7373" s="23" t="s">
        <v>9390</v>
      </c>
      <c r="D7373" s="23" t="s">
        <v>9391</v>
      </c>
      <c r="E7373" s="23" t="s">
        <v>1</v>
      </c>
      <c r="F7373" s="23" t="s">
        <v>7</v>
      </c>
      <c r="G7373" s="23" t="s">
        <v>1551</v>
      </c>
      <c r="H7373" s="2" t="s">
        <v>7743</v>
      </c>
      <c r="I7373" s="23" t="s">
        <v>7401</v>
      </c>
      <c r="J7373" s="23"/>
      <c r="K7373" s="23" t="s">
        <v>9712</v>
      </c>
      <c r="L7373" s="23" t="s">
        <v>9538</v>
      </c>
      <c r="M7373" s="23">
        <f>YEAR(Tabla2[[#This Row],[Fecha de creación]])</f>
        <v>2022</v>
      </c>
      <c r="N7373" s="23">
        <f>MONTH(Tabla2[[#This Row],[Fecha de creación]])</f>
        <v>3</v>
      </c>
    </row>
    <row r="7374" spans="1:14" x14ac:dyDescent="0.25">
      <c r="A7374" s="26">
        <v>44627.652106481481</v>
      </c>
      <c r="B7374" s="23" t="s">
        <v>19</v>
      </c>
      <c r="C7374" s="23" t="s">
        <v>9392</v>
      </c>
      <c r="D7374" s="23" t="s">
        <v>9393</v>
      </c>
      <c r="E7374" s="23" t="s">
        <v>1</v>
      </c>
      <c r="F7374" s="23" t="s">
        <v>7</v>
      </c>
      <c r="G7374" s="23" t="s">
        <v>1551</v>
      </c>
      <c r="H7374" s="2" t="s">
        <v>7721</v>
      </c>
      <c r="I7374" s="23" t="s">
        <v>7401</v>
      </c>
      <c r="J7374" s="23"/>
      <c r="K7374" s="23" t="s">
        <v>9712</v>
      </c>
      <c r="L7374" s="23" t="s">
        <v>9539</v>
      </c>
      <c r="M7374" s="23">
        <f>YEAR(Tabla2[[#This Row],[Fecha de creación]])</f>
        <v>2022</v>
      </c>
      <c r="N7374" s="23">
        <f>MONTH(Tabla2[[#This Row],[Fecha de creación]])</f>
        <v>3</v>
      </c>
    </row>
    <row r="7375" spans="1:14" x14ac:dyDescent="0.25">
      <c r="A7375" s="26">
        <v>44627.670034722221</v>
      </c>
      <c r="B7375" s="23" t="s">
        <v>189</v>
      </c>
      <c r="C7375" s="23" t="s">
        <v>9394</v>
      </c>
      <c r="D7375" s="23" t="s">
        <v>7351</v>
      </c>
      <c r="E7375" s="23" t="s">
        <v>1</v>
      </c>
      <c r="F7375" s="23" t="s">
        <v>7</v>
      </c>
      <c r="G7375" s="23" t="s">
        <v>975</v>
      </c>
      <c r="H7375" s="2" t="s">
        <v>8459</v>
      </c>
      <c r="I7375" s="23" t="s">
        <v>7338</v>
      </c>
      <c r="J7375" s="23" t="s">
        <v>958</v>
      </c>
      <c r="K7375" s="23" t="s">
        <v>9712</v>
      </c>
      <c r="L7375" s="23" t="s">
        <v>9539</v>
      </c>
      <c r="M7375" s="23">
        <f>YEAR(Tabla2[[#This Row],[Fecha de creación]])</f>
        <v>2022</v>
      </c>
      <c r="N7375" s="23">
        <f>MONTH(Tabla2[[#This Row],[Fecha de creación]])</f>
        <v>3</v>
      </c>
    </row>
    <row r="7376" spans="1:14" x14ac:dyDescent="0.25">
      <c r="A7376" s="26">
        <v>44627.715532407405</v>
      </c>
      <c r="B7376" s="23" t="s">
        <v>0</v>
      </c>
      <c r="C7376" s="23" t="s">
        <v>9395</v>
      </c>
      <c r="D7376" s="23" t="s">
        <v>6</v>
      </c>
      <c r="E7376" s="23" t="s">
        <v>1</v>
      </c>
      <c r="F7376" s="23" t="s">
        <v>7</v>
      </c>
      <c r="G7376" s="23" t="s">
        <v>3</v>
      </c>
      <c r="H7376" s="2" t="s">
        <v>7722</v>
      </c>
      <c r="I7376" s="23" t="s">
        <v>5999</v>
      </c>
      <c r="J7376" s="23"/>
      <c r="K7376" s="23" t="s">
        <v>9712</v>
      </c>
      <c r="L7376" s="23" t="s">
        <v>9538</v>
      </c>
      <c r="M7376" s="23">
        <f>YEAR(Tabla2[[#This Row],[Fecha de creación]])</f>
        <v>2022</v>
      </c>
      <c r="N7376" s="23">
        <f>MONTH(Tabla2[[#This Row],[Fecha de creación]])</f>
        <v>3</v>
      </c>
    </row>
    <row r="7377" spans="1:14" x14ac:dyDescent="0.25">
      <c r="A7377" s="26">
        <v>44627.719085648147</v>
      </c>
      <c r="B7377" s="23" t="s">
        <v>19</v>
      </c>
      <c r="C7377" s="23" t="s">
        <v>9396</v>
      </c>
      <c r="D7377" s="23" t="s">
        <v>9397</v>
      </c>
      <c r="E7377" s="23" t="s">
        <v>1</v>
      </c>
      <c r="F7377" s="23" t="s">
        <v>22</v>
      </c>
      <c r="G7377" s="23" t="s">
        <v>975</v>
      </c>
      <c r="H7377" s="2" t="s">
        <v>7744</v>
      </c>
      <c r="I7377" s="23" t="s">
        <v>23</v>
      </c>
      <c r="J7377" s="23"/>
      <c r="K7377" s="23" t="s">
        <v>9712</v>
      </c>
      <c r="L7377" s="23" t="s">
        <v>9538</v>
      </c>
      <c r="M7377" s="23">
        <f>YEAR(Tabla2[[#This Row],[Fecha de creación]])</f>
        <v>2022</v>
      </c>
      <c r="N7377" s="23">
        <f>MONTH(Tabla2[[#This Row],[Fecha de creación]])</f>
        <v>3</v>
      </c>
    </row>
    <row r="7378" spans="1:14" x14ac:dyDescent="0.25">
      <c r="A7378" s="26">
        <v>44628.395983796298</v>
      </c>
      <c r="B7378" s="23" t="s">
        <v>0</v>
      </c>
      <c r="C7378" s="23" t="s">
        <v>9398</v>
      </c>
      <c r="D7378" s="23" t="s">
        <v>8176</v>
      </c>
      <c r="E7378" s="23" t="s">
        <v>1</v>
      </c>
      <c r="F7378" s="23" t="s">
        <v>22</v>
      </c>
      <c r="G7378" s="23" t="s">
        <v>975</v>
      </c>
      <c r="H7378" s="2" t="s">
        <v>8893</v>
      </c>
      <c r="I7378" s="23" t="s">
        <v>7412</v>
      </c>
      <c r="J7378" s="23"/>
      <c r="K7378" s="23" t="s">
        <v>9712</v>
      </c>
      <c r="L7378" s="23" t="s">
        <v>9538</v>
      </c>
      <c r="M7378" s="23">
        <f>YEAR(Tabla2[[#This Row],[Fecha de creación]])</f>
        <v>2022</v>
      </c>
      <c r="N7378" s="23">
        <f>MONTH(Tabla2[[#This Row],[Fecha de creación]])</f>
        <v>3</v>
      </c>
    </row>
    <row r="7379" spans="1:14" x14ac:dyDescent="0.25">
      <c r="A7379" s="26">
        <v>44628.407268518517</v>
      </c>
      <c r="B7379" s="23" t="s">
        <v>0</v>
      </c>
      <c r="C7379" s="23" t="s">
        <v>9399</v>
      </c>
      <c r="D7379" s="23" t="s">
        <v>8176</v>
      </c>
      <c r="E7379" s="23" t="s">
        <v>1</v>
      </c>
      <c r="F7379" s="23" t="s">
        <v>22</v>
      </c>
      <c r="G7379" s="23" t="s">
        <v>975</v>
      </c>
      <c r="H7379" s="2" t="s">
        <v>8893</v>
      </c>
      <c r="I7379" s="23" t="s">
        <v>7412</v>
      </c>
      <c r="J7379" s="23"/>
      <c r="K7379" s="23" t="s">
        <v>9712</v>
      </c>
      <c r="L7379" s="23" t="s">
        <v>9538</v>
      </c>
      <c r="M7379" s="23">
        <f>YEAR(Tabla2[[#This Row],[Fecha de creación]])</f>
        <v>2022</v>
      </c>
      <c r="N7379" s="23">
        <f>MONTH(Tabla2[[#This Row],[Fecha de creación]])</f>
        <v>3</v>
      </c>
    </row>
    <row r="7380" spans="1:14" x14ac:dyDescent="0.25">
      <c r="A7380" s="26">
        <v>44628.40865740741</v>
      </c>
      <c r="B7380" s="23" t="s">
        <v>0</v>
      </c>
      <c r="C7380" s="23" t="s">
        <v>9400</v>
      </c>
      <c r="D7380" s="23" t="s">
        <v>9401</v>
      </c>
      <c r="E7380" s="23" t="s">
        <v>1</v>
      </c>
      <c r="F7380" s="23" t="s">
        <v>22</v>
      </c>
      <c r="G7380" s="23" t="s">
        <v>975</v>
      </c>
      <c r="H7380" s="2" t="s">
        <v>7764</v>
      </c>
      <c r="I7380" s="23" t="s">
        <v>7412</v>
      </c>
      <c r="J7380" s="23"/>
      <c r="K7380" s="23" t="s">
        <v>9712</v>
      </c>
      <c r="L7380" s="23" t="s">
        <v>9538</v>
      </c>
      <c r="M7380" s="23">
        <f>YEAR(Tabla2[[#This Row],[Fecha de creación]])</f>
        <v>2022</v>
      </c>
      <c r="N7380" s="23">
        <f>MONTH(Tabla2[[#This Row],[Fecha de creación]])</f>
        <v>3</v>
      </c>
    </row>
    <row r="7381" spans="1:14" x14ac:dyDescent="0.25">
      <c r="A7381" s="26">
        <v>44628.439305555556</v>
      </c>
      <c r="B7381" s="23" t="s">
        <v>0</v>
      </c>
      <c r="C7381" s="23" t="s">
        <v>9402</v>
      </c>
      <c r="D7381" s="23" t="s">
        <v>615</v>
      </c>
      <c r="E7381" s="23" t="s">
        <v>1</v>
      </c>
      <c r="F7381" s="23" t="s">
        <v>7</v>
      </c>
      <c r="G7381" s="23" t="s">
        <v>975</v>
      </c>
      <c r="H7381" s="2" t="s">
        <v>7745</v>
      </c>
      <c r="I7381" s="23" t="s">
        <v>7412</v>
      </c>
      <c r="J7381" s="23" t="s">
        <v>958</v>
      </c>
      <c r="K7381" s="23" t="s">
        <v>9712</v>
      </c>
      <c r="L7381" s="23" t="s">
        <v>9538</v>
      </c>
      <c r="M7381" s="23">
        <f>YEAR(Tabla2[[#This Row],[Fecha de creación]])</f>
        <v>2022</v>
      </c>
      <c r="N7381" s="23">
        <f>MONTH(Tabla2[[#This Row],[Fecha de creación]])</f>
        <v>3</v>
      </c>
    </row>
    <row r="7382" spans="1:14" x14ac:dyDescent="0.25">
      <c r="A7382" s="26">
        <v>44628.458449074074</v>
      </c>
      <c r="B7382" s="23" t="s">
        <v>56</v>
      </c>
      <c r="C7382" s="23" t="s">
        <v>9403</v>
      </c>
      <c r="D7382" s="23" t="s">
        <v>4281</v>
      </c>
      <c r="E7382" s="23" t="s">
        <v>1</v>
      </c>
      <c r="F7382" s="23" t="s">
        <v>7</v>
      </c>
      <c r="G7382" s="23" t="s">
        <v>975</v>
      </c>
      <c r="H7382" s="2" t="s">
        <v>7722</v>
      </c>
      <c r="I7382" s="23" t="s">
        <v>7342</v>
      </c>
      <c r="J7382" s="23" t="s">
        <v>59</v>
      </c>
      <c r="K7382" s="23" t="s">
        <v>9712</v>
      </c>
      <c r="L7382" s="23" t="s">
        <v>9538</v>
      </c>
      <c r="M7382" s="23">
        <f>YEAR(Tabla2[[#This Row],[Fecha de creación]])</f>
        <v>2022</v>
      </c>
      <c r="N7382" s="23">
        <f>MONTH(Tabla2[[#This Row],[Fecha de creación]])</f>
        <v>3</v>
      </c>
    </row>
    <row r="7383" spans="1:14" x14ac:dyDescent="0.25">
      <c r="A7383" s="26">
        <v>44628.482777777775</v>
      </c>
      <c r="B7383" s="23" t="s">
        <v>56</v>
      </c>
      <c r="C7383" s="23" t="s">
        <v>9404</v>
      </c>
      <c r="D7383" s="23" t="s">
        <v>4281</v>
      </c>
      <c r="E7383" s="23" t="s">
        <v>1</v>
      </c>
      <c r="F7383" s="23" t="s">
        <v>7</v>
      </c>
      <c r="G7383" s="23" t="s">
        <v>975</v>
      </c>
      <c r="H7383" s="2" t="s">
        <v>7722</v>
      </c>
      <c r="I7383" s="23" t="s">
        <v>7342</v>
      </c>
      <c r="J7383" s="23" t="s">
        <v>59</v>
      </c>
      <c r="K7383" s="23" t="s">
        <v>9712</v>
      </c>
      <c r="L7383" s="23" t="s">
        <v>9538</v>
      </c>
      <c r="M7383" s="23">
        <f>YEAR(Tabla2[[#This Row],[Fecha de creación]])</f>
        <v>2022</v>
      </c>
      <c r="N7383" s="23">
        <f>MONTH(Tabla2[[#This Row],[Fecha de creación]])</f>
        <v>3</v>
      </c>
    </row>
    <row r="7384" spans="1:14" x14ac:dyDescent="0.25">
      <c r="A7384" s="26">
        <v>44628.654444444444</v>
      </c>
      <c r="B7384" s="23" t="s">
        <v>56</v>
      </c>
      <c r="C7384" s="23" t="s">
        <v>9405</v>
      </c>
      <c r="D7384" s="23" t="s">
        <v>7351</v>
      </c>
      <c r="E7384" s="23" t="s">
        <v>1</v>
      </c>
      <c r="F7384" s="23" t="s">
        <v>7</v>
      </c>
      <c r="G7384" s="23" t="s">
        <v>3</v>
      </c>
      <c r="H7384" s="2" t="s">
        <v>8459</v>
      </c>
      <c r="I7384" s="23" t="s">
        <v>7342</v>
      </c>
      <c r="J7384" s="23" t="s">
        <v>958</v>
      </c>
      <c r="K7384" s="23" t="s">
        <v>9712</v>
      </c>
      <c r="L7384" s="23" t="s">
        <v>9538</v>
      </c>
      <c r="M7384" s="23">
        <f>YEAR(Tabla2[[#This Row],[Fecha de creación]])</f>
        <v>2022</v>
      </c>
      <c r="N7384" s="23">
        <f>MONTH(Tabla2[[#This Row],[Fecha de creación]])</f>
        <v>3</v>
      </c>
    </row>
    <row r="7385" spans="1:14" x14ac:dyDescent="0.25">
      <c r="A7385" s="26">
        <v>44628.667800925927</v>
      </c>
      <c r="B7385" s="23" t="s">
        <v>19</v>
      </c>
      <c r="C7385" s="23" t="s">
        <v>9406</v>
      </c>
      <c r="D7385" s="23" t="s">
        <v>9407</v>
      </c>
      <c r="E7385" s="23" t="s">
        <v>1</v>
      </c>
      <c r="F7385" s="23" t="s">
        <v>7</v>
      </c>
      <c r="G7385" s="23" t="s">
        <v>975</v>
      </c>
      <c r="H7385" s="2" t="s">
        <v>8425</v>
      </c>
      <c r="I7385" s="23" t="s">
        <v>23</v>
      </c>
      <c r="J7385" s="23"/>
      <c r="K7385" s="23" t="s">
        <v>9712</v>
      </c>
      <c r="L7385" s="23" t="s">
        <v>9538</v>
      </c>
      <c r="M7385" s="23">
        <f>YEAR(Tabla2[[#This Row],[Fecha de creación]])</f>
        <v>2022</v>
      </c>
      <c r="N7385" s="23">
        <f>MONTH(Tabla2[[#This Row],[Fecha de creación]])</f>
        <v>3</v>
      </c>
    </row>
    <row r="7386" spans="1:14" x14ac:dyDescent="0.25">
      <c r="A7386" s="26">
        <v>44628.674201388887</v>
      </c>
      <c r="B7386" s="23" t="s">
        <v>0</v>
      </c>
      <c r="C7386" s="23" t="s">
        <v>9408</v>
      </c>
      <c r="D7386" s="23" t="s">
        <v>999</v>
      </c>
      <c r="E7386" s="23" t="s">
        <v>1</v>
      </c>
      <c r="F7386" s="23" t="s">
        <v>7</v>
      </c>
      <c r="G7386" s="23" t="s">
        <v>975</v>
      </c>
      <c r="H7386" s="2" t="s">
        <v>7744</v>
      </c>
      <c r="I7386" s="23" t="s">
        <v>7412</v>
      </c>
      <c r="J7386" s="23"/>
      <c r="K7386" s="23" t="s">
        <v>9712</v>
      </c>
      <c r="L7386" s="23" t="s">
        <v>9538</v>
      </c>
      <c r="M7386" s="23">
        <f>YEAR(Tabla2[[#This Row],[Fecha de creación]])</f>
        <v>2022</v>
      </c>
      <c r="N7386" s="23">
        <f>MONTH(Tabla2[[#This Row],[Fecha de creación]])</f>
        <v>3</v>
      </c>
    </row>
    <row r="7387" spans="1:14" x14ac:dyDescent="0.25">
      <c r="A7387" s="26">
        <v>44628.693483796298</v>
      </c>
      <c r="B7387" s="23" t="s">
        <v>189</v>
      </c>
      <c r="C7387" s="23" t="s">
        <v>9409</v>
      </c>
      <c r="D7387" s="23" t="s">
        <v>7351</v>
      </c>
      <c r="E7387" s="23" t="s">
        <v>1</v>
      </c>
      <c r="F7387" s="23" t="s">
        <v>7</v>
      </c>
      <c r="G7387" s="23" t="s">
        <v>975</v>
      </c>
      <c r="H7387" s="2" t="s">
        <v>8459</v>
      </c>
      <c r="I7387" s="23" t="s">
        <v>7338</v>
      </c>
      <c r="J7387" s="23" t="s">
        <v>958</v>
      </c>
      <c r="K7387" s="23" t="s">
        <v>9712</v>
      </c>
      <c r="L7387" s="23" t="s">
        <v>9538</v>
      </c>
      <c r="M7387" s="23">
        <f>YEAR(Tabla2[[#This Row],[Fecha de creación]])</f>
        <v>2022</v>
      </c>
      <c r="N7387" s="23">
        <f>MONTH(Tabla2[[#This Row],[Fecha de creación]])</f>
        <v>3</v>
      </c>
    </row>
    <row r="7388" spans="1:14" x14ac:dyDescent="0.25">
      <c r="A7388" s="26">
        <v>44628.731712962966</v>
      </c>
      <c r="B7388" s="23" t="s">
        <v>0</v>
      </c>
      <c r="C7388" s="23" t="s">
        <v>9410</v>
      </c>
      <c r="D7388" s="23" t="s">
        <v>21</v>
      </c>
      <c r="E7388" s="23" t="s">
        <v>1</v>
      </c>
      <c r="F7388" s="23" t="s">
        <v>22</v>
      </c>
      <c r="G7388" s="23" t="s">
        <v>975</v>
      </c>
      <c r="H7388" s="2" t="s">
        <v>7744</v>
      </c>
      <c r="I7388" s="23" t="s">
        <v>7412</v>
      </c>
      <c r="J7388" s="23"/>
      <c r="K7388" s="23" t="s">
        <v>9712</v>
      </c>
      <c r="L7388" s="23" t="s">
        <v>9539</v>
      </c>
      <c r="M7388" s="23">
        <f>YEAR(Tabla2[[#This Row],[Fecha de creación]])</f>
        <v>2022</v>
      </c>
      <c r="N7388" s="23">
        <f>MONTH(Tabla2[[#This Row],[Fecha de creación]])</f>
        <v>3</v>
      </c>
    </row>
    <row r="7389" spans="1:14" x14ac:dyDescent="0.25">
      <c r="A7389" s="26">
        <v>44629.385231481479</v>
      </c>
      <c r="B7389" s="23" t="s">
        <v>0</v>
      </c>
      <c r="C7389" s="23" t="s">
        <v>9411</v>
      </c>
      <c r="D7389" s="23" t="s">
        <v>21</v>
      </c>
      <c r="E7389" s="23" t="s">
        <v>1</v>
      </c>
      <c r="F7389" s="23" t="s">
        <v>7</v>
      </c>
      <c r="G7389" s="23" t="s">
        <v>975</v>
      </c>
      <c r="H7389" s="2" t="s">
        <v>7744</v>
      </c>
      <c r="I7389" s="23" t="s">
        <v>5999</v>
      </c>
      <c r="J7389" s="23"/>
      <c r="K7389" s="23" t="s">
        <v>9712</v>
      </c>
      <c r="L7389" s="23" t="s">
        <v>9538</v>
      </c>
      <c r="M7389" s="23">
        <f>YEAR(Tabla2[[#This Row],[Fecha de creación]])</f>
        <v>2022</v>
      </c>
      <c r="N7389" s="23">
        <f>MONTH(Tabla2[[#This Row],[Fecha de creación]])</f>
        <v>3</v>
      </c>
    </row>
    <row r="7390" spans="1:14" x14ac:dyDescent="0.25">
      <c r="A7390" s="26">
        <v>44629.388379629629</v>
      </c>
      <c r="B7390" s="23" t="s">
        <v>0</v>
      </c>
      <c r="C7390" s="23" t="s">
        <v>9412</v>
      </c>
      <c r="D7390" s="23" t="s">
        <v>7607</v>
      </c>
      <c r="E7390" s="23" t="s">
        <v>1</v>
      </c>
      <c r="F7390" s="23" t="s">
        <v>7</v>
      </c>
      <c r="G7390" s="23" t="s">
        <v>975</v>
      </c>
      <c r="H7390" s="2" t="s">
        <v>7980</v>
      </c>
      <c r="I7390" s="23" t="s">
        <v>5999</v>
      </c>
      <c r="J7390" s="23"/>
      <c r="K7390" s="23" t="s">
        <v>9712</v>
      </c>
      <c r="L7390" s="23" t="s">
        <v>9539</v>
      </c>
      <c r="M7390" s="23">
        <f>YEAR(Tabla2[[#This Row],[Fecha de creación]])</f>
        <v>2022</v>
      </c>
      <c r="N7390" s="23">
        <f>MONTH(Tabla2[[#This Row],[Fecha de creación]])</f>
        <v>3</v>
      </c>
    </row>
    <row r="7391" spans="1:14" x14ac:dyDescent="0.25">
      <c r="A7391" s="26">
        <v>44629.389780092592</v>
      </c>
      <c r="B7391" s="23" t="s">
        <v>0</v>
      </c>
      <c r="C7391" s="23" t="s">
        <v>9413</v>
      </c>
      <c r="D7391" s="23" t="s">
        <v>6</v>
      </c>
      <c r="E7391" s="23" t="s">
        <v>1</v>
      </c>
      <c r="F7391" s="23" t="s">
        <v>7</v>
      </c>
      <c r="G7391" s="23" t="s">
        <v>975</v>
      </c>
      <c r="H7391" s="2" t="s">
        <v>7722</v>
      </c>
      <c r="I7391" s="23" t="s">
        <v>5999</v>
      </c>
      <c r="J7391" s="23"/>
      <c r="K7391" s="23" t="s">
        <v>9712</v>
      </c>
      <c r="L7391" s="23" t="s">
        <v>9539</v>
      </c>
      <c r="M7391" s="23">
        <f>YEAR(Tabla2[[#This Row],[Fecha de creación]])</f>
        <v>2022</v>
      </c>
      <c r="N7391" s="23">
        <f>MONTH(Tabla2[[#This Row],[Fecha de creación]])</f>
        <v>3</v>
      </c>
    </row>
    <row r="7392" spans="1:14" x14ac:dyDescent="0.25">
      <c r="A7392" s="26">
        <v>44629.392974537041</v>
      </c>
      <c r="B7392" s="23" t="s">
        <v>0</v>
      </c>
      <c r="C7392" s="23" t="s">
        <v>9414</v>
      </c>
      <c r="D7392" s="23" t="s">
        <v>6</v>
      </c>
      <c r="E7392" s="23" t="s">
        <v>1</v>
      </c>
      <c r="F7392" s="23" t="s">
        <v>7</v>
      </c>
      <c r="G7392" s="23" t="s">
        <v>975</v>
      </c>
      <c r="H7392" s="2" t="s">
        <v>7722</v>
      </c>
      <c r="I7392" s="23" t="s">
        <v>5999</v>
      </c>
      <c r="J7392" s="23"/>
      <c r="K7392" s="23" t="s">
        <v>9712</v>
      </c>
      <c r="L7392" s="23" t="s">
        <v>9539</v>
      </c>
      <c r="M7392" s="23">
        <f>YEAR(Tabla2[[#This Row],[Fecha de creación]])</f>
        <v>2022</v>
      </c>
      <c r="N7392" s="23">
        <f>MONTH(Tabla2[[#This Row],[Fecha de creación]])</f>
        <v>3</v>
      </c>
    </row>
    <row r="7393" spans="1:14" x14ac:dyDescent="0.25">
      <c r="A7393" s="26">
        <v>44629.39571759259</v>
      </c>
      <c r="B7393" s="23" t="s">
        <v>0</v>
      </c>
      <c r="C7393" s="23" t="s">
        <v>9415</v>
      </c>
      <c r="D7393" s="23" t="s">
        <v>349</v>
      </c>
      <c r="E7393" s="23" t="s">
        <v>1</v>
      </c>
      <c r="F7393" s="23" t="s">
        <v>7</v>
      </c>
      <c r="G7393" s="23" t="s">
        <v>975</v>
      </c>
      <c r="H7393" s="2" t="s">
        <v>7980</v>
      </c>
      <c r="I7393" s="23" t="s">
        <v>7412</v>
      </c>
      <c r="J7393" s="23"/>
      <c r="K7393" s="23" t="s">
        <v>9712</v>
      </c>
      <c r="L7393" s="23" t="s">
        <v>9538</v>
      </c>
      <c r="M7393" s="23">
        <f>YEAR(Tabla2[[#This Row],[Fecha de creación]])</f>
        <v>2022</v>
      </c>
      <c r="N7393" s="23">
        <f>MONTH(Tabla2[[#This Row],[Fecha de creación]])</f>
        <v>3</v>
      </c>
    </row>
    <row r="7394" spans="1:14" x14ac:dyDescent="0.25">
      <c r="A7394" s="26">
        <v>44629.395798611113</v>
      </c>
      <c r="B7394" s="23" t="s">
        <v>0</v>
      </c>
      <c r="C7394" s="23" t="s">
        <v>9416</v>
      </c>
      <c r="D7394" s="23" t="s">
        <v>6</v>
      </c>
      <c r="E7394" s="23" t="s">
        <v>1</v>
      </c>
      <c r="F7394" s="23" t="s">
        <v>7</v>
      </c>
      <c r="G7394" s="23" t="s">
        <v>975</v>
      </c>
      <c r="H7394" s="2" t="s">
        <v>7722</v>
      </c>
      <c r="I7394" s="23" t="s">
        <v>5999</v>
      </c>
      <c r="J7394" s="23"/>
      <c r="K7394" s="23" t="s">
        <v>9712</v>
      </c>
      <c r="L7394" s="23" t="s">
        <v>9538</v>
      </c>
      <c r="M7394" s="23">
        <f>YEAR(Tabla2[[#This Row],[Fecha de creación]])</f>
        <v>2022</v>
      </c>
      <c r="N7394" s="23">
        <f>MONTH(Tabla2[[#This Row],[Fecha de creación]])</f>
        <v>3</v>
      </c>
    </row>
    <row r="7395" spans="1:14" x14ac:dyDescent="0.25">
      <c r="A7395" s="26">
        <v>44629.398414351854</v>
      </c>
      <c r="B7395" s="23" t="s">
        <v>0</v>
      </c>
      <c r="C7395" s="23" t="s">
        <v>9417</v>
      </c>
      <c r="D7395" s="23" t="s">
        <v>382</v>
      </c>
      <c r="E7395" s="23" t="s">
        <v>1</v>
      </c>
      <c r="F7395" s="23" t="s">
        <v>7</v>
      </c>
      <c r="G7395" s="23" t="s">
        <v>975</v>
      </c>
      <c r="H7395" s="2" t="s">
        <v>7723</v>
      </c>
      <c r="I7395" s="23" t="s">
        <v>7412</v>
      </c>
      <c r="J7395" s="23"/>
      <c r="K7395" s="23" t="s">
        <v>9712</v>
      </c>
      <c r="L7395" s="23" t="s">
        <v>9538</v>
      </c>
      <c r="M7395" s="23">
        <f>YEAR(Tabla2[[#This Row],[Fecha de creación]])</f>
        <v>2022</v>
      </c>
      <c r="N7395" s="23">
        <f>MONTH(Tabla2[[#This Row],[Fecha de creación]])</f>
        <v>3</v>
      </c>
    </row>
    <row r="7396" spans="1:14" x14ac:dyDescent="0.25">
      <c r="A7396" s="26">
        <v>44629.401400462964</v>
      </c>
      <c r="B7396" s="23" t="s">
        <v>0</v>
      </c>
      <c r="C7396" s="23" t="s">
        <v>9418</v>
      </c>
      <c r="D7396" s="23" t="s">
        <v>615</v>
      </c>
      <c r="E7396" s="23" t="s">
        <v>1</v>
      </c>
      <c r="F7396" s="23" t="s">
        <v>7</v>
      </c>
      <c r="G7396" s="23" t="s">
        <v>975</v>
      </c>
      <c r="H7396" s="2" t="s">
        <v>7745</v>
      </c>
      <c r="I7396" s="23" t="s">
        <v>7412</v>
      </c>
      <c r="J7396" s="23"/>
      <c r="K7396" s="23" t="s">
        <v>9712</v>
      </c>
      <c r="L7396" s="23" t="s">
        <v>9539</v>
      </c>
      <c r="M7396" s="23">
        <f>YEAR(Tabla2[[#This Row],[Fecha de creación]])</f>
        <v>2022</v>
      </c>
      <c r="N7396" s="23">
        <f>MONTH(Tabla2[[#This Row],[Fecha de creación]])</f>
        <v>3</v>
      </c>
    </row>
    <row r="7397" spans="1:14" x14ac:dyDescent="0.25">
      <c r="A7397" s="26">
        <v>44629.432060185187</v>
      </c>
      <c r="B7397" s="23" t="s">
        <v>0</v>
      </c>
      <c r="C7397" s="23" t="s">
        <v>9419</v>
      </c>
      <c r="D7397" s="23" t="s">
        <v>7521</v>
      </c>
      <c r="E7397" s="23" t="s">
        <v>1</v>
      </c>
      <c r="F7397" s="23" t="s">
        <v>22</v>
      </c>
      <c r="G7397" s="23" t="s">
        <v>975</v>
      </c>
      <c r="H7397" s="2" t="s">
        <v>8893</v>
      </c>
      <c r="I7397" s="23" t="s">
        <v>7412</v>
      </c>
      <c r="J7397" s="23"/>
      <c r="K7397" s="23" t="s">
        <v>9712</v>
      </c>
      <c r="L7397" s="23" t="s">
        <v>9538</v>
      </c>
      <c r="M7397" s="23">
        <f>YEAR(Tabla2[[#This Row],[Fecha de creación]])</f>
        <v>2022</v>
      </c>
      <c r="N7397" s="23">
        <f>MONTH(Tabla2[[#This Row],[Fecha de creación]])</f>
        <v>3</v>
      </c>
    </row>
    <row r="7398" spans="1:14" x14ac:dyDescent="0.25">
      <c r="A7398" s="26">
        <v>44629.433622685188</v>
      </c>
      <c r="B7398" s="23" t="s">
        <v>0</v>
      </c>
      <c r="C7398" s="23" t="s">
        <v>9420</v>
      </c>
      <c r="D7398" s="23" t="s">
        <v>9421</v>
      </c>
      <c r="E7398" s="23" t="s">
        <v>1</v>
      </c>
      <c r="F7398" s="23" t="s">
        <v>7</v>
      </c>
      <c r="G7398" s="23" t="s">
        <v>1551</v>
      </c>
      <c r="H7398" s="2" t="s">
        <v>7743</v>
      </c>
      <c r="I7398" s="23" t="s">
        <v>9226</v>
      </c>
      <c r="J7398" s="23"/>
      <c r="K7398" s="23" t="s">
        <v>9712</v>
      </c>
      <c r="L7398" s="23" t="s">
        <v>9538</v>
      </c>
      <c r="M7398" s="23">
        <f>YEAR(Tabla2[[#This Row],[Fecha de creación]])</f>
        <v>2022</v>
      </c>
      <c r="N7398" s="23">
        <f>MONTH(Tabla2[[#This Row],[Fecha de creación]])</f>
        <v>3</v>
      </c>
    </row>
    <row r="7399" spans="1:14" x14ac:dyDescent="0.25">
      <c r="A7399" s="26">
        <v>44629.460023148145</v>
      </c>
      <c r="B7399" s="23" t="s">
        <v>19</v>
      </c>
      <c r="C7399" s="23" t="s">
        <v>9422</v>
      </c>
      <c r="D7399" s="23" t="s">
        <v>9423</v>
      </c>
      <c r="E7399" s="23" t="s">
        <v>1</v>
      </c>
      <c r="F7399" s="23" t="s">
        <v>7</v>
      </c>
      <c r="G7399" s="23" t="s">
        <v>975</v>
      </c>
      <c r="H7399" s="2" t="s">
        <v>8425</v>
      </c>
      <c r="I7399" s="23" t="s">
        <v>23</v>
      </c>
      <c r="J7399" s="23"/>
      <c r="K7399" s="23" t="s">
        <v>9712</v>
      </c>
      <c r="L7399" s="23" t="s">
        <v>9538</v>
      </c>
      <c r="M7399" s="23">
        <f>YEAR(Tabla2[[#This Row],[Fecha de creación]])</f>
        <v>2022</v>
      </c>
      <c r="N7399" s="23">
        <f>MONTH(Tabla2[[#This Row],[Fecha de creación]])</f>
        <v>3</v>
      </c>
    </row>
    <row r="7400" spans="1:14" x14ac:dyDescent="0.25">
      <c r="A7400" s="26">
        <v>44629.469143518516</v>
      </c>
      <c r="B7400" s="23" t="s">
        <v>100</v>
      </c>
      <c r="C7400" s="23" t="s">
        <v>9424</v>
      </c>
      <c r="D7400" s="23" t="s">
        <v>6</v>
      </c>
      <c r="E7400" s="23" t="s">
        <v>1</v>
      </c>
      <c r="F7400" s="23" t="s">
        <v>7</v>
      </c>
      <c r="G7400" s="23" t="s">
        <v>3</v>
      </c>
      <c r="H7400" s="2" t="s">
        <v>7722</v>
      </c>
      <c r="I7400" s="23" t="s">
        <v>6004</v>
      </c>
      <c r="J7400" s="23"/>
      <c r="K7400" s="23" t="s">
        <v>9712</v>
      </c>
      <c r="L7400" s="23" t="s">
        <v>9539</v>
      </c>
      <c r="M7400" s="23">
        <f>YEAR(Tabla2[[#This Row],[Fecha de creación]])</f>
        <v>2022</v>
      </c>
      <c r="N7400" s="23">
        <f>MONTH(Tabla2[[#This Row],[Fecha de creación]])</f>
        <v>3</v>
      </c>
    </row>
    <row r="7401" spans="1:14" x14ac:dyDescent="0.25">
      <c r="A7401" s="26">
        <v>44629.470185185186</v>
      </c>
      <c r="B7401" s="23" t="s">
        <v>100</v>
      </c>
      <c r="C7401" s="23" t="s">
        <v>9425</v>
      </c>
      <c r="D7401" s="23" t="s">
        <v>6</v>
      </c>
      <c r="E7401" s="23" t="s">
        <v>1</v>
      </c>
      <c r="F7401" s="23" t="s">
        <v>7</v>
      </c>
      <c r="G7401" s="23" t="s">
        <v>3</v>
      </c>
      <c r="H7401" s="2" t="s">
        <v>7722</v>
      </c>
      <c r="I7401" s="23" t="s">
        <v>6004</v>
      </c>
      <c r="J7401" s="23"/>
      <c r="K7401" s="23" t="s">
        <v>9712</v>
      </c>
      <c r="L7401" s="23" t="s">
        <v>9538</v>
      </c>
      <c r="M7401" s="23">
        <f>YEAR(Tabla2[[#This Row],[Fecha de creación]])</f>
        <v>2022</v>
      </c>
      <c r="N7401" s="23">
        <f>MONTH(Tabla2[[#This Row],[Fecha de creación]])</f>
        <v>3</v>
      </c>
    </row>
    <row r="7402" spans="1:14" x14ac:dyDescent="0.25">
      <c r="A7402" s="26">
        <v>44629.471122685187</v>
      </c>
      <c r="B7402" s="23" t="s">
        <v>100</v>
      </c>
      <c r="C7402" s="23" t="s">
        <v>9426</v>
      </c>
      <c r="D7402" s="23" t="s">
        <v>6</v>
      </c>
      <c r="E7402" s="23" t="s">
        <v>1</v>
      </c>
      <c r="F7402" s="23" t="s">
        <v>7</v>
      </c>
      <c r="G7402" s="23" t="s">
        <v>3</v>
      </c>
      <c r="H7402" s="2" t="s">
        <v>7722</v>
      </c>
      <c r="I7402" s="23" t="s">
        <v>6004</v>
      </c>
      <c r="J7402" s="23"/>
      <c r="K7402" s="23" t="s">
        <v>9712</v>
      </c>
      <c r="L7402" s="23" t="s">
        <v>9538</v>
      </c>
      <c r="M7402" s="23">
        <f>YEAR(Tabla2[[#This Row],[Fecha de creación]])</f>
        <v>2022</v>
      </c>
      <c r="N7402" s="23">
        <f>MONTH(Tabla2[[#This Row],[Fecha de creación]])</f>
        <v>3</v>
      </c>
    </row>
    <row r="7403" spans="1:14" x14ac:dyDescent="0.25">
      <c r="A7403" s="26">
        <v>44629.487743055557</v>
      </c>
      <c r="B7403" s="23" t="s">
        <v>19</v>
      </c>
      <c r="C7403" s="23" t="s">
        <v>9427</v>
      </c>
      <c r="D7403" s="23" t="s">
        <v>9428</v>
      </c>
      <c r="E7403" s="23" t="s">
        <v>1</v>
      </c>
      <c r="F7403" s="23" t="s">
        <v>7</v>
      </c>
      <c r="G7403" s="23" t="s">
        <v>975</v>
      </c>
      <c r="H7403" s="2" t="s">
        <v>8425</v>
      </c>
      <c r="I7403" s="23" t="s">
        <v>8107</v>
      </c>
      <c r="J7403" s="23"/>
      <c r="K7403" s="23" t="s">
        <v>9712</v>
      </c>
      <c r="L7403" s="23" t="s">
        <v>9538</v>
      </c>
      <c r="M7403" s="23">
        <f>YEAR(Tabla2[[#This Row],[Fecha de creación]])</f>
        <v>2022</v>
      </c>
      <c r="N7403" s="23">
        <f>MONTH(Tabla2[[#This Row],[Fecha de creación]])</f>
        <v>3</v>
      </c>
    </row>
    <row r="7404" spans="1:14" x14ac:dyDescent="0.25">
      <c r="A7404" s="26">
        <v>44629.535219907404</v>
      </c>
      <c r="B7404" s="23" t="s">
        <v>0</v>
      </c>
      <c r="C7404" s="23" t="s">
        <v>9429</v>
      </c>
      <c r="D7404" s="23" t="s">
        <v>586</v>
      </c>
      <c r="E7404" s="23" t="s">
        <v>1</v>
      </c>
      <c r="F7404" s="23" t="s">
        <v>7</v>
      </c>
      <c r="G7404" s="23" t="s">
        <v>975</v>
      </c>
      <c r="H7404" s="2" t="s">
        <v>7748</v>
      </c>
      <c r="I7404" s="23" t="s">
        <v>7412</v>
      </c>
      <c r="J7404" s="23"/>
      <c r="K7404" s="23" t="s">
        <v>9712</v>
      </c>
      <c r="L7404" s="23" t="s">
        <v>9538</v>
      </c>
      <c r="M7404" s="23">
        <f>YEAR(Tabla2[[#This Row],[Fecha de creación]])</f>
        <v>2022</v>
      </c>
      <c r="N7404" s="23">
        <f>MONTH(Tabla2[[#This Row],[Fecha de creación]])</f>
        <v>3</v>
      </c>
    </row>
    <row r="7405" spans="1:14" x14ac:dyDescent="0.25">
      <c r="A7405" s="26">
        <v>44629.644918981481</v>
      </c>
      <c r="B7405" s="23" t="s">
        <v>19</v>
      </c>
      <c r="C7405" s="23" t="s">
        <v>9430</v>
      </c>
      <c r="D7405" s="23" t="s">
        <v>9431</v>
      </c>
      <c r="E7405" s="23" t="s">
        <v>1</v>
      </c>
      <c r="F7405" s="23" t="s">
        <v>7</v>
      </c>
      <c r="G7405" s="23" t="s">
        <v>975</v>
      </c>
      <c r="H7405" s="2" t="s">
        <v>8559</v>
      </c>
      <c r="I7405" s="23" t="s">
        <v>23</v>
      </c>
      <c r="J7405" s="23"/>
      <c r="K7405" s="23" t="s">
        <v>9712</v>
      </c>
      <c r="L7405" s="23" t="s">
        <v>9538</v>
      </c>
      <c r="M7405" s="23">
        <f>YEAR(Tabla2[[#This Row],[Fecha de creación]])</f>
        <v>2022</v>
      </c>
      <c r="N7405" s="23">
        <f>MONTH(Tabla2[[#This Row],[Fecha de creación]])</f>
        <v>3</v>
      </c>
    </row>
    <row r="7406" spans="1:14" x14ac:dyDescent="0.25">
      <c r="A7406" s="26">
        <v>44629.652777777781</v>
      </c>
      <c r="B7406" s="23" t="s">
        <v>0</v>
      </c>
      <c r="C7406" s="23" t="s">
        <v>9432</v>
      </c>
      <c r="D7406" s="23" t="s">
        <v>49</v>
      </c>
      <c r="E7406" s="23" t="s">
        <v>1</v>
      </c>
      <c r="F7406" s="23" t="s">
        <v>7</v>
      </c>
      <c r="G7406" s="23" t="s">
        <v>3</v>
      </c>
      <c r="H7406" s="2" t="s">
        <v>7745</v>
      </c>
      <c r="I7406" s="23" t="s">
        <v>7412</v>
      </c>
      <c r="J7406" s="23"/>
      <c r="K7406" s="23" t="s">
        <v>9712</v>
      </c>
      <c r="L7406" s="23" t="s">
        <v>9538</v>
      </c>
      <c r="M7406" s="23">
        <f>YEAR(Tabla2[[#This Row],[Fecha de creación]])</f>
        <v>2022</v>
      </c>
      <c r="N7406" s="23">
        <f>MONTH(Tabla2[[#This Row],[Fecha de creación]])</f>
        <v>3</v>
      </c>
    </row>
    <row r="7407" spans="1:14" x14ac:dyDescent="0.25">
      <c r="A7407" s="26">
        <v>44629.657060185185</v>
      </c>
      <c r="B7407" s="23" t="s">
        <v>0</v>
      </c>
      <c r="C7407" s="23" t="s">
        <v>9433</v>
      </c>
      <c r="D7407" s="23" t="s">
        <v>6</v>
      </c>
      <c r="E7407" s="23" t="s">
        <v>1</v>
      </c>
      <c r="F7407" s="23" t="s">
        <v>7</v>
      </c>
      <c r="G7407" s="23" t="s">
        <v>975</v>
      </c>
      <c r="H7407" s="2" t="s">
        <v>7722</v>
      </c>
      <c r="I7407" s="23" t="s">
        <v>7412</v>
      </c>
      <c r="J7407" s="23"/>
      <c r="K7407" s="23" t="s">
        <v>9712</v>
      </c>
      <c r="L7407" s="23" t="s">
        <v>9538</v>
      </c>
      <c r="M7407" s="23">
        <f>YEAR(Tabla2[[#This Row],[Fecha de creación]])</f>
        <v>2022</v>
      </c>
      <c r="N7407" s="23">
        <f>MONTH(Tabla2[[#This Row],[Fecha de creación]])</f>
        <v>3</v>
      </c>
    </row>
    <row r="7408" spans="1:14" x14ac:dyDescent="0.25">
      <c r="A7408" s="26">
        <v>44629.675578703704</v>
      </c>
      <c r="B7408" s="23" t="s">
        <v>0</v>
      </c>
      <c r="C7408" s="23" t="s">
        <v>9434</v>
      </c>
      <c r="D7408" s="23" t="s">
        <v>8927</v>
      </c>
      <c r="E7408" s="23" t="s">
        <v>1</v>
      </c>
      <c r="F7408" s="23" t="s">
        <v>7</v>
      </c>
      <c r="G7408" s="23" t="s">
        <v>975</v>
      </c>
      <c r="H7408" s="2" t="s">
        <v>7730</v>
      </c>
      <c r="I7408" s="23" t="s">
        <v>7680</v>
      </c>
      <c r="J7408" s="23" t="s">
        <v>958</v>
      </c>
      <c r="K7408" s="23" t="s">
        <v>9712</v>
      </c>
      <c r="L7408" s="23" t="s">
        <v>9538</v>
      </c>
      <c r="M7408" s="23">
        <f>YEAR(Tabla2[[#This Row],[Fecha de creación]])</f>
        <v>2022</v>
      </c>
      <c r="N7408" s="23">
        <f>MONTH(Tabla2[[#This Row],[Fecha de creación]])</f>
        <v>3</v>
      </c>
    </row>
    <row r="7409" spans="1:14" x14ac:dyDescent="0.25">
      <c r="A7409" s="26">
        <v>44629.678888888891</v>
      </c>
      <c r="B7409" s="23" t="s">
        <v>0</v>
      </c>
      <c r="C7409" s="23" t="s">
        <v>9435</v>
      </c>
      <c r="D7409" s="23" t="s">
        <v>982</v>
      </c>
      <c r="E7409" s="23" t="s">
        <v>1</v>
      </c>
      <c r="F7409" s="23" t="s">
        <v>22</v>
      </c>
      <c r="G7409" s="23" t="s">
        <v>975</v>
      </c>
      <c r="H7409" s="2" t="s">
        <v>8893</v>
      </c>
      <c r="I7409" s="23" t="s">
        <v>7680</v>
      </c>
      <c r="J7409" s="23" t="s">
        <v>958</v>
      </c>
      <c r="K7409" s="23" t="s">
        <v>9712</v>
      </c>
      <c r="L7409" s="23" t="s">
        <v>9538</v>
      </c>
      <c r="M7409" s="23">
        <f>YEAR(Tabla2[[#This Row],[Fecha de creación]])</f>
        <v>2022</v>
      </c>
      <c r="N7409" s="23">
        <f>MONTH(Tabla2[[#This Row],[Fecha de creación]])</f>
        <v>3</v>
      </c>
    </row>
    <row r="7410" spans="1:14" x14ac:dyDescent="0.25">
      <c r="A7410" s="26">
        <v>44630.422650462962</v>
      </c>
      <c r="B7410" s="23" t="s">
        <v>0</v>
      </c>
      <c r="C7410" s="23" t="s">
        <v>9436</v>
      </c>
      <c r="D7410" s="23" t="s">
        <v>49</v>
      </c>
      <c r="E7410" s="23" t="s">
        <v>1</v>
      </c>
      <c r="F7410" s="23" t="s">
        <v>7</v>
      </c>
      <c r="G7410" s="23" t="s">
        <v>3</v>
      </c>
      <c r="H7410" s="2" t="s">
        <v>7745</v>
      </c>
      <c r="I7410" s="23" t="s">
        <v>7412</v>
      </c>
      <c r="J7410" s="23"/>
      <c r="K7410" s="23" t="s">
        <v>9712</v>
      </c>
      <c r="L7410" s="23" t="s">
        <v>9538</v>
      </c>
      <c r="M7410" s="23">
        <f>YEAR(Tabla2[[#This Row],[Fecha de creación]])</f>
        <v>2022</v>
      </c>
      <c r="N7410" s="23">
        <f>MONTH(Tabla2[[#This Row],[Fecha de creación]])</f>
        <v>3</v>
      </c>
    </row>
    <row r="7411" spans="1:14" x14ac:dyDescent="0.25">
      <c r="A7411" s="26">
        <v>44630.477395833332</v>
      </c>
      <c r="B7411" s="23" t="s">
        <v>0</v>
      </c>
      <c r="C7411" s="23" t="s">
        <v>9437</v>
      </c>
      <c r="D7411" s="23" t="s">
        <v>586</v>
      </c>
      <c r="E7411" s="23" t="s">
        <v>1</v>
      </c>
      <c r="F7411" s="23" t="s">
        <v>7</v>
      </c>
      <c r="G7411" s="23" t="s">
        <v>975</v>
      </c>
      <c r="H7411" s="2" t="s">
        <v>7748</v>
      </c>
      <c r="I7411" s="23" t="s">
        <v>7412</v>
      </c>
      <c r="J7411" s="23"/>
      <c r="K7411" s="23" t="s">
        <v>9712</v>
      </c>
      <c r="L7411" s="23" t="s">
        <v>9538</v>
      </c>
      <c r="M7411" s="23">
        <f>YEAR(Tabla2[[#This Row],[Fecha de creación]])</f>
        <v>2022</v>
      </c>
      <c r="N7411" s="23">
        <f>MONTH(Tabla2[[#This Row],[Fecha de creación]])</f>
        <v>3</v>
      </c>
    </row>
    <row r="7412" spans="1:14" x14ac:dyDescent="0.25">
      <c r="A7412" s="26">
        <v>44630.481249999997</v>
      </c>
      <c r="B7412" s="23" t="s">
        <v>0</v>
      </c>
      <c r="C7412" s="23" t="s">
        <v>9438</v>
      </c>
      <c r="D7412" s="23" t="s">
        <v>6</v>
      </c>
      <c r="E7412" s="23" t="s">
        <v>1</v>
      </c>
      <c r="F7412" s="23" t="s">
        <v>7</v>
      </c>
      <c r="G7412" s="23" t="s">
        <v>975</v>
      </c>
      <c r="H7412" s="2" t="s">
        <v>7722</v>
      </c>
      <c r="I7412" s="23" t="s">
        <v>7412</v>
      </c>
      <c r="J7412" s="23"/>
      <c r="K7412" s="23" t="s">
        <v>9712</v>
      </c>
      <c r="L7412" s="23" t="s">
        <v>9538</v>
      </c>
      <c r="M7412" s="23">
        <f>YEAR(Tabla2[[#This Row],[Fecha de creación]])</f>
        <v>2022</v>
      </c>
      <c r="N7412" s="23">
        <f>MONTH(Tabla2[[#This Row],[Fecha de creación]])</f>
        <v>3</v>
      </c>
    </row>
    <row r="7413" spans="1:14" x14ac:dyDescent="0.25">
      <c r="A7413" s="26">
        <v>44630.482743055552</v>
      </c>
      <c r="B7413" s="23" t="s">
        <v>0</v>
      </c>
      <c r="C7413" s="23" t="s">
        <v>9439</v>
      </c>
      <c r="D7413" s="23" t="s">
        <v>6</v>
      </c>
      <c r="E7413" s="23" t="s">
        <v>1</v>
      </c>
      <c r="F7413" s="23" t="s">
        <v>7</v>
      </c>
      <c r="G7413" s="23" t="s">
        <v>975</v>
      </c>
      <c r="H7413" s="2" t="s">
        <v>7722</v>
      </c>
      <c r="I7413" s="23" t="s">
        <v>7412</v>
      </c>
      <c r="J7413" s="23"/>
      <c r="K7413" s="23" t="s">
        <v>9712</v>
      </c>
      <c r="L7413" s="23" t="s">
        <v>9538</v>
      </c>
      <c r="M7413" s="23">
        <f>YEAR(Tabla2[[#This Row],[Fecha de creación]])</f>
        <v>2022</v>
      </c>
      <c r="N7413" s="23">
        <f>MONTH(Tabla2[[#This Row],[Fecha de creación]])</f>
        <v>3</v>
      </c>
    </row>
    <row r="7414" spans="1:14" x14ac:dyDescent="0.25">
      <c r="A7414" s="26">
        <v>44630.487199074072</v>
      </c>
      <c r="B7414" s="23" t="s">
        <v>0</v>
      </c>
      <c r="C7414" s="23" t="s">
        <v>9440</v>
      </c>
      <c r="D7414" s="23" t="s">
        <v>6</v>
      </c>
      <c r="E7414" s="23" t="s">
        <v>1</v>
      </c>
      <c r="F7414" s="23" t="s">
        <v>7</v>
      </c>
      <c r="G7414" s="23" t="s">
        <v>975</v>
      </c>
      <c r="H7414" s="2" t="s">
        <v>7722</v>
      </c>
      <c r="I7414" s="23" t="s">
        <v>7412</v>
      </c>
      <c r="J7414" s="23"/>
      <c r="K7414" s="23" t="s">
        <v>9712</v>
      </c>
      <c r="L7414" s="23" t="s">
        <v>9539</v>
      </c>
      <c r="M7414" s="23">
        <f>YEAR(Tabla2[[#This Row],[Fecha de creación]])</f>
        <v>2022</v>
      </c>
      <c r="N7414" s="23">
        <f>MONTH(Tabla2[[#This Row],[Fecha de creación]])</f>
        <v>3</v>
      </c>
    </row>
    <row r="7415" spans="1:14" x14ac:dyDescent="0.25">
      <c r="A7415" s="26">
        <v>44630.4996875</v>
      </c>
      <c r="B7415" s="23" t="s">
        <v>0</v>
      </c>
      <c r="C7415" s="23" t="s">
        <v>9441</v>
      </c>
      <c r="D7415" s="23" t="s">
        <v>7521</v>
      </c>
      <c r="E7415" s="23" t="s">
        <v>1</v>
      </c>
      <c r="F7415" s="23" t="s">
        <v>22</v>
      </c>
      <c r="G7415" s="23" t="s">
        <v>975</v>
      </c>
      <c r="H7415" s="2" t="s">
        <v>8893</v>
      </c>
      <c r="I7415" s="23" t="s">
        <v>7412</v>
      </c>
      <c r="J7415" s="23"/>
      <c r="K7415" s="23" t="s">
        <v>9712</v>
      </c>
      <c r="L7415" s="23" t="s">
        <v>9538</v>
      </c>
      <c r="M7415" s="23">
        <f>YEAR(Tabla2[[#This Row],[Fecha de creación]])</f>
        <v>2022</v>
      </c>
      <c r="N7415" s="23">
        <f>MONTH(Tabla2[[#This Row],[Fecha de creación]])</f>
        <v>3</v>
      </c>
    </row>
    <row r="7416" spans="1:14" x14ac:dyDescent="0.25">
      <c r="A7416" s="26">
        <v>44630.505648148152</v>
      </c>
      <c r="B7416" s="23" t="s">
        <v>0</v>
      </c>
      <c r="C7416" s="23" t="s">
        <v>9442</v>
      </c>
      <c r="D7416" s="23" t="s">
        <v>8664</v>
      </c>
      <c r="E7416" s="23" t="s">
        <v>1</v>
      </c>
      <c r="F7416" s="23" t="s">
        <v>22</v>
      </c>
      <c r="G7416" s="23" t="s">
        <v>975</v>
      </c>
      <c r="H7416" s="2" t="s">
        <v>8893</v>
      </c>
      <c r="I7416" s="23" t="s">
        <v>7412</v>
      </c>
      <c r="J7416" s="23"/>
      <c r="K7416" s="23" t="s">
        <v>9712</v>
      </c>
      <c r="L7416" s="23" t="s">
        <v>9538</v>
      </c>
      <c r="M7416" s="23">
        <f>YEAR(Tabla2[[#This Row],[Fecha de creación]])</f>
        <v>2022</v>
      </c>
      <c r="N7416" s="23">
        <f>MONTH(Tabla2[[#This Row],[Fecha de creación]])</f>
        <v>3</v>
      </c>
    </row>
    <row r="7417" spans="1:14" x14ac:dyDescent="0.25">
      <c r="A7417" s="26">
        <v>44630.531134259261</v>
      </c>
      <c r="B7417" s="23" t="s">
        <v>0</v>
      </c>
      <c r="C7417" s="23" t="s">
        <v>9443</v>
      </c>
      <c r="D7417" s="23" t="s">
        <v>7521</v>
      </c>
      <c r="E7417" s="23" t="s">
        <v>1</v>
      </c>
      <c r="F7417" s="23" t="s">
        <v>22</v>
      </c>
      <c r="G7417" s="23" t="s">
        <v>975</v>
      </c>
      <c r="H7417" s="2" t="s">
        <v>8893</v>
      </c>
      <c r="I7417" s="23" t="s">
        <v>7412</v>
      </c>
      <c r="J7417" s="23"/>
      <c r="K7417" s="23" t="s">
        <v>9712</v>
      </c>
      <c r="L7417" s="23" t="s">
        <v>9538</v>
      </c>
      <c r="M7417" s="23">
        <f>YEAR(Tabla2[[#This Row],[Fecha de creación]])</f>
        <v>2022</v>
      </c>
      <c r="N7417" s="23">
        <f>MONTH(Tabla2[[#This Row],[Fecha de creación]])</f>
        <v>3</v>
      </c>
    </row>
    <row r="7418" spans="1:14" x14ac:dyDescent="0.25">
      <c r="A7418" s="26">
        <v>44630.533321759256</v>
      </c>
      <c r="B7418" s="23" t="s">
        <v>7771</v>
      </c>
      <c r="C7418" s="23" t="s">
        <v>9444</v>
      </c>
      <c r="D7418" s="23" t="s">
        <v>8906</v>
      </c>
      <c r="E7418" s="23" t="s">
        <v>1</v>
      </c>
      <c r="F7418" s="23" t="s">
        <v>7</v>
      </c>
      <c r="G7418" s="23" t="s">
        <v>975</v>
      </c>
      <c r="H7418" s="2" t="s">
        <v>7730</v>
      </c>
      <c r="I7418" s="23" t="s">
        <v>8907</v>
      </c>
      <c r="J7418" s="23" t="s">
        <v>964</v>
      </c>
      <c r="K7418" s="23" t="s">
        <v>9712</v>
      </c>
      <c r="L7418" s="23" t="s">
        <v>9539</v>
      </c>
      <c r="M7418" s="23">
        <f>YEAR(Tabla2[[#This Row],[Fecha de creación]])</f>
        <v>2022</v>
      </c>
      <c r="N7418" s="23">
        <f>MONTH(Tabla2[[#This Row],[Fecha de creación]])</f>
        <v>3</v>
      </c>
    </row>
    <row r="7419" spans="1:14" x14ac:dyDescent="0.25">
      <c r="A7419" s="26">
        <v>44630.536215277774</v>
      </c>
      <c r="B7419" s="23" t="s">
        <v>7771</v>
      </c>
      <c r="C7419" s="23" t="s">
        <v>9445</v>
      </c>
      <c r="D7419" s="23" t="s">
        <v>8906</v>
      </c>
      <c r="E7419" s="23" t="s">
        <v>1</v>
      </c>
      <c r="F7419" s="23" t="s">
        <v>7</v>
      </c>
      <c r="G7419" s="23" t="s">
        <v>975</v>
      </c>
      <c r="H7419" s="2" t="s">
        <v>7730</v>
      </c>
      <c r="I7419" s="23" t="s">
        <v>8907</v>
      </c>
      <c r="J7419" s="23" t="s">
        <v>964</v>
      </c>
      <c r="K7419" s="23" t="s">
        <v>9712</v>
      </c>
      <c r="L7419" s="23" t="s">
        <v>9539</v>
      </c>
      <c r="M7419" s="23">
        <f>YEAR(Tabla2[[#This Row],[Fecha de creación]])</f>
        <v>2022</v>
      </c>
      <c r="N7419" s="23">
        <f>MONTH(Tabla2[[#This Row],[Fecha de creación]])</f>
        <v>3</v>
      </c>
    </row>
    <row r="7420" spans="1:14" x14ac:dyDescent="0.25">
      <c r="A7420" s="26">
        <v>44630.540266203701</v>
      </c>
      <c r="B7420" s="23" t="s">
        <v>0</v>
      </c>
      <c r="C7420" s="23" t="s">
        <v>9446</v>
      </c>
      <c r="D7420" s="23" t="s">
        <v>6</v>
      </c>
      <c r="E7420" s="23" t="s">
        <v>1</v>
      </c>
      <c r="F7420" s="23" t="s">
        <v>7</v>
      </c>
      <c r="G7420" s="23" t="s">
        <v>975</v>
      </c>
      <c r="H7420" s="2" t="s">
        <v>7722</v>
      </c>
      <c r="I7420" s="23" t="s">
        <v>7412</v>
      </c>
      <c r="J7420" s="23"/>
      <c r="K7420" s="23" t="s">
        <v>9712</v>
      </c>
      <c r="L7420" s="23" t="s">
        <v>9539</v>
      </c>
      <c r="M7420" s="23">
        <f>YEAR(Tabla2[[#This Row],[Fecha de creación]])</f>
        <v>2022</v>
      </c>
      <c r="N7420" s="23">
        <f>MONTH(Tabla2[[#This Row],[Fecha de creación]])</f>
        <v>3</v>
      </c>
    </row>
    <row r="7421" spans="1:14" x14ac:dyDescent="0.25">
      <c r="A7421" s="26">
        <v>44630.54582175926</v>
      </c>
      <c r="B7421" s="23" t="s">
        <v>19</v>
      </c>
      <c r="C7421" s="23" t="s">
        <v>9447</v>
      </c>
      <c r="D7421" s="23" t="s">
        <v>9448</v>
      </c>
      <c r="E7421" s="23" t="s">
        <v>1</v>
      </c>
      <c r="F7421" s="23" t="s">
        <v>7</v>
      </c>
      <c r="G7421" s="23" t="s">
        <v>975</v>
      </c>
      <c r="H7421" s="2" t="s">
        <v>8559</v>
      </c>
      <c r="I7421" s="23" t="s">
        <v>23</v>
      </c>
      <c r="J7421" s="23"/>
      <c r="K7421" s="23" t="s">
        <v>9712</v>
      </c>
      <c r="L7421" s="23" t="s">
        <v>9539</v>
      </c>
      <c r="M7421" s="23">
        <f>YEAR(Tabla2[[#This Row],[Fecha de creación]])</f>
        <v>2022</v>
      </c>
      <c r="N7421" s="23">
        <f>MONTH(Tabla2[[#This Row],[Fecha de creación]])</f>
        <v>3</v>
      </c>
    </row>
    <row r="7422" spans="1:14" x14ac:dyDescent="0.25">
      <c r="A7422" s="26">
        <v>44630.600752314815</v>
      </c>
      <c r="B7422" s="23" t="s">
        <v>0</v>
      </c>
      <c r="C7422" s="23" t="s">
        <v>9449</v>
      </c>
      <c r="D7422" s="23" t="s">
        <v>719</v>
      </c>
      <c r="E7422" s="23" t="s">
        <v>1</v>
      </c>
      <c r="F7422" s="23" t="s">
        <v>22</v>
      </c>
      <c r="G7422" s="23" t="s">
        <v>975</v>
      </c>
      <c r="H7422" s="2" t="s">
        <v>7731</v>
      </c>
      <c r="I7422" s="23" t="s">
        <v>7412</v>
      </c>
      <c r="J7422" s="23"/>
      <c r="K7422" s="23" t="s">
        <v>9712</v>
      </c>
      <c r="L7422" s="23" t="s">
        <v>9538</v>
      </c>
      <c r="M7422" s="23">
        <f>YEAR(Tabla2[[#This Row],[Fecha de creación]])</f>
        <v>2022</v>
      </c>
      <c r="N7422" s="23">
        <f>MONTH(Tabla2[[#This Row],[Fecha de creación]])</f>
        <v>3</v>
      </c>
    </row>
    <row r="7423" spans="1:14" x14ac:dyDescent="0.25">
      <c r="A7423" s="26">
        <v>44630.605694444443</v>
      </c>
      <c r="B7423" s="23" t="s">
        <v>0</v>
      </c>
      <c r="C7423" s="23" t="s">
        <v>9450</v>
      </c>
      <c r="D7423" s="23" t="s">
        <v>6</v>
      </c>
      <c r="E7423" s="23" t="s">
        <v>1</v>
      </c>
      <c r="F7423" s="23" t="s">
        <v>7</v>
      </c>
      <c r="G7423" s="23" t="s">
        <v>975</v>
      </c>
      <c r="H7423" s="2" t="s">
        <v>7722</v>
      </c>
      <c r="I7423" s="23" t="s">
        <v>7412</v>
      </c>
      <c r="J7423" s="23"/>
      <c r="K7423" s="23" t="s">
        <v>9712</v>
      </c>
      <c r="L7423" s="23" t="s">
        <v>9538</v>
      </c>
      <c r="M7423" s="23">
        <f>YEAR(Tabla2[[#This Row],[Fecha de creación]])</f>
        <v>2022</v>
      </c>
      <c r="N7423" s="23">
        <f>MONTH(Tabla2[[#This Row],[Fecha de creación]])</f>
        <v>3</v>
      </c>
    </row>
    <row r="7424" spans="1:14" x14ac:dyDescent="0.25">
      <c r="A7424" s="26">
        <v>44630.613969907405</v>
      </c>
      <c r="B7424" s="23" t="s">
        <v>0</v>
      </c>
      <c r="C7424" s="23" t="s">
        <v>9451</v>
      </c>
      <c r="D7424" s="23" t="s">
        <v>6</v>
      </c>
      <c r="E7424" s="23" t="s">
        <v>1</v>
      </c>
      <c r="F7424" s="23" t="s">
        <v>7</v>
      </c>
      <c r="G7424" s="23" t="s">
        <v>3</v>
      </c>
      <c r="H7424" s="2" t="s">
        <v>7722</v>
      </c>
      <c r="I7424" s="23" t="s">
        <v>7412</v>
      </c>
      <c r="J7424" s="23"/>
      <c r="K7424" s="23" t="s">
        <v>9712</v>
      </c>
      <c r="L7424" s="23" t="s">
        <v>9539</v>
      </c>
      <c r="M7424" s="23">
        <f>YEAR(Tabla2[[#This Row],[Fecha de creación]])</f>
        <v>2022</v>
      </c>
      <c r="N7424" s="23">
        <f>MONTH(Tabla2[[#This Row],[Fecha de creación]])</f>
        <v>3</v>
      </c>
    </row>
    <row r="7425" spans="1:14" x14ac:dyDescent="0.25">
      <c r="A7425" s="26">
        <v>44630.646655092591</v>
      </c>
      <c r="B7425" s="23" t="s">
        <v>0</v>
      </c>
      <c r="C7425" s="23" t="s">
        <v>9452</v>
      </c>
      <c r="D7425" s="23" t="s">
        <v>49</v>
      </c>
      <c r="E7425" s="23" t="s">
        <v>1</v>
      </c>
      <c r="F7425" s="23" t="s">
        <v>7</v>
      </c>
      <c r="G7425" s="23" t="s">
        <v>975</v>
      </c>
      <c r="H7425" s="2" t="s">
        <v>7745</v>
      </c>
      <c r="I7425" s="23" t="s">
        <v>5999</v>
      </c>
      <c r="J7425" s="23"/>
      <c r="K7425" s="23" t="s">
        <v>9712</v>
      </c>
      <c r="L7425" s="23" t="s">
        <v>9539</v>
      </c>
      <c r="M7425" s="23">
        <f>YEAR(Tabla2[[#This Row],[Fecha de creación]])</f>
        <v>2022</v>
      </c>
      <c r="N7425" s="23">
        <f>MONTH(Tabla2[[#This Row],[Fecha de creación]])</f>
        <v>3</v>
      </c>
    </row>
    <row r="7426" spans="1:14" x14ac:dyDescent="0.25">
      <c r="A7426" s="26">
        <v>44630.647233796299</v>
      </c>
      <c r="B7426" s="23" t="s">
        <v>0</v>
      </c>
      <c r="C7426" s="23" t="s">
        <v>9453</v>
      </c>
      <c r="D7426" s="23" t="s">
        <v>382</v>
      </c>
      <c r="E7426" s="23" t="s">
        <v>1</v>
      </c>
      <c r="F7426" s="23" t="s">
        <v>7</v>
      </c>
      <c r="G7426" s="23" t="s">
        <v>975</v>
      </c>
      <c r="H7426" s="2" t="s">
        <v>7723</v>
      </c>
      <c r="I7426" s="23" t="s">
        <v>5999</v>
      </c>
      <c r="J7426" s="23"/>
      <c r="K7426" s="23" t="s">
        <v>9712</v>
      </c>
      <c r="L7426" s="23" t="s">
        <v>9539</v>
      </c>
      <c r="M7426" s="23">
        <f>YEAR(Tabla2[[#This Row],[Fecha de creación]])</f>
        <v>2022</v>
      </c>
      <c r="N7426" s="23">
        <f>MONTH(Tabla2[[#This Row],[Fecha de creación]])</f>
        <v>3</v>
      </c>
    </row>
    <row r="7427" spans="1:14" x14ac:dyDescent="0.25">
      <c r="A7427" s="26">
        <v>44630.664270833331</v>
      </c>
      <c r="B7427" s="23" t="s">
        <v>100</v>
      </c>
      <c r="C7427" s="23" t="s">
        <v>9454</v>
      </c>
      <c r="D7427" s="23" t="s">
        <v>8927</v>
      </c>
      <c r="E7427" s="23" t="s">
        <v>1</v>
      </c>
      <c r="F7427" s="23" t="s">
        <v>7</v>
      </c>
      <c r="G7427" s="23" t="s">
        <v>975</v>
      </c>
      <c r="H7427" s="2" t="s">
        <v>7730</v>
      </c>
      <c r="I7427" s="23" t="s">
        <v>7966</v>
      </c>
      <c r="J7427" s="23" t="s">
        <v>958</v>
      </c>
      <c r="K7427" s="23" t="s">
        <v>9712</v>
      </c>
      <c r="L7427" s="23" t="s">
        <v>9539</v>
      </c>
      <c r="M7427" s="23">
        <f>YEAR(Tabla2[[#This Row],[Fecha de creación]])</f>
        <v>2022</v>
      </c>
      <c r="N7427" s="23">
        <f>MONTH(Tabla2[[#This Row],[Fecha de creación]])</f>
        <v>3</v>
      </c>
    </row>
    <row r="7428" spans="1:14" x14ac:dyDescent="0.25">
      <c r="A7428" s="26">
        <v>44630.664317129631</v>
      </c>
      <c r="B7428" s="23" t="s">
        <v>0</v>
      </c>
      <c r="C7428" s="23" t="s">
        <v>9455</v>
      </c>
      <c r="D7428" s="23" t="s">
        <v>9456</v>
      </c>
      <c r="E7428" s="23" t="s">
        <v>1</v>
      </c>
      <c r="F7428" s="23" t="s">
        <v>7</v>
      </c>
      <c r="G7428" s="23" t="s">
        <v>3</v>
      </c>
      <c r="H7428" s="2" t="s">
        <v>7745</v>
      </c>
      <c r="I7428" s="23" t="s">
        <v>7412</v>
      </c>
      <c r="J7428" s="23"/>
      <c r="K7428" s="23" t="s">
        <v>9712</v>
      </c>
      <c r="L7428" s="23" t="s">
        <v>9539</v>
      </c>
      <c r="M7428" s="23">
        <f>YEAR(Tabla2[[#This Row],[Fecha de creación]])</f>
        <v>2022</v>
      </c>
      <c r="N7428" s="23">
        <f>MONTH(Tabla2[[#This Row],[Fecha de creación]])</f>
        <v>3</v>
      </c>
    </row>
    <row r="7429" spans="1:14" x14ac:dyDescent="0.25">
      <c r="A7429" s="26">
        <v>44630.66883101852</v>
      </c>
      <c r="B7429" s="23" t="s">
        <v>100</v>
      </c>
      <c r="C7429" s="23" t="s">
        <v>9457</v>
      </c>
      <c r="D7429" s="23" t="s">
        <v>297</v>
      </c>
      <c r="E7429" s="23" t="s">
        <v>1</v>
      </c>
      <c r="F7429" s="23" t="s">
        <v>7</v>
      </c>
      <c r="G7429" s="23" t="s">
        <v>3</v>
      </c>
      <c r="H7429" s="2" t="s">
        <v>7721</v>
      </c>
      <c r="I7429" s="23" t="s">
        <v>7966</v>
      </c>
      <c r="J7429" s="23" t="s">
        <v>59</v>
      </c>
      <c r="K7429" s="23" t="s">
        <v>9712</v>
      </c>
      <c r="L7429" s="23" t="s">
        <v>9539</v>
      </c>
      <c r="M7429" s="23">
        <f>YEAR(Tabla2[[#This Row],[Fecha de creación]])</f>
        <v>2022</v>
      </c>
      <c r="N7429" s="23">
        <f>MONTH(Tabla2[[#This Row],[Fecha de creación]])</f>
        <v>3</v>
      </c>
    </row>
    <row r="7430" spans="1:14" x14ac:dyDescent="0.25">
      <c r="A7430" s="26">
        <v>44630.669733796298</v>
      </c>
      <c r="B7430" s="23" t="s">
        <v>100</v>
      </c>
      <c r="C7430" s="23" t="s">
        <v>9458</v>
      </c>
      <c r="D7430" s="23" t="s">
        <v>297</v>
      </c>
      <c r="E7430" s="23" t="s">
        <v>1</v>
      </c>
      <c r="F7430" s="23" t="s">
        <v>7</v>
      </c>
      <c r="G7430" s="23" t="s">
        <v>3</v>
      </c>
      <c r="H7430" s="2" t="s">
        <v>7721</v>
      </c>
      <c r="I7430" s="23" t="s">
        <v>7966</v>
      </c>
      <c r="J7430" s="23" t="s">
        <v>59</v>
      </c>
      <c r="K7430" s="23" t="s">
        <v>9712</v>
      </c>
      <c r="L7430" s="23" t="s">
        <v>9538</v>
      </c>
      <c r="M7430" s="23">
        <f>YEAR(Tabla2[[#This Row],[Fecha de creación]])</f>
        <v>2022</v>
      </c>
      <c r="N7430" s="23">
        <f>MONTH(Tabla2[[#This Row],[Fecha de creación]])</f>
        <v>3</v>
      </c>
    </row>
    <row r="7431" spans="1:14" x14ac:dyDescent="0.25">
      <c r="A7431" s="26">
        <v>44630.670624999999</v>
      </c>
      <c r="B7431" s="23" t="s">
        <v>100</v>
      </c>
      <c r="C7431" s="23" t="s">
        <v>9459</v>
      </c>
      <c r="D7431" s="23" t="s">
        <v>297</v>
      </c>
      <c r="E7431" s="23" t="s">
        <v>1</v>
      </c>
      <c r="F7431" s="23" t="s">
        <v>2</v>
      </c>
      <c r="G7431" s="23" t="s">
        <v>1551</v>
      </c>
      <c r="H7431" s="2" t="s">
        <v>7721</v>
      </c>
      <c r="I7431" s="23" t="s">
        <v>7966</v>
      </c>
      <c r="J7431" s="23" t="s">
        <v>59</v>
      </c>
      <c r="K7431" s="23" t="s">
        <v>9712</v>
      </c>
      <c r="L7431" s="23" t="s">
        <v>9538</v>
      </c>
      <c r="M7431" s="23">
        <f>YEAR(Tabla2[[#This Row],[Fecha de creación]])</f>
        <v>2022</v>
      </c>
      <c r="N7431" s="23">
        <f>MONTH(Tabla2[[#This Row],[Fecha de creación]])</f>
        <v>3</v>
      </c>
    </row>
    <row r="7432" spans="1:14" x14ac:dyDescent="0.25">
      <c r="A7432" s="26">
        <v>44630.677175925928</v>
      </c>
      <c r="B7432" s="23" t="s">
        <v>0</v>
      </c>
      <c r="C7432" s="23" t="s">
        <v>9460</v>
      </c>
      <c r="D7432" s="23" t="s">
        <v>8927</v>
      </c>
      <c r="E7432" s="23" t="s">
        <v>1</v>
      </c>
      <c r="F7432" s="23" t="s">
        <v>7</v>
      </c>
      <c r="G7432" s="23" t="s">
        <v>975</v>
      </c>
      <c r="H7432" s="2" t="s">
        <v>7730</v>
      </c>
      <c r="I7432" s="23" t="s">
        <v>7680</v>
      </c>
      <c r="J7432" s="23" t="s">
        <v>958</v>
      </c>
      <c r="K7432" s="23" t="s">
        <v>9712</v>
      </c>
      <c r="L7432" s="23" t="s">
        <v>9538</v>
      </c>
      <c r="M7432" s="23">
        <f>YEAR(Tabla2[[#This Row],[Fecha de creación]])</f>
        <v>2022</v>
      </c>
      <c r="N7432" s="23">
        <f>MONTH(Tabla2[[#This Row],[Fecha de creación]])</f>
        <v>3</v>
      </c>
    </row>
    <row r="7433" spans="1:14" x14ac:dyDescent="0.25">
      <c r="A7433" s="26">
        <v>44630.68005787037</v>
      </c>
      <c r="B7433" s="23" t="s">
        <v>0</v>
      </c>
      <c r="C7433" s="23" t="s">
        <v>9461</v>
      </c>
      <c r="D7433" s="23" t="s">
        <v>8927</v>
      </c>
      <c r="E7433" s="23" t="s">
        <v>1</v>
      </c>
      <c r="F7433" s="23" t="s">
        <v>7</v>
      </c>
      <c r="G7433" s="23" t="s">
        <v>975</v>
      </c>
      <c r="H7433" s="2" t="s">
        <v>7730</v>
      </c>
      <c r="I7433" s="23" t="s">
        <v>7680</v>
      </c>
      <c r="J7433" s="23" t="s">
        <v>958</v>
      </c>
      <c r="K7433" s="23" t="s">
        <v>9712</v>
      </c>
      <c r="L7433" s="23" t="s">
        <v>9538</v>
      </c>
      <c r="M7433" s="23">
        <f>YEAR(Tabla2[[#This Row],[Fecha de creación]])</f>
        <v>2022</v>
      </c>
      <c r="N7433" s="23">
        <f>MONTH(Tabla2[[#This Row],[Fecha de creación]])</f>
        <v>3</v>
      </c>
    </row>
    <row r="7434" spans="1:14" x14ac:dyDescent="0.25">
      <c r="A7434" s="26">
        <v>44630.683692129627</v>
      </c>
      <c r="B7434" s="23" t="s">
        <v>0</v>
      </c>
      <c r="C7434" s="23" t="s">
        <v>9462</v>
      </c>
      <c r="D7434" s="23" t="s">
        <v>8927</v>
      </c>
      <c r="E7434" s="23" t="s">
        <v>1</v>
      </c>
      <c r="F7434" s="23" t="s">
        <v>7</v>
      </c>
      <c r="G7434" s="23" t="s">
        <v>3</v>
      </c>
      <c r="I7434" s="23" t="s">
        <v>7680</v>
      </c>
      <c r="J7434" s="23" t="s">
        <v>958</v>
      </c>
      <c r="K7434" s="23" t="s">
        <v>9712</v>
      </c>
      <c r="L7434" s="23" t="s">
        <v>9539</v>
      </c>
      <c r="M7434" s="23">
        <f>YEAR(Tabla2[[#This Row],[Fecha de creación]])</f>
        <v>2022</v>
      </c>
      <c r="N7434" s="23">
        <f>MONTH(Tabla2[[#This Row],[Fecha de creación]])</f>
        <v>3</v>
      </c>
    </row>
    <row r="7435" spans="1:14" x14ac:dyDescent="0.25">
      <c r="A7435" s="26">
        <v>44630.710925925923</v>
      </c>
      <c r="B7435" s="23" t="s">
        <v>0</v>
      </c>
      <c r="C7435" s="23" t="s">
        <v>9463</v>
      </c>
      <c r="D7435" s="23" t="s">
        <v>215</v>
      </c>
      <c r="E7435" s="23" t="s">
        <v>1</v>
      </c>
      <c r="F7435" s="23" t="s">
        <v>7</v>
      </c>
      <c r="G7435" s="23" t="s">
        <v>3</v>
      </c>
      <c r="H7435" s="2" t="s">
        <v>8198</v>
      </c>
      <c r="I7435" s="23" t="s">
        <v>5999</v>
      </c>
      <c r="J7435" s="23"/>
      <c r="K7435" s="23" t="s">
        <v>9712</v>
      </c>
      <c r="L7435" s="23" t="s">
        <v>9538</v>
      </c>
      <c r="M7435" s="23">
        <f>YEAR(Tabla2[[#This Row],[Fecha de creación]])</f>
        <v>2022</v>
      </c>
      <c r="N7435" s="23">
        <f>MONTH(Tabla2[[#This Row],[Fecha de creación]])</f>
        <v>3</v>
      </c>
    </row>
    <row r="7436" spans="1:14" x14ac:dyDescent="0.25">
      <c r="A7436" s="26">
        <v>44630.722638888888</v>
      </c>
      <c r="B7436" s="23" t="s">
        <v>0</v>
      </c>
      <c r="C7436" s="23" t="s">
        <v>9464</v>
      </c>
      <c r="D7436" s="23" t="s">
        <v>364</v>
      </c>
      <c r="E7436" s="23" t="s">
        <v>1</v>
      </c>
      <c r="F7436" s="23" t="s">
        <v>7</v>
      </c>
      <c r="G7436" s="23" t="s">
        <v>3</v>
      </c>
      <c r="H7436" s="2" t="s">
        <v>7721</v>
      </c>
      <c r="I7436" s="23" t="s">
        <v>5999</v>
      </c>
      <c r="J7436" s="23"/>
      <c r="K7436" s="23" t="s">
        <v>9712</v>
      </c>
      <c r="L7436" s="23" t="s">
        <v>9538</v>
      </c>
      <c r="M7436" s="23">
        <f>YEAR(Tabla2[[#This Row],[Fecha de creación]])</f>
        <v>2022</v>
      </c>
      <c r="N7436" s="23">
        <f>MONTH(Tabla2[[#This Row],[Fecha de creación]])</f>
        <v>3</v>
      </c>
    </row>
    <row r="7437" spans="1:14" x14ac:dyDescent="0.25">
      <c r="A7437" s="26">
        <v>44630.724444444444</v>
      </c>
      <c r="B7437" s="23" t="s">
        <v>0</v>
      </c>
      <c r="C7437" s="23" t="s">
        <v>9465</v>
      </c>
      <c r="D7437" s="23" t="s">
        <v>364</v>
      </c>
      <c r="E7437" s="23" t="s">
        <v>1</v>
      </c>
      <c r="F7437" s="23" t="s">
        <v>7</v>
      </c>
      <c r="G7437" s="23" t="s">
        <v>3</v>
      </c>
      <c r="H7437" s="2" t="s">
        <v>7721</v>
      </c>
      <c r="I7437" s="23" t="s">
        <v>5999</v>
      </c>
      <c r="J7437" s="23"/>
      <c r="K7437" s="23" t="s">
        <v>9712</v>
      </c>
      <c r="L7437" s="23" t="s">
        <v>9538</v>
      </c>
      <c r="M7437" s="23">
        <f>YEAR(Tabla2[[#This Row],[Fecha de creación]])</f>
        <v>2022</v>
      </c>
      <c r="N7437" s="23">
        <f>MONTH(Tabla2[[#This Row],[Fecha de creación]])</f>
        <v>3</v>
      </c>
    </row>
    <row r="7438" spans="1:14" x14ac:dyDescent="0.25">
      <c r="A7438" s="26">
        <v>44631.411504629628</v>
      </c>
      <c r="B7438" s="23" t="s">
        <v>0</v>
      </c>
      <c r="C7438" s="23" t="s">
        <v>9466</v>
      </c>
      <c r="D7438" s="23" t="s">
        <v>3325</v>
      </c>
      <c r="E7438" s="23" t="s">
        <v>1</v>
      </c>
      <c r="F7438" s="23" t="s">
        <v>2</v>
      </c>
      <c r="G7438" s="23" t="s">
        <v>1551</v>
      </c>
      <c r="H7438" s="2" t="s">
        <v>7729</v>
      </c>
      <c r="I7438" s="23" t="s">
        <v>9226</v>
      </c>
      <c r="J7438" s="23"/>
      <c r="K7438" s="23" t="s">
        <v>9712</v>
      </c>
      <c r="L7438" s="23" t="s">
        <v>9538</v>
      </c>
      <c r="M7438" s="23">
        <f>YEAR(Tabla2[[#This Row],[Fecha de creación]])</f>
        <v>2022</v>
      </c>
      <c r="N7438" s="23">
        <f>MONTH(Tabla2[[#This Row],[Fecha de creación]])</f>
        <v>3</v>
      </c>
    </row>
    <row r="7439" spans="1:14" x14ac:dyDescent="0.25">
      <c r="A7439" s="26">
        <v>44631.436851851853</v>
      </c>
      <c r="B7439" s="23" t="s">
        <v>0</v>
      </c>
      <c r="C7439" s="23" t="s">
        <v>9467</v>
      </c>
      <c r="D7439" s="23" t="s">
        <v>3325</v>
      </c>
      <c r="E7439" s="23" t="s">
        <v>1</v>
      </c>
      <c r="F7439" s="23" t="s">
        <v>2</v>
      </c>
      <c r="G7439" s="23" t="s">
        <v>1551</v>
      </c>
      <c r="H7439" s="2" t="s">
        <v>7729</v>
      </c>
      <c r="I7439" s="23" t="s">
        <v>9226</v>
      </c>
      <c r="J7439" s="23"/>
      <c r="K7439" s="23" t="s">
        <v>9712</v>
      </c>
      <c r="L7439" s="23" t="s">
        <v>9538</v>
      </c>
      <c r="M7439" s="23">
        <f>YEAR(Tabla2[[#This Row],[Fecha de creación]])</f>
        <v>2022</v>
      </c>
      <c r="N7439" s="23">
        <f>MONTH(Tabla2[[#This Row],[Fecha de creación]])</f>
        <v>3</v>
      </c>
    </row>
    <row r="7440" spans="1:14" x14ac:dyDescent="0.25">
      <c r="A7440" s="26">
        <v>44631.467372685183</v>
      </c>
      <c r="B7440" s="23" t="s">
        <v>0</v>
      </c>
      <c r="C7440" s="23" t="s">
        <v>9468</v>
      </c>
      <c r="D7440" s="23" t="s">
        <v>6</v>
      </c>
      <c r="E7440" s="23" t="s">
        <v>1</v>
      </c>
      <c r="F7440" s="23" t="s">
        <v>7</v>
      </c>
      <c r="G7440" s="23" t="s">
        <v>975</v>
      </c>
      <c r="H7440" s="2" t="s">
        <v>7722</v>
      </c>
      <c r="I7440" s="23" t="s">
        <v>7412</v>
      </c>
      <c r="J7440" s="23"/>
      <c r="K7440" s="23" t="s">
        <v>9712</v>
      </c>
      <c r="L7440" s="23" t="s">
        <v>9538</v>
      </c>
      <c r="M7440" s="23">
        <f>YEAR(Tabla2[[#This Row],[Fecha de creación]])</f>
        <v>2022</v>
      </c>
      <c r="N7440" s="23">
        <f>MONTH(Tabla2[[#This Row],[Fecha de creación]])</f>
        <v>3</v>
      </c>
    </row>
    <row r="7441" spans="1:14" x14ac:dyDescent="0.25">
      <c r="A7441" s="26">
        <v>44631.503587962965</v>
      </c>
      <c r="B7441" s="23" t="s">
        <v>0</v>
      </c>
      <c r="C7441" s="23" t="s">
        <v>9469</v>
      </c>
      <c r="D7441" s="23" t="s">
        <v>1010</v>
      </c>
      <c r="E7441" s="23" t="s">
        <v>1</v>
      </c>
      <c r="F7441" s="23" t="s">
        <v>22</v>
      </c>
      <c r="G7441" s="23" t="s">
        <v>975</v>
      </c>
      <c r="H7441" s="2" t="s">
        <v>7764</v>
      </c>
      <c r="I7441" s="23" t="s">
        <v>7412</v>
      </c>
      <c r="J7441" s="23"/>
      <c r="K7441" s="23" t="s">
        <v>9712</v>
      </c>
      <c r="L7441" s="23" t="s">
        <v>9538</v>
      </c>
      <c r="M7441" s="23">
        <f>YEAR(Tabla2[[#This Row],[Fecha de creación]])</f>
        <v>2022</v>
      </c>
      <c r="N7441" s="23">
        <f>MONTH(Tabla2[[#This Row],[Fecha de creación]])</f>
        <v>3</v>
      </c>
    </row>
    <row r="7442" spans="1:14" x14ac:dyDescent="0.25">
      <c r="A7442" s="26">
        <v>44631.519444444442</v>
      </c>
      <c r="B7442" s="23" t="s">
        <v>189</v>
      </c>
      <c r="C7442" s="23" t="s">
        <v>9470</v>
      </c>
      <c r="D7442" s="23" t="s">
        <v>36</v>
      </c>
      <c r="E7442" s="23" t="s">
        <v>1</v>
      </c>
      <c r="F7442" s="23" t="s">
        <v>7</v>
      </c>
      <c r="G7442" s="23" t="s">
        <v>975</v>
      </c>
      <c r="H7442" s="2" t="s">
        <v>7731</v>
      </c>
      <c r="I7442" s="23" t="s">
        <v>4486</v>
      </c>
      <c r="J7442" s="23" t="s">
        <v>59</v>
      </c>
      <c r="K7442" s="23" t="s">
        <v>9712</v>
      </c>
      <c r="L7442" s="23" t="s">
        <v>9539</v>
      </c>
      <c r="M7442" s="23">
        <f>YEAR(Tabla2[[#This Row],[Fecha de creación]])</f>
        <v>2022</v>
      </c>
      <c r="N7442" s="23">
        <f>MONTH(Tabla2[[#This Row],[Fecha de creación]])</f>
        <v>3</v>
      </c>
    </row>
    <row r="7443" spans="1:14" x14ac:dyDescent="0.25">
      <c r="A7443" s="26">
        <v>44631.563472222224</v>
      </c>
      <c r="B7443" s="23" t="s">
        <v>0</v>
      </c>
      <c r="C7443" s="23" t="s">
        <v>9471</v>
      </c>
      <c r="D7443" s="23" t="s">
        <v>49</v>
      </c>
      <c r="E7443" s="23" t="s">
        <v>1</v>
      </c>
      <c r="F7443" s="23" t="s">
        <v>7</v>
      </c>
      <c r="G7443" s="23" t="s">
        <v>975</v>
      </c>
      <c r="H7443" s="2" t="s">
        <v>7745</v>
      </c>
      <c r="I7443" s="23" t="s">
        <v>7412</v>
      </c>
      <c r="J7443" s="23"/>
      <c r="K7443" s="23" t="s">
        <v>9712</v>
      </c>
      <c r="L7443" s="23" t="s">
        <v>9539</v>
      </c>
      <c r="M7443" s="23">
        <f>YEAR(Tabla2[[#This Row],[Fecha de creación]])</f>
        <v>2022</v>
      </c>
      <c r="N7443" s="23">
        <f>MONTH(Tabla2[[#This Row],[Fecha de creación]])</f>
        <v>3</v>
      </c>
    </row>
    <row r="7444" spans="1:14" x14ac:dyDescent="0.25">
      <c r="A7444" s="26">
        <v>44631.655960648146</v>
      </c>
      <c r="B7444" s="23" t="s">
        <v>0</v>
      </c>
      <c r="C7444" s="23" t="s">
        <v>9472</v>
      </c>
      <c r="D7444" s="23" t="s">
        <v>49</v>
      </c>
      <c r="E7444" s="23" t="s">
        <v>1</v>
      </c>
      <c r="F7444" s="23" t="s">
        <v>7</v>
      </c>
      <c r="G7444" s="23" t="s">
        <v>3</v>
      </c>
      <c r="H7444" s="2" t="s">
        <v>7745</v>
      </c>
      <c r="I7444" s="23" t="s">
        <v>7680</v>
      </c>
      <c r="J7444" s="23" t="s">
        <v>958</v>
      </c>
      <c r="K7444" s="23" t="s">
        <v>9712</v>
      </c>
      <c r="L7444" s="23" t="s">
        <v>9538</v>
      </c>
      <c r="M7444" s="23">
        <f>YEAR(Tabla2[[#This Row],[Fecha de creación]])</f>
        <v>2022</v>
      </c>
      <c r="N7444" s="23">
        <f>MONTH(Tabla2[[#This Row],[Fecha de creación]])</f>
        <v>3</v>
      </c>
    </row>
    <row r="7445" spans="1:14" x14ac:dyDescent="0.25">
      <c r="A7445" s="26">
        <v>44631.656643518516</v>
      </c>
      <c r="B7445" s="23" t="s">
        <v>19</v>
      </c>
      <c r="C7445" s="23" t="s">
        <v>9473</v>
      </c>
      <c r="D7445" s="23" t="s">
        <v>9474</v>
      </c>
      <c r="E7445" s="23" t="s">
        <v>1</v>
      </c>
      <c r="F7445" s="23" t="s">
        <v>7</v>
      </c>
      <c r="G7445" s="23" t="s">
        <v>3</v>
      </c>
      <c r="H7445" s="2" t="s">
        <v>7748</v>
      </c>
      <c r="I7445" s="23" t="s">
        <v>23</v>
      </c>
      <c r="J7445" s="23"/>
      <c r="K7445" s="23" t="s">
        <v>9712</v>
      </c>
      <c r="L7445" s="23" t="s">
        <v>9539</v>
      </c>
      <c r="M7445" s="23">
        <f>YEAR(Tabla2[[#This Row],[Fecha de creación]])</f>
        <v>2022</v>
      </c>
      <c r="N7445" s="23">
        <f>MONTH(Tabla2[[#This Row],[Fecha de creación]])</f>
        <v>3</v>
      </c>
    </row>
    <row r="7446" spans="1:14" x14ac:dyDescent="0.25">
      <c r="A7446" s="26">
        <v>44631.661041666666</v>
      </c>
      <c r="B7446" s="23" t="s">
        <v>0</v>
      </c>
      <c r="C7446" s="23" t="s">
        <v>9475</v>
      </c>
      <c r="D7446" s="23" t="s">
        <v>8927</v>
      </c>
      <c r="E7446" s="23" t="s">
        <v>1</v>
      </c>
      <c r="F7446" s="23" t="s">
        <v>7</v>
      </c>
      <c r="G7446" s="23" t="s">
        <v>975</v>
      </c>
      <c r="H7446" s="2" t="s">
        <v>7730</v>
      </c>
      <c r="I7446" s="23" t="s">
        <v>7680</v>
      </c>
      <c r="J7446" s="23" t="s">
        <v>958</v>
      </c>
      <c r="K7446" s="23" t="s">
        <v>9712</v>
      </c>
      <c r="L7446" s="23" t="s">
        <v>9538</v>
      </c>
      <c r="M7446" s="23">
        <f>YEAR(Tabla2[[#This Row],[Fecha de creación]])</f>
        <v>2022</v>
      </c>
      <c r="N7446" s="23">
        <f>MONTH(Tabla2[[#This Row],[Fecha de creación]])</f>
        <v>3</v>
      </c>
    </row>
    <row r="7447" spans="1:14" x14ac:dyDescent="0.25">
      <c r="A7447" s="26">
        <v>44631.667037037034</v>
      </c>
      <c r="B7447" s="23" t="s">
        <v>0</v>
      </c>
      <c r="C7447" s="23" t="s">
        <v>9476</v>
      </c>
      <c r="D7447" s="23" t="s">
        <v>8334</v>
      </c>
      <c r="E7447" s="23" t="s">
        <v>1</v>
      </c>
      <c r="F7447" s="23" t="s">
        <v>7</v>
      </c>
      <c r="G7447" s="23" t="s">
        <v>975</v>
      </c>
      <c r="H7447" s="2" t="s">
        <v>7730</v>
      </c>
      <c r="I7447" s="23" t="s">
        <v>7680</v>
      </c>
      <c r="J7447" s="23" t="s">
        <v>958</v>
      </c>
      <c r="K7447" s="23" t="s">
        <v>9712</v>
      </c>
      <c r="L7447" s="23" t="s">
        <v>9538</v>
      </c>
      <c r="M7447" s="23">
        <f>YEAR(Tabla2[[#This Row],[Fecha de creación]])</f>
        <v>2022</v>
      </c>
      <c r="N7447" s="23">
        <f>MONTH(Tabla2[[#This Row],[Fecha de creación]])</f>
        <v>3</v>
      </c>
    </row>
    <row r="7448" spans="1:14" x14ac:dyDescent="0.25">
      <c r="A7448" s="26">
        <v>44631.671689814815</v>
      </c>
      <c r="B7448" s="23" t="s">
        <v>0</v>
      </c>
      <c r="C7448" s="23" t="s">
        <v>9477</v>
      </c>
      <c r="D7448" s="23" t="s">
        <v>8334</v>
      </c>
      <c r="E7448" s="23" t="s">
        <v>1</v>
      </c>
      <c r="F7448" s="23" t="s">
        <v>7</v>
      </c>
      <c r="G7448" s="23" t="s">
        <v>975</v>
      </c>
      <c r="H7448" s="2" t="s">
        <v>7730</v>
      </c>
      <c r="I7448" s="23" t="s">
        <v>7680</v>
      </c>
      <c r="J7448" s="23" t="s">
        <v>958</v>
      </c>
      <c r="K7448" s="23" t="s">
        <v>9712</v>
      </c>
      <c r="L7448" s="23" t="s">
        <v>9538</v>
      </c>
      <c r="M7448" s="23">
        <f>YEAR(Tabla2[[#This Row],[Fecha de creación]])</f>
        <v>2022</v>
      </c>
      <c r="N7448" s="23">
        <f>MONTH(Tabla2[[#This Row],[Fecha de creación]])</f>
        <v>3</v>
      </c>
    </row>
    <row r="7449" spans="1:14" x14ac:dyDescent="0.25">
      <c r="A7449" s="26">
        <v>44631.676412037035</v>
      </c>
      <c r="B7449" s="23" t="s">
        <v>0</v>
      </c>
      <c r="C7449" s="23" t="s">
        <v>9478</v>
      </c>
      <c r="D7449" s="23" t="s">
        <v>8927</v>
      </c>
      <c r="E7449" s="23" t="s">
        <v>1</v>
      </c>
      <c r="F7449" s="23" t="s">
        <v>7</v>
      </c>
      <c r="G7449" s="23" t="s">
        <v>975</v>
      </c>
      <c r="H7449" s="2" t="s">
        <v>7730</v>
      </c>
      <c r="I7449" s="23" t="s">
        <v>7680</v>
      </c>
      <c r="J7449" s="23" t="s">
        <v>958</v>
      </c>
      <c r="K7449" s="23" t="s">
        <v>9712</v>
      </c>
      <c r="L7449" s="23" t="s">
        <v>9538</v>
      </c>
      <c r="M7449" s="23">
        <f>YEAR(Tabla2[[#This Row],[Fecha de creación]])</f>
        <v>2022</v>
      </c>
      <c r="N7449" s="23">
        <f>MONTH(Tabla2[[#This Row],[Fecha de creación]])</f>
        <v>3</v>
      </c>
    </row>
    <row r="7450" spans="1:14" x14ac:dyDescent="0.25">
      <c r="A7450" s="26">
        <v>44631.679629629631</v>
      </c>
      <c r="B7450" s="23" t="s">
        <v>0</v>
      </c>
      <c r="C7450" s="23" t="s">
        <v>9479</v>
      </c>
      <c r="D7450" s="23" t="s">
        <v>8927</v>
      </c>
      <c r="E7450" s="23" t="s">
        <v>1</v>
      </c>
      <c r="F7450" s="23" t="s">
        <v>7</v>
      </c>
      <c r="G7450" s="23" t="s">
        <v>975</v>
      </c>
      <c r="H7450" s="2" t="s">
        <v>7730</v>
      </c>
      <c r="I7450" s="23" t="s">
        <v>7680</v>
      </c>
      <c r="J7450" s="23" t="s">
        <v>958</v>
      </c>
      <c r="K7450" s="23" t="s">
        <v>9712</v>
      </c>
      <c r="L7450" s="23" t="s">
        <v>9538</v>
      </c>
      <c r="M7450" s="23">
        <f>YEAR(Tabla2[[#This Row],[Fecha de creación]])</f>
        <v>2022</v>
      </c>
      <c r="N7450" s="23">
        <f>MONTH(Tabla2[[#This Row],[Fecha de creación]])</f>
        <v>3</v>
      </c>
    </row>
    <row r="7451" spans="1:14" x14ac:dyDescent="0.25">
      <c r="A7451" s="26">
        <v>44631.682847222219</v>
      </c>
      <c r="B7451" s="23" t="s">
        <v>0</v>
      </c>
      <c r="C7451" s="23" t="s">
        <v>9480</v>
      </c>
      <c r="D7451" s="23" t="s">
        <v>982</v>
      </c>
      <c r="E7451" s="23" t="s">
        <v>1</v>
      </c>
      <c r="F7451" s="23" t="s">
        <v>22</v>
      </c>
      <c r="G7451" s="23" t="s">
        <v>975</v>
      </c>
      <c r="H7451" s="2" t="s">
        <v>8893</v>
      </c>
      <c r="I7451" s="23" t="s">
        <v>7680</v>
      </c>
      <c r="J7451" s="23" t="s">
        <v>958</v>
      </c>
      <c r="K7451" s="23" t="s">
        <v>9712</v>
      </c>
      <c r="L7451" s="23" t="s">
        <v>9538</v>
      </c>
      <c r="M7451" s="23">
        <f>YEAR(Tabla2[[#This Row],[Fecha de creación]])</f>
        <v>2022</v>
      </c>
      <c r="N7451" s="23">
        <f>MONTH(Tabla2[[#This Row],[Fecha de creación]])</f>
        <v>3</v>
      </c>
    </row>
    <row r="7452" spans="1:14" x14ac:dyDescent="0.25">
      <c r="A7452" s="26">
        <v>44631.694490740738</v>
      </c>
      <c r="B7452" s="23" t="s">
        <v>0</v>
      </c>
      <c r="C7452" s="23" t="s">
        <v>9481</v>
      </c>
      <c r="D7452" s="23" t="s">
        <v>9482</v>
      </c>
      <c r="E7452" s="23" t="s">
        <v>1</v>
      </c>
      <c r="F7452" s="23" t="s">
        <v>7</v>
      </c>
      <c r="G7452" s="23" t="s">
        <v>3</v>
      </c>
      <c r="H7452" s="2" t="s">
        <v>7728</v>
      </c>
      <c r="I7452" s="23" t="s">
        <v>9483</v>
      </c>
      <c r="J7452" s="23"/>
      <c r="K7452" s="23" t="s">
        <v>9712</v>
      </c>
      <c r="L7452" s="23" t="s">
        <v>9539</v>
      </c>
      <c r="M7452" s="23">
        <f>YEAR(Tabla2[[#This Row],[Fecha de creación]])</f>
        <v>2022</v>
      </c>
      <c r="N7452" s="23">
        <f>MONTH(Tabla2[[#This Row],[Fecha de creación]])</f>
        <v>3</v>
      </c>
    </row>
    <row r="7453" spans="1:14" x14ac:dyDescent="0.25">
      <c r="A7453" s="26">
        <v>44631.715115740742</v>
      </c>
      <c r="B7453" s="23" t="s">
        <v>100</v>
      </c>
      <c r="C7453" s="23" t="s">
        <v>9484</v>
      </c>
      <c r="D7453" s="23" t="s">
        <v>6</v>
      </c>
      <c r="E7453" s="23" t="s">
        <v>1</v>
      </c>
      <c r="F7453" s="23" t="s">
        <v>7</v>
      </c>
      <c r="G7453" s="23" t="s">
        <v>3</v>
      </c>
      <c r="H7453" s="2" t="s">
        <v>7722</v>
      </c>
      <c r="I7453" s="23" t="s">
        <v>9485</v>
      </c>
      <c r="J7453" s="23"/>
      <c r="K7453" s="23" t="s">
        <v>9712</v>
      </c>
      <c r="L7453" s="23" t="s">
        <v>9538</v>
      </c>
      <c r="M7453" s="23">
        <f>YEAR(Tabla2[[#This Row],[Fecha de creación]])</f>
        <v>2022</v>
      </c>
      <c r="N7453" s="23">
        <f>MONTH(Tabla2[[#This Row],[Fecha de creación]])</f>
        <v>3</v>
      </c>
    </row>
    <row r="7454" spans="1:14" x14ac:dyDescent="0.25">
      <c r="A7454" s="26">
        <v>44631.721377314818</v>
      </c>
      <c r="B7454" s="23" t="s">
        <v>56</v>
      </c>
      <c r="C7454" s="23" t="s">
        <v>9486</v>
      </c>
      <c r="D7454" s="23" t="s">
        <v>7351</v>
      </c>
      <c r="E7454" s="23" t="s">
        <v>1</v>
      </c>
      <c r="F7454" s="23" t="s">
        <v>7</v>
      </c>
      <c r="G7454" s="23" t="s">
        <v>975</v>
      </c>
      <c r="H7454" s="2" t="s">
        <v>8459</v>
      </c>
      <c r="I7454" s="23" t="s">
        <v>7342</v>
      </c>
      <c r="J7454" s="23" t="s">
        <v>958</v>
      </c>
      <c r="K7454" s="23" t="s">
        <v>9712</v>
      </c>
      <c r="L7454" s="23" t="s">
        <v>9538</v>
      </c>
      <c r="M7454" s="23">
        <f>YEAR(Tabla2[[#This Row],[Fecha de creación]])</f>
        <v>2022</v>
      </c>
      <c r="N7454" s="23">
        <f>MONTH(Tabla2[[#This Row],[Fecha de creación]])</f>
        <v>3</v>
      </c>
    </row>
    <row r="7455" spans="1:14" x14ac:dyDescent="0.25">
      <c r="A7455" s="26">
        <v>44631.72347222222</v>
      </c>
      <c r="B7455" s="23" t="s">
        <v>100</v>
      </c>
      <c r="C7455" s="23" t="s">
        <v>9487</v>
      </c>
      <c r="D7455" s="23" t="s">
        <v>6</v>
      </c>
      <c r="E7455" s="23" t="s">
        <v>1</v>
      </c>
      <c r="F7455" s="23" t="s">
        <v>7</v>
      </c>
      <c r="G7455" s="23" t="s">
        <v>3</v>
      </c>
      <c r="H7455" s="2" t="s">
        <v>7722</v>
      </c>
      <c r="I7455" s="23" t="s">
        <v>9485</v>
      </c>
      <c r="J7455" s="23"/>
      <c r="K7455" s="23" t="s">
        <v>9712</v>
      </c>
      <c r="L7455" s="23" t="s">
        <v>9539</v>
      </c>
      <c r="M7455" s="23">
        <f>YEAR(Tabla2[[#This Row],[Fecha de creación]])</f>
        <v>2022</v>
      </c>
      <c r="N7455" s="23">
        <f>MONTH(Tabla2[[#This Row],[Fecha de creación]])</f>
        <v>3</v>
      </c>
    </row>
    <row r="7456" spans="1:14" x14ac:dyDescent="0.25">
      <c r="A7456" s="26">
        <v>44631.963171296295</v>
      </c>
      <c r="B7456" s="23" t="s">
        <v>0</v>
      </c>
      <c r="C7456" s="23" t="s">
        <v>9488</v>
      </c>
      <c r="D7456" s="23" t="s">
        <v>9489</v>
      </c>
      <c r="E7456" s="23" t="s">
        <v>1</v>
      </c>
      <c r="F7456" s="23" t="s">
        <v>7</v>
      </c>
      <c r="G7456" s="23" t="s">
        <v>975</v>
      </c>
      <c r="H7456" s="2" t="s">
        <v>7743</v>
      </c>
      <c r="I7456" s="23" t="s">
        <v>976</v>
      </c>
      <c r="J7456" s="23"/>
      <c r="K7456" s="23" t="s">
        <v>9712</v>
      </c>
      <c r="L7456" s="23" t="s">
        <v>9539</v>
      </c>
      <c r="M7456" s="23">
        <f>YEAR(Tabla2[[#This Row],[Fecha de creación]])</f>
        <v>2022</v>
      </c>
      <c r="N7456" s="23">
        <f>MONTH(Tabla2[[#This Row],[Fecha de creación]])</f>
        <v>3</v>
      </c>
    </row>
    <row r="7457" spans="1:14" x14ac:dyDescent="0.25">
      <c r="A7457" s="26">
        <v>44631.996215277781</v>
      </c>
      <c r="B7457" s="23" t="s">
        <v>0</v>
      </c>
      <c r="C7457" s="23" t="s">
        <v>9490</v>
      </c>
      <c r="D7457" s="23" t="s">
        <v>9491</v>
      </c>
      <c r="E7457" s="23" t="s">
        <v>1</v>
      </c>
      <c r="F7457" s="23" t="s">
        <v>2</v>
      </c>
      <c r="G7457" s="23" t="s">
        <v>975</v>
      </c>
      <c r="H7457" s="2" t="s">
        <v>7721</v>
      </c>
      <c r="I7457" s="23" t="s">
        <v>976</v>
      </c>
      <c r="J7457" s="23"/>
      <c r="K7457" s="23" t="s">
        <v>9712</v>
      </c>
      <c r="L7457" s="23" t="s">
        <v>9538</v>
      </c>
      <c r="M7457" s="23">
        <f>YEAR(Tabla2[[#This Row],[Fecha de creación]])</f>
        <v>2022</v>
      </c>
      <c r="N7457" s="23">
        <f>MONTH(Tabla2[[#This Row],[Fecha de creación]])</f>
        <v>3</v>
      </c>
    </row>
    <row r="7458" spans="1:14" x14ac:dyDescent="0.25">
      <c r="A7458" s="26">
        <v>44632.056574074071</v>
      </c>
      <c r="B7458" s="23" t="s">
        <v>0</v>
      </c>
      <c r="C7458" s="23" t="s">
        <v>9492</v>
      </c>
      <c r="D7458" s="23" t="s">
        <v>9493</v>
      </c>
      <c r="E7458" s="23" t="s">
        <v>1</v>
      </c>
      <c r="F7458" s="23" t="s">
        <v>7</v>
      </c>
      <c r="G7458" s="23" t="s">
        <v>975</v>
      </c>
      <c r="H7458" s="2" t="s">
        <v>7733</v>
      </c>
      <c r="I7458" s="23" t="s">
        <v>976</v>
      </c>
      <c r="J7458" s="23"/>
      <c r="K7458" s="23" t="s">
        <v>9712</v>
      </c>
      <c r="L7458" s="23" t="s">
        <v>9538</v>
      </c>
      <c r="M7458" s="23">
        <f>YEAR(Tabla2[[#This Row],[Fecha de creación]])</f>
        <v>2022</v>
      </c>
      <c r="N7458" s="23">
        <f>MONTH(Tabla2[[#This Row],[Fecha de creación]])</f>
        <v>3</v>
      </c>
    </row>
    <row r="7459" spans="1:14" x14ac:dyDescent="0.25">
      <c r="A7459" s="26">
        <v>44632.451863425929</v>
      </c>
      <c r="B7459" s="23" t="s">
        <v>189</v>
      </c>
      <c r="C7459" s="23" t="s">
        <v>9494</v>
      </c>
      <c r="D7459" s="23" t="s">
        <v>7351</v>
      </c>
      <c r="E7459" s="23" t="s">
        <v>1</v>
      </c>
      <c r="F7459" s="23" t="s">
        <v>7</v>
      </c>
      <c r="G7459" s="23" t="s">
        <v>975</v>
      </c>
      <c r="H7459" s="2" t="s">
        <v>8459</v>
      </c>
      <c r="I7459" s="23" t="s">
        <v>7338</v>
      </c>
      <c r="J7459" s="23" t="s">
        <v>958</v>
      </c>
      <c r="K7459" s="23" t="s">
        <v>9712</v>
      </c>
      <c r="L7459" s="23" t="s">
        <v>9539</v>
      </c>
      <c r="M7459" s="23">
        <f>YEAR(Tabla2[[#This Row],[Fecha de creación]])</f>
        <v>2022</v>
      </c>
      <c r="N7459" s="23">
        <f>MONTH(Tabla2[[#This Row],[Fecha de creación]])</f>
        <v>3</v>
      </c>
    </row>
    <row r="7460" spans="1:14" x14ac:dyDescent="0.25">
      <c r="A7460" s="26">
        <v>44632.481203703705</v>
      </c>
      <c r="B7460" s="23" t="s">
        <v>189</v>
      </c>
      <c r="C7460" s="23" t="s">
        <v>9495</v>
      </c>
      <c r="D7460" s="23" t="s">
        <v>7351</v>
      </c>
      <c r="E7460" s="23" t="s">
        <v>1</v>
      </c>
      <c r="F7460" s="23" t="s">
        <v>7</v>
      </c>
      <c r="G7460" s="23" t="s">
        <v>975</v>
      </c>
      <c r="H7460" s="2" t="s">
        <v>8459</v>
      </c>
      <c r="I7460" s="23" t="s">
        <v>7338</v>
      </c>
      <c r="J7460" s="23" t="s">
        <v>958</v>
      </c>
      <c r="K7460" s="23" t="s">
        <v>9712</v>
      </c>
      <c r="L7460" s="23" t="s">
        <v>9539</v>
      </c>
      <c r="M7460" s="23">
        <f>YEAR(Tabla2[[#This Row],[Fecha de creación]])</f>
        <v>2022</v>
      </c>
      <c r="N7460" s="23">
        <f>MONTH(Tabla2[[#This Row],[Fecha de creación]])</f>
        <v>3</v>
      </c>
    </row>
    <row r="7461" spans="1:14" x14ac:dyDescent="0.25">
      <c r="A7461" s="26">
        <v>44632.497569444444</v>
      </c>
      <c r="B7461" s="23" t="s">
        <v>56</v>
      </c>
      <c r="C7461" s="23" t="s">
        <v>9496</v>
      </c>
      <c r="D7461" s="23" t="s">
        <v>382</v>
      </c>
      <c r="E7461" s="23" t="s">
        <v>1</v>
      </c>
      <c r="F7461" s="23" t="s">
        <v>7</v>
      </c>
      <c r="G7461" s="23" t="s">
        <v>975</v>
      </c>
      <c r="H7461" s="2" t="s">
        <v>7723</v>
      </c>
      <c r="I7461" s="23" t="s">
        <v>7342</v>
      </c>
      <c r="J7461" s="23" t="s">
        <v>59</v>
      </c>
      <c r="K7461" s="23" t="s">
        <v>9712</v>
      </c>
      <c r="L7461" s="23" t="s">
        <v>9538</v>
      </c>
      <c r="M7461" s="23">
        <f>YEAR(Tabla2[[#This Row],[Fecha de creación]])</f>
        <v>2022</v>
      </c>
      <c r="N7461" s="23">
        <f>MONTH(Tabla2[[#This Row],[Fecha de creación]])</f>
        <v>3</v>
      </c>
    </row>
    <row r="7462" spans="1:14" x14ac:dyDescent="0.25">
      <c r="A7462" s="26">
        <v>44632.588680555556</v>
      </c>
      <c r="B7462" s="23" t="s">
        <v>56</v>
      </c>
      <c r="C7462" s="23" t="s">
        <v>9497</v>
      </c>
      <c r="D7462" s="23" t="s">
        <v>49</v>
      </c>
      <c r="E7462" s="23" t="s">
        <v>1</v>
      </c>
      <c r="F7462" s="23" t="s">
        <v>7</v>
      </c>
      <c r="G7462" s="23" t="s">
        <v>3</v>
      </c>
      <c r="H7462" s="2" t="s">
        <v>7745</v>
      </c>
      <c r="I7462" s="23" t="s">
        <v>7342</v>
      </c>
      <c r="J7462" s="23"/>
      <c r="K7462" s="23" t="s">
        <v>9712</v>
      </c>
      <c r="L7462" s="23" t="s">
        <v>9539</v>
      </c>
      <c r="M7462" s="23">
        <f>YEAR(Tabla2[[#This Row],[Fecha de creación]])</f>
        <v>2022</v>
      </c>
      <c r="N7462" s="23">
        <f>MONTH(Tabla2[[#This Row],[Fecha de creación]])</f>
        <v>3</v>
      </c>
    </row>
    <row r="7463" spans="1:14" x14ac:dyDescent="0.25">
      <c r="A7463" s="26">
        <v>44632.591747685183</v>
      </c>
      <c r="B7463" s="23" t="s">
        <v>56</v>
      </c>
      <c r="C7463" s="23" t="s">
        <v>9498</v>
      </c>
      <c r="D7463" s="23" t="s">
        <v>4281</v>
      </c>
      <c r="E7463" s="23" t="s">
        <v>1</v>
      </c>
      <c r="F7463" s="23" t="s">
        <v>7</v>
      </c>
      <c r="G7463" s="23" t="s">
        <v>975</v>
      </c>
      <c r="H7463" s="2" t="s">
        <v>7722</v>
      </c>
      <c r="I7463" s="23" t="s">
        <v>7342</v>
      </c>
      <c r="J7463" s="23" t="s">
        <v>59</v>
      </c>
      <c r="K7463" s="23" t="s">
        <v>9712</v>
      </c>
      <c r="L7463" s="23" t="s">
        <v>9539</v>
      </c>
      <c r="M7463" s="23">
        <f>YEAR(Tabla2[[#This Row],[Fecha de creación]])</f>
        <v>2022</v>
      </c>
      <c r="N7463" s="23">
        <f>MONTH(Tabla2[[#This Row],[Fecha de creación]])</f>
        <v>3</v>
      </c>
    </row>
    <row r="7464" spans="1:14" x14ac:dyDescent="0.25">
      <c r="A7464" s="26">
        <v>44632.690127314818</v>
      </c>
      <c r="B7464" s="23" t="s">
        <v>0</v>
      </c>
      <c r="C7464" s="23" t="s">
        <v>9499</v>
      </c>
      <c r="D7464" s="23" t="s">
        <v>982</v>
      </c>
      <c r="E7464" s="23" t="s">
        <v>1</v>
      </c>
      <c r="F7464" s="23" t="s">
        <v>22</v>
      </c>
      <c r="G7464" s="23" t="s">
        <v>975</v>
      </c>
      <c r="H7464" s="2" t="s">
        <v>8893</v>
      </c>
      <c r="I7464" s="23" t="s">
        <v>7680</v>
      </c>
      <c r="J7464" s="23" t="s">
        <v>59</v>
      </c>
      <c r="K7464" s="23" t="s">
        <v>9712</v>
      </c>
      <c r="L7464" s="23" t="s">
        <v>9539</v>
      </c>
      <c r="M7464" s="23">
        <f>YEAR(Tabla2[[#This Row],[Fecha de creación]])</f>
        <v>2022</v>
      </c>
      <c r="N7464" s="23">
        <f>MONTH(Tabla2[[#This Row],[Fecha de creación]])</f>
        <v>3</v>
      </c>
    </row>
    <row r="7465" spans="1:14" x14ac:dyDescent="0.25">
      <c r="A7465" s="26">
        <v>44632.692233796297</v>
      </c>
      <c r="B7465" s="23" t="s">
        <v>0</v>
      </c>
      <c r="C7465" s="23" t="s">
        <v>9500</v>
      </c>
      <c r="D7465" s="23" t="s">
        <v>364</v>
      </c>
      <c r="E7465" s="23" t="s">
        <v>1</v>
      </c>
      <c r="F7465" s="23" t="s">
        <v>7</v>
      </c>
      <c r="G7465" s="23" t="s">
        <v>3</v>
      </c>
      <c r="H7465" s="2" t="s">
        <v>7721</v>
      </c>
      <c r="I7465" s="23" t="s">
        <v>7680</v>
      </c>
      <c r="J7465" s="23" t="s">
        <v>59</v>
      </c>
      <c r="K7465" s="23" t="s">
        <v>9712</v>
      </c>
      <c r="L7465" s="23" t="s">
        <v>9539</v>
      </c>
      <c r="M7465" s="23">
        <f>YEAR(Tabla2[[#This Row],[Fecha de creación]])</f>
        <v>2022</v>
      </c>
      <c r="N7465" s="23">
        <f>MONTH(Tabla2[[#This Row],[Fecha de creación]])</f>
        <v>3</v>
      </c>
    </row>
    <row r="7466" spans="1:14" x14ac:dyDescent="0.25">
      <c r="A7466" s="26">
        <v>44632.69332175926</v>
      </c>
      <c r="B7466" s="23" t="s">
        <v>0</v>
      </c>
      <c r="C7466" s="23" t="s">
        <v>9501</v>
      </c>
      <c r="D7466" s="23" t="s">
        <v>364</v>
      </c>
      <c r="E7466" s="23" t="s">
        <v>1</v>
      </c>
      <c r="F7466" s="23" t="s">
        <v>7</v>
      </c>
      <c r="G7466" s="23" t="s">
        <v>1551</v>
      </c>
      <c r="H7466" s="2" t="s">
        <v>7725</v>
      </c>
      <c r="I7466" s="23" t="s">
        <v>7680</v>
      </c>
      <c r="J7466" s="23" t="s">
        <v>59</v>
      </c>
      <c r="K7466" s="23" t="s">
        <v>9712</v>
      </c>
      <c r="L7466" s="23" t="s">
        <v>9538</v>
      </c>
      <c r="M7466" s="23">
        <f>YEAR(Tabla2[[#This Row],[Fecha de creación]])</f>
        <v>2022</v>
      </c>
      <c r="N7466" s="23">
        <f>MONTH(Tabla2[[#This Row],[Fecha de creación]])</f>
        <v>3</v>
      </c>
    </row>
    <row r="7467" spans="1:14" x14ac:dyDescent="0.25">
      <c r="A7467" s="26">
        <v>44633.484699074077</v>
      </c>
      <c r="B7467" s="23" t="s">
        <v>0</v>
      </c>
      <c r="C7467" s="23" t="s">
        <v>9502</v>
      </c>
      <c r="D7467" s="23" t="s">
        <v>999</v>
      </c>
      <c r="E7467" s="23" t="s">
        <v>1</v>
      </c>
      <c r="F7467" s="23" t="s">
        <v>7</v>
      </c>
      <c r="G7467" s="23" t="s">
        <v>975</v>
      </c>
      <c r="H7467" s="2" t="s">
        <v>7744</v>
      </c>
      <c r="I7467" s="23" t="s">
        <v>7412</v>
      </c>
      <c r="J7467" s="23"/>
      <c r="K7467" s="23" t="s">
        <v>9712</v>
      </c>
      <c r="L7467" s="23" t="s">
        <v>9539</v>
      </c>
      <c r="M7467" s="23">
        <f>YEAR(Tabla2[[#This Row],[Fecha de creación]])</f>
        <v>2022</v>
      </c>
      <c r="N7467" s="23">
        <f>MONTH(Tabla2[[#This Row],[Fecha de creación]])</f>
        <v>3</v>
      </c>
    </row>
    <row r="7468" spans="1:14" x14ac:dyDescent="0.25">
      <c r="A7468" s="26">
        <v>44633.495567129627</v>
      </c>
      <c r="B7468" s="23" t="s">
        <v>0</v>
      </c>
      <c r="C7468" s="23" t="s">
        <v>9503</v>
      </c>
      <c r="D7468" s="23" t="s">
        <v>364</v>
      </c>
      <c r="E7468" s="23" t="s">
        <v>1</v>
      </c>
      <c r="F7468" s="23" t="s">
        <v>7</v>
      </c>
      <c r="G7468" s="23" t="s">
        <v>975</v>
      </c>
      <c r="H7468" s="2" t="s">
        <v>7721</v>
      </c>
      <c r="I7468" s="23" t="s">
        <v>5999</v>
      </c>
      <c r="J7468" s="23"/>
      <c r="K7468" s="23" t="s">
        <v>9712</v>
      </c>
      <c r="L7468" s="23" t="s">
        <v>9538</v>
      </c>
      <c r="M7468" s="23">
        <f>YEAR(Tabla2[[#This Row],[Fecha de creación]])</f>
        <v>2022</v>
      </c>
      <c r="N7468" s="23">
        <f>MONTH(Tabla2[[#This Row],[Fecha de creación]])</f>
        <v>3</v>
      </c>
    </row>
    <row r="7469" spans="1:14" x14ac:dyDescent="0.25">
      <c r="A7469" s="26">
        <v>44633.502685185187</v>
      </c>
      <c r="B7469" s="23" t="s">
        <v>0</v>
      </c>
      <c r="C7469" s="23" t="s">
        <v>9504</v>
      </c>
      <c r="D7469" s="23" t="s">
        <v>790</v>
      </c>
      <c r="E7469" s="23" t="s">
        <v>1</v>
      </c>
      <c r="F7469" s="23" t="s">
        <v>2</v>
      </c>
      <c r="G7469" s="23" t="s">
        <v>1551</v>
      </c>
      <c r="H7469" s="2" t="s">
        <v>7729</v>
      </c>
      <c r="I7469" s="23" t="s">
        <v>9226</v>
      </c>
      <c r="J7469" s="23" t="s">
        <v>59</v>
      </c>
      <c r="K7469" s="23" t="s">
        <v>9536</v>
      </c>
      <c r="L7469" s="23" t="s">
        <v>9539</v>
      </c>
      <c r="M7469" s="23">
        <f>YEAR(Tabla2[[#This Row],[Fecha de creación]])</f>
        <v>2022</v>
      </c>
      <c r="N7469" s="23">
        <f>MONTH(Tabla2[[#This Row],[Fecha de creación]])</f>
        <v>3</v>
      </c>
    </row>
    <row r="7470" spans="1:14" x14ac:dyDescent="0.25">
      <c r="A7470" s="26">
        <v>44633.564780092594</v>
      </c>
      <c r="B7470" s="23" t="s">
        <v>0</v>
      </c>
      <c r="C7470" s="23" t="s">
        <v>9505</v>
      </c>
      <c r="D7470" s="23" t="s">
        <v>172</v>
      </c>
      <c r="E7470" s="23" t="s">
        <v>1</v>
      </c>
      <c r="F7470" s="23" t="s">
        <v>2</v>
      </c>
      <c r="G7470" s="23" t="s">
        <v>1551</v>
      </c>
      <c r="H7470" s="2" t="s">
        <v>7721</v>
      </c>
      <c r="I7470" s="23" t="s">
        <v>9226</v>
      </c>
      <c r="J7470" s="23"/>
      <c r="K7470" s="23" t="s">
        <v>9712</v>
      </c>
      <c r="L7470" s="23" t="s">
        <v>9539</v>
      </c>
      <c r="M7470" s="23">
        <f>YEAR(Tabla2[[#This Row],[Fecha de creación]])</f>
        <v>2022</v>
      </c>
      <c r="N7470" s="23">
        <f>MONTH(Tabla2[[#This Row],[Fecha de creación]])</f>
        <v>3</v>
      </c>
    </row>
    <row r="7471" spans="1:14" x14ac:dyDescent="0.25">
      <c r="A7471" s="26">
        <v>44633.60900462963</v>
      </c>
      <c r="B7471" s="23" t="s">
        <v>0</v>
      </c>
      <c r="C7471" s="23" t="s">
        <v>9506</v>
      </c>
      <c r="D7471" s="23" t="s">
        <v>615</v>
      </c>
      <c r="E7471" s="23" t="s">
        <v>1</v>
      </c>
      <c r="F7471" s="23" t="s">
        <v>7</v>
      </c>
      <c r="G7471" s="23" t="s">
        <v>975</v>
      </c>
      <c r="H7471" s="2" t="s">
        <v>7745</v>
      </c>
      <c r="I7471" s="23" t="s">
        <v>7412</v>
      </c>
      <c r="J7471" s="23"/>
      <c r="K7471" s="23" t="s">
        <v>9712</v>
      </c>
      <c r="L7471" s="23" t="s">
        <v>9538</v>
      </c>
      <c r="M7471" s="23">
        <f>YEAR(Tabla2[[#This Row],[Fecha de creación]])</f>
        <v>2022</v>
      </c>
      <c r="N7471" s="23">
        <f>MONTH(Tabla2[[#This Row],[Fecha de creación]])</f>
        <v>3</v>
      </c>
    </row>
    <row r="7472" spans="1:14" x14ac:dyDescent="0.25">
      <c r="A7472" s="26">
        <v>44633.645150462966</v>
      </c>
      <c r="B7472" s="23" t="s">
        <v>0</v>
      </c>
      <c r="C7472" s="23" t="s">
        <v>9507</v>
      </c>
      <c r="D7472" s="23" t="s">
        <v>985</v>
      </c>
      <c r="E7472" s="23" t="s">
        <v>1</v>
      </c>
      <c r="F7472" s="23" t="s">
        <v>7</v>
      </c>
      <c r="G7472" s="23" t="s">
        <v>1551</v>
      </c>
      <c r="H7472" s="2" t="s">
        <v>7733</v>
      </c>
      <c r="I7472" s="23" t="s">
        <v>9226</v>
      </c>
      <c r="J7472" s="23"/>
      <c r="K7472" s="23" t="s">
        <v>9712</v>
      </c>
      <c r="L7472" s="23" t="s">
        <v>9538</v>
      </c>
      <c r="M7472" s="23">
        <f>YEAR(Tabla2[[#This Row],[Fecha de creación]])</f>
        <v>2022</v>
      </c>
      <c r="N7472" s="23">
        <f>MONTH(Tabla2[[#This Row],[Fecha de creación]])</f>
        <v>3</v>
      </c>
    </row>
    <row r="7473" spans="1:14" x14ac:dyDescent="0.25">
      <c r="A7473" s="26">
        <v>44633.647499999999</v>
      </c>
      <c r="B7473" s="23" t="s">
        <v>0</v>
      </c>
      <c r="C7473" s="23" t="s">
        <v>9508</v>
      </c>
      <c r="D7473" s="23" t="s">
        <v>364</v>
      </c>
      <c r="E7473" s="23" t="s">
        <v>1</v>
      </c>
      <c r="F7473" s="23" t="s">
        <v>7</v>
      </c>
      <c r="G7473" s="23" t="s">
        <v>1551</v>
      </c>
      <c r="H7473" s="2" t="s">
        <v>7721</v>
      </c>
      <c r="I7473" s="23" t="s">
        <v>9226</v>
      </c>
      <c r="J7473" s="23"/>
      <c r="K7473" s="23" t="s">
        <v>9712</v>
      </c>
      <c r="L7473" s="23" t="s">
        <v>9539</v>
      </c>
      <c r="M7473" s="23">
        <f>YEAR(Tabla2[[#This Row],[Fecha de creación]])</f>
        <v>2022</v>
      </c>
      <c r="N7473" s="23">
        <f>MONTH(Tabla2[[#This Row],[Fecha de creación]])</f>
        <v>3</v>
      </c>
    </row>
    <row r="7474" spans="1:14" x14ac:dyDescent="0.25">
      <c r="A7474" s="26">
        <v>44633.648356481484</v>
      </c>
      <c r="B7474" s="23" t="s">
        <v>0</v>
      </c>
      <c r="C7474" s="23" t="s">
        <v>9509</v>
      </c>
      <c r="D7474" s="23" t="s">
        <v>364</v>
      </c>
      <c r="E7474" s="23" t="s">
        <v>1</v>
      </c>
      <c r="F7474" s="23" t="s">
        <v>7</v>
      </c>
      <c r="G7474" s="23" t="s">
        <v>1551</v>
      </c>
      <c r="H7474" s="2" t="s">
        <v>7721</v>
      </c>
      <c r="I7474" s="23" t="s">
        <v>9226</v>
      </c>
      <c r="J7474" s="23"/>
      <c r="K7474" s="23" t="s">
        <v>9712</v>
      </c>
      <c r="L7474" s="23" t="s">
        <v>9538</v>
      </c>
      <c r="M7474" s="23">
        <f>YEAR(Tabla2[[#This Row],[Fecha de creación]])</f>
        <v>2022</v>
      </c>
      <c r="N7474" s="23">
        <f>MONTH(Tabla2[[#This Row],[Fecha de creación]])</f>
        <v>3</v>
      </c>
    </row>
    <row r="7475" spans="1:14" x14ac:dyDescent="0.25">
      <c r="A7475" s="26">
        <v>44633.648865740739</v>
      </c>
      <c r="B7475" s="23" t="s">
        <v>0</v>
      </c>
      <c r="C7475" s="23" t="s">
        <v>9510</v>
      </c>
      <c r="D7475" s="23" t="s">
        <v>985</v>
      </c>
      <c r="E7475" s="23" t="s">
        <v>1</v>
      </c>
      <c r="F7475" s="23" t="s">
        <v>7</v>
      </c>
      <c r="G7475" s="23" t="s">
        <v>1551</v>
      </c>
      <c r="H7475" s="2" t="s">
        <v>7733</v>
      </c>
      <c r="I7475" s="23" t="s">
        <v>9226</v>
      </c>
      <c r="J7475" s="23"/>
      <c r="K7475" s="23" t="s">
        <v>9712</v>
      </c>
      <c r="L7475" s="23" t="s">
        <v>9538</v>
      </c>
      <c r="M7475" s="23">
        <f>YEAR(Tabla2[[#This Row],[Fecha de creación]])</f>
        <v>2022</v>
      </c>
      <c r="N7475" s="23">
        <f>MONTH(Tabla2[[#This Row],[Fecha de creación]])</f>
        <v>3</v>
      </c>
    </row>
    <row r="7476" spans="1:14" x14ac:dyDescent="0.25">
      <c r="A7476" s="26">
        <v>44633.653020833335</v>
      </c>
      <c r="B7476" s="23" t="s">
        <v>0</v>
      </c>
      <c r="C7476" s="23" t="s">
        <v>9511</v>
      </c>
      <c r="D7476" s="23" t="s">
        <v>7521</v>
      </c>
      <c r="E7476" s="23" t="s">
        <v>1</v>
      </c>
      <c r="F7476" s="23" t="s">
        <v>22</v>
      </c>
      <c r="G7476" s="23" t="s">
        <v>975</v>
      </c>
      <c r="H7476" s="2" t="s">
        <v>8893</v>
      </c>
      <c r="I7476" s="23" t="s">
        <v>7412</v>
      </c>
      <c r="J7476" s="23"/>
      <c r="K7476" s="23" t="s">
        <v>9712</v>
      </c>
      <c r="L7476" s="23" t="s">
        <v>9538</v>
      </c>
      <c r="M7476" s="23">
        <f>YEAR(Tabla2[[#This Row],[Fecha de creación]])</f>
        <v>2022</v>
      </c>
      <c r="N7476" s="23">
        <f>MONTH(Tabla2[[#This Row],[Fecha de creación]])</f>
        <v>3</v>
      </c>
    </row>
    <row r="7477" spans="1:14" x14ac:dyDescent="0.25">
      <c r="A7477" s="26">
        <v>44633.65351851852</v>
      </c>
      <c r="B7477" s="23" t="s">
        <v>0</v>
      </c>
      <c r="C7477" s="23" t="s">
        <v>9512</v>
      </c>
      <c r="D7477" s="23" t="s">
        <v>364</v>
      </c>
      <c r="E7477" s="23" t="s">
        <v>1</v>
      </c>
      <c r="F7477" s="23" t="s">
        <v>7</v>
      </c>
      <c r="G7477" s="23" t="s">
        <v>1551</v>
      </c>
      <c r="H7477" s="2" t="s">
        <v>7725</v>
      </c>
      <c r="I7477" s="23" t="s">
        <v>9226</v>
      </c>
      <c r="J7477" s="23"/>
      <c r="K7477" s="23" t="s">
        <v>9712</v>
      </c>
      <c r="L7477" s="23" t="s">
        <v>9539</v>
      </c>
      <c r="M7477" s="23">
        <f>YEAR(Tabla2[[#This Row],[Fecha de creación]])</f>
        <v>2022</v>
      </c>
      <c r="N7477" s="23">
        <f>MONTH(Tabla2[[#This Row],[Fecha de creación]])</f>
        <v>3</v>
      </c>
    </row>
    <row r="7478" spans="1:14" x14ac:dyDescent="0.25">
      <c r="A7478" s="26">
        <v>44633.668946759259</v>
      </c>
      <c r="B7478" s="23" t="s">
        <v>0</v>
      </c>
      <c r="C7478" s="23" t="s">
        <v>9513</v>
      </c>
      <c r="D7478" s="23" t="s">
        <v>7521</v>
      </c>
      <c r="E7478" s="23" t="s">
        <v>1</v>
      </c>
      <c r="F7478" s="23" t="s">
        <v>22</v>
      </c>
      <c r="G7478" s="23" t="s">
        <v>975</v>
      </c>
      <c r="H7478" s="2" t="s">
        <v>8893</v>
      </c>
      <c r="I7478" s="23" t="s">
        <v>7412</v>
      </c>
      <c r="J7478" s="23"/>
      <c r="K7478" s="23" t="s">
        <v>9712</v>
      </c>
      <c r="L7478" s="23" t="s">
        <v>9538</v>
      </c>
      <c r="M7478" s="23">
        <f>YEAR(Tabla2[[#This Row],[Fecha de creación]])</f>
        <v>2022</v>
      </c>
      <c r="N7478" s="23">
        <f>MONTH(Tabla2[[#This Row],[Fecha de creación]])</f>
        <v>3</v>
      </c>
    </row>
    <row r="7479" spans="1:14" x14ac:dyDescent="0.25">
      <c r="A7479" s="26">
        <v>44634.428703703707</v>
      </c>
      <c r="B7479" s="23" t="s">
        <v>0</v>
      </c>
      <c r="C7479" s="23" t="s">
        <v>9541</v>
      </c>
      <c r="D7479" s="23" t="s">
        <v>8289</v>
      </c>
      <c r="E7479" s="23" t="s">
        <v>1</v>
      </c>
      <c r="F7479" s="23" t="s">
        <v>7</v>
      </c>
      <c r="G7479" s="23" t="s">
        <v>1551</v>
      </c>
      <c r="H7479" s="2" t="s">
        <v>7721</v>
      </c>
      <c r="I7479" s="23" t="s">
        <v>9226</v>
      </c>
      <c r="J7479" s="23" t="s">
        <v>59</v>
      </c>
      <c r="K7479" s="23" t="s">
        <v>9712</v>
      </c>
      <c r="L7479" s="23" t="s">
        <v>9538</v>
      </c>
      <c r="M7479" s="23">
        <f>YEAR(Tabla2[[#This Row],[Fecha de creación]])</f>
        <v>2022</v>
      </c>
      <c r="N7479" s="23">
        <f>MONTH(Tabla2[[#This Row],[Fecha de creación]])</f>
        <v>3</v>
      </c>
    </row>
    <row r="7480" spans="1:14" x14ac:dyDescent="0.25">
      <c r="A7480" s="26">
        <v>44634.438599537039</v>
      </c>
      <c r="B7480" s="23" t="s">
        <v>0</v>
      </c>
      <c r="C7480" s="23" t="s">
        <v>9542</v>
      </c>
      <c r="D7480" s="23" t="s">
        <v>9543</v>
      </c>
      <c r="E7480" s="23" t="s">
        <v>1</v>
      </c>
      <c r="F7480" s="23" t="s">
        <v>7</v>
      </c>
      <c r="G7480" s="23" t="s">
        <v>1551</v>
      </c>
      <c r="H7480" s="2" t="s">
        <v>7721</v>
      </c>
      <c r="I7480" s="23" t="s">
        <v>976</v>
      </c>
      <c r="J7480" s="23" t="s">
        <v>59</v>
      </c>
      <c r="K7480" s="23" t="s">
        <v>9712</v>
      </c>
      <c r="L7480" s="23" t="s">
        <v>9538</v>
      </c>
      <c r="M7480" s="23">
        <f>YEAR(Tabla2[[#This Row],[Fecha de creación]])</f>
        <v>2022</v>
      </c>
      <c r="N7480" s="23">
        <f>MONTH(Tabla2[[#This Row],[Fecha de creación]])</f>
        <v>3</v>
      </c>
    </row>
    <row r="7481" spans="1:14" x14ac:dyDescent="0.25">
      <c r="A7481" s="26">
        <v>44634.459467592591</v>
      </c>
      <c r="B7481" s="23" t="s">
        <v>0</v>
      </c>
      <c r="C7481" s="23" t="s">
        <v>9544</v>
      </c>
      <c r="D7481" s="23" t="s">
        <v>382</v>
      </c>
      <c r="E7481" s="23" t="s">
        <v>1</v>
      </c>
      <c r="F7481" s="23" t="s">
        <v>7</v>
      </c>
      <c r="G7481" s="23" t="s">
        <v>975</v>
      </c>
      <c r="H7481" s="2" t="s">
        <v>7723</v>
      </c>
      <c r="I7481" s="23" t="s">
        <v>5999</v>
      </c>
      <c r="J7481" s="23"/>
      <c r="K7481" s="23" t="s">
        <v>9712</v>
      </c>
      <c r="L7481" s="23" t="s">
        <v>9538</v>
      </c>
      <c r="M7481" s="23">
        <f>YEAR(Tabla2[[#This Row],[Fecha de creación]])</f>
        <v>2022</v>
      </c>
      <c r="N7481" s="23">
        <f>MONTH(Tabla2[[#This Row],[Fecha de creación]])</f>
        <v>3</v>
      </c>
    </row>
    <row r="7482" spans="1:14" x14ac:dyDescent="0.25">
      <c r="A7482" s="26">
        <v>44634.460960648146</v>
      </c>
      <c r="B7482" s="23" t="s">
        <v>0</v>
      </c>
      <c r="C7482" s="23" t="s">
        <v>9545</v>
      </c>
      <c r="D7482" s="23" t="s">
        <v>49</v>
      </c>
      <c r="E7482" s="23" t="s">
        <v>1</v>
      </c>
      <c r="F7482" s="23" t="s">
        <v>7</v>
      </c>
      <c r="G7482" s="23" t="s">
        <v>975</v>
      </c>
      <c r="H7482" s="2" t="s">
        <v>7745</v>
      </c>
      <c r="I7482" s="23" t="s">
        <v>5999</v>
      </c>
      <c r="J7482" s="23"/>
      <c r="K7482" s="23" t="s">
        <v>9712</v>
      </c>
      <c r="L7482" s="23" t="s">
        <v>9539</v>
      </c>
      <c r="M7482" s="23">
        <f>YEAR(Tabla2[[#This Row],[Fecha de creación]])</f>
        <v>2022</v>
      </c>
      <c r="N7482" s="23">
        <f>MONTH(Tabla2[[#This Row],[Fecha de creación]])</f>
        <v>3</v>
      </c>
    </row>
    <row r="7483" spans="1:14" x14ac:dyDescent="0.25">
      <c r="A7483" s="26">
        <v>44634.469861111109</v>
      </c>
      <c r="B7483" s="23" t="s">
        <v>0</v>
      </c>
      <c r="C7483" s="23" t="s">
        <v>9546</v>
      </c>
      <c r="D7483" s="23" t="s">
        <v>172</v>
      </c>
      <c r="E7483" s="23" t="s">
        <v>1</v>
      </c>
      <c r="F7483" s="23" t="s">
        <v>7</v>
      </c>
      <c r="G7483" s="23" t="s">
        <v>3</v>
      </c>
      <c r="H7483" s="2" t="s">
        <v>7721</v>
      </c>
      <c r="I7483" s="23" t="s">
        <v>5999</v>
      </c>
      <c r="J7483" s="23"/>
      <c r="K7483" s="23" t="s">
        <v>9712</v>
      </c>
      <c r="L7483" s="23" t="s">
        <v>9539</v>
      </c>
      <c r="M7483" s="23">
        <f>YEAR(Tabla2[[#This Row],[Fecha de creación]])</f>
        <v>2022</v>
      </c>
      <c r="N7483" s="23">
        <f>MONTH(Tabla2[[#This Row],[Fecha de creación]])</f>
        <v>3</v>
      </c>
    </row>
    <row r="7484" spans="1:14" x14ac:dyDescent="0.25">
      <c r="A7484" s="26">
        <v>44634.474930555552</v>
      </c>
      <c r="B7484" s="23" t="s">
        <v>56</v>
      </c>
      <c r="C7484" s="23" t="s">
        <v>9547</v>
      </c>
      <c r="D7484" s="23" t="s">
        <v>7834</v>
      </c>
      <c r="E7484" s="23" t="s">
        <v>1</v>
      </c>
      <c r="F7484" s="23" t="s">
        <v>22</v>
      </c>
      <c r="G7484" s="23" t="s">
        <v>975</v>
      </c>
      <c r="H7484" s="2" t="s">
        <v>7737</v>
      </c>
      <c r="I7484" s="23" t="s">
        <v>4517</v>
      </c>
      <c r="J7484" s="23" t="s">
        <v>59</v>
      </c>
      <c r="K7484" s="23" t="s">
        <v>9712</v>
      </c>
      <c r="L7484" s="23" t="s">
        <v>9539</v>
      </c>
      <c r="M7484" s="23">
        <f>YEAR(Tabla2[[#This Row],[Fecha de creación]])</f>
        <v>2022</v>
      </c>
      <c r="N7484" s="23">
        <f>MONTH(Tabla2[[#This Row],[Fecha de creación]])</f>
        <v>3</v>
      </c>
    </row>
    <row r="7485" spans="1:14" x14ac:dyDescent="0.25">
      <c r="A7485" s="26">
        <v>44634.488715277781</v>
      </c>
      <c r="B7485" s="23" t="s">
        <v>19</v>
      </c>
      <c r="C7485" s="23" t="s">
        <v>9548</v>
      </c>
      <c r="D7485" s="23" t="s">
        <v>9549</v>
      </c>
      <c r="E7485" s="23" t="s">
        <v>1</v>
      </c>
      <c r="F7485" s="23" t="s">
        <v>7</v>
      </c>
      <c r="G7485" s="23" t="s">
        <v>975</v>
      </c>
      <c r="H7485" s="2" t="s">
        <v>8459</v>
      </c>
      <c r="I7485" s="23" t="s">
        <v>23</v>
      </c>
      <c r="J7485" s="23"/>
      <c r="K7485" s="23" t="s">
        <v>9712</v>
      </c>
      <c r="L7485" s="23" t="s">
        <v>9538</v>
      </c>
      <c r="M7485" s="23">
        <f>YEAR(Tabla2[[#This Row],[Fecha de creación]])</f>
        <v>2022</v>
      </c>
      <c r="N7485" s="23">
        <f>MONTH(Tabla2[[#This Row],[Fecha de creación]])</f>
        <v>3</v>
      </c>
    </row>
    <row r="7486" spans="1:14" x14ac:dyDescent="0.25">
      <c r="A7486" s="26">
        <v>44634.55976851852</v>
      </c>
      <c r="B7486" s="23" t="s">
        <v>0</v>
      </c>
      <c r="C7486" s="23" t="s">
        <v>9550</v>
      </c>
      <c r="D7486" s="23" t="s">
        <v>7521</v>
      </c>
      <c r="E7486" s="23" t="s">
        <v>1</v>
      </c>
      <c r="F7486" s="23" t="s">
        <v>22</v>
      </c>
      <c r="G7486" s="23" t="s">
        <v>975</v>
      </c>
      <c r="H7486" s="2" t="s">
        <v>8893</v>
      </c>
      <c r="I7486" s="23" t="s">
        <v>7412</v>
      </c>
      <c r="J7486" s="23"/>
      <c r="K7486" s="23" t="s">
        <v>9712</v>
      </c>
      <c r="L7486" s="23" t="s">
        <v>9538</v>
      </c>
      <c r="M7486" s="23">
        <f>YEAR(Tabla2[[#This Row],[Fecha de creación]])</f>
        <v>2022</v>
      </c>
      <c r="N7486" s="23">
        <f>MONTH(Tabla2[[#This Row],[Fecha de creación]])</f>
        <v>3</v>
      </c>
    </row>
    <row r="7487" spans="1:14" x14ac:dyDescent="0.25">
      <c r="A7487" s="26">
        <v>44634.561203703706</v>
      </c>
      <c r="B7487" s="23" t="s">
        <v>0</v>
      </c>
      <c r="C7487" s="23" t="s">
        <v>9551</v>
      </c>
      <c r="D7487" s="23" t="s">
        <v>6</v>
      </c>
      <c r="E7487" s="23" t="s">
        <v>1</v>
      </c>
      <c r="F7487" s="23" t="s">
        <v>7</v>
      </c>
      <c r="G7487" s="23" t="s">
        <v>3</v>
      </c>
      <c r="I7487" s="23" t="s">
        <v>7412</v>
      </c>
      <c r="J7487" s="23"/>
      <c r="K7487" s="23" t="s">
        <v>9712</v>
      </c>
      <c r="L7487" s="23" t="s">
        <v>9538</v>
      </c>
      <c r="M7487" s="23">
        <f>YEAR(Tabla2[[#This Row],[Fecha de creación]])</f>
        <v>2022</v>
      </c>
      <c r="N7487" s="23">
        <f>MONTH(Tabla2[[#This Row],[Fecha de creación]])</f>
        <v>3</v>
      </c>
    </row>
    <row r="7488" spans="1:14" x14ac:dyDescent="0.25">
      <c r="A7488" s="26">
        <v>44634.633900462963</v>
      </c>
      <c r="B7488" s="23" t="s">
        <v>0</v>
      </c>
      <c r="C7488" s="23" t="s">
        <v>9552</v>
      </c>
      <c r="D7488" s="23" t="s">
        <v>982</v>
      </c>
      <c r="E7488" s="23" t="s">
        <v>1</v>
      </c>
      <c r="F7488" s="23" t="s">
        <v>22</v>
      </c>
      <c r="G7488" s="23" t="s">
        <v>975</v>
      </c>
      <c r="H7488" s="2" t="s">
        <v>8893</v>
      </c>
      <c r="I7488" s="23" t="s">
        <v>5999</v>
      </c>
      <c r="J7488" s="23"/>
      <c r="K7488" s="23" t="s">
        <v>9712</v>
      </c>
      <c r="L7488" s="23" t="s">
        <v>9538</v>
      </c>
      <c r="M7488" s="23">
        <f>YEAR(Tabla2[[#This Row],[Fecha de creación]])</f>
        <v>2022</v>
      </c>
      <c r="N7488" s="23">
        <f>MONTH(Tabla2[[#This Row],[Fecha de creación]])</f>
        <v>3</v>
      </c>
    </row>
    <row r="7489" spans="1:14" x14ac:dyDescent="0.25">
      <c r="A7489" s="26">
        <v>44634.635069444441</v>
      </c>
      <c r="B7489" s="23" t="s">
        <v>0</v>
      </c>
      <c r="C7489" s="23" t="s">
        <v>9553</v>
      </c>
      <c r="D7489" s="23" t="s">
        <v>982</v>
      </c>
      <c r="E7489" s="23" t="s">
        <v>1</v>
      </c>
      <c r="F7489" s="23" t="s">
        <v>22</v>
      </c>
      <c r="G7489" s="23" t="s">
        <v>975</v>
      </c>
      <c r="H7489" s="2" t="s">
        <v>8893</v>
      </c>
      <c r="I7489" s="23" t="s">
        <v>5999</v>
      </c>
      <c r="J7489" s="23"/>
      <c r="K7489" s="23" t="s">
        <v>9712</v>
      </c>
      <c r="L7489" s="23" t="s">
        <v>9538</v>
      </c>
      <c r="M7489" s="23">
        <f>YEAR(Tabla2[[#This Row],[Fecha de creación]])</f>
        <v>2022</v>
      </c>
      <c r="N7489" s="23">
        <f>MONTH(Tabla2[[#This Row],[Fecha de creación]])</f>
        <v>3</v>
      </c>
    </row>
    <row r="7490" spans="1:14" x14ac:dyDescent="0.25">
      <c r="A7490" s="26">
        <v>44634.657453703701</v>
      </c>
      <c r="B7490" s="23" t="s">
        <v>56</v>
      </c>
      <c r="C7490" s="23" t="s">
        <v>9554</v>
      </c>
      <c r="D7490" s="23" t="s">
        <v>9555</v>
      </c>
      <c r="E7490" s="23" t="s">
        <v>1</v>
      </c>
      <c r="F7490" s="23" t="s">
        <v>22</v>
      </c>
      <c r="G7490" s="23" t="s">
        <v>975</v>
      </c>
      <c r="H7490" s="2" t="s">
        <v>7744</v>
      </c>
      <c r="I7490" s="23" t="s">
        <v>4517</v>
      </c>
      <c r="J7490" s="23" t="s">
        <v>59</v>
      </c>
      <c r="K7490" s="23" t="s">
        <v>9712</v>
      </c>
      <c r="L7490" s="23" t="s">
        <v>9539</v>
      </c>
      <c r="M7490" s="23">
        <f>YEAR(Tabla2[[#This Row],[Fecha de creación]])</f>
        <v>2022</v>
      </c>
      <c r="N7490" s="23">
        <f>MONTH(Tabla2[[#This Row],[Fecha de creación]])</f>
        <v>3</v>
      </c>
    </row>
    <row r="7491" spans="1:14" x14ac:dyDescent="0.25">
      <c r="A7491" s="26">
        <v>44634.684965277775</v>
      </c>
      <c r="B7491" s="23" t="s">
        <v>189</v>
      </c>
      <c r="C7491" s="23" t="s">
        <v>9556</v>
      </c>
      <c r="D7491" s="23" t="s">
        <v>36</v>
      </c>
      <c r="E7491" s="23" t="s">
        <v>1</v>
      </c>
      <c r="F7491" s="23" t="s">
        <v>7</v>
      </c>
      <c r="G7491" s="23" t="s">
        <v>975</v>
      </c>
      <c r="H7491" s="2" t="s">
        <v>7731</v>
      </c>
      <c r="I7491" s="23" t="s">
        <v>7338</v>
      </c>
      <c r="J7491" s="23" t="s">
        <v>59</v>
      </c>
      <c r="K7491" s="23" t="s">
        <v>9712</v>
      </c>
      <c r="L7491" s="23" t="s">
        <v>9538</v>
      </c>
      <c r="M7491" s="23">
        <f>YEAR(Tabla2[[#This Row],[Fecha de creación]])</f>
        <v>2022</v>
      </c>
      <c r="N7491" s="23">
        <f>MONTH(Tabla2[[#This Row],[Fecha de creación]])</f>
        <v>3</v>
      </c>
    </row>
    <row r="7492" spans="1:14" x14ac:dyDescent="0.25">
      <c r="A7492" s="26">
        <v>44634.695555555554</v>
      </c>
      <c r="B7492" s="23" t="s">
        <v>0</v>
      </c>
      <c r="C7492" s="23" t="s">
        <v>9557</v>
      </c>
      <c r="D7492" s="23" t="s">
        <v>49</v>
      </c>
      <c r="E7492" s="23" t="s">
        <v>1</v>
      </c>
      <c r="F7492" s="23" t="s">
        <v>7</v>
      </c>
      <c r="G7492" s="23" t="s">
        <v>3</v>
      </c>
      <c r="H7492" s="2" t="s">
        <v>7745</v>
      </c>
      <c r="I7492" s="23" t="s">
        <v>9483</v>
      </c>
      <c r="J7492" s="23"/>
      <c r="K7492" s="23" t="s">
        <v>9712</v>
      </c>
      <c r="L7492" s="23" t="s">
        <v>9538</v>
      </c>
      <c r="M7492" s="23">
        <f>YEAR(Tabla2[[#This Row],[Fecha de creación]])</f>
        <v>2022</v>
      </c>
      <c r="N7492" s="23">
        <f>MONTH(Tabla2[[#This Row],[Fecha de creación]])</f>
        <v>3</v>
      </c>
    </row>
    <row r="7493" spans="1:14" x14ac:dyDescent="0.25">
      <c r="A7493" s="26">
        <v>44634.702175925922</v>
      </c>
      <c r="B7493" s="23" t="s">
        <v>0</v>
      </c>
      <c r="C7493" s="23" t="s">
        <v>9558</v>
      </c>
      <c r="D7493" s="23" t="s">
        <v>360</v>
      </c>
      <c r="E7493" s="23" t="s">
        <v>1</v>
      </c>
      <c r="F7493" s="23" t="s">
        <v>2</v>
      </c>
      <c r="G7493" s="23" t="s">
        <v>3</v>
      </c>
      <c r="H7493" s="2" t="s">
        <v>7732</v>
      </c>
      <c r="I7493" s="23" t="s">
        <v>5999</v>
      </c>
      <c r="J7493" s="23"/>
      <c r="K7493" s="23" t="s">
        <v>9712</v>
      </c>
      <c r="L7493" s="23" t="s">
        <v>9538</v>
      </c>
      <c r="M7493" s="23">
        <f>YEAR(Tabla2[[#This Row],[Fecha de creación]])</f>
        <v>2022</v>
      </c>
      <c r="N7493" s="23">
        <f>MONTH(Tabla2[[#This Row],[Fecha de creación]])</f>
        <v>3</v>
      </c>
    </row>
    <row r="7494" spans="1:14" x14ac:dyDescent="0.25">
      <c r="A7494" s="26">
        <v>44634.715162037035</v>
      </c>
      <c r="B7494" s="23" t="s">
        <v>0</v>
      </c>
      <c r="C7494" s="23" t="s">
        <v>9559</v>
      </c>
      <c r="D7494" s="23" t="s">
        <v>982</v>
      </c>
      <c r="E7494" s="23" t="s">
        <v>1</v>
      </c>
      <c r="F7494" s="23" t="s">
        <v>22</v>
      </c>
      <c r="G7494" s="23" t="s">
        <v>3</v>
      </c>
      <c r="H7494" s="2" t="s">
        <v>8893</v>
      </c>
      <c r="I7494" s="23" t="s">
        <v>9483</v>
      </c>
      <c r="J7494" s="23"/>
      <c r="K7494" s="23" t="s">
        <v>9712</v>
      </c>
      <c r="L7494" s="23" t="s">
        <v>9538</v>
      </c>
      <c r="M7494" s="23">
        <f>YEAR(Tabla2[[#This Row],[Fecha de creación]])</f>
        <v>2022</v>
      </c>
      <c r="N7494" s="23">
        <f>MONTH(Tabla2[[#This Row],[Fecha de creación]])</f>
        <v>3</v>
      </c>
    </row>
    <row r="7495" spans="1:14" x14ac:dyDescent="0.25">
      <c r="A7495" s="26">
        <v>44634.716423611113</v>
      </c>
      <c r="B7495" s="23" t="s">
        <v>0</v>
      </c>
      <c r="C7495" s="23" t="s">
        <v>9560</v>
      </c>
      <c r="D7495" s="23" t="s">
        <v>982</v>
      </c>
      <c r="E7495" s="23" t="s">
        <v>1</v>
      </c>
      <c r="F7495" s="23" t="s">
        <v>22</v>
      </c>
      <c r="G7495" s="23" t="s">
        <v>975</v>
      </c>
      <c r="H7495" s="2" t="s">
        <v>8893</v>
      </c>
      <c r="I7495" s="23" t="s">
        <v>9483</v>
      </c>
      <c r="J7495" s="23"/>
      <c r="K7495" s="23" t="s">
        <v>9712</v>
      </c>
      <c r="L7495" s="23" t="s">
        <v>9538</v>
      </c>
      <c r="M7495" s="23">
        <f>YEAR(Tabla2[[#This Row],[Fecha de creación]])</f>
        <v>2022</v>
      </c>
      <c r="N7495" s="23">
        <f>MONTH(Tabla2[[#This Row],[Fecha de creación]])</f>
        <v>3</v>
      </c>
    </row>
    <row r="7496" spans="1:14" x14ac:dyDescent="0.25">
      <c r="A7496" s="26">
        <v>44635.408645833333</v>
      </c>
      <c r="B7496" s="23" t="s">
        <v>19</v>
      </c>
      <c r="C7496" s="23" t="s">
        <v>9561</v>
      </c>
      <c r="D7496" s="23" t="s">
        <v>9562</v>
      </c>
      <c r="E7496" s="23" t="s">
        <v>1</v>
      </c>
      <c r="F7496" s="23" t="s">
        <v>7</v>
      </c>
      <c r="G7496" s="23" t="s">
        <v>975</v>
      </c>
      <c r="H7496" s="2" t="s">
        <v>8425</v>
      </c>
      <c r="I7496" s="23" t="s">
        <v>23</v>
      </c>
      <c r="J7496" s="23"/>
      <c r="K7496" s="23" t="s">
        <v>9712</v>
      </c>
      <c r="L7496" s="23" t="s">
        <v>9538</v>
      </c>
      <c r="M7496" s="23">
        <f>YEAR(Tabla2[[#This Row],[Fecha de creación]])</f>
        <v>2022</v>
      </c>
      <c r="N7496" s="23">
        <f>MONTH(Tabla2[[#This Row],[Fecha de creación]])</f>
        <v>3</v>
      </c>
    </row>
    <row r="7497" spans="1:14" x14ac:dyDescent="0.25">
      <c r="A7497" s="26">
        <v>44635.43409722222</v>
      </c>
      <c r="B7497" s="23" t="s">
        <v>19</v>
      </c>
      <c r="C7497" s="23" t="s">
        <v>9563</v>
      </c>
      <c r="D7497" s="23" t="s">
        <v>9564</v>
      </c>
      <c r="E7497" s="23" t="s">
        <v>1</v>
      </c>
      <c r="F7497" s="23" t="s">
        <v>22</v>
      </c>
      <c r="G7497" s="23" t="s">
        <v>975</v>
      </c>
      <c r="H7497" s="2" t="s">
        <v>7744</v>
      </c>
      <c r="I7497" s="23" t="s">
        <v>23</v>
      </c>
      <c r="J7497" s="23"/>
      <c r="K7497" s="23" t="s">
        <v>9712</v>
      </c>
      <c r="L7497" s="23" t="s">
        <v>9539</v>
      </c>
      <c r="M7497" s="23">
        <f>YEAR(Tabla2[[#This Row],[Fecha de creación]])</f>
        <v>2022</v>
      </c>
      <c r="N7497" s="23">
        <f>MONTH(Tabla2[[#This Row],[Fecha de creación]])</f>
        <v>3</v>
      </c>
    </row>
    <row r="7498" spans="1:14" x14ac:dyDescent="0.25">
      <c r="A7498" s="26">
        <v>44635.439328703702</v>
      </c>
      <c r="B7498" s="23" t="s">
        <v>19</v>
      </c>
      <c r="C7498" s="23" t="s">
        <v>9565</v>
      </c>
      <c r="D7498" s="23" t="s">
        <v>9566</v>
      </c>
      <c r="E7498" s="23" t="s">
        <v>1</v>
      </c>
      <c r="F7498" s="23" t="s">
        <v>7</v>
      </c>
      <c r="G7498" s="23" t="s">
        <v>975</v>
      </c>
      <c r="H7498" s="2" t="s">
        <v>7722</v>
      </c>
      <c r="I7498" s="23" t="s">
        <v>8107</v>
      </c>
      <c r="J7498" s="23"/>
      <c r="K7498" s="23" t="s">
        <v>9712</v>
      </c>
      <c r="L7498" s="23" t="s">
        <v>9539</v>
      </c>
      <c r="M7498" s="23">
        <f>YEAR(Tabla2[[#This Row],[Fecha de creación]])</f>
        <v>2022</v>
      </c>
      <c r="N7498" s="23">
        <f>MONTH(Tabla2[[#This Row],[Fecha de creación]])</f>
        <v>3</v>
      </c>
    </row>
    <row r="7499" spans="1:14" x14ac:dyDescent="0.25">
      <c r="A7499" s="26">
        <v>44635.445659722223</v>
      </c>
      <c r="B7499" s="23" t="s">
        <v>19</v>
      </c>
      <c r="C7499" s="23" t="s">
        <v>9567</v>
      </c>
      <c r="D7499" s="23" t="s">
        <v>9568</v>
      </c>
      <c r="E7499" s="23" t="s">
        <v>1</v>
      </c>
      <c r="F7499" s="23" t="s">
        <v>7</v>
      </c>
      <c r="G7499" s="23" t="s">
        <v>975</v>
      </c>
      <c r="H7499" s="2" t="s">
        <v>7745</v>
      </c>
      <c r="I7499" s="23" t="s">
        <v>23</v>
      </c>
      <c r="J7499" s="23"/>
      <c r="K7499" s="23" t="s">
        <v>9712</v>
      </c>
      <c r="L7499" s="23" t="s">
        <v>9539</v>
      </c>
      <c r="M7499" s="23">
        <f>YEAR(Tabla2[[#This Row],[Fecha de creación]])</f>
        <v>2022</v>
      </c>
      <c r="N7499" s="23">
        <f>MONTH(Tabla2[[#This Row],[Fecha de creación]])</f>
        <v>3</v>
      </c>
    </row>
    <row r="7500" spans="1:14" x14ac:dyDescent="0.25">
      <c r="A7500" s="26">
        <v>44635.458634259259</v>
      </c>
      <c r="B7500" s="23" t="s">
        <v>189</v>
      </c>
      <c r="C7500" s="23" t="s">
        <v>9569</v>
      </c>
      <c r="D7500" s="23" t="s">
        <v>7351</v>
      </c>
      <c r="E7500" s="23" t="s">
        <v>1</v>
      </c>
      <c r="F7500" s="23" t="s">
        <v>7</v>
      </c>
      <c r="G7500" s="23" t="s">
        <v>3</v>
      </c>
      <c r="H7500" s="2" t="s">
        <v>8459</v>
      </c>
      <c r="I7500" s="23" t="s">
        <v>7338</v>
      </c>
      <c r="J7500" s="23" t="s">
        <v>958</v>
      </c>
      <c r="K7500" s="23" t="s">
        <v>9712</v>
      </c>
      <c r="L7500" s="23" t="s">
        <v>9538</v>
      </c>
      <c r="M7500" s="23">
        <f>YEAR(Tabla2[[#This Row],[Fecha de creación]])</f>
        <v>2022</v>
      </c>
      <c r="N7500" s="23">
        <f>MONTH(Tabla2[[#This Row],[Fecha de creación]])</f>
        <v>3</v>
      </c>
    </row>
    <row r="7501" spans="1:14" x14ac:dyDescent="0.25">
      <c r="A7501" s="26">
        <v>44635.464965277781</v>
      </c>
      <c r="B7501" s="23" t="s">
        <v>0</v>
      </c>
      <c r="C7501" s="23" t="s">
        <v>9570</v>
      </c>
      <c r="D7501" s="23" t="s">
        <v>7521</v>
      </c>
      <c r="E7501" s="23" t="s">
        <v>1</v>
      </c>
      <c r="F7501" s="23" t="s">
        <v>22</v>
      </c>
      <c r="G7501" s="23" t="s">
        <v>975</v>
      </c>
      <c r="H7501" s="2" t="s">
        <v>8893</v>
      </c>
      <c r="I7501" s="23" t="s">
        <v>7412</v>
      </c>
      <c r="J7501" s="23"/>
      <c r="K7501" s="23" t="s">
        <v>9712</v>
      </c>
      <c r="L7501" s="23" t="s">
        <v>9538</v>
      </c>
      <c r="M7501" s="23">
        <f>YEAR(Tabla2[[#This Row],[Fecha de creación]])</f>
        <v>2022</v>
      </c>
      <c r="N7501" s="23">
        <f>MONTH(Tabla2[[#This Row],[Fecha de creación]])</f>
        <v>3</v>
      </c>
    </row>
    <row r="7502" spans="1:14" x14ac:dyDescent="0.25">
      <c r="A7502" s="26">
        <v>44635.467523148145</v>
      </c>
      <c r="B7502" s="23" t="s">
        <v>0</v>
      </c>
      <c r="C7502" s="23" t="s">
        <v>9571</v>
      </c>
      <c r="D7502" s="23" t="s">
        <v>382</v>
      </c>
      <c r="E7502" s="23" t="s">
        <v>1</v>
      </c>
      <c r="F7502" s="23" t="s">
        <v>7</v>
      </c>
      <c r="G7502" s="23" t="s">
        <v>975</v>
      </c>
      <c r="H7502" s="2" t="s">
        <v>7723</v>
      </c>
      <c r="I7502" s="23" t="s">
        <v>7412</v>
      </c>
      <c r="J7502" s="23"/>
      <c r="K7502" s="23" t="s">
        <v>9712</v>
      </c>
      <c r="L7502" s="23" t="s">
        <v>9538</v>
      </c>
      <c r="M7502" s="23">
        <f>YEAR(Tabla2[[#This Row],[Fecha de creación]])</f>
        <v>2022</v>
      </c>
      <c r="N7502" s="23">
        <f>MONTH(Tabla2[[#This Row],[Fecha de creación]])</f>
        <v>3</v>
      </c>
    </row>
    <row r="7503" spans="1:14" x14ac:dyDescent="0.25">
      <c r="A7503" s="26">
        <v>44635.469861111109</v>
      </c>
      <c r="B7503" s="23" t="s">
        <v>0</v>
      </c>
      <c r="C7503" s="23" t="s">
        <v>9572</v>
      </c>
      <c r="D7503" s="23" t="s">
        <v>49</v>
      </c>
      <c r="E7503" s="23" t="s">
        <v>1</v>
      </c>
      <c r="F7503" s="23" t="s">
        <v>7</v>
      </c>
      <c r="G7503" s="23" t="s">
        <v>975</v>
      </c>
      <c r="H7503" s="2" t="s">
        <v>7745</v>
      </c>
      <c r="I7503" s="23" t="s">
        <v>7412</v>
      </c>
      <c r="J7503" s="23"/>
      <c r="K7503" s="23" t="s">
        <v>9712</v>
      </c>
      <c r="L7503" s="23" t="s">
        <v>9538</v>
      </c>
      <c r="M7503" s="23">
        <f>YEAR(Tabla2[[#This Row],[Fecha de creación]])</f>
        <v>2022</v>
      </c>
      <c r="N7503" s="23">
        <f>MONTH(Tabla2[[#This Row],[Fecha de creación]])</f>
        <v>3</v>
      </c>
    </row>
    <row r="7504" spans="1:14" x14ac:dyDescent="0.25">
      <c r="A7504" s="26">
        <v>44635.506655092591</v>
      </c>
      <c r="B7504" s="23" t="s">
        <v>0</v>
      </c>
      <c r="C7504" s="23" t="s">
        <v>9573</v>
      </c>
      <c r="D7504" s="23" t="s">
        <v>9574</v>
      </c>
      <c r="E7504" s="23" t="s">
        <v>1</v>
      </c>
      <c r="F7504" s="23" t="s">
        <v>7</v>
      </c>
      <c r="G7504" s="23" t="s">
        <v>975</v>
      </c>
      <c r="H7504" s="2" t="s">
        <v>7736</v>
      </c>
      <c r="I7504" s="23" t="s">
        <v>7412</v>
      </c>
      <c r="J7504" s="23" t="s">
        <v>59</v>
      </c>
      <c r="K7504" s="23" t="s">
        <v>9712</v>
      </c>
      <c r="L7504" s="23" t="s">
        <v>9538</v>
      </c>
      <c r="M7504" s="23">
        <f>YEAR(Tabla2[[#This Row],[Fecha de creación]])</f>
        <v>2022</v>
      </c>
      <c r="N7504" s="23">
        <f>MONTH(Tabla2[[#This Row],[Fecha de creación]])</f>
        <v>3</v>
      </c>
    </row>
    <row r="7505" spans="1:14" x14ac:dyDescent="0.25">
      <c r="A7505" s="26">
        <v>44635.528865740744</v>
      </c>
      <c r="B7505" s="23" t="s">
        <v>0</v>
      </c>
      <c r="C7505" s="23" t="s">
        <v>9575</v>
      </c>
      <c r="D7505" s="23" t="s">
        <v>382</v>
      </c>
      <c r="E7505" s="23" t="s">
        <v>1</v>
      </c>
      <c r="F7505" s="23" t="s">
        <v>7</v>
      </c>
      <c r="G7505" s="23" t="s">
        <v>975</v>
      </c>
      <c r="H7505" s="2" t="s">
        <v>7723</v>
      </c>
      <c r="I7505" s="23" t="s">
        <v>7412</v>
      </c>
      <c r="J7505" s="23"/>
      <c r="K7505" s="23" t="s">
        <v>9712</v>
      </c>
      <c r="L7505" s="23" t="s">
        <v>9538</v>
      </c>
      <c r="M7505" s="23">
        <f>YEAR(Tabla2[[#This Row],[Fecha de creación]])</f>
        <v>2022</v>
      </c>
      <c r="N7505" s="23">
        <f>MONTH(Tabla2[[#This Row],[Fecha de creación]])</f>
        <v>3</v>
      </c>
    </row>
    <row r="7506" spans="1:14" x14ac:dyDescent="0.25">
      <c r="A7506" s="26">
        <v>44635.583356481482</v>
      </c>
      <c r="B7506" s="23" t="s">
        <v>19</v>
      </c>
      <c r="C7506" s="23" t="s">
        <v>9576</v>
      </c>
      <c r="D7506" s="23" t="s">
        <v>9577</v>
      </c>
      <c r="E7506" s="23" t="s">
        <v>1</v>
      </c>
      <c r="F7506" s="23" t="s">
        <v>7</v>
      </c>
      <c r="G7506" s="23" t="s">
        <v>975</v>
      </c>
      <c r="H7506" s="2" t="s">
        <v>8559</v>
      </c>
      <c r="I7506" s="23" t="s">
        <v>23</v>
      </c>
      <c r="J7506" s="23"/>
      <c r="K7506" s="23" t="s">
        <v>9712</v>
      </c>
      <c r="L7506" s="23" t="s">
        <v>9538</v>
      </c>
      <c r="M7506" s="23">
        <f>YEAR(Tabla2[[#This Row],[Fecha de creación]])</f>
        <v>2022</v>
      </c>
      <c r="N7506" s="23">
        <f>MONTH(Tabla2[[#This Row],[Fecha de creación]])</f>
        <v>3</v>
      </c>
    </row>
    <row r="7507" spans="1:14" x14ac:dyDescent="0.25">
      <c r="A7507" s="26">
        <v>44635.596273148149</v>
      </c>
      <c r="B7507" s="23" t="s">
        <v>100</v>
      </c>
      <c r="C7507" s="23" t="s">
        <v>9578</v>
      </c>
      <c r="D7507" s="23" t="s">
        <v>49</v>
      </c>
      <c r="E7507" s="23" t="s">
        <v>1</v>
      </c>
      <c r="F7507" s="23" t="s">
        <v>7</v>
      </c>
      <c r="G7507" s="23" t="s">
        <v>3</v>
      </c>
      <c r="H7507" s="2" t="s">
        <v>7745</v>
      </c>
      <c r="I7507" s="23" t="s">
        <v>9485</v>
      </c>
      <c r="J7507" s="23"/>
      <c r="K7507" s="23" t="s">
        <v>9712</v>
      </c>
      <c r="L7507" s="23" t="s">
        <v>9538</v>
      </c>
      <c r="M7507" s="23">
        <f>YEAR(Tabla2[[#This Row],[Fecha de creación]])</f>
        <v>2022</v>
      </c>
      <c r="N7507" s="23">
        <f>MONTH(Tabla2[[#This Row],[Fecha de creación]])</f>
        <v>3</v>
      </c>
    </row>
    <row r="7508" spans="1:14" x14ac:dyDescent="0.25">
      <c r="A7508" s="26">
        <v>44635.603935185187</v>
      </c>
      <c r="B7508" s="23" t="s">
        <v>100</v>
      </c>
      <c r="C7508" s="23" t="s">
        <v>9579</v>
      </c>
      <c r="D7508" s="23" t="s">
        <v>49</v>
      </c>
      <c r="E7508" s="23" t="s">
        <v>1</v>
      </c>
      <c r="F7508" s="23" t="s">
        <v>7</v>
      </c>
      <c r="G7508" s="23" t="s">
        <v>3</v>
      </c>
      <c r="H7508" s="2" t="s">
        <v>7745</v>
      </c>
      <c r="I7508" s="23" t="s">
        <v>9485</v>
      </c>
      <c r="J7508" s="23"/>
      <c r="K7508" s="23" t="s">
        <v>9712</v>
      </c>
      <c r="L7508" s="23" t="s">
        <v>9538</v>
      </c>
      <c r="M7508" s="23">
        <f>YEAR(Tabla2[[#This Row],[Fecha de creación]])</f>
        <v>2022</v>
      </c>
      <c r="N7508" s="23">
        <f>MONTH(Tabla2[[#This Row],[Fecha de creación]])</f>
        <v>3</v>
      </c>
    </row>
    <row r="7509" spans="1:14" x14ac:dyDescent="0.25">
      <c r="A7509" s="26">
        <v>44635.611261574071</v>
      </c>
      <c r="B7509" s="23" t="s">
        <v>0</v>
      </c>
      <c r="C7509" s="23" t="s">
        <v>9580</v>
      </c>
      <c r="D7509" s="23" t="s">
        <v>223</v>
      </c>
      <c r="E7509" s="23" t="s">
        <v>1</v>
      </c>
      <c r="F7509" s="23" t="s">
        <v>7</v>
      </c>
      <c r="G7509" s="23" t="s">
        <v>3</v>
      </c>
      <c r="H7509" s="2" t="s">
        <v>7725</v>
      </c>
      <c r="I7509" s="23" t="s">
        <v>9483</v>
      </c>
      <c r="J7509" s="23"/>
      <c r="K7509" s="23" t="s">
        <v>9712</v>
      </c>
      <c r="L7509" s="23" t="s">
        <v>9538</v>
      </c>
      <c r="M7509" s="23">
        <f>YEAR(Tabla2[[#This Row],[Fecha de creación]])</f>
        <v>2022</v>
      </c>
      <c r="N7509" s="23">
        <f>MONTH(Tabla2[[#This Row],[Fecha de creación]])</f>
        <v>3</v>
      </c>
    </row>
    <row r="7510" spans="1:14" x14ac:dyDescent="0.25">
      <c r="A7510" s="26">
        <v>44635.627986111111</v>
      </c>
      <c r="B7510" s="23" t="s">
        <v>0</v>
      </c>
      <c r="C7510" s="23" t="s">
        <v>9581</v>
      </c>
      <c r="D7510" s="23" t="s">
        <v>382</v>
      </c>
      <c r="E7510" s="23" t="s">
        <v>1</v>
      </c>
      <c r="F7510" s="23" t="s">
        <v>7</v>
      </c>
      <c r="G7510" s="23" t="s">
        <v>975</v>
      </c>
      <c r="H7510" s="2" t="s">
        <v>7723</v>
      </c>
      <c r="I7510" s="23" t="s">
        <v>7412</v>
      </c>
      <c r="J7510" s="23"/>
      <c r="K7510" s="23" t="s">
        <v>9712</v>
      </c>
      <c r="L7510" s="23" t="s">
        <v>9538</v>
      </c>
      <c r="M7510" s="23">
        <f>YEAR(Tabla2[[#This Row],[Fecha de creación]])</f>
        <v>2022</v>
      </c>
      <c r="N7510" s="23">
        <f>MONTH(Tabla2[[#This Row],[Fecha de creación]])</f>
        <v>3</v>
      </c>
    </row>
    <row r="7511" spans="1:14" x14ac:dyDescent="0.25">
      <c r="A7511" s="26">
        <v>44635.663391203707</v>
      </c>
      <c r="B7511" s="23" t="s">
        <v>0</v>
      </c>
      <c r="C7511" s="23" t="s">
        <v>9582</v>
      </c>
      <c r="D7511" s="23" t="s">
        <v>49</v>
      </c>
      <c r="E7511" s="23" t="s">
        <v>1</v>
      </c>
      <c r="F7511" s="23" t="s">
        <v>7</v>
      </c>
      <c r="G7511" s="23" t="s">
        <v>975</v>
      </c>
      <c r="H7511" s="2" t="s">
        <v>7745</v>
      </c>
      <c r="I7511" s="23" t="s">
        <v>7412</v>
      </c>
      <c r="J7511" s="23"/>
      <c r="K7511" s="23" t="s">
        <v>9712</v>
      </c>
      <c r="L7511" s="23" t="s">
        <v>9538</v>
      </c>
      <c r="M7511" s="23">
        <f>YEAR(Tabla2[[#This Row],[Fecha de creación]])</f>
        <v>2022</v>
      </c>
      <c r="N7511" s="23">
        <f>MONTH(Tabla2[[#This Row],[Fecha de creación]])</f>
        <v>3</v>
      </c>
    </row>
    <row r="7512" spans="1:14" x14ac:dyDescent="0.25">
      <c r="A7512" s="26">
        <v>44635.664629629631</v>
      </c>
      <c r="B7512" s="23" t="s">
        <v>0</v>
      </c>
      <c r="C7512" s="23" t="s">
        <v>9583</v>
      </c>
      <c r="D7512" s="23" t="s">
        <v>49</v>
      </c>
      <c r="E7512" s="23" t="s">
        <v>1</v>
      </c>
      <c r="F7512" s="23" t="s">
        <v>7</v>
      </c>
      <c r="G7512" s="23" t="s">
        <v>975</v>
      </c>
      <c r="H7512" s="2" t="s">
        <v>7745</v>
      </c>
      <c r="I7512" s="23" t="s">
        <v>7412</v>
      </c>
      <c r="J7512" s="23"/>
      <c r="K7512" s="23" t="s">
        <v>9712</v>
      </c>
      <c r="L7512" s="23" t="s">
        <v>9538</v>
      </c>
      <c r="M7512" s="23">
        <f>YEAR(Tabla2[[#This Row],[Fecha de creación]])</f>
        <v>2022</v>
      </c>
      <c r="N7512" s="23">
        <f>MONTH(Tabla2[[#This Row],[Fecha de creación]])</f>
        <v>3</v>
      </c>
    </row>
    <row r="7513" spans="1:14" x14ac:dyDescent="0.25">
      <c r="A7513" s="26">
        <v>44635.675381944442</v>
      </c>
      <c r="B7513" s="23" t="s">
        <v>100</v>
      </c>
      <c r="C7513" s="23" t="s">
        <v>9584</v>
      </c>
      <c r="D7513" s="23" t="s">
        <v>8927</v>
      </c>
      <c r="E7513" s="23" t="s">
        <v>1</v>
      </c>
      <c r="F7513" s="23" t="s">
        <v>7</v>
      </c>
      <c r="G7513" s="23" t="s">
        <v>975</v>
      </c>
      <c r="H7513" s="2" t="s">
        <v>7730</v>
      </c>
      <c r="I7513" s="23" t="s">
        <v>7966</v>
      </c>
      <c r="J7513" s="23" t="s">
        <v>958</v>
      </c>
      <c r="K7513" s="23" t="s">
        <v>9712</v>
      </c>
      <c r="L7513" s="23" t="s">
        <v>9538</v>
      </c>
      <c r="M7513" s="23">
        <f>YEAR(Tabla2[[#This Row],[Fecha de creación]])</f>
        <v>2022</v>
      </c>
      <c r="N7513" s="23">
        <f>MONTH(Tabla2[[#This Row],[Fecha de creación]])</f>
        <v>3</v>
      </c>
    </row>
    <row r="7514" spans="1:14" x14ac:dyDescent="0.25">
      <c r="A7514" s="26">
        <v>44635.681331018517</v>
      </c>
      <c r="B7514" s="23" t="s">
        <v>100</v>
      </c>
      <c r="C7514" s="23" t="s">
        <v>9585</v>
      </c>
      <c r="D7514" s="23" t="s">
        <v>8927</v>
      </c>
      <c r="E7514" s="23" t="s">
        <v>1</v>
      </c>
      <c r="F7514" s="23" t="s">
        <v>7</v>
      </c>
      <c r="G7514" s="23" t="s">
        <v>975</v>
      </c>
      <c r="H7514" s="2" t="s">
        <v>7730</v>
      </c>
      <c r="I7514" s="23" t="s">
        <v>7966</v>
      </c>
      <c r="J7514" s="23" t="s">
        <v>958</v>
      </c>
      <c r="K7514" s="23" t="s">
        <v>9712</v>
      </c>
      <c r="L7514" s="23" t="s">
        <v>9538</v>
      </c>
      <c r="M7514" s="23">
        <f>YEAR(Tabla2[[#This Row],[Fecha de creación]])</f>
        <v>2022</v>
      </c>
      <c r="N7514" s="23">
        <f>MONTH(Tabla2[[#This Row],[Fecha de creación]])</f>
        <v>3</v>
      </c>
    </row>
    <row r="7515" spans="1:14" x14ac:dyDescent="0.25">
      <c r="A7515" s="26">
        <v>44635.692175925928</v>
      </c>
      <c r="B7515" s="23" t="s">
        <v>100</v>
      </c>
      <c r="C7515" s="23" t="s">
        <v>9586</v>
      </c>
      <c r="D7515" s="23" t="s">
        <v>8927</v>
      </c>
      <c r="E7515" s="23" t="s">
        <v>1</v>
      </c>
      <c r="F7515" s="23" t="s">
        <v>7</v>
      </c>
      <c r="G7515" s="23" t="s">
        <v>975</v>
      </c>
      <c r="H7515" s="2" t="s">
        <v>7730</v>
      </c>
      <c r="I7515" s="23" t="s">
        <v>7966</v>
      </c>
      <c r="J7515" s="23" t="s">
        <v>958</v>
      </c>
      <c r="K7515" s="23" t="s">
        <v>9712</v>
      </c>
      <c r="L7515" s="23" t="s">
        <v>9538</v>
      </c>
      <c r="M7515" s="23">
        <f>YEAR(Tabla2[[#This Row],[Fecha de creación]])</f>
        <v>2022</v>
      </c>
      <c r="N7515" s="23">
        <f>MONTH(Tabla2[[#This Row],[Fecha de creación]])</f>
        <v>3</v>
      </c>
    </row>
    <row r="7516" spans="1:14" x14ac:dyDescent="0.25">
      <c r="A7516" s="26">
        <v>44635.694745370369</v>
      </c>
      <c r="B7516" s="23" t="s">
        <v>100</v>
      </c>
      <c r="C7516" s="23" t="s">
        <v>9587</v>
      </c>
      <c r="D7516" s="23" t="s">
        <v>8927</v>
      </c>
      <c r="E7516" s="23" t="s">
        <v>1</v>
      </c>
      <c r="F7516" s="23" t="s">
        <v>7</v>
      </c>
      <c r="G7516" s="23" t="s">
        <v>975</v>
      </c>
      <c r="H7516" s="2" t="s">
        <v>7730</v>
      </c>
      <c r="I7516" s="23" t="s">
        <v>7966</v>
      </c>
      <c r="J7516" s="23" t="s">
        <v>958</v>
      </c>
      <c r="K7516" s="23" t="s">
        <v>9712</v>
      </c>
      <c r="L7516" s="23" t="s">
        <v>9538</v>
      </c>
      <c r="M7516" s="23">
        <f>YEAR(Tabla2[[#This Row],[Fecha de creación]])</f>
        <v>2022</v>
      </c>
      <c r="N7516" s="23">
        <f>MONTH(Tabla2[[#This Row],[Fecha de creación]])</f>
        <v>3</v>
      </c>
    </row>
    <row r="7517" spans="1:14" x14ac:dyDescent="0.25">
      <c r="A7517" s="26">
        <v>44635.695925925924</v>
      </c>
      <c r="B7517" s="23" t="s">
        <v>100</v>
      </c>
      <c r="C7517" s="23" t="s">
        <v>9588</v>
      </c>
      <c r="D7517" s="23" t="s">
        <v>8927</v>
      </c>
      <c r="E7517" s="23" t="s">
        <v>1</v>
      </c>
      <c r="F7517" s="23" t="s">
        <v>7</v>
      </c>
      <c r="G7517" s="23" t="s">
        <v>975</v>
      </c>
      <c r="H7517" s="2" t="s">
        <v>7730</v>
      </c>
      <c r="I7517" s="23" t="s">
        <v>7966</v>
      </c>
      <c r="J7517" s="23" t="s">
        <v>958</v>
      </c>
      <c r="K7517" s="23" t="s">
        <v>9712</v>
      </c>
      <c r="L7517" s="23" t="s">
        <v>9538</v>
      </c>
      <c r="M7517" s="23">
        <f>YEAR(Tabla2[[#This Row],[Fecha de creación]])</f>
        <v>2022</v>
      </c>
      <c r="N7517" s="23">
        <f>MONTH(Tabla2[[#This Row],[Fecha de creación]])</f>
        <v>3</v>
      </c>
    </row>
    <row r="7518" spans="1:14" x14ac:dyDescent="0.25">
      <c r="A7518" s="26">
        <v>44636.435752314814</v>
      </c>
      <c r="B7518" s="23" t="s">
        <v>56</v>
      </c>
      <c r="C7518" s="23" t="s">
        <v>9589</v>
      </c>
      <c r="D7518" s="23" t="s">
        <v>7953</v>
      </c>
      <c r="E7518" s="23" t="s">
        <v>1</v>
      </c>
      <c r="F7518" s="23" t="s">
        <v>22</v>
      </c>
      <c r="G7518" s="23" t="s">
        <v>975</v>
      </c>
      <c r="H7518" s="2" t="s">
        <v>7734</v>
      </c>
      <c r="I7518" s="23" t="s">
        <v>7342</v>
      </c>
      <c r="J7518" s="23" t="s">
        <v>958</v>
      </c>
      <c r="K7518" s="23" t="s">
        <v>9712</v>
      </c>
      <c r="L7518" s="23" t="s">
        <v>9538</v>
      </c>
      <c r="M7518" s="23">
        <f>YEAR(Tabla2[[#This Row],[Fecha de creación]])</f>
        <v>2022</v>
      </c>
      <c r="N7518" s="23">
        <f>MONTH(Tabla2[[#This Row],[Fecha de creación]])</f>
        <v>3</v>
      </c>
    </row>
    <row r="7519" spans="1:14" x14ac:dyDescent="0.25">
      <c r="A7519" s="26">
        <v>44636.439166666663</v>
      </c>
      <c r="B7519" s="23" t="s">
        <v>56</v>
      </c>
      <c r="C7519" s="23" t="s">
        <v>9590</v>
      </c>
      <c r="D7519" s="23" t="s">
        <v>535</v>
      </c>
      <c r="E7519" s="23" t="s">
        <v>1</v>
      </c>
      <c r="F7519" s="23" t="s">
        <v>22</v>
      </c>
      <c r="G7519" s="23" t="s">
        <v>975</v>
      </c>
      <c r="H7519" s="2" t="s">
        <v>7743</v>
      </c>
      <c r="I7519" s="23" t="s">
        <v>4517</v>
      </c>
      <c r="J7519" s="23" t="s">
        <v>59</v>
      </c>
      <c r="K7519" s="23" t="s">
        <v>9712</v>
      </c>
      <c r="L7519" s="23" t="s">
        <v>9538</v>
      </c>
      <c r="M7519" s="23">
        <f>YEAR(Tabla2[[#This Row],[Fecha de creación]])</f>
        <v>2022</v>
      </c>
      <c r="N7519" s="23">
        <f>MONTH(Tabla2[[#This Row],[Fecha de creación]])</f>
        <v>3</v>
      </c>
    </row>
    <row r="7520" spans="1:14" x14ac:dyDescent="0.25">
      <c r="A7520" s="26">
        <v>44636.440416666665</v>
      </c>
      <c r="B7520" s="23" t="s">
        <v>56</v>
      </c>
      <c r="C7520" s="23" t="s">
        <v>9591</v>
      </c>
      <c r="D7520" s="23" t="s">
        <v>7953</v>
      </c>
      <c r="E7520" s="23" t="s">
        <v>1</v>
      </c>
      <c r="F7520" s="23" t="s">
        <v>22</v>
      </c>
      <c r="G7520" s="23" t="s">
        <v>975</v>
      </c>
      <c r="H7520" s="2" t="s">
        <v>7734</v>
      </c>
      <c r="I7520" s="23" t="s">
        <v>7342</v>
      </c>
      <c r="J7520" s="23" t="s">
        <v>59</v>
      </c>
      <c r="K7520" s="23" t="s">
        <v>9712</v>
      </c>
      <c r="L7520" s="23" t="s">
        <v>9539</v>
      </c>
      <c r="M7520" s="23">
        <f>YEAR(Tabla2[[#This Row],[Fecha de creación]])</f>
        <v>2022</v>
      </c>
      <c r="N7520" s="23">
        <f>MONTH(Tabla2[[#This Row],[Fecha de creación]])</f>
        <v>3</v>
      </c>
    </row>
    <row r="7521" spans="1:14" x14ac:dyDescent="0.25">
      <c r="A7521" s="26">
        <v>44636.442881944444</v>
      </c>
      <c r="B7521" s="23" t="s">
        <v>56</v>
      </c>
      <c r="C7521" s="23" t="s">
        <v>9592</v>
      </c>
      <c r="D7521" s="23" t="s">
        <v>7268</v>
      </c>
      <c r="E7521" s="23" t="s">
        <v>1</v>
      </c>
      <c r="F7521" s="23" t="s">
        <v>22</v>
      </c>
      <c r="G7521" s="23" t="s">
        <v>975</v>
      </c>
      <c r="H7521" s="2" t="s">
        <v>8893</v>
      </c>
      <c r="I7521" s="23" t="s">
        <v>4517</v>
      </c>
      <c r="J7521" s="23" t="s">
        <v>59</v>
      </c>
      <c r="K7521" s="23" t="s">
        <v>9712</v>
      </c>
      <c r="L7521" s="23" t="s">
        <v>9539</v>
      </c>
      <c r="M7521" s="23">
        <f>YEAR(Tabla2[[#This Row],[Fecha de creación]])</f>
        <v>2022</v>
      </c>
      <c r="N7521" s="23">
        <f>MONTH(Tabla2[[#This Row],[Fecha de creación]])</f>
        <v>3</v>
      </c>
    </row>
    <row r="7522" spans="1:14" x14ac:dyDescent="0.25">
      <c r="A7522" s="26">
        <v>44636.443009259259</v>
      </c>
      <c r="B7522" s="23" t="s">
        <v>56</v>
      </c>
      <c r="C7522" s="23" t="s">
        <v>9593</v>
      </c>
      <c r="D7522" s="23" t="s">
        <v>7953</v>
      </c>
      <c r="E7522" s="23" t="s">
        <v>1</v>
      </c>
      <c r="F7522" s="23" t="s">
        <v>22</v>
      </c>
      <c r="G7522" s="23" t="s">
        <v>975</v>
      </c>
      <c r="H7522" s="2" t="s">
        <v>7734</v>
      </c>
      <c r="I7522" s="23" t="s">
        <v>7342</v>
      </c>
      <c r="J7522" s="23" t="s">
        <v>958</v>
      </c>
      <c r="K7522" s="23" t="s">
        <v>9712</v>
      </c>
      <c r="L7522" s="23" t="s">
        <v>9538</v>
      </c>
      <c r="M7522" s="23">
        <f>YEAR(Tabla2[[#This Row],[Fecha de creación]])</f>
        <v>2022</v>
      </c>
      <c r="N7522" s="23">
        <f>MONTH(Tabla2[[#This Row],[Fecha de creación]])</f>
        <v>3</v>
      </c>
    </row>
    <row r="7523" spans="1:14" x14ac:dyDescent="0.25">
      <c r="A7523" s="26">
        <v>44636.444328703707</v>
      </c>
      <c r="B7523" s="23" t="s">
        <v>19</v>
      </c>
      <c r="C7523" s="23" t="s">
        <v>9594</v>
      </c>
      <c r="D7523" s="23" t="s">
        <v>9595</v>
      </c>
      <c r="E7523" s="23" t="s">
        <v>1</v>
      </c>
      <c r="F7523" s="23" t="s">
        <v>7</v>
      </c>
      <c r="G7523" s="23" t="s">
        <v>975</v>
      </c>
      <c r="H7523" s="2" t="s">
        <v>8425</v>
      </c>
      <c r="I7523" s="23" t="s">
        <v>23</v>
      </c>
      <c r="J7523" s="23"/>
      <c r="K7523" s="23" t="s">
        <v>9712</v>
      </c>
      <c r="L7523" s="23" t="s">
        <v>9538</v>
      </c>
      <c r="M7523" s="23">
        <f>YEAR(Tabla2[[#This Row],[Fecha de creación]])</f>
        <v>2022</v>
      </c>
      <c r="N7523" s="23">
        <f>MONTH(Tabla2[[#This Row],[Fecha de creación]])</f>
        <v>3</v>
      </c>
    </row>
    <row r="7524" spans="1:14" x14ac:dyDescent="0.25">
      <c r="A7524" s="26">
        <v>44636.444988425923</v>
      </c>
      <c r="B7524" s="23" t="s">
        <v>189</v>
      </c>
      <c r="C7524" s="23" t="s">
        <v>9596</v>
      </c>
      <c r="D7524" s="23" t="s">
        <v>9597</v>
      </c>
      <c r="E7524" s="23" t="s">
        <v>1</v>
      </c>
      <c r="F7524" s="23" t="s">
        <v>22</v>
      </c>
      <c r="G7524" s="23" t="s">
        <v>975</v>
      </c>
      <c r="H7524" s="2" t="s">
        <v>7734</v>
      </c>
      <c r="I7524" s="23" t="s">
        <v>4486</v>
      </c>
      <c r="J7524" s="23" t="s">
        <v>958</v>
      </c>
      <c r="K7524" s="23" t="s">
        <v>9712</v>
      </c>
      <c r="L7524" s="23" t="s">
        <v>9538</v>
      </c>
      <c r="M7524" s="23">
        <f>YEAR(Tabla2[[#This Row],[Fecha de creación]])</f>
        <v>2022</v>
      </c>
      <c r="N7524" s="23">
        <f>MONTH(Tabla2[[#This Row],[Fecha de creación]])</f>
        <v>3</v>
      </c>
    </row>
    <row r="7525" spans="1:14" x14ac:dyDescent="0.25">
      <c r="A7525" s="26">
        <v>44636.491354166668</v>
      </c>
      <c r="B7525" s="23" t="s">
        <v>0</v>
      </c>
      <c r="C7525" s="23" t="s">
        <v>9598</v>
      </c>
      <c r="D7525" s="23" t="s">
        <v>6237</v>
      </c>
      <c r="E7525" s="23" t="s">
        <v>1</v>
      </c>
      <c r="F7525" s="23" t="s">
        <v>7</v>
      </c>
      <c r="G7525" s="23" t="s">
        <v>975</v>
      </c>
      <c r="H7525" s="2" t="s">
        <v>7748</v>
      </c>
      <c r="I7525" s="23" t="s">
        <v>7412</v>
      </c>
      <c r="J7525" s="23"/>
      <c r="K7525" s="23" t="s">
        <v>9712</v>
      </c>
      <c r="L7525" s="23" t="s">
        <v>9538</v>
      </c>
      <c r="M7525" s="23">
        <f>YEAR(Tabla2[[#This Row],[Fecha de creación]])</f>
        <v>2022</v>
      </c>
      <c r="N7525" s="23">
        <f>MONTH(Tabla2[[#This Row],[Fecha de creación]])</f>
        <v>3</v>
      </c>
    </row>
    <row r="7526" spans="1:14" x14ac:dyDescent="0.25">
      <c r="A7526" s="26">
        <v>44636.49560185185</v>
      </c>
      <c r="B7526" s="23" t="s">
        <v>0</v>
      </c>
      <c r="C7526" s="23" t="s">
        <v>9599</v>
      </c>
      <c r="D7526" s="23" t="s">
        <v>999</v>
      </c>
      <c r="E7526" s="23" t="s">
        <v>1</v>
      </c>
      <c r="F7526" s="23" t="s">
        <v>22</v>
      </c>
      <c r="G7526" s="23" t="s">
        <v>975</v>
      </c>
      <c r="H7526" s="2" t="s">
        <v>7764</v>
      </c>
      <c r="I7526" s="23" t="s">
        <v>7412</v>
      </c>
      <c r="J7526" s="23"/>
      <c r="K7526" s="23" t="s">
        <v>9712</v>
      </c>
      <c r="L7526" s="23" t="s">
        <v>9538</v>
      </c>
      <c r="M7526" s="23">
        <f>YEAR(Tabla2[[#This Row],[Fecha de creación]])</f>
        <v>2022</v>
      </c>
      <c r="N7526" s="23">
        <f>MONTH(Tabla2[[#This Row],[Fecha de creación]])</f>
        <v>3</v>
      </c>
    </row>
    <row r="7527" spans="1:14" x14ac:dyDescent="0.25">
      <c r="A7527" s="26">
        <v>44636.496793981481</v>
      </c>
      <c r="B7527" s="23" t="s">
        <v>19</v>
      </c>
      <c r="C7527" s="23" t="s">
        <v>9600</v>
      </c>
      <c r="D7527" s="23" t="s">
        <v>9601</v>
      </c>
      <c r="E7527" s="23" t="s">
        <v>1</v>
      </c>
      <c r="F7527" s="23" t="s">
        <v>7</v>
      </c>
      <c r="G7527" s="23" t="s">
        <v>975</v>
      </c>
      <c r="H7527" s="2" t="s">
        <v>8397</v>
      </c>
      <c r="I7527" s="23" t="s">
        <v>23</v>
      </c>
      <c r="J7527" s="23"/>
      <c r="K7527" s="23" t="s">
        <v>9712</v>
      </c>
      <c r="L7527" s="23" t="s">
        <v>9538</v>
      </c>
      <c r="M7527" s="23">
        <f>YEAR(Tabla2[[#This Row],[Fecha de creación]])</f>
        <v>2022</v>
      </c>
      <c r="N7527" s="23">
        <f>MONTH(Tabla2[[#This Row],[Fecha de creación]])</f>
        <v>3</v>
      </c>
    </row>
    <row r="7528" spans="1:14" x14ac:dyDescent="0.25">
      <c r="A7528" s="26">
        <v>44636.499178240738</v>
      </c>
      <c r="B7528" s="23" t="s">
        <v>19</v>
      </c>
      <c r="C7528" s="23" t="s">
        <v>9602</v>
      </c>
      <c r="D7528" s="23" t="s">
        <v>9603</v>
      </c>
      <c r="E7528" s="23" t="s">
        <v>1</v>
      </c>
      <c r="F7528" s="23" t="s">
        <v>7</v>
      </c>
      <c r="G7528" s="23" t="s">
        <v>975</v>
      </c>
      <c r="H7528" s="2" t="s">
        <v>7758</v>
      </c>
      <c r="I7528" s="23" t="s">
        <v>23</v>
      </c>
      <c r="J7528" s="23"/>
      <c r="K7528" s="23" t="s">
        <v>9712</v>
      </c>
      <c r="L7528" s="23" t="s">
        <v>9538</v>
      </c>
      <c r="M7528" s="23">
        <f>YEAR(Tabla2[[#This Row],[Fecha de creación]])</f>
        <v>2022</v>
      </c>
      <c r="N7528" s="23">
        <f>MONTH(Tabla2[[#This Row],[Fecha de creación]])</f>
        <v>3</v>
      </c>
    </row>
    <row r="7529" spans="1:14" x14ac:dyDescent="0.25">
      <c r="A7529" s="26">
        <v>44636.512604166666</v>
      </c>
      <c r="B7529" s="23" t="s">
        <v>56</v>
      </c>
      <c r="C7529" s="23" t="s">
        <v>9604</v>
      </c>
      <c r="D7529" s="23" t="s">
        <v>4281</v>
      </c>
      <c r="E7529" s="23" t="s">
        <v>1</v>
      </c>
      <c r="F7529" s="23" t="s">
        <v>7</v>
      </c>
      <c r="G7529" s="23" t="s">
        <v>975</v>
      </c>
      <c r="H7529" s="2" t="s">
        <v>7722</v>
      </c>
      <c r="I7529" s="23" t="s">
        <v>7342</v>
      </c>
      <c r="J7529" s="23" t="s">
        <v>59</v>
      </c>
      <c r="K7529" s="23" t="s">
        <v>9712</v>
      </c>
      <c r="L7529" s="23" t="s">
        <v>9538</v>
      </c>
      <c r="M7529" s="23">
        <f>YEAR(Tabla2[[#This Row],[Fecha de creación]])</f>
        <v>2022</v>
      </c>
      <c r="N7529" s="23">
        <f>MONTH(Tabla2[[#This Row],[Fecha de creación]])</f>
        <v>3</v>
      </c>
    </row>
    <row r="7530" spans="1:14" x14ac:dyDescent="0.25">
      <c r="A7530" s="26">
        <v>44636.521932870368</v>
      </c>
      <c r="B7530" s="23" t="s">
        <v>19</v>
      </c>
      <c r="C7530" s="23" t="s">
        <v>9605</v>
      </c>
      <c r="D7530" s="23" t="s">
        <v>9606</v>
      </c>
      <c r="E7530" s="23" t="s">
        <v>1</v>
      </c>
      <c r="F7530" s="23" t="s">
        <v>7</v>
      </c>
      <c r="G7530" s="23" t="s">
        <v>975</v>
      </c>
      <c r="H7530" s="2" t="s">
        <v>8559</v>
      </c>
      <c r="I7530" s="23" t="s">
        <v>23</v>
      </c>
      <c r="J7530" s="23"/>
      <c r="K7530" s="23" t="s">
        <v>9712</v>
      </c>
      <c r="L7530" s="23" t="s">
        <v>9538</v>
      </c>
      <c r="M7530" s="23">
        <f>YEAR(Tabla2[[#This Row],[Fecha de creación]])</f>
        <v>2022</v>
      </c>
      <c r="N7530" s="23">
        <f>MONTH(Tabla2[[#This Row],[Fecha de creación]])</f>
        <v>3</v>
      </c>
    </row>
    <row r="7531" spans="1:14" x14ac:dyDescent="0.25">
      <c r="A7531" s="26">
        <v>44636.574259259258</v>
      </c>
      <c r="B7531" s="23" t="s">
        <v>189</v>
      </c>
      <c r="C7531" s="23" t="s">
        <v>9607</v>
      </c>
      <c r="D7531" s="23" t="s">
        <v>7098</v>
      </c>
      <c r="E7531" s="23" t="s">
        <v>1</v>
      </c>
      <c r="F7531" s="23" t="s">
        <v>7</v>
      </c>
      <c r="G7531" s="23" t="s">
        <v>1551</v>
      </c>
      <c r="H7531" s="2" t="s">
        <v>7742</v>
      </c>
      <c r="I7531" s="23" t="s">
        <v>7524</v>
      </c>
      <c r="J7531" s="23" t="s">
        <v>59</v>
      </c>
      <c r="K7531" s="23" t="s">
        <v>9712</v>
      </c>
      <c r="L7531" s="23" t="s">
        <v>9538</v>
      </c>
      <c r="M7531" s="23">
        <f>YEAR(Tabla2[[#This Row],[Fecha de creación]])</f>
        <v>2022</v>
      </c>
      <c r="N7531" s="23">
        <f>MONTH(Tabla2[[#This Row],[Fecha de creación]])</f>
        <v>3</v>
      </c>
    </row>
    <row r="7532" spans="1:14" x14ac:dyDescent="0.25">
      <c r="A7532" s="26">
        <v>44636.576782407406</v>
      </c>
      <c r="B7532" s="23" t="s">
        <v>189</v>
      </c>
      <c r="C7532" s="23" t="s">
        <v>9608</v>
      </c>
      <c r="D7532" s="23" t="s">
        <v>1010</v>
      </c>
      <c r="E7532" s="23" t="s">
        <v>1</v>
      </c>
      <c r="F7532" s="23" t="s">
        <v>22</v>
      </c>
      <c r="G7532" s="23" t="s">
        <v>975</v>
      </c>
      <c r="H7532" s="2" t="s">
        <v>7743</v>
      </c>
      <c r="I7532" s="23" t="s">
        <v>4486</v>
      </c>
      <c r="J7532" s="23" t="s">
        <v>59</v>
      </c>
      <c r="K7532" s="23" t="s">
        <v>9712</v>
      </c>
      <c r="L7532" s="23" t="s">
        <v>9538</v>
      </c>
      <c r="M7532" s="23">
        <f>YEAR(Tabla2[[#This Row],[Fecha de creación]])</f>
        <v>2022</v>
      </c>
      <c r="N7532" s="23">
        <f>MONTH(Tabla2[[#This Row],[Fecha de creación]])</f>
        <v>3</v>
      </c>
    </row>
    <row r="7533" spans="1:14" x14ac:dyDescent="0.25">
      <c r="A7533" s="26">
        <v>44636.654861111114</v>
      </c>
      <c r="B7533" s="23" t="s">
        <v>19</v>
      </c>
      <c r="C7533" s="23" t="s">
        <v>9609</v>
      </c>
      <c r="D7533" s="23" t="s">
        <v>9610</v>
      </c>
      <c r="E7533" s="23" t="s">
        <v>1</v>
      </c>
      <c r="F7533" s="23" t="s">
        <v>7</v>
      </c>
      <c r="G7533" s="23" t="s">
        <v>975</v>
      </c>
      <c r="H7533" s="2" t="s">
        <v>8425</v>
      </c>
      <c r="I7533" s="23" t="s">
        <v>23</v>
      </c>
      <c r="J7533" s="23"/>
      <c r="K7533" s="23" t="s">
        <v>9712</v>
      </c>
      <c r="L7533" s="23" t="s">
        <v>9538</v>
      </c>
      <c r="M7533" s="23">
        <f>YEAR(Tabla2[[#This Row],[Fecha de creación]])</f>
        <v>2022</v>
      </c>
      <c r="N7533" s="23">
        <f>MONTH(Tabla2[[#This Row],[Fecha de creación]])</f>
        <v>3</v>
      </c>
    </row>
    <row r="7534" spans="1:14" x14ac:dyDescent="0.25">
      <c r="A7534" s="26">
        <v>44636.656111111108</v>
      </c>
      <c r="B7534" s="23" t="s">
        <v>56</v>
      </c>
      <c r="C7534" s="23" t="s">
        <v>9611</v>
      </c>
      <c r="D7534" s="23" t="s">
        <v>4281</v>
      </c>
      <c r="E7534" s="23" t="s">
        <v>1</v>
      </c>
      <c r="F7534" s="23" t="s">
        <v>7</v>
      </c>
      <c r="G7534" s="23" t="s">
        <v>975</v>
      </c>
      <c r="H7534" s="2" t="s">
        <v>7722</v>
      </c>
      <c r="I7534" s="23" t="s">
        <v>7342</v>
      </c>
      <c r="J7534" s="23" t="s">
        <v>59</v>
      </c>
      <c r="K7534" s="23" t="s">
        <v>9712</v>
      </c>
      <c r="L7534" s="23" t="s">
        <v>9539</v>
      </c>
      <c r="M7534" s="23">
        <f>YEAR(Tabla2[[#This Row],[Fecha de creación]])</f>
        <v>2022</v>
      </c>
      <c r="N7534" s="23">
        <f>MONTH(Tabla2[[#This Row],[Fecha de creación]])</f>
        <v>3</v>
      </c>
    </row>
    <row r="7535" spans="1:14" x14ac:dyDescent="0.25">
      <c r="A7535" s="26">
        <v>44636.657986111109</v>
      </c>
      <c r="B7535" s="23" t="s">
        <v>19</v>
      </c>
      <c r="C7535" s="23" t="s">
        <v>9612</v>
      </c>
      <c r="D7535" s="23" t="s">
        <v>9613</v>
      </c>
      <c r="E7535" s="23" t="s">
        <v>1</v>
      </c>
      <c r="F7535" s="23" t="s">
        <v>7</v>
      </c>
      <c r="G7535" s="23" t="s">
        <v>975</v>
      </c>
      <c r="H7535" s="2" t="s">
        <v>7730</v>
      </c>
      <c r="I7535" s="23" t="s">
        <v>23</v>
      </c>
      <c r="J7535" s="23"/>
      <c r="K7535" s="23" t="s">
        <v>9712</v>
      </c>
      <c r="L7535" s="23" t="s">
        <v>9538</v>
      </c>
      <c r="M7535" s="23">
        <f>YEAR(Tabla2[[#This Row],[Fecha de creación]])</f>
        <v>2022</v>
      </c>
      <c r="N7535" s="23">
        <f>MONTH(Tabla2[[#This Row],[Fecha de creación]])</f>
        <v>3</v>
      </c>
    </row>
    <row r="7536" spans="1:14" x14ac:dyDescent="0.25">
      <c r="A7536" s="26">
        <v>44636.677476851852</v>
      </c>
      <c r="B7536" s="23" t="s">
        <v>100</v>
      </c>
      <c r="C7536" s="23" t="s">
        <v>9614</v>
      </c>
      <c r="D7536" s="23" t="s">
        <v>982</v>
      </c>
      <c r="E7536" s="23" t="s">
        <v>1</v>
      </c>
      <c r="F7536" s="23" t="s">
        <v>22</v>
      </c>
      <c r="G7536" s="23" t="s">
        <v>975</v>
      </c>
      <c r="H7536" s="2" t="s">
        <v>8893</v>
      </c>
      <c r="I7536" s="23" t="s">
        <v>7966</v>
      </c>
      <c r="J7536" s="23" t="s">
        <v>958</v>
      </c>
      <c r="K7536" s="23" t="s">
        <v>9712</v>
      </c>
      <c r="L7536" s="23" t="s">
        <v>9539</v>
      </c>
      <c r="M7536" s="23">
        <f>YEAR(Tabla2[[#This Row],[Fecha de creación]])</f>
        <v>2022</v>
      </c>
      <c r="N7536" s="23">
        <f>MONTH(Tabla2[[#This Row],[Fecha de creación]])</f>
        <v>3</v>
      </c>
    </row>
    <row r="7537" spans="1:14" x14ac:dyDescent="0.25">
      <c r="A7537" s="26">
        <v>44636.678738425922</v>
      </c>
      <c r="B7537" s="23" t="s">
        <v>56</v>
      </c>
      <c r="C7537" s="23" t="s">
        <v>9615</v>
      </c>
      <c r="D7537" s="23" t="s">
        <v>1064</v>
      </c>
      <c r="E7537" s="23" t="s">
        <v>1</v>
      </c>
      <c r="F7537" s="23" t="s">
        <v>22</v>
      </c>
      <c r="G7537" s="23" t="s">
        <v>975</v>
      </c>
      <c r="H7537" s="2" t="s">
        <v>7734</v>
      </c>
      <c r="I7537" s="23" t="s">
        <v>4517</v>
      </c>
      <c r="J7537" s="23" t="s">
        <v>59</v>
      </c>
      <c r="K7537" s="23" t="s">
        <v>9712</v>
      </c>
      <c r="L7537" s="23" t="s">
        <v>9538</v>
      </c>
      <c r="M7537" s="23">
        <f>YEAR(Tabla2[[#This Row],[Fecha de creación]])</f>
        <v>2022</v>
      </c>
      <c r="N7537" s="23">
        <f>MONTH(Tabla2[[#This Row],[Fecha de creación]])</f>
        <v>3</v>
      </c>
    </row>
    <row r="7538" spans="1:14" x14ac:dyDescent="0.25">
      <c r="A7538" s="26">
        <v>44636.679479166669</v>
      </c>
      <c r="B7538" s="23" t="s">
        <v>100</v>
      </c>
      <c r="C7538" s="23" t="s">
        <v>9616</v>
      </c>
      <c r="D7538" s="23" t="s">
        <v>8927</v>
      </c>
      <c r="E7538" s="23" t="s">
        <v>1</v>
      </c>
      <c r="F7538" s="23" t="s">
        <v>7</v>
      </c>
      <c r="G7538" s="23" t="s">
        <v>975</v>
      </c>
      <c r="H7538" s="2" t="s">
        <v>7730</v>
      </c>
      <c r="I7538" s="23" t="s">
        <v>7966</v>
      </c>
      <c r="J7538" s="23" t="s">
        <v>958</v>
      </c>
      <c r="K7538" s="23" t="s">
        <v>9712</v>
      </c>
      <c r="L7538" s="23" t="s">
        <v>9538</v>
      </c>
      <c r="M7538" s="23">
        <f>YEAR(Tabla2[[#This Row],[Fecha de creación]])</f>
        <v>2022</v>
      </c>
      <c r="N7538" s="23">
        <f>MONTH(Tabla2[[#This Row],[Fecha de creación]])</f>
        <v>3</v>
      </c>
    </row>
    <row r="7539" spans="1:14" x14ac:dyDescent="0.25">
      <c r="A7539" s="26">
        <v>44636.682997685188</v>
      </c>
      <c r="B7539" s="23" t="s">
        <v>56</v>
      </c>
      <c r="C7539" s="23" t="s">
        <v>9617</v>
      </c>
      <c r="D7539" s="23" t="s">
        <v>9618</v>
      </c>
      <c r="E7539" s="23" t="s">
        <v>1</v>
      </c>
      <c r="F7539" s="23" t="s">
        <v>22</v>
      </c>
      <c r="G7539" s="23" t="s">
        <v>975</v>
      </c>
      <c r="H7539" s="2" t="s">
        <v>7734</v>
      </c>
      <c r="I7539" s="23" t="s">
        <v>4517</v>
      </c>
      <c r="J7539" s="23" t="s">
        <v>59</v>
      </c>
      <c r="K7539" s="23" t="s">
        <v>9712</v>
      </c>
      <c r="L7539" s="23" t="s">
        <v>9538</v>
      </c>
      <c r="M7539" s="23">
        <f>YEAR(Tabla2[[#This Row],[Fecha de creación]])</f>
        <v>2022</v>
      </c>
      <c r="N7539" s="23">
        <f>MONTH(Tabla2[[#This Row],[Fecha de creación]])</f>
        <v>3</v>
      </c>
    </row>
    <row r="7540" spans="1:14" x14ac:dyDescent="0.25">
      <c r="A7540" s="26">
        <v>44636.693993055553</v>
      </c>
      <c r="B7540" s="23" t="s">
        <v>0</v>
      </c>
      <c r="C7540" s="23" t="s">
        <v>9619</v>
      </c>
      <c r="D7540" s="23" t="s">
        <v>8927</v>
      </c>
      <c r="E7540" s="23" t="s">
        <v>1</v>
      </c>
      <c r="F7540" s="23" t="s">
        <v>7</v>
      </c>
      <c r="G7540" s="23" t="s">
        <v>975</v>
      </c>
      <c r="H7540" s="2" t="s">
        <v>7730</v>
      </c>
      <c r="I7540" s="23" t="s">
        <v>7680</v>
      </c>
      <c r="J7540" s="23" t="s">
        <v>958</v>
      </c>
      <c r="K7540" s="23" t="s">
        <v>9712</v>
      </c>
      <c r="L7540" s="23" t="s">
        <v>9538</v>
      </c>
      <c r="M7540" s="23">
        <f>YEAR(Tabla2[[#This Row],[Fecha de creación]])</f>
        <v>2022</v>
      </c>
      <c r="N7540" s="23">
        <f>MONTH(Tabla2[[#This Row],[Fecha de creación]])</f>
        <v>3</v>
      </c>
    </row>
    <row r="7541" spans="1:14" x14ac:dyDescent="0.25">
      <c r="A7541" s="26">
        <v>44636.696273148147</v>
      </c>
      <c r="B7541" s="23" t="s">
        <v>0</v>
      </c>
      <c r="C7541" s="23" t="s">
        <v>9620</v>
      </c>
      <c r="D7541" s="23" t="s">
        <v>8927</v>
      </c>
      <c r="E7541" s="23" t="s">
        <v>1</v>
      </c>
      <c r="F7541" s="23" t="s">
        <v>7</v>
      </c>
      <c r="G7541" s="23" t="s">
        <v>975</v>
      </c>
      <c r="H7541" s="2" t="s">
        <v>7730</v>
      </c>
      <c r="I7541" s="23" t="s">
        <v>7680</v>
      </c>
      <c r="J7541" s="23" t="s">
        <v>958</v>
      </c>
      <c r="K7541" s="23" t="s">
        <v>9712</v>
      </c>
      <c r="L7541" s="23" t="s">
        <v>9538</v>
      </c>
      <c r="M7541" s="23">
        <f>YEAR(Tabla2[[#This Row],[Fecha de creación]])</f>
        <v>2022</v>
      </c>
      <c r="N7541" s="23">
        <f>MONTH(Tabla2[[#This Row],[Fecha de creación]])</f>
        <v>3</v>
      </c>
    </row>
    <row r="7542" spans="1:14" x14ac:dyDescent="0.25">
      <c r="A7542" s="26">
        <v>44637.425902777781</v>
      </c>
      <c r="B7542" s="23" t="s">
        <v>0</v>
      </c>
      <c r="C7542" s="23" t="s">
        <v>9621</v>
      </c>
      <c r="D7542" s="23" t="s">
        <v>49</v>
      </c>
      <c r="E7542" s="23" t="s">
        <v>1</v>
      </c>
      <c r="F7542" s="23" t="s">
        <v>7</v>
      </c>
      <c r="G7542" s="23" t="s">
        <v>975</v>
      </c>
      <c r="H7542" s="2" t="s">
        <v>7745</v>
      </c>
      <c r="I7542" s="23" t="s">
        <v>7412</v>
      </c>
      <c r="J7542" s="23"/>
      <c r="K7542" s="23" t="s">
        <v>9712</v>
      </c>
      <c r="L7542" s="23" t="s">
        <v>9539</v>
      </c>
      <c r="M7542" s="23">
        <f>YEAR(Tabla2[[#This Row],[Fecha de creación]])</f>
        <v>2022</v>
      </c>
      <c r="N7542" s="23">
        <f>MONTH(Tabla2[[#This Row],[Fecha de creación]])</f>
        <v>3</v>
      </c>
    </row>
    <row r="7543" spans="1:14" x14ac:dyDescent="0.25">
      <c r="A7543" s="26">
        <v>44637.427106481482</v>
      </c>
      <c r="B7543" s="23" t="s">
        <v>189</v>
      </c>
      <c r="C7543" s="23" t="s">
        <v>9622</v>
      </c>
      <c r="D7543" s="23" t="s">
        <v>4281</v>
      </c>
      <c r="E7543" s="23" t="s">
        <v>1</v>
      </c>
      <c r="F7543" s="23" t="s">
        <v>7</v>
      </c>
      <c r="G7543" s="23" t="s">
        <v>975</v>
      </c>
      <c r="H7543" s="2" t="s">
        <v>7722</v>
      </c>
      <c r="I7543" s="23" t="s">
        <v>7338</v>
      </c>
      <c r="J7543" s="23" t="s">
        <v>59</v>
      </c>
      <c r="K7543" s="23" t="s">
        <v>9712</v>
      </c>
      <c r="L7543" s="23" t="s">
        <v>9538</v>
      </c>
      <c r="M7543" s="23">
        <f>YEAR(Tabla2[[#This Row],[Fecha de creación]])</f>
        <v>2022</v>
      </c>
      <c r="N7543" s="23">
        <f>MONTH(Tabla2[[#This Row],[Fecha de creación]])</f>
        <v>3</v>
      </c>
    </row>
    <row r="7544" spans="1:14" x14ac:dyDescent="0.25">
      <c r="A7544" s="26">
        <v>44637.439756944441</v>
      </c>
      <c r="B7544" s="23" t="s">
        <v>189</v>
      </c>
      <c r="C7544" s="23" t="s">
        <v>9623</v>
      </c>
      <c r="D7544" s="23" t="s">
        <v>7351</v>
      </c>
      <c r="E7544" s="23" t="s">
        <v>1</v>
      </c>
      <c r="F7544" s="23" t="s">
        <v>7</v>
      </c>
      <c r="G7544" s="23" t="s">
        <v>3</v>
      </c>
      <c r="H7544" s="2" t="s">
        <v>8459</v>
      </c>
      <c r="I7544" s="23" t="s">
        <v>7338</v>
      </c>
      <c r="J7544" s="23" t="s">
        <v>958</v>
      </c>
      <c r="K7544" s="23" t="s">
        <v>9712</v>
      </c>
      <c r="L7544" s="23" t="s">
        <v>9539</v>
      </c>
      <c r="M7544" s="23">
        <f>YEAR(Tabla2[[#This Row],[Fecha de creación]])</f>
        <v>2022</v>
      </c>
      <c r="N7544" s="23">
        <f>MONTH(Tabla2[[#This Row],[Fecha de creación]])</f>
        <v>3</v>
      </c>
    </row>
    <row r="7545" spans="1:14" x14ac:dyDescent="0.25">
      <c r="A7545" s="26">
        <v>44637.45416666667</v>
      </c>
      <c r="B7545" s="23" t="s">
        <v>0</v>
      </c>
      <c r="C7545" s="23" t="s">
        <v>9624</v>
      </c>
      <c r="D7545" s="23" t="s">
        <v>382</v>
      </c>
      <c r="E7545" s="23" t="s">
        <v>1</v>
      </c>
      <c r="F7545" s="23" t="s">
        <v>7</v>
      </c>
      <c r="G7545" s="23" t="s">
        <v>975</v>
      </c>
      <c r="H7545" s="2" t="s">
        <v>7723</v>
      </c>
      <c r="I7545" s="23" t="s">
        <v>7412</v>
      </c>
      <c r="J7545" s="23"/>
      <c r="K7545" s="23" t="s">
        <v>9712</v>
      </c>
      <c r="L7545" s="23" t="s">
        <v>9538</v>
      </c>
      <c r="M7545" s="23">
        <f>YEAR(Tabla2[[#This Row],[Fecha de creación]])</f>
        <v>2022</v>
      </c>
      <c r="N7545" s="23">
        <f>MONTH(Tabla2[[#This Row],[Fecha de creación]])</f>
        <v>3</v>
      </c>
    </row>
    <row r="7546" spans="1:14" x14ac:dyDescent="0.25">
      <c r="A7546" s="26">
        <v>44637.478958333333</v>
      </c>
      <c r="B7546" s="23" t="s">
        <v>189</v>
      </c>
      <c r="C7546" s="23" t="s">
        <v>9625</v>
      </c>
      <c r="D7546" s="23" t="s">
        <v>9626</v>
      </c>
      <c r="E7546" s="23" t="s">
        <v>1</v>
      </c>
      <c r="F7546" s="23" t="s">
        <v>7</v>
      </c>
      <c r="G7546" s="23" t="s">
        <v>3</v>
      </c>
      <c r="H7546" s="2" t="s">
        <v>7745</v>
      </c>
      <c r="I7546" s="23" t="s">
        <v>4486</v>
      </c>
      <c r="J7546" s="23" t="s">
        <v>59</v>
      </c>
      <c r="K7546" s="23" t="s">
        <v>9712</v>
      </c>
      <c r="L7546" s="23" t="s">
        <v>9538</v>
      </c>
      <c r="M7546" s="23">
        <f>YEAR(Tabla2[[#This Row],[Fecha de creación]])</f>
        <v>2022</v>
      </c>
      <c r="N7546" s="23">
        <f>MONTH(Tabla2[[#This Row],[Fecha de creación]])</f>
        <v>3</v>
      </c>
    </row>
    <row r="7547" spans="1:14" x14ac:dyDescent="0.25">
      <c r="A7547" s="26">
        <v>44637.481608796297</v>
      </c>
      <c r="B7547" s="23" t="s">
        <v>0</v>
      </c>
      <c r="C7547" s="23" t="s">
        <v>9627</v>
      </c>
      <c r="D7547" s="23" t="s">
        <v>382</v>
      </c>
      <c r="E7547" s="23" t="s">
        <v>1</v>
      </c>
      <c r="F7547" s="23" t="s">
        <v>7</v>
      </c>
      <c r="G7547" s="23" t="s">
        <v>975</v>
      </c>
      <c r="H7547" s="2" t="s">
        <v>7723</v>
      </c>
      <c r="I7547" s="23" t="s">
        <v>7412</v>
      </c>
      <c r="J7547" s="23"/>
      <c r="K7547" s="23" t="s">
        <v>9712</v>
      </c>
      <c r="L7547" s="23" t="s">
        <v>9538</v>
      </c>
      <c r="M7547" s="23">
        <f>YEAR(Tabla2[[#This Row],[Fecha de creación]])</f>
        <v>2022</v>
      </c>
      <c r="N7547" s="23">
        <f>MONTH(Tabla2[[#This Row],[Fecha de creación]])</f>
        <v>3</v>
      </c>
    </row>
    <row r="7548" spans="1:14" x14ac:dyDescent="0.25">
      <c r="A7548" s="26">
        <v>44637.49491898148</v>
      </c>
      <c r="B7548" s="23" t="s">
        <v>0</v>
      </c>
      <c r="C7548" s="23" t="s">
        <v>9628</v>
      </c>
      <c r="D7548" s="23" t="s">
        <v>6</v>
      </c>
      <c r="E7548" s="23" t="s">
        <v>1</v>
      </c>
      <c r="F7548" s="23" t="s">
        <v>7</v>
      </c>
      <c r="G7548" s="23" t="s">
        <v>975</v>
      </c>
      <c r="H7548" s="2" t="s">
        <v>7722</v>
      </c>
      <c r="I7548" s="23" t="s">
        <v>7412</v>
      </c>
      <c r="J7548" s="23" t="s">
        <v>59</v>
      </c>
      <c r="K7548" s="23" t="s">
        <v>9712</v>
      </c>
      <c r="L7548" s="23" t="s">
        <v>9538</v>
      </c>
      <c r="M7548" s="23">
        <f>YEAR(Tabla2[[#This Row],[Fecha de creación]])</f>
        <v>2022</v>
      </c>
      <c r="N7548" s="23">
        <f>MONTH(Tabla2[[#This Row],[Fecha de creación]])</f>
        <v>3</v>
      </c>
    </row>
    <row r="7549" spans="1:14" x14ac:dyDescent="0.25">
      <c r="A7549" s="26">
        <v>44637.495578703703</v>
      </c>
      <c r="B7549" s="23" t="s">
        <v>0</v>
      </c>
      <c r="C7549" s="23" t="s">
        <v>9629</v>
      </c>
      <c r="D7549" s="23" t="s">
        <v>6</v>
      </c>
      <c r="E7549" s="23" t="s">
        <v>1</v>
      </c>
      <c r="F7549" s="23" t="s">
        <v>7</v>
      </c>
      <c r="G7549" s="23" t="s">
        <v>975</v>
      </c>
      <c r="H7549" s="2" t="s">
        <v>7722</v>
      </c>
      <c r="I7549" s="23" t="s">
        <v>7412</v>
      </c>
      <c r="J7549" s="23"/>
      <c r="K7549" s="23" t="s">
        <v>9712</v>
      </c>
      <c r="L7549" s="23" t="s">
        <v>9538</v>
      </c>
      <c r="M7549" s="23">
        <f>YEAR(Tabla2[[#This Row],[Fecha de creación]])</f>
        <v>2022</v>
      </c>
      <c r="N7549" s="23">
        <f>MONTH(Tabla2[[#This Row],[Fecha de creación]])</f>
        <v>3</v>
      </c>
    </row>
    <row r="7550" spans="1:14" x14ac:dyDescent="0.25">
      <c r="A7550" s="26">
        <v>44637.609756944446</v>
      </c>
      <c r="B7550" s="23" t="s">
        <v>0</v>
      </c>
      <c r="C7550" s="23" t="s">
        <v>9630</v>
      </c>
      <c r="D7550" s="23" t="s">
        <v>982</v>
      </c>
      <c r="E7550" s="23" t="s">
        <v>1</v>
      </c>
      <c r="F7550" s="23" t="s">
        <v>22</v>
      </c>
      <c r="G7550" s="23" t="s">
        <v>975</v>
      </c>
      <c r="H7550" s="2" t="s">
        <v>8893</v>
      </c>
      <c r="I7550" s="23" t="s">
        <v>5999</v>
      </c>
      <c r="J7550" s="23"/>
      <c r="K7550" s="23" t="s">
        <v>9712</v>
      </c>
      <c r="L7550" s="23" t="s">
        <v>9539</v>
      </c>
      <c r="M7550" s="23">
        <f>YEAR(Tabla2[[#This Row],[Fecha de creación]])</f>
        <v>2022</v>
      </c>
      <c r="N7550" s="23">
        <f>MONTH(Tabla2[[#This Row],[Fecha de creación]])</f>
        <v>3</v>
      </c>
    </row>
    <row r="7551" spans="1:14" x14ac:dyDescent="0.25">
      <c r="A7551" s="26">
        <v>44637.611331018517</v>
      </c>
      <c r="B7551" s="23" t="s">
        <v>0</v>
      </c>
      <c r="C7551" s="23" t="s">
        <v>9631</v>
      </c>
      <c r="D7551" s="23" t="s">
        <v>21</v>
      </c>
      <c r="E7551" s="23" t="s">
        <v>1</v>
      </c>
      <c r="F7551" s="23" t="s">
        <v>7</v>
      </c>
      <c r="G7551" s="23" t="s">
        <v>975</v>
      </c>
      <c r="H7551" s="2" t="s">
        <v>7744</v>
      </c>
      <c r="I7551" s="23" t="s">
        <v>5999</v>
      </c>
      <c r="J7551" s="23"/>
      <c r="K7551" s="23" t="s">
        <v>9712</v>
      </c>
      <c r="L7551" s="23" t="s">
        <v>9538</v>
      </c>
      <c r="M7551" s="23">
        <f>YEAR(Tabla2[[#This Row],[Fecha de creación]])</f>
        <v>2022</v>
      </c>
      <c r="N7551" s="23">
        <f>MONTH(Tabla2[[#This Row],[Fecha de creación]])</f>
        <v>3</v>
      </c>
    </row>
    <row r="7552" spans="1:14" x14ac:dyDescent="0.25">
      <c r="A7552" s="26">
        <v>44637.612314814818</v>
      </c>
      <c r="B7552" s="23" t="s">
        <v>0</v>
      </c>
      <c r="C7552" s="23" t="s">
        <v>9632</v>
      </c>
      <c r="D7552" s="23" t="s">
        <v>1002</v>
      </c>
      <c r="E7552" s="23" t="s">
        <v>1</v>
      </c>
      <c r="F7552" s="23" t="s">
        <v>7</v>
      </c>
      <c r="G7552" s="23" t="s">
        <v>1551</v>
      </c>
      <c r="H7552" s="2" t="s">
        <v>7726</v>
      </c>
      <c r="I7552" s="23" t="s">
        <v>9226</v>
      </c>
      <c r="J7552" s="23"/>
      <c r="K7552" s="23" t="s">
        <v>9712</v>
      </c>
      <c r="L7552" s="23" t="s">
        <v>9538</v>
      </c>
      <c r="M7552" s="23">
        <f>YEAR(Tabla2[[#This Row],[Fecha de creación]])</f>
        <v>2022</v>
      </c>
      <c r="N7552" s="23">
        <f>MONTH(Tabla2[[#This Row],[Fecha de creación]])</f>
        <v>3</v>
      </c>
    </row>
    <row r="7553" spans="1:14" x14ac:dyDescent="0.25">
      <c r="A7553" s="26">
        <v>44637.620763888888</v>
      </c>
      <c r="B7553" s="23" t="s">
        <v>19</v>
      </c>
      <c r="C7553" s="23" t="s">
        <v>9633</v>
      </c>
      <c r="D7553" s="23" t="s">
        <v>9357</v>
      </c>
      <c r="E7553" s="23" t="s">
        <v>1</v>
      </c>
      <c r="F7553" s="23" t="s">
        <v>7</v>
      </c>
      <c r="G7553" s="23" t="s">
        <v>975</v>
      </c>
      <c r="H7553" s="2" t="s">
        <v>8559</v>
      </c>
      <c r="I7553" s="23" t="s">
        <v>23</v>
      </c>
      <c r="J7553" s="23"/>
      <c r="K7553" s="23" t="s">
        <v>9712</v>
      </c>
      <c r="L7553" s="23" t="s">
        <v>9538</v>
      </c>
      <c r="M7553" s="23">
        <f>YEAR(Tabla2[[#This Row],[Fecha de creación]])</f>
        <v>2022</v>
      </c>
      <c r="N7553" s="23">
        <f>MONTH(Tabla2[[#This Row],[Fecha de creación]])</f>
        <v>3</v>
      </c>
    </row>
    <row r="7554" spans="1:14" x14ac:dyDescent="0.25">
      <c r="A7554" s="26">
        <v>44637.622152777774</v>
      </c>
      <c r="B7554" s="23" t="s">
        <v>56</v>
      </c>
      <c r="C7554" s="23" t="s">
        <v>9634</v>
      </c>
      <c r="D7554" s="23" t="s">
        <v>7351</v>
      </c>
      <c r="E7554" s="23" t="s">
        <v>1</v>
      </c>
      <c r="F7554" s="23" t="s">
        <v>7</v>
      </c>
      <c r="G7554" s="23" t="s">
        <v>3</v>
      </c>
      <c r="H7554" s="2" t="s">
        <v>8459</v>
      </c>
      <c r="I7554" s="23" t="s">
        <v>7342</v>
      </c>
      <c r="J7554" s="23" t="s">
        <v>958</v>
      </c>
      <c r="K7554" s="23" t="s">
        <v>9712</v>
      </c>
      <c r="L7554" s="23" t="s">
        <v>9539</v>
      </c>
      <c r="M7554" s="23">
        <f>YEAR(Tabla2[[#This Row],[Fecha de creación]])</f>
        <v>2022</v>
      </c>
      <c r="N7554" s="23">
        <f>MONTH(Tabla2[[#This Row],[Fecha de creación]])</f>
        <v>3</v>
      </c>
    </row>
    <row r="7555" spans="1:14" x14ac:dyDescent="0.25">
      <c r="A7555" s="26">
        <v>44637.623472222222</v>
      </c>
      <c r="B7555" s="23" t="s">
        <v>0</v>
      </c>
      <c r="C7555" s="23" t="s">
        <v>9635</v>
      </c>
      <c r="D7555" s="23" t="s">
        <v>982</v>
      </c>
      <c r="E7555" s="23" t="s">
        <v>1</v>
      </c>
      <c r="F7555" s="23" t="s">
        <v>22</v>
      </c>
      <c r="G7555" s="23" t="s">
        <v>975</v>
      </c>
      <c r="H7555" s="2" t="s">
        <v>8893</v>
      </c>
      <c r="I7555" s="23" t="s">
        <v>5999</v>
      </c>
      <c r="J7555" s="23"/>
      <c r="K7555" s="23" t="s">
        <v>9712</v>
      </c>
      <c r="L7555" s="23" t="s">
        <v>9538</v>
      </c>
      <c r="M7555" s="23">
        <f>YEAR(Tabla2[[#This Row],[Fecha de creación]])</f>
        <v>2022</v>
      </c>
      <c r="N7555" s="23">
        <f>MONTH(Tabla2[[#This Row],[Fecha de creación]])</f>
        <v>3</v>
      </c>
    </row>
    <row r="7556" spans="1:14" x14ac:dyDescent="0.25">
      <c r="A7556" s="26">
        <v>44637.67114583333</v>
      </c>
      <c r="B7556" s="23" t="s">
        <v>189</v>
      </c>
      <c r="C7556" s="23" t="s">
        <v>9636</v>
      </c>
      <c r="D7556" s="23" t="s">
        <v>382</v>
      </c>
      <c r="E7556" s="23" t="s">
        <v>1</v>
      </c>
      <c r="F7556" s="23" t="s">
        <v>7</v>
      </c>
      <c r="G7556" s="23" t="s">
        <v>975</v>
      </c>
      <c r="H7556" s="2" t="s">
        <v>7723</v>
      </c>
      <c r="I7556" s="23" t="s">
        <v>7338</v>
      </c>
      <c r="J7556" s="23" t="s">
        <v>59</v>
      </c>
      <c r="K7556" s="23" t="s">
        <v>9712</v>
      </c>
      <c r="L7556" s="23" t="s">
        <v>9538</v>
      </c>
      <c r="M7556" s="23">
        <f>YEAR(Tabla2[[#This Row],[Fecha de creación]])</f>
        <v>2022</v>
      </c>
      <c r="N7556" s="23">
        <f>MONTH(Tabla2[[#This Row],[Fecha de creación]])</f>
        <v>3</v>
      </c>
    </row>
    <row r="7557" spans="1:14" x14ac:dyDescent="0.25">
      <c r="A7557" s="26">
        <v>44637.681585648148</v>
      </c>
      <c r="B7557" s="23" t="s">
        <v>189</v>
      </c>
      <c r="C7557" s="23" t="s">
        <v>9637</v>
      </c>
      <c r="D7557" s="23" t="s">
        <v>382</v>
      </c>
      <c r="E7557" s="23" t="s">
        <v>1</v>
      </c>
      <c r="F7557" s="23" t="s">
        <v>7</v>
      </c>
      <c r="G7557" s="23" t="s">
        <v>975</v>
      </c>
      <c r="H7557" s="2" t="s">
        <v>7723</v>
      </c>
      <c r="I7557" s="23" t="s">
        <v>7338</v>
      </c>
      <c r="J7557" s="23" t="s">
        <v>958</v>
      </c>
      <c r="K7557" s="23" t="s">
        <v>9712</v>
      </c>
      <c r="L7557" s="23" t="s">
        <v>9538</v>
      </c>
      <c r="M7557" s="23">
        <f>YEAR(Tabla2[[#This Row],[Fecha de creación]])</f>
        <v>2022</v>
      </c>
      <c r="N7557" s="23">
        <f>MONTH(Tabla2[[#This Row],[Fecha de creación]])</f>
        <v>3</v>
      </c>
    </row>
    <row r="7558" spans="1:14" x14ac:dyDescent="0.25">
      <c r="A7558" s="26">
        <v>44637.682071759256</v>
      </c>
      <c r="B7558" s="23" t="s">
        <v>8889</v>
      </c>
      <c r="C7558" s="23" t="s">
        <v>9638</v>
      </c>
      <c r="D7558" s="23" t="s">
        <v>36</v>
      </c>
      <c r="E7558" s="23" t="s">
        <v>1</v>
      </c>
      <c r="F7558" s="23" t="s">
        <v>7</v>
      </c>
      <c r="G7558" s="23" t="s">
        <v>975</v>
      </c>
      <c r="H7558" s="2" t="s">
        <v>7731</v>
      </c>
      <c r="I7558" s="23" t="s">
        <v>9639</v>
      </c>
      <c r="J7558" s="23"/>
      <c r="K7558" s="23" t="s">
        <v>9712</v>
      </c>
      <c r="L7558" s="23" t="s">
        <v>9538</v>
      </c>
      <c r="M7558" s="23">
        <f>YEAR(Tabla2[[#This Row],[Fecha de creación]])</f>
        <v>2022</v>
      </c>
      <c r="N7558" s="23">
        <f>MONTH(Tabla2[[#This Row],[Fecha de creación]])</f>
        <v>3</v>
      </c>
    </row>
    <row r="7559" spans="1:14" x14ac:dyDescent="0.25">
      <c r="A7559" s="26">
        <v>44637.686145833337</v>
      </c>
      <c r="B7559" s="23" t="s">
        <v>189</v>
      </c>
      <c r="C7559" s="23" t="s">
        <v>9640</v>
      </c>
      <c r="D7559" s="23" t="s">
        <v>382</v>
      </c>
      <c r="E7559" s="23" t="s">
        <v>1</v>
      </c>
      <c r="F7559" s="23" t="s">
        <v>7</v>
      </c>
      <c r="G7559" s="23" t="s">
        <v>975</v>
      </c>
      <c r="H7559" s="2" t="s">
        <v>7723</v>
      </c>
      <c r="I7559" s="23" t="s">
        <v>7338</v>
      </c>
      <c r="J7559" s="23" t="s">
        <v>958</v>
      </c>
      <c r="K7559" s="23" t="s">
        <v>9712</v>
      </c>
      <c r="L7559" s="23" t="s">
        <v>9539</v>
      </c>
      <c r="M7559" s="23">
        <f>YEAR(Tabla2[[#This Row],[Fecha de creación]])</f>
        <v>2022</v>
      </c>
      <c r="N7559" s="23">
        <f>MONTH(Tabla2[[#This Row],[Fecha de creación]])</f>
        <v>3</v>
      </c>
    </row>
    <row r="7560" spans="1:14" x14ac:dyDescent="0.25">
      <c r="A7560" s="26">
        <v>44637.687638888892</v>
      </c>
      <c r="B7560" s="23" t="s">
        <v>189</v>
      </c>
      <c r="C7560" s="23" t="s">
        <v>9641</v>
      </c>
      <c r="D7560" s="23" t="s">
        <v>49</v>
      </c>
      <c r="E7560" s="23" t="s">
        <v>1</v>
      </c>
      <c r="F7560" s="23" t="s">
        <v>7</v>
      </c>
      <c r="G7560" s="23" t="s">
        <v>3</v>
      </c>
      <c r="H7560" s="2" t="s">
        <v>7745</v>
      </c>
      <c r="I7560" s="23" t="s">
        <v>7338</v>
      </c>
      <c r="J7560" s="23" t="s">
        <v>958</v>
      </c>
      <c r="K7560" s="23" t="s">
        <v>9712</v>
      </c>
      <c r="L7560" s="23" t="s">
        <v>9539</v>
      </c>
      <c r="M7560" s="23">
        <f>YEAR(Tabla2[[#This Row],[Fecha de creación]])</f>
        <v>2022</v>
      </c>
      <c r="N7560" s="23">
        <f>MONTH(Tabla2[[#This Row],[Fecha de creación]])</f>
        <v>3</v>
      </c>
    </row>
    <row r="7561" spans="1:14" x14ac:dyDescent="0.25">
      <c r="A7561" s="26">
        <v>44638.384780092594</v>
      </c>
      <c r="B7561" s="23" t="s">
        <v>19</v>
      </c>
      <c r="C7561" s="23" t="s">
        <v>9642</v>
      </c>
      <c r="D7561" s="23" t="s">
        <v>9643</v>
      </c>
      <c r="E7561" s="23" t="s">
        <v>1</v>
      </c>
      <c r="F7561" s="23" t="s">
        <v>7</v>
      </c>
      <c r="G7561" s="23" t="s">
        <v>975</v>
      </c>
      <c r="H7561" s="2" t="s">
        <v>7730</v>
      </c>
      <c r="I7561" s="23" t="s">
        <v>23</v>
      </c>
      <c r="J7561" s="23"/>
      <c r="K7561" s="23" t="s">
        <v>9712</v>
      </c>
      <c r="L7561" s="23" t="s">
        <v>9538</v>
      </c>
      <c r="M7561" s="23">
        <f>YEAR(Tabla2[[#This Row],[Fecha de creación]])</f>
        <v>2022</v>
      </c>
      <c r="N7561" s="23">
        <f>MONTH(Tabla2[[#This Row],[Fecha de creación]])</f>
        <v>3</v>
      </c>
    </row>
    <row r="7562" spans="1:14" x14ac:dyDescent="0.25">
      <c r="A7562" s="26">
        <v>44638.386979166666</v>
      </c>
      <c r="B7562" s="23" t="s">
        <v>0</v>
      </c>
      <c r="C7562" s="23" t="s">
        <v>9644</v>
      </c>
      <c r="D7562" s="23" t="s">
        <v>110</v>
      </c>
      <c r="E7562" s="23" t="s">
        <v>1</v>
      </c>
      <c r="F7562" s="23" t="s">
        <v>7</v>
      </c>
      <c r="G7562" s="23" t="s">
        <v>975</v>
      </c>
      <c r="H7562" s="2" t="s">
        <v>7731</v>
      </c>
      <c r="I7562" s="23" t="s">
        <v>5999</v>
      </c>
      <c r="J7562" s="23"/>
      <c r="K7562" s="23" t="s">
        <v>9712</v>
      </c>
      <c r="L7562" s="23" t="s">
        <v>9538</v>
      </c>
      <c r="M7562" s="23">
        <f>YEAR(Tabla2[[#This Row],[Fecha de creación]])</f>
        <v>2022</v>
      </c>
      <c r="N7562" s="23">
        <f>MONTH(Tabla2[[#This Row],[Fecha de creación]])</f>
        <v>3</v>
      </c>
    </row>
    <row r="7563" spans="1:14" x14ac:dyDescent="0.25">
      <c r="A7563" s="26">
        <v>44638.388020833336</v>
      </c>
      <c r="B7563" s="23" t="s">
        <v>0</v>
      </c>
      <c r="C7563" s="23" t="s">
        <v>9645</v>
      </c>
      <c r="D7563" s="23" t="s">
        <v>586</v>
      </c>
      <c r="E7563" s="23" t="s">
        <v>1</v>
      </c>
      <c r="F7563" s="23" t="s">
        <v>7</v>
      </c>
      <c r="G7563" s="23" t="s">
        <v>975</v>
      </c>
      <c r="H7563" s="2" t="s">
        <v>7748</v>
      </c>
      <c r="I7563" s="23" t="s">
        <v>5999</v>
      </c>
      <c r="J7563" s="23"/>
      <c r="K7563" s="23" t="s">
        <v>9712</v>
      </c>
      <c r="L7563" s="23" t="s">
        <v>9538</v>
      </c>
      <c r="M7563" s="23">
        <f>YEAR(Tabla2[[#This Row],[Fecha de creación]])</f>
        <v>2022</v>
      </c>
      <c r="N7563" s="23">
        <f>MONTH(Tabla2[[#This Row],[Fecha de creación]])</f>
        <v>3</v>
      </c>
    </row>
    <row r="7564" spans="1:14" x14ac:dyDescent="0.25">
      <c r="A7564" s="26">
        <v>44638.411874999998</v>
      </c>
      <c r="B7564" s="23" t="s">
        <v>0</v>
      </c>
      <c r="C7564" s="23" t="s">
        <v>9646</v>
      </c>
      <c r="D7564" s="23" t="s">
        <v>5927</v>
      </c>
      <c r="E7564" s="23" t="s">
        <v>1</v>
      </c>
      <c r="F7564" s="23" t="s">
        <v>2</v>
      </c>
      <c r="G7564" s="23" t="s">
        <v>1551</v>
      </c>
      <c r="H7564" s="2" t="s">
        <v>7739</v>
      </c>
      <c r="I7564" s="23" t="s">
        <v>5999</v>
      </c>
      <c r="J7564" s="23"/>
      <c r="K7564" s="23" t="s">
        <v>9712</v>
      </c>
      <c r="L7564" s="23" t="s">
        <v>9538</v>
      </c>
      <c r="M7564" s="23">
        <f>YEAR(Tabla2[[#This Row],[Fecha de creación]])</f>
        <v>2022</v>
      </c>
      <c r="N7564" s="23">
        <f>MONTH(Tabla2[[#This Row],[Fecha de creación]])</f>
        <v>3</v>
      </c>
    </row>
    <row r="7565" spans="1:14" x14ac:dyDescent="0.25">
      <c r="A7565" s="26">
        <v>44638.42324074074</v>
      </c>
      <c r="B7565" s="23" t="s">
        <v>0</v>
      </c>
      <c r="C7565" s="23" t="s">
        <v>9647</v>
      </c>
      <c r="D7565" s="23" t="s">
        <v>9648</v>
      </c>
      <c r="E7565" s="23" t="s">
        <v>1</v>
      </c>
      <c r="F7565" s="23" t="s">
        <v>2</v>
      </c>
      <c r="G7565" s="23" t="s">
        <v>975</v>
      </c>
      <c r="I7565" s="23" t="s">
        <v>5999</v>
      </c>
      <c r="J7565" s="23"/>
      <c r="K7565" s="23" t="s">
        <v>9536</v>
      </c>
      <c r="L7565" s="23" t="s">
        <v>9538</v>
      </c>
      <c r="M7565" s="23">
        <f>YEAR(Tabla2[[#This Row],[Fecha de creación]])</f>
        <v>2022</v>
      </c>
      <c r="N7565" s="23">
        <f>MONTH(Tabla2[[#This Row],[Fecha de creación]])</f>
        <v>3</v>
      </c>
    </row>
    <row r="7566" spans="1:14" x14ac:dyDescent="0.25">
      <c r="A7566" s="26">
        <v>44638.438287037039</v>
      </c>
      <c r="B7566" s="23" t="s">
        <v>189</v>
      </c>
      <c r="C7566" s="23" t="s">
        <v>9649</v>
      </c>
      <c r="D7566" s="23" t="s">
        <v>4281</v>
      </c>
      <c r="E7566" s="23" t="s">
        <v>1</v>
      </c>
      <c r="F7566" s="23" t="s">
        <v>7</v>
      </c>
      <c r="G7566" s="23" t="s">
        <v>975</v>
      </c>
      <c r="H7566" s="2" t="s">
        <v>7722</v>
      </c>
      <c r="I7566" s="23" t="s">
        <v>7338</v>
      </c>
      <c r="J7566" s="23" t="s">
        <v>59</v>
      </c>
      <c r="K7566" s="23" t="s">
        <v>9712</v>
      </c>
      <c r="L7566" s="23" t="s">
        <v>9538</v>
      </c>
      <c r="M7566" s="23">
        <f>YEAR(Tabla2[[#This Row],[Fecha de creación]])</f>
        <v>2022</v>
      </c>
      <c r="N7566" s="23">
        <f>MONTH(Tabla2[[#This Row],[Fecha de creación]])</f>
        <v>3</v>
      </c>
    </row>
    <row r="7567" spans="1:14" x14ac:dyDescent="0.25">
      <c r="A7567" s="26">
        <v>44638.439305555556</v>
      </c>
      <c r="B7567" s="23" t="s">
        <v>0</v>
      </c>
      <c r="C7567" s="23" t="s">
        <v>9650</v>
      </c>
      <c r="D7567" s="23" t="s">
        <v>872</v>
      </c>
      <c r="E7567" s="23" t="s">
        <v>1</v>
      </c>
      <c r="F7567" s="23" t="s">
        <v>7</v>
      </c>
      <c r="G7567" s="23" t="s">
        <v>975</v>
      </c>
      <c r="H7567" s="2" t="s">
        <v>7748</v>
      </c>
      <c r="I7567" s="23" t="s">
        <v>7412</v>
      </c>
      <c r="J7567" s="23"/>
      <c r="K7567" s="23" t="s">
        <v>9712</v>
      </c>
      <c r="L7567" s="23" t="s">
        <v>9538</v>
      </c>
      <c r="M7567" s="23">
        <f>YEAR(Tabla2[[#This Row],[Fecha de creación]])</f>
        <v>2022</v>
      </c>
      <c r="N7567" s="23">
        <f>MONTH(Tabla2[[#This Row],[Fecha de creación]])</f>
        <v>3</v>
      </c>
    </row>
    <row r="7568" spans="1:14" x14ac:dyDescent="0.25">
      <c r="A7568" s="26">
        <v>44638.449895833335</v>
      </c>
      <c r="B7568" s="23" t="s">
        <v>0</v>
      </c>
      <c r="C7568" s="23" t="s">
        <v>9651</v>
      </c>
      <c r="D7568" s="23" t="s">
        <v>792</v>
      </c>
      <c r="E7568" s="23" t="s">
        <v>1</v>
      </c>
      <c r="F7568" s="23" t="s">
        <v>2</v>
      </c>
      <c r="G7568" s="23" t="s">
        <v>975</v>
      </c>
      <c r="I7568" s="23" t="s">
        <v>5999</v>
      </c>
      <c r="J7568" s="23"/>
      <c r="K7568" s="23" t="s">
        <v>9536</v>
      </c>
      <c r="L7568" s="23" t="s">
        <v>9538</v>
      </c>
      <c r="M7568" s="23">
        <f>YEAR(Tabla2[[#This Row],[Fecha de creación]])</f>
        <v>2022</v>
      </c>
      <c r="N7568" s="23">
        <f>MONTH(Tabla2[[#This Row],[Fecha de creación]])</f>
        <v>3</v>
      </c>
    </row>
    <row r="7569" spans="1:14" x14ac:dyDescent="0.25">
      <c r="A7569" s="26">
        <v>44638.454432870371</v>
      </c>
      <c r="B7569" s="23" t="s">
        <v>0</v>
      </c>
      <c r="C7569" s="23" t="s">
        <v>9652</v>
      </c>
      <c r="D7569" s="23" t="s">
        <v>9653</v>
      </c>
      <c r="E7569" s="23" t="s">
        <v>1</v>
      </c>
      <c r="F7569" s="23" t="s">
        <v>2</v>
      </c>
      <c r="G7569" s="23" t="s">
        <v>1551</v>
      </c>
      <c r="H7569" s="2" t="s">
        <v>7721</v>
      </c>
      <c r="I7569" s="23" t="s">
        <v>9226</v>
      </c>
      <c r="J7569" s="23"/>
      <c r="K7569" s="23" t="s">
        <v>9536</v>
      </c>
      <c r="L7569" s="23" t="s">
        <v>9539</v>
      </c>
      <c r="M7569" s="23">
        <f>YEAR(Tabla2[[#This Row],[Fecha de creación]])</f>
        <v>2022</v>
      </c>
      <c r="N7569" s="23">
        <f>MONTH(Tabla2[[#This Row],[Fecha de creación]])</f>
        <v>3</v>
      </c>
    </row>
    <row r="7570" spans="1:14" x14ac:dyDescent="0.25">
      <c r="A7570" s="26">
        <v>44638.540393518517</v>
      </c>
      <c r="B7570" s="23" t="s">
        <v>0</v>
      </c>
      <c r="C7570" s="23" t="s">
        <v>9654</v>
      </c>
      <c r="D7570" s="23" t="s">
        <v>982</v>
      </c>
      <c r="E7570" s="23" t="s">
        <v>1</v>
      </c>
      <c r="F7570" s="23" t="s">
        <v>22</v>
      </c>
      <c r="G7570" s="23" t="s">
        <v>3</v>
      </c>
      <c r="H7570" s="2" t="s">
        <v>8893</v>
      </c>
      <c r="I7570" s="23" t="s">
        <v>5999</v>
      </c>
      <c r="J7570" s="23"/>
      <c r="K7570" s="23" t="s">
        <v>9712</v>
      </c>
      <c r="L7570" s="23" t="s">
        <v>9538</v>
      </c>
      <c r="M7570" s="23">
        <f>YEAR(Tabla2[[#This Row],[Fecha de creación]])</f>
        <v>2022</v>
      </c>
      <c r="N7570" s="23">
        <f>MONTH(Tabla2[[#This Row],[Fecha de creación]])</f>
        <v>3</v>
      </c>
    </row>
    <row r="7571" spans="1:14" x14ac:dyDescent="0.25">
      <c r="A7571" s="26">
        <v>44638.604988425926</v>
      </c>
      <c r="B7571" s="23" t="s">
        <v>0</v>
      </c>
      <c r="C7571" s="23" t="s">
        <v>9655</v>
      </c>
      <c r="D7571" s="23" t="s">
        <v>1800</v>
      </c>
      <c r="E7571" s="23" t="s">
        <v>1</v>
      </c>
      <c r="F7571" s="23" t="s">
        <v>7</v>
      </c>
      <c r="G7571" s="23" t="s">
        <v>975</v>
      </c>
      <c r="H7571" s="2" t="s">
        <v>7745</v>
      </c>
      <c r="I7571" s="23" t="s">
        <v>7412</v>
      </c>
      <c r="J7571" s="23"/>
      <c r="K7571" s="23" t="s">
        <v>9712</v>
      </c>
      <c r="L7571" s="23" t="s">
        <v>9538</v>
      </c>
      <c r="M7571" s="23">
        <f>YEAR(Tabla2[[#This Row],[Fecha de creación]])</f>
        <v>2022</v>
      </c>
      <c r="N7571" s="23">
        <f>MONTH(Tabla2[[#This Row],[Fecha de creación]])</f>
        <v>3</v>
      </c>
    </row>
    <row r="7572" spans="1:14" x14ac:dyDescent="0.25">
      <c r="A7572" s="26">
        <v>44638.605763888889</v>
      </c>
      <c r="B7572" s="23" t="s">
        <v>0</v>
      </c>
      <c r="C7572" s="23" t="s">
        <v>9656</v>
      </c>
      <c r="D7572" s="23" t="s">
        <v>999</v>
      </c>
      <c r="E7572" s="23" t="s">
        <v>1</v>
      </c>
      <c r="F7572" s="23" t="s">
        <v>7</v>
      </c>
      <c r="G7572" s="23" t="s">
        <v>975</v>
      </c>
      <c r="H7572" s="2" t="s">
        <v>7744</v>
      </c>
      <c r="I7572" s="23" t="s">
        <v>7412</v>
      </c>
      <c r="J7572" s="23"/>
      <c r="K7572" s="23" t="s">
        <v>9712</v>
      </c>
      <c r="L7572" s="23" t="s">
        <v>9538</v>
      </c>
      <c r="M7572" s="23">
        <f>YEAR(Tabla2[[#This Row],[Fecha de creación]])</f>
        <v>2022</v>
      </c>
      <c r="N7572" s="23">
        <f>MONTH(Tabla2[[#This Row],[Fecha de creación]])</f>
        <v>3</v>
      </c>
    </row>
    <row r="7573" spans="1:14" x14ac:dyDescent="0.25">
      <c r="A7573" s="26">
        <v>44638.611388888887</v>
      </c>
      <c r="B7573" s="23" t="s">
        <v>0</v>
      </c>
      <c r="C7573" s="23" t="s">
        <v>9657</v>
      </c>
      <c r="D7573" s="23" t="s">
        <v>382</v>
      </c>
      <c r="E7573" s="23" t="s">
        <v>1</v>
      </c>
      <c r="F7573" s="23" t="s">
        <v>7</v>
      </c>
      <c r="G7573" s="23" t="s">
        <v>975</v>
      </c>
      <c r="H7573" s="2" t="s">
        <v>7723</v>
      </c>
      <c r="I7573" s="23" t="s">
        <v>7412</v>
      </c>
      <c r="J7573" s="23"/>
      <c r="K7573" s="23" t="s">
        <v>9712</v>
      </c>
      <c r="L7573" s="23" t="s">
        <v>9538</v>
      </c>
      <c r="M7573" s="23">
        <f>YEAR(Tabla2[[#This Row],[Fecha de creación]])</f>
        <v>2022</v>
      </c>
      <c r="N7573" s="23">
        <f>MONTH(Tabla2[[#This Row],[Fecha de creación]])</f>
        <v>3</v>
      </c>
    </row>
    <row r="7574" spans="1:14" x14ac:dyDescent="0.25">
      <c r="A7574" s="26">
        <v>44638.62599537037</v>
      </c>
      <c r="B7574" s="23" t="s">
        <v>0</v>
      </c>
      <c r="C7574" s="23" t="s">
        <v>9658</v>
      </c>
      <c r="D7574" s="23" t="s">
        <v>8664</v>
      </c>
      <c r="E7574" s="23" t="s">
        <v>1</v>
      </c>
      <c r="F7574" s="23" t="s">
        <v>22</v>
      </c>
      <c r="G7574" s="23" t="s">
        <v>975</v>
      </c>
      <c r="H7574" s="2" t="s">
        <v>8893</v>
      </c>
      <c r="I7574" s="23" t="s">
        <v>7412</v>
      </c>
      <c r="J7574" s="23"/>
      <c r="K7574" s="23" t="s">
        <v>9712</v>
      </c>
      <c r="L7574" s="23" t="s">
        <v>9538</v>
      </c>
      <c r="M7574" s="23">
        <f>YEAR(Tabla2[[#This Row],[Fecha de creación]])</f>
        <v>2022</v>
      </c>
      <c r="N7574" s="23">
        <f>MONTH(Tabla2[[#This Row],[Fecha de creación]])</f>
        <v>3</v>
      </c>
    </row>
    <row r="7575" spans="1:14" x14ac:dyDescent="0.25">
      <c r="A7575" s="26">
        <v>44638.655057870368</v>
      </c>
      <c r="B7575" s="23" t="s">
        <v>189</v>
      </c>
      <c r="C7575" s="23" t="s">
        <v>9659</v>
      </c>
      <c r="D7575" s="23" t="s">
        <v>4281</v>
      </c>
      <c r="E7575" s="23" t="s">
        <v>1</v>
      </c>
      <c r="F7575" s="23" t="s">
        <v>7</v>
      </c>
      <c r="G7575" s="23" t="s">
        <v>975</v>
      </c>
      <c r="H7575" s="2" t="s">
        <v>7722</v>
      </c>
      <c r="I7575" s="23" t="s">
        <v>7338</v>
      </c>
      <c r="J7575" s="23" t="s">
        <v>59</v>
      </c>
      <c r="K7575" s="23" t="s">
        <v>9712</v>
      </c>
      <c r="L7575" s="23" t="s">
        <v>9539</v>
      </c>
      <c r="M7575" s="23">
        <f>YEAR(Tabla2[[#This Row],[Fecha de creación]])</f>
        <v>2022</v>
      </c>
      <c r="N7575" s="23">
        <f>MONTH(Tabla2[[#This Row],[Fecha de creación]])</f>
        <v>3</v>
      </c>
    </row>
    <row r="7576" spans="1:14" x14ac:dyDescent="0.25">
      <c r="A7576" s="26">
        <v>44638.660300925927</v>
      </c>
      <c r="B7576" s="23" t="s">
        <v>189</v>
      </c>
      <c r="C7576" s="23" t="s">
        <v>9660</v>
      </c>
      <c r="D7576" s="23" t="s">
        <v>4281</v>
      </c>
      <c r="E7576" s="23" t="s">
        <v>1</v>
      </c>
      <c r="F7576" s="23" t="s">
        <v>7</v>
      </c>
      <c r="G7576" s="23" t="s">
        <v>975</v>
      </c>
      <c r="H7576" s="2" t="s">
        <v>7722</v>
      </c>
      <c r="I7576" s="23" t="s">
        <v>7338</v>
      </c>
      <c r="J7576" s="23" t="s">
        <v>59</v>
      </c>
      <c r="K7576" s="23" t="s">
        <v>9712</v>
      </c>
      <c r="L7576" s="23" t="s">
        <v>9538</v>
      </c>
      <c r="M7576" s="23">
        <f>YEAR(Tabla2[[#This Row],[Fecha de creación]])</f>
        <v>2022</v>
      </c>
      <c r="N7576" s="23">
        <f>MONTH(Tabla2[[#This Row],[Fecha de creación]])</f>
        <v>3</v>
      </c>
    </row>
    <row r="7577" spans="1:14" x14ac:dyDescent="0.25">
      <c r="A7577" s="26">
        <v>44638.663993055554</v>
      </c>
      <c r="B7577" s="23" t="s">
        <v>56</v>
      </c>
      <c r="C7577" s="23" t="s">
        <v>9661</v>
      </c>
      <c r="D7577" s="23" t="s">
        <v>4281</v>
      </c>
      <c r="E7577" s="23" t="s">
        <v>1</v>
      </c>
      <c r="F7577" s="23" t="s">
        <v>7</v>
      </c>
      <c r="G7577" s="23" t="s">
        <v>975</v>
      </c>
      <c r="H7577" s="2" t="s">
        <v>7722</v>
      </c>
      <c r="I7577" s="23" t="s">
        <v>7342</v>
      </c>
      <c r="J7577" s="23" t="s">
        <v>59</v>
      </c>
      <c r="K7577" s="23" t="s">
        <v>9712</v>
      </c>
      <c r="L7577" s="23" t="s">
        <v>9539</v>
      </c>
      <c r="M7577" s="23">
        <f>YEAR(Tabla2[[#This Row],[Fecha de creación]])</f>
        <v>2022</v>
      </c>
      <c r="N7577" s="23">
        <f>MONTH(Tabla2[[#This Row],[Fecha de creación]])</f>
        <v>3</v>
      </c>
    </row>
    <row r="7578" spans="1:14" x14ac:dyDescent="0.25">
      <c r="A7578" s="26">
        <v>44638.670856481483</v>
      </c>
      <c r="B7578" s="23" t="s">
        <v>0</v>
      </c>
      <c r="C7578" s="23" t="s">
        <v>9662</v>
      </c>
      <c r="D7578" s="23" t="s">
        <v>982</v>
      </c>
      <c r="E7578" s="23" t="s">
        <v>1</v>
      </c>
      <c r="F7578" s="23" t="s">
        <v>22</v>
      </c>
      <c r="G7578" s="23" t="s">
        <v>975</v>
      </c>
      <c r="H7578" s="2" t="s">
        <v>8893</v>
      </c>
      <c r="I7578" s="23" t="s">
        <v>7680</v>
      </c>
      <c r="J7578" s="23" t="s">
        <v>958</v>
      </c>
      <c r="K7578" s="23" t="s">
        <v>9712</v>
      </c>
      <c r="L7578" s="23" t="s">
        <v>9539</v>
      </c>
      <c r="M7578" s="23">
        <f>YEAR(Tabla2[[#This Row],[Fecha de creación]])</f>
        <v>2022</v>
      </c>
      <c r="N7578" s="23">
        <f>MONTH(Tabla2[[#This Row],[Fecha de creación]])</f>
        <v>3</v>
      </c>
    </row>
    <row r="7579" spans="1:14" x14ac:dyDescent="0.25">
      <c r="A7579" s="26">
        <v>44638.676550925928</v>
      </c>
      <c r="B7579" s="23" t="s">
        <v>0</v>
      </c>
      <c r="C7579" s="23" t="s">
        <v>9663</v>
      </c>
      <c r="D7579" s="23" t="s">
        <v>8927</v>
      </c>
      <c r="E7579" s="23" t="s">
        <v>1</v>
      </c>
      <c r="F7579" s="23" t="s">
        <v>7</v>
      </c>
      <c r="G7579" s="23" t="s">
        <v>3</v>
      </c>
      <c r="I7579" s="23" t="s">
        <v>7680</v>
      </c>
      <c r="J7579" s="23" t="s">
        <v>958</v>
      </c>
      <c r="K7579" s="23" t="s">
        <v>9712</v>
      </c>
      <c r="L7579" s="23" t="s">
        <v>9538</v>
      </c>
      <c r="M7579" s="23">
        <f>YEAR(Tabla2[[#This Row],[Fecha de creación]])</f>
        <v>2022</v>
      </c>
      <c r="N7579" s="23">
        <f>MONTH(Tabla2[[#This Row],[Fecha de creación]])</f>
        <v>3</v>
      </c>
    </row>
    <row r="7580" spans="1:14" x14ac:dyDescent="0.25">
      <c r="A7580" s="26">
        <v>44638.678136574075</v>
      </c>
      <c r="B7580" s="23" t="s">
        <v>0</v>
      </c>
      <c r="C7580" s="23" t="s">
        <v>9664</v>
      </c>
      <c r="D7580" s="23" t="s">
        <v>8927</v>
      </c>
      <c r="E7580" s="23" t="s">
        <v>1</v>
      </c>
      <c r="F7580" s="23" t="s">
        <v>7</v>
      </c>
      <c r="G7580" s="23" t="s">
        <v>975</v>
      </c>
      <c r="H7580" s="2" t="s">
        <v>7730</v>
      </c>
      <c r="I7580" s="23" t="s">
        <v>7680</v>
      </c>
      <c r="J7580" s="23" t="s">
        <v>958</v>
      </c>
      <c r="K7580" s="23" t="s">
        <v>9712</v>
      </c>
      <c r="L7580" s="23" t="s">
        <v>9538</v>
      </c>
      <c r="M7580" s="23">
        <f>YEAR(Tabla2[[#This Row],[Fecha de creación]])</f>
        <v>2022</v>
      </c>
      <c r="N7580" s="23">
        <f>MONTH(Tabla2[[#This Row],[Fecha de creación]])</f>
        <v>3</v>
      </c>
    </row>
    <row r="7581" spans="1:14" x14ac:dyDescent="0.25">
      <c r="A7581" s="26">
        <v>44638.687175925923</v>
      </c>
      <c r="B7581" s="23" t="s">
        <v>100</v>
      </c>
      <c r="C7581" s="23" t="s">
        <v>9665</v>
      </c>
      <c r="D7581" s="23" t="s">
        <v>8927</v>
      </c>
      <c r="E7581" s="23" t="s">
        <v>1</v>
      </c>
      <c r="F7581" s="23" t="s">
        <v>7</v>
      </c>
      <c r="G7581" s="23" t="s">
        <v>975</v>
      </c>
      <c r="H7581" s="2" t="s">
        <v>7730</v>
      </c>
      <c r="I7581" s="23" t="s">
        <v>7966</v>
      </c>
      <c r="J7581" s="23" t="s">
        <v>958</v>
      </c>
      <c r="K7581" s="23" t="s">
        <v>9712</v>
      </c>
      <c r="L7581" s="23" t="s">
        <v>9538</v>
      </c>
      <c r="M7581" s="23">
        <f>YEAR(Tabla2[[#This Row],[Fecha de creación]])</f>
        <v>2022</v>
      </c>
      <c r="N7581" s="23">
        <f>MONTH(Tabla2[[#This Row],[Fecha de creación]])</f>
        <v>3</v>
      </c>
    </row>
    <row r="7582" spans="1:14" x14ac:dyDescent="0.25">
      <c r="A7582" s="26">
        <v>44638.690104166664</v>
      </c>
      <c r="B7582" s="23" t="s">
        <v>100</v>
      </c>
      <c r="C7582" s="23" t="s">
        <v>9666</v>
      </c>
      <c r="D7582" s="23" t="s">
        <v>8927</v>
      </c>
      <c r="E7582" s="23" t="s">
        <v>1</v>
      </c>
      <c r="F7582" s="23" t="s">
        <v>7</v>
      </c>
      <c r="G7582" s="23" t="s">
        <v>975</v>
      </c>
      <c r="H7582" s="2" t="s">
        <v>7730</v>
      </c>
      <c r="I7582" s="23" t="s">
        <v>7966</v>
      </c>
      <c r="J7582" s="23" t="s">
        <v>958</v>
      </c>
      <c r="K7582" s="23" t="s">
        <v>9712</v>
      </c>
      <c r="L7582" s="23" t="s">
        <v>9538</v>
      </c>
      <c r="M7582" s="23">
        <f>YEAR(Tabla2[[#This Row],[Fecha de creación]])</f>
        <v>2022</v>
      </c>
      <c r="N7582" s="23">
        <f>MONTH(Tabla2[[#This Row],[Fecha de creación]])</f>
        <v>3</v>
      </c>
    </row>
    <row r="7583" spans="1:14" x14ac:dyDescent="0.25">
      <c r="A7583" s="26">
        <v>44638.692337962966</v>
      </c>
      <c r="B7583" s="23" t="s">
        <v>100</v>
      </c>
      <c r="C7583" s="23" t="s">
        <v>9667</v>
      </c>
      <c r="D7583" s="23" t="s">
        <v>8927</v>
      </c>
      <c r="E7583" s="23" t="s">
        <v>1</v>
      </c>
      <c r="F7583" s="23" t="s">
        <v>7</v>
      </c>
      <c r="G7583" s="23" t="s">
        <v>975</v>
      </c>
      <c r="H7583" s="2" t="s">
        <v>7730</v>
      </c>
      <c r="I7583" s="23" t="s">
        <v>7966</v>
      </c>
      <c r="J7583" s="23" t="s">
        <v>958</v>
      </c>
      <c r="K7583" s="23" t="s">
        <v>9712</v>
      </c>
      <c r="L7583" s="23" t="s">
        <v>9538</v>
      </c>
      <c r="M7583" s="23">
        <f>YEAR(Tabla2[[#This Row],[Fecha de creación]])</f>
        <v>2022</v>
      </c>
      <c r="N7583" s="23">
        <f>MONTH(Tabla2[[#This Row],[Fecha de creación]])</f>
        <v>3</v>
      </c>
    </row>
    <row r="7584" spans="1:14" x14ac:dyDescent="0.25">
      <c r="A7584" s="26">
        <v>44638.693923611114</v>
      </c>
      <c r="B7584" s="23" t="s">
        <v>0</v>
      </c>
      <c r="C7584" s="23" t="s">
        <v>9668</v>
      </c>
      <c r="D7584" s="23" t="s">
        <v>246</v>
      </c>
      <c r="E7584" s="23" t="s">
        <v>1</v>
      </c>
      <c r="F7584" s="23" t="s">
        <v>7</v>
      </c>
      <c r="G7584" s="23" t="s">
        <v>975</v>
      </c>
      <c r="I7584" s="23" t="s">
        <v>7412</v>
      </c>
      <c r="J7584" s="23"/>
      <c r="K7584" s="23" t="s">
        <v>9712</v>
      </c>
      <c r="L7584" s="23" t="s">
        <v>9539</v>
      </c>
      <c r="M7584" s="23">
        <f>YEAR(Tabla2[[#This Row],[Fecha de creación]])</f>
        <v>2022</v>
      </c>
      <c r="N7584" s="23">
        <f>MONTH(Tabla2[[#This Row],[Fecha de creación]])</f>
        <v>3</v>
      </c>
    </row>
    <row r="7585" spans="1:14" x14ac:dyDescent="0.25">
      <c r="A7585" s="26">
        <v>44639.414282407408</v>
      </c>
      <c r="B7585" s="23" t="s">
        <v>0</v>
      </c>
      <c r="C7585" s="23" t="s">
        <v>9669</v>
      </c>
      <c r="D7585" s="23" t="s">
        <v>982</v>
      </c>
      <c r="E7585" s="23" t="s">
        <v>1</v>
      </c>
      <c r="F7585" s="23" t="s">
        <v>22</v>
      </c>
      <c r="G7585" s="23" t="s">
        <v>3</v>
      </c>
      <c r="H7585" s="2" t="s">
        <v>8893</v>
      </c>
      <c r="I7585" s="23" t="s">
        <v>9483</v>
      </c>
      <c r="J7585" s="23"/>
      <c r="K7585" s="23" t="s">
        <v>9712</v>
      </c>
      <c r="L7585" s="23" t="s">
        <v>9538</v>
      </c>
      <c r="M7585" s="23">
        <f>YEAR(Tabla2[[#This Row],[Fecha de creación]])</f>
        <v>2022</v>
      </c>
      <c r="N7585" s="23">
        <f>MONTH(Tabla2[[#This Row],[Fecha de creación]])</f>
        <v>3</v>
      </c>
    </row>
    <row r="7586" spans="1:14" x14ac:dyDescent="0.25">
      <c r="A7586" s="26">
        <v>44639.429282407407</v>
      </c>
      <c r="B7586" s="23" t="s">
        <v>56</v>
      </c>
      <c r="C7586" s="23" t="s">
        <v>9670</v>
      </c>
      <c r="D7586" s="23" t="s">
        <v>7351</v>
      </c>
      <c r="E7586" s="23" t="s">
        <v>1</v>
      </c>
      <c r="F7586" s="23" t="s">
        <v>7</v>
      </c>
      <c r="G7586" s="23" t="s">
        <v>975</v>
      </c>
      <c r="H7586" s="2" t="s">
        <v>8459</v>
      </c>
      <c r="I7586" s="23" t="s">
        <v>7342</v>
      </c>
      <c r="J7586" s="23" t="s">
        <v>958</v>
      </c>
      <c r="K7586" s="23" t="s">
        <v>9712</v>
      </c>
      <c r="L7586" s="23" t="s">
        <v>9538</v>
      </c>
      <c r="M7586" s="23">
        <f>YEAR(Tabla2[[#This Row],[Fecha de creación]])</f>
        <v>2022</v>
      </c>
      <c r="N7586" s="23">
        <f>MONTH(Tabla2[[#This Row],[Fecha de creación]])</f>
        <v>3</v>
      </c>
    </row>
    <row r="7587" spans="1:14" x14ac:dyDescent="0.25">
      <c r="A7587" s="26">
        <v>44639.435555555552</v>
      </c>
      <c r="B7587" s="23" t="s">
        <v>56</v>
      </c>
      <c r="C7587" s="23" t="s">
        <v>9671</v>
      </c>
      <c r="D7587" s="23" t="s">
        <v>49</v>
      </c>
      <c r="E7587" s="23" t="s">
        <v>1</v>
      </c>
      <c r="F7587" s="23" t="s">
        <v>7</v>
      </c>
      <c r="G7587" s="23" t="s">
        <v>3</v>
      </c>
      <c r="H7587" s="2" t="s">
        <v>7745</v>
      </c>
      <c r="I7587" s="23" t="s">
        <v>7342</v>
      </c>
      <c r="J7587" s="23" t="s">
        <v>59</v>
      </c>
      <c r="K7587" s="23" t="s">
        <v>9712</v>
      </c>
      <c r="L7587" s="23" t="s">
        <v>9539</v>
      </c>
      <c r="M7587" s="23">
        <f>YEAR(Tabla2[[#This Row],[Fecha de creación]])</f>
        <v>2022</v>
      </c>
      <c r="N7587" s="23">
        <f>MONTH(Tabla2[[#This Row],[Fecha de creación]])</f>
        <v>3</v>
      </c>
    </row>
    <row r="7588" spans="1:14" x14ac:dyDescent="0.25">
      <c r="A7588" s="26">
        <v>44639.454386574071</v>
      </c>
      <c r="B7588" s="23" t="s">
        <v>0</v>
      </c>
      <c r="C7588" s="23" t="s">
        <v>9672</v>
      </c>
      <c r="D7588" s="23" t="s">
        <v>9673</v>
      </c>
      <c r="E7588" s="23" t="s">
        <v>1</v>
      </c>
      <c r="F7588" s="23" t="s">
        <v>2</v>
      </c>
      <c r="G7588" s="23" t="s">
        <v>1551</v>
      </c>
      <c r="H7588" s="2" t="s">
        <v>7721</v>
      </c>
      <c r="I7588" s="23" t="s">
        <v>9226</v>
      </c>
      <c r="J7588" s="23"/>
      <c r="K7588" s="23" t="s">
        <v>9536</v>
      </c>
      <c r="L7588" s="23" t="s">
        <v>9539</v>
      </c>
      <c r="M7588" s="23">
        <f>YEAR(Tabla2[[#This Row],[Fecha de creación]])</f>
        <v>2022</v>
      </c>
      <c r="N7588" s="23">
        <f>MONTH(Tabla2[[#This Row],[Fecha de creación]])</f>
        <v>3</v>
      </c>
    </row>
    <row r="7589" spans="1:14" x14ac:dyDescent="0.25">
      <c r="A7589" s="26">
        <v>44639.469444444447</v>
      </c>
      <c r="B7589" s="23" t="s">
        <v>7771</v>
      </c>
      <c r="C7589" s="23" t="s">
        <v>9674</v>
      </c>
      <c r="D7589" s="23" t="s">
        <v>9675</v>
      </c>
      <c r="E7589" s="23" t="s">
        <v>1</v>
      </c>
      <c r="F7589" s="23" t="s">
        <v>7</v>
      </c>
      <c r="G7589" s="23" t="s">
        <v>975</v>
      </c>
      <c r="H7589" s="2" t="s">
        <v>7730</v>
      </c>
      <c r="I7589" s="23" t="s">
        <v>8907</v>
      </c>
      <c r="J7589" s="23" t="s">
        <v>964</v>
      </c>
      <c r="K7589" s="23" t="s">
        <v>9712</v>
      </c>
      <c r="L7589" s="23" t="s">
        <v>9538</v>
      </c>
      <c r="M7589" s="23">
        <f>YEAR(Tabla2[[#This Row],[Fecha de creación]])</f>
        <v>2022</v>
      </c>
      <c r="N7589" s="23">
        <f>MONTH(Tabla2[[#This Row],[Fecha de creación]])</f>
        <v>3</v>
      </c>
    </row>
    <row r="7590" spans="1:14" x14ac:dyDescent="0.25">
      <c r="A7590" s="26">
        <v>44639.471435185187</v>
      </c>
      <c r="B7590" s="23" t="s">
        <v>7771</v>
      </c>
      <c r="C7590" s="23" t="s">
        <v>9676</v>
      </c>
      <c r="D7590" s="23" t="s">
        <v>9677</v>
      </c>
      <c r="E7590" s="23" t="s">
        <v>1</v>
      </c>
      <c r="F7590" s="23" t="s">
        <v>7</v>
      </c>
      <c r="G7590" s="23" t="s">
        <v>975</v>
      </c>
      <c r="H7590" s="2" t="s">
        <v>7734</v>
      </c>
      <c r="I7590" s="23" t="s">
        <v>8907</v>
      </c>
      <c r="J7590" s="23" t="s">
        <v>59</v>
      </c>
      <c r="K7590" s="23" t="s">
        <v>9712</v>
      </c>
      <c r="L7590" s="23" t="s">
        <v>9538</v>
      </c>
      <c r="M7590" s="23">
        <f>YEAR(Tabla2[[#This Row],[Fecha de creación]])</f>
        <v>2022</v>
      </c>
      <c r="N7590" s="23">
        <f>MONTH(Tabla2[[#This Row],[Fecha de creación]])</f>
        <v>3</v>
      </c>
    </row>
    <row r="7591" spans="1:14" x14ac:dyDescent="0.25">
      <c r="A7591" s="26">
        <v>44639.489594907405</v>
      </c>
      <c r="B7591" s="23" t="s">
        <v>189</v>
      </c>
      <c r="C7591" s="23" t="s">
        <v>9678</v>
      </c>
      <c r="D7591" s="23" t="s">
        <v>8947</v>
      </c>
      <c r="E7591" s="23" t="s">
        <v>1</v>
      </c>
      <c r="F7591" s="23" t="s">
        <v>22</v>
      </c>
      <c r="G7591" s="23" t="s">
        <v>975</v>
      </c>
      <c r="H7591" s="2" t="s">
        <v>7743</v>
      </c>
      <c r="I7591" s="23" t="s">
        <v>4486</v>
      </c>
      <c r="J7591" s="23" t="s">
        <v>59</v>
      </c>
      <c r="K7591" s="23" t="s">
        <v>9712</v>
      </c>
      <c r="L7591" s="23" t="s">
        <v>9538</v>
      </c>
      <c r="M7591" s="23">
        <f>YEAR(Tabla2[[#This Row],[Fecha de creación]])</f>
        <v>2022</v>
      </c>
      <c r="N7591" s="23">
        <f>MONTH(Tabla2[[#This Row],[Fecha de creación]])</f>
        <v>3</v>
      </c>
    </row>
    <row r="7592" spans="1:14" x14ac:dyDescent="0.25">
      <c r="A7592" s="26">
        <v>44639.509479166663</v>
      </c>
      <c r="B7592" s="23" t="s">
        <v>189</v>
      </c>
      <c r="C7592" s="23" t="s">
        <v>9679</v>
      </c>
      <c r="D7592" s="23" t="s">
        <v>7096</v>
      </c>
      <c r="E7592" s="23" t="s">
        <v>1</v>
      </c>
      <c r="F7592" s="23" t="s">
        <v>7</v>
      </c>
      <c r="G7592" s="23" t="s">
        <v>975</v>
      </c>
      <c r="H7592" s="2" t="s">
        <v>7722</v>
      </c>
      <c r="I7592" s="23" t="s">
        <v>4486</v>
      </c>
      <c r="J7592" s="23" t="s">
        <v>59</v>
      </c>
      <c r="K7592" s="23" t="s">
        <v>9712</v>
      </c>
      <c r="L7592" s="23" t="s">
        <v>9538</v>
      </c>
      <c r="M7592" s="23">
        <f>YEAR(Tabla2[[#This Row],[Fecha de creación]])</f>
        <v>2022</v>
      </c>
      <c r="N7592" s="23">
        <f>MONTH(Tabla2[[#This Row],[Fecha de creación]])</f>
        <v>3</v>
      </c>
    </row>
    <row r="7593" spans="1:14" x14ac:dyDescent="0.25">
      <c r="A7593" s="26">
        <v>44639.589814814812</v>
      </c>
      <c r="B7593" s="23" t="s">
        <v>189</v>
      </c>
      <c r="C7593" s="23" t="s">
        <v>9680</v>
      </c>
      <c r="D7593" s="23" t="s">
        <v>4281</v>
      </c>
      <c r="E7593" s="23" t="s">
        <v>1</v>
      </c>
      <c r="F7593" s="23" t="s">
        <v>7</v>
      </c>
      <c r="G7593" s="23" t="s">
        <v>975</v>
      </c>
      <c r="H7593" s="2" t="s">
        <v>7722</v>
      </c>
      <c r="I7593" s="23" t="s">
        <v>7338</v>
      </c>
      <c r="J7593" s="23" t="s">
        <v>59</v>
      </c>
      <c r="K7593" s="23" t="s">
        <v>9712</v>
      </c>
      <c r="L7593" s="23" t="s">
        <v>9538</v>
      </c>
      <c r="M7593" s="23">
        <f>YEAR(Tabla2[[#This Row],[Fecha de creación]])</f>
        <v>2022</v>
      </c>
      <c r="N7593" s="23">
        <f>MONTH(Tabla2[[#This Row],[Fecha de creación]])</f>
        <v>3</v>
      </c>
    </row>
    <row r="7594" spans="1:14" x14ac:dyDescent="0.25">
      <c r="A7594" s="26">
        <v>44639.592476851853</v>
      </c>
      <c r="B7594" s="23" t="s">
        <v>189</v>
      </c>
      <c r="C7594" s="23" t="s">
        <v>9681</v>
      </c>
      <c r="D7594" s="23" t="s">
        <v>7096</v>
      </c>
      <c r="E7594" s="23" t="s">
        <v>1</v>
      </c>
      <c r="F7594" s="23" t="s">
        <v>7</v>
      </c>
      <c r="G7594" s="23" t="s">
        <v>3</v>
      </c>
      <c r="H7594" s="2" t="s">
        <v>7722</v>
      </c>
      <c r="I7594" s="23" t="s">
        <v>7338</v>
      </c>
      <c r="J7594" s="23" t="s">
        <v>958</v>
      </c>
      <c r="K7594" s="23" t="s">
        <v>9712</v>
      </c>
      <c r="L7594" s="23" t="s">
        <v>9539</v>
      </c>
      <c r="M7594" s="23">
        <f>YEAR(Tabla2[[#This Row],[Fecha de creación]])</f>
        <v>2022</v>
      </c>
      <c r="N7594" s="23">
        <f>MONTH(Tabla2[[#This Row],[Fecha de creación]])</f>
        <v>3</v>
      </c>
    </row>
    <row r="7595" spans="1:14" x14ac:dyDescent="0.25">
      <c r="A7595" s="26">
        <v>44639.594664351855</v>
      </c>
      <c r="B7595" s="23" t="s">
        <v>0</v>
      </c>
      <c r="C7595" s="23" t="s">
        <v>9682</v>
      </c>
      <c r="D7595" s="23" t="s">
        <v>982</v>
      </c>
      <c r="E7595" s="23" t="s">
        <v>1</v>
      </c>
      <c r="F7595" s="23" t="s">
        <v>22</v>
      </c>
      <c r="G7595" s="23" t="s">
        <v>975</v>
      </c>
      <c r="H7595" s="2" t="s">
        <v>8893</v>
      </c>
      <c r="I7595" s="23" t="s">
        <v>9483</v>
      </c>
      <c r="J7595" s="23"/>
      <c r="K7595" s="23" t="s">
        <v>9712</v>
      </c>
      <c r="L7595" s="23" t="s">
        <v>9539</v>
      </c>
      <c r="M7595" s="23">
        <f>YEAR(Tabla2[[#This Row],[Fecha de creación]])</f>
        <v>2022</v>
      </c>
      <c r="N7595" s="23">
        <f>MONTH(Tabla2[[#This Row],[Fecha de creación]])</f>
        <v>3</v>
      </c>
    </row>
    <row r="7596" spans="1:14" x14ac:dyDescent="0.25">
      <c r="A7596" s="26">
        <v>44639.596134259256</v>
      </c>
      <c r="B7596" s="23" t="s">
        <v>0</v>
      </c>
      <c r="C7596" s="23" t="s">
        <v>9683</v>
      </c>
      <c r="D7596" s="23" t="s">
        <v>982</v>
      </c>
      <c r="E7596" s="23" t="s">
        <v>1</v>
      </c>
      <c r="F7596" s="23" t="s">
        <v>22</v>
      </c>
      <c r="G7596" s="23" t="s">
        <v>975</v>
      </c>
      <c r="H7596" s="2" t="s">
        <v>8893</v>
      </c>
      <c r="I7596" s="23" t="s">
        <v>9483</v>
      </c>
      <c r="J7596" s="23"/>
      <c r="K7596" s="23" t="s">
        <v>9712</v>
      </c>
      <c r="L7596" s="23" t="s">
        <v>9538</v>
      </c>
      <c r="M7596" s="23">
        <f>YEAR(Tabla2[[#This Row],[Fecha de creación]])</f>
        <v>2022</v>
      </c>
      <c r="N7596" s="23">
        <f>MONTH(Tabla2[[#This Row],[Fecha de creación]])</f>
        <v>3</v>
      </c>
    </row>
    <row r="7597" spans="1:14" x14ac:dyDescent="0.25">
      <c r="A7597" s="26">
        <v>44639.65519675926</v>
      </c>
      <c r="B7597" s="23" t="s">
        <v>0</v>
      </c>
      <c r="C7597" s="23" t="s">
        <v>9684</v>
      </c>
      <c r="D7597" s="23" t="s">
        <v>9673</v>
      </c>
      <c r="E7597" s="23" t="s">
        <v>1</v>
      </c>
      <c r="F7597" s="23" t="s">
        <v>2</v>
      </c>
      <c r="G7597" s="23" t="s">
        <v>3</v>
      </c>
      <c r="H7597" s="2" t="s">
        <v>7721</v>
      </c>
      <c r="I7597" s="23" t="s">
        <v>7412</v>
      </c>
      <c r="J7597" s="23"/>
      <c r="K7597" s="23" t="s">
        <v>9536</v>
      </c>
      <c r="L7597" s="23" t="s">
        <v>9538</v>
      </c>
      <c r="M7597" s="23">
        <f>YEAR(Tabla2[[#This Row],[Fecha de creación]])</f>
        <v>2022</v>
      </c>
      <c r="N7597" s="23">
        <f>MONTH(Tabla2[[#This Row],[Fecha de creación]])</f>
        <v>3</v>
      </c>
    </row>
    <row r="7598" spans="1:14" x14ac:dyDescent="0.25">
      <c r="A7598" s="26">
        <v>44639.661400462966</v>
      </c>
      <c r="B7598" s="23" t="s">
        <v>0</v>
      </c>
      <c r="C7598" s="23" t="s">
        <v>9685</v>
      </c>
      <c r="D7598" s="23" t="s">
        <v>9686</v>
      </c>
      <c r="E7598" s="23" t="s">
        <v>1</v>
      </c>
      <c r="F7598" s="23" t="s">
        <v>2</v>
      </c>
      <c r="G7598" s="23" t="s">
        <v>3</v>
      </c>
      <c r="H7598" s="2" t="s">
        <v>7733</v>
      </c>
      <c r="I7598" s="23" t="s">
        <v>7412</v>
      </c>
      <c r="J7598" s="23"/>
      <c r="K7598" s="23" t="s">
        <v>9536</v>
      </c>
      <c r="L7598" s="23" t="s">
        <v>9539</v>
      </c>
      <c r="M7598" s="23">
        <f>YEAR(Tabla2[[#This Row],[Fecha de creación]])</f>
        <v>2022</v>
      </c>
      <c r="N7598" s="23">
        <f>MONTH(Tabla2[[#This Row],[Fecha de creación]])</f>
        <v>3</v>
      </c>
    </row>
    <row r="7599" spans="1:14" x14ac:dyDescent="0.25">
      <c r="A7599" s="26">
        <v>44639.675625000003</v>
      </c>
      <c r="B7599" s="23" t="s">
        <v>0</v>
      </c>
      <c r="C7599" s="23" t="s">
        <v>9687</v>
      </c>
      <c r="D7599" s="23" t="s">
        <v>8927</v>
      </c>
      <c r="E7599" s="23" t="s">
        <v>1</v>
      </c>
      <c r="F7599" s="23" t="s">
        <v>7</v>
      </c>
      <c r="G7599" s="23" t="s">
        <v>975</v>
      </c>
      <c r="H7599" s="2" t="s">
        <v>7730</v>
      </c>
      <c r="I7599" s="23" t="s">
        <v>7680</v>
      </c>
      <c r="J7599" s="23" t="s">
        <v>958</v>
      </c>
      <c r="K7599" s="23" t="s">
        <v>9712</v>
      </c>
      <c r="L7599" s="23" t="s">
        <v>9538</v>
      </c>
      <c r="M7599" s="23">
        <f>YEAR(Tabla2[[#This Row],[Fecha de creación]])</f>
        <v>2022</v>
      </c>
      <c r="N7599" s="23">
        <f>MONTH(Tabla2[[#This Row],[Fecha de creación]])</f>
        <v>3</v>
      </c>
    </row>
    <row r="7600" spans="1:14" x14ac:dyDescent="0.25">
      <c r="A7600" s="26">
        <v>44639.679178240738</v>
      </c>
      <c r="B7600" s="23" t="s">
        <v>100</v>
      </c>
      <c r="C7600" s="23" t="s">
        <v>9688</v>
      </c>
      <c r="D7600" s="23" t="s">
        <v>8927</v>
      </c>
      <c r="E7600" s="23" t="s">
        <v>1</v>
      </c>
      <c r="F7600" s="23" t="s">
        <v>7</v>
      </c>
      <c r="G7600" s="23" t="s">
        <v>975</v>
      </c>
      <c r="H7600" s="2" t="s">
        <v>7730</v>
      </c>
      <c r="I7600" s="23" t="s">
        <v>7966</v>
      </c>
      <c r="J7600" s="23" t="s">
        <v>958</v>
      </c>
      <c r="K7600" s="23" t="s">
        <v>9712</v>
      </c>
      <c r="L7600" s="23" t="s">
        <v>9538</v>
      </c>
      <c r="M7600" s="23">
        <f>YEAR(Tabla2[[#This Row],[Fecha de creación]])</f>
        <v>2022</v>
      </c>
      <c r="N7600" s="23">
        <f>MONTH(Tabla2[[#This Row],[Fecha de creación]])</f>
        <v>3</v>
      </c>
    </row>
    <row r="7601" spans="1:14" x14ac:dyDescent="0.25">
      <c r="A7601" s="26">
        <v>44639.685717592591</v>
      </c>
      <c r="B7601" s="23" t="s">
        <v>100</v>
      </c>
      <c r="C7601" s="23" t="s">
        <v>9689</v>
      </c>
      <c r="D7601" s="23" t="s">
        <v>8927</v>
      </c>
      <c r="E7601" s="23" t="s">
        <v>1</v>
      </c>
      <c r="F7601" s="23" t="s">
        <v>7</v>
      </c>
      <c r="G7601" s="23" t="s">
        <v>975</v>
      </c>
      <c r="H7601" s="2" t="s">
        <v>7730</v>
      </c>
      <c r="I7601" s="23" t="s">
        <v>7966</v>
      </c>
      <c r="J7601" s="23" t="s">
        <v>958</v>
      </c>
      <c r="K7601" s="23" t="s">
        <v>9712</v>
      </c>
      <c r="L7601" s="23" t="s">
        <v>9538</v>
      </c>
      <c r="M7601" s="23">
        <f>YEAR(Tabla2[[#This Row],[Fecha de creación]])</f>
        <v>2022</v>
      </c>
      <c r="N7601" s="23">
        <f>MONTH(Tabla2[[#This Row],[Fecha de creación]])</f>
        <v>3</v>
      </c>
    </row>
    <row r="7602" spans="1:14" x14ac:dyDescent="0.25">
      <c r="A7602" s="26">
        <v>44639.7028587963</v>
      </c>
      <c r="B7602" s="23" t="s">
        <v>0</v>
      </c>
      <c r="C7602" s="23" t="s">
        <v>9690</v>
      </c>
      <c r="D7602" s="23" t="s">
        <v>7521</v>
      </c>
      <c r="E7602" s="23" t="s">
        <v>1</v>
      </c>
      <c r="F7602" s="23" t="s">
        <v>22</v>
      </c>
      <c r="G7602" s="23" t="s">
        <v>975</v>
      </c>
      <c r="H7602" s="2" t="s">
        <v>8893</v>
      </c>
      <c r="I7602" s="23" t="s">
        <v>7412</v>
      </c>
      <c r="J7602" s="23"/>
      <c r="K7602" s="23" t="s">
        <v>9712</v>
      </c>
      <c r="L7602" s="23" t="s">
        <v>9539</v>
      </c>
      <c r="M7602" s="23">
        <f>YEAR(Tabla2[[#This Row],[Fecha de creación]])</f>
        <v>2022</v>
      </c>
      <c r="N7602" s="23">
        <f>MONTH(Tabla2[[#This Row],[Fecha de creación]])</f>
        <v>3</v>
      </c>
    </row>
    <row r="7603" spans="1:14" x14ac:dyDescent="0.25">
      <c r="A7603" s="26">
        <v>44639.709189814814</v>
      </c>
      <c r="B7603" s="23" t="s">
        <v>0</v>
      </c>
      <c r="C7603" s="23" t="s">
        <v>9691</v>
      </c>
      <c r="D7603" s="23" t="s">
        <v>6</v>
      </c>
      <c r="E7603" s="23" t="s">
        <v>1</v>
      </c>
      <c r="F7603" s="23" t="s">
        <v>22</v>
      </c>
      <c r="G7603" s="23" t="s">
        <v>975</v>
      </c>
      <c r="H7603" s="2" t="s">
        <v>7722</v>
      </c>
      <c r="I7603" s="23" t="s">
        <v>9483</v>
      </c>
      <c r="J7603" s="23"/>
      <c r="K7603" s="23" t="s">
        <v>9712</v>
      </c>
      <c r="L7603" s="23" t="s">
        <v>9538</v>
      </c>
      <c r="M7603" s="23">
        <f>YEAR(Tabla2[[#This Row],[Fecha de creación]])</f>
        <v>2022</v>
      </c>
      <c r="N7603" s="23">
        <f>MONTH(Tabla2[[#This Row],[Fecha de creación]])</f>
        <v>3</v>
      </c>
    </row>
    <row r="7604" spans="1:14" x14ac:dyDescent="0.25">
      <c r="A7604" s="26">
        <v>44639.729467592595</v>
      </c>
      <c r="B7604" s="23" t="s">
        <v>0</v>
      </c>
      <c r="C7604" s="23" t="s">
        <v>9692</v>
      </c>
      <c r="D7604" s="23" t="s">
        <v>6</v>
      </c>
      <c r="E7604" s="23" t="s">
        <v>1</v>
      </c>
      <c r="F7604" s="23" t="s">
        <v>7</v>
      </c>
      <c r="G7604" s="23" t="s">
        <v>3</v>
      </c>
      <c r="H7604" s="2" t="s">
        <v>7722</v>
      </c>
      <c r="I7604" s="23" t="s">
        <v>9483</v>
      </c>
      <c r="J7604" s="23"/>
      <c r="K7604" s="23" t="s">
        <v>9712</v>
      </c>
      <c r="L7604" s="23" t="s">
        <v>9538</v>
      </c>
      <c r="M7604" s="23">
        <f>YEAR(Tabla2[[#This Row],[Fecha de creación]])</f>
        <v>2022</v>
      </c>
      <c r="N7604" s="23">
        <f>MONTH(Tabla2[[#This Row],[Fecha de creación]])</f>
        <v>3</v>
      </c>
    </row>
    <row r="7605" spans="1:14" x14ac:dyDescent="0.25">
      <c r="A7605" s="26">
        <v>44640.378125000003</v>
      </c>
      <c r="B7605" s="23" t="s">
        <v>100</v>
      </c>
      <c r="C7605" s="23" t="s">
        <v>9693</v>
      </c>
      <c r="D7605" s="23" t="s">
        <v>440</v>
      </c>
      <c r="E7605" s="23" t="s">
        <v>1</v>
      </c>
      <c r="F7605" s="23" t="s">
        <v>22</v>
      </c>
      <c r="G7605" s="23" t="s">
        <v>3</v>
      </c>
      <c r="H7605" s="2" t="s">
        <v>7723</v>
      </c>
      <c r="I7605" s="23" t="s">
        <v>9485</v>
      </c>
      <c r="J7605" s="23"/>
      <c r="K7605" s="23" t="s">
        <v>9712</v>
      </c>
      <c r="L7605" s="23" t="s">
        <v>9539</v>
      </c>
      <c r="M7605" s="23">
        <f>YEAR(Tabla2[[#This Row],[Fecha de creación]])</f>
        <v>2022</v>
      </c>
      <c r="N7605" s="23">
        <f>MONTH(Tabla2[[#This Row],[Fecha de creación]])</f>
        <v>3</v>
      </c>
    </row>
    <row r="7606" spans="1:14" x14ac:dyDescent="0.25">
      <c r="A7606" s="26">
        <v>44640.379108796296</v>
      </c>
      <c r="B7606" s="23" t="s">
        <v>100</v>
      </c>
      <c r="C7606" s="23" t="s">
        <v>9694</v>
      </c>
      <c r="D7606" s="23" t="s">
        <v>440</v>
      </c>
      <c r="E7606" s="23" t="s">
        <v>1</v>
      </c>
      <c r="F7606" s="23" t="s">
        <v>22</v>
      </c>
      <c r="G7606" s="23" t="s">
        <v>975</v>
      </c>
      <c r="H7606" s="2" t="s">
        <v>7723</v>
      </c>
      <c r="I7606" s="23" t="s">
        <v>9485</v>
      </c>
      <c r="J7606" s="23"/>
      <c r="K7606" s="23" t="s">
        <v>9712</v>
      </c>
      <c r="L7606" s="23" t="s">
        <v>9539</v>
      </c>
      <c r="M7606" s="23">
        <f>YEAR(Tabla2[[#This Row],[Fecha de creación]])</f>
        <v>2022</v>
      </c>
      <c r="N7606" s="23">
        <f>MONTH(Tabla2[[#This Row],[Fecha de creación]])</f>
        <v>3</v>
      </c>
    </row>
    <row r="7607" spans="1:14" x14ac:dyDescent="0.25">
      <c r="A7607" s="26">
        <v>44640.382106481484</v>
      </c>
      <c r="B7607" s="23" t="s">
        <v>100</v>
      </c>
      <c r="C7607" s="23" t="s">
        <v>9695</v>
      </c>
      <c r="D7607" s="23" t="s">
        <v>440</v>
      </c>
      <c r="E7607" s="23" t="s">
        <v>1</v>
      </c>
      <c r="F7607" s="23" t="s">
        <v>22</v>
      </c>
      <c r="G7607" s="23" t="s">
        <v>975</v>
      </c>
      <c r="H7607" s="2" t="s">
        <v>7723</v>
      </c>
      <c r="I7607" s="23" t="s">
        <v>9485</v>
      </c>
      <c r="J7607" s="23"/>
      <c r="K7607" s="23" t="s">
        <v>9712</v>
      </c>
      <c r="L7607" s="23" t="s">
        <v>9539</v>
      </c>
      <c r="M7607" s="23">
        <f>YEAR(Tabla2[[#This Row],[Fecha de creación]])</f>
        <v>2022</v>
      </c>
      <c r="N7607" s="23">
        <f>MONTH(Tabla2[[#This Row],[Fecha de creación]])</f>
        <v>3</v>
      </c>
    </row>
    <row r="7608" spans="1:14" x14ac:dyDescent="0.25">
      <c r="A7608" s="26">
        <v>44640.517442129632</v>
      </c>
      <c r="B7608" s="23" t="s">
        <v>0</v>
      </c>
      <c r="C7608" s="23" t="s">
        <v>9696</v>
      </c>
      <c r="D7608" s="23" t="s">
        <v>49</v>
      </c>
      <c r="E7608" s="23" t="s">
        <v>1</v>
      </c>
      <c r="F7608" s="23" t="s">
        <v>7</v>
      </c>
      <c r="G7608" s="23" t="s">
        <v>3</v>
      </c>
      <c r="H7608" s="2" t="s">
        <v>7745</v>
      </c>
      <c r="I7608" s="23" t="s">
        <v>9483</v>
      </c>
      <c r="J7608" s="23"/>
      <c r="K7608" s="23" t="s">
        <v>9712</v>
      </c>
      <c r="L7608" s="23" t="s">
        <v>9538</v>
      </c>
      <c r="M7608" s="23">
        <f>YEAR(Tabla2[[#This Row],[Fecha de creación]])</f>
        <v>2022</v>
      </c>
      <c r="N7608" s="23">
        <f>MONTH(Tabla2[[#This Row],[Fecha de creación]])</f>
        <v>3</v>
      </c>
    </row>
    <row r="7609" spans="1:14" x14ac:dyDescent="0.25">
      <c r="A7609" s="26">
        <v>44640.530127314814</v>
      </c>
      <c r="B7609" s="23" t="s">
        <v>100</v>
      </c>
      <c r="C7609" s="23" t="s">
        <v>9697</v>
      </c>
      <c r="D7609" s="23" t="s">
        <v>382</v>
      </c>
      <c r="E7609" s="23" t="s">
        <v>1</v>
      </c>
      <c r="F7609" s="23" t="s">
        <v>7</v>
      </c>
      <c r="G7609" s="23" t="s">
        <v>975</v>
      </c>
      <c r="H7609" s="2" t="s">
        <v>7723</v>
      </c>
      <c r="I7609" s="23" t="s">
        <v>6004</v>
      </c>
      <c r="J7609" s="23"/>
      <c r="K7609" s="23" t="s">
        <v>9712</v>
      </c>
      <c r="L7609" s="23" t="s">
        <v>9538</v>
      </c>
      <c r="M7609" s="23">
        <f>YEAR(Tabla2[[#This Row],[Fecha de creación]])</f>
        <v>2022</v>
      </c>
      <c r="N7609" s="23">
        <f>MONTH(Tabla2[[#This Row],[Fecha de creación]])</f>
        <v>3</v>
      </c>
    </row>
    <row r="7610" spans="1:14" x14ac:dyDescent="0.25">
      <c r="A7610" s="26">
        <v>44640.600601851853</v>
      </c>
      <c r="B7610" s="23" t="s">
        <v>100</v>
      </c>
      <c r="C7610" s="23" t="s">
        <v>9698</v>
      </c>
      <c r="D7610" s="23" t="s">
        <v>49</v>
      </c>
      <c r="E7610" s="23" t="s">
        <v>1</v>
      </c>
      <c r="F7610" s="23" t="s">
        <v>7</v>
      </c>
      <c r="G7610" s="23" t="s">
        <v>975</v>
      </c>
      <c r="H7610" s="2" t="s">
        <v>7745</v>
      </c>
      <c r="I7610" s="23" t="s">
        <v>6004</v>
      </c>
      <c r="J7610" s="23"/>
      <c r="K7610" s="23" t="s">
        <v>9712</v>
      </c>
      <c r="L7610" s="23" t="s">
        <v>9539</v>
      </c>
      <c r="M7610" s="23">
        <f>YEAR(Tabla2[[#This Row],[Fecha de creación]])</f>
        <v>2022</v>
      </c>
      <c r="N7610" s="23">
        <f>MONTH(Tabla2[[#This Row],[Fecha de creación]])</f>
        <v>3</v>
      </c>
    </row>
    <row r="7611" spans="1:14" x14ac:dyDescent="0.25">
      <c r="A7611" s="26">
        <v>44640.660057870373</v>
      </c>
      <c r="B7611" s="23" t="s">
        <v>100</v>
      </c>
      <c r="C7611" s="23" t="s">
        <v>9699</v>
      </c>
      <c r="D7611" s="23" t="s">
        <v>21</v>
      </c>
      <c r="E7611" s="23" t="s">
        <v>1</v>
      </c>
      <c r="F7611" s="23" t="s">
        <v>22</v>
      </c>
      <c r="G7611" s="23" t="s">
        <v>975</v>
      </c>
      <c r="H7611" s="2" t="s">
        <v>7744</v>
      </c>
      <c r="I7611" s="23" t="s">
        <v>6004</v>
      </c>
      <c r="J7611" s="23"/>
      <c r="K7611" s="23" t="s">
        <v>9712</v>
      </c>
      <c r="L7611" s="23" t="s">
        <v>9539</v>
      </c>
      <c r="M7611" s="23">
        <f>YEAR(Tabla2[[#This Row],[Fecha de creación]])</f>
        <v>2022</v>
      </c>
      <c r="N7611" s="23">
        <f>MONTH(Tabla2[[#This Row],[Fecha de creación]])</f>
        <v>3</v>
      </c>
    </row>
    <row r="7612" spans="1:14" x14ac:dyDescent="0.25">
      <c r="A7612" s="26">
        <v>44641.444016203706</v>
      </c>
      <c r="B7612" s="23" t="s">
        <v>0</v>
      </c>
      <c r="C7612" s="23" t="s">
        <v>9701</v>
      </c>
      <c r="D7612" s="23" t="s">
        <v>6</v>
      </c>
      <c r="E7612" s="23" t="s">
        <v>1</v>
      </c>
      <c r="F7612" s="23" t="s">
        <v>7</v>
      </c>
      <c r="G7612" s="23" t="s">
        <v>3</v>
      </c>
      <c r="H7612" s="2" t="s">
        <v>7722</v>
      </c>
      <c r="I7612" s="23" t="s">
        <v>9483</v>
      </c>
      <c r="J7612" s="23"/>
      <c r="K7612" s="23" t="s">
        <v>9712</v>
      </c>
      <c r="L7612" s="23" t="s">
        <v>9538</v>
      </c>
      <c r="M7612" s="23">
        <f>YEAR(Tabla2[[#This Row],[Fecha de creación]])</f>
        <v>2022</v>
      </c>
      <c r="N7612" s="23">
        <f>MONTH(Tabla2[[#This Row],[Fecha de creación]])</f>
        <v>3</v>
      </c>
    </row>
    <row r="7613" spans="1:14" x14ac:dyDescent="0.25">
      <c r="A7613" s="26">
        <v>44641.444803240738</v>
      </c>
      <c r="B7613" s="23" t="s">
        <v>56</v>
      </c>
      <c r="C7613" s="23" t="s">
        <v>9702</v>
      </c>
      <c r="D7613" s="23" t="s">
        <v>7953</v>
      </c>
      <c r="E7613" s="23" t="s">
        <v>1</v>
      </c>
      <c r="F7613" s="23" t="s">
        <v>22</v>
      </c>
      <c r="G7613" s="23" t="s">
        <v>975</v>
      </c>
      <c r="H7613" s="2" t="s">
        <v>7734</v>
      </c>
      <c r="I7613" s="23" t="s">
        <v>7342</v>
      </c>
      <c r="J7613" s="23" t="s">
        <v>958</v>
      </c>
      <c r="K7613" s="23" t="s">
        <v>9712</v>
      </c>
      <c r="L7613" s="23" t="s">
        <v>9538</v>
      </c>
      <c r="M7613" s="23">
        <f>YEAR(Tabla2[[#This Row],[Fecha de creación]])</f>
        <v>2022</v>
      </c>
      <c r="N7613" s="23">
        <f>MONTH(Tabla2[[#This Row],[Fecha de creación]])</f>
        <v>3</v>
      </c>
    </row>
    <row r="7614" spans="1:14" x14ac:dyDescent="0.25">
      <c r="A7614" s="26">
        <v>44641.453113425923</v>
      </c>
      <c r="B7614" s="23" t="s">
        <v>0</v>
      </c>
      <c r="C7614" s="23" t="s">
        <v>9703</v>
      </c>
      <c r="D7614" s="23" t="s">
        <v>349</v>
      </c>
      <c r="E7614" s="23" t="s">
        <v>1</v>
      </c>
      <c r="F7614" s="23" t="s">
        <v>7</v>
      </c>
      <c r="G7614" s="23" t="s">
        <v>975</v>
      </c>
      <c r="H7614" s="2" t="s">
        <v>7980</v>
      </c>
      <c r="I7614" s="23" t="s">
        <v>7412</v>
      </c>
      <c r="J7614" s="23"/>
      <c r="K7614" s="23" t="s">
        <v>9712</v>
      </c>
      <c r="L7614" s="23" t="s">
        <v>9538</v>
      </c>
      <c r="M7614" s="23">
        <f>YEAR(Tabla2[[#This Row],[Fecha de creación]])</f>
        <v>2022</v>
      </c>
      <c r="N7614" s="23">
        <f>MONTH(Tabla2[[#This Row],[Fecha de creación]])</f>
        <v>3</v>
      </c>
    </row>
    <row r="7615" spans="1:14" x14ac:dyDescent="0.25">
      <c r="A7615" s="26">
        <v>44641.491736111115</v>
      </c>
      <c r="B7615" s="23" t="s">
        <v>0</v>
      </c>
      <c r="C7615" s="23" t="s">
        <v>9704</v>
      </c>
      <c r="D7615" s="23" t="s">
        <v>1367</v>
      </c>
      <c r="E7615" s="23" t="s">
        <v>1</v>
      </c>
      <c r="F7615" s="23" t="s">
        <v>2</v>
      </c>
      <c r="G7615" s="23" t="s">
        <v>3</v>
      </c>
      <c r="H7615" s="2" t="s">
        <v>8099</v>
      </c>
      <c r="I7615" s="23" t="s">
        <v>7412</v>
      </c>
      <c r="J7615" s="23"/>
      <c r="K7615" s="23" t="s">
        <v>9536</v>
      </c>
      <c r="L7615" s="23" t="s">
        <v>9538</v>
      </c>
      <c r="M7615" s="23">
        <f>YEAR(Tabla2[[#This Row],[Fecha de creación]])</f>
        <v>2022</v>
      </c>
      <c r="N7615" s="23">
        <f>MONTH(Tabla2[[#This Row],[Fecha de creación]])</f>
        <v>3</v>
      </c>
    </row>
    <row r="7616" spans="1:14" x14ac:dyDescent="0.25">
      <c r="A7616" s="26">
        <v>44641.4921875</v>
      </c>
      <c r="B7616" s="23" t="s">
        <v>0</v>
      </c>
      <c r="C7616" s="23" t="s">
        <v>9705</v>
      </c>
      <c r="D7616" s="23" t="s">
        <v>223</v>
      </c>
      <c r="E7616" s="23" t="s">
        <v>1</v>
      </c>
      <c r="F7616" s="23" t="s">
        <v>7</v>
      </c>
      <c r="G7616" s="23" t="s">
        <v>3</v>
      </c>
      <c r="H7616" s="2" t="s">
        <v>7721</v>
      </c>
      <c r="I7616" s="23" t="s">
        <v>5999</v>
      </c>
      <c r="J7616" s="23"/>
      <c r="K7616" s="23" t="s">
        <v>9712</v>
      </c>
      <c r="L7616" s="23" t="s">
        <v>9538</v>
      </c>
      <c r="M7616" s="23">
        <f>YEAR(Tabla2[[#This Row],[Fecha de creación]])</f>
        <v>2022</v>
      </c>
      <c r="N7616" s="23">
        <f>MONTH(Tabla2[[#This Row],[Fecha de creación]])</f>
        <v>3</v>
      </c>
    </row>
    <row r="7617" spans="1:14" x14ac:dyDescent="0.25">
      <c r="A7617" s="26">
        <v>44641.492592592593</v>
      </c>
      <c r="B7617" s="23" t="s">
        <v>0</v>
      </c>
      <c r="C7617" s="23" t="s">
        <v>9706</v>
      </c>
      <c r="D7617" s="23" t="s">
        <v>7687</v>
      </c>
      <c r="E7617" s="23" t="s">
        <v>1</v>
      </c>
      <c r="F7617" s="23" t="s">
        <v>22</v>
      </c>
      <c r="G7617" s="23" t="s">
        <v>3</v>
      </c>
      <c r="H7617" s="2" t="s">
        <v>7726</v>
      </c>
      <c r="I7617" s="23" t="s">
        <v>5999</v>
      </c>
      <c r="J7617" s="23"/>
      <c r="K7617" s="23" t="s">
        <v>9712</v>
      </c>
      <c r="L7617" s="23" t="s">
        <v>9538</v>
      </c>
      <c r="M7617" s="23">
        <f>YEAR(Tabla2[[#This Row],[Fecha de creación]])</f>
        <v>2022</v>
      </c>
      <c r="N7617" s="23">
        <f>MONTH(Tabla2[[#This Row],[Fecha de creación]])</f>
        <v>3</v>
      </c>
    </row>
    <row r="7618" spans="1:14" x14ac:dyDescent="0.25">
      <c r="A7618" s="26">
        <v>44641.496249999997</v>
      </c>
      <c r="B7618" s="23" t="s">
        <v>0</v>
      </c>
      <c r="C7618" s="23" t="s">
        <v>9707</v>
      </c>
      <c r="D7618" s="23" t="s">
        <v>982</v>
      </c>
      <c r="E7618" s="23" t="s">
        <v>1</v>
      </c>
      <c r="F7618" s="23" t="s">
        <v>22</v>
      </c>
      <c r="G7618" s="23" t="s">
        <v>975</v>
      </c>
      <c r="H7618" s="2" t="s">
        <v>8893</v>
      </c>
      <c r="I7618" s="23" t="s">
        <v>5999</v>
      </c>
      <c r="J7618" s="23"/>
      <c r="K7618" s="23" t="s">
        <v>9712</v>
      </c>
      <c r="L7618" s="23" t="s">
        <v>9538</v>
      </c>
      <c r="M7618" s="23">
        <f>YEAR(Tabla2[[#This Row],[Fecha de creación]])</f>
        <v>2022</v>
      </c>
      <c r="N7618" s="23">
        <f>MONTH(Tabla2[[#This Row],[Fecha de creación]])</f>
        <v>3</v>
      </c>
    </row>
    <row r="7619" spans="1:14" x14ac:dyDescent="0.25">
      <c r="A7619" s="26">
        <v>44641.641585648147</v>
      </c>
      <c r="B7619" s="23" t="s">
        <v>0</v>
      </c>
      <c r="C7619" s="23" t="s">
        <v>9708</v>
      </c>
      <c r="D7619" s="23" t="s">
        <v>9709</v>
      </c>
      <c r="E7619" s="23" t="s">
        <v>1</v>
      </c>
      <c r="F7619" s="23" t="s">
        <v>22</v>
      </c>
      <c r="G7619" s="23" t="s">
        <v>975</v>
      </c>
      <c r="H7619" s="2" t="s">
        <v>7731</v>
      </c>
      <c r="I7619" s="23" t="s">
        <v>9483</v>
      </c>
      <c r="J7619" s="23"/>
      <c r="K7619" s="23" t="s">
        <v>9712</v>
      </c>
      <c r="L7619" s="23" t="s">
        <v>9538</v>
      </c>
      <c r="M7619" s="23">
        <f>YEAR(Tabla2[[#This Row],[Fecha de creación]])</f>
        <v>2022</v>
      </c>
      <c r="N7619" s="23">
        <f>MONTH(Tabla2[[#This Row],[Fecha de creación]])</f>
        <v>3</v>
      </c>
    </row>
    <row r="7620" spans="1:14" x14ac:dyDescent="0.25">
      <c r="A7620" s="26">
        <v>44641.654930555553</v>
      </c>
      <c r="B7620" s="23" t="s">
        <v>0</v>
      </c>
      <c r="C7620" s="23" t="s">
        <v>9710</v>
      </c>
      <c r="D7620" s="23" t="s">
        <v>3075</v>
      </c>
      <c r="E7620" s="23" t="s">
        <v>1</v>
      </c>
      <c r="F7620" s="23" t="s">
        <v>7</v>
      </c>
      <c r="G7620" s="23" t="s">
        <v>3</v>
      </c>
      <c r="H7620" s="2" t="s">
        <v>8459</v>
      </c>
      <c r="I7620" s="23" t="s">
        <v>5999</v>
      </c>
      <c r="J7620" s="23"/>
      <c r="K7620" s="23" t="s">
        <v>9712</v>
      </c>
      <c r="L7620" s="23" t="s">
        <v>9538</v>
      </c>
      <c r="M7620" s="23">
        <f>YEAR(Tabla2[[#This Row],[Fecha de creación]])</f>
        <v>2022</v>
      </c>
      <c r="N7620" s="23">
        <f>MONTH(Tabla2[[#This Row],[Fecha de creación]])</f>
        <v>3</v>
      </c>
    </row>
    <row r="7621" spans="1:14" x14ac:dyDescent="0.25">
      <c r="A7621" s="26">
        <v>44641.657372685186</v>
      </c>
      <c r="B7621" s="23" t="s">
        <v>0</v>
      </c>
      <c r="C7621" s="23" t="s">
        <v>9711</v>
      </c>
      <c r="D7621" s="23" t="s">
        <v>6</v>
      </c>
      <c r="E7621" s="23" t="s">
        <v>1</v>
      </c>
      <c r="F7621" s="23" t="s">
        <v>7</v>
      </c>
      <c r="G7621" s="23" t="s">
        <v>3</v>
      </c>
      <c r="H7621" s="2" t="s">
        <v>7722</v>
      </c>
      <c r="I7621" s="23" t="s">
        <v>9483</v>
      </c>
      <c r="J7621" s="23"/>
      <c r="K7621" s="23" t="s">
        <v>9712</v>
      </c>
      <c r="L7621" s="23" t="s">
        <v>9538</v>
      </c>
      <c r="M7621" s="23">
        <f>YEAR(Tabla2[[#This Row],[Fecha de creación]])</f>
        <v>2022</v>
      </c>
      <c r="N7621" s="23">
        <f>MONTH(Tabla2[[#This Row],[Fecha de creación]])</f>
        <v>3</v>
      </c>
    </row>
    <row r="7622" spans="1:14" x14ac:dyDescent="0.25">
      <c r="A7622" s="26">
        <v>44642.396168981482</v>
      </c>
      <c r="B7622" s="23" t="s">
        <v>0</v>
      </c>
      <c r="C7622" s="23" t="s">
        <v>9713</v>
      </c>
      <c r="D7622" s="23" t="s">
        <v>9714</v>
      </c>
      <c r="E7622" s="23" t="s">
        <v>1</v>
      </c>
      <c r="F7622" s="23" t="s">
        <v>2</v>
      </c>
      <c r="G7622" s="23" t="s">
        <v>1551</v>
      </c>
      <c r="H7622" s="2" t="s">
        <v>7770</v>
      </c>
      <c r="I7622" s="23" t="s">
        <v>8871</v>
      </c>
      <c r="J7622" s="23" t="s">
        <v>59</v>
      </c>
      <c r="K7622" s="23" t="s">
        <v>9536</v>
      </c>
      <c r="L7622" s="23" t="s">
        <v>9538</v>
      </c>
      <c r="M7622" s="23">
        <f>YEAR(Tabla2[[#This Row],[Fecha de creación]])</f>
        <v>2022</v>
      </c>
      <c r="N7622" s="23">
        <f>MONTH(Tabla2[[#This Row],[Fecha de creación]])</f>
        <v>3</v>
      </c>
    </row>
    <row r="7623" spans="1:14" x14ac:dyDescent="0.25">
      <c r="A7623" s="26">
        <v>44642.421956018516</v>
      </c>
      <c r="B7623" s="23" t="s">
        <v>19</v>
      </c>
      <c r="C7623" s="23" t="s">
        <v>9715</v>
      </c>
      <c r="D7623" s="23" t="s">
        <v>9716</v>
      </c>
      <c r="E7623" s="23" t="s">
        <v>1</v>
      </c>
      <c r="F7623" s="23" t="s">
        <v>7</v>
      </c>
      <c r="G7623" s="23" t="s">
        <v>975</v>
      </c>
      <c r="H7623" s="2" t="s">
        <v>8559</v>
      </c>
      <c r="I7623" s="23" t="s">
        <v>23</v>
      </c>
      <c r="J7623" s="23"/>
      <c r="K7623" s="23" t="s">
        <v>9712</v>
      </c>
      <c r="L7623" s="23" t="s">
        <v>9539</v>
      </c>
      <c r="M7623" s="23">
        <f>YEAR(Tabla2[[#This Row],[Fecha de creación]])</f>
        <v>2022</v>
      </c>
      <c r="N7623" s="23">
        <f>MONTH(Tabla2[[#This Row],[Fecha de creación]])</f>
        <v>3</v>
      </c>
    </row>
    <row r="7624" spans="1:14" x14ac:dyDescent="0.25">
      <c r="A7624" s="26">
        <v>44642.425104166665</v>
      </c>
      <c r="B7624" s="23" t="s">
        <v>0</v>
      </c>
      <c r="C7624" s="23" t="s">
        <v>9717</v>
      </c>
      <c r="D7624" s="23" t="s">
        <v>6</v>
      </c>
      <c r="E7624" s="23" t="s">
        <v>1</v>
      </c>
      <c r="F7624" s="23" t="s">
        <v>7</v>
      </c>
      <c r="G7624" s="23" t="s">
        <v>975</v>
      </c>
      <c r="H7624" s="2" t="s">
        <v>7722</v>
      </c>
      <c r="I7624" s="23" t="s">
        <v>7412</v>
      </c>
      <c r="J7624" s="23"/>
      <c r="K7624" s="23" t="s">
        <v>9712</v>
      </c>
      <c r="L7624" s="23" t="s">
        <v>9538</v>
      </c>
      <c r="M7624" s="23">
        <f>YEAR(Tabla2[[#This Row],[Fecha de creación]])</f>
        <v>2022</v>
      </c>
      <c r="N7624" s="23">
        <f>MONTH(Tabla2[[#This Row],[Fecha de creación]])</f>
        <v>3</v>
      </c>
    </row>
    <row r="7625" spans="1:14" x14ac:dyDescent="0.25">
      <c r="A7625" s="26">
        <v>44642.427337962959</v>
      </c>
      <c r="B7625" s="23" t="s">
        <v>0</v>
      </c>
      <c r="C7625" s="23" t="s">
        <v>9718</v>
      </c>
      <c r="D7625" s="23" t="s">
        <v>49</v>
      </c>
      <c r="E7625" s="23" t="s">
        <v>1</v>
      </c>
      <c r="F7625" s="23" t="s">
        <v>7</v>
      </c>
      <c r="G7625" s="23" t="s">
        <v>975</v>
      </c>
      <c r="H7625" s="2" t="s">
        <v>7745</v>
      </c>
      <c r="I7625" s="23" t="s">
        <v>7412</v>
      </c>
      <c r="J7625" s="23" t="s">
        <v>59</v>
      </c>
      <c r="K7625" s="23" t="s">
        <v>9712</v>
      </c>
      <c r="L7625" s="23" t="s">
        <v>9539</v>
      </c>
      <c r="M7625" s="23">
        <f>YEAR(Tabla2[[#This Row],[Fecha de creación]])</f>
        <v>2022</v>
      </c>
      <c r="N7625" s="23">
        <f>MONTH(Tabla2[[#This Row],[Fecha de creación]])</f>
        <v>3</v>
      </c>
    </row>
    <row r="7626" spans="1:14" x14ac:dyDescent="0.25">
      <c r="A7626" s="26">
        <v>44642.461134259262</v>
      </c>
      <c r="B7626" s="23" t="s">
        <v>19</v>
      </c>
      <c r="C7626" s="23" t="s">
        <v>9719</v>
      </c>
      <c r="D7626" s="23" t="s">
        <v>9720</v>
      </c>
      <c r="E7626" s="23" t="s">
        <v>1</v>
      </c>
      <c r="F7626" s="23" t="s">
        <v>22</v>
      </c>
      <c r="G7626" s="23" t="s">
        <v>975</v>
      </c>
      <c r="H7626" s="2" t="s">
        <v>7748</v>
      </c>
      <c r="I7626" s="23" t="s">
        <v>23</v>
      </c>
      <c r="J7626" s="23"/>
      <c r="K7626" s="23" t="s">
        <v>9712</v>
      </c>
      <c r="L7626" s="23" t="s">
        <v>9538</v>
      </c>
      <c r="M7626" s="23">
        <f>YEAR(Tabla2[[#This Row],[Fecha de creación]])</f>
        <v>2022</v>
      </c>
      <c r="N7626" s="23">
        <f>MONTH(Tabla2[[#This Row],[Fecha de creación]])</f>
        <v>3</v>
      </c>
    </row>
    <row r="7627" spans="1:14" x14ac:dyDescent="0.25">
      <c r="A7627" s="26">
        <v>44642.464490740742</v>
      </c>
      <c r="B7627" s="23" t="s">
        <v>19</v>
      </c>
      <c r="C7627" s="23" t="s">
        <v>9721</v>
      </c>
      <c r="D7627" s="23" t="s">
        <v>9722</v>
      </c>
      <c r="E7627" s="23" t="s">
        <v>1</v>
      </c>
      <c r="F7627" s="23" t="s">
        <v>7</v>
      </c>
      <c r="G7627" s="23" t="s">
        <v>975</v>
      </c>
      <c r="H7627" s="2" t="s">
        <v>8535</v>
      </c>
      <c r="I7627" s="23" t="s">
        <v>23</v>
      </c>
      <c r="J7627" s="23"/>
      <c r="K7627" s="23" t="s">
        <v>9712</v>
      </c>
      <c r="L7627" s="23" t="s">
        <v>9539</v>
      </c>
      <c r="M7627" s="23">
        <f>YEAR(Tabla2[[#This Row],[Fecha de creación]])</f>
        <v>2022</v>
      </c>
      <c r="N7627" s="23">
        <f>MONTH(Tabla2[[#This Row],[Fecha de creación]])</f>
        <v>3</v>
      </c>
    </row>
    <row r="7628" spans="1:14" x14ac:dyDescent="0.25">
      <c r="A7628" s="26">
        <v>44642.525659722225</v>
      </c>
      <c r="B7628" s="23" t="s">
        <v>19</v>
      </c>
      <c r="C7628" s="23" t="s">
        <v>9723</v>
      </c>
      <c r="D7628" s="23" t="s">
        <v>9724</v>
      </c>
      <c r="E7628" s="23" t="s">
        <v>1</v>
      </c>
      <c r="F7628" s="23" t="s">
        <v>7</v>
      </c>
      <c r="G7628" s="23" t="s">
        <v>975</v>
      </c>
      <c r="H7628" s="2" t="s">
        <v>7722</v>
      </c>
      <c r="I7628" s="23" t="s">
        <v>23</v>
      </c>
      <c r="J7628" s="23"/>
      <c r="K7628" s="23" t="s">
        <v>9712</v>
      </c>
      <c r="L7628" s="23" t="s">
        <v>9538</v>
      </c>
      <c r="M7628" s="23">
        <f>YEAR(Tabla2[[#This Row],[Fecha de creación]])</f>
        <v>2022</v>
      </c>
      <c r="N7628" s="23">
        <f>MONTH(Tabla2[[#This Row],[Fecha de creación]])</f>
        <v>3</v>
      </c>
    </row>
    <row r="7629" spans="1:14" x14ac:dyDescent="0.25">
      <c r="A7629" s="26">
        <v>44642.562314814815</v>
      </c>
      <c r="B7629" s="23" t="s">
        <v>19</v>
      </c>
      <c r="C7629" s="23" t="s">
        <v>9725</v>
      </c>
      <c r="D7629" s="23" t="s">
        <v>9726</v>
      </c>
      <c r="E7629" s="23" t="s">
        <v>1</v>
      </c>
      <c r="F7629" s="23" t="s">
        <v>7</v>
      </c>
      <c r="G7629" s="23" t="s">
        <v>975</v>
      </c>
      <c r="H7629" s="2" t="s">
        <v>8397</v>
      </c>
      <c r="I7629" s="23" t="s">
        <v>23</v>
      </c>
      <c r="J7629" s="23"/>
      <c r="K7629" s="23" t="s">
        <v>9712</v>
      </c>
      <c r="L7629" s="23" t="s">
        <v>9538</v>
      </c>
      <c r="M7629" s="23">
        <f>YEAR(Tabla2[[#This Row],[Fecha de creación]])</f>
        <v>2022</v>
      </c>
      <c r="N7629" s="23">
        <f>MONTH(Tabla2[[#This Row],[Fecha de creación]])</f>
        <v>3</v>
      </c>
    </row>
    <row r="7630" spans="1:14" x14ac:dyDescent="0.25">
      <c r="A7630" s="26">
        <v>44642.620625000003</v>
      </c>
      <c r="B7630" s="23" t="s">
        <v>34</v>
      </c>
      <c r="C7630" s="23" t="s">
        <v>9727</v>
      </c>
      <c r="D7630" s="23" t="s">
        <v>9728</v>
      </c>
      <c r="E7630" s="23" t="s">
        <v>1</v>
      </c>
      <c r="F7630" s="23" t="s">
        <v>7</v>
      </c>
      <c r="G7630" s="23" t="s">
        <v>975</v>
      </c>
      <c r="H7630" s="2" t="s">
        <v>7744</v>
      </c>
      <c r="I7630" s="23" t="s">
        <v>8907</v>
      </c>
      <c r="J7630" s="23" t="s">
        <v>59</v>
      </c>
      <c r="K7630" s="23" t="s">
        <v>9712</v>
      </c>
      <c r="L7630" s="23" t="s">
        <v>9538</v>
      </c>
      <c r="M7630" s="23">
        <f>YEAR(Tabla2[[#This Row],[Fecha de creación]])</f>
        <v>2022</v>
      </c>
      <c r="N7630" s="23">
        <f>MONTH(Tabla2[[#This Row],[Fecha de creación]])</f>
        <v>3</v>
      </c>
    </row>
    <row r="7631" spans="1:14" x14ac:dyDescent="0.25">
      <c r="A7631" s="26">
        <v>44642.678923611114</v>
      </c>
      <c r="B7631" s="23" t="s">
        <v>0</v>
      </c>
      <c r="C7631" s="23" t="s">
        <v>9729</v>
      </c>
      <c r="D7631" s="23" t="s">
        <v>8927</v>
      </c>
      <c r="E7631" s="23" t="s">
        <v>1</v>
      </c>
      <c r="F7631" s="23" t="s">
        <v>7</v>
      </c>
      <c r="G7631" s="23" t="s">
        <v>975</v>
      </c>
      <c r="H7631" s="2" t="s">
        <v>7730</v>
      </c>
      <c r="I7631" s="23" t="s">
        <v>7680</v>
      </c>
      <c r="J7631" s="23" t="s">
        <v>958</v>
      </c>
      <c r="K7631" s="23" t="s">
        <v>9712</v>
      </c>
      <c r="L7631" s="23" t="s">
        <v>9538</v>
      </c>
      <c r="M7631" s="23">
        <f>YEAR(Tabla2[[#This Row],[Fecha de creación]])</f>
        <v>2022</v>
      </c>
      <c r="N7631" s="23">
        <f>MONTH(Tabla2[[#This Row],[Fecha de creación]])</f>
        <v>3</v>
      </c>
    </row>
    <row r="7632" spans="1:14" x14ac:dyDescent="0.25">
      <c r="A7632" s="26">
        <v>44642.681898148148</v>
      </c>
      <c r="B7632" s="23" t="s">
        <v>0</v>
      </c>
      <c r="C7632" s="23" t="s">
        <v>9730</v>
      </c>
      <c r="D7632" s="23" t="s">
        <v>982</v>
      </c>
      <c r="E7632" s="23" t="s">
        <v>1</v>
      </c>
      <c r="F7632" s="23" t="s">
        <v>22</v>
      </c>
      <c r="G7632" s="23" t="s">
        <v>975</v>
      </c>
      <c r="H7632" s="2" t="s">
        <v>8893</v>
      </c>
      <c r="I7632" s="23" t="s">
        <v>7680</v>
      </c>
      <c r="J7632" s="23" t="s">
        <v>958</v>
      </c>
      <c r="K7632" s="23" t="s">
        <v>9712</v>
      </c>
      <c r="L7632" s="23" t="s">
        <v>9539</v>
      </c>
      <c r="M7632" s="23">
        <f>YEAR(Tabla2[[#This Row],[Fecha de creación]])</f>
        <v>2022</v>
      </c>
      <c r="N7632" s="23">
        <f>MONTH(Tabla2[[#This Row],[Fecha de creación]])</f>
        <v>3</v>
      </c>
    </row>
    <row r="7633" spans="1:14" x14ac:dyDescent="0.25">
      <c r="A7633" s="26">
        <v>44642.683125000003</v>
      </c>
      <c r="B7633" s="23" t="s">
        <v>19</v>
      </c>
      <c r="C7633" s="23" t="s">
        <v>9731</v>
      </c>
      <c r="D7633" s="23" t="s">
        <v>9732</v>
      </c>
      <c r="E7633" s="23" t="s">
        <v>1</v>
      </c>
      <c r="F7633" s="23" t="s">
        <v>7</v>
      </c>
      <c r="G7633" s="23" t="s">
        <v>3</v>
      </c>
      <c r="H7633" s="2" t="s">
        <v>7722</v>
      </c>
      <c r="I7633" s="23" t="s">
        <v>23</v>
      </c>
      <c r="J7633" s="23"/>
      <c r="K7633" s="23" t="s">
        <v>9712</v>
      </c>
      <c r="L7633" s="23" t="s">
        <v>9539</v>
      </c>
      <c r="M7633" s="23">
        <f>YEAR(Tabla2[[#This Row],[Fecha de creación]])</f>
        <v>2022</v>
      </c>
      <c r="N7633" s="23">
        <f>MONTH(Tabla2[[#This Row],[Fecha de creación]])</f>
        <v>3</v>
      </c>
    </row>
    <row r="7634" spans="1:14" x14ac:dyDescent="0.25">
      <c r="A7634" s="26">
        <v>44642.687476851854</v>
      </c>
      <c r="B7634" s="23" t="s">
        <v>0</v>
      </c>
      <c r="C7634" s="23" t="s">
        <v>9733</v>
      </c>
      <c r="D7634" s="23" t="s">
        <v>8927</v>
      </c>
      <c r="E7634" s="23" t="s">
        <v>1</v>
      </c>
      <c r="F7634" s="23" t="s">
        <v>7</v>
      </c>
      <c r="G7634" s="23" t="s">
        <v>975</v>
      </c>
      <c r="H7634" s="2" t="s">
        <v>7730</v>
      </c>
      <c r="I7634" s="23" t="s">
        <v>7680</v>
      </c>
      <c r="J7634" s="23" t="s">
        <v>958</v>
      </c>
      <c r="K7634" s="23" t="s">
        <v>9712</v>
      </c>
      <c r="L7634" s="23" t="s">
        <v>9539</v>
      </c>
      <c r="M7634" s="23">
        <f>YEAR(Tabla2[[#This Row],[Fecha de creación]])</f>
        <v>2022</v>
      </c>
      <c r="N7634" s="23">
        <f>MONTH(Tabla2[[#This Row],[Fecha de creación]])</f>
        <v>3</v>
      </c>
    </row>
    <row r="7635" spans="1:14" x14ac:dyDescent="0.25">
      <c r="A7635" s="26">
        <v>44642.700127314813</v>
      </c>
      <c r="B7635" s="23" t="s">
        <v>56</v>
      </c>
      <c r="C7635" s="23" t="s">
        <v>9734</v>
      </c>
      <c r="D7635" s="23" t="s">
        <v>2909</v>
      </c>
      <c r="E7635" s="23" t="s">
        <v>1</v>
      </c>
      <c r="F7635" s="23" t="s">
        <v>7</v>
      </c>
      <c r="G7635" s="23" t="s">
        <v>1551</v>
      </c>
      <c r="H7635" s="2" t="s">
        <v>7721</v>
      </c>
      <c r="I7635" s="23" t="s">
        <v>7129</v>
      </c>
      <c r="J7635" s="23" t="s">
        <v>59</v>
      </c>
      <c r="K7635" s="23" t="s">
        <v>9712</v>
      </c>
      <c r="L7635" s="23" t="s">
        <v>9539</v>
      </c>
      <c r="M7635" s="23">
        <f>YEAR(Tabla2[[#This Row],[Fecha de creación]])</f>
        <v>2022</v>
      </c>
      <c r="N7635" s="23">
        <f>MONTH(Tabla2[[#This Row],[Fecha de creación]])</f>
        <v>3</v>
      </c>
    </row>
    <row r="7636" spans="1:14" x14ac:dyDescent="0.25">
      <c r="A7636" s="26">
        <v>44642.701956018522</v>
      </c>
      <c r="B7636" s="23" t="s">
        <v>56</v>
      </c>
      <c r="C7636" s="23" t="s">
        <v>9735</v>
      </c>
      <c r="D7636" s="23" t="s">
        <v>9736</v>
      </c>
      <c r="E7636" s="23" t="s">
        <v>1</v>
      </c>
      <c r="F7636" s="23" t="s">
        <v>22</v>
      </c>
      <c r="G7636" s="23" t="s">
        <v>975</v>
      </c>
      <c r="H7636" s="2" t="s">
        <v>7743</v>
      </c>
      <c r="I7636" s="23" t="s">
        <v>4517</v>
      </c>
      <c r="J7636" s="23" t="s">
        <v>59</v>
      </c>
      <c r="K7636" s="23" t="s">
        <v>9712</v>
      </c>
      <c r="L7636" s="23" t="s">
        <v>9539</v>
      </c>
      <c r="M7636" s="23">
        <f>YEAR(Tabla2[[#This Row],[Fecha de creación]])</f>
        <v>2022</v>
      </c>
      <c r="N7636" s="23">
        <f>MONTH(Tabla2[[#This Row],[Fecha de creación]])</f>
        <v>3</v>
      </c>
    </row>
    <row r="7637" spans="1:14" x14ac:dyDescent="0.25">
      <c r="A7637" s="26">
        <v>44642.704907407409</v>
      </c>
      <c r="B7637" s="23" t="s">
        <v>19</v>
      </c>
      <c r="C7637" s="23" t="s">
        <v>9737</v>
      </c>
      <c r="D7637" s="23" t="s">
        <v>9738</v>
      </c>
      <c r="E7637" s="23" t="s">
        <v>1</v>
      </c>
      <c r="F7637" s="23" t="s">
        <v>7</v>
      </c>
      <c r="G7637" s="23" t="s">
        <v>3</v>
      </c>
      <c r="H7637" s="2" t="s">
        <v>7722</v>
      </c>
      <c r="I7637" s="23" t="s">
        <v>23</v>
      </c>
      <c r="J7637" s="23"/>
      <c r="K7637" s="23" t="s">
        <v>9712</v>
      </c>
      <c r="L7637" s="23" t="s">
        <v>9539</v>
      </c>
      <c r="M7637" s="23">
        <f>YEAR(Tabla2[[#This Row],[Fecha de creación]])</f>
        <v>2022</v>
      </c>
      <c r="N7637" s="23">
        <f>MONTH(Tabla2[[#This Row],[Fecha de creación]])</f>
        <v>3</v>
      </c>
    </row>
    <row r="7638" spans="1:14" x14ac:dyDescent="0.25">
      <c r="A7638" s="26">
        <v>44642.706875000003</v>
      </c>
      <c r="B7638" s="23" t="s">
        <v>56</v>
      </c>
      <c r="C7638" s="23" t="s">
        <v>9739</v>
      </c>
      <c r="D7638" s="23" t="s">
        <v>7547</v>
      </c>
      <c r="E7638" s="23" t="s">
        <v>1</v>
      </c>
      <c r="F7638" s="23" t="s">
        <v>22</v>
      </c>
      <c r="G7638" s="23" t="s">
        <v>975</v>
      </c>
      <c r="H7638" s="2" t="s">
        <v>7734</v>
      </c>
      <c r="I7638" s="23" t="s">
        <v>4517</v>
      </c>
      <c r="J7638" s="23" t="s">
        <v>59</v>
      </c>
      <c r="K7638" s="23" t="s">
        <v>9712</v>
      </c>
      <c r="L7638" s="23" t="s">
        <v>9539</v>
      </c>
      <c r="M7638" s="23">
        <f>YEAR(Tabla2[[#This Row],[Fecha de creación]])</f>
        <v>2022</v>
      </c>
      <c r="N7638" s="23">
        <f>MONTH(Tabla2[[#This Row],[Fecha de creación]])</f>
        <v>3</v>
      </c>
    </row>
    <row r="7639" spans="1:14" x14ac:dyDescent="0.25">
      <c r="A7639" s="26">
        <v>44643.380798611113</v>
      </c>
      <c r="B7639" s="23" t="s">
        <v>19</v>
      </c>
      <c r="C7639" s="23" t="s">
        <v>9740</v>
      </c>
      <c r="D7639" s="23" t="s">
        <v>9741</v>
      </c>
      <c r="E7639" s="23" t="s">
        <v>1</v>
      </c>
      <c r="F7639" s="23" t="s">
        <v>22</v>
      </c>
      <c r="G7639" s="23" t="s">
        <v>975</v>
      </c>
      <c r="H7639" s="2" t="s">
        <v>7744</v>
      </c>
      <c r="I7639" s="23" t="s">
        <v>23</v>
      </c>
      <c r="J7639" s="23"/>
      <c r="K7639" s="23" t="s">
        <v>9712</v>
      </c>
      <c r="L7639" s="23" t="s">
        <v>9538</v>
      </c>
      <c r="M7639" s="23">
        <f>YEAR(Tabla2[[#This Row],[Fecha de creación]])</f>
        <v>2022</v>
      </c>
      <c r="N7639" s="23">
        <f>MONTH(Tabla2[[#This Row],[Fecha de creación]])</f>
        <v>3</v>
      </c>
    </row>
    <row r="7640" spans="1:14" x14ac:dyDescent="0.25">
      <c r="A7640" s="26">
        <v>44643.418923611112</v>
      </c>
      <c r="B7640" s="23" t="s">
        <v>19</v>
      </c>
      <c r="C7640" s="23" t="s">
        <v>9742</v>
      </c>
      <c r="D7640" s="23" t="s">
        <v>9743</v>
      </c>
      <c r="E7640" s="23" t="s">
        <v>1</v>
      </c>
      <c r="F7640" s="23" t="s">
        <v>7</v>
      </c>
      <c r="G7640" s="23" t="s">
        <v>975</v>
      </c>
      <c r="H7640" s="2" t="s">
        <v>7744</v>
      </c>
      <c r="I7640" s="23" t="s">
        <v>23</v>
      </c>
      <c r="J7640" s="23"/>
      <c r="K7640" s="23" t="s">
        <v>9712</v>
      </c>
      <c r="L7640" s="23" t="s">
        <v>9538</v>
      </c>
      <c r="M7640" s="23">
        <f>YEAR(Tabla2[[#This Row],[Fecha de creación]])</f>
        <v>2022</v>
      </c>
      <c r="N7640" s="23">
        <f>MONTH(Tabla2[[#This Row],[Fecha de creación]])</f>
        <v>3</v>
      </c>
    </row>
    <row r="7641" spans="1:14" x14ac:dyDescent="0.25">
      <c r="A7641" s="26">
        <v>44643.468368055554</v>
      </c>
      <c r="B7641" s="23" t="s">
        <v>19</v>
      </c>
      <c r="C7641" s="23" t="s">
        <v>9744</v>
      </c>
      <c r="D7641" s="23" t="s">
        <v>9745</v>
      </c>
      <c r="E7641" s="23" t="s">
        <v>1</v>
      </c>
      <c r="F7641" s="23" t="s">
        <v>7</v>
      </c>
      <c r="G7641" s="23" t="s">
        <v>975</v>
      </c>
      <c r="H7641" s="2" t="s">
        <v>8559</v>
      </c>
      <c r="I7641" s="23" t="s">
        <v>23</v>
      </c>
      <c r="J7641" s="23"/>
      <c r="K7641" s="23" t="s">
        <v>9712</v>
      </c>
      <c r="L7641" s="23" t="s">
        <v>9538</v>
      </c>
      <c r="M7641" s="23">
        <f>YEAR(Tabla2[[#This Row],[Fecha de creación]])</f>
        <v>2022</v>
      </c>
      <c r="N7641" s="23">
        <f>MONTH(Tabla2[[#This Row],[Fecha de creación]])</f>
        <v>3</v>
      </c>
    </row>
    <row r="7642" spans="1:14" x14ac:dyDescent="0.25">
      <c r="A7642" s="26">
        <v>44643.487430555557</v>
      </c>
      <c r="B7642" s="23" t="s">
        <v>100</v>
      </c>
      <c r="C7642" s="23" t="s">
        <v>9746</v>
      </c>
      <c r="D7642" s="23" t="s">
        <v>382</v>
      </c>
      <c r="E7642" s="23" t="s">
        <v>1</v>
      </c>
      <c r="F7642" s="23" t="s">
        <v>7</v>
      </c>
      <c r="G7642" s="23" t="s">
        <v>3</v>
      </c>
      <c r="H7642" s="2" t="s">
        <v>7723</v>
      </c>
      <c r="I7642" s="23" t="s">
        <v>9485</v>
      </c>
      <c r="J7642" s="23"/>
      <c r="K7642" s="23" t="s">
        <v>9712</v>
      </c>
      <c r="L7642" s="23" t="s">
        <v>9538</v>
      </c>
      <c r="M7642" s="23">
        <f>YEAR(Tabla2[[#This Row],[Fecha de creación]])</f>
        <v>2022</v>
      </c>
      <c r="N7642" s="23">
        <f>MONTH(Tabla2[[#This Row],[Fecha de creación]])</f>
        <v>3</v>
      </c>
    </row>
    <row r="7643" spans="1:14" x14ac:dyDescent="0.25">
      <c r="A7643" s="26">
        <v>44643.488020833334</v>
      </c>
      <c r="B7643" s="23" t="s">
        <v>100</v>
      </c>
      <c r="C7643" s="23" t="s">
        <v>9747</v>
      </c>
      <c r="D7643" s="23" t="s">
        <v>382</v>
      </c>
      <c r="E7643" s="23" t="s">
        <v>1</v>
      </c>
      <c r="F7643" s="23" t="s">
        <v>7</v>
      </c>
      <c r="G7643" s="23" t="s">
        <v>3</v>
      </c>
      <c r="H7643" s="2" t="s">
        <v>7723</v>
      </c>
      <c r="I7643" s="23" t="s">
        <v>9485</v>
      </c>
      <c r="J7643" s="23"/>
      <c r="K7643" s="23" t="s">
        <v>9712</v>
      </c>
      <c r="L7643" s="23" t="s">
        <v>9538</v>
      </c>
      <c r="M7643" s="23">
        <f>YEAR(Tabla2[[#This Row],[Fecha de creación]])</f>
        <v>2022</v>
      </c>
      <c r="N7643" s="23">
        <f>MONTH(Tabla2[[#This Row],[Fecha de creación]])</f>
        <v>3</v>
      </c>
    </row>
    <row r="7644" spans="1:14" x14ac:dyDescent="0.25">
      <c r="A7644" s="26">
        <v>44643.490185185183</v>
      </c>
      <c r="B7644" s="23" t="s">
        <v>0</v>
      </c>
      <c r="C7644" s="23" t="s">
        <v>9748</v>
      </c>
      <c r="D7644" s="23" t="s">
        <v>6</v>
      </c>
      <c r="E7644" s="23" t="s">
        <v>1</v>
      </c>
      <c r="F7644" s="23" t="s">
        <v>7</v>
      </c>
      <c r="G7644" s="23" t="s">
        <v>3</v>
      </c>
      <c r="H7644" s="2" t="s">
        <v>7722</v>
      </c>
      <c r="I7644" s="23" t="s">
        <v>9483</v>
      </c>
      <c r="J7644" s="23"/>
      <c r="K7644" s="23" t="s">
        <v>9712</v>
      </c>
      <c r="L7644" s="23" t="s">
        <v>9538</v>
      </c>
      <c r="M7644" s="23">
        <f>YEAR(Tabla2[[#This Row],[Fecha de creación]])</f>
        <v>2022</v>
      </c>
      <c r="N7644" s="23">
        <f>MONTH(Tabla2[[#This Row],[Fecha de creación]])</f>
        <v>3</v>
      </c>
    </row>
    <row r="7645" spans="1:14" x14ac:dyDescent="0.25">
      <c r="A7645" s="26">
        <v>44643.491400462961</v>
      </c>
      <c r="B7645" s="23" t="s">
        <v>0</v>
      </c>
      <c r="C7645" s="23" t="s">
        <v>9749</v>
      </c>
      <c r="D7645" s="23" t="s">
        <v>6</v>
      </c>
      <c r="E7645" s="23" t="s">
        <v>1</v>
      </c>
      <c r="F7645" s="23" t="s">
        <v>7</v>
      </c>
      <c r="G7645" s="23" t="s">
        <v>3</v>
      </c>
      <c r="H7645" s="2" t="s">
        <v>7722</v>
      </c>
      <c r="I7645" s="23" t="s">
        <v>9483</v>
      </c>
      <c r="J7645" s="23"/>
      <c r="K7645" s="23" t="s">
        <v>9712</v>
      </c>
      <c r="L7645" s="23" t="s">
        <v>9538</v>
      </c>
      <c r="M7645" s="23">
        <f>YEAR(Tabla2[[#This Row],[Fecha de creación]])</f>
        <v>2022</v>
      </c>
      <c r="N7645" s="23">
        <f>MONTH(Tabla2[[#This Row],[Fecha de creación]])</f>
        <v>3</v>
      </c>
    </row>
    <row r="7646" spans="1:14" x14ac:dyDescent="0.25">
      <c r="A7646" s="26">
        <v>44643.492280092592</v>
      </c>
      <c r="B7646" s="23" t="s">
        <v>0</v>
      </c>
      <c r="C7646" s="23" t="s">
        <v>9750</v>
      </c>
      <c r="D7646" s="23" t="s">
        <v>6</v>
      </c>
      <c r="E7646" s="23" t="s">
        <v>1</v>
      </c>
      <c r="F7646" s="23" t="s">
        <v>7</v>
      </c>
      <c r="G7646" s="23" t="s">
        <v>3</v>
      </c>
      <c r="H7646" s="2" t="s">
        <v>7722</v>
      </c>
      <c r="I7646" s="23" t="s">
        <v>9483</v>
      </c>
      <c r="J7646" s="23"/>
      <c r="K7646" s="23" t="s">
        <v>9712</v>
      </c>
      <c r="L7646" s="23" t="s">
        <v>9539</v>
      </c>
      <c r="M7646" s="23">
        <f>YEAR(Tabla2[[#This Row],[Fecha de creación]])</f>
        <v>2022</v>
      </c>
      <c r="N7646" s="23">
        <f>MONTH(Tabla2[[#This Row],[Fecha de creación]])</f>
        <v>3</v>
      </c>
    </row>
    <row r="7647" spans="1:14" x14ac:dyDescent="0.25">
      <c r="A7647" s="26">
        <v>44643.49359953704</v>
      </c>
      <c r="B7647" s="23" t="s">
        <v>0</v>
      </c>
      <c r="C7647" s="23" t="s">
        <v>9751</v>
      </c>
      <c r="D7647" s="23" t="s">
        <v>6</v>
      </c>
      <c r="E7647" s="23" t="s">
        <v>1</v>
      </c>
      <c r="F7647" s="23" t="s">
        <v>7</v>
      </c>
      <c r="G7647" s="23" t="s">
        <v>3</v>
      </c>
      <c r="H7647" s="2" t="s">
        <v>7722</v>
      </c>
      <c r="I7647" s="23" t="s">
        <v>9483</v>
      </c>
      <c r="J7647" s="23"/>
      <c r="K7647" s="23" t="s">
        <v>9712</v>
      </c>
      <c r="L7647" s="23" t="s">
        <v>9539</v>
      </c>
      <c r="M7647" s="23">
        <f>YEAR(Tabla2[[#This Row],[Fecha de creación]])</f>
        <v>2022</v>
      </c>
      <c r="N7647" s="23">
        <f>MONTH(Tabla2[[#This Row],[Fecha de creación]])</f>
        <v>3</v>
      </c>
    </row>
    <row r="7648" spans="1:14" x14ac:dyDescent="0.25">
      <c r="A7648" s="26">
        <v>44643.495729166665</v>
      </c>
      <c r="B7648" s="23" t="s">
        <v>0</v>
      </c>
      <c r="C7648" s="23" t="s">
        <v>9752</v>
      </c>
      <c r="D7648" s="23" t="s">
        <v>146</v>
      </c>
      <c r="E7648" s="23" t="s">
        <v>1</v>
      </c>
      <c r="F7648" s="23" t="s">
        <v>22</v>
      </c>
      <c r="G7648" s="23" t="s">
        <v>3</v>
      </c>
      <c r="H7648" s="2" t="s">
        <v>7731</v>
      </c>
      <c r="I7648" s="23" t="s">
        <v>9483</v>
      </c>
      <c r="J7648" s="23"/>
      <c r="K7648" s="23" t="s">
        <v>9712</v>
      </c>
      <c r="L7648" s="23" t="s">
        <v>9539</v>
      </c>
      <c r="M7648" s="23">
        <f>YEAR(Tabla2[[#This Row],[Fecha de creación]])</f>
        <v>2022</v>
      </c>
      <c r="N7648" s="23">
        <f>MONTH(Tabla2[[#This Row],[Fecha de creación]])</f>
        <v>3</v>
      </c>
    </row>
    <row r="7649" spans="1:14" x14ac:dyDescent="0.25">
      <c r="A7649" s="26">
        <v>44643.496388888889</v>
      </c>
      <c r="B7649" s="23" t="s">
        <v>0</v>
      </c>
      <c r="C7649" s="23" t="s">
        <v>9753</v>
      </c>
      <c r="D7649" s="23" t="s">
        <v>146</v>
      </c>
      <c r="E7649" s="23" t="s">
        <v>1</v>
      </c>
      <c r="F7649" s="23" t="s">
        <v>22</v>
      </c>
      <c r="G7649" s="23" t="s">
        <v>975</v>
      </c>
      <c r="H7649" s="2" t="s">
        <v>7731</v>
      </c>
      <c r="I7649" s="23" t="s">
        <v>9483</v>
      </c>
      <c r="J7649" s="23"/>
      <c r="K7649" s="23" t="s">
        <v>9712</v>
      </c>
      <c r="L7649" s="23" t="s">
        <v>9538</v>
      </c>
      <c r="M7649" s="23">
        <f>YEAR(Tabla2[[#This Row],[Fecha de creación]])</f>
        <v>2022</v>
      </c>
      <c r="N7649" s="23">
        <f>MONTH(Tabla2[[#This Row],[Fecha de creación]])</f>
        <v>3</v>
      </c>
    </row>
    <row r="7650" spans="1:14" x14ac:dyDescent="0.25">
      <c r="A7650" s="26">
        <v>44643.49664351852</v>
      </c>
      <c r="B7650" s="23" t="s">
        <v>19</v>
      </c>
      <c r="C7650" s="23" t="s">
        <v>9754</v>
      </c>
      <c r="D7650" s="23" t="s">
        <v>9755</v>
      </c>
      <c r="E7650" s="23" t="s">
        <v>1</v>
      </c>
      <c r="F7650" s="23" t="s">
        <v>7</v>
      </c>
      <c r="G7650" s="23" t="s">
        <v>975</v>
      </c>
      <c r="H7650" s="2" t="s">
        <v>7730</v>
      </c>
      <c r="I7650" s="23" t="s">
        <v>23</v>
      </c>
      <c r="J7650" s="23"/>
      <c r="K7650" s="23" t="s">
        <v>9712</v>
      </c>
      <c r="L7650" s="23" t="s">
        <v>9538</v>
      </c>
      <c r="M7650" s="23">
        <f>YEAR(Tabla2[[#This Row],[Fecha de creación]])</f>
        <v>2022</v>
      </c>
      <c r="N7650" s="23">
        <f>MONTH(Tabla2[[#This Row],[Fecha de creación]])</f>
        <v>3</v>
      </c>
    </row>
    <row r="7651" spans="1:14" x14ac:dyDescent="0.25">
      <c r="A7651" s="26">
        <v>44643.498726851853</v>
      </c>
      <c r="B7651" s="23" t="s">
        <v>0</v>
      </c>
      <c r="C7651" s="23" t="s">
        <v>9756</v>
      </c>
      <c r="D7651" s="23" t="s">
        <v>9757</v>
      </c>
      <c r="E7651" s="23" t="s">
        <v>1</v>
      </c>
      <c r="F7651" s="23" t="s">
        <v>22</v>
      </c>
      <c r="G7651" s="23" t="s">
        <v>975</v>
      </c>
      <c r="H7651" s="2" t="s">
        <v>7752</v>
      </c>
      <c r="I7651" s="23" t="s">
        <v>9483</v>
      </c>
      <c r="J7651" s="23"/>
      <c r="K7651" s="23" t="s">
        <v>9712</v>
      </c>
      <c r="L7651" s="23" t="s">
        <v>9539</v>
      </c>
      <c r="M7651" s="23">
        <f>YEAR(Tabla2[[#This Row],[Fecha de creación]])</f>
        <v>2022</v>
      </c>
      <c r="N7651" s="23">
        <f>MONTH(Tabla2[[#This Row],[Fecha de creación]])</f>
        <v>3</v>
      </c>
    </row>
    <row r="7652" spans="1:14" x14ac:dyDescent="0.25">
      <c r="A7652" s="26">
        <v>44643.50209490741</v>
      </c>
      <c r="B7652" s="23" t="s">
        <v>0</v>
      </c>
      <c r="C7652" s="23" t="s">
        <v>9758</v>
      </c>
      <c r="D7652" s="23" t="s">
        <v>349</v>
      </c>
      <c r="E7652" s="23" t="s">
        <v>1</v>
      </c>
      <c r="F7652" s="23" t="s">
        <v>7</v>
      </c>
      <c r="G7652" s="23" t="s">
        <v>975</v>
      </c>
      <c r="H7652" s="2" t="s">
        <v>7980</v>
      </c>
      <c r="I7652" s="23" t="s">
        <v>7412</v>
      </c>
      <c r="J7652" s="23"/>
      <c r="K7652" s="23" t="s">
        <v>9712</v>
      </c>
      <c r="L7652" s="23" t="s">
        <v>9539</v>
      </c>
      <c r="M7652" s="23">
        <f>YEAR(Tabla2[[#This Row],[Fecha de creación]])</f>
        <v>2022</v>
      </c>
      <c r="N7652" s="23">
        <f>MONTH(Tabla2[[#This Row],[Fecha de creación]])</f>
        <v>3</v>
      </c>
    </row>
    <row r="7653" spans="1:14" x14ac:dyDescent="0.25">
      <c r="A7653" s="26">
        <v>44643.502222222225</v>
      </c>
      <c r="B7653" s="23" t="s">
        <v>0</v>
      </c>
      <c r="C7653" s="23" t="s">
        <v>9759</v>
      </c>
      <c r="D7653" s="23" t="s">
        <v>246</v>
      </c>
      <c r="E7653" s="23" t="s">
        <v>1</v>
      </c>
      <c r="F7653" s="23" t="s">
        <v>22</v>
      </c>
      <c r="G7653" s="23" t="s">
        <v>975</v>
      </c>
      <c r="H7653" s="2" t="s">
        <v>7731</v>
      </c>
      <c r="I7653" s="23" t="s">
        <v>9483</v>
      </c>
      <c r="J7653" s="23"/>
      <c r="K7653" s="23" t="s">
        <v>9712</v>
      </c>
      <c r="L7653" s="23" t="s">
        <v>9539</v>
      </c>
      <c r="M7653" s="23">
        <f>YEAR(Tabla2[[#This Row],[Fecha de creación]])</f>
        <v>2022</v>
      </c>
      <c r="N7653" s="23">
        <f>MONTH(Tabla2[[#This Row],[Fecha de creación]])</f>
        <v>3</v>
      </c>
    </row>
    <row r="7654" spans="1:14" x14ac:dyDescent="0.25">
      <c r="A7654" s="26">
        <v>44643.525266203702</v>
      </c>
      <c r="B7654" s="23" t="s">
        <v>56</v>
      </c>
      <c r="C7654" s="23" t="s">
        <v>9760</v>
      </c>
      <c r="D7654" s="23" t="s">
        <v>7486</v>
      </c>
      <c r="E7654" s="23" t="s">
        <v>1</v>
      </c>
      <c r="F7654" s="23" t="s">
        <v>22</v>
      </c>
      <c r="G7654" s="23" t="s">
        <v>975</v>
      </c>
      <c r="H7654" s="2" t="s">
        <v>8893</v>
      </c>
      <c r="I7654" s="23" t="s">
        <v>4517</v>
      </c>
      <c r="J7654" s="23" t="s">
        <v>59</v>
      </c>
      <c r="K7654" s="23" t="s">
        <v>9712</v>
      </c>
      <c r="L7654" s="23" t="s">
        <v>9538</v>
      </c>
      <c r="M7654" s="23">
        <f>YEAR(Tabla2[[#This Row],[Fecha de creación]])</f>
        <v>2022</v>
      </c>
      <c r="N7654" s="23">
        <f>MONTH(Tabla2[[#This Row],[Fecha de creación]])</f>
        <v>3</v>
      </c>
    </row>
    <row r="7655" spans="1:14" x14ac:dyDescent="0.25">
      <c r="A7655" s="26">
        <v>44643.527604166666</v>
      </c>
      <c r="B7655" s="23" t="s">
        <v>56</v>
      </c>
      <c r="C7655" s="23" t="s">
        <v>9761</v>
      </c>
      <c r="D7655" s="23" t="s">
        <v>9762</v>
      </c>
      <c r="E7655" s="23" t="s">
        <v>1</v>
      </c>
      <c r="F7655" s="23" t="s">
        <v>22</v>
      </c>
      <c r="G7655" s="23" t="s">
        <v>975</v>
      </c>
      <c r="H7655" s="2" t="s">
        <v>7734</v>
      </c>
      <c r="I7655" s="23" t="s">
        <v>4517</v>
      </c>
      <c r="J7655" s="23" t="s">
        <v>59</v>
      </c>
      <c r="K7655" s="23" t="s">
        <v>9712</v>
      </c>
      <c r="L7655" s="23" t="s">
        <v>9539</v>
      </c>
      <c r="M7655" s="23">
        <f>YEAR(Tabla2[[#This Row],[Fecha de creación]])</f>
        <v>2022</v>
      </c>
      <c r="N7655" s="23">
        <f>MONTH(Tabla2[[#This Row],[Fecha de creación]])</f>
        <v>3</v>
      </c>
    </row>
    <row r="7656" spans="1:14" x14ac:dyDescent="0.25">
      <c r="A7656" s="26">
        <v>44643.65184027778</v>
      </c>
      <c r="B7656" s="23" t="s">
        <v>0</v>
      </c>
      <c r="C7656" s="23" t="s">
        <v>9763</v>
      </c>
      <c r="D7656" s="23" t="s">
        <v>868</v>
      </c>
      <c r="E7656" s="23" t="s">
        <v>1</v>
      </c>
      <c r="F7656" s="23" t="s">
        <v>7</v>
      </c>
      <c r="G7656" s="23" t="s">
        <v>1551</v>
      </c>
      <c r="H7656" s="2" t="s">
        <v>7737</v>
      </c>
      <c r="I7656" s="23" t="s">
        <v>9226</v>
      </c>
      <c r="J7656" s="23"/>
      <c r="K7656" s="23" t="s">
        <v>9712</v>
      </c>
      <c r="L7656" s="23" t="s">
        <v>9538</v>
      </c>
      <c r="M7656" s="23">
        <f>YEAR(Tabla2[[#This Row],[Fecha de creación]])</f>
        <v>2022</v>
      </c>
      <c r="N7656" s="23">
        <f>MONTH(Tabla2[[#This Row],[Fecha de creación]])</f>
        <v>3</v>
      </c>
    </row>
    <row r="7657" spans="1:14" x14ac:dyDescent="0.25">
      <c r="A7657" s="26">
        <v>44643.652511574073</v>
      </c>
      <c r="B7657" s="23" t="s">
        <v>19</v>
      </c>
      <c r="C7657" s="23" t="s">
        <v>9764</v>
      </c>
      <c r="D7657" s="23" t="s">
        <v>9765</v>
      </c>
      <c r="E7657" s="23" t="s">
        <v>1</v>
      </c>
      <c r="F7657" s="23" t="s">
        <v>7</v>
      </c>
      <c r="G7657" s="23" t="s">
        <v>3</v>
      </c>
      <c r="H7657" s="2" t="s">
        <v>7722</v>
      </c>
      <c r="I7657" s="23" t="s">
        <v>8107</v>
      </c>
      <c r="J7657" s="23"/>
      <c r="K7657" s="23" t="s">
        <v>9712</v>
      </c>
      <c r="L7657" s="23" t="s">
        <v>9539</v>
      </c>
      <c r="M7657" s="23">
        <f>YEAR(Tabla2[[#This Row],[Fecha de creación]])</f>
        <v>2022</v>
      </c>
      <c r="N7657" s="23">
        <f>MONTH(Tabla2[[#This Row],[Fecha de creación]])</f>
        <v>3</v>
      </c>
    </row>
    <row r="7658" spans="1:14" x14ac:dyDescent="0.25">
      <c r="A7658" s="26">
        <v>44643.65556712963</v>
      </c>
      <c r="B7658" s="23" t="s">
        <v>19</v>
      </c>
      <c r="C7658" s="23" t="s">
        <v>9766</v>
      </c>
      <c r="D7658" s="23" t="s">
        <v>9767</v>
      </c>
      <c r="E7658" s="23" t="s">
        <v>1</v>
      </c>
      <c r="F7658" s="23" t="s">
        <v>7</v>
      </c>
      <c r="G7658" s="23" t="s">
        <v>3</v>
      </c>
      <c r="H7658" s="2" t="s">
        <v>7722</v>
      </c>
      <c r="I7658" s="23" t="s">
        <v>8107</v>
      </c>
      <c r="J7658" s="23"/>
      <c r="K7658" s="23" t="s">
        <v>9712</v>
      </c>
      <c r="L7658" s="23" t="s">
        <v>9538</v>
      </c>
      <c r="M7658" s="23">
        <f>YEAR(Tabla2[[#This Row],[Fecha de creación]])</f>
        <v>2022</v>
      </c>
      <c r="N7658" s="23">
        <f>MONTH(Tabla2[[#This Row],[Fecha de creación]])</f>
        <v>3</v>
      </c>
    </row>
    <row r="7659" spans="1:14" x14ac:dyDescent="0.25">
      <c r="A7659" s="26">
        <v>44643.684583333335</v>
      </c>
      <c r="B7659" s="23" t="s">
        <v>0</v>
      </c>
      <c r="C7659" s="23" t="s">
        <v>9768</v>
      </c>
      <c r="D7659" s="23" t="s">
        <v>8927</v>
      </c>
      <c r="E7659" s="23" t="s">
        <v>1</v>
      </c>
      <c r="F7659" s="23" t="s">
        <v>7</v>
      </c>
      <c r="G7659" s="23" t="s">
        <v>975</v>
      </c>
      <c r="H7659" s="2" t="s">
        <v>7730</v>
      </c>
      <c r="I7659" s="23" t="s">
        <v>7680</v>
      </c>
      <c r="J7659" s="23" t="s">
        <v>958</v>
      </c>
      <c r="K7659" s="23" t="s">
        <v>9712</v>
      </c>
      <c r="L7659" s="23" t="s">
        <v>9539</v>
      </c>
      <c r="M7659" s="23">
        <f>YEAR(Tabla2[[#This Row],[Fecha de creación]])</f>
        <v>2022</v>
      </c>
      <c r="N7659" s="23">
        <f>MONTH(Tabla2[[#This Row],[Fecha de creación]])</f>
        <v>3</v>
      </c>
    </row>
    <row r="7660" spans="1:14" x14ac:dyDescent="0.25">
      <c r="A7660" s="26">
        <v>44643.691342592596</v>
      </c>
      <c r="B7660" s="23" t="s">
        <v>0</v>
      </c>
      <c r="C7660" s="23" t="s">
        <v>9769</v>
      </c>
      <c r="D7660" s="23" t="s">
        <v>8927</v>
      </c>
      <c r="E7660" s="23" t="s">
        <v>1</v>
      </c>
      <c r="F7660" s="23" t="s">
        <v>7</v>
      </c>
      <c r="G7660" s="23" t="s">
        <v>975</v>
      </c>
      <c r="H7660" s="2" t="s">
        <v>7730</v>
      </c>
      <c r="I7660" s="23" t="s">
        <v>7680</v>
      </c>
      <c r="J7660" s="23" t="s">
        <v>958</v>
      </c>
      <c r="K7660" s="23" t="s">
        <v>9712</v>
      </c>
      <c r="L7660" s="23" t="s">
        <v>9539</v>
      </c>
      <c r="M7660" s="23">
        <f>YEAR(Tabla2[[#This Row],[Fecha de creación]])</f>
        <v>2022</v>
      </c>
      <c r="N7660" s="23">
        <f>MONTH(Tabla2[[#This Row],[Fecha de creación]])</f>
        <v>3</v>
      </c>
    </row>
    <row r="7661" spans="1:14" x14ac:dyDescent="0.25">
      <c r="A7661" s="26">
        <v>44643.696481481478</v>
      </c>
      <c r="B7661" s="23" t="s">
        <v>56</v>
      </c>
      <c r="C7661" s="23" t="s">
        <v>9770</v>
      </c>
      <c r="D7661" s="23" t="s">
        <v>7096</v>
      </c>
      <c r="E7661" s="23" t="s">
        <v>1</v>
      </c>
      <c r="F7661" s="23" t="s">
        <v>7</v>
      </c>
      <c r="G7661" s="23" t="s">
        <v>3</v>
      </c>
      <c r="H7661" s="2" t="s">
        <v>7722</v>
      </c>
      <c r="I7661" s="23" t="s">
        <v>4517</v>
      </c>
      <c r="J7661" s="23" t="s">
        <v>59</v>
      </c>
      <c r="K7661" s="23" t="s">
        <v>9712</v>
      </c>
      <c r="L7661" s="23" t="s">
        <v>9538</v>
      </c>
      <c r="M7661" s="23">
        <f>YEAR(Tabla2[[#This Row],[Fecha de creación]])</f>
        <v>2022</v>
      </c>
      <c r="N7661" s="23">
        <f>MONTH(Tabla2[[#This Row],[Fecha de creación]])</f>
        <v>3</v>
      </c>
    </row>
    <row r="7662" spans="1:14" x14ac:dyDescent="0.25">
      <c r="A7662" s="26">
        <v>44643.710682870369</v>
      </c>
      <c r="B7662" s="23" t="s">
        <v>0</v>
      </c>
      <c r="C7662" s="23" t="s">
        <v>9771</v>
      </c>
      <c r="D7662" s="23" t="s">
        <v>6</v>
      </c>
      <c r="E7662" s="23" t="s">
        <v>1</v>
      </c>
      <c r="F7662" s="23" t="s">
        <v>7</v>
      </c>
      <c r="G7662" s="23" t="s">
        <v>3</v>
      </c>
      <c r="H7662" s="2" t="s">
        <v>7722</v>
      </c>
      <c r="I7662" s="23" t="s">
        <v>5999</v>
      </c>
      <c r="J7662" s="23"/>
      <c r="K7662" s="23" t="s">
        <v>9712</v>
      </c>
      <c r="L7662" s="23" t="s">
        <v>9538</v>
      </c>
      <c r="M7662" s="23">
        <f>YEAR(Tabla2[[#This Row],[Fecha de creación]])</f>
        <v>2022</v>
      </c>
      <c r="N7662" s="23">
        <f>MONTH(Tabla2[[#This Row],[Fecha de creación]])</f>
        <v>3</v>
      </c>
    </row>
    <row r="7663" spans="1:14" x14ac:dyDescent="0.25">
      <c r="A7663" s="26">
        <v>44643.716863425929</v>
      </c>
      <c r="B7663" s="23" t="s">
        <v>0</v>
      </c>
      <c r="C7663" s="23" t="s">
        <v>9772</v>
      </c>
      <c r="D7663" s="23" t="s">
        <v>868</v>
      </c>
      <c r="E7663" s="23" t="s">
        <v>1</v>
      </c>
      <c r="F7663" s="23" t="s">
        <v>7</v>
      </c>
      <c r="G7663" s="23" t="s">
        <v>3</v>
      </c>
      <c r="H7663" s="2" t="s">
        <v>7733</v>
      </c>
      <c r="I7663" s="23" t="s">
        <v>5999</v>
      </c>
      <c r="J7663" s="23"/>
      <c r="K7663" s="23" t="s">
        <v>9712</v>
      </c>
      <c r="L7663" s="23" t="s">
        <v>9538</v>
      </c>
      <c r="M7663" s="23">
        <f>YEAR(Tabla2[[#This Row],[Fecha de creación]])</f>
        <v>2022</v>
      </c>
      <c r="N7663" s="23">
        <f>MONTH(Tabla2[[#This Row],[Fecha de creación]])</f>
        <v>3</v>
      </c>
    </row>
    <row r="7664" spans="1:14" x14ac:dyDescent="0.25">
      <c r="A7664" s="26">
        <v>44644.365428240744</v>
      </c>
      <c r="B7664" s="23" t="s">
        <v>0</v>
      </c>
      <c r="C7664" s="23" t="s">
        <v>9773</v>
      </c>
      <c r="D7664" s="23" t="s">
        <v>9774</v>
      </c>
      <c r="E7664" s="23" t="s">
        <v>1</v>
      </c>
      <c r="F7664" s="23" t="s">
        <v>7</v>
      </c>
      <c r="G7664" s="23" t="s">
        <v>1551</v>
      </c>
      <c r="H7664" s="2" t="s">
        <v>7737</v>
      </c>
      <c r="I7664" s="23" t="s">
        <v>9226</v>
      </c>
      <c r="J7664" s="23" t="s">
        <v>59</v>
      </c>
      <c r="K7664" s="23" t="s">
        <v>9712</v>
      </c>
      <c r="L7664" s="23" t="s">
        <v>9539</v>
      </c>
      <c r="M7664" s="23">
        <f>YEAR(Tabla2[[#This Row],[Fecha de creación]])</f>
        <v>2022</v>
      </c>
      <c r="N7664" s="23">
        <f>MONTH(Tabla2[[#This Row],[Fecha de creación]])</f>
        <v>3</v>
      </c>
    </row>
    <row r="7665" spans="1:14" x14ac:dyDescent="0.25">
      <c r="A7665" s="26">
        <v>44644.377476851849</v>
      </c>
      <c r="B7665" s="23" t="s">
        <v>0</v>
      </c>
      <c r="C7665" s="23" t="s">
        <v>9775</v>
      </c>
      <c r="D7665" s="23" t="s">
        <v>7157</v>
      </c>
      <c r="E7665" s="23" t="s">
        <v>1</v>
      </c>
      <c r="F7665" s="23" t="s">
        <v>7</v>
      </c>
      <c r="G7665" s="23" t="s">
        <v>1551</v>
      </c>
      <c r="H7665" s="2" t="s">
        <v>7721</v>
      </c>
      <c r="I7665" s="23" t="s">
        <v>9226</v>
      </c>
      <c r="J7665" s="23" t="s">
        <v>59</v>
      </c>
      <c r="K7665" s="23" t="s">
        <v>9712</v>
      </c>
      <c r="L7665" s="23" t="s">
        <v>9539</v>
      </c>
      <c r="M7665" s="23">
        <f>YEAR(Tabla2[[#This Row],[Fecha de creación]])</f>
        <v>2022</v>
      </c>
      <c r="N7665" s="23">
        <f>MONTH(Tabla2[[#This Row],[Fecha de creación]])</f>
        <v>3</v>
      </c>
    </row>
    <row r="7666" spans="1:14" x14ac:dyDescent="0.25">
      <c r="A7666" s="26">
        <v>44644.379606481481</v>
      </c>
      <c r="B7666" s="23" t="s">
        <v>19</v>
      </c>
      <c r="C7666" s="23" t="s">
        <v>9776</v>
      </c>
      <c r="D7666" s="23" t="s">
        <v>8164</v>
      </c>
      <c r="E7666" s="23" t="s">
        <v>1</v>
      </c>
      <c r="F7666" s="23" t="s">
        <v>7</v>
      </c>
      <c r="G7666" s="23" t="s">
        <v>975</v>
      </c>
      <c r="H7666" s="2" t="s">
        <v>7730</v>
      </c>
      <c r="I7666" s="23" t="s">
        <v>23</v>
      </c>
      <c r="J7666" s="23"/>
      <c r="K7666" s="23" t="s">
        <v>9712</v>
      </c>
      <c r="L7666" s="23" t="s">
        <v>9538</v>
      </c>
      <c r="M7666" s="23">
        <f>YEAR(Tabla2[[#This Row],[Fecha de creación]])</f>
        <v>2022</v>
      </c>
      <c r="N7666" s="23">
        <f>MONTH(Tabla2[[#This Row],[Fecha de creación]])</f>
        <v>3</v>
      </c>
    </row>
    <row r="7667" spans="1:14" x14ac:dyDescent="0.25">
      <c r="A7667" s="26">
        <v>44644.380462962959</v>
      </c>
      <c r="B7667" s="23" t="s">
        <v>0</v>
      </c>
      <c r="C7667" s="23" t="s">
        <v>9777</v>
      </c>
      <c r="D7667" s="23" t="s">
        <v>9778</v>
      </c>
      <c r="E7667" s="23" t="s">
        <v>1</v>
      </c>
      <c r="F7667" s="23" t="s">
        <v>2</v>
      </c>
      <c r="G7667" s="23" t="s">
        <v>1551</v>
      </c>
      <c r="H7667" s="2" t="s">
        <v>7721</v>
      </c>
      <c r="I7667" s="23" t="s">
        <v>9226</v>
      </c>
      <c r="J7667" s="23" t="s">
        <v>59</v>
      </c>
      <c r="K7667" s="23" t="s">
        <v>9712</v>
      </c>
      <c r="L7667" s="23" t="s">
        <v>9538</v>
      </c>
      <c r="M7667" s="23">
        <f>YEAR(Tabla2[[#This Row],[Fecha de creación]])</f>
        <v>2022</v>
      </c>
      <c r="N7667" s="23">
        <f>MONTH(Tabla2[[#This Row],[Fecha de creación]])</f>
        <v>3</v>
      </c>
    </row>
    <row r="7668" spans="1:14" x14ac:dyDescent="0.25">
      <c r="A7668" s="26">
        <v>44644.396493055552</v>
      </c>
      <c r="B7668" s="23" t="s">
        <v>19</v>
      </c>
      <c r="C7668" s="23" t="s">
        <v>9779</v>
      </c>
      <c r="D7668" s="23" t="s">
        <v>9780</v>
      </c>
      <c r="E7668" s="23" t="s">
        <v>1</v>
      </c>
      <c r="F7668" s="23" t="s">
        <v>22</v>
      </c>
      <c r="G7668" s="23" t="s">
        <v>975</v>
      </c>
      <c r="H7668" s="2" t="s">
        <v>7743</v>
      </c>
      <c r="I7668" s="23" t="s">
        <v>23</v>
      </c>
      <c r="J7668" s="23"/>
      <c r="K7668" s="23" t="s">
        <v>9712</v>
      </c>
      <c r="L7668" s="23" t="s">
        <v>9538</v>
      </c>
      <c r="M7668" s="23">
        <f>YEAR(Tabla2[[#This Row],[Fecha de creación]])</f>
        <v>2022</v>
      </c>
      <c r="N7668" s="23">
        <f>MONTH(Tabla2[[#This Row],[Fecha de creación]])</f>
        <v>3</v>
      </c>
    </row>
    <row r="7669" spans="1:14" x14ac:dyDescent="0.25">
      <c r="A7669" s="26">
        <v>44644.42292824074</v>
      </c>
      <c r="B7669" s="23" t="s">
        <v>19</v>
      </c>
      <c r="C7669" s="23" t="s">
        <v>9781</v>
      </c>
      <c r="D7669" s="23" t="s">
        <v>9782</v>
      </c>
      <c r="E7669" s="23" t="s">
        <v>1</v>
      </c>
      <c r="F7669" s="23" t="s">
        <v>7</v>
      </c>
      <c r="G7669" s="23" t="s">
        <v>975</v>
      </c>
      <c r="H7669" s="2" t="s">
        <v>7744</v>
      </c>
      <c r="I7669" s="23" t="s">
        <v>23</v>
      </c>
      <c r="J7669" s="23"/>
      <c r="K7669" s="23" t="s">
        <v>9712</v>
      </c>
      <c r="L7669" s="23" t="s">
        <v>9538</v>
      </c>
      <c r="M7669" s="23">
        <f>YEAR(Tabla2[[#This Row],[Fecha de creación]])</f>
        <v>2022</v>
      </c>
      <c r="N7669" s="23">
        <f>MONTH(Tabla2[[#This Row],[Fecha de creación]])</f>
        <v>3</v>
      </c>
    </row>
    <row r="7670" spans="1:14" x14ac:dyDescent="0.25">
      <c r="A7670" s="26">
        <v>44644.428483796299</v>
      </c>
      <c r="B7670" s="23" t="s">
        <v>0</v>
      </c>
      <c r="C7670" s="23" t="s">
        <v>9783</v>
      </c>
      <c r="D7670" s="23" t="s">
        <v>9784</v>
      </c>
      <c r="E7670" s="23" t="s">
        <v>1</v>
      </c>
      <c r="F7670" s="23" t="s">
        <v>2</v>
      </c>
      <c r="G7670" s="23" t="s">
        <v>1551</v>
      </c>
      <c r="H7670" s="2" t="s">
        <v>8099</v>
      </c>
      <c r="I7670" s="23" t="s">
        <v>120</v>
      </c>
      <c r="J7670" s="23" t="s">
        <v>59</v>
      </c>
      <c r="K7670" s="23" t="s">
        <v>9712</v>
      </c>
      <c r="L7670" s="23" t="s">
        <v>9538</v>
      </c>
      <c r="M7670" s="23">
        <f>YEAR(Tabla2[[#This Row],[Fecha de creación]])</f>
        <v>2022</v>
      </c>
      <c r="N7670" s="23">
        <f>MONTH(Tabla2[[#This Row],[Fecha de creación]])</f>
        <v>3</v>
      </c>
    </row>
    <row r="7671" spans="1:14" x14ac:dyDescent="0.25">
      <c r="A7671" s="26">
        <v>44644.438460648147</v>
      </c>
      <c r="B7671" s="23" t="s">
        <v>0</v>
      </c>
      <c r="C7671" s="23" t="s">
        <v>9785</v>
      </c>
      <c r="D7671" s="23" t="s">
        <v>9786</v>
      </c>
      <c r="E7671" s="23" t="s">
        <v>1</v>
      </c>
      <c r="F7671" s="23" t="s">
        <v>2</v>
      </c>
      <c r="G7671" s="23" t="s">
        <v>1551</v>
      </c>
      <c r="H7671" s="2" t="s">
        <v>7738</v>
      </c>
      <c r="I7671" s="23" t="s">
        <v>9226</v>
      </c>
      <c r="J7671" s="23" t="s">
        <v>59</v>
      </c>
      <c r="K7671" s="23" t="s">
        <v>9712</v>
      </c>
      <c r="L7671" s="23" t="s">
        <v>9538</v>
      </c>
      <c r="M7671" s="23">
        <f>YEAR(Tabla2[[#This Row],[Fecha de creación]])</f>
        <v>2022</v>
      </c>
      <c r="N7671" s="23">
        <f>MONTH(Tabla2[[#This Row],[Fecha de creación]])</f>
        <v>3</v>
      </c>
    </row>
    <row r="7672" spans="1:14" x14ac:dyDescent="0.25">
      <c r="A7672" s="26">
        <v>44644.450243055559</v>
      </c>
      <c r="B7672" s="23" t="s">
        <v>0</v>
      </c>
      <c r="C7672" s="23" t="s">
        <v>9787</v>
      </c>
      <c r="D7672" s="23" t="s">
        <v>9788</v>
      </c>
      <c r="E7672" s="23" t="s">
        <v>1</v>
      </c>
      <c r="F7672" s="23" t="s">
        <v>2</v>
      </c>
      <c r="G7672" s="23" t="s">
        <v>1551</v>
      </c>
      <c r="H7672" s="2" t="s">
        <v>7738</v>
      </c>
      <c r="I7672" s="23" t="s">
        <v>9226</v>
      </c>
      <c r="J7672" s="23" t="s">
        <v>59</v>
      </c>
      <c r="K7672" s="23" t="s">
        <v>9712</v>
      </c>
      <c r="L7672" s="23" t="s">
        <v>9538</v>
      </c>
      <c r="M7672" s="23">
        <f>YEAR(Tabla2[[#This Row],[Fecha de creación]])</f>
        <v>2022</v>
      </c>
      <c r="N7672" s="23">
        <f>MONTH(Tabla2[[#This Row],[Fecha de creación]])</f>
        <v>3</v>
      </c>
    </row>
    <row r="7673" spans="1:14" x14ac:dyDescent="0.25">
      <c r="A7673" s="26">
        <v>44644.452361111114</v>
      </c>
      <c r="B7673" s="23" t="s">
        <v>0</v>
      </c>
      <c r="C7673" s="23" t="s">
        <v>9789</v>
      </c>
      <c r="D7673" s="23" t="s">
        <v>9790</v>
      </c>
      <c r="E7673" s="23" t="s">
        <v>1</v>
      </c>
      <c r="F7673" s="23" t="s">
        <v>2</v>
      </c>
      <c r="G7673" s="23" t="s">
        <v>975</v>
      </c>
      <c r="H7673" s="2" t="s">
        <v>7738</v>
      </c>
      <c r="I7673" s="23" t="s">
        <v>7158</v>
      </c>
      <c r="J7673" s="23" t="s">
        <v>59</v>
      </c>
      <c r="K7673" s="23" t="s">
        <v>9712</v>
      </c>
      <c r="L7673" s="23" t="s">
        <v>9539</v>
      </c>
      <c r="M7673" s="23">
        <f>YEAR(Tabla2[[#This Row],[Fecha de creación]])</f>
        <v>2022</v>
      </c>
      <c r="N7673" s="23">
        <f>MONTH(Tabla2[[#This Row],[Fecha de creación]])</f>
        <v>3</v>
      </c>
    </row>
    <row r="7674" spans="1:14" x14ac:dyDescent="0.25">
      <c r="A7674" s="26">
        <v>44644.492002314815</v>
      </c>
      <c r="B7674" s="23" t="s">
        <v>189</v>
      </c>
      <c r="C7674" s="23" t="s">
        <v>9791</v>
      </c>
      <c r="D7674" s="23" t="s">
        <v>7351</v>
      </c>
      <c r="E7674" s="23" t="s">
        <v>1</v>
      </c>
      <c r="F7674" s="23" t="s">
        <v>7</v>
      </c>
      <c r="G7674" s="23" t="s">
        <v>975</v>
      </c>
      <c r="H7674" s="2" t="s">
        <v>8459</v>
      </c>
      <c r="I7674" s="23" t="s">
        <v>7338</v>
      </c>
      <c r="J7674" s="23" t="s">
        <v>958</v>
      </c>
      <c r="K7674" s="23" t="s">
        <v>9712</v>
      </c>
      <c r="L7674" s="23" t="s">
        <v>9538</v>
      </c>
      <c r="M7674" s="23">
        <f>YEAR(Tabla2[[#This Row],[Fecha de creación]])</f>
        <v>2022</v>
      </c>
      <c r="N7674" s="23">
        <f>MONTH(Tabla2[[#This Row],[Fecha de creación]])</f>
        <v>3</v>
      </c>
    </row>
    <row r="7675" spans="1:14" x14ac:dyDescent="0.25">
      <c r="A7675" s="26">
        <v>44644.525706018518</v>
      </c>
      <c r="B7675" s="23" t="s">
        <v>0</v>
      </c>
      <c r="C7675" s="23" t="s">
        <v>9792</v>
      </c>
      <c r="D7675" s="23" t="s">
        <v>586</v>
      </c>
      <c r="E7675" s="23" t="s">
        <v>1</v>
      </c>
      <c r="F7675" s="23" t="s">
        <v>7</v>
      </c>
      <c r="G7675" s="23" t="s">
        <v>975</v>
      </c>
      <c r="H7675" s="2" t="s">
        <v>7748</v>
      </c>
      <c r="I7675" s="23" t="s">
        <v>5999</v>
      </c>
      <c r="J7675" s="23"/>
      <c r="K7675" s="23" t="s">
        <v>9712</v>
      </c>
      <c r="L7675" s="23" t="s">
        <v>9539</v>
      </c>
      <c r="M7675" s="23">
        <f>YEAR(Tabla2[[#This Row],[Fecha de creación]])</f>
        <v>2022</v>
      </c>
      <c r="N7675" s="23">
        <f>MONTH(Tabla2[[#This Row],[Fecha de creación]])</f>
        <v>3</v>
      </c>
    </row>
    <row r="7676" spans="1:14" x14ac:dyDescent="0.25">
      <c r="A7676" s="26">
        <v>44644.539942129632</v>
      </c>
      <c r="B7676" s="23" t="s">
        <v>0</v>
      </c>
      <c r="C7676" s="23" t="s">
        <v>9793</v>
      </c>
      <c r="D7676" s="23" t="s">
        <v>6</v>
      </c>
      <c r="E7676" s="23" t="s">
        <v>1</v>
      </c>
      <c r="F7676" s="23" t="s">
        <v>7</v>
      </c>
      <c r="G7676" s="23" t="s">
        <v>975</v>
      </c>
      <c r="H7676" s="2" t="s">
        <v>7722</v>
      </c>
      <c r="I7676" s="23" t="s">
        <v>7412</v>
      </c>
      <c r="J7676" s="23" t="s">
        <v>59</v>
      </c>
      <c r="K7676" s="23" t="s">
        <v>9712</v>
      </c>
      <c r="L7676" s="23" t="s">
        <v>9538</v>
      </c>
      <c r="M7676" s="23">
        <f>YEAR(Tabla2[[#This Row],[Fecha de creación]])</f>
        <v>2022</v>
      </c>
      <c r="N7676" s="23">
        <f>MONTH(Tabla2[[#This Row],[Fecha de creación]])</f>
        <v>3</v>
      </c>
    </row>
    <row r="7677" spans="1:14" x14ac:dyDescent="0.25">
      <c r="A7677" s="26">
        <v>44644.600798611114</v>
      </c>
      <c r="B7677" s="23" t="s">
        <v>0</v>
      </c>
      <c r="C7677" s="23" t="s">
        <v>9794</v>
      </c>
      <c r="D7677" s="23" t="s">
        <v>5580</v>
      </c>
      <c r="E7677" s="23" t="s">
        <v>1</v>
      </c>
      <c r="F7677" s="23" t="s">
        <v>7</v>
      </c>
      <c r="G7677" s="23" t="s">
        <v>975</v>
      </c>
      <c r="H7677" s="2" t="s">
        <v>7748</v>
      </c>
      <c r="I7677" s="23" t="s">
        <v>7412</v>
      </c>
      <c r="J7677" s="23" t="s">
        <v>59</v>
      </c>
      <c r="K7677" s="23" t="s">
        <v>9712</v>
      </c>
      <c r="L7677" s="23" t="s">
        <v>9539</v>
      </c>
      <c r="M7677" s="23">
        <f>YEAR(Tabla2[[#This Row],[Fecha de creación]])</f>
        <v>2022</v>
      </c>
      <c r="N7677" s="23">
        <f>MONTH(Tabla2[[#This Row],[Fecha de creación]])</f>
        <v>3</v>
      </c>
    </row>
    <row r="7678" spans="1:14" x14ac:dyDescent="0.25">
      <c r="A7678" s="26">
        <v>44644.604305555556</v>
      </c>
      <c r="B7678" s="23" t="s">
        <v>0</v>
      </c>
      <c r="C7678" s="23" t="s">
        <v>9795</v>
      </c>
      <c r="D7678" s="23" t="s">
        <v>1016</v>
      </c>
      <c r="E7678" s="23" t="s">
        <v>1</v>
      </c>
      <c r="F7678" s="23" t="s">
        <v>7</v>
      </c>
      <c r="G7678" s="23" t="s">
        <v>975</v>
      </c>
      <c r="H7678" s="2" t="s">
        <v>7731</v>
      </c>
      <c r="I7678" s="23" t="s">
        <v>7412</v>
      </c>
      <c r="J7678" s="23"/>
      <c r="K7678" s="23" t="s">
        <v>9712</v>
      </c>
      <c r="L7678" s="23" t="s">
        <v>9539</v>
      </c>
      <c r="M7678" s="23">
        <f>YEAR(Tabla2[[#This Row],[Fecha de creación]])</f>
        <v>2022</v>
      </c>
      <c r="N7678" s="23">
        <f>MONTH(Tabla2[[#This Row],[Fecha de creación]])</f>
        <v>3</v>
      </c>
    </row>
    <row r="7679" spans="1:14" x14ac:dyDescent="0.25">
      <c r="A7679" s="26">
        <v>44644.608402777776</v>
      </c>
      <c r="B7679" s="23" t="s">
        <v>0</v>
      </c>
      <c r="C7679" s="23" t="s">
        <v>9796</v>
      </c>
      <c r="D7679" s="23" t="s">
        <v>999</v>
      </c>
      <c r="E7679" s="23" t="s">
        <v>1</v>
      </c>
      <c r="F7679" s="23" t="s">
        <v>7</v>
      </c>
      <c r="G7679" s="23" t="s">
        <v>975</v>
      </c>
      <c r="H7679" s="2" t="s">
        <v>7744</v>
      </c>
      <c r="I7679" s="23" t="s">
        <v>7412</v>
      </c>
      <c r="J7679" s="23"/>
      <c r="K7679" s="23" t="s">
        <v>9712</v>
      </c>
      <c r="L7679" s="23" t="s">
        <v>9539</v>
      </c>
      <c r="M7679" s="23">
        <f>YEAR(Tabla2[[#This Row],[Fecha de creación]])</f>
        <v>2022</v>
      </c>
      <c r="N7679" s="23">
        <f>MONTH(Tabla2[[#This Row],[Fecha de creación]])</f>
        <v>3</v>
      </c>
    </row>
    <row r="7680" spans="1:14" x14ac:dyDescent="0.25">
      <c r="A7680" s="26">
        <v>44644.675405092596</v>
      </c>
      <c r="B7680" s="23" t="s">
        <v>0</v>
      </c>
      <c r="C7680" s="23" t="s">
        <v>9797</v>
      </c>
      <c r="D7680" s="23" t="s">
        <v>8927</v>
      </c>
      <c r="E7680" s="23" t="s">
        <v>1</v>
      </c>
      <c r="F7680" s="23" t="s">
        <v>7</v>
      </c>
      <c r="G7680" s="23" t="s">
        <v>975</v>
      </c>
      <c r="H7680" s="2" t="s">
        <v>7730</v>
      </c>
      <c r="I7680" s="23" t="s">
        <v>7680</v>
      </c>
      <c r="J7680" s="23" t="s">
        <v>958</v>
      </c>
      <c r="K7680" s="23" t="s">
        <v>9712</v>
      </c>
      <c r="L7680" s="23" t="s">
        <v>9539</v>
      </c>
      <c r="M7680" s="23">
        <f>YEAR(Tabla2[[#This Row],[Fecha de creación]])</f>
        <v>2022</v>
      </c>
      <c r="N7680" s="23">
        <f>MONTH(Tabla2[[#This Row],[Fecha de creación]])</f>
        <v>3</v>
      </c>
    </row>
    <row r="7681" spans="1:14" x14ac:dyDescent="0.25">
      <c r="A7681" s="26">
        <v>44644.681527777779</v>
      </c>
      <c r="B7681" s="23" t="s">
        <v>100</v>
      </c>
      <c r="C7681" s="23" t="s">
        <v>9798</v>
      </c>
      <c r="D7681" s="23" t="s">
        <v>8927</v>
      </c>
      <c r="E7681" s="23" t="s">
        <v>1</v>
      </c>
      <c r="F7681" s="23" t="s">
        <v>7</v>
      </c>
      <c r="G7681" s="23" t="s">
        <v>975</v>
      </c>
      <c r="H7681" s="2" t="s">
        <v>7730</v>
      </c>
      <c r="I7681" s="23" t="s">
        <v>7966</v>
      </c>
      <c r="J7681" s="23" t="s">
        <v>958</v>
      </c>
      <c r="K7681" s="23" t="s">
        <v>9712</v>
      </c>
      <c r="L7681" s="23" t="s">
        <v>9539</v>
      </c>
      <c r="M7681" s="23">
        <f>YEAR(Tabla2[[#This Row],[Fecha de creación]])</f>
        <v>2022</v>
      </c>
      <c r="N7681" s="23">
        <f>MONTH(Tabla2[[#This Row],[Fecha de creación]])</f>
        <v>3</v>
      </c>
    </row>
    <row r="7682" spans="1:14" x14ac:dyDescent="0.25">
      <c r="A7682" s="26">
        <v>44644.684236111112</v>
      </c>
      <c r="B7682" s="23" t="s">
        <v>100</v>
      </c>
      <c r="C7682" s="23" t="s">
        <v>9799</v>
      </c>
      <c r="D7682" s="23" t="s">
        <v>8927</v>
      </c>
      <c r="E7682" s="23" t="s">
        <v>1</v>
      </c>
      <c r="F7682" s="23" t="s">
        <v>7</v>
      </c>
      <c r="G7682" s="23" t="s">
        <v>975</v>
      </c>
      <c r="H7682" s="2" t="s">
        <v>7730</v>
      </c>
      <c r="I7682" s="23" t="s">
        <v>7966</v>
      </c>
      <c r="J7682" s="23" t="s">
        <v>958</v>
      </c>
      <c r="K7682" s="23" t="s">
        <v>9712</v>
      </c>
      <c r="L7682" s="23" t="s">
        <v>9538</v>
      </c>
      <c r="M7682" s="23">
        <f>YEAR(Tabla2[[#This Row],[Fecha de creación]])</f>
        <v>2022</v>
      </c>
      <c r="N7682" s="23">
        <f>MONTH(Tabla2[[#This Row],[Fecha de creación]])</f>
        <v>3</v>
      </c>
    </row>
    <row r="7683" spans="1:14" x14ac:dyDescent="0.25">
      <c r="A7683" s="26">
        <v>44644.688807870371</v>
      </c>
      <c r="B7683" s="23" t="s">
        <v>100</v>
      </c>
      <c r="C7683" s="23" t="s">
        <v>9800</v>
      </c>
      <c r="D7683" s="23" t="s">
        <v>713</v>
      </c>
      <c r="E7683" s="23" t="s">
        <v>1</v>
      </c>
      <c r="F7683" s="23" t="s">
        <v>2</v>
      </c>
      <c r="G7683" s="23" t="s">
        <v>1551</v>
      </c>
      <c r="H7683" s="2" t="s">
        <v>7737</v>
      </c>
      <c r="I7683" s="23" t="s">
        <v>7966</v>
      </c>
      <c r="J7683" s="23" t="s">
        <v>59</v>
      </c>
      <c r="K7683" s="23" t="s">
        <v>9712</v>
      </c>
      <c r="L7683" s="23" t="s">
        <v>9538</v>
      </c>
      <c r="M7683" s="23">
        <f>YEAR(Tabla2[[#This Row],[Fecha de creación]])</f>
        <v>2022</v>
      </c>
      <c r="N7683" s="23">
        <f>MONTH(Tabla2[[#This Row],[Fecha de creación]])</f>
        <v>3</v>
      </c>
    </row>
    <row r="7684" spans="1:14" x14ac:dyDescent="0.25">
      <c r="A7684" s="26">
        <v>44644.693807870368</v>
      </c>
      <c r="B7684" s="23" t="s">
        <v>19</v>
      </c>
      <c r="C7684" s="23" t="s">
        <v>9801</v>
      </c>
      <c r="D7684" s="23" t="s">
        <v>9802</v>
      </c>
      <c r="E7684" s="23" t="s">
        <v>1</v>
      </c>
      <c r="F7684" s="23" t="s">
        <v>7</v>
      </c>
      <c r="G7684" s="23" t="s">
        <v>975</v>
      </c>
      <c r="H7684" s="2" t="s">
        <v>7730</v>
      </c>
      <c r="I7684" s="23" t="s">
        <v>23</v>
      </c>
      <c r="J7684" s="23"/>
      <c r="K7684" s="23" t="s">
        <v>9712</v>
      </c>
      <c r="L7684" s="23" t="s">
        <v>9538</v>
      </c>
      <c r="M7684" s="23">
        <f>YEAR(Tabla2[[#This Row],[Fecha de creación]])</f>
        <v>2022</v>
      </c>
      <c r="N7684" s="23">
        <f>MONTH(Tabla2[[#This Row],[Fecha de creación]])</f>
        <v>3</v>
      </c>
    </row>
    <row r="7685" spans="1:14" x14ac:dyDescent="0.25">
      <c r="A7685" s="26">
        <v>44644.700567129628</v>
      </c>
      <c r="B7685" s="23" t="s">
        <v>0</v>
      </c>
      <c r="C7685" s="23" t="s">
        <v>9803</v>
      </c>
      <c r="D7685" s="23" t="s">
        <v>9804</v>
      </c>
      <c r="E7685" s="23" t="s">
        <v>1</v>
      </c>
      <c r="F7685" s="23" t="s">
        <v>7</v>
      </c>
      <c r="G7685" s="23" t="s">
        <v>1551</v>
      </c>
      <c r="H7685" s="2" t="s">
        <v>7737</v>
      </c>
      <c r="I7685" s="23" t="s">
        <v>7158</v>
      </c>
      <c r="J7685" s="23" t="s">
        <v>59</v>
      </c>
      <c r="K7685" s="23" t="s">
        <v>9712</v>
      </c>
      <c r="L7685" s="23" t="s">
        <v>9538</v>
      </c>
      <c r="M7685" s="23">
        <f>YEAR(Tabla2[[#This Row],[Fecha de creación]])</f>
        <v>2022</v>
      </c>
      <c r="N7685" s="23">
        <f>MONTH(Tabla2[[#This Row],[Fecha de creación]])</f>
        <v>3</v>
      </c>
    </row>
    <row r="7686" spans="1:14" x14ac:dyDescent="0.25">
      <c r="A7686" s="26">
        <v>44645.402071759258</v>
      </c>
      <c r="B7686" s="23" t="s">
        <v>19</v>
      </c>
      <c r="C7686" s="23" t="s">
        <v>9805</v>
      </c>
      <c r="D7686" s="23" t="s">
        <v>9806</v>
      </c>
      <c r="E7686" s="23" t="s">
        <v>1</v>
      </c>
      <c r="F7686" s="23" t="s">
        <v>7</v>
      </c>
      <c r="G7686" s="23" t="s">
        <v>975</v>
      </c>
      <c r="H7686" s="2" t="s">
        <v>8425</v>
      </c>
      <c r="I7686" s="23" t="s">
        <v>23</v>
      </c>
      <c r="J7686" s="23"/>
      <c r="K7686" s="23" t="s">
        <v>9712</v>
      </c>
      <c r="L7686" s="23" t="s">
        <v>9538</v>
      </c>
      <c r="M7686" s="23">
        <f>YEAR(Tabla2[[#This Row],[Fecha de creación]])</f>
        <v>2022</v>
      </c>
      <c r="N7686" s="23">
        <f>MONTH(Tabla2[[#This Row],[Fecha de creación]])</f>
        <v>3</v>
      </c>
    </row>
    <row r="7687" spans="1:14" x14ac:dyDescent="0.25">
      <c r="A7687" s="26">
        <v>44645.451909722222</v>
      </c>
      <c r="B7687" s="23" t="s">
        <v>0</v>
      </c>
      <c r="C7687" s="23" t="s">
        <v>9807</v>
      </c>
      <c r="D7687" s="23" t="s">
        <v>8362</v>
      </c>
      <c r="E7687" s="23" t="s">
        <v>1</v>
      </c>
      <c r="F7687" s="23" t="s">
        <v>7</v>
      </c>
      <c r="G7687" s="23" t="s">
        <v>1551</v>
      </c>
      <c r="H7687" s="2" t="s">
        <v>7721</v>
      </c>
      <c r="I7687" s="23" t="s">
        <v>7158</v>
      </c>
      <c r="J7687" s="23" t="s">
        <v>59</v>
      </c>
      <c r="K7687" s="23" t="s">
        <v>9712</v>
      </c>
      <c r="L7687" s="23" t="s">
        <v>9538</v>
      </c>
      <c r="M7687" s="23">
        <f>YEAR(Tabla2[[#This Row],[Fecha de creación]])</f>
        <v>2022</v>
      </c>
      <c r="N7687" s="23">
        <f>MONTH(Tabla2[[#This Row],[Fecha de creación]])</f>
        <v>3</v>
      </c>
    </row>
    <row r="7688" spans="1:14" x14ac:dyDescent="0.25">
      <c r="A7688" s="26">
        <v>44645.463761574072</v>
      </c>
      <c r="B7688" s="23" t="s">
        <v>0</v>
      </c>
      <c r="C7688" s="23" t="s">
        <v>9808</v>
      </c>
      <c r="D7688" s="23" t="s">
        <v>8362</v>
      </c>
      <c r="E7688" s="23" t="s">
        <v>1</v>
      </c>
      <c r="F7688" s="23" t="s">
        <v>7</v>
      </c>
      <c r="G7688" s="23" t="s">
        <v>1551</v>
      </c>
      <c r="H7688" s="2" t="s">
        <v>7721</v>
      </c>
      <c r="I7688" s="23" t="s">
        <v>9226</v>
      </c>
      <c r="J7688" s="23"/>
      <c r="K7688" s="23" t="s">
        <v>9712</v>
      </c>
      <c r="L7688" s="23" t="s">
        <v>9538</v>
      </c>
      <c r="M7688" s="23">
        <f>YEAR(Tabla2[[#This Row],[Fecha de creación]])</f>
        <v>2022</v>
      </c>
      <c r="N7688" s="23">
        <f>MONTH(Tabla2[[#This Row],[Fecha de creación]])</f>
        <v>3</v>
      </c>
    </row>
    <row r="7689" spans="1:14" x14ac:dyDescent="0.25">
      <c r="A7689" s="26">
        <v>44645.464409722219</v>
      </c>
      <c r="B7689" s="23" t="s">
        <v>19</v>
      </c>
      <c r="C7689" s="23" t="s">
        <v>9809</v>
      </c>
      <c r="D7689" s="23" t="s">
        <v>9810</v>
      </c>
      <c r="E7689" s="23" t="s">
        <v>1</v>
      </c>
      <c r="F7689" s="23" t="s">
        <v>7</v>
      </c>
      <c r="G7689" s="23" t="s">
        <v>1551</v>
      </c>
      <c r="H7689" s="2" t="s">
        <v>8491</v>
      </c>
      <c r="I7689" s="23" t="s">
        <v>1552</v>
      </c>
      <c r="J7689" s="23"/>
      <c r="K7689" s="23" t="s">
        <v>9712</v>
      </c>
      <c r="L7689" s="23" t="s">
        <v>9538</v>
      </c>
      <c r="M7689" s="23">
        <f>YEAR(Tabla2[[#This Row],[Fecha de creación]])</f>
        <v>2022</v>
      </c>
      <c r="N7689" s="23">
        <f>MONTH(Tabla2[[#This Row],[Fecha de creación]])</f>
        <v>3</v>
      </c>
    </row>
    <row r="7690" spans="1:14" x14ac:dyDescent="0.25">
      <c r="A7690" s="26">
        <v>44645.468171296299</v>
      </c>
      <c r="B7690" s="23" t="s">
        <v>0</v>
      </c>
      <c r="C7690" s="23" t="s">
        <v>9811</v>
      </c>
      <c r="D7690" s="23" t="s">
        <v>9812</v>
      </c>
      <c r="E7690" s="23" t="s">
        <v>1</v>
      </c>
      <c r="F7690" s="23" t="s">
        <v>7</v>
      </c>
      <c r="G7690" s="23" t="s">
        <v>1551</v>
      </c>
      <c r="H7690" s="2" t="s">
        <v>7733</v>
      </c>
      <c r="I7690" s="23" t="s">
        <v>9226</v>
      </c>
      <c r="J7690" s="23"/>
      <c r="K7690" s="23" t="s">
        <v>9712</v>
      </c>
      <c r="L7690" s="23" t="s">
        <v>9538</v>
      </c>
      <c r="M7690" s="23">
        <f>YEAR(Tabla2[[#This Row],[Fecha de creación]])</f>
        <v>2022</v>
      </c>
      <c r="N7690" s="23">
        <f>MONTH(Tabla2[[#This Row],[Fecha de creación]])</f>
        <v>3</v>
      </c>
    </row>
    <row r="7691" spans="1:14" x14ac:dyDescent="0.25">
      <c r="A7691" s="26">
        <v>44645.48337962963</v>
      </c>
      <c r="B7691" s="23" t="s">
        <v>0</v>
      </c>
      <c r="C7691" s="23" t="s">
        <v>9813</v>
      </c>
      <c r="D7691" s="23" t="s">
        <v>6</v>
      </c>
      <c r="E7691" s="23" t="s">
        <v>1</v>
      </c>
      <c r="F7691" s="23" t="s">
        <v>7</v>
      </c>
      <c r="G7691" s="23" t="s">
        <v>3</v>
      </c>
      <c r="H7691" s="2" t="s">
        <v>7722</v>
      </c>
      <c r="I7691" s="23" t="s">
        <v>9483</v>
      </c>
      <c r="J7691" s="23"/>
      <c r="K7691" s="23" t="s">
        <v>9712</v>
      </c>
      <c r="L7691" s="23" t="s">
        <v>9538</v>
      </c>
      <c r="M7691" s="23">
        <f>YEAR(Tabla2[[#This Row],[Fecha de creación]])</f>
        <v>2022</v>
      </c>
      <c r="N7691" s="23">
        <f>MONTH(Tabla2[[#This Row],[Fecha de creación]])</f>
        <v>3</v>
      </c>
    </row>
    <row r="7692" spans="1:14" x14ac:dyDescent="0.25">
      <c r="A7692" s="26">
        <v>44645.502986111111</v>
      </c>
      <c r="B7692" s="23" t="s">
        <v>19</v>
      </c>
      <c r="C7692" s="23" t="s">
        <v>9814</v>
      </c>
      <c r="D7692" s="23" t="s">
        <v>9815</v>
      </c>
      <c r="E7692" s="23" t="s">
        <v>1</v>
      </c>
      <c r="F7692" s="23" t="s">
        <v>7</v>
      </c>
      <c r="G7692" s="23" t="s">
        <v>975</v>
      </c>
      <c r="H7692" s="2" t="s">
        <v>8425</v>
      </c>
      <c r="I7692" s="23" t="s">
        <v>23</v>
      </c>
      <c r="J7692" s="23"/>
      <c r="K7692" s="23" t="s">
        <v>9712</v>
      </c>
      <c r="L7692" s="23" t="s">
        <v>9538</v>
      </c>
      <c r="M7692" s="23">
        <f>YEAR(Tabla2[[#This Row],[Fecha de creación]])</f>
        <v>2022</v>
      </c>
      <c r="N7692" s="23">
        <f>MONTH(Tabla2[[#This Row],[Fecha de creación]])</f>
        <v>3</v>
      </c>
    </row>
    <row r="7693" spans="1:14" x14ac:dyDescent="0.25">
      <c r="A7693" s="26">
        <v>44645.508553240739</v>
      </c>
      <c r="B7693" s="23" t="s">
        <v>0</v>
      </c>
      <c r="C7693" s="23" t="s">
        <v>9816</v>
      </c>
      <c r="D7693" s="23" t="s">
        <v>982</v>
      </c>
      <c r="E7693" s="23" t="s">
        <v>1</v>
      </c>
      <c r="F7693" s="23" t="s">
        <v>22</v>
      </c>
      <c r="G7693" s="23" t="s">
        <v>975</v>
      </c>
      <c r="H7693" s="2" t="s">
        <v>8893</v>
      </c>
      <c r="I7693" s="23" t="s">
        <v>9483</v>
      </c>
      <c r="J7693" s="23"/>
      <c r="K7693" s="23" t="s">
        <v>9712</v>
      </c>
      <c r="L7693" s="23" t="s">
        <v>9538</v>
      </c>
      <c r="M7693" s="23">
        <f>YEAR(Tabla2[[#This Row],[Fecha de creación]])</f>
        <v>2022</v>
      </c>
      <c r="N7693" s="23">
        <f>MONTH(Tabla2[[#This Row],[Fecha de creación]])</f>
        <v>3</v>
      </c>
    </row>
    <row r="7694" spans="1:14" x14ac:dyDescent="0.25">
      <c r="A7694" s="26">
        <v>44645.534224537034</v>
      </c>
      <c r="B7694" s="23" t="s">
        <v>19</v>
      </c>
      <c r="C7694" s="23" t="s">
        <v>9817</v>
      </c>
      <c r="D7694" s="23" t="s">
        <v>9818</v>
      </c>
      <c r="E7694" s="23" t="s">
        <v>1</v>
      </c>
      <c r="F7694" s="23" t="s">
        <v>7</v>
      </c>
      <c r="G7694" s="23" t="s">
        <v>975</v>
      </c>
      <c r="H7694" s="2" t="s">
        <v>7745</v>
      </c>
      <c r="I7694" s="23" t="s">
        <v>23</v>
      </c>
      <c r="J7694" s="23"/>
      <c r="K7694" s="23" t="s">
        <v>9712</v>
      </c>
      <c r="L7694" s="23" t="s">
        <v>9538</v>
      </c>
      <c r="M7694" s="23">
        <f>YEAR(Tabla2[[#This Row],[Fecha de creación]])</f>
        <v>2022</v>
      </c>
      <c r="N7694" s="23">
        <f>MONTH(Tabla2[[#This Row],[Fecha de creación]])</f>
        <v>3</v>
      </c>
    </row>
    <row r="7695" spans="1:14" x14ac:dyDescent="0.25">
      <c r="A7695" s="26">
        <v>44645.623171296298</v>
      </c>
      <c r="B7695" s="23" t="s">
        <v>189</v>
      </c>
      <c r="C7695" s="23" t="s">
        <v>9819</v>
      </c>
      <c r="D7695" s="23" t="s">
        <v>4281</v>
      </c>
      <c r="E7695" s="23" t="s">
        <v>1</v>
      </c>
      <c r="F7695" s="23" t="s">
        <v>7</v>
      </c>
      <c r="G7695" s="23" t="s">
        <v>975</v>
      </c>
      <c r="H7695" s="2" t="s">
        <v>7722</v>
      </c>
      <c r="I7695" s="23" t="s">
        <v>7338</v>
      </c>
      <c r="J7695" s="23" t="s">
        <v>59</v>
      </c>
      <c r="K7695" s="23" t="s">
        <v>9712</v>
      </c>
      <c r="L7695" s="23" t="s">
        <v>9538</v>
      </c>
      <c r="M7695" s="23">
        <f>YEAR(Tabla2[[#This Row],[Fecha de creación]])</f>
        <v>2022</v>
      </c>
      <c r="N7695" s="23">
        <f>MONTH(Tabla2[[#This Row],[Fecha de creación]])</f>
        <v>3</v>
      </c>
    </row>
    <row r="7696" spans="1:14" x14ac:dyDescent="0.25">
      <c r="A7696" s="26">
        <v>44645.691064814811</v>
      </c>
      <c r="B7696" s="23" t="s">
        <v>100</v>
      </c>
      <c r="C7696" s="23" t="s">
        <v>9820</v>
      </c>
      <c r="D7696" s="23" t="s">
        <v>8927</v>
      </c>
      <c r="E7696" s="23" t="s">
        <v>1</v>
      </c>
      <c r="F7696" s="23" t="s">
        <v>7</v>
      </c>
      <c r="G7696" s="23" t="s">
        <v>975</v>
      </c>
      <c r="H7696" s="2" t="s">
        <v>7730</v>
      </c>
      <c r="I7696" s="23" t="s">
        <v>7966</v>
      </c>
      <c r="J7696" s="23" t="s">
        <v>958</v>
      </c>
      <c r="K7696" s="23" t="s">
        <v>9712</v>
      </c>
      <c r="L7696" s="23" t="s">
        <v>9538</v>
      </c>
      <c r="M7696" s="23">
        <f>YEAR(Tabla2[[#This Row],[Fecha de creación]])</f>
        <v>2022</v>
      </c>
      <c r="N7696" s="23">
        <f>MONTH(Tabla2[[#This Row],[Fecha de creación]])</f>
        <v>3</v>
      </c>
    </row>
    <row r="7697" spans="1:14" x14ac:dyDescent="0.25">
      <c r="A7697" s="26">
        <v>44646.453217592592</v>
      </c>
      <c r="B7697" s="23" t="s">
        <v>0</v>
      </c>
      <c r="C7697" s="23" t="s">
        <v>9821</v>
      </c>
      <c r="D7697" s="23" t="s">
        <v>982</v>
      </c>
      <c r="E7697" s="23" t="s">
        <v>1</v>
      </c>
      <c r="F7697" s="23" t="s">
        <v>22</v>
      </c>
      <c r="G7697" s="23" t="s">
        <v>975</v>
      </c>
      <c r="H7697" s="2" t="s">
        <v>8893</v>
      </c>
      <c r="I7697" s="23" t="s">
        <v>5999</v>
      </c>
      <c r="J7697" s="23"/>
      <c r="K7697" s="23" t="s">
        <v>9712</v>
      </c>
      <c r="L7697" s="23" t="s">
        <v>9538</v>
      </c>
      <c r="M7697" s="23">
        <f>YEAR(Tabla2[[#This Row],[Fecha de creación]])</f>
        <v>2022</v>
      </c>
      <c r="N7697" s="23">
        <f>MONTH(Tabla2[[#This Row],[Fecha de creación]])</f>
        <v>3</v>
      </c>
    </row>
    <row r="7698" spans="1:14" x14ac:dyDescent="0.25">
      <c r="A7698" s="26">
        <v>44646.465879629628</v>
      </c>
      <c r="B7698" s="23" t="s">
        <v>0</v>
      </c>
      <c r="C7698" s="23" t="s">
        <v>9822</v>
      </c>
      <c r="D7698" s="23" t="s">
        <v>6</v>
      </c>
      <c r="E7698" s="23" t="s">
        <v>1</v>
      </c>
      <c r="F7698" s="23" t="s">
        <v>7</v>
      </c>
      <c r="G7698" s="23" t="s">
        <v>975</v>
      </c>
      <c r="H7698" s="2" t="s">
        <v>7722</v>
      </c>
      <c r="I7698" s="23" t="s">
        <v>5999</v>
      </c>
      <c r="J7698" s="23"/>
      <c r="K7698" s="23" t="s">
        <v>9712</v>
      </c>
      <c r="L7698" s="23" t="s">
        <v>9538</v>
      </c>
      <c r="M7698" s="23">
        <f>YEAR(Tabla2[[#This Row],[Fecha de creación]])</f>
        <v>2022</v>
      </c>
      <c r="N7698" s="23">
        <f>MONTH(Tabla2[[#This Row],[Fecha de creación]])</f>
        <v>3</v>
      </c>
    </row>
    <row r="7699" spans="1:14" x14ac:dyDescent="0.25">
      <c r="A7699" s="26">
        <v>44646.475914351853</v>
      </c>
      <c r="B7699" s="23" t="s">
        <v>0</v>
      </c>
      <c r="C7699" s="23" t="s">
        <v>9823</v>
      </c>
      <c r="D7699" s="23" t="s">
        <v>551</v>
      </c>
      <c r="E7699" s="23" t="s">
        <v>1</v>
      </c>
      <c r="F7699" s="23" t="s">
        <v>7</v>
      </c>
      <c r="G7699" s="23" t="s">
        <v>975</v>
      </c>
      <c r="H7699" s="2" t="s">
        <v>7980</v>
      </c>
      <c r="I7699" s="23" t="s">
        <v>5999</v>
      </c>
      <c r="J7699" s="23"/>
      <c r="K7699" s="23" t="s">
        <v>9712</v>
      </c>
      <c r="L7699" s="23" t="s">
        <v>9538</v>
      </c>
      <c r="M7699" s="23">
        <f>YEAR(Tabla2[[#This Row],[Fecha de creación]])</f>
        <v>2022</v>
      </c>
      <c r="N7699" s="23">
        <f>MONTH(Tabla2[[#This Row],[Fecha de creación]])</f>
        <v>3</v>
      </c>
    </row>
    <row r="7700" spans="1:14" x14ac:dyDescent="0.25">
      <c r="A7700" s="26">
        <v>44646.478946759256</v>
      </c>
      <c r="B7700" s="23" t="s">
        <v>0</v>
      </c>
      <c r="C7700" s="23" t="s">
        <v>9824</v>
      </c>
      <c r="D7700" s="23" t="s">
        <v>551</v>
      </c>
      <c r="E7700" s="23" t="s">
        <v>1</v>
      </c>
      <c r="F7700" s="23" t="s">
        <v>7</v>
      </c>
      <c r="G7700" s="23" t="s">
        <v>975</v>
      </c>
      <c r="H7700" s="2" t="s">
        <v>7980</v>
      </c>
      <c r="I7700" s="23" t="s">
        <v>5999</v>
      </c>
      <c r="J7700" s="23"/>
      <c r="K7700" s="23" t="s">
        <v>9712</v>
      </c>
      <c r="L7700" s="23" t="s">
        <v>9539</v>
      </c>
      <c r="M7700" s="23">
        <f>YEAR(Tabla2[[#This Row],[Fecha de creación]])</f>
        <v>2022</v>
      </c>
      <c r="N7700" s="23">
        <f>MONTH(Tabla2[[#This Row],[Fecha de creación]])</f>
        <v>3</v>
      </c>
    </row>
    <row r="7701" spans="1:14" x14ac:dyDescent="0.25">
      <c r="A7701" s="26">
        <v>44646.656493055554</v>
      </c>
      <c r="B7701" s="23" t="s">
        <v>0</v>
      </c>
      <c r="C7701" s="23" t="s">
        <v>9825</v>
      </c>
      <c r="D7701" s="23" t="s">
        <v>8927</v>
      </c>
      <c r="E7701" s="23" t="s">
        <v>1</v>
      </c>
      <c r="F7701" s="23" t="s">
        <v>7</v>
      </c>
      <c r="G7701" s="23" t="s">
        <v>975</v>
      </c>
      <c r="H7701" s="2" t="s">
        <v>7730</v>
      </c>
      <c r="I7701" s="23" t="s">
        <v>7680</v>
      </c>
      <c r="J7701" s="23" t="s">
        <v>958</v>
      </c>
      <c r="K7701" s="23" t="s">
        <v>9712</v>
      </c>
      <c r="L7701" s="23" t="s">
        <v>9538</v>
      </c>
      <c r="M7701" s="23">
        <f>YEAR(Tabla2[[#This Row],[Fecha de creación]])</f>
        <v>2022</v>
      </c>
      <c r="N7701" s="23">
        <f>MONTH(Tabla2[[#This Row],[Fecha de creación]])</f>
        <v>3</v>
      </c>
    </row>
    <row r="7702" spans="1:14" x14ac:dyDescent="0.25">
      <c r="A7702" s="26">
        <v>44646.666192129633</v>
      </c>
      <c r="B7702" s="23" t="s">
        <v>100</v>
      </c>
      <c r="C7702" s="23" t="s">
        <v>9826</v>
      </c>
      <c r="D7702" s="23" t="s">
        <v>9827</v>
      </c>
      <c r="E7702" s="23" t="s">
        <v>1</v>
      </c>
      <c r="F7702" s="23" t="s">
        <v>7</v>
      </c>
      <c r="G7702" s="23" t="s">
        <v>975</v>
      </c>
      <c r="H7702" s="2" t="s">
        <v>7730</v>
      </c>
      <c r="I7702" s="23" t="s">
        <v>6004</v>
      </c>
      <c r="J7702" s="23"/>
      <c r="K7702" s="23" t="s">
        <v>9712</v>
      </c>
      <c r="L7702" s="23" t="s">
        <v>9538</v>
      </c>
      <c r="M7702" s="23">
        <f>YEAR(Tabla2[[#This Row],[Fecha de creación]])</f>
        <v>2022</v>
      </c>
      <c r="N7702" s="23">
        <f>MONTH(Tabla2[[#This Row],[Fecha de creación]])</f>
        <v>3</v>
      </c>
    </row>
    <row r="7703" spans="1:14" x14ac:dyDescent="0.25">
      <c r="A7703" s="26">
        <v>44646.666273148148</v>
      </c>
      <c r="B7703" s="23" t="s">
        <v>0</v>
      </c>
      <c r="C7703" s="23" t="s">
        <v>9828</v>
      </c>
      <c r="D7703" s="23" t="s">
        <v>8927</v>
      </c>
      <c r="E7703" s="23" t="s">
        <v>1</v>
      </c>
      <c r="F7703" s="23" t="s">
        <v>7</v>
      </c>
      <c r="G7703" s="23" t="s">
        <v>975</v>
      </c>
      <c r="H7703" s="2" t="s">
        <v>7730</v>
      </c>
      <c r="I7703" s="23" t="s">
        <v>7680</v>
      </c>
      <c r="J7703" s="23" t="s">
        <v>958</v>
      </c>
      <c r="K7703" s="23" t="s">
        <v>9712</v>
      </c>
      <c r="L7703" s="23" t="s">
        <v>9539</v>
      </c>
      <c r="M7703" s="23">
        <f>YEAR(Tabla2[[#This Row],[Fecha de creación]])</f>
        <v>2022</v>
      </c>
      <c r="N7703" s="23">
        <f>MONTH(Tabla2[[#This Row],[Fecha de creación]])</f>
        <v>3</v>
      </c>
    </row>
    <row r="7704" spans="1:14" x14ac:dyDescent="0.25">
      <c r="A7704" s="26">
        <v>44646.671782407408</v>
      </c>
      <c r="B7704" s="23" t="s">
        <v>100</v>
      </c>
      <c r="C7704" s="23" t="s">
        <v>9829</v>
      </c>
      <c r="D7704" s="23" t="s">
        <v>21</v>
      </c>
      <c r="E7704" s="23" t="s">
        <v>1</v>
      </c>
      <c r="F7704" s="23" t="s">
        <v>7</v>
      </c>
      <c r="G7704" s="23" t="s">
        <v>975</v>
      </c>
      <c r="H7704" s="2" t="s">
        <v>7744</v>
      </c>
      <c r="I7704" s="23" t="s">
        <v>6004</v>
      </c>
      <c r="J7704" s="23"/>
      <c r="K7704" s="23" t="s">
        <v>9712</v>
      </c>
      <c r="L7704" s="23" t="s">
        <v>9539</v>
      </c>
      <c r="M7704" s="23">
        <f>YEAR(Tabla2[[#This Row],[Fecha de creación]])</f>
        <v>2022</v>
      </c>
      <c r="N7704" s="23">
        <f>MONTH(Tabla2[[#This Row],[Fecha de creación]])</f>
        <v>3</v>
      </c>
    </row>
    <row r="7705" spans="1:14" x14ac:dyDescent="0.25">
      <c r="A7705" s="26">
        <v>44646.672476851854</v>
      </c>
      <c r="B7705" s="23" t="s">
        <v>0</v>
      </c>
      <c r="C7705" s="23" t="s">
        <v>9830</v>
      </c>
      <c r="D7705" s="23" t="s">
        <v>8927</v>
      </c>
      <c r="E7705" s="23" t="s">
        <v>1</v>
      </c>
      <c r="F7705" s="23" t="s">
        <v>7</v>
      </c>
      <c r="G7705" s="23" t="s">
        <v>975</v>
      </c>
      <c r="H7705" s="2" t="s">
        <v>7730</v>
      </c>
      <c r="I7705" s="23" t="s">
        <v>7680</v>
      </c>
      <c r="J7705" s="23" t="s">
        <v>958</v>
      </c>
      <c r="K7705" s="23" t="s">
        <v>9712</v>
      </c>
      <c r="L7705" s="23" t="s">
        <v>9538</v>
      </c>
      <c r="M7705" s="23">
        <f>YEAR(Tabla2[[#This Row],[Fecha de creación]])</f>
        <v>2022</v>
      </c>
      <c r="N7705" s="23">
        <f>MONTH(Tabla2[[#This Row],[Fecha de creación]])</f>
        <v>3</v>
      </c>
    </row>
    <row r="7706" spans="1:14" x14ac:dyDescent="0.25">
      <c r="A7706" s="26">
        <v>44646.674351851849</v>
      </c>
      <c r="B7706" s="23" t="s">
        <v>0</v>
      </c>
      <c r="C7706" s="23" t="s">
        <v>9831</v>
      </c>
      <c r="D7706" s="23" t="s">
        <v>586</v>
      </c>
      <c r="E7706" s="23" t="s">
        <v>1</v>
      </c>
      <c r="F7706" s="23" t="s">
        <v>7</v>
      </c>
      <c r="G7706" s="23" t="s">
        <v>975</v>
      </c>
      <c r="H7706" s="2" t="s">
        <v>7748</v>
      </c>
      <c r="I7706" s="23" t="s">
        <v>7412</v>
      </c>
      <c r="J7706" s="23"/>
      <c r="K7706" s="23" t="s">
        <v>9712</v>
      </c>
      <c r="L7706" s="23" t="s">
        <v>9538</v>
      </c>
      <c r="M7706" s="23">
        <f>YEAR(Tabla2[[#This Row],[Fecha de creación]])</f>
        <v>2022</v>
      </c>
      <c r="N7706" s="23">
        <f>MONTH(Tabla2[[#This Row],[Fecha de creación]])</f>
        <v>3</v>
      </c>
    </row>
    <row r="7707" spans="1:14" x14ac:dyDescent="0.25">
      <c r="A7707" s="26">
        <v>44646.698020833333</v>
      </c>
      <c r="B7707" s="23" t="s">
        <v>0</v>
      </c>
      <c r="C7707" s="23" t="s">
        <v>9832</v>
      </c>
      <c r="D7707" s="23" t="s">
        <v>999</v>
      </c>
      <c r="E7707" s="23" t="s">
        <v>1</v>
      </c>
      <c r="F7707" s="23" t="s">
        <v>7</v>
      </c>
      <c r="G7707" s="23" t="s">
        <v>975</v>
      </c>
      <c r="H7707" s="2" t="s">
        <v>7744</v>
      </c>
      <c r="I7707" s="23" t="s">
        <v>7412</v>
      </c>
      <c r="J7707" s="23"/>
      <c r="K7707" s="23" t="s">
        <v>9712</v>
      </c>
      <c r="L7707" s="23" t="s">
        <v>9539</v>
      </c>
      <c r="M7707" s="23">
        <f>YEAR(Tabla2[[#This Row],[Fecha de creación]])</f>
        <v>2022</v>
      </c>
      <c r="N7707" s="23">
        <f>MONTH(Tabla2[[#This Row],[Fecha de creación]])</f>
        <v>3</v>
      </c>
    </row>
    <row r="7708" spans="1:14" x14ac:dyDescent="0.25">
      <c r="A7708" s="26">
        <v>44646.709074074075</v>
      </c>
      <c r="B7708" s="23" t="s">
        <v>0</v>
      </c>
      <c r="C7708" s="23" t="s">
        <v>9833</v>
      </c>
      <c r="D7708" s="23" t="s">
        <v>382</v>
      </c>
      <c r="E7708" s="23" t="s">
        <v>1</v>
      </c>
      <c r="F7708" s="23" t="s">
        <v>7</v>
      </c>
      <c r="G7708" s="23" t="s">
        <v>975</v>
      </c>
      <c r="H7708" s="2" t="s">
        <v>7723</v>
      </c>
      <c r="I7708" s="23" t="s">
        <v>5999</v>
      </c>
      <c r="J7708" s="23"/>
      <c r="K7708" s="23" t="s">
        <v>9712</v>
      </c>
      <c r="L7708" s="23" t="s">
        <v>9539</v>
      </c>
      <c r="M7708" s="23">
        <f>YEAR(Tabla2[[#This Row],[Fecha de creación]])</f>
        <v>2022</v>
      </c>
      <c r="N7708" s="23">
        <f>MONTH(Tabla2[[#This Row],[Fecha de creación]])</f>
        <v>3</v>
      </c>
    </row>
    <row r="7709" spans="1:14" x14ac:dyDescent="0.25">
      <c r="A7709" s="26">
        <v>44646.713171296295</v>
      </c>
      <c r="B7709" s="23" t="s">
        <v>0</v>
      </c>
      <c r="C7709" s="23" t="s">
        <v>9834</v>
      </c>
      <c r="D7709" s="23" t="s">
        <v>3092</v>
      </c>
      <c r="E7709" s="23" t="s">
        <v>1</v>
      </c>
      <c r="F7709" s="23" t="s">
        <v>7</v>
      </c>
      <c r="G7709" s="23" t="s">
        <v>975</v>
      </c>
      <c r="H7709" s="2" t="s">
        <v>7736</v>
      </c>
      <c r="I7709" s="23" t="s">
        <v>7412</v>
      </c>
      <c r="J7709" s="23"/>
      <c r="K7709" s="23" t="s">
        <v>9712</v>
      </c>
      <c r="L7709" s="23" t="s">
        <v>9538</v>
      </c>
      <c r="M7709" s="23">
        <f>YEAR(Tabla2[[#This Row],[Fecha de creación]])</f>
        <v>2022</v>
      </c>
      <c r="N7709" s="23">
        <f>MONTH(Tabla2[[#This Row],[Fecha de creación]])</f>
        <v>3</v>
      </c>
    </row>
    <row r="7710" spans="1:14" x14ac:dyDescent="0.25">
      <c r="A7710" s="26">
        <v>44646.715983796297</v>
      </c>
      <c r="B7710" s="23" t="s">
        <v>0</v>
      </c>
      <c r="C7710" s="23" t="s">
        <v>9835</v>
      </c>
      <c r="D7710" s="23" t="s">
        <v>49</v>
      </c>
      <c r="E7710" s="23" t="s">
        <v>1</v>
      </c>
      <c r="F7710" s="23" t="s">
        <v>7</v>
      </c>
      <c r="G7710" s="23" t="s">
        <v>975</v>
      </c>
      <c r="H7710" s="2" t="s">
        <v>7745</v>
      </c>
      <c r="I7710" s="23" t="s">
        <v>5999</v>
      </c>
      <c r="J7710" s="23"/>
      <c r="K7710" s="23" t="s">
        <v>9712</v>
      </c>
      <c r="L7710" s="23" t="s">
        <v>9538</v>
      </c>
      <c r="M7710" s="23">
        <f>YEAR(Tabla2[[#This Row],[Fecha de creación]])</f>
        <v>2022</v>
      </c>
      <c r="N7710" s="23">
        <f>MONTH(Tabla2[[#This Row],[Fecha de creación]])</f>
        <v>3</v>
      </c>
    </row>
    <row r="7711" spans="1:14" x14ac:dyDescent="0.25">
      <c r="A7711" s="26">
        <v>44647.420925925922</v>
      </c>
      <c r="B7711" s="23" t="s">
        <v>0</v>
      </c>
      <c r="C7711" s="23" t="s">
        <v>9836</v>
      </c>
      <c r="D7711" s="23" t="s">
        <v>49</v>
      </c>
      <c r="E7711" s="23" t="s">
        <v>1</v>
      </c>
      <c r="F7711" s="23" t="s">
        <v>7</v>
      </c>
      <c r="G7711" s="23" t="s">
        <v>975</v>
      </c>
      <c r="H7711" s="2" t="s">
        <v>7745</v>
      </c>
      <c r="I7711" s="23" t="s">
        <v>7412</v>
      </c>
      <c r="J7711" s="23"/>
      <c r="K7711" s="23" t="s">
        <v>9712</v>
      </c>
      <c r="L7711" s="23" t="s">
        <v>9538</v>
      </c>
      <c r="M7711" s="23">
        <f>YEAR(Tabla2[[#This Row],[Fecha de creación]])</f>
        <v>2022</v>
      </c>
      <c r="N7711" s="23">
        <f>MONTH(Tabla2[[#This Row],[Fecha de creación]])</f>
        <v>3</v>
      </c>
    </row>
    <row r="7712" spans="1:14" x14ac:dyDescent="0.25">
      <c r="A7712" s="26">
        <v>44647.43546296296</v>
      </c>
      <c r="B7712" s="23" t="s">
        <v>0</v>
      </c>
      <c r="C7712" s="23" t="s">
        <v>9837</v>
      </c>
      <c r="D7712" s="23" t="s">
        <v>382</v>
      </c>
      <c r="E7712" s="23" t="s">
        <v>1</v>
      </c>
      <c r="F7712" s="23" t="s">
        <v>7</v>
      </c>
      <c r="G7712" s="23" t="s">
        <v>975</v>
      </c>
      <c r="H7712" s="2" t="s">
        <v>7723</v>
      </c>
      <c r="I7712" s="23" t="s">
        <v>7412</v>
      </c>
      <c r="J7712" s="23"/>
      <c r="K7712" s="23" t="s">
        <v>9712</v>
      </c>
      <c r="L7712" s="23" t="s">
        <v>9539</v>
      </c>
      <c r="M7712" s="23">
        <f>YEAR(Tabla2[[#This Row],[Fecha de creación]])</f>
        <v>2022</v>
      </c>
      <c r="N7712" s="23">
        <f>MONTH(Tabla2[[#This Row],[Fecha de creación]])</f>
        <v>3</v>
      </c>
    </row>
    <row r="7713" spans="1:14" x14ac:dyDescent="0.25">
      <c r="A7713" s="26">
        <v>44647.503564814811</v>
      </c>
      <c r="B7713" s="23" t="s">
        <v>0</v>
      </c>
      <c r="C7713" s="23" t="s">
        <v>9838</v>
      </c>
      <c r="D7713" s="23" t="s">
        <v>440</v>
      </c>
      <c r="E7713" s="23" t="s">
        <v>1</v>
      </c>
      <c r="F7713" s="23" t="s">
        <v>7</v>
      </c>
      <c r="G7713" s="23" t="s">
        <v>3</v>
      </c>
      <c r="H7713" s="2" t="s">
        <v>7723</v>
      </c>
      <c r="I7713" s="23" t="s">
        <v>9483</v>
      </c>
      <c r="J7713" s="23"/>
      <c r="K7713" s="23" t="s">
        <v>9712</v>
      </c>
      <c r="L7713" s="23" t="s">
        <v>9539</v>
      </c>
      <c r="M7713" s="23">
        <f>YEAR(Tabla2[[#This Row],[Fecha de creación]])</f>
        <v>2022</v>
      </c>
      <c r="N7713" s="23">
        <f>MONTH(Tabla2[[#This Row],[Fecha de creación]])</f>
        <v>3</v>
      </c>
    </row>
    <row r="7714" spans="1:14" x14ac:dyDescent="0.25">
      <c r="A7714" s="26">
        <v>44647.508217592593</v>
      </c>
      <c r="B7714" s="23" t="s">
        <v>0</v>
      </c>
      <c r="C7714" s="23" t="s">
        <v>9839</v>
      </c>
      <c r="D7714" s="23" t="s">
        <v>9840</v>
      </c>
      <c r="E7714" s="23" t="s">
        <v>1</v>
      </c>
      <c r="F7714" s="23" t="s">
        <v>2</v>
      </c>
      <c r="G7714" s="23" t="s">
        <v>3</v>
      </c>
      <c r="H7714" s="2" t="s">
        <v>8099</v>
      </c>
      <c r="I7714" s="23" t="s">
        <v>7412</v>
      </c>
      <c r="J7714" s="23"/>
      <c r="K7714" s="23" t="s">
        <v>9712</v>
      </c>
      <c r="L7714" s="23" t="s">
        <v>9538</v>
      </c>
      <c r="M7714" s="23">
        <f>YEAR(Tabla2[[#This Row],[Fecha de creación]])</f>
        <v>2022</v>
      </c>
      <c r="N7714" s="23">
        <f>MONTH(Tabla2[[#This Row],[Fecha de creación]])</f>
        <v>3</v>
      </c>
    </row>
    <row r="7715" spans="1:14" x14ac:dyDescent="0.25">
      <c r="A7715" s="26">
        <v>44647.597858796296</v>
      </c>
      <c r="B7715" s="23" t="s">
        <v>0</v>
      </c>
      <c r="C7715" s="23" t="s">
        <v>9841</v>
      </c>
      <c r="D7715" s="23" t="s">
        <v>49</v>
      </c>
      <c r="E7715" s="23" t="s">
        <v>1</v>
      </c>
      <c r="F7715" s="23" t="s">
        <v>7</v>
      </c>
      <c r="G7715" s="23" t="s">
        <v>975</v>
      </c>
      <c r="H7715" s="2" t="s">
        <v>7723</v>
      </c>
      <c r="I7715" s="23" t="s">
        <v>7412</v>
      </c>
      <c r="J7715" s="23"/>
      <c r="K7715" s="23" t="s">
        <v>9712</v>
      </c>
      <c r="L7715" s="23" t="s">
        <v>9538</v>
      </c>
      <c r="M7715" s="23">
        <f>YEAR(Tabla2[[#This Row],[Fecha de creación]])</f>
        <v>2022</v>
      </c>
      <c r="N7715" s="23">
        <f>MONTH(Tabla2[[#This Row],[Fecha de creación]])</f>
        <v>3</v>
      </c>
    </row>
    <row r="7716" spans="1:14" x14ac:dyDescent="0.25">
      <c r="A7716" s="26">
        <v>44647.600023148145</v>
      </c>
      <c r="B7716" s="23" t="s">
        <v>0</v>
      </c>
      <c r="C7716" s="23" t="s">
        <v>9842</v>
      </c>
      <c r="D7716" s="23" t="s">
        <v>382</v>
      </c>
      <c r="E7716" s="23" t="s">
        <v>1</v>
      </c>
      <c r="F7716" s="23" t="s">
        <v>7</v>
      </c>
      <c r="G7716" s="23" t="s">
        <v>975</v>
      </c>
      <c r="H7716" s="2" t="s">
        <v>7723</v>
      </c>
      <c r="I7716" s="23" t="s">
        <v>7412</v>
      </c>
      <c r="J7716" s="23"/>
      <c r="K7716" s="23" t="s">
        <v>9712</v>
      </c>
      <c r="L7716" s="23" t="s">
        <v>9539</v>
      </c>
      <c r="M7716" s="23">
        <f>YEAR(Tabla2[[#This Row],[Fecha de creación]])</f>
        <v>2022</v>
      </c>
      <c r="N7716" s="23">
        <f>MONTH(Tabla2[[#This Row],[Fecha de creación]])</f>
        <v>3</v>
      </c>
    </row>
    <row r="7717" spans="1:14" x14ac:dyDescent="0.25">
      <c r="A7717" s="26">
        <v>44647.612974537034</v>
      </c>
      <c r="B7717" s="23" t="s">
        <v>0</v>
      </c>
      <c r="C7717" s="23" t="s">
        <v>9843</v>
      </c>
      <c r="D7717" s="23" t="s">
        <v>9844</v>
      </c>
      <c r="E7717" s="23" t="s">
        <v>1</v>
      </c>
      <c r="F7717" s="23" t="s">
        <v>2</v>
      </c>
      <c r="G7717" s="23" t="s">
        <v>1551</v>
      </c>
      <c r="H7717" s="2" t="s">
        <v>7729</v>
      </c>
      <c r="I7717" s="23" t="s">
        <v>9226</v>
      </c>
      <c r="J7717" s="23" t="s">
        <v>59</v>
      </c>
      <c r="K7717" s="23" t="s">
        <v>9536</v>
      </c>
      <c r="L7717" s="23" t="s">
        <v>9538</v>
      </c>
      <c r="M7717" s="23">
        <f>YEAR(Tabla2[[#This Row],[Fecha de creación]])</f>
        <v>2022</v>
      </c>
      <c r="N7717" s="23">
        <f>MONTH(Tabla2[[#This Row],[Fecha de creación]])</f>
        <v>3</v>
      </c>
    </row>
    <row r="7718" spans="1:14" x14ac:dyDescent="0.25">
      <c r="A7718" s="26">
        <v>44648.510497685187</v>
      </c>
      <c r="B7718" s="23" t="s">
        <v>19</v>
      </c>
      <c r="C7718" s="23" t="s">
        <v>9845</v>
      </c>
      <c r="D7718" s="23" t="s">
        <v>9846</v>
      </c>
      <c r="E7718" s="23" t="s">
        <v>1</v>
      </c>
      <c r="F7718" s="23" t="s">
        <v>7</v>
      </c>
      <c r="G7718" s="23" t="s">
        <v>975</v>
      </c>
      <c r="H7718" s="2" t="s">
        <v>7744</v>
      </c>
      <c r="I7718" s="23" t="s">
        <v>23</v>
      </c>
      <c r="J7718" s="23"/>
      <c r="K7718" s="23" t="s">
        <v>9712</v>
      </c>
      <c r="L7718" s="23" t="s">
        <v>9538</v>
      </c>
      <c r="M7718" s="23">
        <f>YEAR(Tabla2[[#This Row],[Fecha de creación]])</f>
        <v>2022</v>
      </c>
      <c r="N7718" s="23">
        <f>MONTH(Tabla2[[#This Row],[Fecha de creación]])</f>
        <v>3</v>
      </c>
    </row>
    <row r="7719" spans="1:14" x14ac:dyDescent="0.25">
      <c r="A7719" s="26">
        <v>44648.538784722223</v>
      </c>
      <c r="B7719" s="23" t="s">
        <v>0</v>
      </c>
      <c r="C7719" s="23" t="s">
        <v>9847</v>
      </c>
      <c r="D7719" s="23" t="s">
        <v>982</v>
      </c>
      <c r="E7719" s="23" t="s">
        <v>1</v>
      </c>
      <c r="F7719" s="23" t="s">
        <v>22</v>
      </c>
      <c r="G7719" s="23" t="s">
        <v>975</v>
      </c>
      <c r="H7719" s="2" t="s">
        <v>8893</v>
      </c>
      <c r="I7719" s="23" t="s">
        <v>9483</v>
      </c>
      <c r="J7719" s="23"/>
      <c r="K7719" s="23" t="s">
        <v>9712</v>
      </c>
      <c r="L7719" s="23" t="s">
        <v>9538</v>
      </c>
      <c r="M7719" s="23">
        <f>YEAR(Tabla2[[#This Row],[Fecha de creación]])</f>
        <v>2022</v>
      </c>
      <c r="N7719" s="23">
        <f>MONTH(Tabla2[[#This Row],[Fecha de creación]])</f>
        <v>3</v>
      </c>
    </row>
    <row r="7720" spans="1:14" x14ac:dyDescent="0.25">
      <c r="A7720" s="26">
        <v>44648.540532407409</v>
      </c>
      <c r="B7720" s="23" t="s">
        <v>0</v>
      </c>
      <c r="C7720" s="23" t="s">
        <v>9848</v>
      </c>
      <c r="D7720" s="23" t="s">
        <v>982</v>
      </c>
      <c r="E7720" s="23" t="s">
        <v>1</v>
      </c>
      <c r="F7720" s="23" t="s">
        <v>22</v>
      </c>
      <c r="G7720" s="23" t="s">
        <v>975</v>
      </c>
      <c r="H7720" s="2" t="s">
        <v>8893</v>
      </c>
      <c r="I7720" s="23" t="s">
        <v>9483</v>
      </c>
      <c r="J7720" s="23"/>
      <c r="K7720" s="23" t="s">
        <v>9712</v>
      </c>
      <c r="L7720" s="23" t="s">
        <v>9539</v>
      </c>
      <c r="M7720" s="23">
        <f>YEAR(Tabla2[[#This Row],[Fecha de creación]])</f>
        <v>2022</v>
      </c>
      <c r="N7720" s="23">
        <f>MONTH(Tabla2[[#This Row],[Fecha de creación]])</f>
        <v>3</v>
      </c>
    </row>
    <row r="7721" spans="1:14" x14ac:dyDescent="0.25">
      <c r="A7721" s="26">
        <v>44648.562824074077</v>
      </c>
      <c r="B7721" s="23" t="s">
        <v>56</v>
      </c>
      <c r="C7721" s="23" t="s">
        <v>9849</v>
      </c>
      <c r="D7721" s="23" t="s">
        <v>7547</v>
      </c>
      <c r="E7721" s="23" t="s">
        <v>1</v>
      </c>
      <c r="F7721" s="23" t="s">
        <v>22</v>
      </c>
      <c r="G7721" s="23" t="s">
        <v>975</v>
      </c>
      <c r="H7721" s="2" t="s">
        <v>7734</v>
      </c>
      <c r="I7721" s="23" t="s">
        <v>4517</v>
      </c>
      <c r="J7721" s="23" t="s">
        <v>958</v>
      </c>
      <c r="K7721" s="23" t="s">
        <v>9712</v>
      </c>
      <c r="L7721" s="23" t="s">
        <v>9539</v>
      </c>
      <c r="M7721" s="23">
        <f>YEAR(Tabla2[[#This Row],[Fecha de creación]])</f>
        <v>2022</v>
      </c>
      <c r="N7721" s="23">
        <f>MONTH(Tabla2[[#This Row],[Fecha de creación]])</f>
        <v>3</v>
      </c>
    </row>
    <row r="7722" spans="1:14" x14ac:dyDescent="0.25">
      <c r="A7722" s="26">
        <v>44648.619444444441</v>
      </c>
      <c r="B7722" s="23" t="s">
        <v>0</v>
      </c>
      <c r="C7722" s="23" t="s">
        <v>9850</v>
      </c>
      <c r="D7722" s="23" t="s">
        <v>440</v>
      </c>
      <c r="E7722" s="23" t="s">
        <v>1</v>
      </c>
      <c r="F7722" s="23" t="s">
        <v>7</v>
      </c>
      <c r="G7722" s="23" t="s">
        <v>3</v>
      </c>
      <c r="H7722" s="2" t="s">
        <v>7723</v>
      </c>
      <c r="I7722" s="23" t="s">
        <v>9483</v>
      </c>
      <c r="J7722" s="23"/>
      <c r="K7722" s="23" t="s">
        <v>9712</v>
      </c>
      <c r="L7722" s="23" t="s">
        <v>9538</v>
      </c>
      <c r="M7722" s="23">
        <f>YEAR(Tabla2[[#This Row],[Fecha de creación]])</f>
        <v>2022</v>
      </c>
      <c r="N7722" s="23">
        <f>MONTH(Tabla2[[#This Row],[Fecha de creación]])</f>
        <v>3</v>
      </c>
    </row>
    <row r="7723" spans="1:14" x14ac:dyDescent="0.25">
      <c r="A7723" s="26">
        <v>44648.663101851853</v>
      </c>
      <c r="B7723" s="23" t="s">
        <v>56</v>
      </c>
      <c r="C7723" s="23" t="s">
        <v>9851</v>
      </c>
      <c r="D7723" s="23" t="s">
        <v>7351</v>
      </c>
      <c r="E7723" s="23" t="s">
        <v>1</v>
      </c>
      <c r="F7723" s="23" t="s">
        <v>7</v>
      </c>
      <c r="G7723" s="23" t="s">
        <v>3</v>
      </c>
      <c r="H7723" s="2" t="s">
        <v>8459</v>
      </c>
      <c r="I7723" s="23" t="s">
        <v>7342</v>
      </c>
      <c r="J7723" s="23" t="s">
        <v>958</v>
      </c>
      <c r="K7723" s="23" t="s">
        <v>9712</v>
      </c>
      <c r="L7723" s="23" t="s">
        <v>9539</v>
      </c>
      <c r="M7723" s="23">
        <f>YEAR(Tabla2[[#This Row],[Fecha de creación]])</f>
        <v>2022</v>
      </c>
      <c r="N7723" s="23">
        <f>MONTH(Tabla2[[#This Row],[Fecha de creación]])</f>
        <v>3</v>
      </c>
    </row>
    <row r="7724" spans="1:14" x14ac:dyDescent="0.25">
      <c r="A7724" s="26">
        <v>44648.6719212963</v>
      </c>
      <c r="B7724" s="23" t="s">
        <v>0</v>
      </c>
      <c r="C7724" s="23" t="s">
        <v>9852</v>
      </c>
      <c r="D7724" s="23" t="s">
        <v>982</v>
      </c>
      <c r="E7724" s="23" t="s">
        <v>1</v>
      </c>
      <c r="F7724" s="23" t="s">
        <v>22</v>
      </c>
      <c r="G7724" s="23" t="s">
        <v>975</v>
      </c>
      <c r="H7724" s="2" t="s">
        <v>8893</v>
      </c>
      <c r="I7724" s="23" t="s">
        <v>9483</v>
      </c>
      <c r="J7724" s="23"/>
      <c r="K7724" s="23" t="s">
        <v>9712</v>
      </c>
      <c r="L7724" s="23" t="s">
        <v>9538</v>
      </c>
      <c r="M7724" s="23">
        <f>YEAR(Tabla2[[#This Row],[Fecha de creación]])</f>
        <v>2022</v>
      </c>
      <c r="N7724" s="23">
        <f>MONTH(Tabla2[[#This Row],[Fecha de creación]])</f>
        <v>3</v>
      </c>
    </row>
    <row r="7725" spans="1:14" x14ac:dyDescent="0.25">
      <c r="A7725" s="26">
        <v>44648.673182870371</v>
      </c>
      <c r="B7725" s="23" t="s">
        <v>0</v>
      </c>
      <c r="C7725" s="23" t="s">
        <v>9853</v>
      </c>
      <c r="D7725" s="23" t="s">
        <v>982</v>
      </c>
      <c r="E7725" s="23" t="s">
        <v>1</v>
      </c>
      <c r="F7725" s="23" t="s">
        <v>22</v>
      </c>
      <c r="G7725" s="23" t="s">
        <v>975</v>
      </c>
      <c r="H7725" s="2" t="s">
        <v>8893</v>
      </c>
      <c r="I7725" s="23" t="s">
        <v>9483</v>
      </c>
      <c r="J7725" s="23"/>
      <c r="K7725" s="23" t="s">
        <v>9712</v>
      </c>
      <c r="L7725" s="23" t="s">
        <v>9538</v>
      </c>
      <c r="M7725" s="23">
        <f>YEAR(Tabla2[[#This Row],[Fecha de creación]])</f>
        <v>2022</v>
      </c>
      <c r="N7725" s="23">
        <f>MONTH(Tabla2[[#This Row],[Fecha de creación]])</f>
        <v>3</v>
      </c>
    </row>
    <row r="7726" spans="1:14" x14ac:dyDescent="0.25">
      <c r="A7726" s="26">
        <v>44648.674155092594</v>
      </c>
      <c r="B7726" s="23" t="s">
        <v>0</v>
      </c>
      <c r="C7726" s="23" t="s">
        <v>9854</v>
      </c>
      <c r="D7726" s="23" t="s">
        <v>982</v>
      </c>
      <c r="E7726" s="23" t="s">
        <v>1</v>
      </c>
      <c r="F7726" s="23" t="s">
        <v>22</v>
      </c>
      <c r="G7726" s="23" t="s">
        <v>3</v>
      </c>
      <c r="H7726" s="2" t="s">
        <v>8893</v>
      </c>
      <c r="I7726" s="23" t="s">
        <v>9483</v>
      </c>
      <c r="J7726" s="23"/>
      <c r="K7726" s="23" t="s">
        <v>9712</v>
      </c>
      <c r="L7726" s="23" t="s">
        <v>9538</v>
      </c>
      <c r="M7726" s="23">
        <f>YEAR(Tabla2[[#This Row],[Fecha de creación]])</f>
        <v>2022</v>
      </c>
      <c r="N7726" s="23">
        <f>MONTH(Tabla2[[#This Row],[Fecha de creación]])</f>
        <v>3</v>
      </c>
    </row>
    <row r="7727" spans="1:14" x14ac:dyDescent="0.25">
      <c r="A7727" s="26">
        <v>44648.675451388888</v>
      </c>
      <c r="B7727" s="23" t="s">
        <v>0</v>
      </c>
      <c r="C7727" s="23" t="s">
        <v>9855</v>
      </c>
      <c r="D7727" s="23" t="s">
        <v>223</v>
      </c>
      <c r="E7727" s="23" t="s">
        <v>1</v>
      </c>
      <c r="F7727" s="23" t="s">
        <v>22</v>
      </c>
      <c r="G7727" s="23" t="s">
        <v>975</v>
      </c>
      <c r="H7727" s="2" t="s">
        <v>7721</v>
      </c>
      <c r="I7727" s="23" t="s">
        <v>9483</v>
      </c>
      <c r="J7727" s="23"/>
      <c r="K7727" s="23" t="s">
        <v>9712</v>
      </c>
      <c r="L7727" s="23" t="s">
        <v>9539</v>
      </c>
      <c r="M7727" s="23">
        <f>YEAR(Tabla2[[#This Row],[Fecha de creación]])</f>
        <v>2022</v>
      </c>
      <c r="N7727" s="23">
        <f>MONTH(Tabla2[[#This Row],[Fecha de creación]])</f>
        <v>3</v>
      </c>
    </row>
    <row r="7728" spans="1:14" x14ac:dyDescent="0.25">
      <c r="A7728" s="26">
        <v>44648.696319444447</v>
      </c>
      <c r="B7728" s="23" t="s">
        <v>189</v>
      </c>
      <c r="C7728" s="23" t="s">
        <v>9856</v>
      </c>
      <c r="D7728" s="23" t="s">
        <v>1029</v>
      </c>
      <c r="E7728" s="23" t="s">
        <v>1</v>
      </c>
      <c r="F7728" s="23" t="s">
        <v>7</v>
      </c>
      <c r="G7728" s="23" t="s">
        <v>975</v>
      </c>
      <c r="H7728" s="2" t="s">
        <v>7730</v>
      </c>
      <c r="I7728" s="23" t="s">
        <v>7338</v>
      </c>
      <c r="J7728" s="23" t="s">
        <v>958</v>
      </c>
      <c r="K7728" s="23" t="s">
        <v>9712</v>
      </c>
      <c r="L7728" s="23" t="s">
        <v>9538</v>
      </c>
      <c r="M7728" s="23">
        <f>YEAR(Tabla2[[#This Row],[Fecha de creación]])</f>
        <v>2022</v>
      </c>
      <c r="N7728" s="23">
        <f>MONTH(Tabla2[[#This Row],[Fecha de creación]])</f>
        <v>3</v>
      </c>
    </row>
    <row r="7729" spans="1:14" x14ac:dyDescent="0.25">
      <c r="A7729" s="26">
        <v>44648.709594907406</v>
      </c>
      <c r="B7729" s="23" t="s">
        <v>189</v>
      </c>
      <c r="C7729" s="23" t="s">
        <v>9857</v>
      </c>
      <c r="D7729" s="23" t="s">
        <v>1029</v>
      </c>
      <c r="E7729" s="23" t="s">
        <v>1</v>
      </c>
      <c r="F7729" s="23" t="s">
        <v>7</v>
      </c>
      <c r="G7729" s="23" t="s">
        <v>975</v>
      </c>
      <c r="H7729" s="2" t="s">
        <v>7730</v>
      </c>
      <c r="I7729" s="23" t="s">
        <v>7338</v>
      </c>
      <c r="J7729" s="23" t="s">
        <v>958</v>
      </c>
      <c r="K7729" s="23" t="s">
        <v>9712</v>
      </c>
      <c r="L7729" s="23" t="s">
        <v>9538</v>
      </c>
      <c r="M7729" s="23">
        <f>YEAR(Tabla2[[#This Row],[Fecha de creación]])</f>
        <v>2022</v>
      </c>
      <c r="N7729" s="23">
        <f>MONTH(Tabla2[[#This Row],[Fecha de creación]])</f>
        <v>3</v>
      </c>
    </row>
    <row r="7730" spans="1:14" x14ac:dyDescent="0.25">
      <c r="A7730" s="26">
        <v>44648.810844907406</v>
      </c>
      <c r="B7730" s="23" t="s">
        <v>19</v>
      </c>
      <c r="C7730" s="23" t="s">
        <v>9858</v>
      </c>
      <c r="D7730" s="23" t="s">
        <v>21</v>
      </c>
      <c r="E7730" s="23" t="s">
        <v>1</v>
      </c>
      <c r="F7730" s="23" t="s">
        <v>7</v>
      </c>
      <c r="G7730" s="23" t="s">
        <v>975</v>
      </c>
      <c r="H7730" s="2" t="s">
        <v>7744</v>
      </c>
      <c r="I7730" s="23" t="s">
        <v>8168</v>
      </c>
      <c r="J7730" s="23"/>
      <c r="K7730" s="23" t="s">
        <v>9712</v>
      </c>
      <c r="L7730" s="23" t="s">
        <v>9539</v>
      </c>
      <c r="M7730" s="23">
        <f>YEAR(Tabla2[[#This Row],[Fecha de creación]])</f>
        <v>2022</v>
      </c>
      <c r="N7730" s="23">
        <f>MONTH(Tabla2[[#This Row],[Fecha de creación]])</f>
        <v>3</v>
      </c>
    </row>
    <row r="7731" spans="1:14" x14ac:dyDescent="0.25">
      <c r="A7731" s="26">
        <v>44648.812858796293</v>
      </c>
      <c r="B7731" s="23" t="s">
        <v>19</v>
      </c>
      <c r="C7731" s="23" t="s">
        <v>9859</v>
      </c>
      <c r="D7731" s="23" t="s">
        <v>9860</v>
      </c>
      <c r="E7731" s="23" t="s">
        <v>1</v>
      </c>
      <c r="F7731" s="23" t="s">
        <v>2</v>
      </c>
      <c r="G7731" s="23" t="s">
        <v>1551</v>
      </c>
      <c r="H7731" s="2" t="s">
        <v>8099</v>
      </c>
      <c r="I7731" s="23" t="s">
        <v>8168</v>
      </c>
      <c r="J7731" s="23"/>
      <c r="K7731" s="23" t="s">
        <v>9536</v>
      </c>
      <c r="L7731" s="23" t="s">
        <v>9538</v>
      </c>
      <c r="M7731" s="23">
        <f>YEAR(Tabla2[[#This Row],[Fecha de creación]])</f>
        <v>2022</v>
      </c>
      <c r="N7731" s="23">
        <f>MONTH(Tabla2[[#This Row],[Fecha de creación]])</f>
        <v>3</v>
      </c>
    </row>
    <row r="7732" spans="1:14" x14ac:dyDescent="0.25">
      <c r="A7732" s="26">
        <v>44649.387928240743</v>
      </c>
      <c r="B7732" s="23" t="s">
        <v>56</v>
      </c>
      <c r="C7732" s="23" t="s">
        <v>9861</v>
      </c>
      <c r="D7732" s="23" t="s">
        <v>382</v>
      </c>
      <c r="E7732" s="23" t="s">
        <v>1</v>
      </c>
      <c r="F7732" s="23" t="s">
        <v>7</v>
      </c>
      <c r="G7732" s="23" t="s">
        <v>975</v>
      </c>
      <c r="H7732" s="2" t="s">
        <v>7723</v>
      </c>
      <c r="I7732" s="23" t="s">
        <v>7342</v>
      </c>
      <c r="J7732" s="23" t="s">
        <v>59</v>
      </c>
      <c r="K7732" s="23" t="s">
        <v>9712</v>
      </c>
      <c r="L7732" s="23" t="s">
        <v>9538</v>
      </c>
      <c r="M7732" s="23">
        <f>YEAR(Tabla2[[#This Row],[Fecha de creación]])</f>
        <v>2022</v>
      </c>
      <c r="N7732" s="23">
        <f>MONTH(Tabla2[[#This Row],[Fecha de creación]])</f>
        <v>3</v>
      </c>
    </row>
    <row r="7733" spans="1:14" x14ac:dyDescent="0.25">
      <c r="A7733" s="26">
        <v>44649.392152777778</v>
      </c>
      <c r="B7733" s="23" t="s">
        <v>56</v>
      </c>
      <c r="C7733" s="23" t="s">
        <v>9862</v>
      </c>
      <c r="D7733" s="23" t="s">
        <v>49</v>
      </c>
      <c r="E7733" s="23" t="s">
        <v>1</v>
      </c>
      <c r="F7733" s="23" t="s">
        <v>7</v>
      </c>
      <c r="G7733" s="23" t="s">
        <v>3</v>
      </c>
      <c r="H7733" s="2" t="s">
        <v>7745</v>
      </c>
      <c r="I7733" s="23" t="s">
        <v>7342</v>
      </c>
      <c r="J7733" s="23" t="s">
        <v>59</v>
      </c>
      <c r="K7733" s="23" t="s">
        <v>9712</v>
      </c>
      <c r="L7733" s="23" t="s">
        <v>9538</v>
      </c>
      <c r="M7733" s="23">
        <f>YEAR(Tabla2[[#This Row],[Fecha de creación]])</f>
        <v>2022</v>
      </c>
      <c r="N7733" s="23">
        <f>MONTH(Tabla2[[#This Row],[Fecha de creación]])</f>
        <v>3</v>
      </c>
    </row>
    <row r="7734" spans="1:14" x14ac:dyDescent="0.25">
      <c r="A7734" s="26">
        <v>44649.441458333335</v>
      </c>
      <c r="B7734" s="23" t="s">
        <v>56</v>
      </c>
      <c r="C7734" s="23" t="s">
        <v>9863</v>
      </c>
      <c r="D7734" s="23" t="s">
        <v>36</v>
      </c>
      <c r="E7734" s="23" t="s">
        <v>1</v>
      </c>
      <c r="F7734" s="23" t="s">
        <v>7</v>
      </c>
      <c r="G7734" s="23" t="s">
        <v>975</v>
      </c>
      <c r="H7734" s="2" t="s">
        <v>7731</v>
      </c>
      <c r="I7734" s="23" t="s">
        <v>4517</v>
      </c>
      <c r="J7734" s="23" t="s">
        <v>59</v>
      </c>
      <c r="K7734" s="23" t="s">
        <v>9712</v>
      </c>
      <c r="L7734" s="23" t="s">
        <v>9539</v>
      </c>
      <c r="M7734" s="23">
        <f>YEAR(Tabla2[[#This Row],[Fecha de creación]])</f>
        <v>2022</v>
      </c>
      <c r="N7734" s="23">
        <f>MONTH(Tabla2[[#This Row],[Fecha de creación]])</f>
        <v>3</v>
      </c>
    </row>
    <row r="7735" spans="1:14" x14ac:dyDescent="0.25">
      <c r="A7735" s="26">
        <v>44649.445289351854</v>
      </c>
      <c r="B7735" s="23" t="s">
        <v>189</v>
      </c>
      <c r="C7735" s="23" t="s">
        <v>9864</v>
      </c>
      <c r="D7735" s="23" t="s">
        <v>7351</v>
      </c>
      <c r="E7735" s="23" t="s">
        <v>1</v>
      </c>
      <c r="F7735" s="23" t="s">
        <v>7</v>
      </c>
      <c r="G7735" s="23" t="s">
        <v>975</v>
      </c>
      <c r="H7735" s="2" t="s">
        <v>8459</v>
      </c>
      <c r="I7735" s="23" t="s">
        <v>7338</v>
      </c>
      <c r="J7735" s="23" t="s">
        <v>958</v>
      </c>
      <c r="K7735" s="23" t="s">
        <v>9712</v>
      </c>
      <c r="L7735" s="23" t="s">
        <v>9538</v>
      </c>
      <c r="M7735" s="23">
        <f>YEAR(Tabla2[[#This Row],[Fecha de creación]])</f>
        <v>2022</v>
      </c>
      <c r="N7735" s="23">
        <f>MONTH(Tabla2[[#This Row],[Fecha de creación]])</f>
        <v>3</v>
      </c>
    </row>
    <row r="7736" spans="1:14" x14ac:dyDescent="0.25">
      <c r="A7736" s="26">
        <v>44649.498796296299</v>
      </c>
      <c r="B7736" s="23" t="s">
        <v>0</v>
      </c>
      <c r="C7736" s="23" t="s">
        <v>9865</v>
      </c>
      <c r="D7736" s="23" t="s">
        <v>999</v>
      </c>
      <c r="E7736" s="23" t="s">
        <v>1</v>
      </c>
      <c r="F7736" s="23" t="s">
        <v>7</v>
      </c>
      <c r="G7736" s="23" t="s">
        <v>975</v>
      </c>
      <c r="H7736" s="2" t="s">
        <v>7744</v>
      </c>
      <c r="I7736" s="23" t="s">
        <v>7412</v>
      </c>
      <c r="J7736" s="23"/>
      <c r="K7736" s="23" t="s">
        <v>9712</v>
      </c>
      <c r="L7736" s="23" t="s">
        <v>9538</v>
      </c>
      <c r="M7736" s="23">
        <f>YEAR(Tabla2[[#This Row],[Fecha de creación]])</f>
        <v>2022</v>
      </c>
      <c r="N7736" s="23">
        <f>MONTH(Tabla2[[#This Row],[Fecha de creación]])</f>
        <v>3</v>
      </c>
    </row>
    <row r="7737" spans="1:14" x14ac:dyDescent="0.25">
      <c r="A7737" s="26">
        <v>44649.517881944441</v>
      </c>
      <c r="B7737" s="23" t="s">
        <v>0</v>
      </c>
      <c r="C7737" s="23" t="s">
        <v>9866</v>
      </c>
      <c r="D7737" s="23" t="s">
        <v>6</v>
      </c>
      <c r="E7737" s="23" t="s">
        <v>1</v>
      </c>
      <c r="F7737" s="23" t="s">
        <v>7</v>
      </c>
      <c r="G7737" s="23" t="s">
        <v>3</v>
      </c>
      <c r="H7737" s="2" t="s">
        <v>7722</v>
      </c>
      <c r="I7737" s="23" t="s">
        <v>9483</v>
      </c>
      <c r="J7737" s="23"/>
      <c r="K7737" s="23" t="s">
        <v>9712</v>
      </c>
      <c r="L7737" s="23" t="s">
        <v>9538</v>
      </c>
      <c r="M7737" s="23">
        <f>YEAR(Tabla2[[#This Row],[Fecha de creación]])</f>
        <v>2022</v>
      </c>
      <c r="N7737" s="23">
        <f>MONTH(Tabla2[[#This Row],[Fecha de creación]])</f>
        <v>3</v>
      </c>
    </row>
    <row r="7738" spans="1:14" x14ac:dyDescent="0.25">
      <c r="A7738" s="26">
        <v>44649.528692129628</v>
      </c>
      <c r="B7738" s="23" t="s">
        <v>0</v>
      </c>
      <c r="C7738" s="23" t="s">
        <v>9867</v>
      </c>
      <c r="D7738" s="23" t="s">
        <v>6</v>
      </c>
      <c r="E7738" s="23" t="s">
        <v>1</v>
      </c>
      <c r="F7738" s="23" t="s">
        <v>7</v>
      </c>
      <c r="G7738" s="23" t="s">
        <v>975</v>
      </c>
      <c r="H7738" s="2" t="s">
        <v>7722</v>
      </c>
      <c r="I7738" s="23" t="s">
        <v>7412</v>
      </c>
      <c r="J7738" s="23"/>
      <c r="K7738" s="23" t="s">
        <v>9712</v>
      </c>
      <c r="L7738" s="23" t="s">
        <v>9538</v>
      </c>
      <c r="M7738" s="23">
        <f>YEAR(Tabla2[[#This Row],[Fecha de creación]])</f>
        <v>2022</v>
      </c>
      <c r="N7738" s="23">
        <f>MONTH(Tabla2[[#This Row],[Fecha de creación]])</f>
        <v>3</v>
      </c>
    </row>
    <row r="7739" spans="1:14" x14ac:dyDescent="0.25">
      <c r="A7739" s="26">
        <v>44649.534016203703</v>
      </c>
      <c r="B7739" s="23" t="s">
        <v>0</v>
      </c>
      <c r="C7739" s="23" t="s">
        <v>9868</v>
      </c>
      <c r="D7739" s="23" t="s">
        <v>535</v>
      </c>
      <c r="E7739" s="23" t="s">
        <v>1</v>
      </c>
      <c r="F7739" s="23" t="s">
        <v>7</v>
      </c>
      <c r="G7739" s="23" t="s">
        <v>975</v>
      </c>
      <c r="H7739" s="2" t="s">
        <v>7743</v>
      </c>
      <c r="I7739" s="23" t="s">
        <v>5999</v>
      </c>
      <c r="J7739" s="23"/>
      <c r="K7739" s="23" t="s">
        <v>9712</v>
      </c>
      <c r="L7739" s="23" t="s">
        <v>9538</v>
      </c>
      <c r="M7739" s="23">
        <f>YEAR(Tabla2[[#This Row],[Fecha de creación]])</f>
        <v>2022</v>
      </c>
      <c r="N7739" s="23">
        <f>MONTH(Tabla2[[#This Row],[Fecha de creación]])</f>
        <v>3</v>
      </c>
    </row>
    <row r="7740" spans="1:14" x14ac:dyDescent="0.25">
      <c r="A7740" s="26">
        <v>44649.638726851852</v>
      </c>
      <c r="B7740" s="23" t="s">
        <v>0</v>
      </c>
      <c r="C7740" s="23" t="s">
        <v>9869</v>
      </c>
      <c r="D7740" s="23" t="s">
        <v>440</v>
      </c>
      <c r="E7740" s="23" t="s">
        <v>1</v>
      </c>
      <c r="F7740" s="23" t="s">
        <v>22</v>
      </c>
      <c r="G7740" s="23" t="s">
        <v>3</v>
      </c>
      <c r="H7740" s="2" t="s">
        <v>7723</v>
      </c>
      <c r="I7740" s="23" t="s">
        <v>9483</v>
      </c>
      <c r="J7740" s="23"/>
      <c r="K7740" s="23" t="s">
        <v>9712</v>
      </c>
      <c r="L7740" s="23" t="s">
        <v>9538</v>
      </c>
      <c r="M7740" s="23">
        <f>YEAR(Tabla2[[#This Row],[Fecha de creación]])</f>
        <v>2022</v>
      </c>
      <c r="N7740" s="23">
        <f>MONTH(Tabla2[[#This Row],[Fecha de creación]])</f>
        <v>3</v>
      </c>
    </row>
    <row r="7741" spans="1:14" x14ac:dyDescent="0.25">
      <c r="A7741" s="26">
        <v>44649.640347222223</v>
      </c>
      <c r="B7741" s="23" t="s">
        <v>0</v>
      </c>
      <c r="C7741" s="23" t="s">
        <v>9870</v>
      </c>
      <c r="D7741" s="23" t="s">
        <v>440</v>
      </c>
      <c r="E7741" s="23" t="s">
        <v>1</v>
      </c>
      <c r="F7741" s="23" t="s">
        <v>22</v>
      </c>
      <c r="G7741" s="23" t="s">
        <v>975</v>
      </c>
      <c r="H7741" s="2" t="s">
        <v>7723</v>
      </c>
      <c r="I7741" s="23" t="s">
        <v>9483</v>
      </c>
      <c r="J7741" s="23"/>
      <c r="K7741" s="23" t="s">
        <v>9712</v>
      </c>
      <c r="L7741" s="23" t="s">
        <v>9539</v>
      </c>
      <c r="M7741" s="23">
        <f>YEAR(Tabla2[[#This Row],[Fecha de creación]])</f>
        <v>2022</v>
      </c>
      <c r="N7741" s="23">
        <f>MONTH(Tabla2[[#This Row],[Fecha de creación]])</f>
        <v>3</v>
      </c>
    </row>
    <row r="7742" spans="1:14" x14ac:dyDescent="0.25">
      <c r="A7742" s="26">
        <v>44649.745625000003</v>
      </c>
      <c r="B7742" s="23" t="s">
        <v>0</v>
      </c>
      <c r="C7742" s="23" t="s">
        <v>9871</v>
      </c>
      <c r="D7742" s="23" t="s">
        <v>982</v>
      </c>
      <c r="E7742" s="23" t="s">
        <v>1</v>
      </c>
      <c r="F7742" s="23" t="s">
        <v>22</v>
      </c>
      <c r="G7742" s="23" t="s">
        <v>975</v>
      </c>
      <c r="H7742" s="2" t="s">
        <v>8893</v>
      </c>
      <c r="I7742" s="23" t="s">
        <v>5999</v>
      </c>
      <c r="J7742" s="23"/>
      <c r="K7742" s="23" t="s">
        <v>9712</v>
      </c>
      <c r="L7742" s="23" t="s">
        <v>9538</v>
      </c>
      <c r="M7742" s="23">
        <f>YEAR(Tabla2[[#This Row],[Fecha de creación]])</f>
        <v>2022</v>
      </c>
      <c r="N7742" s="23">
        <f>MONTH(Tabla2[[#This Row],[Fecha de creación]])</f>
        <v>3</v>
      </c>
    </row>
    <row r="7743" spans="1:14" x14ac:dyDescent="0.25">
      <c r="A7743" s="26">
        <v>44649.747986111113</v>
      </c>
      <c r="B7743" s="23" t="s">
        <v>0</v>
      </c>
      <c r="C7743" s="23" t="s">
        <v>9872</v>
      </c>
      <c r="D7743" s="23" t="s">
        <v>30</v>
      </c>
      <c r="E7743" s="23" t="s">
        <v>1</v>
      </c>
      <c r="F7743" s="23" t="s">
        <v>7</v>
      </c>
      <c r="G7743" s="23" t="s">
        <v>975</v>
      </c>
      <c r="H7743" s="2" t="s">
        <v>8535</v>
      </c>
      <c r="I7743" s="23" t="s">
        <v>5999</v>
      </c>
      <c r="J7743" s="23"/>
      <c r="K7743" s="23" t="s">
        <v>9712</v>
      </c>
      <c r="L7743" s="23" t="s">
        <v>9538</v>
      </c>
      <c r="M7743" s="23">
        <f>YEAR(Tabla2[[#This Row],[Fecha de creación]])</f>
        <v>2022</v>
      </c>
      <c r="N7743" s="23">
        <f>MONTH(Tabla2[[#This Row],[Fecha de creación]])</f>
        <v>3</v>
      </c>
    </row>
    <row r="7744" spans="1:14" x14ac:dyDescent="0.25">
      <c r="A7744" s="26">
        <v>44650.458460648151</v>
      </c>
      <c r="B7744" s="23" t="s">
        <v>189</v>
      </c>
      <c r="C7744" s="23" t="s">
        <v>9873</v>
      </c>
      <c r="D7744" s="23" t="s">
        <v>7351</v>
      </c>
      <c r="E7744" s="23" t="s">
        <v>1</v>
      </c>
      <c r="F7744" s="23" t="s">
        <v>7</v>
      </c>
      <c r="G7744" s="23" t="s">
        <v>3</v>
      </c>
      <c r="H7744" s="2" t="s">
        <v>8459</v>
      </c>
      <c r="I7744" s="23" t="s">
        <v>7338</v>
      </c>
      <c r="J7744" s="23" t="s">
        <v>59</v>
      </c>
      <c r="K7744" s="23" t="s">
        <v>9712</v>
      </c>
      <c r="L7744" s="23" t="s">
        <v>9538</v>
      </c>
      <c r="M7744" s="23">
        <f>YEAR(Tabla2[[#This Row],[Fecha de creación]])</f>
        <v>2022</v>
      </c>
      <c r="N7744" s="23">
        <f>MONTH(Tabla2[[#This Row],[Fecha de creación]])</f>
        <v>3</v>
      </c>
    </row>
    <row r="7745" spans="1:14" x14ac:dyDescent="0.25">
      <c r="A7745" s="26">
        <v>44650.460648148146</v>
      </c>
      <c r="B7745" s="23" t="s">
        <v>0</v>
      </c>
      <c r="C7745" s="23" t="s">
        <v>9874</v>
      </c>
      <c r="D7745" s="23" t="s">
        <v>3092</v>
      </c>
      <c r="E7745" s="23" t="s">
        <v>1</v>
      </c>
      <c r="F7745" s="23" t="s">
        <v>7</v>
      </c>
      <c r="G7745" s="23" t="s">
        <v>975</v>
      </c>
      <c r="H7745" s="2" t="s">
        <v>7726</v>
      </c>
      <c r="I7745" s="23" t="s">
        <v>7412</v>
      </c>
      <c r="J7745" s="23"/>
      <c r="K7745" s="23" t="s">
        <v>9712</v>
      </c>
      <c r="L7745" s="23" t="s">
        <v>9538</v>
      </c>
      <c r="M7745" s="23">
        <f>YEAR(Tabla2[[#This Row],[Fecha de creación]])</f>
        <v>2022</v>
      </c>
      <c r="N7745" s="23">
        <f>MONTH(Tabla2[[#This Row],[Fecha de creación]])</f>
        <v>3</v>
      </c>
    </row>
    <row r="7746" spans="1:14" x14ac:dyDescent="0.25">
      <c r="A7746" s="26">
        <v>44650.460717592592</v>
      </c>
      <c r="B7746" s="23" t="s">
        <v>189</v>
      </c>
      <c r="C7746" s="23" t="s">
        <v>9875</v>
      </c>
      <c r="D7746" s="23" t="s">
        <v>4281</v>
      </c>
      <c r="E7746" s="23" t="s">
        <v>1</v>
      </c>
      <c r="F7746" s="23" t="s">
        <v>7</v>
      </c>
      <c r="G7746" s="23" t="s">
        <v>975</v>
      </c>
      <c r="H7746" s="2" t="s">
        <v>7722</v>
      </c>
      <c r="I7746" s="23" t="s">
        <v>7338</v>
      </c>
      <c r="J7746" s="23" t="s">
        <v>59</v>
      </c>
      <c r="K7746" s="23" t="s">
        <v>9712</v>
      </c>
      <c r="L7746" s="23" t="s">
        <v>9538</v>
      </c>
      <c r="M7746" s="23">
        <f>YEAR(Tabla2[[#This Row],[Fecha de creación]])</f>
        <v>2022</v>
      </c>
      <c r="N7746" s="23">
        <f>MONTH(Tabla2[[#This Row],[Fecha de creación]])</f>
        <v>3</v>
      </c>
    </row>
    <row r="7747" spans="1:14" x14ac:dyDescent="0.25">
      <c r="A7747" s="26">
        <v>44650.463402777779</v>
      </c>
      <c r="B7747" s="23" t="s">
        <v>189</v>
      </c>
      <c r="C7747" s="23" t="s">
        <v>9876</v>
      </c>
      <c r="D7747" s="23" t="s">
        <v>4281</v>
      </c>
      <c r="E7747" s="23" t="s">
        <v>1</v>
      </c>
      <c r="F7747" s="23" t="s">
        <v>7</v>
      </c>
      <c r="G7747" s="23" t="s">
        <v>975</v>
      </c>
      <c r="H7747" s="2" t="s">
        <v>7722</v>
      </c>
      <c r="I7747" s="23" t="s">
        <v>7338</v>
      </c>
      <c r="J7747" s="23" t="s">
        <v>59</v>
      </c>
      <c r="K7747" s="23" t="s">
        <v>9712</v>
      </c>
      <c r="L7747" s="23" t="s">
        <v>9538</v>
      </c>
      <c r="M7747" s="23">
        <f>YEAR(Tabla2[[#This Row],[Fecha de creación]])</f>
        <v>2022</v>
      </c>
      <c r="N7747" s="23">
        <f>MONTH(Tabla2[[#This Row],[Fecha de creación]])</f>
        <v>3</v>
      </c>
    </row>
    <row r="7748" spans="1:14" x14ac:dyDescent="0.25">
      <c r="A7748" s="26">
        <v>44650.465856481482</v>
      </c>
      <c r="B7748" s="23" t="s">
        <v>189</v>
      </c>
      <c r="C7748" s="23" t="s">
        <v>9877</v>
      </c>
      <c r="D7748" s="23" t="s">
        <v>4281</v>
      </c>
      <c r="E7748" s="23" t="s">
        <v>1</v>
      </c>
      <c r="F7748" s="23" t="s">
        <v>7</v>
      </c>
      <c r="G7748" s="23" t="s">
        <v>975</v>
      </c>
      <c r="H7748" s="2" t="s">
        <v>7722</v>
      </c>
      <c r="I7748" s="23" t="s">
        <v>7338</v>
      </c>
      <c r="J7748" s="23" t="s">
        <v>59</v>
      </c>
      <c r="K7748" s="23" t="s">
        <v>9712</v>
      </c>
      <c r="L7748" s="23" t="s">
        <v>9538</v>
      </c>
      <c r="M7748" s="23">
        <f>YEAR(Tabla2[[#This Row],[Fecha de creación]])</f>
        <v>2022</v>
      </c>
      <c r="N7748" s="23">
        <f>MONTH(Tabla2[[#This Row],[Fecha de creación]])</f>
        <v>3</v>
      </c>
    </row>
    <row r="7749" spans="1:14" x14ac:dyDescent="0.25">
      <c r="A7749" s="26">
        <v>44650.468611111108</v>
      </c>
      <c r="B7749" s="23" t="s">
        <v>189</v>
      </c>
      <c r="C7749" s="23" t="s">
        <v>9878</v>
      </c>
      <c r="D7749" s="23" t="s">
        <v>382</v>
      </c>
      <c r="E7749" s="23" t="s">
        <v>1</v>
      </c>
      <c r="F7749" s="23" t="s">
        <v>7</v>
      </c>
      <c r="G7749" s="23" t="s">
        <v>975</v>
      </c>
      <c r="H7749" s="2" t="s">
        <v>7723</v>
      </c>
      <c r="I7749" s="23" t="s">
        <v>7338</v>
      </c>
      <c r="J7749" s="23" t="s">
        <v>59</v>
      </c>
      <c r="K7749" s="23" t="s">
        <v>9712</v>
      </c>
      <c r="L7749" s="23" t="s">
        <v>9538</v>
      </c>
      <c r="M7749" s="23">
        <f>YEAR(Tabla2[[#This Row],[Fecha de creación]])</f>
        <v>2022</v>
      </c>
      <c r="N7749" s="23">
        <f>MONTH(Tabla2[[#This Row],[Fecha de creación]])</f>
        <v>3</v>
      </c>
    </row>
    <row r="7750" spans="1:14" x14ac:dyDescent="0.25">
      <c r="A7750" s="26">
        <v>44650.543807870374</v>
      </c>
      <c r="B7750" s="23" t="s">
        <v>56</v>
      </c>
      <c r="C7750" s="23" t="s">
        <v>9879</v>
      </c>
      <c r="D7750" s="23" t="s">
        <v>7547</v>
      </c>
      <c r="E7750" s="23" t="s">
        <v>1</v>
      </c>
      <c r="F7750" s="23" t="s">
        <v>22</v>
      </c>
      <c r="G7750" s="23" t="s">
        <v>975</v>
      </c>
      <c r="H7750" s="2" t="s">
        <v>7734</v>
      </c>
      <c r="I7750" s="23" t="s">
        <v>4517</v>
      </c>
      <c r="J7750" s="23" t="s">
        <v>59</v>
      </c>
      <c r="K7750" s="23" t="s">
        <v>9712</v>
      </c>
      <c r="L7750" s="23" t="s">
        <v>9538</v>
      </c>
      <c r="M7750" s="23">
        <f>YEAR(Tabla2[[#This Row],[Fecha de creación]])</f>
        <v>2022</v>
      </c>
      <c r="N7750" s="23">
        <f>MONTH(Tabla2[[#This Row],[Fecha de creación]])</f>
        <v>3</v>
      </c>
    </row>
    <row r="7751" spans="1:14" x14ac:dyDescent="0.25">
      <c r="A7751" s="26">
        <v>44650.601446759261</v>
      </c>
      <c r="B7751" s="23" t="s">
        <v>0</v>
      </c>
      <c r="C7751" s="23" t="s">
        <v>9880</v>
      </c>
      <c r="D7751" s="23" t="s">
        <v>8927</v>
      </c>
      <c r="E7751" s="23" t="s">
        <v>1</v>
      </c>
      <c r="F7751" s="23" t="s">
        <v>7</v>
      </c>
      <c r="G7751" s="23" t="s">
        <v>3</v>
      </c>
      <c r="I7751" s="23" t="s">
        <v>7680</v>
      </c>
      <c r="J7751" s="23" t="s">
        <v>958</v>
      </c>
      <c r="K7751" s="23" t="s">
        <v>9712</v>
      </c>
      <c r="L7751" s="23" t="s">
        <v>9539</v>
      </c>
      <c r="M7751" s="23">
        <f>YEAR(Tabla2[[#This Row],[Fecha de creación]])</f>
        <v>2022</v>
      </c>
      <c r="N7751" s="23">
        <f>MONTH(Tabla2[[#This Row],[Fecha de creación]])</f>
        <v>3</v>
      </c>
    </row>
    <row r="7752" spans="1:14" x14ac:dyDescent="0.25">
      <c r="A7752" s="26">
        <v>44650.602407407408</v>
      </c>
      <c r="B7752" s="23" t="s">
        <v>0</v>
      </c>
      <c r="C7752" s="23" t="s">
        <v>9881</v>
      </c>
      <c r="D7752" s="23" t="s">
        <v>8927</v>
      </c>
      <c r="E7752" s="23" t="s">
        <v>1</v>
      </c>
      <c r="F7752" s="23" t="s">
        <v>7</v>
      </c>
      <c r="G7752" s="23" t="s">
        <v>975</v>
      </c>
      <c r="H7752" s="2" t="s">
        <v>7730</v>
      </c>
      <c r="I7752" s="23" t="s">
        <v>7680</v>
      </c>
      <c r="J7752" s="23" t="s">
        <v>958</v>
      </c>
      <c r="K7752" s="23" t="s">
        <v>9712</v>
      </c>
      <c r="L7752" s="23" t="s">
        <v>9538</v>
      </c>
      <c r="M7752" s="23">
        <f>YEAR(Tabla2[[#This Row],[Fecha de creación]])</f>
        <v>2022</v>
      </c>
      <c r="N7752" s="23">
        <f>MONTH(Tabla2[[#This Row],[Fecha de creación]])</f>
        <v>3</v>
      </c>
    </row>
    <row r="7753" spans="1:14" x14ac:dyDescent="0.25">
      <c r="A7753" s="26">
        <v>44650.605578703704</v>
      </c>
      <c r="B7753" s="23" t="s">
        <v>0</v>
      </c>
      <c r="C7753" s="23" t="s">
        <v>9882</v>
      </c>
      <c r="D7753" s="23" t="s">
        <v>999</v>
      </c>
      <c r="E7753" s="23" t="s">
        <v>1</v>
      </c>
      <c r="F7753" s="23" t="s">
        <v>7</v>
      </c>
      <c r="G7753" s="23" t="s">
        <v>975</v>
      </c>
      <c r="H7753" s="2" t="s">
        <v>7744</v>
      </c>
      <c r="I7753" s="23" t="s">
        <v>7412</v>
      </c>
      <c r="J7753" s="23"/>
      <c r="K7753" s="23" t="s">
        <v>9712</v>
      </c>
      <c r="L7753" s="23" t="s">
        <v>9538</v>
      </c>
      <c r="M7753" s="23">
        <f>YEAR(Tabla2[[#This Row],[Fecha de creación]])</f>
        <v>2022</v>
      </c>
      <c r="N7753" s="23">
        <f>MONTH(Tabla2[[#This Row],[Fecha de creación]])</f>
        <v>3</v>
      </c>
    </row>
    <row r="7754" spans="1:14" x14ac:dyDescent="0.25">
      <c r="A7754" s="26">
        <v>44650.611145833333</v>
      </c>
      <c r="B7754" s="23" t="s">
        <v>0</v>
      </c>
      <c r="C7754" s="23" t="s">
        <v>9883</v>
      </c>
      <c r="D7754" s="23" t="s">
        <v>8927</v>
      </c>
      <c r="E7754" s="23" t="s">
        <v>1</v>
      </c>
      <c r="F7754" s="23" t="s">
        <v>7</v>
      </c>
      <c r="G7754" s="23" t="s">
        <v>975</v>
      </c>
      <c r="H7754" s="2" t="s">
        <v>7730</v>
      </c>
      <c r="I7754" s="23" t="s">
        <v>7680</v>
      </c>
      <c r="J7754" s="23" t="s">
        <v>958</v>
      </c>
      <c r="K7754" s="23" t="s">
        <v>9712</v>
      </c>
      <c r="L7754" s="23" t="s">
        <v>9538</v>
      </c>
      <c r="M7754" s="23">
        <f>YEAR(Tabla2[[#This Row],[Fecha de creación]])</f>
        <v>2022</v>
      </c>
      <c r="N7754" s="23">
        <f>MONTH(Tabla2[[#This Row],[Fecha de creación]])</f>
        <v>3</v>
      </c>
    </row>
    <row r="7755" spans="1:14" x14ac:dyDescent="0.25">
      <c r="A7755" s="26">
        <v>44650.664247685185</v>
      </c>
      <c r="B7755" s="23" t="s">
        <v>100</v>
      </c>
      <c r="C7755" s="23" t="s">
        <v>9884</v>
      </c>
      <c r="D7755" s="23" t="s">
        <v>8334</v>
      </c>
      <c r="E7755" s="23" t="s">
        <v>1</v>
      </c>
      <c r="F7755" s="23" t="s">
        <v>7</v>
      </c>
      <c r="G7755" s="23" t="s">
        <v>975</v>
      </c>
      <c r="H7755" s="2" t="s">
        <v>7730</v>
      </c>
      <c r="I7755" s="23" t="s">
        <v>7966</v>
      </c>
      <c r="J7755" s="23" t="s">
        <v>958</v>
      </c>
      <c r="K7755" s="23" t="s">
        <v>9712</v>
      </c>
      <c r="L7755" s="23" t="s">
        <v>9538</v>
      </c>
      <c r="M7755" s="23">
        <f>YEAR(Tabla2[[#This Row],[Fecha de creación]])</f>
        <v>2022</v>
      </c>
      <c r="N7755" s="23">
        <f>MONTH(Tabla2[[#This Row],[Fecha de creación]])</f>
        <v>3</v>
      </c>
    </row>
    <row r="7756" spans="1:14" x14ac:dyDescent="0.25">
      <c r="A7756" s="26">
        <v>44650.667627314811</v>
      </c>
      <c r="B7756" s="23" t="s">
        <v>100</v>
      </c>
      <c r="C7756" s="23" t="s">
        <v>9885</v>
      </c>
      <c r="D7756" s="23" t="s">
        <v>8334</v>
      </c>
      <c r="E7756" s="23" t="s">
        <v>1</v>
      </c>
      <c r="F7756" s="23" t="s">
        <v>7</v>
      </c>
      <c r="G7756" s="23" t="s">
        <v>975</v>
      </c>
      <c r="H7756" s="2" t="s">
        <v>7730</v>
      </c>
      <c r="I7756" s="23" t="s">
        <v>7966</v>
      </c>
      <c r="J7756" s="23" t="s">
        <v>958</v>
      </c>
      <c r="K7756" s="23" t="s">
        <v>9712</v>
      </c>
      <c r="L7756" s="23" t="s">
        <v>9538</v>
      </c>
      <c r="M7756" s="23">
        <f>YEAR(Tabla2[[#This Row],[Fecha de creación]])</f>
        <v>2022</v>
      </c>
      <c r="N7756" s="23">
        <f>MONTH(Tabla2[[#This Row],[Fecha de creación]])</f>
        <v>3</v>
      </c>
    </row>
    <row r="7757" spans="1:14" x14ac:dyDescent="0.25">
      <c r="A7757" s="26">
        <v>44650.670659722222</v>
      </c>
      <c r="B7757" s="23" t="s">
        <v>100</v>
      </c>
      <c r="C7757" s="23" t="s">
        <v>9886</v>
      </c>
      <c r="D7757" s="23" t="s">
        <v>8334</v>
      </c>
      <c r="E7757" s="23" t="s">
        <v>1</v>
      </c>
      <c r="F7757" s="23" t="s">
        <v>7</v>
      </c>
      <c r="G7757" s="23" t="s">
        <v>975</v>
      </c>
      <c r="H7757" s="2" t="s">
        <v>7730</v>
      </c>
      <c r="I7757" s="23" t="s">
        <v>7966</v>
      </c>
      <c r="J7757" s="23" t="s">
        <v>958</v>
      </c>
      <c r="K7757" s="23" t="s">
        <v>9712</v>
      </c>
      <c r="L7757" s="23" t="s">
        <v>9538</v>
      </c>
      <c r="M7757" s="23">
        <f>YEAR(Tabla2[[#This Row],[Fecha de creación]])</f>
        <v>2022</v>
      </c>
      <c r="N7757" s="23">
        <f>MONTH(Tabla2[[#This Row],[Fecha de creación]])</f>
        <v>3</v>
      </c>
    </row>
    <row r="7758" spans="1:14" x14ac:dyDescent="0.25">
      <c r="A7758" s="26">
        <v>44650.67659722222</v>
      </c>
      <c r="B7758" s="23" t="s">
        <v>100</v>
      </c>
      <c r="C7758" s="23" t="s">
        <v>9887</v>
      </c>
      <c r="D7758" s="23" t="s">
        <v>8334</v>
      </c>
      <c r="E7758" s="23" t="s">
        <v>1</v>
      </c>
      <c r="F7758" s="23" t="s">
        <v>7</v>
      </c>
      <c r="G7758" s="23" t="s">
        <v>975</v>
      </c>
      <c r="H7758" s="2" t="s">
        <v>7730</v>
      </c>
      <c r="I7758" s="23" t="s">
        <v>7966</v>
      </c>
      <c r="J7758" s="23" t="s">
        <v>958</v>
      </c>
      <c r="K7758" s="23" t="s">
        <v>9712</v>
      </c>
      <c r="L7758" s="23" t="s">
        <v>9539</v>
      </c>
      <c r="M7758" s="23">
        <f>YEAR(Tabla2[[#This Row],[Fecha de creación]])</f>
        <v>2022</v>
      </c>
      <c r="N7758" s="23">
        <f>MONTH(Tabla2[[#This Row],[Fecha de creación]])</f>
        <v>3</v>
      </c>
    </row>
    <row r="7759" spans="1:14" x14ac:dyDescent="0.25">
      <c r="A7759" s="26">
        <v>44650.679108796299</v>
      </c>
      <c r="B7759" s="23" t="s">
        <v>100</v>
      </c>
      <c r="C7759" s="23" t="s">
        <v>9888</v>
      </c>
      <c r="D7759" s="23" t="s">
        <v>8334</v>
      </c>
      <c r="E7759" s="23" t="s">
        <v>1</v>
      </c>
      <c r="F7759" s="23" t="s">
        <v>7</v>
      </c>
      <c r="G7759" s="23" t="s">
        <v>975</v>
      </c>
      <c r="H7759" s="2" t="s">
        <v>7730</v>
      </c>
      <c r="I7759" s="23" t="s">
        <v>7966</v>
      </c>
      <c r="J7759" s="23" t="s">
        <v>958</v>
      </c>
      <c r="K7759" s="23" t="s">
        <v>9712</v>
      </c>
      <c r="L7759" s="23" t="s">
        <v>9538</v>
      </c>
      <c r="M7759" s="23">
        <f>YEAR(Tabla2[[#This Row],[Fecha de creación]])</f>
        <v>2022</v>
      </c>
      <c r="N7759" s="23">
        <f>MONTH(Tabla2[[#This Row],[Fecha de creación]])</f>
        <v>3</v>
      </c>
    </row>
    <row r="7760" spans="1:14" x14ac:dyDescent="0.25">
      <c r="A7760" s="26">
        <v>44650.682106481479</v>
      </c>
      <c r="B7760" s="23" t="s">
        <v>100</v>
      </c>
      <c r="C7760" s="23" t="s">
        <v>9889</v>
      </c>
      <c r="D7760" s="23" t="s">
        <v>8334</v>
      </c>
      <c r="E7760" s="23" t="s">
        <v>1</v>
      </c>
      <c r="F7760" s="23" t="s">
        <v>7</v>
      </c>
      <c r="G7760" s="23" t="s">
        <v>975</v>
      </c>
      <c r="H7760" s="2" t="s">
        <v>7730</v>
      </c>
      <c r="I7760" s="23" t="s">
        <v>7966</v>
      </c>
      <c r="J7760" s="23" t="s">
        <v>958</v>
      </c>
      <c r="K7760" s="23" t="s">
        <v>9712</v>
      </c>
      <c r="L7760" s="23" t="s">
        <v>9538</v>
      </c>
      <c r="M7760" s="23">
        <f>YEAR(Tabla2[[#This Row],[Fecha de creación]])</f>
        <v>2022</v>
      </c>
      <c r="N7760" s="23">
        <f>MONTH(Tabla2[[#This Row],[Fecha de creación]])</f>
        <v>3</v>
      </c>
    </row>
    <row r="7761" spans="1:14" x14ac:dyDescent="0.25">
      <c r="A7761" s="26">
        <v>44651.641562500001</v>
      </c>
      <c r="B7761" s="23" t="s">
        <v>0</v>
      </c>
      <c r="C7761" s="23" t="s">
        <v>9890</v>
      </c>
      <c r="D7761" s="23" t="s">
        <v>440</v>
      </c>
      <c r="E7761" s="23" t="s">
        <v>1</v>
      </c>
      <c r="F7761" s="23" t="s">
        <v>7</v>
      </c>
      <c r="G7761" s="23" t="s">
        <v>3</v>
      </c>
      <c r="H7761" s="2" t="s">
        <v>7723</v>
      </c>
      <c r="I7761" s="23" t="s">
        <v>9483</v>
      </c>
      <c r="J7761" s="23"/>
      <c r="K7761" s="23" t="s">
        <v>9712</v>
      </c>
      <c r="L7761" s="23" t="s">
        <v>9538</v>
      </c>
      <c r="M7761" s="23">
        <f>YEAR(Tabla2[[#This Row],[Fecha de creación]])</f>
        <v>2022</v>
      </c>
      <c r="N7761" s="23">
        <f>MONTH(Tabla2[[#This Row],[Fecha de creación]])</f>
        <v>3</v>
      </c>
    </row>
    <row r="7762" spans="1:14" x14ac:dyDescent="0.25">
      <c r="A7762" s="26">
        <v>44651.649560185186</v>
      </c>
      <c r="B7762" s="23" t="s">
        <v>0</v>
      </c>
      <c r="C7762" s="23" t="s">
        <v>9891</v>
      </c>
      <c r="D7762" s="23" t="s">
        <v>49</v>
      </c>
      <c r="E7762" s="23" t="s">
        <v>1</v>
      </c>
      <c r="F7762" s="23" t="s">
        <v>7</v>
      </c>
      <c r="G7762" s="23" t="s">
        <v>975</v>
      </c>
      <c r="H7762" s="2" t="s">
        <v>7745</v>
      </c>
      <c r="I7762" s="23" t="s">
        <v>7412</v>
      </c>
      <c r="J7762" s="23"/>
      <c r="K7762" s="23" t="s">
        <v>9712</v>
      </c>
      <c r="L7762" s="23" t="s">
        <v>9538</v>
      </c>
      <c r="M7762" s="23">
        <f>YEAR(Tabla2[[#This Row],[Fecha de creación]])</f>
        <v>2022</v>
      </c>
      <c r="N7762" s="23">
        <f>MONTH(Tabla2[[#This Row],[Fecha de creación]])</f>
        <v>3</v>
      </c>
    </row>
    <row r="7763" spans="1:14" x14ac:dyDescent="0.25">
      <c r="A7763" s="26">
        <v>44651.656377314815</v>
      </c>
      <c r="B7763" s="23" t="s">
        <v>100</v>
      </c>
      <c r="C7763" s="23" t="s">
        <v>9892</v>
      </c>
      <c r="D7763" s="23" t="s">
        <v>3075</v>
      </c>
      <c r="E7763" s="23" t="s">
        <v>1</v>
      </c>
      <c r="F7763" s="23" t="s">
        <v>7</v>
      </c>
      <c r="G7763" s="23" t="s">
        <v>975</v>
      </c>
      <c r="H7763" s="2" t="s">
        <v>8459</v>
      </c>
      <c r="I7763" s="23" t="s">
        <v>6004</v>
      </c>
      <c r="J7763" s="23"/>
      <c r="K7763" s="23" t="s">
        <v>9712</v>
      </c>
      <c r="L7763" s="23" t="s">
        <v>9539</v>
      </c>
      <c r="M7763" s="23">
        <f>YEAR(Tabla2[[#This Row],[Fecha de creación]])</f>
        <v>2022</v>
      </c>
      <c r="N7763" s="23">
        <f>MONTH(Tabla2[[#This Row],[Fecha de creación]])</f>
        <v>3</v>
      </c>
    </row>
    <row r="7764" spans="1:14" x14ac:dyDescent="0.25">
      <c r="A7764" s="26">
        <v>44651.66846064815</v>
      </c>
      <c r="B7764" s="23" t="s">
        <v>0</v>
      </c>
      <c r="C7764" s="23" t="s">
        <v>9893</v>
      </c>
      <c r="D7764" s="23" t="s">
        <v>382</v>
      </c>
      <c r="E7764" s="23" t="s">
        <v>1</v>
      </c>
      <c r="F7764" s="23" t="s">
        <v>7</v>
      </c>
      <c r="G7764" s="23" t="s">
        <v>975</v>
      </c>
      <c r="H7764" s="2" t="s">
        <v>7723</v>
      </c>
      <c r="I7764" s="23" t="s">
        <v>5999</v>
      </c>
      <c r="J7764" s="23"/>
      <c r="K7764" s="23" t="s">
        <v>9712</v>
      </c>
      <c r="L7764" s="23" t="s">
        <v>9539</v>
      </c>
      <c r="M7764" s="23">
        <f>YEAR(Tabla2[[#This Row],[Fecha de creación]])</f>
        <v>2022</v>
      </c>
      <c r="N7764" s="23">
        <f>MONTH(Tabla2[[#This Row],[Fecha de creación]])</f>
        <v>3</v>
      </c>
    </row>
    <row r="7765" spans="1:14" x14ac:dyDescent="0.25">
      <c r="A7765" s="26">
        <v>44651.680810185186</v>
      </c>
      <c r="B7765" s="23" t="s">
        <v>0</v>
      </c>
      <c r="C7765" s="23" t="s">
        <v>9894</v>
      </c>
      <c r="D7765" s="23" t="s">
        <v>7143</v>
      </c>
      <c r="E7765" s="23" t="s">
        <v>1</v>
      </c>
      <c r="F7765" s="23" t="s">
        <v>7</v>
      </c>
      <c r="G7765" s="23" t="s">
        <v>975</v>
      </c>
      <c r="H7765" s="2" t="s">
        <v>7721</v>
      </c>
      <c r="I7765" s="23" t="s">
        <v>976</v>
      </c>
      <c r="J7765" s="23"/>
      <c r="K7765" s="23" t="s">
        <v>9712</v>
      </c>
      <c r="L7765" s="23" t="s">
        <v>9539</v>
      </c>
      <c r="M7765" s="23">
        <f>YEAR(Tabla2[[#This Row],[Fecha de creación]])</f>
        <v>2022</v>
      </c>
      <c r="N7765" s="23">
        <f>MONTH(Tabla2[[#This Row],[Fecha de creación]])</f>
        <v>3</v>
      </c>
    </row>
    <row r="7766" spans="1:14" x14ac:dyDescent="0.25">
      <c r="A7766" s="26">
        <v>44651.714467592596</v>
      </c>
      <c r="B7766" s="23" t="s">
        <v>0</v>
      </c>
      <c r="C7766" s="23" t="s">
        <v>9895</v>
      </c>
      <c r="D7766" s="23" t="s">
        <v>49</v>
      </c>
      <c r="E7766" s="23" t="s">
        <v>1</v>
      </c>
      <c r="F7766" s="23" t="s">
        <v>7</v>
      </c>
      <c r="G7766" s="23" t="s">
        <v>3</v>
      </c>
      <c r="H7766" s="2" t="s">
        <v>7745</v>
      </c>
      <c r="I7766" s="23" t="s">
        <v>5999</v>
      </c>
      <c r="J7766" s="23"/>
      <c r="K7766" s="23" t="s">
        <v>9712</v>
      </c>
      <c r="L7766" s="23" t="s">
        <v>9538</v>
      </c>
      <c r="M7766" s="23">
        <f>YEAR(Tabla2[[#This Row],[Fecha de creación]])</f>
        <v>2022</v>
      </c>
      <c r="N7766" s="23">
        <f>MONTH(Tabla2[[#This Row],[Fecha de creación]])</f>
        <v>3</v>
      </c>
    </row>
    <row r="7767" spans="1:14" x14ac:dyDescent="0.25">
      <c r="A7767" s="26">
        <v>44651.717499999999</v>
      </c>
      <c r="B7767" s="23" t="s">
        <v>56</v>
      </c>
      <c r="C7767" s="23" t="s">
        <v>9896</v>
      </c>
      <c r="D7767" s="23" t="s">
        <v>7351</v>
      </c>
      <c r="E7767" s="23" t="s">
        <v>1</v>
      </c>
      <c r="F7767" s="23" t="s">
        <v>7</v>
      </c>
      <c r="G7767" s="23" t="s">
        <v>975</v>
      </c>
      <c r="H7767" s="2" t="s">
        <v>8459</v>
      </c>
      <c r="I7767" s="23" t="s">
        <v>7342</v>
      </c>
      <c r="J7767" s="23" t="s">
        <v>958</v>
      </c>
      <c r="K7767" s="23" t="s">
        <v>9712</v>
      </c>
      <c r="L7767" s="23" t="s">
        <v>9538</v>
      </c>
      <c r="M7767" s="23">
        <f>YEAR(Tabla2[[#This Row],[Fecha de creación]])</f>
        <v>2022</v>
      </c>
      <c r="N7767" s="23">
        <f>MONTH(Tabla2[[#This Row],[Fecha de creación]])</f>
        <v>3</v>
      </c>
    </row>
    <row r="7768" spans="1:14" x14ac:dyDescent="0.25">
      <c r="A7768" s="26">
        <v>44652.444548611114</v>
      </c>
      <c r="B7768" s="23" t="s">
        <v>19</v>
      </c>
      <c r="C7768" s="23" t="s">
        <v>9897</v>
      </c>
      <c r="D7768" s="23" t="s">
        <v>9898</v>
      </c>
      <c r="E7768" s="23" t="s">
        <v>1</v>
      </c>
      <c r="F7768" s="23" t="s">
        <v>7</v>
      </c>
      <c r="G7768" s="23" t="s">
        <v>3</v>
      </c>
      <c r="H7768" s="2" t="s">
        <v>8425</v>
      </c>
      <c r="I7768" s="23" t="s">
        <v>23</v>
      </c>
      <c r="J7768" s="23"/>
      <c r="K7768" s="23" t="s">
        <v>9536</v>
      </c>
      <c r="L7768" s="23" t="s">
        <v>9539</v>
      </c>
      <c r="M7768" s="23">
        <f>YEAR(Tabla2[[#This Row],[Fecha de creación]])</f>
        <v>2022</v>
      </c>
      <c r="N7768" s="23">
        <f>MONTH(Tabla2[[#This Row],[Fecha de creación]])</f>
        <v>4</v>
      </c>
    </row>
    <row r="7769" spans="1:14" x14ac:dyDescent="0.25">
      <c r="A7769" s="26">
        <v>44652.466979166667</v>
      </c>
      <c r="B7769" s="23" t="s">
        <v>0</v>
      </c>
      <c r="C7769" s="23" t="s">
        <v>9899</v>
      </c>
      <c r="D7769" s="23" t="s">
        <v>21</v>
      </c>
      <c r="E7769" s="23" t="s">
        <v>1</v>
      </c>
      <c r="F7769" s="23" t="s">
        <v>7</v>
      </c>
      <c r="G7769" s="23" t="s">
        <v>975</v>
      </c>
      <c r="H7769" s="2" t="s">
        <v>7744</v>
      </c>
      <c r="I7769" s="23" t="s">
        <v>5999</v>
      </c>
      <c r="J7769" s="23"/>
      <c r="K7769" s="23" t="s">
        <v>9712</v>
      </c>
      <c r="L7769" s="23" t="s">
        <v>9539</v>
      </c>
      <c r="M7769" s="23">
        <f>YEAR(Tabla2[[#This Row],[Fecha de creación]])</f>
        <v>2022</v>
      </c>
      <c r="N7769" s="23">
        <f>MONTH(Tabla2[[#This Row],[Fecha de creación]])</f>
        <v>4</v>
      </c>
    </row>
    <row r="7770" spans="1:14" x14ac:dyDescent="0.25">
      <c r="A7770" s="26">
        <v>44652.595127314817</v>
      </c>
      <c r="B7770" s="23" t="s">
        <v>0</v>
      </c>
      <c r="C7770" s="23" t="s">
        <v>9900</v>
      </c>
      <c r="D7770" s="23" t="s">
        <v>719</v>
      </c>
      <c r="E7770" s="23" t="s">
        <v>1</v>
      </c>
      <c r="F7770" s="23" t="s">
        <v>7</v>
      </c>
      <c r="G7770" s="23" t="s">
        <v>975</v>
      </c>
      <c r="H7770" s="2" t="s">
        <v>7777</v>
      </c>
      <c r="I7770" s="23" t="s">
        <v>5999</v>
      </c>
      <c r="J7770" s="23"/>
      <c r="K7770" s="23" t="s">
        <v>9712</v>
      </c>
      <c r="L7770" s="23" t="s">
        <v>9539</v>
      </c>
      <c r="M7770" s="23">
        <f>YEAR(Tabla2[[#This Row],[Fecha de creación]])</f>
        <v>2022</v>
      </c>
      <c r="N7770" s="23">
        <f>MONTH(Tabla2[[#This Row],[Fecha de creación]])</f>
        <v>4</v>
      </c>
    </row>
    <row r="7771" spans="1:14" x14ac:dyDescent="0.25">
      <c r="A7771" s="26">
        <v>44652.667141203703</v>
      </c>
      <c r="B7771" s="23" t="s">
        <v>0</v>
      </c>
      <c r="C7771" s="23" t="s">
        <v>9901</v>
      </c>
      <c r="D7771" s="23" t="s">
        <v>8681</v>
      </c>
      <c r="E7771" s="23" t="s">
        <v>1</v>
      </c>
      <c r="F7771" s="23" t="s">
        <v>22</v>
      </c>
      <c r="G7771" s="23" t="s">
        <v>975</v>
      </c>
      <c r="H7771" s="2" t="s">
        <v>8893</v>
      </c>
      <c r="I7771" s="23" t="s">
        <v>5999</v>
      </c>
      <c r="J7771" s="23"/>
      <c r="K7771" s="23" t="s">
        <v>9712</v>
      </c>
      <c r="L7771" s="23" t="s">
        <v>9539</v>
      </c>
      <c r="M7771" s="23">
        <f>YEAR(Tabla2[[#This Row],[Fecha de creación]])</f>
        <v>2022</v>
      </c>
      <c r="N7771" s="23">
        <f>MONTH(Tabla2[[#This Row],[Fecha de creación]])</f>
        <v>4</v>
      </c>
    </row>
    <row r="7772" spans="1:14" x14ac:dyDescent="0.25">
      <c r="A7772" s="26">
        <v>44652.696377314816</v>
      </c>
      <c r="B7772" s="23" t="s">
        <v>19</v>
      </c>
      <c r="C7772" s="23" t="s">
        <v>9902</v>
      </c>
      <c r="D7772" s="23" t="s">
        <v>9903</v>
      </c>
      <c r="E7772" s="23" t="s">
        <v>1</v>
      </c>
      <c r="F7772" s="23" t="s">
        <v>7</v>
      </c>
      <c r="G7772" s="23" t="s">
        <v>3</v>
      </c>
      <c r="H7772" s="2" t="s">
        <v>7722</v>
      </c>
      <c r="I7772" s="23" t="s">
        <v>23</v>
      </c>
      <c r="J7772" s="23"/>
      <c r="K7772" s="23" t="s">
        <v>9712</v>
      </c>
      <c r="L7772" s="23" t="s">
        <v>9538</v>
      </c>
      <c r="M7772" s="23">
        <f>YEAR(Tabla2[[#This Row],[Fecha de creación]])</f>
        <v>2022</v>
      </c>
      <c r="N7772" s="23">
        <f>MONTH(Tabla2[[#This Row],[Fecha de creación]])</f>
        <v>4</v>
      </c>
    </row>
    <row r="7773" spans="1:14" x14ac:dyDescent="0.25">
      <c r="A7773" s="26">
        <v>44652.718854166669</v>
      </c>
      <c r="B7773" s="23" t="s">
        <v>19</v>
      </c>
      <c r="C7773" s="23" t="s">
        <v>9904</v>
      </c>
      <c r="D7773" s="23" t="s">
        <v>9905</v>
      </c>
      <c r="E7773" s="23" t="s">
        <v>1</v>
      </c>
      <c r="F7773" s="23" t="s">
        <v>7</v>
      </c>
      <c r="G7773" s="23" t="s">
        <v>3</v>
      </c>
      <c r="H7773" s="2" t="s">
        <v>7722</v>
      </c>
      <c r="I7773" s="23" t="s">
        <v>23</v>
      </c>
      <c r="J7773" s="23"/>
      <c r="K7773" s="23" t="s">
        <v>9712</v>
      </c>
      <c r="L7773" s="23" t="s">
        <v>9539</v>
      </c>
      <c r="M7773" s="23">
        <f>YEAR(Tabla2[[#This Row],[Fecha de creación]])</f>
        <v>2022</v>
      </c>
      <c r="N7773" s="23">
        <f>MONTH(Tabla2[[#This Row],[Fecha de creación]])</f>
        <v>4</v>
      </c>
    </row>
    <row r="7774" spans="1:14" x14ac:dyDescent="0.25">
      <c r="A7774" s="26">
        <v>44652.720046296294</v>
      </c>
      <c r="B7774" s="23" t="s">
        <v>19</v>
      </c>
      <c r="C7774" s="23" t="s">
        <v>9906</v>
      </c>
      <c r="D7774" s="23" t="s">
        <v>9907</v>
      </c>
      <c r="E7774" s="23" t="s">
        <v>1</v>
      </c>
      <c r="F7774" s="23" t="s">
        <v>7</v>
      </c>
      <c r="G7774" s="23" t="s">
        <v>3</v>
      </c>
      <c r="H7774" s="2" t="s">
        <v>7722</v>
      </c>
      <c r="I7774" s="23" t="s">
        <v>23</v>
      </c>
      <c r="J7774" s="23"/>
      <c r="K7774" s="23" t="s">
        <v>9712</v>
      </c>
      <c r="L7774" s="23" t="s">
        <v>9539</v>
      </c>
      <c r="M7774" s="23">
        <f>YEAR(Tabla2[[#This Row],[Fecha de creación]])</f>
        <v>2022</v>
      </c>
      <c r="N7774" s="23">
        <f>MONTH(Tabla2[[#This Row],[Fecha de creación]])</f>
        <v>4</v>
      </c>
    </row>
    <row r="7775" spans="1:14" x14ac:dyDescent="0.25">
      <c r="A7775" s="26">
        <v>44652.720821759256</v>
      </c>
      <c r="B7775" s="23" t="s">
        <v>19</v>
      </c>
      <c r="C7775" s="23" t="s">
        <v>9908</v>
      </c>
      <c r="D7775" s="23" t="s">
        <v>9909</v>
      </c>
      <c r="E7775" s="23" t="s">
        <v>1</v>
      </c>
      <c r="F7775" s="23" t="s">
        <v>7</v>
      </c>
      <c r="G7775" s="23" t="s">
        <v>3</v>
      </c>
      <c r="H7775" s="2" t="s">
        <v>7722</v>
      </c>
      <c r="I7775" s="23" t="s">
        <v>23</v>
      </c>
      <c r="J7775" s="23"/>
      <c r="K7775" s="23" t="s">
        <v>9712</v>
      </c>
      <c r="L7775" s="23" t="s">
        <v>9539</v>
      </c>
      <c r="M7775" s="23">
        <f>YEAR(Tabla2[[#This Row],[Fecha de creación]])</f>
        <v>2022</v>
      </c>
      <c r="N7775" s="23">
        <f>MONTH(Tabla2[[#This Row],[Fecha de creación]])</f>
        <v>4</v>
      </c>
    </row>
    <row r="7776" spans="1:14" x14ac:dyDescent="0.25">
      <c r="A7776" s="26">
        <v>44653.413611111115</v>
      </c>
      <c r="B7776" s="23" t="s">
        <v>56</v>
      </c>
      <c r="C7776" s="23" t="s">
        <v>9910</v>
      </c>
      <c r="D7776" s="23" t="s">
        <v>382</v>
      </c>
      <c r="E7776" s="23" t="s">
        <v>1</v>
      </c>
      <c r="F7776" s="23" t="s">
        <v>7</v>
      </c>
      <c r="G7776" s="23" t="s">
        <v>975</v>
      </c>
      <c r="H7776" s="2" t="s">
        <v>7723</v>
      </c>
      <c r="I7776" s="23" t="s">
        <v>7342</v>
      </c>
      <c r="J7776" s="23" t="s">
        <v>958</v>
      </c>
      <c r="K7776" s="23" t="s">
        <v>9712</v>
      </c>
      <c r="L7776" s="23" t="s">
        <v>9538</v>
      </c>
      <c r="M7776" s="23">
        <f>YEAR(Tabla2[[#This Row],[Fecha de creación]])</f>
        <v>2022</v>
      </c>
      <c r="N7776" s="23">
        <f>MONTH(Tabla2[[#This Row],[Fecha de creación]])</f>
        <v>4</v>
      </c>
    </row>
    <row r="7777" spans="1:14" x14ac:dyDescent="0.25">
      <c r="A7777" s="26">
        <v>44653.460300925923</v>
      </c>
      <c r="B7777" s="23" t="s">
        <v>56</v>
      </c>
      <c r="C7777" s="23" t="s">
        <v>9911</v>
      </c>
      <c r="D7777" s="23" t="s">
        <v>382</v>
      </c>
      <c r="E7777" s="23" t="s">
        <v>1</v>
      </c>
      <c r="F7777" s="23" t="s">
        <v>7</v>
      </c>
      <c r="G7777" s="23" t="s">
        <v>975</v>
      </c>
      <c r="H7777" s="2" t="s">
        <v>7723</v>
      </c>
      <c r="I7777" s="23" t="s">
        <v>7342</v>
      </c>
      <c r="J7777" s="23" t="s">
        <v>59</v>
      </c>
      <c r="K7777" s="23" t="s">
        <v>9712</v>
      </c>
      <c r="L7777" s="23" t="s">
        <v>9538</v>
      </c>
      <c r="M7777" s="23">
        <f>YEAR(Tabla2[[#This Row],[Fecha de creación]])</f>
        <v>2022</v>
      </c>
      <c r="N7777" s="23">
        <f>MONTH(Tabla2[[#This Row],[Fecha de creación]])</f>
        <v>4</v>
      </c>
    </row>
    <row r="7778" spans="1:14" x14ac:dyDescent="0.25">
      <c r="A7778" s="26">
        <v>44653.463148148148</v>
      </c>
      <c r="B7778" s="23" t="s">
        <v>56</v>
      </c>
      <c r="C7778" s="23" t="s">
        <v>9912</v>
      </c>
      <c r="D7778" s="23" t="s">
        <v>49</v>
      </c>
      <c r="E7778" s="23" t="s">
        <v>1</v>
      </c>
      <c r="F7778" s="23" t="s">
        <v>7</v>
      </c>
      <c r="G7778" s="23" t="s">
        <v>3</v>
      </c>
      <c r="H7778" s="2" t="s">
        <v>7745</v>
      </c>
      <c r="I7778" s="23" t="s">
        <v>7342</v>
      </c>
      <c r="J7778" s="23" t="s">
        <v>59</v>
      </c>
      <c r="K7778" s="23" t="s">
        <v>9712</v>
      </c>
      <c r="L7778" s="23" t="s">
        <v>9538</v>
      </c>
      <c r="M7778" s="23">
        <f>YEAR(Tabla2[[#This Row],[Fecha de creación]])</f>
        <v>2022</v>
      </c>
      <c r="N7778" s="23">
        <f>MONTH(Tabla2[[#This Row],[Fecha de creación]])</f>
        <v>4</v>
      </c>
    </row>
    <row r="7779" spans="1:14" x14ac:dyDescent="0.25">
      <c r="A7779" s="26">
        <v>44653.475081018521</v>
      </c>
      <c r="B7779" s="23" t="s">
        <v>189</v>
      </c>
      <c r="C7779" s="23" t="s">
        <v>9913</v>
      </c>
      <c r="D7779" s="23" t="s">
        <v>49</v>
      </c>
      <c r="E7779" s="23" t="s">
        <v>1</v>
      </c>
      <c r="F7779" s="23" t="s">
        <v>7</v>
      </c>
      <c r="G7779" s="23" t="s">
        <v>3</v>
      </c>
      <c r="H7779" s="2" t="s">
        <v>7745</v>
      </c>
      <c r="I7779" s="23" t="s">
        <v>7338</v>
      </c>
      <c r="J7779" s="23" t="s">
        <v>59</v>
      </c>
      <c r="K7779" s="23" t="s">
        <v>9712</v>
      </c>
      <c r="L7779" s="23" t="s">
        <v>9538</v>
      </c>
      <c r="M7779" s="23">
        <f>YEAR(Tabla2[[#This Row],[Fecha de creación]])</f>
        <v>2022</v>
      </c>
      <c r="N7779" s="23">
        <f>MONTH(Tabla2[[#This Row],[Fecha de creación]])</f>
        <v>4</v>
      </c>
    </row>
    <row r="7780" spans="1:14" x14ac:dyDescent="0.25">
      <c r="A7780" s="26">
        <v>44653.479895833334</v>
      </c>
      <c r="B7780" s="23" t="s">
        <v>189</v>
      </c>
      <c r="C7780" s="23" t="s">
        <v>9914</v>
      </c>
      <c r="D7780" s="23" t="s">
        <v>9915</v>
      </c>
      <c r="E7780" s="23" t="s">
        <v>1</v>
      </c>
      <c r="F7780" s="23" t="s">
        <v>7</v>
      </c>
      <c r="G7780" s="23" t="s">
        <v>3</v>
      </c>
      <c r="H7780" s="2" t="s">
        <v>7980</v>
      </c>
      <c r="I7780" s="23" t="s">
        <v>7338</v>
      </c>
      <c r="J7780" s="23" t="s">
        <v>59</v>
      </c>
      <c r="K7780" s="23" t="s">
        <v>9712</v>
      </c>
      <c r="L7780" s="23" t="s">
        <v>9538</v>
      </c>
      <c r="M7780" s="23">
        <f>YEAR(Tabla2[[#This Row],[Fecha de creación]])</f>
        <v>2022</v>
      </c>
      <c r="N7780" s="23">
        <f>MONTH(Tabla2[[#This Row],[Fecha de creación]])</f>
        <v>4</v>
      </c>
    </row>
    <row r="7781" spans="1:14" x14ac:dyDescent="0.25">
      <c r="A7781" s="26">
        <v>44653.50922453704</v>
      </c>
      <c r="B7781" s="23" t="s">
        <v>0</v>
      </c>
      <c r="C7781" s="23" t="s">
        <v>9916</v>
      </c>
      <c r="D7781" s="23" t="s">
        <v>9917</v>
      </c>
      <c r="E7781" s="23" t="s">
        <v>1</v>
      </c>
      <c r="F7781" s="23" t="s">
        <v>7</v>
      </c>
      <c r="G7781" s="23" t="s">
        <v>3</v>
      </c>
      <c r="H7781" s="2" t="s">
        <v>7743</v>
      </c>
      <c r="I7781" s="23" t="s">
        <v>9483</v>
      </c>
      <c r="J7781" s="23"/>
      <c r="K7781" s="23" t="s">
        <v>9712</v>
      </c>
      <c r="L7781" s="23" t="s">
        <v>9538</v>
      </c>
      <c r="M7781" s="23">
        <f>YEAR(Tabla2[[#This Row],[Fecha de creación]])</f>
        <v>2022</v>
      </c>
      <c r="N7781" s="23">
        <f>MONTH(Tabla2[[#This Row],[Fecha de creación]])</f>
        <v>4</v>
      </c>
    </row>
    <row r="7782" spans="1:14" x14ac:dyDescent="0.25">
      <c r="A7782" s="26">
        <v>44653.510324074072</v>
      </c>
      <c r="B7782" s="23" t="s">
        <v>19</v>
      </c>
      <c r="C7782" s="23" t="s">
        <v>9918</v>
      </c>
      <c r="D7782" s="23" t="s">
        <v>9919</v>
      </c>
      <c r="E7782" s="23" t="s">
        <v>1</v>
      </c>
      <c r="F7782" s="23" t="s">
        <v>7</v>
      </c>
      <c r="G7782" s="23" t="s">
        <v>975</v>
      </c>
      <c r="H7782" s="2" t="s">
        <v>7730</v>
      </c>
      <c r="I7782" s="23" t="s">
        <v>23</v>
      </c>
      <c r="J7782" s="23"/>
      <c r="K7782" s="23" t="s">
        <v>9712</v>
      </c>
      <c r="L7782" s="23" t="s">
        <v>9538</v>
      </c>
      <c r="M7782" s="23">
        <f>YEAR(Tabla2[[#This Row],[Fecha de creación]])</f>
        <v>2022</v>
      </c>
      <c r="N7782" s="23">
        <f>MONTH(Tabla2[[#This Row],[Fecha de creación]])</f>
        <v>4</v>
      </c>
    </row>
    <row r="7783" spans="1:14" x14ac:dyDescent="0.25">
      <c r="A7783" s="26">
        <v>44653.51053240741</v>
      </c>
      <c r="B7783" s="23" t="s">
        <v>0</v>
      </c>
      <c r="C7783" s="23" t="s">
        <v>9920</v>
      </c>
      <c r="D7783" s="23" t="s">
        <v>9917</v>
      </c>
      <c r="E7783" s="23" t="s">
        <v>1</v>
      </c>
      <c r="F7783" s="23" t="s">
        <v>7</v>
      </c>
      <c r="G7783" s="23" t="s">
        <v>3</v>
      </c>
      <c r="H7783" s="2" t="s">
        <v>7743</v>
      </c>
      <c r="I7783" s="23" t="s">
        <v>9483</v>
      </c>
      <c r="J7783" s="23"/>
      <c r="K7783" s="23" t="s">
        <v>9712</v>
      </c>
      <c r="L7783" s="23" t="s">
        <v>9538</v>
      </c>
      <c r="M7783" s="23">
        <f>YEAR(Tabla2[[#This Row],[Fecha de creación]])</f>
        <v>2022</v>
      </c>
      <c r="N7783" s="23">
        <f>MONTH(Tabla2[[#This Row],[Fecha de creación]])</f>
        <v>4</v>
      </c>
    </row>
    <row r="7784" spans="1:14" x14ac:dyDescent="0.25">
      <c r="A7784" s="26">
        <v>44653.514479166668</v>
      </c>
      <c r="B7784" s="23" t="s">
        <v>56</v>
      </c>
      <c r="C7784" s="23" t="s">
        <v>9921</v>
      </c>
      <c r="D7784" s="23" t="s">
        <v>7351</v>
      </c>
      <c r="E7784" s="23" t="s">
        <v>1</v>
      </c>
      <c r="F7784" s="23" t="s">
        <v>7</v>
      </c>
      <c r="G7784" s="23" t="s">
        <v>3</v>
      </c>
      <c r="H7784" s="2" t="s">
        <v>8459</v>
      </c>
      <c r="I7784" s="23" t="s">
        <v>7342</v>
      </c>
      <c r="J7784" s="23" t="s">
        <v>958</v>
      </c>
      <c r="K7784" s="23" t="s">
        <v>9712</v>
      </c>
      <c r="L7784" s="23" t="s">
        <v>9538</v>
      </c>
      <c r="M7784" s="23">
        <f>YEAR(Tabla2[[#This Row],[Fecha de creación]])</f>
        <v>2022</v>
      </c>
      <c r="N7784" s="23">
        <f>MONTH(Tabla2[[#This Row],[Fecha de creación]])</f>
        <v>4</v>
      </c>
    </row>
    <row r="7785" spans="1:14" x14ac:dyDescent="0.25">
      <c r="A7785" s="26">
        <v>44653.61755787037</v>
      </c>
      <c r="B7785" s="23" t="s">
        <v>189</v>
      </c>
      <c r="C7785" s="23" t="s">
        <v>9922</v>
      </c>
      <c r="D7785" s="23" t="s">
        <v>9923</v>
      </c>
      <c r="E7785" s="23" t="s">
        <v>1</v>
      </c>
      <c r="F7785" s="23" t="s">
        <v>2</v>
      </c>
      <c r="G7785" s="23" t="s">
        <v>1551</v>
      </c>
      <c r="H7785" s="2" t="s">
        <v>7737</v>
      </c>
      <c r="I7785" s="23" t="s">
        <v>7205</v>
      </c>
      <c r="J7785" s="23" t="s">
        <v>59</v>
      </c>
      <c r="K7785" s="23" t="s">
        <v>9712</v>
      </c>
      <c r="L7785" s="23" t="s">
        <v>9538</v>
      </c>
      <c r="M7785" s="23">
        <f>YEAR(Tabla2[[#This Row],[Fecha de creación]])</f>
        <v>2022</v>
      </c>
      <c r="N7785" s="23">
        <f>MONTH(Tabla2[[#This Row],[Fecha de creación]])</f>
        <v>4</v>
      </c>
    </row>
    <row r="7786" spans="1:14" x14ac:dyDescent="0.25">
      <c r="A7786" s="26">
        <v>44653.665034722224</v>
      </c>
      <c r="B7786" s="23" t="s">
        <v>189</v>
      </c>
      <c r="C7786" s="23" t="s">
        <v>9924</v>
      </c>
      <c r="D7786" s="23" t="s">
        <v>9925</v>
      </c>
      <c r="E7786" s="23" t="s">
        <v>1</v>
      </c>
      <c r="F7786" s="23" t="s">
        <v>7</v>
      </c>
      <c r="G7786" s="23" t="s">
        <v>975</v>
      </c>
      <c r="H7786" s="2" t="s">
        <v>7980</v>
      </c>
      <c r="I7786" s="23" t="s">
        <v>4486</v>
      </c>
      <c r="J7786" s="23"/>
      <c r="K7786" s="23" t="s">
        <v>9712</v>
      </c>
      <c r="L7786" s="23" t="s">
        <v>9538</v>
      </c>
      <c r="M7786" s="23">
        <f>YEAR(Tabla2[[#This Row],[Fecha de creación]])</f>
        <v>2022</v>
      </c>
      <c r="N7786" s="23">
        <f>MONTH(Tabla2[[#This Row],[Fecha de creación]])</f>
        <v>4</v>
      </c>
    </row>
    <row r="7787" spans="1:14" x14ac:dyDescent="0.25">
      <c r="A7787" s="26">
        <v>44653.69971064815</v>
      </c>
      <c r="B7787" s="23" t="s">
        <v>19</v>
      </c>
      <c r="C7787" s="23" t="s">
        <v>9926</v>
      </c>
      <c r="D7787" s="23" t="s">
        <v>9927</v>
      </c>
      <c r="E7787" s="23" t="s">
        <v>1</v>
      </c>
      <c r="F7787" s="23" t="s">
        <v>7</v>
      </c>
      <c r="G7787" s="23" t="s">
        <v>3</v>
      </c>
      <c r="H7787" s="2" t="s">
        <v>7722</v>
      </c>
      <c r="I7787" s="23" t="s">
        <v>23</v>
      </c>
      <c r="J7787" s="23"/>
      <c r="K7787" s="23" t="s">
        <v>9712</v>
      </c>
      <c r="L7787" s="23" t="s">
        <v>9538</v>
      </c>
      <c r="M7787" s="23">
        <f>YEAR(Tabla2[[#This Row],[Fecha de creación]])</f>
        <v>2022</v>
      </c>
      <c r="N7787" s="23">
        <f>MONTH(Tabla2[[#This Row],[Fecha de creación]])</f>
        <v>4</v>
      </c>
    </row>
    <row r="7788" spans="1:14" x14ac:dyDescent="0.25">
      <c r="A7788" s="26">
        <v>44654.473402777781</v>
      </c>
      <c r="B7788" s="23" t="s">
        <v>0</v>
      </c>
      <c r="C7788" s="23" t="s">
        <v>9928</v>
      </c>
      <c r="D7788" s="23" t="s">
        <v>8074</v>
      </c>
      <c r="E7788" s="23" t="s">
        <v>1</v>
      </c>
      <c r="F7788" s="23" t="s">
        <v>7</v>
      </c>
      <c r="G7788" s="23" t="s">
        <v>975</v>
      </c>
      <c r="H7788" s="2" t="s">
        <v>7744</v>
      </c>
      <c r="I7788" s="23" t="s">
        <v>5999</v>
      </c>
      <c r="J7788" s="23"/>
      <c r="K7788" s="23" t="s">
        <v>9712</v>
      </c>
      <c r="L7788" s="23" t="s">
        <v>9538</v>
      </c>
      <c r="M7788" s="23">
        <f>YEAR(Tabla2[[#This Row],[Fecha de creación]])</f>
        <v>2022</v>
      </c>
      <c r="N7788" s="23">
        <f>MONTH(Tabla2[[#This Row],[Fecha de creación]])</f>
        <v>4</v>
      </c>
    </row>
    <row r="7789" spans="1:14" x14ac:dyDescent="0.25">
      <c r="A7789" s="26">
        <v>44654.474652777775</v>
      </c>
      <c r="B7789" s="23" t="s">
        <v>0</v>
      </c>
      <c r="C7789" s="23" t="s">
        <v>9929</v>
      </c>
      <c r="D7789" s="23" t="s">
        <v>21</v>
      </c>
      <c r="E7789" s="23" t="s">
        <v>1</v>
      </c>
      <c r="F7789" s="23" t="s">
        <v>7</v>
      </c>
      <c r="G7789" s="23" t="s">
        <v>975</v>
      </c>
      <c r="H7789" s="2" t="s">
        <v>7744</v>
      </c>
      <c r="I7789" s="23" t="s">
        <v>5999</v>
      </c>
      <c r="J7789" s="23"/>
      <c r="K7789" s="23" t="s">
        <v>9712</v>
      </c>
      <c r="L7789" s="23" t="s">
        <v>9538</v>
      </c>
      <c r="M7789" s="23">
        <f>YEAR(Tabla2[[#This Row],[Fecha de creación]])</f>
        <v>2022</v>
      </c>
      <c r="N7789" s="23">
        <f>MONTH(Tabla2[[#This Row],[Fecha de creación]])</f>
        <v>4</v>
      </c>
    </row>
    <row r="7790" spans="1:14" x14ac:dyDescent="0.25">
      <c r="A7790" s="26">
        <v>44654.478831018518</v>
      </c>
      <c r="B7790" s="23" t="s">
        <v>100</v>
      </c>
      <c r="C7790" s="23" t="s">
        <v>9930</v>
      </c>
      <c r="D7790" s="23" t="s">
        <v>8927</v>
      </c>
      <c r="E7790" s="23" t="s">
        <v>1</v>
      </c>
      <c r="F7790" s="23" t="s">
        <v>7</v>
      </c>
      <c r="G7790" s="23" t="s">
        <v>975</v>
      </c>
      <c r="H7790" s="2" t="s">
        <v>7730</v>
      </c>
      <c r="I7790" s="23" t="s">
        <v>7966</v>
      </c>
      <c r="J7790" s="23" t="s">
        <v>958</v>
      </c>
      <c r="K7790" s="23" t="s">
        <v>9712</v>
      </c>
      <c r="L7790" s="23" t="s">
        <v>9538</v>
      </c>
      <c r="M7790" s="23">
        <f>YEAR(Tabla2[[#This Row],[Fecha de creación]])</f>
        <v>2022</v>
      </c>
      <c r="N7790" s="23">
        <f>MONTH(Tabla2[[#This Row],[Fecha de creación]])</f>
        <v>4</v>
      </c>
    </row>
    <row r="7791" spans="1:14" x14ac:dyDescent="0.25">
      <c r="A7791" s="26">
        <v>44654.574907407405</v>
      </c>
      <c r="B7791" s="23" t="s">
        <v>100</v>
      </c>
      <c r="C7791" s="23" t="s">
        <v>9931</v>
      </c>
      <c r="D7791" s="23" t="s">
        <v>30</v>
      </c>
      <c r="E7791" s="23" t="s">
        <v>1</v>
      </c>
      <c r="F7791" s="23" t="s">
        <v>7</v>
      </c>
      <c r="G7791" s="23" t="s">
        <v>975</v>
      </c>
      <c r="H7791" s="2" t="s">
        <v>8535</v>
      </c>
      <c r="I7791" s="23" t="s">
        <v>6004</v>
      </c>
      <c r="J7791" s="23"/>
      <c r="K7791" s="23" t="s">
        <v>9712</v>
      </c>
      <c r="L7791" s="23" t="s">
        <v>9538</v>
      </c>
      <c r="M7791" s="23">
        <f>YEAR(Tabla2[[#This Row],[Fecha de creación]])</f>
        <v>2022</v>
      </c>
      <c r="N7791" s="23">
        <f>MONTH(Tabla2[[#This Row],[Fecha de creación]])</f>
        <v>4</v>
      </c>
    </row>
    <row r="7792" spans="1:14" x14ac:dyDescent="0.25">
      <c r="A7792" s="26">
        <v>44654.576689814814</v>
      </c>
      <c r="B7792" s="23" t="s">
        <v>100</v>
      </c>
      <c r="C7792" s="23" t="s">
        <v>9932</v>
      </c>
      <c r="D7792" s="23" t="s">
        <v>110</v>
      </c>
      <c r="E7792" s="23" t="s">
        <v>1</v>
      </c>
      <c r="F7792" s="23" t="s">
        <v>7</v>
      </c>
      <c r="G7792" s="23" t="s">
        <v>975</v>
      </c>
      <c r="H7792" s="2" t="s">
        <v>7731</v>
      </c>
      <c r="I7792" s="23" t="s">
        <v>6004</v>
      </c>
      <c r="J7792" s="23"/>
      <c r="K7792" s="23" t="s">
        <v>9712</v>
      </c>
      <c r="L7792" s="23" t="s">
        <v>9538</v>
      </c>
      <c r="M7792" s="23">
        <f>YEAR(Tabla2[[#This Row],[Fecha de creación]])</f>
        <v>2022</v>
      </c>
      <c r="N7792" s="23">
        <f>MONTH(Tabla2[[#This Row],[Fecha de creación]])</f>
        <v>4</v>
      </c>
    </row>
    <row r="7793" spans="1:14" x14ac:dyDescent="0.25">
      <c r="A7793" s="26">
        <v>44654.587210648147</v>
      </c>
      <c r="B7793" s="23" t="s">
        <v>100</v>
      </c>
      <c r="C7793" s="23" t="s">
        <v>9933</v>
      </c>
      <c r="D7793" s="23" t="s">
        <v>3075</v>
      </c>
      <c r="E7793" s="23" t="s">
        <v>1</v>
      </c>
      <c r="F7793" s="23" t="s">
        <v>7</v>
      </c>
      <c r="G7793" s="23" t="s">
        <v>975</v>
      </c>
      <c r="H7793" s="2" t="s">
        <v>8459</v>
      </c>
      <c r="I7793" s="23" t="s">
        <v>6004</v>
      </c>
      <c r="J7793" s="23"/>
      <c r="K7793" s="23" t="s">
        <v>9712</v>
      </c>
      <c r="L7793" s="23" t="s">
        <v>9538</v>
      </c>
      <c r="M7793" s="23">
        <f>YEAR(Tabla2[[#This Row],[Fecha de creación]])</f>
        <v>2022</v>
      </c>
      <c r="N7793" s="23">
        <f>MONTH(Tabla2[[#This Row],[Fecha de creación]])</f>
        <v>4</v>
      </c>
    </row>
    <row r="7794" spans="1:14" x14ac:dyDescent="0.25">
      <c r="A7794" s="26">
        <v>44654.599456018521</v>
      </c>
      <c r="B7794" s="23" t="s">
        <v>100</v>
      </c>
      <c r="C7794" s="23" t="s">
        <v>9934</v>
      </c>
      <c r="D7794" s="23" t="s">
        <v>8927</v>
      </c>
      <c r="E7794" s="23" t="s">
        <v>1</v>
      </c>
      <c r="F7794" s="23" t="s">
        <v>7</v>
      </c>
      <c r="G7794" s="23" t="s">
        <v>975</v>
      </c>
      <c r="H7794" s="2" t="s">
        <v>7730</v>
      </c>
      <c r="I7794" s="23" t="s">
        <v>7966</v>
      </c>
      <c r="J7794" s="23" t="s">
        <v>958</v>
      </c>
      <c r="K7794" s="23" t="s">
        <v>9712</v>
      </c>
      <c r="L7794" s="23" t="s">
        <v>9538</v>
      </c>
      <c r="M7794" s="23">
        <f>YEAR(Tabla2[[#This Row],[Fecha de creación]])</f>
        <v>2022</v>
      </c>
      <c r="N7794" s="23">
        <f>MONTH(Tabla2[[#This Row],[Fecha de creación]])</f>
        <v>4</v>
      </c>
    </row>
    <row r="7795" spans="1:14" x14ac:dyDescent="0.25">
      <c r="A7795" s="26">
        <v>44655.416875000003</v>
      </c>
      <c r="B7795" s="23" t="s">
        <v>189</v>
      </c>
      <c r="C7795" s="23" t="s">
        <v>9937</v>
      </c>
      <c r="D7795" s="23" t="s">
        <v>9938</v>
      </c>
      <c r="E7795" s="23" t="s">
        <v>1</v>
      </c>
      <c r="F7795" s="23" t="s">
        <v>2</v>
      </c>
      <c r="G7795" s="23" t="s">
        <v>1551</v>
      </c>
      <c r="H7795" s="2" t="s">
        <v>7737</v>
      </c>
      <c r="I7795" s="23" t="s">
        <v>7205</v>
      </c>
      <c r="J7795" s="23" t="s">
        <v>59</v>
      </c>
      <c r="K7795" s="23" t="s">
        <v>9536</v>
      </c>
      <c r="L7795" s="23" t="s">
        <v>9539</v>
      </c>
      <c r="M7795" s="23">
        <f>YEAR(Tabla2[[#This Row],[Fecha de creación]])</f>
        <v>2022</v>
      </c>
      <c r="N7795" s="23">
        <f>MONTH(Tabla2[[#This Row],[Fecha de creación]])</f>
        <v>4</v>
      </c>
    </row>
    <row r="7796" spans="1:14" x14ac:dyDescent="0.25">
      <c r="A7796" s="26">
        <v>44655.440879629627</v>
      </c>
      <c r="B7796" s="23" t="s">
        <v>0</v>
      </c>
      <c r="C7796" s="23" t="s">
        <v>9939</v>
      </c>
      <c r="D7796" s="23" t="s">
        <v>440</v>
      </c>
      <c r="E7796" s="23" t="s">
        <v>1</v>
      </c>
      <c r="F7796" s="23" t="s">
        <v>7</v>
      </c>
      <c r="G7796" s="23" t="s">
        <v>975</v>
      </c>
      <c r="H7796" s="2" t="s">
        <v>7723</v>
      </c>
      <c r="I7796" s="23" t="s">
        <v>9483</v>
      </c>
      <c r="J7796" s="23"/>
      <c r="K7796" s="23" t="s">
        <v>9712</v>
      </c>
      <c r="L7796" s="23" t="s">
        <v>9538</v>
      </c>
      <c r="M7796" s="23">
        <f>YEAR(Tabla2[[#This Row],[Fecha de creación]])</f>
        <v>2022</v>
      </c>
      <c r="N7796" s="23">
        <f>MONTH(Tabla2[[#This Row],[Fecha de creación]])</f>
        <v>4</v>
      </c>
    </row>
    <row r="7797" spans="1:14" x14ac:dyDescent="0.25">
      <c r="A7797" s="26">
        <v>44655.454664351855</v>
      </c>
      <c r="B7797" s="23" t="s">
        <v>189</v>
      </c>
      <c r="C7797" s="23" t="s">
        <v>9940</v>
      </c>
      <c r="D7797" s="23" t="s">
        <v>7096</v>
      </c>
      <c r="E7797" s="23" t="s">
        <v>1</v>
      </c>
      <c r="F7797" s="23" t="s">
        <v>7</v>
      </c>
      <c r="G7797" s="23" t="s">
        <v>975</v>
      </c>
      <c r="H7797" s="2" t="s">
        <v>7722</v>
      </c>
      <c r="I7797" s="23" t="s">
        <v>4486</v>
      </c>
      <c r="J7797" s="23" t="s">
        <v>59</v>
      </c>
      <c r="K7797" s="23" t="s">
        <v>9712</v>
      </c>
      <c r="L7797" s="23" t="s">
        <v>9538</v>
      </c>
      <c r="M7797" s="23">
        <f>YEAR(Tabla2[[#This Row],[Fecha de creación]])</f>
        <v>2022</v>
      </c>
      <c r="N7797" s="23">
        <f>MONTH(Tabla2[[#This Row],[Fecha de creación]])</f>
        <v>4</v>
      </c>
    </row>
    <row r="7798" spans="1:14" x14ac:dyDescent="0.25">
      <c r="A7798" s="26">
        <v>44655.459826388891</v>
      </c>
      <c r="B7798" s="23" t="s">
        <v>56</v>
      </c>
      <c r="C7798" s="23" t="s">
        <v>9941</v>
      </c>
      <c r="D7798" s="23" t="s">
        <v>7547</v>
      </c>
      <c r="E7798" s="23" t="s">
        <v>1</v>
      </c>
      <c r="F7798" s="23" t="s">
        <v>22</v>
      </c>
      <c r="G7798" s="23" t="s">
        <v>975</v>
      </c>
      <c r="H7798" s="2" t="s">
        <v>7734</v>
      </c>
      <c r="I7798" s="23" t="s">
        <v>4517</v>
      </c>
      <c r="J7798" s="23" t="s">
        <v>59</v>
      </c>
      <c r="K7798" s="23" t="s">
        <v>9712</v>
      </c>
      <c r="L7798" s="23" t="s">
        <v>9538</v>
      </c>
      <c r="M7798" s="23">
        <f>YEAR(Tabla2[[#This Row],[Fecha de creación]])</f>
        <v>2022</v>
      </c>
      <c r="N7798" s="23">
        <f>MONTH(Tabla2[[#This Row],[Fecha de creación]])</f>
        <v>4</v>
      </c>
    </row>
    <row r="7799" spans="1:14" x14ac:dyDescent="0.25">
      <c r="A7799" s="26">
        <v>44655.483726851853</v>
      </c>
      <c r="B7799" s="23" t="s">
        <v>19</v>
      </c>
      <c r="C7799" s="23" t="s">
        <v>9942</v>
      </c>
      <c r="D7799" s="23" t="s">
        <v>9943</v>
      </c>
      <c r="E7799" s="23" t="s">
        <v>1</v>
      </c>
      <c r="F7799" s="23" t="s">
        <v>7</v>
      </c>
      <c r="G7799" s="23" t="s">
        <v>975</v>
      </c>
      <c r="H7799" s="2" t="s">
        <v>8559</v>
      </c>
      <c r="I7799" s="23" t="s">
        <v>23</v>
      </c>
      <c r="J7799" s="23"/>
      <c r="K7799" s="23" t="s">
        <v>9712</v>
      </c>
      <c r="L7799" s="23" t="s">
        <v>9538</v>
      </c>
      <c r="M7799" s="23">
        <f>YEAR(Tabla2[[#This Row],[Fecha de creación]])</f>
        <v>2022</v>
      </c>
      <c r="N7799" s="23">
        <f>MONTH(Tabla2[[#This Row],[Fecha de creación]])</f>
        <v>4</v>
      </c>
    </row>
    <row r="7800" spans="1:14" x14ac:dyDescent="0.25">
      <c r="A7800" s="26">
        <v>44655.487858796296</v>
      </c>
      <c r="B7800" s="23" t="s">
        <v>19</v>
      </c>
      <c r="C7800" s="23" t="s">
        <v>9944</v>
      </c>
      <c r="D7800" s="23" t="s">
        <v>9945</v>
      </c>
      <c r="E7800" s="23" t="s">
        <v>1</v>
      </c>
      <c r="F7800" s="23" t="s">
        <v>22</v>
      </c>
      <c r="G7800" s="23" t="s">
        <v>975</v>
      </c>
      <c r="H7800" s="2" t="s">
        <v>7744</v>
      </c>
      <c r="I7800" s="23" t="s">
        <v>23</v>
      </c>
      <c r="J7800" s="23"/>
      <c r="K7800" s="23" t="s">
        <v>9712</v>
      </c>
      <c r="L7800" s="23" t="s">
        <v>9538</v>
      </c>
      <c r="M7800" s="23">
        <f>YEAR(Tabla2[[#This Row],[Fecha de creación]])</f>
        <v>2022</v>
      </c>
      <c r="N7800" s="23">
        <f>MONTH(Tabla2[[#This Row],[Fecha de creación]])</f>
        <v>4</v>
      </c>
    </row>
    <row r="7801" spans="1:14" x14ac:dyDescent="0.25">
      <c r="A7801" s="26">
        <v>44655.512766203705</v>
      </c>
      <c r="B7801" s="23" t="s">
        <v>189</v>
      </c>
      <c r="C7801" s="23" t="s">
        <v>9946</v>
      </c>
      <c r="D7801" s="23" t="s">
        <v>7547</v>
      </c>
      <c r="E7801" s="23" t="s">
        <v>1</v>
      </c>
      <c r="F7801" s="23" t="s">
        <v>22</v>
      </c>
      <c r="G7801" s="23" t="s">
        <v>975</v>
      </c>
      <c r="H7801" s="2" t="s">
        <v>7734</v>
      </c>
      <c r="I7801" s="23" t="s">
        <v>4486</v>
      </c>
      <c r="J7801" s="23" t="s">
        <v>59</v>
      </c>
      <c r="K7801" s="23" t="s">
        <v>9712</v>
      </c>
      <c r="L7801" s="23" t="s">
        <v>9538</v>
      </c>
      <c r="M7801" s="23">
        <f>YEAR(Tabla2[[#This Row],[Fecha de creación]])</f>
        <v>2022</v>
      </c>
      <c r="N7801" s="23">
        <f>MONTH(Tabla2[[#This Row],[Fecha de creación]])</f>
        <v>4</v>
      </c>
    </row>
    <row r="7802" spans="1:14" x14ac:dyDescent="0.25">
      <c r="A7802" s="26">
        <v>44655.518321759257</v>
      </c>
      <c r="B7802" s="23" t="s">
        <v>0</v>
      </c>
      <c r="C7802" s="23" t="s">
        <v>9947</v>
      </c>
      <c r="D7802" s="23" t="s">
        <v>440</v>
      </c>
      <c r="E7802" s="23" t="s">
        <v>1</v>
      </c>
      <c r="F7802" s="23" t="s">
        <v>7</v>
      </c>
      <c r="G7802" s="23" t="s">
        <v>3</v>
      </c>
      <c r="H7802" s="2" t="s">
        <v>7723</v>
      </c>
      <c r="I7802" s="23" t="s">
        <v>9483</v>
      </c>
      <c r="J7802" s="23"/>
      <c r="K7802" s="23" t="s">
        <v>9712</v>
      </c>
      <c r="L7802" s="23" t="s">
        <v>9539</v>
      </c>
      <c r="M7802" s="23">
        <f>YEAR(Tabla2[[#This Row],[Fecha de creación]])</f>
        <v>2022</v>
      </c>
      <c r="N7802" s="23">
        <f>MONTH(Tabla2[[#This Row],[Fecha de creación]])</f>
        <v>4</v>
      </c>
    </row>
    <row r="7803" spans="1:14" x14ac:dyDescent="0.25">
      <c r="A7803" s="26">
        <v>44655.520416666666</v>
      </c>
      <c r="B7803" s="23" t="s">
        <v>0</v>
      </c>
      <c r="C7803" s="23" t="s">
        <v>9948</v>
      </c>
      <c r="D7803" s="23" t="s">
        <v>6</v>
      </c>
      <c r="E7803" s="23" t="s">
        <v>1</v>
      </c>
      <c r="F7803" s="23" t="s">
        <v>7</v>
      </c>
      <c r="G7803" s="23" t="s">
        <v>3</v>
      </c>
      <c r="H7803" s="2" t="s">
        <v>7722</v>
      </c>
      <c r="I7803" s="23" t="s">
        <v>9483</v>
      </c>
      <c r="J7803" s="23"/>
      <c r="K7803" s="23" t="s">
        <v>9712</v>
      </c>
      <c r="L7803" s="23" t="s">
        <v>9539</v>
      </c>
      <c r="M7803" s="23">
        <f>YEAR(Tabla2[[#This Row],[Fecha de creación]])</f>
        <v>2022</v>
      </c>
      <c r="N7803" s="23">
        <f>MONTH(Tabla2[[#This Row],[Fecha de creación]])</f>
        <v>4</v>
      </c>
    </row>
    <row r="7804" spans="1:14" x14ac:dyDescent="0.25">
      <c r="A7804" s="26">
        <v>44655.528831018521</v>
      </c>
      <c r="B7804" s="23" t="s">
        <v>56</v>
      </c>
      <c r="C7804" s="23" t="s">
        <v>9949</v>
      </c>
      <c r="D7804" s="23" t="s">
        <v>9950</v>
      </c>
      <c r="E7804" s="23" t="s">
        <v>1</v>
      </c>
      <c r="F7804" s="23" t="s">
        <v>7</v>
      </c>
      <c r="G7804" s="23" t="s">
        <v>1551</v>
      </c>
      <c r="H7804" s="2" t="s">
        <v>7721</v>
      </c>
      <c r="I7804" s="23" t="s">
        <v>7129</v>
      </c>
      <c r="J7804" s="23" t="s">
        <v>59</v>
      </c>
      <c r="K7804" s="23" t="s">
        <v>9712</v>
      </c>
      <c r="L7804" s="23" t="s">
        <v>9539</v>
      </c>
      <c r="M7804" s="23">
        <f>YEAR(Tabla2[[#This Row],[Fecha de creación]])</f>
        <v>2022</v>
      </c>
      <c r="N7804" s="23">
        <f>MONTH(Tabla2[[#This Row],[Fecha de creación]])</f>
        <v>4</v>
      </c>
    </row>
    <row r="7805" spans="1:14" x14ac:dyDescent="0.25">
      <c r="A7805" s="26">
        <v>44655.679178240738</v>
      </c>
      <c r="B7805" s="23" t="s">
        <v>0</v>
      </c>
      <c r="C7805" s="23" t="s">
        <v>9951</v>
      </c>
      <c r="D7805" s="23" t="s">
        <v>6</v>
      </c>
      <c r="E7805" s="23" t="s">
        <v>1</v>
      </c>
      <c r="F7805" s="23" t="s">
        <v>7</v>
      </c>
      <c r="G7805" s="23" t="s">
        <v>3</v>
      </c>
      <c r="H7805" s="2" t="s">
        <v>7722</v>
      </c>
      <c r="I7805" s="23" t="s">
        <v>9483</v>
      </c>
      <c r="J7805" s="23"/>
      <c r="K7805" s="23" t="s">
        <v>9712</v>
      </c>
      <c r="L7805" s="23" t="s">
        <v>9539</v>
      </c>
      <c r="M7805" s="23">
        <f>YEAR(Tabla2[[#This Row],[Fecha de creación]])</f>
        <v>2022</v>
      </c>
      <c r="N7805" s="23">
        <f>MONTH(Tabla2[[#This Row],[Fecha de creación]])</f>
        <v>4</v>
      </c>
    </row>
    <row r="7806" spans="1:14" x14ac:dyDescent="0.25">
      <c r="A7806" s="26">
        <v>44655.684363425928</v>
      </c>
      <c r="B7806" s="23" t="s">
        <v>0</v>
      </c>
      <c r="C7806" s="23" t="s">
        <v>9952</v>
      </c>
      <c r="D7806" s="23" t="s">
        <v>223</v>
      </c>
      <c r="E7806" s="23" t="s">
        <v>1</v>
      </c>
      <c r="F7806" s="23" t="s">
        <v>7</v>
      </c>
      <c r="G7806" s="23" t="s">
        <v>975</v>
      </c>
      <c r="H7806" s="2" t="s">
        <v>7721</v>
      </c>
      <c r="I7806" s="23" t="s">
        <v>5999</v>
      </c>
      <c r="J7806" s="23"/>
      <c r="K7806" s="23" t="s">
        <v>9712</v>
      </c>
      <c r="L7806" s="23" t="s">
        <v>9539</v>
      </c>
      <c r="M7806" s="23">
        <f>YEAR(Tabla2[[#This Row],[Fecha de creación]])</f>
        <v>2022</v>
      </c>
      <c r="N7806" s="23">
        <f>MONTH(Tabla2[[#This Row],[Fecha de creación]])</f>
        <v>4</v>
      </c>
    </row>
    <row r="7807" spans="1:14" x14ac:dyDescent="0.25">
      <c r="A7807" s="26">
        <v>44655.688171296293</v>
      </c>
      <c r="B7807" s="23" t="s">
        <v>0</v>
      </c>
      <c r="C7807" s="23" t="s">
        <v>9953</v>
      </c>
      <c r="D7807" s="23" t="s">
        <v>982</v>
      </c>
      <c r="E7807" s="23" t="s">
        <v>1</v>
      </c>
      <c r="F7807" s="23" t="s">
        <v>22</v>
      </c>
      <c r="G7807" s="23" t="s">
        <v>975</v>
      </c>
      <c r="H7807" s="2" t="s">
        <v>8893</v>
      </c>
      <c r="I7807" s="23" t="s">
        <v>9483</v>
      </c>
      <c r="J7807" s="23"/>
      <c r="K7807" s="23" t="s">
        <v>9712</v>
      </c>
      <c r="L7807" s="23" t="s">
        <v>9538</v>
      </c>
      <c r="M7807" s="23">
        <f>YEAR(Tabla2[[#This Row],[Fecha de creación]])</f>
        <v>2022</v>
      </c>
      <c r="N7807" s="23">
        <f>MONTH(Tabla2[[#This Row],[Fecha de creación]])</f>
        <v>4</v>
      </c>
    </row>
    <row r="7808" spans="1:14" x14ac:dyDescent="0.25">
      <c r="A7808" s="26">
        <v>44655.68922453704</v>
      </c>
      <c r="B7808" s="23" t="s">
        <v>0</v>
      </c>
      <c r="C7808" s="23" t="s">
        <v>9954</v>
      </c>
      <c r="D7808" s="23" t="s">
        <v>982</v>
      </c>
      <c r="E7808" s="23" t="s">
        <v>1</v>
      </c>
      <c r="F7808" s="23" t="s">
        <v>22</v>
      </c>
      <c r="G7808" s="23" t="s">
        <v>975</v>
      </c>
      <c r="H7808" s="2" t="s">
        <v>8893</v>
      </c>
      <c r="I7808" s="23" t="s">
        <v>9483</v>
      </c>
      <c r="J7808" s="23"/>
      <c r="K7808" s="23" t="s">
        <v>9712</v>
      </c>
      <c r="L7808" s="23" t="s">
        <v>9538</v>
      </c>
      <c r="M7808" s="23">
        <f>YEAR(Tabla2[[#This Row],[Fecha de creación]])</f>
        <v>2022</v>
      </c>
      <c r="N7808" s="23">
        <f>MONTH(Tabla2[[#This Row],[Fecha de creación]])</f>
        <v>4</v>
      </c>
    </row>
    <row r="7809" spans="1:14" x14ac:dyDescent="0.25">
      <c r="A7809" s="26">
        <v>44655.691180555557</v>
      </c>
      <c r="B7809" s="23" t="s">
        <v>100</v>
      </c>
      <c r="C7809" s="23" t="s">
        <v>9955</v>
      </c>
      <c r="D7809" s="23" t="s">
        <v>982</v>
      </c>
      <c r="E7809" s="23" t="s">
        <v>1</v>
      </c>
      <c r="F7809" s="23" t="s">
        <v>22</v>
      </c>
      <c r="G7809" s="23" t="s">
        <v>975</v>
      </c>
      <c r="H7809" s="2" t="s">
        <v>8893</v>
      </c>
      <c r="I7809" s="23" t="s">
        <v>9485</v>
      </c>
      <c r="J7809" s="23"/>
      <c r="K7809" s="23" t="s">
        <v>9712</v>
      </c>
      <c r="L7809" s="23" t="s">
        <v>9538</v>
      </c>
      <c r="M7809" s="23">
        <f>YEAR(Tabla2[[#This Row],[Fecha de creación]])</f>
        <v>2022</v>
      </c>
      <c r="N7809" s="23">
        <f>MONTH(Tabla2[[#This Row],[Fecha de creación]])</f>
        <v>4</v>
      </c>
    </row>
    <row r="7810" spans="1:14" x14ac:dyDescent="0.25">
      <c r="A7810" s="26">
        <v>44655.709085648145</v>
      </c>
      <c r="B7810" s="23" t="s">
        <v>0</v>
      </c>
      <c r="C7810" s="23" t="s">
        <v>9956</v>
      </c>
      <c r="D7810" s="23" t="s">
        <v>9957</v>
      </c>
      <c r="E7810" s="23" t="s">
        <v>1</v>
      </c>
      <c r="F7810" s="23" t="s">
        <v>7</v>
      </c>
      <c r="G7810" s="23" t="s">
        <v>1551</v>
      </c>
      <c r="H7810" s="2" t="s">
        <v>8198</v>
      </c>
      <c r="I7810" s="23" t="s">
        <v>9226</v>
      </c>
      <c r="J7810" s="23"/>
      <c r="K7810" s="23" t="s">
        <v>9712</v>
      </c>
      <c r="L7810" s="23" t="s">
        <v>9539</v>
      </c>
      <c r="M7810" s="23">
        <f>YEAR(Tabla2[[#This Row],[Fecha de creación]])</f>
        <v>2022</v>
      </c>
      <c r="N7810" s="23">
        <f>MONTH(Tabla2[[#This Row],[Fecha de creación]])</f>
        <v>4</v>
      </c>
    </row>
    <row r="7811" spans="1:14" x14ac:dyDescent="0.25">
      <c r="A7811" s="26">
        <v>44656.398310185185</v>
      </c>
      <c r="B7811" s="23" t="s">
        <v>56</v>
      </c>
      <c r="C7811" s="23" t="s">
        <v>9958</v>
      </c>
      <c r="D7811" s="23" t="s">
        <v>586</v>
      </c>
      <c r="E7811" s="23" t="s">
        <v>1</v>
      </c>
      <c r="F7811" s="23" t="s">
        <v>22</v>
      </c>
      <c r="G7811" s="23" t="s">
        <v>975</v>
      </c>
      <c r="H7811" s="2" t="s">
        <v>7742</v>
      </c>
      <c r="I7811" s="23" t="s">
        <v>4517</v>
      </c>
      <c r="J7811" s="23" t="s">
        <v>59</v>
      </c>
      <c r="K7811" s="23" t="s">
        <v>9712</v>
      </c>
      <c r="L7811" s="23" t="s">
        <v>9538</v>
      </c>
      <c r="M7811" s="23">
        <f>YEAR(Tabla2[[#This Row],[Fecha de creación]])</f>
        <v>2022</v>
      </c>
      <c r="N7811" s="23">
        <f>MONTH(Tabla2[[#This Row],[Fecha de creación]])</f>
        <v>4</v>
      </c>
    </row>
    <row r="7812" spans="1:14" x14ac:dyDescent="0.25">
      <c r="A7812" s="26">
        <v>44656.418067129627</v>
      </c>
      <c r="B7812" s="23" t="s">
        <v>189</v>
      </c>
      <c r="C7812" s="23" t="s">
        <v>9959</v>
      </c>
      <c r="D7812" s="23" t="s">
        <v>7351</v>
      </c>
      <c r="E7812" s="23" t="s">
        <v>1</v>
      </c>
      <c r="F7812" s="23" t="s">
        <v>7</v>
      </c>
      <c r="G7812" s="23" t="s">
        <v>975</v>
      </c>
      <c r="H7812" s="2" t="s">
        <v>8459</v>
      </c>
      <c r="I7812" s="23" t="s">
        <v>7338</v>
      </c>
      <c r="J7812" s="23" t="s">
        <v>958</v>
      </c>
      <c r="K7812" s="23" t="s">
        <v>9712</v>
      </c>
      <c r="L7812" s="23" t="s">
        <v>9539</v>
      </c>
      <c r="M7812" s="23">
        <f>YEAR(Tabla2[[#This Row],[Fecha de creación]])</f>
        <v>2022</v>
      </c>
      <c r="N7812" s="23">
        <f>MONTH(Tabla2[[#This Row],[Fecha de creación]])</f>
        <v>4</v>
      </c>
    </row>
    <row r="7813" spans="1:14" x14ac:dyDescent="0.25">
      <c r="A7813" s="26">
        <v>44656.419606481482</v>
      </c>
      <c r="B7813" s="23" t="s">
        <v>189</v>
      </c>
      <c r="C7813" s="23" t="s">
        <v>9960</v>
      </c>
      <c r="D7813" s="23" t="s">
        <v>7351</v>
      </c>
      <c r="E7813" s="23" t="s">
        <v>1</v>
      </c>
      <c r="F7813" s="23" t="s">
        <v>7</v>
      </c>
      <c r="G7813" s="23" t="s">
        <v>975</v>
      </c>
      <c r="H7813" s="2" t="s">
        <v>8459</v>
      </c>
      <c r="I7813" s="23" t="s">
        <v>7338</v>
      </c>
      <c r="J7813" s="23" t="s">
        <v>958</v>
      </c>
      <c r="K7813" s="23" t="s">
        <v>9712</v>
      </c>
      <c r="L7813" s="23" t="s">
        <v>9539</v>
      </c>
      <c r="M7813" s="23">
        <f>YEAR(Tabla2[[#This Row],[Fecha de creación]])</f>
        <v>2022</v>
      </c>
      <c r="N7813" s="23">
        <f>MONTH(Tabla2[[#This Row],[Fecha de creación]])</f>
        <v>4</v>
      </c>
    </row>
    <row r="7814" spans="1:14" x14ac:dyDescent="0.25">
      <c r="A7814" s="26">
        <v>44656.471215277779</v>
      </c>
      <c r="B7814" s="23" t="s">
        <v>189</v>
      </c>
      <c r="C7814" s="23" t="s">
        <v>9961</v>
      </c>
      <c r="D7814" s="23" t="s">
        <v>9962</v>
      </c>
      <c r="E7814" s="23" t="s">
        <v>1</v>
      </c>
      <c r="F7814" s="23" t="s">
        <v>22</v>
      </c>
      <c r="G7814" s="23" t="s">
        <v>975</v>
      </c>
      <c r="H7814" s="2" t="s">
        <v>7734</v>
      </c>
      <c r="I7814" s="23" t="s">
        <v>4486</v>
      </c>
      <c r="J7814" s="23" t="s">
        <v>59</v>
      </c>
      <c r="K7814" s="23" t="s">
        <v>9712</v>
      </c>
      <c r="L7814" s="23" t="s">
        <v>9538</v>
      </c>
      <c r="M7814" s="23">
        <f>YEAR(Tabla2[[#This Row],[Fecha de creación]])</f>
        <v>2022</v>
      </c>
      <c r="N7814" s="23">
        <f>MONTH(Tabla2[[#This Row],[Fecha de creación]])</f>
        <v>4</v>
      </c>
    </row>
    <row r="7815" spans="1:14" x14ac:dyDescent="0.25">
      <c r="A7815" s="26">
        <v>44656.627256944441</v>
      </c>
      <c r="B7815" s="23" t="s">
        <v>19</v>
      </c>
      <c r="C7815" s="23" t="s">
        <v>9963</v>
      </c>
      <c r="D7815" s="23" t="s">
        <v>9964</v>
      </c>
      <c r="E7815" s="23" t="s">
        <v>1</v>
      </c>
      <c r="F7815" s="23" t="s">
        <v>22</v>
      </c>
      <c r="G7815" s="23" t="s">
        <v>975</v>
      </c>
      <c r="H7815" s="2" t="s">
        <v>7744</v>
      </c>
      <c r="I7815" s="23" t="s">
        <v>23</v>
      </c>
      <c r="J7815" s="23"/>
      <c r="K7815" s="23" t="s">
        <v>9712</v>
      </c>
      <c r="L7815" s="23" t="s">
        <v>9538</v>
      </c>
      <c r="M7815" s="23">
        <f>YEAR(Tabla2[[#This Row],[Fecha de creación]])</f>
        <v>2022</v>
      </c>
      <c r="N7815" s="23">
        <f>MONTH(Tabla2[[#This Row],[Fecha de creación]])</f>
        <v>4</v>
      </c>
    </row>
    <row r="7816" spans="1:14" x14ac:dyDescent="0.25">
      <c r="A7816" s="26">
        <v>44656.63490740741</v>
      </c>
      <c r="B7816" s="23" t="s">
        <v>19</v>
      </c>
      <c r="C7816" s="23" t="s">
        <v>9965</v>
      </c>
      <c r="D7816" s="23" t="s">
        <v>9966</v>
      </c>
      <c r="E7816" s="23" t="s">
        <v>1</v>
      </c>
      <c r="F7816" s="23" t="s">
        <v>22</v>
      </c>
      <c r="G7816" s="23" t="s">
        <v>975</v>
      </c>
      <c r="H7816" s="2" t="s">
        <v>7744</v>
      </c>
      <c r="I7816" s="23" t="s">
        <v>23</v>
      </c>
      <c r="J7816" s="23"/>
      <c r="K7816" s="23" t="s">
        <v>9712</v>
      </c>
      <c r="L7816" s="23" t="s">
        <v>9538</v>
      </c>
      <c r="M7816" s="23">
        <f>YEAR(Tabla2[[#This Row],[Fecha de creación]])</f>
        <v>2022</v>
      </c>
      <c r="N7816" s="23">
        <f>MONTH(Tabla2[[#This Row],[Fecha de creación]])</f>
        <v>4</v>
      </c>
    </row>
    <row r="7817" spans="1:14" x14ac:dyDescent="0.25">
      <c r="A7817" s="26">
        <v>44656.635185185187</v>
      </c>
      <c r="B7817" s="23" t="s">
        <v>56</v>
      </c>
      <c r="C7817" s="23" t="s">
        <v>9967</v>
      </c>
      <c r="D7817" s="23" t="s">
        <v>7351</v>
      </c>
      <c r="E7817" s="23" t="s">
        <v>1</v>
      </c>
      <c r="F7817" s="23" t="s">
        <v>7</v>
      </c>
      <c r="G7817" s="23" t="s">
        <v>975</v>
      </c>
      <c r="H7817" s="2" t="s">
        <v>8459</v>
      </c>
      <c r="I7817" s="23" t="s">
        <v>7342</v>
      </c>
      <c r="J7817" s="23" t="s">
        <v>958</v>
      </c>
      <c r="K7817" s="23" t="s">
        <v>9712</v>
      </c>
      <c r="L7817" s="23" t="s">
        <v>9539</v>
      </c>
      <c r="M7817" s="23">
        <f>YEAR(Tabla2[[#This Row],[Fecha de creación]])</f>
        <v>2022</v>
      </c>
      <c r="N7817" s="23">
        <f>MONTH(Tabla2[[#This Row],[Fecha de creación]])</f>
        <v>4</v>
      </c>
    </row>
    <row r="7818" spans="1:14" x14ac:dyDescent="0.25">
      <c r="A7818" s="26">
        <v>44656.685486111113</v>
      </c>
      <c r="B7818" s="23" t="s">
        <v>19</v>
      </c>
      <c r="C7818" s="23" t="s">
        <v>9968</v>
      </c>
      <c r="D7818" s="23" t="s">
        <v>9969</v>
      </c>
      <c r="E7818" s="23" t="s">
        <v>1</v>
      </c>
      <c r="F7818" s="23" t="s">
        <v>7</v>
      </c>
      <c r="G7818" s="23" t="s">
        <v>975</v>
      </c>
      <c r="H7818" s="2" t="s">
        <v>7744</v>
      </c>
      <c r="I7818" s="23" t="s">
        <v>23</v>
      </c>
      <c r="J7818" s="23"/>
      <c r="K7818" s="23" t="s">
        <v>9712</v>
      </c>
      <c r="L7818" s="23" t="s">
        <v>9538</v>
      </c>
      <c r="M7818" s="23">
        <f>YEAR(Tabla2[[#This Row],[Fecha de creación]])</f>
        <v>2022</v>
      </c>
      <c r="N7818" s="23">
        <f>MONTH(Tabla2[[#This Row],[Fecha de creación]])</f>
        <v>4</v>
      </c>
    </row>
    <row r="7819" spans="1:14" x14ac:dyDescent="0.25">
      <c r="A7819" s="26">
        <v>44656.709131944444</v>
      </c>
      <c r="B7819" s="23" t="s">
        <v>0</v>
      </c>
      <c r="C7819" s="23" t="s">
        <v>9970</v>
      </c>
      <c r="D7819" s="23" t="s">
        <v>9971</v>
      </c>
      <c r="E7819" s="23" t="s">
        <v>1</v>
      </c>
      <c r="F7819" s="23" t="s">
        <v>7</v>
      </c>
      <c r="G7819" s="23" t="s">
        <v>3</v>
      </c>
      <c r="H7819" s="2" t="s">
        <v>7748</v>
      </c>
      <c r="I7819" s="23" t="s">
        <v>9483</v>
      </c>
      <c r="J7819" s="23"/>
      <c r="K7819" s="23" t="s">
        <v>9712</v>
      </c>
      <c r="L7819" s="23" t="s">
        <v>9539</v>
      </c>
      <c r="M7819" s="23">
        <f>YEAR(Tabla2[[#This Row],[Fecha de creación]])</f>
        <v>2022</v>
      </c>
      <c r="N7819" s="23">
        <f>MONTH(Tabla2[[#This Row],[Fecha de creación]])</f>
        <v>4</v>
      </c>
    </row>
    <row r="7820" spans="1:14" x14ac:dyDescent="0.25">
      <c r="A7820" s="26">
        <v>44657.385023148148</v>
      </c>
      <c r="B7820" s="23" t="s">
        <v>189</v>
      </c>
      <c r="C7820" s="23" t="s">
        <v>9972</v>
      </c>
      <c r="D7820" s="23" t="s">
        <v>7351</v>
      </c>
      <c r="E7820" s="23" t="s">
        <v>1</v>
      </c>
      <c r="F7820" s="23" t="s">
        <v>7</v>
      </c>
      <c r="G7820" s="23" t="s">
        <v>3</v>
      </c>
      <c r="H7820" s="2" t="s">
        <v>8459</v>
      </c>
      <c r="I7820" s="23" t="s">
        <v>7338</v>
      </c>
      <c r="J7820" s="23" t="s">
        <v>958</v>
      </c>
      <c r="K7820" s="23" t="s">
        <v>9712</v>
      </c>
      <c r="L7820" s="23" t="s">
        <v>9539</v>
      </c>
      <c r="M7820" s="23">
        <f>YEAR(Tabla2[[#This Row],[Fecha de creación]])</f>
        <v>2022</v>
      </c>
      <c r="N7820" s="23">
        <f>MONTH(Tabla2[[#This Row],[Fecha de creación]])</f>
        <v>4</v>
      </c>
    </row>
    <row r="7821" spans="1:14" x14ac:dyDescent="0.25">
      <c r="A7821" s="26">
        <v>44657.410173611112</v>
      </c>
      <c r="B7821" s="23" t="s">
        <v>189</v>
      </c>
      <c r="C7821" s="23" t="s">
        <v>9973</v>
      </c>
      <c r="D7821" s="23" t="s">
        <v>7351</v>
      </c>
      <c r="E7821" s="23" t="s">
        <v>1</v>
      </c>
      <c r="F7821" s="23" t="s">
        <v>7</v>
      </c>
      <c r="G7821" s="23" t="s">
        <v>975</v>
      </c>
      <c r="H7821" s="2" t="s">
        <v>8459</v>
      </c>
      <c r="I7821" s="23" t="s">
        <v>7338</v>
      </c>
      <c r="J7821" s="23" t="s">
        <v>958</v>
      </c>
      <c r="K7821" s="23" t="s">
        <v>9712</v>
      </c>
      <c r="L7821" s="23" t="s">
        <v>9538</v>
      </c>
      <c r="M7821" s="23">
        <f>YEAR(Tabla2[[#This Row],[Fecha de creación]])</f>
        <v>2022</v>
      </c>
      <c r="N7821" s="23">
        <f>MONTH(Tabla2[[#This Row],[Fecha de creación]])</f>
        <v>4</v>
      </c>
    </row>
    <row r="7822" spans="1:14" x14ac:dyDescent="0.25">
      <c r="A7822" s="26">
        <v>44657.472418981481</v>
      </c>
      <c r="B7822" s="23" t="s">
        <v>0</v>
      </c>
      <c r="C7822" s="23" t="s">
        <v>9974</v>
      </c>
      <c r="D7822" s="23" t="s">
        <v>6</v>
      </c>
      <c r="E7822" s="23" t="s">
        <v>1</v>
      </c>
      <c r="F7822" s="23" t="s">
        <v>7</v>
      </c>
      <c r="G7822" s="23" t="s">
        <v>975</v>
      </c>
      <c r="H7822" s="2" t="s">
        <v>7722</v>
      </c>
      <c r="I7822" s="23" t="s">
        <v>5999</v>
      </c>
      <c r="J7822" s="23"/>
      <c r="K7822" s="23" t="s">
        <v>9712</v>
      </c>
      <c r="L7822" s="23" t="s">
        <v>9538</v>
      </c>
      <c r="M7822" s="23">
        <f>YEAR(Tabla2[[#This Row],[Fecha de creación]])</f>
        <v>2022</v>
      </c>
      <c r="N7822" s="23">
        <f>MONTH(Tabla2[[#This Row],[Fecha de creación]])</f>
        <v>4</v>
      </c>
    </row>
    <row r="7823" spans="1:14" x14ac:dyDescent="0.25">
      <c r="A7823" s="26">
        <v>44657.565358796295</v>
      </c>
      <c r="B7823" s="23" t="s">
        <v>100</v>
      </c>
      <c r="C7823" s="23" t="s">
        <v>9975</v>
      </c>
      <c r="D7823" s="23" t="s">
        <v>382</v>
      </c>
      <c r="E7823" s="23" t="s">
        <v>1</v>
      </c>
      <c r="F7823" s="23" t="s">
        <v>7</v>
      </c>
      <c r="G7823" s="23" t="s">
        <v>975</v>
      </c>
      <c r="H7823" s="2" t="s">
        <v>7723</v>
      </c>
      <c r="I7823" s="23" t="s">
        <v>6004</v>
      </c>
      <c r="J7823" s="23"/>
      <c r="K7823" s="23" t="s">
        <v>9712</v>
      </c>
      <c r="L7823" s="23" t="s">
        <v>9538</v>
      </c>
      <c r="M7823" s="23">
        <f>YEAR(Tabla2[[#This Row],[Fecha de creación]])</f>
        <v>2022</v>
      </c>
      <c r="N7823" s="23">
        <f>MONTH(Tabla2[[#This Row],[Fecha de creación]])</f>
        <v>4</v>
      </c>
    </row>
    <row r="7824" spans="1:14" x14ac:dyDescent="0.25">
      <c r="A7824" s="26">
        <v>44657.567395833335</v>
      </c>
      <c r="B7824" s="23" t="s">
        <v>100</v>
      </c>
      <c r="C7824" s="23" t="s">
        <v>9976</v>
      </c>
      <c r="D7824" s="23" t="s">
        <v>382</v>
      </c>
      <c r="E7824" s="23" t="s">
        <v>1</v>
      </c>
      <c r="F7824" s="23" t="s">
        <v>7</v>
      </c>
      <c r="G7824" s="23" t="s">
        <v>3</v>
      </c>
      <c r="H7824" s="2" t="s">
        <v>7723</v>
      </c>
      <c r="I7824" s="23" t="s">
        <v>6004</v>
      </c>
      <c r="J7824" s="23"/>
      <c r="K7824" s="23" t="s">
        <v>9712</v>
      </c>
      <c r="L7824" s="23" t="s">
        <v>9539</v>
      </c>
      <c r="M7824" s="23">
        <f>YEAR(Tabla2[[#This Row],[Fecha de creación]])</f>
        <v>2022</v>
      </c>
      <c r="N7824" s="23">
        <f>MONTH(Tabla2[[#This Row],[Fecha de creación]])</f>
        <v>4</v>
      </c>
    </row>
    <row r="7825" spans="1:14" x14ac:dyDescent="0.25">
      <c r="A7825" s="26">
        <v>44657.570543981485</v>
      </c>
      <c r="B7825" s="23" t="s">
        <v>19</v>
      </c>
      <c r="C7825" s="23" t="s">
        <v>9977</v>
      </c>
      <c r="D7825" s="23" t="s">
        <v>9978</v>
      </c>
      <c r="E7825" s="23" t="s">
        <v>1</v>
      </c>
      <c r="F7825" s="23" t="s">
        <v>7</v>
      </c>
      <c r="G7825" s="23" t="s">
        <v>975</v>
      </c>
      <c r="H7825" s="2" t="s">
        <v>7744</v>
      </c>
      <c r="I7825" s="23" t="s">
        <v>23</v>
      </c>
      <c r="J7825" s="23"/>
      <c r="K7825" s="23" t="s">
        <v>9712</v>
      </c>
      <c r="L7825" s="23" t="s">
        <v>9538</v>
      </c>
      <c r="M7825" s="23">
        <f>YEAR(Tabla2[[#This Row],[Fecha de creación]])</f>
        <v>2022</v>
      </c>
      <c r="N7825" s="23">
        <f>MONTH(Tabla2[[#This Row],[Fecha de creación]])</f>
        <v>4</v>
      </c>
    </row>
    <row r="7826" spans="1:14" x14ac:dyDescent="0.25">
      <c r="A7826" s="26">
        <v>44657.600104166668</v>
      </c>
      <c r="B7826" s="23" t="s">
        <v>19</v>
      </c>
      <c r="C7826" s="23" t="s">
        <v>9979</v>
      </c>
      <c r="D7826" s="23" t="s">
        <v>9980</v>
      </c>
      <c r="E7826" s="23" t="s">
        <v>1</v>
      </c>
      <c r="F7826" s="23" t="s">
        <v>22</v>
      </c>
      <c r="G7826" s="23" t="s">
        <v>975</v>
      </c>
      <c r="H7826" s="2" t="s">
        <v>7764</v>
      </c>
      <c r="I7826" s="23" t="s">
        <v>23</v>
      </c>
      <c r="J7826" s="23"/>
      <c r="K7826" s="23" t="s">
        <v>9712</v>
      </c>
      <c r="L7826" s="23" t="s">
        <v>9538</v>
      </c>
      <c r="M7826" s="23">
        <f>YEAR(Tabla2[[#This Row],[Fecha de creación]])</f>
        <v>2022</v>
      </c>
      <c r="N7826" s="23">
        <f>MONTH(Tabla2[[#This Row],[Fecha de creación]])</f>
        <v>4</v>
      </c>
    </row>
    <row r="7827" spans="1:14" x14ac:dyDescent="0.25">
      <c r="A7827" s="26">
        <v>44657.613715277781</v>
      </c>
      <c r="B7827" s="23" t="s">
        <v>0</v>
      </c>
      <c r="C7827" s="23" t="s">
        <v>9981</v>
      </c>
      <c r="D7827" s="23" t="s">
        <v>6</v>
      </c>
      <c r="E7827" s="23" t="s">
        <v>1</v>
      </c>
      <c r="F7827" s="23" t="s">
        <v>7</v>
      </c>
      <c r="G7827" s="23" t="s">
        <v>3</v>
      </c>
      <c r="H7827" s="2" t="s">
        <v>7722</v>
      </c>
      <c r="I7827" s="23" t="s">
        <v>9483</v>
      </c>
      <c r="J7827" s="23"/>
      <c r="K7827" s="23" t="s">
        <v>9712</v>
      </c>
      <c r="L7827" s="23" t="s">
        <v>9539</v>
      </c>
      <c r="M7827" s="23">
        <f>YEAR(Tabla2[[#This Row],[Fecha de creación]])</f>
        <v>2022</v>
      </c>
      <c r="N7827" s="23">
        <f>MONTH(Tabla2[[#This Row],[Fecha de creación]])</f>
        <v>4</v>
      </c>
    </row>
    <row r="7828" spans="1:14" x14ac:dyDescent="0.25">
      <c r="A7828" s="26">
        <v>44657.616307870368</v>
      </c>
      <c r="B7828" s="23" t="s">
        <v>0</v>
      </c>
      <c r="C7828" s="23" t="s">
        <v>9982</v>
      </c>
      <c r="D7828" s="23" t="s">
        <v>982</v>
      </c>
      <c r="E7828" s="23" t="s">
        <v>1</v>
      </c>
      <c r="F7828" s="23" t="s">
        <v>22</v>
      </c>
      <c r="G7828" s="23" t="s">
        <v>3</v>
      </c>
      <c r="H7828" s="2" t="s">
        <v>8893</v>
      </c>
      <c r="I7828" s="23" t="s">
        <v>9483</v>
      </c>
      <c r="J7828" s="23"/>
      <c r="K7828" s="23" t="s">
        <v>9712</v>
      </c>
      <c r="L7828" s="23" t="s">
        <v>9539</v>
      </c>
      <c r="M7828" s="23">
        <f>YEAR(Tabla2[[#This Row],[Fecha de creación]])</f>
        <v>2022</v>
      </c>
      <c r="N7828" s="23">
        <f>MONTH(Tabla2[[#This Row],[Fecha de creación]])</f>
        <v>4</v>
      </c>
    </row>
    <row r="7829" spans="1:14" x14ac:dyDescent="0.25">
      <c r="A7829" s="26">
        <v>44657.617094907408</v>
      </c>
      <c r="B7829" s="23" t="s">
        <v>0</v>
      </c>
      <c r="C7829" s="23" t="s">
        <v>9983</v>
      </c>
      <c r="D7829" s="23" t="s">
        <v>982</v>
      </c>
      <c r="E7829" s="23" t="s">
        <v>1</v>
      </c>
      <c r="F7829" s="23" t="s">
        <v>22</v>
      </c>
      <c r="G7829" s="23" t="s">
        <v>975</v>
      </c>
      <c r="H7829" s="2" t="s">
        <v>8893</v>
      </c>
      <c r="I7829" s="23" t="s">
        <v>9483</v>
      </c>
      <c r="J7829" s="23"/>
      <c r="K7829" s="23" t="s">
        <v>9712</v>
      </c>
      <c r="L7829" s="23" t="s">
        <v>9538</v>
      </c>
      <c r="M7829" s="23">
        <f>YEAR(Tabla2[[#This Row],[Fecha de creación]])</f>
        <v>2022</v>
      </c>
      <c r="N7829" s="23">
        <f>MONTH(Tabla2[[#This Row],[Fecha de creación]])</f>
        <v>4</v>
      </c>
    </row>
    <row r="7830" spans="1:14" x14ac:dyDescent="0.25">
      <c r="A7830" s="26">
        <v>44657.619641203702</v>
      </c>
      <c r="B7830" s="23" t="s">
        <v>0</v>
      </c>
      <c r="C7830" s="23" t="s">
        <v>9984</v>
      </c>
      <c r="D7830" s="23" t="s">
        <v>223</v>
      </c>
      <c r="E7830" s="23" t="s">
        <v>1</v>
      </c>
      <c r="F7830" s="23" t="s">
        <v>7</v>
      </c>
      <c r="G7830" s="23" t="s">
        <v>3</v>
      </c>
      <c r="H7830" s="2" t="s">
        <v>7725</v>
      </c>
      <c r="I7830" s="23" t="s">
        <v>9483</v>
      </c>
      <c r="J7830" s="23"/>
      <c r="K7830" s="23" t="s">
        <v>9712</v>
      </c>
      <c r="L7830" s="23" t="s">
        <v>9539</v>
      </c>
      <c r="M7830" s="23">
        <f>YEAR(Tabla2[[#This Row],[Fecha de creación]])</f>
        <v>2022</v>
      </c>
      <c r="N7830" s="23">
        <f>MONTH(Tabla2[[#This Row],[Fecha de creación]])</f>
        <v>4</v>
      </c>
    </row>
    <row r="7831" spans="1:14" x14ac:dyDescent="0.25">
      <c r="A7831" s="26">
        <v>44657.6483912037</v>
      </c>
      <c r="B7831" s="23" t="s">
        <v>0</v>
      </c>
      <c r="C7831" s="23" t="s">
        <v>9985</v>
      </c>
      <c r="D7831" s="23" t="s">
        <v>9986</v>
      </c>
      <c r="E7831" s="23" t="s">
        <v>1</v>
      </c>
      <c r="F7831" s="23" t="s">
        <v>2</v>
      </c>
      <c r="G7831" s="23" t="s">
        <v>975</v>
      </c>
      <c r="H7831" s="2" t="s">
        <v>7738</v>
      </c>
      <c r="I7831" s="23" t="s">
        <v>976</v>
      </c>
      <c r="J7831" s="23"/>
      <c r="K7831" s="23" t="s">
        <v>9712</v>
      </c>
      <c r="L7831" s="23" t="s">
        <v>9538</v>
      </c>
      <c r="M7831" s="23">
        <f>YEAR(Tabla2[[#This Row],[Fecha de creación]])</f>
        <v>2022</v>
      </c>
      <c r="N7831" s="23">
        <f>MONTH(Tabla2[[#This Row],[Fecha de creación]])</f>
        <v>4</v>
      </c>
    </row>
    <row r="7832" spans="1:14" x14ac:dyDescent="0.25">
      <c r="A7832" s="26">
        <v>44657.665243055555</v>
      </c>
      <c r="B7832" s="23" t="s">
        <v>19</v>
      </c>
      <c r="C7832" s="23" t="s">
        <v>9987</v>
      </c>
      <c r="D7832" s="23" t="s">
        <v>9988</v>
      </c>
      <c r="E7832" s="23" t="s">
        <v>1</v>
      </c>
      <c r="F7832" s="23" t="s">
        <v>7</v>
      </c>
      <c r="G7832" s="23" t="s">
        <v>3</v>
      </c>
      <c r="H7832" s="2" t="s">
        <v>7722</v>
      </c>
      <c r="I7832" s="23" t="s">
        <v>23</v>
      </c>
      <c r="J7832" s="23"/>
      <c r="K7832" s="23" t="s">
        <v>9712</v>
      </c>
      <c r="L7832" s="23" t="s">
        <v>9538</v>
      </c>
      <c r="M7832" s="23">
        <f>YEAR(Tabla2[[#This Row],[Fecha de creación]])</f>
        <v>2022</v>
      </c>
      <c r="N7832" s="23">
        <f>MONTH(Tabla2[[#This Row],[Fecha de creación]])</f>
        <v>4</v>
      </c>
    </row>
    <row r="7833" spans="1:14" x14ac:dyDescent="0.25">
      <c r="A7833" s="26">
        <v>44657.68855324074</v>
      </c>
      <c r="B7833" s="23" t="s">
        <v>0</v>
      </c>
      <c r="C7833" s="23" t="s">
        <v>9989</v>
      </c>
      <c r="D7833" s="23" t="s">
        <v>8927</v>
      </c>
      <c r="E7833" s="23" t="s">
        <v>1</v>
      </c>
      <c r="F7833" s="23" t="s">
        <v>7</v>
      </c>
      <c r="G7833" s="23" t="s">
        <v>975</v>
      </c>
      <c r="H7833" s="2" t="s">
        <v>7730</v>
      </c>
      <c r="I7833" s="23" t="s">
        <v>7680</v>
      </c>
      <c r="J7833" s="23" t="s">
        <v>958</v>
      </c>
      <c r="K7833" s="23" t="s">
        <v>9712</v>
      </c>
      <c r="L7833" s="23" t="s">
        <v>9538</v>
      </c>
      <c r="M7833" s="23">
        <f>YEAR(Tabla2[[#This Row],[Fecha de creación]])</f>
        <v>2022</v>
      </c>
      <c r="N7833" s="23">
        <f>MONTH(Tabla2[[#This Row],[Fecha de creación]])</f>
        <v>4</v>
      </c>
    </row>
    <row r="7834" spans="1:14" x14ac:dyDescent="0.25">
      <c r="A7834" s="26">
        <v>44657.691655092596</v>
      </c>
      <c r="B7834" s="23" t="s">
        <v>0</v>
      </c>
      <c r="C7834" s="23" t="s">
        <v>9990</v>
      </c>
      <c r="D7834" s="23" t="s">
        <v>8927</v>
      </c>
      <c r="E7834" s="23" t="s">
        <v>1</v>
      </c>
      <c r="F7834" s="23" t="s">
        <v>7</v>
      </c>
      <c r="G7834" s="23" t="s">
        <v>975</v>
      </c>
      <c r="H7834" s="2" t="s">
        <v>7730</v>
      </c>
      <c r="I7834" s="23" t="s">
        <v>7680</v>
      </c>
      <c r="J7834" s="23" t="s">
        <v>958</v>
      </c>
      <c r="K7834" s="23" t="s">
        <v>9712</v>
      </c>
      <c r="L7834" s="23" t="s">
        <v>9538</v>
      </c>
      <c r="M7834" s="23">
        <f>YEAR(Tabla2[[#This Row],[Fecha de creación]])</f>
        <v>2022</v>
      </c>
      <c r="N7834" s="23">
        <f>MONTH(Tabla2[[#This Row],[Fecha de creación]])</f>
        <v>4</v>
      </c>
    </row>
    <row r="7835" spans="1:14" x14ac:dyDescent="0.25">
      <c r="A7835" s="26">
        <v>44657.693090277775</v>
      </c>
      <c r="B7835" s="23" t="s">
        <v>19</v>
      </c>
      <c r="C7835" s="23" t="s">
        <v>9991</v>
      </c>
      <c r="D7835" s="23" t="s">
        <v>9992</v>
      </c>
      <c r="E7835" s="23" t="s">
        <v>1</v>
      </c>
      <c r="F7835" s="23" t="s">
        <v>7</v>
      </c>
      <c r="G7835" s="23" t="s">
        <v>975</v>
      </c>
      <c r="H7835" s="2" t="s">
        <v>8559</v>
      </c>
      <c r="I7835" s="23" t="s">
        <v>23</v>
      </c>
      <c r="J7835" s="23"/>
      <c r="K7835" s="23" t="s">
        <v>9712</v>
      </c>
      <c r="L7835" s="23" t="s">
        <v>9538</v>
      </c>
      <c r="M7835" s="23">
        <f>YEAR(Tabla2[[#This Row],[Fecha de creación]])</f>
        <v>2022</v>
      </c>
      <c r="N7835" s="23">
        <f>MONTH(Tabla2[[#This Row],[Fecha de creación]])</f>
        <v>4</v>
      </c>
    </row>
    <row r="7836" spans="1:14" x14ac:dyDescent="0.25">
      <c r="A7836" s="26">
        <v>44657.713460648149</v>
      </c>
      <c r="B7836" s="23" t="s">
        <v>100</v>
      </c>
      <c r="C7836" s="23" t="s">
        <v>9993</v>
      </c>
      <c r="D7836" s="23" t="s">
        <v>6</v>
      </c>
      <c r="E7836" s="23" t="s">
        <v>1</v>
      </c>
      <c r="F7836" s="23" t="s">
        <v>7</v>
      </c>
      <c r="G7836" s="23" t="s">
        <v>975</v>
      </c>
      <c r="H7836" s="2" t="s">
        <v>7722</v>
      </c>
      <c r="I7836" s="23" t="s">
        <v>9485</v>
      </c>
      <c r="J7836" s="23"/>
      <c r="K7836" s="23" t="s">
        <v>9712</v>
      </c>
      <c r="L7836" s="23" t="s">
        <v>9538</v>
      </c>
      <c r="M7836" s="23">
        <f>YEAR(Tabla2[[#This Row],[Fecha de creación]])</f>
        <v>2022</v>
      </c>
      <c r="N7836" s="23">
        <f>MONTH(Tabla2[[#This Row],[Fecha de creación]])</f>
        <v>4</v>
      </c>
    </row>
    <row r="7837" spans="1:14" x14ac:dyDescent="0.25">
      <c r="A7837" s="26">
        <v>44657.715798611112</v>
      </c>
      <c r="B7837" s="23" t="s">
        <v>19</v>
      </c>
      <c r="C7837" s="23" t="s">
        <v>9994</v>
      </c>
      <c r="D7837" s="23" t="s">
        <v>9995</v>
      </c>
      <c r="E7837" s="23" t="s">
        <v>1</v>
      </c>
      <c r="F7837" s="23" t="s">
        <v>7</v>
      </c>
      <c r="G7837" s="23" t="s">
        <v>975</v>
      </c>
      <c r="H7837" s="2" t="s">
        <v>7730</v>
      </c>
      <c r="I7837" s="23" t="s">
        <v>23</v>
      </c>
      <c r="J7837" s="23"/>
      <c r="K7837" s="23" t="s">
        <v>9712</v>
      </c>
      <c r="L7837" s="23" t="s">
        <v>9538</v>
      </c>
      <c r="M7837" s="23">
        <f>YEAR(Tabla2[[#This Row],[Fecha de creación]])</f>
        <v>2022</v>
      </c>
      <c r="N7837" s="23">
        <f>MONTH(Tabla2[[#This Row],[Fecha de creación]])</f>
        <v>4</v>
      </c>
    </row>
    <row r="7838" spans="1:14" x14ac:dyDescent="0.25">
      <c r="A7838" s="26">
        <v>44657.720682870371</v>
      </c>
      <c r="B7838" s="23" t="s">
        <v>0</v>
      </c>
      <c r="C7838" s="23" t="s">
        <v>9996</v>
      </c>
      <c r="D7838" s="23" t="s">
        <v>872</v>
      </c>
      <c r="E7838" s="23" t="s">
        <v>1</v>
      </c>
      <c r="F7838" s="23" t="s">
        <v>7</v>
      </c>
      <c r="G7838" s="23" t="s">
        <v>3</v>
      </c>
      <c r="H7838" s="2" t="s">
        <v>7748</v>
      </c>
      <c r="I7838" s="23" t="s">
        <v>5999</v>
      </c>
      <c r="J7838" s="23"/>
      <c r="K7838" s="23" t="s">
        <v>9712</v>
      </c>
      <c r="L7838" s="23" t="s">
        <v>9539</v>
      </c>
      <c r="M7838" s="23">
        <f>YEAR(Tabla2[[#This Row],[Fecha de creación]])</f>
        <v>2022</v>
      </c>
      <c r="N7838" s="23">
        <f>MONTH(Tabla2[[#This Row],[Fecha de creación]])</f>
        <v>4</v>
      </c>
    </row>
    <row r="7839" spans="1:14" x14ac:dyDescent="0.25">
      <c r="A7839" s="26">
        <v>44658.080960648149</v>
      </c>
      <c r="B7839" s="23" t="s">
        <v>0</v>
      </c>
      <c r="C7839" s="23" t="s">
        <v>9997</v>
      </c>
      <c r="D7839" s="23" t="s">
        <v>9998</v>
      </c>
      <c r="E7839" s="23" t="s">
        <v>1</v>
      </c>
      <c r="F7839" s="23" t="s">
        <v>2</v>
      </c>
      <c r="G7839" s="23" t="s">
        <v>975</v>
      </c>
      <c r="H7839" s="2" t="s">
        <v>7738</v>
      </c>
      <c r="I7839" s="23" t="s">
        <v>976</v>
      </c>
      <c r="J7839" s="23"/>
      <c r="K7839" s="23" t="s">
        <v>9712</v>
      </c>
      <c r="L7839" s="23" t="s">
        <v>9538</v>
      </c>
      <c r="M7839" s="23">
        <f>YEAR(Tabla2[[#This Row],[Fecha de creación]])</f>
        <v>2022</v>
      </c>
      <c r="N7839" s="23">
        <f>MONTH(Tabla2[[#This Row],[Fecha de creación]])</f>
        <v>4</v>
      </c>
    </row>
    <row r="7840" spans="1:14" x14ac:dyDescent="0.25">
      <c r="A7840" s="26">
        <v>44658.457881944443</v>
      </c>
      <c r="B7840" s="23" t="s">
        <v>56</v>
      </c>
      <c r="C7840" s="23" t="s">
        <v>9999</v>
      </c>
      <c r="D7840" s="23" t="s">
        <v>586</v>
      </c>
      <c r="E7840" s="23" t="s">
        <v>1</v>
      </c>
      <c r="F7840" s="23" t="s">
        <v>22</v>
      </c>
      <c r="G7840" s="23" t="s">
        <v>975</v>
      </c>
      <c r="H7840" s="2" t="s">
        <v>7748</v>
      </c>
      <c r="I7840" s="23" t="s">
        <v>4517</v>
      </c>
      <c r="J7840" s="23" t="s">
        <v>59</v>
      </c>
      <c r="K7840" s="23" t="s">
        <v>9712</v>
      </c>
      <c r="L7840" s="23" t="s">
        <v>9538</v>
      </c>
      <c r="M7840" s="23">
        <f>YEAR(Tabla2[[#This Row],[Fecha de creación]])</f>
        <v>2022</v>
      </c>
      <c r="N7840" s="23">
        <f>MONTH(Tabla2[[#This Row],[Fecha de creación]])</f>
        <v>4</v>
      </c>
    </row>
    <row r="7841" spans="1:14" x14ac:dyDescent="0.25">
      <c r="A7841" s="26">
        <v>44658.493622685186</v>
      </c>
      <c r="B7841" s="23" t="s">
        <v>189</v>
      </c>
      <c r="C7841" s="23" t="s">
        <v>10000</v>
      </c>
      <c r="D7841" s="23" t="s">
        <v>172</v>
      </c>
      <c r="E7841" s="23" t="s">
        <v>1</v>
      </c>
      <c r="F7841" s="23" t="s">
        <v>7</v>
      </c>
      <c r="G7841" s="23" t="s">
        <v>1551</v>
      </c>
      <c r="H7841" s="2" t="s">
        <v>7721</v>
      </c>
      <c r="I7841" s="23" t="s">
        <v>7205</v>
      </c>
      <c r="J7841" s="23" t="s">
        <v>59</v>
      </c>
      <c r="K7841" s="23" t="s">
        <v>9712</v>
      </c>
      <c r="L7841" s="23" t="s">
        <v>9539</v>
      </c>
      <c r="M7841" s="23">
        <f>YEAR(Tabla2[[#This Row],[Fecha de creación]])</f>
        <v>2022</v>
      </c>
      <c r="N7841" s="23">
        <f>MONTH(Tabla2[[#This Row],[Fecha de creación]])</f>
        <v>4</v>
      </c>
    </row>
    <row r="7842" spans="1:14" x14ac:dyDescent="0.25">
      <c r="A7842" s="26">
        <v>44658.54179398148</v>
      </c>
      <c r="B7842" s="23" t="s">
        <v>189</v>
      </c>
      <c r="C7842" s="23" t="s">
        <v>10001</v>
      </c>
      <c r="D7842" s="23" t="s">
        <v>520</v>
      </c>
      <c r="E7842" s="23" t="s">
        <v>1</v>
      </c>
      <c r="F7842" s="23" t="s">
        <v>2</v>
      </c>
      <c r="G7842" s="23" t="s">
        <v>1551</v>
      </c>
      <c r="H7842" s="2" t="s">
        <v>7737</v>
      </c>
      <c r="I7842" s="23" t="s">
        <v>7205</v>
      </c>
      <c r="J7842" s="23" t="s">
        <v>958</v>
      </c>
      <c r="K7842" s="23" t="s">
        <v>9712</v>
      </c>
      <c r="L7842" s="23" t="s">
        <v>9539</v>
      </c>
      <c r="M7842" s="23">
        <f>YEAR(Tabla2[[#This Row],[Fecha de creación]])</f>
        <v>2022</v>
      </c>
      <c r="N7842" s="23">
        <f>MONTH(Tabla2[[#This Row],[Fecha de creación]])</f>
        <v>4</v>
      </c>
    </row>
    <row r="7843" spans="1:14" x14ac:dyDescent="0.25">
      <c r="A7843" s="26">
        <v>44658.563298611109</v>
      </c>
      <c r="B7843" s="23" t="s">
        <v>189</v>
      </c>
      <c r="C7843" s="23" t="s">
        <v>10002</v>
      </c>
      <c r="D7843" s="23" t="s">
        <v>4281</v>
      </c>
      <c r="E7843" s="23" t="s">
        <v>1</v>
      </c>
      <c r="F7843" s="23" t="s">
        <v>7</v>
      </c>
      <c r="G7843" s="23" t="s">
        <v>975</v>
      </c>
      <c r="H7843" s="2" t="s">
        <v>7722</v>
      </c>
      <c r="I7843" s="23" t="s">
        <v>7338</v>
      </c>
      <c r="J7843" s="23" t="s">
        <v>59</v>
      </c>
      <c r="K7843" s="23" t="s">
        <v>9712</v>
      </c>
      <c r="L7843" s="23" t="s">
        <v>9538</v>
      </c>
      <c r="M7843" s="23">
        <f>YEAR(Tabla2[[#This Row],[Fecha de creación]])</f>
        <v>2022</v>
      </c>
      <c r="N7843" s="23">
        <f>MONTH(Tabla2[[#This Row],[Fecha de creación]])</f>
        <v>4</v>
      </c>
    </row>
    <row r="7844" spans="1:14" x14ac:dyDescent="0.25">
      <c r="A7844" s="26">
        <v>44658.564664351848</v>
      </c>
      <c r="B7844" s="23" t="s">
        <v>0</v>
      </c>
      <c r="C7844" s="23" t="s">
        <v>10003</v>
      </c>
      <c r="D7844" s="23" t="s">
        <v>6</v>
      </c>
      <c r="E7844" s="23" t="s">
        <v>1</v>
      </c>
      <c r="F7844" s="23" t="s">
        <v>7</v>
      </c>
      <c r="G7844" s="23" t="s">
        <v>975</v>
      </c>
      <c r="H7844" s="2" t="s">
        <v>7722</v>
      </c>
      <c r="I7844" s="23" t="s">
        <v>9483</v>
      </c>
      <c r="J7844" s="23"/>
      <c r="K7844" s="23" t="s">
        <v>9712</v>
      </c>
      <c r="L7844" s="23" t="s">
        <v>9538</v>
      </c>
      <c r="M7844" s="23">
        <f>YEAR(Tabla2[[#This Row],[Fecha de creación]])</f>
        <v>2022</v>
      </c>
      <c r="N7844" s="23">
        <f>MONTH(Tabla2[[#This Row],[Fecha de creación]])</f>
        <v>4</v>
      </c>
    </row>
    <row r="7845" spans="1:14" x14ac:dyDescent="0.25">
      <c r="A7845" s="26">
        <v>44658.565601851849</v>
      </c>
      <c r="B7845" s="23" t="s">
        <v>189</v>
      </c>
      <c r="C7845" s="23" t="s">
        <v>10004</v>
      </c>
      <c r="D7845" s="23" t="s">
        <v>131</v>
      </c>
      <c r="E7845" s="23" t="s">
        <v>1</v>
      </c>
      <c r="F7845" s="23" t="s">
        <v>7</v>
      </c>
      <c r="G7845" s="23" t="s">
        <v>975</v>
      </c>
      <c r="H7845" s="2" t="s">
        <v>7728</v>
      </c>
      <c r="I7845" s="23" t="s">
        <v>7338</v>
      </c>
      <c r="J7845" s="23" t="s">
        <v>59</v>
      </c>
      <c r="K7845" s="23" t="s">
        <v>9712</v>
      </c>
      <c r="L7845" s="23" t="s">
        <v>9538</v>
      </c>
      <c r="M7845" s="23">
        <f>YEAR(Tabla2[[#This Row],[Fecha de creación]])</f>
        <v>2022</v>
      </c>
      <c r="N7845" s="23">
        <f>MONTH(Tabla2[[#This Row],[Fecha de creación]])</f>
        <v>4</v>
      </c>
    </row>
    <row r="7846" spans="1:14" x14ac:dyDescent="0.25">
      <c r="A7846" s="26">
        <v>44658.587511574071</v>
      </c>
      <c r="B7846" s="23" t="s">
        <v>0</v>
      </c>
      <c r="C7846" s="23" t="s">
        <v>10005</v>
      </c>
      <c r="D7846" s="23" t="s">
        <v>440</v>
      </c>
      <c r="E7846" s="23" t="s">
        <v>1</v>
      </c>
      <c r="F7846" s="23" t="s">
        <v>7</v>
      </c>
      <c r="G7846" s="23" t="s">
        <v>975</v>
      </c>
      <c r="H7846" s="2" t="s">
        <v>7723</v>
      </c>
      <c r="I7846" s="23" t="s">
        <v>9483</v>
      </c>
      <c r="J7846" s="23"/>
      <c r="K7846" s="23" t="s">
        <v>9712</v>
      </c>
      <c r="L7846" s="23" t="s">
        <v>9538</v>
      </c>
      <c r="M7846" s="23">
        <f>YEAR(Tabla2[[#This Row],[Fecha de creación]])</f>
        <v>2022</v>
      </c>
      <c r="N7846" s="23">
        <f>MONTH(Tabla2[[#This Row],[Fecha de creación]])</f>
        <v>4</v>
      </c>
    </row>
    <row r="7847" spans="1:14" x14ac:dyDescent="0.25">
      <c r="A7847" s="26">
        <v>44658.625208333331</v>
      </c>
      <c r="B7847" s="23" t="s">
        <v>0</v>
      </c>
      <c r="C7847" s="23" t="s">
        <v>10006</v>
      </c>
      <c r="D7847" s="23" t="s">
        <v>8927</v>
      </c>
      <c r="E7847" s="23" t="s">
        <v>1</v>
      </c>
      <c r="F7847" s="23" t="s">
        <v>7</v>
      </c>
      <c r="G7847" s="23" t="s">
        <v>975</v>
      </c>
      <c r="H7847" s="2" t="s">
        <v>7730</v>
      </c>
      <c r="I7847" s="23" t="s">
        <v>7966</v>
      </c>
      <c r="J7847" s="23" t="s">
        <v>958</v>
      </c>
      <c r="K7847" s="23" t="s">
        <v>9712</v>
      </c>
      <c r="L7847" s="23" t="s">
        <v>9538</v>
      </c>
      <c r="M7847" s="23">
        <f>YEAR(Tabla2[[#This Row],[Fecha de creación]])</f>
        <v>2022</v>
      </c>
      <c r="N7847" s="23">
        <f>MONTH(Tabla2[[#This Row],[Fecha de creación]])</f>
        <v>4</v>
      </c>
    </row>
    <row r="7848" spans="1:14" x14ac:dyDescent="0.25">
      <c r="A7848" s="26">
        <v>44658.629479166666</v>
      </c>
      <c r="B7848" s="23" t="s">
        <v>0</v>
      </c>
      <c r="C7848" s="23" t="s">
        <v>10007</v>
      </c>
      <c r="D7848" s="23" t="s">
        <v>8927</v>
      </c>
      <c r="E7848" s="23" t="s">
        <v>1</v>
      </c>
      <c r="F7848" s="23" t="s">
        <v>7</v>
      </c>
      <c r="G7848" s="23" t="s">
        <v>975</v>
      </c>
      <c r="H7848" s="2" t="s">
        <v>7730</v>
      </c>
      <c r="I7848" s="23" t="s">
        <v>7966</v>
      </c>
      <c r="J7848" s="23" t="s">
        <v>958</v>
      </c>
      <c r="K7848" s="23" t="s">
        <v>9712</v>
      </c>
      <c r="L7848" s="23" t="s">
        <v>9538</v>
      </c>
      <c r="M7848" s="23">
        <f>YEAR(Tabla2[[#This Row],[Fecha de creación]])</f>
        <v>2022</v>
      </c>
      <c r="N7848" s="23">
        <f>MONTH(Tabla2[[#This Row],[Fecha de creación]])</f>
        <v>4</v>
      </c>
    </row>
    <row r="7849" spans="1:14" x14ac:dyDescent="0.25">
      <c r="A7849" s="26">
        <v>44658.63318287037</v>
      </c>
      <c r="B7849" s="23" t="s">
        <v>0</v>
      </c>
      <c r="C7849" s="23" t="s">
        <v>10008</v>
      </c>
      <c r="D7849" s="23" t="s">
        <v>8927</v>
      </c>
      <c r="E7849" s="23" t="s">
        <v>1</v>
      </c>
      <c r="F7849" s="23" t="s">
        <v>7</v>
      </c>
      <c r="G7849" s="23" t="s">
        <v>975</v>
      </c>
      <c r="H7849" s="2" t="s">
        <v>7730</v>
      </c>
      <c r="I7849" s="23" t="s">
        <v>7966</v>
      </c>
      <c r="J7849" s="23"/>
      <c r="K7849" s="23" t="s">
        <v>9712</v>
      </c>
      <c r="L7849" s="23" t="s">
        <v>9538</v>
      </c>
      <c r="M7849" s="23">
        <f>YEAR(Tabla2[[#This Row],[Fecha de creación]])</f>
        <v>2022</v>
      </c>
      <c r="N7849" s="23">
        <f>MONTH(Tabla2[[#This Row],[Fecha de creación]])</f>
        <v>4</v>
      </c>
    </row>
    <row r="7850" spans="1:14" x14ac:dyDescent="0.25">
      <c r="A7850" s="26">
        <v>44658.639780092592</v>
      </c>
      <c r="B7850" s="23" t="s">
        <v>0</v>
      </c>
      <c r="C7850" s="23" t="s">
        <v>10009</v>
      </c>
      <c r="D7850" s="23" t="s">
        <v>8927</v>
      </c>
      <c r="E7850" s="23" t="s">
        <v>1</v>
      </c>
      <c r="F7850" s="23" t="s">
        <v>7</v>
      </c>
      <c r="G7850" s="23" t="s">
        <v>975</v>
      </c>
      <c r="H7850" s="2" t="s">
        <v>7730</v>
      </c>
      <c r="I7850" s="23" t="s">
        <v>7966</v>
      </c>
      <c r="J7850" s="23" t="s">
        <v>958</v>
      </c>
      <c r="K7850" s="23" t="s">
        <v>9712</v>
      </c>
      <c r="L7850" s="23" t="s">
        <v>9538</v>
      </c>
      <c r="M7850" s="23">
        <f>YEAR(Tabla2[[#This Row],[Fecha de creación]])</f>
        <v>2022</v>
      </c>
      <c r="N7850" s="23">
        <f>MONTH(Tabla2[[#This Row],[Fecha de creación]])</f>
        <v>4</v>
      </c>
    </row>
    <row r="7851" spans="1:14" x14ac:dyDescent="0.25">
      <c r="A7851" s="26">
        <v>44658.642500000002</v>
      </c>
      <c r="B7851" s="23" t="s">
        <v>19</v>
      </c>
      <c r="C7851" s="23" t="s">
        <v>10010</v>
      </c>
      <c r="D7851" s="23" t="s">
        <v>10011</v>
      </c>
      <c r="E7851" s="23" t="s">
        <v>1</v>
      </c>
      <c r="F7851" s="23" t="s">
        <v>7</v>
      </c>
      <c r="G7851" s="23" t="s">
        <v>3</v>
      </c>
      <c r="H7851" s="2" t="s">
        <v>7744</v>
      </c>
      <c r="I7851" s="23" t="s">
        <v>23</v>
      </c>
      <c r="J7851" s="23"/>
      <c r="K7851" s="23" t="s">
        <v>9712</v>
      </c>
      <c r="L7851" s="23" t="s">
        <v>9539</v>
      </c>
      <c r="M7851" s="23">
        <f>YEAR(Tabla2[[#This Row],[Fecha de creación]])</f>
        <v>2022</v>
      </c>
      <c r="N7851" s="23">
        <f>MONTH(Tabla2[[#This Row],[Fecha de creación]])</f>
        <v>4</v>
      </c>
    </row>
    <row r="7852" spans="1:14" x14ac:dyDescent="0.25">
      <c r="A7852" s="26">
        <v>44658.64371527778</v>
      </c>
      <c r="B7852" s="23" t="s">
        <v>0</v>
      </c>
      <c r="C7852" s="23" t="s">
        <v>10012</v>
      </c>
      <c r="D7852" s="23" t="s">
        <v>8927</v>
      </c>
      <c r="E7852" s="23" t="s">
        <v>1</v>
      </c>
      <c r="F7852" s="23" t="s">
        <v>7</v>
      </c>
      <c r="G7852" s="23" t="s">
        <v>975</v>
      </c>
      <c r="H7852" s="2" t="s">
        <v>7730</v>
      </c>
      <c r="I7852" s="23" t="s">
        <v>7680</v>
      </c>
      <c r="J7852" s="23" t="s">
        <v>958</v>
      </c>
      <c r="K7852" s="23" t="s">
        <v>9712</v>
      </c>
      <c r="L7852" s="23" t="s">
        <v>9538</v>
      </c>
      <c r="M7852" s="23">
        <f>YEAR(Tabla2[[#This Row],[Fecha de creación]])</f>
        <v>2022</v>
      </c>
      <c r="N7852" s="23">
        <f>MONTH(Tabla2[[#This Row],[Fecha de creación]])</f>
        <v>4</v>
      </c>
    </row>
    <row r="7853" spans="1:14" x14ac:dyDescent="0.25">
      <c r="A7853" s="26">
        <v>44658.656458333331</v>
      </c>
      <c r="B7853" s="23" t="s">
        <v>0</v>
      </c>
      <c r="C7853" s="23" t="s">
        <v>10013</v>
      </c>
      <c r="D7853" s="23" t="s">
        <v>8927</v>
      </c>
      <c r="E7853" s="23" t="s">
        <v>1</v>
      </c>
      <c r="F7853" s="23" t="s">
        <v>7</v>
      </c>
      <c r="G7853" s="23" t="s">
        <v>975</v>
      </c>
      <c r="H7853" s="2" t="s">
        <v>7730</v>
      </c>
      <c r="I7853" s="23" t="s">
        <v>7680</v>
      </c>
      <c r="J7853" s="23" t="s">
        <v>958</v>
      </c>
      <c r="K7853" s="23" t="s">
        <v>9712</v>
      </c>
      <c r="L7853" s="23" t="s">
        <v>9538</v>
      </c>
      <c r="M7853" s="23">
        <f>YEAR(Tabla2[[#This Row],[Fecha de creación]])</f>
        <v>2022</v>
      </c>
      <c r="N7853" s="23">
        <f>MONTH(Tabla2[[#This Row],[Fecha de creación]])</f>
        <v>4</v>
      </c>
    </row>
    <row r="7854" spans="1:14" x14ac:dyDescent="0.25">
      <c r="A7854" s="26">
        <v>44658.671261574076</v>
      </c>
      <c r="B7854" s="23" t="s">
        <v>0</v>
      </c>
      <c r="C7854" s="23" t="s">
        <v>10014</v>
      </c>
      <c r="D7854" s="23" t="s">
        <v>8927</v>
      </c>
      <c r="E7854" s="23" t="s">
        <v>1</v>
      </c>
      <c r="F7854" s="23" t="s">
        <v>7</v>
      </c>
      <c r="G7854" s="23" t="s">
        <v>975</v>
      </c>
      <c r="H7854" s="2" t="s">
        <v>7730</v>
      </c>
      <c r="I7854" s="23" t="s">
        <v>7680</v>
      </c>
      <c r="J7854" s="23" t="s">
        <v>958</v>
      </c>
      <c r="K7854" s="23" t="s">
        <v>9712</v>
      </c>
      <c r="L7854" s="23" t="s">
        <v>9538</v>
      </c>
      <c r="M7854" s="23">
        <f>YEAR(Tabla2[[#This Row],[Fecha de creación]])</f>
        <v>2022</v>
      </c>
      <c r="N7854" s="23">
        <f>MONTH(Tabla2[[#This Row],[Fecha de creación]])</f>
        <v>4</v>
      </c>
    </row>
    <row r="7855" spans="1:14" x14ac:dyDescent="0.25">
      <c r="A7855" s="26">
        <v>44658.684004629627</v>
      </c>
      <c r="B7855" s="23" t="s">
        <v>0</v>
      </c>
      <c r="C7855" s="23" t="s">
        <v>10015</v>
      </c>
      <c r="D7855" s="23" t="s">
        <v>8927</v>
      </c>
      <c r="E7855" s="23" t="s">
        <v>1</v>
      </c>
      <c r="F7855" s="23" t="s">
        <v>7</v>
      </c>
      <c r="G7855" s="23" t="s">
        <v>975</v>
      </c>
      <c r="H7855" s="2" t="s">
        <v>7730</v>
      </c>
      <c r="I7855" s="23" t="s">
        <v>7680</v>
      </c>
      <c r="J7855" s="23" t="s">
        <v>958</v>
      </c>
      <c r="K7855" s="23" t="s">
        <v>9712</v>
      </c>
      <c r="L7855" s="23" t="s">
        <v>9538</v>
      </c>
      <c r="M7855" s="23">
        <f>YEAR(Tabla2[[#This Row],[Fecha de creación]])</f>
        <v>2022</v>
      </c>
      <c r="N7855" s="23">
        <f>MONTH(Tabla2[[#This Row],[Fecha de creación]])</f>
        <v>4</v>
      </c>
    </row>
    <row r="7856" spans="1:14" x14ac:dyDescent="0.25">
      <c r="A7856" s="26">
        <v>44658.706018518518</v>
      </c>
      <c r="B7856" s="23" t="s">
        <v>19</v>
      </c>
      <c r="C7856" s="23" t="s">
        <v>10016</v>
      </c>
      <c r="D7856" s="23" t="s">
        <v>10011</v>
      </c>
      <c r="E7856" s="23" t="s">
        <v>1</v>
      </c>
      <c r="F7856" s="23" t="s">
        <v>7</v>
      </c>
      <c r="G7856" s="23" t="s">
        <v>3</v>
      </c>
      <c r="H7856" s="2" t="s">
        <v>7744</v>
      </c>
      <c r="I7856" s="23" t="s">
        <v>23</v>
      </c>
      <c r="J7856" s="23"/>
      <c r="K7856" s="23" t="s">
        <v>9712</v>
      </c>
      <c r="L7856" s="23" t="s">
        <v>9539</v>
      </c>
      <c r="M7856" s="23">
        <f>YEAR(Tabla2[[#This Row],[Fecha de creación]])</f>
        <v>2022</v>
      </c>
      <c r="N7856" s="23">
        <f>MONTH(Tabla2[[#This Row],[Fecha de creación]])</f>
        <v>4</v>
      </c>
    </row>
    <row r="7857" spans="1:14" x14ac:dyDescent="0.25">
      <c r="A7857" s="26">
        <v>44658.706192129626</v>
      </c>
      <c r="B7857" s="23" t="s">
        <v>0</v>
      </c>
      <c r="C7857" s="23" t="s">
        <v>10017</v>
      </c>
      <c r="D7857" s="23" t="s">
        <v>982</v>
      </c>
      <c r="E7857" s="23" t="s">
        <v>1</v>
      </c>
      <c r="F7857" s="23" t="s">
        <v>22</v>
      </c>
      <c r="G7857" s="23" t="s">
        <v>975</v>
      </c>
      <c r="H7857" s="2" t="s">
        <v>8893</v>
      </c>
      <c r="I7857" s="23" t="s">
        <v>5999</v>
      </c>
      <c r="J7857" s="23"/>
      <c r="K7857" s="23" t="s">
        <v>9712</v>
      </c>
      <c r="L7857" s="23" t="s">
        <v>9538</v>
      </c>
      <c r="M7857" s="23">
        <f>YEAR(Tabla2[[#This Row],[Fecha de creación]])</f>
        <v>2022</v>
      </c>
      <c r="N7857" s="23">
        <f>MONTH(Tabla2[[#This Row],[Fecha de creación]])</f>
        <v>4</v>
      </c>
    </row>
    <row r="7858" spans="1:14" x14ac:dyDescent="0.25">
      <c r="A7858" s="26">
        <v>44658.707187499997</v>
      </c>
      <c r="B7858" s="23" t="s">
        <v>19</v>
      </c>
      <c r="C7858" s="23" t="s">
        <v>10018</v>
      </c>
      <c r="D7858" s="23" t="s">
        <v>10011</v>
      </c>
      <c r="E7858" s="23" t="s">
        <v>1</v>
      </c>
      <c r="F7858" s="23" t="s">
        <v>7</v>
      </c>
      <c r="G7858" s="23" t="s">
        <v>975</v>
      </c>
      <c r="H7858" s="2" t="s">
        <v>7744</v>
      </c>
      <c r="I7858" s="23" t="s">
        <v>23</v>
      </c>
      <c r="J7858" s="23"/>
      <c r="K7858" s="23" t="s">
        <v>9712</v>
      </c>
      <c r="L7858" s="23" t="s">
        <v>9538</v>
      </c>
      <c r="M7858" s="23">
        <f>YEAR(Tabla2[[#This Row],[Fecha de creación]])</f>
        <v>2022</v>
      </c>
      <c r="N7858" s="23">
        <f>MONTH(Tabla2[[#This Row],[Fecha de creación]])</f>
        <v>4</v>
      </c>
    </row>
    <row r="7859" spans="1:14" x14ac:dyDescent="0.25">
      <c r="A7859" s="26">
        <v>44658.713310185187</v>
      </c>
      <c r="B7859" s="23" t="s">
        <v>56</v>
      </c>
      <c r="C7859" s="23" t="s">
        <v>10019</v>
      </c>
      <c r="D7859" s="23" t="s">
        <v>51</v>
      </c>
      <c r="E7859" s="23" t="s">
        <v>1</v>
      </c>
      <c r="F7859" s="23" t="s">
        <v>2</v>
      </c>
      <c r="G7859" s="23" t="s">
        <v>1551</v>
      </c>
      <c r="H7859" s="2" t="s">
        <v>7737</v>
      </c>
      <c r="I7859" s="23" t="s">
        <v>7129</v>
      </c>
      <c r="J7859" s="23" t="s">
        <v>958</v>
      </c>
      <c r="K7859" s="23" t="s">
        <v>9712</v>
      </c>
      <c r="L7859" s="23" t="s">
        <v>9539</v>
      </c>
      <c r="M7859" s="23">
        <f>YEAR(Tabla2[[#This Row],[Fecha de creación]])</f>
        <v>2022</v>
      </c>
      <c r="N7859" s="23">
        <f>MONTH(Tabla2[[#This Row],[Fecha de creación]])</f>
        <v>4</v>
      </c>
    </row>
    <row r="7860" spans="1:14" x14ac:dyDescent="0.25">
      <c r="A7860" s="26">
        <v>44658.714305555557</v>
      </c>
      <c r="B7860" s="23" t="s">
        <v>19</v>
      </c>
      <c r="C7860" s="23" t="s">
        <v>10020</v>
      </c>
      <c r="D7860" s="23" t="s">
        <v>10021</v>
      </c>
      <c r="E7860" s="23" t="s">
        <v>1</v>
      </c>
      <c r="F7860" s="23" t="s">
        <v>7</v>
      </c>
      <c r="G7860" s="23" t="s">
        <v>975</v>
      </c>
      <c r="H7860" s="2" t="s">
        <v>8559</v>
      </c>
      <c r="I7860" s="23" t="s">
        <v>23</v>
      </c>
      <c r="J7860" s="23"/>
      <c r="K7860" s="23" t="s">
        <v>9712</v>
      </c>
      <c r="L7860" s="23" t="s">
        <v>9538</v>
      </c>
      <c r="M7860" s="23">
        <f>YEAR(Tabla2[[#This Row],[Fecha de creación]])</f>
        <v>2022</v>
      </c>
      <c r="N7860" s="23">
        <f>MONTH(Tabla2[[#This Row],[Fecha de creación]])</f>
        <v>4</v>
      </c>
    </row>
    <row r="7861" spans="1:14" x14ac:dyDescent="0.25">
      <c r="A7861" s="26">
        <v>44659.403101851851</v>
      </c>
      <c r="B7861" s="23" t="s">
        <v>19</v>
      </c>
      <c r="C7861" s="23" t="s">
        <v>10022</v>
      </c>
      <c r="D7861" s="23" t="s">
        <v>10023</v>
      </c>
      <c r="E7861" s="23" t="s">
        <v>1</v>
      </c>
      <c r="F7861" s="23" t="s">
        <v>7</v>
      </c>
      <c r="G7861" s="23" t="s">
        <v>975</v>
      </c>
      <c r="H7861" s="2" t="s">
        <v>7744</v>
      </c>
      <c r="I7861" s="23" t="s">
        <v>23</v>
      </c>
      <c r="J7861" s="23"/>
      <c r="K7861" s="23" t="s">
        <v>9712</v>
      </c>
      <c r="L7861" s="23" t="s">
        <v>9538</v>
      </c>
      <c r="M7861" s="23">
        <f>YEAR(Tabla2[[#This Row],[Fecha de creación]])</f>
        <v>2022</v>
      </c>
      <c r="N7861" s="23">
        <f>MONTH(Tabla2[[#This Row],[Fecha de creación]])</f>
        <v>4</v>
      </c>
    </row>
    <row r="7862" spans="1:14" x14ac:dyDescent="0.25">
      <c r="A7862" s="26">
        <v>44659.447708333333</v>
      </c>
      <c r="B7862" s="23" t="s">
        <v>56</v>
      </c>
      <c r="C7862" s="23" t="s">
        <v>10024</v>
      </c>
      <c r="D7862" s="23" t="s">
        <v>4281</v>
      </c>
      <c r="E7862" s="23" t="s">
        <v>1</v>
      </c>
      <c r="F7862" s="23" t="s">
        <v>7</v>
      </c>
      <c r="G7862" s="23" t="s">
        <v>975</v>
      </c>
      <c r="H7862" s="2" t="s">
        <v>7722</v>
      </c>
      <c r="I7862" s="23" t="s">
        <v>7342</v>
      </c>
      <c r="J7862" s="23" t="s">
        <v>59</v>
      </c>
      <c r="K7862" s="23" t="s">
        <v>9712</v>
      </c>
      <c r="L7862" s="23" t="s">
        <v>9538</v>
      </c>
      <c r="M7862" s="23">
        <f>YEAR(Tabla2[[#This Row],[Fecha de creación]])</f>
        <v>2022</v>
      </c>
      <c r="N7862" s="23">
        <f>MONTH(Tabla2[[#This Row],[Fecha de creación]])</f>
        <v>4</v>
      </c>
    </row>
    <row r="7863" spans="1:14" x14ac:dyDescent="0.25">
      <c r="A7863" s="26">
        <v>44659.510567129626</v>
      </c>
      <c r="B7863" s="23" t="s">
        <v>56</v>
      </c>
      <c r="C7863" s="23" t="s">
        <v>10025</v>
      </c>
      <c r="D7863" s="23" t="s">
        <v>4002</v>
      </c>
      <c r="E7863" s="23" t="s">
        <v>1</v>
      </c>
      <c r="F7863" s="23" t="s">
        <v>2</v>
      </c>
      <c r="G7863" s="23" t="s">
        <v>1551</v>
      </c>
      <c r="H7863" s="2" t="s">
        <v>7737</v>
      </c>
      <c r="I7863" s="23" t="s">
        <v>7129</v>
      </c>
      <c r="J7863" s="23" t="s">
        <v>958</v>
      </c>
      <c r="K7863" s="23" t="s">
        <v>9712</v>
      </c>
      <c r="L7863" s="23" t="s">
        <v>9539</v>
      </c>
      <c r="M7863" s="23">
        <f>YEAR(Tabla2[[#This Row],[Fecha de creación]])</f>
        <v>2022</v>
      </c>
      <c r="N7863" s="23">
        <f>MONTH(Tabla2[[#This Row],[Fecha de creación]])</f>
        <v>4</v>
      </c>
    </row>
    <row r="7864" spans="1:14" x14ac:dyDescent="0.25">
      <c r="A7864" s="26">
        <v>44659.537673611114</v>
      </c>
      <c r="B7864" s="23" t="s">
        <v>0</v>
      </c>
      <c r="C7864" s="23" t="s">
        <v>10026</v>
      </c>
      <c r="D7864" s="23" t="s">
        <v>982</v>
      </c>
      <c r="E7864" s="23" t="s">
        <v>1</v>
      </c>
      <c r="F7864" s="23" t="s">
        <v>22</v>
      </c>
      <c r="G7864" s="23" t="s">
        <v>975</v>
      </c>
      <c r="H7864" s="2" t="s">
        <v>8893</v>
      </c>
      <c r="I7864" s="23" t="s">
        <v>5999</v>
      </c>
      <c r="J7864" s="23"/>
      <c r="K7864" s="23" t="s">
        <v>9712</v>
      </c>
      <c r="L7864" s="23" t="s">
        <v>9538</v>
      </c>
      <c r="M7864" s="23">
        <f>YEAR(Tabla2[[#This Row],[Fecha de creación]])</f>
        <v>2022</v>
      </c>
      <c r="N7864" s="23">
        <f>MONTH(Tabla2[[#This Row],[Fecha de creación]])</f>
        <v>4</v>
      </c>
    </row>
    <row r="7865" spans="1:14" x14ac:dyDescent="0.25">
      <c r="A7865" s="26">
        <v>44659.540277777778</v>
      </c>
      <c r="B7865" s="23" t="s">
        <v>56</v>
      </c>
      <c r="C7865" s="23" t="s">
        <v>10027</v>
      </c>
      <c r="D7865" s="23" t="s">
        <v>7096</v>
      </c>
      <c r="E7865" s="23" t="s">
        <v>1</v>
      </c>
      <c r="F7865" s="23" t="s">
        <v>7</v>
      </c>
      <c r="G7865" s="23" t="s">
        <v>975</v>
      </c>
      <c r="H7865" s="2" t="s">
        <v>7722</v>
      </c>
      <c r="I7865" s="23" t="s">
        <v>4517</v>
      </c>
      <c r="J7865" s="23" t="s">
        <v>59</v>
      </c>
      <c r="K7865" s="23" t="s">
        <v>9712</v>
      </c>
      <c r="L7865" s="23" t="s">
        <v>9538</v>
      </c>
      <c r="M7865" s="23">
        <f>YEAR(Tabla2[[#This Row],[Fecha de creación]])</f>
        <v>2022</v>
      </c>
      <c r="N7865" s="23">
        <f>MONTH(Tabla2[[#This Row],[Fecha de creación]])</f>
        <v>4</v>
      </c>
    </row>
    <row r="7866" spans="1:14" x14ac:dyDescent="0.25">
      <c r="A7866" s="26">
        <v>44659.553530092591</v>
      </c>
      <c r="B7866" s="23" t="s">
        <v>0</v>
      </c>
      <c r="C7866" s="23" t="s">
        <v>10028</v>
      </c>
      <c r="D7866" s="23" t="s">
        <v>982</v>
      </c>
      <c r="E7866" s="23" t="s">
        <v>1</v>
      </c>
      <c r="F7866" s="23" t="s">
        <v>22</v>
      </c>
      <c r="G7866" s="23" t="s">
        <v>975</v>
      </c>
      <c r="H7866" s="2" t="s">
        <v>8893</v>
      </c>
      <c r="I7866" s="23" t="s">
        <v>5999</v>
      </c>
      <c r="J7866" s="23"/>
      <c r="K7866" s="23" t="s">
        <v>9712</v>
      </c>
      <c r="L7866" s="23" t="s">
        <v>9538</v>
      </c>
      <c r="M7866" s="23">
        <f>YEAR(Tabla2[[#This Row],[Fecha de creación]])</f>
        <v>2022</v>
      </c>
      <c r="N7866" s="23">
        <f>MONTH(Tabla2[[#This Row],[Fecha de creación]])</f>
        <v>4</v>
      </c>
    </row>
    <row r="7867" spans="1:14" x14ac:dyDescent="0.25">
      <c r="A7867" s="26">
        <v>44659.560196759259</v>
      </c>
      <c r="B7867" s="23" t="s">
        <v>0</v>
      </c>
      <c r="C7867" s="23" t="s">
        <v>10029</v>
      </c>
      <c r="D7867" s="23" t="s">
        <v>1026</v>
      </c>
      <c r="E7867" s="23" t="s">
        <v>1</v>
      </c>
      <c r="F7867" s="23" t="s">
        <v>7</v>
      </c>
      <c r="G7867" s="23" t="s">
        <v>975</v>
      </c>
      <c r="H7867" s="2" t="s">
        <v>7730</v>
      </c>
      <c r="I7867" s="23" t="s">
        <v>5999</v>
      </c>
      <c r="J7867" s="23"/>
      <c r="K7867" s="23" t="s">
        <v>9712</v>
      </c>
      <c r="L7867" s="23" t="s">
        <v>9538</v>
      </c>
      <c r="M7867" s="23">
        <f>YEAR(Tabla2[[#This Row],[Fecha de creación]])</f>
        <v>2022</v>
      </c>
      <c r="N7867" s="23">
        <f>MONTH(Tabla2[[#This Row],[Fecha de creación]])</f>
        <v>4</v>
      </c>
    </row>
    <row r="7868" spans="1:14" x14ac:dyDescent="0.25">
      <c r="A7868" s="26">
        <v>44659.562974537039</v>
      </c>
      <c r="B7868" s="23" t="s">
        <v>0</v>
      </c>
      <c r="C7868" s="23" t="s">
        <v>10030</v>
      </c>
      <c r="D7868" s="23" t="s">
        <v>967</v>
      </c>
      <c r="E7868" s="23" t="s">
        <v>1</v>
      </c>
      <c r="F7868" s="23" t="s">
        <v>7</v>
      </c>
      <c r="G7868" s="23" t="s">
        <v>1551</v>
      </c>
      <c r="H7868" s="2" t="s">
        <v>7733</v>
      </c>
      <c r="I7868" s="23" t="s">
        <v>9226</v>
      </c>
      <c r="J7868" s="23"/>
      <c r="K7868" s="23" t="s">
        <v>9712</v>
      </c>
      <c r="L7868" s="23" t="s">
        <v>9539</v>
      </c>
      <c r="M7868" s="23">
        <f>YEAR(Tabla2[[#This Row],[Fecha de creación]])</f>
        <v>2022</v>
      </c>
      <c r="N7868" s="23">
        <f>MONTH(Tabla2[[#This Row],[Fecha de creación]])</f>
        <v>4</v>
      </c>
    </row>
    <row r="7869" spans="1:14" x14ac:dyDescent="0.25">
      <c r="A7869" s="26">
        <v>44659.578113425923</v>
      </c>
      <c r="B7869" s="23" t="s">
        <v>0</v>
      </c>
      <c r="C7869" s="23" t="s">
        <v>10031</v>
      </c>
      <c r="D7869" s="23" t="s">
        <v>982</v>
      </c>
      <c r="E7869" s="23" t="s">
        <v>1</v>
      </c>
      <c r="F7869" s="23" t="s">
        <v>22</v>
      </c>
      <c r="G7869" s="23" t="s">
        <v>975</v>
      </c>
      <c r="H7869" s="2" t="s">
        <v>8893</v>
      </c>
      <c r="I7869" s="23" t="s">
        <v>5999</v>
      </c>
      <c r="J7869" s="23"/>
      <c r="K7869" s="23" t="s">
        <v>9712</v>
      </c>
      <c r="L7869" s="23" t="s">
        <v>9538</v>
      </c>
      <c r="M7869" s="23">
        <f>YEAR(Tabla2[[#This Row],[Fecha de creación]])</f>
        <v>2022</v>
      </c>
      <c r="N7869" s="23">
        <f>MONTH(Tabla2[[#This Row],[Fecha de creación]])</f>
        <v>4</v>
      </c>
    </row>
    <row r="7870" spans="1:14" x14ac:dyDescent="0.25">
      <c r="A7870" s="26">
        <v>44659.583645833336</v>
      </c>
      <c r="B7870" s="23" t="s">
        <v>19</v>
      </c>
      <c r="C7870" s="23" t="s">
        <v>10032</v>
      </c>
      <c r="D7870" s="23" t="s">
        <v>10033</v>
      </c>
      <c r="E7870" s="23" t="s">
        <v>1</v>
      </c>
      <c r="F7870" s="23" t="s">
        <v>7</v>
      </c>
      <c r="G7870" s="23" t="s">
        <v>975</v>
      </c>
      <c r="H7870" s="2" t="s">
        <v>8559</v>
      </c>
      <c r="I7870" s="23" t="s">
        <v>23</v>
      </c>
      <c r="J7870" s="23"/>
      <c r="K7870" s="23" t="s">
        <v>9712</v>
      </c>
      <c r="L7870" s="23" t="s">
        <v>9538</v>
      </c>
      <c r="M7870" s="23">
        <f>YEAR(Tabla2[[#This Row],[Fecha de creación]])</f>
        <v>2022</v>
      </c>
      <c r="N7870" s="23">
        <f>MONTH(Tabla2[[#This Row],[Fecha de creación]])</f>
        <v>4</v>
      </c>
    </row>
    <row r="7871" spans="1:14" x14ac:dyDescent="0.25">
      <c r="A7871" s="26">
        <v>44659.642951388887</v>
      </c>
      <c r="B7871" s="23" t="s">
        <v>0</v>
      </c>
      <c r="C7871" s="23" t="s">
        <v>10034</v>
      </c>
      <c r="D7871" s="23" t="s">
        <v>110</v>
      </c>
      <c r="E7871" s="23" t="s">
        <v>1</v>
      </c>
      <c r="F7871" s="23" t="s">
        <v>7</v>
      </c>
      <c r="G7871" s="23" t="s">
        <v>975</v>
      </c>
      <c r="H7871" s="2" t="s">
        <v>7731</v>
      </c>
      <c r="I7871" s="23" t="s">
        <v>5999</v>
      </c>
      <c r="J7871" s="23"/>
      <c r="K7871" s="23" t="s">
        <v>9712</v>
      </c>
      <c r="L7871" s="23" t="s">
        <v>9538</v>
      </c>
      <c r="M7871" s="23">
        <f>YEAR(Tabla2[[#This Row],[Fecha de creación]])</f>
        <v>2022</v>
      </c>
      <c r="N7871" s="23">
        <f>MONTH(Tabla2[[#This Row],[Fecha de creación]])</f>
        <v>4</v>
      </c>
    </row>
    <row r="7872" spans="1:14" x14ac:dyDescent="0.25">
      <c r="A7872" s="26">
        <v>44659.649444444447</v>
      </c>
      <c r="B7872" s="23" t="s">
        <v>19</v>
      </c>
      <c r="C7872" s="23" t="s">
        <v>10035</v>
      </c>
      <c r="D7872" s="23" t="s">
        <v>10036</v>
      </c>
      <c r="E7872" s="23" t="s">
        <v>1</v>
      </c>
      <c r="F7872" s="23" t="s">
        <v>7</v>
      </c>
      <c r="G7872" s="23" t="s">
        <v>975</v>
      </c>
      <c r="H7872" s="2" t="s">
        <v>7722</v>
      </c>
      <c r="I7872" s="23" t="s">
        <v>23</v>
      </c>
      <c r="J7872" s="23"/>
      <c r="K7872" s="23" t="s">
        <v>9712</v>
      </c>
      <c r="L7872" s="23" t="s">
        <v>9538</v>
      </c>
      <c r="M7872" s="23">
        <f>YEAR(Tabla2[[#This Row],[Fecha de creación]])</f>
        <v>2022</v>
      </c>
      <c r="N7872" s="23">
        <f>MONTH(Tabla2[[#This Row],[Fecha de creación]])</f>
        <v>4</v>
      </c>
    </row>
    <row r="7873" spans="1:14" x14ac:dyDescent="0.25">
      <c r="A7873" s="26">
        <v>44659.652743055558</v>
      </c>
      <c r="B7873" s="23" t="s">
        <v>19</v>
      </c>
      <c r="C7873" s="23" t="s">
        <v>10037</v>
      </c>
      <c r="D7873" s="23" t="s">
        <v>10038</v>
      </c>
      <c r="E7873" s="23" t="s">
        <v>1</v>
      </c>
      <c r="F7873" s="23" t="s">
        <v>7</v>
      </c>
      <c r="G7873" s="23" t="s">
        <v>3</v>
      </c>
      <c r="H7873" s="2" t="s">
        <v>7722</v>
      </c>
      <c r="I7873" s="23" t="s">
        <v>23</v>
      </c>
      <c r="J7873" s="23"/>
      <c r="K7873" s="23" t="s">
        <v>9712</v>
      </c>
      <c r="L7873" s="23" t="s">
        <v>9539</v>
      </c>
      <c r="M7873" s="23">
        <f>YEAR(Tabla2[[#This Row],[Fecha de creación]])</f>
        <v>2022</v>
      </c>
      <c r="N7873" s="23">
        <f>MONTH(Tabla2[[#This Row],[Fecha de creación]])</f>
        <v>4</v>
      </c>
    </row>
    <row r="7874" spans="1:14" x14ac:dyDescent="0.25">
      <c r="A7874" s="26">
        <v>44659.657141203701</v>
      </c>
      <c r="B7874" s="23" t="s">
        <v>0</v>
      </c>
      <c r="C7874" s="23" t="s">
        <v>10039</v>
      </c>
      <c r="D7874" s="23" t="s">
        <v>982</v>
      </c>
      <c r="E7874" s="23" t="s">
        <v>1</v>
      </c>
      <c r="F7874" s="23" t="s">
        <v>22</v>
      </c>
      <c r="G7874" s="23" t="s">
        <v>975</v>
      </c>
      <c r="H7874" s="2" t="s">
        <v>8893</v>
      </c>
      <c r="I7874" s="23" t="s">
        <v>5999</v>
      </c>
      <c r="J7874" s="23"/>
      <c r="K7874" s="23" t="s">
        <v>9712</v>
      </c>
      <c r="L7874" s="23" t="s">
        <v>9538</v>
      </c>
      <c r="M7874" s="23">
        <f>YEAR(Tabla2[[#This Row],[Fecha de creación]])</f>
        <v>2022</v>
      </c>
      <c r="N7874" s="23">
        <f>MONTH(Tabla2[[#This Row],[Fecha de creación]])</f>
        <v>4</v>
      </c>
    </row>
    <row r="7875" spans="1:14" x14ac:dyDescent="0.25">
      <c r="A7875" s="26">
        <v>44659.69</v>
      </c>
      <c r="B7875" s="23" t="s">
        <v>56</v>
      </c>
      <c r="C7875" s="23" t="s">
        <v>10040</v>
      </c>
      <c r="D7875" s="23" t="s">
        <v>7547</v>
      </c>
      <c r="E7875" s="23" t="s">
        <v>1</v>
      </c>
      <c r="F7875" s="23" t="s">
        <v>22</v>
      </c>
      <c r="G7875" s="23" t="s">
        <v>975</v>
      </c>
      <c r="H7875" s="2" t="s">
        <v>7734</v>
      </c>
      <c r="I7875" s="23" t="s">
        <v>4517</v>
      </c>
      <c r="J7875" s="23" t="s">
        <v>59</v>
      </c>
      <c r="K7875" s="23" t="s">
        <v>9712</v>
      </c>
      <c r="L7875" s="23" t="s">
        <v>9538</v>
      </c>
      <c r="M7875" s="23">
        <f>YEAR(Tabla2[[#This Row],[Fecha de creación]])</f>
        <v>2022</v>
      </c>
      <c r="N7875" s="23">
        <f>MONTH(Tabla2[[#This Row],[Fecha de creación]])</f>
        <v>4</v>
      </c>
    </row>
    <row r="7876" spans="1:14" x14ac:dyDescent="0.25">
      <c r="A7876" s="26">
        <v>44659.707013888888</v>
      </c>
      <c r="B7876" s="23" t="s">
        <v>56</v>
      </c>
      <c r="C7876" s="23" t="s">
        <v>10041</v>
      </c>
      <c r="D7876" s="23" t="s">
        <v>7547</v>
      </c>
      <c r="E7876" s="23" t="s">
        <v>1</v>
      </c>
      <c r="F7876" s="23" t="s">
        <v>22</v>
      </c>
      <c r="G7876" s="23" t="s">
        <v>975</v>
      </c>
      <c r="H7876" s="2" t="s">
        <v>7734</v>
      </c>
      <c r="I7876" s="23" t="s">
        <v>4517</v>
      </c>
      <c r="J7876" s="23" t="s">
        <v>59</v>
      </c>
      <c r="K7876" s="23" t="s">
        <v>9712</v>
      </c>
      <c r="L7876" s="23" t="s">
        <v>9538</v>
      </c>
      <c r="M7876" s="23">
        <f>YEAR(Tabla2[[#This Row],[Fecha de creación]])</f>
        <v>2022</v>
      </c>
      <c r="N7876" s="23">
        <f>MONTH(Tabla2[[#This Row],[Fecha de creación]])</f>
        <v>4</v>
      </c>
    </row>
    <row r="7877" spans="1:14" x14ac:dyDescent="0.25">
      <c r="A7877" s="26">
        <v>44660.362222222226</v>
      </c>
      <c r="B7877" s="23" t="s">
        <v>19</v>
      </c>
      <c r="C7877" s="23" t="s">
        <v>10042</v>
      </c>
      <c r="D7877" s="23" t="s">
        <v>10043</v>
      </c>
      <c r="E7877" s="23" t="s">
        <v>1</v>
      </c>
      <c r="F7877" s="23" t="s">
        <v>7</v>
      </c>
      <c r="G7877" s="23" t="s">
        <v>3</v>
      </c>
      <c r="H7877" s="2" t="s">
        <v>7743</v>
      </c>
      <c r="I7877" s="23" t="s">
        <v>23</v>
      </c>
      <c r="J7877" s="23"/>
      <c r="K7877" s="23" t="s">
        <v>9712</v>
      </c>
      <c r="L7877" s="23" t="s">
        <v>9539</v>
      </c>
      <c r="M7877" s="23">
        <f>YEAR(Tabla2[[#This Row],[Fecha de creación]])</f>
        <v>2022</v>
      </c>
      <c r="N7877" s="23">
        <f>MONTH(Tabla2[[#This Row],[Fecha de creación]])</f>
        <v>4</v>
      </c>
    </row>
    <row r="7878" spans="1:14" x14ac:dyDescent="0.25">
      <c r="A7878" s="26">
        <v>44660.376967592594</v>
      </c>
      <c r="B7878" s="23" t="s">
        <v>19</v>
      </c>
      <c r="C7878" s="23" t="s">
        <v>10044</v>
      </c>
      <c r="D7878" s="23" t="s">
        <v>10021</v>
      </c>
      <c r="E7878" s="23" t="s">
        <v>1</v>
      </c>
      <c r="F7878" s="23" t="s">
        <v>7</v>
      </c>
      <c r="G7878" s="23" t="s">
        <v>3</v>
      </c>
      <c r="H7878" s="2" t="s">
        <v>8559</v>
      </c>
      <c r="I7878" s="23" t="s">
        <v>23</v>
      </c>
      <c r="J7878" s="23"/>
      <c r="K7878" s="23" t="s">
        <v>9712</v>
      </c>
      <c r="L7878" s="23" t="s">
        <v>9539</v>
      </c>
      <c r="M7878" s="23">
        <f>YEAR(Tabla2[[#This Row],[Fecha de creación]])</f>
        <v>2022</v>
      </c>
      <c r="N7878" s="23">
        <f>MONTH(Tabla2[[#This Row],[Fecha de creación]])</f>
        <v>4</v>
      </c>
    </row>
    <row r="7879" spans="1:14" x14ac:dyDescent="0.25">
      <c r="A7879" s="26">
        <v>44660.446296296293</v>
      </c>
      <c r="B7879" s="23" t="s">
        <v>19</v>
      </c>
      <c r="C7879" s="23" t="s">
        <v>10045</v>
      </c>
      <c r="D7879" s="23" t="s">
        <v>10021</v>
      </c>
      <c r="E7879" s="23" t="s">
        <v>1</v>
      </c>
      <c r="F7879" s="23" t="s">
        <v>7</v>
      </c>
      <c r="G7879" s="23" t="s">
        <v>975</v>
      </c>
      <c r="H7879" s="2" t="s">
        <v>8559</v>
      </c>
      <c r="I7879" s="23" t="s">
        <v>23</v>
      </c>
      <c r="J7879" s="23"/>
      <c r="K7879" s="23" t="s">
        <v>9712</v>
      </c>
      <c r="L7879" s="23" t="s">
        <v>9538</v>
      </c>
      <c r="M7879" s="23">
        <f>YEAR(Tabla2[[#This Row],[Fecha de creación]])</f>
        <v>2022</v>
      </c>
      <c r="N7879" s="23">
        <f>MONTH(Tabla2[[#This Row],[Fecha de creación]])</f>
        <v>4</v>
      </c>
    </row>
    <row r="7880" spans="1:14" x14ac:dyDescent="0.25">
      <c r="A7880" s="26">
        <v>44660.448564814818</v>
      </c>
      <c r="B7880" s="23" t="s">
        <v>19</v>
      </c>
      <c r="C7880" s="23" t="s">
        <v>10046</v>
      </c>
      <c r="D7880" s="23" t="s">
        <v>10047</v>
      </c>
      <c r="E7880" s="23" t="s">
        <v>1</v>
      </c>
      <c r="F7880" s="23" t="s">
        <v>7</v>
      </c>
      <c r="G7880" s="23" t="s">
        <v>975</v>
      </c>
      <c r="H7880" s="2" t="s">
        <v>8480</v>
      </c>
      <c r="I7880" s="23" t="s">
        <v>23</v>
      </c>
      <c r="J7880" s="23"/>
      <c r="K7880" s="23" t="s">
        <v>9712</v>
      </c>
      <c r="L7880" s="23" t="s">
        <v>9538</v>
      </c>
      <c r="M7880" s="23">
        <f>YEAR(Tabla2[[#This Row],[Fecha de creación]])</f>
        <v>2022</v>
      </c>
      <c r="N7880" s="23">
        <f>MONTH(Tabla2[[#This Row],[Fecha de creación]])</f>
        <v>4</v>
      </c>
    </row>
    <row r="7881" spans="1:14" x14ac:dyDescent="0.25">
      <c r="A7881" s="26">
        <v>44660.464467592596</v>
      </c>
      <c r="B7881" s="23" t="s">
        <v>189</v>
      </c>
      <c r="C7881" s="23" t="s">
        <v>10048</v>
      </c>
      <c r="D7881" s="23" t="s">
        <v>10049</v>
      </c>
      <c r="E7881" s="23" t="s">
        <v>1</v>
      </c>
      <c r="F7881" s="23" t="s">
        <v>2</v>
      </c>
      <c r="G7881" s="23" t="s">
        <v>1551</v>
      </c>
      <c r="H7881" s="2" t="s">
        <v>7736</v>
      </c>
      <c r="I7881" s="23" t="s">
        <v>7205</v>
      </c>
      <c r="J7881" s="23" t="s">
        <v>59</v>
      </c>
      <c r="K7881" s="23" t="s">
        <v>9712</v>
      </c>
      <c r="L7881" s="23" t="s">
        <v>9539</v>
      </c>
      <c r="M7881" s="23">
        <f>YEAR(Tabla2[[#This Row],[Fecha de creación]])</f>
        <v>2022</v>
      </c>
      <c r="N7881" s="23">
        <f>MONTH(Tabla2[[#This Row],[Fecha de creación]])</f>
        <v>4</v>
      </c>
    </row>
    <row r="7882" spans="1:14" x14ac:dyDescent="0.25">
      <c r="A7882" s="26">
        <v>44660.465173611112</v>
      </c>
      <c r="B7882" s="23" t="s">
        <v>19</v>
      </c>
      <c r="C7882" s="23" t="s">
        <v>10050</v>
      </c>
      <c r="D7882" s="23" t="s">
        <v>10051</v>
      </c>
      <c r="E7882" s="23" t="s">
        <v>1</v>
      </c>
      <c r="F7882" s="23" t="s">
        <v>7</v>
      </c>
      <c r="G7882" s="23" t="s">
        <v>975</v>
      </c>
      <c r="H7882" s="2" t="s">
        <v>8559</v>
      </c>
      <c r="I7882" s="23" t="s">
        <v>23</v>
      </c>
      <c r="J7882" s="23"/>
      <c r="K7882" s="23" t="s">
        <v>9712</v>
      </c>
      <c r="L7882" s="23" t="s">
        <v>9538</v>
      </c>
      <c r="M7882" s="23">
        <f>YEAR(Tabla2[[#This Row],[Fecha de creación]])</f>
        <v>2022</v>
      </c>
      <c r="N7882" s="23">
        <f>MONTH(Tabla2[[#This Row],[Fecha de creación]])</f>
        <v>4</v>
      </c>
    </row>
    <row r="7883" spans="1:14" x14ac:dyDescent="0.25">
      <c r="A7883" s="26">
        <v>44660.471250000002</v>
      </c>
      <c r="B7883" s="23" t="s">
        <v>189</v>
      </c>
      <c r="C7883" s="23" t="s">
        <v>10052</v>
      </c>
      <c r="D7883" s="23" t="s">
        <v>10053</v>
      </c>
      <c r="E7883" s="23" t="s">
        <v>1</v>
      </c>
      <c r="F7883" s="23" t="s">
        <v>2</v>
      </c>
      <c r="G7883" s="23" t="s">
        <v>1551</v>
      </c>
      <c r="H7883" s="2" t="s">
        <v>7737</v>
      </c>
      <c r="I7883" s="23" t="s">
        <v>7205</v>
      </c>
      <c r="J7883" s="23" t="s">
        <v>59</v>
      </c>
      <c r="K7883" s="23" t="s">
        <v>9712</v>
      </c>
      <c r="L7883" s="23" t="s">
        <v>9539</v>
      </c>
      <c r="M7883" s="23">
        <f>YEAR(Tabla2[[#This Row],[Fecha de creación]])</f>
        <v>2022</v>
      </c>
      <c r="N7883" s="23">
        <f>MONTH(Tabla2[[#This Row],[Fecha de creación]])</f>
        <v>4</v>
      </c>
    </row>
    <row r="7884" spans="1:14" x14ac:dyDescent="0.25">
      <c r="A7884" s="26">
        <v>44660.502083333333</v>
      </c>
      <c r="B7884" s="23" t="s">
        <v>56</v>
      </c>
      <c r="C7884" s="23" t="s">
        <v>10054</v>
      </c>
      <c r="D7884" s="23" t="s">
        <v>4281</v>
      </c>
      <c r="E7884" s="23" t="s">
        <v>1</v>
      </c>
      <c r="F7884" s="23" t="s">
        <v>7</v>
      </c>
      <c r="G7884" s="23" t="s">
        <v>975</v>
      </c>
      <c r="H7884" s="2" t="s">
        <v>7722</v>
      </c>
      <c r="I7884" s="23" t="s">
        <v>7342</v>
      </c>
      <c r="J7884" s="23" t="s">
        <v>59</v>
      </c>
      <c r="K7884" s="23" t="s">
        <v>9712</v>
      </c>
      <c r="L7884" s="23" t="s">
        <v>9538</v>
      </c>
      <c r="M7884" s="23">
        <f>YEAR(Tabla2[[#This Row],[Fecha de creación]])</f>
        <v>2022</v>
      </c>
      <c r="N7884" s="23">
        <f>MONTH(Tabla2[[#This Row],[Fecha de creación]])</f>
        <v>4</v>
      </c>
    </row>
    <row r="7885" spans="1:14" x14ac:dyDescent="0.25">
      <c r="A7885" s="26">
        <v>44660.633750000001</v>
      </c>
      <c r="B7885" s="23" t="s">
        <v>0</v>
      </c>
      <c r="C7885" s="23" t="s">
        <v>10055</v>
      </c>
      <c r="D7885" s="23" t="s">
        <v>6</v>
      </c>
      <c r="E7885" s="23" t="s">
        <v>1</v>
      </c>
      <c r="F7885" s="23" t="s">
        <v>7</v>
      </c>
      <c r="G7885" s="23" t="s">
        <v>975</v>
      </c>
      <c r="H7885" s="2" t="s">
        <v>7722</v>
      </c>
      <c r="I7885" s="23" t="s">
        <v>9483</v>
      </c>
      <c r="J7885" s="23"/>
      <c r="K7885" s="23" t="s">
        <v>9712</v>
      </c>
      <c r="L7885" s="23" t="s">
        <v>9538</v>
      </c>
      <c r="M7885" s="23">
        <f>YEAR(Tabla2[[#This Row],[Fecha de creación]])</f>
        <v>2022</v>
      </c>
      <c r="N7885" s="23">
        <f>MONTH(Tabla2[[#This Row],[Fecha de creación]])</f>
        <v>4</v>
      </c>
    </row>
    <row r="7886" spans="1:14" x14ac:dyDescent="0.25">
      <c r="A7886" s="26">
        <v>44660.636041666665</v>
      </c>
      <c r="B7886" s="23" t="s">
        <v>0</v>
      </c>
      <c r="C7886" s="23" t="s">
        <v>10056</v>
      </c>
      <c r="D7886" s="23" t="s">
        <v>440</v>
      </c>
      <c r="E7886" s="23" t="s">
        <v>1</v>
      </c>
      <c r="F7886" s="23" t="s">
        <v>22</v>
      </c>
      <c r="G7886" s="23" t="s">
        <v>3</v>
      </c>
      <c r="H7886" s="2" t="s">
        <v>7723</v>
      </c>
      <c r="I7886" s="23" t="s">
        <v>9483</v>
      </c>
      <c r="J7886" s="23"/>
      <c r="K7886" s="23" t="s">
        <v>9712</v>
      </c>
      <c r="L7886" s="23" t="s">
        <v>9539</v>
      </c>
      <c r="M7886" s="23">
        <f>YEAR(Tabla2[[#This Row],[Fecha de creación]])</f>
        <v>2022</v>
      </c>
      <c r="N7886" s="23">
        <f>MONTH(Tabla2[[#This Row],[Fecha de creación]])</f>
        <v>4</v>
      </c>
    </row>
    <row r="7887" spans="1:14" x14ac:dyDescent="0.25">
      <c r="A7887" s="26">
        <v>44660.637800925928</v>
      </c>
      <c r="B7887" s="23" t="s">
        <v>0</v>
      </c>
      <c r="C7887" s="23" t="s">
        <v>10057</v>
      </c>
      <c r="D7887" s="23" t="s">
        <v>440</v>
      </c>
      <c r="E7887" s="23" t="s">
        <v>1</v>
      </c>
      <c r="F7887" s="23" t="s">
        <v>22</v>
      </c>
      <c r="G7887" s="23" t="s">
        <v>3</v>
      </c>
      <c r="H7887" s="2" t="s">
        <v>7723</v>
      </c>
      <c r="I7887" s="23" t="s">
        <v>9483</v>
      </c>
      <c r="J7887" s="23"/>
      <c r="K7887" s="23" t="s">
        <v>9712</v>
      </c>
      <c r="L7887" s="23" t="s">
        <v>9539</v>
      </c>
      <c r="M7887" s="23">
        <f>YEAR(Tabla2[[#This Row],[Fecha de creación]])</f>
        <v>2022</v>
      </c>
      <c r="N7887" s="23">
        <f>MONTH(Tabla2[[#This Row],[Fecha de creación]])</f>
        <v>4</v>
      </c>
    </row>
    <row r="7888" spans="1:14" x14ac:dyDescent="0.25">
      <c r="A7888" s="26">
        <v>44660.639907407407</v>
      </c>
      <c r="B7888" s="23" t="s">
        <v>0</v>
      </c>
      <c r="C7888" s="23" t="s">
        <v>10058</v>
      </c>
      <c r="D7888" s="23" t="s">
        <v>440</v>
      </c>
      <c r="E7888" s="23" t="s">
        <v>1</v>
      </c>
      <c r="F7888" s="23" t="s">
        <v>22</v>
      </c>
      <c r="G7888" s="23" t="s">
        <v>975</v>
      </c>
      <c r="H7888" s="2" t="s">
        <v>7723</v>
      </c>
      <c r="I7888" s="23" t="s">
        <v>9483</v>
      </c>
      <c r="J7888" s="23"/>
      <c r="K7888" s="23" t="s">
        <v>9712</v>
      </c>
      <c r="L7888" s="23" t="s">
        <v>9538</v>
      </c>
      <c r="M7888" s="23">
        <f>YEAR(Tabla2[[#This Row],[Fecha de creación]])</f>
        <v>2022</v>
      </c>
      <c r="N7888" s="23">
        <f>MONTH(Tabla2[[#This Row],[Fecha de creación]])</f>
        <v>4</v>
      </c>
    </row>
    <row r="7889" spans="1:14" x14ac:dyDescent="0.25">
      <c r="A7889" s="26">
        <v>44660.653865740744</v>
      </c>
      <c r="B7889" s="23" t="s">
        <v>0</v>
      </c>
      <c r="C7889" s="23" t="s">
        <v>10059</v>
      </c>
      <c r="D7889" s="23" t="s">
        <v>982</v>
      </c>
      <c r="E7889" s="23" t="s">
        <v>1</v>
      </c>
      <c r="F7889" s="23" t="s">
        <v>22</v>
      </c>
      <c r="G7889" s="23" t="s">
        <v>975</v>
      </c>
      <c r="H7889" s="2" t="s">
        <v>8893</v>
      </c>
      <c r="I7889" s="23" t="s">
        <v>7966</v>
      </c>
      <c r="J7889" s="23" t="s">
        <v>59</v>
      </c>
      <c r="K7889" s="23" t="s">
        <v>9712</v>
      </c>
      <c r="L7889" s="23" t="s">
        <v>9538</v>
      </c>
      <c r="M7889" s="23">
        <f>YEAR(Tabla2[[#This Row],[Fecha de creación]])</f>
        <v>2022</v>
      </c>
      <c r="N7889" s="23">
        <f>MONTH(Tabla2[[#This Row],[Fecha de creación]])</f>
        <v>4</v>
      </c>
    </row>
    <row r="7890" spans="1:14" x14ac:dyDescent="0.25">
      <c r="A7890" s="26">
        <v>44660.661759259259</v>
      </c>
      <c r="B7890" s="23" t="s">
        <v>0</v>
      </c>
      <c r="C7890" s="23" t="s">
        <v>10060</v>
      </c>
      <c r="D7890" s="23" t="s">
        <v>982</v>
      </c>
      <c r="E7890" s="23" t="s">
        <v>1</v>
      </c>
      <c r="F7890" s="23" t="s">
        <v>22</v>
      </c>
      <c r="G7890" s="23" t="s">
        <v>975</v>
      </c>
      <c r="H7890" s="2" t="s">
        <v>8893</v>
      </c>
      <c r="I7890" s="23" t="s">
        <v>7680</v>
      </c>
      <c r="J7890" s="23" t="s">
        <v>59</v>
      </c>
      <c r="K7890" s="23" t="s">
        <v>9712</v>
      </c>
      <c r="L7890" s="23" t="s">
        <v>9538</v>
      </c>
      <c r="M7890" s="23">
        <f>YEAR(Tabla2[[#This Row],[Fecha de creación]])</f>
        <v>2022</v>
      </c>
      <c r="N7890" s="23">
        <f>MONTH(Tabla2[[#This Row],[Fecha de creación]])</f>
        <v>4</v>
      </c>
    </row>
    <row r="7891" spans="1:14" x14ac:dyDescent="0.25">
      <c r="A7891" s="26">
        <v>44660.664618055554</v>
      </c>
      <c r="B7891" s="23" t="s">
        <v>0</v>
      </c>
      <c r="C7891" s="23" t="s">
        <v>10061</v>
      </c>
      <c r="D7891" s="23" t="s">
        <v>982</v>
      </c>
      <c r="E7891" s="23" t="s">
        <v>1</v>
      </c>
      <c r="F7891" s="23" t="s">
        <v>22</v>
      </c>
      <c r="G7891" s="23" t="s">
        <v>975</v>
      </c>
      <c r="H7891" s="2" t="s">
        <v>8893</v>
      </c>
      <c r="I7891" s="23" t="s">
        <v>7680</v>
      </c>
      <c r="J7891" s="23"/>
      <c r="K7891" s="23" t="s">
        <v>9712</v>
      </c>
      <c r="L7891" s="23" t="s">
        <v>9538</v>
      </c>
      <c r="M7891" s="23">
        <f>YEAR(Tabla2[[#This Row],[Fecha de creación]])</f>
        <v>2022</v>
      </c>
      <c r="N7891" s="23">
        <f>MONTH(Tabla2[[#This Row],[Fecha de creación]])</f>
        <v>4</v>
      </c>
    </row>
    <row r="7892" spans="1:14" x14ac:dyDescent="0.25">
      <c r="A7892" s="26">
        <v>44660.66678240741</v>
      </c>
      <c r="B7892" s="23" t="s">
        <v>0</v>
      </c>
      <c r="C7892" s="23" t="s">
        <v>10062</v>
      </c>
      <c r="D7892" s="23" t="s">
        <v>982</v>
      </c>
      <c r="E7892" s="23" t="s">
        <v>1</v>
      </c>
      <c r="F7892" s="23" t="s">
        <v>22</v>
      </c>
      <c r="G7892" s="23" t="s">
        <v>975</v>
      </c>
      <c r="H7892" s="2" t="s">
        <v>8893</v>
      </c>
      <c r="I7892" s="23" t="s">
        <v>7680</v>
      </c>
      <c r="J7892" s="23" t="s">
        <v>59</v>
      </c>
      <c r="K7892" s="23" t="s">
        <v>9712</v>
      </c>
      <c r="L7892" s="23" t="s">
        <v>9538</v>
      </c>
      <c r="M7892" s="23">
        <f>YEAR(Tabla2[[#This Row],[Fecha de creación]])</f>
        <v>2022</v>
      </c>
      <c r="N7892" s="23">
        <f>MONTH(Tabla2[[#This Row],[Fecha de creación]])</f>
        <v>4</v>
      </c>
    </row>
    <row r="7893" spans="1:14" x14ac:dyDescent="0.25">
      <c r="A7893" s="26">
        <v>44660.678518518522</v>
      </c>
      <c r="B7893" s="23" t="s">
        <v>0</v>
      </c>
      <c r="C7893" s="23" t="s">
        <v>10063</v>
      </c>
      <c r="D7893" s="23" t="s">
        <v>982</v>
      </c>
      <c r="E7893" s="23" t="s">
        <v>1</v>
      </c>
      <c r="F7893" s="23" t="s">
        <v>22</v>
      </c>
      <c r="G7893" s="23" t="s">
        <v>975</v>
      </c>
      <c r="H7893" s="2" t="s">
        <v>8893</v>
      </c>
      <c r="I7893" s="23" t="s">
        <v>7680</v>
      </c>
      <c r="J7893" s="23" t="s">
        <v>59</v>
      </c>
      <c r="K7893" s="23" t="s">
        <v>9712</v>
      </c>
      <c r="L7893" s="23" t="s">
        <v>9538</v>
      </c>
      <c r="M7893" s="23">
        <f>YEAR(Tabla2[[#This Row],[Fecha de creación]])</f>
        <v>2022</v>
      </c>
      <c r="N7893" s="23">
        <f>MONTH(Tabla2[[#This Row],[Fecha de creación]])</f>
        <v>4</v>
      </c>
    </row>
    <row r="7894" spans="1:14" x14ac:dyDescent="0.25">
      <c r="A7894" s="26">
        <v>44660.681446759256</v>
      </c>
      <c r="B7894" s="23" t="s">
        <v>0</v>
      </c>
      <c r="C7894" s="23" t="s">
        <v>10064</v>
      </c>
      <c r="D7894" s="23" t="s">
        <v>982</v>
      </c>
      <c r="E7894" s="23" t="s">
        <v>1</v>
      </c>
      <c r="F7894" s="23" t="s">
        <v>22</v>
      </c>
      <c r="G7894" s="23" t="s">
        <v>975</v>
      </c>
      <c r="H7894" s="2" t="s">
        <v>8893</v>
      </c>
      <c r="I7894" s="23" t="s">
        <v>7680</v>
      </c>
      <c r="J7894" s="23" t="s">
        <v>59</v>
      </c>
      <c r="K7894" s="23" t="s">
        <v>9712</v>
      </c>
      <c r="L7894" s="23" t="s">
        <v>9538</v>
      </c>
      <c r="M7894" s="23">
        <f>YEAR(Tabla2[[#This Row],[Fecha de creación]])</f>
        <v>2022</v>
      </c>
      <c r="N7894" s="23">
        <f>MONTH(Tabla2[[#This Row],[Fecha de creación]])</f>
        <v>4</v>
      </c>
    </row>
    <row r="7895" spans="1:14" x14ac:dyDescent="0.25">
      <c r="A7895" s="26">
        <v>44660.706747685188</v>
      </c>
      <c r="B7895" s="23" t="s">
        <v>0</v>
      </c>
      <c r="C7895" s="23" t="s">
        <v>10065</v>
      </c>
      <c r="D7895" s="23" t="s">
        <v>982</v>
      </c>
      <c r="E7895" s="23" t="s">
        <v>1</v>
      </c>
      <c r="F7895" s="23" t="s">
        <v>22</v>
      </c>
      <c r="G7895" s="23" t="s">
        <v>975</v>
      </c>
      <c r="H7895" s="2" t="s">
        <v>8893</v>
      </c>
      <c r="I7895" s="23" t="s">
        <v>7680</v>
      </c>
      <c r="J7895" s="23" t="s">
        <v>59</v>
      </c>
      <c r="K7895" s="23" t="s">
        <v>9712</v>
      </c>
      <c r="L7895" s="23" t="s">
        <v>9538</v>
      </c>
      <c r="M7895" s="23">
        <f>YEAR(Tabla2[[#This Row],[Fecha de creación]])</f>
        <v>2022</v>
      </c>
      <c r="N7895" s="23">
        <f>MONTH(Tabla2[[#This Row],[Fecha de creación]])</f>
        <v>4</v>
      </c>
    </row>
    <row r="7896" spans="1:14" x14ac:dyDescent="0.25">
      <c r="A7896" s="26">
        <v>44661.662615740737</v>
      </c>
      <c r="B7896" s="23" t="s">
        <v>0</v>
      </c>
      <c r="C7896" s="23" t="s">
        <v>10066</v>
      </c>
      <c r="D7896" s="23" t="s">
        <v>7882</v>
      </c>
      <c r="E7896" s="23" t="s">
        <v>1</v>
      </c>
      <c r="F7896" s="23" t="s">
        <v>7</v>
      </c>
      <c r="G7896" s="23" t="s">
        <v>1551</v>
      </c>
      <c r="H7896" s="2" t="s">
        <v>7722</v>
      </c>
      <c r="I7896" s="23" t="s">
        <v>5999</v>
      </c>
      <c r="J7896" s="23"/>
      <c r="K7896" s="23" t="s">
        <v>9712</v>
      </c>
      <c r="L7896" s="23" t="s">
        <v>9539</v>
      </c>
      <c r="M7896" s="23">
        <f>YEAR(Tabla2[[#This Row],[Fecha de creación]])</f>
        <v>2022</v>
      </c>
      <c r="N7896" s="23">
        <f>MONTH(Tabla2[[#This Row],[Fecha de creación]])</f>
        <v>4</v>
      </c>
    </row>
    <row r="7897" spans="1:14" x14ac:dyDescent="0.25">
      <c r="A7897" s="26">
        <v>44661.683668981481</v>
      </c>
      <c r="B7897" s="23" t="s">
        <v>0</v>
      </c>
      <c r="C7897" s="23" t="s">
        <v>10067</v>
      </c>
      <c r="D7897" s="23" t="s">
        <v>982</v>
      </c>
      <c r="E7897" s="23" t="s">
        <v>1</v>
      </c>
      <c r="F7897" s="23" t="s">
        <v>22</v>
      </c>
      <c r="G7897" s="23" t="s">
        <v>975</v>
      </c>
      <c r="H7897" s="2" t="s">
        <v>8893</v>
      </c>
      <c r="I7897" s="23" t="s">
        <v>5999</v>
      </c>
      <c r="J7897" s="23"/>
      <c r="K7897" s="23" t="s">
        <v>9712</v>
      </c>
      <c r="L7897" s="23" t="s">
        <v>9539</v>
      </c>
      <c r="M7897" s="23">
        <f>YEAR(Tabla2[[#This Row],[Fecha de creación]])</f>
        <v>2022</v>
      </c>
      <c r="N7897" s="23">
        <f>MONTH(Tabla2[[#This Row],[Fecha de creación]])</f>
        <v>4</v>
      </c>
    </row>
    <row r="7898" spans="1:14" x14ac:dyDescent="0.25">
      <c r="A7898" s="26">
        <v>44661.685127314813</v>
      </c>
      <c r="B7898" s="23" t="s">
        <v>0</v>
      </c>
      <c r="C7898" s="23" t="s">
        <v>10068</v>
      </c>
      <c r="D7898" s="23" t="s">
        <v>982</v>
      </c>
      <c r="E7898" s="23" t="s">
        <v>1</v>
      </c>
      <c r="F7898" s="23" t="s">
        <v>22</v>
      </c>
      <c r="G7898" s="23" t="s">
        <v>975</v>
      </c>
      <c r="H7898" s="2" t="s">
        <v>8893</v>
      </c>
      <c r="I7898" s="23" t="s">
        <v>5999</v>
      </c>
      <c r="J7898" s="23"/>
      <c r="K7898" s="23" t="s">
        <v>9712</v>
      </c>
      <c r="L7898" s="23" t="s">
        <v>9538</v>
      </c>
      <c r="M7898" s="23">
        <f>YEAR(Tabla2[[#This Row],[Fecha de creación]])</f>
        <v>2022</v>
      </c>
      <c r="N7898" s="23">
        <f>MONTH(Tabla2[[#This Row],[Fecha de creación]])</f>
        <v>4</v>
      </c>
    </row>
    <row r="7899" spans="1:14" x14ac:dyDescent="0.25">
      <c r="A7899" s="26">
        <v>44661.687199074076</v>
      </c>
      <c r="B7899" s="23" t="s">
        <v>0</v>
      </c>
      <c r="C7899" s="23" t="s">
        <v>10069</v>
      </c>
      <c r="D7899" s="23" t="s">
        <v>333</v>
      </c>
      <c r="E7899" s="23" t="s">
        <v>1</v>
      </c>
      <c r="F7899" s="23" t="s">
        <v>7</v>
      </c>
      <c r="G7899" s="23" t="s">
        <v>975</v>
      </c>
      <c r="H7899" s="2" t="s">
        <v>7726</v>
      </c>
      <c r="I7899" s="23" t="s">
        <v>5999</v>
      </c>
      <c r="J7899" s="23"/>
      <c r="K7899" s="23" t="s">
        <v>9712</v>
      </c>
      <c r="L7899" s="23" t="s">
        <v>9539</v>
      </c>
      <c r="M7899" s="23">
        <f>YEAR(Tabla2[[#This Row],[Fecha de creación]])</f>
        <v>2022</v>
      </c>
      <c r="N7899" s="23">
        <f>MONTH(Tabla2[[#This Row],[Fecha de creación]])</f>
        <v>4</v>
      </c>
    </row>
    <row r="7900" spans="1:14" x14ac:dyDescent="0.25">
      <c r="A7900" s="26">
        <v>44661.688634259262</v>
      </c>
      <c r="B7900" s="23" t="s">
        <v>0</v>
      </c>
      <c r="C7900" s="23" t="s">
        <v>10070</v>
      </c>
      <c r="D7900" s="23" t="s">
        <v>1002</v>
      </c>
      <c r="E7900" s="23" t="s">
        <v>1</v>
      </c>
      <c r="F7900" s="23" t="s">
        <v>7</v>
      </c>
      <c r="G7900" s="23" t="s">
        <v>975</v>
      </c>
      <c r="H7900" s="2" t="s">
        <v>7726</v>
      </c>
      <c r="I7900" s="23" t="s">
        <v>5999</v>
      </c>
      <c r="J7900" s="23"/>
      <c r="K7900" s="23" t="s">
        <v>9712</v>
      </c>
      <c r="L7900" s="23" t="s">
        <v>9539</v>
      </c>
      <c r="M7900" s="23">
        <f>YEAR(Tabla2[[#This Row],[Fecha de creación]])</f>
        <v>2022</v>
      </c>
      <c r="N7900" s="23">
        <f>MONTH(Tabla2[[#This Row],[Fecha de creación]])</f>
        <v>4</v>
      </c>
    </row>
    <row r="7901" spans="1:14" x14ac:dyDescent="0.25">
      <c r="A7901" s="26">
        <v>44662.406990740739</v>
      </c>
      <c r="B7901" s="23" t="s">
        <v>100</v>
      </c>
      <c r="C7901" s="23" t="s">
        <v>10071</v>
      </c>
      <c r="D7901" s="23" t="s">
        <v>6</v>
      </c>
      <c r="E7901" s="23" t="s">
        <v>1</v>
      </c>
      <c r="F7901" s="23" t="s">
        <v>7</v>
      </c>
      <c r="G7901" s="23" t="s">
        <v>975</v>
      </c>
      <c r="H7901" s="2" t="s">
        <v>7722</v>
      </c>
      <c r="I7901" s="23" t="s">
        <v>6004</v>
      </c>
      <c r="J7901" s="23"/>
      <c r="K7901" s="23" t="s">
        <v>9712</v>
      </c>
      <c r="L7901" s="23" t="s">
        <v>9538</v>
      </c>
      <c r="M7901" s="23">
        <f>YEAR(Tabla2[[#This Row],[Fecha de creación]])</f>
        <v>2022</v>
      </c>
      <c r="N7901" s="23">
        <f>MONTH(Tabla2[[#This Row],[Fecha de creación]])</f>
        <v>4</v>
      </c>
    </row>
    <row r="7902" spans="1:14" x14ac:dyDescent="0.25">
      <c r="A7902" s="26">
        <v>44662.441562499997</v>
      </c>
      <c r="B7902" s="23" t="s">
        <v>189</v>
      </c>
      <c r="C7902" s="23" t="s">
        <v>10072</v>
      </c>
      <c r="D7902" s="23" t="s">
        <v>10073</v>
      </c>
      <c r="E7902" s="23" t="s">
        <v>1</v>
      </c>
      <c r="F7902" s="23" t="s">
        <v>2</v>
      </c>
      <c r="G7902" s="23" t="s">
        <v>1551</v>
      </c>
      <c r="H7902" s="2" t="s">
        <v>7737</v>
      </c>
      <c r="I7902" s="23" t="s">
        <v>7205</v>
      </c>
      <c r="J7902" s="23" t="s">
        <v>59</v>
      </c>
      <c r="K7902" s="23" t="s">
        <v>9712</v>
      </c>
      <c r="L7902" s="23" t="s">
        <v>9538</v>
      </c>
      <c r="M7902" s="23">
        <f>YEAR(Tabla2[[#This Row],[Fecha de creación]])</f>
        <v>2022</v>
      </c>
      <c r="N7902" s="23">
        <f>MONTH(Tabla2[[#This Row],[Fecha de creación]])</f>
        <v>4</v>
      </c>
    </row>
    <row r="7903" spans="1:14" x14ac:dyDescent="0.25">
      <c r="A7903" s="26">
        <v>44662.472650462965</v>
      </c>
      <c r="B7903" s="23" t="s">
        <v>100</v>
      </c>
      <c r="C7903" s="23" t="s">
        <v>10074</v>
      </c>
      <c r="D7903" s="23" t="s">
        <v>6</v>
      </c>
      <c r="E7903" s="23" t="s">
        <v>1</v>
      </c>
      <c r="F7903" s="23" t="s">
        <v>7</v>
      </c>
      <c r="G7903" s="23" t="s">
        <v>975</v>
      </c>
      <c r="H7903" s="2" t="s">
        <v>7722</v>
      </c>
      <c r="I7903" s="23" t="s">
        <v>6004</v>
      </c>
      <c r="J7903" s="23"/>
      <c r="K7903" s="23" t="s">
        <v>9712</v>
      </c>
      <c r="L7903" s="23" t="s">
        <v>9538</v>
      </c>
      <c r="M7903" s="23">
        <f>YEAR(Tabla2[[#This Row],[Fecha de creación]])</f>
        <v>2022</v>
      </c>
      <c r="N7903" s="23">
        <f>MONTH(Tabla2[[#This Row],[Fecha de creación]])</f>
        <v>4</v>
      </c>
    </row>
    <row r="7904" spans="1:14" x14ac:dyDescent="0.25">
      <c r="A7904" s="26">
        <v>44662.485613425924</v>
      </c>
      <c r="B7904" s="23" t="s">
        <v>8889</v>
      </c>
      <c r="C7904" s="23" t="s">
        <v>10075</v>
      </c>
      <c r="D7904" s="23" t="s">
        <v>49</v>
      </c>
      <c r="E7904" s="23" t="s">
        <v>1</v>
      </c>
      <c r="F7904" s="23" t="s">
        <v>22</v>
      </c>
      <c r="G7904" s="23" t="s">
        <v>975</v>
      </c>
      <c r="H7904" s="2" t="s">
        <v>7734</v>
      </c>
      <c r="I7904" s="23" t="s">
        <v>8168</v>
      </c>
      <c r="J7904" s="23"/>
      <c r="K7904" s="23" t="s">
        <v>9712</v>
      </c>
      <c r="L7904" s="23" t="s">
        <v>9538</v>
      </c>
      <c r="M7904" s="23">
        <f>YEAR(Tabla2[[#This Row],[Fecha de creación]])</f>
        <v>2022</v>
      </c>
      <c r="N7904" s="23">
        <f>MONTH(Tabla2[[#This Row],[Fecha de creación]])</f>
        <v>4</v>
      </c>
    </row>
    <row r="7905" spans="1:14" x14ac:dyDescent="0.25">
      <c r="A7905" s="26">
        <v>44662.491620370369</v>
      </c>
      <c r="B7905" s="23" t="s">
        <v>100</v>
      </c>
      <c r="C7905" s="23" t="s">
        <v>10076</v>
      </c>
      <c r="D7905" s="23" t="s">
        <v>982</v>
      </c>
      <c r="E7905" s="23" t="s">
        <v>1</v>
      </c>
      <c r="F7905" s="23" t="s">
        <v>22</v>
      </c>
      <c r="G7905" s="23" t="s">
        <v>975</v>
      </c>
      <c r="H7905" s="2" t="s">
        <v>8893</v>
      </c>
      <c r="I7905" s="23" t="s">
        <v>6004</v>
      </c>
      <c r="J7905" s="23"/>
      <c r="K7905" s="23" t="s">
        <v>9712</v>
      </c>
      <c r="L7905" s="23" t="s">
        <v>9538</v>
      </c>
      <c r="M7905" s="23">
        <f>YEAR(Tabla2[[#This Row],[Fecha de creación]])</f>
        <v>2022</v>
      </c>
      <c r="N7905" s="23">
        <f>MONTH(Tabla2[[#This Row],[Fecha de creación]])</f>
        <v>4</v>
      </c>
    </row>
    <row r="7906" spans="1:14" x14ac:dyDescent="0.25">
      <c r="A7906" s="26">
        <v>44662.636736111112</v>
      </c>
      <c r="B7906" s="23" t="s">
        <v>19</v>
      </c>
      <c r="C7906" s="23" t="s">
        <v>10077</v>
      </c>
      <c r="D7906" s="23" t="s">
        <v>10078</v>
      </c>
      <c r="E7906" s="23" t="s">
        <v>1</v>
      </c>
      <c r="F7906" s="23" t="s">
        <v>7</v>
      </c>
      <c r="G7906" s="23" t="s">
        <v>975</v>
      </c>
      <c r="H7906" s="2" t="s">
        <v>8559</v>
      </c>
      <c r="I7906" s="23" t="s">
        <v>10079</v>
      </c>
      <c r="J7906" s="23"/>
      <c r="K7906" s="23" t="s">
        <v>9712</v>
      </c>
      <c r="L7906" s="23" t="s">
        <v>9538</v>
      </c>
      <c r="M7906" s="23">
        <f>YEAR(Tabla2[[#This Row],[Fecha de creación]])</f>
        <v>2022</v>
      </c>
      <c r="N7906" s="23">
        <f>MONTH(Tabla2[[#This Row],[Fecha de creación]])</f>
        <v>4</v>
      </c>
    </row>
    <row r="7907" spans="1:14" x14ac:dyDescent="0.25">
      <c r="A7907" s="26">
        <v>44662.643171296295</v>
      </c>
      <c r="B7907" s="23" t="s">
        <v>189</v>
      </c>
      <c r="C7907" s="23" t="s">
        <v>10080</v>
      </c>
      <c r="D7907" s="23" t="s">
        <v>4281</v>
      </c>
      <c r="E7907" s="23" t="s">
        <v>1</v>
      </c>
      <c r="F7907" s="23" t="s">
        <v>7</v>
      </c>
      <c r="G7907" s="23" t="s">
        <v>975</v>
      </c>
      <c r="H7907" s="2" t="s">
        <v>7722</v>
      </c>
      <c r="I7907" s="23" t="s">
        <v>7338</v>
      </c>
      <c r="J7907" s="23" t="s">
        <v>59</v>
      </c>
      <c r="K7907" s="23" t="s">
        <v>9712</v>
      </c>
      <c r="L7907" s="23" t="s">
        <v>9538</v>
      </c>
      <c r="M7907" s="23">
        <f>YEAR(Tabla2[[#This Row],[Fecha de creación]])</f>
        <v>2022</v>
      </c>
      <c r="N7907" s="23">
        <f>MONTH(Tabla2[[#This Row],[Fecha de creación]])</f>
        <v>4</v>
      </c>
    </row>
    <row r="7908" spans="1:14" x14ac:dyDescent="0.25">
      <c r="A7908" s="26">
        <v>44662.646087962959</v>
      </c>
      <c r="B7908" s="23" t="s">
        <v>19</v>
      </c>
      <c r="C7908" s="23" t="s">
        <v>10081</v>
      </c>
      <c r="D7908" s="23" t="s">
        <v>10082</v>
      </c>
      <c r="E7908" s="23" t="s">
        <v>1</v>
      </c>
      <c r="F7908" s="23" t="s">
        <v>7</v>
      </c>
      <c r="G7908" s="23" t="s">
        <v>975</v>
      </c>
      <c r="H7908" s="2" t="s">
        <v>8480</v>
      </c>
      <c r="I7908" s="23" t="s">
        <v>10079</v>
      </c>
      <c r="J7908" s="23"/>
      <c r="K7908" s="23" t="s">
        <v>9712</v>
      </c>
      <c r="L7908" s="23" t="s">
        <v>9538</v>
      </c>
      <c r="M7908" s="23">
        <f>YEAR(Tabla2[[#This Row],[Fecha de creación]])</f>
        <v>2022</v>
      </c>
      <c r="N7908" s="23">
        <f>MONTH(Tabla2[[#This Row],[Fecha de creación]])</f>
        <v>4</v>
      </c>
    </row>
    <row r="7909" spans="1:14" x14ac:dyDescent="0.25">
      <c r="A7909" s="26">
        <v>44662.673738425925</v>
      </c>
      <c r="B7909" s="23" t="s">
        <v>189</v>
      </c>
      <c r="C7909" s="23" t="s">
        <v>10083</v>
      </c>
      <c r="D7909" s="23" t="s">
        <v>7547</v>
      </c>
      <c r="E7909" s="23" t="s">
        <v>1</v>
      </c>
      <c r="F7909" s="23" t="s">
        <v>22</v>
      </c>
      <c r="G7909" s="23" t="s">
        <v>975</v>
      </c>
      <c r="H7909" s="2" t="s">
        <v>7734</v>
      </c>
      <c r="I7909" s="23" t="s">
        <v>4486</v>
      </c>
      <c r="J7909" s="23" t="s">
        <v>59</v>
      </c>
      <c r="K7909" s="23" t="s">
        <v>9712</v>
      </c>
      <c r="L7909" s="23" t="s">
        <v>9538</v>
      </c>
      <c r="M7909" s="23">
        <f>YEAR(Tabla2[[#This Row],[Fecha de creación]])</f>
        <v>2022</v>
      </c>
      <c r="N7909" s="23">
        <f>MONTH(Tabla2[[#This Row],[Fecha de creación]])</f>
        <v>4</v>
      </c>
    </row>
    <row r="7910" spans="1:14" x14ac:dyDescent="0.25">
      <c r="A7910" s="26">
        <v>44662.70988425926</v>
      </c>
      <c r="B7910" s="23" t="s">
        <v>0</v>
      </c>
      <c r="C7910" s="23" t="s">
        <v>10084</v>
      </c>
      <c r="D7910" s="23" t="s">
        <v>10085</v>
      </c>
      <c r="E7910" s="23" t="s">
        <v>1</v>
      </c>
      <c r="F7910" s="23" t="s">
        <v>2</v>
      </c>
      <c r="G7910" s="23" t="s">
        <v>975</v>
      </c>
      <c r="H7910" s="2" t="s">
        <v>7738</v>
      </c>
      <c r="I7910" s="23" t="s">
        <v>976</v>
      </c>
      <c r="J7910" s="23" t="s">
        <v>59</v>
      </c>
      <c r="K7910" s="23" t="s">
        <v>9712</v>
      </c>
      <c r="L7910" s="23" t="s">
        <v>9538</v>
      </c>
      <c r="M7910" s="23">
        <f>YEAR(Tabla2[[#This Row],[Fecha de creación]])</f>
        <v>2022</v>
      </c>
      <c r="N7910" s="23">
        <f>MONTH(Tabla2[[#This Row],[Fecha de creación]])</f>
        <v>4</v>
      </c>
    </row>
    <row r="7911" spans="1:14" x14ac:dyDescent="0.25">
      <c r="A7911" s="26">
        <v>44662.719131944446</v>
      </c>
      <c r="B7911" s="23" t="s">
        <v>0</v>
      </c>
      <c r="C7911" s="23" t="s">
        <v>10086</v>
      </c>
      <c r="D7911" s="23" t="s">
        <v>982</v>
      </c>
      <c r="E7911" s="23" t="s">
        <v>1</v>
      </c>
      <c r="F7911" s="23" t="s">
        <v>22</v>
      </c>
      <c r="G7911" s="23" t="s">
        <v>975</v>
      </c>
      <c r="H7911" s="2" t="s">
        <v>8893</v>
      </c>
      <c r="I7911" s="23" t="s">
        <v>5999</v>
      </c>
      <c r="J7911" s="23"/>
      <c r="K7911" s="23" t="s">
        <v>9712</v>
      </c>
      <c r="L7911" s="23" t="s">
        <v>9538</v>
      </c>
      <c r="M7911" s="23">
        <f>YEAR(Tabla2[[#This Row],[Fecha de creación]])</f>
        <v>2022</v>
      </c>
      <c r="N7911" s="23">
        <f>MONTH(Tabla2[[#This Row],[Fecha de creación]])</f>
        <v>4</v>
      </c>
    </row>
    <row r="7912" spans="1:14" x14ac:dyDescent="0.25">
      <c r="A7912" s="26">
        <v>44662.720254629632</v>
      </c>
      <c r="B7912" s="23" t="s">
        <v>0</v>
      </c>
      <c r="C7912" s="23" t="s">
        <v>10087</v>
      </c>
      <c r="D7912" s="23" t="s">
        <v>30</v>
      </c>
      <c r="E7912" s="23" t="s">
        <v>1</v>
      </c>
      <c r="F7912" s="23" t="s">
        <v>7</v>
      </c>
      <c r="G7912" s="23" t="s">
        <v>975</v>
      </c>
      <c r="H7912" s="2" t="s">
        <v>8535</v>
      </c>
      <c r="I7912" s="23" t="s">
        <v>5999</v>
      </c>
      <c r="J7912" s="23"/>
      <c r="K7912" s="23" t="s">
        <v>9712</v>
      </c>
      <c r="L7912" s="23" t="s">
        <v>9538</v>
      </c>
      <c r="M7912" s="23">
        <f>YEAR(Tabla2[[#This Row],[Fecha de creación]])</f>
        <v>2022</v>
      </c>
      <c r="N7912" s="23">
        <f>MONTH(Tabla2[[#This Row],[Fecha de creación]])</f>
        <v>4</v>
      </c>
    </row>
    <row r="7913" spans="1:14" x14ac:dyDescent="0.25">
      <c r="A7913" s="26">
        <v>44662.722199074073</v>
      </c>
      <c r="B7913" s="23" t="s">
        <v>0</v>
      </c>
      <c r="C7913" s="23" t="s">
        <v>10088</v>
      </c>
      <c r="D7913" s="23" t="s">
        <v>551</v>
      </c>
      <c r="E7913" s="23" t="s">
        <v>1</v>
      </c>
      <c r="F7913" s="23" t="s">
        <v>7</v>
      </c>
      <c r="G7913" s="23" t="s">
        <v>975</v>
      </c>
      <c r="H7913" s="2" t="s">
        <v>7980</v>
      </c>
      <c r="I7913" s="23" t="s">
        <v>5999</v>
      </c>
      <c r="J7913" s="23"/>
      <c r="K7913" s="23" t="s">
        <v>9712</v>
      </c>
      <c r="L7913" s="23" t="s">
        <v>9538</v>
      </c>
      <c r="M7913" s="23">
        <f>YEAR(Tabla2[[#This Row],[Fecha de creación]])</f>
        <v>2022</v>
      </c>
      <c r="N7913" s="23">
        <f>MONTH(Tabla2[[#This Row],[Fecha de creación]])</f>
        <v>4</v>
      </c>
    </row>
    <row r="7914" spans="1:14" x14ac:dyDescent="0.25">
      <c r="A7914" s="26">
        <v>44662.747615740744</v>
      </c>
      <c r="B7914" s="23" t="s">
        <v>0</v>
      </c>
      <c r="C7914" s="23" t="s">
        <v>10089</v>
      </c>
      <c r="D7914" s="23" t="s">
        <v>6</v>
      </c>
      <c r="E7914" s="23" t="s">
        <v>1</v>
      </c>
      <c r="F7914" s="23" t="s">
        <v>22</v>
      </c>
      <c r="G7914" s="23" t="s">
        <v>975</v>
      </c>
      <c r="H7914" s="2" t="s">
        <v>7723</v>
      </c>
      <c r="I7914" s="23" t="s">
        <v>9483</v>
      </c>
      <c r="J7914" s="23"/>
      <c r="K7914" s="23" t="s">
        <v>9712</v>
      </c>
      <c r="L7914" s="23" t="s">
        <v>9538</v>
      </c>
      <c r="M7914" s="23">
        <f>YEAR(Tabla2[[#This Row],[Fecha de creación]])</f>
        <v>2022</v>
      </c>
      <c r="N7914" s="23">
        <f>MONTH(Tabla2[[#This Row],[Fecha de creación]])</f>
        <v>4</v>
      </c>
    </row>
    <row r="7915" spans="1:14" x14ac:dyDescent="0.25">
      <c r="A7915" s="26">
        <v>44662.750972222224</v>
      </c>
      <c r="B7915" s="23" t="s">
        <v>0</v>
      </c>
      <c r="C7915" s="23" t="s">
        <v>10090</v>
      </c>
      <c r="D7915" s="23" t="s">
        <v>8539</v>
      </c>
      <c r="E7915" s="23" t="s">
        <v>1</v>
      </c>
      <c r="F7915" s="23" t="s">
        <v>7</v>
      </c>
      <c r="G7915" s="23" t="s">
        <v>975</v>
      </c>
      <c r="H7915" s="2" t="s">
        <v>7731</v>
      </c>
      <c r="I7915" s="23" t="s">
        <v>9483</v>
      </c>
      <c r="J7915" s="23"/>
      <c r="K7915" s="23" t="s">
        <v>9712</v>
      </c>
      <c r="L7915" s="23" t="s">
        <v>9538</v>
      </c>
      <c r="M7915" s="23">
        <f>YEAR(Tabla2[[#This Row],[Fecha de creación]])</f>
        <v>2022</v>
      </c>
      <c r="N7915" s="23">
        <f>MONTH(Tabla2[[#This Row],[Fecha de creación]])</f>
        <v>4</v>
      </c>
    </row>
    <row r="7916" spans="1:14" x14ac:dyDescent="0.25">
      <c r="A7916" s="26">
        <v>44662.753703703704</v>
      </c>
      <c r="B7916" s="23" t="s">
        <v>100</v>
      </c>
      <c r="C7916" s="23" t="s">
        <v>10091</v>
      </c>
      <c r="D7916" s="23" t="s">
        <v>6</v>
      </c>
      <c r="E7916" s="23" t="s">
        <v>1</v>
      </c>
      <c r="F7916" s="23" t="s">
        <v>22</v>
      </c>
      <c r="G7916" s="23" t="s">
        <v>975</v>
      </c>
      <c r="H7916" s="2" t="s">
        <v>7722</v>
      </c>
      <c r="I7916" s="23" t="s">
        <v>9485</v>
      </c>
      <c r="J7916" s="23"/>
      <c r="K7916" s="23" t="s">
        <v>9712</v>
      </c>
      <c r="L7916" s="23" t="s">
        <v>9538</v>
      </c>
      <c r="M7916" s="23">
        <f>YEAR(Tabla2[[#This Row],[Fecha de creación]])</f>
        <v>2022</v>
      </c>
      <c r="N7916" s="23">
        <f>MONTH(Tabla2[[#This Row],[Fecha de creación]])</f>
        <v>4</v>
      </c>
    </row>
    <row r="7917" spans="1:14" x14ac:dyDescent="0.25">
      <c r="A7917" s="26">
        <v>44662.763831018521</v>
      </c>
      <c r="B7917" s="23" t="s">
        <v>0</v>
      </c>
      <c r="C7917" s="23" t="s">
        <v>10092</v>
      </c>
      <c r="D7917" s="23" t="s">
        <v>6</v>
      </c>
      <c r="E7917" s="23" t="s">
        <v>1</v>
      </c>
      <c r="F7917" s="23" t="s">
        <v>22</v>
      </c>
      <c r="G7917" s="23" t="s">
        <v>975</v>
      </c>
      <c r="H7917" s="2" t="s">
        <v>7722</v>
      </c>
      <c r="I7917" s="23" t="s">
        <v>9483</v>
      </c>
      <c r="J7917" s="23"/>
      <c r="K7917" s="23" t="s">
        <v>9712</v>
      </c>
      <c r="L7917" s="23" t="s">
        <v>9538</v>
      </c>
      <c r="M7917" s="23">
        <f>YEAR(Tabla2[[#This Row],[Fecha de creación]])</f>
        <v>2022</v>
      </c>
      <c r="N7917" s="23">
        <f>MONTH(Tabla2[[#This Row],[Fecha de creación]])</f>
        <v>4</v>
      </c>
    </row>
    <row r="7918" spans="1:14" x14ac:dyDescent="0.25">
      <c r="A7918" s="26">
        <v>44663.38484953704</v>
      </c>
      <c r="B7918" s="23" t="s">
        <v>0</v>
      </c>
      <c r="C7918" s="23" t="s">
        <v>10093</v>
      </c>
      <c r="D7918" s="23" t="s">
        <v>982</v>
      </c>
      <c r="E7918" s="23" t="s">
        <v>1</v>
      </c>
      <c r="F7918" s="23" t="s">
        <v>22</v>
      </c>
      <c r="G7918" s="23" t="s">
        <v>975</v>
      </c>
      <c r="H7918" s="2" t="s">
        <v>8893</v>
      </c>
      <c r="I7918" s="23" t="s">
        <v>5999</v>
      </c>
      <c r="J7918" s="23"/>
      <c r="K7918" s="23" t="s">
        <v>9712</v>
      </c>
      <c r="L7918" s="23" t="s">
        <v>9538</v>
      </c>
      <c r="M7918" s="23">
        <f>YEAR(Tabla2[[#This Row],[Fecha de creación]])</f>
        <v>2022</v>
      </c>
      <c r="N7918" s="23">
        <f>MONTH(Tabla2[[#This Row],[Fecha de creación]])</f>
        <v>4</v>
      </c>
    </row>
    <row r="7919" spans="1:14" x14ac:dyDescent="0.25">
      <c r="A7919" s="26">
        <v>44663.386400462965</v>
      </c>
      <c r="B7919" s="23" t="s">
        <v>189</v>
      </c>
      <c r="C7919" s="23" t="s">
        <v>10094</v>
      </c>
      <c r="D7919" s="23" t="s">
        <v>51</v>
      </c>
      <c r="E7919" s="23" t="s">
        <v>1</v>
      </c>
      <c r="F7919" s="23" t="s">
        <v>2</v>
      </c>
      <c r="G7919" s="23" t="s">
        <v>1551</v>
      </c>
      <c r="H7919" s="2" t="s">
        <v>7737</v>
      </c>
      <c r="I7919" s="23" t="s">
        <v>7205</v>
      </c>
      <c r="J7919" s="23" t="s">
        <v>59</v>
      </c>
      <c r="K7919" s="23" t="s">
        <v>9712</v>
      </c>
      <c r="L7919" s="23" t="s">
        <v>9539</v>
      </c>
      <c r="M7919" s="23">
        <f>YEAR(Tabla2[[#This Row],[Fecha de creación]])</f>
        <v>2022</v>
      </c>
      <c r="N7919" s="23">
        <f>MONTH(Tabla2[[#This Row],[Fecha de creación]])</f>
        <v>4</v>
      </c>
    </row>
    <row r="7920" spans="1:14" x14ac:dyDescent="0.25">
      <c r="A7920" s="26">
        <v>44663.396145833336</v>
      </c>
      <c r="B7920" s="23" t="s">
        <v>56</v>
      </c>
      <c r="C7920" s="23" t="s">
        <v>10095</v>
      </c>
      <c r="D7920" s="23" t="s">
        <v>10053</v>
      </c>
      <c r="E7920" s="23" t="s">
        <v>1</v>
      </c>
      <c r="F7920" s="23" t="s">
        <v>2</v>
      </c>
      <c r="G7920" s="23" t="s">
        <v>1551</v>
      </c>
      <c r="H7920" s="2" t="s">
        <v>7737</v>
      </c>
      <c r="I7920" s="23" t="s">
        <v>7129</v>
      </c>
      <c r="J7920" s="23" t="s">
        <v>958</v>
      </c>
      <c r="K7920" s="23" t="s">
        <v>9712</v>
      </c>
      <c r="L7920" s="23" t="s">
        <v>9539</v>
      </c>
      <c r="M7920" s="23">
        <f>YEAR(Tabla2[[#This Row],[Fecha de creación]])</f>
        <v>2022</v>
      </c>
      <c r="N7920" s="23">
        <f>MONTH(Tabla2[[#This Row],[Fecha de creación]])</f>
        <v>4</v>
      </c>
    </row>
    <row r="7921" spans="1:14" x14ac:dyDescent="0.25">
      <c r="A7921" s="26">
        <v>44663.401828703703</v>
      </c>
      <c r="B7921" s="23" t="s">
        <v>0</v>
      </c>
      <c r="C7921" s="23" t="s">
        <v>10096</v>
      </c>
      <c r="D7921" s="23" t="s">
        <v>535</v>
      </c>
      <c r="E7921" s="23" t="s">
        <v>1</v>
      </c>
      <c r="F7921" s="23" t="s">
        <v>22</v>
      </c>
      <c r="G7921" s="23" t="s">
        <v>975</v>
      </c>
      <c r="H7921" s="2" t="s">
        <v>7743</v>
      </c>
      <c r="I7921" s="23" t="s">
        <v>5999</v>
      </c>
      <c r="J7921" s="23"/>
      <c r="K7921" s="23" t="s">
        <v>9712</v>
      </c>
      <c r="L7921" s="23" t="s">
        <v>9538</v>
      </c>
      <c r="M7921" s="23">
        <f>YEAR(Tabla2[[#This Row],[Fecha de creación]])</f>
        <v>2022</v>
      </c>
      <c r="N7921" s="23">
        <f>MONTH(Tabla2[[#This Row],[Fecha de creación]])</f>
        <v>4</v>
      </c>
    </row>
    <row r="7922" spans="1:14" x14ac:dyDescent="0.25">
      <c r="A7922" s="26">
        <v>44663.405034722222</v>
      </c>
      <c r="B7922" s="23" t="s">
        <v>0</v>
      </c>
      <c r="C7922" s="23" t="s">
        <v>10097</v>
      </c>
      <c r="D7922" s="23" t="s">
        <v>982</v>
      </c>
      <c r="E7922" s="23" t="s">
        <v>1</v>
      </c>
      <c r="F7922" s="23" t="s">
        <v>22</v>
      </c>
      <c r="G7922" s="23" t="s">
        <v>975</v>
      </c>
      <c r="H7922" s="2" t="s">
        <v>8893</v>
      </c>
      <c r="I7922" s="23" t="s">
        <v>5999</v>
      </c>
      <c r="J7922" s="23"/>
      <c r="K7922" s="23" t="s">
        <v>9712</v>
      </c>
      <c r="L7922" s="23" t="s">
        <v>9538</v>
      </c>
      <c r="M7922" s="23">
        <f>YEAR(Tabla2[[#This Row],[Fecha de creación]])</f>
        <v>2022</v>
      </c>
      <c r="N7922" s="23">
        <f>MONTH(Tabla2[[#This Row],[Fecha de creación]])</f>
        <v>4</v>
      </c>
    </row>
    <row r="7923" spans="1:14" x14ac:dyDescent="0.25">
      <c r="A7923" s="26">
        <v>44663.425706018519</v>
      </c>
      <c r="B7923" s="23" t="s">
        <v>19</v>
      </c>
      <c r="C7923" s="23" t="s">
        <v>10098</v>
      </c>
      <c r="D7923" s="23" t="s">
        <v>10099</v>
      </c>
      <c r="E7923" s="23" t="s">
        <v>1</v>
      </c>
      <c r="F7923" s="23" t="s">
        <v>7</v>
      </c>
      <c r="G7923" s="23" t="s">
        <v>3</v>
      </c>
      <c r="H7923" s="2" t="s">
        <v>8559</v>
      </c>
      <c r="I7923" s="23" t="s">
        <v>10079</v>
      </c>
      <c r="J7923" s="23"/>
      <c r="K7923" s="23" t="s">
        <v>9712</v>
      </c>
      <c r="L7923" s="23" t="s">
        <v>9539</v>
      </c>
      <c r="M7923" s="23">
        <f>YEAR(Tabla2[[#This Row],[Fecha de creación]])</f>
        <v>2022</v>
      </c>
      <c r="N7923" s="23">
        <f>MONTH(Tabla2[[#This Row],[Fecha de creación]])</f>
        <v>4</v>
      </c>
    </row>
    <row r="7924" spans="1:14" x14ac:dyDescent="0.25">
      <c r="A7924" s="26">
        <v>44663.437604166669</v>
      </c>
      <c r="B7924" s="23" t="s">
        <v>19</v>
      </c>
      <c r="C7924" s="23" t="s">
        <v>10100</v>
      </c>
      <c r="D7924" s="23" t="s">
        <v>10099</v>
      </c>
      <c r="E7924" s="23" t="s">
        <v>1</v>
      </c>
      <c r="F7924" s="23" t="s">
        <v>7</v>
      </c>
      <c r="G7924" s="23" t="s">
        <v>975</v>
      </c>
      <c r="H7924" s="2" t="s">
        <v>8559</v>
      </c>
      <c r="I7924" s="23" t="s">
        <v>10079</v>
      </c>
      <c r="J7924" s="23"/>
      <c r="K7924" s="23" t="s">
        <v>9712</v>
      </c>
      <c r="L7924" s="23" t="s">
        <v>9538</v>
      </c>
      <c r="M7924" s="23">
        <f>YEAR(Tabla2[[#This Row],[Fecha de creación]])</f>
        <v>2022</v>
      </c>
      <c r="N7924" s="23">
        <f>MONTH(Tabla2[[#This Row],[Fecha de creación]])</f>
        <v>4</v>
      </c>
    </row>
    <row r="7925" spans="1:14" x14ac:dyDescent="0.25">
      <c r="A7925" s="26">
        <v>44663.44195601852</v>
      </c>
      <c r="B7925" s="23" t="s">
        <v>19</v>
      </c>
      <c r="C7925" s="23" t="s">
        <v>10101</v>
      </c>
      <c r="D7925" s="23" t="s">
        <v>10102</v>
      </c>
      <c r="E7925" s="23" t="s">
        <v>1</v>
      </c>
      <c r="F7925" s="23" t="s">
        <v>7</v>
      </c>
      <c r="G7925" s="23" t="s">
        <v>3</v>
      </c>
      <c r="I7925" s="23" t="s">
        <v>10079</v>
      </c>
      <c r="J7925" s="23"/>
      <c r="K7925" s="23" t="s">
        <v>9712</v>
      </c>
      <c r="L7925" s="23" t="s">
        <v>9539</v>
      </c>
      <c r="M7925" s="23">
        <f>YEAR(Tabla2[[#This Row],[Fecha de creación]])</f>
        <v>2022</v>
      </c>
      <c r="N7925" s="23">
        <f>MONTH(Tabla2[[#This Row],[Fecha de creación]])</f>
        <v>4</v>
      </c>
    </row>
    <row r="7926" spans="1:14" x14ac:dyDescent="0.25">
      <c r="A7926" s="26">
        <v>44663.443101851852</v>
      </c>
      <c r="B7926" s="23" t="s">
        <v>0</v>
      </c>
      <c r="C7926" s="23" t="s">
        <v>10103</v>
      </c>
      <c r="D7926" s="23" t="s">
        <v>3325</v>
      </c>
      <c r="E7926" s="23" t="s">
        <v>1</v>
      </c>
      <c r="F7926" s="23" t="s">
        <v>7</v>
      </c>
      <c r="G7926" s="23" t="s">
        <v>1551</v>
      </c>
      <c r="H7926" s="2" t="s">
        <v>7737</v>
      </c>
      <c r="I7926" s="23" t="s">
        <v>5999</v>
      </c>
      <c r="J7926" s="23"/>
      <c r="K7926" s="23" t="s">
        <v>9712</v>
      </c>
      <c r="L7926" s="23" t="s">
        <v>9539</v>
      </c>
      <c r="M7926" s="23">
        <f>YEAR(Tabla2[[#This Row],[Fecha de creación]])</f>
        <v>2022</v>
      </c>
      <c r="N7926" s="23">
        <f>MONTH(Tabla2[[#This Row],[Fecha de creación]])</f>
        <v>4</v>
      </c>
    </row>
    <row r="7927" spans="1:14" x14ac:dyDescent="0.25">
      <c r="A7927" s="26">
        <v>44663.520983796298</v>
      </c>
      <c r="B7927" s="23" t="s">
        <v>0</v>
      </c>
      <c r="C7927" s="23" t="s">
        <v>10104</v>
      </c>
      <c r="D7927" s="23" t="s">
        <v>982</v>
      </c>
      <c r="E7927" s="23" t="s">
        <v>1</v>
      </c>
      <c r="F7927" s="23" t="s">
        <v>22</v>
      </c>
      <c r="G7927" s="23" t="s">
        <v>975</v>
      </c>
      <c r="H7927" s="2" t="s">
        <v>8893</v>
      </c>
      <c r="I7927" s="23" t="s">
        <v>7680</v>
      </c>
      <c r="J7927" s="23" t="s">
        <v>59</v>
      </c>
      <c r="K7927" s="23" t="s">
        <v>9712</v>
      </c>
      <c r="L7927" s="23" t="s">
        <v>9538</v>
      </c>
      <c r="M7927" s="23">
        <f>YEAR(Tabla2[[#This Row],[Fecha de creación]])</f>
        <v>2022</v>
      </c>
      <c r="N7927" s="23">
        <f>MONTH(Tabla2[[#This Row],[Fecha de creación]])</f>
        <v>4</v>
      </c>
    </row>
    <row r="7928" spans="1:14" x14ac:dyDescent="0.25">
      <c r="A7928" s="26">
        <v>44663.557129629633</v>
      </c>
      <c r="B7928" s="23" t="s">
        <v>189</v>
      </c>
      <c r="C7928" s="23" t="s">
        <v>10105</v>
      </c>
      <c r="D7928" s="23" t="s">
        <v>172</v>
      </c>
      <c r="E7928" s="23" t="s">
        <v>1</v>
      </c>
      <c r="F7928" s="23" t="s">
        <v>2</v>
      </c>
      <c r="G7928" s="23" t="s">
        <v>1551</v>
      </c>
      <c r="H7928" s="2" t="s">
        <v>7721</v>
      </c>
      <c r="I7928" s="23" t="s">
        <v>7205</v>
      </c>
      <c r="J7928" s="23" t="s">
        <v>59</v>
      </c>
      <c r="K7928" s="23" t="s">
        <v>9712</v>
      </c>
      <c r="L7928" s="23" t="s">
        <v>9539</v>
      </c>
      <c r="M7928" s="23">
        <f>YEAR(Tabla2[[#This Row],[Fecha de creación]])</f>
        <v>2022</v>
      </c>
      <c r="N7928" s="23">
        <f>MONTH(Tabla2[[#This Row],[Fecha de creación]])</f>
        <v>4</v>
      </c>
    </row>
    <row r="7929" spans="1:14" x14ac:dyDescent="0.25">
      <c r="A7929" s="26">
        <v>44663.608888888892</v>
      </c>
      <c r="B7929" s="23" t="s">
        <v>0</v>
      </c>
      <c r="C7929" s="23" t="s">
        <v>10106</v>
      </c>
      <c r="D7929" s="23" t="s">
        <v>7882</v>
      </c>
      <c r="E7929" s="23" t="s">
        <v>1</v>
      </c>
      <c r="F7929" s="23" t="s">
        <v>7</v>
      </c>
      <c r="G7929" s="23" t="s">
        <v>975</v>
      </c>
      <c r="H7929" s="2" t="s">
        <v>7722</v>
      </c>
      <c r="I7929" s="23" t="s">
        <v>7680</v>
      </c>
      <c r="J7929" s="23" t="s">
        <v>59</v>
      </c>
      <c r="K7929" s="23" t="s">
        <v>9712</v>
      </c>
      <c r="L7929" s="23" t="s">
        <v>9538</v>
      </c>
      <c r="M7929" s="23">
        <f>YEAR(Tabla2[[#This Row],[Fecha de creación]])</f>
        <v>2022</v>
      </c>
      <c r="N7929" s="23">
        <f>MONTH(Tabla2[[#This Row],[Fecha de creación]])</f>
        <v>4</v>
      </c>
    </row>
    <row r="7930" spans="1:14" x14ac:dyDescent="0.25">
      <c r="A7930" s="26">
        <v>44663.617546296293</v>
      </c>
      <c r="B7930" s="23" t="s">
        <v>0</v>
      </c>
      <c r="C7930" s="23" t="s">
        <v>10107</v>
      </c>
      <c r="D7930" s="23" t="s">
        <v>982</v>
      </c>
      <c r="E7930" s="23" t="s">
        <v>1</v>
      </c>
      <c r="F7930" s="23" t="s">
        <v>22</v>
      </c>
      <c r="G7930" s="23" t="s">
        <v>975</v>
      </c>
      <c r="H7930" s="2" t="s">
        <v>8893</v>
      </c>
      <c r="I7930" s="23" t="s">
        <v>7680</v>
      </c>
      <c r="J7930" s="23" t="s">
        <v>59</v>
      </c>
      <c r="K7930" s="23" t="s">
        <v>9712</v>
      </c>
      <c r="L7930" s="23" t="s">
        <v>9538</v>
      </c>
      <c r="M7930" s="23">
        <f>YEAR(Tabla2[[#This Row],[Fecha de creación]])</f>
        <v>2022</v>
      </c>
      <c r="N7930" s="23">
        <f>MONTH(Tabla2[[#This Row],[Fecha de creación]])</f>
        <v>4</v>
      </c>
    </row>
    <row r="7931" spans="1:14" x14ac:dyDescent="0.25">
      <c r="A7931" s="26">
        <v>44663.620671296296</v>
      </c>
      <c r="B7931" s="23" t="s">
        <v>0</v>
      </c>
      <c r="C7931" s="23" t="s">
        <v>10108</v>
      </c>
      <c r="D7931" s="23" t="s">
        <v>982</v>
      </c>
      <c r="E7931" s="23" t="s">
        <v>1</v>
      </c>
      <c r="F7931" s="23" t="s">
        <v>22</v>
      </c>
      <c r="G7931" s="23" t="s">
        <v>975</v>
      </c>
      <c r="H7931" s="2" t="s">
        <v>8893</v>
      </c>
      <c r="I7931" s="23" t="s">
        <v>7680</v>
      </c>
      <c r="J7931" s="23" t="s">
        <v>59</v>
      </c>
      <c r="K7931" s="23" t="s">
        <v>9712</v>
      </c>
      <c r="L7931" s="23" t="s">
        <v>9538</v>
      </c>
      <c r="M7931" s="23">
        <f>YEAR(Tabla2[[#This Row],[Fecha de creación]])</f>
        <v>2022</v>
      </c>
      <c r="N7931" s="23">
        <f>MONTH(Tabla2[[#This Row],[Fecha de creación]])</f>
        <v>4</v>
      </c>
    </row>
    <row r="7932" spans="1:14" x14ac:dyDescent="0.25">
      <c r="A7932" s="26">
        <v>44663.623298611114</v>
      </c>
      <c r="B7932" s="23" t="s">
        <v>0</v>
      </c>
      <c r="C7932" s="23" t="s">
        <v>10109</v>
      </c>
      <c r="D7932" s="23" t="s">
        <v>982</v>
      </c>
      <c r="E7932" s="23" t="s">
        <v>1</v>
      </c>
      <c r="F7932" s="23" t="s">
        <v>22</v>
      </c>
      <c r="G7932" s="23" t="s">
        <v>975</v>
      </c>
      <c r="H7932" s="2" t="s">
        <v>8893</v>
      </c>
      <c r="I7932" s="23" t="s">
        <v>7680</v>
      </c>
      <c r="J7932" s="23" t="s">
        <v>59</v>
      </c>
      <c r="K7932" s="23" t="s">
        <v>9712</v>
      </c>
      <c r="L7932" s="23" t="s">
        <v>9538</v>
      </c>
      <c r="M7932" s="23">
        <f>YEAR(Tabla2[[#This Row],[Fecha de creación]])</f>
        <v>2022</v>
      </c>
      <c r="N7932" s="23">
        <f>MONTH(Tabla2[[#This Row],[Fecha de creación]])</f>
        <v>4</v>
      </c>
    </row>
    <row r="7933" spans="1:14" x14ac:dyDescent="0.25">
      <c r="A7933" s="26">
        <v>44663.626250000001</v>
      </c>
      <c r="B7933" s="23" t="s">
        <v>0</v>
      </c>
      <c r="C7933" s="23" t="s">
        <v>10110</v>
      </c>
      <c r="D7933" s="23" t="s">
        <v>1344</v>
      </c>
      <c r="E7933" s="23" t="s">
        <v>1</v>
      </c>
      <c r="F7933" s="23" t="s">
        <v>7</v>
      </c>
      <c r="G7933" s="23" t="s">
        <v>3</v>
      </c>
      <c r="H7933" s="2" t="s">
        <v>7726</v>
      </c>
      <c r="I7933" s="23" t="s">
        <v>7680</v>
      </c>
      <c r="J7933" s="23" t="s">
        <v>59</v>
      </c>
      <c r="K7933" s="23" t="s">
        <v>9712</v>
      </c>
      <c r="L7933" s="23" t="s">
        <v>9539</v>
      </c>
      <c r="M7933" s="23">
        <f>YEAR(Tabla2[[#This Row],[Fecha de creación]])</f>
        <v>2022</v>
      </c>
      <c r="N7933" s="23">
        <f>MONTH(Tabla2[[#This Row],[Fecha de creación]])</f>
        <v>4</v>
      </c>
    </row>
    <row r="7934" spans="1:14" x14ac:dyDescent="0.25">
      <c r="A7934" s="26">
        <v>44663.632268518515</v>
      </c>
      <c r="B7934" s="23" t="s">
        <v>100</v>
      </c>
      <c r="C7934" s="23" t="s">
        <v>10111</v>
      </c>
      <c r="D7934" s="23" t="s">
        <v>982</v>
      </c>
      <c r="E7934" s="23" t="s">
        <v>1</v>
      </c>
      <c r="F7934" s="23" t="s">
        <v>22</v>
      </c>
      <c r="G7934" s="23" t="s">
        <v>975</v>
      </c>
      <c r="H7934" s="2" t="s">
        <v>8893</v>
      </c>
      <c r="I7934" s="23" t="s">
        <v>7966</v>
      </c>
      <c r="J7934" s="23" t="s">
        <v>59</v>
      </c>
      <c r="K7934" s="23" t="s">
        <v>9712</v>
      </c>
      <c r="L7934" s="23" t="s">
        <v>9538</v>
      </c>
      <c r="M7934" s="23">
        <f>YEAR(Tabla2[[#This Row],[Fecha de creación]])</f>
        <v>2022</v>
      </c>
      <c r="N7934" s="23">
        <f>MONTH(Tabla2[[#This Row],[Fecha de creación]])</f>
        <v>4</v>
      </c>
    </row>
    <row r="7935" spans="1:14" x14ac:dyDescent="0.25">
      <c r="A7935" s="26">
        <v>44663.636678240742</v>
      </c>
      <c r="B7935" s="23" t="s">
        <v>100</v>
      </c>
      <c r="C7935" s="23" t="s">
        <v>10112</v>
      </c>
      <c r="D7935" s="23" t="s">
        <v>982</v>
      </c>
      <c r="E7935" s="23" t="s">
        <v>1</v>
      </c>
      <c r="F7935" s="23" t="s">
        <v>22</v>
      </c>
      <c r="G7935" s="23" t="s">
        <v>975</v>
      </c>
      <c r="H7935" s="2" t="s">
        <v>8893</v>
      </c>
      <c r="I7935" s="23" t="s">
        <v>7966</v>
      </c>
      <c r="J7935" s="23" t="s">
        <v>59</v>
      </c>
      <c r="K7935" s="23" t="s">
        <v>9712</v>
      </c>
      <c r="L7935" s="23" t="s">
        <v>9538</v>
      </c>
      <c r="M7935" s="23">
        <f>YEAR(Tabla2[[#This Row],[Fecha de creación]])</f>
        <v>2022</v>
      </c>
      <c r="N7935" s="23">
        <f>MONTH(Tabla2[[#This Row],[Fecha de creación]])</f>
        <v>4</v>
      </c>
    </row>
    <row r="7936" spans="1:14" x14ac:dyDescent="0.25">
      <c r="A7936" s="26">
        <v>44663.693298611113</v>
      </c>
      <c r="B7936" s="23" t="s">
        <v>0</v>
      </c>
      <c r="C7936" s="23" t="s">
        <v>10113</v>
      </c>
      <c r="D7936" s="23" t="s">
        <v>333</v>
      </c>
      <c r="E7936" s="23" t="s">
        <v>1</v>
      </c>
      <c r="F7936" s="23" t="s">
        <v>7</v>
      </c>
      <c r="G7936" s="23" t="s">
        <v>975</v>
      </c>
      <c r="H7936" s="2" t="s">
        <v>7726</v>
      </c>
      <c r="I7936" s="23" t="s">
        <v>5999</v>
      </c>
      <c r="J7936" s="23"/>
      <c r="K7936" s="23" t="s">
        <v>9712</v>
      </c>
      <c r="L7936" s="23" t="s">
        <v>9538</v>
      </c>
      <c r="M7936" s="23">
        <f>YEAR(Tabla2[[#This Row],[Fecha de creación]])</f>
        <v>2022</v>
      </c>
      <c r="N7936" s="23">
        <f>MONTH(Tabla2[[#This Row],[Fecha de creación]])</f>
        <v>4</v>
      </c>
    </row>
    <row r="7937" spans="1:14" x14ac:dyDescent="0.25">
      <c r="A7937" s="26">
        <v>44663.698946759258</v>
      </c>
      <c r="B7937" s="23" t="s">
        <v>19</v>
      </c>
      <c r="C7937" s="23" t="s">
        <v>10114</v>
      </c>
      <c r="D7937" s="23" t="s">
        <v>10115</v>
      </c>
      <c r="E7937" s="23" t="s">
        <v>1</v>
      </c>
      <c r="F7937" s="23" t="s">
        <v>7</v>
      </c>
      <c r="G7937" s="23" t="s">
        <v>975</v>
      </c>
      <c r="H7937" s="2" t="s">
        <v>8559</v>
      </c>
      <c r="I7937" s="23" t="s">
        <v>10079</v>
      </c>
      <c r="J7937" s="23"/>
      <c r="K7937" s="23" t="s">
        <v>9712</v>
      </c>
      <c r="L7937" s="23" t="s">
        <v>9538</v>
      </c>
      <c r="M7937" s="23">
        <f>YEAR(Tabla2[[#This Row],[Fecha de creación]])</f>
        <v>2022</v>
      </c>
      <c r="N7937" s="23">
        <f>MONTH(Tabla2[[#This Row],[Fecha de creación]])</f>
        <v>4</v>
      </c>
    </row>
    <row r="7938" spans="1:14" x14ac:dyDescent="0.25">
      <c r="A7938" s="26">
        <v>44664.623414351852</v>
      </c>
      <c r="B7938" s="23" t="s">
        <v>189</v>
      </c>
      <c r="C7938" s="23" t="s">
        <v>10116</v>
      </c>
      <c r="D7938" s="23" t="s">
        <v>364</v>
      </c>
      <c r="E7938" s="23" t="s">
        <v>1</v>
      </c>
      <c r="F7938" s="23" t="s">
        <v>2</v>
      </c>
      <c r="G7938" s="23" t="s">
        <v>1551</v>
      </c>
      <c r="H7938" s="2" t="s">
        <v>7737</v>
      </c>
      <c r="I7938" s="23" t="s">
        <v>7205</v>
      </c>
      <c r="J7938" s="23" t="s">
        <v>59</v>
      </c>
      <c r="K7938" s="23" t="s">
        <v>9712</v>
      </c>
      <c r="L7938" s="23" t="s">
        <v>9539</v>
      </c>
      <c r="M7938" s="23">
        <f>YEAR(Tabla2[[#This Row],[Fecha de creación]])</f>
        <v>2022</v>
      </c>
      <c r="N7938" s="23">
        <f>MONTH(Tabla2[[#This Row],[Fecha de creación]])</f>
        <v>4</v>
      </c>
    </row>
    <row r="7939" spans="1:14" x14ac:dyDescent="0.25">
      <c r="A7939" s="26">
        <v>44664.642789351848</v>
      </c>
      <c r="B7939" s="23" t="s">
        <v>19</v>
      </c>
      <c r="C7939" s="23" t="s">
        <v>10117</v>
      </c>
      <c r="D7939" s="23" t="s">
        <v>10118</v>
      </c>
      <c r="E7939" s="23" t="s">
        <v>1</v>
      </c>
      <c r="F7939" s="23" t="s">
        <v>7</v>
      </c>
      <c r="G7939" s="23" t="s">
        <v>975</v>
      </c>
      <c r="H7939" s="2" t="s">
        <v>8559</v>
      </c>
      <c r="I7939" s="23" t="s">
        <v>10079</v>
      </c>
      <c r="J7939" s="23"/>
      <c r="K7939" s="23" t="s">
        <v>9712</v>
      </c>
      <c r="L7939" s="23" t="s">
        <v>9538</v>
      </c>
      <c r="M7939" s="23">
        <f>YEAR(Tabla2[[#This Row],[Fecha de creación]])</f>
        <v>2022</v>
      </c>
      <c r="N7939" s="23">
        <f>MONTH(Tabla2[[#This Row],[Fecha de creación]])</f>
        <v>4</v>
      </c>
    </row>
    <row r="7940" spans="1:14" x14ac:dyDescent="0.25">
      <c r="A7940" s="26">
        <v>44664.64502314815</v>
      </c>
      <c r="B7940" s="23" t="s">
        <v>19</v>
      </c>
      <c r="C7940" s="23" t="s">
        <v>10119</v>
      </c>
      <c r="D7940" s="23" t="s">
        <v>10120</v>
      </c>
      <c r="E7940" s="23" t="s">
        <v>1</v>
      </c>
      <c r="F7940" s="23" t="s">
        <v>7</v>
      </c>
      <c r="G7940" s="23" t="s">
        <v>3</v>
      </c>
      <c r="H7940" s="2" t="s">
        <v>8559</v>
      </c>
      <c r="I7940" s="23" t="s">
        <v>10079</v>
      </c>
      <c r="J7940" s="23"/>
      <c r="K7940" s="23" t="s">
        <v>9712</v>
      </c>
      <c r="L7940" s="23" t="s">
        <v>9539</v>
      </c>
      <c r="M7940" s="23">
        <f>YEAR(Tabla2[[#This Row],[Fecha de creación]])</f>
        <v>2022</v>
      </c>
      <c r="N7940" s="23">
        <f>MONTH(Tabla2[[#This Row],[Fecha de creación]])</f>
        <v>4</v>
      </c>
    </row>
    <row r="7941" spans="1:14" x14ac:dyDescent="0.25">
      <c r="A7941" s="26">
        <v>44664.645891203705</v>
      </c>
      <c r="B7941" s="23" t="s">
        <v>19</v>
      </c>
      <c r="C7941" s="23" t="s">
        <v>10121</v>
      </c>
      <c r="D7941" s="23" t="s">
        <v>10120</v>
      </c>
      <c r="E7941" s="23" t="s">
        <v>1</v>
      </c>
      <c r="F7941" s="23" t="s">
        <v>7</v>
      </c>
      <c r="G7941" s="23" t="s">
        <v>975</v>
      </c>
      <c r="H7941" s="2" t="s">
        <v>8559</v>
      </c>
      <c r="I7941" s="23" t="s">
        <v>10079</v>
      </c>
      <c r="J7941" s="23"/>
      <c r="K7941" s="23" t="s">
        <v>9712</v>
      </c>
      <c r="L7941" s="23" t="s">
        <v>9538</v>
      </c>
      <c r="M7941" s="23">
        <f>YEAR(Tabla2[[#This Row],[Fecha de creación]])</f>
        <v>2022</v>
      </c>
      <c r="N7941" s="23">
        <f>MONTH(Tabla2[[#This Row],[Fecha de creación]])</f>
        <v>4</v>
      </c>
    </row>
    <row r="7942" spans="1:14" x14ac:dyDescent="0.25">
      <c r="A7942" s="26">
        <v>44664.647557870368</v>
      </c>
      <c r="B7942" s="23" t="s">
        <v>19</v>
      </c>
      <c r="C7942" s="23" t="s">
        <v>10122</v>
      </c>
      <c r="D7942" s="23" t="s">
        <v>10123</v>
      </c>
      <c r="E7942" s="23" t="s">
        <v>1</v>
      </c>
      <c r="F7942" s="23" t="s">
        <v>7</v>
      </c>
      <c r="G7942" s="23" t="s">
        <v>975</v>
      </c>
      <c r="H7942" s="2" t="s">
        <v>7744</v>
      </c>
      <c r="I7942" s="23" t="s">
        <v>10079</v>
      </c>
      <c r="J7942" s="23"/>
      <c r="K7942" s="23" t="s">
        <v>9712</v>
      </c>
      <c r="L7942" s="23" t="s">
        <v>9538</v>
      </c>
      <c r="M7942" s="23">
        <f>YEAR(Tabla2[[#This Row],[Fecha de creación]])</f>
        <v>2022</v>
      </c>
      <c r="N7942" s="23">
        <f>MONTH(Tabla2[[#This Row],[Fecha de creación]])</f>
        <v>4</v>
      </c>
    </row>
    <row r="7943" spans="1:14" x14ac:dyDescent="0.25">
      <c r="A7943" s="26">
        <v>44664.758993055555</v>
      </c>
      <c r="B7943" s="23" t="s">
        <v>189</v>
      </c>
      <c r="C7943" s="23" t="s">
        <v>10124</v>
      </c>
      <c r="D7943" s="23" t="s">
        <v>7096</v>
      </c>
      <c r="E7943" s="23" t="s">
        <v>1</v>
      </c>
      <c r="F7943" s="23" t="s">
        <v>7</v>
      </c>
      <c r="G7943" s="23" t="s">
        <v>975</v>
      </c>
      <c r="H7943" s="2" t="s">
        <v>7722</v>
      </c>
      <c r="I7943" s="23" t="s">
        <v>4486</v>
      </c>
      <c r="J7943" s="23" t="s">
        <v>59</v>
      </c>
      <c r="K7943" s="23" t="s">
        <v>9712</v>
      </c>
      <c r="L7943" s="23" t="s">
        <v>9538</v>
      </c>
      <c r="M7943" s="23">
        <f>YEAR(Tabla2[[#This Row],[Fecha de creación]])</f>
        <v>2022</v>
      </c>
      <c r="N7943" s="23">
        <f>MONTH(Tabla2[[#This Row],[Fecha de creación]])</f>
        <v>4</v>
      </c>
    </row>
    <row r="7944" spans="1:14" x14ac:dyDescent="0.25">
      <c r="A7944" s="26">
        <v>44664.760717592595</v>
      </c>
      <c r="B7944" s="23" t="s">
        <v>0</v>
      </c>
      <c r="C7944" s="23" t="s">
        <v>10125</v>
      </c>
      <c r="D7944" s="23" t="s">
        <v>8539</v>
      </c>
      <c r="E7944" s="23" t="s">
        <v>1</v>
      </c>
      <c r="F7944" s="23" t="s">
        <v>22</v>
      </c>
      <c r="G7944" s="23" t="s">
        <v>975</v>
      </c>
      <c r="H7944" s="2" t="s">
        <v>7731</v>
      </c>
      <c r="I7944" s="23" t="s">
        <v>9483</v>
      </c>
      <c r="J7944" s="23"/>
      <c r="K7944" s="23" t="s">
        <v>9712</v>
      </c>
      <c r="L7944" s="23" t="s">
        <v>9538</v>
      </c>
      <c r="M7944" s="23">
        <f>YEAR(Tabla2[[#This Row],[Fecha de creación]])</f>
        <v>2022</v>
      </c>
      <c r="N7944" s="23">
        <f>MONTH(Tabla2[[#This Row],[Fecha de creación]])</f>
        <v>4</v>
      </c>
    </row>
    <row r="7945" spans="1:14" x14ac:dyDescent="0.25">
      <c r="A7945" s="26">
        <v>44664.762118055558</v>
      </c>
      <c r="B7945" s="23" t="s">
        <v>0</v>
      </c>
      <c r="C7945" s="23" t="s">
        <v>10126</v>
      </c>
      <c r="D7945" s="23" t="s">
        <v>586</v>
      </c>
      <c r="E7945" s="23" t="s">
        <v>1</v>
      </c>
      <c r="F7945" s="23" t="s">
        <v>7</v>
      </c>
      <c r="G7945" s="23" t="s">
        <v>975</v>
      </c>
      <c r="H7945" s="2" t="s">
        <v>7748</v>
      </c>
      <c r="I7945" s="23" t="s">
        <v>9483</v>
      </c>
      <c r="J7945" s="23"/>
      <c r="K7945" s="23" t="s">
        <v>9712</v>
      </c>
      <c r="L7945" s="23" t="s">
        <v>9538</v>
      </c>
      <c r="M7945" s="23">
        <f>YEAR(Tabla2[[#This Row],[Fecha de creación]])</f>
        <v>2022</v>
      </c>
      <c r="N7945" s="23">
        <f>MONTH(Tabla2[[#This Row],[Fecha de creación]])</f>
        <v>4</v>
      </c>
    </row>
    <row r="7946" spans="1:14" x14ac:dyDescent="0.25">
      <c r="A7946" s="26">
        <v>44665.476817129631</v>
      </c>
      <c r="B7946" s="23" t="s">
        <v>0</v>
      </c>
      <c r="C7946" s="23" t="s">
        <v>10127</v>
      </c>
      <c r="D7946" s="23" t="s">
        <v>389</v>
      </c>
      <c r="E7946" s="23" t="s">
        <v>1</v>
      </c>
      <c r="F7946" s="23" t="s">
        <v>7</v>
      </c>
      <c r="G7946" s="23" t="s">
        <v>975</v>
      </c>
      <c r="H7946" s="2" t="s">
        <v>7733</v>
      </c>
      <c r="I7946" s="23" t="s">
        <v>5999</v>
      </c>
      <c r="J7946" s="23"/>
      <c r="K7946" s="23" t="s">
        <v>9712</v>
      </c>
      <c r="L7946" s="23" t="s">
        <v>9538</v>
      </c>
      <c r="M7946" s="23">
        <f>YEAR(Tabla2[[#This Row],[Fecha de creación]])</f>
        <v>2022</v>
      </c>
      <c r="N7946" s="23">
        <f>MONTH(Tabla2[[#This Row],[Fecha de creación]])</f>
        <v>4</v>
      </c>
    </row>
    <row r="7947" spans="1:14" x14ac:dyDescent="0.25">
      <c r="A7947" s="26">
        <v>44665.483460648145</v>
      </c>
      <c r="B7947" s="23" t="s">
        <v>0</v>
      </c>
      <c r="C7947" s="23" t="s">
        <v>10128</v>
      </c>
      <c r="D7947" s="23" t="s">
        <v>172</v>
      </c>
      <c r="E7947" s="23" t="s">
        <v>1</v>
      </c>
      <c r="F7947" s="23" t="s">
        <v>22</v>
      </c>
      <c r="G7947" s="23" t="s">
        <v>975</v>
      </c>
      <c r="H7947" s="2" t="s">
        <v>7721</v>
      </c>
      <c r="I7947" s="23" t="s">
        <v>5999</v>
      </c>
      <c r="J7947" s="23"/>
      <c r="K7947" s="23" t="s">
        <v>9712</v>
      </c>
      <c r="L7947" s="23" t="s">
        <v>9538</v>
      </c>
      <c r="M7947" s="23">
        <f>YEAR(Tabla2[[#This Row],[Fecha de creación]])</f>
        <v>2022</v>
      </c>
      <c r="N7947" s="23">
        <f>MONTH(Tabla2[[#This Row],[Fecha de creación]])</f>
        <v>4</v>
      </c>
    </row>
    <row r="7948" spans="1:14" x14ac:dyDescent="0.25">
      <c r="A7948" s="26">
        <v>44665.526273148149</v>
      </c>
      <c r="B7948" s="23" t="s">
        <v>0</v>
      </c>
      <c r="C7948" s="23" t="s">
        <v>10129</v>
      </c>
      <c r="D7948" s="23" t="s">
        <v>10130</v>
      </c>
      <c r="E7948" s="23" t="s">
        <v>1</v>
      </c>
      <c r="F7948" s="23" t="s">
        <v>7</v>
      </c>
      <c r="G7948" s="23" t="s">
        <v>1551</v>
      </c>
      <c r="H7948" s="2" t="s">
        <v>7733</v>
      </c>
      <c r="I7948" s="23" t="s">
        <v>976</v>
      </c>
      <c r="J7948" s="23"/>
      <c r="K7948" s="23" t="s">
        <v>9712</v>
      </c>
      <c r="L7948" s="23" t="s">
        <v>9538</v>
      </c>
      <c r="M7948" s="23">
        <f>YEAR(Tabla2[[#This Row],[Fecha de creación]])</f>
        <v>2022</v>
      </c>
      <c r="N7948" s="23">
        <f>MONTH(Tabla2[[#This Row],[Fecha de creación]])</f>
        <v>4</v>
      </c>
    </row>
    <row r="7949" spans="1:14" x14ac:dyDescent="0.25">
      <c r="A7949" s="26">
        <v>44665.614548611113</v>
      </c>
      <c r="B7949" s="23" t="s">
        <v>0</v>
      </c>
      <c r="C7949" s="23" t="s">
        <v>10131</v>
      </c>
      <c r="D7949" s="23" t="s">
        <v>7882</v>
      </c>
      <c r="E7949" s="23" t="s">
        <v>1</v>
      </c>
      <c r="F7949" s="23" t="s">
        <v>7</v>
      </c>
      <c r="G7949" s="23" t="s">
        <v>975</v>
      </c>
      <c r="H7949" s="2" t="s">
        <v>7722</v>
      </c>
      <c r="I7949" s="23" t="s">
        <v>7680</v>
      </c>
      <c r="J7949" s="23" t="s">
        <v>59</v>
      </c>
      <c r="K7949" s="23" t="s">
        <v>9712</v>
      </c>
      <c r="L7949" s="23" t="s">
        <v>9538</v>
      </c>
      <c r="M7949" s="23">
        <f>YEAR(Tabla2[[#This Row],[Fecha de creación]])</f>
        <v>2022</v>
      </c>
      <c r="N7949" s="23">
        <f>MONTH(Tabla2[[#This Row],[Fecha de creación]])</f>
        <v>4</v>
      </c>
    </row>
    <row r="7950" spans="1:14" x14ac:dyDescent="0.25">
      <c r="A7950" s="26">
        <v>44665.626307870371</v>
      </c>
      <c r="B7950" s="23" t="s">
        <v>0</v>
      </c>
      <c r="C7950" s="23" t="s">
        <v>10132</v>
      </c>
      <c r="D7950" s="23" t="s">
        <v>1066</v>
      </c>
      <c r="E7950" s="23" t="s">
        <v>1</v>
      </c>
      <c r="F7950" s="23" t="s">
        <v>7</v>
      </c>
      <c r="G7950" s="23" t="s">
        <v>975</v>
      </c>
      <c r="H7950" s="2" t="s">
        <v>8480</v>
      </c>
      <c r="I7950" s="23" t="s">
        <v>7680</v>
      </c>
      <c r="J7950" s="23" t="s">
        <v>59</v>
      </c>
      <c r="K7950" s="23" t="s">
        <v>9712</v>
      </c>
      <c r="L7950" s="23" t="s">
        <v>9538</v>
      </c>
      <c r="M7950" s="23">
        <f>YEAR(Tabla2[[#This Row],[Fecha de creación]])</f>
        <v>2022</v>
      </c>
      <c r="N7950" s="23">
        <f>MONTH(Tabla2[[#This Row],[Fecha de creación]])</f>
        <v>4</v>
      </c>
    </row>
    <row r="7951" spans="1:14" x14ac:dyDescent="0.25">
      <c r="A7951" s="26">
        <v>44665.629004629627</v>
      </c>
      <c r="B7951" s="23" t="s">
        <v>0</v>
      </c>
      <c r="C7951" s="23" t="s">
        <v>10133</v>
      </c>
      <c r="D7951" s="23" t="s">
        <v>1344</v>
      </c>
      <c r="E7951" s="23" t="s">
        <v>1</v>
      </c>
      <c r="F7951" s="23" t="s">
        <v>7</v>
      </c>
      <c r="G7951" s="23" t="s">
        <v>3</v>
      </c>
      <c r="H7951" s="2" t="s">
        <v>7726</v>
      </c>
      <c r="I7951" s="23" t="s">
        <v>7680</v>
      </c>
      <c r="J7951" s="23" t="s">
        <v>59</v>
      </c>
      <c r="K7951" s="23" t="s">
        <v>9712</v>
      </c>
      <c r="L7951" s="23" t="s">
        <v>9539</v>
      </c>
      <c r="M7951" s="23">
        <f>YEAR(Tabla2[[#This Row],[Fecha de creación]])</f>
        <v>2022</v>
      </c>
      <c r="N7951" s="23">
        <f>MONTH(Tabla2[[#This Row],[Fecha de creación]])</f>
        <v>4</v>
      </c>
    </row>
    <row r="7952" spans="1:14" x14ac:dyDescent="0.25">
      <c r="A7952" s="26">
        <v>44665.632187499999</v>
      </c>
      <c r="B7952" s="23" t="s">
        <v>100</v>
      </c>
      <c r="C7952" s="23" t="s">
        <v>10134</v>
      </c>
      <c r="D7952" s="23" t="s">
        <v>982</v>
      </c>
      <c r="E7952" s="23" t="s">
        <v>1</v>
      </c>
      <c r="F7952" s="23" t="s">
        <v>22</v>
      </c>
      <c r="G7952" s="23" t="s">
        <v>975</v>
      </c>
      <c r="H7952" s="2" t="s">
        <v>8893</v>
      </c>
      <c r="I7952" s="23" t="s">
        <v>7966</v>
      </c>
      <c r="J7952" s="23" t="s">
        <v>958</v>
      </c>
      <c r="K7952" s="23" t="s">
        <v>9712</v>
      </c>
      <c r="L7952" s="23" t="s">
        <v>9538</v>
      </c>
      <c r="M7952" s="23">
        <f>YEAR(Tabla2[[#This Row],[Fecha de creación]])</f>
        <v>2022</v>
      </c>
      <c r="N7952" s="23">
        <f>MONTH(Tabla2[[#This Row],[Fecha de creación]])</f>
        <v>4</v>
      </c>
    </row>
    <row r="7953" spans="1:14" x14ac:dyDescent="0.25">
      <c r="A7953" s="26">
        <v>44665.648113425923</v>
      </c>
      <c r="B7953" s="23" t="s">
        <v>0</v>
      </c>
      <c r="C7953" s="23" t="s">
        <v>10135</v>
      </c>
      <c r="D7953" s="23" t="s">
        <v>3325</v>
      </c>
      <c r="E7953" s="23" t="s">
        <v>1</v>
      </c>
      <c r="F7953" s="23" t="s">
        <v>2</v>
      </c>
      <c r="G7953" s="23" t="s">
        <v>1551</v>
      </c>
      <c r="H7953" s="2" t="s">
        <v>7732</v>
      </c>
      <c r="I7953" s="23" t="s">
        <v>9226</v>
      </c>
      <c r="J7953" s="23"/>
      <c r="K7953" s="23" t="s">
        <v>9712</v>
      </c>
      <c r="L7953" s="23" t="s">
        <v>9538</v>
      </c>
      <c r="M7953" s="23">
        <f>YEAR(Tabla2[[#This Row],[Fecha de creación]])</f>
        <v>2022</v>
      </c>
      <c r="N7953" s="23">
        <f>MONTH(Tabla2[[#This Row],[Fecha de creación]])</f>
        <v>4</v>
      </c>
    </row>
    <row r="7954" spans="1:14" x14ac:dyDescent="0.25">
      <c r="A7954" s="26">
        <v>44665.658483796295</v>
      </c>
      <c r="B7954" s="23" t="s">
        <v>0</v>
      </c>
      <c r="C7954" s="23" t="s">
        <v>10136</v>
      </c>
      <c r="D7954" s="23" t="s">
        <v>1344</v>
      </c>
      <c r="E7954" s="23" t="s">
        <v>1</v>
      </c>
      <c r="F7954" s="23" t="s">
        <v>7</v>
      </c>
      <c r="G7954" s="23" t="s">
        <v>3</v>
      </c>
      <c r="H7954" s="2" t="s">
        <v>7726</v>
      </c>
      <c r="I7954" s="23" t="s">
        <v>7680</v>
      </c>
      <c r="J7954" s="23" t="s">
        <v>59</v>
      </c>
      <c r="K7954" s="23" t="s">
        <v>9712</v>
      </c>
      <c r="L7954" s="23" t="s">
        <v>9539</v>
      </c>
      <c r="M7954" s="23">
        <f>YEAR(Tabla2[[#This Row],[Fecha de creación]])</f>
        <v>2022</v>
      </c>
      <c r="N7954" s="23">
        <f>MONTH(Tabla2[[#This Row],[Fecha de creación]])</f>
        <v>4</v>
      </c>
    </row>
    <row r="7955" spans="1:14" x14ac:dyDescent="0.25">
      <c r="A7955" s="26">
        <v>44665.66678240741</v>
      </c>
      <c r="B7955" s="23" t="s">
        <v>0</v>
      </c>
      <c r="C7955" s="23" t="s">
        <v>10137</v>
      </c>
      <c r="D7955" s="23" t="s">
        <v>982</v>
      </c>
      <c r="E7955" s="23" t="s">
        <v>1</v>
      </c>
      <c r="F7955" s="23" t="s">
        <v>22</v>
      </c>
      <c r="G7955" s="23" t="s">
        <v>975</v>
      </c>
      <c r="H7955" s="2" t="s">
        <v>8893</v>
      </c>
      <c r="I7955" s="23" t="s">
        <v>7680</v>
      </c>
      <c r="J7955" s="23" t="s">
        <v>59</v>
      </c>
      <c r="K7955" s="23" t="s">
        <v>9712</v>
      </c>
      <c r="L7955" s="23" t="s">
        <v>9538</v>
      </c>
      <c r="M7955" s="23">
        <f>YEAR(Tabla2[[#This Row],[Fecha de creación]])</f>
        <v>2022</v>
      </c>
      <c r="N7955" s="23">
        <f>MONTH(Tabla2[[#This Row],[Fecha de creación]])</f>
        <v>4</v>
      </c>
    </row>
    <row r="7956" spans="1:14" x14ac:dyDescent="0.25">
      <c r="A7956" s="26">
        <v>44665.684212962966</v>
      </c>
      <c r="B7956" s="23" t="s">
        <v>0</v>
      </c>
      <c r="C7956" s="23" t="s">
        <v>10138</v>
      </c>
      <c r="D7956" s="23" t="s">
        <v>6</v>
      </c>
      <c r="E7956" s="23" t="s">
        <v>1</v>
      </c>
      <c r="F7956" s="23" t="s">
        <v>7</v>
      </c>
      <c r="G7956" s="23" t="s">
        <v>975</v>
      </c>
      <c r="H7956" s="2" t="s">
        <v>7722</v>
      </c>
      <c r="I7956" s="23" t="s">
        <v>5999</v>
      </c>
      <c r="J7956" s="23"/>
      <c r="K7956" s="23" t="s">
        <v>9712</v>
      </c>
      <c r="L7956" s="23" t="s">
        <v>9538</v>
      </c>
      <c r="M7956" s="23">
        <f>YEAR(Tabla2[[#This Row],[Fecha de creación]])</f>
        <v>2022</v>
      </c>
      <c r="N7956" s="23">
        <f>MONTH(Tabla2[[#This Row],[Fecha de creación]])</f>
        <v>4</v>
      </c>
    </row>
    <row r="7957" spans="1:14" x14ac:dyDescent="0.25">
      <c r="A7957" s="26">
        <v>44666.464039351849</v>
      </c>
      <c r="B7957" s="23" t="s">
        <v>0</v>
      </c>
      <c r="C7957" s="23" t="s">
        <v>10139</v>
      </c>
      <c r="D7957" s="23" t="s">
        <v>3092</v>
      </c>
      <c r="E7957" s="23" t="s">
        <v>1</v>
      </c>
      <c r="F7957" s="23" t="s">
        <v>7</v>
      </c>
      <c r="G7957" s="23" t="s">
        <v>975</v>
      </c>
      <c r="H7957" s="2" t="s">
        <v>7726</v>
      </c>
      <c r="I7957" s="23" t="s">
        <v>7412</v>
      </c>
      <c r="J7957" s="23"/>
      <c r="K7957" s="23" t="s">
        <v>9712</v>
      </c>
      <c r="L7957" s="23" t="s">
        <v>9538</v>
      </c>
      <c r="M7957" s="23">
        <f>YEAR(Tabla2[[#This Row],[Fecha de creación]])</f>
        <v>2022</v>
      </c>
      <c r="N7957" s="23">
        <f>MONTH(Tabla2[[#This Row],[Fecha de creación]])</f>
        <v>4</v>
      </c>
    </row>
    <row r="7958" spans="1:14" x14ac:dyDescent="0.25">
      <c r="A7958" s="26">
        <v>44667.51840277778</v>
      </c>
      <c r="B7958" s="23" t="s">
        <v>19</v>
      </c>
      <c r="C7958" s="23" t="s">
        <v>10140</v>
      </c>
      <c r="D7958" s="23" t="s">
        <v>10141</v>
      </c>
      <c r="E7958" s="23" t="s">
        <v>1</v>
      </c>
      <c r="F7958" s="23" t="s">
        <v>7</v>
      </c>
      <c r="G7958" s="23" t="s">
        <v>1551</v>
      </c>
      <c r="H7958" s="2" t="s">
        <v>7722</v>
      </c>
      <c r="I7958" s="23" t="s">
        <v>23</v>
      </c>
      <c r="J7958" s="23"/>
      <c r="K7958" s="23" t="s">
        <v>9712</v>
      </c>
      <c r="L7958" s="23" t="s">
        <v>9538</v>
      </c>
      <c r="M7958" s="23">
        <f>YEAR(Tabla2[[#This Row],[Fecha de creación]])</f>
        <v>2022</v>
      </c>
      <c r="N7958" s="23">
        <f>MONTH(Tabla2[[#This Row],[Fecha de creación]])</f>
        <v>4</v>
      </c>
    </row>
    <row r="7959" spans="1:14" x14ac:dyDescent="0.25">
      <c r="A7959" s="26">
        <v>44667.634085648147</v>
      </c>
      <c r="B7959" s="23" t="s">
        <v>56</v>
      </c>
      <c r="C7959" s="23" t="s">
        <v>10142</v>
      </c>
      <c r="D7959" s="23" t="s">
        <v>382</v>
      </c>
      <c r="E7959" s="23" t="s">
        <v>1</v>
      </c>
      <c r="F7959" s="23" t="s">
        <v>7</v>
      </c>
      <c r="G7959" s="23" t="s">
        <v>975</v>
      </c>
      <c r="H7959" s="2" t="s">
        <v>7723</v>
      </c>
      <c r="I7959" s="23" t="s">
        <v>7342</v>
      </c>
      <c r="J7959" s="23" t="s">
        <v>59</v>
      </c>
      <c r="K7959" s="23" t="s">
        <v>9712</v>
      </c>
      <c r="L7959" s="23" t="s">
        <v>9538</v>
      </c>
      <c r="M7959" s="23">
        <f>YEAR(Tabla2[[#This Row],[Fecha de creación]])</f>
        <v>2022</v>
      </c>
      <c r="N7959" s="23">
        <f>MONTH(Tabla2[[#This Row],[Fecha de creación]])</f>
        <v>4</v>
      </c>
    </row>
    <row r="7960" spans="1:14" x14ac:dyDescent="0.25">
      <c r="A7960" s="26">
        <v>44667.645543981482</v>
      </c>
      <c r="B7960" s="23" t="s">
        <v>189</v>
      </c>
      <c r="C7960" s="23" t="s">
        <v>10143</v>
      </c>
      <c r="D7960" s="23" t="s">
        <v>382</v>
      </c>
      <c r="E7960" s="23" t="s">
        <v>1</v>
      </c>
      <c r="F7960" s="23" t="s">
        <v>7</v>
      </c>
      <c r="G7960" s="23" t="s">
        <v>975</v>
      </c>
      <c r="H7960" s="2" t="s">
        <v>7723</v>
      </c>
      <c r="I7960" s="23" t="s">
        <v>7338</v>
      </c>
      <c r="J7960" s="23" t="s">
        <v>59</v>
      </c>
      <c r="K7960" s="23" t="s">
        <v>9712</v>
      </c>
      <c r="L7960" s="23" t="s">
        <v>9538</v>
      </c>
      <c r="M7960" s="23">
        <f>YEAR(Tabla2[[#This Row],[Fecha de creación]])</f>
        <v>2022</v>
      </c>
      <c r="N7960" s="23">
        <f>MONTH(Tabla2[[#This Row],[Fecha de creación]])</f>
        <v>4</v>
      </c>
    </row>
    <row r="7961" spans="1:14" x14ac:dyDescent="0.25">
      <c r="A7961" s="26">
        <v>44667.659513888888</v>
      </c>
      <c r="B7961" s="23" t="s">
        <v>0</v>
      </c>
      <c r="C7961" s="23" t="s">
        <v>10144</v>
      </c>
      <c r="D7961" s="23" t="s">
        <v>982</v>
      </c>
      <c r="E7961" s="23" t="s">
        <v>1</v>
      </c>
      <c r="F7961" s="23" t="s">
        <v>22</v>
      </c>
      <c r="G7961" s="23" t="s">
        <v>975</v>
      </c>
      <c r="H7961" s="2" t="s">
        <v>8893</v>
      </c>
      <c r="I7961" s="23" t="s">
        <v>9483</v>
      </c>
      <c r="J7961" s="23"/>
      <c r="K7961" s="23" t="s">
        <v>9712</v>
      </c>
      <c r="L7961" s="23" t="s">
        <v>9538</v>
      </c>
      <c r="M7961" s="23">
        <f>YEAR(Tabla2[[#This Row],[Fecha de creación]])</f>
        <v>2022</v>
      </c>
      <c r="N7961" s="23">
        <f>MONTH(Tabla2[[#This Row],[Fecha de creación]])</f>
        <v>4</v>
      </c>
    </row>
    <row r="7962" spans="1:14" x14ac:dyDescent="0.25">
      <c r="A7962" s="26">
        <v>44667.664467592593</v>
      </c>
      <c r="B7962" s="23" t="s">
        <v>0</v>
      </c>
      <c r="C7962" s="23" t="s">
        <v>10145</v>
      </c>
      <c r="D7962" s="23" t="s">
        <v>982</v>
      </c>
      <c r="E7962" s="23" t="s">
        <v>1</v>
      </c>
      <c r="F7962" s="23" t="s">
        <v>22</v>
      </c>
      <c r="G7962" s="23" t="s">
        <v>975</v>
      </c>
      <c r="H7962" s="2" t="s">
        <v>8893</v>
      </c>
      <c r="I7962" s="23" t="s">
        <v>7680</v>
      </c>
      <c r="J7962" s="23" t="s">
        <v>59</v>
      </c>
      <c r="K7962" s="23" t="s">
        <v>9712</v>
      </c>
      <c r="L7962" s="23" t="s">
        <v>9538</v>
      </c>
      <c r="M7962" s="23">
        <f>YEAR(Tabla2[[#This Row],[Fecha de creación]])</f>
        <v>2022</v>
      </c>
      <c r="N7962" s="23">
        <f>MONTH(Tabla2[[#This Row],[Fecha de creación]])</f>
        <v>4</v>
      </c>
    </row>
    <row r="7963" spans="1:14" x14ac:dyDescent="0.25">
      <c r="A7963" s="26">
        <v>44667.666307870371</v>
      </c>
      <c r="B7963" s="23" t="s">
        <v>0</v>
      </c>
      <c r="C7963" s="23" t="s">
        <v>10146</v>
      </c>
      <c r="D7963" s="23" t="s">
        <v>982</v>
      </c>
      <c r="E7963" s="23" t="s">
        <v>1</v>
      </c>
      <c r="F7963" s="23" t="s">
        <v>22</v>
      </c>
      <c r="G7963" s="23" t="s">
        <v>975</v>
      </c>
      <c r="H7963" s="2" t="s">
        <v>8893</v>
      </c>
      <c r="I7963" s="23" t="s">
        <v>7680</v>
      </c>
      <c r="J7963" s="23" t="s">
        <v>958</v>
      </c>
      <c r="K7963" s="23" t="s">
        <v>9712</v>
      </c>
      <c r="L7963" s="23" t="s">
        <v>9538</v>
      </c>
      <c r="M7963" s="23">
        <f>YEAR(Tabla2[[#This Row],[Fecha de creación]])</f>
        <v>2022</v>
      </c>
      <c r="N7963" s="23">
        <f>MONTH(Tabla2[[#This Row],[Fecha de creación]])</f>
        <v>4</v>
      </c>
    </row>
    <row r="7964" spans="1:14" x14ac:dyDescent="0.25">
      <c r="A7964" s="26">
        <v>44667.679108796299</v>
      </c>
      <c r="B7964" s="23" t="s">
        <v>0</v>
      </c>
      <c r="C7964" s="23" t="s">
        <v>10147</v>
      </c>
      <c r="D7964" s="23" t="s">
        <v>983</v>
      </c>
      <c r="E7964" s="23" t="s">
        <v>1</v>
      </c>
      <c r="F7964" s="23" t="s">
        <v>7</v>
      </c>
      <c r="G7964" s="23" t="s">
        <v>1551</v>
      </c>
      <c r="H7964" s="2" t="s">
        <v>7726</v>
      </c>
      <c r="I7964" s="23" t="s">
        <v>9226</v>
      </c>
      <c r="J7964" s="23" t="s">
        <v>59</v>
      </c>
      <c r="K7964" s="23" t="s">
        <v>9712</v>
      </c>
      <c r="L7964" s="23" t="s">
        <v>9539</v>
      </c>
      <c r="M7964" s="23">
        <f>YEAR(Tabla2[[#This Row],[Fecha de creación]])</f>
        <v>2022</v>
      </c>
      <c r="N7964" s="23">
        <f>MONTH(Tabla2[[#This Row],[Fecha de creación]])</f>
        <v>4</v>
      </c>
    </row>
    <row r="7965" spans="1:14" x14ac:dyDescent="0.25">
      <c r="A7965" s="26">
        <v>44667.704351851855</v>
      </c>
      <c r="B7965" s="23" t="s">
        <v>0</v>
      </c>
      <c r="C7965" s="23" t="s">
        <v>10148</v>
      </c>
      <c r="D7965" s="23" t="s">
        <v>982</v>
      </c>
      <c r="E7965" s="23" t="s">
        <v>1</v>
      </c>
      <c r="F7965" s="23" t="s">
        <v>22</v>
      </c>
      <c r="G7965" s="23" t="s">
        <v>3</v>
      </c>
      <c r="H7965" s="2" t="s">
        <v>8893</v>
      </c>
      <c r="I7965" s="23" t="s">
        <v>9483</v>
      </c>
      <c r="J7965" s="23"/>
      <c r="K7965" s="23" t="s">
        <v>9712</v>
      </c>
      <c r="L7965" s="23" t="s">
        <v>9539</v>
      </c>
      <c r="M7965" s="23">
        <f>YEAR(Tabla2[[#This Row],[Fecha de creación]])</f>
        <v>2022</v>
      </c>
      <c r="N7965" s="23">
        <f>MONTH(Tabla2[[#This Row],[Fecha de creación]])</f>
        <v>4</v>
      </c>
    </row>
    <row r="7966" spans="1:14" x14ac:dyDescent="0.25">
      <c r="A7966" s="26">
        <v>44667.707152777781</v>
      </c>
      <c r="B7966" s="23" t="s">
        <v>0</v>
      </c>
      <c r="C7966" s="23" t="s">
        <v>10149</v>
      </c>
      <c r="D7966" s="23" t="s">
        <v>982</v>
      </c>
      <c r="E7966" s="23" t="s">
        <v>1</v>
      </c>
      <c r="F7966" s="23" t="s">
        <v>22</v>
      </c>
      <c r="G7966" s="23" t="s">
        <v>975</v>
      </c>
      <c r="H7966" s="2" t="s">
        <v>8893</v>
      </c>
      <c r="I7966" s="23" t="s">
        <v>9483</v>
      </c>
      <c r="J7966" s="23"/>
      <c r="K7966" s="23" t="s">
        <v>9712</v>
      </c>
      <c r="L7966" s="23" t="s">
        <v>9538</v>
      </c>
      <c r="M7966" s="23">
        <f>YEAR(Tabla2[[#This Row],[Fecha de creación]])</f>
        <v>2022</v>
      </c>
      <c r="N7966" s="23">
        <f>MONTH(Tabla2[[#This Row],[Fecha de creación]])</f>
        <v>4</v>
      </c>
    </row>
    <row r="7967" spans="1:14" x14ac:dyDescent="0.25">
      <c r="A7967" s="26">
        <v>44667.713078703702</v>
      </c>
      <c r="B7967" s="23" t="s">
        <v>0</v>
      </c>
      <c r="C7967" s="23" t="s">
        <v>10150</v>
      </c>
      <c r="D7967" s="23" t="s">
        <v>982</v>
      </c>
      <c r="E7967" s="23" t="s">
        <v>1</v>
      </c>
      <c r="F7967" s="23" t="s">
        <v>22</v>
      </c>
      <c r="G7967" s="23" t="s">
        <v>975</v>
      </c>
      <c r="H7967" s="2" t="s">
        <v>8893</v>
      </c>
      <c r="I7967" s="23" t="s">
        <v>7680</v>
      </c>
      <c r="J7967" s="23" t="s">
        <v>59</v>
      </c>
      <c r="K7967" s="23" t="s">
        <v>9712</v>
      </c>
      <c r="L7967" s="23" t="s">
        <v>9538</v>
      </c>
      <c r="M7967" s="23">
        <f>YEAR(Tabla2[[#This Row],[Fecha de creación]])</f>
        <v>2022</v>
      </c>
      <c r="N7967" s="23">
        <f>MONTH(Tabla2[[#This Row],[Fecha de creación]])</f>
        <v>4</v>
      </c>
    </row>
    <row r="7968" spans="1:14" x14ac:dyDescent="0.25">
      <c r="A7968" s="26">
        <v>44667.715717592589</v>
      </c>
      <c r="B7968" s="23" t="s">
        <v>0</v>
      </c>
      <c r="C7968" s="23" t="s">
        <v>10151</v>
      </c>
      <c r="D7968" s="23" t="s">
        <v>982</v>
      </c>
      <c r="E7968" s="23" t="s">
        <v>1</v>
      </c>
      <c r="F7968" s="23" t="s">
        <v>22</v>
      </c>
      <c r="G7968" s="23" t="s">
        <v>975</v>
      </c>
      <c r="H7968" s="2" t="s">
        <v>8893</v>
      </c>
      <c r="I7968" s="23" t="s">
        <v>7680</v>
      </c>
      <c r="J7968" s="23" t="s">
        <v>59</v>
      </c>
      <c r="K7968" s="23" t="s">
        <v>9712</v>
      </c>
      <c r="L7968" s="23" t="s">
        <v>9538</v>
      </c>
      <c r="M7968" s="23">
        <f>YEAR(Tabla2[[#This Row],[Fecha de creación]])</f>
        <v>2022</v>
      </c>
      <c r="N7968" s="23">
        <f>MONTH(Tabla2[[#This Row],[Fecha de creación]])</f>
        <v>4</v>
      </c>
    </row>
    <row r="7969" spans="1:14" x14ac:dyDescent="0.25">
      <c r="A7969" s="26">
        <v>44667.718148148146</v>
      </c>
      <c r="B7969" s="23" t="s">
        <v>0</v>
      </c>
      <c r="C7969" s="23" t="s">
        <v>10152</v>
      </c>
      <c r="D7969" s="23" t="s">
        <v>982</v>
      </c>
      <c r="E7969" s="23" t="s">
        <v>1</v>
      </c>
      <c r="F7969" s="23" t="s">
        <v>22</v>
      </c>
      <c r="G7969" s="23" t="s">
        <v>975</v>
      </c>
      <c r="H7969" s="2" t="s">
        <v>8893</v>
      </c>
      <c r="I7969" s="23" t="s">
        <v>7680</v>
      </c>
      <c r="J7969" s="23" t="s">
        <v>59</v>
      </c>
      <c r="K7969" s="23" t="s">
        <v>9712</v>
      </c>
      <c r="L7969" s="23" t="s">
        <v>9538</v>
      </c>
      <c r="M7969" s="23">
        <f>YEAR(Tabla2[[#This Row],[Fecha de creación]])</f>
        <v>2022</v>
      </c>
      <c r="N7969" s="23">
        <f>MONTH(Tabla2[[#This Row],[Fecha de creación]])</f>
        <v>4</v>
      </c>
    </row>
    <row r="7970" spans="1:14" x14ac:dyDescent="0.25">
      <c r="A7970" s="26">
        <v>44667.719988425924</v>
      </c>
      <c r="B7970" s="23" t="s">
        <v>0</v>
      </c>
      <c r="C7970" s="23" t="s">
        <v>10153</v>
      </c>
      <c r="D7970" s="23" t="s">
        <v>983</v>
      </c>
      <c r="E7970" s="23" t="s">
        <v>1</v>
      </c>
      <c r="F7970" s="23" t="s">
        <v>7</v>
      </c>
      <c r="G7970" s="23" t="s">
        <v>1551</v>
      </c>
      <c r="H7970" s="2" t="s">
        <v>7726</v>
      </c>
      <c r="I7970" s="23" t="s">
        <v>9226</v>
      </c>
      <c r="J7970" s="23" t="s">
        <v>59</v>
      </c>
      <c r="K7970" s="23" t="s">
        <v>9712</v>
      </c>
      <c r="L7970" s="23" t="s">
        <v>9539</v>
      </c>
      <c r="M7970" s="23">
        <f>YEAR(Tabla2[[#This Row],[Fecha de creación]])</f>
        <v>2022</v>
      </c>
      <c r="N7970" s="23">
        <f>MONTH(Tabla2[[#This Row],[Fecha de creación]])</f>
        <v>4</v>
      </c>
    </row>
    <row r="7971" spans="1:14" x14ac:dyDescent="0.25">
      <c r="A7971" s="26">
        <v>44668.459282407406</v>
      </c>
      <c r="B7971" s="23" t="s">
        <v>0</v>
      </c>
      <c r="C7971" s="23" t="s">
        <v>10154</v>
      </c>
      <c r="D7971" s="23" t="s">
        <v>382</v>
      </c>
      <c r="E7971" s="23" t="s">
        <v>1</v>
      </c>
      <c r="F7971" s="23" t="s">
        <v>7</v>
      </c>
      <c r="G7971" s="23" t="s">
        <v>975</v>
      </c>
      <c r="H7971" s="2" t="s">
        <v>7723</v>
      </c>
      <c r="I7971" s="23" t="s">
        <v>5999</v>
      </c>
      <c r="J7971" s="23"/>
      <c r="K7971" s="23" t="s">
        <v>9712</v>
      </c>
      <c r="L7971" s="23" t="s">
        <v>9538</v>
      </c>
      <c r="M7971" s="23">
        <f>YEAR(Tabla2[[#This Row],[Fecha de creación]])</f>
        <v>2022</v>
      </c>
      <c r="N7971" s="23">
        <f>MONTH(Tabla2[[#This Row],[Fecha de creación]])</f>
        <v>4</v>
      </c>
    </row>
    <row r="7972" spans="1:14" x14ac:dyDescent="0.25">
      <c r="A7972" s="26">
        <v>44668.465138888889</v>
      </c>
      <c r="B7972" s="23" t="s">
        <v>0</v>
      </c>
      <c r="C7972" s="23" t="s">
        <v>10155</v>
      </c>
      <c r="D7972" s="23" t="s">
        <v>382</v>
      </c>
      <c r="E7972" s="23" t="s">
        <v>1</v>
      </c>
      <c r="F7972" s="23" t="s">
        <v>7</v>
      </c>
      <c r="G7972" s="23" t="s">
        <v>975</v>
      </c>
      <c r="H7972" s="2" t="s">
        <v>7723</v>
      </c>
      <c r="I7972" s="23" t="s">
        <v>5999</v>
      </c>
      <c r="J7972" s="23"/>
      <c r="K7972" s="23" t="s">
        <v>9712</v>
      </c>
      <c r="L7972" s="23" t="s">
        <v>9538</v>
      </c>
      <c r="M7972" s="23">
        <f>YEAR(Tabla2[[#This Row],[Fecha de creación]])</f>
        <v>2022</v>
      </c>
      <c r="N7972" s="23">
        <f>MONTH(Tabla2[[#This Row],[Fecha de creación]])</f>
        <v>4</v>
      </c>
    </row>
    <row r="7973" spans="1:14" x14ac:dyDescent="0.25">
      <c r="A7973" s="26">
        <v>44668.577025462961</v>
      </c>
      <c r="B7973" s="23" t="s">
        <v>0</v>
      </c>
      <c r="C7973" s="23" t="s">
        <v>10156</v>
      </c>
      <c r="D7973" s="23" t="s">
        <v>30</v>
      </c>
      <c r="E7973" s="23" t="s">
        <v>1</v>
      </c>
      <c r="F7973" s="23" t="s">
        <v>7</v>
      </c>
      <c r="G7973" s="23" t="s">
        <v>975</v>
      </c>
      <c r="H7973" s="2" t="s">
        <v>8535</v>
      </c>
      <c r="I7973" s="23" t="s">
        <v>5999</v>
      </c>
      <c r="J7973" s="23"/>
      <c r="K7973" s="23" t="s">
        <v>9712</v>
      </c>
      <c r="L7973" s="23" t="s">
        <v>9538</v>
      </c>
      <c r="M7973" s="23">
        <f>YEAR(Tabla2[[#This Row],[Fecha de creación]])</f>
        <v>2022</v>
      </c>
      <c r="N7973" s="23">
        <f>MONTH(Tabla2[[#This Row],[Fecha de creación]])</f>
        <v>4</v>
      </c>
    </row>
    <row r="7974" spans="1:14" x14ac:dyDescent="0.25">
      <c r="A7974" s="26">
        <v>44668.658773148149</v>
      </c>
      <c r="B7974" s="23" t="s">
        <v>0</v>
      </c>
      <c r="C7974" s="23" t="s">
        <v>10157</v>
      </c>
      <c r="D7974" s="23" t="s">
        <v>1344</v>
      </c>
      <c r="E7974" s="23" t="s">
        <v>1</v>
      </c>
      <c r="F7974" s="23" t="s">
        <v>7</v>
      </c>
      <c r="G7974" s="23" t="s">
        <v>1551</v>
      </c>
      <c r="H7974" s="2" t="s">
        <v>7726</v>
      </c>
      <c r="I7974" s="23" t="s">
        <v>9226</v>
      </c>
      <c r="J7974" s="23" t="s">
        <v>59</v>
      </c>
      <c r="K7974" s="23" t="s">
        <v>9712</v>
      </c>
      <c r="L7974" s="23" t="s">
        <v>9539</v>
      </c>
      <c r="M7974" s="23">
        <f>YEAR(Tabla2[[#This Row],[Fecha de creación]])</f>
        <v>2022</v>
      </c>
      <c r="N7974" s="23">
        <f>MONTH(Tabla2[[#This Row],[Fecha de creación]])</f>
        <v>4</v>
      </c>
    </row>
    <row r="7975" spans="1:14" x14ac:dyDescent="0.25">
      <c r="A7975" s="26">
        <v>44668.662094907406</v>
      </c>
      <c r="B7975" s="23" t="s">
        <v>0</v>
      </c>
      <c r="C7975" s="23" t="s">
        <v>10158</v>
      </c>
      <c r="D7975" s="23" t="s">
        <v>1344</v>
      </c>
      <c r="E7975" s="23" t="s">
        <v>1</v>
      </c>
      <c r="F7975" s="23" t="s">
        <v>7</v>
      </c>
      <c r="G7975" s="23" t="s">
        <v>1551</v>
      </c>
      <c r="H7975" s="2" t="s">
        <v>7726</v>
      </c>
      <c r="I7975" s="23" t="s">
        <v>9226</v>
      </c>
      <c r="J7975" s="23" t="s">
        <v>59</v>
      </c>
      <c r="K7975" s="23" t="s">
        <v>9712</v>
      </c>
      <c r="L7975" s="23" t="s">
        <v>9539</v>
      </c>
      <c r="M7975" s="23">
        <f>YEAR(Tabla2[[#This Row],[Fecha de creación]])</f>
        <v>2022</v>
      </c>
      <c r="N7975" s="23">
        <f>MONTH(Tabla2[[#This Row],[Fecha de creación]])</f>
        <v>4</v>
      </c>
    </row>
    <row r="7976" spans="1:14" x14ac:dyDescent="0.25">
      <c r="A7976" s="26">
        <v>44668.683553240742</v>
      </c>
      <c r="B7976" s="23" t="s">
        <v>0</v>
      </c>
      <c r="C7976" s="23" t="s">
        <v>10159</v>
      </c>
      <c r="D7976" s="23" t="s">
        <v>364</v>
      </c>
      <c r="E7976" s="23" t="s">
        <v>1</v>
      </c>
      <c r="F7976" s="23" t="s">
        <v>7</v>
      </c>
      <c r="G7976" s="23" t="s">
        <v>1551</v>
      </c>
      <c r="H7976" s="2" t="s">
        <v>7721</v>
      </c>
      <c r="I7976" s="23" t="s">
        <v>9226</v>
      </c>
      <c r="J7976" s="23"/>
      <c r="K7976" s="23" t="s">
        <v>9712</v>
      </c>
      <c r="L7976" s="23" t="s">
        <v>9539</v>
      </c>
      <c r="M7976" s="23">
        <f>YEAR(Tabla2[[#This Row],[Fecha de creación]])</f>
        <v>2022</v>
      </c>
      <c r="N7976" s="23">
        <f>MONTH(Tabla2[[#This Row],[Fecha de creación]])</f>
        <v>4</v>
      </c>
    </row>
    <row r="7977" spans="1:14" x14ac:dyDescent="0.25">
      <c r="A7977" s="26">
        <v>44668.704108796293</v>
      </c>
      <c r="B7977" s="23" t="s">
        <v>0</v>
      </c>
      <c r="C7977" s="23" t="s">
        <v>10160</v>
      </c>
      <c r="D7977" s="23" t="s">
        <v>982</v>
      </c>
      <c r="E7977" s="23" t="s">
        <v>1</v>
      </c>
      <c r="F7977" s="23" t="s">
        <v>22</v>
      </c>
      <c r="G7977" s="23" t="s">
        <v>975</v>
      </c>
      <c r="H7977" s="2" t="s">
        <v>8893</v>
      </c>
      <c r="I7977" s="23" t="s">
        <v>5999</v>
      </c>
      <c r="J7977" s="23"/>
      <c r="K7977" s="23" t="s">
        <v>9712</v>
      </c>
      <c r="L7977" s="23" t="s">
        <v>9538</v>
      </c>
      <c r="M7977" s="23">
        <f>YEAR(Tabla2[[#This Row],[Fecha de creación]])</f>
        <v>2022</v>
      </c>
      <c r="N7977" s="23">
        <f>MONTH(Tabla2[[#This Row],[Fecha de creación]])</f>
        <v>4</v>
      </c>
    </row>
    <row r="7978" spans="1:14" x14ac:dyDescent="0.25">
      <c r="A7978" s="26">
        <v>44668.724039351851</v>
      </c>
      <c r="B7978" s="23" t="s">
        <v>0</v>
      </c>
      <c r="C7978" s="23" t="s">
        <v>10161</v>
      </c>
      <c r="D7978" s="23" t="s">
        <v>1344</v>
      </c>
      <c r="E7978" s="23" t="s">
        <v>1</v>
      </c>
      <c r="F7978" s="23" t="s">
        <v>7</v>
      </c>
      <c r="G7978" s="23" t="s">
        <v>1551</v>
      </c>
      <c r="H7978" s="2" t="s">
        <v>7726</v>
      </c>
      <c r="I7978" s="23" t="s">
        <v>9226</v>
      </c>
      <c r="J7978" s="23" t="s">
        <v>59</v>
      </c>
      <c r="K7978" s="23" t="s">
        <v>9712</v>
      </c>
      <c r="L7978" s="23" t="s">
        <v>9539</v>
      </c>
      <c r="M7978" s="23">
        <f>YEAR(Tabla2[[#This Row],[Fecha de creación]])</f>
        <v>2022</v>
      </c>
      <c r="N7978" s="23">
        <f>MONTH(Tabla2[[#This Row],[Fecha de creación]])</f>
        <v>4</v>
      </c>
    </row>
    <row r="7979" spans="1:14" x14ac:dyDescent="0.25">
      <c r="A7979" s="26">
        <v>44668.728946759256</v>
      </c>
      <c r="B7979" s="23" t="s">
        <v>0</v>
      </c>
      <c r="C7979" s="23" t="s">
        <v>10162</v>
      </c>
      <c r="D7979" s="23" t="s">
        <v>1344</v>
      </c>
      <c r="E7979" s="23" t="s">
        <v>1</v>
      </c>
      <c r="F7979" s="23" t="s">
        <v>7</v>
      </c>
      <c r="G7979" s="23" t="s">
        <v>1551</v>
      </c>
      <c r="H7979" s="2" t="s">
        <v>7726</v>
      </c>
      <c r="I7979" s="23" t="s">
        <v>9226</v>
      </c>
      <c r="J7979" s="23" t="s">
        <v>59</v>
      </c>
      <c r="K7979" s="23" t="s">
        <v>9712</v>
      </c>
      <c r="L7979" s="23" t="s">
        <v>9539</v>
      </c>
      <c r="M7979" s="23">
        <f>YEAR(Tabla2[[#This Row],[Fecha de creación]])</f>
        <v>2022</v>
      </c>
      <c r="N7979" s="23">
        <f>MONTH(Tabla2[[#This Row],[Fecha de creación]])</f>
        <v>4</v>
      </c>
    </row>
    <row r="7980" spans="1:14" x14ac:dyDescent="0.25">
      <c r="A7980" s="26">
        <v>44668.73196759259</v>
      </c>
      <c r="B7980" s="23" t="s">
        <v>0</v>
      </c>
      <c r="C7980" s="23" t="s">
        <v>10163</v>
      </c>
      <c r="D7980" s="23" t="s">
        <v>1344</v>
      </c>
      <c r="E7980" s="23" t="s">
        <v>1</v>
      </c>
      <c r="F7980" s="23" t="s">
        <v>7</v>
      </c>
      <c r="G7980" s="23" t="s">
        <v>1551</v>
      </c>
      <c r="H7980" s="2" t="s">
        <v>7726</v>
      </c>
      <c r="I7980" s="23" t="s">
        <v>9226</v>
      </c>
      <c r="J7980" s="23" t="s">
        <v>59</v>
      </c>
      <c r="K7980" s="23" t="s">
        <v>9712</v>
      </c>
      <c r="L7980" s="23" t="s">
        <v>9539</v>
      </c>
      <c r="M7980" s="23">
        <f>YEAR(Tabla2[[#This Row],[Fecha de creación]])</f>
        <v>2022</v>
      </c>
      <c r="N7980" s="23">
        <f>MONTH(Tabla2[[#This Row],[Fecha de creación]])</f>
        <v>4</v>
      </c>
    </row>
    <row r="7981" spans="1:14" x14ac:dyDescent="0.25">
      <c r="A7981" s="26">
        <v>44668.736134259256</v>
      </c>
      <c r="B7981" s="23" t="s">
        <v>0</v>
      </c>
      <c r="C7981" s="23" t="s">
        <v>10164</v>
      </c>
      <c r="D7981" s="23" t="s">
        <v>1066</v>
      </c>
      <c r="E7981" s="23" t="s">
        <v>1</v>
      </c>
      <c r="F7981" s="23" t="s">
        <v>7</v>
      </c>
      <c r="G7981" s="23" t="s">
        <v>975</v>
      </c>
      <c r="H7981" s="2" t="s">
        <v>8480</v>
      </c>
      <c r="I7981" s="23" t="s">
        <v>7680</v>
      </c>
      <c r="J7981" s="23" t="s">
        <v>59</v>
      </c>
      <c r="K7981" s="23" t="s">
        <v>9712</v>
      </c>
      <c r="L7981" s="23" t="s">
        <v>9538</v>
      </c>
      <c r="M7981" s="23">
        <f>YEAR(Tabla2[[#This Row],[Fecha de creación]])</f>
        <v>2022</v>
      </c>
      <c r="N7981" s="23">
        <f>MONTH(Tabla2[[#This Row],[Fecha de creación]])</f>
        <v>4</v>
      </c>
    </row>
    <row r="7982" spans="1:14" x14ac:dyDescent="0.25">
      <c r="A7982" s="26">
        <v>44669.446423611109</v>
      </c>
      <c r="B7982" s="23" t="s">
        <v>56</v>
      </c>
      <c r="C7982" s="23" t="s">
        <v>10186</v>
      </c>
      <c r="D7982" s="23" t="s">
        <v>10187</v>
      </c>
      <c r="E7982" s="23" t="s">
        <v>1</v>
      </c>
      <c r="F7982" s="23" t="s">
        <v>2</v>
      </c>
      <c r="G7982" s="23" t="s">
        <v>1551</v>
      </c>
      <c r="H7982" s="2" t="s">
        <v>7737</v>
      </c>
      <c r="I7982" s="23" t="s">
        <v>7129</v>
      </c>
      <c r="J7982" s="23" t="s">
        <v>59</v>
      </c>
      <c r="K7982" s="23" t="s">
        <v>9712</v>
      </c>
      <c r="L7982" s="23" t="s">
        <v>9539</v>
      </c>
      <c r="M7982" s="23">
        <f>YEAR(Tabla2[[#This Row],[Fecha de creación]])</f>
        <v>2022</v>
      </c>
      <c r="N7982" s="23">
        <f>MONTH(Tabla2[[#This Row],[Fecha de creación]])</f>
        <v>4</v>
      </c>
    </row>
    <row r="7983" spans="1:14" x14ac:dyDescent="0.25">
      <c r="A7983" s="26">
        <v>44669.599027777775</v>
      </c>
      <c r="B7983" s="23" t="s">
        <v>56</v>
      </c>
      <c r="C7983" s="23" t="s">
        <v>10188</v>
      </c>
      <c r="D7983" s="23" t="s">
        <v>10189</v>
      </c>
      <c r="E7983" s="23" t="s">
        <v>1</v>
      </c>
      <c r="F7983" s="23" t="s">
        <v>2</v>
      </c>
      <c r="G7983" s="23" t="s">
        <v>1551</v>
      </c>
      <c r="H7983" s="2" t="s">
        <v>7737</v>
      </c>
      <c r="I7983" s="23" t="s">
        <v>7129</v>
      </c>
      <c r="J7983" s="23" t="s">
        <v>59</v>
      </c>
      <c r="K7983" s="23" t="s">
        <v>9712</v>
      </c>
      <c r="L7983" s="23" t="s">
        <v>9539</v>
      </c>
      <c r="M7983" s="23">
        <f>YEAR(Tabla2[[#This Row],[Fecha de creación]])</f>
        <v>2022</v>
      </c>
      <c r="N7983" s="23">
        <f>MONTH(Tabla2[[#This Row],[Fecha de creación]])</f>
        <v>4</v>
      </c>
    </row>
    <row r="7984" spans="1:14" x14ac:dyDescent="0.25">
      <c r="A7984" s="26">
        <v>44669.698113425926</v>
      </c>
      <c r="B7984" s="23" t="s">
        <v>19</v>
      </c>
      <c r="C7984" s="23" t="s">
        <v>10190</v>
      </c>
      <c r="D7984" s="23" t="s">
        <v>10191</v>
      </c>
      <c r="E7984" s="23" t="s">
        <v>1</v>
      </c>
      <c r="F7984" s="23" t="s">
        <v>7</v>
      </c>
      <c r="G7984" s="23" t="s">
        <v>975</v>
      </c>
      <c r="H7984" s="2" t="s">
        <v>7722</v>
      </c>
      <c r="I7984" s="23" t="s">
        <v>10079</v>
      </c>
      <c r="J7984" s="23"/>
      <c r="K7984" s="23" t="s">
        <v>9712</v>
      </c>
      <c r="L7984" s="23" t="s">
        <v>9538</v>
      </c>
      <c r="M7984" s="23">
        <f>YEAR(Tabla2[[#This Row],[Fecha de creación]])</f>
        <v>2022</v>
      </c>
      <c r="N7984" s="23">
        <f>MONTH(Tabla2[[#This Row],[Fecha de creación]])</f>
        <v>4</v>
      </c>
    </row>
    <row r="7985" spans="1:14" x14ac:dyDescent="0.25">
      <c r="A7985" s="26">
        <v>44669.715578703705</v>
      </c>
      <c r="B7985" s="23" t="s">
        <v>19</v>
      </c>
      <c r="C7985" s="23" t="s">
        <v>10192</v>
      </c>
      <c r="D7985" s="23" t="s">
        <v>10193</v>
      </c>
      <c r="E7985" s="23" t="s">
        <v>1</v>
      </c>
      <c r="F7985" s="23" t="s">
        <v>22</v>
      </c>
      <c r="G7985" s="23" t="s">
        <v>975</v>
      </c>
      <c r="H7985" s="2" t="s">
        <v>7764</v>
      </c>
      <c r="I7985" s="23" t="s">
        <v>10079</v>
      </c>
      <c r="J7985" s="23"/>
      <c r="K7985" s="23" t="s">
        <v>9712</v>
      </c>
      <c r="L7985" s="23" t="s">
        <v>9538</v>
      </c>
      <c r="M7985" s="23">
        <f>YEAR(Tabla2[[#This Row],[Fecha de creación]])</f>
        <v>2022</v>
      </c>
      <c r="N7985" s="23">
        <f>MONTH(Tabla2[[#This Row],[Fecha de creación]])</f>
        <v>4</v>
      </c>
    </row>
    <row r="7986" spans="1:14" x14ac:dyDescent="0.25">
      <c r="A7986" s="26">
        <v>44669.718344907407</v>
      </c>
      <c r="B7986" s="23" t="s">
        <v>19</v>
      </c>
      <c r="C7986" s="23" t="s">
        <v>10194</v>
      </c>
      <c r="D7986" s="23" t="s">
        <v>10195</v>
      </c>
      <c r="E7986" s="23" t="s">
        <v>1</v>
      </c>
      <c r="F7986" s="23" t="s">
        <v>22</v>
      </c>
      <c r="G7986" s="23" t="s">
        <v>975</v>
      </c>
      <c r="H7986" s="2" t="s">
        <v>7764</v>
      </c>
      <c r="I7986" s="23" t="s">
        <v>10079</v>
      </c>
      <c r="J7986" s="23"/>
      <c r="K7986" s="23" t="s">
        <v>9712</v>
      </c>
      <c r="L7986" s="23" t="s">
        <v>9538</v>
      </c>
      <c r="M7986" s="23">
        <f>YEAR(Tabla2[[#This Row],[Fecha de creación]])</f>
        <v>2022</v>
      </c>
      <c r="N7986" s="23">
        <f>MONTH(Tabla2[[#This Row],[Fecha de creación]])</f>
        <v>4</v>
      </c>
    </row>
    <row r="7987" spans="1:14" x14ac:dyDescent="0.25">
      <c r="A7987" s="26">
        <v>44669.731354166666</v>
      </c>
      <c r="B7987" s="23" t="s">
        <v>19</v>
      </c>
      <c r="C7987" s="23" t="s">
        <v>10196</v>
      </c>
      <c r="D7987" s="23" t="s">
        <v>10197</v>
      </c>
      <c r="E7987" s="23" t="s">
        <v>1</v>
      </c>
      <c r="F7987" s="23" t="s">
        <v>7</v>
      </c>
      <c r="G7987" s="23" t="s">
        <v>975</v>
      </c>
      <c r="H7987" s="2" t="s">
        <v>8459</v>
      </c>
      <c r="I7987" s="23" t="s">
        <v>10079</v>
      </c>
      <c r="J7987" s="23"/>
      <c r="K7987" s="23" t="s">
        <v>9712</v>
      </c>
      <c r="L7987" s="23" t="s">
        <v>9538</v>
      </c>
      <c r="M7987" s="23">
        <f>YEAR(Tabla2[[#This Row],[Fecha de creación]])</f>
        <v>2022</v>
      </c>
      <c r="N7987" s="23">
        <f>MONTH(Tabla2[[#This Row],[Fecha de creación]])</f>
        <v>4</v>
      </c>
    </row>
    <row r="7988" spans="1:14" x14ac:dyDescent="0.25">
      <c r="A7988" s="26">
        <v>44670.405868055554</v>
      </c>
      <c r="B7988" s="23" t="s">
        <v>56</v>
      </c>
      <c r="C7988" s="23" t="s">
        <v>10198</v>
      </c>
      <c r="D7988" s="23" t="s">
        <v>7096</v>
      </c>
      <c r="E7988" s="23" t="s">
        <v>1</v>
      </c>
      <c r="F7988" s="23" t="s">
        <v>7</v>
      </c>
      <c r="G7988" s="23" t="s">
        <v>975</v>
      </c>
      <c r="H7988" s="2" t="s">
        <v>7722</v>
      </c>
      <c r="I7988" s="23" t="s">
        <v>4517</v>
      </c>
      <c r="J7988" s="23" t="s">
        <v>59</v>
      </c>
      <c r="K7988" s="23" t="s">
        <v>9712</v>
      </c>
      <c r="L7988" s="23" t="s">
        <v>9538</v>
      </c>
      <c r="M7988" s="23">
        <f>YEAR(Tabla2[[#This Row],[Fecha de creación]])</f>
        <v>2022</v>
      </c>
      <c r="N7988" s="23">
        <f>MONTH(Tabla2[[#This Row],[Fecha de creación]])</f>
        <v>4</v>
      </c>
    </row>
    <row r="7989" spans="1:14" x14ac:dyDescent="0.25">
      <c r="A7989" s="26">
        <v>44670.507800925923</v>
      </c>
      <c r="B7989" s="23" t="s">
        <v>19</v>
      </c>
      <c r="C7989" s="23" t="s">
        <v>10199</v>
      </c>
      <c r="D7989" s="23" t="s">
        <v>10200</v>
      </c>
      <c r="E7989" s="23" t="s">
        <v>1</v>
      </c>
      <c r="F7989" s="23" t="s">
        <v>7</v>
      </c>
      <c r="G7989" s="23" t="s">
        <v>1551</v>
      </c>
      <c r="H7989" s="2" t="s">
        <v>7734</v>
      </c>
      <c r="I7989" s="23" t="s">
        <v>1552</v>
      </c>
      <c r="J7989" s="23"/>
      <c r="K7989" s="23" t="s">
        <v>9712</v>
      </c>
      <c r="L7989" s="23" t="s">
        <v>9539</v>
      </c>
      <c r="M7989" s="23">
        <f>YEAR(Tabla2[[#This Row],[Fecha de creación]])</f>
        <v>2022</v>
      </c>
      <c r="N7989" s="23">
        <f>MONTH(Tabla2[[#This Row],[Fecha de creación]])</f>
        <v>4</v>
      </c>
    </row>
    <row r="7990" spans="1:14" x14ac:dyDescent="0.25">
      <c r="A7990" s="26">
        <v>44670.611238425925</v>
      </c>
      <c r="B7990" s="23" t="s">
        <v>189</v>
      </c>
      <c r="C7990" s="23" t="s">
        <v>10201</v>
      </c>
      <c r="D7990" s="23" t="s">
        <v>10202</v>
      </c>
      <c r="E7990" s="23" t="s">
        <v>1</v>
      </c>
      <c r="F7990" s="23" t="s">
        <v>2</v>
      </c>
      <c r="G7990" s="23" t="s">
        <v>1551</v>
      </c>
      <c r="H7990" s="2" t="s">
        <v>7737</v>
      </c>
      <c r="I7990" s="23" t="s">
        <v>7205</v>
      </c>
      <c r="J7990" s="23" t="s">
        <v>958</v>
      </c>
      <c r="K7990" s="23" t="s">
        <v>9712</v>
      </c>
      <c r="L7990" s="23" t="s">
        <v>9539</v>
      </c>
      <c r="M7990" s="23">
        <f>YEAR(Tabla2[[#This Row],[Fecha de creación]])</f>
        <v>2022</v>
      </c>
      <c r="N7990" s="23">
        <f>MONTH(Tabla2[[#This Row],[Fecha de creación]])</f>
        <v>4</v>
      </c>
    </row>
    <row r="7991" spans="1:14" x14ac:dyDescent="0.25">
      <c r="A7991" s="26">
        <v>44670.685185185182</v>
      </c>
      <c r="B7991" s="23" t="s">
        <v>19</v>
      </c>
      <c r="C7991" s="23" t="s">
        <v>10203</v>
      </c>
      <c r="D7991" s="23" t="s">
        <v>10204</v>
      </c>
      <c r="E7991" s="23" t="s">
        <v>1</v>
      </c>
      <c r="F7991" s="23" t="s">
        <v>7</v>
      </c>
      <c r="G7991" s="23" t="s">
        <v>975</v>
      </c>
      <c r="H7991" s="2" t="s">
        <v>8559</v>
      </c>
      <c r="I7991" s="23" t="s">
        <v>23</v>
      </c>
      <c r="J7991" s="23"/>
      <c r="K7991" s="23" t="s">
        <v>9712</v>
      </c>
      <c r="L7991" s="23" t="s">
        <v>9538</v>
      </c>
      <c r="M7991" s="23">
        <f>YEAR(Tabla2[[#This Row],[Fecha de creación]])</f>
        <v>2022</v>
      </c>
      <c r="N7991" s="23">
        <f>MONTH(Tabla2[[#This Row],[Fecha de creación]])</f>
        <v>4</v>
      </c>
    </row>
    <row r="7992" spans="1:14" x14ac:dyDescent="0.25">
      <c r="A7992" s="26">
        <v>44670.685543981483</v>
      </c>
      <c r="B7992" s="23" t="s">
        <v>19</v>
      </c>
      <c r="C7992" s="23" t="s">
        <v>10205</v>
      </c>
      <c r="D7992" s="23" t="s">
        <v>10206</v>
      </c>
      <c r="E7992" s="23" t="s">
        <v>1</v>
      </c>
      <c r="F7992" s="23" t="s">
        <v>7</v>
      </c>
      <c r="G7992" s="23" t="s">
        <v>975</v>
      </c>
      <c r="H7992" s="2" t="s">
        <v>8559</v>
      </c>
      <c r="I7992" s="23" t="s">
        <v>10079</v>
      </c>
      <c r="J7992" s="23"/>
      <c r="K7992" s="23" t="s">
        <v>9712</v>
      </c>
      <c r="L7992" s="23" t="s">
        <v>9538</v>
      </c>
      <c r="M7992" s="23">
        <f>YEAR(Tabla2[[#This Row],[Fecha de creación]])</f>
        <v>2022</v>
      </c>
      <c r="N7992" s="23">
        <f>MONTH(Tabla2[[#This Row],[Fecha de creación]])</f>
        <v>4</v>
      </c>
    </row>
    <row r="7993" spans="1:14" x14ac:dyDescent="0.25">
      <c r="A7993" s="26">
        <v>44670.6875</v>
      </c>
      <c r="B7993" s="23" t="s">
        <v>56</v>
      </c>
      <c r="C7993" s="23" t="s">
        <v>10207</v>
      </c>
      <c r="D7993" s="23" t="s">
        <v>7351</v>
      </c>
      <c r="E7993" s="23" t="s">
        <v>1</v>
      </c>
      <c r="F7993" s="23" t="s">
        <v>7</v>
      </c>
      <c r="G7993" s="23" t="s">
        <v>975</v>
      </c>
      <c r="H7993" s="2" t="s">
        <v>8459</v>
      </c>
      <c r="I7993" s="23" t="s">
        <v>7342</v>
      </c>
      <c r="J7993" s="23"/>
      <c r="K7993" s="23" t="s">
        <v>9712</v>
      </c>
      <c r="L7993" s="23" t="s">
        <v>9538</v>
      </c>
      <c r="M7993" s="23">
        <f>YEAR(Tabla2[[#This Row],[Fecha de creación]])</f>
        <v>2022</v>
      </c>
      <c r="N7993" s="23">
        <f>MONTH(Tabla2[[#This Row],[Fecha de creación]])</f>
        <v>4</v>
      </c>
    </row>
    <row r="7994" spans="1:14" x14ac:dyDescent="0.25">
      <c r="A7994" s="26">
        <v>44670.690034722225</v>
      </c>
      <c r="B7994" s="23" t="s">
        <v>19</v>
      </c>
      <c r="C7994" s="23" t="s">
        <v>10208</v>
      </c>
      <c r="D7994" s="23" t="s">
        <v>10209</v>
      </c>
      <c r="E7994" s="23" t="s">
        <v>1</v>
      </c>
      <c r="F7994" s="23" t="s">
        <v>7</v>
      </c>
      <c r="G7994" s="23" t="s">
        <v>975</v>
      </c>
      <c r="H7994" s="2" t="s">
        <v>7744</v>
      </c>
      <c r="I7994" s="23" t="s">
        <v>10079</v>
      </c>
      <c r="J7994" s="23"/>
      <c r="K7994" s="23" t="s">
        <v>9712</v>
      </c>
      <c r="L7994" s="23" t="s">
        <v>9538</v>
      </c>
      <c r="M7994" s="23">
        <f>YEAR(Tabla2[[#This Row],[Fecha de creación]])</f>
        <v>2022</v>
      </c>
      <c r="N7994" s="23">
        <f>MONTH(Tabla2[[#This Row],[Fecha de creación]])</f>
        <v>4</v>
      </c>
    </row>
    <row r="7995" spans="1:14" x14ac:dyDescent="0.25">
      <c r="A7995" s="26">
        <v>44670.692812499998</v>
      </c>
      <c r="B7995" s="23" t="s">
        <v>19</v>
      </c>
      <c r="C7995" s="23" t="s">
        <v>10210</v>
      </c>
      <c r="D7995" s="23" t="s">
        <v>10211</v>
      </c>
      <c r="E7995" s="23" t="s">
        <v>1</v>
      </c>
      <c r="F7995" s="23" t="s">
        <v>7</v>
      </c>
      <c r="G7995" s="23" t="s">
        <v>975</v>
      </c>
      <c r="H7995" s="2" t="s">
        <v>7731</v>
      </c>
      <c r="I7995" s="23" t="s">
        <v>10079</v>
      </c>
      <c r="J7995" s="23"/>
      <c r="K7995" s="23" t="s">
        <v>9712</v>
      </c>
      <c r="L7995" s="23" t="s">
        <v>9538</v>
      </c>
      <c r="M7995" s="23">
        <f>YEAR(Tabla2[[#This Row],[Fecha de creación]])</f>
        <v>2022</v>
      </c>
      <c r="N7995" s="23">
        <f>MONTH(Tabla2[[#This Row],[Fecha de creación]])</f>
        <v>4</v>
      </c>
    </row>
    <row r="7996" spans="1:14" x14ac:dyDescent="0.25">
      <c r="A7996" s="26">
        <v>44670.712071759262</v>
      </c>
      <c r="B7996" s="23" t="s">
        <v>189</v>
      </c>
      <c r="C7996" s="23" t="s">
        <v>10212</v>
      </c>
      <c r="D7996" s="23" t="s">
        <v>7351</v>
      </c>
      <c r="E7996" s="23" t="s">
        <v>1</v>
      </c>
      <c r="F7996" s="23" t="s">
        <v>7</v>
      </c>
      <c r="G7996" s="23" t="s">
        <v>3</v>
      </c>
      <c r="H7996" s="2" t="s">
        <v>8459</v>
      </c>
      <c r="I7996" s="23" t="s">
        <v>7338</v>
      </c>
      <c r="J7996" s="23" t="s">
        <v>958</v>
      </c>
      <c r="K7996" s="23" t="s">
        <v>9712</v>
      </c>
      <c r="L7996" s="23" t="s">
        <v>9539</v>
      </c>
      <c r="M7996" s="23">
        <f>YEAR(Tabla2[[#This Row],[Fecha de creación]])</f>
        <v>2022</v>
      </c>
      <c r="N7996" s="23">
        <f>MONTH(Tabla2[[#This Row],[Fecha de creación]])</f>
        <v>4</v>
      </c>
    </row>
    <row r="7997" spans="1:14" x14ac:dyDescent="0.25">
      <c r="A7997" s="26">
        <v>44670.719953703701</v>
      </c>
      <c r="B7997" s="23" t="s">
        <v>189</v>
      </c>
      <c r="C7997" s="23" t="s">
        <v>10213</v>
      </c>
      <c r="D7997" s="23" t="s">
        <v>7351</v>
      </c>
      <c r="E7997" s="23" t="s">
        <v>1</v>
      </c>
      <c r="F7997" s="23" t="s">
        <v>7</v>
      </c>
      <c r="G7997" s="23" t="s">
        <v>3</v>
      </c>
      <c r="H7997" s="2" t="s">
        <v>8459</v>
      </c>
      <c r="I7997" s="23" t="s">
        <v>7338</v>
      </c>
      <c r="J7997" s="23" t="s">
        <v>958</v>
      </c>
      <c r="K7997" s="23" t="s">
        <v>9712</v>
      </c>
      <c r="L7997" s="23" t="s">
        <v>9539</v>
      </c>
      <c r="M7997" s="23">
        <f>YEAR(Tabla2[[#This Row],[Fecha de creación]])</f>
        <v>2022</v>
      </c>
      <c r="N7997" s="23">
        <f>MONTH(Tabla2[[#This Row],[Fecha de creación]])</f>
        <v>4</v>
      </c>
    </row>
    <row r="7998" spans="1:14" x14ac:dyDescent="0.25">
      <c r="A7998" s="26">
        <v>44670.761574074073</v>
      </c>
      <c r="B7998" s="23" t="s">
        <v>189</v>
      </c>
      <c r="C7998" s="23" t="s">
        <v>10214</v>
      </c>
      <c r="D7998" s="23" t="s">
        <v>7351</v>
      </c>
      <c r="E7998" s="23" t="s">
        <v>1</v>
      </c>
      <c r="F7998" s="23" t="s">
        <v>7</v>
      </c>
      <c r="G7998" s="23" t="s">
        <v>3</v>
      </c>
      <c r="H7998" s="2" t="s">
        <v>8459</v>
      </c>
      <c r="I7998" s="23" t="s">
        <v>7338</v>
      </c>
      <c r="J7998" s="23" t="s">
        <v>958</v>
      </c>
      <c r="K7998" s="23" t="s">
        <v>9712</v>
      </c>
      <c r="L7998" s="23" t="s">
        <v>9539</v>
      </c>
      <c r="M7998" s="23">
        <f>YEAR(Tabla2[[#This Row],[Fecha de creación]])</f>
        <v>2022</v>
      </c>
      <c r="N7998" s="23">
        <f>MONTH(Tabla2[[#This Row],[Fecha de creación]])</f>
        <v>4</v>
      </c>
    </row>
    <row r="7999" spans="1:14" x14ac:dyDescent="0.25">
      <c r="A7999" s="26">
        <v>44670.763321759259</v>
      </c>
      <c r="B7999" s="23" t="s">
        <v>189</v>
      </c>
      <c r="C7999" s="23" t="s">
        <v>10215</v>
      </c>
      <c r="D7999" s="23" t="s">
        <v>7351</v>
      </c>
      <c r="E7999" s="23" t="s">
        <v>1</v>
      </c>
      <c r="F7999" s="23" t="s">
        <v>7</v>
      </c>
      <c r="G7999" s="23" t="s">
        <v>3</v>
      </c>
      <c r="H7999" s="2" t="s">
        <v>8459</v>
      </c>
      <c r="I7999" s="23" t="s">
        <v>7338</v>
      </c>
      <c r="J7999" s="23" t="s">
        <v>958</v>
      </c>
      <c r="K7999" s="23" t="s">
        <v>9712</v>
      </c>
      <c r="L7999" s="23" t="s">
        <v>9539</v>
      </c>
      <c r="M7999" s="23">
        <f>YEAR(Tabla2[[#This Row],[Fecha de creación]])</f>
        <v>2022</v>
      </c>
      <c r="N7999" s="23">
        <f>MONTH(Tabla2[[#This Row],[Fecha de creación]])</f>
        <v>4</v>
      </c>
    </row>
    <row r="8000" spans="1:14" x14ac:dyDescent="0.25">
      <c r="A8000" s="26">
        <v>44671.401759259257</v>
      </c>
      <c r="B8000" s="23" t="s">
        <v>0</v>
      </c>
      <c r="C8000" s="23" t="s">
        <v>10216</v>
      </c>
      <c r="D8000" s="23" t="s">
        <v>6</v>
      </c>
      <c r="E8000" s="23" t="s">
        <v>1</v>
      </c>
      <c r="F8000" s="23" t="s">
        <v>7</v>
      </c>
      <c r="G8000" s="23" t="s">
        <v>975</v>
      </c>
      <c r="H8000" s="2" t="s">
        <v>7722</v>
      </c>
      <c r="I8000" s="23" t="s">
        <v>9483</v>
      </c>
      <c r="J8000" s="23"/>
      <c r="K8000" s="23" t="s">
        <v>9712</v>
      </c>
      <c r="L8000" s="23" t="s">
        <v>9538</v>
      </c>
      <c r="M8000" s="23">
        <f>YEAR(Tabla2[[#This Row],[Fecha de creación]])</f>
        <v>2022</v>
      </c>
      <c r="N8000" s="23">
        <f>MONTH(Tabla2[[#This Row],[Fecha de creación]])</f>
        <v>4</v>
      </c>
    </row>
    <row r="8001" spans="1:14" x14ac:dyDescent="0.25">
      <c r="A8001" s="26">
        <v>44671.411469907405</v>
      </c>
      <c r="B8001" s="23" t="s">
        <v>100</v>
      </c>
      <c r="C8001" s="23" t="s">
        <v>10217</v>
      </c>
      <c r="D8001" s="23" t="s">
        <v>6</v>
      </c>
      <c r="E8001" s="23" t="s">
        <v>1</v>
      </c>
      <c r="F8001" s="23" t="s">
        <v>7</v>
      </c>
      <c r="G8001" s="23" t="s">
        <v>975</v>
      </c>
      <c r="H8001" s="2" t="s">
        <v>7722</v>
      </c>
      <c r="I8001" s="23" t="s">
        <v>9485</v>
      </c>
      <c r="J8001" s="23"/>
      <c r="K8001" s="23" t="s">
        <v>9712</v>
      </c>
      <c r="L8001" s="23" t="s">
        <v>9538</v>
      </c>
      <c r="M8001" s="23">
        <f>YEAR(Tabla2[[#This Row],[Fecha de creación]])</f>
        <v>2022</v>
      </c>
      <c r="N8001" s="23">
        <f>MONTH(Tabla2[[#This Row],[Fecha de creación]])</f>
        <v>4</v>
      </c>
    </row>
    <row r="8002" spans="1:14" x14ac:dyDescent="0.25">
      <c r="A8002" s="26">
        <v>44671.483784722222</v>
      </c>
      <c r="B8002" s="23" t="s">
        <v>0</v>
      </c>
      <c r="C8002" s="23" t="s">
        <v>10218</v>
      </c>
      <c r="D8002" s="23" t="s">
        <v>719</v>
      </c>
      <c r="E8002" s="23" t="s">
        <v>1</v>
      </c>
      <c r="F8002" s="23" t="s">
        <v>7</v>
      </c>
      <c r="G8002" s="23" t="s">
        <v>975</v>
      </c>
      <c r="H8002" s="2" t="s">
        <v>7777</v>
      </c>
      <c r="I8002" s="23" t="s">
        <v>5999</v>
      </c>
      <c r="J8002" s="23"/>
      <c r="K8002" s="23" t="s">
        <v>9712</v>
      </c>
      <c r="L8002" s="23" t="s">
        <v>9538</v>
      </c>
      <c r="M8002" s="23">
        <f>YEAR(Tabla2[[#This Row],[Fecha de creación]])</f>
        <v>2022</v>
      </c>
      <c r="N8002" s="23">
        <f>MONTH(Tabla2[[#This Row],[Fecha de creación]])</f>
        <v>4</v>
      </c>
    </row>
    <row r="8003" spans="1:14" x14ac:dyDescent="0.25">
      <c r="A8003" s="26">
        <v>44671.528032407405</v>
      </c>
      <c r="B8003" s="23" t="s">
        <v>189</v>
      </c>
      <c r="C8003" s="23" t="s">
        <v>10219</v>
      </c>
      <c r="D8003" s="23" t="s">
        <v>10220</v>
      </c>
      <c r="E8003" s="23" t="s">
        <v>1</v>
      </c>
      <c r="F8003" s="23" t="s">
        <v>2</v>
      </c>
      <c r="G8003" s="23" t="s">
        <v>1551</v>
      </c>
      <c r="H8003" s="2" t="s">
        <v>7737</v>
      </c>
      <c r="I8003" s="23" t="s">
        <v>7205</v>
      </c>
      <c r="J8003" s="23" t="s">
        <v>958</v>
      </c>
      <c r="K8003" s="23" t="s">
        <v>9712</v>
      </c>
      <c r="L8003" s="23" t="s">
        <v>9539</v>
      </c>
      <c r="M8003" s="23">
        <f>YEAR(Tabla2[[#This Row],[Fecha de creación]])</f>
        <v>2022</v>
      </c>
      <c r="N8003" s="23">
        <f>MONTH(Tabla2[[#This Row],[Fecha de creación]])</f>
        <v>4</v>
      </c>
    </row>
    <row r="8004" spans="1:14" x14ac:dyDescent="0.25">
      <c r="A8004" s="26">
        <v>44671.537604166668</v>
      </c>
      <c r="B8004" s="23" t="s">
        <v>189</v>
      </c>
      <c r="C8004" s="23" t="s">
        <v>10221</v>
      </c>
      <c r="D8004" s="23" t="s">
        <v>10222</v>
      </c>
      <c r="E8004" s="23" t="s">
        <v>1</v>
      </c>
      <c r="F8004" s="23" t="s">
        <v>2</v>
      </c>
      <c r="G8004" s="23" t="s">
        <v>1551</v>
      </c>
      <c r="H8004" s="2" t="s">
        <v>7737</v>
      </c>
      <c r="I8004" s="23" t="s">
        <v>7205</v>
      </c>
      <c r="J8004" s="23" t="s">
        <v>59</v>
      </c>
      <c r="K8004" s="23" t="s">
        <v>9712</v>
      </c>
      <c r="L8004" s="23" t="s">
        <v>9539</v>
      </c>
      <c r="M8004" s="23">
        <f>YEAR(Tabla2[[#This Row],[Fecha de creación]])</f>
        <v>2022</v>
      </c>
      <c r="N8004" s="23">
        <f>MONTH(Tabla2[[#This Row],[Fecha de creación]])</f>
        <v>4</v>
      </c>
    </row>
    <row r="8005" spans="1:14" x14ac:dyDescent="0.25">
      <c r="A8005" s="26">
        <v>44671.646099537036</v>
      </c>
      <c r="B8005" s="23" t="s">
        <v>0</v>
      </c>
      <c r="C8005" s="23" t="s">
        <v>10223</v>
      </c>
      <c r="D8005" s="23" t="s">
        <v>6</v>
      </c>
      <c r="E8005" s="23" t="s">
        <v>1</v>
      </c>
      <c r="F8005" s="23" t="s">
        <v>7</v>
      </c>
      <c r="G8005" s="23" t="s">
        <v>3</v>
      </c>
      <c r="H8005" s="2" t="s">
        <v>7722</v>
      </c>
      <c r="I8005" s="23" t="s">
        <v>5999</v>
      </c>
      <c r="J8005" s="23"/>
      <c r="K8005" s="23" t="s">
        <v>9712</v>
      </c>
      <c r="L8005" s="23" t="s">
        <v>9539</v>
      </c>
      <c r="M8005" s="23">
        <f>YEAR(Tabla2[[#This Row],[Fecha de creación]])</f>
        <v>2022</v>
      </c>
      <c r="N8005" s="23">
        <f>MONTH(Tabla2[[#This Row],[Fecha de creación]])</f>
        <v>4</v>
      </c>
    </row>
    <row r="8006" spans="1:14" x14ac:dyDescent="0.25">
      <c r="A8006" s="26">
        <v>44671.712592592594</v>
      </c>
      <c r="B8006" s="23" t="s">
        <v>0</v>
      </c>
      <c r="C8006" s="23" t="s">
        <v>10224</v>
      </c>
      <c r="D8006" s="23" t="s">
        <v>982</v>
      </c>
      <c r="E8006" s="23" t="s">
        <v>1</v>
      </c>
      <c r="F8006" s="23" t="s">
        <v>22</v>
      </c>
      <c r="G8006" s="23" t="s">
        <v>975</v>
      </c>
      <c r="H8006" s="2" t="s">
        <v>8893</v>
      </c>
      <c r="I8006" s="23" t="s">
        <v>7680</v>
      </c>
      <c r="J8006" s="23" t="s">
        <v>59</v>
      </c>
      <c r="K8006" s="23" t="s">
        <v>9712</v>
      </c>
      <c r="L8006" s="23" t="s">
        <v>9538</v>
      </c>
      <c r="M8006" s="23">
        <f>YEAR(Tabla2[[#This Row],[Fecha de creación]])</f>
        <v>2022</v>
      </c>
      <c r="N8006" s="23">
        <f>MONTH(Tabla2[[#This Row],[Fecha de creación]])</f>
        <v>4</v>
      </c>
    </row>
    <row r="8007" spans="1:14" x14ac:dyDescent="0.25">
      <c r="A8007" s="26">
        <v>44671.722615740742</v>
      </c>
      <c r="B8007" s="23" t="s">
        <v>0</v>
      </c>
      <c r="C8007" s="23" t="s">
        <v>10225</v>
      </c>
      <c r="D8007" s="23" t="s">
        <v>982</v>
      </c>
      <c r="E8007" s="23" t="s">
        <v>1</v>
      </c>
      <c r="F8007" s="23" t="s">
        <v>22</v>
      </c>
      <c r="G8007" s="23" t="s">
        <v>975</v>
      </c>
      <c r="H8007" s="2" t="s">
        <v>8893</v>
      </c>
      <c r="I8007" s="23" t="s">
        <v>7680</v>
      </c>
      <c r="J8007" s="23" t="s">
        <v>59</v>
      </c>
      <c r="K8007" s="23" t="s">
        <v>9712</v>
      </c>
      <c r="L8007" s="23" t="s">
        <v>9538</v>
      </c>
      <c r="M8007" s="23">
        <f>YEAR(Tabla2[[#This Row],[Fecha de creación]])</f>
        <v>2022</v>
      </c>
      <c r="N8007" s="23">
        <f>MONTH(Tabla2[[#This Row],[Fecha de creación]])</f>
        <v>4</v>
      </c>
    </row>
    <row r="8008" spans="1:14" x14ac:dyDescent="0.25">
      <c r="A8008" s="26">
        <v>44672.466990740744</v>
      </c>
      <c r="B8008" s="23" t="s">
        <v>19</v>
      </c>
      <c r="C8008" s="23" t="s">
        <v>10226</v>
      </c>
      <c r="D8008" s="23" t="s">
        <v>10227</v>
      </c>
      <c r="E8008" s="23" t="s">
        <v>1</v>
      </c>
      <c r="F8008" s="23" t="s">
        <v>7</v>
      </c>
      <c r="G8008" s="23" t="s">
        <v>975</v>
      </c>
      <c r="H8008" s="2" t="s">
        <v>8459</v>
      </c>
      <c r="I8008" s="23" t="s">
        <v>10079</v>
      </c>
      <c r="J8008" s="23"/>
      <c r="K8008" s="23" t="s">
        <v>9712</v>
      </c>
      <c r="L8008" s="23" t="s">
        <v>9538</v>
      </c>
      <c r="M8008" s="23">
        <f>YEAR(Tabla2[[#This Row],[Fecha de creación]])</f>
        <v>2022</v>
      </c>
      <c r="N8008" s="23">
        <f>MONTH(Tabla2[[#This Row],[Fecha de creación]])</f>
        <v>4</v>
      </c>
    </row>
    <row r="8009" spans="1:14" x14ac:dyDescent="0.25">
      <c r="A8009" s="26">
        <v>44672.469641203701</v>
      </c>
      <c r="B8009" s="23" t="s">
        <v>19</v>
      </c>
      <c r="C8009" s="23" t="s">
        <v>10228</v>
      </c>
      <c r="D8009" s="23" t="s">
        <v>10229</v>
      </c>
      <c r="E8009" s="23" t="s">
        <v>1</v>
      </c>
      <c r="F8009" s="23" t="s">
        <v>7</v>
      </c>
      <c r="G8009" s="23" t="s">
        <v>975</v>
      </c>
      <c r="H8009" s="2" t="s">
        <v>7744</v>
      </c>
      <c r="I8009" s="23" t="s">
        <v>10079</v>
      </c>
      <c r="J8009" s="23"/>
      <c r="K8009" s="23" t="s">
        <v>9712</v>
      </c>
      <c r="L8009" s="23" t="s">
        <v>9538</v>
      </c>
      <c r="M8009" s="23">
        <f>YEAR(Tabla2[[#This Row],[Fecha de creación]])</f>
        <v>2022</v>
      </c>
      <c r="N8009" s="23">
        <f>MONTH(Tabla2[[#This Row],[Fecha de creación]])</f>
        <v>4</v>
      </c>
    </row>
    <row r="8010" spans="1:14" x14ac:dyDescent="0.25">
      <c r="A8010" s="26">
        <v>44672.491597222222</v>
      </c>
      <c r="B8010" s="23" t="s">
        <v>34</v>
      </c>
      <c r="C8010" s="23" t="s">
        <v>10230</v>
      </c>
      <c r="D8010" s="23" t="s">
        <v>10231</v>
      </c>
      <c r="E8010" s="23" t="s">
        <v>1</v>
      </c>
      <c r="F8010" s="23" t="s">
        <v>7</v>
      </c>
      <c r="G8010" s="23" t="s">
        <v>975</v>
      </c>
      <c r="H8010" s="2" t="s">
        <v>8459</v>
      </c>
      <c r="I8010" s="23" t="s">
        <v>8907</v>
      </c>
      <c r="J8010" s="23" t="s">
        <v>964</v>
      </c>
      <c r="K8010" s="23" t="s">
        <v>9712</v>
      </c>
      <c r="L8010" s="23" t="s">
        <v>9538</v>
      </c>
      <c r="M8010" s="23">
        <f>YEAR(Tabla2[[#This Row],[Fecha de creación]])</f>
        <v>2022</v>
      </c>
      <c r="N8010" s="23">
        <f>MONTH(Tabla2[[#This Row],[Fecha de creación]])</f>
        <v>4</v>
      </c>
    </row>
    <row r="8011" spans="1:14" x14ac:dyDescent="0.25">
      <c r="A8011" s="26">
        <v>44672.499548611115</v>
      </c>
      <c r="B8011" s="23" t="s">
        <v>34</v>
      </c>
      <c r="C8011" s="23" t="s">
        <v>10232</v>
      </c>
      <c r="D8011" s="23" t="s">
        <v>10233</v>
      </c>
      <c r="E8011" s="23" t="s">
        <v>1</v>
      </c>
      <c r="F8011" s="23" t="s">
        <v>7</v>
      </c>
      <c r="G8011" s="23" t="s">
        <v>975</v>
      </c>
      <c r="H8011" s="2" t="s">
        <v>8459</v>
      </c>
      <c r="I8011" s="23" t="s">
        <v>8907</v>
      </c>
      <c r="J8011" s="23" t="s">
        <v>958</v>
      </c>
      <c r="K8011" s="23" t="s">
        <v>9712</v>
      </c>
      <c r="L8011" s="23" t="s">
        <v>9538</v>
      </c>
      <c r="M8011" s="23">
        <f>YEAR(Tabla2[[#This Row],[Fecha de creación]])</f>
        <v>2022</v>
      </c>
      <c r="N8011" s="23">
        <f>MONTH(Tabla2[[#This Row],[Fecha de creación]])</f>
        <v>4</v>
      </c>
    </row>
    <row r="8012" spans="1:14" x14ac:dyDescent="0.25">
      <c r="A8012" s="26">
        <v>44672.501516203702</v>
      </c>
      <c r="B8012" s="23" t="s">
        <v>34</v>
      </c>
      <c r="C8012" s="23" t="s">
        <v>10234</v>
      </c>
      <c r="D8012" s="23" t="s">
        <v>10235</v>
      </c>
      <c r="E8012" s="23" t="s">
        <v>1</v>
      </c>
      <c r="F8012" s="23" t="s">
        <v>7</v>
      </c>
      <c r="G8012" s="23" t="s">
        <v>975</v>
      </c>
      <c r="H8012" s="2" t="s">
        <v>8459</v>
      </c>
      <c r="I8012" s="23" t="s">
        <v>8907</v>
      </c>
      <c r="J8012" s="23" t="s">
        <v>964</v>
      </c>
      <c r="K8012" s="23" t="s">
        <v>9712</v>
      </c>
      <c r="L8012" s="23" t="s">
        <v>9538</v>
      </c>
      <c r="M8012" s="23">
        <f>YEAR(Tabla2[[#This Row],[Fecha de creación]])</f>
        <v>2022</v>
      </c>
      <c r="N8012" s="23">
        <f>MONTH(Tabla2[[#This Row],[Fecha de creación]])</f>
        <v>4</v>
      </c>
    </row>
    <row r="8013" spans="1:14" x14ac:dyDescent="0.25">
      <c r="A8013" s="26">
        <v>44672.504259259258</v>
      </c>
      <c r="B8013" s="23" t="s">
        <v>34</v>
      </c>
      <c r="C8013" s="23" t="s">
        <v>10236</v>
      </c>
      <c r="D8013" s="23" t="s">
        <v>10237</v>
      </c>
      <c r="E8013" s="23" t="s">
        <v>1</v>
      </c>
      <c r="F8013" s="23" t="s">
        <v>7</v>
      </c>
      <c r="G8013" s="23" t="s">
        <v>975</v>
      </c>
      <c r="H8013" s="2" t="s">
        <v>8459</v>
      </c>
      <c r="I8013" s="23" t="s">
        <v>8907</v>
      </c>
      <c r="J8013" s="23" t="s">
        <v>958</v>
      </c>
      <c r="K8013" s="23" t="s">
        <v>9712</v>
      </c>
      <c r="L8013" s="23" t="s">
        <v>9538</v>
      </c>
      <c r="M8013" s="23">
        <f>YEAR(Tabla2[[#This Row],[Fecha de creación]])</f>
        <v>2022</v>
      </c>
      <c r="N8013" s="23">
        <f>MONTH(Tabla2[[#This Row],[Fecha de creación]])</f>
        <v>4</v>
      </c>
    </row>
    <row r="8014" spans="1:14" x14ac:dyDescent="0.25">
      <c r="A8014" s="26">
        <v>44672.508483796293</v>
      </c>
      <c r="B8014" s="23" t="s">
        <v>34</v>
      </c>
      <c r="C8014" s="23" t="s">
        <v>10238</v>
      </c>
      <c r="D8014" s="23" t="s">
        <v>10239</v>
      </c>
      <c r="E8014" s="23" t="s">
        <v>1</v>
      </c>
      <c r="F8014" s="23" t="s">
        <v>7</v>
      </c>
      <c r="G8014" s="23" t="s">
        <v>975</v>
      </c>
      <c r="H8014" s="2" t="s">
        <v>8459</v>
      </c>
      <c r="I8014" s="23" t="s">
        <v>8907</v>
      </c>
      <c r="J8014" s="23" t="s">
        <v>958</v>
      </c>
      <c r="K8014" s="23" t="s">
        <v>9712</v>
      </c>
      <c r="L8014" s="23" t="s">
        <v>9538</v>
      </c>
      <c r="M8014" s="23">
        <f>YEAR(Tabla2[[#This Row],[Fecha de creación]])</f>
        <v>2022</v>
      </c>
      <c r="N8014" s="23">
        <f>MONTH(Tabla2[[#This Row],[Fecha de creación]])</f>
        <v>4</v>
      </c>
    </row>
    <row r="8015" spans="1:14" x14ac:dyDescent="0.25">
      <c r="A8015" s="26">
        <v>44672.510937500003</v>
      </c>
      <c r="B8015" s="23" t="s">
        <v>34</v>
      </c>
      <c r="C8015" s="23" t="s">
        <v>10240</v>
      </c>
      <c r="D8015" s="23" t="s">
        <v>10241</v>
      </c>
      <c r="E8015" s="23" t="s">
        <v>1</v>
      </c>
      <c r="F8015" s="23" t="s">
        <v>7</v>
      </c>
      <c r="G8015" s="23" t="s">
        <v>975</v>
      </c>
      <c r="H8015" s="2" t="s">
        <v>8459</v>
      </c>
      <c r="I8015" s="23" t="s">
        <v>8907</v>
      </c>
      <c r="J8015" s="23" t="s">
        <v>964</v>
      </c>
      <c r="K8015" s="23" t="s">
        <v>9712</v>
      </c>
      <c r="L8015" s="23" t="s">
        <v>9538</v>
      </c>
      <c r="M8015" s="23">
        <f>YEAR(Tabla2[[#This Row],[Fecha de creación]])</f>
        <v>2022</v>
      </c>
      <c r="N8015" s="23">
        <f>MONTH(Tabla2[[#This Row],[Fecha de creación]])</f>
        <v>4</v>
      </c>
    </row>
    <row r="8016" spans="1:14" x14ac:dyDescent="0.25">
      <c r="A8016" s="26">
        <v>44672.51258101852</v>
      </c>
      <c r="B8016" s="23" t="s">
        <v>34</v>
      </c>
      <c r="C8016" s="23" t="s">
        <v>10242</v>
      </c>
      <c r="D8016" s="23" t="s">
        <v>10243</v>
      </c>
      <c r="E8016" s="23" t="s">
        <v>1</v>
      </c>
      <c r="F8016" s="23" t="s">
        <v>7</v>
      </c>
      <c r="G8016" s="23" t="s">
        <v>975</v>
      </c>
      <c r="H8016" s="2" t="s">
        <v>8459</v>
      </c>
      <c r="I8016" s="23" t="s">
        <v>8907</v>
      </c>
      <c r="J8016" s="23" t="s">
        <v>958</v>
      </c>
      <c r="K8016" s="23" t="s">
        <v>9712</v>
      </c>
      <c r="L8016" s="23" t="s">
        <v>9538</v>
      </c>
      <c r="M8016" s="23">
        <f>YEAR(Tabla2[[#This Row],[Fecha de creación]])</f>
        <v>2022</v>
      </c>
      <c r="N8016" s="23">
        <f>MONTH(Tabla2[[#This Row],[Fecha de creación]])</f>
        <v>4</v>
      </c>
    </row>
    <row r="8017" spans="1:14" x14ac:dyDescent="0.25">
      <c r="A8017" s="26">
        <v>44672.517939814818</v>
      </c>
      <c r="B8017" s="23" t="s">
        <v>34</v>
      </c>
      <c r="C8017" s="23" t="s">
        <v>10244</v>
      </c>
      <c r="D8017" s="23" t="s">
        <v>10245</v>
      </c>
      <c r="E8017" s="23" t="s">
        <v>1</v>
      </c>
      <c r="F8017" s="23" t="s">
        <v>7</v>
      </c>
      <c r="G8017" s="23" t="s">
        <v>975</v>
      </c>
      <c r="H8017" s="2" t="s">
        <v>8459</v>
      </c>
      <c r="I8017" s="23" t="s">
        <v>8907</v>
      </c>
      <c r="J8017" s="23" t="s">
        <v>59</v>
      </c>
      <c r="K8017" s="23" t="s">
        <v>9712</v>
      </c>
      <c r="L8017" s="23" t="s">
        <v>9538</v>
      </c>
      <c r="M8017" s="23">
        <f>YEAR(Tabla2[[#This Row],[Fecha de creación]])</f>
        <v>2022</v>
      </c>
      <c r="N8017" s="23">
        <f>MONTH(Tabla2[[#This Row],[Fecha de creación]])</f>
        <v>4</v>
      </c>
    </row>
    <row r="8018" spans="1:14" x14ac:dyDescent="0.25">
      <c r="A8018" s="26">
        <v>44672.528587962966</v>
      </c>
      <c r="B8018" s="23" t="s">
        <v>34</v>
      </c>
      <c r="C8018" s="23" t="s">
        <v>10246</v>
      </c>
      <c r="D8018" s="23" t="s">
        <v>10247</v>
      </c>
      <c r="E8018" s="23" t="s">
        <v>1</v>
      </c>
      <c r="F8018" s="23" t="s">
        <v>7</v>
      </c>
      <c r="G8018" s="23" t="s">
        <v>975</v>
      </c>
      <c r="H8018" s="2" t="s">
        <v>8459</v>
      </c>
      <c r="I8018" s="23" t="s">
        <v>8907</v>
      </c>
      <c r="J8018" s="23" t="s">
        <v>964</v>
      </c>
      <c r="K8018" s="23" t="s">
        <v>9712</v>
      </c>
      <c r="L8018" s="23" t="s">
        <v>9538</v>
      </c>
      <c r="M8018" s="23">
        <f>YEAR(Tabla2[[#This Row],[Fecha de creación]])</f>
        <v>2022</v>
      </c>
      <c r="N8018" s="23">
        <f>MONTH(Tabla2[[#This Row],[Fecha de creación]])</f>
        <v>4</v>
      </c>
    </row>
    <row r="8019" spans="1:14" x14ac:dyDescent="0.25">
      <c r="A8019" s="26">
        <v>44672.530393518522</v>
      </c>
      <c r="B8019" s="23" t="s">
        <v>34</v>
      </c>
      <c r="C8019" s="23" t="s">
        <v>10248</v>
      </c>
      <c r="D8019" s="23" t="s">
        <v>10249</v>
      </c>
      <c r="E8019" s="23" t="s">
        <v>1</v>
      </c>
      <c r="F8019" s="23" t="s">
        <v>7</v>
      </c>
      <c r="G8019" s="23" t="s">
        <v>975</v>
      </c>
      <c r="H8019" s="2" t="s">
        <v>8459</v>
      </c>
      <c r="I8019" s="23" t="s">
        <v>8907</v>
      </c>
      <c r="J8019" s="23" t="s">
        <v>964</v>
      </c>
      <c r="K8019" s="23" t="s">
        <v>9712</v>
      </c>
      <c r="L8019" s="23" t="s">
        <v>9538</v>
      </c>
      <c r="M8019" s="23">
        <f>YEAR(Tabla2[[#This Row],[Fecha de creación]])</f>
        <v>2022</v>
      </c>
      <c r="N8019" s="23">
        <f>MONTH(Tabla2[[#This Row],[Fecha de creación]])</f>
        <v>4</v>
      </c>
    </row>
    <row r="8020" spans="1:14" x14ac:dyDescent="0.25">
      <c r="A8020" s="26">
        <v>44672.614247685182</v>
      </c>
      <c r="B8020" s="23" t="s">
        <v>34</v>
      </c>
      <c r="C8020" s="23" t="s">
        <v>10250</v>
      </c>
      <c r="D8020" s="23" t="s">
        <v>10251</v>
      </c>
      <c r="E8020" s="23" t="s">
        <v>1</v>
      </c>
      <c r="F8020" s="23" t="s">
        <v>7</v>
      </c>
      <c r="G8020" s="23" t="s">
        <v>975</v>
      </c>
      <c r="H8020" s="2" t="s">
        <v>8459</v>
      </c>
      <c r="I8020" s="23" t="s">
        <v>8907</v>
      </c>
      <c r="J8020" s="23" t="s">
        <v>958</v>
      </c>
      <c r="K8020" s="23" t="s">
        <v>9712</v>
      </c>
      <c r="L8020" s="23" t="s">
        <v>9538</v>
      </c>
      <c r="M8020" s="23">
        <f>YEAR(Tabla2[[#This Row],[Fecha de creación]])</f>
        <v>2022</v>
      </c>
      <c r="N8020" s="23">
        <f>MONTH(Tabla2[[#This Row],[Fecha de creación]])</f>
        <v>4</v>
      </c>
    </row>
    <row r="8021" spans="1:14" x14ac:dyDescent="0.25">
      <c r="A8021" s="26">
        <v>44672.624062499999</v>
      </c>
      <c r="B8021" s="23" t="s">
        <v>34</v>
      </c>
      <c r="C8021" s="23" t="s">
        <v>10252</v>
      </c>
      <c r="D8021" s="23" t="s">
        <v>10253</v>
      </c>
      <c r="E8021" s="23" t="s">
        <v>1</v>
      </c>
      <c r="F8021" s="23" t="s">
        <v>7</v>
      </c>
      <c r="G8021" s="23" t="s">
        <v>975</v>
      </c>
      <c r="H8021" s="2" t="s">
        <v>8459</v>
      </c>
      <c r="I8021" s="23" t="s">
        <v>8907</v>
      </c>
      <c r="J8021" s="23" t="s">
        <v>964</v>
      </c>
      <c r="K8021" s="23" t="s">
        <v>9712</v>
      </c>
      <c r="L8021" s="23" t="s">
        <v>9538</v>
      </c>
      <c r="M8021" s="23">
        <f>YEAR(Tabla2[[#This Row],[Fecha de creación]])</f>
        <v>2022</v>
      </c>
      <c r="N8021" s="23">
        <f>MONTH(Tabla2[[#This Row],[Fecha de creación]])</f>
        <v>4</v>
      </c>
    </row>
    <row r="8022" spans="1:14" x14ac:dyDescent="0.25">
      <c r="A8022" s="26">
        <v>44672.626736111109</v>
      </c>
      <c r="B8022" s="23" t="s">
        <v>34</v>
      </c>
      <c r="C8022" s="23" t="s">
        <v>10254</v>
      </c>
      <c r="D8022" s="23" t="s">
        <v>10255</v>
      </c>
      <c r="E8022" s="23" t="s">
        <v>1</v>
      </c>
      <c r="F8022" s="23" t="s">
        <v>7</v>
      </c>
      <c r="G8022" s="23" t="s">
        <v>975</v>
      </c>
      <c r="H8022" s="2" t="s">
        <v>8459</v>
      </c>
      <c r="I8022" s="23" t="s">
        <v>8907</v>
      </c>
      <c r="J8022" s="23" t="s">
        <v>958</v>
      </c>
      <c r="K8022" s="23" t="s">
        <v>9712</v>
      </c>
      <c r="L8022" s="23" t="s">
        <v>9538</v>
      </c>
      <c r="M8022" s="23">
        <f>YEAR(Tabla2[[#This Row],[Fecha de creación]])</f>
        <v>2022</v>
      </c>
      <c r="N8022" s="23">
        <f>MONTH(Tabla2[[#This Row],[Fecha de creación]])</f>
        <v>4</v>
      </c>
    </row>
    <row r="8023" spans="1:14" x14ac:dyDescent="0.25">
      <c r="A8023" s="26">
        <v>44672.65625</v>
      </c>
      <c r="B8023" s="23" t="s">
        <v>19</v>
      </c>
      <c r="C8023" s="23" t="s">
        <v>10256</v>
      </c>
      <c r="D8023" s="23" t="s">
        <v>10257</v>
      </c>
      <c r="E8023" s="23" t="s">
        <v>1</v>
      </c>
      <c r="F8023" s="23" t="s">
        <v>7</v>
      </c>
      <c r="G8023" s="23" t="s">
        <v>975</v>
      </c>
      <c r="H8023" s="2" t="s">
        <v>8559</v>
      </c>
      <c r="I8023" s="23" t="s">
        <v>10079</v>
      </c>
      <c r="J8023" s="23"/>
      <c r="K8023" s="23" t="s">
        <v>9712</v>
      </c>
      <c r="L8023" s="23" t="s">
        <v>9538</v>
      </c>
      <c r="M8023" s="23">
        <f>YEAR(Tabla2[[#This Row],[Fecha de creación]])</f>
        <v>2022</v>
      </c>
      <c r="N8023" s="23">
        <f>MONTH(Tabla2[[#This Row],[Fecha de creación]])</f>
        <v>4</v>
      </c>
    </row>
    <row r="8024" spans="1:14" x14ac:dyDescent="0.25">
      <c r="A8024" s="26">
        <v>44672.656284722223</v>
      </c>
      <c r="B8024" s="23" t="s">
        <v>34</v>
      </c>
      <c r="C8024" s="23" t="s">
        <v>10258</v>
      </c>
      <c r="D8024" s="23" t="s">
        <v>10259</v>
      </c>
      <c r="E8024" s="23" t="s">
        <v>1</v>
      </c>
      <c r="F8024" s="23" t="s">
        <v>7</v>
      </c>
      <c r="G8024" s="23" t="s">
        <v>975</v>
      </c>
      <c r="H8024" s="2" t="s">
        <v>8459</v>
      </c>
      <c r="I8024" s="23" t="s">
        <v>8907</v>
      </c>
      <c r="J8024" s="23"/>
      <c r="K8024" s="23" t="s">
        <v>9712</v>
      </c>
      <c r="L8024" s="23" t="s">
        <v>9538</v>
      </c>
      <c r="M8024" s="23">
        <f>YEAR(Tabla2[[#This Row],[Fecha de creación]])</f>
        <v>2022</v>
      </c>
      <c r="N8024" s="23">
        <f>MONTH(Tabla2[[#This Row],[Fecha de creación]])</f>
        <v>4</v>
      </c>
    </row>
    <row r="8025" spans="1:14" x14ac:dyDescent="0.25">
      <c r="A8025" s="26">
        <v>44672.659155092595</v>
      </c>
      <c r="B8025" s="23" t="s">
        <v>19</v>
      </c>
      <c r="C8025" s="23" t="s">
        <v>10260</v>
      </c>
      <c r="D8025" s="23" t="s">
        <v>10261</v>
      </c>
      <c r="E8025" s="23" t="s">
        <v>1</v>
      </c>
      <c r="F8025" s="23" t="s">
        <v>7</v>
      </c>
      <c r="G8025" s="23" t="s">
        <v>3</v>
      </c>
      <c r="H8025" s="2" t="s">
        <v>8559</v>
      </c>
      <c r="I8025" s="23" t="s">
        <v>10079</v>
      </c>
      <c r="J8025" s="23"/>
      <c r="K8025" s="23" t="s">
        <v>9712</v>
      </c>
      <c r="L8025" s="23" t="s">
        <v>9539</v>
      </c>
      <c r="M8025" s="23">
        <f>YEAR(Tabla2[[#This Row],[Fecha de creación]])</f>
        <v>2022</v>
      </c>
      <c r="N8025" s="23">
        <f>MONTH(Tabla2[[#This Row],[Fecha de creación]])</f>
        <v>4</v>
      </c>
    </row>
    <row r="8026" spans="1:14" x14ac:dyDescent="0.25">
      <c r="A8026" s="26">
        <v>44672.716203703705</v>
      </c>
      <c r="B8026" s="23" t="s">
        <v>0</v>
      </c>
      <c r="C8026" s="23" t="s">
        <v>10262</v>
      </c>
      <c r="D8026" s="23" t="s">
        <v>6</v>
      </c>
      <c r="E8026" s="23" t="s">
        <v>1</v>
      </c>
      <c r="F8026" s="23" t="s">
        <v>22</v>
      </c>
      <c r="G8026" s="23" t="s">
        <v>975</v>
      </c>
      <c r="H8026" s="2" t="s">
        <v>7722</v>
      </c>
      <c r="I8026" s="23" t="s">
        <v>9483</v>
      </c>
      <c r="J8026" s="23"/>
      <c r="K8026" s="23" t="s">
        <v>9712</v>
      </c>
      <c r="L8026" s="23" t="s">
        <v>9538</v>
      </c>
      <c r="M8026" s="23">
        <f>YEAR(Tabla2[[#This Row],[Fecha de creación]])</f>
        <v>2022</v>
      </c>
      <c r="N8026" s="23">
        <f>MONTH(Tabla2[[#This Row],[Fecha de creación]])</f>
        <v>4</v>
      </c>
    </row>
    <row r="8027" spans="1:14" x14ac:dyDescent="0.25">
      <c r="A8027" s="26">
        <v>44672.718576388892</v>
      </c>
      <c r="B8027" s="23" t="s">
        <v>0</v>
      </c>
      <c r="C8027" s="23" t="s">
        <v>10263</v>
      </c>
      <c r="D8027" s="23" t="s">
        <v>440</v>
      </c>
      <c r="E8027" s="23" t="s">
        <v>1</v>
      </c>
      <c r="F8027" s="23" t="s">
        <v>7</v>
      </c>
      <c r="G8027" s="23" t="s">
        <v>975</v>
      </c>
      <c r="H8027" s="2" t="s">
        <v>7723</v>
      </c>
      <c r="I8027" s="23" t="s">
        <v>9483</v>
      </c>
      <c r="J8027" s="23"/>
      <c r="K8027" s="23" t="s">
        <v>9712</v>
      </c>
      <c r="L8027" s="23" t="s">
        <v>9538</v>
      </c>
      <c r="M8027" s="23">
        <f>YEAR(Tabla2[[#This Row],[Fecha de creación]])</f>
        <v>2022</v>
      </c>
      <c r="N8027" s="23">
        <f>MONTH(Tabla2[[#This Row],[Fecha de creación]])</f>
        <v>4</v>
      </c>
    </row>
    <row r="8028" spans="1:14" x14ac:dyDescent="0.25">
      <c r="A8028" s="26">
        <v>44673.373402777775</v>
      </c>
      <c r="B8028" s="23" t="s">
        <v>19</v>
      </c>
      <c r="C8028" s="23" t="s">
        <v>10264</v>
      </c>
      <c r="D8028" s="23" t="s">
        <v>10265</v>
      </c>
      <c r="E8028" s="23" t="s">
        <v>1</v>
      </c>
      <c r="F8028" s="23" t="s">
        <v>7</v>
      </c>
      <c r="G8028" s="23" t="s">
        <v>3</v>
      </c>
      <c r="H8028" s="2" t="s">
        <v>7745</v>
      </c>
      <c r="I8028" s="23" t="s">
        <v>10079</v>
      </c>
      <c r="J8028" s="23"/>
      <c r="K8028" s="23" t="s">
        <v>9712</v>
      </c>
      <c r="L8028" s="23" t="s">
        <v>9538</v>
      </c>
      <c r="M8028" s="23">
        <f>YEAR(Tabla2[[#This Row],[Fecha de creación]])</f>
        <v>2022</v>
      </c>
      <c r="N8028" s="23">
        <f>MONTH(Tabla2[[#This Row],[Fecha de creación]])</f>
        <v>4</v>
      </c>
    </row>
    <row r="8029" spans="1:14" x14ac:dyDescent="0.25">
      <c r="A8029" s="26">
        <v>44673.466585648152</v>
      </c>
      <c r="B8029" s="23" t="s">
        <v>189</v>
      </c>
      <c r="C8029" s="23" t="s">
        <v>10266</v>
      </c>
      <c r="D8029" s="23" t="s">
        <v>7096</v>
      </c>
      <c r="E8029" s="23" t="s">
        <v>1</v>
      </c>
      <c r="F8029" s="23" t="s">
        <v>7</v>
      </c>
      <c r="G8029" s="23" t="s">
        <v>975</v>
      </c>
      <c r="H8029" s="2" t="s">
        <v>7722</v>
      </c>
      <c r="I8029" s="23" t="s">
        <v>4486</v>
      </c>
      <c r="J8029" s="23" t="s">
        <v>59</v>
      </c>
      <c r="K8029" s="23" t="s">
        <v>9712</v>
      </c>
      <c r="L8029" s="23" t="s">
        <v>9538</v>
      </c>
      <c r="M8029" s="23">
        <f>YEAR(Tabla2[[#This Row],[Fecha de creación]])</f>
        <v>2022</v>
      </c>
      <c r="N8029" s="23">
        <f>MONTH(Tabla2[[#This Row],[Fecha de creación]])</f>
        <v>4</v>
      </c>
    </row>
    <row r="8030" spans="1:14" x14ac:dyDescent="0.25">
      <c r="A8030" s="26">
        <v>44673.508622685185</v>
      </c>
      <c r="B8030" s="23" t="s">
        <v>19</v>
      </c>
      <c r="C8030" s="23" t="s">
        <v>10267</v>
      </c>
      <c r="D8030" s="23" t="s">
        <v>10268</v>
      </c>
      <c r="E8030" s="23" t="s">
        <v>1</v>
      </c>
      <c r="F8030" s="23" t="s">
        <v>7</v>
      </c>
      <c r="G8030" s="23" t="s">
        <v>3</v>
      </c>
      <c r="H8030" s="2" t="s">
        <v>8559</v>
      </c>
      <c r="I8030" s="23" t="s">
        <v>10079</v>
      </c>
      <c r="J8030" s="23"/>
      <c r="K8030" s="23" t="s">
        <v>9712</v>
      </c>
      <c r="L8030" s="23" t="s">
        <v>9538</v>
      </c>
      <c r="M8030" s="23">
        <f>YEAR(Tabla2[[#This Row],[Fecha de creación]])</f>
        <v>2022</v>
      </c>
      <c r="N8030" s="23">
        <f>MONTH(Tabla2[[#This Row],[Fecha de creación]])</f>
        <v>4</v>
      </c>
    </row>
    <row r="8031" spans="1:14" x14ac:dyDescent="0.25">
      <c r="A8031" s="26">
        <v>44673.592685185184</v>
      </c>
      <c r="B8031" s="23" t="s">
        <v>19</v>
      </c>
      <c r="C8031" s="23" t="s">
        <v>10269</v>
      </c>
      <c r="D8031" s="23" t="s">
        <v>10270</v>
      </c>
      <c r="E8031" s="23" t="s">
        <v>1</v>
      </c>
      <c r="F8031" s="23" t="s">
        <v>22</v>
      </c>
      <c r="G8031" s="23" t="s">
        <v>975</v>
      </c>
      <c r="H8031" s="2" t="s">
        <v>7744</v>
      </c>
      <c r="I8031" s="23" t="s">
        <v>10079</v>
      </c>
      <c r="J8031" s="23"/>
      <c r="K8031" s="23" t="s">
        <v>9712</v>
      </c>
      <c r="L8031" s="23" t="s">
        <v>9538</v>
      </c>
      <c r="M8031" s="23">
        <f>YEAR(Tabla2[[#This Row],[Fecha de creación]])</f>
        <v>2022</v>
      </c>
      <c r="N8031" s="23">
        <f>MONTH(Tabla2[[#This Row],[Fecha de creación]])</f>
        <v>4</v>
      </c>
    </row>
    <row r="8032" spans="1:14" x14ac:dyDescent="0.25">
      <c r="A8032" s="26">
        <v>44673.668078703704</v>
      </c>
      <c r="B8032" s="23" t="s">
        <v>19</v>
      </c>
      <c r="C8032" s="23" t="s">
        <v>10271</v>
      </c>
      <c r="D8032" s="23" t="s">
        <v>10272</v>
      </c>
      <c r="E8032" s="23" t="s">
        <v>1</v>
      </c>
      <c r="F8032" s="23" t="s">
        <v>22</v>
      </c>
      <c r="G8032" s="23" t="s">
        <v>975</v>
      </c>
      <c r="H8032" s="2" t="s">
        <v>7744</v>
      </c>
      <c r="I8032" s="23" t="s">
        <v>10079</v>
      </c>
      <c r="J8032" s="23"/>
      <c r="K8032" s="23" t="s">
        <v>9712</v>
      </c>
      <c r="L8032" s="23" t="s">
        <v>9538</v>
      </c>
      <c r="M8032" s="23">
        <f>YEAR(Tabla2[[#This Row],[Fecha de creación]])</f>
        <v>2022</v>
      </c>
      <c r="N8032" s="23">
        <f>MONTH(Tabla2[[#This Row],[Fecha de creación]])</f>
        <v>4</v>
      </c>
    </row>
    <row r="8033" spans="1:14" x14ac:dyDescent="0.25">
      <c r="A8033" s="26">
        <v>44673.673483796294</v>
      </c>
      <c r="B8033" s="23" t="s">
        <v>19</v>
      </c>
      <c r="C8033" s="23" t="s">
        <v>10273</v>
      </c>
      <c r="D8033" s="23" t="s">
        <v>10274</v>
      </c>
      <c r="E8033" s="23" t="s">
        <v>1</v>
      </c>
      <c r="F8033" s="23" t="s">
        <v>22</v>
      </c>
      <c r="G8033" s="23" t="s">
        <v>975</v>
      </c>
      <c r="H8033" s="2" t="s">
        <v>7744</v>
      </c>
      <c r="I8033" s="23" t="s">
        <v>10079</v>
      </c>
      <c r="J8033" s="23"/>
      <c r="K8033" s="23" t="s">
        <v>9712</v>
      </c>
      <c r="L8033" s="23" t="s">
        <v>9538</v>
      </c>
      <c r="M8033" s="23">
        <f>YEAR(Tabla2[[#This Row],[Fecha de creación]])</f>
        <v>2022</v>
      </c>
      <c r="N8033" s="23">
        <f>MONTH(Tabla2[[#This Row],[Fecha de creación]])</f>
        <v>4</v>
      </c>
    </row>
    <row r="8034" spans="1:14" x14ac:dyDescent="0.25">
      <c r="A8034" s="26">
        <v>44673.674398148149</v>
      </c>
      <c r="B8034" s="23" t="s">
        <v>0</v>
      </c>
      <c r="C8034" s="23" t="s">
        <v>10275</v>
      </c>
      <c r="D8034" s="23" t="s">
        <v>982</v>
      </c>
      <c r="E8034" s="23" t="s">
        <v>1</v>
      </c>
      <c r="F8034" s="23" t="s">
        <v>22</v>
      </c>
      <c r="G8034" s="23" t="s">
        <v>975</v>
      </c>
      <c r="H8034" s="2" t="s">
        <v>8893</v>
      </c>
      <c r="I8034" s="23" t="s">
        <v>7680</v>
      </c>
      <c r="J8034" s="23" t="s">
        <v>59</v>
      </c>
      <c r="K8034" s="23" t="s">
        <v>9712</v>
      </c>
      <c r="L8034" s="23" t="s">
        <v>9538</v>
      </c>
      <c r="M8034" s="23">
        <f>YEAR(Tabla2[[#This Row],[Fecha de creación]])</f>
        <v>2022</v>
      </c>
      <c r="N8034" s="23">
        <f>MONTH(Tabla2[[#This Row],[Fecha de creación]])</f>
        <v>4</v>
      </c>
    </row>
    <row r="8035" spans="1:14" x14ac:dyDescent="0.25">
      <c r="A8035" s="26">
        <v>44673.676145833335</v>
      </c>
      <c r="B8035" s="23" t="s">
        <v>0</v>
      </c>
      <c r="C8035" s="23" t="s">
        <v>10276</v>
      </c>
      <c r="D8035" s="23" t="s">
        <v>982</v>
      </c>
      <c r="E8035" s="23" t="s">
        <v>1</v>
      </c>
      <c r="F8035" s="23" t="s">
        <v>22</v>
      </c>
      <c r="G8035" s="23" t="s">
        <v>975</v>
      </c>
      <c r="H8035" s="2" t="s">
        <v>8893</v>
      </c>
      <c r="I8035" s="23" t="s">
        <v>7680</v>
      </c>
      <c r="J8035" s="23" t="s">
        <v>59</v>
      </c>
      <c r="K8035" s="23" t="s">
        <v>9712</v>
      </c>
      <c r="L8035" s="23" t="s">
        <v>9538</v>
      </c>
      <c r="M8035" s="23">
        <f>YEAR(Tabla2[[#This Row],[Fecha de creación]])</f>
        <v>2022</v>
      </c>
      <c r="N8035" s="23">
        <f>MONTH(Tabla2[[#This Row],[Fecha de creación]])</f>
        <v>4</v>
      </c>
    </row>
    <row r="8036" spans="1:14" x14ac:dyDescent="0.25">
      <c r="A8036" s="26">
        <v>44673.692615740743</v>
      </c>
      <c r="B8036" s="23" t="s">
        <v>0</v>
      </c>
      <c r="C8036" s="23" t="s">
        <v>10277</v>
      </c>
      <c r="D8036" s="23" t="s">
        <v>982</v>
      </c>
      <c r="E8036" s="23" t="s">
        <v>1</v>
      </c>
      <c r="F8036" s="23" t="s">
        <v>22</v>
      </c>
      <c r="G8036" s="23" t="s">
        <v>975</v>
      </c>
      <c r="H8036" s="2" t="s">
        <v>8893</v>
      </c>
      <c r="I8036" s="23" t="s">
        <v>7680</v>
      </c>
      <c r="J8036" s="23" t="s">
        <v>59</v>
      </c>
      <c r="K8036" s="23" t="s">
        <v>9712</v>
      </c>
      <c r="L8036" s="23" t="s">
        <v>9538</v>
      </c>
      <c r="M8036" s="23">
        <f>YEAR(Tabla2[[#This Row],[Fecha de creación]])</f>
        <v>2022</v>
      </c>
      <c r="N8036" s="23">
        <f>MONTH(Tabla2[[#This Row],[Fecha de creación]])</f>
        <v>4</v>
      </c>
    </row>
    <row r="8037" spans="1:14" x14ac:dyDescent="0.25">
      <c r="A8037" s="26">
        <v>44673.694791666669</v>
      </c>
      <c r="B8037" s="23" t="s">
        <v>0</v>
      </c>
      <c r="C8037" s="23" t="s">
        <v>10278</v>
      </c>
      <c r="D8037" s="23" t="s">
        <v>982</v>
      </c>
      <c r="E8037" s="23" t="s">
        <v>1</v>
      </c>
      <c r="F8037" s="23" t="s">
        <v>22</v>
      </c>
      <c r="G8037" s="23" t="s">
        <v>975</v>
      </c>
      <c r="H8037" s="2" t="s">
        <v>8893</v>
      </c>
      <c r="I8037" s="23" t="s">
        <v>7680</v>
      </c>
      <c r="J8037" s="23" t="s">
        <v>59</v>
      </c>
      <c r="K8037" s="23" t="s">
        <v>9712</v>
      </c>
      <c r="L8037" s="23" t="s">
        <v>9538</v>
      </c>
      <c r="M8037" s="23">
        <f>YEAR(Tabla2[[#This Row],[Fecha de creación]])</f>
        <v>2022</v>
      </c>
      <c r="N8037" s="23">
        <f>MONTH(Tabla2[[#This Row],[Fecha de creación]])</f>
        <v>4</v>
      </c>
    </row>
    <row r="8038" spans="1:14" x14ac:dyDescent="0.25">
      <c r="A8038" s="26">
        <v>44673.697280092594</v>
      </c>
      <c r="B8038" s="23" t="s">
        <v>0</v>
      </c>
      <c r="C8038" s="23" t="s">
        <v>10279</v>
      </c>
      <c r="D8038" s="23" t="s">
        <v>982</v>
      </c>
      <c r="E8038" s="23" t="s">
        <v>1</v>
      </c>
      <c r="F8038" s="23" t="s">
        <v>22</v>
      </c>
      <c r="G8038" s="23" t="s">
        <v>975</v>
      </c>
      <c r="H8038" s="2" t="s">
        <v>8893</v>
      </c>
      <c r="I8038" s="23" t="s">
        <v>7680</v>
      </c>
      <c r="J8038" s="23" t="s">
        <v>59</v>
      </c>
      <c r="K8038" s="23" t="s">
        <v>9712</v>
      </c>
      <c r="L8038" s="23" t="s">
        <v>9538</v>
      </c>
      <c r="M8038" s="23">
        <f>YEAR(Tabla2[[#This Row],[Fecha de creación]])</f>
        <v>2022</v>
      </c>
      <c r="N8038" s="23">
        <f>MONTH(Tabla2[[#This Row],[Fecha de creación]])</f>
        <v>4</v>
      </c>
    </row>
    <row r="8039" spans="1:14" x14ac:dyDescent="0.25">
      <c r="A8039" s="26">
        <v>44673.700046296297</v>
      </c>
      <c r="B8039" s="23" t="s">
        <v>0</v>
      </c>
      <c r="C8039" s="23" t="s">
        <v>10280</v>
      </c>
      <c r="D8039" s="23" t="s">
        <v>10281</v>
      </c>
      <c r="E8039" s="23" t="s">
        <v>1</v>
      </c>
      <c r="F8039" s="23" t="s">
        <v>7</v>
      </c>
      <c r="G8039" s="23" t="s">
        <v>1551</v>
      </c>
      <c r="H8039" s="2" t="s">
        <v>7726</v>
      </c>
      <c r="I8039" s="23" t="s">
        <v>9226</v>
      </c>
      <c r="J8039" s="23" t="s">
        <v>59</v>
      </c>
      <c r="K8039" s="23" t="s">
        <v>9712</v>
      </c>
      <c r="L8039" s="23" t="s">
        <v>9539</v>
      </c>
      <c r="M8039" s="23">
        <f>YEAR(Tabla2[[#This Row],[Fecha de creación]])</f>
        <v>2022</v>
      </c>
      <c r="N8039" s="23">
        <f>MONTH(Tabla2[[#This Row],[Fecha de creación]])</f>
        <v>4</v>
      </c>
    </row>
    <row r="8040" spans="1:14" x14ac:dyDescent="0.25">
      <c r="A8040" s="26">
        <v>44674.580659722225</v>
      </c>
      <c r="B8040" s="23" t="s">
        <v>56</v>
      </c>
      <c r="C8040" s="23" t="s">
        <v>10282</v>
      </c>
      <c r="D8040" s="23" t="s">
        <v>7096</v>
      </c>
      <c r="E8040" s="23" t="s">
        <v>1</v>
      </c>
      <c r="F8040" s="23" t="s">
        <v>7</v>
      </c>
      <c r="G8040" s="23" t="s">
        <v>975</v>
      </c>
      <c r="H8040" s="2" t="s">
        <v>7722</v>
      </c>
      <c r="I8040" s="23" t="s">
        <v>4517</v>
      </c>
      <c r="J8040" s="23" t="s">
        <v>59</v>
      </c>
      <c r="K8040" s="23" t="s">
        <v>9712</v>
      </c>
      <c r="L8040" s="23" t="s">
        <v>9538</v>
      </c>
      <c r="M8040" s="23">
        <f>YEAR(Tabla2[[#This Row],[Fecha de creación]])</f>
        <v>2022</v>
      </c>
      <c r="N8040" s="23">
        <f>MONTH(Tabla2[[#This Row],[Fecha de creación]])</f>
        <v>4</v>
      </c>
    </row>
    <row r="8041" spans="1:14" x14ac:dyDescent="0.25">
      <c r="A8041" s="26">
        <v>44674.583784722221</v>
      </c>
      <c r="B8041" s="23" t="s">
        <v>56</v>
      </c>
      <c r="C8041" s="23" t="s">
        <v>10283</v>
      </c>
      <c r="D8041" s="23" t="s">
        <v>7096</v>
      </c>
      <c r="E8041" s="23" t="s">
        <v>1</v>
      </c>
      <c r="F8041" s="23" t="s">
        <v>7</v>
      </c>
      <c r="G8041" s="23" t="s">
        <v>975</v>
      </c>
      <c r="H8041" s="2" t="s">
        <v>7722</v>
      </c>
      <c r="I8041" s="23" t="s">
        <v>4517</v>
      </c>
      <c r="J8041" s="23" t="s">
        <v>59</v>
      </c>
      <c r="K8041" s="23" t="s">
        <v>9712</v>
      </c>
      <c r="L8041" s="23" t="s">
        <v>9538</v>
      </c>
      <c r="M8041" s="23">
        <f>YEAR(Tabla2[[#This Row],[Fecha de creación]])</f>
        <v>2022</v>
      </c>
      <c r="N8041" s="23">
        <f>MONTH(Tabla2[[#This Row],[Fecha de creación]])</f>
        <v>4</v>
      </c>
    </row>
    <row r="8042" spans="1:14" x14ac:dyDescent="0.25">
      <c r="A8042" s="26">
        <v>44675.365648148145</v>
      </c>
      <c r="B8042" s="23" t="s">
        <v>19</v>
      </c>
      <c r="C8042" s="23" t="s">
        <v>10284</v>
      </c>
      <c r="D8042" s="23" t="s">
        <v>10268</v>
      </c>
      <c r="E8042" s="23" t="s">
        <v>1</v>
      </c>
      <c r="F8042" s="23" t="s">
        <v>7</v>
      </c>
      <c r="G8042" s="23" t="s">
        <v>3</v>
      </c>
      <c r="H8042" s="2" t="s">
        <v>8559</v>
      </c>
      <c r="I8042" s="23" t="s">
        <v>10079</v>
      </c>
      <c r="J8042" s="23"/>
      <c r="K8042" s="23" t="s">
        <v>9712</v>
      </c>
      <c r="L8042" s="23" t="s">
        <v>9538</v>
      </c>
      <c r="M8042" s="23">
        <f>YEAR(Tabla2[[#This Row],[Fecha de creación]])</f>
        <v>2022</v>
      </c>
      <c r="N8042" s="23">
        <f>MONTH(Tabla2[[#This Row],[Fecha de creación]])</f>
        <v>4</v>
      </c>
    </row>
    <row r="8043" spans="1:14" x14ac:dyDescent="0.25">
      <c r="A8043" s="26">
        <v>44675.368958333333</v>
      </c>
      <c r="B8043" s="23" t="s">
        <v>19</v>
      </c>
      <c r="C8043" s="23" t="s">
        <v>10285</v>
      </c>
      <c r="D8043" s="23" t="s">
        <v>10286</v>
      </c>
      <c r="E8043" s="23" t="s">
        <v>1</v>
      </c>
      <c r="F8043" s="23" t="s">
        <v>7</v>
      </c>
      <c r="G8043" s="23" t="s">
        <v>975</v>
      </c>
      <c r="H8043" s="2" t="s">
        <v>8559</v>
      </c>
      <c r="I8043" s="23" t="s">
        <v>10079</v>
      </c>
      <c r="J8043" s="23"/>
      <c r="K8043" s="23" t="s">
        <v>9712</v>
      </c>
      <c r="L8043" s="23" t="s">
        <v>9538</v>
      </c>
      <c r="M8043" s="23">
        <f>YEAR(Tabla2[[#This Row],[Fecha de creación]])</f>
        <v>2022</v>
      </c>
      <c r="N8043" s="23">
        <f>MONTH(Tabla2[[#This Row],[Fecha de creación]])</f>
        <v>4</v>
      </c>
    </row>
    <row r="8044" spans="1:14" x14ac:dyDescent="0.25">
      <c r="A8044" s="26">
        <v>44675.373344907406</v>
      </c>
      <c r="B8044" s="23" t="s">
        <v>19</v>
      </c>
      <c r="C8044" s="23" t="s">
        <v>10287</v>
      </c>
      <c r="D8044" s="23" t="s">
        <v>1010</v>
      </c>
      <c r="E8044" s="23" t="s">
        <v>1</v>
      </c>
      <c r="F8044" s="23" t="s">
        <v>7</v>
      </c>
      <c r="G8044" s="23" t="s">
        <v>3</v>
      </c>
      <c r="H8044" s="2" t="s">
        <v>7744</v>
      </c>
      <c r="I8044" s="23" t="s">
        <v>10079</v>
      </c>
      <c r="J8044" s="23"/>
      <c r="K8044" s="23" t="s">
        <v>9712</v>
      </c>
      <c r="L8044" s="23" t="s">
        <v>9538</v>
      </c>
      <c r="M8044" s="23">
        <f>YEAR(Tabla2[[#This Row],[Fecha de creación]])</f>
        <v>2022</v>
      </c>
      <c r="N8044" s="23">
        <f>MONTH(Tabla2[[#This Row],[Fecha de creación]])</f>
        <v>4</v>
      </c>
    </row>
    <row r="8045" spans="1:14" x14ac:dyDescent="0.25">
      <c r="A8045" s="26">
        <v>44675.413530092592</v>
      </c>
      <c r="B8045" s="23" t="s">
        <v>0</v>
      </c>
      <c r="C8045" s="23" t="s">
        <v>10288</v>
      </c>
      <c r="D8045" s="23" t="s">
        <v>6</v>
      </c>
      <c r="E8045" s="23" t="s">
        <v>1</v>
      </c>
      <c r="F8045" s="23" t="s">
        <v>22</v>
      </c>
      <c r="G8045" s="23" t="s">
        <v>975</v>
      </c>
      <c r="H8045" s="2" t="s">
        <v>7722</v>
      </c>
      <c r="I8045" s="23" t="s">
        <v>9483</v>
      </c>
      <c r="J8045" s="23"/>
      <c r="K8045" s="23" t="s">
        <v>9712</v>
      </c>
      <c r="L8045" s="23" t="s">
        <v>9538</v>
      </c>
      <c r="M8045" s="23">
        <f>YEAR(Tabla2[[#This Row],[Fecha de creación]])</f>
        <v>2022</v>
      </c>
      <c r="N8045" s="23">
        <f>MONTH(Tabla2[[#This Row],[Fecha de creación]])</f>
        <v>4</v>
      </c>
    </row>
    <row r="8046" spans="1:14" x14ac:dyDescent="0.25">
      <c r="A8046" s="26">
        <v>44675.476030092592</v>
      </c>
      <c r="B8046" s="23" t="s">
        <v>19</v>
      </c>
      <c r="C8046" s="23" t="s">
        <v>10289</v>
      </c>
      <c r="D8046" s="23" t="s">
        <v>10290</v>
      </c>
      <c r="E8046" s="23" t="s">
        <v>1</v>
      </c>
      <c r="F8046" s="23" t="s">
        <v>7</v>
      </c>
      <c r="G8046" s="23" t="s">
        <v>3</v>
      </c>
      <c r="H8046" s="2" t="s">
        <v>7734</v>
      </c>
      <c r="I8046" s="23" t="s">
        <v>10079</v>
      </c>
      <c r="J8046" s="23"/>
      <c r="K8046" s="23" t="s">
        <v>9712</v>
      </c>
      <c r="L8046" s="23" t="s">
        <v>9538</v>
      </c>
      <c r="M8046" s="23">
        <f>YEAR(Tabla2[[#This Row],[Fecha de creación]])</f>
        <v>2022</v>
      </c>
      <c r="N8046" s="23">
        <f>MONTH(Tabla2[[#This Row],[Fecha de creación]])</f>
        <v>4</v>
      </c>
    </row>
    <row r="8047" spans="1:14" x14ac:dyDescent="0.25">
      <c r="A8047" s="26">
        <v>44675.526041666664</v>
      </c>
      <c r="B8047" s="23" t="s">
        <v>19</v>
      </c>
      <c r="C8047" s="23" t="s">
        <v>10291</v>
      </c>
      <c r="D8047" s="23" t="s">
        <v>10292</v>
      </c>
      <c r="E8047" s="23" t="s">
        <v>1</v>
      </c>
      <c r="F8047" s="23" t="s">
        <v>7</v>
      </c>
      <c r="G8047" s="23" t="s">
        <v>3</v>
      </c>
      <c r="H8047" s="2" t="s">
        <v>7734</v>
      </c>
      <c r="I8047" s="23" t="s">
        <v>10079</v>
      </c>
      <c r="J8047" s="23"/>
      <c r="K8047" s="23" t="s">
        <v>9712</v>
      </c>
      <c r="L8047" s="23" t="s">
        <v>9538</v>
      </c>
      <c r="M8047" s="23">
        <f>YEAR(Tabla2[[#This Row],[Fecha de creación]])</f>
        <v>2022</v>
      </c>
      <c r="N8047" s="23">
        <f>MONTH(Tabla2[[#This Row],[Fecha de creación]])</f>
        <v>4</v>
      </c>
    </row>
    <row r="8048" spans="1:14" x14ac:dyDescent="0.25">
      <c r="A8048" s="26">
        <v>44675.669085648151</v>
      </c>
      <c r="B8048" s="23" t="s">
        <v>0</v>
      </c>
      <c r="C8048" s="23" t="s">
        <v>10293</v>
      </c>
      <c r="D8048" s="23" t="s">
        <v>10281</v>
      </c>
      <c r="E8048" s="23" t="s">
        <v>1</v>
      </c>
      <c r="F8048" s="23" t="s">
        <v>7</v>
      </c>
      <c r="G8048" s="23" t="s">
        <v>3</v>
      </c>
      <c r="I8048" s="23" t="s">
        <v>7680</v>
      </c>
      <c r="J8048" s="23" t="s">
        <v>59</v>
      </c>
      <c r="K8048" s="23" t="s">
        <v>9712</v>
      </c>
      <c r="L8048" s="23" t="s">
        <v>9538</v>
      </c>
      <c r="M8048" s="23">
        <f>YEAR(Tabla2[[#This Row],[Fecha de creación]])</f>
        <v>2022</v>
      </c>
      <c r="N8048" s="23">
        <f>MONTH(Tabla2[[#This Row],[Fecha de creación]])</f>
        <v>4</v>
      </c>
    </row>
    <row r="8049" spans="1:14" x14ac:dyDescent="0.25">
      <c r="A8049" s="26">
        <v>44675.671249999999</v>
      </c>
      <c r="B8049" s="23" t="s">
        <v>0</v>
      </c>
      <c r="C8049" s="23" t="s">
        <v>10294</v>
      </c>
      <c r="D8049" s="23" t="s">
        <v>10281</v>
      </c>
      <c r="E8049" s="23" t="s">
        <v>1</v>
      </c>
      <c r="F8049" s="23" t="s">
        <v>7</v>
      </c>
      <c r="G8049" s="23" t="s">
        <v>1551</v>
      </c>
      <c r="H8049" s="2" t="s">
        <v>7726</v>
      </c>
      <c r="I8049" s="23" t="s">
        <v>9226</v>
      </c>
      <c r="J8049" s="23" t="s">
        <v>59</v>
      </c>
      <c r="K8049" s="23" t="s">
        <v>9712</v>
      </c>
      <c r="L8049" s="23" t="s">
        <v>9538</v>
      </c>
      <c r="M8049" s="23">
        <f>YEAR(Tabla2[[#This Row],[Fecha de creación]])</f>
        <v>2022</v>
      </c>
      <c r="N8049" s="23">
        <f>MONTH(Tabla2[[#This Row],[Fecha de creación]])</f>
        <v>4</v>
      </c>
    </row>
    <row r="8050" spans="1:14" x14ac:dyDescent="0.25">
      <c r="A8050" s="26">
        <v>44675.682372685187</v>
      </c>
      <c r="B8050" s="23" t="s">
        <v>0</v>
      </c>
      <c r="C8050" s="23" t="s">
        <v>10295</v>
      </c>
      <c r="D8050" s="23" t="s">
        <v>10296</v>
      </c>
      <c r="E8050" s="23" t="s">
        <v>1</v>
      </c>
      <c r="F8050" s="23" t="s">
        <v>7</v>
      </c>
      <c r="G8050" s="23" t="s">
        <v>975</v>
      </c>
      <c r="H8050" s="2" t="s">
        <v>7730</v>
      </c>
      <c r="I8050" s="23" t="s">
        <v>7680</v>
      </c>
      <c r="J8050" s="23" t="s">
        <v>958</v>
      </c>
      <c r="K8050" s="23" t="s">
        <v>9712</v>
      </c>
      <c r="L8050" s="23" t="s">
        <v>9538</v>
      </c>
      <c r="M8050" s="23">
        <f>YEAR(Tabla2[[#This Row],[Fecha de creación]])</f>
        <v>2022</v>
      </c>
      <c r="N8050" s="23">
        <f>MONTH(Tabla2[[#This Row],[Fecha de creación]])</f>
        <v>4</v>
      </c>
    </row>
    <row r="8051" spans="1:14" x14ac:dyDescent="0.25">
      <c r="A8051" s="26">
        <v>44676.498761574076</v>
      </c>
      <c r="B8051" s="23" t="s">
        <v>19</v>
      </c>
      <c r="C8051" s="23" t="s">
        <v>10297</v>
      </c>
      <c r="D8051" s="23" t="s">
        <v>10298</v>
      </c>
      <c r="E8051" s="23" t="s">
        <v>1</v>
      </c>
      <c r="F8051" s="23" t="s">
        <v>7</v>
      </c>
      <c r="G8051" s="23" t="s">
        <v>3</v>
      </c>
      <c r="H8051" s="2" t="s">
        <v>8559</v>
      </c>
      <c r="I8051" s="23" t="s">
        <v>10079</v>
      </c>
      <c r="J8051" s="23"/>
      <c r="K8051" s="23" t="s">
        <v>9712</v>
      </c>
      <c r="L8051" s="23" t="s">
        <v>9539</v>
      </c>
      <c r="M8051" s="23">
        <f>YEAR(Tabla2[[#This Row],[Fecha de creación]])</f>
        <v>2022</v>
      </c>
      <c r="N8051" s="23">
        <f>MONTH(Tabla2[[#This Row],[Fecha de creación]])</f>
        <v>4</v>
      </c>
    </row>
    <row r="8052" spans="1:14" x14ac:dyDescent="0.25">
      <c r="A8052" s="26">
        <v>44676.509814814817</v>
      </c>
      <c r="B8052" s="23" t="s">
        <v>189</v>
      </c>
      <c r="C8052" s="23" t="s">
        <v>10299</v>
      </c>
      <c r="D8052" s="23" t="s">
        <v>10300</v>
      </c>
      <c r="E8052" s="23" t="s">
        <v>1</v>
      </c>
      <c r="F8052" s="23" t="s">
        <v>22</v>
      </c>
      <c r="G8052" s="23" t="s">
        <v>975</v>
      </c>
      <c r="H8052" s="2" t="s">
        <v>7734</v>
      </c>
      <c r="I8052" s="23" t="s">
        <v>4486</v>
      </c>
      <c r="J8052" s="23" t="s">
        <v>59</v>
      </c>
      <c r="K8052" s="23" t="s">
        <v>9712</v>
      </c>
      <c r="L8052" s="23" t="s">
        <v>9538</v>
      </c>
      <c r="M8052" s="23">
        <f>YEAR(Tabla2[[#This Row],[Fecha de creación]])</f>
        <v>2022</v>
      </c>
      <c r="N8052" s="23">
        <f>MONTH(Tabla2[[#This Row],[Fecha de creación]])</f>
        <v>4</v>
      </c>
    </row>
    <row r="8053" spans="1:14" x14ac:dyDescent="0.25">
      <c r="A8053" s="26">
        <v>44676.525092592594</v>
      </c>
      <c r="B8053" s="23" t="s">
        <v>19</v>
      </c>
      <c r="C8053" s="23" t="s">
        <v>10301</v>
      </c>
      <c r="D8053" s="23" t="s">
        <v>10302</v>
      </c>
      <c r="E8053" s="23" t="s">
        <v>1</v>
      </c>
      <c r="F8053" s="23" t="s">
        <v>7</v>
      </c>
      <c r="G8053" s="23" t="s">
        <v>1551</v>
      </c>
      <c r="H8053" s="2" t="s">
        <v>7721</v>
      </c>
      <c r="I8053" s="23" t="s">
        <v>7401</v>
      </c>
      <c r="J8053" s="23"/>
      <c r="K8053" s="23" t="s">
        <v>9712</v>
      </c>
      <c r="L8053" s="23" t="s">
        <v>9538</v>
      </c>
      <c r="M8053" s="23">
        <f>YEAR(Tabla2[[#This Row],[Fecha de creación]])</f>
        <v>2022</v>
      </c>
      <c r="N8053" s="23">
        <f>MONTH(Tabla2[[#This Row],[Fecha de creación]])</f>
        <v>4</v>
      </c>
    </row>
    <row r="8054" spans="1:14" x14ac:dyDescent="0.25">
      <c r="A8054" s="26">
        <v>44676.55431712963</v>
      </c>
      <c r="B8054" s="23" t="s">
        <v>189</v>
      </c>
      <c r="C8054" s="23" t="s">
        <v>10303</v>
      </c>
      <c r="D8054" s="23" t="s">
        <v>10304</v>
      </c>
      <c r="E8054" s="23" t="s">
        <v>1</v>
      </c>
      <c r="F8054" s="23" t="s">
        <v>22</v>
      </c>
      <c r="G8054" s="23" t="s">
        <v>975</v>
      </c>
      <c r="H8054" s="2" t="s">
        <v>7734</v>
      </c>
      <c r="I8054" s="23" t="s">
        <v>4486</v>
      </c>
      <c r="J8054" s="23" t="s">
        <v>59</v>
      </c>
      <c r="K8054" s="23" t="s">
        <v>9712</v>
      </c>
      <c r="L8054" s="23" t="s">
        <v>9538</v>
      </c>
      <c r="M8054" s="23">
        <f>YEAR(Tabla2[[#This Row],[Fecha de creación]])</f>
        <v>2022</v>
      </c>
      <c r="N8054" s="23">
        <f>MONTH(Tabla2[[#This Row],[Fecha de creación]])</f>
        <v>4</v>
      </c>
    </row>
    <row r="8055" spans="1:14" x14ac:dyDescent="0.25">
      <c r="A8055" s="26">
        <v>44676.624328703707</v>
      </c>
      <c r="B8055" s="23" t="s">
        <v>19</v>
      </c>
      <c r="C8055" s="23" t="s">
        <v>10305</v>
      </c>
      <c r="D8055" s="23" t="s">
        <v>10306</v>
      </c>
      <c r="E8055" s="23" t="s">
        <v>1</v>
      </c>
      <c r="F8055" s="23" t="s">
        <v>7</v>
      </c>
      <c r="G8055" s="23" t="s">
        <v>1551</v>
      </c>
      <c r="H8055" s="2" t="s">
        <v>7733</v>
      </c>
      <c r="I8055" s="23" t="s">
        <v>7401</v>
      </c>
      <c r="J8055" s="23"/>
      <c r="K8055" s="23" t="s">
        <v>9712</v>
      </c>
      <c r="L8055" s="23" t="s">
        <v>9539</v>
      </c>
      <c r="M8055" s="23">
        <f>YEAR(Tabla2[[#This Row],[Fecha de creación]])</f>
        <v>2022</v>
      </c>
      <c r="N8055" s="23">
        <f>MONTH(Tabla2[[#This Row],[Fecha de creación]])</f>
        <v>4</v>
      </c>
    </row>
    <row r="8056" spans="1:14" x14ac:dyDescent="0.25">
      <c r="A8056" s="26">
        <v>44676.751875000002</v>
      </c>
      <c r="B8056" s="23" t="s">
        <v>0</v>
      </c>
      <c r="C8056" s="23" t="s">
        <v>10307</v>
      </c>
      <c r="D8056" s="23" t="s">
        <v>6</v>
      </c>
      <c r="E8056" s="23" t="s">
        <v>1</v>
      </c>
      <c r="F8056" s="23" t="s">
        <v>7</v>
      </c>
      <c r="G8056" s="23" t="s">
        <v>975</v>
      </c>
      <c r="H8056" s="2" t="s">
        <v>7722</v>
      </c>
      <c r="I8056" s="23" t="s">
        <v>9483</v>
      </c>
      <c r="J8056" s="23"/>
      <c r="K8056" s="23" t="s">
        <v>9712</v>
      </c>
      <c r="L8056" s="23" t="s">
        <v>9538</v>
      </c>
      <c r="M8056" s="23">
        <f>YEAR(Tabla2[[#This Row],[Fecha de creación]])</f>
        <v>2022</v>
      </c>
      <c r="N8056" s="23">
        <f>MONTH(Tabla2[[#This Row],[Fecha de creación]])</f>
        <v>4</v>
      </c>
    </row>
    <row r="8057" spans="1:14" x14ac:dyDescent="0.25">
      <c r="A8057" s="26">
        <v>44676.757569444446</v>
      </c>
      <c r="B8057" s="23" t="s">
        <v>0</v>
      </c>
      <c r="C8057" s="23" t="s">
        <v>10308</v>
      </c>
      <c r="D8057" s="23" t="s">
        <v>982</v>
      </c>
      <c r="E8057" s="23" t="s">
        <v>1</v>
      </c>
      <c r="F8057" s="23" t="s">
        <v>2</v>
      </c>
      <c r="G8057" s="23" t="s">
        <v>1551</v>
      </c>
      <c r="H8057" s="2" t="s">
        <v>7747</v>
      </c>
      <c r="I8057" s="23" t="s">
        <v>9226</v>
      </c>
      <c r="J8057" s="23"/>
      <c r="K8057" s="23" t="s">
        <v>9712</v>
      </c>
      <c r="L8057" s="23" t="s">
        <v>9539</v>
      </c>
      <c r="M8057" s="23">
        <f>YEAR(Tabla2[[#This Row],[Fecha de creación]])</f>
        <v>2022</v>
      </c>
      <c r="N8057" s="23">
        <f>MONTH(Tabla2[[#This Row],[Fecha de creación]])</f>
        <v>4</v>
      </c>
    </row>
    <row r="8058" spans="1:14" x14ac:dyDescent="0.25">
      <c r="A8058" s="26">
        <v>44676.75922453704</v>
      </c>
      <c r="B8058" s="23" t="s">
        <v>0</v>
      </c>
      <c r="C8058" s="23" t="s">
        <v>10309</v>
      </c>
      <c r="D8058" s="23" t="s">
        <v>982</v>
      </c>
      <c r="E8058" s="23" t="s">
        <v>1</v>
      </c>
      <c r="F8058" s="23" t="s">
        <v>22</v>
      </c>
      <c r="G8058" s="23" t="s">
        <v>975</v>
      </c>
      <c r="H8058" s="2" t="s">
        <v>8893</v>
      </c>
      <c r="I8058" s="23" t="s">
        <v>7680</v>
      </c>
      <c r="J8058" s="23" t="s">
        <v>59</v>
      </c>
      <c r="K8058" s="23" t="s">
        <v>9712</v>
      </c>
      <c r="L8058" s="23" t="s">
        <v>9538</v>
      </c>
      <c r="M8058" s="23">
        <f>YEAR(Tabla2[[#This Row],[Fecha de creación]])</f>
        <v>2022</v>
      </c>
      <c r="N8058" s="23">
        <f>MONTH(Tabla2[[#This Row],[Fecha de creación]])</f>
        <v>4</v>
      </c>
    </row>
    <row r="8059" spans="1:14" x14ac:dyDescent="0.25">
      <c r="A8059" s="26">
        <v>44676.760289351849</v>
      </c>
      <c r="B8059" s="23" t="s">
        <v>0</v>
      </c>
      <c r="C8059" s="23" t="s">
        <v>10310</v>
      </c>
      <c r="D8059" s="23" t="s">
        <v>982</v>
      </c>
      <c r="E8059" s="23" t="s">
        <v>1</v>
      </c>
      <c r="F8059" s="23" t="s">
        <v>22</v>
      </c>
      <c r="G8059" s="23" t="s">
        <v>975</v>
      </c>
      <c r="H8059" s="2" t="s">
        <v>8893</v>
      </c>
      <c r="I8059" s="23" t="s">
        <v>9483</v>
      </c>
      <c r="J8059" s="23"/>
      <c r="K8059" s="23" t="s">
        <v>9712</v>
      </c>
      <c r="L8059" s="23" t="s">
        <v>9538</v>
      </c>
      <c r="M8059" s="23">
        <f>YEAR(Tabla2[[#This Row],[Fecha de creación]])</f>
        <v>2022</v>
      </c>
      <c r="N8059" s="23">
        <f>MONTH(Tabla2[[#This Row],[Fecha de creación]])</f>
        <v>4</v>
      </c>
    </row>
    <row r="8060" spans="1:14" x14ac:dyDescent="0.25">
      <c r="A8060" s="26">
        <v>44676.761365740742</v>
      </c>
      <c r="B8060" s="23" t="s">
        <v>0</v>
      </c>
      <c r="C8060" s="23" t="s">
        <v>10311</v>
      </c>
      <c r="D8060" s="23" t="s">
        <v>10312</v>
      </c>
      <c r="E8060" s="23" t="s">
        <v>1</v>
      </c>
      <c r="F8060" s="23" t="s">
        <v>7</v>
      </c>
      <c r="G8060" s="23" t="s">
        <v>975</v>
      </c>
      <c r="H8060" s="2" t="s">
        <v>7730</v>
      </c>
      <c r="I8060" s="23" t="s">
        <v>7680</v>
      </c>
      <c r="J8060" s="23" t="s">
        <v>958</v>
      </c>
      <c r="K8060" s="23" t="s">
        <v>9712</v>
      </c>
      <c r="L8060" s="23" t="s">
        <v>9538</v>
      </c>
      <c r="M8060" s="23">
        <f>YEAR(Tabla2[[#This Row],[Fecha de creación]])</f>
        <v>2022</v>
      </c>
      <c r="N8060" s="23">
        <f>MONTH(Tabla2[[#This Row],[Fecha de creación]])</f>
        <v>4</v>
      </c>
    </row>
    <row r="8061" spans="1:14" x14ac:dyDescent="0.25">
      <c r="A8061" s="26">
        <v>44676.762407407405</v>
      </c>
      <c r="B8061" s="23" t="s">
        <v>0</v>
      </c>
      <c r="C8061" s="23" t="s">
        <v>10313</v>
      </c>
      <c r="D8061" s="23" t="s">
        <v>1344</v>
      </c>
      <c r="E8061" s="23" t="s">
        <v>1</v>
      </c>
      <c r="F8061" s="23" t="s">
        <v>22</v>
      </c>
      <c r="G8061" s="23" t="s">
        <v>975</v>
      </c>
      <c r="H8061" s="2" t="s">
        <v>7726</v>
      </c>
      <c r="I8061" s="23" t="s">
        <v>9483</v>
      </c>
      <c r="J8061" s="23"/>
      <c r="K8061" s="23" t="s">
        <v>9712</v>
      </c>
      <c r="L8061" s="23" t="s">
        <v>9538</v>
      </c>
      <c r="M8061" s="23">
        <f>YEAR(Tabla2[[#This Row],[Fecha de creación]])</f>
        <v>2022</v>
      </c>
      <c r="N8061" s="23">
        <f>MONTH(Tabla2[[#This Row],[Fecha de creación]])</f>
        <v>4</v>
      </c>
    </row>
    <row r="8062" spans="1:14" x14ac:dyDescent="0.25">
      <c r="A8062" s="26">
        <v>44676.7655787037</v>
      </c>
      <c r="B8062" s="23" t="s">
        <v>0</v>
      </c>
      <c r="C8062" s="23" t="s">
        <v>10314</v>
      </c>
      <c r="D8062" s="23" t="s">
        <v>982</v>
      </c>
      <c r="E8062" s="23" t="s">
        <v>1</v>
      </c>
      <c r="F8062" s="23" t="s">
        <v>22</v>
      </c>
      <c r="G8062" s="23" t="s">
        <v>975</v>
      </c>
      <c r="H8062" s="2" t="s">
        <v>8893</v>
      </c>
      <c r="I8062" s="23" t="s">
        <v>9483</v>
      </c>
      <c r="J8062" s="23"/>
      <c r="K8062" s="23" t="s">
        <v>9712</v>
      </c>
      <c r="L8062" s="23" t="s">
        <v>9538</v>
      </c>
      <c r="M8062" s="23">
        <f>YEAR(Tabla2[[#This Row],[Fecha de creación]])</f>
        <v>2022</v>
      </c>
      <c r="N8062" s="23">
        <f>MONTH(Tabla2[[#This Row],[Fecha de creación]])</f>
        <v>4</v>
      </c>
    </row>
    <row r="8063" spans="1:14" x14ac:dyDescent="0.25">
      <c r="A8063" s="26">
        <v>44676.765868055554</v>
      </c>
      <c r="B8063" s="23" t="s">
        <v>0</v>
      </c>
      <c r="C8063" s="23" t="s">
        <v>10315</v>
      </c>
      <c r="D8063" s="23" t="s">
        <v>8539</v>
      </c>
      <c r="E8063" s="23" t="s">
        <v>1</v>
      </c>
      <c r="F8063" s="23" t="s">
        <v>7</v>
      </c>
      <c r="G8063" s="23" t="s">
        <v>975</v>
      </c>
      <c r="H8063" s="2" t="s">
        <v>7731</v>
      </c>
      <c r="I8063" s="23" t="s">
        <v>7680</v>
      </c>
      <c r="J8063" s="23" t="s">
        <v>59</v>
      </c>
      <c r="K8063" s="23" t="s">
        <v>9712</v>
      </c>
      <c r="L8063" s="23" t="s">
        <v>9538</v>
      </c>
      <c r="M8063" s="23">
        <f>YEAR(Tabla2[[#This Row],[Fecha de creación]])</f>
        <v>2022</v>
      </c>
      <c r="N8063" s="23">
        <f>MONTH(Tabla2[[#This Row],[Fecha de creación]])</f>
        <v>4</v>
      </c>
    </row>
    <row r="8064" spans="1:14" x14ac:dyDescent="0.25">
      <c r="A8064" s="26">
        <v>44676.768634259257</v>
      </c>
      <c r="B8064" s="23" t="s">
        <v>0</v>
      </c>
      <c r="C8064" s="23" t="s">
        <v>10316</v>
      </c>
      <c r="D8064" s="23" t="s">
        <v>982</v>
      </c>
      <c r="E8064" s="23" t="s">
        <v>1</v>
      </c>
      <c r="F8064" s="23" t="s">
        <v>22</v>
      </c>
      <c r="G8064" s="23" t="s">
        <v>975</v>
      </c>
      <c r="H8064" s="2" t="s">
        <v>8893</v>
      </c>
      <c r="I8064" s="23" t="s">
        <v>9483</v>
      </c>
      <c r="J8064" s="23"/>
      <c r="K8064" s="23" t="s">
        <v>9712</v>
      </c>
      <c r="L8064" s="23" t="s">
        <v>9538</v>
      </c>
      <c r="M8064" s="23">
        <f>YEAR(Tabla2[[#This Row],[Fecha de creación]])</f>
        <v>2022</v>
      </c>
      <c r="N8064" s="23">
        <f>MONTH(Tabla2[[#This Row],[Fecha de creación]])</f>
        <v>4</v>
      </c>
    </row>
    <row r="8065" spans="1:14" x14ac:dyDescent="0.25">
      <c r="A8065" s="26">
        <v>44676.770231481481</v>
      </c>
      <c r="B8065" s="23" t="s">
        <v>100</v>
      </c>
      <c r="C8065" s="23" t="s">
        <v>10317</v>
      </c>
      <c r="D8065" s="23" t="s">
        <v>7882</v>
      </c>
      <c r="E8065" s="23" t="s">
        <v>1</v>
      </c>
      <c r="F8065" s="23" t="s">
        <v>7</v>
      </c>
      <c r="G8065" s="23" t="s">
        <v>975</v>
      </c>
      <c r="H8065" s="2" t="s">
        <v>7722</v>
      </c>
      <c r="I8065" s="23" t="s">
        <v>7966</v>
      </c>
      <c r="J8065" s="23" t="s">
        <v>59</v>
      </c>
      <c r="K8065" s="23" t="s">
        <v>9712</v>
      </c>
      <c r="L8065" s="23" t="s">
        <v>9538</v>
      </c>
      <c r="M8065" s="23">
        <f>YEAR(Tabla2[[#This Row],[Fecha de creación]])</f>
        <v>2022</v>
      </c>
      <c r="N8065" s="23">
        <f>MONTH(Tabla2[[#This Row],[Fecha de creación]])</f>
        <v>4</v>
      </c>
    </row>
    <row r="8066" spans="1:14" x14ac:dyDescent="0.25">
      <c r="A8066" s="26">
        <v>44676.770266203705</v>
      </c>
      <c r="B8066" s="23" t="s">
        <v>0</v>
      </c>
      <c r="C8066" s="23" t="s">
        <v>10318</v>
      </c>
      <c r="D8066" s="23" t="s">
        <v>982</v>
      </c>
      <c r="E8066" s="23" t="s">
        <v>1</v>
      </c>
      <c r="F8066" s="23" t="s">
        <v>22</v>
      </c>
      <c r="G8066" s="23" t="s">
        <v>975</v>
      </c>
      <c r="H8066" s="2" t="s">
        <v>8893</v>
      </c>
      <c r="I8066" s="23" t="s">
        <v>9483</v>
      </c>
      <c r="J8066" s="23"/>
      <c r="K8066" s="23" t="s">
        <v>9712</v>
      </c>
      <c r="L8066" s="23" t="s">
        <v>9538</v>
      </c>
      <c r="M8066" s="23">
        <f>YEAR(Tabla2[[#This Row],[Fecha de creación]])</f>
        <v>2022</v>
      </c>
      <c r="N8066" s="23">
        <f>MONTH(Tabla2[[#This Row],[Fecha de creación]])</f>
        <v>4</v>
      </c>
    </row>
    <row r="8067" spans="1:14" x14ac:dyDescent="0.25">
      <c r="A8067" s="26">
        <v>44677.369826388887</v>
      </c>
      <c r="B8067" s="23" t="s">
        <v>34</v>
      </c>
      <c r="C8067" s="23" t="s">
        <v>10319</v>
      </c>
      <c r="D8067" s="23" t="s">
        <v>10320</v>
      </c>
      <c r="E8067" s="23" t="s">
        <v>1</v>
      </c>
      <c r="F8067" s="23" t="s">
        <v>22</v>
      </c>
      <c r="G8067" s="23" t="s">
        <v>975</v>
      </c>
      <c r="I8067" s="23" t="s">
        <v>8907</v>
      </c>
      <c r="J8067" s="23" t="s">
        <v>59</v>
      </c>
      <c r="K8067" s="23" t="s">
        <v>9712</v>
      </c>
      <c r="L8067" s="23" t="s">
        <v>9538</v>
      </c>
      <c r="M8067" s="23">
        <f>YEAR(Tabla2[[#This Row],[Fecha de creación]])</f>
        <v>2022</v>
      </c>
      <c r="N8067" s="23">
        <f>MONTH(Tabla2[[#This Row],[Fecha de creación]])</f>
        <v>4</v>
      </c>
    </row>
    <row r="8068" spans="1:14" x14ac:dyDescent="0.25">
      <c r="A8068" s="26">
        <v>44677.386284722219</v>
      </c>
      <c r="B8068" s="23" t="s">
        <v>34</v>
      </c>
      <c r="C8068" s="23" t="s">
        <v>10321</v>
      </c>
      <c r="D8068" s="23" t="s">
        <v>1070</v>
      </c>
      <c r="E8068" s="23" t="s">
        <v>1</v>
      </c>
      <c r="F8068" s="23" t="s">
        <v>22</v>
      </c>
      <c r="G8068" s="23" t="s">
        <v>975</v>
      </c>
      <c r="I8068" s="23" t="s">
        <v>8907</v>
      </c>
      <c r="J8068" s="23" t="s">
        <v>59</v>
      </c>
      <c r="K8068" s="23" t="s">
        <v>9712</v>
      </c>
      <c r="L8068" s="23" t="s">
        <v>9538</v>
      </c>
      <c r="M8068" s="23">
        <f>YEAR(Tabla2[[#This Row],[Fecha de creación]])</f>
        <v>2022</v>
      </c>
      <c r="N8068" s="23">
        <f>MONTH(Tabla2[[#This Row],[Fecha de creación]])</f>
        <v>4</v>
      </c>
    </row>
    <row r="8069" spans="1:14" x14ac:dyDescent="0.25">
      <c r="A8069" s="26">
        <v>44677.394120370373</v>
      </c>
      <c r="B8069" s="23" t="s">
        <v>189</v>
      </c>
      <c r="C8069" s="23" t="s">
        <v>10322</v>
      </c>
      <c r="D8069" s="23" t="s">
        <v>10323</v>
      </c>
      <c r="E8069" s="23" t="s">
        <v>1</v>
      </c>
      <c r="F8069" s="23" t="s">
        <v>2</v>
      </c>
      <c r="G8069" s="23" t="s">
        <v>1551</v>
      </c>
      <c r="H8069" s="2" t="s">
        <v>7734</v>
      </c>
      <c r="I8069" s="23" t="s">
        <v>7524</v>
      </c>
      <c r="J8069" s="23" t="s">
        <v>958</v>
      </c>
      <c r="K8069" s="23" t="s">
        <v>9712</v>
      </c>
      <c r="L8069" s="23" t="s">
        <v>9539</v>
      </c>
      <c r="M8069" s="23">
        <f>YEAR(Tabla2[[#This Row],[Fecha de creación]])</f>
        <v>2022</v>
      </c>
      <c r="N8069" s="23">
        <f>MONTH(Tabla2[[#This Row],[Fecha de creación]])</f>
        <v>4</v>
      </c>
    </row>
    <row r="8070" spans="1:14" x14ac:dyDescent="0.25">
      <c r="A8070" s="26">
        <v>44677.433263888888</v>
      </c>
      <c r="B8070" s="23" t="s">
        <v>56</v>
      </c>
      <c r="C8070" s="23" t="s">
        <v>10324</v>
      </c>
      <c r="D8070" s="23" t="s">
        <v>4281</v>
      </c>
      <c r="E8070" s="23" t="s">
        <v>1</v>
      </c>
      <c r="F8070" s="23" t="s">
        <v>7</v>
      </c>
      <c r="G8070" s="23" t="s">
        <v>975</v>
      </c>
      <c r="H8070" s="2" t="s">
        <v>8459</v>
      </c>
      <c r="I8070" s="23" t="s">
        <v>7342</v>
      </c>
      <c r="J8070" s="23" t="s">
        <v>59</v>
      </c>
      <c r="K8070" s="23" t="s">
        <v>9712</v>
      </c>
      <c r="L8070" s="23" t="s">
        <v>9538</v>
      </c>
      <c r="M8070" s="23">
        <f>YEAR(Tabla2[[#This Row],[Fecha de creación]])</f>
        <v>2022</v>
      </c>
      <c r="N8070" s="23">
        <f>MONTH(Tabla2[[#This Row],[Fecha de creación]])</f>
        <v>4</v>
      </c>
    </row>
    <row r="8071" spans="1:14" x14ac:dyDescent="0.25">
      <c r="A8071" s="26">
        <v>44677.440486111111</v>
      </c>
      <c r="B8071" s="23" t="s">
        <v>0</v>
      </c>
      <c r="C8071" s="23" t="s">
        <v>10325</v>
      </c>
      <c r="D8071" s="23" t="s">
        <v>982</v>
      </c>
      <c r="E8071" s="23" t="s">
        <v>1</v>
      </c>
      <c r="F8071" s="23" t="s">
        <v>22</v>
      </c>
      <c r="G8071" s="23" t="s">
        <v>975</v>
      </c>
      <c r="H8071" s="2" t="s">
        <v>8893</v>
      </c>
      <c r="I8071" s="23" t="s">
        <v>7680</v>
      </c>
      <c r="J8071" s="23" t="s">
        <v>59</v>
      </c>
      <c r="K8071" s="23" t="s">
        <v>9712</v>
      </c>
      <c r="L8071" s="23" t="s">
        <v>9538</v>
      </c>
      <c r="M8071" s="23">
        <f>YEAR(Tabla2[[#This Row],[Fecha de creación]])</f>
        <v>2022</v>
      </c>
      <c r="N8071" s="23">
        <f>MONTH(Tabla2[[#This Row],[Fecha de creación]])</f>
        <v>4</v>
      </c>
    </row>
    <row r="8072" spans="1:14" x14ac:dyDescent="0.25">
      <c r="A8072" s="26">
        <v>44677.445150462961</v>
      </c>
      <c r="B8072" s="23" t="s">
        <v>0</v>
      </c>
      <c r="C8072" s="23" t="s">
        <v>10326</v>
      </c>
      <c r="D8072" s="23" t="s">
        <v>10327</v>
      </c>
      <c r="E8072" s="23" t="s">
        <v>1</v>
      </c>
      <c r="F8072" s="23" t="s">
        <v>7</v>
      </c>
      <c r="G8072" s="23" t="s">
        <v>975</v>
      </c>
      <c r="H8072" s="2" t="s">
        <v>7730</v>
      </c>
      <c r="I8072" s="23" t="s">
        <v>7680</v>
      </c>
      <c r="J8072" s="23" t="s">
        <v>59</v>
      </c>
      <c r="K8072" s="23" t="s">
        <v>9712</v>
      </c>
      <c r="L8072" s="23" t="s">
        <v>9538</v>
      </c>
      <c r="M8072" s="23">
        <f>YEAR(Tabla2[[#This Row],[Fecha de creación]])</f>
        <v>2022</v>
      </c>
      <c r="N8072" s="23">
        <f>MONTH(Tabla2[[#This Row],[Fecha de creación]])</f>
        <v>4</v>
      </c>
    </row>
    <row r="8073" spans="1:14" x14ac:dyDescent="0.25">
      <c r="A8073" s="26">
        <v>44677.450833333336</v>
      </c>
      <c r="B8073" s="23" t="s">
        <v>7771</v>
      </c>
      <c r="C8073" s="23" t="s">
        <v>10328</v>
      </c>
      <c r="D8073" s="23" t="s">
        <v>10329</v>
      </c>
      <c r="E8073" s="23" t="s">
        <v>1</v>
      </c>
      <c r="F8073" s="23" t="s">
        <v>22</v>
      </c>
      <c r="G8073" s="23" t="s">
        <v>975</v>
      </c>
      <c r="I8073" s="23" t="s">
        <v>8907</v>
      </c>
      <c r="J8073" s="23" t="s">
        <v>958</v>
      </c>
      <c r="K8073" s="23" t="s">
        <v>9712</v>
      </c>
      <c r="L8073" s="23" t="s">
        <v>9538</v>
      </c>
      <c r="M8073" s="23">
        <f>YEAR(Tabla2[[#This Row],[Fecha de creación]])</f>
        <v>2022</v>
      </c>
      <c r="N8073" s="23">
        <f>MONTH(Tabla2[[#This Row],[Fecha de creación]])</f>
        <v>4</v>
      </c>
    </row>
    <row r="8074" spans="1:14" x14ac:dyDescent="0.25">
      <c r="A8074" s="26">
        <v>44677.457187499997</v>
      </c>
      <c r="B8074" s="23" t="s">
        <v>0</v>
      </c>
      <c r="C8074" s="23" t="s">
        <v>10330</v>
      </c>
      <c r="D8074" s="23" t="s">
        <v>982</v>
      </c>
      <c r="E8074" s="23" t="s">
        <v>1</v>
      </c>
      <c r="F8074" s="23" t="s">
        <v>22</v>
      </c>
      <c r="G8074" s="23" t="s">
        <v>975</v>
      </c>
      <c r="H8074" s="2" t="s">
        <v>8893</v>
      </c>
      <c r="I8074" s="23" t="s">
        <v>9483</v>
      </c>
      <c r="J8074" s="23"/>
      <c r="K8074" s="23" t="s">
        <v>9712</v>
      </c>
      <c r="L8074" s="23" t="s">
        <v>9538</v>
      </c>
      <c r="M8074" s="23">
        <f>YEAR(Tabla2[[#This Row],[Fecha de creación]])</f>
        <v>2022</v>
      </c>
      <c r="N8074" s="23">
        <f>MONTH(Tabla2[[#This Row],[Fecha de creación]])</f>
        <v>4</v>
      </c>
    </row>
    <row r="8075" spans="1:14" x14ac:dyDescent="0.25">
      <c r="A8075" s="26">
        <v>44677.457245370373</v>
      </c>
      <c r="B8075" s="23" t="s">
        <v>19</v>
      </c>
      <c r="C8075" s="23" t="s">
        <v>10331</v>
      </c>
      <c r="D8075" s="23" t="s">
        <v>10332</v>
      </c>
      <c r="E8075" s="23" t="s">
        <v>1</v>
      </c>
      <c r="F8075" s="23" t="s">
        <v>7</v>
      </c>
      <c r="G8075" s="23" t="s">
        <v>3</v>
      </c>
      <c r="H8075" s="2" t="s">
        <v>7721</v>
      </c>
      <c r="I8075" s="23" t="s">
        <v>10079</v>
      </c>
      <c r="J8075" s="23"/>
      <c r="K8075" s="23" t="s">
        <v>9712</v>
      </c>
      <c r="L8075" s="23" t="s">
        <v>9538</v>
      </c>
      <c r="M8075" s="23">
        <f>YEAR(Tabla2[[#This Row],[Fecha de creación]])</f>
        <v>2022</v>
      </c>
      <c r="N8075" s="23">
        <f>MONTH(Tabla2[[#This Row],[Fecha de creación]])</f>
        <v>4</v>
      </c>
    </row>
    <row r="8076" spans="1:14" x14ac:dyDescent="0.25">
      <c r="A8076" s="26">
        <v>44677.457395833335</v>
      </c>
      <c r="B8076" s="23" t="s">
        <v>34</v>
      </c>
      <c r="C8076" s="23" t="s">
        <v>10333</v>
      </c>
      <c r="D8076" s="23" t="s">
        <v>10334</v>
      </c>
      <c r="E8076" s="23" t="s">
        <v>1</v>
      </c>
      <c r="F8076" s="23" t="s">
        <v>7</v>
      </c>
      <c r="G8076" s="23" t="s">
        <v>975</v>
      </c>
      <c r="H8076" s="2" t="s">
        <v>7744</v>
      </c>
      <c r="I8076" s="23" t="s">
        <v>482</v>
      </c>
      <c r="J8076" s="23"/>
      <c r="K8076" s="23" t="s">
        <v>9712</v>
      </c>
      <c r="L8076" s="23" t="s">
        <v>9538</v>
      </c>
      <c r="M8076" s="23">
        <f>YEAR(Tabla2[[#This Row],[Fecha de creación]])</f>
        <v>2022</v>
      </c>
      <c r="N8076" s="23">
        <f>MONTH(Tabla2[[#This Row],[Fecha de creación]])</f>
        <v>4</v>
      </c>
    </row>
    <row r="8077" spans="1:14" x14ac:dyDescent="0.25">
      <c r="A8077" s="26">
        <v>44677.461284722223</v>
      </c>
      <c r="B8077" s="23" t="s">
        <v>34</v>
      </c>
      <c r="C8077" s="23" t="s">
        <v>10335</v>
      </c>
      <c r="D8077" s="23" t="s">
        <v>10336</v>
      </c>
      <c r="E8077" s="23" t="s">
        <v>1</v>
      </c>
      <c r="F8077" s="23" t="s">
        <v>7</v>
      </c>
      <c r="G8077" s="23" t="s">
        <v>975</v>
      </c>
      <c r="H8077" s="2" t="s">
        <v>7744</v>
      </c>
      <c r="I8077" s="23" t="s">
        <v>482</v>
      </c>
      <c r="J8077" s="23"/>
      <c r="K8077" s="23" t="s">
        <v>9712</v>
      </c>
      <c r="L8077" s="23" t="s">
        <v>9538</v>
      </c>
      <c r="M8077" s="23">
        <f>YEAR(Tabla2[[#This Row],[Fecha de creación]])</f>
        <v>2022</v>
      </c>
      <c r="N8077" s="23">
        <f>MONTH(Tabla2[[#This Row],[Fecha de creación]])</f>
        <v>4</v>
      </c>
    </row>
    <row r="8078" spans="1:14" x14ac:dyDescent="0.25">
      <c r="A8078" s="26">
        <v>44677.465694444443</v>
      </c>
      <c r="B8078" s="23" t="s">
        <v>19</v>
      </c>
      <c r="C8078" s="23" t="s">
        <v>10337</v>
      </c>
      <c r="D8078" s="23" t="s">
        <v>10338</v>
      </c>
      <c r="E8078" s="23" t="s">
        <v>1</v>
      </c>
      <c r="F8078" s="23" t="s">
        <v>7</v>
      </c>
      <c r="G8078" s="23" t="s">
        <v>975</v>
      </c>
      <c r="H8078" s="2" t="s">
        <v>8459</v>
      </c>
      <c r="I8078" s="23" t="s">
        <v>10079</v>
      </c>
      <c r="J8078" s="23"/>
      <c r="K8078" s="23" t="s">
        <v>9712</v>
      </c>
      <c r="L8078" s="23" t="s">
        <v>9538</v>
      </c>
      <c r="M8078" s="23">
        <f>YEAR(Tabla2[[#This Row],[Fecha de creación]])</f>
        <v>2022</v>
      </c>
      <c r="N8078" s="23">
        <f>MONTH(Tabla2[[#This Row],[Fecha de creación]])</f>
        <v>4</v>
      </c>
    </row>
    <row r="8079" spans="1:14" x14ac:dyDescent="0.25">
      <c r="A8079" s="26">
        <v>44677.470949074072</v>
      </c>
      <c r="B8079" s="23" t="s">
        <v>100</v>
      </c>
      <c r="C8079" s="23" t="s">
        <v>10339</v>
      </c>
      <c r="D8079" s="23" t="s">
        <v>440</v>
      </c>
      <c r="E8079" s="23" t="s">
        <v>1</v>
      </c>
      <c r="F8079" s="23" t="s">
        <v>22</v>
      </c>
      <c r="G8079" s="23" t="s">
        <v>3</v>
      </c>
      <c r="H8079" s="2" t="s">
        <v>7723</v>
      </c>
      <c r="I8079" s="23" t="s">
        <v>9485</v>
      </c>
      <c r="J8079" s="23"/>
      <c r="K8079" s="23" t="s">
        <v>9712</v>
      </c>
      <c r="L8079" s="23" t="s">
        <v>9539</v>
      </c>
      <c r="M8079" s="23">
        <f>YEAR(Tabla2[[#This Row],[Fecha de creación]])</f>
        <v>2022</v>
      </c>
      <c r="N8079" s="23">
        <f>MONTH(Tabla2[[#This Row],[Fecha de creación]])</f>
        <v>4</v>
      </c>
    </row>
    <row r="8080" spans="1:14" x14ac:dyDescent="0.25">
      <c r="A8080" s="26">
        <v>44677.486851851849</v>
      </c>
      <c r="B8080" s="23" t="s">
        <v>19</v>
      </c>
      <c r="C8080" s="23" t="s">
        <v>10340</v>
      </c>
      <c r="D8080" s="23" t="s">
        <v>10341</v>
      </c>
      <c r="E8080" s="23" t="s">
        <v>1</v>
      </c>
      <c r="F8080" s="23" t="s">
        <v>7</v>
      </c>
      <c r="G8080" s="23" t="s">
        <v>975</v>
      </c>
      <c r="H8080" s="2" t="s">
        <v>8559</v>
      </c>
      <c r="I8080" s="23" t="s">
        <v>10079</v>
      </c>
      <c r="J8080" s="23"/>
      <c r="K8080" s="23" t="s">
        <v>9712</v>
      </c>
      <c r="L8080" s="23" t="s">
        <v>9538</v>
      </c>
      <c r="M8080" s="23">
        <f>YEAR(Tabla2[[#This Row],[Fecha de creación]])</f>
        <v>2022</v>
      </c>
      <c r="N8080" s="23">
        <f>MONTH(Tabla2[[#This Row],[Fecha de creación]])</f>
        <v>4</v>
      </c>
    </row>
    <row r="8081" spans="1:14" x14ac:dyDescent="0.25">
      <c r="A8081" s="26">
        <v>44677.507615740738</v>
      </c>
      <c r="B8081" s="23" t="s">
        <v>100</v>
      </c>
      <c r="C8081" s="23" t="s">
        <v>10342</v>
      </c>
      <c r="D8081" s="23" t="s">
        <v>982</v>
      </c>
      <c r="E8081" s="23" t="s">
        <v>1</v>
      </c>
      <c r="F8081" s="23" t="s">
        <v>22</v>
      </c>
      <c r="G8081" s="23" t="s">
        <v>975</v>
      </c>
      <c r="H8081" s="2" t="s">
        <v>8893</v>
      </c>
      <c r="I8081" s="23" t="s">
        <v>9485</v>
      </c>
      <c r="J8081" s="23"/>
      <c r="K8081" s="23" t="s">
        <v>9712</v>
      </c>
      <c r="L8081" s="23" t="s">
        <v>9538</v>
      </c>
      <c r="M8081" s="23">
        <f>YEAR(Tabla2[[#This Row],[Fecha de creación]])</f>
        <v>2022</v>
      </c>
      <c r="N8081" s="23">
        <f>MONTH(Tabla2[[#This Row],[Fecha de creación]])</f>
        <v>4</v>
      </c>
    </row>
    <row r="8082" spans="1:14" x14ac:dyDescent="0.25">
      <c r="A8082" s="26">
        <v>44677.508773148147</v>
      </c>
      <c r="B8082" s="23" t="s">
        <v>19</v>
      </c>
      <c r="C8082" s="23" t="s">
        <v>10343</v>
      </c>
      <c r="D8082" s="23" t="s">
        <v>10344</v>
      </c>
      <c r="E8082" s="23" t="s">
        <v>1</v>
      </c>
      <c r="F8082" s="23" t="s">
        <v>7</v>
      </c>
      <c r="G8082" s="23" t="s">
        <v>975</v>
      </c>
      <c r="H8082" s="2" t="s">
        <v>7980</v>
      </c>
      <c r="I8082" s="23" t="s">
        <v>10079</v>
      </c>
      <c r="J8082" s="23"/>
      <c r="K8082" s="23" t="s">
        <v>9712</v>
      </c>
      <c r="L8082" s="23" t="s">
        <v>9538</v>
      </c>
      <c r="M8082" s="23">
        <f>YEAR(Tabla2[[#This Row],[Fecha de creación]])</f>
        <v>2022</v>
      </c>
      <c r="N8082" s="23">
        <f>MONTH(Tabla2[[#This Row],[Fecha de creación]])</f>
        <v>4</v>
      </c>
    </row>
    <row r="8083" spans="1:14" x14ac:dyDescent="0.25">
      <c r="A8083" s="26">
        <v>44677.519965277781</v>
      </c>
      <c r="B8083" s="23" t="s">
        <v>0</v>
      </c>
      <c r="C8083" s="23" t="s">
        <v>10345</v>
      </c>
      <c r="D8083" s="23" t="s">
        <v>8539</v>
      </c>
      <c r="E8083" s="23" t="s">
        <v>1</v>
      </c>
      <c r="F8083" s="23" t="s">
        <v>7</v>
      </c>
      <c r="G8083" s="23" t="s">
        <v>975</v>
      </c>
      <c r="H8083" s="2" t="s">
        <v>7731</v>
      </c>
      <c r="I8083" s="23" t="s">
        <v>7680</v>
      </c>
      <c r="J8083" s="23" t="s">
        <v>59</v>
      </c>
      <c r="K8083" s="23" t="s">
        <v>9712</v>
      </c>
      <c r="L8083" s="23" t="s">
        <v>9538</v>
      </c>
      <c r="M8083" s="23">
        <f>YEAR(Tabla2[[#This Row],[Fecha de creación]])</f>
        <v>2022</v>
      </c>
      <c r="N8083" s="23">
        <f>MONTH(Tabla2[[#This Row],[Fecha de creación]])</f>
        <v>4</v>
      </c>
    </row>
    <row r="8084" spans="1:14" x14ac:dyDescent="0.25">
      <c r="A8084" s="26">
        <v>44677.521979166668</v>
      </c>
      <c r="B8084" s="23" t="s">
        <v>0</v>
      </c>
      <c r="C8084" s="23" t="s">
        <v>10346</v>
      </c>
      <c r="D8084" s="23" t="s">
        <v>49</v>
      </c>
      <c r="E8084" s="23" t="s">
        <v>1</v>
      </c>
      <c r="F8084" s="23" t="s">
        <v>7</v>
      </c>
      <c r="G8084" s="23" t="s">
        <v>3</v>
      </c>
      <c r="H8084" s="2" t="s">
        <v>7730</v>
      </c>
      <c r="I8084" s="23" t="s">
        <v>9483</v>
      </c>
      <c r="J8084" s="23"/>
      <c r="K8084" s="23" t="s">
        <v>9712</v>
      </c>
      <c r="L8084" s="23" t="s">
        <v>9538</v>
      </c>
      <c r="M8084" s="23">
        <f>YEAR(Tabla2[[#This Row],[Fecha de creación]])</f>
        <v>2022</v>
      </c>
      <c r="N8084" s="23">
        <f>MONTH(Tabla2[[#This Row],[Fecha de creación]])</f>
        <v>4</v>
      </c>
    </row>
    <row r="8085" spans="1:14" x14ac:dyDescent="0.25">
      <c r="A8085" s="26">
        <v>44677.522928240738</v>
      </c>
      <c r="B8085" s="23" t="s">
        <v>0</v>
      </c>
      <c r="C8085" s="23" t="s">
        <v>10347</v>
      </c>
      <c r="D8085" s="23" t="s">
        <v>49</v>
      </c>
      <c r="E8085" s="23" t="s">
        <v>1</v>
      </c>
      <c r="F8085" s="23" t="s">
        <v>7</v>
      </c>
      <c r="G8085" s="23" t="s">
        <v>975</v>
      </c>
      <c r="H8085" s="2" t="s">
        <v>7730</v>
      </c>
      <c r="I8085" s="23" t="s">
        <v>9483</v>
      </c>
      <c r="J8085" s="23"/>
      <c r="K8085" s="23" t="s">
        <v>9712</v>
      </c>
      <c r="L8085" s="23" t="s">
        <v>9538</v>
      </c>
      <c r="M8085" s="23">
        <f>YEAR(Tabla2[[#This Row],[Fecha de creación]])</f>
        <v>2022</v>
      </c>
      <c r="N8085" s="23">
        <f>MONTH(Tabla2[[#This Row],[Fecha de creación]])</f>
        <v>4</v>
      </c>
    </row>
    <row r="8086" spans="1:14" x14ac:dyDescent="0.25">
      <c r="A8086" s="26">
        <v>44677.524340277778</v>
      </c>
      <c r="B8086" s="23" t="s">
        <v>56</v>
      </c>
      <c r="C8086" s="23" t="s">
        <v>10348</v>
      </c>
      <c r="D8086" s="23" t="s">
        <v>7341</v>
      </c>
      <c r="E8086" s="23" t="s">
        <v>1</v>
      </c>
      <c r="F8086" s="23" t="s">
        <v>22</v>
      </c>
      <c r="G8086" s="23" t="s">
        <v>975</v>
      </c>
      <c r="H8086" s="2" t="s">
        <v>7734</v>
      </c>
      <c r="I8086" s="23" t="s">
        <v>7342</v>
      </c>
      <c r="J8086" s="23" t="s">
        <v>59</v>
      </c>
      <c r="K8086" s="23" t="s">
        <v>9712</v>
      </c>
      <c r="L8086" s="23" t="s">
        <v>9538</v>
      </c>
      <c r="M8086" s="23">
        <f>YEAR(Tabla2[[#This Row],[Fecha de creación]])</f>
        <v>2022</v>
      </c>
      <c r="N8086" s="23">
        <f>MONTH(Tabla2[[#This Row],[Fecha de creación]])</f>
        <v>4</v>
      </c>
    </row>
    <row r="8087" spans="1:14" x14ac:dyDescent="0.25">
      <c r="A8087" s="26">
        <v>44677.527916666666</v>
      </c>
      <c r="B8087" s="23" t="s">
        <v>0</v>
      </c>
      <c r="C8087" s="23" t="s">
        <v>10349</v>
      </c>
      <c r="D8087" s="23" t="s">
        <v>7882</v>
      </c>
      <c r="E8087" s="23" t="s">
        <v>1</v>
      </c>
      <c r="F8087" s="23" t="s">
        <v>7</v>
      </c>
      <c r="G8087" s="23" t="s">
        <v>975</v>
      </c>
      <c r="H8087" s="2" t="s">
        <v>7722</v>
      </c>
      <c r="I8087" s="23" t="s">
        <v>7680</v>
      </c>
      <c r="J8087" s="23" t="s">
        <v>59</v>
      </c>
      <c r="K8087" s="23" t="s">
        <v>9712</v>
      </c>
      <c r="L8087" s="23" t="s">
        <v>9538</v>
      </c>
      <c r="M8087" s="23">
        <f>YEAR(Tabla2[[#This Row],[Fecha de creación]])</f>
        <v>2022</v>
      </c>
      <c r="N8087" s="23">
        <f>MONTH(Tabla2[[#This Row],[Fecha de creación]])</f>
        <v>4</v>
      </c>
    </row>
    <row r="8088" spans="1:14" x14ac:dyDescent="0.25">
      <c r="A8088" s="26">
        <v>44677.532557870371</v>
      </c>
      <c r="B8088" s="23" t="s">
        <v>34</v>
      </c>
      <c r="C8088" s="23" t="s">
        <v>10350</v>
      </c>
      <c r="D8088" s="23" t="s">
        <v>1070</v>
      </c>
      <c r="E8088" s="23" t="s">
        <v>1</v>
      </c>
      <c r="F8088" s="23" t="s">
        <v>7</v>
      </c>
      <c r="G8088" s="23" t="s">
        <v>975</v>
      </c>
      <c r="H8088" s="2" t="s">
        <v>7734</v>
      </c>
      <c r="I8088" s="23" t="s">
        <v>8907</v>
      </c>
      <c r="J8088" s="23"/>
      <c r="K8088" s="23" t="s">
        <v>9712</v>
      </c>
      <c r="L8088" s="23" t="s">
        <v>9538</v>
      </c>
      <c r="M8088" s="23">
        <f>YEAR(Tabla2[[#This Row],[Fecha de creación]])</f>
        <v>2022</v>
      </c>
      <c r="N8088" s="23">
        <f>MONTH(Tabla2[[#This Row],[Fecha de creación]])</f>
        <v>4</v>
      </c>
    </row>
    <row r="8089" spans="1:14" x14ac:dyDescent="0.25">
      <c r="A8089" s="26">
        <v>44677.534953703704</v>
      </c>
      <c r="B8089" s="23" t="s">
        <v>56</v>
      </c>
      <c r="C8089" s="23" t="s">
        <v>10351</v>
      </c>
      <c r="D8089" s="23" t="s">
        <v>7096</v>
      </c>
      <c r="E8089" s="23" t="s">
        <v>1</v>
      </c>
      <c r="F8089" s="23" t="s">
        <v>7</v>
      </c>
      <c r="G8089" s="23" t="s">
        <v>975</v>
      </c>
      <c r="H8089" s="2" t="s">
        <v>7722</v>
      </c>
      <c r="I8089" s="23" t="s">
        <v>4517</v>
      </c>
      <c r="J8089" s="23" t="s">
        <v>59</v>
      </c>
      <c r="K8089" s="23" t="s">
        <v>9712</v>
      </c>
      <c r="L8089" s="23" t="s">
        <v>9538</v>
      </c>
      <c r="M8089" s="23">
        <f>YEAR(Tabla2[[#This Row],[Fecha de creación]])</f>
        <v>2022</v>
      </c>
      <c r="N8089" s="23">
        <f>MONTH(Tabla2[[#This Row],[Fecha de creación]])</f>
        <v>4</v>
      </c>
    </row>
    <row r="8090" spans="1:14" x14ac:dyDescent="0.25">
      <c r="A8090" s="26">
        <v>44677.536064814813</v>
      </c>
      <c r="B8090" s="23" t="s">
        <v>19</v>
      </c>
      <c r="C8090" s="23" t="s">
        <v>10352</v>
      </c>
      <c r="D8090" s="23" t="s">
        <v>10353</v>
      </c>
      <c r="E8090" s="23" t="s">
        <v>1</v>
      </c>
      <c r="F8090" s="23" t="s">
        <v>7</v>
      </c>
      <c r="G8090" s="23" t="s">
        <v>975</v>
      </c>
      <c r="H8090" s="2" t="s">
        <v>7980</v>
      </c>
      <c r="I8090" s="23" t="s">
        <v>10079</v>
      </c>
      <c r="J8090" s="23"/>
      <c r="K8090" s="23" t="s">
        <v>9712</v>
      </c>
      <c r="L8090" s="23" t="s">
        <v>9538</v>
      </c>
      <c r="M8090" s="23">
        <f>YEAR(Tabla2[[#This Row],[Fecha de creación]])</f>
        <v>2022</v>
      </c>
      <c r="N8090" s="23">
        <f>MONTH(Tabla2[[#This Row],[Fecha de creación]])</f>
        <v>4</v>
      </c>
    </row>
    <row r="8091" spans="1:14" x14ac:dyDescent="0.25">
      <c r="A8091" s="26">
        <v>44677.557743055557</v>
      </c>
      <c r="B8091" s="23" t="s">
        <v>34</v>
      </c>
      <c r="C8091" s="23" t="s">
        <v>10354</v>
      </c>
      <c r="D8091" s="23" t="s">
        <v>10355</v>
      </c>
      <c r="E8091" s="23" t="s">
        <v>1</v>
      </c>
      <c r="F8091" s="23" t="s">
        <v>7</v>
      </c>
      <c r="G8091" s="23" t="s">
        <v>975</v>
      </c>
      <c r="I8091" s="23" t="s">
        <v>8907</v>
      </c>
      <c r="J8091" s="23"/>
      <c r="K8091" s="23" t="s">
        <v>9712</v>
      </c>
      <c r="L8091" s="23" t="s">
        <v>9538</v>
      </c>
      <c r="M8091" s="23">
        <f>YEAR(Tabla2[[#This Row],[Fecha de creación]])</f>
        <v>2022</v>
      </c>
      <c r="N8091" s="23">
        <f>MONTH(Tabla2[[#This Row],[Fecha de creación]])</f>
        <v>4</v>
      </c>
    </row>
    <row r="8092" spans="1:14" x14ac:dyDescent="0.25">
      <c r="A8092" s="26">
        <v>44677.56621527778</v>
      </c>
      <c r="B8092" s="23" t="s">
        <v>189</v>
      </c>
      <c r="C8092" s="23" t="s">
        <v>10356</v>
      </c>
      <c r="D8092" s="23" t="s">
        <v>7789</v>
      </c>
      <c r="E8092" s="23" t="s">
        <v>1</v>
      </c>
      <c r="F8092" s="23" t="s">
        <v>22</v>
      </c>
      <c r="G8092" s="23" t="s">
        <v>975</v>
      </c>
      <c r="H8092" s="2" t="s">
        <v>7734</v>
      </c>
      <c r="I8092" s="23" t="s">
        <v>4486</v>
      </c>
      <c r="J8092" s="23" t="s">
        <v>59</v>
      </c>
      <c r="K8092" s="23" t="s">
        <v>9712</v>
      </c>
      <c r="L8092" s="23" t="s">
        <v>9538</v>
      </c>
      <c r="M8092" s="23">
        <f>YEAR(Tabla2[[#This Row],[Fecha de creación]])</f>
        <v>2022</v>
      </c>
      <c r="N8092" s="23">
        <f>MONTH(Tabla2[[#This Row],[Fecha de creación]])</f>
        <v>4</v>
      </c>
    </row>
    <row r="8093" spans="1:14" x14ac:dyDescent="0.25">
      <c r="A8093" s="26">
        <v>44677.5934837963</v>
      </c>
      <c r="B8093" s="23" t="s">
        <v>19</v>
      </c>
      <c r="C8093" s="23" t="s">
        <v>10357</v>
      </c>
      <c r="D8093" s="23" t="s">
        <v>10261</v>
      </c>
      <c r="E8093" s="23" t="s">
        <v>1</v>
      </c>
      <c r="F8093" s="23" t="s">
        <v>7</v>
      </c>
      <c r="G8093" s="23" t="s">
        <v>975</v>
      </c>
      <c r="H8093" s="2" t="s">
        <v>8559</v>
      </c>
      <c r="I8093" s="23" t="s">
        <v>10079</v>
      </c>
      <c r="J8093" s="23"/>
      <c r="K8093" s="23" t="s">
        <v>9712</v>
      </c>
      <c r="L8093" s="23" t="s">
        <v>9538</v>
      </c>
      <c r="M8093" s="23">
        <f>YEAR(Tabla2[[#This Row],[Fecha de creación]])</f>
        <v>2022</v>
      </c>
      <c r="N8093" s="23">
        <f>MONTH(Tabla2[[#This Row],[Fecha de creación]])</f>
        <v>4</v>
      </c>
    </row>
    <row r="8094" spans="1:14" x14ac:dyDescent="0.25">
      <c r="A8094" s="26">
        <v>44677.608726851853</v>
      </c>
      <c r="B8094" s="23" t="s">
        <v>189</v>
      </c>
      <c r="C8094" s="23" t="s">
        <v>10358</v>
      </c>
      <c r="D8094" s="23" t="s">
        <v>2802</v>
      </c>
      <c r="E8094" s="23" t="s">
        <v>1</v>
      </c>
      <c r="F8094" s="23" t="s">
        <v>22</v>
      </c>
      <c r="G8094" s="23" t="s">
        <v>975</v>
      </c>
      <c r="H8094" s="2" t="s">
        <v>7764</v>
      </c>
      <c r="I8094" s="23" t="s">
        <v>7338</v>
      </c>
      <c r="J8094" s="23" t="s">
        <v>59</v>
      </c>
      <c r="K8094" s="23" t="s">
        <v>9712</v>
      </c>
      <c r="L8094" s="23" t="s">
        <v>9538</v>
      </c>
      <c r="M8094" s="23">
        <f>YEAR(Tabla2[[#This Row],[Fecha de creación]])</f>
        <v>2022</v>
      </c>
      <c r="N8094" s="23">
        <f>MONTH(Tabla2[[#This Row],[Fecha de creación]])</f>
        <v>4</v>
      </c>
    </row>
    <row r="8095" spans="1:14" x14ac:dyDescent="0.25">
      <c r="A8095" s="26">
        <v>44677.627025462964</v>
      </c>
      <c r="B8095" s="23" t="s">
        <v>7771</v>
      </c>
      <c r="C8095" s="23" t="s">
        <v>10359</v>
      </c>
      <c r="D8095" s="23" t="s">
        <v>10360</v>
      </c>
      <c r="E8095" s="23" t="s">
        <v>1</v>
      </c>
      <c r="F8095" s="23" t="s">
        <v>7</v>
      </c>
      <c r="G8095" s="23" t="s">
        <v>975</v>
      </c>
      <c r="I8095" s="23" t="s">
        <v>8907</v>
      </c>
      <c r="J8095" s="23"/>
      <c r="K8095" s="23" t="s">
        <v>9712</v>
      </c>
      <c r="L8095" s="23" t="s">
        <v>9538</v>
      </c>
      <c r="M8095" s="23">
        <f>YEAR(Tabla2[[#This Row],[Fecha de creación]])</f>
        <v>2022</v>
      </c>
      <c r="N8095" s="23">
        <f>MONTH(Tabla2[[#This Row],[Fecha de creación]])</f>
        <v>4</v>
      </c>
    </row>
    <row r="8096" spans="1:14" x14ac:dyDescent="0.25">
      <c r="A8096" s="26">
        <v>44677.629108796296</v>
      </c>
      <c r="B8096" s="23" t="s">
        <v>56</v>
      </c>
      <c r="C8096" s="23" t="s">
        <v>10361</v>
      </c>
      <c r="D8096" s="23" t="s">
        <v>7351</v>
      </c>
      <c r="E8096" s="23" t="s">
        <v>1</v>
      </c>
      <c r="F8096" s="23" t="s">
        <v>7</v>
      </c>
      <c r="G8096" s="23" t="s">
        <v>3</v>
      </c>
      <c r="H8096" s="2" t="s">
        <v>8459</v>
      </c>
      <c r="I8096" s="23" t="s">
        <v>7342</v>
      </c>
      <c r="J8096" s="23" t="s">
        <v>958</v>
      </c>
      <c r="K8096" s="23" t="s">
        <v>9712</v>
      </c>
      <c r="L8096" s="23" t="s">
        <v>9539</v>
      </c>
      <c r="M8096" s="23">
        <f>YEAR(Tabla2[[#This Row],[Fecha de creación]])</f>
        <v>2022</v>
      </c>
      <c r="N8096" s="23">
        <f>MONTH(Tabla2[[#This Row],[Fecha de creación]])</f>
        <v>4</v>
      </c>
    </row>
    <row r="8097" spans="1:14" x14ac:dyDescent="0.25">
      <c r="A8097" s="26">
        <v>44677.632951388892</v>
      </c>
      <c r="B8097" s="23" t="s">
        <v>189</v>
      </c>
      <c r="C8097" s="23" t="s">
        <v>10362</v>
      </c>
      <c r="D8097" s="23" t="s">
        <v>4002</v>
      </c>
      <c r="E8097" s="23" t="s">
        <v>1</v>
      </c>
      <c r="F8097" s="23" t="s">
        <v>2</v>
      </c>
      <c r="G8097" s="23" t="s">
        <v>1551</v>
      </c>
      <c r="H8097" s="2" t="s">
        <v>7737</v>
      </c>
      <c r="I8097" s="23" t="s">
        <v>7205</v>
      </c>
      <c r="J8097" s="23" t="s">
        <v>958</v>
      </c>
      <c r="K8097" s="23" t="s">
        <v>9712</v>
      </c>
      <c r="L8097" s="23" t="s">
        <v>9539</v>
      </c>
      <c r="M8097" s="23">
        <f>YEAR(Tabla2[[#This Row],[Fecha de creación]])</f>
        <v>2022</v>
      </c>
      <c r="N8097" s="23">
        <f>MONTH(Tabla2[[#This Row],[Fecha de creación]])</f>
        <v>4</v>
      </c>
    </row>
    <row r="8098" spans="1:14" x14ac:dyDescent="0.25">
      <c r="A8098" s="26">
        <v>44677.652418981481</v>
      </c>
      <c r="B8098" s="23" t="s">
        <v>19</v>
      </c>
      <c r="C8098" s="23" t="s">
        <v>10363</v>
      </c>
      <c r="D8098" s="23" t="s">
        <v>10364</v>
      </c>
      <c r="E8098" s="23" t="s">
        <v>1</v>
      </c>
      <c r="F8098" s="23" t="s">
        <v>7</v>
      </c>
      <c r="G8098" s="23" t="s">
        <v>975</v>
      </c>
      <c r="H8098" s="2" t="s">
        <v>7730</v>
      </c>
      <c r="I8098" s="23" t="s">
        <v>10079</v>
      </c>
      <c r="J8098" s="23"/>
      <c r="K8098" s="23" t="s">
        <v>9712</v>
      </c>
      <c r="L8098" s="23" t="s">
        <v>9538</v>
      </c>
      <c r="M8098" s="23">
        <f>YEAR(Tabla2[[#This Row],[Fecha de creación]])</f>
        <v>2022</v>
      </c>
      <c r="N8098" s="23">
        <f>MONTH(Tabla2[[#This Row],[Fecha de creación]])</f>
        <v>4</v>
      </c>
    </row>
    <row r="8099" spans="1:14" x14ac:dyDescent="0.25">
      <c r="A8099" s="26">
        <v>44677.655509259261</v>
      </c>
      <c r="B8099" s="23" t="s">
        <v>0</v>
      </c>
      <c r="C8099" s="23" t="s">
        <v>10365</v>
      </c>
      <c r="D8099" s="23" t="s">
        <v>10327</v>
      </c>
      <c r="E8099" s="23" t="s">
        <v>1</v>
      </c>
      <c r="F8099" s="23" t="s">
        <v>7</v>
      </c>
      <c r="G8099" s="23" t="s">
        <v>975</v>
      </c>
      <c r="H8099" s="2" t="s">
        <v>7730</v>
      </c>
      <c r="I8099" s="23" t="s">
        <v>7680</v>
      </c>
      <c r="J8099" s="23" t="s">
        <v>59</v>
      </c>
      <c r="K8099" s="23" t="s">
        <v>9712</v>
      </c>
      <c r="L8099" s="23" t="s">
        <v>9538</v>
      </c>
      <c r="M8099" s="23">
        <f>YEAR(Tabla2[[#This Row],[Fecha de creación]])</f>
        <v>2022</v>
      </c>
      <c r="N8099" s="23">
        <f>MONTH(Tabla2[[#This Row],[Fecha de creación]])</f>
        <v>4</v>
      </c>
    </row>
    <row r="8100" spans="1:14" x14ac:dyDescent="0.25">
      <c r="A8100" s="26">
        <v>44677.696400462963</v>
      </c>
      <c r="B8100" s="23" t="s">
        <v>0</v>
      </c>
      <c r="C8100" s="23" t="s">
        <v>10366</v>
      </c>
      <c r="D8100" s="23" t="s">
        <v>7882</v>
      </c>
      <c r="E8100" s="23" t="s">
        <v>1</v>
      </c>
      <c r="F8100" s="23" t="s">
        <v>7</v>
      </c>
      <c r="G8100" s="23" t="s">
        <v>975</v>
      </c>
      <c r="H8100" s="2" t="s">
        <v>7722</v>
      </c>
      <c r="I8100" s="23" t="s">
        <v>7680</v>
      </c>
      <c r="J8100" s="23" t="s">
        <v>59</v>
      </c>
      <c r="K8100" s="23" t="s">
        <v>9712</v>
      </c>
      <c r="L8100" s="23" t="s">
        <v>9538</v>
      </c>
      <c r="M8100" s="23">
        <f>YEAR(Tabla2[[#This Row],[Fecha de creación]])</f>
        <v>2022</v>
      </c>
      <c r="N8100" s="23">
        <f>MONTH(Tabla2[[#This Row],[Fecha de creación]])</f>
        <v>4</v>
      </c>
    </row>
    <row r="8101" spans="1:14" x14ac:dyDescent="0.25">
      <c r="A8101" s="26">
        <v>44677.707870370374</v>
      </c>
      <c r="B8101" s="23" t="s">
        <v>0</v>
      </c>
      <c r="C8101" s="23" t="s">
        <v>10367</v>
      </c>
      <c r="D8101" s="23" t="s">
        <v>982</v>
      </c>
      <c r="E8101" s="23" t="s">
        <v>1</v>
      </c>
      <c r="F8101" s="23" t="s">
        <v>22</v>
      </c>
      <c r="G8101" s="23" t="s">
        <v>975</v>
      </c>
      <c r="H8101" s="2" t="s">
        <v>8893</v>
      </c>
      <c r="I8101" s="23" t="s">
        <v>7680</v>
      </c>
      <c r="J8101" s="23" t="s">
        <v>59</v>
      </c>
      <c r="K8101" s="23" t="s">
        <v>9712</v>
      </c>
      <c r="L8101" s="23" t="s">
        <v>9538</v>
      </c>
      <c r="M8101" s="23">
        <f>YEAR(Tabla2[[#This Row],[Fecha de creación]])</f>
        <v>2022</v>
      </c>
      <c r="N8101" s="23">
        <f>MONTH(Tabla2[[#This Row],[Fecha de creación]])</f>
        <v>4</v>
      </c>
    </row>
    <row r="8102" spans="1:14" x14ac:dyDescent="0.25">
      <c r="A8102" s="26">
        <v>44677.71297453704</v>
      </c>
      <c r="B8102" s="23" t="s">
        <v>100</v>
      </c>
      <c r="C8102" s="23" t="s">
        <v>10368</v>
      </c>
      <c r="D8102" s="23" t="s">
        <v>8539</v>
      </c>
      <c r="E8102" s="23" t="s">
        <v>1</v>
      </c>
      <c r="F8102" s="23" t="s">
        <v>7</v>
      </c>
      <c r="G8102" s="23" t="s">
        <v>3</v>
      </c>
      <c r="I8102" s="23" t="s">
        <v>7966</v>
      </c>
      <c r="J8102" s="23" t="s">
        <v>59</v>
      </c>
      <c r="K8102" s="23" t="s">
        <v>9712</v>
      </c>
      <c r="L8102" s="23" t="s">
        <v>9539</v>
      </c>
      <c r="M8102" s="23">
        <f>YEAR(Tabla2[[#This Row],[Fecha de creación]])</f>
        <v>2022</v>
      </c>
      <c r="N8102" s="23">
        <f>MONTH(Tabla2[[#This Row],[Fecha de creación]])</f>
        <v>4</v>
      </c>
    </row>
    <row r="8103" spans="1:14" x14ac:dyDescent="0.25">
      <c r="A8103" s="26">
        <v>44677.713171296295</v>
      </c>
      <c r="B8103" s="23" t="s">
        <v>0</v>
      </c>
      <c r="C8103" s="23" t="s">
        <v>10369</v>
      </c>
      <c r="D8103" s="23" t="s">
        <v>982</v>
      </c>
      <c r="E8103" s="23" t="s">
        <v>1</v>
      </c>
      <c r="F8103" s="23" t="s">
        <v>22</v>
      </c>
      <c r="G8103" s="23" t="s">
        <v>975</v>
      </c>
      <c r="H8103" s="2" t="s">
        <v>8893</v>
      </c>
      <c r="I8103" s="23" t="s">
        <v>9483</v>
      </c>
      <c r="J8103" s="23"/>
      <c r="K8103" s="23" t="s">
        <v>9712</v>
      </c>
      <c r="L8103" s="23" t="s">
        <v>9538</v>
      </c>
      <c r="M8103" s="23">
        <f>YEAR(Tabla2[[#This Row],[Fecha de creación]])</f>
        <v>2022</v>
      </c>
      <c r="N8103" s="23">
        <f>MONTH(Tabla2[[#This Row],[Fecha de creación]])</f>
        <v>4</v>
      </c>
    </row>
    <row r="8104" spans="1:14" x14ac:dyDescent="0.25">
      <c r="A8104" s="26">
        <v>44677.714594907404</v>
      </c>
      <c r="B8104" s="23" t="s">
        <v>100</v>
      </c>
      <c r="C8104" s="23" t="s">
        <v>10370</v>
      </c>
      <c r="D8104" s="23" t="s">
        <v>8539</v>
      </c>
      <c r="E8104" s="23" t="s">
        <v>1</v>
      </c>
      <c r="F8104" s="23" t="s">
        <v>7</v>
      </c>
      <c r="G8104" s="23" t="s">
        <v>975</v>
      </c>
      <c r="H8104" s="2" t="s">
        <v>7731</v>
      </c>
      <c r="I8104" s="23" t="s">
        <v>7966</v>
      </c>
      <c r="J8104" s="23" t="s">
        <v>59</v>
      </c>
      <c r="K8104" s="23" t="s">
        <v>9712</v>
      </c>
      <c r="L8104" s="23" t="s">
        <v>9538</v>
      </c>
      <c r="M8104" s="23">
        <f>YEAR(Tabla2[[#This Row],[Fecha de creación]])</f>
        <v>2022</v>
      </c>
      <c r="N8104" s="23">
        <f>MONTH(Tabla2[[#This Row],[Fecha de creación]])</f>
        <v>4</v>
      </c>
    </row>
    <row r="8105" spans="1:14" x14ac:dyDescent="0.25">
      <c r="A8105" s="26">
        <v>44677.715243055558</v>
      </c>
      <c r="B8105" s="23" t="s">
        <v>0</v>
      </c>
      <c r="C8105" s="23" t="s">
        <v>10371</v>
      </c>
      <c r="D8105" s="23" t="s">
        <v>10372</v>
      </c>
      <c r="E8105" s="23" t="s">
        <v>1</v>
      </c>
      <c r="F8105" s="23" t="s">
        <v>7</v>
      </c>
      <c r="G8105" s="23" t="s">
        <v>975</v>
      </c>
      <c r="H8105" s="2" t="s">
        <v>8535</v>
      </c>
      <c r="I8105" s="23" t="s">
        <v>9483</v>
      </c>
      <c r="J8105" s="23"/>
      <c r="K8105" s="23" t="s">
        <v>9712</v>
      </c>
      <c r="L8105" s="23" t="s">
        <v>9538</v>
      </c>
      <c r="M8105" s="23">
        <f>YEAR(Tabla2[[#This Row],[Fecha de creación]])</f>
        <v>2022</v>
      </c>
      <c r="N8105" s="23">
        <f>MONTH(Tabla2[[#This Row],[Fecha de creación]])</f>
        <v>4</v>
      </c>
    </row>
    <row r="8106" spans="1:14" x14ac:dyDescent="0.25">
      <c r="A8106" s="26">
        <v>44677.725046296298</v>
      </c>
      <c r="B8106" s="23" t="s">
        <v>100</v>
      </c>
      <c r="C8106" s="23" t="s">
        <v>10373</v>
      </c>
      <c r="D8106" s="23" t="s">
        <v>10374</v>
      </c>
      <c r="E8106" s="23" t="s">
        <v>1</v>
      </c>
      <c r="F8106" s="23" t="s">
        <v>7</v>
      </c>
      <c r="G8106" s="23" t="s">
        <v>975</v>
      </c>
      <c r="H8106" s="2" t="s">
        <v>8535</v>
      </c>
      <c r="I8106" s="23" t="s">
        <v>7966</v>
      </c>
      <c r="J8106" s="23" t="s">
        <v>59</v>
      </c>
      <c r="K8106" s="23" t="s">
        <v>9712</v>
      </c>
      <c r="L8106" s="23" t="s">
        <v>9538</v>
      </c>
      <c r="M8106" s="23">
        <f>YEAR(Tabla2[[#This Row],[Fecha de creación]])</f>
        <v>2022</v>
      </c>
      <c r="N8106" s="23">
        <f>MONTH(Tabla2[[#This Row],[Fecha de creación]])</f>
        <v>4</v>
      </c>
    </row>
    <row r="8107" spans="1:14" x14ac:dyDescent="0.25">
      <c r="A8107" s="26">
        <v>44677.737604166665</v>
      </c>
      <c r="B8107" s="23" t="s">
        <v>189</v>
      </c>
      <c r="C8107" s="23" t="s">
        <v>10375</v>
      </c>
      <c r="D8107" s="23" t="s">
        <v>4281</v>
      </c>
      <c r="E8107" s="23" t="s">
        <v>1</v>
      </c>
      <c r="F8107" s="23" t="s">
        <v>7</v>
      </c>
      <c r="G8107" s="23" t="s">
        <v>975</v>
      </c>
      <c r="H8107" s="2" t="s">
        <v>7722</v>
      </c>
      <c r="I8107" s="23" t="s">
        <v>7338</v>
      </c>
      <c r="J8107" s="23" t="s">
        <v>59</v>
      </c>
      <c r="K8107" s="23" t="s">
        <v>9712</v>
      </c>
      <c r="L8107" s="23" t="s">
        <v>9538</v>
      </c>
      <c r="M8107" s="23">
        <f>YEAR(Tabla2[[#This Row],[Fecha de creación]])</f>
        <v>2022</v>
      </c>
      <c r="N8107" s="23">
        <f>MONTH(Tabla2[[#This Row],[Fecha de creación]])</f>
        <v>4</v>
      </c>
    </row>
    <row r="8108" spans="1:14" x14ac:dyDescent="0.25">
      <c r="A8108" s="26">
        <v>44678.388159722221</v>
      </c>
      <c r="B8108" s="23" t="s">
        <v>19</v>
      </c>
      <c r="C8108" s="23" t="s">
        <v>10376</v>
      </c>
      <c r="D8108" s="23" t="s">
        <v>10377</v>
      </c>
      <c r="E8108" s="23" t="s">
        <v>1</v>
      </c>
      <c r="F8108" s="23" t="s">
        <v>7</v>
      </c>
      <c r="G8108" s="23" t="s">
        <v>3</v>
      </c>
      <c r="H8108" s="2" t="s">
        <v>7743</v>
      </c>
      <c r="I8108" s="23" t="s">
        <v>10079</v>
      </c>
      <c r="J8108" s="23"/>
      <c r="K8108" s="23" t="s">
        <v>9712</v>
      </c>
      <c r="L8108" s="23" t="s">
        <v>9539</v>
      </c>
      <c r="M8108" s="23">
        <f>YEAR(Tabla2[[#This Row],[Fecha de creación]])</f>
        <v>2022</v>
      </c>
      <c r="N8108" s="23">
        <f>MONTH(Tabla2[[#This Row],[Fecha de creación]])</f>
        <v>4</v>
      </c>
    </row>
    <row r="8109" spans="1:14" x14ac:dyDescent="0.25">
      <c r="A8109" s="26">
        <v>44678.403460648151</v>
      </c>
      <c r="B8109" s="23" t="s">
        <v>19</v>
      </c>
      <c r="C8109" s="23" t="s">
        <v>10378</v>
      </c>
      <c r="D8109" s="23" t="s">
        <v>10379</v>
      </c>
      <c r="E8109" s="23" t="s">
        <v>1</v>
      </c>
      <c r="F8109" s="23" t="s">
        <v>7</v>
      </c>
      <c r="G8109" s="23" t="s">
        <v>975</v>
      </c>
      <c r="H8109" s="2" t="s">
        <v>8559</v>
      </c>
      <c r="I8109" s="23" t="s">
        <v>10079</v>
      </c>
      <c r="J8109" s="23"/>
      <c r="K8109" s="23" t="s">
        <v>9712</v>
      </c>
      <c r="L8109" s="23" t="s">
        <v>9538</v>
      </c>
      <c r="M8109" s="23">
        <f>YEAR(Tabla2[[#This Row],[Fecha de creación]])</f>
        <v>2022</v>
      </c>
      <c r="N8109" s="23">
        <f>MONTH(Tabla2[[#This Row],[Fecha de creación]])</f>
        <v>4</v>
      </c>
    </row>
    <row r="8110" spans="1:14" x14ac:dyDescent="0.25">
      <c r="A8110" s="26">
        <v>44678.421215277776</v>
      </c>
      <c r="B8110" s="23" t="s">
        <v>19</v>
      </c>
      <c r="C8110" s="23" t="s">
        <v>10380</v>
      </c>
      <c r="D8110" s="23" t="s">
        <v>10381</v>
      </c>
      <c r="E8110" s="23" t="s">
        <v>1</v>
      </c>
      <c r="F8110" s="23" t="s">
        <v>7</v>
      </c>
      <c r="G8110" s="23" t="s">
        <v>975</v>
      </c>
      <c r="H8110" s="2" t="s">
        <v>8459</v>
      </c>
      <c r="I8110" s="23" t="s">
        <v>10079</v>
      </c>
      <c r="J8110" s="23"/>
      <c r="K8110" s="23" t="s">
        <v>9712</v>
      </c>
      <c r="L8110" s="23" t="s">
        <v>9538</v>
      </c>
      <c r="M8110" s="23">
        <f>YEAR(Tabla2[[#This Row],[Fecha de creación]])</f>
        <v>2022</v>
      </c>
      <c r="N8110" s="23">
        <f>MONTH(Tabla2[[#This Row],[Fecha de creación]])</f>
        <v>4</v>
      </c>
    </row>
    <row r="8111" spans="1:14" x14ac:dyDescent="0.25">
      <c r="A8111" s="26">
        <v>44678.427951388891</v>
      </c>
      <c r="B8111" s="23" t="s">
        <v>189</v>
      </c>
      <c r="C8111" s="23" t="s">
        <v>10382</v>
      </c>
      <c r="D8111" s="23" t="s">
        <v>7096</v>
      </c>
      <c r="E8111" s="23" t="s">
        <v>1</v>
      </c>
      <c r="F8111" s="23" t="s">
        <v>7</v>
      </c>
      <c r="G8111" s="23" t="s">
        <v>975</v>
      </c>
      <c r="H8111" s="2" t="s">
        <v>7722</v>
      </c>
      <c r="I8111" s="23" t="s">
        <v>4486</v>
      </c>
      <c r="J8111" s="23" t="s">
        <v>59</v>
      </c>
      <c r="K8111" s="23" t="s">
        <v>9712</v>
      </c>
      <c r="L8111" s="23" t="s">
        <v>9538</v>
      </c>
      <c r="M8111" s="23">
        <f>YEAR(Tabla2[[#This Row],[Fecha de creación]])</f>
        <v>2022</v>
      </c>
      <c r="N8111" s="23">
        <f>MONTH(Tabla2[[#This Row],[Fecha de creación]])</f>
        <v>4</v>
      </c>
    </row>
    <row r="8112" spans="1:14" x14ac:dyDescent="0.25">
      <c r="A8112" s="26">
        <v>44678.443518518521</v>
      </c>
      <c r="B8112" s="23" t="s">
        <v>189</v>
      </c>
      <c r="C8112" s="23" t="s">
        <v>10383</v>
      </c>
      <c r="D8112" s="23" t="s">
        <v>4281</v>
      </c>
      <c r="E8112" s="23" t="s">
        <v>1</v>
      </c>
      <c r="F8112" s="23" t="s">
        <v>7</v>
      </c>
      <c r="G8112" s="23" t="s">
        <v>975</v>
      </c>
      <c r="H8112" s="2" t="s">
        <v>7722</v>
      </c>
      <c r="I8112" s="23" t="s">
        <v>7338</v>
      </c>
      <c r="J8112" s="23" t="s">
        <v>59</v>
      </c>
      <c r="K8112" s="23" t="s">
        <v>9712</v>
      </c>
      <c r="L8112" s="23" t="s">
        <v>9538</v>
      </c>
      <c r="M8112" s="23">
        <f>YEAR(Tabla2[[#This Row],[Fecha de creación]])</f>
        <v>2022</v>
      </c>
      <c r="N8112" s="23">
        <f>MONTH(Tabla2[[#This Row],[Fecha de creación]])</f>
        <v>4</v>
      </c>
    </row>
    <row r="8113" spans="1:14" x14ac:dyDescent="0.25">
      <c r="A8113" s="26">
        <v>44678.475844907407</v>
      </c>
      <c r="B8113" s="23" t="s">
        <v>189</v>
      </c>
      <c r="C8113" s="23" t="s">
        <v>10384</v>
      </c>
      <c r="D8113" s="23" t="s">
        <v>10385</v>
      </c>
      <c r="E8113" s="23" t="s">
        <v>1</v>
      </c>
      <c r="F8113" s="23" t="s">
        <v>22</v>
      </c>
      <c r="G8113" s="23" t="s">
        <v>3</v>
      </c>
      <c r="H8113" s="2" t="s">
        <v>7764</v>
      </c>
      <c r="I8113" s="23" t="s">
        <v>4486</v>
      </c>
      <c r="J8113" s="23" t="s">
        <v>958</v>
      </c>
      <c r="K8113" s="23" t="s">
        <v>9712</v>
      </c>
      <c r="L8113" s="23" t="s">
        <v>9539</v>
      </c>
      <c r="M8113" s="23">
        <f>YEAR(Tabla2[[#This Row],[Fecha de creación]])</f>
        <v>2022</v>
      </c>
      <c r="N8113" s="23">
        <f>MONTH(Tabla2[[#This Row],[Fecha de creación]])</f>
        <v>4</v>
      </c>
    </row>
    <row r="8114" spans="1:14" x14ac:dyDescent="0.25">
      <c r="A8114" s="26">
        <v>44678.480173611111</v>
      </c>
      <c r="B8114" s="23" t="s">
        <v>56</v>
      </c>
      <c r="C8114" s="23" t="s">
        <v>10386</v>
      </c>
      <c r="D8114" s="23" t="s">
        <v>36</v>
      </c>
      <c r="E8114" s="23" t="s">
        <v>1</v>
      </c>
      <c r="F8114" s="23" t="s">
        <v>7</v>
      </c>
      <c r="G8114" s="23" t="s">
        <v>975</v>
      </c>
      <c r="H8114" s="2" t="s">
        <v>7731</v>
      </c>
      <c r="I8114" s="23" t="s">
        <v>4517</v>
      </c>
      <c r="J8114" s="23" t="s">
        <v>59</v>
      </c>
      <c r="K8114" s="23" t="s">
        <v>9712</v>
      </c>
      <c r="L8114" s="23" t="s">
        <v>9538</v>
      </c>
      <c r="M8114" s="23">
        <f>YEAR(Tabla2[[#This Row],[Fecha de creación]])</f>
        <v>2022</v>
      </c>
      <c r="N8114" s="23">
        <f>MONTH(Tabla2[[#This Row],[Fecha de creación]])</f>
        <v>4</v>
      </c>
    </row>
    <row r="8115" spans="1:14" x14ac:dyDescent="0.25">
      <c r="A8115" s="26">
        <v>44678.486145833333</v>
      </c>
      <c r="B8115" s="23" t="s">
        <v>19</v>
      </c>
      <c r="C8115" s="23" t="s">
        <v>10387</v>
      </c>
      <c r="D8115" s="23" t="s">
        <v>10388</v>
      </c>
      <c r="E8115" s="23" t="s">
        <v>1</v>
      </c>
      <c r="F8115" s="23" t="s">
        <v>7</v>
      </c>
      <c r="G8115" s="23" t="s">
        <v>3</v>
      </c>
      <c r="H8115" s="2" t="s">
        <v>7745</v>
      </c>
      <c r="I8115" s="23" t="s">
        <v>10079</v>
      </c>
      <c r="J8115" s="23"/>
      <c r="K8115" s="23" t="s">
        <v>9712</v>
      </c>
      <c r="L8115" s="23" t="s">
        <v>9539</v>
      </c>
      <c r="M8115" s="23">
        <f>YEAR(Tabla2[[#This Row],[Fecha de creación]])</f>
        <v>2022</v>
      </c>
      <c r="N8115" s="23">
        <f>MONTH(Tabla2[[#This Row],[Fecha de creación]])</f>
        <v>4</v>
      </c>
    </row>
    <row r="8116" spans="1:14" x14ac:dyDescent="0.25">
      <c r="A8116" s="26">
        <v>44678.491851851853</v>
      </c>
      <c r="B8116" s="23" t="s">
        <v>34</v>
      </c>
      <c r="C8116" s="23" t="s">
        <v>10389</v>
      </c>
      <c r="D8116" s="23" t="s">
        <v>10390</v>
      </c>
      <c r="E8116" s="23" t="s">
        <v>1</v>
      </c>
      <c r="F8116" s="23" t="s">
        <v>22</v>
      </c>
      <c r="G8116" s="23" t="s">
        <v>975</v>
      </c>
      <c r="I8116" s="23" t="s">
        <v>8907</v>
      </c>
      <c r="J8116" s="23" t="s">
        <v>59</v>
      </c>
      <c r="K8116" s="23" t="s">
        <v>9712</v>
      </c>
      <c r="L8116" s="23" t="s">
        <v>9538</v>
      </c>
      <c r="M8116" s="23">
        <f>YEAR(Tabla2[[#This Row],[Fecha de creación]])</f>
        <v>2022</v>
      </c>
      <c r="N8116" s="23">
        <f>MONTH(Tabla2[[#This Row],[Fecha de creación]])</f>
        <v>4</v>
      </c>
    </row>
    <row r="8117" spans="1:14" x14ac:dyDescent="0.25">
      <c r="A8117" s="26">
        <v>44678.495787037034</v>
      </c>
      <c r="B8117" s="23" t="s">
        <v>34</v>
      </c>
      <c r="C8117" s="23" t="s">
        <v>10391</v>
      </c>
      <c r="D8117" s="23" t="s">
        <v>9675</v>
      </c>
      <c r="E8117" s="23" t="s">
        <v>1</v>
      </c>
      <c r="F8117" s="23" t="s">
        <v>7</v>
      </c>
      <c r="G8117" s="23" t="s">
        <v>975</v>
      </c>
      <c r="H8117" s="2" t="s">
        <v>7730</v>
      </c>
      <c r="I8117" s="23" t="s">
        <v>8907</v>
      </c>
      <c r="J8117" s="23" t="s">
        <v>59</v>
      </c>
      <c r="K8117" s="23" t="s">
        <v>9712</v>
      </c>
      <c r="L8117" s="23" t="s">
        <v>9538</v>
      </c>
      <c r="M8117" s="23">
        <f>YEAR(Tabla2[[#This Row],[Fecha de creación]])</f>
        <v>2022</v>
      </c>
      <c r="N8117" s="23">
        <f>MONTH(Tabla2[[#This Row],[Fecha de creación]])</f>
        <v>4</v>
      </c>
    </row>
    <row r="8118" spans="1:14" x14ac:dyDescent="0.25">
      <c r="A8118" s="26">
        <v>44678.505046296297</v>
      </c>
      <c r="B8118" s="23" t="s">
        <v>34</v>
      </c>
      <c r="C8118" s="23" t="s">
        <v>10392</v>
      </c>
      <c r="D8118" s="23" t="s">
        <v>10393</v>
      </c>
      <c r="E8118" s="23" t="s">
        <v>1</v>
      </c>
      <c r="F8118" s="23" t="s">
        <v>7</v>
      </c>
      <c r="G8118" s="23" t="s">
        <v>975</v>
      </c>
      <c r="I8118" s="23" t="s">
        <v>8907</v>
      </c>
      <c r="J8118" s="23" t="s">
        <v>958</v>
      </c>
      <c r="K8118" s="23" t="s">
        <v>9712</v>
      </c>
      <c r="L8118" s="23" t="s">
        <v>9538</v>
      </c>
      <c r="M8118" s="23">
        <f>YEAR(Tabla2[[#This Row],[Fecha de creación]])</f>
        <v>2022</v>
      </c>
      <c r="N8118" s="23">
        <f>MONTH(Tabla2[[#This Row],[Fecha de creación]])</f>
        <v>4</v>
      </c>
    </row>
    <row r="8119" spans="1:14" x14ac:dyDescent="0.25">
      <c r="A8119" s="26">
        <v>44678.508368055554</v>
      </c>
      <c r="B8119" s="23" t="s">
        <v>34</v>
      </c>
      <c r="C8119" s="23" t="s">
        <v>10394</v>
      </c>
      <c r="D8119" s="23" t="s">
        <v>10395</v>
      </c>
      <c r="E8119" s="23" t="s">
        <v>1</v>
      </c>
      <c r="F8119" s="23" t="s">
        <v>7</v>
      </c>
      <c r="G8119" s="23" t="s">
        <v>975</v>
      </c>
      <c r="I8119" s="23" t="s">
        <v>8907</v>
      </c>
      <c r="J8119" s="23" t="s">
        <v>964</v>
      </c>
      <c r="K8119" s="23" t="s">
        <v>9712</v>
      </c>
      <c r="L8119" s="23" t="s">
        <v>9538</v>
      </c>
      <c r="M8119" s="23">
        <f>YEAR(Tabla2[[#This Row],[Fecha de creación]])</f>
        <v>2022</v>
      </c>
      <c r="N8119" s="23">
        <f>MONTH(Tabla2[[#This Row],[Fecha de creación]])</f>
        <v>4</v>
      </c>
    </row>
    <row r="8120" spans="1:14" x14ac:dyDescent="0.25">
      <c r="A8120" s="26">
        <v>44678.519270833334</v>
      </c>
      <c r="B8120" s="23" t="s">
        <v>0</v>
      </c>
      <c r="C8120" s="23" t="s">
        <v>10396</v>
      </c>
      <c r="D8120" s="23" t="s">
        <v>5471</v>
      </c>
      <c r="E8120" s="23" t="s">
        <v>1</v>
      </c>
      <c r="F8120" s="23" t="s">
        <v>7</v>
      </c>
      <c r="G8120" s="23" t="s">
        <v>1551</v>
      </c>
      <c r="H8120" s="2" t="s">
        <v>7733</v>
      </c>
      <c r="I8120" s="23" t="s">
        <v>9226</v>
      </c>
      <c r="J8120" s="23" t="s">
        <v>59</v>
      </c>
      <c r="K8120" s="23" t="s">
        <v>9712</v>
      </c>
      <c r="L8120" s="23" t="s">
        <v>9539</v>
      </c>
      <c r="M8120" s="23">
        <f>YEAR(Tabla2[[#This Row],[Fecha de creación]])</f>
        <v>2022</v>
      </c>
      <c r="N8120" s="23">
        <f>MONTH(Tabla2[[#This Row],[Fecha de creación]])</f>
        <v>4</v>
      </c>
    </row>
    <row r="8121" spans="1:14" x14ac:dyDescent="0.25">
      <c r="A8121" s="26">
        <v>44678.524027777778</v>
      </c>
      <c r="B8121" s="23" t="s">
        <v>0</v>
      </c>
      <c r="C8121" s="23" t="s">
        <v>10397</v>
      </c>
      <c r="D8121" s="23" t="s">
        <v>10398</v>
      </c>
      <c r="E8121" s="23" t="s">
        <v>1</v>
      </c>
      <c r="F8121" s="23" t="s">
        <v>7</v>
      </c>
      <c r="G8121" s="23" t="s">
        <v>1551</v>
      </c>
      <c r="H8121" s="2" t="s">
        <v>7733</v>
      </c>
      <c r="I8121" s="23" t="s">
        <v>9226</v>
      </c>
      <c r="J8121" s="23"/>
      <c r="K8121" s="23" t="s">
        <v>9712</v>
      </c>
      <c r="L8121" s="23" t="s">
        <v>9539</v>
      </c>
      <c r="M8121" s="23">
        <f>YEAR(Tabla2[[#This Row],[Fecha de creación]])</f>
        <v>2022</v>
      </c>
      <c r="N8121" s="23">
        <f>MONTH(Tabla2[[#This Row],[Fecha de creación]])</f>
        <v>4</v>
      </c>
    </row>
    <row r="8122" spans="1:14" x14ac:dyDescent="0.25">
      <c r="A8122" s="26">
        <v>44678.544502314813</v>
      </c>
      <c r="B8122" s="23" t="s">
        <v>100</v>
      </c>
      <c r="C8122" s="23" t="s">
        <v>10399</v>
      </c>
      <c r="D8122" s="23" t="s">
        <v>982</v>
      </c>
      <c r="E8122" s="23" t="s">
        <v>1</v>
      </c>
      <c r="F8122" s="23" t="s">
        <v>22</v>
      </c>
      <c r="G8122" s="23" t="s">
        <v>975</v>
      </c>
      <c r="H8122" s="2" t="s">
        <v>8893</v>
      </c>
      <c r="I8122" s="23" t="s">
        <v>7966</v>
      </c>
      <c r="J8122" s="23" t="s">
        <v>59</v>
      </c>
      <c r="K8122" s="23" t="s">
        <v>9712</v>
      </c>
      <c r="L8122" s="23" t="s">
        <v>9538</v>
      </c>
      <c r="M8122" s="23">
        <f>YEAR(Tabla2[[#This Row],[Fecha de creación]])</f>
        <v>2022</v>
      </c>
      <c r="N8122" s="23">
        <f>MONTH(Tabla2[[#This Row],[Fecha de creación]])</f>
        <v>4</v>
      </c>
    </row>
    <row r="8123" spans="1:14" x14ac:dyDescent="0.25">
      <c r="A8123" s="26">
        <v>44678.566168981481</v>
      </c>
      <c r="B8123" s="23" t="s">
        <v>0</v>
      </c>
      <c r="C8123" s="23" t="s">
        <v>10400</v>
      </c>
      <c r="D8123" s="23" t="s">
        <v>982</v>
      </c>
      <c r="E8123" s="23" t="s">
        <v>1</v>
      </c>
      <c r="F8123" s="23" t="s">
        <v>22</v>
      </c>
      <c r="G8123" s="23" t="s">
        <v>975</v>
      </c>
      <c r="H8123" s="2" t="s">
        <v>8893</v>
      </c>
      <c r="I8123" s="23" t="s">
        <v>9483</v>
      </c>
      <c r="J8123" s="23"/>
      <c r="K8123" s="23" t="s">
        <v>9712</v>
      </c>
      <c r="L8123" s="23" t="s">
        <v>9538</v>
      </c>
      <c r="M8123" s="23">
        <f>YEAR(Tabla2[[#This Row],[Fecha de creación]])</f>
        <v>2022</v>
      </c>
      <c r="N8123" s="23">
        <f>MONTH(Tabla2[[#This Row],[Fecha de creación]])</f>
        <v>4</v>
      </c>
    </row>
    <row r="8124" spans="1:14" x14ac:dyDescent="0.25">
      <c r="A8124" s="26">
        <v>44678.568159722221</v>
      </c>
      <c r="B8124" s="23" t="s">
        <v>100</v>
      </c>
      <c r="C8124" s="23" t="s">
        <v>10401</v>
      </c>
      <c r="D8124" s="23" t="s">
        <v>49</v>
      </c>
      <c r="E8124" s="23" t="s">
        <v>1</v>
      </c>
      <c r="F8124" s="23" t="s">
        <v>7</v>
      </c>
      <c r="G8124" s="23" t="s">
        <v>3</v>
      </c>
      <c r="H8124" s="2" t="s">
        <v>7745</v>
      </c>
      <c r="I8124" s="23" t="s">
        <v>9485</v>
      </c>
      <c r="J8124" s="23"/>
      <c r="K8124" s="23" t="s">
        <v>9712</v>
      </c>
      <c r="L8124" s="23" t="s">
        <v>9539</v>
      </c>
      <c r="M8124" s="23">
        <f>YEAR(Tabla2[[#This Row],[Fecha de creación]])</f>
        <v>2022</v>
      </c>
      <c r="N8124" s="23">
        <f>MONTH(Tabla2[[#This Row],[Fecha de creación]])</f>
        <v>4</v>
      </c>
    </row>
    <row r="8125" spans="1:14" x14ac:dyDescent="0.25">
      <c r="A8125" s="26">
        <v>44678.571319444447</v>
      </c>
      <c r="B8125" s="23" t="s">
        <v>189</v>
      </c>
      <c r="C8125" s="23" t="s">
        <v>10402</v>
      </c>
      <c r="D8125" s="23" t="s">
        <v>7834</v>
      </c>
      <c r="E8125" s="23" t="s">
        <v>1</v>
      </c>
      <c r="F8125" s="23" t="s">
        <v>22</v>
      </c>
      <c r="G8125" s="23" t="s">
        <v>975</v>
      </c>
      <c r="H8125" s="2" t="s">
        <v>7737</v>
      </c>
      <c r="I8125" s="23" t="s">
        <v>4486</v>
      </c>
      <c r="J8125" s="23" t="s">
        <v>59</v>
      </c>
      <c r="K8125" s="23" t="s">
        <v>9712</v>
      </c>
      <c r="L8125" s="23" t="s">
        <v>9538</v>
      </c>
      <c r="M8125" s="23">
        <f>YEAR(Tabla2[[#This Row],[Fecha de creación]])</f>
        <v>2022</v>
      </c>
      <c r="N8125" s="23">
        <f>MONTH(Tabla2[[#This Row],[Fecha de creación]])</f>
        <v>4</v>
      </c>
    </row>
    <row r="8126" spans="1:14" x14ac:dyDescent="0.25">
      <c r="A8126" s="26">
        <v>44678.579317129632</v>
      </c>
      <c r="B8126" s="23" t="s">
        <v>189</v>
      </c>
      <c r="C8126" s="23" t="s">
        <v>10403</v>
      </c>
      <c r="D8126" s="23" t="s">
        <v>7351</v>
      </c>
      <c r="E8126" s="23" t="s">
        <v>1</v>
      </c>
      <c r="F8126" s="23" t="s">
        <v>7</v>
      </c>
      <c r="G8126" s="23" t="s">
        <v>975</v>
      </c>
      <c r="H8126" s="2" t="s">
        <v>8459</v>
      </c>
      <c r="I8126" s="23" t="s">
        <v>7338</v>
      </c>
      <c r="J8126" s="23" t="s">
        <v>958</v>
      </c>
      <c r="K8126" s="23" t="s">
        <v>9712</v>
      </c>
      <c r="L8126" s="23" t="s">
        <v>9538</v>
      </c>
      <c r="M8126" s="23">
        <f>YEAR(Tabla2[[#This Row],[Fecha de creación]])</f>
        <v>2022</v>
      </c>
      <c r="N8126" s="23">
        <f>MONTH(Tabla2[[#This Row],[Fecha de creación]])</f>
        <v>4</v>
      </c>
    </row>
    <row r="8127" spans="1:14" x14ac:dyDescent="0.25">
      <c r="A8127" s="26">
        <v>44678.606747685182</v>
      </c>
      <c r="B8127" s="23" t="s">
        <v>19</v>
      </c>
      <c r="C8127" s="23" t="s">
        <v>10404</v>
      </c>
      <c r="D8127" s="23" t="s">
        <v>10405</v>
      </c>
      <c r="E8127" s="23" t="s">
        <v>1</v>
      </c>
      <c r="F8127" s="23" t="s">
        <v>7</v>
      </c>
      <c r="G8127" s="23" t="s">
        <v>975</v>
      </c>
      <c r="H8127" s="2" t="s">
        <v>8559</v>
      </c>
      <c r="I8127" s="23" t="s">
        <v>10079</v>
      </c>
      <c r="J8127" s="23"/>
      <c r="K8127" s="23" t="s">
        <v>9712</v>
      </c>
      <c r="L8127" s="23" t="s">
        <v>9538</v>
      </c>
      <c r="M8127" s="23">
        <f>YEAR(Tabla2[[#This Row],[Fecha de creación]])</f>
        <v>2022</v>
      </c>
      <c r="N8127" s="23">
        <f>MONTH(Tabla2[[#This Row],[Fecha de creación]])</f>
        <v>4</v>
      </c>
    </row>
    <row r="8128" spans="1:14" x14ac:dyDescent="0.25">
      <c r="A8128" s="26">
        <v>44678.612071759257</v>
      </c>
      <c r="B8128" s="23" t="s">
        <v>189</v>
      </c>
      <c r="C8128" s="23" t="s">
        <v>10406</v>
      </c>
      <c r="D8128" s="23" t="s">
        <v>7351</v>
      </c>
      <c r="E8128" s="23" t="s">
        <v>1</v>
      </c>
      <c r="F8128" s="23" t="s">
        <v>7</v>
      </c>
      <c r="G8128" s="23" t="s">
        <v>975</v>
      </c>
      <c r="H8128" s="2" t="s">
        <v>8459</v>
      </c>
      <c r="I8128" s="23" t="s">
        <v>7338</v>
      </c>
      <c r="J8128" s="23" t="s">
        <v>958</v>
      </c>
      <c r="K8128" s="23" t="s">
        <v>9712</v>
      </c>
      <c r="L8128" s="23" t="s">
        <v>9538</v>
      </c>
      <c r="M8128" s="23">
        <f>YEAR(Tabla2[[#This Row],[Fecha de creación]])</f>
        <v>2022</v>
      </c>
      <c r="N8128" s="23">
        <f>MONTH(Tabla2[[#This Row],[Fecha de creación]])</f>
        <v>4</v>
      </c>
    </row>
    <row r="8129" spans="1:14" x14ac:dyDescent="0.25">
      <c r="A8129" s="26">
        <v>44678.617754629631</v>
      </c>
      <c r="B8129" s="23" t="s">
        <v>34</v>
      </c>
      <c r="C8129" s="23" t="s">
        <v>10407</v>
      </c>
      <c r="D8129" s="23" t="s">
        <v>10408</v>
      </c>
      <c r="E8129" s="23" t="s">
        <v>1</v>
      </c>
      <c r="F8129" s="23" t="s">
        <v>7</v>
      </c>
      <c r="G8129" s="23" t="s">
        <v>975</v>
      </c>
      <c r="H8129" s="2" t="s">
        <v>8459</v>
      </c>
      <c r="I8129" s="23" t="s">
        <v>8907</v>
      </c>
      <c r="J8129" s="23" t="s">
        <v>958</v>
      </c>
      <c r="K8129" s="23" t="s">
        <v>9712</v>
      </c>
      <c r="L8129" s="23" t="s">
        <v>9538</v>
      </c>
      <c r="M8129" s="23">
        <f>YEAR(Tabla2[[#This Row],[Fecha de creación]])</f>
        <v>2022</v>
      </c>
      <c r="N8129" s="23">
        <f>MONTH(Tabla2[[#This Row],[Fecha de creación]])</f>
        <v>4</v>
      </c>
    </row>
    <row r="8130" spans="1:14" x14ac:dyDescent="0.25">
      <c r="A8130" s="26">
        <v>44678.619432870371</v>
      </c>
      <c r="B8130" s="23" t="s">
        <v>100</v>
      </c>
      <c r="C8130" s="23" t="s">
        <v>10409</v>
      </c>
      <c r="D8130" s="23" t="s">
        <v>10410</v>
      </c>
      <c r="E8130" s="23" t="s">
        <v>1</v>
      </c>
      <c r="F8130" s="23" t="s">
        <v>7</v>
      </c>
      <c r="G8130" s="23" t="s">
        <v>975</v>
      </c>
      <c r="H8130" s="2" t="s">
        <v>8535</v>
      </c>
      <c r="I8130" s="23" t="s">
        <v>9485</v>
      </c>
      <c r="J8130" s="23"/>
      <c r="K8130" s="23" t="s">
        <v>9712</v>
      </c>
      <c r="L8130" s="23" t="s">
        <v>9538</v>
      </c>
      <c r="M8130" s="23">
        <f>YEAR(Tabla2[[#This Row],[Fecha de creación]])</f>
        <v>2022</v>
      </c>
      <c r="N8130" s="23">
        <f>MONTH(Tabla2[[#This Row],[Fecha de creación]])</f>
        <v>4</v>
      </c>
    </row>
    <row r="8131" spans="1:14" x14ac:dyDescent="0.25">
      <c r="A8131" s="26">
        <v>44678.621006944442</v>
      </c>
      <c r="B8131" s="23" t="s">
        <v>34</v>
      </c>
      <c r="C8131" s="23" t="s">
        <v>10411</v>
      </c>
      <c r="D8131" s="23" t="s">
        <v>10412</v>
      </c>
      <c r="E8131" s="23" t="s">
        <v>1</v>
      </c>
      <c r="F8131" s="23" t="s">
        <v>22</v>
      </c>
      <c r="G8131" s="23" t="s">
        <v>975</v>
      </c>
      <c r="I8131" s="23" t="s">
        <v>8907</v>
      </c>
      <c r="J8131" s="23" t="s">
        <v>964</v>
      </c>
      <c r="K8131" s="23" t="s">
        <v>9712</v>
      </c>
      <c r="L8131" s="23" t="s">
        <v>9538</v>
      </c>
      <c r="M8131" s="23">
        <f>YEAR(Tabla2[[#This Row],[Fecha de creación]])</f>
        <v>2022</v>
      </c>
      <c r="N8131" s="23">
        <f>MONTH(Tabla2[[#This Row],[Fecha de creación]])</f>
        <v>4</v>
      </c>
    </row>
    <row r="8132" spans="1:14" x14ac:dyDescent="0.25">
      <c r="A8132" s="26">
        <v>44678.623877314814</v>
      </c>
      <c r="B8132" s="23" t="s">
        <v>0</v>
      </c>
      <c r="C8132" s="23" t="s">
        <v>10413</v>
      </c>
      <c r="D8132" s="23" t="s">
        <v>10414</v>
      </c>
      <c r="E8132" s="23" t="s">
        <v>1</v>
      </c>
      <c r="F8132" s="23" t="s">
        <v>7</v>
      </c>
      <c r="G8132" s="23" t="s">
        <v>3</v>
      </c>
      <c r="H8132" s="2" t="s">
        <v>7745</v>
      </c>
      <c r="I8132" s="23" t="s">
        <v>9483</v>
      </c>
      <c r="J8132" s="23"/>
      <c r="K8132" s="23" t="s">
        <v>9712</v>
      </c>
      <c r="L8132" s="23" t="s">
        <v>9539</v>
      </c>
      <c r="M8132" s="23">
        <f>YEAR(Tabla2[[#This Row],[Fecha de creación]])</f>
        <v>2022</v>
      </c>
      <c r="N8132" s="23">
        <f>MONTH(Tabla2[[#This Row],[Fecha de creación]])</f>
        <v>4</v>
      </c>
    </row>
    <row r="8133" spans="1:14" x14ac:dyDescent="0.25">
      <c r="A8133" s="26">
        <v>44678.626261574071</v>
      </c>
      <c r="B8133" s="23" t="s">
        <v>0</v>
      </c>
      <c r="C8133" s="23" t="s">
        <v>10415</v>
      </c>
      <c r="D8133" s="23" t="s">
        <v>982</v>
      </c>
      <c r="E8133" s="23" t="s">
        <v>1</v>
      </c>
      <c r="F8133" s="23" t="s">
        <v>22</v>
      </c>
      <c r="G8133" s="23" t="s">
        <v>975</v>
      </c>
      <c r="H8133" s="2" t="s">
        <v>8893</v>
      </c>
      <c r="I8133" s="23" t="s">
        <v>7680</v>
      </c>
      <c r="J8133" s="23" t="s">
        <v>59</v>
      </c>
      <c r="K8133" s="23" t="s">
        <v>9712</v>
      </c>
      <c r="L8133" s="23" t="s">
        <v>9538</v>
      </c>
      <c r="M8133" s="23">
        <f>YEAR(Tabla2[[#This Row],[Fecha de creación]])</f>
        <v>2022</v>
      </c>
      <c r="N8133" s="23">
        <f>MONTH(Tabla2[[#This Row],[Fecha de creación]])</f>
        <v>4</v>
      </c>
    </row>
    <row r="8134" spans="1:14" x14ac:dyDescent="0.25">
      <c r="A8134" s="26">
        <v>44678.635682870372</v>
      </c>
      <c r="B8134" s="23" t="s">
        <v>100</v>
      </c>
      <c r="C8134" s="23" t="s">
        <v>10416</v>
      </c>
      <c r="D8134" s="23" t="s">
        <v>10417</v>
      </c>
      <c r="E8134" s="23" t="s">
        <v>1</v>
      </c>
      <c r="F8134" s="23" t="s">
        <v>22</v>
      </c>
      <c r="G8134" s="23" t="s">
        <v>975</v>
      </c>
      <c r="H8134" s="2" t="s">
        <v>7731</v>
      </c>
      <c r="I8134" s="23" t="s">
        <v>9485</v>
      </c>
      <c r="J8134" s="23"/>
      <c r="K8134" s="23" t="s">
        <v>9712</v>
      </c>
      <c r="L8134" s="23" t="s">
        <v>9538</v>
      </c>
      <c r="M8134" s="23">
        <f>YEAR(Tabla2[[#This Row],[Fecha de creación]])</f>
        <v>2022</v>
      </c>
      <c r="N8134" s="23">
        <f>MONTH(Tabla2[[#This Row],[Fecha de creación]])</f>
        <v>4</v>
      </c>
    </row>
    <row r="8135" spans="1:14" x14ac:dyDescent="0.25">
      <c r="A8135" s="26">
        <v>44678.643912037034</v>
      </c>
      <c r="B8135" s="23" t="s">
        <v>0</v>
      </c>
      <c r="C8135" s="23" t="s">
        <v>10418</v>
      </c>
      <c r="D8135" s="23" t="s">
        <v>10312</v>
      </c>
      <c r="E8135" s="23" t="s">
        <v>1</v>
      </c>
      <c r="F8135" s="23" t="s">
        <v>7</v>
      </c>
      <c r="G8135" s="23" t="s">
        <v>975</v>
      </c>
      <c r="H8135" s="2" t="s">
        <v>7730</v>
      </c>
      <c r="I8135" s="23" t="s">
        <v>7680</v>
      </c>
      <c r="J8135" s="23" t="s">
        <v>59</v>
      </c>
      <c r="K8135" s="23" t="s">
        <v>9712</v>
      </c>
      <c r="L8135" s="23" t="s">
        <v>9538</v>
      </c>
      <c r="M8135" s="23">
        <f>YEAR(Tabla2[[#This Row],[Fecha de creación]])</f>
        <v>2022</v>
      </c>
      <c r="N8135" s="23">
        <f>MONTH(Tabla2[[#This Row],[Fecha de creación]])</f>
        <v>4</v>
      </c>
    </row>
    <row r="8136" spans="1:14" x14ac:dyDescent="0.25">
      <c r="A8136" s="26">
        <v>44678.647094907406</v>
      </c>
      <c r="B8136" s="23" t="s">
        <v>189</v>
      </c>
      <c r="C8136" s="23" t="s">
        <v>10419</v>
      </c>
      <c r="D8136" s="23" t="s">
        <v>7351</v>
      </c>
      <c r="E8136" s="23" t="s">
        <v>1</v>
      </c>
      <c r="F8136" s="23" t="s">
        <v>7</v>
      </c>
      <c r="G8136" s="23" t="s">
        <v>975</v>
      </c>
      <c r="H8136" s="2" t="s">
        <v>8459</v>
      </c>
      <c r="I8136" s="23" t="s">
        <v>7338</v>
      </c>
      <c r="J8136" s="23" t="s">
        <v>958</v>
      </c>
      <c r="K8136" s="23" t="s">
        <v>9712</v>
      </c>
      <c r="L8136" s="23" t="s">
        <v>9538</v>
      </c>
      <c r="M8136" s="23">
        <f>YEAR(Tabla2[[#This Row],[Fecha de creación]])</f>
        <v>2022</v>
      </c>
      <c r="N8136" s="23">
        <f>MONTH(Tabla2[[#This Row],[Fecha de creación]])</f>
        <v>4</v>
      </c>
    </row>
    <row r="8137" spans="1:14" x14ac:dyDescent="0.25">
      <c r="A8137" s="26">
        <v>44678.647662037038</v>
      </c>
      <c r="B8137" s="23" t="s">
        <v>19</v>
      </c>
      <c r="C8137" s="23" t="s">
        <v>10420</v>
      </c>
      <c r="D8137" s="23" t="s">
        <v>10421</v>
      </c>
      <c r="E8137" s="23" t="s">
        <v>1</v>
      </c>
      <c r="F8137" s="23" t="s">
        <v>7</v>
      </c>
      <c r="G8137" s="23" t="s">
        <v>975</v>
      </c>
      <c r="H8137" s="2" t="s">
        <v>7744</v>
      </c>
      <c r="I8137" s="23" t="s">
        <v>10079</v>
      </c>
      <c r="J8137" s="23"/>
      <c r="K8137" s="23" t="s">
        <v>9712</v>
      </c>
      <c r="L8137" s="23" t="s">
        <v>9538</v>
      </c>
      <c r="M8137" s="23">
        <f>YEAR(Tabla2[[#This Row],[Fecha de creación]])</f>
        <v>2022</v>
      </c>
      <c r="N8137" s="23">
        <f>MONTH(Tabla2[[#This Row],[Fecha de creación]])</f>
        <v>4</v>
      </c>
    </row>
    <row r="8138" spans="1:14" x14ac:dyDescent="0.25">
      <c r="A8138" s="26">
        <v>44678.652002314811</v>
      </c>
      <c r="B8138" s="23" t="s">
        <v>0</v>
      </c>
      <c r="C8138" s="23" t="s">
        <v>10422</v>
      </c>
      <c r="D8138" s="23" t="s">
        <v>10374</v>
      </c>
      <c r="E8138" s="23" t="s">
        <v>1</v>
      </c>
      <c r="F8138" s="23" t="s">
        <v>7</v>
      </c>
      <c r="G8138" s="23" t="s">
        <v>975</v>
      </c>
      <c r="H8138" s="2" t="s">
        <v>7722</v>
      </c>
      <c r="I8138" s="23" t="s">
        <v>7680</v>
      </c>
      <c r="J8138" s="23" t="s">
        <v>59</v>
      </c>
      <c r="K8138" s="23" t="s">
        <v>9712</v>
      </c>
      <c r="L8138" s="23" t="s">
        <v>9538</v>
      </c>
      <c r="M8138" s="23">
        <f>YEAR(Tabla2[[#This Row],[Fecha de creación]])</f>
        <v>2022</v>
      </c>
      <c r="N8138" s="23">
        <f>MONTH(Tabla2[[#This Row],[Fecha de creación]])</f>
        <v>4</v>
      </c>
    </row>
    <row r="8139" spans="1:14" x14ac:dyDescent="0.25">
      <c r="A8139" s="26">
        <v>44678.658263888887</v>
      </c>
      <c r="B8139" s="23" t="s">
        <v>0</v>
      </c>
      <c r="C8139" s="23" t="s">
        <v>10423</v>
      </c>
      <c r="D8139" s="23" t="s">
        <v>10327</v>
      </c>
      <c r="E8139" s="23" t="s">
        <v>1</v>
      </c>
      <c r="F8139" s="23" t="s">
        <v>7</v>
      </c>
      <c r="G8139" s="23" t="s">
        <v>975</v>
      </c>
      <c r="H8139" s="2" t="s">
        <v>7730</v>
      </c>
      <c r="I8139" s="23" t="s">
        <v>7680</v>
      </c>
      <c r="J8139" s="23" t="s">
        <v>59</v>
      </c>
      <c r="K8139" s="23" t="s">
        <v>9712</v>
      </c>
      <c r="L8139" s="23" t="s">
        <v>9538</v>
      </c>
      <c r="M8139" s="23">
        <f>YEAR(Tabla2[[#This Row],[Fecha de creación]])</f>
        <v>2022</v>
      </c>
      <c r="N8139" s="23">
        <f>MONTH(Tabla2[[#This Row],[Fecha de creación]])</f>
        <v>4</v>
      </c>
    </row>
    <row r="8140" spans="1:14" x14ac:dyDescent="0.25">
      <c r="A8140" s="26">
        <v>44678.670416666668</v>
      </c>
      <c r="B8140" s="23" t="s">
        <v>0</v>
      </c>
      <c r="C8140" s="23" t="s">
        <v>10424</v>
      </c>
      <c r="D8140" s="23" t="s">
        <v>982</v>
      </c>
      <c r="E8140" s="23" t="s">
        <v>1</v>
      </c>
      <c r="F8140" s="23" t="s">
        <v>22</v>
      </c>
      <c r="G8140" s="23" t="s">
        <v>975</v>
      </c>
      <c r="H8140" s="2" t="s">
        <v>8893</v>
      </c>
      <c r="I8140" s="23" t="s">
        <v>7680</v>
      </c>
      <c r="J8140" s="23" t="s">
        <v>59</v>
      </c>
      <c r="K8140" s="23" t="s">
        <v>9712</v>
      </c>
      <c r="L8140" s="23" t="s">
        <v>9538</v>
      </c>
      <c r="M8140" s="23">
        <f>YEAR(Tabla2[[#This Row],[Fecha de creación]])</f>
        <v>2022</v>
      </c>
      <c r="N8140" s="23">
        <f>MONTH(Tabla2[[#This Row],[Fecha de creación]])</f>
        <v>4</v>
      </c>
    </row>
    <row r="8141" spans="1:14" x14ac:dyDescent="0.25">
      <c r="A8141" s="26">
        <v>44678.682835648149</v>
      </c>
      <c r="B8141" s="23" t="s">
        <v>0</v>
      </c>
      <c r="C8141" s="23" t="s">
        <v>10425</v>
      </c>
      <c r="D8141" s="23" t="s">
        <v>336</v>
      </c>
      <c r="E8141" s="23" t="s">
        <v>1</v>
      </c>
      <c r="F8141" s="23" t="s">
        <v>22</v>
      </c>
      <c r="G8141" s="23" t="s">
        <v>975</v>
      </c>
      <c r="H8141" s="2" t="s">
        <v>7746</v>
      </c>
      <c r="I8141" s="23" t="s">
        <v>7680</v>
      </c>
      <c r="J8141" s="23" t="s">
        <v>59</v>
      </c>
      <c r="K8141" s="23" t="s">
        <v>9712</v>
      </c>
      <c r="L8141" s="23" t="s">
        <v>9538</v>
      </c>
      <c r="M8141" s="23">
        <f>YEAR(Tabla2[[#This Row],[Fecha de creación]])</f>
        <v>2022</v>
      </c>
      <c r="N8141" s="23">
        <f>MONTH(Tabla2[[#This Row],[Fecha de creación]])</f>
        <v>4</v>
      </c>
    </row>
    <row r="8142" spans="1:14" x14ac:dyDescent="0.25">
      <c r="A8142" s="26">
        <v>44678.683113425926</v>
      </c>
      <c r="B8142" s="23" t="s">
        <v>0</v>
      </c>
      <c r="C8142" s="23" t="s">
        <v>10426</v>
      </c>
      <c r="D8142" s="23" t="s">
        <v>223</v>
      </c>
      <c r="E8142" s="23" t="s">
        <v>1</v>
      </c>
      <c r="F8142" s="23" t="s">
        <v>7</v>
      </c>
      <c r="G8142" s="23" t="s">
        <v>3</v>
      </c>
      <c r="H8142" s="2" t="s">
        <v>7721</v>
      </c>
      <c r="I8142" s="23" t="s">
        <v>9483</v>
      </c>
      <c r="J8142" s="23"/>
      <c r="K8142" s="23" t="s">
        <v>9712</v>
      </c>
      <c r="L8142" s="23" t="s">
        <v>9539</v>
      </c>
      <c r="M8142" s="23">
        <f>YEAR(Tabla2[[#This Row],[Fecha de creación]])</f>
        <v>2022</v>
      </c>
      <c r="N8142" s="23">
        <f>MONTH(Tabla2[[#This Row],[Fecha de creación]])</f>
        <v>4</v>
      </c>
    </row>
    <row r="8143" spans="1:14" x14ac:dyDescent="0.25">
      <c r="A8143" s="26">
        <v>44678.68476851852</v>
      </c>
      <c r="B8143" s="23" t="s">
        <v>100</v>
      </c>
      <c r="C8143" s="23" t="s">
        <v>10427</v>
      </c>
      <c r="D8143" s="23" t="s">
        <v>10410</v>
      </c>
      <c r="E8143" s="23" t="s">
        <v>1</v>
      </c>
      <c r="F8143" s="23" t="s">
        <v>7</v>
      </c>
      <c r="G8143" s="23" t="s">
        <v>975</v>
      </c>
      <c r="H8143" s="2" t="s">
        <v>8535</v>
      </c>
      <c r="I8143" s="23" t="s">
        <v>9485</v>
      </c>
      <c r="J8143" s="23"/>
      <c r="K8143" s="23" t="s">
        <v>9712</v>
      </c>
      <c r="L8143" s="23" t="s">
        <v>9538</v>
      </c>
      <c r="M8143" s="23">
        <f>YEAR(Tabla2[[#This Row],[Fecha de creación]])</f>
        <v>2022</v>
      </c>
      <c r="N8143" s="23">
        <f>MONTH(Tabla2[[#This Row],[Fecha de creación]])</f>
        <v>4</v>
      </c>
    </row>
    <row r="8144" spans="1:14" x14ac:dyDescent="0.25">
      <c r="A8144" s="26">
        <v>44678.68645833333</v>
      </c>
      <c r="B8144" s="23" t="s">
        <v>100</v>
      </c>
      <c r="C8144" s="23" t="s">
        <v>10428</v>
      </c>
      <c r="D8144" s="23" t="s">
        <v>10410</v>
      </c>
      <c r="E8144" s="23" t="s">
        <v>1</v>
      </c>
      <c r="F8144" s="23" t="s">
        <v>7</v>
      </c>
      <c r="G8144" s="23" t="s">
        <v>975</v>
      </c>
      <c r="H8144" s="2" t="s">
        <v>8535</v>
      </c>
      <c r="I8144" s="23" t="s">
        <v>9485</v>
      </c>
      <c r="J8144" s="23"/>
      <c r="K8144" s="23" t="s">
        <v>9712</v>
      </c>
      <c r="L8144" s="23" t="s">
        <v>9538</v>
      </c>
      <c r="M8144" s="23">
        <f>YEAR(Tabla2[[#This Row],[Fecha de creación]])</f>
        <v>2022</v>
      </c>
      <c r="N8144" s="23">
        <f>MONTH(Tabla2[[#This Row],[Fecha de creación]])</f>
        <v>4</v>
      </c>
    </row>
    <row r="8145" spans="1:14" x14ac:dyDescent="0.25">
      <c r="A8145" s="26">
        <v>44678.689074074071</v>
      </c>
      <c r="B8145" s="23" t="s">
        <v>34</v>
      </c>
      <c r="C8145" s="23" t="s">
        <v>10429</v>
      </c>
      <c r="D8145" s="23" t="s">
        <v>10430</v>
      </c>
      <c r="E8145" s="23" t="s">
        <v>1</v>
      </c>
      <c r="F8145" s="23" t="s">
        <v>7</v>
      </c>
      <c r="G8145" s="23" t="s">
        <v>975</v>
      </c>
      <c r="H8145" s="2" t="s">
        <v>7734</v>
      </c>
      <c r="I8145" s="23" t="s">
        <v>8907</v>
      </c>
      <c r="J8145" s="23" t="s">
        <v>59</v>
      </c>
      <c r="K8145" s="23" t="s">
        <v>9712</v>
      </c>
      <c r="L8145" s="23" t="s">
        <v>9538</v>
      </c>
      <c r="M8145" s="23">
        <f>YEAR(Tabla2[[#This Row],[Fecha de creación]])</f>
        <v>2022</v>
      </c>
      <c r="N8145" s="23">
        <f>MONTH(Tabla2[[#This Row],[Fecha de creación]])</f>
        <v>4</v>
      </c>
    </row>
    <row r="8146" spans="1:14" x14ac:dyDescent="0.25">
      <c r="A8146" s="26">
        <v>44678.699386574073</v>
      </c>
      <c r="B8146" s="23" t="s">
        <v>34</v>
      </c>
      <c r="C8146" s="23" t="s">
        <v>10431</v>
      </c>
      <c r="D8146" s="23" t="s">
        <v>10432</v>
      </c>
      <c r="E8146" s="23" t="s">
        <v>1</v>
      </c>
      <c r="F8146" s="23" t="s">
        <v>22</v>
      </c>
      <c r="G8146" s="23" t="s">
        <v>975</v>
      </c>
      <c r="I8146" s="23" t="s">
        <v>8907</v>
      </c>
      <c r="J8146" s="23" t="s">
        <v>59</v>
      </c>
      <c r="K8146" s="23" t="s">
        <v>9712</v>
      </c>
      <c r="L8146" s="23" t="s">
        <v>9538</v>
      </c>
      <c r="M8146" s="23">
        <f>YEAR(Tabla2[[#This Row],[Fecha de creación]])</f>
        <v>2022</v>
      </c>
      <c r="N8146" s="23">
        <f>MONTH(Tabla2[[#This Row],[Fecha de creación]])</f>
        <v>4</v>
      </c>
    </row>
    <row r="8147" spans="1:14" x14ac:dyDescent="0.25">
      <c r="A8147" s="26">
        <v>44679.378877314812</v>
      </c>
      <c r="B8147" s="23" t="s">
        <v>19</v>
      </c>
      <c r="C8147" s="23" t="s">
        <v>10433</v>
      </c>
      <c r="D8147" s="23" t="s">
        <v>10388</v>
      </c>
      <c r="E8147" s="23" t="s">
        <v>1</v>
      </c>
      <c r="F8147" s="23" t="s">
        <v>7</v>
      </c>
      <c r="G8147" s="23" t="s">
        <v>3</v>
      </c>
      <c r="H8147" s="2" t="s">
        <v>7745</v>
      </c>
      <c r="I8147" s="23" t="s">
        <v>10079</v>
      </c>
      <c r="J8147" s="23"/>
      <c r="K8147" s="23" t="s">
        <v>9712</v>
      </c>
      <c r="L8147" s="23" t="s">
        <v>9539</v>
      </c>
      <c r="M8147" s="23">
        <f>YEAR(Tabla2[[#This Row],[Fecha de creación]])</f>
        <v>2022</v>
      </c>
      <c r="N8147" s="23">
        <f>MONTH(Tabla2[[#This Row],[Fecha de creación]])</f>
        <v>4</v>
      </c>
    </row>
    <row r="8148" spans="1:14" x14ac:dyDescent="0.25">
      <c r="A8148" s="26">
        <v>44679.379189814812</v>
      </c>
      <c r="B8148" s="23" t="s">
        <v>34</v>
      </c>
      <c r="C8148" s="23" t="s">
        <v>10434</v>
      </c>
      <c r="D8148" s="23" t="s">
        <v>10435</v>
      </c>
      <c r="E8148" s="23" t="s">
        <v>1</v>
      </c>
      <c r="F8148" s="23" t="s">
        <v>7</v>
      </c>
      <c r="G8148" s="23" t="s">
        <v>975</v>
      </c>
      <c r="H8148" s="2" t="s">
        <v>7734</v>
      </c>
      <c r="I8148" s="23" t="s">
        <v>8907</v>
      </c>
      <c r="J8148" s="23" t="s">
        <v>958</v>
      </c>
      <c r="K8148" s="23" t="s">
        <v>9712</v>
      </c>
      <c r="L8148" s="23" t="s">
        <v>9538</v>
      </c>
      <c r="M8148" s="23">
        <f>YEAR(Tabla2[[#This Row],[Fecha de creación]])</f>
        <v>2022</v>
      </c>
      <c r="N8148" s="23">
        <f>MONTH(Tabla2[[#This Row],[Fecha de creación]])</f>
        <v>4</v>
      </c>
    </row>
    <row r="8149" spans="1:14" x14ac:dyDescent="0.25">
      <c r="A8149" s="26">
        <v>44679.382557870369</v>
      </c>
      <c r="B8149" s="23" t="s">
        <v>19</v>
      </c>
      <c r="C8149" s="23" t="s">
        <v>10436</v>
      </c>
      <c r="D8149" s="23" t="s">
        <v>10437</v>
      </c>
      <c r="E8149" s="23" t="s">
        <v>1</v>
      </c>
      <c r="F8149" s="23" t="s">
        <v>7</v>
      </c>
      <c r="G8149" s="23" t="s">
        <v>975</v>
      </c>
      <c r="H8149" s="2" t="s">
        <v>7980</v>
      </c>
      <c r="I8149" s="23" t="s">
        <v>10079</v>
      </c>
      <c r="J8149" s="23"/>
      <c r="K8149" s="23" t="s">
        <v>9712</v>
      </c>
      <c r="L8149" s="23" t="s">
        <v>9538</v>
      </c>
      <c r="M8149" s="23">
        <f>YEAR(Tabla2[[#This Row],[Fecha de creación]])</f>
        <v>2022</v>
      </c>
      <c r="N8149" s="23">
        <f>MONTH(Tabla2[[#This Row],[Fecha de creación]])</f>
        <v>4</v>
      </c>
    </row>
    <row r="8150" spans="1:14" x14ac:dyDescent="0.25">
      <c r="A8150" s="26">
        <v>44679.407465277778</v>
      </c>
      <c r="B8150" s="23" t="s">
        <v>0</v>
      </c>
      <c r="C8150" s="23" t="s">
        <v>10438</v>
      </c>
      <c r="D8150" s="23" t="s">
        <v>982</v>
      </c>
      <c r="E8150" s="23" t="s">
        <v>1</v>
      </c>
      <c r="F8150" s="23" t="s">
        <v>22</v>
      </c>
      <c r="G8150" s="23" t="s">
        <v>975</v>
      </c>
      <c r="H8150" s="2" t="s">
        <v>8893</v>
      </c>
      <c r="I8150" s="23" t="s">
        <v>7680</v>
      </c>
      <c r="J8150" s="23" t="s">
        <v>59</v>
      </c>
      <c r="K8150" s="23" t="s">
        <v>9712</v>
      </c>
      <c r="L8150" s="23" t="s">
        <v>9538</v>
      </c>
      <c r="M8150" s="23">
        <f>YEAR(Tabla2[[#This Row],[Fecha de creación]])</f>
        <v>2022</v>
      </c>
      <c r="N8150" s="23">
        <f>MONTH(Tabla2[[#This Row],[Fecha de creación]])</f>
        <v>4</v>
      </c>
    </row>
    <row r="8151" spans="1:14" x14ac:dyDescent="0.25">
      <c r="A8151" s="26">
        <v>44679.41778935185</v>
      </c>
      <c r="B8151" s="23" t="s">
        <v>0</v>
      </c>
      <c r="C8151" s="23" t="s">
        <v>10439</v>
      </c>
      <c r="D8151" s="23" t="s">
        <v>9757</v>
      </c>
      <c r="E8151" s="23" t="s">
        <v>1</v>
      </c>
      <c r="F8151" s="23" t="s">
        <v>22</v>
      </c>
      <c r="G8151" s="23" t="s">
        <v>975</v>
      </c>
      <c r="H8151" s="2" t="s">
        <v>7742</v>
      </c>
      <c r="I8151" s="23" t="s">
        <v>9483</v>
      </c>
      <c r="J8151" s="23" t="s">
        <v>59</v>
      </c>
      <c r="K8151" s="23" t="s">
        <v>9712</v>
      </c>
      <c r="L8151" s="23" t="s">
        <v>9538</v>
      </c>
      <c r="M8151" s="23">
        <f>YEAR(Tabla2[[#This Row],[Fecha de creación]])</f>
        <v>2022</v>
      </c>
      <c r="N8151" s="23">
        <f>MONTH(Tabla2[[#This Row],[Fecha de creación]])</f>
        <v>4</v>
      </c>
    </row>
    <row r="8152" spans="1:14" x14ac:dyDescent="0.25">
      <c r="A8152" s="26">
        <v>44679.419212962966</v>
      </c>
      <c r="B8152" s="23" t="s">
        <v>0</v>
      </c>
      <c r="C8152" s="23" t="s">
        <v>10440</v>
      </c>
      <c r="D8152" s="23" t="s">
        <v>982</v>
      </c>
      <c r="E8152" s="23" t="s">
        <v>1</v>
      </c>
      <c r="F8152" s="23" t="s">
        <v>22</v>
      </c>
      <c r="G8152" s="23" t="s">
        <v>975</v>
      </c>
      <c r="H8152" s="2" t="s">
        <v>8893</v>
      </c>
      <c r="I8152" s="23" t="s">
        <v>9483</v>
      </c>
      <c r="J8152" s="23" t="s">
        <v>59</v>
      </c>
      <c r="K8152" s="23" t="s">
        <v>9712</v>
      </c>
      <c r="L8152" s="23" t="s">
        <v>9538</v>
      </c>
      <c r="M8152" s="23">
        <f>YEAR(Tabla2[[#This Row],[Fecha de creación]])</f>
        <v>2022</v>
      </c>
      <c r="N8152" s="23">
        <f>MONTH(Tabla2[[#This Row],[Fecha de creación]])</f>
        <v>4</v>
      </c>
    </row>
    <row r="8153" spans="1:14" x14ac:dyDescent="0.25">
      <c r="A8153" s="26">
        <v>44679.468460648146</v>
      </c>
      <c r="B8153" s="23" t="s">
        <v>19</v>
      </c>
      <c r="C8153" s="23" t="s">
        <v>10441</v>
      </c>
      <c r="D8153" s="23" t="s">
        <v>10442</v>
      </c>
      <c r="E8153" s="23" t="s">
        <v>1</v>
      </c>
      <c r="F8153" s="23" t="s">
        <v>7</v>
      </c>
      <c r="G8153" s="23" t="s">
        <v>975</v>
      </c>
      <c r="H8153" s="2" t="s">
        <v>7730</v>
      </c>
      <c r="I8153" s="23" t="s">
        <v>23</v>
      </c>
      <c r="J8153" s="23"/>
      <c r="K8153" s="23" t="s">
        <v>9712</v>
      </c>
      <c r="L8153" s="23" t="s">
        <v>9538</v>
      </c>
      <c r="M8153" s="23">
        <f>YEAR(Tabla2[[#This Row],[Fecha de creación]])</f>
        <v>2022</v>
      </c>
      <c r="N8153" s="23">
        <f>MONTH(Tabla2[[#This Row],[Fecha de creación]])</f>
        <v>4</v>
      </c>
    </row>
    <row r="8154" spans="1:14" x14ac:dyDescent="0.25">
      <c r="A8154" s="26">
        <v>44679.469641203701</v>
      </c>
      <c r="B8154" s="23" t="s">
        <v>0</v>
      </c>
      <c r="C8154" s="23" t="s">
        <v>10443</v>
      </c>
      <c r="D8154" s="23" t="s">
        <v>982</v>
      </c>
      <c r="E8154" s="23" t="s">
        <v>1</v>
      </c>
      <c r="F8154" s="23" t="s">
        <v>22</v>
      </c>
      <c r="G8154" s="23" t="s">
        <v>975</v>
      </c>
      <c r="H8154" s="2" t="s">
        <v>8893</v>
      </c>
      <c r="I8154" s="23" t="s">
        <v>9483</v>
      </c>
      <c r="J8154" s="23" t="s">
        <v>59</v>
      </c>
      <c r="K8154" s="23" t="s">
        <v>9712</v>
      </c>
      <c r="L8154" s="23" t="s">
        <v>9538</v>
      </c>
      <c r="M8154" s="23">
        <f>YEAR(Tabla2[[#This Row],[Fecha de creación]])</f>
        <v>2022</v>
      </c>
      <c r="N8154" s="23">
        <f>MONTH(Tabla2[[#This Row],[Fecha de creación]])</f>
        <v>4</v>
      </c>
    </row>
    <row r="8155" spans="1:14" x14ac:dyDescent="0.25">
      <c r="A8155" s="26">
        <v>44679.471319444441</v>
      </c>
      <c r="B8155" s="23" t="s">
        <v>0</v>
      </c>
      <c r="C8155" s="23" t="s">
        <v>10444</v>
      </c>
      <c r="D8155" s="23" t="s">
        <v>6</v>
      </c>
      <c r="E8155" s="23" t="s">
        <v>1</v>
      </c>
      <c r="F8155" s="23" t="s">
        <v>22</v>
      </c>
      <c r="G8155" s="23" t="s">
        <v>975</v>
      </c>
      <c r="H8155" s="2" t="s">
        <v>7722</v>
      </c>
      <c r="I8155" s="23" t="s">
        <v>9483</v>
      </c>
      <c r="J8155" s="23" t="s">
        <v>59</v>
      </c>
      <c r="K8155" s="23" t="s">
        <v>9712</v>
      </c>
      <c r="L8155" s="23" t="s">
        <v>9538</v>
      </c>
      <c r="M8155" s="23">
        <f>YEAR(Tabla2[[#This Row],[Fecha de creación]])</f>
        <v>2022</v>
      </c>
      <c r="N8155" s="23">
        <f>MONTH(Tabla2[[#This Row],[Fecha de creación]])</f>
        <v>4</v>
      </c>
    </row>
    <row r="8156" spans="1:14" x14ac:dyDescent="0.25">
      <c r="A8156" s="26">
        <v>44679.485590277778</v>
      </c>
      <c r="B8156" s="23" t="s">
        <v>189</v>
      </c>
      <c r="C8156" s="23" t="s">
        <v>10445</v>
      </c>
      <c r="D8156" s="23" t="s">
        <v>4281</v>
      </c>
      <c r="E8156" s="23" t="s">
        <v>1</v>
      </c>
      <c r="F8156" s="23" t="s">
        <v>7</v>
      </c>
      <c r="G8156" s="23" t="s">
        <v>975</v>
      </c>
      <c r="H8156" s="2" t="s">
        <v>7722</v>
      </c>
      <c r="I8156" s="23" t="s">
        <v>7338</v>
      </c>
      <c r="J8156" s="23" t="s">
        <v>59</v>
      </c>
      <c r="K8156" s="23" t="s">
        <v>9712</v>
      </c>
      <c r="L8156" s="23" t="s">
        <v>9538</v>
      </c>
      <c r="M8156" s="23">
        <f>YEAR(Tabla2[[#This Row],[Fecha de creación]])</f>
        <v>2022</v>
      </c>
      <c r="N8156" s="23">
        <f>MONTH(Tabla2[[#This Row],[Fecha de creación]])</f>
        <v>4</v>
      </c>
    </row>
    <row r="8157" spans="1:14" x14ac:dyDescent="0.25">
      <c r="A8157" s="26">
        <v>44679.503877314812</v>
      </c>
      <c r="B8157" s="23" t="s">
        <v>0</v>
      </c>
      <c r="C8157" s="23" t="s">
        <v>10446</v>
      </c>
      <c r="D8157" s="23" t="s">
        <v>6</v>
      </c>
      <c r="E8157" s="23" t="s">
        <v>1</v>
      </c>
      <c r="F8157" s="23" t="s">
        <v>7</v>
      </c>
      <c r="G8157" s="23" t="s">
        <v>975</v>
      </c>
      <c r="H8157" s="2" t="s">
        <v>7722</v>
      </c>
      <c r="I8157" s="23" t="s">
        <v>9483</v>
      </c>
      <c r="J8157" s="23" t="s">
        <v>59</v>
      </c>
      <c r="K8157" s="23" t="s">
        <v>9712</v>
      </c>
      <c r="L8157" s="23" t="s">
        <v>9538</v>
      </c>
      <c r="M8157" s="23">
        <f>YEAR(Tabla2[[#This Row],[Fecha de creación]])</f>
        <v>2022</v>
      </c>
      <c r="N8157" s="23">
        <f>MONTH(Tabla2[[#This Row],[Fecha de creación]])</f>
        <v>4</v>
      </c>
    </row>
    <row r="8158" spans="1:14" x14ac:dyDescent="0.25">
      <c r="A8158" s="26">
        <v>44679.520972222221</v>
      </c>
      <c r="B8158" s="23" t="s">
        <v>0</v>
      </c>
      <c r="C8158" s="23" t="s">
        <v>10447</v>
      </c>
      <c r="D8158" s="23" t="s">
        <v>10410</v>
      </c>
      <c r="E8158" s="23" t="s">
        <v>1</v>
      </c>
      <c r="F8158" s="23" t="s">
        <v>7</v>
      </c>
      <c r="G8158" s="23" t="s">
        <v>975</v>
      </c>
      <c r="H8158" s="2" t="s">
        <v>8535</v>
      </c>
      <c r="I8158" s="23" t="s">
        <v>9483</v>
      </c>
      <c r="J8158" s="23" t="s">
        <v>59</v>
      </c>
      <c r="K8158" s="23" t="s">
        <v>9712</v>
      </c>
      <c r="L8158" s="23" t="s">
        <v>9538</v>
      </c>
      <c r="M8158" s="23">
        <f>YEAR(Tabla2[[#This Row],[Fecha de creación]])</f>
        <v>2022</v>
      </c>
      <c r="N8158" s="23">
        <f>MONTH(Tabla2[[#This Row],[Fecha de creación]])</f>
        <v>4</v>
      </c>
    </row>
    <row r="8159" spans="1:14" x14ac:dyDescent="0.25">
      <c r="A8159" s="26">
        <v>44679.5231712963</v>
      </c>
      <c r="B8159" s="23" t="s">
        <v>0</v>
      </c>
      <c r="C8159" s="23" t="s">
        <v>10448</v>
      </c>
      <c r="D8159" s="23" t="s">
        <v>10281</v>
      </c>
      <c r="E8159" s="23" t="s">
        <v>1</v>
      </c>
      <c r="F8159" s="23" t="s">
        <v>7</v>
      </c>
      <c r="G8159" s="23" t="s">
        <v>1551</v>
      </c>
      <c r="H8159" s="2" t="s">
        <v>7726</v>
      </c>
      <c r="I8159" s="23" t="s">
        <v>9226</v>
      </c>
      <c r="J8159" s="23" t="s">
        <v>59</v>
      </c>
      <c r="K8159" s="23" t="s">
        <v>9712</v>
      </c>
      <c r="L8159" s="23" t="s">
        <v>9539</v>
      </c>
      <c r="M8159" s="23">
        <f>YEAR(Tabla2[[#This Row],[Fecha de creación]])</f>
        <v>2022</v>
      </c>
      <c r="N8159" s="23">
        <f>MONTH(Tabla2[[#This Row],[Fecha de creación]])</f>
        <v>4</v>
      </c>
    </row>
    <row r="8160" spans="1:14" x14ac:dyDescent="0.25">
      <c r="A8160" s="26">
        <v>44679.52579861111</v>
      </c>
      <c r="B8160" s="23" t="s">
        <v>19</v>
      </c>
      <c r="C8160" s="23" t="s">
        <v>10449</v>
      </c>
      <c r="D8160" s="23" t="s">
        <v>9919</v>
      </c>
      <c r="E8160" s="23" t="s">
        <v>1</v>
      </c>
      <c r="F8160" s="23" t="s">
        <v>7</v>
      </c>
      <c r="G8160" s="23" t="s">
        <v>3</v>
      </c>
      <c r="H8160" s="2" t="s">
        <v>7730</v>
      </c>
      <c r="I8160" s="23" t="s">
        <v>23</v>
      </c>
      <c r="J8160" s="23"/>
      <c r="K8160" s="23" t="s">
        <v>9712</v>
      </c>
      <c r="L8160" s="23" t="s">
        <v>9539</v>
      </c>
      <c r="M8160" s="23">
        <f>YEAR(Tabla2[[#This Row],[Fecha de creación]])</f>
        <v>2022</v>
      </c>
      <c r="N8160" s="23">
        <f>MONTH(Tabla2[[#This Row],[Fecha de creación]])</f>
        <v>4</v>
      </c>
    </row>
    <row r="8161" spans="1:14" x14ac:dyDescent="0.25">
      <c r="A8161" s="26">
        <v>44679.555787037039</v>
      </c>
      <c r="B8161" s="23" t="s">
        <v>0</v>
      </c>
      <c r="C8161" s="23" t="s">
        <v>10450</v>
      </c>
      <c r="D8161" s="23" t="s">
        <v>10451</v>
      </c>
      <c r="E8161" s="23" t="s">
        <v>1</v>
      </c>
      <c r="F8161" s="23" t="s">
        <v>7</v>
      </c>
      <c r="G8161" s="23" t="s">
        <v>975</v>
      </c>
      <c r="H8161" s="2" t="s">
        <v>7722</v>
      </c>
      <c r="I8161" s="23" t="s">
        <v>9483</v>
      </c>
      <c r="J8161" s="23" t="s">
        <v>59</v>
      </c>
      <c r="K8161" s="23" t="s">
        <v>9712</v>
      </c>
      <c r="L8161" s="23" t="s">
        <v>9538</v>
      </c>
      <c r="M8161" s="23">
        <f>YEAR(Tabla2[[#This Row],[Fecha de creación]])</f>
        <v>2022</v>
      </c>
      <c r="N8161" s="23">
        <f>MONTH(Tabla2[[#This Row],[Fecha de creación]])</f>
        <v>4</v>
      </c>
    </row>
    <row r="8162" spans="1:14" x14ac:dyDescent="0.25">
      <c r="A8162" s="26">
        <v>44679.573460648149</v>
      </c>
      <c r="B8162" s="23" t="s">
        <v>0</v>
      </c>
      <c r="C8162" s="23" t="s">
        <v>10452</v>
      </c>
      <c r="D8162" s="23" t="s">
        <v>223</v>
      </c>
      <c r="E8162" s="23" t="s">
        <v>1</v>
      </c>
      <c r="F8162" s="23" t="s">
        <v>2</v>
      </c>
      <c r="G8162" s="23" t="s">
        <v>1551</v>
      </c>
      <c r="H8162" s="2" t="s">
        <v>7732</v>
      </c>
      <c r="I8162" s="23" t="s">
        <v>9226</v>
      </c>
      <c r="J8162" s="23" t="s">
        <v>59</v>
      </c>
      <c r="K8162" s="23" t="s">
        <v>9712</v>
      </c>
      <c r="L8162" s="23" t="s">
        <v>9538</v>
      </c>
      <c r="M8162" s="23">
        <f>YEAR(Tabla2[[#This Row],[Fecha de creación]])</f>
        <v>2022</v>
      </c>
      <c r="N8162" s="23">
        <f>MONTH(Tabla2[[#This Row],[Fecha de creación]])</f>
        <v>4</v>
      </c>
    </row>
    <row r="8163" spans="1:14" x14ac:dyDescent="0.25">
      <c r="A8163" s="26">
        <v>44679.584456018521</v>
      </c>
      <c r="B8163" s="23" t="s">
        <v>0</v>
      </c>
      <c r="C8163" s="23" t="s">
        <v>10453</v>
      </c>
      <c r="D8163" s="23" t="s">
        <v>982</v>
      </c>
      <c r="E8163" s="23" t="s">
        <v>1</v>
      </c>
      <c r="F8163" s="23" t="s">
        <v>22</v>
      </c>
      <c r="G8163" s="23" t="s">
        <v>975</v>
      </c>
      <c r="H8163" s="2" t="s">
        <v>8893</v>
      </c>
      <c r="I8163" s="23" t="s">
        <v>9483</v>
      </c>
      <c r="J8163" s="23" t="s">
        <v>59</v>
      </c>
      <c r="K8163" s="23" t="s">
        <v>9712</v>
      </c>
      <c r="L8163" s="23" t="s">
        <v>9538</v>
      </c>
      <c r="M8163" s="23">
        <f>YEAR(Tabla2[[#This Row],[Fecha de creación]])</f>
        <v>2022</v>
      </c>
      <c r="N8163" s="23">
        <f>MONTH(Tabla2[[#This Row],[Fecha de creación]])</f>
        <v>4</v>
      </c>
    </row>
    <row r="8164" spans="1:14" x14ac:dyDescent="0.25">
      <c r="A8164" s="26">
        <v>44679.62159722222</v>
      </c>
      <c r="B8164" s="23" t="s">
        <v>34</v>
      </c>
      <c r="C8164" s="23" t="s">
        <v>10454</v>
      </c>
      <c r="D8164" s="23" t="s">
        <v>10455</v>
      </c>
      <c r="E8164" s="23" t="s">
        <v>1</v>
      </c>
      <c r="F8164" s="23" t="s">
        <v>7</v>
      </c>
      <c r="G8164" s="23" t="s">
        <v>975</v>
      </c>
      <c r="H8164" s="2" t="s">
        <v>7734</v>
      </c>
      <c r="I8164" s="23" t="s">
        <v>8907</v>
      </c>
      <c r="J8164" s="23" t="s">
        <v>964</v>
      </c>
      <c r="K8164" s="23" t="s">
        <v>9712</v>
      </c>
      <c r="L8164" s="23" t="s">
        <v>9538</v>
      </c>
      <c r="M8164" s="23">
        <f>YEAR(Tabla2[[#This Row],[Fecha de creación]])</f>
        <v>2022</v>
      </c>
      <c r="N8164" s="23">
        <f>MONTH(Tabla2[[#This Row],[Fecha de creación]])</f>
        <v>4</v>
      </c>
    </row>
    <row r="8165" spans="1:14" x14ac:dyDescent="0.25">
      <c r="A8165" s="26">
        <v>44679.625555555554</v>
      </c>
      <c r="B8165" s="23" t="s">
        <v>34</v>
      </c>
      <c r="C8165" s="23" t="s">
        <v>10456</v>
      </c>
      <c r="D8165" s="23" t="s">
        <v>10457</v>
      </c>
      <c r="E8165" s="23" t="s">
        <v>1</v>
      </c>
      <c r="F8165" s="23" t="s">
        <v>7</v>
      </c>
      <c r="G8165" s="23" t="s">
        <v>975</v>
      </c>
      <c r="I8165" s="23" t="s">
        <v>8907</v>
      </c>
      <c r="J8165" s="23" t="s">
        <v>964</v>
      </c>
      <c r="K8165" s="23" t="s">
        <v>9712</v>
      </c>
      <c r="L8165" s="23" t="s">
        <v>9538</v>
      </c>
      <c r="M8165" s="23">
        <f>YEAR(Tabla2[[#This Row],[Fecha de creación]])</f>
        <v>2022</v>
      </c>
      <c r="N8165" s="23">
        <f>MONTH(Tabla2[[#This Row],[Fecha de creación]])</f>
        <v>4</v>
      </c>
    </row>
    <row r="8166" spans="1:14" x14ac:dyDescent="0.25">
      <c r="A8166" s="26">
        <v>44679.647465277776</v>
      </c>
      <c r="B8166" s="23" t="s">
        <v>0</v>
      </c>
      <c r="C8166" s="23" t="s">
        <v>10458</v>
      </c>
      <c r="D8166" s="23" t="s">
        <v>982</v>
      </c>
      <c r="E8166" s="23" t="s">
        <v>1</v>
      </c>
      <c r="F8166" s="23" t="s">
        <v>22</v>
      </c>
      <c r="G8166" s="23" t="s">
        <v>975</v>
      </c>
      <c r="H8166" s="2" t="s">
        <v>8893</v>
      </c>
      <c r="I8166" s="23" t="s">
        <v>7680</v>
      </c>
      <c r="J8166" s="23" t="s">
        <v>59</v>
      </c>
      <c r="K8166" s="23" t="s">
        <v>9712</v>
      </c>
      <c r="L8166" s="23" t="s">
        <v>9538</v>
      </c>
      <c r="M8166" s="23">
        <f>YEAR(Tabla2[[#This Row],[Fecha de creación]])</f>
        <v>2022</v>
      </c>
      <c r="N8166" s="23">
        <f>MONTH(Tabla2[[#This Row],[Fecha de creación]])</f>
        <v>4</v>
      </c>
    </row>
    <row r="8167" spans="1:14" x14ac:dyDescent="0.25">
      <c r="A8167" s="26">
        <v>44679.653333333335</v>
      </c>
      <c r="B8167" s="23" t="s">
        <v>0</v>
      </c>
      <c r="C8167" s="23" t="s">
        <v>10459</v>
      </c>
      <c r="D8167" s="23" t="s">
        <v>982</v>
      </c>
      <c r="E8167" s="23" t="s">
        <v>1</v>
      </c>
      <c r="F8167" s="23" t="s">
        <v>22</v>
      </c>
      <c r="G8167" s="23" t="s">
        <v>975</v>
      </c>
      <c r="H8167" s="2" t="s">
        <v>8893</v>
      </c>
      <c r="I8167" s="23" t="s">
        <v>7680</v>
      </c>
      <c r="J8167" s="23" t="s">
        <v>59</v>
      </c>
      <c r="K8167" s="23" t="s">
        <v>9712</v>
      </c>
      <c r="L8167" s="23" t="s">
        <v>9538</v>
      </c>
      <c r="M8167" s="23">
        <f>YEAR(Tabla2[[#This Row],[Fecha de creación]])</f>
        <v>2022</v>
      </c>
      <c r="N8167" s="23">
        <f>MONTH(Tabla2[[#This Row],[Fecha de creación]])</f>
        <v>4</v>
      </c>
    </row>
    <row r="8168" spans="1:14" x14ac:dyDescent="0.25">
      <c r="A8168" s="26">
        <v>44679.663819444446</v>
      </c>
      <c r="B8168" s="23" t="s">
        <v>19</v>
      </c>
      <c r="C8168" s="23" t="s">
        <v>10460</v>
      </c>
      <c r="D8168" s="23" t="s">
        <v>10261</v>
      </c>
      <c r="E8168" s="23" t="s">
        <v>1</v>
      </c>
      <c r="F8168" s="23" t="s">
        <v>7</v>
      </c>
      <c r="G8168" s="23" t="s">
        <v>975</v>
      </c>
      <c r="H8168" s="2" t="s">
        <v>8559</v>
      </c>
      <c r="I8168" s="23" t="s">
        <v>10079</v>
      </c>
      <c r="J8168" s="23"/>
      <c r="K8168" s="23" t="s">
        <v>9712</v>
      </c>
      <c r="L8168" s="23" t="s">
        <v>9538</v>
      </c>
      <c r="M8168" s="23">
        <f>YEAR(Tabla2[[#This Row],[Fecha de creación]])</f>
        <v>2022</v>
      </c>
      <c r="N8168" s="23">
        <f>MONTH(Tabla2[[#This Row],[Fecha de creación]])</f>
        <v>4</v>
      </c>
    </row>
    <row r="8169" spans="1:14" x14ac:dyDescent="0.25">
      <c r="A8169" s="26">
        <v>44679.673726851855</v>
      </c>
      <c r="B8169" s="23" t="s">
        <v>0</v>
      </c>
      <c r="C8169" s="23" t="s">
        <v>10461</v>
      </c>
      <c r="D8169" s="23" t="s">
        <v>982</v>
      </c>
      <c r="E8169" s="23" t="s">
        <v>1</v>
      </c>
      <c r="F8169" s="23" t="s">
        <v>22</v>
      </c>
      <c r="G8169" s="23" t="s">
        <v>975</v>
      </c>
      <c r="H8169" s="2" t="s">
        <v>8893</v>
      </c>
      <c r="I8169" s="23" t="s">
        <v>7680</v>
      </c>
      <c r="J8169" s="23" t="s">
        <v>59</v>
      </c>
      <c r="K8169" s="23" t="s">
        <v>9712</v>
      </c>
      <c r="L8169" s="23" t="s">
        <v>9538</v>
      </c>
      <c r="M8169" s="23">
        <f>YEAR(Tabla2[[#This Row],[Fecha de creación]])</f>
        <v>2022</v>
      </c>
      <c r="N8169" s="23">
        <f>MONTH(Tabla2[[#This Row],[Fecha de creación]])</f>
        <v>4</v>
      </c>
    </row>
    <row r="8170" spans="1:14" x14ac:dyDescent="0.25">
      <c r="A8170" s="26">
        <v>44679.67528935185</v>
      </c>
      <c r="B8170" s="23" t="s">
        <v>0</v>
      </c>
      <c r="C8170" s="23" t="s">
        <v>10462</v>
      </c>
      <c r="D8170" s="23" t="s">
        <v>982</v>
      </c>
      <c r="E8170" s="23" t="s">
        <v>1</v>
      </c>
      <c r="F8170" s="23" t="s">
        <v>22</v>
      </c>
      <c r="G8170" s="23" t="s">
        <v>975</v>
      </c>
      <c r="H8170" s="2" t="s">
        <v>8893</v>
      </c>
      <c r="I8170" s="23" t="s">
        <v>7680</v>
      </c>
      <c r="J8170" s="23" t="s">
        <v>59</v>
      </c>
      <c r="K8170" s="23" t="s">
        <v>9712</v>
      </c>
      <c r="L8170" s="23" t="s">
        <v>9538</v>
      </c>
      <c r="M8170" s="23">
        <f>YEAR(Tabla2[[#This Row],[Fecha de creación]])</f>
        <v>2022</v>
      </c>
      <c r="N8170" s="23">
        <f>MONTH(Tabla2[[#This Row],[Fecha de creación]])</f>
        <v>4</v>
      </c>
    </row>
    <row r="8171" spans="1:14" x14ac:dyDescent="0.25">
      <c r="A8171" s="26">
        <v>44679.679629629631</v>
      </c>
      <c r="B8171" s="23" t="s">
        <v>0</v>
      </c>
      <c r="C8171" s="23" t="s">
        <v>10463</v>
      </c>
      <c r="D8171" s="23" t="s">
        <v>9184</v>
      </c>
      <c r="E8171" s="23" t="s">
        <v>1</v>
      </c>
      <c r="F8171" s="23" t="s">
        <v>7</v>
      </c>
      <c r="G8171" s="23" t="s">
        <v>1551</v>
      </c>
      <c r="H8171" s="2" t="s">
        <v>7726</v>
      </c>
      <c r="I8171" s="23" t="s">
        <v>9226</v>
      </c>
      <c r="J8171" s="23" t="s">
        <v>59</v>
      </c>
      <c r="K8171" s="23" t="s">
        <v>9712</v>
      </c>
      <c r="L8171" s="23" t="s">
        <v>9539</v>
      </c>
      <c r="M8171" s="23">
        <f>YEAR(Tabla2[[#This Row],[Fecha de creación]])</f>
        <v>2022</v>
      </c>
      <c r="N8171" s="23">
        <f>MONTH(Tabla2[[#This Row],[Fecha de creación]])</f>
        <v>4</v>
      </c>
    </row>
    <row r="8172" spans="1:14" x14ac:dyDescent="0.25">
      <c r="A8172" s="26">
        <v>44679.679907407408</v>
      </c>
      <c r="B8172" s="23" t="s">
        <v>34</v>
      </c>
      <c r="C8172" s="23" t="s">
        <v>10464</v>
      </c>
      <c r="D8172" s="23" t="s">
        <v>10465</v>
      </c>
      <c r="E8172" s="23" t="s">
        <v>1</v>
      </c>
      <c r="F8172" s="23" t="s">
        <v>22</v>
      </c>
      <c r="G8172" s="23" t="s">
        <v>975</v>
      </c>
      <c r="I8172" s="23" t="s">
        <v>8907</v>
      </c>
      <c r="J8172" s="23" t="s">
        <v>59</v>
      </c>
      <c r="K8172" s="23" t="s">
        <v>9712</v>
      </c>
      <c r="L8172" s="23" t="s">
        <v>9538</v>
      </c>
      <c r="M8172" s="23">
        <f>YEAR(Tabla2[[#This Row],[Fecha de creación]])</f>
        <v>2022</v>
      </c>
      <c r="N8172" s="23">
        <f>MONTH(Tabla2[[#This Row],[Fecha de creación]])</f>
        <v>4</v>
      </c>
    </row>
    <row r="8173" spans="1:14" x14ac:dyDescent="0.25">
      <c r="A8173" s="26">
        <v>44679.685104166667</v>
      </c>
      <c r="B8173" s="23" t="s">
        <v>34</v>
      </c>
      <c r="C8173" s="23" t="s">
        <v>10466</v>
      </c>
      <c r="D8173" s="23" t="s">
        <v>7268</v>
      </c>
      <c r="E8173" s="23" t="s">
        <v>1</v>
      </c>
      <c r="F8173" s="23" t="s">
        <v>22</v>
      </c>
      <c r="G8173" s="23" t="s">
        <v>975</v>
      </c>
      <c r="I8173" s="23" t="s">
        <v>8907</v>
      </c>
      <c r="J8173" s="23" t="s">
        <v>958</v>
      </c>
      <c r="K8173" s="23" t="s">
        <v>9712</v>
      </c>
      <c r="L8173" s="23" t="s">
        <v>9538</v>
      </c>
      <c r="M8173" s="23">
        <f>YEAR(Tabla2[[#This Row],[Fecha de creación]])</f>
        <v>2022</v>
      </c>
      <c r="N8173" s="23">
        <f>MONTH(Tabla2[[#This Row],[Fecha de creación]])</f>
        <v>4</v>
      </c>
    </row>
    <row r="8174" spans="1:14" x14ac:dyDescent="0.25">
      <c r="A8174" s="26">
        <v>44679.686886574076</v>
      </c>
      <c r="B8174" s="23" t="s">
        <v>34</v>
      </c>
      <c r="C8174" s="23" t="s">
        <v>10467</v>
      </c>
      <c r="D8174" s="23" t="s">
        <v>10468</v>
      </c>
      <c r="E8174" s="23" t="s">
        <v>1</v>
      </c>
      <c r="F8174" s="23" t="s">
        <v>22</v>
      </c>
      <c r="G8174" s="23" t="s">
        <v>975</v>
      </c>
      <c r="I8174" s="23" t="s">
        <v>8907</v>
      </c>
      <c r="J8174" s="23" t="s">
        <v>59</v>
      </c>
      <c r="K8174" s="23" t="s">
        <v>9712</v>
      </c>
      <c r="L8174" s="23" t="s">
        <v>9538</v>
      </c>
      <c r="M8174" s="23">
        <f>YEAR(Tabla2[[#This Row],[Fecha de creación]])</f>
        <v>2022</v>
      </c>
      <c r="N8174" s="23">
        <f>MONTH(Tabla2[[#This Row],[Fecha de creación]])</f>
        <v>4</v>
      </c>
    </row>
    <row r="8175" spans="1:14" x14ac:dyDescent="0.25">
      <c r="A8175" s="26">
        <v>44679.69021990741</v>
      </c>
      <c r="B8175" s="23" t="s">
        <v>34</v>
      </c>
      <c r="C8175" s="23" t="s">
        <v>10469</v>
      </c>
      <c r="D8175" s="23" t="s">
        <v>10470</v>
      </c>
      <c r="E8175" s="23" t="s">
        <v>1</v>
      </c>
      <c r="F8175" s="23" t="s">
        <v>7</v>
      </c>
      <c r="G8175" s="23" t="s">
        <v>975</v>
      </c>
      <c r="H8175" s="2" t="s">
        <v>7734</v>
      </c>
      <c r="I8175" s="23" t="s">
        <v>8907</v>
      </c>
      <c r="J8175" s="23" t="s">
        <v>59</v>
      </c>
      <c r="K8175" s="23" t="s">
        <v>9712</v>
      </c>
      <c r="L8175" s="23" t="s">
        <v>9538</v>
      </c>
      <c r="M8175" s="23">
        <f>YEAR(Tabla2[[#This Row],[Fecha de creación]])</f>
        <v>2022</v>
      </c>
      <c r="N8175" s="23">
        <f>MONTH(Tabla2[[#This Row],[Fecha de creación]])</f>
        <v>4</v>
      </c>
    </row>
    <row r="8176" spans="1:14" x14ac:dyDescent="0.25">
      <c r="A8176" s="26">
        <v>44679.691620370373</v>
      </c>
      <c r="B8176" s="23" t="s">
        <v>0</v>
      </c>
      <c r="C8176" s="23" t="s">
        <v>10471</v>
      </c>
      <c r="D8176" s="23" t="s">
        <v>9184</v>
      </c>
      <c r="E8176" s="23" t="s">
        <v>1</v>
      </c>
      <c r="F8176" s="23" t="s">
        <v>7</v>
      </c>
      <c r="G8176" s="23" t="s">
        <v>1551</v>
      </c>
      <c r="H8176" s="2" t="s">
        <v>7726</v>
      </c>
      <c r="I8176" s="23" t="s">
        <v>9226</v>
      </c>
      <c r="J8176" s="23" t="s">
        <v>59</v>
      </c>
      <c r="K8176" s="23" t="s">
        <v>9712</v>
      </c>
      <c r="L8176" s="23" t="s">
        <v>9539</v>
      </c>
      <c r="M8176" s="23">
        <f>YEAR(Tabla2[[#This Row],[Fecha de creación]])</f>
        <v>2022</v>
      </c>
      <c r="N8176" s="23">
        <f>MONTH(Tabla2[[#This Row],[Fecha de creación]])</f>
        <v>4</v>
      </c>
    </row>
    <row r="8177" spans="1:14" x14ac:dyDescent="0.25">
      <c r="A8177" s="26">
        <v>44679.695717592593</v>
      </c>
      <c r="B8177" s="23" t="s">
        <v>100</v>
      </c>
      <c r="C8177" s="23" t="s">
        <v>10472</v>
      </c>
      <c r="D8177" s="23" t="s">
        <v>10312</v>
      </c>
      <c r="E8177" s="23" t="s">
        <v>1</v>
      </c>
      <c r="F8177" s="23" t="s">
        <v>7</v>
      </c>
      <c r="G8177" s="23" t="s">
        <v>975</v>
      </c>
      <c r="H8177" s="2" t="s">
        <v>7730</v>
      </c>
      <c r="I8177" s="23" t="s">
        <v>7966</v>
      </c>
      <c r="J8177" s="23" t="s">
        <v>59</v>
      </c>
      <c r="K8177" s="23" t="s">
        <v>9712</v>
      </c>
      <c r="L8177" s="23" t="s">
        <v>9538</v>
      </c>
      <c r="M8177" s="23">
        <f>YEAR(Tabla2[[#This Row],[Fecha de creación]])</f>
        <v>2022</v>
      </c>
      <c r="N8177" s="23">
        <f>MONTH(Tabla2[[#This Row],[Fecha de creación]])</f>
        <v>4</v>
      </c>
    </row>
    <row r="8178" spans="1:14" x14ac:dyDescent="0.25">
      <c r="A8178" s="26">
        <v>44679.703252314815</v>
      </c>
      <c r="B8178" s="23" t="s">
        <v>19</v>
      </c>
      <c r="C8178" s="23" t="s">
        <v>10473</v>
      </c>
      <c r="D8178" s="23" t="s">
        <v>10474</v>
      </c>
      <c r="E8178" s="23" t="s">
        <v>1</v>
      </c>
      <c r="F8178" s="23" t="s">
        <v>7</v>
      </c>
      <c r="G8178" s="23" t="s">
        <v>975</v>
      </c>
      <c r="H8178" s="2" t="s">
        <v>8559</v>
      </c>
      <c r="I8178" s="23" t="s">
        <v>10079</v>
      </c>
      <c r="J8178" s="23"/>
      <c r="K8178" s="23" t="s">
        <v>9712</v>
      </c>
      <c r="L8178" s="23" t="s">
        <v>9538</v>
      </c>
      <c r="M8178" s="23">
        <f>YEAR(Tabla2[[#This Row],[Fecha de creación]])</f>
        <v>2022</v>
      </c>
      <c r="N8178" s="23">
        <f>MONTH(Tabla2[[#This Row],[Fecha de creación]])</f>
        <v>4</v>
      </c>
    </row>
    <row r="8179" spans="1:14" x14ac:dyDescent="0.25">
      <c r="A8179" s="26">
        <v>44680.375972222224</v>
      </c>
      <c r="B8179" s="23" t="s">
        <v>56</v>
      </c>
      <c r="C8179" s="23" t="s">
        <v>10475</v>
      </c>
      <c r="D8179" s="23" t="s">
        <v>4002</v>
      </c>
      <c r="E8179" s="23" t="s">
        <v>1</v>
      </c>
      <c r="F8179" s="23" t="s">
        <v>2</v>
      </c>
      <c r="G8179" s="23" t="s">
        <v>1551</v>
      </c>
      <c r="H8179" s="2" t="s">
        <v>7737</v>
      </c>
      <c r="I8179" s="23" t="s">
        <v>7129</v>
      </c>
      <c r="J8179" s="23" t="s">
        <v>958</v>
      </c>
      <c r="K8179" s="23" t="s">
        <v>9712</v>
      </c>
      <c r="L8179" s="23" t="s">
        <v>9539</v>
      </c>
      <c r="M8179" s="23">
        <f>YEAR(Tabla2[[#This Row],[Fecha de creación]])</f>
        <v>2022</v>
      </c>
      <c r="N8179" s="23">
        <f>MONTH(Tabla2[[#This Row],[Fecha de creación]])</f>
        <v>4</v>
      </c>
    </row>
    <row r="8180" spans="1:14" x14ac:dyDescent="0.25">
      <c r="A8180" s="26">
        <v>44680.384710648148</v>
      </c>
      <c r="B8180" s="23" t="s">
        <v>189</v>
      </c>
      <c r="C8180" s="23" t="s">
        <v>10476</v>
      </c>
      <c r="D8180" s="23" t="s">
        <v>4002</v>
      </c>
      <c r="E8180" s="23" t="s">
        <v>1</v>
      </c>
      <c r="F8180" s="23" t="s">
        <v>2</v>
      </c>
      <c r="G8180" s="23" t="s">
        <v>1551</v>
      </c>
      <c r="H8180" s="2" t="s">
        <v>7737</v>
      </c>
      <c r="I8180" s="23" t="s">
        <v>7205</v>
      </c>
      <c r="J8180" s="23" t="s">
        <v>958</v>
      </c>
      <c r="K8180" s="23" t="s">
        <v>9712</v>
      </c>
      <c r="L8180" s="23" t="s">
        <v>9539</v>
      </c>
      <c r="M8180" s="23">
        <f>YEAR(Tabla2[[#This Row],[Fecha de creación]])</f>
        <v>2022</v>
      </c>
      <c r="N8180" s="23">
        <f>MONTH(Tabla2[[#This Row],[Fecha de creación]])</f>
        <v>4</v>
      </c>
    </row>
    <row r="8181" spans="1:14" x14ac:dyDescent="0.25">
      <c r="A8181" s="26">
        <v>44680.384942129633</v>
      </c>
      <c r="B8181" s="23" t="s">
        <v>0</v>
      </c>
      <c r="C8181" s="23" t="s">
        <v>10477</v>
      </c>
      <c r="D8181" s="23" t="s">
        <v>982</v>
      </c>
      <c r="E8181" s="23" t="s">
        <v>1</v>
      </c>
      <c r="F8181" s="23" t="s">
        <v>22</v>
      </c>
      <c r="G8181" s="23" t="s">
        <v>975</v>
      </c>
      <c r="H8181" s="2" t="s">
        <v>8893</v>
      </c>
      <c r="I8181" s="23" t="s">
        <v>9483</v>
      </c>
      <c r="J8181" s="23" t="s">
        <v>59</v>
      </c>
      <c r="K8181" s="23" t="s">
        <v>9712</v>
      </c>
      <c r="L8181" s="23" t="s">
        <v>9538</v>
      </c>
      <c r="M8181" s="23">
        <f>YEAR(Tabla2[[#This Row],[Fecha de creación]])</f>
        <v>2022</v>
      </c>
      <c r="N8181" s="23">
        <f>MONTH(Tabla2[[#This Row],[Fecha de creación]])</f>
        <v>4</v>
      </c>
    </row>
    <row r="8182" spans="1:14" x14ac:dyDescent="0.25">
      <c r="A8182" s="26">
        <v>44680.387430555558</v>
      </c>
      <c r="B8182" s="23" t="s">
        <v>19</v>
      </c>
      <c r="C8182" s="23" t="s">
        <v>10478</v>
      </c>
      <c r="D8182" s="23" t="s">
        <v>10479</v>
      </c>
      <c r="E8182" s="23" t="s">
        <v>1</v>
      </c>
      <c r="F8182" s="23" t="s">
        <v>7</v>
      </c>
      <c r="G8182" s="23" t="s">
        <v>975</v>
      </c>
      <c r="H8182" s="2" t="s">
        <v>8559</v>
      </c>
      <c r="I8182" s="23" t="s">
        <v>10079</v>
      </c>
      <c r="J8182" s="23"/>
      <c r="K8182" s="23" t="s">
        <v>9712</v>
      </c>
      <c r="L8182" s="23" t="s">
        <v>9538</v>
      </c>
      <c r="M8182" s="23">
        <f>YEAR(Tabla2[[#This Row],[Fecha de creación]])</f>
        <v>2022</v>
      </c>
      <c r="N8182" s="23">
        <f>MONTH(Tabla2[[#This Row],[Fecha de creación]])</f>
        <v>4</v>
      </c>
    </row>
    <row r="8183" spans="1:14" x14ac:dyDescent="0.25">
      <c r="A8183" s="26">
        <v>44680.422268518516</v>
      </c>
      <c r="B8183" s="23" t="s">
        <v>56</v>
      </c>
      <c r="C8183" s="23" t="s">
        <v>10480</v>
      </c>
      <c r="D8183" s="23" t="s">
        <v>4281</v>
      </c>
      <c r="E8183" s="23" t="s">
        <v>1</v>
      </c>
      <c r="F8183" s="23" t="s">
        <v>7</v>
      </c>
      <c r="G8183" s="23" t="s">
        <v>975</v>
      </c>
      <c r="H8183" s="2" t="s">
        <v>7722</v>
      </c>
      <c r="I8183" s="23" t="s">
        <v>7342</v>
      </c>
      <c r="J8183" s="23" t="s">
        <v>59</v>
      </c>
      <c r="K8183" s="23" t="s">
        <v>9712</v>
      </c>
      <c r="L8183" s="23" t="s">
        <v>9538</v>
      </c>
      <c r="M8183" s="23">
        <f>YEAR(Tabla2[[#This Row],[Fecha de creación]])</f>
        <v>2022</v>
      </c>
      <c r="N8183" s="23">
        <f>MONTH(Tabla2[[#This Row],[Fecha de creación]])</f>
        <v>4</v>
      </c>
    </row>
    <row r="8184" spans="1:14" x14ac:dyDescent="0.25">
      <c r="A8184" s="26">
        <v>44680.437731481485</v>
      </c>
      <c r="B8184" s="23" t="s">
        <v>0</v>
      </c>
      <c r="C8184" s="23" t="s">
        <v>10481</v>
      </c>
      <c r="D8184" s="23" t="s">
        <v>10482</v>
      </c>
      <c r="E8184" s="23" t="s">
        <v>1</v>
      </c>
      <c r="F8184" s="23" t="s">
        <v>7</v>
      </c>
      <c r="G8184" s="23" t="s">
        <v>975</v>
      </c>
      <c r="H8184" s="2" t="s">
        <v>7733</v>
      </c>
      <c r="I8184" s="23" t="s">
        <v>976</v>
      </c>
      <c r="J8184" s="23" t="s">
        <v>59</v>
      </c>
      <c r="K8184" s="23" t="s">
        <v>9712</v>
      </c>
      <c r="L8184" s="23" t="s">
        <v>9538</v>
      </c>
      <c r="M8184" s="23">
        <f>YEAR(Tabla2[[#This Row],[Fecha de creación]])</f>
        <v>2022</v>
      </c>
      <c r="N8184" s="23">
        <f>MONTH(Tabla2[[#This Row],[Fecha de creación]])</f>
        <v>4</v>
      </c>
    </row>
    <row r="8185" spans="1:14" x14ac:dyDescent="0.25">
      <c r="A8185" s="26">
        <v>44680.449594907404</v>
      </c>
      <c r="B8185" s="23" t="s">
        <v>0</v>
      </c>
      <c r="C8185" s="23" t="s">
        <v>10483</v>
      </c>
      <c r="D8185" s="23" t="s">
        <v>10484</v>
      </c>
      <c r="E8185" s="23" t="s">
        <v>1</v>
      </c>
      <c r="F8185" s="23" t="s">
        <v>2</v>
      </c>
      <c r="G8185" s="23" t="s">
        <v>975</v>
      </c>
      <c r="H8185" s="2" t="s">
        <v>7738</v>
      </c>
      <c r="I8185" s="23" t="s">
        <v>976</v>
      </c>
      <c r="J8185" s="23" t="s">
        <v>59</v>
      </c>
      <c r="K8185" s="23" t="s">
        <v>9712</v>
      </c>
      <c r="L8185" s="23" t="s">
        <v>9538</v>
      </c>
      <c r="M8185" s="23">
        <f>YEAR(Tabla2[[#This Row],[Fecha de creación]])</f>
        <v>2022</v>
      </c>
      <c r="N8185" s="23">
        <f>MONTH(Tabla2[[#This Row],[Fecha de creación]])</f>
        <v>4</v>
      </c>
    </row>
    <row r="8186" spans="1:14" x14ac:dyDescent="0.25">
      <c r="A8186" s="26">
        <v>44680.465266203704</v>
      </c>
      <c r="B8186" s="23" t="s">
        <v>19</v>
      </c>
      <c r="C8186" s="23" t="s">
        <v>10485</v>
      </c>
      <c r="D8186" s="23" t="s">
        <v>10486</v>
      </c>
      <c r="E8186" s="23" t="s">
        <v>1</v>
      </c>
      <c r="F8186" s="23" t="s">
        <v>7</v>
      </c>
      <c r="G8186" s="23" t="s">
        <v>975</v>
      </c>
      <c r="H8186" s="2" t="s">
        <v>8535</v>
      </c>
      <c r="I8186" s="23" t="s">
        <v>10079</v>
      </c>
      <c r="J8186" s="23"/>
      <c r="K8186" s="23" t="s">
        <v>9712</v>
      </c>
      <c r="L8186" s="23" t="s">
        <v>9538</v>
      </c>
      <c r="M8186" s="23">
        <f>YEAR(Tabla2[[#This Row],[Fecha de creación]])</f>
        <v>2022</v>
      </c>
      <c r="N8186" s="23">
        <f>MONTH(Tabla2[[#This Row],[Fecha de creación]])</f>
        <v>4</v>
      </c>
    </row>
    <row r="8187" spans="1:14" x14ac:dyDescent="0.25">
      <c r="A8187" s="26">
        <v>44680.472928240742</v>
      </c>
      <c r="B8187" s="23" t="s">
        <v>0</v>
      </c>
      <c r="C8187" s="23" t="s">
        <v>10487</v>
      </c>
      <c r="D8187" s="23" t="s">
        <v>10488</v>
      </c>
      <c r="E8187" s="23" t="s">
        <v>1</v>
      </c>
      <c r="F8187" s="23" t="s">
        <v>2</v>
      </c>
      <c r="G8187" s="23" t="s">
        <v>3</v>
      </c>
      <c r="H8187" s="2" t="s">
        <v>8099</v>
      </c>
      <c r="I8187" s="23" t="s">
        <v>7680</v>
      </c>
      <c r="J8187" s="23" t="s">
        <v>958</v>
      </c>
      <c r="K8187" s="23" t="s">
        <v>9712</v>
      </c>
      <c r="L8187" s="23" t="s">
        <v>9539</v>
      </c>
      <c r="M8187" s="23">
        <f>YEAR(Tabla2[[#This Row],[Fecha de creación]])</f>
        <v>2022</v>
      </c>
      <c r="N8187" s="23">
        <f>MONTH(Tabla2[[#This Row],[Fecha de creación]])</f>
        <v>4</v>
      </c>
    </row>
    <row r="8188" spans="1:14" x14ac:dyDescent="0.25">
      <c r="A8188" s="26">
        <v>44680.490763888891</v>
      </c>
      <c r="B8188" s="23" t="s">
        <v>189</v>
      </c>
      <c r="C8188" s="23" t="s">
        <v>10489</v>
      </c>
      <c r="D8188" s="23" t="s">
        <v>4002</v>
      </c>
      <c r="E8188" s="23" t="s">
        <v>1</v>
      </c>
      <c r="F8188" s="23" t="s">
        <v>2</v>
      </c>
      <c r="G8188" s="23" t="s">
        <v>1551</v>
      </c>
      <c r="H8188" s="2" t="s">
        <v>7721</v>
      </c>
      <c r="I8188" s="23" t="s">
        <v>7205</v>
      </c>
      <c r="J8188" s="23" t="s">
        <v>59</v>
      </c>
      <c r="K8188" s="23" t="s">
        <v>9712</v>
      </c>
      <c r="L8188" s="23" t="s">
        <v>9539</v>
      </c>
      <c r="M8188" s="23">
        <f>YEAR(Tabla2[[#This Row],[Fecha de creación]])</f>
        <v>2022</v>
      </c>
      <c r="N8188" s="23">
        <f>MONTH(Tabla2[[#This Row],[Fecha de creación]])</f>
        <v>4</v>
      </c>
    </row>
    <row r="8189" spans="1:14" x14ac:dyDescent="0.25">
      <c r="A8189" s="26">
        <v>44680.507384259261</v>
      </c>
      <c r="B8189" s="23" t="s">
        <v>19</v>
      </c>
      <c r="C8189" s="23" t="s">
        <v>10490</v>
      </c>
      <c r="D8189" s="23" t="s">
        <v>10491</v>
      </c>
      <c r="E8189" s="23" t="s">
        <v>1</v>
      </c>
      <c r="F8189" s="23" t="s">
        <v>7</v>
      </c>
      <c r="G8189" s="23" t="s">
        <v>975</v>
      </c>
      <c r="H8189" s="2" t="s">
        <v>8535</v>
      </c>
      <c r="I8189" s="23" t="s">
        <v>10079</v>
      </c>
      <c r="J8189" s="23"/>
      <c r="K8189" s="23" t="s">
        <v>9712</v>
      </c>
      <c r="L8189" s="23" t="s">
        <v>9538</v>
      </c>
      <c r="M8189" s="23">
        <f>YEAR(Tabla2[[#This Row],[Fecha de creación]])</f>
        <v>2022</v>
      </c>
      <c r="N8189" s="23">
        <f>MONTH(Tabla2[[#This Row],[Fecha de creación]])</f>
        <v>4</v>
      </c>
    </row>
    <row r="8190" spans="1:14" x14ac:dyDescent="0.25">
      <c r="A8190" s="26">
        <v>44680.515081018515</v>
      </c>
      <c r="B8190" s="23" t="s">
        <v>0</v>
      </c>
      <c r="C8190" s="23" t="s">
        <v>10492</v>
      </c>
      <c r="D8190" s="23" t="s">
        <v>49</v>
      </c>
      <c r="E8190" s="23" t="s">
        <v>1</v>
      </c>
      <c r="F8190" s="23" t="s">
        <v>7</v>
      </c>
      <c r="G8190" s="23" t="s">
        <v>3</v>
      </c>
      <c r="H8190" s="2" t="s">
        <v>7745</v>
      </c>
      <c r="I8190" s="23" t="s">
        <v>9483</v>
      </c>
      <c r="J8190" s="23" t="s">
        <v>59</v>
      </c>
      <c r="K8190" s="23" t="s">
        <v>9712</v>
      </c>
      <c r="L8190" s="23" t="s">
        <v>9539</v>
      </c>
      <c r="M8190" s="23">
        <f>YEAR(Tabla2[[#This Row],[Fecha de creación]])</f>
        <v>2022</v>
      </c>
      <c r="N8190" s="23">
        <f>MONTH(Tabla2[[#This Row],[Fecha de creación]])</f>
        <v>4</v>
      </c>
    </row>
    <row r="8191" spans="1:14" x14ac:dyDescent="0.25">
      <c r="A8191" s="26">
        <v>44680.518703703703</v>
      </c>
      <c r="B8191" s="23" t="s">
        <v>19</v>
      </c>
      <c r="C8191" s="23" t="s">
        <v>10493</v>
      </c>
      <c r="D8191" s="23" t="s">
        <v>10494</v>
      </c>
      <c r="E8191" s="23" t="s">
        <v>1</v>
      </c>
      <c r="F8191" s="23" t="s">
        <v>7</v>
      </c>
      <c r="G8191" s="23" t="s">
        <v>975</v>
      </c>
      <c r="H8191" s="2" t="s">
        <v>8535</v>
      </c>
      <c r="I8191" s="23" t="s">
        <v>10079</v>
      </c>
      <c r="J8191" s="23"/>
      <c r="K8191" s="23" t="s">
        <v>9712</v>
      </c>
      <c r="L8191" s="23" t="s">
        <v>9538</v>
      </c>
      <c r="M8191" s="23">
        <f>YEAR(Tabla2[[#This Row],[Fecha de creación]])</f>
        <v>2022</v>
      </c>
      <c r="N8191" s="23">
        <f>MONTH(Tabla2[[#This Row],[Fecha de creación]])</f>
        <v>4</v>
      </c>
    </row>
    <row r="8192" spans="1:14" x14ac:dyDescent="0.25">
      <c r="A8192" s="26">
        <v>44680.527372685188</v>
      </c>
      <c r="B8192" s="23" t="s">
        <v>0</v>
      </c>
      <c r="C8192" s="23" t="s">
        <v>10495</v>
      </c>
      <c r="D8192" s="23" t="s">
        <v>982</v>
      </c>
      <c r="E8192" s="23" t="s">
        <v>1</v>
      </c>
      <c r="F8192" s="23" t="s">
        <v>22</v>
      </c>
      <c r="G8192" s="23" t="s">
        <v>975</v>
      </c>
      <c r="H8192" s="2" t="s">
        <v>8893</v>
      </c>
      <c r="I8192" s="23" t="s">
        <v>7680</v>
      </c>
      <c r="J8192" s="23" t="s">
        <v>59</v>
      </c>
      <c r="K8192" s="23" t="s">
        <v>9712</v>
      </c>
      <c r="L8192" s="23" t="s">
        <v>9538</v>
      </c>
      <c r="M8192" s="23">
        <f>YEAR(Tabla2[[#This Row],[Fecha de creación]])</f>
        <v>2022</v>
      </c>
      <c r="N8192" s="23">
        <f>MONTH(Tabla2[[#This Row],[Fecha de creación]])</f>
        <v>4</v>
      </c>
    </row>
    <row r="8193" spans="1:14" x14ac:dyDescent="0.25">
      <c r="A8193" s="26">
        <v>44680.533136574071</v>
      </c>
      <c r="B8193" s="23" t="s">
        <v>0</v>
      </c>
      <c r="C8193" s="23" t="s">
        <v>10496</v>
      </c>
      <c r="D8193" s="23" t="s">
        <v>982</v>
      </c>
      <c r="E8193" s="23" t="s">
        <v>1</v>
      </c>
      <c r="F8193" s="23" t="s">
        <v>22</v>
      </c>
      <c r="G8193" s="23" t="s">
        <v>3</v>
      </c>
      <c r="H8193" s="2" t="s">
        <v>8893</v>
      </c>
      <c r="I8193" s="23" t="s">
        <v>9483</v>
      </c>
      <c r="J8193" s="23"/>
      <c r="K8193" s="23" t="s">
        <v>9712</v>
      </c>
      <c r="L8193" s="23" t="s">
        <v>9539</v>
      </c>
      <c r="M8193" s="23">
        <f>YEAR(Tabla2[[#This Row],[Fecha de creación]])</f>
        <v>2022</v>
      </c>
      <c r="N8193" s="23">
        <f>MONTH(Tabla2[[#This Row],[Fecha de creación]])</f>
        <v>4</v>
      </c>
    </row>
    <row r="8194" spans="1:14" x14ac:dyDescent="0.25">
      <c r="A8194" s="26">
        <v>44680.533784722225</v>
      </c>
      <c r="B8194" s="23" t="s">
        <v>0</v>
      </c>
      <c r="C8194" s="23" t="s">
        <v>10497</v>
      </c>
      <c r="D8194" s="23" t="s">
        <v>982</v>
      </c>
      <c r="E8194" s="23" t="s">
        <v>1</v>
      </c>
      <c r="F8194" s="23" t="s">
        <v>22</v>
      </c>
      <c r="G8194" s="23" t="s">
        <v>3</v>
      </c>
      <c r="H8194" s="2" t="s">
        <v>8893</v>
      </c>
      <c r="I8194" s="23" t="s">
        <v>9483</v>
      </c>
      <c r="J8194" s="23" t="s">
        <v>59</v>
      </c>
      <c r="K8194" s="23" t="s">
        <v>9712</v>
      </c>
      <c r="L8194" s="23" t="s">
        <v>9539</v>
      </c>
      <c r="M8194" s="23">
        <f>YEAR(Tabla2[[#This Row],[Fecha de creación]])</f>
        <v>2022</v>
      </c>
      <c r="N8194" s="23">
        <f>MONTH(Tabla2[[#This Row],[Fecha de creación]])</f>
        <v>4</v>
      </c>
    </row>
    <row r="8195" spans="1:14" x14ac:dyDescent="0.25">
      <c r="A8195" s="26">
        <v>44680.546388888892</v>
      </c>
      <c r="B8195" s="23" t="s">
        <v>0</v>
      </c>
      <c r="C8195" s="23" t="s">
        <v>10498</v>
      </c>
      <c r="D8195" s="23" t="s">
        <v>982</v>
      </c>
      <c r="E8195" s="23" t="s">
        <v>1</v>
      </c>
      <c r="F8195" s="23" t="s">
        <v>22</v>
      </c>
      <c r="G8195" s="23" t="s">
        <v>3</v>
      </c>
      <c r="H8195" s="2" t="s">
        <v>8893</v>
      </c>
      <c r="I8195" s="23" t="s">
        <v>9483</v>
      </c>
      <c r="J8195" s="23" t="s">
        <v>59</v>
      </c>
      <c r="K8195" s="23" t="s">
        <v>9712</v>
      </c>
      <c r="L8195" s="23" t="s">
        <v>9539</v>
      </c>
      <c r="M8195" s="23">
        <f>YEAR(Tabla2[[#This Row],[Fecha de creación]])</f>
        <v>2022</v>
      </c>
      <c r="N8195" s="23">
        <f>MONTH(Tabla2[[#This Row],[Fecha de creación]])</f>
        <v>4</v>
      </c>
    </row>
    <row r="8196" spans="1:14" x14ac:dyDescent="0.25">
      <c r="A8196" s="26">
        <v>44680.547129629631</v>
      </c>
      <c r="B8196" s="23" t="s">
        <v>0</v>
      </c>
      <c r="C8196" s="23" t="s">
        <v>10499</v>
      </c>
      <c r="D8196" s="23" t="s">
        <v>982</v>
      </c>
      <c r="E8196" s="23" t="s">
        <v>1</v>
      </c>
      <c r="F8196" s="23" t="s">
        <v>22</v>
      </c>
      <c r="G8196" s="23" t="s">
        <v>975</v>
      </c>
      <c r="H8196" s="2" t="s">
        <v>8893</v>
      </c>
      <c r="I8196" s="23" t="s">
        <v>9483</v>
      </c>
      <c r="J8196" s="23" t="s">
        <v>59</v>
      </c>
      <c r="K8196" s="23" t="s">
        <v>9712</v>
      </c>
      <c r="L8196" s="23" t="s">
        <v>9538</v>
      </c>
      <c r="M8196" s="23">
        <f>YEAR(Tabla2[[#This Row],[Fecha de creación]])</f>
        <v>2022</v>
      </c>
      <c r="N8196" s="23">
        <f>MONTH(Tabla2[[#This Row],[Fecha de creación]])</f>
        <v>4</v>
      </c>
    </row>
    <row r="8197" spans="1:14" x14ac:dyDescent="0.25">
      <c r="A8197" s="26">
        <v>44680.548900462964</v>
      </c>
      <c r="B8197" s="23" t="s">
        <v>0</v>
      </c>
      <c r="C8197" s="23" t="s">
        <v>10500</v>
      </c>
      <c r="D8197" s="23" t="s">
        <v>440</v>
      </c>
      <c r="E8197" s="23" t="s">
        <v>1</v>
      </c>
      <c r="F8197" s="23" t="s">
        <v>7</v>
      </c>
      <c r="G8197" s="23" t="s">
        <v>975</v>
      </c>
      <c r="H8197" s="2" t="s">
        <v>7723</v>
      </c>
      <c r="I8197" s="23" t="s">
        <v>9483</v>
      </c>
      <c r="J8197" s="23" t="s">
        <v>59</v>
      </c>
      <c r="K8197" s="23" t="s">
        <v>9712</v>
      </c>
      <c r="L8197" s="23" t="s">
        <v>9538</v>
      </c>
      <c r="M8197" s="23">
        <f>YEAR(Tabla2[[#This Row],[Fecha de creación]])</f>
        <v>2022</v>
      </c>
      <c r="N8197" s="23">
        <f>MONTH(Tabla2[[#This Row],[Fecha de creación]])</f>
        <v>4</v>
      </c>
    </row>
    <row r="8198" spans="1:14" x14ac:dyDescent="0.25">
      <c r="A8198" s="26">
        <v>44680.564513888887</v>
      </c>
      <c r="B8198" s="23" t="s">
        <v>19</v>
      </c>
      <c r="C8198" s="23" t="s">
        <v>10501</v>
      </c>
      <c r="D8198" s="23" t="s">
        <v>10502</v>
      </c>
      <c r="E8198" s="23" t="s">
        <v>1</v>
      </c>
      <c r="F8198" s="23" t="s">
        <v>7</v>
      </c>
      <c r="G8198" s="23" t="s">
        <v>975</v>
      </c>
      <c r="H8198" s="2" t="s">
        <v>8535</v>
      </c>
      <c r="I8198" s="23" t="s">
        <v>10079</v>
      </c>
      <c r="J8198" s="23"/>
      <c r="K8198" s="23" t="s">
        <v>9712</v>
      </c>
      <c r="L8198" s="23" t="s">
        <v>9538</v>
      </c>
      <c r="M8198" s="23">
        <f>YEAR(Tabla2[[#This Row],[Fecha de creación]])</f>
        <v>2022</v>
      </c>
      <c r="N8198" s="23">
        <f>MONTH(Tabla2[[#This Row],[Fecha de creación]])</f>
        <v>4</v>
      </c>
    </row>
    <row r="8199" spans="1:14" x14ac:dyDescent="0.25">
      <c r="A8199" s="26">
        <v>44680.568842592591</v>
      </c>
      <c r="B8199" s="23" t="s">
        <v>0</v>
      </c>
      <c r="C8199" s="23" t="s">
        <v>10503</v>
      </c>
      <c r="D8199" s="23" t="s">
        <v>10312</v>
      </c>
      <c r="E8199" s="23" t="s">
        <v>1</v>
      </c>
      <c r="F8199" s="23" t="s">
        <v>7</v>
      </c>
      <c r="G8199" s="23" t="s">
        <v>975</v>
      </c>
      <c r="H8199" s="2" t="s">
        <v>7730</v>
      </c>
      <c r="I8199" s="23" t="s">
        <v>7680</v>
      </c>
      <c r="J8199" s="23" t="s">
        <v>59</v>
      </c>
      <c r="K8199" s="23" t="s">
        <v>9712</v>
      </c>
      <c r="L8199" s="23" t="s">
        <v>9538</v>
      </c>
      <c r="M8199" s="23">
        <f>YEAR(Tabla2[[#This Row],[Fecha de creación]])</f>
        <v>2022</v>
      </c>
      <c r="N8199" s="23">
        <f>MONTH(Tabla2[[#This Row],[Fecha de creación]])</f>
        <v>4</v>
      </c>
    </row>
    <row r="8200" spans="1:14" x14ac:dyDescent="0.25">
      <c r="A8200" s="26">
        <v>44680.588078703702</v>
      </c>
      <c r="B8200" s="23" t="s">
        <v>56</v>
      </c>
      <c r="C8200" s="23" t="s">
        <v>10504</v>
      </c>
      <c r="D8200" s="23" t="s">
        <v>4281</v>
      </c>
      <c r="E8200" s="23" t="s">
        <v>1</v>
      </c>
      <c r="F8200" s="23" t="s">
        <v>7</v>
      </c>
      <c r="G8200" s="23" t="s">
        <v>975</v>
      </c>
      <c r="H8200" s="2" t="s">
        <v>7722</v>
      </c>
      <c r="I8200" s="23" t="s">
        <v>7342</v>
      </c>
      <c r="J8200" s="23" t="s">
        <v>59</v>
      </c>
      <c r="K8200" s="23" t="s">
        <v>9712</v>
      </c>
      <c r="L8200" s="23" t="s">
        <v>9538</v>
      </c>
      <c r="M8200" s="23">
        <f>YEAR(Tabla2[[#This Row],[Fecha de creación]])</f>
        <v>2022</v>
      </c>
      <c r="N8200" s="23">
        <f>MONTH(Tabla2[[#This Row],[Fecha de creación]])</f>
        <v>4</v>
      </c>
    </row>
    <row r="8201" spans="1:14" x14ac:dyDescent="0.25">
      <c r="A8201" s="26">
        <v>44680.613958333335</v>
      </c>
      <c r="B8201" s="23" t="s">
        <v>0</v>
      </c>
      <c r="C8201" s="23" t="s">
        <v>10505</v>
      </c>
      <c r="D8201" s="23" t="s">
        <v>9757</v>
      </c>
      <c r="E8201" s="23" t="s">
        <v>1</v>
      </c>
      <c r="F8201" s="23" t="s">
        <v>7</v>
      </c>
      <c r="G8201" s="23" t="s">
        <v>1551</v>
      </c>
      <c r="H8201" s="2" t="s">
        <v>7742</v>
      </c>
      <c r="I8201" s="23" t="s">
        <v>28</v>
      </c>
      <c r="J8201" s="23" t="s">
        <v>59</v>
      </c>
      <c r="K8201" s="23" t="s">
        <v>9712</v>
      </c>
      <c r="L8201" s="23" t="s">
        <v>9539</v>
      </c>
      <c r="M8201" s="23">
        <f>YEAR(Tabla2[[#This Row],[Fecha de creación]])</f>
        <v>2022</v>
      </c>
      <c r="N8201" s="23">
        <f>MONTH(Tabla2[[#This Row],[Fecha de creación]])</f>
        <v>4</v>
      </c>
    </row>
    <row r="8202" spans="1:14" x14ac:dyDescent="0.25">
      <c r="A8202" s="26">
        <v>44680.621678240743</v>
      </c>
      <c r="B8202" s="23" t="s">
        <v>19</v>
      </c>
      <c r="C8202" s="23" t="s">
        <v>10506</v>
      </c>
      <c r="D8202" s="23" t="s">
        <v>10507</v>
      </c>
      <c r="E8202" s="23" t="s">
        <v>1</v>
      </c>
      <c r="F8202" s="23" t="s">
        <v>7</v>
      </c>
      <c r="G8202" s="23" t="s">
        <v>975</v>
      </c>
      <c r="H8202" s="2" t="s">
        <v>8397</v>
      </c>
      <c r="I8202" s="23" t="s">
        <v>10079</v>
      </c>
      <c r="J8202" s="23"/>
      <c r="K8202" s="23" t="s">
        <v>9712</v>
      </c>
      <c r="L8202" s="23" t="s">
        <v>9538</v>
      </c>
      <c r="M8202" s="23">
        <f>YEAR(Tabla2[[#This Row],[Fecha de creación]])</f>
        <v>2022</v>
      </c>
      <c r="N8202" s="23">
        <f>MONTH(Tabla2[[#This Row],[Fecha de creación]])</f>
        <v>4</v>
      </c>
    </row>
    <row r="8203" spans="1:14" x14ac:dyDescent="0.25">
      <c r="A8203" s="26">
        <v>44680.624918981484</v>
      </c>
      <c r="B8203" s="23" t="s">
        <v>0</v>
      </c>
      <c r="C8203" s="23" t="s">
        <v>10508</v>
      </c>
      <c r="D8203" s="23" t="s">
        <v>10509</v>
      </c>
      <c r="E8203" s="23" t="s">
        <v>1</v>
      </c>
      <c r="F8203" s="23" t="s">
        <v>7</v>
      </c>
      <c r="G8203" s="23" t="s">
        <v>975</v>
      </c>
      <c r="H8203" s="2" t="s">
        <v>7980</v>
      </c>
      <c r="I8203" s="23" t="s">
        <v>9483</v>
      </c>
      <c r="J8203" s="23" t="s">
        <v>59</v>
      </c>
      <c r="K8203" s="23" t="s">
        <v>9712</v>
      </c>
      <c r="L8203" s="23" t="s">
        <v>9538</v>
      </c>
      <c r="M8203" s="23">
        <f>YEAR(Tabla2[[#This Row],[Fecha de creación]])</f>
        <v>2022</v>
      </c>
      <c r="N8203" s="23">
        <f>MONTH(Tabla2[[#This Row],[Fecha de creación]])</f>
        <v>4</v>
      </c>
    </row>
    <row r="8204" spans="1:14" x14ac:dyDescent="0.25">
      <c r="A8204" s="26">
        <v>44680.649872685186</v>
      </c>
      <c r="B8204" s="23" t="s">
        <v>19</v>
      </c>
      <c r="C8204" s="23" t="s">
        <v>10510</v>
      </c>
      <c r="D8204" s="23" t="s">
        <v>10511</v>
      </c>
      <c r="E8204" s="23" t="s">
        <v>1</v>
      </c>
      <c r="F8204" s="23" t="s">
        <v>7</v>
      </c>
      <c r="G8204" s="23" t="s">
        <v>975</v>
      </c>
      <c r="H8204" s="2" t="s">
        <v>8559</v>
      </c>
      <c r="I8204" s="23" t="s">
        <v>10079</v>
      </c>
      <c r="J8204" s="23"/>
      <c r="K8204" s="23" t="s">
        <v>9712</v>
      </c>
      <c r="L8204" s="23" t="s">
        <v>9538</v>
      </c>
      <c r="M8204" s="23">
        <f>YEAR(Tabla2[[#This Row],[Fecha de creación]])</f>
        <v>2022</v>
      </c>
      <c r="N8204" s="23">
        <f>MONTH(Tabla2[[#This Row],[Fecha de creación]])</f>
        <v>4</v>
      </c>
    </row>
    <row r="8205" spans="1:14" x14ac:dyDescent="0.25">
      <c r="A8205" s="26">
        <v>44680.669120370374</v>
      </c>
      <c r="B8205" s="23" t="s">
        <v>56</v>
      </c>
      <c r="C8205" s="23" t="s">
        <v>10512</v>
      </c>
      <c r="D8205" s="23" t="s">
        <v>7096</v>
      </c>
      <c r="E8205" s="23" t="s">
        <v>1</v>
      </c>
      <c r="F8205" s="23" t="s">
        <v>22</v>
      </c>
      <c r="G8205" s="23" t="s">
        <v>975</v>
      </c>
      <c r="H8205" s="2" t="s">
        <v>7722</v>
      </c>
      <c r="I8205" s="23" t="s">
        <v>4517</v>
      </c>
      <c r="J8205" s="23" t="s">
        <v>59</v>
      </c>
      <c r="K8205" s="23" t="s">
        <v>9712</v>
      </c>
      <c r="L8205" s="23" t="s">
        <v>9538</v>
      </c>
      <c r="M8205" s="23">
        <f>YEAR(Tabla2[[#This Row],[Fecha de creación]])</f>
        <v>2022</v>
      </c>
      <c r="N8205" s="23">
        <f>MONTH(Tabla2[[#This Row],[Fecha de creación]])</f>
        <v>4</v>
      </c>
    </row>
    <row r="8206" spans="1:14" x14ac:dyDescent="0.25">
      <c r="A8206" s="26">
        <v>44680.670543981483</v>
      </c>
      <c r="B8206" s="23" t="s">
        <v>56</v>
      </c>
      <c r="C8206" s="23" t="s">
        <v>10513</v>
      </c>
      <c r="D8206" s="23" t="s">
        <v>4281</v>
      </c>
      <c r="E8206" s="23" t="s">
        <v>1</v>
      </c>
      <c r="F8206" s="23" t="s">
        <v>7</v>
      </c>
      <c r="G8206" s="23" t="s">
        <v>975</v>
      </c>
      <c r="H8206" s="2" t="s">
        <v>7748</v>
      </c>
      <c r="I8206" s="23" t="s">
        <v>7342</v>
      </c>
      <c r="J8206" s="23" t="s">
        <v>59</v>
      </c>
      <c r="K8206" s="23" t="s">
        <v>9712</v>
      </c>
      <c r="L8206" s="23" t="s">
        <v>9538</v>
      </c>
      <c r="M8206" s="23">
        <f>YEAR(Tabla2[[#This Row],[Fecha de creación]])</f>
        <v>2022</v>
      </c>
      <c r="N8206" s="23">
        <f>MONTH(Tabla2[[#This Row],[Fecha de creación]])</f>
        <v>4</v>
      </c>
    </row>
    <row r="8207" spans="1:14" x14ac:dyDescent="0.25">
      <c r="A8207" s="26">
        <v>44680.694467592592</v>
      </c>
      <c r="B8207" s="23" t="s">
        <v>0</v>
      </c>
      <c r="C8207" s="23" t="s">
        <v>10514</v>
      </c>
      <c r="D8207" s="23" t="s">
        <v>982</v>
      </c>
      <c r="E8207" s="23" t="s">
        <v>1</v>
      </c>
      <c r="F8207" s="23" t="s">
        <v>22</v>
      </c>
      <c r="G8207" s="23" t="s">
        <v>975</v>
      </c>
      <c r="H8207" s="2" t="s">
        <v>8893</v>
      </c>
      <c r="I8207" s="23" t="s">
        <v>7680</v>
      </c>
      <c r="J8207" s="23" t="s">
        <v>59</v>
      </c>
      <c r="K8207" s="23" t="s">
        <v>9712</v>
      </c>
      <c r="L8207" s="23" t="s">
        <v>9538</v>
      </c>
      <c r="M8207" s="23">
        <f>YEAR(Tabla2[[#This Row],[Fecha de creación]])</f>
        <v>2022</v>
      </c>
      <c r="N8207" s="23">
        <f>MONTH(Tabla2[[#This Row],[Fecha de creación]])</f>
        <v>4</v>
      </c>
    </row>
    <row r="8208" spans="1:14" x14ac:dyDescent="0.25">
      <c r="A8208" s="26">
        <v>44680.753530092596</v>
      </c>
      <c r="B8208" s="23" t="s">
        <v>34</v>
      </c>
      <c r="C8208" s="23" t="s">
        <v>10515</v>
      </c>
      <c r="D8208" s="23" t="s">
        <v>10516</v>
      </c>
      <c r="E8208" s="23" t="s">
        <v>1</v>
      </c>
      <c r="F8208" s="23" t="s">
        <v>7</v>
      </c>
      <c r="G8208" s="23" t="s">
        <v>975</v>
      </c>
      <c r="H8208" s="2" t="s">
        <v>7736</v>
      </c>
      <c r="I8208" s="23" t="s">
        <v>8907</v>
      </c>
      <c r="J8208" s="23" t="s">
        <v>59</v>
      </c>
      <c r="K8208" s="23" t="s">
        <v>9712</v>
      </c>
      <c r="L8208" s="23" t="s">
        <v>9538</v>
      </c>
      <c r="M8208" s="23">
        <f>YEAR(Tabla2[[#This Row],[Fecha de creación]])</f>
        <v>2022</v>
      </c>
      <c r="N8208" s="23">
        <f>MONTH(Tabla2[[#This Row],[Fecha de creación]])</f>
        <v>4</v>
      </c>
    </row>
    <row r="8209" spans="1:14" x14ac:dyDescent="0.25">
      <c r="A8209" s="26">
        <v>44680.755659722221</v>
      </c>
      <c r="B8209" s="23" t="s">
        <v>34</v>
      </c>
      <c r="C8209" s="23" t="s">
        <v>10517</v>
      </c>
      <c r="D8209" s="23" t="s">
        <v>10518</v>
      </c>
      <c r="E8209" s="23" t="s">
        <v>1</v>
      </c>
      <c r="F8209" s="23" t="s">
        <v>22</v>
      </c>
      <c r="G8209" s="23" t="s">
        <v>975</v>
      </c>
      <c r="I8209" s="23" t="s">
        <v>8907</v>
      </c>
      <c r="J8209" s="23" t="s">
        <v>59</v>
      </c>
      <c r="K8209" s="23" t="s">
        <v>9712</v>
      </c>
      <c r="L8209" s="23" t="s">
        <v>9538</v>
      </c>
      <c r="M8209" s="23">
        <f>YEAR(Tabla2[[#This Row],[Fecha de creación]])</f>
        <v>2022</v>
      </c>
      <c r="N8209" s="23">
        <f>MONTH(Tabla2[[#This Row],[Fecha de creación]])</f>
        <v>4</v>
      </c>
    </row>
    <row r="8210" spans="1:14" x14ac:dyDescent="0.25">
      <c r="A8210" s="26">
        <v>44680.759131944447</v>
      </c>
      <c r="B8210" s="23" t="s">
        <v>34</v>
      </c>
      <c r="C8210" s="23" t="s">
        <v>10519</v>
      </c>
      <c r="D8210" s="23" t="s">
        <v>10520</v>
      </c>
      <c r="E8210" s="23" t="s">
        <v>1</v>
      </c>
      <c r="F8210" s="23" t="s">
        <v>7</v>
      </c>
      <c r="G8210" s="23" t="s">
        <v>975</v>
      </c>
      <c r="H8210" s="2" t="s">
        <v>7744</v>
      </c>
      <c r="I8210" s="23" t="s">
        <v>8907</v>
      </c>
      <c r="J8210" s="23" t="s">
        <v>59</v>
      </c>
      <c r="K8210" s="23" t="s">
        <v>9712</v>
      </c>
      <c r="L8210" s="23" t="s">
        <v>9538</v>
      </c>
      <c r="M8210" s="23">
        <f>YEAR(Tabla2[[#This Row],[Fecha de creación]])</f>
        <v>2022</v>
      </c>
      <c r="N8210" s="23">
        <f>MONTH(Tabla2[[#This Row],[Fecha de creación]])</f>
        <v>4</v>
      </c>
    </row>
    <row r="8211" spans="1:14" x14ac:dyDescent="0.25">
      <c r="A8211" s="26">
        <v>44680.761666666665</v>
      </c>
      <c r="B8211" s="23" t="s">
        <v>7771</v>
      </c>
      <c r="C8211" s="23" t="s">
        <v>10521</v>
      </c>
      <c r="D8211" s="23" t="s">
        <v>10522</v>
      </c>
      <c r="E8211" s="23" t="s">
        <v>1</v>
      </c>
      <c r="F8211" s="23" t="s">
        <v>7</v>
      </c>
      <c r="G8211" s="23" t="s">
        <v>975</v>
      </c>
      <c r="H8211" s="2" t="s">
        <v>7734</v>
      </c>
      <c r="I8211" s="23" t="s">
        <v>8907</v>
      </c>
      <c r="J8211" s="23" t="s">
        <v>958</v>
      </c>
      <c r="K8211" s="23" t="s">
        <v>9712</v>
      </c>
      <c r="L8211" s="23" t="s">
        <v>9538</v>
      </c>
      <c r="M8211" s="23">
        <f>YEAR(Tabla2[[#This Row],[Fecha de creación]])</f>
        <v>2022</v>
      </c>
      <c r="N8211" s="23">
        <f>MONTH(Tabla2[[#This Row],[Fecha de creación]])</f>
        <v>4</v>
      </c>
    </row>
    <row r="8212" spans="1:14" x14ac:dyDescent="0.25">
      <c r="A8212" s="26">
        <v>44681.385000000002</v>
      </c>
      <c r="B8212" s="23" t="s">
        <v>19</v>
      </c>
      <c r="C8212" s="23" t="s">
        <v>10523</v>
      </c>
      <c r="D8212" s="23" t="s">
        <v>10524</v>
      </c>
      <c r="E8212" s="23" t="s">
        <v>1</v>
      </c>
      <c r="F8212" s="23" t="s">
        <v>7</v>
      </c>
      <c r="G8212" s="23" t="s">
        <v>975</v>
      </c>
      <c r="H8212" s="2" t="s">
        <v>8559</v>
      </c>
      <c r="I8212" s="23" t="s">
        <v>10079</v>
      </c>
      <c r="J8212" s="23"/>
      <c r="K8212" s="23" t="s">
        <v>9712</v>
      </c>
      <c r="L8212" s="23" t="s">
        <v>9538</v>
      </c>
      <c r="M8212" s="23">
        <f>YEAR(Tabla2[[#This Row],[Fecha de creación]])</f>
        <v>2022</v>
      </c>
      <c r="N8212" s="23">
        <f>MONTH(Tabla2[[#This Row],[Fecha de creación]])</f>
        <v>4</v>
      </c>
    </row>
    <row r="8213" spans="1:14" x14ac:dyDescent="0.25">
      <c r="A8213" s="26">
        <v>44681.393090277779</v>
      </c>
      <c r="B8213" s="23" t="s">
        <v>34</v>
      </c>
      <c r="C8213" s="23" t="s">
        <v>10525</v>
      </c>
      <c r="D8213" s="23" t="s">
        <v>10526</v>
      </c>
      <c r="E8213" s="23" t="s">
        <v>1</v>
      </c>
      <c r="F8213" s="23" t="s">
        <v>22</v>
      </c>
      <c r="G8213" s="23" t="s">
        <v>975</v>
      </c>
      <c r="I8213" s="23" t="s">
        <v>8907</v>
      </c>
      <c r="J8213" s="23" t="s">
        <v>59</v>
      </c>
      <c r="K8213" s="23" t="s">
        <v>9712</v>
      </c>
      <c r="L8213" s="23" t="s">
        <v>9538</v>
      </c>
      <c r="M8213" s="23">
        <f>YEAR(Tabla2[[#This Row],[Fecha de creación]])</f>
        <v>2022</v>
      </c>
      <c r="N8213" s="23">
        <f>MONTH(Tabla2[[#This Row],[Fecha de creación]])</f>
        <v>4</v>
      </c>
    </row>
    <row r="8214" spans="1:14" x14ac:dyDescent="0.25">
      <c r="A8214" s="26">
        <v>44681.402060185188</v>
      </c>
      <c r="B8214" s="23" t="s">
        <v>19</v>
      </c>
      <c r="C8214" s="23" t="s">
        <v>10527</v>
      </c>
      <c r="D8214" s="23" t="s">
        <v>10511</v>
      </c>
      <c r="E8214" s="23" t="s">
        <v>1</v>
      </c>
      <c r="F8214" s="23" t="s">
        <v>7</v>
      </c>
      <c r="G8214" s="23" t="s">
        <v>975</v>
      </c>
      <c r="H8214" s="2" t="s">
        <v>8559</v>
      </c>
      <c r="I8214" s="23" t="s">
        <v>10079</v>
      </c>
      <c r="J8214" s="23"/>
      <c r="K8214" s="23" t="s">
        <v>9712</v>
      </c>
      <c r="L8214" s="23" t="s">
        <v>9538</v>
      </c>
      <c r="M8214" s="23">
        <f>YEAR(Tabla2[[#This Row],[Fecha de creación]])</f>
        <v>2022</v>
      </c>
      <c r="N8214" s="23">
        <f>MONTH(Tabla2[[#This Row],[Fecha de creación]])</f>
        <v>4</v>
      </c>
    </row>
    <row r="8215" spans="1:14" x14ac:dyDescent="0.25">
      <c r="A8215" s="26">
        <v>44681.451342592591</v>
      </c>
      <c r="B8215" s="23" t="s">
        <v>19</v>
      </c>
      <c r="C8215" s="23" t="s">
        <v>10528</v>
      </c>
      <c r="D8215" s="23" t="s">
        <v>10529</v>
      </c>
      <c r="E8215" s="23" t="s">
        <v>1</v>
      </c>
      <c r="F8215" s="23" t="s">
        <v>7</v>
      </c>
      <c r="G8215" s="23" t="s">
        <v>975</v>
      </c>
      <c r="H8215" s="2" t="s">
        <v>8535</v>
      </c>
      <c r="I8215" s="23" t="s">
        <v>10079</v>
      </c>
      <c r="J8215" s="23"/>
      <c r="K8215" s="23" t="s">
        <v>9712</v>
      </c>
      <c r="L8215" s="23" t="s">
        <v>9538</v>
      </c>
      <c r="M8215" s="23">
        <f>YEAR(Tabla2[[#This Row],[Fecha de creación]])</f>
        <v>2022</v>
      </c>
      <c r="N8215" s="23">
        <f>MONTH(Tabla2[[#This Row],[Fecha de creación]])</f>
        <v>4</v>
      </c>
    </row>
    <row r="8216" spans="1:14" x14ac:dyDescent="0.25">
      <c r="A8216" s="26">
        <v>44681.472037037034</v>
      </c>
      <c r="B8216" s="23" t="s">
        <v>19</v>
      </c>
      <c r="C8216" s="23" t="s">
        <v>10530</v>
      </c>
      <c r="D8216" s="23" t="s">
        <v>10531</v>
      </c>
      <c r="E8216" s="23" t="s">
        <v>1</v>
      </c>
      <c r="F8216" s="23" t="s">
        <v>7</v>
      </c>
      <c r="G8216" s="23" t="s">
        <v>975</v>
      </c>
      <c r="H8216" s="2" t="s">
        <v>8397</v>
      </c>
      <c r="I8216" s="23" t="s">
        <v>10079</v>
      </c>
      <c r="J8216" s="23"/>
      <c r="K8216" s="23" t="s">
        <v>9712</v>
      </c>
      <c r="L8216" s="23" t="s">
        <v>9538</v>
      </c>
      <c r="M8216" s="23">
        <f>YEAR(Tabla2[[#This Row],[Fecha de creación]])</f>
        <v>2022</v>
      </c>
      <c r="N8216" s="23">
        <f>MONTH(Tabla2[[#This Row],[Fecha de creación]])</f>
        <v>4</v>
      </c>
    </row>
    <row r="8217" spans="1:14" x14ac:dyDescent="0.25">
      <c r="A8217" s="26">
        <v>44681.489652777775</v>
      </c>
      <c r="B8217" s="23" t="s">
        <v>19</v>
      </c>
      <c r="C8217" s="23" t="s">
        <v>10532</v>
      </c>
      <c r="D8217" s="23" t="s">
        <v>10533</v>
      </c>
      <c r="E8217" s="23" t="s">
        <v>1</v>
      </c>
      <c r="F8217" s="23" t="s">
        <v>7</v>
      </c>
      <c r="G8217" s="23" t="s">
        <v>975</v>
      </c>
      <c r="H8217" s="2" t="s">
        <v>8535</v>
      </c>
      <c r="I8217" s="23" t="s">
        <v>10079</v>
      </c>
      <c r="J8217" s="23"/>
      <c r="K8217" s="23" t="s">
        <v>9712</v>
      </c>
      <c r="L8217" s="23" t="s">
        <v>9538</v>
      </c>
      <c r="M8217" s="23">
        <f>YEAR(Tabla2[[#This Row],[Fecha de creación]])</f>
        <v>2022</v>
      </c>
      <c r="N8217" s="23">
        <f>MONTH(Tabla2[[#This Row],[Fecha de creación]])</f>
        <v>4</v>
      </c>
    </row>
    <row r="8218" spans="1:14" x14ac:dyDescent="0.25">
      <c r="A8218" s="26">
        <v>44681.576504629629</v>
      </c>
      <c r="B8218" s="23" t="s">
        <v>0</v>
      </c>
      <c r="C8218" s="23" t="s">
        <v>10534</v>
      </c>
      <c r="D8218" s="23" t="s">
        <v>982</v>
      </c>
      <c r="E8218" s="23" t="s">
        <v>1</v>
      </c>
      <c r="F8218" s="23" t="s">
        <v>22</v>
      </c>
      <c r="G8218" s="23" t="s">
        <v>975</v>
      </c>
      <c r="H8218" s="2" t="s">
        <v>8893</v>
      </c>
      <c r="I8218" s="23" t="s">
        <v>7680</v>
      </c>
      <c r="J8218" s="23" t="s">
        <v>59</v>
      </c>
      <c r="K8218" s="23" t="s">
        <v>9712</v>
      </c>
      <c r="L8218" s="23" t="s">
        <v>9538</v>
      </c>
      <c r="M8218" s="23">
        <f>YEAR(Tabla2[[#This Row],[Fecha de creación]])</f>
        <v>2022</v>
      </c>
      <c r="N8218" s="23">
        <f>MONTH(Tabla2[[#This Row],[Fecha de creación]])</f>
        <v>4</v>
      </c>
    </row>
    <row r="8219" spans="1:14" x14ac:dyDescent="0.25">
      <c r="A8219" s="26">
        <v>44681.668124999997</v>
      </c>
      <c r="B8219" s="23" t="s">
        <v>0</v>
      </c>
      <c r="C8219" s="23" t="s">
        <v>10535</v>
      </c>
      <c r="D8219" s="23" t="s">
        <v>989</v>
      </c>
      <c r="E8219" s="23" t="s">
        <v>1</v>
      </c>
      <c r="F8219" s="23" t="s">
        <v>7</v>
      </c>
      <c r="G8219" s="23" t="s">
        <v>975</v>
      </c>
      <c r="H8219" s="2" t="s">
        <v>8480</v>
      </c>
      <c r="I8219" s="23" t="s">
        <v>7680</v>
      </c>
      <c r="J8219" s="23" t="s">
        <v>958</v>
      </c>
      <c r="K8219" s="23" t="s">
        <v>9712</v>
      </c>
      <c r="L8219" s="23" t="s">
        <v>9538</v>
      </c>
      <c r="M8219" s="23">
        <f>YEAR(Tabla2[[#This Row],[Fecha de creación]])</f>
        <v>2022</v>
      </c>
      <c r="N8219" s="23">
        <f>MONTH(Tabla2[[#This Row],[Fecha de creación]])</f>
        <v>4</v>
      </c>
    </row>
    <row r="8220" spans="1:14" x14ac:dyDescent="0.25">
      <c r="A8220" s="26">
        <v>44681.668668981481</v>
      </c>
      <c r="B8220" s="23" t="s">
        <v>34</v>
      </c>
      <c r="C8220" s="23" t="s">
        <v>10536</v>
      </c>
      <c r="D8220" s="23" t="s">
        <v>10537</v>
      </c>
      <c r="E8220" s="23" t="s">
        <v>1</v>
      </c>
      <c r="F8220" s="23" t="s">
        <v>22</v>
      </c>
      <c r="G8220" s="23" t="s">
        <v>975</v>
      </c>
      <c r="I8220" s="23" t="s">
        <v>8907</v>
      </c>
      <c r="J8220" s="23" t="s">
        <v>958</v>
      </c>
      <c r="K8220" s="23" t="s">
        <v>9712</v>
      </c>
      <c r="L8220" s="23" t="s">
        <v>9538</v>
      </c>
      <c r="M8220" s="23">
        <f>YEAR(Tabla2[[#This Row],[Fecha de creación]])</f>
        <v>2022</v>
      </c>
      <c r="N8220" s="23">
        <f>MONTH(Tabla2[[#This Row],[Fecha de creación]])</f>
        <v>4</v>
      </c>
    </row>
    <row r="8221" spans="1:14" x14ac:dyDescent="0.25">
      <c r="A8221" s="26">
        <v>44681.670532407406</v>
      </c>
      <c r="B8221" s="23" t="s">
        <v>34</v>
      </c>
      <c r="C8221" s="23" t="s">
        <v>10538</v>
      </c>
      <c r="D8221" s="23" t="s">
        <v>10539</v>
      </c>
      <c r="E8221" s="23" t="s">
        <v>1</v>
      </c>
      <c r="F8221" s="23" t="s">
        <v>22</v>
      </c>
      <c r="G8221" s="23" t="s">
        <v>975</v>
      </c>
      <c r="I8221" s="23" t="s">
        <v>8907</v>
      </c>
      <c r="J8221" s="23" t="s">
        <v>958</v>
      </c>
      <c r="K8221" s="23" t="s">
        <v>9712</v>
      </c>
      <c r="L8221" s="23" t="s">
        <v>9538</v>
      </c>
      <c r="M8221" s="23">
        <f>YEAR(Tabla2[[#This Row],[Fecha de creación]])</f>
        <v>2022</v>
      </c>
      <c r="N8221" s="23">
        <f>MONTH(Tabla2[[#This Row],[Fecha de creación]])</f>
        <v>4</v>
      </c>
    </row>
    <row r="8222" spans="1:14" x14ac:dyDescent="0.25">
      <c r="A8222" s="26">
        <v>44681.671446759261</v>
      </c>
      <c r="B8222" s="23" t="s">
        <v>0</v>
      </c>
      <c r="C8222" s="23" t="s">
        <v>10540</v>
      </c>
      <c r="D8222" s="23" t="s">
        <v>982</v>
      </c>
      <c r="E8222" s="23" t="s">
        <v>1</v>
      </c>
      <c r="F8222" s="23" t="s">
        <v>22</v>
      </c>
      <c r="G8222" s="23" t="s">
        <v>975</v>
      </c>
      <c r="H8222" s="2" t="s">
        <v>8893</v>
      </c>
      <c r="I8222" s="23" t="s">
        <v>7680</v>
      </c>
      <c r="J8222" s="23" t="s">
        <v>59</v>
      </c>
      <c r="K8222" s="23" t="s">
        <v>9712</v>
      </c>
      <c r="L8222" s="23" t="s">
        <v>9538</v>
      </c>
      <c r="M8222" s="23">
        <f>YEAR(Tabla2[[#This Row],[Fecha de creación]])</f>
        <v>2022</v>
      </c>
      <c r="N8222" s="23">
        <f>MONTH(Tabla2[[#This Row],[Fecha de creación]])</f>
        <v>4</v>
      </c>
    </row>
    <row r="8223" spans="1:14" x14ac:dyDescent="0.25">
      <c r="A8223" s="26">
        <v>44681.671701388892</v>
      </c>
      <c r="B8223" s="23" t="s">
        <v>34</v>
      </c>
      <c r="C8223" s="23" t="s">
        <v>10541</v>
      </c>
      <c r="D8223" s="23" t="s">
        <v>9675</v>
      </c>
      <c r="E8223" s="23" t="s">
        <v>1</v>
      </c>
      <c r="F8223" s="23" t="s">
        <v>7</v>
      </c>
      <c r="G8223" s="23" t="s">
        <v>975</v>
      </c>
      <c r="H8223" s="2" t="s">
        <v>7730</v>
      </c>
      <c r="I8223" s="23" t="s">
        <v>8907</v>
      </c>
      <c r="J8223" s="23" t="s">
        <v>59</v>
      </c>
      <c r="K8223" s="23" t="s">
        <v>9712</v>
      </c>
      <c r="L8223" s="23" t="s">
        <v>9538</v>
      </c>
      <c r="M8223" s="23">
        <f>YEAR(Tabla2[[#This Row],[Fecha de creación]])</f>
        <v>2022</v>
      </c>
      <c r="N8223" s="23">
        <f>MONTH(Tabla2[[#This Row],[Fecha de creación]])</f>
        <v>4</v>
      </c>
    </row>
    <row r="8224" spans="1:14" x14ac:dyDescent="0.25">
      <c r="A8224" s="26">
        <v>44681.674027777779</v>
      </c>
      <c r="B8224" s="23" t="s">
        <v>34</v>
      </c>
      <c r="C8224" s="23" t="s">
        <v>10542</v>
      </c>
      <c r="D8224" s="23" t="s">
        <v>10543</v>
      </c>
      <c r="E8224" s="23" t="s">
        <v>1</v>
      </c>
      <c r="F8224" s="23" t="s">
        <v>22</v>
      </c>
      <c r="G8224" s="23" t="s">
        <v>975</v>
      </c>
      <c r="I8224" s="23" t="s">
        <v>8907</v>
      </c>
      <c r="J8224" s="23" t="s">
        <v>958</v>
      </c>
      <c r="K8224" s="23" t="s">
        <v>9712</v>
      </c>
      <c r="L8224" s="23" t="s">
        <v>9538</v>
      </c>
      <c r="M8224" s="23">
        <f>YEAR(Tabla2[[#This Row],[Fecha de creación]])</f>
        <v>2022</v>
      </c>
      <c r="N8224" s="23">
        <f>MONTH(Tabla2[[#This Row],[Fecha de creación]])</f>
        <v>4</v>
      </c>
    </row>
    <row r="8225" spans="1:14" x14ac:dyDescent="0.25">
      <c r="A8225" s="26">
        <v>44681.674201388887</v>
      </c>
      <c r="B8225" s="23" t="s">
        <v>0</v>
      </c>
      <c r="C8225" s="23" t="s">
        <v>10544</v>
      </c>
      <c r="D8225" s="23" t="s">
        <v>982</v>
      </c>
      <c r="E8225" s="23" t="s">
        <v>1</v>
      </c>
      <c r="F8225" s="23" t="s">
        <v>22</v>
      </c>
      <c r="G8225" s="23" t="s">
        <v>975</v>
      </c>
      <c r="H8225" s="2" t="s">
        <v>8893</v>
      </c>
      <c r="I8225" s="23" t="s">
        <v>7680</v>
      </c>
      <c r="J8225" s="23" t="s">
        <v>59</v>
      </c>
      <c r="K8225" s="23" t="s">
        <v>9712</v>
      </c>
      <c r="L8225" s="23" t="s">
        <v>9538</v>
      </c>
      <c r="M8225" s="23">
        <f>YEAR(Tabla2[[#This Row],[Fecha de creación]])</f>
        <v>2022</v>
      </c>
      <c r="N8225" s="23">
        <f>MONTH(Tabla2[[#This Row],[Fecha de creación]])</f>
        <v>4</v>
      </c>
    </row>
    <row r="8226" spans="1:14" x14ac:dyDescent="0.25">
      <c r="A8226" s="26">
        <v>44681.677407407406</v>
      </c>
      <c r="B8226" s="23" t="s">
        <v>0</v>
      </c>
      <c r="C8226" s="23" t="s">
        <v>10545</v>
      </c>
      <c r="D8226" s="23" t="s">
        <v>982</v>
      </c>
      <c r="E8226" s="23" t="s">
        <v>1</v>
      </c>
      <c r="F8226" s="23" t="s">
        <v>22</v>
      </c>
      <c r="G8226" s="23" t="s">
        <v>975</v>
      </c>
      <c r="H8226" s="2" t="s">
        <v>8893</v>
      </c>
      <c r="I8226" s="23" t="s">
        <v>7680</v>
      </c>
      <c r="J8226" s="23" t="s">
        <v>59</v>
      </c>
      <c r="K8226" s="23" t="s">
        <v>9712</v>
      </c>
      <c r="L8226" s="23" t="s">
        <v>9538</v>
      </c>
      <c r="M8226" s="23">
        <f>YEAR(Tabla2[[#This Row],[Fecha de creación]])</f>
        <v>2022</v>
      </c>
      <c r="N8226" s="23">
        <f>MONTH(Tabla2[[#This Row],[Fecha de creación]])</f>
        <v>4</v>
      </c>
    </row>
    <row r="8227" spans="1:14" x14ac:dyDescent="0.25">
      <c r="A8227" s="26">
        <v>44681.683715277781</v>
      </c>
      <c r="B8227" s="23" t="s">
        <v>0</v>
      </c>
      <c r="C8227" s="23" t="s">
        <v>10546</v>
      </c>
      <c r="D8227" s="23" t="s">
        <v>364</v>
      </c>
      <c r="E8227" s="23" t="s">
        <v>1</v>
      </c>
      <c r="F8227" s="23" t="s">
        <v>7</v>
      </c>
      <c r="G8227" s="23" t="s">
        <v>3</v>
      </c>
      <c r="H8227" s="2" t="s">
        <v>7721</v>
      </c>
      <c r="I8227" s="23" t="s">
        <v>7680</v>
      </c>
      <c r="J8227" s="23" t="s">
        <v>59</v>
      </c>
      <c r="K8227" s="23" t="s">
        <v>9712</v>
      </c>
      <c r="L8227" s="23" t="s">
        <v>9539</v>
      </c>
      <c r="M8227" s="23">
        <f>YEAR(Tabla2[[#This Row],[Fecha de creación]])</f>
        <v>2022</v>
      </c>
      <c r="N8227" s="23">
        <f>MONTH(Tabla2[[#This Row],[Fecha de creación]])</f>
        <v>4</v>
      </c>
    </row>
    <row r="8228" spans="1:14" x14ac:dyDescent="0.25">
      <c r="A8228" s="26">
        <v>44681.695775462962</v>
      </c>
      <c r="B8228" s="23" t="s">
        <v>0</v>
      </c>
      <c r="C8228" s="23" t="s">
        <v>10547</v>
      </c>
      <c r="D8228" s="23" t="s">
        <v>364</v>
      </c>
      <c r="E8228" s="23" t="s">
        <v>1</v>
      </c>
      <c r="F8228" s="23" t="s">
        <v>7</v>
      </c>
      <c r="G8228" s="23" t="s">
        <v>3</v>
      </c>
      <c r="H8228" s="2" t="s">
        <v>7721</v>
      </c>
      <c r="I8228" s="23" t="s">
        <v>7680</v>
      </c>
      <c r="J8228" s="23" t="s">
        <v>59</v>
      </c>
      <c r="K8228" s="23" t="s">
        <v>9712</v>
      </c>
      <c r="L8228" s="23" t="s">
        <v>9539</v>
      </c>
      <c r="M8228" s="23">
        <f>YEAR(Tabla2[[#This Row],[Fecha de creación]])</f>
        <v>2022</v>
      </c>
      <c r="N8228" s="23">
        <f>MONTH(Tabla2[[#This Row],[Fecha de creación]])</f>
        <v>4</v>
      </c>
    </row>
    <row r="8229" spans="1:14" x14ac:dyDescent="0.25">
      <c r="A8229" s="26">
        <v>44681.698738425926</v>
      </c>
      <c r="B8229" s="23" t="s">
        <v>0</v>
      </c>
      <c r="C8229" s="23" t="s">
        <v>10548</v>
      </c>
      <c r="D8229" s="23" t="s">
        <v>982</v>
      </c>
      <c r="E8229" s="23" t="s">
        <v>1</v>
      </c>
      <c r="F8229" s="23" t="s">
        <v>22</v>
      </c>
      <c r="G8229" s="23" t="s">
        <v>975</v>
      </c>
      <c r="H8229" s="2" t="s">
        <v>8893</v>
      </c>
      <c r="I8229" s="23" t="s">
        <v>7680</v>
      </c>
      <c r="J8229" s="23" t="s">
        <v>59</v>
      </c>
      <c r="K8229" s="23" t="s">
        <v>9712</v>
      </c>
      <c r="L8229" s="23" t="s">
        <v>9538</v>
      </c>
      <c r="M8229" s="23">
        <f>YEAR(Tabla2[[#This Row],[Fecha de creación]])</f>
        <v>2022</v>
      </c>
      <c r="N8229" s="23">
        <f>MONTH(Tabla2[[#This Row],[Fecha de creación]])</f>
        <v>4</v>
      </c>
    </row>
    <row r="8230" spans="1:14" x14ac:dyDescent="0.25">
      <c r="A8230" s="26">
        <v>44682.472858796296</v>
      </c>
      <c r="B8230" s="23" t="s">
        <v>0</v>
      </c>
      <c r="C8230" s="23" t="s">
        <v>10549</v>
      </c>
      <c r="D8230" s="23" t="s">
        <v>389</v>
      </c>
      <c r="E8230" s="23" t="s">
        <v>1</v>
      </c>
      <c r="F8230" s="23" t="s">
        <v>7</v>
      </c>
      <c r="G8230" s="23" t="s">
        <v>1551</v>
      </c>
      <c r="H8230" s="2" t="s">
        <v>7737</v>
      </c>
      <c r="I8230" s="23" t="s">
        <v>9226</v>
      </c>
      <c r="J8230" s="23"/>
      <c r="K8230" s="23" t="s">
        <v>9712</v>
      </c>
      <c r="L8230" s="23" t="s">
        <v>9539</v>
      </c>
      <c r="M8230" s="23">
        <f>YEAR(Tabla2[[#This Row],[Fecha de creación]])</f>
        <v>2022</v>
      </c>
      <c r="N8230" s="23">
        <f>MONTH(Tabla2[[#This Row],[Fecha de creación]])</f>
        <v>5</v>
      </c>
    </row>
    <row r="8231" spans="1:14" x14ac:dyDescent="0.25">
      <c r="A8231" s="26">
        <v>44682.480902777781</v>
      </c>
      <c r="B8231" s="23" t="s">
        <v>0</v>
      </c>
      <c r="C8231" s="23" t="s">
        <v>10550</v>
      </c>
      <c r="D8231" s="23" t="s">
        <v>440</v>
      </c>
      <c r="E8231" s="23" t="s">
        <v>1</v>
      </c>
      <c r="F8231" s="23" t="s">
        <v>7</v>
      </c>
      <c r="G8231" s="23" t="s">
        <v>975</v>
      </c>
      <c r="H8231" s="2" t="s">
        <v>7723</v>
      </c>
      <c r="I8231" s="23" t="s">
        <v>9483</v>
      </c>
      <c r="J8231" s="23" t="s">
        <v>59</v>
      </c>
      <c r="K8231" s="23" t="s">
        <v>9712</v>
      </c>
      <c r="L8231" s="23" t="s">
        <v>9538</v>
      </c>
      <c r="M8231" s="23">
        <f>YEAR(Tabla2[[#This Row],[Fecha de creación]])</f>
        <v>2022</v>
      </c>
      <c r="N8231" s="23">
        <f>MONTH(Tabla2[[#This Row],[Fecha de creación]])</f>
        <v>5</v>
      </c>
    </row>
    <row r="8232" spans="1:14" x14ac:dyDescent="0.25">
      <c r="A8232" s="26">
        <v>44682.486192129632</v>
      </c>
      <c r="B8232" s="23" t="s">
        <v>0</v>
      </c>
      <c r="C8232" s="23" t="s">
        <v>10551</v>
      </c>
      <c r="D8232" s="23" t="s">
        <v>738</v>
      </c>
      <c r="E8232" s="23" t="s">
        <v>1</v>
      </c>
      <c r="F8232" s="23" t="s">
        <v>7</v>
      </c>
      <c r="G8232" s="23" t="s">
        <v>1551</v>
      </c>
      <c r="H8232" s="2" t="s">
        <v>7733</v>
      </c>
      <c r="I8232" s="23" t="s">
        <v>9226</v>
      </c>
      <c r="J8232" s="23"/>
      <c r="K8232" s="23" t="s">
        <v>9712</v>
      </c>
      <c r="L8232" s="23" t="s">
        <v>9539</v>
      </c>
      <c r="M8232" s="23">
        <f>YEAR(Tabla2[[#This Row],[Fecha de creación]])</f>
        <v>2022</v>
      </c>
      <c r="N8232" s="23">
        <f>MONTH(Tabla2[[#This Row],[Fecha de creación]])</f>
        <v>5</v>
      </c>
    </row>
    <row r="8233" spans="1:14" x14ac:dyDescent="0.25">
      <c r="A8233" s="26">
        <v>44682.506550925929</v>
      </c>
      <c r="B8233" s="23" t="s">
        <v>0</v>
      </c>
      <c r="C8233" s="23" t="s">
        <v>10552</v>
      </c>
      <c r="D8233" s="23" t="s">
        <v>967</v>
      </c>
      <c r="E8233" s="23" t="s">
        <v>1</v>
      </c>
      <c r="F8233" s="23" t="s">
        <v>7</v>
      </c>
      <c r="G8233" s="23" t="s">
        <v>1551</v>
      </c>
      <c r="H8233" s="2" t="s">
        <v>7733</v>
      </c>
      <c r="I8233" s="23" t="s">
        <v>9226</v>
      </c>
      <c r="J8233" s="23"/>
      <c r="K8233" s="23" t="s">
        <v>9712</v>
      </c>
      <c r="L8233" s="23" t="s">
        <v>9539</v>
      </c>
      <c r="M8233" s="23">
        <f>YEAR(Tabla2[[#This Row],[Fecha de creación]])</f>
        <v>2022</v>
      </c>
      <c r="N8233" s="23">
        <f>MONTH(Tabla2[[#This Row],[Fecha de creación]])</f>
        <v>5</v>
      </c>
    </row>
    <row r="8234" spans="1:14" x14ac:dyDescent="0.25">
      <c r="A8234" s="26">
        <v>44682.544224537036</v>
      </c>
      <c r="B8234" s="23" t="s">
        <v>0</v>
      </c>
      <c r="C8234" s="23" t="s">
        <v>10553</v>
      </c>
      <c r="D8234" s="23" t="s">
        <v>3092</v>
      </c>
      <c r="E8234" s="23" t="s">
        <v>1</v>
      </c>
      <c r="F8234" s="23" t="s">
        <v>7</v>
      </c>
      <c r="G8234" s="23" t="s">
        <v>1551</v>
      </c>
      <c r="H8234" s="2" t="s">
        <v>7726</v>
      </c>
      <c r="I8234" s="23" t="s">
        <v>9226</v>
      </c>
      <c r="J8234" s="23"/>
      <c r="K8234" s="23" t="s">
        <v>9712</v>
      </c>
      <c r="L8234" s="23" t="s">
        <v>9539</v>
      </c>
      <c r="M8234" s="23">
        <f>YEAR(Tabla2[[#This Row],[Fecha de creación]])</f>
        <v>2022</v>
      </c>
      <c r="N8234" s="23">
        <f>MONTH(Tabla2[[#This Row],[Fecha de creación]])</f>
        <v>5</v>
      </c>
    </row>
    <row r="8235" spans="1:14" x14ac:dyDescent="0.25">
      <c r="A8235" s="26">
        <v>44682.546898148146</v>
      </c>
      <c r="B8235" s="23" t="s">
        <v>0</v>
      </c>
      <c r="C8235" s="23" t="s">
        <v>10554</v>
      </c>
      <c r="D8235" s="23" t="s">
        <v>586</v>
      </c>
      <c r="E8235" s="23" t="s">
        <v>1</v>
      </c>
      <c r="F8235" s="23" t="s">
        <v>7</v>
      </c>
      <c r="G8235" s="23" t="s">
        <v>975</v>
      </c>
      <c r="H8235" s="2" t="s">
        <v>7748</v>
      </c>
      <c r="I8235" s="23" t="s">
        <v>9483</v>
      </c>
      <c r="J8235" s="23" t="s">
        <v>59</v>
      </c>
      <c r="K8235" s="23" t="s">
        <v>9712</v>
      </c>
      <c r="L8235" s="23" t="s">
        <v>9538</v>
      </c>
      <c r="M8235" s="23">
        <f>YEAR(Tabla2[[#This Row],[Fecha de creación]])</f>
        <v>2022</v>
      </c>
      <c r="N8235" s="23">
        <f>MONTH(Tabla2[[#This Row],[Fecha de creación]])</f>
        <v>5</v>
      </c>
    </row>
    <row r="8236" spans="1:14" x14ac:dyDescent="0.25">
      <c r="A8236" s="26">
        <v>44682.548437500001</v>
      </c>
      <c r="B8236" s="23" t="s">
        <v>0</v>
      </c>
      <c r="C8236" s="23" t="s">
        <v>10555</v>
      </c>
      <c r="D8236" s="23" t="s">
        <v>719</v>
      </c>
      <c r="E8236" s="23" t="s">
        <v>1</v>
      </c>
      <c r="F8236" s="23" t="s">
        <v>7</v>
      </c>
      <c r="G8236" s="23" t="s">
        <v>975</v>
      </c>
      <c r="H8236" s="2" t="s">
        <v>7777</v>
      </c>
      <c r="I8236" s="23" t="s">
        <v>5999</v>
      </c>
      <c r="J8236" s="23"/>
      <c r="K8236" s="23" t="s">
        <v>9712</v>
      </c>
      <c r="L8236" s="23" t="s">
        <v>9538</v>
      </c>
      <c r="M8236" s="23">
        <f>YEAR(Tabla2[[#This Row],[Fecha de creación]])</f>
        <v>2022</v>
      </c>
      <c r="N8236" s="23">
        <f>MONTH(Tabla2[[#This Row],[Fecha de creación]])</f>
        <v>5</v>
      </c>
    </row>
    <row r="8237" spans="1:14" x14ac:dyDescent="0.25">
      <c r="A8237" s="26">
        <v>44682.563622685186</v>
      </c>
      <c r="B8237" s="23" t="s">
        <v>34</v>
      </c>
      <c r="C8237" s="23" t="s">
        <v>10556</v>
      </c>
      <c r="D8237" s="23" t="s">
        <v>10557</v>
      </c>
      <c r="E8237" s="23" t="s">
        <v>1</v>
      </c>
      <c r="F8237" s="23" t="s">
        <v>22</v>
      </c>
      <c r="G8237" s="23" t="s">
        <v>975</v>
      </c>
      <c r="I8237" s="23" t="s">
        <v>8907</v>
      </c>
      <c r="J8237" s="23" t="s">
        <v>59</v>
      </c>
      <c r="K8237" s="23" t="s">
        <v>9712</v>
      </c>
      <c r="L8237" s="23" t="s">
        <v>9538</v>
      </c>
      <c r="M8237" s="23">
        <f>YEAR(Tabla2[[#This Row],[Fecha de creación]])</f>
        <v>2022</v>
      </c>
      <c r="N8237" s="23">
        <f>MONTH(Tabla2[[#This Row],[Fecha de creación]])</f>
        <v>5</v>
      </c>
    </row>
    <row r="8238" spans="1:14" x14ac:dyDescent="0.25">
      <c r="A8238" s="26">
        <v>44682.57640046296</v>
      </c>
      <c r="B8238" s="23" t="s">
        <v>34</v>
      </c>
      <c r="C8238" s="23" t="s">
        <v>10558</v>
      </c>
      <c r="D8238" s="23" t="s">
        <v>10559</v>
      </c>
      <c r="E8238" s="23" t="s">
        <v>1</v>
      </c>
      <c r="F8238" s="23" t="s">
        <v>22</v>
      </c>
      <c r="G8238" s="23" t="s">
        <v>975</v>
      </c>
      <c r="I8238" s="23" t="s">
        <v>8907</v>
      </c>
      <c r="J8238" s="23" t="s">
        <v>59</v>
      </c>
      <c r="K8238" s="23" t="s">
        <v>9712</v>
      </c>
      <c r="L8238" s="23" t="s">
        <v>9538</v>
      </c>
      <c r="M8238" s="23">
        <f>YEAR(Tabla2[[#This Row],[Fecha de creación]])</f>
        <v>2022</v>
      </c>
      <c r="N8238" s="23">
        <f>MONTH(Tabla2[[#This Row],[Fecha de creación]])</f>
        <v>5</v>
      </c>
    </row>
    <row r="8239" spans="1:14" x14ac:dyDescent="0.25">
      <c r="A8239" s="26">
        <v>44682.579560185186</v>
      </c>
      <c r="B8239" s="23" t="s">
        <v>34</v>
      </c>
      <c r="C8239" s="23" t="s">
        <v>10560</v>
      </c>
      <c r="D8239" s="23" t="s">
        <v>10561</v>
      </c>
      <c r="E8239" s="23" t="s">
        <v>1</v>
      </c>
      <c r="F8239" s="23" t="s">
        <v>22</v>
      </c>
      <c r="G8239" s="23" t="s">
        <v>975</v>
      </c>
      <c r="I8239" s="23" t="s">
        <v>8907</v>
      </c>
      <c r="J8239" s="23" t="s">
        <v>59</v>
      </c>
      <c r="K8239" s="23" t="s">
        <v>9712</v>
      </c>
      <c r="L8239" s="23" t="s">
        <v>9538</v>
      </c>
      <c r="M8239" s="23">
        <f>YEAR(Tabla2[[#This Row],[Fecha de creación]])</f>
        <v>2022</v>
      </c>
      <c r="N8239" s="23">
        <f>MONTH(Tabla2[[#This Row],[Fecha de creación]])</f>
        <v>5</v>
      </c>
    </row>
    <row r="8240" spans="1:14" x14ac:dyDescent="0.25">
      <c r="A8240" s="26">
        <v>44682.581585648149</v>
      </c>
      <c r="B8240" s="23" t="s">
        <v>0</v>
      </c>
      <c r="C8240" s="23" t="s">
        <v>10562</v>
      </c>
      <c r="D8240" s="23" t="s">
        <v>10563</v>
      </c>
      <c r="E8240" s="23" t="s">
        <v>1</v>
      </c>
      <c r="F8240" s="23" t="s">
        <v>7</v>
      </c>
      <c r="G8240" s="23" t="s">
        <v>1551</v>
      </c>
      <c r="H8240" s="2" t="s">
        <v>8198</v>
      </c>
      <c r="I8240" s="23" t="s">
        <v>9226</v>
      </c>
      <c r="J8240" s="23"/>
      <c r="K8240" s="23" t="s">
        <v>9712</v>
      </c>
      <c r="L8240" s="23" t="s">
        <v>9539</v>
      </c>
      <c r="M8240" s="23">
        <f>YEAR(Tabla2[[#This Row],[Fecha de creación]])</f>
        <v>2022</v>
      </c>
      <c r="N8240" s="23">
        <f>MONTH(Tabla2[[#This Row],[Fecha de creación]])</f>
        <v>5</v>
      </c>
    </row>
    <row r="8241" spans="1:14" x14ac:dyDescent="0.25">
      <c r="A8241" s="26">
        <v>44682.584872685184</v>
      </c>
      <c r="B8241" s="23" t="s">
        <v>0</v>
      </c>
      <c r="C8241" s="23" t="s">
        <v>10564</v>
      </c>
      <c r="D8241" s="23" t="s">
        <v>982</v>
      </c>
      <c r="E8241" s="23" t="s">
        <v>1</v>
      </c>
      <c r="F8241" s="23" t="s">
        <v>22</v>
      </c>
      <c r="G8241" s="23" t="s">
        <v>975</v>
      </c>
      <c r="H8241" s="2" t="s">
        <v>8893</v>
      </c>
      <c r="I8241" s="23" t="s">
        <v>9483</v>
      </c>
      <c r="J8241" s="23" t="s">
        <v>59</v>
      </c>
      <c r="K8241" s="23" t="s">
        <v>9712</v>
      </c>
      <c r="L8241" s="23" t="s">
        <v>9538</v>
      </c>
      <c r="M8241" s="23">
        <f>YEAR(Tabla2[[#This Row],[Fecha de creación]])</f>
        <v>2022</v>
      </c>
      <c r="N8241" s="23">
        <f>MONTH(Tabla2[[#This Row],[Fecha de creación]])</f>
        <v>5</v>
      </c>
    </row>
    <row r="8242" spans="1:14" x14ac:dyDescent="0.25">
      <c r="A8242" s="26">
        <v>44682.591874999998</v>
      </c>
      <c r="B8242" s="23" t="s">
        <v>0</v>
      </c>
      <c r="C8242" s="23" t="s">
        <v>10565</v>
      </c>
      <c r="D8242" s="23" t="s">
        <v>8660</v>
      </c>
      <c r="E8242" s="23" t="s">
        <v>1</v>
      </c>
      <c r="F8242" s="23" t="s">
        <v>7</v>
      </c>
      <c r="G8242" s="23" t="s">
        <v>1551</v>
      </c>
      <c r="H8242" s="2" t="s">
        <v>7737</v>
      </c>
      <c r="I8242" s="23" t="s">
        <v>9226</v>
      </c>
      <c r="J8242" s="23"/>
      <c r="K8242" s="23" t="s">
        <v>9712</v>
      </c>
      <c r="L8242" s="23" t="s">
        <v>9539</v>
      </c>
      <c r="M8242" s="23">
        <f>YEAR(Tabla2[[#This Row],[Fecha de creación]])</f>
        <v>2022</v>
      </c>
      <c r="N8242" s="23">
        <f>MONTH(Tabla2[[#This Row],[Fecha de creación]])</f>
        <v>5</v>
      </c>
    </row>
    <row r="8243" spans="1:14" x14ac:dyDescent="0.25">
      <c r="A8243" s="26">
        <v>44682.627650462964</v>
      </c>
      <c r="B8243" s="23" t="s">
        <v>0</v>
      </c>
      <c r="C8243" s="23" t="s">
        <v>10566</v>
      </c>
      <c r="D8243" s="23" t="s">
        <v>982</v>
      </c>
      <c r="E8243" s="23" t="s">
        <v>1</v>
      </c>
      <c r="F8243" s="23" t="s">
        <v>22</v>
      </c>
      <c r="G8243" s="23" t="s">
        <v>975</v>
      </c>
      <c r="H8243" s="2" t="s">
        <v>8893</v>
      </c>
      <c r="I8243" s="23" t="s">
        <v>5999</v>
      </c>
      <c r="J8243" s="23"/>
      <c r="K8243" s="23" t="s">
        <v>9712</v>
      </c>
      <c r="L8243" s="23" t="s">
        <v>9538</v>
      </c>
      <c r="M8243" s="23">
        <f>YEAR(Tabla2[[#This Row],[Fecha de creación]])</f>
        <v>2022</v>
      </c>
      <c r="N8243" s="23">
        <f>MONTH(Tabla2[[#This Row],[Fecha de creación]])</f>
        <v>5</v>
      </c>
    </row>
    <row r="8244" spans="1:14" x14ac:dyDescent="0.25">
      <c r="A8244" s="26">
        <v>44682.62841435185</v>
      </c>
      <c r="B8244" s="23" t="s">
        <v>34</v>
      </c>
      <c r="C8244" s="23" t="s">
        <v>10567</v>
      </c>
      <c r="D8244" s="23" t="s">
        <v>10568</v>
      </c>
      <c r="E8244" s="23" t="s">
        <v>1</v>
      </c>
      <c r="F8244" s="23" t="s">
        <v>7</v>
      </c>
      <c r="G8244" s="23" t="s">
        <v>975</v>
      </c>
      <c r="H8244" s="2" t="s">
        <v>7734</v>
      </c>
      <c r="I8244" s="23" t="s">
        <v>8907</v>
      </c>
      <c r="J8244" s="23" t="s">
        <v>59</v>
      </c>
      <c r="K8244" s="23" t="s">
        <v>9712</v>
      </c>
      <c r="L8244" s="23" t="s">
        <v>9538</v>
      </c>
      <c r="M8244" s="23">
        <f>YEAR(Tabla2[[#This Row],[Fecha de creación]])</f>
        <v>2022</v>
      </c>
      <c r="N8244" s="23">
        <f>MONTH(Tabla2[[#This Row],[Fecha de creación]])</f>
        <v>5</v>
      </c>
    </row>
    <row r="8245" spans="1:14" x14ac:dyDescent="0.25">
      <c r="A8245" s="26">
        <v>44682.629976851851</v>
      </c>
      <c r="B8245" s="23" t="s">
        <v>0</v>
      </c>
      <c r="C8245" s="23" t="s">
        <v>10569</v>
      </c>
      <c r="D8245" s="23" t="s">
        <v>10570</v>
      </c>
      <c r="E8245" s="23" t="s">
        <v>1</v>
      </c>
      <c r="F8245" s="23" t="s">
        <v>22</v>
      </c>
      <c r="G8245" s="23" t="s">
        <v>975</v>
      </c>
      <c r="H8245" s="2" t="s">
        <v>7764</v>
      </c>
      <c r="I8245" s="23" t="s">
        <v>5999</v>
      </c>
      <c r="J8245" s="23"/>
      <c r="K8245" s="23" t="s">
        <v>9712</v>
      </c>
      <c r="L8245" s="23" t="s">
        <v>9538</v>
      </c>
      <c r="M8245" s="23">
        <f>YEAR(Tabla2[[#This Row],[Fecha de creación]])</f>
        <v>2022</v>
      </c>
      <c r="N8245" s="23">
        <f>MONTH(Tabla2[[#This Row],[Fecha de creación]])</f>
        <v>5</v>
      </c>
    </row>
    <row r="8246" spans="1:14" x14ac:dyDescent="0.25">
      <c r="A8246" s="26">
        <v>44682.634571759256</v>
      </c>
      <c r="B8246" s="23" t="s">
        <v>34</v>
      </c>
      <c r="C8246" s="23" t="s">
        <v>10571</v>
      </c>
      <c r="D8246" s="23" t="s">
        <v>10572</v>
      </c>
      <c r="E8246" s="23" t="s">
        <v>1</v>
      </c>
      <c r="F8246" s="23" t="s">
        <v>22</v>
      </c>
      <c r="G8246" s="23" t="s">
        <v>975</v>
      </c>
      <c r="I8246" s="23" t="s">
        <v>8907</v>
      </c>
      <c r="J8246" s="23" t="s">
        <v>59</v>
      </c>
      <c r="K8246" s="23" t="s">
        <v>9712</v>
      </c>
      <c r="L8246" s="23" t="s">
        <v>9538</v>
      </c>
      <c r="M8246" s="23">
        <f>YEAR(Tabla2[[#This Row],[Fecha de creación]])</f>
        <v>2022</v>
      </c>
      <c r="N8246" s="23">
        <f>MONTH(Tabla2[[#This Row],[Fecha de creación]])</f>
        <v>5</v>
      </c>
    </row>
    <row r="8247" spans="1:14" x14ac:dyDescent="0.25">
      <c r="A8247" s="26">
        <v>44682.635937500003</v>
      </c>
      <c r="B8247" s="23" t="s">
        <v>0</v>
      </c>
      <c r="C8247" s="23" t="s">
        <v>10573</v>
      </c>
      <c r="D8247" s="23" t="s">
        <v>1344</v>
      </c>
      <c r="E8247" s="23" t="s">
        <v>1</v>
      </c>
      <c r="F8247" s="23" t="s">
        <v>7</v>
      </c>
      <c r="G8247" s="23" t="s">
        <v>1551</v>
      </c>
      <c r="H8247" s="2" t="s">
        <v>7726</v>
      </c>
      <c r="I8247" s="23" t="s">
        <v>9226</v>
      </c>
      <c r="J8247" s="23"/>
      <c r="K8247" s="23" t="s">
        <v>9712</v>
      </c>
      <c r="L8247" s="23" t="s">
        <v>9539</v>
      </c>
      <c r="M8247" s="23">
        <f>YEAR(Tabla2[[#This Row],[Fecha de creación]])</f>
        <v>2022</v>
      </c>
      <c r="N8247" s="23">
        <f>MONTH(Tabla2[[#This Row],[Fecha de creación]])</f>
        <v>5</v>
      </c>
    </row>
    <row r="8248" spans="1:14" x14ac:dyDescent="0.25">
      <c r="A8248" s="26">
        <v>44682.656585648147</v>
      </c>
      <c r="B8248" s="23" t="s">
        <v>0</v>
      </c>
      <c r="C8248" s="23" t="s">
        <v>10574</v>
      </c>
      <c r="D8248" s="23" t="s">
        <v>172</v>
      </c>
      <c r="E8248" s="23" t="s">
        <v>1</v>
      </c>
      <c r="F8248" s="23" t="s">
        <v>7</v>
      </c>
      <c r="G8248" s="23" t="s">
        <v>1551</v>
      </c>
      <c r="H8248" s="2" t="s">
        <v>7721</v>
      </c>
      <c r="I8248" s="23" t="s">
        <v>9226</v>
      </c>
      <c r="J8248" s="23"/>
      <c r="K8248" s="23" t="s">
        <v>9712</v>
      </c>
      <c r="L8248" s="23" t="s">
        <v>9539</v>
      </c>
      <c r="M8248" s="23">
        <f>YEAR(Tabla2[[#This Row],[Fecha de creación]])</f>
        <v>2022</v>
      </c>
      <c r="N8248" s="23">
        <f>MONTH(Tabla2[[#This Row],[Fecha de creación]])</f>
        <v>5</v>
      </c>
    </row>
    <row r="8249" spans="1:14" x14ac:dyDescent="0.25">
      <c r="A8249" s="26">
        <v>44682.656585648147</v>
      </c>
      <c r="B8249" s="23" t="s">
        <v>0</v>
      </c>
      <c r="C8249" s="23" t="s">
        <v>10575</v>
      </c>
      <c r="D8249" s="23" t="s">
        <v>440</v>
      </c>
      <c r="E8249" s="23" t="s">
        <v>1</v>
      </c>
      <c r="F8249" s="23" t="s">
        <v>7</v>
      </c>
      <c r="G8249" s="23" t="s">
        <v>975</v>
      </c>
      <c r="H8249" s="2" t="s">
        <v>7723</v>
      </c>
      <c r="I8249" s="23" t="s">
        <v>9483</v>
      </c>
      <c r="J8249" s="23" t="s">
        <v>59</v>
      </c>
      <c r="K8249" s="23" t="s">
        <v>9712</v>
      </c>
      <c r="L8249" s="23" t="s">
        <v>9538</v>
      </c>
      <c r="M8249" s="23">
        <f>YEAR(Tabla2[[#This Row],[Fecha de creación]])</f>
        <v>2022</v>
      </c>
      <c r="N8249" s="23">
        <f>MONTH(Tabla2[[#This Row],[Fecha de creación]])</f>
        <v>5</v>
      </c>
    </row>
    <row r="8250" spans="1:14" x14ac:dyDescent="0.25">
      <c r="A8250" s="26">
        <v>44682.663414351853</v>
      </c>
      <c r="B8250" s="23" t="s">
        <v>19</v>
      </c>
      <c r="C8250" s="23" t="s">
        <v>10576</v>
      </c>
      <c r="D8250" s="23" t="s">
        <v>8164</v>
      </c>
      <c r="E8250" s="23" t="s">
        <v>1</v>
      </c>
      <c r="F8250" s="23" t="s">
        <v>7</v>
      </c>
      <c r="G8250" s="23" t="s">
        <v>975</v>
      </c>
      <c r="H8250" s="2" t="s">
        <v>7730</v>
      </c>
      <c r="I8250" s="23" t="s">
        <v>23</v>
      </c>
      <c r="J8250" s="23"/>
      <c r="K8250" s="23" t="s">
        <v>9712</v>
      </c>
      <c r="L8250" s="23" t="s">
        <v>9538</v>
      </c>
      <c r="M8250" s="23">
        <f>YEAR(Tabla2[[#This Row],[Fecha de creación]])</f>
        <v>2022</v>
      </c>
      <c r="N8250" s="23">
        <f>MONTH(Tabla2[[#This Row],[Fecha de creación]])</f>
        <v>5</v>
      </c>
    </row>
    <row r="8251" spans="1:14" x14ac:dyDescent="0.25">
      <c r="A8251" s="26">
        <v>44682.688240740739</v>
      </c>
      <c r="B8251" s="23" t="s">
        <v>0</v>
      </c>
      <c r="C8251" s="23" t="s">
        <v>10577</v>
      </c>
      <c r="D8251" s="23" t="s">
        <v>10563</v>
      </c>
      <c r="E8251" s="23" t="s">
        <v>1</v>
      </c>
      <c r="F8251" s="23" t="s">
        <v>7</v>
      </c>
      <c r="G8251" s="23" t="s">
        <v>1551</v>
      </c>
      <c r="H8251" s="2" t="s">
        <v>7726</v>
      </c>
      <c r="I8251" s="23" t="s">
        <v>9226</v>
      </c>
      <c r="J8251" s="23" t="s">
        <v>59</v>
      </c>
      <c r="K8251" s="23" t="s">
        <v>9712</v>
      </c>
      <c r="L8251" s="23" t="s">
        <v>9539</v>
      </c>
      <c r="M8251" s="23">
        <f>YEAR(Tabla2[[#This Row],[Fecha de creación]])</f>
        <v>2022</v>
      </c>
      <c r="N8251" s="23">
        <f>MONTH(Tabla2[[#This Row],[Fecha de creación]])</f>
        <v>5</v>
      </c>
    </row>
    <row r="8252" spans="1:14" x14ac:dyDescent="0.25">
      <c r="A8252" s="26">
        <v>44682.691504629627</v>
      </c>
      <c r="B8252" s="23" t="s">
        <v>100</v>
      </c>
      <c r="C8252" s="23" t="s">
        <v>10578</v>
      </c>
      <c r="D8252" s="23" t="s">
        <v>3075</v>
      </c>
      <c r="E8252" s="23" t="s">
        <v>1</v>
      </c>
      <c r="F8252" s="23" t="s">
        <v>7</v>
      </c>
      <c r="G8252" s="23" t="s">
        <v>3</v>
      </c>
      <c r="H8252" s="2" t="s">
        <v>8459</v>
      </c>
      <c r="I8252" s="23" t="s">
        <v>6004</v>
      </c>
      <c r="J8252" s="23"/>
      <c r="K8252" s="23" t="s">
        <v>9712</v>
      </c>
      <c r="L8252" s="23" t="s">
        <v>9539</v>
      </c>
      <c r="M8252" s="23">
        <f>YEAR(Tabla2[[#This Row],[Fecha de creación]])</f>
        <v>2022</v>
      </c>
      <c r="N8252" s="23">
        <f>MONTH(Tabla2[[#This Row],[Fecha de creación]])</f>
        <v>5</v>
      </c>
    </row>
    <row r="8253" spans="1:14" x14ac:dyDescent="0.25">
      <c r="A8253" s="26">
        <v>44683.388541666667</v>
      </c>
      <c r="B8253" s="23" t="s">
        <v>34</v>
      </c>
      <c r="C8253" s="23" t="s">
        <v>10579</v>
      </c>
      <c r="D8253" s="23" t="s">
        <v>10580</v>
      </c>
      <c r="E8253" s="23" t="s">
        <v>1</v>
      </c>
      <c r="F8253" s="23" t="s">
        <v>22</v>
      </c>
      <c r="G8253" s="23" t="s">
        <v>975</v>
      </c>
      <c r="I8253" s="23" t="s">
        <v>8907</v>
      </c>
      <c r="J8253" s="23" t="s">
        <v>964</v>
      </c>
      <c r="K8253" s="23" t="s">
        <v>9712</v>
      </c>
      <c r="L8253" s="23" t="s">
        <v>9538</v>
      </c>
      <c r="M8253" s="23">
        <f>YEAR(Tabla2[[#This Row],[Fecha de creación]])</f>
        <v>2022</v>
      </c>
      <c r="N8253" s="23">
        <f>MONTH(Tabla2[[#This Row],[Fecha de creación]])</f>
        <v>5</v>
      </c>
    </row>
    <row r="8254" spans="1:14" x14ac:dyDescent="0.25">
      <c r="A8254" s="26">
        <v>44683.40047453704</v>
      </c>
      <c r="B8254" s="23" t="s">
        <v>19</v>
      </c>
      <c r="C8254" s="23" t="s">
        <v>10581</v>
      </c>
      <c r="D8254" s="23" t="s">
        <v>10582</v>
      </c>
      <c r="E8254" s="23" t="s">
        <v>1</v>
      </c>
      <c r="F8254" s="23" t="s">
        <v>7</v>
      </c>
      <c r="G8254" s="23" t="s">
        <v>975</v>
      </c>
      <c r="H8254" s="2" t="s">
        <v>8535</v>
      </c>
      <c r="I8254" s="23" t="s">
        <v>10079</v>
      </c>
      <c r="J8254" s="23"/>
      <c r="K8254" s="23" t="s">
        <v>9712</v>
      </c>
      <c r="L8254" s="23" t="s">
        <v>9538</v>
      </c>
      <c r="M8254" s="23">
        <f>YEAR(Tabla2[[#This Row],[Fecha de creación]])</f>
        <v>2022</v>
      </c>
      <c r="N8254" s="23">
        <f>MONTH(Tabla2[[#This Row],[Fecha de creación]])</f>
        <v>5</v>
      </c>
    </row>
    <row r="8255" spans="1:14" x14ac:dyDescent="0.25">
      <c r="A8255" s="26">
        <v>44683.402395833335</v>
      </c>
      <c r="B8255" s="23" t="s">
        <v>100</v>
      </c>
      <c r="C8255" s="23" t="s">
        <v>10583</v>
      </c>
      <c r="D8255" s="23" t="s">
        <v>10374</v>
      </c>
      <c r="E8255" s="23" t="s">
        <v>1</v>
      </c>
      <c r="F8255" s="23" t="s">
        <v>7</v>
      </c>
      <c r="G8255" s="23" t="s">
        <v>975</v>
      </c>
      <c r="H8255" s="2" t="s">
        <v>7722</v>
      </c>
      <c r="I8255" s="23" t="s">
        <v>7966</v>
      </c>
      <c r="J8255" s="23" t="s">
        <v>59</v>
      </c>
      <c r="K8255" s="23" t="s">
        <v>9712</v>
      </c>
      <c r="L8255" s="23" t="s">
        <v>9538</v>
      </c>
      <c r="M8255" s="23">
        <f>YEAR(Tabla2[[#This Row],[Fecha de creación]])</f>
        <v>2022</v>
      </c>
      <c r="N8255" s="23">
        <f>MONTH(Tabla2[[#This Row],[Fecha de creación]])</f>
        <v>5</v>
      </c>
    </row>
    <row r="8256" spans="1:14" x14ac:dyDescent="0.25">
      <c r="A8256" s="26">
        <v>44683.434259259258</v>
      </c>
      <c r="B8256" s="23" t="s">
        <v>56</v>
      </c>
      <c r="C8256" s="23" t="s">
        <v>10584</v>
      </c>
      <c r="D8256" s="23" t="s">
        <v>7096</v>
      </c>
      <c r="E8256" s="23" t="s">
        <v>1</v>
      </c>
      <c r="F8256" s="23" t="s">
        <v>7</v>
      </c>
      <c r="G8256" s="23" t="s">
        <v>975</v>
      </c>
      <c r="H8256" s="2" t="s">
        <v>7722</v>
      </c>
      <c r="I8256" s="23" t="s">
        <v>4517</v>
      </c>
      <c r="J8256" s="23" t="s">
        <v>59</v>
      </c>
      <c r="K8256" s="23" t="s">
        <v>9712</v>
      </c>
      <c r="L8256" s="23" t="s">
        <v>9538</v>
      </c>
      <c r="M8256" s="23">
        <f>YEAR(Tabla2[[#This Row],[Fecha de creación]])</f>
        <v>2022</v>
      </c>
      <c r="N8256" s="23">
        <f>MONTH(Tabla2[[#This Row],[Fecha de creación]])</f>
        <v>5</v>
      </c>
    </row>
    <row r="8257" spans="1:14" x14ac:dyDescent="0.25">
      <c r="A8257" s="26">
        <v>44683.435555555552</v>
      </c>
      <c r="B8257" s="23" t="s">
        <v>19</v>
      </c>
      <c r="C8257" s="23" t="s">
        <v>10585</v>
      </c>
      <c r="D8257" s="23" t="s">
        <v>10586</v>
      </c>
      <c r="E8257" s="23" t="s">
        <v>1</v>
      </c>
      <c r="F8257" s="23" t="s">
        <v>7</v>
      </c>
      <c r="G8257" s="23" t="s">
        <v>1551</v>
      </c>
      <c r="H8257" s="2" t="s">
        <v>8491</v>
      </c>
      <c r="I8257" s="23" t="s">
        <v>1552</v>
      </c>
      <c r="J8257" s="23"/>
      <c r="K8257" s="23" t="s">
        <v>9712</v>
      </c>
      <c r="L8257" s="23" t="s">
        <v>9539</v>
      </c>
      <c r="M8257" s="23">
        <f>YEAR(Tabla2[[#This Row],[Fecha de creación]])</f>
        <v>2022</v>
      </c>
      <c r="N8257" s="23">
        <f>MONTH(Tabla2[[#This Row],[Fecha de creación]])</f>
        <v>5</v>
      </c>
    </row>
    <row r="8258" spans="1:14" x14ac:dyDescent="0.25">
      <c r="A8258" s="26">
        <v>44683.443518518521</v>
      </c>
      <c r="B8258" s="23" t="s">
        <v>189</v>
      </c>
      <c r="C8258" s="23" t="s">
        <v>10587</v>
      </c>
      <c r="D8258" s="23" t="s">
        <v>7789</v>
      </c>
      <c r="E8258" s="23" t="s">
        <v>1</v>
      </c>
      <c r="F8258" s="23" t="s">
        <v>22</v>
      </c>
      <c r="G8258" s="23" t="s">
        <v>975</v>
      </c>
      <c r="H8258" s="2" t="s">
        <v>7734</v>
      </c>
      <c r="I8258" s="23" t="s">
        <v>4486</v>
      </c>
      <c r="J8258" s="23" t="s">
        <v>59</v>
      </c>
      <c r="K8258" s="23" t="s">
        <v>9712</v>
      </c>
      <c r="L8258" s="23" t="s">
        <v>9538</v>
      </c>
      <c r="M8258" s="23">
        <f>YEAR(Tabla2[[#This Row],[Fecha de creación]])</f>
        <v>2022</v>
      </c>
      <c r="N8258" s="23">
        <f>MONTH(Tabla2[[#This Row],[Fecha de creación]])</f>
        <v>5</v>
      </c>
    </row>
    <row r="8259" spans="1:14" x14ac:dyDescent="0.25">
      <c r="A8259" s="26">
        <v>44683.449224537035</v>
      </c>
      <c r="B8259" s="23" t="s">
        <v>56</v>
      </c>
      <c r="C8259" s="23" t="s">
        <v>10588</v>
      </c>
      <c r="D8259" s="23" t="s">
        <v>7834</v>
      </c>
      <c r="E8259" s="23" t="s">
        <v>1</v>
      </c>
      <c r="F8259" s="23" t="s">
        <v>2</v>
      </c>
      <c r="G8259" s="23" t="s">
        <v>1551</v>
      </c>
      <c r="H8259" s="2" t="s">
        <v>7737</v>
      </c>
      <c r="I8259" s="23" t="s">
        <v>10589</v>
      </c>
      <c r="J8259" s="23" t="s">
        <v>958</v>
      </c>
      <c r="K8259" s="23" t="s">
        <v>9712</v>
      </c>
      <c r="L8259" s="23" t="s">
        <v>9539</v>
      </c>
      <c r="M8259" s="23">
        <f>YEAR(Tabla2[[#This Row],[Fecha de creación]])</f>
        <v>2022</v>
      </c>
      <c r="N8259" s="23">
        <f>MONTH(Tabla2[[#This Row],[Fecha de creación]])</f>
        <v>5</v>
      </c>
    </row>
    <row r="8260" spans="1:14" x14ac:dyDescent="0.25">
      <c r="A8260" s="26">
        <v>44683.449305555558</v>
      </c>
      <c r="B8260" s="23" t="s">
        <v>19</v>
      </c>
      <c r="C8260" s="23" t="s">
        <v>10590</v>
      </c>
      <c r="D8260" s="23" t="s">
        <v>10591</v>
      </c>
      <c r="E8260" s="23" t="s">
        <v>1</v>
      </c>
      <c r="F8260" s="23" t="s">
        <v>7</v>
      </c>
      <c r="G8260" s="23" t="s">
        <v>975</v>
      </c>
      <c r="H8260" s="2" t="s">
        <v>8459</v>
      </c>
      <c r="I8260" s="23" t="s">
        <v>10079</v>
      </c>
      <c r="J8260" s="23"/>
      <c r="K8260" s="23" t="s">
        <v>9712</v>
      </c>
      <c r="L8260" s="23" t="s">
        <v>9538</v>
      </c>
      <c r="M8260" s="23">
        <f>YEAR(Tabla2[[#This Row],[Fecha de creación]])</f>
        <v>2022</v>
      </c>
      <c r="N8260" s="23">
        <f>MONTH(Tabla2[[#This Row],[Fecha de creación]])</f>
        <v>5</v>
      </c>
    </row>
    <row r="8261" spans="1:14" x14ac:dyDescent="0.25">
      <c r="A8261" s="26">
        <v>44683.456678240742</v>
      </c>
      <c r="B8261" s="23" t="s">
        <v>0</v>
      </c>
      <c r="C8261" s="23" t="s">
        <v>10592</v>
      </c>
      <c r="D8261" s="23" t="s">
        <v>967</v>
      </c>
      <c r="E8261" s="23" t="s">
        <v>1</v>
      </c>
      <c r="F8261" s="23" t="s">
        <v>7</v>
      </c>
      <c r="G8261" s="23" t="s">
        <v>3</v>
      </c>
      <c r="H8261" s="2" t="s">
        <v>7733</v>
      </c>
      <c r="I8261" s="23" t="s">
        <v>5999</v>
      </c>
      <c r="J8261" s="23"/>
      <c r="K8261" s="23" t="s">
        <v>9712</v>
      </c>
      <c r="L8261" s="23" t="s">
        <v>9539</v>
      </c>
      <c r="M8261" s="23">
        <f>YEAR(Tabla2[[#This Row],[Fecha de creación]])</f>
        <v>2022</v>
      </c>
      <c r="N8261" s="23">
        <f>MONTH(Tabla2[[#This Row],[Fecha de creación]])</f>
        <v>5</v>
      </c>
    </row>
    <row r="8262" spans="1:14" x14ac:dyDescent="0.25">
      <c r="A8262" s="26">
        <v>44683.463877314818</v>
      </c>
      <c r="B8262" s="23" t="s">
        <v>0</v>
      </c>
      <c r="C8262" s="23" t="s">
        <v>10593</v>
      </c>
      <c r="D8262" s="23" t="s">
        <v>719</v>
      </c>
      <c r="E8262" s="23" t="s">
        <v>1</v>
      </c>
      <c r="F8262" s="23" t="s">
        <v>22</v>
      </c>
      <c r="G8262" s="23" t="s">
        <v>975</v>
      </c>
      <c r="H8262" s="2" t="s">
        <v>7731</v>
      </c>
      <c r="I8262" s="23" t="s">
        <v>5999</v>
      </c>
      <c r="J8262" s="23"/>
      <c r="K8262" s="23" t="s">
        <v>9712</v>
      </c>
      <c r="L8262" s="23" t="s">
        <v>9538</v>
      </c>
      <c r="M8262" s="23">
        <f>YEAR(Tabla2[[#This Row],[Fecha de creación]])</f>
        <v>2022</v>
      </c>
      <c r="N8262" s="23">
        <f>MONTH(Tabla2[[#This Row],[Fecha de creación]])</f>
        <v>5</v>
      </c>
    </row>
    <row r="8263" spans="1:14" x14ac:dyDescent="0.25">
      <c r="A8263" s="26">
        <v>44683.466898148145</v>
      </c>
      <c r="B8263" s="23" t="s">
        <v>19</v>
      </c>
      <c r="C8263" s="23" t="s">
        <v>10594</v>
      </c>
      <c r="D8263" s="23" t="s">
        <v>10595</v>
      </c>
      <c r="E8263" s="23" t="s">
        <v>1</v>
      </c>
      <c r="F8263" s="23" t="s">
        <v>7</v>
      </c>
      <c r="G8263" s="23" t="s">
        <v>975</v>
      </c>
      <c r="H8263" s="2" t="s">
        <v>8559</v>
      </c>
      <c r="I8263" s="23" t="s">
        <v>10079</v>
      </c>
      <c r="J8263" s="23"/>
      <c r="K8263" s="23" t="s">
        <v>9712</v>
      </c>
      <c r="L8263" s="23" t="s">
        <v>9538</v>
      </c>
      <c r="M8263" s="23">
        <f>YEAR(Tabla2[[#This Row],[Fecha de creación]])</f>
        <v>2022</v>
      </c>
      <c r="N8263" s="23">
        <f>MONTH(Tabla2[[#This Row],[Fecha de creación]])</f>
        <v>5</v>
      </c>
    </row>
    <row r="8264" spans="1:14" x14ac:dyDescent="0.25">
      <c r="A8264" s="26">
        <v>44683.469652777778</v>
      </c>
      <c r="B8264" s="23" t="s">
        <v>0</v>
      </c>
      <c r="C8264" s="23" t="s">
        <v>10596</v>
      </c>
      <c r="D8264" s="23" t="s">
        <v>49</v>
      </c>
      <c r="E8264" s="23" t="s">
        <v>1</v>
      </c>
      <c r="F8264" s="23" t="s">
        <v>7</v>
      </c>
      <c r="G8264" s="23" t="s">
        <v>3</v>
      </c>
      <c r="H8264" s="2" t="s">
        <v>7745</v>
      </c>
      <c r="I8264" s="23" t="s">
        <v>7680</v>
      </c>
      <c r="J8264" s="23" t="s">
        <v>59</v>
      </c>
      <c r="K8264" s="23" t="s">
        <v>9712</v>
      </c>
      <c r="L8264" s="23" t="s">
        <v>9539</v>
      </c>
      <c r="M8264" s="23">
        <f>YEAR(Tabla2[[#This Row],[Fecha de creación]])</f>
        <v>2022</v>
      </c>
      <c r="N8264" s="23">
        <f>MONTH(Tabla2[[#This Row],[Fecha de creación]])</f>
        <v>5</v>
      </c>
    </row>
    <row r="8265" spans="1:14" x14ac:dyDescent="0.25">
      <c r="A8265" s="26">
        <v>44683.472222222219</v>
      </c>
      <c r="B8265" s="23" t="s">
        <v>19</v>
      </c>
      <c r="C8265" s="23" t="s">
        <v>10597</v>
      </c>
      <c r="D8265" s="23" t="s">
        <v>10598</v>
      </c>
      <c r="E8265" s="23" t="s">
        <v>1</v>
      </c>
      <c r="F8265" s="23" t="s">
        <v>7</v>
      </c>
      <c r="G8265" s="23" t="s">
        <v>975</v>
      </c>
      <c r="H8265" s="2" t="s">
        <v>7730</v>
      </c>
      <c r="I8265" s="23" t="s">
        <v>23</v>
      </c>
      <c r="J8265" s="23"/>
      <c r="K8265" s="23" t="s">
        <v>9712</v>
      </c>
      <c r="L8265" s="23" t="s">
        <v>9538</v>
      </c>
      <c r="M8265" s="23">
        <f>YEAR(Tabla2[[#This Row],[Fecha de creación]])</f>
        <v>2022</v>
      </c>
      <c r="N8265" s="23">
        <f>MONTH(Tabla2[[#This Row],[Fecha de creación]])</f>
        <v>5</v>
      </c>
    </row>
    <row r="8266" spans="1:14" x14ac:dyDescent="0.25">
      <c r="A8266" s="26">
        <v>44683.509247685186</v>
      </c>
      <c r="B8266" s="23" t="s">
        <v>19</v>
      </c>
      <c r="C8266" s="23" t="s">
        <v>10599</v>
      </c>
      <c r="D8266" s="23" t="s">
        <v>10600</v>
      </c>
      <c r="E8266" s="23" t="s">
        <v>1</v>
      </c>
      <c r="F8266" s="23" t="s">
        <v>7</v>
      </c>
      <c r="G8266" s="23" t="s">
        <v>975</v>
      </c>
      <c r="H8266" s="2" t="s">
        <v>8535</v>
      </c>
      <c r="I8266" s="23" t="s">
        <v>10079</v>
      </c>
      <c r="J8266" s="23"/>
      <c r="K8266" s="23" t="s">
        <v>9712</v>
      </c>
      <c r="L8266" s="23" t="s">
        <v>9538</v>
      </c>
      <c r="M8266" s="23">
        <f>YEAR(Tabla2[[#This Row],[Fecha de creación]])</f>
        <v>2022</v>
      </c>
      <c r="N8266" s="23">
        <f>MONTH(Tabla2[[#This Row],[Fecha de creación]])</f>
        <v>5</v>
      </c>
    </row>
    <row r="8267" spans="1:14" x14ac:dyDescent="0.25">
      <c r="A8267" s="26">
        <v>44683.536828703705</v>
      </c>
      <c r="B8267" s="23" t="s">
        <v>34</v>
      </c>
      <c r="C8267" s="23" t="s">
        <v>10601</v>
      </c>
      <c r="D8267" s="23" t="s">
        <v>10602</v>
      </c>
      <c r="E8267" s="23" t="s">
        <v>1</v>
      </c>
      <c r="F8267" s="23" t="s">
        <v>7</v>
      </c>
      <c r="G8267" s="23" t="s">
        <v>975</v>
      </c>
      <c r="H8267" s="2" t="s">
        <v>7734</v>
      </c>
      <c r="I8267" s="23" t="s">
        <v>8907</v>
      </c>
      <c r="J8267" s="23" t="s">
        <v>59</v>
      </c>
      <c r="K8267" s="23" t="s">
        <v>9712</v>
      </c>
      <c r="L8267" s="23" t="s">
        <v>9538</v>
      </c>
      <c r="M8267" s="23">
        <f>YEAR(Tabla2[[#This Row],[Fecha de creación]])</f>
        <v>2022</v>
      </c>
      <c r="N8267" s="23">
        <f>MONTH(Tabla2[[#This Row],[Fecha de creación]])</f>
        <v>5</v>
      </c>
    </row>
    <row r="8268" spans="1:14" x14ac:dyDescent="0.25">
      <c r="A8268" s="26">
        <v>44683.541701388887</v>
      </c>
      <c r="B8268" s="23" t="s">
        <v>34</v>
      </c>
      <c r="C8268" s="23" t="s">
        <v>10603</v>
      </c>
      <c r="D8268" s="23" t="s">
        <v>2050</v>
      </c>
      <c r="E8268" s="23" t="s">
        <v>1</v>
      </c>
      <c r="F8268" s="23" t="s">
        <v>7</v>
      </c>
      <c r="G8268" s="23" t="s">
        <v>975</v>
      </c>
      <c r="H8268" s="2" t="s">
        <v>7777</v>
      </c>
      <c r="I8268" s="23" t="s">
        <v>8907</v>
      </c>
      <c r="J8268" s="23" t="s">
        <v>59</v>
      </c>
      <c r="K8268" s="23" t="s">
        <v>9712</v>
      </c>
      <c r="L8268" s="23" t="s">
        <v>9538</v>
      </c>
      <c r="M8268" s="23">
        <f>YEAR(Tabla2[[#This Row],[Fecha de creación]])</f>
        <v>2022</v>
      </c>
      <c r="N8268" s="23">
        <f>MONTH(Tabla2[[#This Row],[Fecha de creación]])</f>
        <v>5</v>
      </c>
    </row>
    <row r="8269" spans="1:14" x14ac:dyDescent="0.25">
      <c r="A8269" s="26">
        <v>44683.544814814813</v>
      </c>
      <c r="B8269" s="23" t="s">
        <v>0</v>
      </c>
      <c r="C8269" s="23" t="s">
        <v>10604</v>
      </c>
      <c r="D8269" s="23" t="s">
        <v>719</v>
      </c>
      <c r="E8269" s="23" t="s">
        <v>1</v>
      </c>
      <c r="F8269" s="23" t="s">
        <v>22</v>
      </c>
      <c r="G8269" s="23" t="s">
        <v>975</v>
      </c>
      <c r="H8269" s="2" t="s">
        <v>7731</v>
      </c>
      <c r="I8269" s="23" t="s">
        <v>5999</v>
      </c>
      <c r="J8269" s="23"/>
      <c r="K8269" s="23" t="s">
        <v>9712</v>
      </c>
      <c r="L8269" s="23" t="s">
        <v>9538</v>
      </c>
      <c r="M8269" s="23">
        <f>YEAR(Tabla2[[#This Row],[Fecha de creación]])</f>
        <v>2022</v>
      </c>
      <c r="N8269" s="23">
        <f>MONTH(Tabla2[[#This Row],[Fecha de creación]])</f>
        <v>5</v>
      </c>
    </row>
    <row r="8270" spans="1:14" x14ac:dyDescent="0.25">
      <c r="A8270" s="26">
        <v>44683.604583333334</v>
      </c>
      <c r="B8270" s="23" t="s">
        <v>0</v>
      </c>
      <c r="C8270" s="23" t="s">
        <v>10605</v>
      </c>
      <c r="D8270" s="23" t="s">
        <v>982</v>
      </c>
      <c r="E8270" s="23" t="s">
        <v>1</v>
      </c>
      <c r="F8270" s="23" t="s">
        <v>22</v>
      </c>
      <c r="G8270" s="23" t="s">
        <v>975</v>
      </c>
      <c r="H8270" s="2" t="s">
        <v>8893</v>
      </c>
      <c r="I8270" s="23" t="s">
        <v>5999</v>
      </c>
      <c r="J8270" s="23"/>
      <c r="K8270" s="23" t="s">
        <v>9712</v>
      </c>
      <c r="L8270" s="23" t="s">
        <v>9538</v>
      </c>
      <c r="M8270" s="23">
        <f>YEAR(Tabla2[[#This Row],[Fecha de creación]])</f>
        <v>2022</v>
      </c>
      <c r="N8270" s="23">
        <f>MONTH(Tabla2[[#This Row],[Fecha de creación]])</f>
        <v>5</v>
      </c>
    </row>
    <row r="8271" spans="1:14" x14ac:dyDescent="0.25">
      <c r="A8271" s="26">
        <v>44683.65320601852</v>
      </c>
      <c r="B8271" s="23" t="s">
        <v>0</v>
      </c>
      <c r="C8271" s="23" t="s">
        <v>10606</v>
      </c>
      <c r="D8271" s="23" t="s">
        <v>967</v>
      </c>
      <c r="E8271" s="23" t="s">
        <v>1</v>
      </c>
      <c r="F8271" s="23" t="s">
        <v>22</v>
      </c>
      <c r="G8271" s="23" t="s">
        <v>3</v>
      </c>
      <c r="H8271" s="2" t="s">
        <v>7733</v>
      </c>
      <c r="I8271" s="23" t="s">
        <v>5999</v>
      </c>
      <c r="J8271" s="23"/>
      <c r="K8271" s="23" t="s">
        <v>9712</v>
      </c>
      <c r="L8271" s="23" t="s">
        <v>9539</v>
      </c>
      <c r="M8271" s="23">
        <f>YEAR(Tabla2[[#This Row],[Fecha de creación]])</f>
        <v>2022</v>
      </c>
      <c r="N8271" s="23">
        <f>MONTH(Tabla2[[#This Row],[Fecha de creación]])</f>
        <v>5</v>
      </c>
    </row>
    <row r="8272" spans="1:14" x14ac:dyDescent="0.25">
      <c r="A8272" s="26">
        <v>44683.673506944448</v>
      </c>
      <c r="B8272" s="23" t="s">
        <v>0</v>
      </c>
      <c r="C8272" s="23" t="s">
        <v>10607</v>
      </c>
      <c r="D8272" s="23" t="s">
        <v>982</v>
      </c>
      <c r="E8272" s="23" t="s">
        <v>1</v>
      </c>
      <c r="F8272" s="23" t="s">
        <v>22</v>
      </c>
      <c r="G8272" s="23" t="s">
        <v>975</v>
      </c>
      <c r="H8272" s="2" t="s">
        <v>8893</v>
      </c>
      <c r="I8272" s="23" t="s">
        <v>7680</v>
      </c>
      <c r="J8272" s="23" t="s">
        <v>59</v>
      </c>
      <c r="K8272" s="23" t="s">
        <v>9712</v>
      </c>
      <c r="L8272" s="23" t="s">
        <v>9538</v>
      </c>
      <c r="M8272" s="23">
        <f>YEAR(Tabla2[[#This Row],[Fecha de creación]])</f>
        <v>2022</v>
      </c>
      <c r="N8272" s="23">
        <f>MONTH(Tabla2[[#This Row],[Fecha de creación]])</f>
        <v>5</v>
      </c>
    </row>
    <row r="8273" spans="1:14" x14ac:dyDescent="0.25">
      <c r="A8273" s="26">
        <v>44683.680219907408</v>
      </c>
      <c r="B8273" s="23" t="s">
        <v>0</v>
      </c>
      <c r="C8273" s="23" t="s">
        <v>10608</v>
      </c>
      <c r="D8273" s="23" t="s">
        <v>982</v>
      </c>
      <c r="E8273" s="23" t="s">
        <v>1</v>
      </c>
      <c r="F8273" s="23" t="s">
        <v>22</v>
      </c>
      <c r="G8273" s="23" t="s">
        <v>975</v>
      </c>
      <c r="H8273" s="2" t="s">
        <v>8893</v>
      </c>
      <c r="I8273" s="23" t="s">
        <v>7680</v>
      </c>
      <c r="J8273" s="23" t="s">
        <v>59</v>
      </c>
      <c r="K8273" s="23" t="s">
        <v>9712</v>
      </c>
      <c r="L8273" s="23" t="s">
        <v>9538</v>
      </c>
      <c r="M8273" s="23">
        <f>YEAR(Tabla2[[#This Row],[Fecha de creación]])</f>
        <v>2022</v>
      </c>
      <c r="N8273" s="23">
        <f>MONTH(Tabla2[[#This Row],[Fecha de creación]])</f>
        <v>5</v>
      </c>
    </row>
    <row r="8274" spans="1:14" x14ac:dyDescent="0.25">
      <c r="A8274" s="26">
        <v>44683.685520833336</v>
      </c>
      <c r="B8274" s="23" t="s">
        <v>0</v>
      </c>
      <c r="C8274" s="23" t="s">
        <v>10609</v>
      </c>
      <c r="D8274" s="23" t="s">
        <v>10281</v>
      </c>
      <c r="E8274" s="23" t="s">
        <v>1</v>
      </c>
      <c r="F8274" s="23" t="s">
        <v>7</v>
      </c>
      <c r="G8274" s="23" t="s">
        <v>1551</v>
      </c>
      <c r="H8274" s="2" t="s">
        <v>7726</v>
      </c>
      <c r="I8274" s="23" t="s">
        <v>9226</v>
      </c>
      <c r="J8274" s="23" t="s">
        <v>59</v>
      </c>
      <c r="K8274" s="23" t="s">
        <v>9712</v>
      </c>
      <c r="L8274" s="23" t="s">
        <v>9539</v>
      </c>
      <c r="M8274" s="23">
        <f>YEAR(Tabla2[[#This Row],[Fecha de creación]])</f>
        <v>2022</v>
      </c>
      <c r="N8274" s="23">
        <f>MONTH(Tabla2[[#This Row],[Fecha de creación]])</f>
        <v>5</v>
      </c>
    </row>
    <row r="8275" spans="1:14" x14ac:dyDescent="0.25">
      <c r="A8275" s="26">
        <v>44683.687928240739</v>
      </c>
      <c r="B8275" s="23" t="s">
        <v>189</v>
      </c>
      <c r="C8275" s="23" t="s">
        <v>10610</v>
      </c>
      <c r="D8275" s="23" t="s">
        <v>7096</v>
      </c>
      <c r="E8275" s="23" t="s">
        <v>1</v>
      </c>
      <c r="F8275" s="23" t="s">
        <v>7</v>
      </c>
      <c r="G8275" s="23" t="s">
        <v>975</v>
      </c>
      <c r="H8275" s="2" t="s">
        <v>7722</v>
      </c>
      <c r="I8275" s="23" t="s">
        <v>4486</v>
      </c>
      <c r="J8275" s="23" t="s">
        <v>59</v>
      </c>
      <c r="K8275" s="23" t="s">
        <v>9712</v>
      </c>
      <c r="L8275" s="23" t="s">
        <v>9538</v>
      </c>
      <c r="M8275" s="23">
        <f>YEAR(Tabla2[[#This Row],[Fecha de creación]])</f>
        <v>2022</v>
      </c>
      <c r="N8275" s="23">
        <f>MONTH(Tabla2[[#This Row],[Fecha de creación]])</f>
        <v>5</v>
      </c>
    </row>
    <row r="8276" spans="1:14" x14ac:dyDescent="0.25">
      <c r="A8276" s="26">
        <v>44683.691886574074</v>
      </c>
      <c r="B8276" s="23" t="s">
        <v>19</v>
      </c>
      <c r="C8276" s="23" t="s">
        <v>10611</v>
      </c>
      <c r="D8276" s="23" t="s">
        <v>10612</v>
      </c>
      <c r="E8276" s="23" t="s">
        <v>1</v>
      </c>
      <c r="F8276" s="23" t="s">
        <v>7</v>
      </c>
      <c r="G8276" s="23" t="s">
        <v>975</v>
      </c>
      <c r="H8276" s="2" t="s">
        <v>8535</v>
      </c>
      <c r="I8276" s="23" t="s">
        <v>10079</v>
      </c>
      <c r="J8276" s="23"/>
      <c r="K8276" s="23" t="s">
        <v>9712</v>
      </c>
      <c r="L8276" s="23" t="s">
        <v>9538</v>
      </c>
      <c r="M8276" s="23">
        <f>YEAR(Tabla2[[#This Row],[Fecha de creación]])</f>
        <v>2022</v>
      </c>
      <c r="N8276" s="23">
        <f>MONTH(Tabla2[[#This Row],[Fecha de creación]])</f>
        <v>5</v>
      </c>
    </row>
    <row r="8277" spans="1:14" x14ac:dyDescent="0.25">
      <c r="A8277" s="26">
        <v>44683.693032407406</v>
      </c>
      <c r="B8277" s="23" t="s">
        <v>0</v>
      </c>
      <c r="C8277" s="23" t="s">
        <v>10613</v>
      </c>
      <c r="D8277" s="23" t="s">
        <v>982</v>
      </c>
      <c r="E8277" s="23" t="s">
        <v>1</v>
      </c>
      <c r="F8277" s="23" t="s">
        <v>22</v>
      </c>
      <c r="G8277" s="23" t="s">
        <v>975</v>
      </c>
      <c r="H8277" s="2" t="s">
        <v>8893</v>
      </c>
      <c r="I8277" s="23" t="s">
        <v>5999</v>
      </c>
      <c r="J8277" s="23"/>
      <c r="K8277" s="23" t="s">
        <v>9712</v>
      </c>
      <c r="L8277" s="23" t="s">
        <v>9538</v>
      </c>
      <c r="M8277" s="23">
        <f>YEAR(Tabla2[[#This Row],[Fecha de creación]])</f>
        <v>2022</v>
      </c>
      <c r="N8277" s="23">
        <f>MONTH(Tabla2[[#This Row],[Fecha de creación]])</f>
        <v>5</v>
      </c>
    </row>
    <row r="8278" spans="1:14" x14ac:dyDescent="0.25">
      <c r="A8278" s="26">
        <v>44683.693877314814</v>
      </c>
      <c r="B8278" s="23" t="s">
        <v>100</v>
      </c>
      <c r="C8278" s="23" t="s">
        <v>10614</v>
      </c>
      <c r="D8278" s="23" t="s">
        <v>7882</v>
      </c>
      <c r="E8278" s="23" t="s">
        <v>1</v>
      </c>
      <c r="F8278" s="23" t="s">
        <v>7</v>
      </c>
      <c r="G8278" s="23" t="s">
        <v>975</v>
      </c>
      <c r="H8278" s="2" t="s">
        <v>7722</v>
      </c>
      <c r="I8278" s="23" t="s">
        <v>7966</v>
      </c>
      <c r="J8278" s="23" t="s">
        <v>59</v>
      </c>
      <c r="K8278" s="23" t="s">
        <v>9712</v>
      </c>
      <c r="L8278" s="23" t="s">
        <v>9538</v>
      </c>
      <c r="M8278" s="23">
        <f>YEAR(Tabla2[[#This Row],[Fecha de creación]])</f>
        <v>2022</v>
      </c>
      <c r="N8278" s="23">
        <f>MONTH(Tabla2[[#This Row],[Fecha de creación]])</f>
        <v>5</v>
      </c>
    </row>
    <row r="8279" spans="1:14" x14ac:dyDescent="0.25">
      <c r="A8279" s="26">
        <v>44683.701956018522</v>
      </c>
      <c r="B8279" s="23" t="s">
        <v>0</v>
      </c>
      <c r="C8279" s="23" t="s">
        <v>10615</v>
      </c>
      <c r="D8279" s="23" t="s">
        <v>713</v>
      </c>
      <c r="E8279" s="23" t="s">
        <v>1</v>
      </c>
      <c r="F8279" s="23" t="s">
        <v>2</v>
      </c>
      <c r="G8279" s="23" t="s">
        <v>1551</v>
      </c>
      <c r="H8279" s="2" t="s">
        <v>7737</v>
      </c>
      <c r="I8279" s="23" t="s">
        <v>9226</v>
      </c>
      <c r="J8279" s="23"/>
      <c r="K8279" s="23" t="s">
        <v>9536</v>
      </c>
      <c r="L8279" s="23" t="s">
        <v>9539</v>
      </c>
      <c r="M8279" s="23">
        <f>YEAR(Tabla2[[#This Row],[Fecha de creación]])</f>
        <v>2022</v>
      </c>
      <c r="N8279" s="23">
        <f>MONTH(Tabla2[[#This Row],[Fecha de creación]])</f>
        <v>5</v>
      </c>
    </row>
    <row r="8280" spans="1:14" x14ac:dyDescent="0.25">
      <c r="A8280" s="26">
        <v>44683.705069444448</v>
      </c>
      <c r="B8280" s="23" t="s">
        <v>100</v>
      </c>
      <c r="C8280" s="23" t="s">
        <v>10616</v>
      </c>
      <c r="D8280" s="23" t="s">
        <v>982</v>
      </c>
      <c r="E8280" s="23" t="s">
        <v>1</v>
      </c>
      <c r="F8280" s="23" t="s">
        <v>22</v>
      </c>
      <c r="G8280" s="23" t="s">
        <v>975</v>
      </c>
      <c r="H8280" s="2" t="s">
        <v>8893</v>
      </c>
      <c r="I8280" s="23" t="s">
        <v>7966</v>
      </c>
      <c r="J8280" s="23" t="s">
        <v>59</v>
      </c>
      <c r="K8280" s="23" t="s">
        <v>9712</v>
      </c>
      <c r="L8280" s="23" t="s">
        <v>9538</v>
      </c>
      <c r="M8280" s="23">
        <f>YEAR(Tabla2[[#This Row],[Fecha de creación]])</f>
        <v>2022</v>
      </c>
      <c r="N8280" s="23">
        <f>MONTH(Tabla2[[#This Row],[Fecha de creación]])</f>
        <v>5</v>
      </c>
    </row>
    <row r="8281" spans="1:14" x14ac:dyDescent="0.25">
      <c r="A8281" s="26">
        <v>44683.708437499998</v>
      </c>
      <c r="B8281" s="23" t="s">
        <v>0</v>
      </c>
      <c r="C8281" s="23" t="s">
        <v>10617</v>
      </c>
      <c r="D8281" s="23" t="s">
        <v>982</v>
      </c>
      <c r="E8281" s="23" t="s">
        <v>1</v>
      </c>
      <c r="F8281" s="23" t="s">
        <v>22</v>
      </c>
      <c r="G8281" s="23" t="s">
        <v>975</v>
      </c>
      <c r="H8281" s="2" t="s">
        <v>8893</v>
      </c>
      <c r="I8281" s="23" t="s">
        <v>7680</v>
      </c>
      <c r="J8281" s="23" t="s">
        <v>59</v>
      </c>
      <c r="K8281" s="23" t="s">
        <v>9712</v>
      </c>
      <c r="L8281" s="23" t="s">
        <v>9538</v>
      </c>
      <c r="M8281" s="23">
        <f>YEAR(Tabla2[[#This Row],[Fecha de creación]])</f>
        <v>2022</v>
      </c>
      <c r="N8281" s="23">
        <f>MONTH(Tabla2[[#This Row],[Fecha de creación]])</f>
        <v>5</v>
      </c>
    </row>
    <row r="8282" spans="1:14" x14ac:dyDescent="0.25">
      <c r="A8282" s="26">
        <v>44683.713935185187</v>
      </c>
      <c r="B8282" s="23" t="s">
        <v>34</v>
      </c>
      <c r="C8282" s="23" t="s">
        <v>10618</v>
      </c>
      <c r="D8282" s="23" t="s">
        <v>10619</v>
      </c>
      <c r="E8282" s="23" t="s">
        <v>1</v>
      </c>
      <c r="F8282" s="23" t="s">
        <v>7</v>
      </c>
      <c r="G8282" s="23" t="s">
        <v>975</v>
      </c>
      <c r="H8282" s="2" t="s">
        <v>7734</v>
      </c>
      <c r="I8282" s="23" t="s">
        <v>8907</v>
      </c>
      <c r="J8282" s="23" t="s">
        <v>964</v>
      </c>
      <c r="K8282" s="23" t="s">
        <v>9712</v>
      </c>
      <c r="L8282" s="23" t="s">
        <v>9538</v>
      </c>
      <c r="M8282" s="23">
        <f>YEAR(Tabla2[[#This Row],[Fecha de creación]])</f>
        <v>2022</v>
      </c>
      <c r="N8282" s="23">
        <f>MONTH(Tabla2[[#This Row],[Fecha de creación]])</f>
        <v>5</v>
      </c>
    </row>
    <row r="8283" spans="1:14" x14ac:dyDescent="0.25">
      <c r="A8283" s="26">
        <v>44683.715729166666</v>
      </c>
      <c r="B8283" s="23" t="s">
        <v>0</v>
      </c>
      <c r="C8283" s="23" t="s">
        <v>10620</v>
      </c>
      <c r="D8283" s="23" t="s">
        <v>10281</v>
      </c>
      <c r="E8283" s="23" t="s">
        <v>1</v>
      </c>
      <c r="F8283" s="23" t="s">
        <v>7</v>
      </c>
      <c r="G8283" s="23" t="s">
        <v>1551</v>
      </c>
      <c r="H8283" s="2" t="s">
        <v>7726</v>
      </c>
      <c r="I8283" s="23" t="s">
        <v>9226</v>
      </c>
      <c r="J8283" s="23" t="s">
        <v>59</v>
      </c>
      <c r="K8283" s="23" t="s">
        <v>9712</v>
      </c>
      <c r="L8283" s="23" t="s">
        <v>9539</v>
      </c>
      <c r="M8283" s="23">
        <f>YEAR(Tabla2[[#This Row],[Fecha de creación]])</f>
        <v>2022</v>
      </c>
      <c r="N8283" s="23">
        <f>MONTH(Tabla2[[#This Row],[Fecha de creación]])</f>
        <v>5</v>
      </c>
    </row>
    <row r="8284" spans="1:14" x14ac:dyDescent="0.25">
      <c r="A8284" s="26">
        <v>44683.715925925928</v>
      </c>
      <c r="B8284" s="23" t="s">
        <v>34</v>
      </c>
      <c r="C8284" s="23" t="s">
        <v>10621</v>
      </c>
      <c r="D8284" s="23" t="s">
        <v>10622</v>
      </c>
      <c r="E8284" s="23" t="s">
        <v>1</v>
      </c>
      <c r="F8284" s="23" t="s">
        <v>7</v>
      </c>
      <c r="G8284" s="23" t="s">
        <v>975</v>
      </c>
      <c r="H8284" s="2" t="s">
        <v>7734</v>
      </c>
      <c r="I8284" s="23" t="s">
        <v>8907</v>
      </c>
      <c r="J8284" s="23" t="s">
        <v>59</v>
      </c>
      <c r="K8284" s="23" t="s">
        <v>9712</v>
      </c>
      <c r="L8284" s="23" t="s">
        <v>9538</v>
      </c>
      <c r="M8284" s="23">
        <f>YEAR(Tabla2[[#This Row],[Fecha de creación]])</f>
        <v>2022</v>
      </c>
      <c r="N8284" s="23">
        <f>MONTH(Tabla2[[#This Row],[Fecha de creación]])</f>
        <v>5</v>
      </c>
    </row>
    <row r="8285" spans="1:14" x14ac:dyDescent="0.25">
      <c r="A8285" s="26">
        <v>44683.717662037037</v>
      </c>
      <c r="B8285" s="23" t="s">
        <v>19</v>
      </c>
      <c r="C8285" s="23" t="s">
        <v>10623</v>
      </c>
      <c r="D8285" s="23" t="s">
        <v>10624</v>
      </c>
      <c r="E8285" s="23" t="s">
        <v>1</v>
      </c>
      <c r="F8285" s="23" t="s">
        <v>7</v>
      </c>
      <c r="G8285" s="23" t="s">
        <v>975</v>
      </c>
      <c r="H8285" s="2" t="s">
        <v>7730</v>
      </c>
      <c r="I8285" s="23" t="s">
        <v>10079</v>
      </c>
      <c r="J8285" s="23"/>
      <c r="K8285" s="23" t="s">
        <v>9712</v>
      </c>
      <c r="L8285" s="23" t="s">
        <v>9538</v>
      </c>
      <c r="M8285" s="23">
        <f>YEAR(Tabla2[[#This Row],[Fecha de creación]])</f>
        <v>2022</v>
      </c>
      <c r="N8285" s="23">
        <f>MONTH(Tabla2[[#This Row],[Fecha de creación]])</f>
        <v>5</v>
      </c>
    </row>
    <row r="8286" spans="1:14" x14ac:dyDescent="0.25">
      <c r="A8286" s="26">
        <v>44683.717800925922</v>
      </c>
      <c r="B8286" s="23" t="s">
        <v>34</v>
      </c>
      <c r="C8286" s="23" t="s">
        <v>10625</v>
      </c>
      <c r="D8286" s="23" t="s">
        <v>10626</v>
      </c>
      <c r="E8286" s="23" t="s">
        <v>1</v>
      </c>
      <c r="F8286" s="23" t="s">
        <v>22</v>
      </c>
      <c r="G8286" s="23" t="s">
        <v>975</v>
      </c>
      <c r="I8286" s="23" t="s">
        <v>8907</v>
      </c>
      <c r="J8286" s="23" t="s">
        <v>958</v>
      </c>
      <c r="K8286" s="23" t="s">
        <v>9712</v>
      </c>
      <c r="L8286" s="23" t="s">
        <v>9538</v>
      </c>
      <c r="M8286" s="23">
        <f>YEAR(Tabla2[[#This Row],[Fecha de creación]])</f>
        <v>2022</v>
      </c>
      <c r="N8286" s="23">
        <f>MONTH(Tabla2[[#This Row],[Fecha de creación]])</f>
        <v>5</v>
      </c>
    </row>
    <row r="8287" spans="1:14" x14ac:dyDescent="0.25">
      <c r="A8287" s="26">
        <v>44684.363923611112</v>
      </c>
      <c r="B8287" s="23" t="s">
        <v>19</v>
      </c>
      <c r="C8287" s="23" t="s">
        <v>10627</v>
      </c>
      <c r="D8287" s="23" t="s">
        <v>10628</v>
      </c>
      <c r="E8287" s="23" t="s">
        <v>1</v>
      </c>
      <c r="F8287" s="23" t="s">
        <v>7</v>
      </c>
      <c r="G8287" s="23" t="s">
        <v>975</v>
      </c>
      <c r="H8287" s="2" t="s">
        <v>8559</v>
      </c>
      <c r="I8287" s="23" t="s">
        <v>10079</v>
      </c>
      <c r="J8287" s="23"/>
      <c r="K8287" s="23" t="s">
        <v>9712</v>
      </c>
      <c r="L8287" s="23" t="s">
        <v>9538</v>
      </c>
      <c r="M8287" s="23">
        <f>YEAR(Tabla2[[#This Row],[Fecha de creación]])</f>
        <v>2022</v>
      </c>
      <c r="N8287" s="23">
        <f>MONTH(Tabla2[[#This Row],[Fecha de creación]])</f>
        <v>5</v>
      </c>
    </row>
    <row r="8288" spans="1:14" x14ac:dyDescent="0.25">
      <c r="A8288" s="26">
        <v>44684.380694444444</v>
      </c>
      <c r="B8288" s="23" t="s">
        <v>19</v>
      </c>
      <c r="C8288" s="23" t="s">
        <v>10629</v>
      </c>
      <c r="D8288" s="23" t="s">
        <v>10630</v>
      </c>
      <c r="E8288" s="23" t="s">
        <v>1</v>
      </c>
      <c r="F8288" s="23" t="s">
        <v>7</v>
      </c>
      <c r="G8288" s="23" t="s">
        <v>3</v>
      </c>
      <c r="H8288" s="2" t="s">
        <v>7745</v>
      </c>
      <c r="I8288" s="23" t="s">
        <v>10079</v>
      </c>
      <c r="J8288" s="23"/>
      <c r="K8288" s="23" t="s">
        <v>9712</v>
      </c>
      <c r="L8288" s="23" t="s">
        <v>9539</v>
      </c>
      <c r="M8288" s="23">
        <f>YEAR(Tabla2[[#This Row],[Fecha de creación]])</f>
        <v>2022</v>
      </c>
      <c r="N8288" s="23">
        <f>MONTH(Tabla2[[#This Row],[Fecha de creación]])</f>
        <v>5</v>
      </c>
    </row>
    <row r="8289" spans="1:14" x14ac:dyDescent="0.25">
      <c r="A8289" s="26">
        <v>44684.412835648145</v>
      </c>
      <c r="B8289" s="23" t="s">
        <v>19</v>
      </c>
      <c r="C8289" s="23" t="s">
        <v>10631</v>
      </c>
      <c r="D8289" s="23" t="s">
        <v>10632</v>
      </c>
      <c r="E8289" s="23" t="s">
        <v>1</v>
      </c>
      <c r="F8289" s="23" t="s">
        <v>7</v>
      </c>
      <c r="G8289" s="23" t="s">
        <v>1551</v>
      </c>
      <c r="H8289" s="2" t="s">
        <v>7734</v>
      </c>
      <c r="I8289" s="23" t="s">
        <v>1552</v>
      </c>
      <c r="J8289" s="23"/>
      <c r="K8289" s="23" t="s">
        <v>9712</v>
      </c>
      <c r="L8289" s="23" t="s">
        <v>9539</v>
      </c>
      <c r="M8289" s="23">
        <f>YEAR(Tabla2[[#This Row],[Fecha de creación]])</f>
        <v>2022</v>
      </c>
      <c r="N8289" s="23">
        <f>MONTH(Tabla2[[#This Row],[Fecha de creación]])</f>
        <v>5</v>
      </c>
    </row>
    <row r="8290" spans="1:14" x14ac:dyDescent="0.25">
      <c r="A8290" s="26">
        <v>44684.418287037035</v>
      </c>
      <c r="B8290" s="23" t="s">
        <v>19</v>
      </c>
      <c r="C8290" s="23" t="s">
        <v>10633</v>
      </c>
      <c r="D8290" s="23" t="s">
        <v>10634</v>
      </c>
      <c r="E8290" s="23" t="s">
        <v>1</v>
      </c>
      <c r="F8290" s="23" t="s">
        <v>7</v>
      </c>
      <c r="G8290" s="23" t="s">
        <v>975</v>
      </c>
      <c r="H8290" s="2" t="s">
        <v>8459</v>
      </c>
      <c r="I8290" s="23" t="s">
        <v>10079</v>
      </c>
      <c r="J8290" s="23"/>
      <c r="K8290" s="23" t="s">
        <v>9712</v>
      </c>
      <c r="L8290" s="23" t="s">
        <v>9538</v>
      </c>
      <c r="M8290" s="23">
        <f>YEAR(Tabla2[[#This Row],[Fecha de creación]])</f>
        <v>2022</v>
      </c>
      <c r="N8290" s="23">
        <f>MONTH(Tabla2[[#This Row],[Fecha de creación]])</f>
        <v>5</v>
      </c>
    </row>
    <row r="8291" spans="1:14" x14ac:dyDescent="0.25">
      <c r="A8291" s="26">
        <v>44684.431932870371</v>
      </c>
      <c r="B8291" s="23" t="s">
        <v>19</v>
      </c>
      <c r="C8291" s="23" t="s">
        <v>10635</v>
      </c>
      <c r="D8291" s="23" t="s">
        <v>10298</v>
      </c>
      <c r="E8291" s="23" t="s">
        <v>1</v>
      </c>
      <c r="F8291" s="23" t="s">
        <v>7</v>
      </c>
      <c r="G8291" s="23" t="s">
        <v>975</v>
      </c>
      <c r="H8291" s="2" t="s">
        <v>8559</v>
      </c>
      <c r="I8291" s="23" t="s">
        <v>10079</v>
      </c>
      <c r="J8291" s="23"/>
      <c r="K8291" s="23" t="s">
        <v>9712</v>
      </c>
      <c r="L8291" s="23" t="s">
        <v>9538</v>
      </c>
      <c r="M8291" s="23">
        <f>YEAR(Tabla2[[#This Row],[Fecha de creación]])</f>
        <v>2022</v>
      </c>
      <c r="N8291" s="23">
        <f>MONTH(Tabla2[[#This Row],[Fecha de creación]])</f>
        <v>5</v>
      </c>
    </row>
    <row r="8292" spans="1:14" x14ac:dyDescent="0.25">
      <c r="A8292" s="26">
        <v>44684.448900462965</v>
      </c>
      <c r="B8292" s="23" t="s">
        <v>0</v>
      </c>
      <c r="C8292" s="23" t="s">
        <v>10636</v>
      </c>
      <c r="D8292" s="23" t="s">
        <v>719</v>
      </c>
      <c r="E8292" s="23" t="s">
        <v>1</v>
      </c>
      <c r="F8292" s="23" t="s">
        <v>22</v>
      </c>
      <c r="G8292" s="23" t="s">
        <v>975</v>
      </c>
      <c r="H8292" s="2" t="s">
        <v>7731</v>
      </c>
      <c r="I8292" s="23" t="s">
        <v>5999</v>
      </c>
      <c r="J8292" s="23"/>
      <c r="K8292" s="23" t="s">
        <v>9712</v>
      </c>
      <c r="L8292" s="23" t="s">
        <v>9538</v>
      </c>
      <c r="M8292" s="23">
        <f>YEAR(Tabla2[[#This Row],[Fecha de creación]])</f>
        <v>2022</v>
      </c>
      <c r="N8292" s="23">
        <f>MONTH(Tabla2[[#This Row],[Fecha de creación]])</f>
        <v>5</v>
      </c>
    </row>
    <row r="8293" spans="1:14" x14ac:dyDescent="0.25">
      <c r="A8293" s="26">
        <v>44684.454108796293</v>
      </c>
      <c r="B8293" s="23" t="s">
        <v>34</v>
      </c>
      <c r="C8293" s="23" t="s">
        <v>10637</v>
      </c>
      <c r="D8293" s="23" t="s">
        <v>10638</v>
      </c>
      <c r="E8293" s="23" t="s">
        <v>1</v>
      </c>
      <c r="F8293" s="23" t="s">
        <v>22</v>
      </c>
      <c r="G8293" s="23" t="s">
        <v>975</v>
      </c>
      <c r="I8293" s="23" t="s">
        <v>8907</v>
      </c>
      <c r="J8293" s="23" t="s">
        <v>59</v>
      </c>
      <c r="K8293" s="23" t="s">
        <v>9712</v>
      </c>
      <c r="L8293" s="23" t="s">
        <v>9538</v>
      </c>
      <c r="M8293" s="23">
        <f>YEAR(Tabla2[[#This Row],[Fecha de creación]])</f>
        <v>2022</v>
      </c>
      <c r="N8293" s="23">
        <f>MONTH(Tabla2[[#This Row],[Fecha de creación]])</f>
        <v>5</v>
      </c>
    </row>
    <row r="8294" spans="1:14" x14ac:dyDescent="0.25">
      <c r="A8294" s="26">
        <v>44684.45590277778</v>
      </c>
      <c r="B8294" s="23" t="s">
        <v>34</v>
      </c>
      <c r="C8294" s="23" t="s">
        <v>10639</v>
      </c>
      <c r="D8294" s="23" t="s">
        <v>10640</v>
      </c>
      <c r="E8294" s="23" t="s">
        <v>1</v>
      </c>
      <c r="F8294" s="23" t="s">
        <v>22</v>
      </c>
      <c r="G8294" s="23" t="s">
        <v>975</v>
      </c>
      <c r="I8294" s="23" t="s">
        <v>8907</v>
      </c>
      <c r="J8294" s="23" t="s">
        <v>59</v>
      </c>
      <c r="K8294" s="23" t="s">
        <v>9712</v>
      </c>
      <c r="L8294" s="23" t="s">
        <v>9538</v>
      </c>
      <c r="M8294" s="23">
        <f>YEAR(Tabla2[[#This Row],[Fecha de creación]])</f>
        <v>2022</v>
      </c>
      <c r="N8294" s="23">
        <f>MONTH(Tabla2[[#This Row],[Fecha de creación]])</f>
        <v>5</v>
      </c>
    </row>
    <row r="8295" spans="1:14" x14ac:dyDescent="0.25">
      <c r="A8295" s="26">
        <v>44684.457627314812</v>
      </c>
      <c r="B8295" s="23" t="s">
        <v>34</v>
      </c>
      <c r="C8295" s="23" t="s">
        <v>10641</v>
      </c>
      <c r="D8295" s="23" t="s">
        <v>10642</v>
      </c>
      <c r="E8295" s="23" t="s">
        <v>1</v>
      </c>
      <c r="F8295" s="23" t="s">
        <v>22</v>
      </c>
      <c r="G8295" s="23" t="s">
        <v>975</v>
      </c>
      <c r="I8295" s="23" t="s">
        <v>8907</v>
      </c>
      <c r="J8295" s="23" t="s">
        <v>958</v>
      </c>
      <c r="K8295" s="23" t="s">
        <v>9712</v>
      </c>
      <c r="L8295" s="23" t="s">
        <v>9538</v>
      </c>
      <c r="M8295" s="23">
        <f>YEAR(Tabla2[[#This Row],[Fecha de creación]])</f>
        <v>2022</v>
      </c>
      <c r="N8295" s="23">
        <f>MONTH(Tabla2[[#This Row],[Fecha de creación]])</f>
        <v>5</v>
      </c>
    </row>
    <row r="8296" spans="1:14" x14ac:dyDescent="0.25">
      <c r="A8296" s="26">
        <v>44684.458807870367</v>
      </c>
      <c r="B8296" s="23" t="s">
        <v>19</v>
      </c>
      <c r="C8296" s="23" t="s">
        <v>10643</v>
      </c>
      <c r="D8296" s="23" t="s">
        <v>10644</v>
      </c>
      <c r="E8296" s="23" t="s">
        <v>1</v>
      </c>
      <c r="F8296" s="23" t="s">
        <v>7</v>
      </c>
      <c r="G8296" s="23" t="s">
        <v>975</v>
      </c>
      <c r="H8296" s="2" t="s">
        <v>8559</v>
      </c>
      <c r="I8296" s="23" t="s">
        <v>10079</v>
      </c>
      <c r="J8296" s="23"/>
      <c r="K8296" s="23" t="s">
        <v>9712</v>
      </c>
      <c r="L8296" s="23" t="s">
        <v>9538</v>
      </c>
      <c r="M8296" s="23">
        <f>YEAR(Tabla2[[#This Row],[Fecha de creación]])</f>
        <v>2022</v>
      </c>
      <c r="N8296" s="23">
        <f>MONTH(Tabla2[[#This Row],[Fecha de creación]])</f>
        <v>5</v>
      </c>
    </row>
    <row r="8297" spans="1:14" x14ac:dyDescent="0.25">
      <c r="A8297" s="26">
        <v>44684.472916666666</v>
      </c>
      <c r="B8297" s="23" t="s">
        <v>0</v>
      </c>
      <c r="C8297" s="23" t="s">
        <v>10645</v>
      </c>
      <c r="D8297" s="23" t="s">
        <v>364</v>
      </c>
      <c r="E8297" s="23" t="s">
        <v>1</v>
      </c>
      <c r="F8297" s="23" t="s">
        <v>22</v>
      </c>
      <c r="G8297" s="23" t="s">
        <v>3</v>
      </c>
      <c r="H8297" s="2" t="s">
        <v>7733</v>
      </c>
      <c r="I8297" s="23" t="s">
        <v>5999</v>
      </c>
      <c r="J8297" s="23"/>
      <c r="K8297" s="23" t="s">
        <v>9712</v>
      </c>
      <c r="L8297" s="23" t="s">
        <v>9539</v>
      </c>
      <c r="M8297" s="23">
        <f>YEAR(Tabla2[[#This Row],[Fecha de creación]])</f>
        <v>2022</v>
      </c>
      <c r="N8297" s="23">
        <f>MONTH(Tabla2[[#This Row],[Fecha de creación]])</f>
        <v>5</v>
      </c>
    </row>
    <row r="8298" spans="1:14" x14ac:dyDescent="0.25">
      <c r="A8298" s="26">
        <v>44684.483657407407</v>
      </c>
      <c r="B8298" s="23" t="s">
        <v>19</v>
      </c>
      <c r="C8298" s="23" t="s">
        <v>10646</v>
      </c>
      <c r="D8298" s="23" t="s">
        <v>10647</v>
      </c>
      <c r="E8298" s="23" t="s">
        <v>1</v>
      </c>
      <c r="F8298" s="23" t="s">
        <v>7</v>
      </c>
      <c r="G8298" s="23" t="s">
        <v>975</v>
      </c>
      <c r="H8298" s="2" t="s">
        <v>8535</v>
      </c>
      <c r="I8298" s="23" t="s">
        <v>10079</v>
      </c>
      <c r="J8298" s="23"/>
      <c r="K8298" s="23" t="s">
        <v>9712</v>
      </c>
      <c r="L8298" s="23" t="s">
        <v>9538</v>
      </c>
      <c r="M8298" s="23">
        <f>YEAR(Tabla2[[#This Row],[Fecha de creación]])</f>
        <v>2022</v>
      </c>
      <c r="N8298" s="23">
        <f>MONTH(Tabla2[[#This Row],[Fecha de creación]])</f>
        <v>5</v>
      </c>
    </row>
    <row r="8299" spans="1:14" x14ac:dyDescent="0.25">
      <c r="A8299" s="26">
        <v>44684.489328703705</v>
      </c>
      <c r="B8299" s="23" t="s">
        <v>0</v>
      </c>
      <c r="C8299" s="23" t="s">
        <v>10648</v>
      </c>
      <c r="D8299" s="23" t="s">
        <v>49</v>
      </c>
      <c r="E8299" s="23" t="s">
        <v>1</v>
      </c>
      <c r="F8299" s="23" t="s">
        <v>7</v>
      </c>
      <c r="G8299" s="23" t="s">
        <v>975</v>
      </c>
      <c r="H8299" s="2" t="s">
        <v>7745</v>
      </c>
      <c r="I8299" s="23" t="s">
        <v>5999</v>
      </c>
      <c r="J8299" s="23"/>
      <c r="K8299" s="23" t="s">
        <v>9712</v>
      </c>
      <c r="L8299" s="23" t="s">
        <v>9538</v>
      </c>
      <c r="M8299" s="23">
        <f>YEAR(Tabla2[[#This Row],[Fecha de creación]])</f>
        <v>2022</v>
      </c>
      <c r="N8299" s="23">
        <f>MONTH(Tabla2[[#This Row],[Fecha de creación]])</f>
        <v>5</v>
      </c>
    </row>
    <row r="8300" spans="1:14" x14ac:dyDescent="0.25">
      <c r="A8300" s="26">
        <v>44684.536979166667</v>
      </c>
      <c r="B8300" s="23" t="s">
        <v>34</v>
      </c>
      <c r="C8300" s="23" t="s">
        <v>10649</v>
      </c>
      <c r="D8300" s="23" t="s">
        <v>10650</v>
      </c>
      <c r="E8300" s="23" t="s">
        <v>1</v>
      </c>
      <c r="F8300" s="23" t="s">
        <v>22</v>
      </c>
      <c r="G8300" s="23" t="s">
        <v>975</v>
      </c>
      <c r="H8300" s="2" t="s">
        <v>7744</v>
      </c>
      <c r="I8300" s="23" t="s">
        <v>8907</v>
      </c>
      <c r="J8300" s="23" t="s">
        <v>59</v>
      </c>
      <c r="K8300" s="23" t="s">
        <v>9712</v>
      </c>
      <c r="L8300" s="23" t="s">
        <v>9538</v>
      </c>
      <c r="M8300" s="23">
        <f>YEAR(Tabla2[[#This Row],[Fecha de creación]])</f>
        <v>2022</v>
      </c>
      <c r="N8300" s="23">
        <f>MONTH(Tabla2[[#This Row],[Fecha de creación]])</f>
        <v>5</v>
      </c>
    </row>
    <row r="8301" spans="1:14" x14ac:dyDescent="0.25">
      <c r="A8301" s="26">
        <v>44684.54928240741</v>
      </c>
      <c r="B8301" s="23" t="s">
        <v>100</v>
      </c>
      <c r="C8301" s="23" t="s">
        <v>10651</v>
      </c>
      <c r="D8301" s="23" t="s">
        <v>7882</v>
      </c>
      <c r="E8301" s="23" t="s">
        <v>1</v>
      </c>
      <c r="F8301" s="23" t="s">
        <v>7</v>
      </c>
      <c r="G8301" s="23" t="s">
        <v>975</v>
      </c>
      <c r="H8301" s="2" t="s">
        <v>7722</v>
      </c>
      <c r="I8301" s="23" t="s">
        <v>7966</v>
      </c>
      <c r="J8301" s="23" t="s">
        <v>59</v>
      </c>
      <c r="K8301" s="23" t="s">
        <v>9712</v>
      </c>
      <c r="L8301" s="23" t="s">
        <v>9538</v>
      </c>
      <c r="M8301" s="23">
        <f>YEAR(Tabla2[[#This Row],[Fecha de creación]])</f>
        <v>2022</v>
      </c>
      <c r="N8301" s="23">
        <f>MONTH(Tabla2[[#This Row],[Fecha de creación]])</f>
        <v>5</v>
      </c>
    </row>
    <row r="8302" spans="1:14" x14ac:dyDescent="0.25">
      <c r="A8302" s="26">
        <v>44684.552430555559</v>
      </c>
      <c r="B8302" s="23" t="s">
        <v>0</v>
      </c>
      <c r="C8302" s="23" t="s">
        <v>10652</v>
      </c>
      <c r="D8302" s="23" t="s">
        <v>719</v>
      </c>
      <c r="E8302" s="23" t="s">
        <v>1</v>
      </c>
      <c r="F8302" s="23" t="s">
        <v>22</v>
      </c>
      <c r="G8302" s="23" t="s">
        <v>975</v>
      </c>
      <c r="H8302" s="2" t="s">
        <v>7731</v>
      </c>
      <c r="I8302" s="23" t="s">
        <v>5999</v>
      </c>
      <c r="J8302" s="23"/>
      <c r="K8302" s="23" t="s">
        <v>9712</v>
      </c>
      <c r="L8302" s="23" t="s">
        <v>9538</v>
      </c>
      <c r="M8302" s="23">
        <f>YEAR(Tabla2[[#This Row],[Fecha de creación]])</f>
        <v>2022</v>
      </c>
      <c r="N8302" s="23">
        <f>MONTH(Tabla2[[#This Row],[Fecha de creación]])</f>
        <v>5</v>
      </c>
    </row>
    <row r="8303" spans="1:14" x14ac:dyDescent="0.25">
      <c r="A8303" s="26">
        <v>44684.565347222226</v>
      </c>
      <c r="B8303" s="23" t="s">
        <v>19</v>
      </c>
      <c r="C8303" s="23" t="s">
        <v>10653</v>
      </c>
      <c r="D8303" s="23" t="s">
        <v>10654</v>
      </c>
      <c r="E8303" s="23" t="s">
        <v>1</v>
      </c>
      <c r="F8303" s="23" t="s">
        <v>7</v>
      </c>
      <c r="G8303" s="23" t="s">
        <v>3</v>
      </c>
      <c r="H8303" s="2" t="s">
        <v>7725</v>
      </c>
      <c r="I8303" s="23" t="s">
        <v>23</v>
      </c>
      <c r="J8303" s="23"/>
      <c r="K8303" s="23" t="s">
        <v>9712</v>
      </c>
      <c r="L8303" s="23" t="s">
        <v>9539</v>
      </c>
      <c r="M8303" s="23">
        <f>YEAR(Tabla2[[#This Row],[Fecha de creación]])</f>
        <v>2022</v>
      </c>
      <c r="N8303" s="23">
        <f>MONTH(Tabla2[[#This Row],[Fecha de creación]])</f>
        <v>5</v>
      </c>
    </row>
    <row r="8304" spans="1:14" x14ac:dyDescent="0.25">
      <c r="A8304" s="26">
        <v>44684.60292824074</v>
      </c>
      <c r="B8304" s="23" t="s">
        <v>34</v>
      </c>
      <c r="C8304" s="23" t="s">
        <v>10655</v>
      </c>
      <c r="D8304" s="23" t="s">
        <v>10656</v>
      </c>
      <c r="E8304" s="23" t="s">
        <v>1</v>
      </c>
      <c r="F8304" s="23" t="s">
        <v>7</v>
      </c>
      <c r="G8304" s="23" t="s">
        <v>975</v>
      </c>
      <c r="H8304" s="2" t="s">
        <v>7723</v>
      </c>
      <c r="I8304" s="23" t="s">
        <v>8907</v>
      </c>
      <c r="J8304" s="23" t="s">
        <v>59</v>
      </c>
      <c r="K8304" s="23" t="s">
        <v>9712</v>
      </c>
      <c r="L8304" s="23" t="s">
        <v>9538</v>
      </c>
      <c r="M8304" s="23">
        <f>YEAR(Tabla2[[#This Row],[Fecha de creación]])</f>
        <v>2022</v>
      </c>
      <c r="N8304" s="23">
        <f>MONTH(Tabla2[[#This Row],[Fecha de creación]])</f>
        <v>5</v>
      </c>
    </row>
    <row r="8305" spans="1:14" x14ac:dyDescent="0.25">
      <c r="A8305" s="26">
        <v>44684.612453703703</v>
      </c>
      <c r="B8305" s="23" t="s">
        <v>19</v>
      </c>
      <c r="C8305" s="23" t="s">
        <v>10657</v>
      </c>
      <c r="D8305" s="23" t="s">
        <v>10658</v>
      </c>
      <c r="E8305" s="23" t="s">
        <v>1</v>
      </c>
      <c r="F8305" s="23" t="s">
        <v>7</v>
      </c>
      <c r="G8305" s="23" t="s">
        <v>975</v>
      </c>
      <c r="H8305" s="2" t="s">
        <v>8559</v>
      </c>
      <c r="I8305" s="23" t="s">
        <v>10079</v>
      </c>
      <c r="J8305" s="23"/>
      <c r="K8305" s="23" t="s">
        <v>9712</v>
      </c>
      <c r="L8305" s="23" t="s">
        <v>9538</v>
      </c>
      <c r="M8305" s="23">
        <f>YEAR(Tabla2[[#This Row],[Fecha de creación]])</f>
        <v>2022</v>
      </c>
      <c r="N8305" s="23">
        <f>MONTH(Tabla2[[#This Row],[Fecha de creación]])</f>
        <v>5</v>
      </c>
    </row>
    <row r="8306" spans="1:14" x14ac:dyDescent="0.25">
      <c r="A8306" s="26">
        <v>44684.619201388887</v>
      </c>
      <c r="B8306" s="23" t="s">
        <v>100</v>
      </c>
      <c r="C8306" s="23" t="s">
        <v>10659</v>
      </c>
      <c r="D8306" s="23" t="s">
        <v>10374</v>
      </c>
      <c r="E8306" s="23" t="s">
        <v>1</v>
      </c>
      <c r="F8306" s="23" t="s">
        <v>22</v>
      </c>
      <c r="G8306" s="23" t="s">
        <v>975</v>
      </c>
      <c r="H8306" s="2" t="s">
        <v>7722</v>
      </c>
      <c r="I8306" s="23" t="s">
        <v>7966</v>
      </c>
      <c r="J8306" s="23" t="s">
        <v>59</v>
      </c>
      <c r="K8306" s="23" t="s">
        <v>9712</v>
      </c>
      <c r="L8306" s="23" t="s">
        <v>9538</v>
      </c>
      <c r="M8306" s="23">
        <f>YEAR(Tabla2[[#This Row],[Fecha de creación]])</f>
        <v>2022</v>
      </c>
      <c r="N8306" s="23">
        <f>MONTH(Tabla2[[#This Row],[Fecha de creación]])</f>
        <v>5</v>
      </c>
    </row>
    <row r="8307" spans="1:14" x14ac:dyDescent="0.25">
      <c r="A8307" s="26">
        <v>44684.623703703706</v>
      </c>
      <c r="B8307" s="23" t="s">
        <v>19</v>
      </c>
      <c r="C8307" s="23" t="s">
        <v>10660</v>
      </c>
      <c r="D8307" s="23" t="s">
        <v>10661</v>
      </c>
      <c r="E8307" s="23" t="s">
        <v>1</v>
      </c>
      <c r="F8307" s="23" t="s">
        <v>7</v>
      </c>
      <c r="G8307" s="23" t="s">
        <v>975</v>
      </c>
      <c r="H8307" s="2" t="s">
        <v>8459</v>
      </c>
      <c r="I8307" s="23" t="s">
        <v>10079</v>
      </c>
      <c r="J8307" s="23"/>
      <c r="K8307" s="23" t="s">
        <v>9712</v>
      </c>
      <c r="L8307" s="23" t="s">
        <v>9538</v>
      </c>
      <c r="M8307" s="23">
        <f>YEAR(Tabla2[[#This Row],[Fecha de creación]])</f>
        <v>2022</v>
      </c>
      <c r="N8307" s="23">
        <f>MONTH(Tabla2[[#This Row],[Fecha de creación]])</f>
        <v>5</v>
      </c>
    </row>
    <row r="8308" spans="1:14" x14ac:dyDescent="0.25">
      <c r="A8308" s="26">
        <v>44684.678252314814</v>
      </c>
      <c r="B8308" s="23" t="s">
        <v>0</v>
      </c>
      <c r="C8308" s="23" t="s">
        <v>10662</v>
      </c>
      <c r="D8308" s="23" t="s">
        <v>982</v>
      </c>
      <c r="E8308" s="23" t="s">
        <v>1</v>
      </c>
      <c r="F8308" s="23" t="s">
        <v>22</v>
      </c>
      <c r="G8308" s="23" t="s">
        <v>975</v>
      </c>
      <c r="H8308" s="2" t="s">
        <v>8893</v>
      </c>
      <c r="I8308" s="23" t="s">
        <v>7680</v>
      </c>
      <c r="J8308" s="23" t="s">
        <v>59</v>
      </c>
      <c r="K8308" s="23" t="s">
        <v>9712</v>
      </c>
      <c r="L8308" s="23" t="s">
        <v>9538</v>
      </c>
      <c r="M8308" s="23">
        <f>YEAR(Tabla2[[#This Row],[Fecha de creación]])</f>
        <v>2022</v>
      </c>
      <c r="N8308" s="23">
        <f>MONTH(Tabla2[[#This Row],[Fecha de creación]])</f>
        <v>5</v>
      </c>
    </row>
    <row r="8309" spans="1:14" x14ac:dyDescent="0.25">
      <c r="A8309" s="26">
        <v>44684.685694444444</v>
      </c>
      <c r="B8309" s="23" t="s">
        <v>0</v>
      </c>
      <c r="C8309" s="23" t="s">
        <v>10663</v>
      </c>
      <c r="D8309" s="23" t="s">
        <v>7882</v>
      </c>
      <c r="E8309" s="23" t="s">
        <v>1</v>
      </c>
      <c r="F8309" s="23" t="s">
        <v>7</v>
      </c>
      <c r="G8309" s="23" t="s">
        <v>975</v>
      </c>
      <c r="H8309" s="2" t="s">
        <v>7722</v>
      </c>
      <c r="I8309" s="23" t="s">
        <v>7680</v>
      </c>
      <c r="J8309" s="23"/>
      <c r="K8309" s="23" t="s">
        <v>9712</v>
      </c>
      <c r="L8309" s="23" t="s">
        <v>9538</v>
      </c>
      <c r="M8309" s="23">
        <f>YEAR(Tabla2[[#This Row],[Fecha de creación]])</f>
        <v>2022</v>
      </c>
      <c r="N8309" s="23">
        <f>MONTH(Tabla2[[#This Row],[Fecha de creación]])</f>
        <v>5</v>
      </c>
    </row>
    <row r="8310" spans="1:14" x14ac:dyDescent="0.25">
      <c r="A8310" s="26">
        <v>44684.698761574073</v>
      </c>
      <c r="B8310" s="23" t="s">
        <v>0</v>
      </c>
      <c r="C8310" s="23" t="s">
        <v>10664</v>
      </c>
      <c r="D8310" s="23" t="s">
        <v>7882</v>
      </c>
      <c r="E8310" s="23" t="s">
        <v>1</v>
      </c>
      <c r="F8310" s="23" t="s">
        <v>7</v>
      </c>
      <c r="G8310" s="23" t="s">
        <v>975</v>
      </c>
      <c r="H8310" s="2" t="s">
        <v>7722</v>
      </c>
      <c r="I8310" s="23" t="s">
        <v>7680</v>
      </c>
      <c r="J8310" s="23" t="s">
        <v>59</v>
      </c>
      <c r="K8310" s="23" t="s">
        <v>9712</v>
      </c>
      <c r="L8310" s="23" t="s">
        <v>9538</v>
      </c>
      <c r="M8310" s="23">
        <f>YEAR(Tabla2[[#This Row],[Fecha de creación]])</f>
        <v>2022</v>
      </c>
      <c r="N8310" s="23">
        <f>MONTH(Tabla2[[#This Row],[Fecha de creación]])</f>
        <v>5</v>
      </c>
    </row>
    <row r="8311" spans="1:14" x14ac:dyDescent="0.25">
      <c r="A8311" s="26">
        <v>44684.702280092592</v>
      </c>
      <c r="B8311" s="23" t="s">
        <v>0</v>
      </c>
      <c r="C8311" s="23" t="s">
        <v>10665</v>
      </c>
      <c r="D8311" s="23" t="s">
        <v>982</v>
      </c>
      <c r="E8311" s="23" t="s">
        <v>1</v>
      </c>
      <c r="F8311" s="23" t="s">
        <v>22</v>
      </c>
      <c r="G8311" s="23" t="s">
        <v>975</v>
      </c>
      <c r="H8311" s="2" t="s">
        <v>8893</v>
      </c>
      <c r="I8311" s="23" t="s">
        <v>7680</v>
      </c>
      <c r="J8311" s="23" t="s">
        <v>59</v>
      </c>
      <c r="K8311" s="23" t="s">
        <v>9712</v>
      </c>
      <c r="L8311" s="23" t="s">
        <v>9538</v>
      </c>
      <c r="M8311" s="23">
        <f>YEAR(Tabla2[[#This Row],[Fecha de creación]])</f>
        <v>2022</v>
      </c>
      <c r="N8311" s="23">
        <f>MONTH(Tabla2[[#This Row],[Fecha de creación]])</f>
        <v>5</v>
      </c>
    </row>
    <row r="8312" spans="1:14" x14ac:dyDescent="0.25">
      <c r="A8312" s="26">
        <v>44684.70925925926</v>
      </c>
      <c r="B8312" s="23" t="s">
        <v>0</v>
      </c>
      <c r="C8312" s="23" t="s">
        <v>10666</v>
      </c>
      <c r="D8312" s="23" t="s">
        <v>982</v>
      </c>
      <c r="E8312" s="23" t="s">
        <v>1</v>
      </c>
      <c r="F8312" s="23" t="s">
        <v>22</v>
      </c>
      <c r="G8312" s="23" t="s">
        <v>975</v>
      </c>
      <c r="H8312" s="2" t="s">
        <v>8893</v>
      </c>
      <c r="I8312" s="23" t="s">
        <v>7680</v>
      </c>
      <c r="J8312" s="23" t="s">
        <v>59</v>
      </c>
      <c r="K8312" s="23" t="s">
        <v>9712</v>
      </c>
      <c r="L8312" s="23" t="s">
        <v>9538</v>
      </c>
      <c r="M8312" s="23">
        <f>YEAR(Tabla2[[#This Row],[Fecha de creación]])</f>
        <v>2022</v>
      </c>
      <c r="N8312" s="23">
        <f>MONTH(Tabla2[[#This Row],[Fecha de creación]])</f>
        <v>5</v>
      </c>
    </row>
    <row r="8313" spans="1:14" x14ac:dyDescent="0.25">
      <c r="A8313" s="26">
        <v>44684.71601851852</v>
      </c>
      <c r="B8313" s="23" t="s">
        <v>19</v>
      </c>
      <c r="C8313" s="23" t="s">
        <v>10667</v>
      </c>
      <c r="D8313" s="23" t="s">
        <v>10668</v>
      </c>
      <c r="E8313" s="23" t="s">
        <v>1</v>
      </c>
      <c r="F8313" s="23" t="s">
        <v>22</v>
      </c>
      <c r="G8313" s="23" t="s">
        <v>975</v>
      </c>
      <c r="H8313" s="2" t="s">
        <v>7746</v>
      </c>
      <c r="I8313" s="23" t="s">
        <v>23</v>
      </c>
      <c r="J8313" s="23"/>
      <c r="K8313" s="23" t="s">
        <v>9712</v>
      </c>
      <c r="L8313" s="23" t="s">
        <v>9538</v>
      </c>
      <c r="M8313" s="23">
        <f>YEAR(Tabla2[[#This Row],[Fecha de creación]])</f>
        <v>2022</v>
      </c>
      <c r="N8313" s="23">
        <f>MONTH(Tabla2[[#This Row],[Fecha de creación]])</f>
        <v>5</v>
      </c>
    </row>
    <row r="8314" spans="1:14" x14ac:dyDescent="0.25">
      <c r="A8314" s="26">
        <v>44684.721759259257</v>
      </c>
      <c r="B8314" s="23" t="s">
        <v>0</v>
      </c>
      <c r="C8314" s="23" t="s">
        <v>10669</v>
      </c>
      <c r="D8314" s="23" t="s">
        <v>10670</v>
      </c>
      <c r="E8314" s="23" t="s">
        <v>1</v>
      </c>
      <c r="F8314" s="23" t="s">
        <v>7</v>
      </c>
      <c r="G8314" s="23" t="s">
        <v>975</v>
      </c>
      <c r="H8314" s="2" t="s">
        <v>8459</v>
      </c>
      <c r="I8314" s="23" t="s">
        <v>9483</v>
      </c>
      <c r="J8314" s="23" t="s">
        <v>958</v>
      </c>
      <c r="K8314" s="23" t="s">
        <v>9712</v>
      </c>
      <c r="L8314" s="23" t="s">
        <v>9538</v>
      </c>
      <c r="M8314" s="23">
        <f>YEAR(Tabla2[[#This Row],[Fecha de creación]])</f>
        <v>2022</v>
      </c>
      <c r="N8314" s="23">
        <f>MONTH(Tabla2[[#This Row],[Fecha de creación]])</f>
        <v>5</v>
      </c>
    </row>
    <row r="8315" spans="1:14" x14ac:dyDescent="0.25">
      <c r="A8315" s="26">
        <v>44684.723483796297</v>
      </c>
      <c r="B8315" s="23" t="s">
        <v>0</v>
      </c>
      <c r="C8315" s="23" t="s">
        <v>10671</v>
      </c>
      <c r="D8315" s="23" t="s">
        <v>10670</v>
      </c>
      <c r="E8315" s="23" t="s">
        <v>1</v>
      </c>
      <c r="F8315" s="23" t="s">
        <v>7</v>
      </c>
      <c r="G8315" s="23" t="s">
        <v>975</v>
      </c>
      <c r="H8315" s="2" t="s">
        <v>8459</v>
      </c>
      <c r="I8315" s="23" t="s">
        <v>9483</v>
      </c>
      <c r="J8315" s="23" t="s">
        <v>958</v>
      </c>
      <c r="K8315" s="23" t="s">
        <v>9712</v>
      </c>
      <c r="L8315" s="23" t="s">
        <v>9538</v>
      </c>
      <c r="M8315" s="23">
        <f>YEAR(Tabla2[[#This Row],[Fecha de creación]])</f>
        <v>2022</v>
      </c>
      <c r="N8315" s="23">
        <f>MONTH(Tabla2[[#This Row],[Fecha de creación]])</f>
        <v>5</v>
      </c>
    </row>
    <row r="8316" spans="1:14" x14ac:dyDescent="0.25">
      <c r="A8316" s="26">
        <v>44684.724062499998</v>
      </c>
      <c r="B8316" s="23" t="s">
        <v>19</v>
      </c>
      <c r="C8316" s="23" t="s">
        <v>10672</v>
      </c>
      <c r="D8316" s="23" t="s">
        <v>10673</v>
      </c>
      <c r="E8316" s="23" t="s">
        <v>1</v>
      </c>
      <c r="F8316" s="23" t="s">
        <v>7</v>
      </c>
      <c r="G8316" s="23" t="s">
        <v>975</v>
      </c>
      <c r="H8316" s="2" t="s">
        <v>7722</v>
      </c>
      <c r="I8316" s="23" t="s">
        <v>10079</v>
      </c>
      <c r="J8316" s="23"/>
      <c r="K8316" s="23" t="s">
        <v>9712</v>
      </c>
      <c r="L8316" s="23" t="s">
        <v>9538</v>
      </c>
      <c r="M8316" s="23">
        <f>YEAR(Tabla2[[#This Row],[Fecha de creación]])</f>
        <v>2022</v>
      </c>
      <c r="N8316" s="23">
        <f>MONTH(Tabla2[[#This Row],[Fecha de creación]])</f>
        <v>5</v>
      </c>
    </row>
    <row r="8317" spans="1:14" x14ac:dyDescent="0.25">
      <c r="A8317" s="26">
        <v>44684.725763888891</v>
      </c>
      <c r="B8317" s="23" t="s">
        <v>0</v>
      </c>
      <c r="C8317" s="23" t="s">
        <v>10674</v>
      </c>
      <c r="D8317" s="23" t="s">
        <v>9957</v>
      </c>
      <c r="E8317" s="23" t="s">
        <v>1</v>
      </c>
      <c r="F8317" s="23" t="s">
        <v>7</v>
      </c>
      <c r="G8317" s="23" t="s">
        <v>1551</v>
      </c>
      <c r="H8317" s="2" t="s">
        <v>8198</v>
      </c>
      <c r="I8317" s="23" t="s">
        <v>9226</v>
      </c>
      <c r="J8317" s="23" t="s">
        <v>958</v>
      </c>
      <c r="K8317" s="23" t="s">
        <v>9712</v>
      </c>
      <c r="L8317" s="23" t="s">
        <v>9539</v>
      </c>
      <c r="M8317" s="23">
        <f>YEAR(Tabla2[[#This Row],[Fecha de creación]])</f>
        <v>2022</v>
      </c>
      <c r="N8317" s="23">
        <f>MONTH(Tabla2[[#This Row],[Fecha de creación]])</f>
        <v>5</v>
      </c>
    </row>
    <row r="8318" spans="1:14" x14ac:dyDescent="0.25">
      <c r="A8318" s="26">
        <v>44684.730752314812</v>
      </c>
      <c r="B8318" s="23" t="s">
        <v>19</v>
      </c>
      <c r="C8318" s="23" t="s">
        <v>10675</v>
      </c>
      <c r="D8318" s="23" t="s">
        <v>10676</v>
      </c>
      <c r="E8318" s="23" t="s">
        <v>1</v>
      </c>
      <c r="F8318" s="23" t="s">
        <v>7</v>
      </c>
      <c r="G8318" s="23" t="s">
        <v>975</v>
      </c>
      <c r="H8318" s="2" t="s">
        <v>8559</v>
      </c>
      <c r="I8318" s="23" t="s">
        <v>10079</v>
      </c>
      <c r="J8318" s="23"/>
      <c r="K8318" s="23" t="s">
        <v>9712</v>
      </c>
      <c r="L8318" s="23" t="s">
        <v>9538</v>
      </c>
      <c r="M8318" s="23">
        <f>YEAR(Tabla2[[#This Row],[Fecha de creación]])</f>
        <v>2022</v>
      </c>
      <c r="N8318" s="23">
        <f>MONTH(Tabla2[[#This Row],[Fecha de creación]])</f>
        <v>5</v>
      </c>
    </row>
    <row r="8319" spans="1:14" x14ac:dyDescent="0.25">
      <c r="A8319" s="26">
        <v>44685.356782407405</v>
      </c>
      <c r="B8319" s="23" t="s">
        <v>19</v>
      </c>
      <c r="C8319" s="23" t="s">
        <v>10677</v>
      </c>
      <c r="D8319" s="23" t="s">
        <v>10678</v>
      </c>
      <c r="E8319" s="23" t="s">
        <v>1</v>
      </c>
      <c r="F8319" s="23" t="s">
        <v>7</v>
      </c>
      <c r="G8319" s="23" t="s">
        <v>975</v>
      </c>
      <c r="H8319" s="2" t="s">
        <v>7744</v>
      </c>
      <c r="I8319" s="23" t="s">
        <v>10079</v>
      </c>
      <c r="J8319" s="23"/>
      <c r="K8319" s="23" t="s">
        <v>9712</v>
      </c>
      <c r="L8319" s="23" t="s">
        <v>9538</v>
      </c>
      <c r="M8319" s="23">
        <f>YEAR(Tabla2[[#This Row],[Fecha de creación]])</f>
        <v>2022</v>
      </c>
      <c r="N8319" s="23">
        <f>MONTH(Tabla2[[#This Row],[Fecha de creación]])</f>
        <v>5</v>
      </c>
    </row>
    <row r="8320" spans="1:14" x14ac:dyDescent="0.25">
      <c r="A8320" s="26">
        <v>44685.362222222226</v>
      </c>
      <c r="B8320" s="23" t="s">
        <v>19</v>
      </c>
      <c r="C8320" s="23" t="s">
        <v>10679</v>
      </c>
      <c r="D8320" s="23" t="s">
        <v>10197</v>
      </c>
      <c r="E8320" s="23" t="s">
        <v>1</v>
      </c>
      <c r="F8320" s="23" t="s">
        <v>7</v>
      </c>
      <c r="G8320" s="23" t="s">
        <v>975</v>
      </c>
      <c r="H8320" s="2" t="s">
        <v>8459</v>
      </c>
      <c r="I8320" s="23" t="s">
        <v>10079</v>
      </c>
      <c r="J8320" s="23"/>
      <c r="K8320" s="23" t="s">
        <v>9712</v>
      </c>
      <c r="L8320" s="23" t="s">
        <v>9538</v>
      </c>
      <c r="M8320" s="23">
        <f>YEAR(Tabla2[[#This Row],[Fecha de creación]])</f>
        <v>2022</v>
      </c>
      <c r="N8320" s="23">
        <f>MONTH(Tabla2[[#This Row],[Fecha de creación]])</f>
        <v>5</v>
      </c>
    </row>
    <row r="8321" spans="1:14" x14ac:dyDescent="0.25">
      <c r="A8321" s="26">
        <v>44685.375439814816</v>
      </c>
      <c r="B8321" s="23" t="s">
        <v>19</v>
      </c>
      <c r="C8321" s="23" t="s">
        <v>10680</v>
      </c>
      <c r="D8321" s="23" t="s">
        <v>10681</v>
      </c>
      <c r="E8321" s="23" t="s">
        <v>1</v>
      </c>
      <c r="F8321" s="23" t="s">
        <v>7</v>
      </c>
      <c r="G8321" s="23" t="s">
        <v>975</v>
      </c>
      <c r="H8321" s="2" t="s">
        <v>8535</v>
      </c>
      <c r="I8321" s="23" t="s">
        <v>10079</v>
      </c>
      <c r="J8321" s="23"/>
      <c r="K8321" s="23" t="s">
        <v>9712</v>
      </c>
      <c r="L8321" s="23" t="s">
        <v>9538</v>
      </c>
      <c r="M8321" s="23">
        <f>YEAR(Tabla2[[#This Row],[Fecha de creación]])</f>
        <v>2022</v>
      </c>
      <c r="N8321" s="23">
        <f>MONTH(Tabla2[[#This Row],[Fecha de creación]])</f>
        <v>5</v>
      </c>
    </row>
    <row r="8322" spans="1:14" x14ac:dyDescent="0.25">
      <c r="A8322" s="26">
        <v>44685.396817129629</v>
      </c>
      <c r="B8322" s="23" t="s">
        <v>34</v>
      </c>
      <c r="C8322" s="23" t="s">
        <v>10682</v>
      </c>
      <c r="D8322" s="23" t="s">
        <v>10683</v>
      </c>
      <c r="E8322" s="23" t="s">
        <v>1</v>
      </c>
      <c r="F8322" s="23" t="s">
        <v>7</v>
      </c>
      <c r="G8322" s="23" t="s">
        <v>975</v>
      </c>
      <c r="H8322" s="2" t="s">
        <v>8425</v>
      </c>
      <c r="I8322" s="23" t="s">
        <v>8907</v>
      </c>
      <c r="J8322" s="23" t="s">
        <v>59</v>
      </c>
      <c r="K8322" s="23" t="s">
        <v>9712</v>
      </c>
      <c r="L8322" s="23" t="s">
        <v>9538</v>
      </c>
      <c r="M8322" s="23">
        <f>YEAR(Tabla2[[#This Row],[Fecha de creación]])</f>
        <v>2022</v>
      </c>
      <c r="N8322" s="23">
        <f>MONTH(Tabla2[[#This Row],[Fecha de creación]])</f>
        <v>5</v>
      </c>
    </row>
    <row r="8323" spans="1:14" x14ac:dyDescent="0.25">
      <c r="A8323" s="26">
        <v>44685.40421296296</v>
      </c>
      <c r="B8323" s="23" t="s">
        <v>0</v>
      </c>
      <c r="C8323" s="23" t="s">
        <v>10684</v>
      </c>
      <c r="D8323" s="23" t="s">
        <v>440</v>
      </c>
      <c r="E8323" s="23" t="s">
        <v>1</v>
      </c>
      <c r="F8323" s="23" t="s">
        <v>22</v>
      </c>
      <c r="G8323" s="23" t="s">
        <v>975</v>
      </c>
      <c r="H8323" s="2" t="s">
        <v>7723</v>
      </c>
      <c r="I8323" s="23" t="s">
        <v>9483</v>
      </c>
      <c r="J8323" s="23" t="s">
        <v>59</v>
      </c>
      <c r="K8323" s="23" t="s">
        <v>9712</v>
      </c>
      <c r="L8323" s="23" t="s">
        <v>9538</v>
      </c>
      <c r="M8323" s="23">
        <f>YEAR(Tabla2[[#This Row],[Fecha de creación]])</f>
        <v>2022</v>
      </c>
      <c r="N8323" s="23">
        <f>MONTH(Tabla2[[#This Row],[Fecha de creación]])</f>
        <v>5</v>
      </c>
    </row>
    <row r="8324" spans="1:14" x14ac:dyDescent="0.25">
      <c r="A8324" s="26">
        <v>44685.411793981482</v>
      </c>
      <c r="B8324" s="23" t="s">
        <v>100</v>
      </c>
      <c r="C8324" s="23" t="s">
        <v>10685</v>
      </c>
      <c r="D8324" s="23" t="s">
        <v>10410</v>
      </c>
      <c r="E8324" s="23" t="s">
        <v>1</v>
      </c>
      <c r="F8324" s="23" t="s">
        <v>7</v>
      </c>
      <c r="G8324" s="23" t="s">
        <v>975</v>
      </c>
      <c r="H8324" s="2" t="s">
        <v>8535</v>
      </c>
      <c r="I8324" s="23" t="s">
        <v>9485</v>
      </c>
      <c r="J8324" s="23" t="s">
        <v>59</v>
      </c>
      <c r="K8324" s="23" t="s">
        <v>9712</v>
      </c>
      <c r="L8324" s="23" t="s">
        <v>9538</v>
      </c>
      <c r="M8324" s="23">
        <f>YEAR(Tabla2[[#This Row],[Fecha de creación]])</f>
        <v>2022</v>
      </c>
      <c r="N8324" s="23">
        <f>MONTH(Tabla2[[#This Row],[Fecha de creación]])</f>
        <v>5</v>
      </c>
    </row>
    <row r="8325" spans="1:14" x14ac:dyDescent="0.25">
      <c r="A8325" s="26">
        <v>44685.43922453704</v>
      </c>
      <c r="B8325" s="23" t="s">
        <v>0</v>
      </c>
      <c r="C8325" s="23" t="s">
        <v>10686</v>
      </c>
      <c r="D8325" s="23" t="s">
        <v>10312</v>
      </c>
      <c r="E8325" s="23" t="s">
        <v>1</v>
      </c>
      <c r="F8325" s="23" t="s">
        <v>7</v>
      </c>
      <c r="G8325" s="23" t="s">
        <v>975</v>
      </c>
      <c r="H8325" s="2" t="s">
        <v>7730</v>
      </c>
      <c r="I8325" s="23" t="s">
        <v>7680</v>
      </c>
      <c r="J8325" s="23" t="s">
        <v>958</v>
      </c>
      <c r="K8325" s="23" t="s">
        <v>9712</v>
      </c>
      <c r="L8325" s="23" t="s">
        <v>9538</v>
      </c>
      <c r="M8325" s="23">
        <f>YEAR(Tabla2[[#This Row],[Fecha de creación]])</f>
        <v>2022</v>
      </c>
      <c r="N8325" s="23">
        <f>MONTH(Tabla2[[#This Row],[Fecha de creación]])</f>
        <v>5</v>
      </c>
    </row>
    <row r="8326" spans="1:14" x14ac:dyDescent="0.25">
      <c r="A8326" s="26">
        <v>44685.462569444448</v>
      </c>
      <c r="B8326" s="23" t="s">
        <v>19</v>
      </c>
      <c r="C8326" s="23" t="s">
        <v>10687</v>
      </c>
      <c r="D8326" s="23" t="s">
        <v>9909</v>
      </c>
      <c r="E8326" s="23" t="s">
        <v>1</v>
      </c>
      <c r="F8326" s="23" t="s">
        <v>7</v>
      </c>
      <c r="G8326" s="23" t="s">
        <v>975</v>
      </c>
      <c r="H8326" s="2" t="s">
        <v>7722</v>
      </c>
      <c r="I8326" s="23" t="s">
        <v>10079</v>
      </c>
      <c r="J8326" s="23"/>
      <c r="K8326" s="23" t="s">
        <v>9712</v>
      </c>
      <c r="L8326" s="23" t="s">
        <v>9538</v>
      </c>
      <c r="M8326" s="23">
        <f>YEAR(Tabla2[[#This Row],[Fecha de creación]])</f>
        <v>2022</v>
      </c>
      <c r="N8326" s="23">
        <f>MONTH(Tabla2[[#This Row],[Fecha de creación]])</f>
        <v>5</v>
      </c>
    </row>
    <row r="8327" spans="1:14" x14ac:dyDescent="0.25">
      <c r="A8327" s="26">
        <v>44685.469351851854</v>
      </c>
      <c r="B8327" s="23" t="s">
        <v>19</v>
      </c>
      <c r="C8327" s="23" t="s">
        <v>10688</v>
      </c>
      <c r="D8327" s="23" t="s">
        <v>9907</v>
      </c>
      <c r="E8327" s="23" t="s">
        <v>1</v>
      </c>
      <c r="F8327" s="23" t="s">
        <v>7</v>
      </c>
      <c r="G8327" s="23" t="s">
        <v>975</v>
      </c>
      <c r="H8327" s="2" t="s">
        <v>7722</v>
      </c>
      <c r="I8327" s="23" t="s">
        <v>10079</v>
      </c>
      <c r="J8327" s="23"/>
      <c r="K8327" s="23" t="s">
        <v>9712</v>
      </c>
      <c r="L8327" s="23" t="s">
        <v>9538</v>
      </c>
      <c r="M8327" s="23">
        <f>YEAR(Tabla2[[#This Row],[Fecha de creación]])</f>
        <v>2022</v>
      </c>
      <c r="N8327" s="23">
        <f>MONTH(Tabla2[[#This Row],[Fecha de creación]])</f>
        <v>5</v>
      </c>
    </row>
    <row r="8328" spans="1:14" x14ac:dyDescent="0.25">
      <c r="A8328" s="26">
        <v>44685.475347222222</v>
      </c>
      <c r="B8328" s="23" t="s">
        <v>189</v>
      </c>
      <c r="C8328" s="23" t="s">
        <v>10689</v>
      </c>
      <c r="D8328" s="23" t="s">
        <v>9938</v>
      </c>
      <c r="E8328" s="23" t="s">
        <v>1</v>
      </c>
      <c r="F8328" s="23" t="s">
        <v>2</v>
      </c>
      <c r="G8328" s="23" t="s">
        <v>1551</v>
      </c>
      <c r="H8328" s="2" t="s">
        <v>7737</v>
      </c>
      <c r="I8328" s="23" t="s">
        <v>7205</v>
      </c>
      <c r="J8328" s="23" t="s">
        <v>59</v>
      </c>
      <c r="K8328" s="23" t="s">
        <v>9712</v>
      </c>
      <c r="L8328" s="23" t="s">
        <v>9539</v>
      </c>
      <c r="M8328" s="23">
        <f>YEAR(Tabla2[[#This Row],[Fecha de creación]])</f>
        <v>2022</v>
      </c>
      <c r="N8328" s="23">
        <f>MONTH(Tabla2[[#This Row],[Fecha de creación]])</f>
        <v>5</v>
      </c>
    </row>
    <row r="8329" spans="1:14" x14ac:dyDescent="0.25">
      <c r="A8329" s="26">
        <v>44685.485879629632</v>
      </c>
      <c r="B8329" s="23" t="s">
        <v>0</v>
      </c>
      <c r="C8329" s="23" t="s">
        <v>10690</v>
      </c>
      <c r="D8329" s="23" t="s">
        <v>6</v>
      </c>
      <c r="E8329" s="23" t="s">
        <v>1</v>
      </c>
      <c r="F8329" s="23" t="s">
        <v>7</v>
      </c>
      <c r="G8329" s="23" t="s">
        <v>975</v>
      </c>
      <c r="H8329" s="2" t="s">
        <v>7722</v>
      </c>
      <c r="I8329" s="23" t="s">
        <v>9483</v>
      </c>
      <c r="J8329" s="23" t="s">
        <v>59</v>
      </c>
      <c r="K8329" s="23" t="s">
        <v>9712</v>
      </c>
      <c r="L8329" s="23" t="s">
        <v>9538</v>
      </c>
      <c r="M8329" s="23">
        <f>YEAR(Tabla2[[#This Row],[Fecha de creación]])</f>
        <v>2022</v>
      </c>
      <c r="N8329" s="23">
        <f>MONTH(Tabla2[[#This Row],[Fecha de creación]])</f>
        <v>5</v>
      </c>
    </row>
    <row r="8330" spans="1:14" x14ac:dyDescent="0.25">
      <c r="A8330" s="26">
        <v>44685.496550925927</v>
      </c>
      <c r="B8330" s="23" t="s">
        <v>19</v>
      </c>
      <c r="C8330" s="23" t="s">
        <v>10691</v>
      </c>
      <c r="D8330" s="23" t="s">
        <v>9905</v>
      </c>
      <c r="E8330" s="23" t="s">
        <v>1</v>
      </c>
      <c r="F8330" s="23" t="s">
        <v>7</v>
      </c>
      <c r="G8330" s="23" t="s">
        <v>975</v>
      </c>
      <c r="H8330" s="2" t="s">
        <v>7722</v>
      </c>
      <c r="I8330" s="23" t="s">
        <v>10079</v>
      </c>
      <c r="J8330" s="23"/>
      <c r="K8330" s="23" t="s">
        <v>9712</v>
      </c>
      <c r="L8330" s="23" t="s">
        <v>9538</v>
      </c>
      <c r="M8330" s="23">
        <f>YEAR(Tabla2[[#This Row],[Fecha de creación]])</f>
        <v>2022</v>
      </c>
      <c r="N8330" s="23">
        <f>MONTH(Tabla2[[#This Row],[Fecha de creación]])</f>
        <v>5</v>
      </c>
    </row>
    <row r="8331" spans="1:14" x14ac:dyDescent="0.25">
      <c r="A8331" s="26">
        <v>44685.499351851853</v>
      </c>
      <c r="B8331" s="23" t="s">
        <v>19</v>
      </c>
      <c r="C8331" s="23" t="s">
        <v>10692</v>
      </c>
      <c r="D8331" s="23" t="s">
        <v>10693</v>
      </c>
      <c r="E8331" s="23" t="s">
        <v>1</v>
      </c>
      <c r="F8331" s="23" t="s">
        <v>7</v>
      </c>
      <c r="G8331" s="23" t="s">
        <v>975</v>
      </c>
      <c r="H8331" s="2" t="s">
        <v>7722</v>
      </c>
      <c r="I8331" s="23" t="s">
        <v>10079</v>
      </c>
      <c r="J8331" s="23"/>
      <c r="K8331" s="23" t="s">
        <v>9712</v>
      </c>
      <c r="L8331" s="23" t="s">
        <v>9538</v>
      </c>
      <c r="M8331" s="23">
        <f>YEAR(Tabla2[[#This Row],[Fecha de creación]])</f>
        <v>2022</v>
      </c>
      <c r="N8331" s="23">
        <f>MONTH(Tabla2[[#This Row],[Fecha de creación]])</f>
        <v>5</v>
      </c>
    </row>
    <row r="8332" spans="1:14" x14ac:dyDescent="0.25">
      <c r="A8332" s="26">
        <v>44685.524861111109</v>
      </c>
      <c r="B8332" s="23" t="s">
        <v>19</v>
      </c>
      <c r="C8332" s="23" t="s">
        <v>10694</v>
      </c>
      <c r="D8332" s="23" t="s">
        <v>10695</v>
      </c>
      <c r="E8332" s="23" t="s">
        <v>1</v>
      </c>
      <c r="F8332" s="23" t="s">
        <v>7</v>
      </c>
      <c r="G8332" s="23" t="s">
        <v>975</v>
      </c>
      <c r="H8332" s="2" t="s">
        <v>8459</v>
      </c>
      <c r="I8332" s="23" t="s">
        <v>10079</v>
      </c>
      <c r="J8332" s="23"/>
      <c r="K8332" s="23" t="s">
        <v>9712</v>
      </c>
      <c r="L8332" s="23" t="s">
        <v>9538</v>
      </c>
      <c r="M8332" s="23">
        <f>YEAR(Tabla2[[#This Row],[Fecha de creación]])</f>
        <v>2022</v>
      </c>
      <c r="N8332" s="23">
        <f>MONTH(Tabla2[[#This Row],[Fecha de creación]])</f>
        <v>5</v>
      </c>
    </row>
    <row r="8333" spans="1:14" x14ac:dyDescent="0.25">
      <c r="A8333" s="26">
        <v>44685.526921296296</v>
      </c>
      <c r="B8333" s="23" t="s">
        <v>0</v>
      </c>
      <c r="C8333" s="23" t="s">
        <v>10696</v>
      </c>
      <c r="D8333" s="23" t="s">
        <v>10281</v>
      </c>
      <c r="E8333" s="23" t="s">
        <v>1</v>
      </c>
      <c r="F8333" s="23" t="s">
        <v>7</v>
      </c>
      <c r="G8333" s="23" t="s">
        <v>1551</v>
      </c>
      <c r="H8333" s="2" t="s">
        <v>7726</v>
      </c>
      <c r="I8333" s="23" t="s">
        <v>9226</v>
      </c>
      <c r="J8333" s="23" t="s">
        <v>59</v>
      </c>
      <c r="K8333" s="23" t="s">
        <v>9712</v>
      </c>
      <c r="L8333" s="23" t="s">
        <v>9539</v>
      </c>
      <c r="M8333" s="23">
        <f>YEAR(Tabla2[[#This Row],[Fecha de creación]])</f>
        <v>2022</v>
      </c>
      <c r="N8333" s="23">
        <f>MONTH(Tabla2[[#This Row],[Fecha de creación]])</f>
        <v>5</v>
      </c>
    </row>
    <row r="8334" spans="1:14" x14ac:dyDescent="0.25">
      <c r="A8334" s="26">
        <v>44685.530590277776</v>
      </c>
      <c r="B8334" s="23" t="s">
        <v>0</v>
      </c>
      <c r="C8334" s="23" t="s">
        <v>10697</v>
      </c>
      <c r="D8334" s="23" t="s">
        <v>982</v>
      </c>
      <c r="E8334" s="23" t="s">
        <v>1</v>
      </c>
      <c r="F8334" s="23" t="s">
        <v>22</v>
      </c>
      <c r="G8334" s="23" t="s">
        <v>975</v>
      </c>
      <c r="H8334" s="2" t="s">
        <v>8893</v>
      </c>
      <c r="I8334" s="23" t="s">
        <v>9483</v>
      </c>
      <c r="J8334" s="23" t="s">
        <v>59</v>
      </c>
      <c r="K8334" s="23" t="s">
        <v>9712</v>
      </c>
      <c r="L8334" s="23" t="s">
        <v>9538</v>
      </c>
      <c r="M8334" s="23">
        <f>YEAR(Tabla2[[#This Row],[Fecha de creación]])</f>
        <v>2022</v>
      </c>
      <c r="N8334" s="23">
        <f>MONTH(Tabla2[[#This Row],[Fecha de creación]])</f>
        <v>5</v>
      </c>
    </row>
    <row r="8335" spans="1:14" x14ac:dyDescent="0.25">
      <c r="A8335" s="26">
        <v>44685.596990740742</v>
      </c>
      <c r="B8335" s="23" t="s">
        <v>19</v>
      </c>
      <c r="C8335" s="23" t="s">
        <v>10698</v>
      </c>
      <c r="D8335" s="23" t="s">
        <v>10699</v>
      </c>
      <c r="E8335" s="23" t="s">
        <v>1</v>
      </c>
      <c r="F8335" s="23" t="s">
        <v>7</v>
      </c>
      <c r="G8335" s="23" t="s">
        <v>975</v>
      </c>
      <c r="H8335" s="2" t="s">
        <v>8559</v>
      </c>
      <c r="I8335" s="23" t="s">
        <v>10079</v>
      </c>
      <c r="J8335" s="23"/>
      <c r="K8335" s="23" t="s">
        <v>9712</v>
      </c>
      <c r="L8335" s="23" t="s">
        <v>9538</v>
      </c>
      <c r="M8335" s="23">
        <f>YEAR(Tabla2[[#This Row],[Fecha de creación]])</f>
        <v>2022</v>
      </c>
      <c r="N8335" s="23">
        <f>MONTH(Tabla2[[#This Row],[Fecha de creación]])</f>
        <v>5</v>
      </c>
    </row>
    <row r="8336" spans="1:14" x14ac:dyDescent="0.25">
      <c r="A8336" s="26">
        <v>44685.606111111112</v>
      </c>
      <c r="B8336" s="23" t="s">
        <v>19</v>
      </c>
      <c r="C8336" s="23" t="s">
        <v>10700</v>
      </c>
      <c r="D8336" s="23" t="s">
        <v>10654</v>
      </c>
      <c r="E8336" s="23" t="s">
        <v>1</v>
      </c>
      <c r="F8336" s="23" t="s">
        <v>7</v>
      </c>
      <c r="G8336" s="23" t="s">
        <v>1551</v>
      </c>
      <c r="H8336" s="2" t="s">
        <v>7725</v>
      </c>
      <c r="I8336" s="23" t="s">
        <v>7544</v>
      </c>
      <c r="J8336" s="23"/>
      <c r="K8336" s="23" t="s">
        <v>9712</v>
      </c>
      <c r="L8336" s="23" t="s">
        <v>9538</v>
      </c>
      <c r="M8336" s="23">
        <f>YEAR(Tabla2[[#This Row],[Fecha de creación]])</f>
        <v>2022</v>
      </c>
      <c r="N8336" s="23">
        <f>MONTH(Tabla2[[#This Row],[Fecha de creación]])</f>
        <v>5</v>
      </c>
    </row>
    <row r="8337" spans="1:14" x14ac:dyDescent="0.25">
      <c r="A8337" s="26">
        <v>44685.612256944441</v>
      </c>
      <c r="B8337" s="23" t="s">
        <v>0</v>
      </c>
      <c r="C8337" s="23" t="s">
        <v>10701</v>
      </c>
      <c r="D8337" s="23" t="s">
        <v>6</v>
      </c>
      <c r="E8337" s="23" t="s">
        <v>1</v>
      </c>
      <c r="F8337" s="23" t="s">
        <v>7</v>
      </c>
      <c r="G8337" s="23" t="s">
        <v>975</v>
      </c>
      <c r="H8337" s="2" t="s">
        <v>7722</v>
      </c>
      <c r="I8337" s="23" t="s">
        <v>9483</v>
      </c>
      <c r="J8337" s="23" t="s">
        <v>59</v>
      </c>
      <c r="K8337" s="23" t="s">
        <v>9712</v>
      </c>
      <c r="L8337" s="23" t="s">
        <v>9538</v>
      </c>
      <c r="M8337" s="23">
        <f>YEAR(Tabla2[[#This Row],[Fecha de creación]])</f>
        <v>2022</v>
      </c>
      <c r="N8337" s="23">
        <f>MONTH(Tabla2[[#This Row],[Fecha de creación]])</f>
        <v>5</v>
      </c>
    </row>
    <row r="8338" spans="1:14" x14ac:dyDescent="0.25">
      <c r="A8338" s="26">
        <v>44685.616365740738</v>
      </c>
      <c r="B8338" s="23" t="s">
        <v>0</v>
      </c>
      <c r="C8338" s="23" t="s">
        <v>10702</v>
      </c>
      <c r="D8338" s="23" t="s">
        <v>10281</v>
      </c>
      <c r="E8338" s="23" t="s">
        <v>1</v>
      </c>
      <c r="F8338" s="23" t="s">
        <v>7</v>
      </c>
      <c r="G8338" s="23" t="s">
        <v>1551</v>
      </c>
      <c r="H8338" s="2" t="s">
        <v>7726</v>
      </c>
      <c r="I8338" s="23" t="s">
        <v>9226</v>
      </c>
      <c r="J8338" s="23" t="s">
        <v>59</v>
      </c>
      <c r="K8338" s="23" t="s">
        <v>9712</v>
      </c>
      <c r="L8338" s="23" t="s">
        <v>9539</v>
      </c>
      <c r="M8338" s="23">
        <f>YEAR(Tabla2[[#This Row],[Fecha de creación]])</f>
        <v>2022</v>
      </c>
      <c r="N8338" s="23">
        <f>MONTH(Tabla2[[#This Row],[Fecha de creación]])</f>
        <v>5</v>
      </c>
    </row>
    <row r="8339" spans="1:14" x14ac:dyDescent="0.25">
      <c r="A8339" s="26">
        <v>44685.619814814818</v>
      </c>
      <c r="B8339" s="23" t="s">
        <v>0</v>
      </c>
      <c r="C8339" s="23" t="s">
        <v>10703</v>
      </c>
      <c r="D8339" s="23" t="s">
        <v>982</v>
      </c>
      <c r="E8339" s="23" t="s">
        <v>1</v>
      </c>
      <c r="F8339" s="23" t="s">
        <v>22</v>
      </c>
      <c r="G8339" s="23" t="s">
        <v>975</v>
      </c>
      <c r="H8339" s="2" t="s">
        <v>8893</v>
      </c>
      <c r="I8339" s="23" t="s">
        <v>7680</v>
      </c>
      <c r="J8339" s="23" t="s">
        <v>59</v>
      </c>
      <c r="K8339" s="23" t="s">
        <v>9712</v>
      </c>
      <c r="L8339" s="23" t="s">
        <v>9538</v>
      </c>
      <c r="M8339" s="23">
        <f>YEAR(Tabla2[[#This Row],[Fecha de creación]])</f>
        <v>2022</v>
      </c>
      <c r="N8339" s="23">
        <f>MONTH(Tabla2[[#This Row],[Fecha de creación]])</f>
        <v>5</v>
      </c>
    </row>
    <row r="8340" spans="1:14" x14ac:dyDescent="0.25">
      <c r="A8340" s="26">
        <v>44685.623252314814</v>
      </c>
      <c r="B8340" s="23" t="s">
        <v>19</v>
      </c>
      <c r="C8340" s="23" t="s">
        <v>10704</v>
      </c>
      <c r="D8340" s="23" t="s">
        <v>10705</v>
      </c>
      <c r="E8340" s="23" t="s">
        <v>1</v>
      </c>
      <c r="F8340" s="23" t="s">
        <v>7</v>
      </c>
      <c r="G8340" s="23" t="s">
        <v>975</v>
      </c>
      <c r="H8340" s="2" t="s">
        <v>8559</v>
      </c>
      <c r="I8340" s="23" t="s">
        <v>10079</v>
      </c>
      <c r="J8340" s="23"/>
      <c r="K8340" s="23" t="s">
        <v>9712</v>
      </c>
      <c r="L8340" s="23" t="s">
        <v>9538</v>
      </c>
      <c r="M8340" s="23">
        <f>YEAR(Tabla2[[#This Row],[Fecha de creación]])</f>
        <v>2022</v>
      </c>
      <c r="N8340" s="23">
        <f>MONTH(Tabla2[[#This Row],[Fecha de creación]])</f>
        <v>5</v>
      </c>
    </row>
    <row r="8341" spans="1:14" x14ac:dyDescent="0.25">
      <c r="A8341" s="26">
        <v>44685.635995370372</v>
      </c>
      <c r="B8341" s="23" t="s">
        <v>19</v>
      </c>
      <c r="C8341" s="23" t="s">
        <v>10706</v>
      </c>
      <c r="D8341" s="23" t="s">
        <v>10524</v>
      </c>
      <c r="E8341" s="23" t="s">
        <v>1</v>
      </c>
      <c r="F8341" s="23" t="s">
        <v>7</v>
      </c>
      <c r="G8341" s="23" t="s">
        <v>975</v>
      </c>
      <c r="H8341" s="2" t="s">
        <v>8559</v>
      </c>
      <c r="I8341" s="23" t="s">
        <v>10079</v>
      </c>
      <c r="J8341" s="23"/>
      <c r="K8341" s="23" t="s">
        <v>9712</v>
      </c>
      <c r="L8341" s="23" t="s">
        <v>9538</v>
      </c>
      <c r="M8341" s="23">
        <f>YEAR(Tabla2[[#This Row],[Fecha de creación]])</f>
        <v>2022</v>
      </c>
      <c r="N8341" s="23">
        <f>MONTH(Tabla2[[#This Row],[Fecha de creación]])</f>
        <v>5</v>
      </c>
    </row>
    <row r="8342" spans="1:14" x14ac:dyDescent="0.25">
      <c r="A8342" s="26">
        <v>44685.638831018521</v>
      </c>
      <c r="B8342" s="23" t="s">
        <v>100</v>
      </c>
      <c r="C8342" s="23" t="s">
        <v>10707</v>
      </c>
      <c r="D8342" s="23" t="s">
        <v>10312</v>
      </c>
      <c r="E8342" s="23" t="s">
        <v>1</v>
      </c>
      <c r="F8342" s="23" t="s">
        <v>7</v>
      </c>
      <c r="G8342" s="23" t="s">
        <v>975</v>
      </c>
      <c r="H8342" s="2" t="s">
        <v>7730</v>
      </c>
      <c r="I8342" s="23" t="s">
        <v>7966</v>
      </c>
      <c r="J8342" s="23" t="s">
        <v>59</v>
      </c>
      <c r="K8342" s="23" t="s">
        <v>9712</v>
      </c>
      <c r="L8342" s="23" t="s">
        <v>9538</v>
      </c>
      <c r="M8342" s="23">
        <f>YEAR(Tabla2[[#This Row],[Fecha de creación]])</f>
        <v>2022</v>
      </c>
      <c r="N8342" s="23">
        <f>MONTH(Tabla2[[#This Row],[Fecha de creación]])</f>
        <v>5</v>
      </c>
    </row>
    <row r="8343" spans="1:14" x14ac:dyDescent="0.25">
      <c r="A8343" s="26">
        <v>44685.644745370373</v>
      </c>
      <c r="B8343" s="23" t="s">
        <v>19</v>
      </c>
      <c r="C8343" s="23" t="s">
        <v>10708</v>
      </c>
      <c r="D8343" s="23" t="s">
        <v>10709</v>
      </c>
      <c r="E8343" s="23" t="s">
        <v>1</v>
      </c>
      <c r="F8343" s="23" t="s">
        <v>7</v>
      </c>
      <c r="G8343" s="23" t="s">
        <v>975</v>
      </c>
      <c r="H8343" s="2" t="s">
        <v>8535</v>
      </c>
      <c r="I8343" s="23" t="s">
        <v>10079</v>
      </c>
      <c r="J8343" s="23"/>
      <c r="K8343" s="23" t="s">
        <v>9712</v>
      </c>
      <c r="L8343" s="23" t="s">
        <v>9538</v>
      </c>
      <c r="M8343" s="23">
        <f>YEAR(Tabla2[[#This Row],[Fecha de creación]])</f>
        <v>2022</v>
      </c>
      <c r="N8343" s="23">
        <f>MONTH(Tabla2[[#This Row],[Fecha de creación]])</f>
        <v>5</v>
      </c>
    </row>
    <row r="8344" spans="1:14" x14ac:dyDescent="0.25">
      <c r="A8344" s="26">
        <v>44685.652766203704</v>
      </c>
      <c r="B8344" s="23" t="s">
        <v>100</v>
      </c>
      <c r="C8344" s="23" t="s">
        <v>10710</v>
      </c>
      <c r="D8344" s="23" t="s">
        <v>10312</v>
      </c>
      <c r="E8344" s="23" t="s">
        <v>1</v>
      </c>
      <c r="F8344" s="23" t="s">
        <v>7</v>
      </c>
      <c r="G8344" s="23" t="s">
        <v>975</v>
      </c>
      <c r="H8344" s="2" t="s">
        <v>7730</v>
      </c>
      <c r="I8344" s="23" t="s">
        <v>7966</v>
      </c>
      <c r="J8344" s="23" t="s">
        <v>59</v>
      </c>
      <c r="K8344" s="23" t="s">
        <v>9712</v>
      </c>
      <c r="L8344" s="23" t="s">
        <v>9538</v>
      </c>
      <c r="M8344" s="23">
        <f>YEAR(Tabla2[[#This Row],[Fecha de creación]])</f>
        <v>2022</v>
      </c>
      <c r="N8344" s="23">
        <f>MONTH(Tabla2[[#This Row],[Fecha de creación]])</f>
        <v>5</v>
      </c>
    </row>
    <row r="8345" spans="1:14" x14ac:dyDescent="0.25">
      <c r="A8345" s="26">
        <v>44685.657812500001</v>
      </c>
      <c r="B8345" s="23" t="s">
        <v>19</v>
      </c>
      <c r="C8345" s="23" t="s">
        <v>10711</v>
      </c>
      <c r="D8345" s="23" t="s">
        <v>10712</v>
      </c>
      <c r="E8345" s="23" t="s">
        <v>1</v>
      </c>
      <c r="F8345" s="23" t="s">
        <v>7</v>
      </c>
      <c r="G8345" s="23" t="s">
        <v>975</v>
      </c>
      <c r="H8345" s="2" t="s">
        <v>8459</v>
      </c>
      <c r="I8345" s="23" t="s">
        <v>10079</v>
      </c>
      <c r="J8345" s="23"/>
      <c r="K8345" s="23" t="s">
        <v>9712</v>
      </c>
      <c r="L8345" s="23" t="s">
        <v>9538</v>
      </c>
      <c r="M8345" s="23">
        <f>YEAR(Tabla2[[#This Row],[Fecha de creación]])</f>
        <v>2022</v>
      </c>
      <c r="N8345" s="23">
        <f>MONTH(Tabla2[[#This Row],[Fecha de creación]])</f>
        <v>5</v>
      </c>
    </row>
    <row r="8346" spans="1:14" x14ac:dyDescent="0.25">
      <c r="A8346" s="26">
        <v>44685.661168981482</v>
      </c>
      <c r="B8346" s="23" t="s">
        <v>0</v>
      </c>
      <c r="C8346" s="23" t="s">
        <v>10713</v>
      </c>
      <c r="D8346" s="23" t="s">
        <v>10714</v>
      </c>
      <c r="E8346" s="23" t="s">
        <v>1</v>
      </c>
      <c r="F8346" s="23" t="s">
        <v>7</v>
      </c>
      <c r="G8346" s="23" t="s">
        <v>975</v>
      </c>
      <c r="H8346" s="2" t="s">
        <v>7758</v>
      </c>
      <c r="I8346" s="23" t="s">
        <v>7680</v>
      </c>
      <c r="J8346" s="23" t="s">
        <v>59</v>
      </c>
      <c r="K8346" s="23" t="s">
        <v>9712</v>
      </c>
      <c r="L8346" s="23" t="s">
        <v>9538</v>
      </c>
      <c r="M8346" s="23">
        <f>YEAR(Tabla2[[#This Row],[Fecha de creación]])</f>
        <v>2022</v>
      </c>
      <c r="N8346" s="23">
        <f>MONTH(Tabla2[[#This Row],[Fecha de creación]])</f>
        <v>5</v>
      </c>
    </row>
    <row r="8347" spans="1:14" x14ac:dyDescent="0.25">
      <c r="A8347" s="26">
        <v>44685.673622685186</v>
      </c>
      <c r="B8347" s="23" t="s">
        <v>0</v>
      </c>
      <c r="C8347" s="23" t="s">
        <v>10715</v>
      </c>
      <c r="D8347" s="23" t="s">
        <v>7882</v>
      </c>
      <c r="E8347" s="23" t="s">
        <v>1</v>
      </c>
      <c r="F8347" s="23" t="s">
        <v>7</v>
      </c>
      <c r="G8347" s="23" t="s">
        <v>975</v>
      </c>
      <c r="H8347" s="2" t="s">
        <v>7722</v>
      </c>
      <c r="I8347" s="23" t="s">
        <v>7680</v>
      </c>
      <c r="J8347" s="23" t="s">
        <v>59</v>
      </c>
      <c r="K8347" s="23" t="s">
        <v>9712</v>
      </c>
      <c r="L8347" s="23" t="s">
        <v>9538</v>
      </c>
      <c r="M8347" s="23">
        <f>YEAR(Tabla2[[#This Row],[Fecha de creación]])</f>
        <v>2022</v>
      </c>
      <c r="N8347" s="23">
        <f>MONTH(Tabla2[[#This Row],[Fecha de creación]])</f>
        <v>5</v>
      </c>
    </row>
    <row r="8348" spans="1:14" x14ac:dyDescent="0.25">
      <c r="A8348" s="26">
        <v>44685.67701388889</v>
      </c>
      <c r="B8348" s="23" t="s">
        <v>34</v>
      </c>
      <c r="C8348" s="23" t="s">
        <v>10716</v>
      </c>
      <c r="D8348" s="23" t="s">
        <v>10717</v>
      </c>
      <c r="E8348" s="23" t="s">
        <v>1</v>
      </c>
      <c r="F8348" s="23" t="s">
        <v>7</v>
      </c>
      <c r="G8348" s="23" t="s">
        <v>975</v>
      </c>
      <c r="H8348" s="2" t="s">
        <v>8535</v>
      </c>
      <c r="I8348" s="23" t="s">
        <v>8907</v>
      </c>
      <c r="J8348" s="23" t="s">
        <v>59</v>
      </c>
      <c r="K8348" s="23" t="s">
        <v>9712</v>
      </c>
      <c r="L8348" s="23" t="s">
        <v>9538</v>
      </c>
      <c r="M8348" s="23">
        <f>YEAR(Tabla2[[#This Row],[Fecha de creación]])</f>
        <v>2022</v>
      </c>
      <c r="N8348" s="23">
        <f>MONTH(Tabla2[[#This Row],[Fecha de creación]])</f>
        <v>5</v>
      </c>
    </row>
    <row r="8349" spans="1:14" x14ac:dyDescent="0.25">
      <c r="A8349" s="26">
        <v>44685.69189814815</v>
      </c>
      <c r="B8349" s="23" t="s">
        <v>0</v>
      </c>
      <c r="C8349" s="23" t="s">
        <v>10718</v>
      </c>
      <c r="D8349" s="23" t="s">
        <v>8176</v>
      </c>
      <c r="E8349" s="23" t="s">
        <v>1</v>
      </c>
      <c r="F8349" s="23" t="s">
        <v>7</v>
      </c>
      <c r="G8349" s="23" t="s">
        <v>975</v>
      </c>
      <c r="H8349" s="2" t="s">
        <v>8559</v>
      </c>
      <c r="I8349" s="23" t="s">
        <v>9483</v>
      </c>
      <c r="J8349" s="23" t="s">
        <v>59</v>
      </c>
      <c r="K8349" s="23" t="s">
        <v>9712</v>
      </c>
      <c r="L8349" s="23" t="s">
        <v>9538</v>
      </c>
      <c r="M8349" s="23">
        <f>YEAR(Tabla2[[#This Row],[Fecha de creación]])</f>
        <v>2022</v>
      </c>
      <c r="N8349" s="23">
        <f>MONTH(Tabla2[[#This Row],[Fecha de creación]])</f>
        <v>5</v>
      </c>
    </row>
    <row r="8350" spans="1:14" x14ac:dyDescent="0.25">
      <c r="A8350" s="26">
        <v>44685.692060185182</v>
      </c>
      <c r="B8350" s="23" t="s">
        <v>34</v>
      </c>
      <c r="C8350" s="23" t="s">
        <v>10719</v>
      </c>
      <c r="D8350" s="23" t="s">
        <v>10720</v>
      </c>
      <c r="E8350" s="23" t="s">
        <v>1</v>
      </c>
      <c r="F8350" s="23" t="s">
        <v>7</v>
      </c>
      <c r="G8350" s="23" t="s">
        <v>975</v>
      </c>
      <c r="H8350" s="2" t="s">
        <v>7731</v>
      </c>
      <c r="I8350" s="23" t="s">
        <v>8907</v>
      </c>
      <c r="J8350" s="23"/>
      <c r="K8350" s="23" t="s">
        <v>9712</v>
      </c>
      <c r="L8350" s="23" t="s">
        <v>9538</v>
      </c>
      <c r="M8350" s="23">
        <f>YEAR(Tabla2[[#This Row],[Fecha de creación]])</f>
        <v>2022</v>
      </c>
      <c r="N8350" s="23">
        <f>MONTH(Tabla2[[#This Row],[Fecha de creación]])</f>
        <v>5</v>
      </c>
    </row>
    <row r="8351" spans="1:14" x14ac:dyDescent="0.25">
      <c r="A8351" s="26">
        <v>44685.699444444443</v>
      </c>
      <c r="B8351" s="23" t="s">
        <v>0</v>
      </c>
      <c r="C8351" s="23" t="s">
        <v>10721</v>
      </c>
      <c r="D8351" s="23" t="s">
        <v>10281</v>
      </c>
      <c r="E8351" s="23" t="s">
        <v>1</v>
      </c>
      <c r="F8351" s="23" t="s">
        <v>22</v>
      </c>
      <c r="G8351" s="23" t="s">
        <v>975</v>
      </c>
      <c r="H8351" s="2" t="s">
        <v>8893</v>
      </c>
      <c r="I8351" s="23" t="s">
        <v>7680</v>
      </c>
      <c r="J8351" s="23" t="s">
        <v>59</v>
      </c>
      <c r="K8351" s="23" t="s">
        <v>9712</v>
      </c>
      <c r="L8351" s="23" t="s">
        <v>9538</v>
      </c>
      <c r="M8351" s="23">
        <f>YEAR(Tabla2[[#This Row],[Fecha de creación]])</f>
        <v>2022</v>
      </c>
      <c r="N8351" s="23">
        <f>MONTH(Tabla2[[#This Row],[Fecha de creación]])</f>
        <v>5</v>
      </c>
    </row>
    <row r="8352" spans="1:14" x14ac:dyDescent="0.25">
      <c r="A8352" s="26">
        <v>44685.707974537036</v>
      </c>
      <c r="B8352" s="23" t="s">
        <v>100</v>
      </c>
      <c r="C8352" s="23" t="s">
        <v>10722</v>
      </c>
      <c r="D8352" s="23" t="s">
        <v>967</v>
      </c>
      <c r="E8352" s="23" t="s">
        <v>1</v>
      </c>
      <c r="F8352" s="23" t="s">
        <v>22</v>
      </c>
      <c r="G8352" s="23" t="s">
        <v>3</v>
      </c>
      <c r="H8352" s="2" t="s">
        <v>7733</v>
      </c>
      <c r="I8352" s="23" t="s">
        <v>6004</v>
      </c>
      <c r="J8352" s="23"/>
      <c r="K8352" s="23" t="s">
        <v>9712</v>
      </c>
      <c r="L8352" s="23" t="s">
        <v>9539</v>
      </c>
      <c r="M8352" s="23">
        <f>YEAR(Tabla2[[#This Row],[Fecha de creación]])</f>
        <v>2022</v>
      </c>
      <c r="N8352" s="23">
        <f>MONTH(Tabla2[[#This Row],[Fecha de creación]])</f>
        <v>5</v>
      </c>
    </row>
    <row r="8353" spans="1:14" x14ac:dyDescent="0.25">
      <c r="A8353" s="26">
        <v>44685.712118055555</v>
      </c>
      <c r="B8353" s="23" t="s">
        <v>34</v>
      </c>
      <c r="C8353" s="23" t="s">
        <v>10723</v>
      </c>
      <c r="D8353" s="23" t="s">
        <v>10724</v>
      </c>
      <c r="E8353" s="23" t="s">
        <v>1</v>
      </c>
      <c r="F8353" s="23" t="s">
        <v>7</v>
      </c>
      <c r="G8353" s="23" t="s">
        <v>1551</v>
      </c>
      <c r="H8353" s="2" t="s">
        <v>7725</v>
      </c>
      <c r="I8353" s="23" t="s">
        <v>8020</v>
      </c>
      <c r="J8353" s="23" t="s">
        <v>59</v>
      </c>
      <c r="K8353" s="23" t="s">
        <v>9712</v>
      </c>
      <c r="L8353" s="23" t="s">
        <v>9538</v>
      </c>
      <c r="M8353" s="23">
        <f>YEAR(Tabla2[[#This Row],[Fecha de creación]])</f>
        <v>2022</v>
      </c>
      <c r="N8353" s="23">
        <f>MONTH(Tabla2[[#This Row],[Fecha de creación]])</f>
        <v>5</v>
      </c>
    </row>
    <row r="8354" spans="1:14" x14ac:dyDescent="0.25">
      <c r="A8354" s="26">
        <v>44685.713865740741</v>
      </c>
      <c r="B8354" s="23" t="s">
        <v>34</v>
      </c>
      <c r="C8354" s="23" t="s">
        <v>10725</v>
      </c>
      <c r="D8354" s="23" t="s">
        <v>10726</v>
      </c>
      <c r="E8354" s="23" t="s">
        <v>1</v>
      </c>
      <c r="F8354" s="23" t="s">
        <v>7</v>
      </c>
      <c r="G8354" s="23" t="s">
        <v>975</v>
      </c>
      <c r="H8354" s="2" t="s">
        <v>8425</v>
      </c>
      <c r="I8354" s="23" t="s">
        <v>8907</v>
      </c>
      <c r="J8354" s="23" t="s">
        <v>59</v>
      </c>
      <c r="K8354" s="23" t="s">
        <v>9712</v>
      </c>
      <c r="L8354" s="23" t="s">
        <v>9539</v>
      </c>
      <c r="M8354" s="23">
        <f>YEAR(Tabla2[[#This Row],[Fecha de creación]])</f>
        <v>2022</v>
      </c>
      <c r="N8354" s="23">
        <f>MONTH(Tabla2[[#This Row],[Fecha de creación]])</f>
        <v>5</v>
      </c>
    </row>
    <row r="8355" spans="1:14" x14ac:dyDescent="0.25">
      <c r="A8355" s="26">
        <v>44686.443784722222</v>
      </c>
      <c r="B8355" s="23" t="s">
        <v>100</v>
      </c>
      <c r="C8355" s="23" t="s">
        <v>10727</v>
      </c>
      <c r="D8355" s="23" t="s">
        <v>21</v>
      </c>
      <c r="E8355" s="23" t="s">
        <v>1</v>
      </c>
      <c r="F8355" s="23" t="s">
        <v>7</v>
      </c>
      <c r="G8355" s="23" t="s">
        <v>975</v>
      </c>
      <c r="H8355" s="2" t="s">
        <v>7744</v>
      </c>
      <c r="I8355" s="23" t="s">
        <v>6004</v>
      </c>
      <c r="J8355" s="23"/>
      <c r="K8355" s="23" t="s">
        <v>9712</v>
      </c>
      <c r="L8355" s="23" t="s">
        <v>9538</v>
      </c>
      <c r="M8355" s="23">
        <f>YEAR(Tabla2[[#This Row],[Fecha de creación]])</f>
        <v>2022</v>
      </c>
      <c r="N8355" s="23">
        <f>MONTH(Tabla2[[#This Row],[Fecha de creación]])</f>
        <v>5</v>
      </c>
    </row>
    <row r="8356" spans="1:14" x14ac:dyDescent="0.25">
      <c r="A8356" s="26">
        <v>44686.449363425927</v>
      </c>
      <c r="B8356" s="23" t="s">
        <v>100</v>
      </c>
      <c r="C8356" s="23" t="s">
        <v>10728</v>
      </c>
      <c r="D8356" s="23" t="s">
        <v>4411</v>
      </c>
      <c r="E8356" s="23" t="s">
        <v>1</v>
      </c>
      <c r="F8356" s="23" t="s">
        <v>7</v>
      </c>
      <c r="G8356" s="23" t="s">
        <v>975</v>
      </c>
      <c r="H8356" s="2" t="s">
        <v>7748</v>
      </c>
      <c r="I8356" s="23" t="s">
        <v>6004</v>
      </c>
      <c r="J8356" s="23"/>
      <c r="K8356" s="23" t="s">
        <v>9712</v>
      </c>
      <c r="L8356" s="23" t="s">
        <v>9538</v>
      </c>
      <c r="M8356" s="23">
        <f>YEAR(Tabla2[[#This Row],[Fecha de creación]])</f>
        <v>2022</v>
      </c>
      <c r="N8356" s="23">
        <f>MONTH(Tabla2[[#This Row],[Fecha de creación]])</f>
        <v>5</v>
      </c>
    </row>
    <row r="8357" spans="1:14" x14ac:dyDescent="0.25">
      <c r="A8357" s="26">
        <v>44686.471145833333</v>
      </c>
      <c r="B8357" s="23" t="s">
        <v>19</v>
      </c>
      <c r="C8357" s="23" t="s">
        <v>10729</v>
      </c>
      <c r="D8357" s="23" t="s">
        <v>10730</v>
      </c>
      <c r="E8357" s="23" t="s">
        <v>1</v>
      </c>
      <c r="F8357" s="23" t="s">
        <v>7</v>
      </c>
      <c r="G8357" s="23" t="s">
        <v>975</v>
      </c>
      <c r="H8357" s="2" t="s">
        <v>8535</v>
      </c>
      <c r="I8357" s="23" t="s">
        <v>10079</v>
      </c>
      <c r="J8357" s="23"/>
      <c r="K8357" s="23" t="s">
        <v>9712</v>
      </c>
      <c r="L8357" s="23" t="s">
        <v>9538</v>
      </c>
      <c r="M8357" s="23">
        <f>YEAR(Tabla2[[#This Row],[Fecha de creación]])</f>
        <v>2022</v>
      </c>
      <c r="N8357" s="23">
        <f>MONTH(Tabla2[[#This Row],[Fecha de creación]])</f>
        <v>5</v>
      </c>
    </row>
    <row r="8358" spans="1:14" x14ac:dyDescent="0.25">
      <c r="A8358" s="26">
        <v>44686.483055555553</v>
      </c>
      <c r="B8358" s="23" t="s">
        <v>0</v>
      </c>
      <c r="C8358" s="23" t="s">
        <v>10731</v>
      </c>
      <c r="D8358" s="23" t="s">
        <v>30</v>
      </c>
      <c r="E8358" s="23" t="s">
        <v>1</v>
      </c>
      <c r="F8358" s="23" t="s">
        <v>7</v>
      </c>
      <c r="G8358" s="23" t="s">
        <v>975</v>
      </c>
      <c r="H8358" s="2" t="s">
        <v>8535</v>
      </c>
      <c r="I8358" s="23" t="s">
        <v>5999</v>
      </c>
      <c r="J8358" s="23"/>
      <c r="K8358" s="23" t="s">
        <v>9712</v>
      </c>
      <c r="L8358" s="23" t="s">
        <v>9538</v>
      </c>
      <c r="M8358" s="23">
        <f>YEAR(Tabla2[[#This Row],[Fecha de creación]])</f>
        <v>2022</v>
      </c>
      <c r="N8358" s="23">
        <f>MONTH(Tabla2[[#This Row],[Fecha de creación]])</f>
        <v>5</v>
      </c>
    </row>
    <row r="8359" spans="1:14" x14ac:dyDescent="0.25">
      <c r="A8359" s="26">
        <v>44686.492800925924</v>
      </c>
      <c r="B8359" s="23" t="s">
        <v>0</v>
      </c>
      <c r="C8359" s="23" t="s">
        <v>10732</v>
      </c>
      <c r="D8359" s="23" t="s">
        <v>982</v>
      </c>
      <c r="E8359" s="23" t="s">
        <v>1</v>
      </c>
      <c r="F8359" s="23" t="s">
        <v>22</v>
      </c>
      <c r="G8359" s="23" t="s">
        <v>975</v>
      </c>
      <c r="H8359" s="2" t="s">
        <v>8893</v>
      </c>
      <c r="I8359" s="23" t="s">
        <v>7680</v>
      </c>
      <c r="J8359" s="23" t="s">
        <v>59</v>
      </c>
      <c r="K8359" s="23" t="s">
        <v>9712</v>
      </c>
      <c r="L8359" s="23" t="s">
        <v>9538</v>
      </c>
      <c r="M8359" s="23">
        <f>YEAR(Tabla2[[#This Row],[Fecha de creación]])</f>
        <v>2022</v>
      </c>
      <c r="N8359" s="23">
        <f>MONTH(Tabla2[[#This Row],[Fecha de creación]])</f>
        <v>5</v>
      </c>
    </row>
    <row r="8360" spans="1:14" x14ac:dyDescent="0.25">
      <c r="A8360" s="26">
        <v>44686.496805555558</v>
      </c>
      <c r="B8360" s="23" t="s">
        <v>0</v>
      </c>
      <c r="C8360" s="23" t="s">
        <v>10733</v>
      </c>
      <c r="D8360" s="23" t="s">
        <v>10374</v>
      </c>
      <c r="E8360" s="23" t="s">
        <v>1</v>
      </c>
      <c r="F8360" s="23" t="s">
        <v>7</v>
      </c>
      <c r="G8360" s="23" t="s">
        <v>975</v>
      </c>
      <c r="H8360" s="2" t="s">
        <v>7722</v>
      </c>
      <c r="I8360" s="23" t="s">
        <v>7680</v>
      </c>
      <c r="J8360" s="23" t="s">
        <v>59</v>
      </c>
      <c r="K8360" s="23" t="s">
        <v>9712</v>
      </c>
      <c r="L8360" s="23" t="s">
        <v>9538</v>
      </c>
      <c r="M8360" s="23">
        <f>YEAR(Tabla2[[#This Row],[Fecha de creación]])</f>
        <v>2022</v>
      </c>
      <c r="N8360" s="23">
        <f>MONTH(Tabla2[[#This Row],[Fecha de creación]])</f>
        <v>5</v>
      </c>
    </row>
    <row r="8361" spans="1:14" x14ac:dyDescent="0.25">
      <c r="A8361" s="26">
        <v>44686.513333333336</v>
      </c>
      <c r="B8361" s="23" t="s">
        <v>0</v>
      </c>
      <c r="C8361" s="23" t="s">
        <v>10734</v>
      </c>
      <c r="D8361" s="23" t="s">
        <v>10374</v>
      </c>
      <c r="E8361" s="23" t="s">
        <v>1</v>
      </c>
      <c r="F8361" s="23" t="s">
        <v>7</v>
      </c>
      <c r="G8361" s="23" t="s">
        <v>975</v>
      </c>
      <c r="H8361" s="2" t="s">
        <v>7722</v>
      </c>
      <c r="I8361" s="23" t="s">
        <v>7680</v>
      </c>
      <c r="J8361" s="23" t="s">
        <v>59</v>
      </c>
      <c r="K8361" s="23" t="s">
        <v>9712</v>
      </c>
      <c r="L8361" s="23" t="s">
        <v>9538</v>
      </c>
      <c r="M8361" s="23">
        <f>YEAR(Tabla2[[#This Row],[Fecha de creación]])</f>
        <v>2022</v>
      </c>
      <c r="N8361" s="23">
        <f>MONTH(Tabla2[[#This Row],[Fecha de creación]])</f>
        <v>5</v>
      </c>
    </row>
    <row r="8362" spans="1:14" x14ac:dyDescent="0.25">
      <c r="A8362" s="26">
        <v>44686.518657407411</v>
      </c>
      <c r="B8362" s="23" t="s">
        <v>0</v>
      </c>
      <c r="C8362" s="23" t="s">
        <v>10735</v>
      </c>
      <c r="D8362" s="23" t="s">
        <v>982</v>
      </c>
      <c r="E8362" s="23" t="s">
        <v>1</v>
      </c>
      <c r="F8362" s="23" t="s">
        <v>22</v>
      </c>
      <c r="G8362" s="23" t="s">
        <v>975</v>
      </c>
      <c r="H8362" s="2" t="s">
        <v>8893</v>
      </c>
      <c r="I8362" s="23" t="s">
        <v>7680</v>
      </c>
      <c r="J8362" s="23" t="s">
        <v>59</v>
      </c>
      <c r="K8362" s="23" t="s">
        <v>9712</v>
      </c>
      <c r="L8362" s="23" t="s">
        <v>9538</v>
      </c>
      <c r="M8362" s="23">
        <f>YEAR(Tabla2[[#This Row],[Fecha de creación]])</f>
        <v>2022</v>
      </c>
      <c r="N8362" s="23">
        <f>MONTH(Tabla2[[#This Row],[Fecha de creación]])</f>
        <v>5</v>
      </c>
    </row>
    <row r="8363" spans="1:14" x14ac:dyDescent="0.25">
      <c r="A8363" s="26">
        <v>44686.525185185186</v>
      </c>
      <c r="B8363" s="23" t="s">
        <v>0</v>
      </c>
      <c r="C8363" s="23" t="s">
        <v>10736</v>
      </c>
      <c r="D8363" s="23" t="s">
        <v>10410</v>
      </c>
      <c r="E8363" s="23" t="s">
        <v>1</v>
      </c>
      <c r="F8363" s="23" t="s">
        <v>7</v>
      </c>
      <c r="G8363" s="23" t="s">
        <v>975</v>
      </c>
      <c r="H8363" s="2" t="s">
        <v>8535</v>
      </c>
      <c r="I8363" s="23" t="s">
        <v>9483</v>
      </c>
      <c r="J8363" s="23" t="s">
        <v>958</v>
      </c>
      <c r="K8363" s="23" t="s">
        <v>9712</v>
      </c>
      <c r="L8363" s="23" t="s">
        <v>9538</v>
      </c>
      <c r="M8363" s="23">
        <f>YEAR(Tabla2[[#This Row],[Fecha de creación]])</f>
        <v>2022</v>
      </c>
      <c r="N8363" s="23">
        <f>MONTH(Tabla2[[#This Row],[Fecha de creación]])</f>
        <v>5</v>
      </c>
    </row>
    <row r="8364" spans="1:14" x14ac:dyDescent="0.25">
      <c r="A8364" s="26">
        <v>44686.525370370371</v>
      </c>
      <c r="B8364" s="23" t="s">
        <v>34</v>
      </c>
      <c r="C8364" s="23" t="s">
        <v>10737</v>
      </c>
      <c r="D8364" s="23" t="s">
        <v>10738</v>
      </c>
      <c r="E8364" s="23" t="s">
        <v>1</v>
      </c>
      <c r="F8364" s="23" t="s">
        <v>7</v>
      </c>
      <c r="G8364" s="23" t="s">
        <v>975</v>
      </c>
      <c r="H8364" s="2" t="s">
        <v>7734</v>
      </c>
      <c r="I8364" s="23" t="s">
        <v>8907</v>
      </c>
      <c r="J8364" s="23" t="s">
        <v>958</v>
      </c>
      <c r="K8364" s="23" t="s">
        <v>9712</v>
      </c>
      <c r="L8364" s="23" t="s">
        <v>9538</v>
      </c>
      <c r="M8364" s="23">
        <f>YEAR(Tabla2[[#This Row],[Fecha de creación]])</f>
        <v>2022</v>
      </c>
      <c r="N8364" s="23">
        <f>MONTH(Tabla2[[#This Row],[Fecha de creación]])</f>
        <v>5</v>
      </c>
    </row>
    <row r="8365" spans="1:14" x14ac:dyDescent="0.25">
      <c r="A8365" s="26">
        <v>44686.528009259258</v>
      </c>
      <c r="B8365" s="23" t="s">
        <v>34</v>
      </c>
      <c r="C8365" s="23" t="s">
        <v>10739</v>
      </c>
      <c r="D8365" s="23" t="s">
        <v>10740</v>
      </c>
      <c r="E8365" s="23" t="s">
        <v>1</v>
      </c>
      <c r="F8365" s="23" t="s">
        <v>7</v>
      </c>
      <c r="G8365" s="23" t="s">
        <v>975</v>
      </c>
      <c r="H8365" s="2" t="s">
        <v>7734</v>
      </c>
      <c r="I8365" s="23" t="s">
        <v>8907</v>
      </c>
      <c r="J8365" s="23" t="s">
        <v>59</v>
      </c>
      <c r="K8365" s="23" t="s">
        <v>9712</v>
      </c>
      <c r="L8365" s="23" t="s">
        <v>9538</v>
      </c>
      <c r="M8365" s="23">
        <f>YEAR(Tabla2[[#This Row],[Fecha de creación]])</f>
        <v>2022</v>
      </c>
      <c r="N8365" s="23">
        <f>MONTH(Tabla2[[#This Row],[Fecha de creación]])</f>
        <v>5</v>
      </c>
    </row>
    <row r="8366" spans="1:14" x14ac:dyDescent="0.25">
      <c r="A8366" s="26">
        <v>44686.535358796296</v>
      </c>
      <c r="B8366" s="23" t="s">
        <v>7771</v>
      </c>
      <c r="C8366" s="23" t="s">
        <v>10741</v>
      </c>
      <c r="D8366" s="23" t="s">
        <v>10742</v>
      </c>
      <c r="E8366" s="23" t="s">
        <v>1</v>
      </c>
      <c r="F8366" s="23" t="s">
        <v>7</v>
      </c>
      <c r="G8366" s="23" t="s">
        <v>975</v>
      </c>
      <c r="H8366" s="2" t="s">
        <v>7734</v>
      </c>
      <c r="I8366" s="23" t="s">
        <v>8907</v>
      </c>
      <c r="J8366" s="23" t="s">
        <v>964</v>
      </c>
      <c r="K8366" s="23" t="s">
        <v>9712</v>
      </c>
      <c r="L8366" s="23" t="s">
        <v>9538</v>
      </c>
      <c r="M8366" s="23">
        <f>YEAR(Tabla2[[#This Row],[Fecha de creación]])</f>
        <v>2022</v>
      </c>
      <c r="N8366" s="23">
        <f>MONTH(Tabla2[[#This Row],[Fecha de creación]])</f>
        <v>5</v>
      </c>
    </row>
    <row r="8367" spans="1:14" x14ac:dyDescent="0.25">
      <c r="A8367" s="26">
        <v>44686.657870370371</v>
      </c>
      <c r="B8367" s="23" t="s">
        <v>19</v>
      </c>
      <c r="C8367" s="23" t="s">
        <v>10743</v>
      </c>
      <c r="D8367" s="23" t="s">
        <v>10744</v>
      </c>
      <c r="E8367" s="23" t="s">
        <v>1</v>
      </c>
      <c r="F8367" s="23" t="s">
        <v>7</v>
      </c>
      <c r="G8367" s="23" t="s">
        <v>3</v>
      </c>
      <c r="H8367" s="2" t="s">
        <v>8535</v>
      </c>
      <c r="I8367" s="23" t="s">
        <v>10079</v>
      </c>
      <c r="J8367" s="23"/>
      <c r="K8367" s="23" t="s">
        <v>9712</v>
      </c>
      <c r="L8367" s="23" t="s">
        <v>9539</v>
      </c>
      <c r="M8367" s="23">
        <f>YEAR(Tabla2[[#This Row],[Fecha de creación]])</f>
        <v>2022</v>
      </c>
      <c r="N8367" s="23">
        <f>MONTH(Tabla2[[#This Row],[Fecha de creación]])</f>
        <v>5</v>
      </c>
    </row>
    <row r="8368" spans="1:14" x14ac:dyDescent="0.25">
      <c r="A8368" s="26">
        <v>44686.679895833331</v>
      </c>
      <c r="B8368" s="23" t="s">
        <v>0</v>
      </c>
      <c r="C8368" s="23" t="s">
        <v>10745</v>
      </c>
      <c r="D8368" s="23" t="s">
        <v>982</v>
      </c>
      <c r="E8368" s="23" t="s">
        <v>1</v>
      </c>
      <c r="F8368" s="23" t="s">
        <v>22</v>
      </c>
      <c r="G8368" s="23" t="s">
        <v>975</v>
      </c>
      <c r="H8368" s="2" t="s">
        <v>8893</v>
      </c>
      <c r="I8368" s="23" t="s">
        <v>9483</v>
      </c>
      <c r="J8368" s="23" t="s">
        <v>59</v>
      </c>
      <c r="K8368" s="23" t="s">
        <v>9712</v>
      </c>
      <c r="L8368" s="23" t="s">
        <v>9538</v>
      </c>
      <c r="M8368" s="23">
        <f>YEAR(Tabla2[[#This Row],[Fecha de creación]])</f>
        <v>2022</v>
      </c>
      <c r="N8368" s="23">
        <f>MONTH(Tabla2[[#This Row],[Fecha de creación]])</f>
        <v>5</v>
      </c>
    </row>
    <row r="8369" spans="1:14" x14ac:dyDescent="0.25">
      <c r="A8369" s="26">
        <v>44686.686979166669</v>
      </c>
      <c r="B8369" s="23" t="s">
        <v>0</v>
      </c>
      <c r="C8369" s="23" t="s">
        <v>10746</v>
      </c>
      <c r="D8369" s="23" t="s">
        <v>10747</v>
      </c>
      <c r="E8369" s="23" t="s">
        <v>1</v>
      </c>
      <c r="F8369" s="23" t="s">
        <v>22</v>
      </c>
      <c r="G8369" s="23" t="s">
        <v>975</v>
      </c>
      <c r="H8369" s="2" t="s">
        <v>7739</v>
      </c>
      <c r="I8369" s="23" t="s">
        <v>5999</v>
      </c>
      <c r="J8369" s="23"/>
      <c r="K8369" s="23" t="s">
        <v>9712</v>
      </c>
      <c r="L8369" s="23" t="s">
        <v>9538</v>
      </c>
      <c r="M8369" s="23">
        <f>YEAR(Tabla2[[#This Row],[Fecha de creación]])</f>
        <v>2022</v>
      </c>
      <c r="N8369" s="23">
        <f>MONTH(Tabla2[[#This Row],[Fecha de creación]])</f>
        <v>5</v>
      </c>
    </row>
    <row r="8370" spans="1:14" x14ac:dyDescent="0.25">
      <c r="A8370" s="26">
        <v>44686.693020833336</v>
      </c>
      <c r="B8370" s="23" t="s">
        <v>0</v>
      </c>
      <c r="C8370" s="23" t="s">
        <v>10748</v>
      </c>
      <c r="D8370" s="23" t="s">
        <v>6</v>
      </c>
      <c r="E8370" s="23" t="s">
        <v>1</v>
      </c>
      <c r="F8370" s="23" t="s">
        <v>7</v>
      </c>
      <c r="G8370" s="23" t="s">
        <v>975</v>
      </c>
      <c r="H8370" s="2" t="s">
        <v>7722</v>
      </c>
      <c r="I8370" s="23" t="s">
        <v>5999</v>
      </c>
      <c r="J8370" s="23"/>
      <c r="K8370" s="23" t="s">
        <v>9712</v>
      </c>
      <c r="L8370" s="23" t="s">
        <v>9538</v>
      </c>
      <c r="M8370" s="23">
        <f>YEAR(Tabla2[[#This Row],[Fecha de creación]])</f>
        <v>2022</v>
      </c>
      <c r="N8370" s="23">
        <f>MONTH(Tabla2[[#This Row],[Fecha de creación]])</f>
        <v>5</v>
      </c>
    </row>
    <row r="8371" spans="1:14" x14ac:dyDescent="0.25">
      <c r="A8371" s="26">
        <v>44686.706747685188</v>
      </c>
      <c r="B8371" s="23" t="s">
        <v>0</v>
      </c>
      <c r="C8371" s="23" t="s">
        <v>10749</v>
      </c>
      <c r="D8371" s="23" t="s">
        <v>6</v>
      </c>
      <c r="E8371" s="23" t="s">
        <v>1</v>
      </c>
      <c r="F8371" s="23" t="s">
        <v>7</v>
      </c>
      <c r="G8371" s="23" t="s">
        <v>975</v>
      </c>
      <c r="H8371" s="2" t="s">
        <v>7722</v>
      </c>
      <c r="I8371" s="23" t="s">
        <v>5999</v>
      </c>
      <c r="J8371" s="23"/>
      <c r="K8371" s="23" t="s">
        <v>9712</v>
      </c>
      <c r="L8371" s="23" t="s">
        <v>9538</v>
      </c>
      <c r="M8371" s="23">
        <f>YEAR(Tabla2[[#This Row],[Fecha de creación]])</f>
        <v>2022</v>
      </c>
      <c r="N8371" s="23">
        <f>MONTH(Tabla2[[#This Row],[Fecha de creación]])</f>
        <v>5</v>
      </c>
    </row>
    <row r="8372" spans="1:14" x14ac:dyDescent="0.25">
      <c r="A8372" s="26">
        <v>44686.735671296294</v>
      </c>
      <c r="B8372" s="23" t="s">
        <v>0</v>
      </c>
      <c r="C8372" s="23" t="s">
        <v>10750</v>
      </c>
      <c r="D8372" s="23" t="s">
        <v>996</v>
      </c>
      <c r="E8372" s="23" t="s">
        <v>1</v>
      </c>
      <c r="F8372" s="23" t="s">
        <v>7</v>
      </c>
      <c r="G8372" s="23" t="s">
        <v>1551</v>
      </c>
      <c r="H8372" s="2" t="s">
        <v>8491</v>
      </c>
      <c r="I8372" s="23" t="s">
        <v>28</v>
      </c>
      <c r="J8372" s="23" t="s">
        <v>59</v>
      </c>
      <c r="K8372" s="23" t="s">
        <v>9712</v>
      </c>
      <c r="L8372" s="23" t="s">
        <v>9539</v>
      </c>
      <c r="M8372" s="23">
        <f>YEAR(Tabla2[[#This Row],[Fecha de creación]])</f>
        <v>2022</v>
      </c>
      <c r="N8372" s="23">
        <f>MONTH(Tabla2[[#This Row],[Fecha de creación]])</f>
        <v>5</v>
      </c>
    </row>
    <row r="8373" spans="1:14" x14ac:dyDescent="0.25">
      <c r="A8373" s="26">
        <v>44686.738564814812</v>
      </c>
      <c r="B8373" s="23" t="s">
        <v>0</v>
      </c>
      <c r="C8373" s="23" t="s">
        <v>10751</v>
      </c>
      <c r="D8373" s="23" t="s">
        <v>996</v>
      </c>
      <c r="E8373" s="23" t="s">
        <v>1</v>
      </c>
      <c r="F8373" s="23" t="s">
        <v>7</v>
      </c>
      <c r="G8373" s="23" t="s">
        <v>1551</v>
      </c>
      <c r="H8373" s="2" t="s">
        <v>8491</v>
      </c>
      <c r="I8373" s="23" t="s">
        <v>28</v>
      </c>
      <c r="J8373" s="23" t="s">
        <v>59</v>
      </c>
      <c r="K8373" s="23" t="s">
        <v>9712</v>
      </c>
      <c r="L8373" s="23" t="s">
        <v>9539</v>
      </c>
      <c r="M8373" s="23">
        <f>YEAR(Tabla2[[#This Row],[Fecha de creación]])</f>
        <v>2022</v>
      </c>
      <c r="N8373" s="23">
        <f>MONTH(Tabla2[[#This Row],[Fecha de creación]])</f>
        <v>5</v>
      </c>
    </row>
    <row r="8374" spans="1:14" x14ac:dyDescent="0.25">
      <c r="A8374" s="26">
        <v>44686.744004629632</v>
      </c>
      <c r="B8374" s="23" t="s">
        <v>100</v>
      </c>
      <c r="C8374" s="23" t="s">
        <v>10752</v>
      </c>
      <c r="D8374" s="23" t="s">
        <v>996</v>
      </c>
      <c r="E8374" s="23" t="s">
        <v>1</v>
      </c>
      <c r="F8374" s="23" t="s">
        <v>7</v>
      </c>
      <c r="G8374" s="23" t="s">
        <v>1551</v>
      </c>
      <c r="H8374" s="2" t="s">
        <v>8491</v>
      </c>
      <c r="I8374" s="23" t="s">
        <v>7760</v>
      </c>
      <c r="J8374" s="23" t="s">
        <v>59</v>
      </c>
      <c r="K8374" s="23" t="s">
        <v>9712</v>
      </c>
      <c r="L8374" s="23" t="s">
        <v>9539</v>
      </c>
      <c r="M8374" s="23">
        <f>YEAR(Tabla2[[#This Row],[Fecha de creación]])</f>
        <v>2022</v>
      </c>
      <c r="N8374" s="23">
        <f>MONTH(Tabla2[[#This Row],[Fecha de creación]])</f>
        <v>5</v>
      </c>
    </row>
    <row r="8375" spans="1:14" x14ac:dyDescent="0.25">
      <c r="A8375" s="26">
        <v>44687.399270833332</v>
      </c>
      <c r="B8375" s="23" t="s">
        <v>19</v>
      </c>
      <c r="C8375" s="23" t="s">
        <v>10753</v>
      </c>
      <c r="D8375" s="23" t="s">
        <v>10754</v>
      </c>
      <c r="E8375" s="23" t="s">
        <v>1</v>
      </c>
      <c r="F8375" s="23" t="s">
        <v>7</v>
      </c>
      <c r="G8375" s="23" t="s">
        <v>975</v>
      </c>
      <c r="H8375" s="2" t="s">
        <v>8459</v>
      </c>
      <c r="I8375" s="23" t="s">
        <v>10079</v>
      </c>
      <c r="J8375" s="23"/>
      <c r="K8375" s="23" t="s">
        <v>9712</v>
      </c>
      <c r="L8375" s="23" t="s">
        <v>9538</v>
      </c>
      <c r="M8375" s="23">
        <f>YEAR(Tabla2[[#This Row],[Fecha de creación]])</f>
        <v>2022</v>
      </c>
      <c r="N8375" s="23">
        <f>MONTH(Tabla2[[#This Row],[Fecha de creación]])</f>
        <v>5</v>
      </c>
    </row>
    <row r="8376" spans="1:14" x14ac:dyDescent="0.25">
      <c r="A8376" s="26">
        <v>44687.484131944446</v>
      </c>
      <c r="B8376" s="23" t="s">
        <v>19</v>
      </c>
      <c r="C8376" s="23" t="s">
        <v>10755</v>
      </c>
      <c r="D8376" s="23" t="s">
        <v>10756</v>
      </c>
      <c r="E8376" s="23" t="s">
        <v>1</v>
      </c>
      <c r="F8376" s="23" t="s">
        <v>7</v>
      </c>
      <c r="G8376" s="23" t="s">
        <v>975</v>
      </c>
      <c r="H8376" s="2" t="s">
        <v>8559</v>
      </c>
      <c r="I8376" s="23" t="s">
        <v>10079</v>
      </c>
      <c r="J8376" s="23"/>
      <c r="K8376" s="23" t="s">
        <v>9712</v>
      </c>
      <c r="L8376" s="23" t="s">
        <v>9538</v>
      </c>
      <c r="M8376" s="23">
        <f>YEAR(Tabla2[[#This Row],[Fecha de creación]])</f>
        <v>2022</v>
      </c>
      <c r="N8376" s="23">
        <f>MONTH(Tabla2[[#This Row],[Fecha de creación]])</f>
        <v>5</v>
      </c>
    </row>
    <row r="8377" spans="1:14" x14ac:dyDescent="0.25">
      <c r="A8377" s="26">
        <v>44687.491875</v>
      </c>
      <c r="B8377" s="23" t="s">
        <v>19</v>
      </c>
      <c r="C8377" s="23" t="s">
        <v>10757</v>
      </c>
      <c r="D8377" s="23" t="s">
        <v>10758</v>
      </c>
      <c r="E8377" s="23" t="s">
        <v>1</v>
      </c>
      <c r="F8377" s="23" t="s">
        <v>7</v>
      </c>
      <c r="G8377" s="23" t="s">
        <v>3</v>
      </c>
      <c r="H8377" s="2" t="s">
        <v>7721</v>
      </c>
      <c r="I8377" s="23" t="s">
        <v>10079</v>
      </c>
      <c r="J8377" s="23"/>
      <c r="K8377" s="23" t="s">
        <v>9712</v>
      </c>
      <c r="L8377" s="23" t="s">
        <v>9539</v>
      </c>
      <c r="M8377" s="23">
        <f>YEAR(Tabla2[[#This Row],[Fecha de creación]])</f>
        <v>2022</v>
      </c>
      <c r="N8377" s="23">
        <f>MONTH(Tabla2[[#This Row],[Fecha de creación]])</f>
        <v>5</v>
      </c>
    </row>
    <row r="8378" spans="1:14" x14ac:dyDescent="0.25">
      <c r="A8378" s="26">
        <v>44687.505208333336</v>
      </c>
      <c r="B8378" s="23" t="s">
        <v>19</v>
      </c>
      <c r="C8378" s="23" t="s">
        <v>10759</v>
      </c>
      <c r="D8378" s="23" t="s">
        <v>10760</v>
      </c>
      <c r="E8378" s="23" t="s">
        <v>1</v>
      </c>
      <c r="F8378" s="23" t="s">
        <v>7</v>
      </c>
      <c r="G8378" s="23" t="s">
        <v>975</v>
      </c>
      <c r="H8378" s="2" t="s">
        <v>7744</v>
      </c>
      <c r="I8378" s="23" t="s">
        <v>10079</v>
      </c>
      <c r="J8378" s="23"/>
      <c r="K8378" s="23" t="s">
        <v>9712</v>
      </c>
      <c r="L8378" s="23" t="s">
        <v>9538</v>
      </c>
      <c r="M8378" s="23">
        <f>YEAR(Tabla2[[#This Row],[Fecha de creación]])</f>
        <v>2022</v>
      </c>
      <c r="N8378" s="23">
        <f>MONTH(Tabla2[[#This Row],[Fecha de creación]])</f>
        <v>5</v>
      </c>
    </row>
    <row r="8379" spans="1:14" x14ac:dyDescent="0.25">
      <c r="A8379" s="26">
        <v>44687.56422453704</v>
      </c>
      <c r="B8379" s="23" t="s">
        <v>0</v>
      </c>
      <c r="C8379" s="23" t="s">
        <v>10761</v>
      </c>
      <c r="D8379" s="23" t="s">
        <v>10762</v>
      </c>
      <c r="E8379" s="23" t="s">
        <v>1</v>
      </c>
      <c r="F8379" s="23" t="s">
        <v>2</v>
      </c>
      <c r="G8379" s="23" t="s">
        <v>3</v>
      </c>
      <c r="H8379" s="2" t="s">
        <v>7721</v>
      </c>
      <c r="I8379" s="23" t="s">
        <v>10763</v>
      </c>
      <c r="J8379" s="23"/>
      <c r="K8379" s="23" t="s">
        <v>9712</v>
      </c>
      <c r="L8379" s="23" t="s">
        <v>9539</v>
      </c>
      <c r="M8379" s="23">
        <f>YEAR(Tabla2[[#This Row],[Fecha de creación]])</f>
        <v>2022</v>
      </c>
      <c r="N8379" s="23">
        <f>MONTH(Tabla2[[#This Row],[Fecha de creación]])</f>
        <v>5</v>
      </c>
    </row>
    <row r="8380" spans="1:14" x14ac:dyDescent="0.25">
      <c r="A8380" s="26">
        <v>44687.568611111114</v>
      </c>
      <c r="B8380" s="23" t="s">
        <v>0</v>
      </c>
      <c r="C8380" s="23" t="s">
        <v>10764</v>
      </c>
      <c r="D8380" s="23" t="s">
        <v>10762</v>
      </c>
      <c r="E8380" s="23" t="s">
        <v>1</v>
      </c>
      <c r="F8380" s="23" t="s">
        <v>2</v>
      </c>
      <c r="G8380" s="23" t="s">
        <v>3</v>
      </c>
      <c r="H8380" s="2" t="s">
        <v>7721</v>
      </c>
      <c r="I8380" s="23" t="s">
        <v>10763</v>
      </c>
      <c r="J8380" s="23"/>
      <c r="K8380" s="23" t="s">
        <v>9712</v>
      </c>
      <c r="L8380" s="23" t="s">
        <v>9539</v>
      </c>
      <c r="M8380" s="23">
        <f>YEAR(Tabla2[[#This Row],[Fecha de creación]])</f>
        <v>2022</v>
      </c>
      <c r="N8380" s="23">
        <f>MONTH(Tabla2[[#This Row],[Fecha de creación]])</f>
        <v>5</v>
      </c>
    </row>
    <row r="8381" spans="1:14" x14ac:dyDescent="0.25">
      <c r="A8381" s="26">
        <v>44687.589872685188</v>
      </c>
      <c r="B8381" s="23" t="s">
        <v>0</v>
      </c>
      <c r="C8381" s="23" t="s">
        <v>10765</v>
      </c>
      <c r="D8381" s="23" t="s">
        <v>1016</v>
      </c>
      <c r="E8381" s="23" t="s">
        <v>1</v>
      </c>
      <c r="F8381" s="23" t="s">
        <v>7</v>
      </c>
      <c r="G8381" s="23" t="s">
        <v>3</v>
      </c>
      <c r="H8381" s="2" t="s">
        <v>7731</v>
      </c>
      <c r="I8381" s="23" t="s">
        <v>9483</v>
      </c>
      <c r="J8381" s="23" t="s">
        <v>59</v>
      </c>
      <c r="K8381" s="23" t="s">
        <v>9712</v>
      </c>
      <c r="L8381" s="23" t="s">
        <v>9539</v>
      </c>
      <c r="M8381" s="23">
        <f>YEAR(Tabla2[[#This Row],[Fecha de creación]])</f>
        <v>2022</v>
      </c>
      <c r="N8381" s="23">
        <f>MONTH(Tabla2[[#This Row],[Fecha de creación]])</f>
        <v>5</v>
      </c>
    </row>
    <row r="8382" spans="1:14" x14ac:dyDescent="0.25">
      <c r="A8382" s="26">
        <v>44687.59474537037</v>
      </c>
      <c r="B8382" s="23" t="s">
        <v>100</v>
      </c>
      <c r="C8382" s="23" t="s">
        <v>10766</v>
      </c>
      <c r="D8382" s="23" t="s">
        <v>6</v>
      </c>
      <c r="E8382" s="23" t="s">
        <v>1</v>
      </c>
      <c r="F8382" s="23" t="s">
        <v>7</v>
      </c>
      <c r="G8382" s="23" t="s">
        <v>975</v>
      </c>
      <c r="H8382" s="2" t="s">
        <v>7722</v>
      </c>
      <c r="I8382" s="23" t="s">
        <v>9485</v>
      </c>
      <c r="J8382" s="23" t="s">
        <v>59</v>
      </c>
      <c r="K8382" s="23" t="s">
        <v>9712</v>
      </c>
      <c r="L8382" s="23" t="s">
        <v>9538</v>
      </c>
      <c r="M8382" s="23">
        <f>YEAR(Tabla2[[#This Row],[Fecha de creación]])</f>
        <v>2022</v>
      </c>
      <c r="N8382" s="23">
        <f>MONTH(Tabla2[[#This Row],[Fecha de creación]])</f>
        <v>5</v>
      </c>
    </row>
    <row r="8383" spans="1:14" x14ac:dyDescent="0.25">
      <c r="A8383" s="26">
        <v>44687.597685185188</v>
      </c>
      <c r="B8383" s="23" t="s">
        <v>0</v>
      </c>
      <c r="C8383" s="23" t="s">
        <v>10767</v>
      </c>
      <c r="D8383" s="23" t="s">
        <v>2339</v>
      </c>
      <c r="E8383" s="23" t="s">
        <v>1</v>
      </c>
      <c r="F8383" s="23" t="s">
        <v>7</v>
      </c>
      <c r="G8383" s="23" t="s">
        <v>1551</v>
      </c>
      <c r="H8383" s="2" t="s">
        <v>7734</v>
      </c>
      <c r="I8383" s="23" t="s">
        <v>28</v>
      </c>
      <c r="J8383" s="23" t="s">
        <v>59</v>
      </c>
      <c r="K8383" s="23" t="s">
        <v>9712</v>
      </c>
      <c r="L8383" s="23" t="s">
        <v>9539</v>
      </c>
      <c r="M8383" s="23">
        <f>YEAR(Tabla2[[#This Row],[Fecha de creación]])</f>
        <v>2022</v>
      </c>
      <c r="N8383" s="23">
        <f>MONTH(Tabla2[[#This Row],[Fecha de creación]])</f>
        <v>5</v>
      </c>
    </row>
    <row r="8384" spans="1:14" x14ac:dyDescent="0.25">
      <c r="A8384" s="26">
        <v>44687.599432870367</v>
      </c>
      <c r="B8384" s="23" t="s">
        <v>0</v>
      </c>
      <c r="C8384" s="23" t="s">
        <v>10768</v>
      </c>
      <c r="D8384" s="23" t="s">
        <v>10410</v>
      </c>
      <c r="E8384" s="23" t="s">
        <v>1</v>
      </c>
      <c r="F8384" s="23" t="s">
        <v>7</v>
      </c>
      <c r="G8384" s="23" t="s">
        <v>975</v>
      </c>
      <c r="H8384" s="2" t="s">
        <v>8535</v>
      </c>
      <c r="I8384" s="23" t="s">
        <v>9483</v>
      </c>
      <c r="J8384" s="23"/>
      <c r="K8384" s="23" t="s">
        <v>9712</v>
      </c>
      <c r="L8384" s="23" t="s">
        <v>9538</v>
      </c>
      <c r="M8384" s="23">
        <f>YEAR(Tabla2[[#This Row],[Fecha de creación]])</f>
        <v>2022</v>
      </c>
      <c r="N8384" s="23">
        <f>MONTH(Tabla2[[#This Row],[Fecha de creación]])</f>
        <v>5</v>
      </c>
    </row>
    <row r="8385" spans="1:14" x14ac:dyDescent="0.25">
      <c r="A8385" s="26">
        <v>44687.603055555555</v>
      </c>
      <c r="B8385" s="23" t="s">
        <v>0</v>
      </c>
      <c r="C8385" s="23" t="s">
        <v>10769</v>
      </c>
      <c r="D8385" s="23" t="s">
        <v>9184</v>
      </c>
      <c r="E8385" s="23" t="s">
        <v>1</v>
      </c>
      <c r="F8385" s="23" t="s">
        <v>7</v>
      </c>
      <c r="G8385" s="23" t="s">
        <v>1551</v>
      </c>
      <c r="H8385" s="2" t="s">
        <v>8198</v>
      </c>
      <c r="I8385" s="23" t="s">
        <v>9226</v>
      </c>
      <c r="J8385" s="23" t="s">
        <v>59</v>
      </c>
      <c r="K8385" s="23" t="s">
        <v>9712</v>
      </c>
      <c r="L8385" s="23" t="s">
        <v>9539</v>
      </c>
      <c r="M8385" s="23">
        <f>YEAR(Tabla2[[#This Row],[Fecha de creación]])</f>
        <v>2022</v>
      </c>
      <c r="N8385" s="23">
        <f>MONTH(Tabla2[[#This Row],[Fecha de creación]])</f>
        <v>5</v>
      </c>
    </row>
    <row r="8386" spans="1:14" x14ac:dyDescent="0.25">
      <c r="A8386" s="26">
        <v>44687.617337962962</v>
      </c>
      <c r="B8386" s="23" t="s">
        <v>0</v>
      </c>
      <c r="C8386" s="23" t="s">
        <v>10770</v>
      </c>
      <c r="D8386" s="23" t="s">
        <v>6</v>
      </c>
      <c r="E8386" s="23" t="s">
        <v>1</v>
      </c>
      <c r="F8386" s="23" t="s">
        <v>7</v>
      </c>
      <c r="G8386" s="23" t="s">
        <v>975</v>
      </c>
      <c r="H8386" s="2" t="s">
        <v>7722</v>
      </c>
      <c r="I8386" s="23" t="s">
        <v>9483</v>
      </c>
      <c r="J8386" s="23" t="s">
        <v>59</v>
      </c>
      <c r="K8386" s="23" t="s">
        <v>9712</v>
      </c>
      <c r="L8386" s="23" t="s">
        <v>9538</v>
      </c>
      <c r="M8386" s="23">
        <f>YEAR(Tabla2[[#This Row],[Fecha de creación]])</f>
        <v>2022</v>
      </c>
      <c r="N8386" s="23">
        <f>MONTH(Tabla2[[#This Row],[Fecha de creación]])</f>
        <v>5</v>
      </c>
    </row>
    <row r="8387" spans="1:14" x14ac:dyDescent="0.25">
      <c r="A8387" s="26">
        <v>44687.638622685183</v>
      </c>
      <c r="B8387" s="23" t="s">
        <v>0</v>
      </c>
      <c r="C8387" s="23" t="s">
        <v>10771</v>
      </c>
      <c r="D8387" s="23" t="s">
        <v>6</v>
      </c>
      <c r="E8387" s="23" t="s">
        <v>1</v>
      </c>
      <c r="F8387" s="23" t="s">
        <v>7</v>
      </c>
      <c r="G8387" s="23" t="s">
        <v>975</v>
      </c>
      <c r="H8387" s="2" t="s">
        <v>7722</v>
      </c>
      <c r="I8387" s="23" t="s">
        <v>5999</v>
      </c>
      <c r="J8387" s="23"/>
      <c r="K8387" s="23" t="s">
        <v>9712</v>
      </c>
      <c r="L8387" s="23" t="s">
        <v>9538</v>
      </c>
      <c r="M8387" s="23">
        <f>YEAR(Tabla2[[#This Row],[Fecha de creación]])</f>
        <v>2022</v>
      </c>
      <c r="N8387" s="23">
        <f>MONTH(Tabla2[[#This Row],[Fecha de creación]])</f>
        <v>5</v>
      </c>
    </row>
    <row r="8388" spans="1:14" x14ac:dyDescent="0.25">
      <c r="A8388" s="26">
        <v>44687.641643518517</v>
      </c>
      <c r="B8388" s="23" t="s">
        <v>100</v>
      </c>
      <c r="C8388" s="23" t="s">
        <v>10772</v>
      </c>
      <c r="D8388" s="23" t="s">
        <v>6</v>
      </c>
      <c r="E8388" s="23" t="s">
        <v>1</v>
      </c>
      <c r="F8388" s="23" t="s">
        <v>7</v>
      </c>
      <c r="G8388" s="23" t="s">
        <v>975</v>
      </c>
      <c r="H8388" s="2" t="s">
        <v>7722</v>
      </c>
      <c r="I8388" s="23" t="s">
        <v>6004</v>
      </c>
      <c r="J8388" s="23"/>
      <c r="K8388" s="23" t="s">
        <v>9712</v>
      </c>
      <c r="L8388" s="23" t="s">
        <v>9538</v>
      </c>
      <c r="M8388" s="23">
        <f>YEAR(Tabla2[[#This Row],[Fecha de creación]])</f>
        <v>2022</v>
      </c>
      <c r="N8388" s="23">
        <f>MONTH(Tabla2[[#This Row],[Fecha de creación]])</f>
        <v>5</v>
      </c>
    </row>
    <row r="8389" spans="1:14" x14ac:dyDescent="0.25">
      <c r="A8389" s="26">
        <v>44687.653668981482</v>
      </c>
      <c r="B8389" s="23" t="s">
        <v>0</v>
      </c>
      <c r="C8389" s="23" t="s">
        <v>10773</v>
      </c>
      <c r="D8389" s="23" t="s">
        <v>21</v>
      </c>
      <c r="E8389" s="23" t="s">
        <v>1</v>
      </c>
      <c r="F8389" s="23" t="s">
        <v>7</v>
      </c>
      <c r="G8389" s="23" t="s">
        <v>975</v>
      </c>
      <c r="H8389" s="2" t="s">
        <v>7744</v>
      </c>
      <c r="I8389" s="23" t="s">
        <v>9483</v>
      </c>
      <c r="J8389" s="23" t="s">
        <v>59</v>
      </c>
      <c r="K8389" s="23" t="s">
        <v>9712</v>
      </c>
      <c r="L8389" s="23" t="s">
        <v>9538</v>
      </c>
      <c r="M8389" s="23">
        <f>YEAR(Tabla2[[#This Row],[Fecha de creación]])</f>
        <v>2022</v>
      </c>
      <c r="N8389" s="23">
        <f>MONTH(Tabla2[[#This Row],[Fecha de creación]])</f>
        <v>5</v>
      </c>
    </row>
    <row r="8390" spans="1:14" x14ac:dyDescent="0.25">
      <c r="A8390" s="26">
        <v>44687.709467592591</v>
      </c>
      <c r="B8390" s="23" t="s">
        <v>0</v>
      </c>
      <c r="C8390" s="23" t="s">
        <v>10774</v>
      </c>
      <c r="D8390" s="23" t="s">
        <v>9184</v>
      </c>
      <c r="E8390" s="23" t="s">
        <v>1</v>
      </c>
      <c r="F8390" s="23" t="s">
        <v>7</v>
      </c>
      <c r="G8390" s="23" t="s">
        <v>1551</v>
      </c>
      <c r="H8390" s="2" t="s">
        <v>7726</v>
      </c>
      <c r="I8390" s="23" t="s">
        <v>9226</v>
      </c>
      <c r="J8390" s="23" t="s">
        <v>59</v>
      </c>
      <c r="K8390" s="23" t="s">
        <v>9712</v>
      </c>
      <c r="L8390" s="23" t="s">
        <v>9539</v>
      </c>
      <c r="M8390" s="23">
        <f>YEAR(Tabla2[[#This Row],[Fecha de creación]])</f>
        <v>2022</v>
      </c>
      <c r="N8390" s="23">
        <f>MONTH(Tabla2[[#This Row],[Fecha de creación]])</f>
        <v>5</v>
      </c>
    </row>
    <row r="8391" spans="1:14" x14ac:dyDescent="0.25">
      <c r="A8391" s="26">
        <v>44687.712777777779</v>
      </c>
      <c r="B8391" s="23" t="s">
        <v>0</v>
      </c>
      <c r="C8391" s="23" t="s">
        <v>10775</v>
      </c>
      <c r="D8391" s="23" t="s">
        <v>551</v>
      </c>
      <c r="E8391" s="23" t="s">
        <v>1</v>
      </c>
      <c r="F8391" s="23" t="s">
        <v>7</v>
      </c>
      <c r="G8391" s="23" t="s">
        <v>975</v>
      </c>
      <c r="H8391" s="2" t="s">
        <v>7980</v>
      </c>
      <c r="I8391" s="23" t="s">
        <v>5999</v>
      </c>
      <c r="J8391" s="23"/>
      <c r="K8391" s="23" t="s">
        <v>9712</v>
      </c>
      <c r="L8391" s="23" t="s">
        <v>9538</v>
      </c>
      <c r="M8391" s="23">
        <f>YEAR(Tabla2[[#This Row],[Fecha de creación]])</f>
        <v>2022</v>
      </c>
      <c r="N8391" s="23">
        <f>MONTH(Tabla2[[#This Row],[Fecha de creación]])</f>
        <v>5</v>
      </c>
    </row>
    <row r="8392" spans="1:14" x14ac:dyDescent="0.25">
      <c r="A8392" s="26">
        <v>44687.713692129626</v>
      </c>
      <c r="B8392" s="23" t="s">
        <v>0</v>
      </c>
      <c r="C8392" s="23" t="s">
        <v>10776</v>
      </c>
      <c r="D8392" s="23" t="s">
        <v>982</v>
      </c>
      <c r="E8392" s="23" t="s">
        <v>1</v>
      </c>
      <c r="F8392" s="23" t="s">
        <v>22</v>
      </c>
      <c r="G8392" s="23" t="s">
        <v>975</v>
      </c>
      <c r="H8392" s="2" t="s">
        <v>8893</v>
      </c>
      <c r="I8392" s="23" t="s">
        <v>5999</v>
      </c>
      <c r="J8392" s="23" t="s">
        <v>59</v>
      </c>
      <c r="K8392" s="23" t="s">
        <v>9712</v>
      </c>
      <c r="L8392" s="23" t="s">
        <v>9538</v>
      </c>
      <c r="M8392" s="23">
        <f>YEAR(Tabla2[[#This Row],[Fecha de creación]])</f>
        <v>2022</v>
      </c>
      <c r="N8392" s="23">
        <f>MONTH(Tabla2[[#This Row],[Fecha de creación]])</f>
        <v>5</v>
      </c>
    </row>
    <row r="8393" spans="1:14" x14ac:dyDescent="0.25">
      <c r="A8393" s="26">
        <v>44687.716157407405</v>
      </c>
      <c r="B8393" s="23" t="s">
        <v>0</v>
      </c>
      <c r="C8393" s="23" t="s">
        <v>10777</v>
      </c>
      <c r="D8393" s="23" t="s">
        <v>30</v>
      </c>
      <c r="E8393" s="23" t="s">
        <v>1</v>
      </c>
      <c r="F8393" s="23" t="s">
        <v>7</v>
      </c>
      <c r="G8393" s="23" t="s">
        <v>3</v>
      </c>
      <c r="H8393" s="2" t="s">
        <v>8535</v>
      </c>
      <c r="I8393" s="23" t="s">
        <v>5999</v>
      </c>
      <c r="J8393" s="23"/>
      <c r="K8393" s="23" t="s">
        <v>9712</v>
      </c>
      <c r="L8393" s="23" t="s">
        <v>9539</v>
      </c>
      <c r="M8393" s="23">
        <f>YEAR(Tabla2[[#This Row],[Fecha de creación]])</f>
        <v>2022</v>
      </c>
      <c r="N8393" s="23">
        <f>MONTH(Tabla2[[#This Row],[Fecha de creación]])</f>
        <v>5</v>
      </c>
    </row>
    <row r="8394" spans="1:14" x14ac:dyDescent="0.25">
      <c r="A8394" s="26">
        <v>44687.74796296296</v>
      </c>
      <c r="B8394" s="23" t="s">
        <v>0</v>
      </c>
      <c r="C8394" s="23" t="s">
        <v>10778</v>
      </c>
      <c r="D8394" s="23" t="s">
        <v>1026</v>
      </c>
      <c r="E8394" s="23" t="s">
        <v>1</v>
      </c>
      <c r="F8394" s="23" t="s">
        <v>7</v>
      </c>
      <c r="G8394" s="23" t="s">
        <v>1551</v>
      </c>
      <c r="H8394" s="2" t="s">
        <v>7734</v>
      </c>
      <c r="I8394" s="23" t="s">
        <v>28</v>
      </c>
      <c r="J8394" s="23"/>
      <c r="K8394" s="23" t="s">
        <v>9712</v>
      </c>
      <c r="L8394" s="23" t="s">
        <v>9539</v>
      </c>
      <c r="M8394" s="23">
        <f>YEAR(Tabla2[[#This Row],[Fecha de creación]])</f>
        <v>2022</v>
      </c>
      <c r="N8394" s="23">
        <f>MONTH(Tabla2[[#This Row],[Fecha de creación]])</f>
        <v>5</v>
      </c>
    </row>
    <row r="8395" spans="1:14" x14ac:dyDescent="0.25">
      <c r="A8395" s="26">
        <v>44688.510034722225</v>
      </c>
      <c r="B8395" s="23" t="s">
        <v>0</v>
      </c>
      <c r="C8395" s="23" t="s">
        <v>10779</v>
      </c>
      <c r="D8395" s="23" t="s">
        <v>364</v>
      </c>
      <c r="E8395" s="23" t="s">
        <v>1</v>
      </c>
      <c r="F8395" s="23" t="s">
        <v>7</v>
      </c>
      <c r="G8395" s="23" t="s">
        <v>3</v>
      </c>
      <c r="H8395" s="2" t="s">
        <v>7721</v>
      </c>
      <c r="I8395" s="23" t="s">
        <v>7680</v>
      </c>
      <c r="J8395" s="23" t="s">
        <v>59</v>
      </c>
      <c r="K8395" s="23" t="s">
        <v>9712</v>
      </c>
      <c r="L8395" s="23" t="s">
        <v>9539</v>
      </c>
      <c r="M8395" s="23">
        <f>YEAR(Tabla2[[#This Row],[Fecha de creación]])</f>
        <v>2022</v>
      </c>
      <c r="N8395" s="23">
        <f>MONTH(Tabla2[[#This Row],[Fecha de creación]])</f>
        <v>5</v>
      </c>
    </row>
    <row r="8396" spans="1:14" x14ac:dyDescent="0.25">
      <c r="A8396" s="26">
        <v>44688.513703703706</v>
      </c>
      <c r="B8396" s="23" t="s">
        <v>0</v>
      </c>
      <c r="C8396" s="23" t="s">
        <v>10780</v>
      </c>
      <c r="D8396" s="23" t="s">
        <v>364</v>
      </c>
      <c r="E8396" s="23" t="s">
        <v>1</v>
      </c>
      <c r="F8396" s="23" t="s">
        <v>7</v>
      </c>
      <c r="G8396" s="23" t="s">
        <v>3</v>
      </c>
      <c r="H8396" s="2" t="s">
        <v>7721</v>
      </c>
      <c r="I8396" s="23" t="s">
        <v>7680</v>
      </c>
      <c r="J8396" s="23" t="s">
        <v>59</v>
      </c>
      <c r="K8396" s="23" t="s">
        <v>9712</v>
      </c>
      <c r="L8396" s="23" t="s">
        <v>9539</v>
      </c>
      <c r="M8396" s="23">
        <f>YEAR(Tabla2[[#This Row],[Fecha de creación]])</f>
        <v>2022</v>
      </c>
      <c r="N8396" s="23">
        <f>MONTH(Tabla2[[#This Row],[Fecha de creación]])</f>
        <v>5</v>
      </c>
    </row>
    <row r="8397" spans="1:14" x14ac:dyDescent="0.25">
      <c r="A8397" s="26">
        <v>44688.532627314817</v>
      </c>
      <c r="B8397" s="23" t="s">
        <v>0</v>
      </c>
      <c r="C8397" s="23" t="s">
        <v>10781</v>
      </c>
      <c r="D8397" s="23" t="s">
        <v>364</v>
      </c>
      <c r="E8397" s="23" t="s">
        <v>1</v>
      </c>
      <c r="F8397" s="23" t="s">
        <v>7</v>
      </c>
      <c r="G8397" s="23" t="s">
        <v>3</v>
      </c>
      <c r="H8397" s="2" t="s">
        <v>7721</v>
      </c>
      <c r="I8397" s="23" t="s">
        <v>7680</v>
      </c>
      <c r="J8397" s="23" t="s">
        <v>59</v>
      </c>
      <c r="K8397" s="23" t="s">
        <v>9712</v>
      </c>
      <c r="L8397" s="23" t="s">
        <v>9539</v>
      </c>
      <c r="M8397" s="23">
        <f>YEAR(Tabla2[[#This Row],[Fecha de creación]])</f>
        <v>2022</v>
      </c>
      <c r="N8397" s="23">
        <f>MONTH(Tabla2[[#This Row],[Fecha de creación]])</f>
        <v>5</v>
      </c>
    </row>
    <row r="8398" spans="1:14" x14ac:dyDescent="0.25">
      <c r="A8398" s="26">
        <v>44688.541527777779</v>
      </c>
      <c r="B8398" s="23" t="s">
        <v>0</v>
      </c>
      <c r="C8398" s="23" t="s">
        <v>10782</v>
      </c>
      <c r="D8398" s="23" t="s">
        <v>10281</v>
      </c>
      <c r="E8398" s="23" t="s">
        <v>1</v>
      </c>
      <c r="F8398" s="23" t="s">
        <v>7</v>
      </c>
      <c r="G8398" s="23" t="s">
        <v>1551</v>
      </c>
      <c r="H8398" s="2" t="s">
        <v>7726</v>
      </c>
      <c r="I8398" s="23" t="s">
        <v>9226</v>
      </c>
      <c r="J8398" s="23" t="s">
        <v>59</v>
      </c>
      <c r="K8398" s="23" t="s">
        <v>9712</v>
      </c>
      <c r="L8398" s="23" t="s">
        <v>9539</v>
      </c>
      <c r="M8398" s="23">
        <f>YEAR(Tabla2[[#This Row],[Fecha de creación]])</f>
        <v>2022</v>
      </c>
      <c r="N8398" s="23">
        <f>MONTH(Tabla2[[#This Row],[Fecha de creación]])</f>
        <v>5</v>
      </c>
    </row>
    <row r="8399" spans="1:14" x14ac:dyDescent="0.25">
      <c r="A8399" s="26">
        <v>44688.548344907409</v>
      </c>
      <c r="B8399" s="23" t="s">
        <v>0</v>
      </c>
      <c r="C8399" s="23" t="s">
        <v>10783</v>
      </c>
      <c r="D8399" s="23" t="s">
        <v>10784</v>
      </c>
      <c r="E8399" s="23" t="s">
        <v>1</v>
      </c>
      <c r="F8399" s="23" t="s">
        <v>7</v>
      </c>
      <c r="G8399" s="23" t="s">
        <v>1551</v>
      </c>
      <c r="H8399" s="2" t="s">
        <v>7733</v>
      </c>
      <c r="I8399" s="23" t="s">
        <v>9226</v>
      </c>
      <c r="J8399" s="23" t="s">
        <v>59</v>
      </c>
      <c r="K8399" s="23" t="s">
        <v>9712</v>
      </c>
      <c r="L8399" s="23" t="s">
        <v>9539</v>
      </c>
      <c r="M8399" s="23">
        <f>YEAR(Tabla2[[#This Row],[Fecha de creación]])</f>
        <v>2022</v>
      </c>
      <c r="N8399" s="23">
        <f>MONTH(Tabla2[[#This Row],[Fecha de creación]])</f>
        <v>5</v>
      </c>
    </row>
    <row r="8400" spans="1:14" x14ac:dyDescent="0.25">
      <c r="A8400" s="26">
        <v>44688.553912037038</v>
      </c>
      <c r="B8400" s="23" t="s">
        <v>0</v>
      </c>
      <c r="C8400" s="23" t="s">
        <v>10785</v>
      </c>
      <c r="D8400" s="23" t="s">
        <v>49</v>
      </c>
      <c r="E8400" s="23" t="s">
        <v>1</v>
      </c>
      <c r="F8400" s="23" t="s">
        <v>22</v>
      </c>
      <c r="G8400" s="23" t="s">
        <v>975</v>
      </c>
      <c r="H8400" s="2" t="s">
        <v>7734</v>
      </c>
      <c r="I8400" s="23" t="s">
        <v>9483</v>
      </c>
      <c r="J8400" s="23" t="s">
        <v>59</v>
      </c>
      <c r="K8400" s="23" t="s">
        <v>9712</v>
      </c>
      <c r="L8400" s="23" t="s">
        <v>9538</v>
      </c>
      <c r="M8400" s="23">
        <f>YEAR(Tabla2[[#This Row],[Fecha de creación]])</f>
        <v>2022</v>
      </c>
      <c r="N8400" s="23">
        <f>MONTH(Tabla2[[#This Row],[Fecha de creación]])</f>
        <v>5</v>
      </c>
    </row>
    <row r="8401" spans="1:14" x14ac:dyDescent="0.25">
      <c r="A8401" s="26">
        <v>44688.572916666664</v>
      </c>
      <c r="B8401" s="23" t="s">
        <v>0</v>
      </c>
      <c r="C8401" s="23" t="s">
        <v>10786</v>
      </c>
      <c r="D8401" s="23" t="s">
        <v>982</v>
      </c>
      <c r="E8401" s="23" t="s">
        <v>1</v>
      </c>
      <c r="F8401" s="23" t="s">
        <v>22</v>
      </c>
      <c r="G8401" s="23" t="s">
        <v>975</v>
      </c>
      <c r="H8401" s="2" t="s">
        <v>8893</v>
      </c>
      <c r="I8401" s="23" t="s">
        <v>9483</v>
      </c>
      <c r="J8401" s="23" t="s">
        <v>59</v>
      </c>
      <c r="K8401" s="23" t="s">
        <v>9712</v>
      </c>
      <c r="L8401" s="23" t="s">
        <v>9538</v>
      </c>
      <c r="M8401" s="23">
        <f>YEAR(Tabla2[[#This Row],[Fecha de creación]])</f>
        <v>2022</v>
      </c>
      <c r="N8401" s="23">
        <f>MONTH(Tabla2[[#This Row],[Fecha de creación]])</f>
        <v>5</v>
      </c>
    </row>
    <row r="8402" spans="1:14" x14ac:dyDescent="0.25">
      <c r="A8402" s="26">
        <v>44688.574074074073</v>
      </c>
      <c r="B8402" s="23" t="s">
        <v>0</v>
      </c>
      <c r="C8402" s="23" t="s">
        <v>10787</v>
      </c>
      <c r="D8402" s="23" t="s">
        <v>9184</v>
      </c>
      <c r="E8402" s="23" t="s">
        <v>1</v>
      </c>
      <c r="F8402" s="23" t="s">
        <v>7</v>
      </c>
      <c r="G8402" s="23" t="s">
        <v>1551</v>
      </c>
      <c r="H8402" s="2" t="s">
        <v>7726</v>
      </c>
      <c r="I8402" s="23" t="s">
        <v>9226</v>
      </c>
      <c r="J8402" s="23"/>
      <c r="K8402" s="23" t="s">
        <v>9712</v>
      </c>
      <c r="L8402" s="23" t="s">
        <v>9539</v>
      </c>
      <c r="M8402" s="23">
        <f>YEAR(Tabla2[[#This Row],[Fecha de creación]])</f>
        <v>2022</v>
      </c>
      <c r="N8402" s="23">
        <f>MONTH(Tabla2[[#This Row],[Fecha de creación]])</f>
        <v>5</v>
      </c>
    </row>
    <row r="8403" spans="1:14" x14ac:dyDescent="0.25">
      <c r="A8403" s="26">
        <v>44688.575844907406</v>
      </c>
      <c r="B8403" s="23" t="s">
        <v>0</v>
      </c>
      <c r="C8403" s="23" t="s">
        <v>10788</v>
      </c>
      <c r="D8403" s="23" t="s">
        <v>982</v>
      </c>
      <c r="E8403" s="23" t="s">
        <v>1</v>
      </c>
      <c r="F8403" s="23" t="s">
        <v>22</v>
      </c>
      <c r="G8403" s="23" t="s">
        <v>975</v>
      </c>
      <c r="H8403" s="2" t="s">
        <v>8893</v>
      </c>
      <c r="I8403" s="23" t="s">
        <v>9483</v>
      </c>
      <c r="J8403" s="23" t="s">
        <v>59</v>
      </c>
      <c r="K8403" s="23" t="s">
        <v>9712</v>
      </c>
      <c r="L8403" s="23" t="s">
        <v>9538</v>
      </c>
      <c r="M8403" s="23">
        <f>YEAR(Tabla2[[#This Row],[Fecha de creación]])</f>
        <v>2022</v>
      </c>
      <c r="N8403" s="23">
        <f>MONTH(Tabla2[[#This Row],[Fecha de creación]])</f>
        <v>5</v>
      </c>
    </row>
    <row r="8404" spans="1:14" x14ac:dyDescent="0.25">
      <c r="A8404" s="26">
        <v>44688.586111111108</v>
      </c>
      <c r="B8404" s="23" t="s">
        <v>0</v>
      </c>
      <c r="C8404" s="23" t="s">
        <v>10789</v>
      </c>
      <c r="D8404" s="23" t="s">
        <v>10372</v>
      </c>
      <c r="E8404" s="23" t="s">
        <v>1</v>
      </c>
      <c r="F8404" s="23" t="s">
        <v>7</v>
      </c>
      <c r="G8404" s="23" t="s">
        <v>975</v>
      </c>
      <c r="H8404" s="2" t="s">
        <v>8535</v>
      </c>
      <c r="I8404" s="23" t="s">
        <v>9483</v>
      </c>
      <c r="J8404" s="23" t="s">
        <v>59</v>
      </c>
      <c r="K8404" s="23" t="s">
        <v>9712</v>
      </c>
      <c r="L8404" s="23" t="s">
        <v>9538</v>
      </c>
      <c r="M8404" s="23">
        <f>YEAR(Tabla2[[#This Row],[Fecha de creación]])</f>
        <v>2022</v>
      </c>
      <c r="N8404" s="23">
        <f>MONTH(Tabla2[[#This Row],[Fecha de creación]])</f>
        <v>5</v>
      </c>
    </row>
    <row r="8405" spans="1:14" x14ac:dyDescent="0.25">
      <c r="A8405" s="26">
        <v>44688.613067129627</v>
      </c>
      <c r="B8405" s="23" t="s">
        <v>56</v>
      </c>
      <c r="C8405" s="23" t="s">
        <v>10790</v>
      </c>
      <c r="D8405" s="23" t="s">
        <v>7096</v>
      </c>
      <c r="E8405" s="23" t="s">
        <v>1</v>
      </c>
      <c r="F8405" s="23" t="s">
        <v>7</v>
      </c>
      <c r="G8405" s="23" t="s">
        <v>975</v>
      </c>
      <c r="H8405" s="2" t="s">
        <v>7722</v>
      </c>
      <c r="I8405" s="23" t="s">
        <v>4517</v>
      </c>
      <c r="J8405" s="23" t="s">
        <v>59</v>
      </c>
      <c r="K8405" s="23" t="s">
        <v>9712</v>
      </c>
      <c r="L8405" s="23" t="s">
        <v>9538</v>
      </c>
      <c r="M8405" s="23">
        <f>YEAR(Tabla2[[#This Row],[Fecha de creación]])</f>
        <v>2022</v>
      </c>
      <c r="N8405" s="23">
        <f>MONTH(Tabla2[[#This Row],[Fecha de creación]])</f>
        <v>5</v>
      </c>
    </row>
    <row r="8406" spans="1:14" x14ac:dyDescent="0.25">
      <c r="A8406" s="26">
        <v>44688.614872685182</v>
      </c>
      <c r="B8406" s="23" t="s">
        <v>56</v>
      </c>
      <c r="C8406" s="23" t="s">
        <v>10791</v>
      </c>
      <c r="D8406" s="23" t="s">
        <v>7096</v>
      </c>
      <c r="E8406" s="23" t="s">
        <v>1</v>
      </c>
      <c r="F8406" s="23" t="s">
        <v>7</v>
      </c>
      <c r="G8406" s="23" t="s">
        <v>975</v>
      </c>
      <c r="H8406" s="2" t="s">
        <v>7722</v>
      </c>
      <c r="I8406" s="23" t="s">
        <v>4517</v>
      </c>
      <c r="J8406" s="23" t="s">
        <v>59</v>
      </c>
      <c r="K8406" s="23" t="s">
        <v>9712</v>
      </c>
      <c r="L8406" s="23" t="s">
        <v>9538</v>
      </c>
      <c r="M8406" s="23">
        <f>YEAR(Tabla2[[#This Row],[Fecha de creación]])</f>
        <v>2022</v>
      </c>
      <c r="N8406" s="23">
        <f>MONTH(Tabla2[[#This Row],[Fecha de creación]])</f>
        <v>5</v>
      </c>
    </row>
    <row r="8407" spans="1:14" x14ac:dyDescent="0.25">
      <c r="A8407" s="26">
        <v>44688.623657407406</v>
      </c>
      <c r="B8407" s="23" t="s">
        <v>0</v>
      </c>
      <c r="C8407" s="23" t="s">
        <v>10792</v>
      </c>
      <c r="D8407" s="23" t="s">
        <v>7882</v>
      </c>
      <c r="E8407" s="23" t="s">
        <v>1</v>
      </c>
      <c r="F8407" s="23" t="s">
        <v>7</v>
      </c>
      <c r="G8407" s="23" t="s">
        <v>975</v>
      </c>
      <c r="H8407" s="2" t="s">
        <v>7722</v>
      </c>
      <c r="I8407" s="23" t="s">
        <v>7680</v>
      </c>
      <c r="J8407" s="23" t="s">
        <v>59</v>
      </c>
      <c r="K8407" s="23" t="s">
        <v>9712</v>
      </c>
      <c r="L8407" s="23" t="s">
        <v>9538</v>
      </c>
      <c r="M8407" s="23">
        <f>YEAR(Tabla2[[#This Row],[Fecha de creación]])</f>
        <v>2022</v>
      </c>
      <c r="N8407" s="23">
        <f>MONTH(Tabla2[[#This Row],[Fecha de creación]])</f>
        <v>5</v>
      </c>
    </row>
    <row r="8408" spans="1:14" x14ac:dyDescent="0.25">
      <c r="A8408" s="26">
        <v>44688.629664351851</v>
      </c>
      <c r="B8408" s="23" t="s">
        <v>0</v>
      </c>
      <c r="C8408" s="23" t="s">
        <v>10793</v>
      </c>
      <c r="D8408" s="23" t="s">
        <v>7882</v>
      </c>
      <c r="E8408" s="23" t="s">
        <v>1</v>
      </c>
      <c r="F8408" s="23" t="s">
        <v>7</v>
      </c>
      <c r="G8408" s="23" t="s">
        <v>975</v>
      </c>
      <c r="H8408" s="2" t="s">
        <v>7722</v>
      </c>
      <c r="I8408" s="23" t="s">
        <v>7680</v>
      </c>
      <c r="J8408" s="23" t="s">
        <v>59</v>
      </c>
      <c r="K8408" s="23" t="s">
        <v>9712</v>
      </c>
      <c r="L8408" s="23" t="s">
        <v>9538</v>
      </c>
      <c r="M8408" s="23">
        <f>YEAR(Tabla2[[#This Row],[Fecha de creación]])</f>
        <v>2022</v>
      </c>
      <c r="N8408" s="23">
        <f>MONTH(Tabla2[[#This Row],[Fecha de creación]])</f>
        <v>5</v>
      </c>
    </row>
    <row r="8409" spans="1:14" x14ac:dyDescent="0.25">
      <c r="A8409" s="26">
        <v>44688.630636574075</v>
      </c>
      <c r="B8409" s="23" t="s">
        <v>0</v>
      </c>
      <c r="C8409" s="23" t="s">
        <v>10794</v>
      </c>
      <c r="D8409" s="23" t="s">
        <v>6</v>
      </c>
      <c r="E8409" s="23" t="s">
        <v>1</v>
      </c>
      <c r="F8409" s="23" t="s">
        <v>7</v>
      </c>
      <c r="G8409" s="23" t="s">
        <v>975</v>
      </c>
      <c r="H8409" s="2" t="s">
        <v>7722</v>
      </c>
      <c r="I8409" s="23" t="s">
        <v>9483</v>
      </c>
      <c r="J8409" s="23" t="s">
        <v>59</v>
      </c>
      <c r="K8409" s="23" t="s">
        <v>9712</v>
      </c>
      <c r="L8409" s="23" t="s">
        <v>9538</v>
      </c>
      <c r="M8409" s="23">
        <f>YEAR(Tabla2[[#This Row],[Fecha de creación]])</f>
        <v>2022</v>
      </c>
      <c r="N8409" s="23">
        <f>MONTH(Tabla2[[#This Row],[Fecha de creación]])</f>
        <v>5</v>
      </c>
    </row>
    <row r="8410" spans="1:14" x14ac:dyDescent="0.25">
      <c r="A8410" s="26">
        <v>44688.634398148148</v>
      </c>
      <c r="B8410" s="23" t="s">
        <v>0</v>
      </c>
      <c r="C8410" s="23" t="s">
        <v>10795</v>
      </c>
      <c r="D8410" s="23" t="s">
        <v>49</v>
      </c>
      <c r="E8410" s="23" t="s">
        <v>1</v>
      </c>
      <c r="F8410" s="23" t="s">
        <v>22</v>
      </c>
      <c r="G8410" s="23" t="s">
        <v>975</v>
      </c>
      <c r="H8410" s="2" t="s">
        <v>7723</v>
      </c>
      <c r="I8410" s="23" t="s">
        <v>7680</v>
      </c>
      <c r="J8410" s="23" t="s">
        <v>59</v>
      </c>
      <c r="K8410" s="23" t="s">
        <v>9712</v>
      </c>
      <c r="L8410" s="23" t="s">
        <v>9538</v>
      </c>
      <c r="M8410" s="23">
        <f>YEAR(Tabla2[[#This Row],[Fecha de creación]])</f>
        <v>2022</v>
      </c>
      <c r="N8410" s="23">
        <f>MONTH(Tabla2[[#This Row],[Fecha de creación]])</f>
        <v>5</v>
      </c>
    </row>
    <row r="8411" spans="1:14" x14ac:dyDescent="0.25">
      <c r="A8411" s="26">
        <v>44688.639490740738</v>
      </c>
      <c r="B8411" s="23" t="s">
        <v>0</v>
      </c>
      <c r="C8411" s="23" t="s">
        <v>10796</v>
      </c>
      <c r="D8411" s="23" t="s">
        <v>7882</v>
      </c>
      <c r="E8411" s="23" t="s">
        <v>1</v>
      </c>
      <c r="F8411" s="23" t="s">
        <v>7</v>
      </c>
      <c r="G8411" s="23" t="s">
        <v>975</v>
      </c>
      <c r="H8411" s="2" t="s">
        <v>7722</v>
      </c>
      <c r="I8411" s="23" t="s">
        <v>7680</v>
      </c>
      <c r="J8411" s="23" t="s">
        <v>59</v>
      </c>
      <c r="K8411" s="23" t="s">
        <v>9712</v>
      </c>
      <c r="L8411" s="23" t="s">
        <v>9538</v>
      </c>
      <c r="M8411" s="23">
        <f>YEAR(Tabla2[[#This Row],[Fecha de creación]])</f>
        <v>2022</v>
      </c>
      <c r="N8411" s="23">
        <f>MONTH(Tabla2[[#This Row],[Fecha de creación]])</f>
        <v>5</v>
      </c>
    </row>
    <row r="8412" spans="1:14" x14ac:dyDescent="0.25">
      <c r="A8412" s="26">
        <v>44688.645057870373</v>
      </c>
      <c r="B8412" s="23" t="s">
        <v>0</v>
      </c>
      <c r="C8412" s="23" t="s">
        <v>10797</v>
      </c>
      <c r="D8412" s="23" t="s">
        <v>982</v>
      </c>
      <c r="E8412" s="23" t="s">
        <v>1</v>
      </c>
      <c r="F8412" s="23" t="s">
        <v>22</v>
      </c>
      <c r="G8412" s="23" t="s">
        <v>975</v>
      </c>
      <c r="H8412" s="2" t="s">
        <v>8893</v>
      </c>
      <c r="I8412" s="23" t="s">
        <v>7680</v>
      </c>
      <c r="J8412" s="23" t="s">
        <v>59</v>
      </c>
      <c r="K8412" s="23" t="s">
        <v>9712</v>
      </c>
      <c r="L8412" s="23" t="s">
        <v>9538</v>
      </c>
      <c r="M8412" s="23">
        <f>YEAR(Tabla2[[#This Row],[Fecha de creación]])</f>
        <v>2022</v>
      </c>
      <c r="N8412" s="23">
        <f>MONTH(Tabla2[[#This Row],[Fecha de creación]])</f>
        <v>5</v>
      </c>
    </row>
    <row r="8413" spans="1:14" x14ac:dyDescent="0.25">
      <c r="A8413" s="26">
        <v>44688.653564814813</v>
      </c>
      <c r="B8413" s="23" t="s">
        <v>0</v>
      </c>
      <c r="C8413" s="23" t="s">
        <v>10798</v>
      </c>
      <c r="D8413" s="23" t="s">
        <v>10281</v>
      </c>
      <c r="E8413" s="23" t="s">
        <v>1</v>
      </c>
      <c r="F8413" s="23" t="s">
        <v>7</v>
      </c>
      <c r="G8413" s="23" t="s">
        <v>1551</v>
      </c>
      <c r="H8413" s="2" t="s">
        <v>7726</v>
      </c>
      <c r="I8413" s="23" t="s">
        <v>9226</v>
      </c>
      <c r="J8413" s="23" t="s">
        <v>59</v>
      </c>
      <c r="K8413" s="23" t="s">
        <v>9712</v>
      </c>
      <c r="L8413" s="23" t="s">
        <v>9539</v>
      </c>
      <c r="M8413" s="23">
        <f>YEAR(Tabla2[[#This Row],[Fecha de creación]])</f>
        <v>2022</v>
      </c>
      <c r="N8413" s="23">
        <f>MONTH(Tabla2[[#This Row],[Fecha de creación]])</f>
        <v>5</v>
      </c>
    </row>
    <row r="8414" spans="1:14" x14ac:dyDescent="0.25">
      <c r="A8414" s="26">
        <v>44688.655925925923</v>
      </c>
      <c r="B8414" s="23" t="s">
        <v>0</v>
      </c>
      <c r="C8414" s="23" t="s">
        <v>10799</v>
      </c>
      <c r="D8414" s="23" t="s">
        <v>10281</v>
      </c>
      <c r="E8414" s="23" t="s">
        <v>1</v>
      </c>
      <c r="F8414" s="23" t="s">
        <v>7</v>
      </c>
      <c r="G8414" s="23" t="s">
        <v>1551</v>
      </c>
      <c r="H8414" s="2" t="s">
        <v>7726</v>
      </c>
      <c r="I8414" s="23" t="s">
        <v>9226</v>
      </c>
      <c r="J8414" s="23" t="s">
        <v>59</v>
      </c>
      <c r="K8414" s="23" t="s">
        <v>9712</v>
      </c>
      <c r="L8414" s="23" t="s">
        <v>9539</v>
      </c>
      <c r="M8414" s="23">
        <f>YEAR(Tabla2[[#This Row],[Fecha de creación]])</f>
        <v>2022</v>
      </c>
      <c r="N8414" s="23">
        <f>MONTH(Tabla2[[#This Row],[Fecha de creación]])</f>
        <v>5</v>
      </c>
    </row>
    <row r="8415" spans="1:14" x14ac:dyDescent="0.25">
      <c r="A8415" s="26">
        <v>44688.659918981481</v>
      </c>
      <c r="B8415" s="23" t="s">
        <v>0</v>
      </c>
      <c r="C8415" s="23" t="s">
        <v>10800</v>
      </c>
      <c r="D8415" s="23" t="s">
        <v>10281</v>
      </c>
      <c r="E8415" s="23" t="s">
        <v>1</v>
      </c>
      <c r="F8415" s="23" t="s">
        <v>7</v>
      </c>
      <c r="G8415" s="23" t="s">
        <v>1551</v>
      </c>
      <c r="H8415" s="2" t="s">
        <v>7726</v>
      </c>
      <c r="I8415" s="23" t="s">
        <v>9226</v>
      </c>
      <c r="J8415" s="23" t="s">
        <v>59</v>
      </c>
      <c r="K8415" s="23" t="s">
        <v>9712</v>
      </c>
      <c r="L8415" s="23" t="s">
        <v>9539</v>
      </c>
      <c r="M8415" s="23">
        <f>YEAR(Tabla2[[#This Row],[Fecha de creación]])</f>
        <v>2022</v>
      </c>
      <c r="N8415" s="23">
        <f>MONTH(Tabla2[[#This Row],[Fecha de creación]])</f>
        <v>5</v>
      </c>
    </row>
    <row r="8416" spans="1:14" x14ac:dyDescent="0.25">
      <c r="A8416" s="26">
        <v>44688.663136574076</v>
      </c>
      <c r="B8416" s="23" t="s">
        <v>56</v>
      </c>
      <c r="C8416" s="23" t="s">
        <v>10801</v>
      </c>
      <c r="D8416" s="23" t="s">
        <v>7096</v>
      </c>
      <c r="E8416" s="23" t="s">
        <v>1</v>
      </c>
      <c r="F8416" s="23" t="s">
        <v>7</v>
      </c>
      <c r="G8416" s="23" t="s">
        <v>975</v>
      </c>
      <c r="H8416" s="2" t="s">
        <v>7722</v>
      </c>
      <c r="I8416" s="23" t="s">
        <v>4517</v>
      </c>
      <c r="J8416" s="23" t="s">
        <v>59</v>
      </c>
      <c r="K8416" s="23" t="s">
        <v>9712</v>
      </c>
      <c r="L8416" s="23" t="s">
        <v>9538</v>
      </c>
      <c r="M8416" s="23">
        <f>YEAR(Tabla2[[#This Row],[Fecha de creación]])</f>
        <v>2022</v>
      </c>
      <c r="N8416" s="23">
        <f>MONTH(Tabla2[[#This Row],[Fecha de creación]])</f>
        <v>5</v>
      </c>
    </row>
    <row r="8417" spans="1:14" x14ac:dyDescent="0.25">
      <c r="A8417" s="26">
        <v>44688.663587962961</v>
      </c>
      <c r="B8417" s="23" t="s">
        <v>0</v>
      </c>
      <c r="C8417" s="23" t="s">
        <v>10802</v>
      </c>
      <c r="D8417" s="23" t="s">
        <v>10281</v>
      </c>
      <c r="E8417" s="23" t="s">
        <v>1</v>
      </c>
      <c r="F8417" s="23" t="s">
        <v>7</v>
      </c>
      <c r="G8417" s="23" t="s">
        <v>1551</v>
      </c>
      <c r="H8417" s="2" t="s">
        <v>7726</v>
      </c>
      <c r="I8417" s="23" t="s">
        <v>9226</v>
      </c>
      <c r="J8417" s="23" t="s">
        <v>59</v>
      </c>
      <c r="K8417" s="23" t="s">
        <v>9712</v>
      </c>
      <c r="L8417" s="23" t="s">
        <v>9539</v>
      </c>
      <c r="M8417" s="23">
        <f>YEAR(Tabla2[[#This Row],[Fecha de creación]])</f>
        <v>2022</v>
      </c>
      <c r="N8417" s="23">
        <f>MONTH(Tabla2[[#This Row],[Fecha de creación]])</f>
        <v>5</v>
      </c>
    </row>
    <row r="8418" spans="1:14" x14ac:dyDescent="0.25">
      <c r="A8418" s="26">
        <v>44688.665775462963</v>
      </c>
      <c r="B8418" s="23" t="s">
        <v>0</v>
      </c>
      <c r="C8418" s="23" t="s">
        <v>10803</v>
      </c>
      <c r="D8418" s="23" t="s">
        <v>982</v>
      </c>
      <c r="E8418" s="23" t="s">
        <v>1</v>
      </c>
      <c r="F8418" s="23" t="s">
        <v>22</v>
      </c>
      <c r="G8418" s="23" t="s">
        <v>975</v>
      </c>
      <c r="H8418" s="2" t="s">
        <v>8893</v>
      </c>
      <c r="I8418" s="23" t="s">
        <v>9483</v>
      </c>
      <c r="J8418" s="23" t="s">
        <v>59</v>
      </c>
      <c r="K8418" s="23" t="s">
        <v>9712</v>
      </c>
      <c r="L8418" s="23" t="s">
        <v>9538</v>
      </c>
      <c r="M8418" s="23">
        <f>YEAR(Tabla2[[#This Row],[Fecha de creación]])</f>
        <v>2022</v>
      </c>
      <c r="N8418" s="23">
        <f>MONTH(Tabla2[[#This Row],[Fecha de creación]])</f>
        <v>5</v>
      </c>
    </row>
    <row r="8419" spans="1:14" x14ac:dyDescent="0.25">
      <c r="A8419" s="26">
        <v>44688.667071759257</v>
      </c>
      <c r="B8419" s="23" t="s">
        <v>0</v>
      </c>
      <c r="C8419" s="23" t="s">
        <v>10804</v>
      </c>
      <c r="D8419" s="23" t="s">
        <v>10374</v>
      </c>
      <c r="E8419" s="23" t="s">
        <v>1</v>
      </c>
      <c r="F8419" s="23" t="s">
        <v>22</v>
      </c>
      <c r="G8419" s="23" t="s">
        <v>975</v>
      </c>
      <c r="H8419" s="2" t="s">
        <v>7722</v>
      </c>
      <c r="I8419" s="23" t="s">
        <v>7680</v>
      </c>
      <c r="J8419" s="23" t="s">
        <v>59</v>
      </c>
      <c r="K8419" s="23" t="s">
        <v>9712</v>
      </c>
      <c r="L8419" s="23" t="s">
        <v>9538</v>
      </c>
      <c r="M8419" s="23">
        <f>YEAR(Tabla2[[#This Row],[Fecha de creación]])</f>
        <v>2022</v>
      </c>
      <c r="N8419" s="23">
        <f>MONTH(Tabla2[[#This Row],[Fecha de creación]])</f>
        <v>5</v>
      </c>
    </row>
    <row r="8420" spans="1:14" x14ac:dyDescent="0.25">
      <c r="A8420" s="26">
        <v>44688.671782407408</v>
      </c>
      <c r="B8420" s="23" t="s">
        <v>0</v>
      </c>
      <c r="C8420" s="23" t="s">
        <v>10805</v>
      </c>
      <c r="D8420" s="23" t="s">
        <v>982</v>
      </c>
      <c r="E8420" s="23" t="s">
        <v>1</v>
      </c>
      <c r="F8420" s="23" t="s">
        <v>22</v>
      </c>
      <c r="G8420" s="23" t="s">
        <v>975</v>
      </c>
      <c r="H8420" s="2" t="s">
        <v>8893</v>
      </c>
      <c r="I8420" s="23" t="s">
        <v>7680</v>
      </c>
      <c r="J8420" s="23" t="s">
        <v>59</v>
      </c>
      <c r="K8420" s="23" t="s">
        <v>9712</v>
      </c>
      <c r="L8420" s="23" t="s">
        <v>9538</v>
      </c>
      <c r="M8420" s="23">
        <f>YEAR(Tabla2[[#This Row],[Fecha de creación]])</f>
        <v>2022</v>
      </c>
      <c r="N8420" s="23">
        <f>MONTH(Tabla2[[#This Row],[Fecha de creación]])</f>
        <v>5</v>
      </c>
    </row>
    <row r="8421" spans="1:14" x14ac:dyDescent="0.25">
      <c r="A8421" s="26">
        <v>44688.686284722222</v>
      </c>
      <c r="B8421" s="23" t="s">
        <v>0</v>
      </c>
      <c r="C8421" s="23" t="s">
        <v>10806</v>
      </c>
      <c r="D8421" s="23" t="s">
        <v>8664</v>
      </c>
      <c r="E8421" s="23" t="s">
        <v>1</v>
      </c>
      <c r="F8421" s="23" t="s">
        <v>22</v>
      </c>
      <c r="G8421" s="23" t="s">
        <v>975</v>
      </c>
      <c r="H8421" s="2" t="s">
        <v>8893</v>
      </c>
      <c r="I8421" s="23" t="s">
        <v>7412</v>
      </c>
      <c r="J8421" s="23"/>
      <c r="K8421" s="23" t="s">
        <v>9712</v>
      </c>
      <c r="L8421" s="23" t="s">
        <v>9538</v>
      </c>
      <c r="M8421" s="23">
        <f>YEAR(Tabla2[[#This Row],[Fecha de creación]])</f>
        <v>2022</v>
      </c>
      <c r="N8421" s="23">
        <f>MONTH(Tabla2[[#This Row],[Fecha de creación]])</f>
        <v>5</v>
      </c>
    </row>
    <row r="8422" spans="1:14" x14ac:dyDescent="0.25">
      <c r="A8422" s="26">
        <v>44688.71665509259</v>
      </c>
      <c r="B8422" s="23" t="s">
        <v>0</v>
      </c>
      <c r="C8422" s="23" t="s">
        <v>10807</v>
      </c>
      <c r="D8422" s="23" t="s">
        <v>10808</v>
      </c>
      <c r="E8422" s="23" t="s">
        <v>1</v>
      </c>
      <c r="F8422" s="23" t="s">
        <v>7</v>
      </c>
      <c r="G8422" s="23" t="s">
        <v>975</v>
      </c>
      <c r="H8422" s="2" t="s">
        <v>7736</v>
      </c>
      <c r="I8422" s="23" t="s">
        <v>9483</v>
      </c>
      <c r="J8422" s="23" t="s">
        <v>59</v>
      </c>
      <c r="K8422" s="23" t="s">
        <v>9712</v>
      </c>
      <c r="L8422" s="23" t="s">
        <v>9538</v>
      </c>
      <c r="M8422" s="23">
        <f>YEAR(Tabla2[[#This Row],[Fecha de creación]])</f>
        <v>2022</v>
      </c>
      <c r="N8422" s="23">
        <f>MONTH(Tabla2[[#This Row],[Fecha de creación]])</f>
        <v>5</v>
      </c>
    </row>
    <row r="8423" spans="1:14" x14ac:dyDescent="0.25">
      <c r="A8423" s="26">
        <v>44688.718391203707</v>
      </c>
      <c r="B8423" s="23" t="s">
        <v>0</v>
      </c>
      <c r="C8423" s="23" t="s">
        <v>10809</v>
      </c>
      <c r="D8423" s="23" t="s">
        <v>10810</v>
      </c>
      <c r="E8423" s="23" t="s">
        <v>1</v>
      </c>
      <c r="F8423" s="23" t="s">
        <v>7</v>
      </c>
      <c r="G8423" s="23" t="s">
        <v>975</v>
      </c>
      <c r="H8423" s="2" t="s">
        <v>7736</v>
      </c>
      <c r="I8423" s="23" t="s">
        <v>9483</v>
      </c>
      <c r="J8423" s="23" t="s">
        <v>59</v>
      </c>
      <c r="K8423" s="23" t="s">
        <v>9712</v>
      </c>
      <c r="L8423" s="23" t="s">
        <v>9538</v>
      </c>
      <c r="M8423" s="23">
        <f>YEAR(Tabla2[[#This Row],[Fecha de creación]])</f>
        <v>2022</v>
      </c>
      <c r="N8423" s="23">
        <f>MONTH(Tabla2[[#This Row],[Fecha de creación]])</f>
        <v>5</v>
      </c>
    </row>
    <row r="8424" spans="1:14" x14ac:dyDescent="0.25">
      <c r="A8424" s="26">
        <v>44688.719965277778</v>
      </c>
      <c r="B8424" s="23" t="s">
        <v>0</v>
      </c>
      <c r="C8424" s="23" t="s">
        <v>10811</v>
      </c>
      <c r="D8424" s="23" t="s">
        <v>982</v>
      </c>
      <c r="E8424" s="23" t="s">
        <v>1</v>
      </c>
      <c r="F8424" s="23" t="s">
        <v>22</v>
      </c>
      <c r="G8424" s="23" t="s">
        <v>975</v>
      </c>
      <c r="H8424" s="2" t="s">
        <v>8893</v>
      </c>
      <c r="I8424" s="23" t="s">
        <v>9483</v>
      </c>
      <c r="J8424" s="23" t="s">
        <v>59</v>
      </c>
      <c r="K8424" s="23" t="s">
        <v>9712</v>
      </c>
      <c r="L8424" s="23" t="s">
        <v>9538</v>
      </c>
      <c r="M8424" s="23">
        <f>YEAR(Tabla2[[#This Row],[Fecha de creación]])</f>
        <v>2022</v>
      </c>
      <c r="N8424" s="23">
        <f>MONTH(Tabla2[[#This Row],[Fecha de creación]])</f>
        <v>5</v>
      </c>
    </row>
    <row r="8425" spans="1:14" x14ac:dyDescent="0.25">
      <c r="A8425" s="26">
        <v>44688.721041666664</v>
      </c>
      <c r="B8425" s="23" t="s">
        <v>0</v>
      </c>
      <c r="C8425" s="23" t="s">
        <v>10812</v>
      </c>
      <c r="D8425" s="23" t="s">
        <v>982</v>
      </c>
      <c r="E8425" s="23" t="s">
        <v>1</v>
      </c>
      <c r="F8425" s="23" t="s">
        <v>22</v>
      </c>
      <c r="G8425" s="23" t="s">
        <v>975</v>
      </c>
      <c r="H8425" s="2" t="s">
        <v>8893</v>
      </c>
      <c r="I8425" s="23" t="s">
        <v>9483</v>
      </c>
      <c r="J8425" s="23" t="s">
        <v>59</v>
      </c>
      <c r="K8425" s="23" t="s">
        <v>9712</v>
      </c>
      <c r="L8425" s="23" t="s">
        <v>9538</v>
      </c>
      <c r="M8425" s="23">
        <f>YEAR(Tabla2[[#This Row],[Fecha de creación]])</f>
        <v>2022</v>
      </c>
      <c r="N8425" s="23">
        <f>MONTH(Tabla2[[#This Row],[Fecha de creación]])</f>
        <v>5</v>
      </c>
    </row>
    <row r="8426" spans="1:14" x14ac:dyDescent="0.25">
      <c r="A8426" s="26">
        <v>44688.722442129627</v>
      </c>
      <c r="B8426" s="23" t="s">
        <v>0</v>
      </c>
      <c r="C8426" s="23" t="s">
        <v>10813</v>
      </c>
      <c r="D8426" s="23" t="s">
        <v>10808</v>
      </c>
      <c r="E8426" s="23" t="s">
        <v>1</v>
      </c>
      <c r="F8426" s="23" t="s">
        <v>22</v>
      </c>
      <c r="G8426" s="23" t="s">
        <v>975</v>
      </c>
      <c r="H8426" s="2" t="s">
        <v>7726</v>
      </c>
      <c r="I8426" s="23" t="s">
        <v>9483</v>
      </c>
      <c r="J8426" s="23"/>
      <c r="K8426" s="23" t="s">
        <v>9712</v>
      </c>
      <c r="L8426" s="23" t="s">
        <v>9538</v>
      </c>
      <c r="M8426" s="23">
        <f>YEAR(Tabla2[[#This Row],[Fecha de creación]])</f>
        <v>2022</v>
      </c>
      <c r="N8426" s="23">
        <f>MONTH(Tabla2[[#This Row],[Fecha de creación]])</f>
        <v>5</v>
      </c>
    </row>
    <row r="8427" spans="1:14" x14ac:dyDescent="0.25">
      <c r="A8427" s="26">
        <v>44689.417500000003</v>
      </c>
      <c r="B8427" s="23" t="s">
        <v>0</v>
      </c>
      <c r="C8427" s="23" t="s">
        <v>10814</v>
      </c>
      <c r="D8427" s="23" t="s">
        <v>7307</v>
      </c>
      <c r="E8427" s="23" t="s">
        <v>1</v>
      </c>
      <c r="F8427" s="23" t="s">
        <v>7</v>
      </c>
      <c r="G8427" s="23" t="s">
        <v>1551</v>
      </c>
      <c r="H8427" s="2" t="s">
        <v>7726</v>
      </c>
      <c r="I8427" s="23" t="s">
        <v>9226</v>
      </c>
      <c r="J8427" s="23"/>
      <c r="K8427" s="23" t="s">
        <v>9712</v>
      </c>
      <c r="L8427" s="23" t="s">
        <v>9539</v>
      </c>
      <c r="M8427" s="23">
        <f>YEAR(Tabla2[[#This Row],[Fecha de creación]])</f>
        <v>2022</v>
      </c>
      <c r="N8427" s="23">
        <f>MONTH(Tabla2[[#This Row],[Fecha de creación]])</f>
        <v>5</v>
      </c>
    </row>
    <row r="8428" spans="1:14" x14ac:dyDescent="0.25">
      <c r="A8428" s="26">
        <v>44689.442048611112</v>
      </c>
      <c r="B8428" s="23" t="s">
        <v>0</v>
      </c>
      <c r="C8428" s="23" t="s">
        <v>10815</v>
      </c>
      <c r="D8428" s="23" t="s">
        <v>982</v>
      </c>
      <c r="E8428" s="23" t="s">
        <v>1</v>
      </c>
      <c r="F8428" s="23" t="s">
        <v>22</v>
      </c>
      <c r="G8428" s="23" t="s">
        <v>975</v>
      </c>
      <c r="H8428" s="2" t="s">
        <v>8893</v>
      </c>
      <c r="I8428" s="23" t="s">
        <v>5999</v>
      </c>
      <c r="J8428" s="23"/>
      <c r="K8428" s="23" t="s">
        <v>9712</v>
      </c>
      <c r="L8428" s="23" t="s">
        <v>9538</v>
      </c>
      <c r="M8428" s="23">
        <f>YEAR(Tabla2[[#This Row],[Fecha de creación]])</f>
        <v>2022</v>
      </c>
      <c r="N8428" s="23">
        <f>MONTH(Tabla2[[#This Row],[Fecha de creación]])</f>
        <v>5</v>
      </c>
    </row>
    <row r="8429" spans="1:14" x14ac:dyDescent="0.25">
      <c r="A8429" s="26">
        <v>44689.455960648149</v>
      </c>
      <c r="B8429" s="23" t="s">
        <v>0</v>
      </c>
      <c r="C8429" s="23" t="s">
        <v>10816</v>
      </c>
      <c r="D8429" s="23" t="s">
        <v>333</v>
      </c>
      <c r="E8429" s="23" t="s">
        <v>1</v>
      </c>
      <c r="F8429" s="23" t="s">
        <v>7</v>
      </c>
      <c r="G8429" s="23" t="s">
        <v>1551</v>
      </c>
      <c r="H8429" s="2" t="s">
        <v>7726</v>
      </c>
      <c r="I8429" s="23" t="s">
        <v>9226</v>
      </c>
      <c r="J8429" s="23" t="s">
        <v>59</v>
      </c>
      <c r="K8429" s="23" t="s">
        <v>9712</v>
      </c>
      <c r="L8429" s="23" t="s">
        <v>9539</v>
      </c>
      <c r="M8429" s="23">
        <f>YEAR(Tabla2[[#This Row],[Fecha de creación]])</f>
        <v>2022</v>
      </c>
      <c r="N8429" s="23">
        <f>MONTH(Tabla2[[#This Row],[Fecha de creación]])</f>
        <v>5</v>
      </c>
    </row>
    <row r="8430" spans="1:14" x14ac:dyDescent="0.25">
      <c r="A8430" s="26">
        <v>44689.479780092595</v>
      </c>
      <c r="B8430" s="23" t="s">
        <v>0</v>
      </c>
      <c r="C8430" s="23" t="s">
        <v>10817</v>
      </c>
      <c r="D8430" s="23" t="s">
        <v>333</v>
      </c>
      <c r="E8430" s="23" t="s">
        <v>1</v>
      </c>
      <c r="F8430" s="23" t="s">
        <v>2</v>
      </c>
      <c r="G8430" s="23" t="s">
        <v>1551</v>
      </c>
      <c r="H8430" s="2" t="s">
        <v>7736</v>
      </c>
      <c r="I8430" s="23" t="s">
        <v>9226</v>
      </c>
      <c r="J8430" s="23"/>
      <c r="K8430" s="23" t="s">
        <v>9536</v>
      </c>
      <c r="L8430" s="23" t="s">
        <v>9539</v>
      </c>
      <c r="M8430" s="23">
        <f>YEAR(Tabla2[[#This Row],[Fecha de creación]])</f>
        <v>2022</v>
      </c>
      <c r="N8430" s="23">
        <f>MONTH(Tabla2[[#This Row],[Fecha de creación]])</f>
        <v>5</v>
      </c>
    </row>
    <row r="8431" spans="1:14" x14ac:dyDescent="0.25">
      <c r="A8431" s="26">
        <v>44689.513599537036</v>
      </c>
      <c r="B8431" s="23" t="s">
        <v>0</v>
      </c>
      <c r="C8431" s="23" t="s">
        <v>10818</v>
      </c>
      <c r="D8431" s="23" t="s">
        <v>719</v>
      </c>
      <c r="E8431" s="23" t="s">
        <v>1</v>
      </c>
      <c r="F8431" s="23" t="s">
        <v>7</v>
      </c>
      <c r="G8431" s="23" t="s">
        <v>975</v>
      </c>
      <c r="H8431" s="2" t="s">
        <v>7777</v>
      </c>
      <c r="I8431" s="23" t="s">
        <v>5999</v>
      </c>
      <c r="J8431" s="23"/>
      <c r="K8431" s="23" t="s">
        <v>9712</v>
      </c>
      <c r="L8431" s="23" t="s">
        <v>9538</v>
      </c>
      <c r="M8431" s="23">
        <f>YEAR(Tabla2[[#This Row],[Fecha de creación]])</f>
        <v>2022</v>
      </c>
      <c r="N8431" s="23">
        <f>MONTH(Tabla2[[#This Row],[Fecha de creación]])</f>
        <v>5</v>
      </c>
    </row>
    <row r="8432" spans="1:14" x14ac:dyDescent="0.25">
      <c r="A8432" s="26">
        <v>44689.517222222225</v>
      </c>
      <c r="B8432" s="23" t="s">
        <v>0</v>
      </c>
      <c r="C8432" s="23" t="s">
        <v>10819</v>
      </c>
      <c r="D8432" s="23" t="s">
        <v>10820</v>
      </c>
      <c r="E8432" s="23" t="s">
        <v>1</v>
      </c>
      <c r="F8432" s="23" t="s">
        <v>7</v>
      </c>
      <c r="G8432" s="23" t="s">
        <v>1551</v>
      </c>
      <c r="H8432" s="2" t="s">
        <v>7734</v>
      </c>
      <c r="I8432" s="23" t="s">
        <v>28</v>
      </c>
      <c r="J8432" s="23" t="s">
        <v>59</v>
      </c>
      <c r="K8432" s="23" t="s">
        <v>9712</v>
      </c>
      <c r="L8432" s="23" t="s">
        <v>9539</v>
      </c>
      <c r="M8432" s="23">
        <f>YEAR(Tabla2[[#This Row],[Fecha de creación]])</f>
        <v>2022</v>
      </c>
      <c r="N8432" s="23">
        <f>MONTH(Tabla2[[#This Row],[Fecha de creación]])</f>
        <v>5</v>
      </c>
    </row>
    <row r="8433" spans="1:14" x14ac:dyDescent="0.25">
      <c r="A8433" s="26">
        <v>44689.525659722225</v>
      </c>
      <c r="B8433" s="23" t="s">
        <v>0</v>
      </c>
      <c r="C8433" s="23" t="s">
        <v>10821</v>
      </c>
      <c r="D8433" s="23" t="s">
        <v>982</v>
      </c>
      <c r="E8433" s="23" t="s">
        <v>1</v>
      </c>
      <c r="F8433" s="23" t="s">
        <v>22</v>
      </c>
      <c r="G8433" s="23" t="s">
        <v>975</v>
      </c>
      <c r="H8433" s="2" t="s">
        <v>8893</v>
      </c>
      <c r="I8433" s="23" t="s">
        <v>5999</v>
      </c>
      <c r="J8433" s="23"/>
      <c r="K8433" s="23" t="s">
        <v>9712</v>
      </c>
      <c r="L8433" s="23" t="s">
        <v>9538</v>
      </c>
      <c r="M8433" s="23">
        <f>YEAR(Tabla2[[#This Row],[Fecha de creación]])</f>
        <v>2022</v>
      </c>
      <c r="N8433" s="23">
        <f>MONTH(Tabla2[[#This Row],[Fecha de creación]])</f>
        <v>5</v>
      </c>
    </row>
    <row r="8434" spans="1:14" x14ac:dyDescent="0.25">
      <c r="A8434" s="26">
        <v>44689.530451388891</v>
      </c>
      <c r="B8434" s="23" t="s">
        <v>0</v>
      </c>
      <c r="C8434" s="23" t="s">
        <v>10822</v>
      </c>
      <c r="D8434" s="23" t="s">
        <v>333</v>
      </c>
      <c r="E8434" s="23" t="s">
        <v>1</v>
      </c>
      <c r="F8434" s="23" t="s">
        <v>7</v>
      </c>
      <c r="G8434" s="23" t="s">
        <v>1551</v>
      </c>
      <c r="H8434" s="2" t="s">
        <v>7733</v>
      </c>
      <c r="I8434" s="23" t="s">
        <v>9226</v>
      </c>
      <c r="J8434" s="23"/>
      <c r="K8434" s="23" t="s">
        <v>9712</v>
      </c>
      <c r="L8434" s="23" t="s">
        <v>9539</v>
      </c>
      <c r="M8434" s="23">
        <f>YEAR(Tabla2[[#This Row],[Fecha de creación]])</f>
        <v>2022</v>
      </c>
      <c r="N8434" s="23">
        <f>MONTH(Tabla2[[#This Row],[Fecha de creación]])</f>
        <v>5</v>
      </c>
    </row>
    <row r="8435" spans="1:14" x14ac:dyDescent="0.25">
      <c r="A8435" s="26">
        <v>44689.596053240741</v>
      </c>
      <c r="B8435" s="23" t="s">
        <v>0</v>
      </c>
      <c r="C8435" s="23" t="s">
        <v>10823</v>
      </c>
      <c r="D8435" s="23" t="s">
        <v>6</v>
      </c>
      <c r="E8435" s="23" t="s">
        <v>1</v>
      </c>
      <c r="F8435" s="23" t="s">
        <v>7</v>
      </c>
      <c r="G8435" s="23" t="s">
        <v>975</v>
      </c>
      <c r="H8435" s="2" t="s">
        <v>7722</v>
      </c>
      <c r="I8435" s="23" t="s">
        <v>9483</v>
      </c>
      <c r="J8435" s="23" t="s">
        <v>59</v>
      </c>
      <c r="K8435" s="23" t="s">
        <v>9712</v>
      </c>
      <c r="L8435" s="23" t="s">
        <v>9538</v>
      </c>
      <c r="M8435" s="23">
        <f>YEAR(Tabla2[[#This Row],[Fecha de creación]])</f>
        <v>2022</v>
      </c>
      <c r="N8435" s="23">
        <f>MONTH(Tabla2[[#This Row],[Fecha de creación]])</f>
        <v>5</v>
      </c>
    </row>
    <row r="8436" spans="1:14" x14ac:dyDescent="0.25">
      <c r="A8436" s="26">
        <v>44689.597812499997</v>
      </c>
      <c r="B8436" s="23" t="s">
        <v>0</v>
      </c>
      <c r="C8436" s="23" t="s">
        <v>10824</v>
      </c>
      <c r="D8436" s="23" t="s">
        <v>9184</v>
      </c>
      <c r="E8436" s="23" t="s">
        <v>1</v>
      </c>
      <c r="F8436" s="23" t="s">
        <v>7</v>
      </c>
      <c r="G8436" s="23" t="s">
        <v>1551</v>
      </c>
      <c r="H8436" s="2" t="s">
        <v>7726</v>
      </c>
      <c r="I8436" s="23" t="s">
        <v>9226</v>
      </c>
      <c r="J8436" s="23" t="s">
        <v>59</v>
      </c>
      <c r="K8436" s="23" t="s">
        <v>9712</v>
      </c>
      <c r="L8436" s="23" t="s">
        <v>9539</v>
      </c>
      <c r="M8436" s="23">
        <f>YEAR(Tabla2[[#This Row],[Fecha de creación]])</f>
        <v>2022</v>
      </c>
      <c r="N8436" s="23">
        <f>MONTH(Tabla2[[#This Row],[Fecha de creación]])</f>
        <v>5</v>
      </c>
    </row>
    <row r="8437" spans="1:14" x14ac:dyDescent="0.25">
      <c r="A8437" s="26">
        <v>44689.602187500001</v>
      </c>
      <c r="B8437" s="23" t="s">
        <v>0</v>
      </c>
      <c r="C8437" s="23" t="s">
        <v>10825</v>
      </c>
      <c r="D8437" s="23" t="s">
        <v>10372</v>
      </c>
      <c r="E8437" s="23" t="s">
        <v>1</v>
      </c>
      <c r="F8437" s="23" t="s">
        <v>7</v>
      </c>
      <c r="G8437" s="23" t="s">
        <v>975</v>
      </c>
      <c r="H8437" s="2" t="s">
        <v>8535</v>
      </c>
      <c r="I8437" s="23" t="s">
        <v>9483</v>
      </c>
      <c r="J8437" s="23" t="s">
        <v>59</v>
      </c>
      <c r="K8437" s="23" t="s">
        <v>9712</v>
      </c>
      <c r="L8437" s="23" t="s">
        <v>9538</v>
      </c>
      <c r="M8437" s="23">
        <f>YEAR(Tabla2[[#This Row],[Fecha de creación]])</f>
        <v>2022</v>
      </c>
      <c r="N8437" s="23">
        <f>MONTH(Tabla2[[#This Row],[Fecha de creación]])</f>
        <v>5</v>
      </c>
    </row>
    <row r="8438" spans="1:14" x14ac:dyDescent="0.25">
      <c r="A8438" s="26">
        <v>44689.636747685188</v>
      </c>
      <c r="B8438" s="23" t="s">
        <v>19</v>
      </c>
      <c r="C8438" s="23" t="s">
        <v>10826</v>
      </c>
      <c r="D8438" s="23" t="s">
        <v>10827</v>
      </c>
      <c r="E8438" s="23" t="s">
        <v>1</v>
      </c>
      <c r="F8438" s="23" t="s">
        <v>7</v>
      </c>
      <c r="G8438" s="23" t="s">
        <v>3</v>
      </c>
      <c r="H8438" s="2" t="s">
        <v>7721</v>
      </c>
      <c r="I8438" s="23" t="s">
        <v>10079</v>
      </c>
      <c r="J8438" s="23"/>
      <c r="K8438" s="23" t="s">
        <v>9712</v>
      </c>
      <c r="L8438" s="23" t="s">
        <v>9538</v>
      </c>
      <c r="M8438" s="23">
        <f>YEAR(Tabla2[[#This Row],[Fecha de creación]])</f>
        <v>2022</v>
      </c>
      <c r="N8438" s="23">
        <f>MONTH(Tabla2[[#This Row],[Fecha de creación]])</f>
        <v>5</v>
      </c>
    </row>
    <row r="8439" spans="1:14" x14ac:dyDescent="0.25">
      <c r="A8439" s="26">
        <v>44689.636817129627</v>
      </c>
      <c r="B8439" s="23" t="s">
        <v>0</v>
      </c>
      <c r="C8439" s="23" t="s">
        <v>10828</v>
      </c>
      <c r="D8439" s="23" t="s">
        <v>9184</v>
      </c>
      <c r="E8439" s="23" t="s">
        <v>1</v>
      </c>
      <c r="F8439" s="23" t="s">
        <v>7</v>
      </c>
      <c r="G8439" s="23" t="s">
        <v>1551</v>
      </c>
      <c r="H8439" s="2" t="s">
        <v>7726</v>
      </c>
      <c r="I8439" s="23" t="s">
        <v>9226</v>
      </c>
      <c r="J8439" s="23" t="s">
        <v>59</v>
      </c>
      <c r="K8439" s="23" t="s">
        <v>9712</v>
      </c>
      <c r="L8439" s="23" t="s">
        <v>9539</v>
      </c>
      <c r="M8439" s="23">
        <f>YEAR(Tabla2[[#This Row],[Fecha de creación]])</f>
        <v>2022</v>
      </c>
      <c r="N8439" s="23">
        <f>MONTH(Tabla2[[#This Row],[Fecha de creación]])</f>
        <v>5</v>
      </c>
    </row>
    <row r="8440" spans="1:14" x14ac:dyDescent="0.25">
      <c r="A8440" s="26">
        <v>44689.638923611114</v>
      </c>
      <c r="B8440" s="23" t="s">
        <v>0</v>
      </c>
      <c r="C8440" s="23" t="s">
        <v>10829</v>
      </c>
      <c r="D8440" s="23" t="s">
        <v>9184</v>
      </c>
      <c r="E8440" s="23" t="s">
        <v>1</v>
      </c>
      <c r="F8440" s="23" t="s">
        <v>7</v>
      </c>
      <c r="G8440" s="23" t="s">
        <v>1551</v>
      </c>
      <c r="H8440" s="2" t="s">
        <v>7726</v>
      </c>
      <c r="I8440" s="23" t="s">
        <v>9226</v>
      </c>
      <c r="J8440" s="23" t="s">
        <v>59</v>
      </c>
      <c r="K8440" s="23" t="s">
        <v>9712</v>
      </c>
      <c r="L8440" s="23" t="s">
        <v>9539</v>
      </c>
      <c r="M8440" s="23">
        <f>YEAR(Tabla2[[#This Row],[Fecha de creación]])</f>
        <v>2022</v>
      </c>
      <c r="N8440" s="23">
        <f>MONTH(Tabla2[[#This Row],[Fecha de creación]])</f>
        <v>5</v>
      </c>
    </row>
    <row r="8441" spans="1:14" x14ac:dyDescent="0.25">
      <c r="A8441" s="26">
        <v>44689.648449074077</v>
      </c>
      <c r="B8441" s="23" t="s">
        <v>19</v>
      </c>
      <c r="C8441" s="23" t="s">
        <v>10830</v>
      </c>
      <c r="D8441" s="23" t="s">
        <v>10831</v>
      </c>
      <c r="E8441" s="23" t="s">
        <v>1</v>
      </c>
      <c r="F8441" s="23" t="s">
        <v>7</v>
      </c>
      <c r="G8441" s="23" t="s">
        <v>3</v>
      </c>
      <c r="H8441" s="2" t="s">
        <v>7721</v>
      </c>
      <c r="I8441" s="23" t="s">
        <v>10079</v>
      </c>
      <c r="J8441" s="23"/>
      <c r="K8441" s="23" t="s">
        <v>9712</v>
      </c>
      <c r="L8441" s="23" t="s">
        <v>9538</v>
      </c>
      <c r="M8441" s="23">
        <f>YEAR(Tabla2[[#This Row],[Fecha de creación]])</f>
        <v>2022</v>
      </c>
      <c r="N8441" s="23">
        <f>MONTH(Tabla2[[#This Row],[Fecha de creación]])</f>
        <v>5</v>
      </c>
    </row>
    <row r="8442" spans="1:14" x14ac:dyDescent="0.25">
      <c r="A8442" s="26">
        <v>44689.657754629632</v>
      </c>
      <c r="B8442" s="23" t="s">
        <v>0</v>
      </c>
      <c r="C8442" s="23" t="s">
        <v>10832</v>
      </c>
      <c r="D8442" s="23" t="s">
        <v>1344</v>
      </c>
      <c r="E8442" s="23" t="s">
        <v>1</v>
      </c>
      <c r="F8442" s="23" t="s">
        <v>7</v>
      </c>
      <c r="G8442" s="23" t="s">
        <v>1551</v>
      </c>
      <c r="H8442" s="2" t="s">
        <v>7726</v>
      </c>
      <c r="I8442" s="23" t="s">
        <v>9226</v>
      </c>
      <c r="J8442" s="23" t="s">
        <v>59</v>
      </c>
      <c r="K8442" s="23" t="s">
        <v>9712</v>
      </c>
      <c r="L8442" s="23" t="s">
        <v>9539</v>
      </c>
      <c r="M8442" s="23">
        <f>YEAR(Tabla2[[#This Row],[Fecha de creación]])</f>
        <v>2022</v>
      </c>
      <c r="N8442" s="23">
        <f>MONTH(Tabla2[[#This Row],[Fecha de creación]])</f>
        <v>5</v>
      </c>
    </row>
    <row r="8443" spans="1:14" x14ac:dyDescent="0.25">
      <c r="A8443" s="26">
        <v>44689.660624999997</v>
      </c>
      <c r="B8443" s="23" t="s">
        <v>0</v>
      </c>
      <c r="C8443" s="23" t="s">
        <v>10833</v>
      </c>
      <c r="D8443" s="23" t="s">
        <v>1344</v>
      </c>
      <c r="E8443" s="23" t="s">
        <v>1</v>
      </c>
      <c r="F8443" s="23" t="s">
        <v>7</v>
      </c>
      <c r="G8443" s="23" t="s">
        <v>1551</v>
      </c>
      <c r="H8443" s="2" t="s">
        <v>7726</v>
      </c>
      <c r="I8443" s="23" t="s">
        <v>9226</v>
      </c>
      <c r="J8443" s="23" t="s">
        <v>59</v>
      </c>
      <c r="K8443" s="23" t="s">
        <v>9712</v>
      </c>
      <c r="L8443" s="23" t="s">
        <v>9539</v>
      </c>
      <c r="M8443" s="23">
        <f>YEAR(Tabla2[[#This Row],[Fecha de creación]])</f>
        <v>2022</v>
      </c>
      <c r="N8443" s="23">
        <f>MONTH(Tabla2[[#This Row],[Fecha de creación]])</f>
        <v>5</v>
      </c>
    </row>
    <row r="8444" spans="1:14" x14ac:dyDescent="0.25">
      <c r="A8444" s="26">
        <v>44689.663032407407</v>
      </c>
      <c r="B8444" s="23" t="s">
        <v>19</v>
      </c>
      <c r="C8444" s="23" t="s">
        <v>10834</v>
      </c>
      <c r="D8444" s="23" t="s">
        <v>10835</v>
      </c>
      <c r="E8444" s="23" t="s">
        <v>1</v>
      </c>
      <c r="F8444" s="23" t="s">
        <v>7</v>
      </c>
      <c r="G8444" s="23" t="s">
        <v>3</v>
      </c>
      <c r="H8444" s="2" t="s">
        <v>7721</v>
      </c>
      <c r="I8444" s="23" t="s">
        <v>10079</v>
      </c>
      <c r="J8444" s="23"/>
      <c r="K8444" s="23" t="s">
        <v>9712</v>
      </c>
      <c r="L8444" s="23" t="s">
        <v>9538</v>
      </c>
      <c r="M8444" s="23">
        <f>YEAR(Tabla2[[#This Row],[Fecha de creación]])</f>
        <v>2022</v>
      </c>
      <c r="N8444" s="23">
        <f>MONTH(Tabla2[[#This Row],[Fecha de creación]])</f>
        <v>5</v>
      </c>
    </row>
    <row r="8445" spans="1:14" x14ac:dyDescent="0.25">
      <c r="A8445" s="26">
        <v>44689.664583333331</v>
      </c>
      <c r="B8445" s="23" t="s">
        <v>0</v>
      </c>
      <c r="C8445" s="23" t="s">
        <v>10836</v>
      </c>
      <c r="D8445" s="23" t="s">
        <v>1344</v>
      </c>
      <c r="E8445" s="23" t="s">
        <v>1</v>
      </c>
      <c r="F8445" s="23" t="s">
        <v>7</v>
      </c>
      <c r="G8445" s="23" t="s">
        <v>1551</v>
      </c>
      <c r="H8445" s="2" t="s">
        <v>7726</v>
      </c>
      <c r="I8445" s="23" t="s">
        <v>9226</v>
      </c>
      <c r="J8445" s="23" t="s">
        <v>59</v>
      </c>
      <c r="K8445" s="23" t="s">
        <v>9712</v>
      </c>
      <c r="L8445" s="23" t="s">
        <v>9539</v>
      </c>
      <c r="M8445" s="23">
        <f>YEAR(Tabla2[[#This Row],[Fecha de creación]])</f>
        <v>2022</v>
      </c>
      <c r="N8445" s="23">
        <f>MONTH(Tabla2[[#This Row],[Fecha de creación]])</f>
        <v>5</v>
      </c>
    </row>
    <row r="8446" spans="1:14" x14ac:dyDescent="0.25">
      <c r="A8446" s="26">
        <v>44689.668611111112</v>
      </c>
      <c r="B8446" s="23" t="s">
        <v>0</v>
      </c>
      <c r="C8446" s="23" t="s">
        <v>10837</v>
      </c>
      <c r="D8446" s="23" t="s">
        <v>1344</v>
      </c>
      <c r="E8446" s="23" t="s">
        <v>1</v>
      </c>
      <c r="F8446" s="23" t="s">
        <v>7</v>
      </c>
      <c r="G8446" s="23" t="s">
        <v>1551</v>
      </c>
      <c r="H8446" s="2" t="s">
        <v>7726</v>
      </c>
      <c r="I8446" s="23" t="s">
        <v>9226</v>
      </c>
      <c r="J8446" s="23" t="s">
        <v>59</v>
      </c>
      <c r="K8446" s="23" t="s">
        <v>9712</v>
      </c>
      <c r="L8446" s="23" t="s">
        <v>9539</v>
      </c>
      <c r="M8446" s="23">
        <f>YEAR(Tabla2[[#This Row],[Fecha de creación]])</f>
        <v>2022</v>
      </c>
      <c r="N8446" s="23">
        <f>MONTH(Tabla2[[#This Row],[Fecha de creación]])</f>
        <v>5</v>
      </c>
    </row>
    <row r="8447" spans="1:14" x14ac:dyDescent="0.25">
      <c r="A8447" s="26">
        <v>44689.673750000002</v>
      </c>
      <c r="B8447" s="23" t="s">
        <v>0</v>
      </c>
      <c r="C8447" s="23" t="s">
        <v>10838</v>
      </c>
      <c r="D8447" s="23" t="s">
        <v>382</v>
      </c>
      <c r="E8447" s="23" t="s">
        <v>1</v>
      </c>
      <c r="F8447" s="23" t="s">
        <v>7</v>
      </c>
      <c r="G8447" s="23" t="s">
        <v>975</v>
      </c>
      <c r="H8447" s="2" t="s">
        <v>7723</v>
      </c>
      <c r="I8447" s="23" t="s">
        <v>5999</v>
      </c>
      <c r="J8447" s="23" t="s">
        <v>59</v>
      </c>
      <c r="K8447" s="23" t="s">
        <v>9712</v>
      </c>
      <c r="L8447" s="23" t="s">
        <v>9538</v>
      </c>
      <c r="M8447" s="23">
        <f>YEAR(Tabla2[[#This Row],[Fecha de creación]])</f>
        <v>2022</v>
      </c>
      <c r="N8447" s="23">
        <f>MONTH(Tabla2[[#This Row],[Fecha de creación]])</f>
        <v>5</v>
      </c>
    </row>
    <row r="8448" spans="1:14" x14ac:dyDescent="0.25">
      <c r="A8448" s="26">
        <v>44689.67564814815</v>
      </c>
      <c r="B8448" s="23" t="s">
        <v>0</v>
      </c>
      <c r="C8448" s="23" t="s">
        <v>10839</v>
      </c>
      <c r="D8448" s="23" t="s">
        <v>1344</v>
      </c>
      <c r="E8448" s="23" t="s">
        <v>1</v>
      </c>
      <c r="F8448" s="23" t="s">
        <v>7</v>
      </c>
      <c r="G8448" s="23" t="s">
        <v>1551</v>
      </c>
      <c r="H8448" s="2" t="s">
        <v>7726</v>
      </c>
      <c r="I8448" s="23" t="s">
        <v>9226</v>
      </c>
      <c r="J8448" s="23"/>
      <c r="K8448" s="23" t="s">
        <v>9712</v>
      </c>
      <c r="L8448" s="23" t="s">
        <v>9539</v>
      </c>
      <c r="M8448" s="23">
        <f>YEAR(Tabla2[[#This Row],[Fecha de creación]])</f>
        <v>2022</v>
      </c>
      <c r="N8448" s="23">
        <f>MONTH(Tabla2[[#This Row],[Fecha de creación]])</f>
        <v>5</v>
      </c>
    </row>
    <row r="8449" spans="1:14" x14ac:dyDescent="0.25">
      <c r="A8449" s="26">
        <v>44689.678495370368</v>
      </c>
      <c r="B8449" s="23" t="s">
        <v>0</v>
      </c>
      <c r="C8449" s="23" t="s">
        <v>10840</v>
      </c>
      <c r="D8449" s="23" t="s">
        <v>1344</v>
      </c>
      <c r="E8449" s="23" t="s">
        <v>1</v>
      </c>
      <c r="F8449" s="23" t="s">
        <v>7</v>
      </c>
      <c r="G8449" s="23" t="s">
        <v>1551</v>
      </c>
      <c r="H8449" s="2" t="s">
        <v>7726</v>
      </c>
      <c r="I8449" s="23" t="s">
        <v>9226</v>
      </c>
      <c r="J8449" s="23" t="s">
        <v>59</v>
      </c>
      <c r="K8449" s="23" t="s">
        <v>9712</v>
      </c>
      <c r="L8449" s="23" t="s">
        <v>9539</v>
      </c>
      <c r="M8449" s="23">
        <f>YEAR(Tabla2[[#This Row],[Fecha de creación]])</f>
        <v>2022</v>
      </c>
      <c r="N8449" s="23">
        <f>MONTH(Tabla2[[#This Row],[Fecha de creación]])</f>
        <v>5</v>
      </c>
    </row>
    <row r="8450" spans="1:14" x14ac:dyDescent="0.25">
      <c r="A8450" s="26">
        <v>44689.680324074077</v>
      </c>
      <c r="B8450" s="23" t="s">
        <v>0</v>
      </c>
      <c r="C8450" s="23" t="s">
        <v>10841</v>
      </c>
      <c r="D8450" s="23" t="s">
        <v>1344</v>
      </c>
      <c r="E8450" s="23" t="s">
        <v>1</v>
      </c>
      <c r="F8450" s="23" t="s">
        <v>7</v>
      </c>
      <c r="G8450" s="23" t="s">
        <v>1551</v>
      </c>
      <c r="H8450" s="2" t="s">
        <v>7726</v>
      </c>
      <c r="I8450" s="23" t="s">
        <v>9226</v>
      </c>
      <c r="J8450" s="23" t="s">
        <v>59</v>
      </c>
      <c r="K8450" s="23" t="s">
        <v>9712</v>
      </c>
      <c r="L8450" s="23" t="s">
        <v>9539</v>
      </c>
      <c r="M8450" s="23">
        <f>YEAR(Tabla2[[#This Row],[Fecha de creación]])</f>
        <v>2022</v>
      </c>
      <c r="N8450" s="23">
        <f>MONTH(Tabla2[[#This Row],[Fecha de creación]])</f>
        <v>5</v>
      </c>
    </row>
    <row r="8451" spans="1:14" x14ac:dyDescent="0.25">
      <c r="A8451" s="26">
        <v>44689.68645833333</v>
      </c>
      <c r="B8451" s="23" t="s">
        <v>0</v>
      </c>
      <c r="C8451" s="23" t="s">
        <v>10842</v>
      </c>
      <c r="D8451" s="23" t="s">
        <v>223</v>
      </c>
      <c r="E8451" s="23" t="s">
        <v>1</v>
      </c>
      <c r="F8451" s="23" t="s">
        <v>7</v>
      </c>
      <c r="G8451" s="23" t="s">
        <v>1551</v>
      </c>
      <c r="H8451" s="2" t="s">
        <v>7725</v>
      </c>
      <c r="I8451" s="23" t="s">
        <v>9226</v>
      </c>
      <c r="J8451" s="23" t="s">
        <v>59</v>
      </c>
      <c r="K8451" s="23" t="s">
        <v>9712</v>
      </c>
      <c r="L8451" s="23" t="s">
        <v>9538</v>
      </c>
      <c r="M8451" s="23">
        <f>YEAR(Tabla2[[#This Row],[Fecha de creación]])</f>
        <v>2022</v>
      </c>
      <c r="N8451" s="23">
        <f>MONTH(Tabla2[[#This Row],[Fecha de creación]])</f>
        <v>5</v>
      </c>
    </row>
    <row r="8452" spans="1:14" x14ac:dyDescent="0.25">
      <c r="A8452" s="26">
        <v>44689.689120370371</v>
      </c>
      <c r="B8452" s="23" t="s">
        <v>19</v>
      </c>
      <c r="C8452" s="23" t="s">
        <v>10843</v>
      </c>
      <c r="D8452" s="23" t="s">
        <v>10844</v>
      </c>
      <c r="E8452" s="23" t="s">
        <v>1</v>
      </c>
      <c r="F8452" s="23" t="s">
        <v>7</v>
      </c>
      <c r="G8452" s="23" t="s">
        <v>975</v>
      </c>
      <c r="H8452" s="2" t="s">
        <v>8559</v>
      </c>
      <c r="I8452" s="23" t="s">
        <v>10079</v>
      </c>
      <c r="J8452" s="23"/>
      <c r="K8452" s="23" t="s">
        <v>9712</v>
      </c>
      <c r="L8452" s="23" t="s">
        <v>9538</v>
      </c>
      <c r="M8452" s="23">
        <f>YEAR(Tabla2[[#This Row],[Fecha de creación]])</f>
        <v>2022</v>
      </c>
      <c r="N8452" s="23">
        <f>MONTH(Tabla2[[#This Row],[Fecha de creación]])</f>
        <v>5</v>
      </c>
    </row>
    <row r="8453" spans="1:14" x14ac:dyDescent="0.25">
      <c r="A8453" s="26">
        <v>44689.7109837963</v>
      </c>
      <c r="B8453" s="23" t="s">
        <v>0</v>
      </c>
      <c r="C8453" s="23" t="s">
        <v>10845</v>
      </c>
      <c r="D8453" s="23" t="s">
        <v>21</v>
      </c>
      <c r="E8453" s="23" t="s">
        <v>1</v>
      </c>
      <c r="F8453" s="23" t="s">
        <v>7</v>
      </c>
      <c r="G8453" s="23" t="s">
        <v>975</v>
      </c>
      <c r="H8453" s="2" t="s">
        <v>7744</v>
      </c>
      <c r="I8453" s="23" t="s">
        <v>9483</v>
      </c>
      <c r="J8453" s="23" t="s">
        <v>59</v>
      </c>
      <c r="K8453" s="23" t="s">
        <v>9712</v>
      </c>
      <c r="L8453" s="23" t="s">
        <v>9538</v>
      </c>
      <c r="M8453" s="23">
        <f>YEAR(Tabla2[[#This Row],[Fecha de creación]])</f>
        <v>2022</v>
      </c>
      <c r="N8453" s="23">
        <f>MONTH(Tabla2[[#This Row],[Fecha de creación]])</f>
        <v>5</v>
      </c>
    </row>
    <row r="8454" spans="1:14" x14ac:dyDescent="0.25">
      <c r="A8454" s="26">
        <v>44689.71497685185</v>
      </c>
      <c r="B8454" s="23" t="s">
        <v>0</v>
      </c>
      <c r="C8454" s="23" t="s">
        <v>10846</v>
      </c>
      <c r="D8454" s="23" t="s">
        <v>30</v>
      </c>
      <c r="E8454" s="23" t="s">
        <v>1</v>
      </c>
      <c r="F8454" s="23" t="s">
        <v>7</v>
      </c>
      <c r="G8454" s="23" t="s">
        <v>975</v>
      </c>
      <c r="H8454" s="2" t="s">
        <v>8535</v>
      </c>
      <c r="I8454" s="23" t="s">
        <v>9483</v>
      </c>
      <c r="J8454" s="23" t="s">
        <v>59</v>
      </c>
      <c r="K8454" s="23" t="s">
        <v>9712</v>
      </c>
      <c r="L8454" s="23" t="s">
        <v>9538</v>
      </c>
      <c r="M8454" s="23">
        <f>YEAR(Tabla2[[#This Row],[Fecha de creación]])</f>
        <v>2022</v>
      </c>
      <c r="N8454" s="23">
        <f>MONTH(Tabla2[[#This Row],[Fecha de creación]])</f>
        <v>5</v>
      </c>
    </row>
    <row r="8455" spans="1:14" x14ac:dyDescent="0.25">
      <c r="A8455" s="26">
        <v>44689.716562499998</v>
      </c>
      <c r="B8455" s="23" t="s">
        <v>0</v>
      </c>
      <c r="C8455" s="23" t="s">
        <v>10847</v>
      </c>
      <c r="D8455" s="23" t="s">
        <v>10784</v>
      </c>
      <c r="E8455" s="23" t="s">
        <v>1</v>
      </c>
      <c r="F8455" s="23" t="s">
        <v>7</v>
      </c>
      <c r="G8455" s="23" t="s">
        <v>1551</v>
      </c>
      <c r="H8455" s="2" t="s">
        <v>7733</v>
      </c>
      <c r="I8455" s="23" t="s">
        <v>9226</v>
      </c>
      <c r="J8455" s="23" t="s">
        <v>59</v>
      </c>
      <c r="K8455" s="23" t="s">
        <v>9712</v>
      </c>
      <c r="L8455" s="23" t="s">
        <v>9539</v>
      </c>
      <c r="M8455" s="23">
        <f>YEAR(Tabla2[[#This Row],[Fecha de creación]])</f>
        <v>2022</v>
      </c>
      <c r="N8455" s="23">
        <f>MONTH(Tabla2[[#This Row],[Fecha de creación]])</f>
        <v>5</v>
      </c>
    </row>
    <row r="8456" spans="1:14" x14ac:dyDescent="0.25">
      <c r="A8456" s="26">
        <v>44689.720879629633</v>
      </c>
      <c r="B8456" s="23" t="s">
        <v>0</v>
      </c>
      <c r="C8456" s="23" t="s">
        <v>10848</v>
      </c>
      <c r="D8456" s="23" t="s">
        <v>1344</v>
      </c>
      <c r="E8456" s="23" t="s">
        <v>1</v>
      </c>
      <c r="F8456" s="23" t="s">
        <v>7</v>
      </c>
      <c r="G8456" s="23" t="s">
        <v>1551</v>
      </c>
      <c r="H8456" s="2" t="s">
        <v>7726</v>
      </c>
      <c r="I8456" s="23" t="s">
        <v>9226</v>
      </c>
      <c r="J8456" s="23"/>
      <c r="K8456" s="23" t="s">
        <v>9712</v>
      </c>
      <c r="L8456" s="23" t="s">
        <v>9539</v>
      </c>
      <c r="M8456" s="23">
        <f>YEAR(Tabla2[[#This Row],[Fecha de creación]])</f>
        <v>2022</v>
      </c>
      <c r="N8456" s="23">
        <f>MONTH(Tabla2[[#This Row],[Fecha de creación]])</f>
        <v>5</v>
      </c>
    </row>
    <row r="8457" spans="1:14" x14ac:dyDescent="0.25">
      <c r="A8457" s="26">
        <v>44689.722349537034</v>
      </c>
      <c r="B8457" s="23" t="s">
        <v>0</v>
      </c>
      <c r="C8457" s="23" t="s">
        <v>10849</v>
      </c>
      <c r="D8457" s="23" t="s">
        <v>9184</v>
      </c>
      <c r="E8457" s="23" t="s">
        <v>1</v>
      </c>
      <c r="F8457" s="23" t="s">
        <v>7</v>
      </c>
      <c r="G8457" s="23" t="s">
        <v>1551</v>
      </c>
      <c r="H8457" s="2" t="s">
        <v>7726</v>
      </c>
      <c r="I8457" s="23" t="s">
        <v>9226</v>
      </c>
      <c r="J8457" s="23" t="s">
        <v>59</v>
      </c>
      <c r="K8457" s="23" t="s">
        <v>9712</v>
      </c>
      <c r="L8457" s="23" t="s">
        <v>9539</v>
      </c>
      <c r="M8457" s="23">
        <f>YEAR(Tabla2[[#This Row],[Fecha de creación]])</f>
        <v>2022</v>
      </c>
      <c r="N8457" s="23">
        <f>MONTH(Tabla2[[#This Row],[Fecha de creación]])</f>
        <v>5</v>
      </c>
    </row>
    <row r="8458" spans="1:14" x14ac:dyDescent="0.25">
      <c r="A8458" s="26">
        <v>44689.72383101852</v>
      </c>
      <c r="B8458" s="23" t="s">
        <v>0</v>
      </c>
      <c r="C8458" s="23" t="s">
        <v>10850</v>
      </c>
      <c r="D8458" s="23" t="s">
        <v>9184</v>
      </c>
      <c r="E8458" s="23" t="s">
        <v>1</v>
      </c>
      <c r="F8458" s="23" t="s">
        <v>7</v>
      </c>
      <c r="G8458" s="23" t="s">
        <v>1551</v>
      </c>
      <c r="H8458" s="2" t="s">
        <v>7726</v>
      </c>
      <c r="I8458" s="23" t="s">
        <v>9226</v>
      </c>
      <c r="J8458" s="23" t="s">
        <v>59</v>
      </c>
      <c r="K8458" s="23" t="s">
        <v>9712</v>
      </c>
      <c r="L8458" s="23" t="s">
        <v>9539</v>
      </c>
      <c r="M8458" s="23">
        <f>YEAR(Tabla2[[#This Row],[Fecha de creación]])</f>
        <v>2022</v>
      </c>
      <c r="N8458" s="23">
        <f>MONTH(Tabla2[[#This Row],[Fecha de creación]])</f>
        <v>5</v>
      </c>
    </row>
    <row r="8459" spans="1:14" x14ac:dyDescent="0.25">
      <c r="A8459" s="26">
        <v>44689.734675925924</v>
      </c>
      <c r="B8459" s="23" t="s">
        <v>0</v>
      </c>
      <c r="C8459" s="23" t="s">
        <v>10851</v>
      </c>
      <c r="D8459" s="23" t="s">
        <v>9184</v>
      </c>
      <c r="E8459" s="23" t="s">
        <v>1</v>
      </c>
      <c r="F8459" s="23" t="s">
        <v>7</v>
      </c>
      <c r="G8459" s="23" t="s">
        <v>1551</v>
      </c>
      <c r="H8459" s="2" t="s">
        <v>7726</v>
      </c>
      <c r="I8459" s="23" t="s">
        <v>9226</v>
      </c>
      <c r="J8459" s="23" t="s">
        <v>59</v>
      </c>
      <c r="K8459" s="23" t="s">
        <v>9712</v>
      </c>
      <c r="L8459" s="23" t="s">
        <v>9539</v>
      </c>
      <c r="M8459" s="23">
        <f>YEAR(Tabla2[[#This Row],[Fecha de creación]])</f>
        <v>2022</v>
      </c>
      <c r="N8459" s="23">
        <f>MONTH(Tabla2[[#This Row],[Fecha de creación]])</f>
        <v>5</v>
      </c>
    </row>
    <row r="8460" spans="1:14" x14ac:dyDescent="0.25">
      <c r="A8460" s="26">
        <v>44689.735995370371</v>
      </c>
      <c r="B8460" s="23" t="s">
        <v>0</v>
      </c>
      <c r="C8460" s="23" t="s">
        <v>10852</v>
      </c>
      <c r="D8460" s="23" t="s">
        <v>9184</v>
      </c>
      <c r="E8460" s="23" t="s">
        <v>1</v>
      </c>
      <c r="F8460" s="23" t="s">
        <v>7</v>
      </c>
      <c r="G8460" s="23" t="s">
        <v>1551</v>
      </c>
      <c r="H8460" s="2" t="s">
        <v>7726</v>
      </c>
      <c r="I8460" s="23" t="s">
        <v>9226</v>
      </c>
      <c r="J8460" s="23" t="s">
        <v>59</v>
      </c>
      <c r="K8460" s="23" t="s">
        <v>9712</v>
      </c>
      <c r="L8460" s="23" t="s">
        <v>9539</v>
      </c>
      <c r="M8460" s="23">
        <f>YEAR(Tabla2[[#This Row],[Fecha de creación]])</f>
        <v>2022</v>
      </c>
      <c r="N8460" s="23">
        <f>MONTH(Tabla2[[#This Row],[Fecha de creación]])</f>
        <v>5</v>
      </c>
    </row>
    <row r="8461" spans="1:14" x14ac:dyDescent="0.25">
      <c r="A8461" s="26">
        <v>44689.73646990741</v>
      </c>
      <c r="B8461" s="23" t="s">
        <v>0</v>
      </c>
      <c r="C8461" s="23" t="s">
        <v>10853</v>
      </c>
      <c r="D8461" s="23" t="s">
        <v>6</v>
      </c>
      <c r="E8461" s="23" t="s">
        <v>1</v>
      </c>
      <c r="F8461" s="23" t="s">
        <v>7</v>
      </c>
      <c r="G8461" s="23" t="s">
        <v>3</v>
      </c>
      <c r="H8461" s="2" t="s">
        <v>7722</v>
      </c>
      <c r="I8461" s="23" t="s">
        <v>5999</v>
      </c>
      <c r="J8461" s="23"/>
      <c r="K8461" s="23" t="s">
        <v>9712</v>
      </c>
      <c r="L8461" s="23" t="s">
        <v>9539</v>
      </c>
      <c r="M8461" s="23">
        <f>YEAR(Tabla2[[#This Row],[Fecha de creación]])</f>
        <v>2022</v>
      </c>
      <c r="N8461" s="23">
        <f>MONTH(Tabla2[[#This Row],[Fecha de creación]])</f>
        <v>5</v>
      </c>
    </row>
    <row r="8462" spans="1:14" x14ac:dyDescent="0.25">
      <c r="A8462" s="26">
        <v>44690.368969907409</v>
      </c>
      <c r="B8462" s="23" t="s">
        <v>19</v>
      </c>
      <c r="C8462" s="23" t="s">
        <v>10854</v>
      </c>
      <c r="D8462" s="23" t="s">
        <v>10855</v>
      </c>
      <c r="E8462" s="23" t="s">
        <v>1</v>
      </c>
      <c r="F8462" s="23" t="s">
        <v>7</v>
      </c>
      <c r="G8462" s="23" t="s">
        <v>975</v>
      </c>
      <c r="H8462" s="2" t="s">
        <v>7722</v>
      </c>
      <c r="I8462" s="23" t="s">
        <v>10079</v>
      </c>
      <c r="J8462" s="23"/>
      <c r="K8462" s="23" t="s">
        <v>9712</v>
      </c>
      <c r="L8462" s="23" t="s">
        <v>9538</v>
      </c>
      <c r="M8462" s="23">
        <f>YEAR(Tabla2[[#This Row],[Fecha de creación]])</f>
        <v>2022</v>
      </c>
      <c r="N8462" s="23">
        <f>MONTH(Tabla2[[#This Row],[Fecha de creación]])</f>
        <v>5</v>
      </c>
    </row>
    <row r="8463" spans="1:14" x14ac:dyDescent="0.25">
      <c r="A8463" s="26">
        <v>44690.375347222223</v>
      </c>
      <c r="B8463" s="23" t="s">
        <v>189</v>
      </c>
      <c r="C8463" s="23" t="s">
        <v>10856</v>
      </c>
      <c r="D8463" s="23" t="s">
        <v>10857</v>
      </c>
      <c r="E8463" s="23" t="s">
        <v>1</v>
      </c>
      <c r="F8463" s="23" t="s">
        <v>2</v>
      </c>
      <c r="G8463" s="23" t="s">
        <v>1551</v>
      </c>
      <c r="H8463" s="2" t="s">
        <v>7723</v>
      </c>
      <c r="I8463" s="23" t="s">
        <v>1534</v>
      </c>
      <c r="J8463" s="23" t="s">
        <v>59</v>
      </c>
      <c r="K8463" s="23" t="s">
        <v>9712</v>
      </c>
      <c r="L8463" s="23" t="s">
        <v>9539</v>
      </c>
      <c r="M8463" s="23">
        <f>YEAR(Tabla2[[#This Row],[Fecha de creación]])</f>
        <v>2022</v>
      </c>
      <c r="N8463" s="23">
        <f>MONTH(Tabla2[[#This Row],[Fecha de creación]])</f>
        <v>5</v>
      </c>
    </row>
    <row r="8464" spans="1:14" x14ac:dyDescent="0.25">
      <c r="A8464" s="26">
        <v>44690.380613425928</v>
      </c>
      <c r="B8464" s="23" t="s">
        <v>19</v>
      </c>
      <c r="C8464" s="23" t="s">
        <v>10858</v>
      </c>
      <c r="D8464" s="23" t="s">
        <v>10859</v>
      </c>
      <c r="E8464" s="23" t="s">
        <v>1</v>
      </c>
      <c r="F8464" s="23" t="s">
        <v>7</v>
      </c>
      <c r="G8464" s="23" t="s">
        <v>3</v>
      </c>
      <c r="H8464" s="2" t="s">
        <v>7721</v>
      </c>
      <c r="I8464" s="23" t="s">
        <v>10079</v>
      </c>
      <c r="J8464" s="23"/>
      <c r="K8464" s="23" t="s">
        <v>9712</v>
      </c>
      <c r="L8464" s="23" t="s">
        <v>9539</v>
      </c>
      <c r="M8464" s="23">
        <f>YEAR(Tabla2[[#This Row],[Fecha de creación]])</f>
        <v>2022</v>
      </c>
      <c r="N8464" s="23">
        <f>MONTH(Tabla2[[#This Row],[Fecha de creación]])</f>
        <v>5</v>
      </c>
    </row>
    <row r="8465" spans="1:14" x14ac:dyDescent="0.25">
      <c r="A8465" s="26">
        <v>44690.38349537037</v>
      </c>
      <c r="B8465" s="23" t="s">
        <v>189</v>
      </c>
      <c r="C8465" s="23" t="s">
        <v>10860</v>
      </c>
      <c r="D8465" s="23" t="s">
        <v>10857</v>
      </c>
      <c r="E8465" s="23" t="s">
        <v>1</v>
      </c>
      <c r="F8465" s="23" t="s">
        <v>2</v>
      </c>
      <c r="G8465" s="23" t="s">
        <v>1551</v>
      </c>
      <c r="H8465" s="2" t="s">
        <v>7721</v>
      </c>
      <c r="I8465" s="23" t="s">
        <v>7205</v>
      </c>
      <c r="J8465" s="23" t="s">
        <v>59</v>
      </c>
      <c r="K8465" s="23" t="s">
        <v>9712</v>
      </c>
      <c r="L8465" s="23" t="s">
        <v>9539</v>
      </c>
      <c r="M8465" s="23">
        <f>YEAR(Tabla2[[#This Row],[Fecha de creación]])</f>
        <v>2022</v>
      </c>
      <c r="N8465" s="23">
        <f>MONTH(Tabla2[[#This Row],[Fecha de creación]])</f>
        <v>5</v>
      </c>
    </row>
    <row r="8466" spans="1:14" x14ac:dyDescent="0.25">
      <c r="A8466" s="26">
        <v>44690.393703703703</v>
      </c>
      <c r="B8466" s="23" t="s">
        <v>19</v>
      </c>
      <c r="C8466" s="23" t="s">
        <v>10861</v>
      </c>
      <c r="D8466" s="23" t="s">
        <v>10676</v>
      </c>
      <c r="E8466" s="23" t="s">
        <v>1</v>
      </c>
      <c r="F8466" s="23" t="s">
        <v>7</v>
      </c>
      <c r="G8466" s="23" t="s">
        <v>975</v>
      </c>
      <c r="H8466" s="2" t="s">
        <v>8559</v>
      </c>
      <c r="I8466" s="23" t="s">
        <v>10079</v>
      </c>
      <c r="J8466" s="23"/>
      <c r="K8466" s="23" t="s">
        <v>9712</v>
      </c>
      <c r="L8466" s="23" t="s">
        <v>9538</v>
      </c>
      <c r="M8466" s="23">
        <f>YEAR(Tabla2[[#This Row],[Fecha de creación]])</f>
        <v>2022</v>
      </c>
      <c r="N8466" s="23">
        <f>MONTH(Tabla2[[#This Row],[Fecha de creación]])</f>
        <v>5</v>
      </c>
    </row>
    <row r="8467" spans="1:14" x14ac:dyDescent="0.25">
      <c r="A8467" s="26">
        <v>44690.415636574071</v>
      </c>
      <c r="B8467" s="23" t="s">
        <v>19</v>
      </c>
      <c r="C8467" s="23" t="s">
        <v>10862</v>
      </c>
      <c r="D8467" s="23" t="s">
        <v>10863</v>
      </c>
      <c r="E8467" s="23" t="s">
        <v>1</v>
      </c>
      <c r="F8467" s="23" t="s">
        <v>7</v>
      </c>
      <c r="G8467" s="23" t="s">
        <v>975</v>
      </c>
      <c r="H8467" s="2" t="s">
        <v>8535</v>
      </c>
      <c r="I8467" s="23" t="s">
        <v>10079</v>
      </c>
      <c r="J8467" s="23"/>
      <c r="K8467" s="23" t="s">
        <v>9712</v>
      </c>
      <c r="L8467" s="23" t="s">
        <v>9538</v>
      </c>
      <c r="M8467" s="23">
        <f>YEAR(Tabla2[[#This Row],[Fecha de creación]])</f>
        <v>2022</v>
      </c>
      <c r="N8467" s="23">
        <f>MONTH(Tabla2[[#This Row],[Fecha de creación]])</f>
        <v>5</v>
      </c>
    </row>
    <row r="8468" spans="1:14" x14ac:dyDescent="0.25">
      <c r="A8468" s="26">
        <v>44690.451273148145</v>
      </c>
      <c r="B8468" s="23" t="s">
        <v>19</v>
      </c>
      <c r="C8468" s="23" t="s">
        <v>10864</v>
      </c>
      <c r="D8468" s="23" t="s">
        <v>10865</v>
      </c>
      <c r="E8468" s="23" t="s">
        <v>1</v>
      </c>
      <c r="F8468" s="23" t="s">
        <v>7</v>
      </c>
      <c r="G8468" s="23" t="s">
        <v>975</v>
      </c>
      <c r="H8468" s="2" t="s">
        <v>8535</v>
      </c>
      <c r="I8468" s="23" t="s">
        <v>10079</v>
      </c>
      <c r="J8468" s="23"/>
      <c r="K8468" s="23" t="s">
        <v>9712</v>
      </c>
      <c r="L8468" s="23" t="s">
        <v>9538</v>
      </c>
      <c r="M8468" s="23">
        <f>YEAR(Tabla2[[#This Row],[Fecha de creación]])</f>
        <v>2022</v>
      </c>
      <c r="N8468" s="23">
        <f>MONTH(Tabla2[[#This Row],[Fecha de creación]])</f>
        <v>5</v>
      </c>
    </row>
    <row r="8469" spans="1:14" x14ac:dyDescent="0.25">
      <c r="A8469" s="26">
        <v>44690.472858796296</v>
      </c>
      <c r="B8469" s="23" t="s">
        <v>19</v>
      </c>
      <c r="C8469" s="23" t="s">
        <v>10866</v>
      </c>
      <c r="D8469" s="23" t="s">
        <v>10867</v>
      </c>
      <c r="E8469" s="23" t="s">
        <v>1</v>
      </c>
      <c r="F8469" s="23" t="s">
        <v>7</v>
      </c>
      <c r="G8469" s="23" t="s">
        <v>975</v>
      </c>
      <c r="H8469" s="2" t="s">
        <v>8535</v>
      </c>
      <c r="I8469" s="23" t="s">
        <v>10079</v>
      </c>
      <c r="J8469" s="23"/>
      <c r="K8469" s="23" t="s">
        <v>9712</v>
      </c>
      <c r="L8469" s="23" t="s">
        <v>9538</v>
      </c>
      <c r="M8469" s="23">
        <f>YEAR(Tabla2[[#This Row],[Fecha de creación]])</f>
        <v>2022</v>
      </c>
      <c r="N8469" s="23">
        <f>MONTH(Tabla2[[#This Row],[Fecha de creación]])</f>
        <v>5</v>
      </c>
    </row>
    <row r="8470" spans="1:14" x14ac:dyDescent="0.25">
      <c r="A8470" s="26">
        <v>44690.473599537036</v>
      </c>
      <c r="B8470" s="23" t="s">
        <v>56</v>
      </c>
      <c r="C8470" s="23" t="s">
        <v>10868</v>
      </c>
      <c r="D8470" s="23" t="s">
        <v>10869</v>
      </c>
      <c r="E8470" s="23" t="s">
        <v>1</v>
      </c>
      <c r="F8470" s="23" t="s">
        <v>2</v>
      </c>
      <c r="G8470" s="23" t="s">
        <v>3</v>
      </c>
      <c r="H8470" s="2" t="s">
        <v>8099</v>
      </c>
      <c r="I8470" s="23" t="s">
        <v>7342</v>
      </c>
      <c r="J8470" s="23" t="s">
        <v>59</v>
      </c>
      <c r="K8470" s="23" t="s">
        <v>9712</v>
      </c>
      <c r="L8470" s="23" t="s">
        <v>9539</v>
      </c>
      <c r="M8470" s="23">
        <f>YEAR(Tabla2[[#This Row],[Fecha de creación]])</f>
        <v>2022</v>
      </c>
      <c r="N8470" s="23">
        <f>MONTH(Tabla2[[#This Row],[Fecha de creación]])</f>
        <v>5</v>
      </c>
    </row>
    <row r="8471" spans="1:14" x14ac:dyDescent="0.25">
      <c r="A8471" s="26">
        <v>44690.476979166669</v>
      </c>
      <c r="B8471" s="23" t="s">
        <v>0</v>
      </c>
      <c r="C8471" s="23" t="s">
        <v>10870</v>
      </c>
      <c r="D8471" s="23" t="s">
        <v>6</v>
      </c>
      <c r="E8471" s="23" t="s">
        <v>1</v>
      </c>
      <c r="F8471" s="23" t="s">
        <v>7</v>
      </c>
      <c r="G8471" s="23" t="s">
        <v>975</v>
      </c>
      <c r="H8471" s="2" t="s">
        <v>7722</v>
      </c>
      <c r="I8471" s="23" t="s">
        <v>9483</v>
      </c>
      <c r="J8471" s="23" t="s">
        <v>59</v>
      </c>
      <c r="K8471" s="23" t="s">
        <v>9712</v>
      </c>
      <c r="L8471" s="23" t="s">
        <v>9538</v>
      </c>
      <c r="M8471" s="23">
        <f>YEAR(Tabla2[[#This Row],[Fecha de creación]])</f>
        <v>2022</v>
      </c>
      <c r="N8471" s="23">
        <f>MONTH(Tabla2[[#This Row],[Fecha de creación]])</f>
        <v>5</v>
      </c>
    </row>
    <row r="8472" spans="1:14" x14ac:dyDescent="0.25">
      <c r="A8472" s="26">
        <v>44690.485011574077</v>
      </c>
      <c r="B8472" s="23" t="s">
        <v>56</v>
      </c>
      <c r="C8472" s="23" t="s">
        <v>10871</v>
      </c>
      <c r="D8472" s="23" t="s">
        <v>4281</v>
      </c>
      <c r="E8472" s="23" t="s">
        <v>1</v>
      </c>
      <c r="F8472" s="23" t="s">
        <v>7</v>
      </c>
      <c r="G8472" s="23" t="s">
        <v>975</v>
      </c>
      <c r="H8472" s="2" t="s">
        <v>7722</v>
      </c>
      <c r="I8472" s="23" t="s">
        <v>7342</v>
      </c>
      <c r="J8472" s="23" t="s">
        <v>59</v>
      </c>
      <c r="K8472" s="23" t="s">
        <v>9712</v>
      </c>
      <c r="L8472" s="23" t="s">
        <v>9538</v>
      </c>
      <c r="M8472" s="23">
        <f>YEAR(Tabla2[[#This Row],[Fecha de creación]])</f>
        <v>2022</v>
      </c>
      <c r="N8472" s="23">
        <f>MONTH(Tabla2[[#This Row],[Fecha de creación]])</f>
        <v>5</v>
      </c>
    </row>
    <row r="8473" spans="1:14" x14ac:dyDescent="0.25">
      <c r="A8473" s="26">
        <v>44690.491909722223</v>
      </c>
      <c r="B8473" s="23" t="s">
        <v>19</v>
      </c>
      <c r="C8473" s="23" t="s">
        <v>10872</v>
      </c>
      <c r="D8473" s="23" t="s">
        <v>10873</v>
      </c>
      <c r="E8473" s="23" t="s">
        <v>1</v>
      </c>
      <c r="F8473" s="23" t="s">
        <v>7</v>
      </c>
      <c r="G8473" s="23" t="s">
        <v>975</v>
      </c>
      <c r="H8473" s="2" t="s">
        <v>8559</v>
      </c>
      <c r="I8473" s="23" t="s">
        <v>10079</v>
      </c>
      <c r="J8473" s="23"/>
      <c r="K8473" s="23" t="s">
        <v>9712</v>
      </c>
      <c r="L8473" s="23" t="s">
        <v>9538</v>
      </c>
      <c r="M8473" s="23">
        <f>YEAR(Tabla2[[#This Row],[Fecha de creación]])</f>
        <v>2022</v>
      </c>
      <c r="N8473" s="23">
        <f>MONTH(Tabla2[[#This Row],[Fecha de creación]])</f>
        <v>5</v>
      </c>
    </row>
    <row r="8474" spans="1:14" x14ac:dyDescent="0.25">
      <c r="A8474" s="26">
        <v>44690.509155092594</v>
      </c>
      <c r="B8474" s="23" t="s">
        <v>0</v>
      </c>
      <c r="C8474" s="23" t="s">
        <v>10874</v>
      </c>
      <c r="D8474" s="23" t="s">
        <v>7157</v>
      </c>
      <c r="E8474" s="23" t="s">
        <v>1</v>
      </c>
      <c r="F8474" s="23" t="s">
        <v>7</v>
      </c>
      <c r="G8474" s="23" t="s">
        <v>3</v>
      </c>
      <c r="H8474" s="2" t="s">
        <v>7721</v>
      </c>
      <c r="I8474" s="23" t="s">
        <v>5999</v>
      </c>
      <c r="J8474" s="23" t="s">
        <v>59</v>
      </c>
      <c r="K8474" s="23" t="s">
        <v>9536</v>
      </c>
      <c r="L8474" s="23" t="s">
        <v>9539</v>
      </c>
      <c r="M8474" s="23">
        <f>YEAR(Tabla2[[#This Row],[Fecha de creación]])</f>
        <v>2022</v>
      </c>
      <c r="N8474" s="23">
        <f>MONTH(Tabla2[[#This Row],[Fecha de creación]])</f>
        <v>5</v>
      </c>
    </row>
    <row r="8475" spans="1:14" x14ac:dyDescent="0.25">
      <c r="A8475" s="26">
        <v>44690.51048611111</v>
      </c>
      <c r="B8475" s="23" t="s">
        <v>19</v>
      </c>
      <c r="C8475" s="23" t="s">
        <v>10875</v>
      </c>
      <c r="D8475" s="23" t="s">
        <v>10876</v>
      </c>
      <c r="E8475" s="23" t="s">
        <v>1</v>
      </c>
      <c r="F8475" s="23" t="s">
        <v>7</v>
      </c>
      <c r="G8475" s="23" t="s">
        <v>975</v>
      </c>
      <c r="H8475" s="2" t="s">
        <v>8535</v>
      </c>
      <c r="I8475" s="23" t="s">
        <v>10079</v>
      </c>
      <c r="J8475" s="23"/>
      <c r="K8475" s="23" t="s">
        <v>9712</v>
      </c>
      <c r="L8475" s="23" t="s">
        <v>9538</v>
      </c>
      <c r="M8475" s="23">
        <f>YEAR(Tabla2[[#This Row],[Fecha de creación]])</f>
        <v>2022</v>
      </c>
      <c r="N8475" s="23">
        <f>MONTH(Tabla2[[#This Row],[Fecha de creación]])</f>
        <v>5</v>
      </c>
    </row>
    <row r="8476" spans="1:14" x14ac:dyDescent="0.25">
      <c r="A8476" s="26">
        <v>44690.528611111113</v>
      </c>
      <c r="B8476" s="23" t="s">
        <v>189</v>
      </c>
      <c r="C8476" s="23" t="s">
        <v>10877</v>
      </c>
      <c r="D8476" s="23" t="s">
        <v>10878</v>
      </c>
      <c r="E8476" s="23" t="s">
        <v>1</v>
      </c>
      <c r="F8476" s="23" t="s">
        <v>22</v>
      </c>
      <c r="G8476" s="23" t="s">
        <v>975</v>
      </c>
      <c r="H8476" s="2" t="s">
        <v>7743</v>
      </c>
      <c r="I8476" s="23" t="s">
        <v>4486</v>
      </c>
      <c r="J8476" s="23" t="s">
        <v>59</v>
      </c>
      <c r="K8476" s="23" t="s">
        <v>9712</v>
      </c>
      <c r="L8476" s="23" t="s">
        <v>9538</v>
      </c>
      <c r="M8476" s="23">
        <f>YEAR(Tabla2[[#This Row],[Fecha de creación]])</f>
        <v>2022</v>
      </c>
      <c r="N8476" s="23">
        <f>MONTH(Tabla2[[#This Row],[Fecha de creación]])</f>
        <v>5</v>
      </c>
    </row>
    <row r="8477" spans="1:14" x14ac:dyDescent="0.25">
      <c r="A8477" s="26">
        <v>44690.531736111108</v>
      </c>
      <c r="B8477" s="23" t="s">
        <v>189</v>
      </c>
      <c r="C8477" s="23" t="s">
        <v>10879</v>
      </c>
      <c r="D8477" s="23" t="s">
        <v>10880</v>
      </c>
      <c r="E8477" s="23" t="s">
        <v>1</v>
      </c>
      <c r="F8477" s="23" t="s">
        <v>2</v>
      </c>
      <c r="G8477" s="23" t="s">
        <v>1551</v>
      </c>
      <c r="H8477" s="2" t="s">
        <v>7737</v>
      </c>
      <c r="I8477" s="23" t="s">
        <v>7205</v>
      </c>
      <c r="J8477" s="23" t="s">
        <v>59</v>
      </c>
      <c r="K8477" s="23" t="s">
        <v>9712</v>
      </c>
      <c r="L8477" s="23" t="s">
        <v>9539</v>
      </c>
      <c r="M8477" s="23">
        <f>YEAR(Tabla2[[#This Row],[Fecha de creación]])</f>
        <v>2022</v>
      </c>
      <c r="N8477" s="23">
        <f>MONTH(Tabla2[[#This Row],[Fecha de creación]])</f>
        <v>5</v>
      </c>
    </row>
    <row r="8478" spans="1:14" x14ac:dyDescent="0.25">
      <c r="A8478" s="26">
        <v>44690.562708333331</v>
      </c>
      <c r="B8478" s="23" t="s">
        <v>19</v>
      </c>
      <c r="C8478" s="23" t="s">
        <v>10881</v>
      </c>
      <c r="D8478" s="23" t="s">
        <v>10882</v>
      </c>
      <c r="E8478" s="23" t="s">
        <v>1</v>
      </c>
      <c r="F8478" s="23" t="s">
        <v>7</v>
      </c>
      <c r="G8478" s="23" t="s">
        <v>975</v>
      </c>
      <c r="H8478" s="2" t="s">
        <v>8559</v>
      </c>
      <c r="I8478" s="23" t="s">
        <v>10079</v>
      </c>
      <c r="J8478" s="23"/>
      <c r="K8478" s="23" t="s">
        <v>9712</v>
      </c>
      <c r="L8478" s="23" t="s">
        <v>9538</v>
      </c>
      <c r="M8478" s="23">
        <f>YEAR(Tabla2[[#This Row],[Fecha de creación]])</f>
        <v>2022</v>
      </c>
      <c r="N8478" s="23">
        <f>MONTH(Tabla2[[#This Row],[Fecha de creación]])</f>
        <v>5</v>
      </c>
    </row>
    <row r="8479" spans="1:14" x14ac:dyDescent="0.25">
      <c r="A8479" s="26">
        <v>44690.570821759262</v>
      </c>
      <c r="B8479" s="23" t="s">
        <v>0</v>
      </c>
      <c r="C8479" s="23" t="s">
        <v>10883</v>
      </c>
      <c r="D8479" s="23" t="s">
        <v>172</v>
      </c>
      <c r="E8479" s="23" t="s">
        <v>1</v>
      </c>
      <c r="F8479" s="23" t="s">
        <v>2</v>
      </c>
      <c r="G8479" s="23" t="s">
        <v>1551</v>
      </c>
      <c r="H8479" s="2" t="s">
        <v>7741</v>
      </c>
      <c r="I8479" s="23" t="s">
        <v>9226</v>
      </c>
      <c r="J8479" s="23" t="s">
        <v>59</v>
      </c>
      <c r="K8479" s="23" t="s">
        <v>9712</v>
      </c>
      <c r="L8479" s="23" t="s">
        <v>9538</v>
      </c>
      <c r="M8479" s="23">
        <f>YEAR(Tabla2[[#This Row],[Fecha de creación]])</f>
        <v>2022</v>
      </c>
      <c r="N8479" s="23">
        <f>MONTH(Tabla2[[#This Row],[Fecha de creación]])</f>
        <v>5</v>
      </c>
    </row>
    <row r="8480" spans="1:14" x14ac:dyDescent="0.25">
      <c r="A8480" s="26">
        <v>44690.592048611114</v>
      </c>
      <c r="B8480" s="23" t="s">
        <v>19</v>
      </c>
      <c r="C8480" s="23" t="s">
        <v>10884</v>
      </c>
      <c r="D8480" s="23" t="s">
        <v>10885</v>
      </c>
      <c r="E8480" s="23" t="s">
        <v>1</v>
      </c>
      <c r="F8480" s="23" t="s">
        <v>7</v>
      </c>
      <c r="G8480" s="23" t="s">
        <v>3</v>
      </c>
      <c r="H8480" s="2" t="s">
        <v>7721</v>
      </c>
      <c r="I8480" s="23" t="s">
        <v>10079</v>
      </c>
      <c r="J8480" s="23"/>
      <c r="K8480" s="23" t="s">
        <v>9712</v>
      </c>
      <c r="L8480" s="23" t="s">
        <v>9539</v>
      </c>
      <c r="M8480" s="23">
        <f>YEAR(Tabla2[[#This Row],[Fecha de creación]])</f>
        <v>2022</v>
      </c>
      <c r="N8480" s="23">
        <f>MONTH(Tabla2[[#This Row],[Fecha de creación]])</f>
        <v>5</v>
      </c>
    </row>
    <row r="8481" spans="1:14" x14ac:dyDescent="0.25">
      <c r="A8481" s="26">
        <v>44690.606111111112</v>
      </c>
      <c r="B8481" s="23" t="s">
        <v>19</v>
      </c>
      <c r="C8481" s="23" t="s">
        <v>10886</v>
      </c>
      <c r="D8481" s="23" t="s">
        <v>10887</v>
      </c>
      <c r="E8481" s="23" t="s">
        <v>1</v>
      </c>
      <c r="F8481" s="23" t="s">
        <v>7</v>
      </c>
      <c r="G8481" s="23" t="s">
        <v>3</v>
      </c>
      <c r="H8481" s="2" t="s">
        <v>7721</v>
      </c>
      <c r="I8481" s="23" t="s">
        <v>10079</v>
      </c>
      <c r="J8481" s="23"/>
      <c r="K8481" s="23" t="s">
        <v>9712</v>
      </c>
      <c r="L8481" s="23" t="s">
        <v>9539</v>
      </c>
      <c r="M8481" s="23">
        <f>YEAR(Tabla2[[#This Row],[Fecha de creación]])</f>
        <v>2022</v>
      </c>
      <c r="N8481" s="23">
        <f>MONTH(Tabla2[[#This Row],[Fecha de creación]])</f>
        <v>5</v>
      </c>
    </row>
    <row r="8482" spans="1:14" x14ac:dyDescent="0.25">
      <c r="A8482" s="26">
        <v>44690.628020833334</v>
      </c>
      <c r="B8482" s="23" t="s">
        <v>19</v>
      </c>
      <c r="C8482" s="23" t="s">
        <v>10888</v>
      </c>
      <c r="D8482" s="23" t="s">
        <v>10889</v>
      </c>
      <c r="E8482" s="23" t="s">
        <v>1</v>
      </c>
      <c r="F8482" s="23" t="s">
        <v>7</v>
      </c>
      <c r="G8482" s="23" t="s">
        <v>975</v>
      </c>
      <c r="H8482" s="2" t="s">
        <v>8535</v>
      </c>
      <c r="I8482" s="23" t="s">
        <v>10079</v>
      </c>
      <c r="J8482" s="23"/>
      <c r="K8482" s="23" t="s">
        <v>9712</v>
      </c>
      <c r="L8482" s="23" t="s">
        <v>9538</v>
      </c>
      <c r="M8482" s="23">
        <f>YEAR(Tabla2[[#This Row],[Fecha de creación]])</f>
        <v>2022</v>
      </c>
      <c r="N8482" s="23">
        <f>MONTH(Tabla2[[#This Row],[Fecha de creación]])</f>
        <v>5</v>
      </c>
    </row>
    <row r="8483" spans="1:14" x14ac:dyDescent="0.25">
      <c r="A8483" s="26">
        <v>44690.657500000001</v>
      </c>
      <c r="B8483" s="23" t="s">
        <v>19</v>
      </c>
      <c r="C8483" s="23" t="s">
        <v>10890</v>
      </c>
      <c r="D8483" s="23" t="s">
        <v>10891</v>
      </c>
      <c r="E8483" s="23" t="s">
        <v>1</v>
      </c>
      <c r="F8483" s="23" t="s">
        <v>7</v>
      </c>
      <c r="G8483" s="23" t="s">
        <v>3</v>
      </c>
      <c r="H8483" s="2" t="s">
        <v>7721</v>
      </c>
      <c r="I8483" s="23" t="s">
        <v>10079</v>
      </c>
      <c r="J8483" s="23"/>
      <c r="K8483" s="23" t="s">
        <v>9712</v>
      </c>
      <c r="L8483" s="23" t="s">
        <v>9539</v>
      </c>
      <c r="M8483" s="23">
        <f>YEAR(Tabla2[[#This Row],[Fecha de creación]])</f>
        <v>2022</v>
      </c>
      <c r="N8483" s="23">
        <f>MONTH(Tabla2[[#This Row],[Fecha de creación]])</f>
        <v>5</v>
      </c>
    </row>
    <row r="8484" spans="1:14" x14ac:dyDescent="0.25">
      <c r="A8484" s="26">
        <v>44690.658101851855</v>
      </c>
      <c r="B8484" s="23" t="s">
        <v>56</v>
      </c>
      <c r="C8484" s="23" t="s">
        <v>10892</v>
      </c>
      <c r="D8484" s="23" t="s">
        <v>382</v>
      </c>
      <c r="E8484" s="23" t="s">
        <v>1</v>
      </c>
      <c r="F8484" s="23" t="s">
        <v>7</v>
      </c>
      <c r="G8484" s="23" t="s">
        <v>975</v>
      </c>
      <c r="H8484" s="2" t="s">
        <v>7723</v>
      </c>
      <c r="I8484" s="23" t="s">
        <v>7342</v>
      </c>
      <c r="J8484" s="23" t="s">
        <v>958</v>
      </c>
      <c r="K8484" s="23" t="s">
        <v>9712</v>
      </c>
      <c r="L8484" s="23" t="s">
        <v>9538</v>
      </c>
      <c r="M8484" s="23">
        <f>YEAR(Tabla2[[#This Row],[Fecha de creación]])</f>
        <v>2022</v>
      </c>
      <c r="N8484" s="23">
        <f>MONTH(Tabla2[[#This Row],[Fecha de creación]])</f>
        <v>5</v>
      </c>
    </row>
    <row r="8485" spans="1:14" x14ac:dyDescent="0.25">
      <c r="A8485" s="26">
        <v>44690.665798611109</v>
      </c>
      <c r="B8485" s="23" t="s">
        <v>0</v>
      </c>
      <c r="C8485" s="23" t="s">
        <v>10893</v>
      </c>
      <c r="D8485" s="23" t="s">
        <v>982</v>
      </c>
      <c r="E8485" s="23" t="s">
        <v>1</v>
      </c>
      <c r="F8485" s="23" t="s">
        <v>7</v>
      </c>
      <c r="G8485" s="23" t="s">
        <v>1551</v>
      </c>
      <c r="H8485" s="2" t="s">
        <v>7726</v>
      </c>
      <c r="I8485" s="23" t="s">
        <v>9226</v>
      </c>
      <c r="J8485" s="23" t="s">
        <v>59</v>
      </c>
      <c r="K8485" s="23" t="s">
        <v>9712</v>
      </c>
      <c r="L8485" s="23" t="s">
        <v>9539</v>
      </c>
      <c r="M8485" s="23">
        <f>YEAR(Tabla2[[#This Row],[Fecha de creación]])</f>
        <v>2022</v>
      </c>
      <c r="N8485" s="23">
        <f>MONTH(Tabla2[[#This Row],[Fecha de creación]])</f>
        <v>5</v>
      </c>
    </row>
    <row r="8486" spans="1:14" x14ac:dyDescent="0.25">
      <c r="A8486" s="26">
        <v>44690.668842592589</v>
      </c>
      <c r="B8486" s="23" t="s">
        <v>0</v>
      </c>
      <c r="C8486" s="23" t="s">
        <v>10894</v>
      </c>
      <c r="D8486" s="23" t="s">
        <v>10374</v>
      </c>
      <c r="E8486" s="23" t="s">
        <v>1</v>
      </c>
      <c r="F8486" s="23" t="s">
        <v>7</v>
      </c>
      <c r="G8486" s="23" t="s">
        <v>975</v>
      </c>
      <c r="H8486" s="2" t="s">
        <v>7722</v>
      </c>
      <c r="I8486" s="23" t="s">
        <v>7680</v>
      </c>
      <c r="J8486" s="23" t="s">
        <v>59</v>
      </c>
      <c r="K8486" s="23" t="s">
        <v>9712</v>
      </c>
      <c r="L8486" s="23" t="s">
        <v>9538</v>
      </c>
      <c r="M8486" s="23">
        <f>YEAR(Tabla2[[#This Row],[Fecha de creación]])</f>
        <v>2022</v>
      </c>
      <c r="N8486" s="23">
        <f>MONTH(Tabla2[[#This Row],[Fecha de creación]])</f>
        <v>5</v>
      </c>
    </row>
    <row r="8487" spans="1:14" x14ac:dyDescent="0.25">
      <c r="A8487" s="26">
        <v>44690.671736111108</v>
      </c>
      <c r="B8487" s="23" t="s">
        <v>0</v>
      </c>
      <c r="C8487" s="23" t="s">
        <v>10895</v>
      </c>
      <c r="D8487" s="23" t="s">
        <v>982</v>
      </c>
      <c r="E8487" s="23" t="s">
        <v>1</v>
      </c>
      <c r="F8487" s="23" t="s">
        <v>22</v>
      </c>
      <c r="G8487" s="23" t="s">
        <v>975</v>
      </c>
      <c r="H8487" s="2" t="s">
        <v>8893</v>
      </c>
      <c r="I8487" s="23" t="s">
        <v>7680</v>
      </c>
      <c r="J8487" s="23" t="s">
        <v>59</v>
      </c>
      <c r="K8487" s="23" t="s">
        <v>9712</v>
      </c>
      <c r="L8487" s="23" t="s">
        <v>9538</v>
      </c>
      <c r="M8487" s="23">
        <f>YEAR(Tabla2[[#This Row],[Fecha de creación]])</f>
        <v>2022</v>
      </c>
      <c r="N8487" s="23">
        <f>MONTH(Tabla2[[#This Row],[Fecha de creación]])</f>
        <v>5</v>
      </c>
    </row>
    <row r="8488" spans="1:14" x14ac:dyDescent="0.25">
      <c r="A8488" s="26">
        <v>44690.682511574072</v>
      </c>
      <c r="B8488" s="23" t="s">
        <v>19</v>
      </c>
      <c r="C8488" s="23" t="s">
        <v>10896</v>
      </c>
      <c r="D8488" s="23" t="s">
        <v>10897</v>
      </c>
      <c r="E8488" s="23" t="s">
        <v>1</v>
      </c>
      <c r="F8488" s="23" t="s">
        <v>7</v>
      </c>
      <c r="G8488" s="23" t="s">
        <v>975</v>
      </c>
      <c r="H8488" s="2" t="s">
        <v>8559</v>
      </c>
      <c r="I8488" s="23" t="s">
        <v>10079</v>
      </c>
      <c r="J8488" s="23"/>
      <c r="K8488" s="23" t="s">
        <v>9712</v>
      </c>
      <c r="L8488" s="23" t="s">
        <v>9538</v>
      </c>
      <c r="M8488" s="23">
        <f>YEAR(Tabla2[[#This Row],[Fecha de creación]])</f>
        <v>2022</v>
      </c>
      <c r="N8488" s="23">
        <f>MONTH(Tabla2[[#This Row],[Fecha de creación]])</f>
        <v>5</v>
      </c>
    </row>
    <row r="8489" spans="1:14" x14ac:dyDescent="0.25">
      <c r="A8489" s="26">
        <v>44690.721585648149</v>
      </c>
      <c r="B8489" s="23" t="s">
        <v>0</v>
      </c>
      <c r="C8489" s="23" t="s">
        <v>10898</v>
      </c>
      <c r="D8489" s="23" t="s">
        <v>10281</v>
      </c>
      <c r="E8489" s="23" t="s">
        <v>1</v>
      </c>
      <c r="F8489" s="23" t="s">
        <v>7</v>
      </c>
      <c r="G8489" s="23" t="s">
        <v>1551</v>
      </c>
      <c r="H8489" s="2" t="s">
        <v>7726</v>
      </c>
      <c r="I8489" s="23" t="s">
        <v>9226</v>
      </c>
      <c r="J8489" s="23" t="s">
        <v>59</v>
      </c>
      <c r="K8489" s="23" t="s">
        <v>9712</v>
      </c>
      <c r="L8489" s="23" t="s">
        <v>9539</v>
      </c>
      <c r="M8489" s="23">
        <f>YEAR(Tabla2[[#This Row],[Fecha de creación]])</f>
        <v>2022</v>
      </c>
      <c r="N8489" s="23">
        <f>MONTH(Tabla2[[#This Row],[Fecha de creación]])</f>
        <v>5</v>
      </c>
    </row>
    <row r="8490" spans="1:14" x14ac:dyDescent="0.25">
      <c r="A8490" s="26">
        <v>44690.725613425922</v>
      </c>
      <c r="B8490" s="23" t="s">
        <v>0</v>
      </c>
      <c r="C8490" s="23" t="s">
        <v>10899</v>
      </c>
      <c r="D8490" s="23" t="s">
        <v>10281</v>
      </c>
      <c r="E8490" s="23" t="s">
        <v>1</v>
      </c>
      <c r="F8490" s="23" t="s">
        <v>7</v>
      </c>
      <c r="G8490" s="23" t="s">
        <v>1551</v>
      </c>
      <c r="H8490" s="2" t="s">
        <v>7726</v>
      </c>
      <c r="I8490" s="23" t="s">
        <v>9226</v>
      </c>
      <c r="J8490" s="23" t="s">
        <v>59</v>
      </c>
      <c r="K8490" s="23" t="s">
        <v>9712</v>
      </c>
      <c r="L8490" s="23" t="s">
        <v>9539</v>
      </c>
      <c r="M8490" s="23">
        <f>YEAR(Tabla2[[#This Row],[Fecha de creación]])</f>
        <v>2022</v>
      </c>
      <c r="N8490" s="23">
        <f>MONTH(Tabla2[[#This Row],[Fecha de creación]])</f>
        <v>5</v>
      </c>
    </row>
    <row r="8491" spans="1:14" x14ac:dyDescent="0.25">
      <c r="A8491" s="26">
        <v>44690.728912037041</v>
      </c>
      <c r="B8491" s="23" t="s">
        <v>56</v>
      </c>
      <c r="C8491" s="23" t="s">
        <v>10900</v>
      </c>
      <c r="D8491" s="23" t="s">
        <v>7096</v>
      </c>
      <c r="E8491" s="23" t="s">
        <v>1</v>
      </c>
      <c r="F8491" s="23" t="s">
        <v>7</v>
      </c>
      <c r="G8491" s="23" t="s">
        <v>975</v>
      </c>
      <c r="H8491" s="2" t="s">
        <v>7722</v>
      </c>
      <c r="I8491" s="23" t="s">
        <v>4517</v>
      </c>
      <c r="J8491" s="23" t="s">
        <v>59</v>
      </c>
      <c r="K8491" s="23" t="s">
        <v>9712</v>
      </c>
      <c r="L8491" s="23" t="s">
        <v>9539</v>
      </c>
      <c r="M8491" s="23">
        <f>YEAR(Tabla2[[#This Row],[Fecha de creación]])</f>
        <v>2022</v>
      </c>
      <c r="N8491" s="23">
        <f>MONTH(Tabla2[[#This Row],[Fecha de creación]])</f>
        <v>5</v>
      </c>
    </row>
    <row r="8492" spans="1:14" x14ac:dyDescent="0.25">
      <c r="A8492" s="26">
        <v>44691.357986111114</v>
      </c>
      <c r="B8492" s="23" t="s">
        <v>19</v>
      </c>
      <c r="C8492" s="23" t="s">
        <v>10901</v>
      </c>
      <c r="D8492" s="23" t="s">
        <v>10730</v>
      </c>
      <c r="E8492" s="23" t="s">
        <v>1</v>
      </c>
      <c r="F8492" s="23" t="s">
        <v>7</v>
      </c>
      <c r="G8492" s="23" t="s">
        <v>975</v>
      </c>
      <c r="H8492" s="2" t="s">
        <v>8535</v>
      </c>
      <c r="I8492" s="23" t="s">
        <v>10079</v>
      </c>
      <c r="J8492" s="23"/>
      <c r="K8492" s="23" t="s">
        <v>9712</v>
      </c>
      <c r="L8492" s="23" t="s">
        <v>9538</v>
      </c>
      <c r="M8492" s="23">
        <f>YEAR(Tabla2[[#This Row],[Fecha de creación]])</f>
        <v>2022</v>
      </c>
      <c r="N8492" s="23">
        <f>MONTH(Tabla2[[#This Row],[Fecha de creación]])</f>
        <v>5</v>
      </c>
    </row>
    <row r="8493" spans="1:14" x14ac:dyDescent="0.25">
      <c r="A8493" s="26">
        <v>44691.375185185185</v>
      </c>
      <c r="B8493" s="23" t="s">
        <v>19</v>
      </c>
      <c r="C8493" s="23" t="s">
        <v>10902</v>
      </c>
      <c r="D8493" s="23" t="s">
        <v>10036</v>
      </c>
      <c r="E8493" s="23" t="s">
        <v>1</v>
      </c>
      <c r="F8493" s="23" t="s">
        <v>7</v>
      </c>
      <c r="G8493" s="23" t="s">
        <v>975</v>
      </c>
      <c r="H8493" s="2" t="s">
        <v>7722</v>
      </c>
      <c r="I8493" s="23" t="s">
        <v>10079</v>
      </c>
      <c r="J8493" s="23"/>
      <c r="K8493" s="23" t="s">
        <v>9712</v>
      </c>
      <c r="L8493" s="23" t="s">
        <v>9538</v>
      </c>
      <c r="M8493" s="23">
        <f>YEAR(Tabla2[[#This Row],[Fecha de creación]])</f>
        <v>2022</v>
      </c>
      <c r="N8493" s="23">
        <f>MONTH(Tabla2[[#This Row],[Fecha de creación]])</f>
        <v>5</v>
      </c>
    </row>
    <row r="8494" spans="1:14" x14ac:dyDescent="0.25">
      <c r="A8494" s="26">
        <v>44691.385115740741</v>
      </c>
      <c r="B8494" s="23" t="s">
        <v>56</v>
      </c>
      <c r="C8494" s="23" t="s">
        <v>10903</v>
      </c>
      <c r="D8494" s="23" t="s">
        <v>382</v>
      </c>
      <c r="E8494" s="23" t="s">
        <v>1</v>
      </c>
      <c r="F8494" s="23" t="s">
        <v>7</v>
      </c>
      <c r="G8494" s="23" t="s">
        <v>975</v>
      </c>
      <c r="H8494" s="2" t="s">
        <v>7723</v>
      </c>
      <c r="I8494" s="23" t="s">
        <v>7342</v>
      </c>
      <c r="J8494" s="23" t="s">
        <v>958</v>
      </c>
      <c r="K8494" s="23" t="s">
        <v>9712</v>
      </c>
      <c r="L8494" s="23" t="s">
        <v>9538</v>
      </c>
      <c r="M8494" s="23">
        <f>YEAR(Tabla2[[#This Row],[Fecha de creación]])</f>
        <v>2022</v>
      </c>
      <c r="N8494" s="23">
        <f>MONTH(Tabla2[[#This Row],[Fecha de creación]])</f>
        <v>5</v>
      </c>
    </row>
    <row r="8495" spans="1:14" x14ac:dyDescent="0.25">
      <c r="A8495" s="26">
        <v>44691.385405092595</v>
      </c>
      <c r="B8495" s="23" t="s">
        <v>34</v>
      </c>
      <c r="C8495" s="23" t="s">
        <v>10904</v>
      </c>
      <c r="D8495" s="23" t="s">
        <v>10905</v>
      </c>
      <c r="E8495" s="23" t="s">
        <v>1</v>
      </c>
      <c r="F8495" s="23" t="s">
        <v>7</v>
      </c>
      <c r="G8495" s="23" t="s">
        <v>975</v>
      </c>
      <c r="H8495" s="2" t="s">
        <v>8459</v>
      </c>
      <c r="I8495" s="23" t="s">
        <v>8907</v>
      </c>
      <c r="J8495" s="23" t="s">
        <v>964</v>
      </c>
      <c r="K8495" s="23" t="s">
        <v>9712</v>
      </c>
      <c r="L8495" s="23" t="s">
        <v>9538</v>
      </c>
      <c r="M8495" s="23">
        <f>YEAR(Tabla2[[#This Row],[Fecha de creación]])</f>
        <v>2022</v>
      </c>
      <c r="N8495" s="23">
        <f>MONTH(Tabla2[[#This Row],[Fecha de creación]])</f>
        <v>5</v>
      </c>
    </row>
    <row r="8496" spans="1:14" x14ac:dyDescent="0.25">
      <c r="A8496" s="26">
        <v>44691.388298611113</v>
      </c>
      <c r="B8496" s="23" t="s">
        <v>34</v>
      </c>
      <c r="C8496" s="23" t="s">
        <v>10906</v>
      </c>
      <c r="D8496" s="23" t="s">
        <v>10907</v>
      </c>
      <c r="E8496" s="23" t="s">
        <v>1</v>
      </c>
      <c r="F8496" s="23" t="s">
        <v>22</v>
      </c>
      <c r="G8496" s="23" t="s">
        <v>975</v>
      </c>
      <c r="I8496" s="23" t="s">
        <v>8907</v>
      </c>
      <c r="J8496" s="23" t="s">
        <v>59</v>
      </c>
      <c r="K8496" s="23" t="s">
        <v>9712</v>
      </c>
      <c r="L8496" s="23" t="s">
        <v>9538</v>
      </c>
      <c r="M8496" s="23">
        <f>YEAR(Tabla2[[#This Row],[Fecha de creación]])</f>
        <v>2022</v>
      </c>
      <c r="N8496" s="23">
        <f>MONTH(Tabla2[[#This Row],[Fecha de creación]])</f>
        <v>5</v>
      </c>
    </row>
    <row r="8497" spans="1:14" x14ac:dyDescent="0.25">
      <c r="A8497" s="26">
        <v>44691.39603009259</v>
      </c>
      <c r="B8497" s="23" t="s">
        <v>34</v>
      </c>
      <c r="C8497" s="23" t="s">
        <v>10908</v>
      </c>
      <c r="D8497" s="23" t="s">
        <v>10909</v>
      </c>
      <c r="E8497" s="23" t="s">
        <v>1</v>
      </c>
      <c r="F8497" s="23" t="s">
        <v>7</v>
      </c>
      <c r="G8497" s="23" t="s">
        <v>975</v>
      </c>
      <c r="I8497" s="23" t="s">
        <v>8907</v>
      </c>
      <c r="J8497" s="23" t="s">
        <v>59</v>
      </c>
      <c r="K8497" s="23" t="s">
        <v>9712</v>
      </c>
      <c r="L8497" s="23" t="s">
        <v>9538</v>
      </c>
      <c r="M8497" s="23">
        <f>YEAR(Tabla2[[#This Row],[Fecha de creación]])</f>
        <v>2022</v>
      </c>
      <c r="N8497" s="23">
        <f>MONTH(Tabla2[[#This Row],[Fecha de creación]])</f>
        <v>5</v>
      </c>
    </row>
    <row r="8498" spans="1:14" x14ac:dyDescent="0.25">
      <c r="A8498" s="26">
        <v>44691.408171296294</v>
      </c>
      <c r="B8498" s="23" t="s">
        <v>189</v>
      </c>
      <c r="C8498" s="23" t="s">
        <v>10910</v>
      </c>
      <c r="D8498" s="23" t="s">
        <v>382</v>
      </c>
      <c r="E8498" s="23" t="s">
        <v>1</v>
      </c>
      <c r="F8498" s="23" t="s">
        <v>7</v>
      </c>
      <c r="G8498" s="23" t="s">
        <v>975</v>
      </c>
      <c r="H8498" s="2" t="s">
        <v>7723</v>
      </c>
      <c r="I8498" s="23" t="s">
        <v>7338</v>
      </c>
      <c r="J8498" s="23" t="s">
        <v>59</v>
      </c>
      <c r="K8498" s="23" t="s">
        <v>9712</v>
      </c>
      <c r="L8498" s="23" t="s">
        <v>9538</v>
      </c>
      <c r="M8498" s="23">
        <f>YEAR(Tabla2[[#This Row],[Fecha de creación]])</f>
        <v>2022</v>
      </c>
      <c r="N8498" s="23">
        <f>MONTH(Tabla2[[#This Row],[Fecha de creación]])</f>
        <v>5</v>
      </c>
    </row>
    <row r="8499" spans="1:14" x14ac:dyDescent="0.25">
      <c r="A8499" s="26">
        <v>44691.415601851855</v>
      </c>
      <c r="B8499" s="23" t="s">
        <v>19</v>
      </c>
      <c r="C8499" s="23" t="s">
        <v>10911</v>
      </c>
      <c r="D8499" s="23" t="s">
        <v>10038</v>
      </c>
      <c r="E8499" s="23" t="s">
        <v>1</v>
      </c>
      <c r="F8499" s="23" t="s">
        <v>7</v>
      </c>
      <c r="G8499" s="23" t="s">
        <v>975</v>
      </c>
      <c r="H8499" s="2" t="s">
        <v>7722</v>
      </c>
      <c r="I8499" s="23" t="s">
        <v>10079</v>
      </c>
      <c r="J8499" s="23"/>
      <c r="K8499" s="23" t="s">
        <v>9712</v>
      </c>
      <c r="L8499" s="23" t="s">
        <v>9538</v>
      </c>
      <c r="M8499" s="23">
        <f>YEAR(Tabla2[[#This Row],[Fecha de creación]])</f>
        <v>2022</v>
      </c>
      <c r="N8499" s="23">
        <f>MONTH(Tabla2[[#This Row],[Fecha de creación]])</f>
        <v>5</v>
      </c>
    </row>
    <row r="8500" spans="1:14" x14ac:dyDescent="0.25">
      <c r="A8500" s="26">
        <v>44691.417731481481</v>
      </c>
      <c r="B8500" s="23" t="s">
        <v>56</v>
      </c>
      <c r="C8500" s="23" t="s">
        <v>10912</v>
      </c>
      <c r="D8500" s="23" t="s">
        <v>7351</v>
      </c>
      <c r="E8500" s="23" t="s">
        <v>1</v>
      </c>
      <c r="F8500" s="23" t="s">
        <v>7</v>
      </c>
      <c r="G8500" s="23" t="s">
        <v>975</v>
      </c>
      <c r="H8500" s="2" t="s">
        <v>8459</v>
      </c>
      <c r="I8500" s="23" t="s">
        <v>7342</v>
      </c>
      <c r="J8500" s="23" t="s">
        <v>958</v>
      </c>
      <c r="K8500" s="23" t="s">
        <v>9712</v>
      </c>
      <c r="L8500" s="23" t="s">
        <v>9538</v>
      </c>
      <c r="M8500" s="23">
        <f>YEAR(Tabla2[[#This Row],[Fecha de creación]])</f>
        <v>2022</v>
      </c>
      <c r="N8500" s="23">
        <f>MONTH(Tabla2[[#This Row],[Fecha de creación]])</f>
        <v>5</v>
      </c>
    </row>
    <row r="8501" spans="1:14" x14ac:dyDescent="0.25">
      <c r="A8501" s="26">
        <v>44691.425300925926</v>
      </c>
      <c r="B8501" s="23" t="s">
        <v>56</v>
      </c>
      <c r="C8501" s="23" t="s">
        <v>10913</v>
      </c>
      <c r="D8501" s="23" t="s">
        <v>8191</v>
      </c>
      <c r="E8501" s="23" t="s">
        <v>1</v>
      </c>
      <c r="F8501" s="23" t="s">
        <v>22</v>
      </c>
      <c r="G8501" s="23" t="s">
        <v>975</v>
      </c>
      <c r="H8501" s="2" t="s">
        <v>7734</v>
      </c>
      <c r="I8501" s="23" t="s">
        <v>7342</v>
      </c>
      <c r="J8501" s="23" t="s">
        <v>958</v>
      </c>
      <c r="K8501" s="23" t="s">
        <v>9712</v>
      </c>
      <c r="L8501" s="23" t="s">
        <v>9538</v>
      </c>
      <c r="M8501" s="23">
        <f>YEAR(Tabla2[[#This Row],[Fecha de creación]])</f>
        <v>2022</v>
      </c>
      <c r="N8501" s="23">
        <f>MONTH(Tabla2[[#This Row],[Fecha de creación]])</f>
        <v>5</v>
      </c>
    </row>
    <row r="8502" spans="1:14" x14ac:dyDescent="0.25">
      <c r="A8502" s="26">
        <v>44691.433182870373</v>
      </c>
      <c r="B8502" s="23" t="s">
        <v>189</v>
      </c>
      <c r="C8502" s="23" t="s">
        <v>10914</v>
      </c>
      <c r="D8502" s="23" t="s">
        <v>7351</v>
      </c>
      <c r="E8502" s="23" t="s">
        <v>1</v>
      </c>
      <c r="F8502" s="23" t="s">
        <v>7</v>
      </c>
      <c r="G8502" s="23" t="s">
        <v>3</v>
      </c>
      <c r="H8502" s="2" t="s">
        <v>8459</v>
      </c>
      <c r="I8502" s="23" t="s">
        <v>7338</v>
      </c>
      <c r="J8502" s="23" t="s">
        <v>958</v>
      </c>
      <c r="K8502" s="23" t="s">
        <v>9712</v>
      </c>
      <c r="L8502" s="23" t="s">
        <v>9539</v>
      </c>
      <c r="M8502" s="23">
        <f>YEAR(Tabla2[[#This Row],[Fecha de creación]])</f>
        <v>2022</v>
      </c>
      <c r="N8502" s="23">
        <f>MONTH(Tabla2[[#This Row],[Fecha de creación]])</f>
        <v>5</v>
      </c>
    </row>
    <row r="8503" spans="1:14" x14ac:dyDescent="0.25">
      <c r="A8503" s="26">
        <v>44691.433854166666</v>
      </c>
      <c r="B8503" s="23" t="s">
        <v>34</v>
      </c>
      <c r="C8503" s="23" t="s">
        <v>10915</v>
      </c>
      <c r="D8503" s="23" t="s">
        <v>10916</v>
      </c>
      <c r="E8503" s="23" t="s">
        <v>1</v>
      </c>
      <c r="F8503" s="23" t="s">
        <v>22</v>
      </c>
      <c r="G8503" s="23" t="s">
        <v>975</v>
      </c>
      <c r="I8503" s="23" t="s">
        <v>8907</v>
      </c>
      <c r="J8503" s="23" t="s">
        <v>59</v>
      </c>
      <c r="K8503" s="23" t="s">
        <v>9712</v>
      </c>
      <c r="L8503" s="23" t="s">
        <v>9538</v>
      </c>
      <c r="M8503" s="23">
        <f>YEAR(Tabla2[[#This Row],[Fecha de creación]])</f>
        <v>2022</v>
      </c>
      <c r="N8503" s="23">
        <f>MONTH(Tabla2[[#This Row],[Fecha de creación]])</f>
        <v>5</v>
      </c>
    </row>
    <row r="8504" spans="1:14" x14ac:dyDescent="0.25">
      <c r="A8504" s="26">
        <v>44691.4372337963</v>
      </c>
      <c r="B8504" s="23" t="s">
        <v>34</v>
      </c>
      <c r="C8504" s="23" t="s">
        <v>10917</v>
      </c>
      <c r="D8504" s="23" t="s">
        <v>10918</v>
      </c>
      <c r="E8504" s="23" t="s">
        <v>1</v>
      </c>
      <c r="F8504" s="23" t="s">
        <v>22</v>
      </c>
      <c r="G8504" s="23" t="s">
        <v>975</v>
      </c>
      <c r="H8504" s="2" t="s">
        <v>7744</v>
      </c>
      <c r="I8504" s="23" t="s">
        <v>8907</v>
      </c>
      <c r="J8504" s="23" t="s">
        <v>59</v>
      </c>
      <c r="K8504" s="23" t="s">
        <v>9712</v>
      </c>
      <c r="L8504" s="23" t="s">
        <v>9538</v>
      </c>
      <c r="M8504" s="23">
        <f>YEAR(Tabla2[[#This Row],[Fecha de creación]])</f>
        <v>2022</v>
      </c>
      <c r="N8504" s="23">
        <f>MONTH(Tabla2[[#This Row],[Fecha de creación]])</f>
        <v>5</v>
      </c>
    </row>
    <row r="8505" spans="1:14" x14ac:dyDescent="0.25">
      <c r="A8505" s="26">
        <v>44691.439247685186</v>
      </c>
      <c r="B8505" s="23" t="s">
        <v>34</v>
      </c>
      <c r="C8505" s="23" t="s">
        <v>10919</v>
      </c>
      <c r="D8505" s="23" t="s">
        <v>10920</v>
      </c>
      <c r="E8505" s="23" t="s">
        <v>1</v>
      </c>
      <c r="F8505" s="23" t="s">
        <v>7</v>
      </c>
      <c r="G8505" s="23" t="s">
        <v>975</v>
      </c>
      <c r="H8505" s="2" t="s">
        <v>7731</v>
      </c>
      <c r="I8505" s="23" t="s">
        <v>8907</v>
      </c>
      <c r="J8505" s="23" t="s">
        <v>59</v>
      </c>
      <c r="K8505" s="23" t="s">
        <v>9712</v>
      </c>
      <c r="L8505" s="23" t="s">
        <v>9538</v>
      </c>
      <c r="M8505" s="23">
        <f>YEAR(Tabla2[[#This Row],[Fecha de creación]])</f>
        <v>2022</v>
      </c>
      <c r="N8505" s="23">
        <f>MONTH(Tabla2[[#This Row],[Fecha de creación]])</f>
        <v>5</v>
      </c>
    </row>
    <row r="8506" spans="1:14" x14ac:dyDescent="0.25">
      <c r="A8506" s="26">
        <v>44691.463101851848</v>
      </c>
      <c r="B8506" s="23" t="s">
        <v>0</v>
      </c>
      <c r="C8506" s="23" t="s">
        <v>10921</v>
      </c>
      <c r="D8506" s="23" t="s">
        <v>8477</v>
      </c>
      <c r="E8506" s="23" t="s">
        <v>1</v>
      </c>
      <c r="F8506" s="23" t="s">
        <v>2</v>
      </c>
      <c r="G8506" s="23" t="s">
        <v>1551</v>
      </c>
      <c r="H8506" s="2" t="s">
        <v>8478</v>
      </c>
      <c r="I8506" s="23" t="s">
        <v>976</v>
      </c>
      <c r="J8506" s="23" t="s">
        <v>958</v>
      </c>
      <c r="K8506" s="23" t="s">
        <v>9712</v>
      </c>
      <c r="L8506" s="23" t="s">
        <v>9538</v>
      </c>
      <c r="M8506" s="23">
        <f>YEAR(Tabla2[[#This Row],[Fecha de creación]])</f>
        <v>2022</v>
      </c>
      <c r="N8506" s="23">
        <f>MONTH(Tabla2[[#This Row],[Fecha de creación]])</f>
        <v>5</v>
      </c>
    </row>
    <row r="8507" spans="1:14" x14ac:dyDescent="0.25">
      <c r="A8507" s="26">
        <v>44691.479131944441</v>
      </c>
      <c r="B8507" s="23" t="s">
        <v>0</v>
      </c>
      <c r="C8507" s="23" t="s">
        <v>10922</v>
      </c>
      <c r="D8507" s="23" t="s">
        <v>719</v>
      </c>
      <c r="E8507" s="23" t="s">
        <v>1</v>
      </c>
      <c r="F8507" s="23" t="s">
        <v>7</v>
      </c>
      <c r="G8507" s="23" t="s">
        <v>975</v>
      </c>
      <c r="H8507" s="2" t="s">
        <v>7777</v>
      </c>
      <c r="I8507" s="23" t="s">
        <v>5999</v>
      </c>
      <c r="J8507" s="23"/>
      <c r="K8507" s="23" t="s">
        <v>9712</v>
      </c>
      <c r="L8507" s="23" t="s">
        <v>9538</v>
      </c>
      <c r="M8507" s="23">
        <f>YEAR(Tabla2[[#This Row],[Fecha de creación]])</f>
        <v>2022</v>
      </c>
      <c r="N8507" s="23">
        <f>MONTH(Tabla2[[#This Row],[Fecha de creación]])</f>
        <v>5</v>
      </c>
    </row>
    <row r="8508" spans="1:14" x14ac:dyDescent="0.25">
      <c r="A8508" s="26">
        <v>44691.482604166667</v>
      </c>
      <c r="B8508" s="23" t="s">
        <v>189</v>
      </c>
      <c r="C8508" s="23" t="s">
        <v>10923</v>
      </c>
      <c r="D8508" s="23" t="s">
        <v>172</v>
      </c>
      <c r="E8508" s="23" t="s">
        <v>1</v>
      </c>
      <c r="F8508" s="23" t="s">
        <v>2</v>
      </c>
      <c r="G8508" s="23" t="s">
        <v>1551</v>
      </c>
      <c r="H8508" s="2" t="s">
        <v>7721</v>
      </c>
      <c r="I8508" s="23" t="s">
        <v>7205</v>
      </c>
      <c r="J8508" s="23" t="s">
        <v>59</v>
      </c>
      <c r="K8508" s="23" t="s">
        <v>9712</v>
      </c>
      <c r="L8508" s="23" t="s">
        <v>9539</v>
      </c>
      <c r="M8508" s="23">
        <f>YEAR(Tabla2[[#This Row],[Fecha de creación]])</f>
        <v>2022</v>
      </c>
      <c r="N8508" s="23">
        <f>MONTH(Tabla2[[#This Row],[Fecha de creación]])</f>
        <v>5</v>
      </c>
    </row>
    <row r="8509" spans="1:14" x14ac:dyDescent="0.25">
      <c r="A8509" s="26">
        <v>44691.500555555554</v>
      </c>
      <c r="B8509" s="23" t="s">
        <v>0</v>
      </c>
      <c r="C8509" s="23" t="s">
        <v>10924</v>
      </c>
      <c r="D8509" s="23" t="s">
        <v>21</v>
      </c>
      <c r="E8509" s="23" t="s">
        <v>1</v>
      </c>
      <c r="F8509" s="23" t="s">
        <v>22</v>
      </c>
      <c r="G8509" s="23" t="s">
        <v>3</v>
      </c>
      <c r="H8509" s="2" t="s">
        <v>7764</v>
      </c>
      <c r="I8509" s="23" t="s">
        <v>5999</v>
      </c>
      <c r="J8509" s="23"/>
      <c r="K8509" s="23" t="s">
        <v>9712</v>
      </c>
      <c r="L8509" s="23" t="s">
        <v>9539</v>
      </c>
      <c r="M8509" s="23">
        <f>YEAR(Tabla2[[#This Row],[Fecha de creación]])</f>
        <v>2022</v>
      </c>
      <c r="N8509" s="23">
        <f>MONTH(Tabla2[[#This Row],[Fecha de creación]])</f>
        <v>5</v>
      </c>
    </row>
    <row r="8510" spans="1:14" x14ac:dyDescent="0.25">
      <c r="A8510" s="26">
        <v>44691.50267361111</v>
      </c>
      <c r="B8510" s="23" t="s">
        <v>19</v>
      </c>
      <c r="C8510" s="23" t="s">
        <v>10925</v>
      </c>
      <c r="D8510" s="23" t="s">
        <v>10926</v>
      </c>
      <c r="E8510" s="23" t="s">
        <v>1</v>
      </c>
      <c r="F8510" s="23" t="s">
        <v>7</v>
      </c>
      <c r="G8510" s="23" t="s">
        <v>975</v>
      </c>
      <c r="H8510" s="2" t="s">
        <v>8535</v>
      </c>
      <c r="I8510" s="23" t="s">
        <v>10079</v>
      </c>
      <c r="J8510" s="23"/>
      <c r="K8510" s="23" t="s">
        <v>9712</v>
      </c>
      <c r="L8510" s="23" t="s">
        <v>9538</v>
      </c>
      <c r="M8510" s="23">
        <f>YEAR(Tabla2[[#This Row],[Fecha de creación]])</f>
        <v>2022</v>
      </c>
      <c r="N8510" s="23">
        <f>MONTH(Tabla2[[#This Row],[Fecha de creación]])</f>
        <v>5</v>
      </c>
    </row>
    <row r="8511" spans="1:14" x14ac:dyDescent="0.25">
      <c r="A8511" s="26">
        <v>44691.505428240744</v>
      </c>
      <c r="B8511" s="23" t="s">
        <v>0</v>
      </c>
      <c r="C8511" s="23" t="s">
        <v>10927</v>
      </c>
      <c r="D8511" s="23" t="s">
        <v>8660</v>
      </c>
      <c r="E8511" s="23" t="s">
        <v>1</v>
      </c>
      <c r="F8511" s="23" t="s">
        <v>7</v>
      </c>
      <c r="G8511" s="23" t="s">
        <v>3</v>
      </c>
      <c r="H8511" s="2" t="s">
        <v>7737</v>
      </c>
      <c r="I8511" s="23" t="s">
        <v>5999</v>
      </c>
      <c r="J8511" s="23"/>
      <c r="K8511" s="23" t="s">
        <v>9712</v>
      </c>
      <c r="L8511" s="23" t="s">
        <v>9539</v>
      </c>
      <c r="M8511" s="23">
        <f>YEAR(Tabla2[[#This Row],[Fecha de creación]])</f>
        <v>2022</v>
      </c>
      <c r="N8511" s="23">
        <f>MONTH(Tabla2[[#This Row],[Fecha de creación]])</f>
        <v>5</v>
      </c>
    </row>
    <row r="8512" spans="1:14" x14ac:dyDescent="0.25">
      <c r="A8512" s="26">
        <v>44691.513553240744</v>
      </c>
      <c r="B8512" s="23" t="s">
        <v>189</v>
      </c>
      <c r="C8512" s="23" t="s">
        <v>10928</v>
      </c>
      <c r="D8512" s="23" t="s">
        <v>6542</v>
      </c>
      <c r="E8512" s="23" t="s">
        <v>1</v>
      </c>
      <c r="F8512" s="23" t="s">
        <v>7</v>
      </c>
      <c r="G8512" s="23" t="s">
        <v>975</v>
      </c>
      <c r="H8512" s="2" t="s">
        <v>7728</v>
      </c>
      <c r="I8512" s="23" t="s">
        <v>7338</v>
      </c>
      <c r="J8512" s="23" t="s">
        <v>59</v>
      </c>
      <c r="K8512" s="23" t="s">
        <v>9712</v>
      </c>
      <c r="L8512" s="23" t="s">
        <v>9538</v>
      </c>
      <c r="M8512" s="23">
        <f>YEAR(Tabla2[[#This Row],[Fecha de creación]])</f>
        <v>2022</v>
      </c>
      <c r="N8512" s="23">
        <f>MONTH(Tabla2[[#This Row],[Fecha de creación]])</f>
        <v>5</v>
      </c>
    </row>
    <row r="8513" spans="1:14" x14ac:dyDescent="0.25">
      <c r="A8513" s="26">
        <v>44691.514837962961</v>
      </c>
      <c r="B8513" s="23" t="s">
        <v>0</v>
      </c>
      <c r="C8513" s="23" t="s">
        <v>10929</v>
      </c>
      <c r="D8513" s="23" t="s">
        <v>830</v>
      </c>
      <c r="E8513" s="23" t="s">
        <v>1</v>
      </c>
      <c r="F8513" s="23" t="s">
        <v>7</v>
      </c>
      <c r="G8513" s="23" t="s">
        <v>1551</v>
      </c>
      <c r="H8513" s="2" t="s">
        <v>7734</v>
      </c>
      <c r="I8513" s="23" t="s">
        <v>976</v>
      </c>
      <c r="J8513" s="23" t="s">
        <v>59</v>
      </c>
      <c r="K8513" s="23" t="s">
        <v>9712</v>
      </c>
      <c r="L8513" s="23" t="s">
        <v>9539</v>
      </c>
      <c r="M8513" s="23">
        <f>YEAR(Tabla2[[#This Row],[Fecha de creación]])</f>
        <v>2022</v>
      </c>
      <c r="N8513" s="23">
        <f>MONTH(Tabla2[[#This Row],[Fecha de creación]])</f>
        <v>5</v>
      </c>
    </row>
    <row r="8514" spans="1:14" x14ac:dyDescent="0.25">
      <c r="A8514" s="26">
        <v>44691.515451388892</v>
      </c>
      <c r="B8514" s="23" t="s">
        <v>19</v>
      </c>
      <c r="C8514" s="23" t="s">
        <v>10930</v>
      </c>
      <c r="D8514" s="23" t="s">
        <v>10931</v>
      </c>
      <c r="E8514" s="23" t="s">
        <v>1</v>
      </c>
      <c r="F8514" s="23" t="s">
        <v>7</v>
      </c>
      <c r="G8514" s="23" t="s">
        <v>975</v>
      </c>
      <c r="H8514" s="2" t="s">
        <v>7744</v>
      </c>
      <c r="I8514" s="23" t="s">
        <v>10079</v>
      </c>
      <c r="J8514" s="23"/>
      <c r="K8514" s="23" t="s">
        <v>9712</v>
      </c>
      <c r="L8514" s="23" t="s">
        <v>9538</v>
      </c>
      <c r="M8514" s="23">
        <f>YEAR(Tabla2[[#This Row],[Fecha de creación]])</f>
        <v>2022</v>
      </c>
      <c r="N8514" s="23">
        <f>MONTH(Tabla2[[#This Row],[Fecha de creación]])</f>
        <v>5</v>
      </c>
    </row>
    <row r="8515" spans="1:14" x14ac:dyDescent="0.25">
      <c r="A8515" s="26">
        <v>44691.522245370368</v>
      </c>
      <c r="B8515" s="23" t="s">
        <v>189</v>
      </c>
      <c r="C8515" s="23" t="s">
        <v>10932</v>
      </c>
      <c r="D8515" s="23" t="s">
        <v>713</v>
      </c>
      <c r="E8515" s="23" t="s">
        <v>1</v>
      </c>
      <c r="F8515" s="23" t="s">
        <v>2</v>
      </c>
      <c r="G8515" s="23" t="s">
        <v>1551</v>
      </c>
      <c r="H8515" s="2" t="s">
        <v>7737</v>
      </c>
      <c r="I8515" s="23" t="s">
        <v>7205</v>
      </c>
      <c r="J8515" s="23" t="s">
        <v>59</v>
      </c>
      <c r="K8515" s="23" t="s">
        <v>9712</v>
      </c>
      <c r="L8515" s="23" t="s">
        <v>9538</v>
      </c>
      <c r="M8515" s="23">
        <f>YEAR(Tabla2[[#This Row],[Fecha de creación]])</f>
        <v>2022</v>
      </c>
      <c r="N8515" s="23">
        <f>MONTH(Tabla2[[#This Row],[Fecha de creación]])</f>
        <v>5</v>
      </c>
    </row>
    <row r="8516" spans="1:14" x14ac:dyDescent="0.25">
      <c r="A8516" s="26">
        <v>44691.546770833331</v>
      </c>
      <c r="B8516" s="23" t="s">
        <v>0</v>
      </c>
      <c r="C8516" s="23" t="s">
        <v>10933</v>
      </c>
      <c r="D8516" s="23" t="s">
        <v>246</v>
      </c>
      <c r="E8516" s="23" t="s">
        <v>1</v>
      </c>
      <c r="F8516" s="23" t="s">
        <v>22</v>
      </c>
      <c r="G8516" s="23" t="s">
        <v>975</v>
      </c>
      <c r="H8516" s="2" t="s">
        <v>7731</v>
      </c>
      <c r="I8516" s="23" t="s">
        <v>5999</v>
      </c>
      <c r="J8516" s="23"/>
      <c r="K8516" s="23" t="s">
        <v>9712</v>
      </c>
      <c r="L8516" s="23" t="s">
        <v>9538</v>
      </c>
      <c r="M8516" s="23">
        <f>YEAR(Tabla2[[#This Row],[Fecha de creación]])</f>
        <v>2022</v>
      </c>
      <c r="N8516" s="23">
        <f>MONTH(Tabla2[[#This Row],[Fecha de creación]])</f>
        <v>5</v>
      </c>
    </row>
    <row r="8517" spans="1:14" x14ac:dyDescent="0.25">
      <c r="A8517" s="26">
        <v>44691.58934027778</v>
      </c>
      <c r="B8517" s="23" t="s">
        <v>0</v>
      </c>
      <c r="C8517" s="23" t="s">
        <v>10934</v>
      </c>
      <c r="D8517" s="23" t="s">
        <v>982</v>
      </c>
      <c r="E8517" s="23" t="s">
        <v>1</v>
      </c>
      <c r="F8517" s="23" t="s">
        <v>22</v>
      </c>
      <c r="G8517" s="23" t="s">
        <v>975</v>
      </c>
      <c r="H8517" s="2" t="s">
        <v>8893</v>
      </c>
      <c r="I8517" s="23" t="s">
        <v>7680</v>
      </c>
      <c r="J8517" s="23" t="s">
        <v>59</v>
      </c>
      <c r="K8517" s="23" t="s">
        <v>9712</v>
      </c>
      <c r="L8517" s="23" t="s">
        <v>9538</v>
      </c>
      <c r="M8517" s="23">
        <f>YEAR(Tabla2[[#This Row],[Fecha de creación]])</f>
        <v>2022</v>
      </c>
      <c r="N8517" s="23">
        <f>MONTH(Tabla2[[#This Row],[Fecha de creación]])</f>
        <v>5</v>
      </c>
    </row>
    <row r="8518" spans="1:14" x14ac:dyDescent="0.25">
      <c r="A8518" s="26">
        <v>44691.592303240737</v>
      </c>
      <c r="B8518" s="23" t="s">
        <v>0</v>
      </c>
      <c r="C8518" s="23" t="s">
        <v>10935</v>
      </c>
      <c r="D8518" s="23" t="s">
        <v>989</v>
      </c>
      <c r="E8518" s="23" t="s">
        <v>1</v>
      </c>
      <c r="F8518" s="23" t="s">
        <v>7</v>
      </c>
      <c r="G8518" s="23" t="s">
        <v>975</v>
      </c>
      <c r="H8518" s="2" t="s">
        <v>8480</v>
      </c>
      <c r="I8518" s="23" t="s">
        <v>7680</v>
      </c>
      <c r="J8518" s="23" t="s">
        <v>59</v>
      </c>
      <c r="K8518" s="23" t="s">
        <v>9712</v>
      </c>
      <c r="L8518" s="23" t="s">
        <v>9538</v>
      </c>
      <c r="M8518" s="23">
        <f>YEAR(Tabla2[[#This Row],[Fecha de creación]])</f>
        <v>2022</v>
      </c>
      <c r="N8518" s="23">
        <f>MONTH(Tabla2[[#This Row],[Fecha de creación]])</f>
        <v>5</v>
      </c>
    </row>
    <row r="8519" spans="1:14" x14ac:dyDescent="0.25">
      <c r="A8519" s="26">
        <v>44691.598124999997</v>
      </c>
      <c r="B8519" s="23" t="s">
        <v>0</v>
      </c>
      <c r="C8519" s="23" t="s">
        <v>10936</v>
      </c>
      <c r="D8519" s="23" t="s">
        <v>21</v>
      </c>
      <c r="E8519" s="23" t="s">
        <v>1</v>
      </c>
      <c r="F8519" s="23" t="s">
        <v>7</v>
      </c>
      <c r="G8519" s="23" t="s">
        <v>975</v>
      </c>
      <c r="H8519" s="2" t="s">
        <v>7744</v>
      </c>
      <c r="I8519" s="23" t="s">
        <v>5999</v>
      </c>
      <c r="J8519" s="23"/>
      <c r="K8519" s="23" t="s">
        <v>9712</v>
      </c>
      <c r="L8519" s="23" t="s">
        <v>9538</v>
      </c>
      <c r="M8519" s="23">
        <f>YEAR(Tabla2[[#This Row],[Fecha de creación]])</f>
        <v>2022</v>
      </c>
      <c r="N8519" s="23">
        <f>MONTH(Tabla2[[#This Row],[Fecha de creación]])</f>
        <v>5</v>
      </c>
    </row>
    <row r="8520" spans="1:14" x14ac:dyDescent="0.25">
      <c r="A8520" s="26">
        <v>44691.605439814812</v>
      </c>
      <c r="B8520" s="23" t="s">
        <v>189</v>
      </c>
      <c r="C8520" s="23" t="s">
        <v>10937</v>
      </c>
      <c r="D8520" s="23" t="s">
        <v>10938</v>
      </c>
      <c r="E8520" s="23" t="s">
        <v>1</v>
      </c>
      <c r="F8520" s="23" t="s">
        <v>2</v>
      </c>
      <c r="G8520" s="23" t="s">
        <v>1551</v>
      </c>
      <c r="H8520" s="2" t="s">
        <v>7737</v>
      </c>
      <c r="I8520" s="23" t="s">
        <v>7205</v>
      </c>
      <c r="J8520" s="23" t="s">
        <v>958</v>
      </c>
      <c r="K8520" s="23" t="s">
        <v>9712</v>
      </c>
      <c r="L8520" s="23" t="s">
        <v>9538</v>
      </c>
      <c r="M8520" s="23">
        <f>YEAR(Tabla2[[#This Row],[Fecha de creación]])</f>
        <v>2022</v>
      </c>
      <c r="N8520" s="23">
        <f>MONTH(Tabla2[[#This Row],[Fecha de creación]])</f>
        <v>5</v>
      </c>
    </row>
    <row r="8521" spans="1:14" x14ac:dyDescent="0.25">
      <c r="A8521" s="26">
        <v>44691.606111111112</v>
      </c>
      <c r="B8521" s="23" t="s">
        <v>0</v>
      </c>
      <c r="C8521" s="23" t="s">
        <v>10939</v>
      </c>
      <c r="D8521" s="23" t="s">
        <v>6</v>
      </c>
      <c r="E8521" s="23" t="s">
        <v>1</v>
      </c>
      <c r="F8521" s="23" t="s">
        <v>7</v>
      </c>
      <c r="G8521" s="23" t="s">
        <v>3</v>
      </c>
      <c r="H8521" s="2" t="s">
        <v>7722</v>
      </c>
      <c r="I8521" s="23" t="s">
        <v>5999</v>
      </c>
      <c r="J8521" s="23" t="s">
        <v>59</v>
      </c>
      <c r="K8521" s="23" t="s">
        <v>9712</v>
      </c>
      <c r="L8521" s="23" t="s">
        <v>9539</v>
      </c>
      <c r="M8521" s="23">
        <f>YEAR(Tabla2[[#This Row],[Fecha de creación]])</f>
        <v>2022</v>
      </c>
      <c r="N8521" s="23">
        <f>MONTH(Tabla2[[#This Row],[Fecha de creación]])</f>
        <v>5</v>
      </c>
    </row>
    <row r="8522" spans="1:14" x14ac:dyDescent="0.25">
      <c r="A8522" s="26">
        <v>44691.635474537034</v>
      </c>
      <c r="B8522" s="23" t="s">
        <v>189</v>
      </c>
      <c r="C8522" s="23" t="s">
        <v>10940</v>
      </c>
      <c r="D8522" s="23" t="s">
        <v>4281</v>
      </c>
      <c r="E8522" s="23" t="s">
        <v>1</v>
      </c>
      <c r="F8522" s="23" t="s">
        <v>7</v>
      </c>
      <c r="G8522" s="23" t="s">
        <v>975</v>
      </c>
      <c r="H8522" s="2" t="s">
        <v>7722</v>
      </c>
      <c r="I8522" s="23" t="s">
        <v>7338</v>
      </c>
      <c r="J8522" s="23" t="s">
        <v>59</v>
      </c>
      <c r="K8522" s="23" t="s">
        <v>9712</v>
      </c>
      <c r="L8522" s="23" t="s">
        <v>9538</v>
      </c>
      <c r="M8522" s="23">
        <f>YEAR(Tabla2[[#This Row],[Fecha de creación]])</f>
        <v>2022</v>
      </c>
      <c r="N8522" s="23">
        <f>MONTH(Tabla2[[#This Row],[Fecha de creación]])</f>
        <v>5</v>
      </c>
    </row>
    <row r="8523" spans="1:14" x14ac:dyDescent="0.25">
      <c r="A8523" s="26">
        <v>44691.646932870368</v>
      </c>
      <c r="B8523" s="23" t="s">
        <v>0</v>
      </c>
      <c r="C8523" s="23" t="s">
        <v>10941</v>
      </c>
      <c r="D8523" s="23" t="s">
        <v>982</v>
      </c>
      <c r="E8523" s="23" t="s">
        <v>1</v>
      </c>
      <c r="F8523" s="23" t="s">
        <v>22</v>
      </c>
      <c r="G8523" s="23" t="s">
        <v>975</v>
      </c>
      <c r="H8523" s="2" t="s">
        <v>8893</v>
      </c>
      <c r="I8523" s="23" t="s">
        <v>7680</v>
      </c>
      <c r="J8523" s="23" t="s">
        <v>59</v>
      </c>
      <c r="K8523" s="23" t="s">
        <v>9712</v>
      </c>
      <c r="L8523" s="23" t="s">
        <v>9538</v>
      </c>
      <c r="M8523" s="23">
        <f>YEAR(Tabla2[[#This Row],[Fecha de creación]])</f>
        <v>2022</v>
      </c>
      <c r="N8523" s="23">
        <f>MONTH(Tabla2[[#This Row],[Fecha de creación]])</f>
        <v>5</v>
      </c>
    </row>
    <row r="8524" spans="1:14" x14ac:dyDescent="0.25">
      <c r="A8524" s="26">
        <v>44691.650057870371</v>
      </c>
      <c r="B8524" s="23" t="s">
        <v>0</v>
      </c>
      <c r="C8524" s="23" t="s">
        <v>10942</v>
      </c>
      <c r="D8524" s="23" t="s">
        <v>982</v>
      </c>
      <c r="E8524" s="23" t="s">
        <v>1</v>
      </c>
      <c r="F8524" s="23" t="s">
        <v>22</v>
      </c>
      <c r="G8524" s="23" t="s">
        <v>975</v>
      </c>
      <c r="H8524" s="2" t="s">
        <v>8893</v>
      </c>
      <c r="I8524" s="23" t="s">
        <v>7680</v>
      </c>
      <c r="J8524" s="23" t="s">
        <v>59</v>
      </c>
      <c r="K8524" s="23" t="s">
        <v>9712</v>
      </c>
      <c r="L8524" s="23" t="s">
        <v>9538</v>
      </c>
      <c r="M8524" s="23">
        <f>YEAR(Tabla2[[#This Row],[Fecha de creación]])</f>
        <v>2022</v>
      </c>
      <c r="N8524" s="23">
        <f>MONTH(Tabla2[[#This Row],[Fecha de creación]])</f>
        <v>5</v>
      </c>
    </row>
    <row r="8525" spans="1:14" x14ac:dyDescent="0.25">
      <c r="A8525" s="26">
        <v>44691.65425925926</v>
      </c>
      <c r="B8525" s="23" t="s">
        <v>0</v>
      </c>
      <c r="C8525" s="23" t="s">
        <v>10943</v>
      </c>
      <c r="D8525" s="23" t="s">
        <v>364</v>
      </c>
      <c r="E8525" s="23" t="s">
        <v>1</v>
      </c>
      <c r="F8525" s="23" t="s">
        <v>7</v>
      </c>
      <c r="G8525" s="23" t="s">
        <v>3</v>
      </c>
      <c r="H8525" s="2" t="s">
        <v>7721</v>
      </c>
      <c r="I8525" s="23" t="s">
        <v>7680</v>
      </c>
      <c r="J8525" s="23" t="s">
        <v>59</v>
      </c>
      <c r="K8525" s="23" t="s">
        <v>9712</v>
      </c>
      <c r="L8525" s="23" t="s">
        <v>9539</v>
      </c>
      <c r="M8525" s="23">
        <f>YEAR(Tabla2[[#This Row],[Fecha de creación]])</f>
        <v>2022</v>
      </c>
      <c r="N8525" s="23">
        <f>MONTH(Tabla2[[#This Row],[Fecha de creación]])</f>
        <v>5</v>
      </c>
    </row>
    <row r="8526" spans="1:14" x14ac:dyDescent="0.25">
      <c r="A8526" s="26">
        <v>44691.660219907404</v>
      </c>
      <c r="B8526" s="23" t="s">
        <v>0</v>
      </c>
      <c r="C8526" s="23" t="s">
        <v>10944</v>
      </c>
      <c r="D8526" s="23" t="s">
        <v>10945</v>
      </c>
      <c r="E8526" s="23" t="s">
        <v>1</v>
      </c>
      <c r="F8526" s="23" t="s">
        <v>7</v>
      </c>
      <c r="G8526" s="23" t="s">
        <v>1551</v>
      </c>
      <c r="H8526" s="2" t="s">
        <v>7725</v>
      </c>
      <c r="I8526" s="23" t="s">
        <v>9226</v>
      </c>
      <c r="J8526" s="23" t="s">
        <v>59</v>
      </c>
      <c r="K8526" s="23" t="s">
        <v>9712</v>
      </c>
      <c r="L8526" s="23" t="s">
        <v>9539</v>
      </c>
      <c r="M8526" s="23">
        <f>YEAR(Tabla2[[#This Row],[Fecha de creación]])</f>
        <v>2022</v>
      </c>
      <c r="N8526" s="23">
        <f>MONTH(Tabla2[[#This Row],[Fecha de creación]])</f>
        <v>5</v>
      </c>
    </row>
    <row r="8527" spans="1:14" x14ac:dyDescent="0.25">
      <c r="A8527" s="26">
        <v>44691.661273148151</v>
      </c>
      <c r="B8527" s="23" t="s">
        <v>56</v>
      </c>
      <c r="C8527" s="23" t="s">
        <v>10946</v>
      </c>
      <c r="D8527" s="23" t="s">
        <v>7096</v>
      </c>
      <c r="E8527" s="23" t="s">
        <v>1</v>
      </c>
      <c r="F8527" s="23" t="s">
        <v>7</v>
      </c>
      <c r="G8527" s="23" t="s">
        <v>975</v>
      </c>
      <c r="H8527" s="2" t="s">
        <v>7722</v>
      </c>
      <c r="I8527" s="23" t="s">
        <v>4517</v>
      </c>
      <c r="J8527" s="23" t="s">
        <v>59</v>
      </c>
      <c r="K8527" s="23" t="s">
        <v>9712</v>
      </c>
      <c r="L8527" s="23" t="s">
        <v>9538</v>
      </c>
      <c r="M8527" s="23">
        <f>YEAR(Tabla2[[#This Row],[Fecha de creación]])</f>
        <v>2022</v>
      </c>
      <c r="N8527" s="23">
        <f>MONTH(Tabla2[[#This Row],[Fecha de creación]])</f>
        <v>5</v>
      </c>
    </row>
    <row r="8528" spans="1:14" x14ac:dyDescent="0.25">
      <c r="A8528" s="26">
        <v>44691.664050925923</v>
      </c>
      <c r="B8528" s="23" t="s">
        <v>189</v>
      </c>
      <c r="C8528" s="23" t="s">
        <v>10947</v>
      </c>
      <c r="D8528" s="23" t="s">
        <v>36</v>
      </c>
      <c r="E8528" s="23" t="s">
        <v>1</v>
      </c>
      <c r="F8528" s="23" t="s">
        <v>7</v>
      </c>
      <c r="G8528" s="23" t="s">
        <v>975</v>
      </c>
      <c r="H8528" s="2" t="s">
        <v>7731</v>
      </c>
      <c r="I8528" s="23" t="s">
        <v>4486</v>
      </c>
      <c r="J8528" s="23" t="s">
        <v>59</v>
      </c>
      <c r="K8528" s="23" t="s">
        <v>9712</v>
      </c>
      <c r="L8528" s="23" t="s">
        <v>9538</v>
      </c>
      <c r="M8528" s="23">
        <f>YEAR(Tabla2[[#This Row],[Fecha de creación]])</f>
        <v>2022</v>
      </c>
      <c r="N8528" s="23">
        <f>MONTH(Tabla2[[#This Row],[Fecha de creación]])</f>
        <v>5</v>
      </c>
    </row>
    <row r="8529" spans="1:14" x14ac:dyDescent="0.25">
      <c r="A8529" s="26">
        <v>44691.665324074071</v>
      </c>
      <c r="B8529" s="23" t="s">
        <v>0</v>
      </c>
      <c r="C8529" s="23" t="s">
        <v>10948</v>
      </c>
      <c r="D8529" s="23" t="s">
        <v>982</v>
      </c>
      <c r="E8529" s="23" t="s">
        <v>1</v>
      </c>
      <c r="F8529" s="23" t="s">
        <v>22</v>
      </c>
      <c r="G8529" s="23" t="s">
        <v>3</v>
      </c>
      <c r="H8529" s="2" t="s">
        <v>8893</v>
      </c>
      <c r="I8529" s="23" t="s">
        <v>5999</v>
      </c>
      <c r="J8529" s="23" t="s">
        <v>59</v>
      </c>
      <c r="K8529" s="23" t="s">
        <v>9712</v>
      </c>
      <c r="L8529" s="23" t="s">
        <v>9539</v>
      </c>
      <c r="M8529" s="23">
        <f>YEAR(Tabla2[[#This Row],[Fecha de creación]])</f>
        <v>2022</v>
      </c>
      <c r="N8529" s="23">
        <f>MONTH(Tabla2[[#This Row],[Fecha de creación]])</f>
        <v>5</v>
      </c>
    </row>
    <row r="8530" spans="1:14" x14ac:dyDescent="0.25">
      <c r="A8530" s="26">
        <v>44691.683842592596</v>
      </c>
      <c r="B8530" s="23" t="s">
        <v>34</v>
      </c>
      <c r="C8530" s="23" t="s">
        <v>10949</v>
      </c>
      <c r="D8530" s="23" t="s">
        <v>10950</v>
      </c>
      <c r="E8530" s="23" t="s">
        <v>1</v>
      </c>
      <c r="F8530" s="23" t="s">
        <v>7</v>
      </c>
      <c r="G8530" s="23" t="s">
        <v>975</v>
      </c>
      <c r="H8530" s="2" t="s">
        <v>8535</v>
      </c>
      <c r="I8530" s="23" t="s">
        <v>8907</v>
      </c>
      <c r="J8530" s="23" t="s">
        <v>59</v>
      </c>
      <c r="K8530" s="23" t="s">
        <v>9712</v>
      </c>
      <c r="L8530" s="23" t="s">
        <v>9538</v>
      </c>
      <c r="M8530" s="23">
        <f>YEAR(Tabla2[[#This Row],[Fecha de creación]])</f>
        <v>2022</v>
      </c>
      <c r="N8530" s="23">
        <f>MONTH(Tabla2[[#This Row],[Fecha de creación]])</f>
        <v>5</v>
      </c>
    </row>
    <row r="8531" spans="1:14" x14ac:dyDescent="0.25">
      <c r="A8531" s="26">
        <v>44691.690023148149</v>
      </c>
      <c r="B8531" s="23" t="s">
        <v>0</v>
      </c>
      <c r="C8531" s="23" t="s">
        <v>10951</v>
      </c>
      <c r="D8531" s="23" t="s">
        <v>967</v>
      </c>
      <c r="E8531" s="23" t="s">
        <v>1</v>
      </c>
      <c r="F8531" s="23" t="s">
        <v>7</v>
      </c>
      <c r="G8531" s="23" t="s">
        <v>1551</v>
      </c>
      <c r="H8531" s="2" t="s">
        <v>7733</v>
      </c>
      <c r="I8531" s="23" t="s">
        <v>9226</v>
      </c>
      <c r="J8531" s="23"/>
      <c r="K8531" s="23" t="s">
        <v>9712</v>
      </c>
      <c r="L8531" s="23" t="s">
        <v>9539</v>
      </c>
      <c r="M8531" s="23">
        <f>YEAR(Tabla2[[#This Row],[Fecha de creación]])</f>
        <v>2022</v>
      </c>
      <c r="N8531" s="23">
        <f>MONTH(Tabla2[[#This Row],[Fecha de creación]])</f>
        <v>5</v>
      </c>
    </row>
    <row r="8532" spans="1:14" x14ac:dyDescent="0.25">
      <c r="A8532" s="26">
        <v>44691.724340277775</v>
      </c>
      <c r="B8532" s="23" t="s">
        <v>0</v>
      </c>
      <c r="C8532" s="23" t="s">
        <v>10952</v>
      </c>
      <c r="D8532" s="23" t="s">
        <v>21</v>
      </c>
      <c r="E8532" s="23" t="s">
        <v>1</v>
      </c>
      <c r="F8532" s="23" t="s">
        <v>7</v>
      </c>
      <c r="G8532" s="23" t="s">
        <v>3</v>
      </c>
      <c r="H8532" s="2" t="s">
        <v>7744</v>
      </c>
      <c r="I8532" s="23" t="s">
        <v>5999</v>
      </c>
      <c r="J8532" s="23"/>
      <c r="K8532" s="23" t="s">
        <v>9712</v>
      </c>
      <c r="L8532" s="23" t="s">
        <v>9539</v>
      </c>
      <c r="M8532" s="23">
        <f>YEAR(Tabla2[[#This Row],[Fecha de creación]])</f>
        <v>2022</v>
      </c>
      <c r="N8532" s="23">
        <f>MONTH(Tabla2[[#This Row],[Fecha de creación]])</f>
        <v>5</v>
      </c>
    </row>
    <row r="8533" spans="1:14" x14ac:dyDescent="0.25">
      <c r="A8533" s="26">
        <v>44691.74759259259</v>
      </c>
      <c r="B8533" s="23" t="s">
        <v>0</v>
      </c>
      <c r="C8533" s="23" t="s">
        <v>10953</v>
      </c>
      <c r="D8533" s="23" t="s">
        <v>982</v>
      </c>
      <c r="E8533" s="23" t="s">
        <v>1</v>
      </c>
      <c r="F8533" s="23" t="s">
        <v>22</v>
      </c>
      <c r="G8533" s="23" t="s">
        <v>975</v>
      </c>
      <c r="H8533" s="2" t="s">
        <v>8893</v>
      </c>
      <c r="I8533" s="23" t="s">
        <v>7680</v>
      </c>
      <c r="J8533" s="23" t="s">
        <v>59</v>
      </c>
      <c r="K8533" s="23" t="s">
        <v>9712</v>
      </c>
      <c r="L8533" s="23" t="s">
        <v>9538</v>
      </c>
      <c r="M8533" s="23">
        <f>YEAR(Tabla2[[#This Row],[Fecha de creación]])</f>
        <v>2022</v>
      </c>
      <c r="N8533" s="23">
        <f>MONTH(Tabla2[[#This Row],[Fecha de creación]])</f>
        <v>5</v>
      </c>
    </row>
    <row r="8534" spans="1:14" x14ac:dyDescent="0.25">
      <c r="A8534" s="26">
        <v>44692.40116898148</v>
      </c>
      <c r="B8534" s="23" t="s">
        <v>19</v>
      </c>
      <c r="C8534" s="23" t="s">
        <v>10954</v>
      </c>
      <c r="D8534" s="23" t="s">
        <v>10955</v>
      </c>
      <c r="E8534" s="23" t="s">
        <v>1</v>
      </c>
      <c r="F8534" s="23" t="s">
        <v>7</v>
      </c>
      <c r="G8534" s="23" t="s">
        <v>975</v>
      </c>
      <c r="H8534" s="2" t="s">
        <v>8559</v>
      </c>
      <c r="I8534" s="23" t="s">
        <v>10079</v>
      </c>
      <c r="J8534" s="23"/>
      <c r="K8534" s="23" t="s">
        <v>9712</v>
      </c>
      <c r="L8534" s="23" t="s">
        <v>9538</v>
      </c>
      <c r="M8534" s="23">
        <f>YEAR(Tabla2[[#This Row],[Fecha de creación]])</f>
        <v>2022</v>
      </c>
      <c r="N8534" s="23">
        <f>MONTH(Tabla2[[#This Row],[Fecha de creación]])</f>
        <v>5</v>
      </c>
    </row>
    <row r="8535" spans="1:14" x14ac:dyDescent="0.25">
      <c r="A8535" s="26">
        <v>44692.439965277779</v>
      </c>
      <c r="B8535" s="23" t="s">
        <v>19</v>
      </c>
      <c r="C8535" s="23" t="s">
        <v>10956</v>
      </c>
      <c r="D8535" s="23" t="s">
        <v>10957</v>
      </c>
      <c r="E8535" s="23" t="s">
        <v>1</v>
      </c>
      <c r="F8535" s="23" t="s">
        <v>7</v>
      </c>
      <c r="G8535" s="23" t="s">
        <v>975</v>
      </c>
      <c r="H8535" s="2" t="s">
        <v>8559</v>
      </c>
      <c r="I8535" s="23" t="s">
        <v>10079</v>
      </c>
      <c r="J8535" s="23"/>
      <c r="K8535" s="23" t="s">
        <v>9712</v>
      </c>
      <c r="L8535" s="23" t="s">
        <v>9538</v>
      </c>
      <c r="M8535" s="23">
        <f>YEAR(Tabla2[[#This Row],[Fecha de creación]])</f>
        <v>2022</v>
      </c>
      <c r="N8535" s="23">
        <f>MONTH(Tabla2[[#This Row],[Fecha de creación]])</f>
        <v>5</v>
      </c>
    </row>
    <row r="8536" spans="1:14" x14ac:dyDescent="0.25">
      <c r="A8536" s="26">
        <v>44692.457372685189</v>
      </c>
      <c r="B8536" s="23" t="s">
        <v>0</v>
      </c>
      <c r="C8536" s="23" t="s">
        <v>10958</v>
      </c>
      <c r="D8536" s="23" t="s">
        <v>6</v>
      </c>
      <c r="E8536" s="23" t="s">
        <v>1</v>
      </c>
      <c r="F8536" s="23" t="s">
        <v>7</v>
      </c>
      <c r="G8536" s="23" t="s">
        <v>975</v>
      </c>
      <c r="H8536" s="2" t="s">
        <v>7722</v>
      </c>
      <c r="I8536" s="23" t="s">
        <v>9483</v>
      </c>
      <c r="J8536" s="23" t="s">
        <v>59</v>
      </c>
      <c r="K8536" s="23" t="s">
        <v>9712</v>
      </c>
      <c r="L8536" s="23" t="s">
        <v>9538</v>
      </c>
      <c r="M8536" s="23">
        <f>YEAR(Tabla2[[#This Row],[Fecha de creación]])</f>
        <v>2022</v>
      </c>
      <c r="N8536" s="23">
        <f>MONTH(Tabla2[[#This Row],[Fecha de creación]])</f>
        <v>5</v>
      </c>
    </row>
    <row r="8537" spans="1:14" x14ac:dyDescent="0.25">
      <c r="A8537" s="26">
        <v>44692.476956018516</v>
      </c>
      <c r="B8537" s="23" t="s">
        <v>19</v>
      </c>
      <c r="C8537" s="23" t="s">
        <v>10959</v>
      </c>
      <c r="D8537" s="23" t="s">
        <v>10960</v>
      </c>
      <c r="E8537" s="23" t="s">
        <v>1</v>
      </c>
      <c r="F8537" s="23" t="s">
        <v>7</v>
      </c>
      <c r="G8537" s="23" t="s">
        <v>975</v>
      </c>
      <c r="H8537" s="2" t="s">
        <v>8535</v>
      </c>
      <c r="I8537" s="23" t="s">
        <v>10079</v>
      </c>
      <c r="J8537" s="23"/>
      <c r="K8537" s="23" t="s">
        <v>9712</v>
      </c>
      <c r="L8537" s="23" t="s">
        <v>9538</v>
      </c>
      <c r="M8537" s="23">
        <f>YEAR(Tabla2[[#This Row],[Fecha de creación]])</f>
        <v>2022</v>
      </c>
      <c r="N8537" s="23">
        <f>MONTH(Tabla2[[#This Row],[Fecha de creación]])</f>
        <v>5</v>
      </c>
    </row>
    <row r="8538" spans="1:14" x14ac:dyDescent="0.25">
      <c r="A8538" s="26">
        <v>44692.499282407407</v>
      </c>
      <c r="B8538" s="23" t="s">
        <v>0</v>
      </c>
      <c r="C8538" s="23" t="s">
        <v>10961</v>
      </c>
      <c r="D8538" s="23" t="s">
        <v>982</v>
      </c>
      <c r="E8538" s="23" t="s">
        <v>1</v>
      </c>
      <c r="F8538" s="23" t="s">
        <v>22</v>
      </c>
      <c r="G8538" s="23" t="s">
        <v>975</v>
      </c>
      <c r="H8538" s="2" t="s">
        <v>8893</v>
      </c>
      <c r="I8538" s="23" t="s">
        <v>7680</v>
      </c>
      <c r="J8538" s="23" t="s">
        <v>59</v>
      </c>
      <c r="K8538" s="23" t="s">
        <v>9712</v>
      </c>
      <c r="L8538" s="23" t="s">
        <v>9538</v>
      </c>
      <c r="M8538" s="23">
        <f>YEAR(Tabla2[[#This Row],[Fecha de creación]])</f>
        <v>2022</v>
      </c>
      <c r="N8538" s="23">
        <f>MONTH(Tabla2[[#This Row],[Fecha de creación]])</f>
        <v>5</v>
      </c>
    </row>
    <row r="8539" spans="1:14" x14ac:dyDescent="0.25">
      <c r="A8539" s="26">
        <v>44692.501527777778</v>
      </c>
      <c r="B8539" s="23" t="s">
        <v>0</v>
      </c>
      <c r="C8539" s="23" t="s">
        <v>10962</v>
      </c>
      <c r="D8539" s="23" t="s">
        <v>982</v>
      </c>
      <c r="E8539" s="23" t="s">
        <v>1</v>
      </c>
      <c r="F8539" s="23" t="s">
        <v>22</v>
      </c>
      <c r="G8539" s="23" t="s">
        <v>975</v>
      </c>
      <c r="H8539" s="2" t="s">
        <v>8893</v>
      </c>
      <c r="I8539" s="23" t="s">
        <v>7680</v>
      </c>
      <c r="J8539" s="23" t="s">
        <v>59</v>
      </c>
      <c r="K8539" s="23" t="s">
        <v>9712</v>
      </c>
      <c r="L8539" s="23" t="s">
        <v>9538</v>
      </c>
      <c r="M8539" s="23">
        <f>YEAR(Tabla2[[#This Row],[Fecha de creación]])</f>
        <v>2022</v>
      </c>
      <c r="N8539" s="23">
        <f>MONTH(Tabla2[[#This Row],[Fecha de creación]])</f>
        <v>5</v>
      </c>
    </row>
    <row r="8540" spans="1:14" x14ac:dyDescent="0.25">
      <c r="A8540" s="26">
        <v>44692.502534722225</v>
      </c>
      <c r="B8540" s="23" t="s">
        <v>100</v>
      </c>
      <c r="C8540" s="23" t="s">
        <v>10963</v>
      </c>
      <c r="D8540" s="23" t="s">
        <v>21</v>
      </c>
      <c r="E8540" s="23" t="s">
        <v>1</v>
      </c>
      <c r="F8540" s="23" t="s">
        <v>7</v>
      </c>
      <c r="G8540" s="23" t="s">
        <v>975</v>
      </c>
      <c r="H8540" s="2" t="s">
        <v>7744</v>
      </c>
      <c r="I8540" s="23" t="s">
        <v>9485</v>
      </c>
      <c r="J8540" s="23" t="s">
        <v>59</v>
      </c>
      <c r="K8540" s="23" t="s">
        <v>9712</v>
      </c>
      <c r="L8540" s="23" t="s">
        <v>9538</v>
      </c>
      <c r="M8540" s="23">
        <f>YEAR(Tabla2[[#This Row],[Fecha de creación]])</f>
        <v>2022</v>
      </c>
      <c r="N8540" s="23">
        <f>MONTH(Tabla2[[#This Row],[Fecha de creación]])</f>
        <v>5</v>
      </c>
    </row>
    <row r="8541" spans="1:14" x14ac:dyDescent="0.25">
      <c r="A8541" s="26">
        <v>44692.507488425923</v>
      </c>
      <c r="B8541" s="23" t="s">
        <v>19</v>
      </c>
      <c r="C8541" s="23" t="s">
        <v>10964</v>
      </c>
      <c r="D8541" s="23" t="s">
        <v>10965</v>
      </c>
      <c r="E8541" s="23" t="s">
        <v>1</v>
      </c>
      <c r="F8541" s="23" t="s">
        <v>7</v>
      </c>
      <c r="G8541" s="23" t="s">
        <v>975</v>
      </c>
      <c r="H8541" s="2" t="s">
        <v>8535</v>
      </c>
      <c r="I8541" s="23" t="s">
        <v>10079</v>
      </c>
      <c r="J8541" s="23"/>
      <c r="K8541" s="23" t="s">
        <v>9712</v>
      </c>
      <c r="L8541" s="23" t="s">
        <v>9538</v>
      </c>
      <c r="M8541" s="23">
        <f>YEAR(Tabla2[[#This Row],[Fecha de creación]])</f>
        <v>2022</v>
      </c>
      <c r="N8541" s="23">
        <f>MONTH(Tabla2[[#This Row],[Fecha de creación]])</f>
        <v>5</v>
      </c>
    </row>
    <row r="8542" spans="1:14" x14ac:dyDescent="0.25">
      <c r="A8542" s="26">
        <v>44692.51972222222</v>
      </c>
      <c r="B8542" s="23" t="s">
        <v>0</v>
      </c>
      <c r="C8542" s="23" t="s">
        <v>10966</v>
      </c>
      <c r="D8542" s="23" t="s">
        <v>10312</v>
      </c>
      <c r="E8542" s="23" t="s">
        <v>1</v>
      </c>
      <c r="F8542" s="23" t="s">
        <v>7</v>
      </c>
      <c r="G8542" s="23" t="s">
        <v>975</v>
      </c>
      <c r="H8542" s="2" t="s">
        <v>7730</v>
      </c>
      <c r="I8542" s="23" t="s">
        <v>7680</v>
      </c>
      <c r="J8542" s="23" t="s">
        <v>59</v>
      </c>
      <c r="K8542" s="23" t="s">
        <v>9712</v>
      </c>
      <c r="L8542" s="23" t="s">
        <v>9538</v>
      </c>
      <c r="M8542" s="23">
        <f>YEAR(Tabla2[[#This Row],[Fecha de creación]])</f>
        <v>2022</v>
      </c>
      <c r="N8542" s="23">
        <f>MONTH(Tabla2[[#This Row],[Fecha de creación]])</f>
        <v>5</v>
      </c>
    </row>
    <row r="8543" spans="1:14" x14ac:dyDescent="0.25">
      <c r="A8543" s="26">
        <v>44692.520451388889</v>
      </c>
      <c r="B8543" s="23" t="s">
        <v>19</v>
      </c>
      <c r="C8543" s="23" t="s">
        <v>10967</v>
      </c>
      <c r="D8543" s="23" t="s">
        <v>10968</v>
      </c>
      <c r="E8543" s="23" t="s">
        <v>1</v>
      </c>
      <c r="F8543" s="23" t="s">
        <v>7</v>
      </c>
      <c r="G8543" s="23" t="s">
        <v>975</v>
      </c>
      <c r="H8543" s="2" t="s">
        <v>7980</v>
      </c>
      <c r="I8543" s="23" t="s">
        <v>10079</v>
      </c>
      <c r="J8543" s="23"/>
      <c r="K8543" s="23" t="s">
        <v>9712</v>
      </c>
      <c r="L8543" s="23" t="s">
        <v>9538</v>
      </c>
      <c r="M8543" s="23">
        <f>YEAR(Tabla2[[#This Row],[Fecha de creación]])</f>
        <v>2022</v>
      </c>
      <c r="N8543" s="23">
        <f>MONTH(Tabla2[[#This Row],[Fecha de creación]])</f>
        <v>5</v>
      </c>
    </row>
    <row r="8544" spans="1:14" x14ac:dyDescent="0.25">
      <c r="A8544" s="26">
        <v>44692.526307870372</v>
      </c>
      <c r="B8544" s="23" t="s">
        <v>189</v>
      </c>
      <c r="C8544" s="23" t="s">
        <v>10969</v>
      </c>
      <c r="D8544" s="23" t="s">
        <v>10970</v>
      </c>
      <c r="E8544" s="23" t="s">
        <v>1</v>
      </c>
      <c r="F8544" s="23" t="s">
        <v>7</v>
      </c>
      <c r="G8544" s="23" t="s">
        <v>975</v>
      </c>
      <c r="H8544" s="2" t="s">
        <v>7722</v>
      </c>
      <c r="I8544" s="23" t="s">
        <v>4486</v>
      </c>
      <c r="J8544" s="23" t="s">
        <v>59</v>
      </c>
      <c r="K8544" s="23" t="s">
        <v>9712</v>
      </c>
      <c r="L8544" s="23" t="s">
        <v>9538</v>
      </c>
      <c r="M8544" s="23">
        <f>YEAR(Tabla2[[#This Row],[Fecha de creación]])</f>
        <v>2022</v>
      </c>
      <c r="N8544" s="23">
        <f>MONTH(Tabla2[[#This Row],[Fecha de creación]])</f>
        <v>5</v>
      </c>
    </row>
    <row r="8545" spans="1:14" x14ac:dyDescent="0.25">
      <c r="A8545" s="26">
        <v>44692.529317129629</v>
      </c>
      <c r="B8545" s="23" t="s">
        <v>0</v>
      </c>
      <c r="C8545" s="23" t="s">
        <v>10971</v>
      </c>
      <c r="D8545" s="23" t="s">
        <v>982</v>
      </c>
      <c r="E8545" s="23" t="s">
        <v>1</v>
      </c>
      <c r="F8545" s="23" t="s">
        <v>22</v>
      </c>
      <c r="G8545" s="23" t="s">
        <v>975</v>
      </c>
      <c r="H8545" s="2" t="s">
        <v>8893</v>
      </c>
      <c r="I8545" s="23" t="s">
        <v>7680</v>
      </c>
      <c r="J8545" s="23" t="s">
        <v>59</v>
      </c>
      <c r="K8545" s="23" t="s">
        <v>9712</v>
      </c>
      <c r="L8545" s="23" t="s">
        <v>9538</v>
      </c>
      <c r="M8545" s="23">
        <f>YEAR(Tabla2[[#This Row],[Fecha de creación]])</f>
        <v>2022</v>
      </c>
      <c r="N8545" s="23">
        <f>MONTH(Tabla2[[#This Row],[Fecha de creación]])</f>
        <v>5</v>
      </c>
    </row>
    <row r="8546" spans="1:14" x14ac:dyDescent="0.25">
      <c r="A8546" s="26">
        <v>44692.529363425929</v>
      </c>
      <c r="B8546" s="23" t="s">
        <v>34</v>
      </c>
      <c r="C8546" s="23" t="s">
        <v>10972</v>
      </c>
      <c r="D8546" s="23" t="s">
        <v>10973</v>
      </c>
      <c r="E8546" s="23" t="s">
        <v>1</v>
      </c>
      <c r="F8546" s="23" t="s">
        <v>7</v>
      </c>
      <c r="G8546" s="23" t="s">
        <v>975</v>
      </c>
      <c r="H8546" s="2" t="s">
        <v>8535</v>
      </c>
      <c r="I8546" s="23" t="s">
        <v>8907</v>
      </c>
      <c r="J8546" s="23" t="s">
        <v>958</v>
      </c>
      <c r="K8546" s="23" t="s">
        <v>9712</v>
      </c>
      <c r="L8546" s="23" t="s">
        <v>9538</v>
      </c>
      <c r="M8546" s="23">
        <f>YEAR(Tabla2[[#This Row],[Fecha de creación]])</f>
        <v>2022</v>
      </c>
      <c r="N8546" s="23">
        <f>MONTH(Tabla2[[#This Row],[Fecha de creación]])</f>
        <v>5</v>
      </c>
    </row>
    <row r="8547" spans="1:14" x14ac:dyDescent="0.25">
      <c r="A8547" s="26">
        <v>44692.530995370369</v>
      </c>
      <c r="B8547" s="23" t="s">
        <v>34</v>
      </c>
      <c r="C8547" s="23" t="s">
        <v>10974</v>
      </c>
      <c r="D8547" s="23" t="s">
        <v>10975</v>
      </c>
      <c r="E8547" s="23" t="s">
        <v>1</v>
      </c>
      <c r="F8547" s="23" t="s">
        <v>22</v>
      </c>
      <c r="G8547" s="23" t="s">
        <v>975</v>
      </c>
      <c r="I8547" s="23" t="s">
        <v>8907</v>
      </c>
      <c r="J8547" s="23" t="s">
        <v>59</v>
      </c>
      <c r="K8547" s="23" t="s">
        <v>9712</v>
      </c>
      <c r="L8547" s="23" t="s">
        <v>9538</v>
      </c>
      <c r="M8547" s="23">
        <f>YEAR(Tabla2[[#This Row],[Fecha de creación]])</f>
        <v>2022</v>
      </c>
      <c r="N8547" s="23">
        <f>MONTH(Tabla2[[#This Row],[Fecha de creación]])</f>
        <v>5</v>
      </c>
    </row>
    <row r="8548" spans="1:14" x14ac:dyDescent="0.25">
      <c r="A8548" s="26">
        <v>44692.531365740739</v>
      </c>
      <c r="B8548" s="23" t="s">
        <v>189</v>
      </c>
      <c r="C8548" s="23" t="s">
        <v>10976</v>
      </c>
      <c r="D8548" s="23" t="s">
        <v>7096</v>
      </c>
      <c r="E8548" s="23" t="s">
        <v>1</v>
      </c>
      <c r="F8548" s="23" t="s">
        <v>7</v>
      </c>
      <c r="G8548" s="23" t="s">
        <v>975</v>
      </c>
      <c r="H8548" s="2" t="s">
        <v>7722</v>
      </c>
      <c r="I8548" s="23" t="s">
        <v>4486</v>
      </c>
      <c r="J8548" s="23" t="s">
        <v>59</v>
      </c>
      <c r="K8548" s="23" t="s">
        <v>9712</v>
      </c>
      <c r="L8548" s="23" t="s">
        <v>9538</v>
      </c>
      <c r="M8548" s="23">
        <f>YEAR(Tabla2[[#This Row],[Fecha de creación]])</f>
        <v>2022</v>
      </c>
      <c r="N8548" s="23">
        <f>MONTH(Tabla2[[#This Row],[Fecha de creación]])</f>
        <v>5</v>
      </c>
    </row>
    <row r="8549" spans="1:14" x14ac:dyDescent="0.25">
      <c r="A8549" s="26">
        <v>44692.531539351854</v>
      </c>
      <c r="B8549" s="23" t="s">
        <v>0</v>
      </c>
      <c r="C8549" s="23" t="s">
        <v>10977</v>
      </c>
      <c r="D8549" s="23" t="s">
        <v>10312</v>
      </c>
      <c r="E8549" s="23" t="s">
        <v>1</v>
      </c>
      <c r="F8549" s="23" t="s">
        <v>7</v>
      </c>
      <c r="G8549" s="23" t="s">
        <v>975</v>
      </c>
      <c r="H8549" s="2" t="s">
        <v>7730</v>
      </c>
      <c r="I8549" s="23" t="s">
        <v>7680</v>
      </c>
      <c r="J8549" s="23" t="s">
        <v>59</v>
      </c>
      <c r="K8549" s="23" t="s">
        <v>9712</v>
      </c>
      <c r="L8549" s="23" t="s">
        <v>9538</v>
      </c>
      <c r="M8549" s="23">
        <f>YEAR(Tabla2[[#This Row],[Fecha de creación]])</f>
        <v>2022</v>
      </c>
      <c r="N8549" s="23">
        <f>MONTH(Tabla2[[#This Row],[Fecha de creación]])</f>
        <v>5</v>
      </c>
    </row>
    <row r="8550" spans="1:14" x14ac:dyDescent="0.25">
      <c r="A8550" s="26">
        <v>44692.533078703702</v>
      </c>
      <c r="B8550" s="23" t="s">
        <v>34</v>
      </c>
      <c r="C8550" s="23" t="s">
        <v>10978</v>
      </c>
      <c r="D8550" s="23" t="s">
        <v>10979</v>
      </c>
      <c r="E8550" s="23" t="s">
        <v>1</v>
      </c>
      <c r="F8550" s="23" t="s">
        <v>7</v>
      </c>
      <c r="G8550" s="23" t="s">
        <v>975</v>
      </c>
      <c r="H8550" s="2" t="s">
        <v>8459</v>
      </c>
      <c r="I8550" s="23" t="s">
        <v>8907</v>
      </c>
      <c r="J8550" s="23" t="s">
        <v>964</v>
      </c>
      <c r="K8550" s="23" t="s">
        <v>9712</v>
      </c>
      <c r="L8550" s="23" t="s">
        <v>9538</v>
      </c>
      <c r="M8550" s="23">
        <f>YEAR(Tabla2[[#This Row],[Fecha de creación]])</f>
        <v>2022</v>
      </c>
      <c r="N8550" s="23">
        <f>MONTH(Tabla2[[#This Row],[Fecha de creación]])</f>
        <v>5</v>
      </c>
    </row>
    <row r="8551" spans="1:14" x14ac:dyDescent="0.25">
      <c r="A8551" s="26">
        <v>44692.53460648148</v>
      </c>
      <c r="B8551" s="23" t="s">
        <v>189</v>
      </c>
      <c r="C8551" s="23" t="s">
        <v>10980</v>
      </c>
      <c r="D8551" s="23" t="s">
        <v>36</v>
      </c>
      <c r="E8551" s="23" t="s">
        <v>1</v>
      </c>
      <c r="F8551" s="23" t="s">
        <v>7</v>
      </c>
      <c r="G8551" s="23" t="s">
        <v>975</v>
      </c>
      <c r="H8551" s="2" t="s">
        <v>7731</v>
      </c>
      <c r="I8551" s="23" t="s">
        <v>4486</v>
      </c>
      <c r="J8551" s="23" t="s">
        <v>59</v>
      </c>
      <c r="K8551" s="23" t="s">
        <v>9712</v>
      </c>
      <c r="L8551" s="23" t="s">
        <v>9538</v>
      </c>
      <c r="M8551" s="23">
        <f>YEAR(Tabla2[[#This Row],[Fecha de creación]])</f>
        <v>2022</v>
      </c>
      <c r="N8551" s="23">
        <f>MONTH(Tabla2[[#This Row],[Fecha de creación]])</f>
        <v>5</v>
      </c>
    </row>
    <row r="8552" spans="1:14" x14ac:dyDescent="0.25">
      <c r="A8552" s="26">
        <v>44692.535254629627</v>
      </c>
      <c r="B8552" s="23" t="s">
        <v>34</v>
      </c>
      <c r="C8552" s="23" t="s">
        <v>10981</v>
      </c>
      <c r="D8552" s="23" t="s">
        <v>10982</v>
      </c>
      <c r="E8552" s="23" t="s">
        <v>1</v>
      </c>
      <c r="F8552" s="23" t="s">
        <v>7</v>
      </c>
      <c r="G8552" s="23" t="s">
        <v>975</v>
      </c>
      <c r="H8552" s="2" t="s">
        <v>8459</v>
      </c>
      <c r="I8552" s="23" t="s">
        <v>8907</v>
      </c>
      <c r="J8552" s="23" t="s">
        <v>964</v>
      </c>
      <c r="K8552" s="23" t="s">
        <v>9712</v>
      </c>
      <c r="L8552" s="23" t="s">
        <v>9538</v>
      </c>
      <c r="M8552" s="23">
        <f>YEAR(Tabla2[[#This Row],[Fecha de creación]])</f>
        <v>2022</v>
      </c>
      <c r="N8552" s="23">
        <f>MONTH(Tabla2[[#This Row],[Fecha de creación]])</f>
        <v>5</v>
      </c>
    </row>
    <row r="8553" spans="1:14" x14ac:dyDescent="0.25">
      <c r="A8553" s="26">
        <v>44692.536921296298</v>
      </c>
      <c r="B8553" s="23" t="s">
        <v>0</v>
      </c>
      <c r="C8553" s="23" t="s">
        <v>10983</v>
      </c>
      <c r="D8553" s="23" t="s">
        <v>10312</v>
      </c>
      <c r="E8553" s="23" t="s">
        <v>1</v>
      </c>
      <c r="F8553" s="23" t="s">
        <v>7</v>
      </c>
      <c r="G8553" s="23" t="s">
        <v>975</v>
      </c>
      <c r="H8553" s="2" t="s">
        <v>7730</v>
      </c>
      <c r="I8553" s="23" t="s">
        <v>7680</v>
      </c>
      <c r="J8553" s="23" t="s">
        <v>59</v>
      </c>
      <c r="K8553" s="23" t="s">
        <v>9712</v>
      </c>
      <c r="L8553" s="23" t="s">
        <v>9538</v>
      </c>
      <c r="M8553" s="23">
        <f>YEAR(Tabla2[[#This Row],[Fecha de creación]])</f>
        <v>2022</v>
      </c>
      <c r="N8553" s="23">
        <f>MONTH(Tabla2[[#This Row],[Fecha de creación]])</f>
        <v>5</v>
      </c>
    </row>
    <row r="8554" spans="1:14" x14ac:dyDescent="0.25">
      <c r="A8554" s="26">
        <v>44692.53696759259</v>
      </c>
      <c r="B8554" s="23" t="s">
        <v>34</v>
      </c>
      <c r="C8554" s="23" t="s">
        <v>10984</v>
      </c>
      <c r="D8554" s="23" t="s">
        <v>10985</v>
      </c>
      <c r="E8554" s="23" t="s">
        <v>1</v>
      </c>
      <c r="F8554" s="23" t="s">
        <v>22</v>
      </c>
      <c r="G8554" s="23" t="s">
        <v>975</v>
      </c>
      <c r="I8554" s="23" t="s">
        <v>8907</v>
      </c>
      <c r="J8554" s="23" t="s">
        <v>59</v>
      </c>
      <c r="K8554" s="23" t="s">
        <v>9712</v>
      </c>
      <c r="L8554" s="23" t="s">
        <v>9538</v>
      </c>
      <c r="M8554" s="23">
        <f>YEAR(Tabla2[[#This Row],[Fecha de creación]])</f>
        <v>2022</v>
      </c>
      <c r="N8554" s="23">
        <f>MONTH(Tabla2[[#This Row],[Fecha de creación]])</f>
        <v>5</v>
      </c>
    </row>
    <row r="8555" spans="1:14" x14ac:dyDescent="0.25">
      <c r="A8555" s="26">
        <v>44692.54047453704</v>
      </c>
      <c r="B8555" s="23" t="s">
        <v>7771</v>
      </c>
      <c r="C8555" s="23" t="s">
        <v>10986</v>
      </c>
      <c r="D8555" s="23" t="s">
        <v>10987</v>
      </c>
      <c r="E8555" s="23" t="s">
        <v>1</v>
      </c>
      <c r="F8555" s="23" t="s">
        <v>7</v>
      </c>
      <c r="G8555" s="23" t="s">
        <v>975</v>
      </c>
      <c r="H8555" s="2" t="s">
        <v>7744</v>
      </c>
      <c r="I8555" s="23" t="s">
        <v>8907</v>
      </c>
      <c r="J8555" s="23" t="s">
        <v>59</v>
      </c>
      <c r="K8555" s="23" t="s">
        <v>9712</v>
      </c>
      <c r="L8555" s="23" t="s">
        <v>9538</v>
      </c>
      <c r="M8555" s="23">
        <f>YEAR(Tabla2[[#This Row],[Fecha de creación]])</f>
        <v>2022</v>
      </c>
      <c r="N8555" s="23">
        <f>MONTH(Tabla2[[#This Row],[Fecha de creación]])</f>
        <v>5</v>
      </c>
    </row>
    <row r="8556" spans="1:14" x14ac:dyDescent="0.25">
      <c r="A8556" s="26">
        <v>44692.563009259262</v>
      </c>
      <c r="B8556" s="23" t="s">
        <v>0</v>
      </c>
      <c r="C8556" s="23" t="s">
        <v>10988</v>
      </c>
      <c r="D8556" s="23" t="s">
        <v>982</v>
      </c>
      <c r="E8556" s="23" t="s">
        <v>1</v>
      </c>
      <c r="F8556" s="23" t="s">
        <v>22</v>
      </c>
      <c r="G8556" s="23" t="s">
        <v>975</v>
      </c>
      <c r="H8556" s="2" t="s">
        <v>8893</v>
      </c>
      <c r="I8556" s="23" t="s">
        <v>9483</v>
      </c>
      <c r="J8556" s="23" t="s">
        <v>59</v>
      </c>
      <c r="K8556" s="23" t="s">
        <v>9712</v>
      </c>
      <c r="L8556" s="23" t="s">
        <v>9538</v>
      </c>
      <c r="M8556" s="23">
        <f>YEAR(Tabla2[[#This Row],[Fecha de creación]])</f>
        <v>2022</v>
      </c>
      <c r="N8556" s="23">
        <f>MONTH(Tabla2[[#This Row],[Fecha de creación]])</f>
        <v>5</v>
      </c>
    </row>
    <row r="8557" spans="1:14" x14ac:dyDescent="0.25">
      <c r="A8557" s="26">
        <v>44692.564398148148</v>
      </c>
      <c r="B8557" s="23" t="s">
        <v>0</v>
      </c>
      <c r="C8557" s="23" t="s">
        <v>10989</v>
      </c>
      <c r="D8557" s="23" t="s">
        <v>982</v>
      </c>
      <c r="E8557" s="23" t="s">
        <v>1</v>
      </c>
      <c r="F8557" s="23" t="s">
        <v>22</v>
      </c>
      <c r="G8557" s="23" t="s">
        <v>975</v>
      </c>
      <c r="H8557" s="2" t="s">
        <v>8893</v>
      </c>
      <c r="I8557" s="23" t="s">
        <v>9483</v>
      </c>
      <c r="J8557" s="23" t="s">
        <v>59</v>
      </c>
      <c r="K8557" s="23" t="s">
        <v>9712</v>
      </c>
      <c r="L8557" s="23" t="s">
        <v>9538</v>
      </c>
      <c r="M8557" s="23">
        <f>YEAR(Tabla2[[#This Row],[Fecha de creación]])</f>
        <v>2022</v>
      </c>
      <c r="N8557" s="23">
        <f>MONTH(Tabla2[[#This Row],[Fecha de creación]])</f>
        <v>5</v>
      </c>
    </row>
    <row r="8558" spans="1:14" x14ac:dyDescent="0.25">
      <c r="A8558" s="26">
        <v>44692.566284722219</v>
      </c>
      <c r="B8558" s="23" t="s">
        <v>100</v>
      </c>
      <c r="C8558" s="23" t="s">
        <v>10990</v>
      </c>
      <c r="D8558" s="23" t="s">
        <v>440</v>
      </c>
      <c r="E8558" s="23" t="s">
        <v>1</v>
      </c>
      <c r="F8558" s="23" t="s">
        <v>22</v>
      </c>
      <c r="G8558" s="23" t="s">
        <v>975</v>
      </c>
      <c r="H8558" s="2" t="s">
        <v>7723</v>
      </c>
      <c r="I8558" s="23" t="s">
        <v>9485</v>
      </c>
      <c r="J8558" s="23" t="s">
        <v>59</v>
      </c>
      <c r="K8558" s="23" t="s">
        <v>9712</v>
      </c>
      <c r="L8558" s="23" t="s">
        <v>9538</v>
      </c>
      <c r="M8558" s="23">
        <f>YEAR(Tabla2[[#This Row],[Fecha de creación]])</f>
        <v>2022</v>
      </c>
      <c r="N8558" s="23">
        <f>MONTH(Tabla2[[#This Row],[Fecha de creación]])</f>
        <v>5</v>
      </c>
    </row>
    <row r="8559" spans="1:14" x14ac:dyDescent="0.25">
      <c r="A8559" s="26">
        <v>44692.659884259258</v>
      </c>
      <c r="B8559" s="23" t="s">
        <v>189</v>
      </c>
      <c r="C8559" s="23" t="s">
        <v>10991</v>
      </c>
      <c r="D8559" s="23" t="s">
        <v>10992</v>
      </c>
      <c r="E8559" s="23" t="s">
        <v>1</v>
      </c>
      <c r="F8559" s="23" t="s">
        <v>2</v>
      </c>
      <c r="G8559" s="23" t="s">
        <v>3</v>
      </c>
      <c r="H8559" s="2" t="s">
        <v>7731</v>
      </c>
      <c r="I8559" s="23" t="s">
        <v>4486</v>
      </c>
      <c r="J8559" s="23" t="s">
        <v>59</v>
      </c>
      <c r="K8559" s="23" t="s">
        <v>9712</v>
      </c>
      <c r="L8559" s="23" t="s">
        <v>9539</v>
      </c>
      <c r="M8559" s="23">
        <f>YEAR(Tabla2[[#This Row],[Fecha de creación]])</f>
        <v>2022</v>
      </c>
      <c r="N8559" s="23">
        <f>MONTH(Tabla2[[#This Row],[Fecha de creación]])</f>
        <v>5</v>
      </c>
    </row>
    <row r="8560" spans="1:14" x14ac:dyDescent="0.25">
      <c r="A8560" s="26">
        <v>44692.661689814813</v>
      </c>
      <c r="B8560" s="23" t="s">
        <v>0</v>
      </c>
      <c r="C8560" s="23" t="s">
        <v>10993</v>
      </c>
      <c r="D8560" s="23" t="s">
        <v>10994</v>
      </c>
      <c r="E8560" s="23" t="s">
        <v>1</v>
      </c>
      <c r="F8560" s="23" t="s">
        <v>7</v>
      </c>
      <c r="G8560" s="23" t="s">
        <v>975</v>
      </c>
      <c r="H8560" s="2" t="s">
        <v>7734</v>
      </c>
      <c r="I8560" s="23" t="s">
        <v>976</v>
      </c>
      <c r="J8560" s="23" t="s">
        <v>958</v>
      </c>
      <c r="K8560" s="23" t="s">
        <v>9712</v>
      </c>
      <c r="L8560" s="23" t="s">
        <v>9538</v>
      </c>
      <c r="M8560" s="23">
        <f>YEAR(Tabla2[[#This Row],[Fecha de creación]])</f>
        <v>2022</v>
      </c>
      <c r="N8560" s="23">
        <f>MONTH(Tabla2[[#This Row],[Fecha de creación]])</f>
        <v>5</v>
      </c>
    </row>
    <row r="8561" spans="1:14" x14ac:dyDescent="0.25">
      <c r="A8561" s="26">
        <v>44692.66238425926</v>
      </c>
      <c r="B8561" s="23" t="s">
        <v>0</v>
      </c>
      <c r="C8561" s="23" t="s">
        <v>10995</v>
      </c>
      <c r="D8561" s="23" t="s">
        <v>6</v>
      </c>
      <c r="E8561" s="23" t="s">
        <v>1</v>
      </c>
      <c r="F8561" s="23" t="s">
        <v>7</v>
      </c>
      <c r="G8561" s="23" t="s">
        <v>975</v>
      </c>
      <c r="H8561" s="2" t="s">
        <v>7722</v>
      </c>
      <c r="I8561" s="23" t="s">
        <v>9483</v>
      </c>
      <c r="J8561" s="23" t="s">
        <v>59</v>
      </c>
      <c r="K8561" s="23" t="s">
        <v>9712</v>
      </c>
      <c r="L8561" s="23" t="s">
        <v>9538</v>
      </c>
      <c r="M8561" s="23">
        <f>YEAR(Tabla2[[#This Row],[Fecha de creación]])</f>
        <v>2022</v>
      </c>
      <c r="N8561" s="23">
        <f>MONTH(Tabla2[[#This Row],[Fecha de creación]])</f>
        <v>5</v>
      </c>
    </row>
    <row r="8562" spans="1:14" x14ac:dyDescent="0.25">
      <c r="A8562" s="26">
        <v>44692.664594907408</v>
      </c>
      <c r="B8562" s="23" t="s">
        <v>19</v>
      </c>
      <c r="C8562" s="23" t="s">
        <v>10996</v>
      </c>
      <c r="D8562" s="23" t="s">
        <v>10997</v>
      </c>
      <c r="E8562" s="23" t="s">
        <v>1</v>
      </c>
      <c r="F8562" s="23" t="s">
        <v>7</v>
      </c>
      <c r="G8562" s="23" t="s">
        <v>975</v>
      </c>
      <c r="H8562" s="2" t="s">
        <v>7744</v>
      </c>
      <c r="I8562" s="23" t="s">
        <v>10079</v>
      </c>
      <c r="J8562" s="23"/>
      <c r="K8562" s="23" t="s">
        <v>9712</v>
      </c>
      <c r="L8562" s="23" t="s">
        <v>9538</v>
      </c>
      <c r="M8562" s="23">
        <f>YEAR(Tabla2[[#This Row],[Fecha de creación]])</f>
        <v>2022</v>
      </c>
      <c r="N8562" s="23">
        <f>MONTH(Tabla2[[#This Row],[Fecha de creación]])</f>
        <v>5</v>
      </c>
    </row>
    <row r="8563" spans="1:14" x14ac:dyDescent="0.25">
      <c r="A8563" s="26">
        <v>44692.667974537035</v>
      </c>
      <c r="B8563" s="23" t="s">
        <v>0</v>
      </c>
      <c r="C8563" s="23" t="s">
        <v>10998</v>
      </c>
      <c r="D8563" s="23" t="s">
        <v>6</v>
      </c>
      <c r="E8563" s="23" t="s">
        <v>1</v>
      </c>
      <c r="F8563" s="23" t="s">
        <v>7</v>
      </c>
      <c r="G8563" s="23" t="s">
        <v>975</v>
      </c>
      <c r="H8563" s="2" t="s">
        <v>7722</v>
      </c>
      <c r="I8563" s="23" t="s">
        <v>9483</v>
      </c>
      <c r="J8563" s="23" t="s">
        <v>59</v>
      </c>
      <c r="K8563" s="23" t="s">
        <v>9712</v>
      </c>
      <c r="L8563" s="23" t="s">
        <v>9538</v>
      </c>
      <c r="M8563" s="23">
        <f>YEAR(Tabla2[[#This Row],[Fecha de creación]])</f>
        <v>2022</v>
      </c>
      <c r="N8563" s="23">
        <f>MONTH(Tabla2[[#This Row],[Fecha de creación]])</f>
        <v>5</v>
      </c>
    </row>
    <row r="8564" spans="1:14" x14ac:dyDescent="0.25">
      <c r="A8564" s="26">
        <v>44692.671875</v>
      </c>
      <c r="B8564" s="23" t="s">
        <v>0</v>
      </c>
      <c r="C8564" s="23" t="s">
        <v>10999</v>
      </c>
      <c r="D8564" s="23" t="s">
        <v>7133</v>
      </c>
      <c r="E8564" s="23" t="s">
        <v>1</v>
      </c>
      <c r="F8564" s="23" t="s">
        <v>2</v>
      </c>
      <c r="G8564" s="23" t="s">
        <v>975</v>
      </c>
      <c r="H8564" s="2" t="s">
        <v>7742</v>
      </c>
      <c r="I8564" s="23" t="s">
        <v>976</v>
      </c>
      <c r="J8564" s="23" t="s">
        <v>59</v>
      </c>
      <c r="K8564" s="23" t="s">
        <v>9712</v>
      </c>
      <c r="L8564" s="23" t="s">
        <v>9538</v>
      </c>
      <c r="M8564" s="23">
        <f>YEAR(Tabla2[[#This Row],[Fecha de creación]])</f>
        <v>2022</v>
      </c>
      <c r="N8564" s="23">
        <f>MONTH(Tabla2[[#This Row],[Fecha de creación]])</f>
        <v>5</v>
      </c>
    </row>
    <row r="8565" spans="1:14" x14ac:dyDescent="0.25">
      <c r="A8565" s="26">
        <v>44692.686006944445</v>
      </c>
      <c r="B8565" s="23" t="s">
        <v>0</v>
      </c>
      <c r="C8565" s="23" t="s">
        <v>11000</v>
      </c>
      <c r="D8565" s="23" t="s">
        <v>11001</v>
      </c>
      <c r="E8565" s="23" t="s">
        <v>1</v>
      </c>
      <c r="F8565" s="23" t="s">
        <v>7</v>
      </c>
      <c r="G8565" s="23" t="s">
        <v>975</v>
      </c>
      <c r="H8565" s="2" t="s">
        <v>7734</v>
      </c>
      <c r="I8565" s="23" t="s">
        <v>976</v>
      </c>
      <c r="J8565" s="23" t="s">
        <v>59</v>
      </c>
      <c r="K8565" s="23" t="s">
        <v>9712</v>
      </c>
      <c r="L8565" s="23" t="s">
        <v>9539</v>
      </c>
      <c r="M8565" s="23">
        <f>YEAR(Tabla2[[#This Row],[Fecha de creación]])</f>
        <v>2022</v>
      </c>
      <c r="N8565" s="23">
        <f>MONTH(Tabla2[[#This Row],[Fecha de creación]])</f>
        <v>5</v>
      </c>
    </row>
    <row r="8566" spans="1:14" x14ac:dyDescent="0.25">
      <c r="A8566" s="26">
        <v>44692.710231481484</v>
      </c>
      <c r="B8566" s="23" t="s">
        <v>189</v>
      </c>
      <c r="C8566" s="23" t="s">
        <v>11002</v>
      </c>
      <c r="D8566" s="23" t="s">
        <v>382</v>
      </c>
      <c r="E8566" s="23" t="s">
        <v>1</v>
      </c>
      <c r="F8566" s="23" t="s">
        <v>7</v>
      </c>
      <c r="G8566" s="23" t="s">
        <v>975</v>
      </c>
      <c r="H8566" s="2" t="s">
        <v>7723</v>
      </c>
      <c r="I8566" s="23" t="s">
        <v>7338</v>
      </c>
      <c r="J8566" s="23"/>
      <c r="K8566" s="23" t="s">
        <v>9712</v>
      </c>
      <c r="L8566" s="23" t="s">
        <v>9538</v>
      </c>
      <c r="M8566" s="23">
        <f>YEAR(Tabla2[[#This Row],[Fecha de creación]])</f>
        <v>2022</v>
      </c>
      <c r="N8566" s="23">
        <f>MONTH(Tabla2[[#This Row],[Fecha de creación]])</f>
        <v>5</v>
      </c>
    </row>
    <row r="8567" spans="1:14" x14ac:dyDescent="0.25">
      <c r="A8567" s="26">
        <v>44693.386446759258</v>
      </c>
      <c r="B8567" s="23" t="s">
        <v>100</v>
      </c>
      <c r="C8567" s="23" t="s">
        <v>11003</v>
      </c>
      <c r="D8567" s="23" t="s">
        <v>6</v>
      </c>
      <c r="E8567" s="23" t="s">
        <v>1</v>
      </c>
      <c r="F8567" s="23" t="s">
        <v>7</v>
      </c>
      <c r="G8567" s="23" t="s">
        <v>975</v>
      </c>
      <c r="H8567" s="2" t="s">
        <v>7722</v>
      </c>
      <c r="I8567" s="23" t="s">
        <v>6004</v>
      </c>
      <c r="J8567" s="23"/>
      <c r="K8567" s="23" t="s">
        <v>9712</v>
      </c>
      <c r="L8567" s="23" t="s">
        <v>9538</v>
      </c>
      <c r="M8567" s="23">
        <f>YEAR(Tabla2[[#This Row],[Fecha de creación]])</f>
        <v>2022</v>
      </c>
      <c r="N8567" s="23">
        <f>MONTH(Tabla2[[#This Row],[Fecha de creación]])</f>
        <v>5</v>
      </c>
    </row>
    <row r="8568" spans="1:14" x14ac:dyDescent="0.25">
      <c r="A8568" s="26">
        <v>44693.452025462961</v>
      </c>
      <c r="B8568" s="23" t="s">
        <v>0</v>
      </c>
      <c r="C8568" s="23" t="s">
        <v>11004</v>
      </c>
      <c r="D8568" s="23" t="s">
        <v>10808</v>
      </c>
      <c r="E8568" s="23" t="s">
        <v>1</v>
      </c>
      <c r="F8568" s="23" t="s">
        <v>7</v>
      </c>
      <c r="G8568" s="23" t="s">
        <v>1551</v>
      </c>
      <c r="H8568" s="2" t="s">
        <v>7726</v>
      </c>
      <c r="I8568" s="23" t="s">
        <v>9226</v>
      </c>
      <c r="J8568" s="23" t="s">
        <v>59</v>
      </c>
      <c r="K8568" s="23" t="s">
        <v>9712</v>
      </c>
      <c r="L8568" s="23" t="s">
        <v>9539</v>
      </c>
      <c r="M8568" s="23">
        <f>YEAR(Tabla2[[#This Row],[Fecha de creación]])</f>
        <v>2022</v>
      </c>
      <c r="N8568" s="23">
        <f>MONTH(Tabla2[[#This Row],[Fecha de creación]])</f>
        <v>5</v>
      </c>
    </row>
    <row r="8569" spans="1:14" x14ac:dyDescent="0.25">
      <c r="A8569" s="26">
        <v>44693.453819444447</v>
      </c>
      <c r="B8569" s="23" t="s">
        <v>0</v>
      </c>
      <c r="C8569" s="23" t="s">
        <v>11005</v>
      </c>
      <c r="D8569" s="23" t="s">
        <v>30</v>
      </c>
      <c r="E8569" s="23" t="s">
        <v>1</v>
      </c>
      <c r="F8569" s="23" t="s">
        <v>7</v>
      </c>
      <c r="G8569" s="23" t="s">
        <v>975</v>
      </c>
      <c r="H8569" s="2" t="s">
        <v>8535</v>
      </c>
      <c r="I8569" s="23" t="s">
        <v>9483</v>
      </c>
      <c r="J8569" s="23" t="s">
        <v>958</v>
      </c>
      <c r="K8569" s="23" t="s">
        <v>9712</v>
      </c>
      <c r="L8569" s="23" t="s">
        <v>9538</v>
      </c>
      <c r="M8569" s="23">
        <f>YEAR(Tabla2[[#This Row],[Fecha de creación]])</f>
        <v>2022</v>
      </c>
      <c r="N8569" s="23">
        <f>MONTH(Tabla2[[#This Row],[Fecha de creación]])</f>
        <v>5</v>
      </c>
    </row>
    <row r="8570" spans="1:14" x14ac:dyDescent="0.25">
      <c r="A8570" s="26">
        <v>44693.467627314814</v>
      </c>
      <c r="B8570" s="23" t="s">
        <v>34</v>
      </c>
      <c r="C8570" s="23" t="s">
        <v>11006</v>
      </c>
      <c r="D8570" s="23" t="s">
        <v>11007</v>
      </c>
      <c r="E8570" s="23" t="s">
        <v>1</v>
      </c>
      <c r="F8570" s="23" t="s">
        <v>7</v>
      </c>
      <c r="G8570" s="23" t="s">
        <v>975</v>
      </c>
      <c r="H8570" s="2" t="s">
        <v>7722</v>
      </c>
      <c r="I8570" s="23" t="s">
        <v>8907</v>
      </c>
      <c r="J8570" s="23" t="s">
        <v>59</v>
      </c>
      <c r="K8570" s="23" t="s">
        <v>9712</v>
      </c>
      <c r="L8570" s="23" t="s">
        <v>9538</v>
      </c>
      <c r="M8570" s="23">
        <f>YEAR(Tabla2[[#This Row],[Fecha de creación]])</f>
        <v>2022</v>
      </c>
      <c r="N8570" s="23">
        <f>MONTH(Tabla2[[#This Row],[Fecha de creación]])</f>
        <v>5</v>
      </c>
    </row>
    <row r="8571" spans="1:14" x14ac:dyDescent="0.25">
      <c r="A8571" s="26">
        <v>44693.469849537039</v>
      </c>
      <c r="B8571" s="23" t="s">
        <v>7771</v>
      </c>
      <c r="C8571" s="23" t="s">
        <v>11008</v>
      </c>
      <c r="D8571" s="23" t="s">
        <v>11009</v>
      </c>
      <c r="E8571" s="23" t="s">
        <v>1</v>
      </c>
      <c r="F8571" s="23" t="s">
        <v>7</v>
      </c>
      <c r="G8571" s="23" t="s">
        <v>975</v>
      </c>
      <c r="H8571" s="2" t="s">
        <v>7730</v>
      </c>
      <c r="I8571" s="23" t="s">
        <v>8907</v>
      </c>
      <c r="J8571" s="23" t="s">
        <v>59</v>
      </c>
      <c r="K8571" s="23" t="s">
        <v>9712</v>
      </c>
      <c r="L8571" s="23" t="s">
        <v>9538</v>
      </c>
      <c r="M8571" s="23">
        <f>YEAR(Tabla2[[#This Row],[Fecha de creación]])</f>
        <v>2022</v>
      </c>
      <c r="N8571" s="23">
        <f>MONTH(Tabla2[[#This Row],[Fecha de creación]])</f>
        <v>5</v>
      </c>
    </row>
    <row r="8572" spans="1:14" x14ac:dyDescent="0.25">
      <c r="A8572" s="26">
        <v>44693.494247685187</v>
      </c>
      <c r="B8572" s="23" t="s">
        <v>7771</v>
      </c>
      <c r="C8572" s="23" t="s">
        <v>11010</v>
      </c>
      <c r="D8572" s="23" t="s">
        <v>11011</v>
      </c>
      <c r="E8572" s="23" t="s">
        <v>1</v>
      </c>
      <c r="F8572" s="23" t="s">
        <v>7</v>
      </c>
      <c r="G8572" s="23" t="s">
        <v>975</v>
      </c>
      <c r="H8572" s="2" t="s">
        <v>7730</v>
      </c>
      <c r="I8572" s="23" t="s">
        <v>8907</v>
      </c>
      <c r="J8572" s="23" t="s">
        <v>958</v>
      </c>
      <c r="K8572" s="23" t="s">
        <v>9712</v>
      </c>
      <c r="L8572" s="23" t="s">
        <v>9538</v>
      </c>
      <c r="M8572" s="23">
        <f>YEAR(Tabla2[[#This Row],[Fecha de creación]])</f>
        <v>2022</v>
      </c>
      <c r="N8572" s="23">
        <f>MONTH(Tabla2[[#This Row],[Fecha de creación]])</f>
        <v>5</v>
      </c>
    </row>
    <row r="8573" spans="1:14" x14ac:dyDescent="0.25">
      <c r="A8573" s="26">
        <v>44693.552060185182</v>
      </c>
      <c r="B8573" s="23" t="s">
        <v>189</v>
      </c>
      <c r="C8573" s="23" t="s">
        <v>11012</v>
      </c>
      <c r="D8573" s="23" t="s">
        <v>11013</v>
      </c>
      <c r="E8573" s="23" t="s">
        <v>1</v>
      </c>
      <c r="F8573" s="23" t="s">
        <v>7</v>
      </c>
      <c r="G8573" s="23" t="s">
        <v>1551</v>
      </c>
      <c r="H8573" s="2" t="s">
        <v>7734</v>
      </c>
      <c r="I8573" s="23" t="s">
        <v>11014</v>
      </c>
      <c r="J8573" s="23" t="s">
        <v>958</v>
      </c>
      <c r="K8573" s="23" t="s">
        <v>9712</v>
      </c>
      <c r="L8573" s="23" t="s">
        <v>9539</v>
      </c>
      <c r="M8573" s="23">
        <f>YEAR(Tabla2[[#This Row],[Fecha de creación]])</f>
        <v>2022</v>
      </c>
      <c r="N8573" s="23">
        <f>MONTH(Tabla2[[#This Row],[Fecha de creación]])</f>
        <v>5</v>
      </c>
    </row>
    <row r="8574" spans="1:14" x14ac:dyDescent="0.25">
      <c r="A8574" s="26">
        <v>44693.653252314813</v>
      </c>
      <c r="B8574" s="23" t="s">
        <v>0</v>
      </c>
      <c r="C8574" s="23" t="s">
        <v>11015</v>
      </c>
      <c r="D8574" s="23" t="s">
        <v>11016</v>
      </c>
      <c r="E8574" s="23" t="s">
        <v>1</v>
      </c>
      <c r="F8574" s="23" t="s">
        <v>2</v>
      </c>
      <c r="G8574" s="23" t="s">
        <v>975</v>
      </c>
      <c r="H8574" s="2" t="s">
        <v>8478</v>
      </c>
      <c r="I8574" s="23" t="s">
        <v>976</v>
      </c>
      <c r="J8574" s="23" t="s">
        <v>59</v>
      </c>
      <c r="K8574" s="23" t="s">
        <v>9712</v>
      </c>
      <c r="L8574" s="23" t="s">
        <v>9538</v>
      </c>
      <c r="M8574" s="23">
        <f>YEAR(Tabla2[[#This Row],[Fecha de creación]])</f>
        <v>2022</v>
      </c>
      <c r="N8574" s="23">
        <f>MONTH(Tabla2[[#This Row],[Fecha de creación]])</f>
        <v>5</v>
      </c>
    </row>
    <row r="8575" spans="1:14" x14ac:dyDescent="0.25">
      <c r="A8575" s="26">
        <v>44693.658564814818</v>
      </c>
      <c r="B8575" s="23" t="s">
        <v>19</v>
      </c>
      <c r="C8575" s="23" t="s">
        <v>11017</v>
      </c>
      <c r="D8575" s="23" t="s">
        <v>11018</v>
      </c>
      <c r="E8575" s="23" t="s">
        <v>1</v>
      </c>
      <c r="F8575" s="23" t="s">
        <v>7</v>
      </c>
      <c r="G8575" s="23" t="s">
        <v>975</v>
      </c>
      <c r="H8575" s="2" t="s">
        <v>8559</v>
      </c>
      <c r="I8575" s="23" t="s">
        <v>10079</v>
      </c>
      <c r="J8575" s="23"/>
      <c r="K8575" s="23" t="s">
        <v>9712</v>
      </c>
      <c r="L8575" s="23" t="s">
        <v>9538</v>
      </c>
      <c r="M8575" s="23">
        <f>YEAR(Tabla2[[#This Row],[Fecha de creación]])</f>
        <v>2022</v>
      </c>
      <c r="N8575" s="23">
        <f>MONTH(Tabla2[[#This Row],[Fecha de creación]])</f>
        <v>5</v>
      </c>
    </row>
    <row r="8576" spans="1:14" x14ac:dyDescent="0.25">
      <c r="A8576" s="26">
        <v>44693.665393518517</v>
      </c>
      <c r="B8576" s="23" t="s">
        <v>0</v>
      </c>
      <c r="C8576" s="23" t="s">
        <v>11019</v>
      </c>
      <c r="D8576" s="23" t="s">
        <v>11020</v>
      </c>
      <c r="E8576" s="23" t="s">
        <v>1</v>
      </c>
      <c r="F8576" s="23" t="s">
        <v>2</v>
      </c>
      <c r="G8576" s="23" t="s">
        <v>975</v>
      </c>
      <c r="H8576" s="2" t="s">
        <v>8478</v>
      </c>
      <c r="I8576" s="23" t="s">
        <v>976</v>
      </c>
      <c r="J8576" s="23" t="s">
        <v>59</v>
      </c>
      <c r="K8576" s="23" t="s">
        <v>9712</v>
      </c>
      <c r="L8576" s="23" t="s">
        <v>9538</v>
      </c>
      <c r="M8576" s="23">
        <f>YEAR(Tabla2[[#This Row],[Fecha de creación]])</f>
        <v>2022</v>
      </c>
      <c r="N8576" s="23">
        <f>MONTH(Tabla2[[#This Row],[Fecha de creación]])</f>
        <v>5</v>
      </c>
    </row>
    <row r="8577" spans="1:14" x14ac:dyDescent="0.25">
      <c r="A8577" s="26">
        <v>44693.67355324074</v>
      </c>
      <c r="B8577" s="23" t="s">
        <v>0</v>
      </c>
      <c r="C8577" s="23" t="s">
        <v>11021</v>
      </c>
      <c r="D8577" s="23" t="s">
        <v>11016</v>
      </c>
      <c r="E8577" s="23" t="s">
        <v>1</v>
      </c>
      <c r="F8577" s="23" t="s">
        <v>2</v>
      </c>
      <c r="G8577" s="23" t="s">
        <v>1551</v>
      </c>
      <c r="H8577" s="2" t="s">
        <v>8478</v>
      </c>
      <c r="I8577" s="23" t="s">
        <v>11022</v>
      </c>
      <c r="J8577" s="23" t="s">
        <v>59</v>
      </c>
      <c r="K8577" s="23" t="s">
        <v>9712</v>
      </c>
      <c r="L8577" s="23" t="s">
        <v>9539</v>
      </c>
      <c r="M8577" s="23">
        <f>YEAR(Tabla2[[#This Row],[Fecha de creación]])</f>
        <v>2022</v>
      </c>
      <c r="N8577" s="23">
        <f>MONTH(Tabla2[[#This Row],[Fecha de creación]])</f>
        <v>5</v>
      </c>
    </row>
    <row r="8578" spans="1:14" x14ac:dyDescent="0.25">
      <c r="A8578" s="26">
        <v>44693.67428240741</v>
      </c>
      <c r="B8578" s="23" t="s">
        <v>0</v>
      </c>
      <c r="C8578" s="23" t="s">
        <v>11023</v>
      </c>
      <c r="D8578" s="23" t="s">
        <v>1344</v>
      </c>
      <c r="E8578" s="23" t="s">
        <v>1</v>
      </c>
      <c r="F8578" s="23" t="s">
        <v>7</v>
      </c>
      <c r="G8578" s="23" t="s">
        <v>1551</v>
      </c>
      <c r="H8578" s="2" t="s">
        <v>7726</v>
      </c>
      <c r="I8578" s="23" t="s">
        <v>9226</v>
      </c>
      <c r="J8578" s="23" t="s">
        <v>59</v>
      </c>
      <c r="K8578" s="23" t="s">
        <v>9712</v>
      </c>
      <c r="L8578" s="23" t="s">
        <v>9539</v>
      </c>
      <c r="M8578" s="23">
        <f>YEAR(Tabla2[[#This Row],[Fecha de creación]])</f>
        <v>2022</v>
      </c>
      <c r="N8578" s="23">
        <f>MONTH(Tabla2[[#This Row],[Fecha de creación]])</f>
        <v>5</v>
      </c>
    </row>
    <row r="8579" spans="1:14" x14ac:dyDescent="0.25">
      <c r="A8579" s="26">
        <v>44693.676782407405</v>
      </c>
      <c r="B8579" s="23" t="s">
        <v>0</v>
      </c>
      <c r="C8579" s="23" t="s">
        <v>11024</v>
      </c>
      <c r="D8579" s="23" t="s">
        <v>49</v>
      </c>
      <c r="E8579" s="23" t="s">
        <v>1</v>
      </c>
      <c r="F8579" s="23" t="s">
        <v>7</v>
      </c>
      <c r="G8579" s="23" t="s">
        <v>3</v>
      </c>
      <c r="H8579" s="2" t="s">
        <v>7745</v>
      </c>
      <c r="I8579" s="23" t="s">
        <v>7680</v>
      </c>
      <c r="J8579" s="23" t="s">
        <v>958</v>
      </c>
      <c r="K8579" s="23" t="s">
        <v>9712</v>
      </c>
      <c r="L8579" s="23" t="s">
        <v>9539</v>
      </c>
      <c r="M8579" s="23">
        <f>YEAR(Tabla2[[#This Row],[Fecha de creación]])</f>
        <v>2022</v>
      </c>
      <c r="N8579" s="23">
        <f>MONTH(Tabla2[[#This Row],[Fecha de creación]])</f>
        <v>5</v>
      </c>
    </row>
    <row r="8580" spans="1:14" x14ac:dyDescent="0.25">
      <c r="A8580" s="26">
        <v>44693.691284722219</v>
      </c>
      <c r="B8580" s="23" t="s">
        <v>0</v>
      </c>
      <c r="C8580" s="23" t="s">
        <v>11025</v>
      </c>
      <c r="D8580" s="23" t="s">
        <v>982</v>
      </c>
      <c r="E8580" s="23" t="s">
        <v>1</v>
      </c>
      <c r="F8580" s="23" t="s">
        <v>22</v>
      </c>
      <c r="G8580" s="23" t="s">
        <v>975</v>
      </c>
      <c r="H8580" s="2" t="s">
        <v>8893</v>
      </c>
      <c r="I8580" s="23" t="s">
        <v>5999</v>
      </c>
      <c r="J8580" s="23"/>
      <c r="K8580" s="23" t="s">
        <v>9712</v>
      </c>
      <c r="L8580" s="23" t="s">
        <v>9539</v>
      </c>
      <c r="M8580" s="23">
        <f>YEAR(Tabla2[[#This Row],[Fecha de creación]])</f>
        <v>2022</v>
      </c>
      <c r="N8580" s="23">
        <f>MONTH(Tabla2[[#This Row],[Fecha de creación]])</f>
        <v>5</v>
      </c>
    </row>
    <row r="8581" spans="1:14" x14ac:dyDescent="0.25">
      <c r="A8581" s="26">
        <v>44693.785798611112</v>
      </c>
      <c r="B8581" s="23" t="s">
        <v>0</v>
      </c>
      <c r="C8581" s="23" t="s">
        <v>11026</v>
      </c>
      <c r="D8581" s="23" t="s">
        <v>21</v>
      </c>
      <c r="E8581" s="23" t="s">
        <v>1</v>
      </c>
      <c r="F8581" s="23" t="s">
        <v>7</v>
      </c>
      <c r="G8581" s="23" t="s">
        <v>975</v>
      </c>
      <c r="H8581" s="2" t="s">
        <v>7722</v>
      </c>
      <c r="I8581" s="23" t="s">
        <v>9483</v>
      </c>
      <c r="J8581" s="23" t="s">
        <v>59</v>
      </c>
      <c r="K8581" s="23" t="s">
        <v>9712</v>
      </c>
      <c r="L8581" s="23" t="s">
        <v>9538</v>
      </c>
      <c r="M8581" s="23">
        <f>YEAR(Tabla2[[#This Row],[Fecha de creación]])</f>
        <v>2022</v>
      </c>
      <c r="N8581" s="23">
        <f>MONTH(Tabla2[[#This Row],[Fecha de creación]])</f>
        <v>5</v>
      </c>
    </row>
    <row r="8582" spans="1:14" x14ac:dyDescent="0.25">
      <c r="A8582" s="26">
        <v>44693.789039351854</v>
      </c>
      <c r="B8582" s="23" t="s">
        <v>0</v>
      </c>
      <c r="C8582" s="23" t="s">
        <v>11027</v>
      </c>
      <c r="D8582" s="23" t="s">
        <v>21</v>
      </c>
      <c r="E8582" s="23" t="s">
        <v>1</v>
      </c>
      <c r="F8582" s="23" t="s">
        <v>7</v>
      </c>
      <c r="G8582" s="23" t="s">
        <v>975</v>
      </c>
      <c r="H8582" s="2" t="s">
        <v>7722</v>
      </c>
      <c r="I8582" s="23" t="s">
        <v>9483</v>
      </c>
      <c r="J8582" s="23" t="s">
        <v>59</v>
      </c>
      <c r="K8582" s="23" t="s">
        <v>9712</v>
      </c>
      <c r="L8582" s="23" t="s">
        <v>9538</v>
      </c>
      <c r="M8582" s="23">
        <f>YEAR(Tabla2[[#This Row],[Fecha de creación]])</f>
        <v>2022</v>
      </c>
      <c r="N8582" s="23">
        <f>MONTH(Tabla2[[#This Row],[Fecha de creación]])</f>
        <v>5</v>
      </c>
    </row>
    <row r="8583" spans="1:14" x14ac:dyDescent="0.25">
      <c r="A8583" s="26">
        <v>44693.797534722224</v>
      </c>
      <c r="B8583" s="23" t="s">
        <v>0</v>
      </c>
      <c r="C8583" s="23" t="s">
        <v>11028</v>
      </c>
      <c r="D8583" s="23" t="s">
        <v>982</v>
      </c>
      <c r="E8583" s="23" t="s">
        <v>1</v>
      </c>
      <c r="F8583" s="23" t="s">
        <v>22</v>
      </c>
      <c r="G8583" s="23" t="s">
        <v>3</v>
      </c>
      <c r="H8583" s="2" t="s">
        <v>8893</v>
      </c>
      <c r="I8583" s="23" t="s">
        <v>9483</v>
      </c>
      <c r="J8583" s="23" t="s">
        <v>59</v>
      </c>
      <c r="K8583" s="23" t="s">
        <v>9712</v>
      </c>
      <c r="L8583" s="23" t="s">
        <v>9539</v>
      </c>
      <c r="M8583" s="23">
        <f>YEAR(Tabla2[[#This Row],[Fecha de creación]])</f>
        <v>2022</v>
      </c>
      <c r="N8583" s="23">
        <f>MONTH(Tabla2[[#This Row],[Fecha de creación]])</f>
        <v>5</v>
      </c>
    </row>
    <row r="8584" spans="1:14" x14ac:dyDescent="0.25">
      <c r="A8584" s="26">
        <v>44693.800833333335</v>
      </c>
      <c r="B8584" s="23" t="s">
        <v>0</v>
      </c>
      <c r="C8584" s="23" t="s">
        <v>11029</v>
      </c>
      <c r="D8584" s="23" t="s">
        <v>982</v>
      </c>
      <c r="E8584" s="23" t="s">
        <v>1</v>
      </c>
      <c r="F8584" s="23" t="s">
        <v>22</v>
      </c>
      <c r="G8584" s="23" t="s">
        <v>3</v>
      </c>
      <c r="H8584" s="2" t="s">
        <v>8893</v>
      </c>
      <c r="I8584" s="23" t="s">
        <v>9483</v>
      </c>
      <c r="J8584" s="23" t="s">
        <v>59</v>
      </c>
      <c r="K8584" s="23" t="s">
        <v>9712</v>
      </c>
      <c r="L8584" s="23" t="s">
        <v>9539</v>
      </c>
      <c r="M8584" s="23">
        <f>YEAR(Tabla2[[#This Row],[Fecha de creación]])</f>
        <v>2022</v>
      </c>
      <c r="N8584" s="23">
        <f>MONTH(Tabla2[[#This Row],[Fecha de creación]])</f>
        <v>5</v>
      </c>
    </row>
    <row r="8585" spans="1:14" x14ac:dyDescent="0.25">
      <c r="A8585" s="26">
        <v>44693.80228009259</v>
      </c>
      <c r="B8585" s="23" t="s">
        <v>0</v>
      </c>
      <c r="C8585" s="23" t="s">
        <v>11030</v>
      </c>
      <c r="D8585" s="23" t="s">
        <v>10808</v>
      </c>
      <c r="E8585" s="23" t="s">
        <v>1</v>
      </c>
      <c r="F8585" s="23" t="s">
        <v>7</v>
      </c>
      <c r="G8585" s="23" t="s">
        <v>3</v>
      </c>
      <c r="H8585" s="2" t="s">
        <v>7726</v>
      </c>
      <c r="I8585" s="23" t="s">
        <v>9483</v>
      </c>
      <c r="J8585" s="23" t="s">
        <v>59</v>
      </c>
      <c r="K8585" s="23" t="s">
        <v>9712</v>
      </c>
      <c r="L8585" s="23" t="s">
        <v>9539</v>
      </c>
      <c r="M8585" s="23">
        <f>YEAR(Tabla2[[#This Row],[Fecha de creación]])</f>
        <v>2022</v>
      </c>
      <c r="N8585" s="23">
        <f>MONTH(Tabla2[[#This Row],[Fecha de creación]])</f>
        <v>5</v>
      </c>
    </row>
    <row r="8586" spans="1:14" x14ac:dyDescent="0.25">
      <c r="A8586" s="26">
        <v>44694.398506944446</v>
      </c>
      <c r="B8586" s="23" t="s">
        <v>100</v>
      </c>
      <c r="C8586" s="23" t="s">
        <v>11031</v>
      </c>
      <c r="D8586" s="23" t="s">
        <v>6</v>
      </c>
      <c r="E8586" s="23" t="s">
        <v>1</v>
      </c>
      <c r="F8586" s="23" t="s">
        <v>7</v>
      </c>
      <c r="G8586" s="23" t="s">
        <v>975</v>
      </c>
      <c r="H8586" s="2" t="s">
        <v>7722</v>
      </c>
      <c r="I8586" s="23" t="s">
        <v>6004</v>
      </c>
      <c r="J8586" s="23"/>
      <c r="K8586" s="23" t="s">
        <v>9712</v>
      </c>
      <c r="L8586" s="23" t="s">
        <v>9538</v>
      </c>
      <c r="M8586" s="23">
        <f>YEAR(Tabla2[[#This Row],[Fecha de creación]])</f>
        <v>2022</v>
      </c>
      <c r="N8586" s="23">
        <f>MONTH(Tabla2[[#This Row],[Fecha de creación]])</f>
        <v>5</v>
      </c>
    </row>
    <row r="8587" spans="1:14" x14ac:dyDescent="0.25">
      <c r="A8587" s="26">
        <v>44694.448125000003</v>
      </c>
      <c r="B8587" s="23" t="s">
        <v>19</v>
      </c>
      <c r="C8587" s="23" t="s">
        <v>11032</v>
      </c>
      <c r="D8587" s="23" t="s">
        <v>11033</v>
      </c>
      <c r="E8587" s="23" t="s">
        <v>1</v>
      </c>
      <c r="F8587" s="23" t="s">
        <v>7</v>
      </c>
      <c r="G8587" s="23" t="s">
        <v>975</v>
      </c>
      <c r="H8587" s="2" t="s">
        <v>8559</v>
      </c>
      <c r="I8587" s="23" t="s">
        <v>10079</v>
      </c>
      <c r="J8587" s="23"/>
      <c r="K8587" s="23" t="s">
        <v>9712</v>
      </c>
      <c r="L8587" s="23" t="s">
        <v>9538</v>
      </c>
      <c r="M8587" s="23">
        <f>YEAR(Tabla2[[#This Row],[Fecha de creación]])</f>
        <v>2022</v>
      </c>
      <c r="N8587" s="23">
        <f>MONTH(Tabla2[[#This Row],[Fecha de creación]])</f>
        <v>5</v>
      </c>
    </row>
    <row r="8588" spans="1:14" x14ac:dyDescent="0.25">
      <c r="A8588" s="26">
        <v>44694.471354166664</v>
      </c>
      <c r="B8588" s="23" t="s">
        <v>0</v>
      </c>
      <c r="C8588" s="23" t="s">
        <v>11034</v>
      </c>
      <c r="D8588" s="23" t="s">
        <v>49</v>
      </c>
      <c r="E8588" s="23" t="s">
        <v>1</v>
      </c>
      <c r="F8588" s="23" t="s">
        <v>7</v>
      </c>
      <c r="G8588" s="23" t="s">
        <v>975</v>
      </c>
      <c r="H8588" s="2" t="s">
        <v>7745</v>
      </c>
      <c r="I8588" s="23" t="s">
        <v>7412</v>
      </c>
      <c r="J8588" s="23"/>
      <c r="K8588" s="23" t="s">
        <v>9712</v>
      </c>
      <c r="L8588" s="23" t="s">
        <v>9538</v>
      </c>
      <c r="M8588" s="23">
        <f>YEAR(Tabla2[[#This Row],[Fecha de creación]])</f>
        <v>2022</v>
      </c>
      <c r="N8588" s="23">
        <f>MONTH(Tabla2[[#This Row],[Fecha de creación]])</f>
        <v>5</v>
      </c>
    </row>
    <row r="8589" spans="1:14" x14ac:dyDescent="0.25">
      <c r="A8589" s="26">
        <v>44694.483171296299</v>
      </c>
      <c r="B8589" s="23" t="s">
        <v>0</v>
      </c>
      <c r="C8589" s="23" t="s">
        <v>11035</v>
      </c>
      <c r="D8589" s="23" t="s">
        <v>123</v>
      </c>
      <c r="E8589" s="23" t="s">
        <v>1</v>
      </c>
      <c r="F8589" s="23" t="s">
        <v>7</v>
      </c>
      <c r="G8589" s="23" t="s">
        <v>975</v>
      </c>
      <c r="H8589" s="2" t="s">
        <v>8198</v>
      </c>
      <c r="I8589" s="23" t="s">
        <v>7412</v>
      </c>
      <c r="J8589" s="23"/>
      <c r="K8589" s="23" t="s">
        <v>9712</v>
      </c>
      <c r="L8589" s="23" t="s">
        <v>9538</v>
      </c>
      <c r="M8589" s="23">
        <f>YEAR(Tabla2[[#This Row],[Fecha de creación]])</f>
        <v>2022</v>
      </c>
      <c r="N8589" s="23">
        <f>MONTH(Tabla2[[#This Row],[Fecha de creación]])</f>
        <v>5</v>
      </c>
    </row>
    <row r="8590" spans="1:14" x14ac:dyDescent="0.25">
      <c r="A8590" s="26">
        <v>44694.493425925924</v>
      </c>
      <c r="B8590" s="23" t="s">
        <v>19</v>
      </c>
      <c r="C8590" s="23" t="s">
        <v>11036</v>
      </c>
      <c r="D8590" s="23" t="s">
        <v>11037</v>
      </c>
      <c r="E8590" s="23" t="s">
        <v>1</v>
      </c>
      <c r="F8590" s="23" t="s">
        <v>7</v>
      </c>
      <c r="G8590" s="23" t="s">
        <v>975</v>
      </c>
      <c r="H8590" s="2" t="s">
        <v>8559</v>
      </c>
      <c r="I8590" s="23" t="s">
        <v>10079</v>
      </c>
      <c r="J8590" s="23"/>
      <c r="K8590" s="23" t="s">
        <v>9712</v>
      </c>
      <c r="L8590" s="23" t="s">
        <v>9538</v>
      </c>
      <c r="M8590" s="23">
        <f>YEAR(Tabla2[[#This Row],[Fecha de creación]])</f>
        <v>2022</v>
      </c>
      <c r="N8590" s="23">
        <f>MONTH(Tabla2[[#This Row],[Fecha de creación]])</f>
        <v>5</v>
      </c>
    </row>
    <row r="8591" spans="1:14" x14ac:dyDescent="0.25">
      <c r="A8591" s="26">
        <v>44694.590312499997</v>
      </c>
      <c r="B8591" s="23" t="s">
        <v>56</v>
      </c>
      <c r="C8591" s="23" t="s">
        <v>11038</v>
      </c>
      <c r="D8591" s="23" t="s">
        <v>131</v>
      </c>
      <c r="E8591" s="23" t="s">
        <v>1</v>
      </c>
      <c r="F8591" s="23" t="s">
        <v>7</v>
      </c>
      <c r="G8591" s="23" t="s">
        <v>975</v>
      </c>
      <c r="H8591" s="2" t="s">
        <v>7728</v>
      </c>
      <c r="I8591" s="23" t="s">
        <v>7342</v>
      </c>
      <c r="J8591" s="23" t="s">
        <v>59</v>
      </c>
      <c r="K8591" s="23" t="s">
        <v>9712</v>
      </c>
      <c r="L8591" s="23" t="s">
        <v>9538</v>
      </c>
      <c r="M8591" s="23">
        <f>YEAR(Tabla2[[#This Row],[Fecha de creación]])</f>
        <v>2022</v>
      </c>
      <c r="N8591" s="23">
        <f>MONTH(Tabla2[[#This Row],[Fecha de creación]])</f>
        <v>5</v>
      </c>
    </row>
    <row r="8592" spans="1:14" x14ac:dyDescent="0.25">
      <c r="A8592" s="26">
        <v>44694.611608796295</v>
      </c>
      <c r="B8592" s="23" t="s">
        <v>19</v>
      </c>
      <c r="C8592" s="23" t="s">
        <v>11039</v>
      </c>
      <c r="D8592" s="23" t="s">
        <v>11040</v>
      </c>
      <c r="E8592" s="23" t="s">
        <v>1</v>
      </c>
      <c r="F8592" s="23" t="s">
        <v>7</v>
      </c>
      <c r="G8592" s="23" t="s">
        <v>3</v>
      </c>
      <c r="H8592" s="2" t="s">
        <v>7721</v>
      </c>
      <c r="I8592" s="23" t="s">
        <v>10079</v>
      </c>
      <c r="J8592" s="23"/>
      <c r="K8592" s="23" t="s">
        <v>9712</v>
      </c>
      <c r="L8592" s="23" t="s">
        <v>9539</v>
      </c>
      <c r="M8592" s="23">
        <f>YEAR(Tabla2[[#This Row],[Fecha de creación]])</f>
        <v>2022</v>
      </c>
      <c r="N8592" s="23">
        <f>MONTH(Tabla2[[#This Row],[Fecha de creación]])</f>
        <v>5</v>
      </c>
    </row>
    <row r="8593" spans="1:14" x14ac:dyDescent="0.25">
      <c r="A8593" s="26">
        <v>44694.666562500002</v>
      </c>
      <c r="B8593" s="23" t="s">
        <v>56</v>
      </c>
      <c r="C8593" s="23" t="s">
        <v>11041</v>
      </c>
      <c r="D8593" s="23" t="s">
        <v>7351</v>
      </c>
      <c r="E8593" s="23" t="s">
        <v>1</v>
      </c>
      <c r="F8593" s="23" t="s">
        <v>7</v>
      </c>
      <c r="G8593" s="23" t="s">
        <v>975</v>
      </c>
      <c r="H8593" s="2" t="s">
        <v>8459</v>
      </c>
      <c r="I8593" s="23" t="s">
        <v>7342</v>
      </c>
      <c r="J8593" s="23" t="s">
        <v>958</v>
      </c>
      <c r="K8593" s="23" t="s">
        <v>9712</v>
      </c>
      <c r="L8593" s="23" t="s">
        <v>9538</v>
      </c>
      <c r="M8593" s="23">
        <f>YEAR(Tabla2[[#This Row],[Fecha de creación]])</f>
        <v>2022</v>
      </c>
      <c r="N8593" s="23">
        <f>MONTH(Tabla2[[#This Row],[Fecha de creación]])</f>
        <v>5</v>
      </c>
    </row>
    <row r="8594" spans="1:14" x14ac:dyDescent="0.25">
      <c r="A8594" s="26">
        <v>44694.688159722224</v>
      </c>
      <c r="B8594" s="23" t="s">
        <v>100</v>
      </c>
      <c r="C8594" s="23" t="s">
        <v>11042</v>
      </c>
      <c r="D8594" s="23" t="s">
        <v>7882</v>
      </c>
      <c r="E8594" s="23" t="s">
        <v>1</v>
      </c>
      <c r="F8594" s="23" t="s">
        <v>7</v>
      </c>
      <c r="G8594" s="23" t="s">
        <v>975</v>
      </c>
      <c r="H8594" s="2" t="s">
        <v>7722</v>
      </c>
      <c r="I8594" s="23" t="s">
        <v>7966</v>
      </c>
      <c r="J8594" s="23" t="s">
        <v>59</v>
      </c>
      <c r="K8594" s="23" t="s">
        <v>9712</v>
      </c>
      <c r="L8594" s="23" t="s">
        <v>9538</v>
      </c>
      <c r="M8594" s="23">
        <f>YEAR(Tabla2[[#This Row],[Fecha de creación]])</f>
        <v>2022</v>
      </c>
      <c r="N8594" s="23">
        <f>MONTH(Tabla2[[#This Row],[Fecha de creación]])</f>
        <v>5</v>
      </c>
    </row>
    <row r="8595" spans="1:14" x14ac:dyDescent="0.25">
      <c r="A8595" s="26">
        <v>44694.71837962963</v>
      </c>
      <c r="B8595" s="23" t="s">
        <v>0</v>
      </c>
      <c r="C8595" s="23" t="s">
        <v>11043</v>
      </c>
      <c r="D8595" s="23" t="s">
        <v>10374</v>
      </c>
      <c r="E8595" s="23" t="s">
        <v>1</v>
      </c>
      <c r="F8595" s="23" t="s">
        <v>7</v>
      </c>
      <c r="G8595" s="23" t="s">
        <v>975</v>
      </c>
      <c r="H8595" s="2" t="s">
        <v>7722</v>
      </c>
      <c r="I8595" s="23" t="s">
        <v>7680</v>
      </c>
      <c r="J8595" s="23" t="s">
        <v>59</v>
      </c>
      <c r="K8595" s="23" t="s">
        <v>9712</v>
      </c>
      <c r="L8595" s="23" t="s">
        <v>9538</v>
      </c>
      <c r="M8595" s="23">
        <f>YEAR(Tabla2[[#This Row],[Fecha de creación]])</f>
        <v>2022</v>
      </c>
      <c r="N8595" s="23">
        <f>MONTH(Tabla2[[#This Row],[Fecha de creación]])</f>
        <v>5</v>
      </c>
    </row>
    <row r="8596" spans="1:14" x14ac:dyDescent="0.25">
      <c r="A8596" s="26">
        <v>44694.724374999998</v>
      </c>
      <c r="B8596" s="23" t="s">
        <v>0</v>
      </c>
      <c r="C8596" s="23" t="s">
        <v>11044</v>
      </c>
      <c r="D8596" s="23" t="s">
        <v>7882</v>
      </c>
      <c r="E8596" s="23" t="s">
        <v>1</v>
      </c>
      <c r="F8596" s="23" t="s">
        <v>7</v>
      </c>
      <c r="G8596" s="23" t="s">
        <v>975</v>
      </c>
      <c r="H8596" s="2" t="s">
        <v>7722</v>
      </c>
      <c r="I8596" s="23" t="s">
        <v>7680</v>
      </c>
      <c r="J8596" s="23" t="s">
        <v>59</v>
      </c>
      <c r="K8596" s="23" t="s">
        <v>9712</v>
      </c>
      <c r="L8596" s="23" t="s">
        <v>9538</v>
      </c>
      <c r="M8596" s="23">
        <f>YEAR(Tabla2[[#This Row],[Fecha de creación]])</f>
        <v>2022</v>
      </c>
      <c r="N8596" s="23">
        <f>MONTH(Tabla2[[#This Row],[Fecha de creación]])</f>
        <v>5</v>
      </c>
    </row>
    <row r="8597" spans="1:14" x14ac:dyDescent="0.25">
      <c r="A8597" s="26">
        <v>44694.736631944441</v>
      </c>
      <c r="B8597" s="23" t="s">
        <v>0</v>
      </c>
      <c r="C8597" s="23" t="s">
        <v>11045</v>
      </c>
      <c r="D8597" s="23" t="s">
        <v>982</v>
      </c>
      <c r="E8597" s="23" t="s">
        <v>1</v>
      </c>
      <c r="F8597" s="23" t="s">
        <v>22</v>
      </c>
      <c r="G8597" s="23" t="s">
        <v>975</v>
      </c>
      <c r="H8597" s="2" t="s">
        <v>8893</v>
      </c>
      <c r="I8597" s="23" t="s">
        <v>7680</v>
      </c>
      <c r="J8597" s="23" t="s">
        <v>59</v>
      </c>
      <c r="K8597" s="23" t="s">
        <v>9712</v>
      </c>
      <c r="L8597" s="23" t="s">
        <v>9538</v>
      </c>
      <c r="M8597" s="23">
        <f>YEAR(Tabla2[[#This Row],[Fecha de creación]])</f>
        <v>2022</v>
      </c>
      <c r="N8597" s="23">
        <f>MONTH(Tabla2[[#This Row],[Fecha de creación]])</f>
        <v>5</v>
      </c>
    </row>
    <row r="8598" spans="1:14" x14ac:dyDescent="0.25">
      <c r="A8598" s="26">
        <v>44694.740752314814</v>
      </c>
      <c r="B8598" s="23" t="s">
        <v>0</v>
      </c>
      <c r="C8598" s="23" t="s">
        <v>11046</v>
      </c>
      <c r="D8598" s="23" t="s">
        <v>10374</v>
      </c>
      <c r="E8598" s="23" t="s">
        <v>1</v>
      </c>
      <c r="F8598" s="23" t="s">
        <v>7</v>
      </c>
      <c r="G8598" s="23" t="s">
        <v>975</v>
      </c>
      <c r="H8598" s="2" t="s">
        <v>7722</v>
      </c>
      <c r="I8598" s="23" t="s">
        <v>7680</v>
      </c>
      <c r="J8598" s="23" t="s">
        <v>59</v>
      </c>
      <c r="K8598" s="23" t="s">
        <v>9712</v>
      </c>
      <c r="L8598" s="23" t="s">
        <v>9538</v>
      </c>
      <c r="M8598" s="23">
        <f>YEAR(Tabla2[[#This Row],[Fecha de creación]])</f>
        <v>2022</v>
      </c>
      <c r="N8598" s="23">
        <f>MONTH(Tabla2[[#This Row],[Fecha de creación]])</f>
        <v>5</v>
      </c>
    </row>
    <row r="8599" spans="1:14" x14ac:dyDescent="0.25">
      <c r="A8599" s="26">
        <v>44695.400682870371</v>
      </c>
      <c r="B8599" s="23" t="s">
        <v>19</v>
      </c>
      <c r="C8599" s="23" t="s">
        <v>11047</v>
      </c>
      <c r="D8599" s="23" t="s">
        <v>11048</v>
      </c>
      <c r="E8599" s="23" t="s">
        <v>1</v>
      </c>
      <c r="F8599" s="23" t="s">
        <v>7</v>
      </c>
      <c r="G8599" s="23" t="s">
        <v>3</v>
      </c>
      <c r="H8599" s="2" t="s">
        <v>7721</v>
      </c>
      <c r="I8599" s="23" t="s">
        <v>10079</v>
      </c>
      <c r="J8599" s="23"/>
      <c r="K8599" s="23" t="s">
        <v>9712</v>
      </c>
      <c r="L8599" s="23" t="s">
        <v>9539</v>
      </c>
      <c r="M8599" s="23">
        <f>YEAR(Tabla2[[#This Row],[Fecha de creación]])</f>
        <v>2022</v>
      </c>
      <c r="N8599" s="23">
        <f>MONTH(Tabla2[[#This Row],[Fecha de creación]])</f>
        <v>5</v>
      </c>
    </row>
    <row r="8600" spans="1:14" x14ac:dyDescent="0.25">
      <c r="A8600" s="26">
        <v>44695.411134259259</v>
      </c>
      <c r="B8600" s="23" t="s">
        <v>19</v>
      </c>
      <c r="C8600" s="23" t="s">
        <v>11049</v>
      </c>
      <c r="D8600" s="23" t="s">
        <v>11050</v>
      </c>
      <c r="E8600" s="23" t="s">
        <v>1</v>
      </c>
      <c r="F8600" s="23" t="s">
        <v>7</v>
      </c>
      <c r="G8600" s="23" t="s">
        <v>3</v>
      </c>
      <c r="H8600" s="2" t="s">
        <v>7721</v>
      </c>
      <c r="I8600" s="23" t="s">
        <v>10079</v>
      </c>
      <c r="J8600" s="23"/>
      <c r="K8600" s="23" t="s">
        <v>9712</v>
      </c>
      <c r="L8600" s="23" t="s">
        <v>9539</v>
      </c>
      <c r="M8600" s="23">
        <f>YEAR(Tabla2[[#This Row],[Fecha de creación]])</f>
        <v>2022</v>
      </c>
      <c r="N8600" s="23">
        <f>MONTH(Tabla2[[#This Row],[Fecha de creación]])</f>
        <v>5</v>
      </c>
    </row>
    <row r="8601" spans="1:14" x14ac:dyDescent="0.25">
      <c r="A8601" s="26">
        <v>44695.426006944443</v>
      </c>
      <c r="B8601" s="23" t="s">
        <v>19</v>
      </c>
      <c r="C8601" s="23" t="s">
        <v>11051</v>
      </c>
      <c r="D8601" s="23" t="s">
        <v>11018</v>
      </c>
      <c r="E8601" s="23" t="s">
        <v>1</v>
      </c>
      <c r="F8601" s="23" t="s">
        <v>7</v>
      </c>
      <c r="G8601" s="23" t="s">
        <v>975</v>
      </c>
      <c r="H8601" s="2" t="s">
        <v>8559</v>
      </c>
      <c r="I8601" s="23" t="s">
        <v>10079</v>
      </c>
      <c r="J8601" s="23"/>
      <c r="K8601" s="23" t="s">
        <v>9712</v>
      </c>
      <c r="L8601" s="23" t="s">
        <v>9538</v>
      </c>
      <c r="M8601" s="23">
        <f>YEAR(Tabla2[[#This Row],[Fecha de creación]])</f>
        <v>2022</v>
      </c>
      <c r="N8601" s="23">
        <f>MONTH(Tabla2[[#This Row],[Fecha de creación]])</f>
        <v>5</v>
      </c>
    </row>
    <row r="8602" spans="1:14" x14ac:dyDescent="0.25">
      <c r="A8602" s="26">
        <v>44695.473020833335</v>
      </c>
      <c r="B8602" s="23" t="s">
        <v>34</v>
      </c>
      <c r="C8602" s="23" t="s">
        <v>11052</v>
      </c>
      <c r="D8602" s="23" t="s">
        <v>11053</v>
      </c>
      <c r="E8602" s="23" t="s">
        <v>1</v>
      </c>
      <c r="F8602" s="23" t="s">
        <v>7</v>
      </c>
      <c r="G8602" s="23" t="s">
        <v>975</v>
      </c>
      <c r="H8602" s="2" t="s">
        <v>8535</v>
      </c>
      <c r="I8602" s="23" t="s">
        <v>8907</v>
      </c>
      <c r="J8602" s="23" t="s">
        <v>59</v>
      </c>
      <c r="K8602" s="23" t="s">
        <v>9712</v>
      </c>
      <c r="L8602" s="23" t="s">
        <v>9538</v>
      </c>
      <c r="M8602" s="23">
        <f>YEAR(Tabla2[[#This Row],[Fecha de creación]])</f>
        <v>2022</v>
      </c>
      <c r="N8602" s="23">
        <f>MONTH(Tabla2[[#This Row],[Fecha de creación]])</f>
        <v>5</v>
      </c>
    </row>
    <row r="8603" spans="1:14" x14ac:dyDescent="0.25">
      <c r="A8603" s="26">
        <v>44695.474351851852</v>
      </c>
      <c r="B8603" s="23" t="s">
        <v>34</v>
      </c>
      <c r="C8603" s="23" t="s">
        <v>11054</v>
      </c>
      <c r="D8603" s="23" t="s">
        <v>11055</v>
      </c>
      <c r="E8603" s="23" t="s">
        <v>1</v>
      </c>
      <c r="F8603" s="23" t="s">
        <v>7</v>
      </c>
      <c r="G8603" s="23" t="s">
        <v>975</v>
      </c>
      <c r="H8603" s="2" t="s">
        <v>7731</v>
      </c>
      <c r="I8603" s="23" t="s">
        <v>8907</v>
      </c>
      <c r="J8603" s="23" t="s">
        <v>59</v>
      </c>
      <c r="K8603" s="23" t="s">
        <v>9712</v>
      </c>
      <c r="L8603" s="23" t="s">
        <v>9538</v>
      </c>
      <c r="M8603" s="23">
        <f>YEAR(Tabla2[[#This Row],[Fecha de creación]])</f>
        <v>2022</v>
      </c>
      <c r="N8603" s="23">
        <f>MONTH(Tabla2[[#This Row],[Fecha de creación]])</f>
        <v>5</v>
      </c>
    </row>
    <row r="8604" spans="1:14" x14ac:dyDescent="0.25">
      <c r="A8604" s="26">
        <v>44695.482986111114</v>
      </c>
      <c r="B8604" s="23" t="s">
        <v>19</v>
      </c>
      <c r="C8604" s="23" t="s">
        <v>11056</v>
      </c>
      <c r="D8604" s="23" t="s">
        <v>11057</v>
      </c>
      <c r="E8604" s="23" t="s">
        <v>1</v>
      </c>
      <c r="F8604" s="23" t="s">
        <v>7</v>
      </c>
      <c r="G8604" s="23" t="s">
        <v>3</v>
      </c>
      <c r="H8604" s="2" t="s">
        <v>7745</v>
      </c>
      <c r="I8604" s="23" t="s">
        <v>10079</v>
      </c>
      <c r="J8604" s="23"/>
      <c r="K8604" s="23" t="s">
        <v>9712</v>
      </c>
      <c r="L8604" s="23" t="s">
        <v>9539</v>
      </c>
      <c r="M8604" s="23">
        <f>YEAR(Tabla2[[#This Row],[Fecha de creación]])</f>
        <v>2022</v>
      </c>
      <c r="N8604" s="23">
        <f>MONTH(Tabla2[[#This Row],[Fecha de creación]])</f>
        <v>5</v>
      </c>
    </row>
    <row r="8605" spans="1:14" x14ac:dyDescent="0.25">
      <c r="A8605" s="26">
        <v>44695.49527777778</v>
      </c>
      <c r="B8605" s="23" t="s">
        <v>189</v>
      </c>
      <c r="C8605" s="23" t="s">
        <v>11058</v>
      </c>
      <c r="D8605" s="23" t="s">
        <v>7096</v>
      </c>
      <c r="E8605" s="23" t="s">
        <v>1</v>
      </c>
      <c r="F8605" s="23" t="s">
        <v>7</v>
      </c>
      <c r="G8605" s="23" t="s">
        <v>975</v>
      </c>
      <c r="H8605" s="2" t="s">
        <v>7722</v>
      </c>
      <c r="I8605" s="23" t="s">
        <v>7338</v>
      </c>
      <c r="J8605" s="23" t="s">
        <v>59</v>
      </c>
      <c r="K8605" s="23" t="s">
        <v>9712</v>
      </c>
      <c r="L8605" s="23" t="s">
        <v>9538</v>
      </c>
      <c r="M8605" s="23">
        <f>YEAR(Tabla2[[#This Row],[Fecha de creación]])</f>
        <v>2022</v>
      </c>
      <c r="N8605" s="23">
        <f>MONTH(Tabla2[[#This Row],[Fecha de creación]])</f>
        <v>5</v>
      </c>
    </row>
    <row r="8606" spans="1:14" x14ac:dyDescent="0.25">
      <c r="A8606" s="26">
        <v>44695.503888888888</v>
      </c>
      <c r="B8606" s="23" t="s">
        <v>0</v>
      </c>
      <c r="C8606" s="23" t="s">
        <v>11059</v>
      </c>
      <c r="D8606" s="23" t="s">
        <v>2372</v>
      </c>
      <c r="E8606" s="23" t="s">
        <v>1</v>
      </c>
      <c r="F8606" s="23" t="s">
        <v>7</v>
      </c>
      <c r="G8606" s="23" t="s">
        <v>1551</v>
      </c>
      <c r="H8606" s="2" t="s">
        <v>7734</v>
      </c>
      <c r="I8606" s="23" t="s">
        <v>11022</v>
      </c>
      <c r="J8606" s="23"/>
      <c r="K8606" s="23" t="s">
        <v>9712</v>
      </c>
      <c r="L8606" s="23" t="s">
        <v>9539</v>
      </c>
      <c r="M8606" s="23">
        <f>YEAR(Tabla2[[#This Row],[Fecha de creación]])</f>
        <v>2022</v>
      </c>
      <c r="N8606" s="23">
        <f>MONTH(Tabla2[[#This Row],[Fecha de creación]])</f>
        <v>5</v>
      </c>
    </row>
    <row r="8607" spans="1:14" x14ac:dyDescent="0.25">
      <c r="A8607" s="26">
        <v>44695.51761574074</v>
      </c>
      <c r="B8607" s="23" t="s">
        <v>56</v>
      </c>
      <c r="C8607" s="23" t="s">
        <v>11060</v>
      </c>
      <c r="D8607" s="23" t="s">
        <v>49</v>
      </c>
      <c r="E8607" s="23" t="s">
        <v>1</v>
      </c>
      <c r="F8607" s="23" t="s">
        <v>7</v>
      </c>
      <c r="G8607" s="23" t="s">
        <v>3</v>
      </c>
      <c r="H8607" s="2" t="s">
        <v>7745</v>
      </c>
      <c r="I8607" s="23" t="s">
        <v>7342</v>
      </c>
      <c r="J8607" s="23" t="s">
        <v>59</v>
      </c>
      <c r="K8607" s="23" t="s">
        <v>9712</v>
      </c>
      <c r="L8607" s="23" t="s">
        <v>9539</v>
      </c>
      <c r="M8607" s="23">
        <f>YEAR(Tabla2[[#This Row],[Fecha de creación]])</f>
        <v>2022</v>
      </c>
      <c r="N8607" s="23">
        <f>MONTH(Tabla2[[#This Row],[Fecha de creación]])</f>
        <v>5</v>
      </c>
    </row>
    <row r="8608" spans="1:14" x14ac:dyDescent="0.25">
      <c r="A8608" s="26">
        <v>44695.521770833337</v>
      </c>
      <c r="B8608" s="23" t="s">
        <v>56</v>
      </c>
      <c r="C8608" s="23" t="s">
        <v>11061</v>
      </c>
      <c r="D8608" s="23" t="s">
        <v>382</v>
      </c>
      <c r="E8608" s="23" t="s">
        <v>1</v>
      </c>
      <c r="F8608" s="23" t="s">
        <v>7</v>
      </c>
      <c r="G8608" s="23" t="s">
        <v>975</v>
      </c>
      <c r="H8608" s="2" t="s">
        <v>7723</v>
      </c>
      <c r="I8608" s="23" t="s">
        <v>7342</v>
      </c>
      <c r="J8608" s="23" t="s">
        <v>59</v>
      </c>
      <c r="K8608" s="23" t="s">
        <v>9712</v>
      </c>
      <c r="L8608" s="23" t="s">
        <v>9538</v>
      </c>
      <c r="M8608" s="23">
        <f>YEAR(Tabla2[[#This Row],[Fecha de creación]])</f>
        <v>2022</v>
      </c>
      <c r="N8608" s="23">
        <f>MONTH(Tabla2[[#This Row],[Fecha de creación]])</f>
        <v>5</v>
      </c>
    </row>
    <row r="8609" spans="1:14" x14ac:dyDescent="0.25">
      <c r="A8609" s="26">
        <v>44696.404374999998</v>
      </c>
      <c r="B8609" s="23" t="s">
        <v>0</v>
      </c>
      <c r="C8609" s="23" t="s">
        <v>11062</v>
      </c>
      <c r="D8609" s="23" t="s">
        <v>6</v>
      </c>
      <c r="E8609" s="23" t="s">
        <v>1</v>
      </c>
      <c r="F8609" s="23" t="s">
        <v>7</v>
      </c>
      <c r="G8609" s="23" t="s">
        <v>975</v>
      </c>
      <c r="H8609" s="2" t="s">
        <v>7722</v>
      </c>
      <c r="I8609" s="23" t="s">
        <v>9483</v>
      </c>
      <c r="J8609" s="23" t="s">
        <v>59</v>
      </c>
      <c r="K8609" s="23" t="s">
        <v>9712</v>
      </c>
      <c r="L8609" s="23" t="s">
        <v>9538</v>
      </c>
      <c r="M8609" s="23">
        <f>YEAR(Tabla2[[#This Row],[Fecha de creación]])</f>
        <v>2022</v>
      </c>
      <c r="N8609" s="23">
        <f>MONTH(Tabla2[[#This Row],[Fecha de creación]])</f>
        <v>5</v>
      </c>
    </row>
    <row r="8610" spans="1:14" x14ac:dyDescent="0.25">
      <c r="A8610" s="26">
        <v>44696.470451388886</v>
      </c>
      <c r="B8610" s="23" t="s">
        <v>0</v>
      </c>
      <c r="C8610" s="23" t="s">
        <v>11063</v>
      </c>
      <c r="D8610" s="23" t="s">
        <v>11064</v>
      </c>
      <c r="E8610" s="23" t="s">
        <v>1</v>
      </c>
      <c r="F8610" s="23" t="s">
        <v>7</v>
      </c>
      <c r="G8610" s="23" t="s">
        <v>975</v>
      </c>
      <c r="H8610" s="2" t="s">
        <v>8535</v>
      </c>
      <c r="I8610" s="23" t="s">
        <v>9483</v>
      </c>
      <c r="J8610" s="23" t="s">
        <v>59</v>
      </c>
      <c r="K8610" s="23" t="s">
        <v>9712</v>
      </c>
      <c r="L8610" s="23" t="s">
        <v>9538</v>
      </c>
      <c r="M8610" s="23">
        <f>YEAR(Tabla2[[#This Row],[Fecha de creación]])</f>
        <v>2022</v>
      </c>
      <c r="N8610" s="23">
        <f>MONTH(Tabla2[[#This Row],[Fecha de creación]])</f>
        <v>5</v>
      </c>
    </row>
    <row r="8611" spans="1:14" x14ac:dyDescent="0.25">
      <c r="A8611" s="26">
        <v>44696.477268518516</v>
      </c>
      <c r="B8611" s="23" t="s">
        <v>0</v>
      </c>
      <c r="C8611" s="23" t="s">
        <v>11065</v>
      </c>
      <c r="D8611" s="23" t="s">
        <v>982</v>
      </c>
      <c r="E8611" s="23" t="s">
        <v>1</v>
      </c>
      <c r="F8611" s="23" t="s">
        <v>22</v>
      </c>
      <c r="G8611" s="23" t="s">
        <v>975</v>
      </c>
      <c r="H8611" s="2" t="s">
        <v>8893</v>
      </c>
      <c r="I8611" s="23" t="s">
        <v>9483</v>
      </c>
      <c r="J8611" s="23" t="s">
        <v>59</v>
      </c>
      <c r="K8611" s="23" t="s">
        <v>9712</v>
      </c>
      <c r="L8611" s="23" t="s">
        <v>9538</v>
      </c>
      <c r="M8611" s="23">
        <f>YEAR(Tabla2[[#This Row],[Fecha de creación]])</f>
        <v>2022</v>
      </c>
      <c r="N8611" s="23">
        <f>MONTH(Tabla2[[#This Row],[Fecha de creación]])</f>
        <v>5</v>
      </c>
    </row>
    <row r="8612" spans="1:14" x14ac:dyDescent="0.25">
      <c r="A8612" s="26">
        <v>44696.479178240741</v>
      </c>
      <c r="B8612" s="23" t="s">
        <v>0</v>
      </c>
      <c r="C8612" s="23" t="s">
        <v>11066</v>
      </c>
      <c r="D8612" s="23" t="s">
        <v>21</v>
      </c>
      <c r="E8612" s="23" t="s">
        <v>1</v>
      </c>
      <c r="F8612" s="23" t="s">
        <v>7</v>
      </c>
      <c r="G8612" s="23" t="s">
        <v>975</v>
      </c>
      <c r="H8612" s="2" t="s">
        <v>7744</v>
      </c>
      <c r="I8612" s="23" t="s">
        <v>9483</v>
      </c>
      <c r="J8612" s="23" t="s">
        <v>59</v>
      </c>
      <c r="K8612" s="23" t="s">
        <v>9712</v>
      </c>
      <c r="L8612" s="23" t="s">
        <v>9538</v>
      </c>
      <c r="M8612" s="23">
        <f>YEAR(Tabla2[[#This Row],[Fecha de creación]])</f>
        <v>2022</v>
      </c>
      <c r="N8612" s="23">
        <f>MONTH(Tabla2[[#This Row],[Fecha de creación]])</f>
        <v>5</v>
      </c>
    </row>
    <row r="8613" spans="1:14" x14ac:dyDescent="0.25">
      <c r="A8613" s="26">
        <v>44696.480682870373</v>
      </c>
      <c r="B8613" s="23" t="s">
        <v>0</v>
      </c>
      <c r="C8613" s="23" t="s">
        <v>11067</v>
      </c>
      <c r="D8613" s="23" t="s">
        <v>9184</v>
      </c>
      <c r="E8613" s="23" t="s">
        <v>1</v>
      </c>
      <c r="F8613" s="23" t="s">
        <v>7</v>
      </c>
      <c r="G8613" s="23" t="s">
        <v>1551</v>
      </c>
      <c r="H8613" s="2" t="s">
        <v>7726</v>
      </c>
      <c r="I8613" s="23" t="s">
        <v>9226</v>
      </c>
      <c r="J8613" s="23" t="s">
        <v>59</v>
      </c>
      <c r="K8613" s="23" t="s">
        <v>9712</v>
      </c>
      <c r="L8613" s="23" t="s">
        <v>9539</v>
      </c>
      <c r="M8613" s="23">
        <f>YEAR(Tabla2[[#This Row],[Fecha de creación]])</f>
        <v>2022</v>
      </c>
      <c r="N8613" s="23">
        <f>MONTH(Tabla2[[#This Row],[Fecha de creación]])</f>
        <v>5</v>
      </c>
    </row>
    <row r="8614" spans="1:14" x14ac:dyDescent="0.25">
      <c r="A8614" s="26">
        <v>44696.485925925925</v>
      </c>
      <c r="B8614" s="23" t="s">
        <v>100</v>
      </c>
      <c r="C8614" s="23" t="s">
        <v>11068</v>
      </c>
      <c r="D8614" s="23" t="s">
        <v>440</v>
      </c>
      <c r="E8614" s="23" t="s">
        <v>1</v>
      </c>
      <c r="F8614" s="23" t="s">
        <v>7</v>
      </c>
      <c r="G8614" s="23" t="s">
        <v>975</v>
      </c>
      <c r="H8614" s="2" t="s">
        <v>7723</v>
      </c>
      <c r="I8614" s="23" t="s">
        <v>9485</v>
      </c>
      <c r="J8614" s="23" t="s">
        <v>59</v>
      </c>
      <c r="K8614" s="23" t="s">
        <v>9712</v>
      </c>
      <c r="L8614" s="23" t="s">
        <v>9538</v>
      </c>
      <c r="M8614" s="23">
        <f>YEAR(Tabla2[[#This Row],[Fecha de creación]])</f>
        <v>2022</v>
      </c>
      <c r="N8614" s="23">
        <f>MONTH(Tabla2[[#This Row],[Fecha de creación]])</f>
        <v>5</v>
      </c>
    </row>
    <row r="8615" spans="1:14" x14ac:dyDescent="0.25">
      <c r="A8615" s="26">
        <v>44696.498020833336</v>
      </c>
      <c r="B8615" s="23" t="s">
        <v>100</v>
      </c>
      <c r="C8615" s="23" t="s">
        <v>11069</v>
      </c>
      <c r="D8615" s="23" t="s">
        <v>21</v>
      </c>
      <c r="E8615" s="23" t="s">
        <v>1</v>
      </c>
      <c r="F8615" s="23" t="s">
        <v>7</v>
      </c>
      <c r="G8615" s="23" t="s">
        <v>975</v>
      </c>
      <c r="H8615" s="2" t="s">
        <v>7744</v>
      </c>
      <c r="I8615" s="23" t="s">
        <v>9485</v>
      </c>
      <c r="J8615" s="23" t="s">
        <v>59</v>
      </c>
      <c r="K8615" s="23" t="s">
        <v>9712</v>
      </c>
      <c r="L8615" s="23" t="s">
        <v>9538</v>
      </c>
      <c r="M8615" s="23">
        <f>YEAR(Tabla2[[#This Row],[Fecha de creación]])</f>
        <v>2022</v>
      </c>
      <c r="N8615" s="23">
        <f>MONTH(Tabla2[[#This Row],[Fecha de creación]])</f>
        <v>5</v>
      </c>
    </row>
    <row r="8616" spans="1:14" x14ac:dyDescent="0.25">
      <c r="A8616" s="26">
        <v>44696.524722222224</v>
      </c>
      <c r="B8616" s="23" t="s">
        <v>0</v>
      </c>
      <c r="C8616" s="23" t="s">
        <v>11070</v>
      </c>
      <c r="D8616" s="23" t="s">
        <v>982</v>
      </c>
      <c r="E8616" s="23" t="s">
        <v>1</v>
      </c>
      <c r="F8616" s="23" t="s">
        <v>22</v>
      </c>
      <c r="G8616" s="23" t="s">
        <v>975</v>
      </c>
      <c r="H8616" s="2" t="s">
        <v>8893</v>
      </c>
      <c r="I8616" s="23" t="s">
        <v>9483</v>
      </c>
      <c r="J8616" s="23" t="s">
        <v>59</v>
      </c>
      <c r="K8616" s="23" t="s">
        <v>9712</v>
      </c>
      <c r="L8616" s="23" t="s">
        <v>9538</v>
      </c>
      <c r="M8616" s="23">
        <f>YEAR(Tabla2[[#This Row],[Fecha de creación]])</f>
        <v>2022</v>
      </c>
      <c r="N8616" s="23">
        <f>MONTH(Tabla2[[#This Row],[Fecha de creación]])</f>
        <v>5</v>
      </c>
    </row>
    <row r="8617" spans="1:14" x14ac:dyDescent="0.25">
      <c r="A8617" s="26">
        <v>44696.527060185188</v>
      </c>
      <c r="B8617" s="23" t="s">
        <v>100</v>
      </c>
      <c r="C8617" s="23" t="s">
        <v>11071</v>
      </c>
      <c r="D8617" s="23" t="s">
        <v>10410</v>
      </c>
      <c r="E8617" s="23" t="s">
        <v>1</v>
      </c>
      <c r="F8617" s="23" t="s">
        <v>7</v>
      </c>
      <c r="G8617" s="23" t="s">
        <v>975</v>
      </c>
      <c r="H8617" s="2" t="s">
        <v>8535</v>
      </c>
      <c r="I8617" s="23" t="s">
        <v>9485</v>
      </c>
      <c r="J8617" s="23" t="s">
        <v>59</v>
      </c>
      <c r="K8617" s="23" t="s">
        <v>9712</v>
      </c>
      <c r="L8617" s="23" t="s">
        <v>9538</v>
      </c>
      <c r="M8617" s="23">
        <f>YEAR(Tabla2[[#This Row],[Fecha de creación]])</f>
        <v>2022</v>
      </c>
      <c r="N8617" s="23">
        <f>MONTH(Tabla2[[#This Row],[Fecha de creación]])</f>
        <v>5</v>
      </c>
    </row>
    <row r="8618" spans="1:14" x14ac:dyDescent="0.25">
      <c r="A8618" s="26">
        <v>44696.531018518515</v>
      </c>
      <c r="B8618" s="23" t="s">
        <v>0</v>
      </c>
      <c r="C8618" s="23" t="s">
        <v>11072</v>
      </c>
      <c r="D8618" s="23" t="s">
        <v>10281</v>
      </c>
      <c r="E8618" s="23" t="s">
        <v>1</v>
      </c>
      <c r="F8618" s="23" t="s">
        <v>7</v>
      </c>
      <c r="G8618" s="23" t="s">
        <v>1551</v>
      </c>
      <c r="H8618" s="2" t="s">
        <v>7726</v>
      </c>
      <c r="I8618" s="23" t="s">
        <v>9226</v>
      </c>
      <c r="J8618" s="23" t="s">
        <v>59</v>
      </c>
      <c r="K8618" s="23" t="s">
        <v>9712</v>
      </c>
      <c r="L8618" s="23" t="s">
        <v>9539</v>
      </c>
      <c r="M8618" s="23">
        <f>YEAR(Tabla2[[#This Row],[Fecha de creación]])</f>
        <v>2022</v>
      </c>
      <c r="N8618" s="23">
        <f>MONTH(Tabla2[[#This Row],[Fecha de creación]])</f>
        <v>5</v>
      </c>
    </row>
    <row r="8619" spans="1:14" x14ac:dyDescent="0.25">
      <c r="A8619" s="26">
        <v>44696.534178240741</v>
      </c>
      <c r="B8619" s="23" t="s">
        <v>0</v>
      </c>
      <c r="C8619" s="23" t="s">
        <v>11073</v>
      </c>
      <c r="D8619" s="23" t="s">
        <v>10281</v>
      </c>
      <c r="E8619" s="23" t="s">
        <v>1</v>
      </c>
      <c r="F8619" s="23" t="s">
        <v>7</v>
      </c>
      <c r="G8619" s="23" t="s">
        <v>1551</v>
      </c>
      <c r="H8619" s="2" t="s">
        <v>7726</v>
      </c>
      <c r="I8619" s="23" t="s">
        <v>9226</v>
      </c>
      <c r="J8619" s="23" t="s">
        <v>59</v>
      </c>
      <c r="K8619" s="23" t="s">
        <v>9712</v>
      </c>
      <c r="L8619" s="23" t="s">
        <v>9539</v>
      </c>
      <c r="M8619" s="23">
        <f>YEAR(Tabla2[[#This Row],[Fecha de creación]])</f>
        <v>2022</v>
      </c>
      <c r="N8619" s="23">
        <f>MONTH(Tabla2[[#This Row],[Fecha de creación]])</f>
        <v>5</v>
      </c>
    </row>
    <row r="8620" spans="1:14" x14ac:dyDescent="0.25">
      <c r="A8620" s="26">
        <v>44696.538564814815</v>
      </c>
      <c r="B8620" s="23" t="s">
        <v>0</v>
      </c>
      <c r="C8620" s="23" t="s">
        <v>11074</v>
      </c>
      <c r="D8620" s="23" t="s">
        <v>49</v>
      </c>
      <c r="E8620" s="23" t="s">
        <v>1</v>
      </c>
      <c r="F8620" s="23" t="s">
        <v>7</v>
      </c>
      <c r="G8620" s="23" t="s">
        <v>3</v>
      </c>
      <c r="H8620" s="2" t="s">
        <v>7745</v>
      </c>
      <c r="I8620" s="23" t="s">
        <v>7680</v>
      </c>
      <c r="J8620" s="23" t="s">
        <v>958</v>
      </c>
      <c r="K8620" s="23" t="s">
        <v>9712</v>
      </c>
      <c r="L8620" s="23" t="s">
        <v>9539</v>
      </c>
      <c r="M8620" s="23">
        <f>YEAR(Tabla2[[#This Row],[Fecha de creación]])</f>
        <v>2022</v>
      </c>
      <c r="N8620" s="23">
        <f>MONTH(Tabla2[[#This Row],[Fecha de creación]])</f>
        <v>5</v>
      </c>
    </row>
    <row r="8621" spans="1:14" x14ac:dyDescent="0.25">
      <c r="A8621" s="26">
        <v>44696.662939814814</v>
      </c>
      <c r="B8621" s="23" t="s">
        <v>0</v>
      </c>
      <c r="C8621" s="23" t="s">
        <v>11075</v>
      </c>
      <c r="D8621" s="23" t="s">
        <v>7882</v>
      </c>
      <c r="E8621" s="23" t="s">
        <v>1</v>
      </c>
      <c r="F8621" s="23" t="s">
        <v>7</v>
      </c>
      <c r="G8621" s="23" t="s">
        <v>975</v>
      </c>
      <c r="H8621" s="2" t="s">
        <v>7722</v>
      </c>
      <c r="I8621" s="23" t="s">
        <v>7680</v>
      </c>
      <c r="J8621" s="23" t="s">
        <v>59</v>
      </c>
      <c r="K8621" s="23" t="s">
        <v>9712</v>
      </c>
      <c r="L8621" s="23" t="s">
        <v>9538</v>
      </c>
      <c r="M8621" s="23">
        <f>YEAR(Tabla2[[#This Row],[Fecha de creación]])</f>
        <v>2022</v>
      </c>
      <c r="N8621" s="23">
        <f>MONTH(Tabla2[[#This Row],[Fecha de creación]])</f>
        <v>5</v>
      </c>
    </row>
    <row r="8622" spans="1:14" x14ac:dyDescent="0.25">
      <c r="A8622" s="26">
        <v>44696.674212962964</v>
      </c>
      <c r="B8622" s="23" t="s">
        <v>0</v>
      </c>
      <c r="C8622" s="23" t="s">
        <v>11076</v>
      </c>
      <c r="D8622" s="23" t="s">
        <v>10281</v>
      </c>
      <c r="E8622" s="23" t="s">
        <v>1</v>
      </c>
      <c r="F8622" s="23" t="s">
        <v>7</v>
      </c>
      <c r="G8622" s="23" t="s">
        <v>1551</v>
      </c>
      <c r="H8622" s="2" t="s">
        <v>7726</v>
      </c>
      <c r="I8622" s="23" t="s">
        <v>9226</v>
      </c>
      <c r="J8622" s="23" t="s">
        <v>59</v>
      </c>
      <c r="K8622" s="23" t="s">
        <v>9712</v>
      </c>
      <c r="L8622" s="23" t="s">
        <v>9539</v>
      </c>
      <c r="M8622" s="23">
        <f>YEAR(Tabla2[[#This Row],[Fecha de creación]])</f>
        <v>2022</v>
      </c>
      <c r="N8622" s="23">
        <f>MONTH(Tabla2[[#This Row],[Fecha de creación]])</f>
        <v>5</v>
      </c>
    </row>
    <row r="8623" spans="1:14" x14ac:dyDescent="0.25">
      <c r="A8623" s="26">
        <v>44696.681111111109</v>
      </c>
      <c r="B8623" s="23" t="s">
        <v>0</v>
      </c>
      <c r="C8623" s="23" t="s">
        <v>11077</v>
      </c>
      <c r="D8623" s="23" t="s">
        <v>10281</v>
      </c>
      <c r="E8623" s="23" t="s">
        <v>1</v>
      </c>
      <c r="F8623" s="23" t="s">
        <v>7</v>
      </c>
      <c r="G8623" s="23" t="s">
        <v>1551</v>
      </c>
      <c r="H8623" s="2" t="s">
        <v>7726</v>
      </c>
      <c r="I8623" s="23" t="s">
        <v>9226</v>
      </c>
      <c r="J8623" s="23" t="s">
        <v>59</v>
      </c>
      <c r="K8623" s="23" t="s">
        <v>9712</v>
      </c>
      <c r="L8623" s="23" t="s">
        <v>9539</v>
      </c>
      <c r="M8623" s="23">
        <f>YEAR(Tabla2[[#This Row],[Fecha de creación]])</f>
        <v>2022</v>
      </c>
      <c r="N8623" s="23">
        <f>MONTH(Tabla2[[#This Row],[Fecha de creación]])</f>
        <v>5</v>
      </c>
    </row>
    <row r="8624" spans="1:14" x14ac:dyDescent="0.25">
      <c r="A8624" s="26">
        <v>44696.685127314813</v>
      </c>
      <c r="B8624" s="23" t="s">
        <v>0</v>
      </c>
      <c r="C8624" s="23" t="s">
        <v>11078</v>
      </c>
      <c r="D8624" s="23" t="s">
        <v>982</v>
      </c>
      <c r="E8624" s="23" t="s">
        <v>1</v>
      </c>
      <c r="F8624" s="23" t="s">
        <v>22</v>
      </c>
      <c r="G8624" s="23" t="s">
        <v>975</v>
      </c>
      <c r="H8624" s="2" t="s">
        <v>8893</v>
      </c>
      <c r="I8624" s="23" t="s">
        <v>7680</v>
      </c>
      <c r="J8624" s="23" t="s">
        <v>59</v>
      </c>
      <c r="K8624" s="23" t="s">
        <v>9712</v>
      </c>
      <c r="L8624" s="23" t="s">
        <v>9538</v>
      </c>
      <c r="M8624" s="23">
        <f>YEAR(Tabla2[[#This Row],[Fecha de creación]])</f>
        <v>2022</v>
      </c>
      <c r="N8624" s="23">
        <f>MONTH(Tabla2[[#This Row],[Fecha de creación]])</f>
        <v>5</v>
      </c>
    </row>
    <row r="8625" spans="1:14" x14ac:dyDescent="0.25">
      <c r="A8625" s="26">
        <v>44696.703715277778</v>
      </c>
      <c r="B8625" s="23" t="s">
        <v>0</v>
      </c>
      <c r="C8625" s="23" t="s">
        <v>11079</v>
      </c>
      <c r="D8625" s="23" t="s">
        <v>982</v>
      </c>
      <c r="E8625" s="23" t="s">
        <v>1</v>
      </c>
      <c r="F8625" s="23" t="s">
        <v>22</v>
      </c>
      <c r="G8625" s="23" t="s">
        <v>975</v>
      </c>
      <c r="H8625" s="2" t="s">
        <v>8893</v>
      </c>
      <c r="I8625" s="23" t="s">
        <v>7680</v>
      </c>
      <c r="J8625" s="23" t="s">
        <v>59</v>
      </c>
      <c r="K8625" s="23" t="s">
        <v>9712</v>
      </c>
      <c r="L8625" s="23" t="s">
        <v>9538</v>
      </c>
      <c r="M8625" s="23">
        <f>YEAR(Tabla2[[#This Row],[Fecha de creación]])</f>
        <v>2022</v>
      </c>
      <c r="N8625" s="23">
        <f>MONTH(Tabla2[[#This Row],[Fecha de creación]])</f>
        <v>5</v>
      </c>
    </row>
    <row r="8626" spans="1:14" x14ac:dyDescent="0.25">
      <c r="A8626" s="26">
        <v>44696.718946759262</v>
      </c>
      <c r="B8626" s="23" t="s">
        <v>0</v>
      </c>
      <c r="C8626" s="23" t="s">
        <v>11080</v>
      </c>
      <c r="D8626" s="23" t="s">
        <v>10281</v>
      </c>
      <c r="E8626" s="23" t="s">
        <v>1</v>
      </c>
      <c r="F8626" s="23" t="s">
        <v>7</v>
      </c>
      <c r="G8626" s="23" t="s">
        <v>1551</v>
      </c>
      <c r="H8626" s="2" t="s">
        <v>7726</v>
      </c>
      <c r="I8626" s="23" t="s">
        <v>9226</v>
      </c>
      <c r="J8626" s="23" t="s">
        <v>59</v>
      </c>
      <c r="K8626" s="23" t="s">
        <v>9712</v>
      </c>
      <c r="L8626" s="23" t="s">
        <v>9539</v>
      </c>
      <c r="M8626" s="23">
        <f>YEAR(Tabla2[[#This Row],[Fecha de creación]])</f>
        <v>2022</v>
      </c>
      <c r="N8626" s="23">
        <f>MONTH(Tabla2[[#This Row],[Fecha de creación]])</f>
        <v>5</v>
      </c>
    </row>
    <row r="8627" spans="1:14" x14ac:dyDescent="0.25">
      <c r="A8627" s="26">
        <v>44697.361863425926</v>
      </c>
      <c r="B8627" s="23" t="s">
        <v>19</v>
      </c>
      <c r="C8627" s="23" t="s">
        <v>11081</v>
      </c>
      <c r="D8627" s="23" t="s">
        <v>11082</v>
      </c>
      <c r="E8627" s="23" t="s">
        <v>1</v>
      </c>
      <c r="F8627" s="23" t="s">
        <v>7</v>
      </c>
      <c r="G8627" s="23" t="s">
        <v>975</v>
      </c>
      <c r="H8627" s="2" t="s">
        <v>8535</v>
      </c>
      <c r="I8627" s="23" t="s">
        <v>10079</v>
      </c>
      <c r="J8627" s="23"/>
      <c r="K8627" s="23" t="s">
        <v>9712</v>
      </c>
      <c r="L8627" s="23" t="s">
        <v>9538</v>
      </c>
      <c r="M8627" s="23">
        <f>YEAR(Tabla2[[#This Row],[Fecha de creación]])</f>
        <v>2022</v>
      </c>
      <c r="N8627" s="23">
        <f>MONTH(Tabla2[[#This Row],[Fecha de creación]])</f>
        <v>5</v>
      </c>
    </row>
    <row r="8628" spans="1:14" x14ac:dyDescent="0.25">
      <c r="A8628" s="26">
        <v>44697.406261574077</v>
      </c>
      <c r="B8628" s="23" t="s">
        <v>0</v>
      </c>
      <c r="C8628" s="23" t="s">
        <v>11083</v>
      </c>
      <c r="D8628" s="23" t="s">
        <v>982</v>
      </c>
      <c r="E8628" s="23" t="s">
        <v>1</v>
      </c>
      <c r="F8628" s="23" t="s">
        <v>22</v>
      </c>
      <c r="G8628" s="23" t="s">
        <v>975</v>
      </c>
      <c r="H8628" s="2" t="s">
        <v>8893</v>
      </c>
      <c r="I8628" s="23" t="s">
        <v>7680</v>
      </c>
      <c r="J8628" s="23" t="s">
        <v>59</v>
      </c>
      <c r="K8628" s="23" t="s">
        <v>9712</v>
      </c>
      <c r="L8628" s="23" t="s">
        <v>9538</v>
      </c>
      <c r="M8628" s="23">
        <f>YEAR(Tabla2[[#This Row],[Fecha de creación]])</f>
        <v>2022</v>
      </c>
      <c r="N8628" s="23">
        <f>MONTH(Tabla2[[#This Row],[Fecha de creación]])</f>
        <v>5</v>
      </c>
    </row>
    <row r="8629" spans="1:14" x14ac:dyDescent="0.25">
      <c r="A8629" s="26">
        <v>44697.413715277777</v>
      </c>
      <c r="B8629" s="23" t="s">
        <v>19</v>
      </c>
      <c r="C8629" s="23" t="s">
        <v>11084</v>
      </c>
      <c r="D8629" s="23" t="s">
        <v>11085</v>
      </c>
      <c r="E8629" s="23" t="s">
        <v>1</v>
      </c>
      <c r="F8629" s="23" t="s">
        <v>7</v>
      </c>
      <c r="G8629" s="23" t="s">
        <v>975</v>
      </c>
      <c r="H8629" s="2" t="s">
        <v>8559</v>
      </c>
      <c r="I8629" s="23" t="s">
        <v>10079</v>
      </c>
      <c r="J8629" s="23"/>
      <c r="K8629" s="23" t="s">
        <v>9712</v>
      </c>
      <c r="L8629" s="23" t="s">
        <v>9538</v>
      </c>
      <c r="M8629" s="23">
        <f>YEAR(Tabla2[[#This Row],[Fecha de creación]])</f>
        <v>2022</v>
      </c>
      <c r="N8629" s="23">
        <f>MONTH(Tabla2[[#This Row],[Fecha de creación]])</f>
        <v>5</v>
      </c>
    </row>
    <row r="8630" spans="1:14" x14ac:dyDescent="0.25">
      <c r="A8630" s="26">
        <v>44697.424293981479</v>
      </c>
      <c r="B8630" s="23" t="s">
        <v>19</v>
      </c>
      <c r="C8630" s="23" t="s">
        <v>11086</v>
      </c>
      <c r="D8630" s="23" t="s">
        <v>11087</v>
      </c>
      <c r="E8630" s="23" t="s">
        <v>1</v>
      </c>
      <c r="F8630" s="23" t="s">
        <v>7</v>
      </c>
      <c r="G8630" s="23" t="s">
        <v>975</v>
      </c>
      <c r="H8630" s="2" t="s">
        <v>7722</v>
      </c>
      <c r="I8630" s="23" t="s">
        <v>10079</v>
      </c>
      <c r="J8630" s="23"/>
      <c r="K8630" s="23" t="s">
        <v>9712</v>
      </c>
      <c r="L8630" s="23" t="s">
        <v>9538</v>
      </c>
      <c r="M8630" s="23">
        <f>YEAR(Tabla2[[#This Row],[Fecha de creación]])</f>
        <v>2022</v>
      </c>
      <c r="N8630" s="23">
        <f>MONTH(Tabla2[[#This Row],[Fecha de creación]])</f>
        <v>5</v>
      </c>
    </row>
    <row r="8631" spans="1:14" x14ac:dyDescent="0.25">
      <c r="A8631" s="26">
        <v>44697.436516203707</v>
      </c>
      <c r="B8631" s="23" t="s">
        <v>56</v>
      </c>
      <c r="C8631" s="23" t="s">
        <v>11088</v>
      </c>
      <c r="D8631" s="23" t="s">
        <v>7096</v>
      </c>
      <c r="E8631" s="23" t="s">
        <v>1</v>
      </c>
      <c r="F8631" s="23" t="s">
        <v>7</v>
      </c>
      <c r="G8631" s="23" t="s">
        <v>975</v>
      </c>
      <c r="H8631" s="2" t="s">
        <v>7722</v>
      </c>
      <c r="I8631" s="23" t="s">
        <v>4517</v>
      </c>
      <c r="J8631" s="23" t="s">
        <v>59</v>
      </c>
      <c r="K8631" s="23" t="s">
        <v>9712</v>
      </c>
      <c r="L8631" s="23" t="s">
        <v>9538</v>
      </c>
      <c r="M8631" s="23">
        <f>YEAR(Tabla2[[#This Row],[Fecha de creación]])</f>
        <v>2022</v>
      </c>
      <c r="N8631" s="23">
        <f>MONTH(Tabla2[[#This Row],[Fecha de creación]])</f>
        <v>5</v>
      </c>
    </row>
    <row r="8632" spans="1:14" x14ac:dyDescent="0.25">
      <c r="A8632" s="26">
        <v>44697.440162037034</v>
      </c>
      <c r="B8632" s="23" t="s">
        <v>56</v>
      </c>
      <c r="C8632" s="23" t="s">
        <v>11089</v>
      </c>
      <c r="D8632" s="23" t="s">
        <v>11090</v>
      </c>
      <c r="E8632" s="23" t="s">
        <v>1</v>
      </c>
      <c r="F8632" s="23" t="s">
        <v>7</v>
      </c>
      <c r="G8632" s="23" t="s">
        <v>3</v>
      </c>
      <c r="H8632" s="2" t="s">
        <v>7725</v>
      </c>
      <c r="I8632" s="23" t="s">
        <v>4517</v>
      </c>
      <c r="J8632" s="23" t="s">
        <v>59</v>
      </c>
      <c r="K8632" s="23" t="s">
        <v>9712</v>
      </c>
      <c r="L8632" s="23" t="s">
        <v>9538</v>
      </c>
      <c r="M8632" s="23">
        <f>YEAR(Tabla2[[#This Row],[Fecha de creación]])</f>
        <v>2022</v>
      </c>
      <c r="N8632" s="23">
        <f>MONTH(Tabla2[[#This Row],[Fecha de creación]])</f>
        <v>5</v>
      </c>
    </row>
    <row r="8633" spans="1:14" x14ac:dyDescent="0.25">
      <c r="A8633" s="26">
        <v>44697.448958333334</v>
      </c>
      <c r="B8633" s="23" t="s">
        <v>0</v>
      </c>
      <c r="C8633" s="23" t="s">
        <v>11091</v>
      </c>
      <c r="D8633" s="23" t="s">
        <v>987</v>
      </c>
      <c r="E8633" s="23" t="s">
        <v>1</v>
      </c>
      <c r="F8633" s="23" t="s">
        <v>7</v>
      </c>
      <c r="G8633" s="23" t="s">
        <v>1551</v>
      </c>
      <c r="H8633" s="2" t="s">
        <v>7735</v>
      </c>
      <c r="I8633" s="23" t="s">
        <v>9226</v>
      </c>
      <c r="J8633" s="23"/>
      <c r="K8633" s="23" t="s">
        <v>9712</v>
      </c>
      <c r="L8633" s="23" t="s">
        <v>9539</v>
      </c>
      <c r="M8633" s="23">
        <f>YEAR(Tabla2[[#This Row],[Fecha de creación]])</f>
        <v>2022</v>
      </c>
      <c r="N8633" s="23">
        <f>MONTH(Tabla2[[#This Row],[Fecha de creación]])</f>
        <v>5</v>
      </c>
    </row>
    <row r="8634" spans="1:14" x14ac:dyDescent="0.25">
      <c r="A8634" s="26">
        <v>44697.45685185185</v>
      </c>
      <c r="B8634" s="23" t="s">
        <v>56</v>
      </c>
      <c r="C8634" s="23" t="s">
        <v>11092</v>
      </c>
      <c r="D8634" s="23" t="s">
        <v>11093</v>
      </c>
      <c r="E8634" s="23" t="s">
        <v>1</v>
      </c>
      <c r="F8634" s="23" t="s">
        <v>2</v>
      </c>
      <c r="G8634" s="23" t="s">
        <v>1551</v>
      </c>
      <c r="H8634" s="2" t="s">
        <v>7764</v>
      </c>
      <c r="I8634" s="23" t="s">
        <v>7129</v>
      </c>
      <c r="J8634" s="23" t="s">
        <v>59</v>
      </c>
      <c r="K8634" s="23" t="s">
        <v>9712</v>
      </c>
      <c r="L8634" s="23" t="s">
        <v>9539</v>
      </c>
      <c r="M8634" s="23">
        <f>YEAR(Tabla2[[#This Row],[Fecha de creación]])</f>
        <v>2022</v>
      </c>
      <c r="N8634" s="23">
        <f>MONTH(Tabla2[[#This Row],[Fecha de creación]])</f>
        <v>5</v>
      </c>
    </row>
    <row r="8635" spans="1:14" x14ac:dyDescent="0.25">
      <c r="A8635" s="26">
        <v>44697.50277777778</v>
      </c>
      <c r="B8635" s="23" t="s">
        <v>56</v>
      </c>
      <c r="C8635" s="23" t="s">
        <v>11094</v>
      </c>
      <c r="D8635" s="23" t="s">
        <v>3652</v>
      </c>
      <c r="E8635" s="23" t="s">
        <v>1</v>
      </c>
      <c r="F8635" s="23" t="s">
        <v>7</v>
      </c>
      <c r="G8635" s="23" t="s">
        <v>1551</v>
      </c>
      <c r="H8635" s="2" t="s">
        <v>7734</v>
      </c>
      <c r="I8635" s="23" t="s">
        <v>11095</v>
      </c>
      <c r="J8635" s="23" t="s">
        <v>59</v>
      </c>
      <c r="K8635" s="23" t="s">
        <v>9712</v>
      </c>
      <c r="L8635" s="23" t="s">
        <v>9539</v>
      </c>
      <c r="M8635" s="23">
        <f>YEAR(Tabla2[[#This Row],[Fecha de creación]])</f>
        <v>2022</v>
      </c>
      <c r="N8635" s="23">
        <f>MONTH(Tabla2[[#This Row],[Fecha de creación]])</f>
        <v>5</v>
      </c>
    </row>
    <row r="8636" spans="1:14" x14ac:dyDescent="0.25">
      <c r="A8636" s="26">
        <v>44697.506944444445</v>
      </c>
      <c r="B8636" s="23" t="s">
        <v>19</v>
      </c>
      <c r="C8636" s="23" t="s">
        <v>11096</v>
      </c>
      <c r="D8636" s="23" t="s">
        <v>11097</v>
      </c>
      <c r="E8636" s="23" t="s">
        <v>1</v>
      </c>
      <c r="F8636" s="23" t="s">
        <v>7</v>
      </c>
      <c r="G8636" s="23" t="s">
        <v>975</v>
      </c>
      <c r="H8636" s="2" t="s">
        <v>8535</v>
      </c>
      <c r="I8636" s="23" t="s">
        <v>10079</v>
      </c>
      <c r="J8636" s="23"/>
      <c r="K8636" s="23" t="s">
        <v>9712</v>
      </c>
      <c r="L8636" s="23" t="s">
        <v>9538</v>
      </c>
      <c r="M8636" s="23">
        <f>YEAR(Tabla2[[#This Row],[Fecha de creación]])</f>
        <v>2022</v>
      </c>
      <c r="N8636" s="23">
        <f>MONTH(Tabla2[[#This Row],[Fecha de creación]])</f>
        <v>5</v>
      </c>
    </row>
    <row r="8637" spans="1:14" x14ac:dyDescent="0.25">
      <c r="A8637" s="26">
        <v>44697.51363425926</v>
      </c>
      <c r="B8637" s="23" t="s">
        <v>0</v>
      </c>
      <c r="C8637" s="23" t="s">
        <v>11098</v>
      </c>
      <c r="D8637" s="23" t="s">
        <v>987</v>
      </c>
      <c r="E8637" s="23" t="s">
        <v>1</v>
      </c>
      <c r="F8637" s="23" t="s">
        <v>7</v>
      </c>
      <c r="G8637" s="23" t="s">
        <v>1551</v>
      </c>
      <c r="H8637" s="2" t="s">
        <v>7735</v>
      </c>
      <c r="I8637" s="23" t="s">
        <v>9226</v>
      </c>
      <c r="J8637" s="23"/>
      <c r="K8637" s="23" t="s">
        <v>9712</v>
      </c>
      <c r="L8637" s="23" t="s">
        <v>9539</v>
      </c>
      <c r="M8637" s="23">
        <f>YEAR(Tabla2[[#This Row],[Fecha de creación]])</f>
        <v>2022</v>
      </c>
      <c r="N8637" s="23">
        <f>MONTH(Tabla2[[#This Row],[Fecha de creación]])</f>
        <v>5</v>
      </c>
    </row>
    <row r="8638" spans="1:14" x14ac:dyDescent="0.25">
      <c r="A8638" s="26">
        <v>44697.518587962964</v>
      </c>
      <c r="B8638" s="23" t="s">
        <v>0</v>
      </c>
      <c r="C8638" s="23" t="s">
        <v>11099</v>
      </c>
      <c r="D8638" s="23" t="s">
        <v>982</v>
      </c>
      <c r="E8638" s="23" t="s">
        <v>1</v>
      </c>
      <c r="F8638" s="23" t="s">
        <v>22</v>
      </c>
      <c r="G8638" s="23" t="s">
        <v>975</v>
      </c>
      <c r="H8638" s="2" t="s">
        <v>8893</v>
      </c>
      <c r="I8638" s="23" t="s">
        <v>5999</v>
      </c>
      <c r="J8638" s="23"/>
      <c r="K8638" s="23" t="s">
        <v>9712</v>
      </c>
      <c r="L8638" s="23" t="s">
        <v>9538</v>
      </c>
      <c r="M8638" s="23">
        <f>YEAR(Tabla2[[#This Row],[Fecha de creación]])</f>
        <v>2022</v>
      </c>
      <c r="N8638" s="23">
        <f>MONTH(Tabla2[[#This Row],[Fecha de creación]])</f>
        <v>5</v>
      </c>
    </row>
    <row r="8639" spans="1:14" x14ac:dyDescent="0.25">
      <c r="A8639" s="26">
        <v>44697.52002314815</v>
      </c>
      <c r="B8639" s="23" t="s">
        <v>0</v>
      </c>
      <c r="C8639" s="23" t="s">
        <v>11100</v>
      </c>
      <c r="D8639" s="23" t="s">
        <v>6</v>
      </c>
      <c r="E8639" s="23" t="s">
        <v>1</v>
      </c>
      <c r="F8639" s="23" t="s">
        <v>7</v>
      </c>
      <c r="G8639" s="23" t="s">
        <v>975</v>
      </c>
      <c r="H8639" s="2" t="s">
        <v>7722</v>
      </c>
      <c r="I8639" s="23" t="s">
        <v>5999</v>
      </c>
      <c r="J8639" s="23"/>
      <c r="K8639" s="23" t="s">
        <v>9712</v>
      </c>
      <c r="L8639" s="23" t="s">
        <v>9538</v>
      </c>
      <c r="M8639" s="23">
        <f>YEAR(Tabla2[[#This Row],[Fecha de creación]])</f>
        <v>2022</v>
      </c>
      <c r="N8639" s="23">
        <f>MONTH(Tabla2[[#This Row],[Fecha de creación]])</f>
        <v>5</v>
      </c>
    </row>
    <row r="8640" spans="1:14" x14ac:dyDescent="0.25">
      <c r="A8640" s="26">
        <v>44697.587395833332</v>
      </c>
      <c r="B8640" s="23" t="s">
        <v>19</v>
      </c>
      <c r="C8640" s="23" t="s">
        <v>11101</v>
      </c>
      <c r="D8640" s="23" t="s">
        <v>10658</v>
      </c>
      <c r="E8640" s="23" t="s">
        <v>1</v>
      </c>
      <c r="F8640" s="23" t="s">
        <v>7</v>
      </c>
      <c r="G8640" s="23" t="s">
        <v>975</v>
      </c>
      <c r="H8640" s="2" t="s">
        <v>8559</v>
      </c>
      <c r="I8640" s="23" t="s">
        <v>10079</v>
      </c>
      <c r="J8640" s="23"/>
      <c r="K8640" s="23" t="s">
        <v>9712</v>
      </c>
      <c r="L8640" s="23" t="s">
        <v>9538</v>
      </c>
      <c r="M8640" s="23">
        <f>YEAR(Tabla2[[#This Row],[Fecha de creación]])</f>
        <v>2022</v>
      </c>
      <c r="N8640" s="23">
        <f>MONTH(Tabla2[[#This Row],[Fecha de creación]])</f>
        <v>5</v>
      </c>
    </row>
    <row r="8641" spans="1:14" x14ac:dyDescent="0.25">
      <c r="A8641" s="26">
        <v>44697.639270833337</v>
      </c>
      <c r="B8641" s="23" t="s">
        <v>19</v>
      </c>
      <c r="C8641" s="23" t="s">
        <v>11102</v>
      </c>
      <c r="D8641" s="23" t="s">
        <v>11103</v>
      </c>
      <c r="E8641" s="23" t="s">
        <v>1</v>
      </c>
      <c r="F8641" s="23" t="s">
        <v>7</v>
      </c>
      <c r="G8641" s="23" t="s">
        <v>975</v>
      </c>
      <c r="H8641" s="2" t="s">
        <v>7777</v>
      </c>
      <c r="I8641" s="23" t="s">
        <v>10079</v>
      </c>
      <c r="J8641" s="23"/>
      <c r="K8641" s="23" t="s">
        <v>9712</v>
      </c>
      <c r="L8641" s="23" t="s">
        <v>9538</v>
      </c>
      <c r="M8641" s="23">
        <f>YEAR(Tabla2[[#This Row],[Fecha de creación]])</f>
        <v>2022</v>
      </c>
      <c r="N8641" s="23">
        <f>MONTH(Tabla2[[#This Row],[Fecha de creación]])</f>
        <v>5</v>
      </c>
    </row>
    <row r="8642" spans="1:14" x14ac:dyDescent="0.25">
      <c r="A8642" s="26">
        <v>44697.654826388891</v>
      </c>
      <c r="B8642" s="23" t="s">
        <v>0</v>
      </c>
      <c r="C8642" s="23" t="s">
        <v>11104</v>
      </c>
      <c r="D8642" s="23" t="s">
        <v>982</v>
      </c>
      <c r="E8642" s="23" t="s">
        <v>1</v>
      </c>
      <c r="F8642" s="23" t="s">
        <v>22</v>
      </c>
      <c r="G8642" s="23" t="s">
        <v>975</v>
      </c>
      <c r="H8642" s="2" t="s">
        <v>8893</v>
      </c>
      <c r="I8642" s="23" t="s">
        <v>7680</v>
      </c>
      <c r="J8642" s="23" t="s">
        <v>59</v>
      </c>
      <c r="K8642" s="23" t="s">
        <v>9712</v>
      </c>
      <c r="L8642" s="23" t="s">
        <v>9538</v>
      </c>
      <c r="M8642" s="23">
        <f>YEAR(Tabla2[[#This Row],[Fecha de creación]])</f>
        <v>2022</v>
      </c>
      <c r="N8642" s="23">
        <f>MONTH(Tabla2[[#This Row],[Fecha de creación]])</f>
        <v>5</v>
      </c>
    </row>
    <row r="8643" spans="1:14" x14ac:dyDescent="0.25">
      <c r="A8643" s="26">
        <v>44697.659305555557</v>
      </c>
      <c r="B8643" s="23" t="s">
        <v>0</v>
      </c>
      <c r="C8643" s="23" t="s">
        <v>11105</v>
      </c>
      <c r="D8643" s="23" t="s">
        <v>982</v>
      </c>
      <c r="E8643" s="23" t="s">
        <v>1</v>
      </c>
      <c r="F8643" s="23" t="s">
        <v>22</v>
      </c>
      <c r="G8643" s="23" t="s">
        <v>975</v>
      </c>
      <c r="H8643" s="2" t="s">
        <v>8893</v>
      </c>
      <c r="I8643" s="23" t="s">
        <v>7680</v>
      </c>
      <c r="J8643" s="23" t="s">
        <v>59</v>
      </c>
      <c r="K8643" s="23" t="s">
        <v>9712</v>
      </c>
      <c r="L8643" s="23" t="s">
        <v>9538</v>
      </c>
      <c r="M8643" s="23">
        <f>YEAR(Tabla2[[#This Row],[Fecha de creación]])</f>
        <v>2022</v>
      </c>
      <c r="N8643" s="23">
        <f>MONTH(Tabla2[[#This Row],[Fecha de creación]])</f>
        <v>5</v>
      </c>
    </row>
    <row r="8644" spans="1:14" x14ac:dyDescent="0.25">
      <c r="A8644" s="26">
        <v>44697.666319444441</v>
      </c>
      <c r="B8644" s="23" t="s">
        <v>0</v>
      </c>
      <c r="C8644" s="23" t="s">
        <v>11106</v>
      </c>
      <c r="D8644" s="23" t="s">
        <v>982</v>
      </c>
      <c r="E8644" s="23" t="s">
        <v>1</v>
      </c>
      <c r="F8644" s="23" t="s">
        <v>22</v>
      </c>
      <c r="G8644" s="23" t="s">
        <v>975</v>
      </c>
      <c r="H8644" s="2" t="s">
        <v>8893</v>
      </c>
      <c r="I8644" s="23" t="s">
        <v>7680</v>
      </c>
      <c r="J8644" s="23" t="s">
        <v>59</v>
      </c>
      <c r="K8644" s="23" t="s">
        <v>9712</v>
      </c>
      <c r="L8644" s="23" t="s">
        <v>9538</v>
      </c>
      <c r="M8644" s="23">
        <f>YEAR(Tabla2[[#This Row],[Fecha de creación]])</f>
        <v>2022</v>
      </c>
      <c r="N8644" s="23">
        <f>MONTH(Tabla2[[#This Row],[Fecha de creación]])</f>
        <v>5</v>
      </c>
    </row>
    <row r="8645" spans="1:14" x14ac:dyDescent="0.25">
      <c r="A8645" s="26">
        <v>44697.669918981483</v>
      </c>
      <c r="B8645" s="23" t="s">
        <v>0</v>
      </c>
      <c r="C8645" s="23" t="s">
        <v>11107</v>
      </c>
      <c r="D8645" s="23" t="s">
        <v>10312</v>
      </c>
      <c r="E8645" s="23" t="s">
        <v>1</v>
      </c>
      <c r="F8645" s="23" t="s">
        <v>7</v>
      </c>
      <c r="G8645" s="23" t="s">
        <v>975</v>
      </c>
      <c r="H8645" s="2" t="s">
        <v>7730</v>
      </c>
      <c r="I8645" s="23" t="s">
        <v>7680</v>
      </c>
      <c r="J8645" s="23"/>
      <c r="K8645" s="23" t="s">
        <v>9712</v>
      </c>
      <c r="L8645" s="23" t="s">
        <v>9538</v>
      </c>
      <c r="M8645" s="23">
        <f>YEAR(Tabla2[[#This Row],[Fecha de creación]])</f>
        <v>2022</v>
      </c>
      <c r="N8645" s="23">
        <f>MONTH(Tabla2[[#This Row],[Fecha de creación]])</f>
        <v>5</v>
      </c>
    </row>
    <row r="8646" spans="1:14" x14ac:dyDescent="0.25">
      <c r="A8646" s="26">
        <v>44697.676782407405</v>
      </c>
      <c r="B8646" s="23" t="s">
        <v>0</v>
      </c>
      <c r="C8646" s="23" t="s">
        <v>11108</v>
      </c>
      <c r="D8646" s="23" t="s">
        <v>21</v>
      </c>
      <c r="E8646" s="23" t="s">
        <v>1</v>
      </c>
      <c r="F8646" s="23" t="s">
        <v>7</v>
      </c>
      <c r="G8646" s="23" t="s">
        <v>975</v>
      </c>
      <c r="H8646" s="2" t="s">
        <v>7744</v>
      </c>
      <c r="I8646" s="23" t="s">
        <v>7680</v>
      </c>
      <c r="J8646" s="23" t="s">
        <v>59</v>
      </c>
      <c r="K8646" s="23" t="s">
        <v>9712</v>
      </c>
      <c r="L8646" s="23" t="s">
        <v>9538</v>
      </c>
      <c r="M8646" s="23">
        <f>YEAR(Tabla2[[#This Row],[Fecha de creación]])</f>
        <v>2022</v>
      </c>
      <c r="N8646" s="23">
        <f>MONTH(Tabla2[[#This Row],[Fecha de creación]])</f>
        <v>5</v>
      </c>
    </row>
    <row r="8647" spans="1:14" x14ac:dyDescent="0.25">
      <c r="A8647" s="26">
        <v>44697.67696759259</v>
      </c>
      <c r="B8647" s="23" t="s">
        <v>19</v>
      </c>
      <c r="C8647" s="23" t="s">
        <v>11109</v>
      </c>
      <c r="D8647" s="23" t="s">
        <v>11110</v>
      </c>
      <c r="E8647" s="23" t="s">
        <v>1</v>
      </c>
      <c r="F8647" s="23" t="s">
        <v>7</v>
      </c>
      <c r="G8647" s="23" t="s">
        <v>975</v>
      </c>
      <c r="H8647" s="2" t="s">
        <v>8535</v>
      </c>
      <c r="I8647" s="23" t="s">
        <v>10079</v>
      </c>
      <c r="J8647" s="23"/>
      <c r="K8647" s="23" t="s">
        <v>9712</v>
      </c>
      <c r="L8647" s="23" t="s">
        <v>9538</v>
      </c>
      <c r="M8647" s="23">
        <f>YEAR(Tabla2[[#This Row],[Fecha de creación]])</f>
        <v>2022</v>
      </c>
      <c r="N8647" s="23">
        <f>MONTH(Tabla2[[#This Row],[Fecha de creación]])</f>
        <v>5</v>
      </c>
    </row>
    <row r="8648" spans="1:14" x14ac:dyDescent="0.25">
      <c r="A8648" s="26">
        <v>44697.677974537037</v>
      </c>
      <c r="B8648" s="23" t="s">
        <v>0</v>
      </c>
      <c r="C8648" s="23" t="s">
        <v>11111</v>
      </c>
      <c r="D8648" s="23" t="s">
        <v>8539</v>
      </c>
      <c r="E8648" s="23" t="s">
        <v>1</v>
      </c>
      <c r="F8648" s="23" t="s">
        <v>7</v>
      </c>
      <c r="G8648" s="23" t="s">
        <v>975</v>
      </c>
      <c r="H8648" s="2" t="s">
        <v>7731</v>
      </c>
      <c r="I8648" s="23" t="s">
        <v>9483</v>
      </c>
      <c r="J8648" s="23" t="s">
        <v>59</v>
      </c>
      <c r="K8648" s="23" t="s">
        <v>9712</v>
      </c>
      <c r="L8648" s="23" t="s">
        <v>9538</v>
      </c>
      <c r="M8648" s="23">
        <f>YEAR(Tabla2[[#This Row],[Fecha de creación]])</f>
        <v>2022</v>
      </c>
      <c r="N8648" s="23">
        <f>MONTH(Tabla2[[#This Row],[Fecha de creación]])</f>
        <v>5</v>
      </c>
    </row>
    <row r="8649" spans="1:14" x14ac:dyDescent="0.25">
      <c r="A8649" s="26">
        <v>44697.683055555557</v>
      </c>
      <c r="B8649" s="23" t="s">
        <v>0</v>
      </c>
      <c r="C8649" s="23" t="s">
        <v>11112</v>
      </c>
      <c r="D8649" s="23" t="s">
        <v>21</v>
      </c>
      <c r="E8649" s="23" t="s">
        <v>1</v>
      </c>
      <c r="F8649" s="23" t="s">
        <v>7</v>
      </c>
      <c r="G8649" s="23" t="s">
        <v>975</v>
      </c>
      <c r="H8649" s="2" t="s">
        <v>7744</v>
      </c>
      <c r="I8649" s="23" t="s">
        <v>9483</v>
      </c>
      <c r="J8649" s="23" t="s">
        <v>59</v>
      </c>
      <c r="K8649" s="23" t="s">
        <v>9712</v>
      </c>
      <c r="L8649" s="23" t="s">
        <v>9538</v>
      </c>
      <c r="M8649" s="23">
        <f>YEAR(Tabla2[[#This Row],[Fecha de creación]])</f>
        <v>2022</v>
      </c>
      <c r="N8649" s="23">
        <f>MONTH(Tabla2[[#This Row],[Fecha de creación]])</f>
        <v>5</v>
      </c>
    </row>
    <row r="8650" spans="1:14" x14ac:dyDescent="0.25">
      <c r="A8650" s="26">
        <v>44697.685763888891</v>
      </c>
      <c r="B8650" s="23" t="s">
        <v>100</v>
      </c>
      <c r="C8650" s="23" t="s">
        <v>11113</v>
      </c>
      <c r="D8650" s="23" t="s">
        <v>21</v>
      </c>
      <c r="E8650" s="23" t="s">
        <v>1</v>
      </c>
      <c r="F8650" s="23" t="s">
        <v>7</v>
      </c>
      <c r="G8650" s="23" t="s">
        <v>975</v>
      </c>
      <c r="H8650" s="2" t="s">
        <v>7744</v>
      </c>
      <c r="I8650" s="23" t="s">
        <v>6004</v>
      </c>
      <c r="J8650" s="23"/>
      <c r="K8650" s="23" t="s">
        <v>9712</v>
      </c>
      <c r="L8650" s="23" t="s">
        <v>9538</v>
      </c>
      <c r="M8650" s="23">
        <f>YEAR(Tabla2[[#This Row],[Fecha de creación]])</f>
        <v>2022</v>
      </c>
      <c r="N8650" s="23">
        <f>MONTH(Tabla2[[#This Row],[Fecha de creación]])</f>
        <v>5</v>
      </c>
    </row>
    <row r="8651" spans="1:14" x14ac:dyDescent="0.25">
      <c r="A8651" s="26">
        <v>44697.726724537039</v>
      </c>
      <c r="B8651" s="23" t="s">
        <v>19</v>
      </c>
      <c r="C8651" s="23" t="s">
        <v>11114</v>
      </c>
      <c r="D8651" s="23" t="s">
        <v>11115</v>
      </c>
      <c r="E8651" s="23" t="s">
        <v>1</v>
      </c>
      <c r="F8651" s="23" t="s">
        <v>7</v>
      </c>
      <c r="G8651" s="23" t="s">
        <v>975</v>
      </c>
      <c r="H8651" s="2" t="s">
        <v>8559</v>
      </c>
      <c r="I8651" s="23" t="s">
        <v>10079</v>
      </c>
      <c r="J8651" s="23"/>
      <c r="K8651" s="23" t="s">
        <v>9712</v>
      </c>
      <c r="L8651" s="23" t="s">
        <v>9538</v>
      </c>
      <c r="M8651" s="23">
        <f>YEAR(Tabla2[[#This Row],[Fecha de creación]])</f>
        <v>2022</v>
      </c>
      <c r="N8651" s="23">
        <f>MONTH(Tabla2[[#This Row],[Fecha de creación]])</f>
        <v>5</v>
      </c>
    </row>
    <row r="8652" spans="1:14" x14ac:dyDescent="0.25">
      <c r="A8652" s="26">
        <v>44697.737442129626</v>
      </c>
      <c r="B8652" s="23" t="s">
        <v>0</v>
      </c>
      <c r="C8652" s="23" t="s">
        <v>11116</v>
      </c>
      <c r="D8652" s="23" t="s">
        <v>982</v>
      </c>
      <c r="E8652" s="23" t="s">
        <v>1</v>
      </c>
      <c r="F8652" s="23" t="s">
        <v>22</v>
      </c>
      <c r="G8652" s="23" t="s">
        <v>975</v>
      </c>
      <c r="H8652" s="2" t="s">
        <v>8893</v>
      </c>
      <c r="I8652" s="23" t="s">
        <v>9483</v>
      </c>
      <c r="J8652" s="23" t="s">
        <v>59</v>
      </c>
      <c r="K8652" s="23" t="s">
        <v>9712</v>
      </c>
      <c r="L8652" s="23" t="s">
        <v>9538</v>
      </c>
      <c r="M8652" s="23">
        <f>YEAR(Tabla2[[#This Row],[Fecha de creación]])</f>
        <v>2022</v>
      </c>
      <c r="N8652" s="23">
        <f>MONTH(Tabla2[[#This Row],[Fecha de creación]])</f>
        <v>5</v>
      </c>
    </row>
    <row r="8653" spans="1:14" x14ac:dyDescent="0.25">
      <c r="A8653" s="26">
        <v>44697.739664351851</v>
      </c>
      <c r="B8653" s="23" t="s">
        <v>0</v>
      </c>
      <c r="C8653" s="23" t="s">
        <v>11117</v>
      </c>
      <c r="D8653" s="23" t="s">
        <v>982</v>
      </c>
      <c r="E8653" s="23" t="s">
        <v>1</v>
      </c>
      <c r="F8653" s="23" t="s">
        <v>22</v>
      </c>
      <c r="G8653" s="23" t="s">
        <v>3</v>
      </c>
      <c r="H8653" s="2" t="s">
        <v>8893</v>
      </c>
      <c r="I8653" s="23" t="s">
        <v>9483</v>
      </c>
      <c r="J8653" s="23" t="s">
        <v>59</v>
      </c>
      <c r="K8653" s="23" t="s">
        <v>9712</v>
      </c>
      <c r="L8653" s="23" t="s">
        <v>9539</v>
      </c>
      <c r="M8653" s="23">
        <f>YEAR(Tabla2[[#This Row],[Fecha de creación]])</f>
        <v>2022</v>
      </c>
      <c r="N8653" s="23">
        <f>MONTH(Tabla2[[#This Row],[Fecha de creación]])</f>
        <v>5</v>
      </c>
    </row>
    <row r="8654" spans="1:14" x14ac:dyDescent="0.25">
      <c r="A8654" s="26">
        <v>44697.741076388891</v>
      </c>
      <c r="B8654" s="23" t="s">
        <v>0</v>
      </c>
      <c r="C8654" s="23" t="s">
        <v>11118</v>
      </c>
      <c r="D8654" s="23" t="s">
        <v>982</v>
      </c>
      <c r="E8654" s="23" t="s">
        <v>1</v>
      </c>
      <c r="F8654" s="23" t="s">
        <v>22</v>
      </c>
      <c r="G8654" s="23" t="s">
        <v>975</v>
      </c>
      <c r="H8654" s="2" t="s">
        <v>8893</v>
      </c>
      <c r="I8654" s="23" t="s">
        <v>9483</v>
      </c>
      <c r="J8654" s="23" t="s">
        <v>59</v>
      </c>
      <c r="K8654" s="23" t="s">
        <v>9712</v>
      </c>
      <c r="L8654" s="23" t="s">
        <v>9538</v>
      </c>
      <c r="M8654" s="23">
        <f>YEAR(Tabla2[[#This Row],[Fecha de creación]])</f>
        <v>2022</v>
      </c>
      <c r="N8654" s="23">
        <f>MONTH(Tabla2[[#This Row],[Fecha de creación]])</f>
        <v>5</v>
      </c>
    </row>
    <row r="8655" spans="1:14" x14ac:dyDescent="0.25">
      <c r="A8655" s="26">
        <v>44698.36922453704</v>
      </c>
      <c r="B8655" s="23" t="s">
        <v>56</v>
      </c>
      <c r="C8655" s="23" t="s">
        <v>11119</v>
      </c>
      <c r="D8655" s="23" t="s">
        <v>8191</v>
      </c>
      <c r="E8655" s="23" t="s">
        <v>1</v>
      </c>
      <c r="F8655" s="23" t="s">
        <v>22</v>
      </c>
      <c r="G8655" s="23" t="s">
        <v>975</v>
      </c>
      <c r="H8655" s="2" t="s">
        <v>7734</v>
      </c>
      <c r="I8655" s="23" t="s">
        <v>7342</v>
      </c>
      <c r="J8655" s="23" t="s">
        <v>59</v>
      </c>
      <c r="K8655" s="23" t="s">
        <v>9712</v>
      </c>
      <c r="L8655" s="23" t="s">
        <v>9538</v>
      </c>
      <c r="M8655" s="23">
        <f>YEAR(Tabla2[[#This Row],[Fecha de creación]])</f>
        <v>2022</v>
      </c>
      <c r="N8655" s="23">
        <f>MONTH(Tabla2[[#This Row],[Fecha de creación]])</f>
        <v>5</v>
      </c>
    </row>
    <row r="8656" spans="1:14" x14ac:dyDescent="0.25">
      <c r="A8656" s="26">
        <v>44698.392210648148</v>
      </c>
      <c r="B8656" s="23" t="s">
        <v>56</v>
      </c>
      <c r="C8656" s="23" t="s">
        <v>11120</v>
      </c>
      <c r="D8656" s="23" t="s">
        <v>7341</v>
      </c>
      <c r="E8656" s="23" t="s">
        <v>1</v>
      </c>
      <c r="F8656" s="23" t="s">
        <v>22</v>
      </c>
      <c r="G8656" s="23" t="s">
        <v>975</v>
      </c>
      <c r="H8656" s="2" t="s">
        <v>7734</v>
      </c>
      <c r="I8656" s="23" t="s">
        <v>7342</v>
      </c>
      <c r="J8656" s="23" t="s">
        <v>59</v>
      </c>
      <c r="K8656" s="23" t="s">
        <v>9712</v>
      </c>
      <c r="L8656" s="23" t="s">
        <v>9538</v>
      </c>
      <c r="M8656" s="23">
        <f>YEAR(Tabla2[[#This Row],[Fecha de creación]])</f>
        <v>2022</v>
      </c>
      <c r="N8656" s="23">
        <f>MONTH(Tabla2[[#This Row],[Fecha de creación]])</f>
        <v>5</v>
      </c>
    </row>
    <row r="8657" spans="1:14" x14ac:dyDescent="0.25">
      <c r="A8657" s="26">
        <v>44698.405706018515</v>
      </c>
      <c r="B8657" s="23" t="s">
        <v>189</v>
      </c>
      <c r="C8657" s="23" t="s">
        <v>11121</v>
      </c>
      <c r="D8657" s="23" t="s">
        <v>11122</v>
      </c>
      <c r="E8657" s="23" t="s">
        <v>1</v>
      </c>
      <c r="F8657" s="23" t="s">
        <v>2</v>
      </c>
      <c r="G8657" s="23" t="s">
        <v>1551</v>
      </c>
      <c r="H8657" s="2" t="s">
        <v>7737</v>
      </c>
      <c r="I8657" s="23" t="s">
        <v>7205</v>
      </c>
      <c r="J8657" s="23" t="s">
        <v>59</v>
      </c>
      <c r="K8657" s="23" t="s">
        <v>9712</v>
      </c>
      <c r="L8657" s="23" t="s">
        <v>9539</v>
      </c>
      <c r="M8657" s="23">
        <f>YEAR(Tabla2[[#This Row],[Fecha de creación]])</f>
        <v>2022</v>
      </c>
      <c r="N8657" s="23">
        <f>MONTH(Tabla2[[#This Row],[Fecha de creación]])</f>
        <v>5</v>
      </c>
    </row>
    <row r="8658" spans="1:14" x14ac:dyDescent="0.25">
      <c r="A8658" s="26">
        <v>44698.431631944448</v>
      </c>
      <c r="B8658" s="23" t="s">
        <v>0</v>
      </c>
      <c r="C8658" s="23" t="s">
        <v>11123</v>
      </c>
      <c r="D8658" s="23" t="s">
        <v>30</v>
      </c>
      <c r="E8658" s="23" t="s">
        <v>1</v>
      </c>
      <c r="F8658" s="23" t="s">
        <v>7</v>
      </c>
      <c r="G8658" s="23" t="s">
        <v>975</v>
      </c>
      <c r="H8658" s="2" t="s">
        <v>8535</v>
      </c>
      <c r="I8658" s="23" t="s">
        <v>5999</v>
      </c>
      <c r="J8658" s="23"/>
      <c r="K8658" s="23" t="s">
        <v>9712</v>
      </c>
      <c r="L8658" s="23" t="s">
        <v>9538</v>
      </c>
      <c r="M8658" s="23">
        <f>YEAR(Tabla2[[#This Row],[Fecha de creación]])</f>
        <v>2022</v>
      </c>
      <c r="N8658" s="23">
        <f>MONTH(Tabla2[[#This Row],[Fecha de creación]])</f>
        <v>5</v>
      </c>
    </row>
    <row r="8659" spans="1:14" x14ac:dyDescent="0.25">
      <c r="A8659" s="26">
        <v>44698.490868055553</v>
      </c>
      <c r="B8659" s="23" t="s">
        <v>19</v>
      </c>
      <c r="C8659" s="23" t="s">
        <v>11124</v>
      </c>
      <c r="D8659" s="23" t="s">
        <v>11115</v>
      </c>
      <c r="E8659" s="23" t="s">
        <v>1</v>
      </c>
      <c r="F8659" s="23" t="s">
        <v>7</v>
      </c>
      <c r="G8659" s="23" t="s">
        <v>975</v>
      </c>
      <c r="H8659" s="2" t="s">
        <v>8559</v>
      </c>
      <c r="I8659" s="23" t="s">
        <v>10079</v>
      </c>
      <c r="J8659" s="23"/>
      <c r="K8659" s="23" t="s">
        <v>9712</v>
      </c>
      <c r="L8659" s="23" t="s">
        <v>9538</v>
      </c>
      <c r="M8659" s="23">
        <f>YEAR(Tabla2[[#This Row],[Fecha de creación]])</f>
        <v>2022</v>
      </c>
      <c r="N8659" s="23">
        <f>MONTH(Tabla2[[#This Row],[Fecha de creación]])</f>
        <v>5</v>
      </c>
    </row>
    <row r="8660" spans="1:14" x14ac:dyDescent="0.25">
      <c r="A8660" s="26">
        <v>44698.49931712963</v>
      </c>
      <c r="B8660" s="23" t="s">
        <v>19</v>
      </c>
      <c r="C8660" s="23" t="s">
        <v>11125</v>
      </c>
      <c r="D8660" s="23" t="s">
        <v>11126</v>
      </c>
      <c r="E8660" s="23" t="s">
        <v>1</v>
      </c>
      <c r="F8660" s="23" t="s">
        <v>7</v>
      </c>
      <c r="G8660" s="23" t="s">
        <v>975</v>
      </c>
      <c r="H8660" s="2" t="s">
        <v>8535</v>
      </c>
      <c r="I8660" s="23" t="s">
        <v>10079</v>
      </c>
      <c r="J8660" s="23"/>
      <c r="K8660" s="23" t="s">
        <v>9712</v>
      </c>
      <c r="L8660" s="23" t="s">
        <v>9538</v>
      </c>
      <c r="M8660" s="23">
        <f>YEAR(Tabla2[[#This Row],[Fecha de creación]])</f>
        <v>2022</v>
      </c>
      <c r="N8660" s="23">
        <f>MONTH(Tabla2[[#This Row],[Fecha de creación]])</f>
        <v>5</v>
      </c>
    </row>
    <row r="8661" spans="1:14" x14ac:dyDescent="0.25">
      <c r="A8661" s="26">
        <v>44698.505381944444</v>
      </c>
      <c r="B8661" s="23" t="s">
        <v>0</v>
      </c>
      <c r="C8661" s="23" t="s">
        <v>11127</v>
      </c>
      <c r="D8661" s="23" t="s">
        <v>967</v>
      </c>
      <c r="E8661" s="23" t="s">
        <v>1</v>
      </c>
      <c r="F8661" s="23" t="s">
        <v>7</v>
      </c>
      <c r="G8661" s="23" t="s">
        <v>1551</v>
      </c>
      <c r="H8661" s="2" t="s">
        <v>7733</v>
      </c>
      <c r="I8661" s="23" t="s">
        <v>9226</v>
      </c>
      <c r="J8661" s="23" t="s">
        <v>59</v>
      </c>
      <c r="K8661" s="23" t="s">
        <v>9712</v>
      </c>
      <c r="L8661" s="23" t="s">
        <v>9539</v>
      </c>
      <c r="M8661" s="23">
        <f>YEAR(Tabla2[[#This Row],[Fecha de creación]])</f>
        <v>2022</v>
      </c>
      <c r="N8661" s="23">
        <f>MONTH(Tabla2[[#This Row],[Fecha de creación]])</f>
        <v>5</v>
      </c>
    </row>
    <row r="8662" spans="1:14" x14ac:dyDescent="0.25">
      <c r="A8662" s="26">
        <v>44698.50922453704</v>
      </c>
      <c r="B8662" s="23" t="s">
        <v>0</v>
      </c>
      <c r="C8662" s="23" t="s">
        <v>11128</v>
      </c>
      <c r="D8662" s="23" t="s">
        <v>7882</v>
      </c>
      <c r="E8662" s="23" t="s">
        <v>1</v>
      </c>
      <c r="F8662" s="23" t="s">
        <v>7</v>
      </c>
      <c r="G8662" s="23" t="s">
        <v>975</v>
      </c>
      <c r="H8662" s="2" t="s">
        <v>7722</v>
      </c>
      <c r="I8662" s="23" t="s">
        <v>7680</v>
      </c>
      <c r="J8662" s="23" t="s">
        <v>59</v>
      </c>
      <c r="K8662" s="23" t="s">
        <v>9712</v>
      </c>
      <c r="L8662" s="23" t="s">
        <v>9538</v>
      </c>
      <c r="M8662" s="23">
        <f>YEAR(Tabla2[[#This Row],[Fecha de creación]])</f>
        <v>2022</v>
      </c>
      <c r="N8662" s="23">
        <f>MONTH(Tabla2[[#This Row],[Fecha de creación]])</f>
        <v>5</v>
      </c>
    </row>
    <row r="8663" spans="1:14" x14ac:dyDescent="0.25">
      <c r="A8663" s="26">
        <v>44698.510115740741</v>
      </c>
      <c r="B8663" s="23" t="s">
        <v>0</v>
      </c>
      <c r="C8663" s="23" t="s">
        <v>11129</v>
      </c>
      <c r="D8663" s="23" t="s">
        <v>982</v>
      </c>
      <c r="E8663" s="23" t="s">
        <v>1</v>
      </c>
      <c r="F8663" s="23" t="s">
        <v>22</v>
      </c>
      <c r="G8663" s="23" t="s">
        <v>975</v>
      </c>
      <c r="H8663" s="2" t="s">
        <v>8893</v>
      </c>
      <c r="I8663" s="23" t="s">
        <v>5999</v>
      </c>
      <c r="J8663" s="23" t="s">
        <v>59</v>
      </c>
      <c r="K8663" s="23" t="s">
        <v>9712</v>
      </c>
      <c r="L8663" s="23" t="s">
        <v>9538</v>
      </c>
      <c r="M8663" s="23">
        <f>YEAR(Tabla2[[#This Row],[Fecha de creación]])</f>
        <v>2022</v>
      </c>
      <c r="N8663" s="23">
        <f>MONTH(Tabla2[[#This Row],[Fecha de creación]])</f>
        <v>5</v>
      </c>
    </row>
    <row r="8664" spans="1:14" x14ac:dyDescent="0.25">
      <c r="A8664" s="26">
        <v>44698.511817129627</v>
      </c>
      <c r="B8664" s="23" t="s">
        <v>19</v>
      </c>
      <c r="C8664" s="23" t="s">
        <v>11130</v>
      </c>
      <c r="D8664" s="23" t="s">
        <v>11131</v>
      </c>
      <c r="E8664" s="23" t="s">
        <v>1</v>
      </c>
      <c r="F8664" s="23" t="s">
        <v>7</v>
      </c>
      <c r="G8664" s="23" t="s">
        <v>975</v>
      </c>
      <c r="H8664" s="2" t="s">
        <v>7744</v>
      </c>
      <c r="I8664" s="23" t="s">
        <v>10079</v>
      </c>
      <c r="J8664" s="23"/>
      <c r="K8664" s="23" t="s">
        <v>9712</v>
      </c>
      <c r="L8664" s="23" t="s">
        <v>9538</v>
      </c>
      <c r="M8664" s="23">
        <f>YEAR(Tabla2[[#This Row],[Fecha de creación]])</f>
        <v>2022</v>
      </c>
      <c r="N8664" s="23">
        <f>MONTH(Tabla2[[#This Row],[Fecha de creación]])</f>
        <v>5</v>
      </c>
    </row>
    <row r="8665" spans="1:14" x14ac:dyDescent="0.25">
      <c r="A8665" s="26">
        <v>44698.513668981483</v>
      </c>
      <c r="B8665" s="23" t="s">
        <v>0</v>
      </c>
      <c r="C8665" s="23" t="s">
        <v>11132</v>
      </c>
      <c r="D8665" s="23" t="s">
        <v>10281</v>
      </c>
      <c r="E8665" s="23" t="s">
        <v>1</v>
      </c>
      <c r="F8665" s="23" t="s">
        <v>7</v>
      </c>
      <c r="G8665" s="23" t="s">
        <v>3</v>
      </c>
      <c r="I8665" s="23" t="s">
        <v>7680</v>
      </c>
      <c r="J8665" s="23" t="s">
        <v>59</v>
      </c>
      <c r="K8665" s="23" t="s">
        <v>9712</v>
      </c>
      <c r="L8665" s="23" t="s">
        <v>9539</v>
      </c>
      <c r="M8665" s="23">
        <f>YEAR(Tabla2[[#This Row],[Fecha de creación]])</f>
        <v>2022</v>
      </c>
      <c r="N8665" s="23">
        <f>MONTH(Tabla2[[#This Row],[Fecha de creación]])</f>
        <v>5</v>
      </c>
    </row>
    <row r="8666" spans="1:14" x14ac:dyDescent="0.25">
      <c r="A8666" s="26">
        <v>44698.514641203707</v>
      </c>
      <c r="B8666" s="23" t="s">
        <v>0</v>
      </c>
      <c r="C8666" s="23" t="s">
        <v>11133</v>
      </c>
      <c r="D8666" s="23" t="s">
        <v>30</v>
      </c>
      <c r="E8666" s="23" t="s">
        <v>1</v>
      </c>
      <c r="F8666" s="23" t="s">
        <v>7</v>
      </c>
      <c r="G8666" s="23" t="s">
        <v>975</v>
      </c>
      <c r="H8666" s="2" t="s">
        <v>8535</v>
      </c>
      <c r="I8666" s="23" t="s">
        <v>5999</v>
      </c>
      <c r="J8666" s="23"/>
      <c r="K8666" s="23" t="s">
        <v>9712</v>
      </c>
      <c r="L8666" s="23" t="s">
        <v>9538</v>
      </c>
      <c r="M8666" s="23">
        <f>YEAR(Tabla2[[#This Row],[Fecha de creación]])</f>
        <v>2022</v>
      </c>
      <c r="N8666" s="23">
        <f>MONTH(Tabla2[[#This Row],[Fecha de creación]])</f>
        <v>5</v>
      </c>
    </row>
    <row r="8667" spans="1:14" x14ac:dyDescent="0.25">
      <c r="A8667" s="26">
        <v>44698.515451388892</v>
      </c>
      <c r="B8667" s="23" t="s">
        <v>0</v>
      </c>
      <c r="C8667" s="23" t="s">
        <v>11134</v>
      </c>
      <c r="D8667" s="23" t="s">
        <v>10281</v>
      </c>
      <c r="E8667" s="23" t="s">
        <v>1</v>
      </c>
      <c r="F8667" s="23" t="s">
        <v>7</v>
      </c>
      <c r="G8667" s="23" t="s">
        <v>1551</v>
      </c>
      <c r="H8667" s="2" t="s">
        <v>7726</v>
      </c>
      <c r="I8667" s="23" t="s">
        <v>9226</v>
      </c>
      <c r="J8667" s="23" t="s">
        <v>59</v>
      </c>
      <c r="K8667" s="23" t="s">
        <v>9712</v>
      </c>
      <c r="L8667" s="23" t="s">
        <v>9539</v>
      </c>
      <c r="M8667" s="23">
        <f>YEAR(Tabla2[[#This Row],[Fecha de creación]])</f>
        <v>2022</v>
      </c>
      <c r="N8667" s="23">
        <f>MONTH(Tabla2[[#This Row],[Fecha de creación]])</f>
        <v>5</v>
      </c>
    </row>
    <row r="8668" spans="1:14" x14ac:dyDescent="0.25">
      <c r="A8668" s="26">
        <v>44698.541643518518</v>
      </c>
      <c r="B8668" s="23" t="s">
        <v>0</v>
      </c>
      <c r="C8668" s="23" t="s">
        <v>11135</v>
      </c>
      <c r="D8668" s="23" t="s">
        <v>10417</v>
      </c>
      <c r="E8668" s="23" t="s">
        <v>1</v>
      </c>
      <c r="F8668" s="23" t="s">
        <v>7</v>
      </c>
      <c r="G8668" s="23" t="s">
        <v>975</v>
      </c>
      <c r="H8668" s="2" t="s">
        <v>7731</v>
      </c>
      <c r="I8668" s="23" t="s">
        <v>9483</v>
      </c>
      <c r="J8668" s="23" t="s">
        <v>59</v>
      </c>
      <c r="K8668" s="23" t="s">
        <v>9712</v>
      </c>
      <c r="L8668" s="23" t="s">
        <v>9538</v>
      </c>
      <c r="M8668" s="23">
        <f>YEAR(Tabla2[[#This Row],[Fecha de creación]])</f>
        <v>2022</v>
      </c>
      <c r="N8668" s="23">
        <f>MONTH(Tabla2[[#This Row],[Fecha de creación]])</f>
        <v>5</v>
      </c>
    </row>
    <row r="8669" spans="1:14" x14ac:dyDescent="0.25">
      <c r="A8669" s="26">
        <v>44698.580694444441</v>
      </c>
      <c r="B8669" s="23" t="s">
        <v>19</v>
      </c>
      <c r="C8669" s="23" t="s">
        <v>11136</v>
      </c>
      <c r="D8669" s="23" t="s">
        <v>11137</v>
      </c>
      <c r="E8669" s="23" t="s">
        <v>1</v>
      </c>
      <c r="F8669" s="23" t="s">
        <v>7</v>
      </c>
      <c r="G8669" s="23" t="s">
        <v>975</v>
      </c>
      <c r="H8669" s="2" t="s">
        <v>8535</v>
      </c>
      <c r="I8669" s="23" t="s">
        <v>10079</v>
      </c>
      <c r="J8669" s="23"/>
      <c r="K8669" s="23" t="s">
        <v>9712</v>
      </c>
      <c r="L8669" s="23" t="s">
        <v>9538</v>
      </c>
      <c r="M8669" s="23">
        <f>YEAR(Tabla2[[#This Row],[Fecha de creación]])</f>
        <v>2022</v>
      </c>
      <c r="N8669" s="23">
        <f>MONTH(Tabla2[[#This Row],[Fecha de creación]])</f>
        <v>5</v>
      </c>
    </row>
    <row r="8670" spans="1:14" x14ac:dyDescent="0.25">
      <c r="A8670" s="26">
        <v>44698.59002314815</v>
      </c>
      <c r="B8670" s="23" t="s">
        <v>0</v>
      </c>
      <c r="C8670" s="23" t="s">
        <v>11138</v>
      </c>
      <c r="D8670" s="23" t="s">
        <v>9184</v>
      </c>
      <c r="E8670" s="23" t="s">
        <v>1</v>
      </c>
      <c r="F8670" s="23" t="s">
        <v>7</v>
      </c>
      <c r="G8670" s="23" t="s">
        <v>1551</v>
      </c>
      <c r="H8670" s="2" t="s">
        <v>7726</v>
      </c>
      <c r="I8670" s="23" t="s">
        <v>9226</v>
      </c>
      <c r="J8670" s="23" t="s">
        <v>59</v>
      </c>
      <c r="K8670" s="23" t="s">
        <v>9712</v>
      </c>
      <c r="L8670" s="23" t="s">
        <v>9539</v>
      </c>
      <c r="M8670" s="23">
        <f>YEAR(Tabla2[[#This Row],[Fecha de creación]])</f>
        <v>2022</v>
      </c>
      <c r="N8670" s="23">
        <f>MONTH(Tabla2[[#This Row],[Fecha de creación]])</f>
        <v>5</v>
      </c>
    </row>
    <row r="8671" spans="1:14" x14ac:dyDescent="0.25">
      <c r="A8671" s="26">
        <v>44698.609027777777</v>
      </c>
      <c r="B8671" s="23" t="s">
        <v>19</v>
      </c>
      <c r="C8671" s="23" t="s">
        <v>11139</v>
      </c>
      <c r="D8671" s="23" t="s">
        <v>11140</v>
      </c>
      <c r="E8671" s="23" t="s">
        <v>1</v>
      </c>
      <c r="F8671" s="23" t="s">
        <v>7</v>
      </c>
      <c r="G8671" s="23" t="s">
        <v>975</v>
      </c>
      <c r="H8671" s="2" t="s">
        <v>8480</v>
      </c>
      <c r="I8671" s="23" t="s">
        <v>10079</v>
      </c>
      <c r="J8671" s="23"/>
      <c r="K8671" s="23" t="s">
        <v>9712</v>
      </c>
      <c r="L8671" s="23" t="s">
        <v>9538</v>
      </c>
      <c r="M8671" s="23">
        <f>YEAR(Tabla2[[#This Row],[Fecha de creación]])</f>
        <v>2022</v>
      </c>
      <c r="N8671" s="23">
        <f>MONTH(Tabla2[[#This Row],[Fecha de creación]])</f>
        <v>5</v>
      </c>
    </row>
    <row r="8672" spans="1:14" x14ac:dyDescent="0.25">
      <c r="A8672" s="26">
        <v>44698.626192129632</v>
      </c>
      <c r="B8672" s="23" t="s">
        <v>19</v>
      </c>
      <c r="C8672" s="23" t="s">
        <v>11141</v>
      </c>
      <c r="D8672" s="23" t="s">
        <v>11142</v>
      </c>
      <c r="E8672" s="23" t="s">
        <v>1</v>
      </c>
      <c r="F8672" s="23" t="s">
        <v>7</v>
      </c>
      <c r="G8672" s="23" t="s">
        <v>975</v>
      </c>
      <c r="H8672" s="2" t="s">
        <v>8559</v>
      </c>
      <c r="I8672" s="23" t="s">
        <v>10079</v>
      </c>
      <c r="J8672" s="23"/>
      <c r="K8672" s="23" t="s">
        <v>9712</v>
      </c>
      <c r="L8672" s="23" t="s">
        <v>9538</v>
      </c>
      <c r="M8672" s="23">
        <f>YEAR(Tabla2[[#This Row],[Fecha de creación]])</f>
        <v>2022</v>
      </c>
      <c r="N8672" s="23">
        <f>MONTH(Tabla2[[#This Row],[Fecha de creación]])</f>
        <v>5</v>
      </c>
    </row>
    <row r="8673" spans="1:14" x14ac:dyDescent="0.25">
      <c r="A8673" s="26">
        <v>44698.631886574076</v>
      </c>
      <c r="B8673" s="23" t="s">
        <v>19</v>
      </c>
      <c r="C8673" s="23" t="s">
        <v>11143</v>
      </c>
      <c r="D8673" s="23" t="s">
        <v>11144</v>
      </c>
      <c r="E8673" s="23" t="s">
        <v>1</v>
      </c>
      <c r="F8673" s="23" t="s">
        <v>7</v>
      </c>
      <c r="G8673" s="23" t="s">
        <v>975</v>
      </c>
      <c r="H8673" s="2" t="s">
        <v>8559</v>
      </c>
      <c r="I8673" s="23" t="s">
        <v>10079</v>
      </c>
      <c r="J8673" s="23"/>
      <c r="K8673" s="23" t="s">
        <v>9712</v>
      </c>
      <c r="L8673" s="23" t="s">
        <v>9538</v>
      </c>
      <c r="M8673" s="23">
        <f>YEAR(Tabla2[[#This Row],[Fecha de creación]])</f>
        <v>2022</v>
      </c>
      <c r="N8673" s="23">
        <f>MONTH(Tabla2[[#This Row],[Fecha de creación]])</f>
        <v>5</v>
      </c>
    </row>
    <row r="8674" spans="1:14" x14ac:dyDescent="0.25">
      <c r="A8674" s="26">
        <v>44698.670185185183</v>
      </c>
      <c r="B8674" s="23" t="s">
        <v>0</v>
      </c>
      <c r="C8674" s="23" t="s">
        <v>11145</v>
      </c>
      <c r="D8674" s="23" t="s">
        <v>5471</v>
      </c>
      <c r="E8674" s="23" t="s">
        <v>1</v>
      </c>
      <c r="F8674" s="23" t="s">
        <v>7</v>
      </c>
      <c r="G8674" s="23" t="s">
        <v>1551</v>
      </c>
      <c r="H8674" s="2" t="s">
        <v>7733</v>
      </c>
      <c r="I8674" s="23" t="s">
        <v>9226</v>
      </c>
      <c r="J8674" s="23" t="s">
        <v>59</v>
      </c>
      <c r="K8674" s="23" t="s">
        <v>9712</v>
      </c>
      <c r="L8674" s="23" t="s">
        <v>9539</v>
      </c>
      <c r="M8674" s="23">
        <f>YEAR(Tabla2[[#This Row],[Fecha de creación]])</f>
        <v>2022</v>
      </c>
      <c r="N8674" s="23">
        <f>MONTH(Tabla2[[#This Row],[Fecha de creación]])</f>
        <v>5</v>
      </c>
    </row>
    <row r="8675" spans="1:14" x14ac:dyDescent="0.25">
      <c r="A8675" s="26">
        <v>44698.683310185188</v>
      </c>
      <c r="B8675" s="23" t="s">
        <v>19</v>
      </c>
      <c r="C8675" s="23" t="s">
        <v>11146</v>
      </c>
      <c r="D8675" s="23" t="s">
        <v>11147</v>
      </c>
      <c r="E8675" s="23" t="s">
        <v>1</v>
      </c>
      <c r="F8675" s="23" t="s">
        <v>7</v>
      </c>
      <c r="G8675" s="23" t="s">
        <v>975</v>
      </c>
      <c r="H8675" s="2" t="s">
        <v>7722</v>
      </c>
      <c r="I8675" s="23" t="s">
        <v>10079</v>
      </c>
      <c r="J8675" s="23"/>
      <c r="K8675" s="23" t="s">
        <v>9712</v>
      </c>
      <c r="L8675" s="23" t="s">
        <v>9538</v>
      </c>
      <c r="M8675" s="23">
        <f>YEAR(Tabla2[[#This Row],[Fecha de creación]])</f>
        <v>2022</v>
      </c>
      <c r="N8675" s="23">
        <f>MONTH(Tabla2[[#This Row],[Fecha de creación]])</f>
        <v>5</v>
      </c>
    </row>
    <row r="8676" spans="1:14" x14ac:dyDescent="0.25">
      <c r="A8676" s="26">
        <v>44698.694814814815</v>
      </c>
      <c r="B8676" s="23" t="s">
        <v>19</v>
      </c>
      <c r="C8676" s="23" t="s">
        <v>11148</v>
      </c>
      <c r="D8676" s="23" t="s">
        <v>11149</v>
      </c>
      <c r="E8676" s="23" t="s">
        <v>1</v>
      </c>
      <c r="F8676" s="23" t="s">
        <v>7</v>
      </c>
      <c r="G8676" s="23" t="s">
        <v>975</v>
      </c>
      <c r="H8676" s="2" t="s">
        <v>7722</v>
      </c>
      <c r="I8676" s="23" t="s">
        <v>10079</v>
      </c>
      <c r="J8676" s="23"/>
      <c r="K8676" s="23" t="s">
        <v>9712</v>
      </c>
      <c r="L8676" s="23" t="s">
        <v>9538</v>
      </c>
      <c r="M8676" s="23">
        <f>YEAR(Tabla2[[#This Row],[Fecha de creación]])</f>
        <v>2022</v>
      </c>
      <c r="N8676" s="23">
        <f>MONTH(Tabla2[[#This Row],[Fecha de creación]])</f>
        <v>5</v>
      </c>
    </row>
    <row r="8677" spans="1:14" x14ac:dyDescent="0.25">
      <c r="A8677" s="26">
        <v>44698.732685185183</v>
      </c>
      <c r="B8677" s="23" t="s">
        <v>0</v>
      </c>
      <c r="C8677" s="23" t="s">
        <v>11150</v>
      </c>
      <c r="D8677" s="23" t="s">
        <v>11151</v>
      </c>
      <c r="E8677" s="23" t="s">
        <v>1</v>
      </c>
      <c r="F8677" s="23" t="s">
        <v>7</v>
      </c>
      <c r="G8677" s="23" t="s">
        <v>1551</v>
      </c>
      <c r="H8677" s="2" t="s">
        <v>7734</v>
      </c>
      <c r="I8677" s="23" t="s">
        <v>11022</v>
      </c>
      <c r="J8677" s="23" t="s">
        <v>59</v>
      </c>
      <c r="K8677" s="23" t="s">
        <v>9712</v>
      </c>
      <c r="L8677" s="23" t="s">
        <v>9538</v>
      </c>
      <c r="M8677" s="23">
        <f>YEAR(Tabla2[[#This Row],[Fecha de creación]])</f>
        <v>2022</v>
      </c>
      <c r="N8677" s="23">
        <f>MONTH(Tabla2[[#This Row],[Fecha de creación]])</f>
        <v>5</v>
      </c>
    </row>
    <row r="8678" spans="1:14" x14ac:dyDescent="0.25">
      <c r="A8678" s="26">
        <v>44699.399502314816</v>
      </c>
      <c r="B8678" s="23" t="s">
        <v>19</v>
      </c>
      <c r="C8678" s="23" t="s">
        <v>11152</v>
      </c>
      <c r="D8678" s="23" t="s">
        <v>11153</v>
      </c>
      <c r="E8678" s="23" t="s">
        <v>1</v>
      </c>
      <c r="F8678" s="23" t="s">
        <v>7</v>
      </c>
      <c r="G8678" s="23" t="s">
        <v>975</v>
      </c>
      <c r="H8678" s="2" t="s">
        <v>8559</v>
      </c>
      <c r="I8678" s="23" t="s">
        <v>10079</v>
      </c>
      <c r="J8678" s="23"/>
      <c r="K8678" s="23" t="s">
        <v>9712</v>
      </c>
      <c r="L8678" s="23" t="s">
        <v>9538</v>
      </c>
      <c r="M8678" s="23">
        <f>YEAR(Tabla2[[#This Row],[Fecha de creación]])</f>
        <v>2022</v>
      </c>
      <c r="N8678" s="23">
        <f>MONTH(Tabla2[[#This Row],[Fecha de creación]])</f>
        <v>5</v>
      </c>
    </row>
    <row r="8679" spans="1:14" x14ac:dyDescent="0.25">
      <c r="A8679" s="26">
        <v>44699.410821759258</v>
      </c>
      <c r="B8679" s="23" t="s">
        <v>19</v>
      </c>
      <c r="C8679" s="23" t="s">
        <v>11154</v>
      </c>
      <c r="D8679" s="23" t="s">
        <v>11155</v>
      </c>
      <c r="E8679" s="23" t="s">
        <v>1</v>
      </c>
      <c r="F8679" s="23" t="s">
        <v>7</v>
      </c>
      <c r="G8679" s="23" t="s">
        <v>3</v>
      </c>
      <c r="H8679" s="2" t="s">
        <v>8559</v>
      </c>
      <c r="I8679" s="23" t="s">
        <v>10079</v>
      </c>
      <c r="J8679" s="23"/>
      <c r="K8679" s="23" t="s">
        <v>9712</v>
      </c>
      <c r="L8679" s="23" t="s">
        <v>9538</v>
      </c>
      <c r="M8679" s="23">
        <f>YEAR(Tabla2[[#This Row],[Fecha de creación]])</f>
        <v>2022</v>
      </c>
      <c r="N8679" s="23">
        <f>MONTH(Tabla2[[#This Row],[Fecha de creación]])</f>
        <v>5</v>
      </c>
    </row>
    <row r="8680" spans="1:14" x14ac:dyDescent="0.25">
      <c r="A8680" s="26">
        <v>44699.457499999997</v>
      </c>
      <c r="B8680" s="23" t="s">
        <v>0</v>
      </c>
      <c r="C8680" s="23" t="s">
        <v>11156</v>
      </c>
      <c r="D8680" s="23" t="s">
        <v>30</v>
      </c>
      <c r="E8680" s="23" t="s">
        <v>1</v>
      </c>
      <c r="F8680" s="23" t="s">
        <v>7</v>
      </c>
      <c r="G8680" s="23" t="s">
        <v>975</v>
      </c>
      <c r="H8680" s="2" t="s">
        <v>8535</v>
      </c>
      <c r="I8680" s="23" t="s">
        <v>9483</v>
      </c>
      <c r="J8680" s="23" t="s">
        <v>59</v>
      </c>
      <c r="K8680" s="23" t="s">
        <v>9712</v>
      </c>
      <c r="L8680" s="23" t="s">
        <v>9538</v>
      </c>
      <c r="M8680" s="23">
        <f>YEAR(Tabla2[[#This Row],[Fecha de creación]])</f>
        <v>2022</v>
      </c>
      <c r="N8680" s="23">
        <f>MONTH(Tabla2[[#This Row],[Fecha de creación]])</f>
        <v>5</v>
      </c>
    </row>
    <row r="8681" spans="1:14" x14ac:dyDescent="0.25">
      <c r="A8681" s="26">
        <v>44699.477731481478</v>
      </c>
      <c r="B8681" s="23" t="s">
        <v>19</v>
      </c>
      <c r="C8681" s="23" t="s">
        <v>11157</v>
      </c>
      <c r="D8681" s="23" t="s">
        <v>11158</v>
      </c>
      <c r="E8681" s="23" t="s">
        <v>1</v>
      </c>
      <c r="F8681" s="23" t="s">
        <v>7</v>
      </c>
      <c r="G8681" s="23" t="s">
        <v>975</v>
      </c>
      <c r="H8681" s="2" t="s">
        <v>8535</v>
      </c>
      <c r="I8681" s="23" t="s">
        <v>10079</v>
      </c>
      <c r="J8681" s="23"/>
      <c r="K8681" s="23" t="s">
        <v>9712</v>
      </c>
      <c r="L8681" s="23" t="s">
        <v>9538</v>
      </c>
      <c r="M8681" s="23">
        <f>YEAR(Tabla2[[#This Row],[Fecha de creación]])</f>
        <v>2022</v>
      </c>
      <c r="N8681" s="23">
        <f>MONTH(Tabla2[[#This Row],[Fecha de creación]])</f>
        <v>5</v>
      </c>
    </row>
    <row r="8682" spans="1:14" x14ac:dyDescent="0.25">
      <c r="A8682" s="26">
        <v>44699.479745370372</v>
      </c>
      <c r="B8682" s="23" t="s">
        <v>100</v>
      </c>
      <c r="C8682" s="23" t="s">
        <v>11159</v>
      </c>
      <c r="D8682" s="23" t="s">
        <v>713</v>
      </c>
      <c r="E8682" s="23" t="s">
        <v>1</v>
      </c>
      <c r="F8682" s="23" t="s">
        <v>7</v>
      </c>
      <c r="G8682" s="23" t="s">
        <v>1551</v>
      </c>
      <c r="H8682" s="2" t="s">
        <v>7737</v>
      </c>
      <c r="I8682" s="23" t="s">
        <v>9537</v>
      </c>
      <c r="J8682" s="23" t="s">
        <v>59</v>
      </c>
      <c r="K8682" s="23" t="s">
        <v>9712</v>
      </c>
      <c r="L8682" s="23" t="s">
        <v>9539</v>
      </c>
      <c r="M8682" s="23">
        <f>YEAR(Tabla2[[#This Row],[Fecha de creación]])</f>
        <v>2022</v>
      </c>
      <c r="N8682" s="23">
        <f>MONTH(Tabla2[[#This Row],[Fecha de creación]])</f>
        <v>5</v>
      </c>
    </row>
    <row r="8683" spans="1:14" x14ac:dyDescent="0.25">
      <c r="A8683" s="26">
        <v>44699.511701388888</v>
      </c>
      <c r="B8683" s="23" t="s">
        <v>19</v>
      </c>
      <c r="C8683" s="23" t="s">
        <v>11160</v>
      </c>
      <c r="D8683" s="23" t="s">
        <v>11161</v>
      </c>
      <c r="E8683" s="23" t="s">
        <v>1</v>
      </c>
      <c r="F8683" s="23" t="s">
        <v>7</v>
      </c>
      <c r="G8683" s="23" t="s">
        <v>975</v>
      </c>
      <c r="H8683" s="2" t="s">
        <v>8535</v>
      </c>
      <c r="I8683" s="23" t="s">
        <v>10079</v>
      </c>
      <c r="J8683" s="23"/>
      <c r="K8683" s="23" t="s">
        <v>9712</v>
      </c>
      <c r="L8683" s="23" t="s">
        <v>9538</v>
      </c>
      <c r="M8683" s="23">
        <f>YEAR(Tabla2[[#This Row],[Fecha de creación]])</f>
        <v>2022</v>
      </c>
      <c r="N8683" s="23">
        <f>MONTH(Tabla2[[#This Row],[Fecha de creación]])</f>
        <v>5</v>
      </c>
    </row>
    <row r="8684" spans="1:14" x14ac:dyDescent="0.25">
      <c r="A8684" s="26">
        <v>44699.515543981484</v>
      </c>
      <c r="B8684" s="23" t="s">
        <v>0</v>
      </c>
      <c r="C8684" s="23" t="s">
        <v>11162</v>
      </c>
      <c r="D8684" s="23" t="s">
        <v>6</v>
      </c>
      <c r="E8684" s="23" t="s">
        <v>1</v>
      </c>
      <c r="F8684" s="23" t="s">
        <v>7</v>
      </c>
      <c r="G8684" s="23" t="s">
        <v>975</v>
      </c>
      <c r="H8684" s="2" t="s">
        <v>7722</v>
      </c>
      <c r="I8684" s="23" t="s">
        <v>9483</v>
      </c>
      <c r="J8684" s="23" t="s">
        <v>59</v>
      </c>
      <c r="K8684" s="23" t="s">
        <v>9712</v>
      </c>
      <c r="L8684" s="23" t="s">
        <v>9538</v>
      </c>
      <c r="M8684" s="23">
        <f>YEAR(Tabla2[[#This Row],[Fecha de creación]])</f>
        <v>2022</v>
      </c>
      <c r="N8684" s="23">
        <f>MONTH(Tabla2[[#This Row],[Fecha de creación]])</f>
        <v>5</v>
      </c>
    </row>
    <row r="8685" spans="1:14" x14ac:dyDescent="0.25">
      <c r="A8685" s="26">
        <v>44699.520671296297</v>
      </c>
      <c r="B8685" s="23" t="s">
        <v>19</v>
      </c>
      <c r="C8685" s="23" t="s">
        <v>11163</v>
      </c>
      <c r="D8685" s="23" t="s">
        <v>11164</v>
      </c>
      <c r="E8685" s="23" t="s">
        <v>1</v>
      </c>
      <c r="F8685" s="23" t="s">
        <v>7</v>
      </c>
      <c r="G8685" s="23" t="s">
        <v>3</v>
      </c>
      <c r="H8685" s="2" t="s">
        <v>8425</v>
      </c>
      <c r="I8685" s="23" t="s">
        <v>10079</v>
      </c>
      <c r="J8685" s="23"/>
      <c r="K8685" s="23" t="s">
        <v>9712</v>
      </c>
      <c r="L8685" s="23" t="s">
        <v>9538</v>
      </c>
      <c r="M8685" s="23">
        <f>YEAR(Tabla2[[#This Row],[Fecha de creación]])</f>
        <v>2022</v>
      </c>
      <c r="N8685" s="23">
        <f>MONTH(Tabla2[[#This Row],[Fecha de creación]])</f>
        <v>5</v>
      </c>
    </row>
    <row r="8686" spans="1:14" x14ac:dyDescent="0.25">
      <c r="A8686" s="26">
        <v>44699.532754629632</v>
      </c>
      <c r="B8686" s="23" t="s">
        <v>100</v>
      </c>
      <c r="C8686" s="23" t="s">
        <v>11165</v>
      </c>
      <c r="D8686" s="23" t="s">
        <v>10410</v>
      </c>
      <c r="E8686" s="23" t="s">
        <v>1</v>
      </c>
      <c r="F8686" s="23" t="s">
        <v>7</v>
      </c>
      <c r="G8686" s="23" t="s">
        <v>975</v>
      </c>
      <c r="H8686" s="2" t="s">
        <v>8535</v>
      </c>
      <c r="I8686" s="23" t="s">
        <v>9485</v>
      </c>
      <c r="J8686" s="23" t="s">
        <v>59</v>
      </c>
      <c r="K8686" s="23" t="s">
        <v>9712</v>
      </c>
      <c r="L8686" s="23" t="s">
        <v>9538</v>
      </c>
      <c r="M8686" s="23">
        <f>YEAR(Tabla2[[#This Row],[Fecha de creación]])</f>
        <v>2022</v>
      </c>
      <c r="N8686" s="23">
        <f>MONTH(Tabla2[[#This Row],[Fecha de creación]])</f>
        <v>5</v>
      </c>
    </row>
    <row r="8687" spans="1:14" x14ac:dyDescent="0.25">
      <c r="A8687" s="26">
        <v>44699.566782407404</v>
      </c>
      <c r="B8687" s="23" t="s">
        <v>0</v>
      </c>
      <c r="C8687" s="23" t="s">
        <v>11166</v>
      </c>
      <c r="D8687" s="23" t="s">
        <v>8539</v>
      </c>
      <c r="E8687" s="23" t="s">
        <v>1</v>
      </c>
      <c r="F8687" s="23" t="s">
        <v>7</v>
      </c>
      <c r="G8687" s="23" t="s">
        <v>975</v>
      </c>
      <c r="H8687" s="2" t="s">
        <v>7731</v>
      </c>
      <c r="I8687" s="23" t="s">
        <v>9483</v>
      </c>
      <c r="J8687" s="23" t="s">
        <v>59</v>
      </c>
      <c r="K8687" s="23" t="s">
        <v>9712</v>
      </c>
      <c r="L8687" s="23" t="s">
        <v>9538</v>
      </c>
      <c r="M8687" s="23">
        <f>YEAR(Tabla2[[#This Row],[Fecha de creación]])</f>
        <v>2022</v>
      </c>
      <c r="N8687" s="23">
        <f>MONTH(Tabla2[[#This Row],[Fecha de creación]])</f>
        <v>5</v>
      </c>
    </row>
    <row r="8688" spans="1:14" x14ac:dyDescent="0.25">
      <c r="A8688" s="26">
        <v>44699.584039351852</v>
      </c>
      <c r="B8688" s="23" t="s">
        <v>0</v>
      </c>
      <c r="C8688" s="23" t="s">
        <v>11167</v>
      </c>
      <c r="D8688" s="23" t="s">
        <v>11168</v>
      </c>
      <c r="E8688" s="23" t="s">
        <v>1</v>
      </c>
      <c r="F8688" s="23" t="s">
        <v>7</v>
      </c>
      <c r="G8688" s="23" t="s">
        <v>975</v>
      </c>
      <c r="H8688" s="2" t="s">
        <v>7722</v>
      </c>
      <c r="I8688" s="23" t="s">
        <v>9483</v>
      </c>
      <c r="J8688" s="23" t="s">
        <v>59</v>
      </c>
      <c r="K8688" s="23" t="s">
        <v>9712</v>
      </c>
      <c r="L8688" s="23" t="s">
        <v>9538</v>
      </c>
      <c r="M8688" s="23">
        <f>YEAR(Tabla2[[#This Row],[Fecha de creación]])</f>
        <v>2022</v>
      </c>
      <c r="N8688" s="23">
        <f>MONTH(Tabla2[[#This Row],[Fecha de creación]])</f>
        <v>5</v>
      </c>
    </row>
    <row r="8689" spans="1:14" x14ac:dyDescent="0.25">
      <c r="A8689" s="26">
        <v>44699.587152777778</v>
      </c>
      <c r="B8689" s="23" t="s">
        <v>19</v>
      </c>
      <c r="C8689" s="23" t="s">
        <v>11169</v>
      </c>
      <c r="D8689" s="23" t="s">
        <v>10676</v>
      </c>
      <c r="E8689" s="23" t="s">
        <v>1</v>
      </c>
      <c r="F8689" s="23" t="s">
        <v>7</v>
      </c>
      <c r="G8689" s="23" t="s">
        <v>975</v>
      </c>
      <c r="H8689" s="2" t="s">
        <v>8559</v>
      </c>
      <c r="I8689" s="23" t="s">
        <v>10079</v>
      </c>
      <c r="J8689" s="23"/>
      <c r="K8689" s="23" t="s">
        <v>9712</v>
      </c>
      <c r="L8689" s="23" t="s">
        <v>9538</v>
      </c>
      <c r="M8689" s="23">
        <f>YEAR(Tabla2[[#This Row],[Fecha de creación]])</f>
        <v>2022</v>
      </c>
      <c r="N8689" s="23">
        <f>MONTH(Tabla2[[#This Row],[Fecha de creación]])</f>
        <v>5</v>
      </c>
    </row>
    <row r="8690" spans="1:14" x14ac:dyDescent="0.25">
      <c r="A8690" s="26">
        <v>44699.616643518515</v>
      </c>
      <c r="B8690" s="23" t="s">
        <v>19</v>
      </c>
      <c r="C8690" s="23" t="s">
        <v>11170</v>
      </c>
      <c r="D8690" s="23" t="s">
        <v>11171</v>
      </c>
      <c r="E8690" s="23" t="s">
        <v>1</v>
      </c>
      <c r="F8690" s="23" t="s">
        <v>7</v>
      </c>
      <c r="G8690" s="23" t="s">
        <v>3</v>
      </c>
      <c r="H8690" s="2" t="s">
        <v>8425</v>
      </c>
      <c r="I8690" s="23" t="s">
        <v>10079</v>
      </c>
      <c r="J8690" s="23"/>
      <c r="K8690" s="23" t="s">
        <v>9712</v>
      </c>
      <c r="L8690" s="23" t="s">
        <v>9538</v>
      </c>
      <c r="M8690" s="23">
        <f>YEAR(Tabla2[[#This Row],[Fecha de creación]])</f>
        <v>2022</v>
      </c>
      <c r="N8690" s="23">
        <f>MONTH(Tabla2[[#This Row],[Fecha de creación]])</f>
        <v>5</v>
      </c>
    </row>
    <row r="8691" spans="1:14" x14ac:dyDescent="0.25">
      <c r="A8691" s="26">
        <v>44699.641064814816</v>
      </c>
      <c r="B8691" s="23" t="s">
        <v>0</v>
      </c>
      <c r="C8691" s="23" t="s">
        <v>11172</v>
      </c>
      <c r="D8691" s="23" t="s">
        <v>6</v>
      </c>
      <c r="E8691" s="23" t="s">
        <v>1</v>
      </c>
      <c r="F8691" s="23" t="s">
        <v>7</v>
      </c>
      <c r="G8691" s="23" t="s">
        <v>975</v>
      </c>
      <c r="H8691" s="2" t="s">
        <v>7722</v>
      </c>
      <c r="I8691" s="23" t="s">
        <v>5999</v>
      </c>
      <c r="J8691" s="23"/>
      <c r="K8691" s="23" t="s">
        <v>9712</v>
      </c>
      <c r="L8691" s="23" t="s">
        <v>9538</v>
      </c>
      <c r="M8691" s="23">
        <f>YEAR(Tabla2[[#This Row],[Fecha de creación]])</f>
        <v>2022</v>
      </c>
      <c r="N8691" s="23">
        <f>MONTH(Tabla2[[#This Row],[Fecha de creación]])</f>
        <v>5</v>
      </c>
    </row>
    <row r="8692" spans="1:14" x14ac:dyDescent="0.25">
      <c r="A8692" s="26">
        <v>44699.648182870369</v>
      </c>
      <c r="B8692" s="23" t="s">
        <v>19</v>
      </c>
      <c r="C8692" s="23" t="s">
        <v>11173</v>
      </c>
      <c r="D8692" s="23" t="s">
        <v>11174</v>
      </c>
      <c r="E8692" s="23" t="s">
        <v>1</v>
      </c>
      <c r="F8692" s="23" t="s">
        <v>7</v>
      </c>
      <c r="G8692" s="23" t="s">
        <v>975</v>
      </c>
      <c r="H8692" s="2" t="s">
        <v>8459</v>
      </c>
      <c r="I8692" s="23" t="s">
        <v>10079</v>
      </c>
      <c r="J8692" s="23"/>
      <c r="K8692" s="23" t="s">
        <v>9712</v>
      </c>
      <c r="L8692" s="23" t="s">
        <v>9538</v>
      </c>
      <c r="M8692" s="23">
        <f>YEAR(Tabla2[[#This Row],[Fecha de creación]])</f>
        <v>2022</v>
      </c>
      <c r="N8692" s="23">
        <f>MONTH(Tabla2[[#This Row],[Fecha de creación]])</f>
        <v>5</v>
      </c>
    </row>
    <row r="8693" spans="1:14" x14ac:dyDescent="0.25">
      <c r="A8693" s="26">
        <v>44699.656493055554</v>
      </c>
      <c r="B8693" s="23" t="s">
        <v>56</v>
      </c>
      <c r="C8693" s="23" t="s">
        <v>11175</v>
      </c>
      <c r="D8693" s="23" t="s">
        <v>4281</v>
      </c>
      <c r="E8693" s="23" t="s">
        <v>1</v>
      </c>
      <c r="F8693" s="23" t="s">
        <v>7</v>
      </c>
      <c r="G8693" s="23" t="s">
        <v>975</v>
      </c>
      <c r="H8693" s="2" t="s">
        <v>7722</v>
      </c>
      <c r="I8693" s="23" t="s">
        <v>7342</v>
      </c>
      <c r="J8693" s="23" t="s">
        <v>59</v>
      </c>
      <c r="K8693" s="23" t="s">
        <v>9712</v>
      </c>
      <c r="L8693" s="23" t="s">
        <v>9538</v>
      </c>
      <c r="M8693" s="23">
        <f>YEAR(Tabla2[[#This Row],[Fecha de creación]])</f>
        <v>2022</v>
      </c>
      <c r="N8693" s="23">
        <f>MONTH(Tabla2[[#This Row],[Fecha de creación]])</f>
        <v>5</v>
      </c>
    </row>
    <row r="8694" spans="1:14" x14ac:dyDescent="0.25">
      <c r="A8694" s="26">
        <v>44699.659780092596</v>
      </c>
      <c r="B8694" s="23" t="s">
        <v>0</v>
      </c>
      <c r="C8694" s="23" t="s">
        <v>11176</v>
      </c>
      <c r="D8694" s="23" t="s">
        <v>6</v>
      </c>
      <c r="E8694" s="23" t="s">
        <v>1</v>
      </c>
      <c r="F8694" s="23" t="s">
        <v>7</v>
      </c>
      <c r="G8694" s="23" t="s">
        <v>975</v>
      </c>
      <c r="H8694" s="2" t="s">
        <v>7722</v>
      </c>
      <c r="I8694" s="23" t="s">
        <v>5999</v>
      </c>
      <c r="J8694" s="23"/>
      <c r="K8694" s="23" t="s">
        <v>9712</v>
      </c>
      <c r="L8694" s="23" t="s">
        <v>9538</v>
      </c>
      <c r="M8694" s="23">
        <f>YEAR(Tabla2[[#This Row],[Fecha de creación]])</f>
        <v>2022</v>
      </c>
      <c r="N8694" s="23">
        <f>MONTH(Tabla2[[#This Row],[Fecha de creación]])</f>
        <v>5</v>
      </c>
    </row>
    <row r="8695" spans="1:14" x14ac:dyDescent="0.25">
      <c r="A8695" s="26">
        <v>44699.666400462964</v>
      </c>
      <c r="B8695" s="23" t="s">
        <v>0</v>
      </c>
      <c r="C8695" s="23" t="s">
        <v>11177</v>
      </c>
      <c r="D8695" s="23" t="s">
        <v>6</v>
      </c>
      <c r="E8695" s="23" t="s">
        <v>1</v>
      </c>
      <c r="F8695" s="23" t="s">
        <v>7</v>
      </c>
      <c r="G8695" s="23" t="s">
        <v>975</v>
      </c>
      <c r="H8695" s="2" t="s">
        <v>7722</v>
      </c>
      <c r="I8695" s="23" t="s">
        <v>5999</v>
      </c>
      <c r="J8695" s="23"/>
      <c r="K8695" s="23" t="s">
        <v>9712</v>
      </c>
      <c r="L8695" s="23" t="s">
        <v>9538</v>
      </c>
      <c r="M8695" s="23">
        <f>YEAR(Tabla2[[#This Row],[Fecha de creación]])</f>
        <v>2022</v>
      </c>
      <c r="N8695" s="23">
        <f>MONTH(Tabla2[[#This Row],[Fecha de creación]])</f>
        <v>5</v>
      </c>
    </row>
    <row r="8696" spans="1:14" x14ac:dyDescent="0.25">
      <c r="A8696" s="26">
        <v>44699.680752314816</v>
      </c>
      <c r="B8696" s="23" t="s">
        <v>19</v>
      </c>
      <c r="C8696" s="23" t="s">
        <v>11178</v>
      </c>
      <c r="D8696" s="23" t="s">
        <v>11179</v>
      </c>
      <c r="E8696" s="23" t="s">
        <v>1</v>
      </c>
      <c r="F8696" s="23" t="s">
        <v>7</v>
      </c>
      <c r="G8696" s="23" t="s">
        <v>975</v>
      </c>
      <c r="H8696" s="2" t="s">
        <v>8559</v>
      </c>
      <c r="I8696" s="23" t="s">
        <v>10079</v>
      </c>
      <c r="J8696" s="23"/>
      <c r="K8696" s="23" t="s">
        <v>9712</v>
      </c>
      <c r="L8696" s="23" t="s">
        <v>9538</v>
      </c>
      <c r="M8696" s="23">
        <f>YEAR(Tabla2[[#This Row],[Fecha de creación]])</f>
        <v>2022</v>
      </c>
      <c r="N8696" s="23">
        <f>MONTH(Tabla2[[#This Row],[Fecha de creación]])</f>
        <v>5</v>
      </c>
    </row>
    <row r="8697" spans="1:14" x14ac:dyDescent="0.25">
      <c r="A8697" s="26">
        <v>44699.687905092593</v>
      </c>
      <c r="B8697" s="23" t="s">
        <v>189</v>
      </c>
      <c r="C8697" s="23" t="s">
        <v>11180</v>
      </c>
      <c r="D8697" s="23" t="s">
        <v>4281</v>
      </c>
      <c r="E8697" s="23" t="s">
        <v>1</v>
      </c>
      <c r="F8697" s="23" t="s">
        <v>7</v>
      </c>
      <c r="G8697" s="23" t="s">
        <v>975</v>
      </c>
      <c r="H8697" s="2" t="s">
        <v>7722</v>
      </c>
      <c r="I8697" s="23" t="s">
        <v>7338</v>
      </c>
      <c r="J8697" s="23" t="s">
        <v>59</v>
      </c>
      <c r="K8697" s="23" t="s">
        <v>9712</v>
      </c>
      <c r="L8697" s="23" t="s">
        <v>9538</v>
      </c>
      <c r="M8697" s="23">
        <f>YEAR(Tabla2[[#This Row],[Fecha de creación]])</f>
        <v>2022</v>
      </c>
      <c r="N8697" s="23">
        <f>MONTH(Tabla2[[#This Row],[Fecha de creación]])</f>
        <v>5</v>
      </c>
    </row>
    <row r="8698" spans="1:14" x14ac:dyDescent="0.25">
      <c r="A8698" s="26">
        <v>44699.695520833331</v>
      </c>
      <c r="B8698" s="23" t="s">
        <v>0</v>
      </c>
      <c r="C8698" s="23" t="s">
        <v>11181</v>
      </c>
      <c r="D8698" s="23" t="s">
        <v>982</v>
      </c>
      <c r="E8698" s="23" t="s">
        <v>1</v>
      </c>
      <c r="F8698" s="23" t="s">
        <v>22</v>
      </c>
      <c r="G8698" s="23" t="s">
        <v>975</v>
      </c>
      <c r="H8698" s="2" t="s">
        <v>8893</v>
      </c>
      <c r="I8698" s="23" t="s">
        <v>7680</v>
      </c>
      <c r="J8698" s="23" t="s">
        <v>958</v>
      </c>
      <c r="K8698" s="23" t="s">
        <v>9712</v>
      </c>
      <c r="L8698" s="23" t="s">
        <v>9538</v>
      </c>
      <c r="M8698" s="23">
        <f>YEAR(Tabla2[[#This Row],[Fecha de creación]])</f>
        <v>2022</v>
      </c>
      <c r="N8698" s="23">
        <f>MONTH(Tabla2[[#This Row],[Fecha de creación]])</f>
        <v>5</v>
      </c>
    </row>
    <row r="8699" spans="1:14" x14ac:dyDescent="0.25">
      <c r="A8699" s="26">
        <v>44699.698761574073</v>
      </c>
      <c r="B8699" s="23" t="s">
        <v>0</v>
      </c>
      <c r="C8699" s="23" t="s">
        <v>11182</v>
      </c>
      <c r="D8699" s="23" t="s">
        <v>246</v>
      </c>
      <c r="E8699" s="23" t="s">
        <v>1</v>
      </c>
      <c r="F8699" s="23" t="s">
        <v>7</v>
      </c>
      <c r="G8699" s="23" t="s">
        <v>975</v>
      </c>
      <c r="H8699" s="2" t="s">
        <v>7728</v>
      </c>
      <c r="I8699" s="23" t="s">
        <v>7680</v>
      </c>
      <c r="J8699" s="23" t="s">
        <v>59</v>
      </c>
      <c r="K8699" s="23" t="s">
        <v>9712</v>
      </c>
      <c r="L8699" s="23" t="s">
        <v>9538</v>
      </c>
      <c r="M8699" s="23">
        <f>YEAR(Tabla2[[#This Row],[Fecha de creación]])</f>
        <v>2022</v>
      </c>
      <c r="N8699" s="23">
        <f>MONTH(Tabla2[[#This Row],[Fecha de creación]])</f>
        <v>5</v>
      </c>
    </row>
    <row r="8700" spans="1:14" x14ac:dyDescent="0.25">
      <c r="A8700" s="26">
        <v>44699.708414351851</v>
      </c>
      <c r="B8700" s="23" t="s">
        <v>0</v>
      </c>
      <c r="C8700" s="23" t="s">
        <v>11183</v>
      </c>
      <c r="D8700" s="23" t="s">
        <v>982</v>
      </c>
      <c r="E8700" s="23" t="s">
        <v>1</v>
      </c>
      <c r="F8700" s="23" t="s">
        <v>22</v>
      </c>
      <c r="G8700" s="23" t="s">
        <v>975</v>
      </c>
      <c r="H8700" s="2" t="s">
        <v>8893</v>
      </c>
      <c r="I8700" s="23" t="s">
        <v>9483</v>
      </c>
      <c r="J8700" s="23" t="s">
        <v>59</v>
      </c>
      <c r="K8700" s="23" t="s">
        <v>9712</v>
      </c>
      <c r="L8700" s="23" t="s">
        <v>9538</v>
      </c>
      <c r="M8700" s="23">
        <f>YEAR(Tabla2[[#This Row],[Fecha de creación]])</f>
        <v>2022</v>
      </c>
      <c r="N8700" s="23">
        <f>MONTH(Tabla2[[#This Row],[Fecha de creación]])</f>
        <v>5</v>
      </c>
    </row>
    <row r="8701" spans="1:14" x14ac:dyDescent="0.25">
      <c r="A8701" s="26">
        <v>44700.51358796296</v>
      </c>
      <c r="B8701" s="23" t="s">
        <v>0</v>
      </c>
      <c r="C8701" s="23" t="s">
        <v>11184</v>
      </c>
      <c r="D8701" s="23" t="s">
        <v>11185</v>
      </c>
      <c r="E8701" s="23" t="s">
        <v>1</v>
      </c>
      <c r="F8701" s="23" t="s">
        <v>7</v>
      </c>
      <c r="G8701" s="23" t="s">
        <v>3</v>
      </c>
      <c r="H8701" s="2" t="s">
        <v>7721</v>
      </c>
      <c r="I8701" s="23" t="s">
        <v>5999</v>
      </c>
      <c r="J8701" s="23"/>
      <c r="K8701" s="23" t="s">
        <v>9712</v>
      </c>
      <c r="L8701" s="23" t="s">
        <v>9539</v>
      </c>
      <c r="M8701" s="23">
        <f>YEAR(Tabla2[[#This Row],[Fecha de creación]])</f>
        <v>2022</v>
      </c>
      <c r="N8701" s="23">
        <f>MONTH(Tabla2[[#This Row],[Fecha de creación]])</f>
        <v>5</v>
      </c>
    </row>
    <row r="8702" spans="1:14" x14ac:dyDescent="0.25">
      <c r="A8702" s="26">
        <v>44700.671215277776</v>
      </c>
      <c r="B8702" s="23" t="s">
        <v>100</v>
      </c>
      <c r="C8702" s="23" t="s">
        <v>11186</v>
      </c>
      <c r="D8702" s="23" t="s">
        <v>110</v>
      </c>
      <c r="E8702" s="23" t="s">
        <v>1</v>
      </c>
      <c r="F8702" s="23" t="s">
        <v>7</v>
      </c>
      <c r="G8702" s="23" t="s">
        <v>975</v>
      </c>
      <c r="H8702" s="2" t="s">
        <v>7731</v>
      </c>
      <c r="I8702" s="23" t="s">
        <v>6004</v>
      </c>
      <c r="J8702" s="23"/>
      <c r="K8702" s="23" t="s">
        <v>9712</v>
      </c>
      <c r="L8702" s="23" t="s">
        <v>9538</v>
      </c>
      <c r="M8702" s="23">
        <f>YEAR(Tabla2[[#This Row],[Fecha de creación]])</f>
        <v>2022</v>
      </c>
      <c r="N8702" s="23">
        <f>MONTH(Tabla2[[#This Row],[Fecha de creación]])</f>
        <v>5</v>
      </c>
    </row>
    <row r="8703" spans="1:14" x14ac:dyDescent="0.25">
      <c r="A8703" s="26">
        <v>44700.672256944446</v>
      </c>
      <c r="B8703" s="23" t="s">
        <v>100</v>
      </c>
      <c r="C8703" s="23" t="s">
        <v>11187</v>
      </c>
      <c r="D8703" s="23" t="s">
        <v>1016</v>
      </c>
      <c r="E8703" s="23" t="s">
        <v>1</v>
      </c>
      <c r="F8703" s="23" t="s">
        <v>7</v>
      </c>
      <c r="G8703" s="23" t="s">
        <v>975</v>
      </c>
      <c r="H8703" s="2" t="s">
        <v>7731</v>
      </c>
      <c r="I8703" s="23" t="s">
        <v>6004</v>
      </c>
      <c r="J8703" s="23"/>
      <c r="K8703" s="23" t="s">
        <v>9712</v>
      </c>
      <c r="L8703" s="23" t="s">
        <v>9538</v>
      </c>
      <c r="M8703" s="23">
        <f>YEAR(Tabla2[[#This Row],[Fecha de creación]])</f>
        <v>2022</v>
      </c>
      <c r="N8703" s="23">
        <f>MONTH(Tabla2[[#This Row],[Fecha de creación]])</f>
        <v>5</v>
      </c>
    </row>
    <row r="8704" spans="1:14" x14ac:dyDescent="0.25">
      <c r="A8704" s="26">
        <v>44700.695011574076</v>
      </c>
      <c r="B8704" s="23" t="s">
        <v>0</v>
      </c>
      <c r="C8704" s="23" t="s">
        <v>11188</v>
      </c>
      <c r="D8704" s="23" t="s">
        <v>982</v>
      </c>
      <c r="E8704" s="23" t="s">
        <v>1</v>
      </c>
      <c r="F8704" s="23" t="s">
        <v>22</v>
      </c>
      <c r="G8704" s="23" t="s">
        <v>975</v>
      </c>
      <c r="H8704" s="2" t="s">
        <v>8893</v>
      </c>
      <c r="I8704" s="23" t="s">
        <v>9483</v>
      </c>
      <c r="J8704" s="23" t="s">
        <v>59</v>
      </c>
      <c r="K8704" s="23" t="s">
        <v>9712</v>
      </c>
      <c r="L8704" s="23" t="s">
        <v>9538</v>
      </c>
      <c r="M8704" s="23">
        <f>YEAR(Tabla2[[#This Row],[Fecha de creación]])</f>
        <v>2022</v>
      </c>
      <c r="N8704" s="23">
        <f>MONTH(Tabla2[[#This Row],[Fecha de creación]])</f>
        <v>5</v>
      </c>
    </row>
    <row r="8705" spans="1:14" x14ac:dyDescent="0.25">
      <c r="A8705" s="26">
        <v>44700.696435185186</v>
      </c>
      <c r="B8705" s="23" t="s">
        <v>0</v>
      </c>
      <c r="C8705" s="23" t="s">
        <v>11189</v>
      </c>
      <c r="D8705" s="23" t="s">
        <v>982</v>
      </c>
      <c r="E8705" s="23" t="s">
        <v>1</v>
      </c>
      <c r="F8705" s="23" t="s">
        <v>22</v>
      </c>
      <c r="G8705" s="23" t="s">
        <v>975</v>
      </c>
      <c r="H8705" s="2" t="s">
        <v>8893</v>
      </c>
      <c r="I8705" s="23" t="s">
        <v>9483</v>
      </c>
      <c r="J8705" s="23" t="s">
        <v>59</v>
      </c>
      <c r="K8705" s="23" t="s">
        <v>9712</v>
      </c>
      <c r="L8705" s="23" t="s">
        <v>9538</v>
      </c>
      <c r="M8705" s="23">
        <f>YEAR(Tabla2[[#This Row],[Fecha de creación]])</f>
        <v>2022</v>
      </c>
      <c r="N8705" s="23">
        <f>MONTH(Tabla2[[#This Row],[Fecha de creación]])</f>
        <v>5</v>
      </c>
    </row>
    <row r="8706" spans="1:14" x14ac:dyDescent="0.25">
      <c r="A8706" s="26">
        <v>44700.697152777779</v>
      </c>
      <c r="B8706" s="23" t="s">
        <v>0</v>
      </c>
      <c r="C8706" s="23" t="s">
        <v>11190</v>
      </c>
      <c r="D8706" s="23" t="s">
        <v>982</v>
      </c>
      <c r="E8706" s="23" t="s">
        <v>1</v>
      </c>
      <c r="F8706" s="23" t="s">
        <v>22</v>
      </c>
      <c r="G8706" s="23" t="s">
        <v>975</v>
      </c>
      <c r="H8706" s="2" t="s">
        <v>8893</v>
      </c>
      <c r="I8706" s="23" t="s">
        <v>7680</v>
      </c>
      <c r="J8706" s="23" t="s">
        <v>59</v>
      </c>
      <c r="K8706" s="23" t="s">
        <v>9712</v>
      </c>
      <c r="L8706" s="23" t="s">
        <v>9538</v>
      </c>
      <c r="M8706" s="23">
        <f>YEAR(Tabla2[[#This Row],[Fecha de creación]])</f>
        <v>2022</v>
      </c>
      <c r="N8706" s="23">
        <f>MONTH(Tabla2[[#This Row],[Fecha de creación]])</f>
        <v>5</v>
      </c>
    </row>
    <row r="8707" spans="1:14" x14ac:dyDescent="0.25">
      <c r="A8707" s="26">
        <v>44700.69903935185</v>
      </c>
      <c r="B8707" s="23" t="s">
        <v>0</v>
      </c>
      <c r="C8707" s="23" t="s">
        <v>11191</v>
      </c>
      <c r="D8707" s="23" t="s">
        <v>535</v>
      </c>
      <c r="E8707" s="23" t="s">
        <v>1</v>
      </c>
      <c r="F8707" s="23" t="s">
        <v>22</v>
      </c>
      <c r="G8707" s="23" t="s">
        <v>975</v>
      </c>
      <c r="H8707" s="2" t="s">
        <v>7743</v>
      </c>
      <c r="I8707" s="23" t="s">
        <v>9483</v>
      </c>
      <c r="J8707" s="23" t="s">
        <v>59</v>
      </c>
      <c r="K8707" s="23" t="s">
        <v>9712</v>
      </c>
      <c r="L8707" s="23" t="s">
        <v>9538</v>
      </c>
      <c r="M8707" s="23">
        <f>YEAR(Tabla2[[#This Row],[Fecha de creación]])</f>
        <v>2022</v>
      </c>
      <c r="N8707" s="23">
        <f>MONTH(Tabla2[[#This Row],[Fecha de creación]])</f>
        <v>5</v>
      </c>
    </row>
    <row r="8708" spans="1:14" x14ac:dyDescent="0.25">
      <c r="A8708" s="26">
        <v>44700.700601851851</v>
      </c>
      <c r="B8708" s="23" t="s">
        <v>0</v>
      </c>
      <c r="C8708" s="23" t="s">
        <v>11192</v>
      </c>
      <c r="D8708" s="23" t="s">
        <v>982</v>
      </c>
      <c r="E8708" s="23" t="s">
        <v>1</v>
      </c>
      <c r="F8708" s="23" t="s">
        <v>22</v>
      </c>
      <c r="G8708" s="23" t="s">
        <v>975</v>
      </c>
      <c r="H8708" s="2" t="s">
        <v>8893</v>
      </c>
      <c r="I8708" s="23" t="s">
        <v>9483</v>
      </c>
      <c r="J8708" s="23" t="s">
        <v>59</v>
      </c>
      <c r="K8708" s="23" t="s">
        <v>9712</v>
      </c>
      <c r="L8708" s="23" t="s">
        <v>9538</v>
      </c>
      <c r="M8708" s="23">
        <f>YEAR(Tabla2[[#This Row],[Fecha de creación]])</f>
        <v>2022</v>
      </c>
      <c r="N8708" s="23">
        <f>MONTH(Tabla2[[#This Row],[Fecha de creación]])</f>
        <v>5</v>
      </c>
    </row>
    <row r="8709" spans="1:14" x14ac:dyDescent="0.25">
      <c r="A8709" s="26">
        <v>44700.702291666668</v>
      </c>
      <c r="B8709" s="23" t="s">
        <v>0</v>
      </c>
      <c r="C8709" s="23" t="s">
        <v>11193</v>
      </c>
      <c r="D8709" s="23" t="s">
        <v>982</v>
      </c>
      <c r="E8709" s="23" t="s">
        <v>1</v>
      </c>
      <c r="F8709" s="23" t="s">
        <v>22</v>
      </c>
      <c r="G8709" s="23" t="s">
        <v>975</v>
      </c>
      <c r="H8709" s="2" t="s">
        <v>8893</v>
      </c>
      <c r="I8709" s="23" t="s">
        <v>9483</v>
      </c>
      <c r="J8709" s="23" t="s">
        <v>59</v>
      </c>
      <c r="K8709" s="23" t="s">
        <v>9712</v>
      </c>
      <c r="L8709" s="23" t="s">
        <v>9538</v>
      </c>
      <c r="M8709" s="23">
        <f>YEAR(Tabla2[[#This Row],[Fecha de creación]])</f>
        <v>2022</v>
      </c>
      <c r="N8709" s="23">
        <f>MONTH(Tabla2[[#This Row],[Fecha de creación]])</f>
        <v>5</v>
      </c>
    </row>
    <row r="8710" spans="1:14" x14ac:dyDescent="0.25">
      <c r="A8710" s="26">
        <v>44700.704548611109</v>
      </c>
      <c r="B8710" s="23" t="s">
        <v>0</v>
      </c>
      <c r="C8710" s="23" t="s">
        <v>11194</v>
      </c>
      <c r="D8710" s="23" t="s">
        <v>982</v>
      </c>
      <c r="E8710" s="23" t="s">
        <v>1</v>
      </c>
      <c r="F8710" s="23" t="s">
        <v>22</v>
      </c>
      <c r="G8710" s="23" t="s">
        <v>975</v>
      </c>
      <c r="H8710" s="2" t="s">
        <v>8893</v>
      </c>
      <c r="I8710" s="23" t="s">
        <v>9483</v>
      </c>
      <c r="J8710" s="23" t="s">
        <v>59</v>
      </c>
      <c r="K8710" s="23" t="s">
        <v>9712</v>
      </c>
      <c r="L8710" s="23" t="s">
        <v>9538</v>
      </c>
      <c r="M8710" s="23">
        <f>YEAR(Tabla2[[#This Row],[Fecha de creación]])</f>
        <v>2022</v>
      </c>
      <c r="N8710" s="23">
        <f>MONTH(Tabla2[[#This Row],[Fecha de creación]])</f>
        <v>5</v>
      </c>
    </row>
    <row r="8711" spans="1:14" x14ac:dyDescent="0.25">
      <c r="A8711" s="26">
        <v>44700.717916666668</v>
      </c>
      <c r="B8711" s="23" t="s">
        <v>0</v>
      </c>
      <c r="C8711" s="23" t="s">
        <v>11195</v>
      </c>
      <c r="D8711" s="23" t="s">
        <v>982</v>
      </c>
      <c r="E8711" s="23" t="s">
        <v>1</v>
      </c>
      <c r="F8711" s="23" t="s">
        <v>22</v>
      </c>
      <c r="G8711" s="23" t="s">
        <v>975</v>
      </c>
      <c r="H8711" s="2" t="s">
        <v>8893</v>
      </c>
      <c r="I8711" s="23" t="s">
        <v>7680</v>
      </c>
      <c r="J8711" s="23" t="s">
        <v>59</v>
      </c>
      <c r="K8711" s="23" t="s">
        <v>9712</v>
      </c>
      <c r="L8711" s="23" t="s">
        <v>9538</v>
      </c>
      <c r="M8711" s="23">
        <f>YEAR(Tabla2[[#This Row],[Fecha de creación]])</f>
        <v>2022</v>
      </c>
      <c r="N8711" s="23">
        <f>MONTH(Tabla2[[#This Row],[Fecha de creación]])</f>
        <v>5</v>
      </c>
    </row>
    <row r="8712" spans="1:14" x14ac:dyDescent="0.25">
      <c r="A8712" s="26">
        <v>44701.38957175926</v>
      </c>
      <c r="B8712" s="23" t="s">
        <v>100</v>
      </c>
      <c r="C8712" s="23" t="s">
        <v>11196</v>
      </c>
      <c r="D8712" s="23" t="s">
        <v>7687</v>
      </c>
      <c r="E8712" s="23" t="s">
        <v>1</v>
      </c>
      <c r="F8712" s="23" t="s">
        <v>7</v>
      </c>
      <c r="G8712" s="23" t="s">
        <v>975</v>
      </c>
      <c r="H8712" s="2" t="s">
        <v>7726</v>
      </c>
      <c r="I8712" s="23" t="s">
        <v>7575</v>
      </c>
      <c r="J8712" s="23"/>
      <c r="K8712" s="23" t="s">
        <v>9712</v>
      </c>
      <c r="L8712" s="23" t="s">
        <v>9538</v>
      </c>
      <c r="M8712" s="23">
        <f>YEAR(Tabla2[[#This Row],[Fecha de creación]])</f>
        <v>2022</v>
      </c>
      <c r="N8712" s="23">
        <f>MONTH(Tabla2[[#This Row],[Fecha de creación]])</f>
        <v>5</v>
      </c>
    </row>
    <row r="8713" spans="1:14" x14ac:dyDescent="0.25">
      <c r="A8713" s="26">
        <v>44701.392951388887</v>
      </c>
      <c r="B8713" s="23" t="s">
        <v>100</v>
      </c>
      <c r="C8713" s="23" t="s">
        <v>11197</v>
      </c>
      <c r="D8713" s="23" t="s">
        <v>7687</v>
      </c>
      <c r="E8713" s="23" t="s">
        <v>1</v>
      </c>
      <c r="F8713" s="23" t="s">
        <v>7</v>
      </c>
      <c r="G8713" s="23" t="s">
        <v>975</v>
      </c>
      <c r="H8713" s="2" t="s">
        <v>7726</v>
      </c>
      <c r="I8713" s="23" t="s">
        <v>7575</v>
      </c>
      <c r="J8713" s="23"/>
      <c r="K8713" s="23" t="s">
        <v>9712</v>
      </c>
      <c r="L8713" s="23" t="s">
        <v>9538</v>
      </c>
      <c r="M8713" s="23">
        <f>YEAR(Tabla2[[#This Row],[Fecha de creación]])</f>
        <v>2022</v>
      </c>
      <c r="N8713" s="23">
        <f>MONTH(Tabla2[[#This Row],[Fecha de creación]])</f>
        <v>5</v>
      </c>
    </row>
    <row r="8714" spans="1:14" x14ac:dyDescent="0.25">
      <c r="A8714" s="26">
        <v>44701.394490740742</v>
      </c>
      <c r="B8714" s="23" t="s">
        <v>19</v>
      </c>
      <c r="C8714" s="23" t="s">
        <v>11198</v>
      </c>
      <c r="D8714" s="23" t="s">
        <v>11199</v>
      </c>
      <c r="E8714" s="23" t="s">
        <v>1</v>
      </c>
      <c r="F8714" s="23" t="s">
        <v>7</v>
      </c>
      <c r="G8714" s="23" t="s">
        <v>3</v>
      </c>
      <c r="H8714" s="2" t="s">
        <v>7745</v>
      </c>
      <c r="I8714" s="23" t="s">
        <v>10079</v>
      </c>
      <c r="J8714" s="23"/>
      <c r="K8714" s="23" t="s">
        <v>9712</v>
      </c>
      <c r="L8714" s="23" t="s">
        <v>9539</v>
      </c>
      <c r="M8714" s="23">
        <f>YEAR(Tabla2[[#This Row],[Fecha de creación]])</f>
        <v>2022</v>
      </c>
      <c r="N8714" s="23">
        <f>MONTH(Tabla2[[#This Row],[Fecha de creación]])</f>
        <v>5</v>
      </c>
    </row>
    <row r="8715" spans="1:14" x14ac:dyDescent="0.25">
      <c r="A8715" s="26">
        <v>44701.404027777775</v>
      </c>
      <c r="B8715" s="23" t="s">
        <v>100</v>
      </c>
      <c r="C8715" s="23" t="s">
        <v>11200</v>
      </c>
      <c r="D8715" s="23" t="s">
        <v>8664</v>
      </c>
      <c r="E8715" s="23" t="s">
        <v>1</v>
      </c>
      <c r="F8715" s="23" t="s">
        <v>22</v>
      </c>
      <c r="G8715" s="23" t="s">
        <v>975</v>
      </c>
      <c r="H8715" s="2" t="s">
        <v>8893</v>
      </c>
      <c r="I8715" s="23" t="s">
        <v>7575</v>
      </c>
      <c r="J8715" s="23"/>
      <c r="K8715" s="23" t="s">
        <v>9712</v>
      </c>
      <c r="L8715" s="23" t="s">
        <v>9538</v>
      </c>
      <c r="M8715" s="23">
        <f>YEAR(Tabla2[[#This Row],[Fecha de creación]])</f>
        <v>2022</v>
      </c>
      <c r="N8715" s="23">
        <f>MONTH(Tabla2[[#This Row],[Fecha de creación]])</f>
        <v>5</v>
      </c>
    </row>
    <row r="8716" spans="1:14" x14ac:dyDescent="0.25">
      <c r="A8716" s="26">
        <v>44701.406365740739</v>
      </c>
      <c r="B8716" s="23" t="s">
        <v>0</v>
      </c>
      <c r="C8716" s="23" t="s">
        <v>11201</v>
      </c>
      <c r="D8716" s="23" t="s">
        <v>982</v>
      </c>
      <c r="E8716" s="23" t="s">
        <v>1</v>
      </c>
      <c r="F8716" s="23" t="s">
        <v>22</v>
      </c>
      <c r="G8716" s="23" t="s">
        <v>975</v>
      </c>
      <c r="H8716" s="2" t="s">
        <v>8893</v>
      </c>
      <c r="I8716" s="23" t="s">
        <v>9483</v>
      </c>
      <c r="J8716" s="23" t="s">
        <v>59</v>
      </c>
      <c r="K8716" s="23" t="s">
        <v>9712</v>
      </c>
      <c r="L8716" s="23" t="s">
        <v>9538</v>
      </c>
      <c r="M8716" s="23">
        <f>YEAR(Tabla2[[#This Row],[Fecha de creación]])</f>
        <v>2022</v>
      </c>
      <c r="N8716" s="23">
        <f>MONTH(Tabla2[[#This Row],[Fecha de creación]])</f>
        <v>5</v>
      </c>
    </row>
    <row r="8717" spans="1:14" x14ac:dyDescent="0.25">
      <c r="A8717" s="26">
        <v>44701.408819444441</v>
      </c>
      <c r="B8717" s="23" t="s">
        <v>0</v>
      </c>
      <c r="C8717" s="23" t="s">
        <v>11202</v>
      </c>
      <c r="D8717" s="23" t="s">
        <v>989</v>
      </c>
      <c r="E8717" s="23" t="s">
        <v>1</v>
      </c>
      <c r="F8717" s="23" t="s">
        <v>7</v>
      </c>
      <c r="G8717" s="23" t="s">
        <v>975</v>
      </c>
      <c r="H8717" s="2" t="s">
        <v>8480</v>
      </c>
      <c r="I8717" s="23" t="s">
        <v>9483</v>
      </c>
      <c r="J8717" s="23" t="s">
        <v>59</v>
      </c>
      <c r="K8717" s="23" t="s">
        <v>9712</v>
      </c>
      <c r="L8717" s="23" t="s">
        <v>9538</v>
      </c>
      <c r="M8717" s="23">
        <f>YEAR(Tabla2[[#This Row],[Fecha de creación]])</f>
        <v>2022</v>
      </c>
      <c r="N8717" s="23">
        <f>MONTH(Tabla2[[#This Row],[Fecha de creación]])</f>
        <v>5</v>
      </c>
    </row>
    <row r="8718" spans="1:14" x14ac:dyDescent="0.25">
      <c r="A8718" s="26">
        <v>44701.425844907404</v>
      </c>
      <c r="B8718" s="23" t="s">
        <v>19</v>
      </c>
      <c r="C8718" s="23" t="s">
        <v>11203</v>
      </c>
      <c r="D8718" s="23" t="s">
        <v>11204</v>
      </c>
      <c r="E8718" s="23" t="s">
        <v>1</v>
      </c>
      <c r="F8718" s="23" t="s">
        <v>7</v>
      </c>
      <c r="G8718" s="23" t="s">
        <v>975</v>
      </c>
      <c r="H8718" s="2" t="s">
        <v>8535</v>
      </c>
      <c r="I8718" s="23" t="s">
        <v>10079</v>
      </c>
      <c r="J8718" s="23"/>
      <c r="K8718" s="23" t="s">
        <v>9712</v>
      </c>
      <c r="L8718" s="23" t="s">
        <v>9538</v>
      </c>
      <c r="M8718" s="23">
        <f>YEAR(Tabla2[[#This Row],[Fecha de creación]])</f>
        <v>2022</v>
      </c>
      <c r="N8718" s="23">
        <f>MONTH(Tabla2[[#This Row],[Fecha de creación]])</f>
        <v>5</v>
      </c>
    </row>
    <row r="8719" spans="1:14" x14ac:dyDescent="0.25">
      <c r="A8719" s="26">
        <v>44701.502870370372</v>
      </c>
      <c r="B8719" s="23" t="s">
        <v>19</v>
      </c>
      <c r="C8719" s="23" t="s">
        <v>11205</v>
      </c>
      <c r="D8719" s="23" t="s">
        <v>11206</v>
      </c>
      <c r="E8719" s="23" t="s">
        <v>1</v>
      </c>
      <c r="F8719" s="23" t="s">
        <v>7</v>
      </c>
      <c r="G8719" s="23" t="s">
        <v>975</v>
      </c>
      <c r="H8719" s="2" t="s">
        <v>7722</v>
      </c>
      <c r="I8719" s="23" t="s">
        <v>10079</v>
      </c>
      <c r="J8719" s="23"/>
      <c r="K8719" s="23" t="s">
        <v>9712</v>
      </c>
      <c r="L8719" s="23" t="s">
        <v>9538</v>
      </c>
      <c r="M8719" s="23">
        <f>YEAR(Tabla2[[#This Row],[Fecha de creación]])</f>
        <v>2022</v>
      </c>
      <c r="N8719" s="23">
        <f>MONTH(Tabla2[[#This Row],[Fecha de creación]])</f>
        <v>5</v>
      </c>
    </row>
    <row r="8720" spans="1:14" x14ac:dyDescent="0.25">
      <c r="A8720" s="26">
        <v>44701.694571759261</v>
      </c>
      <c r="B8720" s="23" t="s">
        <v>0</v>
      </c>
      <c r="C8720" s="23" t="s">
        <v>11207</v>
      </c>
      <c r="D8720" s="23" t="s">
        <v>989</v>
      </c>
      <c r="E8720" s="23" t="s">
        <v>1</v>
      </c>
      <c r="F8720" s="23" t="s">
        <v>7</v>
      </c>
      <c r="G8720" s="23" t="s">
        <v>975</v>
      </c>
      <c r="H8720" s="2" t="s">
        <v>8480</v>
      </c>
      <c r="I8720" s="23" t="s">
        <v>7680</v>
      </c>
      <c r="J8720" s="23" t="s">
        <v>59</v>
      </c>
      <c r="K8720" s="23" t="s">
        <v>9712</v>
      </c>
      <c r="L8720" s="23" t="s">
        <v>9538</v>
      </c>
      <c r="M8720" s="23">
        <f>YEAR(Tabla2[[#This Row],[Fecha de creación]])</f>
        <v>2022</v>
      </c>
      <c r="N8720" s="23">
        <f>MONTH(Tabla2[[#This Row],[Fecha de creación]])</f>
        <v>5</v>
      </c>
    </row>
    <row r="8721" spans="1:14" x14ac:dyDescent="0.25">
      <c r="A8721" s="26">
        <v>44701.70621527778</v>
      </c>
      <c r="B8721" s="23" t="s">
        <v>0</v>
      </c>
      <c r="C8721" s="23" t="s">
        <v>11208</v>
      </c>
      <c r="D8721" s="23" t="s">
        <v>364</v>
      </c>
      <c r="E8721" s="23" t="s">
        <v>1</v>
      </c>
      <c r="F8721" s="23" t="s">
        <v>7</v>
      </c>
      <c r="G8721" s="23" t="s">
        <v>975</v>
      </c>
      <c r="H8721" s="2" t="s">
        <v>7777</v>
      </c>
      <c r="I8721" s="23" t="s">
        <v>7680</v>
      </c>
      <c r="J8721" s="23" t="s">
        <v>59</v>
      </c>
      <c r="K8721" s="23" t="s">
        <v>9712</v>
      </c>
      <c r="L8721" s="23" t="s">
        <v>9538</v>
      </c>
      <c r="M8721" s="23">
        <f>YEAR(Tabla2[[#This Row],[Fecha de creación]])</f>
        <v>2022</v>
      </c>
      <c r="N8721" s="23">
        <f>MONTH(Tabla2[[#This Row],[Fecha de creación]])</f>
        <v>5</v>
      </c>
    </row>
    <row r="8722" spans="1:14" x14ac:dyDescent="0.25">
      <c r="A8722" s="26">
        <v>44701.716134259259</v>
      </c>
      <c r="B8722" s="23" t="s">
        <v>0</v>
      </c>
      <c r="C8722" s="23" t="s">
        <v>11209</v>
      </c>
      <c r="D8722" s="23" t="s">
        <v>364</v>
      </c>
      <c r="E8722" s="23" t="s">
        <v>1</v>
      </c>
      <c r="F8722" s="23" t="s">
        <v>7</v>
      </c>
      <c r="G8722" s="23" t="s">
        <v>975</v>
      </c>
      <c r="H8722" s="2" t="s">
        <v>7777</v>
      </c>
      <c r="I8722" s="23" t="s">
        <v>7680</v>
      </c>
      <c r="J8722" s="23" t="s">
        <v>59</v>
      </c>
      <c r="K8722" s="23" t="s">
        <v>9712</v>
      </c>
      <c r="L8722" s="23" t="s">
        <v>9538</v>
      </c>
      <c r="M8722" s="23">
        <f>YEAR(Tabla2[[#This Row],[Fecha de creación]])</f>
        <v>2022</v>
      </c>
      <c r="N8722" s="23">
        <f>MONTH(Tabla2[[#This Row],[Fecha de creación]])</f>
        <v>5</v>
      </c>
    </row>
    <row r="8723" spans="1:14" x14ac:dyDescent="0.25">
      <c r="A8723" s="26">
        <v>44701.733703703707</v>
      </c>
      <c r="B8723" s="23" t="s">
        <v>0</v>
      </c>
      <c r="C8723" s="23" t="s">
        <v>11210</v>
      </c>
      <c r="D8723" s="23" t="s">
        <v>440</v>
      </c>
      <c r="E8723" s="23" t="s">
        <v>1</v>
      </c>
      <c r="F8723" s="23" t="s">
        <v>7</v>
      </c>
      <c r="G8723" s="23" t="s">
        <v>3</v>
      </c>
      <c r="H8723" s="2" t="s">
        <v>7723</v>
      </c>
      <c r="I8723" s="23" t="s">
        <v>9483</v>
      </c>
      <c r="J8723" s="23"/>
      <c r="K8723" s="23" t="s">
        <v>9712</v>
      </c>
      <c r="L8723" s="23" t="s">
        <v>9539</v>
      </c>
      <c r="M8723" s="23">
        <f>YEAR(Tabla2[[#This Row],[Fecha de creación]])</f>
        <v>2022</v>
      </c>
      <c r="N8723" s="23">
        <f>MONTH(Tabla2[[#This Row],[Fecha de creación]])</f>
        <v>5</v>
      </c>
    </row>
    <row r="8724" spans="1:14" x14ac:dyDescent="0.25">
      <c r="A8724" s="26">
        <v>44701.733923611115</v>
      </c>
      <c r="B8724" s="23" t="s">
        <v>0</v>
      </c>
      <c r="C8724" s="23" t="s">
        <v>11211</v>
      </c>
      <c r="D8724" s="23" t="s">
        <v>364</v>
      </c>
      <c r="E8724" s="23" t="s">
        <v>1</v>
      </c>
      <c r="F8724" s="23" t="s">
        <v>7</v>
      </c>
      <c r="G8724" s="23" t="s">
        <v>3</v>
      </c>
      <c r="H8724" s="2" t="s">
        <v>7777</v>
      </c>
      <c r="I8724" s="23" t="s">
        <v>7680</v>
      </c>
      <c r="J8724" s="23" t="s">
        <v>59</v>
      </c>
      <c r="K8724" s="23" t="s">
        <v>9712</v>
      </c>
      <c r="L8724" s="23" t="s">
        <v>9539</v>
      </c>
      <c r="M8724" s="23">
        <f>YEAR(Tabla2[[#This Row],[Fecha de creación]])</f>
        <v>2022</v>
      </c>
      <c r="N8724" s="23">
        <f>MONTH(Tabla2[[#This Row],[Fecha de creación]])</f>
        <v>5</v>
      </c>
    </row>
    <row r="8725" spans="1:14" x14ac:dyDescent="0.25">
      <c r="A8725" s="26">
        <v>44701.736018518517</v>
      </c>
      <c r="B8725" s="23" t="s">
        <v>0</v>
      </c>
      <c r="C8725" s="23" t="s">
        <v>11212</v>
      </c>
      <c r="D8725" s="23" t="s">
        <v>364</v>
      </c>
      <c r="E8725" s="23" t="s">
        <v>1</v>
      </c>
      <c r="F8725" s="23" t="s">
        <v>7</v>
      </c>
      <c r="G8725" s="23" t="s">
        <v>3</v>
      </c>
      <c r="H8725" s="2" t="s">
        <v>7777</v>
      </c>
      <c r="I8725" s="23" t="s">
        <v>7680</v>
      </c>
      <c r="J8725" s="23" t="s">
        <v>59</v>
      </c>
      <c r="K8725" s="23" t="s">
        <v>9712</v>
      </c>
      <c r="L8725" s="23" t="s">
        <v>9539</v>
      </c>
      <c r="M8725" s="23">
        <f>YEAR(Tabla2[[#This Row],[Fecha de creación]])</f>
        <v>2022</v>
      </c>
      <c r="N8725" s="23">
        <f>MONTH(Tabla2[[#This Row],[Fecha de creación]])</f>
        <v>5</v>
      </c>
    </row>
    <row r="8726" spans="1:14" x14ac:dyDescent="0.25">
      <c r="A8726" s="26">
        <v>44701.73678240741</v>
      </c>
      <c r="B8726" s="23" t="s">
        <v>0</v>
      </c>
      <c r="C8726" s="23" t="s">
        <v>11213</v>
      </c>
      <c r="D8726" s="23" t="s">
        <v>6</v>
      </c>
      <c r="E8726" s="23" t="s">
        <v>1</v>
      </c>
      <c r="F8726" s="23" t="s">
        <v>22</v>
      </c>
      <c r="G8726" s="23" t="s">
        <v>975</v>
      </c>
      <c r="H8726" s="2" t="s">
        <v>7722</v>
      </c>
      <c r="I8726" s="23" t="s">
        <v>9483</v>
      </c>
      <c r="J8726" s="23"/>
      <c r="K8726" s="23" t="s">
        <v>9712</v>
      </c>
      <c r="L8726" s="23" t="s">
        <v>9538</v>
      </c>
      <c r="M8726" s="23">
        <f>YEAR(Tabla2[[#This Row],[Fecha de creación]])</f>
        <v>2022</v>
      </c>
      <c r="N8726" s="23">
        <f>MONTH(Tabla2[[#This Row],[Fecha de creación]])</f>
        <v>5</v>
      </c>
    </row>
    <row r="8727" spans="1:14" x14ac:dyDescent="0.25">
      <c r="A8727" s="26">
        <v>44701.738483796296</v>
      </c>
      <c r="B8727" s="23" t="s">
        <v>100</v>
      </c>
      <c r="C8727" s="23" t="s">
        <v>11214</v>
      </c>
      <c r="D8727" s="23" t="s">
        <v>6</v>
      </c>
      <c r="E8727" s="23" t="s">
        <v>1</v>
      </c>
      <c r="F8727" s="23" t="s">
        <v>7</v>
      </c>
      <c r="G8727" s="23" t="s">
        <v>3</v>
      </c>
      <c r="H8727" s="2" t="s">
        <v>7722</v>
      </c>
      <c r="I8727" s="23" t="s">
        <v>9485</v>
      </c>
      <c r="J8727" s="23" t="s">
        <v>59</v>
      </c>
      <c r="K8727" s="23" t="s">
        <v>9712</v>
      </c>
      <c r="L8727" s="23" t="s">
        <v>9539</v>
      </c>
      <c r="M8727" s="23">
        <f>YEAR(Tabla2[[#This Row],[Fecha de creación]])</f>
        <v>2022</v>
      </c>
      <c r="N8727" s="23">
        <f>MONTH(Tabla2[[#This Row],[Fecha de creación]])</f>
        <v>5</v>
      </c>
    </row>
    <row r="8728" spans="1:14" x14ac:dyDescent="0.25">
      <c r="A8728" s="26">
        <v>44701.739317129628</v>
      </c>
      <c r="B8728" s="23" t="s">
        <v>0</v>
      </c>
      <c r="C8728" s="23" t="s">
        <v>11215</v>
      </c>
      <c r="D8728" s="23" t="s">
        <v>982</v>
      </c>
      <c r="E8728" s="23" t="s">
        <v>1</v>
      </c>
      <c r="F8728" s="23" t="s">
        <v>22</v>
      </c>
      <c r="G8728" s="23" t="s">
        <v>975</v>
      </c>
      <c r="H8728" s="2" t="s">
        <v>8893</v>
      </c>
      <c r="I8728" s="23" t="s">
        <v>7680</v>
      </c>
      <c r="J8728" s="23" t="s">
        <v>59</v>
      </c>
      <c r="K8728" s="23" t="s">
        <v>9712</v>
      </c>
      <c r="L8728" s="23" t="s">
        <v>9538</v>
      </c>
      <c r="M8728" s="23">
        <f>YEAR(Tabla2[[#This Row],[Fecha de creación]])</f>
        <v>2022</v>
      </c>
      <c r="N8728" s="23">
        <f>MONTH(Tabla2[[#This Row],[Fecha de creación]])</f>
        <v>5</v>
      </c>
    </row>
    <row r="8729" spans="1:14" x14ac:dyDescent="0.25">
      <c r="A8729" s="26">
        <v>44701.756863425922</v>
      </c>
      <c r="B8729" s="23" t="s">
        <v>0</v>
      </c>
      <c r="C8729" s="23" t="s">
        <v>11216</v>
      </c>
      <c r="D8729" s="23" t="s">
        <v>982</v>
      </c>
      <c r="E8729" s="23" t="s">
        <v>1</v>
      </c>
      <c r="F8729" s="23" t="s">
        <v>22</v>
      </c>
      <c r="G8729" s="23" t="s">
        <v>975</v>
      </c>
      <c r="H8729" s="2" t="s">
        <v>8893</v>
      </c>
      <c r="I8729" s="23" t="s">
        <v>9483</v>
      </c>
      <c r="J8729" s="23" t="s">
        <v>59</v>
      </c>
      <c r="K8729" s="23" t="s">
        <v>9712</v>
      </c>
      <c r="L8729" s="23" t="s">
        <v>9538</v>
      </c>
      <c r="M8729" s="23">
        <f>YEAR(Tabla2[[#This Row],[Fecha de creación]])</f>
        <v>2022</v>
      </c>
      <c r="N8729" s="23">
        <f>MONTH(Tabla2[[#This Row],[Fecha de creación]])</f>
        <v>5</v>
      </c>
    </row>
    <row r="8730" spans="1:14" x14ac:dyDescent="0.25">
      <c r="A8730" s="26">
        <v>44701.758043981485</v>
      </c>
      <c r="B8730" s="23" t="s">
        <v>0</v>
      </c>
      <c r="C8730" s="23" t="s">
        <v>11217</v>
      </c>
      <c r="D8730" s="23" t="s">
        <v>982</v>
      </c>
      <c r="E8730" s="23" t="s">
        <v>1</v>
      </c>
      <c r="F8730" s="23" t="s">
        <v>22</v>
      </c>
      <c r="G8730" s="23" t="s">
        <v>975</v>
      </c>
      <c r="H8730" s="2" t="s">
        <v>8893</v>
      </c>
      <c r="I8730" s="23" t="s">
        <v>9483</v>
      </c>
      <c r="J8730" s="23" t="s">
        <v>59</v>
      </c>
      <c r="K8730" s="23" t="s">
        <v>9712</v>
      </c>
      <c r="L8730" s="23" t="s">
        <v>9538</v>
      </c>
      <c r="M8730" s="23">
        <f>YEAR(Tabla2[[#This Row],[Fecha de creación]])</f>
        <v>2022</v>
      </c>
      <c r="N8730" s="23">
        <f>MONTH(Tabla2[[#This Row],[Fecha de creación]])</f>
        <v>5</v>
      </c>
    </row>
    <row r="8731" spans="1:14" x14ac:dyDescent="0.25">
      <c r="A8731" s="26">
        <v>44701.760335648149</v>
      </c>
      <c r="B8731" s="23" t="s">
        <v>0</v>
      </c>
      <c r="C8731" s="23" t="s">
        <v>11218</v>
      </c>
      <c r="D8731" s="23" t="s">
        <v>10808</v>
      </c>
      <c r="E8731" s="23" t="s">
        <v>1</v>
      </c>
      <c r="F8731" s="23" t="s">
        <v>7</v>
      </c>
      <c r="G8731" s="23" t="s">
        <v>1551</v>
      </c>
      <c r="H8731" s="2" t="s">
        <v>7726</v>
      </c>
      <c r="I8731" s="23" t="s">
        <v>9226</v>
      </c>
      <c r="J8731" s="23" t="s">
        <v>59</v>
      </c>
      <c r="K8731" s="23" t="s">
        <v>9712</v>
      </c>
      <c r="L8731" s="23" t="s">
        <v>9539</v>
      </c>
      <c r="M8731" s="23">
        <f>YEAR(Tabla2[[#This Row],[Fecha de creación]])</f>
        <v>2022</v>
      </c>
      <c r="N8731" s="23">
        <f>MONTH(Tabla2[[#This Row],[Fecha de creación]])</f>
        <v>5</v>
      </c>
    </row>
    <row r="8732" spans="1:14" x14ac:dyDescent="0.25">
      <c r="A8732" s="26">
        <v>44701.761550925927</v>
      </c>
      <c r="B8732" s="23" t="s">
        <v>0</v>
      </c>
      <c r="C8732" s="23" t="s">
        <v>11219</v>
      </c>
      <c r="D8732" s="23" t="s">
        <v>9184</v>
      </c>
      <c r="E8732" s="23" t="s">
        <v>1</v>
      </c>
      <c r="F8732" s="23" t="s">
        <v>7</v>
      </c>
      <c r="G8732" s="23" t="s">
        <v>1551</v>
      </c>
      <c r="H8732" s="2" t="s">
        <v>7726</v>
      </c>
      <c r="I8732" s="23" t="s">
        <v>9226</v>
      </c>
      <c r="J8732" s="23" t="s">
        <v>59</v>
      </c>
      <c r="K8732" s="23" t="s">
        <v>9712</v>
      </c>
      <c r="L8732" s="23" t="s">
        <v>9539</v>
      </c>
      <c r="M8732" s="23">
        <f>YEAR(Tabla2[[#This Row],[Fecha de creación]])</f>
        <v>2022</v>
      </c>
      <c r="N8732" s="23">
        <f>MONTH(Tabla2[[#This Row],[Fecha de creación]])</f>
        <v>5</v>
      </c>
    </row>
    <row r="8733" spans="1:14" x14ac:dyDescent="0.25">
      <c r="A8733" s="26">
        <v>44701.762870370374</v>
      </c>
      <c r="B8733" s="23" t="s">
        <v>0</v>
      </c>
      <c r="C8733" s="23" t="s">
        <v>11220</v>
      </c>
      <c r="D8733" s="23" t="s">
        <v>9184</v>
      </c>
      <c r="E8733" s="23" t="s">
        <v>1</v>
      </c>
      <c r="F8733" s="23" t="s">
        <v>7</v>
      </c>
      <c r="G8733" s="23" t="s">
        <v>1551</v>
      </c>
      <c r="H8733" s="2" t="s">
        <v>7726</v>
      </c>
      <c r="I8733" s="23" t="s">
        <v>9226</v>
      </c>
      <c r="J8733" s="23" t="s">
        <v>59</v>
      </c>
      <c r="K8733" s="23" t="s">
        <v>9712</v>
      </c>
      <c r="L8733" s="23" t="s">
        <v>9539</v>
      </c>
      <c r="M8733" s="23">
        <f>YEAR(Tabla2[[#This Row],[Fecha de creación]])</f>
        <v>2022</v>
      </c>
      <c r="N8733" s="23">
        <f>MONTH(Tabla2[[#This Row],[Fecha de creación]])</f>
        <v>5</v>
      </c>
    </row>
    <row r="8734" spans="1:14" x14ac:dyDescent="0.25">
      <c r="A8734" s="26">
        <v>44701.764699074076</v>
      </c>
      <c r="B8734" s="23" t="s">
        <v>0</v>
      </c>
      <c r="C8734" s="23" t="s">
        <v>11221</v>
      </c>
      <c r="D8734" s="23" t="s">
        <v>586</v>
      </c>
      <c r="E8734" s="23" t="s">
        <v>1</v>
      </c>
      <c r="F8734" s="23" t="s">
        <v>7</v>
      </c>
      <c r="G8734" s="23" t="s">
        <v>975</v>
      </c>
      <c r="H8734" s="2" t="s">
        <v>7748</v>
      </c>
      <c r="I8734" s="23" t="s">
        <v>9483</v>
      </c>
      <c r="J8734" s="23" t="s">
        <v>59</v>
      </c>
      <c r="K8734" s="23" t="s">
        <v>9712</v>
      </c>
      <c r="L8734" s="23" t="s">
        <v>9538</v>
      </c>
      <c r="M8734" s="23">
        <f>YEAR(Tabla2[[#This Row],[Fecha de creación]])</f>
        <v>2022</v>
      </c>
      <c r="N8734" s="23">
        <f>MONTH(Tabla2[[#This Row],[Fecha de creación]])</f>
        <v>5</v>
      </c>
    </row>
    <row r="8735" spans="1:14" x14ac:dyDescent="0.25">
      <c r="A8735" s="26">
        <v>44701.767800925925</v>
      </c>
      <c r="B8735" s="23" t="s">
        <v>0</v>
      </c>
      <c r="C8735" s="23" t="s">
        <v>11222</v>
      </c>
      <c r="D8735" s="23" t="s">
        <v>982</v>
      </c>
      <c r="E8735" s="23" t="s">
        <v>1</v>
      </c>
      <c r="F8735" s="23" t="s">
        <v>22</v>
      </c>
      <c r="G8735" s="23" t="s">
        <v>975</v>
      </c>
      <c r="H8735" s="2" t="s">
        <v>8893</v>
      </c>
      <c r="I8735" s="23" t="s">
        <v>9483</v>
      </c>
      <c r="J8735" s="23" t="s">
        <v>59</v>
      </c>
      <c r="K8735" s="23" t="s">
        <v>9712</v>
      </c>
      <c r="L8735" s="23" t="s">
        <v>9538</v>
      </c>
      <c r="M8735" s="23">
        <f>YEAR(Tabla2[[#This Row],[Fecha de creación]])</f>
        <v>2022</v>
      </c>
      <c r="N8735" s="23">
        <f>MONTH(Tabla2[[#This Row],[Fecha de creación]])</f>
        <v>5</v>
      </c>
    </row>
    <row r="8736" spans="1:14" x14ac:dyDescent="0.25">
      <c r="A8736" s="26">
        <v>44701.768807870372</v>
      </c>
      <c r="B8736" s="23" t="s">
        <v>0</v>
      </c>
      <c r="C8736" s="23" t="s">
        <v>11223</v>
      </c>
      <c r="D8736" s="23" t="s">
        <v>982</v>
      </c>
      <c r="E8736" s="23" t="s">
        <v>1</v>
      </c>
      <c r="F8736" s="23" t="s">
        <v>22</v>
      </c>
      <c r="G8736" s="23" t="s">
        <v>975</v>
      </c>
      <c r="H8736" s="2" t="s">
        <v>8893</v>
      </c>
      <c r="I8736" s="23" t="s">
        <v>9483</v>
      </c>
      <c r="J8736" s="23" t="s">
        <v>59</v>
      </c>
      <c r="K8736" s="23" t="s">
        <v>9712</v>
      </c>
      <c r="L8736" s="23" t="s">
        <v>9538</v>
      </c>
      <c r="M8736" s="23">
        <f>YEAR(Tabla2[[#This Row],[Fecha de creación]])</f>
        <v>2022</v>
      </c>
      <c r="N8736" s="23">
        <f>MONTH(Tabla2[[#This Row],[Fecha de creación]])</f>
        <v>5</v>
      </c>
    </row>
    <row r="8737" spans="1:14" x14ac:dyDescent="0.25">
      <c r="A8737" s="26">
        <v>44701.77516203704</v>
      </c>
      <c r="B8737" s="23" t="s">
        <v>0</v>
      </c>
      <c r="C8737" s="23" t="s">
        <v>11224</v>
      </c>
      <c r="D8737" s="23" t="s">
        <v>982</v>
      </c>
      <c r="E8737" s="23" t="s">
        <v>1</v>
      </c>
      <c r="F8737" s="23" t="s">
        <v>22</v>
      </c>
      <c r="G8737" s="23" t="s">
        <v>975</v>
      </c>
      <c r="H8737" s="2" t="s">
        <v>8893</v>
      </c>
      <c r="I8737" s="23" t="s">
        <v>7680</v>
      </c>
      <c r="J8737" s="23" t="s">
        <v>59</v>
      </c>
      <c r="K8737" s="23" t="s">
        <v>9712</v>
      </c>
      <c r="L8737" s="23" t="s">
        <v>9538</v>
      </c>
      <c r="M8737" s="23">
        <f>YEAR(Tabla2[[#This Row],[Fecha de creación]])</f>
        <v>2022</v>
      </c>
      <c r="N8737" s="23">
        <f>MONTH(Tabla2[[#This Row],[Fecha de creación]])</f>
        <v>5</v>
      </c>
    </row>
    <row r="8738" spans="1:14" x14ac:dyDescent="0.25">
      <c r="A8738" s="26">
        <v>44701.777951388889</v>
      </c>
      <c r="B8738" s="23" t="s">
        <v>0</v>
      </c>
      <c r="C8738" s="23" t="s">
        <v>11225</v>
      </c>
      <c r="D8738" s="23" t="s">
        <v>982</v>
      </c>
      <c r="E8738" s="23" t="s">
        <v>1</v>
      </c>
      <c r="F8738" s="23" t="s">
        <v>22</v>
      </c>
      <c r="G8738" s="23" t="s">
        <v>975</v>
      </c>
      <c r="H8738" s="2" t="s">
        <v>8893</v>
      </c>
      <c r="I8738" s="23" t="s">
        <v>7680</v>
      </c>
      <c r="J8738" s="23" t="s">
        <v>59</v>
      </c>
      <c r="K8738" s="23" t="s">
        <v>9712</v>
      </c>
      <c r="L8738" s="23" t="s">
        <v>9538</v>
      </c>
      <c r="M8738" s="23">
        <f>YEAR(Tabla2[[#This Row],[Fecha de creación]])</f>
        <v>2022</v>
      </c>
      <c r="N8738" s="23">
        <f>MONTH(Tabla2[[#This Row],[Fecha de creación]])</f>
        <v>5</v>
      </c>
    </row>
    <row r="8739" spans="1:14" x14ac:dyDescent="0.25">
      <c r="A8739" s="26">
        <v>44702.522511574076</v>
      </c>
      <c r="B8739" s="23" t="s">
        <v>0</v>
      </c>
      <c r="C8739" s="23" t="s">
        <v>11226</v>
      </c>
      <c r="D8739" s="23" t="s">
        <v>110</v>
      </c>
      <c r="E8739" s="23" t="s">
        <v>1</v>
      </c>
      <c r="F8739" s="23" t="s">
        <v>7</v>
      </c>
      <c r="G8739" s="23" t="s">
        <v>975</v>
      </c>
      <c r="H8739" s="2" t="s">
        <v>7731</v>
      </c>
      <c r="I8739" s="23" t="s">
        <v>5999</v>
      </c>
      <c r="J8739" s="23"/>
      <c r="K8739" s="23" t="s">
        <v>9712</v>
      </c>
      <c r="L8739" s="23" t="s">
        <v>9538</v>
      </c>
      <c r="M8739" s="23">
        <f>YEAR(Tabla2[[#This Row],[Fecha de creación]])</f>
        <v>2022</v>
      </c>
      <c r="N8739" s="23">
        <f>MONTH(Tabla2[[#This Row],[Fecha de creación]])</f>
        <v>5</v>
      </c>
    </row>
    <row r="8740" spans="1:14" x14ac:dyDescent="0.25">
      <c r="A8740" s="26">
        <v>44702.524583333332</v>
      </c>
      <c r="B8740" s="23" t="s">
        <v>0</v>
      </c>
      <c r="C8740" s="23" t="s">
        <v>11227</v>
      </c>
      <c r="D8740" s="23" t="s">
        <v>112</v>
      </c>
      <c r="E8740" s="23" t="s">
        <v>1</v>
      </c>
      <c r="F8740" s="23" t="s">
        <v>7</v>
      </c>
      <c r="G8740" s="23" t="s">
        <v>975</v>
      </c>
      <c r="H8740" s="2" t="s">
        <v>7730</v>
      </c>
      <c r="I8740" s="23" t="s">
        <v>5999</v>
      </c>
      <c r="J8740" s="23"/>
      <c r="K8740" s="23" t="s">
        <v>9712</v>
      </c>
      <c r="L8740" s="23" t="s">
        <v>9538</v>
      </c>
      <c r="M8740" s="23">
        <f>YEAR(Tabla2[[#This Row],[Fecha de creación]])</f>
        <v>2022</v>
      </c>
      <c r="N8740" s="23">
        <f>MONTH(Tabla2[[#This Row],[Fecha de creación]])</f>
        <v>5</v>
      </c>
    </row>
    <row r="8741" spans="1:14" x14ac:dyDescent="0.25">
      <c r="A8741" s="26">
        <v>44702.60733796296</v>
      </c>
      <c r="B8741" s="23" t="s">
        <v>100</v>
      </c>
      <c r="C8741" s="23" t="s">
        <v>11228</v>
      </c>
      <c r="D8741" s="23" t="s">
        <v>6297</v>
      </c>
      <c r="E8741" s="23" t="s">
        <v>1</v>
      </c>
      <c r="F8741" s="23" t="s">
        <v>7</v>
      </c>
      <c r="G8741" s="23" t="s">
        <v>3</v>
      </c>
      <c r="H8741" s="2" t="s">
        <v>7743</v>
      </c>
      <c r="I8741" s="23" t="s">
        <v>6004</v>
      </c>
      <c r="J8741" s="23" t="s">
        <v>59</v>
      </c>
      <c r="K8741" s="23" t="s">
        <v>9712</v>
      </c>
      <c r="L8741" s="23" t="s">
        <v>9539</v>
      </c>
      <c r="M8741" s="23">
        <f>YEAR(Tabla2[[#This Row],[Fecha de creación]])</f>
        <v>2022</v>
      </c>
      <c r="N8741" s="23">
        <f>MONTH(Tabla2[[#This Row],[Fecha de creación]])</f>
        <v>5</v>
      </c>
    </row>
    <row r="8742" spans="1:14" x14ac:dyDescent="0.25">
      <c r="A8742" s="26">
        <v>44702.609212962961</v>
      </c>
      <c r="B8742" s="23" t="s">
        <v>100</v>
      </c>
      <c r="C8742" s="23" t="s">
        <v>11229</v>
      </c>
      <c r="D8742" s="23" t="s">
        <v>6297</v>
      </c>
      <c r="E8742" s="23" t="s">
        <v>1</v>
      </c>
      <c r="F8742" s="23" t="s">
        <v>7</v>
      </c>
      <c r="G8742" s="23" t="s">
        <v>975</v>
      </c>
      <c r="H8742" s="2" t="s">
        <v>7743</v>
      </c>
      <c r="I8742" s="23" t="s">
        <v>6004</v>
      </c>
      <c r="J8742" s="23"/>
      <c r="K8742" s="23" t="s">
        <v>9712</v>
      </c>
      <c r="L8742" s="23" t="s">
        <v>9538</v>
      </c>
      <c r="M8742" s="23">
        <f>YEAR(Tabla2[[#This Row],[Fecha de creación]])</f>
        <v>2022</v>
      </c>
      <c r="N8742" s="23">
        <f>MONTH(Tabla2[[#This Row],[Fecha de creación]])</f>
        <v>5</v>
      </c>
    </row>
    <row r="8743" spans="1:14" x14ac:dyDescent="0.25">
      <c r="A8743" s="26">
        <v>44702.641018518516</v>
      </c>
      <c r="B8743" s="23" t="s">
        <v>0</v>
      </c>
      <c r="C8743" s="23" t="s">
        <v>11230</v>
      </c>
      <c r="D8743" s="23" t="s">
        <v>10374</v>
      </c>
      <c r="E8743" s="23" t="s">
        <v>1</v>
      </c>
      <c r="F8743" s="23" t="s">
        <v>7</v>
      </c>
      <c r="G8743" s="23" t="s">
        <v>975</v>
      </c>
      <c r="H8743" s="2" t="s">
        <v>7722</v>
      </c>
      <c r="I8743" s="23" t="s">
        <v>7680</v>
      </c>
      <c r="J8743" s="23" t="s">
        <v>59</v>
      </c>
      <c r="K8743" s="23" t="s">
        <v>9712</v>
      </c>
      <c r="L8743" s="23" t="s">
        <v>9538</v>
      </c>
      <c r="M8743" s="23">
        <f>YEAR(Tabla2[[#This Row],[Fecha de creación]])</f>
        <v>2022</v>
      </c>
      <c r="N8743" s="23">
        <f>MONTH(Tabla2[[#This Row],[Fecha de creación]])</f>
        <v>5</v>
      </c>
    </row>
    <row r="8744" spans="1:14" x14ac:dyDescent="0.25">
      <c r="A8744" s="26">
        <v>44702.645069444443</v>
      </c>
      <c r="B8744" s="23" t="s">
        <v>0</v>
      </c>
      <c r="C8744" s="23" t="s">
        <v>11231</v>
      </c>
      <c r="D8744" s="23" t="s">
        <v>982</v>
      </c>
      <c r="E8744" s="23" t="s">
        <v>1</v>
      </c>
      <c r="F8744" s="23" t="s">
        <v>22</v>
      </c>
      <c r="G8744" s="23" t="s">
        <v>975</v>
      </c>
      <c r="H8744" s="2" t="s">
        <v>8893</v>
      </c>
      <c r="I8744" s="23" t="s">
        <v>7680</v>
      </c>
      <c r="J8744" s="23" t="s">
        <v>59</v>
      </c>
      <c r="K8744" s="23" t="s">
        <v>9712</v>
      </c>
      <c r="L8744" s="23" t="s">
        <v>9538</v>
      </c>
      <c r="M8744" s="23">
        <f>YEAR(Tabla2[[#This Row],[Fecha de creación]])</f>
        <v>2022</v>
      </c>
      <c r="N8744" s="23">
        <f>MONTH(Tabla2[[#This Row],[Fecha de creación]])</f>
        <v>5</v>
      </c>
    </row>
    <row r="8745" spans="1:14" x14ac:dyDescent="0.25">
      <c r="A8745" s="26">
        <v>44702.647546296299</v>
      </c>
      <c r="B8745" s="23" t="s">
        <v>56</v>
      </c>
      <c r="C8745" s="23" t="s">
        <v>11232</v>
      </c>
      <c r="D8745" s="23" t="s">
        <v>4281</v>
      </c>
      <c r="E8745" s="23" t="s">
        <v>1</v>
      </c>
      <c r="F8745" s="23" t="s">
        <v>7</v>
      </c>
      <c r="G8745" s="23" t="s">
        <v>975</v>
      </c>
      <c r="H8745" s="2" t="s">
        <v>7722</v>
      </c>
      <c r="I8745" s="23" t="s">
        <v>7342</v>
      </c>
      <c r="J8745" s="23" t="s">
        <v>59</v>
      </c>
      <c r="K8745" s="23" t="s">
        <v>9712</v>
      </c>
      <c r="L8745" s="23" t="s">
        <v>9538</v>
      </c>
      <c r="M8745" s="23">
        <f>YEAR(Tabla2[[#This Row],[Fecha de creación]])</f>
        <v>2022</v>
      </c>
      <c r="N8745" s="23">
        <f>MONTH(Tabla2[[#This Row],[Fecha de creación]])</f>
        <v>5</v>
      </c>
    </row>
    <row r="8746" spans="1:14" x14ac:dyDescent="0.25">
      <c r="A8746" s="26">
        <v>44702.648078703707</v>
      </c>
      <c r="B8746" s="23" t="s">
        <v>0</v>
      </c>
      <c r="C8746" s="23" t="s">
        <v>11233</v>
      </c>
      <c r="D8746" s="23" t="s">
        <v>10281</v>
      </c>
      <c r="E8746" s="23" t="s">
        <v>1</v>
      </c>
      <c r="F8746" s="23" t="s">
        <v>7</v>
      </c>
      <c r="G8746" s="23" t="s">
        <v>1551</v>
      </c>
      <c r="H8746" s="2" t="s">
        <v>7726</v>
      </c>
      <c r="I8746" s="23" t="s">
        <v>9226</v>
      </c>
      <c r="J8746" s="23" t="s">
        <v>59</v>
      </c>
      <c r="K8746" s="23" t="s">
        <v>9712</v>
      </c>
      <c r="L8746" s="23" t="s">
        <v>9539</v>
      </c>
      <c r="M8746" s="23">
        <f>YEAR(Tabla2[[#This Row],[Fecha de creación]])</f>
        <v>2022</v>
      </c>
      <c r="N8746" s="23">
        <f>MONTH(Tabla2[[#This Row],[Fecha de creación]])</f>
        <v>5</v>
      </c>
    </row>
    <row r="8747" spans="1:14" x14ac:dyDescent="0.25">
      <c r="A8747" s="26">
        <v>44702.651122685187</v>
      </c>
      <c r="B8747" s="23" t="s">
        <v>189</v>
      </c>
      <c r="C8747" s="23" t="s">
        <v>11234</v>
      </c>
      <c r="D8747" s="23" t="s">
        <v>4281</v>
      </c>
      <c r="E8747" s="23" t="s">
        <v>1</v>
      </c>
      <c r="F8747" s="23" t="s">
        <v>7</v>
      </c>
      <c r="G8747" s="23" t="s">
        <v>975</v>
      </c>
      <c r="H8747" s="2" t="s">
        <v>7722</v>
      </c>
      <c r="I8747" s="23" t="s">
        <v>7338</v>
      </c>
      <c r="J8747" s="23" t="s">
        <v>59</v>
      </c>
      <c r="K8747" s="23" t="s">
        <v>9712</v>
      </c>
      <c r="L8747" s="23" t="s">
        <v>9538</v>
      </c>
      <c r="M8747" s="23">
        <f>YEAR(Tabla2[[#This Row],[Fecha de creación]])</f>
        <v>2022</v>
      </c>
      <c r="N8747" s="23">
        <f>MONTH(Tabla2[[#This Row],[Fecha de creación]])</f>
        <v>5</v>
      </c>
    </row>
    <row r="8748" spans="1:14" x14ac:dyDescent="0.25">
      <c r="A8748" s="26">
        <v>44702.654143518521</v>
      </c>
      <c r="B8748" s="23" t="s">
        <v>0</v>
      </c>
      <c r="C8748" s="23" t="s">
        <v>11235</v>
      </c>
      <c r="D8748" s="23" t="s">
        <v>982</v>
      </c>
      <c r="E8748" s="23" t="s">
        <v>1</v>
      </c>
      <c r="F8748" s="23" t="s">
        <v>22</v>
      </c>
      <c r="G8748" s="23" t="s">
        <v>975</v>
      </c>
      <c r="H8748" s="2" t="s">
        <v>8893</v>
      </c>
      <c r="I8748" s="23" t="s">
        <v>7680</v>
      </c>
      <c r="J8748" s="23" t="s">
        <v>59</v>
      </c>
      <c r="K8748" s="23" t="s">
        <v>9712</v>
      </c>
      <c r="L8748" s="23" t="s">
        <v>9538</v>
      </c>
      <c r="M8748" s="23">
        <f>YEAR(Tabla2[[#This Row],[Fecha de creación]])</f>
        <v>2022</v>
      </c>
      <c r="N8748" s="23">
        <f>MONTH(Tabla2[[#This Row],[Fecha de creación]])</f>
        <v>5</v>
      </c>
    </row>
    <row r="8749" spans="1:14" x14ac:dyDescent="0.25">
      <c r="A8749" s="26">
        <v>44702.685613425929</v>
      </c>
      <c r="B8749" s="23" t="s">
        <v>0</v>
      </c>
      <c r="C8749" s="23" t="s">
        <v>11236</v>
      </c>
      <c r="D8749" s="23" t="s">
        <v>382</v>
      </c>
      <c r="E8749" s="23" t="s">
        <v>1</v>
      </c>
      <c r="F8749" s="23" t="s">
        <v>7</v>
      </c>
      <c r="G8749" s="23" t="s">
        <v>975</v>
      </c>
      <c r="H8749" s="2" t="s">
        <v>7723</v>
      </c>
      <c r="I8749" s="23" t="s">
        <v>5999</v>
      </c>
      <c r="J8749" s="23"/>
      <c r="K8749" s="23" t="s">
        <v>9712</v>
      </c>
      <c r="L8749" s="23" t="s">
        <v>9538</v>
      </c>
      <c r="M8749" s="23">
        <f>YEAR(Tabla2[[#This Row],[Fecha de creación]])</f>
        <v>2022</v>
      </c>
      <c r="N8749" s="23">
        <f>MONTH(Tabla2[[#This Row],[Fecha de creación]])</f>
        <v>5</v>
      </c>
    </row>
    <row r="8750" spans="1:14" x14ac:dyDescent="0.25">
      <c r="A8750" s="26">
        <v>44702.699861111112</v>
      </c>
      <c r="B8750" s="23" t="s">
        <v>0</v>
      </c>
      <c r="C8750" s="23" t="s">
        <v>11237</v>
      </c>
      <c r="D8750" s="23" t="s">
        <v>4002</v>
      </c>
      <c r="E8750" s="23" t="s">
        <v>1</v>
      </c>
      <c r="F8750" s="23" t="s">
        <v>2</v>
      </c>
      <c r="G8750" s="23" t="s">
        <v>1551</v>
      </c>
      <c r="H8750" s="2" t="s">
        <v>7732</v>
      </c>
      <c r="I8750" s="23" t="s">
        <v>9226</v>
      </c>
      <c r="J8750" s="23" t="s">
        <v>59</v>
      </c>
      <c r="K8750" s="23" t="s">
        <v>9712</v>
      </c>
      <c r="L8750" s="23" t="s">
        <v>9538</v>
      </c>
      <c r="M8750" s="23">
        <f>YEAR(Tabla2[[#This Row],[Fecha de creación]])</f>
        <v>2022</v>
      </c>
      <c r="N8750" s="23">
        <f>MONTH(Tabla2[[#This Row],[Fecha de creación]])</f>
        <v>5</v>
      </c>
    </row>
    <row r="8751" spans="1:14" x14ac:dyDescent="0.25">
      <c r="A8751" s="26">
        <v>44702.71193287037</v>
      </c>
      <c r="B8751" s="23" t="s">
        <v>0</v>
      </c>
      <c r="C8751" s="23" t="s">
        <v>11238</v>
      </c>
      <c r="D8751" s="23" t="s">
        <v>49</v>
      </c>
      <c r="E8751" s="23" t="s">
        <v>1</v>
      </c>
      <c r="F8751" s="23" t="s">
        <v>7</v>
      </c>
      <c r="G8751" s="23" t="s">
        <v>975</v>
      </c>
      <c r="H8751" s="2" t="s">
        <v>7745</v>
      </c>
      <c r="I8751" s="23" t="s">
        <v>5999</v>
      </c>
      <c r="J8751" s="23"/>
      <c r="K8751" s="23" t="s">
        <v>9712</v>
      </c>
      <c r="L8751" s="23" t="s">
        <v>9538</v>
      </c>
      <c r="M8751" s="23">
        <f>YEAR(Tabla2[[#This Row],[Fecha de creación]])</f>
        <v>2022</v>
      </c>
      <c r="N8751" s="23">
        <f>MONTH(Tabla2[[#This Row],[Fecha de creación]])</f>
        <v>5</v>
      </c>
    </row>
    <row r="8752" spans="1:14" x14ac:dyDescent="0.25">
      <c r="A8752" s="26">
        <v>44702.713043981479</v>
      </c>
      <c r="B8752" s="23" t="s">
        <v>0</v>
      </c>
      <c r="C8752" s="23" t="s">
        <v>11239</v>
      </c>
      <c r="D8752" s="23" t="s">
        <v>982</v>
      </c>
      <c r="E8752" s="23" t="s">
        <v>1</v>
      </c>
      <c r="F8752" s="23" t="s">
        <v>22</v>
      </c>
      <c r="G8752" s="23" t="s">
        <v>975</v>
      </c>
      <c r="H8752" s="2" t="s">
        <v>8893</v>
      </c>
      <c r="I8752" s="23" t="s">
        <v>7680</v>
      </c>
      <c r="J8752" s="23" t="s">
        <v>59</v>
      </c>
      <c r="K8752" s="23" t="s">
        <v>9712</v>
      </c>
      <c r="L8752" s="23" t="s">
        <v>9538</v>
      </c>
      <c r="M8752" s="23">
        <f>YEAR(Tabla2[[#This Row],[Fecha de creación]])</f>
        <v>2022</v>
      </c>
      <c r="N8752" s="23">
        <f>MONTH(Tabla2[[#This Row],[Fecha de creación]])</f>
        <v>5</v>
      </c>
    </row>
    <row r="8753" spans="1:14" x14ac:dyDescent="0.25">
      <c r="A8753" s="26">
        <v>44702.713530092595</v>
      </c>
      <c r="B8753" s="23" t="s">
        <v>0</v>
      </c>
      <c r="C8753" s="23" t="s">
        <v>11240</v>
      </c>
      <c r="D8753" s="23" t="s">
        <v>30</v>
      </c>
      <c r="E8753" s="23" t="s">
        <v>1</v>
      </c>
      <c r="F8753" s="23" t="s">
        <v>7</v>
      </c>
      <c r="G8753" s="23" t="s">
        <v>975</v>
      </c>
      <c r="H8753" s="2" t="s">
        <v>8535</v>
      </c>
      <c r="I8753" s="23" t="s">
        <v>5999</v>
      </c>
      <c r="J8753" s="23"/>
      <c r="K8753" s="23" t="s">
        <v>9712</v>
      </c>
      <c r="L8753" s="23" t="s">
        <v>9538</v>
      </c>
      <c r="M8753" s="23">
        <f>YEAR(Tabla2[[#This Row],[Fecha de creación]])</f>
        <v>2022</v>
      </c>
      <c r="N8753" s="23">
        <f>MONTH(Tabla2[[#This Row],[Fecha de creación]])</f>
        <v>5</v>
      </c>
    </row>
    <row r="8754" spans="1:14" x14ac:dyDescent="0.25">
      <c r="A8754" s="26">
        <v>44703.414652777778</v>
      </c>
      <c r="B8754" s="23" t="s">
        <v>19</v>
      </c>
      <c r="C8754" s="23" t="s">
        <v>11241</v>
      </c>
      <c r="D8754" s="23" t="s">
        <v>11242</v>
      </c>
      <c r="E8754" s="23" t="s">
        <v>1</v>
      </c>
      <c r="F8754" s="23" t="s">
        <v>7</v>
      </c>
      <c r="G8754" s="23" t="s">
        <v>3</v>
      </c>
      <c r="H8754" s="2" t="s">
        <v>7745</v>
      </c>
      <c r="I8754" s="23" t="s">
        <v>10079</v>
      </c>
      <c r="J8754" s="23"/>
      <c r="K8754" s="23" t="s">
        <v>9712</v>
      </c>
      <c r="L8754" s="23" t="s">
        <v>9539</v>
      </c>
      <c r="M8754" s="23">
        <f>YEAR(Tabla2[[#This Row],[Fecha de creación]])</f>
        <v>2022</v>
      </c>
      <c r="N8754" s="23">
        <f>MONTH(Tabla2[[#This Row],[Fecha de creación]])</f>
        <v>5</v>
      </c>
    </row>
    <row r="8755" spans="1:14" x14ac:dyDescent="0.25">
      <c r="A8755" s="26">
        <v>44703.418252314812</v>
      </c>
      <c r="B8755" s="23" t="s">
        <v>0</v>
      </c>
      <c r="C8755" s="23" t="s">
        <v>11243</v>
      </c>
      <c r="D8755" s="23" t="s">
        <v>719</v>
      </c>
      <c r="E8755" s="23" t="s">
        <v>1</v>
      </c>
      <c r="F8755" s="23" t="s">
        <v>7</v>
      </c>
      <c r="G8755" s="23" t="s">
        <v>975</v>
      </c>
      <c r="H8755" s="2" t="s">
        <v>7777</v>
      </c>
      <c r="I8755" s="23" t="s">
        <v>5999</v>
      </c>
      <c r="J8755" s="23"/>
      <c r="K8755" s="23" t="s">
        <v>9712</v>
      </c>
      <c r="L8755" s="23" t="s">
        <v>9538</v>
      </c>
      <c r="M8755" s="23">
        <f>YEAR(Tabla2[[#This Row],[Fecha de creación]])</f>
        <v>2022</v>
      </c>
      <c r="N8755" s="23">
        <f>MONTH(Tabla2[[#This Row],[Fecha de creación]])</f>
        <v>5</v>
      </c>
    </row>
    <row r="8756" spans="1:14" x14ac:dyDescent="0.25">
      <c r="A8756" s="26">
        <v>44703.429780092592</v>
      </c>
      <c r="B8756" s="23" t="s">
        <v>0</v>
      </c>
      <c r="C8756" s="23" t="s">
        <v>11244</v>
      </c>
      <c r="D8756" s="23" t="s">
        <v>49</v>
      </c>
      <c r="E8756" s="23" t="s">
        <v>1</v>
      </c>
      <c r="F8756" s="23" t="s">
        <v>7</v>
      </c>
      <c r="G8756" s="23" t="s">
        <v>975</v>
      </c>
      <c r="H8756" s="2" t="s">
        <v>7745</v>
      </c>
      <c r="I8756" s="23" t="s">
        <v>5999</v>
      </c>
      <c r="J8756" s="23" t="s">
        <v>59</v>
      </c>
      <c r="K8756" s="23" t="s">
        <v>9712</v>
      </c>
      <c r="L8756" s="23" t="s">
        <v>9538</v>
      </c>
      <c r="M8756" s="23">
        <f>YEAR(Tabla2[[#This Row],[Fecha de creación]])</f>
        <v>2022</v>
      </c>
      <c r="N8756" s="23">
        <f>MONTH(Tabla2[[#This Row],[Fecha de creación]])</f>
        <v>5</v>
      </c>
    </row>
    <row r="8757" spans="1:14" x14ac:dyDescent="0.25">
      <c r="A8757" s="26">
        <v>44703.442893518521</v>
      </c>
      <c r="B8757" s="23" t="s">
        <v>19</v>
      </c>
      <c r="C8757" s="23" t="s">
        <v>11245</v>
      </c>
      <c r="D8757" s="23" t="s">
        <v>11246</v>
      </c>
      <c r="E8757" s="23" t="s">
        <v>1</v>
      </c>
      <c r="F8757" s="23" t="s">
        <v>7</v>
      </c>
      <c r="G8757" s="23" t="s">
        <v>975</v>
      </c>
      <c r="H8757" s="2" t="s">
        <v>7744</v>
      </c>
      <c r="I8757" s="23" t="s">
        <v>10079</v>
      </c>
      <c r="J8757" s="23"/>
      <c r="K8757" s="23" t="s">
        <v>9712</v>
      </c>
      <c r="L8757" s="23" t="s">
        <v>9538</v>
      </c>
      <c r="M8757" s="23">
        <f>YEAR(Tabla2[[#This Row],[Fecha de creación]])</f>
        <v>2022</v>
      </c>
      <c r="N8757" s="23">
        <f>MONTH(Tabla2[[#This Row],[Fecha de creación]])</f>
        <v>5</v>
      </c>
    </row>
    <row r="8758" spans="1:14" x14ac:dyDescent="0.25">
      <c r="A8758" s="26">
        <v>44703.593564814815</v>
      </c>
      <c r="B8758" s="23" t="s">
        <v>0</v>
      </c>
      <c r="C8758" s="23" t="s">
        <v>11247</v>
      </c>
      <c r="D8758" s="23" t="s">
        <v>6</v>
      </c>
      <c r="E8758" s="23" t="s">
        <v>1</v>
      </c>
      <c r="F8758" s="23" t="s">
        <v>7</v>
      </c>
      <c r="G8758" s="23" t="s">
        <v>975</v>
      </c>
      <c r="H8758" s="2" t="s">
        <v>7722</v>
      </c>
      <c r="I8758" s="23" t="s">
        <v>5999</v>
      </c>
      <c r="J8758" s="23"/>
      <c r="K8758" s="23" t="s">
        <v>9712</v>
      </c>
      <c r="L8758" s="23" t="s">
        <v>9538</v>
      </c>
      <c r="M8758" s="23">
        <f>YEAR(Tabla2[[#This Row],[Fecha de creación]])</f>
        <v>2022</v>
      </c>
      <c r="N8758" s="23">
        <f>MONTH(Tabla2[[#This Row],[Fecha de creación]])</f>
        <v>5</v>
      </c>
    </row>
    <row r="8759" spans="1:14" x14ac:dyDescent="0.25">
      <c r="A8759" s="26">
        <v>44703.628564814811</v>
      </c>
      <c r="B8759" s="23" t="s">
        <v>0</v>
      </c>
      <c r="C8759" s="23" t="s">
        <v>11248</v>
      </c>
      <c r="D8759" s="23" t="s">
        <v>172</v>
      </c>
      <c r="E8759" s="23" t="s">
        <v>1</v>
      </c>
      <c r="F8759" s="23" t="s">
        <v>7</v>
      </c>
      <c r="G8759" s="23" t="s">
        <v>1551</v>
      </c>
      <c r="H8759" s="2" t="s">
        <v>7721</v>
      </c>
      <c r="I8759" s="23" t="s">
        <v>9226</v>
      </c>
      <c r="J8759" s="23"/>
      <c r="K8759" s="23" t="s">
        <v>9712</v>
      </c>
      <c r="L8759" s="23" t="s">
        <v>9539</v>
      </c>
      <c r="M8759" s="23">
        <f>YEAR(Tabla2[[#This Row],[Fecha de creación]])</f>
        <v>2022</v>
      </c>
      <c r="N8759" s="23">
        <f>MONTH(Tabla2[[#This Row],[Fecha de creación]])</f>
        <v>5</v>
      </c>
    </row>
    <row r="8760" spans="1:14" x14ac:dyDescent="0.25">
      <c r="A8760" s="26">
        <v>44703.639988425923</v>
      </c>
      <c r="B8760" s="23" t="s">
        <v>0</v>
      </c>
      <c r="C8760" s="23" t="s">
        <v>11249</v>
      </c>
      <c r="D8760" s="23" t="s">
        <v>1002</v>
      </c>
      <c r="E8760" s="23" t="s">
        <v>1</v>
      </c>
      <c r="F8760" s="23" t="s">
        <v>7</v>
      </c>
      <c r="G8760" s="23" t="s">
        <v>1551</v>
      </c>
      <c r="H8760" s="2" t="s">
        <v>7726</v>
      </c>
      <c r="I8760" s="23" t="s">
        <v>9226</v>
      </c>
      <c r="J8760" s="23"/>
      <c r="K8760" s="23" t="s">
        <v>9712</v>
      </c>
      <c r="L8760" s="23" t="s">
        <v>9539</v>
      </c>
      <c r="M8760" s="23">
        <f>YEAR(Tabla2[[#This Row],[Fecha de creación]])</f>
        <v>2022</v>
      </c>
      <c r="N8760" s="23">
        <f>MONTH(Tabla2[[#This Row],[Fecha de creación]])</f>
        <v>5</v>
      </c>
    </row>
    <row r="8761" spans="1:14" x14ac:dyDescent="0.25">
      <c r="A8761" s="26">
        <v>44703.641712962963</v>
      </c>
      <c r="B8761" s="23" t="s">
        <v>0</v>
      </c>
      <c r="C8761" s="23" t="s">
        <v>11250</v>
      </c>
      <c r="D8761" s="23" t="s">
        <v>1002</v>
      </c>
      <c r="E8761" s="23" t="s">
        <v>1</v>
      </c>
      <c r="F8761" s="23" t="s">
        <v>7</v>
      </c>
      <c r="G8761" s="23" t="s">
        <v>1551</v>
      </c>
      <c r="H8761" s="2" t="s">
        <v>8198</v>
      </c>
      <c r="I8761" s="23" t="s">
        <v>9226</v>
      </c>
      <c r="J8761" s="23"/>
      <c r="K8761" s="23" t="s">
        <v>9712</v>
      </c>
      <c r="L8761" s="23" t="s">
        <v>9539</v>
      </c>
      <c r="M8761" s="23">
        <f>YEAR(Tabla2[[#This Row],[Fecha de creación]])</f>
        <v>2022</v>
      </c>
      <c r="N8761" s="23">
        <f>MONTH(Tabla2[[#This Row],[Fecha de creación]])</f>
        <v>5</v>
      </c>
    </row>
    <row r="8762" spans="1:14" x14ac:dyDescent="0.25">
      <c r="A8762" s="26">
        <v>44703.652175925927</v>
      </c>
      <c r="B8762" s="23" t="s">
        <v>0</v>
      </c>
      <c r="C8762" s="23" t="s">
        <v>11251</v>
      </c>
      <c r="D8762" s="23" t="s">
        <v>713</v>
      </c>
      <c r="E8762" s="23" t="s">
        <v>1</v>
      </c>
      <c r="F8762" s="23" t="s">
        <v>2</v>
      </c>
      <c r="G8762" s="23" t="s">
        <v>1551</v>
      </c>
      <c r="H8762" s="2" t="s">
        <v>7737</v>
      </c>
      <c r="I8762" s="23" t="s">
        <v>9226</v>
      </c>
      <c r="J8762" s="23" t="s">
        <v>59</v>
      </c>
      <c r="K8762" s="23" t="s">
        <v>9712</v>
      </c>
      <c r="L8762" s="23" t="s">
        <v>9539</v>
      </c>
      <c r="M8762" s="23">
        <f>YEAR(Tabla2[[#This Row],[Fecha de creación]])</f>
        <v>2022</v>
      </c>
      <c r="N8762" s="23">
        <f>MONTH(Tabla2[[#This Row],[Fecha de creación]])</f>
        <v>5</v>
      </c>
    </row>
    <row r="8763" spans="1:14" x14ac:dyDescent="0.25">
      <c r="A8763" s="26">
        <v>44703.670034722221</v>
      </c>
      <c r="B8763" s="23" t="s">
        <v>19</v>
      </c>
      <c r="C8763" s="23" t="s">
        <v>11252</v>
      </c>
      <c r="D8763" s="23" t="s">
        <v>11253</v>
      </c>
      <c r="E8763" s="23" t="s">
        <v>1</v>
      </c>
      <c r="F8763" s="23" t="s">
        <v>7</v>
      </c>
      <c r="G8763" s="23" t="s">
        <v>975</v>
      </c>
      <c r="H8763" s="2" t="s">
        <v>8559</v>
      </c>
      <c r="I8763" s="23" t="s">
        <v>10079</v>
      </c>
      <c r="J8763" s="23"/>
      <c r="K8763" s="23" t="s">
        <v>9712</v>
      </c>
      <c r="L8763" s="23" t="s">
        <v>9538</v>
      </c>
      <c r="M8763" s="23">
        <f>YEAR(Tabla2[[#This Row],[Fecha de creación]])</f>
        <v>2022</v>
      </c>
      <c r="N8763" s="23">
        <f>MONTH(Tabla2[[#This Row],[Fecha de creación]])</f>
        <v>5</v>
      </c>
    </row>
    <row r="8764" spans="1:14" x14ac:dyDescent="0.25">
      <c r="A8764" s="26">
        <v>44703.672129629631</v>
      </c>
      <c r="B8764" s="23" t="s">
        <v>0</v>
      </c>
      <c r="C8764" s="23" t="s">
        <v>11254</v>
      </c>
      <c r="D8764" s="23" t="s">
        <v>982</v>
      </c>
      <c r="E8764" s="23" t="s">
        <v>1</v>
      </c>
      <c r="F8764" s="23" t="s">
        <v>22</v>
      </c>
      <c r="G8764" s="23" t="s">
        <v>975</v>
      </c>
      <c r="H8764" s="2" t="s">
        <v>8893</v>
      </c>
      <c r="I8764" s="23" t="s">
        <v>9483</v>
      </c>
      <c r="J8764" s="23" t="s">
        <v>59</v>
      </c>
      <c r="K8764" s="23" t="s">
        <v>9712</v>
      </c>
      <c r="L8764" s="23" t="s">
        <v>9538</v>
      </c>
      <c r="M8764" s="23">
        <f>YEAR(Tabla2[[#This Row],[Fecha de creación]])</f>
        <v>2022</v>
      </c>
      <c r="N8764" s="23">
        <f>MONTH(Tabla2[[#This Row],[Fecha de creación]])</f>
        <v>5</v>
      </c>
    </row>
    <row r="8765" spans="1:14" x14ac:dyDescent="0.25">
      <c r="A8765" s="26">
        <v>44703.673634259256</v>
      </c>
      <c r="B8765" s="23" t="s">
        <v>0</v>
      </c>
      <c r="C8765" s="23" t="s">
        <v>11255</v>
      </c>
      <c r="D8765" s="23" t="s">
        <v>21</v>
      </c>
      <c r="E8765" s="23" t="s">
        <v>1</v>
      </c>
      <c r="F8765" s="23" t="s">
        <v>7</v>
      </c>
      <c r="G8765" s="23" t="s">
        <v>975</v>
      </c>
      <c r="H8765" s="2" t="s">
        <v>7744</v>
      </c>
      <c r="I8765" s="23" t="s">
        <v>9483</v>
      </c>
      <c r="J8765" s="23" t="s">
        <v>59</v>
      </c>
      <c r="K8765" s="23" t="s">
        <v>9712</v>
      </c>
      <c r="L8765" s="23" t="s">
        <v>9538</v>
      </c>
      <c r="M8765" s="23">
        <f>YEAR(Tabla2[[#This Row],[Fecha de creación]])</f>
        <v>2022</v>
      </c>
      <c r="N8765" s="23">
        <f>MONTH(Tabla2[[#This Row],[Fecha de creación]])</f>
        <v>5</v>
      </c>
    </row>
    <row r="8766" spans="1:14" x14ac:dyDescent="0.25">
      <c r="A8766" s="26">
        <v>44703.698587962965</v>
      </c>
      <c r="B8766" s="23" t="s">
        <v>19</v>
      </c>
      <c r="C8766" s="23" t="s">
        <v>11256</v>
      </c>
      <c r="D8766" s="23" t="s">
        <v>11257</v>
      </c>
      <c r="E8766" s="23" t="s">
        <v>1</v>
      </c>
      <c r="F8766" s="23" t="s">
        <v>7</v>
      </c>
      <c r="G8766" s="23" t="s">
        <v>975</v>
      </c>
      <c r="H8766" s="2" t="s">
        <v>8535</v>
      </c>
      <c r="I8766" s="23" t="s">
        <v>10079</v>
      </c>
      <c r="J8766" s="23"/>
      <c r="K8766" s="23" t="s">
        <v>9712</v>
      </c>
      <c r="L8766" s="23" t="s">
        <v>9538</v>
      </c>
      <c r="M8766" s="23">
        <f>YEAR(Tabla2[[#This Row],[Fecha de creación]])</f>
        <v>2022</v>
      </c>
      <c r="N8766" s="23">
        <f>MONTH(Tabla2[[#This Row],[Fecha de creación]])</f>
        <v>5</v>
      </c>
    </row>
    <row r="8767" spans="1:14" x14ac:dyDescent="0.25">
      <c r="A8767" s="26">
        <v>44703.698981481481</v>
      </c>
      <c r="B8767" s="23" t="s">
        <v>0</v>
      </c>
      <c r="C8767" s="23" t="s">
        <v>11258</v>
      </c>
      <c r="D8767" s="23" t="s">
        <v>246</v>
      </c>
      <c r="E8767" s="23" t="s">
        <v>1</v>
      </c>
      <c r="F8767" s="23" t="s">
        <v>7</v>
      </c>
      <c r="G8767" s="23" t="s">
        <v>3</v>
      </c>
      <c r="H8767" s="2" t="s">
        <v>7728</v>
      </c>
      <c r="I8767" s="23" t="s">
        <v>5999</v>
      </c>
      <c r="J8767" s="23" t="s">
        <v>59</v>
      </c>
      <c r="K8767" s="23" t="s">
        <v>9712</v>
      </c>
      <c r="L8767" s="23" t="s">
        <v>9538</v>
      </c>
      <c r="M8767" s="23">
        <f>YEAR(Tabla2[[#This Row],[Fecha de creación]])</f>
        <v>2022</v>
      </c>
      <c r="N8767" s="23">
        <f>MONTH(Tabla2[[#This Row],[Fecha de creación]])</f>
        <v>5</v>
      </c>
    </row>
    <row r="8768" spans="1:14" x14ac:dyDescent="0.25">
      <c r="A8768" s="26">
        <v>44703.714699074073</v>
      </c>
      <c r="B8768" s="23" t="s">
        <v>19</v>
      </c>
      <c r="C8768" s="23" t="s">
        <v>11259</v>
      </c>
      <c r="D8768" s="23" t="s">
        <v>11260</v>
      </c>
      <c r="E8768" s="23" t="s">
        <v>1</v>
      </c>
      <c r="F8768" s="23" t="s">
        <v>7</v>
      </c>
      <c r="G8768" s="23" t="s">
        <v>975</v>
      </c>
      <c r="H8768" s="2" t="s">
        <v>8535</v>
      </c>
      <c r="I8768" s="23" t="s">
        <v>10079</v>
      </c>
      <c r="J8768" s="23"/>
      <c r="K8768" s="23" t="s">
        <v>9712</v>
      </c>
      <c r="L8768" s="23" t="s">
        <v>9538</v>
      </c>
      <c r="M8768" s="23">
        <f>YEAR(Tabla2[[#This Row],[Fecha de creación]])</f>
        <v>2022</v>
      </c>
      <c r="N8768" s="23">
        <f>MONTH(Tabla2[[#This Row],[Fecha de creación]])</f>
        <v>5</v>
      </c>
    </row>
    <row r="8769" spans="1:14" x14ac:dyDescent="0.25">
      <c r="A8769" s="26">
        <v>44704.445138888892</v>
      </c>
      <c r="B8769" s="23" t="s">
        <v>19</v>
      </c>
      <c r="C8769" s="23" t="s">
        <v>11261</v>
      </c>
      <c r="D8769" s="23" t="s">
        <v>11262</v>
      </c>
      <c r="E8769" s="23" t="s">
        <v>1</v>
      </c>
      <c r="F8769" s="23" t="s">
        <v>7</v>
      </c>
      <c r="G8769" s="23" t="s">
        <v>975</v>
      </c>
      <c r="H8769" s="2" t="s">
        <v>7744</v>
      </c>
      <c r="I8769" s="23" t="s">
        <v>10079</v>
      </c>
      <c r="J8769" s="23"/>
      <c r="K8769" s="23" t="s">
        <v>9712</v>
      </c>
      <c r="L8769" s="23" t="s">
        <v>9538</v>
      </c>
      <c r="M8769" s="23">
        <f>YEAR(Tabla2[[#This Row],[Fecha de creación]])</f>
        <v>2022</v>
      </c>
      <c r="N8769" s="23">
        <f>MONTH(Tabla2[[#This Row],[Fecha de creación]])</f>
        <v>5</v>
      </c>
    </row>
    <row r="8770" spans="1:14" x14ac:dyDescent="0.25">
      <c r="A8770" s="26">
        <v>44704.45584490741</v>
      </c>
      <c r="B8770" s="23" t="s">
        <v>0</v>
      </c>
      <c r="C8770" s="23" t="s">
        <v>11263</v>
      </c>
      <c r="D8770" s="23" t="s">
        <v>11264</v>
      </c>
      <c r="E8770" s="23" t="s">
        <v>1</v>
      </c>
      <c r="F8770" s="23" t="s">
        <v>7</v>
      </c>
      <c r="G8770" s="23" t="s">
        <v>3</v>
      </c>
      <c r="H8770" s="2" t="s">
        <v>7743</v>
      </c>
      <c r="I8770" s="23" t="s">
        <v>5999</v>
      </c>
      <c r="J8770" s="23" t="s">
        <v>59</v>
      </c>
      <c r="K8770" s="23" t="s">
        <v>9712</v>
      </c>
      <c r="L8770" s="23" t="s">
        <v>9539</v>
      </c>
      <c r="M8770" s="23">
        <f>YEAR(Tabla2[[#This Row],[Fecha de creación]])</f>
        <v>2022</v>
      </c>
      <c r="N8770" s="23">
        <f>MONTH(Tabla2[[#This Row],[Fecha de creación]])</f>
        <v>5</v>
      </c>
    </row>
    <row r="8771" spans="1:14" x14ac:dyDescent="0.25">
      <c r="A8771" s="26">
        <v>44704.465775462966</v>
      </c>
      <c r="B8771" s="23" t="s">
        <v>189</v>
      </c>
      <c r="C8771" s="23" t="s">
        <v>11265</v>
      </c>
      <c r="D8771" s="23" t="s">
        <v>11266</v>
      </c>
      <c r="E8771" s="23" t="s">
        <v>1</v>
      </c>
      <c r="F8771" s="23" t="s">
        <v>2</v>
      </c>
      <c r="G8771" s="23" t="s">
        <v>1551</v>
      </c>
      <c r="H8771" s="2" t="s">
        <v>7737</v>
      </c>
      <c r="I8771" s="23" t="s">
        <v>7205</v>
      </c>
      <c r="J8771" s="23" t="s">
        <v>59</v>
      </c>
      <c r="K8771" s="23" t="s">
        <v>9712</v>
      </c>
      <c r="L8771" s="23" t="s">
        <v>9538</v>
      </c>
      <c r="M8771" s="23">
        <f>YEAR(Tabla2[[#This Row],[Fecha de creación]])</f>
        <v>2022</v>
      </c>
      <c r="N8771" s="23">
        <f>MONTH(Tabla2[[#This Row],[Fecha de creación]])</f>
        <v>5</v>
      </c>
    </row>
    <row r="8772" spans="1:14" x14ac:dyDescent="0.25">
      <c r="A8772" s="26">
        <v>44704.477256944447</v>
      </c>
      <c r="B8772" s="23" t="s">
        <v>19</v>
      </c>
      <c r="C8772" s="23" t="s">
        <v>11267</v>
      </c>
      <c r="D8772" s="23" t="s">
        <v>11268</v>
      </c>
      <c r="E8772" s="23" t="s">
        <v>1</v>
      </c>
      <c r="F8772" s="23" t="s">
        <v>7</v>
      </c>
      <c r="G8772" s="23" t="s">
        <v>975</v>
      </c>
      <c r="H8772" s="2" t="s">
        <v>8559</v>
      </c>
      <c r="I8772" s="23" t="s">
        <v>10079</v>
      </c>
      <c r="J8772" s="23"/>
      <c r="K8772" s="23" t="s">
        <v>9712</v>
      </c>
      <c r="L8772" s="23" t="s">
        <v>9538</v>
      </c>
      <c r="M8772" s="23">
        <f>YEAR(Tabla2[[#This Row],[Fecha de creación]])</f>
        <v>2022</v>
      </c>
      <c r="N8772" s="23">
        <f>MONTH(Tabla2[[#This Row],[Fecha de creación]])</f>
        <v>5</v>
      </c>
    </row>
    <row r="8773" spans="1:14" x14ac:dyDescent="0.25">
      <c r="A8773" s="26">
        <v>44704.487245370372</v>
      </c>
      <c r="B8773" s="23" t="s">
        <v>19</v>
      </c>
      <c r="C8773" s="23" t="s">
        <v>11269</v>
      </c>
      <c r="D8773" s="23" t="s">
        <v>11270</v>
      </c>
      <c r="E8773" s="23" t="s">
        <v>1</v>
      </c>
      <c r="F8773" s="23" t="s">
        <v>7</v>
      </c>
      <c r="G8773" s="23" t="s">
        <v>975</v>
      </c>
      <c r="H8773" s="2" t="s">
        <v>8535</v>
      </c>
      <c r="I8773" s="23" t="s">
        <v>10079</v>
      </c>
      <c r="J8773" s="23"/>
      <c r="K8773" s="23" t="s">
        <v>9712</v>
      </c>
      <c r="L8773" s="23" t="s">
        <v>9538</v>
      </c>
      <c r="M8773" s="23">
        <f>YEAR(Tabla2[[#This Row],[Fecha de creación]])</f>
        <v>2022</v>
      </c>
      <c r="N8773" s="23">
        <f>MONTH(Tabla2[[#This Row],[Fecha de creación]])</f>
        <v>5</v>
      </c>
    </row>
    <row r="8774" spans="1:14" x14ac:dyDescent="0.25">
      <c r="A8774" s="26">
        <v>44704.513472222221</v>
      </c>
      <c r="B8774" s="23" t="s">
        <v>19</v>
      </c>
      <c r="C8774" s="23" t="s">
        <v>11271</v>
      </c>
      <c r="D8774" s="23" t="s">
        <v>11272</v>
      </c>
      <c r="E8774" s="23" t="s">
        <v>1</v>
      </c>
      <c r="F8774" s="23" t="s">
        <v>7</v>
      </c>
      <c r="G8774" s="23" t="s">
        <v>975</v>
      </c>
      <c r="H8774" s="2" t="s">
        <v>7722</v>
      </c>
      <c r="I8774" s="23" t="s">
        <v>10079</v>
      </c>
      <c r="J8774" s="23"/>
      <c r="K8774" s="23" t="s">
        <v>9712</v>
      </c>
      <c r="L8774" s="23" t="s">
        <v>9538</v>
      </c>
      <c r="M8774" s="23">
        <f>YEAR(Tabla2[[#This Row],[Fecha de creación]])</f>
        <v>2022</v>
      </c>
      <c r="N8774" s="23">
        <f>MONTH(Tabla2[[#This Row],[Fecha de creación]])</f>
        <v>5</v>
      </c>
    </row>
    <row r="8775" spans="1:14" x14ac:dyDescent="0.25">
      <c r="A8775" s="26">
        <v>44704.522858796299</v>
      </c>
      <c r="B8775" s="23" t="s">
        <v>19</v>
      </c>
      <c r="C8775" s="23" t="s">
        <v>11273</v>
      </c>
      <c r="D8775" s="23" t="s">
        <v>11274</v>
      </c>
      <c r="E8775" s="23" t="s">
        <v>1</v>
      </c>
      <c r="F8775" s="23" t="s">
        <v>7</v>
      </c>
      <c r="G8775" s="23" t="s">
        <v>975</v>
      </c>
      <c r="H8775" s="2" t="s">
        <v>7722</v>
      </c>
      <c r="I8775" s="23" t="s">
        <v>10079</v>
      </c>
      <c r="J8775" s="23"/>
      <c r="K8775" s="23" t="s">
        <v>9712</v>
      </c>
      <c r="L8775" s="23" t="s">
        <v>9538</v>
      </c>
      <c r="M8775" s="23">
        <f>YEAR(Tabla2[[#This Row],[Fecha de creación]])</f>
        <v>2022</v>
      </c>
      <c r="N8775" s="23">
        <f>MONTH(Tabla2[[#This Row],[Fecha de creación]])</f>
        <v>5</v>
      </c>
    </row>
    <row r="8776" spans="1:14" x14ac:dyDescent="0.25">
      <c r="A8776" s="26">
        <v>44704.540995370371</v>
      </c>
      <c r="B8776" s="23" t="s">
        <v>0</v>
      </c>
      <c r="C8776" s="23" t="s">
        <v>11275</v>
      </c>
      <c r="D8776" s="23" t="s">
        <v>6</v>
      </c>
      <c r="E8776" s="23" t="s">
        <v>1</v>
      </c>
      <c r="F8776" s="23" t="s">
        <v>7</v>
      </c>
      <c r="G8776" s="23" t="s">
        <v>975</v>
      </c>
      <c r="H8776" s="2" t="s">
        <v>7722</v>
      </c>
      <c r="I8776" s="23" t="s">
        <v>9483</v>
      </c>
      <c r="J8776" s="23" t="s">
        <v>59</v>
      </c>
      <c r="K8776" s="23" t="s">
        <v>9712</v>
      </c>
      <c r="L8776" s="23" t="s">
        <v>9538</v>
      </c>
      <c r="M8776" s="23">
        <f>YEAR(Tabla2[[#This Row],[Fecha de creación]])</f>
        <v>2022</v>
      </c>
      <c r="N8776" s="23">
        <f>MONTH(Tabla2[[#This Row],[Fecha de creación]])</f>
        <v>5</v>
      </c>
    </row>
    <row r="8777" spans="1:14" x14ac:dyDescent="0.25">
      <c r="A8777" s="26">
        <v>44704.58861111111</v>
      </c>
      <c r="B8777" s="23" t="s">
        <v>0</v>
      </c>
      <c r="C8777" s="23" t="s">
        <v>11276</v>
      </c>
      <c r="D8777" s="23" t="s">
        <v>982</v>
      </c>
      <c r="E8777" s="23" t="s">
        <v>1</v>
      </c>
      <c r="F8777" s="23" t="s">
        <v>22</v>
      </c>
      <c r="G8777" s="23" t="s">
        <v>975</v>
      </c>
      <c r="H8777" s="2" t="s">
        <v>8893</v>
      </c>
      <c r="I8777" s="23" t="s">
        <v>9483</v>
      </c>
      <c r="J8777" s="23" t="s">
        <v>59</v>
      </c>
      <c r="K8777" s="23" t="s">
        <v>9712</v>
      </c>
      <c r="L8777" s="23" t="s">
        <v>9538</v>
      </c>
      <c r="M8777" s="23">
        <f>YEAR(Tabla2[[#This Row],[Fecha de creación]])</f>
        <v>2022</v>
      </c>
      <c r="N8777" s="23">
        <f>MONTH(Tabla2[[#This Row],[Fecha de creación]])</f>
        <v>5</v>
      </c>
    </row>
    <row r="8778" spans="1:14" x14ac:dyDescent="0.25">
      <c r="A8778" s="26">
        <v>44704.590092592596</v>
      </c>
      <c r="B8778" s="23" t="s">
        <v>0</v>
      </c>
      <c r="C8778" s="23" t="s">
        <v>11277</v>
      </c>
      <c r="D8778" s="23" t="s">
        <v>982</v>
      </c>
      <c r="E8778" s="23" t="s">
        <v>1</v>
      </c>
      <c r="F8778" s="23" t="s">
        <v>22</v>
      </c>
      <c r="G8778" s="23" t="s">
        <v>975</v>
      </c>
      <c r="H8778" s="2" t="s">
        <v>8893</v>
      </c>
      <c r="I8778" s="23" t="s">
        <v>9483</v>
      </c>
      <c r="J8778" s="23" t="s">
        <v>59</v>
      </c>
      <c r="K8778" s="23" t="s">
        <v>9712</v>
      </c>
      <c r="L8778" s="23" t="s">
        <v>9538</v>
      </c>
      <c r="M8778" s="23">
        <f>YEAR(Tabla2[[#This Row],[Fecha de creación]])</f>
        <v>2022</v>
      </c>
      <c r="N8778" s="23">
        <f>MONTH(Tabla2[[#This Row],[Fecha de creación]])</f>
        <v>5</v>
      </c>
    </row>
    <row r="8779" spans="1:14" x14ac:dyDescent="0.25">
      <c r="A8779" s="26">
        <v>44704.591215277775</v>
      </c>
      <c r="B8779" s="23" t="s">
        <v>0</v>
      </c>
      <c r="C8779" s="23" t="s">
        <v>11278</v>
      </c>
      <c r="D8779" s="23" t="s">
        <v>982</v>
      </c>
      <c r="E8779" s="23" t="s">
        <v>1</v>
      </c>
      <c r="F8779" s="23" t="s">
        <v>22</v>
      </c>
      <c r="G8779" s="23" t="s">
        <v>975</v>
      </c>
      <c r="H8779" s="2" t="s">
        <v>8893</v>
      </c>
      <c r="I8779" s="23" t="s">
        <v>9483</v>
      </c>
      <c r="J8779" s="23" t="s">
        <v>59</v>
      </c>
      <c r="K8779" s="23" t="s">
        <v>9712</v>
      </c>
      <c r="L8779" s="23" t="s">
        <v>9538</v>
      </c>
      <c r="M8779" s="23">
        <f>YEAR(Tabla2[[#This Row],[Fecha de creación]])</f>
        <v>2022</v>
      </c>
      <c r="N8779" s="23">
        <f>MONTH(Tabla2[[#This Row],[Fecha de creación]])</f>
        <v>5</v>
      </c>
    </row>
    <row r="8780" spans="1:14" x14ac:dyDescent="0.25">
      <c r="A8780" s="26">
        <v>44704.59306712963</v>
      </c>
      <c r="B8780" s="23" t="s">
        <v>0</v>
      </c>
      <c r="C8780" s="23" t="s">
        <v>11279</v>
      </c>
      <c r="D8780" s="23" t="s">
        <v>11280</v>
      </c>
      <c r="E8780" s="23" t="s">
        <v>1</v>
      </c>
      <c r="F8780" s="23" t="s">
        <v>7</v>
      </c>
      <c r="G8780" s="23" t="s">
        <v>3</v>
      </c>
      <c r="H8780" s="2" t="s">
        <v>7721</v>
      </c>
      <c r="I8780" s="23" t="s">
        <v>9483</v>
      </c>
      <c r="J8780" s="23" t="s">
        <v>59</v>
      </c>
      <c r="K8780" s="23" t="s">
        <v>9712</v>
      </c>
      <c r="L8780" s="23" t="s">
        <v>9539</v>
      </c>
      <c r="M8780" s="23">
        <f>YEAR(Tabla2[[#This Row],[Fecha de creación]])</f>
        <v>2022</v>
      </c>
      <c r="N8780" s="23">
        <f>MONTH(Tabla2[[#This Row],[Fecha de creación]])</f>
        <v>5</v>
      </c>
    </row>
    <row r="8781" spans="1:14" x14ac:dyDescent="0.25">
      <c r="A8781" s="26">
        <v>44704.597268518519</v>
      </c>
      <c r="B8781" s="23" t="s">
        <v>100</v>
      </c>
      <c r="C8781" s="23" t="s">
        <v>11281</v>
      </c>
      <c r="D8781" s="23" t="s">
        <v>982</v>
      </c>
      <c r="E8781" s="23" t="s">
        <v>1</v>
      </c>
      <c r="F8781" s="23" t="s">
        <v>22</v>
      </c>
      <c r="G8781" s="23" t="s">
        <v>975</v>
      </c>
      <c r="H8781" s="2" t="s">
        <v>8893</v>
      </c>
      <c r="I8781" s="23" t="s">
        <v>9485</v>
      </c>
      <c r="J8781" s="23" t="s">
        <v>59</v>
      </c>
      <c r="K8781" s="23" t="s">
        <v>9712</v>
      </c>
      <c r="L8781" s="23" t="s">
        <v>9538</v>
      </c>
      <c r="M8781" s="23">
        <f>YEAR(Tabla2[[#This Row],[Fecha de creación]])</f>
        <v>2022</v>
      </c>
      <c r="N8781" s="23">
        <f>MONTH(Tabla2[[#This Row],[Fecha de creación]])</f>
        <v>5</v>
      </c>
    </row>
    <row r="8782" spans="1:14" x14ac:dyDescent="0.25">
      <c r="A8782" s="26">
        <v>44704.598229166666</v>
      </c>
      <c r="B8782" s="23" t="s">
        <v>19</v>
      </c>
      <c r="C8782" s="23" t="s">
        <v>11282</v>
      </c>
      <c r="D8782" s="23" t="s">
        <v>11283</v>
      </c>
      <c r="E8782" s="23" t="s">
        <v>1</v>
      </c>
      <c r="F8782" s="23" t="s">
        <v>7</v>
      </c>
      <c r="G8782" s="23" t="s">
        <v>975</v>
      </c>
      <c r="H8782" s="2" t="s">
        <v>8559</v>
      </c>
      <c r="I8782" s="23" t="s">
        <v>10079</v>
      </c>
      <c r="J8782" s="23"/>
      <c r="K8782" s="23" t="s">
        <v>9712</v>
      </c>
      <c r="L8782" s="23" t="s">
        <v>9538</v>
      </c>
      <c r="M8782" s="23">
        <f>YEAR(Tabla2[[#This Row],[Fecha de creación]])</f>
        <v>2022</v>
      </c>
      <c r="N8782" s="23">
        <f>MONTH(Tabla2[[#This Row],[Fecha de creación]])</f>
        <v>5</v>
      </c>
    </row>
    <row r="8783" spans="1:14" x14ac:dyDescent="0.25">
      <c r="A8783" s="26">
        <v>44704.59851851852</v>
      </c>
      <c r="B8783" s="23" t="s">
        <v>100</v>
      </c>
      <c r="C8783" s="23" t="s">
        <v>11284</v>
      </c>
      <c r="D8783" s="23" t="s">
        <v>982</v>
      </c>
      <c r="E8783" s="23" t="s">
        <v>1</v>
      </c>
      <c r="F8783" s="23" t="s">
        <v>22</v>
      </c>
      <c r="G8783" s="23" t="s">
        <v>975</v>
      </c>
      <c r="H8783" s="2" t="s">
        <v>8893</v>
      </c>
      <c r="I8783" s="23" t="s">
        <v>9485</v>
      </c>
      <c r="J8783" s="23" t="s">
        <v>59</v>
      </c>
      <c r="K8783" s="23" t="s">
        <v>9712</v>
      </c>
      <c r="L8783" s="23" t="s">
        <v>9538</v>
      </c>
      <c r="M8783" s="23">
        <f>YEAR(Tabla2[[#This Row],[Fecha de creación]])</f>
        <v>2022</v>
      </c>
      <c r="N8783" s="23">
        <f>MONTH(Tabla2[[#This Row],[Fecha de creación]])</f>
        <v>5</v>
      </c>
    </row>
    <row r="8784" spans="1:14" x14ac:dyDescent="0.25">
      <c r="A8784" s="26">
        <v>44704.599768518521</v>
      </c>
      <c r="B8784" s="23" t="s">
        <v>100</v>
      </c>
      <c r="C8784" s="23" t="s">
        <v>11285</v>
      </c>
      <c r="D8784" s="23" t="s">
        <v>6</v>
      </c>
      <c r="E8784" s="23" t="s">
        <v>1</v>
      </c>
      <c r="F8784" s="23" t="s">
        <v>7</v>
      </c>
      <c r="G8784" s="23" t="s">
        <v>975</v>
      </c>
      <c r="H8784" s="2" t="s">
        <v>7722</v>
      </c>
      <c r="I8784" s="23" t="s">
        <v>9485</v>
      </c>
      <c r="J8784" s="23" t="s">
        <v>59</v>
      </c>
      <c r="K8784" s="23" t="s">
        <v>9712</v>
      </c>
      <c r="L8784" s="23" t="s">
        <v>9538</v>
      </c>
      <c r="M8784" s="23">
        <f>YEAR(Tabla2[[#This Row],[Fecha de creación]])</f>
        <v>2022</v>
      </c>
      <c r="N8784" s="23">
        <f>MONTH(Tabla2[[#This Row],[Fecha de creación]])</f>
        <v>5</v>
      </c>
    </row>
    <row r="8785" spans="1:14" x14ac:dyDescent="0.25">
      <c r="A8785" s="26">
        <v>44704.610520833332</v>
      </c>
      <c r="B8785" s="23" t="s">
        <v>19</v>
      </c>
      <c r="C8785" s="23" t="s">
        <v>11286</v>
      </c>
      <c r="D8785" s="23" t="s">
        <v>11287</v>
      </c>
      <c r="E8785" s="23" t="s">
        <v>1</v>
      </c>
      <c r="F8785" s="23" t="s">
        <v>7</v>
      </c>
      <c r="G8785" s="23" t="s">
        <v>975</v>
      </c>
      <c r="H8785" s="2" t="s">
        <v>8535</v>
      </c>
      <c r="I8785" s="23" t="s">
        <v>10079</v>
      </c>
      <c r="J8785" s="23"/>
      <c r="K8785" s="23" t="s">
        <v>9712</v>
      </c>
      <c r="L8785" s="23" t="s">
        <v>9538</v>
      </c>
      <c r="M8785" s="23">
        <f>YEAR(Tabla2[[#This Row],[Fecha de creación]])</f>
        <v>2022</v>
      </c>
      <c r="N8785" s="23">
        <f>MONTH(Tabla2[[#This Row],[Fecha de creación]])</f>
        <v>5</v>
      </c>
    </row>
    <row r="8786" spans="1:14" x14ac:dyDescent="0.25">
      <c r="A8786" s="26">
        <v>44704.628668981481</v>
      </c>
      <c r="B8786" s="23" t="s">
        <v>19</v>
      </c>
      <c r="C8786" s="23" t="s">
        <v>11288</v>
      </c>
      <c r="D8786" s="23" t="s">
        <v>11289</v>
      </c>
      <c r="E8786" s="23" t="s">
        <v>1</v>
      </c>
      <c r="F8786" s="23" t="s">
        <v>7</v>
      </c>
      <c r="G8786" s="23" t="s">
        <v>975</v>
      </c>
      <c r="H8786" s="2" t="s">
        <v>8459</v>
      </c>
      <c r="I8786" s="23" t="s">
        <v>10079</v>
      </c>
      <c r="J8786" s="23"/>
      <c r="K8786" s="23" t="s">
        <v>9712</v>
      </c>
      <c r="L8786" s="23" t="s">
        <v>9538</v>
      </c>
      <c r="M8786" s="23">
        <f>YEAR(Tabla2[[#This Row],[Fecha de creación]])</f>
        <v>2022</v>
      </c>
      <c r="N8786" s="23">
        <f>MONTH(Tabla2[[#This Row],[Fecha de creación]])</f>
        <v>5</v>
      </c>
    </row>
    <row r="8787" spans="1:14" x14ac:dyDescent="0.25">
      <c r="A8787" s="26">
        <v>44704.641516203701</v>
      </c>
      <c r="B8787" s="23" t="s">
        <v>0</v>
      </c>
      <c r="C8787" s="23" t="s">
        <v>11290</v>
      </c>
      <c r="D8787" s="23" t="s">
        <v>6</v>
      </c>
      <c r="E8787" s="23" t="s">
        <v>1</v>
      </c>
      <c r="F8787" s="23" t="s">
        <v>7</v>
      </c>
      <c r="G8787" s="23" t="s">
        <v>975</v>
      </c>
      <c r="H8787" s="2" t="s">
        <v>7722</v>
      </c>
      <c r="I8787" s="23" t="s">
        <v>9483</v>
      </c>
      <c r="J8787" s="23" t="s">
        <v>59</v>
      </c>
      <c r="K8787" s="23" t="s">
        <v>9712</v>
      </c>
      <c r="L8787" s="23" t="s">
        <v>9538</v>
      </c>
      <c r="M8787" s="23">
        <f>YEAR(Tabla2[[#This Row],[Fecha de creación]])</f>
        <v>2022</v>
      </c>
      <c r="N8787" s="23">
        <f>MONTH(Tabla2[[#This Row],[Fecha de creación]])</f>
        <v>5</v>
      </c>
    </row>
    <row r="8788" spans="1:14" x14ac:dyDescent="0.25">
      <c r="A8788" s="26">
        <v>44704.642118055555</v>
      </c>
      <c r="B8788" s="23" t="s">
        <v>19</v>
      </c>
      <c r="C8788" s="23" t="s">
        <v>11291</v>
      </c>
      <c r="D8788" s="23" t="s">
        <v>11292</v>
      </c>
      <c r="E8788" s="23" t="s">
        <v>1</v>
      </c>
      <c r="F8788" s="23" t="s">
        <v>7</v>
      </c>
      <c r="G8788" s="23" t="s">
        <v>975</v>
      </c>
      <c r="H8788" s="2" t="s">
        <v>7730</v>
      </c>
      <c r="I8788" s="23" t="s">
        <v>10079</v>
      </c>
      <c r="J8788" s="23"/>
      <c r="K8788" s="23" t="s">
        <v>9712</v>
      </c>
      <c r="L8788" s="23" t="s">
        <v>9538</v>
      </c>
      <c r="M8788" s="23">
        <f>YEAR(Tabla2[[#This Row],[Fecha de creación]])</f>
        <v>2022</v>
      </c>
      <c r="N8788" s="23">
        <f>MONTH(Tabla2[[#This Row],[Fecha de creación]])</f>
        <v>5</v>
      </c>
    </row>
    <row r="8789" spans="1:14" x14ac:dyDescent="0.25">
      <c r="A8789" s="26">
        <v>44704.673576388886</v>
      </c>
      <c r="B8789" s="23" t="s">
        <v>19</v>
      </c>
      <c r="C8789" s="23" t="s">
        <v>11293</v>
      </c>
      <c r="D8789" s="23" t="s">
        <v>11294</v>
      </c>
      <c r="E8789" s="23" t="s">
        <v>1</v>
      </c>
      <c r="F8789" s="23" t="s">
        <v>7</v>
      </c>
      <c r="G8789" s="23" t="s">
        <v>975</v>
      </c>
      <c r="H8789" s="2" t="s">
        <v>8559</v>
      </c>
      <c r="I8789" s="23" t="s">
        <v>10079</v>
      </c>
      <c r="J8789" s="23"/>
      <c r="K8789" s="23" t="s">
        <v>9712</v>
      </c>
      <c r="L8789" s="23" t="s">
        <v>9538</v>
      </c>
      <c r="M8789" s="23">
        <f>YEAR(Tabla2[[#This Row],[Fecha de creación]])</f>
        <v>2022</v>
      </c>
      <c r="N8789" s="23">
        <f>MONTH(Tabla2[[#This Row],[Fecha de creación]])</f>
        <v>5</v>
      </c>
    </row>
    <row r="8790" spans="1:14" x14ac:dyDescent="0.25">
      <c r="A8790" s="26">
        <v>44704.687534722223</v>
      </c>
      <c r="B8790" s="23" t="s">
        <v>19</v>
      </c>
      <c r="C8790" s="23" t="s">
        <v>11295</v>
      </c>
      <c r="D8790" s="23" t="s">
        <v>11296</v>
      </c>
      <c r="E8790" s="23" t="s">
        <v>1</v>
      </c>
      <c r="F8790" s="23" t="s">
        <v>7</v>
      </c>
      <c r="G8790" s="23" t="s">
        <v>975</v>
      </c>
      <c r="H8790" s="2" t="s">
        <v>7744</v>
      </c>
      <c r="I8790" s="23" t="s">
        <v>10079</v>
      </c>
      <c r="J8790" s="23"/>
      <c r="K8790" s="23" t="s">
        <v>9712</v>
      </c>
      <c r="L8790" s="23" t="s">
        <v>9538</v>
      </c>
      <c r="M8790" s="23">
        <f>YEAR(Tabla2[[#This Row],[Fecha de creación]])</f>
        <v>2022</v>
      </c>
      <c r="N8790" s="23">
        <f>MONTH(Tabla2[[#This Row],[Fecha de creación]])</f>
        <v>5</v>
      </c>
    </row>
    <row r="8791" spans="1:14" x14ac:dyDescent="0.25">
      <c r="A8791" s="26">
        <v>44704.69636574074</v>
      </c>
      <c r="B8791" s="23" t="s">
        <v>7771</v>
      </c>
      <c r="C8791" s="23" t="s">
        <v>11297</v>
      </c>
      <c r="D8791" s="23" t="s">
        <v>11298</v>
      </c>
      <c r="E8791" s="23" t="s">
        <v>1</v>
      </c>
      <c r="F8791" s="23" t="s">
        <v>7</v>
      </c>
      <c r="G8791" s="23" t="s">
        <v>975</v>
      </c>
      <c r="H8791" s="2" t="s">
        <v>8559</v>
      </c>
      <c r="I8791" s="23" t="s">
        <v>8907</v>
      </c>
      <c r="J8791" s="23" t="s">
        <v>958</v>
      </c>
      <c r="K8791" s="23" t="s">
        <v>9712</v>
      </c>
      <c r="L8791" s="23" t="s">
        <v>9538</v>
      </c>
      <c r="M8791" s="23">
        <f>YEAR(Tabla2[[#This Row],[Fecha de creación]])</f>
        <v>2022</v>
      </c>
      <c r="N8791" s="23">
        <f>MONTH(Tabla2[[#This Row],[Fecha de creación]])</f>
        <v>5</v>
      </c>
    </row>
    <row r="8792" spans="1:14" x14ac:dyDescent="0.25">
      <c r="A8792" s="26">
        <v>44704.701956018522</v>
      </c>
      <c r="B8792" s="23" t="s">
        <v>19</v>
      </c>
      <c r="C8792" s="23" t="s">
        <v>11299</v>
      </c>
      <c r="D8792" s="23" t="s">
        <v>11300</v>
      </c>
      <c r="E8792" s="23" t="s">
        <v>1</v>
      </c>
      <c r="F8792" s="23" t="s">
        <v>7</v>
      </c>
      <c r="G8792" s="23" t="s">
        <v>975</v>
      </c>
      <c r="H8792" s="2" t="s">
        <v>8535</v>
      </c>
      <c r="I8792" s="23" t="s">
        <v>10079</v>
      </c>
      <c r="J8792" s="23"/>
      <c r="K8792" s="23" t="s">
        <v>9712</v>
      </c>
      <c r="L8792" s="23" t="s">
        <v>9538</v>
      </c>
      <c r="M8792" s="23">
        <f>YEAR(Tabla2[[#This Row],[Fecha de creación]])</f>
        <v>2022</v>
      </c>
      <c r="N8792" s="23">
        <f>MONTH(Tabla2[[#This Row],[Fecha de creación]])</f>
        <v>5</v>
      </c>
    </row>
    <row r="8793" spans="1:14" x14ac:dyDescent="0.25">
      <c r="A8793" s="26">
        <v>44704.710277777776</v>
      </c>
      <c r="B8793" s="23" t="s">
        <v>0</v>
      </c>
      <c r="C8793" s="23" t="s">
        <v>11301</v>
      </c>
      <c r="D8793" s="23" t="s">
        <v>982</v>
      </c>
      <c r="E8793" s="23" t="s">
        <v>1</v>
      </c>
      <c r="F8793" s="23" t="s">
        <v>22</v>
      </c>
      <c r="G8793" s="23" t="s">
        <v>975</v>
      </c>
      <c r="H8793" s="2" t="s">
        <v>8893</v>
      </c>
      <c r="I8793" s="23" t="s">
        <v>7680</v>
      </c>
      <c r="J8793" s="23" t="s">
        <v>958</v>
      </c>
      <c r="K8793" s="23" t="s">
        <v>9712</v>
      </c>
      <c r="L8793" s="23" t="s">
        <v>9538</v>
      </c>
      <c r="M8793" s="23">
        <f>YEAR(Tabla2[[#This Row],[Fecha de creación]])</f>
        <v>2022</v>
      </c>
      <c r="N8793" s="23">
        <f>MONTH(Tabla2[[#This Row],[Fecha de creación]])</f>
        <v>5</v>
      </c>
    </row>
    <row r="8794" spans="1:14" x14ac:dyDescent="0.25">
      <c r="A8794" s="26">
        <v>44704.712743055556</v>
      </c>
      <c r="B8794" s="23" t="s">
        <v>0</v>
      </c>
      <c r="C8794" s="23" t="s">
        <v>11302</v>
      </c>
      <c r="D8794" s="23" t="s">
        <v>982</v>
      </c>
      <c r="E8794" s="23" t="s">
        <v>1</v>
      </c>
      <c r="F8794" s="23" t="s">
        <v>22</v>
      </c>
      <c r="G8794" s="23" t="s">
        <v>975</v>
      </c>
      <c r="H8794" s="2" t="s">
        <v>8893</v>
      </c>
      <c r="I8794" s="23" t="s">
        <v>7680</v>
      </c>
      <c r="J8794" s="23" t="s">
        <v>958</v>
      </c>
      <c r="K8794" s="23" t="s">
        <v>9712</v>
      </c>
      <c r="L8794" s="23" t="s">
        <v>9538</v>
      </c>
      <c r="M8794" s="23">
        <f>YEAR(Tabla2[[#This Row],[Fecha de creación]])</f>
        <v>2022</v>
      </c>
      <c r="N8794" s="23">
        <f>MONTH(Tabla2[[#This Row],[Fecha de creación]])</f>
        <v>5</v>
      </c>
    </row>
    <row r="8795" spans="1:14" x14ac:dyDescent="0.25">
      <c r="A8795" s="26">
        <v>44704.715138888889</v>
      </c>
      <c r="B8795" s="23" t="s">
        <v>0</v>
      </c>
      <c r="C8795" s="23" t="s">
        <v>11303</v>
      </c>
      <c r="D8795" s="23" t="s">
        <v>982</v>
      </c>
      <c r="E8795" s="23" t="s">
        <v>1</v>
      </c>
      <c r="F8795" s="23" t="s">
        <v>22</v>
      </c>
      <c r="G8795" s="23" t="s">
        <v>975</v>
      </c>
      <c r="H8795" s="2" t="s">
        <v>8893</v>
      </c>
      <c r="I8795" s="23" t="s">
        <v>7680</v>
      </c>
      <c r="J8795" s="23" t="s">
        <v>59</v>
      </c>
      <c r="K8795" s="23" t="s">
        <v>9712</v>
      </c>
      <c r="L8795" s="23" t="s">
        <v>9538</v>
      </c>
      <c r="M8795" s="23">
        <f>YEAR(Tabla2[[#This Row],[Fecha de creación]])</f>
        <v>2022</v>
      </c>
      <c r="N8795" s="23">
        <f>MONTH(Tabla2[[#This Row],[Fecha de creación]])</f>
        <v>5</v>
      </c>
    </row>
    <row r="8796" spans="1:14" x14ac:dyDescent="0.25">
      <c r="A8796" s="26">
        <v>44704.717094907406</v>
      </c>
      <c r="B8796" s="23" t="s">
        <v>0</v>
      </c>
      <c r="C8796" s="23" t="s">
        <v>11304</v>
      </c>
      <c r="D8796" s="23" t="s">
        <v>8334</v>
      </c>
      <c r="E8796" s="23" t="s">
        <v>1</v>
      </c>
      <c r="F8796" s="23" t="s">
        <v>7</v>
      </c>
      <c r="G8796" s="23" t="s">
        <v>975</v>
      </c>
      <c r="H8796" s="2" t="s">
        <v>7730</v>
      </c>
      <c r="I8796" s="23" t="s">
        <v>7680</v>
      </c>
      <c r="J8796" s="23" t="s">
        <v>958</v>
      </c>
      <c r="K8796" s="23" t="s">
        <v>9712</v>
      </c>
      <c r="L8796" s="23" t="s">
        <v>9538</v>
      </c>
      <c r="M8796" s="23">
        <f>YEAR(Tabla2[[#This Row],[Fecha de creación]])</f>
        <v>2022</v>
      </c>
      <c r="N8796" s="23">
        <f>MONTH(Tabla2[[#This Row],[Fecha de creación]])</f>
        <v>5</v>
      </c>
    </row>
    <row r="8797" spans="1:14" x14ac:dyDescent="0.25">
      <c r="A8797" s="26">
        <v>44704.721516203703</v>
      </c>
      <c r="B8797" s="23" t="s">
        <v>100</v>
      </c>
      <c r="C8797" s="23" t="s">
        <v>11305</v>
      </c>
      <c r="D8797" s="23" t="s">
        <v>8334</v>
      </c>
      <c r="E8797" s="23" t="s">
        <v>1</v>
      </c>
      <c r="F8797" s="23" t="s">
        <v>7</v>
      </c>
      <c r="G8797" s="23" t="s">
        <v>975</v>
      </c>
      <c r="H8797" s="2" t="s">
        <v>7730</v>
      </c>
      <c r="I8797" s="23" t="s">
        <v>7966</v>
      </c>
      <c r="J8797" s="23" t="s">
        <v>958</v>
      </c>
      <c r="K8797" s="23" t="s">
        <v>9712</v>
      </c>
      <c r="L8797" s="23" t="s">
        <v>9538</v>
      </c>
      <c r="M8797" s="23">
        <f>YEAR(Tabla2[[#This Row],[Fecha de creación]])</f>
        <v>2022</v>
      </c>
      <c r="N8797" s="23">
        <f>MONTH(Tabla2[[#This Row],[Fecha de creación]])</f>
        <v>5</v>
      </c>
    </row>
    <row r="8798" spans="1:14" x14ac:dyDescent="0.25">
      <c r="A8798" s="26">
        <v>44704.738368055558</v>
      </c>
      <c r="B8798" s="23" t="s">
        <v>0</v>
      </c>
      <c r="C8798" s="23" t="s">
        <v>11306</v>
      </c>
      <c r="D8798" s="23" t="s">
        <v>21</v>
      </c>
      <c r="E8798" s="23" t="s">
        <v>1</v>
      </c>
      <c r="F8798" s="23" t="s">
        <v>7</v>
      </c>
      <c r="G8798" s="23" t="s">
        <v>3</v>
      </c>
      <c r="H8798" s="2" t="s">
        <v>7744</v>
      </c>
      <c r="I8798" s="23" t="s">
        <v>9483</v>
      </c>
      <c r="J8798" s="23" t="s">
        <v>59</v>
      </c>
      <c r="K8798" s="23" t="s">
        <v>9712</v>
      </c>
      <c r="L8798" s="23" t="s">
        <v>9539</v>
      </c>
      <c r="M8798" s="23">
        <f>YEAR(Tabla2[[#This Row],[Fecha de creación]])</f>
        <v>2022</v>
      </c>
      <c r="N8798" s="23">
        <f>MONTH(Tabla2[[#This Row],[Fecha de creación]])</f>
        <v>5</v>
      </c>
    </row>
    <row r="8799" spans="1:14" x14ac:dyDescent="0.25">
      <c r="A8799" s="26">
        <v>44704.743831018517</v>
      </c>
      <c r="B8799" s="23" t="s">
        <v>100</v>
      </c>
      <c r="C8799" s="23" t="s">
        <v>11307</v>
      </c>
      <c r="D8799" s="23" t="s">
        <v>982</v>
      </c>
      <c r="E8799" s="23" t="s">
        <v>1</v>
      </c>
      <c r="F8799" s="23" t="s">
        <v>22</v>
      </c>
      <c r="G8799" s="23" t="s">
        <v>975</v>
      </c>
      <c r="H8799" s="2" t="s">
        <v>8893</v>
      </c>
      <c r="I8799" s="23" t="s">
        <v>9485</v>
      </c>
      <c r="J8799" s="23" t="s">
        <v>958</v>
      </c>
      <c r="K8799" s="23" t="s">
        <v>9712</v>
      </c>
      <c r="L8799" s="23" t="s">
        <v>9538</v>
      </c>
      <c r="M8799" s="23">
        <f>YEAR(Tabla2[[#This Row],[Fecha de creación]])</f>
        <v>2022</v>
      </c>
      <c r="N8799" s="23">
        <f>MONTH(Tabla2[[#This Row],[Fecha de creación]])</f>
        <v>5</v>
      </c>
    </row>
    <row r="8800" spans="1:14" x14ac:dyDescent="0.25">
      <c r="A8800" s="26">
        <v>44704.761122685188</v>
      </c>
      <c r="B8800" s="23" t="s">
        <v>0</v>
      </c>
      <c r="C8800" s="23" t="s">
        <v>11308</v>
      </c>
      <c r="D8800" s="23" t="s">
        <v>982</v>
      </c>
      <c r="E8800" s="23" t="s">
        <v>1</v>
      </c>
      <c r="F8800" s="23" t="s">
        <v>22</v>
      </c>
      <c r="G8800" s="23" t="s">
        <v>975</v>
      </c>
      <c r="H8800" s="2" t="s">
        <v>8893</v>
      </c>
      <c r="I8800" s="23" t="s">
        <v>5999</v>
      </c>
      <c r="J8800" s="23" t="s">
        <v>59</v>
      </c>
      <c r="K8800" s="23" t="s">
        <v>9712</v>
      </c>
      <c r="L8800" s="23" t="s">
        <v>9538</v>
      </c>
      <c r="M8800" s="23">
        <f>YEAR(Tabla2[[#This Row],[Fecha de creación]])</f>
        <v>2022</v>
      </c>
      <c r="N8800" s="23">
        <f>MONTH(Tabla2[[#This Row],[Fecha de creación]])</f>
        <v>5</v>
      </c>
    </row>
    <row r="8801" spans="1:14" x14ac:dyDescent="0.25">
      <c r="A8801" s="26">
        <v>44705.399004629631</v>
      </c>
      <c r="B8801" s="23" t="s">
        <v>34</v>
      </c>
      <c r="C8801" s="23" t="s">
        <v>11311</v>
      </c>
      <c r="D8801" s="23" t="s">
        <v>1070</v>
      </c>
      <c r="E8801" s="23" t="s">
        <v>1</v>
      </c>
      <c r="F8801" s="23" t="s">
        <v>22</v>
      </c>
      <c r="G8801" s="23" t="s">
        <v>975</v>
      </c>
      <c r="I8801" s="23" t="s">
        <v>8907</v>
      </c>
      <c r="J8801" s="23" t="s">
        <v>958</v>
      </c>
      <c r="K8801" s="23" t="s">
        <v>9712</v>
      </c>
      <c r="L8801" s="23" t="s">
        <v>9538</v>
      </c>
      <c r="M8801" s="23">
        <f>YEAR(Tabla2[[#This Row],[Fecha de creación]])</f>
        <v>2022</v>
      </c>
      <c r="N8801" s="23">
        <f>MONTH(Tabla2[[#This Row],[Fecha de creación]])</f>
        <v>5</v>
      </c>
    </row>
    <row r="8802" spans="1:14" x14ac:dyDescent="0.25">
      <c r="A8802" s="26">
        <v>44705.400405092594</v>
      </c>
      <c r="B8802" s="23" t="s">
        <v>34</v>
      </c>
      <c r="C8802" s="23" t="s">
        <v>11312</v>
      </c>
      <c r="D8802" s="23" t="s">
        <v>11313</v>
      </c>
      <c r="E8802" s="23" t="s">
        <v>1</v>
      </c>
      <c r="F8802" s="23" t="s">
        <v>7</v>
      </c>
      <c r="G8802" s="23" t="s">
        <v>975</v>
      </c>
      <c r="I8802" s="23" t="s">
        <v>8907</v>
      </c>
      <c r="J8802" s="23" t="s">
        <v>958</v>
      </c>
      <c r="K8802" s="23" t="s">
        <v>9712</v>
      </c>
      <c r="L8802" s="23" t="s">
        <v>9538</v>
      </c>
      <c r="M8802" s="23">
        <f>YEAR(Tabla2[[#This Row],[Fecha de creación]])</f>
        <v>2022</v>
      </c>
      <c r="N8802" s="23">
        <f>MONTH(Tabla2[[#This Row],[Fecha de creación]])</f>
        <v>5</v>
      </c>
    </row>
    <row r="8803" spans="1:14" x14ac:dyDescent="0.25">
      <c r="A8803" s="26">
        <v>44705.400949074072</v>
      </c>
      <c r="B8803" s="23" t="s">
        <v>0</v>
      </c>
      <c r="C8803" s="23" t="s">
        <v>11314</v>
      </c>
      <c r="D8803" s="23" t="s">
        <v>1064</v>
      </c>
      <c r="E8803" s="23" t="s">
        <v>1</v>
      </c>
      <c r="F8803" s="23" t="s">
        <v>7</v>
      </c>
      <c r="G8803" s="23" t="s">
        <v>975</v>
      </c>
      <c r="H8803" s="2" t="s">
        <v>7745</v>
      </c>
      <c r="I8803" s="23" t="s">
        <v>5999</v>
      </c>
      <c r="J8803" s="23" t="s">
        <v>59</v>
      </c>
      <c r="K8803" s="23" t="s">
        <v>9712</v>
      </c>
      <c r="L8803" s="23" t="s">
        <v>9538</v>
      </c>
      <c r="M8803" s="23">
        <f>YEAR(Tabla2[[#This Row],[Fecha de creación]])</f>
        <v>2022</v>
      </c>
      <c r="N8803" s="23">
        <f>MONTH(Tabla2[[#This Row],[Fecha de creación]])</f>
        <v>5</v>
      </c>
    </row>
    <row r="8804" spans="1:14" x14ac:dyDescent="0.25">
      <c r="A8804" s="26">
        <v>44705.40315972222</v>
      </c>
      <c r="B8804" s="23" t="s">
        <v>34</v>
      </c>
      <c r="C8804" s="23" t="s">
        <v>11315</v>
      </c>
      <c r="D8804" s="23" t="s">
        <v>11316</v>
      </c>
      <c r="E8804" s="23" t="s">
        <v>1</v>
      </c>
      <c r="F8804" s="23" t="s">
        <v>7</v>
      </c>
      <c r="G8804" s="23" t="s">
        <v>975</v>
      </c>
      <c r="H8804" s="2" t="s">
        <v>7730</v>
      </c>
      <c r="I8804" s="23" t="s">
        <v>8907</v>
      </c>
      <c r="J8804" s="23" t="s">
        <v>958</v>
      </c>
      <c r="K8804" s="23" t="s">
        <v>9712</v>
      </c>
      <c r="L8804" s="23" t="s">
        <v>9538</v>
      </c>
      <c r="M8804" s="23">
        <f>YEAR(Tabla2[[#This Row],[Fecha de creación]])</f>
        <v>2022</v>
      </c>
      <c r="N8804" s="23">
        <f>MONTH(Tabla2[[#This Row],[Fecha de creación]])</f>
        <v>5</v>
      </c>
    </row>
    <row r="8805" spans="1:14" x14ac:dyDescent="0.25">
      <c r="A8805" s="26">
        <v>44705.40966435185</v>
      </c>
      <c r="B8805" s="23" t="s">
        <v>0</v>
      </c>
      <c r="C8805" s="23" t="s">
        <v>11317</v>
      </c>
      <c r="D8805" s="23" t="s">
        <v>1064</v>
      </c>
      <c r="E8805" s="23" t="s">
        <v>1</v>
      </c>
      <c r="F8805" s="23" t="s">
        <v>7</v>
      </c>
      <c r="G8805" s="23" t="s">
        <v>975</v>
      </c>
      <c r="H8805" s="2" t="s">
        <v>7745</v>
      </c>
      <c r="I8805" s="23" t="s">
        <v>5999</v>
      </c>
      <c r="J8805" s="23" t="s">
        <v>59</v>
      </c>
      <c r="K8805" s="23" t="s">
        <v>9712</v>
      </c>
      <c r="L8805" s="23" t="s">
        <v>9538</v>
      </c>
      <c r="M8805" s="23">
        <f>YEAR(Tabla2[[#This Row],[Fecha de creación]])</f>
        <v>2022</v>
      </c>
      <c r="N8805" s="23">
        <f>MONTH(Tabla2[[#This Row],[Fecha de creación]])</f>
        <v>5</v>
      </c>
    </row>
    <row r="8806" spans="1:14" x14ac:dyDescent="0.25">
      <c r="A8806" s="26">
        <v>44705.443912037037</v>
      </c>
      <c r="B8806" s="23" t="s">
        <v>0</v>
      </c>
      <c r="C8806" s="23" t="s">
        <v>11318</v>
      </c>
      <c r="D8806" s="23" t="s">
        <v>989</v>
      </c>
      <c r="E8806" s="23" t="s">
        <v>1</v>
      </c>
      <c r="F8806" s="23" t="s">
        <v>7</v>
      </c>
      <c r="G8806" s="23" t="s">
        <v>975</v>
      </c>
      <c r="H8806" s="2" t="s">
        <v>8480</v>
      </c>
      <c r="I8806" s="23" t="s">
        <v>5999</v>
      </c>
      <c r="J8806" s="23" t="s">
        <v>59</v>
      </c>
      <c r="K8806" s="23" t="s">
        <v>9712</v>
      </c>
      <c r="L8806" s="23" t="s">
        <v>9538</v>
      </c>
      <c r="M8806" s="23">
        <f>YEAR(Tabla2[[#This Row],[Fecha de creación]])</f>
        <v>2022</v>
      </c>
      <c r="N8806" s="23">
        <f>MONTH(Tabla2[[#This Row],[Fecha de creación]])</f>
        <v>5</v>
      </c>
    </row>
    <row r="8807" spans="1:14" x14ac:dyDescent="0.25">
      <c r="A8807" s="26">
        <v>44705.461157407408</v>
      </c>
      <c r="B8807" s="23" t="s">
        <v>19</v>
      </c>
      <c r="C8807" s="23" t="s">
        <v>11319</v>
      </c>
      <c r="D8807" s="23" t="s">
        <v>11320</v>
      </c>
      <c r="E8807" s="23" t="s">
        <v>1</v>
      </c>
      <c r="F8807" s="23" t="s">
        <v>7</v>
      </c>
      <c r="G8807" s="23" t="s">
        <v>975</v>
      </c>
      <c r="H8807" s="2" t="s">
        <v>8535</v>
      </c>
      <c r="I8807" s="23" t="s">
        <v>10079</v>
      </c>
      <c r="J8807" s="23"/>
      <c r="K8807" s="23" t="s">
        <v>9712</v>
      </c>
      <c r="L8807" s="23" t="s">
        <v>9538</v>
      </c>
      <c r="M8807" s="23">
        <f>YEAR(Tabla2[[#This Row],[Fecha de creación]])</f>
        <v>2022</v>
      </c>
      <c r="N8807" s="23">
        <f>MONTH(Tabla2[[#This Row],[Fecha de creación]])</f>
        <v>5</v>
      </c>
    </row>
    <row r="8808" spans="1:14" x14ac:dyDescent="0.25">
      <c r="A8808" s="26">
        <v>44705.469189814816</v>
      </c>
      <c r="B8808" s="23" t="s">
        <v>0</v>
      </c>
      <c r="C8808" s="23" t="s">
        <v>11321</v>
      </c>
      <c r="D8808" s="23" t="s">
        <v>7882</v>
      </c>
      <c r="E8808" s="23" t="s">
        <v>1</v>
      </c>
      <c r="F8808" s="23" t="s">
        <v>7</v>
      </c>
      <c r="G8808" s="23" t="s">
        <v>975</v>
      </c>
      <c r="H8808" s="2" t="s">
        <v>7722</v>
      </c>
      <c r="I8808" s="23" t="s">
        <v>7680</v>
      </c>
      <c r="J8808" s="23" t="s">
        <v>59</v>
      </c>
      <c r="K8808" s="23" t="s">
        <v>9712</v>
      </c>
      <c r="L8808" s="23" t="s">
        <v>9538</v>
      </c>
      <c r="M8808" s="23">
        <f>YEAR(Tabla2[[#This Row],[Fecha de creación]])</f>
        <v>2022</v>
      </c>
      <c r="N8808" s="23">
        <f>MONTH(Tabla2[[#This Row],[Fecha de creación]])</f>
        <v>5</v>
      </c>
    </row>
    <row r="8809" spans="1:14" x14ac:dyDescent="0.25">
      <c r="A8809" s="26">
        <v>44705.514803240738</v>
      </c>
      <c r="B8809" s="23" t="s">
        <v>0</v>
      </c>
      <c r="C8809" s="23" t="s">
        <v>11322</v>
      </c>
      <c r="D8809" s="23" t="s">
        <v>1057</v>
      </c>
      <c r="E8809" s="23" t="s">
        <v>1</v>
      </c>
      <c r="F8809" s="23" t="s">
        <v>7</v>
      </c>
      <c r="G8809" s="23" t="s">
        <v>975</v>
      </c>
      <c r="H8809" s="2" t="s">
        <v>8535</v>
      </c>
      <c r="I8809" s="23" t="s">
        <v>5999</v>
      </c>
      <c r="J8809" s="23" t="s">
        <v>59</v>
      </c>
      <c r="K8809" s="23" t="s">
        <v>9712</v>
      </c>
      <c r="L8809" s="23" t="s">
        <v>9538</v>
      </c>
      <c r="M8809" s="23">
        <f>YEAR(Tabla2[[#This Row],[Fecha de creación]])</f>
        <v>2022</v>
      </c>
      <c r="N8809" s="23">
        <f>MONTH(Tabla2[[#This Row],[Fecha de creación]])</f>
        <v>5</v>
      </c>
    </row>
    <row r="8810" spans="1:14" x14ac:dyDescent="0.25">
      <c r="A8810" s="26">
        <v>44705.515925925924</v>
      </c>
      <c r="B8810" s="23" t="s">
        <v>19</v>
      </c>
      <c r="C8810" s="23" t="s">
        <v>11323</v>
      </c>
      <c r="D8810" s="23" t="s">
        <v>11324</v>
      </c>
      <c r="E8810" s="23" t="s">
        <v>1</v>
      </c>
      <c r="F8810" s="23" t="s">
        <v>7</v>
      </c>
      <c r="G8810" s="23" t="s">
        <v>975</v>
      </c>
      <c r="H8810" s="2" t="s">
        <v>8535</v>
      </c>
      <c r="I8810" s="23" t="s">
        <v>10079</v>
      </c>
      <c r="J8810" s="23"/>
      <c r="K8810" s="23" t="s">
        <v>9712</v>
      </c>
      <c r="L8810" s="23" t="s">
        <v>9538</v>
      </c>
      <c r="M8810" s="23">
        <f>YEAR(Tabla2[[#This Row],[Fecha de creación]])</f>
        <v>2022</v>
      </c>
      <c r="N8810" s="23">
        <f>MONTH(Tabla2[[#This Row],[Fecha de creación]])</f>
        <v>5</v>
      </c>
    </row>
    <row r="8811" spans="1:14" x14ac:dyDescent="0.25">
      <c r="A8811" s="26">
        <v>44705.51866898148</v>
      </c>
      <c r="B8811" s="23" t="s">
        <v>0</v>
      </c>
      <c r="C8811" s="23" t="s">
        <v>11325</v>
      </c>
      <c r="D8811" s="23" t="s">
        <v>719</v>
      </c>
      <c r="E8811" s="23" t="s">
        <v>1</v>
      </c>
      <c r="F8811" s="23" t="s">
        <v>7</v>
      </c>
      <c r="G8811" s="23" t="s">
        <v>975</v>
      </c>
      <c r="H8811" s="2" t="s">
        <v>7777</v>
      </c>
      <c r="I8811" s="23" t="s">
        <v>5999</v>
      </c>
      <c r="J8811" s="23"/>
      <c r="K8811" s="23" t="s">
        <v>9712</v>
      </c>
      <c r="L8811" s="23" t="s">
        <v>9538</v>
      </c>
      <c r="M8811" s="23">
        <f>YEAR(Tabla2[[#This Row],[Fecha de creación]])</f>
        <v>2022</v>
      </c>
      <c r="N8811" s="23">
        <f>MONTH(Tabla2[[#This Row],[Fecha de creación]])</f>
        <v>5</v>
      </c>
    </row>
    <row r="8812" spans="1:14" x14ac:dyDescent="0.25">
      <c r="A8812" s="26">
        <v>44705.529340277775</v>
      </c>
      <c r="B8812" s="23" t="s">
        <v>7771</v>
      </c>
      <c r="C8812" s="23" t="s">
        <v>11326</v>
      </c>
      <c r="D8812" s="23" t="s">
        <v>11327</v>
      </c>
      <c r="E8812" s="23" t="s">
        <v>1</v>
      </c>
      <c r="F8812" s="23" t="s">
        <v>7</v>
      </c>
      <c r="G8812" s="23" t="s">
        <v>975</v>
      </c>
      <c r="H8812" s="2" t="s">
        <v>8425</v>
      </c>
      <c r="I8812" s="23" t="s">
        <v>8907</v>
      </c>
      <c r="J8812" s="23" t="s">
        <v>59</v>
      </c>
      <c r="K8812" s="23" t="s">
        <v>9712</v>
      </c>
      <c r="L8812" s="23" t="s">
        <v>9538</v>
      </c>
      <c r="M8812" s="23">
        <f>YEAR(Tabla2[[#This Row],[Fecha de creación]])</f>
        <v>2022</v>
      </c>
      <c r="N8812" s="23">
        <f>MONTH(Tabla2[[#This Row],[Fecha de creación]])</f>
        <v>5</v>
      </c>
    </row>
    <row r="8813" spans="1:14" x14ac:dyDescent="0.25">
      <c r="A8813" s="26">
        <v>44705.532268518517</v>
      </c>
      <c r="B8813" s="23" t="s">
        <v>0</v>
      </c>
      <c r="C8813" s="23" t="s">
        <v>11328</v>
      </c>
      <c r="D8813" s="23" t="s">
        <v>10417</v>
      </c>
      <c r="E8813" s="23" t="s">
        <v>1</v>
      </c>
      <c r="F8813" s="23" t="s">
        <v>7</v>
      </c>
      <c r="G8813" s="23" t="s">
        <v>975</v>
      </c>
      <c r="H8813" s="2" t="s">
        <v>7731</v>
      </c>
      <c r="I8813" s="23" t="s">
        <v>9483</v>
      </c>
      <c r="J8813" s="23"/>
      <c r="K8813" s="23" t="s">
        <v>9712</v>
      </c>
      <c r="L8813" s="23" t="s">
        <v>9538</v>
      </c>
      <c r="M8813" s="23">
        <f>YEAR(Tabla2[[#This Row],[Fecha de creación]])</f>
        <v>2022</v>
      </c>
      <c r="N8813" s="23">
        <f>MONTH(Tabla2[[#This Row],[Fecha de creación]])</f>
        <v>5</v>
      </c>
    </row>
    <row r="8814" spans="1:14" x14ac:dyDescent="0.25">
      <c r="A8814" s="26">
        <v>44705.534618055557</v>
      </c>
      <c r="B8814" s="23" t="s">
        <v>0</v>
      </c>
      <c r="C8814" s="23" t="s">
        <v>11329</v>
      </c>
      <c r="D8814" s="23" t="s">
        <v>982</v>
      </c>
      <c r="E8814" s="23" t="s">
        <v>1</v>
      </c>
      <c r="F8814" s="23" t="s">
        <v>22</v>
      </c>
      <c r="G8814" s="23" t="s">
        <v>975</v>
      </c>
      <c r="H8814" s="2" t="s">
        <v>8893</v>
      </c>
      <c r="I8814" s="23" t="s">
        <v>7680</v>
      </c>
      <c r="J8814" s="23" t="s">
        <v>59</v>
      </c>
      <c r="K8814" s="23" t="s">
        <v>9712</v>
      </c>
      <c r="L8814" s="23" t="s">
        <v>9538</v>
      </c>
      <c r="M8814" s="23">
        <f>YEAR(Tabla2[[#This Row],[Fecha de creación]])</f>
        <v>2022</v>
      </c>
      <c r="N8814" s="23">
        <f>MONTH(Tabla2[[#This Row],[Fecha de creación]])</f>
        <v>5</v>
      </c>
    </row>
    <row r="8815" spans="1:14" x14ac:dyDescent="0.25">
      <c r="A8815" s="26">
        <v>44705.535613425927</v>
      </c>
      <c r="B8815" s="23" t="s">
        <v>0</v>
      </c>
      <c r="C8815" s="23" t="s">
        <v>11330</v>
      </c>
      <c r="D8815" s="23" t="s">
        <v>6</v>
      </c>
      <c r="E8815" s="23" t="s">
        <v>1</v>
      </c>
      <c r="F8815" s="23" t="s">
        <v>7</v>
      </c>
      <c r="G8815" s="23" t="s">
        <v>3</v>
      </c>
      <c r="H8815" s="2" t="s">
        <v>7722</v>
      </c>
      <c r="I8815" s="23" t="s">
        <v>9483</v>
      </c>
      <c r="J8815" s="23" t="s">
        <v>59</v>
      </c>
      <c r="K8815" s="23" t="s">
        <v>9712</v>
      </c>
      <c r="L8815" s="23" t="s">
        <v>9539</v>
      </c>
      <c r="M8815" s="23">
        <f>YEAR(Tabla2[[#This Row],[Fecha de creación]])</f>
        <v>2022</v>
      </c>
      <c r="N8815" s="23">
        <f>MONTH(Tabla2[[#This Row],[Fecha de creación]])</f>
        <v>5</v>
      </c>
    </row>
    <row r="8816" spans="1:14" x14ac:dyDescent="0.25">
      <c r="A8816" s="26">
        <v>44705.535983796297</v>
      </c>
      <c r="B8816" s="23" t="s">
        <v>34</v>
      </c>
      <c r="C8816" s="23" t="s">
        <v>11331</v>
      </c>
      <c r="D8816" s="23" t="s">
        <v>11332</v>
      </c>
      <c r="E8816" s="23" t="s">
        <v>1</v>
      </c>
      <c r="F8816" s="23" t="s">
        <v>22</v>
      </c>
      <c r="G8816" s="23" t="s">
        <v>975</v>
      </c>
      <c r="I8816" s="23" t="s">
        <v>8907</v>
      </c>
      <c r="J8816" s="23" t="s">
        <v>59</v>
      </c>
      <c r="K8816" s="23" t="s">
        <v>9712</v>
      </c>
      <c r="L8816" s="23" t="s">
        <v>9538</v>
      </c>
      <c r="M8816" s="23">
        <f>YEAR(Tabla2[[#This Row],[Fecha de creación]])</f>
        <v>2022</v>
      </c>
      <c r="N8816" s="23">
        <f>MONTH(Tabla2[[#This Row],[Fecha de creación]])</f>
        <v>5</v>
      </c>
    </row>
    <row r="8817" spans="1:14" x14ac:dyDescent="0.25">
      <c r="A8817" s="26">
        <v>44705.541539351849</v>
      </c>
      <c r="B8817" s="23" t="s">
        <v>34</v>
      </c>
      <c r="C8817" s="23" t="s">
        <v>11333</v>
      </c>
      <c r="D8817" s="23" t="s">
        <v>11334</v>
      </c>
      <c r="E8817" s="23" t="s">
        <v>1</v>
      </c>
      <c r="F8817" s="23" t="s">
        <v>7</v>
      </c>
      <c r="G8817" s="23" t="s">
        <v>975</v>
      </c>
      <c r="H8817" s="2" t="s">
        <v>7744</v>
      </c>
      <c r="I8817" s="23" t="s">
        <v>8907</v>
      </c>
      <c r="J8817" s="23" t="s">
        <v>59</v>
      </c>
      <c r="K8817" s="23" t="s">
        <v>9712</v>
      </c>
      <c r="L8817" s="23" t="s">
        <v>9538</v>
      </c>
      <c r="M8817" s="23">
        <f>YEAR(Tabla2[[#This Row],[Fecha de creación]])</f>
        <v>2022</v>
      </c>
      <c r="N8817" s="23">
        <f>MONTH(Tabla2[[#This Row],[Fecha de creación]])</f>
        <v>5</v>
      </c>
    </row>
    <row r="8818" spans="1:14" x14ac:dyDescent="0.25">
      <c r="A8818" s="26">
        <v>44705.548645833333</v>
      </c>
      <c r="B8818" s="23" t="s">
        <v>34</v>
      </c>
      <c r="C8818" s="23" t="s">
        <v>11335</v>
      </c>
      <c r="D8818" s="23" t="s">
        <v>11336</v>
      </c>
      <c r="E8818" s="23" t="s">
        <v>1</v>
      </c>
      <c r="F8818" s="23" t="s">
        <v>7</v>
      </c>
      <c r="G8818" s="23" t="s">
        <v>975</v>
      </c>
      <c r="H8818" s="2" t="s">
        <v>7731</v>
      </c>
      <c r="I8818" s="23" t="s">
        <v>8907</v>
      </c>
      <c r="J8818" s="23" t="s">
        <v>59</v>
      </c>
      <c r="K8818" s="23" t="s">
        <v>9712</v>
      </c>
      <c r="L8818" s="23" t="s">
        <v>9538</v>
      </c>
      <c r="M8818" s="23">
        <f>YEAR(Tabla2[[#This Row],[Fecha de creación]])</f>
        <v>2022</v>
      </c>
      <c r="N8818" s="23">
        <f>MONTH(Tabla2[[#This Row],[Fecha de creación]])</f>
        <v>5</v>
      </c>
    </row>
    <row r="8819" spans="1:14" x14ac:dyDescent="0.25">
      <c r="A8819" s="26">
        <v>44705.570625</v>
      </c>
      <c r="B8819" s="23" t="s">
        <v>19</v>
      </c>
      <c r="C8819" s="23" t="s">
        <v>11337</v>
      </c>
      <c r="D8819" s="23" t="s">
        <v>11338</v>
      </c>
      <c r="E8819" s="23" t="s">
        <v>1</v>
      </c>
      <c r="F8819" s="23" t="s">
        <v>7</v>
      </c>
      <c r="G8819" s="23" t="s">
        <v>975</v>
      </c>
      <c r="H8819" s="2" t="s">
        <v>8535</v>
      </c>
      <c r="I8819" s="23" t="s">
        <v>10079</v>
      </c>
      <c r="J8819" s="23"/>
      <c r="K8819" s="23" t="s">
        <v>9712</v>
      </c>
      <c r="L8819" s="23" t="s">
        <v>9538</v>
      </c>
      <c r="M8819" s="23">
        <f>YEAR(Tabla2[[#This Row],[Fecha de creación]])</f>
        <v>2022</v>
      </c>
      <c r="N8819" s="23">
        <f>MONTH(Tabla2[[#This Row],[Fecha de creación]])</f>
        <v>5</v>
      </c>
    </row>
    <row r="8820" spans="1:14" x14ac:dyDescent="0.25">
      <c r="A8820" s="26">
        <v>44705.615428240744</v>
      </c>
      <c r="B8820" s="23" t="s">
        <v>19</v>
      </c>
      <c r="C8820" s="23" t="s">
        <v>11339</v>
      </c>
      <c r="D8820" s="23" t="s">
        <v>11340</v>
      </c>
      <c r="E8820" s="23" t="s">
        <v>1</v>
      </c>
      <c r="F8820" s="23" t="s">
        <v>7</v>
      </c>
      <c r="G8820" s="23" t="s">
        <v>3</v>
      </c>
      <c r="H8820" s="2" t="s">
        <v>7721</v>
      </c>
      <c r="I8820" s="23" t="s">
        <v>10079</v>
      </c>
      <c r="J8820" s="23"/>
      <c r="K8820" s="23" t="s">
        <v>9712</v>
      </c>
      <c r="L8820" s="23" t="s">
        <v>9539</v>
      </c>
      <c r="M8820" s="23">
        <f>YEAR(Tabla2[[#This Row],[Fecha de creación]])</f>
        <v>2022</v>
      </c>
      <c r="N8820" s="23">
        <f>MONTH(Tabla2[[#This Row],[Fecha de creación]])</f>
        <v>5</v>
      </c>
    </row>
    <row r="8821" spans="1:14" x14ac:dyDescent="0.25">
      <c r="A8821" s="26">
        <v>44705.634687500002</v>
      </c>
      <c r="B8821" s="23" t="s">
        <v>19</v>
      </c>
      <c r="C8821" s="23" t="s">
        <v>11341</v>
      </c>
      <c r="D8821" s="23" t="s">
        <v>11342</v>
      </c>
      <c r="E8821" s="23" t="s">
        <v>1</v>
      </c>
      <c r="F8821" s="23" t="s">
        <v>7</v>
      </c>
      <c r="G8821" s="23" t="s">
        <v>975</v>
      </c>
      <c r="H8821" s="2" t="s">
        <v>8535</v>
      </c>
      <c r="I8821" s="23" t="s">
        <v>10079</v>
      </c>
      <c r="J8821" s="23"/>
      <c r="K8821" s="23" t="s">
        <v>9712</v>
      </c>
      <c r="L8821" s="23" t="s">
        <v>9538</v>
      </c>
      <c r="M8821" s="23">
        <f>YEAR(Tabla2[[#This Row],[Fecha de creación]])</f>
        <v>2022</v>
      </c>
      <c r="N8821" s="23">
        <f>MONTH(Tabla2[[#This Row],[Fecha de creación]])</f>
        <v>5</v>
      </c>
    </row>
    <row r="8822" spans="1:14" x14ac:dyDescent="0.25">
      <c r="A8822" s="26">
        <v>44705.637361111112</v>
      </c>
      <c r="B8822" s="23" t="s">
        <v>0</v>
      </c>
      <c r="C8822" s="23" t="s">
        <v>11343</v>
      </c>
      <c r="D8822" s="23" t="s">
        <v>7882</v>
      </c>
      <c r="E8822" s="23" t="s">
        <v>1</v>
      </c>
      <c r="F8822" s="23" t="s">
        <v>7</v>
      </c>
      <c r="G8822" s="23" t="s">
        <v>975</v>
      </c>
      <c r="H8822" s="2" t="s">
        <v>7722</v>
      </c>
      <c r="I8822" s="23" t="s">
        <v>7680</v>
      </c>
      <c r="J8822" s="23" t="s">
        <v>59</v>
      </c>
      <c r="K8822" s="23" t="s">
        <v>9712</v>
      </c>
      <c r="L8822" s="23" t="s">
        <v>9538</v>
      </c>
      <c r="M8822" s="23">
        <f>YEAR(Tabla2[[#This Row],[Fecha de creación]])</f>
        <v>2022</v>
      </c>
      <c r="N8822" s="23">
        <f>MONTH(Tabla2[[#This Row],[Fecha de creación]])</f>
        <v>5</v>
      </c>
    </row>
    <row r="8823" spans="1:14" x14ac:dyDescent="0.25">
      <c r="A8823" s="26">
        <v>44705.648969907408</v>
      </c>
      <c r="B8823" s="23" t="s">
        <v>34</v>
      </c>
      <c r="C8823" s="23" t="s">
        <v>11344</v>
      </c>
      <c r="D8823" s="23" t="s">
        <v>11345</v>
      </c>
      <c r="E8823" s="23" t="s">
        <v>1</v>
      </c>
      <c r="F8823" s="23" t="s">
        <v>22</v>
      </c>
      <c r="G8823" s="23" t="s">
        <v>975</v>
      </c>
      <c r="I8823" s="23" t="s">
        <v>8907</v>
      </c>
      <c r="J8823" s="23" t="s">
        <v>964</v>
      </c>
      <c r="K8823" s="23" t="s">
        <v>9712</v>
      </c>
      <c r="L8823" s="23" t="s">
        <v>9538</v>
      </c>
      <c r="M8823" s="23">
        <f>YEAR(Tabla2[[#This Row],[Fecha de creación]])</f>
        <v>2022</v>
      </c>
      <c r="N8823" s="23">
        <f>MONTH(Tabla2[[#This Row],[Fecha de creación]])</f>
        <v>5</v>
      </c>
    </row>
    <row r="8824" spans="1:14" x14ac:dyDescent="0.25">
      <c r="A8824" s="26">
        <v>44705.657430555555</v>
      </c>
      <c r="B8824" s="23" t="s">
        <v>19</v>
      </c>
      <c r="C8824" s="23" t="s">
        <v>11346</v>
      </c>
      <c r="D8824" s="23" t="s">
        <v>11347</v>
      </c>
      <c r="E8824" s="23" t="s">
        <v>1</v>
      </c>
      <c r="F8824" s="23" t="s">
        <v>7</v>
      </c>
      <c r="G8824" s="23" t="s">
        <v>975</v>
      </c>
      <c r="H8824" s="2" t="s">
        <v>8535</v>
      </c>
      <c r="I8824" s="23" t="s">
        <v>10079</v>
      </c>
      <c r="J8824" s="23"/>
      <c r="K8824" s="23" t="s">
        <v>9712</v>
      </c>
      <c r="L8824" s="23" t="s">
        <v>9538</v>
      </c>
      <c r="M8824" s="23">
        <f>YEAR(Tabla2[[#This Row],[Fecha de creación]])</f>
        <v>2022</v>
      </c>
      <c r="N8824" s="23">
        <f>MONTH(Tabla2[[#This Row],[Fecha de creación]])</f>
        <v>5</v>
      </c>
    </row>
    <row r="8825" spans="1:14" x14ac:dyDescent="0.25">
      <c r="A8825" s="26">
        <v>44705.669525462959</v>
      </c>
      <c r="B8825" s="23" t="s">
        <v>19</v>
      </c>
      <c r="C8825" s="23" t="s">
        <v>11348</v>
      </c>
      <c r="D8825" s="23" t="s">
        <v>11349</v>
      </c>
      <c r="E8825" s="23" t="s">
        <v>1</v>
      </c>
      <c r="F8825" s="23" t="s">
        <v>7</v>
      </c>
      <c r="G8825" s="23" t="s">
        <v>975</v>
      </c>
      <c r="H8825" s="2" t="s">
        <v>8535</v>
      </c>
      <c r="I8825" s="23" t="s">
        <v>10079</v>
      </c>
      <c r="J8825" s="23"/>
      <c r="K8825" s="23" t="s">
        <v>9712</v>
      </c>
      <c r="L8825" s="23" t="s">
        <v>9538</v>
      </c>
      <c r="M8825" s="23">
        <f>YEAR(Tabla2[[#This Row],[Fecha de creación]])</f>
        <v>2022</v>
      </c>
      <c r="N8825" s="23">
        <f>MONTH(Tabla2[[#This Row],[Fecha de creación]])</f>
        <v>5</v>
      </c>
    </row>
    <row r="8826" spans="1:14" x14ac:dyDescent="0.25">
      <c r="A8826" s="26">
        <v>44705.680162037039</v>
      </c>
      <c r="B8826" s="23" t="s">
        <v>19</v>
      </c>
      <c r="C8826" s="23" t="s">
        <v>11350</v>
      </c>
      <c r="D8826" s="23" t="s">
        <v>11351</v>
      </c>
      <c r="E8826" s="23" t="s">
        <v>1</v>
      </c>
      <c r="F8826" s="23" t="s">
        <v>7</v>
      </c>
      <c r="G8826" s="23" t="s">
        <v>975</v>
      </c>
      <c r="H8826" s="2" t="s">
        <v>8535</v>
      </c>
      <c r="I8826" s="23" t="s">
        <v>10079</v>
      </c>
      <c r="J8826" s="23"/>
      <c r="K8826" s="23" t="s">
        <v>9712</v>
      </c>
      <c r="L8826" s="23" t="s">
        <v>9538</v>
      </c>
      <c r="M8826" s="23">
        <f>YEAR(Tabla2[[#This Row],[Fecha de creación]])</f>
        <v>2022</v>
      </c>
      <c r="N8826" s="23">
        <f>MONTH(Tabla2[[#This Row],[Fecha de creación]])</f>
        <v>5</v>
      </c>
    </row>
    <row r="8827" spans="1:14" x14ac:dyDescent="0.25">
      <c r="A8827" s="26">
        <v>44705.695254629631</v>
      </c>
      <c r="B8827" s="23" t="s">
        <v>19</v>
      </c>
      <c r="C8827" s="23" t="s">
        <v>11352</v>
      </c>
      <c r="D8827" s="23" t="s">
        <v>11353</v>
      </c>
      <c r="E8827" s="23" t="s">
        <v>1</v>
      </c>
      <c r="F8827" s="23" t="s">
        <v>7</v>
      </c>
      <c r="G8827" s="23" t="s">
        <v>975</v>
      </c>
      <c r="H8827" s="2" t="s">
        <v>8535</v>
      </c>
      <c r="I8827" s="23" t="s">
        <v>10079</v>
      </c>
      <c r="J8827" s="23"/>
      <c r="K8827" s="23" t="s">
        <v>9712</v>
      </c>
      <c r="L8827" s="23" t="s">
        <v>9538</v>
      </c>
      <c r="M8827" s="23">
        <f>YEAR(Tabla2[[#This Row],[Fecha de creación]])</f>
        <v>2022</v>
      </c>
      <c r="N8827" s="23">
        <f>MONTH(Tabla2[[#This Row],[Fecha de creación]])</f>
        <v>5</v>
      </c>
    </row>
    <row r="8828" spans="1:14" x14ac:dyDescent="0.25">
      <c r="A8828" s="26">
        <v>44705.700671296298</v>
      </c>
      <c r="B8828" s="23" t="s">
        <v>0</v>
      </c>
      <c r="C8828" s="23" t="s">
        <v>11354</v>
      </c>
      <c r="D8828" s="23" t="s">
        <v>719</v>
      </c>
      <c r="E8828" s="23" t="s">
        <v>1</v>
      </c>
      <c r="F8828" s="23" t="s">
        <v>7</v>
      </c>
      <c r="G8828" s="23" t="s">
        <v>975</v>
      </c>
      <c r="H8828" s="2" t="s">
        <v>7777</v>
      </c>
      <c r="I8828" s="23" t="s">
        <v>5999</v>
      </c>
      <c r="J8828" s="23" t="s">
        <v>59</v>
      </c>
      <c r="K8828" s="23" t="s">
        <v>9712</v>
      </c>
      <c r="L8828" s="23" t="s">
        <v>9539</v>
      </c>
      <c r="M8828" s="23">
        <f>YEAR(Tabla2[[#This Row],[Fecha de creación]])</f>
        <v>2022</v>
      </c>
      <c r="N8828" s="23">
        <f>MONTH(Tabla2[[#This Row],[Fecha de creación]])</f>
        <v>5</v>
      </c>
    </row>
    <row r="8829" spans="1:14" x14ac:dyDescent="0.25">
      <c r="A8829" s="26">
        <v>44705.704664351855</v>
      </c>
      <c r="B8829" s="23" t="s">
        <v>34</v>
      </c>
      <c r="C8829" s="23" t="s">
        <v>11355</v>
      </c>
      <c r="D8829" s="23" t="s">
        <v>11356</v>
      </c>
      <c r="E8829" s="23" t="s">
        <v>1</v>
      </c>
      <c r="F8829" s="23" t="s">
        <v>7</v>
      </c>
      <c r="G8829" s="23" t="s">
        <v>975</v>
      </c>
      <c r="I8829" s="23" t="s">
        <v>8907</v>
      </c>
      <c r="J8829" s="23" t="s">
        <v>59</v>
      </c>
      <c r="K8829" s="23" t="s">
        <v>9712</v>
      </c>
      <c r="L8829" s="23" t="s">
        <v>9538</v>
      </c>
      <c r="M8829" s="23">
        <f>YEAR(Tabla2[[#This Row],[Fecha de creación]])</f>
        <v>2022</v>
      </c>
      <c r="N8829" s="23">
        <f>MONTH(Tabla2[[#This Row],[Fecha de creación]])</f>
        <v>5</v>
      </c>
    </row>
    <row r="8830" spans="1:14" x14ac:dyDescent="0.25">
      <c r="A8830" s="26">
        <v>44705.70888888889</v>
      </c>
      <c r="B8830" s="23" t="s">
        <v>34</v>
      </c>
      <c r="C8830" s="23" t="s">
        <v>11357</v>
      </c>
      <c r="D8830" s="23" t="s">
        <v>11358</v>
      </c>
      <c r="E8830" s="23" t="s">
        <v>1</v>
      </c>
      <c r="F8830" s="23" t="s">
        <v>7</v>
      </c>
      <c r="G8830" s="23" t="s">
        <v>975</v>
      </c>
      <c r="H8830" s="2" t="s">
        <v>8425</v>
      </c>
      <c r="I8830" s="23" t="s">
        <v>8907</v>
      </c>
      <c r="J8830" s="23" t="s">
        <v>59</v>
      </c>
      <c r="K8830" s="23" t="s">
        <v>9712</v>
      </c>
      <c r="L8830" s="23" t="s">
        <v>9538</v>
      </c>
      <c r="M8830" s="23">
        <f>YEAR(Tabla2[[#This Row],[Fecha de creación]])</f>
        <v>2022</v>
      </c>
      <c r="N8830" s="23">
        <f>MONTH(Tabla2[[#This Row],[Fecha de creación]])</f>
        <v>5</v>
      </c>
    </row>
    <row r="8831" spans="1:14" x14ac:dyDescent="0.25">
      <c r="A8831" s="26">
        <v>44705.713692129626</v>
      </c>
      <c r="B8831" s="23" t="s">
        <v>7771</v>
      </c>
      <c r="C8831" s="23" t="s">
        <v>11359</v>
      </c>
      <c r="D8831" s="23" t="s">
        <v>11360</v>
      </c>
      <c r="E8831" s="23" t="s">
        <v>1</v>
      </c>
      <c r="F8831" s="23" t="s">
        <v>22</v>
      </c>
      <c r="G8831" s="23" t="s">
        <v>975</v>
      </c>
      <c r="H8831" s="2" t="s">
        <v>7744</v>
      </c>
      <c r="I8831" s="23" t="s">
        <v>8907</v>
      </c>
      <c r="J8831" s="23" t="s">
        <v>958</v>
      </c>
      <c r="K8831" s="23" t="s">
        <v>9712</v>
      </c>
      <c r="L8831" s="23" t="s">
        <v>9538</v>
      </c>
      <c r="M8831" s="23">
        <f>YEAR(Tabla2[[#This Row],[Fecha de creación]])</f>
        <v>2022</v>
      </c>
      <c r="N8831" s="23">
        <f>MONTH(Tabla2[[#This Row],[Fecha de creación]])</f>
        <v>5</v>
      </c>
    </row>
    <row r="8832" spans="1:14" x14ac:dyDescent="0.25">
      <c r="A8832" s="26">
        <v>44705.723553240743</v>
      </c>
      <c r="B8832" s="23" t="s">
        <v>56</v>
      </c>
      <c r="C8832" s="23" t="s">
        <v>11361</v>
      </c>
      <c r="D8832" s="23" t="s">
        <v>11362</v>
      </c>
      <c r="E8832" s="23" t="s">
        <v>1</v>
      </c>
      <c r="F8832" s="23" t="s">
        <v>7</v>
      </c>
      <c r="G8832" s="23" t="s">
        <v>3</v>
      </c>
      <c r="H8832" s="2" t="s">
        <v>7745</v>
      </c>
      <c r="I8832" s="23" t="s">
        <v>4517</v>
      </c>
      <c r="J8832" s="23" t="s">
        <v>59</v>
      </c>
      <c r="K8832" s="23" t="s">
        <v>9712</v>
      </c>
      <c r="L8832" s="23" t="s">
        <v>9539</v>
      </c>
      <c r="M8832" s="23">
        <f>YEAR(Tabla2[[#This Row],[Fecha de creación]])</f>
        <v>2022</v>
      </c>
      <c r="N8832" s="23">
        <f>MONTH(Tabla2[[#This Row],[Fecha de creación]])</f>
        <v>5</v>
      </c>
    </row>
    <row r="8833" spans="1:14" x14ac:dyDescent="0.25">
      <c r="A8833" s="26">
        <v>44706.393692129626</v>
      </c>
      <c r="B8833" s="23" t="s">
        <v>19</v>
      </c>
      <c r="C8833" s="23" t="s">
        <v>11363</v>
      </c>
      <c r="D8833" s="23" t="s">
        <v>11364</v>
      </c>
      <c r="E8833" s="23" t="s">
        <v>1</v>
      </c>
      <c r="F8833" s="23" t="s">
        <v>7</v>
      </c>
      <c r="G8833" s="23" t="s">
        <v>975</v>
      </c>
      <c r="H8833" s="2" t="s">
        <v>8559</v>
      </c>
      <c r="I8833" s="23" t="s">
        <v>10079</v>
      </c>
      <c r="J8833" s="23"/>
      <c r="K8833" s="23" t="s">
        <v>9712</v>
      </c>
      <c r="L8833" s="23" t="s">
        <v>9538</v>
      </c>
      <c r="M8833" s="23">
        <f>YEAR(Tabla2[[#This Row],[Fecha de creación]])</f>
        <v>2022</v>
      </c>
      <c r="N8833" s="23">
        <f>MONTH(Tabla2[[#This Row],[Fecha de creación]])</f>
        <v>5</v>
      </c>
    </row>
    <row r="8834" spans="1:14" x14ac:dyDescent="0.25">
      <c r="A8834" s="26">
        <v>44706.51966435185</v>
      </c>
      <c r="B8834" s="23" t="s">
        <v>0</v>
      </c>
      <c r="C8834" s="23" t="s">
        <v>11365</v>
      </c>
      <c r="D8834" s="23" t="s">
        <v>982</v>
      </c>
      <c r="E8834" s="23" t="s">
        <v>1</v>
      </c>
      <c r="F8834" s="23" t="s">
        <v>22</v>
      </c>
      <c r="G8834" s="23" t="s">
        <v>975</v>
      </c>
      <c r="H8834" s="2" t="s">
        <v>8893</v>
      </c>
      <c r="I8834" s="23" t="s">
        <v>7680</v>
      </c>
      <c r="J8834" s="23" t="s">
        <v>59</v>
      </c>
      <c r="K8834" s="23" t="s">
        <v>9712</v>
      </c>
      <c r="L8834" s="23" t="s">
        <v>9538</v>
      </c>
      <c r="M8834" s="23">
        <f>YEAR(Tabla2[[#This Row],[Fecha de creación]])</f>
        <v>2022</v>
      </c>
      <c r="N8834" s="23">
        <f>MONTH(Tabla2[[#This Row],[Fecha de creación]])</f>
        <v>5</v>
      </c>
    </row>
    <row r="8835" spans="1:14" x14ac:dyDescent="0.25">
      <c r="A8835" s="26">
        <v>44706.521168981482</v>
      </c>
      <c r="B8835" s="23" t="s">
        <v>0</v>
      </c>
      <c r="C8835" s="23" t="s">
        <v>11366</v>
      </c>
      <c r="D8835" s="23" t="s">
        <v>6</v>
      </c>
      <c r="E8835" s="23" t="s">
        <v>1</v>
      </c>
      <c r="F8835" s="23" t="s">
        <v>7</v>
      </c>
      <c r="G8835" s="23" t="s">
        <v>975</v>
      </c>
      <c r="H8835" s="2" t="s">
        <v>7722</v>
      </c>
      <c r="I8835" s="23" t="s">
        <v>9483</v>
      </c>
      <c r="J8835" s="23" t="s">
        <v>59</v>
      </c>
      <c r="K8835" s="23" t="s">
        <v>9712</v>
      </c>
      <c r="L8835" s="23" t="s">
        <v>9538</v>
      </c>
      <c r="M8835" s="23">
        <f>YEAR(Tabla2[[#This Row],[Fecha de creación]])</f>
        <v>2022</v>
      </c>
      <c r="N8835" s="23">
        <f>MONTH(Tabla2[[#This Row],[Fecha de creación]])</f>
        <v>5</v>
      </c>
    </row>
    <row r="8836" spans="1:14" x14ac:dyDescent="0.25">
      <c r="A8836" s="26">
        <v>44706.523692129631</v>
      </c>
      <c r="B8836" s="23" t="s">
        <v>0</v>
      </c>
      <c r="C8836" s="23" t="s">
        <v>11367</v>
      </c>
      <c r="D8836" s="23" t="s">
        <v>982</v>
      </c>
      <c r="E8836" s="23" t="s">
        <v>1</v>
      </c>
      <c r="F8836" s="23" t="s">
        <v>22</v>
      </c>
      <c r="G8836" s="23" t="s">
        <v>975</v>
      </c>
      <c r="H8836" s="2" t="s">
        <v>8893</v>
      </c>
      <c r="I8836" s="23" t="s">
        <v>9483</v>
      </c>
      <c r="J8836" s="23" t="s">
        <v>59</v>
      </c>
      <c r="K8836" s="23" t="s">
        <v>9712</v>
      </c>
      <c r="L8836" s="23" t="s">
        <v>9538</v>
      </c>
      <c r="M8836" s="23">
        <f>YEAR(Tabla2[[#This Row],[Fecha de creación]])</f>
        <v>2022</v>
      </c>
      <c r="N8836" s="23">
        <f>MONTH(Tabla2[[#This Row],[Fecha de creación]])</f>
        <v>5</v>
      </c>
    </row>
    <row r="8837" spans="1:14" x14ac:dyDescent="0.25">
      <c r="A8837" s="26">
        <v>44706.525173611109</v>
      </c>
      <c r="B8837" s="23" t="s">
        <v>0</v>
      </c>
      <c r="C8837" s="23" t="s">
        <v>11368</v>
      </c>
      <c r="D8837" s="23" t="s">
        <v>11369</v>
      </c>
      <c r="E8837" s="23" t="s">
        <v>1</v>
      </c>
      <c r="F8837" s="23" t="s">
        <v>22</v>
      </c>
      <c r="G8837" s="23" t="s">
        <v>975</v>
      </c>
      <c r="H8837" s="2" t="s">
        <v>7744</v>
      </c>
      <c r="I8837" s="23" t="s">
        <v>9483</v>
      </c>
      <c r="J8837" s="23" t="s">
        <v>59</v>
      </c>
      <c r="K8837" s="23" t="s">
        <v>9712</v>
      </c>
      <c r="L8837" s="23" t="s">
        <v>9538</v>
      </c>
      <c r="M8837" s="23">
        <f>YEAR(Tabla2[[#This Row],[Fecha de creación]])</f>
        <v>2022</v>
      </c>
      <c r="N8837" s="23">
        <f>MONTH(Tabla2[[#This Row],[Fecha de creación]])</f>
        <v>5</v>
      </c>
    </row>
    <row r="8838" spans="1:14" x14ac:dyDescent="0.25">
      <c r="A8838" s="26">
        <v>44706.527789351851</v>
      </c>
      <c r="B8838" s="23" t="s">
        <v>0</v>
      </c>
      <c r="C8838" s="23" t="s">
        <v>11370</v>
      </c>
      <c r="D8838" s="23" t="s">
        <v>989</v>
      </c>
      <c r="E8838" s="23" t="s">
        <v>1</v>
      </c>
      <c r="F8838" s="23" t="s">
        <v>7</v>
      </c>
      <c r="G8838" s="23" t="s">
        <v>975</v>
      </c>
      <c r="H8838" s="2" t="s">
        <v>8480</v>
      </c>
      <c r="I8838" s="23" t="s">
        <v>7680</v>
      </c>
      <c r="J8838" s="23" t="s">
        <v>59</v>
      </c>
      <c r="K8838" s="23" t="s">
        <v>9712</v>
      </c>
      <c r="L8838" s="23" t="s">
        <v>9538</v>
      </c>
      <c r="M8838" s="23">
        <f>YEAR(Tabla2[[#This Row],[Fecha de creación]])</f>
        <v>2022</v>
      </c>
      <c r="N8838" s="23">
        <f>MONTH(Tabla2[[#This Row],[Fecha de creación]])</f>
        <v>5</v>
      </c>
    </row>
    <row r="8839" spans="1:14" x14ac:dyDescent="0.25">
      <c r="A8839" s="26">
        <v>44706.536145833335</v>
      </c>
      <c r="B8839" s="23" t="s">
        <v>0</v>
      </c>
      <c r="C8839" s="23" t="s">
        <v>11371</v>
      </c>
      <c r="D8839" s="23" t="s">
        <v>982</v>
      </c>
      <c r="E8839" s="23" t="s">
        <v>1</v>
      </c>
      <c r="F8839" s="23" t="s">
        <v>22</v>
      </c>
      <c r="G8839" s="23" t="s">
        <v>975</v>
      </c>
      <c r="H8839" s="2" t="s">
        <v>8893</v>
      </c>
      <c r="I8839" s="23" t="s">
        <v>7680</v>
      </c>
      <c r="J8839" s="23" t="s">
        <v>59</v>
      </c>
      <c r="K8839" s="23" t="s">
        <v>9712</v>
      </c>
      <c r="L8839" s="23" t="s">
        <v>9538</v>
      </c>
      <c r="M8839" s="23">
        <f>YEAR(Tabla2[[#This Row],[Fecha de creación]])</f>
        <v>2022</v>
      </c>
      <c r="N8839" s="23">
        <f>MONTH(Tabla2[[#This Row],[Fecha de creación]])</f>
        <v>5</v>
      </c>
    </row>
    <row r="8840" spans="1:14" x14ac:dyDescent="0.25">
      <c r="A8840" s="26">
        <v>44706.544548611113</v>
      </c>
      <c r="B8840" s="23" t="s">
        <v>0</v>
      </c>
      <c r="C8840" s="23" t="s">
        <v>11372</v>
      </c>
      <c r="D8840" s="23" t="s">
        <v>982</v>
      </c>
      <c r="E8840" s="23" t="s">
        <v>1</v>
      </c>
      <c r="F8840" s="23" t="s">
        <v>22</v>
      </c>
      <c r="G8840" s="23" t="s">
        <v>975</v>
      </c>
      <c r="H8840" s="2" t="s">
        <v>8893</v>
      </c>
      <c r="I8840" s="23" t="s">
        <v>7680</v>
      </c>
      <c r="J8840" s="23" t="s">
        <v>59</v>
      </c>
      <c r="K8840" s="23" t="s">
        <v>9712</v>
      </c>
      <c r="L8840" s="23" t="s">
        <v>9538</v>
      </c>
      <c r="M8840" s="23">
        <f>YEAR(Tabla2[[#This Row],[Fecha de creación]])</f>
        <v>2022</v>
      </c>
      <c r="N8840" s="23">
        <f>MONTH(Tabla2[[#This Row],[Fecha de creación]])</f>
        <v>5</v>
      </c>
    </row>
    <row r="8841" spans="1:14" x14ac:dyDescent="0.25">
      <c r="A8841" s="26">
        <v>44706.60255787037</v>
      </c>
      <c r="B8841" s="23" t="s">
        <v>0</v>
      </c>
      <c r="C8841" s="23" t="s">
        <v>11373</v>
      </c>
      <c r="D8841" s="23" t="s">
        <v>982</v>
      </c>
      <c r="E8841" s="23" t="s">
        <v>1</v>
      </c>
      <c r="F8841" s="23" t="s">
        <v>22</v>
      </c>
      <c r="G8841" s="23" t="s">
        <v>975</v>
      </c>
      <c r="H8841" s="2" t="s">
        <v>8893</v>
      </c>
      <c r="I8841" s="23" t="s">
        <v>9483</v>
      </c>
      <c r="J8841" s="23" t="s">
        <v>59</v>
      </c>
      <c r="K8841" s="23" t="s">
        <v>9712</v>
      </c>
      <c r="L8841" s="23" t="s">
        <v>9538</v>
      </c>
      <c r="M8841" s="23">
        <f>YEAR(Tabla2[[#This Row],[Fecha de creación]])</f>
        <v>2022</v>
      </c>
      <c r="N8841" s="23">
        <f>MONTH(Tabla2[[#This Row],[Fecha de creación]])</f>
        <v>5</v>
      </c>
    </row>
    <row r="8842" spans="1:14" x14ac:dyDescent="0.25">
      <c r="A8842" s="26">
        <v>44706.625486111108</v>
      </c>
      <c r="B8842" s="23" t="s">
        <v>19</v>
      </c>
      <c r="C8842" s="23" t="s">
        <v>11374</v>
      </c>
      <c r="D8842" s="23" t="s">
        <v>11375</v>
      </c>
      <c r="E8842" s="23" t="s">
        <v>1</v>
      </c>
      <c r="F8842" s="23" t="s">
        <v>7</v>
      </c>
      <c r="G8842" s="23" t="s">
        <v>975</v>
      </c>
      <c r="H8842" s="2" t="s">
        <v>8535</v>
      </c>
      <c r="I8842" s="23" t="s">
        <v>10079</v>
      </c>
      <c r="J8842" s="23"/>
      <c r="K8842" s="23" t="s">
        <v>9712</v>
      </c>
      <c r="L8842" s="23" t="s">
        <v>9538</v>
      </c>
      <c r="M8842" s="23">
        <f>YEAR(Tabla2[[#This Row],[Fecha de creación]])</f>
        <v>2022</v>
      </c>
      <c r="N8842" s="23">
        <f>MONTH(Tabla2[[#This Row],[Fecha de creación]])</f>
        <v>5</v>
      </c>
    </row>
    <row r="8843" spans="1:14" x14ac:dyDescent="0.25">
      <c r="A8843" s="26">
        <v>44706.636817129627</v>
      </c>
      <c r="B8843" s="23" t="s">
        <v>19</v>
      </c>
      <c r="C8843" s="23" t="s">
        <v>11376</v>
      </c>
      <c r="D8843" s="23" t="s">
        <v>11377</v>
      </c>
      <c r="E8843" s="23" t="s">
        <v>1</v>
      </c>
      <c r="F8843" s="23" t="s">
        <v>7</v>
      </c>
      <c r="G8843" s="23" t="s">
        <v>3</v>
      </c>
      <c r="H8843" s="2" t="s">
        <v>8425</v>
      </c>
      <c r="I8843" s="23" t="s">
        <v>10079</v>
      </c>
      <c r="J8843" s="23"/>
      <c r="K8843" s="23" t="s">
        <v>9712</v>
      </c>
      <c r="L8843" s="23" t="s">
        <v>9539</v>
      </c>
      <c r="M8843" s="23">
        <f>YEAR(Tabla2[[#This Row],[Fecha de creación]])</f>
        <v>2022</v>
      </c>
      <c r="N8843" s="23">
        <f>MONTH(Tabla2[[#This Row],[Fecha de creación]])</f>
        <v>5</v>
      </c>
    </row>
    <row r="8844" spans="1:14" x14ac:dyDescent="0.25">
      <c r="A8844" s="26">
        <v>44706.665486111109</v>
      </c>
      <c r="B8844" s="23" t="s">
        <v>0</v>
      </c>
      <c r="C8844" s="23" t="s">
        <v>11378</v>
      </c>
      <c r="D8844" s="23" t="s">
        <v>1016</v>
      </c>
      <c r="E8844" s="23" t="s">
        <v>1</v>
      </c>
      <c r="F8844" s="23" t="s">
        <v>7</v>
      </c>
      <c r="G8844" s="23" t="s">
        <v>975</v>
      </c>
      <c r="H8844" s="2" t="s">
        <v>7731</v>
      </c>
      <c r="I8844" s="23" t="s">
        <v>9483</v>
      </c>
      <c r="J8844" s="23" t="s">
        <v>59</v>
      </c>
      <c r="K8844" s="23" t="s">
        <v>9712</v>
      </c>
      <c r="L8844" s="23" t="s">
        <v>9538</v>
      </c>
      <c r="M8844" s="23">
        <f>YEAR(Tabla2[[#This Row],[Fecha de creación]])</f>
        <v>2022</v>
      </c>
      <c r="N8844" s="23">
        <f>MONTH(Tabla2[[#This Row],[Fecha de creación]])</f>
        <v>5</v>
      </c>
    </row>
    <row r="8845" spans="1:14" x14ac:dyDescent="0.25">
      <c r="A8845" s="26">
        <v>44706.691377314812</v>
      </c>
      <c r="B8845" s="23" t="s">
        <v>19</v>
      </c>
      <c r="C8845" s="23" t="s">
        <v>11379</v>
      </c>
      <c r="D8845" s="23" t="s">
        <v>11380</v>
      </c>
      <c r="E8845" s="23" t="s">
        <v>1</v>
      </c>
      <c r="F8845" s="23" t="s">
        <v>7</v>
      </c>
      <c r="G8845" s="23" t="s">
        <v>975</v>
      </c>
      <c r="H8845" s="2" t="s">
        <v>8535</v>
      </c>
      <c r="I8845" s="23" t="s">
        <v>10079</v>
      </c>
      <c r="J8845" s="23"/>
      <c r="K8845" s="23" t="s">
        <v>9712</v>
      </c>
      <c r="L8845" s="23" t="s">
        <v>9538</v>
      </c>
      <c r="M8845" s="23">
        <f>YEAR(Tabla2[[#This Row],[Fecha de creación]])</f>
        <v>2022</v>
      </c>
      <c r="N8845" s="23">
        <f>MONTH(Tabla2[[#This Row],[Fecha de creación]])</f>
        <v>5</v>
      </c>
    </row>
    <row r="8846" spans="1:14" x14ac:dyDescent="0.25">
      <c r="A8846" s="26">
        <v>44706.700891203705</v>
      </c>
      <c r="B8846" s="23" t="s">
        <v>0</v>
      </c>
      <c r="C8846" s="23" t="s">
        <v>11381</v>
      </c>
      <c r="D8846" s="23" t="s">
        <v>982</v>
      </c>
      <c r="E8846" s="23" t="s">
        <v>1</v>
      </c>
      <c r="F8846" s="23" t="s">
        <v>22</v>
      </c>
      <c r="G8846" s="23" t="s">
        <v>975</v>
      </c>
      <c r="H8846" s="2" t="s">
        <v>8893</v>
      </c>
      <c r="I8846" s="23" t="s">
        <v>7680</v>
      </c>
      <c r="J8846" s="23" t="s">
        <v>59</v>
      </c>
      <c r="K8846" s="23" t="s">
        <v>9712</v>
      </c>
      <c r="L8846" s="23" t="s">
        <v>9538</v>
      </c>
      <c r="M8846" s="23">
        <f>YEAR(Tabla2[[#This Row],[Fecha de creación]])</f>
        <v>2022</v>
      </c>
      <c r="N8846" s="23">
        <f>MONTH(Tabla2[[#This Row],[Fecha de creación]])</f>
        <v>5</v>
      </c>
    </row>
    <row r="8847" spans="1:14" x14ac:dyDescent="0.25">
      <c r="A8847" s="26">
        <v>44706.702847222223</v>
      </c>
      <c r="B8847" s="23" t="s">
        <v>19</v>
      </c>
      <c r="C8847" s="23" t="s">
        <v>11382</v>
      </c>
      <c r="D8847" s="23" t="s">
        <v>11383</v>
      </c>
      <c r="E8847" s="23" t="s">
        <v>1</v>
      </c>
      <c r="F8847" s="23" t="s">
        <v>7</v>
      </c>
      <c r="G8847" s="23" t="s">
        <v>975</v>
      </c>
      <c r="H8847" s="2" t="s">
        <v>8535</v>
      </c>
      <c r="I8847" s="23" t="s">
        <v>10079</v>
      </c>
      <c r="J8847" s="23"/>
      <c r="K8847" s="23" t="s">
        <v>9712</v>
      </c>
      <c r="L8847" s="23" t="s">
        <v>9538</v>
      </c>
      <c r="M8847" s="23">
        <f>YEAR(Tabla2[[#This Row],[Fecha de creación]])</f>
        <v>2022</v>
      </c>
      <c r="N8847" s="23">
        <f>MONTH(Tabla2[[#This Row],[Fecha de creación]])</f>
        <v>5</v>
      </c>
    </row>
    <row r="8848" spans="1:14" x14ac:dyDescent="0.25">
      <c r="A8848" s="26">
        <v>44706.705810185187</v>
      </c>
      <c r="B8848" s="23" t="s">
        <v>0</v>
      </c>
      <c r="C8848" s="23" t="s">
        <v>11384</v>
      </c>
      <c r="D8848" s="23" t="s">
        <v>982</v>
      </c>
      <c r="E8848" s="23" t="s">
        <v>1</v>
      </c>
      <c r="F8848" s="23" t="s">
        <v>22</v>
      </c>
      <c r="G8848" s="23" t="s">
        <v>975</v>
      </c>
      <c r="H8848" s="2" t="s">
        <v>8893</v>
      </c>
      <c r="I8848" s="23" t="s">
        <v>9483</v>
      </c>
      <c r="J8848" s="23" t="s">
        <v>59</v>
      </c>
      <c r="K8848" s="23" t="s">
        <v>9712</v>
      </c>
      <c r="L8848" s="23" t="s">
        <v>9538</v>
      </c>
      <c r="M8848" s="23">
        <f>YEAR(Tabla2[[#This Row],[Fecha de creación]])</f>
        <v>2022</v>
      </c>
      <c r="N8848" s="23">
        <f>MONTH(Tabla2[[#This Row],[Fecha de creación]])</f>
        <v>5</v>
      </c>
    </row>
    <row r="8849" spans="1:14" x14ac:dyDescent="0.25">
      <c r="A8849" s="26">
        <v>44707.387546296297</v>
      </c>
      <c r="B8849" s="23" t="s">
        <v>100</v>
      </c>
      <c r="C8849" s="23" t="s">
        <v>11385</v>
      </c>
      <c r="D8849" s="23" t="s">
        <v>21</v>
      </c>
      <c r="E8849" s="23" t="s">
        <v>1</v>
      </c>
      <c r="F8849" s="23" t="s">
        <v>7</v>
      </c>
      <c r="G8849" s="23" t="s">
        <v>975</v>
      </c>
      <c r="H8849" s="2" t="s">
        <v>7744</v>
      </c>
      <c r="I8849" s="23" t="s">
        <v>6004</v>
      </c>
      <c r="J8849" s="23"/>
      <c r="K8849" s="23" t="s">
        <v>9712</v>
      </c>
      <c r="L8849" s="23" t="s">
        <v>9538</v>
      </c>
      <c r="M8849" s="23">
        <f>YEAR(Tabla2[[#This Row],[Fecha de creación]])</f>
        <v>2022</v>
      </c>
      <c r="N8849" s="23">
        <f>MONTH(Tabla2[[#This Row],[Fecha de creación]])</f>
        <v>5</v>
      </c>
    </row>
    <row r="8850" spans="1:14" x14ac:dyDescent="0.25">
      <c r="A8850" s="26">
        <v>44707.39</v>
      </c>
      <c r="B8850" s="23" t="s">
        <v>100</v>
      </c>
      <c r="C8850" s="23" t="s">
        <v>11386</v>
      </c>
      <c r="D8850" s="23" t="s">
        <v>11387</v>
      </c>
      <c r="E8850" s="23" t="s">
        <v>1</v>
      </c>
      <c r="F8850" s="23" t="s">
        <v>2</v>
      </c>
      <c r="G8850" s="23" t="s">
        <v>1551</v>
      </c>
      <c r="H8850" s="2" t="s">
        <v>8099</v>
      </c>
      <c r="I8850" s="23" t="s">
        <v>6004</v>
      </c>
      <c r="J8850" s="23" t="s">
        <v>59</v>
      </c>
      <c r="K8850" s="23" t="s">
        <v>9536</v>
      </c>
      <c r="L8850" s="23" t="s">
        <v>9539</v>
      </c>
      <c r="M8850" s="23">
        <f>YEAR(Tabla2[[#This Row],[Fecha de creación]])</f>
        <v>2022</v>
      </c>
      <c r="N8850" s="23">
        <f>MONTH(Tabla2[[#This Row],[Fecha de creación]])</f>
        <v>5</v>
      </c>
    </row>
    <row r="8851" spans="1:14" x14ac:dyDescent="0.25">
      <c r="A8851" s="26">
        <v>44707.400173611109</v>
      </c>
      <c r="B8851" s="23" t="s">
        <v>19</v>
      </c>
      <c r="C8851" s="23" t="s">
        <v>11388</v>
      </c>
      <c r="D8851" s="23" t="s">
        <v>11389</v>
      </c>
      <c r="E8851" s="23" t="s">
        <v>1</v>
      </c>
      <c r="F8851" s="23" t="s">
        <v>7</v>
      </c>
      <c r="G8851" s="23" t="s">
        <v>975</v>
      </c>
      <c r="H8851" s="2" t="s">
        <v>8559</v>
      </c>
      <c r="I8851" s="23" t="s">
        <v>10079</v>
      </c>
      <c r="J8851" s="23"/>
      <c r="K8851" s="23" t="s">
        <v>9712</v>
      </c>
      <c r="L8851" s="23" t="s">
        <v>9538</v>
      </c>
      <c r="M8851" s="23">
        <f>YEAR(Tabla2[[#This Row],[Fecha de creación]])</f>
        <v>2022</v>
      </c>
      <c r="N8851" s="23">
        <f>MONTH(Tabla2[[#This Row],[Fecha de creación]])</f>
        <v>5</v>
      </c>
    </row>
    <row r="8852" spans="1:14" x14ac:dyDescent="0.25">
      <c r="A8852" s="26">
        <v>44707.402071759258</v>
      </c>
      <c r="B8852" s="23" t="s">
        <v>189</v>
      </c>
      <c r="C8852" s="23" t="s">
        <v>11390</v>
      </c>
      <c r="D8852" s="23" t="s">
        <v>11391</v>
      </c>
      <c r="E8852" s="23" t="s">
        <v>1</v>
      </c>
      <c r="F8852" s="23" t="s">
        <v>7</v>
      </c>
      <c r="G8852" s="23" t="s">
        <v>1551</v>
      </c>
      <c r="H8852" s="2" t="s">
        <v>7734</v>
      </c>
      <c r="I8852" s="23" t="s">
        <v>11014</v>
      </c>
      <c r="J8852" s="23" t="s">
        <v>958</v>
      </c>
      <c r="K8852" s="23" t="s">
        <v>9712</v>
      </c>
      <c r="L8852" s="23" t="s">
        <v>9539</v>
      </c>
      <c r="M8852" s="23">
        <f>YEAR(Tabla2[[#This Row],[Fecha de creación]])</f>
        <v>2022</v>
      </c>
      <c r="N8852" s="23">
        <f>MONTH(Tabla2[[#This Row],[Fecha de creación]])</f>
        <v>5</v>
      </c>
    </row>
    <row r="8853" spans="1:14" x14ac:dyDescent="0.25">
      <c r="A8853" s="26">
        <v>44707.409270833334</v>
      </c>
      <c r="B8853" s="23" t="s">
        <v>0</v>
      </c>
      <c r="C8853" s="23" t="s">
        <v>11392</v>
      </c>
      <c r="D8853" s="23" t="s">
        <v>713</v>
      </c>
      <c r="E8853" s="23" t="s">
        <v>1</v>
      </c>
      <c r="F8853" s="23" t="s">
        <v>2</v>
      </c>
      <c r="G8853" s="23" t="s">
        <v>975</v>
      </c>
      <c r="H8853" s="2" t="s">
        <v>8099</v>
      </c>
      <c r="I8853" s="23" t="s">
        <v>5999</v>
      </c>
      <c r="J8853" s="23" t="s">
        <v>59</v>
      </c>
      <c r="K8853" s="23" t="s">
        <v>9536</v>
      </c>
      <c r="L8853" s="23" t="s">
        <v>9538</v>
      </c>
      <c r="M8853" s="23">
        <f>YEAR(Tabla2[[#This Row],[Fecha de creación]])</f>
        <v>2022</v>
      </c>
      <c r="N8853" s="23">
        <f>MONTH(Tabla2[[#This Row],[Fecha de creación]])</f>
        <v>5</v>
      </c>
    </row>
    <row r="8854" spans="1:14" x14ac:dyDescent="0.25">
      <c r="A8854" s="26">
        <v>44707.413495370369</v>
      </c>
      <c r="B8854" s="23" t="s">
        <v>19</v>
      </c>
      <c r="C8854" s="23" t="s">
        <v>11393</v>
      </c>
      <c r="D8854" s="23" t="s">
        <v>11394</v>
      </c>
      <c r="E8854" s="23" t="s">
        <v>1</v>
      </c>
      <c r="F8854" s="23" t="s">
        <v>7</v>
      </c>
      <c r="G8854" s="23" t="s">
        <v>975</v>
      </c>
      <c r="H8854" s="2" t="s">
        <v>8535</v>
      </c>
      <c r="I8854" s="23" t="s">
        <v>10079</v>
      </c>
      <c r="J8854" s="23"/>
      <c r="K8854" s="23" t="s">
        <v>9712</v>
      </c>
      <c r="L8854" s="23" t="s">
        <v>9538</v>
      </c>
      <c r="M8854" s="23">
        <f>YEAR(Tabla2[[#This Row],[Fecha de creación]])</f>
        <v>2022</v>
      </c>
      <c r="N8854" s="23">
        <f>MONTH(Tabla2[[#This Row],[Fecha de creación]])</f>
        <v>5</v>
      </c>
    </row>
    <row r="8855" spans="1:14" x14ac:dyDescent="0.25">
      <c r="A8855" s="26">
        <v>44707.413587962961</v>
      </c>
      <c r="B8855" s="23" t="s">
        <v>0</v>
      </c>
      <c r="C8855" s="23" t="s">
        <v>11395</v>
      </c>
      <c r="D8855" s="23" t="s">
        <v>51</v>
      </c>
      <c r="E8855" s="23" t="s">
        <v>1</v>
      </c>
      <c r="F8855" s="23" t="s">
        <v>2</v>
      </c>
      <c r="G8855" s="23" t="s">
        <v>1551</v>
      </c>
      <c r="H8855" s="2" t="s">
        <v>7732</v>
      </c>
      <c r="I8855" s="23" t="s">
        <v>9226</v>
      </c>
      <c r="J8855" s="23" t="s">
        <v>59</v>
      </c>
      <c r="K8855" s="23" t="s">
        <v>9712</v>
      </c>
      <c r="L8855" s="23" t="s">
        <v>9538</v>
      </c>
      <c r="M8855" s="23">
        <f>YEAR(Tabla2[[#This Row],[Fecha de creación]])</f>
        <v>2022</v>
      </c>
      <c r="N8855" s="23">
        <f>MONTH(Tabla2[[#This Row],[Fecha de creación]])</f>
        <v>5</v>
      </c>
    </row>
    <row r="8856" spans="1:14" x14ac:dyDescent="0.25">
      <c r="A8856" s="26">
        <v>44707.433553240742</v>
      </c>
      <c r="B8856" s="23" t="s">
        <v>100</v>
      </c>
      <c r="C8856" s="23" t="s">
        <v>11396</v>
      </c>
      <c r="D8856" s="23" t="s">
        <v>1057</v>
      </c>
      <c r="E8856" s="23" t="s">
        <v>1</v>
      </c>
      <c r="F8856" s="23" t="s">
        <v>7</v>
      </c>
      <c r="G8856" s="23" t="s">
        <v>975</v>
      </c>
      <c r="H8856" s="2" t="s">
        <v>8535</v>
      </c>
      <c r="I8856" s="23" t="s">
        <v>6004</v>
      </c>
      <c r="J8856" s="23" t="s">
        <v>958</v>
      </c>
      <c r="K8856" s="23" t="s">
        <v>9712</v>
      </c>
      <c r="L8856" s="23" t="s">
        <v>9538</v>
      </c>
      <c r="M8856" s="23">
        <f>YEAR(Tabla2[[#This Row],[Fecha de creación]])</f>
        <v>2022</v>
      </c>
      <c r="N8856" s="23">
        <f>MONTH(Tabla2[[#This Row],[Fecha de creación]])</f>
        <v>5</v>
      </c>
    </row>
    <row r="8857" spans="1:14" x14ac:dyDescent="0.25">
      <c r="A8857" s="26">
        <v>44707.446747685186</v>
      </c>
      <c r="B8857" s="23" t="s">
        <v>19</v>
      </c>
      <c r="C8857" s="23" t="s">
        <v>11397</v>
      </c>
      <c r="D8857" s="23" t="s">
        <v>11398</v>
      </c>
      <c r="E8857" s="23" t="s">
        <v>1</v>
      </c>
      <c r="F8857" s="23" t="s">
        <v>7</v>
      </c>
      <c r="G8857" s="23" t="s">
        <v>975</v>
      </c>
      <c r="H8857" s="2" t="s">
        <v>8559</v>
      </c>
      <c r="I8857" s="23" t="s">
        <v>10079</v>
      </c>
      <c r="J8857" s="23"/>
      <c r="K8857" s="23" t="s">
        <v>9712</v>
      </c>
      <c r="L8857" s="23" t="s">
        <v>9538</v>
      </c>
      <c r="M8857" s="23">
        <f>YEAR(Tabla2[[#This Row],[Fecha de creación]])</f>
        <v>2022</v>
      </c>
      <c r="N8857" s="23">
        <f>MONTH(Tabla2[[#This Row],[Fecha de creación]])</f>
        <v>5</v>
      </c>
    </row>
    <row r="8858" spans="1:14" x14ac:dyDescent="0.25">
      <c r="A8858" s="26">
        <v>44707.45416666667</v>
      </c>
      <c r="B8858" s="23" t="s">
        <v>34</v>
      </c>
      <c r="C8858" s="23" t="s">
        <v>11399</v>
      </c>
      <c r="D8858" s="23" t="s">
        <v>11400</v>
      </c>
      <c r="E8858" s="23" t="s">
        <v>1</v>
      </c>
      <c r="F8858" s="23" t="s">
        <v>7</v>
      </c>
      <c r="G8858" s="23" t="s">
        <v>975</v>
      </c>
      <c r="H8858" s="2" t="s">
        <v>7744</v>
      </c>
      <c r="I8858" s="23" t="s">
        <v>482</v>
      </c>
      <c r="J8858" s="23"/>
      <c r="K8858" s="23" t="s">
        <v>9712</v>
      </c>
      <c r="L8858" s="23" t="s">
        <v>9538</v>
      </c>
      <c r="M8858" s="23">
        <f>YEAR(Tabla2[[#This Row],[Fecha de creación]])</f>
        <v>2022</v>
      </c>
      <c r="N8858" s="23">
        <f>MONTH(Tabla2[[#This Row],[Fecha de creación]])</f>
        <v>5</v>
      </c>
    </row>
    <row r="8859" spans="1:14" x14ac:dyDescent="0.25">
      <c r="A8859" s="26">
        <v>44707.469953703701</v>
      </c>
      <c r="B8859" s="23" t="s">
        <v>34</v>
      </c>
      <c r="C8859" s="23" t="s">
        <v>11401</v>
      </c>
      <c r="D8859" s="23" t="s">
        <v>11402</v>
      </c>
      <c r="E8859" s="23" t="s">
        <v>1</v>
      </c>
      <c r="F8859" s="23" t="s">
        <v>22</v>
      </c>
      <c r="G8859" s="23" t="s">
        <v>975</v>
      </c>
      <c r="H8859" s="2" t="s">
        <v>7746</v>
      </c>
      <c r="I8859" s="23" t="s">
        <v>8907</v>
      </c>
      <c r="J8859" s="23" t="s">
        <v>59</v>
      </c>
      <c r="K8859" s="23" t="s">
        <v>9712</v>
      </c>
      <c r="L8859" s="23" t="s">
        <v>9538</v>
      </c>
      <c r="M8859" s="23">
        <f>YEAR(Tabla2[[#This Row],[Fecha de creación]])</f>
        <v>2022</v>
      </c>
      <c r="N8859" s="23">
        <f>MONTH(Tabla2[[#This Row],[Fecha de creación]])</f>
        <v>5</v>
      </c>
    </row>
    <row r="8860" spans="1:14" x14ac:dyDescent="0.25">
      <c r="A8860" s="26">
        <v>44707.488622685189</v>
      </c>
      <c r="B8860" s="23" t="s">
        <v>34</v>
      </c>
      <c r="C8860" s="23" t="s">
        <v>11403</v>
      </c>
      <c r="D8860" s="23" t="s">
        <v>11404</v>
      </c>
      <c r="E8860" s="23" t="s">
        <v>1</v>
      </c>
      <c r="F8860" s="23" t="s">
        <v>22</v>
      </c>
      <c r="G8860" s="23" t="s">
        <v>975</v>
      </c>
      <c r="H8860" s="2" t="s">
        <v>7744</v>
      </c>
      <c r="I8860" s="23" t="s">
        <v>8907</v>
      </c>
      <c r="J8860" s="23" t="s">
        <v>59</v>
      </c>
      <c r="K8860" s="23" t="s">
        <v>9712</v>
      </c>
      <c r="L8860" s="23" t="s">
        <v>9538</v>
      </c>
      <c r="M8860" s="23">
        <f>YEAR(Tabla2[[#This Row],[Fecha de creación]])</f>
        <v>2022</v>
      </c>
      <c r="N8860" s="23">
        <f>MONTH(Tabla2[[#This Row],[Fecha de creación]])</f>
        <v>5</v>
      </c>
    </row>
    <row r="8861" spans="1:14" x14ac:dyDescent="0.25">
      <c r="A8861" s="26">
        <v>44707.49050925926</v>
      </c>
      <c r="B8861" s="23" t="s">
        <v>7771</v>
      </c>
      <c r="C8861" s="23" t="s">
        <v>11405</v>
      </c>
      <c r="D8861" s="23" t="s">
        <v>11406</v>
      </c>
      <c r="E8861" s="23" t="s">
        <v>1</v>
      </c>
      <c r="F8861" s="23" t="s">
        <v>22</v>
      </c>
      <c r="G8861" s="23" t="s">
        <v>975</v>
      </c>
      <c r="H8861" s="2" t="s">
        <v>7744</v>
      </c>
      <c r="I8861" s="23" t="s">
        <v>8907</v>
      </c>
      <c r="J8861" s="23" t="s">
        <v>59</v>
      </c>
      <c r="K8861" s="23" t="s">
        <v>9712</v>
      </c>
      <c r="L8861" s="23" t="s">
        <v>9538</v>
      </c>
      <c r="M8861" s="23">
        <f>YEAR(Tabla2[[#This Row],[Fecha de creación]])</f>
        <v>2022</v>
      </c>
      <c r="N8861" s="23">
        <f>MONTH(Tabla2[[#This Row],[Fecha de creación]])</f>
        <v>5</v>
      </c>
    </row>
    <row r="8862" spans="1:14" x14ac:dyDescent="0.25">
      <c r="A8862" s="26">
        <v>44707.533634259256</v>
      </c>
      <c r="B8862" s="23" t="s">
        <v>0</v>
      </c>
      <c r="C8862" s="23" t="s">
        <v>11407</v>
      </c>
      <c r="D8862" s="23" t="s">
        <v>11408</v>
      </c>
      <c r="E8862" s="23" t="s">
        <v>1</v>
      </c>
      <c r="F8862" s="23" t="s">
        <v>2</v>
      </c>
      <c r="G8862" s="23" t="s">
        <v>1551</v>
      </c>
      <c r="H8862" s="2" t="s">
        <v>7737</v>
      </c>
      <c r="I8862" s="23" t="s">
        <v>9226</v>
      </c>
      <c r="J8862" s="23" t="s">
        <v>958</v>
      </c>
      <c r="K8862" s="23" t="s">
        <v>9712</v>
      </c>
      <c r="L8862" s="23" t="s">
        <v>9539</v>
      </c>
      <c r="M8862" s="23">
        <f>YEAR(Tabla2[[#This Row],[Fecha de creación]])</f>
        <v>2022</v>
      </c>
      <c r="N8862" s="23">
        <f>MONTH(Tabla2[[#This Row],[Fecha de creación]])</f>
        <v>5</v>
      </c>
    </row>
    <row r="8863" spans="1:14" x14ac:dyDescent="0.25">
      <c r="A8863" s="26">
        <v>44707.604097222225</v>
      </c>
      <c r="B8863" s="23" t="s">
        <v>0</v>
      </c>
      <c r="C8863" s="23" t="s">
        <v>11409</v>
      </c>
      <c r="D8863" s="23" t="s">
        <v>7805</v>
      </c>
      <c r="E8863" s="23" t="s">
        <v>1</v>
      </c>
      <c r="F8863" s="23" t="s">
        <v>7</v>
      </c>
      <c r="G8863" s="23" t="s">
        <v>975</v>
      </c>
      <c r="H8863" s="2" t="s">
        <v>8535</v>
      </c>
      <c r="I8863" s="23" t="s">
        <v>5999</v>
      </c>
      <c r="J8863" s="23" t="s">
        <v>59</v>
      </c>
      <c r="K8863" s="23" t="s">
        <v>9712</v>
      </c>
      <c r="L8863" s="23" t="s">
        <v>9539</v>
      </c>
      <c r="M8863" s="23">
        <f>YEAR(Tabla2[[#This Row],[Fecha de creación]])</f>
        <v>2022</v>
      </c>
      <c r="N8863" s="23">
        <f>MONTH(Tabla2[[#This Row],[Fecha de creación]])</f>
        <v>5</v>
      </c>
    </row>
    <row r="8864" spans="1:14" x14ac:dyDescent="0.25">
      <c r="A8864" s="26">
        <v>44707.617511574077</v>
      </c>
      <c r="B8864" s="23" t="s">
        <v>0</v>
      </c>
      <c r="C8864" s="23" t="s">
        <v>11410</v>
      </c>
      <c r="D8864" s="23" t="s">
        <v>21</v>
      </c>
      <c r="E8864" s="23" t="s">
        <v>1</v>
      </c>
      <c r="F8864" s="23" t="s">
        <v>22</v>
      </c>
      <c r="G8864" s="23" t="s">
        <v>975</v>
      </c>
      <c r="H8864" s="2" t="s">
        <v>7744</v>
      </c>
      <c r="I8864" s="23" t="s">
        <v>5999</v>
      </c>
      <c r="J8864" s="23" t="s">
        <v>59</v>
      </c>
      <c r="K8864" s="23" t="s">
        <v>9712</v>
      </c>
      <c r="L8864" s="23" t="s">
        <v>9538</v>
      </c>
      <c r="M8864" s="23">
        <f>YEAR(Tabla2[[#This Row],[Fecha de creación]])</f>
        <v>2022</v>
      </c>
      <c r="N8864" s="23">
        <f>MONTH(Tabla2[[#This Row],[Fecha de creación]])</f>
        <v>5</v>
      </c>
    </row>
    <row r="8865" spans="1:14" x14ac:dyDescent="0.25">
      <c r="A8865" s="26">
        <v>44707.656550925924</v>
      </c>
      <c r="B8865" s="23" t="s">
        <v>19</v>
      </c>
      <c r="C8865" s="23" t="s">
        <v>11411</v>
      </c>
      <c r="D8865" s="23" t="s">
        <v>11412</v>
      </c>
      <c r="E8865" s="23" t="s">
        <v>1</v>
      </c>
      <c r="F8865" s="23" t="s">
        <v>7</v>
      </c>
      <c r="G8865" s="23" t="s">
        <v>975</v>
      </c>
      <c r="H8865" s="2" t="s">
        <v>8559</v>
      </c>
      <c r="I8865" s="23" t="s">
        <v>10079</v>
      </c>
      <c r="J8865" s="23"/>
      <c r="K8865" s="23" t="s">
        <v>9712</v>
      </c>
      <c r="L8865" s="23" t="s">
        <v>9538</v>
      </c>
      <c r="M8865" s="23">
        <f>YEAR(Tabla2[[#This Row],[Fecha de creación]])</f>
        <v>2022</v>
      </c>
      <c r="N8865" s="23">
        <f>MONTH(Tabla2[[#This Row],[Fecha de creación]])</f>
        <v>5</v>
      </c>
    </row>
    <row r="8866" spans="1:14" x14ac:dyDescent="0.25">
      <c r="A8866" s="26">
        <v>44707.66878472222</v>
      </c>
      <c r="B8866" s="23" t="s">
        <v>19</v>
      </c>
      <c r="C8866" s="23" t="s">
        <v>11413</v>
      </c>
      <c r="D8866" s="23" t="s">
        <v>11414</v>
      </c>
      <c r="E8866" s="23" t="s">
        <v>1</v>
      </c>
      <c r="F8866" s="23" t="s">
        <v>7</v>
      </c>
      <c r="G8866" s="23" t="s">
        <v>975</v>
      </c>
      <c r="H8866" s="2" t="s">
        <v>8535</v>
      </c>
      <c r="I8866" s="23" t="s">
        <v>10079</v>
      </c>
      <c r="J8866" s="23"/>
      <c r="K8866" s="23" t="s">
        <v>9712</v>
      </c>
      <c r="L8866" s="23" t="s">
        <v>9538</v>
      </c>
      <c r="M8866" s="23">
        <f>YEAR(Tabla2[[#This Row],[Fecha de creación]])</f>
        <v>2022</v>
      </c>
      <c r="N8866" s="23">
        <f>MONTH(Tabla2[[#This Row],[Fecha de creación]])</f>
        <v>5</v>
      </c>
    </row>
    <row r="8867" spans="1:14" x14ac:dyDescent="0.25">
      <c r="A8867" s="26">
        <v>44707.686759259261</v>
      </c>
      <c r="B8867" s="23" t="s">
        <v>0</v>
      </c>
      <c r="C8867" s="23" t="s">
        <v>11415</v>
      </c>
      <c r="D8867" s="23" t="s">
        <v>982</v>
      </c>
      <c r="E8867" s="23" t="s">
        <v>1</v>
      </c>
      <c r="F8867" s="23" t="s">
        <v>22</v>
      </c>
      <c r="G8867" s="23" t="s">
        <v>975</v>
      </c>
      <c r="H8867" s="2" t="s">
        <v>8893</v>
      </c>
      <c r="I8867" s="23" t="s">
        <v>7680</v>
      </c>
      <c r="J8867" s="23" t="s">
        <v>59</v>
      </c>
      <c r="K8867" s="23" t="s">
        <v>9712</v>
      </c>
      <c r="L8867" s="23" t="s">
        <v>9538</v>
      </c>
      <c r="M8867" s="23">
        <f>YEAR(Tabla2[[#This Row],[Fecha de creación]])</f>
        <v>2022</v>
      </c>
      <c r="N8867" s="23">
        <f>MONTH(Tabla2[[#This Row],[Fecha de creación]])</f>
        <v>5</v>
      </c>
    </row>
    <row r="8868" spans="1:14" x14ac:dyDescent="0.25">
      <c r="A8868" s="26">
        <v>44707.689085648148</v>
      </c>
      <c r="B8868" s="23" t="s">
        <v>0</v>
      </c>
      <c r="C8868" s="23" t="s">
        <v>11416</v>
      </c>
      <c r="D8868" s="23" t="s">
        <v>719</v>
      </c>
      <c r="E8868" s="23" t="s">
        <v>1</v>
      </c>
      <c r="F8868" s="23" t="s">
        <v>7</v>
      </c>
      <c r="G8868" s="23" t="s">
        <v>975</v>
      </c>
      <c r="H8868" s="2" t="s">
        <v>7777</v>
      </c>
      <c r="I8868" s="23" t="s">
        <v>5999</v>
      </c>
      <c r="J8868" s="23" t="s">
        <v>958</v>
      </c>
      <c r="K8868" s="23" t="s">
        <v>9712</v>
      </c>
      <c r="L8868" s="23" t="s">
        <v>9538</v>
      </c>
      <c r="M8868" s="23">
        <f>YEAR(Tabla2[[#This Row],[Fecha de creación]])</f>
        <v>2022</v>
      </c>
      <c r="N8868" s="23">
        <f>MONTH(Tabla2[[#This Row],[Fecha de creación]])</f>
        <v>5</v>
      </c>
    </row>
    <row r="8869" spans="1:14" x14ac:dyDescent="0.25">
      <c r="A8869" s="26">
        <v>44707.693819444445</v>
      </c>
      <c r="B8869" s="23" t="s">
        <v>0</v>
      </c>
      <c r="C8869" s="23" t="s">
        <v>11417</v>
      </c>
      <c r="D8869" s="23" t="s">
        <v>982</v>
      </c>
      <c r="E8869" s="23" t="s">
        <v>1</v>
      </c>
      <c r="F8869" s="23" t="s">
        <v>22</v>
      </c>
      <c r="G8869" s="23" t="s">
        <v>975</v>
      </c>
      <c r="H8869" s="2" t="s">
        <v>8893</v>
      </c>
      <c r="I8869" s="23" t="s">
        <v>7680</v>
      </c>
      <c r="J8869" s="23" t="s">
        <v>59</v>
      </c>
      <c r="K8869" s="23" t="s">
        <v>9712</v>
      </c>
      <c r="L8869" s="23" t="s">
        <v>9538</v>
      </c>
      <c r="M8869" s="23">
        <f>YEAR(Tabla2[[#This Row],[Fecha de creación]])</f>
        <v>2022</v>
      </c>
      <c r="N8869" s="23">
        <f>MONTH(Tabla2[[#This Row],[Fecha de creación]])</f>
        <v>5</v>
      </c>
    </row>
    <row r="8870" spans="1:14" x14ac:dyDescent="0.25">
      <c r="A8870" s="26">
        <v>44707.696469907409</v>
      </c>
      <c r="B8870" s="23" t="s">
        <v>0</v>
      </c>
      <c r="C8870" s="23" t="s">
        <v>11418</v>
      </c>
      <c r="D8870" s="23" t="s">
        <v>982</v>
      </c>
      <c r="E8870" s="23" t="s">
        <v>1</v>
      </c>
      <c r="F8870" s="23" t="s">
        <v>22</v>
      </c>
      <c r="G8870" s="23" t="s">
        <v>975</v>
      </c>
      <c r="H8870" s="2" t="s">
        <v>8893</v>
      </c>
      <c r="I8870" s="23" t="s">
        <v>7680</v>
      </c>
      <c r="J8870" s="23" t="s">
        <v>59</v>
      </c>
      <c r="K8870" s="23" t="s">
        <v>9712</v>
      </c>
      <c r="L8870" s="23" t="s">
        <v>9538</v>
      </c>
      <c r="M8870" s="23">
        <f>YEAR(Tabla2[[#This Row],[Fecha de creación]])</f>
        <v>2022</v>
      </c>
      <c r="N8870" s="23">
        <f>MONTH(Tabla2[[#This Row],[Fecha de creación]])</f>
        <v>5</v>
      </c>
    </row>
    <row r="8871" spans="1:14" x14ac:dyDescent="0.25">
      <c r="A8871" s="26">
        <v>44707.709351851852</v>
      </c>
      <c r="B8871" s="23" t="s">
        <v>0</v>
      </c>
      <c r="C8871" s="23" t="s">
        <v>11419</v>
      </c>
      <c r="D8871" s="23" t="s">
        <v>21</v>
      </c>
      <c r="E8871" s="23" t="s">
        <v>1</v>
      </c>
      <c r="F8871" s="23" t="s">
        <v>7</v>
      </c>
      <c r="G8871" s="23" t="s">
        <v>975</v>
      </c>
      <c r="H8871" s="2" t="s">
        <v>7744</v>
      </c>
      <c r="I8871" s="23" t="s">
        <v>5999</v>
      </c>
      <c r="J8871" s="23" t="s">
        <v>59</v>
      </c>
      <c r="K8871" s="23" t="s">
        <v>9712</v>
      </c>
      <c r="L8871" s="23" t="s">
        <v>9538</v>
      </c>
      <c r="M8871" s="23">
        <f>YEAR(Tabla2[[#This Row],[Fecha de creación]])</f>
        <v>2022</v>
      </c>
      <c r="N8871" s="23">
        <f>MONTH(Tabla2[[#This Row],[Fecha de creación]])</f>
        <v>5</v>
      </c>
    </row>
    <row r="8872" spans="1:14" x14ac:dyDescent="0.25">
      <c r="A8872" s="26">
        <v>44707.710740740738</v>
      </c>
      <c r="B8872" s="23" t="s">
        <v>0</v>
      </c>
      <c r="C8872" s="23" t="s">
        <v>11420</v>
      </c>
      <c r="D8872" s="23" t="s">
        <v>11421</v>
      </c>
      <c r="E8872" s="23" t="s">
        <v>1</v>
      </c>
      <c r="F8872" s="23" t="s">
        <v>7</v>
      </c>
      <c r="G8872" s="23" t="s">
        <v>975</v>
      </c>
      <c r="H8872" s="2" t="s">
        <v>7777</v>
      </c>
      <c r="I8872" s="23" t="s">
        <v>5999</v>
      </c>
      <c r="J8872" s="23"/>
      <c r="K8872" s="23" t="s">
        <v>9712</v>
      </c>
      <c r="L8872" s="23" t="s">
        <v>9538</v>
      </c>
      <c r="M8872" s="23">
        <f>YEAR(Tabla2[[#This Row],[Fecha de creación]])</f>
        <v>2022</v>
      </c>
      <c r="N8872" s="23">
        <f>MONTH(Tabla2[[#This Row],[Fecha de creación]])</f>
        <v>5</v>
      </c>
    </row>
    <row r="8873" spans="1:14" x14ac:dyDescent="0.25">
      <c r="A8873" s="26">
        <v>44707.732002314813</v>
      </c>
      <c r="B8873" s="23" t="s">
        <v>0</v>
      </c>
      <c r="C8873" s="23" t="s">
        <v>11422</v>
      </c>
      <c r="D8873" s="23" t="s">
        <v>25</v>
      </c>
      <c r="E8873" s="23" t="s">
        <v>1</v>
      </c>
      <c r="F8873" s="23" t="s">
        <v>7</v>
      </c>
      <c r="G8873" s="23" t="s">
        <v>1551</v>
      </c>
      <c r="H8873" s="2" t="s">
        <v>7734</v>
      </c>
      <c r="I8873" s="23" t="s">
        <v>11022</v>
      </c>
      <c r="J8873" s="23" t="s">
        <v>964</v>
      </c>
      <c r="K8873" s="23" t="s">
        <v>9712</v>
      </c>
      <c r="L8873" s="23" t="s">
        <v>9539</v>
      </c>
      <c r="M8873" s="23">
        <f>YEAR(Tabla2[[#This Row],[Fecha de creación]])</f>
        <v>2022</v>
      </c>
      <c r="N8873" s="23">
        <f>MONTH(Tabla2[[#This Row],[Fecha de creación]])</f>
        <v>5</v>
      </c>
    </row>
    <row r="8874" spans="1:14" x14ac:dyDescent="0.25">
      <c r="A8874" s="26">
        <v>44708.385787037034</v>
      </c>
      <c r="B8874" s="23" t="s">
        <v>0</v>
      </c>
      <c r="C8874" s="23" t="s">
        <v>11423</v>
      </c>
      <c r="D8874" s="23" t="s">
        <v>9184</v>
      </c>
      <c r="E8874" s="23" t="s">
        <v>1</v>
      </c>
      <c r="F8874" s="23" t="s">
        <v>7</v>
      </c>
      <c r="G8874" s="23" t="s">
        <v>1551</v>
      </c>
      <c r="H8874" s="2" t="s">
        <v>7726</v>
      </c>
      <c r="I8874" s="23" t="s">
        <v>9226</v>
      </c>
      <c r="J8874" s="23" t="s">
        <v>59</v>
      </c>
      <c r="K8874" s="23" t="s">
        <v>9712</v>
      </c>
      <c r="L8874" s="23" t="s">
        <v>9539</v>
      </c>
      <c r="M8874" s="23">
        <f>YEAR(Tabla2[[#This Row],[Fecha de creación]])</f>
        <v>2022</v>
      </c>
      <c r="N8874" s="23">
        <f>MONTH(Tabla2[[#This Row],[Fecha de creación]])</f>
        <v>5</v>
      </c>
    </row>
    <row r="8875" spans="1:14" x14ac:dyDescent="0.25">
      <c r="A8875" s="26">
        <v>44708.388344907406</v>
      </c>
      <c r="B8875" s="23" t="s">
        <v>0</v>
      </c>
      <c r="C8875" s="23" t="s">
        <v>11424</v>
      </c>
      <c r="D8875" s="23" t="s">
        <v>982</v>
      </c>
      <c r="E8875" s="23" t="s">
        <v>1</v>
      </c>
      <c r="F8875" s="23" t="s">
        <v>22</v>
      </c>
      <c r="G8875" s="23" t="s">
        <v>975</v>
      </c>
      <c r="H8875" s="2" t="s">
        <v>8893</v>
      </c>
      <c r="I8875" s="23" t="s">
        <v>9483</v>
      </c>
      <c r="J8875" s="23" t="s">
        <v>59</v>
      </c>
      <c r="K8875" s="23" t="s">
        <v>9712</v>
      </c>
      <c r="L8875" s="23" t="s">
        <v>9538</v>
      </c>
      <c r="M8875" s="23">
        <f>YEAR(Tabla2[[#This Row],[Fecha de creación]])</f>
        <v>2022</v>
      </c>
      <c r="N8875" s="23">
        <f>MONTH(Tabla2[[#This Row],[Fecha de creación]])</f>
        <v>5</v>
      </c>
    </row>
    <row r="8876" spans="1:14" x14ac:dyDescent="0.25">
      <c r="A8876" s="26">
        <v>44708.391516203701</v>
      </c>
      <c r="B8876" s="23" t="s">
        <v>0</v>
      </c>
      <c r="C8876" s="23" t="s">
        <v>11425</v>
      </c>
      <c r="D8876" s="23" t="s">
        <v>989</v>
      </c>
      <c r="E8876" s="23" t="s">
        <v>1</v>
      </c>
      <c r="F8876" s="23" t="s">
        <v>7</v>
      </c>
      <c r="G8876" s="23" t="s">
        <v>975</v>
      </c>
      <c r="H8876" s="2" t="s">
        <v>8480</v>
      </c>
      <c r="I8876" s="23" t="s">
        <v>9483</v>
      </c>
      <c r="J8876" s="23" t="s">
        <v>59</v>
      </c>
      <c r="K8876" s="23" t="s">
        <v>9712</v>
      </c>
      <c r="L8876" s="23" t="s">
        <v>9538</v>
      </c>
      <c r="M8876" s="23">
        <f>YEAR(Tabla2[[#This Row],[Fecha de creación]])</f>
        <v>2022</v>
      </c>
      <c r="N8876" s="23">
        <f>MONTH(Tabla2[[#This Row],[Fecha de creación]])</f>
        <v>5</v>
      </c>
    </row>
    <row r="8877" spans="1:14" x14ac:dyDescent="0.25">
      <c r="A8877" s="26">
        <v>44708.399039351854</v>
      </c>
      <c r="B8877" s="23" t="s">
        <v>0</v>
      </c>
      <c r="C8877" s="23" t="s">
        <v>11426</v>
      </c>
      <c r="D8877" s="23" t="s">
        <v>982</v>
      </c>
      <c r="E8877" s="23" t="s">
        <v>1</v>
      </c>
      <c r="F8877" s="23" t="s">
        <v>22</v>
      </c>
      <c r="G8877" s="23" t="s">
        <v>975</v>
      </c>
      <c r="H8877" s="2" t="s">
        <v>8893</v>
      </c>
      <c r="I8877" s="23" t="s">
        <v>9483</v>
      </c>
      <c r="J8877" s="23" t="s">
        <v>59</v>
      </c>
      <c r="K8877" s="23" t="s">
        <v>9712</v>
      </c>
      <c r="L8877" s="23" t="s">
        <v>9538</v>
      </c>
      <c r="M8877" s="23">
        <f>YEAR(Tabla2[[#This Row],[Fecha de creación]])</f>
        <v>2022</v>
      </c>
      <c r="N8877" s="23">
        <f>MONTH(Tabla2[[#This Row],[Fecha de creación]])</f>
        <v>5</v>
      </c>
    </row>
    <row r="8878" spans="1:14" x14ac:dyDescent="0.25">
      <c r="A8878" s="26">
        <v>44708.406122685185</v>
      </c>
      <c r="B8878" s="23" t="s">
        <v>19</v>
      </c>
      <c r="C8878" s="23" t="s">
        <v>11427</v>
      </c>
      <c r="D8878" s="23" t="s">
        <v>11428</v>
      </c>
      <c r="E8878" s="23" t="s">
        <v>1</v>
      </c>
      <c r="F8878" s="23" t="s">
        <v>7</v>
      </c>
      <c r="G8878" s="23" t="s">
        <v>975</v>
      </c>
      <c r="H8878" s="2" t="s">
        <v>8535</v>
      </c>
      <c r="I8878" s="23" t="s">
        <v>10079</v>
      </c>
      <c r="J8878" s="23"/>
      <c r="K8878" s="23" t="s">
        <v>9712</v>
      </c>
      <c r="L8878" s="23" t="s">
        <v>9538</v>
      </c>
      <c r="M8878" s="23">
        <f>YEAR(Tabla2[[#This Row],[Fecha de creación]])</f>
        <v>2022</v>
      </c>
      <c r="N8878" s="23">
        <f>MONTH(Tabla2[[#This Row],[Fecha de creación]])</f>
        <v>5</v>
      </c>
    </row>
    <row r="8879" spans="1:14" x14ac:dyDescent="0.25">
      <c r="A8879" s="26">
        <v>44708.418668981481</v>
      </c>
      <c r="B8879" s="23" t="s">
        <v>0</v>
      </c>
      <c r="C8879" s="23" t="s">
        <v>11429</v>
      </c>
      <c r="D8879" s="23" t="s">
        <v>982</v>
      </c>
      <c r="E8879" s="23" t="s">
        <v>1</v>
      </c>
      <c r="F8879" s="23" t="s">
        <v>22</v>
      </c>
      <c r="G8879" s="23" t="s">
        <v>975</v>
      </c>
      <c r="H8879" s="2" t="s">
        <v>8893</v>
      </c>
      <c r="I8879" s="23" t="s">
        <v>9483</v>
      </c>
      <c r="J8879" s="23" t="s">
        <v>59</v>
      </c>
      <c r="K8879" s="23" t="s">
        <v>9712</v>
      </c>
      <c r="L8879" s="23" t="s">
        <v>9538</v>
      </c>
      <c r="M8879" s="23">
        <f>YEAR(Tabla2[[#This Row],[Fecha de creación]])</f>
        <v>2022</v>
      </c>
      <c r="N8879" s="23">
        <f>MONTH(Tabla2[[#This Row],[Fecha de creación]])</f>
        <v>5</v>
      </c>
    </row>
    <row r="8880" spans="1:14" x14ac:dyDescent="0.25">
      <c r="A8880" s="26">
        <v>44708.420277777775</v>
      </c>
      <c r="B8880" s="23" t="s">
        <v>189</v>
      </c>
      <c r="C8880" s="23" t="s">
        <v>11430</v>
      </c>
      <c r="D8880" s="23" t="s">
        <v>7096</v>
      </c>
      <c r="E8880" s="23" t="s">
        <v>1</v>
      </c>
      <c r="F8880" s="23" t="s">
        <v>7</v>
      </c>
      <c r="G8880" s="23" t="s">
        <v>975</v>
      </c>
      <c r="H8880" s="2" t="s">
        <v>7722</v>
      </c>
      <c r="I8880" s="23" t="s">
        <v>4486</v>
      </c>
      <c r="J8880" s="23" t="s">
        <v>59</v>
      </c>
      <c r="K8880" s="23" t="s">
        <v>9712</v>
      </c>
      <c r="L8880" s="23" t="s">
        <v>9538</v>
      </c>
      <c r="M8880" s="23">
        <f>YEAR(Tabla2[[#This Row],[Fecha de creación]])</f>
        <v>2022</v>
      </c>
      <c r="N8880" s="23">
        <f>MONTH(Tabla2[[#This Row],[Fecha de creación]])</f>
        <v>5</v>
      </c>
    </row>
    <row r="8881" spans="1:14" x14ac:dyDescent="0.25">
      <c r="A8881" s="26">
        <v>44708.423414351855</v>
      </c>
      <c r="B8881" s="23" t="s">
        <v>19</v>
      </c>
      <c r="C8881" s="23" t="s">
        <v>11431</v>
      </c>
      <c r="D8881" s="23" t="s">
        <v>11432</v>
      </c>
      <c r="E8881" s="23" t="s">
        <v>1</v>
      </c>
      <c r="F8881" s="23" t="s">
        <v>7</v>
      </c>
      <c r="G8881" s="23" t="s">
        <v>975</v>
      </c>
      <c r="H8881" s="2" t="s">
        <v>8535</v>
      </c>
      <c r="I8881" s="23" t="s">
        <v>10079</v>
      </c>
      <c r="J8881" s="23"/>
      <c r="K8881" s="23" t="s">
        <v>9712</v>
      </c>
      <c r="L8881" s="23" t="s">
        <v>9538</v>
      </c>
      <c r="M8881" s="23">
        <f>YEAR(Tabla2[[#This Row],[Fecha de creación]])</f>
        <v>2022</v>
      </c>
      <c r="N8881" s="23">
        <f>MONTH(Tabla2[[#This Row],[Fecha de creación]])</f>
        <v>5</v>
      </c>
    </row>
    <row r="8882" spans="1:14" x14ac:dyDescent="0.25">
      <c r="A8882" s="26">
        <v>44708.425405092596</v>
      </c>
      <c r="B8882" s="23" t="s">
        <v>0</v>
      </c>
      <c r="C8882" s="23" t="s">
        <v>11433</v>
      </c>
      <c r="D8882" s="23" t="s">
        <v>21</v>
      </c>
      <c r="E8882" s="23" t="s">
        <v>1</v>
      </c>
      <c r="F8882" s="23" t="s">
        <v>7</v>
      </c>
      <c r="G8882" s="23" t="s">
        <v>975</v>
      </c>
      <c r="H8882" s="2" t="s">
        <v>7744</v>
      </c>
      <c r="I8882" s="23" t="s">
        <v>5999</v>
      </c>
      <c r="J8882" s="23" t="s">
        <v>59</v>
      </c>
      <c r="K8882" s="23" t="s">
        <v>9712</v>
      </c>
      <c r="L8882" s="23" t="s">
        <v>9538</v>
      </c>
      <c r="M8882" s="23">
        <f>YEAR(Tabla2[[#This Row],[Fecha de creación]])</f>
        <v>2022</v>
      </c>
      <c r="N8882" s="23">
        <f>MONTH(Tabla2[[#This Row],[Fecha de creación]])</f>
        <v>5</v>
      </c>
    </row>
    <row r="8883" spans="1:14" x14ac:dyDescent="0.25">
      <c r="A8883" s="26">
        <v>44708.426724537036</v>
      </c>
      <c r="B8883" s="23" t="s">
        <v>0</v>
      </c>
      <c r="C8883" s="23" t="s">
        <v>11434</v>
      </c>
      <c r="D8883" s="23" t="s">
        <v>1057</v>
      </c>
      <c r="E8883" s="23" t="s">
        <v>1</v>
      </c>
      <c r="F8883" s="23" t="s">
        <v>7</v>
      </c>
      <c r="G8883" s="23" t="s">
        <v>975</v>
      </c>
      <c r="H8883" s="2" t="s">
        <v>8535</v>
      </c>
      <c r="I8883" s="23" t="s">
        <v>5999</v>
      </c>
      <c r="J8883" s="23"/>
      <c r="K8883" s="23" t="s">
        <v>9712</v>
      </c>
      <c r="L8883" s="23" t="s">
        <v>9538</v>
      </c>
      <c r="M8883" s="23">
        <f>YEAR(Tabla2[[#This Row],[Fecha de creación]])</f>
        <v>2022</v>
      </c>
      <c r="N8883" s="23">
        <f>MONTH(Tabla2[[#This Row],[Fecha de creación]])</f>
        <v>5</v>
      </c>
    </row>
    <row r="8884" spans="1:14" x14ac:dyDescent="0.25">
      <c r="A8884" s="26">
        <v>44708.454710648148</v>
      </c>
      <c r="B8884" s="23" t="s">
        <v>19</v>
      </c>
      <c r="C8884" s="23" t="s">
        <v>11435</v>
      </c>
      <c r="D8884" s="23" t="s">
        <v>11436</v>
      </c>
      <c r="E8884" s="23" t="s">
        <v>1</v>
      </c>
      <c r="F8884" s="23" t="s">
        <v>7</v>
      </c>
      <c r="G8884" s="23" t="s">
        <v>975</v>
      </c>
      <c r="H8884" s="2" t="s">
        <v>7744</v>
      </c>
      <c r="I8884" s="23" t="s">
        <v>10079</v>
      </c>
      <c r="J8884" s="23"/>
      <c r="K8884" s="23" t="s">
        <v>9712</v>
      </c>
      <c r="L8884" s="23" t="s">
        <v>9538</v>
      </c>
      <c r="M8884" s="23">
        <f>YEAR(Tabla2[[#This Row],[Fecha de creación]])</f>
        <v>2022</v>
      </c>
      <c r="N8884" s="23">
        <f>MONTH(Tabla2[[#This Row],[Fecha de creación]])</f>
        <v>5</v>
      </c>
    </row>
    <row r="8885" spans="1:14" x14ac:dyDescent="0.25">
      <c r="A8885" s="26">
        <v>44708.465057870373</v>
      </c>
      <c r="B8885" s="23" t="s">
        <v>0</v>
      </c>
      <c r="C8885" s="23" t="s">
        <v>11437</v>
      </c>
      <c r="D8885" s="23" t="s">
        <v>981</v>
      </c>
      <c r="E8885" s="23" t="s">
        <v>1</v>
      </c>
      <c r="F8885" s="23" t="s">
        <v>7</v>
      </c>
      <c r="G8885" s="23" t="s">
        <v>3</v>
      </c>
      <c r="H8885" s="2" t="s">
        <v>7721</v>
      </c>
      <c r="I8885" s="23" t="s">
        <v>9483</v>
      </c>
      <c r="J8885" s="23" t="s">
        <v>59</v>
      </c>
      <c r="K8885" s="23" t="s">
        <v>9712</v>
      </c>
      <c r="L8885" s="23" t="s">
        <v>9539</v>
      </c>
      <c r="M8885" s="23">
        <f>YEAR(Tabla2[[#This Row],[Fecha de creación]])</f>
        <v>2022</v>
      </c>
      <c r="N8885" s="23">
        <f>MONTH(Tabla2[[#This Row],[Fecha de creación]])</f>
        <v>5</v>
      </c>
    </row>
    <row r="8886" spans="1:14" x14ac:dyDescent="0.25">
      <c r="A8886" s="26">
        <v>44708.471817129626</v>
      </c>
      <c r="B8886" s="23" t="s">
        <v>100</v>
      </c>
      <c r="C8886" s="23" t="s">
        <v>11438</v>
      </c>
      <c r="D8886" s="23" t="s">
        <v>6</v>
      </c>
      <c r="E8886" s="23" t="s">
        <v>1</v>
      </c>
      <c r="F8886" s="23" t="s">
        <v>7</v>
      </c>
      <c r="G8886" s="23" t="s">
        <v>975</v>
      </c>
      <c r="H8886" s="2" t="s">
        <v>7722</v>
      </c>
      <c r="I8886" s="23" t="s">
        <v>6004</v>
      </c>
      <c r="J8886" s="23" t="s">
        <v>59</v>
      </c>
      <c r="K8886" s="23" t="s">
        <v>9712</v>
      </c>
      <c r="L8886" s="23" t="s">
        <v>9538</v>
      </c>
      <c r="M8886" s="23">
        <f>YEAR(Tabla2[[#This Row],[Fecha de creación]])</f>
        <v>2022</v>
      </c>
      <c r="N8886" s="23">
        <f>MONTH(Tabla2[[#This Row],[Fecha de creación]])</f>
        <v>5</v>
      </c>
    </row>
    <row r="8887" spans="1:14" x14ac:dyDescent="0.25">
      <c r="A8887" s="26">
        <v>44708.48574074074</v>
      </c>
      <c r="B8887" s="23" t="s">
        <v>19</v>
      </c>
      <c r="C8887" s="23" t="s">
        <v>11439</v>
      </c>
      <c r="D8887" s="23" t="s">
        <v>11440</v>
      </c>
      <c r="E8887" s="23" t="s">
        <v>1</v>
      </c>
      <c r="F8887" s="23" t="s">
        <v>7</v>
      </c>
      <c r="G8887" s="23" t="s">
        <v>975</v>
      </c>
      <c r="H8887" s="2" t="s">
        <v>8535</v>
      </c>
      <c r="I8887" s="23" t="s">
        <v>10079</v>
      </c>
      <c r="J8887" s="23"/>
      <c r="K8887" s="23" t="s">
        <v>9712</v>
      </c>
      <c r="L8887" s="23" t="s">
        <v>9538</v>
      </c>
      <c r="M8887" s="23">
        <f>YEAR(Tabla2[[#This Row],[Fecha de creación]])</f>
        <v>2022</v>
      </c>
      <c r="N8887" s="23">
        <f>MONTH(Tabla2[[#This Row],[Fecha de creación]])</f>
        <v>5</v>
      </c>
    </row>
    <row r="8888" spans="1:14" x14ac:dyDescent="0.25">
      <c r="A8888" s="26">
        <v>44708.489351851851</v>
      </c>
      <c r="B8888" s="23" t="s">
        <v>100</v>
      </c>
      <c r="C8888" s="23" t="s">
        <v>11441</v>
      </c>
      <c r="D8888" s="23" t="s">
        <v>11442</v>
      </c>
      <c r="E8888" s="23" t="s">
        <v>1</v>
      </c>
      <c r="F8888" s="23" t="s">
        <v>2</v>
      </c>
      <c r="G8888" s="23" t="s">
        <v>1551</v>
      </c>
      <c r="H8888" s="2" t="s">
        <v>7764</v>
      </c>
      <c r="I8888" s="23" t="s">
        <v>9537</v>
      </c>
      <c r="J8888" s="23"/>
      <c r="K8888" s="23" t="s">
        <v>9712</v>
      </c>
      <c r="L8888" s="23" t="s">
        <v>9539</v>
      </c>
      <c r="M8888" s="23">
        <f>YEAR(Tabla2[[#This Row],[Fecha de creación]])</f>
        <v>2022</v>
      </c>
      <c r="N8888" s="23">
        <f>MONTH(Tabla2[[#This Row],[Fecha de creación]])</f>
        <v>5</v>
      </c>
    </row>
    <row r="8889" spans="1:14" x14ac:dyDescent="0.25">
      <c r="A8889" s="26">
        <v>44708.509675925925</v>
      </c>
      <c r="B8889" s="23" t="s">
        <v>0</v>
      </c>
      <c r="C8889" s="23" t="s">
        <v>11443</v>
      </c>
      <c r="D8889" s="23" t="s">
        <v>982</v>
      </c>
      <c r="E8889" s="23" t="s">
        <v>1</v>
      </c>
      <c r="F8889" s="23" t="s">
        <v>22</v>
      </c>
      <c r="G8889" s="23" t="s">
        <v>975</v>
      </c>
      <c r="H8889" s="2" t="s">
        <v>8893</v>
      </c>
      <c r="I8889" s="23" t="s">
        <v>9483</v>
      </c>
      <c r="J8889" s="23" t="s">
        <v>59</v>
      </c>
      <c r="K8889" s="23" t="s">
        <v>9712</v>
      </c>
      <c r="L8889" s="23" t="s">
        <v>9538</v>
      </c>
      <c r="M8889" s="23">
        <f>YEAR(Tabla2[[#This Row],[Fecha de creación]])</f>
        <v>2022</v>
      </c>
      <c r="N8889" s="23">
        <f>MONTH(Tabla2[[#This Row],[Fecha de creación]])</f>
        <v>5</v>
      </c>
    </row>
    <row r="8890" spans="1:14" x14ac:dyDescent="0.25">
      <c r="A8890" s="26">
        <v>44708.517754629633</v>
      </c>
      <c r="B8890" s="23" t="s">
        <v>189</v>
      </c>
      <c r="C8890" s="23" t="s">
        <v>11444</v>
      </c>
      <c r="D8890" s="23" t="s">
        <v>36</v>
      </c>
      <c r="E8890" s="23" t="s">
        <v>1</v>
      </c>
      <c r="F8890" s="23" t="s">
        <v>7</v>
      </c>
      <c r="G8890" s="23" t="s">
        <v>975</v>
      </c>
      <c r="H8890" s="2" t="s">
        <v>7731</v>
      </c>
      <c r="I8890" s="23" t="s">
        <v>4486</v>
      </c>
      <c r="J8890" s="23" t="s">
        <v>59</v>
      </c>
      <c r="K8890" s="23" t="s">
        <v>9712</v>
      </c>
      <c r="L8890" s="23" t="s">
        <v>9538</v>
      </c>
      <c r="M8890" s="23">
        <f>YEAR(Tabla2[[#This Row],[Fecha de creación]])</f>
        <v>2022</v>
      </c>
      <c r="N8890" s="23">
        <f>MONTH(Tabla2[[#This Row],[Fecha de creación]])</f>
        <v>5</v>
      </c>
    </row>
    <row r="8891" spans="1:14" x14ac:dyDescent="0.25">
      <c r="A8891" s="26">
        <v>44708.624675925923</v>
      </c>
      <c r="B8891" s="23" t="s">
        <v>189</v>
      </c>
      <c r="C8891" s="23" t="s">
        <v>11445</v>
      </c>
      <c r="D8891" s="23" t="s">
        <v>4002</v>
      </c>
      <c r="E8891" s="23" t="s">
        <v>1</v>
      </c>
      <c r="F8891" s="23" t="s">
        <v>2</v>
      </c>
      <c r="G8891" s="23" t="s">
        <v>1551</v>
      </c>
      <c r="H8891" s="2" t="s">
        <v>7737</v>
      </c>
      <c r="I8891" s="23" t="s">
        <v>7205</v>
      </c>
      <c r="J8891" s="23" t="s">
        <v>59</v>
      </c>
      <c r="K8891" s="23" t="s">
        <v>9712</v>
      </c>
      <c r="L8891" s="23" t="s">
        <v>9539</v>
      </c>
      <c r="M8891" s="23">
        <f>YEAR(Tabla2[[#This Row],[Fecha de creación]])</f>
        <v>2022</v>
      </c>
      <c r="N8891" s="23">
        <f>MONTH(Tabla2[[#This Row],[Fecha de creación]])</f>
        <v>5</v>
      </c>
    </row>
    <row r="8892" spans="1:14" x14ac:dyDescent="0.25">
      <c r="A8892" s="26">
        <v>44708.655486111114</v>
      </c>
      <c r="B8892" s="23" t="s">
        <v>0</v>
      </c>
      <c r="C8892" s="23" t="s">
        <v>11446</v>
      </c>
      <c r="D8892" s="23" t="s">
        <v>586</v>
      </c>
      <c r="E8892" s="23" t="s">
        <v>1</v>
      </c>
      <c r="F8892" s="23" t="s">
        <v>22</v>
      </c>
      <c r="G8892" s="23" t="s">
        <v>975</v>
      </c>
      <c r="H8892" s="2" t="s">
        <v>7748</v>
      </c>
      <c r="I8892" s="23" t="s">
        <v>5999</v>
      </c>
      <c r="J8892" s="23"/>
      <c r="K8892" s="23" t="s">
        <v>9712</v>
      </c>
      <c r="L8892" s="23" t="s">
        <v>9538</v>
      </c>
      <c r="M8892" s="23">
        <f>YEAR(Tabla2[[#This Row],[Fecha de creación]])</f>
        <v>2022</v>
      </c>
      <c r="N8892" s="23">
        <f>MONTH(Tabla2[[#This Row],[Fecha de creación]])</f>
        <v>5</v>
      </c>
    </row>
    <row r="8893" spans="1:14" x14ac:dyDescent="0.25">
      <c r="A8893" s="26">
        <v>44708.692407407405</v>
      </c>
      <c r="B8893" s="23" t="s">
        <v>56</v>
      </c>
      <c r="C8893" s="23" t="s">
        <v>11447</v>
      </c>
      <c r="D8893" s="23" t="s">
        <v>4281</v>
      </c>
      <c r="E8893" s="23" t="s">
        <v>1</v>
      </c>
      <c r="F8893" s="23" t="s">
        <v>7</v>
      </c>
      <c r="G8893" s="23" t="s">
        <v>975</v>
      </c>
      <c r="H8893" s="2" t="s">
        <v>7722</v>
      </c>
      <c r="I8893" s="23" t="s">
        <v>7342</v>
      </c>
      <c r="J8893" s="23" t="s">
        <v>59</v>
      </c>
      <c r="K8893" s="23" t="s">
        <v>9712</v>
      </c>
      <c r="L8893" s="23" t="s">
        <v>9538</v>
      </c>
      <c r="M8893" s="23">
        <f>YEAR(Tabla2[[#This Row],[Fecha de creación]])</f>
        <v>2022</v>
      </c>
      <c r="N8893" s="23">
        <f>MONTH(Tabla2[[#This Row],[Fecha de creación]])</f>
        <v>5</v>
      </c>
    </row>
    <row r="8894" spans="1:14" x14ac:dyDescent="0.25">
      <c r="A8894" s="26">
        <v>44708.705300925925</v>
      </c>
      <c r="B8894" s="23" t="s">
        <v>19</v>
      </c>
      <c r="C8894" s="23" t="s">
        <v>11448</v>
      </c>
      <c r="D8894" s="23" t="s">
        <v>8176</v>
      </c>
      <c r="E8894" s="23" t="s">
        <v>1</v>
      </c>
      <c r="F8894" s="23" t="s">
        <v>7</v>
      </c>
      <c r="G8894" s="23" t="s">
        <v>975</v>
      </c>
      <c r="H8894" s="2" t="s">
        <v>8559</v>
      </c>
      <c r="I8894" s="23" t="s">
        <v>10079</v>
      </c>
      <c r="J8894" s="23"/>
      <c r="K8894" s="23" t="s">
        <v>9712</v>
      </c>
      <c r="L8894" s="23" t="s">
        <v>9538</v>
      </c>
      <c r="M8894" s="23">
        <f>YEAR(Tabla2[[#This Row],[Fecha de creación]])</f>
        <v>2022</v>
      </c>
      <c r="N8894" s="23">
        <f>MONTH(Tabla2[[#This Row],[Fecha de creación]])</f>
        <v>5</v>
      </c>
    </row>
    <row r="8895" spans="1:14" x14ac:dyDescent="0.25">
      <c r="A8895" s="26">
        <v>44709.416550925926</v>
      </c>
      <c r="B8895" s="23" t="s">
        <v>56</v>
      </c>
      <c r="C8895" s="23" t="s">
        <v>11449</v>
      </c>
      <c r="D8895" s="23" t="s">
        <v>4281</v>
      </c>
      <c r="E8895" s="23" t="s">
        <v>1</v>
      </c>
      <c r="F8895" s="23" t="s">
        <v>7</v>
      </c>
      <c r="G8895" s="23" t="s">
        <v>975</v>
      </c>
      <c r="H8895" s="2" t="s">
        <v>7722</v>
      </c>
      <c r="I8895" s="23" t="s">
        <v>7342</v>
      </c>
      <c r="J8895" s="23" t="s">
        <v>59</v>
      </c>
      <c r="K8895" s="23" t="s">
        <v>9712</v>
      </c>
      <c r="L8895" s="23" t="s">
        <v>9538</v>
      </c>
      <c r="M8895" s="23">
        <f>YEAR(Tabla2[[#This Row],[Fecha de creación]])</f>
        <v>2022</v>
      </c>
      <c r="N8895" s="23">
        <f>MONTH(Tabla2[[#This Row],[Fecha de creación]])</f>
        <v>5</v>
      </c>
    </row>
    <row r="8896" spans="1:14" x14ac:dyDescent="0.25">
      <c r="A8896" s="26">
        <v>44709.548726851855</v>
      </c>
      <c r="B8896" s="23" t="s">
        <v>19</v>
      </c>
      <c r="C8896" s="23" t="s">
        <v>11450</v>
      </c>
      <c r="D8896" s="23" t="s">
        <v>11451</v>
      </c>
      <c r="E8896" s="23" t="s">
        <v>1</v>
      </c>
      <c r="F8896" s="23" t="s">
        <v>7</v>
      </c>
      <c r="G8896" s="23" t="s">
        <v>3</v>
      </c>
      <c r="H8896" s="2" t="s">
        <v>7744</v>
      </c>
      <c r="I8896" s="23" t="s">
        <v>10079</v>
      </c>
      <c r="J8896" s="23"/>
      <c r="K8896" s="23" t="s">
        <v>9712</v>
      </c>
      <c r="L8896" s="23" t="s">
        <v>9539</v>
      </c>
      <c r="M8896" s="23">
        <f>YEAR(Tabla2[[#This Row],[Fecha de creación]])</f>
        <v>2022</v>
      </c>
      <c r="N8896" s="23">
        <f>MONTH(Tabla2[[#This Row],[Fecha de creación]])</f>
        <v>5</v>
      </c>
    </row>
    <row r="8897" spans="1:14" x14ac:dyDescent="0.25">
      <c r="A8897" s="26">
        <v>44709.610567129632</v>
      </c>
      <c r="B8897" s="23" t="s">
        <v>34</v>
      </c>
      <c r="C8897" s="23" t="s">
        <v>11452</v>
      </c>
      <c r="D8897" s="23" t="s">
        <v>11453</v>
      </c>
      <c r="E8897" s="23" t="s">
        <v>1</v>
      </c>
      <c r="F8897" s="23" t="s">
        <v>7</v>
      </c>
      <c r="G8897" s="23" t="s">
        <v>1551</v>
      </c>
      <c r="H8897" s="2" t="s">
        <v>7734</v>
      </c>
      <c r="I8897" s="23" t="s">
        <v>11454</v>
      </c>
      <c r="J8897" s="23" t="s">
        <v>59</v>
      </c>
      <c r="K8897" s="23" t="s">
        <v>9712</v>
      </c>
      <c r="L8897" s="23" t="s">
        <v>9539</v>
      </c>
      <c r="M8897" s="23">
        <f>YEAR(Tabla2[[#This Row],[Fecha de creación]])</f>
        <v>2022</v>
      </c>
      <c r="N8897" s="23">
        <f>MONTH(Tabla2[[#This Row],[Fecha de creación]])</f>
        <v>5</v>
      </c>
    </row>
    <row r="8898" spans="1:14" x14ac:dyDescent="0.25">
      <c r="A8898" s="26">
        <v>44709.642881944441</v>
      </c>
      <c r="B8898" s="23" t="s">
        <v>0</v>
      </c>
      <c r="C8898" s="23" t="s">
        <v>11455</v>
      </c>
      <c r="D8898" s="23" t="s">
        <v>49</v>
      </c>
      <c r="E8898" s="23" t="s">
        <v>1</v>
      </c>
      <c r="F8898" s="23" t="s">
        <v>7</v>
      </c>
      <c r="G8898" s="23" t="s">
        <v>3</v>
      </c>
      <c r="H8898" s="2" t="s">
        <v>7745</v>
      </c>
      <c r="I8898" s="23" t="s">
        <v>7680</v>
      </c>
      <c r="J8898" s="23" t="s">
        <v>59</v>
      </c>
      <c r="K8898" s="23" t="s">
        <v>9712</v>
      </c>
      <c r="L8898" s="23" t="s">
        <v>9539</v>
      </c>
      <c r="M8898" s="23">
        <f>YEAR(Tabla2[[#This Row],[Fecha de creación]])</f>
        <v>2022</v>
      </c>
      <c r="N8898" s="23">
        <f>MONTH(Tabla2[[#This Row],[Fecha de creación]])</f>
        <v>5</v>
      </c>
    </row>
    <row r="8899" spans="1:14" x14ac:dyDescent="0.25">
      <c r="A8899" s="26">
        <v>44709.647951388892</v>
      </c>
      <c r="B8899" s="23" t="s">
        <v>0</v>
      </c>
      <c r="C8899" s="23" t="s">
        <v>11456</v>
      </c>
      <c r="D8899" s="23" t="s">
        <v>49</v>
      </c>
      <c r="E8899" s="23" t="s">
        <v>1</v>
      </c>
      <c r="F8899" s="23" t="s">
        <v>7</v>
      </c>
      <c r="G8899" s="23" t="s">
        <v>3</v>
      </c>
      <c r="I8899" s="23" t="s">
        <v>7680</v>
      </c>
      <c r="J8899" s="23" t="s">
        <v>59</v>
      </c>
      <c r="K8899" s="23" t="s">
        <v>9712</v>
      </c>
      <c r="L8899" s="23" t="s">
        <v>9539</v>
      </c>
      <c r="M8899" s="23">
        <f>YEAR(Tabla2[[#This Row],[Fecha de creación]])</f>
        <v>2022</v>
      </c>
      <c r="N8899" s="23">
        <f>MONTH(Tabla2[[#This Row],[Fecha de creación]])</f>
        <v>5</v>
      </c>
    </row>
    <row r="8900" spans="1:14" x14ac:dyDescent="0.25">
      <c r="A8900" s="26">
        <v>44709.650034722225</v>
      </c>
      <c r="B8900" s="23" t="s">
        <v>0</v>
      </c>
      <c r="C8900" s="23" t="s">
        <v>11457</v>
      </c>
      <c r="D8900" s="23" t="s">
        <v>6</v>
      </c>
      <c r="E8900" s="23" t="s">
        <v>1</v>
      </c>
      <c r="F8900" s="23" t="s">
        <v>7</v>
      </c>
      <c r="G8900" s="23" t="s">
        <v>975</v>
      </c>
      <c r="H8900" s="2" t="s">
        <v>7722</v>
      </c>
      <c r="I8900" s="23" t="s">
        <v>9483</v>
      </c>
      <c r="J8900" s="23" t="s">
        <v>59</v>
      </c>
      <c r="K8900" s="23" t="s">
        <v>9712</v>
      </c>
      <c r="L8900" s="23" t="s">
        <v>9538</v>
      </c>
      <c r="M8900" s="23">
        <f>YEAR(Tabla2[[#This Row],[Fecha de creación]])</f>
        <v>2022</v>
      </c>
      <c r="N8900" s="23">
        <f>MONTH(Tabla2[[#This Row],[Fecha de creación]])</f>
        <v>5</v>
      </c>
    </row>
    <row r="8901" spans="1:14" x14ac:dyDescent="0.25">
      <c r="A8901" s="26">
        <v>44709.650914351849</v>
      </c>
      <c r="B8901" s="23" t="s">
        <v>100</v>
      </c>
      <c r="C8901" s="23" t="s">
        <v>11458</v>
      </c>
      <c r="D8901" s="23" t="s">
        <v>21</v>
      </c>
      <c r="E8901" s="23" t="s">
        <v>1</v>
      </c>
      <c r="F8901" s="23" t="s">
        <v>7</v>
      </c>
      <c r="G8901" s="23" t="s">
        <v>975</v>
      </c>
      <c r="H8901" s="2" t="s">
        <v>7744</v>
      </c>
      <c r="I8901" s="23" t="s">
        <v>9485</v>
      </c>
      <c r="J8901" s="23" t="s">
        <v>59</v>
      </c>
      <c r="K8901" s="23" t="s">
        <v>9712</v>
      </c>
      <c r="L8901" s="23" t="s">
        <v>9538</v>
      </c>
      <c r="M8901" s="23">
        <f>YEAR(Tabla2[[#This Row],[Fecha de creación]])</f>
        <v>2022</v>
      </c>
      <c r="N8901" s="23">
        <f>MONTH(Tabla2[[#This Row],[Fecha de creación]])</f>
        <v>5</v>
      </c>
    </row>
    <row r="8902" spans="1:14" x14ac:dyDescent="0.25">
      <c r="A8902" s="26">
        <v>44709.651435185187</v>
      </c>
      <c r="B8902" s="23" t="s">
        <v>0</v>
      </c>
      <c r="C8902" s="23" t="s">
        <v>11459</v>
      </c>
      <c r="D8902" s="23" t="s">
        <v>49</v>
      </c>
      <c r="E8902" s="23" t="s">
        <v>1</v>
      </c>
      <c r="F8902" s="23" t="s">
        <v>7</v>
      </c>
      <c r="G8902" s="23" t="s">
        <v>3</v>
      </c>
      <c r="H8902" s="2" t="s">
        <v>7745</v>
      </c>
      <c r="I8902" s="23" t="s">
        <v>7680</v>
      </c>
      <c r="J8902" s="23" t="s">
        <v>59</v>
      </c>
      <c r="K8902" s="23" t="s">
        <v>9712</v>
      </c>
      <c r="L8902" s="23" t="s">
        <v>9539</v>
      </c>
      <c r="M8902" s="23">
        <f>YEAR(Tabla2[[#This Row],[Fecha de creación]])</f>
        <v>2022</v>
      </c>
      <c r="N8902" s="23">
        <f>MONTH(Tabla2[[#This Row],[Fecha de creación]])</f>
        <v>5</v>
      </c>
    </row>
    <row r="8903" spans="1:14" x14ac:dyDescent="0.25">
      <c r="A8903" s="26">
        <v>44709.656122685185</v>
      </c>
      <c r="B8903" s="23" t="s">
        <v>100</v>
      </c>
      <c r="C8903" s="23" t="s">
        <v>11460</v>
      </c>
      <c r="D8903" s="23" t="s">
        <v>49</v>
      </c>
      <c r="E8903" s="23" t="s">
        <v>1</v>
      </c>
      <c r="F8903" s="23" t="s">
        <v>7</v>
      </c>
      <c r="G8903" s="23" t="s">
        <v>975</v>
      </c>
      <c r="H8903" s="2" t="s">
        <v>7745</v>
      </c>
      <c r="I8903" s="23" t="s">
        <v>7575</v>
      </c>
      <c r="J8903" s="23"/>
      <c r="K8903" s="23" t="s">
        <v>9712</v>
      </c>
      <c r="L8903" s="23" t="s">
        <v>9538</v>
      </c>
      <c r="M8903" s="23">
        <f>YEAR(Tabla2[[#This Row],[Fecha de creación]])</f>
        <v>2022</v>
      </c>
      <c r="N8903" s="23">
        <f>MONTH(Tabla2[[#This Row],[Fecha de creación]])</f>
        <v>5</v>
      </c>
    </row>
    <row r="8904" spans="1:14" x14ac:dyDescent="0.25">
      <c r="A8904" s="26">
        <v>44709.658182870371</v>
      </c>
      <c r="B8904" s="23" t="s">
        <v>100</v>
      </c>
      <c r="C8904" s="23" t="s">
        <v>11461</v>
      </c>
      <c r="D8904" s="23" t="s">
        <v>8664</v>
      </c>
      <c r="E8904" s="23" t="s">
        <v>1</v>
      </c>
      <c r="F8904" s="23" t="s">
        <v>22</v>
      </c>
      <c r="G8904" s="23" t="s">
        <v>975</v>
      </c>
      <c r="H8904" s="2" t="s">
        <v>8893</v>
      </c>
      <c r="I8904" s="23" t="s">
        <v>7575</v>
      </c>
      <c r="J8904" s="23"/>
      <c r="K8904" s="23" t="s">
        <v>9712</v>
      </c>
      <c r="L8904" s="23" t="s">
        <v>9538</v>
      </c>
      <c r="M8904" s="23">
        <f>YEAR(Tabla2[[#This Row],[Fecha de creación]])</f>
        <v>2022</v>
      </c>
      <c r="N8904" s="23">
        <f>MONTH(Tabla2[[#This Row],[Fecha de creación]])</f>
        <v>5</v>
      </c>
    </row>
    <row r="8905" spans="1:14" x14ac:dyDescent="0.25">
      <c r="A8905" s="26">
        <v>44709.660196759258</v>
      </c>
      <c r="B8905" s="23" t="s">
        <v>100</v>
      </c>
      <c r="C8905" s="23" t="s">
        <v>11462</v>
      </c>
      <c r="D8905" s="23" t="s">
        <v>49</v>
      </c>
      <c r="E8905" s="23" t="s">
        <v>1</v>
      </c>
      <c r="F8905" s="23" t="s">
        <v>7</v>
      </c>
      <c r="G8905" s="23" t="s">
        <v>975</v>
      </c>
      <c r="H8905" s="2" t="s">
        <v>7745</v>
      </c>
      <c r="I8905" s="23" t="s">
        <v>7575</v>
      </c>
      <c r="J8905" s="23"/>
      <c r="K8905" s="23" t="s">
        <v>9712</v>
      </c>
      <c r="L8905" s="23" t="s">
        <v>9538</v>
      </c>
      <c r="M8905" s="23">
        <f>YEAR(Tabla2[[#This Row],[Fecha de creación]])</f>
        <v>2022</v>
      </c>
      <c r="N8905" s="23">
        <f>MONTH(Tabla2[[#This Row],[Fecha de creación]])</f>
        <v>5</v>
      </c>
    </row>
    <row r="8906" spans="1:14" x14ac:dyDescent="0.25">
      <c r="A8906" s="26">
        <v>44709.66097222222</v>
      </c>
      <c r="B8906" s="23" t="s">
        <v>100</v>
      </c>
      <c r="C8906" s="23" t="s">
        <v>11463</v>
      </c>
      <c r="D8906" s="23" t="s">
        <v>49</v>
      </c>
      <c r="E8906" s="23" t="s">
        <v>1</v>
      </c>
      <c r="F8906" s="23" t="s">
        <v>7</v>
      </c>
      <c r="G8906" s="23" t="s">
        <v>975</v>
      </c>
      <c r="H8906" s="2" t="s">
        <v>7745</v>
      </c>
      <c r="I8906" s="23" t="s">
        <v>7575</v>
      </c>
      <c r="J8906" s="23"/>
      <c r="K8906" s="23" t="s">
        <v>9712</v>
      </c>
      <c r="L8906" s="23" t="s">
        <v>9538</v>
      </c>
      <c r="M8906" s="23">
        <f>YEAR(Tabla2[[#This Row],[Fecha de creación]])</f>
        <v>2022</v>
      </c>
      <c r="N8906" s="23">
        <f>MONTH(Tabla2[[#This Row],[Fecha de creación]])</f>
        <v>5</v>
      </c>
    </row>
    <row r="8907" spans="1:14" x14ac:dyDescent="0.25">
      <c r="A8907" s="26">
        <v>44709.661562499998</v>
      </c>
      <c r="B8907" s="23" t="s">
        <v>0</v>
      </c>
      <c r="C8907" s="23" t="s">
        <v>11464</v>
      </c>
      <c r="D8907" s="23" t="s">
        <v>7882</v>
      </c>
      <c r="E8907" s="23" t="s">
        <v>1</v>
      </c>
      <c r="F8907" s="23" t="s">
        <v>7</v>
      </c>
      <c r="G8907" s="23" t="s">
        <v>975</v>
      </c>
      <c r="H8907" s="2" t="s">
        <v>7722</v>
      </c>
      <c r="I8907" s="23" t="s">
        <v>7680</v>
      </c>
      <c r="J8907" s="23" t="s">
        <v>59</v>
      </c>
      <c r="K8907" s="23" t="s">
        <v>9712</v>
      </c>
      <c r="L8907" s="23" t="s">
        <v>9538</v>
      </c>
      <c r="M8907" s="23">
        <f>YEAR(Tabla2[[#This Row],[Fecha de creación]])</f>
        <v>2022</v>
      </c>
      <c r="N8907" s="23">
        <f>MONTH(Tabla2[[#This Row],[Fecha de creación]])</f>
        <v>5</v>
      </c>
    </row>
    <row r="8908" spans="1:14" x14ac:dyDescent="0.25">
      <c r="A8908" s="26">
        <v>44709.668854166666</v>
      </c>
      <c r="B8908" s="23" t="s">
        <v>0</v>
      </c>
      <c r="C8908" s="23" t="s">
        <v>11465</v>
      </c>
      <c r="D8908" s="23" t="s">
        <v>7882</v>
      </c>
      <c r="E8908" s="23" t="s">
        <v>1</v>
      </c>
      <c r="F8908" s="23" t="s">
        <v>7</v>
      </c>
      <c r="G8908" s="23" t="s">
        <v>975</v>
      </c>
      <c r="H8908" s="2" t="s">
        <v>7722</v>
      </c>
      <c r="I8908" s="23" t="s">
        <v>7680</v>
      </c>
      <c r="J8908" s="23" t="s">
        <v>59</v>
      </c>
      <c r="K8908" s="23" t="s">
        <v>9712</v>
      </c>
      <c r="L8908" s="23" t="s">
        <v>9538</v>
      </c>
      <c r="M8908" s="23">
        <f>YEAR(Tabla2[[#This Row],[Fecha de creación]])</f>
        <v>2022</v>
      </c>
      <c r="N8908" s="23">
        <f>MONTH(Tabla2[[#This Row],[Fecha de creación]])</f>
        <v>5</v>
      </c>
    </row>
    <row r="8909" spans="1:14" x14ac:dyDescent="0.25">
      <c r="A8909" s="26">
        <v>44709.672939814816</v>
      </c>
      <c r="B8909" s="23" t="s">
        <v>0</v>
      </c>
      <c r="C8909" s="23" t="s">
        <v>11466</v>
      </c>
      <c r="D8909" s="23" t="s">
        <v>982</v>
      </c>
      <c r="E8909" s="23" t="s">
        <v>1</v>
      </c>
      <c r="F8909" s="23" t="s">
        <v>22</v>
      </c>
      <c r="G8909" s="23" t="s">
        <v>975</v>
      </c>
      <c r="H8909" s="2" t="s">
        <v>8893</v>
      </c>
      <c r="I8909" s="23" t="s">
        <v>7680</v>
      </c>
      <c r="J8909" s="23" t="s">
        <v>59</v>
      </c>
      <c r="K8909" s="23" t="s">
        <v>9712</v>
      </c>
      <c r="L8909" s="23" t="s">
        <v>9538</v>
      </c>
      <c r="M8909" s="23">
        <f>YEAR(Tabla2[[#This Row],[Fecha de creación]])</f>
        <v>2022</v>
      </c>
      <c r="N8909" s="23">
        <f>MONTH(Tabla2[[#This Row],[Fecha de creación]])</f>
        <v>5</v>
      </c>
    </row>
    <row r="8910" spans="1:14" x14ac:dyDescent="0.25">
      <c r="A8910" s="26">
        <v>44709.673344907409</v>
      </c>
      <c r="B8910" s="23" t="s">
        <v>100</v>
      </c>
      <c r="C8910" s="23" t="s">
        <v>11467</v>
      </c>
      <c r="D8910" s="23" t="s">
        <v>7687</v>
      </c>
      <c r="E8910" s="23" t="s">
        <v>1</v>
      </c>
      <c r="F8910" s="23" t="s">
        <v>7</v>
      </c>
      <c r="G8910" s="23" t="s">
        <v>975</v>
      </c>
      <c r="H8910" s="2" t="s">
        <v>7726</v>
      </c>
      <c r="I8910" s="23" t="s">
        <v>7575</v>
      </c>
      <c r="J8910" s="23"/>
      <c r="K8910" s="23" t="s">
        <v>9712</v>
      </c>
      <c r="L8910" s="23" t="s">
        <v>9538</v>
      </c>
      <c r="M8910" s="23">
        <f>YEAR(Tabla2[[#This Row],[Fecha de creación]])</f>
        <v>2022</v>
      </c>
      <c r="N8910" s="23">
        <f>MONTH(Tabla2[[#This Row],[Fecha de creación]])</f>
        <v>5</v>
      </c>
    </row>
    <row r="8911" spans="1:14" x14ac:dyDescent="0.25">
      <c r="A8911" s="26">
        <v>44709.680995370371</v>
      </c>
      <c r="B8911" s="23" t="s">
        <v>100</v>
      </c>
      <c r="C8911" s="23" t="s">
        <v>11468</v>
      </c>
      <c r="D8911" s="23" t="s">
        <v>982</v>
      </c>
      <c r="E8911" s="23" t="s">
        <v>1</v>
      </c>
      <c r="F8911" s="23" t="s">
        <v>22</v>
      </c>
      <c r="G8911" s="23" t="s">
        <v>975</v>
      </c>
      <c r="H8911" s="2" t="s">
        <v>8893</v>
      </c>
      <c r="I8911" s="23" t="s">
        <v>7966</v>
      </c>
      <c r="J8911" s="23" t="s">
        <v>59</v>
      </c>
      <c r="K8911" s="23" t="s">
        <v>9712</v>
      </c>
      <c r="L8911" s="23" t="s">
        <v>9538</v>
      </c>
      <c r="M8911" s="23">
        <f>YEAR(Tabla2[[#This Row],[Fecha de creación]])</f>
        <v>2022</v>
      </c>
      <c r="N8911" s="23">
        <f>MONTH(Tabla2[[#This Row],[Fecha de creación]])</f>
        <v>5</v>
      </c>
    </row>
    <row r="8912" spans="1:14" x14ac:dyDescent="0.25">
      <c r="A8912" s="26">
        <v>44709.691574074073</v>
      </c>
      <c r="B8912" s="23" t="s">
        <v>100</v>
      </c>
      <c r="C8912" s="23" t="s">
        <v>11469</v>
      </c>
      <c r="D8912" s="23" t="s">
        <v>7882</v>
      </c>
      <c r="E8912" s="23" t="s">
        <v>1</v>
      </c>
      <c r="F8912" s="23" t="s">
        <v>7</v>
      </c>
      <c r="G8912" s="23" t="s">
        <v>975</v>
      </c>
      <c r="H8912" s="2" t="s">
        <v>7722</v>
      </c>
      <c r="I8912" s="23" t="s">
        <v>7966</v>
      </c>
      <c r="J8912" s="23" t="s">
        <v>59</v>
      </c>
      <c r="K8912" s="23" t="s">
        <v>9712</v>
      </c>
      <c r="L8912" s="23" t="s">
        <v>9538</v>
      </c>
      <c r="M8912" s="23">
        <f>YEAR(Tabla2[[#This Row],[Fecha de creación]])</f>
        <v>2022</v>
      </c>
      <c r="N8912" s="23">
        <f>MONTH(Tabla2[[#This Row],[Fecha de creación]])</f>
        <v>5</v>
      </c>
    </row>
    <row r="8913" spans="1:14" x14ac:dyDescent="0.25">
      <c r="A8913" s="26">
        <v>44709.695173611108</v>
      </c>
      <c r="B8913" s="23" t="s">
        <v>100</v>
      </c>
      <c r="C8913" s="23" t="s">
        <v>11470</v>
      </c>
      <c r="D8913" s="23" t="s">
        <v>7882</v>
      </c>
      <c r="E8913" s="23" t="s">
        <v>1</v>
      </c>
      <c r="F8913" s="23" t="s">
        <v>7</v>
      </c>
      <c r="G8913" s="23" t="s">
        <v>975</v>
      </c>
      <c r="H8913" s="2" t="s">
        <v>7722</v>
      </c>
      <c r="I8913" s="23" t="s">
        <v>7966</v>
      </c>
      <c r="J8913" s="23" t="s">
        <v>59</v>
      </c>
      <c r="K8913" s="23" t="s">
        <v>9712</v>
      </c>
      <c r="L8913" s="23" t="s">
        <v>9538</v>
      </c>
      <c r="M8913" s="23">
        <f>YEAR(Tabla2[[#This Row],[Fecha de creación]])</f>
        <v>2022</v>
      </c>
      <c r="N8913" s="23">
        <f>MONTH(Tabla2[[#This Row],[Fecha de creación]])</f>
        <v>5</v>
      </c>
    </row>
    <row r="8914" spans="1:14" x14ac:dyDescent="0.25">
      <c r="A8914" s="26">
        <v>44709.69804398148</v>
      </c>
      <c r="B8914" s="23" t="s">
        <v>100</v>
      </c>
      <c r="C8914" s="23" t="s">
        <v>11471</v>
      </c>
      <c r="D8914" s="23" t="s">
        <v>7882</v>
      </c>
      <c r="E8914" s="23" t="s">
        <v>1</v>
      </c>
      <c r="F8914" s="23" t="s">
        <v>7</v>
      </c>
      <c r="G8914" s="23" t="s">
        <v>975</v>
      </c>
      <c r="H8914" s="2" t="s">
        <v>7722</v>
      </c>
      <c r="I8914" s="23" t="s">
        <v>7966</v>
      </c>
      <c r="J8914" s="23" t="s">
        <v>59</v>
      </c>
      <c r="K8914" s="23" t="s">
        <v>9712</v>
      </c>
      <c r="L8914" s="23" t="s">
        <v>9538</v>
      </c>
      <c r="M8914" s="23">
        <f>YEAR(Tabla2[[#This Row],[Fecha de creación]])</f>
        <v>2022</v>
      </c>
      <c r="N8914" s="23">
        <f>MONTH(Tabla2[[#This Row],[Fecha de creación]])</f>
        <v>5</v>
      </c>
    </row>
    <row r="8915" spans="1:14" x14ac:dyDescent="0.25">
      <c r="A8915" s="26">
        <v>44709.702511574076</v>
      </c>
      <c r="B8915" s="23" t="s">
        <v>100</v>
      </c>
      <c r="C8915" s="23" t="s">
        <v>11472</v>
      </c>
      <c r="D8915" s="23" t="s">
        <v>49</v>
      </c>
      <c r="E8915" s="23" t="s">
        <v>1</v>
      </c>
      <c r="F8915" s="23" t="s">
        <v>7</v>
      </c>
      <c r="G8915" s="23" t="s">
        <v>3</v>
      </c>
      <c r="H8915" s="2" t="s">
        <v>7745</v>
      </c>
      <c r="I8915" s="23" t="s">
        <v>7966</v>
      </c>
      <c r="J8915" s="23" t="s">
        <v>59</v>
      </c>
      <c r="K8915" s="23" t="s">
        <v>9712</v>
      </c>
      <c r="L8915" s="23" t="s">
        <v>9539</v>
      </c>
      <c r="M8915" s="23">
        <f>YEAR(Tabla2[[#This Row],[Fecha de creación]])</f>
        <v>2022</v>
      </c>
      <c r="N8915" s="23">
        <f>MONTH(Tabla2[[#This Row],[Fecha de creación]])</f>
        <v>5</v>
      </c>
    </row>
    <row r="8916" spans="1:14" x14ac:dyDescent="0.25">
      <c r="A8916" s="26">
        <v>44709.704699074071</v>
      </c>
      <c r="B8916" s="23" t="s">
        <v>189</v>
      </c>
      <c r="C8916" s="23" t="s">
        <v>11473</v>
      </c>
      <c r="D8916" s="23" t="s">
        <v>7351</v>
      </c>
      <c r="E8916" s="23" t="s">
        <v>1</v>
      </c>
      <c r="F8916" s="23" t="s">
        <v>7</v>
      </c>
      <c r="G8916" s="23" t="s">
        <v>3</v>
      </c>
      <c r="H8916" s="2" t="s">
        <v>8459</v>
      </c>
      <c r="I8916" s="23" t="s">
        <v>7338</v>
      </c>
      <c r="J8916" s="23" t="s">
        <v>59</v>
      </c>
      <c r="K8916" s="23" t="s">
        <v>9712</v>
      </c>
      <c r="L8916" s="23" t="s">
        <v>9539</v>
      </c>
      <c r="M8916" s="23">
        <f>YEAR(Tabla2[[#This Row],[Fecha de creación]])</f>
        <v>2022</v>
      </c>
      <c r="N8916" s="23">
        <f>MONTH(Tabla2[[#This Row],[Fecha de creación]])</f>
        <v>5</v>
      </c>
    </row>
    <row r="8917" spans="1:14" x14ac:dyDescent="0.25">
      <c r="A8917" s="26">
        <v>44710.444884259261</v>
      </c>
      <c r="B8917" s="23" t="s">
        <v>0</v>
      </c>
      <c r="C8917" s="23" t="s">
        <v>11474</v>
      </c>
      <c r="D8917" s="23" t="s">
        <v>11475</v>
      </c>
      <c r="E8917" s="23" t="s">
        <v>1</v>
      </c>
      <c r="F8917" s="23" t="s">
        <v>2</v>
      </c>
      <c r="G8917" s="23" t="s">
        <v>975</v>
      </c>
      <c r="H8917" s="2" t="s">
        <v>8099</v>
      </c>
      <c r="I8917" s="23" t="s">
        <v>5999</v>
      </c>
      <c r="J8917" s="23"/>
      <c r="K8917" s="23" t="s">
        <v>9712</v>
      </c>
      <c r="L8917" s="23" t="s">
        <v>9538</v>
      </c>
      <c r="M8917" s="23">
        <f>YEAR(Tabla2[[#This Row],[Fecha de creación]])</f>
        <v>2022</v>
      </c>
      <c r="N8917" s="23">
        <f>MONTH(Tabla2[[#This Row],[Fecha de creación]])</f>
        <v>5</v>
      </c>
    </row>
    <row r="8918" spans="1:14" x14ac:dyDescent="0.25">
      <c r="A8918" s="26">
        <v>44710.467094907406</v>
      </c>
      <c r="B8918" s="23" t="s">
        <v>0</v>
      </c>
      <c r="C8918" s="23" t="s">
        <v>11476</v>
      </c>
      <c r="D8918" s="23" t="s">
        <v>11477</v>
      </c>
      <c r="E8918" s="23" t="s">
        <v>1</v>
      </c>
      <c r="F8918" s="23" t="s">
        <v>2</v>
      </c>
      <c r="G8918" s="23" t="s">
        <v>1551</v>
      </c>
      <c r="H8918" s="2" t="s">
        <v>7744</v>
      </c>
      <c r="I8918" s="23" t="s">
        <v>9226</v>
      </c>
      <c r="J8918" s="23" t="s">
        <v>59</v>
      </c>
      <c r="K8918" s="23" t="s">
        <v>9712</v>
      </c>
      <c r="L8918" s="23" t="s">
        <v>9539</v>
      </c>
      <c r="M8918" s="23">
        <f>YEAR(Tabla2[[#This Row],[Fecha de creación]])</f>
        <v>2022</v>
      </c>
      <c r="N8918" s="23">
        <f>MONTH(Tabla2[[#This Row],[Fecha de creación]])</f>
        <v>5</v>
      </c>
    </row>
    <row r="8919" spans="1:14" x14ac:dyDescent="0.25">
      <c r="A8919" s="26">
        <v>44710.472210648149</v>
      </c>
      <c r="B8919" s="23" t="s">
        <v>0</v>
      </c>
      <c r="C8919" s="23" t="s">
        <v>11478</v>
      </c>
      <c r="D8919" s="23" t="s">
        <v>989</v>
      </c>
      <c r="E8919" s="23" t="s">
        <v>1</v>
      </c>
      <c r="F8919" s="23" t="s">
        <v>7</v>
      </c>
      <c r="G8919" s="23" t="s">
        <v>975</v>
      </c>
      <c r="H8919" s="2" t="s">
        <v>8480</v>
      </c>
      <c r="I8919" s="23" t="s">
        <v>5999</v>
      </c>
      <c r="J8919" s="23" t="s">
        <v>59</v>
      </c>
      <c r="K8919" s="23" t="s">
        <v>9712</v>
      </c>
      <c r="L8919" s="23" t="s">
        <v>9538</v>
      </c>
      <c r="M8919" s="23">
        <f>YEAR(Tabla2[[#This Row],[Fecha de creación]])</f>
        <v>2022</v>
      </c>
      <c r="N8919" s="23">
        <f>MONTH(Tabla2[[#This Row],[Fecha de creación]])</f>
        <v>5</v>
      </c>
    </row>
    <row r="8920" spans="1:14" x14ac:dyDescent="0.25">
      <c r="A8920" s="26">
        <v>44710.484224537038</v>
      </c>
      <c r="B8920" s="23" t="s">
        <v>0</v>
      </c>
      <c r="C8920" s="23" t="s">
        <v>11479</v>
      </c>
      <c r="D8920" s="23" t="s">
        <v>11480</v>
      </c>
      <c r="E8920" s="23" t="s">
        <v>1</v>
      </c>
      <c r="F8920" s="23" t="s">
        <v>2</v>
      </c>
      <c r="G8920" s="23" t="s">
        <v>975</v>
      </c>
      <c r="H8920" s="2" t="s">
        <v>8099</v>
      </c>
      <c r="I8920" s="23" t="s">
        <v>5999</v>
      </c>
      <c r="J8920" s="23" t="s">
        <v>59</v>
      </c>
      <c r="K8920" s="23" t="s">
        <v>9536</v>
      </c>
      <c r="L8920" s="23" t="s">
        <v>9538</v>
      </c>
      <c r="M8920" s="23">
        <f>YEAR(Tabla2[[#This Row],[Fecha de creación]])</f>
        <v>2022</v>
      </c>
      <c r="N8920" s="23">
        <f>MONTH(Tabla2[[#This Row],[Fecha de creación]])</f>
        <v>5</v>
      </c>
    </row>
    <row r="8921" spans="1:14" x14ac:dyDescent="0.25">
      <c r="A8921" s="26">
        <v>44710.536527777775</v>
      </c>
      <c r="B8921" s="23" t="s">
        <v>0</v>
      </c>
      <c r="C8921" s="23" t="s">
        <v>11481</v>
      </c>
      <c r="D8921" s="23" t="s">
        <v>21</v>
      </c>
      <c r="E8921" s="23" t="s">
        <v>1</v>
      </c>
      <c r="F8921" s="23" t="s">
        <v>7</v>
      </c>
      <c r="G8921" s="23" t="s">
        <v>975</v>
      </c>
      <c r="H8921" s="2" t="s">
        <v>7744</v>
      </c>
      <c r="I8921" s="23" t="s">
        <v>5999</v>
      </c>
      <c r="J8921" s="23" t="s">
        <v>59</v>
      </c>
      <c r="K8921" s="23" t="s">
        <v>9712</v>
      </c>
      <c r="L8921" s="23" t="s">
        <v>9538</v>
      </c>
      <c r="M8921" s="23">
        <f>YEAR(Tabla2[[#This Row],[Fecha de creación]])</f>
        <v>2022</v>
      </c>
      <c r="N8921" s="23">
        <f>MONTH(Tabla2[[#This Row],[Fecha de creación]])</f>
        <v>5</v>
      </c>
    </row>
    <row r="8922" spans="1:14" x14ac:dyDescent="0.25">
      <c r="A8922" s="26">
        <v>44710.563263888886</v>
      </c>
      <c r="B8922" s="23" t="s">
        <v>0</v>
      </c>
      <c r="C8922" s="23" t="s">
        <v>11482</v>
      </c>
      <c r="D8922" s="23" t="s">
        <v>982</v>
      </c>
      <c r="E8922" s="23" t="s">
        <v>1</v>
      </c>
      <c r="F8922" s="23" t="s">
        <v>22</v>
      </c>
      <c r="G8922" s="23" t="s">
        <v>975</v>
      </c>
      <c r="H8922" s="2" t="s">
        <v>8893</v>
      </c>
      <c r="I8922" s="23" t="s">
        <v>7680</v>
      </c>
      <c r="J8922" s="23" t="s">
        <v>59</v>
      </c>
      <c r="K8922" s="23" t="s">
        <v>9712</v>
      </c>
      <c r="L8922" s="23" t="s">
        <v>9538</v>
      </c>
      <c r="M8922" s="23">
        <f>YEAR(Tabla2[[#This Row],[Fecha de creación]])</f>
        <v>2022</v>
      </c>
      <c r="N8922" s="23">
        <f>MONTH(Tabla2[[#This Row],[Fecha de creación]])</f>
        <v>5</v>
      </c>
    </row>
    <row r="8923" spans="1:14" x14ac:dyDescent="0.25">
      <c r="A8923" s="26">
        <v>44710.569131944445</v>
      </c>
      <c r="B8923" s="23" t="s">
        <v>0</v>
      </c>
      <c r="C8923" s="23" t="s">
        <v>11483</v>
      </c>
      <c r="D8923" s="23" t="s">
        <v>10281</v>
      </c>
      <c r="E8923" s="23" t="s">
        <v>1</v>
      </c>
      <c r="F8923" s="23" t="s">
        <v>7</v>
      </c>
      <c r="G8923" s="23" t="s">
        <v>1551</v>
      </c>
      <c r="H8923" s="2" t="s">
        <v>7726</v>
      </c>
      <c r="I8923" s="23" t="s">
        <v>9226</v>
      </c>
      <c r="J8923" s="23" t="s">
        <v>59</v>
      </c>
      <c r="K8923" s="23" t="s">
        <v>9712</v>
      </c>
      <c r="L8923" s="23" t="s">
        <v>9539</v>
      </c>
      <c r="M8923" s="23">
        <f>YEAR(Tabla2[[#This Row],[Fecha de creación]])</f>
        <v>2022</v>
      </c>
      <c r="N8923" s="23">
        <f>MONTH(Tabla2[[#This Row],[Fecha de creación]])</f>
        <v>5</v>
      </c>
    </row>
    <row r="8924" spans="1:14" x14ac:dyDescent="0.25">
      <c r="A8924" s="26">
        <v>44710.572106481479</v>
      </c>
      <c r="B8924" s="23" t="s">
        <v>0</v>
      </c>
      <c r="C8924" s="23" t="s">
        <v>11484</v>
      </c>
      <c r="D8924" s="23" t="s">
        <v>10281</v>
      </c>
      <c r="E8924" s="23" t="s">
        <v>1</v>
      </c>
      <c r="F8924" s="23" t="s">
        <v>7</v>
      </c>
      <c r="G8924" s="23" t="s">
        <v>1551</v>
      </c>
      <c r="H8924" s="2" t="s">
        <v>7726</v>
      </c>
      <c r="I8924" s="23" t="s">
        <v>9226</v>
      </c>
      <c r="J8924" s="23" t="s">
        <v>59</v>
      </c>
      <c r="K8924" s="23" t="s">
        <v>9712</v>
      </c>
      <c r="L8924" s="23" t="s">
        <v>9539</v>
      </c>
      <c r="M8924" s="23">
        <f>YEAR(Tabla2[[#This Row],[Fecha de creación]])</f>
        <v>2022</v>
      </c>
      <c r="N8924" s="23">
        <f>MONTH(Tabla2[[#This Row],[Fecha de creación]])</f>
        <v>5</v>
      </c>
    </row>
    <row r="8925" spans="1:14" x14ac:dyDescent="0.25">
      <c r="A8925" s="26">
        <v>44710.59957175926</v>
      </c>
      <c r="B8925" s="23" t="s">
        <v>0</v>
      </c>
      <c r="C8925" s="23" t="s">
        <v>11485</v>
      </c>
      <c r="D8925" s="23" t="s">
        <v>1071</v>
      </c>
      <c r="E8925" s="23" t="s">
        <v>1</v>
      </c>
      <c r="F8925" s="23" t="s">
        <v>7</v>
      </c>
      <c r="G8925" s="23" t="s">
        <v>975</v>
      </c>
      <c r="H8925" s="2" t="s">
        <v>7737</v>
      </c>
      <c r="I8925" s="23" t="s">
        <v>5999</v>
      </c>
      <c r="J8925" s="23" t="s">
        <v>59</v>
      </c>
      <c r="K8925" s="23" t="s">
        <v>9712</v>
      </c>
      <c r="L8925" s="23" t="s">
        <v>9538</v>
      </c>
      <c r="M8925" s="23">
        <f>YEAR(Tabla2[[#This Row],[Fecha de creación]])</f>
        <v>2022</v>
      </c>
      <c r="N8925" s="23">
        <f>MONTH(Tabla2[[#This Row],[Fecha de creación]])</f>
        <v>5</v>
      </c>
    </row>
    <row r="8926" spans="1:14" x14ac:dyDescent="0.25">
      <c r="A8926" s="26">
        <v>44710.616493055553</v>
      </c>
      <c r="B8926" s="23" t="s">
        <v>0</v>
      </c>
      <c r="C8926" s="23" t="s">
        <v>11486</v>
      </c>
      <c r="D8926" s="23" t="s">
        <v>11487</v>
      </c>
      <c r="E8926" s="23" t="s">
        <v>1</v>
      </c>
      <c r="F8926" s="23" t="s">
        <v>7</v>
      </c>
      <c r="G8926" s="23" t="s">
        <v>3</v>
      </c>
      <c r="H8926" s="2" t="s">
        <v>7726</v>
      </c>
      <c r="I8926" s="23" t="s">
        <v>5999</v>
      </c>
      <c r="J8926" s="23" t="s">
        <v>59</v>
      </c>
      <c r="K8926" s="23" t="s">
        <v>9712</v>
      </c>
      <c r="L8926" s="23" t="s">
        <v>9539</v>
      </c>
      <c r="M8926" s="23">
        <f>YEAR(Tabla2[[#This Row],[Fecha de creación]])</f>
        <v>2022</v>
      </c>
      <c r="N8926" s="23">
        <f>MONTH(Tabla2[[#This Row],[Fecha de creación]])</f>
        <v>5</v>
      </c>
    </row>
    <row r="8927" spans="1:14" x14ac:dyDescent="0.25">
      <c r="A8927" s="26">
        <v>44710.622418981482</v>
      </c>
      <c r="B8927" s="23" t="s">
        <v>0</v>
      </c>
      <c r="C8927" s="23" t="s">
        <v>11488</v>
      </c>
      <c r="D8927" s="23" t="s">
        <v>713</v>
      </c>
      <c r="E8927" s="23" t="s">
        <v>1</v>
      </c>
      <c r="F8927" s="23" t="s">
        <v>7</v>
      </c>
      <c r="G8927" s="23" t="s">
        <v>1551</v>
      </c>
      <c r="H8927" s="2" t="s">
        <v>7737</v>
      </c>
      <c r="I8927" s="23" t="s">
        <v>5999</v>
      </c>
      <c r="J8927" s="23"/>
      <c r="K8927" s="23" t="s">
        <v>9712</v>
      </c>
      <c r="L8927" s="23" t="s">
        <v>9539</v>
      </c>
      <c r="M8927" s="23">
        <f>YEAR(Tabla2[[#This Row],[Fecha de creación]])</f>
        <v>2022</v>
      </c>
      <c r="N8927" s="23">
        <f>MONTH(Tabla2[[#This Row],[Fecha de creación]])</f>
        <v>5</v>
      </c>
    </row>
    <row r="8928" spans="1:14" x14ac:dyDescent="0.25">
      <c r="A8928" s="26">
        <v>44710.630358796298</v>
      </c>
      <c r="B8928" s="23" t="s">
        <v>0</v>
      </c>
      <c r="C8928" s="23" t="s">
        <v>11489</v>
      </c>
      <c r="D8928" s="23" t="s">
        <v>982</v>
      </c>
      <c r="E8928" s="23" t="s">
        <v>1</v>
      </c>
      <c r="F8928" s="23" t="s">
        <v>22</v>
      </c>
      <c r="G8928" s="23" t="s">
        <v>975</v>
      </c>
      <c r="H8928" s="2" t="s">
        <v>8893</v>
      </c>
      <c r="I8928" s="23" t="s">
        <v>5999</v>
      </c>
      <c r="J8928" s="23"/>
      <c r="K8928" s="23" t="s">
        <v>9712</v>
      </c>
      <c r="L8928" s="23" t="s">
        <v>9538</v>
      </c>
      <c r="M8928" s="23">
        <f>YEAR(Tabla2[[#This Row],[Fecha de creación]])</f>
        <v>2022</v>
      </c>
      <c r="N8928" s="23">
        <f>MONTH(Tabla2[[#This Row],[Fecha de creación]])</f>
        <v>5</v>
      </c>
    </row>
    <row r="8929" spans="1:14" x14ac:dyDescent="0.25">
      <c r="A8929" s="26">
        <v>44710.6640625</v>
      </c>
      <c r="B8929" s="23" t="s">
        <v>0</v>
      </c>
      <c r="C8929" s="23" t="s">
        <v>11490</v>
      </c>
      <c r="D8929" s="23" t="s">
        <v>11491</v>
      </c>
      <c r="E8929" s="23" t="s">
        <v>1</v>
      </c>
      <c r="F8929" s="23" t="s">
        <v>2</v>
      </c>
      <c r="G8929" s="23" t="s">
        <v>1551</v>
      </c>
      <c r="H8929" s="2" t="s">
        <v>7770</v>
      </c>
      <c r="I8929" s="23" t="s">
        <v>8871</v>
      </c>
      <c r="J8929" s="23" t="s">
        <v>59</v>
      </c>
      <c r="K8929" s="23" t="s">
        <v>9536</v>
      </c>
      <c r="L8929" s="23" t="s">
        <v>9539</v>
      </c>
      <c r="M8929" s="23">
        <f>YEAR(Tabla2[[#This Row],[Fecha de creación]])</f>
        <v>2022</v>
      </c>
      <c r="N8929" s="23">
        <f>MONTH(Tabla2[[#This Row],[Fecha de creación]])</f>
        <v>5</v>
      </c>
    </row>
    <row r="8930" spans="1:14" x14ac:dyDescent="0.25">
      <c r="A8930" s="26">
        <v>44710.683182870373</v>
      </c>
      <c r="B8930" s="23" t="s">
        <v>0</v>
      </c>
      <c r="C8930" s="23" t="s">
        <v>11492</v>
      </c>
      <c r="D8930" s="23" t="s">
        <v>551</v>
      </c>
      <c r="E8930" s="23" t="s">
        <v>1</v>
      </c>
      <c r="F8930" s="23" t="s">
        <v>7</v>
      </c>
      <c r="G8930" s="23" t="s">
        <v>975</v>
      </c>
      <c r="H8930" s="2" t="s">
        <v>7980</v>
      </c>
      <c r="I8930" s="23" t="s">
        <v>5999</v>
      </c>
      <c r="J8930" s="23" t="s">
        <v>59</v>
      </c>
      <c r="K8930" s="23" t="s">
        <v>9712</v>
      </c>
      <c r="L8930" s="23" t="s">
        <v>9538</v>
      </c>
      <c r="M8930" s="23">
        <f>YEAR(Tabla2[[#This Row],[Fecha de creación]])</f>
        <v>2022</v>
      </c>
      <c r="N8930" s="23">
        <f>MONTH(Tabla2[[#This Row],[Fecha de creación]])</f>
        <v>5</v>
      </c>
    </row>
    <row r="8931" spans="1:14" x14ac:dyDescent="0.25">
      <c r="A8931" s="26">
        <v>44710.689513888887</v>
      </c>
      <c r="B8931" s="23" t="s">
        <v>0</v>
      </c>
      <c r="C8931" s="23" t="s">
        <v>11493</v>
      </c>
      <c r="D8931" s="23" t="s">
        <v>11494</v>
      </c>
      <c r="E8931" s="23" t="s">
        <v>1</v>
      </c>
      <c r="F8931" s="23" t="s">
        <v>2</v>
      </c>
      <c r="G8931" s="23" t="s">
        <v>1551</v>
      </c>
      <c r="H8931" s="2" t="s">
        <v>7721</v>
      </c>
      <c r="I8931" s="23" t="s">
        <v>9226</v>
      </c>
      <c r="J8931" s="23" t="s">
        <v>59</v>
      </c>
      <c r="K8931" s="23" t="s">
        <v>9712</v>
      </c>
      <c r="L8931" s="23" t="s">
        <v>9539</v>
      </c>
      <c r="M8931" s="23">
        <f>YEAR(Tabla2[[#This Row],[Fecha de creación]])</f>
        <v>2022</v>
      </c>
      <c r="N8931" s="23">
        <f>MONTH(Tabla2[[#This Row],[Fecha de creación]])</f>
        <v>5</v>
      </c>
    </row>
    <row r="8932" spans="1:14" x14ac:dyDescent="0.25">
      <c r="A8932" s="26">
        <v>44711.419652777775</v>
      </c>
      <c r="B8932" s="23" t="s">
        <v>0</v>
      </c>
      <c r="C8932" s="23" t="s">
        <v>11495</v>
      </c>
      <c r="D8932" s="23" t="s">
        <v>30</v>
      </c>
      <c r="E8932" s="23" t="s">
        <v>1</v>
      </c>
      <c r="F8932" s="23" t="s">
        <v>7</v>
      </c>
      <c r="G8932" s="23" t="s">
        <v>975</v>
      </c>
      <c r="H8932" s="2" t="s">
        <v>8535</v>
      </c>
      <c r="I8932" s="23" t="s">
        <v>9483</v>
      </c>
      <c r="J8932" s="23" t="s">
        <v>59</v>
      </c>
      <c r="K8932" s="23" t="s">
        <v>9712</v>
      </c>
      <c r="L8932" s="23" t="s">
        <v>9538</v>
      </c>
      <c r="M8932" s="23">
        <f>YEAR(Tabla2[[#This Row],[Fecha de creación]])</f>
        <v>2022</v>
      </c>
      <c r="N8932" s="23">
        <f>MONTH(Tabla2[[#This Row],[Fecha de creación]])</f>
        <v>5</v>
      </c>
    </row>
    <row r="8933" spans="1:14" x14ac:dyDescent="0.25">
      <c r="A8933" s="26">
        <v>44711.428773148145</v>
      </c>
      <c r="B8933" s="23" t="s">
        <v>0</v>
      </c>
      <c r="C8933" s="23" t="s">
        <v>11496</v>
      </c>
      <c r="D8933" s="23" t="s">
        <v>982</v>
      </c>
      <c r="E8933" s="23" t="s">
        <v>1</v>
      </c>
      <c r="F8933" s="23" t="s">
        <v>22</v>
      </c>
      <c r="G8933" s="23" t="s">
        <v>975</v>
      </c>
      <c r="H8933" s="2" t="s">
        <v>8893</v>
      </c>
      <c r="I8933" s="23" t="s">
        <v>5999</v>
      </c>
      <c r="J8933" s="23" t="s">
        <v>59</v>
      </c>
      <c r="K8933" s="23" t="s">
        <v>9712</v>
      </c>
      <c r="L8933" s="23" t="s">
        <v>9538</v>
      </c>
      <c r="M8933" s="23">
        <f>YEAR(Tabla2[[#This Row],[Fecha de creación]])</f>
        <v>2022</v>
      </c>
      <c r="N8933" s="23">
        <f>MONTH(Tabla2[[#This Row],[Fecha de creación]])</f>
        <v>5</v>
      </c>
    </row>
    <row r="8934" spans="1:14" x14ac:dyDescent="0.25">
      <c r="A8934" s="26">
        <v>44711.438078703701</v>
      </c>
      <c r="B8934" s="23" t="s">
        <v>0</v>
      </c>
      <c r="C8934" s="23" t="s">
        <v>11497</v>
      </c>
      <c r="D8934" s="23" t="s">
        <v>713</v>
      </c>
      <c r="E8934" s="23" t="s">
        <v>1</v>
      </c>
      <c r="F8934" s="23" t="s">
        <v>7</v>
      </c>
      <c r="G8934" s="23" t="s">
        <v>1551</v>
      </c>
      <c r="H8934" s="2" t="s">
        <v>7737</v>
      </c>
      <c r="I8934" s="23" t="s">
        <v>9226</v>
      </c>
      <c r="J8934" s="23" t="s">
        <v>59</v>
      </c>
      <c r="K8934" s="23" t="s">
        <v>9712</v>
      </c>
      <c r="L8934" s="23" t="s">
        <v>9539</v>
      </c>
      <c r="M8934" s="23">
        <f>YEAR(Tabla2[[#This Row],[Fecha de creación]])</f>
        <v>2022</v>
      </c>
      <c r="N8934" s="23">
        <f>MONTH(Tabla2[[#This Row],[Fecha de creación]])</f>
        <v>5</v>
      </c>
    </row>
    <row r="8935" spans="1:14" x14ac:dyDescent="0.25">
      <c r="A8935" s="26">
        <v>44711.447731481479</v>
      </c>
      <c r="B8935" s="23" t="s">
        <v>19</v>
      </c>
      <c r="C8935" s="23" t="s">
        <v>11498</v>
      </c>
      <c r="D8935" s="23" t="s">
        <v>11499</v>
      </c>
      <c r="E8935" s="23" t="s">
        <v>1</v>
      </c>
      <c r="F8935" s="23" t="s">
        <v>7</v>
      </c>
      <c r="G8935" s="23" t="s">
        <v>975</v>
      </c>
      <c r="H8935" s="2" t="s">
        <v>7730</v>
      </c>
      <c r="I8935" s="23" t="s">
        <v>10079</v>
      </c>
      <c r="J8935" s="23"/>
      <c r="K8935" s="23" t="s">
        <v>9712</v>
      </c>
      <c r="L8935" s="23" t="s">
        <v>9538</v>
      </c>
      <c r="M8935" s="23">
        <f>YEAR(Tabla2[[#This Row],[Fecha de creación]])</f>
        <v>2022</v>
      </c>
      <c r="N8935" s="23">
        <f>MONTH(Tabla2[[#This Row],[Fecha de creación]])</f>
        <v>5</v>
      </c>
    </row>
    <row r="8936" spans="1:14" x14ac:dyDescent="0.25">
      <c r="A8936" s="26">
        <v>44711.475868055553</v>
      </c>
      <c r="B8936" s="23" t="s">
        <v>0</v>
      </c>
      <c r="C8936" s="23" t="s">
        <v>11500</v>
      </c>
      <c r="D8936" s="23" t="s">
        <v>1016</v>
      </c>
      <c r="E8936" s="23" t="s">
        <v>1</v>
      </c>
      <c r="F8936" s="23" t="s">
        <v>7</v>
      </c>
      <c r="G8936" s="23" t="s">
        <v>3</v>
      </c>
      <c r="I8936" s="23" t="s">
        <v>9483</v>
      </c>
      <c r="J8936" s="23" t="s">
        <v>59</v>
      </c>
      <c r="K8936" s="23" t="s">
        <v>9712</v>
      </c>
      <c r="L8936" s="23" t="s">
        <v>9539</v>
      </c>
      <c r="M8936" s="23">
        <f>YEAR(Tabla2[[#This Row],[Fecha de creación]])</f>
        <v>2022</v>
      </c>
      <c r="N8936" s="23">
        <f>MONTH(Tabla2[[#This Row],[Fecha de creación]])</f>
        <v>5</v>
      </c>
    </row>
    <row r="8937" spans="1:14" x14ac:dyDescent="0.25">
      <c r="A8937" s="26">
        <v>44711.49863425926</v>
      </c>
      <c r="B8937" s="23" t="s">
        <v>0</v>
      </c>
      <c r="C8937" s="23" t="s">
        <v>11501</v>
      </c>
      <c r="D8937" s="23" t="s">
        <v>982</v>
      </c>
      <c r="E8937" s="23" t="s">
        <v>1</v>
      </c>
      <c r="F8937" s="23" t="s">
        <v>22</v>
      </c>
      <c r="G8937" s="23" t="s">
        <v>975</v>
      </c>
      <c r="H8937" s="2" t="s">
        <v>8893</v>
      </c>
      <c r="I8937" s="23" t="s">
        <v>9483</v>
      </c>
      <c r="J8937" s="23" t="s">
        <v>59</v>
      </c>
      <c r="K8937" s="23" t="s">
        <v>9712</v>
      </c>
      <c r="L8937" s="23" t="s">
        <v>9538</v>
      </c>
      <c r="M8937" s="23">
        <f>YEAR(Tabla2[[#This Row],[Fecha de creación]])</f>
        <v>2022</v>
      </c>
      <c r="N8937" s="23">
        <f>MONTH(Tabla2[[#This Row],[Fecha de creación]])</f>
        <v>5</v>
      </c>
    </row>
    <row r="8938" spans="1:14" x14ac:dyDescent="0.25">
      <c r="A8938" s="26">
        <v>44711.509513888886</v>
      </c>
      <c r="B8938" s="23" t="s">
        <v>19</v>
      </c>
      <c r="C8938" s="23" t="s">
        <v>11502</v>
      </c>
      <c r="D8938" s="23" t="s">
        <v>11503</v>
      </c>
      <c r="E8938" s="23" t="s">
        <v>1</v>
      </c>
      <c r="F8938" s="23" t="s">
        <v>7</v>
      </c>
      <c r="G8938" s="23" t="s">
        <v>3</v>
      </c>
      <c r="H8938" s="2" t="s">
        <v>7730</v>
      </c>
      <c r="I8938" s="23" t="s">
        <v>10079</v>
      </c>
      <c r="J8938" s="23"/>
      <c r="K8938" s="23" t="s">
        <v>9712</v>
      </c>
      <c r="L8938" s="23" t="s">
        <v>9539</v>
      </c>
      <c r="M8938" s="23">
        <f>YEAR(Tabla2[[#This Row],[Fecha de creación]])</f>
        <v>2022</v>
      </c>
      <c r="N8938" s="23">
        <f>MONTH(Tabla2[[#This Row],[Fecha de creación]])</f>
        <v>5</v>
      </c>
    </row>
    <row r="8939" spans="1:14" x14ac:dyDescent="0.25">
      <c r="A8939" s="26">
        <v>44711.522013888891</v>
      </c>
      <c r="B8939" s="23" t="s">
        <v>0</v>
      </c>
      <c r="C8939" s="23" t="s">
        <v>11504</v>
      </c>
      <c r="D8939" s="23" t="s">
        <v>382</v>
      </c>
      <c r="E8939" s="23" t="s">
        <v>1</v>
      </c>
      <c r="F8939" s="23" t="s">
        <v>7</v>
      </c>
      <c r="G8939" s="23" t="s">
        <v>975</v>
      </c>
      <c r="H8939" s="2" t="s">
        <v>7723</v>
      </c>
      <c r="I8939" s="23" t="s">
        <v>9483</v>
      </c>
      <c r="J8939" s="23" t="s">
        <v>59</v>
      </c>
      <c r="K8939" s="23" t="s">
        <v>9712</v>
      </c>
      <c r="L8939" s="23" t="s">
        <v>9538</v>
      </c>
      <c r="M8939" s="23">
        <f>YEAR(Tabla2[[#This Row],[Fecha de creación]])</f>
        <v>2022</v>
      </c>
      <c r="N8939" s="23">
        <f>MONTH(Tabla2[[#This Row],[Fecha de creación]])</f>
        <v>5</v>
      </c>
    </row>
    <row r="8940" spans="1:14" x14ac:dyDescent="0.25">
      <c r="A8940" s="26">
        <v>44711.539976851855</v>
      </c>
      <c r="B8940" s="23" t="s">
        <v>0</v>
      </c>
      <c r="C8940" s="23" t="s">
        <v>11505</v>
      </c>
      <c r="D8940" s="23" t="s">
        <v>551</v>
      </c>
      <c r="E8940" s="23" t="s">
        <v>1</v>
      </c>
      <c r="F8940" s="23" t="s">
        <v>7</v>
      </c>
      <c r="G8940" s="23" t="s">
        <v>975</v>
      </c>
      <c r="H8940" s="2" t="s">
        <v>7980</v>
      </c>
      <c r="I8940" s="23" t="s">
        <v>5999</v>
      </c>
      <c r="J8940" s="23" t="s">
        <v>59</v>
      </c>
      <c r="K8940" s="23" t="s">
        <v>9712</v>
      </c>
      <c r="L8940" s="23" t="s">
        <v>9538</v>
      </c>
      <c r="M8940" s="23">
        <f>YEAR(Tabla2[[#This Row],[Fecha de creación]])</f>
        <v>2022</v>
      </c>
      <c r="N8940" s="23">
        <f>MONTH(Tabla2[[#This Row],[Fecha de creación]])</f>
        <v>5</v>
      </c>
    </row>
    <row r="8941" spans="1:14" x14ac:dyDescent="0.25">
      <c r="A8941" s="26">
        <v>44711.65079861111</v>
      </c>
      <c r="B8941" s="23" t="s">
        <v>0</v>
      </c>
      <c r="C8941" s="23" t="s">
        <v>11506</v>
      </c>
      <c r="D8941" s="23" t="s">
        <v>8176</v>
      </c>
      <c r="E8941" s="23" t="s">
        <v>1</v>
      </c>
      <c r="F8941" s="23" t="s">
        <v>7</v>
      </c>
      <c r="G8941" s="23" t="s">
        <v>975</v>
      </c>
      <c r="H8941" s="2" t="s">
        <v>8559</v>
      </c>
      <c r="I8941" s="23" t="s">
        <v>9483</v>
      </c>
      <c r="J8941" s="23" t="s">
        <v>59</v>
      </c>
      <c r="K8941" s="23" t="s">
        <v>9712</v>
      </c>
      <c r="L8941" s="23" t="s">
        <v>9538</v>
      </c>
      <c r="M8941" s="23">
        <f>YEAR(Tabla2[[#This Row],[Fecha de creación]])</f>
        <v>2022</v>
      </c>
      <c r="N8941" s="23">
        <f>MONTH(Tabla2[[#This Row],[Fecha de creación]])</f>
        <v>5</v>
      </c>
    </row>
    <row r="8942" spans="1:14" x14ac:dyDescent="0.25">
      <c r="A8942" s="26">
        <v>44711.663240740738</v>
      </c>
      <c r="B8942" s="23" t="s">
        <v>0</v>
      </c>
      <c r="C8942" s="23" t="s">
        <v>11507</v>
      </c>
      <c r="D8942" s="23" t="s">
        <v>6</v>
      </c>
      <c r="E8942" s="23" t="s">
        <v>1</v>
      </c>
      <c r="F8942" s="23" t="s">
        <v>7</v>
      </c>
      <c r="G8942" s="23" t="s">
        <v>975</v>
      </c>
      <c r="H8942" s="2" t="s">
        <v>7722</v>
      </c>
      <c r="I8942" s="23" t="s">
        <v>9483</v>
      </c>
      <c r="J8942" s="23" t="s">
        <v>59</v>
      </c>
      <c r="K8942" s="23" t="s">
        <v>9712</v>
      </c>
      <c r="L8942" s="23" t="s">
        <v>9538</v>
      </c>
      <c r="M8942" s="23">
        <f>YEAR(Tabla2[[#This Row],[Fecha de creación]])</f>
        <v>2022</v>
      </c>
      <c r="N8942" s="23">
        <f>MONTH(Tabla2[[#This Row],[Fecha de creación]])</f>
        <v>5</v>
      </c>
    </row>
    <row r="8943" spans="1:14" x14ac:dyDescent="0.25">
      <c r="A8943" s="26">
        <v>44711.677164351851</v>
      </c>
      <c r="B8943" s="23" t="s">
        <v>0</v>
      </c>
      <c r="C8943" s="23" t="s">
        <v>11508</v>
      </c>
      <c r="D8943" s="23" t="s">
        <v>172</v>
      </c>
      <c r="E8943" s="23" t="s">
        <v>1</v>
      </c>
      <c r="F8943" s="23" t="s">
        <v>7</v>
      </c>
      <c r="G8943" s="23" t="s">
        <v>1551</v>
      </c>
      <c r="H8943" s="2" t="s">
        <v>7721</v>
      </c>
      <c r="I8943" s="23" t="s">
        <v>9226</v>
      </c>
      <c r="J8943" s="23" t="s">
        <v>59</v>
      </c>
      <c r="K8943" s="23" t="s">
        <v>9712</v>
      </c>
      <c r="L8943" s="23" t="s">
        <v>9539</v>
      </c>
      <c r="M8943" s="23">
        <f>YEAR(Tabla2[[#This Row],[Fecha de creación]])</f>
        <v>2022</v>
      </c>
      <c r="N8943" s="23">
        <f>MONTH(Tabla2[[#This Row],[Fecha de creación]])</f>
        <v>5</v>
      </c>
    </row>
    <row r="8944" spans="1:14" x14ac:dyDescent="0.25">
      <c r="A8944" s="26">
        <v>44711.684999999998</v>
      </c>
      <c r="B8944" s="23" t="s">
        <v>0</v>
      </c>
      <c r="C8944" s="23" t="s">
        <v>11509</v>
      </c>
      <c r="D8944" s="23" t="s">
        <v>110</v>
      </c>
      <c r="E8944" s="23" t="s">
        <v>1</v>
      </c>
      <c r="F8944" s="23" t="s">
        <v>7</v>
      </c>
      <c r="G8944" s="23" t="s">
        <v>975</v>
      </c>
      <c r="H8944" s="2" t="s">
        <v>7731</v>
      </c>
      <c r="I8944" s="23" t="s">
        <v>5999</v>
      </c>
      <c r="J8944" s="23" t="s">
        <v>59</v>
      </c>
      <c r="K8944" s="23" t="s">
        <v>9712</v>
      </c>
      <c r="L8944" s="23" t="s">
        <v>9538</v>
      </c>
      <c r="M8944" s="23">
        <f>YEAR(Tabla2[[#This Row],[Fecha de creación]])</f>
        <v>2022</v>
      </c>
      <c r="N8944" s="23">
        <f>MONTH(Tabla2[[#This Row],[Fecha de creación]])</f>
        <v>5</v>
      </c>
    </row>
    <row r="8945" spans="1:14" x14ac:dyDescent="0.25">
      <c r="A8945" s="26">
        <v>44711.70039351852</v>
      </c>
      <c r="B8945" s="23" t="s">
        <v>0</v>
      </c>
      <c r="C8945" s="23" t="s">
        <v>11510</v>
      </c>
      <c r="D8945" s="23" t="s">
        <v>11511</v>
      </c>
      <c r="E8945" s="23" t="s">
        <v>1</v>
      </c>
      <c r="F8945" s="23" t="s">
        <v>2</v>
      </c>
      <c r="G8945" s="23" t="s">
        <v>1551</v>
      </c>
      <c r="H8945" s="2" t="s">
        <v>7770</v>
      </c>
      <c r="I8945" s="23" t="s">
        <v>8871</v>
      </c>
      <c r="J8945" s="23" t="s">
        <v>59</v>
      </c>
      <c r="K8945" s="23" t="s">
        <v>9712</v>
      </c>
      <c r="L8945" s="23" t="s">
        <v>9539</v>
      </c>
      <c r="M8945" s="23">
        <f>YEAR(Tabla2[[#This Row],[Fecha de creación]])</f>
        <v>2022</v>
      </c>
      <c r="N8945" s="23">
        <f>MONTH(Tabla2[[#This Row],[Fecha de creación]])</f>
        <v>5</v>
      </c>
    </row>
    <row r="8946" spans="1:14" x14ac:dyDescent="0.25">
      <c r="A8946" s="26">
        <v>44711.705972222226</v>
      </c>
      <c r="B8946" s="23" t="s">
        <v>100</v>
      </c>
      <c r="C8946" s="23" t="s">
        <v>11512</v>
      </c>
      <c r="D8946" s="23" t="s">
        <v>10417</v>
      </c>
      <c r="E8946" s="23" t="s">
        <v>1</v>
      </c>
      <c r="F8946" s="23" t="s">
        <v>22</v>
      </c>
      <c r="G8946" s="23" t="s">
        <v>3</v>
      </c>
      <c r="H8946" s="2" t="s">
        <v>7731</v>
      </c>
      <c r="I8946" s="23" t="s">
        <v>9485</v>
      </c>
      <c r="J8946" s="23" t="s">
        <v>59</v>
      </c>
      <c r="K8946" s="23" t="s">
        <v>9712</v>
      </c>
      <c r="L8946" s="23" t="s">
        <v>9539</v>
      </c>
      <c r="M8946" s="23">
        <f>YEAR(Tabla2[[#This Row],[Fecha de creación]])</f>
        <v>2022</v>
      </c>
      <c r="N8946" s="23">
        <f>MONTH(Tabla2[[#This Row],[Fecha de creación]])</f>
        <v>5</v>
      </c>
    </row>
    <row r="8947" spans="1:14" x14ac:dyDescent="0.25">
      <c r="A8947" s="26">
        <v>44711.75240740741</v>
      </c>
      <c r="B8947" s="23" t="s">
        <v>0</v>
      </c>
      <c r="C8947" s="23" t="s">
        <v>11513</v>
      </c>
      <c r="D8947" s="23" t="s">
        <v>10179</v>
      </c>
      <c r="E8947" s="23" t="s">
        <v>1</v>
      </c>
      <c r="F8947" s="23" t="s">
        <v>7</v>
      </c>
      <c r="G8947" s="23" t="s">
        <v>1551</v>
      </c>
      <c r="H8947" s="2" t="s">
        <v>8198</v>
      </c>
      <c r="I8947" s="23" t="s">
        <v>9226</v>
      </c>
      <c r="J8947" s="23" t="s">
        <v>958</v>
      </c>
      <c r="K8947" s="23" t="s">
        <v>9712</v>
      </c>
      <c r="L8947" s="23" t="s">
        <v>9539</v>
      </c>
      <c r="M8947" s="23">
        <f>YEAR(Tabla2[[#This Row],[Fecha de creación]])</f>
        <v>2022</v>
      </c>
      <c r="N8947" s="23">
        <f>MONTH(Tabla2[[#This Row],[Fecha de creación]])</f>
        <v>5</v>
      </c>
    </row>
    <row r="8948" spans="1:14" x14ac:dyDescent="0.25">
      <c r="A8948" s="26">
        <v>44711.756701388891</v>
      </c>
      <c r="B8948" s="23" t="s">
        <v>0</v>
      </c>
      <c r="C8948" s="23" t="s">
        <v>11514</v>
      </c>
      <c r="D8948" s="23" t="s">
        <v>6417</v>
      </c>
      <c r="E8948" s="23" t="s">
        <v>1</v>
      </c>
      <c r="F8948" s="23" t="s">
        <v>22</v>
      </c>
      <c r="G8948" s="23" t="s">
        <v>975</v>
      </c>
      <c r="H8948" s="2" t="s">
        <v>7724</v>
      </c>
      <c r="I8948" s="23" t="s">
        <v>7680</v>
      </c>
      <c r="J8948" s="23" t="s">
        <v>958</v>
      </c>
      <c r="K8948" s="23" t="s">
        <v>9712</v>
      </c>
      <c r="L8948" s="23" t="s">
        <v>9538</v>
      </c>
      <c r="M8948" s="23">
        <f>YEAR(Tabla2[[#This Row],[Fecha de creación]])</f>
        <v>2022</v>
      </c>
      <c r="N8948" s="23">
        <f>MONTH(Tabla2[[#This Row],[Fecha de creación]])</f>
        <v>5</v>
      </c>
    </row>
    <row r="8949" spans="1:14" x14ac:dyDescent="0.25">
      <c r="A8949" s="26">
        <v>44711.759062500001</v>
      </c>
      <c r="B8949" s="23" t="s">
        <v>100</v>
      </c>
      <c r="C8949" s="23" t="s">
        <v>11515</v>
      </c>
      <c r="D8949" s="23" t="s">
        <v>49</v>
      </c>
      <c r="E8949" s="23" t="s">
        <v>1</v>
      </c>
      <c r="F8949" s="23" t="s">
        <v>7</v>
      </c>
      <c r="G8949" s="23" t="s">
        <v>3</v>
      </c>
      <c r="H8949" s="2" t="s">
        <v>7745</v>
      </c>
      <c r="I8949" s="23" t="s">
        <v>7966</v>
      </c>
      <c r="J8949" s="23" t="s">
        <v>958</v>
      </c>
      <c r="K8949" s="23" t="s">
        <v>9712</v>
      </c>
      <c r="L8949" s="23" t="s">
        <v>9539</v>
      </c>
      <c r="M8949" s="23">
        <f>YEAR(Tabla2[[#This Row],[Fecha de creación]])</f>
        <v>2022</v>
      </c>
      <c r="N8949" s="23">
        <f>MONTH(Tabla2[[#This Row],[Fecha de creación]])</f>
        <v>5</v>
      </c>
    </row>
    <row r="8950" spans="1:14" x14ac:dyDescent="0.25">
      <c r="A8950" s="26">
        <v>44712.458935185183</v>
      </c>
      <c r="B8950" s="23" t="s">
        <v>100</v>
      </c>
      <c r="C8950" s="23" t="s">
        <v>11516</v>
      </c>
      <c r="D8950" s="23" t="s">
        <v>364</v>
      </c>
      <c r="E8950" s="23" t="s">
        <v>1</v>
      </c>
      <c r="F8950" s="23" t="s">
        <v>7</v>
      </c>
      <c r="G8950" s="23" t="s">
        <v>3</v>
      </c>
      <c r="H8950" s="2" t="s">
        <v>7721</v>
      </c>
      <c r="I8950" s="23" t="s">
        <v>7575</v>
      </c>
      <c r="J8950" s="23"/>
      <c r="K8950" s="23" t="s">
        <v>9712</v>
      </c>
      <c r="L8950" s="23" t="s">
        <v>9539</v>
      </c>
      <c r="M8950" s="23">
        <f>YEAR(Tabla2[[#This Row],[Fecha de creación]])</f>
        <v>2022</v>
      </c>
      <c r="N8950" s="23">
        <f>MONTH(Tabla2[[#This Row],[Fecha de creación]])</f>
        <v>5</v>
      </c>
    </row>
    <row r="8951" spans="1:14" x14ac:dyDescent="0.25">
      <c r="A8951" s="26">
        <v>44712.468715277777</v>
      </c>
      <c r="B8951" s="23" t="s">
        <v>100</v>
      </c>
      <c r="C8951" s="23" t="s">
        <v>11517</v>
      </c>
      <c r="D8951" s="23" t="s">
        <v>830</v>
      </c>
      <c r="E8951" s="23" t="s">
        <v>1</v>
      </c>
      <c r="F8951" s="23" t="s">
        <v>7</v>
      </c>
      <c r="G8951" s="23" t="s">
        <v>975</v>
      </c>
      <c r="H8951" s="2" t="s">
        <v>7745</v>
      </c>
      <c r="I8951" s="23" t="s">
        <v>7575</v>
      </c>
      <c r="J8951" s="23"/>
      <c r="K8951" s="23" t="s">
        <v>9712</v>
      </c>
      <c r="L8951" s="23" t="s">
        <v>9538</v>
      </c>
      <c r="M8951" s="23">
        <f>YEAR(Tabla2[[#This Row],[Fecha de creación]])</f>
        <v>2022</v>
      </c>
      <c r="N8951" s="23">
        <f>MONTH(Tabla2[[#This Row],[Fecha de creación]])</f>
        <v>5</v>
      </c>
    </row>
    <row r="8952" spans="1:14" x14ac:dyDescent="0.25">
      <c r="A8952" s="26">
        <v>44712.481898148151</v>
      </c>
      <c r="B8952" s="23" t="s">
        <v>0</v>
      </c>
      <c r="C8952" s="23" t="s">
        <v>11518</v>
      </c>
      <c r="D8952" s="23" t="s">
        <v>983</v>
      </c>
      <c r="E8952" s="23" t="s">
        <v>1</v>
      </c>
      <c r="F8952" s="23" t="s">
        <v>2</v>
      </c>
      <c r="G8952" s="23" t="s">
        <v>1551</v>
      </c>
      <c r="H8952" s="2" t="s">
        <v>7721</v>
      </c>
      <c r="I8952" s="23" t="s">
        <v>9226</v>
      </c>
      <c r="J8952" s="23" t="s">
        <v>59</v>
      </c>
      <c r="K8952" s="23" t="s">
        <v>9712</v>
      </c>
      <c r="L8952" s="23" t="s">
        <v>9539</v>
      </c>
      <c r="M8952" s="23">
        <f>YEAR(Tabla2[[#This Row],[Fecha de creación]])</f>
        <v>2022</v>
      </c>
      <c r="N8952" s="23">
        <f>MONTH(Tabla2[[#This Row],[Fecha de creación]])</f>
        <v>5</v>
      </c>
    </row>
    <row r="8953" spans="1:14" x14ac:dyDescent="0.25">
      <c r="A8953" s="26">
        <v>44712.662499999999</v>
      </c>
      <c r="B8953" s="23" t="s">
        <v>100</v>
      </c>
      <c r="C8953" s="23" t="s">
        <v>11519</v>
      </c>
      <c r="D8953" s="23" t="s">
        <v>1010</v>
      </c>
      <c r="E8953" s="23" t="s">
        <v>1</v>
      </c>
      <c r="F8953" s="23" t="s">
        <v>7</v>
      </c>
      <c r="G8953" s="23" t="s">
        <v>975</v>
      </c>
      <c r="H8953" s="2" t="s">
        <v>7743</v>
      </c>
      <c r="I8953" s="23" t="s">
        <v>6004</v>
      </c>
      <c r="J8953" s="23" t="s">
        <v>59</v>
      </c>
      <c r="K8953" s="23" t="s">
        <v>9712</v>
      </c>
      <c r="L8953" s="23" t="s">
        <v>9538</v>
      </c>
      <c r="M8953" s="23">
        <f>YEAR(Tabla2[[#This Row],[Fecha de creación]])</f>
        <v>2022</v>
      </c>
      <c r="N8953" s="23">
        <f>MONTH(Tabla2[[#This Row],[Fecha de creación]])</f>
        <v>5</v>
      </c>
    </row>
    <row r="8954" spans="1:14" x14ac:dyDescent="0.25">
      <c r="A8954" s="26">
        <v>44712.66846064815</v>
      </c>
      <c r="B8954" s="23" t="s">
        <v>100</v>
      </c>
      <c r="C8954" s="23" t="s">
        <v>11520</v>
      </c>
      <c r="D8954" s="23" t="s">
        <v>6</v>
      </c>
      <c r="E8954" s="23" t="s">
        <v>1</v>
      </c>
      <c r="F8954" s="23" t="s">
        <v>7</v>
      </c>
      <c r="G8954" s="23" t="s">
        <v>975</v>
      </c>
      <c r="H8954" s="2" t="s">
        <v>7722</v>
      </c>
      <c r="I8954" s="23" t="s">
        <v>6004</v>
      </c>
      <c r="J8954" s="23" t="s">
        <v>59</v>
      </c>
      <c r="K8954" s="23" t="s">
        <v>9712</v>
      </c>
      <c r="L8954" s="23" t="s">
        <v>9538</v>
      </c>
      <c r="M8954" s="23">
        <f>YEAR(Tabla2[[#This Row],[Fecha de creación]])</f>
        <v>2022</v>
      </c>
      <c r="N8954" s="23">
        <f>MONTH(Tabla2[[#This Row],[Fecha de creación]])</f>
        <v>5</v>
      </c>
    </row>
    <row r="8955" spans="1:14" x14ac:dyDescent="0.25">
      <c r="A8955" s="26">
        <v>44712.6953125</v>
      </c>
      <c r="B8955" s="23" t="s">
        <v>0</v>
      </c>
      <c r="C8955" s="23" t="s">
        <v>11521</v>
      </c>
      <c r="D8955" s="23" t="s">
        <v>49</v>
      </c>
      <c r="E8955" s="23" t="s">
        <v>1</v>
      </c>
      <c r="F8955" s="23" t="s">
        <v>7</v>
      </c>
      <c r="G8955" s="23" t="s">
        <v>975</v>
      </c>
      <c r="H8955" s="2" t="s">
        <v>7745</v>
      </c>
      <c r="I8955" s="23" t="s">
        <v>5999</v>
      </c>
      <c r="J8955" s="23" t="s">
        <v>59</v>
      </c>
      <c r="K8955" s="23" t="s">
        <v>9712</v>
      </c>
      <c r="L8955" s="23" t="s">
        <v>9538</v>
      </c>
      <c r="M8955" s="23">
        <f>YEAR(Tabla2[[#This Row],[Fecha de creación]])</f>
        <v>2022</v>
      </c>
      <c r="N8955" s="23">
        <f>MONTH(Tabla2[[#This Row],[Fecha de creación]])</f>
        <v>5</v>
      </c>
    </row>
    <row r="8956" spans="1:14" x14ac:dyDescent="0.25">
      <c r="A8956" s="26">
        <v>44712.698472222219</v>
      </c>
      <c r="B8956" s="23" t="s">
        <v>0</v>
      </c>
      <c r="C8956" s="23" t="s">
        <v>11522</v>
      </c>
      <c r="D8956" s="23" t="s">
        <v>982</v>
      </c>
      <c r="E8956" s="23" t="s">
        <v>1</v>
      </c>
      <c r="F8956" s="23" t="s">
        <v>22</v>
      </c>
      <c r="G8956" s="23" t="s">
        <v>975</v>
      </c>
      <c r="H8956" s="2" t="s">
        <v>8893</v>
      </c>
      <c r="I8956" s="23" t="s">
        <v>5999</v>
      </c>
      <c r="J8956" s="23" t="s">
        <v>59</v>
      </c>
      <c r="K8956" s="23" t="s">
        <v>9712</v>
      </c>
      <c r="L8956" s="23" t="s">
        <v>9538</v>
      </c>
      <c r="M8956" s="23">
        <f>YEAR(Tabla2[[#This Row],[Fecha de creación]])</f>
        <v>2022</v>
      </c>
      <c r="N8956" s="23">
        <f>MONTH(Tabla2[[#This Row],[Fecha de creación]])</f>
        <v>5</v>
      </c>
    </row>
    <row r="8957" spans="1:14" x14ac:dyDescent="0.25">
      <c r="A8957" s="26">
        <v>44712.70003472222</v>
      </c>
      <c r="B8957" s="23" t="s">
        <v>0</v>
      </c>
      <c r="C8957" s="23" t="s">
        <v>11523</v>
      </c>
      <c r="D8957" s="23" t="s">
        <v>982</v>
      </c>
      <c r="E8957" s="23" t="s">
        <v>1</v>
      </c>
      <c r="F8957" s="23" t="s">
        <v>22</v>
      </c>
      <c r="G8957" s="23" t="s">
        <v>975</v>
      </c>
      <c r="H8957" s="2" t="s">
        <v>8893</v>
      </c>
      <c r="I8957" s="23" t="s">
        <v>5999</v>
      </c>
      <c r="J8957" s="23" t="s">
        <v>59</v>
      </c>
      <c r="K8957" s="23" t="s">
        <v>9712</v>
      </c>
      <c r="L8957" s="23" t="s">
        <v>9538</v>
      </c>
      <c r="M8957" s="23">
        <f>YEAR(Tabla2[[#This Row],[Fecha de creación]])</f>
        <v>2022</v>
      </c>
      <c r="N8957" s="23">
        <f>MONTH(Tabla2[[#This Row],[Fecha de creación]])</f>
        <v>5</v>
      </c>
    </row>
    <row r="8958" spans="1:14" x14ac:dyDescent="0.25">
      <c r="A8958" s="26">
        <v>44712.701782407406</v>
      </c>
      <c r="B8958" s="23" t="s">
        <v>0</v>
      </c>
      <c r="C8958" s="23" t="s">
        <v>11524</v>
      </c>
      <c r="D8958" s="23" t="s">
        <v>11525</v>
      </c>
      <c r="E8958" s="23" t="s">
        <v>1</v>
      </c>
      <c r="F8958" s="23" t="s">
        <v>7</v>
      </c>
      <c r="G8958" s="23" t="s">
        <v>975</v>
      </c>
      <c r="H8958" s="2" t="s">
        <v>8480</v>
      </c>
      <c r="I8958" s="23" t="s">
        <v>9483</v>
      </c>
      <c r="J8958" s="23" t="s">
        <v>59</v>
      </c>
      <c r="K8958" s="23" t="s">
        <v>9712</v>
      </c>
      <c r="L8958" s="23" t="s">
        <v>9538</v>
      </c>
      <c r="M8958" s="23">
        <f>YEAR(Tabla2[[#This Row],[Fecha de creación]])</f>
        <v>2022</v>
      </c>
      <c r="N8958" s="23">
        <f>MONTH(Tabla2[[#This Row],[Fecha de creación]])</f>
        <v>5</v>
      </c>
    </row>
    <row r="8959" spans="1:14" x14ac:dyDescent="0.25">
      <c r="A8959" s="26">
        <v>44712.702210648145</v>
      </c>
      <c r="B8959" s="23" t="s">
        <v>0</v>
      </c>
      <c r="C8959" s="23" t="s">
        <v>11526</v>
      </c>
      <c r="D8959" s="23" t="s">
        <v>982</v>
      </c>
      <c r="E8959" s="23" t="s">
        <v>1</v>
      </c>
      <c r="F8959" s="23" t="s">
        <v>22</v>
      </c>
      <c r="G8959" s="23" t="s">
        <v>975</v>
      </c>
      <c r="H8959" s="2" t="s">
        <v>8893</v>
      </c>
      <c r="I8959" s="23" t="s">
        <v>7680</v>
      </c>
      <c r="J8959" s="23" t="s">
        <v>59</v>
      </c>
      <c r="K8959" s="23" t="s">
        <v>9712</v>
      </c>
      <c r="L8959" s="23" t="s">
        <v>9538</v>
      </c>
      <c r="M8959" s="23">
        <f>YEAR(Tabla2[[#This Row],[Fecha de creación]])</f>
        <v>2022</v>
      </c>
      <c r="N8959" s="23">
        <f>MONTH(Tabla2[[#This Row],[Fecha de creación]])</f>
        <v>5</v>
      </c>
    </row>
    <row r="8960" spans="1:14" x14ac:dyDescent="0.25">
      <c r="A8960" s="26">
        <v>44712.704768518517</v>
      </c>
      <c r="B8960" s="23" t="s">
        <v>0</v>
      </c>
      <c r="C8960" s="23" t="s">
        <v>11527</v>
      </c>
      <c r="D8960" s="23" t="s">
        <v>982</v>
      </c>
      <c r="E8960" s="23" t="s">
        <v>1</v>
      </c>
      <c r="F8960" s="23" t="s">
        <v>22</v>
      </c>
      <c r="G8960" s="23" t="s">
        <v>975</v>
      </c>
      <c r="H8960" s="2" t="s">
        <v>8893</v>
      </c>
      <c r="I8960" s="23" t="s">
        <v>7680</v>
      </c>
      <c r="J8960" s="23" t="s">
        <v>958</v>
      </c>
      <c r="K8960" s="23" t="s">
        <v>9712</v>
      </c>
      <c r="L8960" s="23" t="s">
        <v>9538</v>
      </c>
      <c r="M8960" s="23">
        <f>YEAR(Tabla2[[#This Row],[Fecha de creación]])</f>
        <v>2022</v>
      </c>
      <c r="N8960" s="23">
        <f>MONTH(Tabla2[[#This Row],[Fecha de creación]])</f>
        <v>5</v>
      </c>
    </row>
    <row r="8961" spans="1:14" x14ac:dyDescent="0.25">
      <c r="A8961" s="26">
        <v>44712.706087962964</v>
      </c>
      <c r="B8961" s="23" t="s">
        <v>100</v>
      </c>
      <c r="C8961" s="23" t="s">
        <v>11528</v>
      </c>
      <c r="D8961" s="23" t="s">
        <v>10410</v>
      </c>
      <c r="E8961" s="23" t="s">
        <v>1</v>
      </c>
      <c r="F8961" s="23" t="s">
        <v>7</v>
      </c>
      <c r="G8961" s="23" t="s">
        <v>975</v>
      </c>
      <c r="H8961" s="2" t="s">
        <v>8535</v>
      </c>
      <c r="I8961" s="23" t="s">
        <v>9485</v>
      </c>
      <c r="J8961" s="23" t="s">
        <v>59</v>
      </c>
      <c r="K8961" s="23" t="s">
        <v>9712</v>
      </c>
      <c r="L8961" s="23" t="s">
        <v>9538</v>
      </c>
      <c r="M8961" s="23">
        <f>YEAR(Tabla2[[#This Row],[Fecha de creación]])</f>
        <v>2022</v>
      </c>
      <c r="N8961" s="23">
        <f>MONTH(Tabla2[[#This Row],[Fecha de creación]])</f>
        <v>5</v>
      </c>
    </row>
    <row r="8962" spans="1:14" x14ac:dyDescent="0.25">
      <c r="A8962" s="26">
        <v>44713.432129629633</v>
      </c>
      <c r="B8962" s="23" t="s">
        <v>19</v>
      </c>
      <c r="C8962" s="23" t="s">
        <v>11529</v>
      </c>
      <c r="D8962" s="23" t="s">
        <v>11530</v>
      </c>
      <c r="E8962" s="23" t="s">
        <v>1</v>
      </c>
      <c r="F8962" s="23" t="s">
        <v>7</v>
      </c>
      <c r="G8962" s="23" t="s">
        <v>3</v>
      </c>
      <c r="H8962" s="2" t="s">
        <v>7745</v>
      </c>
      <c r="I8962" s="23" t="s">
        <v>10079</v>
      </c>
      <c r="J8962" s="23"/>
      <c r="K8962" s="23" t="s">
        <v>9712</v>
      </c>
      <c r="L8962" s="23" t="s">
        <v>9539</v>
      </c>
      <c r="M8962" s="23">
        <f>YEAR(Tabla2[[#This Row],[Fecha de creación]])</f>
        <v>2022</v>
      </c>
      <c r="N8962" s="23">
        <f>MONTH(Tabla2[[#This Row],[Fecha de creación]])</f>
        <v>6</v>
      </c>
    </row>
    <row r="8963" spans="1:14" x14ac:dyDescent="0.25">
      <c r="A8963" s="26">
        <v>44713.438657407409</v>
      </c>
      <c r="B8963" s="23" t="s">
        <v>0</v>
      </c>
      <c r="C8963" s="23" t="s">
        <v>11531</v>
      </c>
      <c r="D8963" s="23" t="s">
        <v>11532</v>
      </c>
      <c r="E8963" s="23" t="s">
        <v>1</v>
      </c>
      <c r="F8963" s="23" t="s">
        <v>7</v>
      </c>
      <c r="G8963" s="23" t="s">
        <v>975</v>
      </c>
      <c r="H8963" s="2" t="s">
        <v>7730</v>
      </c>
      <c r="I8963" s="23" t="s">
        <v>5999</v>
      </c>
      <c r="J8963" s="23" t="s">
        <v>59</v>
      </c>
      <c r="K8963" s="23" t="s">
        <v>9712</v>
      </c>
      <c r="L8963" s="23" t="s">
        <v>9538</v>
      </c>
      <c r="M8963" s="23">
        <f>YEAR(Tabla2[[#This Row],[Fecha de creación]])</f>
        <v>2022</v>
      </c>
      <c r="N8963" s="23">
        <f>MONTH(Tabla2[[#This Row],[Fecha de creación]])</f>
        <v>6</v>
      </c>
    </row>
    <row r="8964" spans="1:14" x14ac:dyDescent="0.25">
      <c r="A8964" s="26">
        <v>44713.446226851855</v>
      </c>
      <c r="B8964" s="23" t="s">
        <v>0</v>
      </c>
      <c r="C8964" s="23" t="s">
        <v>11533</v>
      </c>
      <c r="D8964" s="23" t="s">
        <v>11534</v>
      </c>
      <c r="E8964" s="23" t="s">
        <v>1</v>
      </c>
      <c r="F8964" s="23" t="s">
        <v>7</v>
      </c>
      <c r="G8964" s="23" t="s">
        <v>975</v>
      </c>
      <c r="H8964" s="2" t="s">
        <v>8397</v>
      </c>
      <c r="I8964" s="23" t="s">
        <v>5999</v>
      </c>
      <c r="J8964" s="23" t="s">
        <v>958</v>
      </c>
      <c r="K8964" s="23" t="s">
        <v>9712</v>
      </c>
      <c r="L8964" s="23" t="s">
        <v>9538</v>
      </c>
      <c r="M8964" s="23">
        <f>YEAR(Tabla2[[#This Row],[Fecha de creación]])</f>
        <v>2022</v>
      </c>
      <c r="N8964" s="23">
        <f>MONTH(Tabla2[[#This Row],[Fecha de creación]])</f>
        <v>6</v>
      </c>
    </row>
    <row r="8965" spans="1:14" x14ac:dyDescent="0.25">
      <c r="A8965" s="26">
        <v>44713.447210648148</v>
      </c>
      <c r="B8965" s="23" t="s">
        <v>19</v>
      </c>
      <c r="C8965" s="23" t="s">
        <v>11535</v>
      </c>
      <c r="D8965" s="23" t="s">
        <v>11536</v>
      </c>
      <c r="E8965" s="23" t="s">
        <v>1</v>
      </c>
      <c r="F8965" s="23" t="s">
        <v>7</v>
      </c>
      <c r="G8965" s="23" t="s">
        <v>975</v>
      </c>
      <c r="H8965" s="2" t="s">
        <v>8559</v>
      </c>
      <c r="I8965" s="23" t="s">
        <v>10079</v>
      </c>
      <c r="J8965" s="23"/>
      <c r="K8965" s="23" t="s">
        <v>9712</v>
      </c>
      <c r="L8965" s="23" t="s">
        <v>9538</v>
      </c>
      <c r="M8965" s="23">
        <f>YEAR(Tabla2[[#This Row],[Fecha de creación]])</f>
        <v>2022</v>
      </c>
      <c r="N8965" s="23">
        <f>MONTH(Tabla2[[#This Row],[Fecha de creación]])</f>
        <v>6</v>
      </c>
    </row>
    <row r="8966" spans="1:14" x14ac:dyDescent="0.25">
      <c r="A8966" s="26">
        <v>44713.452974537038</v>
      </c>
      <c r="B8966" s="23" t="s">
        <v>0</v>
      </c>
      <c r="C8966" s="23" t="s">
        <v>11537</v>
      </c>
      <c r="D8966" s="23" t="s">
        <v>7690</v>
      </c>
      <c r="E8966" s="23" t="s">
        <v>1</v>
      </c>
      <c r="F8966" s="23" t="s">
        <v>22</v>
      </c>
      <c r="G8966" s="23" t="s">
        <v>975</v>
      </c>
      <c r="H8966" s="2" t="s">
        <v>7734</v>
      </c>
      <c r="I8966" s="23" t="s">
        <v>5999</v>
      </c>
      <c r="J8966" s="23" t="s">
        <v>958</v>
      </c>
      <c r="K8966" s="23" t="s">
        <v>9712</v>
      </c>
      <c r="L8966" s="23" t="s">
        <v>9538</v>
      </c>
      <c r="M8966" s="23">
        <f>YEAR(Tabla2[[#This Row],[Fecha de creación]])</f>
        <v>2022</v>
      </c>
      <c r="N8966" s="23">
        <f>MONTH(Tabla2[[#This Row],[Fecha de creación]])</f>
        <v>6</v>
      </c>
    </row>
    <row r="8967" spans="1:14" x14ac:dyDescent="0.25">
      <c r="A8967" s="26">
        <v>44713.457384259258</v>
      </c>
      <c r="B8967" s="23" t="s">
        <v>100</v>
      </c>
      <c r="C8967" s="23" t="s">
        <v>11538</v>
      </c>
      <c r="D8967" s="23" t="s">
        <v>11539</v>
      </c>
      <c r="E8967" s="23" t="s">
        <v>1</v>
      </c>
      <c r="F8967" s="23" t="s">
        <v>7</v>
      </c>
      <c r="G8967" s="23" t="s">
        <v>975</v>
      </c>
      <c r="H8967" s="2" t="s">
        <v>7980</v>
      </c>
      <c r="I8967" s="23" t="s">
        <v>6004</v>
      </c>
      <c r="J8967" s="23" t="s">
        <v>59</v>
      </c>
      <c r="K8967" s="23" t="s">
        <v>9712</v>
      </c>
      <c r="L8967" s="23" t="s">
        <v>9538</v>
      </c>
      <c r="M8967" s="23">
        <f>YEAR(Tabla2[[#This Row],[Fecha de creación]])</f>
        <v>2022</v>
      </c>
      <c r="N8967" s="23">
        <f>MONTH(Tabla2[[#This Row],[Fecha de creación]])</f>
        <v>6</v>
      </c>
    </row>
    <row r="8968" spans="1:14" x14ac:dyDescent="0.25">
      <c r="A8968" s="26">
        <v>44713.46125</v>
      </c>
      <c r="B8968" s="23" t="s">
        <v>0</v>
      </c>
      <c r="C8968" s="23" t="s">
        <v>11540</v>
      </c>
      <c r="D8968" s="23" t="s">
        <v>982</v>
      </c>
      <c r="E8968" s="23" t="s">
        <v>1</v>
      </c>
      <c r="F8968" s="23" t="s">
        <v>22</v>
      </c>
      <c r="G8968" s="23" t="s">
        <v>975</v>
      </c>
      <c r="H8968" s="2" t="s">
        <v>8893</v>
      </c>
      <c r="I8968" s="23" t="s">
        <v>5999</v>
      </c>
      <c r="J8968" s="23" t="s">
        <v>59</v>
      </c>
      <c r="K8968" s="23" t="s">
        <v>9712</v>
      </c>
      <c r="L8968" s="23" t="s">
        <v>9538</v>
      </c>
      <c r="M8968" s="23">
        <f>YEAR(Tabla2[[#This Row],[Fecha de creación]])</f>
        <v>2022</v>
      </c>
      <c r="N8968" s="23">
        <f>MONTH(Tabla2[[#This Row],[Fecha de creación]])</f>
        <v>6</v>
      </c>
    </row>
    <row r="8969" spans="1:14" x14ac:dyDescent="0.25">
      <c r="A8969" s="26">
        <v>44713.479247685187</v>
      </c>
      <c r="B8969" s="23" t="s">
        <v>0</v>
      </c>
      <c r="C8969" s="23" t="s">
        <v>11541</v>
      </c>
      <c r="D8969" s="23" t="s">
        <v>11542</v>
      </c>
      <c r="E8969" s="23" t="s">
        <v>1</v>
      </c>
      <c r="F8969" s="23" t="s">
        <v>7</v>
      </c>
      <c r="G8969" s="23" t="s">
        <v>975</v>
      </c>
      <c r="H8969" s="2" t="s">
        <v>7728</v>
      </c>
      <c r="I8969" s="23" t="s">
        <v>9483</v>
      </c>
      <c r="J8969" s="23" t="s">
        <v>59</v>
      </c>
      <c r="K8969" s="23" t="s">
        <v>9712</v>
      </c>
      <c r="L8969" s="23" t="s">
        <v>9538</v>
      </c>
      <c r="M8969" s="23">
        <f>YEAR(Tabla2[[#This Row],[Fecha de creación]])</f>
        <v>2022</v>
      </c>
      <c r="N8969" s="23">
        <f>MONTH(Tabla2[[#This Row],[Fecha de creación]])</f>
        <v>6</v>
      </c>
    </row>
    <row r="8970" spans="1:14" x14ac:dyDescent="0.25">
      <c r="A8970" s="26">
        <v>44713.481469907405</v>
      </c>
      <c r="B8970" s="23" t="s">
        <v>0</v>
      </c>
      <c r="C8970" s="23" t="s">
        <v>11543</v>
      </c>
      <c r="D8970" s="23" t="s">
        <v>982</v>
      </c>
      <c r="E8970" s="23" t="s">
        <v>1</v>
      </c>
      <c r="F8970" s="23" t="s">
        <v>22</v>
      </c>
      <c r="G8970" s="23" t="s">
        <v>975</v>
      </c>
      <c r="H8970" s="2" t="s">
        <v>8893</v>
      </c>
      <c r="I8970" s="23" t="s">
        <v>9483</v>
      </c>
      <c r="J8970" s="23" t="s">
        <v>59</v>
      </c>
      <c r="K8970" s="23" t="s">
        <v>9712</v>
      </c>
      <c r="L8970" s="23" t="s">
        <v>9538</v>
      </c>
      <c r="M8970" s="23">
        <f>YEAR(Tabla2[[#This Row],[Fecha de creación]])</f>
        <v>2022</v>
      </c>
      <c r="N8970" s="23">
        <f>MONTH(Tabla2[[#This Row],[Fecha de creación]])</f>
        <v>6</v>
      </c>
    </row>
    <row r="8971" spans="1:14" x14ac:dyDescent="0.25">
      <c r="A8971" s="26">
        <v>44713.499641203707</v>
      </c>
      <c r="B8971" s="23" t="s">
        <v>19</v>
      </c>
      <c r="C8971" s="23" t="s">
        <v>11544</v>
      </c>
      <c r="D8971" s="23" t="s">
        <v>11545</v>
      </c>
      <c r="E8971" s="23" t="s">
        <v>1</v>
      </c>
      <c r="F8971" s="23" t="s">
        <v>7</v>
      </c>
      <c r="G8971" s="23" t="s">
        <v>975</v>
      </c>
      <c r="H8971" s="2" t="s">
        <v>8559</v>
      </c>
      <c r="I8971" s="23" t="s">
        <v>10079</v>
      </c>
      <c r="J8971" s="23"/>
      <c r="K8971" s="23" t="s">
        <v>9712</v>
      </c>
      <c r="L8971" s="23" t="s">
        <v>9538</v>
      </c>
      <c r="M8971" s="23">
        <f>YEAR(Tabla2[[#This Row],[Fecha de creación]])</f>
        <v>2022</v>
      </c>
      <c r="N8971" s="23">
        <f>MONTH(Tabla2[[#This Row],[Fecha de creación]])</f>
        <v>6</v>
      </c>
    </row>
    <row r="8972" spans="1:14" x14ac:dyDescent="0.25">
      <c r="A8972" s="26">
        <v>44713.499965277777</v>
      </c>
      <c r="B8972" s="23" t="s">
        <v>56</v>
      </c>
      <c r="C8972" s="23" t="s">
        <v>11546</v>
      </c>
      <c r="D8972" s="23" t="s">
        <v>36</v>
      </c>
      <c r="E8972" s="23" t="s">
        <v>1</v>
      </c>
      <c r="F8972" s="23" t="s">
        <v>7</v>
      </c>
      <c r="G8972" s="23" t="s">
        <v>975</v>
      </c>
      <c r="H8972" s="2" t="s">
        <v>7731</v>
      </c>
      <c r="I8972" s="23" t="s">
        <v>7342</v>
      </c>
      <c r="J8972" s="23" t="s">
        <v>59</v>
      </c>
      <c r="K8972" s="23" t="s">
        <v>9712</v>
      </c>
      <c r="L8972" s="23" t="s">
        <v>9538</v>
      </c>
      <c r="M8972" s="23">
        <f>YEAR(Tabla2[[#This Row],[Fecha de creación]])</f>
        <v>2022</v>
      </c>
      <c r="N8972" s="23">
        <f>MONTH(Tabla2[[#This Row],[Fecha de creación]])</f>
        <v>6</v>
      </c>
    </row>
    <row r="8973" spans="1:14" x14ac:dyDescent="0.25">
      <c r="A8973" s="26">
        <v>44713.529490740744</v>
      </c>
      <c r="B8973" s="23" t="s">
        <v>100</v>
      </c>
      <c r="C8973" s="23" t="s">
        <v>11547</v>
      </c>
      <c r="D8973" s="23" t="s">
        <v>11534</v>
      </c>
      <c r="E8973" s="23" t="s">
        <v>1</v>
      </c>
      <c r="F8973" s="23" t="s">
        <v>22</v>
      </c>
      <c r="G8973" s="23" t="s">
        <v>975</v>
      </c>
      <c r="H8973" s="2" t="s">
        <v>7734</v>
      </c>
      <c r="I8973" s="23" t="s">
        <v>6004</v>
      </c>
      <c r="J8973" s="23" t="s">
        <v>958</v>
      </c>
      <c r="K8973" s="23" t="s">
        <v>9712</v>
      </c>
      <c r="L8973" s="23" t="s">
        <v>9538</v>
      </c>
      <c r="M8973" s="23">
        <f>YEAR(Tabla2[[#This Row],[Fecha de creación]])</f>
        <v>2022</v>
      </c>
      <c r="N8973" s="23">
        <f>MONTH(Tabla2[[#This Row],[Fecha de creación]])</f>
        <v>6</v>
      </c>
    </row>
    <row r="8974" spans="1:14" x14ac:dyDescent="0.25">
      <c r="A8974" s="26">
        <v>44713.567291666666</v>
      </c>
      <c r="B8974" s="23" t="s">
        <v>0</v>
      </c>
      <c r="C8974" s="23" t="s">
        <v>11548</v>
      </c>
      <c r="D8974" s="23" t="s">
        <v>21</v>
      </c>
      <c r="E8974" s="23" t="s">
        <v>1</v>
      </c>
      <c r="F8974" s="23" t="s">
        <v>7</v>
      </c>
      <c r="G8974" s="23" t="s">
        <v>975</v>
      </c>
      <c r="H8974" s="2" t="s">
        <v>7744</v>
      </c>
      <c r="I8974" s="23" t="s">
        <v>9483</v>
      </c>
      <c r="J8974" s="23" t="s">
        <v>59</v>
      </c>
      <c r="K8974" s="23" t="s">
        <v>9712</v>
      </c>
      <c r="L8974" s="23" t="s">
        <v>9538</v>
      </c>
      <c r="M8974" s="23">
        <f>YEAR(Tabla2[[#This Row],[Fecha de creación]])</f>
        <v>2022</v>
      </c>
      <c r="N8974" s="23">
        <f>MONTH(Tabla2[[#This Row],[Fecha de creación]])</f>
        <v>6</v>
      </c>
    </row>
    <row r="8975" spans="1:14" x14ac:dyDescent="0.25">
      <c r="A8975" s="26">
        <v>44713.568506944444</v>
      </c>
      <c r="B8975" s="23" t="s">
        <v>100</v>
      </c>
      <c r="C8975" s="23" t="s">
        <v>11549</v>
      </c>
      <c r="D8975" s="23" t="s">
        <v>6</v>
      </c>
      <c r="E8975" s="23" t="s">
        <v>1</v>
      </c>
      <c r="F8975" s="23" t="s">
        <v>7</v>
      </c>
      <c r="G8975" s="23" t="s">
        <v>3</v>
      </c>
      <c r="I8975" s="23" t="s">
        <v>9485</v>
      </c>
      <c r="J8975" s="23" t="s">
        <v>59</v>
      </c>
      <c r="K8975" s="23" t="s">
        <v>9712</v>
      </c>
      <c r="L8975" s="23" t="s">
        <v>9539</v>
      </c>
      <c r="M8975" s="23">
        <f>YEAR(Tabla2[[#This Row],[Fecha de creación]])</f>
        <v>2022</v>
      </c>
      <c r="N8975" s="23">
        <f>MONTH(Tabla2[[#This Row],[Fecha de creación]])</f>
        <v>6</v>
      </c>
    </row>
    <row r="8976" spans="1:14" x14ac:dyDescent="0.25">
      <c r="A8976" s="26">
        <v>44713.578449074077</v>
      </c>
      <c r="B8976" s="23" t="s">
        <v>19</v>
      </c>
      <c r="C8976" s="23" t="s">
        <v>11550</v>
      </c>
      <c r="D8976" s="23" t="s">
        <v>11551</v>
      </c>
      <c r="E8976" s="23" t="s">
        <v>1</v>
      </c>
      <c r="F8976" s="23" t="s">
        <v>7</v>
      </c>
      <c r="G8976" s="23" t="s">
        <v>3</v>
      </c>
      <c r="I8976" s="23" t="s">
        <v>10079</v>
      </c>
      <c r="J8976" s="23"/>
      <c r="K8976" s="23" t="s">
        <v>9712</v>
      </c>
      <c r="L8976" s="23" t="s">
        <v>9539</v>
      </c>
      <c r="M8976" s="23">
        <f>YEAR(Tabla2[[#This Row],[Fecha de creación]])</f>
        <v>2022</v>
      </c>
      <c r="N8976" s="23">
        <f>MONTH(Tabla2[[#This Row],[Fecha de creación]])</f>
        <v>6</v>
      </c>
    </row>
    <row r="8977" spans="1:14" x14ac:dyDescent="0.25">
      <c r="A8977" s="26">
        <v>44713.598854166667</v>
      </c>
      <c r="B8977" s="23" t="s">
        <v>19</v>
      </c>
      <c r="C8977" s="23" t="s">
        <v>11552</v>
      </c>
      <c r="D8977" s="23" t="s">
        <v>11536</v>
      </c>
      <c r="E8977" s="23" t="s">
        <v>1</v>
      </c>
      <c r="F8977" s="23" t="s">
        <v>7</v>
      </c>
      <c r="G8977" s="23" t="s">
        <v>975</v>
      </c>
      <c r="H8977" s="2" t="s">
        <v>8559</v>
      </c>
      <c r="I8977" s="23" t="s">
        <v>10079</v>
      </c>
      <c r="J8977" s="23"/>
      <c r="K8977" s="23" t="s">
        <v>9712</v>
      </c>
      <c r="L8977" s="23" t="s">
        <v>9538</v>
      </c>
      <c r="M8977" s="23">
        <f>YEAR(Tabla2[[#This Row],[Fecha de creación]])</f>
        <v>2022</v>
      </c>
      <c r="N8977" s="23">
        <f>MONTH(Tabla2[[#This Row],[Fecha de creación]])</f>
        <v>6</v>
      </c>
    </row>
    <row r="8978" spans="1:14" x14ac:dyDescent="0.25">
      <c r="A8978" s="26">
        <v>44713.606886574074</v>
      </c>
      <c r="B8978" s="23" t="s">
        <v>189</v>
      </c>
      <c r="C8978" s="23" t="s">
        <v>11553</v>
      </c>
      <c r="D8978" s="23" t="s">
        <v>7351</v>
      </c>
      <c r="E8978" s="23" t="s">
        <v>1</v>
      </c>
      <c r="F8978" s="23" t="s">
        <v>7</v>
      </c>
      <c r="G8978" s="23" t="s">
        <v>975</v>
      </c>
      <c r="H8978" s="2" t="s">
        <v>8459</v>
      </c>
      <c r="I8978" s="23" t="s">
        <v>7338</v>
      </c>
      <c r="J8978" s="23" t="s">
        <v>59</v>
      </c>
      <c r="K8978" s="23" t="s">
        <v>9712</v>
      </c>
      <c r="L8978" s="23" t="s">
        <v>9539</v>
      </c>
      <c r="M8978" s="23">
        <f>YEAR(Tabla2[[#This Row],[Fecha de creación]])</f>
        <v>2022</v>
      </c>
      <c r="N8978" s="23">
        <f>MONTH(Tabla2[[#This Row],[Fecha de creación]])</f>
        <v>6</v>
      </c>
    </row>
    <row r="8979" spans="1:14" x14ac:dyDescent="0.25">
      <c r="A8979" s="26">
        <v>44713.609212962961</v>
      </c>
      <c r="B8979" s="23" t="s">
        <v>189</v>
      </c>
      <c r="C8979" s="23" t="s">
        <v>11554</v>
      </c>
      <c r="D8979" s="23" t="s">
        <v>7351</v>
      </c>
      <c r="E8979" s="23" t="s">
        <v>1</v>
      </c>
      <c r="F8979" s="23" t="s">
        <v>7</v>
      </c>
      <c r="G8979" s="23" t="s">
        <v>975</v>
      </c>
      <c r="H8979" s="2" t="s">
        <v>8459</v>
      </c>
      <c r="I8979" s="23" t="s">
        <v>7338</v>
      </c>
      <c r="J8979" s="23" t="s">
        <v>59</v>
      </c>
      <c r="K8979" s="23" t="s">
        <v>9712</v>
      </c>
      <c r="L8979" s="23" t="s">
        <v>9538</v>
      </c>
      <c r="M8979" s="23">
        <f>YEAR(Tabla2[[#This Row],[Fecha de creación]])</f>
        <v>2022</v>
      </c>
      <c r="N8979" s="23">
        <f>MONTH(Tabla2[[#This Row],[Fecha de creación]])</f>
        <v>6</v>
      </c>
    </row>
    <row r="8980" spans="1:14" x14ac:dyDescent="0.25">
      <c r="A8980" s="26">
        <v>44713.612881944442</v>
      </c>
      <c r="B8980" s="23" t="s">
        <v>189</v>
      </c>
      <c r="C8980" s="23" t="s">
        <v>11555</v>
      </c>
      <c r="D8980" s="23" t="s">
        <v>7351</v>
      </c>
      <c r="E8980" s="23" t="s">
        <v>1</v>
      </c>
      <c r="F8980" s="23" t="s">
        <v>7</v>
      </c>
      <c r="G8980" s="23" t="s">
        <v>975</v>
      </c>
      <c r="H8980" s="2" t="s">
        <v>8459</v>
      </c>
      <c r="I8980" s="23" t="s">
        <v>7338</v>
      </c>
      <c r="J8980" s="23" t="s">
        <v>958</v>
      </c>
      <c r="K8980" s="23" t="s">
        <v>9712</v>
      </c>
      <c r="L8980" s="23" t="s">
        <v>9538</v>
      </c>
      <c r="M8980" s="23">
        <f>YEAR(Tabla2[[#This Row],[Fecha de creación]])</f>
        <v>2022</v>
      </c>
      <c r="N8980" s="23">
        <f>MONTH(Tabla2[[#This Row],[Fecha de creación]])</f>
        <v>6</v>
      </c>
    </row>
    <row r="8981" spans="1:14" x14ac:dyDescent="0.25">
      <c r="A8981" s="26">
        <v>44713.628113425926</v>
      </c>
      <c r="B8981" s="23" t="s">
        <v>100</v>
      </c>
      <c r="C8981" s="23" t="s">
        <v>11556</v>
      </c>
      <c r="D8981" s="23" t="s">
        <v>1026</v>
      </c>
      <c r="E8981" s="23" t="s">
        <v>1</v>
      </c>
      <c r="F8981" s="23" t="s">
        <v>22</v>
      </c>
      <c r="G8981" s="23" t="s">
        <v>975</v>
      </c>
      <c r="H8981" s="2" t="s">
        <v>7734</v>
      </c>
      <c r="I8981" s="23" t="s">
        <v>6004</v>
      </c>
      <c r="J8981" s="23" t="s">
        <v>59</v>
      </c>
      <c r="K8981" s="23" t="s">
        <v>9712</v>
      </c>
      <c r="L8981" s="23" t="s">
        <v>9538</v>
      </c>
      <c r="M8981" s="23">
        <f>YEAR(Tabla2[[#This Row],[Fecha de creación]])</f>
        <v>2022</v>
      </c>
      <c r="N8981" s="23">
        <f>MONTH(Tabla2[[#This Row],[Fecha de creación]])</f>
        <v>6</v>
      </c>
    </row>
    <row r="8982" spans="1:14" x14ac:dyDescent="0.25">
      <c r="A8982" s="26">
        <v>44713.63071759259</v>
      </c>
      <c r="B8982" s="23" t="s">
        <v>19</v>
      </c>
      <c r="C8982" s="23" t="s">
        <v>11557</v>
      </c>
      <c r="D8982" s="23" t="s">
        <v>11558</v>
      </c>
      <c r="E8982" s="23" t="s">
        <v>1</v>
      </c>
      <c r="F8982" s="23" t="s">
        <v>7</v>
      </c>
      <c r="G8982" s="23" t="s">
        <v>975</v>
      </c>
      <c r="H8982" s="2" t="s">
        <v>8535</v>
      </c>
      <c r="I8982" s="23" t="s">
        <v>10079</v>
      </c>
      <c r="J8982" s="23"/>
      <c r="K8982" s="23" t="s">
        <v>9712</v>
      </c>
      <c r="L8982" s="23" t="s">
        <v>9538</v>
      </c>
      <c r="M8982" s="23">
        <f>YEAR(Tabla2[[#This Row],[Fecha de creación]])</f>
        <v>2022</v>
      </c>
      <c r="N8982" s="23">
        <f>MONTH(Tabla2[[#This Row],[Fecha de creación]])</f>
        <v>6</v>
      </c>
    </row>
    <row r="8983" spans="1:14" x14ac:dyDescent="0.25">
      <c r="A8983" s="26">
        <v>44713.636562500003</v>
      </c>
      <c r="B8983" s="23" t="s">
        <v>100</v>
      </c>
      <c r="C8983" s="23" t="s">
        <v>11559</v>
      </c>
      <c r="D8983" s="23" t="s">
        <v>992</v>
      </c>
      <c r="E8983" s="23" t="s">
        <v>1</v>
      </c>
      <c r="F8983" s="23" t="s">
        <v>7</v>
      </c>
      <c r="G8983" s="23" t="s">
        <v>975</v>
      </c>
      <c r="H8983" s="2" t="s">
        <v>7721</v>
      </c>
      <c r="I8983" s="23" t="s">
        <v>7575</v>
      </c>
      <c r="J8983" s="23"/>
      <c r="K8983" s="23" t="s">
        <v>9712</v>
      </c>
      <c r="L8983" s="23" t="s">
        <v>9538</v>
      </c>
      <c r="M8983" s="23">
        <f>YEAR(Tabla2[[#This Row],[Fecha de creación]])</f>
        <v>2022</v>
      </c>
      <c r="N8983" s="23">
        <f>MONTH(Tabla2[[#This Row],[Fecha de creación]])</f>
        <v>6</v>
      </c>
    </row>
    <row r="8984" spans="1:14" x14ac:dyDescent="0.25">
      <c r="A8984" s="26">
        <v>44713.637164351851</v>
      </c>
      <c r="B8984" s="23" t="s">
        <v>100</v>
      </c>
      <c r="C8984" s="23" t="s">
        <v>11560</v>
      </c>
      <c r="D8984" s="23" t="s">
        <v>3075</v>
      </c>
      <c r="E8984" s="23" t="s">
        <v>1</v>
      </c>
      <c r="F8984" s="23" t="s">
        <v>7</v>
      </c>
      <c r="G8984" s="23" t="s">
        <v>975</v>
      </c>
      <c r="H8984" s="2" t="s">
        <v>8459</v>
      </c>
      <c r="I8984" s="23" t="s">
        <v>6004</v>
      </c>
      <c r="J8984" s="23" t="s">
        <v>958</v>
      </c>
      <c r="K8984" s="23" t="s">
        <v>9712</v>
      </c>
      <c r="L8984" s="23" t="s">
        <v>9538</v>
      </c>
      <c r="M8984" s="23">
        <f>YEAR(Tabla2[[#This Row],[Fecha de creación]])</f>
        <v>2022</v>
      </c>
      <c r="N8984" s="23">
        <f>MONTH(Tabla2[[#This Row],[Fecha de creación]])</f>
        <v>6</v>
      </c>
    </row>
    <row r="8985" spans="1:14" x14ac:dyDescent="0.25">
      <c r="A8985" s="26">
        <v>44713.644375000003</v>
      </c>
      <c r="B8985" s="23" t="s">
        <v>100</v>
      </c>
      <c r="C8985" s="23" t="s">
        <v>11561</v>
      </c>
      <c r="D8985" s="23" t="s">
        <v>8030</v>
      </c>
      <c r="E8985" s="23" t="s">
        <v>1</v>
      </c>
      <c r="F8985" s="23" t="s">
        <v>7</v>
      </c>
      <c r="G8985" s="23" t="s">
        <v>1551</v>
      </c>
      <c r="H8985" s="2" t="s">
        <v>7721</v>
      </c>
      <c r="I8985" s="23" t="s">
        <v>9537</v>
      </c>
      <c r="J8985" s="23"/>
      <c r="K8985" s="23" t="s">
        <v>9712</v>
      </c>
      <c r="L8985" s="23" t="s">
        <v>9539</v>
      </c>
      <c r="M8985" s="23">
        <f>YEAR(Tabla2[[#This Row],[Fecha de creación]])</f>
        <v>2022</v>
      </c>
      <c r="N8985" s="23">
        <f>MONTH(Tabla2[[#This Row],[Fecha de creación]])</f>
        <v>6</v>
      </c>
    </row>
    <row r="8986" spans="1:14" x14ac:dyDescent="0.25">
      <c r="A8986" s="26">
        <v>44713.648113425923</v>
      </c>
      <c r="B8986" s="23" t="s">
        <v>100</v>
      </c>
      <c r="C8986" s="23" t="s">
        <v>11562</v>
      </c>
      <c r="D8986" s="23" t="s">
        <v>11563</v>
      </c>
      <c r="E8986" s="23" t="s">
        <v>1</v>
      </c>
      <c r="F8986" s="23" t="s">
        <v>7</v>
      </c>
      <c r="G8986" s="23" t="s">
        <v>1551</v>
      </c>
      <c r="H8986" s="2" t="s">
        <v>7721</v>
      </c>
      <c r="I8986" s="23" t="s">
        <v>9537</v>
      </c>
      <c r="J8986" s="23"/>
      <c r="K8986" s="23" t="s">
        <v>9712</v>
      </c>
      <c r="L8986" s="23" t="s">
        <v>9539</v>
      </c>
      <c r="M8986" s="23">
        <f>YEAR(Tabla2[[#This Row],[Fecha de creación]])</f>
        <v>2022</v>
      </c>
      <c r="N8986" s="23">
        <f>MONTH(Tabla2[[#This Row],[Fecha de creación]])</f>
        <v>6</v>
      </c>
    </row>
    <row r="8987" spans="1:14" x14ac:dyDescent="0.25">
      <c r="A8987" s="26">
        <v>44713.651192129626</v>
      </c>
      <c r="B8987" s="23" t="s">
        <v>19</v>
      </c>
      <c r="C8987" s="23" t="s">
        <v>11564</v>
      </c>
      <c r="D8987" s="23" t="s">
        <v>11565</v>
      </c>
      <c r="E8987" s="23" t="s">
        <v>1</v>
      </c>
      <c r="F8987" s="23" t="s">
        <v>7</v>
      </c>
      <c r="G8987" s="23" t="s">
        <v>975</v>
      </c>
      <c r="H8987" s="2" t="s">
        <v>7758</v>
      </c>
      <c r="I8987" s="23" t="s">
        <v>10079</v>
      </c>
      <c r="J8987" s="23"/>
      <c r="K8987" s="23" t="s">
        <v>9712</v>
      </c>
      <c r="L8987" s="23" t="s">
        <v>9538</v>
      </c>
      <c r="M8987" s="23">
        <f>YEAR(Tabla2[[#This Row],[Fecha de creación]])</f>
        <v>2022</v>
      </c>
      <c r="N8987" s="23">
        <f>MONTH(Tabla2[[#This Row],[Fecha de creación]])</f>
        <v>6</v>
      </c>
    </row>
    <row r="8988" spans="1:14" x14ac:dyDescent="0.25">
      <c r="A8988" s="26">
        <v>44713.656087962961</v>
      </c>
      <c r="B8988" s="23" t="s">
        <v>56</v>
      </c>
      <c r="C8988" s="23" t="s">
        <v>11566</v>
      </c>
      <c r="D8988" s="23" t="s">
        <v>7351</v>
      </c>
      <c r="E8988" s="23" t="s">
        <v>1</v>
      </c>
      <c r="F8988" s="23" t="s">
        <v>7</v>
      </c>
      <c r="G8988" s="23" t="s">
        <v>3</v>
      </c>
      <c r="H8988" s="2" t="s">
        <v>8459</v>
      </c>
      <c r="I8988" s="23" t="s">
        <v>7342</v>
      </c>
      <c r="J8988" s="23" t="s">
        <v>59</v>
      </c>
      <c r="K8988" s="23" t="s">
        <v>9712</v>
      </c>
      <c r="L8988" s="23" t="s">
        <v>9539</v>
      </c>
      <c r="M8988" s="23">
        <f>YEAR(Tabla2[[#This Row],[Fecha de creación]])</f>
        <v>2022</v>
      </c>
      <c r="N8988" s="23">
        <f>MONTH(Tabla2[[#This Row],[Fecha de creación]])</f>
        <v>6</v>
      </c>
    </row>
    <row r="8989" spans="1:14" x14ac:dyDescent="0.25">
      <c r="A8989" s="26">
        <v>44713.69017361111</v>
      </c>
      <c r="B8989" s="23" t="s">
        <v>0</v>
      </c>
      <c r="C8989" s="23" t="s">
        <v>11567</v>
      </c>
      <c r="D8989" s="23" t="s">
        <v>49</v>
      </c>
      <c r="E8989" s="23" t="s">
        <v>1</v>
      </c>
      <c r="F8989" s="23" t="s">
        <v>7</v>
      </c>
      <c r="G8989" s="23" t="s">
        <v>3</v>
      </c>
      <c r="H8989" s="2" t="s">
        <v>7745</v>
      </c>
      <c r="I8989" s="23" t="s">
        <v>5999</v>
      </c>
      <c r="J8989" s="23" t="s">
        <v>59</v>
      </c>
      <c r="K8989" s="23" t="s">
        <v>9712</v>
      </c>
      <c r="L8989" s="23" t="s">
        <v>9539</v>
      </c>
      <c r="M8989" s="23">
        <f>YEAR(Tabla2[[#This Row],[Fecha de creación]])</f>
        <v>2022</v>
      </c>
      <c r="N8989" s="23">
        <f>MONTH(Tabla2[[#This Row],[Fecha de creación]])</f>
        <v>6</v>
      </c>
    </row>
    <row r="8990" spans="1:14" x14ac:dyDescent="0.25">
      <c r="A8990" s="26">
        <v>44713.697800925926</v>
      </c>
      <c r="B8990" s="23" t="s">
        <v>19</v>
      </c>
      <c r="C8990" s="23" t="s">
        <v>11568</v>
      </c>
      <c r="D8990" s="23" t="s">
        <v>11569</v>
      </c>
      <c r="E8990" s="23" t="s">
        <v>1</v>
      </c>
      <c r="F8990" s="23" t="s">
        <v>7</v>
      </c>
      <c r="G8990" s="23" t="s">
        <v>975</v>
      </c>
      <c r="H8990" s="2" t="s">
        <v>8535</v>
      </c>
      <c r="I8990" s="23" t="s">
        <v>10079</v>
      </c>
      <c r="J8990" s="23"/>
      <c r="K8990" s="23" t="s">
        <v>9712</v>
      </c>
      <c r="L8990" s="23" t="s">
        <v>9538</v>
      </c>
      <c r="M8990" s="23">
        <f>YEAR(Tabla2[[#This Row],[Fecha de creación]])</f>
        <v>2022</v>
      </c>
      <c r="N8990" s="23">
        <f>MONTH(Tabla2[[#This Row],[Fecha de creación]])</f>
        <v>6</v>
      </c>
    </row>
    <row r="8991" spans="1:14" x14ac:dyDescent="0.25">
      <c r="A8991" s="26">
        <v>44713.702962962961</v>
      </c>
      <c r="B8991" s="23" t="s">
        <v>0</v>
      </c>
      <c r="C8991" s="23" t="s">
        <v>11570</v>
      </c>
      <c r="D8991" s="23" t="s">
        <v>982</v>
      </c>
      <c r="E8991" s="23" t="s">
        <v>1</v>
      </c>
      <c r="F8991" s="23" t="s">
        <v>22</v>
      </c>
      <c r="G8991" s="23" t="s">
        <v>975</v>
      </c>
      <c r="H8991" s="2" t="s">
        <v>8893</v>
      </c>
      <c r="I8991" s="23" t="s">
        <v>9483</v>
      </c>
      <c r="J8991" s="23" t="s">
        <v>59</v>
      </c>
      <c r="K8991" s="23" t="s">
        <v>9712</v>
      </c>
      <c r="L8991" s="23" t="s">
        <v>9538</v>
      </c>
      <c r="M8991" s="23">
        <f>YEAR(Tabla2[[#This Row],[Fecha de creación]])</f>
        <v>2022</v>
      </c>
      <c r="N8991" s="23">
        <f>MONTH(Tabla2[[#This Row],[Fecha de creación]])</f>
        <v>6</v>
      </c>
    </row>
    <row r="8992" spans="1:14" x14ac:dyDescent="0.25">
      <c r="A8992" s="26">
        <v>44714.402731481481</v>
      </c>
      <c r="B8992" s="23" t="s">
        <v>19</v>
      </c>
      <c r="C8992" s="23" t="s">
        <v>11571</v>
      </c>
      <c r="D8992" s="23" t="s">
        <v>11572</v>
      </c>
      <c r="E8992" s="23" t="s">
        <v>1</v>
      </c>
      <c r="F8992" s="23" t="s">
        <v>7</v>
      </c>
      <c r="G8992" s="23" t="s">
        <v>975</v>
      </c>
      <c r="H8992" s="2" t="s">
        <v>8535</v>
      </c>
      <c r="I8992" s="23" t="s">
        <v>10079</v>
      </c>
      <c r="J8992" s="23"/>
      <c r="K8992" s="23" t="s">
        <v>9712</v>
      </c>
      <c r="L8992" s="23" t="s">
        <v>9538</v>
      </c>
      <c r="M8992" s="23">
        <f>YEAR(Tabla2[[#This Row],[Fecha de creación]])</f>
        <v>2022</v>
      </c>
      <c r="N8992" s="23">
        <f>MONTH(Tabla2[[#This Row],[Fecha de creación]])</f>
        <v>6</v>
      </c>
    </row>
    <row r="8993" spans="1:14" x14ac:dyDescent="0.25">
      <c r="A8993" s="26">
        <v>44714.425208333334</v>
      </c>
      <c r="B8993" s="23" t="s">
        <v>0</v>
      </c>
      <c r="C8993" s="23" t="s">
        <v>11573</v>
      </c>
      <c r="D8993" s="23" t="s">
        <v>551</v>
      </c>
      <c r="E8993" s="23" t="s">
        <v>1</v>
      </c>
      <c r="F8993" s="23" t="s">
        <v>7</v>
      </c>
      <c r="G8993" s="23" t="s">
        <v>975</v>
      </c>
      <c r="H8993" s="2" t="s">
        <v>8397</v>
      </c>
      <c r="I8993" s="23" t="s">
        <v>5999</v>
      </c>
      <c r="J8993" s="23" t="s">
        <v>59</v>
      </c>
      <c r="K8993" s="23" t="s">
        <v>9712</v>
      </c>
      <c r="L8993" s="23" t="s">
        <v>9538</v>
      </c>
      <c r="M8993" s="23">
        <f>YEAR(Tabla2[[#This Row],[Fecha de creación]])</f>
        <v>2022</v>
      </c>
      <c r="N8993" s="23">
        <f>MONTH(Tabla2[[#This Row],[Fecha de creación]])</f>
        <v>6</v>
      </c>
    </row>
    <row r="8994" spans="1:14" x14ac:dyDescent="0.25">
      <c r="A8994" s="26">
        <v>44714.469409722224</v>
      </c>
      <c r="B8994" s="23" t="s">
        <v>0</v>
      </c>
      <c r="C8994" s="23" t="s">
        <v>11574</v>
      </c>
      <c r="D8994" s="23" t="s">
        <v>719</v>
      </c>
      <c r="E8994" s="23" t="s">
        <v>1</v>
      </c>
      <c r="F8994" s="23" t="s">
        <v>7</v>
      </c>
      <c r="G8994" s="23" t="s">
        <v>975</v>
      </c>
      <c r="H8994" s="2" t="s">
        <v>7777</v>
      </c>
      <c r="I8994" s="23" t="s">
        <v>5999</v>
      </c>
      <c r="J8994" s="23" t="s">
        <v>59</v>
      </c>
      <c r="K8994" s="23" t="s">
        <v>9712</v>
      </c>
      <c r="L8994" s="23" t="s">
        <v>9538</v>
      </c>
      <c r="M8994" s="23">
        <f>YEAR(Tabla2[[#This Row],[Fecha de creación]])</f>
        <v>2022</v>
      </c>
      <c r="N8994" s="23">
        <f>MONTH(Tabla2[[#This Row],[Fecha de creación]])</f>
        <v>6</v>
      </c>
    </row>
    <row r="8995" spans="1:14" x14ac:dyDescent="0.25">
      <c r="A8995" s="26">
        <v>44714.470821759256</v>
      </c>
      <c r="B8995" s="23" t="s">
        <v>0</v>
      </c>
      <c r="C8995" s="23" t="s">
        <v>11575</v>
      </c>
      <c r="D8995" s="23" t="s">
        <v>21</v>
      </c>
      <c r="E8995" s="23" t="s">
        <v>1</v>
      </c>
      <c r="F8995" s="23" t="s">
        <v>7</v>
      </c>
      <c r="G8995" s="23" t="s">
        <v>975</v>
      </c>
      <c r="H8995" s="2" t="s">
        <v>7744</v>
      </c>
      <c r="I8995" s="23" t="s">
        <v>5999</v>
      </c>
      <c r="J8995" s="23" t="s">
        <v>59</v>
      </c>
      <c r="K8995" s="23" t="s">
        <v>9712</v>
      </c>
      <c r="L8995" s="23" t="s">
        <v>9538</v>
      </c>
      <c r="M8995" s="23">
        <f>YEAR(Tabla2[[#This Row],[Fecha de creación]])</f>
        <v>2022</v>
      </c>
      <c r="N8995" s="23">
        <f>MONTH(Tabla2[[#This Row],[Fecha de creación]])</f>
        <v>6</v>
      </c>
    </row>
    <row r="8996" spans="1:14" x14ac:dyDescent="0.25">
      <c r="A8996" s="26">
        <v>44714.484594907408</v>
      </c>
      <c r="B8996" s="23" t="s">
        <v>0</v>
      </c>
      <c r="C8996" s="23" t="s">
        <v>11576</v>
      </c>
      <c r="D8996" s="23" t="s">
        <v>719</v>
      </c>
      <c r="E8996" s="23" t="s">
        <v>1</v>
      </c>
      <c r="F8996" s="23" t="s">
        <v>7</v>
      </c>
      <c r="G8996" s="23" t="s">
        <v>975</v>
      </c>
      <c r="H8996" s="2" t="s">
        <v>7777</v>
      </c>
      <c r="I8996" s="23" t="s">
        <v>5999</v>
      </c>
      <c r="J8996" s="23" t="s">
        <v>59</v>
      </c>
      <c r="K8996" s="23" t="s">
        <v>9712</v>
      </c>
      <c r="L8996" s="23" t="s">
        <v>9538</v>
      </c>
      <c r="M8996" s="23">
        <f>YEAR(Tabla2[[#This Row],[Fecha de creación]])</f>
        <v>2022</v>
      </c>
      <c r="N8996" s="23">
        <f>MONTH(Tabla2[[#This Row],[Fecha de creación]])</f>
        <v>6</v>
      </c>
    </row>
    <row r="8997" spans="1:14" x14ac:dyDescent="0.25">
      <c r="A8997" s="26">
        <v>44714.524074074077</v>
      </c>
      <c r="B8997" s="23" t="s">
        <v>0</v>
      </c>
      <c r="C8997" s="23" t="s">
        <v>11577</v>
      </c>
      <c r="D8997" s="23" t="s">
        <v>11578</v>
      </c>
      <c r="E8997" s="23" t="s">
        <v>1</v>
      </c>
      <c r="F8997" s="23" t="s">
        <v>22</v>
      </c>
      <c r="G8997" s="23" t="s">
        <v>975</v>
      </c>
      <c r="H8997" s="2" t="s">
        <v>7742</v>
      </c>
      <c r="I8997" s="23" t="s">
        <v>5999</v>
      </c>
      <c r="J8997" s="23" t="s">
        <v>59</v>
      </c>
      <c r="K8997" s="23" t="s">
        <v>9712</v>
      </c>
      <c r="L8997" s="23" t="s">
        <v>9538</v>
      </c>
      <c r="M8997" s="23">
        <f>YEAR(Tabla2[[#This Row],[Fecha de creación]])</f>
        <v>2022</v>
      </c>
      <c r="N8997" s="23">
        <f>MONTH(Tabla2[[#This Row],[Fecha de creación]])</f>
        <v>6</v>
      </c>
    </row>
    <row r="8998" spans="1:14" x14ac:dyDescent="0.25">
      <c r="A8998" s="26">
        <v>44714.588425925926</v>
      </c>
      <c r="B8998" s="23" t="s">
        <v>100</v>
      </c>
      <c r="C8998" s="23" t="s">
        <v>11579</v>
      </c>
      <c r="D8998" s="23" t="s">
        <v>949</v>
      </c>
      <c r="E8998" s="23" t="s">
        <v>1</v>
      </c>
      <c r="F8998" s="23" t="s">
        <v>7</v>
      </c>
      <c r="G8998" s="23" t="s">
        <v>1551</v>
      </c>
      <c r="H8998" s="2" t="s">
        <v>7737</v>
      </c>
      <c r="I8998" s="23" t="s">
        <v>9537</v>
      </c>
      <c r="J8998" s="23" t="s">
        <v>59</v>
      </c>
      <c r="K8998" s="23" t="s">
        <v>9712</v>
      </c>
      <c r="L8998" s="23" t="s">
        <v>9539</v>
      </c>
      <c r="M8998" s="23">
        <f>YEAR(Tabla2[[#This Row],[Fecha de creación]])</f>
        <v>2022</v>
      </c>
      <c r="N8998" s="23">
        <f>MONTH(Tabla2[[#This Row],[Fecha de creación]])</f>
        <v>6</v>
      </c>
    </row>
    <row r="8999" spans="1:14" x14ac:dyDescent="0.25">
      <c r="A8999" s="26">
        <v>44714.667743055557</v>
      </c>
      <c r="B8999" s="23" t="s">
        <v>0</v>
      </c>
      <c r="C8999" s="23" t="s">
        <v>11580</v>
      </c>
      <c r="D8999" s="23" t="s">
        <v>7607</v>
      </c>
      <c r="E8999" s="23" t="s">
        <v>1</v>
      </c>
      <c r="F8999" s="23" t="s">
        <v>22</v>
      </c>
      <c r="G8999" s="23" t="s">
        <v>975</v>
      </c>
      <c r="H8999" s="2" t="s">
        <v>7748</v>
      </c>
      <c r="I8999" s="23" t="s">
        <v>5999</v>
      </c>
      <c r="J8999" s="23" t="s">
        <v>59</v>
      </c>
      <c r="K8999" s="23" t="s">
        <v>9712</v>
      </c>
      <c r="L8999" s="23" t="s">
        <v>9538</v>
      </c>
      <c r="M8999" s="23">
        <f>YEAR(Tabla2[[#This Row],[Fecha de creación]])</f>
        <v>2022</v>
      </c>
      <c r="N8999" s="23">
        <f>MONTH(Tabla2[[#This Row],[Fecha de creación]])</f>
        <v>6</v>
      </c>
    </row>
    <row r="9000" spans="1:14" x14ac:dyDescent="0.25">
      <c r="A9000" s="26">
        <v>44714.674050925925</v>
      </c>
      <c r="B9000" s="23" t="s">
        <v>0</v>
      </c>
      <c r="C9000" s="23" t="s">
        <v>11581</v>
      </c>
      <c r="D9000" s="23" t="s">
        <v>1002</v>
      </c>
      <c r="E9000" s="23" t="s">
        <v>1</v>
      </c>
      <c r="F9000" s="23" t="s">
        <v>7</v>
      </c>
      <c r="G9000" s="23" t="s">
        <v>1551</v>
      </c>
      <c r="H9000" s="2" t="s">
        <v>7726</v>
      </c>
      <c r="I9000" s="23" t="s">
        <v>9226</v>
      </c>
      <c r="J9000" s="23" t="s">
        <v>59</v>
      </c>
      <c r="K9000" s="23" t="s">
        <v>9712</v>
      </c>
      <c r="L9000" s="23" t="s">
        <v>9539</v>
      </c>
      <c r="M9000" s="23">
        <f>YEAR(Tabla2[[#This Row],[Fecha de creación]])</f>
        <v>2022</v>
      </c>
      <c r="N9000" s="23">
        <f>MONTH(Tabla2[[#This Row],[Fecha de creación]])</f>
        <v>6</v>
      </c>
    </row>
    <row r="9001" spans="1:14" x14ac:dyDescent="0.25">
      <c r="A9001" s="26">
        <v>44714.677928240744</v>
      </c>
      <c r="B9001" s="23" t="s">
        <v>0</v>
      </c>
      <c r="C9001" s="23" t="s">
        <v>11582</v>
      </c>
      <c r="D9001" s="23" t="s">
        <v>982</v>
      </c>
      <c r="E9001" s="23" t="s">
        <v>1</v>
      </c>
      <c r="F9001" s="23" t="s">
        <v>22</v>
      </c>
      <c r="G9001" s="23" t="s">
        <v>975</v>
      </c>
      <c r="H9001" s="2" t="s">
        <v>8893</v>
      </c>
      <c r="I9001" s="23" t="s">
        <v>7680</v>
      </c>
      <c r="J9001" s="23" t="s">
        <v>59</v>
      </c>
      <c r="K9001" s="23" t="s">
        <v>9712</v>
      </c>
      <c r="L9001" s="23" t="s">
        <v>9538</v>
      </c>
      <c r="M9001" s="23">
        <f>YEAR(Tabla2[[#This Row],[Fecha de creación]])</f>
        <v>2022</v>
      </c>
      <c r="N9001" s="23">
        <f>MONTH(Tabla2[[#This Row],[Fecha de creación]])</f>
        <v>6</v>
      </c>
    </row>
    <row r="9002" spans="1:14" x14ac:dyDescent="0.25">
      <c r="A9002" s="26">
        <v>44714.680185185185</v>
      </c>
      <c r="B9002" s="23" t="s">
        <v>0</v>
      </c>
      <c r="C9002" s="23" t="s">
        <v>11583</v>
      </c>
      <c r="D9002" s="23" t="s">
        <v>982</v>
      </c>
      <c r="E9002" s="23" t="s">
        <v>1</v>
      </c>
      <c r="F9002" s="23" t="s">
        <v>22</v>
      </c>
      <c r="G9002" s="23" t="s">
        <v>975</v>
      </c>
      <c r="H9002" s="2" t="s">
        <v>8893</v>
      </c>
      <c r="I9002" s="23" t="s">
        <v>7680</v>
      </c>
      <c r="J9002" s="23" t="s">
        <v>59</v>
      </c>
      <c r="K9002" s="23" t="s">
        <v>9712</v>
      </c>
      <c r="L9002" s="23" t="s">
        <v>9538</v>
      </c>
      <c r="M9002" s="23">
        <f>YEAR(Tabla2[[#This Row],[Fecha de creación]])</f>
        <v>2022</v>
      </c>
      <c r="N9002" s="23">
        <f>MONTH(Tabla2[[#This Row],[Fecha de creación]])</f>
        <v>6</v>
      </c>
    </row>
    <row r="9003" spans="1:14" x14ac:dyDescent="0.25">
      <c r="A9003" s="26">
        <v>44714.682534722226</v>
      </c>
      <c r="B9003" s="23" t="s">
        <v>0</v>
      </c>
      <c r="C9003" s="23" t="s">
        <v>11584</v>
      </c>
      <c r="D9003" s="23" t="s">
        <v>982</v>
      </c>
      <c r="E9003" s="23" t="s">
        <v>1</v>
      </c>
      <c r="F9003" s="23" t="s">
        <v>22</v>
      </c>
      <c r="G9003" s="23" t="s">
        <v>975</v>
      </c>
      <c r="H9003" s="2" t="s">
        <v>8893</v>
      </c>
      <c r="I9003" s="23" t="s">
        <v>7680</v>
      </c>
      <c r="J9003" s="23" t="s">
        <v>59</v>
      </c>
      <c r="K9003" s="23" t="s">
        <v>9712</v>
      </c>
      <c r="L9003" s="23" t="s">
        <v>9538</v>
      </c>
      <c r="M9003" s="23">
        <f>YEAR(Tabla2[[#This Row],[Fecha de creación]])</f>
        <v>2022</v>
      </c>
      <c r="N9003" s="23">
        <f>MONTH(Tabla2[[#This Row],[Fecha de creación]])</f>
        <v>6</v>
      </c>
    </row>
    <row r="9004" spans="1:14" x14ac:dyDescent="0.25">
      <c r="A9004" s="26">
        <v>44714.68712962963</v>
      </c>
      <c r="B9004" s="23" t="s">
        <v>0</v>
      </c>
      <c r="C9004" s="23" t="s">
        <v>11585</v>
      </c>
      <c r="D9004" s="23" t="s">
        <v>364</v>
      </c>
      <c r="E9004" s="23" t="s">
        <v>1</v>
      </c>
      <c r="F9004" s="23" t="s">
        <v>7</v>
      </c>
      <c r="G9004" s="23" t="s">
        <v>3</v>
      </c>
      <c r="H9004" s="2" t="s">
        <v>7721</v>
      </c>
      <c r="I9004" s="23" t="s">
        <v>7680</v>
      </c>
      <c r="J9004" s="23" t="s">
        <v>59</v>
      </c>
      <c r="K9004" s="23" t="s">
        <v>9712</v>
      </c>
      <c r="L9004" s="23" t="s">
        <v>9539</v>
      </c>
      <c r="M9004" s="23">
        <f>YEAR(Tabla2[[#This Row],[Fecha de creación]])</f>
        <v>2022</v>
      </c>
      <c r="N9004" s="23">
        <f>MONTH(Tabla2[[#This Row],[Fecha de creación]])</f>
        <v>6</v>
      </c>
    </row>
    <row r="9005" spans="1:14" x14ac:dyDescent="0.25">
      <c r="A9005" s="26">
        <v>44714.691493055558</v>
      </c>
      <c r="B9005" s="23" t="s">
        <v>0</v>
      </c>
      <c r="C9005" s="23" t="s">
        <v>11586</v>
      </c>
      <c r="D9005" s="23" t="s">
        <v>11494</v>
      </c>
      <c r="E9005" s="23" t="s">
        <v>1</v>
      </c>
      <c r="F9005" s="23" t="s">
        <v>7</v>
      </c>
      <c r="G9005" s="23" t="s">
        <v>1551</v>
      </c>
      <c r="H9005" s="2" t="s">
        <v>7725</v>
      </c>
      <c r="I9005" s="23" t="s">
        <v>9226</v>
      </c>
      <c r="J9005" s="23" t="s">
        <v>59</v>
      </c>
      <c r="K9005" s="23" t="s">
        <v>9712</v>
      </c>
      <c r="L9005" s="23" t="s">
        <v>9539</v>
      </c>
      <c r="M9005" s="23">
        <f>YEAR(Tabla2[[#This Row],[Fecha de creación]])</f>
        <v>2022</v>
      </c>
      <c r="N9005" s="23">
        <f>MONTH(Tabla2[[#This Row],[Fecha de creación]])</f>
        <v>6</v>
      </c>
    </row>
    <row r="9006" spans="1:14" x14ac:dyDescent="0.25">
      <c r="A9006" s="26">
        <v>44714.69295138889</v>
      </c>
      <c r="B9006" s="23" t="s">
        <v>0</v>
      </c>
      <c r="C9006" s="23" t="s">
        <v>11587</v>
      </c>
      <c r="D9006" s="23" t="s">
        <v>982</v>
      </c>
      <c r="E9006" s="23" t="s">
        <v>1</v>
      </c>
      <c r="F9006" s="23" t="s">
        <v>22</v>
      </c>
      <c r="G9006" s="23" t="s">
        <v>975</v>
      </c>
      <c r="H9006" s="2" t="s">
        <v>8893</v>
      </c>
      <c r="I9006" s="23" t="s">
        <v>5999</v>
      </c>
      <c r="J9006" s="23" t="s">
        <v>59</v>
      </c>
      <c r="K9006" s="23" t="s">
        <v>9712</v>
      </c>
      <c r="L9006" s="23" t="s">
        <v>9538</v>
      </c>
      <c r="M9006" s="23">
        <f>YEAR(Tabla2[[#This Row],[Fecha de creación]])</f>
        <v>2022</v>
      </c>
      <c r="N9006" s="23">
        <f>MONTH(Tabla2[[#This Row],[Fecha de creación]])</f>
        <v>6</v>
      </c>
    </row>
    <row r="9007" spans="1:14" x14ac:dyDescent="0.25">
      <c r="A9007" s="26">
        <v>44714.694965277777</v>
      </c>
      <c r="B9007" s="23" t="s">
        <v>0</v>
      </c>
      <c r="C9007" s="23" t="s">
        <v>11588</v>
      </c>
      <c r="D9007" s="23" t="s">
        <v>10281</v>
      </c>
      <c r="E9007" s="23" t="s">
        <v>1</v>
      </c>
      <c r="F9007" s="23" t="s">
        <v>7</v>
      </c>
      <c r="G9007" s="23" t="s">
        <v>1551</v>
      </c>
      <c r="H9007" s="2" t="s">
        <v>7726</v>
      </c>
      <c r="I9007" s="23" t="s">
        <v>9226</v>
      </c>
      <c r="J9007" s="23" t="s">
        <v>59</v>
      </c>
      <c r="K9007" s="23" t="s">
        <v>9712</v>
      </c>
      <c r="L9007" s="23" t="s">
        <v>9539</v>
      </c>
      <c r="M9007" s="23">
        <f>YEAR(Tabla2[[#This Row],[Fecha de creación]])</f>
        <v>2022</v>
      </c>
      <c r="N9007" s="23">
        <f>MONTH(Tabla2[[#This Row],[Fecha de creación]])</f>
        <v>6</v>
      </c>
    </row>
    <row r="9008" spans="1:14" x14ac:dyDescent="0.25">
      <c r="A9008" s="26">
        <v>44714.715532407405</v>
      </c>
      <c r="B9008" s="23" t="s">
        <v>0</v>
      </c>
      <c r="C9008" s="23" t="s">
        <v>11589</v>
      </c>
      <c r="D9008" s="23" t="s">
        <v>1002</v>
      </c>
      <c r="E9008" s="23" t="s">
        <v>1</v>
      </c>
      <c r="F9008" s="23" t="s">
        <v>7</v>
      </c>
      <c r="G9008" s="23" t="s">
        <v>975</v>
      </c>
      <c r="H9008" s="2" t="s">
        <v>7736</v>
      </c>
      <c r="I9008" s="23" t="s">
        <v>5999</v>
      </c>
      <c r="J9008" s="23" t="s">
        <v>59</v>
      </c>
      <c r="K9008" s="23" t="s">
        <v>9712</v>
      </c>
      <c r="L9008" s="23" t="s">
        <v>9538</v>
      </c>
      <c r="M9008" s="23">
        <f>YEAR(Tabla2[[#This Row],[Fecha de creación]])</f>
        <v>2022</v>
      </c>
      <c r="N9008" s="23">
        <f>MONTH(Tabla2[[#This Row],[Fecha de creación]])</f>
        <v>6</v>
      </c>
    </row>
    <row r="9009" spans="1:14" x14ac:dyDescent="0.25">
      <c r="A9009" s="26">
        <v>44714.721956018519</v>
      </c>
      <c r="B9009" s="23" t="s">
        <v>0</v>
      </c>
      <c r="C9009" s="23" t="s">
        <v>11590</v>
      </c>
      <c r="D9009" s="23" t="s">
        <v>11591</v>
      </c>
      <c r="E9009" s="23" t="s">
        <v>1</v>
      </c>
      <c r="F9009" s="23" t="s">
        <v>7</v>
      </c>
      <c r="G9009" s="23" t="s">
        <v>975</v>
      </c>
      <c r="H9009" s="2" t="s">
        <v>7733</v>
      </c>
      <c r="I9009" s="23" t="s">
        <v>5999</v>
      </c>
      <c r="J9009" s="23"/>
      <c r="K9009" s="23" t="s">
        <v>9712</v>
      </c>
      <c r="L9009" s="23" t="s">
        <v>9538</v>
      </c>
      <c r="M9009" s="23">
        <f>YEAR(Tabla2[[#This Row],[Fecha de creación]])</f>
        <v>2022</v>
      </c>
      <c r="N9009" s="23">
        <f>MONTH(Tabla2[[#This Row],[Fecha de creación]])</f>
        <v>6</v>
      </c>
    </row>
    <row r="9010" spans="1:14" x14ac:dyDescent="0.25">
      <c r="A9010" s="26">
        <v>44715.383668981478</v>
      </c>
      <c r="B9010" s="23" t="s">
        <v>19</v>
      </c>
      <c r="C9010" s="23" t="s">
        <v>11592</v>
      </c>
      <c r="D9010" s="23" t="s">
        <v>11593</v>
      </c>
      <c r="E9010" s="23" t="s">
        <v>1</v>
      </c>
      <c r="F9010" s="23" t="s">
        <v>7</v>
      </c>
      <c r="G9010" s="23" t="s">
        <v>975</v>
      </c>
      <c r="H9010" s="2" t="s">
        <v>7730</v>
      </c>
      <c r="I9010" s="23" t="s">
        <v>10079</v>
      </c>
      <c r="J9010" s="23"/>
      <c r="K9010" s="23" t="s">
        <v>9712</v>
      </c>
      <c r="L9010" s="23" t="s">
        <v>9538</v>
      </c>
      <c r="M9010" s="23">
        <f>YEAR(Tabla2[[#This Row],[Fecha de creación]])</f>
        <v>2022</v>
      </c>
      <c r="N9010" s="23">
        <f>MONTH(Tabla2[[#This Row],[Fecha de creación]])</f>
        <v>6</v>
      </c>
    </row>
    <row r="9011" spans="1:14" x14ac:dyDescent="0.25">
      <c r="A9011" s="26">
        <v>44715.401863425926</v>
      </c>
      <c r="B9011" s="23" t="s">
        <v>19</v>
      </c>
      <c r="C9011" s="23" t="s">
        <v>11594</v>
      </c>
      <c r="D9011" s="23" t="s">
        <v>11595</v>
      </c>
      <c r="E9011" s="23" t="s">
        <v>1</v>
      </c>
      <c r="F9011" s="23" t="s">
        <v>7</v>
      </c>
      <c r="G9011" s="23" t="s">
        <v>975</v>
      </c>
      <c r="H9011" s="2" t="s">
        <v>8535</v>
      </c>
      <c r="I9011" s="23" t="s">
        <v>10079</v>
      </c>
      <c r="J9011" s="23"/>
      <c r="K9011" s="23" t="s">
        <v>9712</v>
      </c>
      <c r="L9011" s="23" t="s">
        <v>9538</v>
      </c>
      <c r="M9011" s="23">
        <f>YEAR(Tabla2[[#This Row],[Fecha de creación]])</f>
        <v>2022</v>
      </c>
      <c r="N9011" s="23">
        <f>MONTH(Tabla2[[#This Row],[Fecha de creación]])</f>
        <v>6</v>
      </c>
    </row>
    <row r="9012" spans="1:14" x14ac:dyDescent="0.25">
      <c r="A9012" s="26">
        <v>44715.4140162037</v>
      </c>
      <c r="B9012" s="23" t="s">
        <v>0</v>
      </c>
      <c r="C9012" s="23" t="s">
        <v>11596</v>
      </c>
      <c r="D9012" s="23" t="s">
        <v>49</v>
      </c>
      <c r="E9012" s="23" t="s">
        <v>1</v>
      </c>
      <c r="F9012" s="23" t="s">
        <v>7</v>
      </c>
      <c r="G9012" s="23" t="s">
        <v>975</v>
      </c>
      <c r="H9012" s="2" t="s">
        <v>7745</v>
      </c>
      <c r="I9012" s="23" t="s">
        <v>5999</v>
      </c>
      <c r="J9012" s="23" t="s">
        <v>59</v>
      </c>
      <c r="K9012" s="23" t="s">
        <v>9712</v>
      </c>
      <c r="L9012" s="23" t="s">
        <v>9538</v>
      </c>
      <c r="M9012" s="23">
        <f>YEAR(Tabla2[[#This Row],[Fecha de creación]])</f>
        <v>2022</v>
      </c>
      <c r="N9012" s="23">
        <f>MONTH(Tabla2[[#This Row],[Fecha de creación]])</f>
        <v>6</v>
      </c>
    </row>
    <row r="9013" spans="1:14" x14ac:dyDescent="0.25">
      <c r="A9013" s="26">
        <v>44715.421215277776</v>
      </c>
      <c r="B9013" s="23" t="s">
        <v>19</v>
      </c>
      <c r="C9013" s="23" t="s">
        <v>11597</v>
      </c>
      <c r="D9013" s="23" t="s">
        <v>11598</v>
      </c>
      <c r="E9013" s="23" t="s">
        <v>1</v>
      </c>
      <c r="F9013" s="23" t="s">
        <v>7</v>
      </c>
      <c r="G9013" s="23" t="s">
        <v>975</v>
      </c>
      <c r="H9013" s="2" t="s">
        <v>8535</v>
      </c>
      <c r="I9013" s="23" t="s">
        <v>10079</v>
      </c>
      <c r="J9013" s="23"/>
      <c r="K9013" s="23" t="s">
        <v>9712</v>
      </c>
      <c r="L9013" s="23" t="s">
        <v>9538</v>
      </c>
      <c r="M9013" s="23">
        <f>YEAR(Tabla2[[#This Row],[Fecha de creación]])</f>
        <v>2022</v>
      </c>
      <c r="N9013" s="23">
        <f>MONTH(Tabla2[[#This Row],[Fecha de creación]])</f>
        <v>6</v>
      </c>
    </row>
    <row r="9014" spans="1:14" x14ac:dyDescent="0.25">
      <c r="A9014" s="26">
        <v>44715.445509259262</v>
      </c>
      <c r="B9014" s="23" t="s">
        <v>0</v>
      </c>
      <c r="C9014" s="23" t="s">
        <v>11599</v>
      </c>
      <c r="D9014" s="23" t="s">
        <v>982</v>
      </c>
      <c r="E9014" s="23" t="s">
        <v>1</v>
      </c>
      <c r="F9014" s="23" t="s">
        <v>22</v>
      </c>
      <c r="G9014" s="23" t="s">
        <v>975</v>
      </c>
      <c r="H9014" s="2" t="s">
        <v>8893</v>
      </c>
      <c r="I9014" s="23" t="s">
        <v>5999</v>
      </c>
      <c r="J9014" s="23" t="s">
        <v>59</v>
      </c>
      <c r="K9014" s="23" t="s">
        <v>9712</v>
      </c>
      <c r="L9014" s="23" t="s">
        <v>9538</v>
      </c>
      <c r="M9014" s="23">
        <f>YEAR(Tabla2[[#This Row],[Fecha de creación]])</f>
        <v>2022</v>
      </c>
      <c r="N9014" s="23">
        <f>MONTH(Tabla2[[#This Row],[Fecha de creación]])</f>
        <v>6</v>
      </c>
    </row>
    <row r="9015" spans="1:14" x14ac:dyDescent="0.25">
      <c r="A9015" s="26">
        <v>44715.457951388889</v>
      </c>
      <c r="B9015" s="23" t="s">
        <v>56</v>
      </c>
      <c r="C9015" s="23" t="s">
        <v>11600</v>
      </c>
      <c r="D9015" s="23" t="s">
        <v>7351</v>
      </c>
      <c r="E9015" s="23" t="s">
        <v>1</v>
      </c>
      <c r="F9015" s="23" t="s">
        <v>7</v>
      </c>
      <c r="G9015" s="23" t="s">
        <v>975</v>
      </c>
      <c r="H9015" s="2" t="s">
        <v>8459</v>
      </c>
      <c r="I9015" s="23" t="s">
        <v>7342</v>
      </c>
      <c r="J9015" s="23" t="s">
        <v>958</v>
      </c>
      <c r="K9015" s="23" t="s">
        <v>9712</v>
      </c>
      <c r="L9015" s="23" t="s">
        <v>9538</v>
      </c>
      <c r="M9015" s="23">
        <f>YEAR(Tabla2[[#This Row],[Fecha de creación]])</f>
        <v>2022</v>
      </c>
      <c r="N9015" s="23">
        <f>MONTH(Tabla2[[#This Row],[Fecha de creación]])</f>
        <v>6</v>
      </c>
    </row>
    <row r="9016" spans="1:14" x14ac:dyDescent="0.25">
      <c r="A9016" s="26">
        <v>44715.488993055558</v>
      </c>
      <c r="B9016" s="23" t="s">
        <v>0</v>
      </c>
      <c r="C9016" s="23" t="s">
        <v>11601</v>
      </c>
      <c r="D9016" s="23" t="s">
        <v>982</v>
      </c>
      <c r="E9016" s="23" t="s">
        <v>1</v>
      </c>
      <c r="F9016" s="23" t="s">
        <v>22</v>
      </c>
      <c r="G9016" s="23" t="s">
        <v>975</v>
      </c>
      <c r="H9016" s="2" t="s">
        <v>8893</v>
      </c>
      <c r="I9016" s="23" t="s">
        <v>5999</v>
      </c>
      <c r="J9016" s="23" t="s">
        <v>59</v>
      </c>
      <c r="K9016" s="23" t="s">
        <v>9712</v>
      </c>
      <c r="L9016" s="23" t="s">
        <v>9538</v>
      </c>
      <c r="M9016" s="23">
        <f>YEAR(Tabla2[[#This Row],[Fecha de creación]])</f>
        <v>2022</v>
      </c>
      <c r="N9016" s="23">
        <f>MONTH(Tabla2[[#This Row],[Fecha de creación]])</f>
        <v>6</v>
      </c>
    </row>
    <row r="9017" spans="1:14" x14ac:dyDescent="0.25">
      <c r="A9017" s="26">
        <v>44715.49486111111</v>
      </c>
      <c r="B9017" s="23" t="s">
        <v>0</v>
      </c>
      <c r="C9017" s="23" t="s">
        <v>11602</v>
      </c>
      <c r="D9017" s="23" t="s">
        <v>982</v>
      </c>
      <c r="E9017" s="23" t="s">
        <v>1</v>
      </c>
      <c r="F9017" s="23" t="s">
        <v>22</v>
      </c>
      <c r="G9017" s="23" t="s">
        <v>975</v>
      </c>
      <c r="H9017" s="2" t="s">
        <v>8893</v>
      </c>
      <c r="I9017" s="23" t="s">
        <v>5999</v>
      </c>
      <c r="J9017" s="23" t="s">
        <v>59</v>
      </c>
      <c r="K9017" s="23" t="s">
        <v>9712</v>
      </c>
      <c r="L9017" s="23" t="s">
        <v>9538</v>
      </c>
      <c r="M9017" s="23">
        <f>YEAR(Tabla2[[#This Row],[Fecha de creación]])</f>
        <v>2022</v>
      </c>
      <c r="N9017" s="23">
        <f>MONTH(Tabla2[[#This Row],[Fecha de creación]])</f>
        <v>6</v>
      </c>
    </row>
    <row r="9018" spans="1:14" x14ac:dyDescent="0.25">
      <c r="A9018" s="26">
        <v>44715.53261574074</v>
      </c>
      <c r="B9018" s="23" t="s">
        <v>0</v>
      </c>
      <c r="C9018" s="23" t="s">
        <v>11603</v>
      </c>
      <c r="D9018" s="23" t="s">
        <v>21</v>
      </c>
      <c r="E9018" s="23" t="s">
        <v>1</v>
      </c>
      <c r="F9018" s="23" t="s">
        <v>7</v>
      </c>
      <c r="G9018" s="23" t="s">
        <v>975</v>
      </c>
      <c r="H9018" s="2" t="s">
        <v>7744</v>
      </c>
      <c r="I9018" s="23" t="s">
        <v>5999</v>
      </c>
      <c r="J9018" s="23" t="s">
        <v>59</v>
      </c>
      <c r="K9018" s="23" t="s">
        <v>9712</v>
      </c>
      <c r="L9018" s="23" t="s">
        <v>9538</v>
      </c>
      <c r="M9018" s="23">
        <f>YEAR(Tabla2[[#This Row],[Fecha de creación]])</f>
        <v>2022</v>
      </c>
      <c r="N9018" s="23">
        <f>MONTH(Tabla2[[#This Row],[Fecha de creación]])</f>
        <v>6</v>
      </c>
    </row>
    <row r="9019" spans="1:14" x14ac:dyDescent="0.25">
      <c r="A9019" s="26">
        <v>44715.635324074072</v>
      </c>
      <c r="B9019" s="23" t="s">
        <v>100</v>
      </c>
      <c r="C9019" s="23" t="s">
        <v>11604</v>
      </c>
      <c r="D9019" s="23" t="s">
        <v>11605</v>
      </c>
      <c r="E9019" s="23" t="s">
        <v>1</v>
      </c>
      <c r="F9019" s="23" t="s">
        <v>22</v>
      </c>
      <c r="G9019" s="23" t="s">
        <v>975</v>
      </c>
      <c r="H9019" s="2" t="s">
        <v>7743</v>
      </c>
      <c r="I9019" s="23" t="s">
        <v>6004</v>
      </c>
      <c r="J9019" s="23" t="s">
        <v>59</v>
      </c>
      <c r="K9019" s="23" t="s">
        <v>9712</v>
      </c>
      <c r="L9019" s="23" t="s">
        <v>9538</v>
      </c>
      <c r="M9019" s="23">
        <f>YEAR(Tabla2[[#This Row],[Fecha de creación]])</f>
        <v>2022</v>
      </c>
      <c r="N9019" s="23">
        <f>MONTH(Tabla2[[#This Row],[Fecha de creación]])</f>
        <v>6</v>
      </c>
    </row>
    <row r="9020" spans="1:14" x14ac:dyDescent="0.25">
      <c r="A9020" s="26">
        <v>44715.640150462961</v>
      </c>
      <c r="B9020" s="23" t="s">
        <v>0</v>
      </c>
      <c r="C9020" s="23" t="s">
        <v>11606</v>
      </c>
      <c r="D9020" s="23" t="s">
        <v>1837</v>
      </c>
      <c r="E9020" s="23" t="s">
        <v>1</v>
      </c>
      <c r="F9020" s="23" t="s">
        <v>22</v>
      </c>
      <c r="G9020" s="23" t="s">
        <v>975</v>
      </c>
      <c r="H9020" s="2" t="s">
        <v>7734</v>
      </c>
      <c r="I9020" s="23" t="s">
        <v>5999</v>
      </c>
      <c r="J9020" s="23" t="s">
        <v>59</v>
      </c>
      <c r="K9020" s="23" t="s">
        <v>9712</v>
      </c>
      <c r="L9020" s="23" t="s">
        <v>9538</v>
      </c>
      <c r="M9020" s="23">
        <f>YEAR(Tabla2[[#This Row],[Fecha de creación]])</f>
        <v>2022</v>
      </c>
      <c r="N9020" s="23">
        <f>MONTH(Tabla2[[#This Row],[Fecha de creación]])</f>
        <v>6</v>
      </c>
    </row>
    <row r="9021" spans="1:14" x14ac:dyDescent="0.25">
      <c r="A9021" s="26">
        <v>44715.641724537039</v>
      </c>
      <c r="B9021" s="23" t="s">
        <v>189</v>
      </c>
      <c r="C9021" s="23" t="s">
        <v>11607</v>
      </c>
      <c r="D9021" s="23" t="s">
        <v>4281</v>
      </c>
      <c r="E9021" s="23" t="s">
        <v>1</v>
      </c>
      <c r="F9021" s="23" t="s">
        <v>7</v>
      </c>
      <c r="G9021" s="23" t="s">
        <v>975</v>
      </c>
      <c r="H9021" s="2" t="s">
        <v>7722</v>
      </c>
      <c r="I9021" s="23" t="s">
        <v>7338</v>
      </c>
      <c r="J9021" s="23" t="s">
        <v>59</v>
      </c>
      <c r="K9021" s="23" t="s">
        <v>9712</v>
      </c>
      <c r="L9021" s="23" t="s">
        <v>9538</v>
      </c>
      <c r="M9021" s="23">
        <f>YEAR(Tabla2[[#This Row],[Fecha de creación]])</f>
        <v>2022</v>
      </c>
      <c r="N9021" s="23">
        <f>MONTH(Tabla2[[#This Row],[Fecha de creación]])</f>
        <v>6</v>
      </c>
    </row>
    <row r="9022" spans="1:14" x14ac:dyDescent="0.25">
      <c r="A9022" s="26">
        <v>44715.645196759258</v>
      </c>
      <c r="B9022" s="23" t="s">
        <v>189</v>
      </c>
      <c r="C9022" s="23" t="s">
        <v>11608</v>
      </c>
      <c r="D9022" s="23" t="s">
        <v>36</v>
      </c>
      <c r="E9022" s="23" t="s">
        <v>1</v>
      </c>
      <c r="F9022" s="23" t="s">
        <v>7</v>
      </c>
      <c r="G9022" s="23" t="s">
        <v>975</v>
      </c>
      <c r="H9022" s="2" t="s">
        <v>7731</v>
      </c>
      <c r="I9022" s="23" t="s">
        <v>7338</v>
      </c>
      <c r="J9022" s="23" t="s">
        <v>59</v>
      </c>
      <c r="K9022" s="23" t="s">
        <v>9712</v>
      </c>
      <c r="L9022" s="23" t="s">
        <v>9538</v>
      </c>
      <c r="M9022" s="23">
        <f>YEAR(Tabla2[[#This Row],[Fecha de creación]])</f>
        <v>2022</v>
      </c>
      <c r="N9022" s="23">
        <f>MONTH(Tabla2[[#This Row],[Fecha de creación]])</f>
        <v>6</v>
      </c>
    </row>
    <row r="9023" spans="1:14" x14ac:dyDescent="0.25">
      <c r="A9023" s="26">
        <v>44715.659328703703</v>
      </c>
      <c r="B9023" s="23" t="s">
        <v>0</v>
      </c>
      <c r="C9023" s="23" t="s">
        <v>11609</v>
      </c>
      <c r="D9023" s="23" t="s">
        <v>10762</v>
      </c>
      <c r="E9023" s="23" t="s">
        <v>1</v>
      </c>
      <c r="F9023" s="23" t="s">
        <v>7</v>
      </c>
      <c r="G9023" s="23" t="s">
        <v>1551</v>
      </c>
      <c r="H9023" s="2" t="s">
        <v>7737</v>
      </c>
      <c r="I9023" s="23" t="s">
        <v>9226</v>
      </c>
      <c r="J9023" s="23" t="s">
        <v>59</v>
      </c>
      <c r="K9023" s="23" t="s">
        <v>9712</v>
      </c>
      <c r="L9023" s="23" t="s">
        <v>9539</v>
      </c>
      <c r="M9023" s="23">
        <f>YEAR(Tabla2[[#This Row],[Fecha de creación]])</f>
        <v>2022</v>
      </c>
      <c r="N9023" s="23">
        <f>MONTH(Tabla2[[#This Row],[Fecha de creación]])</f>
        <v>6</v>
      </c>
    </row>
    <row r="9024" spans="1:14" x14ac:dyDescent="0.25">
      <c r="A9024" s="26">
        <v>44717.408333333333</v>
      </c>
      <c r="B9024" s="23" t="s">
        <v>0</v>
      </c>
      <c r="C9024" s="23" t="s">
        <v>11610</v>
      </c>
      <c r="D9024" s="23" t="s">
        <v>6</v>
      </c>
      <c r="E9024" s="23" t="s">
        <v>1</v>
      </c>
      <c r="F9024" s="23" t="s">
        <v>7</v>
      </c>
      <c r="G9024" s="23" t="s">
        <v>3</v>
      </c>
      <c r="H9024" s="2" t="s">
        <v>7722</v>
      </c>
      <c r="I9024" s="23" t="s">
        <v>9483</v>
      </c>
      <c r="J9024" s="23" t="s">
        <v>59</v>
      </c>
      <c r="K9024" s="23" t="s">
        <v>9712</v>
      </c>
      <c r="L9024" s="23" t="s">
        <v>9539</v>
      </c>
      <c r="M9024" s="23">
        <f>YEAR(Tabla2[[#This Row],[Fecha de creación]])</f>
        <v>2022</v>
      </c>
      <c r="N9024" s="23">
        <f>MONTH(Tabla2[[#This Row],[Fecha de creación]])</f>
        <v>6</v>
      </c>
    </row>
    <row r="9025" spans="1:14" x14ac:dyDescent="0.25">
      <c r="A9025" s="26">
        <v>44717.410671296297</v>
      </c>
      <c r="B9025" s="23" t="s">
        <v>0</v>
      </c>
      <c r="C9025" s="23" t="s">
        <v>11611</v>
      </c>
      <c r="D9025" s="23" t="s">
        <v>6</v>
      </c>
      <c r="E9025" s="23" t="s">
        <v>1</v>
      </c>
      <c r="F9025" s="23" t="s">
        <v>7</v>
      </c>
      <c r="G9025" s="23" t="s">
        <v>3</v>
      </c>
      <c r="H9025" s="2" t="s">
        <v>7722</v>
      </c>
      <c r="I9025" s="23" t="s">
        <v>9483</v>
      </c>
      <c r="J9025" s="23" t="s">
        <v>59</v>
      </c>
      <c r="K9025" s="23" t="s">
        <v>9712</v>
      </c>
      <c r="L9025" s="23" t="s">
        <v>9539</v>
      </c>
      <c r="M9025" s="23">
        <f>YEAR(Tabla2[[#This Row],[Fecha de creación]])</f>
        <v>2022</v>
      </c>
      <c r="N9025" s="23">
        <f>MONTH(Tabla2[[#This Row],[Fecha de creación]])</f>
        <v>6</v>
      </c>
    </row>
    <row r="9026" spans="1:14" x14ac:dyDescent="0.25">
      <c r="A9026" s="26">
        <v>44717.411793981482</v>
      </c>
      <c r="B9026" s="23" t="s">
        <v>0</v>
      </c>
      <c r="C9026" s="23" t="s">
        <v>11612</v>
      </c>
      <c r="D9026" s="23" t="s">
        <v>982</v>
      </c>
      <c r="E9026" s="23" t="s">
        <v>1</v>
      </c>
      <c r="F9026" s="23" t="s">
        <v>22</v>
      </c>
      <c r="G9026" s="23" t="s">
        <v>3</v>
      </c>
      <c r="H9026" s="2" t="s">
        <v>8893</v>
      </c>
      <c r="I9026" s="23" t="s">
        <v>9483</v>
      </c>
      <c r="J9026" s="23" t="s">
        <v>59</v>
      </c>
      <c r="K9026" s="23" t="s">
        <v>9712</v>
      </c>
      <c r="L9026" s="23" t="s">
        <v>9539</v>
      </c>
      <c r="M9026" s="23">
        <f>YEAR(Tabla2[[#This Row],[Fecha de creación]])</f>
        <v>2022</v>
      </c>
      <c r="N9026" s="23">
        <f>MONTH(Tabla2[[#This Row],[Fecha de creación]])</f>
        <v>6</v>
      </c>
    </row>
    <row r="9027" spans="1:14" x14ac:dyDescent="0.25">
      <c r="A9027" s="26">
        <v>44717.414236111108</v>
      </c>
      <c r="B9027" s="23" t="s">
        <v>0</v>
      </c>
      <c r="C9027" s="23" t="s">
        <v>11613</v>
      </c>
      <c r="D9027" s="23" t="s">
        <v>9184</v>
      </c>
      <c r="E9027" s="23" t="s">
        <v>1</v>
      </c>
      <c r="F9027" s="23" t="s">
        <v>7</v>
      </c>
      <c r="G9027" s="23" t="s">
        <v>3</v>
      </c>
      <c r="H9027" s="2" t="s">
        <v>7726</v>
      </c>
      <c r="I9027" s="23" t="s">
        <v>9483</v>
      </c>
      <c r="J9027" s="23" t="s">
        <v>59</v>
      </c>
      <c r="K9027" s="23" t="s">
        <v>9712</v>
      </c>
      <c r="L9027" s="23" t="s">
        <v>9539</v>
      </c>
      <c r="M9027" s="23">
        <f>YEAR(Tabla2[[#This Row],[Fecha de creación]])</f>
        <v>2022</v>
      </c>
      <c r="N9027" s="23">
        <f>MONTH(Tabla2[[#This Row],[Fecha de creación]])</f>
        <v>6</v>
      </c>
    </row>
    <row r="9028" spans="1:14" x14ac:dyDescent="0.25">
      <c r="A9028" s="26">
        <v>44717.449733796297</v>
      </c>
      <c r="B9028" s="23" t="s">
        <v>100</v>
      </c>
      <c r="C9028" s="23" t="s">
        <v>11614</v>
      </c>
      <c r="D9028" s="23" t="s">
        <v>1674</v>
      </c>
      <c r="E9028" s="23" t="s">
        <v>1</v>
      </c>
      <c r="F9028" s="23" t="s">
        <v>2</v>
      </c>
      <c r="G9028" s="23" t="s">
        <v>3</v>
      </c>
      <c r="H9028" s="2" t="s">
        <v>7737</v>
      </c>
      <c r="I9028" s="23" t="s">
        <v>7575</v>
      </c>
      <c r="J9028" s="23" t="s">
        <v>59</v>
      </c>
      <c r="K9028" s="23" t="s">
        <v>9536</v>
      </c>
      <c r="L9028" s="23" t="s">
        <v>9539</v>
      </c>
      <c r="M9028" s="23">
        <f>YEAR(Tabla2[[#This Row],[Fecha de creación]])</f>
        <v>2022</v>
      </c>
      <c r="N9028" s="23">
        <f>MONTH(Tabla2[[#This Row],[Fecha de creación]])</f>
        <v>6</v>
      </c>
    </row>
    <row r="9029" spans="1:14" x14ac:dyDescent="0.25">
      <c r="A9029" s="26">
        <v>44717.47142361111</v>
      </c>
      <c r="B9029" s="23" t="s">
        <v>100</v>
      </c>
      <c r="C9029" s="23" t="s">
        <v>11615</v>
      </c>
      <c r="D9029" s="23" t="s">
        <v>11616</v>
      </c>
      <c r="E9029" s="23" t="s">
        <v>1</v>
      </c>
      <c r="F9029" s="23" t="s">
        <v>7</v>
      </c>
      <c r="G9029" s="23" t="s">
        <v>3</v>
      </c>
      <c r="H9029" s="2" t="s">
        <v>7721</v>
      </c>
      <c r="I9029" s="23" t="s">
        <v>7575</v>
      </c>
      <c r="J9029" s="23"/>
      <c r="K9029" s="23" t="s">
        <v>9712</v>
      </c>
      <c r="L9029" s="23" t="s">
        <v>9539</v>
      </c>
      <c r="M9029" s="23">
        <f>YEAR(Tabla2[[#This Row],[Fecha de creación]])</f>
        <v>2022</v>
      </c>
      <c r="N9029" s="23">
        <f>MONTH(Tabla2[[#This Row],[Fecha de creación]])</f>
        <v>6</v>
      </c>
    </row>
    <row r="9030" spans="1:14" x14ac:dyDescent="0.25">
      <c r="A9030" s="26">
        <v>44717.619074074071</v>
      </c>
      <c r="B9030" s="23" t="s">
        <v>0</v>
      </c>
      <c r="C9030" s="23" t="s">
        <v>11617</v>
      </c>
      <c r="D9030" s="23" t="s">
        <v>982</v>
      </c>
      <c r="E9030" s="23" t="s">
        <v>1</v>
      </c>
      <c r="F9030" s="23" t="s">
        <v>22</v>
      </c>
      <c r="G9030" s="23" t="s">
        <v>3</v>
      </c>
      <c r="H9030" s="2" t="s">
        <v>8893</v>
      </c>
      <c r="I9030" s="23" t="s">
        <v>9483</v>
      </c>
      <c r="J9030" s="23" t="s">
        <v>59</v>
      </c>
      <c r="K9030" s="23" t="s">
        <v>9712</v>
      </c>
      <c r="L9030" s="23" t="s">
        <v>9539</v>
      </c>
      <c r="M9030" s="23">
        <f>YEAR(Tabla2[[#This Row],[Fecha de creación]])</f>
        <v>2022</v>
      </c>
      <c r="N9030" s="23">
        <f>MONTH(Tabla2[[#This Row],[Fecha de creación]])</f>
        <v>6</v>
      </c>
    </row>
    <row r="9031" spans="1:14" x14ac:dyDescent="0.25">
      <c r="A9031" s="26">
        <v>44717.677187499998</v>
      </c>
      <c r="B9031" s="23" t="s">
        <v>0</v>
      </c>
      <c r="C9031" s="23" t="s">
        <v>11618</v>
      </c>
      <c r="D9031" s="23" t="s">
        <v>8176</v>
      </c>
      <c r="E9031" s="23" t="s">
        <v>1</v>
      </c>
      <c r="F9031" s="23" t="s">
        <v>7</v>
      </c>
      <c r="G9031" s="23" t="s">
        <v>3</v>
      </c>
      <c r="H9031" s="2" t="s">
        <v>8559</v>
      </c>
      <c r="I9031" s="23" t="s">
        <v>9483</v>
      </c>
      <c r="J9031" s="23" t="s">
        <v>59</v>
      </c>
      <c r="K9031" s="23" t="s">
        <v>9712</v>
      </c>
      <c r="L9031" s="23" t="s">
        <v>9539</v>
      </c>
      <c r="M9031" s="23">
        <f>YEAR(Tabla2[[#This Row],[Fecha de creación]])</f>
        <v>2022</v>
      </c>
      <c r="N9031" s="23">
        <f>MONTH(Tabla2[[#This Row],[Fecha de creación]])</f>
        <v>6</v>
      </c>
    </row>
    <row r="9032" spans="1:14" x14ac:dyDescent="0.25">
      <c r="A9032" s="26">
        <v>44717.687511574077</v>
      </c>
      <c r="B9032" s="23" t="s">
        <v>0</v>
      </c>
      <c r="C9032" s="23" t="s">
        <v>11619</v>
      </c>
      <c r="D9032" s="23" t="s">
        <v>982</v>
      </c>
      <c r="E9032" s="23" t="s">
        <v>1</v>
      </c>
      <c r="F9032" s="23" t="s">
        <v>22</v>
      </c>
      <c r="G9032" s="23" t="s">
        <v>3</v>
      </c>
      <c r="H9032" s="2" t="s">
        <v>8893</v>
      </c>
      <c r="I9032" s="23" t="s">
        <v>9483</v>
      </c>
      <c r="J9032" s="23" t="s">
        <v>59</v>
      </c>
      <c r="K9032" s="23" t="s">
        <v>9712</v>
      </c>
      <c r="L9032" s="23" t="s">
        <v>9539</v>
      </c>
      <c r="M9032" s="23">
        <f>YEAR(Tabla2[[#This Row],[Fecha de creación]])</f>
        <v>2022</v>
      </c>
      <c r="N9032" s="23">
        <f>MONTH(Tabla2[[#This Row],[Fecha de creación]])</f>
        <v>6</v>
      </c>
    </row>
    <row r="9033" spans="1:14" x14ac:dyDescent="0.25">
      <c r="A9033" s="26">
        <v>44717.69902777778</v>
      </c>
      <c r="B9033" s="23" t="s">
        <v>0</v>
      </c>
      <c r="C9033" s="23" t="s">
        <v>11620</v>
      </c>
      <c r="D9033" s="23" t="s">
        <v>10281</v>
      </c>
      <c r="E9033" s="23" t="s">
        <v>1</v>
      </c>
      <c r="F9033" s="23" t="s">
        <v>7</v>
      </c>
      <c r="G9033" s="23" t="s">
        <v>3</v>
      </c>
      <c r="H9033" s="2" t="s">
        <v>7726</v>
      </c>
      <c r="I9033" s="23" t="s">
        <v>7680</v>
      </c>
      <c r="J9033" s="23" t="s">
        <v>59</v>
      </c>
      <c r="K9033" s="23" t="s">
        <v>9712</v>
      </c>
      <c r="L9033" s="23" t="s">
        <v>9539</v>
      </c>
      <c r="M9033" s="23">
        <f>YEAR(Tabla2[[#This Row],[Fecha de creación]])</f>
        <v>2022</v>
      </c>
      <c r="N9033" s="23">
        <f>MONTH(Tabla2[[#This Row],[Fecha de creación]])</f>
        <v>6</v>
      </c>
    </row>
    <row r="9034" spans="1:14" x14ac:dyDescent="0.25">
      <c r="A9034" s="26">
        <v>44718.422384259262</v>
      </c>
      <c r="B9034" s="23" t="s">
        <v>0</v>
      </c>
      <c r="C9034" s="23" t="s">
        <v>11621</v>
      </c>
      <c r="D9034" s="23" t="s">
        <v>6</v>
      </c>
      <c r="E9034" s="23" t="s">
        <v>1</v>
      </c>
      <c r="F9034" s="23" t="s">
        <v>7</v>
      </c>
      <c r="G9034" s="23" t="s">
        <v>3</v>
      </c>
      <c r="H9034" s="2" t="s">
        <v>7722</v>
      </c>
      <c r="I9034" s="23" t="s">
        <v>9483</v>
      </c>
      <c r="J9034" s="23" t="s">
        <v>59</v>
      </c>
      <c r="K9034" s="23" t="s">
        <v>9712</v>
      </c>
      <c r="L9034" s="23" t="s">
        <v>9539</v>
      </c>
      <c r="M9034" s="23">
        <f>YEAR(Tabla2[[#This Row],[Fecha de creación]])</f>
        <v>2022</v>
      </c>
      <c r="N9034" s="23">
        <f>MONTH(Tabla2[[#This Row],[Fecha de creación]])</f>
        <v>6</v>
      </c>
    </row>
    <row r="9035" spans="1:14" x14ac:dyDescent="0.25">
      <c r="A9035" s="26">
        <v>44718.640532407408</v>
      </c>
      <c r="B9035" s="23" t="s">
        <v>0</v>
      </c>
      <c r="C9035" s="23" t="s">
        <v>11622</v>
      </c>
      <c r="D9035" s="23" t="s">
        <v>551</v>
      </c>
      <c r="E9035" s="23" t="s">
        <v>1</v>
      </c>
      <c r="F9035" s="23" t="s">
        <v>7</v>
      </c>
      <c r="G9035" s="23" t="s">
        <v>3</v>
      </c>
      <c r="H9035" s="2" t="s">
        <v>7980</v>
      </c>
      <c r="I9035" s="23" t="s">
        <v>5999</v>
      </c>
      <c r="J9035" s="23" t="s">
        <v>59</v>
      </c>
      <c r="K9035" s="23" t="s">
        <v>9712</v>
      </c>
      <c r="L9035" s="23" t="s">
        <v>9539</v>
      </c>
      <c r="M9035" s="23">
        <f>YEAR(Tabla2[[#This Row],[Fecha de creación]])</f>
        <v>2022</v>
      </c>
      <c r="N9035" s="23">
        <f>MONTH(Tabla2[[#This Row],[Fecha de creación]])</f>
        <v>6</v>
      </c>
    </row>
    <row r="9036" spans="1:14" x14ac:dyDescent="0.25">
      <c r="A9036" s="26">
        <v>44718.64571759259</v>
      </c>
      <c r="B9036" s="23" t="s">
        <v>0</v>
      </c>
      <c r="C9036" s="23" t="s">
        <v>11623</v>
      </c>
      <c r="D9036" s="23" t="s">
        <v>967</v>
      </c>
      <c r="E9036" s="23" t="s">
        <v>1</v>
      </c>
      <c r="F9036" s="23" t="s">
        <v>7</v>
      </c>
      <c r="G9036" s="23" t="s">
        <v>975</v>
      </c>
      <c r="H9036" s="2" t="s">
        <v>7733</v>
      </c>
      <c r="I9036" s="23" t="s">
        <v>5999</v>
      </c>
      <c r="J9036" s="23" t="s">
        <v>59</v>
      </c>
      <c r="K9036" s="23" t="s">
        <v>9712</v>
      </c>
      <c r="L9036" s="23" t="s">
        <v>9538</v>
      </c>
      <c r="M9036" s="23">
        <f>YEAR(Tabla2[[#This Row],[Fecha de creación]])</f>
        <v>2022</v>
      </c>
      <c r="N9036" s="23">
        <f>MONTH(Tabla2[[#This Row],[Fecha de creación]])</f>
        <v>6</v>
      </c>
    </row>
    <row r="9037" spans="1:14" x14ac:dyDescent="0.25">
      <c r="A9037" s="26">
        <v>44718.648032407407</v>
      </c>
      <c r="B9037" s="23" t="s">
        <v>0</v>
      </c>
      <c r="C9037" s="23" t="s">
        <v>11624</v>
      </c>
      <c r="D9037" s="23" t="s">
        <v>21</v>
      </c>
      <c r="E9037" s="23" t="s">
        <v>1</v>
      </c>
      <c r="F9037" s="23" t="s">
        <v>7</v>
      </c>
      <c r="G9037" s="23" t="s">
        <v>3</v>
      </c>
      <c r="H9037" s="2" t="s">
        <v>7744</v>
      </c>
      <c r="I9037" s="23" t="s">
        <v>5999</v>
      </c>
      <c r="J9037" s="23" t="s">
        <v>59</v>
      </c>
      <c r="K9037" s="23" t="s">
        <v>9712</v>
      </c>
      <c r="L9037" s="23" t="s">
        <v>9539</v>
      </c>
      <c r="M9037" s="23">
        <f>YEAR(Tabla2[[#This Row],[Fecha de creación]])</f>
        <v>2022</v>
      </c>
      <c r="N9037" s="23">
        <f>MONTH(Tabla2[[#This Row],[Fecha de creación]])</f>
        <v>6</v>
      </c>
    </row>
    <row r="9038" spans="1:14" x14ac:dyDescent="0.25">
      <c r="A9038" s="26">
        <v>44718.662361111114</v>
      </c>
      <c r="B9038" s="23" t="s">
        <v>0</v>
      </c>
      <c r="C9038" s="23" t="s">
        <v>11625</v>
      </c>
      <c r="D9038" s="23" t="s">
        <v>5176</v>
      </c>
      <c r="E9038" s="23" t="s">
        <v>1</v>
      </c>
      <c r="F9038" s="23" t="s">
        <v>2</v>
      </c>
      <c r="G9038" s="23" t="s">
        <v>1551</v>
      </c>
      <c r="H9038" s="2" t="s">
        <v>7721</v>
      </c>
      <c r="I9038" s="23" t="s">
        <v>5999</v>
      </c>
      <c r="J9038" s="23" t="s">
        <v>59</v>
      </c>
      <c r="K9038" s="23" t="s">
        <v>9712</v>
      </c>
      <c r="L9038" s="23" t="s">
        <v>9539</v>
      </c>
      <c r="M9038" s="23">
        <f>YEAR(Tabla2[[#This Row],[Fecha de creación]])</f>
        <v>2022</v>
      </c>
      <c r="N9038" s="23">
        <f>MONTH(Tabla2[[#This Row],[Fecha de creación]])</f>
        <v>6</v>
      </c>
    </row>
    <row r="9039" spans="1:14" x14ac:dyDescent="0.25">
      <c r="A9039" s="26">
        <v>44718.66847222222</v>
      </c>
      <c r="B9039" s="23" t="s">
        <v>0</v>
      </c>
      <c r="C9039" s="23" t="s">
        <v>11626</v>
      </c>
      <c r="D9039" s="23" t="s">
        <v>10312</v>
      </c>
      <c r="E9039" s="23" t="s">
        <v>1</v>
      </c>
      <c r="F9039" s="23" t="s">
        <v>7</v>
      </c>
      <c r="G9039" s="23" t="s">
        <v>3</v>
      </c>
      <c r="H9039" s="2" t="s">
        <v>7730</v>
      </c>
      <c r="I9039" s="23" t="s">
        <v>7680</v>
      </c>
      <c r="J9039" s="23" t="s">
        <v>958</v>
      </c>
      <c r="K9039" s="23" t="s">
        <v>9712</v>
      </c>
      <c r="L9039" s="23" t="s">
        <v>9539</v>
      </c>
      <c r="M9039" s="23">
        <f>YEAR(Tabla2[[#This Row],[Fecha de creación]])</f>
        <v>2022</v>
      </c>
      <c r="N9039" s="23">
        <f>MONTH(Tabla2[[#This Row],[Fecha de creación]])</f>
        <v>6</v>
      </c>
    </row>
    <row r="9040" spans="1:14" x14ac:dyDescent="0.25">
      <c r="A9040" s="26">
        <v>44718.677337962959</v>
      </c>
      <c r="B9040" s="23" t="s">
        <v>0</v>
      </c>
      <c r="C9040" s="23" t="s">
        <v>11627</v>
      </c>
      <c r="D9040" s="23" t="s">
        <v>49</v>
      </c>
      <c r="E9040" s="23" t="s">
        <v>1</v>
      </c>
      <c r="F9040" s="23" t="s">
        <v>7</v>
      </c>
      <c r="G9040" s="23" t="s">
        <v>3</v>
      </c>
      <c r="H9040" s="2" t="s">
        <v>7745</v>
      </c>
      <c r="I9040" s="23" t="s">
        <v>5999</v>
      </c>
      <c r="J9040" s="23"/>
      <c r="K9040" s="23" t="s">
        <v>9712</v>
      </c>
      <c r="L9040" s="23" t="s">
        <v>9539</v>
      </c>
      <c r="M9040" s="23">
        <f>YEAR(Tabla2[[#This Row],[Fecha de creación]])</f>
        <v>2022</v>
      </c>
      <c r="N9040" s="23">
        <f>MONTH(Tabla2[[#This Row],[Fecha de creación]])</f>
        <v>6</v>
      </c>
    </row>
    <row r="9041" spans="1:14" x14ac:dyDescent="0.25">
      <c r="A9041" s="26">
        <v>44718.678344907406</v>
      </c>
      <c r="B9041" s="23" t="s">
        <v>0</v>
      </c>
      <c r="C9041" s="23" t="s">
        <v>11628</v>
      </c>
      <c r="D9041" s="23" t="s">
        <v>382</v>
      </c>
      <c r="E9041" s="23" t="s">
        <v>1</v>
      </c>
      <c r="F9041" s="23" t="s">
        <v>7</v>
      </c>
      <c r="G9041" s="23" t="s">
        <v>3</v>
      </c>
      <c r="H9041" s="2" t="s">
        <v>7723</v>
      </c>
      <c r="I9041" s="23" t="s">
        <v>5999</v>
      </c>
      <c r="J9041" s="23" t="s">
        <v>59</v>
      </c>
      <c r="K9041" s="23" t="s">
        <v>9712</v>
      </c>
      <c r="L9041" s="23" t="s">
        <v>9539</v>
      </c>
      <c r="M9041" s="23">
        <f>YEAR(Tabla2[[#This Row],[Fecha de creación]])</f>
        <v>2022</v>
      </c>
      <c r="N9041" s="23">
        <f>MONTH(Tabla2[[#This Row],[Fecha de creación]])</f>
        <v>6</v>
      </c>
    </row>
    <row r="9042" spans="1:14" x14ac:dyDescent="0.25">
      <c r="A9042" s="26">
        <v>44718.686944444446</v>
      </c>
      <c r="B9042" s="23" t="s">
        <v>0</v>
      </c>
      <c r="C9042" s="23" t="s">
        <v>11629</v>
      </c>
      <c r="D9042" s="23" t="s">
        <v>11185</v>
      </c>
      <c r="E9042" s="23" t="s">
        <v>1</v>
      </c>
      <c r="F9042" s="23" t="s">
        <v>7</v>
      </c>
      <c r="G9042" s="23" t="s">
        <v>3</v>
      </c>
      <c r="H9042" s="2" t="s">
        <v>7725</v>
      </c>
      <c r="I9042" s="23" t="s">
        <v>5999</v>
      </c>
      <c r="J9042" s="23"/>
      <c r="K9042" s="23" t="s">
        <v>9712</v>
      </c>
      <c r="L9042" s="23" t="s">
        <v>9539</v>
      </c>
      <c r="M9042" s="23">
        <f>YEAR(Tabla2[[#This Row],[Fecha de creación]])</f>
        <v>2022</v>
      </c>
      <c r="N9042" s="23">
        <f>MONTH(Tabla2[[#This Row],[Fecha de creación]])</f>
        <v>6</v>
      </c>
    </row>
    <row r="9043" spans="1:14" x14ac:dyDescent="0.25">
      <c r="A9043" s="26">
        <v>44718.718472222223</v>
      </c>
      <c r="B9043" s="23" t="s">
        <v>0</v>
      </c>
      <c r="C9043" s="23" t="s">
        <v>11630</v>
      </c>
      <c r="D9043" s="23" t="s">
        <v>1016</v>
      </c>
      <c r="E9043" s="23" t="s">
        <v>1</v>
      </c>
      <c r="F9043" s="23" t="s">
        <v>7</v>
      </c>
      <c r="G9043" s="23" t="s">
        <v>3</v>
      </c>
      <c r="H9043" s="2" t="s">
        <v>7731</v>
      </c>
      <c r="I9043" s="23" t="s">
        <v>9483</v>
      </c>
      <c r="J9043" s="23" t="s">
        <v>59</v>
      </c>
      <c r="K9043" s="23" t="s">
        <v>9712</v>
      </c>
      <c r="L9043" s="23" t="s">
        <v>9539</v>
      </c>
      <c r="M9043" s="23">
        <f>YEAR(Tabla2[[#This Row],[Fecha de creación]])</f>
        <v>2022</v>
      </c>
      <c r="N9043" s="23">
        <f>MONTH(Tabla2[[#This Row],[Fecha de creación]])</f>
        <v>6</v>
      </c>
    </row>
    <row r="9044" spans="1:14" x14ac:dyDescent="0.25">
      <c r="A9044" s="26">
        <v>44718.719687500001</v>
      </c>
      <c r="B9044" s="23" t="s">
        <v>100</v>
      </c>
      <c r="C9044" s="23" t="s">
        <v>11631</v>
      </c>
      <c r="D9044" s="23" t="s">
        <v>10417</v>
      </c>
      <c r="E9044" s="23" t="s">
        <v>1</v>
      </c>
      <c r="F9044" s="23" t="s">
        <v>7</v>
      </c>
      <c r="G9044" s="23" t="s">
        <v>3</v>
      </c>
      <c r="H9044" s="2" t="s">
        <v>7731</v>
      </c>
      <c r="I9044" s="23" t="s">
        <v>9485</v>
      </c>
      <c r="J9044" s="23" t="s">
        <v>59</v>
      </c>
      <c r="K9044" s="23" t="s">
        <v>9712</v>
      </c>
      <c r="L9044" s="23" t="s">
        <v>9539</v>
      </c>
      <c r="M9044" s="23">
        <f>YEAR(Tabla2[[#This Row],[Fecha de creación]])</f>
        <v>2022</v>
      </c>
      <c r="N9044" s="23">
        <f>MONTH(Tabla2[[#This Row],[Fecha de creación]])</f>
        <v>6</v>
      </c>
    </row>
    <row r="9045" spans="1:14" x14ac:dyDescent="0.25">
      <c r="A9045" s="26">
        <v>44718.722233796296</v>
      </c>
      <c r="B9045" s="23" t="s">
        <v>0</v>
      </c>
      <c r="C9045" s="23" t="s">
        <v>11632</v>
      </c>
      <c r="D9045" s="23" t="s">
        <v>982</v>
      </c>
      <c r="E9045" s="23" t="s">
        <v>1</v>
      </c>
      <c r="F9045" s="23" t="s">
        <v>22</v>
      </c>
      <c r="G9045" s="23" t="s">
        <v>3</v>
      </c>
      <c r="H9045" s="2" t="s">
        <v>8893</v>
      </c>
      <c r="I9045" s="23" t="s">
        <v>9483</v>
      </c>
      <c r="J9045" s="23" t="s">
        <v>59</v>
      </c>
      <c r="K9045" s="23" t="s">
        <v>9712</v>
      </c>
      <c r="L9045" s="23" t="s">
        <v>9539</v>
      </c>
      <c r="M9045" s="23">
        <f>YEAR(Tabla2[[#This Row],[Fecha de creación]])</f>
        <v>2022</v>
      </c>
      <c r="N9045" s="23">
        <f>MONTH(Tabla2[[#This Row],[Fecha de creación]])</f>
        <v>6</v>
      </c>
    </row>
    <row r="9046" spans="1:14" x14ac:dyDescent="0.25">
      <c r="A9046" s="26">
        <v>44718.722824074073</v>
      </c>
      <c r="B9046" s="23" t="s">
        <v>100</v>
      </c>
      <c r="C9046" s="23" t="s">
        <v>11633</v>
      </c>
      <c r="D9046" s="23" t="s">
        <v>982</v>
      </c>
      <c r="E9046" s="23" t="s">
        <v>1</v>
      </c>
      <c r="F9046" s="23" t="s">
        <v>22</v>
      </c>
      <c r="G9046" s="23" t="s">
        <v>3</v>
      </c>
      <c r="H9046" s="2" t="s">
        <v>8893</v>
      </c>
      <c r="I9046" s="23" t="s">
        <v>9485</v>
      </c>
      <c r="J9046" s="23" t="s">
        <v>59</v>
      </c>
      <c r="K9046" s="23" t="s">
        <v>9712</v>
      </c>
      <c r="L9046" s="23" t="s">
        <v>9539</v>
      </c>
      <c r="M9046" s="23">
        <f>YEAR(Tabla2[[#This Row],[Fecha de creación]])</f>
        <v>2022</v>
      </c>
      <c r="N9046" s="23">
        <f>MONTH(Tabla2[[#This Row],[Fecha de creación]])</f>
        <v>6</v>
      </c>
    </row>
    <row r="9047" spans="1:14" x14ac:dyDescent="0.25">
      <c r="A9047" s="26">
        <v>44719.430648148147</v>
      </c>
      <c r="B9047" s="23" t="s">
        <v>0</v>
      </c>
      <c r="C9047" s="23" t="s">
        <v>11634</v>
      </c>
      <c r="D9047" s="23" t="s">
        <v>982</v>
      </c>
      <c r="E9047" s="23" t="s">
        <v>1</v>
      </c>
      <c r="F9047" s="23" t="s">
        <v>22</v>
      </c>
      <c r="G9047" s="23" t="s">
        <v>3</v>
      </c>
      <c r="H9047" s="2" t="s">
        <v>8893</v>
      </c>
      <c r="I9047" s="23" t="s">
        <v>9483</v>
      </c>
      <c r="J9047" s="23" t="s">
        <v>59</v>
      </c>
      <c r="K9047" s="23" t="s">
        <v>9712</v>
      </c>
      <c r="L9047" s="23" t="s">
        <v>9539</v>
      </c>
      <c r="M9047" s="23">
        <f>YEAR(Tabla2[[#This Row],[Fecha de creación]])</f>
        <v>2022</v>
      </c>
      <c r="N9047" s="23">
        <f>MONTH(Tabla2[[#This Row],[Fecha de creación]])</f>
        <v>6</v>
      </c>
    </row>
    <row r="9048" spans="1:14" x14ac:dyDescent="0.25">
      <c r="A9048" s="26">
        <v>44719.435416666667</v>
      </c>
      <c r="B9048" s="23" t="s">
        <v>100</v>
      </c>
      <c r="C9048" s="23" t="s">
        <v>11635</v>
      </c>
      <c r="D9048" s="23" t="s">
        <v>8664</v>
      </c>
      <c r="E9048" s="23" t="s">
        <v>1</v>
      </c>
      <c r="F9048" s="23" t="s">
        <v>22</v>
      </c>
      <c r="G9048" s="23" t="s">
        <v>975</v>
      </c>
      <c r="H9048" s="2" t="s">
        <v>8893</v>
      </c>
      <c r="I9048" s="23" t="s">
        <v>7575</v>
      </c>
      <c r="J9048" s="23"/>
      <c r="K9048" s="23" t="s">
        <v>9712</v>
      </c>
      <c r="L9048" s="23" t="s">
        <v>9538</v>
      </c>
      <c r="M9048" s="23">
        <f>YEAR(Tabla2[[#This Row],[Fecha de creación]])</f>
        <v>2022</v>
      </c>
      <c r="N9048" s="23">
        <f>MONTH(Tabla2[[#This Row],[Fecha de creación]])</f>
        <v>6</v>
      </c>
    </row>
    <row r="9049" spans="1:14" x14ac:dyDescent="0.25">
      <c r="A9049" s="26">
        <v>44719.444386574076</v>
      </c>
      <c r="B9049" s="23" t="s">
        <v>100</v>
      </c>
      <c r="C9049" s="23" t="s">
        <v>11636</v>
      </c>
      <c r="D9049" s="23" t="s">
        <v>1837</v>
      </c>
      <c r="E9049" s="23" t="s">
        <v>1</v>
      </c>
      <c r="F9049" s="23" t="s">
        <v>22</v>
      </c>
      <c r="G9049" s="23" t="s">
        <v>975</v>
      </c>
      <c r="H9049" s="2" t="s">
        <v>7734</v>
      </c>
      <c r="I9049" s="23" t="s">
        <v>6004</v>
      </c>
      <c r="J9049" s="23" t="s">
        <v>59</v>
      </c>
      <c r="K9049" s="23" t="s">
        <v>9712</v>
      </c>
      <c r="L9049" s="23" t="s">
        <v>9538</v>
      </c>
      <c r="M9049" s="23">
        <f>YEAR(Tabla2[[#This Row],[Fecha de creación]])</f>
        <v>2022</v>
      </c>
      <c r="N9049" s="23">
        <f>MONTH(Tabla2[[#This Row],[Fecha de creación]])</f>
        <v>6</v>
      </c>
    </row>
    <row r="9050" spans="1:14" x14ac:dyDescent="0.25">
      <c r="A9050" s="26">
        <v>44719.616053240738</v>
      </c>
      <c r="B9050" s="23" t="s">
        <v>56</v>
      </c>
      <c r="C9050" s="23" t="s">
        <v>11637</v>
      </c>
      <c r="D9050" s="23" t="s">
        <v>4002</v>
      </c>
      <c r="E9050" s="23" t="s">
        <v>1</v>
      </c>
      <c r="F9050" s="23" t="s">
        <v>2</v>
      </c>
      <c r="G9050" s="23" t="s">
        <v>3</v>
      </c>
      <c r="H9050" s="2" t="s">
        <v>7737</v>
      </c>
      <c r="I9050" s="23" t="s">
        <v>7342</v>
      </c>
      <c r="J9050" s="23" t="s">
        <v>59</v>
      </c>
      <c r="K9050" s="23" t="s">
        <v>9712</v>
      </c>
      <c r="L9050" s="23" t="s">
        <v>9539</v>
      </c>
      <c r="M9050" s="23">
        <f>YEAR(Tabla2[[#This Row],[Fecha de creación]])</f>
        <v>2022</v>
      </c>
      <c r="N9050" s="23">
        <f>MONTH(Tabla2[[#This Row],[Fecha de creación]])</f>
        <v>6</v>
      </c>
    </row>
    <row r="9051" spans="1:14" x14ac:dyDescent="0.25">
      <c r="A9051" s="26">
        <v>44719.631840277776</v>
      </c>
      <c r="B9051" s="23" t="s">
        <v>0</v>
      </c>
      <c r="C9051" s="23" t="s">
        <v>11638</v>
      </c>
      <c r="D9051" s="23" t="s">
        <v>982</v>
      </c>
      <c r="E9051" s="23" t="s">
        <v>1</v>
      </c>
      <c r="F9051" s="23" t="s">
        <v>22</v>
      </c>
      <c r="G9051" s="23" t="s">
        <v>3</v>
      </c>
      <c r="H9051" s="2" t="s">
        <v>8893</v>
      </c>
      <c r="I9051" s="23" t="s">
        <v>5999</v>
      </c>
      <c r="J9051" s="23" t="s">
        <v>59</v>
      </c>
      <c r="K9051" s="23" t="s">
        <v>9712</v>
      </c>
      <c r="L9051" s="23" t="s">
        <v>9539</v>
      </c>
      <c r="M9051" s="23">
        <f>YEAR(Tabla2[[#This Row],[Fecha de creación]])</f>
        <v>2022</v>
      </c>
      <c r="N9051" s="23">
        <f>MONTH(Tabla2[[#This Row],[Fecha de creación]])</f>
        <v>6</v>
      </c>
    </row>
    <row r="9052" spans="1:14" x14ac:dyDescent="0.25">
      <c r="A9052" s="26">
        <v>44719.639328703706</v>
      </c>
      <c r="B9052" s="23" t="s">
        <v>189</v>
      </c>
      <c r="C9052" s="23" t="s">
        <v>11639</v>
      </c>
      <c r="D9052" s="23" t="s">
        <v>4281</v>
      </c>
      <c r="E9052" s="23" t="s">
        <v>1</v>
      </c>
      <c r="F9052" s="23" t="s">
        <v>7</v>
      </c>
      <c r="G9052" s="23" t="s">
        <v>3</v>
      </c>
      <c r="H9052" s="2" t="s">
        <v>7722</v>
      </c>
      <c r="I9052" s="23" t="s">
        <v>7338</v>
      </c>
      <c r="J9052" s="23" t="s">
        <v>59</v>
      </c>
      <c r="K9052" s="23" t="s">
        <v>9712</v>
      </c>
      <c r="L9052" s="23" t="s">
        <v>9539</v>
      </c>
      <c r="M9052" s="23">
        <f>YEAR(Tabla2[[#This Row],[Fecha de creación]])</f>
        <v>2022</v>
      </c>
      <c r="N9052" s="23">
        <f>MONTH(Tabla2[[#This Row],[Fecha de creación]])</f>
        <v>6</v>
      </c>
    </row>
    <row r="9053" spans="1:14" x14ac:dyDescent="0.25">
      <c r="A9053" s="26">
        <v>44719.641979166663</v>
      </c>
      <c r="B9053" s="23" t="s">
        <v>189</v>
      </c>
      <c r="C9053" s="23" t="s">
        <v>11640</v>
      </c>
      <c r="D9053" s="23" t="s">
        <v>4281</v>
      </c>
      <c r="E9053" s="23" t="s">
        <v>1</v>
      </c>
      <c r="F9053" s="23" t="s">
        <v>7</v>
      </c>
      <c r="G9053" s="23" t="s">
        <v>3</v>
      </c>
      <c r="H9053" s="2" t="s">
        <v>7722</v>
      </c>
      <c r="I9053" s="23" t="s">
        <v>7338</v>
      </c>
      <c r="J9053" s="23" t="s">
        <v>59</v>
      </c>
      <c r="K9053" s="23" t="s">
        <v>9712</v>
      </c>
      <c r="L9053" s="23" t="s">
        <v>9539</v>
      </c>
      <c r="M9053" s="23">
        <f>YEAR(Tabla2[[#This Row],[Fecha de creación]])</f>
        <v>2022</v>
      </c>
      <c r="N9053" s="23">
        <f>MONTH(Tabla2[[#This Row],[Fecha de creación]])</f>
        <v>6</v>
      </c>
    </row>
    <row r="9054" spans="1:14" x14ac:dyDescent="0.25">
      <c r="A9054" s="26">
        <v>44719.676689814813</v>
      </c>
      <c r="B9054" s="23" t="s">
        <v>0</v>
      </c>
      <c r="C9054" s="23" t="s">
        <v>11641</v>
      </c>
      <c r="D9054" s="23" t="s">
        <v>982</v>
      </c>
      <c r="E9054" s="23" t="s">
        <v>1</v>
      </c>
      <c r="F9054" s="23" t="s">
        <v>22</v>
      </c>
      <c r="G9054" s="23" t="s">
        <v>3</v>
      </c>
      <c r="H9054" s="2" t="s">
        <v>8893</v>
      </c>
      <c r="I9054" s="23" t="s">
        <v>9483</v>
      </c>
      <c r="J9054" s="23" t="s">
        <v>59</v>
      </c>
      <c r="K9054" s="23" t="s">
        <v>9712</v>
      </c>
      <c r="L9054" s="23" t="s">
        <v>9539</v>
      </c>
      <c r="M9054" s="23">
        <f>YEAR(Tabla2[[#This Row],[Fecha de creación]])</f>
        <v>2022</v>
      </c>
      <c r="N9054" s="23">
        <f>MONTH(Tabla2[[#This Row],[Fecha de creación]])</f>
        <v>6</v>
      </c>
    </row>
    <row r="9055" spans="1:14" x14ac:dyDescent="0.25">
      <c r="A9055" s="26">
        <v>44719.677662037036</v>
      </c>
      <c r="B9055" s="23" t="s">
        <v>0</v>
      </c>
      <c r="C9055" s="23" t="s">
        <v>11642</v>
      </c>
      <c r="D9055" s="23" t="s">
        <v>982</v>
      </c>
      <c r="E9055" s="23" t="s">
        <v>1</v>
      </c>
      <c r="F9055" s="23" t="s">
        <v>22</v>
      </c>
      <c r="G9055" s="23" t="s">
        <v>3</v>
      </c>
      <c r="H9055" s="2" t="s">
        <v>8893</v>
      </c>
      <c r="I9055" s="23" t="s">
        <v>9483</v>
      </c>
      <c r="J9055" s="23"/>
      <c r="K9055" s="23" t="s">
        <v>9712</v>
      </c>
      <c r="L9055" s="23" t="s">
        <v>9539</v>
      </c>
      <c r="M9055" s="23">
        <f>YEAR(Tabla2[[#This Row],[Fecha de creación]])</f>
        <v>2022</v>
      </c>
      <c r="N9055" s="23">
        <f>MONTH(Tabla2[[#This Row],[Fecha de creación]])</f>
        <v>6</v>
      </c>
    </row>
    <row r="9056" spans="1:14" x14ac:dyDescent="0.25">
      <c r="A9056" s="26">
        <v>44719.693055555559</v>
      </c>
      <c r="B9056" s="23" t="s">
        <v>0</v>
      </c>
      <c r="C9056" s="23" t="s">
        <v>11643</v>
      </c>
      <c r="D9056" s="23" t="s">
        <v>989</v>
      </c>
      <c r="E9056" s="23" t="s">
        <v>1</v>
      </c>
      <c r="F9056" s="23" t="s">
        <v>7</v>
      </c>
      <c r="G9056" s="23" t="s">
        <v>3</v>
      </c>
      <c r="H9056" s="2" t="s">
        <v>8480</v>
      </c>
      <c r="I9056" s="23" t="s">
        <v>7680</v>
      </c>
      <c r="J9056" s="23" t="s">
        <v>59</v>
      </c>
      <c r="K9056" s="23" t="s">
        <v>9712</v>
      </c>
      <c r="L9056" s="23" t="s">
        <v>9539</v>
      </c>
      <c r="M9056" s="23">
        <f>YEAR(Tabla2[[#This Row],[Fecha de creación]])</f>
        <v>2022</v>
      </c>
      <c r="N9056" s="23">
        <f>MONTH(Tabla2[[#This Row],[Fecha de creación]])</f>
        <v>6</v>
      </c>
    </row>
    <row r="9057" spans="1:14" x14ac:dyDescent="0.25">
      <c r="A9057" s="26">
        <v>44719.694965277777</v>
      </c>
      <c r="B9057" s="23" t="s">
        <v>0</v>
      </c>
      <c r="C9057" s="23" t="s">
        <v>11644</v>
      </c>
      <c r="D9057" s="23" t="s">
        <v>982</v>
      </c>
      <c r="E9057" s="23" t="s">
        <v>1</v>
      </c>
      <c r="F9057" s="23" t="s">
        <v>22</v>
      </c>
      <c r="G9057" s="23" t="s">
        <v>3</v>
      </c>
      <c r="H9057" s="2" t="s">
        <v>8893</v>
      </c>
      <c r="I9057" s="23" t="s">
        <v>7680</v>
      </c>
      <c r="J9057" s="23" t="s">
        <v>59</v>
      </c>
      <c r="K9057" s="23" t="s">
        <v>9712</v>
      </c>
      <c r="L9057" s="23" t="s">
        <v>9539</v>
      </c>
      <c r="M9057" s="23">
        <f>YEAR(Tabla2[[#This Row],[Fecha de creación]])</f>
        <v>2022</v>
      </c>
      <c r="N9057" s="23">
        <f>MONTH(Tabla2[[#This Row],[Fecha de creación]])</f>
        <v>6</v>
      </c>
    </row>
    <row r="9058" spans="1:14" x14ac:dyDescent="0.25">
      <c r="A9058" s="26">
        <v>44719.70003472222</v>
      </c>
      <c r="B9058" s="23" t="s">
        <v>0</v>
      </c>
      <c r="C9058" s="23" t="s">
        <v>11645</v>
      </c>
      <c r="D9058" s="23" t="s">
        <v>8539</v>
      </c>
      <c r="E9058" s="23" t="s">
        <v>1</v>
      </c>
      <c r="F9058" s="23" t="s">
        <v>7</v>
      </c>
      <c r="G9058" s="23" t="s">
        <v>3</v>
      </c>
      <c r="H9058" s="2" t="s">
        <v>7731</v>
      </c>
      <c r="I9058" s="23" t="s">
        <v>7680</v>
      </c>
      <c r="J9058" s="23" t="s">
        <v>59</v>
      </c>
      <c r="K9058" s="23" t="s">
        <v>9712</v>
      </c>
      <c r="L9058" s="23" t="s">
        <v>9539</v>
      </c>
      <c r="M9058" s="23">
        <f>YEAR(Tabla2[[#This Row],[Fecha de creación]])</f>
        <v>2022</v>
      </c>
      <c r="N9058" s="23">
        <f>MONTH(Tabla2[[#This Row],[Fecha de creación]])</f>
        <v>6</v>
      </c>
    </row>
    <row r="9059" spans="1:14" x14ac:dyDescent="0.25">
      <c r="A9059" s="26">
        <v>44719.712708333333</v>
      </c>
      <c r="B9059" s="23" t="s">
        <v>0</v>
      </c>
      <c r="C9059" s="23" t="s">
        <v>11646</v>
      </c>
      <c r="D9059" s="23" t="s">
        <v>7687</v>
      </c>
      <c r="E9059" s="23" t="s">
        <v>1</v>
      </c>
      <c r="F9059" s="23" t="s">
        <v>7</v>
      </c>
      <c r="G9059" s="23" t="s">
        <v>3</v>
      </c>
      <c r="H9059" s="2" t="s">
        <v>8198</v>
      </c>
      <c r="I9059" s="23" t="s">
        <v>7680</v>
      </c>
      <c r="J9059" s="23" t="s">
        <v>59</v>
      </c>
      <c r="K9059" s="23" t="s">
        <v>9712</v>
      </c>
      <c r="L9059" s="23" t="s">
        <v>9539</v>
      </c>
      <c r="M9059" s="23">
        <f>YEAR(Tabla2[[#This Row],[Fecha de creación]])</f>
        <v>2022</v>
      </c>
      <c r="N9059" s="23">
        <f>MONTH(Tabla2[[#This Row],[Fecha de creación]])</f>
        <v>6</v>
      </c>
    </row>
    <row r="9060" spans="1:14" x14ac:dyDescent="0.25">
      <c r="A9060" s="26">
        <v>44719.713009259256</v>
      </c>
      <c r="B9060" s="23" t="s">
        <v>0</v>
      </c>
      <c r="C9060" s="23" t="s">
        <v>11647</v>
      </c>
      <c r="D9060" s="23" t="s">
        <v>535</v>
      </c>
      <c r="E9060" s="23" t="s">
        <v>1</v>
      </c>
      <c r="F9060" s="23" t="s">
        <v>7</v>
      </c>
      <c r="G9060" s="23" t="s">
        <v>3</v>
      </c>
      <c r="H9060" s="2" t="s">
        <v>7743</v>
      </c>
      <c r="I9060" s="23" t="s">
        <v>5999</v>
      </c>
      <c r="J9060" s="23" t="s">
        <v>59</v>
      </c>
      <c r="K9060" s="23" t="s">
        <v>9712</v>
      </c>
      <c r="L9060" s="23" t="s">
        <v>9539</v>
      </c>
      <c r="M9060" s="23">
        <f>YEAR(Tabla2[[#This Row],[Fecha de creación]])</f>
        <v>2022</v>
      </c>
      <c r="N9060" s="23">
        <f>MONTH(Tabla2[[#This Row],[Fecha de creación]])</f>
        <v>6</v>
      </c>
    </row>
    <row r="9061" spans="1:14" x14ac:dyDescent="0.25">
      <c r="A9061" s="26">
        <v>44719.715937499997</v>
      </c>
      <c r="B9061" s="23" t="s">
        <v>0</v>
      </c>
      <c r="C9061" s="23" t="s">
        <v>11648</v>
      </c>
      <c r="D9061" s="23" t="s">
        <v>989</v>
      </c>
      <c r="E9061" s="23" t="s">
        <v>1</v>
      </c>
      <c r="F9061" s="23" t="s">
        <v>7</v>
      </c>
      <c r="G9061" s="23" t="s">
        <v>3</v>
      </c>
      <c r="H9061" s="2" t="s">
        <v>8480</v>
      </c>
      <c r="I9061" s="23" t="s">
        <v>7680</v>
      </c>
      <c r="J9061" s="23" t="s">
        <v>59</v>
      </c>
      <c r="K9061" s="23" t="s">
        <v>9712</v>
      </c>
      <c r="L9061" s="23" t="s">
        <v>9539</v>
      </c>
      <c r="M9061" s="23">
        <f>YEAR(Tabla2[[#This Row],[Fecha de creación]])</f>
        <v>2022</v>
      </c>
      <c r="N9061" s="23">
        <f>MONTH(Tabla2[[#This Row],[Fecha de creación]])</f>
        <v>6</v>
      </c>
    </row>
    <row r="9062" spans="1:14" x14ac:dyDescent="0.25">
      <c r="A9062" s="26">
        <v>44719.718182870369</v>
      </c>
      <c r="B9062" s="23" t="s">
        <v>0</v>
      </c>
      <c r="C9062" s="23" t="s">
        <v>11649</v>
      </c>
      <c r="D9062" s="23" t="s">
        <v>982</v>
      </c>
      <c r="E9062" s="23" t="s">
        <v>1</v>
      </c>
      <c r="F9062" s="23" t="s">
        <v>22</v>
      </c>
      <c r="G9062" s="23" t="s">
        <v>3</v>
      </c>
      <c r="H9062" s="2" t="s">
        <v>8893</v>
      </c>
      <c r="I9062" s="23" t="s">
        <v>7680</v>
      </c>
      <c r="J9062" s="23" t="s">
        <v>59</v>
      </c>
      <c r="K9062" s="23" t="s">
        <v>9712</v>
      </c>
      <c r="L9062" s="23" t="s">
        <v>9539</v>
      </c>
      <c r="M9062" s="23">
        <f>YEAR(Tabla2[[#This Row],[Fecha de creación]])</f>
        <v>2022</v>
      </c>
      <c r="N9062" s="23">
        <f>MONTH(Tabla2[[#This Row],[Fecha de creación]])</f>
        <v>6</v>
      </c>
    </row>
    <row r="9063" spans="1:14" x14ac:dyDescent="0.25">
      <c r="A9063" s="26">
        <v>44719.71980324074</v>
      </c>
      <c r="B9063" s="23" t="s">
        <v>0</v>
      </c>
      <c r="C9063" s="23" t="s">
        <v>11650</v>
      </c>
      <c r="D9063" s="23" t="s">
        <v>982</v>
      </c>
      <c r="E9063" s="23" t="s">
        <v>1</v>
      </c>
      <c r="F9063" s="23" t="s">
        <v>22</v>
      </c>
      <c r="G9063" s="23" t="s">
        <v>3</v>
      </c>
      <c r="H9063" s="2" t="s">
        <v>8893</v>
      </c>
      <c r="I9063" s="23" t="s">
        <v>7680</v>
      </c>
      <c r="J9063" s="23" t="s">
        <v>59</v>
      </c>
      <c r="K9063" s="23" t="s">
        <v>9712</v>
      </c>
      <c r="L9063" s="23" t="s">
        <v>9539</v>
      </c>
      <c r="M9063" s="23">
        <f>YEAR(Tabla2[[#This Row],[Fecha de creación]])</f>
        <v>2022</v>
      </c>
      <c r="N9063" s="23">
        <f>MONTH(Tabla2[[#This Row],[Fecha de creación]])</f>
        <v>6</v>
      </c>
    </row>
    <row r="9064" spans="1:14" x14ac:dyDescent="0.25">
      <c r="A9064" s="26">
        <v>44719.758796296293</v>
      </c>
      <c r="B9064" s="23" t="s">
        <v>0</v>
      </c>
      <c r="C9064" s="23" t="s">
        <v>11651</v>
      </c>
      <c r="D9064" s="23" t="s">
        <v>440</v>
      </c>
      <c r="E9064" s="23" t="s">
        <v>1</v>
      </c>
      <c r="F9064" s="23" t="s">
        <v>7</v>
      </c>
      <c r="G9064" s="23" t="s">
        <v>3</v>
      </c>
      <c r="H9064" s="2" t="s">
        <v>7723</v>
      </c>
      <c r="I9064" s="23" t="s">
        <v>9483</v>
      </c>
      <c r="J9064" s="23" t="s">
        <v>59</v>
      </c>
      <c r="K9064" s="23" t="s">
        <v>9712</v>
      </c>
      <c r="L9064" s="23" t="s">
        <v>9539</v>
      </c>
      <c r="M9064" s="23">
        <f>YEAR(Tabla2[[#This Row],[Fecha de creación]])</f>
        <v>2022</v>
      </c>
      <c r="N9064" s="23">
        <f>MONTH(Tabla2[[#This Row],[Fecha de creación]])</f>
        <v>6</v>
      </c>
    </row>
    <row r="9065" spans="1:14" x14ac:dyDescent="0.25">
      <c r="A9065" s="26">
        <v>44720.4609375</v>
      </c>
      <c r="B9065" s="23" t="s">
        <v>0</v>
      </c>
      <c r="C9065" s="23" t="s">
        <v>11652</v>
      </c>
      <c r="D9065" s="23" t="s">
        <v>586</v>
      </c>
      <c r="E9065" s="23" t="s">
        <v>1</v>
      </c>
      <c r="F9065" s="23" t="s">
        <v>7</v>
      </c>
      <c r="G9065" s="23" t="s">
        <v>975</v>
      </c>
      <c r="H9065" s="2" t="s">
        <v>7748</v>
      </c>
      <c r="I9065" s="23" t="s">
        <v>7412</v>
      </c>
      <c r="J9065" s="23"/>
      <c r="K9065" s="23" t="s">
        <v>9712</v>
      </c>
      <c r="L9065" s="23" t="s">
        <v>9538</v>
      </c>
      <c r="M9065" s="23">
        <f>YEAR(Tabla2[[#This Row],[Fecha de creación]])</f>
        <v>2022</v>
      </c>
      <c r="N9065" s="23">
        <f>MONTH(Tabla2[[#This Row],[Fecha de creación]])</f>
        <v>6</v>
      </c>
    </row>
    <row r="9066" spans="1:14" x14ac:dyDescent="0.25">
      <c r="A9066" s="26">
        <v>44720.467858796299</v>
      </c>
      <c r="B9066" s="23" t="s">
        <v>0</v>
      </c>
      <c r="C9066" s="23" t="s">
        <v>11653</v>
      </c>
      <c r="D9066" s="23" t="s">
        <v>8664</v>
      </c>
      <c r="E9066" s="23" t="s">
        <v>1</v>
      </c>
      <c r="F9066" s="23" t="s">
        <v>22</v>
      </c>
      <c r="G9066" s="23" t="s">
        <v>975</v>
      </c>
      <c r="H9066" s="2" t="s">
        <v>8893</v>
      </c>
      <c r="I9066" s="23" t="s">
        <v>7412</v>
      </c>
      <c r="J9066" s="23"/>
      <c r="K9066" s="23" t="s">
        <v>9712</v>
      </c>
      <c r="L9066" s="23" t="s">
        <v>9538</v>
      </c>
      <c r="M9066" s="23">
        <f>YEAR(Tabla2[[#This Row],[Fecha de creación]])</f>
        <v>2022</v>
      </c>
      <c r="N9066" s="23">
        <f>MONTH(Tabla2[[#This Row],[Fecha de creación]])</f>
        <v>6</v>
      </c>
    </row>
    <row r="9067" spans="1:14" x14ac:dyDescent="0.25">
      <c r="A9067" s="26">
        <v>44720.475960648146</v>
      </c>
      <c r="B9067" s="23" t="s">
        <v>0</v>
      </c>
      <c r="C9067" s="23" t="s">
        <v>11654</v>
      </c>
      <c r="D9067" s="23" t="s">
        <v>8664</v>
      </c>
      <c r="E9067" s="23" t="s">
        <v>1</v>
      </c>
      <c r="F9067" s="23" t="s">
        <v>22</v>
      </c>
      <c r="G9067" s="23" t="s">
        <v>975</v>
      </c>
      <c r="H9067" s="2" t="s">
        <v>8893</v>
      </c>
      <c r="I9067" s="23" t="s">
        <v>7412</v>
      </c>
      <c r="J9067" s="23"/>
      <c r="K9067" s="23" t="s">
        <v>9712</v>
      </c>
      <c r="L9067" s="23" t="s">
        <v>9538</v>
      </c>
      <c r="M9067" s="23">
        <f>YEAR(Tabla2[[#This Row],[Fecha de creación]])</f>
        <v>2022</v>
      </c>
      <c r="N9067" s="23">
        <f>MONTH(Tabla2[[#This Row],[Fecha de creación]])</f>
        <v>6</v>
      </c>
    </row>
    <row r="9068" spans="1:14" x14ac:dyDescent="0.25">
      <c r="A9068" s="26">
        <v>44720.483564814815</v>
      </c>
      <c r="B9068" s="23" t="s">
        <v>100</v>
      </c>
      <c r="C9068" s="23" t="s">
        <v>11655</v>
      </c>
      <c r="D9068" s="23" t="s">
        <v>49</v>
      </c>
      <c r="E9068" s="23" t="s">
        <v>1</v>
      </c>
      <c r="F9068" s="23" t="s">
        <v>7</v>
      </c>
      <c r="G9068" s="23" t="s">
        <v>3</v>
      </c>
      <c r="H9068" s="2" t="s">
        <v>7745</v>
      </c>
      <c r="I9068" s="23" t="s">
        <v>6004</v>
      </c>
      <c r="J9068" s="23"/>
      <c r="K9068" s="23" t="s">
        <v>9712</v>
      </c>
      <c r="L9068" s="23" t="s">
        <v>9539</v>
      </c>
      <c r="M9068" s="23">
        <f>YEAR(Tabla2[[#This Row],[Fecha de creación]])</f>
        <v>2022</v>
      </c>
      <c r="N9068" s="23">
        <f>MONTH(Tabla2[[#This Row],[Fecha de creación]])</f>
        <v>6</v>
      </c>
    </row>
    <row r="9069" spans="1:14" x14ac:dyDescent="0.25">
      <c r="A9069" s="26">
        <v>44720.494270833333</v>
      </c>
      <c r="B9069" s="23" t="s">
        <v>100</v>
      </c>
      <c r="C9069" s="23" t="s">
        <v>11656</v>
      </c>
      <c r="D9069" s="23" t="s">
        <v>6</v>
      </c>
      <c r="E9069" s="23" t="s">
        <v>1</v>
      </c>
      <c r="F9069" s="23" t="s">
        <v>7</v>
      </c>
      <c r="G9069" s="23" t="s">
        <v>3</v>
      </c>
      <c r="H9069" s="2" t="s">
        <v>7722</v>
      </c>
      <c r="I9069" s="23" t="s">
        <v>6004</v>
      </c>
      <c r="J9069" s="23" t="s">
        <v>59</v>
      </c>
      <c r="K9069" s="23" t="s">
        <v>9712</v>
      </c>
      <c r="L9069" s="23" t="s">
        <v>9539</v>
      </c>
      <c r="M9069" s="23">
        <f>YEAR(Tabla2[[#This Row],[Fecha de creación]])</f>
        <v>2022</v>
      </c>
      <c r="N9069" s="23">
        <f>MONTH(Tabla2[[#This Row],[Fecha de creación]])</f>
        <v>6</v>
      </c>
    </row>
    <row r="9070" spans="1:14" x14ac:dyDescent="0.25">
      <c r="A9070" s="26">
        <v>44720.517476851855</v>
      </c>
      <c r="B9070" s="23" t="s">
        <v>0</v>
      </c>
      <c r="C9070" s="23" t="s">
        <v>11657</v>
      </c>
      <c r="D9070" s="23" t="s">
        <v>967</v>
      </c>
      <c r="E9070" s="23" t="s">
        <v>1</v>
      </c>
      <c r="F9070" s="23" t="s">
        <v>7</v>
      </c>
      <c r="G9070" s="23" t="s">
        <v>3</v>
      </c>
      <c r="H9070" s="2" t="s">
        <v>7733</v>
      </c>
      <c r="I9070" s="23" t="s">
        <v>7412</v>
      </c>
      <c r="J9070" s="23"/>
      <c r="K9070" s="23" t="s">
        <v>9712</v>
      </c>
      <c r="L9070" s="23" t="s">
        <v>9539</v>
      </c>
      <c r="M9070" s="23">
        <f>YEAR(Tabla2[[#This Row],[Fecha de creación]])</f>
        <v>2022</v>
      </c>
      <c r="N9070" s="23">
        <f>MONTH(Tabla2[[#This Row],[Fecha de creación]])</f>
        <v>6</v>
      </c>
    </row>
    <row r="9071" spans="1:14" x14ac:dyDescent="0.25">
      <c r="A9071" s="26">
        <v>44720.534490740742</v>
      </c>
      <c r="B9071" s="23" t="s">
        <v>0</v>
      </c>
      <c r="C9071" s="23" t="s">
        <v>11658</v>
      </c>
      <c r="D9071" s="23" t="s">
        <v>999</v>
      </c>
      <c r="E9071" s="23" t="s">
        <v>1</v>
      </c>
      <c r="F9071" s="23" t="s">
        <v>22</v>
      </c>
      <c r="G9071" s="23" t="s">
        <v>975</v>
      </c>
      <c r="H9071" s="2" t="s">
        <v>7764</v>
      </c>
      <c r="I9071" s="23" t="s">
        <v>7412</v>
      </c>
      <c r="J9071" s="23"/>
      <c r="K9071" s="23" t="s">
        <v>9712</v>
      </c>
      <c r="L9071" s="23" t="s">
        <v>9538</v>
      </c>
      <c r="M9071" s="23">
        <f>YEAR(Tabla2[[#This Row],[Fecha de creación]])</f>
        <v>2022</v>
      </c>
      <c r="N9071" s="23">
        <f>MONTH(Tabla2[[#This Row],[Fecha de creación]])</f>
        <v>6</v>
      </c>
    </row>
    <row r="9072" spans="1:14" x14ac:dyDescent="0.25">
      <c r="A9072" s="26">
        <v>44720.57271990741</v>
      </c>
      <c r="B9072" s="23" t="s">
        <v>0</v>
      </c>
      <c r="C9072" s="23" t="s">
        <v>11659</v>
      </c>
      <c r="D9072" s="23" t="s">
        <v>8664</v>
      </c>
      <c r="E9072" s="23" t="s">
        <v>1</v>
      </c>
      <c r="F9072" s="23" t="s">
        <v>22</v>
      </c>
      <c r="G9072" s="23" t="s">
        <v>975</v>
      </c>
      <c r="H9072" s="2" t="s">
        <v>8893</v>
      </c>
      <c r="I9072" s="23" t="s">
        <v>7412</v>
      </c>
      <c r="J9072" s="23"/>
      <c r="K9072" s="23" t="s">
        <v>9712</v>
      </c>
      <c r="L9072" s="23" t="s">
        <v>9538</v>
      </c>
      <c r="M9072" s="23">
        <f>YEAR(Tabla2[[#This Row],[Fecha de creación]])</f>
        <v>2022</v>
      </c>
      <c r="N9072" s="23">
        <f>MONTH(Tabla2[[#This Row],[Fecha de creación]])</f>
        <v>6</v>
      </c>
    </row>
    <row r="9073" spans="1:14" x14ac:dyDescent="0.25">
      <c r="A9073" s="26">
        <v>44720.602118055554</v>
      </c>
      <c r="B9073" s="23" t="s">
        <v>0</v>
      </c>
      <c r="C9073" s="23" t="s">
        <v>11660</v>
      </c>
      <c r="D9073" s="23" t="s">
        <v>982</v>
      </c>
      <c r="E9073" s="23" t="s">
        <v>1</v>
      </c>
      <c r="F9073" s="23" t="s">
        <v>22</v>
      </c>
      <c r="G9073" s="23" t="s">
        <v>3</v>
      </c>
      <c r="H9073" s="2" t="s">
        <v>8893</v>
      </c>
      <c r="I9073" s="23" t="s">
        <v>5999</v>
      </c>
      <c r="J9073" s="23" t="s">
        <v>59</v>
      </c>
      <c r="K9073" s="23" t="s">
        <v>9712</v>
      </c>
      <c r="L9073" s="23" t="s">
        <v>9539</v>
      </c>
      <c r="M9073" s="23">
        <f>YEAR(Tabla2[[#This Row],[Fecha de creación]])</f>
        <v>2022</v>
      </c>
      <c r="N9073" s="23">
        <f>MONTH(Tabla2[[#This Row],[Fecha de creación]])</f>
        <v>6</v>
      </c>
    </row>
    <row r="9074" spans="1:14" x14ac:dyDescent="0.25">
      <c r="A9074" s="26">
        <v>44720.602951388886</v>
      </c>
      <c r="B9074" s="23" t="s">
        <v>0</v>
      </c>
      <c r="C9074" s="23" t="s">
        <v>11661</v>
      </c>
      <c r="D9074" s="23" t="s">
        <v>586</v>
      </c>
      <c r="E9074" s="23" t="s">
        <v>1</v>
      </c>
      <c r="F9074" s="23" t="s">
        <v>7</v>
      </c>
      <c r="G9074" s="23" t="s">
        <v>3</v>
      </c>
      <c r="H9074" s="2" t="s">
        <v>7748</v>
      </c>
      <c r="I9074" s="23" t="s">
        <v>5999</v>
      </c>
      <c r="J9074" s="23" t="s">
        <v>59</v>
      </c>
      <c r="K9074" s="23" t="s">
        <v>9712</v>
      </c>
      <c r="L9074" s="23" t="s">
        <v>9539</v>
      </c>
      <c r="M9074" s="23">
        <f>YEAR(Tabla2[[#This Row],[Fecha de creación]])</f>
        <v>2022</v>
      </c>
      <c r="N9074" s="23">
        <f>MONTH(Tabla2[[#This Row],[Fecha de creación]])</f>
        <v>6</v>
      </c>
    </row>
    <row r="9075" spans="1:14" x14ac:dyDescent="0.25">
      <c r="A9075" s="26">
        <v>44720.604571759257</v>
      </c>
      <c r="B9075" s="23" t="s">
        <v>0</v>
      </c>
      <c r="C9075" s="23" t="s">
        <v>11662</v>
      </c>
      <c r="D9075" s="23" t="s">
        <v>1057</v>
      </c>
      <c r="E9075" s="23" t="s">
        <v>1</v>
      </c>
      <c r="F9075" s="23" t="s">
        <v>7</v>
      </c>
      <c r="G9075" s="23" t="s">
        <v>975</v>
      </c>
      <c r="H9075" s="2" t="s">
        <v>8535</v>
      </c>
      <c r="I9075" s="23" t="s">
        <v>5999</v>
      </c>
      <c r="J9075" s="23" t="s">
        <v>964</v>
      </c>
      <c r="K9075" s="23" t="s">
        <v>9712</v>
      </c>
      <c r="L9075" s="23" t="s">
        <v>9538</v>
      </c>
      <c r="M9075" s="23">
        <f>YEAR(Tabla2[[#This Row],[Fecha de creación]])</f>
        <v>2022</v>
      </c>
      <c r="N9075" s="23">
        <f>MONTH(Tabla2[[#This Row],[Fecha de creación]])</f>
        <v>6</v>
      </c>
    </row>
    <row r="9076" spans="1:14" x14ac:dyDescent="0.25">
      <c r="A9076" s="26">
        <v>44720.672013888892</v>
      </c>
      <c r="B9076" s="23" t="s">
        <v>0</v>
      </c>
      <c r="C9076" s="23" t="s">
        <v>11663</v>
      </c>
      <c r="D9076" s="23" t="s">
        <v>10747</v>
      </c>
      <c r="E9076" s="23" t="s">
        <v>1</v>
      </c>
      <c r="F9076" s="23" t="s">
        <v>7</v>
      </c>
      <c r="G9076" s="23" t="s">
        <v>3</v>
      </c>
      <c r="H9076" s="2" t="s">
        <v>7752</v>
      </c>
      <c r="I9076" s="23" t="s">
        <v>9483</v>
      </c>
      <c r="J9076" s="23" t="s">
        <v>958</v>
      </c>
      <c r="K9076" s="23" t="s">
        <v>9712</v>
      </c>
      <c r="L9076" s="23" t="s">
        <v>9539</v>
      </c>
      <c r="M9076" s="23">
        <f>YEAR(Tabla2[[#This Row],[Fecha de creación]])</f>
        <v>2022</v>
      </c>
      <c r="N9076" s="23">
        <f>MONTH(Tabla2[[#This Row],[Fecha de creación]])</f>
        <v>6</v>
      </c>
    </row>
    <row r="9077" spans="1:14" x14ac:dyDescent="0.25">
      <c r="A9077" s="26">
        <v>44720.672326388885</v>
      </c>
      <c r="B9077" s="23" t="s">
        <v>0</v>
      </c>
      <c r="C9077" s="23" t="s">
        <v>11664</v>
      </c>
      <c r="D9077" s="23" t="s">
        <v>7687</v>
      </c>
      <c r="E9077" s="23" t="s">
        <v>1</v>
      </c>
      <c r="F9077" s="23" t="s">
        <v>7</v>
      </c>
      <c r="G9077" s="23" t="s">
        <v>975</v>
      </c>
      <c r="H9077" s="2" t="s">
        <v>7726</v>
      </c>
      <c r="I9077" s="23" t="s">
        <v>7412</v>
      </c>
      <c r="J9077" s="23"/>
      <c r="K9077" s="23" t="s">
        <v>9712</v>
      </c>
      <c r="L9077" s="23" t="s">
        <v>9538</v>
      </c>
      <c r="M9077" s="23">
        <f>YEAR(Tabla2[[#This Row],[Fecha de creación]])</f>
        <v>2022</v>
      </c>
      <c r="N9077" s="23">
        <f>MONTH(Tabla2[[#This Row],[Fecha de creación]])</f>
        <v>6</v>
      </c>
    </row>
    <row r="9078" spans="1:14" x14ac:dyDescent="0.25">
      <c r="A9078" s="26">
        <v>44720.678078703706</v>
      </c>
      <c r="B9078" s="23" t="s">
        <v>0</v>
      </c>
      <c r="C9078" s="23" t="s">
        <v>11665</v>
      </c>
      <c r="D9078" s="23" t="s">
        <v>10747</v>
      </c>
      <c r="E9078" s="23" t="s">
        <v>1</v>
      </c>
      <c r="F9078" s="23" t="s">
        <v>7</v>
      </c>
      <c r="G9078" s="23" t="s">
        <v>3</v>
      </c>
      <c r="H9078" s="2" t="s">
        <v>8459</v>
      </c>
      <c r="I9078" s="23" t="s">
        <v>9483</v>
      </c>
      <c r="J9078" s="23" t="s">
        <v>59</v>
      </c>
      <c r="K9078" s="23" t="s">
        <v>9712</v>
      </c>
      <c r="L9078" s="23" t="s">
        <v>9539</v>
      </c>
      <c r="M9078" s="23">
        <f>YEAR(Tabla2[[#This Row],[Fecha de creación]])</f>
        <v>2022</v>
      </c>
      <c r="N9078" s="23">
        <f>MONTH(Tabla2[[#This Row],[Fecha de creación]])</f>
        <v>6</v>
      </c>
    </row>
    <row r="9079" spans="1:14" x14ac:dyDescent="0.25">
      <c r="A9079" s="26">
        <v>44721.468981481485</v>
      </c>
      <c r="B9079" s="23" t="s">
        <v>100</v>
      </c>
      <c r="C9079" s="23" t="s">
        <v>11666</v>
      </c>
      <c r="D9079" s="23" t="s">
        <v>10747</v>
      </c>
      <c r="E9079" s="23" t="s">
        <v>1</v>
      </c>
      <c r="F9079" s="23" t="s">
        <v>7</v>
      </c>
      <c r="G9079" s="23" t="s">
        <v>3</v>
      </c>
      <c r="H9079" s="2" t="s">
        <v>8459</v>
      </c>
      <c r="I9079" s="23" t="s">
        <v>9485</v>
      </c>
      <c r="J9079" s="23" t="s">
        <v>59</v>
      </c>
      <c r="K9079" s="23" t="s">
        <v>9712</v>
      </c>
      <c r="L9079" s="23" t="s">
        <v>9539</v>
      </c>
      <c r="M9079" s="23">
        <f>YEAR(Tabla2[[#This Row],[Fecha de creación]])</f>
        <v>2022</v>
      </c>
      <c r="N9079" s="23">
        <f>MONTH(Tabla2[[#This Row],[Fecha de creación]])</f>
        <v>6</v>
      </c>
    </row>
    <row r="9080" spans="1:14" x14ac:dyDescent="0.25">
      <c r="A9080" s="26">
        <v>44721.619675925926</v>
      </c>
      <c r="B9080" s="23" t="s">
        <v>0</v>
      </c>
      <c r="C9080" s="23" t="s">
        <v>11667</v>
      </c>
      <c r="D9080" s="23" t="s">
        <v>11668</v>
      </c>
      <c r="E9080" s="23" t="s">
        <v>1</v>
      </c>
      <c r="F9080" s="23" t="s">
        <v>2</v>
      </c>
      <c r="G9080" s="23" t="s">
        <v>3</v>
      </c>
      <c r="H9080" s="2" t="s">
        <v>7741</v>
      </c>
      <c r="I9080" s="23" t="s">
        <v>7412</v>
      </c>
      <c r="J9080" s="23"/>
      <c r="K9080" s="23" t="s">
        <v>9712</v>
      </c>
      <c r="L9080" s="23" t="s">
        <v>9538</v>
      </c>
      <c r="M9080" s="23">
        <f>YEAR(Tabla2[[#This Row],[Fecha de creación]])</f>
        <v>2022</v>
      </c>
      <c r="N9080" s="23">
        <f>MONTH(Tabla2[[#This Row],[Fecha de creación]])</f>
        <v>6</v>
      </c>
    </row>
    <row r="9081" spans="1:14" x14ac:dyDescent="0.25">
      <c r="A9081" s="26">
        <v>44721.650439814817</v>
      </c>
      <c r="B9081" s="23" t="s">
        <v>0</v>
      </c>
      <c r="C9081" s="23" t="s">
        <v>11669</v>
      </c>
      <c r="D9081" s="23" t="s">
        <v>982</v>
      </c>
      <c r="E9081" s="23" t="s">
        <v>1</v>
      </c>
      <c r="F9081" s="23" t="s">
        <v>22</v>
      </c>
      <c r="G9081" s="23" t="s">
        <v>3</v>
      </c>
      <c r="H9081" s="2" t="s">
        <v>8893</v>
      </c>
      <c r="I9081" s="23" t="s">
        <v>9483</v>
      </c>
      <c r="J9081" s="23" t="s">
        <v>958</v>
      </c>
      <c r="K9081" s="23" t="s">
        <v>9712</v>
      </c>
      <c r="L9081" s="23" t="s">
        <v>9539</v>
      </c>
      <c r="M9081" s="23">
        <f>YEAR(Tabla2[[#This Row],[Fecha de creación]])</f>
        <v>2022</v>
      </c>
      <c r="N9081" s="23">
        <f>MONTH(Tabla2[[#This Row],[Fecha de creación]])</f>
        <v>6</v>
      </c>
    </row>
    <row r="9082" spans="1:14" x14ac:dyDescent="0.25">
      <c r="A9082" s="26">
        <v>44721.664178240739</v>
      </c>
      <c r="B9082" s="23" t="s">
        <v>100</v>
      </c>
      <c r="C9082" s="23" t="s">
        <v>11670</v>
      </c>
      <c r="D9082" s="23" t="s">
        <v>11671</v>
      </c>
      <c r="E9082" s="23" t="s">
        <v>1</v>
      </c>
      <c r="F9082" s="23" t="s">
        <v>7</v>
      </c>
      <c r="G9082" s="23" t="s">
        <v>3</v>
      </c>
      <c r="H9082" s="2" t="s">
        <v>7777</v>
      </c>
      <c r="I9082" s="23" t="s">
        <v>9485</v>
      </c>
      <c r="J9082" s="23" t="s">
        <v>59</v>
      </c>
      <c r="K9082" s="23" t="s">
        <v>9712</v>
      </c>
      <c r="L9082" s="23" t="s">
        <v>9539</v>
      </c>
      <c r="M9082" s="23">
        <f>YEAR(Tabla2[[#This Row],[Fecha de creación]])</f>
        <v>2022</v>
      </c>
      <c r="N9082" s="23">
        <f>MONTH(Tabla2[[#This Row],[Fecha de creación]])</f>
        <v>6</v>
      </c>
    </row>
    <row r="9083" spans="1:14" x14ac:dyDescent="0.25">
      <c r="A9083" s="26">
        <v>44721.694918981484</v>
      </c>
      <c r="B9083" s="23" t="s">
        <v>0</v>
      </c>
      <c r="C9083" s="23" t="s">
        <v>11672</v>
      </c>
      <c r="D9083" s="23" t="s">
        <v>551</v>
      </c>
      <c r="E9083" s="23" t="s">
        <v>1</v>
      </c>
      <c r="F9083" s="23" t="s">
        <v>7</v>
      </c>
      <c r="G9083" s="23" t="s">
        <v>3</v>
      </c>
      <c r="H9083" s="2" t="s">
        <v>7980</v>
      </c>
      <c r="I9083" s="23" t="s">
        <v>5999</v>
      </c>
      <c r="J9083" s="23" t="s">
        <v>59</v>
      </c>
      <c r="K9083" s="23" t="s">
        <v>9712</v>
      </c>
      <c r="L9083" s="23" t="s">
        <v>9539</v>
      </c>
      <c r="M9083" s="23">
        <f>YEAR(Tabla2[[#This Row],[Fecha de creación]])</f>
        <v>2022</v>
      </c>
      <c r="N9083" s="23">
        <f>MONTH(Tabla2[[#This Row],[Fecha de creación]])</f>
        <v>6</v>
      </c>
    </row>
    <row r="9084" spans="1:14" x14ac:dyDescent="0.25">
      <c r="A9084" s="26">
        <v>44722.425509259258</v>
      </c>
      <c r="B9084" s="23" t="s">
        <v>0</v>
      </c>
      <c r="C9084" s="23" t="s">
        <v>11673</v>
      </c>
      <c r="D9084" s="23" t="s">
        <v>10747</v>
      </c>
      <c r="E9084" s="23" t="s">
        <v>1</v>
      </c>
      <c r="F9084" s="23" t="s">
        <v>7</v>
      </c>
      <c r="G9084" s="23" t="s">
        <v>3</v>
      </c>
      <c r="H9084" s="2" t="s">
        <v>8459</v>
      </c>
      <c r="I9084" s="23" t="s">
        <v>9483</v>
      </c>
      <c r="J9084" s="23" t="s">
        <v>59</v>
      </c>
      <c r="K9084" s="23" t="s">
        <v>9712</v>
      </c>
      <c r="L9084" s="23" t="s">
        <v>9539</v>
      </c>
      <c r="M9084" s="23">
        <f>YEAR(Tabla2[[#This Row],[Fecha de creación]])</f>
        <v>2022</v>
      </c>
      <c r="N9084" s="23">
        <f>MONTH(Tabla2[[#This Row],[Fecha de creación]])</f>
        <v>6</v>
      </c>
    </row>
    <row r="9085" spans="1:14" x14ac:dyDescent="0.25">
      <c r="A9085" s="26">
        <v>44722.465636574074</v>
      </c>
      <c r="B9085" s="23" t="s">
        <v>189</v>
      </c>
      <c r="C9085" s="23" t="s">
        <v>11674</v>
      </c>
      <c r="D9085" s="23" t="s">
        <v>4281</v>
      </c>
      <c r="E9085" s="23" t="s">
        <v>1</v>
      </c>
      <c r="F9085" s="23" t="s">
        <v>7</v>
      </c>
      <c r="G9085" s="23" t="s">
        <v>3</v>
      </c>
      <c r="H9085" s="2" t="s">
        <v>7722</v>
      </c>
      <c r="I9085" s="23" t="s">
        <v>7338</v>
      </c>
      <c r="J9085" s="23" t="s">
        <v>59</v>
      </c>
      <c r="K9085" s="23" t="s">
        <v>9712</v>
      </c>
      <c r="L9085" s="23" t="s">
        <v>9539</v>
      </c>
      <c r="M9085" s="23">
        <f>YEAR(Tabla2[[#This Row],[Fecha de creación]])</f>
        <v>2022</v>
      </c>
      <c r="N9085" s="23">
        <f>MONTH(Tabla2[[#This Row],[Fecha de creación]])</f>
        <v>6</v>
      </c>
    </row>
    <row r="9086" spans="1:14" x14ac:dyDescent="0.25">
      <c r="A9086" s="26">
        <v>44722.570706018516</v>
      </c>
      <c r="B9086" s="23" t="s">
        <v>0</v>
      </c>
      <c r="C9086" s="23" t="s">
        <v>11675</v>
      </c>
      <c r="D9086" s="23" t="s">
        <v>11676</v>
      </c>
      <c r="E9086" s="23" t="s">
        <v>1</v>
      </c>
      <c r="F9086" s="23" t="s">
        <v>7</v>
      </c>
      <c r="G9086" s="23" t="s">
        <v>3</v>
      </c>
      <c r="H9086" s="2" t="s">
        <v>7758</v>
      </c>
      <c r="I9086" s="23" t="s">
        <v>7412</v>
      </c>
      <c r="J9086" s="23"/>
      <c r="K9086" s="23" t="s">
        <v>9712</v>
      </c>
      <c r="L9086" s="23" t="s">
        <v>9539</v>
      </c>
      <c r="M9086" s="23">
        <f>YEAR(Tabla2[[#This Row],[Fecha de creación]])</f>
        <v>2022</v>
      </c>
      <c r="N9086" s="23">
        <f>MONTH(Tabla2[[#This Row],[Fecha de creación]])</f>
        <v>6</v>
      </c>
    </row>
    <row r="9087" spans="1:14" x14ac:dyDescent="0.25">
      <c r="A9087" s="26">
        <v>44722.575381944444</v>
      </c>
      <c r="B9087" s="23" t="s">
        <v>0</v>
      </c>
      <c r="C9087" s="23" t="s">
        <v>11677</v>
      </c>
      <c r="D9087" s="23" t="s">
        <v>11678</v>
      </c>
      <c r="E9087" s="23" t="s">
        <v>1</v>
      </c>
      <c r="F9087" s="23" t="s">
        <v>2</v>
      </c>
      <c r="G9087" s="23" t="s">
        <v>3</v>
      </c>
      <c r="H9087" s="2" t="s">
        <v>7723</v>
      </c>
      <c r="I9087" s="23" t="s">
        <v>7412</v>
      </c>
      <c r="J9087" s="23"/>
      <c r="K9087" s="23" t="s">
        <v>9712</v>
      </c>
      <c r="L9087" s="23" t="s">
        <v>9539</v>
      </c>
      <c r="M9087" s="23">
        <f>YEAR(Tabla2[[#This Row],[Fecha de creación]])</f>
        <v>2022</v>
      </c>
      <c r="N9087" s="23">
        <f>MONTH(Tabla2[[#This Row],[Fecha de creación]])</f>
        <v>6</v>
      </c>
    </row>
    <row r="9088" spans="1:14" x14ac:dyDescent="0.25">
      <c r="A9088" s="26">
        <v>44722.767291666663</v>
      </c>
      <c r="B9088" s="23" t="s">
        <v>0</v>
      </c>
      <c r="C9088" s="23" t="s">
        <v>11679</v>
      </c>
      <c r="D9088" s="23" t="s">
        <v>110</v>
      </c>
      <c r="E9088" s="23" t="s">
        <v>1</v>
      </c>
      <c r="F9088" s="23" t="s">
        <v>7</v>
      </c>
      <c r="G9088" s="23" t="s">
        <v>975</v>
      </c>
      <c r="H9088" s="2" t="s">
        <v>7731</v>
      </c>
      <c r="I9088" s="23" t="s">
        <v>7412</v>
      </c>
      <c r="J9088" s="23"/>
      <c r="K9088" s="23" t="s">
        <v>9712</v>
      </c>
      <c r="L9088" s="23" t="s">
        <v>9538</v>
      </c>
      <c r="M9088" s="23">
        <f>YEAR(Tabla2[[#This Row],[Fecha de creación]])</f>
        <v>2022</v>
      </c>
      <c r="N9088" s="23">
        <f>MONTH(Tabla2[[#This Row],[Fecha de creación]])</f>
        <v>6</v>
      </c>
    </row>
    <row r="9089" spans="1:14" x14ac:dyDescent="0.25">
      <c r="A9089" s="26">
        <v>44722.768136574072</v>
      </c>
      <c r="B9089" s="23" t="s">
        <v>0</v>
      </c>
      <c r="C9089" s="23" t="s">
        <v>11680</v>
      </c>
      <c r="D9089" s="23" t="s">
        <v>382</v>
      </c>
      <c r="E9089" s="23" t="s">
        <v>1</v>
      </c>
      <c r="F9089" s="23" t="s">
        <v>7</v>
      </c>
      <c r="G9089" s="23" t="s">
        <v>975</v>
      </c>
      <c r="H9089" s="2" t="s">
        <v>7723</v>
      </c>
      <c r="I9089" s="23" t="s">
        <v>7412</v>
      </c>
      <c r="J9089" s="23"/>
      <c r="K9089" s="23" t="s">
        <v>9712</v>
      </c>
      <c r="L9089" s="23" t="s">
        <v>9538</v>
      </c>
      <c r="M9089" s="23">
        <f>YEAR(Tabla2[[#This Row],[Fecha de creación]])</f>
        <v>2022</v>
      </c>
      <c r="N9089" s="23">
        <f>MONTH(Tabla2[[#This Row],[Fecha de creación]])</f>
        <v>6</v>
      </c>
    </row>
    <row r="9090" spans="1:14" x14ac:dyDescent="0.25">
      <c r="A9090" s="26">
        <v>44722.769189814811</v>
      </c>
      <c r="B9090" s="23" t="s">
        <v>0</v>
      </c>
      <c r="C9090" s="23" t="s">
        <v>11681</v>
      </c>
      <c r="D9090" s="23" t="s">
        <v>6</v>
      </c>
      <c r="E9090" s="23" t="s">
        <v>1</v>
      </c>
      <c r="F9090" s="23" t="s">
        <v>7</v>
      </c>
      <c r="G9090" s="23" t="s">
        <v>975</v>
      </c>
      <c r="H9090" s="2" t="s">
        <v>7722</v>
      </c>
      <c r="I9090" s="23" t="s">
        <v>7412</v>
      </c>
      <c r="J9090" s="23"/>
      <c r="K9090" s="23" t="s">
        <v>9712</v>
      </c>
      <c r="L9090" s="23" t="s">
        <v>9538</v>
      </c>
      <c r="M9090" s="23">
        <f>YEAR(Tabla2[[#This Row],[Fecha de creación]])</f>
        <v>2022</v>
      </c>
      <c r="N9090" s="23">
        <f>MONTH(Tabla2[[#This Row],[Fecha de creación]])</f>
        <v>6</v>
      </c>
    </row>
    <row r="9091" spans="1:14" x14ac:dyDescent="0.25">
      <c r="A9091" s="26">
        <v>44722.770277777781</v>
      </c>
      <c r="B9091" s="23" t="s">
        <v>0</v>
      </c>
      <c r="C9091" s="23" t="s">
        <v>11682</v>
      </c>
      <c r="D9091" s="23" t="s">
        <v>6</v>
      </c>
      <c r="E9091" s="23" t="s">
        <v>1</v>
      </c>
      <c r="F9091" s="23" t="s">
        <v>7</v>
      </c>
      <c r="G9091" s="23" t="s">
        <v>975</v>
      </c>
      <c r="H9091" s="2" t="s">
        <v>7722</v>
      </c>
      <c r="I9091" s="23" t="s">
        <v>7412</v>
      </c>
      <c r="J9091" s="23"/>
      <c r="K9091" s="23" t="s">
        <v>9712</v>
      </c>
      <c r="L9091" s="23" t="s">
        <v>9538</v>
      </c>
      <c r="M9091" s="23">
        <f>YEAR(Tabla2[[#This Row],[Fecha de creación]])</f>
        <v>2022</v>
      </c>
      <c r="N9091" s="23">
        <f>MONTH(Tabla2[[#This Row],[Fecha de creación]])</f>
        <v>6</v>
      </c>
    </row>
    <row r="9092" spans="1:14" x14ac:dyDescent="0.25">
      <c r="A9092" s="26">
        <v>44722.771087962959</v>
      </c>
      <c r="B9092" s="23" t="s">
        <v>0</v>
      </c>
      <c r="C9092" s="23" t="s">
        <v>11683</v>
      </c>
      <c r="D9092" s="23" t="s">
        <v>6</v>
      </c>
      <c r="E9092" s="23" t="s">
        <v>1</v>
      </c>
      <c r="F9092" s="23" t="s">
        <v>7</v>
      </c>
      <c r="G9092" s="23" t="s">
        <v>975</v>
      </c>
      <c r="H9092" s="2" t="s">
        <v>7722</v>
      </c>
      <c r="I9092" s="23" t="s">
        <v>7412</v>
      </c>
      <c r="J9092" s="23"/>
      <c r="K9092" s="23" t="s">
        <v>9712</v>
      </c>
      <c r="L9092" s="23" t="s">
        <v>9538</v>
      </c>
      <c r="M9092" s="23">
        <f>YEAR(Tabla2[[#This Row],[Fecha de creación]])</f>
        <v>2022</v>
      </c>
      <c r="N9092" s="23">
        <f>MONTH(Tabla2[[#This Row],[Fecha de creación]])</f>
        <v>6</v>
      </c>
    </row>
    <row r="9093" spans="1:14" x14ac:dyDescent="0.25">
      <c r="A9093" s="26">
        <v>44722.772164351853</v>
      </c>
      <c r="B9093" s="23" t="s">
        <v>0</v>
      </c>
      <c r="C9093" s="23" t="s">
        <v>11684</v>
      </c>
      <c r="D9093" s="23" t="s">
        <v>6</v>
      </c>
      <c r="E9093" s="23" t="s">
        <v>1</v>
      </c>
      <c r="F9093" s="23" t="s">
        <v>7</v>
      </c>
      <c r="G9093" s="23" t="s">
        <v>975</v>
      </c>
      <c r="H9093" s="2" t="s">
        <v>7722</v>
      </c>
      <c r="I9093" s="23" t="s">
        <v>7412</v>
      </c>
      <c r="J9093" s="23"/>
      <c r="K9093" s="23" t="s">
        <v>9712</v>
      </c>
      <c r="L9093" s="23" t="s">
        <v>9538</v>
      </c>
      <c r="M9093" s="23">
        <f>YEAR(Tabla2[[#This Row],[Fecha de creación]])</f>
        <v>2022</v>
      </c>
      <c r="N9093" s="23">
        <f>MONTH(Tabla2[[#This Row],[Fecha de creación]])</f>
        <v>6</v>
      </c>
    </row>
    <row r="9094" spans="1:14" x14ac:dyDescent="0.25">
      <c r="A9094" s="26">
        <v>44722.775057870371</v>
      </c>
      <c r="B9094" s="23" t="s">
        <v>0</v>
      </c>
      <c r="C9094" s="23" t="s">
        <v>11685</v>
      </c>
      <c r="D9094" s="23" t="s">
        <v>6</v>
      </c>
      <c r="E9094" s="23" t="s">
        <v>1</v>
      </c>
      <c r="F9094" s="23" t="s">
        <v>7</v>
      </c>
      <c r="G9094" s="23" t="s">
        <v>975</v>
      </c>
      <c r="H9094" s="2" t="s">
        <v>7722</v>
      </c>
      <c r="I9094" s="23" t="s">
        <v>7412</v>
      </c>
      <c r="J9094" s="23"/>
      <c r="K9094" s="23" t="s">
        <v>9712</v>
      </c>
      <c r="L9094" s="23" t="s">
        <v>9538</v>
      </c>
      <c r="M9094" s="23">
        <f>YEAR(Tabla2[[#This Row],[Fecha de creación]])</f>
        <v>2022</v>
      </c>
      <c r="N9094" s="23">
        <f>MONTH(Tabla2[[#This Row],[Fecha de creación]])</f>
        <v>6</v>
      </c>
    </row>
    <row r="9095" spans="1:14" x14ac:dyDescent="0.25">
      <c r="A9095" s="26">
        <v>44723.458773148152</v>
      </c>
      <c r="B9095" s="23" t="s">
        <v>0</v>
      </c>
      <c r="C9095" s="23" t="s">
        <v>11686</v>
      </c>
      <c r="D9095" s="23" t="s">
        <v>11687</v>
      </c>
      <c r="E9095" s="23" t="s">
        <v>1</v>
      </c>
      <c r="F9095" s="23" t="s">
        <v>7</v>
      </c>
      <c r="G9095" s="23" t="s">
        <v>975</v>
      </c>
      <c r="H9095" s="2" t="s">
        <v>7730</v>
      </c>
      <c r="I9095" s="23" t="s">
        <v>5999</v>
      </c>
      <c r="J9095" s="23" t="s">
        <v>59</v>
      </c>
      <c r="K9095" s="23" t="s">
        <v>9712</v>
      </c>
      <c r="L9095" s="23" t="s">
        <v>9538</v>
      </c>
      <c r="M9095" s="23">
        <f>YEAR(Tabla2[[#This Row],[Fecha de creación]])</f>
        <v>2022</v>
      </c>
      <c r="N9095" s="23">
        <f>MONTH(Tabla2[[#This Row],[Fecha de creación]])</f>
        <v>6</v>
      </c>
    </row>
    <row r="9096" spans="1:14" x14ac:dyDescent="0.25">
      <c r="A9096" s="26">
        <v>44723.473217592589</v>
      </c>
      <c r="B9096" s="23" t="s">
        <v>0</v>
      </c>
      <c r="C9096" s="23" t="s">
        <v>11688</v>
      </c>
      <c r="D9096" s="23" t="s">
        <v>719</v>
      </c>
      <c r="E9096" s="23" t="s">
        <v>1</v>
      </c>
      <c r="F9096" s="23" t="s">
        <v>7</v>
      </c>
      <c r="G9096" s="23" t="s">
        <v>975</v>
      </c>
      <c r="H9096" s="2" t="s">
        <v>7777</v>
      </c>
      <c r="I9096" s="23" t="s">
        <v>5999</v>
      </c>
      <c r="J9096" s="23" t="s">
        <v>59</v>
      </c>
      <c r="K9096" s="23" t="s">
        <v>9712</v>
      </c>
      <c r="L9096" s="23" t="s">
        <v>9538</v>
      </c>
      <c r="M9096" s="23">
        <f>YEAR(Tabla2[[#This Row],[Fecha de creación]])</f>
        <v>2022</v>
      </c>
      <c r="N9096" s="23">
        <f>MONTH(Tabla2[[#This Row],[Fecha de creación]])</f>
        <v>6</v>
      </c>
    </row>
    <row r="9097" spans="1:14" x14ac:dyDescent="0.25">
      <c r="A9097" s="26">
        <v>44723.474629629629</v>
      </c>
      <c r="B9097" s="23" t="s">
        <v>0</v>
      </c>
      <c r="C9097" s="23" t="s">
        <v>11689</v>
      </c>
      <c r="D9097" s="23" t="s">
        <v>11690</v>
      </c>
      <c r="E9097" s="23" t="s">
        <v>1</v>
      </c>
      <c r="F9097" s="23" t="s">
        <v>7</v>
      </c>
      <c r="G9097" s="23" t="s">
        <v>975</v>
      </c>
      <c r="H9097" s="2" t="s">
        <v>7748</v>
      </c>
      <c r="I9097" s="23" t="s">
        <v>5999</v>
      </c>
      <c r="J9097" s="23" t="s">
        <v>59</v>
      </c>
      <c r="K9097" s="23" t="s">
        <v>9712</v>
      </c>
      <c r="L9097" s="23" t="s">
        <v>9538</v>
      </c>
      <c r="M9097" s="23">
        <f>YEAR(Tabla2[[#This Row],[Fecha de creación]])</f>
        <v>2022</v>
      </c>
      <c r="N9097" s="23">
        <f>MONTH(Tabla2[[#This Row],[Fecha de creación]])</f>
        <v>6</v>
      </c>
    </row>
    <row r="9098" spans="1:14" x14ac:dyDescent="0.25">
      <c r="A9098" s="26">
        <v>44723.510821759257</v>
      </c>
      <c r="B9098" s="23" t="s">
        <v>0</v>
      </c>
      <c r="C9098" s="23" t="s">
        <v>11691</v>
      </c>
      <c r="D9098" s="23" t="s">
        <v>11692</v>
      </c>
      <c r="E9098" s="23" t="s">
        <v>1</v>
      </c>
      <c r="F9098" s="23" t="s">
        <v>2</v>
      </c>
      <c r="G9098" s="23" t="s">
        <v>975</v>
      </c>
      <c r="H9098" s="2" t="s">
        <v>7770</v>
      </c>
      <c r="I9098" s="23" t="s">
        <v>5999</v>
      </c>
      <c r="J9098" s="23" t="s">
        <v>59</v>
      </c>
      <c r="K9098" s="23" t="s">
        <v>9712</v>
      </c>
      <c r="L9098" s="23" t="s">
        <v>9538</v>
      </c>
      <c r="M9098" s="23">
        <f>YEAR(Tabla2[[#This Row],[Fecha de creación]])</f>
        <v>2022</v>
      </c>
      <c r="N9098" s="23">
        <f>MONTH(Tabla2[[#This Row],[Fecha de creación]])</f>
        <v>6</v>
      </c>
    </row>
    <row r="9099" spans="1:14" x14ac:dyDescent="0.25">
      <c r="A9099" s="26">
        <v>44723.512175925927</v>
      </c>
      <c r="B9099" s="23" t="s">
        <v>100</v>
      </c>
      <c r="C9099" s="23" t="s">
        <v>11693</v>
      </c>
      <c r="D9099" s="23" t="s">
        <v>11694</v>
      </c>
      <c r="E9099" s="23" t="s">
        <v>1</v>
      </c>
      <c r="F9099" s="23" t="s">
        <v>22</v>
      </c>
      <c r="G9099" s="23" t="s">
        <v>3</v>
      </c>
      <c r="H9099" s="2" t="s">
        <v>8893</v>
      </c>
      <c r="I9099" s="23" t="s">
        <v>9485</v>
      </c>
      <c r="J9099" s="23" t="s">
        <v>59</v>
      </c>
      <c r="K9099" s="23" t="s">
        <v>9712</v>
      </c>
      <c r="L9099" s="23" t="s">
        <v>9539</v>
      </c>
      <c r="M9099" s="23">
        <f>YEAR(Tabla2[[#This Row],[Fecha de creación]])</f>
        <v>2022</v>
      </c>
      <c r="N9099" s="23">
        <f>MONTH(Tabla2[[#This Row],[Fecha de creación]])</f>
        <v>6</v>
      </c>
    </row>
    <row r="9100" spans="1:14" x14ac:dyDescent="0.25">
      <c r="A9100" s="26">
        <v>44723.603576388887</v>
      </c>
      <c r="B9100" s="23" t="s">
        <v>0</v>
      </c>
      <c r="C9100" s="23" t="s">
        <v>11695</v>
      </c>
      <c r="D9100" s="23" t="s">
        <v>982</v>
      </c>
      <c r="E9100" s="23" t="s">
        <v>1</v>
      </c>
      <c r="F9100" s="23" t="s">
        <v>22</v>
      </c>
      <c r="G9100" s="23" t="s">
        <v>975</v>
      </c>
      <c r="H9100" s="2" t="s">
        <v>8893</v>
      </c>
      <c r="I9100" s="23" t="s">
        <v>5999</v>
      </c>
      <c r="J9100" s="23" t="s">
        <v>59</v>
      </c>
      <c r="K9100" s="23" t="s">
        <v>9712</v>
      </c>
      <c r="L9100" s="23" t="s">
        <v>9538</v>
      </c>
      <c r="M9100" s="23">
        <f>YEAR(Tabla2[[#This Row],[Fecha de creación]])</f>
        <v>2022</v>
      </c>
      <c r="N9100" s="23">
        <f>MONTH(Tabla2[[#This Row],[Fecha de creación]])</f>
        <v>6</v>
      </c>
    </row>
    <row r="9101" spans="1:14" x14ac:dyDescent="0.25">
      <c r="A9101" s="26">
        <v>44723.655138888891</v>
      </c>
      <c r="B9101" s="23" t="s">
        <v>0</v>
      </c>
      <c r="C9101" s="23" t="s">
        <v>11696</v>
      </c>
      <c r="D9101" s="23" t="s">
        <v>6596</v>
      </c>
      <c r="E9101" s="23" t="s">
        <v>1</v>
      </c>
      <c r="F9101" s="23" t="s">
        <v>2</v>
      </c>
      <c r="G9101" s="23" t="s">
        <v>975</v>
      </c>
      <c r="H9101" s="2" t="s">
        <v>8099</v>
      </c>
      <c r="I9101" s="23" t="s">
        <v>5999</v>
      </c>
      <c r="J9101" s="23" t="s">
        <v>59</v>
      </c>
      <c r="K9101" s="23" t="s">
        <v>9712</v>
      </c>
      <c r="L9101" s="23" t="s">
        <v>9538</v>
      </c>
      <c r="M9101" s="23">
        <f>YEAR(Tabla2[[#This Row],[Fecha de creación]])</f>
        <v>2022</v>
      </c>
      <c r="N9101" s="23">
        <f>MONTH(Tabla2[[#This Row],[Fecha de creación]])</f>
        <v>6</v>
      </c>
    </row>
    <row r="9102" spans="1:14" x14ac:dyDescent="0.25">
      <c r="A9102" s="26">
        <v>44723.68854166667</v>
      </c>
      <c r="B9102" s="23" t="s">
        <v>0</v>
      </c>
      <c r="C9102" s="23" t="s">
        <v>11697</v>
      </c>
      <c r="D9102" s="23" t="s">
        <v>982</v>
      </c>
      <c r="E9102" s="23" t="s">
        <v>1</v>
      </c>
      <c r="F9102" s="23" t="s">
        <v>22</v>
      </c>
      <c r="G9102" s="23" t="s">
        <v>975</v>
      </c>
      <c r="H9102" s="2" t="s">
        <v>8893</v>
      </c>
      <c r="I9102" s="23" t="s">
        <v>5999</v>
      </c>
      <c r="J9102" s="23" t="s">
        <v>59</v>
      </c>
      <c r="K9102" s="23" t="s">
        <v>9712</v>
      </c>
      <c r="L9102" s="23" t="s">
        <v>9538</v>
      </c>
      <c r="M9102" s="23">
        <f>YEAR(Tabla2[[#This Row],[Fecha de creación]])</f>
        <v>2022</v>
      </c>
      <c r="N9102" s="23">
        <f>MONTH(Tabla2[[#This Row],[Fecha de creación]])</f>
        <v>6</v>
      </c>
    </row>
    <row r="9103" spans="1:14" x14ac:dyDescent="0.25">
      <c r="A9103" s="26">
        <v>44723.700497685182</v>
      </c>
      <c r="B9103" s="23" t="s">
        <v>0</v>
      </c>
      <c r="C9103" s="23" t="s">
        <v>11698</v>
      </c>
      <c r="D9103" s="23" t="s">
        <v>1004</v>
      </c>
      <c r="E9103" s="23" t="s">
        <v>1</v>
      </c>
      <c r="F9103" s="23" t="s">
        <v>7</v>
      </c>
      <c r="G9103" s="23" t="s">
        <v>975</v>
      </c>
      <c r="H9103" s="2" t="s">
        <v>7726</v>
      </c>
      <c r="I9103" s="23" t="s">
        <v>5999</v>
      </c>
      <c r="J9103" s="23" t="s">
        <v>59</v>
      </c>
      <c r="K9103" s="23" t="s">
        <v>9712</v>
      </c>
      <c r="L9103" s="23" t="s">
        <v>9538</v>
      </c>
      <c r="M9103" s="23">
        <f>YEAR(Tabla2[[#This Row],[Fecha de creación]])</f>
        <v>2022</v>
      </c>
      <c r="N9103" s="23">
        <f>MONTH(Tabla2[[#This Row],[Fecha de creación]])</f>
        <v>6</v>
      </c>
    </row>
    <row r="9104" spans="1:14" x14ac:dyDescent="0.25">
      <c r="A9104" s="26">
        <v>44723.701909722222</v>
      </c>
      <c r="B9104" s="23" t="s">
        <v>0</v>
      </c>
      <c r="C9104" s="23" t="s">
        <v>11699</v>
      </c>
      <c r="D9104" s="23" t="s">
        <v>982</v>
      </c>
      <c r="E9104" s="23" t="s">
        <v>1</v>
      </c>
      <c r="F9104" s="23" t="s">
        <v>22</v>
      </c>
      <c r="G9104" s="23" t="s">
        <v>975</v>
      </c>
      <c r="H9104" s="2" t="s">
        <v>8893</v>
      </c>
      <c r="I9104" s="23" t="s">
        <v>5999</v>
      </c>
      <c r="J9104" s="23" t="s">
        <v>59</v>
      </c>
      <c r="K9104" s="23" t="s">
        <v>9712</v>
      </c>
      <c r="L9104" s="23" t="s">
        <v>9538</v>
      </c>
      <c r="M9104" s="23">
        <f>YEAR(Tabla2[[#This Row],[Fecha de creación]])</f>
        <v>2022</v>
      </c>
      <c r="N9104" s="23">
        <f>MONTH(Tabla2[[#This Row],[Fecha de creación]])</f>
        <v>6</v>
      </c>
    </row>
    <row r="9105" spans="1:14" x14ac:dyDescent="0.25">
      <c r="A9105" s="26">
        <v>44724.436689814815</v>
      </c>
      <c r="B9105" s="23" t="s">
        <v>0</v>
      </c>
      <c r="C9105" s="23" t="s">
        <v>11700</v>
      </c>
      <c r="D9105" s="23" t="s">
        <v>999</v>
      </c>
      <c r="E9105" s="23" t="s">
        <v>1</v>
      </c>
      <c r="F9105" s="23" t="s">
        <v>7</v>
      </c>
      <c r="G9105" s="23" t="s">
        <v>975</v>
      </c>
      <c r="H9105" s="2" t="s">
        <v>7744</v>
      </c>
      <c r="I9105" s="23" t="s">
        <v>7412</v>
      </c>
      <c r="J9105" s="23"/>
      <c r="K9105" s="23" t="s">
        <v>9712</v>
      </c>
      <c r="L9105" s="23" t="s">
        <v>9538</v>
      </c>
      <c r="M9105" s="23">
        <f>YEAR(Tabla2[[#This Row],[Fecha de creación]])</f>
        <v>2022</v>
      </c>
      <c r="N9105" s="23">
        <f>MONTH(Tabla2[[#This Row],[Fecha de creación]])</f>
        <v>6</v>
      </c>
    </row>
    <row r="9106" spans="1:14" x14ac:dyDescent="0.25">
      <c r="A9106" s="26">
        <v>44724.467905092592</v>
      </c>
      <c r="B9106" s="23" t="s">
        <v>0</v>
      </c>
      <c r="C9106" s="23" t="s">
        <v>11701</v>
      </c>
      <c r="D9106" s="23" t="s">
        <v>8664</v>
      </c>
      <c r="E9106" s="23" t="s">
        <v>1</v>
      </c>
      <c r="F9106" s="23" t="s">
        <v>22</v>
      </c>
      <c r="G9106" s="23" t="s">
        <v>975</v>
      </c>
      <c r="H9106" s="2" t="s">
        <v>8893</v>
      </c>
      <c r="I9106" s="23" t="s">
        <v>7412</v>
      </c>
      <c r="J9106" s="23"/>
      <c r="K9106" s="23" t="s">
        <v>9712</v>
      </c>
      <c r="L9106" s="23" t="s">
        <v>9538</v>
      </c>
      <c r="M9106" s="23">
        <f>YEAR(Tabla2[[#This Row],[Fecha de creación]])</f>
        <v>2022</v>
      </c>
      <c r="N9106" s="23">
        <f>MONTH(Tabla2[[#This Row],[Fecha de creación]])</f>
        <v>6</v>
      </c>
    </row>
    <row r="9107" spans="1:14" x14ac:dyDescent="0.25">
      <c r="A9107" s="26">
        <v>44724.468414351853</v>
      </c>
      <c r="B9107" s="23" t="s">
        <v>0</v>
      </c>
      <c r="C9107" s="23" t="s">
        <v>11702</v>
      </c>
      <c r="D9107" s="23" t="s">
        <v>5176</v>
      </c>
      <c r="E9107" s="23" t="s">
        <v>1</v>
      </c>
      <c r="F9107" s="23" t="s">
        <v>2</v>
      </c>
      <c r="G9107" s="23" t="s">
        <v>975</v>
      </c>
      <c r="H9107" s="2" t="s">
        <v>8099</v>
      </c>
      <c r="I9107" s="23" t="s">
        <v>5999</v>
      </c>
      <c r="J9107" s="23"/>
      <c r="K9107" s="23" t="s">
        <v>9712</v>
      </c>
      <c r="L9107" s="23" t="s">
        <v>9538</v>
      </c>
      <c r="M9107" s="23">
        <f>YEAR(Tabla2[[#This Row],[Fecha de creación]])</f>
        <v>2022</v>
      </c>
      <c r="N9107" s="23">
        <f>MONTH(Tabla2[[#This Row],[Fecha de creación]])</f>
        <v>6</v>
      </c>
    </row>
    <row r="9108" spans="1:14" x14ac:dyDescent="0.25">
      <c r="A9108" s="26">
        <v>44724.469270833331</v>
      </c>
      <c r="B9108" s="23" t="s">
        <v>0</v>
      </c>
      <c r="C9108" s="23" t="s">
        <v>11703</v>
      </c>
      <c r="D9108" s="23" t="s">
        <v>982</v>
      </c>
      <c r="E9108" s="23" t="s">
        <v>1</v>
      </c>
      <c r="F9108" s="23" t="s">
        <v>22</v>
      </c>
      <c r="G9108" s="23" t="s">
        <v>975</v>
      </c>
      <c r="H9108" s="2" t="s">
        <v>8893</v>
      </c>
      <c r="I9108" s="23" t="s">
        <v>5999</v>
      </c>
      <c r="J9108" s="23" t="s">
        <v>59</v>
      </c>
      <c r="K9108" s="23" t="s">
        <v>9712</v>
      </c>
      <c r="L9108" s="23" t="s">
        <v>9538</v>
      </c>
      <c r="M9108" s="23">
        <f>YEAR(Tabla2[[#This Row],[Fecha de creación]])</f>
        <v>2022</v>
      </c>
      <c r="N9108" s="23">
        <f>MONTH(Tabla2[[#This Row],[Fecha de creación]])</f>
        <v>6</v>
      </c>
    </row>
    <row r="9109" spans="1:14" x14ac:dyDescent="0.25">
      <c r="A9109" s="26">
        <v>44724.47079861111</v>
      </c>
      <c r="B9109" s="23" t="s">
        <v>0</v>
      </c>
      <c r="C9109" s="23" t="s">
        <v>11704</v>
      </c>
      <c r="D9109" s="23" t="s">
        <v>131</v>
      </c>
      <c r="E9109" s="23" t="s">
        <v>1</v>
      </c>
      <c r="F9109" s="23" t="s">
        <v>7</v>
      </c>
      <c r="G9109" s="23" t="s">
        <v>975</v>
      </c>
      <c r="H9109" s="2" t="s">
        <v>8397</v>
      </c>
      <c r="I9109" s="23" t="s">
        <v>5999</v>
      </c>
      <c r="J9109" s="23" t="s">
        <v>59</v>
      </c>
      <c r="K9109" s="23" t="s">
        <v>9712</v>
      </c>
      <c r="L9109" s="23" t="s">
        <v>9538</v>
      </c>
      <c r="M9109" s="23">
        <f>YEAR(Tabla2[[#This Row],[Fecha de creación]])</f>
        <v>2022</v>
      </c>
      <c r="N9109" s="23">
        <f>MONTH(Tabla2[[#This Row],[Fecha de creación]])</f>
        <v>6</v>
      </c>
    </row>
    <row r="9110" spans="1:14" x14ac:dyDescent="0.25">
      <c r="A9110" s="26">
        <v>44724.472534722219</v>
      </c>
      <c r="B9110" s="23" t="s">
        <v>0</v>
      </c>
      <c r="C9110" s="23" t="s">
        <v>11705</v>
      </c>
      <c r="D9110" s="23" t="s">
        <v>982</v>
      </c>
      <c r="E9110" s="23" t="s">
        <v>1</v>
      </c>
      <c r="F9110" s="23" t="s">
        <v>22</v>
      </c>
      <c r="G9110" s="23" t="s">
        <v>975</v>
      </c>
      <c r="H9110" s="2" t="s">
        <v>8893</v>
      </c>
      <c r="I9110" s="23" t="s">
        <v>5999</v>
      </c>
      <c r="J9110" s="23" t="s">
        <v>59</v>
      </c>
      <c r="K9110" s="23" t="s">
        <v>9712</v>
      </c>
      <c r="L9110" s="23" t="s">
        <v>9538</v>
      </c>
      <c r="M9110" s="23">
        <f>YEAR(Tabla2[[#This Row],[Fecha de creación]])</f>
        <v>2022</v>
      </c>
      <c r="N9110" s="23">
        <f>MONTH(Tabla2[[#This Row],[Fecha de creación]])</f>
        <v>6</v>
      </c>
    </row>
    <row r="9111" spans="1:14" x14ac:dyDescent="0.25">
      <c r="A9111" s="26">
        <v>44724.484085648146</v>
      </c>
      <c r="B9111" s="23" t="s">
        <v>0</v>
      </c>
      <c r="C9111" s="23" t="s">
        <v>11706</v>
      </c>
      <c r="D9111" s="23" t="s">
        <v>3092</v>
      </c>
      <c r="E9111" s="23" t="s">
        <v>1</v>
      </c>
      <c r="F9111" s="23" t="s">
        <v>7</v>
      </c>
      <c r="G9111" s="23" t="s">
        <v>975</v>
      </c>
      <c r="H9111" s="2" t="s">
        <v>7726</v>
      </c>
      <c r="I9111" s="23" t="s">
        <v>7412</v>
      </c>
      <c r="J9111" s="23"/>
      <c r="K9111" s="23" t="s">
        <v>9712</v>
      </c>
      <c r="L9111" s="23" t="s">
        <v>9538</v>
      </c>
      <c r="M9111" s="23">
        <f>YEAR(Tabla2[[#This Row],[Fecha de creación]])</f>
        <v>2022</v>
      </c>
      <c r="N9111" s="23">
        <f>MONTH(Tabla2[[#This Row],[Fecha de creación]])</f>
        <v>6</v>
      </c>
    </row>
    <row r="9112" spans="1:14" x14ac:dyDescent="0.25">
      <c r="A9112" s="26">
        <v>44724.485555555555</v>
      </c>
      <c r="B9112" s="23" t="s">
        <v>0</v>
      </c>
      <c r="C9112" s="23" t="s">
        <v>11707</v>
      </c>
      <c r="D9112" s="23" t="s">
        <v>349</v>
      </c>
      <c r="E9112" s="23" t="s">
        <v>1</v>
      </c>
      <c r="F9112" s="23" t="s">
        <v>7</v>
      </c>
      <c r="G9112" s="23" t="s">
        <v>975</v>
      </c>
      <c r="H9112" s="2" t="s">
        <v>7980</v>
      </c>
      <c r="I9112" s="23" t="s">
        <v>7412</v>
      </c>
      <c r="J9112" s="23"/>
      <c r="K9112" s="23" t="s">
        <v>9712</v>
      </c>
      <c r="L9112" s="23" t="s">
        <v>9538</v>
      </c>
      <c r="M9112" s="23">
        <f>YEAR(Tabla2[[#This Row],[Fecha de creación]])</f>
        <v>2022</v>
      </c>
      <c r="N9112" s="23">
        <f>MONTH(Tabla2[[#This Row],[Fecha de creación]])</f>
        <v>6</v>
      </c>
    </row>
    <row r="9113" spans="1:14" x14ac:dyDescent="0.25">
      <c r="A9113" s="26">
        <v>44724.487488425926</v>
      </c>
      <c r="B9113" s="23" t="s">
        <v>0</v>
      </c>
      <c r="C9113" s="23" t="s">
        <v>11708</v>
      </c>
      <c r="D9113" s="23" t="s">
        <v>349</v>
      </c>
      <c r="E9113" s="23" t="s">
        <v>1</v>
      </c>
      <c r="F9113" s="23" t="s">
        <v>7</v>
      </c>
      <c r="G9113" s="23" t="s">
        <v>975</v>
      </c>
      <c r="H9113" s="2" t="s">
        <v>7980</v>
      </c>
      <c r="I9113" s="23" t="s">
        <v>7412</v>
      </c>
      <c r="J9113" s="23"/>
      <c r="K9113" s="23" t="s">
        <v>9712</v>
      </c>
      <c r="L9113" s="23" t="s">
        <v>9538</v>
      </c>
      <c r="M9113" s="23">
        <f>YEAR(Tabla2[[#This Row],[Fecha de creación]])</f>
        <v>2022</v>
      </c>
      <c r="N9113" s="23">
        <f>MONTH(Tabla2[[#This Row],[Fecha de creación]])</f>
        <v>6</v>
      </c>
    </row>
    <row r="9114" spans="1:14" x14ac:dyDescent="0.25">
      <c r="A9114" s="26">
        <v>44724.489791666667</v>
      </c>
      <c r="B9114" s="23" t="s">
        <v>0</v>
      </c>
      <c r="C9114" s="23" t="s">
        <v>11709</v>
      </c>
      <c r="D9114" s="23" t="s">
        <v>349</v>
      </c>
      <c r="E9114" s="23" t="s">
        <v>1</v>
      </c>
      <c r="F9114" s="23" t="s">
        <v>7</v>
      </c>
      <c r="G9114" s="23" t="s">
        <v>975</v>
      </c>
      <c r="H9114" s="2" t="s">
        <v>7980</v>
      </c>
      <c r="I9114" s="23" t="s">
        <v>7412</v>
      </c>
      <c r="J9114" s="23"/>
      <c r="K9114" s="23" t="s">
        <v>9712</v>
      </c>
      <c r="L9114" s="23" t="s">
        <v>9538</v>
      </c>
      <c r="M9114" s="23">
        <f>YEAR(Tabla2[[#This Row],[Fecha de creación]])</f>
        <v>2022</v>
      </c>
      <c r="N9114" s="23">
        <f>MONTH(Tabla2[[#This Row],[Fecha de creación]])</f>
        <v>6</v>
      </c>
    </row>
    <row r="9115" spans="1:14" x14ac:dyDescent="0.25">
      <c r="A9115" s="26">
        <v>44724.530011574076</v>
      </c>
      <c r="B9115" s="23" t="s">
        <v>0</v>
      </c>
      <c r="C9115" s="23" t="s">
        <v>11710</v>
      </c>
      <c r="D9115" s="23" t="s">
        <v>8664</v>
      </c>
      <c r="E9115" s="23" t="s">
        <v>1</v>
      </c>
      <c r="F9115" s="23" t="s">
        <v>22</v>
      </c>
      <c r="G9115" s="23" t="s">
        <v>975</v>
      </c>
      <c r="H9115" s="2" t="s">
        <v>8893</v>
      </c>
      <c r="I9115" s="23" t="s">
        <v>7412</v>
      </c>
      <c r="J9115" s="23"/>
      <c r="K9115" s="23" t="s">
        <v>9712</v>
      </c>
      <c r="L9115" s="23" t="s">
        <v>9538</v>
      </c>
      <c r="M9115" s="23">
        <f>YEAR(Tabla2[[#This Row],[Fecha de creación]])</f>
        <v>2022</v>
      </c>
      <c r="N9115" s="23">
        <f>MONTH(Tabla2[[#This Row],[Fecha de creación]])</f>
        <v>6</v>
      </c>
    </row>
    <row r="9116" spans="1:14" x14ac:dyDescent="0.25">
      <c r="A9116" s="26">
        <v>44724.532546296294</v>
      </c>
      <c r="B9116" s="23" t="s">
        <v>0</v>
      </c>
      <c r="C9116" s="23" t="s">
        <v>11711</v>
      </c>
      <c r="D9116" s="23" t="s">
        <v>3092</v>
      </c>
      <c r="E9116" s="23" t="s">
        <v>1</v>
      </c>
      <c r="F9116" s="23" t="s">
        <v>7</v>
      </c>
      <c r="G9116" s="23" t="s">
        <v>975</v>
      </c>
      <c r="H9116" s="2" t="s">
        <v>7726</v>
      </c>
      <c r="I9116" s="23" t="s">
        <v>7412</v>
      </c>
      <c r="J9116" s="23"/>
      <c r="K9116" s="23" t="s">
        <v>9712</v>
      </c>
      <c r="L9116" s="23" t="s">
        <v>9538</v>
      </c>
      <c r="M9116" s="23">
        <f>YEAR(Tabla2[[#This Row],[Fecha de creación]])</f>
        <v>2022</v>
      </c>
      <c r="N9116" s="23">
        <f>MONTH(Tabla2[[#This Row],[Fecha de creación]])</f>
        <v>6</v>
      </c>
    </row>
    <row r="9117" spans="1:14" x14ac:dyDescent="0.25">
      <c r="A9117" s="26">
        <v>44724.579270833332</v>
      </c>
      <c r="B9117" s="23" t="s">
        <v>0</v>
      </c>
      <c r="C9117" s="23" t="s">
        <v>11712</v>
      </c>
      <c r="D9117" s="23" t="s">
        <v>8660</v>
      </c>
      <c r="E9117" s="23" t="s">
        <v>1</v>
      </c>
      <c r="F9117" s="23" t="s">
        <v>7</v>
      </c>
      <c r="G9117" s="23" t="s">
        <v>975</v>
      </c>
      <c r="H9117" s="2" t="s">
        <v>7737</v>
      </c>
      <c r="I9117" s="23" t="s">
        <v>5999</v>
      </c>
      <c r="J9117" s="23" t="s">
        <v>59</v>
      </c>
      <c r="K9117" s="23" t="s">
        <v>9712</v>
      </c>
      <c r="L9117" s="23" t="s">
        <v>9538</v>
      </c>
      <c r="M9117" s="23">
        <f>YEAR(Tabla2[[#This Row],[Fecha de creación]])</f>
        <v>2022</v>
      </c>
      <c r="N9117" s="23">
        <f>MONTH(Tabla2[[#This Row],[Fecha de creación]])</f>
        <v>6</v>
      </c>
    </row>
    <row r="9118" spans="1:14" x14ac:dyDescent="0.25">
      <c r="A9118" s="26">
        <v>44724.660995370374</v>
      </c>
      <c r="B9118" s="23" t="s">
        <v>0</v>
      </c>
      <c r="C9118" s="23" t="s">
        <v>11713</v>
      </c>
      <c r="D9118" s="23" t="s">
        <v>719</v>
      </c>
      <c r="E9118" s="23" t="s">
        <v>1</v>
      </c>
      <c r="F9118" s="23" t="s">
        <v>7</v>
      </c>
      <c r="G9118" s="23" t="s">
        <v>3</v>
      </c>
      <c r="H9118" s="2" t="s">
        <v>7777</v>
      </c>
      <c r="I9118" s="23" t="s">
        <v>9483</v>
      </c>
      <c r="J9118" s="23" t="s">
        <v>59</v>
      </c>
      <c r="K9118" s="23" t="s">
        <v>9712</v>
      </c>
      <c r="L9118" s="23" t="s">
        <v>9539</v>
      </c>
      <c r="M9118" s="23">
        <f>YEAR(Tabla2[[#This Row],[Fecha de creación]])</f>
        <v>2022</v>
      </c>
      <c r="N9118" s="23">
        <f>MONTH(Tabla2[[#This Row],[Fecha de creación]])</f>
        <v>6</v>
      </c>
    </row>
    <row r="9119" spans="1:14" x14ac:dyDescent="0.25">
      <c r="A9119" s="26">
        <v>44724.663101851853</v>
      </c>
      <c r="B9119" s="23" t="s">
        <v>0</v>
      </c>
      <c r="C9119" s="23" t="s">
        <v>11714</v>
      </c>
      <c r="D9119" s="23" t="s">
        <v>1016</v>
      </c>
      <c r="E9119" s="23" t="s">
        <v>1</v>
      </c>
      <c r="F9119" s="23" t="s">
        <v>7</v>
      </c>
      <c r="G9119" s="23" t="s">
        <v>3</v>
      </c>
      <c r="H9119" s="2" t="s">
        <v>7731</v>
      </c>
      <c r="I9119" s="23" t="s">
        <v>9483</v>
      </c>
      <c r="J9119" s="23" t="s">
        <v>59</v>
      </c>
      <c r="K9119" s="23" t="s">
        <v>9712</v>
      </c>
      <c r="L9119" s="23" t="s">
        <v>9539</v>
      </c>
      <c r="M9119" s="23">
        <f>YEAR(Tabla2[[#This Row],[Fecha de creación]])</f>
        <v>2022</v>
      </c>
      <c r="N9119" s="23">
        <f>MONTH(Tabla2[[#This Row],[Fecha de creación]])</f>
        <v>6</v>
      </c>
    </row>
    <row r="9120" spans="1:14" x14ac:dyDescent="0.25">
      <c r="A9120" s="26">
        <v>44724.675358796296</v>
      </c>
      <c r="B9120" s="23" t="s">
        <v>0</v>
      </c>
      <c r="C9120" s="23" t="s">
        <v>11715</v>
      </c>
      <c r="D9120" s="23" t="s">
        <v>1393</v>
      </c>
      <c r="E9120" s="23" t="s">
        <v>1</v>
      </c>
      <c r="F9120" s="23" t="s">
        <v>7</v>
      </c>
      <c r="G9120" s="23" t="s">
        <v>975</v>
      </c>
      <c r="H9120" s="2" t="s">
        <v>7721</v>
      </c>
      <c r="I9120" s="23" t="s">
        <v>5999</v>
      </c>
      <c r="J9120" s="23" t="s">
        <v>59</v>
      </c>
      <c r="K9120" s="23" t="s">
        <v>9712</v>
      </c>
      <c r="L9120" s="23" t="s">
        <v>9538</v>
      </c>
      <c r="M9120" s="23">
        <f>YEAR(Tabla2[[#This Row],[Fecha de creación]])</f>
        <v>2022</v>
      </c>
      <c r="N9120" s="23">
        <f>MONTH(Tabla2[[#This Row],[Fecha de creación]])</f>
        <v>6</v>
      </c>
    </row>
    <row r="9121" spans="1:14" x14ac:dyDescent="0.25">
      <c r="A9121" s="26">
        <v>44724.706192129626</v>
      </c>
      <c r="B9121" s="23" t="s">
        <v>0</v>
      </c>
      <c r="C9121" s="23" t="s">
        <v>11716</v>
      </c>
      <c r="D9121" s="23" t="s">
        <v>982</v>
      </c>
      <c r="E9121" s="23" t="s">
        <v>1</v>
      </c>
      <c r="F9121" s="23" t="s">
        <v>22</v>
      </c>
      <c r="G9121" s="23" t="s">
        <v>975</v>
      </c>
      <c r="H9121" s="2" t="s">
        <v>8893</v>
      </c>
      <c r="I9121" s="23" t="s">
        <v>5999</v>
      </c>
      <c r="J9121" s="23" t="s">
        <v>59</v>
      </c>
      <c r="K9121" s="23" t="s">
        <v>9712</v>
      </c>
      <c r="L9121" s="23" t="s">
        <v>9538</v>
      </c>
      <c r="M9121" s="23">
        <f>YEAR(Tabla2[[#This Row],[Fecha de creación]])</f>
        <v>2022</v>
      </c>
      <c r="N9121" s="23">
        <f>MONTH(Tabla2[[#This Row],[Fecha de creación]])</f>
        <v>6</v>
      </c>
    </row>
    <row r="9122" spans="1:14" x14ac:dyDescent="0.25">
      <c r="A9122" s="26">
        <v>44725.518969907411</v>
      </c>
      <c r="B9122" s="23" t="s">
        <v>0</v>
      </c>
      <c r="C9122" s="23" t="s">
        <v>11717</v>
      </c>
      <c r="D9122" s="23" t="s">
        <v>6</v>
      </c>
      <c r="E9122" s="23" t="s">
        <v>1</v>
      </c>
      <c r="F9122" s="23" t="s">
        <v>7</v>
      </c>
      <c r="G9122" s="23" t="s">
        <v>975</v>
      </c>
      <c r="H9122" s="2" t="s">
        <v>7722</v>
      </c>
      <c r="I9122" s="23" t="s">
        <v>5999</v>
      </c>
      <c r="J9122" s="23" t="s">
        <v>59</v>
      </c>
      <c r="K9122" s="23" t="s">
        <v>9712</v>
      </c>
      <c r="L9122" s="23" t="s">
        <v>9538</v>
      </c>
      <c r="M9122" s="23">
        <f>YEAR(Tabla2[[#This Row],[Fecha de creación]])</f>
        <v>2022</v>
      </c>
      <c r="N9122" s="23">
        <f>MONTH(Tabla2[[#This Row],[Fecha de creación]])</f>
        <v>6</v>
      </c>
    </row>
    <row r="9123" spans="1:14" x14ac:dyDescent="0.25">
      <c r="A9123" s="26">
        <v>44725.525543981479</v>
      </c>
      <c r="B9123" s="23" t="s">
        <v>0</v>
      </c>
      <c r="C9123" s="23" t="s">
        <v>11718</v>
      </c>
      <c r="D9123" s="23" t="s">
        <v>8664</v>
      </c>
      <c r="E9123" s="23" t="s">
        <v>1</v>
      </c>
      <c r="F9123" s="23" t="s">
        <v>22</v>
      </c>
      <c r="G9123" s="23" t="s">
        <v>975</v>
      </c>
      <c r="H9123" s="2" t="s">
        <v>8893</v>
      </c>
      <c r="I9123" s="23" t="s">
        <v>7412</v>
      </c>
      <c r="J9123" s="23"/>
      <c r="K9123" s="23" t="s">
        <v>9712</v>
      </c>
      <c r="L9123" s="23" t="s">
        <v>9538</v>
      </c>
      <c r="M9123" s="23">
        <f>YEAR(Tabla2[[#This Row],[Fecha de creación]])</f>
        <v>2022</v>
      </c>
      <c r="N9123" s="23">
        <f>MONTH(Tabla2[[#This Row],[Fecha de creación]])</f>
        <v>6</v>
      </c>
    </row>
    <row r="9124" spans="1:14" x14ac:dyDescent="0.25">
      <c r="A9124" s="26">
        <v>44725.530115740738</v>
      </c>
      <c r="B9124" s="23" t="s">
        <v>0</v>
      </c>
      <c r="C9124" s="23" t="s">
        <v>11719</v>
      </c>
      <c r="D9124" s="23" t="s">
        <v>7521</v>
      </c>
      <c r="E9124" s="23" t="s">
        <v>1</v>
      </c>
      <c r="F9124" s="23" t="s">
        <v>22</v>
      </c>
      <c r="G9124" s="23" t="s">
        <v>975</v>
      </c>
      <c r="H9124" s="2" t="s">
        <v>8893</v>
      </c>
      <c r="I9124" s="23" t="s">
        <v>7412</v>
      </c>
      <c r="J9124" s="23"/>
      <c r="K9124" s="23" t="s">
        <v>9712</v>
      </c>
      <c r="L9124" s="23" t="s">
        <v>9538</v>
      </c>
      <c r="M9124" s="23">
        <f>YEAR(Tabla2[[#This Row],[Fecha de creación]])</f>
        <v>2022</v>
      </c>
      <c r="N9124" s="23">
        <f>MONTH(Tabla2[[#This Row],[Fecha de creación]])</f>
        <v>6</v>
      </c>
    </row>
    <row r="9125" spans="1:14" x14ac:dyDescent="0.25">
      <c r="A9125" s="26">
        <v>44725.537291666667</v>
      </c>
      <c r="B9125" s="23" t="s">
        <v>0</v>
      </c>
      <c r="C9125" s="23" t="s">
        <v>11720</v>
      </c>
      <c r="D9125" s="23" t="s">
        <v>8664</v>
      </c>
      <c r="E9125" s="23" t="s">
        <v>1</v>
      </c>
      <c r="F9125" s="23" t="s">
        <v>22</v>
      </c>
      <c r="G9125" s="23" t="s">
        <v>975</v>
      </c>
      <c r="H9125" s="2" t="s">
        <v>8893</v>
      </c>
      <c r="I9125" s="23" t="s">
        <v>7412</v>
      </c>
      <c r="J9125" s="23"/>
      <c r="K9125" s="23" t="s">
        <v>9712</v>
      </c>
      <c r="L9125" s="23" t="s">
        <v>9538</v>
      </c>
      <c r="M9125" s="23">
        <f>YEAR(Tabla2[[#This Row],[Fecha de creación]])</f>
        <v>2022</v>
      </c>
      <c r="N9125" s="23">
        <f>MONTH(Tabla2[[#This Row],[Fecha de creación]])</f>
        <v>6</v>
      </c>
    </row>
    <row r="9126" spans="1:14" x14ac:dyDescent="0.25">
      <c r="A9126" s="26">
        <v>44725.566192129627</v>
      </c>
      <c r="B9126" s="23" t="s">
        <v>0</v>
      </c>
      <c r="C9126" s="23" t="s">
        <v>11721</v>
      </c>
      <c r="D9126" s="23" t="s">
        <v>8176</v>
      </c>
      <c r="E9126" s="23" t="s">
        <v>1</v>
      </c>
      <c r="F9126" s="23" t="s">
        <v>22</v>
      </c>
      <c r="G9126" s="23" t="s">
        <v>975</v>
      </c>
      <c r="H9126" s="2" t="s">
        <v>8893</v>
      </c>
      <c r="I9126" s="23" t="s">
        <v>5999</v>
      </c>
      <c r="J9126" s="23" t="s">
        <v>59</v>
      </c>
      <c r="K9126" s="23" t="s">
        <v>9712</v>
      </c>
      <c r="L9126" s="23" t="s">
        <v>9538</v>
      </c>
      <c r="M9126" s="23">
        <f>YEAR(Tabla2[[#This Row],[Fecha de creación]])</f>
        <v>2022</v>
      </c>
      <c r="N9126" s="23">
        <f>MONTH(Tabla2[[#This Row],[Fecha de creación]])</f>
        <v>6</v>
      </c>
    </row>
    <row r="9127" spans="1:14" x14ac:dyDescent="0.25">
      <c r="A9127" s="26">
        <v>44725.606585648151</v>
      </c>
      <c r="B9127" s="23" t="s">
        <v>0</v>
      </c>
      <c r="C9127" s="23" t="s">
        <v>11722</v>
      </c>
      <c r="D9127" s="23" t="s">
        <v>539</v>
      </c>
      <c r="E9127" s="23" t="s">
        <v>1</v>
      </c>
      <c r="F9127" s="23" t="s">
        <v>7</v>
      </c>
      <c r="G9127" s="23" t="s">
        <v>3</v>
      </c>
      <c r="H9127" s="2" t="s">
        <v>7733</v>
      </c>
      <c r="I9127" s="23" t="s">
        <v>7412</v>
      </c>
      <c r="J9127" s="23"/>
      <c r="K9127" s="23" t="s">
        <v>9712</v>
      </c>
      <c r="L9127" s="23" t="s">
        <v>9539</v>
      </c>
      <c r="M9127" s="23">
        <f>YEAR(Tabla2[[#This Row],[Fecha de creación]])</f>
        <v>2022</v>
      </c>
      <c r="N9127" s="23">
        <f>MONTH(Tabla2[[#This Row],[Fecha de creación]])</f>
        <v>6</v>
      </c>
    </row>
    <row r="9128" spans="1:14" x14ac:dyDescent="0.25">
      <c r="A9128" s="26">
        <v>44725.615972222222</v>
      </c>
      <c r="B9128" s="23" t="s">
        <v>0</v>
      </c>
      <c r="C9128" s="23" t="s">
        <v>11723</v>
      </c>
      <c r="D9128" s="23" t="s">
        <v>364</v>
      </c>
      <c r="E9128" s="23" t="s">
        <v>1</v>
      </c>
      <c r="F9128" s="23" t="s">
        <v>7</v>
      </c>
      <c r="G9128" s="23" t="s">
        <v>975</v>
      </c>
      <c r="H9128" s="2" t="s">
        <v>7725</v>
      </c>
      <c r="I9128" s="23" t="s">
        <v>7412</v>
      </c>
      <c r="J9128" s="23"/>
      <c r="K9128" s="23" t="s">
        <v>9712</v>
      </c>
      <c r="L9128" s="23" t="s">
        <v>9538</v>
      </c>
      <c r="M9128" s="23">
        <f>YEAR(Tabla2[[#This Row],[Fecha de creación]])</f>
        <v>2022</v>
      </c>
      <c r="N9128" s="23">
        <f>MONTH(Tabla2[[#This Row],[Fecha de creación]])</f>
        <v>6</v>
      </c>
    </row>
    <row r="9129" spans="1:14" x14ac:dyDescent="0.25">
      <c r="A9129" s="26">
        <v>44725.622372685182</v>
      </c>
      <c r="B9129" s="23" t="s">
        <v>189</v>
      </c>
      <c r="C9129" s="23" t="s">
        <v>11724</v>
      </c>
      <c r="D9129" s="23" t="s">
        <v>4281</v>
      </c>
      <c r="E9129" s="23" t="s">
        <v>1</v>
      </c>
      <c r="F9129" s="23" t="s">
        <v>7</v>
      </c>
      <c r="G9129" s="23" t="s">
        <v>3</v>
      </c>
      <c r="H9129" s="2" t="s">
        <v>7722</v>
      </c>
      <c r="I9129" s="23" t="s">
        <v>3284</v>
      </c>
      <c r="J9129" s="23" t="s">
        <v>59</v>
      </c>
      <c r="K9129" s="23" t="s">
        <v>9712</v>
      </c>
      <c r="L9129" s="23" t="s">
        <v>9539</v>
      </c>
      <c r="M9129" s="23">
        <f>YEAR(Tabla2[[#This Row],[Fecha de creación]])</f>
        <v>2022</v>
      </c>
      <c r="N9129" s="23">
        <f>MONTH(Tabla2[[#This Row],[Fecha de creación]])</f>
        <v>6</v>
      </c>
    </row>
    <row r="9130" spans="1:14" x14ac:dyDescent="0.25">
      <c r="A9130" s="26">
        <v>44725.636886574073</v>
      </c>
      <c r="B9130" s="23" t="s">
        <v>0</v>
      </c>
      <c r="C9130" s="23" t="s">
        <v>11725</v>
      </c>
      <c r="D9130" s="23" t="s">
        <v>11726</v>
      </c>
      <c r="E9130" s="23" t="s">
        <v>1</v>
      </c>
      <c r="F9130" s="23" t="s">
        <v>2</v>
      </c>
      <c r="G9130" s="23" t="s">
        <v>3</v>
      </c>
      <c r="H9130" s="2" t="s">
        <v>7741</v>
      </c>
      <c r="I9130" s="23" t="s">
        <v>7412</v>
      </c>
      <c r="J9130" s="23"/>
      <c r="K9130" s="23" t="s">
        <v>9712</v>
      </c>
      <c r="L9130" s="23" t="s">
        <v>9538</v>
      </c>
      <c r="M9130" s="23">
        <f>YEAR(Tabla2[[#This Row],[Fecha de creación]])</f>
        <v>2022</v>
      </c>
      <c r="N9130" s="23">
        <f>MONTH(Tabla2[[#This Row],[Fecha de creación]])</f>
        <v>6</v>
      </c>
    </row>
    <row r="9131" spans="1:14" x14ac:dyDescent="0.25">
      <c r="A9131" s="26">
        <v>44725.667245370372</v>
      </c>
      <c r="B9131" s="23" t="s">
        <v>189</v>
      </c>
      <c r="C9131" s="23" t="s">
        <v>11727</v>
      </c>
      <c r="D9131" s="23" t="s">
        <v>4281</v>
      </c>
      <c r="E9131" s="23" t="s">
        <v>1</v>
      </c>
      <c r="F9131" s="23" t="s">
        <v>7</v>
      </c>
      <c r="G9131" s="23" t="s">
        <v>3</v>
      </c>
      <c r="H9131" s="2" t="s">
        <v>7722</v>
      </c>
      <c r="I9131" s="23" t="s">
        <v>7338</v>
      </c>
      <c r="J9131" s="23" t="s">
        <v>59</v>
      </c>
      <c r="K9131" s="23" t="s">
        <v>9712</v>
      </c>
      <c r="L9131" s="23" t="s">
        <v>9539</v>
      </c>
      <c r="M9131" s="23">
        <f>YEAR(Tabla2[[#This Row],[Fecha de creación]])</f>
        <v>2022</v>
      </c>
      <c r="N9131" s="23">
        <f>MONTH(Tabla2[[#This Row],[Fecha de creación]])</f>
        <v>6</v>
      </c>
    </row>
    <row r="9132" spans="1:14" x14ac:dyDescent="0.25">
      <c r="A9132" s="26">
        <v>44725.670682870368</v>
      </c>
      <c r="B9132" s="23" t="s">
        <v>189</v>
      </c>
      <c r="C9132" s="23" t="s">
        <v>11728</v>
      </c>
      <c r="D9132" s="23" t="s">
        <v>4281</v>
      </c>
      <c r="E9132" s="23" t="s">
        <v>1</v>
      </c>
      <c r="F9132" s="23" t="s">
        <v>7</v>
      </c>
      <c r="G9132" s="23" t="s">
        <v>3</v>
      </c>
      <c r="H9132" s="2" t="s">
        <v>7722</v>
      </c>
      <c r="I9132" s="23" t="s">
        <v>7338</v>
      </c>
      <c r="J9132" s="23" t="s">
        <v>59</v>
      </c>
      <c r="K9132" s="23" t="s">
        <v>9712</v>
      </c>
      <c r="L9132" s="23" t="s">
        <v>9539</v>
      </c>
      <c r="M9132" s="23">
        <f>YEAR(Tabla2[[#This Row],[Fecha de creación]])</f>
        <v>2022</v>
      </c>
      <c r="N9132" s="23">
        <f>MONTH(Tabla2[[#This Row],[Fecha de creación]])</f>
        <v>6</v>
      </c>
    </row>
    <row r="9133" spans="1:14" x14ac:dyDescent="0.25">
      <c r="A9133" s="26">
        <v>44725.699178240742</v>
      </c>
      <c r="B9133" s="23" t="s">
        <v>0</v>
      </c>
      <c r="C9133" s="23" t="s">
        <v>11729</v>
      </c>
      <c r="D9133" s="23" t="s">
        <v>11730</v>
      </c>
      <c r="E9133" s="23" t="s">
        <v>1</v>
      </c>
      <c r="F9133" s="23" t="s">
        <v>7</v>
      </c>
      <c r="G9133" s="23" t="s">
        <v>975</v>
      </c>
      <c r="H9133" s="2" t="s">
        <v>7744</v>
      </c>
      <c r="I9133" s="23" t="s">
        <v>5999</v>
      </c>
      <c r="J9133" s="23" t="s">
        <v>59</v>
      </c>
      <c r="K9133" s="23" t="s">
        <v>9712</v>
      </c>
      <c r="L9133" s="23" t="s">
        <v>9538</v>
      </c>
      <c r="M9133" s="23">
        <f>YEAR(Tabla2[[#This Row],[Fecha de creación]])</f>
        <v>2022</v>
      </c>
      <c r="N9133" s="23">
        <f>MONTH(Tabla2[[#This Row],[Fecha de creación]])</f>
        <v>6</v>
      </c>
    </row>
    <row r="9134" spans="1:14" x14ac:dyDescent="0.25">
      <c r="A9134" s="26">
        <v>44726.5862037037</v>
      </c>
      <c r="B9134" s="23" t="s">
        <v>0</v>
      </c>
      <c r="C9134" s="23" t="s">
        <v>11731</v>
      </c>
      <c r="D9134" s="23" t="s">
        <v>11732</v>
      </c>
      <c r="E9134" s="23" t="s">
        <v>1</v>
      </c>
      <c r="F9134" s="23" t="s">
        <v>7</v>
      </c>
      <c r="G9134" s="23" t="s">
        <v>975</v>
      </c>
      <c r="H9134" s="2" t="s">
        <v>7734</v>
      </c>
      <c r="I9134" s="23" t="s">
        <v>976</v>
      </c>
      <c r="J9134" s="23" t="s">
        <v>59</v>
      </c>
      <c r="K9134" s="23" t="s">
        <v>9712</v>
      </c>
      <c r="L9134" s="23" t="s">
        <v>9538</v>
      </c>
      <c r="M9134" s="23">
        <f>YEAR(Tabla2[[#This Row],[Fecha de creación]])</f>
        <v>2022</v>
      </c>
      <c r="N9134" s="23">
        <f>MONTH(Tabla2[[#This Row],[Fecha de creación]])</f>
        <v>6</v>
      </c>
    </row>
    <row r="9135" spans="1:14" x14ac:dyDescent="0.25">
      <c r="A9135" s="26">
        <v>44726.602870370371</v>
      </c>
      <c r="B9135" s="23" t="s">
        <v>0</v>
      </c>
      <c r="C9135" s="23" t="s">
        <v>11733</v>
      </c>
      <c r="D9135" s="23" t="s">
        <v>21</v>
      </c>
      <c r="E9135" s="23" t="s">
        <v>1</v>
      </c>
      <c r="F9135" s="23" t="s">
        <v>7</v>
      </c>
      <c r="G9135" s="23" t="s">
        <v>975</v>
      </c>
      <c r="H9135" s="2" t="s">
        <v>7744</v>
      </c>
      <c r="I9135" s="23" t="s">
        <v>5999</v>
      </c>
      <c r="J9135" s="23" t="s">
        <v>59</v>
      </c>
      <c r="K9135" s="23" t="s">
        <v>9712</v>
      </c>
      <c r="L9135" s="23" t="s">
        <v>9538</v>
      </c>
      <c r="M9135" s="23">
        <f>YEAR(Tabla2[[#This Row],[Fecha de creación]])</f>
        <v>2022</v>
      </c>
      <c r="N9135" s="23">
        <f>MONTH(Tabla2[[#This Row],[Fecha de creación]])</f>
        <v>6</v>
      </c>
    </row>
    <row r="9136" spans="1:14" x14ac:dyDescent="0.25">
      <c r="A9136" s="26">
        <v>44726.607685185183</v>
      </c>
      <c r="B9136" s="23" t="s">
        <v>0</v>
      </c>
      <c r="C9136" s="23" t="s">
        <v>11734</v>
      </c>
      <c r="D9136" s="23" t="s">
        <v>551</v>
      </c>
      <c r="E9136" s="23" t="s">
        <v>1</v>
      </c>
      <c r="F9136" s="23" t="s">
        <v>7</v>
      </c>
      <c r="G9136" s="23" t="s">
        <v>975</v>
      </c>
      <c r="H9136" s="2" t="s">
        <v>7980</v>
      </c>
      <c r="I9136" s="23" t="s">
        <v>5999</v>
      </c>
      <c r="J9136" s="23" t="s">
        <v>59</v>
      </c>
      <c r="K9136" s="23" t="s">
        <v>9712</v>
      </c>
      <c r="L9136" s="23" t="s">
        <v>9538</v>
      </c>
      <c r="M9136" s="23">
        <f>YEAR(Tabla2[[#This Row],[Fecha de creación]])</f>
        <v>2022</v>
      </c>
      <c r="N9136" s="23">
        <f>MONTH(Tabla2[[#This Row],[Fecha de creación]])</f>
        <v>6</v>
      </c>
    </row>
    <row r="9137" spans="1:14" x14ac:dyDescent="0.25">
      <c r="A9137" s="26">
        <v>44726.636157407411</v>
      </c>
      <c r="B9137" s="23" t="s">
        <v>0</v>
      </c>
      <c r="C9137" s="23" t="s">
        <v>11735</v>
      </c>
      <c r="D9137" s="23" t="s">
        <v>551</v>
      </c>
      <c r="E9137" s="23" t="s">
        <v>1</v>
      </c>
      <c r="F9137" s="23" t="s">
        <v>7</v>
      </c>
      <c r="G9137" s="23" t="s">
        <v>975</v>
      </c>
      <c r="H9137" s="2" t="s">
        <v>7980</v>
      </c>
      <c r="I9137" s="23" t="s">
        <v>5999</v>
      </c>
      <c r="J9137" s="23" t="s">
        <v>59</v>
      </c>
      <c r="K9137" s="23" t="s">
        <v>9712</v>
      </c>
      <c r="L9137" s="23" t="s">
        <v>9538</v>
      </c>
      <c r="M9137" s="23">
        <f>YEAR(Tabla2[[#This Row],[Fecha de creación]])</f>
        <v>2022</v>
      </c>
      <c r="N9137" s="23">
        <f>MONTH(Tabla2[[#This Row],[Fecha de creación]])</f>
        <v>6</v>
      </c>
    </row>
    <row r="9138" spans="1:14" x14ac:dyDescent="0.25">
      <c r="A9138" s="26">
        <v>44726.657164351855</v>
      </c>
      <c r="B9138" s="23" t="s">
        <v>189</v>
      </c>
      <c r="C9138" s="23" t="s">
        <v>11736</v>
      </c>
      <c r="D9138" s="23" t="s">
        <v>7351</v>
      </c>
      <c r="E9138" s="23" t="s">
        <v>1</v>
      </c>
      <c r="F9138" s="23" t="s">
        <v>7</v>
      </c>
      <c r="G9138" s="23" t="s">
        <v>3</v>
      </c>
      <c r="H9138" s="2" t="s">
        <v>8459</v>
      </c>
      <c r="I9138" s="23" t="s">
        <v>7338</v>
      </c>
      <c r="J9138" s="23" t="s">
        <v>958</v>
      </c>
      <c r="K9138" s="23" t="s">
        <v>9712</v>
      </c>
      <c r="L9138" s="23" t="s">
        <v>9539</v>
      </c>
      <c r="M9138" s="23">
        <f>YEAR(Tabla2[[#This Row],[Fecha de creación]])</f>
        <v>2022</v>
      </c>
      <c r="N9138" s="23">
        <f>MONTH(Tabla2[[#This Row],[Fecha de creación]])</f>
        <v>6</v>
      </c>
    </row>
    <row r="9139" spans="1:14" x14ac:dyDescent="0.25">
      <c r="A9139" s="26">
        <v>44726.701643518521</v>
      </c>
      <c r="B9139" s="23" t="s">
        <v>0</v>
      </c>
      <c r="C9139" s="23" t="s">
        <v>11737</v>
      </c>
      <c r="D9139" s="23" t="s">
        <v>551</v>
      </c>
      <c r="E9139" s="23" t="s">
        <v>1</v>
      </c>
      <c r="F9139" s="23" t="s">
        <v>7</v>
      </c>
      <c r="G9139" s="23" t="s">
        <v>975</v>
      </c>
      <c r="H9139" s="2" t="s">
        <v>8397</v>
      </c>
      <c r="I9139" s="23" t="s">
        <v>5999</v>
      </c>
      <c r="J9139" s="23" t="s">
        <v>59</v>
      </c>
      <c r="K9139" s="23" t="s">
        <v>9712</v>
      </c>
      <c r="L9139" s="23" t="s">
        <v>9538</v>
      </c>
      <c r="M9139" s="23">
        <f>YEAR(Tabla2[[#This Row],[Fecha de creación]])</f>
        <v>2022</v>
      </c>
      <c r="N9139" s="23">
        <f>MONTH(Tabla2[[#This Row],[Fecha de creación]])</f>
        <v>6</v>
      </c>
    </row>
    <row r="9140" spans="1:14" x14ac:dyDescent="0.25">
      <c r="A9140" s="26">
        <v>44726.716192129628</v>
      </c>
      <c r="B9140" s="23" t="s">
        <v>0</v>
      </c>
      <c r="C9140" s="23" t="s">
        <v>11738</v>
      </c>
      <c r="D9140" s="23" t="s">
        <v>989</v>
      </c>
      <c r="E9140" s="23" t="s">
        <v>1</v>
      </c>
      <c r="F9140" s="23" t="s">
        <v>7</v>
      </c>
      <c r="G9140" s="23" t="s">
        <v>975</v>
      </c>
      <c r="H9140" s="2" t="s">
        <v>8480</v>
      </c>
      <c r="I9140" s="23" t="s">
        <v>7680</v>
      </c>
      <c r="J9140" s="23" t="s">
        <v>59</v>
      </c>
      <c r="K9140" s="23" t="s">
        <v>9712</v>
      </c>
      <c r="L9140" s="23" t="s">
        <v>9538</v>
      </c>
      <c r="M9140" s="23">
        <f>YEAR(Tabla2[[#This Row],[Fecha de creación]])</f>
        <v>2022</v>
      </c>
      <c r="N9140" s="23">
        <f>MONTH(Tabla2[[#This Row],[Fecha de creación]])</f>
        <v>6</v>
      </c>
    </row>
    <row r="9141" spans="1:14" x14ac:dyDescent="0.25">
      <c r="A9141" s="26">
        <v>44726.719722222224</v>
      </c>
      <c r="B9141" s="23" t="s">
        <v>0</v>
      </c>
      <c r="C9141" s="23" t="s">
        <v>11739</v>
      </c>
      <c r="D9141" s="23" t="s">
        <v>982</v>
      </c>
      <c r="E9141" s="23" t="s">
        <v>1</v>
      </c>
      <c r="F9141" s="23" t="s">
        <v>22</v>
      </c>
      <c r="G9141" s="23" t="s">
        <v>975</v>
      </c>
      <c r="H9141" s="2" t="s">
        <v>8893</v>
      </c>
      <c r="I9141" s="23" t="s">
        <v>7680</v>
      </c>
      <c r="J9141" s="23" t="s">
        <v>59</v>
      </c>
      <c r="K9141" s="23" t="s">
        <v>9712</v>
      </c>
      <c r="L9141" s="23" t="s">
        <v>9538</v>
      </c>
      <c r="M9141" s="23">
        <f>YEAR(Tabla2[[#This Row],[Fecha de creación]])</f>
        <v>2022</v>
      </c>
      <c r="N9141" s="23">
        <f>MONTH(Tabla2[[#This Row],[Fecha de creación]])</f>
        <v>6</v>
      </c>
    </row>
    <row r="9142" spans="1:14" x14ac:dyDescent="0.25">
      <c r="A9142" s="26">
        <v>44726.722766203704</v>
      </c>
      <c r="B9142" s="23" t="s">
        <v>0</v>
      </c>
      <c r="C9142" s="23" t="s">
        <v>11740</v>
      </c>
      <c r="D9142" s="23" t="s">
        <v>982</v>
      </c>
      <c r="E9142" s="23" t="s">
        <v>1</v>
      </c>
      <c r="F9142" s="23" t="s">
        <v>22</v>
      </c>
      <c r="G9142" s="23" t="s">
        <v>975</v>
      </c>
      <c r="H9142" s="2" t="s">
        <v>8893</v>
      </c>
      <c r="I9142" s="23" t="s">
        <v>7680</v>
      </c>
      <c r="J9142" s="23" t="s">
        <v>59</v>
      </c>
      <c r="K9142" s="23" t="s">
        <v>9712</v>
      </c>
      <c r="L9142" s="23" t="s">
        <v>9538</v>
      </c>
      <c r="M9142" s="23">
        <f>YEAR(Tabla2[[#This Row],[Fecha de creación]])</f>
        <v>2022</v>
      </c>
      <c r="N9142" s="23">
        <f>MONTH(Tabla2[[#This Row],[Fecha de creación]])</f>
        <v>6</v>
      </c>
    </row>
    <row r="9143" spans="1:14" x14ac:dyDescent="0.25">
      <c r="A9143" s="26">
        <v>44726.735231481478</v>
      </c>
      <c r="B9143" s="23" t="s">
        <v>0</v>
      </c>
      <c r="C9143" s="23" t="s">
        <v>11741</v>
      </c>
      <c r="D9143" s="23" t="s">
        <v>982</v>
      </c>
      <c r="E9143" s="23" t="s">
        <v>1</v>
      </c>
      <c r="F9143" s="23" t="s">
        <v>22</v>
      </c>
      <c r="G9143" s="23" t="s">
        <v>975</v>
      </c>
      <c r="H9143" s="2" t="s">
        <v>8893</v>
      </c>
      <c r="I9143" s="23" t="s">
        <v>7680</v>
      </c>
      <c r="J9143" s="23" t="s">
        <v>59</v>
      </c>
      <c r="K9143" s="23" t="s">
        <v>9712</v>
      </c>
      <c r="L9143" s="23" t="s">
        <v>9538</v>
      </c>
      <c r="M9143" s="23">
        <f>YEAR(Tabla2[[#This Row],[Fecha de creación]])</f>
        <v>2022</v>
      </c>
      <c r="N9143" s="23">
        <f>MONTH(Tabla2[[#This Row],[Fecha de creación]])</f>
        <v>6</v>
      </c>
    </row>
    <row r="9144" spans="1:14" x14ac:dyDescent="0.25">
      <c r="A9144" s="26">
        <v>44726.739930555559</v>
      </c>
      <c r="B9144" s="23" t="s">
        <v>0</v>
      </c>
      <c r="C9144" s="23" t="s">
        <v>11742</v>
      </c>
      <c r="D9144" s="23" t="s">
        <v>982</v>
      </c>
      <c r="E9144" s="23" t="s">
        <v>1</v>
      </c>
      <c r="F9144" s="23" t="s">
        <v>22</v>
      </c>
      <c r="G9144" s="23" t="s">
        <v>975</v>
      </c>
      <c r="H9144" s="2" t="s">
        <v>8893</v>
      </c>
      <c r="I9144" s="23" t="s">
        <v>7680</v>
      </c>
      <c r="J9144" s="23" t="s">
        <v>59</v>
      </c>
      <c r="K9144" s="23" t="s">
        <v>9712</v>
      </c>
      <c r="L9144" s="23" t="s">
        <v>9538</v>
      </c>
      <c r="M9144" s="23">
        <f>YEAR(Tabla2[[#This Row],[Fecha de creación]])</f>
        <v>2022</v>
      </c>
      <c r="N9144" s="23">
        <f>MONTH(Tabla2[[#This Row],[Fecha de creación]])</f>
        <v>6</v>
      </c>
    </row>
    <row r="9145" spans="1:14" x14ac:dyDescent="0.25">
      <c r="A9145" s="26">
        <v>44727.52144675926</v>
      </c>
      <c r="B9145" s="23" t="s">
        <v>0</v>
      </c>
      <c r="C9145" s="23" t="s">
        <v>11743</v>
      </c>
      <c r="D9145" s="23" t="s">
        <v>6</v>
      </c>
      <c r="E9145" s="23" t="s">
        <v>1</v>
      </c>
      <c r="F9145" s="23" t="s">
        <v>7</v>
      </c>
      <c r="G9145" s="23" t="s">
        <v>975</v>
      </c>
      <c r="H9145" s="2" t="s">
        <v>7722</v>
      </c>
      <c r="I9145" s="23" t="s">
        <v>5999</v>
      </c>
      <c r="J9145" s="23" t="s">
        <v>59</v>
      </c>
      <c r="K9145" s="23" t="s">
        <v>9712</v>
      </c>
      <c r="L9145" s="23" t="s">
        <v>9538</v>
      </c>
      <c r="M9145" s="23">
        <f>YEAR(Tabla2[[#This Row],[Fecha de creación]])</f>
        <v>2022</v>
      </c>
      <c r="N9145" s="23">
        <f>MONTH(Tabla2[[#This Row],[Fecha de creación]])</f>
        <v>6</v>
      </c>
    </row>
    <row r="9146" spans="1:14" x14ac:dyDescent="0.25">
      <c r="A9146" s="26">
        <v>44727.584421296298</v>
      </c>
      <c r="B9146" s="23" t="s">
        <v>0</v>
      </c>
      <c r="C9146" s="23" t="s">
        <v>11744</v>
      </c>
      <c r="D9146" s="23" t="s">
        <v>21</v>
      </c>
      <c r="E9146" s="23" t="s">
        <v>1</v>
      </c>
      <c r="F9146" s="23" t="s">
        <v>7</v>
      </c>
      <c r="G9146" s="23" t="s">
        <v>975</v>
      </c>
      <c r="H9146" s="2" t="s">
        <v>7744</v>
      </c>
      <c r="I9146" s="23" t="s">
        <v>5999</v>
      </c>
      <c r="J9146" s="23" t="s">
        <v>59</v>
      </c>
      <c r="K9146" s="23" t="s">
        <v>9712</v>
      </c>
      <c r="L9146" s="23" t="s">
        <v>9538</v>
      </c>
      <c r="M9146" s="23">
        <f>YEAR(Tabla2[[#This Row],[Fecha de creación]])</f>
        <v>2022</v>
      </c>
      <c r="N9146" s="23">
        <f>MONTH(Tabla2[[#This Row],[Fecha de creación]])</f>
        <v>6</v>
      </c>
    </row>
    <row r="9147" spans="1:14" x14ac:dyDescent="0.25">
      <c r="A9147" s="26">
        <v>44727.595856481479</v>
      </c>
      <c r="B9147" s="23" t="s">
        <v>0</v>
      </c>
      <c r="C9147" s="23" t="s">
        <v>11745</v>
      </c>
      <c r="D9147" s="23" t="s">
        <v>6</v>
      </c>
      <c r="E9147" s="23" t="s">
        <v>1</v>
      </c>
      <c r="F9147" s="23" t="s">
        <v>7</v>
      </c>
      <c r="G9147" s="23" t="s">
        <v>3</v>
      </c>
      <c r="H9147" s="2" t="s">
        <v>7722</v>
      </c>
      <c r="I9147" s="23" t="s">
        <v>5999</v>
      </c>
      <c r="J9147" s="23" t="s">
        <v>59</v>
      </c>
      <c r="K9147" s="23" t="s">
        <v>9712</v>
      </c>
      <c r="L9147" s="23" t="s">
        <v>9539</v>
      </c>
      <c r="M9147" s="23">
        <f>YEAR(Tabla2[[#This Row],[Fecha de creación]])</f>
        <v>2022</v>
      </c>
      <c r="N9147" s="23">
        <f>MONTH(Tabla2[[#This Row],[Fecha de creación]])</f>
        <v>6</v>
      </c>
    </row>
    <row r="9148" spans="1:14" x14ac:dyDescent="0.25">
      <c r="A9148" s="26">
        <v>44727.59814814815</v>
      </c>
      <c r="B9148" s="23" t="s">
        <v>0</v>
      </c>
      <c r="C9148" s="23" t="s">
        <v>11746</v>
      </c>
      <c r="D9148" s="23" t="s">
        <v>6</v>
      </c>
      <c r="E9148" s="23" t="s">
        <v>1</v>
      </c>
      <c r="F9148" s="23" t="s">
        <v>7</v>
      </c>
      <c r="G9148" s="23" t="s">
        <v>975</v>
      </c>
      <c r="H9148" s="2" t="s">
        <v>7722</v>
      </c>
      <c r="I9148" s="23" t="s">
        <v>5999</v>
      </c>
      <c r="J9148" s="23" t="s">
        <v>59</v>
      </c>
      <c r="K9148" s="23" t="s">
        <v>9712</v>
      </c>
      <c r="L9148" s="23" t="s">
        <v>9538</v>
      </c>
      <c r="M9148" s="23">
        <f>YEAR(Tabla2[[#This Row],[Fecha de creación]])</f>
        <v>2022</v>
      </c>
      <c r="N9148" s="23">
        <f>MONTH(Tabla2[[#This Row],[Fecha de creación]])</f>
        <v>6</v>
      </c>
    </row>
    <row r="9149" spans="1:14" x14ac:dyDescent="0.25">
      <c r="A9149" s="26">
        <v>44727.598935185182</v>
      </c>
      <c r="B9149" s="23" t="s">
        <v>0</v>
      </c>
      <c r="C9149" s="23" t="s">
        <v>11747</v>
      </c>
      <c r="D9149" s="23" t="s">
        <v>6</v>
      </c>
      <c r="E9149" s="23" t="s">
        <v>1</v>
      </c>
      <c r="F9149" s="23" t="s">
        <v>7</v>
      </c>
      <c r="G9149" s="23" t="s">
        <v>3</v>
      </c>
      <c r="H9149" s="2" t="s">
        <v>7722</v>
      </c>
      <c r="I9149" s="23" t="s">
        <v>5999</v>
      </c>
      <c r="J9149" s="23" t="s">
        <v>59</v>
      </c>
      <c r="K9149" s="23" t="s">
        <v>9712</v>
      </c>
      <c r="L9149" s="23" t="s">
        <v>9539</v>
      </c>
      <c r="M9149" s="23">
        <f>YEAR(Tabla2[[#This Row],[Fecha de creación]])</f>
        <v>2022</v>
      </c>
      <c r="N9149" s="23">
        <f>MONTH(Tabla2[[#This Row],[Fecha de creación]])</f>
        <v>6</v>
      </c>
    </row>
    <row r="9150" spans="1:14" x14ac:dyDescent="0.25">
      <c r="A9150" s="26">
        <v>44727.645428240743</v>
      </c>
      <c r="B9150" s="23" t="s">
        <v>0</v>
      </c>
      <c r="C9150" s="23" t="s">
        <v>11748</v>
      </c>
      <c r="D9150" s="23" t="s">
        <v>10747</v>
      </c>
      <c r="E9150" s="23" t="s">
        <v>1</v>
      </c>
      <c r="F9150" s="23" t="s">
        <v>7</v>
      </c>
      <c r="G9150" s="23" t="s">
        <v>975</v>
      </c>
      <c r="H9150" s="2" t="s">
        <v>8459</v>
      </c>
      <c r="I9150" s="23" t="s">
        <v>9483</v>
      </c>
      <c r="J9150" s="23" t="s">
        <v>958</v>
      </c>
      <c r="K9150" s="23" t="s">
        <v>9712</v>
      </c>
      <c r="L9150" s="23" t="s">
        <v>9538</v>
      </c>
      <c r="M9150" s="23">
        <f>YEAR(Tabla2[[#This Row],[Fecha de creación]])</f>
        <v>2022</v>
      </c>
      <c r="N9150" s="23">
        <f>MONTH(Tabla2[[#This Row],[Fecha de creación]])</f>
        <v>6</v>
      </c>
    </row>
    <row r="9151" spans="1:14" x14ac:dyDescent="0.25">
      <c r="A9151" s="26">
        <v>44727.647349537037</v>
      </c>
      <c r="B9151" s="23" t="s">
        <v>0</v>
      </c>
      <c r="C9151" s="23" t="s">
        <v>11749</v>
      </c>
      <c r="D9151" s="23" t="s">
        <v>10747</v>
      </c>
      <c r="E9151" s="23" t="s">
        <v>1</v>
      </c>
      <c r="F9151" s="23" t="s">
        <v>7</v>
      </c>
      <c r="G9151" s="23" t="s">
        <v>975</v>
      </c>
      <c r="H9151" s="2" t="s">
        <v>8459</v>
      </c>
      <c r="I9151" s="23" t="s">
        <v>9483</v>
      </c>
      <c r="J9151" s="23" t="s">
        <v>958</v>
      </c>
      <c r="K9151" s="23" t="s">
        <v>9712</v>
      </c>
      <c r="L9151" s="23" t="s">
        <v>9538</v>
      </c>
      <c r="M9151" s="23">
        <f>YEAR(Tabla2[[#This Row],[Fecha de creación]])</f>
        <v>2022</v>
      </c>
      <c r="N9151" s="23">
        <f>MONTH(Tabla2[[#This Row],[Fecha de creación]])</f>
        <v>6</v>
      </c>
    </row>
    <row r="9152" spans="1:14" x14ac:dyDescent="0.25">
      <c r="A9152" s="26">
        <v>44727.649409722224</v>
      </c>
      <c r="B9152" s="23" t="s">
        <v>0</v>
      </c>
      <c r="C9152" s="23" t="s">
        <v>11750</v>
      </c>
      <c r="D9152" s="23" t="s">
        <v>10414</v>
      </c>
      <c r="E9152" s="23" t="s">
        <v>1</v>
      </c>
      <c r="F9152" s="23" t="s">
        <v>7</v>
      </c>
      <c r="G9152" s="23" t="s">
        <v>3</v>
      </c>
      <c r="H9152" s="2" t="s">
        <v>7745</v>
      </c>
      <c r="I9152" s="23" t="s">
        <v>9483</v>
      </c>
      <c r="J9152" s="23" t="s">
        <v>958</v>
      </c>
      <c r="K9152" s="23" t="s">
        <v>9712</v>
      </c>
      <c r="L9152" s="23" t="s">
        <v>9539</v>
      </c>
      <c r="M9152" s="23">
        <f>YEAR(Tabla2[[#This Row],[Fecha de creación]])</f>
        <v>2022</v>
      </c>
      <c r="N9152" s="23">
        <f>MONTH(Tabla2[[#This Row],[Fecha de creación]])</f>
        <v>6</v>
      </c>
    </row>
    <row r="9153" spans="1:14" x14ac:dyDescent="0.25">
      <c r="A9153" s="26">
        <v>44727.649710648147</v>
      </c>
      <c r="B9153" s="23" t="s">
        <v>0</v>
      </c>
      <c r="C9153" s="23" t="s">
        <v>11751</v>
      </c>
      <c r="D9153" s="23" t="s">
        <v>205</v>
      </c>
      <c r="E9153" s="23" t="s">
        <v>1</v>
      </c>
      <c r="F9153" s="23" t="s">
        <v>7</v>
      </c>
      <c r="G9153" s="23" t="s">
        <v>1551</v>
      </c>
      <c r="H9153" s="2" t="s">
        <v>7734</v>
      </c>
      <c r="I9153" s="23" t="s">
        <v>11022</v>
      </c>
      <c r="J9153" s="23"/>
      <c r="K9153" s="23" t="s">
        <v>9712</v>
      </c>
      <c r="L9153" s="23" t="s">
        <v>9539</v>
      </c>
      <c r="M9153" s="23">
        <f>YEAR(Tabla2[[#This Row],[Fecha de creación]])</f>
        <v>2022</v>
      </c>
      <c r="N9153" s="23">
        <f>MONTH(Tabla2[[#This Row],[Fecha de creación]])</f>
        <v>6</v>
      </c>
    </row>
    <row r="9154" spans="1:14" x14ac:dyDescent="0.25">
      <c r="A9154" s="26">
        <v>44727.656944444447</v>
      </c>
      <c r="B9154" s="23" t="s">
        <v>0</v>
      </c>
      <c r="C9154" s="23" t="s">
        <v>11752</v>
      </c>
      <c r="D9154" s="23" t="s">
        <v>49</v>
      </c>
      <c r="E9154" s="23" t="s">
        <v>1</v>
      </c>
      <c r="F9154" s="23" t="s">
        <v>7</v>
      </c>
      <c r="G9154" s="23" t="s">
        <v>975</v>
      </c>
      <c r="H9154" s="2" t="s">
        <v>7745</v>
      </c>
      <c r="I9154" s="23" t="s">
        <v>7412</v>
      </c>
      <c r="J9154" s="23"/>
      <c r="K9154" s="23" t="s">
        <v>9712</v>
      </c>
      <c r="L9154" s="23" t="s">
        <v>9538</v>
      </c>
      <c r="M9154" s="23">
        <f>YEAR(Tabla2[[#This Row],[Fecha de creación]])</f>
        <v>2022</v>
      </c>
      <c r="N9154" s="23">
        <f>MONTH(Tabla2[[#This Row],[Fecha de creación]])</f>
        <v>6</v>
      </c>
    </row>
    <row r="9155" spans="1:14" x14ac:dyDescent="0.25">
      <c r="A9155" s="26">
        <v>44727.659722222219</v>
      </c>
      <c r="B9155" s="23" t="s">
        <v>0</v>
      </c>
      <c r="C9155" s="23" t="s">
        <v>11753</v>
      </c>
      <c r="D9155" s="23" t="s">
        <v>8664</v>
      </c>
      <c r="E9155" s="23" t="s">
        <v>1</v>
      </c>
      <c r="F9155" s="23" t="s">
        <v>22</v>
      </c>
      <c r="G9155" s="23" t="s">
        <v>975</v>
      </c>
      <c r="H9155" s="2" t="s">
        <v>8893</v>
      </c>
      <c r="I9155" s="23" t="s">
        <v>7412</v>
      </c>
      <c r="J9155" s="23"/>
      <c r="K9155" s="23" t="s">
        <v>9712</v>
      </c>
      <c r="L9155" s="23" t="s">
        <v>9538</v>
      </c>
      <c r="M9155" s="23">
        <f>YEAR(Tabla2[[#This Row],[Fecha de creación]])</f>
        <v>2022</v>
      </c>
      <c r="N9155" s="23">
        <f>MONTH(Tabla2[[#This Row],[Fecha de creación]])</f>
        <v>6</v>
      </c>
    </row>
    <row r="9156" spans="1:14" x14ac:dyDescent="0.25">
      <c r="A9156" s="26">
        <v>44727.663912037038</v>
      </c>
      <c r="B9156" s="23" t="s">
        <v>0</v>
      </c>
      <c r="C9156" s="23" t="s">
        <v>11754</v>
      </c>
      <c r="D9156" s="23" t="s">
        <v>49</v>
      </c>
      <c r="E9156" s="23" t="s">
        <v>1</v>
      </c>
      <c r="F9156" s="23" t="s">
        <v>7</v>
      </c>
      <c r="G9156" s="23" t="s">
        <v>975</v>
      </c>
      <c r="H9156" s="2" t="s">
        <v>7745</v>
      </c>
      <c r="I9156" s="23" t="s">
        <v>7412</v>
      </c>
      <c r="J9156" s="23"/>
      <c r="K9156" s="23" t="s">
        <v>9712</v>
      </c>
      <c r="L9156" s="23" t="s">
        <v>9538</v>
      </c>
      <c r="M9156" s="23">
        <f>YEAR(Tabla2[[#This Row],[Fecha de creación]])</f>
        <v>2022</v>
      </c>
      <c r="N9156" s="23">
        <f>MONTH(Tabla2[[#This Row],[Fecha de creación]])</f>
        <v>6</v>
      </c>
    </row>
    <row r="9157" spans="1:14" x14ac:dyDescent="0.25">
      <c r="A9157" s="26">
        <v>44727.668981481482</v>
      </c>
      <c r="B9157" s="23" t="s">
        <v>0</v>
      </c>
      <c r="C9157" s="23" t="s">
        <v>11755</v>
      </c>
      <c r="D9157" s="23" t="s">
        <v>999</v>
      </c>
      <c r="E9157" s="23" t="s">
        <v>1</v>
      </c>
      <c r="F9157" s="23" t="s">
        <v>7</v>
      </c>
      <c r="G9157" s="23" t="s">
        <v>975</v>
      </c>
      <c r="H9157" s="2" t="s">
        <v>7744</v>
      </c>
      <c r="I9157" s="23" t="s">
        <v>7412</v>
      </c>
      <c r="J9157" s="23"/>
      <c r="K9157" s="23" t="s">
        <v>9712</v>
      </c>
      <c r="L9157" s="23" t="s">
        <v>9538</v>
      </c>
      <c r="M9157" s="23">
        <f>YEAR(Tabla2[[#This Row],[Fecha de creación]])</f>
        <v>2022</v>
      </c>
      <c r="N9157" s="23">
        <f>MONTH(Tabla2[[#This Row],[Fecha de creación]])</f>
        <v>6</v>
      </c>
    </row>
    <row r="9158" spans="1:14" x14ac:dyDescent="0.25">
      <c r="A9158" s="26">
        <v>44727.702476851853</v>
      </c>
      <c r="B9158" s="23" t="s">
        <v>0</v>
      </c>
      <c r="C9158" s="23" t="s">
        <v>11756</v>
      </c>
      <c r="D9158" s="23" t="s">
        <v>551</v>
      </c>
      <c r="E9158" s="23" t="s">
        <v>1</v>
      </c>
      <c r="F9158" s="23" t="s">
        <v>7</v>
      </c>
      <c r="G9158" s="23" t="s">
        <v>975</v>
      </c>
      <c r="H9158" s="2" t="s">
        <v>7980</v>
      </c>
      <c r="I9158" s="23" t="s">
        <v>5999</v>
      </c>
      <c r="J9158" s="23" t="s">
        <v>59</v>
      </c>
      <c r="K9158" s="23" t="s">
        <v>9712</v>
      </c>
      <c r="L9158" s="23" t="s">
        <v>9538</v>
      </c>
      <c r="M9158" s="23">
        <f>YEAR(Tabla2[[#This Row],[Fecha de creación]])</f>
        <v>2022</v>
      </c>
      <c r="N9158" s="23">
        <f>MONTH(Tabla2[[#This Row],[Fecha de creación]])</f>
        <v>6</v>
      </c>
    </row>
    <row r="9159" spans="1:14" x14ac:dyDescent="0.25">
      <c r="A9159" s="26">
        <v>44727.705509259256</v>
      </c>
      <c r="B9159" s="23" t="s">
        <v>0</v>
      </c>
      <c r="C9159" s="23" t="s">
        <v>11757</v>
      </c>
      <c r="D9159" s="23" t="s">
        <v>11758</v>
      </c>
      <c r="E9159" s="23" t="s">
        <v>1</v>
      </c>
      <c r="F9159" s="23" t="s">
        <v>22</v>
      </c>
      <c r="G9159" s="23" t="s">
        <v>975</v>
      </c>
      <c r="H9159" s="2" t="s">
        <v>7733</v>
      </c>
      <c r="I9159" s="23" t="s">
        <v>7680</v>
      </c>
      <c r="J9159" s="23" t="s">
        <v>59</v>
      </c>
      <c r="K9159" s="23" t="s">
        <v>9712</v>
      </c>
      <c r="L9159" s="23" t="s">
        <v>9538</v>
      </c>
      <c r="M9159" s="23">
        <f>YEAR(Tabla2[[#This Row],[Fecha de creación]])</f>
        <v>2022</v>
      </c>
      <c r="N9159" s="23">
        <f>MONTH(Tabla2[[#This Row],[Fecha de creación]])</f>
        <v>6</v>
      </c>
    </row>
    <row r="9160" spans="1:14" x14ac:dyDescent="0.25">
      <c r="A9160" s="26">
        <v>44727.720358796294</v>
      </c>
      <c r="B9160" s="23" t="s">
        <v>0</v>
      </c>
      <c r="C9160" s="23" t="s">
        <v>11759</v>
      </c>
      <c r="D9160" s="23" t="s">
        <v>11760</v>
      </c>
      <c r="E9160" s="23" t="s">
        <v>1</v>
      </c>
      <c r="F9160" s="23" t="s">
        <v>2</v>
      </c>
      <c r="G9160" s="23" t="s">
        <v>975</v>
      </c>
      <c r="H9160" s="2" t="s">
        <v>8099</v>
      </c>
      <c r="I9160" s="23" t="s">
        <v>5999</v>
      </c>
      <c r="J9160" s="23" t="s">
        <v>59</v>
      </c>
      <c r="K9160" s="23" t="s">
        <v>9712</v>
      </c>
      <c r="L9160" s="23" t="s">
        <v>9538</v>
      </c>
      <c r="M9160" s="23">
        <f>YEAR(Tabla2[[#This Row],[Fecha de creación]])</f>
        <v>2022</v>
      </c>
      <c r="N9160" s="23">
        <f>MONTH(Tabla2[[#This Row],[Fecha de creación]])</f>
        <v>6</v>
      </c>
    </row>
    <row r="9161" spans="1:14" x14ac:dyDescent="0.25">
      <c r="A9161" s="26">
        <v>44728.468344907407</v>
      </c>
      <c r="B9161" s="23" t="s">
        <v>0</v>
      </c>
      <c r="C9161" s="23" t="s">
        <v>11761</v>
      </c>
      <c r="D9161" s="23" t="s">
        <v>11762</v>
      </c>
      <c r="E9161" s="23" t="s">
        <v>1</v>
      </c>
      <c r="F9161" s="23" t="s">
        <v>7</v>
      </c>
      <c r="G9161" s="23" t="s">
        <v>975</v>
      </c>
      <c r="H9161" s="2" t="s">
        <v>7736</v>
      </c>
      <c r="I9161" s="23" t="s">
        <v>5999</v>
      </c>
      <c r="J9161" s="23" t="s">
        <v>59</v>
      </c>
      <c r="K9161" s="23" t="s">
        <v>9712</v>
      </c>
      <c r="L9161" s="23" t="s">
        <v>9538</v>
      </c>
      <c r="M9161" s="23">
        <f>YEAR(Tabla2[[#This Row],[Fecha de creación]])</f>
        <v>2022</v>
      </c>
      <c r="N9161" s="23">
        <f>MONTH(Tabla2[[#This Row],[Fecha de creación]])</f>
        <v>6</v>
      </c>
    </row>
    <row r="9162" spans="1:14" x14ac:dyDescent="0.25">
      <c r="A9162" s="26">
        <v>44728.475069444445</v>
      </c>
      <c r="B9162" s="23" t="s">
        <v>0</v>
      </c>
      <c r="C9162" s="23" t="s">
        <v>11763</v>
      </c>
      <c r="D9162" s="23" t="s">
        <v>10747</v>
      </c>
      <c r="E9162" s="23" t="s">
        <v>1</v>
      </c>
      <c r="F9162" s="23" t="s">
        <v>7</v>
      </c>
      <c r="G9162" s="23" t="s">
        <v>975</v>
      </c>
      <c r="H9162" s="2" t="s">
        <v>8459</v>
      </c>
      <c r="I9162" s="23" t="s">
        <v>9483</v>
      </c>
      <c r="J9162" s="23"/>
      <c r="K9162" s="23" t="s">
        <v>9712</v>
      </c>
      <c r="L9162" s="23" t="s">
        <v>9538</v>
      </c>
      <c r="M9162" s="23">
        <f>YEAR(Tabla2[[#This Row],[Fecha de creación]])</f>
        <v>2022</v>
      </c>
      <c r="N9162" s="23">
        <f>MONTH(Tabla2[[#This Row],[Fecha de creación]])</f>
        <v>6</v>
      </c>
    </row>
    <row r="9163" spans="1:14" x14ac:dyDescent="0.25">
      <c r="A9163" s="26">
        <v>44728.477708333332</v>
      </c>
      <c r="B9163" s="23" t="s">
        <v>0</v>
      </c>
      <c r="C9163" s="23" t="s">
        <v>11764</v>
      </c>
      <c r="D9163" s="23" t="s">
        <v>6297</v>
      </c>
      <c r="E9163" s="23" t="s">
        <v>1</v>
      </c>
      <c r="F9163" s="23" t="s">
        <v>7</v>
      </c>
      <c r="G9163" s="23" t="s">
        <v>3</v>
      </c>
      <c r="H9163" s="2" t="s">
        <v>7743</v>
      </c>
      <c r="I9163" s="23" t="s">
        <v>9483</v>
      </c>
      <c r="J9163" s="23" t="s">
        <v>59</v>
      </c>
      <c r="K9163" s="23" t="s">
        <v>9712</v>
      </c>
      <c r="L9163" s="23" t="s">
        <v>9539</v>
      </c>
      <c r="M9163" s="23">
        <f>YEAR(Tabla2[[#This Row],[Fecha de creación]])</f>
        <v>2022</v>
      </c>
      <c r="N9163" s="23">
        <f>MONTH(Tabla2[[#This Row],[Fecha de creación]])</f>
        <v>6</v>
      </c>
    </row>
    <row r="9164" spans="1:14" x14ac:dyDescent="0.25">
      <c r="A9164" s="26">
        <v>44728.480381944442</v>
      </c>
      <c r="B9164" s="23" t="s">
        <v>100</v>
      </c>
      <c r="C9164" s="23" t="s">
        <v>11765</v>
      </c>
      <c r="D9164" s="23" t="s">
        <v>10747</v>
      </c>
      <c r="E9164" s="23" t="s">
        <v>1</v>
      </c>
      <c r="F9164" s="23" t="s">
        <v>7</v>
      </c>
      <c r="G9164" s="23" t="s">
        <v>975</v>
      </c>
      <c r="H9164" s="2" t="s">
        <v>8459</v>
      </c>
      <c r="I9164" s="23" t="s">
        <v>9485</v>
      </c>
      <c r="J9164" s="23" t="s">
        <v>958</v>
      </c>
      <c r="K9164" s="23" t="s">
        <v>9712</v>
      </c>
      <c r="L9164" s="23" t="s">
        <v>9538</v>
      </c>
      <c r="M9164" s="23">
        <f>YEAR(Tabla2[[#This Row],[Fecha de creación]])</f>
        <v>2022</v>
      </c>
      <c r="N9164" s="23">
        <f>MONTH(Tabla2[[#This Row],[Fecha de creación]])</f>
        <v>6</v>
      </c>
    </row>
    <row r="9165" spans="1:14" x14ac:dyDescent="0.25">
      <c r="A9165" s="26">
        <v>44728.485011574077</v>
      </c>
      <c r="B9165" s="23" t="s">
        <v>100</v>
      </c>
      <c r="C9165" s="23" t="s">
        <v>11766</v>
      </c>
      <c r="D9165" s="23" t="s">
        <v>10747</v>
      </c>
      <c r="E9165" s="23" t="s">
        <v>1</v>
      </c>
      <c r="F9165" s="23" t="s">
        <v>7</v>
      </c>
      <c r="G9165" s="23" t="s">
        <v>975</v>
      </c>
      <c r="H9165" s="2" t="s">
        <v>8459</v>
      </c>
      <c r="I9165" s="23" t="s">
        <v>9485</v>
      </c>
      <c r="J9165" s="23" t="s">
        <v>958</v>
      </c>
      <c r="K9165" s="23" t="s">
        <v>9712</v>
      </c>
      <c r="L9165" s="23" t="s">
        <v>9538</v>
      </c>
      <c r="M9165" s="23">
        <f>YEAR(Tabla2[[#This Row],[Fecha de creación]])</f>
        <v>2022</v>
      </c>
      <c r="N9165" s="23">
        <f>MONTH(Tabla2[[#This Row],[Fecha de creación]])</f>
        <v>6</v>
      </c>
    </row>
    <row r="9166" spans="1:14" x14ac:dyDescent="0.25">
      <c r="A9166" s="26">
        <v>44728.488715277781</v>
      </c>
      <c r="B9166" s="23" t="s">
        <v>0</v>
      </c>
      <c r="C9166" s="23" t="s">
        <v>11767</v>
      </c>
      <c r="D9166" s="23" t="s">
        <v>982</v>
      </c>
      <c r="E9166" s="23" t="s">
        <v>1</v>
      </c>
      <c r="F9166" s="23" t="s">
        <v>22</v>
      </c>
      <c r="G9166" s="23" t="s">
        <v>975</v>
      </c>
      <c r="H9166" s="2" t="s">
        <v>8893</v>
      </c>
      <c r="I9166" s="23" t="s">
        <v>7680</v>
      </c>
      <c r="J9166" s="23" t="s">
        <v>59</v>
      </c>
      <c r="K9166" s="23" t="s">
        <v>9712</v>
      </c>
      <c r="L9166" s="23" t="s">
        <v>9538</v>
      </c>
      <c r="M9166" s="23">
        <f>YEAR(Tabla2[[#This Row],[Fecha de creación]])</f>
        <v>2022</v>
      </c>
      <c r="N9166" s="23">
        <f>MONTH(Tabla2[[#This Row],[Fecha de creación]])</f>
        <v>6</v>
      </c>
    </row>
    <row r="9167" spans="1:14" x14ac:dyDescent="0.25">
      <c r="A9167" s="26">
        <v>44728.507037037038</v>
      </c>
      <c r="B9167" s="23" t="s">
        <v>0</v>
      </c>
      <c r="C9167" s="23" t="s">
        <v>11768</v>
      </c>
      <c r="D9167" s="23" t="s">
        <v>982</v>
      </c>
      <c r="E9167" s="23" t="s">
        <v>1</v>
      </c>
      <c r="F9167" s="23" t="s">
        <v>22</v>
      </c>
      <c r="G9167" s="23" t="s">
        <v>975</v>
      </c>
      <c r="H9167" s="2" t="s">
        <v>8893</v>
      </c>
      <c r="I9167" s="23" t="s">
        <v>7680</v>
      </c>
      <c r="J9167" s="23" t="s">
        <v>59</v>
      </c>
      <c r="K9167" s="23" t="s">
        <v>9712</v>
      </c>
      <c r="L9167" s="23" t="s">
        <v>9538</v>
      </c>
      <c r="M9167" s="23">
        <f>YEAR(Tabla2[[#This Row],[Fecha de creación]])</f>
        <v>2022</v>
      </c>
      <c r="N9167" s="23">
        <f>MONTH(Tabla2[[#This Row],[Fecha de creación]])</f>
        <v>6</v>
      </c>
    </row>
    <row r="9168" spans="1:14" x14ac:dyDescent="0.25">
      <c r="A9168" s="26">
        <v>44728.541388888887</v>
      </c>
      <c r="B9168" s="23" t="s">
        <v>0</v>
      </c>
      <c r="C9168" s="23" t="s">
        <v>11769</v>
      </c>
      <c r="D9168" s="23" t="s">
        <v>11770</v>
      </c>
      <c r="E9168" s="23" t="s">
        <v>1</v>
      </c>
      <c r="F9168" s="23" t="s">
        <v>7</v>
      </c>
      <c r="G9168" s="23" t="s">
        <v>975</v>
      </c>
      <c r="H9168" s="2" t="s">
        <v>7736</v>
      </c>
      <c r="I9168" s="23" t="s">
        <v>5999</v>
      </c>
      <c r="J9168" s="23" t="s">
        <v>59</v>
      </c>
      <c r="K9168" s="23" t="s">
        <v>9712</v>
      </c>
      <c r="L9168" s="23" t="s">
        <v>9538</v>
      </c>
      <c r="M9168" s="23">
        <f>YEAR(Tabla2[[#This Row],[Fecha de creación]])</f>
        <v>2022</v>
      </c>
      <c r="N9168" s="23">
        <f>MONTH(Tabla2[[#This Row],[Fecha de creación]])</f>
        <v>6</v>
      </c>
    </row>
    <row r="9169" spans="1:14" x14ac:dyDescent="0.25">
      <c r="A9169" s="26">
        <v>44728.643703703703</v>
      </c>
      <c r="B9169" s="23" t="s">
        <v>0</v>
      </c>
      <c r="C9169" s="23" t="s">
        <v>11771</v>
      </c>
      <c r="D9169" s="23" t="s">
        <v>586</v>
      </c>
      <c r="E9169" s="23" t="s">
        <v>1</v>
      </c>
      <c r="F9169" s="23" t="s">
        <v>7</v>
      </c>
      <c r="G9169" s="23" t="s">
        <v>975</v>
      </c>
      <c r="H9169" s="2" t="s">
        <v>7748</v>
      </c>
      <c r="I9169" s="23" t="s">
        <v>5999</v>
      </c>
      <c r="J9169" s="23" t="s">
        <v>59</v>
      </c>
      <c r="K9169" s="23" t="s">
        <v>9712</v>
      </c>
      <c r="L9169" s="23" t="s">
        <v>9538</v>
      </c>
      <c r="M9169" s="23">
        <f>YEAR(Tabla2[[#This Row],[Fecha de creación]])</f>
        <v>2022</v>
      </c>
      <c r="N9169" s="23">
        <f>MONTH(Tabla2[[#This Row],[Fecha de creación]])</f>
        <v>6</v>
      </c>
    </row>
    <row r="9170" spans="1:14" x14ac:dyDescent="0.25">
      <c r="A9170" s="26">
        <v>44729.430300925924</v>
      </c>
      <c r="B9170" s="23" t="s">
        <v>0</v>
      </c>
      <c r="C9170" s="23" t="s">
        <v>11772</v>
      </c>
      <c r="D9170" s="23" t="s">
        <v>11773</v>
      </c>
      <c r="E9170" s="23" t="s">
        <v>1</v>
      </c>
      <c r="F9170" s="23" t="s">
        <v>7</v>
      </c>
      <c r="G9170" s="23" t="s">
        <v>975</v>
      </c>
      <c r="H9170" s="2" t="s">
        <v>7736</v>
      </c>
      <c r="I9170" s="23" t="s">
        <v>5999</v>
      </c>
      <c r="J9170" s="23" t="s">
        <v>59</v>
      </c>
      <c r="K9170" s="23" t="s">
        <v>9712</v>
      </c>
      <c r="L9170" s="23" t="s">
        <v>9538</v>
      </c>
      <c r="M9170" s="23">
        <f>YEAR(Tabla2[[#This Row],[Fecha de creación]])</f>
        <v>2022</v>
      </c>
      <c r="N9170" s="23">
        <f>MONTH(Tabla2[[#This Row],[Fecha de creación]])</f>
        <v>6</v>
      </c>
    </row>
    <row r="9171" spans="1:14" x14ac:dyDescent="0.25">
      <c r="A9171" s="26">
        <v>44729.503692129627</v>
      </c>
      <c r="B9171" s="23" t="s">
        <v>0</v>
      </c>
      <c r="C9171" s="23" t="s">
        <v>11774</v>
      </c>
      <c r="D9171" s="23" t="s">
        <v>49</v>
      </c>
      <c r="E9171" s="23" t="s">
        <v>1</v>
      </c>
      <c r="F9171" s="23" t="s">
        <v>7</v>
      </c>
      <c r="G9171" s="23" t="s">
        <v>975</v>
      </c>
      <c r="H9171" s="2" t="s">
        <v>7745</v>
      </c>
      <c r="I9171" s="23" t="s">
        <v>7412</v>
      </c>
      <c r="J9171" s="23"/>
      <c r="K9171" s="23" t="s">
        <v>9712</v>
      </c>
      <c r="L9171" s="23" t="s">
        <v>9538</v>
      </c>
      <c r="M9171" s="23">
        <f>YEAR(Tabla2[[#This Row],[Fecha de creación]])</f>
        <v>2022</v>
      </c>
      <c r="N9171" s="23">
        <f>MONTH(Tabla2[[#This Row],[Fecha de creación]])</f>
        <v>6</v>
      </c>
    </row>
    <row r="9172" spans="1:14" x14ac:dyDescent="0.25">
      <c r="A9172" s="26">
        <v>44729.505914351852</v>
      </c>
      <c r="B9172" s="23" t="s">
        <v>0</v>
      </c>
      <c r="C9172" s="23" t="s">
        <v>11775</v>
      </c>
      <c r="D9172" s="23" t="s">
        <v>3092</v>
      </c>
      <c r="E9172" s="23" t="s">
        <v>1</v>
      </c>
      <c r="F9172" s="23" t="s">
        <v>7</v>
      </c>
      <c r="G9172" s="23" t="s">
        <v>975</v>
      </c>
      <c r="H9172" s="2" t="s">
        <v>7726</v>
      </c>
      <c r="I9172" s="23" t="s">
        <v>7412</v>
      </c>
      <c r="J9172" s="23"/>
      <c r="K9172" s="23" t="s">
        <v>9712</v>
      </c>
      <c r="L9172" s="23" t="s">
        <v>9538</v>
      </c>
      <c r="M9172" s="23">
        <f>YEAR(Tabla2[[#This Row],[Fecha de creación]])</f>
        <v>2022</v>
      </c>
      <c r="N9172" s="23">
        <f>MONTH(Tabla2[[#This Row],[Fecha de creación]])</f>
        <v>6</v>
      </c>
    </row>
    <row r="9173" spans="1:14" x14ac:dyDescent="0.25">
      <c r="A9173" s="26">
        <v>44729.513472222221</v>
      </c>
      <c r="B9173" s="23" t="s">
        <v>0</v>
      </c>
      <c r="C9173" s="23" t="s">
        <v>11776</v>
      </c>
      <c r="D9173" s="23" t="s">
        <v>6</v>
      </c>
      <c r="E9173" s="23" t="s">
        <v>1</v>
      </c>
      <c r="F9173" s="23" t="s">
        <v>7</v>
      </c>
      <c r="G9173" s="23" t="s">
        <v>975</v>
      </c>
      <c r="H9173" s="2" t="s">
        <v>7722</v>
      </c>
      <c r="I9173" s="23" t="s">
        <v>7412</v>
      </c>
      <c r="J9173" s="23"/>
      <c r="K9173" s="23" t="s">
        <v>9712</v>
      </c>
      <c r="L9173" s="23" t="s">
        <v>9538</v>
      </c>
      <c r="M9173" s="23">
        <f>YEAR(Tabla2[[#This Row],[Fecha de creación]])</f>
        <v>2022</v>
      </c>
      <c r="N9173" s="23">
        <f>MONTH(Tabla2[[#This Row],[Fecha de creación]])</f>
        <v>6</v>
      </c>
    </row>
    <row r="9174" spans="1:14" x14ac:dyDescent="0.25">
      <c r="A9174" s="26">
        <v>44729.647465277776</v>
      </c>
      <c r="B9174" s="23" t="s">
        <v>56</v>
      </c>
      <c r="C9174" s="23" t="s">
        <v>11777</v>
      </c>
      <c r="D9174" s="23" t="s">
        <v>4281</v>
      </c>
      <c r="E9174" s="23" t="s">
        <v>1</v>
      </c>
      <c r="F9174" s="23" t="s">
        <v>7</v>
      </c>
      <c r="G9174" s="23" t="s">
        <v>975</v>
      </c>
      <c r="H9174" s="2" t="s">
        <v>7722</v>
      </c>
      <c r="I9174" s="23" t="s">
        <v>7342</v>
      </c>
      <c r="J9174" s="23" t="s">
        <v>59</v>
      </c>
      <c r="K9174" s="23" t="s">
        <v>9712</v>
      </c>
      <c r="L9174" s="23" t="s">
        <v>9538</v>
      </c>
      <c r="M9174" s="23">
        <f>YEAR(Tabla2[[#This Row],[Fecha de creación]])</f>
        <v>2022</v>
      </c>
      <c r="N9174" s="23">
        <f>MONTH(Tabla2[[#This Row],[Fecha de creación]])</f>
        <v>6</v>
      </c>
    </row>
    <row r="9175" spans="1:14" x14ac:dyDescent="0.25">
      <c r="A9175" s="26">
        <v>44729.648090277777</v>
      </c>
      <c r="B9175" s="23" t="s">
        <v>0</v>
      </c>
      <c r="C9175" s="23" t="s">
        <v>11778</v>
      </c>
      <c r="D9175" s="23" t="s">
        <v>11779</v>
      </c>
      <c r="E9175" s="23" t="s">
        <v>1</v>
      </c>
      <c r="F9175" s="23" t="s">
        <v>7</v>
      </c>
      <c r="G9175" s="23" t="s">
        <v>1551</v>
      </c>
      <c r="H9175" s="2" t="s">
        <v>8198</v>
      </c>
      <c r="I9175" s="23" t="s">
        <v>9226</v>
      </c>
      <c r="J9175" s="23" t="s">
        <v>958</v>
      </c>
      <c r="K9175" s="23" t="s">
        <v>9712</v>
      </c>
      <c r="L9175" s="23" t="s">
        <v>9539</v>
      </c>
      <c r="M9175" s="23">
        <f>YEAR(Tabla2[[#This Row],[Fecha de creación]])</f>
        <v>2022</v>
      </c>
      <c r="N9175" s="23">
        <f>MONTH(Tabla2[[#This Row],[Fecha de creación]])</f>
        <v>6</v>
      </c>
    </row>
    <row r="9176" spans="1:14" x14ac:dyDescent="0.25">
      <c r="A9176" s="26">
        <v>44729.650636574072</v>
      </c>
      <c r="B9176" s="23" t="s">
        <v>100</v>
      </c>
      <c r="C9176" s="23" t="s">
        <v>11780</v>
      </c>
      <c r="D9176" s="23" t="s">
        <v>11781</v>
      </c>
      <c r="E9176" s="23" t="s">
        <v>1</v>
      </c>
      <c r="F9176" s="23" t="s">
        <v>7</v>
      </c>
      <c r="G9176" s="23" t="s">
        <v>1551</v>
      </c>
      <c r="H9176" s="2" t="s">
        <v>8198</v>
      </c>
      <c r="I9176" s="23" t="s">
        <v>9537</v>
      </c>
      <c r="J9176" s="23" t="s">
        <v>958</v>
      </c>
      <c r="K9176" s="23" t="s">
        <v>9712</v>
      </c>
      <c r="L9176" s="23" t="s">
        <v>9539</v>
      </c>
      <c r="M9176" s="23">
        <f>YEAR(Tabla2[[#This Row],[Fecha de creación]])</f>
        <v>2022</v>
      </c>
      <c r="N9176" s="23">
        <f>MONTH(Tabla2[[#This Row],[Fecha de creación]])</f>
        <v>6</v>
      </c>
    </row>
    <row r="9177" spans="1:14" x14ac:dyDescent="0.25">
      <c r="A9177" s="26">
        <v>44729.652453703704</v>
      </c>
      <c r="B9177" s="23" t="s">
        <v>0</v>
      </c>
      <c r="C9177" s="23" t="s">
        <v>11782</v>
      </c>
      <c r="D9177" s="23" t="s">
        <v>10747</v>
      </c>
      <c r="E9177" s="23" t="s">
        <v>1</v>
      </c>
      <c r="F9177" s="23" t="s">
        <v>7</v>
      </c>
      <c r="G9177" s="23" t="s">
        <v>975</v>
      </c>
      <c r="H9177" s="2" t="s">
        <v>8459</v>
      </c>
      <c r="I9177" s="23" t="s">
        <v>9483</v>
      </c>
      <c r="J9177" s="23" t="s">
        <v>958</v>
      </c>
      <c r="K9177" s="23" t="s">
        <v>9712</v>
      </c>
      <c r="L9177" s="23" t="s">
        <v>9538</v>
      </c>
      <c r="M9177" s="23">
        <f>YEAR(Tabla2[[#This Row],[Fecha de creación]])</f>
        <v>2022</v>
      </c>
      <c r="N9177" s="23">
        <f>MONTH(Tabla2[[#This Row],[Fecha de creación]])</f>
        <v>6</v>
      </c>
    </row>
    <row r="9178" spans="1:14" x14ac:dyDescent="0.25">
      <c r="A9178" s="26">
        <v>44729.653854166667</v>
      </c>
      <c r="B9178" s="23" t="s">
        <v>0</v>
      </c>
      <c r="C9178" s="23" t="s">
        <v>11783</v>
      </c>
      <c r="D9178" s="23" t="s">
        <v>10747</v>
      </c>
      <c r="E9178" s="23" t="s">
        <v>1</v>
      </c>
      <c r="F9178" s="23" t="s">
        <v>7</v>
      </c>
      <c r="G9178" s="23" t="s">
        <v>975</v>
      </c>
      <c r="H9178" s="2" t="s">
        <v>8459</v>
      </c>
      <c r="I9178" s="23" t="s">
        <v>9483</v>
      </c>
      <c r="J9178" s="23" t="s">
        <v>958</v>
      </c>
      <c r="K9178" s="23" t="s">
        <v>9712</v>
      </c>
      <c r="L9178" s="23" t="s">
        <v>9538</v>
      </c>
      <c r="M9178" s="23">
        <f>YEAR(Tabla2[[#This Row],[Fecha de creación]])</f>
        <v>2022</v>
      </c>
      <c r="N9178" s="23">
        <f>MONTH(Tabla2[[#This Row],[Fecha de creación]])</f>
        <v>6</v>
      </c>
    </row>
    <row r="9179" spans="1:14" x14ac:dyDescent="0.25">
      <c r="A9179" s="26">
        <v>44729.654988425929</v>
      </c>
      <c r="B9179" s="23" t="s">
        <v>0</v>
      </c>
      <c r="C9179" s="23" t="s">
        <v>11784</v>
      </c>
      <c r="D9179" s="23" t="s">
        <v>10747</v>
      </c>
      <c r="E9179" s="23" t="s">
        <v>1</v>
      </c>
      <c r="F9179" s="23" t="s">
        <v>7</v>
      </c>
      <c r="G9179" s="23" t="s">
        <v>975</v>
      </c>
      <c r="H9179" s="2" t="s">
        <v>8459</v>
      </c>
      <c r="I9179" s="23" t="s">
        <v>9483</v>
      </c>
      <c r="J9179" s="23" t="s">
        <v>958</v>
      </c>
      <c r="K9179" s="23" t="s">
        <v>9712</v>
      </c>
      <c r="L9179" s="23" t="s">
        <v>9538</v>
      </c>
      <c r="M9179" s="23">
        <f>YEAR(Tabla2[[#This Row],[Fecha de creación]])</f>
        <v>2022</v>
      </c>
      <c r="N9179" s="23">
        <f>MONTH(Tabla2[[#This Row],[Fecha de creación]])</f>
        <v>6</v>
      </c>
    </row>
    <row r="9180" spans="1:14" x14ac:dyDescent="0.25">
      <c r="A9180" s="26">
        <v>44729.665694444448</v>
      </c>
      <c r="B9180" s="23" t="s">
        <v>0</v>
      </c>
      <c r="C9180" s="23" t="s">
        <v>11785</v>
      </c>
      <c r="D9180" s="23" t="s">
        <v>349</v>
      </c>
      <c r="E9180" s="23" t="s">
        <v>1</v>
      </c>
      <c r="F9180" s="23" t="s">
        <v>7</v>
      </c>
      <c r="G9180" s="23" t="s">
        <v>975</v>
      </c>
      <c r="H9180" s="2" t="s">
        <v>7980</v>
      </c>
      <c r="I9180" s="23" t="s">
        <v>7412</v>
      </c>
      <c r="J9180" s="23"/>
      <c r="K9180" s="23" t="s">
        <v>9712</v>
      </c>
      <c r="L9180" s="23" t="s">
        <v>9538</v>
      </c>
      <c r="M9180" s="23">
        <f>YEAR(Tabla2[[#This Row],[Fecha de creación]])</f>
        <v>2022</v>
      </c>
      <c r="N9180" s="23">
        <f>MONTH(Tabla2[[#This Row],[Fecha de creación]])</f>
        <v>6</v>
      </c>
    </row>
    <row r="9181" spans="1:14" x14ac:dyDescent="0.25">
      <c r="A9181" s="26">
        <v>44729.673900462964</v>
      </c>
      <c r="B9181" s="23" t="s">
        <v>0</v>
      </c>
      <c r="C9181" s="23" t="s">
        <v>11786</v>
      </c>
      <c r="D9181" s="23" t="s">
        <v>49</v>
      </c>
      <c r="E9181" s="23" t="s">
        <v>1</v>
      </c>
      <c r="F9181" s="23" t="s">
        <v>7</v>
      </c>
      <c r="G9181" s="23" t="s">
        <v>975</v>
      </c>
      <c r="H9181" s="2" t="s">
        <v>7745</v>
      </c>
      <c r="I9181" s="23" t="s">
        <v>7412</v>
      </c>
      <c r="J9181" s="23"/>
      <c r="K9181" s="23" t="s">
        <v>9712</v>
      </c>
      <c r="L9181" s="23" t="s">
        <v>9538</v>
      </c>
      <c r="M9181" s="23">
        <f>YEAR(Tabla2[[#This Row],[Fecha de creación]])</f>
        <v>2022</v>
      </c>
      <c r="N9181" s="23">
        <f>MONTH(Tabla2[[#This Row],[Fecha de creación]])</f>
        <v>6</v>
      </c>
    </row>
    <row r="9182" spans="1:14" x14ac:dyDescent="0.25">
      <c r="A9182" s="26">
        <v>44729.675011574072</v>
      </c>
      <c r="B9182" s="23" t="s">
        <v>56</v>
      </c>
      <c r="C9182" s="23" t="s">
        <v>11787</v>
      </c>
      <c r="D9182" s="23" t="s">
        <v>4281</v>
      </c>
      <c r="E9182" s="23" t="s">
        <v>1</v>
      </c>
      <c r="F9182" s="23" t="s">
        <v>7</v>
      </c>
      <c r="G9182" s="23" t="s">
        <v>3</v>
      </c>
      <c r="I9182" s="23" t="s">
        <v>7342</v>
      </c>
      <c r="J9182" s="23" t="s">
        <v>59</v>
      </c>
      <c r="K9182" s="23" t="s">
        <v>9712</v>
      </c>
      <c r="L9182" s="23" t="s">
        <v>9539</v>
      </c>
      <c r="M9182" s="23">
        <f>YEAR(Tabla2[[#This Row],[Fecha de creación]])</f>
        <v>2022</v>
      </c>
      <c r="N9182" s="23">
        <f>MONTH(Tabla2[[#This Row],[Fecha de creación]])</f>
        <v>6</v>
      </c>
    </row>
    <row r="9183" spans="1:14" x14ac:dyDescent="0.25">
      <c r="A9183" s="26">
        <v>44729.677303240744</v>
      </c>
      <c r="B9183" s="23" t="s">
        <v>56</v>
      </c>
      <c r="C9183" s="23" t="s">
        <v>11788</v>
      </c>
      <c r="D9183" s="23" t="s">
        <v>4281</v>
      </c>
      <c r="E9183" s="23" t="s">
        <v>1</v>
      </c>
      <c r="F9183" s="23" t="s">
        <v>7</v>
      </c>
      <c r="G9183" s="23" t="s">
        <v>975</v>
      </c>
      <c r="H9183" s="2" t="s">
        <v>7722</v>
      </c>
      <c r="I9183" s="23" t="s">
        <v>7342</v>
      </c>
      <c r="J9183" s="23" t="s">
        <v>59</v>
      </c>
      <c r="K9183" s="23" t="s">
        <v>9712</v>
      </c>
      <c r="L9183" s="23" t="s">
        <v>9538</v>
      </c>
      <c r="M9183" s="23">
        <f>YEAR(Tabla2[[#This Row],[Fecha de creación]])</f>
        <v>2022</v>
      </c>
      <c r="N9183" s="23">
        <f>MONTH(Tabla2[[#This Row],[Fecha de creación]])</f>
        <v>6</v>
      </c>
    </row>
    <row r="9184" spans="1:14" x14ac:dyDescent="0.25">
      <c r="A9184" s="26">
        <v>44729.692199074074</v>
      </c>
      <c r="B9184" s="23" t="s">
        <v>0</v>
      </c>
      <c r="C9184" s="23" t="s">
        <v>11789</v>
      </c>
      <c r="D9184" s="23" t="s">
        <v>535</v>
      </c>
      <c r="E9184" s="23" t="s">
        <v>1</v>
      </c>
      <c r="F9184" s="23" t="s">
        <v>7</v>
      </c>
      <c r="G9184" s="23" t="s">
        <v>975</v>
      </c>
      <c r="H9184" s="2" t="s">
        <v>7743</v>
      </c>
      <c r="I9184" s="23" t="s">
        <v>5999</v>
      </c>
      <c r="J9184" s="23" t="s">
        <v>59</v>
      </c>
      <c r="K9184" s="23" t="s">
        <v>9712</v>
      </c>
      <c r="L9184" s="23" t="s">
        <v>9538</v>
      </c>
      <c r="M9184" s="23">
        <f>YEAR(Tabla2[[#This Row],[Fecha de creación]])</f>
        <v>2022</v>
      </c>
      <c r="N9184" s="23">
        <f>MONTH(Tabla2[[#This Row],[Fecha de creación]])</f>
        <v>6</v>
      </c>
    </row>
    <row r="9185" spans="1:14" x14ac:dyDescent="0.25">
      <c r="A9185" s="26">
        <v>44729.695300925923</v>
      </c>
      <c r="B9185" s="23" t="s">
        <v>189</v>
      </c>
      <c r="C9185" s="23" t="s">
        <v>11790</v>
      </c>
      <c r="D9185" s="23" t="s">
        <v>11791</v>
      </c>
      <c r="E9185" s="23" t="s">
        <v>1</v>
      </c>
      <c r="F9185" s="23" t="s">
        <v>2</v>
      </c>
      <c r="G9185" s="23" t="s">
        <v>1551</v>
      </c>
      <c r="H9185" s="2" t="s">
        <v>7737</v>
      </c>
      <c r="I9185" s="23" t="s">
        <v>7205</v>
      </c>
      <c r="J9185" s="23" t="s">
        <v>59</v>
      </c>
      <c r="K9185" s="23" t="s">
        <v>9712</v>
      </c>
      <c r="L9185" s="23" t="s">
        <v>9539</v>
      </c>
      <c r="M9185" s="23">
        <f>YEAR(Tabla2[[#This Row],[Fecha de creación]])</f>
        <v>2022</v>
      </c>
      <c r="N9185" s="23">
        <f>MONTH(Tabla2[[#This Row],[Fecha de creación]])</f>
        <v>6</v>
      </c>
    </row>
    <row r="9186" spans="1:14" x14ac:dyDescent="0.25">
      <c r="A9186" s="26">
        <v>44729.707465277781</v>
      </c>
      <c r="B9186" s="23" t="s">
        <v>0</v>
      </c>
      <c r="C9186" s="23" t="s">
        <v>11792</v>
      </c>
      <c r="D9186" s="23" t="s">
        <v>6</v>
      </c>
      <c r="E9186" s="23" t="s">
        <v>1</v>
      </c>
      <c r="F9186" s="23" t="s">
        <v>7</v>
      </c>
      <c r="G9186" s="23" t="s">
        <v>975</v>
      </c>
      <c r="H9186" s="2" t="s">
        <v>7722</v>
      </c>
      <c r="I9186" s="23" t="s">
        <v>5999</v>
      </c>
      <c r="J9186" s="23" t="s">
        <v>59</v>
      </c>
      <c r="K9186" s="23" t="s">
        <v>9712</v>
      </c>
      <c r="L9186" s="23" t="s">
        <v>9538</v>
      </c>
      <c r="M9186" s="23">
        <f>YEAR(Tabla2[[#This Row],[Fecha de creación]])</f>
        <v>2022</v>
      </c>
      <c r="N9186" s="23">
        <f>MONTH(Tabla2[[#This Row],[Fecha de creación]])</f>
        <v>6</v>
      </c>
    </row>
    <row r="9187" spans="1:14" x14ac:dyDescent="0.25">
      <c r="A9187" s="26">
        <v>44730.388541666667</v>
      </c>
      <c r="B9187" s="23" t="s">
        <v>0</v>
      </c>
      <c r="C9187" s="23" t="s">
        <v>11793</v>
      </c>
      <c r="D9187" s="23" t="s">
        <v>8664</v>
      </c>
      <c r="E9187" s="23" t="s">
        <v>1</v>
      </c>
      <c r="F9187" s="23" t="s">
        <v>22</v>
      </c>
      <c r="G9187" s="23" t="s">
        <v>975</v>
      </c>
      <c r="H9187" s="2" t="s">
        <v>8893</v>
      </c>
      <c r="I9187" s="23" t="s">
        <v>7412</v>
      </c>
      <c r="J9187" s="23"/>
      <c r="K9187" s="23" t="s">
        <v>9712</v>
      </c>
      <c r="L9187" s="23" t="s">
        <v>9538</v>
      </c>
      <c r="M9187" s="23">
        <f>YEAR(Tabla2[[#This Row],[Fecha de creación]])</f>
        <v>2022</v>
      </c>
      <c r="N9187" s="23">
        <f>MONTH(Tabla2[[#This Row],[Fecha de creación]])</f>
        <v>6</v>
      </c>
    </row>
    <row r="9188" spans="1:14" x14ac:dyDescent="0.25">
      <c r="A9188" s="26">
        <v>44730.431516203702</v>
      </c>
      <c r="B9188" s="23" t="s">
        <v>0</v>
      </c>
      <c r="C9188" s="23" t="s">
        <v>11794</v>
      </c>
      <c r="D9188" s="23" t="s">
        <v>3092</v>
      </c>
      <c r="E9188" s="23" t="s">
        <v>1</v>
      </c>
      <c r="F9188" s="23" t="s">
        <v>7</v>
      </c>
      <c r="G9188" s="23" t="s">
        <v>975</v>
      </c>
      <c r="H9188" s="2" t="s">
        <v>7726</v>
      </c>
      <c r="I9188" s="23" t="s">
        <v>7412</v>
      </c>
      <c r="J9188" s="23"/>
      <c r="K9188" s="23" t="s">
        <v>9712</v>
      </c>
      <c r="L9188" s="23" t="s">
        <v>9538</v>
      </c>
      <c r="M9188" s="23">
        <f>YEAR(Tabla2[[#This Row],[Fecha de creación]])</f>
        <v>2022</v>
      </c>
      <c r="N9188" s="23">
        <f>MONTH(Tabla2[[#This Row],[Fecha de creación]])</f>
        <v>6</v>
      </c>
    </row>
    <row r="9189" spans="1:14" x14ac:dyDescent="0.25">
      <c r="A9189" s="26">
        <v>44730.509062500001</v>
      </c>
      <c r="B9189" s="23" t="s">
        <v>0</v>
      </c>
      <c r="C9189" s="23" t="s">
        <v>11795</v>
      </c>
      <c r="D9189" s="23" t="s">
        <v>3092</v>
      </c>
      <c r="E9189" s="23" t="s">
        <v>1</v>
      </c>
      <c r="F9189" s="23" t="s">
        <v>7</v>
      </c>
      <c r="G9189" s="23" t="s">
        <v>975</v>
      </c>
      <c r="H9189" s="2" t="s">
        <v>7726</v>
      </c>
      <c r="I9189" s="23" t="s">
        <v>7412</v>
      </c>
      <c r="J9189" s="23"/>
      <c r="K9189" s="23" t="s">
        <v>9712</v>
      </c>
      <c r="L9189" s="23" t="s">
        <v>9538</v>
      </c>
      <c r="M9189" s="23">
        <f>YEAR(Tabla2[[#This Row],[Fecha de creación]])</f>
        <v>2022</v>
      </c>
      <c r="N9189" s="23">
        <f>MONTH(Tabla2[[#This Row],[Fecha de creación]])</f>
        <v>6</v>
      </c>
    </row>
    <row r="9190" spans="1:14" x14ac:dyDescent="0.25">
      <c r="A9190" s="26">
        <v>44730.510289351849</v>
      </c>
      <c r="B9190" s="23" t="s">
        <v>0</v>
      </c>
      <c r="C9190" s="23" t="s">
        <v>11796</v>
      </c>
      <c r="D9190" s="23" t="s">
        <v>3408</v>
      </c>
      <c r="E9190" s="23" t="s">
        <v>1</v>
      </c>
      <c r="F9190" s="23" t="s">
        <v>7</v>
      </c>
      <c r="G9190" s="23" t="s">
        <v>975</v>
      </c>
      <c r="H9190" s="2" t="s">
        <v>7777</v>
      </c>
      <c r="I9190" s="23" t="s">
        <v>7412</v>
      </c>
      <c r="J9190" s="23"/>
      <c r="K9190" s="23" t="s">
        <v>9712</v>
      </c>
      <c r="L9190" s="23" t="s">
        <v>9538</v>
      </c>
      <c r="M9190" s="23">
        <f>YEAR(Tabla2[[#This Row],[Fecha de creación]])</f>
        <v>2022</v>
      </c>
      <c r="N9190" s="23">
        <f>MONTH(Tabla2[[#This Row],[Fecha de creación]])</f>
        <v>6</v>
      </c>
    </row>
    <row r="9191" spans="1:14" x14ac:dyDescent="0.25">
      <c r="A9191" s="26">
        <v>44730.518229166664</v>
      </c>
      <c r="B9191" s="23" t="s">
        <v>0</v>
      </c>
      <c r="C9191" s="23" t="s">
        <v>11797</v>
      </c>
      <c r="D9191" s="23" t="s">
        <v>3092</v>
      </c>
      <c r="E9191" s="23" t="s">
        <v>1</v>
      </c>
      <c r="F9191" s="23" t="s">
        <v>7</v>
      </c>
      <c r="G9191" s="23" t="s">
        <v>975</v>
      </c>
      <c r="H9191" s="2" t="s">
        <v>7726</v>
      </c>
      <c r="I9191" s="23" t="s">
        <v>7412</v>
      </c>
      <c r="J9191" s="23"/>
      <c r="K9191" s="23" t="s">
        <v>9712</v>
      </c>
      <c r="L9191" s="23" t="s">
        <v>9538</v>
      </c>
      <c r="M9191" s="23">
        <f>YEAR(Tabla2[[#This Row],[Fecha de creación]])</f>
        <v>2022</v>
      </c>
      <c r="N9191" s="23">
        <f>MONTH(Tabla2[[#This Row],[Fecha de creación]])</f>
        <v>6</v>
      </c>
    </row>
    <row r="9192" spans="1:14" x14ac:dyDescent="0.25">
      <c r="A9192" s="26">
        <v>44730.519293981481</v>
      </c>
      <c r="B9192" s="23" t="s">
        <v>0</v>
      </c>
      <c r="C9192" s="23" t="s">
        <v>11798</v>
      </c>
      <c r="D9192" s="23" t="s">
        <v>999</v>
      </c>
      <c r="E9192" s="23" t="s">
        <v>1</v>
      </c>
      <c r="F9192" s="23" t="s">
        <v>7</v>
      </c>
      <c r="G9192" s="23" t="s">
        <v>975</v>
      </c>
      <c r="H9192" s="2" t="s">
        <v>7744</v>
      </c>
      <c r="I9192" s="23" t="s">
        <v>7412</v>
      </c>
      <c r="J9192" s="23"/>
      <c r="K9192" s="23" t="s">
        <v>9712</v>
      </c>
      <c r="L9192" s="23" t="s">
        <v>9538</v>
      </c>
      <c r="M9192" s="23">
        <f>YEAR(Tabla2[[#This Row],[Fecha de creación]])</f>
        <v>2022</v>
      </c>
      <c r="N9192" s="23">
        <f>MONTH(Tabla2[[#This Row],[Fecha de creación]])</f>
        <v>6</v>
      </c>
    </row>
    <row r="9193" spans="1:14" x14ac:dyDescent="0.25">
      <c r="A9193" s="26">
        <v>44730.527129629627</v>
      </c>
      <c r="B9193" s="23" t="s">
        <v>0</v>
      </c>
      <c r="C9193" s="23" t="s">
        <v>11799</v>
      </c>
      <c r="D9193" s="23" t="s">
        <v>3092</v>
      </c>
      <c r="E9193" s="23" t="s">
        <v>1</v>
      </c>
      <c r="F9193" s="23" t="s">
        <v>7</v>
      </c>
      <c r="G9193" s="23" t="s">
        <v>975</v>
      </c>
      <c r="H9193" s="2" t="s">
        <v>7726</v>
      </c>
      <c r="I9193" s="23" t="s">
        <v>7412</v>
      </c>
      <c r="J9193" s="23"/>
      <c r="K9193" s="23" t="s">
        <v>9712</v>
      </c>
      <c r="L9193" s="23" t="s">
        <v>9538</v>
      </c>
      <c r="M9193" s="23">
        <f>YEAR(Tabla2[[#This Row],[Fecha de creación]])</f>
        <v>2022</v>
      </c>
      <c r="N9193" s="23">
        <f>MONTH(Tabla2[[#This Row],[Fecha de creación]])</f>
        <v>6</v>
      </c>
    </row>
    <row r="9194" spans="1:14" x14ac:dyDescent="0.25">
      <c r="A9194" s="26">
        <v>44730.642777777779</v>
      </c>
      <c r="B9194" s="23" t="s">
        <v>0</v>
      </c>
      <c r="C9194" s="23" t="s">
        <v>11800</v>
      </c>
      <c r="D9194" s="23" t="s">
        <v>6</v>
      </c>
      <c r="E9194" s="23" t="s">
        <v>1</v>
      </c>
      <c r="F9194" s="23" t="s">
        <v>7</v>
      </c>
      <c r="G9194" s="23" t="s">
        <v>975</v>
      </c>
      <c r="H9194" s="2" t="s">
        <v>7722</v>
      </c>
      <c r="I9194" s="23" t="s">
        <v>7412</v>
      </c>
      <c r="J9194" s="23"/>
      <c r="K9194" s="23" t="s">
        <v>9712</v>
      </c>
      <c r="L9194" s="23" t="s">
        <v>9538</v>
      </c>
      <c r="M9194" s="23">
        <f>YEAR(Tabla2[[#This Row],[Fecha de creación]])</f>
        <v>2022</v>
      </c>
      <c r="N9194" s="23">
        <f>MONTH(Tabla2[[#This Row],[Fecha de creación]])</f>
        <v>6</v>
      </c>
    </row>
    <row r="9195" spans="1:14" x14ac:dyDescent="0.25">
      <c r="A9195" s="26">
        <v>44730.72934027778</v>
      </c>
      <c r="B9195" s="23" t="s">
        <v>0</v>
      </c>
      <c r="C9195" s="23" t="s">
        <v>11801</v>
      </c>
      <c r="D9195" s="23" t="s">
        <v>999</v>
      </c>
      <c r="E9195" s="23" t="s">
        <v>1</v>
      </c>
      <c r="F9195" s="23" t="s">
        <v>7</v>
      </c>
      <c r="G9195" s="23" t="s">
        <v>975</v>
      </c>
      <c r="H9195" s="2" t="s">
        <v>7744</v>
      </c>
      <c r="I9195" s="23" t="s">
        <v>7412</v>
      </c>
      <c r="J9195" s="23"/>
      <c r="K9195" s="23" t="s">
        <v>9712</v>
      </c>
      <c r="L9195" s="23" t="s">
        <v>9538</v>
      </c>
      <c r="M9195" s="23">
        <f>YEAR(Tabla2[[#This Row],[Fecha de creación]])</f>
        <v>2022</v>
      </c>
      <c r="N9195" s="23">
        <f>MONTH(Tabla2[[#This Row],[Fecha de creación]])</f>
        <v>6</v>
      </c>
    </row>
    <row r="9196" spans="1:14" x14ac:dyDescent="0.25">
      <c r="A9196" s="26">
        <v>44730.746921296297</v>
      </c>
      <c r="B9196" s="23" t="s">
        <v>0</v>
      </c>
      <c r="C9196" s="23" t="s">
        <v>11802</v>
      </c>
      <c r="D9196" s="23" t="s">
        <v>10281</v>
      </c>
      <c r="E9196" s="23" t="s">
        <v>1</v>
      </c>
      <c r="F9196" s="23" t="s">
        <v>7</v>
      </c>
      <c r="G9196" s="23" t="s">
        <v>1551</v>
      </c>
      <c r="H9196" s="2" t="s">
        <v>7726</v>
      </c>
      <c r="I9196" s="23" t="s">
        <v>9226</v>
      </c>
      <c r="J9196" s="23" t="s">
        <v>59</v>
      </c>
      <c r="K9196" s="23" t="s">
        <v>9712</v>
      </c>
      <c r="L9196" s="23" t="s">
        <v>9539</v>
      </c>
      <c r="M9196" s="23">
        <f>YEAR(Tabla2[[#This Row],[Fecha de creación]])</f>
        <v>2022</v>
      </c>
      <c r="N9196" s="23">
        <f>MONTH(Tabla2[[#This Row],[Fecha de creación]])</f>
        <v>6</v>
      </c>
    </row>
    <row r="9197" spans="1:14" x14ac:dyDescent="0.25">
      <c r="A9197" s="26">
        <v>44730.749282407407</v>
      </c>
      <c r="B9197" s="23" t="s">
        <v>0</v>
      </c>
      <c r="C9197" s="23" t="s">
        <v>11803</v>
      </c>
      <c r="D9197" s="23" t="s">
        <v>982</v>
      </c>
      <c r="E9197" s="23" t="s">
        <v>1</v>
      </c>
      <c r="F9197" s="23" t="s">
        <v>22</v>
      </c>
      <c r="G9197" s="23" t="s">
        <v>975</v>
      </c>
      <c r="H9197" s="2" t="s">
        <v>8893</v>
      </c>
      <c r="I9197" s="23" t="s">
        <v>7680</v>
      </c>
      <c r="J9197" s="23" t="s">
        <v>59</v>
      </c>
      <c r="K9197" s="23" t="s">
        <v>9712</v>
      </c>
      <c r="L9197" s="23" t="s">
        <v>9538</v>
      </c>
      <c r="M9197" s="23">
        <f>YEAR(Tabla2[[#This Row],[Fecha de creación]])</f>
        <v>2022</v>
      </c>
      <c r="N9197" s="23">
        <f>MONTH(Tabla2[[#This Row],[Fecha de creación]])</f>
        <v>6</v>
      </c>
    </row>
    <row r="9198" spans="1:14" x14ac:dyDescent="0.25">
      <c r="A9198" s="26">
        <v>44730.750960648147</v>
      </c>
      <c r="B9198" s="23" t="s">
        <v>0</v>
      </c>
      <c r="C9198" s="23" t="s">
        <v>11804</v>
      </c>
      <c r="D9198" s="23" t="s">
        <v>982</v>
      </c>
      <c r="E9198" s="23" t="s">
        <v>1</v>
      </c>
      <c r="F9198" s="23" t="s">
        <v>22</v>
      </c>
      <c r="G9198" s="23" t="s">
        <v>975</v>
      </c>
      <c r="H9198" s="2" t="s">
        <v>8893</v>
      </c>
      <c r="I9198" s="23" t="s">
        <v>7680</v>
      </c>
      <c r="J9198" s="23" t="s">
        <v>59</v>
      </c>
      <c r="K9198" s="23" t="s">
        <v>9712</v>
      </c>
      <c r="L9198" s="23" t="s">
        <v>9538</v>
      </c>
      <c r="M9198" s="23">
        <f>YEAR(Tabla2[[#This Row],[Fecha de creación]])</f>
        <v>2022</v>
      </c>
      <c r="N9198" s="23">
        <f>MONTH(Tabla2[[#This Row],[Fecha de creación]])</f>
        <v>6</v>
      </c>
    </row>
    <row r="9199" spans="1:14" x14ac:dyDescent="0.25">
      <c r="A9199" s="26">
        <v>44731.410092592596</v>
      </c>
      <c r="B9199" s="23" t="s">
        <v>0</v>
      </c>
      <c r="C9199" s="23" t="s">
        <v>11805</v>
      </c>
      <c r="D9199" s="23" t="s">
        <v>6</v>
      </c>
      <c r="E9199" s="23" t="s">
        <v>1</v>
      </c>
      <c r="F9199" s="23" t="s">
        <v>7</v>
      </c>
      <c r="G9199" s="23" t="s">
        <v>975</v>
      </c>
      <c r="H9199" s="2" t="s">
        <v>7722</v>
      </c>
      <c r="I9199" s="23" t="s">
        <v>5999</v>
      </c>
      <c r="J9199" s="23" t="s">
        <v>59</v>
      </c>
      <c r="K9199" s="23" t="s">
        <v>9712</v>
      </c>
      <c r="L9199" s="23" t="s">
        <v>9538</v>
      </c>
      <c r="M9199" s="23">
        <f>YEAR(Tabla2[[#This Row],[Fecha de creación]])</f>
        <v>2022</v>
      </c>
      <c r="N9199" s="23">
        <f>MONTH(Tabla2[[#This Row],[Fecha de creación]])</f>
        <v>6</v>
      </c>
    </row>
    <row r="9200" spans="1:14" x14ac:dyDescent="0.25">
      <c r="A9200" s="26">
        <v>44731.416018518517</v>
      </c>
      <c r="B9200" s="23" t="s">
        <v>0</v>
      </c>
      <c r="C9200" s="23" t="s">
        <v>11806</v>
      </c>
      <c r="D9200" s="23" t="s">
        <v>982</v>
      </c>
      <c r="E9200" s="23" t="s">
        <v>1</v>
      </c>
      <c r="F9200" s="23" t="s">
        <v>22</v>
      </c>
      <c r="G9200" s="23" t="s">
        <v>975</v>
      </c>
      <c r="H9200" s="2" t="s">
        <v>8893</v>
      </c>
      <c r="I9200" s="23" t="s">
        <v>5999</v>
      </c>
      <c r="J9200" s="23" t="s">
        <v>59</v>
      </c>
      <c r="K9200" s="23" t="s">
        <v>9712</v>
      </c>
      <c r="L9200" s="23" t="s">
        <v>9538</v>
      </c>
      <c r="M9200" s="23">
        <f>YEAR(Tabla2[[#This Row],[Fecha de creación]])</f>
        <v>2022</v>
      </c>
      <c r="N9200" s="23">
        <f>MONTH(Tabla2[[#This Row],[Fecha de creación]])</f>
        <v>6</v>
      </c>
    </row>
    <row r="9201" spans="1:14" x14ac:dyDescent="0.25">
      <c r="A9201" s="26">
        <v>44731.43178240741</v>
      </c>
      <c r="B9201" s="23" t="s">
        <v>0</v>
      </c>
      <c r="C9201" s="23" t="s">
        <v>11807</v>
      </c>
      <c r="D9201" s="23" t="s">
        <v>7419</v>
      </c>
      <c r="E9201" s="23" t="s">
        <v>1</v>
      </c>
      <c r="F9201" s="23" t="s">
        <v>7</v>
      </c>
      <c r="G9201" s="23" t="s">
        <v>975</v>
      </c>
      <c r="H9201" s="2" t="s">
        <v>7745</v>
      </c>
      <c r="I9201" s="23" t="s">
        <v>5999</v>
      </c>
      <c r="J9201" s="23" t="s">
        <v>59</v>
      </c>
      <c r="K9201" s="23" t="s">
        <v>9712</v>
      </c>
      <c r="L9201" s="23" t="s">
        <v>9538</v>
      </c>
      <c r="M9201" s="23">
        <f>YEAR(Tabla2[[#This Row],[Fecha de creación]])</f>
        <v>2022</v>
      </c>
      <c r="N9201" s="23">
        <f>MONTH(Tabla2[[#This Row],[Fecha de creación]])</f>
        <v>6</v>
      </c>
    </row>
    <row r="9202" spans="1:14" x14ac:dyDescent="0.25">
      <c r="A9202" s="26">
        <v>44731.439895833333</v>
      </c>
      <c r="B9202" s="23" t="s">
        <v>0</v>
      </c>
      <c r="C9202" s="23" t="s">
        <v>11808</v>
      </c>
      <c r="D9202" s="23" t="s">
        <v>3092</v>
      </c>
      <c r="E9202" s="23" t="s">
        <v>1</v>
      </c>
      <c r="F9202" s="23" t="s">
        <v>7</v>
      </c>
      <c r="G9202" s="23" t="s">
        <v>975</v>
      </c>
      <c r="H9202" s="2" t="s">
        <v>7726</v>
      </c>
      <c r="I9202" s="23" t="s">
        <v>7412</v>
      </c>
      <c r="J9202" s="23"/>
      <c r="K9202" s="23" t="s">
        <v>9712</v>
      </c>
      <c r="L9202" s="23" t="s">
        <v>9538</v>
      </c>
      <c r="M9202" s="23">
        <f>YEAR(Tabla2[[#This Row],[Fecha de creación]])</f>
        <v>2022</v>
      </c>
      <c r="N9202" s="23">
        <f>MONTH(Tabla2[[#This Row],[Fecha de creación]])</f>
        <v>6</v>
      </c>
    </row>
    <row r="9203" spans="1:14" x14ac:dyDescent="0.25">
      <c r="A9203" s="26">
        <v>44731.439942129633</v>
      </c>
      <c r="B9203" s="23" t="s">
        <v>0</v>
      </c>
      <c r="C9203" s="23" t="s">
        <v>11809</v>
      </c>
      <c r="D9203" s="23" t="s">
        <v>333</v>
      </c>
      <c r="E9203" s="23" t="s">
        <v>1</v>
      </c>
      <c r="F9203" s="23" t="s">
        <v>7</v>
      </c>
      <c r="G9203" s="23" t="s">
        <v>3</v>
      </c>
      <c r="H9203" s="2" t="s">
        <v>7726</v>
      </c>
      <c r="I9203" s="23" t="s">
        <v>5999</v>
      </c>
      <c r="J9203" s="23" t="s">
        <v>59</v>
      </c>
      <c r="K9203" s="23" t="s">
        <v>9712</v>
      </c>
      <c r="L9203" s="23" t="s">
        <v>9538</v>
      </c>
      <c r="M9203" s="23">
        <f>YEAR(Tabla2[[#This Row],[Fecha de creación]])</f>
        <v>2022</v>
      </c>
      <c r="N9203" s="23">
        <f>MONTH(Tabla2[[#This Row],[Fecha de creación]])</f>
        <v>6</v>
      </c>
    </row>
    <row r="9204" spans="1:14" x14ac:dyDescent="0.25">
      <c r="A9204" s="26">
        <v>44731.441377314812</v>
      </c>
      <c r="B9204" s="23" t="s">
        <v>0</v>
      </c>
      <c r="C9204" s="23" t="s">
        <v>11810</v>
      </c>
      <c r="D9204" s="23" t="s">
        <v>3092</v>
      </c>
      <c r="E9204" s="23" t="s">
        <v>1</v>
      </c>
      <c r="F9204" s="23" t="s">
        <v>7</v>
      </c>
      <c r="G9204" s="23" t="s">
        <v>975</v>
      </c>
      <c r="H9204" s="2" t="s">
        <v>7726</v>
      </c>
      <c r="I9204" s="23" t="s">
        <v>7412</v>
      </c>
      <c r="J9204" s="23"/>
      <c r="K9204" s="23" t="s">
        <v>9712</v>
      </c>
      <c r="L9204" s="23" t="s">
        <v>9538</v>
      </c>
      <c r="M9204" s="23">
        <f>YEAR(Tabla2[[#This Row],[Fecha de creación]])</f>
        <v>2022</v>
      </c>
      <c r="N9204" s="23">
        <f>MONTH(Tabla2[[#This Row],[Fecha de creación]])</f>
        <v>6</v>
      </c>
    </row>
    <row r="9205" spans="1:14" x14ac:dyDescent="0.25">
      <c r="A9205" s="26">
        <v>44731.447500000002</v>
      </c>
      <c r="B9205" s="23" t="s">
        <v>0</v>
      </c>
      <c r="C9205" s="23" t="s">
        <v>11811</v>
      </c>
      <c r="D9205" s="23" t="s">
        <v>11812</v>
      </c>
      <c r="E9205" s="23" t="s">
        <v>1</v>
      </c>
      <c r="F9205" s="23" t="s">
        <v>7</v>
      </c>
      <c r="G9205" s="23" t="s">
        <v>975</v>
      </c>
      <c r="H9205" s="2" t="s">
        <v>7726</v>
      </c>
      <c r="I9205" s="23" t="s">
        <v>7412</v>
      </c>
      <c r="J9205" s="23"/>
      <c r="K9205" s="23" t="s">
        <v>9712</v>
      </c>
      <c r="L9205" s="23" t="s">
        <v>9538</v>
      </c>
      <c r="M9205" s="23">
        <f>YEAR(Tabla2[[#This Row],[Fecha de creación]])</f>
        <v>2022</v>
      </c>
      <c r="N9205" s="23">
        <f>MONTH(Tabla2[[#This Row],[Fecha de creación]])</f>
        <v>6</v>
      </c>
    </row>
    <row r="9206" spans="1:14" x14ac:dyDescent="0.25">
      <c r="A9206" s="26">
        <v>44731.453356481485</v>
      </c>
      <c r="B9206" s="23" t="s">
        <v>0</v>
      </c>
      <c r="C9206" s="23" t="s">
        <v>11813</v>
      </c>
      <c r="D9206" s="23" t="s">
        <v>3092</v>
      </c>
      <c r="E9206" s="23" t="s">
        <v>1</v>
      </c>
      <c r="F9206" s="23" t="s">
        <v>7</v>
      </c>
      <c r="G9206" s="23" t="s">
        <v>975</v>
      </c>
      <c r="H9206" s="2" t="s">
        <v>7726</v>
      </c>
      <c r="I9206" s="23" t="s">
        <v>7412</v>
      </c>
      <c r="J9206" s="23"/>
      <c r="K9206" s="23" t="s">
        <v>9712</v>
      </c>
      <c r="L9206" s="23" t="s">
        <v>9538</v>
      </c>
      <c r="M9206" s="23">
        <f>YEAR(Tabla2[[#This Row],[Fecha de creación]])</f>
        <v>2022</v>
      </c>
      <c r="N9206" s="23">
        <f>MONTH(Tabla2[[#This Row],[Fecha de creación]])</f>
        <v>6</v>
      </c>
    </row>
    <row r="9207" spans="1:14" x14ac:dyDescent="0.25">
      <c r="A9207" s="26">
        <v>44731.464398148149</v>
      </c>
      <c r="B9207" s="23" t="s">
        <v>0</v>
      </c>
      <c r="C9207" s="23" t="s">
        <v>11814</v>
      </c>
      <c r="D9207" s="23" t="s">
        <v>3092</v>
      </c>
      <c r="E9207" s="23" t="s">
        <v>1</v>
      </c>
      <c r="F9207" s="23" t="s">
        <v>7</v>
      </c>
      <c r="G9207" s="23" t="s">
        <v>975</v>
      </c>
      <c r="H9207" s="2" t="s">
        <v>7726</v>
      </c>
      <c r="I9207" s="23" t="s">
        <v>7412</v>
      </c>
      <c r="J9207" s="23"/>
      <c r="K9207" s="23" t="s">
        <v>9712</v>
      </c>
      <c r="L9207" s="23" t="s">
        <v>9538</v>
      </c>
      <c r="M9207" s="23">
        <f>YEAR(Tabla2[[#This Row],[Fecha de creación]])</f>
        <v>2022</v>
      </c>
      <c r="N9207" s="23">
        <f>MONTH(Tabla2[[#This Row],[Fecha de creación]])</f>
        <v>6</v>
      </c>
    </row>
    <row r="9208" spans="1:14" x14ac:dyDescent="0.25">
      <c r="A9208" s="26">
        <v>44731.468912037039</v>
      </c>
      <c r="B9208" s="23" t="s">
        <v>0</v>
      </c>
      <c r="C9208" s="23" t="s">
        <v>11815</v>
      </c>
      <c r="D9208" s="23" t="s">
        <v>11758</v>
      </c>
      <c r="E9208" s="23" t="s">
        <v>1</v>
      </c>
      <c r="F9208" s="23" t="s">
        <v>7</v>
      </c>
      <c r="G9208" s="23" t="s">
        <v>1551</v>
      </c>
      <c r="H9208" s="2" t="s">
        <v>7733</v>
      </c>
      <c r="I9208" s="23" t="s">
        <v>9226</v>
      </c>
      <c r="J9208" s="23" t="s">
        <v>59</v>
      </c>
      <c r="K9208" s="23" t="s">
        <v>9712</v>
      </c>
      <c r="L9208" s="23" t="s">
        <v>9539</v>
      </c>
      <c r="M9208" s="23">
        <f>YEAR(Tabla2[[#This Row],[Fecha de creación]])</f>
        <v>2022</v>
      </c>
      <c r="N9208" s="23">
        <f>MONTH(Tabla2[[#This Row],[Fecha de creación]])</f>
        <v>6</v>
      </c>
    </row>
    <row r="9209" spans="1:14" x14ac:dyDescent="0.25">
      <c r="A9209" s="26">
        <v>44731.469826388886</v>
      </c>
      <c r="B9209" s="23" t="s">
        <v>0</v>
      </c>
      <c r="C9209" s="23" t="s">
        <v>11816</v>
      </c>
      <c r="D9209" s="23" t="s">
        <v>5176</v>
      </c>
      <c r="E9209" s="23" t="s">
        <v>1</v>
      </c>
      <c r="F9209" s="23" t="s">
        <v>7</v>
      </c>
      <c r="G9209" s="23" t="s">
        <v>975</v>
      </c>
      <c r="H9209" s="2" t="s">
        <v>7736</v>
      </c>
      <c r="I9209" s="23" t="s">
        <v>5999</v>
      </c>
      <c r="J9209" s="23" t="s">
        <v>59</v>
      </c>
      <c r="K9209" s="23" t="s">
        <v>9712</v>
      </c>
      <c r="L9209" s="23" t="s">
        <v>9538</v>
      </c>
      <c r="M9209" s="23">
        <f>YEAR(Tabla2[[#This Row],[Fecha de creación]])</f>
        <v>2022</v>
      </c>
      <c r="N9209" s="23">
        <f>MONTH(Tabla2[[#This Row],[Fecha de creación]])</f>
        <v>6</v>
      </c>
    </row>
    <row r="9210" spans="1:14" x14ac:dyDescent="0.25">
      <c r="A9210" s="26">
        <v>44731.470868055556</v>
      </c>
      <c r="B9210" s="23" t="s">
        <v>0</v>
      </c>
      <c r="C9210" s="23" t="s">
        <v>11817</v>
      </c>
      <c r="D9210" s="23" t="s">
        <v>3092</v>
      </c>
      <c r="E9210" s="23" t="s">
        <v>1</v>
      </c>
      <c r="F9210" s="23" t="s">
        <v>7</v>
      </c>
      <c r="G9210" s="23" t="s">
        <v>975</v>
      </c>
      <c r="H9210" s="2" t="s">
        <v>7726</v>
      </c>
      <c r="I9210" s="23" t="s">
        <v>7412</v>
      </c>
      <c r="J9210" s="23"/>
      <c r="K9210" s="23" t="s">
        <v>9712</v>
      </c>
      <c r="L9210" s="23" t="s">
        <v>9538</v>
      </c>
      <c r="M9210" s="23">
        <f>YEAR(Tabla2[[#This Row],[Fecha de creación]])</f>
        <v>2022</v>
      </c>
      <c r="N9210" s="23">
        <f>MONTH(Tabla2[[#This Row],[Fecha de creación]])</f>
        <v>6</v>
      </c>
    </row>
    <row r="9211" spans="1:14" x14ac:dyDescent="0.25">
      <c r="A9211" s="26">
        <v>44731.474895833337</v>
      </c>
      <c r="B9211" s="23" t="s">
        <v>0</v>
      </c>
      <c r="C9211" s="23" t="s">
        <v>11818</v>
      </c>
      <c r="D9211" s="23" t="s">
        <v>11819</v>
      </c>
      <c r="E9211" s="23" t="s">
        <v>1</v>
      </c>
      <c r="F9211" s="23" t="s">
        <v>2</v>
      </c>
      <c r="G9211" s="23" t="s">
        <v>1551</v>
      </c>
      <c r="H9211" s="2" t="s">
        <v>7721</v>
      </c>
      <c r="I9211" s="23" t="s">
        <v>9226</v>
      </c>
      <c r="J9211" s="23"/>
      <c r="K9211" s="23" t="s">
        <v>9536</v>
      </c>
      <c r="L9211" s="23" t="s">
        <v>9539</v>
      </c>
      <c r="M9211" s="23">
        <f>YEAR(Tabla2[[#This Row],[Fecha de creación]])</f>
        <v>2022</v>
      </c>
      <c r="N9211" s="23">
        <f>MONTH(Tabla2[[#This Row],[Fecha de creación]])</f>
        <v>6</v>
      </c>
    </row>
    <row r="9212" spans="1:14" x14ac:dyDescent="0.25">
      <c r="A9212" s="26">
        <v>44731.476388888892</v>
      </c>
      <c r="B9212" s="23" t="s">
        <v>0</v>
      </c>
      <c r="C9212" s="23" t="s">
        <v>11820</v>
      </c>
      <c r="D9212" s="23" t="s">
        <v>982</v>
      </c>
      <c r="E9212" s="23" t="s">
        <v>1</v>
      </c>
      <c r="F9212" s="23" t="s">
        <v>22</v>
      </c>
      <c r="G9212" s="23" t="s">
        <v>975</v>
      </c>
      <c r="H9212" s="2" t="s">
        <v>8893</v>
      </c>
      <c r="I9212" s="23" t="s">
        <v>7680</v>
      </c>
      <c r="J9212" s="23" t="s">
        <v>59</v>
      </c>
      <c r="K9212" s="23" t="s">
        <v>9712</v>
      </c>
      <c r="L9212" s="23" t="s">
        <v>9538</v>
      </c>
      <c r="M9212" s="23">
        <f>YEAR(Tabla2[[#This Row],[Fecha de creación]])</f>
        <v>2022</v>
      </c>
      <c r="N9212" s="23">
        <f>MONTH(Tabla2[[#This Row],[Fecha de creación]])</f>
        <v>6</v>
      </c>
    </row>
    <row r="9213" spans="1:14" x14ac:dyDescent="0.25">
      <c r="A9213" s="26">
        <v>44731.480509259258</v>
      </c>
      <c r="B9213" s="23" t="s">
        <v>0</v>
      </c>
      <c r="C9213" s="23" t="s">
        <v>11821</v>
      </c>
      <c r="D9213" s="23" t="s">
        <v>11758</v>
      </c>
      <c r="E9213" s="23" t="s">
        <v>1</v>
      </c>
      <c r="F9213" s="23" t="s">
        <v>7</v>
      </c>
      <c r="G9213" s="23" t="s">
        <v>1551</v>
      </c>
      <c r="H9213" s="2" t="s">
        <v>7733</v>
      </c>
      <c r="I9213" s="23" t="s">
        <v>9226</v>
      </c>
      <c r="J9213" s="23" t="s">
        <v>59</v>
      </c>
      <c r="K9213" s="23" t="s">
        <v>9712</v>
      </c>
      <c r="L9213" s="23" t="s">
        <v>9539</v>
      </c>
      <c r="M9213" s="23">
        <f>YEAR(Tabla2[[#This Row],[Fecha de creación]])</f>
        <v>2022</v>
      </c>
      <c r="N9213" s="23">
        <f>MONTH(Tabla2[[#This Row],[Fecha de creación]])</f>
        <v>6</v>
      </c>
    </row>
    <row r="9214" spans="1:14" x14ac:dyDescent="0.25">
      <c r="A9214" s="26">
        <v>44731.482986111114</v>
      </c>
      <c r="B9214" s="23" t="s">
        <v>0</v>
      </c>
      <c r="C9214" s="23" t="s">
        <v>11822</v>
      </c>
      <c r="D9214" s="23" t="s">
        <v>364</v>
      </c>
      <c r="E9214" s="23" t="s">
        <v>1</v>
      </c>
      <c r="F9214" s="23" t="s">
        <v>7</v>
      </c>
      <c r="G9214" s="23" t="s">
        <v>3</v>
      </c>
      <c r="H9214" s="2" t="s">
        <v>7721</v>
      </c>
      <c r="I9214" s="23" t="s">
        <v>7680</v>
      </c>
      <c r="J9214" s="23" t="s">
        <v>59</v>
      </c>
      <c r="K9214" s="23" t="s">
        <v>9712</v>
      </c>
      <c r="L9214" s="23" t="s">
        <v>9539</v>
      </c>
      <c r="M9214" s="23">
        <f>YEAR(Tabla2[[#This Row],[Fecha de creación]])</f>
        <v>2022</v>
      </c>
      <c r="N9214" s="23">
        <f>MONTH(Tabla2[[#This Row],[Fecha de creación]])</f>
        <v>6</v>
      </c>
    </row>
    <row r="9215" spans="1:14" x14ac:dyDescent="0.25">
      <c r="A9215" s="26">
        <v>44731.484502314815</v>
      </c>
      <c r="B9215" s="23" t="s">
        <v>0</v>
      </c>
      <c r="C9215" s="23" t="s">
        <v>11823</v>
      </c>
      <c r="D9215" s="23" t="s">
        <v>723</v>
      </c>
      <c r="E9215" s="23" t="s">
        <v>1</v>
      </c>
      <c r="F9215" s="23" t="s">
        <v>7</v>
      </c>
      <c r="G9215" s="23" t="s">
        <v>1551</v>
      </c>
      <c r="H9215" s="2" t="s">
        <v>7725</v>
      </c>
      <c r="I9215" s="23" t="s">
        <v>9226</v>
      </c>
      <c r="J9215" s="23" t="s">
        <v>59</v>
      </c>
      <c r="K9215" s="23" t="s">
        <v>9712</v>
      </c>
      <c r="L9215" s="23" t="s">
        <v>9538</v>
      </c>
      <c r="M9215" s="23">
        <f>YEAR(Tabla2[[#This Row],[Fecha de creación]])</f>
        <v>2022</v>
      </c>
      <c r="N9215" s="23">
        <f>MONTH(Tabla2[[#This Row],[Fecha de creación]])</f>
        <v>6</v>
      </c>
    </row>
    <row r="9216" spans="1:14" x14ac:dyDescent="0.25">
      <c r="A9216" s="26">
        <v>44731.488495370373</v>
      </c>
      <c r="B9216" s="23" t="s">
        <v>0</v>
      </c>
      <c r="C9216" s="23" t="s">
        <v>11824</v>
      </c>
      <c r="D9216" s="23" t="s">
        <v>1051</v>
      </c>
      <c r="E9216" s="23" t="s">
        <v>1</v>
      </c>
      <c r="F9216" s="23" t="s">
        <v>7</v>
      </c>
      <c r="G9216" s="23" t="s">
        <v>975</v>
      </c>
      <c r="H9216" s="2" t="s">
        <v>7736</v>
      </c>
      <c r="I9216" s="23" t="s">
        <v>5999</v>
      </c>
      <c r="J9216" s="23" t="s">
        <v>59</v>
      </c>
      <c r="K9216" s="23" t="s">
        <v>9712</v>
      </c>
      <c r="L9216" s="23" t="s">
        <v>9538</v>
      </c>
      <c r="M9216" s="23">
        <f>YEAR(Tabla2[[#This Row],[Fecha de creación]])</f>
        <v>2022</v>
      </c>
      <c r="N9216" s="23">
        <f>MONTH(Tabla2[[#This Row],[Fecha de creación]])</f>
        <v>6</v>
      </c>
    </row>
    <row r="9217" spans="1:14" x14ac:dyDescent="0.25">
      <c r="A9217" s="26">
        <v>44731.491307870368</v>
      </c>
      <c r="B9217" s="23" t="s">
        <v>0</v>
      </c>
      <c r="C9217" s="23" t="s">
        <v>11825</v>
      </c>
      <c r="D9217" s="23" t="s">
        <v>723</v>
      </c>
      <c r="E9217" s="23" t="s">
        <v>1</v>
      </c>
      <c r="F9217" s="23" t="s">
        <v>7</v>
      </c>
      <c r="G9217" s="23" t="s">
        <v>1551</v>
      </c>
      <c r="H9217" s="2" t="s">
        <v>7721</v>
      </c>
      <c r="I9217" s="23" t="s">
        <v>9226</v>
      </c>
      <c r="J9217" s="23" t="s">
        <v>59</v>
      </c>
      <c r="K9217" s="23" t="s">
        <v>9712</v>
      </c>
      <c r="L9217" s="23" t="s">
        <v>9539</v>
      </c>
      <c r="M9217" s="23">
        <f>YEAR(Tabla2[[#This Row],[Fecha de creación]])</f>
        <v>2022</v>
      </c>
      <c r="N9217" s="23">
        <f>MONTH(Tabla2[[#This Row],[Fecha de creación]])</f>
        <v>6</v>
      </c>
    </row>
    <row r="9218" spans="1:14" x14ac:dyDescent="0.25">
      <c r="A9218" s="26">
        <v>44731.491909722223</v>
      </c>
      <c r="B9218" s="23" t="s">
        <v>0</v>
      </c>
      <c r="C9218" s="23" t="s">
        <v>11826</v>
      </c>
      <c r="D9218" s="23" t="s">
        <v>719</v>
      </c>
      <c r="E9218" s="23" t="s">
        <v>1</v>
      </c>
      <c r="F9218" s="23" t="s">
        <v>7</v>
      </c>
      <c r="G9218" s="23" t="s">
        <v>975</v>
      </c>
      <c r="H9218" s="2" t="s">
        <v>7777</v>
      </c>
      <c r="I9218" s="23" t="s">
        <v>5999</v>
      </c>
      <c r="J9218" s="23" t="s">
        <v>59</v>
      </c>
      <c r="K9218" s="23" t="s">
        <v>9712</v>
      </c>
      <c r="L9218" s="23" t="s">
        <v>9538</v>
      </c>
      <c r="M9218" s="23">
        <f>YEAR(Tabla2[[#This Row],[Fecha de creación]])</f>
        <v>2022</v>
      </c>
      <c r="N9218" s="23">
        <f>MONTH(Tabla2[[#This Row],[Fecha de creación]])</f>
        <v>6</v>
      </c>
    </row>
    <row r="9219" spans="1:14" x14ac:dyDescent="0.25">
      <c r="A9219" s="26">
        <v>44731.512592592589</v>
      </c>
      <c r="B9219" s="23" t="s">
        <v>0</v>
      </c>
      <c r="C9219" s="23" t="s">
        <v>11827</v>
      </c>
      <c r="D9219" s="23" t="s">
        <v>1004</v>
      </c>
      <c r="E9219" s="23" t="s">
        <v>1</v>
      </c>
      <c r="F9219" s="23" t="s">
        <v>7</v>
      </c>
      <c r="G9219" s="23" t="s">
        <v>975</v>
      </c>
      <c r="H9219" s="2" t="s">
        <v>7726</v>
      </c>
      <c r="I9219" s="23" t="s">
        <v>7412</v>
      </c>
      <c r="J9219" s="23"/>
      <c r="K9219" s="23" t="s">
        <v>9712</v>
      </c>
      <c r="L9219" s="23" t="s">
        <v>9538</v>
      </c>
      <c r="M9219" s="23">
        <f>YEAR(Tabla2[[#This Row],[Fecha de creación]])</f>
        <v>2022</v>
      </c>
      <c r="N9219" s="23">
        <f>MONTH(Tabla2[[#This Row],[Fecha de creación]])</f>
        <v>6</v>
      </c>
    </row>
    <row r="9220" spans="1:14" x14ac:dyDescent="0.25">
      <c r="A9220" s="26">
        <v>44731.513472222221</v>
      </c>
      <c r="B9220" s="23" t="s">
        <v>0</v>
      </c>
      <c r="C9220" s="23" t="s">
        <v>11828</v>
      </c>
      <c r="D9220" s="23" t="s">
        <v>3092</v>
      </c>
      <c r="E9220" s="23" t="s">
        <v>1</v>
      </c>
      <c r="F9220" s="23" t="s">
        <v>7</v>
      </c>
      <c r="G9220" s="23" t="s">
        <v>975</v>
      </c>
      <c r="H9220" s="2" t="s">
        <v>7726</v>
      </c>
      <c r="I9220" s="23" t="s">
        <v>7412</v>
      </c>
      <c r="J9220" s="23"/>
      <c r="K9220" s="23" t="s">
        <v>9712</v>
      </c>
      <c r="L9220" s="23" t="s">
        <v>9538</v>
      </c>
      <c r="M9220" s="23">
        <f>YEAR(Tabla2[[#This Row],[Fecha de creación]])</f>
        <v>2022</v>
      </c>
      <c r="N9220" s="23">
        <f>MONTH(Tabla2[[#This Row],[Fecha de creación]])</f>
        <v>6</v>
      </c>
    </row>
    <row r="9221" spans="1:14" x14ac:dyDescent="0.25">
      <c r="A9221" s="26">
        <v>44731.514305555553</v>
      </c>
      <c r="B9221" s="23" t="s">
        <v>0</v>
      </c>
      <c r="C9221" s="23" t="s">
        <v>11829</v>
      </c>
      <c r="D9221" s="23" t="s">
        <v>3092</v>
      </c>
      <c r="E9221" s="23" t="s">
        <v>1</v>
      </c>
      <c r="F9221" s="23" t="s">
        <v>7</v>
      </c>
      <c r="G9221" s="23" t="s">
        <v>975</v>
      </c>
      <c r="H9221" s="2" t="s">
        <v>7726</v>
      </c>
      <c r="I9221" s="23" t="s">
        <v>7412</v>
      </c>
      <c r="J9221" s="23"/>
      <c r="K9221" s="23" t="s">
        <v>9712</v>
      </c>
      <c r="L9221" s="23" t="s">
        <v>9538</v>
      </c>
      <c r="M9221" s="23">
        <f>YEAR(Tabla2[[#This Row],[Fecha de creación]])</f>
        <v>2022</v>
      </c>
      <c r="N9221" s="23">
        <f>MONTH(Tabla2[[#This Row],[Fecha de creación]])</f>
        <v>6</v>
      </c>
    </row>
    <row r="9222" spans="1:14" x14ac:dyDescent="0.25">
      <c r="A9222" s="26">
        <v>44731.515057870369</v>
      </c>
      <c r="B9222" s="23" t="s">
        <v>0</v>
      </c>
      <c r="C9222" s="23" t="s">
        <v>11830</v>
      </c>
      <c r="D9222" s="23" t="s">
        <v>3092</v>
      </c>
      <c r="E9222" s="23" t="s">
        <v>1</v>
      </c>
      <c r="F9222" s="23" t="s">
        <v>7</v>
      </c>
      <c r="G9222" s="23" t="s">
        <v>975</v>
      </c>
      <c r="H9222" s="2" t="s">
        <v>7726</v>
      </c>
      <c r="I9222" s="23" t="s">
        <v>7412</v>
      </c>
      <c r="J9222" s="23"/>
      <c r="K9222" s="23" t="s">
        <v>9712</v>
      </c>
      <c r="L9222" s="23" t="s">
        <v>9538</v>
      </c>
      <c r="M9222" s="23">
        <f>YEAR(Tabla2[[#This Row],[Fecha de creación]])</f>
        <v>2022</v>
      </c>
      <c r="N9222" s="23">
        <f>MONTH(Tabla2[[#This Row],[Fecha de creación]])</f>
        <v>6</v>
      </c>
    </row>
    <row r="9223" spans="1:14" x14ac:dyDescent="0.25">
      <c r="A9223" s="26">
        <v>44731.521354166667</v>
      </c>
      <c r="B9223" s="23" t="s">
        <v>0</v>
      </c>
      <c r="C9223" s="23" t="s">
        <v>11831</v>
      </c>
      <c r="D9223" s="23" t="s">
        <v>3092</v>
      </c>
      <c r="E9223" s="23" t="s">
        <v>1</v>
      </c>
      <c r="F9223" s="23" t="s">
        <v>7</v>
      </c>
      <c r="G9223" s="23" t="s">
        <v>975</v>
      </c>
      <c r="H9223" s="2" t="s">
        <v>7726</v>
      </c>
      <c r="I9223" s="23" t="s">
        <v>7412</v>
      </c>
      <c r="J9223" s="23"/>
      <c r="K9223" s="23" t="s">
        <v>9712</v>
      </c>
      <c r="L9223" s="23" t="s">
        <v>9538</v>
      </c>
      <c r="M9223" s="23">
        <f>YEAR(Tabla2[[#This Row],[Fecha de creación]])</f>
        <v>2022</v>
      </c>
      <c r="N9223" s="23">
        <f>MONTH(Tabla2[[#This Row],[Fecha de creación]])</f>
        <v>6</v>
      </c>
    </row>
    <row r="9224" spans="1:14" x14ac:dyDescent="0.25">
      <c r="A9224" s="26">
        <v>44731.523958333331</v>
      </c>
      <c r="B9224" s="23" t="s">
        <v>100</v>
      </c>
      <c r="C9224" s="23" t="s">
        <v>11832</v>
      </c>
      <c r="D9224" s="23" t="s">
        <v>991</v>
      </c>
      <c r="E9224" s="23" t="s">
        <v>1</v>
      </c>
      <c r="F9224" s="23" t="s">
        <v>7</v>
      </c>
      <c r="G9224" s="23" t="s">
        <v>1551</v>
      </c>
      <c r="H9224" s="2" t="s">
        <v>7725</v>
      </c>
      <c r="I9224" s="23" t="s">
        <v>9537</v>
      </c>
      <c r="J9224" s="23" t="s">
        <v>59</v>
      </c>
      <c r="K9224" s="23" t="s">
        <v>9712</v>
      </c>
      <c r="L9224" s="23" t="s">
        <v>9538</v>
      </c>
      <c r="M9224" s="23">
        <f>YEAR(Tabla2[[#This Row],[Fecha de creación]])</f>
        <v>2022</v>
      </c>
      <c r="N9224" s="23">
        <f>MONTH(Tabla2[[#This Row],[Fecha de creación]])</f>
        <v>6</v>
      </c>
    </row>
    <row r="9225" spans="1:14" x14ac:dyDescent="0.25">
      <c r="A9225" s="26">
        <v>44731.533865740741</v>
      </c>
      <c r="B9225" s="23" t="s">
        <v>0</v>
      </c>
      <c r="C9225" s="23" t="s">
        <v>11833</v>
      </c>
      <c r="D9225" s="23" t="s">
        <v>719</v>
      </c>
      <c r="E9225" s="23" t="s">
        <v>1</v>
      </c>
      <c r="F9225" s="23" t="s">
        <v>7</v>
      </c>
      <c r="G9225" s="23" t="s">
        <v>975</v>
      </c>
      <c r="H9225" s="2" t="s">
        <v>7777</v>
      </c>
      <c r="I9225" s="23" t="s">
        <v>5999</v>
      </c>
      <c r="J9225" s="23" t="s">
        <v>59</v>
      </c>
      <c r="K9225" s="23" t="s">
        <v>9712</v>
      </c>
      <c r="L9225" s="23" t="s">
        <v>9538</v>
      </c>
      <c r="M9225" s="23">
        <f>YEAR(Tabla2[[#This Row],[Fecha de creación]])</f>
        <v>2022</v>
      </c>
      <c r="N9225" s="23">
        <f>MONTH(Tabla2[[#This Row],[Fecha de creación]])</f>
        <v>6</v>
      </c>
    </row>
    <row r="9226" spans="1:14" x14ac:dyDescent="0.25">
      <c r="A9226" s="26">
        <v>44731.534409722219</v>
      </c>
      <c r="B9226" s="23" t="s">
        <v>0</v>
      </c>
      <c r="C9226" s="23" t="s">
        <v>11834</v>
      </c>
      <c r="D9226" s="23" t="s">
        <v>49</v>
      </c>
      <c r="E9226" s="23" t="s">
        <v>1</v>
      </c>
      <c r="F9226" s="23" t="s">
        <v>7</v>
      </c>
      <c r="G9226" s="23" t="s">
        <v>975</v>
      </c>
      <c r="H9226" s="2" t="s">
        <v>7745</v>
      </c>
      <c r="I9226" s="23" t="s">
        <v>7412</v>
      </c>
      <c r="J9226" s="23"/>
      <c r="K9226" s="23" t="s">
        <v>9712</v>
      </c>
      <c r="L9226" s="23" t="s">
        <v>9538</v>
      </c>
      <c r="M9226" s="23">
        <f>YEAR(Tabla2[[#This Row],[Fecha de creación]])</f>
        <v>2022</v>
      </c>
      <c r="N9226" s="23">
        <f>MONTH(Tabla2[[#This Row],[Fecha de creación]])</f>
        <v>6</v>
      </c>
    </row>
    <row r="9227" spans="1:14" x14ac:dyDescent="0.25">
      <c r="A9227" s="26">
        <v>44731.534803240742</v>
      </c>
      <c r="B9227" s="23" t="s">
        <v>0</v>
      </c>
      <c r="C9227" s="23" t="s">
        <v>11835</v>
      </c>
      <c r="D9227" s="23" t="s">
        <v>1344</v>
      </c>
      <c r="E9227" s="23" t="s">
        <v>1</v>
      </c>
      <c r="F9227" s="23" t="s">
        <v>7</v>
      </c>
      <c r="G9227" s="23" t="s">
        <v>1551</v>
      </c>
      <c r="H9227" s="2" t="s">
        <v>7726</v>
      </c>
      <c r="I9227" s="23" t="s">
        <v>9226</v>
      </c>
      <c r="J9227" s="23" t="s">
        <v>59</v>
      </c>
      <c r="K9227" s="23" t="s">
        <v>9712</v>
      </c>
      <c r="L9227" s="23" t="s">
        <v>9539</v>
      </c>
      <c r="M9227" s="23">
        <f>YEAR(Tabla2[[#This Row],[Fecha de creación]])</f>
        <v>2022</v>
      </c>
      <c r="N9227" s="23">
        <f>MONTH(Tabla2[[#This Row],[Fecha de creación]])</f>
        <v>6</v>
      </c>
    </row>
    <row r="9228" spans="1:14" x14ac:dyDescent="0.25">
      <c r="A9228" s="26">
        <v>44731.535543981481</v>
      </c>
      <c r="B9228" s="23" t="s">
        <v>0</v>
      </c>
      <c r="C9228" s="23" t="s">
        <v>11836</v>
      </c>
      <c r="D9228" s="23" t="s">
        <v>11837</v>
      </c>
      <c r="E9228" s="23" t="s">
        <v>1</v>
      </c>
      <c r="F9228" s="23" t="s">
        <v>7</v>
      </c>
      <c r="G9228" s="23" t="s">
        <v>975</v>
      </c>
      <c r="H9228" s="2" t="s">
        <v>7735</v>
      </c>
      <c r="I9228" s="23" t="s">
        <v>5999</v>
      </c>
      <c r="J9228" s="23" t="s">
        <v>59</v>
      </c>
      <c r="K9228" s="23" t="s">
        <v>9712</v>
      </c>
      <c r="L9228" s="23" t="s">
        <v>9538</v>
      </c>
      <c r="M9228" s="23">
        <f>YEAR(Tabla2[[#This Row],[Fecha de creación]])</f>
        <v>2022</v>
      </c>
      <c r="N9228" s="23">
        <f>MONTH(Tabla2[[#This Row],[Fecha de creación]])</f>
        <v>6</v>
      </c>
    </row>
    <row r="9229" spans="1:14" x14ac:dyDescent="0.25">
      <c r="A9229" s="26">
        <v>44731.536828703705</v>
      </c>
      <c r="B9229" s="23" t="s">
        <v>0</v>
      </c>
      <c r="C9229" s="23" t="s">
        <v>11838</v>
      </c>
      <c r="D9229" s="23" t="s">
        <v>723</v>
      </c>
      <c r="E9229" s="23" t="s">
        <v>1</v>
      </c>
      <c r="F9229" s="23" t="s">
        <v>7</v>
      </c>
      <c r="G9229" s="23" t="s">
        <v>1551</v>
      </c>
      <c r="H9229" s="2" t="s">
        <v>7721</v>
      </c>
      <c r="I9229" s="23" t="s">
        <v>9226</v>
      </c>
      <c r="J9229" s="23" t="s">
        <v>59</v>
      </c>
      <c r="K9229" s="23" t="s">
        <v>9712</v>
      </c>
      <c r="L9229" s="23" t="s">
        <v>9539</v>
      </c>
      <c r="M9229" s="23">
        <f>YEAR(Tabla2[[#This Row],[Fecha de creación]])</f>
        <v>2022</v>
      </c>
      <c r="N9229" s="23">
        <f>MONTH(Tabla2[[#This Row],[Fecha de creación]])</f>
        <v>6</v>
      </c>
    </row>
    <row r="9230" spans="1:14" x14ac:dyDescent="0.25">
      <c r="A9230" s="26">
        <v>44731.538032407407</v>
      </c>
      <c r="B9230" s="23" t="s">
        <v>0</v>
      </c>
      <c r="C9230" s="23" t="s">
        <v>11839</v>
      </c>
      <c r="D9230" s="23" t="s">
        <v>3325</v>
      </c>
      <c r="E9230" s="23" t="s">
        <v>1</v>
      </c>
      <c r="F9230" s="23" t="s">
        <v>2</v>
      </c>
      <c r="G9230" s="23" t="s">
        <v>975</v>
      </c>
      <c r="H9230" s="2" t="s">
        <v>7721</v>
      </c>
      <c r="I9230" s="23" t="s">
        <v>5999</v>
      </c>
      <c r="J9230" s="23" t="s">
        <v>59</v>
      </c>
      <c r="K9230" s="23" t="s">
        <v>9712</v>
      </c>
      <c r="L9230" s="23" t="s">
        <v>9538</v>
      </c>
      <c r="M9230" s="23">
        <f>YEAR(Tabla2[[#This Row],[Fecha de creación]])</f>
        <v>2022</v>
      </c>
      <c r="N9230" s="23">
        <f>MONTH(Tabla2[[#This Row],[Fecha de creación]])</f>
        <v>6</v>
      </c>
    </row>
    <row r="9231" spans="1:14" x14ac:dyDescent="0.25">
      <c r="A9231" s="26">
        <v>44731.540219907409</v>
      </c>
      <c r="B9231" s="23" t="s">
        <v>0</v>
      </c>
      <c r="C9231" s="23" t="s">
        <v>11840</v>
      </c>
      <c r="D9231" s="23" t="s">
        <v>364</v>
      </c>
      <c r="E9231" s="23" t="s">
        <v>1</v>
      </c>
      <c r="F9231" s="23" t="s">
        <v>7</v>
      </c>
      <c r="G9231" s="23" t="s">
        <v>975</v>
      </c>
      <c r="H9231" s="2" t="s">
        <v>7721</v>
      </c>
      <c r="I9231" s="23" t="s">
        <v>5999</v>
      </c>
      <c r="J9231" s="23" t="s">
        <v>59</v>
      </c>
      <c r="K9231" s="23" t="s">
        <v>9712</v>
      </c>
      <c r="L9231" s="23" t="s">
        <v>9538</v>
      </c>
      <c r="M9231" s="23">
        <f>YEAR(Tabla2[[#This Row],[Fecha de creación]])</f>
        <v>2022</v>
      </c>
      <c r="N9231" s="23">
        <f>MONTH(Tabla2[[#This Row],[Fecha de creación]])</f>
        <v>6</v>
      </c>
    </row>
    <row r="9232" spans="1:14" x14ac:dyDescent="0.25">
      <c r="A9232" s="26">
        <v>44731.546307870369</v>
      </c>
      <c r="B9232" s="23" t="s">
        <v>0</v>
      </c>
      <c r="C9232" s="23" t="s">
        <v>11841</v>
      </c>
      <c r="D9232" s="23" t="s">
        <v>382</v>
      </c>
      <c r="E9232" s="23" t="s">
        <v>1</v>
      </c>
      <c r="F9232" s="23" t="s">
        <v>7</v>
      </c>
      <c r="G9232" s="23" t="s">
        <v>975</v>
      </c>
      <c r="H9232" s="2" t="s">
        <v>7723</v>
      </c>
      <c r="I9232" s="23" t="s">
        <v>7412</v>
      </c>
      <c r="J9232" s="23"/>
      <c r="K9232" s="23" t="s">
        <v>9712</v>
      </c>
      <c r="L9232" s="23" t="s">
        <v>9538</v>
      </c>
      <c r="M9232" s="23">
        <f>YEAR(Tabla2[[#This Row],[Fecha de creación]])</f>
        <v>2022</v>
      </c>
      <c r="N9232" s="23">
        <f>MONTH(Tabla2[[#This Row],[Fecha de creación]])</f>
        <v>6</v>
      </c>
    </row>
    <row r="9233" spans="1:14" x14ac:dyDescent="0.25">
      <c r="A9233" s="26">
        <v>44731.546354166669</v>
      </c>
      <c r="B9233" s="23" t="s">
        <v>0</v>
      </c>
      <c r="C9233" s="23" t="s">
        <v>11842</v>
      </c>
      <c r="D9233" s="23" t="s">
        <v>333</v>
      </c>
      <c r="E9233" s="23" t="s">
        <v>1</v>
      </c>
      <c r="F9233" s="23" t="s">
        <v>7</v>
      </c>
      <c r="G9233" s="23" t="s">
        <v>975</v>
      </c>
      <c r="H9233" s="2" t="s">
        <v>7726</v>
      </c>
      <c r="I9233" s="23" t="s">
        <v>5999</v>
      </c>
      <c r="J9233" s="23" t="s">
        <v>59</v>
      </c>
      <c r="K9233" s="23" t="s">
        <v>9712</v>
      </c>
      <c r="L9233" s="23" t="s">
        <v>9538</v>
      </c>
      <c r="M9233" s="23">
        <f>YEAR(Tabla2[[#This Row],[Fecha de creación]])</f>
        <v>2022</v>
      </c>
      <c r="N9233" s="23">
        <f>MONTH(Tabla2[[#This Row],[Fecha de creación]])</f>
        <v>6</v>
      </c>
    </row>
    <row r="9234" spans="1:14" x14ac:dyDescent="0.25">
      <c r="A9234" s="26">
        <v>44731.553865740738</v>
      </c>
      <c r="B9234" s="23" t="s">
        <v>0</v>
      </c>
      <c r="C9234" s="23" t="s">
        <v>11843</v>
      </c>
      <c r="D9234" s="23" t="s">
        <v>3092</v>
      </c>
      <c r="E9234" s="23" t="s">
        <v>1</v>
      </c>
      <c r="F9234" s="23" t="s">
        <v>7</v>
      </c>
      <c r="G9234" s="23" t="s">
        <v>975</v>
      </c>
      <c r="I9234" s="23" t="s">
        <v>7412</v>
      </c>
      <c r="J9234" s="23"/>
      <c r="K9234" s="23" t="s">
        <v>9712</v>
      </c>
      <c r="L9234" s="23" t="s">
        <v>9538</v>
      </c>
      <c r="M9234" s="23">
        <f>YEAR(Tabla2[[#This Row],[Fecha de creación]])</f>
        <v>2022</v>
      </c>
      <c r="N9234" s="23">
        <f>MONTH(Tabla2[[#This Row],[Fecha de creación]])</f>
        <v>6</v>
      </c>
    </row>
    <row r="9235" spans="1:14" x14ac:dyDescent="0.25">
      <c r="A9235" s="26">
        <v>44731.555972222224</v>
      </c>
      <c r="B9235" s="23" t="s">
        <v>0</v>
      </c>
      <c r="C9235" s="23" t="s">
        <v>11844</v>
      </c>
      <c r="D9235" s="23" t="s">
        <v>49</v>
      </c>
      <c r="E9235" s="23" t="s">
        <v>1</v>
      </c>
      <c r="F9235" s="23" t="s">
        <v>7</v>
      </c>
      <c r="G9235" s="23" t="s">
        <v>975</v>
      </c>
      <c r="I9235" s="23" t="s">
        <v>7412</v>
      </c>
      <c r="J9235" s="23"/>
      <c r="K9235" s="23" t="s">
        <v>9712</v>
      </c>
      <c r="L9235" s="23" t="s">
        <v>9538</v>
      </c>
      <c r="M9235" s="23">
        <f>YEAR(Tabla2[[#This Row],[Fecha de creación]])</f>
        <v>2022</v>
      </c>
      <c r="N9235" s="23">
        <f>MONTH(Tabla2[[#This Row],[Fecha de creación]])</f>
        <v>6</v>
      </c>
    </row>
    <row r="9236" spans="1:14" x14ac:dyDescent="0.25">
      <c r="A9236" s="26">
        <v>44731.569560185184</v>
      </c>
      <c r="B9236" s="23" t="s">
        <v>0</v>
      </c>
      <c r="C9236" s="23" t="s">
        <v>11845</v>
      </c>
      <c r="D9236" s="23" t="s">
        <v>3092</v>
      </c>
      <c r="E9236" s="23" t="s">
        <v>1</v>
      </c>
      <c r="F9236" s="23" t="s">
        <v>7</v>
      </c>
      <c r="G9236" s="23" t="s">
        <v>975</v>
      </c>
      <c r="H9236" s="2" t="s">
        <v>7726</v>
      </c>
      <c r="I9236" s="23" t="s">
        <v>7412</v>
      </c>
      <c r="J9236" s="23"/>
      <c r="K9236" s="23" t="s">
        <v>9712</v>
      </c>
      <c r="L9236" s="23" t="s">
        <v>9538</v>
      </c>
      <c r="M9236" s="23">
        <f>YEAR(Tabla2[[#This Row],[Fecha de creación]])</f>
        <v>2022</v>
      </c>
      <c r="N9236" s="23">
        <f>MONTH(Tabla2[[#This Row],[Fecha de creación]])</f>
        <v>6</v>
      </c>
    </row>
    <row r="9237" spans="1:14" x14ac:dyDescent="0.25">
      <c r="A9237" s="26">
        <v>44731.570833333331</v>
      </c>
      <c r="B9237" s="23" t="s">
        <v>0</v>
      </c>
      <c r="C9237" s="23" t="s">
        <v>11846</v>
      </c>
      <c r="D9237" s="23" t="s">
        <v>6</v>
      </c>
      <c r="E9237" s="23" t="s">
        <v>1</v>
      </c>
      <c r="F9237" s="23" t="s">
        <v>7</v>
      </c>
      <c r="G9237" s="23" t="s">
        <v>975</v>
      </c>
      <c r="H9237" s="2" t="s">
        <v>7722</v>
      </c>
      <c r="I9237" s="23" t="s">
        <v>7412</v>
      </c>
      <c r="J9237" s="23"/>
      <c r="K9237" s="23" t="s">
        <v>9712</v>
      </c>
      <c r="L9237" s="23" t="s">
        <v>9538</v>
      </c>
      <c r="M9237" s="23">
        <f>YEAR(Tabla2[[#This Row],[Fecha de creación]])</f>
        <v>2022</v>
      </c>
      <c r="N9237" s="23">
        <f>MONTH(Tabla2[[#This Row],[Fecha de creación]])</f>
        <v>6</v>
      </c>
    </row>
    <row r="9238" spans="1:14" x14ac:dyDescent="0.25">
      <c r="A9238" s="26">
        <v>44731.575381944444</v>
      </c>
      <c r="B9238" s="23" t="s">
        <v>0</v>
      </c>
      <c r="C9238" s="23" t="s">
        <v>11847</v>
      </c>
      <c r="D9238" s="23" t="s">
        <v>3092</v>
      </c>
      <c r="E9238" s="23" t="s">
        <v>1</v>
      </c>
      <c r="F9238" s="23" t="s">
        <v>7</v>
      </c>
      <c r="G9238" s="23" t="s">
        <v>975</v>
      </c>
      <c r="H9238" s="2" t="s">
        <v>7726</v>
      </c>
      <c r="I9238" s="23" t="s">
        <v>7412</v>
      </c>
      <c r="J9238" s="23"/>
      <c r="K9238" s="23" t="s">
        <v>9712</v>
      </c>
      <c r="L9238" s="23" t="s">
        <v>9538</v>
      </c>
      <c r="M9238" s="23">
        <f>YEAR(Tabla2[[#This Row],[Fecha de creación]])</f>
        <v>2022</v>
      </c>
      <c r="N9238" s="23">
        <f>MONTH(Tabla2[[#This Row],[Fecha de creación]])</f>
        <v>6</v>
      </c>
    </row>
    <row r="9239" spans="1:14" x14ac:dyDescent="0.25">
      <c r="A9239" s="26">
        <v>44731.578101851854</v>
      </c>
      <c r="B9239" s="23" t="s">
        <v>0</v>
      </c>
      <c r="C9239" s="23" t="s">
        <v>11848</v>
      </c>
      <c r="D9239" s="23" t="s">
        <v>3092</v>
      </c>
      <c r="E9239" s="23" t="s">
        <v>1</v>
      </c>
      <c r="F9239" s="23" t="s">
        <v>7</v>
      </c>
      <c r="G9239" s="23" t="s">
        <v>975</v>
      </c>
      <c r="H9239" s="2" t="s">
        <v>7726</v>
      </c>
      <c r="I9239" s="23" t="s">
        <v>7412</v>
      </c>
      <c r="J9239" s="23"/>
      <c r="K9239" s="23" t="s">
        <v>9712</v>
      </c>
      <c r="L9239" s="23" t="s">
        <v>9538</v>
      </c>
      <c r="M9239" s="23">
        <f>YEAR(Tabla2[[#This Row],[Fecha de creación]])</f>
        <v>2022</v>
      </c>
      <c r="N9239" s="23">
        <f>MONTH(Tabla2[[#This Row],[Fecha de creación]])</f>
        <v>6</v>
      </c>
    </row>
    <row r="9240" spans="1:14" x14ac:dyDescent="0.25">
      <c r="A9240" s="26">
        <v>44731.607106481482</v>
      </c>
      <c r="B9240" s="23" t="s">
        <v>0</v>
      </c>
      <c r="C9240" s="23" t="s">
        <v>11849</v>
      </c>
      <c r="D9240" s="23" t="s">
        <v>333</v>
      </c>
      <c r="E9240" s="23" t="s">
        <v>1</v>
      </c>
      <c r="F9240" s="23" t="s">
        <v>7</v>
      </c>
      <c r="G9240" s="23" t="s">
        <v>975</v>
      </c>
      <c r="H9240" s="2" t="s">
        <v>7736</v>
      </c>
      <c r="I9240" s="23" t="s">
        <v>5999</v>
      </c>
      <c r="J9240" s="23" t="s">
        <v>59</v>
      </c>
      <c r="K9240" s="23" t="s">
        <v>9712</v>
      </c>
      <c r="L9240" s="23" t="s">
        <v>9538</v>
      </c>
      <c r="M9240" s="23">
        <f>YEAR(Tabla2[[#This Row],[Fecha de creación]])</f>
        <v>2022</v>
      </c>
      <c r="N9240" s="23">
        <f>MONTH(Tabla2[[#This Row],[Fecha de creación]])</f>
        <v>6</v>
      </c>
    </row>
    <row r="9241" spans="1:14" x14ac:dyDescent="0.25">
      <c r="A9241" s="26">
        <v>44731.609780092593</v>
      </c>
      <c r="B9241" s="23" t="s">
        <v>0</v>
      </c>
      <c r="C9241" s="23" t="s">
        <v>11850</v>
      </c>
      <c r="D9241" s="23" t="s">
        <v>333</v>
      </c>
      <c r="E9241" s="23" t="s">
        <v>1</v>
      </c>
      <c r="F9241" s="23" t="s">
        <v>7</v>
      </c>
      <c r="G9241" s="23" t="s">
        <v>975</v>
      </c>
      <c r="H9241" s="2" t="s">
        <v>7726</v>
      </c>
      <c r="I9241" s="23" t="s">
        <v>5999</v>
      </c>
      <c r="J9241" s="23" t="s">
        <v>59</v>
      </c>
      <c r="K9241" s="23" t="s">
        <v>9712</v>
      </c>
      <c r="L9241" s="23" t="s">
        <v>9538</v>
      </c>
      <c r="M9241" s="23">
        <f>YEAR(Tabla2[[#This Row],[Fecha de creación]])</f>
        <v>2022</v>
      </c>
      <c r="N9241" s="23">
        <f>MONTH(Tabla2[[#This Row],[Fecha de creación]])</f>
        <v>6</v>
      </c>
    </row>
    <row r="9242" spans="1:14" x14ac:dyDescent="0.25">
      <c r="A9242" s="26">
        <v>44731.614606481482</v>
      </c>
      <c r="B9242" s="23" t="s">
        <v>0</v>
      </c>
      <c r="C9242" s="23" t="s">
        <v>11851</v>
      </c>
      <c r="D9242" s="23" t="s">
        <v>11852</v>
      </c>
      <c r="E9242" s="23" t="s">
        <v>1</v>
      </c>
      <c r="F9242" s="23" t="s">
        <v>22</v>
      </c>
      <c r="G9242" s="23" t="s">
        <v>975</v>
      </c>
      <c r="H9242" s="2" t="s">
        <v>7726</v>
      </c>
      <c r="I9242" s="23" t="s">
        <v>5999</v>
      </c>
      <c r="J9242" s="23" t="s">
        <v>59</v>
      </c>
      <c r="K9242" s="23" t="s">
        <v>9712</v>
      </c>
      <c r="L9242" s="23" t="s">
        <v>9538</v>
      </c>
      <c r="M9242" s="23">
        <f>YEAR(Tabla2[[#This Row],[Fecha de creación]])</f>
        <v>2022</v>
      </c>
      <c r="N9242" s="23">
        <f>MONTH(Tabla2[[#This Row],[Fecha de creación]])</f>
        <v>6</v>
      </c>
    </row>
    <row r="9243" spans="1:14" x14ac:dyDescent="0.25">
      <c r="A9243" s="26">
        <v>44731.639398148145</v>
      </c>
      <c r="B9243" s="23" t="s">
        <v>100</v>
      </c>
      <c r="C9243" s="23" t="s">
        <v>11853</v>
      </c>
      <c r="D9243" s="23" t="s">
        <v>11854</v>
      </c>
      <c r="E9243" s="23" t="s">
        <v>1</v>
      </c>
      <c r="F9243" s="23" t="s">
        <v>7</v>
      </c>
      <c r="G9243" s="23" t="s">
        <v>1551</v>
      </c>
      <c r="H9243" s="2" t="s">
        <v>7726</v>
      </c>
      <c r="I9243" s="23" t="s">
        <v>9537</v>
      </c>
      <c r="J9243" s="23" t="s">
        <v>59</v>
      </c>
      <c r="K9243" s="23" t="s">
        <v>9712</v>
      </c>
      <c r="L9243" s="23" t="s">
        <v>9539</v>
      </c>
      <c r="M9243" s="23">
        <f>YEAR(Tabla2[[#This Row],[Fecha de creación]])</f>
        <v>2022</v>
      </c>
      <c r="N9243" s="23">
        <f>MONTH(Tabla2[[#This Row],[Fecha de creación]])</f>
        <v>6</v>
      </c>
    </row>
    <row r="9244" spans="1:14" x14ac:dyDescent="0.25">
      <c r="A9244" s="26">
        <v>44731.640717592592</v>
      </c>
      <c r="B9244" s="23" t="s">
        <v>100</v>
      </c>
      <c r="C9244" s="23" t="s">
        <v>11855</v>
      </c>
      <c r="D9244" s="23" t="s">
        <v>10810</v>
      </c>
      <c r="E9244" s="23" t="s">
        <v>1</v>
      </c>
      <c r="F9244" s="23" t="s">
        <v>7</v>
      </c>
      <c r="G9244" s="23" t="s">
        <v>1551</v>
      </c>
      <c r="H9244" s="2" t="s">
        <v>7726</v>
      </c>
      <c r="I9244" s="23" t="s">
        <v>9537</v>
      </c>
      <c r="J9244" s="23" t="s">
        <v>59</v>
      </c>
      <c r="K9244" s="23" t="s">
        <v>9712</v>
      </c>
      <c r="L9244" s="23" t="s">
        <v>9539</v>
      </c>
      <c r="M9244" s="23">
        <f>YEAR(Tabla2[[#This Row],[Fecha de creación]])</f>
        <v>2022</v>
      </c>
      <c r="N9244" s="23">
        <f>MONTH(Tabla2[[#This Row],[Fecha de creación]])</f>
        <v>6</v>
      </c>
    </row>
    <row r="9245" spans="1:14" x14ac:dyDescent="0.25">
      <c r="A9245" s="26">
        <v>44731.640775462962</v>
      </c>
      <c r="B9245" s="23" t="s">
        <v>0</v>
      </c>
      <c r="C9245" s="23" t="s">
        <v>11856</v>
      </c>
      <c r="D9245" s="23" t="s">
        <v>982</v>
      </c>
      <c r="E9245" s="23" t="s">
        <v>1</v>
      </c>
      <c r="F9245" s="23" t="s">
        <v>22</v>
      </c>
      <c r="G9245" s="23" t="s">
        <v>975</v>
      </c>
      <c r="H9245" s="2" t="s">
        <v>8893</v>
      </c>
      <c r="I9245" s="23" t="s">
        <v>7680</v>
      </c>
      <c r="J9245" s="23" t="s">
        <v>59</v>
      </c>
      <c r="K9245" s="23" t="s">
        <v>9712</v>
      </c>
      <c r="L9245" s="23" t="s">
        <v>9538</v>
      </c>
      <c r="M9245" s="23">
        <f>YEAR(Tabla2[[#This Row],[Fecha de creación]])</f>
        <v>2022</v>
      </c>
      <c r="N9245" s="23">
        <f>MONTH(Tabla2[[#This Row],[Fecha de creación]])</f>
        <v>6</v>
      </c>
    </row>
    <row r="9246" spans="1:14" x14ac:dyDescent="0.25">
      <c r="A9246" s="26">
        <v>44731.641840277778</v>
      </c>
      <c r="B9246" s="23" t="s">
        <v>100</v>
      </c>
      <c r="C9246" s="23" t="s">
        <v>11857</v>
      </c>
      <c r="D9246" s="23" t="s">
        <v>10810</v>
      </c>
      <c r="E9246" s="23" t="s">
        <v>1</v>
      </c>
      <c r="F9246" s="23" t="s">
        <v>7</v>
      </c>
      <c r="G9246" s="23" t="s">
        <v>1551</v>
      </c>
      <c r="H9246" s="2" t="s">
        <v>7726</v>
      </c>
      <c r="I9246" s="23" t="s">
        <v>9537</v>
      </c>
      <c r="J9246" s="23"/>
      <c r="K9246" s="23" t="s">
        <v>9712</v>
      </c>
      <c r="L9246" s="23" t="s">
        <v>9539</v>
      </c>
      <c r="M9246" s="23">
        <f>YEAR(Tabla2[[#This Row],[Fecha de creación]])</f>
        <v>2022</v>
      </c>
      <c r="N9246" s="23">
        <f>MONTH(Tabla2[[#This Row],[Fecha de creación]])</f>
        <v>6</v>
      </c>
    </row>
    <row r="9247" spans="1:14" x14ac:dyDescent="0.25">
      <c r="A9247" s="26">
        <v>44731.644120370373</v>
      </c>
      <c r="B9247" s="23" t="s">
        <v>0</v>
      </c>
      <c r="C9247" s="23" t="s">
        <v>11858</v>
      </c>
      <c r="D9247" s="23" t="s">
        <v>1344</v>
      </c>
      <c r="E9247" s="23" t="s">
        <v>1</v>
      </c>
      <c r="F9247" s="23" t="s">
        <v>7</v>
      </c>
      <c r="G9247" s="23" t="s">
        <v>1551</v>
      </c>
      <c r="H9247" s="2" t="s">
        <v>7726</v>
      </c>
      <c r="I9247" s="23" t="s">
        <v>9226</v>
      </c>
      <c r="J9247" s="23" t="s">
        <v>59</v>
      </c>
      <c r="K9247" s="23" t="s">
        <v>9712</v>
      </c>
      <c r="L9247" s="23" t="s">
        <v>9539</v>
      </c>
      <c r="M9247" s="23">
        <f>YEAR(Tabla2[[#This Row],[Fecha de creación]])</f>
        <v>2022</v>
      </c>
      <c r="N9247" s="23">
        <f>MONTH(Tabla2[[#This Row],[Fecha de creación]])</f>
        <v>6</v>
      </c>
    </row>
    <row r="9248" spans="1:14" x14ac:dyDescent="0.25">
      <c r="A9248" s="26">
        <v>44731.646145833336</v>
      </c>
      <c r="B9248" s="23" t="s">
        <v>0</v>
      </c>
      <c r="C9248" s="23" t="s">
        <v>11859</v>
      </c>
      <c r="D9248" s="23" t="s">
        <v>3092</v>
      </c>
      <c r="E9248" s="23" t="s">
        <v>1</v>
      </c>
      <c r="F9248" s="23" t="s">
        <v>7</v>
      </c>
      <c r="G9248" s="23" t="s">
        <v>975</v>
      </c>
      <c r="H9248" s="2" t="s">
        <v>7726</v>
      </c>
      <c r="I9248" s="23" t="s">
        <v>7412</v>
      </c>
      <c r="J9248" s="23"/>
      <c r="K9248" s="23" t="s">
        <v>9712</v>
      </c>
      <c r="L9248" s="23" t="s">
        <v>9538</v>
      </c>
      <c r="M9248" s="23">
        <f>YEAR(Tabla2[[#This Row],[Fecha de creación]])</f>
        <v>2022</v>
      </c>
      <c r="N9248" s="23">
        <f>MONTH(Tabla2[[#This Row],[Fecha de creación]])</f>
        <v>6</v>
      </c>
    </row>
    <row r="9249" spans="1:14" x14ac:dyDescent="0.25">
      <c r="A9249" s="26">
        <v>44731.647812499999</v>
      </c>
      <c r="B9249" s="23" t="s">
        <v>0</v>
      </c>
      <c r="C9249" s="23" t="s">
        <v>11860</v>
      </c>
      <c r="D9249" s="23" t="s">
        <v>1344</v>
      </c>
      <c r="E9249" s="23" t="s">
        <v>1</v>
      </c>
      <c r="F9249" s="23" t="s">
        <v>7</v>
      </c>
      <c r="G9249" s="23" t="s">
        <v>1551</v>
      </c>
      <c r="H9249" s="2" t="s">
        <v>7726</v>
      </c>
      <c r="I9249" s="23" t="s">
        <v>9226</v>
      </c>
      <c r="J9249" s="23" t="s">
        <v>59</v>
      </c>
      <c r="K9249" s="23" t="s">
        <v>9712</v>
      </c>
      <c r="L9249" s="23" t="s">
        <v>9539</v>
      </c>
      <c r="M9249" s="23">
        <f>YEAR(Tabla2[[#This Row],[Fecha de creación]])</f>
        <v>2022</v>
      </c>
      <c r="N9249" s="23">
        <f>MONTH(Tabla2[[#This Row],[Fecha de creación]])</f>
        <v>6</v>
      </c>
    </row>
    <row r="9250" spans="1:14" x14ac:dyDescent="0.25">
      <c r="A9250" s="26">
        <v>44731.648414351854</v>
      </c>
      <c r="B9250" s="23" t="s">
        <v>0</v>
      </c>
      <c r="C9250" s="23" t="s">
        <v>11861</v>
      </c>
      <c r="D9250" s="23" t="s">
        <v>3408</v>
      </c>
      <c r="E9250" s="23" t="s">
        <v>1</v>
      </c>
      <c r="F9250" s="23" t="s">
        <v>7</v>
      </c>
      <c r="G9250" s="23" t="s">
        <v>975</v>
      </c>
      <c r="I9250" s="23" t="s">
        <v>7412</v>
      </c>
      <c r="J9250" s="23"/>
      <c r="K9250" s="23" t="s">
        <v>9712</v>
      </c>
      <c r="L9250" s="23" t="s">
        <v>9538</v>
      </c>
      <c r="M9250" s="23">
        <f>YEAR(Tabla2[[#This Row],[Fecha de creación]])</f>
        <v>2022</v>
      </c>
      <c r="N9250" s="23">
        <f>MONTH(Tabla2[[#This Row],[Fecha de creación]])</f>
        <v>6</v>
      </c>
    </row>
    <row r="9251" spans="1:14" x14ac:dyDescent="0.25">
      <c r="A9251" s="26">
        <v>44731.648958333331</v>
      </c>
      <c r="B9251" s="23" t="s">
        <v>0</v>
      </c>
      <c r="C9251" s="23" t="s">
        <v>11862</v>
      </c>
      <c r="D9251" s="23" t="s">
        <v>615</v>
      </c>
      <c r="E9251" s="23" t="s">
        <v>1</v>
      </c>
      <c r="F9251" s="23" t="s">
        <v>7</v>
      </c>
      <c r="G9251" s="23" t="s">
        <v>975</v>
      </c>
      <c r="H9251" s="2" t="s">
        <v>7745</v>
      </c>
      <c r="I9251" s="23" t="s">
        <v>7412</v>
      </c>
      <c r="J9251" s="23"/>
      <c r="K9251" s="23" t="s">
        <v>9712</v>
      </c>
      <c r="L9251" s="23" t="s">
        <v>9538</v>
      </c>
      <c r="M9251" s="23">
        <f>YEAR(Tabla2[[#This Row],[Fecha de creación]])</f>
        <v>2022</v>
      </c>
      <c r="N9251" s="23">
        <f>MONTH(Tabla2[[#This Row],[Fecha de creación]])</f>
        <v>6</v>
      </c>
    </row>
    <row r="9252" spans="1:14" x14ac:dyDescent="0.25">
      <c r="A9252" s="26">
        <v>44731.65047453704</v>
      </c>
      <c r="B9252" s="23" t="s">
        <v>0</v>
      </c>
      <c r="C9252" s="23" t="s">
        <v>11863</v>
      </c>
      <c r="D9252" s="23" t="s">
        <v>49</v>
      </c>
      <c r="E9252" s="23" t="s">
        <v>1</v>
      </c>
      <c r="F9252" s="23" t="s">
        <v>7</v>
      </c>
      <c r="G9252" s="23" t="s">
        <v>975</v>
      </c>
      <c r="H9252" s="2" t="s">
        <v>7745</v>
      </c>
      <c r="I9252" s="23" t="s">
        <v>7412</v>
      </c>
      <c r="J9252" s="23"/>
      <c r="K9252" s="23" t="s">
        <v>9712</v>
      </c>
      <c r="L9252" s="23" t="s">
        <v>9538</v>
      </c>
      <c r="M9252" s="23">
        <f>YEAR(Tabla2[[#This Row],[Fecha de creación]])</f>
        <v>2022</v>
      </c>
      <c r="N9252" s="23">
        <f>MONTH(Tabla2[[#This Row],[Fecha de creación]])</f>
        <v>6</v>
      </c>
    </row>
    <row r="9253" spans="1:14" x14ac:dyDescent="0.25">
      <c r="A9253" s="26">
        <v>44731.650949074072</v>
      </c>
      <c r="B9253" s="23" t="s">
        <v>0</v>
      </c>
      <c r="C9253" s="23" t="s">
        <v>11864</v>
      </c>
      <c r="D9253" s="23" t="s">
        <v>1344</v>
      </c>
      <c r="E9253" s="23" t="s">
        <v>1</v>
      </c>
      <c r="F9253" s="23" t="s">
        <v>7</v>
      </c>
      <c r="G9253" s="23" t="s">
        <v>1551</v>
      </c>
      <c r="H9253" s="2" t="s">
        <v>7726</v>
      </c>
      <c r="I9253" s="23" t="s">
        <v>9226</v>
      </c>
      <c r="J9253" s="23" t="s">
        <v>59</v>
      </c>
      <c r="K9253" s="23" t="s">
        <v>9712</v>
      </c>
      <c r="L9253" s="23" t="s">
        <v>9539</v>
      </c>
      <c r="M9253" s="23">
        <f>YEAR(Tabla2[[#This Row],[Fecha de creación]])</f>
        <v>2022</v>
      </c>
      <c r="N9253" s="23">
        <f>MONTH(Tabla2[[#This Row],[Fecha de creación]])</f>
        <v>6</v>
      </c>
    </row>
    <row r="9254" spans="1:14" x14ac:dyDescent="0.25">
      <c r="A9254" s="26">
        <v>44731.660925925928</v>
      </c>
      <c r="B9254" s="23" t="s">
        <v>0</v>
      </c>
      <c r="C9254" s="23" t="s">
        <v>11865</v>
      </c>
      <c r="D9254" s="23" t="s">
        <v>8664</v>
      </c>
      <c r="E9254" s="23" t="s">
        <v>1</v>
      </c>
      <c r="F9254" s="23" t="s">
        <v>22</v>
      </c>
      <c r="G9254" s="23" t="s">
        <v>975</v>
      </c>
      <c r="H9254" s="2" t="s">
        <v>8893</v>
      </c>
      <c r="I9254" s="23" t="s">
        <v>7412</v>
      </c>
      <c r="J9254" s="23"/>
      <c r="K9254" s="23" t="s">
        <v>9712</v>
      </c>
      <c r="L9254" s="23" t="s">
        <v>9538</v>
      </c>
      <c r="M9254" s="23">
        <f>YEAR(Tabla2[[#This Row],[Fecha de creación]])</f>
        <v>2022</v>
      </c>
      <c r="N9254" s="23">
        <f>MONTH(Tabla2[[#This Row],[Fecha de creación]])</f>
        <v>6</v>
      </c>
    </row>
    <row r="9255" spans="1:14" x14ac:dyDescent="0.25">
      <c r="A9255" s="26">
        <v>44731.668009259258</v>
      </c>
      <c r="B9255" s="23" t="s">
        <v>0</v>
      </c>
      <c r="C9255" s="23" t="s">
        <v>11866</v>
      </c>
      <c r="D9255" s="23" t="s">
        <v>9673</v>
      </c>
      <c r="E9255" s="23" t="s">
        <v>1</v>
      </c>
      <c r="F9255" s="23" t="s">
        <v>2</v>
      </c>
      <c r="G9255" s="23" t="s">
        <v>1551</v>
      </c>
      <c r="H9255" s="2" t="s">
        <v>7721</v>
      </c>
      <c r="I9255" s="23" t="s">
        <v>9226</v>
      </c>
      <c r="J9255" s="23"/>
      <c r="K9255" s="23" t="s">
        <v>9712</v>
      </c>
      <c r="L9255" s="23" t="s">
        <v>9539</v>
      </c>
      <c r="M9255" s="23">
        <f>YEAR(Tabla2[[#This Row],[Fecha de creación]])</f>
        <v>2022</v>
      </c>
      <c r="N9255" s="23">
        <f>MONTH(Tabla2[[#This Row],[Fecha de creación]])</f>
        <v>6</v>
      </c>
    </row>
    <row r="9256" spans="1:14" x14ac:dyDescent="0.25">
      <c r="A9256" s="26">
        <v>44731.696655092594</v>
      </c>
      <c r="B9256" s="23" t="s">
        <v>0</v>
      </c>
      <c r="C9256" s="23" t="s">
        <v>11867</v>
      </c>
      <c r="D9256" s="23" t="s">
        <v>1004</v>
      </c>
      <c r="E9256" s="23" t="s">
        <v>1</v>
      </c>
      <c r="F9256" s="23" t="s">
        <v>7</v>
      </c>
      <c r="G9256" s="23" t="s">
        <v>975</v>
      </c>
      <c r="H9256" s="2" t="s">
        <v>7726</v>
      </c>
      <c r="I9256" s="23" t="s">
        <v>7412</v>
      </c>
      <c r="J9256" s="23"/>
      <c r="K9256" s="23" t="s">
        <v>9712</v>
      </c>
      <c r="L9256" s="23" t="s">
        <v>9538</v>
      </c>
      <c r="M9256" s="23">
        <f>YEAR(Tabla2[[#This Row],[Fecha de creación]])</f>
        <v>2022</v>
      </c>
      <c r="N9256" s="23">
        <f>MONTH(Tabla2[[#This Row],[Fecha de creación]])</f>
        <v>6</v>
      </c>
    </row>
    <row r="9257" spans="1:14" x14ac:dyDescent="0.25">
      <c r="A9257" s="26">
        <v>44732.46465277778</v>
      </c>
      <c r="B9257" s="23" t="s">
        <v>0</v>
      </c>
      <c r="C9257" s="23" t="s">
        <v>11868</v>
      </c>
      <c r="D9257" s="23" t="s">
        <v>7882</v>
      </c>
      <c r="E9257" s="23" t="s">
        <v>1</v>
      </c>
      <c r="F9257" s="23" t="s">
        <v>7</v>
      </c>
      <c r="G9257" s="23" t="s">
        <v>975</v>
      </c>
      <c r="H9257" s="2" t="s">
        <v>7722</v>
      </c>
      <c r="I9257" s="23" t="s">
        <v>7680</v>
      </c>
      <c r="J9257" s="23" t="s">
        <v>59</v>
      </c>
      <c r="K9257" s="23" t="s">
        <v>9712</v>
      </c>
      <c r="L9257" s="23" t="s">
        <v>9538</v>
      </c>
      <c r="M9257" s="23">
        <f>YEAR(Tabla2[[#This Row],[Fecha de creación]])</f>
        <v>2022</v>
      </c>
      <c r="N9257" s="23">
        <f>MONTH(Tabla2[[#This Row],[Fecha de creación]])</f>
        <v>6</v>
      </c>
    </row>
    <row r="9258" spans="1:14" x14ac:dyDescent="0.25">
      <c r="A9258" s="26">
        <v>44732.476655092592</v>
      </c>
      <c r="B9258" s="23" t="s">
        <v>0</v>
      </c>
      <c r="C9258" s="23" t="s">
        <v>11869</v>
      </c>
      <c r="D9258" s="23" t="s">
        <v>719</v>
      </c>
      <c r="E9258" s="23" t="s">
        <v>1</v>
      </c>
      <c r="F9258" s="23" t="s">
        <v>7</v>
      </c>
      <c r="G9258" s="23" t="s">
        <v>3</v>
      </c>
      <c r="H9258" s="2" t="s">
        <v>7777</v>
      </c>
      <c r="I9258" s="23" t="s">
        <v>5999</v>
      </c>
      <c r="J9258" s="23" t="s">
        <v>59</v>
      </c>
      <c r="K9258" s="23" t="s">
        <v>9712</v>
      </c>
      <c r="L9258" s="23" t="s">
        <v>9538</v>
      </c>
      <c r="M9258" s="23">
        <f>YEAR(Tabla2[[#This Row],[Fecha de creación]])</f>
        <v>2022</v>
      </c>
      <c r="N9258" s="23">
        <f>MONTH(Tabla2[[#This Row],[Fecha de creación]])</f>
        <v>6</v>
      </c>
    </row>
    <row r="9259" spans="1:14" x14ac:dyDescent="0.25">
      <c r="A9259" s="26">
        <v>44732.479247685187</v>
      </c>
      <c r="B9259" s="23" t="s">
        <v>0</v>
      </c>
      <c r="C9259" s="23" t="s">
        <v>11870</v>
      </c>
      <c r="D9259" s="23" t="s">
        <v>982</v>
      </c>
      <c r="E9259" s="23" t="s">
        <v>1</v>
      </c>
      <c r="F9259" s="23" t="s">
        <v>22</v>
      </c>
      <c r="G9259" s="23" t="s">
        <v>975</v>
      </c>
      <c r="H9259" s="2" t="s">
        <v>8893</v>
      </c>
      <c r="I9259" s="23" t="s">
        <v>7680</v>
      </c>
      <c r="J9259" s="23" t="s">
        <v>59</v>
      </c>
      <c r="K9259" s="23" t="s">
        <v>9712</v>
      </c>
      <c r="L9259" s="23" t="s">
        <v>9538</v>
      </c>
      <c r="M9259" s="23">
        <f>YEAR(Tabla2[[#This Row],[Fecha de creación]])</f>
        <v>2022</v>
      </c>
      <c r="N9259" s="23">
        <f>MONTH(Tabla2[[#This Row],[Fecha de creación]])</f>
        <v>6</v>
      </c>
    </row>
    <row r="9260" spans="1:14" x14ac:dyDescent="0.25">
      <c r="A9260" s="26">
        <v>44732.496550925927</v>
      </c>
      <c r="B9260" s="23" t="s">
        <v>0</v>
      </c>
      <c r="C9260" s="23" t="s">
        <v>11871</v>
      </c>
      <c r="D9260" s="23" t="s">
        <v>805</v>
      </c>
      <c r="E9260" s="23" t="s">
        <v>1</v>
      </c>
      <c r="F9260" s="23" t="s">
        <v>2</v>
      </c>
      <c r="G9260" s="23" t="s">
        <v>3</v>
      </c>
      <c r="H9260" s="2" t="s">
        <v>7741</v>
      </c>
      <c r="I9260" s="23" t="s">
        <v>5999</v>
      </c>
      <c r="J9260" s="23" t="s">
        <v>59</v>
      </c>
      <c r="K9260" s="23" t="s">
        <v>9712</v>
      </c>
      <c r="L9260" s="23" t="s">
        <v>9538</v>
      </c>
      <c r="M9260" s="23">
        <f>YEAR(Tabla2[[#This Row],[Fecha de creación]])</f>
        <v>2022</v>
      </c>
      <c r="N9260" s="23">
        <f>MONTH(Tabla2[[#This Row],[Fecha de creación]])</f>
        <v>6</v>
      </c>
    </row>
    <row r="9261" spans="1:14" x14ac:dyDescent="0.25">
      <c r="A9261" s="26">
        <v>44732.603819444441</v>
      </c>
      <c r="B9261" s="23" t="s">
        <v>100</v>
      </c>
      <c r="C9261" s="23" t="s">
        <v>11872</v>
      </c>
      <c r="D9261" s="23" t="s">
        <v>982</v>
      </c>
      <c r="E9261" s="23" t="s">
        <v>1</v>
      </c>
      <c r="F9261" s="23" t="s">
        <v>22</v>
      </c>
      <c r="G9261" s="23" t="s">
        <v>975</v>
      </c>
      <c r="H9261" s="2" t="s">
        <v>8893</v>
      </c>
      <c r="I9261" s="23" t="s">
        <v>7966</v>
      </c>
      <c r="J9261" s="23" t="s">
        <v>59</v>
      </c>
      <c r="K9261" s="23" t="s">
        <v>9712</v>
      </c>
      <c r="L9261" s="23" t="s">
        <v>9538</v>
      </c>
      <c r="M9261" s="23">
        <f>YEAR(Tabla2[[#This Row],[Fecha de creación]])</f>
        <v>2022</v>
      </c>
      <c r="N9261" s="23">
        <f>MONTH(Tabla2[[#This Row],[Fecha de creación]])</f>
        <v>6</v>
      </c>
    </row>
    <row r="9262" spans="1:14" x14ac:dyDescent="0.25">
      <c r="A9262" s="26">
        <v>44732.670613425929</v>
      </c>
      <c r="B9262" s="23" t="s">
        <v>0</v>
      </c>
      <c r="C9262" s="23" t="s">
        <v>11873</v>
      </c>
      <c r="D9262" s="23" t="s">
        <v>982</v>
      </c>
      <c r="E9262" s="23" t="s">
        <v>1</v>
      </c>
      <c r="F9262" s="23" t="s">
        <v>22</v>
      </c>
      <c r="G9262" s="23" t="s">
        <v>3</v>
      </c>
      <c r="H9262" s="2" t="s">
        <v>8893</v>
      </c>
      <c r="I9262" s="23" t="s">
        <v>5999</v>
      </c>
      <c r="J9262" s="23" t="s">
        <v>59</v>
      </c>
      <c r="K9262" s="23" t="s">
        <v>9712</v>
      </c>
      <c r="L9262" s="23" t="s">
        <v>9538</v>
      </c>
      <c r="M9262" s="23">
        <f>YEAR(Tabla2[[#This Row],[Fecha de creación]])</f>
        <v>2022</v>
      </c>
      <c r="N9262" s="23">
        <f>MONTH(Tabla2[[#This Row],[Fecha de creación]])</f>
        <v>6</v>
      </c>
    </row>
    <row r="9263" spans="1:14" x14ac:dyDescent="0.25">
      <c r="A9263" s="26">
        <v>44733.426874999997</v>
      </c>
      <c r="B9263" s="23" t="s">
        <v>0</v>
      </c>
      <c r="C9263" s="23" t="s">
        <v>11874</v>
      </c>
      <c r="D9263" s="23" t="s">
        <v>6</v>
      </c>
      <c r="E9263" s="23" t="s">
        <v>1</v>
      </c>
      <c r="F9263" s="23" t="s">
        <v>7</v>
      </c>
      <c r="G9263" s="23" t="s">
        <v>975</v>
      </c>
      <c r="H9263" s="2" t="s">
        <v>7722</v>
      </c>
      <c r="I9263" s="23" t="s">
        <v>7412</v>
      </c>
      <c r="J9263" s="23"/>
      <c r="K9263" s="23" t="s">
        <v>9712</v>
      </c>
      <c r="L9263" s="23" t="s">
        <v>9538</v>
      </c>
      <c r="M9263" s="23">
        <f>YEAR(Tabla2[[#This Row],[Fecha de creación]])</f>
        <v>2022</v>
      </c>
      <c r="N9263" s="23">
        <f>MONTH(Tabla2[[#This Row],[Fecha de creación]])</f>
        <v>6</v>
      </c>
    </row>
    <row r="9264" spans="1:14" x14ac:dyDescent="0.25">
      <c r="A9264" s="26">
        <v>44733.427615740744</v>
      </c>
      <c r="B9264" s="23" t="s">
        <v>0</v>
      </c>
      <c r="C9264" s="23" t="s">
        <v>11875</v>
      </c>
      <c r="D9264" s="23" t="s">
        <v>21</v>
      </c>
      <c r="E9264" s="23" t="s">
        <v>1</v>
      </c>
      <c r="F9264" s="23" t="s">
        <v>7</v>
      </c>
      <c r="G9264" s="23" t="s">
        <v>975</v>
      </c>
      <c r="H9264" s="2" t="s">
        <v>7744</v>
      </c>
      <c r="I9264" s="23" t="s">
        <v>7412</v>
      </c>
      <c r="J9264" s="23"/>
      <c r="K9264" s="23" t="s">
        <v>9712</v>
      </c>
      <c r="L9264" s="23" t="s">
        <v>9538</v>
      </c>
      <c r="M9264" s="23">
        <f>YEAR(Tabla2[[#This Row],[Fecha de creación]])</f>
        <v>2022</v>
      </c>
      <c r="N9264" s="23">
        <f>MONTH(Tabla2[[#This Row],[Fecha de creación]])</f>
        <v>6</v>
      </c>
    </row>
    <row r="9265" spans="1:14" x14ac:dyDescent="0.25">
      <c r="A9265" s="26">
        <v>44733.461145833331</v>
      </c>
      <c r="B9265" s="23" t="s">
        <v>0</v>
      </c>
      <c r="C9265" s="23" t="s">
        <v>11876</v>
      </c>
      <c r="D9265" s="23" t="s">
        <v>8664</v>
      </c>
      <c r="E9265" s="23" t="s">
        <v>1</v>
      </c>
      <c r="F9265" s="23" t="s">
        <v>22</v>
      </c>
      <c r="G9265" s="23" t="s">
        <v>975</v>
      </c>
      <c r="H9265" s="2" t="s">
        <v>8893</v>
      </c>
      <c r="I9265" s="23" t="s">
        <v>7412</v>
      </c>
      <c r="J9265" s="23"/>
      <c r="K9265" s="23" t="s">
        <v>9712</v>
      </c>
      <c r="L9265" s="23" t="s">
        <v>9538</v>
      </c>
      <c r="M9265" s="23">
        <f>YEAR(Tabla2[[#This Row],[Fecha de creación]])</f>
        <v>2022</v>
      </c>
      <c r="N9265" s="23">
        <f>MONTH(Tabla2[[#This Row],[Fecha de creación]])</f>
        <v>6</v>
      </c>
    </row>
    <row r="9266" spans="1:14" x14ac:dyDescent="0.25">
      <c r="A9266" s="26">
        <v>44733.476712962962</v>
      </c>
      <c r="B9266" s="23" t="s">
        <v>0</v>
      </c>
      <c r="C9266" s="23" t="s">
        <v>11877</v>
      </c>
      <c r="D9266" s="23" t="s">
        <v>364</v>
      </c>
      <c r="E9266" s="23" t="s">
        <v>1</v>
      </c>
      <c r="F9266" s="23" t="s">
        <v>7</v>
      </c>
      <c r="G9266" s="23" t="s">
        <v>975</v>
      </c>
      <c r="H9266" s="2" t="s">
        <v>7721</v>
      </c>
      <c r="I9266" s="23" t="s">
        <v>7412</v>
      </c>
      <c r="J9266" s="23"/>
      <c r="K9266" s="23" t="s">
        <v>9712</v>
      </c>
      <c r="L9266" s="23" t="s">
        <v>9538</v>
      </c>
      <c r="M9266" s="23">
        <f>YEAR(Tabla2[[#This Row],[Fecha de creación]])</f>
        <v>2022</v>
      </c>
      <c r="N9266" s="23">
        <f>MONTH(Tabla2[[#This Row],[Fecha de creación]])</f>
        <v>6</v>
      </c>
    </row>
    <row r="9267" spans="1:14" x14ac:dyDescent="0.25">
      <c r="A9267" s="26">
        <v>44733.499085648145</v>
      </c>
      <c r="B9267" s="23" t="s">
        <v>189</v>
      </c>
      <c r="C9267" s="23" t="s">
        <v>11878</v>
      </c>
      <c r="D9267" s="23" t="s">
        <v>7351</v>
      </c>
      <c r="E9267" s="23" t="s">
        <v>1</v>
      </c>
      <c r="F9267" s="23" t="s">
        <v>7</v>
      </c>
      <c r="G9267" s="23" t="s">
        <v>3</v>
      </c>
      <c r="H9267" s="2" t="s">
        <v>8459</v>
      </c>
      <c r="I9267" s="23" t="s">
        <v>3284</v>
      </c>
      <c r="J9267" s="23" t="s">
        <v>59</v>
      </c>
      <c r="K9267" s="23" t="s">
        <v>9712</v>
      </c>
      <c r="L9267" s="23" t="s">
        <v>9539</v>
      </c>
      <c r="M9267" s="23">
        <f>YEAR(Tabla2[[#This Row],[Fecha de creación]])</f>
        <v>2022</v>
      </c>
      <c r="N9267" s="23">
        <f>MONTH(Tabla2[[#This Row],[Fecha de creación]])</f>
        <v>6</v>
      </c>
    </row>
    <row r="9268" spans="1:14" x14ac:dyDescent="0.25">
      <c r="A9268" s="26">
        <v>44733.512187499997</v>
      </c>
      <c r="B9268" s="23" t="s">
        <v>189</v>
      </c>
      <c r="C9268" s="23" t="s">
        <v>11879</v>
      </c>
      <c r="D9268" s="23" t="s">
        <v>7351</v>
      </c>
      <c r="E9268" s="23" t="s">
        <v>1</v>
      </c>
      <c r="F9268" s="23" t="s">
        <v>7</v>
      </c>
      <c r="G9268" s="23" t="s">
        <v>975</v>
      </c>
      <c r="H9268" s="2" t="s">
        <v>8459</v>
      </c>
      <c r="I9268" s="23" t="s">
        <v>7338</v>
      </c>
      <c r="J9268" s="23" t="s">
        <v>59</v>
      </c>
      <c r="K9268" s="23" t="s">
        <v>9712</v>
      </c>
      <c r="L9268" s="23" t="s">
        <v>9538</v>
      </c>
      <c r="M9268" s="23">
        <f>YEAR(Tabla2[[#This Row],[Fecha de creación]])</f>
        <v>2022</v>
      </c>
      <c r="N9268" s="23">
        <f>MONTH(Tabla2[[#This Row],[Fecha de creación]])</f>
        <v>6</v>
      </c>
    </row>
    <row r="9269" spans="1:14" x14ac:dyDescent="0.25">
      <c r="A9269" s="26">
        <v>44733.513252314813</v>
      </c>
      <c r="B9269" s="23" t="s">
        <v>34</v>
      </c>
      <c r="C9269" s="23" t="s">
        <v>11880</v>
      </c>
      <c r="D9269" s="23" t="s">
        <v>11881</v>
      </c>
      <c r="E9269" s="23" t="s">
        <v>1</v>
      </c>
      <c r="F9269" s="23" t="s">
        <v>22</v>
      </c>
      <c r="G9269" s="23" t="s">
        <v>975</v>
      </c>
      <c r="H9269" s="2" t="s">
        <v>7764</v>
      </c>
      <c r="I9269" s="23" t="s">
        <v>37</v>
      </c>
      <c r="J9269" s="23"/>
      <c r="K9269" s="23" t="s">
        <v>9712</v>
      </c>
      <c r="L9269" s="23" t="s">
        <v>9538</v>
      </c>
      <c r="M9269" s="23">
        <f>YEAR(Tabla2[[#This Row],[Fecha de creación]])</f>
        <v>2022</v>
      </c>
      <c r="N9269" s="23">
        <f>MONTH(Tabla2[[#This Row],[Fecha de creación]])</f>
        <v>6</v>
      </c>
    </row>
    <row r="9270" spans="1:14" x14ac:dyDescent="0.25">
      <c r="A9270" s="26">
        <v>44733.5153587963</v>
      </c>
      <c r="B9270" s="23" t="s">
        <v>34</v>
      </c>
      <c r="C9270" s="23" t="s">
        <v>11882</v>
      </c>
      <c r="D9270" s="23" t="s">
        <v>11881</v>
      </c>
      <c r="E9270" s="23" t="s">
        <v>1</v>
      </c>
      <c r="F9270" s="23" t="s">
        <v>22</v>
      </c>
      <c r="G9270" s="23" t="s">
        <v>975</v>
      </c>
      <c r="H9270" s="2" t="s">
        <v>7723</v>
      </c>
      <c r="I9270" s="23" t="s">
        <v>37</v>
      </c>
      <c r="J9270" s="23"/>
      <c r="K9270" s="23" t="s">
        <v>9712</v>
      </c>
      <c r="L9270" s="23" t="s">
        <v>9538</v>
      </c>
      <c r="M9270" s="23">
        <f>YEAR(Tabla2[[#This Row],[Fecha de creación]])</f>
        <v>2022</v>
      </c>
      <c r="N9270" s="23">
        <f>MONTH(Tabla2[[#This Row],[Fecha de creación]])</f>
        <v>6</v>
      </c>
    </row>
    <row r="9271" spans="1:14" x14ac:dyDescent="0.25">
      <c r="A9271" s="26">
        <v>44733.60193287037</v>
      </c>
      <c r="B9271" s="23" t="s">
        <v>189</v>
      </c>
      <c r="C9271" s="23" t="s">
        <v>11883</v>
      </c>
      <c r="D9271" s="23" t="s">
        <v>7351</v>
      </c>
      <c r="E9271" s="23" t="s">
        <v>1</v>
      </c>
      <c r="F9271" s="23" t="s">
        <v>7</v>
      </c>
      <c r="G9271" s="23" t="s">
        <v>3</v>
      </c>
      <c r="H9271" s="2" t="s">
        <v>8459</v>
      </c>
      <c r="I9271" s="23" t="s">
        <v>7338</v>
      </c>
      <c r="J9271" s="23" t="s">
        <v>958</v>
      </c>
      <c r="K9271" s="23" t="s">
        <v>9712</v>
      </c>
      <c r="L9271" s="23" t="s">
        <v>9539</v>
      </c>
      <c r="M9271" s="23">
        <f>YEAR(Tabla2[[#This Row],[Fecha de creación]])</f>
        <v>2022</v>
      </c>
      <c r="N9271" s="23">
        <f>MONTH(Tabla2[[#This Row],[Fecha de creación]])</f>
        <v>6</v>
      </c>
    </row>
    <row r="9272" spans="1:14" x14ac:dyDescent="0.25">
      <c r="A9272" s="26">
        <v>44733.642569444448</v>
      </c>
      <c r="B9272" s="23" t="s">
        <v>0</v>
      </c>
      <c r="C9272" s="23" t="s">
        <v>11884</v>
      </c>
      <c r="D9272" s="23" t="s">
        <v>982</v>
      </c>
      <c r="E9272" s="23" t="s">
        <v>1</v>
      </c>
      <c r="F9272" s="23" t="s">
        <v>22</v>
      </c>
      <c r="G9272" s="23" t="s">
        <v>975</v>
      </c>
      <c r="H9272" s="2" t="s">
        <v>8893</v>
      </c>
      <c r="I9272" s="23" t="s">
        <v>7680</v>
      </c>
      <c r="J9272" s="23" t="s">
        <v>59</v>
      </c>
      <c r="K9272" s="23" t="s">
        <v>9712</v>
      </c>
      <c r="L9272" s="23" t="s">
        <v>9538</v>
      </c>
      <c r="M9272" s="23">
        <f>YEAR(Tabla2[[#This Row],[Fecha de creación]])</f>
        <v>2022</v>
      </c>
      <c r="N9272" s="23">
        <f>MONTH(Tabla2[[#This Row],[Fecha de creación]])</f>
        <v>6</v>
      </c>
    </row>
    <row r="9273" spans="1:14" x14ac:dyDescent="0.25">
      <c r="A9273" s="26">
        <v>44733.644999999997</v>
      </c>
      <c r="B9273" s="23" t="s">
        <v>0</v>
      </c>
      <c r="C9273" s="23" t="s">
        <v>11885</v>
      </c>
      <c r="D9273" s="23" t="s">
        <v>982</v>
      </c>
      <c r="E9273" s="23" t="s">
        <v>1</v>
      </c>
      <c r="F9273" s="23" t="s">
        <v>22</v>
      </c>
      <c r="G9273" s="23" t="s">
        <v>975</v>
      </c>
      <c r="H9273" s="2" t="s">
        <v>8893</v>
      </c>
      <c r="I9273" s="23" t="s">
        <v>7680</v>
      </c>
      <c r="J9273" s="23" t="s">
        <v>59</v>
      </c>
      <c r="K9273" s="23" t="s">
        <v>9712</v>
      </c>
      <c r="L9273" s="23" t="s">
        <v>9538</v>
      </c>
      <c r="M9273" s="23">
        <f>YEAR(Tabla2[[#This Row],[Fecha de creación]])</f>
        <v>2022</v>
      </c>
      <c r="N9273" s="23">
        <f>MONTH(Tabla2[[#This Row],[Fecha de creación]])</f>
        <v>6</v>
      </c>
    </row>
    <row r="9274" spans="1:14" x14ac:dyDescent="0.25">
      <c r="A9274" s="26">
        <v>44733.649594907409</v>
      </c>
      <c r="B9274" s="23" t="s">
        <v>0</v>
      </c>
      <c r="C9274" s="23" t="s">
        <v>11886</v>
      </c>
      <c r="D9274" s="23" t="s">
        <v>7882</v>
      </c>
      <c r="E9274" s="23" t="s">
        <v>1</v>
      </c>
      <c r="F9274" s="23" t="s">
        <v>7</v>
      </c>
      <c r="G9274" s="23" t="s">
        <v>975</v>
      </c>
      <c r="H9274" s="2" t="s">
        <v>7722</v>
      </c>
      <c r="I9274" s="23" t="s">
        <v>7680</v>
      </c>
      <c r="J9274" s="23"/>
      <c r="K9274" s="23" t="s">
        <v>9712</v>
      </c>
      <c r="L9274" s="23" t="s">
        <v>9538</v>
      </c>
      <c r="M9274" s="23">
        <f>YEAR(Tabla2[[#This Row],[Fecha de creación]])</f>
        <v>2022</v>
      </c>
      <c r="N9274" s="23">
        <f>MONTH(Tabla2[[#This Row],[Fecha de creación]])</f>
        <v>6</v>
      </c>
    </row>
    <row r="9275" spans="1:14" x14ac:dyDescent="0.25">
      <c r="A9275" s="26">
        <v>44733.653761574074</v>
      </c>
      <c r="B9275" s="23" t="s">
        <v>0</v>
      </c>
      <c r="C9275" s="23" t="s">
        <v>11887</v>
      </c>
      <c r="D9275" s="23" t="s">
        <v>622</v>
      </c>
      <c r="E9275" s="23" t="s">
        <v>1</v>
      </c>
      <c r="F9275" s="23" t="s">
        <v>7</v>
      </c>
      <c r="G9275" s="23" t="s">
        <v>1551</v>
      </c>
      <c r="H9275" s="2" t="s">
        <v>7734</v>
      </c>
      <c r="I9275" s="23" t="s">
        <v>11022</v>
      </c>
      <c r="J9275" s="23"/>
      <c r="K9275" s="23" t="s">
        <v>9712</v>
      </c>
      <c r="L9275" s="23" t="s">
        <v>9539</v>
      </c>
      <c r="M9275" s="23">
        <f>YEAR(Tabla2[[#This Row],[Fecha de creación]])</f>
        <v>2022</v>
      </c>
      <c r="N9275" s="23">
        <f>MONTH(Tabla2[[#This Row],[Fecha de creación]])</f>
        <v>6</v>
      </c>
    </row>
    <row r="9276" spans="1:14" x14ac:dyDescent="0.25">
      <c r="A9276" s="26">
        <v>44733.664143518516</v>
      </c>
      <c r="B9276" s="23" t="s">
        <v>34</v>
      </c>
      <c r="C9276" s="23" t="s">
        <v>11888</v>
      </c>
      <c r="D9276" s="23" t="s">
        <v>985</v>
      </c>
      <c r="E9276" s="23" t="s">
        <v>1</v>
      </c>
      <c r="F9276" s="23" t="s">
        <v>7</v>
      </c>
      <c r="G9276" s="23" t="s">
        <v>975</v>
      </c>
      <c r="H9276" s="2" t="s">
        <v>7723</v>
      </c>
      <c r="I9276" s="23" t="s">
        <v>37</v>
      </c>
      <c r="J9276" s="23"/>
      <c r="K9276" s="23" t="s">
        <v>9712</v>
      </c>
      <c r="L9276" s="23" t="s">
        <v>9538</v>
      </c>
      <c r="M9276" s="23">
        <f>YEAR(Tabla2[[#This Row],[Fecha de creación]])</f>
        <v>2022</v>
      </c>
      <c r="N9276" s="23">
        <f>MONTH(Tabla2[[#This Row],[Fecha de creación]])</f>
        <v>6</v>
      </c>
    </row>
    <row r="9277" spans="1:14" x14ac:dyDescent="0.25">
      <c r="A9277" s="26">
        <v>44733.682835648149</v>
      </c>
      <c r="B9277" s="23" t="s">
        <v>100</v>
      </c>
      <c r="C9277" s="23" t="s">
        <v>11889</v>
      </c>
      <c r="D9277" s="23" t="s">
        <v>10747</v>
      </c>
      <c r="E9277" s="23" t="s">
        <v>1</v>
      </c>
      <c r="F9277" s="23" t="s">
        <v>7</v>
      </c>
      <c r="G9277" s="23" t="s">
        <v>975</v>
      </c>
      <c r="H9277" s="2" t="s">
        <v>8459</v>
      </c>
      <c r="I9277" s="23" t="s">
        <v>9485</v>
      </c>
      <c r="J9277" s="23" t="s">
        <v>958</v>
      </c>
      <c r="K9277" s="23" t="s">
        <v>9712</v>
      </c>
      <c r="L9277" s="23" t="s">
        <v>9538</v>
      </c>
      <c r="M9277" s="23">
        <f>YEAR(Tabla2[[#This Row],[Fecha de creación]])</f>
        <v>2022</v>
      </c>
      <c r="N9277" s="23">
        <f>MONTH(Tabla2[[#This Row],[Fecha de creación]])</f>
        <v>6</v>
      </c>
    </row>
    <row r="9278" spans="1:14" x14ac:dyDescent="0.25">
      <c r="A9278" s="26">
        <v>44733.685682870368</v>
      </c>
      <c r="B9278" s="23" t="s">
        <v>100</v>
      </c>
      <c r="C9278" s="23" t="s">
        <v>11890</v>
      </c>
      <c r="D9278" s="23" t="s">
        <v>10747</v>
      </c>
      <c r="E9278" s="23" t="s">
        <v>1</v>
      </c>
      <c r="F9278" s="23" t="s">
        <v>7</v>
      </c>
      <c r="G9278" s="23" t="s">
        <v>975</v>
      </c>
      <c r="H9278" s="2" t="s">
        <v>8459</v>
      </c>
      <c r="I9278" s="23" t="s">
        <v>9485</v>
      </c>
      <c r="J9278" s="23" t="s">
        <v>958</v>
      </c>
      <c r="K9278" s="23" t="s">
        <v>9712</v>
      </c>
      <c r="L9278" s="23" t="s">
        <v>9538</v>
      </c>
      <c r="M9278" s="23">
        <f>YEAR(Tabla2[[#This Row],[Fecha de creación]])</f>
        <v>2022</v>
      </c>
      <c r="N9278" s="23">
        <f>MONTH(Tabla2[[#This Row],[Fecha de creación]])</f>
        <v>6</v>
      </c>
    </row>
    <row r="9279" spans="1:14" x14ac:dyDescent="0.25">
      <c r="A9279" s="26">
        <v>44733.68582175926</v>
      </c>
      <c r="B9279" s="23" t="s">
        <v>0</v>
      </c>
      <c r="C9279" s="23" t="s">
        <v>11891</v>
      </c>
      <c r="D9279" s="23" t="s">
        <v>10747</v>
      </c>
      <c r="E9279" s="23" t="s">
        <v>1</v>
      </c>
      <c r="F9279" s="23" t="s">
        <v>7</v>
      </c>
      <c r="G9279" s="23" t="s">
        <v>975</v>
      </c>
      <c r="H9279" s="2" t="s">
        <v>8459</v>
      </c>
      <c r="I9279" s="23" t="s">
        <v>9483</v>
      </c>
      <c r="J9279" s="23" t="s">
        <v>958</v>
      </c>
      <c r="K9279" s="23" t="s">
        <v>9712</v>
      </c>
      <c r="L9279" s="23" t="s">
        <v>9538</v>
      </c>
      <c r="M9279" s="23">
        <f>YEAR(Tabla2[[#This Row],[Fecha de creación]])</f>
        <v>2022</v>
      </c>
      <c r="N9279" s="23">
        <f>MONTH(Tabla2[[#This Row],[Fecha de creación]])</f>
        <v>6</v>
      </c>
    </row>
    <row r="9280" spans="1:14" x14ac:dyDescent="0.25">
      <c r="A9280" s="26">
        <v>44733.705509259256</v>
      </c>
      <c r="B9280" s="23" t="s">
        <v>34</v>
      </c>
      <c r="C9280" s="23" t="s">
        <v>11892</v>
      </c>
      <c r="D9280" s="23" t="s">
        <v>11893</v>
      </c>
      <c r="E9280" s="23" t="s">
        <v>1</v>
      </c>
      <c r="F9280" s="23" t="s">
        <v>7</v>
      </c>
      <c r="G9280" s="23" t="s">
        <v>975</v>
      </c>
      <c r="I9280" s="23" t="s">
        <v>37</v>
      </c>
      <c r="J9280" s="23"/>
      <c r="K9280" s="23" t="s">
        <v>9712</v>
      </c>
      <c r="L9280" s="23" t="s">
        <v>9538</v>
      </c>
      <c r="M9280" s="23">
        <f>YEAR(Tabla2[[#This Row],[Fecha de creación]])</f>
        <v>2022</v>
      </c>
      <c r="N9280" s="23">
        <f>MONTH(Tabla2[[#This Row],[Fecha de creación]])</f>
        <v>6</v>
      </c>
    </row>
    <row r="9281" spans="1:14" x14ac:dyDescent="0.25">
      <c r="A9281" s="26">
        <v>44734.418634259258</v>
      </c>
      <c r="B9281" s="23" t="s">
        <v>7771</v>
      </c>
      <c r="C9281" s="23" t="s">
        <v>11894</v>
      </c>
      <c r="D9281" s="23" t="s">
        <v>11895</v>
      </c>
      <c r="E9281" s="23" t="s">
        <v>1</v>
      </c>
      <c r="F9281" s="23" t="s">
        <v>7</v>
      </c>
      <c r="G9281" s="23" t="s">
        <v>975</v>
      </c>
      <c r="I9281" s="23" t="s">
        <v>7931</v>
      </c>
      <c r="J9281" s="23"/>
      <c r="K9281" s="23" t="s">
        <v>9712</v>
      </c>
      <c r="L9281" s="23" t="s">
        <v>9538</v>
      </c>
      <c r="M9281" s="23">
        <f>YEAR(Tabla2[[#This Row],[Fecha de creación]])</f>
        <v>2022</v>
      </c>
      <c r="N9281" s="23">
        <f>MONTH(Tabla2[[#This Row],[Fecha de creación]])</f>
        <v>6</v>
      </c>
    </row>
    <row r="9282" spans="1:14" x14ac:dyDescent="0.25">
      <c r="A9282" s="26">
        <v>44734.433958333335</v>
      </c>
      <c r="B9282" s="23" t="s">
        <v>34</v>
      </c>
      <c r="C9282" s="23" t="s">
        <v>11896</v>
      </c>
      <c r="D9282" s="23" t="s">
        <v>11897</v>
      </c>
      <c r="E9282" s="23" t="s">
        <v>1</v>
      </c>
      <c r="F9282" s="23" t="s">
        <v>22</v>
      </c>
      <c r="G9282" s="23" t="s">
        <v>975</v>
      </c>
      <c r="I9282" s="23" t="s">
        <v>37</v>
      </c>
      <c r="J9282" s="23"/>
      <c r="K9282" s="23" t="s">
        <v>9712</v>
      </c>
      <c r="L9282" s="23" t="s">
        <v>9538</v>
      </c>
      <c r="M9282" s="23">
        <f>YEAR(Tabla2[[#This Row],[Fecha de creación]])</f>
        <v>2022</v>
      </c>
      <c r="N9282" s="23">
        <f>MONTH(Tabla2[[#This Row],[Fecha de creación]])</f>
        <v>6</v>
      </c>
    </row>
    <row r="9283" spans="1:14" x14ac:dyDescent="0.25">
      <c r="A9283" s="26">
        <v>44734.441041666665</v>
      </c>
      <c r="B9283" s="23" t="s">
        <v>0</v>
      </c>
      <c r="C9283" s="23" t="s">
        <v>11898</v>
      </c>
      <c r="D9283" s="23" t="s">
        <v>982</v>
      </c>
      <c r="E9283" s="23" t="s">
        <v>1</v>
      </c>
      <c r="F9283" s="23" t="s">
        <v>22</v>
      </c>
      <c r="G9283" s="23" t="s">
        <v>975</v>
      </c>
      <c r="H9283" s="2" t="s">
        <v>8893</v>
      </c>
      <c r="I9283" s="23" t="s">
        <v>7680</v>
      </c>
      <c r="J9283" s="23" t="s">
        <v>59</v>
      </c>
      <c r="K9283" s="23" t="s">
        <v>9712</v>
      </c>
      <c r="L9283" s="23" t="s">
        <v>9538</v>
      </c>
      <c r="M9283" s="23">
        <f>YEAR(Tabla2[[#This Row],[Fecha de creación]])</f>
        <v>2022</v>
      </c>
      <c r="N9283" s="23">
        <f>MONTH(Tabla2[[#This Row],[Fecha de creación]])</f>
        <v>6</v>
      </c>
    </row>
    <row r="9284" spans="1:14" x14ac:dyDescent="0.25">
      <c r="A9284" s="26">
        <v>44734.443553240744</v>
      </c>
      <c r="B9284" s="23" t="s">
        <v>0</v>
      </c>
      <c r="C9284" s="23" t="s">
        <v>11899</v>
      </c>
      <c r="D9284" s="23" t="s">
        <v>982</v>
      </c>
      <c r="E9284" s="23" t="s">
        <v>1</v>
      </c>
      <c r="F9284" s="23" t="s">
        <v>22</v>
      </c>
      <c r="G9284" s="23" t="s">
        <v>975</v>
      </c>
      <c r="H9284" s="2" t="s">
        <v>8893</v>
      </c>
      <c r="I9284" s="23" t="s">
        <v>7680</v>
      </c>
      <c r="J9284" s="23" t="s">
        <v>59</v>
      </c>
      <c r="K9284" s="23" t="s">
        <v>9712</v>
      </c>
      <c r="L9284" s="23" t="s">
        <v>9538</v>
      </c>
      <c r="M9284" s="23">
        <f>YEAR(Tabla2[[#This Row],[Fecha de creación]])</f>
        <v>2022</v>
      </c>
      <c r="N9284" s="23">
        <f>MONTH(Tabla2[[#This Row],[Fecha de creación]])</f>
        <v>6</v>
      </c>
    </row>
    <row r="9285" spans="1:14" x14ac:dyDescent="0.25">
      <c r="A9285" s="26">
        <v>44734.449421296296</v>
      </c>
      <c r="B9285" s="23" t="s">
        <v>0</v>
      </c>
      <c r="C9285" s="23" t="s">
        <v>11900</v>
      </c>
      <c r="D9285" s="23" t="s">
        <v>49</v>
      </c>
      <c r="E9285" s="23" t="s">
        <v>1</v>
      </c>
      <c r="F9285" s="23" t="s">
        <v>7</v>
      </c>
      <c r="G9285" s="23" t="s">
        <v>975</v>
      </c>
      <c r="H9285" s="2" t="s">
        <v>7745</v>
      </c>
      <c r="I9285" s="23" t="s">
        <v>7412</v>
      </c>
      <c r="J9285" s="23"/>
      <c r="K9285" s="23" t="s">
        <v>9712</v>
      </c>
      <c r="L9285" s="23" t="s">
        <v>9538</v>
      </c>
      <c r="M9285" s="23">
        <f>YEAR(Tabla2[[#This Row],[Fecha de creación]])</f>
        <v>2022</v>
      </c>
      <c r="N9285" s="23">
        <f>MONTH(Tabla2[[#This Row],[Fecha de creación]])</f>
        <v>6</v>
      </c>
    </row>
    <row r="9286" spans="1:14" x14ac:dyDescent="0.25">
      <c r="A9286" s="26">
        <v>44734.450046296297</v>
      </c>
      <c r="B9286" s="23" t="s">
        <v>0</v>
      </c>
      <c r="C9286" s="23" t="s">
        <v>11901</v>
      </c>
      <c r="D9286" s="23" t="s">
        <v>999</v>
      </c>
      <c r="E9286" s="23" t="s">
        <v>1</v>
      </c>
      <c r="F9286" s="23" t="s">
        <v>7</v>
      </c>
      <c r="G9286" s="23" t="s">
        <v>975</v>
      </c>
      <c r="H9286" s="2" t="s">
        <v>7744</v>
      </c>
      <c r="I9286" s="23" t="s">
        <v>7412</v>
      </c>
      <c r="J9286" s="23"/>
      <c r="K9286" s="23" t="s">
        <v>9712</v>
      </c>
      <c r="L9286" s="23" t="s">
        <v>9538</v>
      </c>
      <c r="M9286" s="23">
        <f>YEAR(Tabla2[[#This Row],[Fecha de creación]])</f>
        <v>2022</v>
      </c>
      <c r="N9286" s="23">
        <f>MONTH(Tabla2[[#This Row],[Fecha de creación]])</f>
        <v>6</v>
      </c>
    </row>
    <row r="9287" spans="1:14" x14ac:dyDescent="0.25">
      <c r="A9287" s="26">
        <v>44734.451238425929</v>
      </c>
      <c r="B9287" s="23" t="s">
        <v>0</v>
      </c>
      <c r="C9287" s="23" t="s">
        <v>11902</v>
      </c>
      <c r="D9287" s="23" t="s">
        <v>8681</v>
      </c>
      <c r="E9287" s="23" t="s">
        <v>1</v>
      </c>
      <c r="F9287" s="23" t="s">
        <v>22</v>
      </c>
      <c r="G9287" s="23" t="s">
        <v>975</v>
      </c>
      <c r="H9287" s="2" t="s">
        <v>8893</v>
      </c>
      <c r="I9287" s="23" t="s">
        <v>7412</v>
      </c>
      <c r="J9287" s="23"/>
      <c r="K9287" s="23" t="s">
        <v>9712</v>
      </c>
      <c r="L9287" s="23" t="s">
        <v>9538</v>
      </c>
      <c r="M9287" s="23">
        <f>YEAR(Tabla2[[#This Row],[Fecha de creación]])</f>
        <v>2022</v>
      </c>
      <c r="N9287" s="23">
        <f>MONTH(Tabla2[[#This Row],[Fecha de creación]])</f>
        <v>6</v>
      </c>
    </row>
    <row r="9288" spans="1:14" x14ac:dyDescent="0.25">
      <c r="A9288" s="26">
        <v>44734.474270833336</v>
      </c>
      <c r="B9288" s="23" t="s">
        <v>0</v>
      </c>
      <c r="C9288" s="23" t="s">
        <v>11903</v>
      </c>
      <c r="D9288" s="23" t="s">
        <v>11904</v>
      </c>
      <c r="E9288" s="23" t="s">
        <v>1</v>
      </c>
      <c r="F9288" s="23" t="s">
        <v>2</v>
      </c>
      <c r="G9288" s="23" t="s">
        <v>975</v>
      </c>
      <c r="H9288" s="2" t="s">
        <v>7721</v>
      </c>
      <c r="I9288" s="23" t="s">
        <v>5999</v>
      </c>
      <c r="J9288" s="23" t="s">
        <v>59</v>
      </c>
      <c r="K9288" s="23" t="s">
        <v>9712</v>
      </c>
      <c r="L9288" s="23" t="s">
        <v>9538</v>
      </c>
      <c r="M9288" s="23">
        <f>YEAR(Tabla2[[#This Row],[Fecha de creación]])</f>
        <v>2022</v>
      </c>
      <c r="N9288" s="23">
        <f>MONTH(Tabla2[[#This Row],[Fecha de creación]])</f>
        <v>6</v>
      </c>
    </row>
    <row r="9289" spans="1:14" x14ac:dyDescent="0.25">
      <c r="A9289" s="26">
        <v>44734.483460648145</v>
      </c>
      <c r="B9289" s="23" t="s">
        <v>0</v>
      </c>
      <c r="C9289" s="23" t="s">
        <v>11905</v>
      </c>
      <c r="D9289" s="23" t="s">
        <v>9827</v>
      </c>
      <c r="E9289" s="23" t="s">
        <v>1</v>
      </c>
      <c r="F9289" s="23" t="s">
        <v>7</v>
      </c>
      <c r="G9289" s="23" t="s">
        <v>975</v>
      </c>
      <c r="H9289" s="2" t="s">
        <v>7730</v>
      </c>
      <c r="I9289" s="23" t="s">
        <v>7680</v>
      </c>
      <c r="J9289" s="23" t="s">
        <v>59</v>
      </c>
      <c r="K9289" s="23" t="s">
        <v>9712</v>
      </c>
      <c r="L9289" s="23" t="s">
        <v>9538</v>
      </c>
      <c r="M9289" s="23">
        <f>YEAR(Tabla2[[#This Row],[Fecha de creación]])</f>
        <v>2022</v>
      </c>
      <c r="N9289" s="23">
        <f>MONTH(Tabla2[[#This Row],[Fecha de creación]])</f>
        <v>6</v>
      </c>
    </row>
    <row r="9290" spans="1:14" x14ac:dyDescent="0.25">
      <c r="A9290" s="26">
        <v>44734.50409722222</v>
      </c>
      <c r="B9290" s="23" t="s">
        <v>0</v>
      </c>
      <c r="C9290" s="23" t="s">
        <v>11906</v>
      </c>
      <c r="D9290" s="23" t="s">
        <v>10312</v>
      </c>
      <c r="E9290" s="23" t="s">
        <v>1</v>
      </c>
      <c r="F9290" s="23" t="s">
        <v>7</v>
      </c>
      <c r="G9290" s="23" t="s">
        <v>3</v>
      </c>
      <c r="I9290" s="23" t="s">
        <v>7680</v>
      </c>
      <c r="J9290" s="23" t="s">
        <v>958</v>
      </c>
      <c r="K9290" s="23" t="s">
        <v>9712</v>
      </c>
      <c r="L9290" s="23" t="s">
        <v>9539</v>
      </c>
      <c r="M9290" s="23">
        <f>YEAR(Tabla2[[#This Row],[Fecha de creación]])</f>
        <v>2022</v>
      </c>
      <c r="N9290" s="23">
        <f>MONTH(Tabla2[[#This Row],[Fecha de creación]])</f>
        <v>6</v>
      </c>
    </row>
    <row r="9291" spans="1:14" x14ac:dyDescent="0.25">
      <c r="A9291" s="26">
        <v>44734.506423611114</v>
      </c>
      <c r="B9291" s="23" t="s">
        <v>0</v>
      </c>
      <c r="C9291" s="23" t="s">
        <v>11907</v>
      </c>
      <c r="D9291" s="23" t="s">
        <v>10312</v>
      </c>
      <c r="E9291" s="23" t="s">
        <v>1</v>
      </c>
      <c r="F9291" s="23" t="s">
        <v>7</v>
      </c>
      <c r="G9291" s="23" t="s">
        <v>975</v>
      </c>
      <c r="H9291" s="2" t="s">
        <v>7730</v>
      </c>
      <c r="I9291" s="23" t="s">
        <v>7680</v>
      </c>
      <c r="J9291" s="23" t="s">
        <v>59</v>
      </c>
      <c r="K9291" s="23" t="s">
        <v>9712</v>
      </c>
      <c r="L9291" s="23" t="s">
        <v>9538</v>
      </c>
      <c r="M9291" s="23">
        <f>YEAR(Tabla2[[#This Row],[Fecha de creación]])</f>
        <v>2022</v>
      </c>
      <c r="N9291" s="23">
        <f>MONTH(Tabla2[[#This Row],[Fecha de creación]])</f>
        <v>6</v>
      </c>
    </row>
    <row r="9292" spans="1:14" x14ac:dyDescent="0.25">
      <c r="A9292" s="26">
        <v>44734.517094907409</v>
      </c>
      <c r="B9292" s="23" t="s">
        <v>0</v>
      </c>
      <c r="C9292" s="23" t="s">
        <v>11908</v>
      </c>
      <c r="D9292" s="23" t="s">
        <v>8664</v>
      </c>
      <c r="E9292" s="23" t="s">
        <v>1</v>
      </c>
      <c r="F9292" s="23" t="s">
        <v>22</v>
      </c>
      <c r="G9292" s="23" t="s">
        <v>975</v>
      </c>
      <c r="H9292" s="2" t="s">
        <v>8893</v>
      </c>
      <c r="I9292" s="23" t="s">
        <v>7412</v>
      </c>
      <c r="J9292" s="23"/>
      <c r="K9292" s="23" t="s">
        <v>9712</v>
      </c>
      <c r="L9292" s="23" t="s">
        <v>9538</v>
      </c>
      <c r="M9292" s="23">
        <f>YEAR(Tabla2[[#This Row],[Fecha de creación]])</f>
        <v>2022</v>
      </c>
      <c r="N9292" s="23">
        <f>MONTH(Tabla2[[#This Row],[Fecha de creación]])</f>
        <v>6</v>
      </c>
    </row>
    <row r="9293" spans="1:14" x14ac:dyDescent="0.25">
      <c r="A9293" s="26">
        <v>44734.518599537034</v>
      </c>
      <c r="B9293" s="23" t="s">
        <v>0</v>
      </c>
      <c r="C9293" s="23" t="s">
        <v>11909</v>
      </c>
      <c r="D9293" s="23" t="s">
        <v>551</v>
      </c>
      <c r="E9293" s="23" t="s">
        <v>1</v>
      </c>
      <c r="F9293" s="23" t="s">
        <v>7</v>
      </c>
      <c r="G9293" s="23" t="s">
        <v>975</v>
      </c>
      <c r="H9293" s="2" t="s">
        <v>7980</v>
      </c>
      <c r="I9293" s="23" t="s">
        <v>7412</v>
      </c>
      <c r="J9293" s="23"/>
      <c r="K9293" s="23" t="s">
        <v>9712</v>
      </c>
      <c r="L9293" s="23" t="s">
        <v>9538</v>
      </c>
      <c r="M9293" s="23">
        <f>YEAR(Tabla2[[#This Row],[Fecha de creación]])</f>
        <v>2022</v>
      </c>
      <c r="N9293" s="23">
        <f>MONTH(Tabla2[[#This Row],[Fecha de creación]])</f>
        <v>6</v>
      </c>
    </row>
    <row r="9294" spans="1:14" x14ac:dyDescent="0.25">
      <c r="A9294" s="26">
        <v>44734.543437499997</v>
      </c>
      <c r="B9294" s="23" t="s">
        <v>0</v>
      </c>
      <c r="C9294" s="23" t="s">
        <v>11910</v>
      </c>
      <c r="D9294" s="23" t="s">
        <v>713</v>
      </c>
      <c r="E9294" s="23" t="s">
        <v>1</v>
      </c>
      <c r="F9294" s="23" t="s">
        <v>7</v>
      </c>
      <c r="G9294" s="23" t="s">
        <v>1551</v>
      </c>
      <c r="H9294" s="2" t="s">
        <v>7737</v>
      </c>
      <c r="I9294" s="23" t="s">
        <v>9226</v>
      </c>
      <c r="J9294" s="23" t="s">
        <v>59</v>
      </c>
      <c r="K9294" s="23" t="s">
        <v>9712</v>
      </c>
      <c r="L9294" s="23" t="s">
        <v>9539</v>
      </c>
      <c r="M9294" s="23">
        <f>YEAR(Tabla2[[#This Row],[Fecha de creación]])</f>
        <v>2022</v>
      </c>
      <c r="N9294" s="23">
        <f>MONTH(Tabla2[[#This Row],[Fecha de creación]])</f>
        <v>6</v>
      </c>
    </row>
    <row r="9295" spans="1:14" x14ac:dyDescent="0.25">
      <c r="A9295" s="26">
        <v>44734.584502314814</v>
      </c>
      <c r="B9295" s="23" t="s">
        <v>0</v>
      </c>
      <c r="C9295" s="23" t="s">
        <v>11911</v>
      </c>
      <c r="D9295" s="23" t="s">
        <v>21</v>
      </c>
      <c r="E9295" s="23" t="s">
        <v>1</v>
      </c>
      <c r="F9295" s="23" t="s">
        <v>7</v>
      </c>
      <c r="G9295" s="23" t="s">
        <v>975</v>
      </c>
      <c r="H9295" s="2" t="s">
        <v>7744</v>
      </c>
      <c r="I9295" s="23" t="s">
        <v>5999</v>
      </c>
      <c r="J9295" s="23" t="s">
        <v>59</v>
      </c>
      <c r="K9295" s="23" t="s">
        <v>9712</v>
      </c>
      <c r="L9295" s="23" t="s">
        <v>9538</v>
      </c>
      <c r="M9295" s="23">
        <f>YEAR(Tabla2[[#This Row],[Fecha de creación]])</f>
        <v>2022</v>
      </c>
      <c r="N9295" s="23">
        <f>MONTH(Tabla2[[#This Row],[Fecha de creación]])</f>
        <v>6</v>
      </c>
    </row>
    <row r="9296" spans="1:14" x14ac:dyDescent="0.25">
      <c r="A9296" s="26">
        <v>44734.595833333333</v>
      </c>
      <c r="B9296" s="23" t="s">
        <v>0</v>
      </c>
      <c r="C9296" s="23" t="s">
        <v>11912</v>
      </c>
      <c r="D9296" s="23" t="s">
        <v>982</v>
      </c>
      <c r="E9296" s="23" t="s">
        <v>1</v>
      </c>
      <c r="F9296" s="23" t="s">
        <v>22</v>
      </c>
      <c r="G9296" s="23" t="s">
        <v>975</v>
      </c>
      <c r="H9296" s="2" t="s">
        <v>8893</v>
      </c>
      <c r="I9296" s="23" t="s">
        <v>7680</v>
      </c>
      <c r="J9296" s="23" t="s">
        <v>59</v>
      </c>
      <c r="K9296" s="23" t="s">
        <v>9712</v>
      </c>
      <c r="L9296" s="23" t="s">
        <v>9538</v>
      </c>
      <c r="M9296" s="23">
        <f>YEAR(Tabla2[[#This Row],[Fecha de creación]])</f>
        <v>2022</v>
      </c>
      <c r="N9296" s="23">
        <f>MONTH(Tabla2[[#This Row],[Fecha de creación]])</f>
        <v>6</v>
      </c>
    </row>
    <row r="9297" spans="1:14" x14ac:dyDescent="0.25">
      <c r="A9297" s="26">
        <v>44734.632569444446</v>
      </c>
      <c r="B9297" s="23" t="s">
        <v>0</v>
      </c>
      <c r="C9297" s="23" t="s">
        <v>11913</v>
      </c>
      <c r="D9297" s="23" t="s">
        <v>10747</v>
      </c>
      <c r="E9297" s="23" t="s">
        <v>1</v>
      </c>
      <c r="F9297" s="23" t="s">
        <v>7</v>
      </c>
      <c r="G9297" s="23" t="s">
        <v>975</v>
      </c>
      <c r="H9297" s="2" t="s">
        <v>8459</v>
      </c>
      <c r="I9297" s="23" t="s">
        <v>9483</v>
      </c>
      <c r="J9297" s="23" t="s">
        <v>958</v>
      </c>
      <c r="K9297" s="23" t="s">
        <v>9712</v>
      </c>
      <c r="L9297" s="23" t="s">
        <v>9538</v>
      </c>
      <c r="M9297" s="23">
        <f>YEAR(Tabla2[[#This Row],[Fecha de creación]])</f>
        <v>2022</v>
      </c>
      <c r="N9297" s="23">
        <f>MONTH(Tabla2[[#This Row],[Fecha de creación]])</f>
        <v>6</v>
      </c>
    </row>
    <row r="9298" spans="1:14" x14ac:dyDescent="0.25">
      <c r="A9298" s="26">
        <v>44734.634108796294</v>
      </c>
      <c r="B9298" s="23" t="s">
        <v>0</v>
      </c>
      <c r="C9298" s="23" t="s">
        <v>11914</v>
      </c>
      <c r="D9298" s="23" t="s">
        <v>10747</v>
      </c>
      <c r="E9298" s="23" t="s">
        <v>1</v>
      </c>
      <c r="F9298" s="23" t="s">
        <v>7</v>
      </c>
      <c r="G9298" s="23" t="s">
        <v>975</v>
      </c>
      <c r="H9298" s="2" t="s">
        <v>8459</v>
      </c>
      <c r="I9298" s="23" t="s">
        <v>9483</v>
      </c>
      <c r="J9298" s="23" t="s">
        <v>958</v>
      </c>
      <c r="K9298" s="23" t="s">
        <v>9712</v>
      </c>
      <c r="L9298" s="23" t="s">
        <v>9538</v>
      </c>
      <c r="M9298" s="23">
        <f>YEAR(Tabla2[[#This Row],[Fecha de creación]])</f>
        <v>2022</v>
      </c>
      <c r="N9298" s="23">
        <f>MONTH(Tabla2[[#This Row],[Fecha de creación]])</f>
        <v>6</v>
      </c>
    </row>
    <row r="9299" spans="1:14" x14ac:dyDescent="0.25">
      <c r="A9299" s="26">
        <v>44734.638773148145</v>
      </c>
      <c r="B9299" s="23" t="s">
        <v>100</v>
      </c>
      <c r="C9299" s="23" t="s">
        <v>11915</v>
      </c>
      <c r="D9299" s="23" t="s">
        <v>9184</v>
      </c>
      <c r="E9299" s="23" t="s">
        <v>1</v>
      </c>
      <c r="F9299" s="23" t="s">
        <v>7</v>
      </c>
      <c r="G9299" s="23" t="s">
        <v>1551</v>
      </c>
      <c r="H9299" s="2" t="s">
        <v>8198</v>
      </c>
      <c r="I9299" s="23" t="s">
        <v>9537</v>
      </c>
      <c r="J9299" s="23" t="s">
        <v>958</v>
      </c>
      <c r="K9299" s="23" t="s">
        <v>9712</v>
      </c>
      <c r="L9299" s="23" t="s">
        <v>9539</v>
      </c>
      <c r="M9299" s="23">
        <f>YEAR(Tabla2[[#This Row],[Fecha de creación]])</f>
        <v>2022</v>
      </c>
      <c r="N9299" s="23">
        <f>MONTH(Tabla2[[#This Row],[Fecha de creación]])</f>
        <v>6</v>
      </c>
    </row>
    <row r="9300" spans="1:14" x14ac:dyDescent="0.25">
      <c r="A9300" s="26">
        <v>44734.656423611108</v>
      </c>
      <c r="B9300" s="23" t="s">
        <v>0</v>
      </c>
      <c r="C9300" s="23" t="s">
        <v>11916</v>
      </c>
      <c r="D9300" s="23" t="s">
        <v>982</v>
      </c>
      <c r="E9300" s="23" t="s">
        <v>1</v>
      </c>
      <c r="F9300" s="23" t="s">
        <v>22</v>
      </c>
      <c r="G9300" s="23" t="s">
        <v>975</v>
      </c>
      <c r="H9300" s="2" t="s">
        <v>8893</v>
      </c>
      <c r="I9300" s="23" t="s">
        <v>9483</v>
      </c>
      <c r="J9300" s="23" t="s">
        <v>958</v>
      </c>
      <c r="K9300" s="23" t="s">
        <v>9712</v>
      </c>
      <c r="L9300" s="23" t="s">
        <v>9538</v>
      </c>
      <c r="M9300" s="23">
        <f>YEAR(Tabla2[[#This Row],[Fecha de creación]])</f>
        <v>2022</v>
      </c>
      <c r="N9300" s="23">
        <f>MONTH(Tabla2[[#This Row],[Fecha de creación]])</f>
        <v>6</v>
      </c>
    </row>
    <row r="9301" spans="1:14" x14ac:dyDescent="0.25">
      <c r="A9301" s="26">
        <v>44734.675752314812</v>
      </c>
      <c r="B9301" s="23" t="s">
        <v>0</v>
      </c>
      <c r="C9301" s="23" t="s">
        <v>11917</v>
      </c>
      <c r="D9301" s="23" t="s">
        <v>982</v>
      </c>
      <c r="E9301" s="23" t="s">
        <v>1</v>
      </c>
      <c r="F9301" s="23" t="s">
        <v>22</v>
      </c>
      <c r="G9301" s="23" t="s">
        <v>975</v>
      </c>
      <c r="H9301" s="2" t="s">
        <v>8893</v>
      </c>
      <c r="I9301" s="23" t="s">
        <v>7680</v>
      </c>
      <c r="J9301" s="23" t="s">
        <v>59</v>
      </c>
      <c r="K9301" s="23" t="s">
        <v>9712</v>
      </c>
      <c r="L9301" s="23" t="s">
        <v>9538</v>
      </c>
      <c r="M9301" s="23">
        <f>YEAR(Tabla2[[#This Row],[Fecha de creación]])</f>
        <v>2022</v>
      </c>
      <c r="N9301" s="23">
        <f>MONTH(Tabla2[[#This Row],[Fecha de creación]])</f>
        <v>6</v>
      </c>
    </row>
    <row r="9302" spans="1:14" x14ac:dyDescent="0.25">
      <c r="A9302" s="26">
        <v>44734.678356481483</v>
      </c>
      <c r="B9302" s="23" t="s">
        <v>0</v>
      </c>
      <c r="C9302" s="23" t="s">
        <v>11918</v>
      </c>
      <c r="D9302" s="23" t="s">
        <v>10281</v>
      </c>
      <c r="E9302" s="23" t="s">
        <v>1</v>
      </c>
      <c r="F9302" s="23" t="s">
        <v>7</v>
      </c>
      <c r="G9302" s="23" t="s">
        <v>1551</v>
      </c>
      <c r="H9302" s="2" t="s">
        <v>7726</v>
      </c>
      <c r="I9302" s="23" t="s">
        <v>9226</v>
      </c>
      <c r="J9302" s="23" t="s">
        <v>59</v>
      </c>
      <c r="K9302" s="23" t="s">
        <v>9712</v>
      </c>
      <c r="L9302" s="23" t="s">
        <v>9539</v>
      </c>
      <c r="M9302" s="23">
        <f>YEAR(Tabla2[[#This Row],[Fecha de creación]])</f>
        <v>2022</v>
      </c>
      <c r="N9302" s="23">
        <f>MONTH(Tabla2[[#This Row],[Fecha de creación]])</f>
        <v>6</v>
      </c>
    </row>
    <row r="9303" spans="1:14" x14ac:dyDescent="0.25">
      <c r="A9303" s="26">
        <v>44734.682256944441</v>
      </c>
      <c r="B9303" s="23" t="s">
        <v>0</v>
      </c>
      <c r="C9303" s="23" t="s">
        <v>11919</v>
      </c>
      <c r="D9303" s="23" t="s">
        <v>10281</v>
      </c>
      <c r="E9303" s="23" t="s">
        <v>1</v>
      </c>
      <c r="F9303" s="23" t="s">
        <v>7</v>
      </c>
      <c r="G9303" s="23" t="s">
        <v>1551</v>
      </c>
      <c r="H9303" s="2" t="s">
        <v>7726</v>
      </c>
      <c r="I9303" s="23" t="s">
        <v>9226</v>
      </c>
      <c r="J9303" s="23" t="s">
        <v>59</v>
      </c>
      <c r="K9303" s="23" t="s">
        <v>9712</v>
      </c>
      <c r="L9303" s="23" t="s">
        <v>9539</v>
      </c>
      <c r="M9303" s="23">
        <f>YEAR(Tabla2[[#This Row],[Fecha de creación]])</f>
        <v>2022</v>
      </c>
      <c r="N9303" s="23">
        <f>MONTH(Tabla2[[#This Row],[Fecha de creación]])</f>
        <v>6</v>
      </c>
    </row>
    <row r="9304" spans="1:14" x14ac:dyDescent="0.25">
      <c r="A9304" s="26">
        <v>44734.688275462962</v>
      </c>
      <c r="B9304" s="23" t="s">
        <v>0</v>
      </c>
      <c r="C9304" s="23" t="s">
        <v>11920</v>
      </c>
      <c r="D9304" s="23" t="s">
        <v>982</v>
      </c>
      <c r="E9304" s="23" t="s">
        <v>1</v>
      </c>
      <c r="F9304" s="23" t="s">
        <v>22</v>
      </c>
      <c r="G9304" s="23" t="s">
        <v>975</v>
      </c>
      <c r="H9304" s="2" t="s">
        <v>8893</v>
      </c>
      <c r="I9304" s="23" t="s">
        <v>7680</v>
      </c>
      <c r="J9304" s="23" t="s">
        <v>59</v>
      </c>
      <c r="K9304" s="23" t="s">
        <v>9712</v>
      </c>
      <c r="L9304" s="23" t="s">
        <v>9538</v>
      </c>
      <c r="M9304" s="23">
        <f>YEAR(Tabla2[[#This Row],[Fecha de creación]])</f>
        <v>2022</v>
      </c>
      <c r="N9304" s="23">
        <f>MONTH(Tabla2[[#This Row],[Fecha de creación]])</f>
        <v>6</v>
      </c>
    </row>
    <row r="9305" spans="1:14" x14ac:dyDescent="0.25">
      <c r="A9305" s="26">
        <v>44735.431273148148</v>
      </c>
      <c r="B9305" s="23" t="s">
        <v>7771</v>
      </c>
      <c r="C9305" s="23" t="s">
        <v>11921</v>
      </c>
      <c r="D9305" s="23" t="s">
        <v>11922</v>
      </c>
      <c r="E9305" s="23" t="s">
        <v>1</v>
      </c>
      <c r="F9305" s="23" t="s">
        <v>7</v>
      </c>
      <c r="G9305" s="23" t="s">
        <v>975</v>
      </c>
      <c r="I9305" s="23" t="s">
        <v>7931</v>
      </c>
      <c r="J9305" s="23"/>
      <c r="K9305" s="23" t="s">
        <v>9712</v>
      </c>
      <c r="L9305" s="23" t="s">
        <v>9538</v>
      </c>
      <c r="M9305" s="23">
        <f>YEAR(Tabla2[[#This Row],[Fecha de creación]])</f>
        <v>2022</v>
      </c>
      <c r="N9305" s="23">
        <f>MONTH(Tabla2[[#This Row],[Fecha de creación]])</f>
        <v>6</v>
      </c>
    </row>
    <row r="9306" spans="1:14" x14ac:dyDescent="0.25">
      <c r="A9306" s="26">
        <v>44735.432928240742</v>
      </c>
      <c r="B9306" s="23" t="s">
        <v>7771</v>
      </c>
      <c r="C9306" s="23" t="s">
        <v>11923</v>
      </c>
      <c r="D9306" s="23" t="s">
        <v>11924</v>
      </c>
      <c r="E9306" s="23" t="s">
        <v>1</v>
      </c>
      <c r="F9306" s="23" t="s">
        <v>22</v>
      </c>
      <c r="G9306" s="23" t="s">
        <v>975</v>
      </c>
      <c r="H9306" s="2" t="s">
        <v>8893</v>
      </c>
      <c r="I9306" s="23" t="s">
        <v>7931</v>
      </c>
      <c r="J9306" s="23"/>
      <c r="K9306" s="23" t="s">
        <v>9712</v>
      </c>
      <c r="L9306" s="23" t="s">
        <v>9538</v>
      </c>
      <c r="M9306" s="23">
        <f>YEAR(Tabla2[[#This Row],[Fecha de creación]])</f>
        <v>2022</v>
      </c>
      <c r="N9306" s="23">
        <f>MONTH(Tabla2[[#This Row],[Fecha de creación]])</f>
        <v>6</v>
      </c>
    </row>
    <row r="9307" spans="1:14" x14ac:dyDescent="0.25">
      <c r="A9307" s="26">
        <v>44735.473437499997</v>
      </c>
      <c r="B9307" s="23" t="s">
        <v>0</v>
      </c>
      <c r="C9307" s="23" t="s">
        <v>11925</v>
      </c>
      <c r="D9307" s="23" t="s">
        <v>349</v>
      </c>
      <c r="E9307" s="23" t="s">
        <v>1</v>
      </c>
      <c r="F9307" s="23" t="s">
        <v>7</v>
      </c>
      <c r="G9307" s="23" t="s">
        <v>975</v>
      </c>
      <c r="H9307" s="2" t="s">
        <v>7980</v>
      </c>
      <c r="I9307" s="23" t="s">
        <v>7412</v>
      </c>
      <c r="J9307" s="23"/>
      <c r="K9307" s="23" t="s">
        <v>9712</v>
      </c>
      <c r="L9307" s="23" t="s">
        <v>9538</v>
      </c>
      <c r="M9307" s="23">
        <f>YEAR(Tabla2[[#This Row],[Fecha de creación]])</f>
        <v>2022</v>
      </c>
      <c r="N9307" s="23">
        <f>MONTH(Tabla2[[#This Row],[Fecha de creación]])</f>
        <v>6</v>
      </c>
    </row>
    <row r="9308" spans="1:14" x14ac:dyDescent="0.25">
      <c r="A9308" s="26">
        <v>44735.478310185186</v>
      </c>
      <c r="B9308" s="23" t="s">
        <v>0</v>
      </c>
      <c r="C9308" s="23" t="s">
        <v>11926</v>
      </c>
      <c r="D9308" s="23" t="s">
        <v>11927</v>
      </c>
      <c r="E9308" s="23" t="s">
        <v>1</v>
      </c>
      <c r="F9308" s="23" t="s">
        <v>7</v>
      </c>
      <c r="G9308" s="23" t="s">
        <v>3</v>
      </c>
      <c r="I9308" s="23" t="s">
        <v>7412</v>
      </c>
      <c r="J9308" s="23"/>
      <c r="K9308" s="23" t="s">
        <v>9712</v>
      </c>
      <c r="L9308" s="23" t="s">
        <v>9539</v>
      </c>
      <c r="M9308" s="23">
        <f>YEAR(Tabla2[[#This Row],[Fecha de creación]])</f>
        <v>2022</v>
      </c>
      <c r="N9308" s="23">
        <f>MONTH(Tabla2[[#This Row],[Fecha de creación]])</f>
        <v>6</v>
      </c>
    </row>
    <row r="9309" spans="1:14" x14ac:dyDescent="0.25">
      <c r="A9309" s="26">
        <v>44735.507523148146</v>
      </c>
      <c r="B9309" s="23" t="s">
        <v>0</v>
      </c>
      <c r="C9309" s="23" t="s">
        <v>11928</v>
      </c>
      <c r="D9309" s="23" t="s">
        <v>6</v>
      </c>
      <c r="E9309" s="23" t="s">
        <v>1</v>
      </c>
      <c r="F9309" s="23" t="s">
        <v>7</v>
      </c>
      <c r="G9309" s="23" t="s">
        <v>975</v>
      </c>
      <c r="H9309" s="2" t="s">
        <v>7722</v>
      </c>
      <c r="I9309" s="23" t="s">
        <v>7412</v>
      </c>
      <c r="J9309" s="23"/>
      <c r="K9309" s="23" t="s">
        <v>9712</v>
      </c>
      <c r="L9309" s="23" t="s">
        <v>9538</v>
      </c>
      <c r="M9309" s="23">
        <f>YEAR(Tabla2[[#This Row],[Fecha de creación]])</f>
        <v>2022</v>
      </c>
      <c r="N9309" s="23">
        <f>MONTH(Tabla2[[#This Row],[Fecha de creación]])</f>
        <v>6</v>
      </c>
    </row>
    <row r="9310" spans="1:14" x14ac:dyDescent="0.25">
      <c r="A9310" s="26">
        <v>44735.519907407404</v>
      </c>
      <c r="B9310" s="23" t="s">
        <v>0</v>
      </c>
      <c r="C9310" s="23" t="s">
        <v>11929</v>
      </c>
      <c r="D9310" s="23" t="s">
        <v>723</v>
      </c>
      <c r="E9310" s="23" t="s">
        <v>1</v>
      </c>
      <c r="F9310" s="23" t="s">
        <v>7</v>
      </c>
      <c r="G9310" s="23" t="s">
        <v>3</v>
      </c>
      <c r="H9310" s="2" t="s">
        <v>7721</v>
      </c>
      <c r="I9310" s="23" t="s">
        <v>7680</v>
      </c>
      <c r="J9310" s="23" t="s">
        <v>958</v>
      </c>
      <c r="K9310" s="23" t="s">
        <v>9712</v>
      </c>
      <c r="L9310" s="23" t="s">
        <v>9539</v>
      </c>
      <c r="M9310" s="23">
        <f>YEAR(Tabla2[[#This Row],[Fecha de creación]])</f>
        <v>2022</v>
      </c>
      <c r="N9310" s="23">
        <f>MONTH(Tabla2[[#This Row],[Fecha de creación]])</f>
        <v>6</v>
      </c>
    </row>
    <row r="9311" spans="1:14" x14ac:dyDescent="0.25">
      <c r="A9311" s="26">
        <v>44735.520624999997</v>
      </c>
      <c r="B9311" s="23" t="s">
        <v>0</v>
      </c>
      <c r="C9311" s="23" t="s">
        <v>11930</v>
      </c>
      <c r="D9311" s="23" t="s">
        <v>723</v>
      </c>
      <c r="E9311" s="23" t="s">
        <v>1</v>
      </c>
      <c r="F9311" s="23" t="s">
        <v>7</v>
      </c>
      <c r="G9311" s="23" t="s">
        <v>1551</v>
      </c>
      <c r="H9311" s="2" t="s">
        <v>7725</v>
      </c>
      <c r="I9311" s="23" t="s">
        <v>9226</v>
      </c>
      <c r="J9311" s="23" t="s">
        <v>958</v>
      </c>
      <c r="K9311" s="23" t="s">
        <v>9712</v>
      </c>
      <c r="L9311" s="23" t="s">
        <v>9538</v>
      </c>
      <c r="M9311" s="23">
        <f>YEAR(Tabla2[[#This Row],[Fecha de creación]])</f>
        <v>2022</v>
      </c>
      <c r="N9311" s="23">
        <f>MONTH(Tabla2[[#This Row],[Fecha de creación]])</f>
        <v>6</v>
      </c>
    </row>
    <row r="9312" spans="1:14" x14ac:dyDescent="0.25">
      <c r="A9312" s="26">
        <v>44735.524571759262</v>
      </c>
      <c r="B9312" s="23" t="s">
        <v>0</v>
      </c>
      <c r="C9312" s="23" t="s">
        <v>11931</v>
      </c>
      <c r="D9312" s="23" t="s">
        <v>8334</v>
      </c>
      <c r="E9312" s="23" t="s">
        <v>1</v>
      </c>
      <c r="F9312" s="23" t="s">
        <v>7</v>
      </c>
      <c r="G9312" s="23" t="s">
        <v>975</v>
      </c>
      <c r="H9312" s="2" t="s">
        <v>7730</v>
      </c>
      <c r="I9312" s="23" t="s">
        <v>7680</v>
      </c>
      <c r="J9312" s="23" t="s">
        <v>958</v>
      </c>
      <c r="K9312" s="23" t="s">
        <v>9712</v>
      </c>
      <c r="L9312" s="23" t="s">
        <v>9538</v>
      </c>
      <c r="M9312" s="23">
        <f>YEAR(Tabla2[[#This Row],[Fecha de creación]])</f>
        <v>2022</v>
      </c>
      <c r="N9312" s="23">
        <f>MONTH(Tabla2[[#This Row],[Fecha de creación]])</f>
        <v>6</v>
      </c>
    </row>
    <row r="9313" spans="1:14" x14ac:dyDescent="0.25">
      <c r="A9313" s="26">
        <v>44735.531238425923</v>
      </c>
      <c r="B9313" s="23" t="s">
        <v>0</v>
      </c>
      <c r="C9313" s="23" t="s">
        <v>11932</v>
      </c>
      <c r="D9313" s="23" t="s">
        <v>6</v>
      </c>
      <c r="E9313" s="23" t="s">
        <v>1</v>
      </c>
      <c r="F9313" s="23" t="s">
        <v>7</v>
      </c>
      <c r="G9313" s="23" t="s">
        <v>975</v>
      </c>
      <c r="H9313" s="2" t="s">
        <v>7722</v>
      </c>
      <c r="I9313" s="23" t="s">
        <v>7412</v>
      </c>
      <c r="J9313" s="23"/>
      <c r="K9313" s="23" t="s">
        <v>9712</v>
      </c>
      <c r="L9313" s="23" t="s">
        <v>9538</v>
      </c>
      <c r="M9313" s="23">
        <f>YEAR(Tabla2[[#This Row],[Fecha de creación]])</f>
        <v>2022</v>
      </c>
      <c r="N9313" s="23">
        <f>MONTH(Tabla2[[#This Row],[Fecha de creación]])</f>
        <v>6</v>
      </c>
    </row>
    <row r="9314" spans="1:14" x14ac:dyDescent="0.25">
      <c r="A9314" s="26">
        <v>44735.542962962965</v>
      </c>
      <c r="B9314" s="23" t="s">
        <v>0</v>
      </c>
      <c r="C9314" s="23" t="s">
        <v>11933</v>
      </c>
      <c r="D9314" s="23" t="s">
        <v>6</v>
      </c>
      <c r="E9314" s="23" t="s">
        <v>1</v>
      </c>
      <c r="F9314" s="23" t="s">
        <v>7</v>
      </c>
      <c r="G9314" s="23" t="s">
        <v>975</v>
      </c>
      <c r="H9314" s="2" t="s">
        <v>7722</v>
      </c>
      <c r="I9314" s="23" t="s">
        <v>7412</v>
      </c>
      <c r="J9314" s="23"/>
      <c r="K9314" s="23" t="s">
        <v>9712</v>
      </c>
      <c r="L9314" s="23" t="s">
        <v>9538</v>
      </c>
      <c r="M9314" s="23">
        <f>YEAR(Tabla2[[#This Row],[Fecha de creación]])</f>
        <v>2022</v>
      </c>
      <c r="N9314" s="23">
        <f>MONTH(Tabla2[[#This Row],[Fecha de creación]])</f>
        <v>6</v>
      </c>
    </row>
    <row r="9315" spans="1:14" x14ac:dyDescent="0.25">
      <c r="A9315" s="26">
        <v>44735.618680555555</v>
      </c>
      <c r="B9315" s="23" t="s">
        <v>56</v>
      </c>
      <c r="C9315" s="23" t="s">
        <v>11934</v>
      </c>
      <c r="D9315" s="23" t="s">
        <v>4281</v>
      </c>
      <c r="E9315" s="23" t="s">
        <v>1</v>
      </c>
      <c r="F9315" s="23" t="s">
        <v>7</v>
      </c>
      <c r="G9315" s="23" t="s">
        <v>975</v>
      </c>
      <c r="H9315" s="2" t="s">
        <v>7722</v>
      </c>
      <c r="I9315" s="23" t="s">
        <v>7342</v>
      </c>
      <c r="J9315" s="23" t="s">
        <v>59</v>
      </c>
      <c r="K9315" s="23" t="s">
        <v>9712</v>
      </c>
      <c r="L9315" s="23" t="s">
        <v>9538</v>
      </c>
      <c r="M9315" s="23">
        <f>YEAR(Tabla2[[#This Row],[Fecha de creación]])</f>
        <v>2022</v>
      </c>
      <c r="N9315" s="23">
        <f>MONTH(Tabla2[[#This Row],[Fecha de creación]])</f>
        <v>6</v>
      </c>
    </row>
    <row r="9316" spans="1:14" x14ac:dyDescent="0.25">
      <c r="A9316" s="26">
        <v>44735.621215277781</v>
      </c>
      <c r="B9316" s="23" t="s">
        <v>0</v>
      </c>
      <c r="C9316" s="23" t="s">
        <v>11935</v>
      </c>
      <c r="D9316" s="23" t="s">
        <v>10747</v>
      </c>
      <c r="E9316" s="23" t="s">
        <v>1</v>
      </c>
      <c r="F9316" s="23" t="s">
        <v>7</v>
      </c>
      <c r="G9316" s="23" t="s">
        <v>975</v>
      </c>
      <c r="H9316" s="2" t="s">
        <v>8459</v>
      </c>
      <c r="I9316" s="23" t="s">
        <v>9483</v>
      </c>
      <c r="J9316" s="23" t="s">
        <v>958</v>
      </c>
      <c r="K9316" s="23" t="s">
        <v>9712</v>
      </c>
      <c r="L9316" s="23" t="s">
        <v>9538</v>
      </c>
      <c r="M9316" s="23">
        <f>YEAR(Tabla2[[#This Row],[Fecha de creación]])</f>
        <v>2022</v>
      </c>
      <c r="N9316" s="23">
        <f>MONTH(Tabla2[[#This Row],[Fecha de creación]])</f>
        <v>6</v>
      </c>
    </row>
    <row r="9317" spans="1:14" x14ac:dyDescent="0.25">
      <c r="A9317" s="26">
        <v>44735.623414351852</v>
      </c>
      <c r="B9317" s="23" t="s">
        <v>0</v>
      </c>
      <c r="C9317" s="23" t="s">
        <v>11936</v>
      </c>
      <c r="D9317" s="23" t="s">
        <v>10747</v>
      </c>
      <c r="E9317" s="23" t="s">
        <v>1</v>
      </c>
      <c r="F9317" s="23" t="s">
        <v>7</v>
      </c>
      <c r="G9317" s="23" t="s">
        <v>975</v>
      </c>
      <c r="H9317" s="2" t="s">
        <v>8459</v>
      </c>
      <c r="I9317" s="23" t="s">
        <v>9483</v>
      </c>
      <c r="J9317" s="23" t="s">
        <v>958</v>
      </c>
      <c r="K9317" s="23" t="s">
        <v>9712</v>
      </c>
      <c r="L9317" s="23" t="s">
        <v>9538</v>
      </c>
      <c r="M9317" s="23">
        <f>YEAR(Tabla2[[#This Row],[Fecha de creación]])</f>
        <v>2022</v>
      </c>
      <c r="N9317" s="23">
        <f>MONTH(Tabla2[[#This Row],[Fecha de creación]])</f>
        <v>6</v>
      </c>
    </row>
    <row r="9318" spans="1:14" x14ac:dyDescent="0.25">
      <c r="A9318" s="26">
        <v>44735.62903935185</v>
      </c>
      <c r="B9318" s="23" t="s">
        <v>100</v>
      </c>
      <c r="C9318" s="23" t="s">
        <v>11937</v>
      </c>
      <c r="D9318" s="23" t="s">
        <v>10747</v>
      </c>
      <c r="E9318" s="23" t="s">
        <v>1</v>
      </c>
      <c r="F9318" s="23" t="s">
        <v>7</v>
      </c>
      <c r="G9318" s="23" t="s">
        <v>975</v>
      </c>
      <c r="H9318" s="2" t="s">
        <v>8459</v>
      </c>
      <c r="I9318" s="23" t="s">
        <v>9485</v>
      </c>
      <c r="J9318" s="23" t="s">
        <v>958</v>
      </c>
      <c r="K9318" s="23" t="s">
        <v>9712</v>
      </c>
      <c r="L9318" s="23" t="s">
        <v>9538</v>
      </c>
      <c r="M9318" s="23">
        <f>YEAR(Tabla2[[#This Row],[Fecha de creación]])</f>
        <v>2022</v>
      </c>
      <c r="N9318" s="23">
        <f>MONTH(Tabla2[[#This Row],[Fecha de creación]])</f>
        <v>6</v>
      </c>
    </row>
    <row r="9319" spans="1:14" x14ac:dyDescent="0.25">
      <c r="A9319" s="26">
        <v>44735.654664351852</v>
      </c>
      <c r="B9319" s="23" t="s">
        <v>0</v>
      </c>
      <c r="C9319" s="23" t="s">
        <v>11938</v>
      </c>
      <c r="D9319" s="23" t="s">
        <v>6237</v>
      </c>
      <c r="E9319" s="23" t="s">
        <v>1</v>
      </c>
      <c r="F9319" s="23" t="s">
        <v>7</v>
      </c>
      <c r="G9319" s="23" t="s">
        <v>3</v>
      </c>
      <c r="H9319" s="2" t="s">
        <v>7748</v>
      </c>
      <c r="I9319" s="23" t="s">
        <v>5999</v>
      </c>
      <c r="J9319" s="23" t="s">
        <v>59</v>
      </c>
      <c r="K9319" s="23" t="s">
        <v>9712</v>
      </c>
      <c r="L9319" s="23" t="s">
        <v>9539</v>
      </c>
      <c r="M9319" s="23">
        <f>YEAR(Tabla2[[#This Row],[Fecha de creación]])</f>
        <v>2022</v>
      </c>
      <c r="N9319" s="23">
        <f>MONTH(Tabla2[[#This Row],[Fecha de creación]])</f>
        <v>6</v>
      </c>
    </row>
    <row r="9320" spans="1:14" x14ac:dyDescent="0.25">
      <c r="A9320" s="26">
        <v>44735.655439814815</v>
      </c>
      <c r="B9320" s="23" t="s">
        <v>0</v>
      </c>
      <c r="C9320" s="23" t="s">
        <v>11939</v>
      </c>
      <c r="D9320" s="23" t="s">
        <v>21</v>
      </c>
      <c r="E9320" s="23" t="s">
        <v>1</v>
      </c>
      <c r="F9320" s="23" t="s">
        <v>7</v>
      </c>
      <c r="G9320" s="23" t="s">
        <v>3</v>
      </c>
      <c r="H9320" s="2" t="s">
        <v>7744</v>
      </c>
      <c r="I9320" s="23" t="s">
        <v>5999</v>
      </c>
      <c r="J9320" s="23" t="s">
        <v>59</v>
      </c>
      <c r="K9320" s="23" t="s">
        <v>9712</v>
      </c>
      <c r="L9320" s="23" t="s">
        <v>9539</v>
      </c>
      <c r="M9320" s="23">
        <f>YEAR(Tabla2[[#This Row],[Fecha de creación]])</f>
        <v>2022</v>
      </c>
      <c r="N9320" s="23">
        <f>MONTH(Tabla2[[#This Row],[Fecha de creación]])</f>
        <v>6</v>
      </c>
    </row>
    <row r="9321" spans="1:14" x14ac:dyDescent="0.25">
      <c r="A9321" s="26">
        <v>44735.678715277776</v>
      </c>
      <c r="B9321" s="23" t="s">
        <v>0</v>
      </c>
      <c r="C9321" s="23" t="s">
        <v>11940</v>
      </c>
      <c r="D9321" s="23" t="s">
        <v>551</v>
      </c>
      <c r="E9321" s="23" t="s">
        <v>1</v>
      </c>
      <c r="F9321" s="23" t="s">
        <v>7</v>
      </c>
      <c r="G9321" s="23" t="s">
        <v>3</v>
      </c>
      <c r="H9321" s="2" t="s">
        <v>7980</v>
      </c>
      <c r="I9321" s="23" t="s">
        <v>5999</v>
      </c>
      <c r="J9321" s="23" t="s">
        <v>59</v>
      </c>
      <c r="K9321" s="23" t="s">
        <v>9712</v>
      </c>
      <c r="L9321" s="23" t="s">
        <v>9539</v>
      </c>
      <c r="M9321" s="23">
        <f>YEAR(Tabla2[[#This Row],[Fecha de creación]])</f>
        <v>2022</v>
      </c>
      <c r="N9321" s="23">
        <f>MONTH(Tabla2[[#This Row],[Fecha de creación]])</f>
        <v>6</v>
      </c>
    </row>
    <row r="9322" spans="1:14" x14ac:dyDescent="0.25">
      <c r="A9322" s="26">
        <v>44735.6796412037</v>
      </c>
      <c r="B9322" s="23" t="s">
        <v>0</v>
      </c>
      <c r="C9322" s="23" t="s">
        <v>11941</v>
      </c>
      <c r="D9322" s="23" t="s">
        <v>551</v>
      </c>
      <c r="E9322" s="23" t="s">
        <v>1</v>
      </c>
      <c r="F9322" s="23" t="s">
        <v>7</v>
      </c>
      <c r="G9322" s="23" t="s">
        <v>975</v>
      </c>
      <c r="H9322" s="2" t="s">
        <v>7980</v>
      </c>
      <c r="I9322" s="23" t="s">
        <v>5999</v>
      </c>
      <c r="J9322" s="23" t="s">
        <v>59</v>
      </c>
      <c r="K9322" s="23" t="s">
        <v>9712</v>
      </c>
      <c r="L9322" s="23" t="s">
        <v>9538</v>
      </c>
      <c r="M9322" s="23">
        <f>YEAR(Tabla2[[#This Row],[Fecha de creación]])</f>
        <v>2022</v>
      </c>
      <c r="N9322" s="23">
        <f>MONTH(Tabla2[[#This Row],[Fecha de creación]])</f>
        <v>6</v>
      </c>
    </row>
    <row r="9323" spans="1:14" x14ac:dyDescent="0.25">
      <c r="A9323" s="26">
        <v>44735.69568287037</v>
      </c>
      <c r="B9323" s="23" t="s">
        <v>0</v>
      </c>
      <c r="C9323" s="23" t="s">
        <v>11942</v>
      </c>
      <c r="D9323" s="23" t="s">
        <v>982</v>
      </c>
      <c r="E9323" s="23" t="s">
        <v>1</v>
      </c>
      <c r="F9323" s="23" t="s">
        <v>22</v>
      </c>
      <c r="G9323" s="23" t="s">
        <v>975</v>
      </c>
      <c r="H9323" s="2" t="s">
        <v>8893</v>
      </c>
      <c r="I9323" s="23" t="s">
        <v>5999</v>
      </c>
      <c r="J9323" s="23" t="s">
        <v>59</v>
      </c>
      <c r="K9323" s="23" t="s">
        <v>9712</v>
      </c>
      <c r="L9323" s="23" t="s">
        <v>9538</v>
      </c>
      <c r="M9323" s="23">
        <f>YEAR(Tabla2[[#This Row],[Fecha de creación]])</f>
        <v>2022</v>
      </c>
      <c r="N9323" s="23">
        <f>MONTH(Tabla2[[#This Row],[Fecha de creación]])</f>
        <v>6</v>
      </c>
    </row>
    <row r="9324" spans="1:14" x14ac:dyDescent="0.25">
      <c r="A9324" s="26">
        <v>44735.696250000001</v>
      </c>
      <c r="B9324" s="23" t="s">
        <v>0</v>
      </c>
      <c r="C9324" s="23" t="s">
        <v>11943</v>
      </c>
      <c r="D9324" s="23" t="s">
        <v>982</v>
      </c>
      <c r="E9324" s="23" t="s">
        <v>1</v>
      </c>
      <c r="F9324" s="23" t="s">
        <v>22</v>
      </c>
      <c r="G9324" s="23" t="s">
        <v>975</v>
      </c>
      <c r="H9324" s="2" t="s">
        <v>8893</v>
      </c>
      <c r="I9324" s="23" t="s">
        <v>5999</v>
      </c>
      <c r="J9324" s="23" t="s">
        <v>59</v>
      </c>
      <c r="K9324" s="23" t="s">
        <v>9712</v>
      </c>
      <c r="L9324" s="23" t="s">
        <v>9538</v>
      </c>
      <c r="M9324" s="23">
        <f>YEAR(Tabla2[[#This Row],[Fecha de creación]])</f>
        <v>2022</v>
      </c>
      <c r="N9324" s="23">
        <f>MONTH(Tabla2[[#This Row],[Fecha de creación]])</f>
        <v>6</v>
      </c>
    </row>
    <row r="9325" spans="1:14" x14ac:dyDescent="0.25">
      <c r="A9325" s="26">
        <v>44735.697152777779</v>
      </c>
      <c r="B9325" s="23" t="s">
        <v>0</v>
      </c>
      <c r="C9325" s="23" t="s">
        <v>11944</v>
      </c>
      <c r="D9325" s="23" t="s">
        <v>982</v>
      </c>
      <c r="E9325" s="23" t="s">
        <v>1</v>
      </c>
      <c r="F9325" s="23" t="s">
        <v>22</v>
      </c>
      <c r="G9325" s="23" t="s">
        <v>975</v>
      </c>
      <c r="H9325" s="2" t="s">
        <v>8893</v>
      </c>
      <c r="I9325" s="23" t="s">
        <v>5999</v>
      </c>
      <c r="J9325" s="23" t="s">
        <v>59</v>
      </c>
      <c r="K9325" s="23" t="s">
        <v>9712</v>
      </c>
      <c r="L9325" s="23" t="s">
        <v>9538</v>
      </c>
      <c r="M9325" s="23">
        <f>YEAR(Tabla2[[#This Row],[Fecha de creación]])</f>
        <v>2022</v>
      </c>
      <c r="N9325" s="23">
        <f>MONTH(Tabla2[[#This Row],[Fecha de creación]])</f>
        <v>6</v>
      </c>
    </row>
    <row r="9326" spans="1:14" x14ac:dyDescent="0.25">
      <c r="A9326" s="26">
        <v>44735.698333333334</v>
      </c>
      <c r="B9326" s="23" t="s">
        <v>0</v>
      </c>
      <c r="C9326" s="23" t="s">
        <v>11945</v>
      </c>
      <c r="D9326" s="23" t="s">
        <v>11946</v>
      </c>
      <c r="E9326" s="23" t="s">
        <v>1</v>
      </c>
      <c r="F9326" s="23" t="s">
        <v>22</v>
      </c>
      <c r="G9326" s="23" t="s">
        <v>975</v>
      </c>
      <c r="H9326" s="2" t="s">
        <v>8893</v>
      </c>
      <c r="I9326" s="23" t="s">
        <v>5999</v>
      </c>
      <c r="J9326" s="23" t="s">
        <v>59</v>
      </c>
      <c r="K9326" s="23" t="s">
        <v>9712</v>
      </c>
      <c r="L9326" s="23" t="s">
        <v>9538</v>
      </c>
      <c r="M9326" s="23">
        <f>YEAR(Tabla2[[#This Row],[Fecha de creación]])</f>
        <v>2022</v>
      </c>
      <c r="N9326" s="23">
        <f>MONTH(Tabla2[[#This Row],[Fecha de creación]])</f>
        <v>6</v>
      </c>
    </row>
    <row r="9327" spans="1:14" x14ac:dyDescent="0.25">
      <c r="A9327" s="26">
        <v>44735.707071759258</v>
      </c>
      <c r="B9327" s="23" t="s">
        <v>0</v>
      </c>
      <c r="C9327" s="23" t="s">
        <v>11947</v>
      </c>
      <c r="D9327" s="23" t="s">
        <v>11948</v>
      </c>
      <c r="E9327" s="23" t="s">
        <v>1</v>
      </c>
      <c r="F9327" s="23" t="s">
        <v>7</v>
      </c>
      <c r="G9327" s="23" t="s">
        <v>975</v>
      </c>
      <c r="H9327" s="2" t="s">
        <v>7731</v>
      </c>
      <c r="I9327" s="23" t="s">
        <v>5999</v>
      </c>
      <c r="J9327" s="23" t="s">
        <v>59</v>
      </c>
      <c r="K9327" s="23" t="s">
        <v>9712</v>
      </c>
      <c r="L9327" s="23" t="s">
        <v>9538</v>
      </c>
      <c r="M9327" s="23">
        <f>YEAR(Tabla2[[#This Row],[Fecha de creación]])</f>
        <v>2022</v>
      </c>
      <c r="N9327" s="23">
        <f>MONTH(Tabla2[[#This Row],[Fecha de creación]])</f>
        <v>6</v>
      </c>
    </row>
    <row r="9328" spans="1:14" x14ac:dyDescent="0.25">
      <c r="A9328" s="26">
        <v>44736.388113425928</v>
      </c>
      <c r="B9328" s="23" t="s">
        <v>34</v>
      </c>
      <c r="C9328" s="23" t="s">
        <v>11949</v>
      </c>
      <c r="D9328" s="23" t="s">
        <v>11950</v>
      </c>
      <c r="E9328" s="23" t="s">
        <v>1</v>
      </c>
      <c r="F9328" s="23" t="s">
        <v>7</v>
      </c>
      <c r="G9328" s="23" t="s">
        <v>975</v>
      </c>
      <c r="H9328" s="2" t="s">
        <v>7722</v>
      </c>
      <c r="I9328" s="23" t="s">
        <v>37</v>
      </c>
      <c r="J9328" s="23"/>
      <c r="K9328" s="23" t="s">
        <v>9712</v>
      </c>
      <c r="L9328" s="23" t="s">
        <v>9538</v>
      </c>
      <c r="M9328" s="23">
        <f>YEAR(Tabla2[[#This Row],[Fecha de creación]])</f>
        <v>2022</v>
      </c>
      <c r="N9328" s="23">
        <f>MONTH(Tabla2[[#This Row],[Fecha de creación]])</f>
        <v>6</v>
      </c>
    </row>
    <row r="9329" spans="1:14" x14ac:dyDescent="0.25">
      <c r="A9329" s="26">
        <v>44736.493055555555</v>
      </c>
      <c r="B9329" s="23" t="s">
        <v>0</v>
      </c>
      <c r="C9329" s="23" t="s">
        <v>11951</v>
      </c>
      <c r="D9329" s="23" t="s">
        <v>6</v>
      </c>
      <c r="E9329" s="23" t="s">
        <v>1</v>
      </c>
      <c r="F9329" s="23" t="s">
        <v>7</v>
      </c>
      <c r="G9329" s="23" t="s">
        <v>975</v>
      </c>
      <c r="H9329" s="2" t="s">
        <v>7722</v>
      </c>
      <c r="I9329" s="23" t="s">
        <v>7412</v>
      </c>
      <c r="J9329" s="23"/>
      <c r="K9329" s="23" t="s">
        <v>9712</v>
      </c>
      <c r="L9329" s="23" t="s">
        <v>9538</v>
      </c>
      <c r="M9329" s="23">
        <f>YEAR(Tabla2[[#This Row],[Fecha de creación]])</f>
        <v>2022</v>
      </c>
      <c r="N9329" s="23">
        <f>MONTH(Tabla2[[#This Row],[Fecha de creación]])</f>
        <v>6</v>
      </c>
    </row>
    <row r="9330" spans="1:14" x14ac:dyDescent="0.25">
      <c r="A9330" s="26">
        <v>44736.49454861111</v>
      </c>
      <c r="B9330" s="23" t="s">
        <v>34</v>
      </c>
      <c r="C9330" s="23" t="s">
        <v>11952</v>
      </c>
      <c r="D9330" s="23" t="s">
        <v>11950</v>
      </c>
      <c r="E9330" s="23" t="s">
        <v>1</v>
      </c>
      <c r="F9330" s="23" t="s">
        <v>7</v>
      </c>
      <c r="G9330" s="23" t="s">
        <v>975</v>
      </c>
      <c r="H9330" s="2" t="s">
        <v>7722</v>
      </c>
      <c r="I9330" s="23" t="s">
        <v>37</v>
      </c>
      <c r="J9330" s="23"/>
      <c r="K9330" s="23" t="s">
        <v>9712</v>
      </c>
      <c r="L9330" s="23" t="s">
        <v>9538</v>
      </c>
      <c r="M9330" s="23">
        <f>YEAR(Tabla2[[#This Row],[Fecha de creación]])</f>
        <v>2022</v>
      </c>
      <c r="N9330" s="23">
        <f>MONTH(Tabla2[[#This Row],[Fecha de creación]])</f>
        <v>6</v>
      </c>
    </row>
    <row r="9331" spans="1:14" x14ac:dyDescent="0.25">
      <c r="A9331" s="26">
        <v>44736.533900462964</v>
      </c>
      <c r="B9331" s="23" t="s">
        <v>0</v>
      </c>
      <c r="C9331" s="23" t="s">
        <v>11953</v>
      </c>
      <c r="D9331" s="23" t="s">
        <v>6</v>
      </c>
      <c r="E9331" s="23" t="s">
        <v>1</v>
      </c>
      <c r="F9331" s="23" t="s">
        <v>7</v>
      </c>
      <c r="G9331" s="23" t="s">
        <v>975</v>
      </c>
      <c r="H9331" s="2" t="s">
        <v>7722</v>
      </c>
      <c r="I9331" s="23" t="s">
        <v>7412</v>
      </c>
      <c r="J9331" s="23"/>
      <c r="K9331" s="23" t="s">
        <v>9712</v>
      </c>
      <c r="L9331" s="23" t="s">
        <v>9538</v>
      </c>
      <c r="M9331" s="23">
        <f>YEAR(Tabla2[[#This Row],[Fecha de creación]])</f>
        <v>2022</v>
      </c>
      <c r="N9331" s="23">
        <f>MONTH(Tabla2[[#This Row],[Fecha de creación]])</f>
        <v>6</v>
      </c>
    </row>
    <row r="9332" spans="1:14" x14ac:dyDescent="0.25">
      <c r="A9332" s="26">
        <v>44736.566423611112</v>
      </c>
      <c r="B9332" s="23" t="s">
        <v>0</v>
      </c>
      <c r="C9332" s="23" t="s">
        <v>11954</v>
      </c>
      <c r="D9332" s="23" t="s">
        <v>982</v>
      </c>
      <c r="E9332" s="23" t="s">
        <v>1</v>
      </c>
      <c r="F9332" s="23" t="s">
        <v>22</v>
      </c>
      <c r="G9332" s="23" t="s">
        <v>975</v>
      </c>
      <c r="H9332" s="2" t="s">
        <v>8893</v>
      </c>
      <c r="I9332" s="23" t="s">
        <v>7680</v>
      </c>
      <c r="J9332" s="23" t="s">
        <v>59</v>
      </c>
      <c r="K9332" s="23" t="s">
        <v>9712</v>
      </c>
      <c r="L9332" s="23" t="s">
        <v>9538</v>
      </c>
      <c r="M9332" s="23">
        <f>YEAR(Tabla2[[#This Row],[Fecha de creación]])</f>
        <v>2022</v>
      </c>
      <c r="N9332" s="23">
        <f>MONTH(Tabla2[[#This Row],[Fecha de creación]])</f>
        <v>6</v>
      </c>
    </row>
    <row r="9333" spans="1:14" x14ac:dyDescent="0.25">
      <c r="A9333" s="26">
        <v>44736.567986111113</v>
      </c>
      <c r="B9333" s="23" t="s">
        <v>0</v>
      </c>
      <c r="C9333" s="23" t="s">
        <v>11955</v>
      </c>
      <c r="D9333" s="23" t="s">
        <v>982</v>
      </c>
      <c r="E9333" s="23" t="s">
        <v>1</v>
      </c>
      <c r="F9333" s="23" t="s">
        <v>22</v>
      </c>
      <c r="G9333" s="23" t="s">
        <v>975</v>
      </c>
      <c r="H9333" s="2" t="s">
        <v>8893</v>
      </c>
      <c r="I9333" s="23" t="s">
        <v>7680</v>
      </c>
      <c r="J9333" s="23" t="s">
        <v>59</v>
      </c>
      <c r="K9333" s="23" t="s">
        <v>9712</v>
      </c>
      <c r="L9333" s="23" t="s">
        <v>9538</v>
      </c>
      <c r="M9333" s="23">
        <f>YEAR(Tabla2[[#This Row],[Fecha de creación]])</f>
        <v>2022</v>
      </c>
      <c r="N9333" s="23">
        <f>MONTH(Tabla2[[#This Row],[Fecha de creación]])</f>
        <v>6</v>
      </c>
    </row>
    <row r="9334" spans="1:14" x14ac:dyDescent="0.25">
      <c r="A9334" s="26">
        <v>44736.570694444446</v>
      </c>
      <c r="B9334" s="23" t="s">
        <v>0</v>
      </c>
      <c r="C9334" s="23" t="s">
        <v>11956</v>
      </c>
      <c r="D9334" s="23" t="s">
        <v>30</v>
      </c>
      <c r="E9334" s="23" t="s">
        <v>1</v>
      </c>
      <c r="F9334" s="23" t="s">
        <v>22</v>
      </c>
      <c r="G9334" s="23" t="s">
        <v>975</v>
      </c>
      <c r="H9334" s="2" t="s">
        <v>7722</v>
      </c>
      <c r="I9334" s="23" t="s">
        <v>7680</v>
      </c>
      <c r="J9334" s="23" t="s">
        <v>59</v>
      </c>
      <c r="K9334" s="23" t="s">
        <v>9712</v>
      </c>
      <c r="L9334" s="23" t="s">
        <v>9538</v>
      </c>
      <c r="M9334" s="23">
        <f>YEAR(Tabla2[[#This Row],[Fecha de creación]])</f>
        <v>2022</v>
      </c>
      <c r="N9334" s="23">
        <f>MONTH(Tabla2[[#This Row],[Fecha de creación]])</f>
        <v>6</v>
      </c>
    </row>
    <row r="9335" spans="1:14" x14ac:dyDescent="0.25">
      <c r="A9335" s="26">
        <v>44736.598333333335</v>
      </c>
      <c r="B9335" s="23" t="s">
        <v>0</v>
      </c>
      <c r="C9335" s="23" t="s">
        <v>11957</v>
      </c>
      <c r="D9335" s="23" t="s">
        <v>10747</v>
      </c>
      <c r="E9335" s="23" t="s">
        <v>1</v>
      </c>
      <c r="F9335" s="23" t="s">
        <v>7</v>
      </c>
      <c r="G9335" s="23" t="s">
        <v>975</v>
      </c>
      <c r="H9335" s="2" t="s">
        <v>8459</v>
      </c>
      <c r="I9335" s="23" t="s">
        <v>9483</v>
      </c>
      <c r="J9335" s="23" t="s">
        <v>958</v>
      </c>
      <c r="K9335" s="23" t="s">
        <v>9712</v>
      </c>
      <c r="L9335" s="23" t="s">
        <v>9538</v>
      </c>
      <c r="M9335" s="23">
        <f>YEAR(Tabla2[[#This Row],[Fecha de creación]])</f>
        <v>2022</v>
      </c>
      <c r="N9335" s="23">
        <f>MONTH(Tabla2[[#This Row],[Fecha de creación]])</f>
        <v>6</v>
      </c>
    </row>
    <row r="9336" spans="1:14" x14ac:dyDescent="0.25">
      <c r="A9336" s="26">
        <v>44736.599710648145</v>
      </c>
      <c r="B9336" s="23" t="s">
        <v>0</v>
      </c>
      <c r="C9336" s="23" t="s">
        <v>11958</v>
      </c>
      <c r="D9336" s="23" t="s">
        <v>10747</v>
      </c>
      <c r="E9336" s="23" t="s">
        <v>1</v>
      </c>
      <c r="F9336" s="23" t="s">
        <v>7</v>
      </c>
      <c r="G9336" s="23" t="s">
        <v>975</v>
      </c>
      <c r="H9336" s="2" t="s">
        <v>8459</v>
      </c>
      <c r="I9336" s="23" t="s">
        <v>9483</v>
      </c>
      <c r="J9336" s="23" t="s">
        <v>958</v>
      </c>
      <c r="K9336" s="23" t="s">
        <v>9712</v>
      </c>
      <c r="L9336" s="23" t="s">
        <v>9538</v>
      </c>
      <c r="M9336" s="23">
        <f>YEAR(Tabla2[[#This Row],[Fecha de creación]])</f>
        <v>2022</v>
      </c>
      <c r="N9336" s="23">
        <f>MONTH(Tabla2[[#This Row],[Fecha de creación]])</f>
        <v>6</v>
      </c>
    </row>
    <row r="9337" spans="1:14" x14ac:dyDescent="0.25">
      <c r="A9337" s="26">
        <v>44736.601168981484</v>
      </c>
      <c r="B9337" s="23" t="s">
        <v>0</v>
      </c>
      <c r="C9337" s="23" t="s">
        <v>11959</v>
      </c>
      <c r="D9337" s="23" t="s">
        <v>10747</v>
      </c>
      <c r="E9337" s="23" t="s">
        <v>1</v>
      </c>
      <c r="F9337" s="23" t="s">
        <v>7</v>
      </c>
      <c r="G9337" s="23" t="s">
        <v>975</v>
      </c>
      <c r="H9337" s="2" t="s">
        <v>8459</v>
      </c>
      <c r="I9337" s="23" t="s">
        <v>9483</v>
      </c>
      <c r="J9337" s="23" t="s">
        <v>958</v>
      </c>
      <c r="K9337" s="23" t="s">
        <v>9712</v>
      </c>
      <c r="L9337" s="23" t="s">
        <v>9538</v>
      </c>
      <c r="M9337" s="23">
        <f>YEAR(Tabla2[[#This Row],[Fecha de creación]])</f>
        <v>2022</v>
      </c>
      <c r="N9337" s="23">
        <f>MONTH(Tabla2[[#This Row],[Fecha de creación]])</f>
        <v>6</v>
      </c>
    </row>
    <row r="9338" spans="1:14" x14ac:dyDescent="0.25">
      <c r="A9338" s="26">
        <v>44736.60434027778</v>
      </c>
      <c r="B9338" s="23" t="s">
        <v>100</v>
      </c>
      <c r="C9338" s="23" t="s">
        <v>11960</v>
      </c>
      <c r="D9338" s="23" t="s">
        <v>10747</v>
      </c>
      <c r="E9338" s="23" t="s">
        <v>1</v>
      </c>
      <c r="F9338" s="23" t="s">
        <v>7</v>
      </c>
      <c r="G9338" s="23" t="s">
        <v>975</v>
      </c>
      <c r="H9338" s="2" t="s">
        <v>8459</v>
      </c>
      <c r="I9338" s="23" t="s">
        <v>9485</v>
      </c>
      <c r="J9338" s="23" t="s">
        <v>958</v>
      </c>
      <c r="K9338" s="23" t="s">
        <v>9712</v>
      </c>
      <c r="L9338" s="23" t="s">
        <v>9538</v>
      </c>
      <c r="M9338" s="23">
        <f>YEAR(Tabla2[[#This Row],[Fecha de creación]])</f>
        <v>2022</v>
      </c>
      <c r="N9338" s="23">
        <f>MONTH(Tabla2[[#This Row],[Fecha de creación]])</f>
        <v>6</v>
      </c>
    </row>
    <row r="9339" spans="1:14" x14ac:dyDescent="0.25">
      <c r="A9339" s="26">
        <v>44736.605763888889</v>
      </c>
      <c r="B9339" s="23" t="s">
        <v>100</v>
      </c>
      <c r="C9339" s="23" t="s">
        <v>11961</v>
      </c>
      <c r="D9339" s="23" t="s">
        <v>10747</v>
      </c>
      <c r="E9339" s="23" t="s">
        <v>1</v>
      </c>
      <c r="F9339" s="23" t="s">
        <v>7</v>
      </c>
      <c r="G9339" s="23" t="s">
        <v>975</v>
      </c>
      <c r="H9339" s="2" t="s">
        <v>8459</v>
      </c>
      <c r="I9339" s="23" t="s">
        <v>9485</v>
      </c>
      <c r="J9339" s="23" t="s">
        <v>958</v>
      </c>
      <c r="K9339" s="23" t="s">
        <v>9712</v>
      </c>
      <c r="L9339" s="23" t="s">
        <v>9538</v>
      </c>
      <c r="M9339" s="23">
        <f>YEAR(Tabla2[[#This Row],[Fecha de creación]])</f>
        <v>2022</v>
      </c>
      <c r="N9339" s="23">
        <f>MONTH(Tabla2[[#This Row],[Fecha de creación]])</f>
        <v>6</v>
      </c>
    </row>
    <row r="9340" spans="1:14" x14ac:dyDescent="0.25">
      <c r="A9340" s="26">
        <v>44736.653124999997</v>
      </c>
      <c r="B9340" s="23" t="s">
        <v>0</v>
      </c>
      <c r="C9340" s="23" t="s">
        <v>11962</v>
      </c>
      <c r="D9340" s="23" t="s">
        <v>49</v>
      </c>
      <c r="E9340" s="23" t="s">
        <v>1</v>
      </c>
      <c r="F9340" s="23" t="s">
        <v>7</v>
      </c>
      <c r="G9340" s="23" t="s">
        <v>3</v>
      </c>
      <c r="H9340" s="2" t="s">
        <v>7745</v>
      </c>
      <c r="I9340" s="23" t="s">
        <v>7680</v>
      </c>
      <c r="J9340" s="23" t="s">
        <v>59</v>
      </c>
      <c r="K9340" s="23" t="s">
        <v>9712</v>
      </c>
      <c r="L9340" s="23" t="s">
        <v>9539</v>
      </c>
      <c r="M9340" s="23">
        <f>YEAR(Tabla2[[#This Row],[Fecha de creación]])</f>
        <v>2022</v>
      </c>
      <c r="N9340" s="23">
        <f>MONTH(Tabla2[[#This Row],[Fecha de creación]])</f>
        <v>6</v>
      </c>
    </row>
    <row r="9341" spans="1:14" x14ac:dyDescent="0.25">
      <c r="A9341" s="26">
        <v>44736.680509259262</v>
      </c>
      <c r="B9341" s="23" t="s">
        <v>100</v>
      </c>
      <c r="C9341" s="23" t="s">
        <v>11963</v>
      </c>
      <c r="D9341" s="23" t="s">
        <v>11964</v>
      </c>
      <c r="E9341" s="23" t="s">
        <v>1</v>
      </c>
      <c r="F9341" s="23" t="s">
        <v>7</v>
      </c>
      <c r="G9341" s="23" t="s">
        <v>975</v>
      </c>
      <c r="H9341" s="2" t="s">
        <v>8559</v>
      </c>
      <c r="I9341" s="23" t="s">
        <v>9485</v>
      </c>
      <c r="J9341" s="23"/>
      <c r="K9341" s="23" t="s">
        <v>9712</v>
      </c>
      <c r="L9341" s="23" t="s">
        <v>9538</v>
      </c>
      <c r="M9341" s="23">
        <f>YEAR(Tabla2[[#This Row],[Fecha de creación]])</f>
        <v>2022</v>
      </c>
      <c r="N9341" s="23">
        <f>MONTH(Tabla2[[#This Row],[Fecha de creación]])</f>
        <v>6</v>
      </c>
    </row>
    <row r="9342" spans="1:14" x14ac:dyDescent="0.25">
      <c r="A9342" s="26">
        <v>44736.704398148147</v>
      </c>
      <c r="B9342" s="23" t="s">
        <v>0</v>
      </c>
      <c r="C9342" s="23" t="s">
        <v>11965</v>
      </c>
      <c r="D9342" s="23" t="s">
        <v>982</v>
      </c>
      <c r="E9342" s="23" t="s">
        <v>1</v>
      </c>
      <c r="F9342" s="23" t="s">
        <v>22</v>
      </c>
      <c r="G9342" s="23" t="s">
        <v>975</v>
      </c>
      <c r="H9342" s="2" t="s">
        <v>8893</v>
      </c>
      <c r="I9342" s="23" t="s">
        <v>7680</v>
      </c>
      <c r="J9342" s="23" t="s">
        <v>59</v>
      </c>
      <c r="K9342" s="23" t="s">
        <v>9712</v>
      </c>
      <c r="L9342" s="23" t="s">
        <v>9538</v>
      </c>
      <c r="M9342" s="23">
        <f>YEAR(Tabla2[[#This Row],[Fecha de creación]])</f>
        <v>2022</v>
      </c>
      <c r="N9342" s="23">
        <f>MONTH(Tabla2[[#This Row],[Fecha de creación]])</f>
        <v>6</v>
      </c>
    </row>
    <row r="9343" spans="1:14" x14ac:dyDescent="0.25">
      <c r="A9343" s="26">
        <v>44737.444166666668</v>
      </c>
      <c r="B9343" s="23" t="s">
        <v>56</v>
      </c>
      <c r="C9343" s="23" t="s">
        <v>11966</v>
      </c>
      <c r="D9343" s="23" t="s">
        <v>7096</v>
      </c>
      <c r="E9343" s="23" t="s">
        <v>1</v>
      </c>
      <c r="F9343" s="23" t="s">
        <v>7</v>
      </c>
      <c r="G9343" s="23" t="s">
        <v>975</v>
      </c>
      <c r="H9343" s="2" t="s">
        <v>7722</v>
      </c>
      <c r="I9343" s="23" t="s">
        <v>4517</v>
      </c>
      <c r="J9343" s="23" t="s">
        <v>59</v>
      </c>
      <c r="K9343" s="23" t="s">
        <v>9712</v>
      </c>
      <c r="L9343" s="23" t="s">
        <v>9538</v>
      </c>
      <c r="M9343" s="23">
        <f>YEAR(Tabla2[[#This Row],[Fecha de creación]])</f>
        <v>2022</v>
      </c>
      <c r="N9343" s="23">
        <f>MONTH(Tabla2[[#This Row],[Fecha de creación]])</f>
        <v>6</v>
      </c>
    </row>
    <row r="9344" spans="1:14" x14ac:dyDescent="0.25">
      <c r="A9344" s="26">
        <v>44737.508402777778</v>
      </c>
      <c r="B9344" s="23" t="s">
        <v>0</v>
      </c>
      <c r="C9344" s="23" t="s">
        <v>11967</v>
      </c>
      <c r="D9344" s="23" t="s">
        <v>10747</v>
      </c>
      <c r="E9344" s="23" t="s">
        <v>1</v>
      </c>
      <c r="F9344" s="23" t="s">
        <v>7</v>
      </c>
      <c r="G9344" s="23" t="s">
        <v>3</v>
      </c>
      <c r="H9344" s="2" t="s">
        <v>8459</v>
      </c>
      <c r="I9344" s="23" t="s">
        <v>9483</v>
      </c>
      <c r="J9344" s="23" t="s">
        <v>958</v>
      </c>
      <c r="K9344" s="23" t="s">
        <v>9712</v>
      </c>
      <c r="L9344" s="23" t="s">
        <v>9539</v>
      </c>
      <c r="M9344" s="23">
        <f>YEAR(Tabla2[[#This Row],[Fecha de creación]])</f>
        <v>2022</v>
      </c>
      <c r="N9344" s="23">
        <f>MONTH(Tabla2[[#This Row],[Fecha de creación]])</f>
        <v>6</v>
      </c>
    </row>
    <row r="9345" spans="1:14" x14ac:dyDescent="0.25">
      <c r="A9345" s="26">
        <v>44737.509756944448</v>
      </c>
      <c r="B9345" s="23" t="s">
        <v>100</v>
      </c>
      <c r="C9345" s="23" t="s">
        <v>11968</v>
      </c>
      <c r="D9345" s="23" t="s">
        <v>10747</v>
      </c>
      <c r="E9345" s="23" t="s">
        <v>1</v>
      </c>
      <c r="F9345" s="23" t="s">
        <v>7</v>
      </c>
      <c r="G9345" s="23" t="s">
        <v>975</v>
      </c>
      <c r="H9345" s="2" t="s">
        <v>8459</v>
      </c>
      <c r="I9345" s="23" t="s">
        <v>9485</v>
      </c>
      <c r="J9345" s="23" t="s">
        <v>958</v>
      </c>
      <c r="K9345" s="23" t="s">
        <v>9712</v>
      </c>
      <c r="L9345" s="23" t="s">
        <v>9538</v>
      </c>
      <c r="M9345" s="23">
        <f>YEAR(Tabla2[[#This Row],[Fecha de creación]])</f>
        <v>2022</v>
      </c>
      <c r="N9345" s="23">
        <f>MONTH(Tabla2[[#This Row],[Fecha de creación]])</f>
        <v>6</v>
      </c>
    </row>
    <row r="9346" spans="1:14" x14ac:dyDescent="0.25">
      <c r="A9346" s="26">
        <v>44737.511689814812</v>
      </c>
      <c r="B9346" s="23" t="s">
        <v>100</v>
      </c>
      <c r="C9346" s="23" t="s">
        <v>11969</v>
      </c>
      <c r="D9346" s="23" t="s">
        <v>11694</v>
      </c>
      <c r="E9346" s="23" t="s">
        <v>1</v>
      </c>
      <c r="F9346" s="23" t="s">
        <v>22</v>
      </c>
      <c r="G9346" s="23" t="s">
        <v>975</v>
      </c>
      <c r="H9346" s="2" t="s">
        <v>8893</v>
      </c>
      <c r="I9346" s="23" t="s">
        <v>9485</v>
      </c>
      <c r="J9346" s="23" t="s">
        <v>958</v>
      </c>
      <c r="K9346" s="23" t="s">
        <v>9712</v>
      </c>
      <c r="L9346" s="23" t="s">
        <v>9538</v>
      </c>
      <c r="M9346" s="23">
        <f>YEAR(Tabla2[[#This Row],[Fecha de creación]])</f>
        <v>2022</v>
      </c>
      <c r="N9346" s="23">
        <f>MONTH(Tabla2[[#This Row],[Fecha de creación]])</f>
        <v>6</v>
      </c>
    </row>
    <row r="9347" spans="1:14" x14ac:dyDescent="0.25">
      <c r="A9347" s="26">
        <v>44737.529664351852</v>
      </c>
      <c r="B9347" s="23" t="s">
        <v>0</v>
      </c>
      <c r="C9347" s="23" t="s">
        <v>11970</v>
      </c>
      <c r="D9347" s="23" t="s">
        <v>8032</v>
      </c>
      <c r="E9347" s="23" t="s">
        <v>1</v>
      </c>
      <c r="F9347" s="23" t="s">
        <v>7</v>
      </c>
      <c r="G9347" s="23" t="s">
        <v>975</v>
      </c>
      <c r="H9347" s="2" t="s">
        <v>7721</v>
      </c>
      <c r="I9347" s="23" t="s">
        <v>7412</v>
      </c>
      <c r="J9347" s="23"/>
      <c r="K9347" s="23" t="s">
        <v>9712</v>
      </c>
      <c r="L9347" s="23" t="s">
        <v>9538</v>
      </c>
      <c r="M9347" s="23">
        <f>YEAR(Tabla2[[#This Row],[Fecha de creación]])</f>
        <v>2022</v>
      </c>
      <c r="N9347" s="23">
        <f>MONTH(Tabla2[[#This Row],[Fecha de creación]])</f>
        <v>6</v>
      </c>
    </row>
    <row r="9348" spans="1:14" x14ac:dyDescent="0.25">
      <c r="A9348" s="26">
        <v>44737.56486111111</v>
      </c>
      <c r="B9348" s="23" t="s">
        <v>0</v>
      </c>
      <c r="C9348" s="23" t="s">
        <v>11971</v>
      </c>
      <c r="D9348" s="23" t="s">
        <v>5927</v>
      </c>
      <c r="E9348" s="23" t="s">
        <v>1</v>
      </c>
      <c r="F9348" s="23" t="s">
        <v>2</v>
      </c>
      <c r="G9348" s="23" t="s">
        <v>1551</v>
      </c>
      <c r="H9348" s="2" t="s">
        <v>7770</v>
      </c>
      <c r="I9348" s="23" t="s">
        <v>8871</v>
      </c>
      <c r="J9348" s="23" t="s">
        <v>59</v>
      </c>
      <c r="K9348" s="23" t="s">
        <v>9712</v>
      </c>
      <c r="L9348" s="23" t="s">
        <v>9538</v>
      </c>
      <c r="M9348" s="23">
        <f>YEAR(Tabla2[[#This Row],[Fecha de creación]])</f>
        <v>2022</v>
      </c>
      <c r="N9348" s="23">
        <f>MONTH(Tabla2[[#This Row],[Fecha de creación]])</f>
        <v>6</v>
      </c>
    </row>
    <row r="9349" spans="1:14" x14ac:dyDescent="0.25">
      <c r="A9349" s="26">
        <v>44737.582141203704</v>
      </c>
      <c r="B9349" s="23" t="s">
        <v>0</v>
      </c>
      <c r="C9349" s="23" t="s">
        <v>11972</v>
      </c>
      <c r="D9349" s="23" t="s">
        <v>382</v>
      </c>
      <c r="E9349" s="23" t="s">
        <v>1</v>
      </c>
      <c r="F9349" s="23" t="s">
        <v>7</v>
      </c>
      <c r="G9349" s="23" t="s">
        <v>975</v>
      </c>
      <c r="H9349" s="2" t="s">
        <v>7723</v>
      </c>
      <c r="I9349" s="23" t="s">
        <v>5999</v>
      </c>
      <c r="J9349" s="23" t="s">
        <v>59</v>
      </c>
      <c r="K9349" s="23" t="s">
        <v>9712</v>
      </c>
      <c r="L9349" s="23" t="s">
        <v>9538</v>
      </c>
      <c r="M9349" s="23">
        <f>YEAR(Tabla2[[#This Row],[Fecha de creación]])</f>
        <v>2022</v>
      </c>
      <c r="N9349" s="23">
        <f>MONTH(Tabla2[[#This Row],[Fecha de creación]])</f>
        <v>6</v>
      </c>
    </row>
    <row r="9350" spans="1:14" x14ac:dyDescent="0.25">
      <c r="A9350" s="26">
        <v>44737.621851851851</v>
      </c>
      <c r="B9350" s="23" t="s">
        <v>0</v>
      </c>
      <c r="C9350" s="23" t="s">
        <v>11973</v>
      </c>
      <c r="D9350" s="23" t="s">
        <v>6</v>
      </c>
      <c r="E9350" s="23" t="s">
        <v>1</v>
      </c>
      <c r="F9350" s="23" t="s">
        <v>7</v>
      </c>
      <c r="G9350" s="23" t="s">
        <v>975</v>
      </c>
      <c r="H9350" s="2" t="s">
        <v>7722</v>
      </c>
      <c r="I9350" s="23" t="s">
        <v>7412</v>
      </c>
      <c r="J9350" s="23"/>
      <c r="K9350" s="23" t="s">
        <v>9712</v>
      </c>
      <c r="L9350" s="23" t="s">
        <v>9538</v>
      </c>
      <c r="M9350" s="23">
        <f>YEAR(Tabla2[[#This Row],[Fecha de creación]])</f>
        <v>2022</v>
      </c>
      <c r="N9350" s="23">
        <f>MONTH(Tabla2[[#This Row],[Fecha de creación]])</f>
        <v>6</v>
      </c>
    </row>
    <row r="9351" spans="1:14" x14ac:dyDescent="0.25">
      <c r="A9351" s="26">
        <v>44737.648217592592</v>
      </c>
      <c r="B9351" s="23" t="s">
        <v>0</v>
      </c>
      <c r="C9351" s="23" t="s">
        <v>11974</v>
      </c>
      <c r="D9351" s="23" t="s">
        <v>21</v>
      </c>
      <c r="E9351" s="23" t="s">
        <v>1</v>
      </c>
      <c r="F9351" s="23" t="s">
        <v>7</v>
      </c>
      <c r="G9351" s="23" t="s">
        <v>975</v>
      </c>
      <c r="H9351" s="2" t="s">
        <v>7744</v>
      </c>
      <c r="I9351" s="23" t="s">
        <v>5999</v>
      </c>
      <c r="J9351" s="23" t="s">
        <v>59</v>
      </c>
      <c r="K9351" s="23" t="s">
        <v>9712</v>
      </c>
      <c r="L9351" s="23" t="s">
        <v>9538</v>
      </c>
      <c r="M9351" s="23">
        <f>YEAR(Tabla2[[#This Row],[Fecha de creación]])</f>
        <v>2022</v>
      </c>
      <c r="N9351" s="23">
        <f>MONTH(Tabla2[[#This Row],[Fecha de creación]])</f>
        <v>6</v>
      </c>
    </row>
    <row r="9352" spans="1:14" x14ac:dyDescent="0.25">
      <c r="A9352" s="26">
        <v>44737.650914351849</v>
      </c>
      <c r="B9352" s="23" t="s">
        <v>0</v>
      </c>
      <c r="C9352" s="23" t="s">
        <v>11975</v>
      </c>
      <c r="D9352" s="23" t="s">
        <v>615</v>
      </c>
      <c r="E9352" s="23" t="s">
        <v>1</v>
      </c>
      <c r="F9352" s="23" t="s">
        <v>7</v>
      </c>
      <c r="G9352" s="23" t="s">
        <v>975</v>
      </c>
      <c r="I9352" s="23" t="s">
        <v>7412</v>
      </c>
      <c r="J9352" s="23"/>
      <c r="K9352" s="23" t="s">
        <v>9712</v>
      </c>
      <c r="L9352" s="23" t="s">
        <v>9538</v>
      </c>
      <c r="M9352" s="23">
        <f>YEAR(Tabla2[[#This Row],[Fecha de creación]])</f>
        <v>2022</v>
      </c>
      <c r="N9352" s="23">
        <f>MONTH(Tabla2[[#This Row],[Fecha de creación]])</f>
        <v>6</v>
      </c>
    </row>
    <row r="9353" spans="1:14" x14ac:dyDescent="0.25">
      <c r="A9353" s="26">
        <v>44737.739085648151</v>
      </c>
      <c r="B9353" s="23" t="s">
        <v>0</v>
      </c>
      <c r="C9353" s="23" t="s">
        <v>11976</v>
      </c>
      <c r="D9353" s="23" t="s">
        <v>21</v>
      </c>
      <c r="E9353" s="23" t="s">
        <v>1</v>
      </c>
      <c r="F9353" s="23" t="s">
        <v>7</v>
      </c>
      <c r="G9353" s="23" t="s">
        <v>3</v>
      </c>
      <c r="H9353" s="2" t="s">
        <v>7744</v>
      </c>
      <c r="I9353" s="23" t="s">
        <v>5999</v>
      </c>
      <c r="J9353" s="23" t="s">
        <v>59</v>
      </c>
      <c r="K9353" s="23" t="s">
        <v>9712</v>
      </c>
      <c r="L9353" s="23" t="s">
        <v>9539</v>
      </c>
      <c r="M9353" s="23">
        <f>YEAR(Tabla2[[#This Row],[Fecha de creación]])</f>
        <v>2022</v>
      </c>
      <c r="N9353" s="23">
        <f>MONTH(Tabla2[[#This Row],[Fecha de creación]])</f>
        <v>6</v>
      </c>
    </row>
    <row r="9354" spans="1:14" x14ac:dyDescent="0.25">
      <c r="A9354" s="26">
        <v>44738.467638888891</v>
      </c>
      <c r="B9354" s="23" t="s">
        <v>0</v>
      </c>
      <c r="C9354" s="23" t="s">
        <v>11977</v>
      </c>
      <c r="D9354" s="23" t="s">
        <v>989</v>
      </c>
      <c r="E9354" s="23" t="s">
        <v>1</v>
      </c>
      <c r="F9354" s="23" t="s">
        <v>7</v>
      </c>
      <c r="G9354" s="23" t="s">
        <v>975</v>
      </c>
      <c r="H9354" s="2" t="s">
        <v>8480</v>
      </c>
      <c r="I9354" s="23" t="s">
        <v>5999</v>
      </c>
      <c r="J9354" s="23" t="s">
        <v>59</v>
      </c>
      <c r="K9354" s="23" t="s">
        <v>9712</v>
      </c>
      <c r="L9354" s="23" t="s">
        <v>9538</v>
      </c>
      <c r="M9354" s="23">
        <f>YEAR(Tabla2[[#This Row],[Fecha de creación]])</f>
        <v>2022</v>
      </c>
      <c r="N9354" s="23">
        <f>MONTH(Tabla2[[#This Row],[Fecha de creación]])</f>
        <v>6</v>
      </c>
    </row>
    <row r="9355" spans="1:14" x14ac:dyDescent="0.25">
      <c r="A9355" s="26">
        <v>44738.533194444448</v>
      </c>
      <c r="B9355" s="23" t="s">
        <v>100</v>
      </c>
      <c r="C9355" s="23" t="s">
        <v>11978</v>
      </c>
      <c r="D9355" s="23" t="s">
        <v>6</v>
      </c>
      <c r="E9355" s="23" t="s">
        <v>1</v>
      </c>
      <c r="F9355" s="23" t="s">
        <v>7</v>
      </c>
      <c r="G9355" s="23" t="s">
        <v>975</v>
      </c>
      <c r="H9355" s="2" t="s">
        <v>7722</v>
      </c>
      <c r="I9355" s="23" t="s">
        <v>6004</v>
      </c>
      <c r="J9355" s="23" t="s">
        <v>59</v>
      </c>
      <c r="K9355" s="23" t="s">
        <v>9712</v>
      </c>
      <c r="L9355" s="23" t="s">
        <v>9538</v>
      </c>
      <c r="M9355" s="23">
        <f>YEAR(Tabla2[[#This Row],[Fecha de creación]])</f>
        <v>2022</v>
      </c>
      <c r="N9355" s="23">
        <f>MONTH(Tabla2[[#This Row],[Fecha de creación]])</f>
        <v>6</v>
      </c>
    </row>
    <row r="9356" spans="1:14" x14ac:dyDescent="0.25">
      <c r="A9356" s="26">
        <v>44738.533831018518</v>
      </c>
      <c r="B9356" s="23" t="s">
        <v>100</v>
      </c>
      <c r="C9356" s="23" t="s">
        <v>11979</v>
      </c>
      <c r="D9356" s="23" t="s">
        <v>6</v>
      </c>
      <c r="E9356" s="23" t="s">
        <v>1</v>
      </c>
      <c r="F9356" s="23" t="s">
        <v>7</v>
      </c>
      <c r="G9356" s="23" t="s">
        <v>975</v>
      </c>
      <c r="H9356" s="2" t="s">
        <v>7722</v>
      </c>
      <c r="I9356" s="23" t="s">
        <v>6004</v>
      </c>
      <c r="J9356" s="23" t="s">
        <v>59</v>
      </c>
      <c r="K9356" s="23" t="s">
        <v>9712</v>
      </c>
      <c r="L9356" s="23" t="s">
        <v>9538</v>
      </c>
      <c r="M9356" s="23">
        <f>YEAR(Tabla2[[#This Row],[Fecha de creación]])</f>
        <v>2022</v>
      </c>
      <c r="N9356" s="23">
        <f>MONTH(Tabla2[[#This Row],[Fecha de creación]])</f>
        <v>6</v>
      </c>
    </row>
    <row r="9357" spans="1:14" x14ac:dyDescent="0.25">
      <c r="A9357" s="26">
        <v>44738.534548611111</v>
      </c>
      <c r="B9357" s="23" t="s">
        <v>100</v>
      </c>
      <c r="C9357" s="23" t="s">
        <v>11980</v>
      </c>
      <c r="D9357" s="23" t="s">
        <v>6</v>
      </c>
      <c r="E9357" s="23" t="s">
        <v>1</v>
      </c>
      <c r="F9357" s="23" t="s">
        <v>7</v>
      </c>
      <c r="G9357" s="23" t="s">
        <v>975</v>
      </c>
      <c r="H9357" s="2" t="s">
        <v>7722</v>
      </c>
      <c r="I9357" s="23" t="s">
        <v>6004</v>
      </c>
      <c r="J9357" s="23" t="s">
        <v>59</v>
      </c>
      <c r="K9357" s="23" t="s">
        <v>9712</v>
      </c>
      <c r="L9357" s="23" t="s">
        <v>9538</v>
      </c>
      <c r="M9357" s="23">
        <f>YEAR(Tabla2[[#This Row],[Fecha de creación]])</f>
        <v>2022</v>
      </c>
      <c r="N9357" s="23">
        <f>MONTH(Tabla2[[#This Row],[Fecha de creación]])</f>
        <v>6</v>
      </c>
    </row>
    <row r="9358" spans="1:14" x14ac:dyDescent="0.25">
      <c r="A9358" s="26">
        <v>44738.607731481483</v>
      </c>
      <c r="B9358" s="23" t="s">
        <v>0</v>
      </c>
      <c r="C9358" s="23" t="s">
        <v>11981</v>
      </c>
      <c r="D9358" s="23" t="s">
        <v>982</v>
      </c>
      <c r="E9358" s="23" t="s">
        <v>1</v>
      </c>
      <c r="F9358" s="23" t="s">
        <v>22</v>
      </c>
      <c r="G9358" s="23" t="s">
        <v>975</v>
      </c>
      <c r="H9358" s="2" t="s">
        <v>8893</v>
      </c>
      <c r="I9358" s="23" t="s">
        <v>7680</v>
      </c>
      <c r="J9358" s="23" t="s">
        <v>59</v>
      </c>
      <c r="K9358" s="23" t="s">
        <v>9712</v>
      </c>
      <c r="L9358" s="23" t="s">
        <v>9538</v>
      </c>
      <c r="M9358" s="23">
        <f>YEAR(Tabla2[[#This Row],[Fecha de creación]])</f>
        <v>2022</v>
      </c>
      <c r="N9358" s="23">
        <f>MONTH(Tabla2[[#This Row],[Fecha de creación]])</f>
        <v>6</v>
      </c>
    </row>
    <row r="9359" spans="1:14" x14ac:dyDescent="0.25">
      <c r="A9359" s="26">
        <v>44738.612337962964</v>
      </c>
      <c r="B9359" s="23" t="s">
        <v>0</v>
      </c>
      <c r="C9359" s="23" t="s">
        <v>11982</v>
      </c>
      <c r="D9359" s="23" t="s">
        <v>989</v>
      </c>
      <c r="E9359" s="23" t="s">
        <v>1</v>
      </c>
      <c r="F9359" s="23" t="s">
        <v>7</v>
      </c>
      <c r="G9359" s="23" t="s">
        <v>975</v>
      </c>
      <c r="H9359" s="2" t="s">
        <v>8480</v>
      </c>
      <c r="I9359" s="23" t="s">
        <v>7680</v>
      </c>
      <c r="J9359" s="23" t="s">
        <v>59</v>
      </c>
      <c r="K9359" s="23" t="s">
        <v>9712</v>
      </c>
      <c r="L9359" s="23" t="s">
        <v>9538</v>
      </c>
      <c r="M9359" s="23">
        <f>YEAR(Tabla2[[#This Row],[Fecha de creación]])</f>
        <v>2022</v>
      </c>
      <c r="N9359" s="23">
        <f>MONTH(Tabla2[[#This Row],[Fecha de creación]])</f>
        <v>6</v>
      </c>
    </row>
    <row r="9360" spans="1:14" x14ac:dyDescent="0.25">
      <c r="A9360" s="26">
        <v>44738.63077546296</v>
      </c>
      <c r="B9360" s="23" t="s">
        <v>0</v>
      </c>
      <c r="C9360" s="23" t="s">
        <v>11983</v>
      </c>
      <c r="D9360" s="23" t="s">
        <v>982</v>
      </c>
      <c r="E9360" s="23" t="s">
        <v>1</v>
      </c>
      <c r="F9360" s="23" t="s">
        <v>22</v>
      </c>
      <c r="G9360" s="23" t="s">
        <v>975</v>
      </c>
      <c r="H9360" s="2" t="s">
        <v>8893</v>
      </c>
      <c r="I9360" s="23" t="s">
        <v>7680</v>
      </c>
      <c r="J9360" s="23" t="s">
        <v>59</v>
      </c>
      <c r="K9360" s="23" t="s">
        <v>9712</v>
      </c>
      <c r="L9360" s="23" t="s">
        <v>9538</v>
      </c>
      <c r="M9360" s="23">
        <f>YEAR(Tabla2[[#This Row],[Fecha de creación]])</f>
        <v>2022</v>
      </c>
      <c r="N9360" s="23">
        <f>MONTH(Tabla2[[#This Row],[Fecha de creación]])</f>
        <v>6</v>
      </c>
    </row>
    <row r="9361" spans="1:14" x14ac:dyDescent="0.25">
      <c r="A9361" s="26">
        <v>44738.643993055557</v>
      </c>
      <c r="B9361" s="23" t="s">
        <v>0</v>
      </c>
      <c r="C9361" s="23" t="s">
        <v>11984</v>
      </c>
      <c r="D9361" s="23" t="s">
        <v>982</v>
      </c>
      <c r="E9361" s="23" t="s">
        <v>1</v>
      </c>
      <c r="F9361" s="23" t="s">
        <v>22</v>
      </c>
      <c r="G9361" s="23" t="s">
        <v>975</v>
      </c>
      <c r="H9361" s="2" t="s">
        <v>8893</v>
      </c>
      <c r="I9361" s="23" t="s">
        <v>7680</v>
      </c>
      <c r="J9361" s="23" t="s">
        <v>59</v>
      </c>
      <c r="K9361" s="23" t="s">
        <v>9712</v>
      </c>
      <c r="L9361" s="23" t="s">
        <v>9538</v>
      </c>
      <c r="M9361" s="23">
        <f>YEAR(Tabla2[[#This Row],[Fecha de creación]])</f>
        <v>2022</v>
      </c>
      <c r="N9361" s="23">
        <f>MONTH(Tabla2[[#This Row],[Fecha de creación]])</f>
        <v>6</v>
      </c>
    </row>
    <row r="9362" spans="1:14" x14ac:dyDescent="0.25">
      <c r="A9362" s="26">
        <v>44738.683020833334</v>
      </c>
      <c r="B9362" s="23" t="s">
        <v>0</v>
      </c>
      <c r="C9362" s="23" t="s">
        <v>11985</v>
      </c>
      <c r="D9362" s="23" t="s">
        <v>10374</v>
      </c>
      <c r="E9362" s="23" t="s">
        <v>1</v>
      </c>
      <c r="F9362" s="23" t="s">
        <v>7</v>
      </c>
      <c r="G9362" s="23" t="s">
        <v>975</v>
      </c>
      <c r="H9362" s="2" t="s">
        <v>7722</v>
      </c>
      <c r="I9362" s="23" t="s">
        <v>7680</v>
      </c>
      <c r="J9362" s="23" t="s">
        <v>59</v>
      </c>
      <c r="K9362" s="23" t="s">
        <v>9712</v>
      </c>
      <c r="L9362" s="23" t="s">
        <v>9538</v>
      </c>
      <c r="M9362" s="23">
        <f>YEAR(Tabla2[[#This Row],[Fecha de creación]])</f>
        <v>2022</v>
      </c>
      <c r="N9362" s="23">
        <f>MONTH(Tabla2[[#This Row],[Fecha de creación]])</f>
        <v>6</v>
      </c>
    </row>
    <row r="9363" spans="1:14" x14ac:dyDescent="0.25">
      <c r="A9363" s="26">
        <v>44738.688958333332</v>
      </c>
      <c r="B9363" s="23" t="s">
        <v>0</v>
      </c>
      <c r="C9363" s="23" t="s">
        <v>11986</v>
      </c>
      <c r="D9363" s="23" t="s">
        <v>982</v>
      </c>
      <c r="E9363" s="23" t="s">
        <v>1</v>
      </c>
      <c r="F9363" s="23" t="s">
        <v>22</v>
      </c>
      <c r="G9363" s="23" t="s">
        <v>975</v>
      </c>
      <c r="H9363" s="2" t="s">
        <v>8893</v>
      </c>
      <c r="I9363" s="23" t="s">
        <v>7680</v>
      </c>
      <c r="J9363" s="23" t="s">
        <v>59</v>
      </c>
      <c r="K9363" s="23" t="s">
        <v>9712</v>
      </c>
      <c r="L9363" s="23" t="s">
        <v>9538</v>
      </c>
      <c r="M9363" s="23">
        <f>YEAR(Tabla2[[#This Row],[Fecha de creación]])</f>
        <v>2022</v>
      </c>
      <c r="N9363" s="23">
        <f>MONTH(Tabla2[[#This Row],[Fecha de creación]])</f>
        <v>6</v>
      </c>
    </row>
    <row r="9364" spans="1:14" x14ac:dyDescent="0.25">
      <c r="A9364" s="26">
        <v>44738.692407407405</v>
      </c>
      <c r="B9364" s="23" t="s">
        <v>0</v>
      </c>
      <c r="C9364" s="23" t="s">
        <v>11987</v>
      </c>
      <c r="D9364" s="23" t="s">
        <v>10281</v>
      </c>
      <c r="E9364" s="23" t="s">
        <v>1</v>
      </c>
      <c r="F9364" s="23" t="s">
        <v>7</v>
      </c>
      <c r="G9364" s="23" t="s">
        <v>1551</v>
      </c>
      <c r="H9364" s="2" t="s">
        <v>7726</v>
      </c>
      <c r="I9364" s="23" t="s">
        <v>9226</v>
      </c>
      <c r="J9364" s="23" t="s">
        <v>59</v>
      </c>
      <c r="K9364" s="23" t="s">
        <v>9712</v>
      </c>
      <c r="L9364" s="23" t="s">
        <v>9539</v>
      </c>
      <c r="M9364" s="23">
        <f>YEAR(Tabla2[[#This Row],[Fecha de creación]])</f>
        <v>2022</v>
      </c>
      <c r="N9364" s="23">
        <f>MONTH(Tabla2[[#This Row],[Fecha de creación]])</f>
        <v>6</v>
      </c>
    </row>
    <row r="9365" spans="1:14" x14ac:dyDescent="0.25">
      <c r="A9365" s="26">
        <v>44739.500358796293</v>
      </c>
      <c r="B9365" s="23" t="s">
        <v>0</v>
      </c>
      <c r="C9365" s="23" t="s">
        <v>11988</v>
      </c>
      <c r="D9365" s="23" t="s">
        <v>6</v>
      </c>
      <c r="E9365" s="23" t="s">
        <v>1</v>
      </c>
      <c r="F9365" s="23" t="s">
        <v>7</v>
      </c>
      <c r="G9365" s="23" t="s">
        <v>975</v>
      </c>
      <c r="H9365" s="2" t="s">
        <v>7722</v>
      </c>
      <c r="I9365" s="23" t="s">
        <v>7412</v>
      </c>
      <c r="J9365" s="23"/>
      <c r="K9365" s="23" t="s">
        <v>9712</v>
      </c>
      <c r="L9365" s="23" t="s">
        <v>9538</v>
      </c>
      <c r="M9365" s="23">
        <f>YEAR(Tabla2[[#This Row],[Fecha de creación]])</f>
        <v>2022</v>
      </c>
      <c r="N9365" s="23">
        <f>MONTH(Tabla2[[#This Row],[Fecha de creación]])</f>
        <v>6</v>
      </c>
    </row>
    <row r="9366" spans="1:14" x14ac:dyDescent="0.25">
      <c r="A9366" s="26">
        <v>44739.518923611111</v>
      </c>
      <c r="B9366" s="23" t="s">
        <v>0</v>
      </c>
      <c r="C9366" s="23" t="s">
        <v>11989</v>
      </c>
      <c r="D9366" s="23" t="s">
        <v>982</v>
      </c>
      <c r="E9366" s="23" t="s">
        <v>1</v>
      </c>
      <c r="F9366" s="23" t="s">
        <v>22</v>
      </c>
      <c r="G9366" s="23" t="s">
        <v>975</v>
      </c>
      <c r="H9366" s="2" t="s">
        <v>8893</v>
      </c>
      <c r="I9366" s="23" t="s">
        <v>7680</v>
      </c>
      <c r="J9366" s="23" t="s">
        <v>59</v>
      </c>
      <c r="K9366" s="23" t="s">
        <v>9712</v>
      </c>
      <c r="L9366" s="23" t="s">
        <v>9538</v>
      </c>
      <c r="M9366" s="23">
        <f>YEAR(Tabla2[[#This Row],[Fecha de creación]])</f>
        <v>2022</v>
      </c>
      <c r="N9366" s="23">
        <f>MONTH(Tabla2[[#This Row],[Fecha de creación]])</f>
        <v>6</v>
      </c>
    </row>
    <row r="9367" spans="1:14" x14ac:dyDescent="0.25">
      <c r="A9367" s="26">
        <v>44739.521134259259</v>
      </c>
      <c r="B9367" s="23" t="s">
        <v>0</v>
      </c>
      <c r="C9367" s="23" t="s">
        <v>11990</v>
      </c>
      <c r="D9367" s="23" t="s">
        <v>982</v>
      </c>
      <c r="E9367" s="23" t="s">
        <v>1</v>
      </c>
      <c r="F9367" s="23" t="s">
        <v>22</v>
      </c>
      <c r="G9367" s="23" t="s">
        <v>975</v>
      </c>
      <c r="H9367" s="2" t="s">
        <v>8893</v>
      </c>
      <c r="I9367" s="23" t="s">
        <v>7680</v>
      </c>
      <c r="J9367" s="23" t="s">
        <v>59</v>
      </c>
      <c r="K9367" s="23" t="s">
        <v>9712</v>
      </c>
      <c r="L9367" s="23" t="s">
        <v>9538</v>
      </c>
      <c r="M9367" s="23">
        <f>YEAR(Tabla2[[#This Row],[Fecha de creación]])</f>
        <v>2022</v>
      </c>
      <c r="N9367" s="23">
        <f>MONTH(Tabla2[[#This Row],[Fecha de creación]])</f>
        <v>6</v>
      </c>
    </row>
    <row r="9368" spans="1:14" x14ac:dyDescent="0.25">
      <c r="A9368" s="26">
        <v>44739.559004629627</v>
      </c>
      <c r="B9368" s="23" t="s">
        <v>0</v>
      </c>
      <c r="C9368" s="23" t="s">
        <v>11991</v>
      </c>
      <c r="D9368" s="23" t="s">
        <v>8664</v>
      </c>
      <c r="E9368" s="23" t="s">
        <v>1</v>
      </c>
      <c r="F9368" s="23" t="s">
        <v>22</v>
      </c>
      <c r="G9368" s="23" t="s">
        <v>975</v>
      </c>
      <c r="H9368" s="2" t="s">
        <v>8893</v>
      </c>
      <c r="I9368" s="23" t="s">
        <v>7412</v>
      </c>
      <c r="J9368" s="23"/>
      <c r="K9368" s="23" t="s">
        <v>9712</v>
      </c>
      <c r="L9368" s="23" t="s">
        <v>9538</v>
      </c>
      <c r="M9368" s="23">
        <f>YEAR(Tabla2[[#This Row],[Fecha de creación]])</f>
        <v>2022</v>
      </c>
      <c r="N9368" s="23">
        <f>MONTH(Tabla2[[#This Row],[Fecha de creación]])</f>
        <v>6</v>
      </c>
    </row>
    <row r="9369" spans="1:14" x14ac:dyDescent="0.25">
      <c r="A9369" s="26">
        <v>44739.569699074076</v>
      </c>
      <c r="B9369" s="23" t="s">
        <v>0</v>
      </c>
      <c r="C9369" s="23" t="s">
        <v>11992</v>
      </c>
      <c r="D9369" s="23" t="s">
        <v>7521</v>
      </c>
      <c r="E9369" s="23" t="s">
        <v>1</v>
      </c>
      <c r="F9369" s="23" t="s">
        <v>22</v>
      </c>
      <c r="G9369" s="23" t="s">
        <v>975</v>
      </c>
      <c r="H9369" s="2" t="s">
        <v>8893</v>
      </c>
      <c r="I9369" s="23" t="s">
        <v>7412</v>
      </c>
      <c r="J9369" s="23"/>
      <c r="K9369" s="23" t="s">
        <v>9712</v>
      </c>
      <c r="L9369" s="23" t="s">
        <v>9538</v>
      </c>
      <c r="M9369" s="23">
        <f>YEAR(Tabla2[[#This Row],[Fecha de creación]])</f>
        <v>2022</v>
      </c>
      <c r="N9369" s="23">
        <f>MONTH(Tabla2[[#This Row],[Fecha de creación]])</f>
        <v>6</v>
      </c>
    </row>
    <row r="9370" spans="1:14" x14ac:dyDescent="0.25">
      <c r="A9370" s="26">
        <v>44739.578275462962</v>
      </c>
      <c r="B9370" s="23" t="s">
        <v>56</v>
      </c>
      <c r="C9370" s="23" t="s">
        <v>11993</v>
      </c>
      <c r="D9370" s="23" t="s">
        <v>11994</v>
      </c>
      <c r="E9370" s="23" t="s">
        <v>1</v>
      </c>
      <c r="F9370" s="23" t="s">
        <v>22</v>
      </c>
      <c r="G9370" s="23" t="s">
        <v>975</v>
      </c>
      <c r="H9370" s="2" t="s">
        <v>7748</v>
      </c>
      <c r="I9370" s="23" t="s">
        <v>4517</v>
      </c>
      <c r="J9370" s="23" t="s">
        <v>59</v>
      </c>
      <c r="K9370" s="23" t="s">
        <v>9712</v>
      </c>
      <c r="L9370" s="23" t="s">
        <v>9538</v>
      </c>
      <c r="M9370" s="23">
        <f>YEAR(Tabla2[[#This Row],[Fecha de creación]])</f>
        <v>2022</v>
      </c>
      <c r="N9370" s="23">
        <f>MONTH(Tabla2[[#This Row],[Fecha de creación]])</f>
        <v>6</v>
      </c>
    </row>
    <row r="9371" spans="1:14" x14ac:dyDescent="0.25">
      <c r="A9371" s="26">
        <v>44739.580763888887</v>
      </c>
      <c r="B9371" s="23" t="s">
        <v>56</v>
      </c>
      <c r="C9371" s="23" t="s">
        <v>11995</v>
      </c>
      <c r="D9371" s="23" t="s">
        <v>11996</v>
      </c>
      <c r="E9371" s="23" t="s">
        <v>1</v>
      </c>
      <c r="F9371" s="23" t="s">
        <v>22</v>
      </c>
      <c r="G9371" s="23" t="s">
        <v>975</v>
      </c>
      <c r="H9371" s="2" t="s">
        <v>7734</v>
      </c>
      <c r="I9371" s="23" t="s">
        <v>4517</v>
      </c>
      <c r="J9371" s="23" t="s">
        <v>59</v>
      </c>
      <c r="K9371" s="23" t="s">
        <v>9712</v>
      </c>
      <c r="L9371" s="23" t="s">
        <v>9538</v>
      </c>
      <c r="M9371" s="23">
        <f>YEAR(Tabla2[[#This Row],[Fecha de creación]])</f>
        <v>2022</v>
      </c>
      <c r="N9371" s="23">
        <f>MONTH(Tabla2[[#This Row],[Fecha de creación]])</f>
        <v>6</v>
      </c>
    </row>
    <row r="9372" spans="1:14" x14ac:dyDescent="0.25">
      <c r="A9372" s="26">
        <v>44739.585370370369</v>
      </c>
      <c r="B9372" s="23" t="s">
        <v>189</v>
      </c>
      <c r="C9372" s="23" t="s">
        <v>11997</v>
      </c>
      <c r="D9372" s="23" t="s">
        <v>11998</v>
      </c>
      <c r="E9372" s="23" t="s">
        <v>1</v>
      </c>
      <c r="F9372" s="23" t="s">
        <v>22</v>
      </c>
      <c r="G9372" s="23" t="s">
        <v>975</v>
      </c>
      <c r="H9372" s="2" t="s">
        <v>7764</v>
      </c>
      <c r="I9372" s="23" t="s">
        <v>4486</v>
      </c>
      <c r="J9372" s="23" t="s">
        <v>59</v>
      </c>
      <c r="K9372" s="23" t="s">
        <v>9712</v>
      </c>
      <c r="L9372" s="23" t="s">
        <v>9538</v>
      </c>
      <c r="M9372" s="23">
        <f>YEAR(Tabla2[[#This Row],[Fecha de creación]])</f>
        <v>2022</v>
      </c>
      <c r="N9372" s="23">
        <f>MONTH(Tabla2[[#This Row],[Fecha de creación]])</f>
        <v>6</v>
      </c>
    </row>
    <row r="9373" spans="1:14" x14ac:dyDescent="0.25">
      <c r="A9373" s="26">
        <v>44739.661666666667</v>
      </c>
      <c r="B9373" s="23" t="s">
        <v>0</v>
      </c>
      <c r="C9373" s="23" t="s">
        <v>11999</v>
      </c>
      <c r="D9373" s="23" t="s">
        <v>30</v>
      </c>
      <c r="E9373" s="23" t="s">
        <v>1</v>
      </c>
      <c r="F9373" s="23" t="s">
        <v>7</v>
      </c>
      <c r="G9373" s="23" t="s">
        <v>975</v>
      </c>
      <c r="H9373" s="2" t="s">
        <v>7722</v>
      </c>
      <c r="I9373" s="23" t="s">
        <v>7680</v>
      </c>
      <c r="J9373" s="23" t="s">
        <v>59</v>
      </c>
      <c r="K9373" s="23" t="s">
        <v>9712</v>
      </c>
      <c r="L9373" s="23" t="s">
        <v>9538</v>
      </c>
      <c r="M9373" s="23">
        <f>YEAR(Tabla2[[#This Row],[Fecha de creación]])</f>
        <v>2022</v>
      </c>
      <c r="N9373" s="23">
        <f>MONTH(Tabla2[[#This Row],[Fecha de creación]])</f>
        <v>6</v>
      </c>
    </row>
    <row r="9374" spans="1:14" x14ac:dyDescent="0.25">
      <c r="A9374" s="26">
        <v>44739.675810185188</v>
      </c>
      <c r="B9374" s="23" t="s">
        <v>0</v>
      </c>
      <c r="C9374" s="23" t="s">
        <v>12000</v>
      </c>
      <c r="D9374" s="23" t="s">
        <v>6</v>
      </c>
      <c r="E9374" s="23" t="s">
        <v>1</v>
      </c>
      <c r="F9374" s="23" t="s">
        <v>7</v>
      </c>
      <c r="G9374" s="23" t="s">
        <v>975</v>
      </c>
      <c r="H9374" s="2" t="s">
        <v>7722</v>
      </c>
      <c r="I9374" s="23" t="s">
        <v>5999</v>
      </c>
      <c r="J9374" s="23" t="s">
        <v>59</v>
      </c>
      <c r="K9374" s="23" t="s">
        <v>9712</v>
      </c>
      <c r="L9374" s="23" t="s">
        <v>9538</v>
      </c>
      <c r="M9374" s="23">
        <f>YEAR(Tabla2[[#This Row],[Fecha de creación]])</f>
        <v>2022</v>
      </c>
      <c r="N9374" s="23">
        <f>MONTH(Tabla2[[#This Row],[Fecha de creación]])</f>
        <v>6</v>
      </c>
    </row>
    <row r="9375" spans="1:14" x14ac:dyDescent="0.25">
      <c r="A9375" s="26">
        <v>44739.678402777776</v>
      </c>
      <c r="B9375" s="23" t="s">
        <v>0</v>
      </c>
      <c r="C9375" s="23" t="s">
        <v>12001</v>
      </c>
      <c r="D9375" s="23" t="s">
        <v>982</v>
      </c>
      <c r="E9375" s="23" t="s">
        <v>1</v>
      </c>
      <c r="F9375" s="23" t="s">
        <v>22</v>
      </c>
      <c r="G9375" s="23" t="s">
        <v>975</v>
      </c>
      <c r="H9375" s="2" t="s">
        <v>8893</v>
      </c>
      <c r="I9375" s="23" t="s">
        <v>5999</v>
      </c>
      <c r="J9375" s="23" t="s">
        <v>59</v>
      </c>
      <c r="K9375" s="23" t="s">
        <v>9712</v>
      </c>
      <c r="L9375" s="23" t="s">
        <v>9538</v>
      </c>
      <c r="M9375" s="23">
        <f>YEAR(Tabla2[[#This Row],[Fecha de creación]])</f>
        <v>2022</v>
      </c>
      <c r="N9375" s="23">
        <f>MONTH(Tabla2[[#This Row],[Fecha de creación]])</f>
        <v>6</v>
      </c>
    </row>
    <row r="9376" spans="1:14" x14ac:dyDescent="0.25">
      <c r="A9376" s="26">
        <v>44739.679618055554</v>
      </c>
      <c r="B9376" s="23" t="s">
        <v>0</v>
      </c>
      <c r="C9376" s="23" t="s">
        <v>12002</v>
      </c>
      <c r="D9376" s="23" t="s">
        <v>982</v>
      </c>
      <c r="E9376" s="23" t="s">
        <v>1</v>
      </c>
      <c r="F9376" s="23" t="s">
        <v>22</v>
      </c>
      <c r="G9376" s="23" t="s">
        <v>975</v>
      </c>
      <c r="H9376" s="2" t="s">
        <v>8893</v>
      </c>
      <c r="I9376" s="23" t="s">
        <v>5999</v>
      </c>
      <c r="J9376" s="23" t="s">
        <v>59</v>
      </c>
      <c r="K9376" s="23" t="s">
        <v>9712</v>
      </c>
      <c r="L9376" s="23" t="s">
        <v>9538</v>
      </c>
      <c r="M9376" s="23">
        <f>YEAR(Tabla2[[#This Row],[Fecha de creación]])</f>
        <v>2022</v>
      </c>
      <c r="N9376" s="23">
        <f>MONTH(Tabla2[[#This Row],[Fecha de creación]])</f>
        <v>6</v>
      </c>
    </row>
    <row r="9377" spans="1:14" x14ac:dyDescent="0.25">
      <c r="A9377" s="26">
        <v>44739.679965277777</v>
      </c>
      <c r="B9377" s="23" t="s">
        <v>0</v>
      </c>
      <c r="C9377" s="23" t="s">
        <v>12003</v>
      </c>
      <c r="D9377" s="23" t="s">
        <v>982</v>
      </c>
      <c r="E9377" s="23" t="s">
        <v>1</v>
      </c>
      <c r="F9377" s="23" t="s">
        <v>22</v>
      </c>
      <c r="G9377" s="23" t="s">
        <v>975</v>
      </c>
      <c r="H9377" s="2" t="s">
        <v>8893</v>
      </c>
      <c r="I9377" s="23" t="s">
        <v>7680</v>
      </c>
      <c r="J9377" s="23" t="s">
        <v>59</v>
      </c>
      <c r="K9377" s="23" t="s">
        <v>9712</v>
      </c>
      <c r="L9377" s="23" t="s">
        <v>9538</v>
      </c>
      <c r="M9377" s="23">
        <f>YEAR(Tabla2[[#This Row],[Fecha de creación]])</f>
        <v>2022</v>
      </c>
      <c r="N9377" s="23">
        <f>MONTH(Tabla2[[#This Row],[Fecha de creación]])</f>
        <v>6</v>
      </c>
    </row>
    <row r="9378" spans="1:14" x14ac:dyDescent="0.25">
      <c r="A9378" s="26">
        <v>44739.681145833332</v>
      </c>
      <c r="B9378" s="23" t="s">
        <v>0</v>
      </c>
      <c r="C9378" s="23" t="s">
        <v>12004</v>
      </c>
      <c r="D9378" s="23" t="s">
        <v>10747</v>
      </c>
      <c r="E9378" s="23" t="s">
        <v>1</v>
      </c>
      <c r="F9378" s="23" t="s">
        <v>7</v>
      </c>
      <c r="G9378" s="23" t="s">
        <v>975</v>
      </c>
      <c r="H9378" s="2" t="s">
        <v>8459</v>
      </c>
      <c r="I9378" s="23" t="s">
        <v>5999</v>
      </c>
      <c r="J9378" s="23" t="s">
        <v>59</v>
      </c>
      <c r="K9378" s="23" t="s">
        <v>9712</v>
      </c>
      <c r="L9378" s="23" t="s">
        <v>9538</v>
      </c>
      <c r="M9378" s="23">
        <f>YEAR(Tabla2[[#This Row],[Fecha de creación]])</f>
        <v>2022</v>
      </c>
      <c r="N9378" s="23">
        <f>MONTH(Tabla2[[#This Row],[Fecha de creación]])</f>
        <v>6</v>
      </c>
    </row>
    <row r="9379" spans="1:14" x14ac:dyDescent="0.25">
      <c r="A9379" s="26">
        <v>44739.682175925926</v>
      </c>
      <c r="B9379" s="23" t="s">
        <v>0</v>
      </c>
      <c r="C9379" s="23" t="s">
        <v>12005</v>
      </c>
      <c r="D9379" s="23" t="s">
        <v>982</v>
      </c>
      <c r="E9379" s="23" t="s">
        <v>1</v>
      </c>
      <c r="F9379" s="23" t="s">
        <v>22</v>
      </c>
      <c r="G9379" s="23" t="s">
        <v>975</v>
      </c>
      <c r="H9379" s="2" t="s">
        <v>8893</v>
      </c>
      <c r="I9379" s="23" t="s">
        <v>7680</v>
      </c>
      <c r="J9379" s="23" t="s">
        <v>59</v>
      </c>
      <c r="K9379" s="23" t="s">
        <v>9712</v>
      </c>
      <c r="L9379" s="23" t="s">
        <v>9538</v>
      </c>
      <c r="M9379" s="23">
        <f>YEAR(Tabla2[[#This Row],[Fecha de creación]])</f>
        <v>2022</v>
      </c>
      <c r="N9379" s="23">
        <f>MONTH(Tabla2[[#This Row],[Fecha de creación]])</f>
        <v>6</v>
      </c>
    </row>
    <row r="9380" spans="1:14" x14ac:dyDescent="0.25">
      <c r="A9380" s="26">
        <v>44739.684398148151</v>
      </c>
      <c r="B9380" s="23" t="s">
        <v>0</v>
      </c>
      <c r="C9380" s="23" t="s">
        <v>12006</v>
      </c>
      <c r="D9380" s="23" t="s">
        <v>982</v>
      </c>
      <c r="E9380" s="23" t="s">
        <v>1</v>
      </c>
      <c r="F9380" s="23" t="s">
        <v>22</v>
      </c>
      <c r="G9380" s="23" t="s">
        <v>975</v>
      </c>
      <c r="H9380" s="2" t="s">
        <v>8893</v>
      </c>
      <c r="I9380" s="23" t="s">
        <v>7680</v>
      </c>
      <c r="J9380" s="23" t="s">
        <v>59</v>
      </c>
      <c r="K9380" s="23" t="s">
        <v>9712</v>
      </c>
      <c r="L9380" s="23" t="s">
        <v>9538</v>
      </c>
      <c r="M9380" s="23">
        <f>YEAR(Tabla2[[#This Row],[Fecha de creación]])</f>
        <v>2022</v>
      </c>
      <c r="N9380" s="23">
        <f>MONTH(Tabla2[[#This Row],[Fecha de creación]])</f>
        <v>6</v>
      </c>
    </row>
    <row r="9381" spans="1:14" x14ac:dyDescent="0.25">
      <c r="A9381" s="26">
        <v>44739.686712962961</v>
      </c>
      <c r="B9381" s="23" t="s">
        <v>100</v>
      </c>
      <c r="C9381" s="23" t="s">
        <v>12007</v>
      </c>
      <c r="D9381" s="23" t="s">
        <v>982</v>
      </c>
      <c r="E9381" s="23" t="s">
        <v>1</v>
      </c>
      <c r="F9381" s="23" t="s">
        <v>22</v>
      </c>
      <c r="G9381" s="23" t="s">
        <v>975</v>
      </c>
      <c r="H9381" s="2" t="s">
        <v>8893</v>
      </c>
      <c r="I9381" s="23" t="s">
        <v>7966</v>
      </c>
      <c r="J9381" s="23" t="s">
        <v>59</v>
      </c>
      <c r="K9381" s="23" t="s">
        <v>9712</v>
      </c>
      <c r="L9381" s="23" t="s">
        <v>9538</v>
      </c>
      <c r="M9381" s="23">
        <f>YEAR(Tabla2[[#This Row],[Fecha de creación]])</f>
        <v>2022</v>
      </c>
      <c r="N9381" s="23">
        <f>MONTH(Tabla2[[#This Row],[Fecha de creación]])</f>
        <v>6</v>
      </c>
    </row>
    <row r="9382" spans="1:14" x14ac:dyDescent="0.25">
      <c r="A9382" s="26">
        <v>44739.693414351852</v>
      </c>
      <c r="B9382" s="23" t="s">
        <v>0</v>
      </c>
      <c r="C9382" s="23" t="s">
        <v>12008</v>
      </c>
      <c r="D9382" s="23" t="s">
        <v>12009</v>
      </c>
      <c r="E9382" s="23" t="s">
        <v>1</v>
      </c>
      <c r="F9382" s="23" t="s">
        <v>2</v>
      </c>
      <c r="G9382" s="23" t="s">
        <v>1551</v>
      </c>
      <c r="H9382" s="2" t="s">
        <v>7741</v>
      </c>
      <c r="I9382" s="23" t="s">
        <v>9226</v>
      </c>
      <c r="J9382" s="23"/>
      <c r="K9382" s="23" t="s">
        <v>9712</v>
      </c>
      <c r="L9382" s="23" t="s">
        <v>9538</v>
      </c>
      <c r="M9382" s="23">
        <f>YEAR(Tabla2[[#This Row],[Fecha de creación]])</f>
        <v>2022</v>
      </c>
      <c r="N9382" s="23">
        <f>MONTH(Tabla2[[#This Row],[Fecha de creación]])</f>
        <v>6</v>
      </c>
    </row>
    <row r="9383" spans="1:14" x14ac:dyDescent="0.25">
      <c r="A9383" s="26">
        <v>44739.740937499999</v>
      </c>
      <c r="B9383" s="23" t="s">
        <v>189</v>
      </c>
      <c r="C9383" s="23" t="s">
        <v>12010</v>
      </c>
      <c r="D9383" s="23" t="s">
        <v>9938</v>
      </c>
      <c r="E9383" s="23" t="s">
        <v>1</v>
      </c>
      <c r="F9383" s="23" t="s">
        <v>2</v>
      </c>
      <c r="G9383" s="23" t="s">
        <v>1551</v>
      </c>
      <c r="H9383" s="2" t="s">
        <v>7737</v>
      </c>
      <c r="I9383" s="23" t="s">
        <v>7205</v>
      </c>
      <c r="J9383" s="23" t="s">
        <v>958</v>
      </c>
      <c r="K9383" s="23" t="s">
        <v>9712</v>
      </c>
      <c r="L9383" s="23" t="s">
        <v>9539</v>
      </c>
      <c r="M9383" s="23">
        <f>YEAR(Tabla2[[#This Row],[Fecha de creación]])</f>
        <v>2022</v>
      </c>
      <c r="N9383" s="23">
        <f>MONTH(Tabla2[[#This Row],[Fecha de creación]])</f>
        <v>6</v>
      </c>
    </row>
    <row r="9384" spans="1:14" x14ac:dyDescent="0.25">
      <c r="A9384" s="26">
        <v>44739.741608796299</v>
      </c>
      <c r="B9384" s="23" t="s">
        <v>56</v>
      </c>
      <c r="C9384" s="23" t="s">
        <v>12011</v>
      </c>
      <c r="D9384" s="23" t="s">
        <v>12012</v>
      </c>
      <c r="E9384" s="23" t="s">
        <v>1</v>
      </c>
      <c r="F9384" s="23" t="s">
        <v>2</v>
      </c>
      <c r="G9384" s="23" t="s">
        <v>1551</v>
      </c>
      <c r="H9384" s="2" t="s">
        <v>7737</v>
      </c>
      <c r="I9384" s="23" t="s">
        <v>7129</v>
      </c>
      <c r="J9384" s="23" t="s">
        <v>59</v>
      </c>
      <c r="K9384" s="23" t="s">
        <v>9712</v>
      </c>
      <c r="L9384" s="23" t="s">
        <v>9538</v>
      </c>
      <c r="M9384" s="23">
        <f>YEAR(Tabla2[[#This Row],[Fecha de creación]])</f>
        <v>2022</v>
      </c>
      <c r="N9384" s="23">
        <f>MONTH(Tabla2[[#This Row],[Fecha de creación]])</f>
        <v>6</v>
      </c>
    </row>
    <row r="9385" spans="1:14" x14ac:dyDescent="0.25">
      <c r="A9385" s="26">
        <v>44739.746932870374</v>
      </c>
      <c r="B9385" s="23" t="s">
        <v>56</v>
      </c>
      <c r="C9385" s="23" t="s">
        <v>12013</v>
      </c>
      <c r="D9385" s="23" t="s">
        <v>36</v>
      </c>
      <c r="E9385" s="23" t="s">
        <v>1</v>
      </c>
      <c r="F9385" s="23" t="s">
        <v>7</v>
      </c>
      <c r="G9385" s="23" t="s">
        <v>975</v>
      </c>
      <c r="H9385" s="2" t="s">
        <v>7731</v>
      </c>
      <c r="I9385" s="23" t="s">
        <v>7342</v>
      </c>
      <c r="J9385" s="23" t="s">
        <v>59</v>
      </c>
      <c r="K9385" s="23" t="s">
        <v>9712</v>
      </c>
      <c r="L9385" s="23" t="s">
        <v>9538</v>
      </c>
      <c r="M9385" s="23">
        <f>YEAR(Tabla2[[#This Row],[Fecha de creación]])</f>
        <v>2022</v>
      </c>
      <c r="N9385" s="23">
        <f>MONTH(Tabla2[[#This Row],[Fecha de creación]])</f>
        <v>6</v>
      </c>
    </row>
    <row r="9386" spans="1:14" x14ac:dyDescent="0.25">
      <c r="A9386" s="26">
        <v>44740.482465277775</v>
      </c>
      <c r="B9386" s="23" t="s">
        <v>0</v>
      </c>
      <c r="C9386" s="23" t="s">
        <v>12014</v>
      </c>
      <c r="D9386" s="23" t="s">
        <v>10747</v>
      </c>
      <c r="E9386" s="23" t="s">
        <v>1</v>
      </c>
      <c r="F9386" s="23" t="s">
        <v>7</v>
      </c>
      <c r="G9386" s="23" t="s">
        <v>975</v>
      </c>
      <c r="H9386" s="2" t="s">
        <v>8459</v>
      </c>
      <c r="I9386" s="23" t="s">
        <v>9483</v>
      </c>
      <c r="J9386" s="23" t="s">
        <v>958</v>
      </c>
      <c r="K9386" s="23" t="s">
        <v>9712</v>
      </c>
      <c r="L9386" s="23" t="s">
        <v>9538</v>
      </c>
      <c r="M9386" s="23">
        <f>YEAR(Tabla2[[#This Row],[Fecha de creación]])</f>
        <v>2022</v>
      </c>
      <c r="N9386" s="23">
        <f>MONTH(Tabla2[[#This Row],[Fecha de creación]])</f>
        <v>6</v>
      </c>
    </row>
    <row r="9387" spans="1:14" x14ac:dyDescent="0.25">
      <c r="A9387" s="26">
        <v>44740.483773148146</v>
      </c>
      <c r="B9387" s="23" t="s">
        <v>0</v>
      </c>
      <c r="C9387" s="23" t="s">
        <v>12015</v>
      </c>
      <c r="D9387" s="23" t="s">
        <v>10747</v>
      </c>
      <c r="E9387" s="23" t="s">
        <v>1</v>
      </c>
      <c r="F9387" s="23" t="s">
        <v>7</v>
      </c>
      <c r="G9387" s="23" t="s">
        <v>975</v>
      </c>
      <c r="H9387" s="2" t="s">
        <v>8459</v>
      </c>
      <c r="I9387" s="23" t="s">
        <v>9483</v>
      </c>
      <c r="J9387" s="23" t="s">
        <v>958</v>
      </c>
      <c r="K9387" s="23" t="s">
        <v>9712</v>
      </c>
      <c r="L9387" s="23" t="s">
        <v>9538</v>
      </c>
      <c r="M9387" s="23">
        <f>YEAR(Tabla2[[#This Row],[Fecha de creación]])</f>
        <v>2022</v>
      </c>
      <c r="N9387" s="23">
        <f>MONTH(Tabla2[[#This Row],[Fecha de creación]])</f>
        <v>6</v>
      </c>
    </row>
    <row r="9388" spans="1:14" x14ac:dyDescent="0.25">
      <c r="A9388" s="26">
        <v>44740.486562500002</v>
      </c>
      <c r="B9388" s="23" t="s">
        <v>100</v>
      </c>
      <c r="C9388" s="23" t="s">
        <v>12016</v>
      </c>
      <c r="D9388" s="23" t="s">
        <v>719</v>
      </c>
      <c r="E9388" s="23" t="s">
        <v>1</v>
      </c>
      <c r="F9388" s="23" t="s">
        <v>7</v>
      </c>
      <c r="G9388" s="23" t="s">
        <v>975</v>
      </c>
      <c r="H9388" s="2" t="s">
        <v>7777</v>
      </c>
      <c r="I9388" s="23" t="s">
        <v>9485</v>
      </c>
      <c r="J9388" s="23" t="s">
        <v>59</v>
      </c>
      <c r="K9388" s="23" t="s">
        <v>9712</v>
      </c>
      <c r="L9388" s="23" t="s">
        <v>9538</v>
      </c>
      <c r="M9388" s="23">
        <f>YEAR(Tabla2[[#This Row],[Fecha de creación]])</f>
        <v>2022</v>
      </c>
      <c r="N9388" s="23">
        <f>MONTH(Tabla2[[#This Row],[Fecha de creación]])</f>
        <v>6</v>
      </c>
    </row>
    <row r="9389" spans="1:14" x14ac:dyDescent="0.25">
      <c r="A9389" s="26">
        <v>44740.502638888887</v>
      </c>
      <c r="B9389" s="23" t="s">
        <v>0</v>
      </c>
      <c r="C9389" s="23" t="s">
        <v>12017</v>
      </c>
      <c r="D9389" s="23" t="s">
        <v>10747</v>
      </c>
      <c r="E9389" s="23" t="s">
        <v>1</v>
      </c>
      <c r="F9389" s="23" t="s">
        <v>7</v>
      </c>
      <c r="G9389" s="23" t="s">
        <v>975</v>
      </c>
      <c r="H9389" s="2" t="s">
        <v>8459</v>
      </c>
      <c r="I9389" s="23" t="s">
        <v>5999</v>
      </c>
      <c r="J9389" s="23" t="s">
        <v>59</v>
      </c>
      <c r="K9389" s="23" t="s">
        <v>9712</v>
      </c>
      <c r="L9389" s="23" t="s">
        <v>9538</v>
      </c>
      <c r="M9389" s="23">
        <f>YEAR(Tabla2[[#This Row],[Fecha de creación]])</f>
        <v>2022</v>
      </c>
      <c r="N9389" s="23">
        <f>MONTH(Tabla2[[#This Row],[Fecha de creación]])</f>
        <v>6</v>
      </c>
    </row>
    <row r="9390" spans="1:14" x14ac:dyDescent="0.25">
      <c r="A9390" s="26">
        <v>44740.561631944445</v>
      </c>
      <c r="B9390" s="23" t="s">
        <v>0</v>
      </c>
      <c r="C9390" s="23" t="s">
        <v>12018</v>
      </c>
      <c r="D9390" s="23" t="s">
        <v>12019</v>
      </c>
      <c r="E9390" s="23" t="s">
        <v>1</v>
      </c>
      <c r="F9390" s="23" t="s">
        <v>7</v>
      </c>
      <c r="G9390" s="23" t="s">
        <v>975</v>
      </c>
      <c r="H9390" s="2" t="s">
        <v>7734</v>
      </c>
      <c r="I9390" s="23" t="s">
        <v>976</v>
      </c>
      <c r="J9390" s="23"/>
      <c r="K9390" s="23" t="s">
        <v>9712</v>
      </c>
      <c r="L9390" s="23" t="s">
        <v>9538</v>
      </c>
      <c r="M9390" s="23">
        <f>YEAR(Tabla2[[#This Row],[Fecha de creación]])</f>
        <v>2022</v>
      </c>
      <c r="N9390" s="23">
        <f>MONTH(Tabla2[[#This Row],[Fecha de creación]])</f>
        <v>6</v>
      </c>
    </row>
    <row r="9391" spans="1:14" x14ac:dyDescent="0.25">
      <c r="A9391" s="26">
        <v>44740.596759259257</v>
      </c>
      <c r="B9391" s="23" t="s">
        <v>0</v>
      </c>
      <c r="C9391" s="23" t="s">
        <v>12020</v>
      </c>
      <c r="D9391" s="23" t="s">
        <v>982</v>
      </c>
      <c r="E9391" s="23" t="s">
        <v>1</v>
      </c>
      <c r="F9391" s="23" t="s">
        <v>22</v>
      </c>
      <c r="G9391" s="23" t="s">
        <v>975</v>
      </c>
      <c r="H9391" s="2" t="s">
        <v>8893</v>
      </c>
      <c r="I9391" s="23" t="s">
        <v>7680</v>
      </c>
      <c r="J9391" s="23" t="s">
        <v>59</v>
      </c>
      <c r="K9391" s="23" t="s">
        <v>9712</v>
      </c>
      <c r="L9391" s="23" t="s">
        <v>9538</v>
      </c>
      <c r="M9391" s="23">
        <f>YEAR(Tabla2[[#This Row],[Fecha de creación]])</f>
        <v>2022</v>
      </c>
      <c r="N9391" s="23">
        <f>MONTH(Tabla2[[#This Row],[Fecha de creación]])</f>
        <v>6</v>
      </c>
    </row>
    <row r="9392" spans="1:14" x14ac:dyDescent="0.25">
      <c r="A9392" s="26">
        <v>44740.598495370374</v>
      </c>
      <c r="B9392" s="23" t="s">
        <v>0</v>
      </c>
      <c r="C9392" s="23" t="s">
        <v>12021</v>
      </c>
      <c r="D9392" s="23" t="s">
        <v>982</v>
      </c>
      <c r="E9392" s="23" t="s">
        <v>1</v>
      </c>
      <c r="F9392" s="23" t="s">
        <v>22</v>
      </c>
      <c r="G9392" s="23" t="s">
        <v>975</v>
      </c>
      <c r="H9392" s="2" t="s">
        <v>8893</v>
      </c>
      <c r="I9392" s="23" t="s">
        <v>7680</v>
      </c>
      <c r="J9392" s="23" t="s">
        <v>59</v>
      </c>
      <c r="K9392" s="23" t="s">
        <v>9712</v>
      </c>
      <c r="L9392" s="23" t="s">
        <v>9538</v>
      </c>
      <c r="M9392" s="23">
        <f>YEAR(Tabla2[[#This Row],[Fecha de creación]])</f>
        <v>2022</v>
      </c>
      <c r="N9392" s="23">
        <f>MONTH(Tabla2[[#This Row],[Fecha de creación]])</f>
        <v>6</v>
      </c>
    </row>
    <row r="9393" spans="1:14" x14ac:dyDescent="0.25">
      <c r="A9393" s="26">
        <v>44740.636412037034</v>
      </c>
      <c r="B9393" s="23" t="s">
        <v>0</v>
      </c>
      <c r="C9393" s="23" t="s">
        <v>12022</v>
      </c>
      <c r="D9393" s="23" t="s">
        <v>11494</v>
      </c>
      <c r="E9393" s="23" t="s">
        <v>1</v>
      </c>
      <c r="F9393" s="23" t="s">
        <v>7</v>
      </c>
      <c r="G9393" s="23" t="s">
        <v>1551</v>
      </c>
      <c r="H9393" s="2" t="s">
        <v>7721</v>
      </c>
      <c r="I9393" s="23" t="s">
        <v>9226</v>
      </c>
      <c r="J9393" s="23" t="s">
        <v>59</v>
      </c>
      <c r="K9393" s="23" t="s">
        <v>9712</v>
      </c>
      <c r="L9393" s="23" t="s">
        <v>9539</v>
      </c>
      <c r="M9393" s="23">
        <f>YEAR(Tabla2[[#This Row],[Fecha de creación]])</f>
        <v>2022</v>
      </c>
      <c r="N9393" s="23">
        <f>MONTH(Tabla2[[#This Row],[Fecha de creación]])</f>
        <v>6</v>
      </c>
    </row>
    <row r="9394" spans="1:14" x14ac:dyDescent="0.25">
      <c r="A9394" s="26">
        <v>44740.686053240737</v>
      </c>
      <c r="B9394" s="23" t="s">
        <v>100</v>
      </c>
      <c r="C9394" s="23" t="s">
        <v>12023</v>
      </c>
      <c r="D9394" s="23" t="s">
        <v>10747</v>
      </c>
      <c r="E9394" s="23" t="s">
        <v>1</v>
      </c>
      <c r="F9394" s="23" t="s">
        <v>7</v>
      </c>
      <c r="G9394" s="23" t="s">
        <v>975</v>
      </c>
      <c r="H9394" s="2" t="s">
        <v>8459</v>
      </c>
      <c r="I9394" s="23" t="s">
        <v>9485</v>
      </c>
      <c r="J9394" s="23" t="s">
        <v>958</v>
      </c>
      <c r="K9394" s="23" t="s">
        <v>9712</v>
      </c>
      <c r="L9394" s="23" t="s">
        <v>9538</v>
      </c>
      <c r="M9394" s="23">
        <f>YEAR(Tabla2[[#This Row],[Fecha de creación]])</f>
        <v>2022</v>
      </c>
      <c r="N9394" s="23">
        <f>MONTH(Tabla2[[#This Row],[Fecha de creación]])</f>
        <v>6</v>
      </c>
    </row>
    <row r="9395" spans="1:14" x14ac:dyDescent="0.25">
      <c r="A9395" s="26">
        <v>44741.538090277776</v>
      </c>
      <c r="B9395" s="23" t="s">
        <v>0</v>
      </c>
      <c r="C9395" s="23" t="s">
        <v>12024</v>
      </c>
      <c r="D9395" s="23" t="s">
        <v>1002</v>
      </c>
      <c r="E9395" s="23" t="s">
        <v>1</v>
      </c>
      <c r="F9395" s="23" t="s">
        <v>7</v>
      </c>
      <c r="G9395" s="23" t="s">
        <v>975</v>
      </c>
      <c r="H9395" s="2" t="s">
        <v>7726</v>
      </c>
      <c r="I9395" s="23" t="s">
        <v>7412</v>
      </c>
      <c r="J9395" s="23"/>
      <c r="K9395" s="23" t="s">
        <v>9712</v>
      </c>
      <c r="L9395" s="23" t="s">
        <v>9538</v>
      </c>
      <c r="M9395" s="23">
        <f>YEAR(Tabla2[[#This Row],[Fecha de creación]])</f>
        <v>2022</v>
      </c>
      <c r="N9395" s="23">
        <f>MONTH(Tabla2[[#This Row],[Fecha de creación]])</f>
        <v>6</v>
      </c>
    </row>
    <row r="9396" spans="1:14" x14ac:dyDescent="0.25">
      <c r="A9396" s="26">
        <v>44741.581689814811</v>
      </c>
      <c r="B9396" s="23" t="s">
        <v>0</v>
      </c>
      <c r="C9396" s="23" t="s">
        <v>12025</v>
      </c>
      <c r="D9396" s="23" t="s">
        <v>982</v>
      </c>
      <c r="E9396" s="23" t="s">
        <v>1</v>
      </c>
      <c r="F9396" s="23" t="s">
        <v>22</v>
      </c>
      <c r="G9396" s="23" t="s">
        <v>975</v>
      </c>
      <c r="H9396" s="2" t="s">
        <v>8893</v>
      </c>
      <c r="I9396" s="23" t="s">
        <v>7680</v>
      </c>
      <c r="J9396" s="23" t="s">
        <v>59</v>
      </c>
      <c r="K9396" s="23" t="s">
        <v>9712</v>
      </c>
      <c r="L9396" s="23" t="s">
        <v>9538</v>
      </c>
      <c r="M9396" s="23">
        <f>YEAR(Tabla2[[#This Row],[Fecha de creación]])</f>
        <v>2022</v>
      </c>
      <c r="N9396" s="23">
        <f>MONTH(Tabla2[[#This Row],[Fecha de creación]])</f>
        <v>6</v>
      </c>
    </row>
    <row r="9397" spans="1:14" x14ac:dyDescent="0.25">
      <c r="A9397" s="26">
        <v>44741.587106481478</v>
      </c>
      <c r="B9397" s="23" t="s">
        <v>0</v>
      </c>
      <c r="C9397" s="23" t="s">
        <v>12026</v>
      </c>
      <c r="D9397" s="23" t="s">
        <v>982</v>
      </c>
      <c r="E9397" s="23" t="s">
        <v>1</v>
      </c>
      <c r="F9397" s="23" t="s">
        <v>22</v>
      </c>
      <c r="G9397" s="23" t="s">
        <v>975</v>
      </c>
      <c r="H9397" s="2" t="s">
        <v>8893</v>
      </c>
      <c r="I9397" s="23" t="s">
        <v>7680</v>
      </c>
      <c r="J9397" s="23" t="s">
        <v>59</v>
      </c>
      <c r="K9397" s="23" t="s">
        <v>9712</v>
      </c>
      <c r="L9397" s="23" t="s">
        <v>9538</v>
      </c>
      <c r="M9397" s="23">
        <f>YEAR(Tabla2[[#This Row],[Fecha de creación]])</f>
        <v>2022</v>
      </c>
      <c r="N9397" s="23">
        <f>MONTH(Tabla2[[#This Row],[Fecha de creación]])</f>
        <v>6</v>
      </c>
    </row>
    <row r="9398" spans="1:14" x14ac:dyDescent="0.25">
      <c r="A9398" s="26">
        <v>44741.588541666664</v>
      </c>
      <c r="B9398" s="23" t="s">
        <v>0</v>
      </c>
      <c r="C9398" s="23" t="s">
        <v>12027</v>
      </c>
      <c r="D9398" s="23" t="s">
        <v>982</v>
      </c>
      <c r="E9398" s="23" t="s">
        <v>1</v>
      </c>
      <c r="F9398" s="23" t="s">
        <v>22</v>
      </c>
      <c r="G9398" s="23" t="s">
        <v>975</v>
      </c>
      <c r="H9398" s="2" t="s">
        <v>8893</v>
      </c>
      <c r="I9398" s="23" t="s">
        <v>7680</v>
      </c>
      <c r="J9398" s="23" t="s">
        <v>59</v>
      </c>
      <c r="K9398" s="23" t="s">
        <v>9712</v>
      </c>
      <c r="L9398" s="23" t="s">
        <v>9538</v>
      </c>
      <c r="M9398" s="23">
        <f>YEAR(Tabla2[[#This Row],[Fecha de creación]])</f>
        <v>2022</v>
      </c>
      <c r="N9398" s="23">
        <f>MONTH(Tabla2[[#This Row],[Fecha de creación]])</f>
        <v>6</v>
      </c>
    </row>
    <row r="9399" spans="1:14" x14ac:dyDescent="0.25">
      <c r="A9399" s="26">
        <v>44741.601180555554</v>
      </c>
      <c r="B9399" s="23" t="s">
        <v>0</v>
      </c>
      <c r="C9399" s="23" t="s">
        <v>12028</v>
      </c>
      <c r="D9399" s="23" t="s">
        <v>110</v>
      </c>
      <c r="E9399" s="23" t="s">
        <v>1</v>
      </c>
      <c r="F9399" s="23" t="s">
        <v>7</v>
      </c>
      <c r="G9399" s="23" t="s">
        <v>975</v>
      </c>
      <c r="H9399" s="2" t="s">
        <v>7731</v>
      </c>
      <c r="I9399" s="23" t="s">
        <v>7412</v>
      </c>
      <c r="J9399" s="23"/>
      <c r="K9399" s="23" t="s">
        <v>9712</v>
      </c>
      <c r="L9399" s="23" t="s">
        <v>9538</v>
      </c>
      <c r="M9399" s="23">
        <f>YEAR(Tabla2[[#This Row],[Fecha de creación]])</f>
        <v>2022</v>
      </c>
      <c r="N9399" s="23">
        <f>MONTH(Tabla2[[#This Row],[Fecha de creación]])</f>
        <v>6</v>
      </c>
    </row>
    <row r="9400" spans="1:14" x14ac:dyDescent="0.25">
      <c r="A9400" s="26">
        <v>44741.606157407405</v>
      </c>
      <c r="B9400" s="23" t="s">
        <v>0</v>
      </c>
      <c r="C9400" s="23" t="s">
        <v>12029</v>
      </c>
      <c r="D9400" s="23" t="s">
        <v>535</v>
      </c>
      <c r="E9400" s="23" t="s">
        <v>1</v>
      </c>
      <c r="F9400" s="23" t="s">
        <v>7</v>
      </c>
      <c r="G9400" s="23" t="s">
        <v>975</v>
      </c>
      <c r="H9400" s="2" t="s">
        <v>7743</v>
      </c>
      <c r="I9400" s="23" t="s">
        <v>7412</v>
      </c>
      <c r="J9400" s="23"/>
      <c r="K9400" s="23" t="s">
        <v>9712</v>
      </c>
      <c r="L9400" s="23" t="s">
        <v>9538</v>
      </c>
      <c r="M9400" s="23">
        <f>YEAR(Tabla2[[#This Row],[Fecha de creación]])</f>
        <v>2022</v>
      </c>
      <c r="N9400" s="23">
        <f>MONTH(Tabla2[[#This Row],[Fecha de creación]])</f>
        <v>6</v>
      </c>
    </row>
    <row r="9401" spans="1:14" x14ac:dyDescent="0.25">
      <c r="A9401" s="26">
        <v>44741.668495370373</v>
      </c>
      <c r="B9401" s="23" t="s">
        <v>0</v>
      </c>
      <c r="C9401" s="23" t="s">
        <v>12030</v>
      </c>
      <c r="D9401" s="23" t="s">
        <v>21</v>
      </c>
      <c r="E9401" s="23" t="s">
        <v>1</v>
      </c>
      <c r="F9401" s="23" t="s">
        <v>7</v>
      </c>
      <c r="G9401" s="23" t="s">
        <v>975</v>
      </c>
      <c r="H9401" s="2" t="s">
        <v>7744</v>
      </c>
      <c r="I9401" s="23" t="s">
        <v>7412</v>
      </c>
      <c r="J9401" s="23"/>
      <c r="K9401" s="23" t="s">
        <v>9712</v>
      </c>
      <c r="L9401" s="23" t="s">
        <v>9538</v>
      </c>
      <c r="M9401" s="23">
        <f>YEAR(Tabla2[[#This Row],[Fecha de creación]])</f>
        <v>2022</v>
      </c>
      <c r="N9401" s="23">
        <f>MONTH(Tabla2[[#This Row],[Fecha de creación]])</f>
        <v>6</v>
      </c>
    </row>
    <row r="9402" spans="1:14" x14ac:dyDescent="0.25">
      <c r="A9402" s="26">
        <v>44741.670844907407</v>
      </c>
      <c r="B9402" s="23" t="s">
        <v>0</v>
      </c>
      <c r="C9402" s="23" t="s">
        <v>12031</v>
      </c>
      <c r="D9402" s="23" t="s">
        <v>982</v>
      </c>
      <c r="E9402" s="23" t="s">
        <v>1</v>
      </c>
      <c r="F9402" s="23" t="s">
        <v>22</v>
      </c>
      <c r="G9402" s="23" t="s">
        <v>3</v>
      </c>
      <c r="H9402" s="2" t="s">
        <v>8893</v>
      </c>
      <c r="I9402" s="23" t="s">
        <v>7680</v>
      </c>
      <c r="J9402" s="23" t="s">
        <v>59</v>
      </c>
      <c r="K9402" s="23" t="s">
        <v>9712</v>
      </c>
      <c r="L9402" s="23" t="s">
        <v>9539</v>
      </c>
      <c r="M9402" s="23">
        <f>YEAR(Tabla2[[#This Row],[Fecha de creación]])</f>
        <v>2022</v>
      </c>
      <c r="N9402" s="23">
        <f>MONTH(Tabla2[[#This Row],[Fecha de creación]])</f>
        <v>6</v>
      </c>
    </row>
    <row r="9403" spans="1:14" x14ac:dyDescent="0.25">
      <c r="A9403" s="26">
        <v>44741.673275462963</v>
      </c>
      <c r="B9403" s="23" t="s">
        <v>0</v>
      </c>
      <c r="C9403" s="23" t="s">
        <v>12032</v>
      </c>
      <c r="D9403" s="23" t="s">
        <v>982</v>
      </c>
      <c r="E9403" s="23" t="s">
        <v>1</v>
      </c>
      <c r="F9403" s="23" t="s">
        <v>22</v>
      </c>
      <c r="G9403" s="23" t="s">
        <v>975</v>
      </c>
      <c r="H9403" s="2" t="s">
        <v>8893</v>
      </c>
      <c r="I9403" s="23" t="s">
        <v>7680</v>
      </c>
      <c r="J9403" s="23" t="s">
        <v>59</v>
      </c>
      <c r="K9403" s="23" t="s">
        <v>9712</v>
      </c>
      <c r="L9403" s="23" t="s">
        <v>9538</v>
      </c>
      <c r="M9403" s="23">
        <f>YEAR(Tabla2[[#This Row],[Fecha de creación]])</f>
        <v>2022</v>
      </c>
      <c r="N9403" s="23">
        <f>MONTH(Tabla2[[#This Row],[Fecha de creación]])</f>
        <v>6</v>
      </c>
    </row>
    <row r="9404" spans="1:14" x14ac:dyDescent="0.25">
      <c r="A9404" s="26">
        <v>44741.67696759259</v>
      </c>
      <c r="B9404" s="23" t="s">
        <v>0</v>
      </c>
      <c r="C9404" s="23" t="s">
        <v>12033</v>
      </c>
      <c r="D9404" s="23" t="s">
        <v>349</v>
      </c>
      <c r="E9404" s="23" t="s">
        <v>1</v>
      </c>
      <c r="F9404" s="23" t="s">
        <v>7</v>
      </c>
      <c r="G9404" s="23" t="s">
        <v>975</v>
      </c>
      <c r="H9404" s="2" t="s">
        <v>7744</v>
      </c>
      <c r="I9404" s="23" t="s">
        <v>7412</v>
      </c>
      <c r="J9404" s="23"/>
      <c r="K9404" s="23" t="s">
        <v>9712</v>
      </c>
      <c r="L9404" s="23" t="s">
        <v>9538</v>
      </c>
      <c r="M9404" s="23">
        <f>YEAR(Tabla2[[#This Row],[Fecha de creación]])</f>
        <v>2022</v>
      </c>
      <c r="N9404" s="23">
        <f>MONTH(Tabla2[[#This Row],[Fecha de creación]])</f>
        <v>6</v>
      </c>
    </row>
    <row r="9405" spans="1:14" x14ac:dyDescent="0.25">
      <c r="A9405" s="26">
        <v>44741.678622685184</v>
      </c>
      <c r="B9405" s="23" t="s">
        <v>0</v>
      </c>
      <c r="C9405" s="23" t="s">
        <v>12034</v>
      </c>
      <c r="D9405" s="23" t="s">
        <v>982</v>
      </c>
      <c r="E9405" s="23" t="s">
        <v>1</v>
      </c>
      <c r="F9405" s="23" t="s">
        <v>22</v>
      </c>
      <c r="G9405" s="23" t="s">
        <v>975</v>
      </c>
      <c r="H9405" s="2" t="s">
        <v>8893</v>
      </c>
      <c r="I9405" s="23" t="s">
        <v>7680</v>
      </c>
      <c r="J9405" s="23" t="s">
        <v>59</v>
      </c>
      <c r="K9405" s="23" t="s">
        <v>9712</v>
      </c>
      <c r="L9405" s="23" t="s">
        <v>9538</v>
      </c>
      <c r="M9405" s="23">
        <f>YEAR(Tabla2[[#This Row],[Fecha de creación]])</f>
        <v>2022</v>
      </c>
      <c r="N9405" s="23">
        <f>MONTH(Tabla2[[#This Row],[Fecha de creación]])</f>
        <v>6</v>
      </c>
    </row>
    <row r="9406" spans="1:14" x14ac:dyDescent="0.25">
      <c r="A9406" s="26">
        <v>44741.681944444441</v>
      </c>
      <c r="B9406" s="23" t="s">
        <v>0</v>
      </c>
      <c r="C9406" s="23" t="s">
        <v>12035</v>
      </c>
      <c r="D9406" s="23" t="s">
        <v>10281</v>
      </c>
      <c r="E9406" s="23" t="s">
        <v>1</v>
      </c>
      <c r="F9406" s="23" t="s">
        <v>7</v>
      </c>
      <c r="G9406" s="23" t="s">
        <v>1551</v>
      </c>
      <c r="H9406" s="2" t="s">
        <v>7726</v>
      </c>
      <c r="I9406" s="23" t="s">
        <v>9226</v>
      </c>
      <c r="J9406" s="23" t="s">
        <v>59</v>
      </c>
      <c r="K9406" s="23" t="s">
        <v>9712</v>
      </c>
      <c r="L9406" s="23" t="s">
        <v>9539</v>
      </c>
      <c r="M9406" s="23">
        <f>YEAR(Tabla2[[#This Row],[Fecha de creación]])</f>
        <v>2022</v>
      </c>
      <c r="N9406" s="23">
        <f>MONTH(Tabla2[[#This Row],[Fecha de creación]])</f>
        <v>6</v>
      </c>
    </row>
    <row r="9407" spans="1:14" x14ac:dyDescent="0.25">
      <c r="A9407" s="26">
        <v>44741.6875</v>
      </c>
      <c r="B9407" s="23" t="s">
        <v>100</v>
      </c>
      <c r="C9407" s="23" t="s">
        <v>12036</v>
      </c>
      <c r="D9407" s="23" t="s">
        <v>982</v>
      </c>
      <c r="E9407" s="23" t="s">
        <v>1</v>
      </c>
      <c r="F9407" s="23" t="s">
        <v>22</v>
      </c>
      <c r="G9407" s="23" t="s">
        <v>975</v>
      </c>
      <c r="H9407" s="2" t="s">
        <v>8893</v>
      </c>
      <c r="I9407" s="23" t="s">
        <v>7966</v>
      </c>
      <c r="J9407" s="23" t="s">
        <v>59</v>
      </c>
      <c r="K9407" s="23" t="s">
        <v>9712</v>
      </c>
      <c r="L9407" s="23" t="s">
        <v>9538</v>
      </c>
      <c r="M9407" s="23">
        <f>YEAR(Tabla2[[#This Row],[Fecha de creación]])</f>
        <v>2022</v>
      </c>
      <c r="N9407" s="23">
        <f>MONTH(Tabla2[[#This Row],[Fecha de creación]])</f>
        <v>6</v>
      </c>
    </row>
    <row r="9408" spans="1:14" x14ac:dyDescent="0.25">
      <c r="A9408" s="26">
        <v>44741.690648148149</v>
      </c>
      <c r="B9408" s="23" t="s">
        <v>100</v>
      </c>
      <c r="C9408" s="23" t="s">
        <v>12037</v>
      </c>
      <c r="D9408" s="23" t="s">
        <v>982</v>
      </c>
      <c r="E9408" s="23" t="s">
        <v>1</v>
      </c>
      <c r="F9408" s="23" t="s">
        <v>22</v>
      </c>
      <c r="G9408" s="23" t="s">
        <v>975</v>
      </c>
      <c r="H9408" s="2" t="s">
        <v>8893</v>
      </c>
      <c r="I9408" s="23" t="s">
        <v>7966</v>
      </c>
      <c r="J9408" s="23" t="s">
        <v>59</v>
      </c>
      <c r="K9408" s="23" t="s">
        <v>9712</v>
      </c>
      <c r="L9408" s="23" t="s">
        <v>9538</v>
      </c>
      <c r="M9408" s="23">
        <f>YEAR(Tabla2[[#This Row],[Fecha de creación]])</f>
        <v>2022</v>
      </c>
      <c r="N9408" s="23">
        <f>MONTH(Tabla2[[#This Row],[Fecha de creación]])</f>
        <v>6</v>
      </c>
    </row>
    <row r="9409" spans="1:14" x14ac:dyDescent="0.25">
      <c r="A9409" s="26">
        <v>44742.536840277775</v>
      </c>
      <c r="B9409" s="23" t="s">
        <v>0</v>
      </c>
      <c r="C9409" s="23" t="s">
        <v>12040</v>
      </c>
      <c r="D9409" s="23" t="s">
        <v>12041</v>
      </c>
      <c r="E9409" s="23" t="s">
        <v>1</v>
      </c>
      <c r="F9409" s="23" t="s">
        <v>2</v>
      </c>
      <c r="G9409" s="23" t="s">
        <v>1551</v>
      </c>
      <c r="H9409" s="2" t="s">
        <v>7734</v>
      </c>
      <c r="I9409" s="23" t="s">
        <v>11022</v>
      </c>
      <c r="J9409" s="23" t="s">
        <v>59</v>
      </c>
      <c r="K9409" s="23" t="s">
        <v>9712</v>
      </c>
      <c r="L9409" s="23" t="s">
        <v>9539</v>
      </c>
      <c r="M9409" s="23">
        <f>YEAR(Tabla2[[#This Row],[Fecha de creación]])</f>
        <v>2022</v>
      </c>
      <c r="N9409" s="23">
        <f>MONTH(Tabla2[[#This Row],[Fecha de creación]])</f>
        <v>6</v>
      </c>
    </row>
    <row r="9410" spans="1:14" x14ac:dyDescent="0.25">
      <c r="A9410" s="26">
        <v>44742.58697916667</v>
      </c>
      <c r="B9410" s="23" t="s">
        <v>0</v>
      </c>
      <c r="C9410" s="23" t="s">
        <v>12042</v>
      </c>
      <c r="D9410" s="23" t="s">
        <v>7521</v>
      </c>
      <c r="E9410" s="23" t="s">
        <v>1</v>
      </c>
      <c r="F9410" s="23" t="s">
        <v>22</v>
      </c>
      <c r="G9410" s="23" t="s">
        <v>975</v>
      </c>
      <c r="H9410" s="2" t="s">
        <v>8893</v>
      </c>
      <c r="I9410" s="23" t="s">
        <v>7412</v>
      </c>
      <c r="J9410" s="23"/>
      <c r="K9410" s="23" t="s">
        <v>9712</v>
      </c>
      <c r="L9410" s="23" t="s">
        <v>9538</v>
      </c>
      <c r="M9410" s="23">
        <f>YEAR(Tabla2[[#This Row],[Fecha de creación]])</f>
        <v>2022</v>
      </c>
      <c r="N9410" s="23">
        <f>MONTH(Tabla2[[#This Row],[Fecha de creación]])</f>
        <v>6</v>
      </c>
    </row>
    <row r="9411" spans="1:14" x14ac:dyDescent="0.25">
      <c r="A9411" s="26">
        <v>44742.627326388887</v>
      </c>
      <c r="B9411" s="23" t="s">
        <v>0</v>
      </c>
      <c r="C9411" s="23" t="s">
        <v>12043</v>
      </c>
      <c r="D9411" s="23" t="s">
        <v>12044</v>
      </c>
      <c r="E9411" s="23" t="s">
        <v>1</v>
      </c>
      <c r="F9411" s="23" t="s">
        <v>2</v>
      </c>
      <c r="G9411" s="23" t="s">
        <v>1551</v>
      </c>
      <c r="H9411" s="2" t="s">
        <v>8099</v>
      </c>
      <c r="I9411" s="23" t="s">
        <v>5999</v>
      </c>
      <c r="J9411" s="23" t="s">
        <v>59</v>
      </c>
      <c r="K9411" s="23" t="s">
        <v>9536</v>
      </c>
      <c r="L9411" s="23" t="s">
        <v>9539</v>
      </c>
      <c r="M9411" s="23">
        <f>YEAR(Tabla2[[#This Row],[Fecha de creación]])</f>
        <v>2022</v>
      </c>
      <c r="N9411" s="23">
        <f>MONTH(Tabla2[[#This Row],[Fecha de creación]])</f>
        <v>6</v>
      </c>
    </row>
    <row r="9412" spans="1:14" x14ac:dyDescent="0.25">
      <c r="A9412" s="26">
        <v>44742.640972222223</v>
      </c>
      <c r="B9412" s="23" t="s">
        <v>0</v>
      </c>
      <c r="C9412" s="23" t="s">
        <v>12045</v>
      </c>
      <c r="D9412" s="23" t="s">
        <v>982</v>
      </c>
      <c r="E9412" s="23" t="s">
        <v>1</v>
      </c>
      <c r="F9412" s="23" t="s">
        <v>22</v>
      </c>
      <c r="G9412" s="23" t="s">
        <v>975</v>
      </c>
      <c r="H9412" s="2" t="s">
        <v>8893</v>
      </c>
      <c r="I9412" s="23" t="s">
        <v>9483</v>
      </c>
      <c r="J9412" s="23" t="s">
        <v>958</v>
      </c>
      <c r="K9412" s="23" t="s">
        <v>9712</v>
      </c>
      <c r="L9412" s="23" t="s">
        <v>9538</v>
      </c>
      <c r="M9412" s="23">
        <f>YEAR(Tabla2[[#This Row],[Fecha de creación]])</f>
        <v>2022</v>
      </c>
      <c r="N9412" s="23">
        <f>MONTH(Tabla2[[#This Row],[Fecha de creación]])</f>
        <v>6</v>
      </c>
    </row>
    <row r="9413" spans="1:14" x14ac:dyDescent="0.25">
      <c r="A9413" s="26">
        <v>44742.646412037036</v>
      </c>
      <c r="B9413" s="23" t="s">
        <v>0</v>
      </c>
      <c r="C9413" s="23" t="s">
        <v>12046</v>
      </c>
      <c r="D9413" s="23" t="s">
        <v>982</v>
      </c>
      <c r="E9413" s="23" t="s">
        <v>1</v>
      </c>
      <c r="F9413" s="23" t="s">
        <v>22</v>
      </c>
      <c r="G9413" s="23" t="s">
        <v>975</v>
      </c>
      <c r="H9413" s="2" t="s">
        <v>8893</v>
      </c>
      <c r="I9413" s="23" t="s">
        <v>7680</v>
      </c>
      <c r="J9413" s="23" t="s">
        <v>59</v>
      </c>
      <c r="K9413" s="23" t="s">
        <v>9712</v>
      </c>
      <c r="L9413" s="23" t="s">
        <v>9538</v>
      </c>
      <c r="M9413" s="23">
        <f>YEAR(Tabla2[[#This Row],[Fecha de creación]])</f>
        <v>2022</v>
      </c>
      <c r="N9413" s="23">
        <f>MONTH(Tabla2[[#This Row],[Fecha de creación]])</f>
        <v>6</v>
      </c>
    </row>
    <row r="9414" spans="1:14" x14ac:dyDescent="0.25">
      <c r="A9414" s="26">
        <v>44742.648287037038</v>
      </c>
      <c r="B9414" s="23" t="s">
        <v>100</v>
      </c>
      <c r="C9414" s="23" t="s">
        <v>12047</v>
      </c>
      <c r="D9414" s="23" t="s">
        <v>10810</v>
      </c>
      <c r="E9414" s="23" t="s">
        <v>1</v>
      </c>
      <c r="F9414" s="23" t="s">
        <v>7</v>
      </c>
      <c r="G9414" s="23" t="s">
        <v>1551</v>
      </c>
      <c r="H9414" s="2" t="s">
        <v>7726</v>
      </c>
      <c r="I9414" s="23" t="s">
        <v>9537</v>
      </c>
      <c r="J9414" s="23" t="s">
        <v>59</v>
      </c>
      <c r="K9414" s="23" t="s">
        <v>9712</v>
      </c>
      <c r="L9414" s="23" t="s">
        <v>9539</v>
      </c>
      <c r="M9414" s="23">
        <f>YEAR(Tabla2[[#This Row],[Fecha de creación]])</f>
        <v>2022</v>
      </c>
      <c r="N9414" s="23">
        <f>MONTH(Tabla2[[#This Row],[Fecha de creación]])</f>
        <v>6</v>
      </c>
    </row>
    <row r="9415" spans="1:14" x14ac:dyDescent="0.25">
      <c r="A9415" s="26">
        <v>44742.650127314817</v>
      </c>
      <c r="B9415" s="23" t="s">
        <v>100</v>
      </c>
      <c r="C9415" s="23" t="s">
        <v>12048</v>
      </c>
      <c r="D9415" s="23" t="s">
        <v>10747</v>
      </c>
      <c r="E9415" s="23" t="s">
        <v>1</v>
      </c>
      <c r="F9415" s="23" t="s">
        <v>7</v>
      </c>
      <c r="G9415" s="23" t="s">
        <v>975</v>
      </c>
      <c r="H9415" s="2" t="s">
        <v>8459</v>
      </c>
      <c r="I9415" s="23" t="s">
        <v>9485</v>
      </c>
      <c r="J9415" s="23" t="s">
        <v>958</v>
      </c>
      <c r="K9415" s="23" t="s">
        <v>9712</v>
      </c>
      <c r="L9415" s="23" t="s">
        <v>9538</v>
      </c>
      <c r="M9415" s="23">
        <f>YEAR(Tabla2[[#This Row],[Fecha de creación]])</f>
        <v>2022</v>
      </c>
      <c r="N9415" s="23">
        <f>MONTH(Tabla2[[#This Row],[Fecha de creación]])</f>
        <v>6</v>
      </c>
    </row>
    <row r="9416" spans="1:14" x14ac:dyDescent="0.25">
      <c r="A9416" s="26">
        <v>44742.667222222219</v>
      </c>
      <c r="B9416" s="23" t="s">
        <v>0</v>
      </c>
      <c r="C9416" s="23" t="s">
        <v>12049</v>
      </c>
      <c r="D9416" s="23" t="s">
        <v>615</v>
      </c>
      <c r="E9416" s="23" t="s">
        <v>1</v>
      </c>
      <c r="F9416" s="23" t="s">
        <v>7</v>
      </c>
      <c r="G9416" s="23" t="s">
        <v>975</v>
      </c>
      <c r="H9416" s="2" t="s">
        <v>7745</v>
      </c>
      <c r="I9416" s="23" t="s">
        <v>7412</v>
      </c>
      <c r="J9416" s="23"/>
      <c r="K9416" s="23" t="s">
        <v>9712</v>
      </c>
      <c r="L9416" s="23" t="s">
        <v>9538</v>
      </c>
      <c r="M9416" s="23">
        <f>YEAR(Tabla2[[#This Row],[Fecha de creación]])</f>
        <v>2022</v>
      </c>
      <c r="N9416" s="23">
        <f>MONTH(Tabla2[[#This Row],[Fecha de creación]])</f>
        <v>6</v>
      </c>
    </row>
    <row r="9417" spans="1:14" x14ac:dyDescent="0.25">
      <c r="A9417" s="26">
        <v>44742.667951388888</v>
      </c>
      <c r="B9417" s="23" t="s">
        <v>0</v>
      </c>
      <c r="C9417" s="23" t="s">
        <v>12050</v>
      </c>
      <c r="D9417" s="23" t="s">
        <v>999</v>
      </c>
      <c r="E9417" s="23" t="s">
        <v>1</v>
      </c>
      <c r="F9417" s="23" t="s">
        <v>7</v>
      </c>
      <c r="G9417" s="23" t="s">
        <v>975</v>
      </c>
      <c r="H9417" s="2" t="s">
        <v>7744</v>
      </c>
      <c r="I9417" s="23" t="s">
        <v>7412</v>
      </c>
      <c r="J9417" s="23"/>
      <c r="K9417" s="23" t="s">
        <v>9712</v>
      </c>
      <c r="L9417" s="23" t="s">
        <v>9538</v>
      </c>
      <c r="M9417" s="23">
        <f>YEAR(Tabla2[[#This Row],[Fecha de creación]])</f>
        <v>2022</v>
      </c>
      <c r="N9417" s="23">
        <f>MONTH(Tabla2[[#This Row],[Fecha de creación]])</f>
        <v>6</v>
      </c>
    </row>
    <row r="9418" spans="1:14" x14ac:dyDescent="0.25">
      <c r="A9418" s="26">
        <v>44742.682291666664</v>
      </c>
      <c r="B9418" s="23" t="s">
        <v>0</v>
      </c>
      <c r="C9418" s="23" t="s">
        <v>12051</v>
      </c>
      <c r="D9418" s="23" t="s">
        <v>982</v>
      </c>
      <c r="E9418" s="23" t="s">
        <v>1</v>
      </c>
      <c r="F9418" s="23" t="s">
        <v>22</v>
      </c>
      <c r="G9418" s="23" t="s">
        <v>975</v>
      </c>
      <c r="H9418" s="2" t="s">
        <v>8893</v>
      </c>
      <c r="I9418" s="23" t="s">
        <v>5999</v>
      </c>
      <c r="J9418" s="23" t="s">
        <v>59</v>
      </c>
      <c r="K9418" s="23" t="s">
        <v>9712</v>
      </c>
      <c r="L9418" s="23" t="s">
        <v>9538</v>
      </c>
      <c r="M9418" s="23">
        <f>YEAR(Tabla2[[#This Row],[Fecha de creación]])</f>
        <v>2022</v>
      </c>
      <c r="N9418" s="23">
        <f>MONTH(Tabla2[[#This Row],[Fecha de creación]])</f>
        <v>6</v>
      </c>
    </row>
    <row r="9419" spans="1:14" x14ac:dyDescent="0.25">
      <c r="A9419" s="26">
        <v>44743.437534722223</v>
      </c>
      <c r="B9419" s="23" t="s">
        <v>0</v>
      </c>
      <c r="C9419" s="23" t="s">
        <v>12052</v>
      </c>
      <c r="D9419" s="23" t="s">
        <v>586</v>
      </c>
      <c r="E9419" s="23" t="s">
        <v>1</v>
      </c>
      <c r="F9419" s="23" t="s">
        <v>7</v>
      </c>
      <c r="G9419" s="23" t="s">
        <v>975</v>
      </c>
      <c r="H9419" s="2" t="s">
        <v>7748</v>
      </c>
      <c r="I9419" s="23" t="s">
        <v>7412</v>
      </c>
      <c r="J9419" s="23"/>
      <c r="K9419" s="23" t="s">
        <v>9712</v>
      </c>
      <c r="L9419" s="23" t="s">
        <v>9538</v>
      </c>
      <c r="M9419" s="23">
        <f>YEAR(Tabla2[[#This Row],[Fecha de creación]])</f>
        <v>2022</v>
      </c>
      <c r="N9419" s="23">
        <f>MONTH(Tabla2[[#This Row],[Fecha de creación]])</f>
        <v>7</v>
      </c>
    </row>
    <row r="9420" spans="1:14" x14ac:dyDescent="0.25">
      <c r="A9420" s="26">
        <v>44743.441145833334</v>
      </c>
      <c r="B9420" s="23" t="s">
        <v>0</v>
      </c>
      <c r="C9420" s="23" t="s">
        <v>12053</v>
      </c>
      <c r="D9420" s="23" t="s">
        <v>10747</v>
      </c>
      <c r="E9420" s="23" t="s">
        <v>1</v>
      </c>
      <c r="F9420" s="23" t="s">
        <v>7</v>
      </c>
      <c r="G9420" s="23" t="s">
        <v>975</v>
      </c>
      <c r="H9420" s="2" t="s">
        <v>8459</v>
      </c>
      <c r="I9420" s="23" t="s">
        <v>9483</v>
      </c>
      <c r="J9420" s="23" t="s">
        <v>958</v>
      </c>
      <c r="K9420" s="23" t="s">
        <v>9712</v>
      </c>
      <c r="L9420" s="23" t="s">
        <v>9538</v>
      </c>
      <c r="M9420" s="23">
        <f>YEAR(Tabla2[[#This Row],[Fecha de creación]])</f>
        <v>2022</v>
      </c>
      <c r="N9420" s="23">
        <f>MONTH(Tabla2[[#This Row],[Fecha de creación]])</f>
        <v>7</v>
      </c>
    </row>
    <row r="9421" spans="1:14" x14ac:dyDescent="0.25">
      <c r="A9421" s="26">
        <v>44743.442997685182</v>
      </c>
      <c r="B9421" s="23" t="s">
        <v>100</v>
      </c>
      <c r="C9421" s="23" t="s">
        <v>12054</v>
      </c>
      <c r="D9421" s="23" t="s">
        <v>10747</v>
      </c>
      <c r="E9421" s="23" t="s">
        <v>1</v>
      </c>
      <c r="F9421" s="23" t="s">
        <v>7</v>
      </c>
      <c r="G9421" s="23" t="s">
        <v>975</v>
      </c>
      <c r="H9421" s="2" t="s">
        <v>8459</v>
      </c>
      <c r="I9421" s="23" t="s">
        <v>9485</v>
      </c>
      <c r="J9421" s="23" t="s">
        <v>958</v>
      </c>
      <c r="K9421" s="23" t="s">
        <v>9712</v>
      </c>
      <c r="L9421" s="23" t="s">
        <v>9538</v>
      </c>
      <c r="M9421" s="23">
        <f>YEAR(Tabla2[[#This Row],[Fecha de creación]])</f>
        <v>2022</v>
      </c>
      <c r="N9421" s="23">
        <f>MONTH(Tabla2[[#This Row],[Fecha de creación]])</f>
        <v>7</v>
      </c>
    </row>
    <row r="9422" spans="1:14" x14ac:dyDescent="0.25">
      <c r="A9422" s="26">
        <v>44743.444247685184</v>
      </c>
      <c r="B9422" s="23" t="s">
        <v>100</v>
      </c>
      <c r="C9422" s="23" t="s">
        <v>12055</v>
      </c>
      <c r="D9422" s="23" t="s">
        <v>10747</v>
      </c>
      <c r="E9422" s="23" t="s">
        <v>1</v>
      </c>
      <c r="F9422" s="23" t="s">
        <v>7</v>
      </c>
      <c r="G9422" s="23" t="s">
        <v>975</v>
      </c>
      <c r="H9422" s="2" t="s">
        <v>8459</v>
      </c>
      <c r="I9422" s="23" t="s">
        <v>9485</v>
      </c>
      <c r="J9422" s="23" t="s">
        <v>958</v>
      </c>
      <c r="K9422" s="23" t="s">
        <v>9712</v>
      </c>
      <c r="L9422" s="23" t="s">
        <v>9538</v>
      </c>
      <c r="M9422" s="23">
        <f>YEAR(Tabla2[[#This Row],[Fecha de creación]])</f>
        <v>2022</v>
      </c>
      <c r="N9422" s="23">
        <f>MONTH(Tabla2[[#This Row],[Fecha de creación]])</f>
        <v>7</v>
      </c>
    </row>
    <row r="9423" spans="1:14" x14ac:dyDescent="0.25">
      <c r="A9423" s="26">
        <v>44743.468275462961</v>
      </c>
      <c r="B9423" s="23" t="s">
        <v>0</v>
      </c>
      <c r="C9423" s="23" t="s">
        <v>12056</v>
      </c>
      <c r="D9423" s="23" t="s">
        <v>615</v>
      </c>
      <c r="E9423" s="23" t="s">
        <v>1</v>
      </c>
      <c r="F9423" s="23" t="s">
        <v>7</v>
      </c>
      <c r="G9423" s="23" t="s">
        <v>975</v>
      </c>
      <c r="H9423" s="2" t="s">
        <v>7745</v>
      </c>
      <c r="I9423" s="23" t="s">
        <v>7412</v>
      </c>
      <c r="J9423" s="23"/>
      <c r="K9423" s="23" t="s">
        <v>9712</v>
      </c>
      <c r="L9423" s="23" t="s">
        <v>9538</v>
      </c>
      <c r="M9423" s="23">
        <f>YEAR(Tabla2[[#This Row],[Fecha de creación]])</f>
        <v>2022</v>
      </c>
      <c r="N9423" s="23">
        <f>MONTH(Tabla2[[#This Row],[Fecha de creación]])</f>
        <v>7</v>
      </c>
    </row>
    <row r="9424" spans="1:14" x14ac:dyDescent="0.25">
      <c r="A9424" s="26">
        <v>44743.513067129628</v>
      </c>
      <c r="B9424" s="23" t="s">
        <v>0</v>
      </c>
      <c r="C9424" s="23" t="s">
        <v>12057</v>
      </c>
      <c r="D9424" s="23" t="s">
        <v>982</v>
      </c>
      <c r="E9424" s="23" t="s">
        <v>1</v>
      </c>
      <c r="F9424" s="23" t="s">
        <v>22</v>
      </c>
      <c r="G9424" s="23" t="s">
        <v>975</v>
      </c>
      <c r="H9424" s="2" t="s">
        <v>8893</v>
      </c>
      <c r="I9424" s="23" t="s">
        <v>7680</v>
      </c>
      <c r="J9424" s="23" t="s">
        <v>59</v>
      </c>
      <c r="K9424" s="23" t="s">
        <v>9712</v>
      </c>
      <c r="L9424" s="23" t="s">
        <v>9538</v>
      </c>
      <c r="M9424" s="23">
        <f>YEAR(Tabla2[[#This Row],[Fecha de creación]])</f>
        <v>2022</v>
      </c>
      <c r="N9424" s="23">
        <f>MONTH(Tabla2[[#This Row],[Fecha de creación]])</f>
        <v>7</v>
      </c>
    </row>
    <row r="9425" spans="1:14" x14ac:dyDescent="0.25">
      <c r="A9425" s="26">
        <v>44743.515046296299</v>
      </c>
      <c r="B9425" s="23" t="s">
        <v>0</v>
      </c>
      <c r="C9425" s="23" t="s">
        <v>12058</v>
      </c>
      <c r="D9425" s="23" t="s">
        <v>1344</v>
      </c>
      <c r="E9425" s="23" t="s">
        <v>1</v>
      </c>
      <c r="F9425" s="23" t="s">
        <v>7</v>
      </c>
      <c r="G9425" s="23" t="s">
        <v>1551</v>
      </c>
      <c r="H9425" s="2" t="s">
        <v>7726</v>
      </c>
      <c r="I9425" s="23" t="s">
        <v>9226</v>
      </c>
      <c r="J9425" s="23" t="s">
        <v>59</v>
      </c>
      <c r="K9425" s="23" t="s">
        <v>9712</v>
      </c>
      <c r="L9425" s="23" t="s">
        <v>9539</v>
      </c>
      <c r="M9425" s="23">
        <f>YEAR(Tabla2[[#This Row],[Fecha de creación]])</f>
        <v>2022</v>
      </c>
      <c r="N9425" s="23">
        <f>MONTH(Tabla2[[#This Row],[Fecha de creación]])</f>
        <v>7</v>
      </c>
    </row>
    <row r="9426" spans="1:14" x14ac:dyDescent="0.25">
      <c r="A9426" s="26">
        <v>44743.517106481479</v>
      </c>
      <c r="B9426" s="23" t="s">
        <v>0</v>
      </c>
      <c r="C9426" s="23" t="s">
        <v>12059</v>
      </c>
      <c r="D9426" s="23" t="s">
        <v>982</v>
      </c>
      <c r="E9426" s="23" t="s">
        <v>1</v>
      </c>
      <c r="F9426" s="23" t="s">
        <v>22</v>
      </c>
      <c r="G9426" s="23" t="s">
        <v>975</v>
      </c>
      <c r="H9426" s="2" t="s">
        <v>8893</v>
      </c>
      <c r="I9426" s="23" t="s">
        <v>7680</v>
      </c>
      <c r="J9426" s="23" t="s">
        <v>59</v>
      </c>
      <c r="K9426" s="23" t="s">
        <v>9712</v>
      </c>
      <c r="L9426" s="23" t="s">
        <v>9538</v>
      </c>
      <c r="M9426" s="23">
        <f>YEAR(Tabla2[[#This Row],[Fecha de creación]])</f>
        <v>2022</v>
      </c>
      <c r="N9426" s="23">
        <f>MONTH(Tabla2[[#This Row],[Fecha de creación]])</f>
        <v>7</v>
      </c>
    </row>
    <row r="9427" spans="1:14" x14ac:dyDescent="0.25">
      <c r="A9427" s="26">
        <v>44743.519629629627</v>
      </c>
      <c r="B9427" s="23" t="s">
        <v>100</v>
      </c>
      <c r="C9427" s="23" t="s">
        <v>12060</v>
      </c>
      <c r="D9427" s="23" t="s">
        <v>982</v>
      </c>
      <c r="E9427" s="23" t="s">
        <v>1</v>
      </c>
      <c r="F9427" s="23" t="s">
        <v>22</v>
      </c>
      <c r="G9427" s="23" t="s">
        <v>975</v>
      </c>
      <c r="H9427" s="2" t="s">
        <v>8893</v>
      </c>
      <c r="I9427" s="23" t="s">
        <v>7966</v>
      </c>
      <c r="J9427" s="23" t="s">
        <v>59</v>
      </c>
      <c r="K9427" s="23" t="s">
        <v>9712</v>
      </c>
      <c r="L9427" s="23" t="s">
        <v>9538</v>
      </c>
      <c r="M9427" s="23">
        <f>YEAR(Tabla2[[#This Row],[Fecha de creación]])</f>
        <v>2022</v>
      </c>
      <c r="N9427" s="23">
        <f>MONTH(Tabla2[[#This Row],[Fecha de creación]])</f>
        <v>7</v>
      </c>
    </row>
    <row r="9428" spans="1:14" x14ac:dyDescent="0.25">
      <c r="A9428" s="26">
        <v>44743.565393518518</v>
      </c>
      <c r="B9428" s="23" t="s">
        <v>189</v>
      </c>
      <c r="C9428" s="23" t="s">
        <v>12061</v>
      </c>
      <c r="D9428" s="23" t="s">
        <v>2955</v>
      </c>
      <c r="E9428" s="23" t="s">
        <v>1</v>
      </c>
      <c r="F9428" s="23" t="s">
        <v>22</v>
      </c>
      <c r="G9428" s="23" t="s">
        <v>975</v>
      </c>
      <c r="H9428" s="2" t="s">
        <v>7748</v>
      </c>
      <c r="I9428" s="23" t="s">
        <v>4486</v>
      </c>
      <c r="J9428" s="23" t="s">
        <v>59</v>
      </c>
      <c r="K9428" s="23" t="s">
        <v>9712</v>
      </c>
      <c r="L9428" s="23" t="s">
        <v>9538</v>
      </c>
      <c r="M9428" s="23">
        <f>YEAR(Tabla2[[#This Row],[Fecha de creación]])</f>
        <v>2022</v>
      </c>
      <c r="N9428" s="23">
        <f>MONTH(Tabla2[[#This Row],[Fecha de creación]])</f>
        <v>7</v>
      </c>
    </row>
    <row r="9429" spans="1:14" x14ac:dyDescent="0.25">
      <c r="A9429" s="26">
        <v>44743.59542824074</v>
      </c>
      <c r="B9429" s="23" t="s">
        <v>0</v>
      </c>
      <c r="C9429" s="23" t="s">
        <v>12062</v>
      </c>
      <c r="D9429" s="23" t="s">
        <v>12063</v>
      </c>
      <c r="E9429" s="23" t="s">
        <v>1</v>
      </c>
      <c r="F9429" s="23" t="s">
        <v>2</v>
      </c>
      <c r="G9429" s="23" t="s">
        <v>1551</v>
      </c>
      <c r="H9429" s="2" t="s">
        <v>7721</v>
      </c>
      <c r="I9429" s="23" t="s">
        <v>9226</v>
      </c>
      <c r="J9429" s="23"/>
      <c r="K9429" s="23" t="s">
        <v>9536</v>
      </c>
      <c r="L9429" s="23" t="s">
        <v>9539</v>
      </c>
      <c r="M9429" s="23">
        <f>YEAR(Tabla2[[#This Row],[Fecha de creación]])</f>
        <v>2022</v>
      </c>
      <c r="N9429" s="23">
        <f>MONTH(Tabla2[[#This Row],[Fecha de creación]])</f>
        <v>7</v>
      </c>
    </row>
    <row r="9430" spans="1:14" x14ac:dyDescent="0.25">
      <c r="A9430" s="26">
        <v>44743.644085648149</v>
      </c>
      <c r="B9430" s="23" t="s">
        <v>0</v>
      </c>
      <c r="C9430" s="23" t="s">
        <v>12064</v>
      </c>
      <c r="D9430" s="23" t="s">
        <v>9047</v>
      </c>
      <c r="E9430" s="23" t="s">
        <v>1</v>
      </c>
      <c r="F9430" s="23" t="s">
        <v>7</v>
      </c>
      <c r="G9430" s="23" t="s">
        <v>1551</v>
      </c>
      <c r="H9430" s="2" t="s">
        <v>8198</v>
      </c>
      <c r="I9430" s="23" t="s">
        <v>9226</v>
      </c>
      <c r="J9430" s="23" t="s">
        <v>958</v>
      </c>
      <c r="K9430" s="23" t="s">
        <v>9712</v>
      </c>
      <c r="L9430" s="23" t="s">
        <v>9539</v>
      </c>
      <c r="M9430" s="23">
        <f>YEAR(Tabla2[[#This Row],[Fecha de creación]])</f>
        <v>2022</v>
      </c>
      <c r="N9430" s="23">
        <f>MONTH(Tabla2[[#This Row],[Fecha de creación]])</f>
        <v>7</v>
      </c>
    </row>
    <row r="9431" spans="1:14" x14ac:dyDescent="0.25">
      <c r="A9431" s="26">
        <v>44744.420567129629</v>
      </c>
      <c r="B9431" s="23" t="s">
        <v>0</v>
      </c>
      <c r="C9431" s="23" t="s">
        <v>12065</v>
      </c>
      <c r="D9431" s="23" t="s">
        <v>989</v>
      </c>
      <c r="E9431" s="23" t="s">
        <v>1</v>
      </c>
      <c r="F9431" s="23" t="s">
        <v>7</v>
      </c>
      <c r="G9431" s="23" t="s">
        <v>975</v>
      </c>
      <c r="H9431" s="2" t="s">
        <v>8480</v>
      </c>
      <c r="I9431" s="23" t="s">
        <v>5999</v>
      </c>
      <c r="J9431" s="23" t="s">
        <v>59</v>
      </c>
      <c r="K9431" s="23" t="s">
        <v>9712</v>
      </c>
      <c r="L9431" s="23" t="s">
        <v>9538</v>
      </c>
      <c r="M9431" s="23">
        <f>YEAR(Tabla2[[#This Row],[Fecha de creación]])</f>
        <v>2022</v>
      </c>
      <c r="N9431" s="23">
        <f>MONTH(Tabla2[[#This Row],[Fecha de creación]])</f>
        <v>7</v>
      </c>
    </row>
    <row r="9432" spans="1:14" x14ac:dyDescent="0.25">
      <c r="A9432" s="26">
        <v>44744.424062500002</v>
      </c>
      <c r="B9432" s="23" t="s">
        <v>0</v>
      </c>
      <c r="C9432" s="23" t="s">
        <v>12066</v>
      </c>
      <c r="D9432" s="23" t="s">
        <v>49</v>
      </c>
      <c r="E9432" s="23" t="s">
        <v>1</v>
      </c>
      <c r="F9432" s="23" t="s">
        <v>7</v>
      </c>
      <c r="G9432" s="23" t="s">
        <v>975</v>
      </c>
      <c r="H9432" s="2" t="s">
        <v>7745</v>
      </c>
      <c r="I9432" s="23" t="s">
        <v>5999</v>
      </c>
      <c r="J9432" s="23" t="s">
        <v>59</v>
      </c>
      <c r="K9432" s="23" t="s">
        <v>9712</v>
      </c>
      <c r="L9432" s="23" t="s">
        <v>9538</v>
      </c>
      <c r="M9432" s="23">
        <f>YEAR(Tabla2[[#This Row],[Fecha de creación]])</f>
        <v>2022</v>
      </c>
      <c r="N9432" s="23">
        <f>MONTH(Tabla2[[#This Row],[Fecha de creación]])</f>
        <v>7</v>
      </c>
    </row>
    <row r="9433" spans="1:14" x14ac:dyDescent="0.25">
      <c r="A9433" s="26">
        <v>44744.482476851852</v>
      </c>
      <c r="B9433" s="23" t="s">
        <v>189</v>
      </c>
      <c r="C9433" s="23" t="s">
        <v>12067</v>
      </c>
      <c r="D9433" s="23" t="s">
        <v>4002</v>
      </c>
      <c r="E9433" s="23" t="s">
        <v>1</v>
      </c>
      <c r="F9433" s="23" t="s">
        <v>2</v>
      </c>
      <c r="G9433" s="23" t="s">
        <v>3</v>
      </c>
      <c r="H9433" s="2" t="s">
        <v>7737</v>
      </c>
      <c r="I9433" s="23" t="s">
        <v>3284</v>
      </c>
      <c r="J9433" s="23" t="s">
        <v>59</v>
      </c>
      <c r="K9433" s="23" t="s">
        <v>9712</v>
      </c>
      <c r="L9433" s="23" t="s">
        <v>9538</v>
      </c>
      <c r="M9433" s="23">
        <f>YEAR(Tabla2[[#This Row],[Fecha de creación]])</f>
        <v>2022</v>
      </c>
      <c r="N9433" s="23">
        <f>MONTH(Tabla2[[#This Row],[Fecha de creación]])</f>
        <v>7</v>
      </c>
    </row>
    <row r="9434" spans="1:14" x14ac:dyDescent="0.25">
      <c r="A9434" s="26">
        <v>44744.627858796295</v>
      </c>
      <c r="B9434" s="23" t="s">
        <v>100</v>
      </c>
      <c r="C9434" s="23" t="s">
        <v>12068</v>
      </c>
      <c r="D9434" s="23" t="s">
        <v>10747</v>
      </c>
      <c r="E9434" s="23" t="s">
        <v>1</v>
      </c>
      <c r="F9434" s="23" t="s">
        <v>7</v>
      </c>
      <c r="G9434" s="23" t="s">
        <v>975</v>
      </c>
      <c r="H9434" s="2" t="s">
        <v>8459</v>
      </c>
      <c r="I9434" s="23" t="s">
        <v>9485</v>
      </c>
      <c r="J9434" s="23" t="s">
        <v>958</v>
      </c>
      <c r="K9434" s="23" t="s">
        <v>9712</v>
      </c>
      <c r="L9434" s="23" t="s">
        <v>9538</v>
      </c>
      <c r="M9434" s="23">
        <f>YEAR(Tabla2[[#This Row],[Fecha de creación]])</f>
        <v>2022</v>
      </c>
      <c r="N9434" s="23">
        <f>MONTH(Tabla2[[#This Row],[Fecha de creación]])</f>
        <v>7</v>
      </c>
    </row>
    <row r="9435" spans="1:14" x14ac:dyDescent="0.25">
      <c r="A9435" s="26">
        <v>44744.629814814813</v>
      </c>
      <c r="B9435" s="23" t="s">
        <v>100</v>
      </c>
      <c r="C9435" s="23" t="s">
        <v>12069</v>
      </c>
      <c r="D9435" s="23" t="s">
        <v>719</v>
      </c>
      <c r="E9435" s="23" t="s">
        <v>1</v>
      </c>
      <c r="F9435" s="23" t="s">
        <v>7</v>
      </c>
      <c r="G9435" s="23" t="s">
        <v>975</v>
      </c>
      <c r="H9435" s="2" t="s">
        <v>7777</v>
      </c>
      <c r="I9435" s="23" t="s">
        <v>9485</v>
      </c>
      <c r="J9435" s="23" t="s">
        <v>59</v>
      </c>
      <c r="K9435" s="23" t="s">
        <v>9712</v>
      </c>
      <c r="L9435" s="23" t="s">
        <v>9538</v>
      </c>
      <c r="M9435" s="23">
        <f>YEAR(Tabla2[[#This Row],[Fecha de creación]])</f>
        <v>2022</v>
      </c>
      <c r="N9435" s="23">
        <f>MONTH(Tabla2[[#This Row],[Fecha de creación]])</f>
        <v>7</v>
      </c>
    </row>
    <row r="9436" spans="1:14" x14ac:dyDescent="0.25">
      <c r="A9436" s="26">
        <v>44744.631064814814</v>
      </c>
      <c r="B9436" s="23" t="s">
        <v>100</v>
      </c>
      <c r="C9436" s="23" t="s">
        <v>12070</v>
      </c>
      <c r="D9436" s="23" t="s">
        <v>11694</v>
      </c>
      <c r="E9436" s="23" t="s">
        <v>1</v>
      </c>
      <c r="F9436" s="23" t="s">
        <v>22</v>
      </c>
      <c r="G9436" s="23" t="s">
        <v>975</v>
      </c>
      <c r="H9436" s="2" t="s">
        <v>8893</v>
      </c>
      <c r="I9436" s="23" t="s">
        <v>9485</v>
      </c>
      <c r="J9436" s="23" t="s">
        <v>59</v>
      </c>
      <c r="K9436" s="23" t="s">
        <v>9712</v>
      </c>
      <c r="L9436" s="23" t="s">
        <v>9538</v>
      </c>
      <c r="M9436" s="23">
        <f>YEAR(Tabla2[[#This Row],[Fecha de creación]])</f>
        <v>2022</v>
      </c>
      <c r="N9436" s="23">
        <f>MONTH(Tabla2[[#This Row],[Fecha de creación]])</f>
        <v>7</v>
      </c>
    </row>
    <row r="9437" spans="1:14" x14ac:dyDescent="0.25">
      <c r="A9437" s="26">
        <v>44744.632430555554</v>
      </c>
      <c r="B9437" s="23" t="s">
        <v>100</v>
      </c>
      <c r="C9437" s="23" t="s">
        <v>12071</v>
      </c>
      <c r="D9437" s="23" t="s">
        <v>9184</v>
      </c>
      <c r="E9437" s="23" t="s">
        <v>1</v>
      </c>
      <c r="F9437" s="23" t="s">
        <v>7</v>
      </c>
      <c r="G9437" s="23" t="s">
        <v>1551</v>
      </c>
      <c r="H9437" s="2" t="s">
        <v>7726</v>
      </c>
      <c r="I9437" s="23" t="s">
        <v>9537</v>
      </c>
      <c r="J9437" s="23" t="s">
        <v>59</v>
      </c>
      <c r="K9437" s="23" t="s">
        <v>9712</v>
      </c>
      <c r="L9437" s="23" t="s">
        <v>9539</v>
      </c>
      <c r="M9437" s="23">
        <f>YEAR(Tabla2[[#This Row],[Fecha de creación]])</f>
        <v>2022</v>
      </c>
      <c r="N9437" s="23">
        <f>MONTH(Tabla2[[#This Row],[Fecha de creación]])</f>
        <v>7</v>
      </c>
    </row>
    <row r="9438" spans="1:14" x14ac:dyDescent="0.25">
      <c r="A9438" s="26">
        <v>44744.634884259256</v>
      </c>
      <c r="B9438" s="23" t="s">
        <v>56</v>
      </c>
      <c r="C9438" s="23" t="s">
        <v>12072</v>
      </c>
      <c r="D9438" s="23" t="s">
        <v>4281</v>
      </c>
      <c r="E9438" s="23" t="s">
        <v>1</v>
      </c>
      <c r="F9438" s="23" t="s">
        <v>7</v>
      </c>
      <c r="G9438" s="23" t="s">
        <v>975</v>
      </c>
      <c r="H9438" s="2" t="s">
        <v>7722</v>
      </c>
      <c r="I9438" s="23" t="s">
        <v>7342</v>
      </c>
      <c r="J9438" s="23" t="s">
        <v>59</v>
      </c>
      <c r="K9438" s="23" t="s">
        <v>9712</v>
      </c>
      <c r="L9438" s="23" t="s">
        <v>9538</v>
      </c>
      <c r="M9438" s="23">
        <f>YEAR(Tabla2[[#This Row],[Fecha de creación]])</f>
        <v>2022</v>
      </c>
      <c r="N9438" s="23">
        <f>MONTH(Tabla2[[#This Row],[Fecha de creación]])</f>
        <v>7</v>
      </c>
    </row>
    <row r="9439" spans="1:14" x14ac:dyDescent="0.25">
      <c r="A9439" s="26">
        <v>44744.635740740741</v>
      </c>
      <c r="B9439" s="23" t="s">
        <v>0</v>
      </c>
      <c r="C9439" s="23" t="s">
        <v>12073</v>
      </c>
      <c r="D9439" s="23" t="s">
        <v>982</v>
      </c>
      <c r="E9439" s="23" t="s">
        <v>1</v>
      </c>
      <c r="F9439" s="23" t="s">
        <v>22</v>
      </c>
      <c r="G9439" s="23" t="s">
        <v>975</v>
      </c>
      <c r="H9439" s="2" t="s">
        <v>8893</v>
      </c>
      <c r="I9439" s="23" t="s">
        <v>7680</v>
      </c>
      <c r="J9439" s="23" t="s">
        <v>59</v>
      </c>
      <c r="K9439" s="23" t="s">
        <v>9712</v>
      </c>
      <c r="L9439" s="23" t="s">
        <v>9538</v>
      </c>
      <c r="M9439" s="23">
        <f>YEAR(Tabla2[[#This Row],[Fecha de creación]])</f>
        <v>2022</v>
      </c>
      <c r="N9439" s="23">
        <f>MONTH(Tabla2[[#This Row],[Fecha de creación]])</f>
        <v>7</v>
      </c>
    </row>
    <row r="9440" spans="1:14" x14ac:dyDescent="0.25">
      <c r="A9440" s="26">
        <v>44744.644976851851</v>
      </c>
      <c r="B9440" s="23" t="s">
        <v>0</v>
      </c>
      <c r="C9440" s="23" t="s">
        <v>12074</v>
      </c>
      <c r="D9440" s="23" t="s">
        <v>982</v>
      </c>
      <c r="E9440" s="23" t="s">
        <v>1</v>
      </c>
      <c r="F9440" s="23" t="s">
        <v>22</v>
      </c>
      <c r="G9440" s="23" t="s">
        <v>975</v>
      </c>
      <c r="H9440" s="2" t="s">
        <v>8893</v>
      </c>
      <c r="I9440" s="23" t="s">
        <v>5999</v>
      </c>
      <c r="J9440" s="23" t="s">
        <v>59</v>
      </c>
      <c r="K9440" s="23" t="s">
        <v>9712</v>
      </c>
      <c r="L9440" s="23" t="s">
        <v>9538</v>
      </c>
      <c r="M9440" s="23">
        <f>YEAR(Tabla2[[#This Row],[Fecha de creación]])</f>
        <v>2022</v>
      </c>
      <c r="N9440" s="23">
        <f>MONTH(Tabla2[[#This Row],[Fecha de creación]])</f>
        <v>7</v>
      </c>
    </row>
    <row r="9441" spans="1:14" x14ac:dyDescent="0.25">
      <c r="A9441" s="26">
        <v>44744.667523148149</v>
      </c>
      <c r="B9441" s="23" t="s">
        <v>56</v>
      </c>
      <c r="C9441" s="23" t="s">
        <v>12075</v>
      </c>
      <c r="D9441" s="23" t="s">
        <v>7096</v>
      </c>
      <c r="E9441" s="23" t="s">
        <v>1</v>
      </c>
      <c r="F9441" s="23" t="s">
        <v>7</v>
      </c>
      <c r="G9441" s="23" t="s">
        <v>975</v>
      </c>
      <c r="H9441" s="2" t="s">
        <v>7722</v>
      </c>
      <c r="I9441" s="23" t="s">
        <v>7342</v>
      </c>
      <c r="J9441" s="23" t="s">
        <v>59</v>
      </c>
      <c r="K9441" s="23" t="s">
        <v>9712</v>
      </c>
      <c r="L9441" s="23" t="s">
        <v>9538</v>
      </c>
      <c r="M9441" s="23">
        <f>YEAR(Tabla2[[#This Row],[Fecha de creación]])</f>
        <v>2022</v>
      </c>
      <c r="N9441" s="23">
        <f>MONTH(Tabla2[[#This Row],[Fecha de creación]])</f>
        <v>7</v>
      </c>
    </row>
    <row r="9442" spans="1:14" x14ac:dyDescent="0.25">
      <c r="A9442" s="26">
        <v>44744.670277777775</v>
      </c>
      <c r="B9442" s="23" t="s">
        <v>100</v>
      </c>
      <c r="C9442" s="23" t="s">
        <v>12076</v>
      </c>
      <c r="D9442" s="23" t="s">
        <v>982</v>
      </c>
      <c r="E9442" s="23" t="s">
        <v>1</v>
      </c>
      <c r="F9442" s="23" t="s">
        <v>22</v>
      </c>
      <c r="G9442" s="23" t="s">
        <v>975</v>
      </c>
      <c r="H9442" s="2" t="s">
        <v>8893</v>
      </c>
      <c r="I9442" s="23" t="s">
        <v>7966</v>
      </c>
      <c r="J9442" s="23" t="s">
        <v>59</v>
      </c>
      <c r="K9442" s="23" t="s">
        <v>9712</v>
      </c>
      <c r="L9442" s="23" t="s">
        <v>9538</v>
      </c>
      <c r="M9442" s="23">
        <f>YEAR(Tabla2[[#This Row],[Fecha de creación]])</f>
        <v>2022</v>
      </c>
      <c r="N9442" s="23">
        <f>MONTH(Tabla2[[#This Row],[Fecha de creación]])</f>
        <v>7</v>
      </c>
    </row>
    <row r="9443" spans="1:14" x14ac:dyDescent="0.25">
      <c r="A9443" s="26">
        <v>44744.672384259262</v>
      </c>
      <c r="B9443" s="23" t="s">
        <v>100</v>
      </c>
      <c r="C9443" s="23" t="s">
        <v>12077</v>
      </c>
      <c r="D9443" s="23" t="s">
        <v>982</v>
      </c>
      <c r="E9443" s="23" t="s">
        <v>1</v>
      </c>
      <c r="F9443" s="23" t="s">
        <v>22</v>
      </c>
      <c r="G9443" s="23" t="s">
        <v>975</v>
      </c>
      <c r="H9443" s="2" t="s">
        <v>8893</v>
      </c>
      <c r="I9443" s="23" t="s">
        <v>7966</v>
      </c>
      <c r="J9443" s="23" t="s">
        <v>59</v>
      </c>
      <c r="K9443" s="23" t="s">
        <v>9712</v>
      </c>
      <c r="L9443" s="23" t="s">
        <v>9538</v>
      </c>
      <c r="M9443" s="23">
        <f>YEAR(Tabla2[[#This Row],[Fecha de creación]])</f>
        <v>2022</v>
      </c>
      <c r="N9443" s="23">
        <f>MONTH(Tabla2[[#This Row],[Fecha de creación]])</f>
        <v>7</v>
      </c>
    </row>
    <row r="9444" spans="1:14" x14ac:dyDescent="0.25">
      <c r="A9444" s="26">
        <v>44744.675312500003</v>
      </c>
      <c r="B9444" s="23" t="s">
        <v>56</v>
      </c>
      <c r="C9444" s="23" t="s">
        <v>12078</v>
      </c>
      <c r="D9444" s="23" t="s">
        <v>4281</v>
      </c>
      <c r="E9444" s="23" t="s">
        <v>1</v>
      </c>
      <c r="F9444" s="23" t="s">
        <v>7</v>
      </c>
      <c r="G9444" s="23" t="s">
        <v>975</v>
      </c>
      <c r="H9444" s="2" t="s">
        <v>7722</v>
      </c>
      <c r="I9444" s="23" t="s">
        <v>7342</v>
      </c>
      <c r="J9444" s="23" t="s">
        <v>59</v>
      </c>
      <c r="K9444" s="23" t="s">
        <v>9712</v>
      </c>
      <c r="L9444" s="23" t="s">
        <v>9538</v>
      </c>
      <c r="M9444" s="23">
        <f>YEAR(Tabla2[[#This Row],[Fecha de creación]])</f>
        <v>2022</v>
      </c>
      <c r="N9444" s="23">
        <f>MONTH(Tabla2[[#This Row],[Fecha de creación]])</f>
        <v>7</v>
      </c>
    </row>
    <row r="9445" spans="1:14" x14ac:dyDescent="0.25">
      <c r="A9445" s="26">
        <v>44744.676921296297</v>
      </c>
      <c r="B9445" s="23" t="s">
        <v>0</v>
      </c>
      <c r="C9445" s="23" t="s">
        <v>12079</v>
      </c>
      <c r="D9445" s="23" t="s">
        <v>21</v>
      </c>
      <c r="E9445" s="23" t="s">
        <v>1</v>
      </c>
      <c r="F9445" s="23" t="s">
        <v>22</v>
      </c>
      <c r="G9445" s="23" t="s">
        <v>975</v>
      </c>
      <c r="H9445" s="2" t="s">
        <v>7744</v>
      </c>
      <c r="I9445" s="23" t="s">
        <v>5999</v>
      </c>
      <c r="J9445" s="23" t="s">
        <v>59</v>
      </c>
      <c r="K9445" s="23" t="s">
        <v>9712</v>
      </c>
      <c r="L9445" s="23" t="s">
        <v>9538</v>
      </c>
      <c r="M9445" s="23">
        <f>YEAR(Tabla2[[#This Row],[Fecha de creación]])</f>
        <v>2022</v>
      </c>
      <c r="N9445" s="23">
        <f>MONTH(Tabla2[[#This Row],[Fecha de creación]])</f>
        <v>7</v>
      </c>
    </row>
    <row r="9446" spans="1:14" x14ac:dyDescent="0.25">
      <c r="A9446" s="26">
        <v>44744.679664351854</v>
      </c>
      <c r="B9446" s="23" t="s">
        <v>189</v>
      </c>
      <c r="C9446" s="23" t="s">
        <v>12080</v>
      </c>
      <c r="D9446" s="23" t="s">
        <v>4281</v>
      </c>
      <c r="E9446" s="23" t="s">
        <v>1</v>
      </c>
      <c r="F9446" s="23" t="s">
        <v>7</v>
      </c>
      <c r="G9446" s="23" t="s">
        <v>975</v>
      </c>
      <c r="H9446" s="2" t="s">
        <v>7722</v>
      </c>
      <c r="I9446" s="23" t="s">
        <v>7338</v>
      </c>
      <c r="J9446" s="23" t="s">
        <v>59</v>
      </c>
      <c r="K9446" s="23" t="s">
        <v>9712</v>
      </c>
      <c r="L9446" s="23" t="s">
        <v>9538</v>
      </c>
      <c r="M9446" s="23">
        <f>YEAR(Tabla2[[#This Row],[Fecha de creación]])</f>
        <v>2022</v>
      </c>
      <c r="N9446" s="23">
        <f>MONTH(Tabla2[[#This Row],[Fecha de creación]])</f>
        <v>7</v>
      </c>
    </row>
    <row r="9447" spans="1:14" x14ac:dyDescent="0.25">
      <c r="A9447" s="26">
        <v>44744.691354166665</v>
      </c>
      <c r="B9447" s="23" t="s">
        <v>189</v>
      </c>
      <c r="C9447" s="23" t="s">
        <v>12081</v>
      </c>
      <c r="D9447" s="23" t="s">
        <v>4281</v>
      </c>
      <c r="E9447" s="23" t="s">
        <v>1</v>
      </c>
      <c r="F9447" s="23" t="s">
        <v>7</v>
      </c>
      <c r="G9447" s="23" t="s">
        <v>975</v>
      </c>
      <c r="H9447" s="2" t="s">
        <v>7722</v>
      </c>
      <c r="I9447" s="23" t="s">
        <v>7338</v>
      </c>
      <c r="J9447" s="23" t="s">
        <v>59</v>
      </c>
      <c r="K9447" s="23" t="s">
        <v>9712</v>
      </c>
      <c r="L9447" s="23" t="s">
        <v>9538</v>
      </c>
      <c r="M9447" s="23">
        <f>YEAR(Tabla2[[#This Row],[Fecha de creación]])</f>
        <v>2022</v>
      </c>
      <c r="N9447" s="23">
        <f>MONTH(Tabla2[[#This Row],[Fecha de creación]])</f>
        <v>7</v>
      </c>
    </row>
    <row r="9448" spans="1:14" x14ac:dyDescent="0.25">
      <c r="A9448" s="26">
        <v>44744.691689814812</v>
      </c>
      <c r="B9448" s="23" t="s">
        <v>0</v>
      </c>
      <c r="C9448" s="23" t="s">
        <v>12082</v>
      </c>
      <c r="D9448" s="23" t="s">
        <v>12083</v>
      </c>
      <c r="E9448" s="23" t="s">
        <v>1</v>
      </c>
      <c r="F9448" s="23" t="s">
        <v>2</v>
      </c>
      <c r="G9448" s="23" t="s">
        <v>1551</v>
      </c>
      <c r="H9448" s="2" t="s">
        <v>7772</v>
      </c>
      <c r="I9448" s="23" t="s">
        <v>9226</v>
      </c>
      <c r="J9448" s="23" t="s">
        <v>59</v>
      </c>
      <c r="K9448" s="23" t="s">
        <v>9712</v>
      </c>
      <c r="L9448" s="23" t="s">
        <v>9538</v>
      </c>
      <c r="M9448" s="23">
        <f>YEAR(Tabla2[[#This Row],[Fecha de creación]])</f>
        <v>2022</v>
      </c>
      <c r="N9448" s="23">
        <f>MONTH(Tabla2[[#This Row],[Fecha de creación]])</f>
        <v>7</v>
      </c>
    </row>
    <row r="9449" spans="1:14" x14ac:dyDescent="0.25">
      <c r="A9449" s="26">
        <v>44744.694085648145</v>
      </c>
      <c r="B9449" s="23" t="s">
        <v>0</v>
      </c>
      <c r="C9449" s="23" t="s">
        <v>12084</v>
      </c>
      <c r="D9449" s="23" t="s">
        <v>6</v>
      </c>
      <c r="E9449" s="23" t="s">
        <v>1</v>
      </c>
      <c r="F9449" s="23" t="s">
        <v>7</v>
      </c>
      <c r="G9449" s="23" t="s">
        <v>3</v>
      </c>
      <c r="H9449" s="2" t="s">
        <v>7722</v>
      </c>
      <c r="I9449" s="23" t="s">
        <v>5999</v>
      </c>
      <c r="J9449" s="23" t="s">
        <v>59</v>
      </c>
      <c r="K9449" s="23" t="s">
        <v>9712</v>
      </c>
      <c r="L9449" s="23" t="s">
        <v>9539</v>
      </c>
      <c r="M9449" s="23">
        <f>YEAR(Tabla2[[#This Row],[Fecha de creación]])</f>
        <v>2022</v>
      </c>
      <c r="N9449" s="23">
        <f>MONTH(Tabla2[[#This Row],[Fecha de creación]])</f>
        <v>7</v>
      </c>
    </row>
    <row r="9450" spans="1:14" x14ac:dyDescent="0.25">
      <c r="A9450" s="26">
        <v>44744.715300925927</v>
      </c>
      <c r="B9450" s="23" t="s">
        <v>189</v>
      </c>
      <c r="C9450" s="23" t="s">
        <v>12085</v>
      </c>
      <c r="D9450" s="23" t="s">
        <v>2909</v>
      </c>
      <c r="E9450" s="23" t="s">
        <v>1</v>
      </c>
      <c r="F9450" s="23" t="s">
        <v>7</v>
      </c>
      <c r="G9450" s="23" t="s">
        <v>3</v>
      </c>
      <c r="H9450" s="2" t="s">
        <v>7721</v>
      </c>
      <c r="I9450" s="23" t="s">
        <v>7338</v>
      </c>
      <c r="J9450" s="23" t="s">
        <v>59</v>
      </c>
      <c r="K9450" s="23" t="s">
        <v>9712</v>
      </c>
      <c r="L9450" s="23" t="s">
        <v>9538</v>
      </c>
      <c r="M9450" s="23">
        <f>YEAR(Tabla2[[#This Row],[Fecha de creación]])</f>
        <v>2022</v>
      </c>
      <c r="N9450" s="23">
        <f>MONTH(Tabla2[[#This Row],[Fecha de creación]])</f>
        <v>7</v>
      </c>
    </row>
    <row r="9451" spans="1:14" x14ac:dyDescent="0.25">
      <c r="A9451" s="26">
        <v>44745.483391203707</v>
      </c>
      <c r="B9451" s="23" t="s">
        <v>100</v>
      </c>
      <c r="C9451" s="23" t="s">
        <v>12086</v>
      </c>
      <c r="D9451" s="23" t="s">
        <v>11694</v>
      </c>
      <c r="E9451" s="23" t="s">
        <v>1</v>
      </c>
      <c r="F9451" s="23" t="s">
        <v>22</v>
      </c>
      <c r="G9451" s="23" t="s">
        <v>975</v>
      </c>
      <c r="H9451" s="2" t="s">
        <v>8893</v>
      </c>
      <c r="I9451" s="23" t="s">
        <v>9485</v>
      </c>
      <c r="J9451" s="23" t="s">
        <v>59</v>
      </c>
      <c r="K9451" s="23" t="s">
        <v>9712</v>
      </c>
      <c r="L9451" s="23" t="s">
        <v>9538</v>
      </c>
      <c r="M9451" s="23">
        <f>YEAR(Tabla2[[#This Row],[Fecha de creación]])</f>
        <v>2022</v>
      </c>
      <c r="N9451" s="23">
        <f>MONTH(Tabla2[[#This Row],[Fecha de creación]])</f>
        <v>7</v>
      </c>
    </row>
    <row r="9452" spans="1:14" x14ac:dyDescent="0.25">
      <c r="A9452" s="26">
        <v>44745.540671296294</v>
      </c>
      <c r="B9452" s="23" t="s">
        <v>0</v>
      </c>
      <c r="C9452" s="23" t="s">
        <v>12087</v>
      </c>
      <c r="D9452" s="23" t="s">
        <v>6</v>
      </c>
      <c r="E9452" s="23" t="s">
        <v>1</v>
      </c>
      <c r="F9452" s="23" t="s">
        <v>7</v>
      </c>
      <c r="G9452" s="23" t="s">
        <v>975</v>
      </c>
      <c r="H9452" s="2" t="s">
        <v>7722</v>
      </c>
      <c r="I9452" s="23" t="s">
        <v>5999</v>
      </c>
      <c r="J9452" s="23" t="s">
        <v>59</v>
      </c>
      <c r="K9452" s="23" t="s">
        <v>9712</v>
      </c>
      <c r="L9452" s="23" t="s">
        <v>9538</v>
      </c>
      <c r="M9452" s="23">
        <f>YEAR(Tabla2[[#This Row],[Fecha de creación]])</f>
        <v>2022</v>
      </c>
      <c r="N9452" s="23">
        <f>MONTH(Tabla2[[#This Row],[Fecha de creación]])</f>
        <v>7</v>
      </c>
    </row>
    <row r="9453" spans="1:14" x14ac:dyDescent="0.25">
      <c r="A9453" s="26">
        <v>44745.6012962963</v>
      </c>
      <c r="B9453" s="23" t="s">
        <v>0</v>
      </c>
      <c r="C9453" s="23" t="s">
        <v>12088</v>
      </c>
      <c r="D9453" s="23" t="s">
        <v>3092</v>
      </c>
      <c r="E9453" s="23" t="s">
        <v>1</v>
      </c>
      <c r="F9453" s="23" t="s">
        <v>7</v>
      </c>
      <c r="G9453" s="23" t="s">
        <v>975</v>
      </c>
      <c r="H9453" s="2" t="s">
        <v>7726</v>
      </c>
      <c r="I9453" s="23" t="s">
        <v>7412</v>
      </c>
      <c r="J9453" s="23"/>
      <c r="K9453" s="23" t="s">
        <v>9712</v>
      </c>
      <c r="L9453" s="23" t="s">
        <v>9538</v>
      </c>
      <c r="M9453" s="23">
        <f>YEAR(Tabla2[[#This Row],[Fecha de creación]])</f>
        <v>2022</v>
      </c>
      <c r="N9453" s="23">
        <f>MONTH(Tabla2[[#This Row],[Fecha de creación]])</f>
        <v>7</v>
      </c>
    </row>
    <row r="9454" spans="1:14" x14ac:dyDescent="0.25">
      <c r="A9454" s="26">
        <v>44745.60224537037</v>
      </c>
      <c r="B9454" s="23" t="s">
        <v>0</v>
      </c>
      <c r="C9454" s="23" t="s">
        <v>12089</v>
      </c>
      <c r="D9454" s="23" t="s">
        <v>8664</v>
      </c>
      <c r="E9454" s="23" t="s">
        <v>1</v>
      </c>
      <c r="F9454" s="23" t="s">
        <v>22</v>
      </c>
      <c r="G9454" s="23" t="s">
        <v>975</v>
      </c>
      <c r="H9454" s="2" t="s">
        <v>8893</v>
      </c>
      <c r="I9454" s="23" t="s">
        <v>7412</v>
      </c>
      <c r="J9454" s="23"/>
      <c r="K9454" s="23" t="s">
        <v>9712</v>
      </c>
      <c r="L9454" s="23" t="s">
        <v>9538</v>
      </c>
      <c r="M9454" s="23">
        <f>YEAR(Tabla2[[#This Row],[Fecha de creación]])</f>
        <v>2022</v>
      </c>
      <c r="N9454" s="23">
        <f>MONTH(Tabla2[[#This Row],[Fecha de creación]])</f>
        <v>7</v>
      </c>
    </row>
    <row r="9455" spans="1:14" x14ac:dyDescent="0.25">
      <c r="A9455" s="26">
        <v>44745.606111111112</v>
      </c>
      <c r="B9455" s="23" t="s">
        <v>0</v>
      </c>
      <c r="C9455" s="23" t="s">
        <v>12090</v>
      </c>
      <c r="D9455" s="23" t="s">
        <v>2536</v>
      </c>
      <c r="E9455" s="23" t="s">
        <v>1</v>
      </c>
      <c r="F9455" s="23" t="s">
        <v>7</v>
      </c>
      <c r="G9455" s="23" t="s">
        <v>975</v>
      </c>
      <c r="H9455" s="2" t="s">
        <v>7734</v>
      </c>
      <c r="I9455" s="23" t="s">
        <v>7412</v>
      </c>
      <c r="J9455" s="23"/>
      <c r="K9455" s="23" t="s">
        <v>9712</v>
      </c>
      <c r="L9455" s="23" t="s">
        <v>9538</v>
      </c>
      <c r="M9455" s="23">
        <f>YEAR(Tabla2[[#This Row],[Fecha de creación]])</f>
        <v>2022</v>
      </c>
      <c r="N9455" s="23">
        <f>MONTH(Tabla2[[#This Row],[Fecha de creación]])</f>
        <v>7</v>
      </c>
    </row>
    <row r="9456" spans="1:14" x14ac:dyDescent="0.25">
      <c r="A9456" s="26">
        <v>44745.606689814813</v>
      </c>
      <c r="B9456" s="23" t="s">
        <v>0</v>
      </c>
      <c r="C9456" s="23" t="s">
        <v>12091</v>
      </c>
      <c r="D9456" s="23" t="s">
        <v>999</v>
      </c>
      <c r="E9456" s="23" t="s">
        <v>1</v>
      </c>
      <c r="F9456" s="23" t="s">
        <v>7</v>
      </c>
      <c r="G9456" s="23" t="s">
        <v>975</v>
      </c>
      <c r="H9456" s="2" t="s">
        <v>7744</v>
      </c>
      <c r="I9456" s="23" t="s">
        <v>7412</v>
      </c>
      <c r="J9456" s="23"/>
      <c r="K9456" s="23" t="s">
        <v>9712</v>
      </c>
      <c r="L9456" s="23" t="s">
        <v>9538</v>
      </c>
      <c r="M9456" s="23">
        <f>YEAR(Tabla2[[#This Row],[Fecha de creación]])</f>
        <v>2022</v>
      </c>
      <c r="N9456" s="23">
        <f>MONTH(Tabla2[[#This Row],[Fecha de creación]])</f>
        <v>7</v>
      </c>
    </row>
    <row r="9457" spans="1:14" x14ac:dyDescent="0.25">
      <c r="A9457" s="26">
        <v>44745.644861111112</v>
      </c>
      <c r="B9457" s="23" t="s">
        <v>0</v>
      </c>
      <c r="C9457" s="23" t="s">
        <v>12092</v>
      </c>
      <c r="D9457" s="23" t="s">
        <v>364</v>
      </c>
      <c r="E9457" s="23" t="s">
        <v>1</v>
      </c>
      <c r="F9457" s="23" t="s">
        <v>7</v>
      </c>
      <c r="G9457" s="23" t="s">
        <v>1551</v>
      </c>
      <c r="H9457" s="2" t="s">
        <v>7725</v>
      </c>
      <c r="I9457" s="23" t="s">
        <v>9226</v>
      </c>
      <c r="J9457" s="23" t="s">
        <v>59</v>
      </c>
      <c r="K9457" s="23" t="s">
        <v>9712</v>
      </c>
      <c r="L9457" s="23" t="s">
        <v>9538</v>
      </c>
      <c r="M9457" s="23">
        <f>YEAR(Tabla2[[#This Row],[Fecha de creación]])</f>
        <v>2022</v>
      </c>
      <c r="N9457" s="23">
        <f>MONTH(Tabla2[[#This Row],[Fecha de creación]])</f>
        <v>7</v>
      </c>
    </row>
    <row r="9458" spans="1:14" x14ac:dyDescent="0.25">
      <c r="A9458" s="26">
        <v>44745.650196759256</v>
      </c>
      <c r="B9458" s="23" t="s">
        <v>0</v>
      </c>
      <c r="C9458" s="23" t="s">
        <v>12093</v>
      </c>
      <c r="D9458" s="23" t="s">
        <v>6</v>
      </c>
      <c r="E9458" s="23" t="s">
        <v>1</v>
      </c>
      <c r="F9458" s="23" t="s">
        <v>7</v>
      </c>
      <c r="G9458" s="23" t="s">
        <v>975</v>
      </c>
      <c r="H9458" s="2" t="s">
        <v>7722</v>
      </c>
      <c r="I9458" s="23" t="s">
        <v>7412</v>
      </c>
      <c r="J9458" s="23"/>
      <c r="K9458" s="23" t="s">
        <v>9712</v>
      </c>
      <c r="L9458" s="23" t="s">
        <v>9538</v>
      </c>
      <c r="M9458" s="23">
        <f>YEAR(Tabla2[[#This Row],[Fecha de creación]])</f>
        <v>2022</v>
      </c>
      <c r="N9458" s="23">
        <f>MONTH(Tabla2[[#This Row],[Fecha de creación]])</f>
        <v>7</v>
      </c>
    </row>
    <row r="9459" spans="1:14" x14ac:dyDescent="0.25">
      <c r="A9459" s="26">
        <v>44745.681504629632</v>
      </c>
      <c r="B9459" s="23" t="s">
        <v>0</v>
      </c>
      <c r="C9459" s="23" t="s">
        <v>12094</v>
      </c>
      <c r="D9459" s="23" t="s">
        <v>982</v>
      </c>
      <c r="E9459" s="23" t="s">
        <v>1</v>
      </c>
      <c r="F9459" s="23" t="s">
        <v>22</v>
      </c>
      <c r="G9459" s="23" t="s">
        <v>975</v>
      </c>
      <c r="H9459" s="2" t="s">
        <v>8893</v>
      </c>
      <c r="I9459" s="23" t="s">
        <v>5999</v>
      </c>
      <c r="J9459" s="23" t="s">
        <v>59</v>
      </c>
      <c r="K9459" s="23" t="s">
        <v>9712</v>
      </c>
      <c r="L9459" s="23" t="s">
        <v>9538</v>
      </c>
      <c r="M9459" s="23">
        <f>YEAR(Tabla2[[#This Row],[Fecha de creación]])</f>
        <v>2022</v>
      </c>
      <c r="N9459" s="23">
        <f>MONTH(Tabla2[[#This Row],[Fecha de creación]])</f>
        <v>7</v>
      </c>
    </row>
    <row r="9460" spans="1:14" x14ac:dyDescent="0.25">
      <c r="A9460" s="26">
        <v>44745.682291666664</v>
      </c>
      <c r="B9460" s="23" t="s">
        <v>0</v>
      </c>
      <c r="C9460" s="23" t="s">
        <v>12095</v>
      </c>
      <c r="D9460" s="23" t="s">
        <v>967</v>
      </c>
      <c r="E9460" s="23" t="s">
        <v>1</v>
      </c>
      <c r="F9460" s="23" t="s">
        <v>7</v>
      </c>
      <c r="G9460" s="23" t="s">
        <v>1551</v>
      </c>
      <c r="H9460" s="2" t="s">
        <v>7733</v>
      </c>
      <c r="I9460" s="23" t="s">
        <v>9226</v>
      </c>
      <c r="J9460" s="23" t="s">
        <v>59</v>
      </c>
      <c r="K9460" s="23" t="s">
        <v>9712</v>
      </c>
      <c r="L9460" s="23" t="s">
        <v>9539</v>
      </c>
      <c r="M9460" s="23">
        <f>YEAR(Tabla2[[#This Row],[Fecha de creación]])</f>
        <v>2022</v>
      </c>
      <c r="N9460" s="23">
        <f>MONTH(Tabla2[[#This Row],[Fecha de creación]])</f>
        <v>7</v>
      </c>
    </row>
    <row r="9461" spans="1:14" x14ac:dyDescent="0.25">
      <c r="A9461" s="26">
        <v>44746.435752314814</v>
      </c>
      <c r="B9461" s="23" t="s">
        <v>56</v>
      </c>
      <c r="C9461" s="23" t="s">
        <v>12096</v>
      </c>
      <c r="D9461" s="23" t="s">
        <v>382</v>
      </c>
      <c r="E9461" s="23" t="s">
        <v>1</v>
      </c>
      <c r="F9461" s="23" t="s">
        <v>7</v>
      </c>
      <c r="G9461" s="23" t="s">
        <v>975</v>
      </c>
      <c r="H9461" s="2" t="s">
        <v>7723</v>
      </c>
      <c r="I9461" s="23" t="s">
        <v>7342</v>
      </c>
      <c r="J9461" s="23" t="s">
        <v>59</v>
      </c>
      <c r="K9461" s="23" t="s">
        <v>9712</v>
      </c>
      <c r="L9461" s="23" t="s">
        <v>9538</v>
      </c>
      <c r="M9461" s="23">
        <f>YEAR(Tabla2[[#This Row],[Fecha de creación]])</f>
        <v>2022</v>
      </c>
      <c r="N9461" s="23">
        <f>MONTH(Tabla2[[#This Row],[Fecha de creación]])</f>
        <v>7</v>
      </c>
    </row>
    <row r="9462" spans="1:14" x14ac:dyDescent="0.25">
      <c r="A9462" s="26">
        <v>44746.451469907406</v>
      </c>
      <c r="B9462" s="23" t="s">
        <v>56</v>
      </c>
      <c r="C9462" s="23" t="s">
        <v>12097</v>
      </c>
      <c r="D9462" s="23" t="s">
        <v>7829</v>
      </c>
      <c r="E9462" s="23" t="s">
        <v>1</v>
      </c>
      <c r="F9462" s="23" t="s">
        <v>7</v>
      </c>
      <c r="G9462" s="23" t="s">
        <v>3</v>
      </c>
      <c r="H9462" s="2" t="s">
        <v>7745</v>
      </c>
      <c r="I9462" s="23" t="s">
        <v>7342</v>
      </c>
      <c r="J9462" s="23" t="s">
        <v>59</v>
      </c>
      <c r="K9462" s="23" t="s">
        <v>9712</v>
      </c>
      <c r="L9462" s="23" t="s">
        <v>9539</v>
      </c>
      <c r="M9462" s="23">
        <f>YEAR(Tabla2[[#This Row],[Fecha de creación]])</f>
        <v>2022</v>
      </c>
      <c r="N9462" s="23">
        <f>MONTH(Tabla2[[#This Row],[Fecha de creación]])</f>
        <v>7</v>
      </c>
    </row>
    <row r="9463" spans="1:14" x14ac:dyDescent="0.25">
      <c r="A9463" s="26">
        <v>44746.459768518522</v>
      </c>
      <c r="B9463" s="23" t="s">
        <v>0</v>
      </c>
      <c r="C9463" s="23" t="s">
        <v>12098</v>
      </c>
      <c r="D9463" s="23" t="s">
        <v>982</v>
      </c>
      <c r="E9463" s="23" t="s">
        <v>1</v>
      </c>
      <c r="F9463" s="23" t="s">
        <v>22</v>
      </c>
      <c r="G9463" s="23" t="s">
        <v>975</v>
      </c>
      <c r="H9463" s="2" t="s">
        <v>8893</v>
      </c>
      <c r="I9463" s="23" t="s">
        <v>7680</v>
      </c>
      <c r="J9463" s="23" t="s">
        <v>59</v>
      </c>
      <c r="K9463" s="23" t="s">
        <v>9712</v>
      </c>
      <c r="L9463" s="23" t="s">
        <v>9538</v>
      </c>
      <c r="M9463" s="23">
        <f>YEAR(Tabla2[[#This Row],[Fecha de creación]])</f>
        <v>2022</v>
      </c>
      <c r="N9463" s="23">
        <f>MONTH(Tabla2[[#This Row],[Fecha de creación]])</f>
        <v>7</v>
      </c>
    </row>
    <row r="9464" spans="1:14" x14ac:dyDescent="0.25">
      <c r="A9464" s="26">
        <v>44746.461655092593</v>
      </c>
      <c r="B9464" s="23" t="s">
        <v>0</v>
      </c>
      <c r="C9464" s="23" t="s">
        <v>12099</v>
      </c>
      <c r="D9464" s="23" t="s">
        <v>982</v>
      </c>
      <c r="E9464" s="23" t="s">
        <v>1</v>
      </c>
      <c r="F9464" s="23" t="s">
        <v>22</v>
      </c>
      <c r="G9464" s="23" t="s">
        <v>975</v>
      </c>
      <c r="H9464" s="2" t="s">
        <v>8893</v>
      </c>
      <c r="I9464" s="23" t="s">
        <v>7680</v>
      </c>
      <c r="J9464" s="23" t="s">
        <v>59</v>
      </c>
      <c r="K9464" s="23" t="s">
        <v>9712</v>
      </c>
      <c r="L9464" s="23" t="s">
        <v>9538</v>
      </c>
      <c r="M9464" s="23">
        <f>YEAR(Tabla2[[#This Row],[Fecha de creación]])</f>
        <v>2022</v>
      </c>
      <c r="N9464" s="23">
        <f>MONTH(Tabla2[[#This Row],[Fecha de creación]])</f>
        <v>7</v>
      </c>
    </row>
    <row r="9465" spans="1:14" x14ac:dyDescent="0.25">
      <c r="A9465" s="26">
        <v>44746.464745370373</v>
      </c>
      <c r="B9465" s="23" t="s">
        <v>0</v>
      </c>
      <c r="C9465" s="23" t="s">
        <v>12100</v>
      </c>
      <c r="D9465" s="23" t="s">
        <v>7882</v>
      </c>
      <c r="E9465" s="23" t="s">
        <v>1</v>
      </c>
      <c r="F9465" s="23" t="s">
        <v>7</v>
      </c>
      <c r="G9465" s="23" t="s">
        <v>975</v>
      </c>
      <c r="H9465" s="2" t="s">
        <v>7722</v>
      </c>
      <c r="I9465" s="23" t="s">
        <v>7680</v>
      </c>
      <c r="J9465" s="23" t="s">
        <v>59</v>
      </c>
      <c r="K9465" s="23" t="s">
        <v>9712</v>
      </c>
      <c r="L9465" s="23" t="s">
        <v>9538</v>
      </c>
      <c r="M9465" s="23">
        <f>YEAR(Tabla2[[#This Row],[Fecha de creación]])</f>
        <v>2022</v>
      </c>
      <c r="N9465" s="23">
        <f>MONTH(Tabla2[[#This Row],[Fecha de creación]])</f>
        <v>7</v>
      </c>
    </row>
    <row r="9466" spans="1:14" x14ac:dyDescent="0.25">
      <c r="A9466" s="26">
        <v>44746.538124999999</v>
      </c>
      <c r="B9466" s="23" t="s">
        <v>189</v>
      </c>
      <c r="C9466" s="23" t="s">
        <v>12101</v>
      </c>
      <c r="D9466" s="23" t="s">
        <v>1064</v>
      </c>
      <c r="E9466" s="23" t="s">
        <v>1</v>
      </c>
      <c r="F9466" s="23" t="s">
        <v>22</v>
      </c>
      <c r="G9466" s="23" t="s">
        <v>975</v>
      </c>
      <c r="H9466" s="2" t="s">
        <v>7734</v>
      </c>
      <c r="I9466" s="23" t="s">
        <v>4486</v>
      </c>
      <c r="J9466" s="23" t="s">
        <v>59</v>
      </c>
      <c r="K9466" s="23" t="s">
        <v>9712</v>
      </c>
      <c r="L9466" s="23" t="s">
        <v>9538</v>
      </c>
      <c r="M9466" s="23">
        <f>YEAR(Tabla2[[#This Row],[Fecha de creación]])</f>
        <v>2022</v>
      </c>
      <c r="N9466" s="23">
        <f>MONTH(Tabla2[[#This Row],[Fecha de creación]])</f>
        <v>7</v>
      </c>
    </row>
    <row r="9467" spans="1:14" x14ac:dyDescent="0.25">
      <c r="A9467" s="26">
        <v>44746.547407407408</v>
      </c>
      <c r="B9467" s="23" t="s">
        <v>0</v>
      </c>
      <c r="C9467" s="23" t="s">
        <v>12102</v>
      </c>
      <c r="D9467" s="23" t="s">
        <v>982</v>
      </c>
      <c r="E9467" s="23" t="s">
        <v>1</v>
      </c>
      <c r="F9467" s="23" t="s">
        <v>22</v>
      </c>
      <c r="G9467" s="23" t="s">
        <v>975</v>
      </c>
      <c r="H9467" s="2" t="s">
        <v>8893</v>
      </c>
      <c r="I9467" s="23" t="s">
        <v>7680</v>
      </c>
      <c r="J9467" s="23" t="s">
        <v>59</v>
      </c>
      <c r="K9467" s="23" t="s">
        <v>9712</v>
      </c>
      <c r="L9467" s="23" t="s">
        <v>9538</v>
      </c>
      <c r="M9467" s="23">
        <f>YEAR(Tabla2[[#This Row],[Fecha de creación]])</f>
        <v>2022</v>
      </c>
      <c r="N9467" s="23">
        <f>MONTH(Tabla2[[#This Row],[Fecha de creación]])</f>
        <v>7</v>
      </c>
    </row>
    <row r="9468" spans="1:14" x14ac:dyDescent="0.25">
      <c r="A9468" s="26">
        <v>44746.549976851849</v>
      </c>
      <c r="B9468" s="23" t="s">
        <v>0</v>
      </c>
      <c r="C9468" s="23" t="s">
        <v>12103</v>
      </c>
      <c r="D9468" s="23" t="s">
        <v>10175</v>
      </c>
      <c r="E9468" s="23" t="s">
        <v>1</v>
      </c>
      <c r="F9468" s="23" t="s">
        <v>7</v>
      </c>
      <c r="G9468" s="23" t="s">
        <v>975</v>
      </c>
      <c r="H9468" s="2" t="s">
        <v>8480</v>
      </c>
      <c r="I9468" s="23" t="s">
        <v>7680</v>
      </c>
      <c r="J9468" s="23"/>
      <c r="K9468" s="23" t="s">
        <v>9712</v>
      </c>
      <c r="L9468" s="23" t="s">
        <v>9538</v>
      </c>
      <c r="M9468" s="23">
        <f>YEAR(Tabla2[[#This Row],[Fecha de creación]])</f>
        <v>2022</v>
      </c>
      <c r="N9468" s="23">
        <f>MONTH(Tabla2[[#This Row],[Fecha de creación]])</f>
        <v>7</v>
      </c>
    </row>
    <row r="9469" spans="1:14" x14ac:dyDescent="0.25">
      <c r="A9469" s="26">
        <v>44746.559270833335</v>
      </c>
      <c r="B9469" s="23" t="s">
        <v>0</v>
      </c>
      <c r="C9469" s="23" t="s">
        <v>12104</v>
      </c>
      <c r="D9469" s="23" t="s">
        <v>982</v>
      </c>
      <c r="E9469" s="23" t="s">
        <v>1</v>
      </c>
      <c r="F9469" s="23" t="s">
        <v>22</v>
      </c>
      <c r="G9469" s="23" t="s">
        <v>975</v>
      </c>
      <c r="H9469" s="2" t="s">
        <v>8893</v>
      </c>
      <c r="I9469" s="23" t="s">
        <v>7680</v>
      </c>
      <c r="J9469" s="23" t="s">
        <v>59</v>
      </c>
      <c r="K9469" s="23" t="s">
        <v>9712</v>
      </c>
      <c r="L9469" s="23" t="s">
        <v>9538</v>
      </c>
      <c r="M9469" s="23">
        <f>YEAR(Tabla2[[#This Row],[Fecha de creación]])</f>
        <v>2022</v>
      </c>
      <c r="N9469" s="23">
        <f>MONTH(Tabla2[[#This Row],[Fecha de creación]])</f>
        <v>7</v>
      </c>
    </row>
    <row r="9470" spans="1:14" x14ac:dyDescent="0.25">
      <c r="A9470" s="26">
        <v>44746.610717592594</v>
      </c>
      <c r="B9470" s="23" t="s">
        <v>56</v>
      </c>
      <c r="C9470" s="23" t="s">
        <v>12105</v>
      </c>
      <c r="D9470" s="23" t="s">
        <v>7351</v>
      </c>
      <c r="E9470" s="23" t="s">
        <v>1</v>
      </c>
      <c r="F9470" s="23" t="s">
        <v>7</v>
      </c>
      <c r="G9470" s="23" t="s">
        <v>975</v>
      </c>
      <c r="H9470" s="2" t="s">
        <v>8459</v>
      </c>
      <c r="I9470" s="23" t="s">
        <v>7342</v>
      </c>
      <c r="J9470" s="23" t="s">
        <v>958</v>
      </c>
      <c r="K9470" s="23" t="s">
        <v>9712</v>
      </c>
      <c r="L9470" s="23" t="s">
        <v>9538</v>
      </c>
      <c r="M9470" s="23">
        <f>YEAR(Tabla2[[#This Row],[Fecha de creación]])</f>
        <v>2022</v>
      </c>
      <c r="N9470" s="23">
        <f>MONTH(Tabla2[[#This Row],[Fecha de creación]])</f>
        <v>7</v>
      </c>
    </row>
    <row r="9471" spans="1:14" x14ac:dyDescent="0.25">
      <c r="A9471" s="26">
        <v>44746.619444444441</v>
      </c>
      <c r="B9471" s="23" t="s">
        <v>189</v>
      </c>
      <c r="C9471" s="23" t="s">
        <v>12106</v>
      </c>
      <c r="D9471" s="23" t="s">
        <v>7351</v>
      </c>
      <c r="E9471" s="23" t="s">
        <v>1</v>
      </c>
      <c r="F9471" s="23" t="s">
        <v>7</v>
      </c>
      <c r="G9471" s="23" t="s">
        <v>975</v>
      </c>
      <c r="H9471" s="2" t="s">
        <v>8459</v>
      </c>
      <c r="I9471" s="23" t="s">
        <v>7338</v>
      </c>
      <c r="J9471" s="23" t="s">
        <v>958</v>
      </c>
      <c r="K9471" s="23" t="s">
        <v>9712</v>
      </c>
      <c r="L9471" s="23" t="s">
        <v>9538</v>
      </c>
      <c r="M9471" s="23">
        <f>YEAR(Tabla2[[#This Row],[Fecha de creación]])</f>
        <v>2022</v>
      </c>
      <c r="N9471" s="23">
        <f>MONTH(Tabla2[[#This Row],[Fecha de creación]])</f>
        <v>7</v>
      </c>
    </row>
    <row r="9472" spans="1:14" x14ac:dyDescent="0.25">
      <c r="A9472" s="26">
        <v>44746.652071759258</v>
      </c>
      <c r="B9472" s="23" t="s">
        <v>0</v>
      </c>
      <c r="C9472" s="23" t="s">
        <v>12107</v>
      </c>
      <c r="D9472" s="23" t="s">
        <v>982</v>
      </c>
      <c r="E9472" s="23" t="s">
        <v>1</v>
      </c>
      <c r="F9472" s="23" t="s">
        <v>22</v>
      </c>
      <c r="G9472" s="23" t="s">
        <v>975</v>
      </c>
      <c r="H9472" s="2" t="s">
        <v>8893</v>
      </c>
      <c r="I9472" s="23" t="s">
        <v>5999</v>
      </c>
      <c r="J9472" s="23" t="s">
        <v>59</v>
      </c>
      <c r="K9472" s="23" t="s">
        <v>9712</v>
      </c>
      <c r="L9472" s="23" t="s">
        <v>9538</v>
      </c>
      <c r="M9472" s="23">
        <f>YEAR(Tabla2[[#This Row],[Fecha de creación]])</f>
        <v>2022</v>
      </c>
      <c r="N9472" s="23">
        <f>MONTH(Tabla2[[#This Row],[Fecha de creación]])</f>
        <v>7</v>
      </c>
    </row>
    <row r="9473" spans="1:14" x14ac:dyDescent="0.25">
      <c r="A9473" s="26">
        <v>44746.653032407405</v>
      </c>
      <c r="B9473" s="23" t="s">
        <v>0</v>
      </c>
      <c r="C9473" s="23" t="s">
        <v>12108</v>
      </c>
      <c r="D9473" s="23" t="s">
        <v>982</v>
      </c>
      <c r="E9473" s="23" t="s">
        <v>1</v>
      </c>
      <c r="F9473" s="23" t="s">
        <v>22</v>
      </c>
      <c r="G9473" s="23" t="s">
        <v>3</v>
      </c>
      <c r="H9473" s="2" t="s">
        <v>8893</v>
      </c>
      <c r="I9473" s="23" t="s">
        <v>5999</v>
      </c>
      <c r="J9473" s="23" t="s">
        <v>59</v>
      </c>
      <c r="K9473" s="23" t="s">
        <v>9712</v>
      </c>
      <c r="L9473" s="23" t="s">
        <v>9539</v>
      </c>
      <c r="M9473" s="23">
        <f>YEAR(Tabla2[[#This Row],[Fecha de creación]])</f>
        <v>2022</v>
      </c>
      <c r="N9473" s="23">
        <f>MONTH(Tabla2[[#This Row],[Fecha de creación]])</f>
        <v>7</v>
      </c>
    </row>
    <row r="9474" spans="1:14" x14ac:dyDescent="0.25">
      <c r="A9474" s="26">
        <v>44746.654282407406</v>
      </c>
      <c r="B9474" s="23" t="s">
        <v>0</v>
      </c>
      <c r="C9474" s="23" t="s">
        <v>12109</v>
      </c>
      <c r="D9474" s="23" t="s">
        <v>982</v>
      </c>
      <c r="E9474" s="23" t="s">
        <v>1</v>
      </c>
      <c r="F9474" s="23" t="s">
        <v>22</v>
      </c>
      <c r="G9474" s="23" t="s">
        <v>975</v>
      </c>
      <c r="H9474" s="2" t="s">
        <v>8893</v>
      </c>
      <c r="I9474" s="23" t="s">
        <v>5999</v>
      </c>
      <c r="J9474" s="23" t="s">
        <v>59</v>
      </c>
      <c r="K9474" s="23" t="s">
        <v>9712</v>
      </c>
      <c r="L9474" s="23" t="s">
        <v>9538</v>
      </c>
      <c r="M9474" s="23">
        <f>YEAR(Tabla2[[#This Row],[Fecha de creación]])</f>
        <v>2022</v>
      </c>
      <c r="N9474" s="23">
        <f>MONTH(Tabla2[[#This Row],[Fecha de creación]])</f>
        <v>7</v>
      </c>
    </row>
    <row r="9475" spans="1:14" x14ac:dyDescent="0.25">
      <c r="A9475" s="26">
        <v>44746.655300925922</v>
      </c>
      <c r="B9475" s="23" t="s">
        <v>0</v>
      </c>
      <c r="C9475" s="23" t="s">
        <v>12110</v>
      </c>
      <c r="D9475" s="23" t="s">
        <v>586</v>
      </c>
      <c r="E9475" s="23" t="s">
        <v>1</v>
      </c>
      <c r="F9475" s="23" t="s">
        <v>7</v>
      </c>
      <c r="G9475" s="23" t="s">
        <v>975</v>
      </c>
      <c r="H9475" s="2" t="s">
        <v>7748</v>
      </c>
      <c r="I9475" s="23" t="s">
        <v>5999</v>
      </c>
      <c r="J9475" s="23" t="s">
        <v>59</v>
      </c>
      <c r="K9475" s="23" t="s">
        <v>9712</v>
      </c>
      <c r="L9475" s="23" t="s">
        <v>9538</v>
      </c>
      <c r="M9475" s="23">
        <f>YEAR(Tabla2[[#This Row],[Fecha de creación]])</f>
        <v>2022</v>
      </c>
      <c r="N9475" s="23">
        <f>MONTH(Tabla2[[#This Row],[Fecha de creación]])</f>
        <v>7</v>
      </c>
    </row>
    <row r="9476" spans="1:14" x14ac:dyDescent="0.25">
      <c r="A9476" s="26">
        <v>44746.669675925928</v>
      </c>
      <c r="B9476" s="23" t="s">
        <v>0</v>
      </c>
      <c r="C9476" s="23" t="s">
        <v>12111</v>
      </c>
      <c r="D9476" s="23" t="s">
        <v>982</v>
      </c>
      <c r="E9476" s="23" t="s">
        <v>1</v>
      </c>
      <c r="F9476" s="23" t="s">
        <v>22</v>
      </c>
      <c r="G9476" s="23" t="s">
        <v>3</v>
      </c>
      <c r="H9476" s="2" t="s">
        <v>8893</v>
      </c>
      <c r="I9476" s="23" t="s">
        <v>5999</v>
      </c>
      <c r="J9476" s="23" t="s">
        <v>59</v>
      </c>
      <c r="K9476" s="23" t="s">
        <v>9712</v>
      </c>
      <c r="L9476" s="23" t="s">
        <v>9539</v>
      </c>
      <c r="M9476" s="23">
        <f>YEAR(Tabla2[[#This Row],[Fecha de creación]])</f>
        <v>2022</v>
      </c>
      <c r="N9476" s="23">
        <f>MONTH(Tabla2[[#This Row],[Fecha de creación]])</f>
        <v>7</v>
      </c>
    </row>
    <row r="9477" spans="1:14" x14ac:dyDescent="0.25">
      <c r="A9477" s="26">
        <v>44746.670567129629</v>
      </c>
      <c r="B9477" s="23" t="s">
        <v>0</v>
      </c>
      <c r="C9477" s="23" t="s">
        <v>12112</v>
      </c>
      <c r="D9477" s="23" t="s">
        <v>982</v>
      </c>
      <c r="E9477" s="23" t="s">
        <v>1</v>
      </c>
      <c r="F9477" s="23" t="s">
        <v>22</v>
      </c>
      <c r="G9477" s="23" t="s">
        <v>975</v>
      </c>
      <c r="H9477" s="2" t="s">
        <v>8893</v>
      </c>
      <c r="I9477" s="23" t="s">
        <v>5999</v>
      </c>
      <c r="J9477" s="23" t="s">
        <v>59</v>
      </c>
      <c r="K9477" s="23" t="s">
        <v>9712</v>
      </c>
      <c r="L9477" s="23" t="s">
        <v>9538</v>
      </c>
      <c r="M9477" s="23">
        <f>YEAR(Tabla2[[#This Row],[Fecha de creación]])</f>
        <v>2022</v>
      </c>
      <c r="N9477" s="23">
        <f>MONTH(Tabla2[[#This Row],[Fecha de creación]])</f>
        <v>7</v>
      </c>
    </row>
    <row r="9478" spans="1:14" x14ac:dyDescent="0.25">
      <c r="A9478" s="26">
        <v>44747.476064814815</v>
      </c>
      <c r="B9478" s="23" t="s">
        <v>0</v>
      </c>
      <c r="C9478" s="23" t="s">
        <v>12113</v>
      </c>
      <c r="D9478" s="23" t="s">
        <v>586</v>
      </c>
      <c r="E9478" s="23" t="s">
        <v>1</v>
      </c>
      <c r="F9478" s="23" t="s">
        <v>7</v>
      </c>
      <c r="G9478" s="23" t="s">
        <v>975</v>
      </c>
      <c r="H9478" s="2" t="s">
        <v>7748</v>
      </c>
      <c r="I9478" s="23" t="s">
        <v>7412</v>
      </c>
      <c r="J9478" s="23"/>
      <c r="K9478" s="23" t="s">
        <v>9712</v>
      </c>
      <c r="L9478" s="23" t="s">
        <v>9538</v>
      </c>
      <c r="M9478" s="23">
        <f>YEAR(Tabla2[[#This Row],[Fecha de creación]])</f>
        <v>2022</v>
      </c>
      <c r="N9478" s="23">
        <f>MONTH(Tabla2[[#This Row],[Fecha de creación]])</f>
        <v>7</v>
      </c>
    </row>
    <row r="9479" spans="1:14" x14ac:dyDescent="0.25">
      <c r="A9479" s="26">
        <v>44747.486030092594</v>
      </c>
      <c r="B9479" s="23" t="s">
        <v>0</v>
      </c>
      <c r="C9479" s="23" t="s">
        <v>12114</v>
      </c>
      <c r="D9479" s="23" t="s">
        <v>10747</v>
      </c>
      <c r="E9479" s="23" t="s">
        <v>1</v>
      </c>
      <c r="F9479" s="23" t="s">
        <v>7</v>
      </c>
      <c r="G9479" s="23" t="s">
        <v>975</v>
      </c>
      <c r="H9479" s="2" t="s">
        <v>8459</v>
      </c>
      <c r="I9479" s="23" t="s">
        <v>9483</v>
      </c>
      <c r="J9479" s="23" t="s">
        <v>958</v>
      </c>
      <c r="K9479" s="23" t="s">
        <v>9712</v>
      </c>
      <c r="L9479" s="23" t="s">
        <v>9538</v>
      </c>
      <c r="M9479" s="23">
        <f>YEAR(Tabla2[[#This Row],[Fecha de creación]])</f>
        <v>2022</v>
      </c>
      <c r="N9479" s="23">
        <f>MONTH(Tabla2[[#This Row],[Fecha de creación]])</f>
        <v>7</v>
      </c>
    </row>
    <row r="9480" spans="1:14" x14ac:dyDescent="0.25">
      <c r="A9480" s="26">
        <v>44747.487997685188</v>
      </c>
      <c r="B9480" s="23" t="s">
        <v>100</v>
      </c>
      <c r="C9480" s="23" t="s">
        <v>12115</v>
      </c>
      <c r="D9480" s="23" t="s">
        <v>11694</v>
      </c>
      <c r="E9480" s="23" t="s">
        <v>1</v>
      </c>
      <c r="F9480" s="23" t="s">
        <v>22</v>
      </c>
      <c r="G9480" s="23" t="s">
        <v>975</v>
      </c>
      <c r="H9480" s="2" t="s">
        <v>8893</v>
      </c>
      <c r="I9480" s="23" t="s">
        <v>9485</v>
      </c>
      <c r="J9480" s="23" t="s">
        <v>958</v>
      </c>
      <c r="K9480" s="23" t="s">
        <v>9712</v>
      </c>
      <c r="L9480" s="23" t="s">
        <v>9538</v>
      </c>
      <c r="M9480" s="23">
        <f>YEAR(Tabla2[[#This Row],[Fecha de creación]])</f>
        <v>2022</v>
      </c>
      <c r="N9480" s="23">
        <f>MONTH(Tabla2[[#This Row],[Fecha de creación]])</f>
        <v>7</v>
      </c>
    </row>
    <row r="9481" spans="1:14" x14ac:dyDescent="0.25">
      <c r="A9481" s="26">
        <v>44747.49015046296</v>
      </c>
      <c r="B9481" s="23" t="s">
        <v>100</v>
      </c>
      <c r="C9481" s="23" t="s">
        <v>12116</v>
      </c>
      <c r="D9481" s="23" t="s">
        <v>10747</v>
      </c>
      <c r="E9481" s="23" t="s">
        <v>1</v>
      </c>
      <c r="F9481" s="23" t="s">
        <v>7</v>
      </c>
      <c r="G9481" s="23" t="s">
        <v>975</v>
      </c>
      <c r="H9481" s="2" t="s">
        <v>8459</v>
      </c>
      <c r="I9481" s="23" t="s">
        <v>9485</v>
      </c>
      <c r="J9481" s="23" t="s">
        <v>958</v>
      </c>
      <c r="K9481" s="23" t="s">
        <v>9712</v>
      </c>
      <c r="L9481" s="23" t="s">
        <v>9538</v>
      </c>
      <c r="M9481" s="23">
        <f>YEAR(Tabla2[[#This Row],[Fecha de creación]])</f>
        <v>2022</v>
      </c>
      <c r="N9481" s="23">
        <f>MONTH(Tabla2[[#This Row],[Fecha de creación]])</f>
        <v>7</v>
      </c>
    </row>
    <row r="9482" spans="1:14" x14ac:dyDescent="0.25">
      <c r="A9482" s="26">
        <v>44747.602141203701</v>
      </c>
      <c r="B9482" s="23" t="s">
        <v>0</v>
      </c>
      <c r="C9482" s="23" t="s">
        <v>12117</v>
      </c>
      <c r="D9482" s="23" t="s">
        <v>989</v>
      </c>
      <c r="E9482" s="23" t="s">
        <v>1</v>
      </c>
      <c r="F9482" s="23" t="s">
        <v>7</v>
      </c>
      <c r="G9482" s="23" t="s">
        <v>975</v>
      </c>
      <c r="H9482" s="2" t="s">
        <v>8480</v>
      </c>
      <c r="I9482" s="23" t="s">
        <v>7680</v>
      </c>
      <c r="J9482" s="23" t="s">
        <v>59</v>
      </c>
      <c r="K9482" s="23" t="s">
        <v>9712</v>
      </c>
      <c r="L9482" s="23" t="s">
        <v>9538</v>
      </c>
      <c r="M9482" s="23">
        <f>YEAR(Tabla2[[#This Row],[Fecha de creación]])</f>
        <v>2022</v>
      </c>
      <c r="N9482" s="23">
        <f>MONTH(Tabla2[[#This Row],[Fecha de creación]])</f>
        <v>7</v>
      </c>
    </row>
    <row r="9483" spans="1:14" x14ac:dyDescent="0.25">
      <c r="A9483" s="26">
        <v>44747.604594907411</v>
      </c>
      <c r="B9483" s="23" t="s">
        <v>0</v>
      </c>
      <c r="C9483" s="23" t="s">
        <v>12118</v>
      </c>
      <c r="D9483" s="23" t="s">
        <v>982</v>
      </c>
      <c r="E9483" s="23" t="s">
        <v>1</v>
      </c>
      <c r="F9483" s="23" t="s">
        <v>22</v>
      </c>
      <c r="G9483" s="23" t="s">
        <v>975</v>
      </c>
      <c r="H9483" s="2" t="s">
        <v>8893</v>
      </c>
      <c r="I9483" s="23" t="s">
        <v>7680</v>
      </c>
      <c r="J9483" s="23" t="s">
        <v>59</v>
      </c>
      <c r="K9483" s="23" t="s">
        <v>9712</v>
      </c>
      <c r="L9483" s="23" t="s">
        <v>9538</v>
      </c>
      <c r="M9483" s="23">
        <f>YEAR(Tabla2[[#This Row],[Fecha de creación]])</f>
        <v>2022</v>
      </c>
      <c r="N9483" s="23">
        <f>MONTH(Tabla2[[#This Row],[Fecha de creación]])</f>
        <v>7</v>
      </c>
    </row>
    <row r="9484" spans="1:14" x14ac:dyDescent="0.25">
      <c r="A9484" s="26">
        <v>44747.608680555553</v>
      </c>
      <c r="B9484" s="23" t="s">
        <v>0</v>
      </c>
      <c r="C9484" s="23" t="s">
        <v>12119</v>
      </c>
      <c r="D9484" s="23" t="s">
        <v>989</v>
      </c>
      <c r="E9484" s="23" t="s">
        <v>1</v>
      </c>
      <c r="F9484" s="23" t="s">
        <v>7</v>
      </c>
      <c r="G9484" s="23" t="s">
        <v>975</v>
      </c>
      <c r="H9484" s="2" t="s">
        <v>8480</v>
      </c>
      <c r="I9484" s="23" t="s">
        <v>7680</v>
      </c>
      <c r="J9484" s="23" t="s">
        <v>59</v>
      </c>
      <c r="K9484" s="23" t="s">
        <v>9712</v>
      </c>
      <c r="L9484" s="23" t="s">
        <v>9538</v>
      </c>
      <c r="M9484" s="23">
        <f>YEAR(Tabla2[[#This Row],[Fecha de creación]])</f>
        <v>2022</v>
      </c>
      <c r="N9484" s="23">
        <f>MONTH(Tabla2[[#This Row],[Fecha de creación]])</f>
        <v>7</v>
      </c>
    </row>
    <row r="9485" spans="1:14" x14ac:dyDescent="0.25">
      <c r="A9485" s="26">
        <v>44747.618171296293</v>
      </c>
      <c r="B9485" s="23" t="s">
        <v>0</v>
      </c>
      <c r="C9485" s="23" t="s">
        <v>12120</v>
      </c>
      <c r="D9485" s="23" t="s">
        <v>982</v>
      </c>
      <c r="E9485" s="23" t="s">
        <v>1</v>
      </c>
      <c r="F9485" s="23" t="s">
        <v>22</v>
      </c>
      <c r="G9485" s="23" t="s">
        <v>975</v>
      </c>
      <c r="H9485" s="2" t="s">
        <v>8893</v>
      </c>
      <c r="I9485" s="23" t="s">
        <v>7680</v>
      </c>
      <c r="J9485" s="23" t="s">
        <v>59</v>
      </c>
      <c r="K9485" s="23" t="s">
        <v>9712</v>
      </c>
      <c r="L9485" s="23" t="s">
        <v>9538</v>
      </c>
      <c r="M9485" s="23">
        <f>YEAR(Tabla2[[#This Row],[Fecha de creación]])</f>
        <v>2022</v>
      </c>
      <c r="N9485" s="23">
        <f>MONTH(Tabla2[[#This Row],[Fecha de creación]])</f>
        <v>7</v>
      </c>
    </row>
    <row r="9486" spans="1:14" x14ac:dyDescent="0.25">
      <c r="A9486" s="26">
        <v>44747.622141203705</v>
      </c>
      <c r="B9486" s="23" t="s">
        <v>0</v>
      </c>
      <c r="C9486" s="23" t="s">
        <v>12121</v>
      </c>
      <c r="D9486" s="23" t="s">
        <v>989</v>
      </c>
      <c r="E9486" s="23" t="s">
        <v>1</v>
      </c>
      <c r="F9486" s="23" t="s">
        <v>7</v>
      </c>
      <c r="G9486" s="23" t="s">
        <v>975</v>
      </c>
      <c r="H9486" s="2" t="s">
        <v>8480</v>
      </c>
      <c r="I9486" s="23" t="s">
        <v>7680</v>
      </c>
      <c r="J9486" s="23" t="s">
        <v>59</v>
      </c>
      <c r="K9486" s="23" t="s">
        <v>9712</v>
      </c>
      <c r="L9486" s="23" t="s">
        <v>9538</v>
      </c>
      <c r="M9486" s="23">
        <f>YEAR(Tabla2[[#This Row],[Fecha de creación]])</f>
        <v>2022</v>
      </c>
      <c r="N9486" s="23">
        <f>MONTH(Tabla2[[#This Row],[Fecha de creación]])</f>
        <v>7</v>
      </c>
    </row>
    <row r="9487" spans="1:14" x14ac:dyDescent="0.25">
      <c r="A9487" s="26">
        <v>44747.626192129632</v>
      </c>
      <c r="B9487" s="23" t="s">
        <v>0</v>
      </c>
      <c r="C9487" s="23" t="s">
        <v>12122</v>
      </c>
      <c r="D9487" s="23" t="s">
        <v>982</v>
      </c>
      <c r="E9487" s="23" t="s">
        <v>1</v>
      </c>
      <c r="F9487" s="23" t="s">
        <v>22</v>
      </c>
      <c r="G9487" s="23" t="s">
        <v>975</v>
      </c>
      <c r="H9487" s="2" t="s">
        <v>8893</v>
      </c>
      <c r="I9487" s="23" t="s">
        <v>7680</v>
      </c>
      <c r="J9487" s="23" t="s">
        <v>59</v>
      </c>
      <c r="K9487" s="23" t="s">
        <v>9712</v>
      </c>
      <c r="L9487" s="23" t="s">
        <v>9538</v>
      </c>
      <c r="M9487" s="23">
        <f>YEAR(Tabla2[[#This Row],[Fecha de creación]])</f>
        <v>2022</v>
      </c>
      <c r="N9487" s="23">
        <f>MONTH(Tabla2[[#This Row],[Fecha de creación]])</f>
        <v>7</v>
      </c>
    </row>
    <row r="9488" spans="1:14" x14ac:dyDescent="0.25">
      <c r="A9488" s="26">
        <v>44747.635312500002</v>
      </c>
      <c r="B9488" s="23" t="s">
        <v>0</v>
      </c>
      <c r="C9488" s="23" t="s">
        <v>12123</v>
      </c>
      <c r="D9488" s="23" t="s">
        <v>982</v>
      </c>
      <c r="E9488" s="23" t="s">
        <v>1</v>
      </c>
      <c r="F9488" s="23" t="s">
        <v>22</v>
      </c>
      <c r="G9488" s="23" t="s">
        <v>975</v>
      </c>
      <c r="H9488" s="2" t="s">
        <v>8893</v>
      </c>
      <c r="I9488" s="23" t="s">
        <v>7680</v>
      </c>
      <c r="J9488" s="23" t="s">
        <v>59</v>
      </c>
      <c r="K9488" s="23" t="s">
        <v>9712</v>
      </c>
      <c r="L9488" s="23" t="s">
        <v>9538</v>
      </c>
      <c r="M9488" s="23">
        <f>YEAR(Tabla2[[#This Row],[Fecha de creación]])</f>
        <v>2022</v>
      </c>
      <c r="N9488" s="23">
        <f>MONTH(Tabla2[[#This Row],[Fecha de creación]])</f>
        <v>7</v>
      </c>
    </row>
    <row r="9489" spans="1:14" x14ac:dyDescent="0.25">
      <c r="A9489" s="26">
        <v>44747.677268518521</v>
      </c>
      <c r="B9489" s="23" t="s">
        <v>100</v>
      </c>
      <c r="C9489" s="23" t="s">
        <v>12124</v>
      </c>
      <c r="D9489" s="23" t="s">
        <v>10747</v>
      </c>
      <c r="E9489" s="23" t="s">
        <v>1</v>
      </c>
      <c r="F9489" s="23" t="s">
        <v>7</v>
      </c>
      <c r="G9489" s="23" t="s">
        <v>975</v>
      </c>
      <c r="H9489" s="2" t="s">
        <v>8459</v>
      </c>
      <c r="I9489" s="23" t="s">
        <v>9485</v>
      </c>
      <c r="J9489" s="23" t="s">
        <v>958</v>
      </c>
      <c r="K9489" s="23" t="s">
        <v>9712</v>
      </c>
      <c r="L9489" s="23" t="s">
        <v>9538</v>
      </c>
      <c r="M9489" s="23">
        <f>YEAR(Tabla2[[#This Row],[Fecha de creación]])</f>
        <v>2022</v>
      </c>
      <c r="N9489" s="23">
        <f>MONTH(Tabla2[[#This Row],[Fecha de creación]])</f>
        <v>7</v>
      </c>
    </row>
    <row r="9490" spans="1:14" x14ac:dyDescent="0.25">
      <c r="A9490" s="26">
        <v>44747.679201388892</v>
      </c>
      <c r="B9490" s="23" t="s">
        <v>100</v>
      </c>
      <c r="C9490" s="23" t="s">
        <v>12125</v>
      </c>
      <c r="D9490" s="23" t="s">
        <v>11694</v>
      </c>
      <c r="E9490" s="23" t="s">
        <v>1</v>
      </c>
      <c r="F9490" s="23" t="s">
        <v>22</v>
      </c>
      <c r="G9490" s="23" t="s">
        <v>975</v>
      </c>
      <c r="H9490" s="2" t="s">
        <v>8893</v>
      </c>
      <c r="I9490" s="23" t="s">
        <v>9485</v>
      </c>
      <c r="J9490" s="23" t="s">
        <v>958</v>
      </c>
      <c r="K9490" s="23" t="s">
        <v>9712</v>
      </c>
      <c r="L9490" s="23" t="s">
        <v>9538</v>
      </c>
      <c r="M9490" s="23">
        <f>YEAR(Tabla2[[#This Row],[Fecha de creación]])</f>
        <v>2022</v>
      </c>
      <c r="N9490" s="23">
        <f>MONTH(Tabla2[[#This Row],[Fecha de creación]])</f>
        <v>7</v>
      </c>
    </row>
    <row r="9491" spans="1:14" x14ac:dyDescent="0.25">
      <c r="A9491" s="26">
        <v>44747.68074074074</v>
      </c>
      <c r="B9491" s="23" t="s">
        <v>0</v>
      </c>
      <c r="C9491" s="23" t="s">
        <v>12126</v>
      </c>
      <c r="D9491" s="23" t="s">
        <v>999</v>
      </c>
      <c r="E9491" s="23" t="s">
        <v>1</v>
      </c>
      <c r="F9491" s="23" t="s">
        <v>7</v>
      </c>
      <c r="G9491" s="23" t="s">
        <v>975</v>
      </c>
      <c r="H9491" s="2" t="s">
        <v>7744</v>
      </c>
      <c r="I9491" s="23" t="s">
        <v>7412</v>
      </c>
      <c r="J9491" s="23"/>
      <c r="K9491" s="23" t="s">
        <v>9712</v>
      </c>
      <c r="L9491" s="23" t="s">
        <v>9538</v>
      </c>
      <c r="M9491" s="23">
        <f>YEAR(Tabla2[[#This Row],[Fecha de creación]])</f>
        <v>2022</v>
      </c>
      <c r="N9491" s="23">
        <f>MONTH(Tabla2[[#This Row],[Fecha de creación]])</f>
        <v>7</v>
      </c>
    </row>
    <row r="9492" spans="1:14" x14ac:dyDescent="0.25">
      <c r="A9492" s="26">
        <v>44747.691099537034</v>
      </c>
      <c r="B9492" s="23" t="s">
        <v>0</v>
      </c>
      <c r="C9492" s="23" t="s">
        <v>12127</v>
      </c>
      <c r="D9492" s="23" t="s">
        <v>21</v>
      </c>
      <c r="E9492" s="23" t="s">
        <v>1</v>
      </c>
      <c r="F9492" s="23" t="s">
        <v>7</v>
      </c>
      <c r="G9492" s="23" t="s">
        <v>975</v>
      </c>
      <c r="H9492" s="2" t="s">
        <v>7744</v>
      </c>
      <c r="I9492" s="23" t="s">
        <v>7412</v>
      </c>
      <c r="J9492" s="23"/>
      <c r="K9492" s="23" t="s">
        <v>9712</v>
      </c>
      <c r="L9492" s="23" t="s">
        <v>9538</v>
      </c>
      <c r="M9492" s="23">
        <f>YEAR(Tabla2[[#This Row],[Fecha de creación]])</f>
        <v>2022</v>
      </c>
      <c r="N9492" s="23">
        <f>MONTH(Tabla2[[#This Row],[Fecha de creación]])</f>
        <v>7</v>
      </c>
    </row>
    <row r="9493" spans="1:14" x14ac:dyDescent="0.25">
      <c r="A9493" s="26">
        <v>44747.693055555559</v>
      </c>
      <c r="B9493" s="23" t="s">
        <v>0</v>
      </c>
      <c r="C9493" s="23" t="s">
        <v>12128</v>
      </c>
      <c r="D9493" s="23" t="s">
        <v>6</v>
      </c>
      <c r="E9493" s="23" t="s">
        <v>1</v>
      </c>
      <c r="F9493" s="23" t="s">
        <v>7</v>
      </c>
      <c r="G9493" s="23" t="s">
        <v>975</v>
      </c>
      <c r="H9493" s="2" t="s">
        <v>7722</v>
      </c>
      <c r="I9493" s="23" t="s">
        <v>7412</v>
      </c>
      <c r="J9493" s="23"/>
      <c r="K9493" s="23" t="s">
        <v>9712</v>
      </c>
      <c r="L9493" s="23" t="s">
        <v>9538</v>
      </c>
      <c r="M9493" s="23">
        <f>YEAR(Tabla2[[#This Row],[Fecha de creación]])</f>
        <v>2022</v>
      </c>
      <c r="N9493" s="23">
        <f>MONTH(Tabla2[[#This Row],[Fecha de creación]])</f>
        <v>7</v>
      </c>
    </row>
    <row r="9494" spans="1:14" x14ac:dyDescent="0.25">
      <c r="A9494" s="26">
        <v>44747.698831018519</v>
      </c>
      <c r="B9494" s="23" t="s">
        <v>0</v>
      </c>
      <c r="C9494" s="23" t="s">
        <v>12129</v>
      </c>
      <c r="D9494" s="23" t="s">
        <v>12130</v>
      </c>
      <c r="E9494" s="23" t="s">
        <v>1</v>
      </c>
      <c r="F9494" s="23" t="s">
        <v>7</v>
      </c>
      <c r="G9494" s="23" t="s">
        <v>975</v>
      </c>
      <c r="H9494" s="2" t="s">
        <v>7745</v>
      </c>
      <c r="I9494" s="23" t="s">
        <v>7412</v>
      </c>
      <c r="J9494" s="23"/>
      <c r="K9494" s="23" t="s">
        <v>9712</v>
      </c>
      <c r="L9494" s="23" t="s">
        <v>9538</v>
      </c>
      <c r="M9494" s="23">
        <f>YEAR(Tabla2[[#This Row],[Fecha de creación]])</f>
        <v>2022</v>
      </c>
      <c r="N9494" s="23">
        <f>MONTH(Tabla2[[#This Row],[Fecha de creación]])</f>
        <v>7</v>
      </c>
    </row>
    <row r="9495" spans="1:14" x14ac:dyDescent="0.25">
      <c r="A9495" s="26">
        <v>44748.402615740742</v>
      </c>
      <c r="B9495" s="23" t="s">
        <v>189</v>
      </c>
      <c r="C9495" s="23" t="s">
        <v>12131</v>
      </c>
      <c r="D9495" s="23" t="s">
        <v>12132</v>
      </c>
      <c r="E9495" s="23" t="s">
        <v>1</v>
      </c>
      <c r="F9495" s="23" t="s">
        <v>2</v>
      </c>
      <c r="G9495" s="23" t="s">
        <v>1551</v>
      </c>
      <c r="H9495" s="2" t="s">
        <v>7737</v>
      </c>
      <c r="I9495" s="23" t="s">
        <v>7205</v>
      </c>
      <c r="J9495" s="23" t="s">
        <v>958</v>
      </c>
      <c r="K9495" s="23" t="s">
        <v>9712</v>
      </c>
      <c r="L9495" s="23" t="s">
        <v>9538</v>
      </c>
      <c r="M9495" s="23">
        <f>YEAR(Tabla2[[#This Row],[Fecha de creación]])</f>
        <v>2022</v>
      </c>
      <c r="N9495" s="23">
        <f>MONTH(Tabla2[[#This Row],[Fecha de creación]])</f>
        <v>7</v>
      </c>
    </row>
    <row r="9496" spans="1:14" x14ac:dyDescent="0.25">
      <c r="A9496" s="26">
        <v>44748.451504629629</v>
      </c>
      <c r="B9496" s="23" t="s">
        <v>0</v>
      </c>
      <c r="C9496" s="23" t="s">
        <v>12133</v>
      </c>
      <c r="D9496" s="23" t="s">
        <v>6</v>
      </c>
      <c r="E9496" s="23" t="s">
        <v>1</v>
      </c>
      <c r="F9496" s="23" t="s">
        <v>7</v>
      </c>
      <c r="G9496" s="23" t="s">
        <v>975</v>
      </c>
      <c r="H9496" s="2" t="s">
        <v>7722</v>
      </c>
      <c r="I9496" s="23" t="s">
        <v>7412</v>
      </c>
      <c r="J9496" s="23"/>
      <c r="K9496" s="23" t="s">
        <v>9712</v>
      </c>
      <c r="L9496" s="23" t="s">
        <v>9538</v>
      </c>
      <c r="M9496" s="23">
        <f>YEAR(Tabla2[[#This Row],[Fecha de creación]])</f>
        <v>2022</v>
      </c>
      <c r="N9496" s="23">
        <f>MONTH(Tabla2[[#This Row],[Fecha de creación]])</f>
        <v>7</v>
      </c>
    </row>
    <row r="9497" spans="1:14" x14ac:dyDescent="0.25">
      <c r="A9497" s="26">
        <v>44748.454942129632</v>
      </c>
      <c r="B9497" s="23" t="s">
        <v>0</v>
      </c>
      <c r="C9497" s="23" t="s">
        <v>12134</v>
      </c>
      <c r="D9497" s="23" t="s">
        <v>985</v>
      </c>
      <c r="E9497" s="23" t="s">
        <v>1</v>
      </c>
      <c r="F9497" s="23" t="s">
        <v>7</v>
      </c>
      <c r="G9497" s="23" t="s">
        <v>1551</v>
      </c>
      <c r="H9497" s="2" t="s">
        <v>7737</v>
      </c>
      <c r="I9497" s="23" t="s">
        <v>9226</v>
      </c>
      <c r="J9497" s="23" t="s">
        <v>964</v>
      </c>
      <c r="K9497" s="23" t="s">
        <v>9712</v>
      </c>
      <c r="L9497" s="23" t="s">
        <v>9539</v>
      </c>
      <c r="M9497" s="23">
        <f>YEAR(Tabla2[[#This Row],[Fecha de creación]])</f>
        <v>2022</v>
      </c>
      <c r="N9497" s="23">
        <f>MONTH(Tabla2[[#This Row],[Fecha de creación]])</f>
        <v>7</v>
      </c>
    </row>
    <row r="9498" spans="1:14" x14ac:dyDescent="0.25">
      <c r="A9498" s="26">
        <v>44748.460057870368</v>
      </c>
      <c r="B9498" s="23" t="s">
        <v>0</v>
      </c>
      <c r="C9498" s="23" t="s">
        <v>12135</v>
      </c>
      <c r="D9498" s="23" t="s">
        <v>30</v>
      </c>
      <c r="E9498" s="23" t="s">
        <v>1</v>
      </c>
      <c r="F9498" s="23" t="s">
        <v>7</v>
      </c>
      <c r="G9498" s="23" t="s">
        <v>975</v>
      </c>
      <c r="H9498" s="2" t="s">
        <v>8535</v>
      </c>
      <c r="I9498" s="23" t="s">
        <v>5999</v>
      </c>
      <c r="J9498" s="23" t="s">
        <v>59</v>
      </c>
      <c r="K9498" s="23" t="s">
        <v>9712</v>
      </c>
      <c r="L9498" s="23" t="s">
        <v>9538</v>
      </c>
      <c r="M9498" s="23">
        <f>YEAR(Tabla2[[#This Row],[Fecha de creación]])</f>
        <v>2022</v>
      </c>
      <c r="N9498" s="23">
        <f>MONTH(Tabla2[[#This Row],[Fecha de creación]])</f>
        <v>7</v>
      </c>
    </row>
    <row r="9499" spans="1:14" x14ac:dyDescent="0.25">
      <c r="A9499" s="26">
        <v>44748.462407407409</v>
      </c>
      <c r="B9499" s="23" t="s">
        <v>189</v>
      </c>
      <c r="C9499" s="23" t="s">
        <v>12136</v>
      </c>
      <c r="D9499" s="23" t="s">
        <v>1837</v>
      </c>
      <c r="E9499" s="23" t="s">
        <v>1</v>
      </c>
      <c r="F9499" s="23" t="s">
        <v>22</v>
      </c>
      <c r="G9499" s="23" t="s">
        <v>975</v>
      </c>
      <c r="H9499" s="2" t="s">
        <v>7734</v>
      </c>
      <c r="I9499" s="23" t="s">
        <v>4486</v>
      </c>
      <c r="J9499" s="23" t="s">
        <v>59</v>
      </c>
      <c r="K9499" s="23" t="s">
        <v>9712</v>
      </c>
      <c r="L9499" s="23" t="s">
        <v>9538</v>
      </c>
      <c r="M9499" s="23">
        <f>YEAR(Tabla2[[#This Row],[Fecha de creación]])</f>
        <v>2022</v>
      </c>
      <c r="N9499" s="23">
        <f>MONTH(Tabla2[[#This Row],[Fecha de creación]])</f>
        <v>7</v>
      </c>
    </row>
    <row r="9500" spans="1:14" x14ac:dyDescent="0.25">
      <c r="A9500" s="26">
        <v>44748.463576388887</v>
      </c>
      <c r="B9500" s="23" t="s">
        <v>0</v>
      </c>
      <c r="C9500" s="23" t="s">
        <v>12137</v>
      </c>
      <c r="D9500" s="23" t="s">
        <v>49</v>
      </c>
      <c r="E9500" s="23" t="s">
        <v>1</v>
      </c>
      <c r="F9500" s="23" t="s">
        <v>7</v>
      </c>
      <c r="G9500" s="23" t="s">
        <v>975</v>
      </c>
      <c r="H9500" s="2" t="s">
        <v>7745</v>
      </c>
      <c r="I9500" s="23" t="s">
        <v>7412</v>
      </c>
      <c r="J9500" s="23"/>
      <c r="K9500" s="23" t="s">
        <v>9712</v>
      </c>
      <c r="L9500" s="23" t="s">
        <v>9538</v>
      </c>
      <c r="M9500" s="23">
        <f>YEAR(Tabla2[[#This Row],[Fecha de creación]])</f>
        <v>2022</v>
      </c>
      <c r="N9500" s="23">
        <f>MONTH(Tabla2[[#This Row],[Fecha de creación]])</f>
        <v>7</v>
      </c>
    </row>
    <row r="9501" spans="1:14" x14ac:dyDescent="0.25">
      <c r="A9501" s="26">
        <v>44748.464803240742</v>
      </c>
      <c r="B9501" s="23" t="s">
        <v>0</v>
      </c>
      <c r="C9501" s="23" t="s">
        <v>12138</v>
      </c>
      <c r="D9501" s="23" t="s">
        <v>382</v>
      </c>
      <c r="E9501" s="23" t="s">
        <v>1</v>
      </c>
      <c r="F9501" s="23" t="s">
        <v>7</v>
      </c>
      <c r="G9501" s="23" t="s">
        <v>975</v>
      </c>
      <c r="H9501" s="2" t="s">
        <v>7723</v>
      </c>
      <c r="I9501" s="23" t="s">
        <v>7412</v>
      </c>
      <c r="J9501" s="23"/>
      <c r="K9501" s="23" t="s">
        <v>9712</v>
      </c>
      <c r="L9501" s="23" t="s">
        <v>9538</v>
      </c>
      <c r="M9501" s="23">
        <f>YEAR(Tabla2[[#This Row],[Fecha de creación]])</f>
        <v>2022</v>
      </c>
      <c r="N9501" s="23">
        <f>MONTH(Tabla2[[#This Row],[Fecha de creación]])</f>
        <v>7</v>
      </c>
    </row>
    <row r="9502" spans="1:14" x14ac:dyDescent="0.25">
      <c r="A9502" s="26">
        <v>44748.465613425928</v>
      </c>
      <c r="B9502" s="23" t="s">
        <v>0</v>
      </c>
      <c r="C9502" s="23" t="s">
        <v>12139</v>
      </c>
      <c r="D9502" s="23" t="s">
        <v>551</v>
      </c>
      <c r="E9502" s="23" t="s">
        <v>1</v>
      </c>
      <c r="F9502" s="23" t="s">
        <v>7</v>
      </c>
      <c r="G9502" s="23" t="s">
        <v>3</v>
      </c>
      <c r="H9502" s="2" t="s">
        <v>7980</v>
      </c>
      <c r="I9502" s="23" t="s">
        <v>5999</v>
      </c>
      <c r="J9502" s="23"/>
      <c r="K9502" s="23" t="s">
        <v>9712</v>
      </c>
      <c r="L9502" s="23" t="s">
        <v>9539</v>
      </c>
      <c r="M9502" s="23">
        <f>YEAR(Tabla2[[#This Row],[Fecha de creación]])</f>
        <v>2022</v>
      </c>
      <c r="N9502" s="23">
        <f>MONTH(Tabla2[[#This Row],[Fecha de creación]])</f>
        <v>7</v>
      </c>
    </row>
    <row r="9503" spans="1:14" x14ac:dyDescent="0.25">
      <c r="A9503" s="26">
        <v>44748.481759259259</v>
      </c>
      <c r="B9503" s="23" t="s">
        <v>0</v>
      </c>
      <c r="C9503" s="23" t="s">
        <v>12140</v>
      </c>
      <c r="D9503" s="23" t="s">
        <v>5468</v>
      </c>
      <c r="E9503" s="23" t="s">
        <v>1</v>
      </c>
      <c r="F9503" s="23" t="s">
        <v>7</v>
      </c>
      <c r="G9503" s="23" t="s">
        <v>975</v>
      </c>
      <c r="H9503" s="2" t="s">
        <v>7980</v>
      </c>
      <c r="I9503" s="23" t="s">
        <v>7412</v>
      </c>
      <c r="J9503" s="23"/>
      <c r="K9503" s="23" t="s">
        <v>9712</v>
      </c>
      <c r="L9503" s="23" t="s">
        <v>9538</v>
      </c>
      <c r="M9503" s="23">
        <f>YEAR(Tabla2[[#This Row],[Fecha de creación]])</f>
        <v>2022</v>
      </c>
      <c r="N9503" s="23">
        <f>MONTH(Tabla2[[#This Row],[Fecha de creación]])</f>
        <v>7</v>
      </c>
    </row>
    <row r="9504" spans="1:14" x14ac:dyDescent="0.25">
      <c r="A9504" s="26">
        <v>44748.484050925923</v>
      </c>
      <c r="B9504" s="23" t="s">
        <v>0</v>
      </c>
      <c r="C9504" s="23" t="s">
        <v>12141</v>
      </c>
      <c r="D9504" s="23" t="s">
        <v>7521</v>
      </c>
      <c r="E9504" s="23" t="s">
        <v>1</v>
      </c>
      <c r="F9504" s="23" t="s">
        <v>22</v>
      </c>
      <c r="G9504" s="23" t="s">
        <v>975</v>
      </c>
      <c r="H9504" s="2" t="s">
        <v>8893</v>
      </c>
      <c r="I9504" s="23" t="s">
        <v>7412</v>
      </c>
      <c r="J9504" s="23"/>
      <c r="K9504" s="23" t="s">
        <v>9712</v>
      </c>
      <c r="L9504" s="23" t="s">
        <v>9538</v>
      </c>
      <c r="M9504" s="23">
        <f>YEAR(Tabla2[[#This Row],[Fecha de creación]])</f>
        <v>2022</v>
      </c>
      <c r="N9504" s="23">
        <f>MONTH(Tabla2[[#This Row],[Fecha de creación]])</f>
        <v>7</v>
      </c>
    </row>
    <row r="9505" spans="1:14" x14ac:dyDescent="0.25">
      <c r="A9505" s="26">
        <v>44748.487870370373</v>
      </c>
      <c r="B9505" s="23" t="s">
        <v>0</v>
      </c>
      <c r="C9505" s="23" t="s">
        <v>12142</v>
      </c>
      <c r="D9505" s="23" t="s">
        <v>586</v>
      </c>
      <c r="E9505" s="23" t="s">
        <v>1</v>
      </c>
      <c r="F9505" s="23" t="s">
        <v>7</v>
      </c>
      <c r="G9505" s="23" t="s">
        <v>975</v>
      </c>
      <c r="H9505" s="2" t="s">
        <v>7748</v>
      </c>
      <c r="I9505" s="23" t="s">
        <v>7412</v>
      </c>
      <c r="J9505" s="23"/>
      <c r="K9505" s="23" t="s">
        <v>9712</v>
      </c>
      <c r="L9505" s="23" t="s">
        <v>9538</v>
      </c>
      <c r="M9505" s="23">
        <f>YEAR(Tabla2[[#This Row],[Fecha de creación]])</f>
        <v>2022</v>
      </c>
      <c r="N9505" s="23">
        <f>MONTH(Tabla2[[#This Row],[Fecha de creación]])</f>
        <v>7</v>
      </c>
    </row>
    <row r="9506" spans="1:14" x14ac:dyDescent="0.25">
      <c r="A9506" s="26">
        <v>44748.492592592593</v>
      </c>
      <c r="B9506" s="23" t="s">
        <v>189</v>
      </c>
      <c r="C9506" s="23" t="s">
        <v>12143</v>
      </c>
      <c r="D9506" s="23" t="s">
        <v>12144</v>
      </c>
      <c r="E9506" s="23" t="s">
        <v>1</v>
      </c>
      <c r="F9506" s="23" t="s">
        <v>22</v>
      </c>
      <c r="G9506" s="23" t="s">
        <v>975</v>
      </c>
      <c r="H9506" s="2" t="s">
        <v>7734</v>
      </c>
      <c r="I9506" s="23" t="s">
        <v>4486</v>
      </c>
      <c r="J9506" s="23" t="s">
        <v>59</v>
      </c>
      <c r="K9506" s="23" t="s">
        <v>9712</v>
      </c>
      <c r="L9506" s="23" t="s">
        <v>9538</v>
      </c>
      <c r="M9506" s="23">
        <f>YEAR(Tabla2[[#This Row],[Fecha de creación]])</f>
        <v>2022</v>
      </c>
      <c r="N9506" s="23">
        <f>MONTH(Tabla2[[#This Row],[Fecha de creación]])</f>
        <v>7</v>
      </c>
    </row>
    <row r="9507" spans="1:14" x14ac:dyDescent="0.25">
      <c r="A9507" s="26">
        <v>44748.494606481479</v>
      </c>
      <c r="B9507" s="23" t="s">
        <v>56</v>
      </c>
      <c r="C9507" s="23" t="s">
        <v>12145</v>
      </c>
      <c r="D9507" s="23" t="s">
        <v>2955</v>
      </c>
      <c r="E9507" s="23" t="s">
        <v>1</v>
      </c>
      <c r="F9507" s="23" t="s">
        <v>22</v>
      </c>
      <c r="G9507" s="23" t="s">
        <v>975</v>
      </c>
      <c r="H9507" s="2" t="s">
        <v>7748</v>
      </c>
      <c r="I9507" s="23" t="s">
        <v>4517</v>
      </c>
      <c r="J9507" s="23" t="s">
        <v>59</v>
      </c>
      <c r="K9507" s="23" t="s">
        <v>9712</v>
      </c>
      <c r="L9507" s="23" t="s">
        <v>9538</v>
      </c>
      <c r="M9507" s="23">
        <f>YEAR(Tabla2[[#This Row],[Fecha de creación]])</f>
        <v>2022</v>
      </c>
      <c r="N9507" s="23">
        <f>MONTH(Tabla2[[#This Row],[Fecha de creación]])</f>
        <v>7</v>
      </c>
    </row>
    <row r="9508" spans="1:14" x14ac:dyDescent="0.25">
      <c r="A9508" s="26">
        <v>44748.499594907407</v>
      </c>
      <c r="B9508" s="23" t="s">
        <v>0</v>
      </c>
      <c r="C9508" s="23" t="s">
        <v>12146</v>
      </c>
      <c r="D9508" s="23" t="s">
        <v>7521</v>
      </c>
      <c r="E9508" s="23" t="s">
        <v>1</v>
      </c>
      <c r="F9508" s="23" t="s">
        <v>22</v>
      </c>
      <c r="G9508" s="23" t="s">
        <v>975</v>
      </c>
      <c r="H9508" s="2" t="s">
        <v>8893</v>
      </c>
      <c r="I9508" s="23" t="s">
        <v>7412</v>
      </c>
      <c r="J9508" s="23"/>
      <c r="K9508" s="23" t="s">
        <v>9712</v>
      </c>
      <c r="L9508" s="23" t="s">
        <v>9538</v>
      </c>
      <c r="M9508" s="23">
        <f>YEAR(Tabla2[[#This Row],[Fecha de creación]])</f>
        <v>2022</v>
      </c>
      <c r="N9508" s="23">
        <f>MONTH(Tabla2[[#This Row],[Fecha de creación]])</f>
        <v>7</v>
      </c>
    </row>
    <row r="9509" spans="1:14" x14ac:dyDescent="0.25">
      <c r="A9509" s="26">
        <v>44748.508981481478</v>
      </c>
      <c r="B9509" s="23" t="s">
        <v>0</v>
      </c>
      <c r="C9509" s="23" t="s">
        <v>12147</v>
      </c>
      <c r="D9509" s="23" t="s">
        <v>12148</v>
      </c>
      <c r="E9509" s="23" t="s">
        <v>1</v>
      </c>
      <c r="F9509" s="23" t="s">
        <v>7</v>
      </c>
      <c r="G9509" s="23" t="s">
        <v>1551</v>
      </c>
      <c r="H9509" s="2" t="s">
        <v>7737</v>
      </c>
      <c r="I9509" s="23" t="s">
        <v>9226</v>
      </c>
      <c r="J9509" s="23" t="s">
        <v>59</v>
      </c>
      <c r="K9509" s="23" t="s">
        <v>9712</v>
      </c>
      <c r="L9509" s="23" t="s">
        <v>9539</v>
      </c>
      <c r="M9509" s="23">
        <f>YEAR(Tabla2[[#This Row],[Fecha de creación]])</f>
        <v>2022</v>
      </c>
      <c r="N9509" s="23">
        <f>MONTH(Tabla2[[#This Row],[Fecha de creación]])</f>
        <v>7</v>
      </c>
    </row>
    <row r="9510" spans="1:14" x14ac:dyDescent="0.25">
      <c r="A9510" s="26">
        <v>44748.52175925926</v>
      </c>
      <c r="B9510" s="23" t="s">
        <v>0</v>
      </c>
      <c r="C9510" s="23" t="s">
        <v>12149</v>
      </c>
      <c r="D9510" s="23" t="s">
        <v>12150</v>
      </c>
      <c r="E9510" s="23" t="s">
        <v>1</v>
      </c>
      <c r="F9510" s="23" t="s">
        <v>7</v>
      </c>
      <c r="G9510" s="23" t="s">
        <v>975</v>
      </c>
      <c r="H9510" s="2" t="s">
        <v>7734</v>
      </c>
      <c r="I9510" s="23" t="s">
        <v>976</v>
      </c>
      <c r="J9510" s="23"/>
      <c r="K9510" s="23" t="s">
        <v>9712</v>
      </c>
      <c r="L9510" s="23" t="s">
        <v>9538</v>
      </c>
      <c r="M9510" s="23">
        <f>YEAR(Tabla2[[#This Row],[Fecha de creación]])</f>
        <v>2022</v>
      </c>
      <c r="N9510" s="23">
        <f>MONTH(Tabla2[[#This Row],[Fecha de creación]])</f>
        <v>7</v>
      </c>
    </row>
    <row r="9511" spans="1:14" x14ac:dyDescent="0.25">
      <c r="A9511" s="26">
        <v>44748.579768518517</v>
      </c>
      <c r="B9511" s="23" t="s">
        <v>0</v>
      </c>
      <c r="C9511" s="23" t="s">
        <v>12151</v>
      </c>
      <c r="D9511" s="23" t="s">
        <v>551</v>
      </c>
      <c r="E9511" s="23" t="s">
        <v>1</v>
      </c>
      <c r="F9511" s="23" t="s">
        <v>7</v>
      </c>
      <c r="G9511" s="23" t="s">
        <v>975</v>
      </c>
      <c r="H9511" s="2" t="s">
        <v>7980</v>
      </c>
      <c r="I9511" s="23" t="s">
        <v>5999</v>
      </c>
      <c r="J9511" s="23" t="s">
        <v>59</v>
      </c>
      <c r="K9511" s="23" t="s">
        <v>9712</v>
      </c>
      <c r="L9511" s="23" t="s">
        <v>9538</v>
      </c>
      <c r="M9511" s="23">
        <f>YEAR(Tabla2[[#This Row],[Fecha de creación]])</f>
        <v>2022</v>
      </c>
      <c r="N9511" s="23">
        <f>MONTH(Tabla2[[#This Row],[Fecha de creación]])</f>
        <v>7</v>
      </c>
    </row>
    <row r="9512" spans="1:14" x14ac:dyDescent="0.25">
      <c r="A9512" s="26">
        <v>44748.58116898148</v>
      </c>
      <c r="B9512" s="23" t="s">
        <v>0</v>
      </c>
      <c r="C9512" s="23" t="s">
        <v>12152</v>
      </c>
      <c r="D9512" s="23" t="s">
        <v>110</v>
      </c>
      <c r="E9512" s="23" t="s">
        <v>1</v>
      </c>
      <c r="F9512" s="23" t="s">
        <v>7</v>
      </c>
      <c r="G9512" s="23" t="s">
        <v>3</v>
      </c>
      <c r="H9512" s="2" t="s">
        <v>7731</v>
      </c>
      <c r="I9512" s="23" t="s">
        <v>5999</v>
      </c>
      <c r="J9512" s="23" t="s">
        <v>59</v>
      </c>
      <c r="K9512" s="23" t="s">
        <v>9712</v>
      </c>
      <c r="L9512" s="23" t="s">
        <v>9539</v>
      </c>
      <c r="M9512" s="23">
        <f>YEAR(Tabla2[[#This Row],[Fecha de creación]])</f>
        <v>2022</v>
      </c>
      <c r="N9512" s="23">
        <f>MONTH(Tabla2[[#This Row],[Fecha de creación]])</f>
        <v>7</v>
      </c>
    </row>
    <row r="9513" spans="1:14" x14ac:dyDescent="0.25">
      <c r="A9513" s="26">
        <v>44748.582083333335</v>
      </c>
      <c r="B9513" s="23" t="s">
        <v>0</v>
      </c>
      <c r="C9513" s="23" t="s">
        <v>12153</v>
      </c>
      <c r="D9513" s="23" t="s">
        <v>551</v>
      </c>
      <c r="E9513" s="23" t="s">
        <v>1</v>
      </c>
      <c r="F9513" s="23" t="s">
        <v>7</v>
      </c>
      <c r="G9513" s="23" t="s">
        <v>975</v>
      </c>
      <c r="H9513" s="2" t="s">
        <v>7980</v>
      </c>
      <c r="I9513" s="23" t="s">
        <v>5999</v>
      </c>
      <c r="J9513" s="23" t="s">
        <v>59</v>
      </c>
      <c r="K9513" s="23" t="s">
        <v>9712</v>
      </c>
      <c r="L9513" s="23" t="s">
        <v>9538</v>
      </c>
      <c r="M9513" s="23">
        <f>YEAR(Tabla2[[#This Row],[Fecha de creación]])</f>
        <v>2022</v>
      </c>
      <c r="N9513" s="23">
        <f>MONTH(Tabla2[[#This Row],[Fecha de creación]])</f>
        <v>7</v>
      </c>
    </row>
    <row r="9514" spans="1:14" x14ac:dyDescent="0.25">
      <c r="A9514" s="26">
        <v>44748.583020833335</v>
      </c>
      <c r="B9514" s="23" t="s">
        <v>189</v>
      </c>
      <c r="C9514" s="23" t="s">
        <v>12154</v>
      </c>
      <c r="D9514" s="23" t="s">
        <v>7351</v>
      </c>
      <c r="E9514" s="23" t="s">
        <v>1</v>
      </c>
      <c r="F9514" s="23" t="s">
        <v>7</v>
      </c>
      <c r="G9514" s="23" t="s">
        <v>975</v>
      </c>
      <c r="H9514" s="2" t="s">
        <v>8459</v>
      </c>
      <c r="I9514" s="23" t="s">
        <v>7338</v>
      </c>
      <c r="J9514" s="23" t="s">
        <v>958</v>
      </c>
      <c r="K9514" s="23" t="s">
        <v>9712</v>
      </c>
      <c r="L9514" s="23" t="s">
        <v>9538</v>
      </c>
      <c r="M9514" s="23">
        <f>YEAR(Tabla2[[#This Row],[Fecha de creación]])</f>
        <v>2022</v>
      </c>
      <c r="N9514" s="23">
        <f>MONTH(Tabla2[[#This Row],[Fecha de creación]])</f>
        <v>7</v>
      </c>
    </row>
    <row r="9515" spans="1:14" x14ac:dyDescent="0.25">
      <c r="A9515" s="26">
        <v>44748.590636574074</v>
      </c>
      <c r="B9515" s="23" t="s">
        <v>189</v>
      </c>
      <c r="C9515" s="23" t="s">
        <v>12155</v>
      </c>
      <c r="D9515" s="23" t="s">
        <v>7351</v>
      </c>
      <c r="E9515" s="23" t="s">
        <v>1</v>
      </c>
      <c r="F9515" s="23" t="s">
        <v>7</v>
      </c>
      <c r="G9515" s="23" t="s">
        <v>975</v>
      </c>
      <c r="H9515" s="2" t="s">
        <v>8459</v>
      </c>
      <c r="I9515" s="23" t="s">
        <v>7338</v>
      </c>
      <c r="J9515" s="23" t="s">
        <v>958</v>
      </c>
      <c r="K9515" s="23" t="s">
        <v>9712</v>
      </c>
      <c r="L9515" s="23" t="s">
        <v>9538</v>
      </c>
      <c r="M9515" s="23">
        <f>YEAR(Tabla2[[#This Row],[Fecha de creación]])</f>
        <v>2022</v>
      </c>
      <c r="N9515" s="23">
        <f>MONTH(Tabla2[[#This Row],[Fecha de creación]])</f>
        <v>7</v>
      </c>
    </row>
    <row r="9516" spans="1:14" x14ac:dyDescent="0.25">
      <c r="A9516" s="26">
        <v>44748.59746527778</v>
      </c>
      <c r="B9516" s="23" t="s">
        <v>56</v>
      </c>
      <c r="C9516" s="23" t="s">
        <v>12156</v>
      </c>
      <c r="D9516" s="23" t="s">
        <v>7351</v>
      </c>
      <c r="E9516" s="23" t="s">
        <v>1</v>
      </c>
      <c r="F9516" s="23" t="s">
        <v>7</v>
      </c>
      <c r="G9516" s="23" t="s">
        <v>975</v>
      </c>
      <c r="H9516" s="2" t="s">
        <v>8459</v>
      </c>
      <c r="I9516" s="23" t="s">
        <v>7342</v>
      </c>
      <c r="J9516" s="23" t="s">
        <v>958</v>
      </c>
      <c r="K9516" s="23" t="s">
        <v>9712</v>
      </c>
      <c r="L9516" s="23" t="s">
        <v>9538</v>
      </c>
      <c r="M9516" s="23">
        <f>YEAR(Tabla2[[#This Row],[Fecha de creación]])</f>
        <v>2022</v>
      </c>
      <c r="N9516" s="23">
        <f>MONTH(Tabla2[[#This Row],[Fecha de creación]])</f>
        <v>7</v>
      </c>
    </row>
    <row r="9517" spans="1:14" x14ac:dyDescent="0.25">
      <c r="A9517" s="26">
        <v>44748.625057870369</v>
      </c>
      <c r="B9517" s="23" t="s">
        <v>0</v>
      </c>
      <c r="C9517" s="23" t="s">
        <v>12157</v>
      </c>
      <c r="D9517" s="23" t="s">
        <v>12158</v>
      </c>
      <c r="E9517" s="23" t="s">
        <v>1</v>
      </c>
      <c r="F9517" s="23" t="s">
        <v>7</v>
      </c>
      <c r="G9517" s="23" t="s">
        <v>1551</v>
      </c>
      <c r="H9517" s="2" t="s">
        <v>7734</v>
      </c>
      <c r="I9517" s="23" t="s">
        <v>976</v>
      </c>
      <c r="J9517" s="23"/>
      <c r="K9517" s="23" t="s">
        <v>9712</v>
      </c>
      <c r="L9517" s="23" t="s">
        <v>9539</v>
      </c>
      <c r="M9517" s="23">
        <f>YEAR(Tabla2[[#This Row],[Fecha de creación]])</f>
        <v>2022</v>
      </c>
      <c r="N9517" s="23">
        <f>MONTH(Tabla2[[#This Row],[Fecha de creación]])</f>
        <v>7</v>
      </c>
    </row>
    <row r="9518" spans="1:14" x14ac:dyDescent="0.25">
      <c r="A9518" s="26">
        <v>44748.63108796296</v>
      </c>
      <c r="B9518" s="23" t="s">
        <v>0</v>
      </c>
      <c r="C9518" s="23" t="s">
        <v>12159</v>
      </c>
      <c r="D9518" s="23" t="s">
        <v>9184</v>
      </c>
      <c r="E9518" s="23" t="s">
        <v>1</v>
      </c>
      <c r="F9518" s="23" t="s">
        <v>7</v>
      </c>
      <c r="G9518" s="23" t="s">
        <v>975</v>
      </c>
      <c r="H9518" s="2" t="s">
        <v>7726</v>
      </c>
      <c r="I9518" s="23" t="s">
        <v>7412</v>
      </c>
      <c r="J9518" s="23"/>
      <c r="K9518" s="23" t="s">
        <v>9712</v>
      </c>
      <c r="L9518" s="23" t="s">
        <v>9538</v>
      </c>
      <c r="M9518" s="23">
        <f>YEAR(Tabla2[[#This Row],[Fecha de creación]])</f>
        <v>2022</v>
      </c>
      <c r="N9518" s="23">
        <f>MONTH(Tabla2[[#This Row],[Fecha de creación]])</f>
        <v>7</v>
      </c>
    </row>
    <row r="9519" spans="1:14" x14ac:dyDescent="0.25">
      <c r="A9519" s="26">
        <v>44748.651377314818</v>
      </c>
      <c r="B9519" s="23" t="s">
        <v>0</v>
      </c>
      <c r="C9519" s="23" t="s">
        <v>12160</v>
      </c>
      <c r="D9519" s="23" t="s">
        <v>982</v>
      </c>
      <c r="E9519" s="23" t="s">
        <v>1</v>
      </c>
      <c r="F9519" s="23" t="s">
        <v>22</v>
      </c>
      <c r="G9519" s="23" t="s">
        <v>975</v>
      </c>
      <c r="H9519" s="2" t="s">
        <v>8893</v>
      </c>
      <c r="I9519" s="23" t="s">
        <v>7680</v>
      </c>
      <c r="J9519" s="23" t="s">
        <v>958</v>
      </c>
      <c r="K9519" s="23" t="s">
        <v>9712</v>
      </c>
      <c r="L9519" s="23" t="s">
        <v>9538</v>
      </c>
      <c r="M9519" s="23">
        <f>YEAR(Tabla2[[#This Row],[Fecha de creación]])</f>
        <v>2022</v>
      </c>
      <c r="N9519" s="23">
        <f>MONTH(Tabla2[[#This Row],[Fecha de creación]])</f>
        <v>7</v>
      </c>
    </row>
    <row r="9520" spans="1:14" x14ac:dyDescent="0.25">
      <c r="A9520" s="26">
        <v>44748.654490740744</v>
      </c>
      <c r="B9520" s="23" t="s">
        <v>100</v>
      </c>
      <c r="C9520" s="23" t="s">
        <v>12161</v>
      </c>
      <c r="D9520" s="23" t="s">
        <v>10747</v>
      </c>
      <c r="E9520" s="23" t="s">
        <v>1</v>
      </c>
      <c r="F9520" s="23" t="s">
        <v>7</v>
      </c>
      <c r="G9520" s="23" t="s">
        <v>975</v>
      </c>
      <c r="H9520" s="2" t="s">
        <v>8459</v>
      </c>
      <c r="I9520" s="23" t="s">
        <v>9485</v>
      </c>
      <c r="J9520" s="23" t="s">
        <v>958</v>
      </c>
      <c r="K9520" s="23" t="s">
        <v>9712</v>
      </c>
      <c r="L9520" s="23" t="s">
        <v>9538</v>
      </c>
      <c r="M9520" s="23">
        <f>YEAR(Tabla2[[#This Row],[Fecha de creación]])</f>
        <v>2022</v>
      </c>
      <c r="N9520" s="23">
        <f>MONTH(Tabla2[[#This Row],[Fecha de creación]])</f>
        <v>7</v>
      </c>
    </row>
    <row r="9521" spans="1:14" x14ac:dyDescent="0.25">
      <c r="A9521" s="26">
        <v>44748.657442129632</v>
      </c>
      <c r="B9521" s="23" t="s">
        <v>100</v>
      </c>
      <c r="C9521" s="23" t="s">
        <v>12162</v>
      </c>
      <c r="D9521" s="23" t="s">
        <v>10747</v>
      </c>
      <c r="E9521" s="23" t="s">
        <v>1</v>
      </c>
      <c r="F9521" s="23" t="s">
        <v>7</v>
      </c>
      <c r="G9521" s="23" t="s">
        <v>975</v>
      </c>
      <c r="H9521" s="2" t="s">
        <v>8459</v>
      </c>
      <c r="I9521" s="23" t="s">
        <v>9485</v>
      </c>
      <c r="J9521" s="23" t="s">
        <v>958</v>
      </c>
      <c r="K9521" s="23" t="s">
        <v>9712</v>
      </c>
      <c r="L9521" s="23" t="s">
        <v>9538</v>
      </c>
      <c r="M9521" s="23">
        <f>YEAR(Tabla2[[#This Row],[Fecha de creación]])</f>
        <v>2022</v>
      </c>
      <c r="N9521" s="23">
        <f>MONTH(Tabla2[[#This Row],[Fecha de creación]])</f>
        <v>7</v>
      </c>
    </row>
    <row r="9522" spans="1:14" x14ac:dyDescent="0.25">
      <c r="A9522" s="26">
        <v>44748.659409722219</v>
      </c>
      <c r="B9522" s="23" t="s">
        <v>0</v>
      </c>
      <c r="C9522" s="23" t="s">
        <v>12163</v>
      </c>
      <c r="D9522" s="23" t="s">
        <v>10747</v>
      </c>
      <c r="E9522" s="23" t="s">
        <v>1</v>
      </c>
      <c r="F9522" s="23" t="s">
        <v>7</v>
      </c>
      <c r="G9522" s="23" t="s">
        <v>975</v>
      </c>
      <c r="H9522" s="2" t="s">
        <v>8459</v>
      </c>
      <c r="I9522" s="23" t="s">
        <v>9483</v>
      </c>
      <c r="J9522" s="23" t="s">
        <v>958</v>
      </c>
      <c r="K9522" s="23" t="s">
        <v>9712</v>
      </c>
      <c r="L9522" s="23" t="s">
        <v>9538</v>
      </c>
      <c r="M9522" s="23">
        <f>YEAR(Tabla2[[#This Row],[Fecha de creación]])</f>
        <v>2022</v>
      </c>
      <c r="N9522" s="23">
        <f>MONTH(Tabla2[[#This Row],[Fecha de creación]])</f>
        <v>7</v>
      </c>
    </row>
    <row r="9523" spans="1:14" x14ac:dyDescent="0.25">
      <c r="A9523" s="26">
        <v>44748.660578703704</v>
      </c>
      <c r="B9523" s="23" t="s">
        <v>0</v>
      </c>
      <c r="C9523" s="23" t="s">
        <v>12164</v>
      </c>
      <c r="D9523" s="23" t="s">
        <v>10312</v>
      </c>
      <c r="E9523" s="23" t="s">
        <v>1</v>
      </c>
      <c r="F9523" s="23" t="s">
        <v>7</v>
      </c>
      <c r="G9523" s="23" t="s">
        <v>975</v>
      </c>
      <c r="H9523" s="2" t="s">
        <v>7730</v>
      </c>
      <c r="I9523" s="23" t="s">
        <v>7680</v>
      </c>
      <c r="J9523" s="23" t="s">
        <v>958</v>
      </c>
      <c r="K9523" s="23" t="s">
        <v>9712</v>
      </c>
      <c r="L9523" s="23" t="s">
        <v>9538</v>
      </c>
      <c r="M9523" s="23">
        <f>YEAR(Tabla2[[#This Row],[Fecha de creación]])</f>
        <v>2022</v>
      </c>
      <c r="N9523" s="23">
        <f>MONTH(Tabla2[[#This Row],[Fecha de creación]])</f>
        <v>7</v>
      </c>
    </row>
    <row r="9524" spans="1:14" x14ac:dyDescent="0.25">
      <c r="A9524" s="26">
        <v>44748.666018518517</v>
      </c>
      <c r="B9524" s="23" t="s">
        <v>0</v>
      </c>
      <c r="C9524" s="23" t="s">
        <v>12165</v>
      </c>
      <c r="D9524" s="23" t="s">
        <v>12166</v>
      </c>
      <c r="E9524" s="23" t="s">
        <v>1</v>
      </c>
      <c r="F9524" s="23" t="s">
        <v>7</v>
      </c>
      <c r="G9524" s="23" t="s">
        <v>1551</v>
      </c>
      <c r="H9524" s="2" t="s">
        <v>7734</v>
      </c>
      <c r="I9524" s="23" t="s">
        <v>976</v>
      </c>
      <c r="J9524" s="23" t="s">
        <v>59</v>
      </c>
      <c r="K9524" s="23" t="s">
        <v>9712</v>
      </c>
      <c r="L9524" s="23" t="s">
        <v>9539</v>
      </c>
      <c r="M9524" s="23">
        <f>YEAR(Tabla2[[#This Row],[Fecha de creación]])</f>
        <v>2022</v>
      </c>
      <c r="N9524" s="23">
        <f>MONTH(Tabla2[[#This Row],[Fecha de creación]])</f>
        <v>7</v>
      </c>
    </row>
    <row r="9525" spans="1:14" x14ac:dyDescent="0.25">
      <c r="A9525" s="26">
        <v>44748.67900462963</v>
      </c>
      <c r="B9525" s="23" t="s">
        <v>0</v>
      </c>
      <c r="C9525" s="23" t="s">
        <v>12167</v>
      </c>
      <c r="D9525" s="23" t="s">
        <v>8334</v>
      </c>
      <c r="E9525" s="23" t="s">
        <v>1</v>
      </c>
      <c r="F9525" s="23" t="s">
        <v>7</v>
      </c>
      <c r="G9525" s="23" t="s">
        <v>975</v>
      </c>
      <c r="H9525" s="2" t="s">
        <v>7730</v>
      </c>
      <c r="I9525" s="23" t="s">
        <v>7680</v>
      </c>
      <c r="J9525" s="23" t="s">
        <v>958</v>
      </c>
      <c r="K9525" s="23" t="s">
        <v>9712</v>
      </c>
      <c r="L9525" s="23" t="s">
        <v>9538</v>
      </c>
      <c r="M9525" s="23">
        <f>YEAR(Tabla2[[#This Row],[Fecha de creación]])</f>
        <v>2022</v>
      </c>
      <c r="N9525" s="23">
        <f>MONTH(Tabla2[[#This Row],[Fecha de creación]])</f>
        <v>7</v>
      </c>
    </row>
    <row r="9526" spans="1:14" x14ac:dyDescent="0.25">
      <c r="A9526" s="26">
        <v>44748.690115740741</v>
      </c>
      <c r="B9526" s="23" t="s">
        <v>189</v>
      </c>
      <c r="C9526" s="23" t="s">
        <v>12168</v>
      </c>
      <c r="D9526" s="23" t="s">
        <v>12169</v>
      </c>
      <c r="E9526" s="23" t="s">
        <v>1</v>
      </c>
      <c r="F9526" s="23" t="s">
        <v>7</v>
      </c>
      <c r="G9526" s="23" t="s">
        <v>1551</v>
      </c>
      <c r="H9526" s="2" t="s">
        <v>7734</v>
      </c>
      <c r="I9526" s="23" t="s">
        <v>11014</v>
      </c>
      <c r="J9526" s="23" t="s">
        <v>59</v>
      </c>
      <c r="K9526" s="23" t="s">
        <v>9712</v>
      </c>
      <c r="L9526" s="23" t="s">
        <v>9539</v>
      </c>
      <c r="M9526" s="23">
        <f>YEAR(Tabla2[[#This Row],[Fecha de creación]])</f>
        <v>2022</v>
      </c>
      <c r="N9526" s="23">
        <f>MONTH(Tabla2[[#This Row],[Fecha de creación]])</f>
        <v>7</v>
      </c>
    </row>
    <row r="9527" spans="1:14" x14ac:dyDescent="0.25">
      <c r="A9527" s="26">
        <v>44748.712557870371</v>
      </c>
      <c r="B9527" s="23" t="s">
        <v>189</v>
      </c>
      <c r="C9527" s="23" t="s">
        <v>12170</v>
      </c>
      <c r="D9527" s="23" t="s">
        <v>12171</v>
      </c>
      <c r="E9527" s="23" t="s">
        <v>1</v>
      </c>
      <c r="F9527" s="23" t="s">
        <v>7</v>
      </c>
      <c r="G9527" s="23" t="s">
        <v>975</v>
      </c>
      <c r="H9527" s="2" t="s">
        <v>7723</v>
      </c>
      <c r="I9527" s="23" t="s">
        <v>4486</v>
      </c>
      <c r="J9527" s="23" t="s">
        <v>59</v>
      </c>
      <c r="K9527" s="23" t="s">
        <v>9712</v>
      </c>
      <c r="L9527" s="23" t="s">
        <v>9538</v>
      </c>
      <c r="M9527" s="23">
        <f>YEAR(Tabla2[[#This Row],[Fecha de creación]])</f>
        <v>2022</v>
      </c>
      <c r="N9527" s="23">
        <f>MONTH(Tabla2[[#This Row],[Fecha de creación]])</f>
        <v>7</v>
      </c>
    </row>
    <row r="9528" spans="1:14" x14ac:dyDescent="0.25">
      <c r="A9528" s="26">
        <v>44749.398854166669</v>
      </c>
      <c r="B9528" s="23" t="s">
        <v>189</v>
      </c>
      <c r="C9528" s="23" t="s">
        <v>12172</v>
      </c>
      <c r="D9528" s="23" t="s">
        <v>4281</v>
      </c>
      <c r="E9528" s="23" t="s">
        <v>1</v>
      </c>
      <c r="F9528" s="23" t="s">
        <v>7</v>
      </c>
      <c r="G9528" s="23" t="s">
        <v>3</v>
      </c>
      <c r="H9528" s="2" t="s">
        <v>7722</v>
      </c>
      <c r="I9528" s="23" t="s">
        <v>7338</v>
      </c>
      <c r="J9528" s="23" t="s">
        <v>59</v>
      </c>
      <c r="K9528" s="23" t="s">
        <v>9712</v>
      </c>
      <c r="L9528" s="23" t="s">
        <v>9539</v>
      </c>
      <c r="M9528" s="23">
        <f>YEAR(Tabla2[[#This Row],[Fecha de creación]])</f>
        <v>2022</v>
      </c>
      <c r="N9528" s="23">
        <f>MONTH(Tabla2[[#This Row],[Fecha de creación]])</f>
        <v>7</v>
      </c>
    </row>
    <row r="9529" spans="1:14" x14ac:dyDescent="0.25">
      <c r="A9529" s="26">
        <v>44749.399085648147</v>
      </c>
      <c r="B9529" s="23" t="s">
        <v>56</v>
      </c>
      <c r="C9529" s="23" t="s">
        <v>12173</v>
      </c>
      <c r="D9529" s="23" t="s">
        <v>12174</v>
      </c>
      <c r="E9529" s="23" t="s">
        <v>1</v>
      </c>
      <c r="F9529" s="23" t="s">
        <v>22</v>
      </c>
      <c r="G9529" s="23" t="s">
        <v>3</v>
      </c>
      <c r="H9529" s="2" t="s">
        <v>7734</v>
      </c>
      <c r="I9529" s="23" t="s">
        <v>4517</v>
      </c>
      <c r="J9529" s="23" t="s">
        <v>59</v>
      </c>
      <c r="K9529" s="23" t="s">
        <v>9712</v>
      </c>
      <c r="L9529" s="23" t="s">
        <v>9539</v>
      </c>
      <c r="M9529" s="23">
        <f>YEAR(Tabla2[[#This Row],[Fecha de creación]])</f>
        <v>2022</v>
      </c>
      <c r="N9529" s="23">
        <f>MONTH(Tabla2[[#This Row],[Fecha de creación]])</f>
        <v>7</v>
      </c>
    </row>
    <row r="9530" spans="1:14" x14ac:dyDescent="0.25">
      <c r="A9530" s="26">
        <v>44749.401967592596</v>
      </c>
      <c r="B9530" s="23" t="s">
        <v>189</v>
      </c>
      <c r="C9530" s="23" t="s">
        <v>12175</v>
      </c>
      <c r="D9530" s="23" t="s">
        <v>4281</v>
      </c>
      <c r="E9530" s="23" t="s">
        <v>1</v>
      </c>
      <c r="F9530" s="23" t="s">
        <v>7</v>
      </c>
      <c r="G9530" s="23" t="s">
        <v>975</v>
      </c>
      <c r="H9530" s="2" t="s">
        <v>7722</v>
      </c>
      <c r="I9530" s="23" t="s">
        <v>7338</v>
      </c>
      <c r="J9530" s="23" t="s">
        <v>59</v>
      </c>
      <c r="K9530" s="23" t="s">
        <v>9712</v>
      </c>
      <c r="L9530" s="23" t="s">
        <v>9538</v>
      </c>
      <c r="M9530" s="23">
        <f>YEAR(Tabla2[[#This Row],[Fecha de creación]])</f>
        <v>2022</v>
      </c>
      <c r="N9530" s="23">
        <f>MONTH(Tabla2[[#This Row],[Fecha de creación]])</f>
        <v>7</v>
      </c>
    </row>
    <row r="9531" spans="1:14" x14ac:dyDescent="0.25">
      <c r="A9531" s="26">
        <v>44749.409571759257</v>
      </c>
      <c r="B9531" s="23" t="s">
        <v>189</v>
      </c>
      <c r="C9531" s="23" t="s">
        <v>12176</v>
      </c>
      <c r="D9531" s="23" t="s">
        <v>4281</v>
      </c>
      <c r="E9531" s="23" t="s">
        <v>1</v>
      </c>
      <c r="F9531" s="23" t="s">
        <v>7</v>
      </c>
      <c r="G9531" s="23" t="s">
        <v>975</v>
      </c>
      <c r="H9531" s="2" t="s">
        <v>7722</v>
      </c>
      <c r="I9531" s="23" t="s">
        <v>7338</v>
      </c>
      <c r="J9531" s="23" t="s">
        <v>59</v>
      </c>
      <c r="K9531" s="23" t="s">
        <v>9712</v>
      </c>
      <c r="L9531" s="23" t="s">
        <v>9538</v>
      </c>
      <c r="M9531" s="23">
        <f>YEAR(Tabla2[[#This Row],[Fecha de creación]])</f>
        <v>2022</v>
      </c>
      <c r="N9531" s="23">
        <f>MONTH(Tabla2[[#This Row],[Fecha de creación]])</f>
        <v>7</v>
      </c>
    </row>
    <row r="9532" spans="1:14" x14ac:dyDescent="0.25">
      <c r="A9532" s="26">
        <v>44749.468599537038</v>
      </c>
      <c r="B9532" s="23" t="s">
        <v>56</v>
      </c>
      <c r="C9532" s="23" t="s">
        <v>12177</v>
      </c>
      <c r="D9532" s="23" t="s">
        <v>7351</v>
      </c>
      <c r="E9532" s="23" t="s">
        <v>1</v>
      </c>
      <c r="F9532" s="23" t="s">
        <v>7</v>
      </c>
      <c r="G9532" s="23" t="s">
        <v>975</v>
      </c>
      <c r="H9532" s="2" t="s">
        <v>7723</v>
      </c>
      <c r="I9532" s="23" t="s">
        <v>7342</v>
      </c>
      <c r="J9532" s="23" t="s">
        <v>59</v>
      </c>
      <c r="K9532" s="23" t="s">
        <v>9712</v>
      </c>
      <c r="L9532" s="23" t="s">
        <v>9538</v>
      </c>
      <c r="M9532" s="23">
        <f>YEAR(Tabla2[[#This Row],[Fecha de creación]])</f>
        <v>2022</v>
      </c>
      <c r="N9532" s="23">
        <f>MONTH(Tabla2[[#This Row],[Fecha de creación]])</f>
        <v>7</v>
      </c>
    </row>
    <row r="9533" spans="1:14" x14ac:dyDescent="0.25">
      <c r="A9533" s="26">
        <v>44749.472858796296</v>
      </c>
      <c r="B9533" s="23" t="s">
        <v>56</v>
      </c>
      <c r="C9533" s="23" t="s">
        <v>12178</v>
      </c>
      <c r="D9533" s="23" t="s">
        <v>7829</v>
      </c>
      <c r="E9533" s="23" t="s">
        <v>1</v>
      </c>
      <c r="F9533" s="23" t="s">
        <v>7</v>
      </c>
      <c r="G9533" s="23" t="s">
        <v>3</v>
      </c>
      <c r="H9533" s="2" t="s">
        <v>7745</v>
      </c>
      <c r="I9533" s="23" t="s">
        <v>7342</v>
      </c>
      <c r="J9533" s="23" t="s">
        <v>59</v>
      </c>
      <c r="K9533" s="23" t="s">
        <v>9712</v>
      </c>
      <c r="L9533" s="23" t="s">
        <v>9539</v>
      </c>
      <c r="M9533" s="23">
        <f>YEAR(Tabla2[[#This Row],[Fecha de creación]])</f>
        <v>2022</v>
      </c>
      <c r="N9533" s="23">
        <f>MONTH(Tabla2[[#This Row],[Fecha de creación]])</f>
        <v>7</v>
      </c>
    </row>
    <row r="9534" spans="1:14" x14ac:dyDescent="0.25">
      <c r="A9534" s="26">
        <v>44749.502395833333</v>
      </c>
      <c r="B9534" s="23" t="s">
        <v>0</v>
      </c>
      <c r="C9534" s="23" t="s">
        <v>12179</v>
      </c>
      <c r="D9534" s="23" t="s">
        <v>49</v>
      </c>
      <c r="E9534" s="23" t="s">
        <v>1</v>
      </c>
      <c r="F9534" s="23" t="s">
        <v>7</v>
      </c>
      <c r="G9534" s="23" t="s">
        <v>975</v>
      </c>
      <c r="H9534" s="2" t="s">
        <v>7745</v>
      </c>
      <c r="I9534" s="23" t="s">
        <v>5999</v>
      </c>
      <c r="J9534" s="23" t="s">
        <v>958</v>
      </c>
      <c r="K9534" s="23" t="s">
        <v>9712</v>
      </c>
      <c r="L9534" s="23" t="s">
        <v>9538</v>
      </c>
      <c r="M9534" s="23">
        <f>YEAR(Tabla2[[#This Row],[Fecha de creación]])</f>
        <v>2022</v>
      </c>
      <c r="N9534" s="23">
        <f>MONTH(Tabla2[[#This Row],[Fecha de creación]])</f>
        <v>7</v>
      </c>
    </row>
    <row r="9535" spans="1:14" x14ac:dyDescent="0.25">
      <c r="A9535" s="26">
        <v>44749.537754629629</v>
      </c>
      <c r="B9535" s="23" t="s">
        <v>0</v>
      </c>
      <c r="C9535" s="23" t="s">
        <v>12180</v>
      </c>
      <c r="D9535" s="23" t="s">
        <v>7690</v>
      </c>
      <c r="E9535" s="23" t="s">
        <v>1</v>
      </c>
      <c r="F9535" s="23" t="s">
        <v>7</v>
      </c>
      <c r="G9535" s="23" t="s">
        <v>975</v>
      </c>
      <c r="H9535" s="2" t="s">
        <v>7745</v>
      </c>
      <c r="I9535" s="23" t="s">
        <v>5999</v>
      </c>
      <c r="J9535" s="23"/>
      <c r="K9535" s="23" t="s">
        <v>9712</v>
      </c>
      <c r="L9535" s="23" t="s">
        <v>9538</v>
      </c>
      <c r="M9535" s="23">
        <f>YEAR(Tabla2[[#This Row],[Fecha de creación]])</f>
        <v>2022</v>
      </c>
      <c r="N9535" s="23">
        <f>MONTH(Tabla2[[#This Row],[Fecha de creación]])</f>
        <v>7</v>
      </c>
    </row>
    <row r="9536" spans="1:14" x14ac:dyDescent="0.25">
      <c r="A9536" s="26">
        <v>44749.539652777778</v>
      </c>
      <c r="B9536" s="23" t="s">
        <v>0</v>
      </c>
      <c r="C9536" s="23" t="s">
        <v>12181</v>
      </c>
      <c r="D9536" s="23" t="s">
        <v>30</v>
      </c>
      <c r="E9536" s="23" t="s">
        <v>1</v>
      </c>
      <c r="F9536" s="23" t="s">
        <v>7</v>
      </c>
      <c r="G9536" s="23" t="s">
        <v>975</v>
      </c>
      <c r="H9536" s="2" t="s">
        <v>8535</v>
      </c>
      <c r="I9536" s="23" t="s">
        <v>5999</v>
      </c>
      <c r="J9536" s="23" t="s">
        <v>59</v>
      </c>
      <c r="K9536" s="23" t="s">
        <v>9712</v>
      </c>
      <c r="L9536" s="23" t="s">
        <v>9538</v>
      </c>
      <c r="M9536" s="23">
        <f>YEAR(Tabla2[[#This Row],[Fecha de creación]])</f>
        <v>2022</v>
      </c>
      <c r="N9536" s="23">
        <f>MONTH(Tabla2[[#This Row],[Fecha de creación]])</f>
        <v>7</v>
      </c>
    </row>
    <row r="9537" spans="1:14" x14ac:dyDescent="0.25">
      <c r="A9537" s="26">
        <v>44749.551064814812</v>
      </c>
      <c r="B9537" s="23" t="s">
        <v>0</v>
      </c>
      <c r="C9537" s="23" t="s">
        <v>12182</v>
      </c>
      <c r="D9537" s="23" t="s">
        <v>982</v>
      </c>
      <c r="E9537" s="23" t="s">
        <v>1</v>
      </c>
      <c r="F9537" s="23" t="s">
        <v>22</v>
      </c>
      <c r="G9537" s="23" t="s">
        <v>975</v>
      </c>
      <c r="H9537" s="2" t="s">
        <v>8893</v>
      </c>
      <c r="I9537" s="23" t="s">
        <v>7680</v>
      </c>
      <c r="J9537" s="23" t="s">
        <v>59</v>
      </c>
      <c r="K9537" s="23" t="s">
        <v>9712</v>
      </c>
      <c r="L9537" s="23" t="s">
        <v>9538</v>
      </c>
      <c r="M9537" s="23">
        <f>YEAR(Tabla2[[#This Row],[Fecha de creación]])</f>
        <v>2022</v>
      </c>
      <c r="N9537" s="23">
        <f>MONTH(Tabla2[[#This Row],[Fecha de creación]])</f>
        <v>7</v>
      </c>
    </row>
    <row r="9538" spans="1:14" x14ac:dyDescent="0.25">
      <c r="A9538" s="26">
        <v>44749.656828703701</v>
      </c>
      <c r="B9538" s="23" t="s">
        <v>0</v>
      </c>
      <c r="C9538" s="23" t="s">
        <v>12183</v>
      </c>
      <c r="D9538" s="23" t="s">
        <v>1344</v>
      </c>
      <c r="E9538" s="23" t="s">
        <v>1</v>
      </c>
      <c r="F9538" s="23" t="s">
        <v>7</v>
      </c>
      <c r="G9538" s="23" t="s">
        <v>1551</v>
      </c>
      <c r="H9538" s="2" t="s">
        <v>7726</v>
      </c>
      <c r="I9538" s="23" t="s">
        <v>9226</v>
      </c>
      <c r="J9538" s="23" t="s">
        <v>59</v>
      </c>
      <c r="K9538" s="23" t="s">
        <v>9712</v>
      </c>
      <c r="L9538" s="23" t="s">
        <v>9539</v>
      </c>
      <c r="M9538" s="23">
        <f>YEAR(Tabla2[[#This Row],[Fecha de creación]])</f>
        <v>2022</v>
      </c>
      <c r="N9538" s="23">
        <f>MONTH(Tabla2[[#This Row],[Fecha de creación]])</f>
        <v>7</v>
      </c>
    </row>
    <row r="9539" spans="1:14" x14ac:dyDescent="0.25">
      <c r="A9539" s="26">
        <v>44749.663726851853</v>
      </c>
      <c r="B9539" s="23" t="s">
        <v>0</v>
      </c>
      <c r="C9539" s="23" t="s">
        <v>12184</v>
      </c>
      <c r="D9539" s="23" t="s">
        <v>7882</v>
      </c>
      <c r="E9539" s="23" t="s">
        <v>1</v>
      </c>
      <c r="F9539" s="23" t="s">
        <v>7</v>
      </c>
      <c r="G9539" s="23" t="s">
        <v>975</v>
      </c>
      <c r="H9539" s="2" t="s">
        <v>7722</v>
      </c>
      <c r="I9539" s="23" t="s">
        <v>7680</v>
      </c>
      <c r="J9539" s="23" t="s">
        <v>59</v>
      </c>
      <c r="K9539" s="23" t="s">
        <v>9712</v>
      </c>
      <c r="L9539" s="23" t="s">
        <v>9538</v>
      </c>
      <c r="M9539" s="23">
        <f>YEAR(Tabla2[[#This Row],[Fecha de creación]])</f>
        <v>2022</v>
      </c>
      <c r="N9539" s="23">
        <f>MONTH(Tabla2[[#This Row],[Fecha de creación]])</f>
        <v>7</v>
      </c>
    </row>
    <row r="9540" spans="1:14" x14ac:dyDescent="0.25">
      <c r="A9540" s="26">
        <v>44749.669629629629</v>
      </c>
      <c r="B9540" s="23" t="s">
        <v>100</v>
      </c>
      <c r="C9540" s="23" t="s">
        <v>12185</v>
      </c>
      <c r="D9540" s="23" t="s">
        <v>982</v>
      </c>
      <c r="E9540" s="23" t="s">
        <v>1</v>
      </c>
      <c r="F9540" s="23" t="s">
        <v>22</v>
      </c>
      <c r="G9540" s="23" t="s">
        <v>975</v>
      </c>
      <c r="H9540" s="2" t="s">
        <v>8893</v>
      </c>
      <c r="I9540" s="23" t="s">
        <v>7966</v>
      </c>
      <c r="J9540" s="23" t="s">
        <v>59</v>
      </c>
      <c r="K9540" s="23" t="s">
        <v>9712</v>
      </c>
      <c r="L9540" s="23" t="s">
        <v>9538</v>
      </c>
      <c r="M9540" s="23">
        <f>YEAR(Tabla2[[#This Row],[Fecha de creación]])</f>
        <v>2022</v>
      </c>
      <c r="N9540" s="23">
        <f>MONTH(Tabla2[[#This Row],[Fecha de creación]])</f>
        <v>7</v>
      </c>
    </row>
    <row r="9541" spans="1:14" x14ac:dyDescent="0.25">
      <c r="A9541" s="26">
        <v>44749.674155092594</v>
      </c>
      <c r="B9541" s="23" t="s">
        <v>100</v>
      </c>
      <c r="C9541" s="23" t="s">
        <v>12186</v>
      </c>
      <c r="D9541" s="23" t="s">
        <v>982</v>
      </c>
      <c r="E9541" s="23" t="s">
        <v>1</v>
      </c>
      <c r="F9541" s="23" t="s">
        <v>22</v>
      </c>
      <c r="G9541" s="23" t="s">
        <v>975</v>
      </c>
      <c r="H9541" s="2" t="s">
        <v>8893</v>
      </c>
      <c r="I9541" s="23" t="s">
        <v>7966</v>
      </c>
      <c r="J9541" s="23" t="s">
        <v>59</v>
      </c>
      <c r="K9541" s="23" t="s">
        <v>9712</v>
      </c>
      <c r="L9541" s="23" t="s">
        <v>9538</v>
      </c>
      <c r="M9541" s="23">
        <f>YEAR(Tabla2[[#This Row],[Fecha de creación]])</f>
        <v>2022</v>
      </c>
      <c r="N9541" s="23">
        <f>MONTH(Tabla2[[#This Row],[Fecha de creación]])</f>
        <v>7</v>
      </c>
    </row>
    <row r="9542" spans="1:14" x14ac:dyDescent="0.25">
      <c r="A9542" s="26">
        <v>44749.686342592591</v>
      </c>
      <c r="B9542" s="23" t="s">
        <v>0</v>
      </c>
      <c r="C9542" s="23" t="s">
        <v>12187</v>
      </c>
      <c r="D9542" s="23" t="s">
        <v>551</v>
      </c>
      <c r="E9542" s="23" t="s">
        <v>1</v>
      </c>
      <c r="F9542" s="23" t="s">
        <v>7</v>
      </c>
      <c r="G9542" s="23" t="s">
        <v>975</v>
      </c>
      <c r="H9542" s="2" t="s">
        <v>7980</v>
      </c>
      <c r="I9542" s="23" t="s">
        <v>5999</v>
      </c>
      <c r="J9542" s="23" t="s">
        <v>59</v>
      </c>
      <c r="K9542" s="23" t="s">
        <v>9712</v>
      </c>
      <c r="L9542" s="23" t="s">
        <v>9538</v>
      </c>
      <c r="M9542" s="23">
        <f>YEAR(Tabla2[[#This Row],[Fecha de creación]])</f>
        <v>2022</v>
      </c>
      <c r="N9542" s="23">
        <f>MONTH(Tabla2[[#This Row],[Fecha de creación]])</f>
        <v>7</v>
      </c>
    </row>
    <row r="9543" spans="1:14" x14ac:dyDescent="0.25">
      <c r="A9543" s="26">
        <v>44749.693333333336</v>
      </c>
      <c r="B9543" s="23" t="s">
        <v>189</v>
      </c>
      <c r="C9543" s="23" t="s">
        <v>12188</v>
      </c>
      <c r="D9543" s="23" t="s">
        <v>382</v>
      </c>
      <c r="E9543" s="23" t="s">
        <v>1</v>
      </c>
      <c r="F9543" s="23" t="s">
        <v>7</v>
      </c>
      <c r="G9543" s="23" t="s">
        <v>975</v>
      </c>
      <c r="H9543" s="2" t="s">
        <v>7723</v>
      </c>
      <c r="I9543" s="23" t="s">
        <v>7338</v>
      </c>
      <c r="J9543" s="23" t="s">
        <v>59</v>
      </c>
      <c r="K9543" s="23" t="s">
        <v>9712</v>
      </c>
      <c r="L9543" s="23" t="s">
        <v>9538</v>
      </c>
      <c r="M9543" s="23">
        <f>YEAR(Tabla2[[#This Row],[Fecha de creación]])</f>
        <v>2022</v>
      </c>
      <c r="N9543" s="23">
        <f>MONTH(Tabla2[[#This Row],[Fecha de creación]])</f>
        <v>7</v>
      </c>
    </row>
    <row r="9544" spans="1:14" x14ac:dyDescent="0.25">
      <c r="A9544" s="26">
        <v>44749.707777777781</v>
      </c>
      <c r="B9544" s="23" t="s">
        <v>0</v>
      </c>
      <c r="C9544" s="23" t="s">
        <v>12189</v>
      </c>
      <c r="D9544" s="23" t="s">
        <v>982</v>
      </c>
      <c r="E9544" s="23" t="s">
        <v>1</v>
      </c>
      <c r="F9544" s="23" t="s">
        <v>22</v>
      </c>
      <c r="G9544" s="23" t="s">
        <v>975</v>
      </c>
      <c r="H9544" s="2" t="s">
        <v>8893</v>
      </c>
      <c r="I9544" s="23" t="s">
        <v>5999</v>
      </c>
      <c r="J9544" s="23" t="s">
        <v>59</v>
      </c>
      <c r="K9544" s="23" t="s">
        <v>9712</v>
      </c>
      <c r="L9544" s="23" t="s">
        <v>9538</v>
      </c>
      <c r="M9544" s="23">
        <f>YEAR(Tabla2[[#This Row],[Fecha de creación]])</f>
        <v>2022</v>
      </c>
      <c r="N9544" s="23">
        <f>MONTH(Tabla2[[#This Row],[Fecha de creación]])</f>
        <v>7</v>
      </c>
    </row>
    <row r="9545" spans="1:14" x14ac:dyDescent="0.25">
      <c r="A9545" s="26">
        <v>44749.721412037034</v>
      </c>
      <c r="B9545" s="23" t="s">
        <v>0</v>
      </c>
      <c r="C9545" s="23" t="s">
        <v>12190</v>
      </c>
      <c r="D9545" s="23" t="s">
        <v>982</v>
      </c>
      <c r="E9545" s="23" t="s">
        <v>1</v>
      </c>
      <c r="F9545" s="23" t="s">
        <v>22</v>
      </c>
      <c r="G9545" s="23" t="s">
        <v>975</v>
      </c>
      <c r="H9545" s="2" t="s">
        <v>8893</v>
      </c>
      <c r="I9545" s="23" t="s">
        <v>5999</v>
      </c>
      <c r="J9545" s="23" t="s">
        <v>59</v>
      </c>
      <c r="K9545" s="23" t="s">
        <v>9712</v>
      </c>
      <c r="L9545" s="23" t="s">
        <v>9538</v>
      </c>
      <c r="M9545" s="23">
        <f>YEAR(Tabla2[[#This Row],[Fecha de creación]])</f>
        <v>2022</v>
      </c>
      <c r="N9545" s="23">
        <f>MONTH(Tabla2[[#This Row],[Fecha de creación]])</f>
        <v>7</v>
      </c>
    </row>
    <row r="9546" spans="1:14" x14ac:dyDescent="0.25">
      <c r="A9546" s="26">
        <v>44750.414259259262</v>
      </c>
      <c r="B9546" s="23" t="s">
        <v>0</v>
      </c>
      <c r="C9546" s="23" t="s">
        <v>12191</v>
      </c>
      <c r="D9546" s="23" t="s">
        <v>7521</v>
      </c>
      <c r="E9546" s="23" t="s">
        <v>1</v>
      </c>
      <c r="F9546" s="23" t="s">
        <v>22</v>
      </c>
      <c r="G9546" s="23" t="s">
        <v>975</v>
      </c>
      <c r="H9546" s="2" t="s">
        <v>8893</v>
      </c>
      <c r="I9546" s="23" t="s">
        <v>7412</v>
      </c>
      <c r="J9546" s="23"/>
      <c r="K9546" s="23" t="s">
        <v>9712</v>
      </c>
      <c r="L9546" s="23" t="s">
        <v>9538</v>
      </c>
      <c r="M9546" s="23">
        <f>YEAR(Tabla2[[#This Row],[Fecha de creación]])</f>
        <v>2022</v>
      </c>
      <c r="N9546" s="23">
        <f>MONTH(Tabla2[[#This Row],[Fecha de creación]])</f>
        <v>7</v>
      </c>
    </row>
    <row r="9547" spans="1:14" x14ac:dyDescent="0.25">
      <c r="A9547" s="26">
        <v>44750.422256944446</v>
      </c>
      <c r="B9547" s="23" t="s">
        <v>0</v>
      </c>
      <c r="C9547" s="23" t="s">
        <v>12192</v>
      </c>
      <c r="D9547" s="23" t="s">
        <v>6</v>
      </c>
      <c r="E9547" s="23" t="s">
        <v>1</v>
      </c>
      <c r="F9547" s="23" t="s">
        <v>7</v>
      </c>
      <c r="G9547" s="23" t="s">
        <v>975</v>
      </c>
      <c r="H9547" s="2" t="s">
        <v>7722</v>
      </c>
      <c r="I9547" s="23" t="s">
        <v>7412</v>
      </c>
      <c r="J9547" s="23"/>
      <c r="K9547" s="23" t="s">
        <v>9712</v>
      </c>
      <c r="L9547" s="23" t="s">
        <v>9538</v>
      </c>
      <c r="M9547" s="23">
        <f>YEAR(Tabla2[[#This Row],[Fecha de creación]])</f>
        <v>2022</v>
      </c>
      <c r="N9547" s="23">
        <f>MONTH(Tabla2[[#This Row],[Fecha de creación]])</f>
        <v>7</v>
      </c>
    </row>
    <row r="9548" spans="1:14" x14ac:dyDescent="0.25">
      <c r="A9548" s="26">
        <v>44750.480844907404</v>
      </c>
      <c r="B9548" s="23" t="s">
        <v>0</v>
      </c>
      <c r="C9548" s="23" t="s">
        <v>12193</v>
      </c>
      <c r="D9548" s="23" t="s">
        <v>10747</v>
      </c>
      <c r="E9548" s="23" t="s">
        <v>1</v>
      </c>
      <c r="F9548" s="23" t="s">
        <v>7</v>
      </c>
      <c r="G9548" s="23" t="s">
        <v>975</v>
      </c>
      <c r="H9548" s="2" t="s">
        <v>8459</v>
      </c>
      <c r="I9548" s="23" t="s">
        <v>9483</v>
      </c>
      <c r="J9548" s="23" t="s">
        <v>958</v>
      </c>
      <c r="K9548" s="23" t="s">
        <v>9712</v>
      </c>
      <c r="L9548" s="23" t="s">
        <v>9538</v>
      </c>
      <c r="M9548" s="23">
        <f>YEAR(Tabla2[[#This Row],[Fecha de creación]])</f>
        <v>2022</v>
      </c>
      <c r="N9548" s="23">
        <f>MONTH(Tabla2[[#This Row],[Fecha de creación]])</f>
        <v>7</v>
      </c>
    </row>
    <row r="9549" spans="1:14" x14ac:dyDescent="0.25">
      <c r="A9549" s="26">
        <v>44750.482071759259</v>
      </c>
      <c r="B9549" s="23" t="s">
        <v>100</v>
      </c>
      <c r="C9549" s="23" t="s">
        <v>12194</v>
      </c>
      <c r="D9549" s="23" t="s">
        <v>9184</v>
      </c>
      <c r="E9549" s="23" t="s">
        <v>1</v>
      </c>
      <c r="F9549" s="23" t="s">
        <v>7</v>
      </c>
      <c r="G9549" s="23" t="s">
        <v>1551</v>
      </c>
      <c r="H9549" s="2" t="s">
        <v>7726</v>
      </c>
      <c r="I9549" s="23" t="s">
        <v>9537</v>
      </c>
      <c r="J9549" s="23" t="s">
        <v>59</v>
      </c>
      <c r="K9549" s="23" t="s">
        <v>9712</v>
      </c>
      <c r="L9549" s="23" t="s">
        <v>9539</v>
      </c>
      <c r="M9549" s="23">
        <f>YEAR(Tabla2[[#This Row],[Fecha de creación]])</f>
        <v>2022</v>
      </c>
      <c r="N9549" s="23">
        <f>MONTH(Tabla2[[#This Row],[Fecha de creación]])</f>
        <v>7</v>
      </c>
    </row>
    <row r="9550" spans="1:14" x14ac:dyDescent="0.25">
      <c r="A9550" s="26">
        <v>44750.496145833335</v>
      </c>
      <c r="B9550" s="23" t="s">
        <v>9534</v>
      </c>
      <c r="C9550" s="23" t="s">
        <v>12195</v>
      </c>
      <c r="D9550" s="23" t="s">
        <v>12196</v>
      </c>
      <c r="E9550" s="23" t="s">
        <v>1</v>
      </c>
      <c r="F9550" s="23" t="s">
        <v>7</v>
      </c>
      <c r="G9550" s="23" t="s">
        <v>3</v>
      </c>
      <c r="H9550" s="2" t="s">
        <v>7730</v>
      </c>
      <c r="I9550" s="23" t="s">
        <v>12197</v>
      </c>
      <c r="J9550" s="23"/>
      <c r="K9550" s="23" t="s">
        <v>9712</v>
      </c>
      <c r="L9550" s="23" t="s">
        <v>9539</v>
      </c>
      <c r="M9550" s="23">
        <f>YEAR(Tabla2[[#This Row],[Fecha de creación]])</f>
        <v>2022</v>
      </c>
      <c r="N9550" s="23">
        <f>MONTH(Tabla2[[#This Row],[Fecha de creación]])</f>
        <v>7</v>
      </c>
    </row>
    <row r="9551" spans="1:14" x14ac:dyDescent="0.25">
      <c r="A9551" s="26">
        <v>44750.61550925926</v>
      </c>
      <c r="B9551" s="23" t="s">
        <v>189</v>
      </c>
      <c r="C9551" s="23" t="s">
        <v>12198</v>
      </c>
      <c r="D9551" s="23" t="s">
        <v>4002</v>
      </c>
      <c r="E9551" s="23" t="s">
        <v>1</v>
      </c>
      <c r="F9551" s="23" t="s">
        <v>2</v>
      </c>
      <c r="G9551" s="23" t="s">
        <v>3</v>
      </c>
      <c r="H9551" s="2" t="s">
        <v>7737</v>
      </c>
      <c r="I9551" s="23" t="s">
        <v>3284</v>
      </c>
      <c r="J9551" s="23" t="s">
        <v>59</v>
      </c>
      <c r="K9551" s="23" t="s">
        <v>9712</v>
      </c>
      <c r="L9551" s="23" t="s">
        <v>9539</v>
      </c>
      <c r="M9551" s="23">
        <f>YEAR(Tabla2[[#This Row],[Fecha de creación]])</f>
        <v>2022</v>
      </c>
      <c r="N9551" s="23">
        <f>MONTH(Tabla2[[#This Row],[Fecha de creación]])</f>
        <v>7</v>
      </c>
    </row>
    <row r="9552" spans="1:14" x14ac:dyDescent="0.25">
      <c r="A9552" s="26">
        <v>44750.621435185189</v>
      </c>
      <c r="B9552" s="23" t="s">
        <v>0</v>
      </c>
      <c r="C9552" s="23" t="s">
        <v>12199</v>
      </c>
      <c r="D9552" s="23" t="s">
        <v>49</v>
      </c>
      <c r="E9552" s="23" t="s">
        <v>1</v>
      </c>
      <c r="F9552" s="23" t="s">
        <v>7</v>
      </c>
      <c r="G9552" s="23" t="s">
        <v>975</v>
      </c>
      <c r="H9552" s="2" t="s">
        <v>7745</v>
      </c>
      <c r="I9552" s="23" t="s">
        <v>5999</v>
      </c>
      <c r="J9552" s="23" t="s">
        <v>59</v>
      </c>
      <c r="K9552" s="23" t="s">
        <v>9712</v>
      </c>
      <c r="L9552" s="23" t="s">
        <v>9538</v>
      </c>
      <c r="M9552" s="23">
        <f>YEAR(Tabla2[[#This Row],[Fecha de creación]])</f>
        <v>2022</v>
      </c>
      <c r="N9552" s="23">
        <f>MONTH(Tabla2[[#This Row],[Fecha de creación]])</f>
        <v>7</v>
      </c>
    </row>
    <row r="9553" spans="1:14" x14ac:dyDescent="0.25">
      <c r="A9553" s="26">
        <v>44750.630787037036</v>
      </c>
      <c r="B9553" s="23" t="s">
        <v>100</v>
      </c>
      <c r="C9553" s="23" t="s">
        <v>12200</v>
      </c>
      <c r="D9553" s="23" t="s">
        <v>11694</v>
      </c>
      <c r="E9553" s="23" t="s">
        <v>1</v>
      </c>
      <c r="F9553" s="23" t="s">
        <v>22</v>
      </c>
      <c r="G9553" s="23" t="s">
        <v>975</v>
      </c>
      <c r="H9553" s="2" t="s">
        <v>8893</v>
      </c>
      <c r="I9553" s="23" t="s">
        <v>9485</v>
      </c>
      <c r="J9553" s="23" t="s">
        <v>958</v>
      </c>
      <c r="K9553" s="23" t="s">
        <v>9712</v>
      </c>
      <c r="L9553" s="23" t="s">
        <v>9538</v>
      </c>
      <c r="M9553" s="23">
        <f>YEAR(Tabla2[[#This Row],[Fecha de creación]])</f>
        <v>2022</v>
      </c>
      <c r="N9553" s="23">
        <f>MONTH(Tabla2[[#This Row],[Fecha de creación]])</f>
        <v>7</v>
      </c>
    </row>
    <row r="9554" spans="1:14" x14ac:dyDescent="0.25">
      <c r="A9554" s="26">
        <v>44750.638194444444</v>
      </c>
      <c r="B9554" s="23" t="s">
        <v>100</v>
      </c>
      <c r="C9554" s="23" t="s">
        <v>12201</v>
      </c>
      <c r="D9554" s="23" t="s">
        <v>10747</v>
      </c>
      <c r="E9554" s="23" t="s">
        <v>1</v>
      </c>
      <c r="F9554" s="23" t="s">
        <v>7</v>
      </c>
      <c r="G9554" s="23" t="s">
        <v>975</v>
      </c>
      <c r="H9554" s="2" t="s">
        <v>8459</v>
      </c>
      <c r="I9554" s="23" t="s">
        <v>6004</v>
      </c>
      <c r="J9554" s="23" t="s">
        <v>59</v>
      </c>
      <c r="K9554" s="23" t="s">
        <v>9712</v>
      </c>
      <c r="L9554" s="23" t="s">
        <v>9538</v>
      </c>
      <c r="M9554" s="23">
        <f>YEAR(Tabla2[[#This Row],[Fecha de creación]])</f>
        <v>2022</v>
      </c>
      <c r="N9554" s="23">
        <f>MONTH(Tabla2[[#This Row],[Fecha de creación]])</f>
        <v>7</v>
      </c>
    </row>
    <row r="9555" spans="1:14" x14ac:dyDescent="0.25">
      <c r="A9555" s="26">
        <v>44750.652951388889</v>
      </c>
      <c r="B9555" s="23" t="s">
        <v>0</v>
      </c>
      <c r="C9555" s="23" t="s">
        <v>12202</v>
      </c>
      <c r="D9555" s="23" t="s">
        <v>3644</v>
      </c>
      <c r="E9555" s="23" t="s">
        <v>1</v>
      </c>
      <c r="F9555" s="23" t="s">
        <v>22</v>
      </c>
      <c r="G9555" s="23" t="s">
        <v>975</v>
      </c>
      <c r="H9555" s="2" t="s">
        <v>8893</v>
      </c>
      <c r="I9555" s="23" t="s">
        <v>7412</v>
      </c>
      <c r="J9555" s="23"/>
      <c r="K9555" s="23" t="s">
        <v>9712</v>
      </c>
      <c r="L9555" s="23" t="s">
        <v>9538</v>
      </c>
      <c r="M9555" s="23">
        <f>YEAR(Tabla2[[#This Row],[Fecha de creación]])</f>
        <v>2022</v>
      </c>
      <c r="N9555" s="23">
        <f>MONTH(Tabla2[[#This Row],[Fecha de creación]])</f>
        <v>7</v>
      </c>
    </row>
    <row r="9556" spans="1:14" x14ac:dyDescent="0.25">
      <c r="A9556" s="26">
        <v>44750.656736111108</v>
      </c>
      <c r="B9556" s="23" t="s">
        <v>56</v>
      </c>
      <c r="C9556" s="23" t="s">
        <v>12203</v>
      </c>
      <c r="D9556" s="23" t="s">
        <v>4281</v>
      </c>
      <c r="E9556" s="23" t="s">
        <v>1</v>
      </c>
      <c r="F9556" s="23" t="s">
        <v>7</v>
      </c>
      <c r="G9556" s="23" t="s">
        <v>975</v>
      </c>
      <c r="H9556" s="2" t="s">
        <v>7722</v>
      </c>
      <c r="I9556" s="23" t="s">
        <v>7342</v>
      </c>
      <c r="J9556" s="23" t="s">
        <v>59</v>
      </c>
      <c r="K9556" s="23" t="s">
        <v>9712</v>
      </c>
      <c r="L9556" s="23" t="s">
        <v>9538</v>
      </c>
      <c r="M9556" s="23">
        <f>YEAR(Tabla2[[#This Row],[Fecha de creación]])</f>
        <v>2022</v>
      </c>
      <c r="N9556" s="23">
        <f>MONTH(Tabla2[[#This Row],[Fecha de creación]])</f>
        <v>7</v>
      </c>
    </row>
    <row r="9557" spans="1:14" x14ac:dyDescent="0.25">
      <c r="A9557" s="26">
        <v>44750.702870370369</v>
      </c>
      <c r="B9557" s="23" t="s">
        <v>100</v>
      </c>
      <c r="C9557" s="23" t="s">
        <v>12204</v>
      </c>
      <c r="D9557" s="23" t="s">
        <v>8074</v>
      </c>
      <c r="E9557" s="23" t="s">
        <v>1</v>
      </c>
      <c r="F9557" s="23" t="s">
        <v>7</v>
      </c>
      <c r="G9557" s="23" t="s">
        <v>975</v>
      </c>
      <c r="H9557" s="2" t="s">
        <v>7743</v>
      </c>
      <c r="I9557" s="23" t="s">
        <v>6004</v>
      </c>
      <c r="J9557" s="23" t="s">
        <v>59</v>
      </c>
      <c r="K9557" s="23" t="s">
        <v>9712</v>
      </c>
      <c r="L9557" s="23" t="s">
        <v>9539</v>
      </c>
      <c r="M9557" s="23">
        <f>YEAR(Tabla2[[#This Row],[Fecha de creación]])</f>
        <v>2022</v>
      </c>
      <c r="N9557" s="23">
        <f>MONTH(Tabla2[[#This Row],[Fecha de creación]])</f>
        <v>7</v>
      </c>
    </row>
    <row r="9558" spans="1:14" x14ac:dyDescent="0.25">
      <c r="A9558" s="26">
        <v>44750.74322916667</v>
      </c>
      <c r="B9558" s="23" t="s">
        <v>0</v>
      </c>
      <c r="C9558" s="23" t="s">
        <v>12205</v>
      </c>
      <c r="D9558" s="23" t="s">
        <v>12166</v>
      </c>
      <c r="E9558" s="23" t="s">
        <v>1</v>
      </c>
      <c r="F9558" s="23" t="s">
        <v>7</v>
      </c>
      <c r="G9558" s="23" t="s">
        <v>1551</v>
      </c>
      <c r="H9558" s="2" t="s">
        <v>7734</v>
      </c>
      <c r="I9558" s="23" t="s">
        <v>976</v>
      </c>
      <c r="J9558" s="23"/>
      <c r="K9558" s="23" t="s">
        <v>9712</v>
      </c>
      <c r="L9558" s="23" t="s">
        <v>9539</v>
      </c>
      <c r="M9558" s="23">
        <f>YEAR(Tabla2[[#This Row],[Fecha de creación]])</f>
        <v>2022</v>
      </c>
      <c r="N9558" s="23">
        <f>MONTH(Tabla2[[#This Row],[Fecha de creación]])</f>
        <v>7</v>
      </c>
    </row>
    <row r="9559" spans="1:14" x14ac:dyDescent="0.25">
      <c r="A9559" s="26">
        <v>44751.517638888887</v>
      </c>
      <c r="B9559" s="23" t="s">
        <v>0</v>
      </c>
      <c r="C9559" s="23" t="s">
        <v>12206</v>
      </c>
      <c r="D9559" s="23" t="s">
        <v>999</v>
      </c>
      <c r="E9559" s="23" t="s">
        <v>1</v>
      </c>
      <c r="F9559" s="23" t="s">
        <v>7</v>
      </c>
      <c r="G9559" s="23" t="s">
        <v>975</v>
      </c>
      <c r="H9559" s="2" t="s">
        <v>7744</v>
      </c>
      <c r="I9559" s="23" t="s">
        <v>7412</v>
      </c>
      <c r="J9559" s="23"/>
      <c r="K9559" s="23" t="s">
        <v>9712</v>
      </c>
      <c r="L9559" s="23" t="s">
        <v>9538</v>
      </c>
      <c r="M9559" s="23">
        <f>YEAR(Tabla2[[#This Row],[Fecha de creación]])</f>
        <v>2022</v>
      </c>
      <c r="N9559" s="23">
        <f>MONTH(Tabla2[[#This Row],[Fecha de creación]])</f>
        <v>7</v>
      </c>
    </row>
    <row r="9560" spans="1:14" x14ac:dyDescent="0.25">
      <c r="A9560" s="26">
        <v>44751.520231481481</v>
      </c>
      <c r="B9560" s="23" t="s">
        <v>0</v>
      </c>
      <c r="C9560" s="23" t="s">
        <v>12207</v>
      </c>
      <c r="D9560" s="23" t="s">
        <v>999</v>
      </c>
      <c r="E9560" s="23" t="s">
        <v>1</v>
      </c>
      <c r="F9560" s="23" t="s">
        <v>7</v>
      </c>
      <c r="G9560" s="23" t="s">
        <v>975</v>
      </c>
      <c r="H9560" s="2" t="s">
        <v>7744</v>
      </c>
      <c r="I9560" s="23" t="s">
        <v>7412</v>
      </c>
      <c r="J9560" s="23"/>
      <c r="K9560" s="23" t="s">
        <v>9712</v>
      </c>
      <c r="L9560" s="23" t="s">
        <v>9538</v>
      </c>
      <c r="M9560" s="23">
        <f>YEAR(Tabla2[[#This Row],[Fecha de creación]])</f>
        <v>2022</v>
      </c>
      <c r="N9560" s="23">
        <f>MONTH(Tabla2[[#This Row],[Fecha de creación]])</f>
        <v>7</v>
      </c>
    </row>
    <row r="9561" spans="1:14" x14ac:dyDescent="0.25">
      <c r="A9561" s="26">
        <v>44751.526967592596</v>
      </c>
      <c r="B9561" s="23" t="s">
        <v>0</v>
      </c>
      <c r="C9561" s="23" t="s">
        <v>12208</v>
      </c>
      <c r="D9561" s="23" t="s">
        <v>349</v>
      </c>
      <c r="E9561" s="23" t="s">
        <v>1</v>
      </c>
      <c r="F9561" s="23" t="s">
        <v>7</v>
      </c>
      <c r="G9561" s="23" t="s">
        <v>975</v>
      </c>
      <c r="H9561" s="2" t="s">
        <v>7980</v>
      </c>
      <c r="I9561" s="23" t="s">
        <v>7412</v>
      </c>
      <c r="J9561" s="23"/>
      <c r="K9561" s="23" t="s">
        <v>9712</v>
      </c>
      <c r="L9561" s="23" t="s">
        <v>9538</v>
      </c>
      <c r="M9561" s="23">
        <f>YEAR(Tabla2[[#This Row],[Fecha de creación]])</f>
        <v>2022</v>
      </c>
      <c r="N9561" s="23">
        <f>MONTH(Tabla2[[#This Row],[Fecha de creación]])</f>
        <v>7</v>
      </c>
    </row>
    <row r="9562" spans="1:14" x14ac:dyDescent="0.25">
      <c r="A9562" s="26">
        <v>44751.531145833331</v>
      </c>
      <c r="B9562" s="23" t="s">
        <v>56</v>
      </c>
      <c r="C9562" s="23" t="s">
        <v>12209</v>
      </c>
      <c r="D9562" s="23" t="s">
        <v>4281</v>
      </c>
      <c r="E9562" s="23" t="s">
        <v>1</v>
      </c>
      <c r="F9562" s="23" t="s">
        <v>7</v>
      </c>
      <c r="G9562" s="23" t="s">
        <v>975</v>
      </c>
      <c r="H9562" s="2" t="s">
        <v>7722</v>
      </c>
      <c r="I9562" s="23" t="s">
        <v>7342</v>
      </c>
      <c r="J9562" s="23" t="s">
        <v>59</v>
      </c>
      <c r="K9562" s="23" t="s">
        <v>9712</v>
      </c>
      <c r="L9562" s="23" t="s">
        <v>9538</v>
      </c>
      <c r="M9562" s="23">
        <f>YEAR(Tabla2[[#This Row],[Fecha de creación]])</f>
        <v>2022</v>
      </c>
      <c r="N9562" s="23">
        <f>MONTH(Tabla2[[#This Row],[Fecha de creación]])</f>
        <v>7</v>
      </c>
    </row>
    <row r="9563" spans="1:14" x14ac:dyDescent="0.25">
      <c r="A9563" s="26">
        <v>44751.686284722222</v>
      </c>
      <c r="B9563" s="23" t="s">
        <v>0</v>
      </c>
      <c r="C9563" s="23" t="s">
        <v>12210</v>
      </c>
      <c r="D9563" s="23" t="s">
        <v>982</v>
      </c>
      <c r="E9563" s="23" t="s">
        <v>1</v>
      </c>
      <c r="F9563" s="23" t="s">
        <v>22</v>
      </c>
      <c r="G9563" s="23" t="s">
        <v>975</v>
      </c>
      <c r="H9563" s="2" t="s">
        <v>8893</v>
      </c>
      <c r="I9563" s="23" t="s">
        <v>7680</v>
      </c>
      <c r="J9563" s="23" t="s">
        <v>59</v>
      </c>
      <c r="K9563" s="23" t="s">
        <v>9712</v>
      </c>
      <c r="L9563" s="23" t="s">
        <v>9538</v>
      </c>
      <c r="M9563" s="23">
        <f>YEAR(Tabla2[[#This Row],[Fecha de creación]])</f>
        <v>2022</v>
      </c>
      <c r="N9563" s="23">
        <f>MONTH(Tabla2[[#This Row],[Fecha de creación]])</f>
        <v>7</v>
      </c>
    </row>
    <row r="9564" spans="1:14" x14ac:dyDescent="0.25">
      <c r="A9564" s="26">
        <v>44751.687951388885</v>
      </c>
      <c r="B9564" s="23" t="s">
        <v>0</v>
      </c>
      <c r="C9564" s="23" t="s">
        <v>12211</v>
      </c>
      <c r="D9564" s="23" t="s">
        <v>982</v>
      </c>
      <c r="E9564" s="23" t="s">
        <v>1</v>
      </c>
      <c r="F9564" s="23" t="s">
        <v>22</v>
      </c>
      <c r="G9564" s="23" t="s">
        <v>975</v>
      </c>
      <c r="H9564" s="2" t="s">
        <v>8893</v>
      </c>
      <c r="I9564" s="23" t="s">
        <v>7680</v>
      </c>
      <c r="J9564" s="23" t="s">
        <v>59</v>
      </c>
      <c r="K9564" s="23" t="s">
        <v>9712</v>
      </c>
      <c r="L9564" s="23" t="s">
        <v>9538</v>
      </c>
      <c r="M9564" s="23">
        <f>YEAR(Tabla2[[#This Row],[Fecha de creación]])</f>
        <v>2022</v>
      </c>
      <c r="N9564" s="23">
        <f>MONTH(Tabla2[[#This Row],[Fecha de creación]])</f>
        <v>7</v>
      </c>
    </row>
    <row r="9565" spans="1:14" x14ac:dyDescent="0.25">
      <c r="A9565" s="26">
        <v>44751.689328703702</v>
      </c>
      <c r="B9565" s="23" t="s">
        <v>0</v>
      </c>
      <c r="C9565" s="23" t="s">
        <v>12212</v>
      </c>
      <c r="D9565" s="23" t="s">
        <v>982</v>
      </c>
      <c r="E9565" s="23" t="s">
        <v>1</v>
      </c>
      <c r="F9565" s="23" t="s">
        <v>22</v>
      </c>
      <c r="G9565" s="23" t="s">
        <v>975</v>
      </c>
      <c r="H9565" s="2" t="s">
        <v>8893</v>
      </c>
      <c r="I9565" s="23" t="s">
        <v>7680</v>
      </c>
      <c r="J9565" s="23" t="s">
        <v>59</v>
      </c>
      <c r="K9565" s="23" t="s">
        <v>9712</v>
      </c>
      <c r="L9565" s="23" t="s">
        <v>9538</v>
      </c>
      <c r="M9565" s="23">
        <f>YEAR(Tabla2[[#This Row],[Fecha de creación]])</f>
        <v>2022</v>
      </c>
      <c r="N9565" s="23">
        <f>MONTH(Tabla2[[#This Row],[Fecha de creación]])</f>
        <v>7</v>
      </c>
    </row>
    <row r="9566" spans="1:14" x14ac:dyDescent="0.25">
      <c r="A9566" s="26">
        <v>44751.692893518521</v>
      </c>
      <c r="B9566" s="23" t="s">
        <v>0</v>
      </c>
      <c r="C9566" s="23" t="s">
        <v>12213</v>
      </c>
      <c r="D9566" s="23" t="s">
        <v>1002</v>
      </c>
      <c r="E9566" s="23" t="s">
        <v>1</v>
      </c>
      <c r="F9566" s="23" t="s">
        <v>7</v>
      </c>
      <c r="G9566" s="23" t="s">
        <v>1551</v>
      </c>
      <c r="H9566" s="2" t="s">
        <v>7726</v>
      </c>
      <c r="I9566" s="23" t="s">
        <v>9226</v>
      </c>
      <c r="J9566" s="23" t="s">
        <v>59</v>
      </c>
      <c r="K9566" s="23" t="s">
        <v>9712</v>
      </c>
      <c r="L9566" s="23" t="s">
        <v>9539</v>
      </c>
      <c r="M9566" s="23">
        <f>YEAR(Tabla2[[#This Row],[Fecha de creación]])</f>
        <v>2022</v>
      </c>
      <c r="N9566" s="23">
        <f>MONTH(Tabla2[[#This Row],[Fecha de creación]])</f>
        <v>7</v>
      </c>
    </row>
    <row r="9567" spans="1:14" x14ac:dyDescent="0.25">
      <c r="A9567" s="26">
        <v>44751.695625</v>
      </c>
      <c r="B9567" s="23" t="s">
        <v>0</v>
      </c>
      <c r="C9567" s="23" t="s">
        <v>12214</v>
      </c>
      <c r="D9567" s="23" t="s">
        <v>8539</v>
      </c>
      <c r="E9567" s="23" t="s">
        <v>1</v>
      </c>
      <c r="F9567" s="23" t="s">
        <v>7</v>
      </c>
      <c r="G9567" s="23" t="s">
        <v>975</v>
      </c>
      <c r="H9567" s="2" t="s">
        <v>7731</v>
      </c>
      <c r="I9567" s="23" t="s">
        <v>7680</v>
      </c>
      <c r="J9567" s="23" t="s">
        <v>59</v>
      </c>
      <c r="K9567" s="23" t="s">
        <v>9712</v>
      </c>
      <c r="L9567" s="23" t="s">
        <v>9538</v>
      </c>
      <c r="M9567" s="23">
        <f>YEAR(Tabla2[[#This Row],[Fecha de creación]])</f>
        <v>2022</v>
      </c>
      <c r="N9567" s="23">
        <f>MONTH(Tabla2[[#This Row],[Fecha de creación]])</f>
        <v>7</v>
      </c>
    </row>
    <row r="9568" spans="1:14" x14ac:dyDescent="0.25">
      <c r="A9568" s="26">
        <v>44752.394108796296</v>
      </c>
      <c r="B9568" s="23" t="s">
        <v>0</v>
      </c>
      <c r="C9568" s="23" t="s">
        <v>12215</v>
      </c>
      <c r="D9568" s="23" t="s">
        <v>982</v>
      </c>
      <c r="E9568" s="23" t="s">
        <v>1</v>
      </c>
      <c r="F9568" s="23" t="s">
        <v>22</v>
      </c>
      <c r="G9568" s="23" t="s">
        <v>975</v>
      </c>
      <c r="H9568" s="2" t="s">
        <v>8893</v>
      </c>
      <c r="I9568" s="23" t="s">
        <v>9483</v>
      </c>
      <c r="J9568" s="23" t="s">
        <v>59</v>
      </c>
      <c r="K9568" s="23" t="s">
        <v>9712</v>
      </c>
      <c r="L9568" s="23" t="s">
        <v>9538</v>
      </c>
      <c r="M9568" s="23">
        <f>YEAR(Tabla2[[#This Row],[Fecha de creación]])</f>
        <v>2022</v>
      </c>
      <c r="N9568" s="23">
        <f>MONTH(Tabla2[[#This Row],[Fecha de creación]])</f>
        <v>7</v>
      </c>
    </row>
    <row r="9569" spans="1:14" x14ac:dyDescent="0.25">
      <c r="A9569" s="26">
        <v>44752.395474537036</v>
      </c>
      <c r="B9569" s="23" t="s">
        <v>0</v>
      </c>
      <c r="C9569" s="23" t="s">
        <v>12216</v>
      </c>
      <c r="D9569" s="23" t="s">
        <v>10808</v>
      </c>
      <c r="E9569" s="23" t="s">
        <v>1</v>
      </c>
      <c r="F9569" s="23" t="s">
        <v>7</v>
      </c>
      <c r="G9569" s="23" t="s">
        <v>1551</v>
      </c>
      <c r="H9569" s="2" t="s">
        <v>7726</v>
      </c>
      <c r="I9569" s="23" t="s">
        <v>9226</v>
      </c>
      <c r="J9569" s="23" t="s">
        <v>59</v>
      </c>
      <c r="K9569" s="23" t="s">
        <v>9712</v>
      </c>
      <c r="L9569" s="23" t="s">
        <v>9539</v>
      </c>
      <c r="M9569" s="23">
        <f>YEAR(Tabla2[[#This Row],[Fecha de creación]])</f>
        <v>2022</v>
      </c>
      <c r="N9569" s="23">
        <f>MONTH(Tabla2[[#This Row],[Fecha de creación]])</f>
        <v>7</v>
      </c>
    </row>
    <row r="9570" spans="1:14" x14ac:dyDescent="0.25">
      <c r="A9570" s="26">
        <v>44752.421053240738</v>
      </c>
      <c r="B9570" s="23" t="s">
        <v>0</v>
      </c>
      <c r="C9570" s="23" t="s">
        <v>12217</v>
      </c>
      <c r="D9570" s="23" t="s">
        <v>8176</v>
      </c>
      <c r="E9570" s="23" t="s">
        <v>1</v>
      </c>
      <c r="F9570" s="23" t="s">
        <v>7</v>
      </c>
      <c r="G9570" s="23" t="s">
        <v>975</v>
      </c>
      <c r="H9570" s="2" t="s">
        <v>8559</v>
      </c>
      <c r="I9570" s="23" t="s">
        <v>9483</v>
      </c>
      <c r="J9570" s="23" t="s">
        <v>59</v>
      </c>
      <c r="K9570" s="23" t="s">
        <v>9712</v>
      </c>
      <c r="L9570" s="23" t="s">
        <v>9538</v>
      </c>
      <c r="M9570" s="23">
        <f>YEAR(Tabla2[[#This Row],[Fecha de creación]])</f>
        <v>2022</v>
      </c>
      <c r="N9570" s="23">
        <f>MONTH(Tabla2[[#This Row],[Fecha de creación]])</f>
        <v>7</v>
      </c>
    </row>
    <row r="9571" spans="1:14" x14ac:dyDescent="0.25">
      <c r="A9571" s="26">
        <v>44752.424328703702</v>
      </c>
      <c r="B9571" s="23" t="s">
        <v>0</v>
      </c>
      <c r="C9571" s="23" t="s">
        <v>12218</v>
      </c>
      <c r="D9571" s="23" t="s">
        <v>223</v>
      </c>
      <c r="E9571" s="23" t="s">
        <v>1</v>
      </c>
      <c r="F9571" s="23" t="s">
        <v>7</v>
      </c>
      <c r="G9571" s="23" t="s">
        <v>3</v>
      </c>
      <c r="H9571" s="2" t="s">
        <v>7721</v>
      </c>
      <c r="I9571" s="23" t="s">
        <v>9483</v>
      </c>
      <c r="J9571" s="23" t="s">
        <v>59</v>
      </c>
      <c r="K9571" s="23" t="s">
        <v>9712</v>
      </c>
      <c r="L9571" s="23" t="s">
        <v>9539</v>
      </c>
      <c r="M9571" s="23">
        <f>YEAR(Tabla2[[#This Row],[Fecha de creación]])</f>
        <v>2022</v>
      </c>
      <c r="N9571" s="23">
        <f>MONTH(Tabla2[[#This Row],[Fecha de creación]])</f>
        <v>7</v>
      </c>
    </row>
    <row r="9572" spans="1:14" x14ac:dyDescent="0.25">
      <c r="A9572" s="26">
        <v>44752.500173611108</v>
      </c>
      <c r="B9572" s="23" t="s">
        <v>100</v>
      </c>
      <c r="C9572" s="23" t="s">
        <v>12219</v>
      </c>
      <c r="D9572" s="23" t="s">
        <v>12220</v>
      </c>
      <c r="E9572" s="23" t="s">
        <v>1</v>
      </c>
      <c r="F9572" s="23" t="s">
        <v>2</v>
      </c>
      <c r="G9572" s="23" t="s">
        <v>1551</v>
      </c>
      <c r="H9572" s="2" t="s">
        <v>7752</v>
      </c>
      <c r="I9572" s="23" t="s">
        <v>12221</v>
      </c>
      <c r="J9572" s="23" t="s">
        <v>59</v>
      </c>
      <c r="K9572" s="23" t="s">
        <v>9712</v>
      </c>
      <c r="L9572" s="23" t="s">
        <v>9539</v>
      </c>
      <c r="M9572" s="23">
        <f>YEAR(Tabla2[[#This Row],[Fecha de creación]])</f>
        <v>2022</v>
      </c>
      <c r="N9572" s="23">
        <f>MONTH(Tabla2[[#This Row],[Fecha de creación]])</f>
        <v>7</v>
      </c>
    </row>
    <row r="9573" spans="1:14" x14ac:dyDescent="0.25">
      <c r="A9573" s="26">
        <v>44752.533020833333</v>
      </c>
      <c r="B9573" s="23" t="s">
        <v>0</v>
      </c>
      <c r="C9573" s="23" t="s">
        <v>12222</v>
      </c>
      <c r="D9573" s="23" t="s">
        <v>10808</v>
      </c>
      <c r="E9573" s="23" t="s">
        <v>1</v>
      </c>
      <c r="F9573" s="23" t="s">
        <v>7</v>
      </c>
      <c r="G9573" s="23" t="s">
        <v>1551</v>
      </c>
      <c r="H9573" s="2" t="s">
        <v>7726</v>
      </c>
      <c r="I9573" s="23" t="s">
        <v>9226</v>
      </c>
      <c r="J9573" s="23" t="s">
        <v>59</v>
      </c>
      <c r="K9573" s="23" t="s">
        <v>9712</v>
      </c>
      <c r="L9573" s="23" t="s">
        <v>9539</v>
      </c>
      <c r="M9573" s="23">
        <f>YEAR(Tabla2[[#This Row],[Fecha de creación]])</f>
        <v>2022</v>
      </c>
      <c r="N9573" s="23">
        <f>MONTH(Tabla2[[#This Row],[Fecha de creación]])</f>
        <v>7</v>
      </c>
    </row>
    <row r="9574" spans="1:14" x14ac:dyDescent="0.25">
      <c r="A9574" s="26">
        <v>44752.576354166667</v>
      </c>
      <c r="B9574" s="23" t="s">
        <v>0</v>
      </c>
      <c r="C9574" s="23" t="s">
        <v>12223</v>
      </c>
      <c r="D9574" s="23" t="s">
        <v>10808</v>
      </c>
      <c r="E9574" s="23" t="s">
        <v>1</v>
      </c>
      <c r="F9574" s="23" t="s">
        <v>7</v>
      </c>
      <c r="G9574" s="23" t="s">
        <v>1551</v>
      </c>
      <c r="H9574" s="2" t="s">
        <v>7726</v>
      </c>
      <c r="I9574" s="23" t="s">
        <v>9226</v>
      </c>
      <c r="J9574" s="23" t="s">
        <v>59</v>
      </c>
      <c r="K9574" s="23" t="s">
        <v>9712</v>
      </c>
      <c r="L9574" s="23" t="s">
        <v>9539</v>
      </c>
      <c r="M9574" s="23">
        <f>YEAR(Tabla2[[#This Row],[Fecha de creación]])</f>
        <v>2022</v>
      </c>
      <c r="N9574" s="23">
        <f>MONTH(Tabla2[[#This Row],[Fecha de creación]])</f>
        <v>7</v>
      </c>
    </row>
    <row r="9575" spans="1:14" x14ac:dyDescent="0.25">
      <c r="A9575" s="26">
        <v>44752.577511574076</v>
      </c>
      <c r="B9575" s="23" t="s">
        <v>56</v>
      </c>
      <c r="C9575" s="23" t="s">
        <v>12224</v>
      </c>
      <c r="D9575" s="23" t="s">
        <v>364</v>
      </c>
      <c r="E9575" s="23" t="s">
        <v>1</v>
      </c>
      <c r="F9575" s="23" t="s">
        <v>7</v>
      </c>
      <c r="G9575" s="23" t="s">
        <v>1551</v>
      </c>
      <c r="H9575" s="2" t="s">
        <v>7737</v>
      </c>
      <c r="I9575" s="23" t="s">
        <v>7129</v>
      </c>
      <c r="J9575" s="23" t="s">
        <v>59</v>
      </c>
      <c r="K9575" s="23" t="s">
        <v>9712</v>
      </c>
      <c r="L9575" s="23" t="s">
        <v>9539</v>
      </c>
      <c r="M9575" s="23">
        <f>YEAR(Tabla2[[#This Row],[Fecha de creación]])</f>
        <v>2022</v>
      </c>
      <c r="N9575" s="23">
        <f>MONTH(Tabla2[[#This Row],[Fecha de creación]])</f>
        <v>7</v>
      </c>
    </row>
    <row r="9576" spans="1:14" x14ac:dyDescent="0.25">
      <c r="A9576" s="26">
        <v>44752.580231481479</v>
      </c>
      <c r="B9576" s="23" t="s">
        <v>189</v>
      </c>
      <c r="C9576" s="23" t="s">
        <v>12225</v>
      </c>
      <c r="D9576" s="23" t="s">
        <v>364</v>
      </c>
      <c r="E9576" s="23" t="s">
        <v>1</v>
      </c>
      <c r="F9576" s="23" t="s">
        <v>7</v>
      </c>
      <c r="G9576" s="23" t="s">
        <v>1551</v>
      </c>
      <c r="H9576" s="2" t="s">
        <v>7737</v>
      </c>
      <c r="I9576" s="23" t="s">
        <v>7205</v>
      </c>
      <c r="J9576" s="23" t="s">
        <v>59</v>
      </c>
      <c r="K9576" s="23" t="s">
        <v>9712</v>
      </c>
      <c r="L9576" s="23" t="s">
        <v>9539</v>
      </c>
      <c r="M9576" s="23">
        <f>YEAR(Tabla2[[#This Row],[Fecha de creación]])</f>
        <v>2022</v>
      </c>
      <c r="N9576" s="23">
        <f>MONTH(Tabla2[[#This Row],[Fecha de creación]])</f>
        <v>7</v>
      </c>
    </row>
    <row r="9577" spans="1:14" x14ac:dyDescent="0.25">
      <c r="A9577" s="26">
        <v>44752.588645833333</v>
      </c>
      <c r="B9577" s="23" t="s">
        <v>0</v>
      </c>
      <c r="C9577" s="23" t="s">
        <v>12226</v>
      </c>
      <c r="D9577" s="23" t="s">
        <v>6</v>
      </c>
      <c r="E9577" s="23" t="s">
        <v>1</v>
      </c>
      <c r="F9577" s="23" t="s">
        <v>7</v>
      </c>
      <c r="G9577" s="23" t="s">
        <v>975</v>
      </c>
      <c r="H9577" s="2" t="s">
        <v>7722</v>
      </c>
      <c r="I9577" s="23" t="s">
        <v>9483</v>
      </c>
      <c r="J9577" s="23" t="s">
        <v>59</v>
      </c>
      <c r="K9577" s="23" t="s">
        <v>9712</v>
      </c>
      <c r="L9577" s="23" t="s">
        <v>9538</v>
      </c>
      <c r="M9577" s="23">
        <f>YEAR(Tabla2[[#This Row],[Fecha de creación]])</f>
        <v>2022</v>
      </c>
      <c r="N9577" s="23">
        <f>MONTH(Tabla2[[#This Row],[Fecha de creación]])</f>
        <v>7</v>
      </c>
    </row>
    <row r="9578" spans="1:14" x14ac:dyDescent="0.25">
      <c r="A9578" s="26">
        <v>44752.65697916667</v>
      </c>
      <c r="B9578" s="23" t="s">
        <v>0</v>
      </c>
      <c r="C9578" s="23" t="s">
        <v>12227</v>
      </c>
      <c r="D9578" s="23" t="s">
        <v>982</v>
      </c>
      <c r="E9578" s="23" t="s">
        <v>1</v>
      </c>
      <c r="F9578" s="23" t="s">
        <v>22</v>
      </c>
      <c r="G9578" s="23" t="s">
        <v>975</v>
      </c>
      <c r="H9578" s="2" t="s">
        <v>8893</v>
      </c>
      <c r="I9578" s="23" t="s">
        <v>7680</v>
      </c>
      <c r="J9578" s="23" t="s">
        <v>59</v>
      </c>
      <c r="K9578" s="23" t="s">
        <v>9712</v>
      </c>
      <c r="L9578" s="23" t="s">
        <v>9538</v>
      </c>
      <c r="M9578" s="23">
        <f>YEAR(Tabla2[[#This Row],[Fecha de creación]])</f>
        <v>2022</v>
      </c>
      <c r="N9578" s="23">
        <f>MONTH(Tabla2[[#This Row],[Fecha de creación]])</f>
        <v>7</v>
      </c>
    </row>
    <row r="9579" spans="1:14" x14ac:dyDescent="0.25">
      <c r="A9579" s="26">
        <v>44752.660405092596</v>
      </c>
      <c r="B9579" s="23" t="s">
        <v>0</v>
      </c>
      <c r="C9579" s="23" t="s">
        <v>12228</v>
      </c>
      <c r="D9579" s="23" t="s">
        <v>10281</v>
      </c>
      <c r="E9579" s="23" t="s">
        <v>1</v>
      </c>
      <c r="F9579" s="23" t="s">
        <v>7</v>
      </c>
      <c r="G9579" s="23" t="s">
        <v>1551</v>
      </c>
      <c r="H9579" s="2" t="s">
        <v>7726</v>
      </c>
      <c r="I9579" s="23" t="s">
        <v>9226</v>
      </c>
      <c r="J9579" s="23" t="s">
        <v>59</v>
      </c>
      <c r="K9579" s="23" t="s">
        <v>9712</v>
      </c>
      <c r="L9579" s="23" t="s">
        <v>9539</v>
      </c>
      <c r="M9579" s="23">
        <f>YEAR(Tabla2[[#This Row],[Fecha de creación]])</f>
        <v>2022</v>
      </c>
      <c r="N9579" s="23">
        <f>MONTH(Tabla2[[#This Row],[Fecha de creación]])</f>
        <v>7</v>
      </c>
    </row>
    <row r="9580" spans="1:14" x14ac:dyDescent="0.25">
      <c r="A9580" s="26">
        <v>44752.662824074076</v>
      </c>
      <c r="B9580" s="23" t="s">
        <v>0</v>
      </c>
      <c r="C9580" s="23" t="s">
        <v>12229</v>
      </c>
      <c r="D9580" s="23" t="s">
        <v>982</v>
      </c>
      <c r="E9580" s="23" t="s">
        <v>1</v>
      </c>
      <c r="F9580" s="23" t="s">
        <v>22</v>
      </c>
      <c r="G9580" s="23" t="s">
        <v>975</v>
      </c>
      <c r="H9580" s="2" t="s">
        <v>8893</v>
      </c>
      <c r="I9580" s="23" t="s">
        <v>7680</v>
      </c>
      <c r="J9580" s="23" t="s">
        <v>59</v>
      </c>
      <c r="K9580" s="23" t="s">
        <v>9712</v>
      </c>
      <c r="L9580" s="23" t="s">
        <v>9538</v>
      </c>
      <c r="M9580" s="23">
        <f>YEAR(Tabla2[[#This Row],[Fecha de creación]])</f>
        <v>2022</v>
      </c>
      <c r="N9580" s="23">
        <f>MONTH(Tabla2[[#This Row],[Fecha de creación]])</f>
        <v>7</v>
      </c>
    </row>
    <row r="9581" spans="1:14" x14ac:dyDescent="0.25">
      <c r="A9581" s="26">
        <v>44752.66511574074</v>
      </c>
      <c r="B9581" s="23" t="s">
        <v>0</v>
      </c>
      <c r="C9581" s="23" t="s">
        <v>12230</v>
      </c>
      <c r="D9581" s="23" t="s">
        <v>10281</v>
      </c>
      <c r="E9581" s="23" t="s">
        <v>1</v>
      </c>
      <c r="F9581" s="23" t="s">
        <v>7</v>
      </c>
      <c r="G9581" s="23" t="s">
        <v>1551</v>
      </c>
      <c r="H9581" s="2" t="s">
        <v>7726</v>
      </c>
      <c r="I9581" s="23" t="s">
        <v>9226</v>
      </c>
      <c r="J9581" s="23" t="s">
        <v>59</v>
      </c>
      <c r="K9581" s="23" t="s">
        <v>9712</v>
      </c>
      <c r="L9581" s="23" t="s">
        <v>9539</v>
      </c>
      <c r="M9581" s="23">
        <f>YEAR(Tabla2[[#This Row],[Fecha de creación]])</f>
        <v>2022</v>
      </c>
      <c r="N9581" s="23">
        <f>MONTH(Tabla2[[#This Row],[Fecha de creación]])</f>
        <v>7</v>
      </c>
    </row>
    <row r="9582" spans="1:14" x14ac:dyDescent="0.25">
      <c r="A9582" s="26">
        <v>44752.669432870367</v>
      </c>
      <c r="B9582" s="23" t="s">
        <v>100</v>
      </c>
      <c r="C9582" s="23" t="s">
        <v>12231</v>
      </c>
      <c r="D9582" s="23" t="s">
        <v>49</v>
      </c>
      <c r="E9582" s="23" t="s">
        <v>1</v>
      </c>
      <c r="F9582" s="23" t="s">
        <v>7</v>
      </c>
      <c r="G9582" s="23" t="s">
        <v>975</v>
      </c>
      <c r="H9582" s="2" t="s">
        <v>7745</v>
      </c>
      <c r="I9582" s="23" t="s">
        <v>6004</v>
      </c>
      <c r="J9582" s="23" t="s">
        <v>59</v>
      </c>
      <c r="K9582" s="23" t="s">
        <v>9712</v>
      </c>
      <c r="L9582" s="23" t="s">
        <v>9539</v>
      </c>
      <c r="M9582" s="23">
        <f>YEAR(Tabla2[[#This Row],[Fecha de creación]])</f>
        <v>2022</v>
      </c>
      <c r="N9582" s="23">
        <f>MONTH(Tabla2[[#This Row],[Fecha de creación]])</f>
        <v>7</v>
      </c>
    </row>
    <row r="9583" spans="1:14" x14ac:dyDescent="0.25">
      <c r="A9583" s="26">
        <v>44752.670763888891</v>
      </c>
      <c r="B9583" s="23" t="s">
        <v>0</v>
      </c>
      <c r="C9583" s="23" t="s">
        <v>12232</v>
      </c>
      <c r="D9583" s="23" t="s">
        <v>7882</v>
      </c>
      <c r="E9583" s="23" t="s">
        <v>1</v>
      </c>
      <c r="F9583" s="23" t="s">
        <v>7</v>
      </c>
      <c r="G9583" s="23" t="s">
        <v>975</v>
      </c>
      <c r="H9583" s="2" t="s">
        <v>7722</v>
      </c>
      <c r="I9583" s="23" t="s">
        <v>7680</v>
      </c>
      <c r="J9583" s="23" t="s">
        <v>59</v>
      </c>
      <c r="K9583" s="23" t="s">
        <v>9712</v>
      </c>
      <c r="L9583" s="23" t="s">
        <v>9538</v>
      </c>
      <c r="M9583" s="23">
        <f>YEAR(Tabla2[[#This Row],[Fecha de creación]])</f>
        <v>2022</v>
      </c>
      <c r="N9583" s="23">
        <f>MONTH(Tabla2[[#This Row],[Fecha de creación]])</f>
        <v>7</v>
      </c>
    </row>
    <row r="9584" spans="1:14" x14ac:dyDescent="0.25">
      <c r="A9584" s="26">
        <v>44752.672962962963</v>
      </c>
      <c r="B9584" s="23" t="s">
        <v>0</v>
      </c>
      <c r="C9584" s="23" t="s">
        <v>12233</v>
      </c>
      <c r="D9584" s="23" t="s">
        <v>10808</v>
      </c>
      <c r="E9584" s="23" t="s">
        <v>1</v>
      </c>
      <c r="F9584" s="23" t="s">
        <v>7</v>
      </c>
      <c r="G9584" s="23" t="s">
        <v>975</v>
      </c>
      <c r="H9584" s="2" t="s">
        <v>7736</v>
      </c>
      <c r="I9584" s="23" t="s">
        <v>9483</v>
      </c>
      <c r="J9584" s="23" t="s">
        <v>59</v>
      </c>
      <c r="K9584" s="23" t="s">
        <v>9712</v>
      </c>
      <c r="L9584" s="23" t="s">
        <v>9538</v>
      </c>
      <c r="M9584" s="23">
        <f>YEAR(Tabla2[[#This Row],[Fecha de creación]])</f>
        <v>2022</v>
      </c>
      <c r="N9584" s="23">
        <f>MONTH(Tabla2[[#This Row],[Fecha de creación]])</f>
        <v>7</v>
      </c>
    </row>
    <row r="9585" spans="1:14" x14ac:dyDescent="0.25">
      <c r="A9585" s="26">
        <v>44752.674259259256</v>
      </c>
      <c r="B9585" s="23" t="s">
        <v>0</v>
      </c>
      <c r="C9585" s="23" t="s">
        <v>12234</v>
      </c>
      <c r="D9585" s="23" t="s">
        <v>10808</v>
      </c>
      <c r="E9585" s="23" t="s">
        <v>1</v>
      </c>
      <c r="F9585" s="23" t="s">
        <v>7</v>
      </c>
      <c r="G9585" s="23" t="s">
        <v>1551</v>
      </c>
      <c r="H9585" s="2" t="s">
        <v>7726</v>
      </c>
      <c r="I9585" s="23" t="s">
        <v>9226</v>
      </c>
      <c r="J9585" s="23" t="s">
        <v>59</v>
      </c>
      <c r="K9585" s="23" t="s">
        <v>9712</v>
      </c>
      <c r="L9585" s="23" t="s">
        <v>9539</v>
      </c>
      <c r="M9585" s="23">
        <f>YEAR(Tabla2[[#This Row],[Fecha de creación]])</f>
        <v>2022</v>
      </c>
      <c r="N9585" s="23">
        <f>MONTH(Tabla2[[#This Row],[Fecha de creación]])</f>
        <v>7</v>
      </c>
    </row>
    <row r="9586" spans="1:14" x14ac:dyDescent="0.25">
      <c r="A9586" s="26">
        <v>44752.675196759257</v>
      </c>
      <c r="B9586" s="23" t="s">
        <v>0</v>
      </c>
      <c r="C9586" s="23" t="s">
        <v>12235</v>
      </c>
      <c r="D9586" s="23" t="s">
        <v>982</v>
      </c>
      <c r="E9586" s="23" t="s">
        <v>1</v>
      </c>
      <c r="F9586" s="23" t="s">
        <v>22</v>
      </c>
      <c r="G9586" s="23" t="s">
        <v>975</v>
      </c>
      <c r="H9586" s="2" t="s">
        <v>8893</v>
      </c>
      <c r="I9586" s="23" t="s">
        <v>9483</v>
      </c>
      <c r="J9586" s="23" t="s">
        <v>59</v>
      </c>
      <c r="K9586" s="23" t="s">
        <v>9712</v>
      </c>
      <c r="L9586" s="23" t="s">
        <v>9538</v>
      </c>
      <c r="M9586" s="23">
        <f>YEAR(Tabla2[[#This Row],[Fecha de creación]])</f>
        <v>2022</v>
      </c>
      <c r="N9586" s="23">
        <f>MONTH(Tabla2[[#This Row],[Fecha de creación]])</f>
        <v>7</v>
      </c>
    </row>
    <row r="9587" spans="1:14" x14ac:dyDescent="0.25">
      <c r="A9587" s="26">
        <v>44752.678865740738</v>
      </c>
      <c r="B9587" s="23" t="s">
        <v>0</v>
      </c>
      <c r="C9587" s="23" t="s">
        <v>12236</v>
      </c>
      <c r="D9587" s="23" t="s">
        <v>982</v>
      </c>
      <c r="E9587" s="23" t="s">
        <v>1</v>
      </c>
      <c r="F9587" s="23" t="s">
        <v>22</v>
      </c>
      <c r="G9587" s="23" t="s">
        <v>975</v>
      </c>
      <c r="H9587" s="2" t="s">
        <v>8893</v>
      </c>
      <c r="I9587" s="23" t="s">
        <v>7680</v>
      </c>
      <c r="J9587" s="23" t="s">
        <v>59</v>
      </c>
      <c r="K9587" s="23" t="s">
        <v>9712</v>
      </c>
      <c r="L9587" s="23" t="s">
        <v>9538</v>
      </c>
      <c r="M9587" s="23">
        <f>YEAR(Tabla2[[#This Row],[Fecha de creación]])</f>
        <v>2022</v>
      </c>
      <c r="N9587" s="23">
        <f>MONTH(Tabla2[[#This Row],[Fecha de creación]])</f>
        <v>7</v>
      </c>
    </row>
    <row r="9588" spans="1:14" x14ac:dyDescent="0.25">
      <c r="A9588" s="26">
        <v>44752.866712962961</v>
      </c>
      <c r="B9588" s="23" t="s">
        <v>0</v>
      </c>
      <c r="C9588" s="23" t="s">
        <v>12237</v>
      </c>
      <c r="D9588" s="23" t="s">
        <v>12166</v>
      </c>
      <c r="E9588" s="23" t="s">
        <v>1</v>
      </c>
      <c r="F9588" s="23" t="s">
        <v>7</v>
      </c>
      <c r="G9588" s="23" t="s">
        <v>3</v>
      </c>
      <c r="H9588" s="2" t="s">
        <v>7734</v>
      </c>
      <c r="I9588" s="23" t="s">
        <v>7412</v>
      </c>
      <c r="J9588" s="23"/>
      <c r="K9588" s="23" t="s">
        <v>9712</v>
      </c>
      <c r="L9588" s="23" t="s">
        <v>9539</v>
      </c>
      <c r="M9588" s="23">
        <f>YEAR(Tabla2[[#This Row],[Fecha de creación]])</f>
        <v>2022</v>
      </c>
      <c r="N9588" s="23">
        <f>MONTH(Tabla2[[#This Row],[Fecha de creación]])</f>
        <v>7</v>
      </c>
    </row>
    <row r="9589" spans="1:14" x14ac:dyDescent="0.25">
      <c r="A9589" s="26">
        <v>44753.422662037039</v>
      </c>
      <c r="B9589" s="23" t="s">
        <v>0</v>
      </c>
      <c r="C9589" s="23" t="s">
        <v>12238</v>
      </c>
      <c r="D9589" s="23" t="s">
        <v>7521</v>
      </c>
      <c r="E9589" s="23" t="s">
        <v>1</v>
      </c>
      <c r="F9589" s="23" t="s">
        <v>22</v>
      </c>
      <c r="G9589" s="23" t="s">
        <v>975</v>
      </c>
      <c r="H9589" s="2" t="s">
        <v>8893</v>
      </c>
      <c r="I9589" s="23" t="s">
        <v>7412</v>
      </c>
      <c r="J9589" s="23"/>
      <c r="K9589" s="23" t="s">
        <v>9712</v>
      </c>
      <c r="L9589" s="23" t="s">
        <v>9538</v>
      </c>
      <c r="M9589" s="23">
        <f>YEAR(Tabla2[[#This Row],[Fecha de creación]])</f>
        <v>2022</v>
      </c>
      <c r="N9589" s="23">
        <f>MONTH(Tabla2[[#This Row],[Fecha de creación]])</f>
        <v>7</v>
      </c>
    </row>
    <row r="9590" spans="1:14" x14ac:dyDescent="0.25">
      <c r="A9590" s="26">
        <v>44753.428888888891</v>
      </c>
      <c r="B9590" s="23" t="s">
        <v>0</v>
      </c>
      <c r="C9590" s="23" t="s">
        <v>12239</v>
      </c>
      <c r="D9590" s="23" t="s">
        <v>7521</v>
      </c>
      <c r="E9590" s="23" t="s">
        <v>1</v>
      </c>
      <c r="F9590" s="23" t="s">
        <v>22</v>
      </c>
      <c r="G9590" s="23" t="s">
        <v>975</v>
      </c>
      <c r="H9590" s="2" t="s">
        <v>8893</v>
      </c>
      <c r="I9590" s="23" t="s">
        <v>7412</v>
      </c>
      <c r="J9590" s="23"/>
      <c r="K9590" s="23" t="s">
        <v>9712</v>
      </c>
      <c r="L9590" s="23" t="s">
        <v>9538</v>
      </c>
      <c r="M9590" s="23">
        <f>YEAR(Tabla2[[#This Row],[Fecha de creación]])</f>
        <v>2022</v>
      </c>
      <c r="N9590" s="23">
        <f>MONTH(Tabla2[[#This Row],[Fecha de creación]])</f>
        <v>7</v>
      </c>
    </row>
    <row r="9591" spans="1:14" x14ac:dyDescent="0.25">
      <c r="A9591" s="26">
        <v>44753.467766203707</v>
      </c>
      <c r="B9591" s="23" t="s">
        <v>0</v>
      </c>
      <c r="C9591" s="23" t="s">
        <v>12240</v>
      </c>
      <c r="D9591" s="23" t="s">
        <v>7521</v>
      </c>
      <c r="E9591" s="23" t="s">
        <v>1</v>
      </c>
      <c r="F9591" s="23" t="s">
        <v>22</v>
      </c>
      <c r="G9591" s="23" t="s">
        <v>975</v>
      </c>
      <c r="H9591" s="2" t="s">
        <v>8893</v>
      </c>
      <c r="I9591" s="23" t="s">
        <v>7412</v>
      </c>
      <c r="J9591" s="23"/>
      <c r="K9591" s="23" t="s">
        <v>9712</v>
      </c>
      <c r="L9591" s="23" t="s">
        <v>9538</v>
      </c>
      <c r="M9591" s="23">
        <f>YEAR(Tabla2[[#This Row],[Fecha de creación]])</f>
        <v>2022</v>
      </c>
      <c r="N9591" s="23">
        <f>MONTH(Tabla2[[#This Row],[Fecha de creación]])</f>
        <v>7</v>
      </c>
    </row>
    <row r="9592" spans="1:14" x14ac:dyDescent="0.25">
      <c r="A9592" s="26">
        <v>44753.482094907406</v>
      </c>
      <c r="B9592" s="23" t="s">
        <v>0</v>
      </c>
      <c r="C9592" s="23" t="s">
        <v>12241</v>
      </c>
      <c r="D9592" s="23" t="s">
        <v>12242</v>
      </c>
      <c r="E9592" s="23" t="s">
        <v>1</v>
      </c>
      <c r="F9592" s="23" t="s">
        <v>7</v>
      </c>
      <c r="G9592" s="23" t="s">
        <v>975</v>
      </c>
      <c r="H9592" s="2" t="s">
        <v>7723</v>
      </c>
      <c r="I9592" s="23" t="s">
        <v>9483</v>
      </c>
      <c r="J9592" s="23" t="s">
        <v>59</v>
      </c>
      <c r="K9592" s="23" t="s">
        <v>9712</v>
      </c>
      <c r="L9592" s="23" t="s">
        <v>9538</v>
      </c>
      <c r="M9592" s="23">
        <f>YEAR(Tabla2[[#This Row],[Fecha de creación]])</f>
        <v>2022</v>
      </c>
      <c r="N9592" s="23">
        <f>MONTH(Tabla2[[#This Row],[Fecha de creación]])</f>
        <v>7</v>
      </c>
    </row>
    <row r="9593" spans="1:14" x14ac:dyDescent="0.25">
      <c r="A9593" s="26">
        <v>44753.484340277777</v>
      </c>
      <c r="B9593" s="23" t="s">
        <v>0</v>
      </c>
      <c r="C9593" s="23" t="s">
        <v>12243</v>
      </c>
      <c r="D9593" s="23" t="s">
        <v>440</v>
      </c>
      <c r="E9593" s="23" t="s">
        <v>1</v>
      </c>
      <c r="F9593" s="23" t="s">
        <v>7</v>
      </c>
      <c r="G9593" s="23" t="s">
        <v>975</v>
      </c>
      <c r="H9593" s="2" t="s">
        <v>7723</v>
      </c>
      <c r="I9593" s="23" t="s">
        <v>9483</v>
      </c>
      <c r="J9593" s="23" t="s">
        <v>59</v>
      </c>
      <c r="K9593" s="23" t="s">
        <v>9712</v>
      </c>
      <c r="L9593" s="23" t="s">
        <v>9538</v>
      </c>
      <c r="M9593" s="23">
        <f>YEAR(Tabla2[[#This Row],[Fecha de creación]])</f>
        <v>2022</v>
      </c>
      <c r="N9593" s="23">
        <f>MONTH(Tabla2[[#This Row],[Fecha de creación]])</f>
        <v>7</v>
      </c>
    </row>
    <row r="9594" spans="1:14" x14ac:dyDescent="0.25">
      <c r="A9594" s="26">
        <v>44753.485879629632</v>
      </c>
      <c r="B9594" s="23" t="s">
        <v>0</v>
      </c>
      <c r="C9594" s="23" t="s">
        <v>12244</v>
      </c>
      <c r="D9594" s="23" t="s">
        <v>12245</v>
      </c>
      <c r="E9594" s="23" t="s">
        <v>1</v>
      </c>
      <c r="F9594" s="23" t="s">
        <v>7</v>
      </c>
      <c r="G9594" s="23" t="s">
        <v>975</v>
      </c>
      <c r="H9594" s="2" t="s">
        <v>7723</v>
      </c>
      <c r="I9594" s="23" t="s">
        <v>9483</v>
      </c>
      <c r="J9594" s="23" t="s">
        <v>59</v>
      </c>
      <c r="K9594" s="23" t="s">
        <v>9712</v>
      </c>
      <c r="L9594" s="23" t="s">
        <v>9538</v>
      </c>
      <c r="M9594" s="23">
        <f>YEAR(Tabla2[[#This Row],[Fecha de creación]])</f>
        <v>2022</v>
      </c>
      <c r="N9594" s="23">
        <f>MONTH(Tabla2[[#This Row],[Fecha de creación]])</f>
        <v>7</v>
      </c>
    </row>
    <row r="9595" spans="1:14" x14ac:dyDescent="0.25">
      <c r="A9595" s="26">
        <v>44753.487164351849</v>
      </c>
      <c r="B9595" s="23" t="s">
        <v>0</v>
      </c>
      <c r="C9595" s="23" t="s">
        <v>12246</v>
      </c>
      <c r="D9595" s="23" t="s">
        <v>982</v>
      </c>
      <c r="E9595" s="23" t="s">
        <v>1</v>
      </c>
      <c r="F9595" s="23" t="s">
        <v>22</v>
      </c>
      <c r="G9595" s="23" t="s">
        <v>975</v>
      </c>
      <c r="H9595" s="2" t="s">
        <v>8893</v>
      </c>
      <c r="I9595" s="23" t="s">
        <v>9483</v>
      </c>
      <c r="J9595" s="23" t="s">
        <v>59</v>
      </c>
      <c r="K9595" s="23" t="s">
        <v>9712</v>
      </c>
      <c r="L9595" s="23" t="s">
        <v>9538</v>
      </c>
      <c r="M9595" s="23">
        <f>YEAR(Tabla2[[#This Row],[Fecha de creación]])</f>
        <v>2022</v>
      </c>
      <c r="N9595" s="23">
        <f>MONTH(Tabla2[[#This Row],[Fecha de creación]])</f>
        <v>7</v>
      </c>
    </row>
    <row r="9596" spans="1:14" x14ac:dyDescent="0.25">
      <c r="A9596" s="26">
        <v>44753.488391203704</v>
      </c>
      <c r="B9596" s="23" t="s">
        <v>0</v>
      </c>
      <c r="C9596" s="23" t="s">
        <v>12247</v>
      </c>
      <c r="D9596" s="23" t="s">
        <v>982</v>
      </c>
      <c r="E9596" s="23" t="s">
        <v>1</v>
      </c>
      <c r="F9596" s="23" t="s">
        <v>22</v>
      </c>
      <c r="G9596" s="23" t="s">
        <v>975</v>
      </c>
      <c r="H9596" s="2" t="s">
        <v>8893</v>
      </c>
      <c r="I9596" s="23" t="s">
        <v>9483</v>
      </c>
      <c r="J9596" s="23" t="s">
        <v>59</v>
      </c>
      <c r="K9596" s="23" t="s">
        <v>9712</v>
      </c>
      <c r="L9596" s="23" t="s">
        <v>9538</v>
      </c>
      <c r="M9596" s="23">
        <f>YEAR(Tabla2[[#This Row],[Fecha de creación]])</f>
        <v>2022</v>
      </c>
      <c r="N9596" s="23">
        <f>MONTH(Tabla2[[#This Row],[Fecha de creación]])</f>
        <v>7</v>
      </c>
    </row>
    <row r="9597" spans="1:14" x14ac:dyDescent="0.25">
      <c r="A9597" s="26">
        <v>44753.490358796298</v>
      </c>
      <c r="B9597" s="23" t="s">
        <v>56</v>
      </c>
      <c r="C9597" s="23" t="s">
        <v>12248</v>
      </c>
      <c r="D9597" s="23" t="s">
        <v>12249</v>
      </c>
      <c r="E9597" s="23" t="s">
        <v>1</v>
      </c>
      <c r="F9597" s="23" t="s">
        <v>2</v>
      </c>
      <c r="G9597" s="23" t="s">
        <v>3</v>
      </c>
      <c r="H9597" s="2" t="s">
        <v>7743</v>
      </c>
      <c r="I9597" s="23" t="s">
        <v>4517</v>
      </c>
      <c r="J9597" s="23" t="s">
        <v>59</v>
      </c>
      <c r="K9597" s="23" t="s">
        <v>9712</v>
      </c>
      <c r="L9597" s="23" t="s">
        <v>9539</v>
      </c>
      <c r="M9597" s="23">
        <f>YEAR(Tabla2[[#This Row],[Fecha de creación]])</f>
        <v>2022</v>
      </c>
      <c r="N9597" s="23">
        <f>MONTH(Tabla2[[#This Row],[Fecha de creación]])</f>
        <v>7</v>
      </c>
    </row>
    <row r="9598" spans="1:14" x14ac:dyDescent="0.25">
      <c r="A9598" s="26">
        <v>44753.538946759261</v>
      </c>
      <c r="B9598" s="23" t="s">
        <v>0</v>
      </c>
      <c r="C9598" s="23" t="s">
        <v>12250</v>
      </c>
      <c r="D9598" s="23" t="s">
        <v>982</v>
      </c>
      <c r="E9598" s="23" t="s">
        <v>1</v>
      </c>
      <c r="F9598" s="23" t="s">
        <v>22</v>
      </c>
      <c r="G9598" s="23" t="s">
        <v>975</v>
      </c>
      <c r="H9598" s="2" t="s">
        <v>8893</v>
      </c>
      <c r="I9598" s="23" t="s">
        <v>9483</v>
      </c>
      <c r="J9598" s="23" t="s">
        <v>59</v>
      </c>
      <c r="K9598" s="23" t="s">
        <v>9712</v>
      </c>
      <c r="L9598" s="23" t="s">
        <v>9538</v>
      </c>
      <c r="M9598" s="23">
        <f>YEAR(Tabla2[[#This Row],[Fecha de creación]])</f>
        <v>2022</v>
      </c>
      <c r="N9598" s="23">
        <f>MONTH(Tabla2[[#This Row],[Fecha de creación]])</f>
        <v>7</v>
      </c>
    </row>
    <row r="9599" spans="1:14" x14ac:dyDescent="0.25">
      <c r="A9599" s="26">
        <v>44753.617256944446</v>
      </c>
      <c r="B9599" s="23" t="s">
        <v>0</v>
      </c>
      <c r="C9599" s="23" t="s">
        <v>12251</v>
      </c>
      <c r="D9599" s="23" t="s">
        <v>982</v>
      </c>
      <c r="E9599" s="23" t="s">
        <v>1</v>
      </c>
      <c r="F9599" s="23" t="s">
        <v>22</v>
      </c>
      <c r="G9599" s="23" t="s">
        <v>975</v>
      </c>
      <c r="H9599" s="2" t="s">
        <v>8893</v>
      </c>
      <c r="I9599" s="23" t="s">
        <v>9483</v>
      </c>
      <c r="J9599" s="23" t="s">
        <v>59</v>
      </c>
      <c r="K9599" s="23" t="s">
        <v>9712</v>
      </c>
      <c r="L9599" s="23" t="s">
        <v>9538</v>
      </c>
      <c r="M9599" s="23">
        <f>YEAR(Tabla2[[#This Row],[Fecha de creación]])</f>
        <v>2022</v>
      </c>
      <c r="N9599" s="23">
        <f>MONTH(Tabla2[[#This Row],[Fecha de creación]])</f>
        <v>7</v>
      </c>
    </row>
    <row r="9600" spans="1:14" x14ac:dyDescent="0.25">
      <c r="A9600" s="26">
        <v>44753.655706018515</v>
      </c>
      <c r="B9600" s="23" t="s">
        <v>0</v>
      </c>
      <c r="C9600" s="23" t="s">
        <v>12252</v>
      </c>
      <c r="D9600" s="23" t="s">
        <v>1002</v>
      </c>
      <c r="E9600" s="23" t="s">
        <v>1</v>
      </c>
      <c r="F9600" s="23" t="s">
        <v>2</v>
      </c>
      <c r="G9600" s="23" t="s">
        <v>1551</v>
      </c>
      <c r="H9600" s="2" t="s">
        <v>7736</v>
      </c>
      <c r="I9600" s="23" t="s">
        <v>9226</v>
      </c>
      <c r="J9600" s="23"/>
      <c r="K9600" s="23" t="s">
        <v>9712</v>
      </c>
      <c r="L9600" s="23" t="s">
        <v>9539</v>
      </c>
      <c r="M9600" s="23">
        <f>YEAR(Tabla2[[#This Row],[Fecha de creación]])</f>
        <v>2022</v>
      </c>
      <c r="N9600" s="23">
        <f>MONTH(Tabla2[[#This Row],[Fecha de creación]])</f>
        <v>7</v>
      </c>
    </row>
    <row r="9601" spans="1:14" x14ac:dyDescent="0.25">
      <c r="A9601" s="26">
        <v>44753.661516203705</v>
      </c>
      <c r="B9601" s="23" t="s">
        <v>0</v>
      </c>
      <c r="C9601" s="23" t="s">
        <v>12253</v>
      </c>
      <c r="D9601" s="23" t="s">
        <v>1002</v>
      </c>
      <c r="E9601" s="23" t="s">
        <v>1</v>
      </c>
      <c r="F9601" s="23" t="s">
        <v>7</v>
      </c>
      <c r="G9601" s="23" t="s">
        <v>975</v>
      </c>
      <c r="H9601" s="2" t="s">
        <v>7736</v>
      </c>
      <c r="I9601" s="23" t="s">
        <v>7680</v>
      </c>
      <c r="J9601" s="23"/>
      <c r="K9601" s="23" t="s">
        <v>9712</v>
      </c>
      <c r="L9601" s="23" t="s">
        <v>9538</v>
      </c>
      <c r="M9601" s="23">
        <f>YEAR(Tabla2[[#This Row],[Fecha de creación]])</f>
        <v>2022</v>
      </c>
      <c r="N9601" s="23">
        <f>MONTH(Tabla2[[#This Row],[Fecha de creación]])</f>
        <v>7</v>
      </c>
    </row>
    <row r="9602" spans="1:14" x14ac:dyDescent="0.25">
      <c r="A9602" s="26">
        <v>44753.663865740738</v>
      </c>
      <c r="B9602" s="23" t="s">
        <v>0</v>
      </c>
      <c r="C9602" s="23" t="s">
        <v>12254</v>
      </c>
      <c r="D9602" s="23" t="s">
        <v>8334</v>
      </c>
      <c r="E9602" s="23" t="s">
        <v>1</v>
      </c>
      <c r="F9602" s="23" t="s">
        <v>7</v>
      </c>
      <c r="G9602" s="23" t="s">
        <v>975</v>
      </c>
      <c r="H9602" s="2" t="s">
        <v>7730</v>
      </c>
      <c r="I9602" s="23" t="s">
        <v>7680</v>
      </c>
      <c r="J9602" s="23" t="s">
        <v>59</v>
      </c>
      <c r="K9602" s="23" t="s">
        <v>9712</v>
      </c>
      <c r="L9602" s="23" t="s">
        <v>9538</v>
      </c>
      <c r="M9602" s="23">
        <f>YEAR(Tabla2[[#This Row],[Fecha de creación]])</f>
        <v>2022</v>
      </c>
      <c r="N9602" s="23">
        <f>MONTH(Tabla2[[#This Row],[Fecha de creación]])</f>
        <v>7</v>
      </c>
    </row>
    <row r="9603" spans="1:14" x14ac:dyDescent="0.25">
      <c r="A9603" s="26">
        <v>44753.687314814815</v>
      </c>
      <c r="B9603" s="23" t="s">
        <v>0</v>
      </c>
      <c r="C9603" s="23" t="s">
        <v>12255</v>
      </c>
      <c r="D9603" s="23" t="s">
        <v>7687</v>
      </c>
      <c r="E9603" s="23" t="s">
        <v>1</v>
      </c>
      <c r="F9603" s="23" t="s">
        <v>7</v>
      </c>
      <c r="G9603" s="23" t="s">
        <v>1551</v>
      </c>
      <c r="H9603" s="2" t="s">
        <v>7726</v>
      </c>
      <c r="I9603" s="23" t="s">
        <v>9226</v>
      </c>
      <c r="J9603" s="23" t="s">
        <v>59</v>
      </c>
      <c r="K9603" s="23" t="s">
        <v>9712</v>
      </c>
      <c r="L9603" s="23" t="s">
        <v>9539</v>
      </c>
      <c r="M9603" s="23">
        <f>YEAR(Tabla2[[#This Row],[Fecha de creación]])</f>
        <v>2022</v>
      </c>
      <c r="N9603" s="23">
        <f>MONTH(Tabla2[[#This Row],[Fecha de creación]])</f>
        <v>7</v>
      </c>
    </row>
    <row r="9604" spans="1:14" x14ac:dyDescent="0.25">
      <c r="A9604" s="26">
        <v>44753.943379629629</v>
      </c>
      <c r="B9604" s="23" t="s">
        <v>0</v>
      </c>
      <c r="C9604" s="23" t="s">
        <v>12256</v>
      </c>
      <c r="D9604" s="23" t="s">
        <v>12257</v>
      </c>
      <c r="E9604" s="23" t="s">
        <v>1</v>
      </c>
      <c r="F9604" s="23" t="s">
        <v>7</v>
      </c>
      <c r="G9604" s="23" t="s">
        <v>975</v>
      </c>
      <c r="H9604" s="2" t="s">
        <v>7734</v>
      </c>
      <c r="I9604" s="23" t="s">
        <v>976</v>
      </c>
      <c r="J9604" s="23"/>
      <c r="K9604" s="23" t="s">
        <v>9712</v>
      </c>
      <c r="L9604" s="23" t="s">
        <v>9538</v>
      </c>
      <c r="M9604" s="23">
        <f>YEAR(Tabla2[[#This Row],[Fecha de creación]])</f>
        <v>2022</v>
      </c>
      <c r="N9604" s="23">
        <f>MONTH(Tabla2[[#This Row],[Fecha de creación]])</f>
        <v>7</v>
      </c>
    </row>
    <row r="9605" spans="1:14" x14ac:dyDescent="0.25">
      <c r="A9605" s="26">
        <v>44754.036041666666</v>
      </c>
      <c r="B9605" s="23" t="s">
        <v>0</v>
      </c>
      <c r="C9605" s="23" t="s">
        <v>12258</v>
      </c>
      <c r="D9605" s="23" t="s">
        <v>12259</v>
      </c>
      <c r="E9605" s="23" t="s">
        <v>1</v>
      </c>
      <c r="F9605" s="23" t="s">
        <v>2</v>
      </c>
      <c r="G9605" s="23" t="s">
        <v>975</v>
      </c>
      <c r="H9605" s="2" t="s">
        <v>7742</v>
      </c>
      <c r="I9605" s="23" t="s">
        <v>976</v>
      </c>
      <c r="J9605" s="23"/>
      <c r="K9605" s="23" t="s">
        <v>9712</v>
      </c>
      <c r="L9605" s="23" t="s">
        <v>9538</v>
      </c>
      <c r="M9605" s="23">
        <f>YEAR(Tabla2[[#This Row],[Fecha de creación]])</f>
        <v>2022</v>
      </c>
      <c r="N9605" s="23">
        <f>MONTH(Tabla2[[#This Row],[Fecha de creación]])</f>
        <v>7</v>
      </c>
    </row>
    <row r="9606" spans="1:14" x14ac:dyDescent="0.25">
      <c r="A9606" s="26">
        <v>44754.402928240743</v>
      </c>
      <c r="B9606" s="23" t="s">
        <v>56</v>
      </c>
      <c r="C9606" s="23" t="s">
        <v>12260</v>
      </c>
      <c r="D9606" s="23" t="s">
        <v>382</v>
      </c>
      <c r="E9606" s="23" t="s">
        <v>1</v>
      </c>
      <c r="F9606" s="23" t="s">
        <v>7</v>
      </c>
      <c r="G9606" s="23" t="s">
        <v>975</v>
      </c>
      <c r="H9606" s="2" t="s">
        <v>7723</v>
      </c>
      <c r="I9606" s="23" t="s">
        <v>7342</v>
      </c>
      <c r="J9606" s="23" t="s">
        <v>59</v>
      </c>
      <c r="K9606" s="23" t="s">
        <v>9712</v>
      </c>
      <c r="L9606" s="23" t="s">
        <v>9538</v>
      </c>
      <c r="M9606" s="23">
        <f>YEAR(Tabla2[[#This Row],[Fecha de creación]])</f>
        <v>2022</v>
      </c>
      <c r="N9606" s="23">
        <f>MONTH(Tabla2[[#This Row],[Fecha de creación]])</f>
        <v>7</v>
      </c>
    </row>
    <row r="9607" spans="1:14" x14ac:dyDescent="0.25">
      <c r="A9607" s="26">
        <v>44754.468159722222</v>
      </c>
      <c r="B9607" s="23" t="s">
        <v>56</v>
      </c>
      <c r="C9607" s="23" t="s">
        <v>12261</v>
      </c>
      <c r="D9607" s="23" t="s">
        <v>1029</v>
      </c>
      <c r="E9607" s="23" t="s">
        <v>1</v>
      </c>
      <c r="F9607" s="23" t="s">
        <v>7</v>
      </c>
      <c r="G9607" s="23" t="s">
        <v>975</v>
      </c>
      <c r="I9607" s="23" t="s">
        <v>7342</v>
      </c>
      <c r="J9607" s="23" t="s">
        <v>59</v>
      </c>
      <c r="K9607" s="23" t="s">
        <v>9712</v>
      </c>
      <c r="L9607" s="23" t="s">
        <v>9538</v>
      </c>
      <c r="M9607" s="23">
        <f>YEAR(Tabla2[[#This Row],[Fecha de creación]])</f>
        <v>2022</v>
      </c>
      <c r="N9607" s="23">
        <f>MONTH(Tabla2[[#This Row],[Fecha de creación]])</f>
        <v>7</v>
      </c>
    </row>
    <row r="9608" spans="1:14" x14ac:dyDescent="0.25">
      <c r="A9608" s="26">
        <v>44754.665868055556</v>
      </c>
      <c r="B9608" s="23" t="s">
        <v>56</v>
      </c>
      <c r="C9608" s="23" t="s">
        <v>12262</v>
      </c>
      <c r="D9608" s="23" t="s">
        <v>4281</v>
      </c>
      <c r="E9608" s="23" t="s">
        <v>1</v>
      </c>
      <c r="F9608" s="23" t="s">
        <v>7</v>
      </c>
      <c r="G9608" s="23" t="s">
        <v>975</v>
      </c>
      <c r="H9608" s="2" t="s">
        <v>7722</v>
      </c>
      <c r="I9608" s="23" t="s">
        <v>7342</v>
      </c>
      <c r="J9608" s="23" t="s">
        <v>59</v>
      </c>
      <c r="K9608" s="23" t="s">
        <v>9712</v>
      </c>
      <c r="L9608" s="23" t="s">
        <v>9538</v>
      </c>
      <c r="M9608" s="23">
        <f>YEAR(Tabla2[[#This Row],[Fecha de creación]])</f>
        <v>2022</v>
      </c>
      <c r="N9608" s="23">
        <f>MONTH(Tabla2[[#This Row],[Fecha de creación]])</f>
        <v>7</v>
      </c>
    </row>
    <row r="9609" spans="1:14" x14ac:dyDescent="0.25">
      <c r="A9609" s="26">
        <v>44754.692800925928</v>
      </c>
      <c r="B9609" s="23" t="s">
        <v>0</v>
      </c>
      <c r="C9609" s="23" t="s">
        <v>12263</v>
      </c>
      <c r="D9609" s="23" t="s">
        <v>982</v>
      </c>
      <c r="E9609" s="23" t="s">
        <v>1</v>
      </c>
      <c r="F9609" s="23" t="s">
        <v>22</v>
      </c>
      <c r="G9609" s="23" t="s">
        <v>975</v>
      </c>
      <c r="H9609" s="2" t="s">
        <v>8893</v>
      </c>
      <c r="I9609" s="23" t="s">
        <v>9483</v>
      </c>
      <c r="J9609" s="23" t="s">
        <v>958</v>
      </c>
      <c r="K9609" s="23" t="s">
        <v>9712</v>
      </c>
      <c r="L9609" s="23" t="s">
        <v>9538</v>
      </c>
      <c r="M9609" s="23">
        <f>YEAR(Tabla2[[#This Row],[Fecha de creación]])</f>
        <v>2022</v>
      </c>
      <c r="N9609" s="23">
        <f>MONTH(Tabla2[[#This Row],[Fecha de creación]])</f>
        <v>7</v>
      </c>
    </row>
    <row r="9610" spans="1:14" x14ac:dyDescent="0.25">
      <c r="A9610" s="26">
        <v>44754.696261574078</v>
      </c>
      <c r="B9610" s="23" t="s">
        <v>0</v>
      </c>
      <c r="C9610" s="23" t="s">
        <v>12264</v>
      </c>
      <c r="D9610" s="23" t="s">
        <v>982</v>
      </c>
      <c r="E9610" s="23" t="s">
        <v>1</v>
      </c>
      <c r="F9610" s="23" t="s">
        <v>22</v>
      </c>
      <c r="G9610" s="23" t="s">
        <v>3</v>
      </c>
      <c r="H9610" s="2" t="s">
        <v>8893</v>
      </c>
      <c r="I9610" s="23" t="s">
        <v>9483</v>
      </c>
      <c r="J9610" s="23" t="s">
        <v>958</v>
      </c>
      <c r="K9610" s="23" t="s">
        <v>9712</v>
      </c>
      <c r="L9610" s="23" t="s">
        <v>9539</v>
      </c>
      <c r="M9610" s="23">
        <f>YEAR(Tabla2[[#This Row],[Fecha de creación]])</f>
        <v>2022</v>
      </c>
      <c r="N9610" s="23">
        <f>MONTH(Tabla2[[#This Row],[Fecha de creación]])</f>
        <v>7</v>
      </c>
    </row>
    <row r="9611" spans="1:14" x14ac:dyDescent="0.25">
      <c r="A9611" s="26">
        <v>44754.696516203701</v>
      </c>
      <c r="B9611" s="23" t="s">
        <v>0</v>
      </c>
      <c r="C9611" s="23" t="s">
        <v>12265</v>
      </c>
      <c r="D9611" s="23" t="s">
        <v>982</v>
      </c>
      <c r="E9611" s="23" t="s">
        <v>1</v>
      </c>
      <c r="F9611" s="23" t="s">
        <v>22</v>
      </c>
      <c r="G9611" s="23" t="s">
        <v>975</v>
      </c>
      <c r="H9611" s="2" t="s">
        <v>8893</v>
      </c>
      <c r="I9611" s="23" t="s">
        <v>7680</v>
      </c>
      <c r="J9611" s="23" t="s">
        <v>59</v>
      </c>
      <c r="K9611" s="23" t="s">
        <v>9712</v>
      </c>
      <c r="L9611" s="23" t="s">
        <v>9538</v>
      </c>
      <c r="M9611" s="23">
        <f>YEAR(Tabla2[[#This Row],[Fecha de creación]])</f>
        <v>2022</v>
      </c>
      <c r="N9611" s="23">
        <f>MONTH(Tabla2[[#This Row],[Fecha de creación]])</f>
        <v>7</v>
      </c>
    </row>
    <row r="9612" spans="1:14" x14ac:dyDescent="0.25">
      <c r="A9612" s="26">
        <v>44754.698877314811</v>
      </c>
      <c r="B9612" s="23" t="s">
        <v>0</v>
      </c>
      <c r="C9612" s="23" t="s">
        <v>12266</v>
      </c>
      <c r="D9612" s="23" t="s">
        <v>49</v>
      </c>
      <c r="E9612" s="23" t="s">
        <v>1</v>
      </c>
      <c r="F9612" s="23" t="s">
        <v>7</v>
      </c>
      <c r="G9612" s="23" t="s">
        <v>3</v>
      </c>
      <c r="H9612" s="2" t="s">
        <v>7745</v>
      </c>
      <c r="I9612" s="23" t="s">
        <v>7680</v>
      </c>
      <c r="J9612" s="23" t="s">
        <v>59</v>
      </c>
      <c r="K9612" s="23" t="s">
        <v>9712</v>
      </c>
      <c r="L9612" s="23" t="s">
        <v>9539</v>
      </c>
      <c r="M9612" s="23">
        <f>YEAR(Tabla2[[#This Row],[Fecha de creación]])</f>
        <v>2022</v>
      </c>
      <c r="N9612" s="23">
        <f>MONTH(Tabla2[[#This Row],[Fecha de creación]])</f>
        <v>7</v>
      </c>
    </row>
    <row r="9613" spans="1:14" x14ac:dyDescent="0.25">
      <c r="A9613" s="26">
        <v>44754.703784722224</v>
      </c>
      <c r="B9613" s="23" t="s">
        <v>0</v>
      </c>
      <c r="C9613" s="23" t="s">
        <v>12267</v>
      </c>
      <c r="D9613" s="23" t="s">
        <v>982</v>
      </c>
      <c r="E9613" s="23" t="s">
        <v>1</v>
      </c>
      <c r="F9613" s="23" t="s">
        <v>22</v>
      </c>
      <c r="G9613" s="23" t="s">
        <v>975</v>
      </c>
      <c r="H9613" s="2" t="s">
        <v>8893</v>
      </c>
      <c r="I9613" s="23" t="s">
        <v>7680</v>
      </c>
      <c r="J9613" s="23" t="s">
        <v>59</v>
      </c>
      <c r="K9613" s="23" t="s">
        <v>9712</v>
      </c>
      <c r="L9613" s="23" t="s">
        <v>9538</v>
      </c>
      <c r="M9613" s="23">
        <f>YEAR(Tabla2[[#This Row],[Fecha de creación]])</f>
        <v>2022</v>
      </c>
      <c r="N9613" s="23">
        <f>MONTH(Tabla2[[#This Row],[Fecha de creación]])</f>
        <v>7</v>
      </c>
    </row>
    <row r="9614" spans="1:14" x14ac:dyDescent="0.25">
      <c r="A9614" s="26">
        <v>44754.709189814814</v>
      </c>
      <c r="B9614" s="23" t="s">
        <v>0</v>
      </c>
      <c r="C9614" s="23" t="s">
        <v>12268</v>
      </c>
      <c r="D9614" s="23" t="s">
        <v>982</v>
      </c>
      <c r="E9614" s="23" t="s">
        <v>1</v>
      </c>
      <c r="F9614" s="23" t="s">
        <v>22</v>
      </c>
      <c r="G9614" s="23" t="s">
        <v>975</v>
      </c>
      <c r="H9614" s="2" t="s">
        <v>8893</v>
      </c>
      <c r="I9614" s="23" t="s">
        <v>7680</v>
      </c>
      <c r="J9614" s="23" t="s">
        <v>59</v>
      </c>
      <c r="K9614" s="23" t="s">
        <v>9712</v>
      </c>
      <c r="L9614" s="23" t="s">
        <v>9538</v>
      </c>
      <c r="M9614" s="23">
        <f>YEAR(Tabla2[[#This Row],[Fecha de creación]])</f>
        <v>2022</v>
      </c>
      <c r="N9614" s="23">
        <f>MONTH(Tabla2[[#This Row],[Fecha de creación]])</f>
        <v>7</v>
      </c>
    </row>
    <row r="9615" spans="1:14" x14ac:dyDescent="0.25">
      <c r="A9615" s="26">
        <v>44754.721458333333</v>
      </c>
      <c r="B9615" s="23" t="s">
        <v>0</v>
      </c>
      <c r="C9615" s="23" t="s">
        <v>12269</v>
      </c>
      <c r="D9615" s="23" t="s">
        <v>382</v>
      </c>
      <c r="E9615" s="23" t="s">
        <v>1</v>
      </c>
      <c r="F9615" s="23" t="s">
        <v>7</v>
      </c>
      <c r="G9615" s="23" t="s">
        <v>975</v>
      </c>
      <c r="H9615" s="2" t="s">
        <v>7723</v>
      </c>
      <c r="I9615" s="23" t="s">
        <v>7412</v>
      </c>
      <c r="J9615" s="23"/>
      <c r="K9615" s="23" t="s">
        <v>9712</v>
      </c>
      <c r="L9615" s="23" t="s">
        <v>9538</v>
      </c>
      <c r="M9615" s="23">
        <f>YEAR(Tabla2[[#This Row],[Fecha de creación]])</f>
        <v>2022</v>
      </c>
      <c r="N9615" s="23">
        <f>MONTH(Tabla2[[#This Row],[Fecha de creación]])</f>
        <v>7</v>
      </c>
    </row>
    <row r="9616" spans="1:14" x14ac:dyDescent="0.25">
      <c r="A9616" s="26">
        <v>44755.444675925923</v>
      </c>
      <c r="B9616" s="23" t="s">
        <v>189</v>
      </c>
      <c r="C9616" s="23" t="s">
        <v>12270</v>
      </c>
      <c r="D9616" s="23" t="s">
        <v>4281</v>
      </c>
      <c r="E9616" s="23" t="s">
        <v>1</v>
      </c>
      <c r="F9616" s="23" t="s">
        <v>7</v>
      </c>
      <c r="G9616" s="23" t="s">
        <v>975</v>
      </c>
      <c r="H9616" s="2" t="s">
        <v>7722</v>
      </c>
      <c r="I9616" s="23" t="s">
        <v>7338</v>
      </c>
      <c r="J9616" s="23" t="s">
        <v>59</v>
      </c>
      <c r="K9616" s="23" t="s">
        <v>9712</v>
      </c>
      <c r="L9616" s="23" t="s">
        <v>9538</v>
      </c>
      <c r="M9616" s="23">
        <f>YEAR(Tabla2[[#This Row],[Fecha de creación]])</f>
        <v>2022</v>
      </c>
      <c r="N9616" s="23">
        <f>MONTH(Tabla2[[#This Row],[Fecha de creación]])</f>
        <v>7</v>
      </c>
    </row>
    <row r="9617" spans="1:14" x14ac:dyDescent="0.25">
      <c r="A9617" s="26">
        <v>44755.638692129629</v>
      </c>
      <c r="B9617" s="23" t="s">
        <v>0</v>
      </c>
      <c r="C9617" s="23" t="s">
        <v>12271</v>
      </c>
      <c r="D9617" s="23" t="s">
        <v>982</v>
      </c>
      <c r="E9617" s="23" t="s">
        <v>1</v>
      </c>
      <c r="F9617" s="23" t="s">
        <v>22</v>
      </c>
      <c r="G9617" s="23" t="s">
        <v>975</v>
      </c>
      <c r="H9617" s="2" t="s">
        <v>8893</v>
      </c>
      <c r="I9617" s="23" t="s">
        <v>7680</v>
      </c>
      <c r="J9617" s="23" t="s">
        <v>59</v>
      </c>
      <c r="K9617" s="23" t="s">
        <v>9712</v>
      </c>
      <c r="L9617" s="23" t="s">
        <v>9538</v>
      </c>
      <c r="M9617" s="23">
        <f>YEAR(Tabla2[[#This Row],[Fecha de creación]])</f>
        <v>2022</v>
      </c>
      <c r="N9617" s="23">
        <f>MONTH(Tabla2[[#This Row],[Fecha de creación]])</f>
        <v>7</v>
      </c>
    </row>
    <row r="9618" spans="1:14" x14ac:dyDescent="0.25">
      <c r="A9618" s="26">
        <v>44755.641631944447</v>
      </c>
      <c r="B9618" s="23" t="s">
        <v>0</v>
      </c>
      <c r="C9618" s="23" t="s">
        <v>12272</v>
      </c>
      <c r="D9618" s="23" t="s">
        <v>982</v>
      </c>
      <c r="E9618" s="23" t="s">
        <v>1</v>
      </c>
      <c r="F9618" s="23" t="s">
        <v>22</v>
      </c>
      <c r="G9618" s="23" t="s">
        <v>975</v>
      </c>
      <c r="H9618" s="2" t="s">
        <v>8893</v>
      </c>
      <c r="I9618" s="23" t="s">
        <v>7680</v>
      </c>
      <c r="J9618" s="23" t="s">
        <v>59</v>
      </c>
      <c r="K9618" s="23" t="s">
        <v>9712</v>
      </c>
      <c r="L9618" s="23" t="s">
        <v>9538</v>
      </c>
      <c r="M9618" s="23">
        <f>YEAR(Tabla2[[#This Row],[Fecha de creación]])</f>
        <v>2022</v>
      </c>
      <c r="N9618" s="23">
        <f>MONTH(Tabla2[[#This Row],[Fecha de creación]])</f>
        <v>7</v>
      </c>
    </row>
    <row r="9619" spans="1:14" x14ac:dyDescent="0.25">
      <c r="A9619" s="26">
        <v>44755.6484375</v>
      </c>
      <c r="B9619" s="23" t="s">
        <v>100</v>
      </c>
      <c r="C9619" s="23" t="s">
        <v>12273</v>
      </c>
      <c r="D9619" s="23" t="s">
        <v>7882</v>
      </c>
      <c r="E9619" s="23" t="s">
        <v>1</v>
      </c>
      <c r="F9619" s="23" t="s">
        <v>7</v>
      </c>
      <c r="G9619" s="23" t="s">
        <v>975</v>
      </c>
      <c r="H9619" s="2" t="s">
        <v>7722</v>
      </c>
      <c r="I9619" s="23" t="s">
        <v>7966</v>
      </c>
      <c r="J9619" s="23" t="s">
        <v>59</v>
      </c>
      <c r="K9619" s="23" t="s">
        <v>9712</v>
      </c>
      <c r="L9619" s="23" t="s">
        <v>9538</v>
      </c>
      <c r="M9619" s="23">
        <f>YEAR(Tabla2[[#This Row],[Fecha de creación]])</f>
        <v>2022</v>
      </c>
      <c r="N9619" s="23">
        <f>MONTH(Tabla2[[#This Row],[Fecha de creación]])</f>
        <v>7</v>
      </c>
    </row>
    <row r="9620" spans="1:14" x14ac:dyDescent="0.25">
      <c r="A9620" s="26">
        <v>44755.665567129632</v>
      </c>
      <c r="B9620" s="23" t="s">
        <v>0</v>
      </c>
      <c r="C9620" s="23" t="s">
        <v>12274</v>
      </c>
      <c r="D9620" s="23" t="s">
        <v>982</v>
      </c>
      <c r="E9620" s="23" t="s">
        <v>1</v>
      </c>
      <c r="F9620" s="23" t="s">
        <v>22</v>
      </c>
      <c r="G9620" s="23" t="s">
        <v>975</v>
      </c>
      <c r="H9620" s="2" t="s">
        <v>8893</v>
      </c>
      <c r="I9620" s="23" t="s">
        <v>9483</v>
      </c>
      <c r="J9620" s="23" t="s">
        <v>59</v>
      </c>
      <c r="K9620" s="23" t="s">
        <v>9712</v>
      </c>
      <c r="L9620" s="23" t="s">
        <v>9538</v>
      </c>
      <c r="M9620" s="23">
        <f>YEAR(Tabla2[[#This Row],[Fecha de creación]])</f>
        <v>2022</v>
      </c>
      <c r="N9620" s="23">
        <f>MONTH(Tabla2[[#This Row],[Fecha de creación]])</f>
        <v>7</v>
      </c>
    </row>
    <row r="9621" spans="1:14" x14ac:dyDescent="0.25">
      <c r="A9621" s="26">
        <v>44755.667673611111</v>
      </c>
      <c r="B9621" s="23" t="s">
        <v>0</v>
      </c>
      <c r="C9621" s="23" t="s">
        <v>12275</v>
      </c>
      <c r="D9621" s="23" t="s">
        <v>30</v>
      </c>
      <c r="E9621" s="23" t="s">
        <v>1</v>
      </c>
      <c r="F9621" s="23" t="s">
        <v>7</v>
      </c>
      <c r="G9621" s="23" t="s">
        <v>975</v>
      </c>
      <c r="H9621" s="2" t="s">
        <v>8535</v>
      </c>
      <c r="I9621" s="23" t="s">
        <v>9483</v>
      </c>
      <c r="J9621" s="23" t="s">
        <v>59</v>
      </c>
      <c r="K9621" s="23" t="s">
        <v>9712</v>
      </c>
      <c r="L9621" s="23" t="s">
        <v>9538</v>
      </c>
      <c r="M9621" s="23">
        <f>YEAR(Tabla2[[#This Row],[Fecha de creación]])</f>
        <v>2022</v>
      </c>
      <c r="N9621" s="23">
        <f>MONTH(Tabla2[[#This Row],[Fecha de creación]])</f>
        <v>7</v>
      </c>
    </row>
    <row r="9622" spans="1:14" x14ac:dyDescent="0.25">
      <c r="A9622" s="26">
        <v>44755.670023148145</v>
      </c>
      <c r="B9622" s="23" t="s">
        <v>0</v>
      </c>
      <c r="C9622" s="23" t="s">
        <v>12276</v>
      </c>
      <c r="D9622" s="23" t="s">
        <v>982</v>
      </c>
      <c r="E9622" s="23" t="s">
        <v>1</v>
      </c>
      <c r="F9622" s="23" t="s">
        <v>22</v>
      </c>
      <c r="G9622" s="23" t="s">
        <v>975</v>
      </c>
      <c r="H9622" s="2" t="s">
        <v>8893</v>
      </c>
      <c r="I9622" s="23" t="s">
        <v>9483</v>
      </c>
      <c r="J9622" s="23" t="s">
        <v>59</v>
      </c>
      <c r="K9622" s="23" t="s">
        <v>9712</v>
      </c>
      <c r="L9622" s="23" t="s">
        <v>9538</v>
      </c>
      <c r="M9622" s="23">
        <f>YEAR(Tabla2[[#This Row],[Fecha de creación]])</f>
        <v>2022</v>
      </c>
      <c r="N9622" s="23">
        <f>MONTH(Tabla2[[#This Row],[Fecha de creación]])</f>
        <v>7</v>
      </c>
    </row>
    <row r="9623" spans="1:14" x14ac:dyDescent="0.25">
      <c r="A9623" s="26">
        <v>44755.671134259261</v>
      </c>
      <c r="B9623" s="23" t="s">
        <v>0</v>
      </c>
      <c r="C9623" s="23" t="s">
        <v>12277</v>
      </c>
      <c r="D9623" s="23" t="s">
        <v>12278</v>
      </c>
      <c r="E9623" s="23" t="s">
        <v>1</v>
      </c>
      <c r="F9623" s="23" t="s">
        <v>7</v>
      </c>
      <c r="G9623" s="23" t="s">
        <v>975</v>
      </c>
      <c r="H9623" s="2" t="s">
        <v>7777</v>
      </c>
      <c r="I9623" s="23" t="s">
        <v>9483</v>
      </c>
      <c r="J9623" s="23" t="s">
        <v>59</v>
      </c>
      <c r="K9623" s="23" t="s">
        <v>9712</v>
      </c>
      <c r="L9623" s="23" t="s">
        <v>9538</v>
      </c>
      <c r="M9623" s="23">
        <f>YEAR(Tabla2[[#This Row],[Fecha de creación]])</f>
        <v>2022</v>
      </c>
      <c r="N9623" s="23">
        <f>MONTH(Tabla2[[#This Row],[Fecha de creación]])</f>
        <v>7</v>
      </c>
    </row>
    <row r="9624" spans="1:14" x14ac:dyDescent="0.25">
      <c r="A9624" s="26">
        <v>44755.673530092594</v>
      </c>
      <c r="B9624" s="23" t="s">
        <v>0</v>
      </c>
      <c r="C9624" s="23" t="s">
        <v>12279</v>
      </c>
      <c r="D9624" s="23" t="s">
        <v>535</v>
      </c>
      <c r="E9624" s="23" t="s">
        <v>1</v>
      </c>
      <c r="F9624" s="23" t="s">
        <v>7</v>
      </c>
      <c r="G9624" s="23" t="s">
        <v>3</v>
      </c>
      <c r="H9624" s="2" t="s">
        <v>7743</v>
      </c>
      <c r="I9624" s="23" t="s">
        <v>9483</v>
      </c>
      <c r="J9624" s="23" t="s">
        <v>59</v>
      </c>
      <c r="K9624" s="23" t="s">
        <v>9712</v>
      </c>
      <c r="L9624" s="23" t="s">
        <v>9539</v>
      </c>
      <c r="M9624" s="23">
        <f>YEAR(Tabla2[[#This Row],[Fecha de creación]])</f>
        <v>2022</v>
      </c>
      <c r="N9624" s="23">
        <f>MONTH(Tabla2[[#This Row],[Fecha de creación]])</f>
        <v>7</v>
      </c>
    </row>
    <row r="9625" spans="1:14" x14ac:dyDescent="0.25">
      <c r="A9625" s="26">
        <v>44755.676562499997</v>
      </c>
      <c r="B9625" s="23" t="s">
        <v>0</v>
      </c>
      <c r="C9625" s="23" t="s">
        <v>12280</v>
      </c>
      <c r="D9625" s="23" t="s">
        <v>21</v>
      </c>
      <c r="E9625" s="23" t="s">
        <v>1</v>
      </c>
      <c r="F9625" s="23" t="s">
        <v>7</v>
      </c>
      <c r="G9625" s="23" t="s">
        <v>975</v>
      </c>
      <c r="H9625" s="2" t="s">
        <v>7744</v>
      </c>
      <c r="I9625" s="23" t="s">
        <v>9483</v>
      </c>
      <c r="J9625" s="23" t="s">
        <v>59</v>
      </c>
      <c r="K9625" s="23" t="s">
        <v>9712</v>
      </c>
      <c r="L9625" s="23" t="s">
        <v>9538</v>
      </c>
      <c r="M9625" s="23">
        <f>YEAR(Tabla2[[#This Row],[Fecha de creación]])</f>
        <v>2022</v>
      </c>
      <c r="N9625" s="23">
        <f>MONTH(Tabla2[[#This Row],[Fecha de creación]])</f>
        <v>7</v>
      </c>
    </row>
    <row r="9626" spans="1:14" x14ac:dyDescent="0.25">
      <c r="A9626" s="26">
        <v>44755.686122685183</v>
      </c>
      <c r="B9626" s="23" t="s">
        <v>0</v>
      </c>
      <c r="C9626" s="23" t="s">
        <v>12281</v>
      </c>
      <c r="D9626" s="23" t="s">
        <v>6</v>
      </c>
      <c r="E9626" s="23" t="s">
        <v>1</v>
      </c>
      <c r="F9626" s="23" t="s">
        <v>7</v>
      </c>
      <c r="G9626" s="23" t="s">
        <v>975</v>
      </c>
      <c r="H9626" s="2" t="s">
        <v>7722</v>
      </c>
      <c r="I9626" s="23" t="s">
        <v>9483</v>
      </c>
      <c r="J9626" s="23" t="s">
        <v>59</v>
      </c>
      <c r="K9626" s="23" t="s">
        <v>9712</v>
      </c>
      <c r="L9626" s="23" t="s">
        <v>9538</v>
      </c>
      <c r="M9626" s="23">
        <f>YEAR(Tabla2[[#This Row],[Fecha de creación]])</f>
        <v>2022</v>
      </c>
      <c r="N9626" s="23">
        <f>MONTH(Tabla2[[#This Row],[Fecha de creación]])</f>
        <v>7</v>
      </c>
    </row>
    <row r="9627" spans="1:14" x14ac:dyDescent="0.25">
      <c r="A9627" s="26">
        <v>44755.706446759257</v>
      </c>
      <c r="B9627" s="23" t="s">
        <v>0</v>
      </c>
      <c r="C9627" s="23" t="s">
        <v>12282</v>
      </c>
      <c r="D9627" s="23" t="s">
        <v>982</v>
      </c>
      <c r="E9627" s="23" t="s">
        <v>1</v>
      </c>
      <c r="F9627" s="23" t="s">
        <v>22</v>
      </c>
      <c r="G9627" s="23" t="s">
        <v>975</v>
      </c>
      <c r="H9627" s="2" t="s">
        <v>8893</v>
      </c>
      <c r="I9627" s="23" t="s">
        <v>9483</v>
      </c>
      <c r="J9627" s="23" t="s">
        <v>59</v>
      </c>
      <c r="K9627" s="23" t="s">
        <v>9712</v>
      </c>
      <c r="L9627" s="23" t="s">
        <v>9538</v>
      </c>
      <c r="M9627" s="23">
        <f>YEAR(Tabla2[[#This Row],[Fecha de creación]])</f>
        <v>2022</v>
      </c>
      <c r="N9627" s="23">
        <f>MONTH(Tabla2[[#This Row],[Fecha de creación]])</f>
        <v>7</v>
      </c>
    </row>
    <row r="9628" spans="1:14" x14ac:dyDescent="0.25">
      <c r="A9628" s="26">
        <v>44755.708634259259</v>
      </c>
      <c r="B9628" s="23" t="s">
        <v>0</v>
      </c>
      <c r="C9628" s="23" t="s">
        <v>12283</v>
      </c>
      <c r="D9628" s="23" t="s">
        <v>246</v>
      </c>
      <c r="E9628" s="23" t="s">
        <v>1</v>
      </c>
      <c r="F9628" s="23" t="s">
        <v>7</v>
      </c>
      <c r="G9628" s="23" t="s">
        <v>975</v>
      </c>
      <c r="H9628" s="2" t="s">
        <v>7980</v>
      </c>
      <c r="I9628" s="23" t="s">
        <v>7412</v>
      </c>
      <c r="J9628" s="23"/>
      <c r="K9628" s="23" t="s">
        <v>9712</v>
      </c>
      <c r="L9628" s="23" t="s">
        <v>9538</v>
      </c>
      <c r="M9628" s="23">
        <f>YEAR(Tabla2[[#This Row],[Fecha de creación]])</f>
        <v>2022</v>
      </c>
      <c r="N9628" s="23">
        <f>MONTH(Tabla2[[#This Row],[Fecha de creación]])</f>
        <v>7</v>
      </c>
    </row>
    <row r="9629" spans="1:14" x14ac:dyDescent="0.25">
      <c r="A9629" s="26">
        <v>44755.709814814814</v>
      </c>
      <c r="B9629" s="23" t="s">
        <v>0</v>
      </c>
      <c r="C9629" s="23" t="s">
        <v>12284</v>
      </c>
      <c r="D9629" s="23" t="s">
        <v>49</v>
      </c>
      <c r="E9629" s="23" t="s">
        <v>1</v>
      </c>
      <c r="F9629" s="23" t="s">
        <v>7</v>
      </c>
      <c r="G9629" s="23" t="s">
        <v>975</v>
      </c>
      <c r="H9629" s="2" t="s">
        <v>7745</v>
      </c>
      <c r="I9629" s="23" t="s">
        <v>7412</v>
      </c>
      <c r="J9629" s="23"/>
      <c r="K9629" s="23" t="s">
        <v>9712</v>
      </c>
      <c r="L9629" s="23" t="s">
        <v>9538</v>
      </c>
      <c r="M9629" s="23">
        <f>YEAR(Tabla2[[#This Row],[Fecha de creación]])</f>
        <v>2022</v>
      </c>
      <c r="N9629" s="23">
        <f>MONTH(Tabla2[[#This Row],[Fecha de creación]])</f>
        <v>7</v>
      </c>
    </row>
    <row r="9630" spans="1:14" x14ac:dyDescent="0.25">
      <c r="A9630" s="26">
        <v>44756.419305555559</v>
      </c>
      <c r="B9630" s="23" t="s">
        <v>0</v>
      </c>
      <c r="C9630" s="23" t="s">
        <v>12285</v>
      </c>
      <c r="D9630" s="23" t="s">
        <v>982</v>
      </c>
      <c r="E9630" s="23" t="s">
        <v>1</v>
      </c>
      <c r="F9630" s="23" t="s">
        <v>22</v>
      </c>
      <c r="G9630" s="23" t="s">
        <v>975</v>
      </c>
      <c r="H9630" s="2" t="s">
        <v>8893</v>
      </c>
      <c r="I9630" s="23" t="s">
        <v>7680</v>
      </c>
      <c r="J9630" s="23" t="s">
        <v>958</v>
      </c>
      <c r="K9630" s="23" t="s">
        <v>9712</v>
      </c>
      <c r="L9630" s="23" t="s">
        <v>9538</v>
      </c>
      <c r="M9630" s="23">
        <f>YEAR(Tabla2[[#This Row],[Fecha de creación]])</f>
        <v>2022</v>
      </c>
      <c r="N9630" s="23">
        <f>MONTH(Tabla2[[#This Row],[Fecha de creación]])</f>
        <v>7</v>
      </c>
    </row>
    <row r="9631" spans="1:14" x14ac:dyDescent="0.25">
      <c r="A9631" s="26">
        <v>44756.447893518518</v>
      </c>
      <c r="B9631" s="23" t="s">
        <v>0</v>
      </c>
      <c r="C9631" s="23" t="s">
        <v>12286</v>
      </c>
      <c r="D9631" s="23" t="s">
        <v>6</v>
      </c>
      <c r="E9631" s="23" t="s">
        <v>1</v>
      </c>
      <c r="F9631" s="23" t="s">
        <v>7</v>
      </c>
      <c r="G9631" s="23" t="s">
        <v>975</v>
      </c>
      <c r="H9631" s="2" t="s">
        <v>7722</v>
      </c>
      <c r="I9631" s="23" t="s">
        <v>9483</v>
      </c>
      <c r="J9631" s="23" t="s">
        <v>59</v>
      </c>
      <c r="K9631" s="23" t="s">
        <v>9712</v>
      </c>
      <c r="L9631" s="23" t="s">
        <v>9538</v>
      </c>
      <c r="M9631" s="23">
        <f>YEAR(Tabla2[[#This Row],[Fecha de creación]])</f>
        <v>2022</v>
      </c>
      <c r="N9631" s="23">
        <f>MONTH(Tabla2[[#This Row],[Fecha de creación]])</f>
        <v>7</v>
      </c>
    </row>
    <row r="9632" spans="1:14" x14ac:dyDescent="0.25">
      <c r="A9632" s="26">
        <v>44756.450069444443</v>
      </c>
      <c r="B9632" s="23" t="s">
        <v>0</v>
      </c>
      <c r="C9632" s="23" t="s">
        <v>12287</v>
      </c>
      <c r="D9632" s="23" t="s">
        <v>982</v>
      </c>
      <c r="E9632" s="23" t="s">
        <v>1</v>
      </c>
      <c r="F9632" s="23" t="s">
        <v>22</v>
      </c>
      <c r="G9632" s="23" t="s">
        <v>3</v>
      </c>
      <c r="H9632" s="2" t="s">
        <v>8893</v>
      </c>
      <c r="I9632" s="23" t="s">
        <v>9483</v>
      </c>
      <c r="J9632" s="23" t="s">
        <v>59</v>
      </c>
      <c r="K9632" s="23" t="s">
        <v>9712</v>
      </c>
      <c r="L9632" s="23" t="s">
        <v>9539</v>
      </c>
      <c r="M9632" s="23">
        <f>YEAR(Tabla2[[#This Row],[Fecha de creación]])</f>
        <v>2022</v>
      </c>
      <c r="N9632" s="23">
        <f>MONTH(Tabla2[[#This Row],[Fecha de creación]])</f>
        <v>7</v>
      </c>
    </row>
    <row r="9633" spans="1:14" x14ac:dyDescent="0.25">
      <c r="A9633" s="26">
        <v>44756.468854166669</v>
      </c>
      <c r="B9633" s="23" t="s">
        <v>0</v>
      </c>
      <c r="C9633" s="23" t="s">
        <v>12288</v>
      </c>
      <c r="D9633" s="23" t="s">
        <v>30</v>
      </c>
      <c r="E9633" s="23" t="s">
        <v>1</v>
      </c>
      <c r="F9633" s="23" t="s">
        <v>7</v>
      </c>
      <c r="G9633" s="23" t="s">
        <v>975</v>
      </c>
      <c r="H9633" s="2" t="s">
        <v>8535</v>
      </c>
      <c r="I9633" s="23" t="s">
        <v>9483</v>
      </c>
      <c r="J9633" s="23" t="s">
        <v>59</v>
      </c>
      <c r="K9633" s="23" t="s">
        <v>9712</v>
      </c>
      <c r="L9633" s="23" t="s">
        <v>9538</v>
      </c>
      <c r="M9633" s="23">
        <f>YEAR(Tabla2[[#This Row],[Fecha de creación]])</f>
        <v>2022</v>
      </c>
      <c r="N9633" s="23">
        <f>MONTH(Tabla2[[#This Row],[Fecha de creación]])</f>
        <v>7</v>
      </c>
    </row>
    <row r="9634" spans="1:14" x14ac:dyDescent="0.25">
      <c r="A9634" s="26">
        <v>44756.496527777781</v>
      </c>
      <c r="B9634" s="23" t="s">
        <v>0</v>
      </c>
      <c r="C9634" s="23" t="s">
        <v>12289</v>
      </c>
      <c r="D9634" s="23" t="s">
        <v>49</v>
      </c>
      <c r="E9634" s="23" t="s">
        <v>1</v>
      </c>
      <c r="F9634" s="23" t="s">
        <v>7</v>
      </c>
      <c r="G9634" s="23" t="s">
        <v>975</v>
      </c>
      <c r="H9634" s="2" t="s">
        <v>7745</v>
      </c>
      <c r="I9634" s="23" t="s">
        <v>7412</v>
      </c>
      <c r="J9634" s="23"/>
      <c r="K9634" s="23" t="s">
        <v>9712</v>
      </c>
      <c r="L9634" s="23" t="s">
        <v>9538</v>
      </c>
      <c r="M9634" s="23">
        <f>YEAR(Tabla2[[#This Row],[Fecha de creación]])</f>
        <v>2022</v>
      </c>
      <c r="N9634" s="23">
        <f>MONTH(Tabla2[[#This Row],[Fecha de creación]])</f>
        <v>7</v>
      </c>
    </row>
    <row r="9635" spans="1:14" x14ac:dyDescent="0.25">
      <c r="A9635" s="26">
        <v>44756.558437500003</v>
      </c>
      <c r="B9635" s="23" t="s">
        <v>0</v>
      </c>
      <c r="C9635" s="23" t="s">
        <v>12290</v>
      </c>
      <c r="D9635" s="23" t="s">
        <v>3644</v>
      </c>
      <c r="E9635" s="23" t="s">
        <v>1</v>
      </c>
      <c r="F9635" s="23" t="s">
        <v>22</v>
      </c>
      <c r="G9635" s="23" t="s">
        <v>975</v>
      </c>
      <c r="H9635" s="2" t="s">
        <v>8893</v>
      </c>
      <c r="I9635" s="23" t="s">
        <v>7412</v>
      </c>
      <c r="J9635" s="23"/>
      <c r="K9635" s="23" t="s">
        <v>9712</v>
      </c>
      <c r="L9635" s="23" t="s">
        <v>9538</v>
      </c>
      <c r="M9635" s="23">
        <f>YEAR(Tabla2[[#This Row],[Fecha de creación]])</f>
        <v>2022</v>
      </c>
      <c r="N9635" s="23">
        <f>MONTH(Tabla2[[#This Row],[Fecha de creación]])</f>
        <v>7</v>
      </c>
    </row>
    <row r="9636" spans="1:14" x14ac:dyDescent="0.25">
      <c r="A9636" s="26">
        <v>44756.579027777778</v>
      </c>
      <c r="B9636" s="23" t="s">
        <v>56</v>
      </c>
      <c r="C9636" s="23" t="s">
        <v>12291</v>
      </c>
      <c r="D9636" s="23" t="s">
        <v>382</v>
      </c>
      <c r="E9636" s="23" t="s">
        <v>1</v>
      </c>
      <c r="F9636" s="23" t="s">
        <v>7</v>
      </c>
      <c r="G9636" s="23" t="s">
        <v>975</v>
      </c>
      <c r="H9636" s="2" t="s">
        <v>7723</v>
      </c>
      <c r="I9636" s="23" t="s">
        <v>7342</v>
      </c>
      <c r="J9636" s="23" t="s">
        <v>958</v>
      </c>
      <c r="K9636" s="23" t="s">
        <v>9712</v>
      </c>
      <c r="L9636" s="23" t="s">
        <v>9538</v>
      </c>
      <c r="M9636" s="23">
        <f>YEAR(Tabla2[[#This Row],[Fecha de creación]])</f>
        <v>2022</v>
      </c>
      <c r="N9636" s="23">
        <f>MONTH(Tabla2[[#This Row],[Fecha de creación]])</f>
        <v>7</v>
      </c>
    </row>
    <row r="9637" spans="1:14" x14ac:dyDescent="0.25">
      <c r="A9637" s="26">
        <v>44756.580497685187</v>
      </c>
      <c r="B9637" s="23" t="s">
        <v>56</v>
      </c>
      <c r="C9637" s="23" t="s">
        <v>12292</v>
      </c>
      <c r="D9637" s="23" t="s">
        <v>1029</v>
      </c>
      <c r="E9637" s="23" t="s">
        <v>1</v>
      </c>
      <c r="F9637" s="23" t="s">
        <v>7</v>
      </c>
      <c r="G9637" s="23" t="s">
        <v>975</v>
      </c>
      <c r="H9637" s="2" t="s">
        <v>7730</v>
      </c>
      <c r="I9637" s="23" t="s">
        <v>7342</v>
      </c>
      <c r="J9637" s="23" t="s">
        <v>958</v>
      </c>
      <c r="K9637" s="23" t="s">
        <v>9712</v>
      </c>
      <c r="L9637" s="23" t="s">
        <v>9538</v>
      </c>
      <c r="M9637" s="23">
        <f>YEAR(Tabla2[[#This Row],[Fecha de creación]])</f>
        <v>2022</v>
      </c>
      <c r="N9637" s="23">
        <f>MONTH(Tabla2[[#This Row],[Fecha de creación]])</f>
        <v>7</v>
      </c>
    </row>
    <row r="9638" spans="1:14" x14ac:dyDescent="0.25">
      <c r="A9638" s="26">
        <v>44756.589791666665</v>
      </c>
      <c r="B9638" s="23" t="s">
        <v>56</v>
      </c>
      <c r="C9638" s="23" t="s">
        <v>12293</v>
      </c>
      <c r="D9638" s="23" t="s">
        <v>382</v>
      </c>
      <c r="E9638" s="23" t="s">
        <v>1</v>
      </c>
      <c r="F9638" s="23" t="s">
        <v>7</v>
      </c>
      <c r="G9638" s="23" t="s">
        <v>975</v>
      </c>
      <c r="H9638" s="2" t="s">
        <v>7723</v>
      </c>
      <c r="I9638" s="23" t="s">
        <v>7342</v>
      </c>
      <c r="J9638" s="23" t="s">
        <v>59</v>
      </c>
      <c r="K9638" s="23" t="s">
        <v>9712</v>
      </c>
      <c r="L9638" s="23" t="s">
        <v>9538</v>
      </c>
      <c r="M9638" s="23">
        <f>YEAR(Tabla2[[#This Row],[Fecha de creación]])</f>
        <v>2022</v>
      </c>
      <c r="N9638" s="23">
        <f>MONTH(Tabla2[[#This Row],[Fecha de creación]])</f>
        <v>7</v>
      </c>
    </row>
    <row r="9639" spans="1:14" x14ac:dyDescent="0.25">
      <c r="A9639" s="26">
        <v>44756.606296296297</v>
      </c>
      <c r="B9639" s="23" t="s">
        <v>56</v>
      </c>
      <c r="C9639" s="23" t="s">
        <v>12294</v>
      </c>
      <c r="D9639" s="23" t="s">
        <v>49</v>
      </c>
      <c r="E9639" s="23" t="s">
        <v>1</v>
      </c>
      <c r="F9639" s="23" t="s">
        <v>7</v>
      </c>
      <c r="G9639" s="23" t="s">
        <v>3</v>
      </c>
      <c r="H9639" s="2" t="s">
        <v>7745</v>
      </c>
      <c r="I9639" s="23" t="s">
        <v>7342</v>
      </c>
      <c r="J9639" s="23" t="s">
        <v>59</v>
      </c>
      <c r="K9639" s="23" t="s">
        <v>9712</v>
      </c>
      <c r="L9639" s="23" t="s">
        <v>9539</v>
      </c>
      <c r="M9639" s="23">
        <f>YEAR(Tabla2[[#This Row],[Fecha de creación]])</f>
        <v>2022</v>
      </c>
      <c r="N9639" s="23">
        <f>MONTH(Tabla2[[#This Row],[Fecha de creación]])</f>
        <v>7</v>
      </c>
    </row>
    <row r="9640" spans="1:14" x14ac:dyDescent="0.25">
      <c r="A9640" s="26">
        <v>44756.650625000002</v>
      </c>
      <c r="B9640" s="23" t="s">
        <v>56</v>
      </c>
      <c r="C9640" s="23" t="s">
        <v>12295</v>
      </c>
      <c r="D9640" s="23" t="s">
        <v>382</v>
      </c>
      <c r="E9640" s="23" t="s">
        <v>1</v>
      </c>
      <c r="F9640" s="23" t="s">
        <v>7</v>
      </c>
      <c r="G9640" s="23" t="s">
        <v>975</v>
      </c>
      <c r="H9640" s="2" t="s">
        <v>7723</v>
      </c>
      <c r="I9640" s="23" t="s">
        <v>7342</v>
      </c>
      <c r="J9640" s="23" t="s">
        <v>59</v>
      </c>
      <c r="K9640" s="23" t="s">
        <v>9712</v>
      </c>
      <c r="L9640" s="23" t="s">
        <v>9538</v>
      </c>
      <c r="M9640" s="23">
        <f>YEAR(Tabla2[[#This Row],[Fecha de creación]])</f>
        <v>2022</v>
      </c>
      <c r="N9640" s="23">
        <f>MONTH(Tabla2[[#This Row],[Fecha de creación]])</f>
        <v>7</v>
      </c>
    </row>
    <row r="9641" spans="1:14" x14ac:dyDescent="0.25">
      <c r="A9641" s="26">
        <v>44756.677453703705</v>
      </c>
      <c r="B9641" s="23" t="s">
        <v>189</v>
      </c>
      <c r="C9641" s="23" t="s">
        <v>12296</v>
      </c>
      <c r="D9641" s="23" t="s">
        <v>7096</v>
      </c>
      <c r="E9641" s="23" t="s">
        <v>1</v>
      </c>
      <c r="F9641" s="23" t="s">
        <v>7</v>
      </c>
      <c r="G9641" s="23" t="s">
        <v>3</v>
      </c>
      <c r="H9641" s="2" t="s">
        <v>7722</v>
      </c>
      <c r="I9641" s="23" t="s">
        <v>4486</v>
      </c>
      <c r="J9641" s="23" t="s">
        <v>59</v>
      </c>
      <c r="K9641" s="23" t="s">
        <v>9712</v>
      </c>
      <c r="L9641" s="23" t="s">
        <v>9539</v>
      </c>
      <c r="M9641" s="23">
        <f>YEAR(Tabla2[[#This Row],[Fecha de creación]])</f>
        <v>2022</v>
      </c>
      <c r="N9641" s="23">
        <f>MONTH(Tabla2[[#This Row],[Fecha de creación]])</f>
        <v>7</v>
      </c>
    </row>
    <row r="9642" spans="1:14" x14ac:dyDescent="0.25">
      <c r="A9642" s="26">
        <v>44757.416886574072</v>
      </c>
      <c r="B9642" s="23" t="s">
        <v>100</v>
      </c>
      <c r="C9642" s="23" t="s">
        <v>12297</v>
      </c>
      <c r="D9642" s="23" t="s">
        <v>1004</v>
      </c>
      <c r="E9642" s="23" t="s">
        <v>1</v>
      </c>
      <c r="F9642" s="23" t="s">
        <v>7</v>
      </c>
      <c r="G9642" s="23" t="s">
        <v>1551</v>
      </c>
      <c r="H9642" s="2" t="s">
        <v>7726</v>
      </c>
      <c r="I9642" s="23" t="s">
        <v>9537</v>
      </c>
      <c r="J9642" s="23" t="s">
        <v>59</v>
      </c>
      <c r="K9642" s="23" t="s">
        <v>9712</v>
      </c>
      <c r="L9642" s="23" t="s">
        <v>9539</v>
      </c>
      <c r="M9642" s="23">
        <f>YEAR(Tabla2[[#This Row],[Fecha de creación]])</f>
        <v>2022</v>
      </c>
      <c r="N9642" s="23">
        <f>MONTH(Tabla2[[#This Row],[Fecha de creación]])</f>
        <v>7</v>
      </c>
    </row>
    <row r="9643" spans="1:14" x14ac:dyDescent="0.25">
      <c r="A9643" s="26">
        <v>44757.446863425925</v>
      </c>
      <c r="B9643" s="23" t="s">
        <v>56</v>
      </c>
      <c r="C9643" s="23" t="s">
        <v>12298</v>
      </c>
      <c r="D9643" s="23" t="s">
        <v>7096</v>
      </c>
      <c r="E9643" s="23" t="s">
        <v>1</v>
      </c>
      <c r="F9643" s="23" t="s">
        <v>22</v>
      </c>
      <c r="G9643" s="23" t="s">
        <v>975</v>
      </c>
      <c r="H9643" s="2" t="s">
        <v>7722</v>
      </c>
      <c r="I9643" s="23" t="s">
        <v>4517</v>
      </c>
      <c r="J9643" s="23" t="s">
        <v>59</v>
      </c>
      <c r="K9643" s="23" t="s">
        <v>9712</v>
      </c>
      <c r="L9643" s="23" t="s">
        <v>9538</v>
      </c>
      <c r="M9643" s="23">
        <f>YEAR(Tabla2[[#This Row],[Fecha de creación]])</f>
        <v>2022</v>
      </c>
      <c r="N9643" s="23">
        <f>MONTH(Tabla2[[#This Row],[Fecha de creación]])</f>
        <v>7</v>
      </c>
    </row>
    <row r="9644" spans="1:14" x14ac:dyDescent="0.25">
      <c r="A9644" s="26">
        <v>44757.535208333335</v>
      </c>
      <c r="B9644" s="23" t="s">
        <v>0</v>
      </c>
      <c r="C9644" s="23" t="s">
        <v>12299</v>
      </c>
      <c r="D9644" s="23" t="s">
        <v>30</v>
      </c>
      <c r="E9644" s="23" t="s">
        <v>1</v>
      </c>
      <c r="F9644" s="23" t="s">
        <v>7</v>
      </c>
      <c r="G9644" s="23" t="s">
        <v>975</v>
      </c>
      <c r="H9644" s="2" t="s">
        <v>8535</v>
      </c>
      <c r="I9644" s="23" t="s">
        <v>9483</v>
      </c>
      <c r="J9644" s="23" t="s">
        <v>59</v>
      </c>
      <c r="K9644" s="23" t="s">
        <v>9712</v>
      </c>
      <c r="L9644" s="23" t="s">
        <v>9538</v>
      </c>
      <c r="M9644" s="23">
        <f>YEAR(Tabla2[[#This Row],[Fecha de creación]])</f>
        <v>2022</v>
      </c>
      <c r="N9644" s="23">
        <f>MONTH(Tabla2[[#This Row],[Fecha de creación]])</f>
        <v>7</v>
      </c>
    </row>
    <row r="9645" spans="1:14" x14ac:dyDescent="0.25">
      <c r="A9645" s="26">
        <v>44757.607754629629</v>
      </c>
      <c r="B9645" s="23" t="s">
        <v>0</v>
      </c>
      <c r="C9645" s="23" t="s">
        <v>12300</v>
      </c>
      <c r="D9645" s="23" t="s">
        <v>389</v>
      </c>
      <c r="E9645" s="23" t="s">
        <v>1</v>
      </c>
      <c r="F9645" s="23" t="s">
        <v>2</v>
      </c>
      <c r="G9645" s="23" t="s">
        <v>1551</v>
      </c>
      <c r="H9645" s="2" t="s">
        <v>7737</v>
      </c>
      <c r="I9645" s="23" t="s">
        <v>7749</v>
      </c>
      <c r="J9645" s="23" t="s">
        <v>59</v>
      </c>
      <c r="K9645" s="23" t="s">
        <v>9712</v>
      </c>
      <c r="L9645" s="23" t="s">
        <v>9539</v>
      </c>
      <c r="M9645" s="23">
        <f>YEAR(Tabla2[[#This Row],[Fecha de creación]])</f>
        <v>2022</v>
      </c>
      <c r="N9645" s="23">
        <f>MONTH(Tabla2[[#This Row],[Fecha de creación]])</f>
        <v>7</v>
      </c>
    </row>
    <row r="9646" spans="1:14" x14ac:dyDescent="0.25">
      <c r="A9646" s="26">
        <v>44757.627395833333</v>
      </c>
      <c r="B9646" s="23" t="s">
        <v>0</v>
      </c>
      <c r="C9646" s="23" t="s">
        <v>12301</v>
      </c>
      <c r="D9646" s="23" t="s">
        <v>8176</v>
      </c>
      <c r="E9646" s="23" t="s">
        <v>1</v>
      </c>
      <c r="F9646" s="23" t="s">
        <v>7</v>
      </c>
      <c r="G9646" s="23" t="s">
        <v>975</v>
      </c>
      <c r="H9646" s="2" t="s">
        <v>8559</v>
      </c>
      <c r="I9646" s="23" t="s">
        <v>9483</v>
      </c>
      <c r="J9646" s="23" t="s">
        <v>59</v>
      </c>
      <c r="K9646" s="23" t="s">
        <v>9712</v>
      </c>
      <c r="L9646" s="23" t="s">
        <v>9538</v>
      </c>
      <c r="M9646" s="23">
        <f>YEAR(Tabla2[[#This Row],[Fecha de creación]])</f>
        <v>2022</v>
      </c>
      <c r="N9646" s="23">
        <f>MONTH(Tabla2[[#This Row],[Fecha de creación]])</f>
        <v>7</v>
      </c>
    </row>
    <row r="9647" spans="1:14" x14ac:dyDescent="0.25">
      <c r="A9647" s="26">
        <v>44757.631296296298</v>
      </c>
      <c r="B9647" s="23" t="s">
        <v>0</v>
      </c>
      <c r="C9647" s="23" t="s">
        <v>12302</v>
      </c>
      <c r="D9647" s="23" t="s">
        <v>719</v>
      </c>
      <c r="E9647" s="23" t="s">
        <v>1</v>
      </c>
      <c r="F9647" s="23" t="s">
        <v>7</v>
      </c>
      <c r="G9647" s="23" t="s">
        <v>975</v>
      </c>
      <c r="H9647" s="2" t="s">
        <v>7777</v>
      </c>
      <c r="I9647" s="23" t="s">
        <v>9483</v>
      </c>
      <c r="J9647" s="23" t="s">
        <v>59</v>
      </c>
      <c r="K9647" s="23" t="s">
        <v>9712</v>
      </c>
      <c r="L9647" s="23" t="s">
        <v>9538</v>
      </c>
      <c r="M9647" s="23">
        <f>YEAR(Tabla2[[#This Row],[Fecha de creación]])</f>
        <v>2022</v>
      </c>
      <c r="N9647" s="23">
        <f>MONTH(Tabla2[[#This Row],[Fecha de creación]])</f>
        <v>7</v>
      </c>
    </row>
    <row r="9648" spans="1:14" x14ac:dyDescent="0.25">
      <c r="A9648" s="26">
        <v>44757.66333333333</v>
      </c>
      <c r="B9648" s="23" t="s">
        <v>0</v>
      </c>
      <c r="C9648" s="23" t="s">
        <v>12303</v>
      </c>
      <c r="D9648" s="23" t="s">
        <v>982</v>
      </c>
      <c r="E9648" s="23" t="s">
        <v>1</v>
      </c>
      <c r="F9648" s="23" t="s">
        <v>22</v>
      </c>
      <c r="G9648" s="23" t="s">
        <v>975</v>
      </c>
      <c r="H9648" s="2" t="s">
        <v>8893</v>
      </c>
      <c r="I9648" s="23" t="s">
        <v>7680</v>
      </c>
      <c r="J9648" s="23" t="s">
        <v>59</v>
      </c>
      <c r="K9648" s="23" t="s">
        <v>9712</v>
      </c>
      <c r="L9648" s="23" t="s">
        <v>9538</v>
      </c>
      <c r="M9648" s="23">
        <f>YEAR(Tabla2[[#This Row],[Fecha de creación]])</f>
        <v>2022</v>
      </c>
      <c r="N9648" s="23">
        <f>MONTH(Tabla2[[#This Row],[Fecha de creación]])</f>
        <v>7</v>
      </c>
    </row>
    <row r="9649" spans="1:14" x14ac:dyDescent="0.25">
      <c r="A9649" s="26">
        <v>44757.667627314811</v>
      </c>
      <c r="B9649" s="23" t="s">
        <v>0</v>
      </c>
      <c r="C9649" s="23" t="s">
        <v>12304</v>
      </c>
      <c r="D9649" s="23" t="s">
        <v>1344</v>
      </c>
      <c r="E9649" s="23" t="s">
        <v>1</v>
      </c>
      <c r="F9649" s="23" t="s">
        <v>7</v>
      </c>
      <c r="G9649" s="23" t="s">
        <v>1551</v>
      </c>
      <c r="H9649" s="2" t="s">
        <v>7726</v>
      </c>
      <c r="I9649" s="23" t="s">
        <v>976</v>
      </c>
      <c r="J9649" s="23" t="s">
        <v>59</v>
      </c>
      <c r="K9649" s="23" t="s">
        <v>9712</v>
      </c>
      <c r="L9649" s="23" t="s">
        <v>9539</v>
      </c>
      <c r="M9649" s="23">
        <f>YEAR(Tabla2[[#This Row],[Fecha de creación]])</f>
        <v>2022</v>
      </c>
      <c r="N9649" s="23">
        <f>MONTH(Tabla2[[#This Row],[Fecha de creación]])</f>
        <v>7</v>
      </c>
    </row>
    <row r="9650" spans="1:14" x14ac:dyDescent="0.25">
      <c r="A9650" s="26">
        <v>44757.670532407406</v>
      </c>
      <c r="B9650" s="23" t="s">
        <v>189</v>
      </c>
      <c r="C9650" s="23" t="s">
        <v>12305</v>
      </c>
      <c r="D9650" s="23" t="s">
        <v>7096</v>
      </c>
      <c r="E9650" s="23" t="s">
        <v>1</v>
      </c>
      <c r="F9650" s="23" t="s">
        <v>7</v>
      </c>
      <c r="G9650" s="23" t="s">
        <v>975</v>
      </c>
      <c r="H9650" s="2" t="s">
        <v>7722</v>
      </c>
      <c r="I9650" s="23" t="s">
        <v>4486</v>
      </c>
      <c r="J9650" s="23" t="s">
        <v>59</v>
      </c>
      <c r="K9650" s="23" t="s">
        <v>9712</v>
      </c>
      <c r="L9650" s="23" t="s">
        <v>9538</v>
      </c>
      <c r="M9650" s="23">
        <f>YEAR(Tabla2[[#This Row],[Fecha de creación]])</f>
        <v>2022</v>
      </c>
      <c r="N9650" s="23">
        <f>MONTH(Tabla2[[#This Row],[Fecha de creación]])</f>
        <v>7</v>
      </c>
    </row>
    <row r="9651" spans="1:14" x14ac:dyDescent="0.25">
      <c r="A9651" s="26">
        <v>44757.676134259258</v>
      </c>
      <c r="B9651" s="23" t="s">
        <v>0</v>
      </c>
      <c r="C9651" s="23" t="s">
        <v>12306</v>
      </c>
      <c r="D9651" s="23" t="s">
        <v>586</v>
      </c>
      <c r="E9651" s="23" t="s">
        <v>1</v>
      </c>
      <c r="F9651" s="23" t="s">
        <v>7</v>
      </c>
      <c r="G9651" s="23" t="s">
        <v>975</v>
      </c>
      <c r="H9651" s="2" t="s">
        <v>7748</v>
      </c>
      <c r="I9651" s="23" t="s">
        <v>9483</v>
      </c>
      <c r="J9651" s="23" t="s">
        <v>59</v>
      </c>
      <c r="K9651" s="23" t="s">
        <v>9712</v>
      </c>
      <c r="L9651" s="23" t="s">
        <v>9539</v>
      </c>
      <c r="M9651" s="23">
        <f>YEAR(Tabla2[[#This Row],[Fecha de creación]])</f>
        <v>2022</v>
      </c>
      <c r="N9651" s="23">
        <f>MONTH(Tabla2[[#This Row],[Fecha de creación]])</f>
        <v>7</v>
      </c>
    </row>
    <row r="9652" spans="1:14" x14ac:dyDescent="0.25">
      <c r="A9652" s="26">
        <v>44757.683298611111</v>
      </c>
      <c r="B9652" s="23" t="s">
        <v>0</v>
      </c>
      <c r="C9652" s="23" t="s">
        <v>12307</v>
      </c>
      <c r="D9652" s="23" t="s">
        <v>7882</v>
      </c>
      <c r="E9652" s="23" t="s">
        <v>1</v>
      </c>
      <c r="F9652" s="23" t="s">
        <v>7</v>
      </c>
      <c r="G9652" s="23" t="s">
        <v>975</v>
      </c>
      <c r="H9652" s="2" t="s">
        <v>7722</v>
      </c>
      <c r="I9652" s="23" t="s">
        <v>7680</v>
      </c>
      <c r="J9652" s="23" t="s">
        <v>59</v>
      </c>
      <c r="K9652" s="23" t="s">
        <v>9712</v>
      </c>
      <c r="L9652" s="23" t="s">
        <v>9538</v>
      </c>
      <c r="M9652" s="23">
        <f>YEAR(Tabla2[[#This Row],[Fecha de creación]])</f>
        <v>2022</v>
      </c>
      <c r="N9652" s="23">
        <f>MONTH(Tabla2[[#This Row],[Fecha de creación]])</f>
        <v>7</v>
      </c>
    </row>
    <row r="9653" spans="1:14" x14ac:dyDescent="0.25">
      <c r="A9653" s="26">
        <v>44758.417453703703</v>
      </c>
      <c r="B9653" s="23" t="s">
        <v>0</v>
      </c>
      <c r="C9653" s="23" t="s">
        <v>12308</v>
      </c>
      <c r="D9653" s="23" t="s">
        <v>989</v>
      </c>
      <c r="E9653" s="23" t="s">
        <v>1</v>
      </c>
      <c r="F9653" s="23" t="s">
        <v>7</v>
      </c>
      <c r="G9653" s="23" t="s">
        <v>975</v>
      </c>
      <c r="H9653" s="2" t="s">
        <v>8480</v>
      </c>
      <c r="I9653" s="23" t="s">
        <v>7412</v>
      </c>
      <c r="J9653" s="23"/>
      <c r="K9653" s="23" t="s">
        <v>9712</v>
      </c>
      <c r="L9653" s="23" t="s">
        <v>9538</v>
      </c>
      <c r="M9653" s="23">
        <f>YEAR(Tabla2[[#This Row],[Fecha de creación]])</f>
        <v>2022</v>
      </c>
      <c r="N9653" s="23">
        <f>MONTH(Tabla2[[#This Row],[Fecha de creación]])</f>
        <v>7</v>
      </c>
    </row>
    <row r="9654" spans="1:14" x14ac:dyDescent="0.25">
      <c r="A9654" s="26">
        <v>44758.442326388889</v>
      </c>
      <c r="B9654" s="23" t="s">
        <v>0</v>
      </c>
      <c r="C9654" s="23" t="s">
        <v>12309</v>
      </c>
      <c r="D9654" s="23" t="s">
        <v>49</v>
      </c>
      <c r="E9654" s="23" t="s">
        <v>1</v>
      </c>
      <c r="F9654" s="23" t="s">
        <v>7</v>
      </c>
      <c r="G9654" s="23" t="s">
        <v>975</v>
      </c>
      <c r="I9654" s="23" t="s">
        <v>7412</v>
      </c>
      <c r="J9654" s="23"/>
      <c r="K9654" s="23" t="s">
        <v>9712</v>
      </c>
      <c r="L9654" s="23" t="s">
        <v>9538</v>
      </c>
      <c r="M9654" s="23">
        <f>YEAR(Tabla2[[#This Row],[Fecha de creación]])</f>
        <v>2022</v>
      </c>
      <c r="N9654" s="23">
        <f>MONTH(Tabla2[[#This Row],[Fecha de creación]])</f>
        <v>7</v>
      </c>
    </row>
    <row r="9655" spans="1:14" x14ac:dyDescent="0.25">
      <c r="A9655" s="26">
        <v>44758.471145833333</v>
      </c>
      <c r="B9655" s="23" t="s">
        <v>100</v>
      </c>
      <c r="C9655" s="23" t="s">
        <v>12310</v>
      </c>
      <c r="D9655" s="23" t="s">
        <v>719</v>
      </c>
      <c r="E9655" s="23" t="s">
        <v>1</v>
      </c>
      <c r="F9655" s="23" t="s">
        <v>7</v>
      </c>
      <c r="G9655" s="23" t="s">
        <v>975</v>
      </c>
      <c r="H9655" s="2" t="s">
        <v>7777</v>
      </c>
      <c r="I9655" s="23" t="s">
        <v>6004</v>
      </c>
      <c r="J9655" s="23" t="s">
        <v>59</v>
      </c>
      <c r="K9655" s="23" t="s">
        <v>9712</v>
      </c>
      <c r="L9655" s="23" t="s">
        <v>9538</v>
      </c>
      <c r="M9655" s="23">
        <f>YEAR(Tabla2[[#This Row],[Fecha de creación]])</f>
        <v>2022</v>
      </c>
      <c r="N9655" s="23">
        <f>MONTH(Tabla2[[#This Row],[Fecha de creación]])</f>
        <v>7</v>
      </c>
    </row>
    <row r="9656" spans="1:14" x14ac:dyDescent="0.25">
      <c r="A9656" s="26">
        <v>44758.529861111114</v>
      </c>
      <c r="B9656" s="23" t="s">
        <v>0</v>
      </c>
      <c r="C9656" s="23" t="s">
        <v>12311</v>
      </c>
      <c r="D9656" s="23" t="s">
        <v>21</v>
      </c>
      <c r="E9656" s="23" t="s">
        <v>1</v>
      </c>
      <c r="F9656" s="23" t="s">
        <v>7</v>
      </c>
      <c r="G9656" s="23" t="s">
        <v>975</v>
      </c>
      <c r="H9656" s="2" t="s">
        <v>7744</v>
      </c>
      <c r="I9656" s="23" t="s">
        <v>7412</v>
      </c>
      <c r="J9656" s="23"/>
      <c r="K9656" s="23" t="s">
        <v>9712</v>
      </c>
      <c r="L9656" s="23" t="s">
        <v>9538</v>
      </c>
      <c r="M9656" s="23">
        <f>YEAR(Tabla2[[#This Row],[Fecha de creación]])</f>
        <v>2022</v>
      </c>
      <c r="N9656" s="23">
        <f>MONTH(Tabla2[[#This Row],[Fecha de creación]])</f>
        <v>7</v>
      </c>
    </row>
    <row r="9657" spans="1:14" x14ac:dyDescent="0.25">
      <c r="A9657" s="26">
        <v>44758.594004629631</v>
      </c>
      <c r="B9657" s="23" t="s">
        <v>0</v>
      </c>
      <c r="C9657" s="23" t="s">
        <v>12312</v>
      </c>
      <c r="D9657" s="23" t="s">
        <v>364</v>
      </c>
      <c r="E9657" s="23" t="s">
        <v>1</v>
      </c>
      <c r="F9657" s="23" t="s">
        <v>7</v>
      </c>
      <c r="G9657" s="23" t="s">
        <v>975</v>
      </c>
      <c r="H9657" s="2" t="s">
        <v>7721</v>
      </c>
      <c r="I9657" s="23" t="s">
        <v>7412</v>
      </c>
      <c r="J9657" s="23"/>
      <c r="K9657" s="23" t="s">
        <v>9712</v>
      </c>
      <c r="L9657" s="23" t="s">
        <v>9538</v>
      </c>
      <c r="M9657" s="23">
        <f>YEAR(Tabla2[[#This Row],[Fecha de creación]])</f>
        <v>2022</v>
      </c>
      <c r="N9657" s="23">
        <f>MONTH(Tabla2[[#This Row],[Fecha de creación]])</f>
        <v>7</v>
      </c>
    </row>
    <row r="9658" spans="1:14" x14ac:dyDescent="0.25">
      <c r="A9658" s="26">
        <v>44758.69127314815</v>
      </c>
      <c r="B9658" s="23" t="s">
        <v>0</v>
      </c>
      <c r="C9658" s="23" t="s">
        <v>12313</v>
      </c>
      <c r="D9658" s="23" t="s">
        <v>12314</v>
      </c>
      <c r="E9658" s="23" t="s">
        <v>1</v>
      </c>
      <c r="F9658" s="23" t="s">
        <v>7</v>
      </c>
      <c r="G9658" s="23" t="s">
        <v>3</v>
      </c>
      <c r="H9658" s="2" t="s">
        <v>7745</v>
      </c>
      <c r="I9658" s="23" t="s">
        <v>9483</v>
      </c>
      <c r="J9658" s="23" t="s">
        <v>59</v>
      </c>
      <c r="K9658" s="23" t="s">
        <v>9712</v>
      </c>
      <c r="L9658" s="23" t="s">
        <v>9539</v>
      </c>
      <c r="M9658" s="23">
        <f>YEAR(Tabla2[[#This Row],[Fecha de creación]])</f>
        <v>2022</v>
      </c>
      <c r="N9658" s="23">
        <f>MONTH(Tabla2[[#This Row],[Fecha de creación]])</f>
        <v>7</v>
      </c>
    </row>
    <row r="9659" spans="1:14" x14ac:dyDescent="0.25">
      <c r="A9659" s="26">
        <v>44758.698009259257</v>
      </c>
      <c r="B9659" s="23" t="s">
        <v>0</v>
      </c>
      <c r="C9659" s="23" t="s">
        <v>12315</v>
      </c>
      <c r="D9659" s="23" t="s">
        <v>982</v>
      </c>
      <c r="E9659" s="23" t="s">
        <v>1</v>
      </c>
      <c r="F9659" s="23" t="s">
        <v>22</v>
      </c>
      <c r="G9659" s="23" t="s">
        <v>975</v>
      </c>
      <c r="H9659" s="2" t="s">
        <v>8893</v>
      </c>
      <c r="I9659" s="23" t="s">
        <v>9483</v>
      </c>
      <c r="J9659" s="23" t="s">
        <v>59</v>
      </c>
      <c r="K9659" s="23" t="s">
        <v>9712</v>
      </c>
      <c r="L9659" s="23" t="s">
        <v>9538</v>
      </c>
      <c r="M9659" s="23">
        <f>YEAR(Tabla2[[#This Row],[Fecha de creación]])</f>
        <v>2022</v>
      </c>
      <c r="N9659" s="23">
        <f>MONTH(Tabla2[[#This Row],[Fecha de creación]])</f>
        <v>7</v>
      </c>
    </row>
    <row r="9660" spans="1:14" x14ac:dyDescent="0.25">
      <c r="A9660" s="26">
        <v>44758.701516203706</v>
      </c>
      <c r="B9660" s="23" t="s">
        <v>0</v>
      </c>
      <c r="C9660" s="23" t="s">
        <v>12316</v>
      </c>
      <c r="D9660" s="23" t="s">
        <v>11280</v>
      </c>
      <c r="E9660" s="23" t="s">
        <v>1</v>
      </c>
      <c r="F9660" s="23" t="s">
        <v>7</v>
      </c>
      <c r="G9660" s="23" t="s">
        <v>3</v>
      </c>
      <c r="H9660" s="2" t="s">
        <v>7721</v>
      </c>
      <c r="I9660" s="23" t="s">
        <v>9483</v>
      </c>
      <c r="J9660" s="23" t="s">
        <v>59</v>
      </c>
      <c r="K9660" s="23" t="s">
        <v>9712</v>
      </c>
      <c r="L9660" s="23" t="s">
        <v>9539</v>
      </c>
      <c r="M9660" s="23">
        <f>YEAR(Tabla2[[#This Row],[Fecha de creación]])</f>
        <v>2022</v>
      </c>
      <c r="N9660" s="23">
        <f>MONTH(Tabla2[[#This Row],[Fecha de creación]])</f>
        <v>7</v>
      </c>
    </row>
    <row r="9661" spans="1:14" x14ac:dyDescent="0.25">
      <c r="A9661" s="26">
        <v>44758.703182870369</v>
      </c>
      <c r="B9661" s="23" t="s">
        <v>0</v>
      </c>
      <c r="C9661" s="23" t="s">
        <v>12317</v>
      </c>
      <c r="D9661" s="23" t="s">
        <v>12318</v>
      </c>
      <c r="E9661" s="23" t="s">
        <v>1</v>
      </c>
      <c r="F9661" s="23" t="s">
        <v>7</v>
      </c>
      <c r="G9661" s="23" t="s">
        <v>975</v>
      </c>
      <c r="H9661" s="2" t="s">
        <v>7744</v>
      </c>
      <c r="I9661" s="23" t="s">
        <v>9483</v>
      </c>
      <c r="J9661" s="23" t="s">
        <v>59</v>
      </c>
      <c r="K9661" s="23" t="s">
        <v>9712</v>
      </c>
      <c r="L9661" s="23" t="s">
        <v>9538</v>
      </c>
      <c r="M9661" s="23">
        <f>YEAR(Tabla2[[#This Row],[Fecha de creación]])</f>
        <v>2022</v>
      </c>
      <c r="N9661" s="23">
        <f>MONTH(Tabla2[[#This Row],[Fecha de creación]])</f>
        <v>7</v>
      </c>
    </row>
    <row r="9662" spans="1:14" x14ac:dyDescent="0.25">
      <c r="A9662" s="26">
        <v>44759.471782407411</v>
      </c>
      <c r="B9662" s="23" t="s">
        <v>0</v>
      </c>
      <c r="C9662" s="23" t="s">
        <v>12319</v>
      </c>
      <c r="D9662" s="23" t="s">
        <v>12320</v>
      </c>
      <c r="E9662" s="23" t="s">
        <v>1</v>
      </c>
      <c r="F9662" s="23" t="s">
        <v>7</v>
      </c>
      <c r="G9662" s="23" t="s">
        <v>1551</v>
      </c>
      <c r="H9662" s="2" t="s">
        <v>7721</v>
      </c>
      <c r="I9662" s="23" t="s">
        <v>9226</v>
      </c>
      <c r="J9662" s="23" t="s">
        <v>59</v>
      </c>
      <c r="K9662" s="23" t="s">
        <v>9712</v>
      </c>
      <c r="L9662" s="23" t="s">
        <v>9538</v>
      </c>
      <c r="M9662" s="23">
        <f>YEAR(Tabla2[[#This Row],[Fecha de creación]])</f>
        <v>2022</v>
      </c>
      <c r="N9662" s="23">
        <f>MONTH(Tabla2[[#This Row],[Fecha de creación]])</f>
        <v>7</v>
      </c>
    </row>
    <row r="9663" spans="1:14" x14ac:dyDescent="0.25">
      <c r="A9663" s="26">
        <v>44759.667881944442</v>
      </c>
      <c r="B9663" s="23" t="s">
        <v>0</v>
      </c>
      <c r="C9663" s="23" t="s">
        <v>12321</v>
      </c>
      <c r="D9663" s="23" t="s">
        <v>982</v>
      </c>
      <c r="E9663" s="23" t="s">
        <v>1</v>
      </c>
      <c r="F9663" s="23" t="s">
        <v>22</v>
      </c>
      <c r="G9663" s="23" t="s">
        <v>3</v>
      </c>
      <c r="H9663" s="2" t="s">
        <v>8893</v>
      </c>
      <c r="I9663" s="23" t="s">
        <v>7680</v>
      </c>
      <c r="J9663" s="23" t="s">
        <v>59</v>
      </c>
      <c r="K9663" s="23" t="s">
        <v>9712</v>
      </c>
      <c r="L9663" s="23" t="s">
        <v>9539</v>
      </c>
      <c r="M9663" s="23">
        <f>YEAR(Tabla2[[#This Row],[Fecha de creación]])</f>
        <v>2022</v>
      </c>
      <c r="N9663" s="23">
        <f>MONTH(Tabla2[[#This Row],[Fecha de creación]])</f>
        <v>7</v>
      </c>
    </row>
    <row r="9664" spans="1:14" x14ac:dyDescent="0.25">
      <c r="A9664" s="26">
        <v>44759.668368055558</v>
      </c>
      <c r="B9664" s="23" t="s">
        <v>0</v>
      </c>
      <c r="C9664" s="23" t="s">
        <v>12322</v>
      </c>
      <c r="D9664" s="23" t="s">
        <v>982</v>
      </c>
      <c r="E9664" s="23" t="s">
        <v>1</v>
      </c>
      <c r="F9664" s="23" t="s">
        <v>22</v>
      </c>
      <c r="G9664" s="23" t="s">
        <v>975</v>
      </c>
      <c r="H9664" s="2" t="s">
        <v>8893</v>
      </c>
      <c r="I9664" s="23" t="s">
        <v>7680</v>
      </c>
      <c r="J9664" s="23" t="s">
        <v>59</v>
      </c>
      <c r="K9664" s="23" t="s">
        <v>9712</v>
      </c>
      <c r="L9664" s="23" t="s">
        <v>9538</v>
      </c>
      <c r="M9664" s="23">
        <f>YEAR(Tabla2[[#This Row],[Fecha de creación]])</f>
        <v>2022</v>
      </c>
      <c r="N9664" s="23">
        <f>MONTH(Tabla2[[#This Row],[Fecha de creación]])</f>
        <v>7</v>
      </c>
    </row>
    <row r="9665" spans="1:14" x14ac:dyDescent="0.25">
      <c r="A9665" s="26">
        <v>44759.669849537036</v>
      </c>
      <c r="B9665" s="23" t="s">
        <v>0</v>
      </c>
      <c r="C9665" s="23" t="s">
        <v>12323</v>
      </c>
      <c r="D9665" s="23" t="s">
        <v>982</v>
      </c>
      <c r="E9665" s="23" t="s">
        <v>1</v>
      </c>
      <c r="F9665" s="23" t="s">
        <v>22</v>
      </c>
      <c r="G9665" s="23" t="s">
        <v>975</v>
      </c>
      <c r="H9665" s="2" t="s">
        <v>8893</v>
      </c>
      <c r="I9665" s="23" t="s">
        <v>7680</v>
      </c>
      <c r="J9665" s="23" t="s">
        <v>59</v>
      </c>
      <c r="K9665" s="23" t="s">
        <v>9712</v>
      </c>
      <c r="L9665" s="23" t="s">
        <v>9538</v>
      </c>
      <c r="M9665" s="23">
        <f>YEAR(Tabla2[[#This Row],[Fecha de creación]])</f>
        <v>2022</v>
      </c>
      <c r="N9665" s="23">
        <f>MONTH(Tabla2[[#This Row],[Fecha de creación]])</f>
        <v>7</v>
      </c>
    </row>
    <row r="9666" spans="1:14" x14ac:dyDescent="0.25">
      <c r="A9666" s="26">
        <v>44759.683611111112</v>
      </c>
      <c r="B9666" s="23" t="s">
        <v>0</v>
      </c>
      <c r="C9666" s="23" t="s">
        <v>12324</v>
      </c>
      <c r="D9666" s="23" t="s">
        <v>1344</v>
      </c>
      <c r="E9666" s="23" t="s">
        <v>1</v>
      </c>
      <c r="F9666" s="23" t="s">
        <v>7</v>
      </c>
      <c r="G9666" s="23" t="s">
        <v>1551</v>
      </c>
      <c r="H9666" s="2" t="s">
        <v>7726</v>
      </c>
      <c r="I9666" s="23" t="s">
        <v>9226</v>
      </c>
      <c r="J9666" s="23" t="s">
        <v>59</v>
      </c>
      <c r="K9666" s="23" t="s">
        <v>9712</v>
      </c>
      <c r="L9666" s="23" t="s">
        <v>9539</v>
      </c>
      <c r="M9666" s="23">
        <f>YEAR(Tabla2[[#This Row],[Fecha de creación]])</f>
        <v>2022</v>
      </c>
      <c r="N9666" s="23">
        <f>MONTH(Tabla2[[#This Row],[Fecha de creación]])</f>
        <v>7</v>
      </c>
    </row>
    <row r="9667" spans="1:14" x14ac:dyDescent="0.25">
      <c r="A9667" s="26">
        <v>44759.685289351852</v>
      </c>
      <c r="B9667" s="23" t="s">
        <v>0</v>
      </c>
      <c r="C9667" s="23" t="s">
        <v>12325</v>
      </c>
      <c r="D9667" s="23" t="s">
        <v>982</v>
      </c>
      <c r="E9667" s="23" t="s">
        <v>1</v>
      </c>
      <c r="F9667" s="23" t="s">
        <v>22</v>
      </c>
      <c r="G9667" s="23" t="s">
        <v>975</v>
      </c>
      <c r="H9667" s="2" t="s">
        <v>8893</v>
      </c>
      <c r="I9667" s="23" t="s">
        <v>7680</v>
      </c>
      <c r="J9667" s="23" t="s">
        <v>59</v>
      </c>
      <c r="K9667" s="23" t="s">
        <v>9712</v>
      </c>
      <c r="L9667" s="23" t="s">
        <v>9538</v>
      </c>
      <c r="M9667" s="23">
        <f>YEAR(Tabla2[[#This Row],[Fecha de creación]])</f>
        <v>2022</v>
      </c>
      <c r="N9667" s="23">
        <f>MONTH(Tabla2[[#This Row],[Fecha de creación]])</f>
        <v>7</v>
      </c>
    </row>
    <row r="9668" spans="1:14" x14ac:dyDescent="0.25">
      <c r="A9668" s="26">
        <v>44759.687175925923</v>
      </c>
      <c r="B9668" s="23" t="s">
        <v>0</v>
      </c>
      <c r="C9668" s="23" t="s">
        <v>12326</v>
      </c>
      <c r="D9668" s="23" t="s">
        <v>1344</v>
      </c>
      <c r="E9668" s="23" t="s">
        <v>1</v>
      </c>
      <c r="F9668" s="23" t="s">
        <v>7</v>
      </c>
      <c r="G9668" s="23" t="s">
        <v>1551</v>
      </c>
      <c r="H9668" s="2" t="s">
        <v>7726</v>
      </c>
      <c r="I9668" s="23" t="s">
        <v>9226</v>
      </c>
      <c r="J9668" s="23" t="s">
        <v>59</v>
      </c>
      <c r="K9668" s="23" t="s">
        <v>9712</v>
      </c>
      <c r="L9668" s="23" t="s">
        <v>9539</v>
      </c>
      <c r="M9668" s="23">
        <f>YEAR(Tabla2[[#This Row],[Fecha de creación]])</f>
        <v>2022</v>
      </c>
      <c r="N9668" s="23">
        <f>MONTH(Tabla2[[#This Row],[Fecha de creación]])</f>
        <v>7</v>
      </c>
    </row>
    <row r="9669" spans="1:14" x14ac:dyDescent="0.25">
      <c r="A9669" s="26">
        <v>44759.696435185186</v>
      </c>
      <c r="B9669" s="23" t="s">
        <v>0</v>
      </c>
      <c r="C9669" s="23" t="s">
        <v>12327</v>
      </c>
      <c r="D9669" s="23" t="s">
        <v>9240</v>
      </c>
      <c r="E9669" s="23" t="s">
        <v>1</v>
      </c>
      <c r="F9669" s="23" t="s">
        <v>7</v>
      </c>
      <c r="G9669" s="23" t="s">
        <v>1551</v>
      </c>
      <c r="H9669" s="2" t="s">
        <v>7733</v>
      </c>
      <c r="I9669" s="23" t="s">
        <v>9226</v>
      </c>
      <c r="J9669" s="23"/>
      <c r="K9669" s="23" t="s">
        <v>9712</v>
      </c>
      <c r="L9669" s="23" t="s">
        <v>9539</v>
      </c>
      <c r="M9669" s="23">
        <f>YEAR(Tabla2[[#This Row],[Fecha de creación]])</f>
        <v>2022</v>
      </c>
      <c r="N9669" s="23">
        <f>MONTH(Tabla2[[#This Row],[Fecha de creación]])</f>
        <v>7</v>
      </c>
    </row>
    <row r="9670" spans="1:14" x14ac:dyDescent="0.25">
      <c r="A9670" s="26">
        <v>44759.707592592589</v>
      </c>
      <c r="B9670" s="23" t="s">
        <v>0</v>
      </c>
      <c r="C9670" s="23" t="s">
        <v>12328</v>
      </c>
      <c r="D9670" s="23" t="s">
        <v>719</v>
      </c>
      <c r="E9670" s="23" t="s">
        <v>1</v>
      </c>
      <c r="F9670" s="23" t="s">
        <v>22</v>
      </c>
      <c r="G9670" s="23" t="s">
        <v>975</v>
      </c>
      <c r="H9670" s="2" t="s">
        <v>7731</v>
      </c>
      <c r="I9670" s="23" t="s">
        <v>7412</v>
      </c>
      <c r="J9670" s="23"/>
      <c r="K9670" s="23" t="s">
        <v>9712</v>
      </c>
      <c r="L9670" s="23" t="s">
        <v>9538</v>
      </c>
      <c r="M9670" s="23">
        <f>YEAR(Tabla2[[#This Row],[Fecha de creación]])</f>
        <v>2022</v>
      </c>
      <c r="N9670" s="23">
        <f>MONTH(Tabla2[[#This Row],[Fecha de creación]])</f>
        <v>7</v>
      </c>
    </row>
    <row r="9671" spans="1:14" x14ac:dyDescent="0.25">
      <c r="A9671" s="26">
        <v>44759.708298611113</v>
      </c>
      <c r="B9671" s="23" t="s">
        <v>0</v>
      </c>
      <c r="C9671" s="23" t="s">
        <v>12329</v>
      </c>
      <c r="D9671" s="23" t="s">
        <v>7521</v>
      </c>
      <c r="E9671" s="23" t="s">
        <v>1</v>
      </c>
      <c r="F9671" s="23" t="s">
        <v>22</v>
      </c>
      <c r="G9671" s="23" t="s">
        <v>975</v>
      </c>
      <c r="H9671" s="2" t="s">
        <v>8893</v>
      </c>
      <c r="I9671" s="23" t="s">
        <v>7412</v>
      </c>
      <c r="J9671" s="23"/>
      <c r="K9671" s="23" t="s">
        <v>9712</v>
      </c>
      <c r="L9671" s="23" t="s">
        <v>9538</v>
      </c>
      <c r="M9671" s="23">
        <f>YEAR(Tabla2[[#This Row],[Fecha de creación]])</f>
        <v>2022</v>
      </c>
      <c r="N9671" s="23">
        <f>MONTH(Tabla2[[#This Row],[Fecha de creación]])</f>
        <v>7</v>
      </c>
    </row>
    <row r="9672" spans="1:14" x14ac:dyDescent="0.25">
      <c r="A9672" s="26">
        <v>44760.383159722223</v>
      </c>
      <c r="B9672" s="23" t="s">
        <v>56</v>
      </c>
      <c r="C9672" s="23" t="s">
        <v>12330</v>
      </c>
      <c r="D9672" s="23" t="s">
        <v>12331</v>
      </c>
      <c r="E9672" s="23" t="s">
        <v>1</v>
      </c>
      <c r="F9672" s="23" t="s">
        <v>2</v>
      </c>
      <c r="G9672" s="23" t="s">
        <v>1551</v>
      </c>
      <c r="H9672" s="2" t="s">
        <v>7733</v>
      </c>
      <c r="I9672" s="23" t="s">
        <v>7129</v>
      </c>
      <c r="J9672" s="23"/>
      <c r="K9672" s="23" t="s">
        <v>9712</v>
      </c>
      <c r="L9672" s="23" t="s">
        <v>9539</v>
      </c>
      <c r="M9672" s="23">
        <f>YEAR(Tabla2[[#This Row],[Fecha de creación]])</f>
        <v>2022</v>
      </c>
      <c r="N9672" s="23">
        <f>MONTH(Tabla2[[#This Row],[Fecha de creación]])</f>
        <v>7</v>
      </c>
    </row>
    <row r="9673" spans="1:14" x14ac:dyDescent="0.25">
      <c r="A9673" s="26">
        <v>44760.45484953704</v>
      </c>
      <c r="B9673" s="23" t="s">
        <v>0</v>
      </c>
      <c r="C9673" s="23" t="s">
        <v>12332</v>
      </c>
      <c r="D9673" s="23" t="s">
        <v>49</v>
      </c>
      <c r="E9673" s="23" t="s">
        <v>1</v>
      </c>
      <c r="F9673" s="23" t="s">
        <v>7</v>
      </c>
      <c r="G9673" s="23" t="s">
        <v>975</v>
      </c>
      <c r="H9673" s="2" t="s">
        <v>7745</v>
      </c>
      <c r="I9673" s="23" t="s">
        <v>7412</v>
      </c>
      <c r="J9673" s="23"/>
      <c r="K9673" s="23" t="s">
        <v>9712</v>
      </c>
      <c r="L9673" s="23" t="s">
        <v>9538</v>
      </c>
      <c r="M9673" s="23">
        <f>YEAR(Tabla2[[#This Row],[Fecha de creación]])</f>
        <v>2022</v>
      </c>
      <c r="N9673" s="23">
        <f>MONTH(Tabla2[[#This Row],[Fecha de creación]])</f>
        <v>7</v>
      </c>
    </row>
    <row r="9674" spans="1:14" x14ac:dyDescent="0.25">
      <c r="A9674" s="26">
        <v>44760.483854166669</v>
      </c>
      <c r="B9674" s="23" t="s">
        <v>0</v>
      </c>
      <c r="C9674" s="23" t="s">
        <v>12333</v>
      </c>
      <c r="D9674" s="23" t="s">
        <v>49</v>
      </c>
      <c r="E9674" s="23" t="s">
        <v>1</v>
      </c>
      <c r="F9674" s="23" t="s">
        <v>7</v>
      </c>
      <c r="G9674" s="23" t="s">
        <v>975</v>
      </c>
      <c r="H9674" s="2" t="s">
        <v>7745</v>
      </c>
      <c r="I9674" s="23" t="s">
        <v>7412</v>
      </c>
      <c r="J9674" s="23" t="s">
        <v>958</v>
      </c>
      <c r="K9674" s="23" t="s">
        <v>9712</v>
      </c>
      <c r="L9674" s="23" t="s">
        <v>9538</v>
      </c>
      <c r="M9674" s="23">
        <f>YEAR(Tabla2[[#This Row],[Fecha de creación]])</f>
        <v>2022</v>
      </c>
      <c r="N9674" s="23">
        <f>MONTH(Tabla2[[#This Row],[Fecha de creación]])</f>
        <v>7</v>
      </c>
    </row>
    <row r="9675" spans="1:14" x14ac:dyDescent="0.25">
      <c r="A9675" s="26">
        <v>44760.487928240742</v>
      </c>
      <c r="B9675" s="23" t="s">
        <v>0</v>
      </c>
      <c r="C9675" s="23" t="s">
        <v>12334</v>
      </c>
      <c r="D9675" s="23" t="s">
        <v>8664</v>
      </c>
      <c r="E9675" s="23" t="s">
        <v>1</v>
      </c>
      <c r="F9675" s="23" t="s">
        <v>22</v>
      </c>
      <c r="G9675" s="23" t="s">
        <v>975</v>
      </c>
      <c r="H9675" s="2" t="s">
        <v>8893</v>
      </c>
      <c r="I9675" s="23" t="s">
        <v>7412</v>
      </c>
      <c r="J9675" s="23" t="s">
        <v>958</v>
      </c>
      <c r="K9675" s="23" t="s">
        <v>9712</v>
      </c>
      <c r="L9675" s="23" t="s">
        <v>9538</v>
      </c>
      <c r="M9675" s="23">
        <f>YEAR(Tabla2[[#This Row],[Fecha de creación]])</f>
        <v>2022</v>
      </c>
      <c r="N9675" s="23">
        <f>MONTH(Tabla2[[#This Row],[Fecha de creación]])</f>
        <v>7</v>
      </c>
    </row>
    <row r="9676" spans="1:14" x14ac:dyDescent="0.25">
      <c r="A9676" s="26">
        <v>44760.498692129629</v>
      </c>
      <c r="B9676" s="23" t="s">
        <v>0</v>
      </c>
      <c r="C9676" s="23" t="s">
        <v>12335</v>
      </c>
      <c r="D9676" s="23" t="s">
        <v>382</v>
      </c>
      <c r="E9676" s="23" t="s">
        <v>1</v>
      </c>
      <c r="F9676" s="23" t="s">
        <v>7</v>
      </c>
      <c r="G9676" s="23" t="s">
        <v>975</v>
      </c>
      <c r="H9676" s="2" t="s">
        <v>7723</v>
      </c>
      <c r="I9676" s="23" t="s">
        <v>7412</v>
      </c>
      <c r="J9676" s="23" t="s">
        <v>958</v>
      </c>
      <c r="K9676" s="23" t="s">
        <v>9712</v>
      </c>
      <c r="L9676" s="23" t="s">
        <v>9538</v>
      </c>
      <c r="M9676" s="23">
        <f>YEAR(Tabla2[[#This Row],[Fecha de creación]])</f>
        <v>2022</v>
      </c>
      <c r="N9676" s="23">
        <f>MONTH(Tabla2[[#This Row],[Fecha de creación]])</f>
        <v>7</v>
      </c>
    </row>
    <row r="9677" spans="1:14" x14ac:dyDescent="0.25">
      <c r="A9677" s="26">
        <v>44760.517152777778</v>
      </c>
      <c r="B9677" s="23" t="s">
        <v>0</v>
      </c>
      <c r="C9677" s="23" t="s">
        <v>12336</v>
      </c>
      <c r="D9677" s="23" t="s">
        <v>675</v>
      </c>
      <c r="E9677" s="23" t="s">
        <v>1</v>
      </c>
      <c r="F9677" s="23" t="s">
        <v>7</v>
      </c>
      <c r="G9677" s="23" t="s">
        <v>975</v>
      </c>
      <c r="H9677" s="2" t="s">
        <v>7980</v>
      </c>
      <c r="I9677" s="23" t="s">
        <v>7412</v>
      </c>
      <c r="J9677" s="23"/>
      <c r="K9677" s="23" t="s">
        <v>9712</v>
      </c>
      <c r="L9677" s="23" t="s">
        <v>9538</v>
      </c>
      <c r="M9677" s="23">
        <f>YEAR(Tabla2[[#This Row],[Fecha de creación]])</f>
        <v>2022</v>
      </c>
      <c r="N9677" s="23">
        <f>MONTH(Tabla2[[#This Row],[Fecha de creación]])</f>
        <v>7</v>
      </c>
    </row>
    <row r="9678" spans="1:14" x14ac:dyDescent="0.25">
      <c r="A9678" s="26">
        <v>44760.528738425928</v>
      </c>
      <c r="B9678" s="23" t="s">
        <v>0</v>
      </c>
      <c r="C9678" s="23" t="s">
        <v>12337</v>
      </c>
      <c r="D9678" s="23" t="s">
        <v>21</v>
      </c>
      <c r="E9678" s="23" t="s">
        <v>1</v>
      </c>
      <c r="F9678" s="23" t="s">
        <v>7</v>
      </c>
      <c r="G9678" s="23" t="s">
        <v>975</v>
      </c>
      <c r="H9678" s="2" t="s">
        <v>7744</v>
      </c>
      <c r="I9678" s="23" t="s">
        <v>9483</v>
      </c>
      <c r="J9678" s="23"/>
      <c r="K9678" s="23" t="s">
        <v>9712</v>
      </c>
      <c r="L9678" s="23" t="s">
        <v>9538</v>
      </c>
      <c r="M9678" s="23">
        <f>YEAR(Tabla2[[#This Row],[Fecha de creación]])</f>
        <v>2022</v>
      </c>
      <c r="N9678" s="23">
        <f>MONTH(Tabla2[[#This Row],[Fecha de creación]])</f>
        <v>7</v>
      </c>
    </row>
    <row r="9679" spans="1:14" x14ac:dyDescent="0.25">
      <c r="A9679" s="26">
        <v>44760.529965277776</v>
      </c>
      <c r="B9679" s="23" t="s">
        <v>0</v>
      </c>
      <c r="C9679" s="23" t="s">
        <v>12338</v>
      </c>
      <c r="D9679" s="23" t="s">
        <v>989</v>
      </c>
      <c r="E9679" s="23" t="s">
        <v>1</v>
      </c>
      <c r="F9679" s="23" t="s">
        <v>7</v>
      </c>
      <c r="G9679" s="23" t="s">
        <v>975</v>
      </c>
      <c r="H9679" s="2" t="s">
        <v>8480</v>
      </c>
      <c r="I9679" s="23" t="s">
        <v>7680</v>
      </c>
      <c r="J9679" s="23" t="s">
        <v>59</v>
      </c>
      <c r="K9679" s="23" t="s">
        <v>9712</v>
      </c>
      <c r="L9679" s="23" t="s">
        <v>9538</v>
      </c>
      <c r="M9679" s="23">
        <f>YEAR(Tabla2[[#This Row],[Fecha de creación]])</f>
        <v>2022</v>
      </c>
      <c r="N9679" s="23">
        <f>MONTH(Tabla2[[#This Row],[Fecha de creación]])</f>
        <v>7</v>
      </c>
    </row>
    <row r="9680" spans="1:14" x14ac:dyDescent="0.25">
      <c r="A9680" s="26">
        <v>44760.530312499999</v>
      </c>
      <c r="B9680" s="23" t="s">
        <v>0</v>
      </c>
      <c r="C9680" s="23" t="s">
        <v>12339</v>
      </c>
      <c r="D9680" s="23" t="s">
        <v>8419</v>
      </c>
      <c r="E9680" s="23" t="s">
        <v>1</v>
      </c>
      <c r="F9680" s="23" t="s">
        <v>7</v>
      </c>
      <c r="G9680" s="23" t="s">
        <v>3</v>
      </c>
      <c r="H9680" s="2" t="s">
        <v>7735</v>
      </c>
      <c r="I9680" s="23" t="s">
        <v>9483</v>
      </c>
      <c r="J9680" s="23" t="s">
        <v>59</v>
      </c>
      <c r="K9680" s="23" t="s">
        <v>9712</v>
      </c>
      <c r="L9680" s="23" t="s">
        <v>9539</v>
      </c>
      <c r="M9680" s="23">
        <f>YEAR(Tabla2[[#This Row],[Fecha de creación]])</f>
        <v>2022</v>
      </c>
      <c r="N9680" s="23">
        <f>MONTH(Tabla2[[#This Row],[Fecha de creación]])</f>
        <v>7</v>
      </c>
    </row>
    <row r="9681" spans="1:14" x14ac:dyDescent="0.25">
      <c r="A9681" s="26">
        <v>44760.531886574077</v>
      </c>
      <c r="B9681" s="23" t="s">
        <v>0</v>
      </c>
      <c r="C9681" s="23" t="s">
        <v>12340</v>
      </c>
      <c r="D9681" s="23" t="s">
        <v>982</v>
      </c>
      <c r="E9681" s="23" t="s">
        <v>1</v>
      </c>
      <c r="F9681" s="23" t="s">
        <v>22</v>
      </c>
      <c r="G9681" s="23" t="s">
        <v>975</v>
      </c>
      <c r="H9681" s="2" t="s">
        <v>8893</v>
      </c>
      <c r="I9681" s="23" t="s">
        <v>9483</v>
      </c>
      <c r="J9681" s="23" t="s">
        <v>59</v>
      </c>
      <c r="K9681" s="23" t="s">
        <v>9712</v>
      </c>
      <c r="L9681" s="23" t="s">
        <v>9538</v>
      </c>
      <c r="M9681" s="23">
        <f>YEAR(Tabla2[[#This Row],[Fecha de creación]])</f>
        <v>2022</v>
      </c>
      <c r="N9681" s="23">
        <f>MONTH(Tabla2[[#This Row],[Fecha de creación]])</f>
        <v>7</v>
      </c>
    </row>
    <row r="9682" spans="1:14" x14ac:dyDescent="0.25">
      <c r="A9682" s="26">
        <v>44760.532187500001</v>
      </c>
      <c r="B9682" s="23" t="s">
        <v>0</v>
      </c>
      <c r="C9682" s="23" t="s">
        <v>12341</v>
      </c>
      <c r="D9682" s="23" t="s">
        <v>7882</v>
      </c>
      <c r="E9682" s="23" t="s">
        <v>1</v>
      </c>
      <c r="F9682" s="23" t="s">
        <v>7</v>
      </c>
      <c r="G9682" s="23" t="s">
        <v>975</v>
      </c>
      <c r="H9682" s="2" t="s">
        <v>7722</v>
      </c>
      <c r="I9682" s="23" t="s">
        <v>7680</v>
      </c>
      <c r="J9682" s="23" t="s">
        <v>59</v>
      </c>
      <c r="K9682" s="23" t="s">
        <v>9712</v>
      </c>
      <c r="L9682" s="23" t="s">
        <v>9538</v>
      </c>
      <c r="M9682" s="23">
        <f>YEAR(Tabla2[[#This Row],[Fecha de creación]])</f>
        <v>2022</v>
      </c>
      <c r="N9682" s="23">
        <f>MONTH(Tabla2[[#This Row],[Fecha de creación]])</f>
        <v>7</v>
      </c>
    </row>
    <row r="9683" spans="1:14" x14ac:dyDescent="0.25">
      <c r="A9683" s="26">
        <v>44760.53297453704</v>
      </c>
      <c r="B9683" s="23" t="s">
        <v>0</v>
      </c>
      <c r="C9683" s="23" t="s">
        <v>12342</v>
      </c>
      <c r="D9683" s="23" t="s">
        <v>982</v>
      </c>
      <c r="E9683" s="23" t="s">
        <v>1</v>
      </c>
      <c r="F9683" s="23" t="s">
        <v>22</v>
      </c>
      <c r="G9683" s="23" t="s">
        <v>975</v>
      </c>
      <c r="H9683" s="2" t="s">
        <v>8893</v>
      </c>
      <c r="I9683" s="23" t="s">
        <v>9483</v>
      </c>
      <c r="J9683" s="23" t="s">
        <v>59</v>
      </c>
      <c r="K9683" s="23" t="s">
        <v>9712</v>
      </c>
      <c r="L9683" s="23" t="s">
        <v>9538</v>
      </c>
      <c r="M9683" s="23">
        <f>YEAR(Tabla2[[#This Row],[Fecha de creación]])</f>
        <v>2022</v>
      </c>
      <c r="N9683" s="23">
        <f>MONTH(Tabla2[[#This Row],[Fecha de creación]])</f>
        <v>7</v>
      </c>
    </row>
    <row r="9684" spans="1:14" x14ac:dyDescent="0.25">
      <c r="A9684" s="26">
        <v>44760.534571759257</v>
      </c>
      <c r="B9684" s="23" t="s">
        <v>0</v>
      </c>
      <c r="C9684" s="23" t="s">
        <v>12343</v>
      </c>
      <c r="D9684" s="23" t="s">
        <v>989</v>
      </c>
      <c r="E9684" s="23" t="s">
        <v>1</v>
      </c>
      <c r="F9684" s="23" t="s">
        <v>7</v>
      </c>
      <c r="G9684" s="23" t="s">
        <v>975</v>
      </c>
      <c r="H9684" s="2" t="s">
        <v>8480</v>
      </c>
      <c r="I9684" s="23" t="s">
        <v>7680</v>
      </c>
      <c r="J9684" s="23" t="s">
        <v>59</v>
      </c>
      <c r="K9684" s="23" t="s">
        <v>9712</v>
      </c>
      <c r="L9684" s="23" t="s">
        <v>9538</v>
      </c>
      <c r="M9684" s="23">
        <f>YEAR(Tabla2[[#This Row],[Fecha de creación]])</f>
        <v>2022</v>
      </c>
      <c r="N9684" s="23">
        <f>MONTH(Tabla2[[#This Row],[Fecha de creación]])</f>
        <v>7</v>
      </c>
    </row>
    <row r="9685" spans="1:14" x14ac:dyDescent="0.25">
      <c r="A9685" s="26">
        <v>44760.539606481485</v>
      </c>
      <c r="B9685" s="23" t="s">
        <v>0</v>
      </c>
      <c r="C9685" s="23" t="s">
        <v>12344</v>
      </c>
      <c r="D9685" s="23" t="s">
        <v>10374</v>
      </c>
      <c r="E9685" s="23" t="s">
        <v>1</v>
      </c>
      <c r="F9685" s="23" t="s">
        <v>7</v>
      </c>
      <c r="G9685" s="23" t="s">
        <v>975</v>
      </c>
      <c r="H9685" s="2" t="s">
        <v>7722</v>
      </c>
      <c r="I9685" s="23" t="s">
        <v>7680</v>
      </c>
      <c r="J9685" s="23" t="s">
        <v>59</v>
      </c>
      <c r="K9685" s="23" t="s">
        <v>9712</v>
      </c>
      <c r="L9685" s="23" t="s">
        <v>9538</v>
      </c>
      <c r="M9685" s="23">
        <f>YEAR(Tabla2[[#This Row],[Fecha de creación]])</f>
        <v>2022</v>
      </c>
      <c r="N9685" s="23">
        <f>MONTH(Tabla2[[#This Row],[Fecha de creación]])</f>
        <v>7</v>
      </c>
    </row>
    <row r="9686" spans="1:14" x14ac:dyDescent="0.25">
      <c r="A9686" s="26">
        <v>44760.541875000003</v>
      </c>
      <c r="B9686" s="23" t="s">
        <v>0</v>
      </c>
      <c r="C9686" s="23" t="s">
        <v>12345</v>
      </c>
      <c r="D9686" s="23" t="s">
        <v>982</v>
      </c>
      <c r="E9686" s="23" t="s">
        <v>1</v>
      </c>
      <c r="F9686" s="23" t="s">
        <v>22</v>
      </c>
      <c r="G9686" s="23" t="s">
        <v>975</v>
      </c>
      <c r="H9686" s="2" t="s">
        <v>8893</v>
      </c>
      <c r="I9686" s="23" t="s">
        <v>7680</v>
      </c>
      <c r="J9686" s="23" t="s">
        <v>59</v>
      </c>
      <c r="K9686" s="23" t="s">
        <v>9712</v>
      </c>
      <c r="L9686" s="23" t="s">
        <v>9538</v>
      </c>
      <c r="M9686" s="23">
        <f>YEAR(Tabla2[[#This Row],[Fecha de creación]])</f>
        <v>2022</v>
      </c>
      <c r="N9686" s="23">
        <f>MONTH(Tabla2[[#This Row],[Fecha de creación]])</f>
        <v>7</v>
      </c>
    </row>
    <row r="9687" spans="1:14" x14ac:dyDescent="0.25">
      <c r="A9687" s="26">
        <v>44760.542905092596</v>
      </c>
      <c r="B9687" s="23" t="s">
        <v>0</v>
      </c>
      <c r="C9687" s="23" t="s">
        <v>12346</v>
      </c>
      <c r="D9687" s="23" t="s">
        <v>6</v>
      </c>
      <c r="E9687" s="23" t="s">
        <v>1</v>
      </c>
      <c r="F9687" s="23" t="s">
        <v>7</v>
      </c>
      <c r="G9687" s="23" t="s">
        <v>975</v>
      </c>
      <c r="H9687" s="2" t="s">
        <v>7722</v>
      </c>
      <c r="I9687" s="23" t="s">
        <v>9483</v>
      </c>
      <c r="J9687" s="23" t="s">
        <v>59</v>
      </c>
      <c r="K9687" s="23" t="s">
        <v>9712</v>
      </c>
      <c r="L9687" s="23" t="s">
        <v>9538</v>
      </c>
      <c r="M9687" s="23">
        <f>YEAR(Tabla2[[#This Row],[Fecha de creación]])</f>
        <v>2022</v>
      </c>
      <c r="N9687" s="23">
        <f>MONTH(Tabla2[[#This Row],[Fecha de creación]])</f>
        <v>7</v>
      </c>
    </row>
    <row r="9688" spans="1:14" x14ac:dyDescent="0.25">
      <c r="A9688" s="26">
        <v>44760.586053240739</v>
      </c>
      <c r="B9688" s="23" t="s">
        <v>189</v>
      </c>
      <c r="C9688" s="23" t="s">
        <v>12347</v>
      </c>
      <c r="D9688" s="23" t="s">
        <v>12348</v>
      </c>
      <c r="E9688" s="23" t="s">
        <v>1</v>
      </c>
      <c r="F9688" s="23" t="s">
        <v>7</v>
      </c>
      <c r="G9688" s="23" t="s">
        <v>1551</v>
      </c>
      <c r="H9688" s="2" t="s">
        <v>7721</v>
      </c>
      <c r="I9688" s="23" t="s">
        <v>7205</v>
      </c>
      <c r="J9688" s="23" t="s">
        <v>59</v>
      </c>
      <c r="K9688" s="23" t="s">
        <v>9712</v>
      </c>
      <c r="L9688" s="23" t="s">
        <v>9539</v>
      </c>
      <c r="M9688" s="23">
        <f>YEAR(Tabla2[[#This Row],[Fecha de creación]])</f>
        <v>2022</v>
      </c>
      <c r="N9688" s="23">
        <f>MONTH(Tabla2[[#This Row],[Fecha de creación]])</f>
        <v>7</v>
      </c>
    </row>
    <row r="9689" spans="1:14" x14ac:dyDescent="0.25">
      <c r="A9689" s="26">
        <v>44760.600868055553</v>
      </c>
      <c r="B9689" s="23" t="s">
        <v>189</v>
      </c>
      <c r="C9689" s="23" t="s">
        <v>12349</v>
      </c>
      <c r="D9689" s="23" t="s">
        <v>12350</v>
      </c>
      <c r="E9689" s="23" t="s">
        <v>1</v>
      </c>
      <c r="F9689" s="23" t="s">
        <v>2</v>
      </c>
      <c r="G9689" s="23" t="s">
        <v>1551</v>
      </c>
      <c r="H9689" s="2" t="s">
        <v>7737</v>
      </c>
      <c r="I9689" s="23" t="s">
        <v>7205</v>
      </c>
      <c r="J9689" s="23" t="s">
        <v>59</v>
      </c>
      <c r="K9689" s="23" t="s">
        <v>9712</v>
      </c>
      <c r="L9689" s="23" t="s">
        <v>9538</v>
      </c>
      <c r="M9689" s="23">
        <f>YEAR(Tabla2[[#This Row],[Fecha de creación]])</f>
        <v>2022</v>
      </c>
      <c r="N9689" s="23">
        <f>MONTH(Tabla2[[#This Row],[Fecha de creación]])</f>
        <v>7</v>
      </c>
    </row>
    <row r="9690" spans="1:14" x14ac:dyDescent="0.25">
      <c r="A9690" s="26">
        <v>44760.603796296295</v>
      </c>
      <c r="B9690" s="23" t="s">
        <v>189</v>
      </c>
      <c r="C9690" s="23" t="s">
        <v>12351</v>
      </c>
      <c r="D9690" s="23" t="s">
        <v>4281</v>
      </c>
      <c r="E9690" s="23" t="s">
        <v>1</v>
      </c>
      <c r="F9690" s="23" t="s">
        <v>7</v>
      </c>
      <c r="G9690" s="23" t="s">
        <v>975</v>
      </c>
      <c r="H9690" s="2" t="s">
        <v>7722</v>
      </c>
      <c r="I9690" s="23" t="s">
        <v>7338</v>
      </c>
      <c r="J9690" s="23" t="s">
        <v>59</v>
      </c>
      <c r="K9690" s="23" t="s">
        <v>9712</v>
      </c>
      <c r="L9690" s="23" t="s">
        <v>9538</v>
      </c>
      <c r="M9690" s="23">
        <f>YEAR(Tabla2[[#This Row],[Fecha de creación]])</f>
        <v>2022</v>
      </c>
      <c r="N9690" s="23">
        <f>MONTH(Tabla2[[#This Row],[Fecha de creación]])</f>
        <v>7</v>
      </c>
    </row>
    <row r="9691" spans="1:14" x14ac:dyDescent="0.25">
      <c r="A9691" s="26">
        <v>44760.608796296299</v>
      </c>
      <c r="B9691" s="23" t="s">
        <v>56</v>
      </c>
      <c r="C9691" s="23" t="s">
        <v>12352</v>
      </c>
      <c r="D9691" s="23" t="s">
        <v>7096</v>
      </c>
      <c r="E9691" s="23" t="s">
        <v>1</v>
      </c>
      <c r="F9691" s="23" t="s">
        <v>7</v>
      </c>
      <c r="G9691" s="23" t="s">
        <v>975</v>
      </c>
      <c r="H9691" s="2" t="s">
        <v>7722</v>
      </c>
      <c r="I9691" s="23" t="s">
        <v>7342</v>
      </c>
      <c r="J9691" s="23" t="s">
        <v>59</v>
      </c>
      <c r="K9691" s="23" t="s">
        <v>9712</v>
      </c>
      <c r="L9691" s="23" t="s">
        <v>9538</v>
      </c>
      <c r="M9691" s="23">
        <f>YEAR(Tabla2[[#This Row],[Fecha de creación]])</f>
        <v>2022</v>
      </c>
      <c r="N9691" s="23">
        <f>MONTH(Tabla2[[#This Row],[Fecha de creación]])</f>
        <v>7</v>
      </c>
    </row>
    <row r="9692" spans="1:14" x14ac:dyDescent="0.25">
      <c r="A9692" s="26">
        <v>44760.665370370371</v>
      </c>
      <c r="B9692" s="23" t="s">
        <v>100</v>
      </c>
      <c r="C9692" s="23" t="s">
        <v>12353</v>
      </c>
      <c r="D9692" s="23" t="s">
        <v>982</v>
      </c>
      <c r="E9692" s="23" t="s">
        <v>1</v>
      </c>
      <c r="F9692" s="23" t="s">
        <v>22</v>
      </c>
      <c r="G9692" s="23" t="s">
        <v>975</v>
      </c>
      <c r="H9692" s="2" t="s">
        <v>8893</v>
      </c>
      <c r="I9692" s="23" t="s">
        <v>7966</v>
      </c>
      <c r="J9692" s="23" t="s">
        <v>59</v>
      </c>
      <c r="K9692" s="23" t="s">
        <v>9712</v>
      </c>
      <c r="L9692" s="23" t="s">
        <v>9538</v>
      </c>
      <c r="M9692" s="23">
        <f>YEAR(Tabla2[[#This Row],[Fecha de creación]])</f>
        <v>2022</v>
      </c>
      <c r="N9692" s="23">
        <f>MONTH(Tabla2[[#This Row],[Fecha de creación]])</f>
        <v>7</v>
      </c>
    </row>
    <row r="9693" spans="1:14" x14ac:dyDescent="0.25">
      <c r="A9693" s="26">
        <v>44760.692488425928</v>
      </c>
      <c r="B9693" s="23" t="s">
        <v>0</v>
      </c>
      <c r="C9693" s="23" t="s">
        <v>12354</v>
      </c>
      <c r="D9693" s="23" t="s">
        <v>12355</v>
      </c>
      <c r="E9693" s="23" t="s">
        <v>1</v>
      </c>
      <c r="F9693" s="23" t="s">
        <v>7</v>
      </c>
      <c r="G9693" s="23" t="s">
        <v>975</v>
      </c>
      <c r="H9693" s="2" t="s">
        <v>7722</v>
      </c>
      <c r="I9693" s="23" t="s">
        <v>7412</v>
      </c>
      <c r="J9693" s="23"/>
      <c r="K9693" s="23" t="s">
        <v>9712</v>
      </c>
      <c r="L9693" s="23" t="s">
        <v>9538</v>
      </c>
      <c r="M9693" s="23">
        <f>YEAR(Tabla2[[#This Row],[Fecha de creación]])</f>
        <v>2022</v>
      </c>
      <c r="N9693" s="23">
        <f>MONTH(Tabla2[[#This Row],[Fecha de creación]])</f>
        <v>7</v>
      </c>
    </row>
    <row r="9694" spans="1:14" x14ac:dyDescent="0.25">
      <c r="A9694" s="26">
        <v>44760.700844907406</v>
      </c>
      <c r="B9694" s="23" t="s">
        <v>189</v>
      </c>
      <c r="C9694" s="23" t="s">
        <v>12356</v>
      </c>
      <c r="D9694" s="23" t="s">
        <v>7096</v>
      </c>
      <c r="E9694" s="23" t="s">
        <v>1</v>
      </c>
      <c r="F9694" s="23" t="s">
        <v>7</v>
      </c>
      <c r="G9694" s="23" t="s">
        <v>975</v>
      </c>
      <c r="H9694" s="2" t="s">
        <v>7722</v>
      </c>
      <c r="I9694" s="23" t="s">
        <v>4486</v>
      </c>
      <c r="J9694" s="23" t="s">
        <v>59</v>
      </c>
      <c r="K9694" s="23" t="s">
        <v>9712</v>
      </c>
      <c r="L9694" s="23" t="s">
        <v>9538</v>
      </c>
      <c r="M9694" s="23">
        <f>YEAR(Tabla2[[#This Row],[Fecha de creación]])</f>
        <v>2022</v>
      </c>
      <c r="N9694" s="23">
        <f>MONTH(Tabla2[[#This Row],[Fecha de creación]])</f>
        <v>7</v>
      </c>
    </row>
    <row r="9695" spans="1:14" x14ac:dyDescent="0.25">
      <c r="A9695" s="26">
        <v>44760.729166666664</v>
      </c>
      <c r="B9695" s="23" t="s">
        <v>0</v>
      </c>
      <c r="C9695" s="23" t="s">
        <v>12357</v>
      </c>
      <c r="D9695" s="23" t="s">
        <v>12358</v>
      </c>
      <c r="E9695" s="23" t="s">
        <v>1</v>
      </c>
      <c r="F9695" s="23" t="s">
        <v>7</v>
      </c>
      <c r="G9695" s="23" t="s">
        <v>975</v>
      </c>
      <c r="H9695" s="2" t="s">
        <v>7721</v>
      </c>
      <c r="I9695" s="23" t="s">
        <v>7412</v>
      </c>
      <c r="J9695" s="23"/>
      <c r="K9695" s="23" t="s">
        <v>9712</v>
      </c>
      <c r="L9695" s="23" t="s">
        <v>9538</v>
      </c>
      <c r="M9695" s="23">
        <f>YEAR(Tabla2[[#This Row],[Fecha de creación]])</f>
        <v>2022</v>
      </c>
      <c r="N9695" s="23">
        <f>MONTH(Tabla2[[#This Row],[Fecha de creación]])</f>
        <v>7</v>
      </c>
    </row>
    <row r="9696" spans="1:14" x14ac:dyDescent="0.25">
      <c r="A9696" s="26">
        <v>44761.421770833331</v>
      </c>
      <c r="B9696" s="23" t="s">
        <v>100</v>
      </c>
      <c r="C9696" s="23" t="s">
        <v>12359</v>
      </c>
      <c r="D9696" s="23" t="s">
        <v>389</v>
      </c>
      <c r="E9696" s="23" t="s">
        <v>1</v>
      </c>
      <c r="F9696" s="23" t="s">
        <v>2</v>
      </c>
      <c r="G9696" s="23" t="s">
        <v>1551</v>
      </c>
      <c r="H9696" s="2" t="s">
        <v>7741</v>
      </c>
      <c r="I9696" s="23" t="s">
        <v>7750</v>
      </c>
      <c r="J9696" s="23" t="s">
        <v>59</v>
      </c>
      <c r="K9696" s="23" t="s">
        <v>9712</v>
      </c>
      <c r="L9696" s="23" t="s">
        <v>9538</v>
      </c>
      <c r="M9696" s="23">
        <f>YEAR(Tabla2[[#This Row],[Fecha de creación]])</f>
        <v>2022</v>
      </c>
      <c r="N9696" s="23">
        <f>MONTH(Tabla2[[#This Row],[Fecha de creación]])</f>
        <v>7</v>
      </c>
    </row>
    <row r="9697" spans="1:14" x14ac:dyDescent="0.25">
      <c r="A9697" s="26">
        <v>44761.528310185182</v>
      </c>
      <c r="B9697" s="23" t="s">
        <v>0</v>
      </c>
      <c r="C9697" s="23" t="s">
        <v>12360</v>
      </c>
      <c r="D9697" s="23" t="s">
        <v>982</v>
      </c>
      <c r="E9697" s="23" t="s">
        <v>1</v>
      </c>
      <c r="F9697" s="23" t="s">
        <v>22</v>
      </c>
      <c r="G9697" s="23" t="s">
        <v>975</v>
      </c>
      <c r="H9697" s="2" t="s">
        <v>8893</v>
      </c>
      <c r="I9697" s="23" t="s">
        <v>9483</v>
      </c>
      <c r="J9697" s="23" t="s">
        <v>59</v>
      </c>
      <c r="K9697" s="23" t="s">
        <v>9712</v>
      </c>
      <c r="L9697" s="23" t="s">
        <v>9538</v>
      </c>
      <c r="M9697" s="23">
        <f>YEAR(Tabla2[[#This Row],[Fecha de creación]])</f>
        <v>2022</v>
      </c>
      <c r="N9697" s="23">
        <f>MONTH(Tabla2[[#This Row],[Fecha de creación]])</f>
        <v>7</v>
      </c>
    </row>
    <row r="9698" spans="1:14" x14ac:dyDescent="0.25">
      <c r="A9698" s="26">
        <v>44761.529409722221</v>
      </c>
      <c r="B9698" s="23" t="s">
        <v>0</v>
      </c>
      <c r="C9698" s="23" t="s">
        <v>12361</v>
      </c>
      <c r="D9698" s="23" t="s">
        <v>982</v>
      </c>
      <c r="E9698" s="23" t="s">
        <v>1</v>
      </c>
      <c r="F9698" s="23" t="s">
        <v>22</v>
      </c>
      <c r="G9698" s="23" t="s">
        <v>975</v>
      </c>
      <c r="H9698" s="2" t="s">
        <v>8893</v>
      </c>
      <c r="I9698" s="23" t="s">
        <v>9483</v>
      </c>
      <c r="J9698" s="23" t="s">
        <v>59</v>
      </c>
      <c r="K9698" s="23" t="s">
        <v>9712</v>
      </c>
      <c r="L9698" s="23" t="s">
        <v>9538</v>
      </c>
      <c r="M9698" s="23">
        <f>YEAR(Tabla2[[#This Row],[Fecha de creación]])</f>
        <v>2022</v>
      </c>
      <c r="N9698" s="23">
        <f>MONTH(Tabla2[[#This Row],[Fecha de creación]])</f>
        <v>7</v>
      </c>
    </row>
    <row r="9699" spans="1:14" x14ac:dyDescent="0.25">
      <c r="A9699" s="26">
        <v>44761.530659722222</v>
      </c>
      <c r="B9699" s="23" t="s">
        <v>0</v>
      </c>
      <c r="C9699" s="23" t="s">
        <v>12362</v>
      </c>
      <c r="D9699" s="23" t="s">
        <v>719</v>
      </c>
      <c r="E9699" s="23" t="s">
        <v>1</v>
      </c>
      <c r="F9699" s="23" t="s">
        <v>7</v>
      </c>
      <c r="G9699" s="23" t="s">
        <v>975</v>
      </c>
      <c r="H9699" s="2" t="s">
        <v>7777</v>
      </c>
      <c r="I9699" s="23" t="s">
        <v>9483</v>
      </c>
      <c r="J9699" s="23"/>
      <c r="K9699" s="23" t="s">
        <v>9712</v>
      </c>
      <c r="L9699" s="23" t="s">
        <v>9538</v>
      </c>
      <c r="M9699" s="23">
        <f>YEAR(Tabla2[[#This Row],[Fecha de creación]])</f>
        <v>2022</v>
      </c>
      <c r="N9699" s="23">
        <f>MONTH(Tabla2[[#This Row],[Fecha de creación]])</f>
        <v>7</v>
      </c>
    </row>
    <row r="9700" spans="1:14" x14ac:dyDescent="0.25">
      <c r="A9700" s="26">
        <v>44761.54010416667</v>
      </c>
      <c r="B9700" s="23" t="s">
        <v>0</v>
      </c>
      <c r="C9700" s="23" t="s">
        <v>12363</v>
      </c>
      <c r="D9700" s="23" t="s">
        <v>8334</v>
      </c>
      <c r="E9700" s="23" t="s">
        <v>1</v>
      </c>
      <c r="F9700" s="23" t="s">
        <v>7</v>
      </c>
      <c r="G9700" s="23" t="s">
        <v>975</v>
      </c>
      <c r="H9700" s="2" t="s">
        <v>7730</v>
      </c>
      <c r="I9700" s="23" t="s">
        <v>7680</v>
      </c>
      <c r="J9700" s="23" t="s">
        <v>958</v>
      </c>
      <c r="K9700" s="23" t="s">
        <v>9712</v>
      </c>
      <c r="L9700" s="23" t="s">
        <v>9538</v>
      </c>
      <c r="M9700" s="23">
        <f>YEAR(Tabla2[[#This Row],[Fecha de creación]])</f>
        <v>2022</v>
      </c>
      <c r="N9700" s="23">
        <f>MONTH(Tabla2[[#This Row],[Fecha de creación]])</f>
        <v>7</v>
      </c>
    </row>
    <row r="9701" spans="1:14" x14ac:dyDescent="0.25">
      <c r="A9701" s="26">
        <v>44761.630335648151</v>
      </c>
      <c r="B9701" s="23" t="s">
        <v>0</v>
      </c>
      <c r="C9701" s="23" t="s">
        <v>12364</v>
      </c>
      <c r="D9701" s="23" t="s">
        <v>982</v>
      </c>
      <c r="E9701" s="23" t="s">
        <v>1</v>
      </c>
      <c r="F9701" s="23" t="s">
        <v>22</v>
      </c>
      <c r="G9701" s="23" t="s">
        <v>975</v>
      </c>
      <c r="H9701" s="2" t="s">
        <v>8893</v>
      </c>
      <c r="I9701" s="23" t="s">
        <v>9483</v>
      </c>
      <c r="J9701" s="23" t="s">
        <v>59</v>
      </c>
      <c r="K9701" s="23" t="s">
        <v>9712</v>
      </c>
      <c r="L9701" s="23" t="s">
        <v>9538</v>
      </c>
      <c r="M9701" s="23">
        <f>YEAR(Tabla2[[#This Row],[Fecha de creación]])</f>
        <v>2022</v>
      </c>
      <c r="N9701" s="23">
        <f>MONTH(Tabla2[[#This Row],[Fecha de creación]])</f>
        <v>7</v>
      </c>
    </row>
    <row r="9702" spans="1:14" x14ac:dyDescent="0.25">
      <c r="A9702" s="26">
        <v>44761.676793981482</v>
      </c>
      <c r="B9702" s="23" t="s">
        <v>0</v>
      </c>
      <c r="C9702" s="23" t="s">
        <v>12365</v>
      </c>
      <c r="D9702" s="23" t="s">
        <v>615</v>
      </c>
      <c r="E9702" s="23" t="s">
        <v>1</v>
      </c>
      <c r="F9702" s="23" t="s">
        <v>7</v>
      </c>
      <c r="G9702" s="23" t="s">
        <v>975</v>
      </c>
      <c r="H9702" s="2" t="s">
        <v>7745</v>
      </c>
      <c r="I9702" s="23" t="s">
        <v>7412</v>
      </c>
      <c r="J9702" s="23"/>
      <c r="K9702" s="23" t="s">
        <v>9712</v>
      </c>
      <c r="L9702" s="23" t="s">
        <v>9538</v>
      </c>
      <c r="M9702" s="23">
        <f>YEAR(Tabla2[[#This Row],[Fecha de creación]])</f>
        <v>2022</v>
      </c>
      <c r="N9702" s="23">
        <f>MONTH(Tabla2[[#This Row],[Fecha de creación]])</f>
        <v>7</v>
      </c>
    </row>
    <row r="9703" spans="1:14" x14ac:dyDescent="0.25">
      <c r="A9703" s="26">
        <v>44761.677673611113</v>
      </c>
      <c r="B9703" s="23" t="s">
        <v>0</v>
      </c>
      <c r="C9703" s="23" t="s">
        <v>12366</v>
      </c>
      <c r="D9703" s="23" t="s">
        <v>999</v>
      </c>
      <c r="E9703" s="23" t="s">
        <v>1</v>
      </c>
      <c r="F9703" s="23" t="s">
        <v>7</v>
      </c>
      <c r="G9703" s="23" t="s">
        <v>975</v>
      </c>
      <c r="H9703" s="2" t="s">
        <v>7744</v>
      </c>
      <c r="I9703" s="23" t="s">
        <v>7412</v>
      </c>
      <c r="J9703" s="23"/>
      <c r="K9703" s="23" t="s">
        <v>9712</v>
      </c>
      <c r="L9703" s="23" t="s">
        <v>9538</v>
      </c>
      <c r="M9703" s="23">
        <f>YEAR(Tabla2[[#This Row],[Fecha de creación]])</f>
        <v>2022</v>
      </c>
      <c r="N9703" s="23">
        <f>MONTH(Tabla2[[#This Row],[Fecha de creación]])</f>
        <v>7</v>
      </c>
    </row>
    <row r="9704" spans="1:14" x14ac:dyDescent="0.25">
      <c r="A9704" s="26">
        <v>44761.679467592592</v>
      </c>
      <c r="B9704" s="23" t="s">
        <v>0</v>
      </c>
      <c r="C9704" s="23" t="s">
        <v>12367</v>
      </c>
      <c r="D9704" s="23" t="s">
        <v>3092</v>
      </c>
      <c r="E9704" s="23" t="s">
        <v>1</v>
      </c>
      <c r="F9704" s="23" t="s">
        <v>7</v>
      </c>
      <c r="G9704" s="23" t="s">
        <v>975</v>
      </c>
      <c r="H9704" s="2" t="s">
        <v>7726</v>
      </c>
      <c r="I9704" s="23" t="s">
        <v>7412</v>
      </c>
      <c r="J9704" s="23"/>
      <c r="K9704" s="23" t="s">
        <v>9712</v>
      </c>
      <c r="L9704" s="23" t="s">
        <v>9538</v>
      </c>
      <c r="M9704" s="23">
        <f>YEAR(Tabla2[[#This Row],[Fecha de creación]])</f>
        <v>2022</v>
      </c>
      <c r="N9704" s="23">
        <f>MONTH(Tabla2[[#This Row],[Fecha de creación]])</f>
        <v>7</v>
      </c>
    </row>
    <row r="9705" spans="1:14" x14ac:dyDescent="0.25">
      <c r="A9705" s="26">
        <v>44762.446840277778</v>
      </c>
      <c r="B9705" s="23" t="s">
        <v>0</v>
      </c>
      <c r="C9705" s="23" t="s">
        <v>12368</v>
      </c>
      <c r="D9705" s="23" t="s">
        <v>5473</v>
      </c>
      <c r="E9705" s="23" t="s">
        <v>1</v>
      </c>
      <c r="F9705" s="23" t="s">
        <v>22</v>
      </c>
      <c r="G9705" s="23" t="s">
        <v>975</v>
      </c>
      <c r="H9705" s="2" t="s">
        <v>7764</v>
      </c>
      <c r="I9705" s="23" t="s">
        <v>7412</v>
      </c>
      <c r="J9705" s="23"/>
      <c r="K9705" s="23" t="s">
        <v>9712</v>
      </c>
      <c r="L9705" s="23" t="s">
        <v>9538</v>
      </c>
      <c r="M9705" s="23">
        <f>YEAR(Tabla2[[#This Row],[Fecha de creación]])</f>
        <v>2022</v>
      </c>
      <c r="N9705" s="23">
        <f>MONTH(Tabla2[[#This Row],[Fecha de creación]])</f>
        <v>7</v>
      </c>
    </row>
    <row r="9706" spans="1:14" x14ac:dyDescent="0.25">
      <c r="A9706" s="26">
        <v>44762.456574074073</v>
      </c>
      <c r="B9706" s="23" t="s">
        <v>56</v>
      </c>
      <c r="C9706" s="23" t="s">
        <v>12369</v>
      </c>
      <c r="D9706" s="23" t="s">
        <v>4002</v>
      </c>
      <c r="E9706" s="23" t="s">
        <v>1</v>
      </c>
      <c r="F9706" s="23" t="s">
        <v>2</v>
      </c>
      <c r="G9706" s="23" t="s">
        <v>1551</v>
      </c>
      <c r="H9706" s="2" t="s">
        <v>7737</v>
      </c>
      <c r="I9706" s="23" t="s">
        <v>7129</v>
      </c>
      <c r="J9706" s="23" t="s">
        <v>59</v>
      </c>
      <c r="K9706" s="23" t="s">
        <v>9712</v>
      </c>
      <c r="L9706" s="23" t="s">
        <v>9538</v>
      </c>
      <c r="M9706" s="23">
        <f>YEAR(Tabla2[[#This Row],[Fecha de creación]])</f>
        <v>2022</v>
      </c>
      <c r="N9706" s="23">
        <f>MONTH(Tabla2[[#This Row],[Fecha de creación]])</f>
        <v>7</v>
      </c>
    </row>
    <row r="9707" spans="1:14" x14ac:dyDescent="0.25">
      <c r="A9707" s="26">
        <v>44762.489328703705</v>
      </c>
      <c r="B9707" s="23" t="s">
        <v>100</v>
      </c>
      <c r="C9707" s="23" t="s">
        <v>12370</v>
      </c>
      <c r="D9707" s="23" t="s">
        <v>983</v>
      </c>
      <c r="E9707" s="23" t="s">
        <v>1</v>
      </c>
      <c r="F9707" s="23" t="s">
        <v>2</v>
      </c>
      <c r="G9707" s="23" t="s">
        <v>1551</v>
      </c>
      <c r="H9707" s="2" t="s">
        <v>7729</v>
      </c>
      <c r="I9707" s="23" t="s">
        <v>9537</v>
      </c>
      <c r="J9707" s="23" t="s">
        <v>59</v>
      </c>
      <c r="K9707" s="23" t="s">
        <v>9712</v>
      </c>
      <c r="L9707" s="23" t="s">
        <v>9539</v>
      </c>
      <c r="M9707" s="23">
        <f>YEAR(Tabla2[[#This Row],[Fecha de creación]])</f>
        <v>2022</v>
      </c>
      <c r="N9707" s="23">
        <f>MONTH(Tabla2[[#This Row],[Fecha de creación]])</f>
        <v>7</v>
      </c>
    </row>
    <row r="9708" spans="1:14" x14ac:dyDescent="0.25">
      <c r="A9708" s="26">
        <v>44762.522615740738</v>
      </c>
      <c r="B9708" s="23" t="s">
        <v>0</v>
      </c>
      <c r="C9708" s="23" t="s">
        <v>12371</v>
      </c>
      <c r="D9708" s="23" t="s">
        <v>615</v>
      </c>
      <c r="E9708" s="23" t="s">
        <v>1</v>
      </c>
      <c r="F9708" s="23" t="s">
        <v>7</v>
      </c>
      <c r="G9708" s="23" t="s">
        <v>975</v>
      </c>
      <c r="H9708" s="2" t="s">
        <v>7745</v>
      </c>
      <c r="I9708" s="23" t="s">
        <v>7412</v>
      </c>
      <c r="J9708" s="23"/>
      <c r="K9708" s="23" t="s">
        <v>9712</v>
      </c>
      <c r="L9708" s="23" t="s">
        <v>9538</v>
      </c>
      <c r="M9708" s="23">
        <f>YEAR(Tabla2[[#This Row],[Fecha de creación]])</f>
        <v>2022</v>
      </c>
      <c r="N9708" s="23">
        <f>MONTH(Tabla2[[#This Row],[Fecha de creación]])</f>
        <v>7</v>
      </c>
    </row>
    <row r="9709" spans="1:14" x14ac:dyDescent="0.25">
      <c r="A9709" s="26">
        <v>44762.659016203703</v>
      </c>
      <c r="B9709" s="23" t="s">
        <v>0</v>
      </c>
      <c r="C9709" s="23" t="s">
        <v>12372</v>
      </c>
      <c r="D9709" s="23" t="s">
        <v>982</v>
      </c>
      <c r="E9709" s="23" t="s">
        <v>1</v>
      </c>
      <c r="F9709" s="23" t="s">
        <v>22</v>
      </c>
      <c r="G9709" s="23" t="s">
        <v>975</v>
      </c>
      <c r="H9709" s="2" t="s">
        <v>8893</v>
      </c>
      <c r="I9709" s="23" t="s">
        <v>7680</v>
      </c>
      <c r="J9709" s="23" t="s">
        <v>59</v>
      </c>
      <c r="K9709" s="23" t="s">
        <v>9712</v>
      </c>
      <c r="L9709" s="23" t="s">
        <v>9538</v>
      </c>
      <c r="M9709" s="23">
        <f>YEAR(Tabla2[[#This Row],[Fecha de creación]])</f>
        <v>2022</v>
      </c>
      <c r="N9709" s="23">
        <f>MONTH(Tabla2[[#This Row],[Fecha de creación]])</f>
        <v>7</v>
      </c>
    </row>
    <row r="9710" spans="1:14" x14ac:dyDescent="0.25">
      <c r="A9710" s="26">
        <v>44762.660868055558</v>
      </c>
      <c r="B9710" s="23" t="s">
        <v>0</v>
      </c>
      <c r="C9710" s="23" t="s">
        <v>12373</v>
      </c>
      <c r="D9710" s="23" t="s">
        <v>1344</v>
      </c>
      <c r="E9710" s="23" t="s">
        <v>1</v>
      </c>
      <c r="F9710" s="23" t="s">
        <v>7</v>
      </c>
      <c r="G9710" s="23" t="s">
        <v>1551</v>
      </c>
      <c r="H9710" s="2" t="s">
        <v>7726</v>
      </c>
      <c r="I9710" s="23" t="s">
        <v>9226</v>
      </c>
      <c r="J9710" s="23" t="s">
        <v>59</v>
      </c>
      <c r="K9710" s="23" t="s">
        <v>9712</v>
      </c>
      <c r="L9710" s="23" t="s">
        <v>9539</v>
      </c>
      <c r="M9710" s="23">
        <f>YEAR(Tabla2[[#This Row],[Fecha de creación]])</f>
        <v>2022</v>
      </c>
      <c r="N9710" s="23">
        <f>MONTH(Tabla2[[#This Row],[Fecha de creación]])</f>
        <v>7</v>
      </c>
    </row>
    <row r="9711" spans="1:14" x14ac:dyDescent="0.25">
      <c r="A9711" s="26">
        <v>44762.663888888892</v>
      </c>
      <c r="B9711" s="23" t="s">
        <v>0</v>
      </c>
      <c r="C9711" s="23" t="s">
        <v>12374</v>
      </c>
      <c r="D9711" s="23" t="s">
        <v>967</v>
      </c>
      <c r="E9711" s="23" t="s">
        <v>1</v>
      </c>
      <c r="F9711" s="23" t="s">
        <v>7</v>
      </c>
      <c r="G9711" s="23" t="s">
        <v>1551</v>
      </c>
      <c r="H9711" s="2" t="s">
        <v>7733</v>
      </c>
      <c r="I9711" s="23" t="s">
        <v>9226</v>
      </c>
      <c r="J9711" s="23" t="s">
        <v>59</v>
      </c>
      <c r="K9711" s="23" t="s">
        <v>9712</v>
      </c>
      <c r="L9711" s="23" t="s">
        <v>9539</v>
      </c>
      <c r="M9711" s="23">
        <f>YEAR(Tabla2[[#This Row],[Fecha de creación]])</f>
        <v>2022</v>
      </c>
      <c r="N9711" s="23">
        <f>MONTH(Tabla2[[#This Row],[Fecha de creación]])</f>
        <v>7</v>
      </c>
    </row>
    <row r="9712" spans="1:14" x14ac:dyDescent="0.25">
      <c r="A9712" s="26">
        <v>44762.666134259256</v>
      </c>
      <c r="B9712" s="23" t="s">
        <v>0</v>
      </c>
      <c r="C9712" s="23" t="s">
        <v>12375</v>
      </c>
      <c r="D9712" s="23" t="s">
        <v>982</v>
      </c>
      <c r="E9712" s="23" t="s">
        <v>1</v>
      </c>
      <c r="F9712" s="23" t="s">
        <v>22</v>
      </c>
      <c r="G9712" s="23" t="s">
        <v>975</v>
      </c>
      <c r="H9712" s="2" t="s">
        <v>8893</v>
      </c>
      <c r="I9712" s="23" t="s">
        <v>7680</v>
      </c>
      <c r="J9712" s="23" t="s">
        <v>59</v>
      </c>
      <c r="K9712" s="23" t="s">
        <v>9712</v>
      </c>
      <c r="L9712" s="23" t="s">
        <v>9538</v>
      </c>
      <c r="M9712" s="23">
        <f>YEAR(Tabla2[[#This Row],[Fecha de creación]])</f>
        <v>2022</v>
      </c>
      <c r="N9712" s="23">
        <f>MONTH(Tabla2[[#This Row],[Fecha de creación]])</f>
        <v>7</v>
      </c>
    </row>
    <row r="9713" spans="1:14" x14ac:dyDescent="0.25">
      <c r="A9713" s="26">
        <v>44762.669120370374</v>
      </c>
      <c r="B9713" s="23" t="s">
        <v>0</v>
      </c>
      <c r="C9713" s="23" t="s">
        <v>12376</v>
      </c>
      <c r="D9713" s="23" t="s">
        <v>982</v>
      </c>
      <c r="E9713" s="23" t="s">
        <v>1</v>
      </c>
      <c r="F9713" s="23" t="s">
        <v>22</v>
      </c>
      <c r="G9713" s="23" t="s">
        <v>975</v>
      </c>
      <c r="H9713" s="2" t="s">
        <v>8893</v>
      </c>
      <c r="I9713" s="23" t="s">
        <v>7680</v>
      </c>
      <c r="J9713" s="23" t="s">
        <v>59</v>
      </c>
      <c r="K9713" s="23" t="s">
        <v>9712</v>
      </c>
      <c r="L9713" s="23" t="s">
        <v>9538</v>
      </c>
      <c r="M9713" s="23">
        <f>YEAR(Tabla2[[#This Row],[Fecha de creación]])</f>
        <v>2022</v>
      </c>
      <c r="N9713" s="23">
        <f>MONTH(Tabla2[[#This Row],[Fecha de creación]])</f>
        <v>7</v>
      </c>
    </row>
    <row r="9714" spans="1:14" x14ac:dyDescent="0.25">
      <c r="A9714" s="26">
        <v>44762.672164351854</v>
      </c>
      <c r="B9714" s="23" t="s">
        <v>0</v>
      </c>
      <c r="C9714" s="23" t="s">
        <v>12377</v>
      </c>
      <c r="D9714" s="23" t="s">
        <v>982</v>
      </c>
      <c r="E9714" s="23" t="s">
        <v>1</v>
      </c>
      <c r="F9714" s="23" t="s">
        <v>22</v>
      </c>
      <c r="G9714" s="23" t="s">
        <v>975</v>
      </c>
      <c r="H9714" s="2" t="s">
        <v>8893</v>
      </c>
      <c r="I9714" s="23" t="s">
        <v>7680</v>
      </c>
      <c r="J9714" s="23" t="s">
        <v>59</v>
      </c>
      <c r="K9714" s="23" t="s">
        <v>9712</v>
      </c>
      <c r="L9714" s="23" t="s">
        <v>9538</v>
      </c>
      <c r="M9714" s="23">
        <f>YEAR(Tabla2[[#This Row],[Fecha de creación]])</f>
        <v>2022</v>
      </c>
      <c r="N9714" s="23">
        <f>MONTH(Tabla2[[#This Row],[Fecha de creación]])</f>
        <v>7</v>
      </c>
    </row>
    <row r="9715" spans="1:14" x14ac:dyDescent="0.25">
      <c r="A9715" s="26">
        <v>44762.698530092595</v>
      </c>
      <c r="B9715" s="23" t="s">
        <v>0</v>
      </c>
      <c r="C9715" s="23" t="s">
        <v>12378</v>
      </c>
      <c r="D9715" s="23" t="s">
        <v>49</v>
      </c>
      <c r="E9715" s="23" t="s">
        <v>1</v>
      </c>
      <c r="F9715" s="23" t="s">
        <v>7</v>
      </c>
      <c r="G9715" s="23" t="s">
        <v>975</v>
      </c>
      <c r="H9715" s="2" t="s">
        <v>7745</v>
      </c>
      <c r="I9715" s="23" t="s">
        <v>7412</v>
      </c>
      <c r="J9715" s="23"/>
      <c r="K9715" s="23" t="s">
        <v>9712</v>
      </c>
      <c r="L9715" s="23" t="s">
        <v>9538</v>
      </c>
      <c r="M9715" s="23">
        <f>YEAR(Tabla2[[#This Row],[Fecha de creación]])</f>
        <v>2022</v>
      </c>
      <c r="N9715" s="23">
        <f>MONTH(Tabla2[[#This Row],[Fecha de creación]])</f>
        <v>7</v>
      </c>
    </row>
    <row r="9716" spans="1:14" x14ac:dyDescent="0.25">
      <c r="A9716" s="26">
        <v>44763.375625000001</v>
      </c>
      <c r="B9716" s="23" t="s">
        <v>9534</v>
      </c>
      <c r="C9716" s="23" t="s">
        <v>12379</v>
      </c>
      <c r="D9716" s="23" t="s">
        <v>12380</v>
      </c>
      <c r="E9716" s="23" t="s">
        <v>1</v>
      </c>
      <c r="F9716" s="23" t="s">
        <v>22</v>
      </c>
      <c r="G9716" s="23" t="s">
        <v>975</v>
      </c>
      <c r="I9716" s="23" t="s">
        <v>8168</v>
      </c>
      <c r="J9716" s="23"/>
      <c r="K9716" s="23" t="s">
        <v>9712</v>
      </c>
      <c r="L9716" s="23" t="s">
        <v>9538</v>
      </c>
      <c r="M9716" s="23">
        <f>YEAR(Tabla2[[#This Row],[Fecha de creación]])</f>
        <v>2022</v>
      </c>
      <c r="N9716" s="23">
        <f>MONTH(Tabla2[[#This Row],[Fecha de creación]])</f>
        <v>7</v>
      </c>
    </row>
    <row r="9717" spans="1:14" x14ac:dyDescent="0.25">
      <c r="A9717" s="26">
        <v>44763.396377314813</v>
      </c>
      <c r="B9717" s="23" t="s">
        <v>9534</v>
      </c>
      <c r="C9717" s="23" t="s">
        <v>12381</v>
      </c>
      <c r="D9717" s="23" t="s">
        <v>21</v>
      </c>
      <c r="E9717" s="23" t="s">
        <v>1</v>
      </c>
      <c r="F9717" s="23" t="s">
        <v>7</v>
      </c>
      <c r="G9717" s="23" t="s">
        <v>975</v>
      </c>
      <c r="H9717" s="2" t="s">
        <v>7744</v>
      </c>
      <c r="I9717" s="23" t="s">
        <v>8168</v>
      </c>
      <c r="J9717" s="23"/>
      <c r="K9717" s="23" t="s">
        <v>9712</v>
      </c>
      <c r="L9717" s="23" t="s">
        <v>9538</v>
      </c>
      <c r="M9717" s="23">
        <f>YEAR(Tabla2[[#This Row],[Fecha de creación]])</f>
        <v>2022</v>
      </c>
      <c r="N9717" s="23">
        <f>MONTH(Tabla2[[#This Row],[Fecha de creación]])</f>
        <v>7</v>
      </c>
    </row>
    <row r="9718" spans="1:14" x14ac:dyDescent="0.25">
      <c r="A9718" s="26">
        <v>44763.461018518516</v>
      </c>
      <c r="B9718" s="23" t="s">
        <v>9534</v>
      </c>
      <c r="C9718" s="23" t="s">
        <v>12382</v>
      </c>
      <c r="D9718" s="23" t="s">
        <v>3137</v>
      </c>
      <c r="E9718" s="23" t="s">
        <v>1</v>
      </c>
      <c r="F9718" s="23" t="s">
        <v>7</v>
      </c>
      <c r="G9718" s="23" t="s">
        <v>975</v>
      </c>
      <c r="H9718" s="2" t="s">
        <v>7744</v>
      </c>
      <c r="I9718" s="23" t="s">
        <v>8168</v>
      </c>
      <c r="J9718" s="23"/>
      <c r="K9718" s="23" t="s">
        <v>9712</v>
      </c>
      <c r="L9718" s="23" t="s">
        <v>9538</v>
      </c>
      <c r="M9718" s="23">
        <f>YEAR(Tabla2[[#This Row],[Fecha de creación]])</f>
        <v>2022</v>
      </c>
      <c r="N9718" s="23">
        <f>MONTH(Tabla2[[#This Row],[Fecha de creación]])</f>
        <v>7</v>
      </c>
    </row>
    <row r="9719" spans="1:14" x14ac:dyDescent="0.25">
      <c r="A9719" s="26">
        <v>44763.461828703701</v>
      </c>
      <c r="B9719" s="23" t="s">
        <v>9534</v>
      </c>
      <c r="C9719" s="23" t="s">
        <v>12383</v>
      </c>
      <c r="D9719" s="23" t="s">
        <v>551</v>
      </c>
      <c r="E9719" s="23" t="s">
        <v>1</v>
      </c>
      <c r="F9719" s="23" t="s">
        <v>7</v>
      </c>
      <c r="G9719" s="23" t="s">
        <v>975</v>
      </c>
      <c r="H9719" s="2" t="s">
        <v>7980</v>
      </c>
      <c r="I9719" s="23" t="s">
        <v>8168</v>
      </c>
      <c r="J9719" s="23"/>
      <c r="K9719" s="23" t="s">
        <v>9712</v>
      </c>
      <c r="L9719" s="23" t="s">
        <v>9538</v>
      </c>
      <c r="M9719" s="23">
        <f>YEAR(Tabla2[[#This Row],[Fecha de creación]])</f>
        <v>2022</v>
      </c>
      <c r="N9719" s="23">
        <f>MONTH(Tabla2[[#This Row],[Fecha de creación]])</f>
        <v>7</v>
      </c>
    </row>
    <row r="9720" spans="1:14" x14ac:dyDescent="0.25">
      <c r="A9720" s="26">
        <v>44763.464791666665</v>
      </c>
      <c r="B9720" s="23" t="s">
        <v>9534</v>
      </c>
      <c r="C9720" s="23" t="s">
        <v>12384</v>
      </c>
      <c r="D9720" s="23" t="s">
        <v>535</v>
      </c>
      <c r="E9720" s="23" t="s">
        <v>1</v>
      </c>
      <c r="F9720" s="23" t="s">
        <v>7</v>
      </c>
      <c r="G9720" s="23" t="s">
        <v>975</v>
      </c>
      <c r="H9720" s="2" t="s">
        <v>7743</v>
      </c>
      <c r="I9720" s="23" t="s">
        <v>8168</v>
      </c>
      <c r="J9720" s="23"/>
      <c r="K9720" s="23" t="s">
        <v>9712</v>
      </c>
      <c r="L9720" s="23" t="s">
        <v>9538</v>
      </c>
      <c r="M9720" s="23">
        <f>YEAR(Tabla2[[#This Row],[Fecha de creación]])</f>
        <v>2022</v>
      </c>
      <c r="N9720" s="23">
        <f>MONTH(Tabla2[[#This Row],[Fecha de creación]])</f>
        <v>7</v>
      </c>
    </row>
    <row r="9721" spans="1:14" x14ac:dyDescent="0.25">
      <c r="A9721" s="26">
        <v>44763.46702546296</v>
      </c>
      <c r="B9721" s="23" t="s">
        <v>9534</v>
      </c>
      <c r="C9721" s="23" t="s">
        <v>12385</v>
      </c>
      <c r="D9721" s="23" t="s">
        <v>21</v>
      </c>
      <c r="E9721" s="23" t="s">
        <v>1</v>
      </c>
      <c r="F9721" s="23" t="s">
        <v>7</v>
      </c>
      <c r="G9721" s="23" t="s">
        <v>975</v>
      </c>
      <c r="H9721" s="2" t="s">
        <v>7744</v>
      </c>
      <c r="I9721" s="23" t="s">
        <v>8168</v>
      </c>
      <c r="J9721" s="23"/>
      <c r="K9721" s="23" t="s">
        <v>9712</v>
      </c>
      <c r="L9721" s="23" t="s">
        <v>9538</v>
      </c>
      <c r="M9721" s="23">
        <f>YEAR(Tabla2[[#This Row],[Fecha de creación]])</f>
        <v>2022</v>
      </c>
      <c r="N9721" s="23">
        <f>MONTH(Tabla2[[#This Row],[Fecha de creación]])</f>
        <v>7</v>
      </c>
    </row>
    <row r="9722" spans="1:14" x14ac:dyDescent="0.25">
      <c r="A9722" s="26">
        <v>44763.51085648148</v>
      </c>
      <c r="B9722" s="23" t="s">
        <v>56</v>
      </c>
      <c r="C9722" s="23" t="s">
        <v>12386</v>
      </c>
      <c r="D9722" s="23" t="s">
        <v>4411</v>
      </c>
      <c r="E9722" s="23" t="s">
        <v>1</v>
      </c>
      <c r="F9722" s="23" t="s">
        <v>7</v>
      </c>
      <c r="G9722" s="23" t="s">
        <v>1551</v>
      </c>
      <c r="H9722" s="2" t="s">
        <v>7742</v>
      </c>
      <c r="I9722" s="23" t="s">
        <v>11095</v>
      </c>
      <c r="J9722" s="23" t="s">
        <v>59</v>
      </c>
      <c r="K9722" s="23" t="s">
        <v>9712</v>
      </c>
      <c r="L9722" s="23" t="s">
        <v>9539</v>
      </c>
      <c r="M9722" s="23">
        <f>YEAR(Tabla2[[#This Row],[Fecha de creación]])</f>
        <v>2022</v>
      </c>
      <c r="N9722" s="23">
        <f>MONTH(Tabla2[[#This Row],[Fecha de creación]])</f>
        <v>7</v>
      </c>
    </row>
    <row r="9723" spans="1:14" x14ac:dyDescent="0.25">
      <c r="A9723" s="26">
        <v>44763.523310185185</v>
      </c>
      <c r="B9723" s="23" t="s">
        <v>56</v>
      </c>
      <c r="C9723" s="23" t="s">
        <v>12387</v>
      </c>
      <c r="D9723" s="23" t="s">
        <v>4002</v>
      </c>
      <c r="E9723" s="23" t="s">
        <v>1</v>
      </c>
      <c r="F9723" s="23" t="s">
        <v>2</v>
      </c>
      <c r="G9723" s="23" t="s">
        <v>3</v>
      </c>
      <c r="H9723" s="2" t="s">
        <v>7737</v>
      </c>
      <c r="I9723" s="23" t="s">
        <v>7342</v>
      </c>
      <c r="J9723" s="23" t="s">
        <v>59</v>
      </c>
      <c r="K9723" s="23" t="s">
        <v>9712</v>
      </c>
      <c r="L9723" s="23" t="s">
        <v>9538</v>
      </c>
      <c r="M9723" s="23">
        <f>YEAR(Tabla2[[#This Row],[Fecha de creación]])</f>
        <v>2022</v>
      </c>
      <c r="N9723" s="23">
        <f>MONTH(Tabla2[[#This Row],[Fecha de creación]])</f>
        <v>7</v>
      </c>
    </row>
    <row r="9724" spans="1:14" x14ac:dyDescent="0.25">
      <c r="A9724" s="26">
        <v>44763.638599537036</v>
      </c>
      <c r="B9724" s="23" t="s">
        <v>0</v>
      </c>
      <c r="C9724" s="23" t="s">
        <v>12388</v>
      </c>
      <c r="D9724" s="23" t="s">
        <v>7882</v>
      </c>
      <c r="E9724" s="23" t="s">
        <v>1</v>
      </c>
      <c r="F9724" s="23" t="s">
        <v>7</v>
      </c>
      <c r="G9724" s="23" t="s">
        <v>975</v>
      </c>
      <c r="H9724" s="2" t="s">
        <v>7722</v>
      </c>
      <c r="I9724" s="23" t="s">
        <v>7680</v>
      </c>
      <c r="J9724" s="23" t="s">
        <v>59</v>
      </c>
      <c r="K9724" s="23" t="s">
        <v>9712</v>
      </c>
      <c r="L9724" s="23" t="s">
        <v>9538</v>
      </c>
      <c r="M9724" s="23">
        <f>YEAR(Tabla2[[#This Row],[Fecha de creación]])</f>
        <v>2022</v>
      </c>
      <c r="N9724" s="23">
        <f>MONTH(Tabla2[[#This Row],[Fecha de creación]])</f>
        <v>7</v>
      </c>
    </row>
    <row r="9725" spans="1:14" x14ac:dyDescent="0.25">
      <c r="A9725" s="26">
        <v>44763.641122685185</v>
      </c>
      <c r="B9725" s="23" t="s">
        <v>0</v>
      </c>
      <c r="C9725" s="23" t="s">
        <v>12389</v>
      </c>
      <c r="D9725" s="23" t="s">
        <v>982</v>
      </c>
      <c r="E9725" s="23" t="s">
        <v>1</v>
      </c>
      <c r="F9725" s="23" t="s">
        <v>22</v>
      </c>
      <c r="G9725" s="23" t="s">
        <v>975</v>
      </c>
      <c r="H9725" s="2" t="s">
        <v>8893</v>
      </c>
      <c r="I9725" s="23" t="s">
        <v>7680</v>
      </c>
      <c r="J9725" s="23" t="s">
        <v>59</v>
      </c>
      <c r="K9725" s="23" t="s">
        <v>9712</v>
      </c>
      <c r="L9725" s="23" t="s">
        <v>9538</v>
      </c>
      <c r="M9725" s="23">
        <f>YEAR(Tabla2[[#This Row],[Fecha de creación]])</f>
        <v>2022</v>
      </c>
      <c r="N9725" s="23">
        <f>MONTH(Tabla2[[#This Row],[Fecha de creación]])</f>
        <v>7</v>
      </c>
    </row>
    <row r="9726" spans="1:14" x14ac:dyDescent="0.25">
      <c r="A9726" s="26">
        <v>44763.650069444448</v>
      </c>
      <c r="B9726" s="23" t="s">
        <v>0</v>
      </c>
      <c r="C9726" s="23" t="s">
        <v>12390</v>
      </c>
      <c r="D9726" s="23" t="s">
        <v>7882</v>
      </c>
      <c r="E9726" s="23" t="s">
        <v>1</v>
      </c>
      <c r="F9726" s="23" t="s">
        <v>7</v>
      </c>
      <c r="G9726" s="23" t="s">
        <v>975</v>
      </c>
      <c r="H9726" s="2" t="s">
        <v>7722</v>
      </c>
      <c r="I9726" s="23" t="s">
        <v>7680</v>
      </c>
      <c r="J9726" s="23" t="s">
        <v>59</v>
      </c>
      <c r="K9726" s="23" t="s">
        <v>9712</v>
      </c>
      <c r="L9726" s="23" t="s">
        <v>9538</v>
      </c>
      <c r="M9726" s="23">
        <f>YEAR(Tabla2[[#This Row],[Fecha de creación]])</f>
        <v>2022</v>
      </c>
      <c r="N9726" s="23">
        <f>MONTH(Tabla2[[#This Row],[Fecha de creación]])</f>
        <v>7</v>
      </c>
    </row>
    <row r="9727" spans="1:14" x14ac:dyDescent="0.25">
      <c r="A9727" s="26">
        <v>44763.65347222222</v>
      </c>
      <c r="B9727" s="23" t="s">
        <v>0</v>
      </c>
      <c r="C9727" s="23" t="s">
        <v>12391</v>
      </c>
      <c r="D9727" s="23" t="s">
        <v>982</v>
      </c>
      <c r="E9727" s="23" t="s">
        <v>1</v>
      </c>
      <c r="F9727" s="23" t="s">
        <v>22</v>
      </c>
      <c r="G9727" s="23" t="s">
        <v>975</v>
      </c>
      <c r="H9727" s="2" t="s">
        <v>8893</v>
      </c>
      <c r="I9727" s="23" t="s">
        <v>7680</v>
      </c>
      <c r="J9727" s="23" t="s">
        <v>59</v>
      </c>
      <c r="K9727" s="23" t="s">
        <v>9712</v>
      </c>
      <c r="L9727" s="23" t="s">
        <v>9538</v>
      </c>
      <c r="M9727" s="23">
        <f>YEAR(Tabla2[[#This Row],[Fecha de creación]])</f>
        <v>2022</v>
      </c>
      <c r="N9727" s="23">
        <f>MONTH(Tabla2[[#This Row],[Fecha de creación]])</f>
        <v>7</v>
      </c>
    </row>
    <row r="9728" spans="1:14" x14ac:dyDescent="0.25">
      <c r="A9728" s="26">
        <v>44763.655729166669</v>
      </c>
      <c r="B9728" s="23" t="s">
        <v>0</v>
      </c>
      <c r="C9728" s="23" t="s">
        <v>12392</v>
      </c>
      <c r="D9728" s="23" t="s">
        <v>9047</v>
      </c>
      <c r="E9728" s="23" t="s">
        <v>1</v>
      </c>
      <c r="F9728" s="23" t="s">
        <v>7</v>
      </c>
      <c r="G9728" s="23" t="s">
        <v>1551</v>
      </c>
      <c r="H9728" s="2" t="s">
        <v>8198</v>
      </c>
      <c r="I9728" s="23" t="s">
        <v>9226</v>
      </c>
      <c r="J9728" s="23" t="s">
        <v>59</v>
      </c>
      <c r="K9728" s="23" t="s">
        <v>9712</v>
      </c>
      <c r="L9728" s="23" t="s">
        <v>9539</v>
      </c>
      <c r="M9728" s="23">
        <f>YEAR(Tabla2[[#This Row],[Fecha de creación]])</f>
        <v>2022</v>
      </c>
      <c r="N9728" s="23">
        <f>MONTH(Tabla2[[#This Row],[Fecha de creación]])</f>
        <v>7</v>
      </c>
    </row>
    <row r="9729" spans="1:14" x14ac:dyDescent="0.25">
      <c r="A9729" s="26">
        <v>44763.658414351848</v>
      </c>
      <c r="B9729" s="23" t="s">
        <v>0</v>
      </c>
      <c r="C9729" s="23" t="s">
        <v>12393</v>
      </c>
      <c r="D9729" s="23" t="s">
        <v>982</v>
      </c>
      <c r="E9729" s="23" t="s">
        <v>1</v>
      </c>
      <c r="F9729" s="23" t="s">
        <v>22</v>
      </c>
      <c r="G9729" s="23" t="s">
        <v>975</v>
      </c>
      <c r="H9729" s="2" t="s">
        <v>8893</v>
      </c>
      <c r="I9729" s="23" t="s">
        <v>7680</v>
      </c>
      <c r="J9729" s="23" t="s">
        <v>59</v>
      </c>
      <c r="K9729" s="23" t="s">
        <v>9712</v>
      </c>
      <c r="L9729" s="23" t="s">
        <v>9538</v>
      </c>
      <c r="M9729" s="23">
        <f>YEAR(Tabla2[[#This Row],[Fecha de creación]])</f>
        <v>2022</v>
      </c>
      <c r="N9729" s="23">
        <f>MONTH(Tabla2[[#This Row],[Fecha de creación]])</f>
        <v>7</v>
      </c>
    </row>
    <row r="9730" spans="1:14" x14ac:dyDescent="0.25">
      <c r="A9730" s="26">
        <v>44763.662129629629</v>
      </c>
      <c r="B9730" s="23" t="s">
        <v>100</v>
      </c>
      <c r="C9730" s="23" t="s">
        <v>12394</v>
      </c>
      <c r="D9730" s="23" t="s">
        <v>982</v>
      </c>
      <c r="E9730" s="23" t="s">
        <v>1</v>
      </c>
      <c r="F9730" s="23" t="s">
        <v>22</v>
      </c>
      <c r="G9730" s="23" t="s">
        <v>975</v>
      </c>
      <c r="H9730" s="2" t="s">
        <v>8893</v>
      </c>
      <c r="I9730" s="23" t="s">
        <v>7966</v>
      </c>
      <c r="J9730" s="23" t="s">
        <v>59</v>
      </c>
      <c r="K9730" s="23" t="s">
        <v>9712</v>
      </c>
      <c r="L9730" s="23" t="s">
        <v>9538</v>
      </c>
      <c r="M9730" s="23">
        <f>YEAR(Tabla2[[#This Row],[Fecha de creación]])</f>
        <v>2022</v>
      </c>
      <c r="N9730" s="23">
        <f>MONTH(Tabla2[[#This Row],[Fecha de creación]])</f>
        <v>7</v>
      </c>
    </row>
    <row r="9731" spans="1:14" x14ac:dyDescent="0.25">
      <c r="A9731" s="26">
        <v>44763.677499999998</v>
      </c>
      <c r="B9731" s="23" t="s">
        <v>100</v>
      </c>
      <c r="C9731" s="23" t="s">
        <v>12395</v>
      </c>
      <c r="D9731" s="23" t="s">
        <v>223</v>
      </c>
      <c r="E9731" s="23" t="s">
        <v>1</v>
      </c>
      <c r="F9731" s="23" t="s">
        <v>7</v>
      </c>
      <c r="G9731" s="23" t="s">
        <v>1551</v>
      </c>
      <c r="H9731" s="2" t="s">
        <v>7725</v>
      </c>
      <c r="I9731" s="23" t="s">
        <v>7776</v>
      </c>
      <c r="J9731" s="23" t="s">
        <v>59</v>
      </c>
      <c r="K9731" s="23" t="s">
        <v>9712</v>
      </c>
      <c r="L9731" s="23" t="s">
        <v>9538</v>
      </c>
      <c r="M9731" s="23">
        <f>YEAR(Tabla2[[#This Row],[Fecha de creación]])</f>
        <v>2022</v>
      </c>
      <c r="N9731" s="23">
        <f>MONTH(Tabla2[[#This Row],[Fecha de creación]])</f>
        <v>7</v>
      </c>
    </row>
    <row r="9732" spans="1:14" x14ac:dyDescent="0.25">
      <c r="A9732" s="26">
        <v>44763.678726851853</v>
      </c>
      <c r="B9732" s="23" t="s">
        <v>189</v>
      </c>
      <c r="C9732" s="23" t="s">
        <v>12396</v>
      </c>
      <c r="D9732" s="23" t="s">
        <v>36</v>
      </c>
      <c r="E9732" s="23" t="s">
        <v>1</v>
      </c>
      <c r="F9732" s="23" t="s">
        <v>7</v>
      </c>
      <c r="G9732" s="23" t="s">
        <v>975</v>
      </c>
      <c r="H9732" s="2" t="s">
        <v>7731</v>
      </c>
      <c r="I9732" s="23" t="s">
        <v>4486</v>
      </c>
      <c r="J9732" s="23" t="s">
        <v>59</v>
      </c>
      <c r="K9732" s="23" t="s">
        <v>9712</v>
      </c>
      <c r="L9732" s="23" t="s">
        <v>9538</v>
      </c>
      <c r="M9732" s="23">
        <f>YEAR(Tabla2[[#This Row],[Fecha de creación]])</f>
        <v>2022</v>
      </c>
      <c r="N9732" s="23">
        <f>MONTH(Tabla2[[#This Row],[Fecha de creación]])</f>
        <v>7</v>
      </c>
    </row>
    <row r="9733" spans="1:14" x14ac:dyDescent="0.25">
      <c r="A9733" s="26">
        <v>44763.70621527778</v>
      </c>
      <c r="B9733" s="23" t="s">
        <v>0</v>
      </c>
      <c r="C9733" s="23" t="s">
        <v>12397</v>
      </c>
      <c r="D9733" s="23" t="s">
        <v>982</v>
      </c>
      <c r="E9733" s="23" t="s">
        <v>1</v>
      </c>
      <c r="F9733" s="23" t="s">
        <v>22</v>
      </c>
      <c r="G9733" s="23" t="s">
        <v>975</v>
      </c>
      <c r="H9733" s="2" t="s">
        <v>8893</v>
      </c>
      <c r="I9733" s="23" t="s">
        <v>7680</v>
      </c>
      <c r="J9733" s="23" t="s">
        <v>59</v>
      </c>
      <c r="K9733" s="23" t="s">
        <v>9712</v>
      </c>
      <c r="L9733" s="23" t="s">
        <v>9538</v>
      </c>
      <c r="M9733" s="23">
        <f>YEAR(Tabla2[[#This Row],[Fecha de creación]])</f>
        <v>2022</v>
      </c>
      <c r="N9733" s="23">
        <f>MONTH(Tabla2[[#This Row],[Fecha de creación]])</f>
        <v>7</v>
      </c>
    </row>
    <row r="9734" spans="1:14" x14ac:dyDescent="0.25">
      <c r="A9734" s="26">
        <v>44763.706793981481</v>
      </c>
      <c r="B9734" s="23" t="s">
        <v>56</v>
      </c>
      <c r="C9734" s="23" t="s">
        <v>12398</v>
      </c>
      <c r="D9734" s="23" t="s">
        <v>4281</v>
      </c>
      <c r="E9734" s="23" t="s">
        <v>1</v>
      </c>
      <c r="F9734" s="23" t="s">
        <v>7</v>
      </c>
      <c r="G9734" s="23" t="s">
        <v>975</v>
      </c>
      <c r="H9734" s="2" t="s">
        <v>7722</v>
      </c>
      <c r="I9734" s="23" t="s">
        <v>7342</v>
      </c>
      <c r="J9734" s="23" t="s">
        <v>59</v>
      </c>
      <c r="K9734" s="23" t="s">
        <v>9712</v>
      </c>
      <c r="L9734" s="23" t="s">
        <v>9538</v>
      </c>
      <c r="M9734" s="23">
        <f>YEAR(Tabla2[[#This Row],[Fecha de creación]])</f>
        <v>2022</v>
      </c>
      <c r="N9734" s="23">
        <f>MONTH(Tabla2[[#This Row],[Fecha de creación]])</f>
        <v>7</v>
      </c>
    </row>
    <row r="9735" spans="1:14" x14ac:dyDescent="0.25">
      <c r="A9735" s="26">
        <v>44763.733877314815</v>
      </c>
      <c r="B9735" s="23" t="s">
        <v>0</v>
      </c>
      <c r="C9735" s="23" t="s">
        <v>12399</v>
      </c>
      <c r="D9735" s="23" t="s">
        <v>967</v>
      </c>
      <c r="E9735" s="23" t="s">
        <v>1</v>
      </c>
      <c r="F9735" s="23" t="s">
        <v>7</v>
      </c>
      <c r="G9735" s="23" t="s">
        <v>1551</v>
      </c>
      <c r="H9735" s="2" t="s">
        <v>7733</v>
      </c>
      <c r="I9735" s="23" t="s">
        <v>9226</v>
      </c>
      <c r="J9735" s="23" t="s">
        <v>59</v>
      </c>
      <c r="K9735" s="23" t="s">
        <v>9712</v>
      </c>
      <c r="L9735" s="23" t="s">
        <v>9539</v>
      </c>
      <c r="M9735" s="23">
        <f>YEAR(Tabla2[[#This Row],[Fecha de creación]])</f>
        <v>2022</v>
      </c>
      <c r="N9735" s="23">
        <f>MONTH(Tabla2[[#This Row],[Fecha de creación]])</f>
        <v>7</v>
      </c>
    </row>
    <row r="9736" spans="1:14" x14ac:dyDescent="0.25">
      <c r="A9736" s="26">
        <v>44763.735277777778</v>
      </c>
      <c r="B9736" s="23" t="s">
        <v>0</v>
      </c>
      <c r="C9736" s="23" t="s">
        <v>12400</v>
      </c>
      <c r="D9736" s="23" t="s">
        <v>982</v>
      </c>
      <c r="E9736" s="23" t="s">
        <v>1</v>
      </c>
      <c r="F9736" s="23" t="s">
        <v>22</v>
      </c>
      <c r="G9736" s="23" t="s">
        <v>975</v>
      </c>
      <c r="H9736" s="2" t="s">
        <v>8893</v>
      </c>
      <c r="I9736" s="23" t="s">
        <v>9483</v>
      </c>
      <c r="J9736" s="23" t="s">
        <v>59</v>
      </c>
      <c r="K9736" s="23" t="s">
        <v>9712</v>
      </c>
      <c r="L9736" s="23" t="s">
        <v>9538</v>
      </c>
      <c r="M9736" s="23">
        <f>YEAR(Tabla2[[#This Row],[Fecha de creación]])</f>
        <v>2022</v>
      </c>
      <c r="N9736" s="23">
        <f>MONTH(Tabla2[[#This Row],[Fecha de creación]])</f>
        <v>7</v>
      </c>
    </row>
    <row r="9737" spans="1:14" x14ac:dyDescent="0.25">
      <c r="A9737" s="26">
        <v>44763.736342592594</v>
      </c>
      <c r="B9737" s="23" t="s">
        <v>0</v>
      </c>
      <c r="C9737" s="23" t="s">
        <v>12401</v>
      </c>
      <c r="D9737" s="23" t="s">
        <v>982</v>
      </c>
      <c r="E9737" s="23" t="s">
        <v>1</v>
      </c>
      <c r="F9737" s="23" t="s">
        <v>22</v>
      </c>
      <c r="G9737" s="23" t="s">
        <v>975</v>
      </c>
      <c r="H9737" s="2" t="s">
        <v>8893</v>
      </c>
      <c r="I9737" s="23" t="s">
        <v>9483</v>
      </c>
      <c r="J9737" s="23" t="s">
        <v>59</v>
      </c>
      <c r="K9737" s="23" t="s">
        <v>9712</v>
      </c>
      <c r="L9737" s="23" t="s">
        <v>9538</v>
      </c>
      <c r="M9737" s="23">
        <f>YEAR(Tabla2[[#This Row],[Fecha de creación]])</f>
        <v>2022</v>
      </c>
      <c r="N9737" s="23">
        <f>MONTH(Tabla2[[#This Row],[Fecha de creación]])</f>
        <v>7</v>
      </c>
    </row>
    <row r="9738" spans="1:14" x14ac:dyDescent="0.25">
      <c r="A9738" s="26">
        <v>44764.486956018518</v>
      </c>
      <c r="B9738" s="23" t="s">
        <v>0</v>
      </c>
      <c r="C9738" s="23" t="s">
        <v>12402</v>
      </c>
      <c r="D9738" s="23" t="s">
        <v>872</v>
      </c>
      <c r="E9738" s="23" t="s">
        <v>1</v>
      </c>
      <c r="F9738" s="23" t="s">
        <v>7</v>
      </c>
      <c r="G9738" s="23" t="s">
        <v>975</v>
      </c>
      <c r="H9738" s="2" t="s">
        <v>7980</v>
      </c>
      <c r="I9738" s="23" t="s">
        <v>7412</v>
      </c>
      <c r="J9738" s="23"/>
      <c r="K9738" s="23" t="s">
        <v>9712</v>
      </c>
      <c r="L9738" s="23" t="s">
        <v>9538</v>
      </c>
      <c r="M9738" s="23">
        <f>YEAR(Tabla2[[#This Row],[Fecha de creación]])</f>
        <v>2022</v>
      </c>
      <c r="N9738" s="23">
        <f>MONTH(Tabla2[[#This Row],[Fecha de creación]])</f>
        <v>7</v>
      </c>
    </row>
    <row r="9739" spans="1:14" x14ac:dyDescent="0.25">
      <c r="A9739" s="26">
        <v>44764.527951388889</v>
      </c>
      <c r="B9739" s="23" t="s">
        <v>0</v>
      </c>
      <c r="C9739" s="23" t="s">
        <v>12403</v>
      </c>
      <c r="D9739" s="23" t="s">
        <v>6443</v>
      </c>
      <c r="E9739" s="23" t="s">
        <v>1</v>
      </c>
      <c r="F9739" s="23" t="s">
        <v>7</v>
      </c>
      <c r="G9739" s="23" t="s">
        <v>975</v>
      </c>
      <c r="H9739" s="2" t="s">
        <v>7731</v>
      </c>
      <c r="I9739" s="23" t="s">
        <v>7412</v>
      </c>
      <c r="J9739" s="23"/>
      <c r="K9739" s="23" t="s">
        <v>9712</v>
      </c>
      <c r="L9739" s="23" t="s">
        <v>9538</v>
      </c>
      <c r="M9739" s="23">
        <f>YEAR(Tabla2[[#This Row],[Fecha de creación]])</f>
        <v>2022</v>
      </c>
      <c r="N9739" s="23">
        <f>MONTH(Tabla2[[#This Row],[Fecha de creación]])</f>
        <v>7</v>
      </c>
    </row>
    <row r="9740" spans="1:14" x14ac:dyDescent="0.25">
      <c r="A9740" s="26">
        <v>44764.648449074077</v>
      </c>
      <c r="B9740" s="23" t="s">
        <v>0</v>
      </c>
      <c r="C9740" s="23" t="s">
        <v>12404</v>
      </c>
      <c r="D9740" s="23" t="s">
        <v>982</v>
      </c>
      <c r="E9740" s="23" t="s">
        <v>1</v>
      </c>
      <c r="F9740" s="23" t="s">
        <v>22</v>
      </c>
      <c r="G9740" s="23" t="s">
        <v>975</v>
      </c>
      <c r="H9740" s="2" t="s">
        <v>8893</v>
      </c>
      <c r="I9740" s="23" t="s">
        <v>7680</v>
      </c>
      <c r="J9740" s="23" t="s">
        <v>59</v>
      </c>
      <c r="K9740" s="23" t="s">
        <v>9712</v>
      </c>
      <c r="L9740" s="23" t="s">
        <v>9538</v>
      </c>
      <c r="M9740" s="23">
        <f>YEAR(Tabla2[[#This Row],[Fecha de creación]])</f>
        <v>2022</v>
      </c>
      <c r="N9740" s="23">
        <f>MONTH(Tabla2[[#This Row],[Fecha de creación]])</f>
        <v>7</v>
      </c>
    </row>
    <row r="9741" spans="1:14" x14ac:dyDescent="0.25">
      <c r="A9741" s="26">
        <v>44764.653807870367</v>
      </c>
      <c r="B9741" s="23" t="s">
        <v>0</v>
      </c>
      <c r="C9741" s="23" t="s">
        <v>12405</v>
      </c>
      <c r="D9741" s="23" t="s">
        <v>982</v>
      </c>
      <c r="E9741" s="23" t="s">
        <v>1</v>
      </c>
      <c r="F9741" s="23" t="s">
        <v>22</v>
      </c>
      <c r="G9741" s="23" t="s">
        <v>975</v>
      </c>
      <c r="H9741" s="2" t="s">
        <v>8893</v>
      </c>
      <c r="I9741" s="23" t="s">
        <v>7680</v>
      </c>
      <c r="J9741" s="23" t="s">
        <v>59</v>
      </c>
      <c r="K9741" s="23" t="s">
        <v>9712</v>
      </c>
      <c r="L9741" s="23" t="s">
        <v>9538</v>
      </c>
      <c r="M9741" s="23">
        <f>YEAR(Tabla2[[#This Row],[Fecha de creación]])</f>
        <v>2022</v>
      </c>
      <c r="N9741" s="23">
        <f>MONTH(Tabla2[[#This Row],[Fecha de creación]])</f>
        <v>7</v>
      </c>
    </row>
    <row r="9742" spans="1:14" x14ac:dyDescent="0.25">
      <c r="A9742" s="26">
        <v>44764.658333333333</v>
      </c>
      <c r="B9742" s="23" t="s">
        <v>0</v>
      </c>
      <c r="C9742" s="23" t="s">
        <v>12406</v>
      </c>
      <c r="D9742" s="23" t="s">
        <v>989</v>
      </c>
      <c r="E9742" s="23" t="s">
        <v>1</v>
      </c>
      <c r="F9742" s="23" t="s">
        <v>7</v>
      </c>
      <c r="G9742" s="23" t="s">
        <v>975</v>
      </c>
      <c r="H9742" s="2" t="s">
        <v>8480</v>
      </c>
      <c r="I9742" s="23" t="s">
        <v>7680</v>
      </c>
      <c r="J9742" s="23" t="s">
        <v>59</v>
      </c>
      <c r="K9742" s="23" t="s">
        <v>9712</v>
      </c>
      <c r="L9742" s="23" t="s">
        <v>9538</v>
      </c>
      <c r="M9742" s="23">
        <f>YEAR(Tabla2[[#This Row],[Fecha de creación]])</f>
        <v>2022</v>
      </c>
      <c r="N9742" s="23">
        <f>MONTH(Tabla2[[#This Row],[Fecha de creación]])</f>
        <v>7</v>
      </c>
    </row>
    <row r="9743" spans="1:14" x14ac:dyDescent="0.25">
      <c r="A9743" s="26">
        <v>44765.435798611114</v>
      </c>
      <c r="B9743" s="23" t="s">
        <v>0</v>
      </c>
      <c r="C9743" s="23" t="s">
        <v>12407</v>
      </c>
      <c r="D9743" s="23" t="s">
        <v>982</v>
      </c>
      <c r="E9743" s="23" t="s">
        <v>1</v>
      </c>
      <c r="F9743" s="23" t="s">
        <v>22</v>
      </c>
      <c r="G9743" s="23" t="s">
        <v>975</v>
      </c>
      <c r="H9743" s="2" t="s">
        <v>8893</v>
      </c>
      <c r="I9743" s="23" t="s">
        <v>9483</v>
      </c>
      <c r="J9743" s="23" t="s">
        <v>59</v>
      </c>
      <c r="K9743" s="23" t="s">
        <v>9712</v>
      </c>
      <c r="L9743" s="23" t="s">
        <v>9538</v>
      </c>
      <c r="M9743" s="23">
        <f>YEAR(Tabla2[[#This Row],[Fecha de creación]])</f>
        <v>2022</v>
      </c>
      <c r="N9743" s="23">
        <f>MONTH(Tabla2[[#This Row],[Fecha de creación]])</f>
        <v>7</v>
      </c>
    </row>
    <row r="9744" spans="1:14" x14ac:dyDescent="0.25">
      <c r="A9744" s="26">
        <v>44765.436747685184</v>
      </c>
      <c r="B9744" s="23" t="s">
        <v>0</v>
      </c>
      <c r="C9744" s="23" t="s">
        <v>12408</v>
      </c>
      <c r="D9744" s="23" t="s">
        <v>6</v>
      </c>
      <c r="E9744" s="23" t="s">
        <v>1</v>
      </c>
      <c r="F9744" s="23" t="s">
        <v>7</v>
      </c>
      <c r="G9744" s="23" t="s">
        <v>975</v>
      </c>
      <c r="H9744" s="2" t="s">
        <v>7722</v>
      </c>
      <c r="I9744" s="23" t="s">
        <v>9483</v>
      </c>
      <c r="J9744" s="23" t="s">
        <v>59</v>
      </c>
      <c r="K9744" s="23" t="s">
        <v>9712</v>
      </c>
      <c r="L9744" s="23" t="s">
        <v>9538</v>
      </c>
      <c r="M9744" s="23">
        <f>YEAR(Tabla2[[#This Row],[Fecha de creación]])</f>
        <v>2022</v>
      </c>
      <c r="N9744" s="23">
        <f>MONTH(Tabla2[[#This Row],[Fecha de creación]])</f>
        <v>7</v>
      </c>
    </row>
    <row r="9745" spans="1:14" x14ac:dyDescent="0.25">
      <c r="A9745" s="26">
        <v>44765.463067129633</v>
      </c>
      <c r="B9745" s="23" t="s">
        <v>189</v>
      </c>
      <c r="C9745" s="23" t="s">
        <v>12409</v>
      </c>
      <c r="D9745" s="23" t="s">
        <v>4281</v>
      </c>
      <c r="E9745" s="23" t="s">
        <v>1</v>
      </c>
      <c r="F9745" s="23" t="s">
        <v>7</v>
      </c>
      <c r="G9745" s="23" t="s">
        <v>975</v>
      </c>
      <c r="H9745" s="2" t="s">
        <v>7722</v>
      </c>
      <c r="I9745" s="23" t="s">
        <v>3284</v>
      </c>
      <c r="J9745" s="23" t="s">
        <v>59</v>
      </c>
      <c r="K9745" s="23" t="s">
        <v>9712</v>
      </c>
      <c r="L9745" s="23" t="s">
        <v>9538</v>
      </c>
      <c r="M9745" s="23">
        <f>YEAR(Tabla2[[#This Row],[Fecha de creación]])</f>
        <v>2022</v>
      </c>
      <c r="N9745" s="23">
        <f>MONTH(Tabla2[[#This Row],[Fecha de creación]])</f>
        <v>7</v>
      </c>
    </row>
    <row r="9746" spans="1:14" x14ac:dyDescent="0.25">
      <c r="A9746" s="26">
        <v>44765.48033564815</v>
      </c>
      <c r="B9746" s="23" t="s">
        <v>56</v>
      </c>
      <c r="C9746" s="23" t="s">
        <v>12410</v>
      </c>
      <c r="D9746" s="23" t="s">
        <v>4281</v>
      </c>
      <c r="E9746" s="23" t="s">
        <v>1</v>
      </c>
      <c r="F9746" s="23" t="s">
        <v>7</v>
      </c>
      <c r="G9746" s="23" t="s">
        <v>975</v>
      </c>
      <c r="H9746" s="2" t="s">
        <v>7722</v>
      </c>
      <c r="I9746" s="23" t="s">
        <v>7342</v>
      </c>
      <c r="J9746" s="23" t="s">
        <v>59</v>
      </c>
      <c r="K9746" s="23" t="s">
        <v>9712</v>
      </c>
      <c r="L9746" s="23" t="s">
        <v>9538</v>
      </c>
      <c r="M9746" s="23">
        <f>YEAR(Tabla2[[#This Row],[Fecha de creación]])</f>
        <v>2022</v>
      </c>
      <c r="N9746" s="23">
        <f>MONTH(Tabla2[[#This Row],[Fecha de creación]])</f>
        <v>7</v>
      </c>
    </row>
    <row r="9747" spans="1:14" x14ac:dyDescent="0.25">
      <c r="A9747" s="26">
        <v>44765.494618055556</v>
      </c>
      <c r="B9747" s="23" t="s">
        <v>189</v>
      </c>
      <c r="C9747" s="23" t="s">
        <v>12411</v>
      </c>
      <c r="D9747" s="23" t="s">
        <v>382</v>
      </c>
      <c r="E9747" s="23" t="s">
        <v>1</v>
      </c>
      <c r="F9747" s="23" t="s">
        <v>7</v>
      </c>
      <c r="G9747" s="23" t="s">
        <v>975</v>
      </c>
      <c r="H9747" s="2" t="s">
        <v>7723</v>
      </c>
      <c r="I9747" s="23" t="s">
        <v>7338</v>
      </c>
      <c r="J9747" s="23" t="s">
        <v>59</v>
      </c>
      <c r="K9747" s="23" t="s">
        <v>9712</v>
      </c>
      <c r="L9747" s="23" t="s">
        <v>9538</v>
      </c>
      <c r="M9747" s="23">
        <f>YEAR(Tabla2[[#This Row],[Fecha de creación]])</f>
        <v>2022</v>
      </c>
      <c r="N9747" s="23">
        <f>MONTH(Tabla2[[#This Row],[Fecha de creación]])</f>
        <v>7</v>
      </c>
    </row>
    <row r="9748" spans="1:14" x14ac:dyDescent="0.25">
      <c r="A9748" s="26">
        <v>44765.627106481479</v>
      </c>
      <c r="B9748" s="23" t="s">
        <v>0</v>
      </c>
      <c r="C9748" s="23" t="s">
        <v>12412</v>
      </c>
      <c r="D9748" s="23" t="s">
        <v>10281</v>
      </c>
      <c r="E9748" s="23" t="s">
        <v>1</v>
      </c>
      <c r="F9748" s="23" t="s">
        <v>7</v>
      </c>
      <c r="G9748" s="23" t="s">
        <v>1551</v>
      </c>
      <c r="H9748" s="2" t="s">
        <v>7726</v>
      </c>
      <c r="I9748" s="23" t="s">
        <v>9226</v>
      </c>
      <c r="J9748" s="23" t="s">
        <v>958</v>
      </c>
      <c r="K9748" s="23" t="s">
        <v>9712</v>
      </c>
      <c r="L9748" s="23" t="s">
        <v>9539</v>
      </c>
      <c r="M9748" s="23">
        <f>YEAR(Tabla2[[#This Row],[Fecha de creación]])</f>
        <v>2022</v>
      </c>
      <c r="N9748" s="23">
        <f>MONTH(Tabla2[[#This Row],[Fecha de creación]])</f>
        <v>7</v>
      </c>
    </row>
    <row r="9749" spans="1:14" x14ac:dyDescent="0.25">
      <c r="A9749" s="26">
        <v>44765.629907407405</v>
      </c>
      <c r="B9749" s="23" t="s">
        <v>0</v>
      </c>
      <c r="C9749" s="23" t="s">
        <v>12413</v>
      </c>
      <c r="D9749" s="23" t="s">
        <v>982</v>
      </c>
      <c r="E9749" s="23" t="s">
        <v>1</v>
      </c>
      <c r="F9749" s="23" t="s">
        <v>22</v>
      </c>
      <c r="G9749" s="23" t="s">
        <v>975</v>
      </c>
      <c r="H9749" s="2" t="s">
        <v>8893</v>
      </c>
      <c r="I9749" s="23" t="s">
        <v>7680</v>
      </c>
      <c r="J9749" s="23" t="s">
        <v>59</v>
      </c>
      <c r="K9749" s="23" t="s">
        <v>9712</v>
      </c>
      <c r="L9749" s="23" t="s">
        <v>9538</v>
      </c>
      <c r="M9749" s="23">
        <f>YEAR(Tabla2[[#This Row],[Fecha de creación]])</f>
        <v>2022</v>
      </c>
      <c r="N9749" s="23">
        <f>MONTH(Tabla2[[#This Row],[Fecha de creación]])</f>
        <v>7</v>
      </c>
    </row>
    <row r="9750" spans="1:14" x14ac:dyDescent="0.25">
      <c r="A9750" s="26">
        <v>44765.645729166667</v>
      </c>
      <c r="B9750" s="23" t="s">
        <v>0</v>
      </c>
      <c r="C9750" s="23" t="s">
        <v>12414</v>
      </c>
      <c r="D9750" s="23" t="s">
        <v>8176</v>
      </c>
      <c r="E9750" s="23" t="s">
        <v>1</v>
      </c>
      <c r="F9750" s="23" t="s">
        <v>7</v>
      </c>
      <c r="G9750" s="23" t="s">
        <v>975</v>
      </c>
      <c r="H9750" s="2" t="s">
        <v>8480</v>
      </c>
      <c r="I9750" s="23" t="s">
        <v>9483</v>
      </c>
      <c r="J9750" s="23" t="s">
        <v>59</v>
      </c>
      <c r="K9750" s="23" t="s">
        <v>9712</v>
      </c>
      <c r="L9750" s="23" t="s">
        <v>9538</v>
      </c>
      <c r="M9750" s="23">
        <f>YEAR(Tabla2[[#This Row],[Fecha de creación]])</f>
        <v>2022</v>
      </c>
      <c r="N9750" s="23">
        <f>MONTH(Tabla2[[#This Row],[Fecha de creación]])</f>
        <v>7</v>
      </c>
    </row>
    <row r="9751" spans="1:14" x14ac:dyDescent="0.25">
      <c r="A9751" s="26">
        <v>44765.684513888889</v>
      </c>
      <c r="B9751" s="23" t="s">
        <v>56</v>
      </c>
      <c r="C9751" s="23" t="s">
        <v>12415</v>
      </c>
      <c r="D9751" s="23" t="s">
        <v>4281</v>
      </c>
      <c r="E9751" s="23" t="s">
        <v>1</v>
      </c>
      <c r="F9751" s="23" t="s">
        <v>7</v>
      </c>
      <c r="G9751" s="23" t="s">
        <v>975</v>
      </c>
      <c r="H9751" s="2" t="s">
        <v>7722</v>
      </c>
      <c r="I9751" s="23" t="s">
        <v>7342</v>
      </c>
      <c r="J9751" s="23" t="s">
        <v>59</v>
      </c>
      <c r="K9751" s="23" t="s">
        <v>9712</v>
      </c>
      <c r="L9751" s="23" t="s">
        <v>9538</v>
      </c>
      <c r="M9751" s="23">
        <f>YEAR(Tabla2[[#This Row],[Fecha de creación]])</f>
        <v>2022</v>
      </c>
      <c r="N9751" s="23">
        <f>MONTH(Tabla2[[#This Row],[Fecha de creación]])</f>
        <v>7</v>
      </c>
    </row>
    <row r="9752" spans="1:14" x14ac:dyDescent="0.25">
      <c r="A9752" s="26">
        <v>44765.686516203707</v>
      </c>
      <c r="B9752" s="23" t="s">
        <v>56</v>
      </c>
      <c r="C9752" s="23" t="s">
        <v>12416</v>
      </c>
      <c r="D9752" s="23" t="s">
        <v>382</v>
      </c>
      <c r="E9752" s="23" t="s">
        <v>1</v>
      </c>
      <c r="F9752" s="23" t="s">
        <v>7</v>
      </c>
      <c r="G9752" s="23" t="s">
        <v>975</v>
      </c>
      <c r="H9752" s="2" t="s">
        <v>7723</v>
      </c>
      <c r="I9752" s="23" t="s">
        <v>7342</v>
      </c>
      <c r="J9752" s="23" t="s">
        <v>59</v>
      </c>
      <c r="K9752" s="23" t="s">
        <v>9712</v>
      </c>
      <c r="L9752" s="23" t="s">
        <v>9538</v>
      </c>
      <c r="M9752" s="23">
        <f>YEAR(Tabla2[[#This Row],[Fecha de creación]])</f>
        <v>2022</v>
      </c>
      <c r="N9752" s="23">
        <f>MONTH(Tabla2[[#This Row],[Fecha de creación]])</f>
        <v>7</v>
      </c>
    </row>
    <row r="9753" spans="1:14" x14ac:dyDescent="0.25">
      <c r="A9753" s="26">
        <v>44765.693738425929</v>
      </c>
      <c r="B9753" s="23" t="s">
        <v>56</v>
      </c>
      <c r="C9753" s="23" t="s">
        <v>12417</v>
      </c>
      <c r="D9753" s="23" t="s">
        <v>382</v>
      </c>
      <c r="E9753" s="23" t="s">
        <v>1</v>
      </c>
      <c r="F9753" s="23" t="s">
        <v>7</v>
      </c>
      <c r="G9753" s="23" t="s">
        <v>975</v>
      </c>
      <c r="H9753" s="2" t="s">
        <v>7723</v>
      </c>
      <c r="I9753" s="23" t="s">
        <v>7342</v>
      </c>
      <c r="J9753" s="23" t="s">
        <v>59</v>
      </c>
      <c r="K9753" s="23" t="s">
        <v>9712</v>
      </c>
      <c r="L9753" s="23" t="s">
        <v>9538</v>
      </c>
      <c r="M9753" s="23">
        <f>YEAR(Tabla2[[#This Row],[Fecha de creación]])</f>
        <v>2022</v>
      </c>
      <c r="N9753" s="23">
        <f>MONTH(Tabla2[[#This Row],[Fecha de creación]])</f>
        <v>7</v>
      </c>
    </row>
    <row r="9754" spans="1:14" x14ac:dyDescent="0.25">
      <c r="A9754" s="26">
        <v>44765.725266203706</v>
      </c>
      <c r="B9754" s="23" t="s">
        <v>0</v>
      </c>
      <c r="C9754" s="23" t="s">
        <v>12418</v>
      </c>
      <c r="D9754" s="23" t="s">
        <v>6</v>
      </c>
      <c r="E9754" s="23" t="s">
        <v>1</v>
      </c>
      <c r="F9754" s="23" t="s">
        <v>7</v>
      </c>
      <c r="G9754" s="23" t="s">
        <v>975</v>
      </c>
      <c r="H9754" s="2" t="s">
        <v>7722</v>
      </c>
      <c r="I9754" s="23" t="s">
        <v>9483</v>
      </c>
      <c r="J9754" s="23" t="s">
        <v>59</v>
      </c>
      <c r="K9754" s="23" t="s">
        <v>9712</v>
      </c>
      <c r="L9754" s="23" t="s">
        <v>9538</v>
      </c>
      <c r="M9754" s="23">
        <f>YEAR(Tabla2[[#This Row],[Fecha de creación]])</f>
        <v>2022</v>
      </c>
      <c r="N9754" s="23">
        <f>MONTH(Tabla2[[#This Row],[Fecha de creación]])</f>
        <v>7</v>
      </c>
    </row>
    <row r="9755" spans="1:14" x14ac:dyDescent="0.25">
      <c r="A9755" s="26">
        <v>44766.528252314813</v>
      </c>
      <c r="B9755" s="23" t="s">
        <v>0</v>
      </c>
      <c r="C9755" s="23" t="s">
        <v>12419</v>
      </c>
      <c r="D9755" s="23" t="s">
        <v>989</v>
      </c>
      <c r="E9755" s="23" t="s">
        <v>1</v>
      </c>
      <c r="F9755" s="23" t="s">
        <v>7</v>
      </c>
      <c r="G9755" s="23" t="s">
        <v>975</v>
      </c>
      <c r="H9755" s="2" t="s">
        <v>8480</v>
      </c>
      <c r="I9755" s="23" t="s">
        <v>7412</v>
      </c>
      <c r="J9755" s="23"/>
      <c r="K9755" s="23" t="s">
        <v>9712</v>
      </c>
      <c r="L9755" s="23" t="s">
        <v>9538</v>
      </c>
      <c r="M9755" s="23">
        <f>YEAR(Tabla2[[#This Row],[Fecha de creación]])</f>
        <v>2022</v>
      </c>
      <c r="N9755" s="23">
        <f>MONTH(Tabla2[[#This Row],[Fecha de creación]])</f>
        <v>7</v>
      </c>
    </row>
    <row r="9756" spans="1:14" x14ac:dyDescent="0.25">
      <c r="A9756" s="26">
        <v>44766.529768518521</v>
      </c>
      <c r="B9756" s="23" t="s">
        <v>0</v>
      </c>
      <c r="C9756" s="23" t="s">
        <v>12420</v>
      </c>
      <c r="D9756" s="23" t="s">
        <v>12421</v>
      </c>
      <c r="E9756" s="23" t="s">
        <v>1</v>
      </c>
      <c r="F9756" s="23" t="s">
        <v>7</v>
      </c>
      <c r="G9756" s="23" t="s">
        <v>975</v>
      </c>
      <c r="H9756" s="2" t="s">
        <v>7721</v>
      </c>
      <c r="I9756" s="23" t="s">
        <v>7412</v>
      </c>
      <c r="J9756" s="23"/>
      <c r="K9756" s="23" t="s">
        <v>9712</v>
      </c>
      <c r="L9756" s="23" t="s">
        <v>9538</v>
      </c>
      <c r="M9756" s="23">
        <f>YEAR(Tabla2[[#This Row],[Fecha de creación]])</f>
        <v>2022</v>
      </c>
      <c r="N9756" s="23">
        <f>MONTH(Tabla2[[#This Row],[Fecha de creación]])</f>
        <v>7</v>
      </c>
    </row>
    <row r="9757" spans="1:14" x14ac:dyDescent="0.25">
      <c r="A9757" s="26">
        <v>44766.530578703707</v>
      </c>
      <c r="B9757" s="23" t="s">
        <v>0</v>
      </c>
      <c r="C9757" s="23" t="s">
        <v>12422</v>
      </c>
      <c r="D9757" s="23" t="s">
        <v>586</v>
      </c>
      <c r="E9757" s="23" t="s">
        <v>1</v>
      </c>
      <c r="F9757" s="23" t="s">
        <v>7</v>
      </c>
      <c r="G9757" s="23" t="s">
        <v>975</v>
      </c>
      <c r="H9757" s="2" t="s">
        <v>7980</v>
      </c>
      <c r="I9757" s="23" t="s">
        <v>7412</v>
      </c>
      <c r="J9757" s="23"/>
      <c r="K9757" s="23" t="s">
        <v>9712</v>
      </c>
      <c r="L9757" s="23" t="s">
        <v>9538</v>
      </c>
      <c r="M9757" s="23">
        <f>YEAR(Tabla2[[#This Row],[Fecha de creación]])</f>
        <v>2022</v>
      </c>
      <c r="N9757" s="23">
        <f>MONTH(Tabla2[[#This Row],[Fecha de creación]])</f>
        <v>7</v>
      </c>
    </row>
    <row r="9758" spans="1:14" x14ac:dyDescent="0.25">
      <c r="A9758" s="26">
        <v>44766.531180555554</v>
      </c>
      <c r="B9758" s="23" t="s">
        <v>0</v>
      </c>
      <c r="C9758" s="23" t="s">
        <v>12423</v>
      </c>
      <c r="D9758" s="23" t="s">
        <v>999</v>
      </c>
      <c r="E9758" s="23" t="s">
        <v>1</v>
      </c>
      <c r="F9758" s="23" t="s">
        <v>7</v>
      </c>
      <c r="G9758" s="23" t="s">
        <v>975</v>
      </c>
      <c r="H9758" s="2" t="s">
        <v>7744</v>
      </c>
      <c r="I9758" s="23" t="s">
        <v>7412</v>
      </c>
      <c r="J9758" s="23"/>
      <c r="K9758" s="23" t="s">
        <v>9712</v>
      </c>
      <c r="L9758" s="23" t="s">
        <v>9538</v>
      </c>
      <c r="M9758" s="23">
        <f>YEAR(Tabla2[[#This Row],[Fecha de creación]])</f>
        <v>2022</v>
      </c>
      <c r="N9758" s="23">
        <f>MONTH(Tabla2[[#This Row],[Fecha de creación]])</f>
        <v>7</v>
      </c>
    </row>
    <row r="9759" spans="1:14" x14ac:dyDescent="0.25">
      <c r="A9759" s="26">
        <v>44766.567141203705</v>
      </c>
      <c r="B9759" s="23" t="s">
        <v>0</v>
      </c>
      <c r="C9759" s="23" t="s">
        <v>12424</v>
      </c>
      <c r="D9759" s="23" t="s">
        <v>615</v>
      </c>
      <c r="E9759" s="23" t="s">
        <v>1</v>
      </c>
      <c r="F9759" s="23" t="s">
        <v>7</v>
      </c>
      <c r="G9759" s="23" t="s">
        <v>975</v>
      </c>
      <c r="H9759" s="2" t="s">
        <v>7745</v>
      </c>
      <c r="I9759" s="23" t="s">
        <v>7412</v>
      </c>
      <c r="J9759" s="23"/>
      <c r="K9759" s="23" t="s">
        <v>9712</v>
      </c>
      <c r="L9759" s="23" t="s">
        <v>9538</v>
      </c>
      <c r="M9759" s="23">
        <f>YEAR(Tabla2[[#This Row],[Fecha de creación]])</f>
        <v>2022</v>
      </c>
      <c r="N9759" s="23">
        <f>MONTH(Tabla2[[#This Row],[Fecha de creación]])</f>
        <v>7</v>
      </c>
    </row>
    <row r="9760" spans="1:14" x14ac:dyDescent="0.25">
      <c r="A9760" s="26">
        <v>44766.616967592592</v>
      </c>
      <c r="B9760" s="23" t="s">
        <v>0</v>
      </c>
      <c r="C9760" s="23" t="s">
        <v>12425</v>
      </c>
      <c r="D9760" s="23" t="s">
        <v>982</v>
      </c>
      <c r="E9760" s="23" t="s">
        <v>1</v>
      </c>
      <c r="F9760" s="23" t="s">
        <v>22</v>
      </c>
      <c r="G9760" s="23" t="s">
        <v>975</v>
      </c>
      <c r="H9760" s="2" t="s">
        <v>8893</v>
      </c>
      <c r="I9760" s="23" t="s">
        <v>9483</v>
      </c>
      <c r="J9760" s="23" t="s">
        <v>59</v>
      </c>
      <c r="K9760" s="23" t="s">
        <v>9712</v>
      </c>
      <c r="L9760" s="23" t="s">
        <v>9538</v>
      </c>
      <c r="M9760" s="23">
        <f>YEAR(Tabla2[[#This Row],[Fecha de creación]])</f>
        <v>2022</v>
      </c>
      <c r="N9760" s="23">
        <f>MONTH(Tabla2[[#This Row],[Fecha de creación]])</f>
        <v>7</v>
      </c>
    </row>
    <row r="9761" spans="1:14" x14ac:dyDescent="0.25">
      <c r="A9761" s="26">
        <v>44766.617997685185</v>
      </c>
      <c r="B9761" s="23" t="s">
        <v>0</v>
      </c>
      <c r="C9761" s="23" t="s">
        <v>12426</v>
      </c>
      <c r="D9761" s="23" t="s">
        <v>982</v>
      </c>
      <c r="E9761" s="23" t="s">
        <v>1</v>
      </c>
      <c r="F9761" s="23" t="s">
        <v>22</v>
      </c>
      <c r="G9761" s="23" t="s">
        <v>975</v>
      </c>
      <c r="H9761" s="2" t="s">
        <v>8893</v>
      </c>
      <c r="I9761" s="23" t="s">
        <v>9483</v>
      </c>
      <c r="J9761" s="23" t="s">
        <v>59</v>
      </c>
      <c r="K9761" s="23" t="s">
        <v>9712</v>
      </c>
      <c r="L9761" s="23" t="s">
        <v>9538</v>
      </c>
      <c r="M9761" s="23">
        <f>YEAR(Tabla2[[#This Row],[Fecha de creación]])</f>
        <v>2022</v>
      </c>
      <c r="N9761" s="23">
        <f>MONTH(Tabla2[[#This Row],[Fecha de creación]])</f>
        <v>7</v>
      </c>
    </row>
    <row r="9762" spans="1:14" x14ac:dyDescent="0.25">
      <c r="A9762" s="26">
        <v>44766.649791666663</v>
      </c>
      <c r="B9762" s="23" t="s">
        <v>100</v>
      </c>
      <c r="C9762" s="23" t="s">
        <v>12427</v>
      </c>
      <c r="D9762" s="23" t="s">
        <v>982</v>
      </c>
      <c r="E9762" s="23" t="s">
        <v>1</v>
      </c>
      <c r="F9762" s="23" t="s">
        <v>22</v>
      </c>
      <c r="G9762" s="23" t="s">
        <v>975</v>
      </c>
      <c r="H9762" s="2" t="s">
        <v>8893</v>
      </c>
      <c r="I9762" s="23" t="s">
        <v>6004</v>
      </c>
      <c r="J9762" s="23" t="s">
        <v>59</v>
      </c>
      <c r="K9762" s="23" t="s">
        <v>9712</v>
      </c>
      <c r="L9762" s="23" t="s">
        <v>9538</v>
      </c>
      <c r="M9762" s="23">
        <f>YEAR(Tabla2[[#This Row],[Fecha de creación]])</f>
        <v>2022</v>
      </c>
      <c r="N9762" s="23">
        <f>MONTH(Tabla2[[#This Row],[Fecha de creación]])</f>
        <v>7</v>
      </c>
    </row>
    <row r="9763" spans="1:14" x14ac:dyDescent="0.25">
      <c r="A9763" s="26">
        <v>44766.661527777775</v>
      </c>
      <c r="B9763" s="23" t="s">
        <v>0</v>
      </c>
      <c r="C9763" s="23" t="s">
        <v>12428</v>
      </c>
      <c r="D9763" s="23" t="s">
        <v>8664</v>
      </c>
      <c r="E9763" s="23" t="s">
        <v>1</v>
      </c>
      <c r="F9763" s="23" t="s">
        <v>22</v>
      </c>
      <c r="G9763" s="23" t="s">
        <v>975</v>
      </c>
      <c r="H9763" s="2" t="s">
        <v>8893</v>
      </c>
      <c r="I9763" s="23" t="s">
        <v>7412</v>
      </c>
      <c r="J9763" s="23"/>
      <c r="K9763" s="23" t="s">
        <v>9712</v>
      </c>
      <c r="L9763" s="23" t="s">
        <v>9538</v>
      </c>
      <c r="M9763" s="23">
        <f>YEAR(Tabla2[[#This Row],[Fecha de creación]])</f>
        <v>2022</v>
      </c>
      <c r="N9763" s="23">
        <f>MONTH(Tabla2[[#This Row],[Fecha de creación]])</f>
        <v>7</v>
      </c>
    </row>
    <row r="9764" spans="1:14" x14ac:dyDescent="0.25">
      <c r="A9764" s="26">
        <v>44766.672094907408</v>
      </c>
      <c r="B9764" s="23" t="s">
        <v>100</v>
      </c>
      <c r="C9764" s="23" t="s">
        <v>12429</v>
      </c>
      <c r="D9764" s="23" t="s">
        <v>719</v>
      </c>
      <c r="E9764" s="23" t="s">
        <v>1</v>
      </c>
      <c r="F9764" s="23" t="s">
        <v>7</v>
      </c>
      <c r="G9764" s="23" t="s">
        <v>975</v>
      </c>
      <c r="H9764" s="2" t="s">
        <v>7777</v>
      </c>
      <c r="I9764" s="23" t="s">
        <v>6004</v>
      </c>
      <c r="J9764" s="23" t="s">
        <v>59</v>
      </c>
      <c r="K9764" s="23" t="s">
        <v>9712</v>
      </c>
      <c r="L9764" s="23" t="s">
        <v>9538</v>
      </c>
      <c r="M9764" s="23">
        <f>YEAR(Tabla2[[#This Row],[Fecha de creación]])</f>
        <v>2022</v>
      </c>
      <c r="N9764" s="23">
        <f>MONTH(Tabla2[[#This Row],[Fecha de creación]])</f>
        <v>7</v>
      </c>
    </row>
    <row r="9765" spans="1:14" x14ac:dyDescent="0.25">
      <c r="A9765" s="26">
        <v>44766.683576388888</v>
      </c>
      <c r="B9765" s="23" t="s">
        <v>0</v>
      </c>
      <c r="C9765" s="23" t="s">
        <v>12430</v>
      </c>
      <c r="D9765" s="23" t="s">
        <v>719</v>
      </c>
      <c r="E9765" s="23" t="s">
        <v>1</v>
      </c>
      <c r="F9765" s="23" t="s">
        <v>7</v>
      </c>
      <c r="G9765" s="23" t="s">
        <v>975</v>
      </c>
      <c r="H9765" s="2" t="s">
        <v>7777</v>
      </c>
      <c r="I9765" s="23" t="s">
        <v>9483</v>
      </c>
      <c r="J9765" s="23" t="s">
        <v>59</v>
      </c>
      <c r="K9765" s="23" t="s">
        <v>9712</v>
      </c>
      <c r="L9765" s="23" t="s">
        <v>9538</v>
      </c>
      <c r="M9765" s="23">
        <f>YEAR(Tabla2[[#This Row],[Fecha de creación]])</f>
        <v>2022</v>
      </c>
      <c r="N9765" s="23">
        <f>MONTH(Tabla2[[#This Row],[Fecha de creación]])</f>
        <v>7</v>
      </c>
    </row>
    <row r="9766" spans="1:14" x14ac:dyDescent="0.25">
      <c r="A9766" s="26">
        <v>44766.698750000003</v>
      </c>
      <c r="B9766" s="23" t="s">
        <v>0</v>
      </c>
      <c r="C9766" s="23" t="s">
        <v>12431</v>
      </c>
      <c r="D9766" s="23" t="s">
        <v>615</v>
      </c>
      <c r="E9766" s="23" t="s">
        <v>1</v>
      </c>
      <c r="F9766" s="23" t="s">
        <v>7</v>
      </c>
      <c r="G9766" s="23" t="s">
        <v>975</v>
      </c>
      <c r="H9766" s="2" t="s">
        <v>7745</v>
      </c>
      <c r="I9766" s="23" t="s">
        <v>7412</v>
      </c>
      <c r="J9766" s="23"/>
      <c r="K9766" s="23" t="s">
        <v>9712</v>
      </c>
      <c r="L9766" s="23" t="s">
        <v>9538</v>
      </c>
      <c r="M9766" s="23">
        <f>YEAR(Tabla2[[#This Row],[Fecha de creación]])</f>
        <v>2022</v>
      </c>
      <c r="N9766" s="23">
        <f>MONTH(Tabla2[[#This Row],[Fecha de creación]])</f>
        <v>7</v>
      </c>
    </row>
    <row r="9767" spans="1:14" x14ac:dyDescent="0.25">
      <c r="A9767" s="26">
        <v>44767.404282407406</v>
      </c>
      <c r="B9767" s="23" t="s">
        <v>0</v>
      </c>
      <c r="C9767" s="23" t="s">
        <v>12432</v>
      </c>
      <c r="D9767" s="23" t="s">
        <v>6</v>
      </c>
      <c r="E9767" s="23" t="s">
        <v>1</v>
      </c>
      <c r="F9767" s="23" t="s">
        <v>7</v>
      </c>
      <c r="G9767" s="23" t="s">
        <v>975</v>
      </c>
      <c r="H9767" s="2" t="s">
        <v>7722</v>
      </c>
      <c r="I9767" s="23" t="s">
        <v>7412</v>
      </c>
      <c r="J9767" s="23"/>
      <c r="K9767" s="23" t="s">
        <v>9712</v>
      </c>
      <c r="L9767" s="23" t="s">
        <v>9538</v>
      </c>
      <c r="M9767" s="23">
        <f>YEAR(Tabla2[[#This Row],[Fecha de creación]])</f>
        <v>2022</v>
      </c>
      <c r="N9767" s="23">
        <f>MONTH(Tabla2[[#This Row],[Fecha de creación]])</f>
        <v>7</v>
      </c>
    </row>
    <row r="9768" spans="1:14" x14ac:dyDescent="0.25">
      <c r="A9768" s="26">
        <v>44767.422025462962</v>
      </c>
      <c r="B9768" s="23" t="s">
        <v>0</v>
      </c>
      <c r="C9768" s="23" t="s">
        <v>12433</v>
      </c>
      <c r="D9768" s="23" t="s">
        <v>8664</v>
      </c>
      <c r="E9768" s="23" t="s">
        <v>1</v>
      </c>
      <c r="F9768" s="23" t="s">
        <v>22</v>
      </c>
      <c r="G9768" s="23" t="s">
        <v>975</v>
      </c>
      <c r="H9768" s="2" t="s">
        <v>8893</v>
      </c>
      <c r="I9768" s="23" t="s">
        <v>7412</v>
      </c>
      <c r="J9768" s="23"/>
      <c r="K9768" s="23" t="s">
        <v>9712</v>
      </c>
      <c r="L9768" s="23" t="s">
        <v>9538</v>
      </c>
      <c r="M9768" s="23">
        <f>YEAR(Tabla2[[#This Row],[Fecha de creación]])</f>
        <v>2022</v>
      </c>
      <c r="N9768" s="23">
        <f>MONTH(Tabla2[[#This Row],[Fecha de creación]])</f>
        <v>7</v>
      </c>
    </row>
    <row r="9769" spans="1:14" x14ac:dyDescent="0.25">
      <c r="A9769" s="26">
        <v>44767.464282407411</v>
      </c>
      <c r="B9769" s="23" t="s">
        <v>9534</v>
      </c>
      <c r="C9769" s="23" t="s">
        <v>12434</v>
      </c>
      <c r="D9769" s="23" t="s">
        <v>6</v>
      </c>
      <c r="E9769" s="23" t="s">
        <v>1</v>
      </c>
      <c r="F9769" s="23" t="s">
        <v>7</v>
      </c>
      <c r="G9769" s="23" t="s">
        <v>975</v>
      </c>
      <c r="H9769" s="2" t="s">
        <v>7722</v>
      </c>
      <c r="I9769" s="23" t="s">
        <v>8168</v>
      </c>
      <c r="J9769" s="23"/>
      <c r="K9769" s="23" t="s">
        <v>9712</v>
      </c>
      <c r="L9769" s="23" t="s">
        <v>9538</v>
      </c>
      <c r="M9769" s="23">
        <f>YEAR(Tabla2[[#This Row],[Fecha de creación]])</f>
        <v>2022</v>
      </c>
      <c r="N9769" s="23">
        <f>MONTH(Tabla2[[#This Row],[Fecha de creación]])</f>
        <v>7</v>
      </c>
    </row>
    <row r="9770" spans="1:14" x14ac:dyDescent="0.25">
      <c r="A9770" s="26">
        <v>44767.515138888892</v>
      </c>
      <c r="B9770" s="23" t="s">
        <v>0</v>
      </c>
      <c r="C9770" s="23" t="s">
        <v>12435</v>
      </c>
      <c r="D9770" s="23" t="s">
        <v>6</v>
      </c>
      <c r="E9770" s="23" t="s">
        <v>1</v>
      </c>
      <c r="F9770" s="23" t="s">
        <v>7</v>
      </c>
      <c r="G9770" s="23" t="s">
        <v>975</v>
      </c>
      <c r="I9770" s="23" t="s">
        <v>7412</v>
      </c>
      <c r="J9770" s="23"/>
      <c r="K9770" s="23" t="s">
        <v>9712</v>
      </c>
      <c r="L9770" s="23" t="s">
        <v>9538</v>
      </c>
      <c r="M9770" s="23">
        <f>YEAR(Tabla2[[#This Row],[Fecha de creación]])</f>
        <v>2022</v>
      </c>
      <c r="N9770" s="23">
        <f>MONTH(Tabla2[[#This Row],[Fecha de creación]])</f>
        <v>7</v>
      </c>
    </row>
    <row r="9771" spans="1:14" x14ac:dyDescent="0.25">
      <c r="A9771" s="26">
        <v>44767.537488425929</v>
      </c>
      <c r="B9771" s="23" t="s">
        <v>0</v>
      </c>
      <c r="C9771" s="23" t="s">
        <v>12436</v>
      </c>
      <c r="D9771" s="23" t="s">
        <v>3092</v>
      </c>
      <c r="E9771" s="23" t="s">
        <v>1</v>
      </c>
      <c r="F9771" s="23" t="s">
        <v>7</v>
      </c>
      <c r="G9771" s="23" t="s">
        <v>975</v>
      </c>
      <c r="H9771" s="2" t="s">
        <v>7726</v>
      </c>
      <c r="I9771" s="23" t="s">
        <v>7412</v>
      </c>
      <c r="J9771" s="23"/>
      <c r="K9771" s="23" t="s">
        <v>9712</v>
      </c>
      <c r="L9771" s="23" t="s">
        <v>9538</v>
      </c>
      <c r="M9771" s="23">
        <f>YEAR(Tabla2[[#This Row],[Fecha de creación]])</f>
        <v>2022</v>
      </c>
      <c r="N9771" s="23">
        <f>MONTH(Tabla2[[#This Row],[Fecha de creación]])</f>
        <v>7</v>
      </c>
    </row>
    <row r="9772" spans="1:14" x14ac:dyDescent="0.25">
      <c r="A9772" s="26">
        <v>44767.632210648146</v>
      </c>
      <c r="B9772" s="23" t="s">
        <v>0</v>
      </c>
      <c r="C9772" s="23" t="s">
        <v>12437</v>
      </c>
      <c r="D9772" s="23" t="s">
        <v>6</v>
      </c>
      <c r="E9772" s="23" t="s">
        <v>1</v>
      </c>
      <c r="F9772" s="23" t="s">
        <v>7</v>
      </c>
      <c r="G9772" s="23" t="s">
        <v>975</v>
      </c>
      <c r="H9772" s="2" t="s">
        <v>7722</v>
      </c>
      <c r="I9772" s="23" t="s">
        <v>7412</v>
      </c>
      <c r="J9772" s="23"/>
      <c r="K9772" s="23" t="s">
        <v>9712</v>
      </c>
      <c r="L9772" s="23" t="s">
        <v>9538</v>
      </c>
      <c r="M9772" s="23">
        <f>YEAR(Tabla2[[#This Row],[Fecha de creación]])</f>
        <v>2022</v>
      </c>
      <c r="N9772" s="23">
        <f>MONTH(Tabla2[[#This Row],[Fecha de creación]])</f>
        <v>7</v>
      </c>
    </row>
    <row r="9773" spans="1:14" x14ac:dyDescent="0.25">
      <c r="A9773" s="26">
        <v>44767.649270833332</v>
      </c>
      <c r="B9773" s="23" t="s">
        <v>0</v>
      </c>
      <c r="C9773" s="23" t="s">
        <v>12438</v>
      </c>
      <c r="D9773" s="23" t="s">
        <v>10670</v>
      </c>
      <c r="E9773" s="23" t="s">
        <v>1</v>
      </c>
      <c r="F9773" s="23" t="s">
        <v>7</v>
      </c>
      <c r="G9773" s="23" t="s">
        <v>975</v>
      </c>
      <c r="H9773" s="2" t="s">
        <v>8459</v>
      </c>
      <c r="I9773" s="23" t="s">
        <v>9483</v>
      </c>
      <c r="J9773" s="23" t="s">
        <v>958</v>
      </c>
      <c r="K9773" s="23" t="s">
        <v>9712</v>
      </c>
      <c r="L9773" s="23" t="s">
        <v>9538</v>
      </c>
      <c r="M9773" s="23">
        <f>YEAR(Tabla2[[#This Row],[Fecha de creación]])</f>
        <v>2022</v>
      </c>
      <c r="N9773" s="23">
        <f>MONTH(Tabla2[[#This Row],[Fecha de creación]])</f>
        <v>7</v>
      </c>
    </row>
    <row r="9774" spans="1:14" x14ac:dyDescent="0.25">
      <c r="A9774" s="26">
        <v>44767.662488425929</v>
      </c>
      <c r="B9774" s="23" t="s">
        <v>0</v>
      </c>
      <c r="C9774" s="23" t="s">
        <v>12439</v>
      </c>
      <c r="D9774" s="23" t="s">
        <v>1344</v>
      </c>
      <c r="E9774" s="23" t="s">
        <v>1</v>
      </c>
      <c r="F9774" s="23" t="s">
        <v>7</v>
      </c>
      <c r="G9774" s="23" t="s">
        <v>1551</v>
      </c>
      <c r="H9774" s="2" t="s">
        <v>7726</v>
      </c>
      <c r="I9774" s="23" t="s">
        <v>9226</v>
      </c>
      <c r="J9774" s="23" t="s">
        <v>59</v>
      </c>
      <c r="K9774" s="23" t="s">
        <v>9712</v>
      </c>
      <c r="L9774" s="23" t="s">
        <v>9539</v>
      </c>
      <c r="M9774" s="23">
        <f>YEAR(Tabla2[[#This Row],[Fecha de creación]])</f>
        <v>2022</v>
      </c>
      <c r="N9774" s="23">
        <f>MONTH(Tabla2[[#This Row],[Fecha de creación]])</f>
        <v>7</v>
      </c>
    </row>
    <row r="9775" spans="1:14" x14ac:dyDescent="0.25">
      <c r="A9775" s="26">
        <v>44767.664247685185</v>
      </c>
      <c r="B9775" s="23" t="s">
        <v>0</v>
      </c>
      <c r="C9775" s="23" t="s">
        <v>12440</v>
      </c>
      <c r="D9775" s="23" t="s">
        <v>982</v>
      </c>
      <c r="E9775" s="23" t="s">
        <v>1</v>
      </c>
      <c r="F9775" s="23" t="s">
        <v>22</v>
      </c>
      <c r="G9775" s="23" t="s">
        <v>975</v>
      </c>
      <c r="H9775" s="2" t="s">
        <v>8893</v>
      </c>
      <c r="I9775" s="23" t="s">
        <v>7680</v>
      </c>
      <c r="J9775" s="23" t="s">
        <v>59</v>
      </c>
      <c r="K9775" s="23" t="s">
        <v>9712</v>
      </c>
      <c r="L9775" s="23" t="s">
        <v>9538</v>
      </c>
      <c r="M9775" s="23">
        <f>YEAR(Tabla2[[#This Row],[Fecha de creación]])</f>
        <v>2022</v>
      </c>
      <c r="N9775" s="23">
        <f>MONTH(Tabla2[[#This Row],[Fecha de creación]])</f>
        <v>7</v>
      </c>
    </row>
    <row r="9776" spans="1:14" x14ac:dyDescent="0.25">
      <c r="A9776" s="26">
        <v>44767.684652777774</v>
      </c>
      <c r="B9776" s="23" t="s">
        <v>0</v>
      </c>
      <c r="C9776" s="23" t="s">
        <v>12441</v>
      </c>
      <c r="D9776" s="23" t="s">
        <v>982</v>
      </c>
      <c r="E9776" s="23" t="s">
        <v>1</v>
      </c>
      <c r="F9776" s="23" t="s">
        <v>22</v>
      </c>
      <c r="G9776" s="23" t="s">
        <v>975</v>
      </c>
      <c r="H9776" s="2" t="s">
        <v>8893</v>
      </c>
      <c r="I9776" s="23" t="s">
        <v>7680</v>
      </c>
      <c r="J9776" s="23" t="s">
        <v>59</v>
      </c>
      <c r="K9776" s="23" t="s">
        <v>9712</v>
      </c>
      <c r="L9776" s="23" t="s">
        <v>9538</v>
      </c>
      <c r="M9776" s="23">
        <f>YEAR(Tabla2[[#This Row],[Fecha de creación]])</f>
        <v>2022</v>
      </c>
      <c r="N9776" s="23">
        <f>MONTH(Tabla2[[#This Row],[Fecha de creación]])</f>
        <v>7</v>
      </c>
    </row>
    <row r="9777" spans="1:14" x14ac:dyDescent="0.25">
      <c r="A9777" s="26">
        <v>44767.690162037034</v>
      </c>
      <c r="B9777" s="23" t="s">
        <v>100</v>
      </c>
      <c r="C9777" s="23" t="s">
        <v>12442</v>
      </c>
      <c r="D9777" s="23" t="s">
        <v>982</v>
      </c>
      <c r="E9777" s="23" t="s">
        <v>1</v>
      </c>
      <c r="F9777" s="23" t="s">
        <v>22</v>
      </c>
      <c r="G9777" s="23" t="s">
        <v>975</v>
      </c>
      <c r="H9777" s="2" t="s">
        <v>8893</v>
      </c>
      <c r="I9777" s="23" t="s">
        <v>7966</v>
      </c>
      <c r="J9777" s="23" t="s">
        <v>59</v>
      </c>
      <c r="K9777" s="23" t="s">
        <v>9712</v>
      </c>
      <c r="L9777" s="23" t="s">
        <v>9538</v>
      </c>
      <c r="M9777" s="23">
        <f>YEAR(Tabla2[[#This Row],[Fecha de creación]])</f>
        <v>2022</v>
      </c>
      <c r="N9777" s="23">
        <f>MONTH(Tabla2[[#This Row],[Fecha de creación]])</f>
        <v>7</v>
      </c>
    </row>
    <row r="9778" spans="1:14" x14ac:dyDescent="0.25">
      <c r="A9778" s="26">
        <v>44767.692916666667</v>
      </c>
      <c r="B9778" s="23" t="s">
        <v>100</v>
      </c>
      <c r="C9778" s="23" t="s">
        <v>12443</v>
      </c>
      <c r="D9778" s="23" t="s">
        <v>8539</v>
      </c>
      <c r="E9778" s="23" t="s">
        <v>1</v>
      </c>
      <c r="F9778" s="23" t="s">
        <v>7</v>
      </c>
      <c r="G9778" s="23" t="s">
        <v>975</v>
      </c>
      <c r="H9778" s="2" t="s">
        <v>7731</v>
      </c>
      <c r="I9778" s="23" t="s">
        <v>7966</v>
      </c>
      <c r="J9778" s="23" t="s">
        <v>59</v>
      </c>
      <c r="K9778" s="23" t="s">
        <v>9712</v>
      </c>
      <c r="L9778" s="23" t="s">
        <v>9538</v>
      </c>
      <c r="M9778" s="23">
        <f>YEAR(Tabla2[[#This Row],[Fecha de creación]])</f>
        <v>2022</v>
      </c>
      <c r="N9778" s="23">
        <f>MONTH(Tabla2[[#This Row],[Fecha de creación]])</f>
        <v>7</v>
      </c>
    </row>
    <row r="9779" spans="1:14" x14ac:dyDescent="0.25">
      <c r="A9779" s="26">
        <v>44768.454895833333</v>
      </c>
      <c r="B9779" s="23" t="s">
        <v>0</v>
      </c>
      <c r="C9779" s="23" t="s">
        <v>12444</v>
      </c>
      <c r="D9779" s="23" t="s">
        <v>982</v>
      </c>
      <c r="E9779" s="23" t="s">
        <v>1</v>
      </c>
      <c r="F9779" s="23" t="s">
        <v>22</v>
      </c>
      <c r="G9779" s="23" t="s">
        <v>975</v>
      </c>
      <c r="H9779" s="2" t="s">
        <v>8893</v>
      </c>
      <c r="I9779" s="23" t="s">
        <v>9483</v>
      </c>
      <c r="J9779" s="23" t="s">
        <v>59</v>
      </c>
      <c r="K9779" s="23" t="s">
        <v>9712</v>
      </c>
      <c r="L9779" s="23" t="s">
        <v>9538</v>
      </c>
      <c r="M9779" s="23">
        <f>YEAR(Tabla2[[#This Row],[Fecha de creación]])</f>
        <v>2022</v>
      </c>
      <c r="N9779" s="23">
        <f>MONTH(Tabla2[[#This Row],[Fecha de creación]])</f>
        <v>7</v>
      </c>
    </row>
    <row r="9780" spans="1:14" x14ac:dyDescent="0.25">
      <c r="A9780" s="26">
        <v>44768.45621527778</v>
      </c>
      <c r="B9780" s="23" t="s">
        <v>0</v>
      </c>
      <c r="C9780" s="23" t="s">
        <v>12445</v>
      </c>
      <c r="D9780" s="23" t="s">
        <v>982</v>
      </c>
      <c r="E9780" s="23" t="s">
        <v>1</v>
      </c>
      <c r="F9780" s="23" t="s">
        <v>22</v>
      </c>
      <c r="G9780" s="23" t="s">
        <v>975</v>
      </c>
      <c r="H9780" s="2" t="s">
        <v>8893</v>
      </c>
      <c r="I9780" s="23" t="s">
        <v>9483</v>
      </c>
      <c r="J9780" s="23" t="s">
        <v>59</v>
      </c>
      <c r="K9780" s="23" t="s">
        <v>9712</v>
      </c>
      <c r="L9780" s="23" t="s">
        <v>9538</v>
      </c>
      <c r="M9780" s="23">
        <f>YEAR(Tabla2[[#This Row],[Fecha de creación]])</f>
        <v>2022</v>
      </c>
      <c r="N9780" s="23">
        <f>MONTH(Tabla2[[#This Row],[Fecha de creación]])</f>
        <v>7</v>
      </c>
    </row>
    <row r="9781" spans="1:14" x14ac:dyDescent="0.25">
      <c r="A9781" s="26">
        <v>44768.473055555558</v>
      </c>
      <c r="B9781" s="23" t="s">
        <v>19</v>
      </c>
      <c r="C9781" s="23" t="s">
        <v>12446</v>
      </c>
      <c r="D9781" s="23" t="s">
        <v>12447</v>
      </c>
      <c r="E9781" s="23" t="s">
        <v>1</v>
      </c>
      <c r="F9781" s="23" t="s">
        <v>7</v>
      </c>
      <c r="G9781" s="23" t="s">
        <v>975</v>
      </c>
      <c r="H9781" s="2" t="s">
        <v>8535</v>
      </c>
      <c r="I9781" s="23" t="s">
        <v>10079</v>
      </c>
      <c r="J9781" s="23"/>
      <c r="K9781" s="23" t="s">
        <v>9712</v>
      </c>
      <c r="L9781" s="23" t="s">
        <v>9538</v>
      </c>
      <c r="M9781" s="23">
        <f>YEAR(Tabla2[[#This Row],[Fecha de creación]])</f>
        <v>2022</v>
      </c>
      <c r="N9781" s="23">
        <f>MONTH(Tabla2[[#This Row],[Fecha de creación]])</f>
        <v>7</v>
      </c>
    </row>
    <row r="9782" spans="1:14" x14ac:dyDescent="0.25">
      <c r="A9782" s="26">
        <v>44768.480474537035</v>
      </c>
      <c r="B9782" s="23" t="s">
        <v>19</v>
      </c>
      <c r="C9782" s="23" t="s">
        <v>12448</v>
      </c>
      <c r="D9782" s="23" t="s">
        <v>12449</v>
      </c>
      <c r="E9782" s="23" t="s">
        <v>1</v>
      </c>
      <c r="F9782" s="23" t="s">
        <v>7</v>
      </c>
      <c r="G9782" s="23" t="s">
        <v>3</v>
      </c>
      <c r="H9782" s="2" t="s">
        <v>7721</v>
      </c>
      <c r="I9782" s="23" t="s">
        <v>10079</v>
      </c>
      <c r="J9782" s="23"/>
      <c r="K9782" s="23" t="s">
        <v>9712</v>
      </c>
      <c r="L9782" s="23" t="s">
        <v>9538</v>
      </c>
      <c r="M9782" s="23">
        <f>YEAR(Tabla2[[#This Row],[Fecha de creación]])</f>
        <v>2022</v>
      </c>
      <c r="N9782" s="23">
        <f>MONTH(Tabla2[[#This Row],[Fecha de creación]])</f>
        <v>7</v>
      </c>
    </row>
    <row r="9783" spans="1:14" x14ac:dyDescent="0.25">
      <c r="A9783" s="26">
        <v>44768.497893518521</v>
      </c>
      <c r="B9783" s="23" t="s">
        <v>19</v>
      </c>
      <c r="C9783" s="23" t="s">
        <v>12450</v>
      </c>
      <c r="D9783" s="23" t="s">
        <v>12451</v>
      </c>
      <c r="E9783" s="23" t="s">
        <v>1</v>
      </c>
      <c r="F9783" s="23" t="s">
        <v>7</v>
      </c>
      <c r="G9783" s="23" t="s">
        <v>975</v>
      </c>
      <c r="H9783" s="2" t="s">
        <v>8535</v>
      </c>
      <c r="I9783" s="23" t="s">
        <v>10079</v>
      </c>
      <c r="J9783" s="23"/>
      <c r="K9783" s="23" t="s">
        <v>9712</v>
      </c>
      <c r="L9783" s="23" t="s">
        <v>9538</v>
      </c>
      <c r="M9783" s="23">
        <f>YEAR(Tabla2[[#This Row],[Fecha de creación]])</f>
        <v>2022</v>
      </c>
      <c r="N9783" s="23">
        <f>MONTH(Tabla2[[#This Row],[Fecha de creación]])</f>
        <v>7</v>
      </c>
    </row>
    <row r="9784" spans="1:14" x14ac:dyDescent="0.25">
      <c r="A9784" s="26">
        <v>44768.523518518516</v>
      </c>
      <c r="B9784" s="23" t="s">
        <v>19</v>
      </c>
      <c r="C9784" s="23" t="s">
        <v>12452</v>
      </c>
      <c r="D9784" s="23" t="s">
        <v>12453</v>
      </c>
      <c r="E9784" s="23" t="s">
        <v>1</v>
      </c>
      <c r="F9784" s="23" t="s">
        <v>7</v>
      </c>
      <c r="G9784" s="23" t="s">
        <v>975</v>
      </c>
      <c r="H9784" s="2" t="s">
        <v>8535</v>
      </c>
      <c r="I9784" s="23" t="s">
        <v>10079</v>
      </c>
      <c r="J9784" s="23"/>
      <c r="K9784" s="23" t="s">
        <v>9712</v>
      </c>
      <c r="L9784" s="23" t="s">
        <v>9538</v>
      </c>
      <c r="M9784" s="23">
        <f>YEAR(Tabla2[[#This Row],[Fecha de creación]])</f>
        <v>2022</v>
      </c>
      <c r="N9784" s="23">
        <f>MONTH(Tabla2[[#This Row],[Fecha de creación]])</f>
        <v>7</v>
      </c>
    </row>
    <row r="9785" spans="1:14" x14ac:dyDescent="0.25">
      <c r="A9785" s="26">
        <v>44768.554027777776</v>
      </c>
      <c r="B9785" s="23" t="s">
        <v>0</v>
      </c>
      <c r="C9785" s="23" t="s">
        <v>12454</v>
      </c>
      <c r="D9785" s="23" t="s">
        <v>7715</v>
      </c>
      <c r="E9785" s="23" t="s">
        <v>1</v>
      </c>
      <c r="F9785" s="23" t="s">
        <v>7</v>
      </c>
      <c r="G9785" s="23" t="s">
        <v>975</v>
      </c>
      <c r="H9785" s="2" t="s">
        <v>7733</v>
      </c>
      <c r="I9785" s="23" t="s">
        <v>7412</v>
      </c>
      <c r="J9785" s="23"/>
      <c r="K9785" s="23" t="s">
        <v>9712</v>
      </c>
      <c r="L9785" s="23" t="s">
        <v>9538</v>
      </c>
      <c r="M9785" s="23">
        <f>YEAR(Tabla2[[#This Row],[Fecha de creación]])</f>
        <v>2022</v>
      </c>
      <c r="N9785" s="23">
        <f>MONTH(Tabla2[[#This Row],[Fecha de creación]])</f>
        <v>7</v>
      </c>
    </row>
    <row r="9786" spans="1:14" x14ac:dyDescent="0.25">
      <c r="A9786" s="26">
        <v>44768.564687500002</v>
      </c>
      <c r="B9786" s="23" t="s">
        <v>0</v>
      </c>
      <c r="C9786" s="23" t="s">
        <v>12455</v>
      </c>
      <c r="D9786" s="23" t="s">
        <v>982</v>
      </c>
      <c r="E9786" s="23" t="s">
        <v>1</v>
      </c>
      <c r="F9786" s="23" t="s">
        <v>22</v>
      </c>
      <c r="G9786" s="23" t="s">
        <v>975</v>
      </c>
      <c r="H9786" s="2" t="s">
        <v>8893</v>
      </c>
      <c r="I9786" s="23" t="s">
        <v>9483</v>
      </c>
      <c r="J9786" s="23" t="s">
        <v>59</v>
      </c>
      <c r="K9786" s="23" t="s">
        <v>9712</v>
      </c>
      <c r="L9786" s="23" t="s">
        <v>9538</v>
      </c>
      <c r="M9786" s="23">
        <f>YEAR(Tabla2[[#This Row],[Fecha de creación]])</f>
        <v>2022</v>
      </c>
      <c r="N9786" s="23">
        <f>MONTH(Tabla2[[#This Row],[Fecha de creación]])</f>
        <v>7</v>
      </c>
    </row>
    <row r="9787" spans="1:14" x14ac:dyDescent="0.25">
      <c r="A9787" s="26">
        <v>44768.582326388889</v>
      </c>
      <c r="B9787" s="23" t="s">
        <v>56</v>
      </c>
      <c r="C9787" s="23" t="s">
        <v>12456</v>
      </c>
      <c r="D9787" s="23" t="s">
        <v>7351</v>
      </c>
      <c r="E9787" s="23" t="s">
        <v>1</v>
      </c>
      <c r="F9787" s="23" t="s">
        <v>7</v>
      </c>
      <c r="G9787" s="23" t="s">
        <v>975</v>
      </c>
      <c r="H9787" s="2" t="s">
        <v>8459</v>
      </c>
      <c r="I9787" s="23" t="s">
        <v>7342</v>
      </c>
      <c r="J9787" s="23" t="s">
        <v>958</v>
      </c>
      <c r="K9787" s="23" t="s">
        <v>9712</v>
      </c>
      <c r="L9787" s="23" t="s">
        <v>9538</v>
      </c>
      <c r="M9787" s="23">
        <f>YEAR(Tabla2[[#This Row],[Fecha de creación]])</f>
        <v>2022</v>
      </c>
      <c r="N9787" s="23">
        <f>MONTH(Tabla2[[#This Row],[Fecha de creación]])</f>
        <v>7</v>
      </c>
    </row>
    <row r="9788" spans="1:14" x14ac:dyDescent="0.25">
      <c r="A9788" s="26">
        <v>44768.593599537038</v>
      </c>
      <c r="B9788" s="23" t="s">
        <v>56</v>
      </c>
      <c r="C9788" s="23" t="s">
        <v>12457</v>
      </c>
      <c r="D9788" s="23" t="s">
        <v>4281</v>
      </c>
      <c r="E9788" s="23" t="s">
        <v>1</v>
      </c>
      <c r="F9788" s="23" t="s">
        <v>7</v>
      </c>
      <c r="G9788" s="23" t="s">
        <v>975</v>
      </c>
      <c r="H9788" s="2" t="s">
        <v>7722</v>
      </c>
      <c r="I9788" s="23" t="s">
        <v>7342</v>
      </c>
      <c r="J9788" s="23" t="s">
        <v>59</v>
      </c>
      <c r="K9788" s="23" t="s">
        <v>9712</v>
      </c>
      <c r="L9788" s="23" t="s">
        <v>9538</v>
      </c>
      <c r="M9788" s="23">
        <f>YEAR(Tabla2[[#This Row],[Fecha de creación]])</f>
        <v>2022</v>
      </c>
      <c r="N9788" s="23">
        <f>MONTH(Tabla2[[#This Row],[Fecha de creación]])</f>
        <v>7</v>
      </c>
    </row>
    <row r="9789" spans="1:14" x14ac:dyDescent="0.25">
      <c r="A9789" s="26">
        <v>44768.596018518518</v>
      </c>
      <c r="B9789" s="23" t="s">
        <v>56</v>
      </c>
      <c r="C9789" s="23" t="s">
        <v>12458</v>
      </c>
      <c r="D9789" s="23" t="s">
        <v>586</v>
      </c>
      <c r="E9789" s="23" t="s">
        <v>1</v>
      </c>
      <c r="F9789" s="23" t="s">
        <v>7</v>
      </c>
      <c r="G9789" s="23" t="s">
        <v>975</v>
      </c>
      <c r="H9789" s="2" t="s">
        <v>7748</v>
      </c>
      <c r="I9789" s="23" t="s">
        <v>7342</v>
      </c>
      <c r="J9789" s="23" t="s">
        <v>59</v>
      </c>
      <c r="K9789" s="23" t="s">
        <v>9712</v>
      </c>
      <c r="L9789" s="23" t="s">
        <v>9538</v>
      </c>
      <c r="M9789" s="23">
        <f>YEAR(Tabla2[[#This Row],[Fecha de creación]])</f>
        <v>2022</v>
      </c>
      <c r="N9789" s="23">
        <f>MONTH(Tabla2[[#This Row],[Fecha de creación]])</f>
        <v>7</v>
      </c>
    </row>
    <row r="9790" spans="1:14" x14ac:dyDescent="0.25">
      <c r="A9790" s="26">
        <v>44768.600601851853</v>
      </c>
      <c r="B9790" s="23" t="s">
        <v>189</v>
      </c>
      <c r="C9790" s="23" t="s">
        <v>12459</v>
      </c>
      <c r="D9790" s="23" t="s">
        <v>586</v>
      </c>
      <c r="E9790" s="23" t="s">
        <v>1</v>
      </c>
      <c r="F9790" s="23" t="s">
        <v>7</v>
      </c>
      <c r="G9790" s="23" t="s">
        <v>975</v>
      </c>
      <c r="H9790" s="2" t="s">
        <v>7748</v>
      </c>
      <c r="I9790" s="23" t="s">
        <v>7338</v>
      </c>
      <c r="J9790" s="23" t="s">
        <v>59</v>
      </c>
      <c r="K9790" s="23" t="s">
        <v>9712</v>
      </c>
      <c r="L9790" s="23" t="s">
        <v>9538</v>
      </c>
      <c r="M9790" s="23">
        <f>YEAR(Tabla2[[#This Row],[Fecha de creación]])</f>
        <v>2022</v>
      </c>
      <c r="N9790" s="23">
        <f>MONTH(Tabla2[[#This Row],[Fecha de creación]])</f>
        <v>7</v>
      </c>
    </row>
    <row r="9791" spans="1:14" x14ac:dyDescent="0.25">
      <c r="A9791" s="26">
        <v>44768.622824074075</v>
      </c>
      <c r="B9791" s="23" t="s">
        <v>19</v>
      </c>
      <c r="C9791" s="23" t="s">
        <v>12460</v>
      </c>
      <c r="D9791" s="23" t="s">
        <v>12461</v>
      </c>
      <c r="E9791" s="23" t="s">
        <v>1</v>
      </c>
      <c r="F9791" s="23" t="s">
        <v>7</v>
      </c>
      <c r="G9791" s="23" t="s">
        <v>975</v>
      </c>
      <c r="H9791" s="2" t="s">
        <v>8535</v>
      </c>
      <c r="I9791" s="23" t="s">
        <v>10079</v>
      </c>
      <c r="J9791" s="23"/>
      <c r="K9791" s="23" t="s">
        <v>9712</v>
      </c>
      <c r="L9791" s="23" t="s">
        <v>9538</v>
      </c>
      <c r="M9791" s="23">
        <f>YEAR(Tabla2[[#This Row],[Fecha de creación]])</f>
        <v>2022</v>
      </c>
      <c r="N9791" s="23">
        <f>MONTH(Tabla2[[#This Row],[Fecha de creación]])</f>
        <v>7</v>
      </c>
    </row>
    <row r="9792" spans="1:14" x14ac:dyDescent="0.25">
      <c r="A9792" s="26">
        <v>44768.645752314813</v>
      </c>
      <c r="B9792" s="23" t="s">
        <v>0</v>
      </c>
      <c r="C9792" s="23" t="s">
        <v>12462</v>
      </c>
      <c r="D9792" s="23" t="s">
        <v>982</v>
      </c>
      <c r="E9792" s="23" t="s">
        <v>1</v>
      </c>
      <c r="F9792" s="23" t="s">
        <v>22</v>
      </c>
      <c r="G9792" s="23" t="s">
        <v>975</v>
      </c>
      <c r="H9792" s="2" t="s">
        <v>8893</v>
      </c>
      <c r="I9792" s="23" t="s">
        <v>7680</v>
      </c>
      <c r="J9792" s="23" t="s">
        <v>59</v>
      </c>
      <c r="K9792" s="23" t="s">
        <v>9712</v>
      </c>
      <c r="L9792" s="23" t="s">
        <v>9538</v>
      </c>
      <c r="M9792" s="23">
        <f>YEAR(Tabla2[[#This Row],[Fecha de creación]])</f>
        <v>2022</v>
      </c>
      <c r="N9792" s="23">
        <f>MONTH(Tabla2[[#This Row],[Fecha de creación]])</f>
        <v>7</v>
      </c>
    </row>
    <row r="9793" spans="1:14" x14ac:dyDescent="0.25">
      <c r="A9793" s="26">
        <v>44768.645925925928</v>
      </c>
      <c r="B9793" s="23" t="s">
        <v>0</v>
      </c>
      <c r="C9793" s="23" t="s">
        <v>12463</v>
      </c>
      <c r="D9793" s="23" t="s">
        <v>982</v>
      </c>
      <c r="E9793" s="23" t="s">
        <v>1</v>
      </c>
      <c r="F9793" s="23" t="s">
        <v>22</v>
      </c>
      <c r="G9793" s="23" t="s">
        <v>975</v>
      </c>
      <c r="H9793" s="2" t="s">
        <v>8893</v>
      </c>
      <c r="I9793" s="23" t="s">
        <v>9483</v>
      </c>
      <c r="J9793" s="23" t="s">
        <v>59</v>
      </c>
      <c r="K9793" s="23" t="s">
        <v>9712</v>
      </c>
      <c r="L9793" s="23" t="s">
        <v>9538</v>
      </c>
      <c r="M9793" s="23">
        <f>YEAR(Tabla2[[#This Row],[Fecha de creación]])</f>
        <v>2022</v>
      </c>
      <c r="N9793" s="23">
        <f>MONTH(Tabla2[[#This Row],[Fecha de creación]])</f>
        <v>7</v>
      </c>
    </row>
    <row r="9794" spans="1:14" x14ac:dyDescent="0.25">
      <c r="A9794" s="26">
        <v>44768.647187499999</v>
      </c>
      <c r="B9794" s="23" t="s">
        <v>0</v>
      </c>
      <c r="C9794" s="23" t="s">
        <v>12464</v>
      </c>
      <c r="D9794" s="23" t="s">
        <v>982</v>
      </c>
      <c r="E9794" s="23" t="s">
        <v>1</v>
      </c>
      <c r="F9794" s="23" t="s">
        <v>22</v>
      </c>
      <c r="G9794" s="23" t="s">
        <v>975</v>
      </c>
      <c r="H9794" s="2" t="s">
        <v>8893</v>
      </c>
      <c r="I9794" s="23" t="s">
        <v>9483</v>
      </c>
      <c r="J9794" s="23" t="s">
        <v>59</v>
      </c>
      <c r="K9794" s="23" t="s">
        <v>9712</v>
      </c>
      <c r="L9794" s="23" t="s">
        <v>9538</v>
      </c>
      <c r="M9794" s="23">
        <f>YEAR(Tabla2[[#This Row],[Fecha de creación]])</f>
        <v>2022</v>
      </c>
      <c r="N9794" s="23">
        <f>MONTH(Tabla2[[#This Row],[Fecha de creación]])</f>
        <v>7</v>
      </c>
    </row>
    <row r="9795" spans="1:14" x14ac:dyDescent="0.25">
      <c r="A9795" s="26">
        <v>44768.648541666669</v>
      </c>
      <c r="B9795" s="23" t="s">
        <v>0</v>
      </c>
      <c r="C9795" s="23" t="s">
        <v>12465</v>
      </c>
      <c r="D9795" s="23" t="s">
        <v>10808</v>
      </c>
      <c r="E9795" s="23" t="s">
        <v>1</v>
      </c>
      <c r="F9795" s="23" t="s">
        <v>7</v>
      </c>
      <c r="G9795" s="23" t="s">
        <v>3</v>
      </c>
      <c r="I9795" s="23" t="s">
        <v>9483</v>
      </c>
      <c r="J9795" s="23" t="s">
        <v>59</v>
      </c>
      <c r="K9795" s="23" t="s">
        <v>9712</v>
      </c>
      <c r="L9795" s="23" t="s">
        <v>9539</v>
      </c>
      <c r="M9795" s="23">
        <f>YEAR(Tabla2[[#This Row],[Fecha de creación]])</f>
        <v>2022</v>
      </c>
      <c r="N9795" s="23">
        <f>MONTH(Tabla2[[#This Row],[Fecha de creación]])</f>
        <v>7</v>
      </c>
    </row>
    <row r="9796" spans="1:14" x14ac:dyDescent="0.25">
      <c r="A9796" s="26">
        <v>44768.650960648149</v>
      </c>
      <c r="B9796" s="23" t="s">
        <v>100</v>
      </c>
      <c r="C9796" s="23" t="s">
        <v>12466</v>
      </c>
      <c r="D9796" s="23" t="s">
        <v>982</v>
      </c>
      <c r="E9796" s="23" t="s">
        <v>1</v>
      </c>
      <c r="F9796" s="23" t="s">
        <v>22</v>
      </c>
      <c r="G9796" s="23" t="s">
        <v>975</v>
      </c>
      <c r="H9796" s="2" t="s">
        <v>8893</v>
      </c>
      <c r="I9796" s="23" t="s">
        <v>7966</v>
      </c>
      <c r="J9796" s="23" t="s">
        <v>59</v>
      </c>
      <c r="K9796" s="23" t="s">
        <v>9712</v>
      </c>
      <c r="L9796" s="23" t="s">
        <v>9538</v>
      </c>
      <c r="M9796" s="23">
        <f>YEAR(Tabla2[[#This Row],[Fecha de creación]])</f>
        <v>2022</v>
      </c>
      <c r="N9796" s="23">
        <f>MONTH(Tabla2[[#This Row],[Fecha de creación]])</f>
        <v>7</v>
      </c>
    </row>
    <row r="9797" spans="1:14" x14ac:dyDescent="0.25">
      <c r="A9797" s="26">
        <v>44768.671296296299</v>
      </c>
      <c r="B9797" s="23" t="s">
        <v>19</v>
      </c>
      <c r="C9797" s="23" t="s">
        <v>12467</v>
      </c>
      <c r="D9797" s="23" t="s">
        <v>12468</v>
      </c>
      <c r="E9797" s="23" t="s">
        <v>1</v>
      </c>
      <c r="F9797" s="23" t="s">
        <v>7</v>
      </c>
      <c r="G9797" s="23" t="s">
        <v>975</v>
      </c>
      <c r="H9797" s="2" t="s">
        <v>8535</v>
      </c>
      <c r="I9797" s="23" t="s">
        <v>10079</v>
      </c>
      <c r="J9797" s="23"/>
      <c r="K9797" s="23" t="s">
        <v>9712</v>
      </c>
      <c r="L9797" s="23" t="s">
        <v>9538</v>
      </c>
      <c r="M9797" s="23">
        <f>YEAR(Tabla2[[#This Row],[Fecha de creación]])</f>
        <v>2022</v>
      </c>
      <c r="N9797" s="23">
        <f>MONTH(Tabla2[[#This Row],[Fecha de creación]])</f>
        <v>7</v>
      </c>
    </row>
    <row r="9798" spans="1:14" x14ac:dyDescent="0.25">
      <c r="A9798" s="26">
        <v>44769.456469907411</v>
      </c>
      <c r="B9798" s="23" t="s">
        <v>56</v>
      </c>
      <c r="C9798" s="23" t="s">
        <v>12493</v>
      </c>
      <c r="D9798" s="23" t="s">
        <v>7351</v>
      </c>
      <c r="E9798" s="23" t="s">
        <v>1</v>
      </c>
      <c r="F9798" s="23" t="s">
        <v>7</v>
      </c>
      <c r="G9798" s="23" t="s">
        <v>3</v>
      </c>
      <c r="H9798" s="2" t="s">
        <v>8459</v>
      </c>
      <c r="I9798" s="23" t="s">
        <v>7342</v>
      </c>
      <c r="J9798" s="23" t="s">
        <v>958</v>
      </c>
      <c r="K9798" s="23" t="s">
        <v>9712</v>
      </c>
      <c r="L9798" s="23" t="s">
        <v>9539</v>
      </c>
      <c r="M9798" s="23">
        <f>YEAR(Tabla2[[#This Row],[Fecha de creación]])</f>
        <v>2022</v>
      </c>
      <c r="N9798" s="23">
        <f>MONTH(Tabla2[[#This Row],[Fecha de creación]])</f>
        <v>7</v>
      </c>
    </row>
    <row r="9799" spans="1:14" x14ac:dyDescent="0.25">
      <c r="A9799" s="26">
        <v>44769.458321759259</v>
      </c>
      <c r="B9799" s="23" t="s">
        <v>0</v>
      </c>
      <c r="C9799" s="23" t="s">
        <v>12494</v>
      </c>
      <c r="D9799" s="23" t="s">
        <v>6</v>
      </c>
      <c r="E9799" s="23" t="s">
        <v>1</v>
      </c>
      <c r="F9799" s="23" t="s">
        <v>7</v>
      </c>
      <c r="G9799" s="23" t="s">
        <v>975</v>
      </c>
      <c r="H9799" s="2" t="s">
        <v>7722</v>
      </c>
      <c r="I9799" s="23" t="s">
        <v>7412</v>
      </c>
      <c r="J9799" s="23"/>
      <c r="K9799" s="23" t="s">
        <v>9712</v>
      </c>
      <c r="L9799" s="23" t="s">
        <v>9538</v>
      </c>
      <c r="M9799" s="23">
        <f>YEAR(Tabla2[[#This Row],[Fecha de creación]])</f>
        <v>2022</v>
      </c>
      <c r="N9799" s="23">
        <f>MONTH(Tabla2[[#This Row],[Fecha de creación]])</f>
        <v>7</v>
      </c>
    </row>
    <row r="9800" spans="1:14" x14ac:dyDescent="0.25">
      <c r="A9800" s="26">
        <v>44769.459016203706</v>
      </c>
      <c r="B9800" s="23" t="s">
        <v>0</v>
      </c>
      <c r="C9800" s="23" t="s">
        <v>12495</v>
      </c>
      <c r="D9800" s="23" t="s">
        <v>12496</v>
      </c>
      <c r="E9800" s="23" t="s">
        <v>1</v>
      </c>
      <c r="F9800" s="23" t="s">
        <v>22</v>
      </c>
      <c r="G9800" s="23" t="s">
        <v>975</v>
      </c>
      <c r="H9800" s="2" t="s">
        <v>7744</v>
      </c>
      <c r="I9800" s="23" t="s">
        <v>7412</v>
      </c>
      <c r="J9800" s="23"/>
      <c r="K9800" s="23" t="s">
        <v>9712</v>
      </c>
      <c r="L9800" s="23" t="s">
        <v>9538</v>
      </c>
      <c r="M9800" s="23">
        <f>YEAR(Tabla2[[#This Row],[Fecha de creación]])</f>
        <v>2022</v>
      </c>
      <c r="N9800" s="23">
        <f>MONTH(Tabla2[[#This Row],[Fecha de creación]])</f>
        <v>7</v>
      </c>
    </row>
    <row r="9801" spans="1:14" x14ac:dyDescent="0.25">
      <c r="A9801" s="26">
        <v>44769.459930555553</v>
      </c>
      <c r="B9801" s="23" t="s">
        <v>0</v>
      </c>
      <c r="C9801" s="23" t="s">
        <v>12497</v>
      </c>
      <c r="D9801" s="23" t="s">
        <v>3092</v>
      </c>
      <c r="E9801" s="23" t="s">
        <v>1</v>
      </c>
      <c r="F9801" s="23" t="s">
        <v>7</v>
      </c>
      <c r="G9801" s="23" t="s">
        <v>975</v>
      </c>
      <c r="H9801" s="2" t="s">
        <v>7726</v>
      </c>
      <c r="I9801" s="23" t="s">
        <v>7412</v>
      </c>
      <c r="J9801" s="23"/>
      <c r="K9801" s="23" t="s">
        <v>9712</v>
      </c>
      <c r="L9801" s="23" t="s">
        <v>9538</v>
      </c>
      <c r="M9801" s="23">
        <f>YEAR(Tabla2[[#This Row],[Fecha de creación]])</f>
        <v>2022</v>
      </c>
      <c r="N9801" s="23">
        <f>MONTH(Tabla2[[#This Row],[Fecha de creación]])</f>
        <v>7</v>
      </c>
    </row>
    <row r="9802" spans="1:14" x14ac:dyDescent="0.25">
      <c r="A9802" s="26">
        <v>44769.504467592589</v>
      </c>
      <c r="B9802" s="23" t="s">
        <v>0</v>
      </c>
      <c r="C9802" s="23" t="s">
        <v>12498</v>
      </c>
      <c r="D9802" s="23" t="s">
        <v>615</v>
      </c>
      <c r="E9802" s="23" t="s">
        <v>1</v>
      </c>
      <c r="F9802" s="23" t="s">
        <v>7</v>
      </c>
      <c r="G9802" s="23" t="s">
        <v>975</v>
      </c>
      <c r="H9802" s="2" t="s">
        <v>7745</v>
      </c>
      <c r="I9802" s="23" t="s">
        <v>7412</v>
      </c>
      <c r="J9802" s="23"/>
      <c r="K9802" s="23" t="s">
        <v>9712</v>
      </c>
      <c r="L9802" s="23" t="s">
        <v>9538</v>
      </c>
      <c r="M9802" s="23">
        <f>YEAR(Tabla2[[#This Row],[Fecha de creación]])</f>
        <v>2022</v>
      </c>
      <c r="N9802" s="23">
        <f>MONTH(Tabla2[[#This Row],[Fecha de creación]])</f>
        <v>7</v>
      </c>
    </row>
    <row r="9803" spans="1:14" x14ac:dyDescent="0.25">
      <c r="A9803" s="26">
        <v>44769.505925925929</v>
      </c>
      <c r="B9803" s="23" t="s">
        <v>0</v>
      </c>
      <c r="C9803" s="23" t="s">
        <v>12499</v>
      </c>
      <c r="D9803" s="23" t="s">
        <v>6</v>
      </c>
      <c r="E9803" s="23" t="s">
        <v>1</v>
      </c>
      <c r="F9803" s="23" t="s">
        <v>7</v>
      </c>
      <c r="G9803" s="23" t="s">
        <v>975</v>
      </c>
      <c r="H9803" s="2" t="s">
        <v>7722</v>
      </c>
      <c r="I9803" s="23" t="s">
        <v>7412</v>
      </c>
      <c r="J9803" s="23"/>
      <c r="K9803" s="23" t="s">
        <v>9712</v>
      </c>
      <c r="L9803" s="23" t="s">
        <v>9538</v>
      </c>
      <c r="M9803" s="23">
        <f>YEAR(Tabla2[[#This Row],[Fecha de creación]])</f>
        <v>2022</v>
      </c>
      <c r="N9803" s="23">
        <f>MONTH(Tabla2[[#This Row],[Fecha de creación]])</f>
        <v>7</v>
      </c>
    </row>
    <row r="9804" spans="1:14" x14ac:dyDescent="0.25">
      <c r="A9804" s="26">
        <v>44769.526365740741</v>
      </c>
      <c r="B9804" s="23" t="s">
        <v>0</v>
      </c>
      <c r="C9804" s="23" t="s">
        <v>12500</v>
      </c>
      <c r="D9804" s="23" t="s">
        <v>3408</v>
      </c>
      <c r="E9804" s="23" t="s">
        <v>1</v>
      </c>
      <c r="F9804" s="23" t="s">
        <v>22</v>
      </c>
      <c r="G9804" s="23" t="s">
        <v>975</v>
      </c>
      <c r="H9804" s="2" t="s">
        <v>7731</v>
      </c>
      <c r="I9804" s="23" t="s">
        <v>7412</v>
      </c>
      <c r="J9804" s="23"/>
      <c r="K9804" s="23" t="s">
        <v>9712</v>
      </c>
      <c r="L9804" s="23" t="s">
        <v>9538</v>
      </c>
      <c r="M9804" s="23">
        <f>YEAR(Tabla2[[#This Row],[Fecha de creación]])</f>
        <v>2022</v>
      </c>
      <c r="N9804" s="23">
        <f>MONTH(Tabla2[[#This Row],[Fecha de creación]])</f>
        <v>7</v>
      </c>
    </row>
    <row r="9805" spans="1:14" x14ac:dyDescent="0.25">
      <c r="A9805" s="26">
        <v>44769.579756944448</v>
      </c>
      <c r="B9805" s="23" t="s">
        <v>0</v>
      </c>
      <c r="C9805" s="23" t="s">
        <v>12501</v>
      </c>
      <c r="D9805" s="23" t="s">
        <v>49</v>
      </c>
      <c r="E9805" s="23" t="s">
        <v>1</v>
      </c>
      <c r="F9805" s="23" t="s">
        <v>7</v>
      </c>
      <c r="G9805" s="23" t="s">
        <v>975</v>
      </c>
      <c r="H9805" s="2" t="s">
        <v>7745</v>
      </c>
      <c r="I9805" s="23" t="s">
        <v>7412</v>
      </c>
      <c r="J9805" s="23"/>
      <c r="K9805" s="23" t="s">
        <v>9712</v>
      </c>
      <c r="L9805" s="23" t="s">
        <v>9538</v>
      </c>
      <c r="M9805" s="23">
        <f>YEAR(Tabla2[[#This Row],[Fecha de creación]])</f>
        <v>2022</v>
      </c>
      <c r="N9805" s="23">
        <f>MONTH(Tabla2[[#This Row],[Fecha de creación]])</f>
        <v>7</v>
      </c>
    </row>
    <row r="9806" spans="1:14" x14ac:dyDescent="0.25">
      <c r="A9806" s="26">
        <v>44769.611666666664</v>
      </c>
      <c r="B9806" s="23" t="s">
        <v>0</v>
      </c>
      <c r="C9806" s="23" t="s">
        <v>12502</v>
      </c>
      <c r="D9806" s="23" t="s">
        <v>982</v>
      </c>
      <c r="E9806" s="23" t="s">
        <v>1</v>
      </c>
      <c r="F9806" s="23" t="s">
        <v>22</v>
      </c>
      <c r="G9806" s="23" t="s">
        <v>975</v>
      </c>
      <c r="H9806" s="2" t="s">
        <v>8893</v>
      </c>
      <c r="I9806" s="23" t="s">
        <v>9483</v>
      </c>
      <c r="J9806" s="23" t="s">
        <v>59</v>
      </c>
      <c r="K9806" s="23" t="s">
        <v>9712</v>
      </c>
      <c r="L9806" s="23" t="s">
        <v>9538</v>
      </c>
      <c r="M9806" s="23">
        <f>YEAR(Tabla2[[#This Row],[Fecha de creación]])</f>
        <v>2022</v>
      </c>
      <c r="N9806" s="23">
        <f>MONTH(Tabla2[[#This Row],[Fecha de creación]])</f>
        <v>7</v>
      </c>
    </row>
    <row r="9807" spans="1:14" x14ac:dyDescent="0.25">
      <c r="A9807" s="26">
        <v>44769.613402777781</v>
      </c>
      <c r="B9807" s="23" t="s">
        <v>0</v>
      </c>
      <c r="C9807" s="23" t="s">
        <v>12503</v>
      </c>
      <c r="D9807" s="23" t="s">
        <v>982</v>
      </c>
      <c r="E9807" s="23" t="s">
        <v>1</v>
      </c>
      <c r="F9807" s="23" t="s">
        <v>22</v>
      </c>
      <c r="G9807" s="23" t="s">
        <v>975</v>
      </c>
      <c r="H9807" s="2" t="s">
        <v>8893</v>
      </c>
      <c r="I9807" s="23" t="s">
        <v>9483</v>
      </c>
      <c r="J9807" s="23" t="s">
        <v>59</v>
      </c>
      <c r="K9807" s="23" t="s">
        <v>9712</v>
      </c>
      <c r="L9807" s="23" t="s">
        <v>9538</v>
      </c>
      <c r="M9807" s="23">
        <f>YEAR(Tabla2[[#This Row],[Fecha de creación]])</f>
        <v>2022</v>
      </c>
      <c r="N9807" s="23">
        <f>MONTH(Tabla2[[#This Row],[Fecha de creación]])</f>
        <v>7</v>
      </c>
    </row>
    <row r="9808" spans="1:14" x14ac:dyDescent="0.25">
      <c r="A9808" s="26">
        <v>44769.614814814813</v>
      </c>
      <c r="B9808" s="23" t="s">
        <v>0</v>
      </c>
      <c r="C9808" s="23" t="s">
        <v>12504</v>
      </c>
      <c r="D9808" s="23" t="s">
        <v>982</v>
      </c>
      <c r="E9808" s="23" t="s">
        <v>1</v>
      </c>
      <c r="F9808" s="23" t="s">
        <v>22</v>
      </c>
      <c r="G9808" s="23" t="s">
        <v>975</v>
      </c>
      <c r="H9808" s="2" t="s">
        <v>8893</v>
      </c>
      <c r="I9808" s="23" t="s">
        <v>9483</v>
      </c>
      <c r="J9808" s="23" t="s">
        <v>59</v>
      </c>
      <c r="K9808" s="23" t="s">
        <v>9712</v>
      </c>
      <c r="L9808" s="23" t="s">
        <v>9538</v>
      </c>
      <c r="M9808" s="23">
        <f>YEAR(Tabla2[[#This Row],[Fecha de creación]])</f>
        <v>2022</v>
      </c>
      <c r="N9808" s="23">
        <f>MONTH(Tabla2[[#This Row],[Fecha de creación]])</f>
        <v>7</v>
      </c>
    </row>
    <row r="9809" spans="1:14" x14ac:dyDescent="0.25">
      <c r="A9809" s="26">
        <v>44769.635509259257</v>
      </c>
      <c r="B9809" s="23" t="s">
        <v>19</v>
      </c>
      <c r="C9809" s="23" t="s">
        <v>12505</v>
      </c>
      <c r="D9809" s="23" t="s">
        <v>11300</v>
      </c>
      <c r="E9809" s="23" t="s">
        <v>1</v>
      </c>
      <c r="F9809" s="23" t="s">
        <v>7</v>
      </c>
      <c r="G9809" s="23" t="s">
        <v>975</v>
      </c>
      <c r="H9809" s="2" t="s">
        <v>8535</v>
      </c>
      <c r="I9809" s="23" t="s">
        <v>10079</v>
      </c>
      <c r="J9809" s="23"/>
      <c r="K9809" s="23" t="s">
        <v>9712</v>
      </c>
      <c r="L9809" s="23" t="s">
        <v>9538</v>
      </c>
      <c r="M9809" s="23">
        <f>YEAR(Tabla2[[#This Row],[Fecha de creación]])</f>
        <v>2022</v>
      </c>
      <c r="N9809" s="23">
        <f>MONTH(Tabla2[[#This Row],[Fecha de creación]])</f>
        <v>7</v>
      </c>
    </row>
    <row r="9810" spans="1:14" x14ac:dyDescent="0.25">
      <c r="A9810" s="26">
        <v>44769.640567129631</v>
      </c>
      <c r="B9810" s="23" t="s">
        <v>0</v>
      </c>
      <c r="C9810" s="23" t="s">
        <v>12506</v>
      </c>
      <c r="D9810" s="23" t="s">
        <v>389</v>
      </c>
      <c r="E9810" s="23" t="s">
        <v>1</v>
      </c>
      <c r="F9810" s="23" t="s">
        <v>2</v>
      </c>
      <c r="G9810" s="23" t="s">
        <v>1551</v>
      </c>
      <c r="H9810" s="2" t="s">
        <v>7729</v>
      </c>
      <c r="I9810" s="23" t="s">
        <v>9226</v>
      </c>
      <c r="J9810" s="23" t="s">
        <v>59</v>
      </c>
      <c r="K9810" s="23" t="s">
        <v>9712</v>
      </c>
      <c r="L9810" s="23" t="s">
        <v>9539</v>
      </c>
      <c r="M9810" s="23">
        <f>YEAR(Tabla2[[#This Row],[Fecha de creación]])</f>
        <v>2022</v>
      </c>
      <c r="N9810" s="23">
        <f>MONTH(Tabla2[[#This Row],[Fecha de creación]])</f>
        <v>7</v>
      </c>
    </row>
    <row r="9811" spans="1:14" x14ac:dyDescent="0.25">
      <c r="A9811" s="26">
        <v>44769.643391203703</v>
      </c>
      <c r="B9811" s="23" t="s">
        <v>0</v>
      </c>
      <c r="C9811" s="23" t="s">
        <v>12507</v>
      </c>
      <c r="D9811" s="23" t="s">
        <v>6</v>
      </c>
      <c r="E9811" s="23" t="s">
        <v>1</v>
      </c>
      <c r="F9811" s="23" t="s">
        <v>7</v>
      </c>
      <c r="G9811" s="23" t="s">
        <v>3</v>
      </c>
      <c r="H9811" s="2" t="s">
        <v>7722</v>
      </c>
      <c r="I9811" s="23" t="s">
        <v>9483</v>
      </c>
      <c r="J9811" s="23" t="s">
        <v>59</v>
      </c>
      <c r="K9811" s="23" t="s">
        <v>9712</v>
      </c>
      <c r="L9811" s="23" t="s">
        <v>9539</v>
      </c>
      <c r="M9811" s="23">
        <f>YEAR(Tabla2[[#This Row],[Fecha de creación]])</f>
        <v>2022</v>
      </c>
      <c r="N9811" s="23">
        <f>MONTH(Tabla2[[#This Row],[Fecha de creación]])</f>
        <v>7</v>
      </c>
    </row>
    <row r="9812" spans="1:14" x14ac:dyDescent="0.25">
      <c r="A9812" s="26">
        <v>44769.661956018521</v>
      </c>
      <c r="B9812" s="23" t="s">
        <v>19</v>
      </c>
      <c r="C9812" s="23" t="s">
        <v>12508</v>
      </c>
      <c r="D9812" s="23" t="s">
        <v>12509</v>
      </c>
      <c r="E9812" s="23" t="s">
        <v>1</v>
      </c>
      <c r="F9812" s="23" t="s">
        <v>7</v>
      </c>
      <c r="G9812" s="23" t="s">
        <v>975</v>
      </c>
      <c r="H9812" s="2" t="s">
        <v>8535</v>
      </c>
      <c r="I9812" s="23" t="s">
        <v>10079</v>
      </c>
      <c r="J9812" s="23"/>
      <c r="K9812" s="23" t="s">
        <v>9712</v>
      </c>
      <c r="L9812" s="23" t="s">
        <v>9538</v>
      </c>
      <c r="M9812" s="23">
        <f>YEAR(Tabla2[[#This Row],[Fecha de creación]])</f>
        <v>2022</v>
      </c>
      <c r="N9812" s="23">
        <f>MONTH(Tabla2[[#This Row],[Fecha de creación]])</f>
        <v>7</v>
      </c>
    </row>
    <row r="9813" spans="1:14" x14ac:dyDescent="0.25">
      <c r="A9813" s="26">
        <v>44769.693287037036</v>
      </c>
      <c r="B9813" s="23" t="s">
        <v>0</v>
      </c>
      <c r="C9813" s="23" t="s">
        <v>12510</v>
      </c>
      <c r="D9813" s="23" t="s">
        <v>615</v>
      </c>
      <c r="E9813" s="23" t="s">
        <v>1</v>
      </c>
      <c r="F9813" s="23" t="s">
        <v>7</v>
      </c>
      <c r="G9813" s="23" t="s">
        <v>975</v>
      </c>
      <c r="H9813" s="2" t="s">
        <v>7745</v>
      </c>
      <c r="I9813" s="23" t="s">
        <v>7412</v>
      </c>
      <c r="J9813" s="23"/>
      <c r="K9813" s="23" t="s">
        <v>9712</v>
      </c>
      <c r="L9813" s="23" t="s">
        <v>9538</v>
      </c>
      <c r="M9813" s="23">
        <f>YEAR(Tabla2[[#This Row],[Fecha de creación]])</f>
        <v>2022</v>
      </c>
      <c r="N9813" s="23">
        <f>MONTH(Tabla2[[#This Row],[Fecha de creación]])</f>
        <v>7</v>
      </c>
    </row>
    <row r="9814" spans="1:14" x14ac:dyDescent="0.25">
      <c r="A9814" s="26">
        <v>44770.4059837963</v>
      </c>
      <c r="B9814" s="23" t="s">
        <v>189</v>
      </c>
      <c r="C9814" s="23" t="s">
        <v>12511</v>
      </c>
      <c r="D9814" s="23" t="s">
        <v>586</v>
      </c>
      <c r="E9814" s="23" t="s">
        <v>1</v>
      </c>
      <c r="F9814" s="23" t="s">
        <v>7</v>
      </c>
      <c r="G9814" s="23" t="s">
        <v>975</v>
      </c>
      <c r="H9814" s="2" t="s">
        <v>7748</v>
      </c>
      <c r="I9814" s="23" t="s">
        <v>7338</v>
      </c>
      <c r="J9814" s="23" t="s">
        <v>59</v>
      </c>
      <c r="K9814" s="23" t="s">
        <v>9712</v>
      </c>
      <c r="L9814" s="23" t="s">
        <v>9538</v>
      </c>
      <c r="M9814" s="23">
        <f>YEAR(Tabla2[[#This Row],[Fecha de creación]])</f>
        <v>2022</v>
      </c>
      <c r="N9814" s="23">
        <f>MONTH(Tabla2[[#This Row],[Fecha de creación]])</f>
        <v>7</v>
      </c>
    </row>
    <row r="9815" spans="1:14" x14ac:dyDescent="0.25">
      <c r="A9815" s="26">
        <v>44770.43378472222</v>
      </c>
      <c r="B9815" s="23" t="s">
        <v>189</v>
      </c>
      <c r="C9815" s="23" t="s">
        <v>12512</v>
      </c>
      <c r="D9815" s="23" t="s">
        <v>12513</v>
      </c>
      <c r="E9815" s="23" t="s">
        <v>1</v>
      </c>
      <c r="F9815" s="23" t="s">
        <v>22</v>
      </c>
      <c r="G9815" s="23" t="s">
        <v>975</v>
      </c>
      <c r="H9815" s="2" t="s">
        <v>7724</v>
      </c>
      <c r="I9815" s="23" t="s">
        <v>7338</v>
      </c>
      <c r="J9815" s="23" t="s">
        <v>59</v>
      </c>
      <c r="K9815" s="23" t="s">
        <v>9712</v>
      </c>
      <c r="L9815" s="23" t="s">
        <v>9538</v>
      </c>
      <c r="M9815" s="23">
        <f>YEAR(Tabla2[[#This Row],[Fecha de creación]])</f>
        <v>2022</v>
      </c>
      <c r="N9815" s="23">
        <f>MONTH(Tabla2[[#This Row],[Fecha de creación]])</f>
        <v>7</v>
      </c>
    </row>
    <row r="9816" spans="1:14" x14ac:dyDescent="0.25">
      <c r="A9816" s="26">
        <v>44770.443530092591</v>
      </c>
      <c r="B9816" s="23" t="s">
        <v>0</v>
      </c>
      <c r="C9816" s="23" t="s">
        <v>12514</v>
      </c>
      <c r="D9816" s="23" t="s">
        <v>12515</v>
      </c>
      <c r="E9816" s="23" t="s">
        <v>1</v>
      </c>
      <c r="F9816" s="23" t="s">
        <v>22</v>
      </c>
      <c r="G9816" s="23" t="s">
        <v>975</v>
      </c>
      <c r="H9816" s="2" t="s">
        <v>7744</v>
      </c>
      <c r="I9816" s="23" t="s">
        <v>5999</v>
      </c>
      <c r="J9816" s="23" t="s">
        <v>59</v>
      </c>
      <c r="K9816" s="23" t="s">
        <v>9712</v>
      </c>
      <c r="L9816" s="23" t="s">
        <v>9538</v>
      </c>
      <c r="M9816" s="23">
        <f>YEAR(Tabla2[[#This Row],[Fecha de creación]])</f>
        <v>2022</v>
      </c>
      <c r="N9816" s="23">
        <f>MONTH(Tabla2[[#This Row],[Fecha de creación]])</f>
        <v>7</v>
      </c>
    </row>
    <row r="9817" spans="1:14" x14ac:dyDescent="0.25">
      <c r="A9817" s="26">
        <v>44770.479675925926</v>
      </c>
      <c r="B9817" s="23" t="s">
        <v>0</v>
      </c>
      <c r="C9817" s="23" t="s">
        <v>12516</v>
      </c>
      <c r="D9817" s="23" t="s">
        <v>364</v>
      </c>
      <c r="E9817" s="23" t="s">
        <v>1</v>
      </c>
      <c r="F9817" s="23" t="s">
        <v>7</v>
      </c>
      <c r="G9817" s="23" t="s">
        <v>1551</v>
      </c>
      <c r="H9817" s="2" t="s">
        <v>7725</v>
      </c>
      <c r="I9817" s="23" t="s">
        <v>9226</v>
      </c>
      <c r="J9817" s="23" t="s">
        <v>59</v>
      </c>
      <c r="K9817" s="23" t="s">
        <v>9712</v>
      </c>
      <c r="L9817" s="23" t="s">
        <v>9538</v>
      </c>
      <c r="M9817" s="23">
        <f>YEAR(Tabla2[[#This Row],[Fecha de creación]])</f>
        <v>2022</v>
      </c>
      <c r="N9817" s="23">
        <f>MONTH(Tabla2[[#This Row],[Fecha de creación]])</f>
        <v>7</v>
      </c>
    </row>
    <row r="9818" spans="1:14" x14ac:dyDescent="0.25">
      <c r="A9818" s="26">
        <v>44770.511018518519</v>
      </c>
      <c r="B9818" s="23" t="s">
        <v>0</v>
      </c>
      <c r="C9818" s="23" t="s">
        <v>12517</v>
      </c>
      <c r="D9818" s="23" t="s">
        <v>719</v>
      </c>
      <c r="E9818" s="23" t="s">
        <v>1</v>
      </c>
      <c r="F9818" s="23" t="s">
        <v>7</v>
      </c>
      <c r="G9818" s="23" t="s">
        <v>975</v>
      </c>
      <c r="H9818" s="2" t="s">
        <v>7777</v>
      </c>
      <c r="I9818" s="23" t="s">
        <v>5999</v>
      </c>
      <c r="J9818" s="23" t="s">
        <v>59</v>
      </c>
      <c r="K9818" s="23" t="s">
        <v>9712</v>
      </c>
      <c r="L9818" s="23" t="s">
        <v>9538</v>
      </c>
      <c r="M9818" s="23">
        <f>YEAR(Tabla2[[#This Row],[Fecha de creación]])</f>
        <v>2022</v>
      </c>
      <c r="N9818" s="23">
        <f>MONTH(Tabla2[[#This Row],[Fecha de creación]])</f>
        <v>7</v>
      </c>
    </row>
    <row r="9819" spans="1:14" x14ac:dyDescent="0.25">
      <c r="A9819" s="26">
        <v>44770.514097222222</v>
      </c>
      <c r="B9819" s="23" t="s">
        <v>0</v>
      </c>
      <c r="C9819" s="23" t="s">
        <v>12518</v>
      </c>
      <c r="D9819" s="23" t="s">
        <v>1004</v>
      </c>
      <c r="E9819" s="23" t="s">
        <v>1</v>
      </c>
      <c r="F9819" s="23" t="s">
        <v>7</v>
      </c>
      <c r="G9819" s="23" t="s">
        <v>1551</v>
      </c>
      <c r="H9819" s="2" t="s">
        <v>7726</v>
      </c>
      <c r="I9819" s="23" t="s">
        <v>9226</v>
      </c>
      <c r="J9819" s="23" t="s">
        <v>59</v>
      </c>
      <c r="K9819" s="23" t="s">
        <v>9712</v>
      </c>
      <c r="L9819" s="23" t="s">
        <v>9539</v>
      </c>
      <c r="M9819" s="23">
        <f>YEAR(Tabla2[[#This Row],[Fecha de creación]])</f>
        <v>2022</v>
      </c>
      <c r="N9819" s="23">
        <f>MONTH(Tabla2[[#This Row],[Fecha de creación]])</f>
        <v>7</v>
      </c>
    </row>
    <row r="9820" spans="1:14" x14ac:dyDescent="0.25">
      <c r="A9820" s="26">
        <v>44770.514722222222</v>
      </c>
      <c r="B9820" s="23" t="s">
        <v>0</v>
      </c>
      <c r="C9820" s="23" t="s">
        <v>12519</v>
      </c>
      <c r="D9820" s="23" t="s">
        <v>1004</v>
      </c>
      <c r="E9820" s="23" t="s">
        <v>1</v>
      </c>
      <c r="F9820" s="23" t="s">
        <v>7</v>
      </c>
      <c r="G9820" s="23" t="s">
        <v>1551</v>
      </c>
      <c r="H9820" s="2" t="s">
        <v>7726</v>
      </c>
      <c r="I9820" s="23" t="s">
        <v>9226</v>
      </c>
      <c r="J9820" s="23" t="s">
        <v>59</v>
      </c>
      <c r="K9820" s="23" t="s">
        <v>9712</v>
      </c>
      <c r="L9820" s="23" t="s">
        <v>9539</v>
      </c>
      <c r="M9820" s="23">
        <f>YEAR(Tabla2[[#This Row],[Fecha de creación]])</f>
        <v>2022</v>
      </c>
      <c r="N9820" s="23">
        <f>MONTH(Tabla2[[#This Row],[Fecha de creación]])</f>
        <v>7</v>
      </c>
    </row>
    <row r="9821" spans="1:14" x14ac:dyDescent="0.25">
      <c r="A9821" s="26">
        <v>44770.565300925926</v>
      </c>
      <c r="B9821" s="23" t="s">
        <v>189</v>
      </c>
      <c r="C9821" s="23" t="s">
        <v>12520</v>
      </c>
      <c r="D9821" s="23" t="s">
        <v>3317</v>
      </c>
      <c r="E9821" s="23" t="s">
        <v>1</v>
      </c>
      <c r="F9821" s="23" t="s">
        <v>22</v>
      </c>
      <c r="G9821" s="23" t="s">
        <v>975</v>
      </c>
      <c r="H9821" s="2" t="s">
        <v>7724</v>
      </c>
      <c r="I9821" s="23" t="s">
        <v>7338</v>
      </c>
      <c r="J9821" s="23" t="s">
        <v>958</v>
      </c>
      <c r="K9821" s="23" t="s">
        <v>9712</v>
      </c>
      <c r="L9821" s="23" t="s">
        <v>9538</v>
      </c>
      <c r="M9821" s="23">
        <f>YEAR(Tabla2[[#This Row],[Fecha de creación]])</f>
        <v>2022</v>
      </c>
      <c r="N9821" s="23">
        <f>MONTH(Tabla2[[#This Row],[Fecha de creación]])</f>
        <v>7</v>
      </c>
    </row>
    <row r="9822" spans="1:14" x14ac:dyDescent="0.25">
      <c r="A9822" s="26">
        <v>44770.637129629627</v>
      </c>
      <c r="B9822" s="23" t="s">
        <v>0</v>
      </c>
      <c r="C9822" s="23" t="s">
        <v>12521</v>
      </c>
      <c r="D9822" s="23" t="s">
        <v>9184</v>
      </c>
      <c r="E9822" s="23" t="s">
        <v>1</v>
      </c>
      <c r="F9822" s="23" t="s">
        <v>7</v>
      </c>
      <c r="G9822" s="23" t="s">
        <v>1551</v>
      </c>
      <c r="H9822" s="2" t="s">
        <v>7726</v>
      </c>
      <c r="I9822" s="23" t="s">
        <v>9226</v>
      </c>
      <c r="J9822" s="23" t="s">
        <v>59</v>
      </c>
      <c r="K9822" s="23" t="s">
        <v>9712</v>
      </c>
      <c r="L9822" s="23" t="s">
        <v>9539</v>
      </c>
      <c r="M9822" s="23">
        <f>YEAR(Tabla2[[#This Row],[Fecha de creación]])</f>
        <v>2022</v>
      </c>
      <c r="N9822" s="23">
        <f>MONTH(Tabla2[[#This Row],[Fecha de creación]])</f>
        <v>7</v>
      </c>
    </row>
    <row r="9823" spans="1:14" x14ac:dyDescent="0.25">
      <c r="A9823" s="26">
        <v>44770.63925925926</v>
      </c>
      <c r="B9823" s="23" t="s">
        <v>0</v>
      </c>
      <c r="C9823" s="23" t="s">
        <v>12522</v>
      </c>
      <c r="D9823" s="23" t="s">
        <v>989</v>
      </c>
      <c r="E9823" s="23" t="s">
        <v>1</v>
      </c>
      <c r="F9823" s="23" t="s">
        <v>7</v>
      </c>
      <c r="G9823" s="23" t="s">
        <v>975</v>
      </c>
      <c r="H9823" s="2" t="s">
        <v>8480</v>
      </c>
      <c r="I9823" s="23" t="s">
        <v>9483</v>
      </c>
      <c r="J9823" s="23" t="s">
        <v>59</v>
      </c>
      <c r="K9823" s="23" t="s">
        <v>9712</v>
      </c>
      <c r="L9823" s="23" t="s">
        <v>9538</v>
      </c>
      <c r="M9823" s="23">
        <f>YEAR(Tabla2[[#This Row],[Fecha de creación]])</f>
        <v>2022</v>
      </c>
      <c r="N9823" s="23">
        <f>MONTH(Tabla2[[#This Row],[Fecha de creación]])</f>
        <v>7</v>
      </c>
    </row>
    <row r="9824" spans="1:14" x14ac:dyDescent="0.25">
      <c r="A9824" s="26">
        <v>44770.641770833332</v>
      </c>
      <c r="B9824" s="23" t="s">
        <v>0</v>
      </c>
      <c r="C9824" s="23" t="s">
        <v>12523</v>
      </c>
      <c r="D9824" s="23" t="s">
        <v>21</v>
      </c>
      <c r="E9824" s="23" t="s">
        <v>1</v>
      </c>
      <c r="F9824" s="23" t="s">
        <v>7</v>
      </c>
      <c r="G9824" s="23" t="s">
        <v>975</v>
      </c>
      <c r="H9824" s="2" t="s">
        <v>7744</v>
      </c>
      <c r="I9824" s="23" t="s">
        <v>9483</v>
      </c>
      <c r="J9824" s="23" t="s">
        <v>59</v>
      </c>
      <c r="K9824" s="23" t="s">
        <v>9712</v>
      </c>
      <c r="L9824" s="23" t="s">
        <v>9538</v>
      </c>
      <c r="M9824" s="23">
        <f>YEAR(Tabla2[[#This Row],[Fecha de creación]])</f>
        <v>2022</v>
      </c>
      <c r="N9824" s="23">
        <f>MONTH(Tabla2[[#This Row],[Fecha de creación]])</f>
        <v>7</v>
      </c>
    </row>
    <row r="9825" spans="1:14" x14ac:dyDescent="0.25">
      <c r="A9825" s="26">
        <v>44770.642731481479</v>
      </c>
      <c r="B9825" s="23" t="s">
        <v>0</v>
      </c>
      <c r="C9825" s="23" t="s">
        <v>12524</v>
      </c>
      <c r="D9825" s="23" t="s">
        <v>21</v>
      </c>
      <c r="E9825" s="23" t="s">
        <v>1</v>
      </c>
      <c r="F9825" s="23" t="s">
        <v>7</v>
      </c>
      <c r="G9825" s="23" t="s">
        <v>3</v>
      </c>
      <c r="I9825" s="23" t="s">
        <v>9483</v>
      </c>
      <c r="J9825" s="23" t="s">
        <v>59</v>
      </c>
      <c r="K9825" s="23" t="s">
        <v>9712</v>
      </c>
      <c r="L9825" s="23" t="s">
        <v>9539</v>
      </c>
      <c r="M9825" s="23">
        <f>YEAR(Tabla2[[#This Row],[Fecha de creación]])</f>
        <v>2022</v>
      </c>
      <c r="N9825" s="23">
        <f>MONTH(Tabla2[[#This Row],[Fecha de creación]])</f>
        <v>7</v>
      </c>
    </row>
    <row r="9826" spans="1:14" x14ac:dyDescent="0.25">
      <c r="A9826" s="26">
        <v>44770.643576388888</v>
      </c>
      <c r="B9826" s="23" t="s">
        <v>0</v>
      </c>
      <c r="C9826" s="23" t="s">
        <v>12525</v>
      </c>
      <c r="D9826" s="23" t="s">
        <v>21</v>
      </c>
      <c r="E9826" s="23" t="s">
        <v>1</v>
      </c>
      <c r="F9826" s="23" t="s">
        <v>7</v>
      </c>
      <c r="G9826" s="23" t="s">
        <v>3</v>
      </c>
      <c r="I9826" s="23" t="s">
        <v>9483</v>
      </c>
      <c r="J9826" s="23" t="s">
        <v>59</v>
      </c>
      <c r="K9826" s="23" t="s">
        <v>9712</v>
      </c>
      <c r="L9826" s="23" t="s">
        <v>9539</v>
      </c>
      <c r="M9826" s="23">
        <f>YEAR(Tabla2[[#This Row],[Fecha de creación]])</f>
        <v>2022</v>
      </c>
      <c r="N9826" s="23">
        <f>MONTH(Tabla2[[#This Row],[Fecha de creación]])</f>
        <v>7</v>
      </c>
    </row>
    <row r="9827" spans="1:14" x14ac:dyDescent="0.25">
      <c r="A9827" s="26">
        <v>44770.700671296298</v>
      </c>
      <c r="B9827" s="23" t="s">
        <v>0</v>
      </c>
      <c r="C9827" s="23" t="s">
        <v>12526</v>
      </c>
      <c r="D9827" s="23" t="s">
        <v>982</v>
      </c>
      <c r="E9827" s="23" t="s">
        <v>1</v>
      </c>
      <c r="F9827" s="23" t="s">
        <v>22</v>
      </c>
      <c r="G9827" s="23" t="s">
        <v>975</v>
      </c>
      <c r="H9827" s="2" t="s">
        <v>8893</v>
      </c>
      <c r="I9827" s="23" t="s">
        <v>5999</v>
      </c>
      <c r="J9827" s="23" t="s">
        <v>59</v>
      </c>
      <c r="K9827" s="23" t="s">
        <v>9712</v>
      </c>
      <c r="L9827" s="23" t="s">
        <v>9538</v>
      </c>
      <c r="M9827" s="23">
        <f>YEAR(Tabla2[[#This Row],[Fecha de creación]])</f>
        <v>2022</v>
      </c>
      <c r="N9827" s="23">
        <f>MONTH(Tabla2[[#This Row],[Fecha de creación]])</f>
        <v>7</v>
      </c>
    </row>
    <row r="9828" spans="1:14" x14ac:dyDescent="0.25">
      <c r="A9828" s="26">
        <v>44770.71020833333</v>
      </c>
      <c r="B9828" s="23" t="s">
        <v>0</v>
      </c>
      <c r="C9828" s="23" t="s">
        <v>12527</v>
      </c>
      <c r="D9828" s="23" t="s">
        <v>12528</v>
      </c>
      <c r="E9828" s="23" t="s">
        <v>1</v>
      </c>
      <c r="F9828" s="23" t="s">
        <v>22</v>
      </c>
      <c r="G9828" s="23" t="s">
        <v>975</v>
      </c>
      <c r="H9828" s="2" t="s">
        <v>7752</v>
      </c>
      <c r="I9828" s="23" t="s">
        <v>5999</v>
      </c>
      <c r="J9828" s="23" t="s">
        <v>59</v>
      </c>
      <c r="K9828" s="23" t="s">
        <v>9712</v>
      </c>
      <c r="L9828" s="23" t="s">
        <v>9538</v>
      </c>
      <c r="M9828" s="23">
        <f>YEAR(Tabla2[[#This Row],[Fecha de creación]])</f>
        <v>2022</v>
      </c>
      <c r="N9828" s="23">
        <f>MONTH(Tabla2[[#This Row],[Fecha de creación]])</f>
        <v>7</v>
      </c>
    </row>
    <row r="9829" spans="1:14" x14ac:dyDescent="0.25">
      <c r="A9829" s="26">
        <v>44771.43309027778</v>
      </c>
      <c r="B9829" s="23" t="s">
        <v>0</v>
      </c>
      <c r="C9829" s="23" t="s">
        <v>12529</v>
      </c>
      <c r="D9829" s="23" t="s">
        <v>8664</v>
      </c>
      <c r="E9829" s="23" t="s">
        <v>1</v>
      </c>
      <c r="F9829" s="23" t="s">
        <v>22</v>
      </c>
      <c r="G9829" s="23" t="s">
        <v>975</v>
      </c>
      <c r="H9829" s="2" t="s">
        <v>8893</v>
      </c>
      <c r="I9829" s="23" t="s">
        <v>7412</v>
      </c>
      <c r="J9829" s="23"/>
      <c r="K9829" s="23" t="s">
        <v>9712</v>
      </c>
      <c r="L9829" s="23" t="s">
        <v>9538</v>
      </c>
      <c r="M9829" s="23">
        <f>YEAR(Tabla2[[#This Row],[Fecha de creación]])</f>
        <v>2022</v>
      </c>
      <c r="N9829" s="23">
        <f>MONTH(Tabla2[[#This Row],[Fecha de creación]])</f>
        <v>7</v>
      </c>
    </row>
    <row r="9830" spans="1:14" x14ac:dyDescent="0.25">
      <c r="A9830" s="26">
        <v>44771.471273148149</v>
      </c>
      <c r="B9830" s="23" t="s">
        <v>0</v>
      </c>
      <c r="C9830" s="23" t="s">
        <v>12530</v>
      </c>
      <c r="D9830" s="23" t="s">
        <v>8664</v>
      </c>
      <c r="E9830" s="23" t="s">
        <v>1</v>
      </c>
      <c r="F9830" s="23" t="s">
        <v>22</v>
      </c>
      <c r="G9830" s="23" t="s">
        <v>975</v>
      </c>
      <c r="H9830" s="2" t="s">
        <v>8893</v>
      </c>
      <c r="I9830" s="23" t="s">
        <v>7412</v>
      </c>
      <c r="J9830" s="23"/>
      <c r="K9830" s="23" t="s">
        <v>9712</v>
      </c>
      <c r="L9830" s="23" t="s">
        <v>9538</v>
      </c>
      <c r="M9830" s="23">
        <f>YEAR(Tabla2[[#This Row],[Fecha de creación]])</f>
        <v>2022</v>
      </c>
      <c r="N9830" s="23">
        <f>MONTH(Tabla2[[#This Row],[Fecha de creación]])</f>
        <v>7</v>
      </c>
    </row>
    <row r="9831" spans="1:14" x14ac:dyDescent="0.25">
      <c r="A9831" s="26">
        <v>44771.482881944445</v>
      </c>
      <c r="B9831" s="23" t="s">
        <v>0</v>
      </c>
      <c r="C9831" s="23" t="s">
        <v>12531</v>
      </c>
      <c r="D9831" s="23" t="s">
        <v>6</v>
      </c>
      <c r="E9831" s="23" t="s">
        <v>1</v>
      </c>
      <c r="F9831" s="23" t="s">
        <v>7</v>
      </c>
      <c r="G9831" s="23" t="s">
        <v>975</v>
      </c>
      <c r="H9831" s="2" t="s">
        <v>7722</v>
      </c>
      <c r="I9831" s="23" t="s">
        <v>7412</v>
      </c>
      <c r="J9831" s="23"/>
      <c r="K9831" s="23" t="s">
        <v>9712</v>
      </c>
      <c r="L9831" s="23" t="s">
        <v>9538</v>
      </c>
      <c r="M9831" s="23">
        <f>YEAR(Tabla2[[#This Row],[Fecha de creación]])</f>
        <v>2022</v>
      </c>
      <c r="N9831" s="23">
        <f>MONTH(Tabla2[[#This Row],[Fecha de creación]])</f>
        <v>7</v>
      </c>
    </row>
    <row r="9832" spans="1:14" x14ac:dyDescent="0.25">
      <c r="A9832" s="26">
        <v>44771.484074074076</v>
      </c>
      <c r="B9832" s="23" t="s">
        <v>0</v>
      </c>
      <c r="C9832" s="23" t="s">
        <v>12532</v>
      </c>
      <c r="D9832" s="23" t="s">
        <v>364</v>
      </c>
      <c r="E9832" s="23" t="s">
        <v>1</v>
      </c>
      <c r="F9832" s="23" t="s">
        <v>7</v>
      </c>
      <c r="G9832" s="23" t="s">
        <v>975</v>
      </c>
      <c r="H9832" s="2" t="s">
        <v>7721</v>
      </c>
      <c r="I9832" s="23" t="s">
        <v>7412</v>
      </c>
      <c r="J9832" s="23"/>
      <c r="K9832" s="23" t="s">
        <v>9712</v>
      </c>
      <c r="L9832" s="23" t="s">
        <v>9538</v>
      </c>
      <c r="M9832" s="23">
        <f>YEAR(Tabla2[[#This Row],[Fecha de creación]])</f>
        <v>2022</v>
      </c>
      <c r="N9832" s="23">
        <f>MONTH(Tabla2[[#This Row],[Fecha de creación]])</f>
        <v>7</v>
      </c>
    </row>
    <row r="9833" spans="1:14" x14ac:dyDescent="0.25">
      <c r="A9833" s="26">
        <v>44771.562569444446</v>
      </c>
      <c r="B9833" s="23" t="s">
        <v>0</v>
      </c>
      <c r="C9833" s="23" t="s">
        <v>12533</v>
      </c>
      <c r="D9833" s="23" t="s">
        <v>3092</v>
      </c>
      <c r="E9833" s="23" t="s">
        <v>1</v>
      </c>
      <c r="F9833" s="23" t="s">
        <v>7</v>
      </c>
      <c r="G9833" s="23" t="s">
        <v>975</v>
      </c>
      <c r="H9833" s="2" t="s">
        <v>7726</v>
      </c>
      <c r="I9833" s="23" t="s">
        <v>7412</v>
      </c>
      <c r="J9833" s="23"/>
      <c r="K9833" s="23" t="s">
        <v>9712</v>
      </c>
      <c r="L9833" s="23" t="s">
        <v>9538</v>
      </c>
      <c r="M9833" s="23">
        <f>YEAR(Tabla2[[#This Row],[Fecha de creación]])</f>
        <v>2022</v>
      </c>
      <c r="N9833" s="23">
        <f>MONTH(Tabla2[[#This Row],[Fecha de creación]])</f>
        <v>7</v>
      </c>
    </row>
    <row r="9834" spans="1:14" x14ac:dyDescent="0.25">
      <c r="A9834" s="26">
        <v>44771.566157407404</v>
      </c>
      <c r="B9834" s="23" t="s">
        <v>0</v>
      </c>
      <c r="C9834" s="23" t="s">
        <v>12534</v>
      </c>
      <c r="D9834" s="23" t="s">
        <v>830</v>
      </c>
      <c r="E9834" s="23" t="s">
        <v>1</v>
      </c>
      <c r="F9834" s="23" t="s">
        <v>7</v>
      </c>
      <c r="G9834" s="23" t="s">
        <v>975</v>
      </c>
      <c r="H9834" s="2" t="s">
        <v>7745</v>
      </c>
      <c r="I9834" s="23" t="s">
        <v>7412</v>
      </c>
      <c r="J9834" s="23"/>
      <c r="K9834" s="23" t="s">
        <v>9712</v>
      </c>
      <c r="L9834" s="23" t="s">
        <v>9538</v>
      </c>
      <c r="M9834" s="23">
        <f>YEAR(Tabla2[[#This Row],[Fecha de creación]])</f>
        <v>2022</v>
      </c>
      <c r="N9834" s="23">
        <f>MONTH(Tabla2[[#This Row],[Fecha de creación]])</f>
        <v>7</v>
      </c>
    </row>
    <row r="9835" spans="1:14" x14ac:dyDescent="0.25">
      <c r="A9835" s="26">
        <v>44771.567893518521</v>
      </c>
      <c r="B9835" s="23" t="s">
        <v>0</v>
      </c>
      <c r="C9835" s="23" t="s">
        <v>12535</v>
      </c>
      <c r="D9835" s="23" t="s">
        <v>49</v>
      </c>
      <c r="E9835" s="23" t="s">
        <v>1</v>
      </c>
      <c r="F9835" s="23" t="s">
        <v>7</v>
      </c>
      <c r="G9835" s="23" t="s">
        <v>975</v>
      </c>
      <c r="H9835" s="2" t="s">
        <v>7745</v>
      </c>
      <c r="I9835" s="23" t="s">
        <v>7412</v>
      </c>
      <c r="J9835" s="23"/>
      <c r="K9835" s="23" t="s">
        <v>9712</v>
      </c>
      <c r="L9835" s="23" t="s">
        <v>9538</v>
      </c>
      <c r="M9835" s="23">
        <f>YEAR(Tabla2[[#This Row],[Fecha de creación]])</f>
        <v>2022</v>
      </c>
      <c r="N9835" s="23">
        <f>MONTH(Tabla2[[#This Row],[Fecha de creación]])</f>
        <v>7</v>
      </c>
    </row>
    <row r="9836" spans="1:14" x14ac:dyDescent="0.25">
      <c r="A9836" s="26">
        <v>44771.63480324074</v>
      </c>
      <c r="B9836" s="23" t="s">
        <v>0</v>
      </c>
      <c r="C9836" s="23" t="s">
        <v>12536</v>
      </c>
      <c r="D9836" s="23" t="s">
        <v>1002</v>
      </c>
      <c r="E9836" s="23" t="s">
        <v>1</v>
      </c>
      <c r="F9836" s="23" t="s">
        <v>7</v>
      </c>
      <c r="G9836" s="23" t="s">
        <v>1551</v>
      </c>
      <c r="H9836" s="2" t="s">
        <v>7726</v>
      </c>
      <c r="I9836" s="23" t="s">
        <v>9226</v>
      </c>
      <c r="J9836" s="23" t="s">
        <v>59</v>
      </c>
      <c r="K9836" s="23" t="s">
        <v>9712</v>
      </c>
      <c r="L9836" s="23" t="s">
        <v>9539</v>
      </c>
      <c r="M9836" s="23">
        <f>YEAR(Tabla2[[#This Row],[Fecha de creación]])</f>
        <v>2022</v>
      </c>
      <c r="N9836" s="23">
        <f>MONTH(Tabla2[[#This Row],[Fecha de creación]])</f>
        <v>7</v>
      </c>
    </row>
    <row r="9837" spans="1:14" x14ac:dyDescent="0.25">
      <c r="A9837" s="26">
        <v>44771.658067129632</v>
      </c>
      <c r="B9837" s="23" t="s">
        <v>0</v>
      </c>
      <c r="C9837" s="23" t="s">
        <v>12537</v>
      </c>
      <c r="D9837" s="23" t="s">
        <v>10176</v>
      </c>
      <c r="E9837" s="23" t="s">
        <v>1</v>
      </c>
      <c r="F9837" s="23" t="s">
        <v>7</v>
      </c>
      <c r="G9837" s="23" t="s">
        <v>975</v>
      </c>
      <c r="H9837" s="2" t="s">
        <v>7744</v>
      </c>
      <c r="I9837" s="23" t="s">
        <v>7680</v>
      </c>
      <c r="J9837" s="23" t="s">
        <v>59</v>
      </c>
      <c r="K9837" s="23" t="s">
        <v>9712</v>
      </c>
      <c r="L9837" s="23" t="s">
        <v>9538</v>
      </c>
      <c r="M9837" s="23">
        <f>YEAR(Tabla2[[#This Row],[Fecha de creación]])</f>
        <v>2022</v>
      </c>
      <c r="N9837" s="23">
        <f>MONTH(Tabla2[[#This Row],[Fecha de creación]])</f>
        <v>7</v>
      </c>
    </row>
    <row r="9838" spans="1:14" x14ac:dyDescent="0.25">
      <c r="A9838" s="26">
        <v>44771.658692129633</v>
      </c>
      <c r="B9838" s="23" t="s">
        <v>0</v>
      </c>
      <c r="C9838" s="23" t="s">
        <v>12538</v>
      </c>
      <c r="D9838" s="23" t="s">
        <v>9240</v>
      </c>
      <c r="E9838" s="23" t="s">
        <v>1</v>
      </c>
      <c r="F9838" s="23" t="s">
        <v>7</v>
      </c>
      <c r="G9838" s="23" t="s">
        <v>1551</v>
      </c>
      <c r="H9838" s="2" t="s">
        <v>7737</v>
      </c>
      <c r="I9838" s="23" t="s">
        <v>9226</v>
      </c>
      <c r="J9838" s="23"/>
      <c r="K9838" s="23" t="s">
        <v>9712</v>
      </c>
      <c r="L9838" s="23" t="s">
        <v>9539</v>
      </c>
      <c r="M9838" s="23">
        <f>YEAR(Tabla2[[#This Row],[Fecha de creación]])</f>
        <v>2022</v>
      </c>
      <c r="N9838" s="23">
        <f>MONTH(Tabla2[[#This Row],[Fecha de creación]])</f>
        <v>7</v>
      </c>
    </row>
    <row r="9839" spans="1:14" x14ac:dyDescent="0.25">
      <c r="A9839" s="26">
        <v>44771.667766203704</v>
      </c>
      <c r="B9839" s="23" t="s">
        <v>0</v>
      </c>
      <c r="C9839" s="23" t="s">
        <v>12539</v>
      </c>
      <c r="D9839" s="23" t="s">
        <v>982</v>
      </c>
      <c r="E9839" s="23" t="s">
        <v>1</v>
      </c>
      <c r="F9839" s="23" t="s">
        <v>22</v>
      </c>
      <c r="G9839" s="23" t="s">
        <v>975</v>
      </c>
      <c r="H9839" s="2" t="s">
        <v>8893</v>
      </c>
      <c r="I9839" s="23" t="s">
        <v>7680</v>
      </c>
      <c r="J9839" s="23" t="s">
        <v>59</v>
      </c>
      <c r="K9839" s="23" t="s">
        <v>9712</v>
      </c>
      <c r="L9839" s="23" t="s">
        <v>9538</v>
      </c>
      <c r="M9839" s="23">
        <f>YEAR(Tabla2[[#This Row],[Fecha de creación]])</f>
        <v>2022</v>
      </c>
      <c r="N9839" s="23">
        <f>MONTH(Tabla2[[#This Row],[Fecha de creación]])</f>
        <v>7</v>
      </c>
    </row>
    <row r="9840" spans="1:14" x14ac:dyDescent="0.25">
      <c r="A9840" s="26">
        <v>44772.436261574076</v>
      </c>
      <c r="B9840" s="23" t="s">
        <v>19</v>
      </c>
      <c r="C9840" s="23" t="s">
        <v>12540</v>
      </c>
      <c r="D9840" s="23" t="s">
        <v>12541</v>
      </c>
      <c r="E9840" s="23" t="s">
        <v>1</v>
      </c>
      <c r="F9840" s="23" t="s">
        <v>7</v>
      </c>
      <c r="G9840" s="23" t="s">
        <v>975</v>
      </c>
      <c r="H9840" s="2" t="s">
        <v>8535</v>
      </c>
      <c r="I9840" s="23" t="s">
        <v>10079</v>
      </c>
      <c r="J9840" s="23"/>
      <c r="K9840" s="23" t="s">
        <v>9712</v>
      </c>
      <c r="L9840" s="23" t="s">
        <v>9538</v>
      </c>
      <c r="M9840" s="23">
        <f>YEAR(Tabla2[[#This Row],[Fecha de creación]])</f>
        <v>2022</v>
      </c>
      <c r="N9840" s="23">
        <f>MONTH(Tabla2[[#This Row],[Fecha de creación]])</f>
        <v>7</v>
      </c>
    </row>
    <row r="9841" spans="1:14" x14ac:dyDescent="0.25">
      <c r="A9841" s="26">
        <v>44772.455034722225</v>
      </c>
      <c r="B9841" s="23" t="s">
        <v>0</v>
      </c>
      <c r="C9841" s="23" t="s">
        <v>12542</v>
      </c>
      <c r="D9841" s="23" t="s">
        <v>49</v>
      </c>
      <c r="E9841" s="23" t="s">
        <v>1</v>
      </c>
      <c r="F9841" s="23" t="s">
        <v>7</v>
      </c>
      <c r="G9841" s="23" t="s">
        <v>975</v>
      </c>
      <c r="H9841" s="2" t="s">
        <v>7745</v>
      </c>
      <c r="I9841" s="23" t="s">
        <v>7412</v>
      </c>
      <c r="J9841" s="23"/>
      <c r="K9841" s="23" t="s">
        <v>9712</v>
      </c>
      <c r="L9841" s="23" t="s">
        <v>9538</v>
      </c>
      <c r="M9841" s="23">
        <f>YEAR(Tabla2[[#This Row],[Fecha de creación]])</f>
        <v>2022</v>
      </c>
      <c r="N9841" s="23">
        <f>MONTH(Tabla2[[#This Row],[Fecha de creación]])</f>
        <v>7</v>
      </c>
    </row>
    <row r="9842" spans="1:14" x14ac:dyDescent="0.25">
      <c r="A9842" s="26">
        <v>44772.469039351854</v>
      </c>
      <c r="B9842" s="23" t="s">
        <v>19</v>
      </c>
      <c r="C9842" s="23" t="s">
        <v>12543</v>
      </c>
      <c r="D9842" s="23" t="s">
        <v>12544</v>
      </c>
      <c r="E9842" s="23" t="s">
        <v>1</v>
      </c>
      <c r="F9842" s="23" t="s">
        <v>7</v>
      </c>
      <c r="G9842" s="23" t="s">
        <v>975</v>
      </c>
      <c r="H9842" s="2" t="s">
        <v>8535</v>
      </c>
      <c r="I9842" s="23" t="s">
        <v>10079</v>
      </c>
      <c r="J9842" s="23"/>
      <c r="K9842" s="23" t="s">
        <v>9712</v>
      </c>
      <c r="L9842" s="23" t="s">
        <v>9538</v>
      </c>
      <c r="M9842" s="23">
        <f>YEAR(Tabla2[[#This Row],[Fecha de creación]])</f>
        <v>2022</v>
      </c>
      <c r="N9842" s="23">
        <f>MONTH(Tabla2[[#This Row],[Fecha de creación]])</f>
        <v>7</v>
      </c>
    </row>
    <row r="9843" spans="1:14" x14ac:dyDescent="0.25">
      <c r="A9843" s="26">
        <v>44772.481006944443</v>
      </c>
      <c r="B9843" s="23" t="s">
        <v>19</v>
      </c>
      <c r="C9843" s="23" t="s">
        <v>12545</v>
      </c>
      <c r="D9843" s="23" t="s">
        <v>12546</v>
      </c>
      <c r="E9843" s="23" t="s">
        <v>1</v>
      </c>
      <c r="F9843" s="23" t="s">
        <v>7</v>
      </c>
      <c r="G9843" s="23" t="s">
        <v>975</v>
      </c>
      <c r="H9843" s="2" t="s">
        <v>8559</v>
      </c>
      <c r="I9843" s="23" t="s">
        <v>10079</v>
      </c>
      <c r="J9843" s="23"/>
      <c r="K9843" s="23" t="s">
        <v>9712</v>
      </c>
      <c r="L9843" s="23" t="s">
        <v>9538</v>
      </c>
      <c r="M9843" s="23">
        <f>YEAR(Tabla2[[#This Row],[Fecha de creación]])</f>
        <v>2022</v>
      </c>
      <c r="N9843" s="23">
        <f>MONTH(Tabla2[[#This Row],[Fecha de creación]])</f>
        <v>7</v>
      </c>
    </row>
    <row r="9844" spans="1:14" x14ac:dyDescent="0.25">
      <c r="A9844" s="26">
        <v>44772.489594907405</v>
      </c>
      <c r="B9844" s="23" t="s">
        <v>0</v>
      </c>
      <c r="C9844" s="23" t="s">
        <v>12547</v>
      </c>
      <c r="D9844" s="23" t="s">
        <v>12548</v>
      </c>
      <c r="E9844" s="23" t="s">
        <v>1</v>
      </c>
      <c r="F9844" s="23" t="s">
        <v>7</v>
      </c>
      <c r="G9844" s="23" t="s">
        <v>975</v>
      </c>
      <c r="H9844" s="2" t="s">
        <v>7745</v>
      </c>
      <c r="I9844" s="23" t="s">
        <v>7412</v>
      </c>
      <c r="J9844" s="23"/>
      <c r="K9844" s="23" t="s">
        <v>9712</v>
      </c>
      <c r="L9844" s="23" t="s">
        <v>9538</v>
      </c>
      <c r="M9844" s="23">
        <f>YEAR(Tabla2[[#This Row],[Fecha de creación]])</f>
        <v>2022</v>
      </c>
      <c r="N9844" s="23">
        <f>MONTH(Tabla2[[#This Row],[Fecha de creación]])</f>
        <v>7</v>
      </c>
    </row>
    <row r="9845" spans="1:14" x14ac:dyDescent="0.25">
      <c r="A9845" s="26">
        <v>44772.500474537039</v>
      </c>
      <c r="B9845" s="23" t="s">
        <v>0</v>
      </c>
      <c r="C9845" s="23" t="s">
        <v>12549</v>
      </c>
      <c r="D9845" s="23" t="s">
        <v>615</v>
      </c>
      <c r="E9845" s="23" t="s">
        <v>1</v>
      </c>
      <c r="F9845" s="23" t="s">
        <v>7</v>
      </c>
      <c r="G9845" s="23" t="s">
        <v>975</v>
      </c>
      <c r="H9845" s="2" t="s">
        <v>7745</v>
      </c>
      <c r="I9845" s="23" t="s">
        <v>7412</v>
      </c>
      <c r="J9845" s="23"/>
      <c r="K9845" s="23" t="s">
        <v>9712</v>
      </c>
      <c r="L9845" s="23" t="s">
        <v>9538</v>
      </c>
      <c r="M9845" s="23">
        <f>YEAR(Tabla2[[#This Row],[Fecha de creación]])</f>
        <v>2022</v>
      </c>
      <c r="N9845" s="23">
        <f>MONTH(Tabla2[[#This Row],[Fecha de creación]])</f>
        <v>7</v>
      </c>
    </row>
    <row r="9846" spans="1:14" x14ac:dyDescent="0.25">
      <c r="A9846" s="26">
        <v>44772.501319444447</v>
      </c>
      <c r="B9846" s="23" t="s">
        <v>0</v>
      </c>
      <c r="C9846" s="23" t="s">
        <v>12550</v>
      </c>
      <c r="D9846" s="23" t="s">
        <v>382</v>
      </c>
      <c r="E9846" s="23" t="s">
        <v>1</v>
      </c>
      <c r="F9846" s="23" t="s">
        <v>7</v>
      </c>
      <c r="G9846" s="23" t="s">
        <v>975</v>
      </c>
      <c r="H9846" s="2" t="s">
        <v>7723</v>
      </c>
      <c r="I9846" s="23" t="s">
        <v>7412</v>
      </c>
      <c r="J9846" s="23"/>
      <c r="K9846" s="23" t="s">
        <v>9712</v>
      </c>
      <c r="L9846" s="23" t="s">
        <v>9538</v>
      </c>
      <c r="M9846" s="23">
        <f>YEAR(Tabla2[[#This Row],[Fecha de creación]])</f>
        <v>2022</v>
      </c>
      <c r="N9846" s="23">
        <f>MONTH(Tabla2[[#This Row],[Fecha de creación]])</f>
        <v>7</v>
      </c>
    </row>
    <row r="9847" spans="1:14" x14ac:dyDescent="0.25">
      <c r="A9847" s="26">
        <v>44772.503321759257</v>
      </c>
      <c r="B9847" s="23" t="s">
        <v>19</v>
      </c>
      <c r="C9847" s="23" t="s">
        <v>12551</v>
      </c>
      <c r="D9847" s="23" t="s">
        <v>916</v>
      </c>
      <c r="E9847" s="23" t="s">
        <v>1</v>
      </c>
      <c r="F9847" s="23" t="s">
        <v>7</v>
      </c>
      <c r="G9847" s="23" t="s">
        <v>975</v>
      </c>
      <c r="H9847" s="2" t="s">
        <v>7722</v>
      </c>
      <c r="I9847" s="23" t="s">
        <v>10079</v>
      </c>
      <c r="J9847" s="23"/>
      <c r="K9847" s="23" t="s">
        <v>9712</v>
      </c>
      <c r="L9847" s="23" t="s">
        <v>9538</v>
      </c>
      <c r="M9847" s="23">
        <f>YEAR(Tabla2[[#This Row],[Fecha de creación]])</f>
        <v>2022</v>
      </c>
      <c r="N9847" s="23">
        <f>MONTH(Tabla2[[#This Row],[Fecha de creación]])</f>
        <v>7</v>
      </c>
    </row>
    <row r="9848" spans="1:14" x14ac:dyDescent="0.25">
      <c r="A9848" s="26">
        <v>44772.509386574071</v>
      </c>
      <c r="B9848" s="23" t="s">
        <v>0</v>
      </c>
      <c r="C9848" s="23" t="s">
        <v>12552</v>
      </c>
      <c r="D9848" s="23" t="s">
        <v>586</v>
      </c>
      <c r="E9848" s="23" t="s">
        <v>1</v>
      </c>
      <c r="F9848" s="23" t="s">
        <v>22</v>
      </c>
      <c r="G9848" s="23" t="s">
        <v>975</v>
      </c>
      <c r="H9848" s="2" t="s">
        <v>7748</v>
      </c>
      <c r="I9848" s="23" t="s">
        <v>7412</v>
      </c>
      <c r="J9848" s="23"/>
      <c r="K9848" s="23" t="s">
        <v>9712</v>
      </c>
      <c r="L9848" s="23" t="s">
        <v>9538</v>
      </c>
      <c r="M9848" s="23">
        <f>YEAR(Tabla2[[#This Row],[Fecha de creación]])</f>
        <v>2022</v>
      </c>
      <c r="N9848" s="23">
        <f>MONTH(Tabla2[[#This Row],[Fecha de creación]])</f>
        <v>7</v>
      </c>
    </row>
    <row r="9849" spans="1:14" x14ac:dyDescent="0.25">
      <c r="A9849" s="26">
        <v>44772.578680555554</v>
      </c>
      <c r="B9849" s="23" t="s">
        <v>0</v>
      </c>
      <c r="C9849" s="23" t="s">
        <v>12553</v>
      </c>
      <c r="D9849" s="23" t="s">
        <v>7521</v>
      </c>
      <c r="E9849" s="23" t="s">
        <v>1</v>
      </c>
      <c r="F9849" s="23" t="s">
        <v>22</v>
      </c>
      <c r="G9849" s="23" t="s">
        <v>975</v>
      </c>
      <c r="H9849" s="2" t="s">
        <v>8893</v>
      </c>
      <c r="I9849" s="23" t="s">
        <v>7412</v>
      </c>
      <c r="J9849" s="23" t="s">
        <v>958</v>
      </c>
      <c r="K9849" s="23" t="s">
        <v>9712</v>
      </c>
      <c r="L9849" s="23" t="s">
        <v>9538</v>
      </c>
      <c r="M9849" s="23">
        <f>YEAR(Tabla2[[#This Row],[Fecha de creación]])</f>
        <v>2022</v>
      </c>
      <c r="N9849" s="23">
        <f>MONTH(Tabla2[[#This Row],[Fecha de creación]])</f>
        <v>7</v>
      </c>
    </row>
    <row r="9850" spans="1:14" x14ac:dyDescent="0.25">
      <c r="A9850" s="26">
        <v>44772.604386574072</v>
      </c>
      <c r="B9850" s="23" t="s">
        <v>19</v>
      </c>
      <c r="C9850" s="23" t="s">
        <v>12554</v>
      </c>
      <c r="D9850" s="23" t="s">
        <v>12555</v>
      </c>
      <c r="E9850" s="23" t="s">
        <v>1</v>
      </c>
      <c r="F9850" s="23" t="s">
        <v>7</v>
      </c>
      <c r="G9850" s="23" t="s">
        <v>975</v>
      </c>
      <c r="H9850" s="2" t="s">
        <v>8535</v>
      </c>
      <c r="I9850" s="23" t="s">
        <v>10079</v>
      </c>
      <c r="J9850" s="23"/>
      <c r="K9850" s="23" t="s">
        <v>9712</v>
      </c>
      <c r="L9850" s="23" t="s">
        <v>9538</v>
      </c>
      <c r="M9850" s="23">
        <f>YEAR(Tabla2[[#This Row],[Fecha de creación]])</f>
        <v>2022</v>
      </c>
      <c r="N9850" s="23">
        <f>MONTH(Tabla2[[#This Row],[Fecha de creación]])</f>
        <v>7</v>
      </c>
    </row>
    <row r="9851" spans="1:14" x14ac:dyDescent="0.25">
      <c r="A9851" s="26">
        <v>44772.651053240741</v>
      </c>
      <c r="B9851" s="23" t="s">
        <v>19</v>
      </c>
      <c r="C9851" s="23" t="s">
        <v>12556</v>
      </c>
      <c r="D9851" s="23" t="s">
        <v>10381</v>
      </c>
      <c r="E9851" s="23" t="s">
        <v>1</v>
      </c>
      <c r="F9851" s="23" t="s">
        <v>7</v>
      </c>
      <c r="G9851" s="23" t="s">
        <v>975</v>
      </c>
      <c r="H9851" s="2" t="s">
        <v>8459</v>
      </c>
      <c r="I9851" s="23" t="s">
        <v>10079</v>
      </c>
      <c r="J9851" s="23"/>
      <c r="K9851" s="23" t="s">
        <v>9712</v>
      </c>
      <c r="L9851" s="23" t="s">
        <v>9538</v>
      </c>
      <c r="M9851" s="23">
        <f>YEAR(Tabla2[[#This Row],[Fecha de creación]])</f>
        <v>2022</v>
      </c>
      <c r="N9851" s="23">
        <f>MONTH(Tabla2[[#This Row],[Fecha de creación]])</f>
        <v>7</v>
      </c>
    </row>
    <row r="9852" spans="1:14" x14ac:dyDescent="0.25">
      <c r="A9852" s="26">
        <v>44772.651956018519</v>
      </c>
      <c r="B9852" s="23" t="s">
        <v>0</v>
      </c>
      <c r="C9852" s="23" t="s">
        <v>12557</v>
      </c>
      <c r="D9852" s="23" t="s">
        <v>49</v>
      </c>
      <c r="E9852" s="23" t="s">
        <v>1</v>
      </c>
      <c r="F9852" s="23" t="s">
        <v>7</v>
      </c>
      <c r="G9852" s="23" t="s">
        <v>975</v>
      </c>
      <c r="H9852" s="2" t="s">
        <v>7745</v>
      </c>
      <c r="I9852" s="23" t="s">
        <v>7412</v>
      </c>
      <c r="J9852" s="23"/>
      <c r="K9852" s="23" t="s">
        <v>9712</v>
      </c>
      <c r="L9852" s="23" t="s">
        <v>9538</v>
      </c>
      <c r="M9852" s="23">
        <f>YEAR(Tabla2[[#This Row],[Fecha de creación]])</f>
        <v>2022</v>
      </c>
      <c r="N9852" s="23">
        <f>MONTH(Tabla2[[#This Row],[Fecha de creación]])</f>
        <v>7</v>
      </c>
    </row>
    <row r="9853" spans="1:14" x14ac:dyDescent="0.25">
      <c r="A9853" s="26">
        <v>44772.685208333336</v>
      </c>
      <c r="B9853" s="23" t="s">
        <v>0</v>
      </c>
      <c r="C9853" s="23" t="s">
        <v>12558</v>
      </c>
      <c r="D9853" s="23" t="s">
        <v>7687</v>
      </c>
      <c r="E9853" s="23" t="s">
        <v>1</v>
      </c>
      <c r="F9853" s="23" t="s">
        <v>2</v>
      </c>
      <c r="G9853" s="23" t="s">
        <v>1551</v>
      </c>
      <c r="H9853" s="2" t="s">
        <v>7735</v>
      </c>
      <c r="I9853" s="23" t="s">
        <v>9226</v>
      </c>
      <c r="J9853" s="23" t="s">
        <v>59</v>
      </c>
      <c r="K9853" s="23" t="s">
        <v>9712</v>
      </c>
      <c r="L9853" s="23" t="s">
        <v>9539</v>
      </c>
      <c r="M9853" s="23">
        <f>YEAR(Tabla2[[#This Row],[Fecha de creación]])</f>
        <v>2022</v>
      </c>
      <c r="N9853" s="23">
        <f>MONTH(Tabla2[[#This Row],[Fecha de creación]])</f>
        <v>7</v>
      </c>
    </row>
    <row r="9854" spans="1:14" x14ac:dyDescent="0.25">
      <c r="A9854" s="26">
        <v>44772.696331018517</v>
      </c>
      <c r="B9854" s="23" t="s">
        <v>0</v>
      </c>
      <c r="C9854" s="23" t="s">
        <v>12559</v>
      </c>
      <c r="D9854" s="23" t="s">
        <v>10281</v>
      </c>
      <c r="E9854" s="23" t="s">
        <v>1</v>
      </c>
      <c r="F9854" s="23" t="s">
        <v>7</v>
      </c>
      <c r="G9854" s="23" t="s">
        <v>3</v>
      </c>
      <c r="I9854" s="23" t="s">
        <v>7680</v>
      </c>
      <c r="J9854" s="23" t="s">
        <v>59</v>
      </c>
      <c r="K9854" s="23" t="s">
        <v>9712</v>
      </c>
      <c r="L9854" s="23" t="s">
        <v>9539</v>
      </c>
      <c r="M9854" s="23">
        <f>YEAR(Tabla2[[#This Row],[Fecha de creación]])</f>
        <v>2022</v>
      </c>
      <c r="N9854" s="23">
        <f>MONTH(Tabla2[[#This Row],[Fecha de creación]])</f>
        <v>7</v>
      </c>
    </row>
    <row r="9855" spans="1:14" x14ac:dyDescent="0.25">
      <c r="A9855" s="26">
        <v>44772.697268518517</v>
      </c>
      <c r="B9855" s="23" t="s">
        <v>0</v>
      </c>
      <c r="C9855" s="23" t="s">
        <v>12560</v>
      </c>
      <c r="D9855" s="23" t="s">
        <v>10281</v>
      </c>
      <c r="E9855" s="23" t="s">
        <v>1</v>
      </c>
      <c r="F9855" s="23" t="s">
        <v>7</v>
      </c>
      <c r="G9855" s="23" t="s">
        <v>1551</v>
      </c>
      <c r="H9855" s="2" t="s">
        <v>7726</v>
      </c>
      <c r="I9855" s="23" t="s">
        <v>9226</v>
      </c>
      <c r="J9855" s="23" t="s">
        <v>59</v>
      </c>
      <c r="K9855" s="23" t="s">
        <v>9712</v>
      </c>
      <c r="L9855" s="23" t="s">
        <v>9539</v>
      </c>
      <c r="M9855" s="23">
        <f>YEAR(Tabla2[[#This Row],[Fecha de creación]])</f>
        <v>2022</v>
      </c>
      <c r="N9855" s="23">
        <f>MONTH(Tabla2[[#This Row],[Fecha de creación]])</f>
        <v>7</v>
      </c>
    </row>
    <row r="9856" spans="1:14" x14ac:dyDescent="0.25">
      <c r="A9856" s="26">
        <v>44772.698946759258</v>
      </c>
      <c r="B9856" s="23" t="s">
        <v>0</v>
      </c>
      <c r="C9856" s="23" t="s">
        <v>12561</v>
      </c>
      <c r="D9856" s="23" t="s">
        <v>982</v>
      </c>
      <c r="E9856" s="23" t="s">
        <v>1</v>
      </c>
      <c r="F9856" s="23" t="s">
        <v>22</v>
      </c>
      <c r="G9856" s="23" t="s">
        <v>975</v>
      </c>
      <c r="H9856" s="2" t="s">
        <v>8893</v>
      </c>
      <c r="I9856" s="23" t="s">
        <v>7680</v>
      </c>
      <c r="J9856" s="23" t="s">
        <v>59</v>
      </c>
      <c r="K9856" s="23" t="s">
        <v>9712</v>
      </c>
      <c r="L9856" s="23" t="s">
        <v>9538</v>
      </c>
      <c r="M9856" s="23">
        <f>YEAR(Tabla2[[#This Row],[Fecha de creación]])</f>
        <v>2022</v>
      </c>
      <c r="N9856" s="23">
        <f>MONTH(Tabla2[[#This Row],[Fecha de creación]])</f>
        <v>7</v>
      </c>
    </row>
    <row r="9857" spans="1:14" x14ac:dyDescent="0.25">
      <c r="A9857" s="26">
        <v>44772.701273148145</v>
      </c>
      <c r="B9857" s="23" t="s">
        <v>0</v>
      </c>
      <c r="C9857" s="23" t="s">
        <v>12562</v>
      </c>
      <c r="D9857" s="23" t="s">
        <v>5471</v>
      </c>
      <c r="E9857" s="23" t="s">
        <v>1</v>
      </c>
      <c r="F9857" s="23" t="s">
        <v>7</v>
      </c>
      <c r="G9857" s="23" t="s">
        <v>1551</v>
      </c>
      <c r="H9857" s="2" t="s">
        <v>7733</v>
      </c>
      <c r="I9857" s="23" t="s">
        <v>9226</v>
      </c>
      <c r="J9857" s="23" t="s">
        <v>59</v>
      </c>
      <c r="K9857" s="23" t="s">
        <v>9712</v>
      </c>
      <c r="L9857" s="23" t="s">
        <v>9539</v>
      </c>
      <c r="M9857" s="23">
        <f>YEAR(Tabla2[[#This Row],[Fecha de creación]])</f>
        <v>2022</v>
      </c>
      <c r="N9857" s="23">
        <f>MONTH(Tabla2[[#This Row],[Fecha de creación]])</f>
        <v>7</v>
      </c>
    </row>
    <row r="9858" spans="1:14" x14ac:dyDescent="0.25">
      <c r="A9858" s="26">
        <v>44772.710324074076</v>
      </c>
      <c r="B9858" s="23" t="s">
        <v>0</v>
      </c>
      <c r="C9858" s="23" t="s">
        <v>12563</v>
      </c>
      <c r="D9858" s="23" t="s">
        <v>9047</v>
      </c>
      <c r="E9858" s="23" t="s">
        <v>1</v>
      </c>
      <c r="F9858" s="23" t="s">
        <v>7</v>
      </c>
      <c r="G9858" s="23" t="s">
        <v>1551</v>
      </c>
      <c r="H9858" s="2" t="s">
        <v>8198</v>
      </c>
      <c r="I9858" s="23" t="s">
        <v>9226</v>
      </c>
      <c r="J9858" s="23" t="s">
        <v>59</v>
      </c>
      <c r="K9858" s="23" t="s">
        <v>9712</v>
      </c>
      <c r="L9858" s="23" t="s">
        <v>9539</v>
      </c>
      <c r="M9858" s="23">
        <f>YEAR(Tabla2[[#This Row],[Fecha de creación]])</f>
        <v>2022</v>
      </c>
      <c r="N9858" s="23">
        <f>MONTH(Tabla2[[#This Row],[Fecha de creación]])</f>
        <v>7</v>
      </c>
    </row>
    <row r="9859" spans="1:14" x14ac:dyDescent="0.25">
      <c r="A9859" s="26">
        <v>44773.535497685189</v>
      </c>
      <c r="B9859" s="23" t="s">
        <v>0</v>
      </c>
      <c r="C9859" s="23" t="s">
        <v>12564</v>
      </c>
      <c r="D9859" s="23" t="s">
        <v>49</v>
      </c>
      <c r="E9859" s="23" t="s">
        <v>1</v>
      </c>
      <c r="F9859" s="23" t="s">
        <v>7</v>
      </c>
      <c r="G9859" s="23" t="s">
        <v>3</v>
      </c>
      <c r="H9859" s="2" t="s">
        <v>7745</v>
      </c>
      <c r="I9859" s="23" t="s">
        <v>9483</v>
      </c>
      <c r="J9859" s="23" t="s">
        <v>59</v>
      </c>
      <c r="K9859" s="23" t="s">
        <v>9712</v>
      </c>
      <c r="L9859" s="23" t="s">
        <v>9538</v>
      </c>
      <c r="M9859" s="23">
        <f>YEAR(Tabla2[[#This Row],[Fecha de creación]])</f>
        <v>2022</v>
      </c>
      <c r="N9859" s="23">
        <f>MONTH(Tabla2[[#This Row],[Fecha de creación]])</f>
        <v>7</v>
      </c>
    </row>
    <row r="9860" spans="1:14" x14ac:dyDescent="0.25">
      <c r="A9860" s="26">
        <v>44773.537349537037</v>
      </c>
      <c r="B9860" s="23" t="s">
        <v>0</v>
      </c>
      <c r="C9860" s="23" t="s">
        <v>12565</v>
      </c>
      <c r="D9860" s="23" t="s">
        <v>9184</v>
      </c>
      <c r="E9860" s="23" t="s">
        <v>1</v>
      </c>
      <c r="F9860" s="23" t="s">
        <v>7</v>
      </c>
      <c r="G9860" s="23" t="s">
        <v>1551</v>
      </c>
      <c r="H9860" s="2" t="s">
        <v>7726</v>
      </c>
      <c r="I9860" s="23" t="s">
        <v>9226</v>
      </c>
      <c r="J9860" s="23" t="s">
        <v>59</v>
      </c>
      <c r="K9860" s="23" t="s">
        <v>9712</v>
      </c>
      <c r="L9860" s="23" t="s">
        <v>9539</v>
      </c>
      <c r="M9860" s="23">
        <f>YEAR(Tabla2[[#This Row],[Fecha de creación]])</f>
        <v>2022</v>
      </c>
      <c r="N9860" s="23">
        <f>MONTH(Tabla2[[#This Row],[Fecha de creación]])</f>
        <v>7</v>
      </c>
    </row>
    <row r="9861" spans="1:14" x14ac:dyDescent="0.25">
      <c r="A9861" s="26">
        <v>44773.629918981482</v>
      </c>
      <c r="B9861" s="23" t="s">
        <v>0</v>
      </c>
      <c r="C9861" s="23" t="s">
        <v>12566</v>
      </c>
      <c r="D9861" s="23" t="s">
        <v>719</v>
      </c>
      <c r="E9861" s="23" t="s">
        <v>1</v>
      </c>
      <c r="F9861" s="23" t="s">
        <v>7</v>
      </c>
      <c r="G9861" s="23" t="s">
        <v>975</v>
      </c>
      <c r="H9861" s="2" t="s">
        <v>7777</v>
      </c>
      <c r="I9861" s="23" t="s">
        <v>9483</v>
      </c>
      <c r="J9861" s="23" t="s">
        <v>59</v>
      </c>
      <c r="K9861" s="23" t="s">
        <v>9712</v>
      </c>
      <c r="L9861" s="23" t="s">
        <v>9538</v>
      </c>
      <c r="M9861" s="23">
        <f>YEAR(Tabla2[[#This Row],[Fecha de creación]])</f>
        <v>2022</v>
      </c>
      <c r="N9861" s="23">
        <f>MONTH(Tabla2[[#This Row],[Fecha de creación]])</f>
        <v>7</v>
      </c>
    </row>
    <row r="9862" spans="1:14" x14ac:dyDescent="0.25">
      <c r="A9862" s="26">
        <v>44773.631458333337</v>
      </c>
      <c r="B9862" s="23" t="s">
        <v>0</v>
      </c>
      <c r="C9862" s="23" t="s">
        <v>12567</v>
      </c>
      <c r="D9862" s="23" t="s">
        <v>382</v>
      </c>
      <c r="E9862" s="23" t="s">
        <v>1</v>
      </c>
      <c r="F9862" s="23" t="s">
        <v>7</v>
      </c>
      <c r="G9862" s="23" t="s">
        <v>975</v>
      </c>
      <c r="H9862" s="2" t="s">
        <v>7723</v>
      </c>
      <c r="I9862" s="23" t="s">
        <v>9483</v>
      </c>
      <c r="J9862" s="23" t="s">
        <v>59</v>
      </c>
      <c r="K9862" s="23" t="s">
        <v>9712</v>
      </c>
      <c r="L9862" s="23" t="s">
        <v>9538</v>
      </c>
      <c r="M9862" s="23">
        <f>YEAR(Tabla2[[#This Row],[Fecha de creación]])</f>
        <v>2022</v>
      </c>
      <c r="N9862" s="23">
        <f>MONTH(Tabla2[[#This Row],[Fecha de creación]])</f>
        <v>7</v>
      </c>
    </row>
    <row r="9863" spans="1:14" x14ac:dyDescent="0.25">
      <c r="A9863" s="26">
        <v>44773.633194444446</v>
      </c>
      <c r="B9863" s="23" t="s">
        <v>0</v>
      </c>
      <c r="C9863" s="23" t="s">
        <v>12568</v>
      </c>
      <c r="D9863" s="23" t="s">
        <v>9184</v>
      </c>
      <c r="E9863" s="23" t="s">
        <v>1</v>
      </c>
      <c r="F9863" s="23" t="s">
        <v>7</v>
      </c>
      <c r="G9863" s="23" t="s">
        <v>1551</v>
      </c>
      <c r="H9863" s="2" t="s">
        <v>8198</v>
      </c>
      <c r="I9863" s="23" t="s">
        <v>9226</v>
      </c>
      <c r="J9863" s="23" t="s">
        <v>59</v>
      </c>
      <c r="K9863" s="23" t="s">
        <v>9712</v>
      </c>
      <c r="L9863" s="23" t="s">
        <v>9539</v>
      </c>
      <c r="M9863" s="23">
        <f>YEAR(Tabla2[[#This Row],[Fecha de creación]])</f>
        <v>2022</v>
      </c>
      <c r="N9863" s="23">
        <f>MONTH(Tabla2[[#This Row],[Fecha de creación]])</f>
        <v>7</v>
      </c>
    </row>
    <row r="9864" spans="1:14" x14ac:dyDescent="0.25">
      <c r="A9864" s="26">
        <v>44773.641064814816</v>
      </c>
      <c r="B9864" s="23" t="s">
        <v>0</v>
      </c>
      <c r="C9864" s="23" t="s">
        <v>12569</v>
      </c>
      <c r="D9864" s="23" t="s">
        <v>3103</v>
      </c>
      <c r="E9864" s="23" t="s">
        <v>1</v>
      </c>
      <c r="F9864" s="23" t="s">
        <v>2</v>
      </c>
      <c r="G9864" s="23" t="s">
        <v>1551</v>
      </c>
      <c r="H9864" s="2" t="s">
        <v>7764</v>
      </c>
      <c r="I9864" s="23" t="s">
        <v>9226</v>
      </c>
      <c r="J9864" s="23" t="s">
        <v>59</v>
      </c>
      <c r="K9864" s="23" t="s">
        <v>9712</v>
      </c>
      <c r="L9864" s="23" t="s">
        <v>9539</v>
      </c>
      <c r="M9864" s="23">
        <f>YEAR(Tabla2[[#This Row],[Fecha de creación]])</f>
        <v>2022</v>
      </c>
      <c r="N9864" s="23">
        <f>MONTH(Tabla2[[#This Row],[Fecha de creación]])</f>
        <v>7</v>
      </c>
    </row>
    <row r="9865" spans="1:14" x14ac:dyDescent="0.25">
      <c r="A9865" s="26">
        <v>44773.678356481483</v>
      </c>
      <c r="B9865" s="23" t="s">
        <v>0</v>
      </c>
      <c r="C9865" s="23" t="s">
        <v>12570</v>
      </c>
      <c r="D9865" s="23" t="s">
        <v>982</v>
      </c>
      <c r="E9865" s="23" t="s">
        <v>1</v>
      </c>
      <c r="F9865" s="23" t="s">
        <v>22</v>
      </c>
      <c r="G9865" s="23" t="s">
        <v>975</v>
      </c>
      <c r="H9865" s="2" t="s">
        <v>8893</v>
      </c>
      <c r="I9865" s="23" t="s">
        <v>9483</v>
      </c>
      <c r="J9865" s="23" t="s">
        <v>59</v>
      </c>
      <c r="K9865" s="23" t="s">
        <v>9712</v>
      </c>
      <c r="L9865" s="23" t="s">
        <v>9538</v>
      </c>
      <c r="M9865" s="23">
        <f>YEAR(Tabla2[[#This Row],[Fecha de creación]])</f>
        <v>2022</v>
      </c>
      <c r="N9865" s="23">
        <f>MONTH(Tabla2[[#This Row],[Fecha de creación]])</f>
        <v>7</v>
      </c>
    </row>
    <row r="9866" spans="1:14" x14ac:dyDescent="0.25">
      <c r="A9866" s="26">
        <v>44773.678541666668</v>
      </c>
      <c r="B9866" s="23" t="s">
        <v>0</v>
      </c>
      <c r="C9866" s="23" t="s">
        <v>12571</v>
      </c>
      <c r="D9866" s="23" t="s">
        <v>1344</v>
      </c>
      <c r="E9866" s="23" t="s">
        <v>1</v>
      </c>
      <c r="F9866" s="23" t="s">
        <v>7</v>
      </c>
      <c r="G9866" s="23" t="s">
        <v>1551</v>
      </c>
      <c r="H9866" s="2" t="s">
        <v>7726</v>
      </c>
      <c r="I9866" s="23" t="s">
        <v>9226</v>
      </c>
      <c r="J9866" s="23" t="s">
        <v>59</v>
      </c>
      <c r="K9866" s="23" t="s">
        <v>9712</v>
      </c>
      <c r="L9866" s="23" t="s">
        <v>9539</v>
      </c>
      <c r="M9866" s="23">
        <f>YEAR(Tabla2[[#This Row],[Fecha de creación]])</f>
        <v>2022</v>
      </c>
      <c r="N9866" s="23">
        <f>MONTH(Tabla2[[#This Row],[Fecha de creación]])</f>
        <v>7</v>
      </c>
    </row>
    <row r="9867" spans="1:14" x14ac:dyDescent="0.25">
      <c r="A9867" s="26">
        <v>44773.685879629629</v>
      </c>
      <c r="B9867" s="23" t="s">
        <v>0</v>
      </c>
      <c r="C9867" s="23" t="s">
        <v>12572</v>
      </c>
      <c r="D9867" s="23" t="s">
        <v>1344</v>
      </c>
      <c r="E9867" s="23" t="s">
        <v>1</v>
      </c>
      <c r="F9867" s="23" t="s">
        <v>7</v>
      </c>
      <c r="G9867" s="23" t="s">
        <v>1551</v>
      </c>
      <c r="H9867" s="2" t="s">
        <v>7726</v>
      </c>
      <c r="I9867" s="23" t="s">
        <v>9226</v>
      </c>
      <c r="J9867" s="23" t="s">
        <v>59</v>
      </c>
      <c r="K9867" s="23" t="s">
        <v>9712</v>
      </c>
      <c r="L9867" s="23" t="s">
        <v>9539</v>
      </c>
      <c r="M9867" s="23">
        <f>YEAR(Tabla2[[#This Row],[Fecha de creación]])</f>
        <v>2022</v>
      </c>
      <c r="N9867" s="23">
        <f>MONTH(Tabla2[[#This Row],[Fecha de creación]])</f>
        <v>7</v>
      </c>
    </row>
    <row r="9868" spans="1:14" x14ac:dyDescent="0.25">
      <c r="A9868" s="26">
        <v>44773.688981481479</v>
      </c>
      <c r="B9868" s="23" t="s">
        <v>0</v>
      </c>
      <c r="C9868" s="23" t="s">
        <v>12573</v>
      </c>
      <c r="D9868" s="23" t="s">
        <v>1344</v>
      </c>
      <c r="E9868" s="23" t="s">
        <v>1</v>
      </c>
      <c r="F9868" s="23" t="s">
        <v>7</v>
      </c>
      <c r="G9868" s="23" t="s">
        <v>1551</v>
      </c>
      <c r="H9868" s="2" t="s">
        <v>7726</v>
      </c>
      <c r="I9868" s="23" t="s">
        <v>9226</v>
      </c>
      <c r="J9868" s="23" t="s">
        <v>59</v>
      </c>
      <c r="K9868" s="23" t="s">
        <v>9712</v>
      </c>
      <c r="L9868" s="23" t="s">
        <v>9539</v>
      </c>
      <c r="M9868" s="23">
        <f>YEAR(Tabla2[[#This Row],[Fecha de creación]])</f>
        <v>2022</v>
      </c>
      <c r="N9868" s="23">
        <f>MONTH(Tabla2[[#This Row],[Fecha de creación]])</f>
        <v>7</v>
      </c>
    </row>
    <row r="9869" spans="1:14" x14ac:dyDescent="0.25">
      <c r="A9869" s="26">
        <v>44773.695902777778</v>
      </c>
      <c r="B9869" s="23" t="s">
        <v>0</v>
      </c>
      <c r="C9869" s="23" t="s">
        <v>12574</v>
      </c>
      <c r="D9869" s="23" t="s">
        <v>1344</v>
      </c>
      <c r="E9869" s="23" t="s">
        <v>1</v>
      </c>
      <c r="F9869" s="23" t="s">
        <v>7</v>
      </c>
      <c r="G9869" s="23" t="s">
        <v>1551</v>
      </c>
      <c r="H9869" s="2" t="s">
        <v>7726</v>
      </c>
      <c r="I9869" s="23" t="s">
        <v>9226</v>
      </c>
      <c r="J9869" s="23" t="s">
        <v>59</v>
      </c>
      <c r="K9869" s="23" t="s">
        <v>9712</v>
      </c>
      <c r="L9869" s="23" t="s">
        <v>9539</v>
      </c>
      <c r="M9869" s="23">
        <f>YEAR(Tabla2[[#This Row],[Fecha de creación]])</f>
        <v>2022</v>
      </c>
      <c r="N9869" s="23">
        <f>MONTH(Tabla2[[#This Row],[Fecha de creación]])</f>
        <v>7</v>
      </c>
    </row>
    <row r="9870" spans="1:14" x14ac:dyDescent="0.25">
      <c r="A9870" s="26">
        <v>44773.69740740741</v>
      </c>
      <c r="B9870" s="23" t="s">
        <v>0</v>
      </c>
      <c r="C9870" s="23" t="s">
        <v>12575</v>
      </c>
      <c r="D9870" s="23" t="s">
        <v>982</v>
      </c>
      <c r="E9870" s="23" t="s">
        <v>1</v>
      </c>
      <c r="F9870" s="23" t="s">
        <v>22</v>
      </c>
      <c r="G9870" s="23" t="s">
        <v>975</v>
      </c>
      <c r="H9870" s="2" t="s">
        <v>8893</v>
      </c>
      <c r="I9870" s="23" t="s">
        <v>7680</v>
      </c>
      <c r="J9870" s="23" t="s">
        <v>59</v>
      </c>
      <c r="K9870" s="23" t="s">
        <v>9712</v>
      </c>
      <c r="L9870" s="23" t="s">
        <v>9538</v>
      </c>
      <c r="M9870" s="23">
        <f>YEAR(Tabla2[[#This Row],[Fecha de creación]])</f>
        <v>2022</v>
      </c>
      <c r="N9870" s="23">
        <f>MONTH(Tabla2[[#This Row],[Fecha de creación]])</f>
        <v>7</v>
      </c>
    </row>
    <row r="9871" spans="1:14" x14ac:dyDescent="0.25">
      <c r="A9871" s="26">
        <v>44773.703229166669</v>
      </c>
      <c r="B9871" s="23" t="s">
        <v>0</v>
      </c>
      <c r="C9871" s="23" t="s">
        <v>12576</v>
      </c>
      <c r="D9871" s="23" t="s">
        <v>982</v>
      </c>
      <c r="E9871" s="23" t="s">
        <v>1</v>
      </c>
      <c r="F9871" s="23" t="s">
        <v>22</v>
      </c>
      <c r="G9871" s="23" t="s">
        <v>975</v>
      </c>
      <c r="H9871" s="2" t="s">
        <v>8893</v>
      </c>
      <c r="I9871" s="23" t="s">
        <v>7680</v>
      </c>
      <c r="J9871" s="23" t="s">
        <v>59</v>
      </c>
      <c r="K9871" s="23" t="s">
        <v>9712</v>
      </c>
      <c r="L9871" s="23" t="s">
        <v>9538</v>
      </c>
      <c r="M9871" s="23">
        <f>YEAR(Tabla2[[#This Row],[Fecha de creación]])</f>
        <v>2022</v>
      </c>
      <c r="N9871" s="23">
        <f>MONTH(Tabla2[[#This Row],[Fecha de creación]])</f>
        <v>7</v>
      </c>
    </row>
    <row r="9872" spans="1:14" x14ac:dyDescent="0.25">
      <c r="A9872" s="26">
        <v>44774.380601851852</v>
      </c>
      <c r="B9872" s="23" t="s">
        <v>189</v>
      </c>
      <c r="C9872" s="23" t="s">
        <v>12578</v>
      </c>
      <c r="D9872" s="23" t="s">
        <v>4002</v>
      </c>
      <c r="E9872" s="23" t="s">
        <v>1</v>
      </c>
      <c r="F9872" s="23" t="s">
        <v>2</v>
      </c>
      <c r="G9872" s="23" t="s">
        <v>3</v>
      </c>
      <c r="H9872" s="2" t="s">
        <v>7737</v>
      </c>
      <c r="I9872" s="23" t="s">
        <v>3284</v>
      </c>
      <c r="J9872" s="23" t="s">
        <v>59</v>
      </c>
      <c r="K9872" s="23" t="s">
        <v>9712</v>
      </c>
      <c r="L9872" s="23" t="s">
        <v>9538</v>
      </c>
      <c r="M9872" s="23">
        <f>YEAR(Tabla2[[#This Row],[Fecha de creación]])</f>
        <v>2022</v>
      </c>
      <c r="N9872" s="23">
        <f>MONTH(Tabla2[[#This Row],[Fecha de creación]])</f>
        <v>8</v>
      </c>
    </row>
    <row r="9873" spans="1:14" x14ac:dyDescent="0.25">
      <c r="A9873" s="26">
        <v>44774.383773148147</v>
      </c>
      <c r="B9873" s="23" t="s">
        <v>189</v>
      </c>
      <c r="C9873" s="23" t="s">
        <v>12579</v>
      </c>
      <c r="D9873" s="23" t="s">
        <v>4002</v>
      </c>
      <c r="E9873" s="23" t="s">
        <v>1</v>
      </c>
      <c r="F9873" s="23" t="s">
        <v>2</v>
      </c>
      <c r="G9873" s="23" t="s">
        <v>1551</v>
      </c>
      <c r="H9873" s="2" t="s">
        <v>7737</v>
      </c>
      <c r="I9873" s="23" t="s">
        <v>7205</v>
      </c>
      <c r="J9873" s="23" t="s">
        <v>958</v>
      </c>
      <c r="K9873" s="23" t="s">
        <v>9712</v>
      </c>
      <c r="L9873" s="23" t="s">
        <v>9539</v>
      </c>
      <c r="M9873" s="23">
        <f>YEAR(Tabla2[[#This Row],[Fecha de creación]])</f>
        <v>2022</v>
      </c>
      <c r="N9873" s="23">
        <f>MONTH(Tabla2[[#This Row],[Fecha de creación]])</f>
        <v>8</v>
      </c>
    </row>
    <row r="9874" spans="1:14" x14ac:dyDescent="0.25">
      <c r="A9874" s="26">
        <v>44774.407083333332</v>
      </c>
      <c r="B9874" s="23" t="s">
        <v>0</v>
      </c>
      <c r="C9874" s="23" t="s">
        <v>12580</v>
      </c>
      <c r="D9874" s="23" t="s">
        <v>3644</v>
      </c>
      <c r="E9874" s="23" t="s">
        <v>1</v>
      </c>
      <c r="F9874" s="23" t="s">
        <v>22</v>
      </c>
      <c r="G9874" s="23" t="s">
        <v>975</v>
      </c>
      <c r="H9874" s="2" t="s">
        <v>8893</v>
      </c>
      <c r="I9874" s="23" t="s">
        <v>7412</v>
      </c>
      <c r="J9874" s="23"/>
      <c r="K9874" s="23" t="s">
        <v>9712</v>
      </c>
      <c r="L9874" s="23" t="s">
        <v>9538</v>
      </c>
      <c r="M9874" s="23">
        <f>YEAR(Tabla2[[#This Row],[Fecha de creación]])</f>
        <v>2022</v>
      </c>
      <c r="N9874" s="23">
        <f>MONTH(Tabla2[[#This Row],[Fecha de creación]])</f>
        <v>8</v>
      </c>
    </row>
    <row r="9875" spans="1:14" x14ac:dyDescent="0.25">
      <c r="A9875" s="26">
        <v>44774.407835648148</v>
      </c>
      <c r="B9875" s="23" t="s">
        <v>0</v>
      </c>
      <c r="C9875" s="23" t="s">
        <v>12581</v>
      </c>
      <c r="D9875" s="23" t="s">
        <v>6</v>
      </c>
      <c r="E9875" s="23" t="s">
        <v>1</v>
      </c>
      <c r="F9875" s="23" t="s">
        <v>7</v>
      </c>
      <c r="G9875" s="23" t="s">
        <v>975</v>
      </c>
      <c r="H9875" s="2" t="s">
        <v>7722</v>
      </c>
      <c r="I9875" s="23" t="s">
        <v>7412</v>
      </c>
      <c r="J9875" s="23"/>
      <c r="K9875" s="23" t="s">
        <v>9712</v>
      </c>
      <c r="L9875" s="23" t="s">
        <v>9538</v>
      </c>
      <c r="M9875" s="23">
        <f>YEAR(Tabla2[[#This Row],[Fecha de creación]])</f>
        <v>2022</v>
      </c>
      <c r="N9875" s="23">
        <f>MONTH(Tabla2[[#This Row],[Fecha de creación]])</f>
        <v>8</v>
      </c>
    </row>
    <row r="9876" spans="1:14" x14ac:dyDescent="0.25">
      <c r="A9876" s="26">
        <v>44774.412743055553</v>
      </c>
      <c r="B9876" s="23" t="s">
        <v>0</v>
      </c>
      <c r="C9876" s="23" t="s">
        <v>12582</v>
      </c>
      <c r="D9876" s="23" t="s">
        <v>349</v>
      </c>
      <c r="E9876" s="23" t="s">
        <v>1</v>
      </c>
      <c r="F9876" s="23" t="s">
        <v>7</v>
      </c>
      <c r="G9876" s="23" t="s">
        <v>975</v>
      </c>
      <c r="H9876" s="2" t="s">
        <v>7980</v>
      </c>
      <c r="I9876" s="23" t="s">
        <v>7412</v>
      </c>
      <c r="J9876" s="23"/>
      <c r="K9876" s="23" t="s">
        <v>9712</v>
      </c>
      <c r="L9876" s="23" t="s">
        <v>9538</v>
      </c>
      <c r="M9876" s="23">
        <f>YEAR(Tabla2[[#This Row],[Fecha de creación]])</f>
        <v>2022</v>
      </c>
      <c r="N9876" s="23">
        <f>MONTH(Tabla2[[#This Row],[Fecha de creación]])</f>
        <v>8</v>
      </c>
    </row>
    <row r="9877" spans="1:14" x14ac:dyDescent="0.25">
      <c r="A9877" s="26">
        <v>44774.416331018518</v>
      </c>
      <c r="B9877" s="23" t="s">
        <v>189</v>
      </c>
      <c r="C9877" s="23" t="s">
        <v>12583</v>
      </c>
      <c r="D9877" s="23" t="s">
        <v>7351</v>
      </c>
      <c r="E9877" s="23" t="s">
        <v>1</v>
      </c>
      <c r="F9877" s="23" t="s">
        <v>7</v>
      </c>
      <c r="G9877" s="23" t="s">
        <v>975</v>
      </c>
      <c r="H9877" s="2" t="s">
        <v>8459</v>
      </c>
      <c r="I9877" s="23" t="s">
        <v>7338</v>
      </c>
      <c r="J9877" s="23" t="s">
        <v>958</v>
      </c>
      <c r="K9877" s="23" t="s">
        <v>9712</v>
      </c>
      <c r="L9877" s="23" t="s">
        <v>9538</v>
      </c>
      <c r="M9877" s="23">
        <f>YEAR(Tabla2[[#This Row],[Fecha de creación]])</f>
        <v>2022</v>
      </c>
      <c r="N9877" s="23">
        <f>MONTH(Tabla2[[#This Row],[Fecha de creación]])</f>
        <v>8</v>
      </c>
    </row>
    <row r="9878" spans="1:14" x14ac:dyDescent="0.25">
      <c r="A9878" s="26">
        <v>44774.418900462966</v>
      </c>
      <c r="B9878" s="23" t="s">
        <v>189</v>
      </c>
      <c r="C9878" s="23" t="s">
        <v>12584</v>
      </c>
      <c r="D9878" s="23" t="s">
        <v>7351</v>
      </c>
      <c r="E9878" s="23" t="s">
        <v>1</v>
      </c>
      <c r="F9878" s="23" t="s">
        <v>7</v>
      </c>
      <c r="G9878" s="23" t="s">
        <v>975</v>
      </c>
      <c r="H9878" s="2" t="s">
        <v>8459</v>
      </c>
      <c r="I9878" s="23" t="s">
        <v>7338</v>
      </c>
      <c r="J9878" s="23" t="s">
        <v>958</v>
      </c>
      <c r="K9878" s="23" t="s">
        <v>9712</v>
      </c>
      <c r="L9878" s="23" t="s">
        <v>9538</v>
      </c>
      <c r="M9878" s="23">
        <f>YEAR(Tabla2[[#This Row],[Fecha de creación]])</f>
        <v>2022</v>
      </c>
      <c r="N9878" s="23">
        <f>MONTH(Tabla2[[#This Row],[Fecha de creación]])</f>
        <v>8</v>
      </c>
    </row>
    <row r="9879" spans="1:14" x14ac:dyDescent="0.25">
      <c r="A9879" s="26">
        <v>44774.418923611112</v>
      </c>
      <c r="B9879" s="23" t="s">
        <v>0</v>
      </c>
      <c r="C9879" s="23" t="s">
        <v>12585</v>
      </c>
      <c r="D9879" s="23" t="s">
        <v>615</v>
      </c>
      <c r="E9879" s="23" t="s">
        <v>1</v>
      </c>
      <c r="F9879" s="23" t="s">
        <v>7</v>
      </c>
      <c r="G9879" s="23" t="s">
        <v>975</v>
      </c>
      <c r="H9879" s="2" t="s">
        <v>7745</v>
      </c>
      <c r="I9879" s="23" t="s">
        <v>7412</v>
      </c>
      <c r="J9879" s="23"/>
      <c r="K9879" s="23" t="s">
        <v>9712</v>
      </c>
      <c r="L9879" s="23" t="s">
        <v>9538</v>
      </c>
      <c r="M9879" s="23">
        <f>YEAR(Tabla2[[#This Row],[Fecha de creación]])</f>
        <v>2022</v>
      </c>
      <c r="N9879" s="23">
        <f>MONTH(Tabla2[[#This Row],[Fecha de creación]])</f>
        <v>8</v>
      </c>
    </row>
    <row r="9880" spans="1:14" x14ac:dyDescent="0.25">
      <c r="A9880" s="26">
        <v>44774.46465277778</v>
      </c>
      <c r="B9880" s="23" t="s">
        <v>0</v>
      </c>
      <c r="C9880" s="23" t="s">
        <v>12586</v>
      </c>
      <c r="D9880" s="23" t="s">
        <v>615</v>
      </c>
      <c r="E9880" s="23" t="s">
        <v>1</v>
      </c>
      <c r="F9880" s="23" t="s">
        <v>7</v>
      </c>
      <c r="G9880" s="23" t="s">
        <v>975</v>
      </c>
      <c r="H9880" s="2" t="s">
        <v>7745</v>
      </c>
      <c r="I9880" s="23" t="s">
        <v>7412</v>
      </c>
      <c r="J9880" s="23"/>
      <c r="K9880" s="23" t="s">
        <v>9712</v>
      </c>
      <c r="L9880" s="23" t="s">
        <v>9538</v>
      </c>
      <c r="M9880" s="23">
        <f>YEAR(Tabla2[[#This Row],[Fecha de creación]])</f>
        <v>2022</v>
      </c>
      <c r="N9880" s="23">
        <f>MONTH(Tabla2[[#This Row],[Fecha de creación]])</f>
        <v>8</v>
      </c>
    </row>
    <row r="9881" spans="1:14" x14ac:dyDescent="0.25">
      <c r="A9881" s="26">
        <v>44774.465254629627</v>
      </c>
      <c r="B9881" s="23" t="s">
        <v>0</v>
      </c>
      <c r="C9881" s="23" t="s">
        <v>12587</v>
      </c>
      <c r="D9881" s="23" t="s">
        <v>3408</v>
      </c>
      <c r="E9881" s="23" t="s">
        <v>1</v>
      </c>
      <c r="F9881" s="23" t="s">
        <v>7</v>
      </c>
      <c r="G9881" s="23" t="s">
        <v>975</v>
      </c>
      <c r="H9881" s="2" t="s">
        <v>7777</v>
      </c>
      <c r="I9881" s="23" t="s">
        <v>7412</v>
      </c>
      <c r="J9881" s="23"/>
      <c r="K9881" s="23" t="s">
        <v>9712</v>
      </c>
      <c r="L9881" s="23" t="s">
        <v>9538</v>
      </c>
      <c r="M9881" s="23">
        <f>YEAR(Tabla2[[#This Row],[Fecha de creación]])</f>
        <v>2022</v>
      </c>
      <c r="N9881" s="23">
        <f>MONTH(Tabla2[[#This Row],[Fecha de creación]])</f>
        <v>8</v>
      </c>
    </row>
    <row r="9882" spans="1:14" x14ac:dyDescent="0.25">
      <c r="A9882" s="26">
        <v>44774.467013888891</v>
      </c>
      <c r="B9882" s="23" t="s">
        <v>0</v>
      </c>
      <c r="C9882" s="23" t="s">
        <v>12588</v>
      </c>
      <c r="D9882" s="23" t="s">
        <v>982</v>
      </c>
      <c r="E9882" s="23" t="s">
        <v>1</v>
      </c>
      <c r="F9882" s="23" t="s">
        <v>22</v>
      </c>
      <c r="G9882" s="23" t="s">
        <v>975</v>
      </c>
      <c r="H9882" s="2" t="s">
        <v>8893</v>
      </c>
      <c r="I9882" s="23" t="s">
        <v>7680</v>
      </c>
      <c r="J9882" s="23" t="s">
        <v>59</v>
      </c>
      <c r="K9882" s="23" t="s">
        <v>9712</v>
      </c>
      <c r="L9882" s="23" t="s">
        <v>9538</v>
      </c>
      <c r="M9882" s="23">
        <f>YEAR(Tabla2[[#This Row],[Fecha de creación]])</f>
        <v>2022</v>
      </c>
      <c r="N9882" s="23">
        <f>MONTH(Tabla2[[#This Row],[Fecha de creación]])</f>
        <v>8</v>
      </c>
    </row>
    <row r="9883" spans="1:14" x14ac:dyDescent="0.25">
      <c r="A9883" s="26">
        <v>44774.470543981479</v>
      </c>
      <c r="B9883" s="23" t="s">
        <v>0</v>
      </c>
      <c r="C9883" s="23" t="s">
        <v>12589</v>
      </c>
      <c r="D9883" s="23" t="s">
        <v>615</v>
      </c>
      <c r="E9883" s="23" t="s">
        <v>1</v>
      </c>
      <c r="F9883" s="23" t="s">
        <v>7</v>
      </c>
      <c r="G9883" s="23" t="s">
        <v>975</v>
      </c>
      <c r="H9883" s="2" t="s">
        <v>7745</v>
      </c>
      <c r="I9883" s="23" t="s">
        <v>7412</v>
      </c>
      <c r="J9883" s="23"/>
      <c r="K9883" s="23" t="s">
        <v>9712</v>
      </c>
      <c r="L9883" s="23" t="s">
        <v>9538</v>
      </c>
      <c r="M9883" s="23">
        <f>YEAR(Tabla2[[#This Row],[Fecha de creación]])</f>
        <v>2022</v>
      </c>
      <c r="N9883" s="23">
        <f>MONTH(Tabla2[[#This Row],[Fecha de creación]])</f>
        <v>8</v>
      </c>
    </row>
    <row r="9884" spans="1:14" x14ac:dyDescent="0.25">
      <c r="A9884" s="26">
        <v>44774.471261574072</v>
      </c>
      <c r="B9884" s="23" t="s">
        <v>0</v>
      </c>
      <c r="C9884" s="23" t="s">
        <v>12590</v>
      </c>
      <c r="D9884" s="23" t="s">
        <v>3408</v>
      </c>
      <c r="E9884" s="23" t="s">
        <v>1</v>
      </c>
      <c r="F9884" s="23" t="s">
        <v>7</v>
      </c>
      <c r="G9884" s="23" t="s">
        <v>975</v>
      </c>
      <c r="H9884" s="2" t="s">
        <v>7777</v>
      </c>
      <c r="I9884" s="23" t="s">
        <v>7412</v>
      </c>
      <c r="J9884" s="23"/>
      <c r="K9884" s="23" t="s">
        <v>9712</v>
      </c>
      <c r="L9884" s="23" t="s">
        <v>9538</v>
      </c>
      <c r="M9884" s="23">
        <f>YEAR(Tabla2[[#This Row],[Fecha de creación]])</f>
        <v>2022</v>
      </c>
      <c r="N9884" s="23">
        <f>MONTH(Tabla2[[#This Row],[Fecha de creación]])</f>
        <v>8</v>
      </c>
    </row>
    <row r="9885" spans="1:14" x14ac:dyDescent="0.25">
      <c r="A9885" s="26">
        <v>44774.47896990741</v>
      </c>
      <c r="B9885" s="23" t="s">
        <v>0</v>
      </c>
      <c r="C9885" s="23" t="s">
        <v>12591</v>
      </c>
      <c r="D9885" s="23" t="s">
        <v>7521</v>
      </c>
      <c r="E9885" s="23" t="s">
        <v>1</v>
      </c>
      <c r="F9885" s="23" t="s">
        <v>22</v>
      </c>
      <c r="G9885" s="23" t="s">
        <v>975</v>
      </c>
      <c r="H9885" s="2" t="s">
        <v>8893</v>
      </c>
      <c r="I9885" s="23" t="s">
        <v>7412</v>
      </c>
      <c r="J9885" s="23"/>
      <c r="K9885" s="23" t="s">
        <v>9712</v>
      </c>
      <c r="L9885" s="23" t="s">
        <v>9538</v>
      </c>
      <c r="M9885" s="23">
        <f>YEAR(Tabla2[[#This Row],[Fecha de creación]])</f>
        <v>2022</v>
      </c>
      <c r="N9885" s="23">
        <f>MONTH(Tabla2[[#This Row],[Fecha de creación]])</f>
        <v>8</v>
      </c>
    </row>
    <row r="9886" spans="1:14" x14ac:dyDescent="0.25">
      <c r="A9886" s="26">
        <v>44774.488541666666</v>
      </c>
      <c r="B9886" s="23" t="s">
        <v>0</v>
      </c>
      <c r="C9886" s="23" t="s">
        <v>12592</v>
      </c>
      <c r="D9886" s="23" t="s">
        <v>7260</v>
      </c>
      <c r="E9886" s="23" t="s">
        <v>1</v>
      </c>
      <c r="F9886" s="23" t="s">
        <v>7</v>
      </c>
      <c r="G9886" s="23" t="s">
        <v>975</v>
      </c>
      <c r="H9886" s="2" t="s">
        <v>7745</v>
      </c>
      <c r="I9886" s="23" t="s">
        <v>7412</v>
      </c>
      <c r="J9886" s="23"/>
      <c r="K9886" s="23" t="s">
        <v>9712</v>
      </c>
      <c r="L9886" s="23" t="s">
        <v>9538</v>
      </c>
      <c r="M9886" s="23">
        <f>YEAR(Tabla2[[#This Row],[Fecha de creación]])</f>
        <v>2022</v>
      </c>
      <c r="N9886" s="23">
        <f>MONTH(Tabla2[[#This Row],[Fecha de creación]])</f>
        <v>8</v>
      </c>
    </row>
    <row r="9887" spans="1:14" x14ac:dyDescent="0.25">
      <c r="A9887" s="26">
        <v>44774.494837962964</v>
      </c>
      <c r="B9887" s="23" t="s">
        <v>56</v>
      </c>
      <c r="C9887" s="23" t="s">
        <v>12593</v>
      </c>
      <c r="D9887" s="23" t="s">
        <v>1064</v>
      </c>
      <c r="E9887" s="23" t="s">
        <v>1</v>
      </c>
      <c r="F9887" s="23" t="s">
        <v>22</v>
      </c>
      <c r="G9887" s="23" t="s">
        <v>975</v>
      </c>
      <c r="H9887" s="2" t="s">
        <v>7734</v>
      </c>
      <c r="I9887" s="23" t="s">
        <v>4517</v>
      </c>
      <c r="J9887" s="23"/>
      <c r="K9887" s="23" t="s">
        <v>9712</v>
      </c>
      <c r="L9887" s="23" t="s">
        <v>9538</v>
      </c>
      <c r="M9887" s="23">
        <f>YEAR(Tabla2[[#This Row],[Fecha de creación]])</f>
        <v>2022</v>
      </c>
      <c r="N9887" s="23">
        <f>MONTH(Tabla2[[#This Row],[Fecha de creación]])</f>
        <v>8</v>
      </c>
    </row>
    <row r="9888" spans="1:14" x14ac:dyDescent="0.25">
      <c r="A9888" s="26">
        <v>44774.496168981481</v>
      </c>
      <c r="B9888" s="23" t="s">
        <v>189</v>
      </c>
      <c r="C9888" s="23" t="s">
        <v>12594</v>
      </c>
      <c r="D9888" s="23" t="s">
        <v>7547</v>
      </c>
      <c r="E9888" s="23" t="s">
        <v>1</v>
      </c>
      <c r="F9888" s="23" t="s">
        <v>22</v>
      </c>
      <c r="G9888" s="23" t="s">
        <v>975</v>
      </c>
      <c r="H9888" s="2" t="s">
        <v>7734</v>
      </c>
      <c r="I9888" s="23" t="s">
        <v>4486</v>
      </c>
      <c r="J9888" s="23" t="s">
        <v>59</v>
      </c>
      <c r="K9888" s="23" t="s">
        <v>9712</v>
      </c>
      <c r="L9888" s="23" t="s">
        <v>9538</v>
      </c>
      <c r="M9888" s="23">
        <f>YEAR(Tabla2[[#This Row],[Fecha de creación]])</f>
        <v>2022</v>
      </c>
      <c r="N9888" s="23">
        <f>MONTH(Tabla2[[#This Row],[Fecha de creación]])</f>
        <v>8</v>
      </c>
    </row>
    <row r="9889" spans="1:14" x14ac:dyDescent="0.25">
      <c r="A9889" s="26">
        <v>44774.508310185185</v>
      </c>
      <c r="B9889" s="23" t="s">
        <v>0</v>
      </c>
      <c r="C9889" s="23" t="s">
        <v>12595</v>
      </c>
      <c r="D9889" s="23" t="s">
        <v>719</v>
      </c>
      <c r="E9889" s="23" t="s">
        <v>1</v>
      </c>
      <c r="F9889" s="23" t="s">
        <v>7</v>
      </c>
      <c r="G9889" s="23" t="s">
        <v>975</v>
      </c>
      <c r="H9889" s="2" t="s">
        <v>7777</v>
      </c>
      <c r="I9889" s="23" t="s">
        <v>7412</v>
      </c>
      <c r="J9889" s="23"/>
      <c r="K9889" s="23" t="s">
        <v>9712</v>
      </c>
      <c r="L9889" s="23" t="s">
        <v>9538</v>
      </c>
      <c r="M9889" s="23">
        <f>YEAR(Tabla2[[#This Row],[Fecha de creación]])</f>
        <v>2022</v>
      </c>
      <c r="N9889" s="23">
        <f>MONTH(Tabla2[[#This Row],[Fecha de creación]])</f>
        <v>8</v>
      </c>
    </row>
    <row r="9890" spans="1:14" x14ac:dyDescent="0.25">
      <c r="A9890" s="26">
        <v>44774.521643518521</v>
      </c>
      <c r="B9890" s="23" t="s">
        <v>0</v>
      </c>
      <c r="C9890" s="23" t="s">
        <v>12596</v>
      </c>
      <c r="D9890" s="23" t="s">
        <v>49</v>
      </c>
      <c r="E9890" s="23" t="s">
        <v>1</v>
      </c>
      <c r="F9890" s="23" t="s">
        <v>7</v>
      </c>
      <c r="G9890" s="23" t="s">
        <v>975</v>
      </c>
      <c r="H9890" s="2" t="s">
        <v>7745</v>
      </c>
      <c r="I9890" s="23" t="s">
        <v>7412</v>
      </c>
      <c r="J9890" s="23"/>
      <c r="K9890" s="23" t="s">
        <v>9712</v>
      </c>
      <c r="L9890" s="23" t="s">
        <v>9538</v>
      </c>
      <c r="M9890" s="23">
        <f>YEAR(Tabla2[[#This Row],[Fecha de creación]])</f>
        <v>2022</v>
      </c>
      <c r="N9890" s="23">
        <f>MONTH(Tabla2[[#This Row],[Fecha de creación]])</f>
        <v>8</v>
      </c>
    </row>
    <row r="9891" spans="1:14" x14ac:dyDescent="0.25">
      <c r="A9891" s="26">
        <v>44774.533518518518</v>
      </c>
      <c r="B9891" s="23" t="s">
        <v>0</v>
      </c>
      <c r="C9891" s="23" t="s">
        <v>12597</v>
      </c>
      <c r="D9891" s="23" t="s">
        <v>982</v>
      </c>
      <c r="E9891" s="23" t="s">
        <v>1</v>
      </c>
      <c r="F9891" s="23" t="s">
        <v>22</v>
      </c>
      <c r="G9891" s="23" t="s">
        <v>975</v>
      </c>
      <c r="H9891" s="2" t="s">
        <v>8893</v>
      </c>
      <c r="I9891" s="23" t="s">
        <v>7680</v>
      </c>
      <c r="J9891" s="23" t="s">
        <v>59</v>
      </c>
      <c r="K9891" s="23" t="s">
        <v>9712</v>
      </c>
      <c r="L9891" s="23" t="s">
        <v>9538</v>
      </c>
      <c r="M9891" s="23">
        <f>YEAR(Tabla2[[#This Row],[Fecha de creación]])</f>
        <v>2022</v>
      </c>
      <c r="N9891" s="23">
        <f>MONTH(Tabla2[[#This Row],[Fecha de creación]])</f>
        <v>8</v>
      </c>
    </row>
    <row r="9892" spans="1:14" x14ac:dyDescent="0.25">
      <c r="A9892" s="26">
        <v>44774.588171296295</v>
      </c>
      <c r="B9892" s="23" t="s">
        <v>0</v>
      </c>
      <c r="C9892" s="23" t="s">
        <v>12598</v>
      </c>
      <c r="D9892" s="23" t="s">
        <v>586</v>
      </c>
      <c r="E9892" s="23" t="s">
        <v>1</v>
      </c>
      <c r="F9892" s="23" t="s">
        <v>22</v>
      </c>
      <c r="G9892" s="23" t="s">
        <v>975</v>
      </c>
      <c r="H9892" s="2" t="s">
        <v>7742</v>
      </c>
      <c r="I9892" s="23" t="s">
        <v>7412</v>
      </c>
      <c r="J9892" s="23" t="s">
        <v>958</v>
      </c>
      <c r="K9892" s="23" t="s">
        <v>9712</v>
      </c>
      <c r="L9892" s="23" t="s">
        <v>9538</v>
      </c>
      <c r="M9892" s="23">
        <f>YEAR(Tabla2[[#This Row],[Fecha de creación]])</f>
        <v>2022</v>
      </c>
      <c r="N9892" s="23">
        <f>MONTH(Tabla2[[#This Row],[Fecha de creación]])</f>
        <v>8</v>
      </c>
    </row>
    <row r="9893" spans="1:14" x14ac:dyDescent="0.25">
      <c r="A9893" s="26">
        <v>44774.617129629631</v>
      </c>
      <c r="B9893" s="23" t="s">
        <v>56</v>
      </c>
      <c r="C9893" s="23" t="s">
        <v>12599</v>
      </c>
      <c r="D9893" s="23" t="s">
        <v>8191</v>
      </c>
      <c r="E9893" s="23" t="s">
        <v>1</v>
      </c>
      <c r="F9893" s="23" t="s">
        <v>22</v>
      </c>
      <c r="G9893" s="23" t="s">
        <v>975</v>
      </c>
      <c r="H9893" s="2" t="s">
        <v>7734</v>
      </c>
      <c r="I9893" s="23" t="s">
        <v>7342</v>
      </c>
      <c r="J9893" s="23" t="s">
        <v>59</v>
      </c>
      <c r="K9893" s="23" t="s">
        <v>9712</v>
      </c>
      <c r="L9893" s="23" t="s">
        <v>9538</v>
      </c>
      <c r="M9893" s="23">
        <f>YEAR(Tabla2[[#This Row],[Fecha de creación]])</f>
        <v>2022</v>
      </c>
      <c r="N9893" s="23">
        <f>MONTH(Tabla2[[#This Row],[Fecha de creación]])</f>
        <v>8</v>
      </c>
    </row>
    <row r="9894" spans="1:14" x14ac:dyDescent="0.25">
      <c r="A9894" s="26">
        <v>44774.642118055555</v>
      </c>
      <c r="B9894" s="23" t="s">
        <v>0</v>
      </c>
      <c r="C9894" s="23" t="s">
        <v>12600</v>
      </c>
      <c r="D9894" s="23" t="s">
        <v>982</v>
      </c>
      <c r="E9894" s="23" t="s">
        <v>1</v>
      </c>
      <c r="F9894" s="23" t="s">
        <v>22</v>
      </c>
      <c r="G9894" s="23" t="s">
        <v>975</v>
      </c>
      <c r="H9894" s="2" t="s">
        <v>8893</v>
      </c>
      <c r="I9894" s="23" t="s">
        <v>7680</v>
      </c>
      <c r="J9894" s="23" t="s">
        <v>59</v>
      </c>
      <c r="K9894" s="23" t="s">
        <v>9712</v>
      </c>
      <c r="L9894" s="23" t="s">
        <v>9538</v>
      </c>
      <c r="M9894" s="23">
        <f>YEAR(Tabla2[[#This Row],[Fecha de creación]])</f>
        <v>2022</v>
      </c>
      <c r="N9894" s="23">
        <f>MONTH(Tabla2[[#This Row],[Fecha de creación]])</f>
        <v>8</v>
      </c>
    </row>
    <row r="9895" spans="1:14" x14ac:dyDescent="0.25">
      <c r="A9895" s="26">
        <v>44774.644317129627</v>
      </c>
      <c r="B9895" s="23" t="s">
        <v>189</v>
      </c>
      <c r="C9895" s="23" t="s">
        <v>12601</v>
      </c>
      <c r="D9895" s="23" t="s">
        <v>6417</v>
      </c>
      <c r="E9895" s="23" t="s">
        <v>1</v>
      </c>
      <c r="F9895" s="23" t="s">
        <v>22</v>
      </c>
      <c r="G9895" s="23" t="s">
        <v>975</v>
      </c>
      <c r="H9895" s="2" t="s">
        <v>7737</v>
      </c>
      <c r="I9895" s="23" t="s">
        <v>7338</v>
      </c>
      <c r="J9895" s="23" t="s">
        <v>958</v>
      </c>
      <c r="K9895" s="23" t="s">
        <v>9712</v>
      </c>
      <c r="L9895" s="23" t="s">
        <v>9538</v>
      </c>
      <c r="M9895" s="23">
        <f>YEAR(Tabla2[[#This Row],[Fecha de creación]])</f>
        <v>2022</v>
      </c>
      <c r="N9895" s="23">
        <f>MONTH(Tabla2[[#This Row],[Fecha de creación]])</f>
        <v>8</v>
      </c>
    </row>
    <row r="9896" spans="1:14" x14ac:dyDescent="0.25">
      <c r="A9896" s="26">
        <v>44774.644768518519</v>
      </c>
      <c r="B9896" s="23" t="s">
        <v>0</v>
      </c>
      <c r="C9896" s="23" t="s">
        <v>12602</v>
      </c>
      <c r="D9896" s="23" t="s">
        <v>982</v>
      </c>
      <c r="E9896" s="23" t="s">
        <v>1</v>
      </c>
      <c r="F9896" s="23" t="s">
        <v>22</v>
      </c>
      <c r="G9896" s="23" t="s">
        <v>975</v>
      </c>
      <c r="H9896" s="2" t="s">
        <v>8893</v>
      </c>
      <c r="I9896" s="23" t="s">
        <v>7680</v>
      </c>
      <c r="J9896" s="23" t="s">
        <v>59</v>
      </c>
      <c r="K9896" s="23" t="s">
        <v>9712</v>
      </c>
      <c r="L9896" s="23" t="s">
        <v>9538</v>
      </c>
      <c r="M9896" s="23">
        <f>YEAR(Tabla2[[#This Row],[Fecha de creación]])</f>
        <v>2022</v>
      </c>
      <c r="N9896" s="23">
        <f>MONTH(Tabla2[[#This Row],[Fecha de creación]])</f>
        <v>8</v>
      </c>
    </row>
    <row r="9897" spans="1:14" x14ac:dyDescent="0.25">
      <c r="A9897" s="26">
        <v>44774.651377314818</v>
      </c>
      <c r="B9897" s="23" t="s">
        <v>56</v>
      </c>
      <c r="C9897" s="23" t="s">
        <v>12603</v>
      </c>
      <c r="D9897" s="23" t="s">
        <v>7351</v>
      </c>
      <c r="E9897" s="23" t="s">
        <v>1</v>
      </c>
      <c r="F9897" s="23" t="s">
        <v>7</v>
      </c>
      <c r="G9897" s="23" t="s">
        <v>975</v>
      </c>
      <c r="H9897" s="2" t="s">
        <v>8459</v>
      </c>
      <c r="I9897" s="23" t="s">
        <v>7342</v>
      </c>
      <c r="J9897" s="23" t="s">
        <v>958</v>
      </c>
      <c r="K9897" s="23" t="s">
        <v>9712</v>
      </c>
      <c r="L9897" s="23" t="s">
        <v>9538</v>
      </c>
      <c r="M9897" s="23">
        <f>YEAR(Tabla2[[#This Row],[Fecha de creación]])</f>
        <v>2022</v>
      </c>
      <c r="N9897" s="23">
        <f>MONTH(Tabla2[[#This Row],[Fecha de creación]])</f>
        <v>8</v>
      </c>
    </row>
    <row r="9898" spans="1:14" x14ac:dyDescent="0.25">
      <c r="A9898" s="26">
        <v>44774.654247685183</v>
      </c>
      <c r="B9898" s="23" t="s">
        <v>0</v>
      </c>
      <c r="C9898" s="23" t="s">
        <v>12604</v>
      </c>
      <c r="D9898" s="23" t="s">
        <v>982</v>
      </c>
      <c r="E9898" s="23" t="s">
        <v>1</v>
      </c>
      <c r="F9898" s="23" t="s">
        <v>22</v>
      </c>
      <c r="G9898" s="23" t="s">
        <v>975</v>
      </c>
      <c r="H9898" s="2" t="s">
        <v>8893</v>
      </c>
      <c r="I9898" s="23" t="s">
        <v>7680</v>
      </c>
      <c r="J9898" s="23" t="s">
        <v>59</v>
      </c>
      <c r="K9898" s="23" t="s">
        <v>9712</v>
      </c>
      <c r="L9898" s="23" t="s">
        <v>9538</v>
      </c>
      <c r="M9898" s="23">
        <f>YEAR(Tabla2[[#This Row],[Fecha de creación]])</f>
        <v>2022</v>
      </c>
      <c r="N9898" s="23">
        <f>MONTH(Tabla2[[#This Row],[Fecha de creación]])</f>
        <v>8</v>
      </c>
    </row>
    <row r="9899" spans="1:14" x14ac:dyDescent="0.25">
      <c r="A9899" s="26">
        <v>44774.65761574074</v>
      </c>
      <c r="B9899" s="23" t="s">
        <v>0</v>
      </c>
      <c r="C9899" s="23" t="s">
        <v>12605</v>
      </c>
      <c r="D9899" s="23" t="s">
        <v>3092</v>
      </c>
      <c r="E9899" s="23" t="s">
        <v>1</v>
      </c>
      <c r="F9899" s="23" t="s">
        <v>7</v>
      </c>
      <c r="G9899" s="23" t="s">
        <v>975</v>
      </c>
      <c r="H9899" s="2" t="s">
        <v>7726</v>
      </c>
      <c r="I9899" s="23" t="s">
        <v>7412</v>
      </c>
      <c r="J9899" s="23"/>
      <c r="K9899" s="23" t="s">
        <v>9712</v>
      </c>
      <c r="L9899" s="23" t="s">
        <v>9538</v>
      </c>
      <c r="M9899" s="23">
        <f>YEAR(Tabla2[[#This Row],[Fecha de creación]])</f>
        <v>2022</v>
      </c>
      <c r="N9899" s="23">
        <f>MONTH(Tabla2[[#This Row],[Fecha de creación]])</f>
        <v>8</v>
      </c>
    </row>
    <row r="9900" spans="1:14" x14ac:dyDescent="0.25">
      <c r="A9900" s="26">
        <v>44774.682222222225</v>
      </c>
      <c r="B9900" s="23" t="s">
        <v>0</v>
      </c>
      <c r="C9900" s="23" t="s">
        <v>12606</v>
      </c>
      <c r="D9900" s="23" t="s">
        <v>10747</v>
      </c>
      <c r="E9900" s="23" t="s">
        <v>1</v>
      </c>
      <c r="F9900" s="23" t="s">
        <v>7</v>
      </c>
      <c r="G9900" s="23" t="s">
        <v>975</v>
      </c>
      <c r="H9900" s="2" t="s">
        <v>8459</v>
      </c>
      <c r="I9900" s="23" t="s">
        <v>9483</v>
      </c>
      <c r="J9900" s="23" t="s">
        <v>958</v>
      </c>
      <c r="K9900" s="23" t="s">
        <v>9712</v>
      </c>
      <c r="L9900" s="23" t="s">
        <v>9538</v>
      </c>
      <c r="M9900" s="23">
        <f>YEAR(Tabla2[[#This Row],[Fecha de creación]])</f>
        <v>2022</v>
      </c>
      <c r="N9900" s="23">
        <f>MONTH(Tabla2[[#This Row],[Fecha de creación]])</f>
        <v>8</v>
      </c>
    </row>
    <row r="9901" spans="1:14" x14ac:dyDescent="0.25">
      <c r="A9901" s="26">
        <v>44774.688287037039</v>
      </c>
      <c r="B9901" s="23" t="s">
        <v>0</v>
      </c>
      <c r="C9901" s="23" t="s">
        <v>12607</v>
      </c>
      <c r="D9901" s="23" t="s">
        <v>49</v>
      </c>
      <c r="E9901" s="23" t="s">
        <v>1</v>
      </c>
      <c r="F9901" s="23" t="s">
        <v>7</v>
      </c>
      <c r="G9901" s="23" t="s">
        <v>3</v>
      </c>
      <c r="H9901" s="2" t="s">
        <v>7745</v>
      </c>
      <c r="I9901" s="23" t="s">
        <v>9483</v>
      </c>
      <c r="J9901" s="23" t="s">
        <v>958</v>
      </c>
      <c r="K9901" s="23" t="s">
        <v>9712</v>
      </c>
      <c r="L9901" s="23" t="s">
        <v>9539</v>
      </c>
      <c r="M9901" s="23">
        <f>YEAR(Tabla2[[#This Row],[Fecha de creación]])</f>
        <v>2022</v>
      </c>
      <c r="N9901" s="23">
        <f>MONTH(Tabla2[[#This Row],[Fecha de creación]])</f>
        <v>8</v>
      </c>
    </row>
    <row r="9902" spans="1:14" x14ac:dyDescent="0.25">
      <c r="A9902" s="26">
        <v>44774.689351851855</v>
      </c>
      <c r="B9902" s="23" t="s">
        <v>0</v>
      </c>
      <c r="C9902" s="23" t="s">
        <v>12608</v>
      </c>
      <c r="D9902" s="23" t="s">
        <v>1016</v>
      </c>
      <c r="E9902" s="23" t="s">
        <v>1</v>
      </c>
      <c r="F9902" s="23" t="s">
        <v>7</v>
      </c>
      <c r="G9902" s="23" t="s">
        <v>975</v>
      </c>
      <c r="H9902" s="2" t="s">
        <v>7731</v>
      </c>
      <c r="I9902" s="23" t="s">
        <v>7412</v>
      </c>
      <c r="J9902" s="23"/>
      <c r="K9902" s="23" t="s">
        <v>9712</v>
      </c>
      <c r="L9902" s="23" t="s">
        <v>9538</v>
      </c>
      <c r="M9902" s="23">
        <f>YEAR(Tabla2[[#This Row],[Fecha de creación]])</f>
        <v>2022</v>
      </c>
      <c r="N9902" s="23">
        <f>MONTH(Tabla2[[#This Row],[Fecha de creación]])</f>
        <v>8</v>
      </c>
    </row>
    <row r="9903" spans="1:14" x14ac:dyDescent="0.25">
      <c r="A9903" s="26">
        <v>44774.704768518517</v>
      </c>
      <c r="B9903" s="23" t="s">
        <v>0</v>
      </c>
      <c r="C9903" s="23" t="s">
        <v>12609</v>
      </c>
      <c r="D9903" s="23" t="s">
        <v>7521</v>
      </c>
      <c r="E9903" s="23" t="s">
        <v>1</v>
      </c>
      <c r="F9903" s="23" t="s">
        <v>22</v>
      </c>
      <c r="G9903" s="23" t="s">
        <v>975</v>
      </c>
      <c r="H9903" s="2" t="s">
        <v>8893</v>
      </c>
      <c r="I9903" s="23" t="s">
        <v>7412</v>
      </c>
      <c r="J9903" s="23"/>
      <c r="K9903" s="23" t="s">
        <v>9712</v>
      </c>
      <c r="L9903" s="23" t="s">
        <v>9538</v>
      </c>
      <c r="M9903" s="23">
        <f>YEAR(Tabla2[[#This Row],[Fecha de creación]])</f>
        <v>2022</v>
      </c>
      <c r="N9903" s="23">
        <f>MONTH(Tabla2[[#This Row],[Fecha de creación]])</f>
        <v>8</v>
      </c>
    </row>
    <row r="9904" spans="1:14" x14ac:dyDescent="0.25">
      <c r="A9904" s="26">
        <v>44775.363553240742</v>
      </c>
      <c r="B9904" s="23" t="s">
        <v>189</v>
      </c>
      <c r="C9904" s="23" t="s">
        <v>12610</v>
      </c>
      <c r="D9904" s="23" t="s">
        <v>7351</v>
      </c>
      <c r="E9904" s="23" t="s">
        <v>1</v>
      </c>
      <c r="F9904" s="23" t="s">
        <v>7</v>
      </c>
      <c r="G9904" s="23" t="s">
        <v>975</v>
      </c>
      <c r="H9904" s="2" t="s">
        <v>8459</v>
      </c>
      <c r="I9904" s="23" t="s">
        <v>7338</v>
      </c>
      <c r="J9904" s="23" t="s">
        <v>958</v>
      </c>
      <c r="K9904" s="23" t="s">
        <v>9712</v>
      </c>
      <c r="L9904" s="23" t="s">
        <v>9538</v>
      </c>
      <c r="M9904" s="23">
        <f>YEAR(Tabla2[[#This Row],[Fecha de creación]])</f>
        <v>2022</v>
      </c>
      <c r="N9904" s="23">
        <f>MONTH(Tabla2[[#This Row],[Fecha de creación]])</f>
        <v>8</v>
      </c>
    </row>
    <row r="9905" spans="1:14" x14ac:dyDescent="0.25">
      <c r="A9905" s="26">
        <v>44775.387592592589</v>
      </c>
      <c r="B9905" s="23" t="s">
        <v>56</v>
      </c>
      <c r="C9905" s="23" t="s">
        <v>12611</v>
      </c>
      <c r="D9905" s="23" t="s">
        <v>4281</v>
      </c>
      <c r="E9905" s="23" t="s">
        <v>1</v>
      </c>
      <c r="F9905" s="23" t="s">
        <v>7</v>
      </c>
      <c r="G9905" s="23" t="s">
        <v>975</v>
      </c>
      <c r="H9905" s="2" t="s">
        <v>7722</v>
      </c>
      <c r="I9905" s="23" t="s">
        <v>7342</v>
      </c>
      <c r="J9905" s="23" t="s">
        <v>59</v>
      </c>
      <c r="K9905" s="23" t="s">
        <v>9712</v>
      </c>
      <c r="L9905" s="23" t="s">
        <v>9538</v>
      </c>
      <c r="M9905" s="23">
        <f>YEAR(Tabla2[[#This Row],[Fecha de creación]])</f>
        <v>2022</v>
      </c>
      <c r="N9905" s="23">
        <f>MONTH(Tabla2[[#This Row],[Fecha de creación]])</f>
        <v>8</v>
      </c>
    </row>
    <row r="9906" spans="1:14" x14ac:dyDescent="0.25">
      <c r="A9906" s="26">
        <v>44775.402939814812</v>
      </c>
      <c r="B9906" s="23" t="s">
        <v>56</v>
      </c>
      <c r="C9906" s="23" t="s">
        <v>12612</v>
      </c>
      <c r="D9906" s="23" t="s">
        <v>7547</v>
      </c>
      <c r="E9906" s="23" t="s">
        <v>1</v>
      </c>
      <c r="F9906" s="23" t="s">
        <v>22</v>
      </c>
      <c r="G9906" s="23" t="s">
        <v>975</v>
      </c>
      <c r="H9906" s="2" t="s">
        <v>7734</v>
      </c>
      <c r="I9906" s="23" t="s">
        <v>4517</v>
      </c>
      <c r="J9906" s="23" t="s">
        <v>59</v>
      </c>
      <c r="K9906" s="23" t="s">
        <v>9712</v>
      </c>
      <c r="L9906" s="23" t="s">
        <v>9538</v>
      </c>
      <c r="M9906" s="23">
        <f>YEAR(Tabla2[[#This Row],[Fecha de creación]])</f>
        <v>2022</v>
      </c>
      <c r="N9906" s="23">
        <f>MONTH(Tabla2[[#This Row],[Fecha de creación]])</f>
        <v>8</v>
      </c>
    </row>
    <row r="9907" spans="1:14" x14ac:dyDescent="0.25">
      <c r="A9907" s="26">
        <v>44775.439525462964</v>
      </c>
      <c r="B9907" s="23" t="s">
        <v>56</v>
      </c>
      <c r="C9907" s="23" t="s">
        <v>12613</v>
      </c>
      <c r="D9907" s="23" t="s">
        <v>4281</v>
      </c>
      <c r="E9907" s="23" t="s">
        <v>1</v>
      </c>
      <c r="F9907" s="23" t="s">
        <v>7</v>
      </c>
      <c r="G9907" s="23" t="s">
        <v>975</v>
      </c>
      <c r="H9907" s="2" t="s">
        <v>7722</v>
      </c>
      <c r="I9907" s="23" t="s">
        <v>7342</v>
      </c>
      <c r="J9907" s="23" t="s">
        <v>59</v>
      </c>
      <c r="K9907" s="23" t="s">
        <v>9712</v>
      </c>
      <c r="L9907" s="23" t="s">
        <v>9538</v>
      </c>
      <c r="M9907" s="23">
        <f>YEAR(Tabla2[[#This Row],[Fecha de creación]])</f>
        <v>2022</v>
      </c>
      <c r="N9907" s="23">
        <f>MONTH(Tabla2[[#This Row],[Fecha de creación]])</f>
        <v>8</v>
      </c>
    </row>
    <row r="9908" spans="1:14" x14ac:dyDescent="0.25">
      <c r="A9908" s="26">
        <v>44775.449618055558</v>
      </c>
      <c r="B9908" s="23" t="s">
        <v>0</v>
      </c>
      <c r="C9908" s="23" t="s">
        <v>12614</v>
      </c>
      <c r="D9908" s="23" t="s">
        <v>8664</v>
      </c>
      <c r="E9908" s="23" t="s">
        <v>1</v>
      </c>
      <c r="F9908" s="23" t="s">
        <v>22</v>
      </c>
      <c r="G9908" s="23" t="s">
        <v>975</v>
      </c>
      <c r="H9908" s="2" t="s">
        <v>8893</v>
      </c>
      <c r="I9908" s="23" t="s">
        <v>7412</v>
      </c>
      <c r="J9908" s="23"/>
      <c r="K9908" s="23" t="s">
        <v>9712</v>
      </c>
      <c r="L9908" s="23" t="s">
        <v>9538</v>
      </c>
      <c r="M9908" s="23">
        <f>YEAR(Tabla2[[#This Row],[Fecha de creación]])</f>
        <v>2022</v>
      </c>
      <c r="N9908" s="23">
        <f>MONTH(Tabla2[[#This Row],[Fecha de creación]])</f>
        <v>8</v>
      </c>
    </row>
    <row r="9909" spans="1:14" x14ac:dyDescent="0.25">
      <c r="A9909" s="26">
        <v>44775.501134259262</v>
      </c>
      <c r="B9909" s="23" t="s">
        <v>56</v>
      </c>
      <c r="C9909" s="23" t="s">
        <v>12615</v>
      </c>
      <c r="D9909" s="23" t="s">
        <v>4281</v>
      </c>
      <c r="E9909" s="23" t="s">
        <v>1</v>
      </c>
      <c r="F9909" s="23" t="s">
        <v>7</v>
      </c>
      <c r="G9909" s="23" t="s">
        <v>975</v>
      </c>
      <c r="H9909" s="2" t="s">
        <v>7722</v>
      </c>
      <c r="I9909" s="23" t="s">
        <v>7342</v>
      </c>
      <c r="J9909" s="23" t="s">
        <v>59</v>
      </c>
      <c r="K9909" s="23" t="s">
        <v>9712</v>
      </c>
      <c r="L9909" s="23" t="s">
        <v>9538</v>
      </c>
      <c r="M9909" s="23">
        <f>YEAR(Tabla2[[#This Row],[Fecha de creación]])</f>
        <v>2022</v>
      </c>
      <c r="N9909" s="23">
        <f>MONTH(Tabla2[[#This Row],[Fecha de creación]])</f>
        <v>8</v>
      </c>
    </row>
    <row r="9910" spans="1:14" x14ac:dyDescent="0.25">
      <c r="A9910" s="26">
        <v>44775.514710648145</v>
      </c>
      <c r="B9910" s="23" t="s">
        <v>0</v>
      </c>
      <c r="C9910" s="23" t="s">
        <v>12616</v>
      </c>
      <c r="D9910" s="23" t="s">
        <v>49</v>
      </c>
      <c r="E9910" s="23" t="s">
        <v>1</v>
      </c>
      <c r="F9910" s="23" t="s">
        <v>7</v>
      </c>
      <c r="G9910" s="23" t="s">
        <v>975</v>
      </c>
      <c r="H9910" s="2" t="s">
        <v>7745</v>
      </c>
      <c r="I9910" s="23" t="s">
        <v>7412</v>
      </c>
      <c r="J9910" s="23"/>
      <c r="K9910" s="23" t="s">
        <v>9712</v>
      </c>
      <c r="L9910" s="23" t="s">
        <v>9538</v>
      </c>
      <c r="M9910" s="23">
        <f>YEAR(Tabla2[[#This Row],[Fecha de creación]])</f>
        <v>2022</v>
      </c>
      <c r="N9910" s="23">
        <f>MONTH(Tabla2[[#This Row],[Fecha de creación]])</f>
        <v>8</v>
      </c>
    </row>
    <row r="9911" spans="1:14" x14ac:dyDescent="0.25">
      <c r="A9911" s="26">
        <v>44775.701932870368</v>
      </c>
      <c r="B9911" s="23" t="s">
        <v>189</v>
      </c>
      <c r="C9911" s="23" t="s">
        <v>12617</v>
      </c>
      <c r="D9911" s="23" t="s">
        <v>9923</v>
      </c>
      <c r="E9911" s="23" t="s">
        <v>1</v>
      </c>
      <c r="F9911" s="23" t="s">
        <v>2</v>
      </c>
      <c r="G9911" s="23" t="s">
        <v>1551</v>
      </c>
      <c r="H9911" s="2" t="s">
        <v>7737</v>
      </c>
      <c r="I9911" s="23" t="s">
        <v>7205</v>
      </c>
      <c r="J9911" s="23" t="s">
        <v>958</v>
      </c>
      <c r="K9911" s="23" t="s">
        <v>9712</v>
      </c>
      <c r="L9911" s="23" t="s">
        <v>9539</v>
      </c>
      <c r="M9911" s="23">
        <f>YEAR(Tabla2[[#This Row],[Fecha de creación]])</f>
        <v>2022</v>
      </c>
      <c r="N9911" s="23">
        <f>MONTH(Tabla2[[#This Row],[Fecha de creación]])</f>
        <v>8</v>
      </c>
    </row>
    <row r="9912" spans="1:14" x14ac:dyDescent="0.25">
      <c r="A9912" s="26">
        <v>44775.728020833332</v>
      </c>
      <c r="B9912" s="23" t="s">
        <v>0</v>
      </c>
      <c r="C9912" s="23" t="s">
        <v>12618</v>
      </c>
      <c r="D9912" s="23" t="s">
        <v>982</v>
      </c>
      <c r="E9912" s="23" t="s">
        <v>1</v>
      </c>
      <c r="F9912" s="23" t="s">
        <v>22</v>
      </c>
      <c r="G9912" s="23" t="s">
        <v>975</v>
      </c>
      <c r="H9912" s="2" t="s">
        <v>8893</v>
      </c>
      <c r="I9912" s="23" t="s">
        <v>7680</v>
      </c>
      <c r="J9912" s="23" t="s">
        <v>59</v>
      </c>
      <c r="K9912" s="23" t="s">
        <v>9712</v>
      </c>
      <c r="L9912" s="23" t="s">
        <v>9538</v>
      </c>
      <c r="M9912" s="23">
        <f>YEAR(Tabla2[[#This Row],[Fecha de creación]])</f>
        <v>2022</v>
      </c>
      <c r="N9912" s="23">
        <f>MONTH(Tabla2[[#This Row],[Fecha de creación]])</f>
        <v>8</v>
      </c>
    </row>
    <row r="9913" spans="1:14" x14ac:dyDescent="0.25">
      <c r="A9913" s="26">
        <v>44775.735844907409</v>
      </c>
      <c r="B9913" s="23" t="s">
        <v>0</v>
      </c>
      <c r="C9913" s="23" t="s">
        <v>12619</v>
      </c>
      <c r="D9913" s="23" t="s">
        <v>982</v>
      </c>
      <c r="E9913" s="23" t="s">
        <v>1</v>
      </c>
      <c r="F9913" s="23" t="s">
        <v>22</v>
      </c>
      <c r="G9913" s="23" t="s">
        <v>975</v>
      </c>
      <c r="H9913" s="2" t="s">
        <v>8893</v>
      </c>
      <c r="I9913" s="23" t="s">
        <v>7680</v>
      </c>
      <c r="J9913" s="23" t="s">
        <v>59</v>
      </c>
      <c r="K9913" s="23" t="s">
        <v>9712</v>
      </c>
      <c r="L9913" s="23" t="s">
        <v>9538</v>
      </c>
      <c r="M9913" s="23">
        <f>YEAR(Tabla2[[#This Row],[Fecha de creación]])</f>
        <v>2022</v>
      </c>
      <c r="N9913" s="23">
        <f>MONTH(Tabla2[[#This Row],[Fecha de creación]])</f>
        <v>8</v>
      </c>
    </row>
    <row r="9914" spans="1:14" x14ac:dyDescent="0.25">
      <c r="A9914" s="26">
        <v>44776.425798611112</v>
      </c>
      <c r="B9914" s="23" t="s">
        <v>189</v>
      </c>
      <c r="C9914" s="23" t="s">
        <v>12620</v>
      </c>
      <c r="D9914" s="23" t="s">
        <v>6918</v>
      </c>
      <c r="E9914" s="23" t="s">
        <v>1</v>
      </c>
      <c r="F9914" s="23" t="s">
        <v>22</v>
      </c>
      <c r="G9914" s="23" t="s">
        <v>975</v>
      </c>
      <c r="H9914" s="2" t="s">
        <v>7743</v>
      </c>
      <c r="I9914" s="23" t="s">
        <v>4486</v>
      </c>
      <c r="J9914" s="23" t="s">
        <v>59</v>
      </c>
      <c r="K9914" s="23" t="s">
        <v>9712</v>
      </c>
      <c r="L9914" s="23" t="s">
        <v>9538</v>
      </c>
      <c r="M9914" s="23">
        <f>YEAR(Tabla2[[#This Row],[Fecha de creación]])</f>
        <v>2022</v>
      </c>
      <c r="N9914" s="23">
        <f>MONTH(Tabla2[[#This Row],[Fecha de creación]])</f>
        <v>8</v>
      </c>
    </row>
    <row r="9915" spans="1:14" x14ac:dyDescent="0.25">
      <c r="A9915" s="26">
        <v>44776.428541666668</v>
      </c>
      <c r="B9915" s="23" t="s">
        <v>19</v>
      </c>
      <c r="C9915" s="23" t="s">
        <v>12621</v>
      </c>
      <c r="D9915" s="23" t="s">
        <v>11342</v>
      </c>
      <c r="E9915" s="23" t="s">
        <v>1</v>
      </c>
      <c r="F9915" s="23" t="s">
        <v>7</v>
      </c>
      <c r="G9915" s="23" t="s">
        <v>975</v>
      </c>
      <c r="H9915" s="2" t="s">
        <v>8535</v>
      </c>
      <c r="I9915" s="23" t="s">
        <v>10079</v>
      </c>
      <c r="J9915" s="23"/>
      <c r="K9915" s="23" t="s">
        <v>9712</v>
      </c>
      <c r="L9915" s="23" t="s">
        <v>9538</v>
      </c>
      <c r="M9915" s="23">
        <f>YEAR(Tabla2[[#This Row],[Fecha de creación]])</f>
        <v>2022</v>
      </c>
      <c r="N9915" s="23">
        <f>MONTH(Tabla2[[#This Row],[Fecha de creación]])</f>
        <v>8</v>
      </c>
    </row>
    <row r="9916" spans="1:14" x14ac:dyDescent="0.25">
      <c r="A9916" s="26">
        <v>44776.437627314815</v>
      </c>
      <c r="B9916" s="23" t="s">
        <v>0</v>
      </c>
      <c r="C9916" s="23" t="s">
        <v>12622</v>
      </c>
      <c r="D9916" s="23" t="s">
        <v>49</v>
      </c>
      <c r="E9916" s="23" t="s">
        <v>1</v>
      </c>
      <c r="F9916" s="23" t="s">
        <v>7</v>
      </c>
      <c r="G9916" s="23" t="s">
        <v>975</v>
      </c>
      <c r="H9916" s="2" t="s">
        <v>7745</v>
      </c>
      <c r="I9916" s="23" t="s">
        <v>7412</v>
      </c>
      <c r="J9916" s="23" t="s">
        <v>958</v>
      </c>
      <c r="K9916" s="23" t="s">
        <v>9712</v>
      </c>
      <c r="L9916" s="23" t="s">
        <v>9538</v>
      </c>
      <c r="M9916" s="23">
        <f>YEAR(Tabla2[[#This Row],[Fecha de creación]])</f>
        <v>2022</v>
      </c>
      <c r="N9916" s="23">
        <f>MONTH(Tabla2[[#This Row],[Fecha de creación]])</f>
        <v>8</v>
      </c>
    </row>
    <row r="9917" spans="1:14" x14ac:dyDescent="0.25">
      <c r="A9917" s="26">
        <v>44776.464733796296</v>
      </c>
      <c r="B9917" s="23" t="s">
        <v>0</v>
      </c>
      <c r="C9917" s="23" t="s">
        <v>12623</v>
      </c>
      <c r="D9917" s="23" t="s">
        <v>982</v>
      </c>
      <c r="E9917" s="23" t="s">
        <v>1</v>
      </c>
      <c r="F9917" s="23" t="s">
        <v>22</v>
      </c>
      <c r="G9917" s="23" t="s">
        <v>975</v>
      </c>
      <c r="H9917" s="2" t="s">
        <v>8893</v>
      </c>
      <c r="I9917" s="23" t="s">
        <v>9483</v>
      </c>
      <c r="J9917" s="23" t="s">
        <v>59</v>
      </c>
      <c r="K9917" s="23" t="s">
        <v>9712</v>
      </c>
      <c r="L9917" s="23" t="s">
        <v>9538</v>
      </c>
      <c r="M9917" s="23">
        <f>YEAR(Tabla2[[#This Row],[Fecha de creación]])</f>
        <v>2022</v>
      </c>
      <c r="N9917" s="23">
        <f>MONTH(Tabla2[[#This Row],[Fecha de creación]])</f>
        <v>8</v>
      </c>
    </row>
    <row r="9918" spans="1:14" x14ac:dyDescent="0.25">
      <c r="A9918" s="26">
        <v>44776.465856481482</v>
      </c>
      <c r="B9918" s="23" t="s">
        <v>0</v>
      </c>
      <c r="C9918" s="23" t="s">
        <v>12624</v>
      </c>
      <c r="D9918" s="23" t="s">
        <v>982</v>
      </c>
      <c r="E9918" s="23" t="s">
        <v>1</v>
      </c>
      <c r="F9918" s="23" t="s">
        <v>22</v>
      </c>
      <c r="G9918" s="23" t="s">
        <v>975</v>
      </c>
      <c r="H9918" s="2" t="s">
        <v>8893</v>
      </c>
      <c r="I9918" s="23" t="s">
        <v>9483</v>
      </c>
      <c r="J9918" s="23" t="s">
        <v>59</v>
      </c>
      <c r="K9918" s="23" t="s">
        <v>9712</v>
      </c>
      <c r="L9918" s="23" t="s">
        <v>9538</v>
      </c>
      <c r="M9918" s="23">
        <f>YEAR(Tabla2[[#This Row],[Fecha de creación]])</f>
        <v>2022</v>
      </c>
      <c r="N9918" s="23">
        <f>MONTH(Tabla2[[#This Row],[Fecha de creación]])</f>
        <v>8</v>
      </c>
    </row>
    <row r="9919" spans="1:14" x14ac:dyDescent="0.25">
      <c r="A9919" s="26">
        <v>44776.467175925929</v>
      </c>
      <c r="B9919" s="23" t="s">
        <v>0</v>
      </c>
      <c r="C9919" s="23" t="s">
        <v>12625</v>
      </c>
      <c r="D9919" s="23" t="s">
        <v>10808</v>
      </c>
      <c r="E9919" s="23" t="s">
        <v>1</v>
      </c>
      <c r="F9919" s="23" t="s">
        <v>7</v>
      </c>
      <c r="G9919" s="23" t="s">
        <v>975</v>
      </c>
      <c r="H9919" s="2" t="s">
        <v>7736</v>
      </c>
      <c r="I9919" s="23" t="s">
        <v>9483</v>
      </c>
      <c r="J9919" s="23" t="s">
        <v>59</v>
      </c>
      <c r="K9919" s="23" t="s">
        <v>9712</v>
      </c>
      <c r="L9919" s="23" t="s">
        <v>9538</v>
      </c>
      <c r="M9919" s="23">
        <f>YEAR(Tabla2[[#This Row],[Fecha de creación]])</f>
        <v>2022</v>
      </c>
      <c r="N9919" s="23">
        <f>MONTH(Tabla2[[#This Row],[Fecha de creación]])</f>
        <v>8</v>
      </c>
    </row>
    <row r="9920" spans="1:14" x14ac:dyDescent="0.25">
      <c r="A9920" s="26">
        <v>44776.468981481485</v>
      </c>
      <c r="B9920" s="23" t="s">
        <v>100</v>
      </c>
      <c r="C9920" s="23" t="s">
        <v>12626</v>
      </c>
      <c r="D9920" s="23" t="s">
        <v>440</v>
      </c>
      <c r="E9920" s="23" t="s">
        <v>1</v>
      </c>
      <c r="F9920" s="23" t="s">
        <v>7</v>
      </c>
      <c r="G9920" s="23" t="s">
        <v>975</v>
      </c>
      <c r="H9920" s="2" t="s">
        <v>7723</v>
      </c>
      <c r="I9920" s="23" t="s">
        <v>9485</v>
      </c>
      <c r="J9920" s="23" t="s">
        <v>59</v>
      </c>
      <c r="K9920" s="23" t="s">
        <v>9712</v>
      </c>
      <c r="L9920" s="23" t="s">
        <v>9538</v>
      </c>
      <c r="M9920" s="23">
        <f>YEAR(Tabla2[[#This Row],[Fecha de creación]])</f>
        <v>2022</v>
      </c>
      <c r="N9920" s="23">
        <f>MONTH(Tabla2[[#This Row],[Fecha de creación]])</f>
        <v>8</v>
      </c>
    </row>
    <row r="9921" spans="1:14" x14ac:dyDescent="0.25">
      <c r="A9921" s="26">
        <v>44776.470034722224</v>
      </c>
      <c r="B9921" s="23" t="s">
        <v>19</v>
      </c>
      <c r="C9921" s="23" t="s">
        <v>12627</v>
      </c>
      <c r="D9921" s="23" t="s">
        <v>12628</v>
      </c>
      <c r="E9921" s="23" t="s">
        <v>1</v>
      </c>
      <c r="F9921" s="23" t="s">
        <v>7</v>
      </c>
      <c r="G9921" s="23" t="s">
        <v>975</v>
      </c>
      <c r="H9921" s="2" t="s">
        <v>8535</v>
      </c>
      <c r="I9921" s="23" t="s">
        <v>10079</v>
      </c>
      <c r="J9921" s="23"/>
      <c r="K9921" s="23" t="s">
        <v>9712</v>
      </c>
      <c r="L9921" s="23" t="s">
        <v>9538</v>
      </c>
      <c r="M9921" s="23">
        <f>YEAR(Tabla2[[#This Row],[Fecha de creación]])</f>
        <v>2022</v>
      </c>
      <c r="N9921" s="23">
        <f>MONTH(Tabla2[[#This Row],[Fecha de creación]])</f>
        <v>8</v>
      </c>
    </row>
    <row r="9922" spans="1:14" x14ac:dyDescent="0.25">
      <c r="A9922" s="26">
        <v>44776.472118055557</v>
      </c>
      <c r="B9922" s="23" t="s">
        <v>56</v>
      </c>
      <c r="C9922" s="23" t="s">
        <v>12629</v>
      </c>
      <c r="D9922" s="23" t="s">
        <v>4281</v>
      </c>
      <c r="E9922" s="23" t="s">
        <v>1</v>
      </c>
      <c r="F9922" s="23" t="s">
        <v>7</v>
      </c>
      <c r="G9922" s="23" t="s">
        <v>975</v>
      </c>
      <c r="H9922" s="2" t="s">
        <v>7722</v>
      </c>
      <c r="I9922" s="23" t="s">
        <v>7342</v>
      </c>
      <c r="J9922" s="23" t="s">
        <v>59</v>
      </c>
      <c r="K9922" s="23" t="s">
        <v>9712</v>
      </c>
      <c r="L9922" s="23" t="s">
        <v>9538</v>
      </c>
      <c r="M9922" s="23">
        <f>YEAR(Tabla2[[#This Row],[Fecha de creación]])</f>
        <v>2022</v>
      </c>
      <c r="N9922" s="23">
        <f>MONTH(Tabla2[[#This Row],[Fecha de creación]])</f>
        <v>8</v>
      </c>
    </row>
    <row r="9923" spans="1:14" x14ac:dyDescent="0.25">
      <c r="A9923" s="26">
        <v>44776.494872685187</v>
      </c>
      <c r="B9923" s="23" t="s">
        <v>0</v>
      </c>
      <c r="C9923" s="23" t="s">
        <v>12630</v>
      </c>
      <c r="D9923" s="23" t="s">
        <v>49</v>
      </c>
      <c r="E9923" s="23" t="s">
        <v>1</v>
      </c>
      <c r="F9923" s="23" t="s">
        <v>7</v>
      </c>
      <c r="G9923" s="23" t="s">
        <v>975</v>
      </c>
      <c r="H9923" s="2" t="s">
        <v>7745</v>
      </c>
      <c r="I9923" s="23" t="s">
        <v>7412</v>
      </c>
      <c r="J9923" s="23" t="s">
        <v>958</v>
      </c>
      <c r="K9923" s="23" t="s">
        <v>9712</v>
      </c>
      <c r="L9923" s="23" t="s">
        <v>9538</v>
      </c>
      <c r="M9923" s="23">
        <f>YEAR(Tabla2[[#This Row],[Fecha de creación]])</f>
        <v>2022</v>
      </c>
      <c r="N9923" s="23">
        <f>MONTH(Tabla2[[#This Row],[Fecha de creación]])</f>
        <v>8</v>
      </c>
    </row>
    <row r="9924" spans="1:14" x14ac:dyDescent="0.25">
      <c r="A9924" s="26">
        <v>44776.508923611109</v>
      </c>
      <c r="B9924" s="23" t="s">
        <v>19</v>
      </c>
      <c r="C9924" s="23" t="s">
        <v>12631</v>
      </c>
      <c r="D9924" s="23" t="s">
        <v>12632</v>
      </c>
      <c r="E9924" s="23" t="s">
        <v>1</v>
      </c>
      <c r="F9924" s="23" t="s">
        <v>7</v>
      </c>
      <c r="G9924" s="23" t="s">
        <v>975</v>
      </c>
      <c r="H9924" s="2" t="s">
        <v>7758</v>
      </c>
      <c r="I9924" s="23" t="s">
        <v>10079</v>
      </c>
      <c r="J9924" s="23"/>
      <c r="K9924" s="23" t="s">
        <v>9712</v>
      </c>
      <c r="L9924" s="23" t="s">
        <v>9538</v>
      </c>
      <c r="M9924" s="23">
        <f>YEAR(Tabla2[[#This Row],[Fecha de creación]])</f>
        <v>2022</v>
      </c>
      <c r="N9924" s="23">
        <f>MONTH(Tabla2[[#This Row],[Fecha de creación]])</f>
        <v>8</v>
      </c>
    </row>
    <row r="9925" spans="1:14" x14ac:dyDescent="0.25">
      <c r="A9925" s="26">
        <v>44776.531099537038</v>
      </c>
      <c r="B9925" s="23" t="s">
        <v>100</v>
      </c>
      <c r="C9925" s="23" t="s">
        <v>12633</v>
      </c>
      <c r="D9925" s="23" t="s">
        <v>982</v>
      </c>
      <c r="E9925" s="23" t="s">
        <v>1</v>
      </c>
      <c r="F9925" s="23" t="s">
        <v>22</v>
      </c>
      <c r="G9925" s="23" t="s">
        <v>975</v>
      </c>
      <c r="H9925" s="2" t="s">
        <v>8893</v>
      </c>
      <c r="I9925" s="23" t="s">
        <v>9485</v>
      </c>
      <c r="J9925" s="23" t="s">
        <v>59</v>
      </c>
      <c r="K9925" s="23" t="s">
        <v>9712</v>
      </c>
      <c r="L9925" s="23" t="s">
        <v>9538</v>
      </c>
      <c r="M9925" s="23">
        <f>YEAR(Tabla2[[#This Row],[Fecha de creación]])</f>
        <v>2022</v>
      </c>
      <c r="N9925" s="23">
        <f>MONTH(Tabla2[[#This Row],[Fecha de creación]])</f>
        <v>8</v>
      </c>
    </row>
    <row r="9926" spans="1:14" x14ac:dyDescent="0.25">
      <c r="A9926" s="26">
        <v>44776.53528935185</v>
      </c>
      <c r="B9926" s="23" t="s">
        <v>19</v>
      </c>
      <c r="C9926" s="23" t="s">
        <v>12634</v>
      </c>
      <c r="D9926" s="23" t="s">
        <v>12635</v>
      </c>
      <c r="E9926" s="23" t="s">
        <v>1</v>
      </c>
      <c r="F9926" s="23" t="s">
        <v>7</v>
      </c>
      <c r="G9926" s="23" t="s">
        <v>975</v>
      </c>
      <c r="H9926" s="2" t="s">
        <v>7980</v>
      </c>
      <c r="I9926" s="23" t="s">
        <v>10079</v>
      </c>
      <c r="J9926" s="23"/>
      <c r="K9926" s="23" t="s">
        <v>9712</v>
      </c>
      <c r="L9926" s="23" t="s">
        <v>9538</v>
      </c>
      <c r="M9926" s="23">
        <f>YEAR(Tabla2[[#This Row],[Fecha de creación]])</f>
        <v>2022</v>
      </c>
      <c r="N9926" s="23">
        <f>MONTH(Tabla2[[#This Row],[Fecha de creación]])</f>
        <v>8</v>
      </c>
    </row>
    <row r="9927" spans="1:14" x14ac:dyDescent="0.25">
      <c r="A9927" s="26">
        <v>44776.544305555559</v>
      </c>
      <c r="B9927" s="23" t="s">
        <v>189</v>
      </c>
      <c r="C9927" s="23" t="s">
        <v>12636</v>
      </c>
      <c r="D9927" s="23" t="s">
        <v>9950</v>
      </c>
      <c r="E9927" s="23" t="s">
        <v>1</v>
      </c>
      <c r="F9927" s="23" t="s">
        <v>7</v>
      </c>
      <c r="G9927" s="23" t="s">
        <v>3</v>
      </c>
      <c r="I9927" s="23" t="s">
        <v>4486</v>
      </c>
      <c r="J9927" s="23" t="s">
        <v>59</v>
      </c>
      <c r="K9927" s="23" t="s">
        <v>9712</v>
      </c>
      <c r="L9927" s="23" t="s">
        <v>9539</v>
      </c>
      <c r="M9927" s="23">
        <f>YEAR(Tabla2[[#This Row],[Fecha de creación]])</f>
        <v>2022</v>
      </c>
      <c r="N9927" s="23">
        <f>MONTH(Tabla2[[#This Row],[Fecha de creación]])</f>
        <v>8</v>
      </c>
    </row>
    <row r="9928" spans="1:14" x14ac:dyDescent="0.25">
      <c r="A9928" s="26">
        <v>44776.616724537038</v>
      </c>
      <c r="B9928" s="23" t="s">
        <v>0</v>
      </c>
      <c r="C9928" s="23" t="s">
        <v>12637</v>
      </c>
      <c r="D9928" s="23" t="s">
        <v>982</v>
      </c>
      <c r="E9928" s="23" t="s">
        <v>1</v>
      </c>
      <c r="F9928" s="23" t="s">
        <v>22</v>
      </c>
      <c r="G9928" s="23" t="s">
        <v>975</v>
      </c>
      <c r="H9928" s="2" t="s">
        <v>8893</v>
      </c>
      <c r="I9928" s="23" t="s">
        <v>7680</v>
      </c>
      <c r="J9928" s="23" t="s">
        <v>59</v>
      </c>
      <c r="K9928" s="23" t="s">
        <v>9712</v>
      </c>
      <c r="L9928" s="23" t="s">
        <v>9538</v>
      </c>
      <c r="M9928" s="23">
        <f>YEAR(Tabla2[[#This Row],[Fecha de creación]])</f>
        <v>2022</v>
      </c>
      <c r="N9928" s="23">
        <f>MONTH(Tabla2[[#This Row],[Fecha de creación]])</f>
        <v>8</v>
      </c>
    </row>
    <row r="9929" spans="1:14" x14ac:dyDescent="0.25">
      <c r="A9929" s="26">
        <v>44776.622152777774</v>
      </c>
      <c r="B9929" s="23" t="s">
        <v>19</v>
      </c>
      <c r="C9929" s="23" t="s">
        <v>12638</v>
      </c>
      <c r="D9929" s="23" t="s">
        <v>12639</v>
      </c>
      <c r="E9929" s="23" t="s">
        <v>1</v>
      </c>
      <c r="F9929" s="23" t="s">
        <v>7</v>
      </c>
      <c r="G9929" s="23" t="s">
        <v>975</v>
      </c>
      <c r="H9929" s="2" t="s">
        <v>8535</v>
      </c>
      <c r="I9929" s="23" t="s">
        <v>10079</v>
      </c>
      <c r="J9929" s="23"/>
      <c r="K9929" s="23" t="s">
        <v>9712</v>
      </c>
      <c r="L9929" s="23" t="s">
        <v>9538</v>
      </c>
      <c r="M9929" s="23">
        <f>YEAR(Tabla2[[#This Row],[Fecha de creación]])</f>
        <v>2022</v>
      </c>
      <c r="N9929" s="23">
        <f>MONTH(Tabla2[[#This Row],[Fecha de creación]])</f>
        <v>8</v>
      </c>
    </row>
    <row r="9930" spans="1:14" x14ac:dyDescent="0.25">
      <c r="A9930" s="26">
        <v>44776.628506944442</v>
      </c>
      <c r="B9930" s="23" t="s">
        <v>0</v>
      </c>
      <c r="C9930" s="23" t="s">
        <v>12640</v>
      </c>
      <c r="D9930" s="23" t="s">
        <v>7882</v>
      </c>
      <c r="E9930" s="23" t="s">
        <v>1</v>
      </c>
      <c r="F9930" s="23" t="s">
        <v>7</v>
      </c>
      <c r="G9930" s="23" t="s">
        <v>975</v>
      </c>
      <c r="H9930" s="2" t="s">
        <v>7722</v>
      </c>
      <c r="I9930" s="23" t="s">
        <v>7680</v>
      </c>
      <c r="J9930" s="23" t="s">
        <v>59</v>
      </c>
      <c r="K9930" s="23" t="s">
        <v>9712</v>
      </c>
      <c r="L9930" s="23" t="s">
        <v>9538</v>
      </c>
      <c r="M9930" s="23">
        <f>YEAR(Tabla2[[#This Row],[Fecha de creación]])</f>
        <v>2022</v>
      </c>
      <c r="N9930" s="23">
        <f>MONTH(Tabla2[[#This Row],[Fecha de creación]])</f>
        <v>8</v>
      </c>
    </row>
    <row r="9931" spans="1:14" x14ac:dyDescent="0.25">
      <c r="A9931" s="26">
        <v>44776.653321759259</v>
      </c>
      <c r="B9931" s="23" t="s">
        <v>189</v>
      </c>
      <c r="C9931" s="23" t="s">
        <v>12641</v>
      </c>
      <c r="D9931" s="23" t="s">
        <v>4411</v>
      </c>
      <c r="E9931" s="23" t="s">
        <v>1</v>
      </c>
      <c r="F9931" s="23" t="s">
        <v>7</v>
      </c>
      <c r="G9931" s="23" t="s">
        <v>975</v>
      </c>
      <c r="H9931" s="2" t="s">
        <v>7748</v>
      </c>
      <c r="I9931" s="23" t="s">
        <v>4486</v>
      </c>
      <c r="J9931" s="23" t="s">
        <v>59</v>
      </c>
      <c r="K9931" s="23" t="s">
        <v>9712</v>
      </c>
      <c r="L9931" s="23" t="s">
        <v>9538</v>
      </c>
      <c r="M9931" s="23">
        <f>YEAR(Tabla2[[#This Row],[Fecha de creación]])</f>
        <v>2022</v>
      </c>
      <c r="N9931" s="23">
        <f>MONTH(Tabla2[[#This Row],[Fecha de creación]])</f>
        <v>8</v>
      </c>
    </row>
    <row r="9932" spans="1:14" x14ac:dyDescent="0.25">
      <c r="A9932" s="26">
        <v>44776.687928240739</v>
      </c>
      <c r="B9932" s="23" t="s">
        <v>19</v>
      </c>
      <c r="C9932" s="23" t="s">
        <v>12642</v>
      </c>
      <c r="D9932" s="23" t="s">
        <v>12643</v>
      </c>
      <c r="E9932" s="23" t="s">
        <v>1</v>
      </c>
      <c r="F9932" s="23" t="s">
        <v>7</v>
      </c>
      <c r="G9932" s="23" t="s">
        <v>975</v>
      </c>
      <c r="H9932" s="2" t="s">
        <v>8535</v>
      </c>
      <c r="I9932" s="23" t="s">
        <v>10079</v>
      </c>
      <c r="J9932" s="23"/>
      <c r="K9932" s="23" t="s">
        <v>9712</v>
      </c>
      <c r="L9932" s="23" t="s">
        <v>9538</v>
      </c>
      <c r="M9932" s="23">
        <f>YEAR(Tabla2[[#This Row],[Fecha de creación]])</f>
        <v>2022</v>
      </c>
      <c r="N9932" s="23">
        <f>MONTH(Tabla2[[#This Row],[Fecha de creación]])</f>
        <v>8</v>
      </c>
    </row>
    <row r="9933" spans="1:14" x14ac:dyDescent="0.25">
      <c r="A9933" s="26">
        <v>44776.692037037035</v>
      </c>
      <c r="B9933" s="23" t="s">
        <v>0</v>
      </c>
      <c r="C9933" s="23" t="s">
        <v>12644</v>
      </c>
      <c r="D9933" s="23" t="s">
        <v>8539</v>
      </c>
      <c r="E9933" s="23" t="s">
        <v>1</v>
      </c>
      <c r="F9933" s="23" t="s">
        <v>7</v>
      </c>
      <c r="G9933" s="23" t="s">
        <v>975</v>
      </c>
      <c r="H9933" s="2" t="s">
        <v>7731</v>
      </c>
      <c r="I9933" s="23" t="s">
        <v>7680</v>
      </c>
      <c r="J9933" s="23" t="s">
        <v>59</v>
      </c>
      <c r="K9933" s="23" t="s">
        <v>9712</v>
      </c>
      <c r="L9933" s="23" t="s">
        <v>9538</v>
      </c>
      <c r="M9933" s="23">
        <f>YEAR(Tabla2[[#This Row],[Fecha de creación]])</f>
        <v>2022</v>
      </c>
      <c r="N9933" s="23">
        <f>MONTH(Tabla2[[#This Row],[Fecha de creación]])</f>
        <v>8</v>
      </c>
    </row>
    <row r="9934" spans="1:14" x14ac:dyDescent="0.25">
      <c r="A9934" s="26">
        <v>44776.694837962961</v>
      </c>
      <c r="B9934" s="23" t="s">
        <v>0</v>
      </c>
      <c r="C9934" s="23" t="s">
        <v>12645</v>
      </c>
      <c r="D9934" s="23" t="s">
        <v>8362</v>
      </c>
      <c r="E9934" s="23" t="s">
        <v>1</v>
      </c>
      <c r="F9934" s="23" t="s">
        <v>7</v>
      </c>
      <c r="G9934" s="23" t="s">
        <v>1551</v>
      </c>
      <c r="H9934" s="2" t="s">
        <v>7721</v>
      </c>
      <c r="I9934" s="23" t="s">
        <v>976</v>
      </c>
      <c r="J9934" s="23" t="s">
        <v>59</v>
      </c>
      <c r="K9934" s="23" t="s">
        <v>9536</v>
      </c>
      <c r="L9934" s="23" t="s">
        <v>9538</v>
      </c>
      <c r="M9934" s="23">
        <f>YEAR(Tabla2[[#This Row],[Fecha de creación]])</f>
        <v>2022</v>
      </c>
      <c r="N9934" s="23">
        <f>MONTH(Tabla2[[#This Row],[Fecha de creación]])</f>
        <v>8</v>
      </c>
    </row>
    <row r="9935" spans="1:14" x14ac:dyDescent="0.25">
      <c r="A9935" s="26">
        <v>44776.696550925924</v>
      </c>
      <c r="B9935" s="23" t="s">
        <v>0</v>
      </c>
      <c r="C9935" s="23" t="s">
        <v>12646</v>
      </c>
      <c r="D9935" s="23" t="s">
        <v>49</v>
      </c>
      <c r="E9935" s="23" t="s">
        <v>1</v>
      </c>
      <c r="F9935" s="23" t="s">
        <v>7</v>
      </c>
      <c r="G9935" s="23" t="s">
        <v>975</v>
      </c>
      <c r="H9935" s="2" t="s">
        <v>7745</v>
      </c>
      <c r="I9935" s="23" t="s">
        <v>7412</v>
      </c>
      <c r="J9935" s="23"/>
      <c r="K9935" s="23" t="s">
        <v>9712</v>
      </c>
      <c r="L9935" s="23" t="s">
        <v>9538</v>
      </c>
      <c r="M9935" s="23">
        <f>YEAR(Tabla2[[#This Row],[Fecha de creación]])</f>
        <v>2022</v>
      </c>
      <c r="N9935" s="23">
        <f>MONTH(Tabla2[[#This Row],[Fecha de creación]])</f>
        <v>8</v>
      </c>
    </row>
    <row r="9936" spans="1:14" x14ac:dyDescent="0.25">
      <c r="A9936" s="26">
        <v>44776.697071759256</v>
      </c>
      <c r="B9936" s="23" t="s">
        <v>0</v>
      </c>
      <c r="C9936" s="23" t="s">
        <v>12647</v>
      </c>
      <c r="D9936" s="23" t="s">
        <v>382</v>
      </c>
      <c r="E9936" s="23" t="s">
        <v>1</v>
      </c>
      <c r="F9936" s="23" t="s">
        <v>7</v>
      </c>
      <c r="G9936" s="23" t="s">
        <v>975</v>
      </c>
      <c r="H9936" s="2" t="s">
        <v>7723</v>
      </c>
      <c r="I9936" s="23" t="s">
        <v>7412</v>
      </c>
      <c r="J9936" s="23" t="s">
        <v>958</v>
      </c>
      <c r="K9936" s="23" t="s">
        <v>9712</v>
      </c>
      <c r="L9936" s="23" t="s">
        <v>9538</v>
      </c>
      <c r="M9936" s="23">
        <f>YEAR(Tabla2[[#This Row],[Fecha de creación]])</f>
        <v>2022</v>
      </c>
      <c r="N9936" s="23">
        <f>MONTH(Tabla2[[#This Row],[Fecha de creación]])</f>
        <v>8</v>
      </c>
    </row>
    <row r="9937" spans="1:14" x14ac:dyDescent="0.25">
      <c r="A9937" s="26">
        <v>44776.701238425929</v>
      </c>
      <c r="B9937" s="23" t="s">
        <v>0</v>
      </c>
      <c r="C9937" s="23" t="s">
        <v>12648</v>
      </c>
      <c r="D9937" s="23" t="s">
        <v>9917</v>
      </c>
      <c r="E9937" s="23" t="s">
        <v>1</v>
      </c>
      <c r="F9937" s="23" t="s">
        <v>2</v>
      </c>
      <c r="G9937" s="23" t="s">
        <v>1551</v>
      </c>
      <c r="H9937" s="2" t="s">
        <v>7729</v>
      </c>
      <c r="I9937" s="23" t="s">
        <v>7749</v>
      </c>
      <c r="J9937" s="23" t="s">
        <v>59</v>
      </c>
      <c r="K9937" s="23" t="s">
        <v>9712</v>
      </c>
      <c r="L9937" s="23" t="s">
        <v>9538</v>
      </c>
      <c r="M9937" s="23">
        <f>YEAR(Tabla2[[#This Row],[Fecha de creación]])</f>
        <v>2022</v>
      </c>
      <c r="N9937" s="23">
        <f>MONTH(Tabla2[[#This Row],[Fecha de creación]])</f>
        <v>8</v>
      </c>
    </row>
    <row r="9938" spans="1:14" x14ac:dyDescent="0.25">
      <c r="A9938" s="26">
        <v>44776.701793981483</v>
      </c>
      <c r="B9938" s="23" t="s">
        <v>19</v>
      </c>
      <c r="C9938" s="23" t="s">
        <v>12649</v>
      </c>
      <c r="D9938" s="23" t="s">
        <v>12650</v>
      </c>
      <c r="E9938" s="23" t="s">
        <v>1</v>
      </c>
      <c r="F9938" s="23" t="s">
        <v>7</v>
      </c>
      <c r="G9938" s="23" t="s">
        <v>975</v>
      </c>
      <c r="H9938" s="2" t="s">
        <v>8559</v>
      </c>
      <c r="I9938" s="23" t="s">
        <v>10079</v>
      </c>
      <c r="J9938" s="23"/>
      <c r="K9938" s="23" t="s">
        <v>9712</v>
      </c>
      <c r="L9938" s="23" t="s">
        <v>9538</v>
      </c>
      <c r="M9938" s="23">
        <f>YEAR(Tabla2[[#This Row],[Fecha de creación]])</f>
        <v>2022</v>
      </c>
      <c r="N9938" s="23">
        <f>MONTH(Tabla2[[#This Row],[Fecha de creación]])</f>
        <v>8</v>
      </c>
    </row>
    <row r="9939" spans="1:14" x14ac:dyDescent="0.25">
      <c r="A9939" s="26">
        <v>44776.70584490741</v>
      </c>
      <c r="B9939" s="23" t="s">
        <v>0</v>
      </c>
      <c r="C9939" s="23" t="s">
        <v>12651</v>
      </c>
      <c r="D9939" s="23" t="s">
        <v>12652</v>
      </c>
      <c r="E9939" s="23" t="s">
        <v>1</v>
      </c>
      <c r="F9939" s="23" t="s">
        <v>2</v>
      </c>
      <c r="G9939" s="23" t="s">
        <v>1551</v>
      </c>
      <c r="H9939" s="2" t="s">
        <v>7743</v>
      </c>
      <c r="I9939" s="23" t="s">
        <v>7749</v>
      </c>
      <c r="J9939" s="23" t="s">
        <v>958</v>
      </c>
      <c r="K9939" s="23" t="s">
        <v>9712</v>
      </c>
      <c r="L9939" s="23" t="s">
        <v>9539</v>
      </c>
      <c r="M9939" s="23">
        <f>YEAR(Tabla2[[#This Row],[Fecha de creación]])</f>
        <v>2022</v>
      </c>
      <c r="N9939" s="23">
        <f>MONTH(Tabla2[[#This Row],[Fecha de creación]])</f>
        <v>8</v>
      </c>
    </row>
    <row r="9940" spans="1:14" x14ac:dyDescent="0.25">
      <c r="A9940" s="26">
        <v>44776.707291666666</v>
      </c>
      <c r="B9940" s="23" t="s">
        <v>0</v>
      </c>
      <c r="C9940" s="23" t="s">
        <v>12653</v>
      </c>
      <c r="D9940" s="23" t="s">
        <v>12654</v>
      </c>
      <c r="E9940" s="23" t="s">
        <v>1</v>
      </c>
      <c r="F9940" s="23" t="s">
        <v>7</v>
      </c>
      <c r="G9940" s="23" t="s">
        <v>3</v>
      </c>
      <c r="H9940" s="2" t="s">
        <v>7743</v>
      </c>
      <c r="I9940" s="23" t="s">
        <v>7680</v>
      </c>
      <c r="J9940" s="23" t="s">
        <v>964</v>
      </c>
      <c r="K9940" s="23" t="s">
        <v>9712</v>
      </c>
      <c r="L9940" s="23" t="s">
        <v>9538</v>
      </c>
      <c r="M9940" s="23">
        <f>YEAR(Tabla2[[#This Row],[Fecha de creación]])</f>
        <v>2022</v>
      </c>
      <c r="N9940" s="23">
        <f>MONTH(Tabla2[[#This Row],[Fecha de creación]])</f>
        <v>8</v>
      </c>
    </row>
    <row r="9941" spans="1:14" x14ac:dyDescent="0.25">
      <c r="A9941" s="26">
        <v>44776.712025462963</v>
      </c>
      <c r="B9941" s="23" t="s">
        <v>0</v>
      </c>
      <c r="C9941" s="23" t="s">
        <v>12655</v>
      </c>
      <c r="D9941" s="23" t="s">
        <v>982</v>
      </c>
      <c r="E9941" s="23" t="s">
        <v>1</v>
      </c>
      <c r="F9941" s="23" t="s">
        <v>22</v>
      </c>
      <c r="G9941" s="23" t="s">
        <v>975</v>
      </c>
      <c r="H9941" s="2" t="s">
        <v>8893</v>
      </c>
      <c r="I9941" s="23" t="s">
        <v>7680</v>
      </c>
      <c r="J9941" s="23" t="s">
        <v>59</v>
      </c>
      <c r="K9941" s="23" t="s">
        <v>9712</v>
      </c>
      <c r="L9941" s="23" t="s">
        <v>9538</v>
      </c>
      <c r="M9941" s="23">
        <f>YEAR(Tabla2[[#This Row],[Fecha de creación]])</f>
        <v>2022</v>
      </c>
      <c r="N9941" s="23">
        <f>MONTH(Tabla2[[#This Row],[Fecha de creación]])</f>
        <v>8</v>
      </c>
    </row>
    <row r="9942" spans="1:14" x14ac:dyDescent="0.25">
      <c r="A9942" s="26">
        <v>44777.382418981484</v>
      </c>
      <c r="B9942" s="23" t="s">
        <v>19</v>
      </c>
      <c r="C9942" s="23" t="s">
        <v>12656</v>
      </c>
      <c r="D9942" s="23" t="s">
        <v>12657</v>
      </c>
      <c r="E9942" s="23" t="s">
        <v>1</v>
      </c>
      <c r="F9942" s="23" t="s">
        <v>7</v>
      </c>
      <c r="G9942" s="23" t="s">
        <v>3</v>
      </c>
      <c r="H9942" s="2" t="s">
        <v>7745</v>
      </c>
      <c r="I9942" s="23" t="s">
        <v>10079</v>
      </c>
      <c r="J9942" s="23"/>
      <c r="K9942" s="23" t="s">
        <v>9712</v>
      </c>
      <c r="L9942" s="23" t="s">
        <v>9539</v>
      </c>
      <c r="M9942" s="23">
        <f>YEAR(Tabla2[[#This Row],[Fecha de creación]])</f>
        <v>2022</v>
      </c>
      <c r="N9942" s="23">
        <f>MONTH(Tabla2[[#This Row],[Fecha de creación]])</f>
        <v>8</v>
      </c>
    </row>
    <row r="9943" spans="1:14" x14ac:dyDescent="0.25">
      <c r="A9943" s="26">
        <v>44777.450590277775</v>
      </c>
      <c r="B9943" s="23" t="s">
        <v>19</v>
      </c>
      <c r="C9943" s="23" t="s">
        <v>12658</v>
      </c>
      <c r="D9943" s="23" t="s">
        <v>12659</v>
      </c>
      <c r="E9943" s="23" t="s">
        <v>1</v>
      </c>
      <c r="F9943" s="23" t="s">
        <v>7</v>
      </c>
      <c r="G9943" s="23" t="s">
        <v>3</v>
      </c>
      <c r="H9943" s="2" t="s">
        <v>7745</v>
      </c>
      <c r="I9943" s="23" t="s">
        <v>10079</v>
      </c>
      <c r="J9943" s="23"/>
      <c r="K9943" s="23" t="s">
        <v>9712</v>
      </c>
      <c r="L9943" s="23" t="s">
        <v>9539</v>
      </c>
      <c r="M9943" s="23">
        <f>YEAR(Tabla2[[#This Row],[Fecha de creación]])</f>
        <v>2022</v>
      </c>
      <c r="N9943" s="23">
        <f>MONTH(Tabla2[[#This Row],[Fecha de creación]])</f>
        <v>8</v>
      </c>
    </row>
    <row r="9944" spans="1:14" x14ac:dyDescent="0.25">
      <c r="A9944" s="26">
        <v>44777.453993055555</v>
      </c>
      <c r="B9944" s="23" t="s">
        <v>56</v>
      </c>
      <c r="C9944" s="23" t="s">
        <v>12660</v>
      </c>
      <c r="D9944" s="23" t="s">
        <v>7096</v>
      </c>
      <c r="E9944" s="23" t="s">
        <v>1</v>
      </c>
      <c r="F9944" s="23" t="s">
        <v>22</v>
      </c>
      <c r="G9944" s="23" t="s">
        <v>975</v>
      </c>
      <c r="H9944" s="2" t="s">
        <v>7722</v>
      </c>
      <c r="I9944" s="23" t="s">
        <v>4517</v>
      </c>
      <c r="J9944" s="23" t="s">
        <v>59</v>
      </c>
      <c r="K9944" s="23" t="s">
        <v>9712</v>
      </c>
      <c r="L9944" s="23" t="s">
        <v>9538</v>
      </c>
      <c r="M9944" s="23">
        <f>YEAR(Tabla2[[#This Row],[Fecha de creación]])</f>
        <v>2022</v>
      </c>
      <c r="N9944" s="23">
        <f>MONTH(Tabla2[[#This Row],[Fecha de creación]])</f>
        <v>8</v>
      </c>
    </row>
    <row r="9945" spans="1:14" x14ac:dyDescent="0.25">
      <c r="A9945" s="26">
        <v>44777.463321759256</v>
      </c>
      <c r="B9945" s="23" t="s">
        <v>0</v>
      </c>
      <c r="C9945" s="23" t="s">
        <v>12661</v>
      </c>
      <c r="D9945" s="23" t="s">
        <v>11819</v>
      </c>
      <c r="E9945" s="23" t="s">
        <v>1</v>
      </c>
      <c r="F9945" s="23" t="s">
        <v>2</v>
      </c>
      <c r="G9945" s="23" t="s">
        <v>1551</v>
      </c>
      <c r="H9945" s="2" t="s">
        <v>7729</v>
      </c>
      <c r="I9945" s="23" t="s">
        <v>7749</v>
      </c>
      <c r="J9945" s="23" t="s">
        <v>59</v>
      </c>
      <c r="K9945" s="23" t="s">
        <v>9712</v>
      </c>
      <c r="L9945" s="23" t="s">
        <v>9539</v>
      </c>
      <c r="M9945" s="23">
        <f>YEAR(Tabla2[[#This Row],[Fecha de creación]])</f>
        <v>2022</v>
      </c>
      <c r="N9945" s="23">
        <f>MONTH(Tabla2[[#This Row],[Fecha de creación]])</f>
        <v>8</v>
      </c>
    </row>
    <row r="9946" spans="1:14" x14ac:dyDescent="0.25">
      <c r="A9946" s="26">
        <v>44777.464189814818</v>
      </c>
      <c r="B9946" s="23" t="s">
        <v>0</v>
      </c>
      <c r="C9946" s="23" t="s">
        <v>12662</v>
      </c>
      <c r="D9946" s="23" t="s">
        <v>982</v>
      </c>
      <c r="E9946" s="23" t="s">
        <v>1</v>
      </c>
      <c r="F9946" s="23" t="s">
        <v>22</v>
      </c>
      <c r="G9946" s="23" t="s">
        <v>975</v>
      </c>
      <c r="H9946" s="2" t="s">
        <v>8893</v>
      </c>
      <c r="I9946" s="23" t="s">
        <v>9483</v>
      </c>
      <c r="J9946" s="23" t="s">
        <v>59</v>
      </c>
      <c r="K9946" s="23" t="s">
        <v>9712</v>
      </c>
      <c r="L9946" s="23" t="s">
        <v>9538</v>
      </c>
      <c r="M9946" s="23">
        <f>YEAR(Tabla2[[#This Row],[Fecha de creación]])</f>
        <v>2022</v>
      </c>
      <c r="N9946" s="23">
        <f>MONTH(Tabla2[[#This Row],[Fecha de creación]])</f>
        <v>8</v>
      </c>
    </row>
    <row r="9947" spans="1:14" x14ac:dyDescent="0.25">
      <c r="A9947" s="26">
        <v>44777.465266203704</v>
      </c>
      <c r="B9947" s="23" t="s">
        <v>0</v>
      </c>
      <c r="C9947" s="23" t="s">
        <v>12663</v>
      </c>
      <c r="D9947" s="23" t="s">
        <v>7687</v>
      </c>
      <c r="E9947" s="23" t="s">
        <v>1</v>
      </c>
      <c r="F9947" s="23" t="s">
        <v>7</v>
      </c>
      <c r="G9947" s="23" t="s">
        <v>1551</v>
      </c>
      <c r="H9947" s="2" t="s">
        <v>7726</v>
      </c>
      <c r="I9947" s="23" t="s">
        <v>976</v>
      </c>
      <c r="J9947" s="23" t="s">
        <v>59</v>
      </c>
      <c r="K9947" s="23" t="s">
        <v>9712</v>
      </c>
      <c r="L9947" s="23" t="s">
        <v>9539</v>
      </c>
      <c r="M9947" s="23">
        <f>YEAR(Tabla2[[#This Row],[Fecha de creación]])</f>
        <v>2022</v>
      </c>
      <c r="N9947" s="23">
        <f>MONTH(Tabla2[[#This Row],[Fecha de creación]])</f>
        <v>8</v>
      </c>
    </row>
    <row r="9948" spans="1:14" x14ac:dyDescent="0.25">
      <c r="A9948" s="26">
        <v>44777.467106481483</v>
      </c>
      <c r="B9948" s="23" t="s">
        <v>0</v>
      </c>
      <c r="C9948" s="23" t="s">
        <v>12664</v>
      </c>
      <c r="D9948" s="23" t="s">
        <v>6</v>
      </c>
      <c r="E9948" s="23" t="s">
        <v>1</v>
      </c>
      <c r="F9948" s="23" t="s">
        <v>7</v>
      </c>
      <c r="G9948" s="23" t="s">
        <v>975</v>
      </c>
      <c r="H9948" s="2" t="s">
        <v>7722</v>
      </c>
      <c r="I9948" s="23" t="s">
        <v>9483</v>
      </c>
      <c r="J9948" s="23" t="s">
        <v>59</v>
      </c>
      <c r="K9948" s="23" t="s">
        <v>9712</v>
      </c>
      <c r="L9948" s="23" t="s">
        <v>9538</v>
      </c>
      <c r="M9948" s="23">
        <f>YEAR(Tabla2[[#This Row],[Fecha de creación]])</f>
        <v>2022</v>
      </c>
      <c r="N9948" s="23">
        <f>MONTH(Tabla2[[#This Row],[Fecha de creación]])</f>
        <v>8</v>
      </c>
    </row>
    <row r="9949" spans="1:14" x14ac:dyDescent="0.25">
      <c r="A9949" s="26">
        <v>44777.468784722223</v>
      </c>
      <c r="B9949" s="23" t="s">
        <v>100</v>
      </c>
      <c r="C9949" s="23" t="s">
        <v>12665</v>
      </c>
      <c r="D9949" s="23" t="s">
        <v>6</v>
      </c>
      <c r="E9949" s="23" t="s">
        <v>1</v>
      </c>
      <c r="F9949" s="23" t="s">
        <v>7</v>
      </c>
      <c r="G9949" s="23" t="s">
        <v>975</v>
      </c>
      <c r="H9949" s="2" t="s">
        <v>7722</v>
      </c>
      <c r="I9949" s="23" t="s">
        <v>9485</v>
      </c>
      <c r="J9949" s="23" t="s">
        <v>59</v>
      </c>
      <c r="K9949" s="23" t="s">
        <v>9712</v>
      </c>
      <c r="L9949" s="23" t="s">
        <v>9538</v>
      </c>
      <c r="M9949" s="23">
        <f>YEAR(Tabla2[[#This Row],[Fecha de creación]])</f>
        <v>2022</v>
      </c>
      <c r="N9949" s="23">
        <f>MONTH(Tabla2[[#This Row],[Fecha de creación]])</f>
        <v>8</v>
      </c>
    </row>
    <row r="9950" spans="1:14" x14ac:dyDescent="0.25">
      <c r="A9950" s="26">
        <v>44777.471678240741</v>
      </c>
      <c r="B9950" s="23" t="s">
        <v>0</v>
      </c>
      <c r="C9950" s="23" t="s">
        <v>12666</v>
      </c>
      <c r="D9950" s="23" t="s">
        <v>719</v>
      </c>
      <c r="E9950" s="23" t="s">
        <v>1</v>
      </c>
      <c r="F9950" s="23" t="s">
        <v>7</v>
      </c>
      <c r="G9950" s="23" t="s">
        <v>975</v>
      </c>
      <c r="H9950" s="2" t="s">
        <v>7777</v>
      </c>
      <c r="I9950" s="23" t="s">
        <v>7412</v>
      </c>
      <c r="J9950" s="23"/>
      <c r="K9950" s="23" t="s">
        <v>9712</v>
      </c>
      <c r="L9950" s="23" t="s">
        <v>9538</v>
      </c>
      <c r="M9950" s="23">
        <f>YEAR(Tabla2[[#This Row],[Fecha de creación]])</f>
        <v>2022</v>
      </c>
      <c r="N9950" s="23">
        <f>MONTH(Tabla2[[#This Row],[Fecha de creación]])</f>
        <v>8</v>
      </c>
    </row>
    <row r="9951" spans="1:14" x14ac:dyDescent="0.25">
      <c r="A9951" s="26">
        <v>44777.477847222224</v>
      </c>
      <c r="B9951" s="23" t="s">
        <v>19</v>
      </c>
      <c r="C9951" s="23" t="s">
        <v>12667</v>
      </c>
      <c r="D9951" s="23" t="s">
        <v>12668</v>
      </c>
      <c r="E9951" s="23" t="s">
        <v>1</v>
      </c>
      <c r="F9951" s="23" t="s">
        <v>7</v>
      </c>
      <c r="G9951" s="23" t="s">
        <v>3</v>
      </c>
      <c r="H9951" s="2" t="s">
        <v>7745</v>
      </c>
      <c r="I9951" s="23" t="s">
        <v>10079</v>
      </c>
      <c r="J9951" s="23"/>
      <c r="K9951" s="23" t="s">
        <v>9712</v>
      </c>
      <c r="L9951" s="23" t="s">
        <v>9539</v>
      </c>
      <c r="M9951" s="23">
        <f>YEAR(Tabla2[[#This Row],[Fecha de creación]])</f>
        <v>2022</v>
      </c>
      <c r="N9951" s="23">
        <f>MONTH(Tabla2[[#This Row],[Fecha de creación]])</f>
        <v>8</v>
      </c>
    </row>
    <row r="9952" spans="1:14" x14ac:dyDescent="0.25">
      <c r="A9952" s="26">
        <v>44777.488495370373</v>
      </c>
      <c r="B9952" s="23" t="s">
        <v>189</v>
      </c>
      <c r="C9952" s="23" t="s">
        <v>12669</v>
      </c>
      <c r="D9952" s="23" t="s">
        <v>36</v>
      </c>
      <c r="E9952" s="23" t="s">
        <v>1</v>
      </c>
      <c r="F9952" s="23" t="s">
        <v>7</v>
      </c>
      <c r="G9952" s="23" t="s">
        <v>975</v>
      </c>
      <c r="H9952" s="2" t="s">
        <v>7731</v>
      </c>
      <c r="I9952" s="23" t="s">
        <v>4486</v>
      </c>
      <c r="J9952" s="23" t="s">
        <v>59</v>
      </c>
      <c r="K9952" s="23" t="s">
        <v>9712</v>
      </c>
      <c r="L9952" s="23" t="s">
        <v>9538</v>
      </c>
      <c r="M9952" s="23">
        <f>YEAR(Tabla2[[#This Row],[Fecha de creación]])</f>
        <v>2022</v>
      </c>
      <c r="N9952" s="23">
        <f>MONTH(Tabla2[[#This Row],[Fecha de creación]])</f>
        <v>8</v>
      </c>
    </row>
    <row r="9953" spans="1:14" x14ac:dyDescent="0.25">
      <c r="A9953" s="26">
        <v>44777.490590277775</v>
      </c>
      <c r="B9953" s="23" t="s">
        <v>0</v>
      </c>
      <c r="C9953" s="23" t="s">
        <v>12670</v>
      </c>
      <c r="D9953" s="23" t="s">
        <v>7521</v>
      </c>
      <c r="E9953" s="23" t="s">
        <v>1</v>
      </c>
      <c r="F9953" s="23" t="s">
        <v>22</v>
      </c>
      <c r="G9953" s="23" t="s">
        <v>975</v>
      </c>
      <c r="H9953" s="2" t="s">
        <v>8893</v>
      </c>
      <c r="I9953" s="23" t="s">
        <v>7412</v>
      </c>
      <c r="J9953" s="23"/>
      <c r="K9953" s="23" t="s">
        <v>9712</v>
      </c>
      <c r="L9953" s="23" t="s">
        <v>9538</v>
      </c>
      <c r="M9953" s="23">
        <f>YEAR(Tabla2[[#This Row],[Fecha de creación]])</f>
        <v>2022</v>
      </c>
      <c r="N9953" s="23">
        <f>MONTH(Tabla2[[#This Row],[Fecha de creación]])</f>
        <v>8</v>
      </c>
    </row>
    <row r="9954" spans="1:14" x14ac:dyDescent="0.25">
      <c r="A9954" s="26">
        <v>44777.493356481478</v>
      </c>
      <c r="B9954" s="23" t="s">
        <v>19</v>
      </c>
      <c r="C9954" s="23" t="s">
        <v>12671</v>
      </c>
      <c r="D9954" s="23" t="s">
        <v>11018</v>
      </c>
      <c r="E9954" s="23" t="s">
        <v>1</v>
      </c>
      <c r="F9954" s="23" t="s">
        <v>7</v>
      </c>
      <c r="G9954" s="23" t="s">
        <v>975</v>
      </c>
      <c r="H9954" s="2" t="s">
        <v>8559</v>
      </c>
      <c r="I9954" s="23" t="s">
        <v>10079</v>
      </c>
      <c r="J9954" s="23"/>
      <c r="K9954" s="23" t="s">
        <v>9712</v>
      </c>
      <c r="L9954" s="23" t="s">
        <v>9538</v>
      </c>
      <c r="M9954" s="23">
        <f>YEAR(Tabla2[[#This Row],[Fecha de creación]])</f>
        <v>2022</v>
      </c>
      <c r="N9954" s="23">
        <f>MONTH(Tabla2[[#This Row],[Fecha de creación]])</f>
        <v>8</v>
      </c>
    </row>
    <row r="9955" spans="1:14" x14ac:dyDescent="0.25">
      <c r="A9955" s="26">
        <v>44777.504826388889</v>
      </c>
      <c r="B9955" s="23" t="s">
        <v>19</v>
      </c>
      <c r="C9955" s="23" t="s">
        <v>12672</v>
      </c>
      <c r="D9955" s="23" t="s">
        <v>10865</v>
      </c>
      <c r="E9955" s="23" t="s">
        <v>1</v>
      </c>
      <c r="F9955" s="23" t="s">
        <v>7</v>
      </c>
      <c r="G9955" s="23" t="s">
        <v>975</v>
      </c>
      <c r="H9955" s="2" t="s">
        <v>8535</v>
      </c>
      <c r="I9955" s="23" t="s">
        <v>10079</v>
      </c>
      <c r="J9955" s="23"/>
      <c r="K9955" s="23" t="s">
        <v>9712</v>
      </c>
      <c r="L9955" s="23" t="s">
        <v>9538</v>
      </c>
      <c r="M9955" s="23">
        <f>YEAR(Tabla2[[#This Row],[Fecha de creación]])</f>
        <v>2022</v>
      </c>
      <c r="N9955" s="23">
        <f>MONTH(Tabla2[[#This Row],[Fecha de creación]])</f>
        <v>8</v>
      </c>
    </row>
    <row r="9956" spans="1:14" x14ac:dyDescent="0.25">
      <c r="A9956" s="26">
        <v>44777.507743055554</v>
      </c>
      <c r="B9956" s="23" t="s">
        <v>0</v>
      </c>
      <c r="C9956" s="23" t="s">
        <v>12673</v>
      </c>
      <c r="D9956" s="23" t="s">
        <v>3092</v>
      </c>
      <c r="E9956" s="23" t="s">
        <v>1</v>
      </c>
      <c r="F9956" s="23" t="s">
        <v>7</v>
      </c>
      <c r="G9956" s="23" t="s">
        <v>975</v>
      </c>
      <c r="H9956" s="2" t="s">
        <v>7726</v>
      </c>
      <c r="I9956" s="23" t="s">
        <v>7412</v>
      </c>
      <c r="J9956" s="23"/>
      <c r="K9956" s="23" t="s">
        <v>9712</v>
      </c>
      <c r="L9956" s="23" t="s">
        <v>9538</v>
      </c>
      <c r="M9956" s="23">
        <f>YEAR(Tabla2[[#This Row],[Fecha de creación]])</f>
        <v>2022</v>
      </c>
      <c r="N9956" s="23">
        <f>MONTH(Tabla2[[#This Row],[Fecha de creación]])</f>
        <v>8</v>
      </c>
    </row>
    <row r="9957" spans="1:14" x14ac:dyDescent="0.25">
      <c r="A9957" s="26">
        <v>44777.508530092593</v>
      </c>
      <c r="B9957" s="23" t="s">
        <v>0</v>
      </c>
      <c r="C9957" s="23" t="s">
        <v>12674</v>
      </c>
      <c r="D9957" s="23" t="s">
        <v>3092</v>
      </c>
      <c r="E9957" s="23" t="s">
        <v>1</v>
      </c>
      <c r="F9957" s="23" t="s">
        <v>7</v>
      </c>
      <c r="G9957" s="23" t="s">
        <v>975</v>
      </c>
      <c r="H9957" s="2" t="s">
        <v>7726</v>
      </c>
      <c r="I9957" s="23" t="s">
        <v>7412</v>
      </c>
      <c r="J9957" s="23"/>
      <c r="K9957" s="23" t="s">
        <v>9712</v>
      </c>
      <c r="L9957" s="23" t="s">
        <v>9538</v>
      </c>
      <c r="M9957" s="23">
        <f>YEAR(Tabla2[[#This Row],[Fecha de creación]])</f>
        <v>2022</v>
      </c>
      <c r="N9957" s="23">
        <f>MONTH(Tabla2[[#This Row],[Fecha de creación]])</f>
        <v>8</v>
      </c>
    </row>
    <row r="9958" spans="1:14" x14ac:dyDescent="0.25">
      <c r="A9958" s="26">
        <v>44777.509733796294</v>
      </c>
      <c r="B9958" s="23" t="s">
        <v>0</v>
      </c>
      <c r="C9958" s="23" t="s">
        <v>12675</v>
      </c>
      <c r="D9958" s="23" t="s">
        <v>830</v>
      </c>
      <c r="E9958" s="23" t="s">
        <v>1</v>
      </c>
      <c r="F9958" s="23" t="s">
        <v>7</v>
      </c>
      <c r="G9958" s="23" t="s">
        <v>975</v>
      </c>
      <c r="H9958" s="2" t="s">
        <v>7745</v>
      </c>
      <c r="I9958" s="23" t="s">
        <v>7412</v>
      </c>
      <c r="J9958" s="23"/>
      <c r="K9958" s="23" t="s">
        <v>9712</v>
      </c>
      <c r="L9958" s="23" t="s">
        <v>9538</v>
      </c>
      <c r="M9958" s="23">
        <f>YEAR(Tabla2[[#This Row],[Fecha de creación]])</f>
        <v>2022</v>
      </c>
      <c r="N9958" s="23">
        <f>MONTH(Tabla2[[#This Row],[Fecha de creación]])</f>
        <v>8</v>
      </c>
    </row>
    <row r="9959" spans="1:14" x14ac:dyDescent="0.25">
      <c r="A9959" s="26">
        <v>44777.514166666668</v>
      </c>
      <c r="B9959" s="23" t="s">
        <v>0</v>
      </c>
      <c r="C9959" s="23" t="s">
        <v>12676</v>
      </c>
      <c r="D9959" s="23" t="s">
        <v>12677</v>
      </c>
      <c r="E9959" s="23" t="s">
        <v>1</v>
      </c>
      <c r="F9959" s="23" t="s">
        <v>7</v>
      </c>
      <c r="G9959" s="23" t="s">
        <v>975</v>
      </c>
      <c r="H9959" s="2" t="s">
        <v>7744</v>
      </c>
      <c r="I9959" s="23" t="s">
        <v>7680</v>
      </c>
      <c r="J9959" s="23" t="s">
        <v>958</v>
      </c>
      <c r="K9959" s="23" t="s">
        <v>9712</v>
      </c>
      <c r="L9959" s="23" t="s">
        <v>9538</v>
      </c>
      <c r="M9959" s="23">
        <f>YEAR(Tabla2[[#This Row],[Fecha de creación]])</f>
        <v>2022</v>
      </c>
      <c r="N9959" s="23">
        <f>MONTH(Tabla2[[#This Row],[Fecha de creación]])</f>
        <v>8</v>
      </c>
    </row>
    <row r="9960" spans="1:14" x14ac:dyDescent="0.25">
      <c r="A9960" s="26">
        <v>44777.519456018519</v>
      </c>
      <c r="B9960" s="23" t="s">
        <v>19</v>
      </c>
      <c r="C9960" s="23" t="s">
        <v>12678</v>
      </c>
      <c r="D9960" s="23" t="s">
        <v>10494</v>
      </c>
      <c r="E9960" s="23" t="s">
        <v>1</v>
      </c>
      <c r="F9960" s="23" t="s">
        <v>7</v>
      </c>
      <c r="G9960" s="23" t="s">
        <v>975</v>
      </c>
      <c r="H9960" s="2" t="s">
        <v>8535</v>
      </c>
      <c r="I9960" s="23" t="s">
        <v>10079</v>
      </c>
      <c r="J9960" s="23"/>
      <c r="K9960" s="23" t="s">
        <v>9712</v>
      </c>
      <c r="L9960" s="23" t="s">
        <v>9538</v>
      </c>
      <c r="M9960" s="23">
        <f>YEAR(Tabla2[[#This Row],[Fecha de creación]])</f>
        <v>2022</v>
      </c>
      <c r="N9960" s="23">
        <f>MONTH(Tabla2[[#This Row],[Fecha de creación]])</f>
        <v>8</v>
      </c>
    </row>
    <row r="9961" spans="1:14" x14ac:dyDescent="0.25">
      <c r="A9961" s="26">
        <v>44777.521527777775</v>
      </c>
      <c r="B9961" s="23" t="s">
        <v>0</v>
      </c>
      <c r="C9961" s="23" t="s">
        <v>12679</v>
      </c>
      <c r="D9961" s="23" t="s">
        <v>12680</v>
      </c>
      <c r="E9961" s="23" t="s">
        <v>1</v>
      </c>
      <c r="F9961" s="23" t="s">
        <v>2</v>
      </c>
      <c r="G9961" s="23" t="s">
        <v>1551</v>
      </c>
      <c r="H9961" s="2" t="s">
        <v>7772</v>
      </c>
      <c r="I9961" s="23" t="s">
        <v>7749</v>
      </c>
      <c r="J9961" s="23" t="s">
        <v>59</v>
      </c>
      <c r="K9961" s="23" t="s">
        <v>9712</v>
      </c>
      <c r="L9961" s="23" t="s">
        <v>9538</v>
      </c>
      <c r="M9961" s="23">
        <f>YEAR(Tabla2[[#This Row],[Fecha de creación]])</f>
        <v>2022</v>
      </c>
      <c r="N9961" s="23">
        <f>MONTH(Tabla2[[#This Row],[Fecha de creación]])</f>
        <v>8</v>
      </c>
    </row>
    <row r="9962" spans="1:14" x14ac:dyDescent="0.25">
      <c r="A9962" s="26">
        <v>44777.527118055557</v>
      </c>
      <c r="B9962" s="23" t="s">
        <v>0</v>
      </c>
      <c r="C9962" s="23" t="s">
        <v>12681</v>
      </c>
      <c r="D9962" s="23" t="s">
        <v>12682</v>
      </c>
      <c r="E9962" s="23" t="s">
        <v>1</v>
      </c>
      <c r="F9962" s="23" t="s">
        <v>7</v>
      </c>
      <c r="G9962" s="23" t="s">
        <v>1551</v>
      </c>
      <c r="H9962" s="2" t="s">
        <v>8198</v>
      </c>
      <c r="I9962" s="23" t="s">
        <v>976</v>
      </c>
      <c r="J9962" s="23" t="s">
        <v>59</v>
      </c>
      <c r="K9962" s="23" t="s">
        <v>9712</v>
      </c>
      <c r="L9962" s="23" t="s">
        <v>9538</v>
      </c>
      <c r="M9962" s="23">
        <f>YEAR(Tabla2[[#This Row],[Fecha de creación]])</f>
        <v>2022</v>
      </c>
      <c r="N9962" s="23">
        <f>MONTH(Tabla2[[#This Row],[Fecha de creación]])</f>
        <v>8</v>
      </c>
    </row>
    <row r="9963" spans="1:14" x14ac:dyDescent="0.25">
      <c r="A9963" s="26">
        <v>44777.532604166663</v>
      </c>
      <c r="B9963" s="23" t="s">
        <v>100</v>
      </c>
      <c r="C9963" s="23" t="s">
        <v>12683</v>
      </c>
      <c r="D9963" s="23" t="s">
        <v>12684</v>
      </c>
      <c r="E9963" s="23" t="s">
        <v>1</v>
      </c>
      <c r="F9963" s="23" t="s">
        <v>7</v>
      </c>
      <c r="G9963" s="23" t="s">
        <v>975</v>
      </c>
      <c r="H9963" s="2" t="s">
        <v>7744</v>
      </c>
      <c r="I9963" s="23" t="s">
        <v>9485</v>
      </c>
      <c r="J9963" s="23" t="s">
        <v>59</v>
      </c>
      <c r="K9963" s="23" t="s">
        <v>9712</v>
      </c>
      <c r="L9963" s="23" t="s">
        <v>9538</v>
      </c>
      <c r="M9963" s="23">
        <f>YEAR(Tabla2[[#This Row],[Fecha de creación]])</f>
        <v>2022</v>
      </c>
      <c r="N9963" s="23">
        <f>MONTH(Tabla2[[#This Row],[Fecha de creación]])</f>
        <v>8</v>
      </c>
    </row>
    <row r="9964" spans="1:14" x14ac:dyDescent="0.25">
      <c r="A9964" s="26">
        <v>44777.532754629632</v>
      </c>
      <c r="B9964" s="23" t="s">
        <v>189</v>
      </c>
      <c r="C9964" s="23" t="s">
        <v>12685</v>
      </c>
      <c r="D9964" s="23" t="s">
        <v>12686</v>
      </c>
      <c r="E9964" s="23" t="s">
        <v>1</v>
      </c>
      <c r="F9964" s="23" t="s">
        <v>7</v>
      </c>
      <c r="G9964" s="23" t="s">
        <v>1551</v>
      </c>
      <c r="H9964" s="2" t="s">
        <v>7737</v>
      </c>
      <c r="I9964" s="23" t="s">
        <v>7205</v>
      </c>
      <c r="J9964" s="23"/>
      <c r="K9964" s="23" t="s">
        <v>9712</v>
      </c>
      <c r="L9964" s="23" t="s">
        <v>9539</v>
      </c>
      <c r="M9964" s="23">
        <f>YEAR(Tabla2[[#This Row],[Fecha de creación]])</f>
        <v>2022</v>
      </c>
      <c r="N9964" s="23">
        <f>MONTH(Tabla2[[#This Row],[Fecha de creación]])</f>
        <v>8</v>
      </c>
    </row>
    <row r="9965" spans="1:14" x14ac:dyDescent="0.25">
      <c r="A9965" s="26">
        <v>44777.536053240743</v>
      </c>
      <c r="B9965" s="23" t="s">
        <v>19</v>
      </c>
      <c r="C9965" s="23" t="s">
        <v>12687</v>
      </c>
      <c r="D9965" s="23" t="s">
        <v>10405</v>
      </c>
      <c r="E9965" s="23" t="s">
        <v>1</v>
      </c>
      <c r="F9965" s="23" t="s">
        <v>7</v>
      </c>
      <c r="G9965" s="23" t="s">
        <v>975</v>
      </c>
      <c r="H9965" s="2" t="s">
        <v>8559</v>
      </c>
      <c r="I9965" s="23" t="s">
        <v>10079</v>
      </c>
      <c r="J9965" s="23"/>
      <c r="K9965" s="23" t="s">
        <v>9712</v>
      </c>
      <c r="L9965" s="23" t="s">
        <v>9538</v>
      </c>
      <c r="M9965" s="23">
        <f>YEAR(Tabla2[[#This Row],[Fecha de creación]])</f>
        <v>2022</v>
      </c>
      <c r="N9965" s="23">
        <f>MONTH(Tabla2[[#This Row],[Fecha de creación]])</f>
        <v>8</v>
      </c>
    </row>
    <row r="9966" spans="1:14" x14ac:dyDescent="0.25">
      <c r="A9966" s="26">
        <v>44777.568703703706</v>
      </c>
      <c r="B9966" s="23" t="s">
        <v>0</v>
      </c>
      <c r="C9966" s="23" t="s">
        <v>12688</v>
      </c>
      <c r="D9966" s="23" t="s">
        <v>3092</v>
      </c>
      <c r="E9966" s="23" t="s">
        <v>1</v>
      </c>
      <c r="F9966" s="23" t="s">
        <v>7</v>
      </c>
      <c r="G9966" s="23" t="s">
        <v>975</v>
      </c>
      <c r="I9966" s="23" t="s">
        <v>7412</v>
      </c>
      <c r="J9966" s="23"/>
      <c r="K9966" s="23" t="s">
        <v>9712</v>
      </c>
      <c r="L9966" s="23" t="s">
        <v>9538</v>
      </c>
      <c r="M9966" s="23">
        <f>YEAR(Tabla2[[#This Row],[Fecha de creación]])</f>
        <v>2022</v>
      </c>
      <c r="N9966" s="23">
        <f>MONTH(Tabla2[[#This Row],[Fecha de creación]])</f>
        <v>8</v>
      </c>
    </row>
    <row r="9967" spans="1:14" x14ac:dyDescent="0.25">
      <c r="A9967" s="26">
        <v>44777.569525462961</v>
      </c>
      <c r="B9967" s="23" t="s">
        <v>0</v>
      </c>
      <c r="C9967" s="23" t="s">
        <v>12689</v>
      </c>
      <c r="D9967" s="23" t="s">
        <v>21</v>
      </c>
      <c r="E9967" s="23" t="s">
        <v>1</v>
      </c>
      <c r="F9967" s="23" t="s">
        <v>7</v>
      </c>
      <c r="G9967" s="23" t="s">
        <v>975</v>
      </c>
      <c r="H9967" s="2" t="s">
        <v>7744</v>
      </c>
      <c r="I9967" s="23" t="s">
        <v>7412</v>
      </c>
      <c r="J9967" s="23"/>
      <c r="K9967" s="23" t="s">
        <v>9712</v>
      </c>
      <c r="L9967" s="23" t="s">
        <v>9538</v>
      </c>
      <c r="M9967" s="23">
        <f>YEAR(Tabla2[[#This Row],[Fecha de creación]])</f>
        <v>2022</v>
      </c>
      <c r="N9967" s="23">
        <f>MONTH(Tabla2[[#This Row],[Fecha de creación]])</f>
        <v>8</v>
      </c>
    </row>
    <row r="9968" spans="1:14" x14ac:dyDescent="0.25">
      <c r="A9968" s="26">
        <v>44777.60491898148</v>
      </c>
      <c r="B9968" s="23" t="s">
        <v>19</v>
      </c>
      <c r="C9968" s="23" t="s">
        <v>12690</v>
      </c>
      <c r="D9968" s="23" t="s">
        <v>12691</v>
      </c>
      <c r="E9968" s="23" t="s">
        <v>1</v>
      </c>
      <c r="F9968" s="23" t="s">
        <v>7</v>
      </c>
      <c r="G9968" s="23" t="s">
        <v>975</v>
      </c>
      <c r="H9968" s="2" t="s">
        <v>8559</v>
      </c>
      <c r="I9968" s="23" t="s">
        <v>10079</v>
      </c>
      <c r="J9968" s="23"/>
      <c r="K9968" s="23" t="s">
        <v>9712</v>
      </c>
      <c r="L9968" s="23" t="s">
        <v>9538</v>
      </c>
      <c r="M9968" s="23">
        <f>YEAR(Tabla2[[#This Row],[Fecha de creación]])</f>
        <v>2022</v>
      </c>
      <c r="N9968" s="23">
        <f>MONTH(Tabla2[[#This Row],[Fecha de creación]])</f>
        <v>8</v>
      </c>
    </row>
    <row r="9969" spans="1:14" x14ac:dyDescent="0.25">
      <c r="A9969" s="26">
        <v>44777.617638888885</v>
      </c>
      <c r="B9969" s="23" t="s">
        <v>9534</v>
      </c>
      <c r="C9969" s="23" t="s">
        <v>12692</v>
      </c>
      <c r="D9969" s="23" t="s">
        <v>21</v>
      </c>
      <c r="E9969" s="23" t="s">
        <v>1</v>
      </c>
      <c r="F9969" s="23" t="s">
        <v>7</v>
      </c>
      <c r="G9969" s="23" t="s">
        <v>975</v>
      </c>
      <c r="H9969" s="2" t="s">
        <v>7744</v>
      </c>
      <c r="I9969" s="23" t="s">
        <v>8168</v>
      </c>
      <c r="J9969" s="23"/>
      <c r="K9969" s="23" t="s">
        <v>9712</v>
      </c>
      <c r="L9969" s="23" t="s">
        <v>9538</v>
      </c>
      <c r="M9969" s="23">
        <f>YEAR(Tabla2[[#This Row],[Fecha de creación]])</f>
        <v>2022</v>
      </c>
      <c r="N9969" s="23">
        <f>MONTH(Tabla2[[#This Row],[Fecha de creación]])</f>
        <v>8</v>
      </c>
    </row>
    <row r="9970" spans="1:14" x14ac:dyDescent="0.25">
      <c r="A9970" s="26">
        <v>44777.633136574077</v>
      </c>
      <c r="B9970" s="23" t="s">
        <v>9534</v>
      </c>
      <c r="C9970" s="23" t="s">
        <v>12693</v>
      </c>
      <c r="D9970" s="23" t="s">
        <v>551</v>
      </c>
      <c r="E9970" s="23" t="s">
        <v>1</v>
      </c>
      <c r="F9970" s="23" t="s">
        <v>7</v>
      </c>
      <c r="G9970" s="23" t="s">
        <v>975</v>
      </c>
      <c r="H9970" s="2" t="s">
        <v>7980</v>
      </c>
      <c r="I9970" s="23" t="s">
        <v>8168</v>
      </c>
      <c r="J9970" s="23"/>
      <c r="K9970" s="23" t="s">
        <v>9712</v>
      </c>
      <c r="L9970" s="23" t="s">
        <v>9538</v>
      </c>
      <c r="M9970" s="23">
        <f>YEAR(Tabla2[[#This Row],[Fecha de creación]])</f>
        <v>2022</v>
      </c>
      <c r="N9970" s="23">
        <f>MONTH(Tabla2[[#This Row],[Fecha de creación]])</f>
        <v>8</v>
      </c>
    </row>
    <row r="9971" spans="1:14" x14ac:dyDescent="0.25">
      <c r="A9971" s="26">
        <v>44777.650300925925</v>
      </c>
      <c r="B9971" s="23" t="s">
        <v>100</v>
      </c>
      <c r="C9971" s="23" t="s">
        <v>12694</v>
      </c>
      <c r="D9971" s="23" t="s">
        <v>49</v>
      </c>
      <c r="E9971" s="23" t="s">
        <v>1</v>
      </c>
      <c r="F9971" s="23" t="s">
        <v>7</v>
      </c>
      <c r="G9971" s="23" t="s">
        <v>3</v>
      </c>
      <c r="H9971" s="2" t="s">
        <v>7745</v>
      </c>
      <c r="I9971" s="23" t="s">
        <v>9485</v>
      </c>
      <c r="J9971" s="23" t="s">
        <v>59</v>
      </c>
      <c r="K9971" s="23" t="s">
        <v>9712</v>
      </c>
      <c r="L9971" s="23" t="s">
        <v>9539</v>
      </c>
      <c r="M9971" s="23">
        <f>YEAR(Tabla2[[#This Row],[Fecha de creación]])</f>
        <v>2022</v>
      </c>
      <c r="N9971" s="23">
        <f>MONTH(Tabla2[[#This Row],[Fecha de creación]])</f>
        <v>8</v>
      </c>
    </row>
    <row r="9972" spans="1:14" x14ac:dyDescent="0.25">
      <c r="A9972" s="26">
        <v>44777.680636574078</v>
      </c>
      <c r="B9972" s="23" t="s">
        <v>19</v>
      </c>
      <c r="C9972" s="23" t="s">
        <v>12695</v>
      </c>
      <c r="D9972" s="23" t="s">
        <v>12696</v>
      </c>
      <c r="E9972" s="23" t="s">
        <v>1</v>
      </c>
      <c r="F9972" s="23" t="s">
        <v>22</v>
      </c>
      <c r="G9972" s="23" t="s">
        <v>975</v>
      </c>
      <c r="H9972" s="2" t="s">
        <v>7734</v>
      </c>
      <c r="I9972" s="23" t="s">
        <v>10079</v>
      </c>
      <c r="J9972" s="23"/>
      <c r="K9972" s="23" t="s">
        <v>9712</v>
      </c>
      <c r="L9972" s="23" t="s">
        <v>9538</v>
      </c>
      <c r="M9972" s="23">
        <f>YEAR(Tabla2[[#This Row],[Fecha de creación]])</f>
        <v>2022</v>
      </c>
      <c r="N9972" s="23">
        <f>MONTH(Tabla2[[#This Row],[Fecha de creación]])</f>
        <v>8</v>
      </c>
    </row>
    <row r="9973" spans="1:14" x14ac:dyDescent="0.25">
      <c r="A9973" s="26">
        <v>44777.712939814817</v>
      </c>
      <c r="B9973" s="23" t="s">
        <v>0</v>
      </c>
      <c r="C9973" s="23" t="s">
        <v>12697</v>
      </c>
      <c r="D9973" s="23" t="s">
        <v>8334</v>
      </c>
      <c r="E9973" s="23" t="s">
        <v>1</v>
      </c>
      <c r="F9973" s="23" t="s">
        <v>7</v>
      </c>
      <c r="G9973" s="23" t="s">
        <v>975</v>
      </c>
      <c r="H9973" s="2" t="s">
        <v>7730</v>
      </c>
      <c r="I9973" s="23" t="s">
        <v>7680</v>
      </c>
      <c r="J9973" s="23" t="s">
        <v>958</v>
      </c>
      <c r="K9973" s="23" t="s">
        <v>9712</v>
      </c>
      <c r="L9973" s="23" t="s">
        <v>9538</v>
      </c>
      <c r="M9973" s="23">
        <f>YEAR(Tabla2[[#This Row],[Fecha de creación]])</f>
        <v>2022</v>
      </c>
      <c r="N9973" s="23">
        <f>MONTH(Tabla2[[#This Row],[Fecha de creación]])</f>
        <v>8</v>
      </c>
    </row>
    <row r="9974" spans="1:14" x14ac:dyDescent="0.25">
      <c r="A9974" s="26">
        <v>44777.715219907404</v>
      </c>
      <c r="B9974" s="23" t="s">
        <v>0</v>
      </c>
      <c r="C9974" s="23" t="s">
        <v>12698</v>
      </c>
      <c r="D9974" s="23" t="s">
        <v>12699</v>
      </c>
      <c r="E9974" s="23" t="s">
        <v>1</v>
      </c>
      <c r="F9974" s="23" t="s">
        <v>7</v>
      </c>
      <c r="G9974" s="23" t="s">
        <v>1551</v>
      </c>
      <c r="H9974" s="2" t="s">
        <v>7734</v>
      </c>
      <c r="I9974" s="23" t="s">
        <v>976</v>
      </c>
      <c r="J9974" s="23" t="s">
        <v>59</v>
      </c>
      <c r="K9974" s="23" t="s">
        <v>9712</v>
      </c>
      <c r="L9974" s="23" t="s">
        <v>9538</v>
      </c>
      <c r="M9974" s="23">
        <f>YEAR(Tabla2[[#This Row],[Fecha de creación]])</f>
        <v>2022</v>
      </c>
      <c r="N9974" s="23">
        <f>MONTH(Tabla2[[#This Row],[Fecha de creación]])</f>
        <v>8</v>
      </c>
    </row>
    <row r="9975" spans="1:14" x14ac:dyDescent="0.25">
      <c r="A9975" s="26">
        <v>44777.716851851852</v>
      </c>
      <c r="B9975" s="23" t="s">
        <v>0</v>
      </c>
      <c r="C9975" s="23" t="s">
        <v>12700</v>
      </c>
      <c r="D9975" s="23" t="s">
        <v>8334</v>
      </c>
      <c r="E9975" s="23" t="s">
        <v>1</v>
      </c>
      <c r="F9975" s="23" t="s">
        <v>7</v>
      </c>
      <c r="G9975" s="23" t="s">
        <v>975</v>
      </c>
      <c r="H9975" s="2" t="s">
        <v>7730</v>
      </c>
      <c r="I9975" s="23" t="s">
        <v>7680</v>
      </c>
      <c r="J9975" s="23" t="s">
        <v>958</v>
      </c>
      <c r="K9975" s="23" t="s">
        <v>9712</v>
      </c>
      <c r="L9975" s="23" t="s">
        <v>9538</v>
      </c>
      <c r="M9975" s="23">
        <f>YEAR(Tabla2[[#This Row],[Fecha de creación]])</f>
        <v>2022</v>
      </c>
      <c r="N9975" s="23">
        <f>MONTH(Tabla2[[#This Row],[Fecha de creación]])</f>
        <v>8</v>
      </c>
    </row>
    <row r="9976" spans="1:14" x14ac:dyDescent="0.25">
      <c r="A9976" s="26">
        <v>44777.72923611111</v>
      </c>
      <c r="B9976" s="23" t="s">
        <v>0</v>
      </c>
      <c r="C9976" s="23" t="s">
        <v>12701</v>
      </c>
      <c r="D9976" s="23" t="s">
        <v>12702</v>
      </c>
      <c r="E9976" s="23" t="s">
        <v>1</v>
      </c>
      <c r="F9976" s="23" t="s">
        <v>2</v>
      </c>
      <c r="G9976" s="23" t="s">
        <v>1551</v>
      </c>
      <c r="H9976" s="2" t="s">
        <v>7770</v>
      </c>
      <c r="I9976" s="23" t="s">
        <v>12703</v>
      </c>
      <c r="J9976" s="23" t="s">
        <v>59</v>
      </c>
      <c r="K9976" s="23" t="s">
        <v>9712</v>
      </c>
      <c r="L9976" s="23" t="s">
        <v>9538</v>
      </c>
      <c r="M9976" s="23">
        <f>YEAR(Tabla2[[#This Row],[Fecha de creación]])</f>
        <v>2022</v>
      </c>
      <c r="N9976" s="23">
        <f>MONTH(Tabla2[[#This Row],[Fecha de creación]])</f>
        <v>8</v>
      </c>
    </row>
    <row r="9977" spans="1:14" x14ac:dyDescent="0.25">
      <c r="A9977" s="26">
        <v>44778.431087962963</v>
      </c>
      <c r="B9977" s="23" t="s">
        <v>0</v>
      </c>
      <c r="C9977" s="23" t="s">
        <v>12704</v>
      </c>
      <c r="D9977" s="23" t="s">
        <v>12705</v>
      </c>
      <c r="E9977" s="23" t="s">
        <v>1</v>
      </c>
      <c r="F9977" s="23" t="s">
        <v>7</v>
      </c>
      <c r="G9977" s="23" t="s">
        <v>1551</v>
      </c>
      <c r="H9977" s="2" t="s">
        <v>7739</v>
      </c>
      <c r="I9977" s="23" t="s">
        <v>7749</v>
      </c>
      <c r="J9977" s="23" t="s">
        <v>59</v>
      </c>
      <c r="K9977" s="23" t="s">
        <v>9712</v>
      </c>
      <c r="L9977" s="23" t="s">
        <v>9539</v>
      </c>
      <c r="M9977" s="23">
        <f>YEAR(Tabla2[[#This Row],[Fecha de creación]])</f>
        <v>2022</v>
      </c>
      <c r="N9977" s="23">
        <f>MONTH(Tabla2[[#This Row],[Fecha de creación]])</f>
        <v>8</v>
      </c>
    </row>
    <row r="9978" spans="1:14" x14ac:dyDescent="0.25">
      <c r="A9978" s="26">
        <v>44778.435335648152</v>
      </c>
      <c r="B9978" s="23" t="s">
        <v>0</v>
      </c>
      <c r="C9978" s="23" t="s">
        <v>12706</v>
      </c>
      <c r="D9978" s="23" t="s">
        <v>12707</v>
      </c>
      <c r="E9978" s="23" t="s">
        <v>1</v>
      </c>
      <c r="F9978" s="23" t="s">
        <v>7</v>
      </c>
      <c r="G9978" s="23" t="s">
        <v>1551</v>
      </c>
      <c r="H9978" s="2" t="s">
        <v>7753</v>
      </c>
      <c r="I9978" s="23" t="s">
        <v>976</v>
      </c>
      <c r="J9978" s="23" t="s">
        <v>59</v>
      </c>
      <c r="K9978" s="23" t="s">
        <v>9712</v>
      </c>
      <c r="L9978" s="23" t="s">
        <v>9538</v>
      </c>
      <c r="M9978" s="23">
        <f>YEAR(Tabla2[[#This Row],[Fecha de creación]])</f>
        <v>2022</v>
      </c>
      <c r="N9978" s="23">
        <f>MONTH(Tabla2[[#This Row],[Fecha de creación]])</f>
        <v>8</v>
      </c>
    </row>
    <row r="9979" spans="1:14" x14ac:dyDescent="0.25">
      <c r="A9979" s="26">
        <v>44778.451851851853</v>
      </c>
      <c r="B9979" s="23" t="s">
        <v>0</v>
      </c>
      <c r="C9979" s="23" t="s">
        <v>12708</v>
      </c>
      <c r="D9979" s="23" t="s">
        <v>12709</v>
      </c>
      <c r="E9979" s="23" t="s">
        <v>1</v>
      </c>
      <c r="F9979" s="23" t="s">
        <v>7</v>
      </c>
      <c r="G9979" s="23" t="s">
        <v>1551</v>
      </c>
      <c r="H9979" s="2" t="s">
        <v>7735</v>
      </c>
      <c r="I9979" s="23" t="s">
        <v>976</v>
      </c>
      <c r="J9979" s="23" t="s">
        <v>59</v>
      </c>
      <c r="K9979" s="23" t="s">
        <v>9712</v>
      </c>
      <c r="L9979" s="23" t="s">
        <v>9538</v>
      </c>
      <c r="M9979" s="23">
        <f>YEAR(Tabla2[[#This Row],[Fecha de creación]])</f>
        <v>2022</v>
      </c>
      <c r="N9979" s="23">
        <f>MONTH(Tabla2[[#This Row],[Fecha de creación]])</f>
        <v>8</v>
      </c>
    </row>
    <row r="9980" spans="1:14" x14ac:dyDescent="0.25">
      <c r="A9980" s="26">
        <v>44778.4606712963</v>
      </c>
      <c r="B9980" s="23" t="s">
        <v>0</v>
      </c>
      <c r="C9980" s="23" t="s">
        <v>12710</v>
      </c>
      <c r="D9980" s="23" t="s">
        <v>8362</v>
      </c>
      <c r="E9980" s="23" t="s">
        <v>1</v>
      </c>
      <c r="F9980" s="23" t="s">
        <v>7</v>
      </c>
      <c r="G9980" s="23" t="s">
        <v>3</v>
      </c>
      <c r="H9980" s="2" t="s">
        <v>7721</v>
      </c>
      <c r="I9980" s="23" t="s">
        <v>7680</v>
      </c>
      <c r="J9980" s="23" t="s">
        <v>59</v>
      </c>
      <c r="K9980" s="23" t="s">
        <v>9712</v>
      </c>
      <c r="L9980" s="23" t="s">
        <v>9539</v>
      </c>
      <c r="M9980" s="23">
        <f>YEAR(Tabla2[[#This Row],[Fecha de creación]])</f>
        <v>2022</v>
      </c>
      <c r="N9980" s="23">
        <f>MONTH(Tabla2[[#This Row],[Fecha de creación]])</f>
        <v>8</v>
      </c>
    </row>
    <row r="9981" spans="1:14" x14ac:dyDescent="0.25">
      <c r="A9981" s="26">
        <v>44778.467199074075</v>
      </c>
      <c r="B9981" s="23" t="s">
        <v>19</v>
      </c>
      <c r="C9981" s="23" t="s">
        <v>12711</v>
      </c>
      <c r="D9981" s="23" t="s">
        <v>12712</v>
      </c>
      <c r="E9981" s="23" t="s">
        <v>1</v>
      </c>
      <c r="F9981" s="23" t="s">
        <v>7</v>
      </c>
      <c r="G9981" s="23" t="s">
        <v>975</v>
      </c>
      <c r="H9981" s="2" t="s">
        <v>8535</v>
      </c>
      <c r="I9981" s="23" t="s">
        <v>10079</v>
      </c>
      <c r="J9981" s="23"/>
      <c r="K9981" s="23" t="s">
        <v>9712</v>
      </c>
      <c r="L9981" s="23" t="s">
        <v>9538</v>
      </c>
      <c r="M9981" s="23">
        <f>YEAR(Tabla2[[#This Row],[Fecha de creación]])</f>
        <v>2022</v>
      </c>
      <c r="N9981" s="23">
        <f>MONTH(Tabla2[[#This Row],[Fecha de creación]])</f>
        <v>8</v>
      </c>
    </row>
    <row r="9982" spans="1:14" x14ac:dyDescent="0.25">
      <c r="A9982" s="26">
        <v>44778.477164351854</v>
      </c>
      <c r="B9982" s="23" t="s">
        <v>0</v>
      </c>
      <c r="C9982" s="23" t="s">
        <v>12713</v>
      </c>
      <c r="D9982" s="23" t="s">
        <v>12714</v>
      </c>
      <c r="E9982" s="23" t="s">
        <v>1</v>
      </c>
      <c r="F9982" s="23" t="s">
        <v>7</v>
      </c>
      <c r="G9982" s="23" t="s">
        <v>3</v>
      </c>
      <c r="H9982" s="2" t="s">
        <v>7721</v>
      </c>
      <c r="I9982" s="23" t="s">
        <v>7680</v>
      </c>
      <c r="J9982" s="23" t="s">
        <v>59</v>
      </c>
      <c r="K9982" s="23" t="s">
        <v>9712</v>
      </c>
      <c r="L9982" s="23" t="s">
        <v>9539</v>
      </c>
      <c r="M9982" s="23">
        <f>YEAR(Tabla2[[#This Row],[Fecha de creación]])</f>
        <v>2022</v>
      </c>
      <c r="N9982" s="23">
        <f>MONTH(Tabla2[[#This Row],[Fecha de creación]])</f>
        <v>8</v>
      </c>
    </row>
    <row r="9983" spans="1:14" x14ac:dyDescent="0.25">
      <c r="A9983" s="26">
        <v>44778.479791666665</v>
      </c>
      <c r="B9983" s="23" t="s">
        <v>19</v>
      </c>
      <c r="C9983" s="23" t="s">
        <v>12715</v>
      </c>
      <c r="D9983" s="23" t="s">
        <v>12716</v>
      </c>
      <c r="E9983" s="23" t="s">
        <v>1</v>
      </c>
      <c r="F9983" s="23" t="s">
        <v>7</v>
      </c>
      <c r="G9983" s="23" t="s">
        <v>975</v>
      </c>
      <c r="H9983" s="2" t="s">
        <v>8535</v>
      </c>
      <c r="I9983" s="23" t="s">
        <v>10079</v>
      </c>
      <c r="J9983" s="23"/>
      <c r="K9983" s="23" t="s">
        <v>9712</v>
      </c>
      <c r="L9983" s="23" t="s">
        <v>9538</v>
      </c>
      <c r="M9983" s="23">
        <f>YEAR(Tabla2[[#This Row],[Fecha de creación]])</f>
        <v>2022</v>
      </c>
      <c r="N9983" s="23">
        <f>MONTH(Tabla2[[#This Row],[Fecha de creación]])</f>
        <v>8</v>
      </c>
    </row>
    <row r="9984" spans="1:14" x14ac:dyDescent="0.25">
      <c r="A9984" s="26">
        <v>44778.502303240741</v>
      </c>
      <c r="B9984" s="23" t="s">
        <v>19</v>
      </c>
      <c r="C9984" s="23" t="s">
        <v>12717</v>
      </c>
      <c r="D9984" s="23" t="s">
        <v>12718</v>
      </c>
      <c r="E9984" s="23" t="s">
        <v>1</v>
      </c>
      <c r="F9984" s="23" t="s">
        <v>7</v>
      </c>
      <c r="G9984" s="23" t="s">
        <v>975</v>
      </c>
      <c r="H9984" s="2" t="s">
        <v>8559</v>
      </c>
      <c r="I9984" s="23" t="s">
        <v>10079</v>
      </c>
      <c r="J9984" s="23"/>
      <c r="K9984" s="23" t="s">
        <v>9712</v>
      </c>
      <c r="L9984" s="23" t="s">
        <v>9538</v>
      </c>
      <c r="M9984" s="23">
        <f>YEAR(Tabla2[[#This Row],[Fecha de creación]])</f>
        <v>2022</v>
      </c>
      <c r="N9984" s="23">
        <f>MONTH(Tabla2[[#This Row],[Fecha de creación]])</f>
        <v>8</v>
      </c>
    </row>
    <row r="9985" spans="1:14" x14ac:dyDescent="0.25">
      <c r="A9985" s="26">
        <v>44778.508703703701</v>
      </c>
      <c r="B9985" s="23" t="s">
        <v>0</v>
      </c>
      <c r="C9985" s="23" t="s">
        <v>12719</v>
      </c>
      <c r="D9985" s="23" t="s">
        <v>12720</v>
      </c>
      <c r="E9985" s="23" t="s">
        <v>1</v>
      </c>
      <c r="F9985" s="23" t="s">
        <v>2</v>
      </c>
      <c r="G9985" s="23" t="s">
        <v>1551</v>
      </c>
      <c r="H9985" s="2" t="s">
        <v>7739</v>
      </c>
      <c r="I9985" s="23" t="s">
        <v>7749</v>
      </c>
      <c r="J9985" s="23" t="s">
        <v>59</v>
      </c>
      <c r="K9985" s="23" t="s">
        <v>9712</v>
      </c>
      <c r="L9985" s="23" t="s">
        <v>9539</v>
      </c>
      <c r="M9985" s="23">
        <f>YEAR(Tabla2[[#This Row],[Fecha de creación]])</f>
        <v>2022</v>
      </c>
      <c r="N9985" s="23">
        <f>MONTH(Tabla2[[#This Row],[Fecha de creación]])</f>
        <v>8</v>
      </c>
    </row>
    <row r="9986" spans="1:14" x14ac:dyDescent="0.25">
      <c r="A9986" s="26">
        <v>44778.514594907407</v>
      </c>
      <c r="B9986" s="23" t="s">
        <v>19</v>
      </c>
      <c r="C9986" s="23" t="s">
        <v>12721</v>
      </c>
      <c r="D9986" s="23" t="s">
        <v>12722</v>
      </c>
      <c r="E9986" s="23" t="s">
        <v>1</v>
      </c>
      <c r="F9986" s="23" t="s">
        <v>7</v>
      </c>
      <c r="G9986" s="23" t="s">
        <v>975</v>
      </c>
      <c r="H9986" s="2" t="s">
        <v>8535</v>
      </c>
      <c r="I9986" s="23" t="s">
        <v>10079</v>
      </c>
      <c r="J9986" s="23"/>
      <c r="K9986" s="23" t="s">
        <v>9712</v>
      </c>
      <c r="L9986" s="23" t="s">
        <v>9538</v>
      </c>
      <c r="M9986" s="23">
        <f>YEAR(Tabla2[[#This Row],[Fecha de creación]])</f>
        <v>2022</v>
      </c>
      <c r="N9986" s="23">
        <f>MONTH(Tabla2[[#This Row],[Fecha de creación]])</f>
        <v>8</v>
      </c>
    </row>
    <row r="9987" spans="1:14" x14ac:dyDescent="0.25">
      <c r="A9987" s="26">
        <v>44778.519907407404</v>
      </c>
      <c r="B9987" s="23" t="s">
        <v>0</v>
      </c>
      <c r="C9987" s="23" t="s">
        <v>12723</v>
      </c>
      <c r="D9987" s="23" t="s">
        <v>10784</v>
      </c>
      <c r="E9987" s="23" t="s">
        <v>1</v>
      </c>
      <c r="F9987" s="23" t="s">
        <v>7</v>
      </c>
      <c r="G9987" s="23" t="s">
        <v>1551</v>
      </c>
      <c r="H9987" s="2" t="s">
        <v>7733</v>
      </c>
      <c r="I9987" s="23" t="s">
        <v>976</v>
      </c>
      <c r="J9987" s="23" t="s">
        <v>59</v>
      </c>
      <c r="K9987" s="23" t="s">
        <v>9712</v>
      </c>
      <c r="L9987" s="23" t="s">
        <v>9539</v>
      </c>
      <c r="M9987" s="23">
        <f>YEAR(Tabla2[[#This Row],[Fecha de creación]])</f>
        <v>2022</v>
      </c>
      <c r="N9987" s="23">
        <f>MONTH(Tabla2[[#This Row],[Fecha de creación]])</f>
        <v>8</v>
      </c>
    </row>
    <row r="9988" spans="1:14" x14ac:dyDescent="0.25">
      <c r="A9988" s="26">
        <v>44778.522766203707</v>
      </c>
      <c r="B9988" s="23" t="s">
        <v>0</v>
      </c>
      <c r="C9988" s="23" t="s">
        <v>12724</v>
      </c>
      <c r="D9988" s="23" t="s">
        <v>12725</v>
      </c>
      <c r="E9988" s="23" t="s">
        <v>1</v>
      </c>
      <c r="F9988" s="23" t="s">
        <v>2</v>
      </c>
      <c r="G9988" s="23" t="s">
        <v>1551</v>
      </c>
      <c r="H9988" s="2" t="s">
        <v>7738</v>
      </c>
      <c r="I9988" s="23" t="s">
        <v>976</v>
      </c>
      <c r="J9988" s="23" t="s">
        <v>59</v>
      </c>
      <c r="K9988" s="23" t="s">
        <v>9712</v>
      </c>
      <c r="L9988" s="23" t="s">
        <v>9538</v>
      </c>
      <c r="M9988" s="23">
        <f>YEAR(Tabla2[[#This Row],[Fecha de creación]])</f>
        <v>2022</v>
      </c>
      <c r="N9988" s="23">
        <f>MONTH(Tabla2[[#This Row],[Fecha de creación]])</f>
        <v>8</v>
      </c>
    </row>
    <row r="9989" spans="1:14" x14ac:dyDescent="0.25">
      <c r="A9989" s="26">
        <v>44778.529340277775</v>
      </c>
      <c r="B9989" s="23" t="s">
        <v>100</v>
      </c>
      <c r="C9989" s="23" t="s">
        <v>12726</v>
      </c>
      <c r="D9989" s="23" t="s">
        <v>223</v>
      </c>
      <c r="E9989" s="23" t="s">
        <v>1</v>
      </c>
      <c r="F9989" s="23" t="s">
        <v>7</v>
      </c>
      <c r="G9989" s="23" t="s">
        <v>3</v>
      </c>
      <c r="H9989" s="2" t="s">
        <v>7721</v>
      </c>
      <c r="I9989" s="23" t="s">
        <v>9485</v>
      </c>
      <c r="J9989" s="23" t="s">
        <v>59</v>
      </c>
      <c r="K9989" s="23" t="s">
        <v>9712</v>
      </c>
      <c r="L9989" s="23" t="s">
        <v>9539</v>
      </c>
      <c r="M9989" s="23">
        <f>YEAR(Tabla2[[#This Row],[Fecha de creación]])</f>
        <v>2022</v>
      </c>
      <c r="N9989" s="23">
        <f>MONTH(Tabla2[[#This Row],[Fecha de creación]])</f>
        <v>8</v>
      </c>
    </row>
    <row r="9990" spans="1:14" x14ac:dyDescent="0.25">
      <c r="A9990" s="26">
        <v>44778.590208333335</v>
      </c>
      <c r="B9990" s="23" t="s">
        <v>19</v>
      </c>
      <c r="C9990" s="23" t="s">
        <v>12727</v>
      </c>
      <c r="D9990" s="23" t="s">
        <v>12728</v>
      </c>
      <c r="E9990" s="23" t="s">
        <v>1</v>
      </c>
      <c r="F9990" s="23" t="s">
        <v>7</v>
      </c>
      <c r="G9990" s="23" t="s">
        <v>975</v>
      </c>
      <c r="H9990" s="2" t="s">
        <v>8535</v>
      </c>
      <c r="I9990" s="23" t="s">
        <v>10079</v>
      </c>
      <c r="J9990" s="23"/>
      <c r="K9990" s="23" t="s">
        <v>9712</v>
      </c>
      <c r="L9990" s="23" t="s">
        <v>9538</v>
      </c>
      <c r="M9990" s="23">
        <f>YEAR(Tabla2[[#This Row],[Fecha de creación]])</f>
        <v>2022</v>
      </c>
      <c r="N9990" s="23">
        <f>MONTH(Tabla2[[#This Row],[Fecha de creación]])</f>
        <v>8</v>
      </c>
    </row>
    <row r="9991" spans="1:14" x14ac:dyDescent="0.25">
      <c r="A9991" s="26">
        <v>44778.594652777778</v>
      </c>
      <c r="B9991" s="23" t="s">
        <v>56</v>
      </c>
      <c r="C9991" s="23" t="s">
        <v>12729</v>
      </c>
      <c r="D9991" s="23" t="s">
        <v>7096</v>
      </c>
      <c r="E9991" s="23" t="s">
        <v>1</v>
      </c>
      <c r="F9991" s="23" t="s">
        <v>7</v>
      </c>
      <c r="G9991" s="23" t="s">
        <v>975</v>
      </c>
      <c r="H9991" s="2" t="s">
        <v>7722</v>
      </c>
      <c r="I9991" s="23" t="s">
        <v>4517</v>
      </c>
      <c r="J9991" s="23" t="s">
        <v>59</v>
      </c>
      <c r="K9991" s="23" t="s">
        <v>9712</v>
      </c>
      <c r="L9991" s="23" t="s">
        <v>9538</v>
      </c>
      <c r="M9991" s="23">
        <f>YEAR(Tabla2[[#This Row],[Fecha de creación]])</f>
        <v>2022</v>
      </c>
      <c r="N9991" s="23">
        <f>MONTH(Tabla2[[#This Row],[Fecha de creación]])</f>
        <v>8</v>
      </c>
    </row>
    <row r="9992" spans="1:14" x14ac:dyDescent="0.25">
      <c r="A9992" s="26">
        <v>44778.609756944446</v>
      </c>
      <c r="B9992" s="23" t="s">
        <v>19</v>
      </c>
      <c r="C9992" s="23" t="s">
        <v>12730</v>
      </c>
      <c r="D9992" s="23" t="s">
        <v>12731</v>
      </c>
      <c r="E9992" s="23" t="s">
        <v>1</v>
      </c>
      <c r="F9992" s="23" t="s">
        <v>7</v>
      </c>
      <c r="G9992" s="23" t="s">
        <v>975</v>
      </c>
      <c r="H9992" s="2" t="s">
        <v>8535</v>
      </c>
      <c r="I9992" s="23" t="s">
        <v>10079</v>
      </c>
      <c r="J9992" s="23"/>
      <c r="K9992" s="23" t="s">
        <v>9712</v>
      </c>
      <c r="L9992" s="23" t="s">
        <v>9538</v>
      </c>
      <c r="M9992" s="23">
        <f>YEAR(Tabla2[[#This Row],[Fecha de creación]])</f>
        <v>2022</v>
      </c>
      <c r="N9992" s="23">
        <f>MONTH(Tabla2[[#This Row],[Fecha de creación]])</f>
        <v>8</v>
      </c>
    </row>
    <row r="9993" spans="1:14" x14ac:dyDescent="0.25">
      <c r="A9993" s="26">
        <v>44778.64943287037</v>
      </c>
      <c r="B9993" s="23" t="s">
        <v>19</v>
      </c>
      <c r="C9993" s="23" t="s">
        <v>12732</v>
      </c>
      <c r="D9993" s="23" t="s">
        <v>10867</v>
      </c>
      <c r="E9993" s="23" t="s">
        <v>1</v>
      </c>
      <c r="F9993" s="23" t="s">
        <v>7</v>
      </c>
      <c r="G9993" s="23" t="s">
        <v>975</v>
      </c>
      <c r="H9993" s="2" t="s">
        <v>8535</v>
      </c>
      <c r="I9993" s="23" t="s">
        <v>10079</v>
      </c>
      <c r="J9993" s="23"/>
      <c r="K9993" s="23" t="s">
        <v>9712</v>
      </c>
      <c r="L9993" s="23" t="s">
        <v>9538</v>
      </c>
      <c r="M9993" s="23">
        <f>YEAR(Tabla2[[#This Row],[Fecha de creación]])</f>
        <v>2022</v>
      </c>
      <c r="N9993" s="23">
        <f>MONTH(Tabla2[[#This Row],[Fecha de creación]])</f>
        <v>8</v>
      </c>
    </row>
    <row r="9994" spans="1:14" x14ac:dyDescent="0.25">
      <c r="A9994" s="26">
        <v>44778.676122685189</v>
      </c>
      <c r="B9994" s="23" t="s">
        <v>0</v>
      </c>
      <c r="C9994" s="23" t="s">
        <v>12733</v>
      </c>
      <c r="D9994" s="23" t="s">
        <v>982</v>
      </c>
      <c r="E9994" s="23" t="s">
        <v>1</v>
      </c>
      <c r="F9994" s="23" t="s">
        <v>22</v>
      </c>
      <c r="G9994" s="23" t="s">
        <v>975</v>
      </c>
      <c r="H9994" s="2" t="s">
        <v>8893</v>
      </c>
      <c r="I9994" s="23" t="s">
        <v>7680</v>
      </c>
      <c r="J9994" s="23" t="s">
        <v>59</v>
      </c>
      <c r="K9994" s="23" t="s">
        <v>9712</v>
      </c>
      <c r="L9994" s="23" t="s">
        <v>9538</v>
      </c>
      <c r="M9994" s="23">
        <f>YEAR(Tabla2[[#This Row],[Fecha de creación]])</f>
        <v>2022</v>
      </c>
      <c r="N9994" s="23">
        <f>MONTH(Tabla2[[#This Row],[Fecha de creación]])</f>
        <v>8</v>
      </c>
    </row>
    <row r="9995" spans="1:14" x14ac:dyDescent="0.25">
      <c r="A9995" s="26">
        <v>44778.678888888891</v>
      </c>
      <c r="B9995" s="23" t="s">
        <v>19</v>
      </c>
      <c r="C9995" s="23" t="s">
        <v>12734</v>
      </c>
      <c r="D9995" s="23" t="s">
        <v>12735</v>
      </c>
      <c r="E9995" s="23" t="s">
        <v>1</v>
      </c>
      <c r="F9995" s="23" t="s">
        <v>7</v>
      </c>
      <c r="G9995" s="23" t="s">
        <v>3</v>
      </c>
      <c r="H9995" s="2" t="s">
        <v>7745</v>
      </c>
      <c r="I9995" s="23" t="s">
        <v>10079</v>
      </c>
      <c r="J9995" s="23"/>
      <c r="K9995" s="23" t="s">
        <v>9712</v>
      </c>
      <c r="L9995" s="23" t="s">
        <v>9539</v>
      </c>
      <c r="M9995" s="23">
        <f>YEAR(Tabla2[[#This Row],[Fecha de creación]])</f>
        <v>2022</v>
      </c>
      <c r="N9995" s="23">
        <f>MONTH(Tabla2[[#This Row],[Fecha de creación]])</f>
        <v>8</v>
      </c>
    </row>
    <row r="9996" spans="1:14" x14ac:dyDescent="0.25">
      <c r="A9996" s="26">
        <v>44778.67895833333</v>
      </c>
      <c r="B9996" s="23" t="s">
        <v>0</v>
      </c>
      <c r="C9996" s="23" t="s">
        <v>12736</v>
      </c>
      <c r="D9996" s="23" t="s">
        <v>982</v>
      </c>
      <c r="E9996" s="23" t="s">
        <v>1</v>
      </c>
      <c r="F9996" s="23" t="s">
        <v>22</v>
      </c>
      <c r="G9996" s="23" t="s">
        <v>975</v>
      </c>
      <c r="H9996" s="2" t="s">
        <v>8893</v>
      </c>
      <c r="I9996" s="23" t="s">
        <v>7680</v>
      </c>
      <c r="J9996" s="23" t="s">
        <v>59</v>
      </c>
      <c r="K9996" s="23" t="s">
        <v>9712</v>
      </c>
      <c r="L9996" s="23" t="s">
        <v>9538</v>
      </c>
      <c r="M9996" s="23">
        <f>YEAR(Tabla2[[#This Row],[Fecha de creación]])</f>
        <v>2022</v>
      </c>
      <c r="N9996" s="23">
        <f>MONTH(Tabla2[[#This Row],[Fecha de creación]])</f>
        <v>8</v>
      </c>
    </row>
    <row r="9997" spans="1:14" x14ac:dyDescent="0.25">
      <c r="A9997" s="26">
        <v>44778.68712962963</v>
      </c>
      <c r="B9997" s="23" t="s">
        <v>19</v>
      </c>
      <c r="C9997" s="23" t="s">
        <v>12737</v>
      </c>
      <c r="D9997" s="23" t="s">
        <v>12738</v>
      </c>
      <c r="E9997" s="23" t="s">
        <v>1</v>
      </c>
      <c r="F9997" s="23" t="s">
        <v>7</v>
      </c>
      <c r="G9997" s="23" t="s">
        <v>3</v>
      </c>
      <c r="H9997" s="2" t="s">
        <v>7745</v>
      </c>
      <c r="I9997" s="23" t="s">
        <v>10079</v>
      </c>
      <c r="J9997" s="23"/>
      <c r="K9997" s="23" t="s">
        <v>9712</v>
      </c>
      <c r="L9997" s="23" t="s">
        <v>9539</v>
      </c>
      <c r="M9997" s="23">
        <f>YEAR(Tabla2[[#This Row],[Fecha de creación]])</f>
        <v>2022</v>
      </c>
      <c r="N9997" s="23">
        <f>MONTH(Tabla2[[#This Row],[Fecha de creación]])</f>
        <v>8</v>
      </c>
    </row>
    <row r="9998" spans="1:14" x14ac:dyDescent="0.25">
      <c r="A9998" s="26">
        <v>44778.693981481483</v>
      </c>
      <c r="B9998" s="23" t="s">
        <v>0</v>
      </c>
      <c r="C9998" s="23" t="s">
        <v>12739</v>
      </c>
      <c r="D9998" s="23" t="s">
        <v>982</v>
      </c>
      <c r="E9998" s="23" t="s">
        <v>1</v>
      </c>
      <c r="F9998" s="23" t="s">
        <v>22</v>
      </c>
      <c r="G9998" s="23" t="s">
        <v>975</v>
      </c>
      <c r="H9998" s="2" t="s">
        <v>8893</v>
      </c>
      <c r="I9998" s="23" t="s">
        <v>9483</v>
      </c>
      <c r="J9998" s="23" t="s">
        <v>59</v>
      </c>
      <c r="K9998" s="23" t="s">
        <v>9712</v>
      </c>
      <c r="L9998" s="23" t="s">
        <v>9538</v>
      </c>
      <c r="M9998" s="23">
        <f>YEAR(Tabla2[[#This Row],[Fecha de creación]])</f>
        <v>2022</v>
      </c>
      <c r="N9998" s="23">
        <f>MONTH(Tabla2[[#This Row],[Fecha de creación]])</f>
        <v>8</v>
      </c>
    </row>
    <row r="9999" spans="1:14" x14ac:dyDescent="0.25">
      <c r="A9999" s="26">
        <v>44778.697905092595</v>
      </c>
      <c r="B9999" s="23" t="s">
        <v>100</v>
      </c>
      <c r="C9999" s="23" t="s">
        <v>12740</v>
      </c>
      <c r="D9999" s="23" t="s">
        <v>6</v>
      </c>
      <c r="E9999" s="23" t="s">
        <v>1</v>
      </c>
      <c r="F9999" s="23" t="s">
        <v>7</v>
      </c>
      <c r="G9999" s="23" t="s">
        <v>975</v>
      </c>
      <c r="H9999" s="2" t="s">
        <v>7722</v>
      </c>
      <c r="I9999" s="23" t="s">
        <v>9485</v>
      </c>
      <c r="J9999" s="23" t="s">
        <v>59</v>
      </c>
      <c r="K9999" s="23" t="s">
        <v>9712</v>
      </c>
      <c r="L9999" s="23" t="s">
        <v>9538</v>
      </c>
      <c r="M9999" s="23">
        <f>YEAR(Tabla2[[#This Row],[Fecha de creación]])</f>
        <v>2022</v>
      </c>
      <c r="N9999" s="23">
        <f>MONTH(Tabla2[[#This Row],[Fecha de creación]])</f>
        <v>8</v>
      </c>
    </row>
    <row r="10000" spans="1:14" x14ac:dyDescent="0.25">
      <c r="A10000" s="26">
        <v>44778.698379629626</v>
      </c>
      <c r="B10000" s="23" t="s">
        <v>0</v>
      </c>
      <c r="C10000" s="23" t="s">
        <v>12741</v>
      </c>
      <c r="D10000" s="23" t="s">
        <v>982</v>
      </c>
      <c r="E10000" s="23" t="s">
        <v>1</v>
      </c>
      <c r="F10000" s="23" t="s">
        <v>22</v>
      </c>
      <c r="G10000" s="23" t="s">
        <v>975</v>
      </c>
      <c r="H10000" s="2" t="s">
        <v>8893</v>
      </c>
      <c r="I10000" s="23" t="s">
        <v>7680</v>
      </c>
      <c r="J10000" s="23" t="s">
        <v>59</v>
      </c>
      <c r="K10000" s="23" t="s">
        <v>9712</v>
      </c>
      <c r="L10000" s="23" t="s">
        <v>9538</v>
      </c>
      <c r="M10000" s="23">
        <f>YEAR(Tabla2[[#This Row],[Fecha de creación]])</f>
        <v>2022</v>
      </c>
      <c r="N10000" s="23">
        <f>MONTH(Tabla2[[#This Row],[Fecha de creación]])</f>
        <v>8</v>
      </c>
    </row>
    <row r="10001" spans="1:14" x14ac:dyDescent="0.25">
      <c r="A10001" s="26">
        <v>44778.702002314814</v>
      </c>
      <c r="B10001" s="23" t="s">
        <v>0</v>
      </c>
      <c r="C10001" s="23" t="s">
        <v>12742</v>
      </c>
      <c r="D10001" s="23" t="s">
        <v>7882</v>
      </c>
      <c r="E10001" s="23" t="s">
        <v>1</v>
      </c>
      <c r="F10001" s="23" t="s">
        <v>7</v>
      </c>
      <c r="G10001" s="23" t="s">
        <v>975</v>
      </c>
      <c r="H10001" s="2" t="s">
        <v>7722</v>
      </c>
      <c r="I10001" s="23" t="s">
        <v>7680</v>
      </c>
      <c r="J10001" s="23" t="s">
        <v>59</v>
      </c>
      <c r="K10001" s="23" t="s">
        <v>9712</v>
      </c>
      <c r="L10001" s="23" t="s">
        <v>9538</v>
      </c>
      <c r="M10001" s="23">
        <f>YEAR(Tabla2[[#This Row],[Fecha de creación]])</f>
        <v>2022</v>
      </c>
      <c r="N10001" s="23">
        <f>MONTH(Tabla2[[#This Row],[Fecha de creación]])</f>
        <v>8</v>
      </c>
    </row>
    <row r="10002" spans="1:14" x14ac:dyDescent="0.25">
      <c r="A10002" s="26">
        <v>44778.702534722222</v>
      </c>
      <c r="B10002" s="23" t="s">
        <v>56</v>
      </c>
      <c r="C10002" s="23" t="s">
        <v>12743</v>
      </c>
      <c r="D10002" s="23" t="s">
        <v>7096</v>
      </c>
      <c r="E10002" s="23" t="s">
        <v>1</v>
      </c>
      <c r="F10002" s="23" t="s">
        <v>7</v>
      </c>
      <c r="G10002" s="23" t="s">
        <v>3</v>
      </c>
      <c r="I10002" s="23" t="s">
        <v>4517</v>
      </c>
      <c r="J10002" s="23" t="s">
        <v>59</v>
      </c>
      <c r="K10002" s="23" t="s">
        <v>9712</v>
      </c>
      <c r="L10002" s="23" t="s">
        <v>9539</v>
      </c>
      <c r="M10002" s="23">
        <f>YEAR(Tabla2[[#This Row],[Fecha de creación]])</f>
        <v>2022</v>
      </c>
      <c r="N10002" s="23">
        <f>MONTH(Tabla2[[#This Row],[Fecha de creación]])</f>
        <v>8</v>
      </c>
    </row>
    <row r="10003" spans="1:14" x14ac:dyDescent="0.25">
      <c r="A10003" s="26">
        <v>44778.705057870371</v>
      </c>
      <c r="B10003" s="23" t="s">
        <v>56</v>
      </c>
      <c r="C10003" s="23" t="s">
        <v>12744</v>
      </c>
      <c r="D10003" s="23" t="s">
        <v>7096</v>
      </c>
      <c r="E10003" s="23" t="s">
        <v>1</v>
      </c>
      <c r="F10003" s="23" t="s">
        <v>7</v>
      </c>
      <c r="G10003" s="23" t="s">
        <v>975</v>
      </c>
      <c r="H10003" s="2" t="s">
        <v>7722</v>
      </c>
      <c r="I10003" s="23" t="s">
        <v>4517</v>
      </c>
      <c r="J10003" s="23" t="s">
        <v>59</v>
      </c>
      <c r="K10003" s="23" t="s">
        <v>9712</v>
      </c>
      <c r="L10003" s="23" t="s">
        <v>9538</v>
      </c>
      <c r="M10003" s="23">
        <f>YEAR(Tabla2[[#This Row],[Fecha de creación]])</f>
        <v>2022</v>
      </c>
      <c r="N10003" s="23">
        <f>MONTH(Tabla2[[#This Row],[Fecha de creación]])</f>
        <v>8</v>
      </c>
    </row>
    <row r="10004" spans="1:14" x14ac:dyDescent="0.25">
      <c r="A10004" s="26">
        <v>44778.711168981485</v>
      </c>
      <c r="B10004" s="23" t="s">
        <v>0</v>
      </c>
      <c r="C10004" s="23" t="s">
        <v>12745</v>
      </c>
      <c r="D10004" s="23" t="s">
        <v>49</v>
      </c>
      <c r="E10004" s="23" t="s">
        <v>1</v>
      </c>
      <c r="F10004" s="23" t="s">
        <v>7</v>
      </c>
      <c r="G10004" s="23" t="s">
        <v>3</v>
      </c>
      <c r="H10004" s="2" t="s">
        <v>7745</v>
      </c>
      <c r="I10004" s="23" t="s">
        <v>7680</v>
      </c>
      <c r="J10004" s="23" t="s">
        <v>59</v>
      </c>
      <c r="K10004" s="23" t="s">
        <v>9712</v>
      </c>
      <c r="L10004" s="23" t="s">
        <v>9539</v>
      </c>
      <c r="M10004" s="23">
        <f>YEAR(Tabla2[[#This Row],[Fecha de creación]])</f>
        <v>2022</v>
      </c>
      <c r="N10004" s="23">
        <f>MONTH(Tabla2[[#This Row],[Fecha de creación]])</f>
        <v>8</v>
      </c>
    </row>
    <row r="10005" spans="1:14" x14ac:dyDescent="0.25">
      <c r="A10005" s="26">
        <v>44778.713807870372</v>
      </c>
      <c r="B10005" s="23" t="s">
        <v>0</v>
      </c>
      <c r="C10005" s="23" t="s">
        <v>12746</v>
      </c>
      <c r="D10005" s="23" t="s">
        <v>49</v>
      </c>
      <c r="E10005" s="23" t="s">
        <v>1</v>
      </c>
      <c r="F10005" s="23" t="s">
        <v>7</v>
      </c>
      <c r="G10005" s="23" t="s">
        <v>3</v>
      </c>
      <c r="H10005" s="2" t="s">
        <v>7745</v>
      </c>
      <c r="I10005" s="23" t="s">
        <v>7680</v>
      </c>
      <c r="J10005" s="23" t="s">
        <v>59</v>
      </c>
      <c r="K10005" s="23" t="s">
        <v>9712</v>
      </c>
      <c r="L10005" s="23" t="s">
        <v>9539</v>
      </c>
      <c r="M10005" s="23">
        <f>YEAR(Tabla2[[#This Row],[Fecha de creación]])</f>
        <v>2022</v>
      </c>
      <c r="N10005" s="23">
        <f>MONTH(Tabla2[[#This Row],[Fecha de creación]])</f>
        <v>8</v>
      </c>
    </row>
    <row r="10006" spans="1:14" x14ac:dyDescent="0.25">
      <c r="A10006" s="26">
        <v>44778.715405092589</v>
      </c>
      <c r="B10006" s="23" t="s">
        <v>9534</v>
      </c>
      <c r="C10006" s="23" t="s">
        <v>12747</v>
      </c>
      <c r="D10006" s="23" t="s">
        <v>551</v>
      </c>
      <c r="E10006" s="23" t="s">
        <v>1</v>
      </c>
      <c r="F10006" s="23" t="s">
        <v>7</v>
      </c>
      <c r="G10006" s="23" t="s">
        <v>975</v>
      </c>
      <c r="H10006" s="2" t="s">
        <v>7980</v>
      </c>
      <c r="I10006" s="23" t="s">
        <v>8168</v>
      </c>
      <c r="J10006" s="23"/>
      <c r="K10006" s="23" t="s">
        <v>9712</v>
      </c>
      <c r="L10006" s="23" t="s">
        <v>9538</v>
      </c>
      <c r="M10006" s="23">
        <f>YEAR(Tabla2[[#This Row],[Fecha de creación]])</f>
        <v>2022</v>
      </c>
      <c r="N10006" s="23">
        <f>MONTH(Tabla2[[#This Row],[Fecha de creación]])</f>
        <v>8</v>
      </c>
    </row>
    <row r="10007" spans="1:14" x14ac:dyDescent="0.25">
      <c r="A10007" s="26">
        <v>44778.716053240743</v>
      </c>
      <c r="B10007" s="23" t="s">
        <v>9534</v>
      </c>
      <c r="C10007" s="23" t="s">
        <v>12748</v>
      </c>
      <c r="D10007" s="23" t="s">
        <v>131</v>
      </c>
      <c r="E10007" s="23" t="s">
        <v>1</v>
      </c>
      <c r="F10007" s="23" t="s">
        <v>7</v>
      </c>
      <c r="G10007" s="23" t="s">
        <v>975</v>
      </c>
      <c r="H10007" s="2" t="s">
        <v>8397</v>
      </c>
      <c r="I10007" s="23" t="s">
        <v>8168</v>
      </c>
      <c r="J10007" s="23"/>
      <c r="K10007" s="23" t="s">
        <v>9712</v>
      </c>
      <c r="L10007" s="23" t="s">
        <v>9538</v>
      </c>
      <c r="M10007" s="23">
        <f>YEAR(Tabla2[[#This Row],[Fecha de creación]])</f>
        <v>2022</v>
      </c>
      <c r="N10007" s="23">
        <f>MONTH(Tabla2[[#This Row],[Fecha de creación]])</f>
        <v>8</v>
      </c>
    </row>
    <row r="10008" spans="1:14" x14ac:dyDescent="0.25">
      <c r="A10008" s="26">
        <v>44778.760069444441</v>
      </c>
      <c r="B10008" s="23" t="s">
        <v>9534</v>
      </c>
      <c r="C10008" s="23" t="s">
        <v>12749</v>
      </c>
      <c r="D10008" s="23" t="s">
        <v>6</v>
      </c>
      <c r="E10008" s="23" t="s">
        <v>1</v>
      </c>
      <c r="F10008" s="23" t="s">
        <v>7</v>
      </c>
      <c r="G10008" s="23" t="s">
        <v>975</v>
      </c>
      <c r="H10008" s="2" t="s">
        <v>7722</v>
      </c>
      <c r="I10008" s="23" t="s">
        <v>8168</v>
      </c>
      <c r="J10008" s="23"/>
      <c r="K10008" s="23" t="s">
        <v>9712</v>
      </c>
      <c r="L10008" s="23" t="s">
        <v>9538</v>
      </c>
      <c r="M10008" s="23">
        <f>YEAR(Tabla2[[#This Row],[Fecha de creación]])</f>
        <v>2022</v>
      </c>
      <c r="N10008" s="23">
        <f>MONTH(Tabla2[[#This Row],[Fecha de creación]])</f>
        <v>8</v>
      </c>
    </row>
    <row r="10009" spans="1:14" x14ac:dyDescent="0.25">
      <c r="A10009" s="26">
        <v>44778.762997685182</v>
      </c>
      <c r="B10009" s="23" t="s">
        <v>9534</v>
      </c>
      <c r="C10009" s="23" t="s">
        <v>12750</v>
      </c>
      <c r="D10009" s="23" t="s">
        <v>6</v>
      </c>
      <c r="E10009" s="23" t="s">
        <v>1</v>
      </c>
      <c r="F10009" s="23" t="s">
        <v>7</v>
      </c>
      <c r="G10009" s="23" t="s">
        <v>975</v>
      </c>
      <c r="H10009" s="2" t="s">
        <v>7722</v>
      </c>
      <c r="I10009" s="23" t="s">
        <v>8168</v>
      </c>
      <c r="J10009" s="23"/>
      <c r="K10009" s="23" t="s">
        <v>9712</v>
      </c>
      <c r="L10009" s="23" t="s">
        <v>9538</v>
      </c>
      <c r="M10009" s="23">
        <f>YEAR(Tabla2[[#This Row],[Fecha de creación]])</f>
        <v>2022</v>
      </c>
      <c r="N10009" s="23">
        <f>MONTH(Tabla2[[#This Row],[Fecha de creación]])</f>
        <v>8</v>
      </c>
    </row>
    <row r="10010" spans="1:14" x14ac:dyDescent="0.25">
      <c r="A10010" s="26">
        <v>44778.766273148147</v>
      </c>
      <c r="B10010" s="23" t="s">
        <v>9534</v>
      </c>
      <c r="C10010" s="23" t="s">
        <v>12751</v>
      </c>
      <c r="D10010" s="23" t="s">
        <v>12752</v>
      </c>
      <c r="E10010" s="23" t="s">
        <v>1</v>
      </c>
      <c r="F10010" s="23" t="s">
        <v>7</v>
      </c>
      <c r="G10010" s="23" t="s">
        <v>975</v>
      </c>
      <c r="H10010" s="2" t="s">
        <v>7723</v>
      </c>
      <c r="I10010" s="23" t="s">
        <v>8168</v>
      </c>
      <c r="J10010" s="23"/>
      <c r="K10010" s="23" t="s">
        <v>9712</v>
      </c>
      <c r="L10010" s="23" t="s">
        <v>9538</v>
      </c>
      <c r="M10010" s="23">
        <f>YEAR(Tabla2[[#This Row],[Fecha de creación]])</f>
        <v>2022</v>
      </c>
      <c r="N10010" s="23">
        <f>MONTH(Tabla2[[#This Row],[Fecha de creación]])</f>
        <v>8</v>
      </c>
    </row>
    <row r="10011" spans="1:14" x14ac:dyDescent="0.25">
      <c r="A10011" s="26">
        <v>44778.774467592593</v>
      </c>
      <c r="B10011" s="23" t="s">
        <v>9534</v>
      </c>
      <c r="C10011" s="23" t="s">
        <v>12753</v>
      </c>
      <c r="D10011" s="23" t="s">
        <v>12752</v>
      </c>
      <c r="E10011" s="23" t="s">
        <v>1</v>
      </c>
      <c r="F10011" s="23" t="s">
        <v>7</v>
      </c>
      <c r="G10011" s="23" t="s">
        <v>975</v>
      </c>
      <c r="H10011" s="2" t="s">
        <v>7723</v>
      </c>
      <c r="I10011" s="23" t="s">
        <v>8168</v>
      </c>
      <c r="J10011" s="23"/>
      <c r="K10011" s="23" t="s">
        <v>9712</v>
      </c>
      <c r="L10011" s="23" t="s">
        <v>9538</v>
      </c>
      <c r="M10011" s="23">
        <f>YEAR(Tabla2[[#This Row],[Fecha de creación]])</f>
        <v>2022</v>
      </c>
      <c r="N10011" s="23">
        <f>MONTH(Tabla2[[#This Row],[Fecha de creación]])</f>
        <v>8</v>
      </c>
    </row>
    <row r="10012" spans="1:14" x14ac:dyDescent="0.25">
      <c r="A10012" s="26">
        <v>44779.374918981484</v>
      </c>
      <c r="B10012" s="23" t="s">
        <v>19</v>
      </c>
      <c r="C10012" s="23" t="s">
        <v>12754</v>
      </c>
      <c r="D10012" s="23" t="s">
        <v>12755</v>
      </c>
      <c r="E10012" s="23" t="s">
        <v>1</v>
      </c>
      <c r="F10012" s="23" t="s">
        <v>7</v>
      </c>
      <c r="G10012" s="23" t="s">
        <v>975</v>
      </c>
      <c r="H10012" s="2" t="s">
        <v>8535</v>
      </c>
      <c r="I10012" s="23" t="s">
        <v>10079</v>
      </c>
      <c r="J10012" s="23"/>
      <c r="K10012" s="23" t="s">
        <v>9712</v>
      </c>
      <c r="L10012" s="23" t="s">
        <v>9538</v>
      </c>
      <c r="M10012" s="23">
        <f>YEAR(Tabla2[[#This Row],[Fecha de creación]])</f>
        <v>2022</v>
      </c>
      <c r="N10012" s="23">
        <f>MONTH(Tabla2[[#This Row],[Fecha de creación]])</f>
        <v>8</v>
      </c>
    </row>
    <row r="10013" spans="1:14" x14ac:dyDescent="0.25">
      <c r="A10013" s="26">
        <v>44779.391192129631</v>
      </c>
      <c r="B10013" s="23" t="s">
        <v>19</v>
      </c>
      <c r="C10013" s="23" t="s">
        <v>12756</v>
      </c>
      <c r="D10013" s="23" t="s">
        <v>12757</v>
      </c>
      <c r="E10013" s="23" t="s">
        <v>1</v>
      </c>
      <c r="F10013" s="23" t="s">
        <v>7</v>
      </c>
      <c r="G10013" s="23" t="s">
        <v>975</v>
      </c>
      <c r="H10013" s="2" t="s">
        <v>7730</v>
      </c>
      <c r="I10013" s="23" t="s">
        <v>10079</v>
      </c>
      <c r="J10013" s="23"/>
      <c r="K10013" s="23" t="s">
        <v>9712</v>
      </c>
      <c r="L10013" s="23" t="s">
        <v>9538</v>
      </c>
      <c r="M10013" s="23">
        <f>YEAR(Tabla2[[#This Row],[Fecha de creación]])</f>
        <v>2022</v>
      </c>
      <c r="N10013" s="23">
        <f>MONTH(Tabla2[[#This Row],[Fecha de creación]])</f>
        <v>8</v>
      </c>
    </row>
    <row r="10014" spans="1:14" x14ac:dyDescent="0.25">
      <c r="A10014" s="26">
        <v>44779.438009259262</v>
      </c>
      <c r="B10014" s="23" t="s">
        <v>19</v>
      </c>
      <c r="C10014" s="23" t="s">
        <v>12758</v>
      </c>
      <c r="D10014" s="23" t="s">
        <v>12759</v>
      </c>
      <c r="E10014" s="23" t="s">
        <v>1</v>
      </c>
      <c r="F10014" s="23" t="s">
        <v>7</v>
      </c>
      <c r="G10014" s="23" t="s">
        <v>975</v>
      </c>
      <c r="H10014" s="2" t="s">
        <v>7758</v>
      </c>
      <c r="I10014" s="23" t="s">
        <v>10079</v>
      </c>
      <c r="J10014" s="23"/>
      <c r="K10014" s="23" t="s">
        <v>9712</v>
      </c>
      <c r="L10014" s="23" t="s">
        <v>9538</v>
      </c>
      <c r="M10014" s="23">
        <f>YEAR(Tabla2[[#This Row],[Fecha de creación]])</f>
        <v>2022</v>
      </c>
      <c r="N10014" s="23">
        <f>MONTH(Tabla2[[#This Row],[Fecha de creación]])</f>
        <v>8</v>
      </c>
    </row>
    <row r="10015" spans="1:14" x14ac:dyDescent="0.25">
      <c r="A10015" s="26">
        <v>44779.463229166664</v>
      </c>
      <c r="B10015" s="23" t="s">
        <v>19</v>
      </c>
      <c r="C10015" s="23" t="s">
        <v>12760</v>
      </c>
      <c r="D10015" s="23" t="s">
        <v>12761</v>
      </c>
      <c r="E10015" s="23" t="s">
        <v>1</v>
      </c>
      <c r="F10015" s="23" t="s">
        <v>7</v>
      </c>
      <c r="G10015" s="23" t="s">
        <v>3</v>
      </c>
      <c r="H10015" s="2" t="s">
        <v>7721</v>
      </c>
      <c r="I10015" s="23" t="s">
        <v>10079</v>
      </c>
      <c r="J10015" s="23"/>
      <c r="K10015" s="23" t="s">
        <v>9712</v>
      </c>
      <c r="L10015" s="23" t="s">
        <v>9539</v>
      </c>
      <c r="M10015" s="23">
        <f>YEAR(Tabla2[[#This Row],[Fecha de creación]])</f>
        <v>2022</v>
      </c>
      <c r="N10015" s="23">
        <f>MONTH(Tabla2[[#This Row],[Fecha de creación]])</f>
        <v>8</v>
      </c>
    </row>
    <row r="10016" spans="1:14" x14ac:dyDescent="0.25">
      <c r="A10016" s="26">
        <v>44779.477546296293</v>
      </c>
      <c r="B10016" s="23" t="s">
        <v>0</v>
      </c>
      <c r="C10016" s="23" t="s">
        <v>12762</v>
      </c>
      <c r="D10016" s="23" t="s">
        <v>49</v>
      </c>
      <c r="E10016" s="23" t="s">
        <v>1</v>
      </c>
      <c r="F10016" s="23" t="s">
        <v>7</v>
      </c>
      <c r="G10016" s="23" t="s">
        <v>975</v>
      </c>
      <c r="H10016" s="2" t="s">
        <v>7745</v>
      </c>
      <c r="I10016" s="23" t="s">
        <v>7412</v>
      </c>
      <c r="J10016" s="23"/>
      <c r="K10016" s="23" t="s">
        <v>9712</v>
      </c>
      <c r="L10016" s="23" t="s">
        <v>9538</v>
      </c>
      <c r="M10016" s="23">
        <f>YEAR(Tabla2[[#This Row],[Fecha de creación]])</f>
        <v>2022</v>
      </c>
      <c r="N10016" s="23">
        <f>MONTH(Tabla2[[#This Row],[Fecha de creación]])</f>
        <v>8</v>
      </c>
    </row>
    <row r="10017" spans="1:14" x14ac:dyDescent="0.25">
      <c r="A10017" s="26">
        <v>44779.484050925923</v>
      </c>
      <c r="B10017" s="23" t="s">
        <v>9534</v>
      </c>
      <c r="C10017" s="23" t="s">
        <v>12763</v>
      </c>
      <c r="D10017" s="23" t="s">
        <v>551</v>
      </c>
      <c r="E10017" s="23" t="s">
        <v>1</v>
      </c>
      <c r="F10017" s="23" t="s">
        <v>7</v>
      </c>
      <c r="G10017" s="23" t="s">
        <v>975</v>
      </c>
      <c r="H10017" s="2" t="s">
        <v>7980</v>
      </c>
      <c r="I10017" s="23" t="s">
        <v>8168</v>
      </c>
      <c r="J10017" s="23"/>
      <c r="K10017" s="23" t="s">
        <v>9712</v>
      </c>
      <c r="L10017" s="23" t="s">
        <v>9538</v>
      </c>
      <c r="M10017" s="23">
        <f>YEAR(Tabla2[[#This Row],[Fecha de creación]])</f>
        <v>2022</v>
      </c>
      <c r="N10017" s="23">
        <f>MONTH(Tabla2[[#This Row],[Fecha de creación]])</f>
        <v>8</v>
      </c>
    </row>
    <row r="10018" spans="1:14" x14ac:dyDescent="0.25">
      <c r="A10018" s="26">
        <v>44779.484618055554</v>
      </c>
      <c r="B10018" s="23" t="s">
        <v>9534</v>
      </c>
      <c r="C10018" s="23" t="s">
        <v>12764</v>
      </c>
      <c r="D10018" s="23" t="s">
        <v>131</v>
      </c>
      <c r="E10018" s="23" t="s">
        <v>1</v>
      </c>
      <c r="F10018" s="23" t="s">
        <v>7</v>
      </c>
      <c r="G10018" s="23" t="s">
        <v>975</v>
      </c>
      <c r="H10018" s="2" t="s">
        <v>8397</v>
      </c>
      <c r="I10018" s="23" t="s">
        <v>8168</v>
      </c>
      <c r="J10018" s="23"/>
      <c r="K10018" s="23" t="s">
        <v>9712</v>
      </c>
      <c r="L10018" s="23" t="s">
        <v>9538</v>
      </c>
      <c r="M10018" s="23">
        <f>YEAR(Tabla2[[#This Row],[Fecha de creación]])</f>
        <v>2022</v>
      </c>
      <c r="N10018" s="23">
        <f>MONTH(Tabla2[[#This Row],[Fecha de creación]])</f>
        <v>8</v>
      </c>
    </row>
    <row r="10019" spans="1:14" x14ac:dyDescent="0.25">
      <c r="A10019" s="26">
        <v>44779.495891203704</v>
      </c>
      <c r="B10019" s="23" t="s">
        <v>0</v>
      </c>
      <c r="C10019" s="23" t="s">
        <v>12765</v>
      </c>
      <c r="D10019" s="23" t="s">
        <v>982</v>
      </c>
      <c r="E10019" s="23" t="s">
        <v>1</v>
      </c>
      <c r="F10019" s="23" t="s">
        <v>22</v>
      </c>
      <c r="G10019" s="23" t="s">
        <v>975</v>
      </c>
      <c r="H10019" s="2" t="s">
        <v>8893</v>
      </c>
      <c r="I10019" s="23" t="s">
        <v>9483</v>
      </c>
      <c r="J10019" s="23" t="s">
        <v>59</v>
      </c>
      <c r="K10019" s="23" t="s">
        <v>9712</v>
      </c>
      <c r="L10019" s="23" t="s">
        <v>9538</v>
      </c>
      <c r="M10019" s="23">
        <f>YEAR(Tabla2[[#This Row],[Fecha de creación]])</f>
        <v>2022</v>
      </c>
      <c r="N10019" s="23">
        <f>MONTH(Tabla2[[#This Row],[Fecha de creación]])</f>
        <v>8</v>
      </c>
    </row>
    <row r="10020" spans="1:14" x14ac:dyDescent="0.25">
      <c r="A10020" s="26">
        <v>44779.497384259259</v>
      </c>
      <c r="B10020" s="23" t="s">
        <v>0</v>
      </c>
      <c r="C10020" s="23" t="s">
        <v>12766</v>
      </c>
      <c r="D10020" s="23" t="s">
        <v>9184</v>
      </c>
      <c r="E10020" s="23" t="s">
        <v>1</v>
      </c>
      <c r="F10020" s="23" t="s">
        <v>7</v>
      </c>
      <c r="G10020" s="23" t="s">
        <v>1551</v>
      </c>
      <c r="H10020" s="2" t="s">
        <v>7726</v>
      </c>
      <c r="I10020" s="23" t="s">
        <v>976</v>
      </c>
      <c r="J10020" s="23" t="s">
        <v>59</v>
      </c>
      <c r="K10020" s="23" t="s">
        <v>9712</v>
      </c>
      <c r="L10020" s="23" t="s">
        <v>9539</v>
      </c>
      <c r="M10020" s="23">
        <f>YEAR(Tabla2[[#This Row],[Fecha de creación]])</f>
        <v>2022</v>
      </c>
      <c r="N10020" s="23">
        <f>MONTH(Tabla2[[#This Row],[Fecha de creación]])</f>
        <v>8</v>
      </c>
    </row>
    <row r="10021" spans="1:14" x14ac:dyDescent="0.25">
      <c r="A10021" s="26">
        <v>44779.498842592591</v>
      </c>
      <c r="B10021" s="23" t="s">
        <v>0</v>
      </c>
      <c r="C10021" s="23" t="s">
        <v>12767</v>
      </c>
      <c r="D10021" s="23" t="s">
        <v>982</v>
      </c>
      <c r="E10021" s="23" t="s">
        <v>1</v>
      </c>
      <c r="F10021" s="23" t="s">
        <v>22</v>
      </c>
      <c r="G10021" s="23" t="s">
        <v>975</v>
      </c>
      <c r="H10021" s="2" t="s">
        <v>8893</v>
      </c>
      <c r="I10021" s="23" t="s">
        <v>9483</v>
      </c>
      <c r="J10021" s="23" t="s">
        <v>59</v>
      </c>
      <c r="K10021" s="23" t="s">
        <v>9712</v>
      </c>
      <c r="L10021" s="23" t="s">
        <v>9538</v>
      </c>
      <c r="M10021" s="23">
        <f>YEAR(Tabla2[[#This Row],[Fecha de creación]])</f>
        <v>2022</v>
      </c>
      <c r="N10021" s="23">
        <f>MONTH(Tabla2[[#This Row],[Fecha de creación]])</f>
        <v>8</v>
      </c>
    </row>
    <row r="10022" spans="1:14" x14ac:dyDescent="0.25">
      <c r="A10022" s="26">
        <v>44779.505509259259</v>
      </c>
      <c r="B10022" s="23" t="s">
        <v>0</v>
      </c>
      <c r="C10022" s="23" t="s">
        <v>12768</v>
      </c>
      <c r="D10022" s="23" t="s">
        <v>3092</v>
      </c>
      <c r="E10022" s="23" t="s">
        <v>1</v>
      </c>
      <c r="F10022" s="23" t="s">
        <v>7</v>
      </c>
      <c r="G10022" s="23" t="s">
        <v>975</v>
      </c>
      <c r="H10022" s="2" t="s">
        <v>7726</v>
      </c>
      <c r="I10022" s="23" t="s">
        <v>7412</v>
      </c>
      <c r="J10022" s="23"/>
      <c r="K10022" s="23" t="s">
        <v>9712</v>
      </c>
      <c r="L10022" s="23" t="s">
        <v>9538</v>
      </c>
      <c r="M10022" s="23">
        <f>YEAR(Tabla2[[#This Row],[Fecha de creación]])</f>
        <v>2022</v>
      </c>
      <c r="N10022" s="23">
        <f>MONTH(Tabla2[[#This Row],[Fecha de creación]])</f>
        <v>8</v>
      </c>
    </row>
    <row r="10023" spans="1:14" x14ac:dyDescent="0.25">
      <c r="A10023" s="26">
        <v>44779.633402777778</v>
      </c>
      <c r="B10023" s="23" t="s">
        <v>19</v>
      </c>
      <c r="C10023" s="23" t="s">
        <v>12769</v>
      </c>
      <c r="D10023" s="23" t="s">
        <v>12770</v>
      </c>
      <c r="E10023" s="23" t="s">
        <v>1</v>
      </c>
      <c r="F10023" s="23" t="s">
        <v>7</v>
      </c>
      <c r="G10023" s="23" t="s">
        <v>975</v>
      </c>
      <c r="H10023" s="2" t="s">
        <v>8535</v>
      </c>
      <c r="I10023" s="23" t="s">
        <v>10079</v>
      </c>
      <c r="J10023" s="23"/>
      <c r="K10023" s="23" t="s">
        <v>9712</v>
      </c>
      <c r="L10023" s="23" t="s">
        <v>9538</v>
      </c>
      <c r="M10023" s="23">
        <f>YEAR(Tabla2[[#This Row],[Fecha de creación]])</f>
        <v>2022</v>
      </c>
      <c r="N10023" s="23">
        <f>MONTH(Tabla2[[#This Row],[Fecha de creación]])</f>
        <v>8</v>
      </c>
    </row>
    <row r="10024" spans="1:14" x14ac:dyDescent="0.25">
      <c r="A10024" s="26">
        <v>44779.663715277777</v>
      </c>
      <c r="B10024" s="23" t="s">
        <v>0</v>
      </c>
      <c r="C10024" s="23" t="s">
        <v>12771</v>
      </c>
      <c r="D10024" s="23" t="s">
        <v>12772</v>
      </c>
      <c r="E10024" s="23" t="s">
        <v>1</v>
      </c>
      <c r="F10024" s="23" t="s">
        <v>2</v>
      </c>
      <c r="G10024" s="23" t="s">
        <v>3</v>
      </c>
      <c r="I10024" s="23" t="s">
        <v>9483</v>
      </c>
      <c r="J10024" s="23" t="s">
        <v>59</v>
      </c>
      <c r="K10024" s="23" t="s">
        <v>9712</v>
      </c>
      <c r="L10024" s="23" t="s">
        <v>9539</v>
      </c>
      <c r="M10024" s="23">
        <f>YEAR(Tabla2[[#This Row],[Fecha de creación]])</f>
        <v>2022</v>
      </c>
      <c r="N10024" s="23">
        <f>MONTH(Tabla2[[#This Row],[Fecha de creación]])</f>
        <v>8</v>
      </c>
    </row>
    <row r="10025" spans="1:14" x14ac:dyDescent="0.25">
      <c r="A10025" s="26">
        <v>44779.665914351855</v>
      </c>
      <c r="B10025" s="23" t="s">
        <v>100</v>
      </c>
      <c r="C10025" s="23" t="s">
        <v>12773</v>
      </c>
      <c r="D10025" s="23" t="s">
        <v>982</v>
      </c>
      <c r="E10025" s="23" t="s">
        <v>1</v>
      </c>
      <c r="F10025" s="23" t="s">
        <v>22</v>
      </c>
      <c r="G10025" s="23" t="s">
        <v>975</v>
      </c>
      <c r="H10025" s="2" t="s">
        <v>8893</v>
      </c>
      <c r="I10025" s="23" t="s">
        <v>9485</v>
      </c>
      <c r="J10025" s="23" t="s">
        <v>59</v>
      </c>
      <c r="K10025" s="23" t="s">
        <v>9712</v>
      </c>
      <c r="L10025" s="23" t="s">
        <v>9538</v>
      </c>
      <c r="M10025" s="23">
        <f>YEAR(Tabla2[[#This Row],[Fecha de creación]])</f>
        <v>2022</v>
      </c>
      <c r="N10025" s="23">
        <f>MONTH(Tabla2[[#This Row],[Fecha de creación]])</f>
        <v>8</v>
      </c>
    </row>
    <row r="10026" spans="1:14" x14ac:dyDescent="0.25">
      <c r="A10026" s="26">
        <v>44780.363159722219</v>
      </c>
      <c r="B10026" s="23" t="s">
        <v>19</v>
      </c>
      <c r="C10026" s="23" t="s">
        <v>12774</v>
      </c>
      <c r="D10026" s="23" t="s">
        <v>12770</v>
      </c>
      <c r="E10026" s="23" t="s">
        <v>1</v>
      </c>
      <c r="F10026" s="23" t="s">
        <v>7</v>
      </c>
      <c r="G10026" s="23" t="s">
        <v>975</v>
      </c>
      <c r="H10026" s="2" t="s">
        <v>8535</v>
      </c>
      <c r="I10026" s="23" t="s">
        <v>10079</v>
      </c>
      <c r="J10026" s="23"/>
      <c r="K10026" s="23" t="s">
        <v>9712</v>
      </c>
      <c r="L10026" s="23" t="s">
        <v>9538</v>
      </c>
      <c r="M10026" s="23">
        <f>YEAR(Tabla2[[#This Row],[Fecha de creación]])</f>
        <v>2022</v>
      </c>
      <c r="N10026" s="23">
        <f>MONTH(Tabla2[[#This Row],[Fecha de creación]])</f>
        <v>8</v>
      </c>
    </row>
    <row r="10027" spans="1:14" x14ac:dyDescent="0.25">
      <c r="A10027" s="26">
        <v>44780.477523148147</v>
      </c>
      <c r="B10027" s="23" t="s">
        <v>0</v>
      </c>
      <c r="C10027" s="23" t="s">
        <v>12775</v>
      </c>
      <c r="D10027" s="23" t="s">
        <v>982</v>
      </c>
      <c r="E10027" s="23" t="s">
        <v>1</v>
      </c>
      <c r="F10027" s="23" t="s">
        <v>22</v>
      </c>
      <c r="G10027" s="23" t="s">
        <v>975</v>
      </c>
      <c r="H10027" s="2" t="s">
        <v>8893</v>
      </c>
      <c r="I10027" s="23" t="s">
        <v>7680</v>
      </c>
      <c r="J10027" s="23" t="s">
        <v>958</v>
      </c>
      <c r="K10027" s="23" t="s">
        <v>9712</v>
      </c>
      <c r="L10027" s="23" t="s">
        <v>9538</v>
      </c>
      <c r="M10027" s="23">
        <f>YEAR(Tabla2[[#This Row],[Fecha de creación]])</f>
        <v>2022</v>
      </c>
      <c r="N10027" s="23">
        <f>MONTH(Tabla2[[#This Row],[Fecha de creación]])</f>
        <v>8</v>
      </c>
    </row>
    <row r="10028" spans="1:14" x14ac:dyDescent="0.25">
      <c r="A10028" s="26">
        <v>44780.479953703703</v>
      </c>
      <c r="B10028" s="23" t="s">
        <v>0</v>
      </c>
      <c r="C10028" s="23" t="s">
        <v>12776</v>
      </c>
      <c r="D10028" s="23" t="s">
        <v>8927</v>
      </c>
      <c r="E10028" s="23" t="s">
        <v>1</v>
      </c>
      <c r="F10028" s="23" t="s">
        <v>7</v>
      </c>
      <c r="G10028" s="23" t="s">
        <v>975</v>
      </c>
      <c r="H10028" s="2" t="s">
        <v>7730</v>
      </c>
      <c r="I10028" s="23" t="s">
        <v>7680</v>
      </c>
      <c r="J10028" s="23" t="s">
        <v>958</v>
      </c>
      <c r="K10028" s="23" t="s">
        <v>9712</v>
      </c>
      <c r="L10028" s="23" t="s">
        <v>9538</v>
      </c>
      <c r="M10028" s="23">
        <f>YEAR(Tabla2[[#This Row],[Fecha de creación]])</f>
        <v>2022</v>
      </c>
      <c r="N10028" s="23">
        <f>MONTH(Tabla2[[#This Row],[Fecha de creación]])</f>
        <v>8</v>
      </c>
    </row>
    <row r="10029" spans="1:14" x14ac:dyDescent="0.25">
      <c r="A10029" s="26">
        <v>44780.482789351852</v>
      </c>
      <c r="B10029" s="23" t="s">
        <v>0</v>
      </c>
      <c r="C10029" s="23" t="s">
        <v>12777</v>
      </c>
      <c r="D10029" s="23" t="s">
        <v>982</v>
      </c>
      <c r="E10029" s="23" t="s">
        <v>1</v>
      </c>
      <c r="F10029" s="23" t="s">
        <v>22</v>
      </c>
      <c r="G10029" s="23" t="s">
        <v>975</v>
      </c>
      <c r="H10029" s="2" t="s">
        <v>8893</v>
      </c>
      <c r="I10029" s="23" t="s">
        <v>7680</v>
      </c>
      <c r="J10029" s="23" t="s">
        <v>59</v>
      </c>
      <c r="K10029" s="23" t="s">
        <v>9712</v>
      </c>
      <c r="L10029" s="23" t="s">
        <v>9538</v>
      </c>
      <c r="M10029" s="23">
        <f>YEAR(Tabla2[[#This Row],[Fecha de creación]])</f>
        <v>2022</v>
      </c>
      <c r="N10029" s="23">
        <f>MONTH(Tabla2[[#This Row],[Fecha de creación]])</f>
        <v>8</v>
      </c>
    </row>
    <row r="10030" spans="1:14" x14ac:dyDescent="0.25">
      <c r="A10030" s="26">
        <v>44780.604467592595</v>
      </c>
      <c r="B10030" s="23" t="s">
        <v>0</v>
      </c>
      <c r="C10030" s="23" t="s">
        <v>12778</v>
      </c>
      <c r="D10030" s="23" t="s">
        <v>9240</v>
      </c>
      <c r="E10030" s="23" t="s">
        <v>1</v>
      </c>
      <c r="F10030" s="23" t="s">
        <v>7</v>
      </c>
      <c r="G10030" s="23" t="s">
        <v>1551</v>
      </c>
      <c r="H10030" s="2" t="s">
        <v>7737</v>
      </c>
      <c r="I10030" s="23" t="s">
        <v>9226</v>
      </c>
      <c r="J10030" s="23"/>
      <c r="K10030" s="23" t="s">
        <v>9712</v>
      </c>
      <c r="L10030" s="23" t="s">
        <v>9539</v>
      </c>
      <c r="M10030" s="23">
        <f>YEAR(Tabla2[[#This Row],[Fecha de creación]])</f>
        <v>2022</v>
      </c>
      <c r="N10030" s="23">
        <f>MONTH(Tabla2[[#This Row],[Fecha de creación]])</f>
        <v>8</v>
      </c>
    </row>
    <row r="10031" spans="1:14" x14ac:dyDescent="0.25">
      <c r="A10031" s="26">
        <v>44780.637129629627</v>
      </c>
      <c r="B10031" s="23" t="s">
        <v>0</v>
      </c>
      <c r="C10031" s="23" t="s">
        <v>12779</v>
      </c>
      <c r="D10031" s="23" t="s">
        <v>49</v>
      </c>
      <c r="E10031" s="23" t="s">
        <v>1</v>
      </c>
      <c r="F10031" s="23" t="s">
        <v>7</v>
      </c>
      <c r="G10031" s="23" t="s">
        <v>975</v>
      </c>
      <c r="H10031" s="2" t="s">
        <v>7745</v>
      </c>
      <c r="I10031" s="23" t="s">
        <v>7412</v>
      </c>
      <c r="J10031" s="23"/>
      <c r="K10031" s="23" t="s">
        <v>9712</v>
      </c>
      <c r="L10031" s="23" t="s">
        <v>9538</v>
      </c>
      <c r="M10031" s="23">
        <f>YEAR(Tabla2[[#This Row],[Fecha de creación]])</f>
        <v>2022</v>
      </c>
      <c r="N10031" s="23">
        <f>MONTH(Tabla2[[#This Row],[Fecha de creación]])</f>
        <v>8</v>
      </c>
    </row>
    <row r="10032" spans="1:14" x14ac:dyDescent="0.25">
      <c r="A10032" s="26">
        <v>44780.638703703706</v>
      </c>
      <c r="B10032" s="23" t="s">
        <v>0</v>
      </c>
      <c r="C10032" s="23" t="s">
        <v>12780</v>
      </c>
      <c r="D10032" s="23" t="s">
        <v>3092</v>
      </c>
      <c r="E10032" s="23" t="s">
        <v>1</v>
      </c>
      <c r="F10032" s="23" t="s">
        <v>7</v>
      </c>
      <c r="G10032" s="23" t="s">
        <v>975</v>
      </c>
      <c r="H10032" s="2" t="s">
        <v>7726</v>
      </c>
      <c r="I10032" s="23" t="s">
        <v>7412</v>
      </c>
      <c r="J10032" s="23"/>
      <c r="K10032" s="23" t="s">
        <v>9712</v>
      </c>
      <c r="L10032" s="23" t="s">
        <v>9538</v>
      </c>
      <c r="M10032" s="23">
        <f>YEAR(Tabla2[[#This Row],[Fecha de creación]])</f>
        <v>2022</v>
      </c>
      <c r="N10032" s="23">
        <f>MONTH(Tabla2[[#This Row],[Fecha de creación]])</f>
        <v>8</v>
      </c>
    </row>
    <row r="10033" spans="1:14" x14ac:dyDescent="0.25">
      <c r="A10033" s="26">
        <v>44780.648819444446</v>
      </c>
      <c r="B10033" s="23" t="s">
        <v>0</v>
      </c>
      <c r="C10033" s="23" t="s">
        <v>12781</v>
      </c>
      <c r="D10033" s="23" t="s">
        <v>110</v>
      </c>
      <c r="E10033" s="23" t="s">
        <v>1</v>
      </c>
      <c r="F10033" s="23" t="s">
        <v>7</v>
      </c>
      <c r="G10033" s="23" t="s">
        <v>975</v>
      </c>
      <c r="H10033" s="2" t="s">
        <v>7731</v>
      </c>
      <c r="I10033" s="23" t="s">
        <v>7412</v>
      </c>
      <c r="J10033" s="23"/>
      <c r="K10033" s="23" t="s">
        <v>9712</v>
      </c>
      <c r="L10033" s="23" t="s">
        <v>9538</v>
      </c>
      <c r="M10033" s="23">
        <f>YEAR(Tabla2[[#This Row],[Fecha de creación]])</f>
        <v>2022</v>
      </c>
      <c r="N10033" s="23">
        <f>MONTH(Tabla2[[#This Row],[Fecha de creación]])</f>
        <v>8</v>
      </c>
    </row>
    <row r="10034" spans="1:14" x14ac:dyDescent="0.25">
      <c r="A10034" s="26">
        <v>44780.683368055557</v>
      </c>
      <c r="B10034" s="23" t="s">
        <v>0</v>
      </c>
      <c r="C10034" s="23" t="s">
        <v>12782</v>
      </c>
      <c r="D10034" s="23" t="s">
        <v>982</v>
      </c>
      <c r="E10034" s="23" t="s">
        <v>1</v>
      </c>
      <c r="F10034" s="23" t="s">
        <v>22</v>
      </c>
      <c r="G10034" s="23" t="s">
        <v>975</v>
      </c>
      <c r="H10034" s="2" t="s">
        <v>8893</v>
      </c>
      <c r="I10034" s="23" t="s">
        <v>7680</v>
      </c>
      <c r="J10034" s="23" t="s">
        <v>59</v>
      </c>
      <c r="K10034" s="23" t="s">
        <v>9712</v>
      </c>
      <c r="L10034" s="23" t="s">
        <v>9538</v>
      </c>
      <c r="M10034" s="23">
        <f>YEAR(Tabla2[[#This Row],[Fecha de creación]])</f>
        <v>2022</v>
      </c>
      <c r="N10034" s="23">
        <f>MONTH(Tabla2[[#This Row],[Fecha de creación]])</f>
        <v>8</v>
      </c>
    </row>
    <row r="10035" spans="1:14" x14ac:dyDescent="0.25">
      <c r="A10035" s="26">
        <v>44780.684965277775</v>
      </c>
      <c r="B10035" s="23" t="s">
        <v>0</v>
      </c>
      <c r="C10035" s="23" t="s">
        <v>12783</v>
      </c>
      <c r="D10035" s="23" t="s">
        <v>1344</v>
      </c>
      <c r="E10035" s="23" t="s">
        <v>1</v>
      </c>
      <c r="F10035" s="23" t="s">
        <v>7</v>
      </c>
      <c r="G10035" s="23" t="s">
        <v>1551</v>
      </c>
      <c r="H10035" s="2" t="s">
        <v>7726</v>
      </c>
      <c r="I10035" s="23" t="s">
        <v>9226</v>
      </c>
      <c r="J10035" s="23" t="s">
        <v>59</v>
      </c>
      <c r="K10035" s="23" t="s">
        <v>9712</v>
      </c>
      <c r="L10035" s="23" t="s">
        <v>9539</v>
      </c>
      <c r="M10035" s="23">
        <f>YEAR(Tabla2[[#This Row],[Fecha de creación]])</f>
        <v>2022</v>
      </c>
      <c r="N10035" s="23">
        <f>MONTH(Tabla2[[#This Row],[Fecha de creación]])</f>
        <v>8</v>
      </c>
    </row>
    <row r="10036" spans="1:14" x14ac:dyDescent="0.25">
      <c r="A10036" s="26">
        <v>44780.686759259261</v>
      </c>
      <c r="B10036" s="23" t="s">
        <v>0</v>
      </c>
      <c r="C10036" s="23" t="s">
        <v>12784</v>
      </c>
      <c r="D10036" s="23" t="s">
        <v>982</v>
      </c>
      <c r="E10036" s="23" t="s">
        <v>1</v>
      </c>
      <c r="F10036" s="23" t="s">
        <v>22</v>
      </c>
      <c r="G10036" s="23" t="s">
        <v>975</v>
      </c>
      <c r="H10036" s="2" t="s">
        <v>8893</v>
      </c>
      <c r="I10036" s="23" t="s">
        <v>7680</v>
      </c>
      <c r="J10036" s="23" t="s">
        <v>59</v>
      </c>
      <c r="K10036" s="23" t="s">
        <v>9712</v>
      </c>
      <c r="L10036" s="23" t="s">
        <v>9538</v>
      </c>
      <c r="M10036" s="23">
        <f>YEAR(Tabla2[[#This Row],[Fecha de creación]])</f>
        <v>2022</v>
      </c>
      <c r="N10036" s="23">
        <f>MONTH(Tabla2[[#This Row],[Fecha de creación]])</f>
        <v>8</v>
      </c>
    </row>
    <row r="10037" spans="1:14" x14ac:dyDescent="0.25">
      <c r="A10037" s="26">
        <v>44780.689502314817</v>
      </c>
      <c r="B10037" s="23" t="s">
        <v>0</v>
      </c>
      <c r="C10037" s="23" t="s">
        <v>12785</v>
      </c>
      <c r="D10037" s="23" t="s">
        <v>364</v>
      </c>
      <c r="E10037" s="23" t="s">
        <v>1</v>
      </c>
      <c r="F10037" s="23" t="s">
        <v>7</v>
      </c>
      <c r="G10037" s="23" t="s">
        <v>3</v>
      </c>
      <c r="H10037" s="2" t="s">
        <v>7721</v>
      </c>
      <c r="I10037" s="23" t="s">
        <v>7680</v>
      </c>
      <c r="J10037" s="23" t="s">
        <v>59</v>
      </c>
      <c r="K10037" s="23" t="s">
        <v>9712</v>
      </c>
      <c r="L10037" s="23" t="s">
        <v>9539</v>
      </c>
      <c r="M10037" s="23">
        <f>YEAR(Tabla2[[#This Row],[Fecha de creación]])</f>
        <v>2022</v>
      </c>
      <c r="N10037" s="23">
        <f>MONTH(Tabla2[[#This Row],[Fecha de creación]])</f>
        <v>8</v>
      </c>
    </row>
    <row r="10038" spans="1:14" x14ac:dyDescent="0.25">
      <c r="A10038" s="26">
        <v>44780.690289351849</v>
      </c>
      <c r="B10038" s="23" t="s">
        <v>0</v>
      </c>
      <c r="C10038" s="23" t="s">
        <v>12786</v>
      </c>
      <c r="D10038" s="23" t="s">
        <v>364</v>
      </c>
      <c r="E10038" s="23" t="s">
        <v>1</v>
      </c>
      <c r="F10038" s="23" t="s">
        <v>7</v>
      </c>
      <c r="G10038" s="23" t="s">
        <v>1551</v>
      </c>
      <c r="H10038" s="2" t="s">
        <v>7725</v>
      </c>
      <c r="I10038" s="23" t="s">
        <v>9226</v>
      </c>
      <c r="J10038" s="23" t="s">
        <v>59</v>
      </c>
      <c r="K10038" s="23" t="s">
        <v>9712</v>
      </c>
      <c r="L10038" s="23" t="s">
        <v>9538</v>
      </c>
      <c r="M10038" s="23">
        <f>YEAR(Tabla2[[#This Row],[Fecha de creación]])</f>
        <v>2022</v>
      </c>
      <c r="N10038" s="23">
        <f>MONTH(Tabla2[[#This Row],[Fecha de creación]])</f>
        <v>8</v>
      </c>
    </row>
    <row r="10039" spans="1:14" x14ac:dyDescent="0.25">
      <c r="A10039" s="26">
        <v>44780.693229166667</v>
      </c>
      <c r="B10039" s="23" t="s">
        <v>0</v>
      </c>
      <c r="C10039" s="23" t="s">
        <v>12787</v>
      </c>
      <c r="D10039" s="23" t="s">
        <v>1344</v>
      </c>
      <c r="E10039" s="23" t="s">
        <v>1</v>
      </c>
      <c r="F10039" s="23" t="s">
        <v>7</v>
      </c>
      <c r="G10039" s="23" t="s">
        <v>1551</v>
      </c>
      <c r="H10039" s="2" t="s">
        <v>7726</v>
      </c>
      <c r="I10039" s="23" t="s">
        <v>9226</v>
      </c>
      <c r="J10039" s="23" t="s">
        <v>59</v>
      </c>
      <c r="K10039" s="23" t="s">
        <v>9712</v>
      </c>
      <c r="L10039" s="23" t="s">
        <v>9539</v>
      </c>
      <c r="M10039" s="23">
        <f>YEAR(Tabla2[[#This Row],[Fecha de creación]])</f>
        <v>2022</v>
      </c>
      <c r="N10039" s="23">
        <f>MONTH(Tabla2[[#This Row],[Fecha de creación]])</f>
        <v>8</v>
      </c>
    </row>
    <row r="10040" spans="1:14" x14ac:dyDescent="0.25">
      <c r="A10040" s="26">
        <v>44780.696793981479</v>
      </c>
      <c r="B10040" s="23" t="s">
        <v>100</v>
      </c>
      <c r="C10040" s="23" t="s">
        <v>12788</v>
      </c>
      <c r="D10040" s="23" t="s">
        <v>982</v>
      </c>
      <c r="E10040" s="23" t="s">
        <v>1</v>
      </c>
      <c r="F10040" s="23" t="s">
        <v>22</v>
      </c>
      <c r="G10040" s="23" t="s">
        <v>975</v>
      </c>
      <c r="H10040" s="2" t="s">
        <v>8893</v>
      </c>
      <c r="I10040" s="23" t="s">
        <v>7966</v>
      </c>
      <c r="J10040" s="23" t="s">
        <v>958</v>
      </c>
      <c r="K10040" s="23" t="s">
        <v>9712</v>
      </c>
      <c r="L10040" s="23" t="s">
        <v>9538</v>
      </c>
      <c r="M10040" s="23">
        <f>YEAR(Tabla2[[#This Row],[Fecha de creación]])</f>
        <v>2022</v>
      </c>
      <c r="N10040" s="23">
        <f>MONTH(Tabla2[[#This Row],[Fecha de creación]])</f>
        <v>8</v>
      </c>
    </row>
    <row r="10041" spans="1:14" x14ac:dyDescent="0.25">
      <c r="A10041" s="26">
        <v>44781.370347222219</v>
      </c>
      <c r="B10041" s="23" t="s">
        <v>19</v>
      </c>
      <c r="C10041" s="23" t="s">
        <v>12789</v>
      </c>
      <c r="D10041" s="23" t="s">
        <v>12790</v>
      </c>
      <c r="E10041" s="23" t="s">
        <v>1</v>
      </c>
      <c r="F10041" s="23" t="s">
        <v>7</v>
      </c>
      <c r="G10041" s="23" t="s">
        <v>975</v>
      </c>
      <c r="H10041" s="2" t="s">
        <v>8459</v>
      </c>
      <c r="I10041" s="23" t="s">
        <v>10079</v>
      </c>
      <c r="J10041" s="23"/>
      <c r="K10041" s="23" t="s">
        <v>9712</v>
      </c>
      <c r="L10041" s="23" t="s">
        <v>9538</v>
      </c>
      <c r="M10041" s="23">
        <f>YEAR(Tabla2[[#This Row],[Fecha de creación]])</f>
        <v>2022</v>
      </c>
      <c r="N10041" s="23">
        <f>MONTH(Tabla2[[#This Row],[Fecha de creación]])</f>
        <v>8</v>
      </c>
    </row>
    <row r="10042" spans="1:14" x14ac:dyDescent="0.25">
      <c r="A10042" s="26">
        <v>44781.397766203707</v>
      </c>
      <c r="B10042" s="23" t="s">
        <v>19</v>
      </c>
      <c r="C10042" s="23" t="s">
        <v>12791</v>
      </c>
      <c r="D10042" s="23" t="s">
        <v>12792</v>
      </c>
      <c r="E10042" s="23" t="s">
        <v>1</v>
      </c>
      <c r="F10042" s="23" t="s">
        <v>7</v>
      </c>
      <c r="G10042" s="23" t="s">
        <v>3</v>
      </c>
      <c r="H10042" s="2" t="s">
        <v>7745</v>
      </c>
      <c r="I10042" s="23" t="s">
        <v>10079</v>
      </c>
      <c r="J10042" s="23"/>
      <c r="K10042" s="23" t="s">
        <v>9712</v>
      </c>
      <c r="L10042" s="23" t="s">
        <v>9539</v>
      </c>
      <c r="M10042" s="23">
        <f>YEAR(Tabla2[[#This Row],[Fecha de creación]])</f>
        <v>2022</v>
      </c>
      <c r="N10042" s="23">
        <f>MONTH(Tabla2[[#This Row],[Fecha de creación]])</f>
        <v>8</v>
      </c>
    </row>
    <row r="10043" spans="1:14" x14ac:dyDescent="0.25">
      <c r="A10043" s="26">
        <v>44781.437337962961</v>
      </c>
      <c r="B10043" s="23" t="s">
        <v>19</v>
      </c>
      <c r="C10043" s="23" t="s">
        <v>12793</v>
      </c>
      <c r="D10043" s="23" t="s">
        <v>12794</v>
      </c>
      <c r="E10043" s="23" t="s">
        <v>1</v>
      </c>
      <c r="F10043" s="23" t="s">
        <v>7</v>
      </c>
      <c r="G10043" s="23" t="s">
        <v>975</v>
      </c>
      <c r="H10043" s="2" t="s">
        <v>7744</v>
      </c>
      <c r="I10043" s="23" t="s">
        <v>10079</v>
      </c>
      <c r="J10043" s="23"/>
      <c r="K10043" s="23" t="s">
        <v>9712</v>
      </c>
      <c r="L10043" s="23" t="s">
        <v>9538</v>
      </c>
      <c r="M10043" s="23">
        <f>YEAR(Tabla2[[#This Row],[Fecha de creación]])</f>
        <v>2022</v>
      </c>
      <c r="N10043" s="23">
        <f>MONTH(Tabla2[[#This Row],[Fecha de creación]])</f>
        <v>8</v>
      </c>
    </row>
    <row r="10044" spans="1:14" x14ac:dyDescent="0.25">
      <c r="A10044" s="26">
        <v>44781.480821759258</v>
      </c>
      <c r="B10044" s="23" t="s">
        <v>19</v>
      </c>
      <c r="C10044" s="23" t="s">
        <v>12795</v>
      </c>
      <c r="D10044" s="23" t="s">
        <v>12796</v>
      </c>
      <c r="E10044" s="23" t="s">
        <v>1</v>
      </c>
      <c r="F10044" s="23" t="s">
        <v>7</v>
      </c>
      <c r="G10044" s="23" t="s">
        <v>3</v>
      </c>
      <c r="H10044" s="2" t="s">
        <v>7745</v>
      </c>
      <c r="I10044" s="23" t="s">
        <v>10079</v>
      </c>
      <c r="J10044" s="23"/>
      <c r="K10044" s="23" t="s">
        <v>9712</v>
      </c>
      <c r="L10044" s="23" t="s">
        <v>9539</v>
      </c>
      <c r="M10044" s="23">
        <f>YEAR(Tabla2[[#This Row],[Fecha de creación]])</f>
        <v>2022</v>
      </c>
      <c r="N10044" s="23">
        <f>MONTH(Tabla2[[#This Row],[Fecha de creación]])</f>
        <v>8</v>
      </c>
    </row>
    <row r="10045" spans="1:14" x14ac:dyDescent="0.25">
      <c r="A10045" s="26">
        <v>44781.505752314813</v>
      </c>
      <c r="B10045" s="23" t="s">
        <v>0</v>
      </c>
      <c r="C10045" s="23" t="s">
        <v>12797</v>
      </c>
      <c r="D10045" s="23" t="s">
        <v>615</v>
      </c>
      <c r="E10045" s="23" t="s">
        <v>1</v>
      </c>
      <c r="F10045" s="23" t="s">
        <v>7</v>
      </c>
      <c r="G10045" s="23" t="s">
        <v>975</v>
      </c>
      <c r="H10045" s="2" t="s">
        <v>7745</v>
      </c>
      <c r="I10045" s="23" t="s">
        <v>7412</v>
      </c>
      <c r="J10045" s="23"/>
      <c r="K10045" s="23" t="s">
        <v>9712</v>
      </c>
      <c r="L10045" s="23" t="s">
        <v>9538</v>
      </c>
      <c r="M10045" s="23">
        <f>YEAR(Tabla2[[#This Row],[Fecha de creación]])</f>
        <v>2022</v>
      </c>
      <c r="N10045" s="23">
        <f>MONTH(Tabla2[[#This Row],[Fecha de creación]])</f>
        <v>8</v>
      </c>
    </row>
    <row r="10046" spans="1:14" x14ac:dyDescent="0.25">
      <c r="A10046" s="26">
        <v>44781.534675925926</v>
      </c>
      <c r="B10046" s="23" t="s">
        <v>0</v>
      </c>
      <c r="C10046" s="23" t="s">
        <v>12798</v>
      </c>
      <c r="D10046" s="23" t="s">
        <v>110</v>
      </c>
      <c r="E10046" s="23" t="s">
        <v>1</v>
      </c>
      <c r="F10046" s="23" t="s">
        <v>7</v>
      </c>
      <c r="G10046" s="23" t="s">
        <v>975</v>
      </c>
      <c r="H10046" s="2" t="s">
        <v>7731</v>
      </c>
      <c r="I10046" s="23" t="s">
        <v>7412</v>
      </c>
      <c r="J10046" s="23"/>
      <c r="K10046" s="23" t="s">
        <v>9712</v>
      </c>
      <c r="L10046" s="23" t="s">
        <v>9538</v>
      </c>
      <c r="M10046" s="23">
        <f>YEAR(Tabla2[[#This Row],[Fecha de creación]])</f>
        <v>2022</v>
      </c>
      <c r="N10046" s="23">
        <f>MONTH(Tabla2[[#This Row],[Fecha de creación]])</f>
        <v>8</v>
      </c>
    </row>
    <row r="10047" spans="1:14" x14ac:dyDescent="0.25">
      <c r="A10047" s="26">
        <v>44781.574224537035</v>
      </c>
      <c r="B10047" s="23" t="s">
        <v>0</v>
      </c>
      <c r="C10047" s="23" t="s">
        <v>12799</v>
      </c>
      <c r="D10047" s="23" t="s">
        <v>21</v>
      </c>
      <c r="E10047" s="23" t="s">
        <v>1</v>
      </c>
      <c r="F10047" s="23" t="s">
        <v>7</v>
      </c>
      <c r="G10047" s="23" t="s">
        <v>975</v>
      </c>
      <c r="H10047" s="2" t="s">
        <v>7744</v>
      </c>
      <c r="I10047" s="23" t="s">
        <v>9483</v>
      </c>
      <c r="J10047" s="23" t="s">
        <v>59</v>
      </c>
      <c r="K10047" s="23" t="s">
        <v>9712</v>
      </c>
      <c r="L10047" s="23" t="s">
        <v>9538</v>
      </c>
      <c r="M10047" s="23">
        <f>YEAR(Tabla2[[#This Row],[Fecha de creación]])</f>
        <v>2022</v>
      </c>
      <c r="N10047" s="23">
        <f>MONTH(Tabla2[[#This Row],[Fecha de creación]])</f>
        <v>8</v>
      </c>
    </row>
    <row r="10048" spans="1:14" x14ac:dyDescent="0.25">
      <c r="A10048" s="26">
        <v>44781.575266203705</v>
      </c>
      <c r="B10048" s="23" t="s">
        <v>0</v>
      </c>
      <c r="C10048" s="23" t="s">
        <v>12800</v>
      </c>
      <c r="D10048" s="23" t="s">
        <v>586</v>
      </c>
      <c r="E10048" s="23" t="s">
        <v>1</v>
      </c>
      <c r="F10048" s="23" t="s">
        <v>7</v>
      </c>
      <c r="G10048" s="23" t="s">
        <v>1551</v>
      </c>
      <c r="H10048" s="2" t="s">
        <v>7742</v>
      </c>
      <c r="I10048" s="23" t="s">
        <v>11022</v>
      </c>
      <c r="J10048" s="23" t="s">
        <v>59</v>
      </c>
      <c r="K10048" s="23" t="s">
        <v>9712</v>
      </c>
      <c r="L10048" s="23" t="s">
        <v>9539</v>
      </c>
      <c r="M10048" s="23">
        <f>YEAR(Tabla2[[#This Row],[Fecha de creación]])</f>
        <v>2022</v>
      </c>
      <c r="N10048" s="23">
        <f>MONTH(Tabla2[[#This Row],[Fecha de creación]])</f>
        <v>8</v>
      </c>
    </row>
    <row r="10049" spans="1:14" x14ac:dyDescent="0.25">
      <c r="A10049" s="26">
        <v>44781.57640046296</v>
      </c>
      <c r="B10049" s="23" t="s">
        <v>0</v>
      </c>
      <c r="C10049" s="23" t="s">
        <v>12801</v>
      </c>
      <c r="D10049" s="23" t="s">
        <v>586</v>
      </c>
      <c r="E10049" s="23" t="s">
        <v>1</v>
      </c>
      <c r="F10049" s="23" t="s">
        <v>7</v>
      </c>
      <c r="G10049" s="23" t="s">
        <v>1551</v>
      </c>
      <c r="H10049" s="2" t="s">
        <v>7742</v>
      </c>
      <c r="I10049" s="23" t="s">
        <v>11022</v>
      </c>
      <c r="J10049" s="23" t="s">
        <v>59</v>
      </c>
      <c r="K10049" s="23" t="s">
        <v>9712</v>
      </c>
      <c r="L10049" s="23" t="s">
        <v>9539</v>
      </c>
      <c r="M10049" s="23">
        <f>YEAR(Tabla2[[#This Row],[Fecha de creación]])</f>
        <v>2022</v>
      </c>
      <c r="N10049" s="23">
        <f>MONTH(Tabla2[[#This Row],[Fecha de creación]])</f>
        <v>8</v>
      </c>
    </row>
    <row r="10050" spans="1:14" x14ac:dyDescent="0.25">
      <c r="A10050" s="26">
        <v>44781.577743055554</v>
      </c>
      <c r="B10050" s="23" t="s">
        <v>0</v>
      </c>
      <c r="C10050" s="23" t="s">
        <v>12802</v>
      </c>
      <c r="D10050" s="23" t="s">
        <v>6</v>
      </c>
      <c r="E10050" s="23" t="s">
        <v>1</v>
      </c>
      <c r="F10050" s="23" t="s">
        <v>7</v>
      </c>
      <c r="G10050" s="23" t="s">
        <v>975</v>
      </c>
      <c r="H10050" s="2" t="s">
        <v>7722</v>
      </c>
      <c r="I10050" s="23" t="s">
        <v>9483</v>
      </c>
      <c r="J10050" s="23" t="s">
        <v>59</v>
      </c>
      <c r="K10050" s="23" t="s">
        <v>9712</v>
      </c>
      <c r="L10050" s="23" t="s">
        <v>9538</v>
      </c>
      <c r="M10050" s="23">
        <f>YEAR(Tabla2[[#This Row],[Fecha de creación]])</f>
        <v>2022</v>
      </c>
      <c r="N10050" s="23">
        <f>MONTH(Tabla2[[#This Row],[Fecha de creación]])</f>
        <v>8</v>
      </c>
    </row>
    <row r="10051" spans="1:14" x14ac:dyDescent="0.25">
      <c r="A10051" s="26">
        <v>44781.581284722219</v>
      </c>
      <c r="B10051" s="23" t="s">
        <v>0</v>
      </c>
      <c r="C10051" s="23" t="s">
        <v>12803</v>
      </c>
      <c r="D10051" s="23" t="s">
        <v>110</v>
      </c>
      <c r="E10051" s="23" t="s">
        <v>1</v>
      </c>
      <c r="F10051" s="23" t="s">
        <v>7</v>
      </c>
      <c r="G10051" s="23" t="s">
        <v>975</v>
      </c>
      <c r="H10051" s="2" t="s">
        <v>7731</v>
      </c>
      <c r="I10051" s="23" t="s">
        <v>9483</v>
      </c>
      <c r="J10051" s="23" t="s">
        <v>59</v>
      </c>
      <c r="K10051" s="23" t="s">
        <v>9712</v>
      </c>
      <c r="L10051" s="23" t="s">
        <v>9538</v>
      </c>
      <c r="M10051" s="23">
        <f>YEAR(Tabla2[[#This Row],[Fecha de creación]])</f>
        <v>2022</v>
      </c>
      <c r="N10051" s="23">
        <f>MONTH(Tabla2[[#This Row],[Fecha de creación]])</f>
        <v>8</v>
      </c>
    </row>
    <row r="10052" spans="1:14" x14ac:dyDescent="0.25">
      <c r="A10052" s="26">
        <v>44781.58253472222</v>
      </c>
      <c r="B10052" s="23" t="s">
        <v>0</v>
      </c>
      <c r="C10052" s="23" t="s">
        <v>12804</v>
      </c>
      <c r="D10052" s="23" t="s">
        <v>982</v>
      </c>
      <c r="E10052" s="23" t="s">
        <v>1</v>
      </c>
      <c r="F10052" s="23" t="s">
        <v>22</v>
      </c>
      <c r="G10052" s="23" t="s">
        <v>975</v>
      </c>
      <c r="H10052" s="2" t="s">
        <v>8893</v>
      </c>
      <c r="I10052" s="23" t="s">
        <v>9483</v>
      </c>
      <c r="J10052" s="23" t="s">
        <v>59</v>
      </c>
      <c r="K10052" s="23" t="s">
        <v>9712</v>
      </c>
      <c r="L10052" s="23" t="s">
        <v>9538</v>
      </c>
      <c r="M10052" s="23">
        <f>YEAR(Tabla2[[#This Row],[Fecha de creación]])</f>
        <v>2022</v>
      </c>
      <c r="N10052" s="23">
        <f>MONTH(Tabla2[[#This Row],[Fecha de creación]])</f>
        <v>8</v>
      </c>
    </row>
    <row r="10053" spans="1:14" x14ac:dyDescent="0.25">
      <c r="A10053" s="26">
        <v>44781.583333333336</v>
      </c>
      <c r="B10053" s="23" t="s">
        <v>0</v>
      </c>
      <c r="C10053" s="23" t="s">
        <v>12805</v>
      </c>
      <c r="D10053" s="23" t="s">
        <v>982</v>
      </c>
      <c r="E10053" s="23" t="s">
        <v>1</v>
      </c>
      <c r="F10053" s="23" t="s">
        <v>22</v>
      </c>
      <c r="G10053" s="23" t="s">
        <v>975</v>
      </c>
      <c r="H10053" s="2" t="s">
        <v>8893</v>
      </c>
      <c r="I10053" s="23" t="s">
        <v>9483</v>
      </c>
      <c r="J10053" s="23" t="s">
        <v>59</v>
      </c>
      <c r="K10053" s="23" t="s">
        <v>9712</v>
      </c>
      <c r="L10053" s="23" t="s">
        <v>9538</v>
      </c>
      <c r="M10053" s="23">
        <f>YEAR(Tabla2[[#This Row],[Fecha de creación]])</f>
        <v>2022</v>
      </c>
      <c r="N10053" s="23">
        <f>MONTH(Tabla2[[#This Row],[Fecha de creación]])</f>
        <v>8</v>
      </c>
    </row>
    <row r="10054" spans="1:14" x14ac:dyDescent="0.25">
      <c r="A10054" s="26">
        <v>44781.584456018521</v>
      </c>
      <c r="B10054" s="23" t="s">
        <v>0</v>
      </c>
      <c r="C10054" s="23" t="s">
        <v>12806</v>
      </c>
      <c r="D10054" s="23" t="s">
        <v>982</v>
      </c>
      <c r="E10054" s="23" t="s">
        <v>1</v>
      </c>
      <c r="F10054" s="23" t="s">
        <v>22</v>
      </c>
      <c r="G10054" s="23" t="s">
        <v>975</v>
      </c>
      <c r="H10054" s="2" t="s">
        <v>8893</v>
      </c>
      <c r="I10054" s="23" t="s">
        <v>9483</v>
      </c>
      <c r="J10054" s="23" t="s">
        <v>59</v>
      </c>
      <c r="K10054" s="23" t="s">
        <v>9712</v>
      </c>
      <c r="L10054" s="23" t="s">
        <v>9538</v>
      </c>
      <c r="M10054" s="23">
        <f>YEAR(Tabla2[[#This Row],[Fecha de creación]])</f>
        <v>2022</v>
      </c>
      <c r="N10054" s="23">
        <f>MONTH(Tabla2[[#This Row],[Fecha de creación]])</f>
        <v>8</v>
      </c>
    </row>
    <row r="10055" spans="1:14" x14ac:dyDescent="0.25">
      <c r="A10055" s="26">
        <v>44781.585601851853</v>
      </c>
      <c r="B10055" s="23" t="s">
        <v>0</v>
      </c>
      <c r="C10055" s="23" t="s">
        <v>12807</v>
      </c>
      <c r="D10055" s="23" t="s">
        <v>9184</v>
      </c>
      <c r="E10055" s="23" t="s">
        <v>1</v>
      </c>
      <c r="F10055" s="23" t="s">
        <v>7</v>
      </c>
      <c r="G10055" s="23" t="s">
        <v>3</v>
      </c>
      <c r="I10055" s="23" t="s">
        <v>9483</v>
      </c>
      <c r="J10055" s="23" t="s">
        <v>59</v>
      </c>
      <c r="K10055" s="23" t="s">
        <v>9712</v>
      </c>
      <c r="L10055" s="23" t="s">
        <v>9539</v>
      </c>
      <c r="M10055" s="23">
        <f>YEAR(Tabla2[[#This Row],[Fecha de creación]])</f>
        <v>2022</v>
      </c>
      <c r="N10055" s="23">
        <f>MONTH(Tabla2[[#This Row],[Fecha de creación]])</f>
        <v>8</v>
      </c>
    </row>
    <row r="10056" spans="1:14" x14ac:dyDescent="0.25">
      <c r="A10056" s="26">
        <v>44781.590486111112</v>
      </c>
      <c r="B10056" s="23" t="s">
        <v>19</v>
      </c>
      <c r="C10056" s="23" t="s">
        <v>12808</v>
      </c>
      <c r="D10056" s="23" t="s">
        <v>12809</v>
      </c>
      <c r="E10056" s="23" t="s">
        <v>1</v>
      </c>
      <c r="F10056" s="23" t="s">
        <v>7</v>
      </c>
      <c r="G10056" s="23" t="s">
        <v>975</v>
      </c>
      <c r="H10056" s="2" t="s">
        <v>8535</v>
      </c>
      <c r="I10056" s="23" t="s">
        <v>10079</v>
      </c>
      <c r="J10056" s="23"/>
      <c r="K10056" s="23" t="s">
        <v>9712</v>
      </c>
      <c r="L10056" s="23" t="s">
        <v>9538</v>
      </c>
      <c r="M10056" s="23">
        <f>YEAR(Tabla2[[#This Row],[Fecha de creación]])</f>
        <v>2022</v>
      </c>
      <c r="N10056" s="23">
        <f>MONTH(Tabla2[[#This Row],[Fecha de creación]])</f>
        <v>8</v>
      </c>
    </row>
    <row r="10057" spans="1:14" x14ac:dyDescent="0.25">
      <c r="A10057" s="26">
        <v>44781.638506944444</v>
      </c>
      <c r="B10057" s="23" t="s">
        <v>19</v>
      </c>
      <c r="C10057" s="23" t="s">
        <v>12810</v>
      </c>
      <c r="D10057" s="23" t="s">
        <v>12811</v>
      </c>
      <c r="E10057" s="23" t="s">
        <v>1</v>
      </c>
      <c r="F10057" s="23" t="s">
        <v>7</v>
      </c>
      <c r="G10057" s="23" t="s">
        <v>975</v>
      </c>
      <c r="H10057" s="2" t="s">
        <v>8535</v>
      </c>
      <c r="I10057" s="23" t="s">
        <v>10079</v>
      </c>
      <c r="J10057" s="23"/>
      <c r="K10057" s="23" t="s">
        <v>9712</v>
      </c>
      <c r="L10057" s="23" t="s">
        <v>9538</v>
      </c>
      <c r="M10057" s="23">
        <f>YEAR(Tabla2[[#This Row],[Fecha de creación]])</f>
        <v>2022</v>
      </c>
      <c r="N10057" s="23">
        <f>MONTH(Tabla2[[#This Row],[Fecha de creación]])</f>
        <v>8</v>
      </c>
    </row>
    <row r="10058" spans="1:14" x14ac:dyDescent="0.25">
      <c r="A10058" s="26">
        <v>44781.641377314816</v>
      </c>
      <c r="B10058" s="23" t="s">
        <v>56</v>
      </c>
      <c r="C10058" s="23" t="s">
        <v>12812</v>
      </c>
      <c r="D10058" s="23" t="s">
        <v>4281</v>
      </c>
      <c r="E10058" s="23" t="s">
        <v>1</v>
      </c>
      <c r="F10058" s="23" t="s">
        <v>7</v>
      </c>
      <c r="G10058" s="23" t="s">
        <v>975</v>
      </c>
      <c r="H10058" s="2" t="s">
        <v>7722</v>
      </c>
      <c r="I10058" s="23" t="s">
        <v>7342</v>
      </c>
      <c r="J10058" s="23" t="s">
        <v>59</v>
      </c>
      <c r="K10058" s="23" t="s">
        <v>9712</v>
      </c>
      <c r="L10058" s="23" t="s">
        <v>9538</v>
      </c>
      <c r="M10058" s="23">
        <f>YEAR(Tabla2[[#This Row],[Fecha de creación]])</f>
        <v>2022</v>
      </c>
      <c r="N10058" s="23">
        <f>MONTH(Tabla2[[#This Row],[Fecha de creación]])</f>
        <v>8</v>
      </c>
    </row>
    <row r="10059" spans="1:14" x14ac:dyDescent="0.25">
      <c r="A10059" s="26">
        <v>44781.64371527778</v>
      </c>
      <c r="B10059" s="23" t="s">
        <v>0</v>
      </c>
      <c r="C10059" s="23" t="s">
        <v>12813</v>
      </c>
      <c r="D10059" s="23" t="s">
        <v>949</v>
      </c>
      <c r="E10059" s="23" t="s">
        <v>1</v>
      </c>
      <c r="F10059" s="23" t="s">
        <v>2</v>
      </c>
      <c r="G10059" s="23" t="s">
        <v>1551</v>
      </c>
      <c r="H10059" s="2" t="s">
        <v>7737</v>
      </c>
      <c r="I10059" s="23" t="s">
        <v>7749</v>
      </c>
      <c r="J10059" s="23"/>
      <c r="K10059" s="23" t="s">
        <v>9712</v>
      </c>
      <c r="L10059" s="23" t="s">
        <v>9539</v>
      </c>
      <c r="M10059" s="23">
        <f>YEAR(Tabla2[[#This Row],[Fecha de creación]])</f>
        <v>2022</v>
      </c>
      <c r="N10059" s="23">
        <f>MONTH(Tabla2[[#This Row],[Fecha de creación]])</f>
        <v>8</v>
      </c>
    </row>
    <row r="10060" spans="1:14" x14ac:dyDescent="0.25">
      <c r="A10060" s="26">
        <v>44781.646412037036</v>
      </c>
      <c r="B10060" s="23" t="s">
        <v>0</v>
      </c>
      <c r="C10060" s="23" t="s">
        <v>12814</v>
      </c>
      <c r="D10060" s="23" t="s">
        <v>999</v>
      </c>
      <c r="E10060" s="23" t="s">
        <v>1</v>
      </c>
      <c r="F10060" s="23" t="s">
        <v>7</v>
      </c>
      <c r="G10060" s="23" t="s">
        <v>975</v>
      </c>
      <c r="H10060" s="2" t="s">
        <v>7744</v>
      </c>
      <c r="I10060" s="23" t="s">
        <v>7412</v>
      </c>
      <c r="J10060" s="23"/>
      <c r="K10060" s="23" t="s">
        <v>9712</v>
      </c>
      <c r="L10060" s="23" t="s">
        <v>9538</v>
      </c>
      <c r="M10060" s="23">
        <f>YEAR(Tabla2[[#This Row],[Fecha de creación]])</f>
        <v>2022</v>
      </c>
      <c r="N10060" s="23">
        <f>MONTH(Tabla2[[#This Row],[Fecha de creación]])</f>
        <v>8</v>
      </c>
    </row>
    <row r="10061" spans="1:14" x14ac:dyDescent="0.25">
      <c r="A10061" s="26">
        <v>44781.657037037039</v>
      </c>
      <c r="B10061" s="23" t="s">
        <v>19</v>
      </c>
      <c r="C10061" s="23" t="s">
        <v>12815</v>
      </c>
      <c r="D10061" s="23" t="s">
        <v>12816</v>
      </c>
      <c r="E10061" s="23" t="s">
        <v>1</v>
      </c>
      <c r="F10061" s="23" t="s">
        <v>7</v>
      </c>
      <c r="G10061" s="23" t="s">
        <v>3</v>
      </c>
      <c r="H10061" s="2" t="s">
        <v>7745</v>
      </c>
      <c r="I10061" s="23" t="s">
        <v>10079</v>
      </c>
      <c r="J10061" s="23"/>
      <c r="K10061" s="23" t="s">
        <v>9712</v>
      </c>
      <c r="L10061" s="23" t="s">
        <v>9539</v>
      </c>
      <c r="M10061" s="23">
        <f>YEAR(Tabla2[[#This Row],[Fecha de creación]])</f>
        <v>2022</v>
      </c>
      <c r="N10061" s="23">
        <f>MONTH(Tabla2[[#This Row],[Fecha de creación]])</f>
        <v>8</v>
      </c>
    </row>
    <row r="10062" spans="1:14" x14ac:dyDescent="0.25">
      <c r="A10062" s="26">
        <v>44781.679259259261</v>
      </c>
      <c r="B10062" s="23" t="s">
        <v>19</v>
      </c>
      <c r="C10062" s="23" t="s">
        <v>12817</v>
      </c>
      <c r="D10062" s="23" t="s">
        <v>12818</v>
      </c>
      <c r="E10062" s="23" t="s">
        <v>1</v>
      </c>
      <c r="F10062" s="23" t="s">
        <v>7</v>
      </c>
      <c r="G10062" s="23" t="s">
        <v>975</v>
      </c>
      <c r="H10062" s="2" t="s">
        <v>8535</v>
      </c>
      <c r="I10062" s="23" t="s">
        <v>10079</v>
      </c>
      <c r="J10062" s="23"/>
      <c r="K10062" s="23" t="s">
        <v>9712</v>
      </c>
      <c r="L10062" s="23" t="s">
        <v>9538</v>
      </c>
      <c r="M10062" s="23">
        <f>YEAR(Tabla2[[#This Row],[Fecha de creación]])</f>
        <v>2022</v>
      </c>
      <c r="N10062" s="23">
        <f>MONTH(Tabla2[[#This Row],[Fecha de creación]])</f>
        <v>8</v>
      </c>
    </row>
    <row r="10063" spans="1:14" x14ac:dyDescent="0.25">
      <c r="A10063" s="26">
        <v>44781.688055555554</v>
      </c>
      <c r="B10063" s="23" t="s">
        <v>0</v>
      </c>
      <c r="C10063" s="23" t="s">
        <v>12819</v>
      </c>
      <c r="D10063" s="23" t="s">
        <v>6</v>
      </c>
      <c r="E10063" s="23" t="s">
        <v>1</v>
      </c>
      <c r="F10063" s="23" t="s">
        <v>7</v>
      </c>
      <c r="G10063" s="23" t="s">
        <v>975</v>
      </c>
      <c r="H10063" s="2" t="s">
        <v>7722</v>
      </c>
      <c r="I10063" s="23" t="s">
        <v>9483</v>
      </c>
      <c r="J10063" s="23" t="s">
        <v>59</v>
      </c>
      <c r="K10063" s="23" t="s">
        <v>9712</v>
      </c>
      <c r="L10063" s="23" t="s">
        <v>9538</v>
      </c>
      <c r="M10063" s="23">
        <f>YEAR(Tabla2[[#This Row],[Fecha de creación]])</f>
        <v>2022</v>
      </c>
      <c r="N10063" s="23">
        <f>MONTH(Tabla2[[#This Row],[Fecha de creación]])</f>
        <v>8</v>
      </c>
    </row>
    <row r="10064" spans="1:14" x14ac:dyDescent="0.25">
      <c r="A10064" s="26">
        <v>44781.691250000003</v>
      </c>
      <c r="B10064" s="23" t="s">
        <v>0</v>
      </c>
      <c r="C10064" s="23" t="s">
        <v>12820</v>
      </c>
      <c r="D10064" s="23" t="s">
        <v>223</v>
      </c>
      <c r="E10064" s="23" t="s">
        <v>1</v>
      </c>
      <c r="F10064" s="23" t="s">
        <v>7</v>
      </c>
      <c r="G10064" s="23" t="s">
        <v>3</v>
      </c>
      <c r="H10064" s="2" t="s">
        <v>7721</v>
      </c>
      <c r="I10064" s="23" t="s">
        <v>9483</v>
      </c>
      <c r="J10064" s="23" t="s">
        <v>59</v>
      </c>
      <c r="K10064" s="23" t="s">
        <v>9712</v>
      </c>
      <c r="L10064" s="23" t="s">
        <v>9539</v>
      </c>
      <c r="M10064" s="23">
        <f>YEAR(Tabla2[[#This Row],[Fecha de creación]])</f>
        <v>2022</v>
      </c>
      <c r="N10064" s="23">
        <f>MONTH(Tabla2[[#This Row],[Fecha de creación]])</f>
        <v>8</v>
      </c>
    </row>
    <row r="10065" spans="1:14" x14ac:dyDescent="0.25">
      <c r="A10065" s="26">
        <v>44781.712083333332</v>
      </c>
      <c r="B10065" s="23" t="s">
        <v>19</v>
      </c>
      <c r="C10065" s="23" t="s">
        <v>12821</v>
      </c>
      <c r="D10065" s="23" t="s">
        <v>10681</v>
      </c>
      <c r="E10065" s="23" t="s">
        <v>1</v>
      </c>
      <c r="F10065" s="23" t="s">
        <v>7</v>
      </c>
      <c r="G10065" s="23" t="s">
        <v>975</v>
      </c>
      <c r="H10065" s="2" t="s">
        <v>8535</v>
      </c>
      <c r="I10065" s="23" t="s">
        <v>10079</v>
      </c>
      <c r="J10065" s="23"/>
      <c r="K10065" s="23" t="s">
        <v>9712</v>
      </c>
      <c r="L10065" s="23" t="s">
        <v>9538</v>
      </c>
      <c r="M10065" s="23">
        <f>YEAR(Tabla2[[#This Row],[Fecha de creación]])</f>
        <v>2022</v>
      </c>
      <c r="N10065" s="23">
        <f>MONTH(Tabla2[[#This Row],[Fecha de creación]])</f>
        <v>8</v>
      </c>
    </row>
    <row r="10066" spans="1:14" x14ac:dyDescent="0.25">
      <c r="A10066" s="26">
        <v>44781.724189814813</v>
      </c>
      <c r="B10066" s="23" t="s">
        <v>9534</v>
      </c>
      <c r="C10066" s="23" t="s">
        <v>12822</v>
      </c>
      <c r="D10066" s="23" t="s">
        <v>1009</v>
      </c>
      <c r="E10066" s="23" t="s">
        <v>1</v>
      </c>
      <c r="F10066" s="23" t="s">
        <v>22</v>
      </c>
      <c r="G10066" s="23" t="s">
        <v>975</v>
      </c>
      <c r="H10066" s="2" t="s">
        <v>7748</v>
      </c>
      <c r="I10066" s="23" t="s">
        <v>8168</v>
      </c>
      <c r="J10066" s="23"/>
      <c r="K10066" s="23" t="s">
        <v>9712</v>
      </c>
      <c r="L10066" s="23" t="s">
        <v>9538</v>
      </c>
      <c r="M10066" s="23">
        <f>YEAR(Tabla2[[#This Row],[Fecha de creación]])</f>
        <v>2022</v>
      </c>
      <c r="N10066" s="23">
        <f>MONTH(Tabla2[[#This Row],[Fecha de creación]])</f>
        <v>8</v>
      </c>
    </row>
    <row r="10067" spans="1:14" x14ac:dyDescent="0.25">
      <c r="A10067" s="26">
        <v>44782.386712962965</v>
      </c>
      <c r="B10067" s="23" t="s">
        <v>19</v>
      </c>
      <c r="C10067" s="23" t="s">
        <v>12823</v>
      </c>
      <c r="D10067" s="23" t="s">
        <v>12824</v>
      </c>
      <c r="E10067" s="23" t="s">
        <v>1</v>
      </c>
      <c r="F10067" s="23" t="s">
        <v>7</v>
      </c>
      <c r="G10067" s="23" t="s">
        <v>975</v>
      </c>
      <c r="H10067" s="2" t="s">
        <v>7722</v>
      </c>
      <c r="I10067" s="23" t="s">
        <v>10079</v>
      </c>
      <c r="J10067" s="23"/>
      <c r="K10067" s="23" t="s">
        <v>9712</v>
      </c>
      <c r="L10067" s="23" t="s">
        <v>9538</v>
      </c>
      <c r="M10067" s="23">
        <f>YEAR(Tabla2[[#This Row],[Fecha de creación]])</f>
        <v>2022</v>
      </c>
      <c r="N10067" s="23">
        <f>MONTH(Tabla2[[#This Row],[Fecha de creación]])</f>
        <v>8</v>
      </c>
    </row>
    <row r="10068" spans="1:14" x14ac:dyDescent="0.25">
      <c r="A10068" s="26">
        <v>44782.414780092593</v>
      </c>
      <c r="B10068" s="23" t="s">
        <v>19</v>
      </c>
      <c r="C10068" s="23" t="s">
        <v>12825</v>
      </c>
      <c r="D10068" s="23" t="s">
        <v>12826</v>
      </c>
      <c r="E10068" s="23" t="s">
        <v>1</v>
      </c>
      <c r="F10068" s="23" t="s">
        <v>7</v>
      </c>
      <c r="G10068" s="23" t="s">
        <v>975</v>
      </c>
      <c r="H10068" s="2" t="s">
        <v>7722</v>
      </c>
      <c r="I10068" s="23" t="s">
        <v>10079</v>
      </c>
      <c r="J10068" s="23"/>
      <c r="K10068" s="23" t="s">
        <v>9712</v>
      </c>
      <c r="L10068" s="23" t="s">
        <v>9538</v>
      </c>
      <c r="M10068" s="23">
        <f>YEAR(Tabla2[[#This Row],[Fecha de creación]])</f>
        <v>2022</v>
      </c>
      <c r="N10068" s="23">
        <f>MONTH(Tabla2[[#This Row],[Fecha de creación]])</f>
        <v>8</v>
      </c>
    </row>
    <row r="10069" spans="1:14" x14ac:dyDescent="0.25">
      <c r="A10069" s="26">
        <v>44782.447442129633</v>
      </c>
      <c r="B10069" s="23" t="s">
        <v>56</v>
      </c>
      <c r="C10069" s="23" t="s">
        <v>12827</v>
      </c>
      <c r="D10069" s="23" t="s">
        <v>4281</v>
      </c>
      <c r="E10069" s="23" t="s">
        <v>1</v>
      </c>
      <c r="F10069" s="23" t="s">
        <v>7</v>
      </c>
      <c r="G10069" s="23" t="s">
        <v>975</v>
      </c>
      <c r="H10069" s="2" t="s">
        <v>7722</v>
      </c>
      <c r="I10069" s="23" t="s">
        <v>7342</v>
      </c>
      <c r="J10069" s="23" t="s">
        <v>59</v>
      </c>
      <c r="K10069" s="23" t="s">
        <v>9712</v>
      </c>
      <c r="L10069" s="23" t="s">
        <v>9538</v>
      </c>
      <c r="M10069" s="23">
        <f>YEAR(Tabla2[[#This Row],[Fecha de creación]])</f>
        <v>2022</v>
      </c>
      <c r="N10069" s="23">
        <f>MONTH(Tabla2[[#This Row],[Fecha de creación]])</f>
        <v>8</v>
      </c>
    </row>
    <row r="10070" spans="1:14" x14ac:dyDescent="0.25">
      <c r="A10070" s="26">
        <v>44782.462175925924</v>
      </c>
      <c r="B10070" s="23" t="s">
        <v>19</v>
      </c>
      <c r="C10070" s="23" t="s">
        <v>12828</v>
      </c>
      <c r="D10070" s="23" t="s">
        <v>12829</v>
      </c>
      <c r="E10070" s="23" t="s">
        <v>1</v>
      </c>
      <c r="F10070" s="23" t="s">
        <v>7</v>
      </c>
      <c r="G10070" s="23" t="s">
        <v>975</v>
      </c>
      <c r="H10070" s="2" t="s">
        <v>7744</v>
      </c>
      <c r="I10070" s="23" t="s">
        <v>10079</v>
      </c>
      <c r="J10070" s="23"/>
      <c r="K10070" s="23" t="s">
        <v>9712</v>
      </c>
      <c r="L10070" s="23" t="s">
        <v>9538</v>
      </c>
      <c r="M10070" s="23">
        <f>YEAR(Tabla2[[#This Row],[Fecha de creación]])</f>
        <v>2022</v>
      </c>
      <c r="N10070" s="23">
        <f>MONTH(Tabla2[[#This Row],[Fecha de creación]])</f>
        <v>8</v>
      </c>
    </row>
    <row r="10071" spans="1:14" x14ac:dyDescent="0.25">
      <c r="A10071" s="26">
        <v>44782.470659722225</v>
      </c>
      <c r="B10071" s="23" t="s">
        <v>56</v>
      </c>
      <c r="C10071" s="23" t="s">
        <v>12830</v>
      </c>
      <c r="D10071" s="23" t="s">
        <v>586</v>
      </c>
      <c r="E10071" s="23" t="s">
        <v>1</v>
      </c>
      <c r="F10071" s="23" t="s">
        <v>7</v>
      </c>
      <c r="G10071" s="23" t="s">
        <v>975</v>
      </c>
      <c r="H10071" s="2" t="s">
        <v>7748</v>
      </c>
      <c r="I10071" s="23" t="s">
        <v>7342</v>
      </c>
      <c r="J10071" s="23" t="s">
        <v>59</v>
      </c>
      <c r="K10071" s="23" t="s">
        <v>9712</v>
      </c>
      <c r="L10071" s="23" t="s">
        <v>9538</v>
      </c>
      <c r="M10071" s="23">
        <f>YEAR(Tabla2[[#This Row],[Fecha de creación]])</f>
        <v>2022</v>
      </c>
      <c r="N10071" s="23">
        <f>MONTH(Tabla2[[#This Row],[Fecha de creación]])</f>
        <v>8</v>
      </c>
    </row>
    <row r="10072" spans="1:14" x14ac:dyDescent="0.25">
      <c r="A10072" s="26">
        <v>44782.476886574077</v>
      </c>
      <c r="B10072" s="23" t="s">
        <v>19</v>
      </c>
      <c r="C10072" s="23" t="s">
        <v>12831</v>
      </c>
      <c r="D10072" s="23" t="s">
        <v>12832</v>
      </c>
      <c r="E10072" s="23" t="s">
        <v>1</v>
      </c>
      <c r="F10072" s="23" t="s">
        <v>7</v>
      </c>
      <c r="G10072" s="23" t="s">
        <v>975</v>
      </c>
      <c r="H10072" s="2" t="s">
        <v>8559</v>
      </c>
      <c r="I10072" s="23" t="s">
        <v>10079</v>
      </c>
      <c r="J10072" s="23"/>
      <c r="K10072" s="23" t="s">
        <v>9712</v>
      </c>
      <c r="L10072" s="23" t="s">
        <v>9538</v>
      </c>
      <c r="M10072" s="23">
        <f>YEAR(Tabla2[[#This Row],[Fecha de creación]])</f>
        <v>2022</v>
      </c>
      <c r="N10072" s="23">
        <f>MONTH(Tabla2[[#This Row],[Fecha de creación]])</f>
        <v>8</v>
      </c>
    </row>
    <row r="10073" spans="1:14" x14ac:dyDescent="0.25">
      <c r="A10073" s="26">
        <v>44782.518009259256</v>
      </c>
      <c r="B10073" s="23" t="s">
        <v>0</v>
      </c>
      <c r="C10073" s="23" t="s">
        <v>12833</v>
      </c>
      <c r="D10073" s="23" t="s">
        <v>10747</v>
      </c>
      <c r="E10073" s="23" t="s">
        <v>1</v>
      </c>
      <c r="F10073" s="23" t="s">
        <v>7</v>
      </c>
      <c r="G10073" s="23" t="s">
        <v>975</v>
      </c>
      <c r="H10073" s="2" t="s">
        <v>8459</v>
      </c>
      <c r="I10073" s="23" t="s">
        <v>9483</v>
      </c>
      <c r="J10073" s="23" t="s">
        <v>59</v>
      </c>
      <c r="K10073" s="23" t="s">
        <v>9712</v>
      </c>
      <c r="L10073" s="23" t="s">
        <v>9538</v>
      </c>
      <c r="M10073" s="23">
        <f>YEAR(Tabla2[[#This Row],[Fecha de creación]])</f>
        <v>2022</v>
      </c>
      <c r="N10073" s="23">
        <f>MONTH(Tabla2[[#This Row],[Fecha de creación]])</f>
        <v>8</v>
      </c>
    </row>
    <row r="10074" spans="1:14" x14ac:dyDescent="0.25">
      <c r="A10074" s="26">
        <v>44782.603946759256</v>
      </c>
      <c r="B10074" s="23" t="s">
        <v>0</v>
      </c>
      <c r="C10074" s="23" t="s">
        <v>12834</v>
      </c>
      <c r="D10074" s="23" t="s">
        <v>49</v>
      </c>
      <c r="E10074" s="23" t="s">
        <v>1</v>
      </c>
      <c r="F10074" s="23" t="s">
        <v>7</v>
      </c>
      <c r="G10074" s="23" t="s">
        <v>975</v>
      </c>
      <c r="H10074" s="2" t="s">
        <v>7745</v>
      </c>
      <c r="I10074" s="23" t="s">
        <v>7412</v>
      </c>
      <c r="J10074" s="23"/>
      <c r="K10074" s="23" t="s">
        <v>9712</v>
      </c>
      <c r="L10074" s="23" t="s">
        <v>9538</v>
      </c>
      <c r="M10074" s="23">
        <f>YEAR(Tabla2[[#This Row],[Fecha de creación]])</f>
        <v>2022</v>
      </c>
      <c r="N10074" s="23">
        <f>MONTH(Tabla2[[#This Row],[Fecha de creación]])</f>
        <v>8</v>
      </c>
    </row>
    <row r="10075" spans="1:14" x14ac:dyDescent="0.25">
      <c r="A10075" s="26">
        <v>44782.614537037036</v>
      </c>
      <c r="B10075" s="23" t="s">
        <v>19</v>
      </c>
      <c r="C10075" s="23" t="s">
        <v>12835</v>
      </c>
      <c r="D10075" s="23" t="s">
        <v>12836</v>
      </c>
      <c r="E10075" s="23" t="s">
        <v>1</v>
      </c>
      <c r="F10075" s="23" t="s">
        <v>7</v>
      </c>
      <c r="G10075" s="23" t="s">
        <v>975</v>
      </c>
      <c r="H10075" s="2" t="s">
        <v>7730</v>
      </c>
      <c r="I10075" s="23" t="s">
        <v>10079</v>
      </c>
      <c r="J10075" s="23"/>
      <c r="K10075" s="23" t="s">
        <v>9712</v>
      </c>
      <c r="L10075" s="23" t="s">
        <v>9538</v>
      </c>
      <c r="M10075" s="23">
        <f>YEAR(Tabla2[[#This Row],[Fecha de creación]])</f>
        <v>2022</v>
      </c>
      <c r="N10075" s="23">
        <f>MONTH(Tabla2[[#This Row],[Fecha de creación]])</f>
        <v>8</v>
      </c>
    </row>
    <row r="10076" spans="1:14" x14ac:dyDescent="0.25">
      <c r="A10076" s="26">
        <v>44782.62835648148</v>
      </c>
      <c r="B10076" s="23" t="s">
        <v>189</v>
      </c>
      <c r="C10076" s="23" t="s">
        <v>12837</v>
      </c>
      <c r="D10076" s="23" t="s">
        <v>7351</v>
      </c>
      <c r="E10076" s="23" t="s">
        <v>1</v>
      </c>
      <c r="F10076" s="23" t="s">
        <v>7</v>
      </c>
      <c r="G10076" s="23" t="s">
        <v>975</v>
      </c>
      <c r="H10076" s="2" t="s">
        <v>8459</v>
      </c>
      <c r="I10076" s="23" t="s">
        <v>7338</v>
      </c>
      <c r="J10076" s="23" t="s">
        <v>958</v>
      </c>
      <c r="K10076" s="23" t="s">
        <v>9712</v>
      </c>
      <c r="L10076" s="23" t="s">
        <v>9538</v>
      </c>
      <c r="M10076" s="23">
        <f>YEAR(Tabla2[[#This Row],[Fecha de creación]])</f>
        <v>2022</v>
      </c>
      <c r="N10076" s="23">
        <f>MONTH(Tabla2[[#This Row],[Fecha de creación]])</f>
        <v>8</v>
      </c>
    </row>
    <row r="10077" spans="1:14" x14ac:dyDescent="0.25">
      <c r="A10077" s="26">
        <v>44782.654039351852</v>
      </c>
      <c r="B10077" s="23" t="s">
        <v>0</v>
      </c>
      <c r="C10077" s="23" t="s">
        <v>12838</v>
      </c>
      <c r="D10077" s="23" t="s">
        <v>8176</v>
      </c>
      <c r="E10077" s="23" t="s">
        <v>1</v>
      </c>
      <c r="F10077" s="23" t="s">
        <v>7</v>
      </c>
      <c r="G10077" s="23" t="s">
        <v>975</v>
      </c>
      <c r="H10077" s="2" t="s">
        <v>8559</v>
      </c>
      <c r="I10077" s="23" t="s">
        <v>9483</v>
      </c>
      <c r="J10077" s="23" t="s">
        <v>59</v>
      </c>
      <c r="K10077" s="23" t="s">
        <v>9712</v>
      </c>
      <c r="L10077" s="23" t="s">
        <v>9538</v>
      </c>
      <c r="M10077" s="23">
        <f>YEAR(Tabla2[[#This Row],[Fecha de creación]])</f>
        <v>2022</v>
      </c>
      <c r="N10077" s="23">
        <f>MONTH(Tabla2[[#This Row],[Fecha de creación]])</f>
        <v>8</v>
      </c>
    </row>
    <row r="10078" spans="1:14" x14ac:dyDescent="0.25">
      <c r="A10078" s="26">
        <v>44782.655358796299</v>
      </c>
      <c r="B10078" s="23" t="s">
        <v>0</v>
      </c>
      <c r="C10078" s="23" t="s">
        <v>12839</v>
      </c>
      <c r="D10078" s="23" t="s">
        <v>8176</v>
      </c>
      <c r="E10078" s="23" t="s">
        <v>1</v>
      </c>
      <c r="F10078" s="23" t="s">
        <v>7</v>
      </c>
      <c r="G10078" s="23" t="s">
        <v>3</v>
      </c>
      <c r="H10078" s="2" t="s">
        <v>8559</v>
      </c>
      <c r="I10078" s="23" t="s">
        <v>9483</v>
      </c>
      <c r="J10078" s="23" t="s">
        <v>59</v>
      </c>
      <c r="K10078" s="23" t="s">
        <v>9712</v>
      </c>
      <c r="L10078" s="23" t="s">
        <v>9539</v>
      </c>
      <c r="M10078" s="23">
        <f>YEAR(Tabla2[[#This Row],[Fecha de creación]])</f>
        <v>2022</v>
      </c>
      <c r="N10078" s="23">
        <f>MONTH(Tabla2[[#This Row],[Fecha de creación]])</f>
        <v>8</v>
      </c>
    </row>
    <row r="10079" spans="1:14" x14ac:dyDescent="0.25">
      <c r="A10079" s="26">
        <v>44782.693715277775</v>
      </c>
      <c r="B10079" s="23" t="s">
        <v>0</v>
      </c>
      <c r="C10079" s="23" t="s">
        <v>12840</v>
      </c>
      <c r="D10079" s="23" t="s">
        <v>982</v>
      </c>
      <c r="E10079" s="23" t="s">
        <v>1</v>
      </c>
      <c r="F10079" s="23" t="s">
        <v>22</v>
      </c>
      <c r="G10079" s="23" t="s">
        <v>975</v>
      </c>
      <c r="H10079" s="2" t="s">
        <v>8893</v>
      </c>
      <c r="I10079" s="23" t="s">
        <v>7680</v>
      </c>
      <c r="J10079" s="23" t="s">
        <v>59</v>
      </c>
      <c r="K10079" s="23" t="s">
        <v>9712</v>
      </c>
      <c r="L10079" s="23" t="s">
        <v>9538</v>
      </c>
      <c r="M10079" s="23">
        <f>YEAR(Tabla2[[#This Row],[Fecha de creación]])</f>
        <v>2022</v>
      </c>
      <c r="N10079" s="23">
        <f>MONTH(Tabla2[[#This Row],[Fecha de creación]])</f>
        <v>8</v>
      </c>
    </row>
    <row r="10080" spans="1:14" x14ac:dyDescent="0.25">
      <c r="A10080" s="26">
        <v>44782.702002314814</v>
      </c>
      <c r="B10080" s="23" t="s">
        <v>19</v>
      </c>
      <c r="C10080" s="23" t="s">
        <v>12841</v>
      </c>
      <c r="D10080" s="23" t="s">
        <v>10479</v>
      </c>
      <c r="E10080" s="23" t="s">
        <v>1</v>
      </c>
      <c r="F10080" s="23" t="s">
        <v>7</v>
      </c>
      <c r="G10080" s="23" t="s">
        <v>3</v>
      </c>
      <c r="H10080" s="2" t="s">
        <v>8535</v>
      </c>
      <c r="I10080" s="23" t="s">
        <v>10079</v>
      </c>
      <c r="J10080" s="23"/>
      <c r="K10080" s="23" t="s">
        <v>9712</v>
      </c>
      <c r="L10080" s="23" t="s">
        <v>9539</v>
      </c>
      <c r="M10080" s="23">
        <f>YEAR(Tabla2[[#This Row],[Fecha de creación]])</f>
        <v>2022</v>
      </c>
      <c r="N10080" s="23">
        <f>MONTH(Tabla2[[#This Row],[Fecha de creación]])</f>
        <v>8</v>
      </c>
    </row>
    <row r="10081" spans="1:14" x14ac:dyDescent="0.25">
      <c r="A10081" s="26">
        <v>44782.714560185188</v>
      </c>
      <c r="B10081" s="23" t="s">
        <v>0</v>
      </c>
      <c r="C10081" s="23" t="s">
        <v>12842</v>
      </c>
      <c r="D10081" s="23" t="s">
        <v>982</v>
      </c>
      <c r="E10081" s="23" t="s">
        <v>1</v>
      </c>
      <c r="F10081" s="23" t="s">
        <v>22</v>
      </c>
      <c r="G10081" s="23" t="s">
        <v>975</v>
      </c>
      <c r="H10081" s="2" t="s">
        <v>8893</v>
      </c>
      <c r="I10081" s="23" t="s">
        <v>7680</v>
      </c>
      <c r="J10081" s="23" t="s">
        <v>958</v>
      </c>
      <c r="K10081" s="23" t="s">
        <v>9712</v>
      </c>
      <c r="L10081" s="23" t="s">
        <v>9538</v>
      </c>
      <c r="M10081" s="23">
        <f>YEAR(Tabla2[[#This Row],[Fecha de creación]])</f>
        <v>2022</v>
      </c>
      <c r="N10081" s="23">
        <f>MONTH(Tabla2[[#This Row],[Fecha de creación]])</f>
        <v>8</v>
      </c>
    </row>
    <row r="10082" spans="1:14" x14ac:dyDescent="0.25">
      <c r="A10082" s="26">
        <v>44782.809039351851</v>
      </c>
      <c r="B10082" s="23" t="s">
        <v>0</v>
      </c>
      <c r="C10082" s="23" t="s">
        <v>12843</v>
      </c>
      <c r="D10082" s="23" t="s">
        <v>12166</v>
      </c>
      <c r="E10082" s="23" t="s">
        <v>1</v>
      </c>
      <c r="F10082" s="23" t="s">
        <v>7</v>
      </c>
      <c r="G10082" s="23" t="s">
        <v>975</v>
      </c>
      <c r="H10082" s="2" t="s">
        <v>7726</v>
      </c>
      <c r="I10082" s="23" t="s">
        <v>976</v>
      </c>
      <c r="J10082" s="23"/>
      <c r="K10082" s="23" t="s">
        <v>9712</v>
      </c>
      <c r="L10082" s="23" t="s">
        <v>9538</v>
      </c>
      <c r="M10082" s="23">
        <f>YEAR(Tabla2[[#This Row],[Fecha de creación]])</f>
        <v>2022</v>
      </c>
      <c r="N10082" s="23">
        <f>MONTH(Tabla2[[#This Row],[Fecha de creación]])</f>
        <v>8</v>
      </c>
    </row>
    <row r="10083" spans="1:14" x14ac:dyDescent="0.25">
      <c r="A10083" s="26">
        <v>44783.446226851855</v>
      </c>
      <c r="B10083" s="23" t="s">
        <v>19</v>
      </c>
      <c r="C10083" s="23" t="s">
        <v>12844</v>
      </c>
      <c r="D10083" s="23" t="s">
        <v>10676</v>
      </c>
      <c r="E10083" s="23" t="s">
        <v>1</v>
      </c>
      <c r="F10083" s="23" t="s">
        <v>7</v>
      </c>
      <c r="G10083" s="23" t="s">
        <v>975</v>
      </c>
      <c r="H10083" s="2" t="s">
        <v>8559</v>
      </c>
      <c r="I10083" s="23" t="s">
        <v>10079</v>
      </c>
      <c r="J10083" s="23"/>
      <c r="K10083" s="23" t="s">
        <v>9712</v>
      </c>
      <c r="L10083" s="23" t="s">
        <v>9538</v>
      </c>
      <c r="M10083" s="23">
        <f>YEAR(Tabla2[[#This Row],[Fecha de creación]])</f>
        <v>2022</v>
      </c>
      <c r="N10083" s="23">
        <f>MONTH(Tabla2[[#This Row],[Fecha de creación]])</f>
        <v>8</v>
      </c>
    </row>
    <row r="10084" spans="1:14" x14ac:dyDescent="0.25">
      <c r="A10084" s="26">
        <v>44783.464699074073</v>
      </c>
      <c r="B10084" s="23" t="s">
        <v>0</v>
      </c>
      <c r="C10084" s="23" t="s">
        <v>12845</v>
      </c>
      <c r="D10084" s="23" t="s">
        <v>7521</v>
      </c>
      <c r="E10084" s="23" t="s">
        <v>1</v>
      </c>
      <c r="F10084" s="23" t="s">
        <v>22</v>
      </c>
      <c r="G10084" s="23" t="s">
        <v>975</v>
      </c>
      <c r="H10084" s="2" t="s">
        <v>8893</v>
      </c>
      <c r="I10084" s="23" t="s">
        <v>7412</v>
      </c>
      <c r="J10084" s="23"/>
      <c r="K10084" s="23" t="s">
        <v>9712</v>
      </c>
      <c r="L10084" s="23" t="s">
        <v>9538</v>
      </c>
      <c r="M10084" s="23">
        <f>YEAR(Tabla2[[#This Row],[Fecha de creación]])</f>
        <v>2022</v>
      </c>
      <c r="N10084" s="23">
        <f>MONTH(Tabla2[[#This Row],[Fecha de creación]])</f>
        <v>8</v>
      </c>
    </row>
    <row r="10085" spans="1:14" x14ac:dyDescent="0.25">
      <c r="A10085" s="26">
        <v>44783.492210648146</v>
      </c>
      <c r="B10085" s="23" t="s">
        <v>0</v>
      </c>
      <c r="C10085" s="23" t="s">
        <v>12846</v>
      </c>
      <c r="D10085" s="23" t="s">
        <v>7521</v>
      </c>
      <c r="E10085" s="23" t="s">
        <v>1</v>
      </c>
      <c r="F10085" s="23" t="s">
        <v>22</v>
      </c>
      <c r="G10085" s="23" t="s">
        <v>975</v>
      </c>
      <c r="H10085" s="2" t="s">
        <v>8893</v>
      </c>
      <c r="I10085" s="23" t="s">
        <v>7412</v>
      </c>
      <c r="J10085" s="23"/>
      <c r="K10085" s="23" t="s">
        <v>9712</v>
      </c>
      <c r="L10085" s="23" t="s">
        <v>9538</v>
      </c>
      <c r="M10085" s="23">
        <f>YEAR(Tabla2[[#This Row],[Fecha de creación]])</f>
        <v>2022</v>
      </c>
      <c r="N10085" s="23">
        <f>MONTH(Tabla2[[#This Row],[Fecha de creación]])</f>
        <v>8</v>
      </c>
    </row>
    <row r="10086" spans="1:14" x14ac:dyDescent="0.25">
      <c r="A10086" s="26">
        <v>44783.502592592595</v>
      </c>
      <c r="B10086" s="23" t="s">
        <v>19</v>
      </c>
      <c r="C10086" s="23" t="s">
        <v>12847</v>
      </c>
      <c r="D10086" s="23" t="s">
        <v>12848</v>
      </c>
      <c r="E10086" s="23" t="s">
        <v>1</v>
      </c>
      <c r="F10086" s="23" t="s">
        <v>7</v>
      </c>
      <c r="G10086" s="23" t="s">
        <v>975</v>
      </c>
      <c r="H10086" s="2" t="s">
        <v>7744</v>
      </c>
      <c r="I10086" s="23" t="s">
        <v>10079</v>
      </c>
      <c r="J10086" s="23"/>
      <c r="K10086" s="23" t="s">
        <v>9712</v>
      </c>
      <c r="L10086" s="23" t="s">
        <v>9538</v>
      </c>
      <c r="M10086" s="23">
        <f>YEAR(Tabla2[[#This Row],[Fecha de creación]])</f>
        <v>2022</v>
      </c>
      <c r="N10086" s="23">
        <f>MONTH(Tabla2[[#This Row],[Fecha de creación]])</f>
        <v>8</v>
      </c>
    </row>
    <row r="10087" spans="1:14" x14ac:dyDescent="0.25">
      <c r="A10087" s="26">
        <v>44783.509004629632</v>
      </c>
      <c r="B10087" s="23" t="s">
        <v>19</v>
      </c>
      <c r="C10087" s="23" t="s">
        <v>12849</v>
      </c>
      <c r="D10087" s="23" t="s">
        <v>12850</v>
      </c>
      <c r="E10087" s="23" t="s">
        <v>1</v>
      </c>
      <c r="F10087" s="23" t="s">
        <v>7</v>
      </c>
      <c r="G10087" s="23" t="s">
        <v>975</v>
      </c>
      <c r="H10087" s="2" t="s">
        <v>8535</v>
      </c>
      <c r="I10087" s="23" t="s">
        <v>10079</v>
      </c>
      <c r="J10087" s="23"/>
      <c r="K10087" s="23" t="s">
        <v>9712</v>
      </c>
      <c r="L10087" s="23" t="s">
        <v>9538</v>
      </c>
      <c r="M10087" s="23">
        <f>YEAR(Tabla2[[#This Row],[Fecha de creación]])</f>
        <v>2022</v>
      </c>
      <c r="N10087" s="23">
        <f>MONTH(Tabla2[[#This Row],[Fecha de creación]])</f>
        <v>8</v>
      </c>
    </row>
    <row r="10088" spans="1:14" x14ac:dyDescent="0.25">
      <c r="A10088" s="26">
        <v>44783.516759259262</v>
      </c>
      <c r="B10088" s="23" t="s">
        <v>19</v>
      </c>
      <c r="C10088" s="23" t="s">
        <v>12851</v>
      </c>
      <c r="D10088" s="23" t="s">
        <v>12852</v>
      </c>
      <c r="E10088" s="23" t="s">
        <v>1</v>
      </c>
      <c r="F10088" s="23" t="s">
        <v>7</v>
      </c>
      <c r="G10088" s="23" t="s">
        <v>975</v>
      </c>
      <c r="H10088" s="2" t="s">
        <v>8535</v>
      </c>
      <c r="I10088" s="23" t="s">
        <v>10079</v>
      </c>
      <c r="J10088" s="23"/>
      <c r="K10088" s="23" t="s">
        <v>9712</v>
      </c>
      <c r="L10088" s="23" t="s">
        <v>9538</v>
      </c>
      <c r="M10088" s="23">
        <f>YEAR(Tabla2[[#This Row],[Fecha de creación]])</f>
        <v>2022</v>
      </c>
      <c r="N10088" s="23">
        <f>MONTH(Tabla2[[#This Row],[Fecha de creación]])</f>
        <v>8</v>
      </c>
    </row>
    <row r="10089" spans="1:14" x14ac:dyDescent="0.25">
      <c r="A10089" s="26">
        <v>44783.519525462965</v>
      </c>
      <c r="B10089" s="23" t="s">
        <v>0</v>
      </c>
      <c r="C10089" s="23" t="s">
        <v>12853</v>
      </c>
      <c r="D10089" s="23" t="s">
        <v>982</v>
      </c>
      <c r="E10089" s="23" t="s">
        <v>1</v>
      </c>
      <c r="F10089" s="23" t="s">
        <v>22</v>
      </c>
      <c r="G10089" s="23" t="s">
        <v>975</v>
      </c>
      <c r="H10089" s="2" t="s">
        <v>8893</v>
      </c>
      <c r="I10089" s="23" t="s">
        <v>9483</v>
      </c>
      <c r="J10089" s="23" t="s">
        <v>59</v>
      </c>
      <c r="K10089" s="23" t="s">
        <v>9712</v>
      </c>
      <c r="L10089" s="23" t="s">
        <v>9538</v>
      </c>
      <c r="M10089" s="23">
        <f>YEAR(Tabla2[[#This Row],[Fecha de creación]])</f>
        <v>2022</v>
      </c>
      <c r="N10089" s="23">
        <f>MONTH(Tabla2[[#This Row],[Fecha de creación]])</f>
        <v>8</v>
      </c>
    </row>
    <row r="10090" spans="1:14" x14ac:dyDescent="0.25">
      <c r="A10090" s="26">
        <v>44783.520613425928</v>
      </c>
      <c r="B10090" s="23" t="s">
        <v>0</v>
      </c>
      <c r="C10090" s="23" t="s">
        <v>12854</v>
      </c>
      <c r="D10090" s="23" t="s">
        <v>21</v>
      </c>
      <c r="E10090" s="23" t="s">
        <v>1</v>
      </c>
      <c r="F10090" s="23" t="s">
        <v>7</v>
      </c>
      <c r="G10090" s="23" t="s">
        <v>975</v>
      </c>
      <c r="H10090" s="2" t="s">
        <v>7744</v>
      </c>
      <c r="I10090" s="23" t="s">
        <v>9483</v>
      </c>
      <c r="J10090" s="23" t="s">
        <v>59</v>
      </c>
      <c r="K10090" s="23" t="s">
        <v>9712</v>
      </c>
      <c r="L10090" s="23" t="s">
        <v>9538</v>
      </c>
      <c r="M10090" s="23">
        <f>YEAR(Tabla2[[#This Row],[Fecha de creación]])</f>
        <v>2022</v>
      </c>
      <c r="N10090" s="23">
        <f>MONTH(Tabla2[[#This Row],[Fecha de creación]])</f>
        <v>8</v>
      </c>
    </row>
    <row r="10091" spans="1:14" x14ac:dyDescent="0.25">
      <c r="A10091" s="26">
        <v>44783.531273148146</v>
      </c>
      <c r="B10091" s="23" t="s">
        <v>19</v>
      </c>
      <c r="C10091" s="23" t="s">
        <v>12855</v>
      </c>
      <c r="D10091" s="23" t="s">
        <v>12856</v>
      </c>
      <c r="E10091" s="23" t="s">
        <v>1</v>
      </c>
      <c r="F10091" s="23" t="s">
        <v>7</v>
      </c>
      <c r="G10091" s="23" t="s">
        <v>975</v>
      </c>
      <c r="H10091" s="2" t="s">
        <v>8535</v>
      </c>
      <c r="I10091" s="23" t="s">
        <v>10079</v>
      </c>
      <c r="J10091" s="23"/>
      <c r="K10091" s="23" t="s">
        <v>9712</v>
      </c>
      <c r="L10091" s="23" t="s">
        <v>9538</v>
      </c>
      <c r="M10091" s="23">
        <f>YEAR(Tabla2[[#This Row],[Fecha de creación]])</f>
        <v>2022</v>
      </c>
      <c r="N10091" s="23">
        <f>MONTH(Tabla2[[#This Row],[Fecha de creación]])</f>
        <v>8</v>
      </c>
    </row>
    <row r="10092" spans="1:14" x14ac:dyDescent="0.25">
      <c r="A10092" s="26">
        <v>44783.605856481481</v>
      </c>
      <c r="B10092" s="23" t="s">
        <v>0</v>
      </c>
      <c r="C10092" s="23" t="s">
        <v>12857</v>
      </c>
      <c r="D10092" s="23" t="s">
        <v>49</v>
      </c>
      <c r="E10092" s="23" t="s">
        <v>1</v>
      </c>
      <c r="F10092" s="23" t="s">
        <v>7</v>
      </c>
      <c r="G10092" s="23" t="s">
        <v>975</v>
      </c>
      <c r="H10092" s="2" t="s">
        <v>7745</v>
      </c>
      <c r="I10092" s="23" t="s">
        <v>7412</v>
      </c>
      <c r="J10092" s="23"/>
      <c r="K10092" s="23" t="s">
        <v>9712</v>
      </c>
      <c r="L10092" s="23" t="s">
        <v>9538</v>
      </c>
      <c r="M10092" s="23">
        <f>YEAR(Tabla2[[#This Row],[Fecha de creación]])</f>
        <v>2022</v>
      </c>
      <c r="N10092" s="23">
        <f>MONTH(Tabla2[[#This Row],[Fecha de creación]])</f>
        <v>8</v>
      </c>
    </row>
    <row r="10093" spans="1:14" x14ac:dyDescent="0.25">
      <c r="A10093" s="26">
        <v>44783.651458333334</v>
      </c>
      <c r="B10093" s="23" t="s">
        <v>0</v>
      </c>
      <c r="C10093" s="23" t="s">
        <v>12858</v>
      </c>
      <c r="D10093" s="23" t="s">
        <v>49</v>
      </c>
      <c r="E10093" s="23" t="s">
        <v>1</v>
      </c>
      <c r="F10093" s="23" t="s">
        <v>7</v>
      </c>
      <c r="G10093" s="23" t="s">
        <v>975</v>
      </c>
      <c r="H10093" s="2" t="s">
        <v>7745</v>
      </c>
      <c r="I10093" s="23" t="s">
        <v>7412</v>
      </c>
      <c r="J10093" s="23"/>
      <c r="K10093" s="23" t="s">
        <v>9712</v>
      </c>
      <c r="L10093" s="23" t="s">
        <v>9538</v>
      </c>
      <c r="M10093" s="23">
        <f>YEAR(Tabla2[[#This Row],[Fecha de creación]])</f>
        <v>2022</v>
      </c>
      <c r="N10093" s="23">
        <f>MONTH(Tabla2[[#This Row],[Fecha de creación]])</f>
        <v>8</v>
      </c>
    </row>
    <row r="10094" spans="1:14" x14ac:dyDescent="0.25">
      <c r="A10094" s="26">
        <v>44783.653113425928</v>
      </c>
      <c r="B10094" s="23" t="s">
        <v>19</v>
      </c>
      <c r="C10094" s="23" t="s">
        <v>12859</v>
      </c>
      <c r="D10094" s="23" t="s">
        <v>12860</v>
      </c>
      <c r="E10094" s="23" t="s">
        <v>1</v>
      </c>
      <c r="F10094" s="23" t="s">
        <v>7</v>
      </c>
      <c r="G10094" s="23" t="s">
        <v>975</v>
      </c>
      <c r="H10094" s="2" t="s">
        <v>8535</v>
      </c>
      <c r="I10094" s="23" t="s">
        <v>10079</v>
      </c>
      <c r="J10094" s="23"/>
      <c r="K10094" s="23" t="s">
        <v>9712</v>
      </c>
      <c r="L10094" s="23" t="s">
        <v>9538</v>
      </c>
      <c r="M10094" s="23">
        <f>YEAR(Tabla2[[#This Row],[Fecha de creación]])</f>
        <v>2022</v>
      </c>
      <c r="N10094" s="23">
        <f>MONTH(Tabla2[[#This Row],[Fecha de creación]])</f>
        <v>8</v>
      </c>
    </row>
    <row r="10095" spans="1:14" x14ac:dyDescent="0.25">
      <c r="A10095" s="26">
        <v>44783.675474537034</v>
      </c>
      <c r="B10095" s="23" t="s">
        <v>0</v>
      </c>
      <c r="C10095" s="23" t="s">
        <v>12861</v>
      </c>
      <c r="D10095" s="23" t="s">
        <v>982</v>
      </c>
      <c r="E10095" s="23" t="s">
        <v>1</v>
      </c>
      <c r="F10095" s="23" t="s">
        <v>22</v>
      </c>
      <c r="G10095" s="23" t="s">
        <v>975</v>
      </c>
      <c r="H10095" s="2" t="s">
        <v>8893</v>
      </c>
      <c r="I10095" s="23" t="s">
        <v>9483</v>
      </c>
      <c r="J10095" s="23" t="s">
        <v>59</v>
      </c>
      <c r="K10095" s="23" t="s">
        <v>9712</v>
      </c>
      <c r="L10095" s="23" t="s">
        <v>9538</v>
      </c>
      <c r="M10095" s="23">
        <f>YEAR(Tabla2[[#This Row],[Fecha de creación]])</f>
        <v>2022</v>
      </c>
      <c r="N10095" s="23">
        <f>MONTH(Tabla2[[#This Row],[Fecha de creación]])</f>
        <v>8</v>
      </c>
    </row>
    <row r="10096" spans="1:14" x14ac:dyDescent="0.25">
      <c r="A10096" s="26">
        <v>44783.678159722222</v>
      </c>
      <c r="B10096" s="23" t="s">
        <v>0</v>
      </c>
      <c r="C10096" s="23" t="s">
        <v>12862</v>
      </c>
      <c r="D10096" s="23" t="s">
        <v>3092</v>
      </c>
      <c r="E10096" s="23" t="s">
        <v>1</v>
      </c>
      <c r="F10096" s="23" t="s">
        <v>7</v>
      </c>
      <c r="G10096" s="23" t="s">
        <v>1551</v>
      </c>
      <c r="H10096" s="2" t="s">
        <v>7726</v>
      </c>
      <c r="I10096" s="23" t="s">
        <v>976</v>
      </c>
      <c r="J10096" s="23" t="s">
        <v>59</v>
      </c>
      <c r="K10096" s="23" t="s">
        <v>9712</v>
      </c>
      <c r="L10096" s="23" t="s">
        <v>9539</v>
      </c>
      <c r="M10096" s="23">
        <f>YEAR(Tabla2[[#This Row],[Fecha de creación]])</f>
        <v>2022</v>
      </c>
      <c r="N10096" s="23">
        <f>MONTH(Tabla2[[#This Row],[Fecha de creación]])</f>
        <v>8</v>
      </c>
    </row>
    <row r="10097" spans="1:14" x14ac:dyDescent="0.25">
      <c r="A10097" s="26">
        <v>44783.679560185185</v>
      </c>
      <c r="B10097" s="23" t="s">
        <v>0</v>
      </c>
      <c r="C10097" s="23" t="s">
        <v>12863</v>
      </c>
      <c r="D10097" s="23" t="s">
        <v>8102</v>
      </c>
      <c r="E10097" s="23" t="s">
        <v>1</v>
      </c>
      <c r="F10097" s="23" t="s">
        <v>7</v>
      </c>
      <c r="G10097" s="23" t="s">
        <v>1551</v>
      </c>
      <c r="H10097" s="2" t="s">
        <v>7733</v>
      </c>
      <c r="I10097" s="23" t="s">
        <v>976</v>
      </c>
      <c r="J10097" s="23" t="s">
        <v>59</v>
      </c>
      <c r="K10097" s="23" t="s">
        <v>9712</v>
      </c>
      <c r="L10097" s="23" t="s">
        <v>9539</v>
      </c>
      <c r="M10097" s="23">
        <f>YEAR(Tabla2[[#This Row],[Fecha de creación]])</f>
        <v>2022</v>
      </c>
      <c r="N10097" s="23">
        <f>MONTH(Tabla2[[#This Row],[Fecha de creación]])</f>
        <v>8</v>
      </c>
    </row>
    <row r="10098" spans="1:14" x14ac:dyDescent="0.25">
      <c r="A10098" s="26">
        <v>44783.681435185186</v>
      </c>
      <c r="B10098" s="23" t="s">
        <v>0</v>
      </c>
      <c r="C10098" s="23" t="s">
        <v>12864</v>
      </c>
      <c r="D10098" s="23" t="s">
        <v>21</v>
      </c>
      <c r="E10098" s="23" t="s">
        <v>1</v>
      </c>
      <c r="F10098" s="23" t="s">
        <v>7</v>
      </c>
      <c r="G10098" s="23" t="s">
        <v>975</v>
      </c>
      <c r="H10098" s="2" t="s">
        <v>7744</v>
      </c>
      <c r="I10098" s="23" t="s">
        <v>9483</v>
      </c>
      <c r="J10098" s="23" t="s">
        <v>59</v>
      </c>
      <c r="K10098" s="23" t="s">
        <v>9712</v>
      </c>
      <c r="L10098" s="23" t="s">
        <v>9538</v>
      </c>
      <c r="M10098" s="23">
        <f>YEAR(Tabla2[[#This Row],[Fecha de creación]])</f>
        <v>2022</v>
      </c>
      <c r="N10098" s="23">
        <f>MONTH(Tabla2[[#This Row],[Fecha de creación]])</f>
        <v>8</v>
      </c>
    </row>
    <row r="10099" spans="1:14" x14ac:dyDescent="0.25">
      <c r="A10099" s="26">
        <v>44783.688171296293</v>
      </c>
      <c r="B10099" s="23" t="s">
        <v>19</v>
      </c>
      <c r="C10099" s="23" t="s">
        <v>12865</v>
      </c>
      <c r="D10099" s="23" t="s">
        <v>12866</v>
      </c>
      <c r="E10099" s="23" t="s">
        <v>1</v>
      </c>
      <c r="F10099" s="23" t="s">
        <v>7</v>
      </c>
      <c r="G10099" s="23" t="s">
        <v>975</v>
      </c>
      <c r="H10099" s="2" t="s">
        <v>8535</v>
      </c>
      <c r="I10099" s="23" t="s">
        <v>10079</v>
      </c>
      <c r="J10099" s="23"/>
      <c r="K10099" s="23" t="s">
        <v>9712</v>
      </c>
      <c r="L10099" s="23" t="s">
        <v>9538</v>
      </c>
      <c r="M10099" s="23">
        <f>YEAR(Tabla2[[#This Row],[Fecha de creación]])</f>
        <v>2022</v>
      </c>
      <c r="N10099" s="23">
        <f>MONTH(Tabla2[[#This Row],[Fecha de creación]])</f>
        <v>8</v>
      </c>
    </row>
    <row r="10100" spans="1:14" x14ac:dyDescent="0.25">
      <c r="A10100" s="26">
        <v>44783.728356481479</v>
      </c>
      <c r="B10100" s="23" t="s">
        <v>0</v>
      </c>
      <c r="C10100" s="23" t="s">
        <v>12867</v>
      </c>
      <c r="D10100" s="23" t="s">
        <v>7521</v>
      </c>
      <c r="E10100" s="23" t="s">
        <v>1</v>
      </c>
      <c r="F10100" s="23" t="s">
        <v>7</v>
      </c>
      <c r="G10100" s="23" t="s">
        <v>975</v>
      </c>
      <c r="H10100" s="2" t="s">
        <v>7745</v>
      </c>
      <c r="I10100" s="23" t="s">
        <v>7412</v>
      </c>
      <c r="J10100" s="23"/>
      <c r="K10100" s="23" t="s">
        <v>9712</v>
      </c>
      <c r="L10100" s="23" t="s">
        <v>9538</v>
      </c>
      <c r="M10100" s="23">
        <f>YEAR(Tabla2[[#This Row],[Fecha de creación]])</f>
        <v>2022</v>
      </c>
      <c r="N10100" s="23">
        <f>MONTH(Tabla2[[#This Row],[Fecha de creación]])</f>
        <v>8</v>
      </c>
    </row>
    <row r="10101" spans="1:14" x14ac:dyDescent="0.25">
      <c r="A10101" s="26">
        <v>44784.388483796298</v>
      </c>
      <c r="B10101" s="23" t="s">
        <v>0</v>
      </c>
      <c r="C10101" s="23" t="s">
        <v>12868</v>
      </c>
      <c r="D10101" s="23" t="s">
        <v>12869</v>
      </c>
      <c r="E10101" s="23" t="s">
        <v>1</v>
      </c>
      <c r="F10101" s="23" t="s">
        <v>7</v>
      </c>
      <c r="G10101" s="23" t="s">
        <v>3</v>
      </c>
      <c r="H10101" s="2" t="s">
        <v>7726</v>
      </c>
      <c r="I10101" s="23" t="s">
        <v>5999</v>
      </c>
      <c r="J10101" s="23" t="s">
        <v>59</v>
      </c>
      <c r="K10101" s="23" t="s">
        <v>9712</v>
      </c>
      <c r="L10101" s="23" t="s">
        <v>9538</v>
      </c>
      <c r="M10101" s="23">
        <f>YEAR(Tabla2[[#This Row],[Fecha de creación]])</f>
        <v>2022</v>
      </c>
      <c r="N10101" s="23">
        <f>MONTH(Tabla2[[#This Row],[Fecha de creación]])</f>
        <v>8</v>
      </c>
    </row>
    <row r="10102" spans="1:14" x14ac:dyDescent="0.25">
      <c r="A10102" s="26">
        <v>44784.448009259257</v>
      </c>
      <c r="B10102" s="23" t="s">
        <v>0</v>
      </c>
      <c r="C10102" s="23" t="s">
        <v>12870</v>
      </c>
      <c r="D10102" s="23" t="s">
        <v>110</v>
      </c>
      <c r="E10102" s="23" t="s">
        <v>1</v>
      </c>
      <c r="F10102" s="23" t="s">
        <v>7</v>
      </c>
      <c r="G10102" s="23" t="s">
        <v>975</v>
      </c>
      <c r="H10102" s="2" t="s">
        <v>7731</v>
      </c>
      <c r="I10102" s="23" t="s">
        <v>7412</v>
      </c>
      <c r="J10102" s="23"/>
      <c r="K10102" s="23" t="s">
        <v>9712</v>
      </c>
      <c r="L10102" s="23" t="s">
        <v>9538</v>
      </c>
      <c r="M10102" s="23">
        <f>YEAR(Tabla2[[#This Row],[Fecha de creación]])</f>
        <v>2022</v>
      </c>
      <c r="N10102" s="23">
        <f>MONTH(Tabla2[[#This Row],[Fecha de creación]])</f>
        <v>8</v>
      </c>
    </row>
    <row r="10103" spans="1:14" x14ac:dyDescent="0.25">
      <c r="A10103" s="26">
        <v>44784.475543981483</v>
      </c>
      <c r="B10103" s="23" t="s">
        <v>9534</v>
      </c>
      <c r="C10103" s="23" t="s">
        <v>12871</v>
      </c>
      <c r="D10103" s="23" t="s">
        <v>551</v>
      </c>
      <c r="E10103" s="23" t="s">
        <v>1</v>
      </c>
      <c r="F10103" s="23" t="s">
        <v>7</v>
      </c>
      <c r="G10103" s="23" t="s">
        <v>975</v>
      </c>
      <c r="H10103" s="2" t="s">
        <v>7980</v>
      </c>
      <c r="I10103" s="23" t="s">
        <v>8168</v>
      </c>
      <c r="J10103" s="23"/>
      <c r="K10103" s="23" t="s">
        <v>9712</v>
      </c>
      <c r="L10103" s="23" t="s">
        <v>9538</v>
      </c>
      <c r="M10103" s="23">
        <f>YEAR(Tabla2[[#This Row],[Fecha de creación]])</f>
        <v>2022</v>
      </c>
      <c r="N10103" s="23">
        <f>MONTH(Tabla2[[#This Row],[Fecha de creación]])</f>
        <v>8</v>
      </c>
    </row>
    <row r="10104" spans="1:14" x14ac:dyDescent="0.25">
      <c r="A10104" s="26">
        <v>44784.4765162037</v>
      </c>
      <c r="B10104" s="23" t="s">
        <v>9534</v>
      </c>
      <c r="C10104" s="23" t="s">
        <v>12872</v>
      </c>
      <c r="D10104" s="23" t="s">
        <v>131</v>
      </c>
      <c r="E10104" s="23" t="s">
        <v>1</v>
      </c>
      <c r="F10104" s="23" t="s">
        <v>7</v>
      </c>
      <c r="G10104" s="23" t="s">
        <v>975</v>
      </c>
      <c r="H10104" s="2" t="s">
        <v>8397</v>
      </c>
      <c r="I10104" s="23" t="s">
        <v>8168</v>
      </c>
      <c r="J10104" s="23"/>
      <c r="K10104" s="23" t="s">
        <v>9712</v>
      </c>
      <c r="L10104" s="23" t="s">
        <v>9538</v>
      </c>
      <c r="M10104" s="23">
        <f>YEAR(Tabla2[[#This Row],[Fecha de creación]])</f>
        <v>2022</v>
      </c>
      <c r="N10104" s="23">
        <f>MONTH(Tabla2[[#This Row],[Fecha de creación]])</f>
        <v>8</v>
      </c>
    </row>
    <row r="10105" spans="1:14" x14ac:dyDescent="0.25">
      <c r="A10105" s="26">
        <v>44784.498229166667</v>
      </c>
      <c r="B10105" s="23" t="s">
        <v>0</v>
      </c>
      <c r="C10105" s="23" t="s">
        <v>12873</v>
      </c>
      <c r="D10105" s="23" t="s">
        <v>382</v>
      </c>
      <c r="E10105" s="23" t="s">
        <v>1</v>
      </c>
      <c r="F10105" s="23" t="s">
        <v>7</v>
      </c>
      <c r="G10105" s="23" t="s">
        <v>975</v>
      </c>
      <c r="H10105" s="2" t="s">
        <v>7723</v>
      </c>
      <c r="I10105" s="23" t="s">
        <v>7412</v>
      </c>
      <c r="J10105" s="23"/>
      <c r="K10105" s="23" t="s">
        <v>9712</v>
      </c>
      <c r="L10105" s="23" t="s">
        <v>9538</v>
      </c>
      <c r="M10105" s="23">
        <f>YEAR(Tabla2[[#This Row],[Fecha de creación]])</f>
        <v>2022</v>
      </c>
      <c r="N10105" s="23">
        <f>MONTH(Tabla2[[#This Row],[Fecha de creación]])</f>
        <v>8</v>
      </c>
    </row>
    <row r="10106" spans="1:14" x14ac:dyDescent="0.25">
      <c r="A10106" s="26">
        <v>44784.506990740738</v>
      </c>
      <c r="B10106" s="23" t="s">
        <v>0</v>
      </c>
      <c r="C10106" s="23" t="s">
        <v>12874</v>
      </c>
      <c r="D10106" s="23" t="s">
        <v>719</v>
      </c>
      <c r="E10106" s="23" t="s">
        <v>1</v>
      </c>
      <c r="F10106" s="23" t="s">
        <v>22</v>
      </c>
      <c r="G10106" s="23" t="s">
        <v>975</v>
      </c>
      <c r="H10106" s="2" t="s">
        <v>7731</v>
      </c>
      <c r="I10106" s="23" t="s">
        <v>7412</v>
      </c>
      <c r="J10106" s="23"/>
      <c r="K10106" s="23" t="s">
        <v>9712</v>
      </c>
      <c r="L10106" s="23" t="s">
        <v>9538</v>
      </c>
      <c r="M10106" s="23">
        <f>YEAR(Tabla2[[#This Row],[Fecha de creación]])</f>
        <v>2022</v>
      </c>
      <c r="N10106" s="23">
        <f>MONTH(Tabla2[[#This Row],[Fecha de creación]])</f>
        <v>8</v>
      </c>
    </row>
    <row r="10107" spans="1:14" x14ac:dyDescent="0.25">
      <c r="A10107" s="26">
        <v>44784.50922453704</v>
      </c>
      <c r="B10107" s="23" t="s">
        <v>0</v>
      </c>
      <c r="C10107" s="23" t="s">
        <v>12875</v>
      </c>
      <c r="D10107" s="23" t="s">
        <v>6</v>
      </c>
      <c r="E10107" s="23" t="s">
        <v>1</v>
      </c>
      <c r="F10107" s="23" t="s">
        <v>7</v>
      </c>
      <c r="G10107" s="23" t="s">
        <v>975</v>
      </c>
      <c r="H10107" s="2" t="s">
        <v>7722</v>
      </c>
      <c r="I10107" s="23" t="s">
        <v>7412</v>
      </c>
      <c r="J10107" s="23"/>
      <c r="K10107" s="23" t="s">
        <v>9712</v>
      </c>
      <c r="L10107" s="23" t="s">
        <v>9538</v>
      </c>
      <c r="M10107" s="23">
        <f>YEAR(Tabla2[[#This Row],[Fecha de creación]])</f>
        <v>2022</v>
      </c>
      <c r="N10107" s="23">
        <f>MONTH(Tabla2[[#This Row],[Fecha de creación]])</f>
        <v>8</v>
      </c>
    </row>
    <row r="10108" spans="1:14" x14ac:dyDescent="0.25">
      <c r="A10108" s="26">
        <v>44784.512696759259</v>
      </c>
      <c r="B10108" s="23" t="s">
        <v>189</v>
      </c>
      <c r="C10108" s="23" t="s">
        <v>12876</v>
      </c>
      <c r="D10108" s="23" t="s">
        <v>999</v>
      </c>
      <c r="E10108" s="23" t="s">
        <v>1</v>
      </c>
      <c r="F10108" s="23" t="s">
        <v>2</v>
      </c>
      <c r="G10108" s="23" t="s">
        <v>1551</v>
      </c>
      <c r="H10108" s="2" t="s">
        <v>7746</v>
      </c>
      <c r="I10108" s="23" t="s">
        <v>1534</v>
      </c>
      <c r="J10108" s="23" t="s">
        <v>59</v>
      </c>
      <c r="K10108" s="23" t="s">
        <v>9712</v>
      </c>
      <c r="L10108" s="23" t="s">
        <v>9539</v>
      </c>
      <c r="M10108" s="23">
        <f>YEAR(Tabla2[[#This Row],[Fecha de creación]])</f>
        <v>2022</v>
      </c>
      <c r="N10108" s="23">
        <f>MONTH(Tabla2[[#This Row],[Fecha de creación]])</f>
        <v>8</v>
      </c>
    </row>
    <row r="10109" spans="1:14" x14ac:dyDescent="0.25">
      <c r="A10109" s="26">
        <v>44784.521215277775</v>
      </c>
      <c r="B10109" s="23" t="s">
        <v>189</v>
      </c>
      <c r="C10109" s="23" t="s">
        <v>12877</v>
      </c>
      <c r="D10109" s="23" t="s">
        <v>7547</v>
      </c>
      <c r="E10109" s="23" t="s">
        <v>1</v>
      </c>
      <c r="F10109" s="23" t="s">
        <v>22</v>
      </c>
      <c r="G10109" s="23" t="s">
        <v>975</v>
      </c>
      <c r="H10109" s="2" t="s">
        <v>7734</v>
      </c>
      <c r="I10109" s="23" t="s">
        <v>4486</v>
      </c>
      <c r="J10109" s="23" t="s">
        <v>59</v>
      </c>
      <c r="K10109" s="23" t="s">
        <v>9712</v>
      </c>
      <c r="L10109" s="23" t="s">
        <v>9538</v>
      </c>
      <c r="M10109" s="23">
        <f>YEAR(Tabla2[[#This Row],[Fecha de creación]])</f>
        <v>2022</v>
      </c>
      <c r="N10109" s="23">
        <f>MONTH(Tabla2[[#This Row],[Fecha de creación]])</f>
        <v>8</v>
      </c>
    </row>
    <row r="10110" spans="1:14" x14ac:dyDescent="0.25">
      <c r="A10110" s="26">
        <v>44784.558206018519</v>
      </c>
      <c r="B10110" s="23" t="s">
        <v>0</v>
      </c>
      <c r="C10110" s="23" t="s">
        <v>12878</v>
      </c>
      <c r="D10110" s="23" t="s">
        <v>551</v>
      </c>
      <c r="E10110" s="23" t="s">
        <v>1</v>
      </c>
      <c r="F10110" s="23" t="s">
        <v>7</v>
      </c>
      <c r="G10110" s="23" t="s">
        <v>975</v>
      </c>
      <c r="H10110" s="2" t="s">
        <v>7980</v>
      </c>
      <c r="I10110" s="23" t="s">
        <v>5999</v>
      </c>
      <c r="J10110" s="23" t="s">
        <v>59</v>
      </c>
      <c r="K10110" s="23" t="s">
        <v>9712</v>
      </c>
      <c r="L10110" s="23" t="s">
        <v>9538</v>
      </c>
      <c r="M10110" s="23">
        <f>YEAR(Tabla2[[#This Row],[Fecha de creación]])</f>
        <v>2022</v>
      </c>
      <c r="N10110" s="23">
        <f>MONTH(Tabla2[[#This Row],[Fecha de creación]])</f>
        <v>8</v>
      </c>
    </row>
    <row r="10111" spans="1:14" x14ac:dyDescent="0.25">
      <c r="A10111" s="26">
        <v>44784.559687499997</v>
      </c>
      <c r="B10111" s="23" t="s">
        <v>0</v>
      </c>
      <c r="C10111" s="23" t="s">
        <v>12879</v>
      </c>
      <c r="D10111" s="23" t="s">
        <v>982</v>
      </c>
      <c r="E10111" s="23" t="s">
        <v>1</v>
      </c>
      <c r="F10111" s="23" t="s">
        <v>22</v>
      </c>
      <c r="G10111" s="23" t="s">
        <v>975</v>
      </c>
      <c r="H10111" s="2" t="s">
        <v>8893</v>
      </c>
      <c r="I10111" s="23" t="s">
        <v>5999</v>
      </c>
      <c r="J10111" s="23" t="s">
        <v>59</v>
      </c>
      <c r="K10111" s="23" t="s">
        <v>9712</v>
      </c>
      <c r="L10111" s="23" t="s">
        <v>9538</v>
      </c>
      <c r="M10111" s="23">
        <f>YEAR(Tabla2[[#This Row],[Fecha de creación]])</f>
        <v>2022</v>
      </c>
      <c r="N10111" s="23">
        <f>MONTH(Tabla2[[#This Row],[Fecha de creación]])</f>
        <v>8</v>
      </c>
    </row>
    <row r="10112" spans="1:14" x14ac:dyDescent="0.25">
      <c r="A10112" s="26">
        <v>44784.560347222221</v>
      </c>
      <c r="B10112" s="23" t="s">
        <v>0</v>
      </c>
      <c r="C10112" s="23" t="s">
        <v>12880</v>
      </c>
      <c r="D10112" s="23" t="s">
        <v>982</v>
      </c>
      <c r="E10112" s="23" t="s">
        <v>1</v>
      </c>
      <c r="F10112" s="23" t="s">
        <v>22</v>
      </c>
      <c r="G10112" s="23" t="s">
        <v>975</v>
      </c>
      <c r="H10112" s="2" t="s">
        <v>8893</v>
      </c>
      <c r="I10112" s="23" t="s">
        <v>5999</v>
      </c>
      <c r="J10112" s="23" t="s">
        <v>59</v>
      </c>
      <c r="K10112" s="23" t="s">
        <v>9712</v>
      </c>
      <c r="L10112" s="23" t="s">
        <v>9538</v>
      </c>
      <c r="M10112" s="23">
        <f>YEAR(Tabla2[[#This Row],[Fecha de creación]])</f>
        <v>2022</v>
      </c>
      <c r="N10112" s="23">
        <f>MONTH(Tabla2[[#This Row],[Fecha de creación]])</f>
        <v>8</v>
      </c>
    </row>
    <row r="10113" spans="1:14" x14ac:dyDescent="0.25">
      <c r="A10113" s="26">
        <v>44784.560983796298</v>
      </c>
      <c r="B10113" s="23" t="s">
        <v>0</v>
      </c>
      <c r="C10113" s="23" t="s">
        <v>12881</v>
      </c>
      <c r="D10113" s="23" t="s">
        <v>982</v>
      </c>
      <c r="E10113" s="23" t="s">
        <v>1</v>
      </c>
      <c r="F10113" s="23" t="s">
        <v>22</v>
      </c>
      <c r="G10113" s="23" t="s">
        <v>975</v>
      </c>
      <c r="H10113" s="2" t="s">
        <v>8893</v>
      </c>
      <c r="I10113" s="23" t="s">
        <v>5999</v>
      </c>
      <c r="J10113" s="23" t="s">
        <v>59</v>
      </c>
      <c r="K10113" s="23" t="s">
        <v>9712</v>
      </c>
      <c r="L10113" s="23" t="s">
        <v>9538</v>
      </c>
      <c r="M10113" s="23">
        <f>YEAR(Tabla2[[#This Row],[Fecha de creación]])</f>
        <v>2022</v>
      </c>
      <c r="N10113" s="23">
        <f>MONTH(Tabla2[[#This Row],[Fecha de creación]])</f>
        <v>8</v>
      </c>
    </row>
    <row r="10114" spans="1:14" x14ac:dyDescent="0.25">
      <c r="A10114" s="26">
        <v>44784.561724537038</v>
      </c>
      <c r="B10114" s="23" t="s">
        <v>0</v>
      </c>
      <c r="C10114" s="23" t="s">
        <v>12882</v>
      </c>
      <c r="D10114" s="23" t="s">
        <v>8176</v>
      </c>
      <c r="E10114" s="23" t="s">
        <v>1</v>
      </c>
      <c r="F10114" s="23" t="s">
        <v>22</v>
      </c>
      <c r="G10114" s="23" t="s">
        <v>975</v>
      </c>
      <c r="H10114" s="2" t="s">
        <v>8893</v>
      </c>
      <c r="I10114" s="23" t="s">
        <v>5999</v>
      </c>
      <c r="J10114" s="23" t="s">
        <v>59</v>
      </c>
      <c r="K10114" s="23" t="s">
        <v>9712</v>
      </c>
      <c r="L10114" s="23" t="s">
        <v>9538</v>
      </c>
      <c r="M10114" s="23">
        <f>YEAR(Tabla2[[#This Row],[Fecha de creación]])</f>
        <v>2022</v>
      </c>
      <c r="N10114" s="23">
        <f>MONTH(Tabla2[[#This Row],[Fecha de creación]])</f>
        <v>8</v>
      </c>
    </row>
    <row r="10115" spans="1:14" x14ac:dyDescent="0.25">
      <c r="A10115" s="26">
        <v>44784.595289351855</v>
      </c>
      <c r="B10115" s="23" t="s">
        <v>0</v>
      </c>
      <c r="C10115" s="23" t="s">
        <v>12883</v>
      </c>
      <c r="D10115" s="23" t="s">
        <v>7521</v>
      </c>
      <c r="E10115" s="23" t="s">
        <v>1</v>
      </c>
      <c r="F10115" s="23" t="s">
        <v>22</v>
      </c>
      <c r="G10115" s="23" t="s">
        <v>975</v>
      </c>
      <c r="H10115" s="2" t="s">
        <v>8893</v>
      </c>
      <c r="I10115" s="23" t="s">
        <v>7412</v>
      </c>
      <c r="J10115" s="23"/>
      <c r="K10115" s="23" t="s">
        <v>9712</v>
      </c>
      <c r="L10115" s="23" t="s">
        <v>9538</v>
      </c>
      <c r="M10115" s="23">
        <f>YEAR(Tabla2[[#This Row],[Fecha de creación]])</f>
        <v>2022</v>
      </c>
      <c r="N10115" s="23">
        <f>MONTH(Tabla2[[#This Row],[Fecha de creación]])</f>
        <v>8</v>
      </c>
    </row>
    <row r="10116" spans="1:14" x14ac:dyDescent="0.25">
      <c r="A10116" s="26">
        <v>44784.644930555558</v>
      </c>
      <c r="B10116" s="23" t="s">
        <v>0</v>
      </c>
      <c r="C10116" s="23" t="s">
        <v>12884</v>
      </c>
      <c r="D10116" s="23" t="s">
        <v>12885</v>
      </c>
      <c r="E10116" s="23" t="s">
        <v>1</v>
      </c>
      <c r="F10116" s="23" t="s">
        <v>22</v>
      </c>
      <c r="G10116" s="23" t="s">
        <v>975</v>
      </c>
      <c r="H10116" s="2" t="s">
        <v>8893</v>
      </c>
      <c r="I10116" s="23" t="s">
        <v>7412</v>
      </c>
      <c r="J10116" s="23"/>
      <c r="K10116" s="23" t="s">
        <v>9712</v>
      </c>
      <c r="L10116" s="23" t="s">
        <v>9538</v>
      </c>
      <c r="M10116" s="23">
        <f>YEAR(Tabla2[[#This Row],[Fecha de creación]])</f>
        <v>2022</v>
      </c>
      <c r="N10116" s="23">
        <f>MONTH(Tabla2[[#This Row],[Fecha de creación]])</f>
        <v>8</v>
      </c>
    </row>
    <row r="10117" spans="1:14" x14ac:dyDescent="0.25">
      <c r="A10117" s="26">
        <v>44784.69258101852</v>
      </c>
      <c r="B10117" s="23" t="s">
        <v>0</v>
      </c>
      <c r="C10117" s="23" t="s">
        <v>12886</v>
      </c>
      <c r="D10117" s="23" t="s">
        <v>982</v>
      </c>
      <c r="E10117" s="23" t="s">
        <v>1</v>
      </c>
      <c r="F10117" s="23" t="s">
        <v>22</v>
      </c>
      <c r="G10117" s="23" t="s">
        <v>975</v>
      </c>
      <c r="H10117" s="2" t="s">
        <v>8893</v>
      </c>
      <c r="I10117" s="23" t="s">
        <v>5999</v>
      </c>
      <c r="J10117" s="23" t="s">
        <v>59</v>
      </c>
      <c r="K10117" s="23" t="s">
        <v>9712</v>
      </c>
      <c r="L10117" s="23" t="s">
        <v>9538</v>
      </c>
      <c r="M10117" s="23">
        <f>YEAR(Tabla2[[#This Row],[Fecha de creación]])</f>
        <v>2022</v>
      </c>
      <c r="N10117" s="23">
        <f>MONTH(Tabla2[[#This Row],[Fecha de creación]])</f>
        <v>8</v>
      </c>
    </row>
    <row r="10118" spans="1:14" x14ac:dyDescent="0.25">
      <c r="A10118" s="26">
        <v>44784.717453703706</v>
      </c>
      <c r="B10118" s="23" t="s">
        <v>0</v>
      </c>
      <c r="C10118" s="23" t="s">
        <v>12887</v>
      </c>
      <c r="D10118" s="23" t="s">
        <v>12888</v>
      </c>
      <c r="E10118" s="23" t="s">
        <v>1</v>
      </c>
      <c r="F10118" s="23" t="s">
        <v>2</v>
      </c>
      <c r="G10118" s="23" t="s">
        <v>975</v>
      </c>
      <c r="H10118" s="2" t="s">
        <v>7772</v>
      </c>
      <c r="I10118" s="23" t="s">
        <v>976</v>
      </c>
      <c r="J10118" s="23"/>
      <c r="K10118" s="23" t="s">
        <v>9712</v>
      </c>
      <c r="L10118" s="23" t="s">
        <v>9538</v>
      </c>
      <c r="M10118" s="23">
        <f>YEAR(Tabla2[[#This Row],[Fecha de creación]])</f>
        <v>2022</v>
      </c>
      <c r="N10118" s="23">
        <f>MONTH(Tabla2[[#This Row],[Fecha de creación]])</f>
        <v>8</v>
      </c>
    </row>
    <row r="10119" spans="1:14" x14ac:dyDescent="0.25">
      <c r="A10119" s="26">
        <v>44784.796342592592</v>
      </c>
      <c r="B10119" s="23" t="s">
        <v>0</v>
      </c>
      <c r="C10119" s="23" t="s">
        <v>12889</v>
      </c>
      <c r="D10119" s="23" t="s">
        <v>12890</v>
      </c>
      <c r="E10119" s="23" t="s">
        <v>1</v>
      </c>
      <c r="F10119" s="23" t="s">
        <v>2</v>
      </c>
      <c r="G10119" s="23" t="s">
        <v>975</v>
      </c>
      <c r="H10119" s="2" t="s">
        <v>7721</v>
      </c>
      <c r="I10119" s="23" t="s">
        <v>976</v>
      </c>
      <c r="J10119" s="23"/>
      <c r="K10119" s="23" t="s">
        <v>9712</v>
      </c>
      <c r="L10119" s="23" t="s">
        <v>9538</v>
      </c>
      <c r="M10119" s="23">
        <f>YEAR(Tabla2[[#This Row],[Fecha de creación]])</f>
        <v>2022</v>
      </c>
      <c r="N10119" s="23">
        <f>MONTH(Tabla2[[#This Row],[Fecha de creación]])</f>
        <v>8</v>
      </c>
    </row>
    <row r="10120" spans="1:14" x14ac:dyDescent="0.25">
      <c r="A10120" s="26">
        <v>44784.975543981483</v>
      </c>
      <c r="B10120" s="23" t="s">
        <v>0</v>
      </c>
      <c r="C10120" s="23" t="s">
        <v>12891</v>
      </c>
      <c r="D10120" s="23" t="s">
        <v>12892</v>
      </c>
      <c r="E10120" s="23" t="s">
        <v>1</v>
      </c>
      <c r="F10120" s="23" t="s">
        <v>7</v>
      </c>
      <c r="G10120" s="23" t="s">
        <v>975</v>
      </c>
      <c r="H10120" s="2" t="s">
        <v>7734</v>
      </c>
      <c r="I10120" s="23" t="s">
        <v>976</v>
      </c>
      <c r="J10120" s="23"/>
      <c r="K10120" s="23" t="s">
        <v>9712</v>
      </c>
      <c r="L10120" s="23" t="s">
        <v>9538</v>
      </c>
      <c r="M10120" s="23">
        <f>YEAR(Tabla2[[#This Row],[Fecha de creación]])</f>
        <v>2022</v>
      </c>
      <c r="N10120" s="23">
        <f>MONTH(Tabla2[[#This Row],[Fecha de creación]])</f>
        <v>8</v>
      </c>
    </row>
    <row r="10121" spans="1:14" x14ac:dyDescent="0.25">
      <c r="A10121" s="26">
        <v>44785.003888888888</v>
      </c>
      <c r="B10121" s="23" t="s">
        <v>0</v>
      </c>
      <c r="C10121" s="23" t="s">
        <v>12893</v>
      </c>
      <c r="D10121" s="23" t="s">
        <v>12894</v>
      </c>
      <c r="E10121" s="23" t="s">
        <v>1</v>
      </c>
      <c r="F10121" s="23" t="s">
        <v>7</v>
      </c>
      <c r="G10121" s="23" t="s">
        <v>1551</v>
      </c>
      <c r="H10121" s="2" t="s">
        <v>7739</v>
      </c>
      <c r="I10121" s="23" t="s">
        <v>976</v>
      </c>
      <c r="J10121" s="23"/>
      <c r="K10121" s="23" t="s">
        <v>9712</v>
      </c>
      <c r="L10121" s="23" t="s">
        <v>9539</v>
      </c>
      <c r="M10121" s="23">
        <f>YEAR(Tabla2[[#This Row],[Fecha de creación]])</f>
        <v>2022</v>
      </c>
      <c r="N10121" s="23">
        <f>MONTH(Tabla2[[#This Row],[Fecha de creación]])</f>
        <v>8</v>
      </c>
    </row>
    <row r="10122" spans="1:14" x14ac:dyDescent="0.25">
      <c r="A10122" s="26">
        <v>44785.023136574076</v>
      </c>
      <c r="B10122" s="23" t="s">
        <v>0</v>
      </c>
      <c r="C10122" s="23" t="s">
        <v>12895</v>
      </c>
      <c r="D10122" s="23" t="s">
        <v>12896</v>
      </c>
      <c r="E10122" s="23" t="s">
        <v>1</v>
      </c>
      <c r="F10122" s="23" t="s">
        <v>7</v>
      </c>
      <c r="G10122" s="23" t="s">
        <v>975</v>
      </c>
      <c r="H10122" s="2" t="s">
        <v>7721</v>
      </c>
      <c r="I10122" s="23" t="s">
        <v>976</v>
      </c>
      <c r="J10122" s="23"/>
      <c r="K10122" s="23" t="s">
        <v>9712</v>
      </c>
      <c r="L10122" s="23" t="s">
        <v>9538</v>
      </c>
      <c r="M10122" s="23">
        <f>YEAR(Tabla2[[#This Row],[Fecha de creación]])</f>
        <v>2022</v>
      </c>
      <c r="N10122" s="23">
        <f>MONTH(Tabla2[[#This Row],[Fecha de creación]])</f>
        <v>8</v>
      </c>
    </row>
    <row r="10123" spans="1:14" x14ac:dyDescent="0.25">
      <c r="A10123" s="26">
        <v>44785.452789351853</v>
      </c>
      <c r="B10123" s="23" t="s">
        <v>0</v>
      </c>
      <c r="C10123" s="23" t="s">
        <v>12897</v>
      </c>
      <c r="D10123" s="23" t="s">
        <v>551</v>
      </c>
      <c r="E10123" s="23" t="s">
        <v>1</v>
      </c>
      <c r="F10123" s="23" t="s">
        <v>7</v>
      </c>
      <c r="G10123" s="23" t="s">
        <v>975</v>
      </c>
      <c r="H10123" s="2" t="s">
        <v>7980</v>
      </c>
      <c r="I10123" s="23" t="s">
        <v>5999</v>
      </c>
      <c r="J10123" s="23" t="s">
        <v>59</v>
      </c>
      <c r="K10123" s="23" t="s">
        <v>9712</v>
      </c>
      <c r="L10123" s="23" t="s">
        <v>9538</v>
      </c>
      <c r="M10123" s="23">
        <f>YEAR(Tabla2[[#This Row],[Fecha de creación]])</f>
        <v>2022</v>
      </c>
      <c r="N10123" s="23">
        <f>MONTH(Tabla2[[#This Row],[Fecha de creación]])</f>
        <v>8</v>
      </c>
    </row>
    <row r="10124" spans="1:14" x14ac:dyDescent="0.25">
      <c r="A10124" s="26">
        <v>44785.464861111112</v>
      </c>
      <c r="B10124" s="23" t="s">
        <v>100</v>
      </c>
      <c r="C10124" s="23" t="s">
        <v>12898</v>
      </c>
      <c r="D10124" s="23" t="s">
        <v>982</v>
      </c>
      <c r="E10124" s="23" t="s">
        <v>1</v>
      </c>
      <c r="F10124" s="23" t="s">
        <v>22</v>
      </c>
      <c r="G10124" s="23" t="s">
        <v>975</v>
      </c>
      <c r="H10124" s="2" t="s">
        <v>8893</v>
      </c>
      <c r="I10124" s="23" t="s">
        <v>6004</v>
      </c>
      <c r="J10124" s="23" t="s">
        <v>59</v>
      </c>
      <c r="K10124" s="23" t="s">
        <v>9712</v>
      </c>
      <c r="L10124" s="23" t="s">
        <v>9538</v>
      </c>
      <c r="M10124" s="23">
        <f>YEAR(Tabla2[[#This Row],[Fecha de creación]])</f>
        <v>2022</v>
      </c>
      <c r="N10124" s="23">
        <f>MONTH(Tabla2[[#This Row],[Fecha de creación]])</f>
        <v>8</v>
      </c>
    </row>
    <row r="10125" spans="1:14" x14ac:dyDescent="0.25">
      <c r="A10125" s="26">
        <v>44785.472118055557</v>
      </c>
      <c r="B10125" s="23" t="s">
        <v>0</v>
      </c>
      <c r="C10125" s="23" t="s">
        <v>12899</v>
      </c>
      <c r="D10125" s="23" t="s">
        <v>7521</v>
      </c>
      <c r="E10125" s="23" t="s">
        <v>1</v>
      </c>
      <c r="F10125" s="23" t="s">
        <v>22</v>
      </c>
      <c r="G10125" s="23" t="s">
        <v>975</v>
      </c>
      <c r="H10125" s="2" t="s">
        <v>8893</v>
      </c>
      <c r="I10125" s="23" t="s">
        <v>7412</v>
      </c>
      <c r="J10125" s="23"/>
      <c r="K10125" s="23" t="s">
        <v>9712</v>
      </c>
      <c r="L10125" s="23" t="s">
        <v>9538</v>
      </c>
      <c r="M10125" s="23">
        <f>YEAR(Tabla2[[#This Row],[Fecha de creación]])</f>
        <v>2022</v>
      </c>
      <c r="N10125" s="23">
        <f>MONTH(Tabla2[[#This Row],[Fecha de creación]])</f>
        <v>8</v>
      </c>
    </row>
    <row r="10126" spans="1:14" x14ac:dyDescent="0.25">
      <c r="A10126" s="26">
        <v>44785.483229166668</v>
      </c>
      <c r="B10126" s="23" t="s">
        <v>0</v>
      </c>
      <c r="C10126" s="23" t="s">
        <v>12900</v>
      </c>
      <c r="D10126" s="23" t="s">
        <v>5473</v>
      </c>
      <c r="E10126" s="23" t="s">
        <v>1</v>
      </c>
      <c r="F10126" s="23" t="s">
        <v>22</v>
      </c>
      <c r="G10126" s="23" t="s">
        <v>975</v>
      </c>
      <c r="I10126" s="23" t="s">
        <v>7412</v>
      </c>
      <c r="J10126" s="23"/>
      <c r="K10126" s="23" t="s">
        <v>9712</v>
      </c>
      <c r="L10126" s="23" t="s">
        <v>9538</v>
      </c>
      <c r="M10126" s="23">
        <f>YEAR(Tabla2[[#This Row],[Fecha de creación]])</f>
        <v>2022</v>
      </c>
      <c r="N10126" s="23">
        <f>MONTH(Tabla2[[#This Row],[Fecha de creación]])</f>
        <v>8</v>
      </c>
    </row>
    <row r="10127" spans="1:14" x14ac:dyDescent="0.25">
      <c r="A10127" s="26">
        <v>44785.544027777774</v>
      </c>
      <c r="B10127" s="23" t="s">
        <v>0</v>
      </c>
      <c r="C10127" s="23" t="s">
        <v>12901</v>
      </c>
      <c r="D10127" s="23" t="s">
        <v>7521</v>
      </c>
      <c r="E10127" s="23" t="s">
        <v>1</v>
      </c>
      <c r="F10127" s="23" t="s">
        <v>22</v>
      </c>
      <c r="G10127" s="23" t="s">
        <v>975</v>
      </c>
      <c r="H10127" s="2" t="s">
        <v>8893</v>
      </c>
      <c r="I10127" s="23" t="s">
        <v>7412</v>
      </c>
      <c r="J10127" s="23"/>
      <c r="K10127" s="23" t="s">
        <v>9712</v>
      </c>
      <c r="L10127" s="23" t="s">
        <v>9538</v>
      </c>
      <c r="M10127" s="23">
        <f>YEAR(Tabla2[[#This Row],[Fecha de creación]])</f>
        <v>2022</v>
      </c>
      <c r="N10127" s="23">
        <f>MONTH(Tabla2[[#This Row],[Fecha de creación]])</f>
        <v>8</v>
      </c>
    </row>
    <row r="10128" spans="1:14" x14ac:dyDescent="0.25">
      <c r="A10128" s="26">
        <v>44785.640127314815</v>
      </c>
      <c r="B10128" s="23" t="s">
        <v>56</v>
      </c>
      <c r="C10128" s="23" t="s">
        <v>12902</v>
      </c>
      <c r="D10128" s="23" t="s">
        <v>4281</v>
      </c>
      <c r="E10128" s="23" t="s">
        <v>1</v>
      </c>
      <c r="F10128" s="23" t="s">
        <v>7</v>
      </c>
      <c r="G10128" s="23" t="s">
        <v>975</v>
      </c>
      <c r="H10128" s="2" t="s">
        <v>7722</v>
      </c>
      <c r="I10128" s="23" t="s">
        <v>7342</v>
      </c>
      <c r="J10128" s="23" t="s">
        <v>59</v>
      </c>
      <c r="K10128" s="23" t="s">
        <v>9712</v>
      </c>
      <c r="L10128" s="23" t="s">
        <v>9538</v>
      </c>
      <c r="M10128" s="23">
        <f>YEAR(Tabla2[[#This Row],[Fecha de creación]])</f>
        <v>2022</v>
      </c>
      <c r="N10128" s="23">
        <f>MONTH(Tabla2[[#This Row],[Fecha de creación]])</f>
        <v>8</v>
      </c>
    </row>
    <row r="10129" spans="1:14" x14ac:dyDescent="0.25">
      <c r="A10129" s="26">
        <v>44785.645624999997</v>
      </c>
      <c r="B10129" s="23" t="s">
        <v>189</v>
      </c>
      <c r="C10129" s="23" t="s">
        <v>12903</v>
      </c>
      <c r="D10129" s="23" t="s">
        <v>382</v>
      </c>
      <c r="E10129" s="23" t="s">
        <v>1</v>
      </c>
      <c r="F10129" s="23" t="s">
        <v>7</v>
      </c>
      <c r="G10129" s="23" t="s">
        <v>975</v>
      </c>
      <c r="H10129" s="2" t="s">
        <v>7723</v>
      </c>
      <c r="I10129" s="23" t="s">
        <v>7338</v>
      </c>
      <c r="J10129" s="23" t="s">
        <v>59</v>
      </c>
      <c r="K10129" s="23" t="s">
        <v>9712</v>
      </c>
      <c r="L10129" s="23" t="s">
        <v>9538</v>
      </c>
      <c r="M10129" s="23">
        <f>YEAR(Tabla2[[#This Row],[Fecha de creación]])</f>
        <v>2022</v>
      </c>
      <c r="N10129" s="23">
        <f>MONTH(Tabla2[[#This Row],[Fecha de creación]])</f>
        <v>8</v>
      </c>
    </row>
    <row r="10130" spans="1:14" x14ac:dyDescent="0.25">
      <c r="A10130" s="26">
        <v>44785.719907407409</v>
      </c>
      <c r="B10130" s="23" t="s">
        <v>0</v>
      </c>
      <c r="C10130" s="23" t="s">
        <v>12904</v>
      </c>
      <c r="D10130" s="23" t="s">
        <v>110</v>
      </c>
      <c r="E10130" s="23" t="s">
        <v>1</v>
      </c>
      <c r="F10130" s="23" t="s">
        <v>7</v>
      </c>
      <c r="G10130" s="23" t="s">
        <v>975</v>
      </c>
      <c r="H10130" s="2" t="s">
        <v>7731</v>
      </c>
      <c r="I10130" s="23" t="s">
        <v>5999</v>
      </c>
      <c r="J10130" s="23" t="s">
        <v>59</v>
      </c>
      <c r="K10130" s="23" t="s">
        <v>9712</v>
      </c>
      <c r="L10130" s="23" t="s">
        <v>9538</v>
      </c>
      <c r="M10130" s="23">
        <f>YEAR(Tabla2[[#This Row],[Fecha de creación]])</f>
        <v>2022</v>
      </c>
      <c r="N10130" s="23">
        <f>MONTH(Tabla2[[#This Row],[Fecha de creación]])</f>
        <v>8</v>
      </c>
    </row>
    <row r="10131" spans="1:14" x14ac:dyDescent="0.25">
      <c r="A10131" s="26">
        <v>44785.721331018518</v>
      </c>
      <c r="B10131" s="23" t="s">
        <v>0</v>
      </c>
      <c r="C10131" s="23" t="s">
        <v>12905</v>
      </c>
      <c r="D10131" s="23" t="s">
        <v>551</v>
      </c>
      <c r="E10131" s="23" t="s">
        <v>1</v>
      </c>
      <c r="F10131" s="23" t="s">
        <v>7</v>
      </c>
      <c r="G10131" s="23" t="s">
        <v>975</v>
      </c>
      <c r="H10131" s="2" t="s">
        <v>7980</v>
      </c>
      <c r="I10131" s="23" t="s">
        <v>5999</v>
      </c>
      <c r="J10131" s="23" t="s">
        <v>59</v>
      </c>
      <c r="K10131" s="23" t="s">
        <v>9712</v>
      </c>
      <c r="L10131" s="23" t="s">
        <v>9538</v>
      </c>
      <c r="M10131" s="23">
        <f>YEAR(Tabla2[[#This Row],[Fecha de creación]])</f>
        <v>2022</v>
      </c>
      <c r="N10131" s="23">
        <f>MONTH(Tabla2[[#This Row],[Fecha de creación]])</f>
        <v>8</v>
      </c>
    </row>
    <row r="10132" spans="1:14" x14ac:dyDescent="0.25">
      <c r="A10132" s="26">
        <v>44786.359803240739</v>
      </c>
      <c r="B10132" s="23" t="s">
        <v>19</v>
      </c>
      <c r="C10132" s="23" t="s">
        <v>12906</v>
      </c>
      <c r="D10132" s="23" t="s">
        <v>12907</v>
      </c>
      <c r="E10132" s="23" t="s">
        <v>1</v>
      </c>
      <c r="F10132" s="23" t="s">
        <v>7</v>
      </c>
      <c r="G10132" s="23" t="s">
        <v>975</v>
      </c>
      <c r="H10132" s="2" t="s">
        <v>8535</v>
      </c>
      <c r="I10132" s="23" t="s">
        <v>10079</v>
      </c>
      <c r="J10132" s="23"/>
      <c r="K10132" s="23" t="s">
        <v>9712</v>
      </c>
      <c r="L10132" s="23" t="s">
        <v>9538</v>
      </c>
      <c r="M10132" s="23">
        <f>YEAR(Tabla2[[#This Row],[Fecha de creación]])</f>
        <v>2022</v>
      </c>
      <c r="N10132" s="23">
        <f>MONTH(Tabla2[[#This Row],[Fecha de creación]])</f>
        <v>8</v>
      </c>
    </row>
    <row r="10133" spans="1:14" x14ac:dyDescent="0.25">
      <c r="A10133" s="26">
        <v>44786.372013888889</v>
      </c>
      <c r="B10133" s="23" t="s">
        <v>19</v>
      </c>
      <c r="C10133" s="23" t="s">
        <v>12908</v>
      </c>
      <c r="D10133" s="23" t="s">
        <v>12909</v>
      </c>
      <c r="E10133" s="23" t="s">
        <v>1</v>
      </c>
      <c r="F10133" s="23" t="s">
        <v>7</v>
      </c>
      <c r="G10133" s="23" t="s">
        <v>975</v>
      </c>
      <c r="H10133" s="2" t="s">
        <v>8535</v>
      </c>
      <c r="I10133" s="23" t="s">
        <v>10079</v>
      </c>
      <c r="J10133" s="23"/>
      <c r="K10133" s="23" t="s">
        <v>9712</v>
      </c>
      <c r="L10133" s="23" t="s">
        <v>9538</v>
      </c>
      <c r="M10133" s="23">
        <f>YEAR(Tabla2[[#This Row],[Fecha de creación]])</f>
        <v>2022</v>
      </c>
      <c r="N10133" s="23">
        <f>MONTH(Tabla2[[#This Row],[Fecha de creación]])</f>
        <v>8</v>
      </c>
    </row>
    <row r="10134" spans="1:14" x14ac:dyDescent="0.25">
      <c r="A10134" s="26">
        <v>44786.39371527778</v>
      </c>
      <c r="B10134" s="23" t="s">
        <v>19</v>
      </c>
      <c r="C10134" s="23" t="s">
        <v>12910</v>
      </c>
      <c r="D10134" s="23" t="s">
        <v>12911</v>
      </c>
      <c r="E10134" s="23" t="s">
        <v>1</v>
      </c>
      <c r="F10134" s="23" t="s">
        <v>7</v>
      </c>
      <c r="G10134" s="23" t="s">
        <v>975</v>
      </c>
      <c r="H10134" s="2" t="s">
        <v>8535</v>
      </c>
      <c r="I10134" s="23" t="s">
        <v>10079</v>
      </c>
      <c r="J10134" s="23"/>
      <c r="K10134" s="23" t="s">
        <v>9712</v>
      </c>
      <c r="L10134" s="23" t="s">
        <v>9538</v>
      </c>
      <c r="M10134" s="23">
        <f>YEAR(Tabla2[[#This Row],[Fecha de creación]])</f>
        <v>2022</v>
      </c>
      <c r="N10134" s="23">
        <f>MONTH(Tabla2[[#This Row],[Fecha de creación]])</f>
        <v>8</v>
      </c>
    </row>
    <row r="10135" spans="1:14" x14ac:dyDescent="0.25">
      <c r="A10135" s="26">
        <v>44786.438703703701</v>
      </c>
      <c r="B10135" s="23" t="s">
        <v>19</v>
      </c>
      <c r="C10135" s="23" t="s">
        <v>12912</v>
      </c>
      <c r="D10135" s="23" t="s">
        <v>12913</v>
      </c>
      <c r="E10135" s="23" t="s">
        <v>1</v>
      </c>
      <c r="F10135" s="23" t="s">
        <v>7</v>
      </c>
      <c r="G10135" s="23" t="s">
        <v>975</v>
      </c>
      <c r="H10135" s="2" t="s">
        <v>8535</v>
      </c>
      <c r="I10135" s="23" t="s">
        <v>10079</v>
      </c>
      <c r="J10135" s="23"/>
      <c r="K10135" s="23" t="s">
        <v>9712</v>
      </c>
      <c r="L10135" s="23" t="s">
        <v>9538</v>
      </c>
      <c r="M10135" s="23">
        <f>YEAR(Tabla2[[#This Row],[Fecha de creación]])</f>
        <v>2022</v>
      </c>
      <c r="N10135" s="23">
        <f>MONTH(Tabla2[[#This Row],[Fecha de creación]])</f>
        <v>8</v>
      </c>
    </row>
    <row r="10136" spans="1:14" x14ac:dyDescent="0.25">
      <c r="A10136" s="26">
        <v>44786.440312500003</v>
      </c>
      <c r="B10136" s="23" t="s">
        <v>0</v>
      </c>
      <c r="C10136" s="23" t="s">
        <v>12914</v>
      </c>
      <c r="D10136" s="23" t="s">
        <v>6</v>
      </c>
      <c r="E10136" s="23" t="s">
        <v>1</v>
      </c>
      <c r="F10136" s="23" t="s">
        <v>7</v>
      </c>
      <c r="G10136" s="23" t="s">
        <v>975</v>
      </c>
      <c r="H10136" s="2" t="s">
        <v>7722</v>
      </c>
      <c r="I10136" s="23" t="s">
        <v>9483</v>
      </c>
      <c r="J10136" s="23" t="s">
        <v>59</v>
      </c>
      <c r="K10136" s="23" t="s">
        <v>9712</v>
      </c>
      <c r="L10136" s="23" t="s">
        <v>9538</v>
      </c>
      <c r="M10136" s="23">
        <f>YEAR(Tabla2[[#This Row],[Fecha de creación]])</f>
        <v>2022</v>
      </c>
      <c r="N10136" s="23">
        <f>MONTH(Tabla2[[#This Row],[Fecha de creación]])</f>
        <v>8</v>
      </c>
    </row>
    <row r="10137" spans="1:14" x14ac:dyDescent="0.25">
      <c r="A10137" s="26">
        <v>44786.440960648149</v>
      </c>
      <c r="B10137" s="23" t="s">
        <v>100</v>
      </c>
      <c r="C10137" s="23" t="s">
        <v>12915</v>
      </c>
      <c r="D10137" s="23" t="s">
        <v>21</v>
      </c>
      <c r="E10137" s="23" t="s">
        <v>1</v>
      </c>
      <c r="F10137" s="23" t="s">
        <v>7</v>
      </c>
      <c r="G10137" s="23" t="s">
        <v>975</v>
      </c>
      <c r="H10137" s="2" t="s">
        <v>7744</v>
      </c>
      <c r="I10137" s="23" t="s">
        <v>9485</v>
      </c>
      <c r="J10137" s="23" t="s">
        <v>59</v>
      </c>
      <c r="K10137" s="23" t="s">
        <v>9712</v>
      </c>
      <c r="L10137" s="23" t="s">
        <v>9538</v>
      </c>
      <c r="M10137" s="23">
        <f>YEAR(Tabla2[[#This Row],[Fecha de creación]])</f>
        <v>2022</v>
      </c>
      <c r="N10137" s="23">
        <f>MONTH(Tabla2[[#This Row],[Fecha de creación]])</f>
        <v>8</v>
      </c>
    </row>
    <row r="10138" spans="1:14" x14ac:dyDescent="0.25">
      <c r="A10138" s="26">
        <v>44786.44935185185</v>
      </c>
      <c r="B10138" s="23" t="s">
        <v>189</v>
      </c>
      <c r="C10138" s="23" t="s">
        <v>12916</v>
      </c>
      <c r="D10138" s="23" t="s">
        <v>4281</v>
      </c>
      <c r="E10138" s="23" t="s">
        <v>1</v>
      </c>
      <c r="F10138" s="23" t="s">
        <v>7</v>
      </c>
      <c r="G10138" s="23" t="s">
        <v>3</v>
      </c>
      <c r="H10138" s="2" t="s">
        <v>7722</v>
      </c>
      <c r="I10138" s="23" t="s">
        <v>3284</v>
      </c>
      <c r="J10138" s="23"/>
      <c r="K10138" s="23" t="s">
        <v>9712</v>
      </c>
      <c r="L10138" s="23" t="s">
        <v>9539</v>
      </c>
      <c r="M10138" s="23">
        <f>YEAR(Tabla2[[#This Row],[Fecha de creación]])</f>
        <v>2022</v>
      </c>
      <c r="N10138" s="23">
        <f>MONTH(Tabla2[[#This Row],[Fecha de creación]])</f>
        <v>8</v>
      </c>
    </row>
    <row r="10139" spans="1:14" x14ac:dyDescent="0.25">
      <c r="A10139" s="26">
        <v>44786.46539351852</v>
      </c>
      <c r="B10139" s="23" t="s">
        <v>0</v>
      </c>
      <c r="C10139" s="23" t="s">
        <v>12917</v>
      </c>
      <c r="D10139" s="23" t="s">
        <v>999</v>
      </c>
      <c r="E10139" s="23" t="s">
        <v>1</v>
      </c>
      <c r="F10139" s="23" t="s">
        <v>7</v>
      </c>
      <c r="G10139" s="23" t="s">
        <v>975</v>
      </c>
      <c r="H10139" s="2" t="s">
        <v>7744</v>
      </c>
      <c r="I10139" s="23" t="s">
        <v>7412</v>
      </c>
      <c r="J10139" s="23"/>
      <c r="K10139" s="23" t="s">
        <v>9712</v>
      </c>
      <c r="L10139" s="23" t="s">
        <v>9538</v>
      </c>
      <c r="M10139" s="23">
        <f>YEAR(Tabla2[[#This Row],[Fecha de creación]])</f>
        <v>2022</v>
      </c>
      <c r="N10139" s="23">
        <f>MONTH(Tabla2[[#This Row],[Fecha de creación]])</f>
        <v>8</v>
      </c>
    </row>
    <row r="10140" spans="1:14" x14ac:dyDescent="0.25">
      <c r="A10140" s="26">
        <v>44786.468240740738</v>
      </c>
      <c r="B10140" s="23" t="s">
        <v>189</v>
      </c>
      <c r="C10140" s="23" t="s">
        <v>12918</v>
      </c>
      <c r="D10140" s="23" t="s">
        <v>4281</v>
      </c>
      <c r="E10140" s="23" t="s">
        <v>1</v>
      </c>
      <c r="F10140" s="23" t="s">
        <v>7</v>
      </c>
      <c r="G10140" s="23" t="s">
        <v>975</v>
      </c>
      <c r="H10140" s="2" t="s">
        <v>7722</v>
      </c>
      <c r="I10140" s="23" t="s">
        <v>7338</v>
      </c>
      <c r="J10140" s="23" t="s">
        <v>59</v>
      </c>
      <c r="K10140" s="23" t="s">
        <v>9712</v>
      </c>
      <c r="L10140" s="23" t="s">
        <v>9538</v>
      </c>
      <c r="M10140" s="23">
        <f>YEAR(Tabla2[[#This Row],[Fecha de creación]])</f>
        <v>2022</v>
      </c>
      <c r="N10140" s="23">
        <f>MONTH(Tabla2[[#This Row],[Fecha de creación]])</f>
        <v>8</v>
      </c>
    </row>
    <row r="10141" spans="1:14" x14ac:dyDescent="0.25">
      <c r="A10141" s="26">
        <v>44786.469664351855</v>
      </c>
      <c r="B10141" s="23" t="s">
        <v>19</v>
      </c>
      <c r="C10141" s="23" t="s">
        <v>12919</v>
      </c>
      <c r="D10141" s="23" t="s">
        <v>11153</v>
      </c>
      <c r="E10141" s="23" t="s">
        <v>1</v>
      </c>
      <c r="F10141" s="23" t="s">
        <v>7</v>
      </c>
      <c r="G10141" s="23" t="s">
        <v>975</v>
      </c>
      <c r="H10141" s="2" t="s">
        <v>8559</v>
      </c>
      <c r="I10141" s="23" t="s">
        <v>10079</v>
      </c>
      <c r="J10141" s="23"/>
      <c r="K10141" s="23" t="s">
        <v>9712</v>
      </c>
      <c r="L10141" s="23" t="s">
        <v>9538</v>
      </c>
      <c r="M10141" s="23">
        <f>YEAR(Tabla2[[#This Row],[Fecha de creación]])</f>
        <v>2022</v>
      </c>
      <c r="N10141" s="23">
        <f>MONTH(Tabla2[[#This Row],[Fecha de creación]])</f>
        <v>8</v>
      </c>
    </row>
    <row r="10142" spans="1:14" x14ac:dyDescent="0.25">
      <c r="A10142" s="26">
        <v>44786.47792824074</v>
      </c>
      <c r="B10142" s="23" t="s">
        <v>189</v>
      </c>
      <c r="C10142" s="23" t="s">
        <v>12920</v>
      </c>
      <c r="D10142" s="23" t="s">
        <v>4281</v>
      </c>
      <c r="E10142" s="23" t="s">
        <v>1</v>
      </c>
      <c r="F10142" s="23" t="s">
        <v>7</v>
      </c>
      <c r="G10142" s="23" t="s">
        <v>975</v>
      </c>
      <c r="H10142" s="2" t="s">
        <v>7722</v>
      </c>
      <c r="I10142" s="23" t="s">
        <v>7338</v>
      </c>
      <c r="J10142" s="23" t="s">
        <v>59</v>
      </c>
      <c r="K10142" s="23" t="s">
        <v>9712</v>
      </c>
      <c r="L10142" s="23" t="s">
        <v>9538</v>
      </c>
      <c r="M10142" s="23">
        <f>YEAR(Tabla2[[#This Row],[Fecha de creación]])</f>
        <v>2022</v>
      </c>
      <c r="N10142" s="23">
        <f>MONTH(Tabla2[[#This Row],[Fecha de creación]])</f>
        <v>8</v>
      </c>
    </row>
    <row r="10143" spans="1:14" x14ac:dyDescent="0.25">
      <c r="A10143" s="26">
        <v>44786.483599537038</v>
      </c>
      <c r="B10143" s="23" t="s">
        <v>56</v>
      </c>
      <c r="C10143" s="23" t="s">
        <v>12921</v>
      </c>
      <c r="D10143" s="23" t="s">
        <v>389</v>
      </c>
      <c r="E10143" s="23" t="s">
        <v>1</v>
      </c>
      <c r="F10143" s="23" t="s">
        <v>2</v>
      </c>
      <c r="G10143" s="23" t="s">
        <v>1551</v>
      </c>
      <c r="H10143" s="2" t="s">
        <v>7737</v>
      </c>
      <c r="I10143" s="23" t="s">
        <v>7129</v>
      </c>
      <c r="J10143" s="23" t="s">
        <v>59</v>
      </c>
      <c r="K10143" s="23" t="s">
        <v>9712</v>
      </c>
      <c r="L10143" s="23" t="s">
        <v>9539</v>
      </c>
      <c r="M10143" s="23">
        <f>YEAR(Tabla2[[#This Row],[Fecha de creación]])</f>
        <v>2022</v>
      </c>
      <c r="N10143" s="23">
        <f>MONTH(Tabla2[[#This Row],[Fecha de creación]])</f>
        <v>8</v>
      </c>
    </row>
    <row r="10144" spans="1:14" x14ac:dyDescent="0.25">
      <c r="A10144" s="26">
        <v>44786.497303240743</v>
      </c>
      <c r="B10144" s="23" t="s">
        <v>0</v>
      </c>
      <c r="C10144" s="23" t="s">
        <v>12922</v>
      </c>
      <c r="D10144" s="23" t="s">
        <v>3092</v>
      </c>
      <c r="E10144" s="23" t="s">
        <v>1</v>
      </c>
      <c r="F10144" s="23" t="s">
        <v>7</v>
      </c>
      <c r="G10144" s="23" t="s">
        <v>975</v>
      </c>
      <c r="H10144" s="2" t="s">
        <v>8198</v>
      </c>
      <c r="I10144" s="23" t="s">
        <v>7412</v>
      </c>
      <c r="J10144" s="23"/>
      <c r="K10144" s="23" t="s">
        <v>9712</v>
      </c>
      <c r="L10144" s="23" t="s">
        <v>9538</v>
      </c>
      <c r="M10144" s="23">
        <f>YEAR(Tabla2[[#This Row],[Fecha de creación]])</f>
        <v>2022</v>
      </c>
      <c r="N10144" s="23">
        <f>MONTH(Tabla2[[#This Row],[Fecha de creación]])</f>
        <v>8</v>
      </c>
    </row>
    <row r="10145" spans="1:14" x14ac:dyDescent="0.25">
      <c r="A10145" s="26">
        <v>44786.498738425929</v>
      </c>
      <c r="B10145" s="23" t="s">
        <v>19</v>
      </c>
      <c r="C10145" s="23" t="s">
        <v>12923</v>
      </c>
      <c r="D10145" s="23" t="s">
        <v>12924</v>
      </c>
      <c r="E10145" s="23" t="s">
        <v>1</v>
      </c>
      <c r="F10145" s="23" t="s">
        <v>7</v>
      </c>
      <c r="G10145" s="23" t="s">
        <v>975</v>
      </c>
      <c r="H10145" s="2" t="s">
        <v>8535</v>
      </c>
      <c r="I10145" s="23" t="s">
        <v>10079</v>
      </c>
      <c r="J10145" s="23"/>
      <c r="K10145" s="23" t="s">
        <v>9712</v>
      </c>
      <c r="L10145" s="23" t="s">
        <v>9538</v>
      </c>
      <c r="M10145" s="23">
        <f>YEAR(Tabla2[[#This Row],[Fecha de creación]])</f>
        <v>2022</v>
      </c>
      <c r="N10145" s="23">
        <f>MONTH(Tabla2[[#This Row],[Fecha de creación]])</f>
        <v>8</v>
      </c>
    </row>
    <row r="10146" spans="1:14" x14ac:dyDescent="0.25">
      <c r="A10146" s="26">
        <v>44786.499942129631</v>
      </c>
      <c r="B10146" s="23" t="s">
        <v>0</v>
      </c>
      <c r="C10146" s="23" t="s">
        <v>12925</v>
      </c>
      <c r="D10146" s="23" t="s">
        <v>8664</v>
      </c>
      <c r="E10146" s="23" t="s">
        <v>1</v>
      </c>
      <c r="F10146" s="23" t="s">
        <v>22</v>
      </c>
      <c r="G10146" s="23" t="s">
        <v>975</v>
      </c>
      <c r="H10146" s="2" t="s">
        <v>8893</v>
      </c>
      <c r="I10146" s="23" t="s">
        <v>7412</v>
      </c>
      <c r="J10146" s="23"/>
      <c r="K10146" s="23" t="s">
        <v>9712</v>
      </c>
      <c r="L10146" s="23" t="s">
        <v>9538</v>
      </c>
      <c r="M10146" s="23">
        <f>YEAR(Tabla2[[#This Row],[Fecha de creación]])</f>
        <v>2022</v>
      </c>
      <c r="N10146" s="23">
        <f>MONTH(Tabla2[[#This Row],[Fecha de creación]])</f>
        <v>8</v>
      </c>
    </row>
    <row r="10147" spans="1:14" x14ac:dyDescent="0.25">
      <c r="A10147" s="26">
        <v>44786.504386574074</v>
      </c>
      <c r="B10147" s="23" t="s">
        <v>0</v>
      </c>
      <c r="C10147" s="23" t="s">
        <v>12926</v>
      </c>
      <c r="D10147" s="23" t="s">
        <v>12927</v>
      </c>
      <c r="E10147" s="23" t="s">
        <v>1</v>
      </c>
      <c r="F10147" s="23" t="s">
        <v>2</v>
      </c>
      <c r="G10147" s="23" t="s">
        <v>975</v>
      </c>
      <c r="I10147" s="23" t="s">
        <v>7412</v>
      </c>
      <c r="J10147" s="23"/>
      <c r="K10147" s="23" t="s">
        <v>9712</v>
      </c>
      <c r="L10147" s="23" t="s">
        <v>9538</v>
      </c>
      <c r="M10147" s="23">
        <f>YEAR(Tabla2[[#This Row],[Fecha de creación]])</f>
        <v>2022</v>
      </c>
      <c r="N10147" s="23">
        <f>MONTH(Tabla2[[#This Row],[Fecha de creación]])</f>
        <v>8</v>
      </c>
    </row>
    <row r="10148" spans="1:14" x14ac:dyDescent="0.25">
      <c r="A10148" s="26">
        <v>44786.507303240738</v>
      </c>
      <c r="B10148" s="23" t="s">
        <v>0</v>
      </c>
      <c r="C10148" s="23" t="s">
        <v>12928</v>
      </c>
      <c r="D10148" s="23" t="s">
        <v>3092</v>
      </c>
      <c r="E10148" s="23" t="s">
        <v>1</v>
      </c>
      <c r="F10148" s="23" t="s">
        <v>7</v>
      </c>
      <c r="G10148" s="23" t="s">
        <v>975</v>
      </c>
      <c r="H10148" s="2" t="s">
        <v>7726</v>
      </c>
      <c r="I10148" s="23" t="s">
        <v>7412</v>
      </c>
      <c r="J10148" s="23"/>
      <c r="K10148" s="23" t="s">
        <v>9712</v>
      </c>
      <c r="L10148" s="23" t="s">
        <v>9538</v>
      </c>
      <c r="M10148" s="23">
        <f>YEAR(Tabla2[[#This Row],[Fecha de creación]])</f>
        <v>2022</v>
      </c>
      <c r="N10148" s="23">
        <f>MONTH(Tabla2[[#This Row],[Fecha de creación]])</f>
        <v>8</v>
      </c>
    </row>
    <row r="10149" spans="1:14" x14ac:dyDescent="0.25">
      <c r="A10149" s="26">
        <v>44786.509768518517</v>
      </c>
      <c r="B10149" s="23" t="s">
        <v>0</v>
      </c>
      <c r="C10149" s="23" t="s">
        <v>12929</v>
      </c>
      <c r="D10149" s="23" t="s">
        <v>12927</v>
      </c>
      <c r="E10149" s="23" t="s">
        <v>1</v>
      </c>
      <c r="F10149" s="23" t="s">
        <v>7</v>
      </c>
      <c r="G10149" s="23" t="s">
        <v>975</v>
      </c>
      <c r="H10149" s="2" t="s">
        <v>7726</v>
      </c>
      <c r="I10149" s="23" t="s">
        <v>7412</v>
      </c>
      <c r="J10149" s="23"/>
      <c r="K10149" s="23" t="s">
        <v>9712</v>
      </c>
      <c r="L10149" s="23" t="s">
        <v>9538</v>
      </c>
      <c r="M10149" s="23">
        <f>YEAR(Tabla2[[#This Row],[Fecha de creación]])</f>
        <v>2022</v>
      </c>
      <c r="N10149" s="23">
        <f>MONTH(Tabla2[[#This Row],[Fecha de creación]])</f>
        <v>8</v>
      </c>
    </row>
    <row r="10150" spans="1:14" x14ac:dyDescent="0.25">
      <c r="A10150" s="26">
        <v>44786.52789351852</v>
      </c>
      <c r="B10150" s="23" t="s">
        <v>0</v>
      </c>
      <c r="C10150" s="23" t="s">
        <v>12930</v>
      </c>
      <c r="D10150" s="23" t="s">
        <v>8664</v>
      </c>
      <c r="E10150" s="23" t="s">
        <v>1</v>
      </c>
      <c r="F10150" s="23" t="s">
        <v>22</v>
      </c>
      <c r="G10150" s="23" t="s">
        <v>975</v>
      </c>
      <c r="H10150" s="2" t="s">
        <v>8893</v>
      </c>
      <c r="I10150" s="23" t="s">
        <v>7412</v>
      </c>
      <c r="J10150" s="23"/>
      <c r="K10150" s="23" t="s">
        <v>9712</v>
      </c>
      <c r="L10150" s="23" t="s">
        <v>9538</v>
      </c>
      <c r="M10150" s="23">
        <f>YEAR(Tabla2[[#This Row],[Fecha de creación]])</f>
        <v>2022</v>
      </c>
      <c r="N10150" s="23">
        <f>MONTH(Tabla2[[#This Row],[Fecha de creación]])</f>
        <v>8</v>
      </c>
    </row>
    <row r="10151" spans="1:14" x14ac:dyDescent="0.25">
      <c r="A10151" s="26">
        <v>44786.589467592596</v>
      </c>
      <c r="B10151" s="23" t="s">
        <v>0</v>
      </c>
      <c r="C10151" s="23" t="s">
        <v>12931</v>
      </c>
      <c r="D10151" s="23" t="s">
        <v>6</v>
      </c>
      <c r="E10151" s="23" t="s">
        <v>1</v>
      </c>
      <c r="F10151" s="23" t="s">
        <v>7</v>
      </c>
      <c r="G10151" s="23" t="s">
        <v>975</v>
      </c>
      <c r="H10151" s="2" t="s">
        <v>7722</v>
      </c>
      <c r="I10151" s="23" t="s">
        <v>9483</v>
      </c>
      <c r="J10151" s="23" t="s">
        <v>59</v>
      </c>
      <c r="K10151" s="23" t="s">
        <v>9712</v>
      </c>
      <c r="L10151" s="23" t="s">
        <v>9538</v>
      </c>
      <c r="M10151" s="23">
        <f>YEAR(Tabla2[[#This Row],[Fecha de creación]])</f>
        <v>2022</v>
      </c>
      <c r="N10151" s="23">
        <f>MONTH(Tabla2[[#This Row],[Fecha de creación]])</f>
        <v>8</v>
      </c>
    </row>
    <row r="10152" spans="1:14" x14ac:dyDescent="0.25">
      <c r="A10152" s="26">
        <v>44786.624664351853</v>
      </c>
      <c r="B10152" s="23" t="s">
        <v>19</v>
      </c>
      <c r="C10152" s="23" t="s">
        <v>12932</v>
      </c>
      <c r="D10152" s="23" t="s">
        <v>12933</v>
      </c>
      <c r="E10152" s="23" t="s">
        <v>1</v>
      </c>
      <c r="F10152" s="23" t="s">
        <v>7</v>
      </c>
      <c r="G10152" s="23" t="s">
        <v>3</v>
      </c>
      <c r="H10152" s="2" t="s">
        <v>7721</v>
      </c>
      <c r="I10152" s="23" t="s">
        <v>10079</v>
      </c>
      <c r="J10152" s="23"/>
      <c r="K10152" s="23" t="s">
        <v>9712</v>
      </c>
      <c r="L10152" s="23" t="s">
        <v>9539</v>
      </c>
      <c r="M10152" s="23">
        <f>YEAR(Tabla2[[#This Row],[Fecha de creación]])</f>
        <v>2022</v>
      </c>
      <c r="N10152" s="23">
        <f>MONTH(Tabla2[[#This Row],[Fecha de creación]])</f>
        <v>8</v>
      </c>
    </row>
    <row r="10153" spans="1:14" x14ac:dyDescent="0.25">
      <c r="A10153" s="26">
        <v>44786.640775462962</v>
      </c>
      <c r="B10153" s="23" t="s">
        <v>19</v>
      </c>
      <c r="C10153" s="23" t="s">
        <v>12934</v>
      </c>
      <c r="D10153" s="23" t="s">
        <v>12935</v>
      </c>
      <c r="E10153" s="23" t="s">
        <v>1</v>
      </c>
      <c r="F10153" s="23" t="s">
        <v>7</v>
      </c>
      <c r="G10153" s="23" t="s">
        <v>975</v>
      </c>
      <c r="H10153" s="2" t="s">
        <v>8535</v>
      </c>
      <c r="I10153" s="23" t="s">
        <v>10079</v>
      </c>
      <c r="J10153" s="23"/>
      <c r="K10153" s="23" t="s">
        <v>9712</v>
      </c>
      <c r="L10153" s="23" t="s">
        <v>9538</v>
      </c>
      <c r="M10153" s="23">
        <f>YEAR(Tabla2[[#This Row],[Fecha de creación]])</f>
        <v>2022</v>
      </c>
      <c r="N10153" s="23">
        <f>MONTH(Tabla2[[#This Row],[Fecha de creación]])</f>
        <v>8</v>
      </c>
    </row>
    <row r="10154" spans="1:14" x14ac:dyDescent="0.25">
      <c r="A10154" s="26">
        <v>44786.658668981479</v>
      </c>
      <c r="B10154" s="23" t="s">
        <v>19</v>
      </c>
      <c r="C10154" s="23" t="s">
        <v>12936</v>
      </c>
      <c r="D10154" s="23" t="s">
        <v>12937</v>
      </c>
      <c r="E10154" s="23" t="s">
        <v>1</v>
      </c>
      <c r="F10154" s="23" t="s">
        <v>7</v>
      </c>
      <c r="G10154" s="23" t="s">
        <v>975</v>
      </c>
      <c r="H10154" s="2" t="s">
        <v>8535</v>
      </c>
      <c r="I10154" s="23" t="s">
        <v>10079</v>
      </c>
      <c r="J10154" s="23"/>
      <c r="K10154" s="23" t="s">
        <v>9712</v>
      </c>
      <c r="L10154" s="23" t="s">
        <v>9538</v>
      </c>
      <c r="M10154" s="23">
        <f>YEAR(Tabla2[[#This Row],[Fecha de creación]])</f>
        <v>2022</v>
      </c>
      <c r="N10154" s="23">
        <f>MONTH(Tabla2[[#This Row],[Fecha de creación]])</f>
        <v>8</v>
      </c>
    </row>
    <row r="10155" spans="1:14" x14ac:dyDescent="0.25">
      <c r="A10155" s="26">
        <v>44786.665185185186</v>
      </c>
      <c r="B10155" s="23" t="s">
        <v>0</v>
      </c>
      <c r="C10155" s="23" t="s">
        <v>12938</v>
      </c>
      <c r="D10155" s="23" t="s">
        <v>967</v>
      </c>
      <c r="E10155" s="23" t="s">
        <v>1</v>
      </c>
      <c r="F10155" s="23" t="s">
        <v>7</v>
      </c>
      <c r="G10155" s="23" t="s">
        <v>1551</v>
      </c>
      <c r="H10155" s="2" t="s">
        <v>7733</v>
      </c>
      <c r="I10155" s="23" t="s">
        <v>976</v>
      </c>
      <c r="J10155" s="23" t="s">
        <v>59</v>
      </c>
      <c r="K10155" s="23" t="s">
        <v>9712</v>
      </c>
      <c r="L10155" s="23" t="s">
        <v>9539</v>
      </c>
      <c r="M10155" s="23">
        <f>YEAR(Tabla2[[#This Row],[Fecha de creación]])</f>
        <v>2022</v>
      </c>
      <c r="N10155" s="23">
        <f>MONTH(Tabla2[[#This Row],[Fecha de creación]])</f>
        <v>8</v>
      </c>
    </row>
    <row r="10156" spans="1:14" x14ac:dyDescent="0.25">
      <c r="A10156" s="26">
        <v>44787.46806712963</v>
      </c>
      <c r="B10156" s="23" t="s">
        <v>0</v>
      </c>
      <c r="C10156" s="23" t="s">
        <v>12939</v>
      </c>
      <c r="D10156" s="23" t="s">
        <v>982</v>
      </c>
      <c r="E10156" s="23" t="s">
        <v>1</v>
      </c>
      <c r="F10156" s="23" t="s">
        <v>22</v>
      </c>
      <c r="G10156" s="23" t="s">
        <v>975</v>
      </c>
      <c r="H10156" s="2" t="s">
        <v>8893</v>
      </c>
      <c r="I10156" s="23" t="s">
        <v>5999</v>
      </c>
      <c r="J10156" s="23" t="s">
        <v>59</v>
      </c>
      <c r="K10156" s="23" t="s">
        <v>9712</v>
      </c>
      <c r="L10156" s="23" t="s">
        <v>9538</v>
      </c>
      <c r="M10156" s="23">
        <f>YEAR(Tabla2[[#This Row],[Fecha de creación]])</f>
        <v>2022</v>
      </c>
      <c r="N10156" s="23">
        <f>MONTH(Tabla2[[#This Row],[Fecha de creación]])</f>
        <v>8</v>
      </c>
    </row>
    <row r="10157" spans="1:14" x14ac:dyDescent="0.25">
      <c r="A10157" s="26">
        <v>44787.495798611111</v>
      </c>
      <c r="B10157" s="23" t="s">
        <v>0</v>
      </c>
      <c r="C10157" s="23" t="s">
        <v>12940</v>
      </c>
      <c r="D10157" s="23" t="s">
        <v>586</v>
      </c>
      <c r="E10157" s="23" t="s">
        <v>1</v>
      </c>
      <c r="F10157" s="23" t="s">
        <v>7</v>
      </c>
      <c r="G10157" s="23" t="s">
        <v>975</v>
      </c>
      <c r="H10157" s="2" t="s">
        <v>7748</v>
      </c>
      <c r="I10157" s="23" t="s">
        <v>5999</v>
      </c>
      <c r="J10157" s="23"/>
      <c r="K10157" s="23" t="s">
        <v>9712</v>
      </c>
      <c r="L10157" s="23" t="s">
        <v>9538</v>
      </c>
      <c r="M10157" s="23">
        <f>YEAR(Tabla2[[#This Row],[Fecha de creación]])</f>
        <v>2022</v>
      </c>
      <c r="N10157" s="23">
        <f>MONTH(Tabla2[[#This Row],[Fecha de creación]])</f>
        <v>8</v>
      </c>
    </row>
    <row r="10158" spans="1:14" x14ac:dyDescent="0.25">
      <c r="A10158" s="26">
        <v>44787.550138888888</v>
      </c>
      <c r="B10158" s="23" t="s">
        <v>0</v>
      </c>
      <c r="C10158" s="23" t="s">
        <v>12941</v>
      </c>
      <c r="D10158" s="23" t="s">
        <v>713</v>
      </c>
      <c r="E10158" s="23" t="s">
        <v>1</v>
      </c>
      <c r="F10158" s="23" t="s">
        <v>7</v>
      </c>
      <c r="G10158" s="23" t="s">
        <v>1551</v>
      </c>
      <c r="H10158" s="2" t="s">
        <v>7737</v>
      </c>
      <c r="I10158" s="23" t="s">
        <v>976</v>
      </c>
      <c r="J10158" s="23" t="s">
        <v>59</v>
      </c>
      <c r="K10158" s="23" t="s">
        <v>9712</v>
      </c>
      <c r="L10158" s="23" t="s">
        <v>9538</v>
      </c>
      <c r="M10158" s="23">
        <f>YEAR(Tabla2[[#This Row],[Fecha de creación]])</f>
        <v>2022</v>
      </c>
      <c r="N10158" s="23">
        <f>MONTH(Tabla2[[#This Row],[Fecha de creación]])</f>
        <v>8</v>
      </c>
    </row>
    <row r="10159" spans="1:14" x14ac:dyDescent="0.25">
      <c r="A10159" s="26">
        <v>44787.560300925928</v>
      </c>
      <c r="B10159" s="23" t="s">
        <v>0</v>
      </c>
      <c r="C10159" s="23" t="s">
        <v>12942</v>
      </c>
      <c r="D10159" s="23" t="s">
        <v>389</v>
      </c>
      <c r="E10159" s="23" t="s">
        <v>1</v>
      </c>
      <c r="F10159" s="23" t="s">
        <v>2</v>
      </c>
      <c r="G10159" s="23" t="s">
        <v>1551</v>
      </c>
      <c r="H10159" s="2" t="s">
        <v>7721</v>
      </c>
      <c r="I10159" s="23" t="s">
        <v>7749</v>
      </c>
      <c r="J10159" s="23" t="s">
        <v>59</v>
      </c>
      <c r="K10159" s="23" t="s">
        <v>9712</v>
      </c>
      <c r="L10159" s="23" t="s">
        <v>9539</v>
      </c>
      <c r="M10159" s="23">
        <f>YEAR(Tabla2[[#This Row],[Fecha de creación]])</f>
        <v>2022</v>
      </c>
      <c r="N10159" s="23">
        <f>MONTH(Tabla2[[#This Row],[Fecha de creación]])</f>
        <v>8</v>
      </c>
    </row>
    <row r="10160" spans="1:14" x14ac:dyDescent="0.25">
      <c r="A10160" s="26">
        <v>44787.605995370373</v>
      </c>
      <c r="B10160" s="23" t="s">
        <v>0</v>
      </c>
      <c r="C10160" s="23" t="s">
        <v>12943</v>
      </c>
      <c r="D10160" s="23" t="s">
        <v>982</v>
      </c>
      <c r="E10160" s="23" t="s">
        <v>1</v>
      </c>
      <c r="F10160" s="23" t="s">
        <v>22</v>
      </c>
      <c r="G10160" s="23" t="s">
        <v>975</v>
      </c>
      <c r="H10160" s="2" t="s">
        <v>8893</v>
      </c>
      <c r="I10160" s="23" t="s">
        <v>9483</v>
      </c>
      <c r="J10160" s="23" t="s">
        <v>59</v>
      </c>
      <c r="K10160" s="23" t="s">
        <v>9712</v>
      </c>
      <c r="L10160" s="23" t="s">
        <v>9538</v>
      </c>
      <c r="M10160" s="23">
        <f>YEAR(Tabla2[[#This Row],[Fecha de creación]])</f>
        <v>2022</v>
      </c>
      <c r="N10160" s="23">
        <f>MONTH(Tabla2[[#This Row],[Fecha de creación]])</f>
        <v>8</v>
      </c>
    </row>
    <row r="10161" spans="1:14" x14ac:dyDescent="0.25">
      <c r="A10161" s="26">
        <v>44787.607071759259</v>
      </c>
      <c r="B10161" s="23" t="s">
        <v>0</v>
      </c>
      <c r="C10161" s="23" t="s">
        <v>12944</v>
      </c>
      <c r="D10161" s="23" t="s">
        <v>982</v>
      </c>
      <c r="E10161" s="23" t="s">
        <v>1</v>
      </c>
      <c r="F10161" s="23" t="s">
        <v>22</v>
      </c>
      <c r="G10161" s="23" t="s">
        <v>975</v>
      </c>
      <c r="H10161" s="2" t="s">
        <v>8893</v>
      </c>
      <c r="I10161" s="23" t="s">
        <v>9483</v>
      </c>
      <c r="J10161" s="23" t="s">
        <v>59</v>
      </c>
      <c r="K10161" s="23" t="s">
        <v>9712</v>
      </c>
      <c r="L10161" s="23" t="s">
        <v>9538</v>
      </c>
      <c r="M10161" s="23">
        <f>YEAR(Tabla2[[#This Row],[Fecha de creación]])</f>
        <v>2022</v>
      </c>
      <c r="N10161" s="23">
        <f>MONTH(Tabla2[[#This Row],[Fecha de creación]])</f>
        <v>8</v>
      </c>
    </row>
    <row r="10162" spans="1:14" x14ac:dyDescent="0.25">
      <c r="A10162" s="26">
        <v>44787.626793981479</v>
      </c>
      <c r="B10162" s="23" t="s">
        <v>0</v>
      </c>
      <c r="C10162" s="23" t="s">
        <v>12945</v>
      </c>
      <c r="D10162" s="23" t="s">
        <v>12946</v>
      </c>
      <c r="E10162" s="23" t="s">
        <v>1</v>
      </c>
      <c r="F10162" s="23" t="s">
        <v>2</v>
      </c>
      <c r="G10162" s="23" t="s">
        <v>1551</v>
      </c>
      <c r="H10162" s="2" t="s">
        <v>7736</v>
      </c>
      <c r="I10162" s="23" t="s">
        <v>7749</v>
      </c>
      <c r="J10162" s="23" t="s">
        <v>59</v>
      </c>
      <c r="K10162" s="23" t="s">
        <v>9712</v>
      </c>
      <c r="L10162" s="23" t="s">
        <v>9539</v>
      </c>
      <c r="M10162" s="23">
        <f>YEAR(Tabla2[[#This Row],[Fecha de creación]])</f>
        <v>2022</v>
      </c>
      <c r="N10162" s="23">
        <f>MONTH(Tabla2[[#This Row],[Fecha de creación]])</f>
        <v>8</v>
      </c>
    </row>
    <row r="10163" spans="1:14" x14ac:dyDescent="0.25">
      <c r="A10163" s="26">
        <v>44787.646168981482</v>
      </c>
      <c r="B10163" s="23" t="s">
        <v>100</v>
      </c>
      <c r="C10163" s="23" t="s">
        <v>12947</v>
      </c>
      <c r="D10163" s="23" t="s">
        <v>12948</v>
      </c>
      <c r="E10163" s="23" t="s">
        <v>1</v>
      </c>
      <c r="F10163" s="23" t="s">
        <v>2</v>
      </c>
      <c r="G10163" s="23" t="s">
        <v>1551</v>
      </c>
      <c r="H10163" s="2" t="s">
        <v>7737</v>
      </c>
      <c r="I10163" s="23" t="s">
        <v>7750</v>
      </c>
      <c r="J10163" s="23" t="s">
        <v>59</v>
      </c>
      <c r="K10163" s="23" t="s">
        <v>9712</v>
      </c>
      <c r="L10163" s="23" t="s">
        <v>9539</v>
      </c>
      <c r="M10163" s="23">
        <f>YEAR(Tabla2[[#This Row],[Fecha de creación]])</f>
        <v>2022</v>
      </c>
      <c r="N10163" s="23">
        <f>MONTH(Tabla2[[#This Row],[Fecha de creación]])</f>
        <v>8</v>
      </c>
    </row>
    <row r="10164" spans="1:14" x14ac:dyDescent="0.25">
      <c r="A10164" s="26">
        <v>44787.660486111112</v>
      </c>
      <c r="B10164" s="23" t="s">
        <v>0</v>
      </c>
      <c r="C10164" s="23" t="s">
        <v>12949</v>
      </c>
      <c r="D10164" s="23" t="s">
        <v>713</v>
      </c>
      <c r="E10164" s="23" t="s">
        <v>1</v>
      </c>
      <c r="F10164" s="23" t="s">
        <v>2</v>
      </c>
      <c r="G10164" s="23" t="s">
        <v>1551</v>
      </c>
      <c r="H10164" s="2" t="s">
        <v>7737</v>
      </c>
      <c r="I10164" s="23" t="s">
        <v>7749</v>
      </c>
      <c r="J10164" s="23" t="s">
        <v>59</v>
      </c>
      <c r="K10164" s="23" t="s">
        <v>9712</v>
      </c>
      <c r="L10164" s="23" t="s">
        <v>9539</v>
      </c>
      <c r="M10164" s="23">
        <f>YEAR(Tabla2[[#This Row],[Fecha de creación]])</f>
        <v>2022</v>
      </c>
      <c r="N10164" s="23">
        <f>MONTH(Tabla2[[#This Row],[Fecha de creación]])</f>
        <v>8</v>
      </c>
    </row>
    <row r="10165" spans="1:14" x14ac:dyDescent="0.25">
      <c r="A10165" s="26">
        <v>44787.700520833336</v>
      </c>
      <c r="B10165" s="23" t="s">
        <v>0</v>
      </c>
      <c r="C10165" s="23" t="s">
        <v>12950</v>
      </c>
      <c r="D10165" s="23" t="s">
        <v>364</v>
      </c>
      <c r="E10165" s="23" t="s">
        <v>1</v>
      </c>
      <c r="F10165" s="23" t="s">
        <v>7</v>
      </c>
      <c r="G10165" s="23" t="s">
        <v>1551</v>
      </c>
      <c r="H10165" s="2" t="s">
        <v>7725</v>
      </c>
      <c r="I10165" s="23" t="s">
        <v>976</v>
      </c>
      <c r="J10165" s="23" t="s">
        <v>59</v>
      </c>
      <c r="K10165" s="23" t="s">
        <v>9712</v>
      </c>
      <c r="L10165" s="23" t="s">
        <v>9539</v>
      </c>
      <c r="M10165" s="23">
        <f>YEAR(Tabla2[[#This Row],[Fecha de creación]])</f>
        <v>2022</v>
      </c>
      <c r="N10165" s="23">
        <f>MONTH(Tabla2[[#This Row],[Fecha de creación]])</f>
        <v>8</v>
      </c>
    </row>
    <row r="10166" spans="1:14" x14ac:dyDescent="0.25">
      <c r="A10166" s="26">
        <v>44787.718784722223</v>
      </c>
      <c r="B10166" s="23" t="s">
        <v>0</v>
      </c>
      <c r="C10166" s="23" t="s">
        <v>12951</v>
      </c>
      <c r="D10166" s="23" t="s">
        <v>9184</v>
      </c>
      <c r="E10166" s="23" t="s">
        <v>1</v>
      </c>
      <c r="F10166" s="23" t="s">
        <v>7</v>
      </c>
      <c r="G10166" s="23" t="s">
        <v>1551</v>
      </c>
      <c r="H10166" s="2" t="s">
        <v>8198</v>
      </c>
      <c r="I10166" s="23" t="s">
        <v>976</v>
      </c>
      <c r="J10166" s="23" t="s">
        <v>59</v>
      </c>
      <c r="K10166" s="23" t="s">
        <v>9712</v>
      </c>
      <c r="L10166" s="23" t="s">
        <v>9539</v>
      </c>
      <c r="M10166" s="23">
        <f>YEAR(Tabla2[[#This Row],[Fecha de creación]])</f>
        <v>2022</v>
      </c>
      <c r="N10166" s="23">
        <f>MONTH(Tabla2[[#This Row],[Fecha de creación]])</f>
        <v>8</v>
      </c>
    </row>
    <row r="10167" spans="1:14" x14ac:dyDescent="0.25">
      <c r="A10167" s="26">
        <v>44788.366712962961</v>
      </c>
      <c r="B10167" s="23" t="s">
        <v>19</v>
      </c>
      <c r="C10167" s="23" t="s">
        <v>12952</v>
      </c>
      <c r="D10167" s="23" t="s">
        <v>12953</v>
      </c>
      <c r="E10167" s="23" t="s">
        <v>1</v>
      </c>
      <c r="F10167" s="23" t="s">
        <v>7</v>
      </c>
      <c r="G10167" s="23" t="s">
        <v>975</v>
      </c>
      <c r="H10167" s="2" t="s">
        <v>8459</v>
      </c>
      <c r="I10167" s="23" t="s">
        <v>10079</v>
      </c>
      <c r="J10167" s="23"/>
      <c r="K10167" s="23" t="s">
        <v>9712</v>
      </c>
      <c r="L10167" s="23" t="s">
        <v>9538</v>
      </c>
      <c r="M10167" s="23">
        <f>YEAR(Tabla2[[#This Row],[Fecha de creación]])</f>
        <v>2022</v>
      </c>
      <c r="N10167" s="23">
        <f>MONTH(Tabla2[[#This Row],[Fecha de creación]])</f>
        <v>8</v>
      </c>
    </row>
    <row r="10168" spans="1:14" x14ac:dyDescent="0.25">
      <c r="A10168" s="26">
        <v>44788.453518518516</v>
      </c>
      <c r="B10168" s="23" t="s">
        <v>0</v>
      </c>
      <c r="C10168" s="23" t="s">
        <v>12954</v>
      </c>
      <c r="D10168" s="23" t="s">
        <v>21</v>
      </c>
      <c r="E10168" s="23" t="s">
        <v>1</v>
      </c>
      <c r="F10168" s="23" t="s">
        <v>7</v>
      </c>
      <c r="G10168" s="23" t="s">
        <v>975</v>
      </c>
      <c r="H10168" s="2" t="s">
        <v>7744</v>
      </c>
      <c r="I10168" s="23" t="s">
        <v>5999</v>
      </c>
      <c r="J10168" s="23" t="s">
        <v>59</v>
      </c>
      <c r="K10168" s="23" t="s">
        <v>9712</v>
      </c>
      <c r="L10168" s="23" t="s">
        <v>9538</v>
      </c>
      <c r="M10168" s="23">
        <f>YEAR(Tabla2[[#This Row],[Fecha de creación]])</f>
        <v>2022</v>
      </c>
      <c r="N10168" s="23">
        <f>MONTH(Tabla2[[#This Row],[Fecha de creación]])</f>
        <v>8</v>
      </c>
    </row>
    <row r="10169" spans="1:14" x14ac:dyDescent="0.25">
      <c r="A10169" s="26">
        <v>44788.464780092596</v>
      </c>
      <c r="B10169" s="23" t="s">
        <v>189</v>
      </c>
      <c r="C10169" s="23" t="s">
        <v>12955</v>
      </c>
      <c r="D10169" s="23" t="s">
        <v>7106</v>
      </c>
      <c r="E10169" s="23" t="s">
        <v>1</v>
      </c>
      <c r="F10169" s="23" t="s">
        <v>22</v>
      </c>
      <c r="G10169" s="23" t="s">
        <v>975</v>
      </c>
      <c r="H10169" s="2" t="s">
        <v>7734</v>
      </c>
      <c r="I10169" s="23" t="s">
        <v>4486</v>
      </c>
      <c r="J10169" s="23" t="s">
        <v>59</v>
      </c>
      <c r="K10169" s="23" t="s">
        <v>9712</v>
      </c>
      <c r="L10169" s="23" t="s">
        <v>9538</v>
      </c>
      <c r="M10169" s="23">
        <f>YEAR(Tabla2[[#This Row],[Fecha de creación]])</f>
        <v>2022</v>
      </c>
      <c r="N10169" s="23">
        <f>MONTH(Tabla2[[#This Row],[Fecha de creación]])</f>
        <v>8</v>
      </c>
    </row>
    <row r="10170" spans="1:14" x14ac:dyDescent="0.25">
      <c r="A10170" s="26">
        <v>44788.473807870374</v>
      </c>
      <c r="B10170" s="23" t="s">
        <v>19</v>
      </c>
      <c r="C10170" s="23" t="s">
        <v>12956</v>
      </c>
      <c r="D10170" s="23" t="s">
        <v>12957</v>
      </c>
      <c r="E10170" s="23" t="s">
        <v>1</v>
      </c>
      <c r="F10170" s="23" t="s">
        <v>7</v>
      </c>
      <c r="G10170" s="23" t="s">
        <v>975</v>
      </c>
      <c r="H10170" s="2" t="s">
        <v>8535</v>
      </c>
      <c r="I10170" s="23" t="s">
        <v>10079</v>
      </c>
      <c r="J10170" s="23"/>
      <c r="K10170" s="23" t="s">
        <v>9712</v>
      </c>
      <c r="L10170" s="23" t="s">
        <v>9538</v>
      </c>
      <c r="M10170" s="23">
        <f>YEAR(Tabla2[[#This Row],[Fecha de creación]])</f>
        <v>2022</v>
      </c>
      <c r="N10170" s="23">
        <f>MONTH(Tabla2[[#This Row],[Fecha de creación]])</f>
        <v>8</v>
      </c>
    </row>
    <row r="10171" spans="1:14" x14ac:dyDescent="0.25">
      <c r="A10171" s="26">
        <v>44788.513182870367</v>
      </c>
      <c r="B10171" s="23" t="s">
        <v>0</v>
      </c>
      <c r="C10171" s="23" t="s">
        <v>12958</v>
      </c>
      <c r="D10171" s="23" t="s">
        <v>11770</v>
      </c>
      <c r="E10171" s="23" t="s">
        <v>1</v>
      </c>
      <c r="F10171" s="23" t="s">
        <v>7</v>
      </c>
      <c r="G10171" s="23" t="s">
        <v>975</v>
      </c>
      <c r="H10171" s="2" t="s">
        <v>7736</v>
      </c>
      <c r="I10171" s="23" t="s">
        <v>5999</v>
      </c>
      <c r="J10171" s="23" t="s">
        <v>59</v>
      </c>
      <c r="K10171" s="23" t="s">
        <v>9712</v>
      </c>
      <c r="L10171" s="23" t="s">
        <v>9538</v>
      </c>
      <c r="M10171" s="23">
        <f>YEAR(Tabla2[[#This Row],[Fecha de creación]])</f>
        <v>2022</v>
      </c>
      <c r="N10171" s="23">
        <f>MONTH(Tabla2[[#This Row],[Fecha de creación]])</f>
        <v>8</v>
      </c>
    </row>
    <row r="10172" spans="1:14" x14ac:dyDescent="0.25">
      <c r="A10172" s="26">
        <v>44788.520196759258</v>
      </c>
      <c r="B10172" s="23" t="s">
        <v>0</v>
      </c>
      <c r="C10172" s="23" t="s">
        <v>12959</v>
      </c>
      <c r="D10172" s="23" t="s">
        <v>982</v>
      </c>
      <c r="E10172" s="23" t="s">
        <v>1</v>
      </c>
      <c r="F10172" s="23" t="s">
        <v>22</v>
      </c>
      <c r="G10172" s="23" t="s">
        <v>3</v>
      </c>
      <c r="H10172" s="2" t="s">
        <v>8893</v>
      </c>
      <c r="I10172" s="23" t="s">
        <v>5999</v>
      </c>
      <c r="J10172" s="23" t="s">
        <v>958</v>
      </c>
      <c r="K10172" s="23" t="s">
        <v>9712</v>
      </c>
      <c r="L10172" s="23" t="s">
        <v>9539</v>
      </c>
      <c r="M10172" s="23">
        <f>YEAR(Tabla2[[#This Row],[Fecha de creación]])</f>
        <v>2022</v>
      </c>
      <c r="N10172" s="23">
        <f>MONTH(Tabla2[[#This Row],[Fecha de creación]])</f>
        <v>8</v>
      </c>
    </row>
    <row r="10173" spans="1:14" x14ac:dyDescent="0.25">
      <c r="A10173" s="26">
        <v>44788.577361111114</v>
      </c>
      <c r="B10173" s="23" t="s">
        <v>0</v>
      </c>
      <c r="C10173" s="23" t="s">
        <v>12960</v>
      </c>
      <c r="D10173" s="23" t="s">
        <v>12961</v>
      </c>
      <c r="E10173" s="23" t="s">
        <v>1</v>
      </c>
      <c r="F10173" s="23" t="s">
        <v>7</v>
      </c>
      <c r="G10173" s="23" t="s">
        <v>3</v>
      </c>
      <c r="H10173" s="2" t="s">
        <v>7744</v>
      </c>
      <c r="I10173" s="23" t="s">
        <v>5999</v>
      </c>
      <c r="J10173" s="23" t="s">
        <v>59</v>
      </c>
      <c r="K10173" s="23" t="s">
        <v>9712</v>
      </c>
      <c r="L10173" s="23" t="s">
        <v>9539</v>
      </c>
      <c r="M10173" s="23">
        <f>YEAR(Tabla2[[#This Row],[Fecha de creación]])</f>
        <v>2022</v>
      </c>
      <c r="N10173" s="23">
        <f>MONTH(Tabla2[[#This Row],[Fecha de creación]])</f>
        <v>8</v>
      </c>
    </row>
    <row r="10174" spans="1:14" x14ac:dyDescent="0.25">
      <c r="A10174" s="26">
        <v>44788.705671296295</v>
      </c>
      <c r="B10174" s="23" t="s">
        <v>56</v>
      </c>
      <c r="C10174" s="23" t="s">
        <v>12962</v>
      </c>
      <c r="D10174" s="23" t="s">
        <v>7096</v>
      </c>
      <c r="E10174" s="23" t="s">
        <v>1</v>
      </c>
      <c r="F10174" s="23" t="s">
        <v>7</v>
      </c>
      <c r="G10174" s="23" t="s">
        <v>975</v>
      </c>
      <c r="H10174" s="2" t="s">
        <v>7722</v>
      </c>
      <c r="I10174" s="23" t="s">
        <v>4517</v>
      </c>
      <c r="J10174" s="23" t="s">
        <v>59</v>
      </c>
      <c r="K10174" s="23" t="s">
        <v>9712</v>
      </c>
      <c r="L10174" s="23" t="s">
        <v>9538</v>
      </c>
      <c r="M10174" s="23">
        <f>YEAR(Tabla2[[#This Row],[Fecha de creación]])</f>
        <v>2022</v>
      </c>
      <c r="N10174" s="23">
        <f>MONTH(Tabla2[[#This Row],[Fecha de creación]])</f>
        <v>8</v>
      </c>
    </row>
    <row r="10175" spans="1:14" x14ac:dyDescent="0.25">
      <c r="A10175" s="26">
        <v>44788.712118055555</v>
      </c>
      <c r="B10175" s="23" t="s">
        <v>56</v>
      </c>
      <c r="C10175" s="23" t="s">
        <v>12963</v>
      </c>
      <c r="D10175" s="23" t="s">
        <v>7351</v>
      </c>
      <c r="E10175" s="23" t="s">
        <v>1</v>
      </c>
      <c r="F10175" s="23" t="s">
        <v>7</v>
      </c>
      <c r="G10175" s="23" t="s">
        <v>3</v>
      </c>
      <c r="H10175" s="2" t="s">
        <v>8459</v>
      </c>
      <c r="I10175" s="23" t="s">
        <v>7342</v>
      </c>
      <c r="J10175" s="23" t="s">
        <v>958</v>
      </c>
      <c r="K10175" s="23" t="s">
        <v>9712</v>
      </c>
      <c r="L10175" s="23" t="s">
        <v>9539</v>
      </c>
      <c r="M10175" s="23">
        <f>YEAR(Tabla2[[#This Row],[Fecha de creación]])</f>
        <v>2022</v>
      </c>
      <c r="N10175" s="23">
        <f>MONTH(Tabla2[[#This Row],[Fecha de creación]])</f>
        <v>8</v>
      </c>
    </row>
    <row r="10176" spans="1:14" x14ac:dyDescent="0.25">
      <c r="A10176" s="26">
        <v>44788.717604166668</v>
      </c>
      <c r="B10176" s="23" t="s">
        <v>0</v>
      </c>
      <c r="C10176" s="23" t="s">
        <v>12964</v>
      </c>
      <c r="D10176" s="23" t="s">
        <v>551</v>
      </c>
      <c r="E10176" s="23" t="s">
        <v>1</v>
      </c>
      <c r="F10176" s="23" t="s">
        <v>7</v>
      </c>
      <c r="G10176" s="23" t="s">
        <v>3</v>
      </c>
      <c r="H10176" s="2" t="s">
        <v>7980</v>
      </c>
      <c r="I10176" s="23" t="s">
        <v>5999</v>
      </c>
      <c r="J10176" s="23" t="s">
        <v>59</v>
      </c>
      <c r="K10176" s="23" t="s">
        <v>9712</v>
      </c>
      <c r="L10176" s="23" t="s">
        <v>9539</v>
      </c>
      <c r="M10176" s="23">
        <f>YEAR(Tabla2[[#This Row],[Fecha de creación]])</f>
        <v>2022</v>
      </c>
      <c r="N10176" s="23">
        <f>MONTH(Tabla2[[#This Row],[Fecha de creación]])</f>
        <v>8</v>
      </c>
    </row>
    <row r="10177" spans="1:14" x14ac:dyDescent="0.25">
      <c r="A10177" s="26">
        <v>44789.417372685188</v>
      </c>
      <c r="B10177" s="23" t="s">
        <v>189</v>
      </c>
      <c r="C10177" s="23" t="s">
        <v>12965</v>
      </c>
      <c r="D10177" s="23" t="s">
        <v>4281</v>
      </c>
      <c r="E10177" s="23" t="s">
        <v>1</v>
      </c>
      <c r="F10177" s="23" t="s">
        <v>7</v>
      </c>
      <c r="G10177" s="23" t="s">
        <v>975</v>
      </c>
      <c r="H10177" s="2" t="s">
        <v>7722</v>
      </c>
      <c r="I10177" s="23" t="s">
        <v>7338</v>
      </c>
      <c r="J10177" s="23" t="s">
        <v>59</v>
      </c>
      <c r="K10177" s="23" t="s">
        <v>9712</v>
      </c>
      <c r="L10177" s="23" t="s">
        <v>9538</v>
      </c>
      <c r="M10177" s="23">
        <f>YEAR(Tabla2[[#This Row],[Fecha de creación]])</f>
        <v>2022</v>
      </c>
      <c r="N10177" s="23">
        <f>MONTH(Tabla2[[#This Row],[Fecha de creación]])</f>
        <v>8</v>
      </c>
    </row>
    <row r="10178" spans="1:14" x14ac:dyDescent="0.25">
      <c r="A10178" s="26">
        <v>44789.485960648148</v>
      </c>
      <c r="B10178" s="23" t="s">
        <v>19</v>
      </c>
      <c r="C10178" s="23" t="s">
        <v>12966</v>
      </c>
      <c r="D10178" s="23" t="s">
        <v>12967</v>
      </c>
      <c r="E10178" s="23" t="s">
        <v>1</v>
      </c>
      <c r="F10178" s="23" t="s">
        <v>7</v>
      </c>
      <c r="G10178" s="23" t="s">
        <v>975</v>
      </c>
      <c r="H10178" s="2" t="s">
        <v>7722</v>
      </c>
      <c r="I10178" s="23" t="s">
        <v>10079</v>
      </c>
      <c r="J10178" s="23"/>
      <c r="K10178" s="23" t="s">
        <v>9712</v>
      </c>
      <c r="L10178" s="23" t="s">
        <v>9538</v>
      </c>
      <c r="M10178" s="23">
        <f>YEAR(Tabla2[[#This Row],[Fecha de creación]])</f>
        <v>2022</v>
      </c>
      <c r="N10178" s="23">
        <f>MONTH(Tabla2[[#This Row],[Fecha de creación]])</f>
        <v>8</v>
      </c>
    </row>
    <row r="10179" spans="1:14" x14ac:dyDescent="0.25">
      <c r="A10179" s="26">
        <v>44789.509004629632</v>
      </c>
      <c r="B10179" s="23" t="s">
        <v>0</v>
      </c>
      <c r="C10179" s="23" t="s">
        <v>12968</v>
      </c>
      <c r="D10179" s="23" t="s">
        <v>805</v>
      </c>
      <c r="E10179" s="23" t="s">
        <v>1</v>
      </c>
      <c r="F10179" s="23" t="s">
        <v>7</v>
      </c>
      <c r="G10179" s="23" t="s">
        <v>975</v>
      </c>
      <c r="H10179" s="2" t="s">
        <v>7733</v>
      </c>
      <c r="I10179" s="23" t="s">
        <v>976</v>
      </c>
      <c r="J10179" s="23" t="s">
        <v>59</v>
      </c>
      <c r="K10179" s="23" t="s">
        <v>9712</v>
      </c>
      <c r="L10179" s="23" t="s">
        <v>9538</v>
      </c>
      <c r="M10179" s="23">
        <f>YEAR(Tabla2[[#This Row],[Fecha de creación]])</f>
        <v>2022</v>
      </c>
      <c r="N10179" s="23">
        <f>MONTH(Tabla2[[#This Row],[Fecha de creación]])</f>
        <v>8</v>
      </c>
    </row>
    <row r="10180" spans="1:14" x14ac:dyDescent="0.25">
      <c r="A10180" s="26">
        <v>44789.543923611112</v>
      </c>
      <c r="B10180" s="23" t="s">
        <v>0</v>
      </c>
      <c r="C10180" s="23" t="s">
        <v>12969</v>
      </c>
      <c r="D10180" s="23" t="s">
        <v>12970</v>
      </c>
      <c r="E10180" s="23" t="s">
        <v>1</v>
      </c>
      <c r="F10180" s="23" t="s">
        <v>7</v>
      </c>
      <c r="G10180" s="23" t="s">
        <v>1551</v>
      </c>
      <c r="H10180" s="2" t="s">
        <v>7735</v>
      </c>
      <c r="I10180" s="23" t="s">
        <v>976</v>
      </c>
      <c r="J10180" s="23" t="s">
        <v>958</v>
      </c>
      <c r="K10180" s="23" t="s">
        <v>9712</v>
      </c>
      <c r="L10180" s="23" t="s">
        <v>9539</v>
      </c>
      <c r="M10180" s="23">
        <f>YEAR(Tabla2[[#This Row],[Fecha de creación]])</f>
        <v>2022</v>
      </c>
      <c r="N10180" s="23">
        <f>MONTH(Tabla2[[#This Row],[Fecha de creación]])</f>
        <v>8</v>
      </c>
    </row>
    <row r="10181" spans="1:14" x14ac:dyDescent="0.25">
      <c r="A10181" s="26">
        <v>44789.648576388892</v>
      </c>
      <c r="B10181" s="23" t="s">
        <v>0</v>
      </c>
      <c r="C10181" s="23" t="s">
        <v>12971</v>
      </c>
      <c r="D10181" s="23" t="s">
        <v>6</v>
      </c>
      <c r="E10181" s="23" t="s">
        <v>1</v>
      </c>
      <c r="F10181" s="23" t="s">
        <v>7</v>
      </c>
      <c r="G10181" s="23" t="s">
        <v>3</v>
      </c>
      <c r="H10181" s="2" t="s">
        <v>7722</v>
      </c>
      <c r="I10181" s="23" t="s">
        <v>5999</v>
      </c>
      <c r="J10181" s="23" t="s">
        <v>59</v>
      </c>
      <c r="K10181" s="23" t="s">
        <v>9712</v>
      </c>
      <c r="L10181" s="23" t="s">
        <v>9539</v>
      </c>
      <c r="M10181" s="23">
        <f>YEAR(Tabla2[[#This Row],[Fecha de creación]])</f>
        <v>2022</v>
      </c>
      <c r="N10181" s="23">
        <f>MONTH(Tabla2[[#This Row],[Fecha de creación]])</f>
        <v>8</v>
      </c>
    </row>
    <row r="10182" spans="1:14" x14ac:dyDescent="0.25">
      <c r="A10182" s="26">
        <v>44789.649976851855</v>
      </c>
      <c r="B10182" s="23" t="s">
        <v>100</v>
      </c>
      <c r="C10182" s="23" t="s">
        <v>12972</v>
      </c>
      <c r="D10182" s="23" t="s">
        <v>6</v>
      </c>
      <c r="E10182" s="23" t="s">
        <v>1</v>
      </c>
      <c r="F10182" s="23" t="s">
        <v>7</v>
      </c>
      <c r="G10182" s="23" t="s">
        <v>3</v>
      </c>
      <c r="H10182" s="2" t="s">
        <v>7722</v>
      </c>
      <c r="I10182" s="23" t="s">
        <v>6004</v>
      </c>
      <c r="J10182" s="23" t="s">
        <v>59</v>
      </c>
      <c r="K10182" s="23" t="s">
        <v>9712</v>
      </c>
      <c r="L10182" s="23" t="s">
        <v>9539</v>
      </c>
      <c r="M10182" s="23">
        <f>YEAR(Tabla2[[#This Row],[Fecha de creación]])</f>
        <v>2022</v>
      </c>
      <c r="N10182" s="23">
        <f>MONTH(Tabla2[[#This Row],[Fecha de creación]])</f>
        <v>8</v>
      </c>
    </row>
    <row r="10183" spans="1:14" x14ac:dyDescent="0.25">
      <c r="A10183" s="26">
        <v>44789.654733796298</v>
      </c>
      <c r="B10183" s="23" t="s">
        <v>0</v>
      </c>
      <c r="C10183" s="23" t="s">
        <v>12973</v>
      </c>
      <c r="D10183" s="23" t="s">
        <v>982</v>
      </c>
      <c r="E10183" s="23" t="s">
        <v>1</v>
      </c>
      <c r="F10183" s="23" t="s">
        <v>22</v>
      </c>
      <c r="G10183" s="23" t="s">
        <v>975</v>
      </c>
      <c r="H10183" s="2" t="s">
        <v>8893</v>
      </c>
      <c r="I10183" s="23" t="s">
        <v>9483</v>
      </c>
      <c r="J10183" s="23" t="s">
        <v>59</v>
      </c>
      <c r="K10183" s="23" t="s">
        <v>9712</v>
      </c>
      <c r="L10183" s="23" t="s">
        <v>9538</v>
      </c>
      <c r="M10183" s="23">
        <f>YEAR(Tabla2[[#This Row],[Fecha de creación]])</f>
        <v>2022</v>
      </c>
      <c r="N10183" s="23">
        <f>MONTH(Tabla2[[#This Row],[Fecha de creación]])</f>
        <v>8</v>
      </c>
    </row>
    <row r="10184" spans="1:14" x14ac:dyDescent="0.25">
      <c r="A10184" s="26">
        <v>44789.655613425923</v>
      </c>
      <c r="B10184" s="23" t="s">
        <v>0</v>
      </c>
      <c r="C10184" s="23" t="s">
        <v>12974</v>
      </c>
      <c r="D10184" s="23" t="s">
        <v>982</v>
      </c>
      <c r="E10184" s="23" t="s">
        <v>1</v>
      </c>
      <c r="F10184" s="23" t="s">
        <v>22</v>
      </c>
      <c r="G10184" s="23" t="s">
        <v>975</v>
      </c>
      <c r="H10184" s="2" t="s">
        <v>8893</v>
      </c>
      <c r="I10184" s="23" t="s">
        <v>9483</v>
      </c>
      <c r="J10184" s="23" t="s">
        <v>59</v>
      </c>
      <c r="K10184" s="23" t="s">
        <v>9712</v>
      </c>
      <c r="L10184" s="23" t="s">
        <v>9538</v>
      </c>
      <c r="M10184" s="23">
        <f>YEAR(Tabla2[[#This Row],[Fecha de creación]])</f>
        <v>2022</v>
      </c>
      <c r="N10184" s="23">
        <f>MONTH(Tabla2[[#This Row],[Fecha de creación]])</f>
        <v>8</v>
      </c>
    </row>
    <row r="10185" spans="1:14" x14ac:dyDescent="0.25">
      <c r="A10185" s="26">
        <v>44789.659768518519</v>
      </c>
      <c r="B10185" s="23" t="s">
        <v>0</v>
      </c>
      <c r="C10185" s="23" t="s">
        <v>12975</v>
      </c>
      <c r="D10185" s="23" t="s">
        <v>982</v>
      </c>
      <c r="E10185" s="23" t="s">
        <v>1</v>
      </c>
      <c r="F10185" s="23" t="s">
        <v>22</v>
      </c>
      <c r="G10185" s="23" t="s">
        <v>975</v>
      </c>
      <c r="H10185" s="2" t="s">
        <v>8893</v>
      </c>
      <c r="I10185" s="23" t="s">
        <v>9483</v>
      </c>
      <c r="J10185" s="23" t="s">
        <v>59</v>
      </c>
      <c r="K10185" s="23" t="s">
        <v>9712</v>
      </c>
      <c r="L10185" s="23" t="s">
        <v>9538</v>
      </c>
      <c r="M10185" s="23">
        <f>YEAR(Tabla2[[#This Row],[Fecha de creación]])</f>
        <v>2022</v>
      </c>
      <c r="N10185" s="23">
        <f>MONTH(Tabla2[[#This Row],[Fecha de creación]])</f>
        <v>8</v>
      </c>
    </row>
    <row r="10186" spans="1:14" x14ac:dyDescent="0.25">
      <c r="A10186" s="26">
        <v>44789.660856481481</v>
      </c>
      <c r="B10186" s="23" t="s">
        <v>0</v>
      </c>
      <c r="C10186" s="23" t="s">
        <v>12976</v>
      </c>
      <c r="D10186" s="23" t="s">
        <v>982</v>
      </c>
      <c r="E10186" s="23" t="s">
        <v>1</v>
      </c>
      <c r="F10186" s="23" t="s">
        <v>22</v>
      </c>
      <c r="G10186" s="23" t="s">
        <v>975</v>
      </c>
      <c r="H10186" s="2" t="s">
        <v>8893</v>
      </c>
      <c r="I10186" s="23" t="s">
        <v>9483</v>
      </c>
      <c r="J10186" s="23" t="s">
        <v>59</v>
      </c>
      <c r="K10186" s="23" t="s">
        <v>9712</v>
      </c>
      <c r="L10186" s="23" t="s">
        <v>9538</v>
      </c>
      <c r="M10186" s="23">
        <f>YEAR(Tabla2[[#This Row],[Fecha de creación]])</f>
        <v>2022</v>
      </c>
      <c r="N10186" s="23">
        <f>MONTH(Tabla2[[#This Row],[Fecha de creación]])</f>
        <v>8</v>
      </c>
    </row>
    <row r="10187" spans="1:14" x14ac:dyDescent="0.25">
      <c r="A10187" s="26">
        <v>44789.661956018521</v>
      </c>
      <c r="B10187" s="23" t="s">
        <v>0</v>
      </c>
      <c r="C10187" s="23" t="s">
        <v>12977</v>
      </c>
      <c r="D10187" s="23" t="s">
        <v>982</v>
      </c>
      <c r="E10187" s="23" t="s">
        <v>1</v>
      </c>
      <c r="F10187" s="23" t="s">
        <v>22</v>
      </c>
      <c r="G10187" s="23" t="s">
        <v>975</v>
      </c>
      <c r="H10187" s="2" t="s">
        <v>8893</v>
      </c>
      <c r="I10187" s="23" t="s">
        <v>9483</v>
      </c>
      <c r="J10187" s="23" t="s">
        <v>59</v>
      </c>
      <c r="K10187" s="23" t="s">
        <v>9712</v>
      </c>
      <c r="L10187" s="23" t="s">
        <v>9538</v>
      </c>
      <c r="M10187" s="23">
        <f>YEAR(Tabla2[[#This Row],[Fecha de creación]])</f>
        <v>2022</v>
      </c>
      <c r="N10187" s="23">
        <f>MONTH(Tabla2[[#This Row],[Fecha de creación]])</f>
        <v>8</v>
      </c>
    </row>
    <row r="10188" spans="1:14" x14ac:dyDescent="0.25">
      <c r="A10188" s="26">
        <v>44790.517442129632</v>
      </c>
      <c r="B10188" s="23" t="s">
        <v>0</v>
      </c>
      <c r="C10188" s="23" t="s">
        <v>12978</v>
      </c>
      <c r="D10188" s="23" t="s">
        <v>982</v>
      </c>
      <c r="E10188" s="23" t="s">
        <v>1</v>
      </c>
      <c r="F10188" s="23" t="s">
        <v>22</v>
      </c>
      <c r="G10188" s="23" t="s">
        <v>975</v>
      </c>
      <c r="H10188" s="2" t="s">
        <v>8893</v>
      </c>
      <c r="I10188" s="23" t="s">
        <v>9483</v>
      </c>
      <c r="J10188" s="23" t="s">
        <v>59</v>
      </c>
      <c r="K10188" s="23" t="s">
        <v>9712</v>
      </c>
      <c r="L10188" s="23" t="s">
        <v>9538</v>
      </c>
      <c r="M10188" s="23">
        <f>YEAR(Tabla2[[#This Row],[Fecha de creación]])</f>
        <v>2022</v>
      </c>
      <c r="N10188" s="23">
        <f>MONTH(Tabla2[[#This Row],[Fecha de creación]])</f>
        <v>8</v>
      </c>
    </row>
    <row r="10189" spans="1:14" x14ac:dyDescent="0.25">
      <c r="A10189" s="26">
        <v>44790.520104166666</v>
      </c>
      <c r="B10189" s="23" t="s">
        <v>0</v>
      </c>
      <c r="C10189" s="23" t="s">
        <v>12979</v>
      </c>
      <c r="D10189" s="23" t="s">
        <v>246</v>
      </c>
      <c r="E10189" s="23" t="s">
        <v>1</v>
      </c>
      <c r="F10189" s="23" t="s">
        <v>7</v>
      </c>
      <c r="G10189" s="23" t="s">
        <v>975</v>
      </c>
      <c r="H10189" s="2" t="s">
        <v>7728</v>
      </c>
      <c r="I10189" s="23" t="s">
        <v>9483</v>
      </c>
      <c r="J10189" s="23" t="s">
        <v>59</v>
      </c>
      <c r="K10189" s="23" t="s">
        <v>9712</v>
      </c>
      <c r="L10189" s="23" t="s">
        <v>9538</v>
      </c>
      <c r="M10189" s="23">
        <f>YEAR(Tabla2[[#This Row],[Fecha de creación]])</f>
        <v>2022</v>
      </c>
      <c r="N10189" s="23">
        <f>MONTH(Tabla2[[#This Row],[Fecha de creación]])</f>
        <v>8</v>
      </c>
    </row>
    <row r="10190" spans="1:14" x14ac:dyDescent="0.25">
      <c r="A10190" s="26">
        <v>44790.617569444446</v>
      </c>
      <c r="B10190" s="23" t="s">
        <v>0</v>
      </c>
      <c r="C10190" s="23" t="s">
        <v>12980</v>
      </c>
      <c r="D10190" s="23" t="s">
        <v>6</v>
      </c>
      <c r="E10190" s="23" t="s">
        <v>1</v>
      </c>
      <c r="F10190" s="23" t="s">
        <v>22</v>
      </c>
      <c r="G10190" s="23" t="s">
        <v>975</v>
      </c>
      <c r="H10190" s="2" t="s">
        <v>7722</v>
      </c>
      <c r="I10190" s="23" t="s">
        <v>9483</v>
      </c>
      <c r="J10190" s="23" t="s">
        <v>59</v>
      </c>
      <c r="K10190" s="23" t="s">
        <v>9712</v>
      </c>
      <c r="L10190" s="23" t="s">
        <v>9538</v>
      </c>
      <c r="M10190" s="23">
        <f>YEAR(Tabla2[[#This Row],[Fecha de creación]])</f>
        <v>2022</v>
      </c>
      <c r="N10190" s="23">
        <f>MONTH(Tabla2[[#This Row],[Fecha de creación]])</f>
        <v>8</v>
      </c>
    </row>
    <row r="10191" spans="1:14" x14ac:dyDescent="0.25">
      <c r="A10191" s="26">
        <v>44790.638460648152</v>
      </c>
      <c r="B10191" s="23" t="s">
        <v>0</v>
      </c>
      <c r="C10191" s="23" t="s">
        <v>12981</v>
      </c>
      <c r="D10191" s="23" t="s">
        <v>12982</v>
      </c>
      <c r="E10191" s="23" t="s">
        <v>1</v>
      </c>
      <c r="F10191" s="23" t="s">
        <v>7</v>
      </c>
      <c r="G10191" s="23" t="s">
        <v>3</v>
      </c>
      <c r="H10191" s="2" t="s">
        <v>7721</v>
      </c>
      <c r="I10191" s="23" t="s">
        <v>9483</v>
      </c>
      <c r="J10191" s="23" t="s">
        <v>59</v>
      </c>
      <c r="K10191" s="23" t="s">
        <v>9712</v>
      </c>
      <c r="L10191" s="23" t="s">
        <v>9539</v>
      </c>
      <c r="M10191" s="23">
        <f>YEAR(Tabla2[[#This Row],[Fecha de creación]])</f>
        <v>2022</v>
      </c>
      <c r="N10191" s="23">
        <f>MONTH(Tabla2[[#This Row],[Fecha de creación]])</f>
        <v>8</v>
      </c>
    </row>
    <row r="10192" spans="1:14" x14ac:dyDescent="0.25">
      <c r="A10192" s="26">
        <v>44790.662280092591</v>
      </c>
      <c r="B10192" s="23" t="s">
        <v>56</v>
      </c>
      <c r="C10192" s="23" t="s">
        <v>12983</v>
      </c>
      <c r="D10192" s="23" t="s">
        <v>382</v>
      </c>
      <c r="E10192" s="23" t="s">
        <v>1</v>
      </c>
      <c r="F10192" s="23" t="s">
        <v>7</v>
      </c>
      <c r="G10192" s="23" t="s">
        <v>975</v>
      </c>
      <c r="H10192" s="2" t="s">
        <v>7723</v>
      </c>
      <c r="I10192" s="23" t="s">
        <v>7342</v>
      </c>
      <c r="J10192" s="23" t="s">
        <v>59</v>
      </c>
      <c r="K10192" s="23" t="s">
        <v>9712</v>
      </c>
      <c r="L10192" s="23" t="s">
        <v>9538</v>
      </c>
      <c r="M10192" s="23">
        <f>YEAR(Tabla2[[#This Row],[Fecha de creación]])</f>
        <v>2022</v>
      </c>
      <c r="N10192" s="23">
        <f>MONTH(Tabla2[[#This Row],[Fecha de creación]])</f>
        <v>8</v>
      </c>
    </row>
    <row r="10193" spans="1:14" x14ac:dyDescent="0.25">
      <c r="A10193" s="26">
        <v>44790.664976851855</v>
      </c>
      <c r="B10193" s="23" t="s">
        <v>56</v>
      </c>
      <c r="C10193" s="23" t="s">
        <v>12984</v>
      </c>
      <c r="D10193" s="23" t="s">
        <v>7829</v>
      </c>
      <c r="E10193" s="23" t="s">
        <v>1</v>
      </c>
      <c r="F10193" s="23" t="s">
        <v>7</v>
      </c>
      <c r="G10193" s="23" t="s">
        <v>975</v>
      </c>
      <c r="H10193" s="2" t="s">
        <v>7745</v>
      </c>
      <c r="I10193" s="23" t="s">
        <v>7342</v>
      </c>
      <c r="J10193" s="23" t="s">
        <v>59</v>
      </c>
      <c r="K10193" s="23" t="s">
        <v>9712</v>
      </c>
      <c r="L10193" s="23" t="s">
        <v>9539</v>
      </c>
      <c r="M10193" s="23">
        <f>YEAR(Tabla2[[#This Row],[Fecha de creación]])</f>
        <v>2022</v>
      </c>
      <c r="N10193" s="23">
        <f>MONTH(Tabla2[[#This Row],[Fecha de creación]])</f>
        <v>8</v>
      </c>
    </row>
    <row r="10194" spans="1:14" x14ac:dyDescent="0.25">
      <c r="A10194" s="26">
        <v>44791.403715277775</v>
      </c>
      <c r="B10194" s="23" t="s">
        <v>0</v>
      </c>
      <c r="C10194" s="23" t="s">
        <v>12985</v>
      </c>
      <c r="D10194" s="23" t="s">
        <v>982</v>
      </c>
      <c r="E10194" s="23" t="s">
        <v>1</v>
      </c>
      <c r="F10194" s="23" t="s">
        <v>22</v>
      </c>
      <c r="G10194" s="23" t="s">
        <v>975</v>
      </c>
      <c r="H10194" s="2" t="s">
        <v>8893</v>
      </c>
      <c r="I10194" s="23" t="s">
        <v>9483</v>
      </c>
      <c r="J10194" s="23" t="s">
        <v>59</v>
      </c>
      <c r="K10194" s="23" t="s">
        <v>9712</v>
      </c>
      <c r="L10194" s="23" t="s">
        <v>9538</v>
      </c>
      <c r="M10194" s="23">
        <f>YEAR(Tabla2[[#This Row],[Fecha de creación]])</f>
        <v>2022</v>
      </c>
      <c r="N10194" s="23">
        <f>MONTH(Tabla2[[#This Row],[Fecha de creación]])</f>
        <v>8</v>
      </c>
    </row>
    <row r="10195" spans="1:14" x14ac:dyDescent="0.25">
      <c r="A10195" s="26">
        <v>44791.420358796298</v>
      </c>
      <c r="B10195" s="23" t="s">
        <v>0</v>
      </c>
      <c r="C10195" s="23" t="s">
        <v>12986</v>
      </c>
      <c r="D10195" s="23" t="s">
        <v>12987</v>
      </c>
      <c r="E10195" s="23" t="s">
        <v>1</v>
      </c>
      <c r="F10195" s="23" t="s">
        <v>7</v>
      </c>
      <c r="G10195" s="23" t="s">
        <v>3</v>
      </c>
      <c r="H10195" s="2" t="s">
        <v>7721</v>
      </c>
      <c r="I10195" s="23" t="s">
        <v>7680</v>
      </c>
      <c r="J10195" s="23" t="s">
        <v>59</v>
      </c>
      <c r="K10195" s="23" t="s">
        <v>9712</v>
      </c>
      <c r="L10195" s="23" t="s">
        <v>9539</v>
      </c>
      <c r="M10195" s="23">
        <f>YEAR(Tabla2[[#This Row],[Fecha de creación]])</f>
        <v>2022</v>
      </c>
      <c r="N10195" s="23">
        <f>MONTH(Tabla2[[#This Row],[Fecha de creación]])</f>
        <v>8</v>
      </c>
    </row>
    <row r="10196" spans="1:14" x14ac:dyDescent="0.25">
      <c r="A10196" s="26">
        <v>44791.426793981482</v>
      </c>
      <c r="B10196" s="23" t="s">
        <v>0</v>
      </c>
      <c r="C10196" s="23" t="s">
        <v>12988</v>
      </c>
      <c r="D10196" s="23" t="s">
        <v>10484</v>
      </c>
      <c r="E10196" s="23" t="s">
        <v>1</v>
      </c>
      <c r="F10196" s="23" t="s">
        <v>2</v>
      </c>
      <c r="G10196" s="23" t="s">
        <v>1551</v>
      </c>
      <c r="H10196" s="2" t="s">
        <v>7738</v>
      </c>
      <c r="I10196" s="23" t="s">
        <v>10763</v>
      </c>
      <c r="J10196" s="23" t="s">
        <v>59</v>
      </c>
      <c r="K10196" s="23" t="s">
        <v>9712</v>
      </c>
      <c r="L10196" s="23" t="s">
        <v>9538</v>
      </c>
      <c r="M10196" s="23">
        <f>YEAR(Tabla2[[#This Row],[Fecha de creación]])</f>
        <v>2022</v>
      </c>
      <c r="N10196" s="23">
        <f>MONTH(Tabla2[[#This Row],[Fecha de creación]])</f>
        <v>8</v>
      </c>
    </row>
    <row r="10197" spans="1:14" x14ac:dyDescent="0.25">
      <c r="A10197" s="26">
        <v>44791.483993055554</v>
      </c>
      <c r="B10197" s="23" t="s">
        <v>0</v>
      </c>
      <c r="C10197" s="23" t="s">
        <v>12989</v>
      </c>
      <c r="D10197" s="23" t="s">
        <v>21</v>
      </c>
      <c r="E10197" s="23" t="s">
        <v>1</v>
      </c>
      <c r="F10197" s="23" t="s">
        <v>7</v>
      </c>
      <c r="G10197" s="23" t="s">
        <v>975</v>
      </c>
      <c r="H10197" s="2" t="s">
        <v>7744</v>
      </c>
      <c r="I10197" s="23" t="s">
        <v>5999</v>
      </c>
      <c r="J10197" s="23" t="s">
        <v>59</v>
      </c>
      <c r="K10197" s="23" t="s">
        <v>9712</v>
      </c>
      <c r="L10197" s="23" t="s">
        <v>9538</v>
      </c>
      <c r="M10197" s="23">
        <f>YEAR(Tabla2[[#This Row],[Fecha de creación]])</f>
        <v>2022</v>
      </c>
      <c r="N10197" s="23">
        <f>MONTH(Tabla2[[#This Row],[Fecha de creación]])</f>
        <v>8</v>
      </c>
    </row>
    <row r="10198" spans="1:14" x14ac:dyDescent="0.25">
      <c r="A10198" s="26">
        <v>44791.52039351852</v>
      </c>
      <c r="B10198" s="23" t="s">
        <v>0</v>
      </c>
      <c r="C10198" s="23" t="s">
        <v>12990</v>
      </c>
      <c r="D10198" s="23" t="s">
        <v>9957</v>
      </c>
      <c r="E10198" s="23" t="s">
        <v>1</v>
      </c>
      <c r="F10198" s="23" t="s">
        <v>7</v>
      </c>
      <c r="G10198" s="23" t="s">
        <v>1551</v>
      </c>
      <c r="H10198" s="2" t="s">
        <v>8198</v>
      </c>
      <c r="I10198" s="23" t="s">
        <v>976</v>
      </c>
      <c r="J10198" s="23" t="s">
        <v>59</v>
      </c>
      <c r="K10198" s="23" t="s">
        <v>9712</v>
      </c>
      <c r="L10198" s="23" t="s">
        <v>9539</v>
      </c>
      <c r="M10198" s="23">
        <f>YEAR(Tabla2[[#This Row],[Fecha de creación]])</f>
        <v>2022</v>
      </c>
      <c r="N10198" s="23">
        <f>MONTH(Tabla2[[#This Row],[Fecha de creación]])</f>
        <v>8</v>
      </c>
    </row>
    <row r="10199" spans="1:14" x14ac:dyDescent="0.25">
      <c r="A10199" s="26">
        <v>44791.562476851854</v>
      </c>
      <c r="B10199" s="23" t="s">
        <v>0</v>
      </c>
      <c r="C10199" s="23" t="s">
        <v>12991</v>
      </c>
      <c r="D10199" s="23" t="s">
        <v>21</v>
      </c>
      <c r="E10199" s="23" t="s">
        <v>1</v>
      </c>
      <c r="F10199" s="23" t="s">
        <v>7</v>
      </c>
      <c r="G10199" s="23" t="s">
        <v>975</v>
      </c>
      <c r="H10199" s="2" t="s">
        <v>7744</v>
      </c>
      <c r="I10199" s="23" t="s">
        <v>5999</v>
      </c>
      <c r="J10199" s="23" t="s">
        <v>59</v>
      </c>
      <c r="K10199" s="23" t="s">
        <v>9712</v>
      </c>
      <c r="L10199" s="23" t="s">
        <v>9538</v>
      </c>
      <c r="M10199" s="23">
        <f>YEAR(Tabla2[[#This Row],[Fecha de creación]])</f>
        <v>2022</v>
      </c>
      <c r="N10199" s="23">
        <f>MONTH(Tabla2[[#This Row],[Fecha de creación]])</f>
        <v>8</v>
      </c>
    </row>
    <row r="10200" spans="1:14" x14ac:dyDescent="0.25">
      <c r="A10200" s="26">
        <v>44791.569120370368</v>
      </c>
      <c r="B10200" s="23" t="s">
        <v>0</v>
      </c>
      <c r="C10200" s="23" t="s">
        <v>12992</v>
      </c>
      <c r="D10200" s="23" t="s">
        <v>719</v>
      </c>
      <c r="E10200" s="23" t="s">
        <v>1</v>
      </c>
      <c r="F10200" s="23" t="s">
        <v>7</v>
      </c>
      <c r="G10200" s="23" t="s">
        <v>975</v>
      </c>
      <c r="H10200" s="2" t="s">
        <v>7777</v>
      </c>
      <c r="I10200" s="23" t="s">
        <v>5999</v>
      </c>
      <c r="J10200" s="23" t="s">
        <v>59</v>
      </c>
      <c r="K10200" s="23" t="s">
        <v>9712</v>
      </c>
      <c r="L10200" s="23" t="s">
        <v>9538</v>
      </c>
      <c r="M10200" s="23">
        <f>YEAR(Tabla2[[#This Row],[Fecha de creación]])</f>
        <v>2022</v>
      </c>
      <c r="N10200" s="23">
        <f>MONTH(Tabla2[[#This Row],[Fecha de creación]])</f>
        <v>8</v>
      </c>
    </row>
    <row r="10201" spans="1:14" x14ac:dyDescent="0.25">
      <c r="A10201" s="26">
        <v>44791.57744212963</v>
      </c>
      <c r="B10201" s="23" t="s">
        <v>0</v>
      </c>
      <c r="C10201" s="23" t="s">
        <v>12993</v>
      </c>
      <c r="D10201" s="23" t="s">
        <v>12994</v>
      </c>
      <c r="E10201" s="23" t="s">
        <v>1</v>
      </c>
      <c r="F10201" s="23" t="s">
        <v>2</v>
      </c>
      <c r="G10201" s="23" t="s">
        <v>975</v>
      </c>
      <c r="H10201" s="2" t="s">
        <v>7738</v>
      </c>
      <c r="I10201" s="23" t="s">
        <v>976</v>
      </c>
      <c r="J10201" s="23"/>
      <c r="K10201" s="23" t="s">
        <v>9712</v>
      </c>
      <c r="L10201" s="23" t="s">
        <v>9538</v>
      </c>
      <c r="M10201" s="23">
        <f>YEAR(Tabla2[[#This Row],[Fecha de creación]])</f>
        <v>2022</v>
      </c>
      <c r="N10201" s="23">
        <f>MONTH(Tabla2[[#This Row],[Fecha de creación]])</f>
        <v>8</v>
      </c>
    </row>
    <row r="10202" spans="1:14" x14ac:dyDescent="0.25">
      <c r="A10202" s="26">
        <v>44791.593935185185</v>
      </c>
      <c r="B10202" s="23" t="s">
        <v>100</v>
      </c>
      <c r="C10202" s="23" t="s">
        <v>12995</v>
      </c>
      <c r="D10202" s="23" t="s">
        <v>12684</v>
      </c>
      <c r="E10202" s="23" t="s">
        <v>1</v>
      </c>
      <c r="F10202" s="23" t="s">
        <v>7</v>
      </c>
      <c r="G10202" s="23" t="s">
        <v>3</v>
      </c>
      <c r="I10202" s="23" t="s">
        <v>9485</v>
      </c>
      <c r="J10202" s="23" t="s">
        <v>59</v>
      </c>
      <c r="K10202" s="23" t="s">
        <v>9712</v>
      </c>
      <c r="L10202" s="23" t="s">
        <v>9539</v>
      </c>
      <c r="M10202" s="23">
        <f>YEAR(Tabla2[[#This Row],[Fecha de creación]])</f>
        <v>2022</v>
      </c>
      <c r="N10202" s="23">
        <f>MONTH(Tabla2[[#This Row],[Fecha de creación]])</f>
        <v>8</v>
      </c>
    </row>
    <row r="10203" spans="1:14" x14ac:dyDescent="0.25">
      <c r="A10203" s="26">
        <v>44791.645787037036</v>
      </c>
      <c r="B10203" s="23" t="s">
        <v>0</v>
      </c>
      <c r="C10203" s="23" t="s">
        <v>12996</v>
      </c>
      <c r="D10203" s="23" t="s">
        <v>719</v>
      </c>
      <c r="E10203" s="23" t="s">
        <v>1</v>
      </c>
      <c r="F10203" s="23" t="s">
        <v>7</v>
      </c>
      <c r="G10203" s="23" t="s">
        <v>975</v>
      </c>
      <c r="H10203" s="2" t="s">
        <v>7777</v>
      </c>
      <c r="I10203" s="23" t="s">
        <v>5999</v>
      </c>
      <c r="J10203" s="23" t="s">
        <v>59</v>
      </c>
      <c r="K10203" s="23" t="s">
        <v>9712</v>
      </c>
      <c r="L10203" s="23" t="s">
        <v>9538</v>
      </c>
      <c r="M10203" s="23">
        <f>YEAR(Tabla2[[#This Row],[Fecha de creación]])</f>
        <v>2022</v>
      </c>
      <c r="N10203" s="23">
        <f>MONTH(Tabla2[[#This Row],[Fecha de creación]])</f>
        <v>8</v>
      </c>
    </row>
    <row r="10204" spans="1:14" x14ac:dyDescent="0.25">
      <c r="A10204" s="26">
        <v>44791.662129629629</v>
      </c>
      <c r="B10204" s="23" t="s">
        <v>0</v>
      </c>
      <c r="C10204" s="23" t="s">
        <v>12997</v>
      </c>
      <c r="D10204" s="23" t="s">
        <v>12998</v>
      </c>
      <c r="E10204" s="23" t="s">
        <v>1</v>
      </c>
      <c r="F10204" s="23" t="s">
        <v>7</v>
      </c>
      <c r="G10204" s="23" t="s">
        <v>1551</v>
      </c>
      <c r="H10204" s="2" t="s">
        <v>8425</v>
      </c>
      <c r="I10204" s="23" t="s">
        <v>5999</v>
      </c>
      <c r="J10204" s="23" t="s">
        <v>958</v>
      </c>
      <c r="K10204" s="23" t="s">
        <v>9712</v>
      </c>
      <c r="L10204" s="23" t="s">
        <v>9538</v>
      </c>
      <c r="M10204" s="23">
        <f>YEAR(Tabla2[[#This Row],[Fecha de creación]])</f>
        <v>2022</v>
      </c>
      <c r="N10204" s="23">
        <f>MONTH(Tabla2[[#This Row],[Fecha de creación]])</f>
        <v>8</v>
      </c>
    </row>
    <row r="10205" spans="1:14" x14ac:dyDescent="0.25">
      <c r="A10205" s="26">
        <v>44791.668668981481</v>
      </c>
      <c r="B10205" s="23" t="s">
        <v>0</v>
      </c>
      <c r="C10205" s="23" t="s">
        <v>12999</v>
      </c>
      <c r="D10205" s="23" t="s">
        <v>13000</v>
      </c>
      <c r="E10205" s="23" t="s">
        <v>1</v>
      </c>
      <c r="F10205" s="23" t="s">
        <v>2</v>
      </c>
      <c r="G10205" s="23" t="s">
        <v>975</v>
      </c>
      <c r="H10205" s="2" t="s">
        <v>7738</v>
      </c>
      <c r="I10205" s="23" t="s">
        <v>976</v>
      </c>
      <c r="J10205" s="23"/>
      <c r="K10205" s="23" t="s">
        <v>9712</v>
      </c>
      <c r="L10205" s="23" t="s">
        <v>9538</v>
      </c>
      <c r="M10205" s="23">
        <f>YEAR(Tabla2[[#This Row],[Fecha de creación]])</f>
        <v>2022</v>
      </c>
      <c r="N10205" s="23">
        <f>MONTH(Tabla2[[#This Row],[Fecha de creación]])</f>
        <v>8</v>
      </c>
    </row>
    <row r="10206" spans="1:14" x14ac:dyDescent="0.25">
      <c r="A10206" s="26">
        <v>44791.703668981485</v>
      </c>
      <c r="B10206" s="23" t="s">
        <v>0</v>
      </c>
      <c r="C10206" s="23" t="s">
        <v>13001</v>
      </c>
      <c r="D10206" s="23" t="s">
        <v>551</v>
      </c>
      <c r="E10206" s="23" t="s">
        <v>1</v>
      </c>
      <c r="F10206" s="23" t="s">
        <v>7</v>
      </c>
      <c r="G10206" s="23" t="s">
        <v>975</v>
      </c>
      <c r="H10206" s="2" t="s">
        <v>7980</v>
      </c>
      <c r="I10206" s="23" t="s">
        <v>5999</v>
      </c>
      <c r="J10206" s="23" t="s">
        <v>59</v>
      </c>
      <c r="K10206" s="23" t="s">
        <v>9712</v>
      </c>
      <c r="L10206" s="23" t="s">
        <v>9538</v>
      </c>
      <c r="M10206" s="23">
        <f>YEAR(Tabla2[[#This Row],[Fecha de creación]])</f>
        <v>2022</v>
      </c>
      <c r="N10206" s="23">
        <f>MONTH(Tabla2[[#This Row],[Fecha de creación]])</f>
        <v>8</v>
      </c>
    </row>
    <row r="10207" spans="1:14" x14ac:dyDescent="0.25">
      <c r="A10207" s="26">
        <v>44791.927569444444</v>
      </c>
      <c r="B10207" s="23" t="s">
        <v>0</v>
      </c>
      <c r="C10207" s="23" t="s">
        <v>13002</v>
      </c>
      <c r="D10207" s="23" t="s">
        <v>13003</v>
      </c>
      <c r="E10207" s="23" t="s">
        <v>1</v>
      </c>
      <c r="F10207" s="23" t="s">
        <v>7</v>
      </c>
      <c r="G10207" s="23" t="s">
        <v>975</v>
      </c>
      <c r="H10207" s="2" t="s">
        <v>7737</v>
      </c>
      <c r="I10207" s="23" t="s">
        <v>976</v>
      </c>
      <c r="J10207" s="23"/>
      <c r="K10207" s="23" t="s">
        <v>9712</v>
      </c>
      <c r="L10207" s="23" t="s">
        <v>9538</v>
      </c>
      <c r="M10207" s="23">
        <f>YEAR(Tabla2[[#This Row],[Fecha de creación]])</f>
        <v>2022</v>
      </c>
      <c r="N10207" s="23">
        <f>MONTH(Tabla2[[#This Row],[Fecha de creación]])</f>
        <v>8</v>
      </c>
    </row>
    <row r="10208" spans="1:14" x14ac:dyDescent="0.25">
      <c r="A10208" s="26">
        <v>44791.929930555554</v>
      </c>
      <c r="B10208" s="23" t="s">
        <v>0</v>
      </c>
      <c r="C10208" s="23" t="s">
        <v>13004</v>
      </c>
      <c r="D10208" s="23" t="s">
        <v>13005</v>
      </c>
      <c r="E10208" s="23" t="s">
        <v>1</v>
      </c>
      <c r="F10208" s="23" t="s">
        <v>7</v>
      </c>
      <c r="G10208" s="23" t="s">
        <v>975</v>
      </c>
      <c r="H10208" s="2" t="s">
        <v>7737</v>
      </c>
      <c r="I10208" s="23" t="s">
        <v>976</v>
      </c>
      <c r="J10208" s="23"/>
      <c r="K10208" s="23" t="s">
        <v>9712</v>
      </c>
      <c r="L10208" s="23" t="s">
        <v>9538</v>
      </c>
      <c r="M10208" s="23">
        <f>YEAR(Tabla2[[#This Row],[Fecha de creación]])</f>
        <v>2022</v>
      </c>
      <c r="N10208" s="23">
        <f>MONTH(Tabla2[[#This Row],[Fecha de creación]])</f>
        <v>8</v>
      </c>
    </row>
    <row r="10209" spans="1:14" x14ac:dyDescent="0.25">
      <c r="A10209" s="26">
        <v>44792.411932870367</v>
      </c>
      <c r="B10209" s="23" t="s">
        <v>189</v>
      </c>
      <c r="C10209" s="23" t="s">
        <v>13006</v>
      </c>
      <c r="D10209" s="23" t="s">
        <v>4281</v>
      </c>
      <c r="E10209" s="23" t="s">
        <v>1</v>
      </c>
      <c r="F10209" s="23" t="s">
        <v>7</v>
      </c>
      <c r="G10209" s="23" t="s">
        <v>975</v>
      </c>
      <c r="H10209" s="2" t="s">
        <v>7722</v>
      </c>
      <c r="I10209" s="23" t="s">
        <v>7338</v>
      </c>
      <c r="J10209" s="23" t="s">
        <v>59</v>
      </c>
      <c r="K10209" s="23" t="s">
        <v>9712</v>
      </c>
      <c r="L10209" s="23" t="s">
        <v>9538</v>
      </c>
      <c r="M10209" s="23">
        <f>YEAR(Tabla2[[#This Row],[Fecha de creación]])</f>
        <v>2022</v>
      </c>
      <c r="N10209" s="23">
        <f>MONTH(Tabla2[[#This Row],[Fecha de creación]])</f>
        <v>8</v>
      </c>
    </row>
    <row r="10210" spans="1:14" x14ac:dyDescent="0.25">
      <c r="A10210" s="26">
        <v>44792.426886574074</v>
      </c>
      <c r="B10210" s="23" t="s">
        <v>56</v>
      </c>
      <c r="C10210" s="23" t="s">
        <v>13007</v>
      </c>
      <c r="D10210" s="23" t="s">
        <v>4281</v>
      </c>
      <c r="E10210" s="23" t="s">
        <v>1</v>
      </c>
      <c r="F10210" s="23" t="s">
        <v>7</v>
      </c>
      <c r="G10210" s="23" t="s">
        <v>975</v>
      </c>
      <c r="H10210" s="2" t="s">
        <v>7722</v>
      </c>
      <c r="I10210" s="23" t="s">
        <v>7342</v>
      </c>
      <c r="J10210" s="23" t="s">
        <v>59</v>
      </c>
      <c r="K10210" s="23" t="s">
        <v>9712</v>
      </c>
      <c r="L10210" s="23" t="s">
        <v>9538</v>
      </c>
      <c r="M10210" s="23">
        <f>YEAR(Tabla2[[#This Row],[Fecha de creación]])</f>
        <v>2022</v>
      </c>
      <c r="N10210" s="23">
        <f>MONTH(Tabla2[[#This Row],[Fecha de creación]])</f>
        <v>8</v>
      </c>
    </row>
    <row r="10211" spans="1:14" x14ac:dyDescent="0.25">
      <c r="A10211" s="26">
        <v>44792.549988425926</v>
      </c>
      <c r="B10211" s="23" t="s">
        <v>0</v>
      </c>
      <c r="C10211" s="23" t="s">
        <v>13008</v>
      </c>
      <c r="D10211" s="23" t="s">
        <v>982</v>
      </c>
      <c r="E10211" s="23" t="s">
        <v>1</v>
      </c>
      <c r="F10211" s="23" t="s">
        <v>22</v>
      </c>
      <c r="G10211" s="23" t="s">
        <v>975</v>
      </c>
      <c r="H10211" s="2" t="s">
        <v>8893</v>
      </c>
      <c r="I10211" s="23" t="s">
        <v>9483</v>
      </c>
      <c r="J10211" s="23" t="s">
        <v>59</v>
      </c>
      <c r="K10211" s="23" t="s">
        <v>9712</v>
      </c>
      <c r="L10211" s="23" t="s">
        <v>9538</v>
      </c>
      <c r="M10211" s="23">
        <f>YEAR(Tabla2[[#This Row],[Fecha de creación]])</f>
        <v>2022</v>
      </c>
      <c r="N10211" s="23">
        <f>MONTH(Tabla2[[#This Row],[Fecha de creación]])</f>
        <v>8</v>
      </c>
    </row>
    <row r="10212" spans="1:14" x14ac:dyDescent="0.25">
      <c r="A10212" s="26">
        <v>44792.670324074075</v>
      </c>
      <c r="B10212" s="23" t="s">
        <v>0</v>
      </c>
      <c r="C10212" s="23" t="s">
        <v>13009</v>
      </c>
      <c r="D10212" s="23" t="s">
        <v>982</v>
      </c>
      <c r="E10212" s="23" t="s">
        <v>1</v>
      </c>
      <c r="F10212" s="23" t="s">
        <v>22</v>
      </c>
      <c r="G10212" s="23" t="s">
        <v>975</v>
      </c>
      <c r="H10212" s="2" t="s">
        <v>8893</v>
      </c>
      <c r="I10212" s="23" t="s">
        <v>7680</v>
      </c>
      <c r="J10212" s="23" t="s">
        <v>59</v>
      </c>
      <c r="K10212" s="23" t="s">
        <v>9712</v>
      </c>
      <c r="L10212" s="23" t="s">
        <v>9538</v>
      </c>
      <c r="M10212" s="23">
        <f>YEAR(Tabla2[[#This Row],[Fecha de creación]])</f>
        <v>2022</v>
      </c>
      <c r="N10212" s="23">
        <f>MONTH(Tabla2[[#This Row],[Fecha de creación]])</f>
        <v>8</v>
      </c>
    </row>
    <row r="10213" spans="1:14" x14ac:dyDescent="0.25">
      <c r="A10213" s="26">
        <v>44792.673715277779</v>
      </c>
      <c r="B10213" s="23" t="s">
        <v>56</v>
      </c>
      <c r="C10213" s="23" t="s">
        <v>13010</v>
      </c>
      <c r="D10213" s="23" t="s">
        <v>520</v>
      </c>
      <c r="E10213" s="23" t="s">
        <v>1</v>
      </c>
      <c r="F10213" s="23" t="s">
        <v>7</v>
      </c>
      <c r="G10213" s="23" t="s">
        <v>1551</v>
      </c>
      <c r="H10213" s="2" t="s">
        <v>7737</v>
      </c>
      <c r="I10213" s="23" t="s">
        <v>7129</v>
      </c>
      <c r="J10213" s="23" t="s">
        <v>59</v>
      </c>
      <c r="K10213" s="23" t="s">
        <v>9712</v>
      </c>
      <c r="L10213" s="23" t="s">
        <v>9539</v>
      </c>
      <c r="M10213" s="23">
        <f>YEAR(Tabla2[[#This Row],[Fecha de creación]])</f>
        <v>2022</v>
      </c>
      <c r="N10213" s="23">
        <f>MONTH(Tabla2[[#This Row],[Fecha de creación]])</f>
        <v>8</v>
      </c>
    </row>
    <row r="10214" spans="1:14" x14ac:dyDescent="0.25">
      <c r="A10214" s="26">
        <v>44792.678090277775</v>
      </c>
      <c r="B10214" s="23" t="s">
        <v>0</v>
      </c>
      <c r="C10214" s="23" t="s">
        <v>13011</v>
      </c>
      <c r="D10214" s="23" t="s">
        <v>982</v>
      </c>
      <c r="E10214" s="23" t="s">
        <v>1</v>
      </c>
      <c r="F10214" s="23" t="s">
        <v>22</v>
      </c>
      <c r="G10214" s="23" t="s">
        <v>975</v>
      </c>
      <c r="H10214" s="2" t="s">
        <v>8893</v>
      </c>
      <c r="I10214" s="23" t="s">
        <v>9483</v>
      </c>
      <c r="J10214" s="23" t="s">
        <v>59</v>
      </c>
      <c r="K10214" s="23" t="s">
        <v>9712</v>
      </c>
      <c r="L10214" s="23" t="s">
        <v>9538</v>
      </c>
      <c r="M10214" s="23">
        <f>YEAR(Tabla2[[#This Row],[Fecha de creación]])</f>
        <v>2022</v>
      </c>
      <c r="N10214" s="23">
        <f>MONTH(Tabla2[[#This Row],[Fecha de creación]])</f>
        <v>8</v>
      </c>
    </row>
    <row r="10215" spans="1:14" x14ac:dyDescent="0.25">
      <c r="A10215" s="26">
        <v>44792.680462962962</v>
      </c>
      <c r="B10215" s="23" t="s">
        <v>0</v>
      </c>
      <c r="C10215" s="23" t="s">
        <v>13012</v>
      </c>
      <c r="D10215" s="23" t="s">
        <v>21</v>
      </c>
      <c r="E10215" s="23" t="s">
        <v>1</v>
      </c>
      <c r="F10215" s="23" t="s">
        <v>7</v>
      </c>
      <c r="G10215" s="23" t="s">
        <v>975</v>
      </c>
      <c r="H10215" s="2" t="s">
        <v>7744</v>
      </c>
      <c r="I10215" s="23" t="s">
        <v>9483</v>
      </c>
      <c r="J10215" s="23" t="s">
        <v>59</v>
      </c>
      <c r="K10215" s="23" t="s">
        <v>9712</v>
      </c>
      <c r="L10215" s="23" t="s">
        <v>9538</v>
      </c>
      <c r="M10215" s="23">
        <f>YEAR(Tabla2[[#This Row],[Fecha de creación]])</f>
        <v>2022</v>
      </c>
      <c r="N10215" s="23">
        <f>MONTH(Tabla2[[#This Row],[Fecha de creación]])</f>
        <v>8</v>
      </c>
    </row>
    <row r="10216" spans="1:14" x14ac:dyDescent="0.25">
      <c r="A10216" s="26">
        <v>44792.682673611111</v>
      </c>
      <c r="B10216" s="23" t="s">
        <v>0</v>
      </c>
      <c r="C10216" s="23" t="s">
        <v>13013</v>
      </c>
      <c r="D10216" s="23" t="s">
        <v>982</v>
      </c>
      <c r="E10216" s="23" t="s">
        <v>1</v>
      </c>
      <c r="F10216" s="23" t="s">
        <v>22</v>
      </c>
      <c r="G10216" s="23" t="s">
        <v>975</v>
      </c>
      <c r="H10216" s="2" t="s">
        <v>8893</v>
      </c>
      <c r="I10216" s="23" t="s">
        <v>7680</v>
      </c>
      <c r="J10216" s="23" t="s">
        <v>958</v>
      </c>
      <c r="K10216" s="23" t="s">
        <v>9712</v>
      </c>
      <c r="L10216" s="23" t="s">
        <v>9538</v>
      </c>
      <c r="M10216" s="23">
        <f>YEAR(Tabla2[[#This Row],[Fecha de creación]])</f>
        <v>2022</v>
      </c>
      <c r="N10216" s="23">
        <f>MONTH(Tabla2[[#This Row],[Fecha de creación]])</f>
        <v>8</v>
      </c>
    </row>
    <row r="10217" spans="1:14" x14ac:dyDescent="0.25">
      <c r="A10217" s="26">
        <v>44792.684884259259</v>
      </c>
      <c r="B10217" s="23" t="s">
        <v>0</v>
      </c>
      <c r="C10217" s="23" t="s">
        <v>13014</v>
      </c>
      <c r="D10217" s="23" t="s">
        <v>982</v>
      </c>
      <c r="E10217" s="23" t="s">
        <v>1</v>
      </c>
      <c r="F10217" s="23" t="s">
        <v>22</v>
      </c>
      <c r="G10217" s="23" t="s">
        <v>975</v>
      </c>
      <c r="H10217" s="2" t="s">
        <v>8893</v>
      </c>
      <c r="I10217" s="23" t="s">
        <v>7680</v>
      </c>
      <c r="J10217" s="23" t="s">
        <v>59</v>
      </c>
      <c r="K10217" s="23" t="s">
        <v>9712</v>
      </c>
      <c r="L10217" s="23" t="s">
        <v>9538</v>
      </c>
      <c r="M10217" s="23">
        <f>YEAR(Tabla2[[#This Row],[Fecha de creación]])</f>
        <v>2022</v>
      </c>
      <c r="N10217" s="23">
        <f>MONTH(Tabla2[[#This Row],[Fecha de creación]])</f>
        <v>8</v>
      </c>
    </row>
    <row r="10218" spans="1:14" x14ac:dyDescent="0.25">
      <c r="A10218" s="26">
        <v>44792.694108796299</v>
      </c>
      <c r="B10218" s="23" t="s">
        <v>0</v>
      </c>
      <c r="C10218" s="23" t="s">
        <v>13015</v>
      </c>
      <c r="D10218" s="23" t="s">
        <v>868</v>
      </c>
      <c r="E10218" s="23" t="s">
        <v>1</v>
      </c>
      <c r="F10218" s="23" t="s">
        <v>2</v>
      </c>
      <c r="G10218" s="23" t="s">
        <v>1551</v>
      </c>
      <c r="H10218" s="2" t="s">
        <v>7732</v>
      </c>
      <c r="I10218" s="23" t="s">
        <v>9226</v>
      </c>
      <c r="J10218" s="23" t="s">
        <v>59</v>
      </c>
      <c r="K10218" s="23" t="s">
        <v>9712</v>
      </c>
      <c r="L10218" s="23" t="s">
        <v>9538</v>
      </c>
      <c r="M10218" s="23">
        <f>YEAR(Tabla2[[#This Row],[Fecha de creación]])</f>
        <v>2022</v>
      </c>
      <c r="N10218" s="23">
        <f>MONTH(Tabla2[[#This Row],[Fecha de creación]])</f>
        <v>8</v>
      </c>
    </row>
    <row r="10219" spans="1:14" x14ac:dyDescent="0.25">
      <c r="A10219" s="26">
        <v>44792.723576388889</v>
      </c>
      <c r="B10219" s="23" t="s">
        <v>56</v>
      </c>
      <c r="C10219" s="23" t="s">
        <v>13016</v>
      </c>
      <c r="D10219" s="23" t="s">
        <v>4281</v>
      </c>
      <c r="E10219" s="23" t="s">
        <v>1</v>
      </c>
      <c r="F10219" s="23" t="s">
        <v>7</v>
      </c>
      <c r="G10219" s="23" t="s">
        <v>975</v>
      </c>
      <c r="H10219" s="2" t="s">
        <v>7722</v>
      </c>
      <c r="I10219" s="23" t="s">
        <v>7342</v>
      </c>
      <c r="J10219" s="23" t="s">
        <v>59</v>
      </c>
      <c r="K10219" s="23" t="s">
        <v>9712</v>
      </c>
      <c r="L10219" s="23" t="s">
        <v>9538</v>
      </c>
      <c r="M10219" s="23">
        <f>YEAR(Tabla2[[#This Row],[Fecha de creación]])</f>
        <v>2022</v>
      </c>
      <c r="N10219" s="23">
        <f>MONTH(Tabla2[[#This Row],[Fecha de creación]])</f>
        <v>8</v>
      </c>
    </row>
    <row r="10220" spans="1:14" x14ac:dyDescent="0.25">
      <c r="A10220" s="26">
        <v>44792.75409722222</v>
      </c>
      <c r="B10220" s="23" t="s">
        <v>0</v>
      </c>
      <c r="C10220" s="23" t="s">
        <v>13017</v>
      </c>
      <c r="D10220" s="23" t="s">
        <v>13018</v>
      </c>
      <c r="E10220" s="23" t="s">
        <v>1</v>
      </c>
      <c r="F10220" s="23" t="s">
        <v>7</v>
      </c>
      <c r="G10220" s="23" t="s">
        <v>1551</v>
      </c>
      <c r="H10220" s="2" t="s">
        <v>13019</v>
      </c>
      <c r="I10220" s="23" t="s">
        <v>7158</v>
      </c>
      <c r="J10220" s="23" t="s">
        <v>59</v>
      </c>
      <c r="K10220" s="23" t="s">
        <v>9712</v>
      </c>
      <c r="L10220" s="23" t="s">
        <v>9538</v>
      </c>
      <c r="M10220" s="23">
        <f>YEAR(Tabla2[[#This Row],[Fecha de creación]])</f>
        <v>2022</v>
      </c>
      <c r="N10220" s="23">
        <f>MONTH(Tabla2[[#This Row],[Fecha de creación]])</f>
        <v>8</v>
      </c>
    </row>
    <row r="10221" spans="1:14" x14ac:dyDescent="0.25">
      <c r="A10221" s="26">
        <v>44793.37605324074</v>
      </c>
      <c r="B10221" s="23" t="s">
        <v>189</v>
      </c>
      <c r="C10221" s="23" t="s">
        <v>13020</v>
      </c>
      <c r="D10221" s="23" t="s">
        <v>7351</v>
      </c>
      <c r="E10221" s="23" t="s">
        <v>1</v>
      </c>
      <c r="F10221" s="23" t="s">
        <v>7</v>
      </c>
      <c r="G10221" s="23" t="s">
        <v>3</v>
      </c>
      <c r="H10221" s="2" t="s">
        <v>8459</v>
      </c>
      <c r="I10221" s="23" t="s">
        <v>3284</v>
      </c>
      <c r="J10221" s="23" t="s">
        <v>59</v>
      </c>
      <c r="K10221" s="23" t="s">
        <v>9712</v>
      </c>
      <c r="L10221" s="23" t="s">
        <v>9539</v>
      </c>
      <c r="M10221" s="23">
        <f>YEAR(Tabla2[[#This Row],[Fecha de creación]])</f>
        <v>2022</v>
      </c>
      <c r="N10221" s="23">
        <f>MONTH(Tabla2[[#This Row],[Fecha de creación]])</f>
        <v>8</v>
      </c>
    </row>
    <row r="10222" spans="1:14" x14ac:dyDescent="0.25">
      <c r="A10222" s="26">
        <v>44793.37709490741</v>
      </c>
      <c r="B10222" s="23" t="s">
        <v>189</v>
      </c>
      <c r="C10222" s="23" t="s">
        <v>13021</v>
      </c>
      <c r="D10222" s="23" t="s">
        <v>7351</v>
      </c>
      <c r="E10222" s="23" t="s">
        <v>1</v>
      </c>
      <c r="F10222" s="23" t="s">
        <v>7</v>
      </c>
      <c r="G10222" s="23" t="s">
        <v>975</v>
      </c>
      <c r="H10222" s="2" t="s">
        <v>8459</v>
      </c>
      <c r="I10222" s="23" t="s">
        <v>7338</v>
      </c>
      <c r="J10222" s="23" t="s">
        <v>59</v>
      </c>
      <c r="K10222" s="23" t="s">
        <v>9712</v>
      </c>
      <c r="L10222" s="23" t="s">
        <v>9538</v>
      </c>
      <c r="M10222" s="23">
        <f>YEAR(Tabla2[[#This Row],[Fecha de creación]])</f>
        <v>2022</v>
      </c>
      <c r="N10222" s="23">
        <f>MONTH(Tabla2[[#This Row],[Fecha de creación]])</f>
        <v>8</v>
      </c>
    </row>
    <row r="10223" spans="1:14" x14ac:dyDescent="0.25">
      <c r="A10223" s="26">
        <v>44793.439872685187</v>
      </c>
      <c r="B10223" s="23" t="s">
        <v>19</v>
      </c>
      <c r="C10223" s="23" t="s">
        <v>13022</v>
      </c>
      <c r="D10223" s="23" t="s">
        <v>13023</v>
      </c>
      <c r="E10223" s="23" t="s">
        <v>1</v>
      </c>
      <c r="F10223" s="23" t="s">
        <v>7</v>
      </c>
      <c r="G10223" s="23" t="s">
        <v>975</v>
      </c>
      <c r="H10223" s="2" t="s">
        <v>8559</v>
      </c>
      <c r="I10223" s="23" t="s">
        <v>10079</v>
      </c>
      <c r="J10223" s="23"/>
      <c r="K10223" s="23" t="s">
        <v>9712</v>
      </c>
      <c r="L10223" s="23" t="s">
        <v>9538</v>
      </c>
      <c r="M10223" s="23">
        <f>YEAR(Tabla2[[#This Row],[Fecha de creación]])</f>
        <v>2022</v>
      </c>
      <c r="N10223" s="23">
        <f>MONTH(Tabla2[[#This Row],[Fecha de creación]])</f>
        <v>8</v>
      </c>
    </row>
    <row r="10224" spans="1:14" x14ac:dyDescent="0.25">
      <c r="A10224" s="26">
        <v>44793.465856481482</v>
      </c>
      <c r="B10224" s="23" t="s">
        <v>19</v>
      </c>
      <c r="C10224" s="23" t="s">
        <v>13024</v>
      </c>
      <c r="D10224" s="23" t="s">
        <v>13025</v>
      </c>
      <c r="E10224" s="23" t="s">
        <v>1</v>
      </c>
      <c r="F10224" s="23" t="s">
        <v>7</v>
      </c>
      <c r="G10224" s="23" t="s">
        <v>975</v>
      </c>
      <c r="H10224" s="2" t="s">
        <v>8535</v>
      </c>
      <c r="I10224" s="23" t="s">
        <v>10079</v>
      </c>
      <c r="J10224" s="23"/>
      <c r="K10224" s="23" t="s">
        <v>9712</v>
      </c>
      <c r="L10224" s="23" t="s">
        <v>9538</v>
      </c>
      <c r="M10224" s="23">
        <f>YEAR(Tabla2[[#This Row],[Fecha de creación]])</f>
        <v>2022</v>
      </c>
      <c r="N10224" s="23">
        <f>MONTH(Tabla2[[#This Row],[Fecha de creación]])</f>
        <v>8</v>
      </c>
    </row>
    <row r="10225" spans="1:14" x14ac:dyDescent="0.25">
      <c r="A10225" s="26">
        <v>44793.490787037037</v>
      </c>
      <c r="B10225" s="23" t="s">
        <v>56</v>
      </c>
      <c r="C10225" s="23" t="s">
        <v>13026</v>
      </c>
      <c r="D10225" s="23" t="s">
        <v>13027</v>
      </c>
      <c r="E10225" s="23" t="s">
        <v>1</v>
      </c>
      <c r="F10225" s="23" t="s">
        <v>22</v>
      </c>
      <c r="G10225" s="23" t="s">
        <v>975</v>
      </c>
      <c r="H10225" s="2" t="s">
        <v>7764</v>
      </c>
      <c r="I10225" s="23" t="s">
        <v>7342</v>
      </c>
      <c r="J10225" s="23" t="s">
        <v>59</v>
      </c>
      <c r="K10225" s="23" t="s">
        <v>9712</v>
      </c>
      <c r="L10225" s="23" t="s">
        <v>9538</v>
      </c>
      <c r="M10225" s="23">
        <f>YEAR(Tabla2[[#This Row],[Fecha de creación]])</f>
        <v>2022</v>
      </c>
      <c r="N10225" s="23">
        <f>MONTH(Tabla2[[#This Row],[Fecha de creación]])</f>
        <v>8</v>
      </c>
    </row>
    <row r="10226" spans="1:14" x14ac:dyDescent="0.25">
      <c r="A10226" s="26">
        <v>44793.500914351855</v>
      </c>
      <c r="B10226" s="23" t="s">
        <v>56</v>
      </c>
      <c r="C10226" s="23" t="s">
        <v>13028</v>
      </c>
      <c r="D10226" s="23" t="s">
        <v>910</v>
      </c>
      <c r="E10226" s="23" t="s">
        <v>1</v>
      </c>
      <c r="F10226" s="23" t="s">
        <v>7</v>
      </c>
      <c r="G10226" s="23" t="s">
        <v>1551</v>
      </c>
      <c r="H10226" s="2" t="s">
        <v>13019</v>
      </c>
      <c r="I10226" s="23" t="s">
        <v>11095</v>
      </c>
      <c r="J10226" s="23" t="s">
        <v>59</v>
      </c>
      <c r="K10226" s="23" t="s">
        <v>9712</v>
      </c>
      <c r="L10226" s="23" t="s">
        <v>9538</v>
      </c>
      <c r="M10226" s="23">
        <f>YEAR(Tabla2[[#This Row],[Fecha de creación]])</f>
        <v>2022</v>
      </c>
      <c r="N10226" s="23">
        <f>MONTH(Tabla2[[#This Row],[Fecha de creación]])</f>
        <v>8</v>
      </c>
    </row>
    <row r="10227" spans="1:14" x14ac:dyDescent="0.25">
      <c r="A10227" s="26">
        <v>44793.56322916667</v>
      </c>
      <c r="B10227" s="23" t="s">
        <v>56</v>
      </c>
      <c r="C10227" s="23" t="s">
        <v>13029</v>
      </c>
      <c r="D10227" s="23" t="s">
        <v>382</v>
      </c>
      <c r="E10227" s="23" t="s">
        <v>1</v>
      </c>
      <c r="F10227" s="23" t="s">
        <v>7</v>
      </c>
      <c r="G10227" s="23" t="s">
        <v>975</v>
      </c>
      <c r="H10227" s="2" t="s">
        <v>7723</v>
      </c>
      <c r="I10227" s="23" t="s">
        <v>7342</v>
      </c>
      <c r="J10227" s="23" t="s">
        <v>59</v>
      </c>
      <c r="K10227" s="23" t="s">
        <v>9712</v>
      </c>
      <c r="L10227" s="23" t="s">
        <v>9538</v>
      </c>
      <c r="M10227" s="23">
        <f>YEAR(Tabla2[[#This Row],[Fecha de creación]])</f>
        <v>2022</v>
      </c>
      <c r="N10227" s="23">
        <f>MONTH(Tabla2[[#This Row],[Fecha de creación]])</f>
        <v>8</v>
      </c>
    </row>
    <row r="10228" spans="1:14" x14ac:dyDescent="0.25">
      <c r="A10228" s="26">
        <v>44793.595069444447</v>
      </c>
      <c r="B10228" s="23" t="s">
        <v>189</v>
      </c>
      <c r="C10228" s="23" t="s">
        <v>13030</v>
      </c>
      <c r="D10228" s="23" t="s">
        <v>1029</v>
      </c>
      <c r="E10228" s="23" t="s">
        <v>1</v>
      </c>
      <c r="F10228" s="23" t="s">
        <v>7</v>
      </c>
      <c r="G10228" s="23" t="s">
        <v>975</v>
      </c>
      <c r="H10228" s="2" t="s">
        <v>7730</v>
      </c>
      <c r="I10228" s="23" t="s">
        <v>7338</v>
      </c>
      <c r="J10228" s="23"/>
      <c r="K10228" s="23" t="s">
        <v>9712</v>
      </c>
      <c r="L10228" s="23" t="s">
        <v>9538</v>
      </c>
      <c r="M10228" s="23">
        <f>YEAR(Tabla2[[#This Row],[Fecha de creación]])</f>
        <v>2022</v>
      </c>
      <c r="N10228" s="23">
        <f>MONTH(Tabla2[[#This Row],[Fecha de creación]])</f>
        <v>8</v>
      </c>
    </row>
    <row r="10229" spans="1:14" x14ac:dyDescent="0.25">
      <c r="A10229" s="26">
        <v>44793.616412037038</v>
      </c>
      <c r="B10229" s="23" t="s">
        <v>189</v>
      </c>
      <c r="C10229" s="23" t="s">
        <v>13031</v>
      </c>
      <c r="D10229" s="23" t="s">
        <v>382</v>
      </c>
      <c r="E10229" s="23" t="s">
        <v>1</v>
      </c>
      <c r="F10229" s="23" t="s">
        <v>7</v>
      </c>
      <c r="G10229" s="23" t="s">
        <v>975</v>
      </c>
      <c r="H10229" s="2" t="s">
        <v>7723</v>
      </c>
      <c r="I10229" s="23" t="s">
        <v>7338</v>
      </c>
      <c r="J10229" s="23" t="s">
        <v>59</v>
      </c>
      <c r="K10229" s="23" t="s">
        <v>9712</v>
      </c>
      <c r="L10229" s="23" t="s">
        <v>9538</v>
      </c>
      <c r="M10229" s="23">
        <f>YEAR(Tabla2[[#This Row],[Fecha de creación]])</f>
        <v>2022</v>
      </c>
      <c r="N10229" s="23">
        <f>MONTH(Tabla2[[#This Row],[Fecha de creación]])</f>
        <v>8</v>
      </c>
    </row>
    <row r="10230" spans="1:14" x14ac:dyDescent="0.25">
      <c r="A10230" s="26">
        <v>44793.620868055557</v>
      </c>
      <c r="B10230" s="23" t="s">
        <v>189</v>
      </c>
      <c r="C10230" s="23" t="s">
        <v>13032</v>
      </c>
      <c r="D10230" s="23" t="s">
        <v>49</v>
      </c>
      <c r="E10230" s="23" t="s">
        <v>1</v>
      </c>
      <c r="F10230" s="23" t="s">
        <v>7</v>
      </c>
      <c r="G10230" s="23" t="s">
        <v>3</v>
      </c>
      <c r="H10230" s="2" t="s">
        <v>7745</v>
      </c>
      <c r="I10230" s="23" t="s">
        <v>7338</v>
      </c>
      <c r="J10230" s="23" t="s">
        <v>59</v>
      </c>
      <c r="K10230" s="23" t="s">
        <v>9712</v>
      </c>
      <c r="L10230" s="23" t="s">
        <v>9539</v>
      </c>
      <c r="M10230" s="23">
        <f>YEAR(Tabla2[[#This Row],[Fecha de creación]])</f>
        <v>2022</v>
      </c>
      <c r="N10230" s="23">
        <f>MONTH(Tabla2[[#This Row],[Fecha de creación]])</f>
        <v>8</v>
      </c>
    </row>
    <row r="10231" spans="1:14" x14ac:dyDescent="0.25">
      <c r="A10231" s="26">
        <v>44793.633657407408</v>
      </c>
      <c r="B10231" s="23" t="s">
        <v>0</v>
      </c>
      <c r="C10231" s="23" t="s">
        <v>13033</v>
      </c>
      <c r="D10231" s="23" t="s">
        <v>982</v>
      </c>
      <c r="E10231" s="23" t="s">
        <v>1</v>
      </c>
      <c r="F10231" s="23" t="s">
        <v>22</v>
      </c>
      <c r="G10231" s="23" t="s">
        <v>975</v>
      </c>
      <c r="H10231" s="2" t="s">
        <v>8893</v>
      </c>
      <c r="I10231" s="23" t="s">
        <v>5999</v>
      </c>
      <c r="J10231" s="23"/>
      <c r="K10231" s="23" t="s">
        <v>9712</v>
      </c>
      <c r="L10231" s="23" t="s">
        <v>9538</v>
      </c>
      <c r="M10231" s="23">
        <f>YEAR(Tabla2[[#This Row],[Fecha de creación]])</f>
        <v>2022</v>
      </c>
      <c r="N10231" s="23">
        <f>MONTH(Tabla2[[#This Row],[Fecha de creación]])</f>
        <v>8</v>
      </c>
    </row>
    <row r="10232" spans="1:14" x14ac:dyDescent="0.25">
      <c r="A10232" s="26">
        <v>44793.64130787037</v>
      </c>
      <c r="B10232" s="23" t="s">
        <v>189</v>
      </c>
      <c r="C10232" s="23" t="s">
        <v>13034</v>
      </c>
      <c r="D10232" s="23" t="s">
        <v>4281</v>
      </c>
      <c r="E10232" s="23" t="s">
        <v>1</v>
      </c>
      <c r="F10232" s="23" t="s">
        <v>7</v>
      </c>
      <c r="G10232" s="23" t="s">
        <v>975</v>
      </c>
      <c r="H10232" s="2" t="s">
        <v>7722</v>
      </c>
      <c r="I10232" s="23" t="s">
        <v>7338</v>
      </c>
      <c r="J10232" s="23" t="s">
        <v>59</v>
      </c>
      <c r="K10232" s="23" t="s">
        <v>9712</v>
      </c>
      <c r="L10232" s="23" t="s">
        <v>9538</v>
      </c>
      <c r="M10232" s="23">
        <f>YEAR(Tabla2[[#This Row],[Fecha de creación]])</f>
        <v>2022</v>
      </c>
      <c r="N10232" s="23">
        <f>MONTH(Tabla2[[#This Row],[Fecha de creación]])</f>
        <v>8</v>
      </c>
    </row>
    <row r="10233" spans="1:14" x14ac:dyDescent="0.25">
      <c r="A10233" s="26">
        <v>44793.645173611112</v>
      </c>
      <c r="B10233" s="23" t="s">
        <v>0</v>
      </c>
      <c r="C10233" s="23" t="s">
        <v>13035</v>
      </c>
      <c r="D10233" s="23" t="s">
        <v>6</v>
      </c>
      <c r="E10233" s="23" t="s">
        <v>1</v>
      </c>
      <c r="F10233" s="23" t="s">
        <v>7</v>
      </c>
      <c r="G10233" s="23" t="s">
        <v>975</v>
      </c>
      <c r="H10233" s="2" t="s">
        <v>7722</v>
      </c>
      <c r="I10233" s="23" t="s">
        <v>5999</v>
      </c>
      <c r="J10233" s="23" t="s">
        <v>59</v>
      </c>
      <c r="K10233" s="23" t="s">
        <v>9712</v>
      </c>
      <c r="L10233" s="23" t="s">
        <v>9538</v>
      </c>
      <c r="M10233" s="23">
        <f>YEAR(Tabla2[[#This Row],[Fecha de creación]])</f>
        <v>2022</v>
      </c>
      <c r="N10233" s="23">
        <f>MONTH(Tabla2[[#This Row],[Fecha de creación]])</f>
        <v>8</v>
      </c>
    </row>
    <row r="10234" spans="1:14" x14ac:dyDescent="0.25">
      <c r="A10234" s="26">
        <v>44793.64744212963</v>
      </c>
      <c r="B10234" s="23" t="s">
        <v>0</v>
      </c>
      <c r="C10234" s="23" t="s">
        <v>13036</v>
      </c>
      <c r="D10234" s="23" t="s">
        <v>30</v>
      </c>
      <c r="E10234" s="23" t="s">
        <v>1</v>
      </c>
      <c r="F10234" s="23" t="s">
        <v>7</v>
      </c>
      <c r="G10234" s="23" t="s">
        <v>975</v>
      </c>
      <c r="H10234" s="2" t="s">
        <v>8535</v>
      </c>
      <c r="I10234" s="23" t="s">
        <v>5999</v>
      </c>
      <c r="J10234" s="23" t="s">
        <v>59</v>
      </c>
      <c r="K10234" s="23" t="s">
        <v>9712</v>
      </c>
      <c r="L10234" s="23" t="s">
        <v>9538</v>
      </c>
      <c r="M10234" s="23">
        <f>YEAR(Tabla2[[#This Row],[Fecha de creación]])</f>
        <v>2022</v>
      </c>
      <c r="N10234" s="23">
        <f>MONTH(Tabla2[[#This Row],[Fecha de creación]])</f>
        <v>8</v>
      </c>
    </row>
    <row r="10235" spans="1:14" x14ac:dyDescent="0.25">
      <c r="A10235" s="26">
        <v>44793.675381944442</v>
      </c>
      <c r="B10235" s="23" t="s">
        <v>19</v>
      </c>
      <c r="C10235" s="23" t="s">
        <v>13037</v>
      </c>
      <c r="D10235" s="23" t="s">
        <v>13038</v>
      </c>
      <c r="E10235" s="23" t="s">
        <v>1</v>
      </c>
      <c r="F10235" s="23" t="s">
        <v>7</v>
      </c>
      <c r="G10235" s="23" t="s">
        <v>975</v>
      </c>
      <c r="H10235" s="2" t="s">
        <v>7722</v>
      </c>
      <c r="I10235" s="23" t="s">
        <v>10079</v>
      </c>
      <c r="J10235" s="23"/>
      <c r="K10235" s="23" t="s">
        <v>9712</v>
      </c>
      <c r="L10235" s="23" t="s">
        <v>9538</v>
      </c>
      <c r="M10235" s="23">
        <f>YEAR(Tabla2[[#This Row],[Fecha de creación]])</f>
        <v>2022</v>
      </c>
      <c r="N10235" s="23">
        <f>MONTH(Tabla2[[#This Row],[Fecha de creación]])</f>
        <v>8</v>
      </c>
    </row>
    <row r="10236" spans="1:14" x14ac:dyDescent="0.25">
      <c r="A10236" s="26">
        <v>44794.41815972222</v>
      </c>
      <c r="B10236" s="23" t="s">
        <v>0</v>
      </c>
      <c r="C10236" s="23" t="s">
        <v>13039</v>
      </c>
      <c r="D10236" s="23" t="s">
        <v>719</v>
      </c>
      <c r="E10236" s="23" t="s">
        <v>1</v>
      </c>
      <c r="F10236" s="23" t="s">
        <v>7</v>
      </c>
      <c r="G10236" s="23" t="s">
        <v>975</v>
      </c>
      <c r="H10236" s="2" t="s">
        <v>7777</v>
      </c>
      <c r="I10236" s="23" t="s">
        <v>5999</v>
      </c>
      <c r="J10236" s="23"/>
      <c r="K10236" s="23" t="s">
        <v>9712</v>
      </c>
      <c r="L10236" s="23" t="s">
        <v>9538</v>
      </c>
      <c r="M10236" s="23">
        <f>YEAR(Tabla2[[#This Row],[Fecha de creación]])</f>
        <v>2022</v>
      </c>
      <c r="N10236" s="23">
        <f>MONTH(Tabla2[[#This Row],[Fecha de creación]])</f>
        <v>8</v>
      </c>
    </row>
    <row r="10237" spans="1:14" x14ac:dyDescent="0.25">
      <c r="A10237" s="26">
        <v>44794.442245370374</v>
      </c>
      <c r="B10237" s="23" t="s">
        <v>56</v>
      </c>
      <c r="C10237" s="23" t="s">
        <v>13040</v>
      </c>
      <c r="D10237" s="23" t="s">
        <v>13041</v>
      </c>
      <c r="E10237" s="23" t="s">
        <v>1</v>
      </c>
      <c r="F10237" s="23" t="s">
        <v>2</v>
      </c>
      <c r="G10237" s="23" t="s">
        <v>1551</v>
      </c>
      <c r="H10237" s="2" t="s">
        <v>7737</v>
      </c>
      <c r="I10237" s="23" t="s">
        <v>7129</v>
      </c>
      <c r="J10237" s="23" t="s">
        <v>59</v>
      </c>
      <c r="K10237" s="23" t="s">
        <v>9712</v>
      </c>
      <c r="L10237" s="23" t="s">
        <v>9539</v>
      </c>
      <c r="M10237" s="23">
        <f>YEAR(Tabla2[[#This Row],[Fecha de creación]])</f>
        <v>2022</v>
      </c>
      <c r="N10237" s="23">
        <f>MONTH(Tabla2[[#This Row],[Fecha de creación]])</f>
        <v>8</v>
      </c>
    </row>
    <row r="10238" spans="1:14" x14ac:dyDescent="0.25">
      <c r="A10238" s="26">
        <v>44794.532199074078</v>
      </c>
      <c r="B10238" s="23" t="s">
        <v>0</v>
      </c>
      <c r="C10238" s="23" t="s">
        <v>13042</v>
      </c>
      <c r="D10238" s="23" t="s">
        <v>13043</v>
      </c>
      <c r="E10238" s="23" t="s">
        <v>1</v>
      </c>
      <c r="F10238" s="23" t="s">
        <v>2</v>
      </c>
      <c r="G10238" s="23" t="s">
        <v>1551</v>
      </c>
      <c r="H10238" s="2" t="s">
        <v>7741</v>
      </c>
      <c r="I10238" s="23" t="s">
        <v>9226</v>
      </c>
      <c r="J10238" s="23"/>
      <c r="K10238" s="23" t="s">
        <v>9712</v>
      </c>
      <c r="L10238" s="23" t="s">
        <v>9538</v>
      </c>
      <c r="M10238" s="23">
        <f>YEAR(Tabla2[[#This Row],[Fecha de creación]])</f>
        <v>2022</v>
      </c>
      <c r="N10238" s="23">
        <f>MONTH(Tabla2[[#This Row],[Fecha de creación]])</f>
        <v>8</v>
      </c>
    </row>
    <row r="10239" spans="1:14" x14ac:dyDescent="0.25">
      <c r="A10239" s="26">
        <v>44794.615960648145</v>
      </c>
      <c r="B10239" s="23" t="s">
        <v>0</v>
      </c>
      <c r="C10239" s="23" t="s">
        <v>13044</v>
      </c>
      <c r="D10239" s="23" t="s">
        <v>10808</v>
      </c>
      <c r="E10239" s="23" t="s">
        <v>1</v>
      </c>
      <c r="F10239" s="23" t="s">
        <v>7</v>
      </c>
      <c r="G10239" s="23" t="s">
        <v>1551</v>
      </c>
      <c r="H10239" s="2" t="s">
        <v>7726</v>
      </c>
      <c r="I10239" s="23" t="s">
        <v>9226</v>
      </c>
      <c r="J10239" s="23" t="s">
        <v>59</v>
      </c>
      <c r="K10239" s="23" t="s">
        <v>9712</v>
      </c>
      <c r="L10239" s="23" t="s">
        <v>9539</v>
      </c>
      <c r="M10239" s="23">
        <f>YEAR(Tabla2[[#This Row],[Fecha de creación]])</f>
        <v>2022</v>
      </c>
      <c r="N10239" s="23">
        <f>MONTH(Tabla2[[#This Row],[Fecha de creación]])</f>
        <v>8</v>
      </c>
    </row>
    <row r="10240" spans="1:14" x14ac:dyDescent="0.25">
      <c r="A10240" s="26">
        <v>44794.620208333334</v>
      </c>
      <c r="B10240" s="23" t="s">
        <v>0</v>
      </c>
      <c r="C10240" s="23" t="s">
        <v>13045</v>
      </c>
      <c r="D10240" s="23" t="s">
        <v>982</v>
      </c>
      <c r="E10240" s="23" t="s">
        <v>1</v>
      </c>
      <c r="F10240" s="23" t="s">
        <v>22</v>
      </c>
      <c r="G10240" s="23" t="s">
        <v>975</v>
      </c>
      <c r="H10240" s="2" t="s">
        <v>8893</v>
      </c>
      <c r="I10240" s="23" t="s">
        <v>9483</v>
      </c>
      <c r="J10240" s="23" t="s">
        <v>59</v>
      </c>
      <c r="K10240" s="23" t="s">
        <v>9712</v>
      </c>
      <c r="L10240" s="23" t="s">
        <v>9538</v>
      </c>
      <c r="M10240" s="23">
        <f>YEAR(Tabla2[[#This Row],[Fecha de creación]])</f>
        <v>2022</v>
      </c>
      <c r="N10240" s="23">
        <f>MONTH(Tabla2[[#This Row],[Fecha de creación]])</f>
        <v>8</v>
      </c>
    </row>
    <row r="10241" spans="1:14" x14ac:dyDescent="0.25">
      <c r="A10241" s="26">
        <v>44794.621342592596</v>
      </c>
      <c r="B10241" s="23" t="s">
        <v>0</v>
      </c>
      <c r="C10241" s="23" t="s">
        <v>13046</v>
      </c>
      <c r="D10241" s="23" t="s">
        <v>982</v>
      </c>
      <c r="E10241" s="23" t="s">
        <v>1</v>
      </c>
      <c r="F10241" s="23" t="s">
        <v>22</v>
      </c>
      <c r="G10241" s="23" t="s">
        <v>975</v>
      </c>
      <c r="H10241" s="2" t="s">
        <v>8893</v>
      </c>
      <c r="I10241" s="23" t="s">
        <v>9483</v>
      </c>
      <c r="J10241" s="23" t="s">
        <v>59</v>
      </c>
      <c r="K10241" s="23" t="s">
        <v>9712</v>
      </c>
      <c r="L10241" s="23" t="s">
        <v>9538</v>
      </c>
      <c r="M10241" s="23">
        <f>YEAR(Tabla2[[#This Row],[Fecha de creación]])</f>
        <v>2022</v>
      </c>
      <c r="N10241" s="23">
        <f>MONTH(Tabla2[[#This Row],[Fecha de creación]])</f>
        <v>8</v>
      </c>
    </row>
    <row r="10242" spans="1:14" x14ac:dyDescent="0.25">
      <c r="A10242" s="26">
        <v>44794.625648148147</v>
      </c>
      <c r="B10242" s="23" t="s">
        <v>19</v>
      </c>
      <c r="C10242" s="23" t="s">
        <v>13047</v>
      </c>
      <c r="D10242" s="23" t="s">
        <v>13048</v>
      </c>
      <c r="E10242" s="23" t="s">
        <v>1</v>
      </c>
      <c r="F10242" s="23" t="s">
        <v>7</v>
      </c>
      <c r="G10242" s="23" t="s">
        <v>975</v>
      </c>
      <c r="H10242" s="2" t="s">
        <v>8559</v>
      </c>
      <c r="I10242" s="23" t="s">
        <v>10079</v>
      </c>
      <c r="J10242" s="23"/>
      <c r="K10242" s="23" t="s">
        <v>9712</v>
      </c>
      <c r="L10242" s="23" t="s">
        <v>9538</v>
      </c>
      <c r="M10242" s="23">
        <f>YEAR(Tabla2[[#This Row],[Fecha de creación]])</f>
        <v>2022</v>
      </c>
      <c r="N10242" s="23">
        <f>MONTH(Tabla2[[#This Row],[Fecha de creación]])</f>
        <v>8</v>
      </c>
    </row>
    <row r="10243" spans="1:14" x14ac:dyDescent="0.25">
      <c r="A10243" s="26">
        <v>44794.633344907408</v>
      </c>
      <c r="B10243" s="23" t="s">
        <v>0</v>
      </c>
      <c r="C10243" s="23" t="s">
        <v>13049</v>
      </c>
      <c r="D10243" s="23" t="s">
        <v>982</v>
      </c>
      <c r="E10243" s="23" t="s">
        <v>1</v>
      </c>
      <c r="F10243" s="23" t="s">
        <v>22</v>
      </c>
      <c r="G10243" s="23" t="s">
        <v>975</v>
      </c>
      <c r="H10243" s="2" t="s">
        <v>8893</v>
      </c>
      <c r="I10243" s="23" t="s">
        <v>9483</v>
      </c>
      <c r="J10243" s="23" t="s">
        <v>59</v>
      </c>
      <c r="K10243" s="23" t="s">
        <v>9712</v>
      </c>
      <c r="L10243" s="23" t="s">
        <v>9538</v>
      </c>
      <c r="M10243" s="23">
        <f>YEAR(Tabla2[[#This Row],[Fecha de creación]])</f>
        <v>2022</v>
      </c>
      <c r="N10243" s="23">
        <f>MONTH(Tabla2[[#This Row],[Fecha de creación]])</f>
        <v>8</v>
      </c>
    </row>
    <row r="10244" spans="1:14" x14ac:dyDescent="0.25">
      <c r="A10244" s="26">
        <v>44794.634548611109</v>
      </c>
      <c r="B10244" s="23" t="s">
        <v>0</v>
      </c>
      <c r="C10244" s="23" t="s">
        <v>13050</v>
      </c>
      <c r="D10244" s="23" t="s">
        <v>982</v>
      </c>
      <c r="E10244" s="23" t="s">
        <v>1</v>
      </c>
      <c r="F10244" s="23" t="s">
        <v>22</v>
      </c>
      <c r="G10244" s="23" t="s">
        <v>975</v>
      </c>
      <c r="H10244" s="2" t="s">
        <v>8893</v>
      </c>
      <c r="I10244" s="23" t="s">
        <v>9483</v>
      </c>
      <c r="J10244" s="23" t="s">
        <v>59</v>
      </c>
      <c r="K10244" s="23" t="s">
        <v>9712</v>
      </c>
      <c r="L10244" s="23" t="s">
        <v>9538</v>
      </c>
      <c r="M10244" s="23">
        <f>YEAR(Tabla2[[#This Row],[Fecha de creación]])</f>
        <v>2022</v>
      </c>
      <c r="N10244" s="23">
        <f>MONTH(Tabla2[[#This Row],[Fecha de creación]])</f>
        <v>8</v>
      </c>
    </row>
    <row r="10245" spans="1:14" x14ac:dyDescent="0.25">
      <c r="A10245" s="26">
        <v>44794.646828703706</v>
      </c>
      <c r="B10245" s="23" t="s">
        <v>0</v>
      </c>
      <c r="C10245" s="23" t="s">
        <v>13051</v>
      </c>
      <c r="D10245" s="23" t="s">
        <v>13052</v>
      </c>
      <c r="E10245" s="23" t="s">
        <v>1</v>
      </c>
      <c r="F10245" s="23" t="s">
        <v>7</v>
      </c>
      <c r="G10245" s="23" t="s">
        <v>1551</v>
      </c>
      <c r="H10245" s="2" t="s">
        <v>8198</v>
      </c>
      <c r="I10245" s="23" t="s">
        <v>9226</v>
      </c>
      <c r="J10245" s="23" t="s">
        <v>59</v>
      </c>
      <c r="K10245" s="23" t="s">
        <v>9712</v>
      </c>
      <c r="L10245" s="23" t="s">
        <v>9539</v>
      </c>
      <c r="M10245" s="23">
        <f>YEAR(Tabla2[[#This Row],[Fecha de creación]])</f>
        <v>2022</v>
      </c>
      <c r="N10245" s="23">
        <f>MONTH(Tabla2[[#This Row],[Fecha de creación]])</f>
        <v>8</v>
      </c>
    </row>
    <row r="10246" spans="1:14" x14ac:dyDescent="0.25">
      <c r="A10246" s="26">
        <v>44794.647685185184</v>
      </c>
      <c r="B10246" s="23" t="s">
        <v>0</v>
      </c>
      <c r="C10246" s="23" t="s">
        <v>13053</v>
      </c>
      <c r="D10246" s="23" t="s">
        <v>8102</v>
      </c>
      <c r="E10246" s="23" t="s">
        <v>1</v>
      </c>
      <c r="F10246" s="23" t="s">
        <v>7</v>
      </c>
      <c r="G10246" s="23" t="s">
        <v>1551</v>
      </c>
      <c r="H10246" s="2" t="s">
        <v>7733</v>
      </c>
      <c r="I10246" s="23" t="s">
        <v>9226</v>
      </c>
      <c r="J10246" s="23" t="s">
        <v>59</v>
      </c>
      <c r="K10246" s="23" t="s">
        <v>9712</v>
      </c>
      <c r="L10246" s="23" t="s">
        <v>9539</v>
      </c>
      <c r="M10246" s="23">
        <f>YEAR(Tabla2[[#This Row],[Fecha de creación]])</f>
        <v>2022</v>
      </c>
      <c r="N10246" s="23">
        <f>MONTH(Tabla2[[#This Row],[Fecha de creación]])</f>
        <v>8</v>
      </c>
    </row>
    <row r="10247" spans="1:14" x14ac:dyDescent="0.25">
      <c r="A10247" s="26">
        <v>44795.388078703705</v>
      </c>
      <c r="B10247" s="23" t="s">
        <v>189</v>
      </c>
      <c r="C10247" s="23" t="s">
        <v>13054</v>
      </c>
      <c r="D10247" s="23" t="s">
        <v>13055</v>
      </c>
      <c r="E10247" s="23" t="s">
        <v>1</v>
      </c>
      <c r="F10247" s="23" t="s">
        <v>2</v>
      </c>
      <c r="G10247" s="23" t="s">
        <v>3</v>
      </c>
      <c r="H10247" s="2" t="s">
        <v>7721</v>
      </c>
      <c r="I10247" s="23" t="s">
        <v>3284</v>
      </c>
      <c r="J10247" s="23" t="s">
        <v>59</v>
      </c>
      <c r="K10247" s="23" t="s">
        <v>9712</v>
      </c>
      <c r="L10247" s="23" t="s">
        <v>9538</v>
      </c>
      <c r="M10247" s="23">
        <f>YEAR(Tabla2[[#This Row],[Fecha de creación]])</f>
        <v>2022</v>
      </c>
      <c r="N10247" s="23">
        <f>MONTH(Tabla2[[#This Row],[Fecha de creación]])</f>
        <v>8</v>
      </c>
    </row>
    <row r="10248" spans="1:14" x14ac:dyDescent="0.25">
      <c r="A10248" s="26">
        <v>44795.389930555553</v>
      </c>
      <c r="B10248" s="23" t="s">
        <v>189</v>
      </c>
      <c r="C10248" s="23" t="s">
        <v>13056</v>
      </c>
      <c r="D10248" s="23" t="s">
        <v>13055</v>
      </c>
      <c r="E10248" s="23" t="s">
        <v>1</v>
      </c>
      <c r="F10248" s="23" t="s">
        <v>2</v>
      </c>
      <c r="G10248" s="23" t="s">
        <v>1551</v>
      </c>
      <c r="H10248" s="2" t="s">
        <v>7721</v>
      </c>
      <c r="I10248" s="23" t="s">
        <v>7205</v>
      </c>
      <c r="J10248" s="23" t="s">
        <v>59</v>
      </c>
      <c r="K10248" s="23" t="s">
        <v>9712</v>
      </c>
      <c r="L10248" s="23" t="s">
        <v>9538</v>
      </c>
      <c r="M10248" s="23">
        <f>YEAR(Tabla2[[#This Row],[Fecha de creación]])</f>
        <v>2022</v>
      </c>
      <c r="N10248" s="23">
        <f>MONTH(Tabla2[[#This Row],[Fecha de creación]])</f>
        <v>8</v>
      </c>
    </row>
    <row r="10249" spans="1:14" x14ac:dyDescent="0.25">
      <c r="A10249" s="26">
        <v>44795.426932870374</v>
      </c>
      <c r="B10249" s="23" t="s">
        <v>189</v>
      </c>
      <c r="C10249" s="23" t="s">
        <v>13057</v>
      </c>
      <c r="D10249" s="23" t="s">
        <v>382</v>
      </c>
      <c r="E10249" s="23" t="s">
        <v>1</v>
      </c>
      <c r="F10249" s="23" t="s">
        <v>7</v>
      </c>
      <c r="G10249" s="23" t="s">
        <v>975</v>
      </c>
      <c r="H10249" s="2" t="s">
        <v>7723</v>
      </c>
      <c r="I10249" s="23" t="s">
        <v>7338</v>
      </c>
      <c r="J10249" s="23" t="s">
        <v>59</v>
      </c>
      <c r="K10249" s="23" t="s">
        <v>9712</v>
      </c>
      <c r="L10249" s="23" t="s">
        <v>9538</v>
      </c>
      <c r="M10249" s="23">
        <f>YEAR(Tabla2[[#This Row],[Fecha de creación]])</f>
        <v>2022</v>
      </c>
      <c r="N10249" s="23">
        <f>MONTH(Tabla2[[#This Row],[Fecha de creación]])</f>
        <v>8</v>
      </c>
    </row>
    <row r="10250" spans="1:14" x14ac:dyDescent="0.25">
      <c r="A10250" s="26">
        <v>44795.489062499997</v>
      </c>
      <c r="B10250" s="23" t="s">
        <v>189</v>
      </c>
      <c r="C10250" s="23" t="s">
        <v>13058</v>
      </c>
      <c r="D10250" s="23" t="s">
        <v>4002</v>
      </c>
      <c r="E10250" s="23" t="s">
        <v>1</v>
      </c>
      <c r="F10250" s="23" t="s">
        <v>2</v>
      </c>
      <c r="G10250" s="23" t="s">
        <v>1551</v>
      </c>
      <c r="H10250" s="2" t="s">
        <v>7737</v>
      </c>
      <c r="I10250" s="23" t="s">
        <v>7205</v>
      </c>
      <c r="J10250" s="23" t="s">
        <v>59</v>
      </c>
      <c r="K10250" s="23" t="s">
        <v>9712</v>
      </c>
      <c r="L10250" s="23" t="s">
        <v>9538</v>
      </c>
      <c r="M10250" s="23">
        <f>YEAR(Tabla2[[#This Row],[Fecha de creación]])</f>
        <v>2022</v>
      </c>
      <c r="N10250" s="23">
        <f>MONTH(Tabla2[[#This Row],[Fecha de creación]])</f>
        <v>8</v>
      </c>
    </row>
    <row r="10251" spans="1:14" x14ac:dyDescent="0.25">
      <c r="A10251" s="26">
        <v>44795.503912037035</v>
      </c>
      <c r="B10251" s="23" t="s">
        <v>0</v>
      </c>
      <c r="C10251" s="23" t="s">
        <v>13059</v>
      </c>
      <c r="D10251" s="23" t="s">
        <v>13060</v>
      </c>
      <c r="E10251" s="23" t="s">
        <v>1</v>
      </c>
      <c r="F10251" s="23" t="s">
        <v>7</v>
      </c>
      <c r="G10251" s="23" t="s">
        <v>975</v>
      </c>
      <c r="H10251" s="2" t="s">
        <v>13061</v>
      </c>
      <c r="I10251" s="23" t="s">
        <v>7680</v>
      </c>
      <c r="J10251" s="23" t="s">
        <v>59</v>
      </c>
      <c r="K10251" s="23" t="s">
        <v>9712</v>
      </c>
      <c r="L10251" s="23" t="s">
        <v>9538</v>
      </c>
      <c r="M10251" s="23">
        <f>YEAR(Tabla2[[#This Row],[Fecha de creación]])</f>
        <v>2022</v>
      </c>
      <c r="N10251" s="23">
        <f>MONTH(Tabla2[[#This Row],[Fecha de creación]])</f>
        <v>8</v>
      </c>
    </row>
    <row r="10252" spans="1:14" x14ac:dyDescent="0.25">
      <c r="A10252" s="26">
        <v>44795.506527777776</v>
      </c>
      <c r="B10252" s="23" t="s">
        <v>0</v>
      </c>
      <c r="C10252" s="23" t="s">
        <v>13062</v>
      </c>
      <c r="D10252" s="23" t="s">
        <v>11770</v>
      </c>
      <c r="E10252" s="23" t="s">
        <v>1</v>
      </c>
      <c r="F10252" s="23" t="s">
        <v>7</v>
      </c>
      <c r="G10252" s="23" t="s">
        <v>975</v>
      </c>
      <c r="H10252" s="2" t="s">
        <v>7736</v>
      </c>
      <c r="I10252" s="23" t="s">
        <v>5999</v>
      </c>
      <c r="J10252" s="23" t="s">
        <v>59</v>
      </c>
      <c r="K10252" s="23" t="s">
        <v>9712</v>
      </c>
      <c r="L10252" s="23" t="s">
        <v>9538</v>
      </c>
      <c r="M10252" s="23">
        <f>YEAR(Tabla2[[#This Row],[Fecha de creación]])</f>
        <v>2022</v>
      </c>
      <c r="N10252" s="23">
        <f>MONTH(Tabla2[[#This Row],[Fecha de creación]])</f>
        <v>8</v>
      </c>
    </row>
    <row r="10253" spans="1:14" x14ac:dyDescent="0.25">
      <c r="A10253" s="26">
        <v>44795.513854166667</v>
      </c>
      <c r="B10253" s="23" t="s">
        <v>0</v>
      </c>
      <c r="C10253" s="23" t="s">
        <v>13063</v>
      </c>
      <c r="D10253" s="23" t="s">
        <v>13064</v>
      </c>
      <c r="E10253" s="23" t="s">
        <v>1</v>
      </c>
      <c r="F10253" s="23" t="s">
        <v>2</v>
      </c>
      <c r="G10253" s="23" t="s">
        <v>975</v>
      </c>
      <c r="H10253" s="2" t="s">
        <v>7738</v>
      </c>
      <c r="I10253" s="23" t="s">
        <v>976</v>
      </c>
      <c r="J10253" s="23" t="s">
        <v>59</v>
      </c>
      <c r="K10253" s="23" t="s">
        <v>9712</v>
      </c>
      <c r="L10253" s="23" t="s">
        <v>9538</v>
      </c>
      <c r="M10253" s="23">
        <f>YEAR(Tabla2[[#This Row],[Fecha de creación]])</f>
        <v>2022</v>
      </c>
      <c r="N10253" s="23">
        <f>MONTH(Tabla2[[#This Row],[Fecha de creación]])</f>
        <v>8</v>
      </c>
    </row>
    <row r="10254" spans="1:14" x14ac:dyDescent="0.25">
      <c r="A10254" s="26">
        <v>44795.532488425924</v>
      </c>
      <c r="B10254" s="23" t="s">
        <v>0</v>
      </c>
      <c r="C10254" s="23" t="s">
        <v>13065</v>
      </c>
      <c r="D10254" s="23" t="s">
        <v>982</v>
      </c>
      <c r="E10254" s="23" t="s">
        <v>1</v>
      </c>
      <c r="F10254" s="23" t="s">
        <v>22</v>
      </c>
      <c r="G10254" s="23" t="s">
        <v>975</v>
      </c>
      <c r="H10254" s="2" t="s">
        <v>8893</v>
      </c>
      <c r="I10254" s="23" t="s">
        <v>9483</v>
      </c>
      <c r="J10254" s="23" t="s">
        <v>59</v>
      </c>
      <c r="K10254" s="23" t="s">
        <v>9712</v>
      </c>
      <c r="L10254" s="23" t="s">
        <v>9538</v>
      </c>
      <c r="M10254" s="23">
        <f>YEAR(Tabla2[[#This Row],[Fecha de creación]])</f>
        <v>2022</v>
      </c>
      <c r="N10254" s="23">
        <f>MONTH(Tabla2[[#This Row],[Fecha de creación]])</f>
        <v>8</v>
      </c>
    </row>
    <row r="10255" spans="1:14" x14ac:dyDescent="0.25">
      <c r="A10255" s="26">
        <v>44795.534178240741</v>
      </c>
      <c r="B10255" s="23" t="s">
        <v>0</v>
      </c>
      <c r="C10255" s="23" t="s">
        <v>13066</v>
      </c>
      <c r="D10255" s="23" t="s">
        <v>1016</v>
      </c>
      <c r="E10255" s="23" t="s">
        <v>1</v>
      </c>
      <c r="F10255" s="23" t="s">
        <v>7</v>
      </c>
      <c r="G10255" s="23" t="s">
        <v>975</v>
      </c>
      <c r="H10255" s="2" t="s">
        <v>7731</v>
      </c>
      <c r="I10255" s="23" t="s">
        <v>9483</v>
      </c>
      <c r="J10255" s="23" t="s">
        <v>59</v>
      </c>
      <c r="K10255" s="23" t="s">
        <v>9712</v>
      </c>
      <c r="L10255" s="23" t="s">
        <v>9538</v>
      </c>
      <c r="M10255" s="23">
        <f>YEAR(Tabla2[[#This Row],[Fecha de creación]])</f>
        <v>2022</v>
      </c>
      <c r="N10255" s="23">
        <f>MONTH(Tabla2[[#This Row],[Fecha de creación]])</f>
        <v>8</v>
      </c>
    </row>
    <row r="10256" spans="1:14" x14ac:dyDescent="0.25">
      <c r="A10256" s="26">
        <v>44795.536168981482</v>
      </c>
      <c r="B10256" s="23" t="s">
        <v>0</v>
      </c>
      <c r="C10256" s="23" t="s">
        <v>13067</v>
      </c>
      <c r="D10256" s="23" t="s">
        <v>6</v>
      </c>
      <c r="E10256" s="23" t="s">
        <v>1</v>
      </c>
      <c r="F10256" s="23" t="s">
        <v>7</v>
      </c>
      <c r="G10256" s="23" t="s">
        <v>975</v>
      </c>
      <c r="H10256" s="2" t="s">
        <v>7722</v>
      </c>
      <c r="I10256" s="23" t="s">
        <v>9483</v>
      </c>
      <c r="J10256" s="23" t="s">
        <v>59</v>
      </c>
      <c r="K10256" s="23" t="s">
        <v>9712</v>
      </c>
      <c r="L10256" s="23" t="s">
        <v>9538</v>
      </c>
      <c r="M10256" s="23">
        <f>YEAR(Tabla2[[#This Row],[Fecha de creación]])</f>
        <v>2022</v>
      </c>
      <c r="N10256" s="23">
        <f>MONTH(Tabla2[[#This Row],[Fecha de creación]])</f>
        <v>8</v>
      </c>
    </row>
    <row r="10257" spans="1:14" x14ac:dyDescent="0.25">
      <c r="A10257" s="26">
        <v>44795.58011574074</v>
      </c>
      <c r="B10257" s="23" t="s">
        <v>0</v>
      </c>
      <c r="C10257" s="23" t="s">
        <v>13068</v>
      </c>
      <c r="D10257" s="23" t="s">
        <v>6</v>
      </c>
      <c r="E10257" s="23" t="s">
        <v>1</v>
      </c>
      <c r="F10257" s="23" t="s">
        <v>7</v>
      </c>
      <c r="G10257" s="23" t="s">
        <v>975</v>
      </c>
      <c r="H10257" s="2" t="s">
        <v>7722</v>
      </c>
      <c r="I10257" s="23" t="s">
        <v>5999</v>
      </c>
      <c r="J10257" s="23" t="s">
        <v>59</v>
      </c>
      <c r="K10257" s="23" t="s">
        <v>9712</v>
      </c>
      <c r="L10257" s="23" t="s">
        <v>9538</v>
      </c>
      <c r="M10257" s="23">
        <f>YEAR(Tabla2[[#This Row],[Fecha de creación]])</f>
        <v>2022</v>
      </c>
      <c r="N10257" s="23">
        <f>MONTH(Tabla2[[#This Row],[Fecha de creación]])</f>
        <v>8</v>
      </c>
    </row>
    <row r="10258" spans="1:14" x14ac:dyDescent="0.25">
      <c r="A10258" s="26">
        <v>44795.581342592595</v>
      </c>
      <c r="B10258" s="23" t="s">
        <v>0</v>
      </c>
      <c r="C10258" s="23" t="s">
        <v>13069</v>
      </c>
      <c r="D10258" s="23" t="s">
        <v>982</v>
      </c>
      <c r="E10258" s="23" t="s">
        <v>1</v>
      </c>
      <c r="F10258" s="23" t="s">
        <v>22</v>
      </c>
      <c r="G10258" s="23" t="s">
        <v>975</v>
      </c>
      <c r="H10258" s="2" t="s">
        <v>8893</v>
      </c>
      <c r="I10258" s="23" t="s">
        <v>5999</v>
      </c>
      <c r="J10258" s="23" t="s">
        <v>59</v>
      </c>
      <c r="K10258" s="23" t="s">
        <v>9712</v>
      </c>
      <c r="L10258" s="23" t="s">
        <v>9538</v>
      </c>
      <c r="M10258" s="23">
        <f>YEAR(Tabla2[[#This Row],[Fecha de creación]])</f>
        <v>2022</v>
      </c>
      <c r="N10258" s="23">
        <f>MONTH(Tabla2[[#This Row],[Fecha de creación]])</f>
        <v>8</v>
      </c>
    </row>
    <row r="10259" spans="1:14" x14ac:dyDescent="0.25">
      <c r="A10259" s="26">
        <v>44795.643923611111</v>
      </c>
      <c r="B10259" s="23" t="s">
        <v>56</v>
      </c>
      <c r="C10259" s="23" t="s">
        <v>13070</v>
      </c>
      <c r="D10259" s="23" t="s">
        <v>4281</v>
      </c>
      <c r="E10259" s="23" t="s">
        <v>1</v>
      </c>
      <c r="F10259" s="23" t="s">
        <v>7</v>
      </c>
      <c r="G10259" s="23" t="s">
        <v>975</v>
      </c>
      <c r="H10259" s="2" t="s">
        <v>7722</v>
      </c>
      <c r="I10259" s="23" t="s">
        <v>7342</v>
      </c>
      <c r="J10259" s="23" t="s">
        <v>59</v>
      </c>
      <c r="K10259" s="23" t="s">
        <v>9712</v>
      </c>
      <c r="L10259" s="23" t="s">
        <v>9538</v>
      </c>
      <c r="M10259" s="23">
        <f>YEAR(Tabla2[[#This Row],[Fecha de creación]])</f>
        <v>2022</v>
      </c>
      <c r="N10259" s="23">
        <f>MONTH(Tabla2[[#This Row],[Fecha de creación]])</f>
        <v>8</v>
      </c>
    </row>
    <row r="10260" spans="1:14" x14ac:dyDescent="0.25">
      <c r="A10260" s="26">
        <v>44796.41983796296</v>
      </c>
      <c r="B10260" s="23" t="s">
        <v>189</v>
      </c>
      <c r="C10260" s="23" t="s">
        <v>13071</v>
      </c>
      <c r="D10260" s="23" t="s">
        <v>7351</v>
      </c>
      <c r="E10260" s="23" t="s">
        <v>1</v>
      </c>
      <c r="F10260" s="23" t="s">
        <v>7</v>
      </c>
      <c r="G10260" s="23" t="s">
        <v>975</v>
      </c>
      <c r="H10260" s="2" t="s">
        <v>8459</v>
      </c>
      <c r="I10260" s="23" t="s">
        <v>7338</v>
      </c>
      <c r="J10260" s="23" t="s">
        <v>59</v>
      </c>
      <c r="K10260" s="23" t="s">
        <v>9712</v>
      </c>
      <c r="L10260" s="23" t="s">
        <v>9538</v>
      </c>
      <c r="M10260" s="23">
        <f>YEAR(Tabla2[[#This Row],[Fecha de creación]])</f>
        <v>2022</v>
      </c>
      <c r="N10260" s="23">
        <f>MONTH(Tabla2[[#This Row],[Fecha de creación]])</f>
        <v>8</v>
      </c>
    </row>
    <row r="10261" spans="1:14" x14ac:dyDescent="0.25">
      <c r="A10261" s="26">
        <v>44796.420277777775</v>
      </c>
      <c r="B10261" s="23" t="s">
        <v>0</v>
      </c>
      <c r="C10261" s="23" t="s">
        <v>13072</v>
      </c>
      <c r="D10261" s="23" t="s">
        <v>13073</v>
      </c>
      <c r="E10261" s="23" t="s">
        <v>1</v>
      </c>
      <c r="F10261" s="23" t="s">
        <v>22</v>
      </c>
      <c r="G10261" s="23" t="s">
        <v>975</v>
      </c>
      <c r="H10261" s="2" t="s">
        <v>8893</v>
      </c>
      <c r="I10261" s="23" t="s">
        <v>7680</v>
      </c>
      <c r="J10261" s="23" t="s">
        <v>59</v>
      </c>
      <c r="K10261" s="23" t="s">
        <v>9712</v>
      </c>
      <c r="L10261" s="23" t="s">
        <v>9538</v>
      </c>
      <c r="M10261" s="23">
        <f>YEAR(Tabla2[[#This Row],[Fecha de creación]])</f>
        <v>2022</v>
      </c>
      <c r="N10261" s="23">
        <f>MONTH(Tabla2[[#This Row],[Fecha de creación]])</f>
        <v>8</v>
      </c>
    </row>
    <row r="10262" spans="1:14" x14ac:dyDescent="0.25">
      <c r="A10262" s="26">
        <v>44796.429293981484</v>
      </c>
      <c r="B10262" s="23" t="s">
        <v>0</v>
      </c>
      <c r="C10262" s="23" t="s">
        <v>13074</v>
      </c>
      <c r="D10262" s="23" t="s">
        <v>8362</v>
      </c>
      <c r="E10262" s="23" t="s">
        <v>1</v>
      </c>
      <c r="F10262" s="23" t="s">
        <v>7</v>
      </c>
      <c r="G10262" s="23" t="s">
        <v>1551</v>
      </c>
      <c r="H10262" s="2" t="s">
        <v>7721</v>
      </c>
      <c r="I10262" s="23" t="s">
        <v>976</v>
      </c>
      <c r="J10262" s="23" t="s">
        <v>59</v>
      </c>
      <c r="K10262" s="23" t="s">
        <v>9712</v>
      </c>
      <c r="L10262" s="23" t="s">
        <v>9539</v>
      </c>
      <c r="M10262" s="23">
        <f>YEAR(Tabla2[[#This Row],[Fecha de creación]])</f>
        <v>2022</v>
      </c>
      <c r="N10262" s="23">
        <f>MONTH(Tabla2[[#This Row],[Fecha de creación]])</f>
        <v>8</v>
      </c>
    </row>
    <row r="10263" spans="1:14" x14ac:dyDescent="0.25">
      <c r="A10263" s="26">
        <v>44796.430520833332</v>
      </c>
      <c r="B10263" s="23" t="s">
        <v>0</v>
      </c>
      <c r="C10263" s="23" t="s">
        <v>13075</v>
      </c>
      <c r="D10263" s="23" t="s">
        <v>13076</v>
      </c>
      <c r="E10263" s="23" t="s">
        <v>1</v>
      </c>
      <c r="F10263" s="23" t="s">
        <v>7</v>
      </c>
      <c r="G10263" s="23" t="s">
        <v>1551</v>
      </c>
      <c r="H10263" s="2" t="s">
        <v>7735</v>
      </c>
      <c r="I10263" s="23" t="s">
        <v>976</v>
      </c>
      <c r="J10263" s="23" t="s">
        <v>59</v>
      </c>
      <c r="K10263" s="23" t="s">
        <v>9712</v>
      </c>
      <c r="L10263" s="23" t="s">
        <v>9538</v>
      </c>
      <c r="M10263" s="23">
        <f>YEAR(Tabla2[[#This Row],[Fecha de creación]])</f>
        <v>2022</v>
      </c>
      <c r="N10263" s="23">
        <f>MONTH(Tabla2[[#This Row],[Fecha de creación]])</f>
        <v>8</v>
      </c>
    </row>
    <row r="10264" spans="1:14" x14ac:dyDescent="0.25">
      <c r="A10264" s="26">
        <v>44796.433379629627</v>
      </c>
      <c r="B10264" s="23" t="s">
        <v>0</v>
      </c>
      <c r="C10264" s="23" t="s">
        <v>13077</v>
      </c>
      <c r="D10264" s="23" t="s">
        <v>9917</v>
      </c>
      <c r="E10264" s="23" t="s">
        <v>1</v>
      </c>
      <c r="F10264" s="23" t="s">
        <v>2</v>
      </c>
      <c r="G10264" s="23" t="s">
        <v>1551</v>
      </c>
      <c r="H10264" s="2" t="s">
        <v>7772</v>
      </c>
      <c r="I10264" s="23" t="s">
        <v>7749</v>
      </c>
      <c r="J10264" s="23" t="s">
        <v>59</v>
      </c>
      <c r="K10264" s="23" t="s">
        <v>9712</v>
      </c>
      <c r="L10264" s="23" t="s">
        <v>9538</v>
      </c>
      <c r="M10264" s="23">
        <f>YEAR(Tabla2[[#This Row],[Fecha de creación]])</f>
        <v>2022</v>
      </c>
      <c r="N10264" s="23">
        <f>MONTH(Tabla2[[#This Row],[Fecha de creación]])</f>
        <v>8</v>
      </c>
    </row>
    <row r="10265" spans="1:14" x14ac:dyDescent="0.25">
      <c r="A10265" s="26">
        <v>44796.45207175926</v>
      </c>
      <c r="B10265" s="23" t="s">
        <v>189</v>
      </c>
      <c r="C10265" s="23" t="s">
        <v>13078</v>
      </c>
      <c r="D10265" s="23" t="s">
        <v>7096</v>
      </c>
      <c r="E10265" s="23" t="s">
        <v>1</v>
      </c>
      <c r="F10265" s="23" t="s">
        <v>7</v>
      </c>
      <c r="G10265" s="23" t="s">
        <v>975</v>
      </c>
      <c r="H10265" s="2" t="s">
        <v>7722</v>
      </c>
      <c r="I10265" s="23" t="s">
        <v>4486</v>
      </c>
      <c r="J10265" s="23" t="s">
        <v>59</v>
      </c>
      <c r="K10265" s="23" t="s">
        <v>9712</v>
      </c>
      <c r="L10265" s="23" t="s">
        <v>9538</v>
      </c>
      <c r="M10265" s="23">
        <f>YEAR(Tabla2[[#This Row],[Fecha de creación]])</f>
        <v>2022</v>
      </c>
      <c r="N10265" s="23">
        <f>MONTH(Tabla2[[#This Row],[Fecha de creación]])</f>
        <v>8</v>
      </c>
    </row>
    <row r="10266" spans="1:14" x14ac:dyDescent="0.25">
      <c r="A10266" s="26">
        <v>44796.456886574073</v>
      </c>
      <c r="B10266" s="23" t="s">
        <v>0</v>
      </c>
      <c r="C10266" s="23" t="s">
        <v>13079</v>
      </c>
      <c r="D10266" s="23" t="s">
        <v>13080</v>
      </c>
      <c r="E10266" s="23" t="s">
        <v>1</v>
      </c>
      <c r="F10266" s="23" t="s">
        <v>2</v>
      </c>
      <c r="G10266" s="23" t="s">
        <v>1551</v>
      </c>
      <c r="H10266" s="2" t="s">
        <v>7739</v>
      </c>
      <c r="I10266" s="23" t="s">
        <v>976</v>
      </c>
      <c r="J10266" s="23" t="s">
        <v>59</v>
      </c>
      <c r="K10266" s="23" t="s">
        <v>9712</v>
      </c>
      <c r="L10266" s="23" t="s">
        <v>9539</v>
      </c>
      <c r="M10266" s="23">
        <f>YEAR(Tabla2[[#This Row],[Fecha de creación]])</f>
        <v>2022</v>
      </c>
      <c r="N10266" s="23">
        <f>MONTH(Tabla2[[#This Row],[Fecha de creación]])</f>
        <v>8</v>
      </c>
    </row>
    <row r="10267" spans="1:14" x14ac:dyDescent="0.25">
      <c r="A10267" s="26">
        <v>44796.469942129632</v>
      </c>
      <c r="B10267" s="23" t="s">
        <v>19</v>
      </c>
      <c r="C10267" s="23" t="s">
        <v>13081</v>
      </c>
      <c r="D10267" s="23" t="s">
        <v>13082</v>
      </c>
      <c r="E10267" s="23" t="s">
        <v>1</v>
      </c>
      <c r="F10267" s="23" t="s">
        <v>7</v>
      </c>
      <c r="G10267" s="23" t="s">
        <v>975</v>
      </c>
      <c r="H10267" s="2" t="s">
        <v>7728</v>
      </c>
      <c r="I10267" s="23" t="s">
        <v>10079</v>
      </c>
      <c r="J10267" s="23"/>
      <c r="K10267" s="23" t="s">
        <v>9712</v>
      </c>
      <c r="L10267" s="23" t="s">
        <v>9538</v>
      </c>
      <c r="M10267" s="23">
        <f>YEAR(Tabla2[[#This Row],[Fecha de creación]])</f>
        <v>2022</v>
      </c>
      <c r="N10267" s="23">
        <f>MONTH(Tabla2[[#This Row],[Fecha de creación]])</f>
        <v>8</v>
      </c>
    </row>
    <row r="10268" spans="1:14" x14ac:dyDescent="0.25">
      <c r="A10268" s="26">
        <v>44796.493715277778</v>
      </c>
      <c r="B10268" s="23" t="s">
        <v>56</v>
      </c>
      <c r="C10268" s="23" t="s">
        <v>13083</v>
      </c>
      <c r="D10268" s="23" t="s">
        <v>4002</v>
      </c>
      <c r="E10268" s="23" t="s">
        <v>1</v>
      </c>
      <c r="F10268" s="23" t="s">
        <v>2</v>
      </c>
      <c r="G10268" s="23" t="s">
        <v>1551</v>
      </c>
      <c r="H10268" s="2" t="s">
        <v>7737</v>
      </c>
      <c r="I10268" s="23" t="s">
        <v>7129</v>
      </c>
      <c r="J10268" s="23" t="s">
        <v>59</v>
      </c>
      <c r="K10268" s="23" t="s">
        <v>9712</v>
      </c>
      <c r="L10268" s="23" t="s">
        <v>9539</v>
      </c>
      <c r="M10268" s="23">
        <f>YEAR(Tabla2[[#This Row],[Fecha de creación]])</f>
        <v>2022</v>
      </c>
      <c r="N10268" s="23">
        <f>MONTH(Tabla2[[#This Row],[Fecha de creación]])</f>
        <v>8</v>
      </c>
    </row>
    <row r="10269" spans="1:14" x14ac:dyDescent="0.25">
      <c r="A10269" s="26">
        <v>44796.515219907407</v>
      </c>
      <c r="B10269" s="23" t="s">
        <v>19</v>
      </c>
      <c r="C10269" s="23" t="s">
        <v>13084</v>
      </c>
      <c r="D10269" s="23" t="s">
        <v>13085</v>
      </c>
      <c r="E10269" s="23" t="s">
        <v>1</v>
      </c>
      <c r="F10269" s="23" t="s">
        <v>7</v>
      </c>
      <c r="G10269" s="23" t="s">
        <v>975</v>
      </c>
      <c r="H10269" s="2" t="s">
        <v>7728</v>
      </c>
      <c r="I10269" s="23" t="s">
        <v>10079</v>
      </c>
      <c r="J10269" s="23"/>
      <c r="K10269" s="23" t="s">
        <v>9712</v>
      </c>
      <c r="L10269" s="23" t="s">
        <v>9538</v>
      </c>
      <c r="M10269" s="23">
        <f>YEAR(Tabla2[[#This Row],[Fecha de creación]])</f>
        <v>2022</v>
      </c>
      <c r="N10269" s="23">
        <f>MONTH(Tabla2[[#This Row],[Fecha de creación]])</f>
        <v>8</v>
      </c>
    </row>
    <row r="10270" spans="1:14" x14ac:dyDescent="0.25">
      <c r="A10270" s="26">
        <v>44796.563171296293</v>
      </c>
      <c r="B10270" s="23" t="s">
        <v>0</v>
      </c>
      <c r="C10270" s="23" t="s">
        <v>13086</v>
      </c>
      <c r="D10270" s="23" t="s">
        <v>982</v>
      </c>
      <c r="E10270" s="23" t="s">
        <v>1</v>
      </c>
      <c r="F10270" s="23" t="s">
        <v>22</v>
      </c>
      <c r="G10270" s="23" t="s">
        <v>975</v>
      </c>
      <c r="H10270" s="2" t="s">
        <v>8893</v>
      </c>
      <c r="I10270" s="23" t="s">
        <v>9483</v>
      </c>
      <c r="J10270" s="23" t="s">
        <v>59</v>
      </c>
      <c r="K10270" s="23" t="s">
        <v>9712</v>
      </c>
      <c r="L10270" s="23" t="s">
        <v>9538</v>
      </c>
      <c r="M10270" s="23">
        <f>YEAR(Tabla2[[#This Row],[Fecha de creación]])</f>
        <v>2022</v>
      </c>
      <c r="N10270" s="23">
        <f>MONTH(Tabla2[[#This Row],[Fecha de creación]])</f>
        <v>8</v>
      </c>
    </row>
    <row r="10271" spans="1:14" x14ac:dyDescent="0.25">
      <c r="A10271" s="26">
        <v>44796.564155092594</v>
      </c>
      <c r="B10271" s="23" t="s">
        <v>0</v>
      </c>
      <c r="C10271" s="23" t="s">
        <v>13087</v>
      </c>
      <c r="D10271" s="23" t="s">
        <v>982</v>
      </c>
      <c r="E10271" s="23" t="s">
        <v>1</v>
      </c>
      <c r="F10271" s="23" t="s">
        <v>22</v>
      </c>
      <c r="G10271" s="23" t="s">
        <v>975</v>
      </c>
      <c r="H10271" s="2" t="s">
        <v>8893</v>
      </c>
      <c r="I10271" s="23" t="s">
        <v>9483</v>
      </c>
      <c r="J10271" s="23" t="s">
        <v>59</v>
      </c>
      <c r="K10271" s="23" t="s">
        <v>9712</v>
      </c>
      <c r="L10271" s="23" t="s">
        <v>9538</v>
      </c>
      <c r="M10271" s="23">
        <f>YEAR(Tabla2[[#This Row],[Fecha de creación]])</f>
        <v>2022</v>
      </c>
      <c r="N10271" s="23">
        <f>MONTH(Tabla2[[#This Row],[Fecha de creación]])</f>
        <v>8</v>
      </c>
    </row>
    <row r="10272" spans="1:14" x14ac:dyDescent="0.25">
      <c r="A10272" s="26">
        <v>44796.564942129633</v>
      </c>
      <c r="B10272" s="23" t="s">
        <v>0</v>
      </c>
      <c r="C10272" s="23" t="s">
        <v>13088</v>
      </c>
      <c r="D10272" s="23" t="s">
        <v>982</v>
      </c>
      <c r="E10272" s="23" t="s">
        <v>1</v>
      </c>
      <c r="F10272" s="23" t="s">
        <v>22</v>
      </c>
      <c r="G10272" s="23" t="s">
        <v>975</v>
      </c>
      <c r="H10272" s="2" t="s">
        <v>8893</v>
      </c>
      <c r="I10272" s="23" t="s">
        <v>9483</v>
      </c>
      <c r="J10272" s="23" t="s">
        <v>59</v>
      </c>
      <c r="K10272" s="23" t="s">
        <v>9712</v>
      </c>
      <c r="L10272" s="23" t="s">
        <v>9538</v>
      </c>
      <c r="M10272" s="23">
        <f>YEAR(Tabla2[[#This Row],[Fecha de creación]])</f>
        <v>2022</v>
      </c>
      <c r="N10272" s="23">
        <f>MONTH(Tabla2[[#This Row],[Fecha de creación]])</f>
        <v>8</v>
      </c>
    </row>
    <row r="10273" spans="1:14" x14ac:dyDescent="0.25">
      <c r="A10273" s="26">
        <v>44796.58421296296</v>
      </c>
      <c r="B10273" s="23" t="s">
        <v>56</v>
      </c>
      <c r="C10273" s="23" t="s">
        <v>13089</v>
      </c>
      <c r="D10273" s="23" t="s">
        <v>4002</v>
      </c>
      <c r="E10273" s="23" t="s">
        <v>1</v>
      </c>
      <c r="F10273" s="23" t="s">
        <v>2</v>
      </c>
      <c r="G10273" s="23" t="s">
        <v>1551</v>
      </c>
      <c r="H10273" s="2" t="s">
        <v>7737</v>
      </c>
      <c r="I10273" s="23" t="s">
        <v>7129</v>
      </c>
      <c r="J10273" s="23" t="s">
        <v>958</v>
      </c>
      <c r="K10273" s="23" t="s">
        <v>9712</v>
      </c>
      <c r="L10273" s="23" t="s">
        <v>9538</v>
      </c>
      <c r="M10273" s="23">
        <f>YEAR(Tabla2[[#This Row],[Fecha de creación]])</f>
        <v>2022</v>
      </c>
      <c r="N10273" s="23">
        <f>MONTH(Tabla2[[#This Row],[Fecha de creación]])</f>
        <v>8</v>
      </c>
    </row>
    <row r="10274" spans="1:14" x14ac:dyDescent="0.25">
      <c r="A10274" s="26">
        <v>44796.598900462966</v>
      </c>
      <c r="B10274" s="23" t="s">
        <v>0</v>
      </c>
      <c r="C10274" s="23" t="s">
        <v>13090</v>
      </c>
      <c r="D10274" s="23" t="s">
        <v>6</v>
      </c>
      <c r="E10274" s="23" t="s">
        <v>1</v>
      </c>
      <c r="F10274" s="23" t="s">
        <v>7</v>
      </c>
      <c r="G10274" s="23" t="s">
        <v>975</v>
      </c>
      <c r="H10274" s="2" t="s">
        <v>7722</v>
      </c>
      <c r="I10274" s="23" t="s">
        <v>5999</v>
      </c>
      <c r="J10274" s="23" t="s">
        <v>59</v>
      </c>
      <c r="K10274" s="23" t="s">
        <v>9712</v>
      </c>
      <c r="L10274" s="23" t="s">
        <v>9538</v>
      </c>
      <c r="M10274" s="23">
        <f>YEAR(Tabla2[[#This Row],[Fecha de creación]])</f>
        <v>2022</v>
      </c>
      <c r="N10274" s="23">
        <f>MONTH(Tabla2[[#This Row],[Fecha de creación]])</f>
        <v>8</v>
      </c>
    </row>
    <row r="10275" spans="1:14" x14ac:dyDescent="0.25">
      <c r="A10275" s="26">
        <v>44796.601678240739</v>
      </c>
      <c r="B10275" s="23" t="s">
        <v>0</v>
      </c>
      <c r="C10275" s="23" t="s">
        <v>13091</v>
      </c>
      <c r="D10275" s="23" t="s">
        <v>6</v>
      </c>
      <c r="E10275" s="23" t="s">
        <v>1</v>
      </c>
      <c r="F10275" s="23" t="s">
        <v>7</v>
      </c>
      <c r="G10275" s="23" t="s">
        <v>975</v>
      </c>
      <c r="H10275" s="2" t="s">
        <v>7722</v>
      </c>
      <c r="I10275" s="23" t="s">
        <v>5999</v>
      </c>
      <c r="J10275" s="23" t="s">
        <v>59</v>
      </c>
      <c r="K10275" s="23" t="s">
        <v>9712</v>
      </c>
      <c r="L10275" s="23" t="s">
        <v>9538</v>
      </c>
      <c r="M10275" s="23">
        <f>YEAR(Tabla2[[#This Row],[Fecha de creación]])</f>
        <v>2022</v>
      </c>
      <c r="N10275" s="23">
        <f>MONTH(Tabla2[[#This Row],[Fecha de creación]])</f>
        <v>8</v>
      </c>
    </row>
    <row r="10276" spans="1:14" x14ac:dyDescent="0.25">
      <c r="A10276" s="26">
        <v>44796.605358796296</v>
      </c>
      <c r="B10276" s="23" t="s">
        <v>0</v>
      </c>
      <c r="C10276" s="23" t="s">
        <v>13092</v>
      </c>
      <c r="D10276" s="23" t="s">
        <v>13093</v>
      </c>
      <c r="E10276" s="23" t="s">
        <v>1</v>
      </c>
      <c r="F10276" s="23" t="s">
        <v>2</v>
      </c>
      <c r="G10276" s="23" t="s">
        <v>1551</v>
      </c>
      <c r="H10276" s="2" t="s">
        <v>8099</v>
      </c>
      <c r="I10276" s="23" t="s">
        <v>5999</v>
      </c>
      <c r="J10276" s="23" t="s">
        <v>59</v>
      </c>
      <c r="K10276" s="23" t="s">
        <v>9712</v>
      </c>
      <c r="L10276" s="23" t="s">
        <v>9539</v>
      </c>
      <c r="M10276" s="23">
        <f>YEAR(Tabla2[[#This Row],[Fecha de creación]])</f>
        <v>2022</v>
      </c>
      <c r="N10276" s="23">
        <f>MONTH(Tabla2[[#This Row],[Fecha de creación]])</f>
        <v>8</v>
      </c>
    </row>
    <row r="10277" spans="1:14" x14ac:dyDescent="0.25">
      <c r="A10277" s="26">
        <v>44796.60769675926</v>
      </c>
      <c r="B10277" s="23" t="s">
        <v>0</v>
      </c>
      <c r="C10277" s="23" t="s">
        <v>13094</v>
      </c>
      <c r="D10277" s="23" t="s">
        <v>713</v>
      </c>
      <c r="E10277" s="23" t="s">
        <v>1</v>
      </c>
      <c r="F10277" s="23" t="s">
        <v>2</v>
      </c>
      <c r="G10277" s="23" t="s">
        <v>1551</v>
      </c>
      <c r="H10277" s="2" t="s">
        <v>7737</v>
      </c>
      <c r="I10277" s="23" t="s">
        <v>7749</v>
      </c>
      <c r="J10277" s="23" t="s">
        <v>59</v>
      </c>
      <c r="K10277" s="23" t="s">
        <v>9712</v>
      </c>
      <c r="L10277" s="23" t="s">
        <v>9539</v>
      </c>
      <c r="M10277" s="23">
        <f>YEAR(Tabla2[[#This Row],[Fecha de creación]])</f>
        <v>2022</v>
      </c>
      <c r="N10277" s="23">
        <f>MONTH(Tabla2[[#This Row],[Fecha de creación]])</f>
        <v>8</v>
      </c>
    </row>
    <row r="10278" spans="1:14" x14ac:dyDescent="0.25">
      <c r="A10278" s="26">
        <v>44796.613449074073</v>
      </c>
      <c r="B10278" s="23" t="s">
        <v>0</v>
      </c>
      <c r="C10278" s="23" t="s">
        <v>13095</v>
      </c>
      <c r="D10278" s="23" t="s">
        <v>719</v>
      </c>
      <c r="E10278" s="23" t="s">
        <v>1</v>
      </c>
      <c r="F10278" s="23" t="s">
        <v>7</v>
      </c>
      <c r="G10278" s="23" t="s">
        <v>975</v>
      </c>
      <c r="H10278" s="2" t="s">
        <v>7777</v>
      </c>
      <c r="I10278" s="23" t="s">
        <v>5999</v>
      </c>
      <c r="J10278" s="23" t="s">
        <v>59</v>
      </c>
      <c r="K10278" s="23" t="s">
        <v>9712</v>
      </c>
      <c r="L10278" s="23" t="s">
        <v>9538</v>
      </c>
      <c r="M10278" s="23">
        <f>YEAR(Tabla2[[#This Row],[Fecha de creación]])</f>
        <v>2022</v>
      </c>
      <c r="N10278" s="23">
        <f>MONTH(Tabla2[[#This Row],[Fecha de creación]])</f>
        <v>8</v>
      </c>
    </row>
    <row r="10279" spans="1:14" x14ac:dyDescent="0.25">
      <c r="A10279" s="26">
        <v>44796.620393518519</v>
      </c>
      <c r="B10279" s="23" t="s">
        <v>0</v>
      </c>
      <c r="C10279" s="23" t="s">
        <v>13096</v>
      </c>
      <c r="D10279" s="23" t="s">
        <v>333</v>
      </c>
      <c r="E10279" s="23" t="s">
        <v>1</v>
      </c>
      <c r="F10279" s="23" t="s">
        <v>7</v>
      </c>
      <c r="G10279" s="23" t="s">
        <v>1551</v>
      </c>
      <c r="H10279" s="2" t="s">
        <v>7726</v>
      </c>
      <c r="I10279" s="23" t="s">
        <v>976</v>
      </c>
      <c r="J10279" s="23" t="s">
        <v>59</v>
      </c>
      <c r="K10279" s="23" t="s">
        <v>9712</v>
      </c>
      <c r="L10279" s="23" t="s">
        <v>9539</v>
      </c>
      <c r="M10279" s="23">
        <f>YEAR(Tabla2[[#This Row],[Fecha de creación]])</f>
        <v>2022</v>
      </c>
      <c r="N10279" s="23">
        <f>MONTH(Tabla2[[#This Row],[Fecha de creación]])</f>
        <v>8</v>
      </c>
    </row>
    <row r="10280" spans="1:14" x14ac:dyDescent="0.25">
      <c r="A10280" s="26">
        <v>44796.621863425928</v>
      </c>
      <c r="B10280" s="23" t="s">
        <v>0</v>
      </c>
      <c r="C10280" s="23" t="s">
        <v>13097</v>
      </c>
      <c r="D10280" s="23" t="s">
        <v>586</v>
      </c>
      <c r="E10280" s="23" t="s">
        <v>1</v>
      </c>
      <c r="F10280" s="23" t="s">
        <v>7</v>
      </c>
      <c r="G10280" s="23" t="s">
        <v>975</v>
      </c>
      <c r="H10280" s="2" t="s">
        <v>7748</v>
      </c>
      <c r="I10280" s="23" t="s">
        <v>5999</v>
      </c>
      <c r="J10280" s="23" t="s">
        <v>59</v>
      </c>
      <c r="K10280" s="23" t="s">
        <v>9712</v>
      </c>
      <c r="L10280" s="23" t="s">
        <v>9538</v>
      </c>
      <c r="M10280" s="23">
        <f>YEAR(Tabla2[[#This Row],[Fecha de creación]])</f>
        <v>2022</v>
      </c>
      <c r="N10280" s="23">
        <f>MONTH(Tabla2[[#This Row],[Fecha de creación]])</f>
        <v>8</v>
      </c>
    </row>
    <row r="10281" spans="1:14" x14ac:dyDescent="0.25">
      <c r="A10281" s="26">
        <v>44796.624340277776</v>
      </c>
      <c r="B10281" s="23" t="s">
        <v>189</v>
      </c>
      <c r="C10281" s="23" t="s">
        <v>13098</v>
      </c>
      <c r="D10281" s="23" t="s">
        <v>13099</v>
      </c>
      <c r="E10281" s="23" t="s">
        <v>1</v>
      </c>
      <c r="F10281" s="23" t="s">
        <v>2</v>
      </c>
      <c r="G10281" s="23" t="s">
        <v>1551</v>
      </c>
      <c r="H10281" s="2" t="s">
        <v>7721</v>
      </c>
      <c r="I10281" s="23" t="s">
        <v>7205</v>
      </c>
      <c r="J10281" s="23" t="s">
        <v>59</v>
      </c>
      <c r="K10281" s="23" t="s">
        <v>9712</v>
      </c>
      <c r="L10281" s="23" t="s">
        <v>9538</v>
      </c>
      <c r="M10281" s="23">
        <f>YEAR(Tabla2[[#This Row],[Fecha de creación]])</f>
        <v>2022</v>
      </c>
      <c r="N10281" s="23">
        <f>MONTH(Tabla2[[#This Row],[Fecha de creación]])</f>
        <v>8</v>
      </c>
    </row>
    <row r="10282" spans="1:14" x14ac:dyDescent="0.25">
      <c r="A10282" s="26">
        <v>44796.626064814816</v>
      </c>
      <c r="B10282" s="23" t="s">
        <v>0</v>
      </c>
      <c r="C10282" s="23" t="s">
        <v>13100</v>
      </c>
      <c r="D10282" s="23" t="s">
        <v>10747</v>
      </c>
      <c r="E10282" s="23" t="s">
        <v>1</v>
      </c>
      <c r="F10282" s="23" t="s">
        <v>7</v>
      </c>
      <c r="G10282" s="23" t="s">
        <v>975</v>
      </c>
      <c r="H10282" s="2" t="s">
        <v>8459</v>
      </c>
      <c r="I10282" s="23" t="s">
        <v>5999</v>
      </c>
      <c r="J10282" s="23" t="s">
        <v>59</v>
      </c>
      <c r="K10282" s="23" t="s">
        <v>9712</v>
      </c>
      <c r="L10282" s="23" t="s">
        <v>9538</v>
      </c>
      <c r="M10282" s="23">
        <f>YEAR(Tabla2[[#This Row],[Fecha de creación]])</f>
        <v>2022</v>
      </c>
      <c r="N10282" s="23">
        <f>MONTH(Tabla2[[#This Row],[Fecha de creación]])</f>
        <v>8</v>
      </c>
    </row>
    <row r="10283" spans="1:14" x14ac:dyDescent="0.25">
      <c r="A10283" s="26">
        <v>44796.659120370372</v>
      </c>
      <c r="B10283" s="23" t="s">
        <v>19</v>
      </c>
      <c r="C10283" s="23" t="s">
        <v>13101</v>
      </c>
      <c r="D10283" s="23" t="s">
        <v>13102</v>
      </c>
      <c r="E10283" s="23" t="s">
        <v>1</v>
      </c>
      <c r="F10283" s="23" t="s">
        <v>7</v>
      </c>
      <c r="G10283" s="23" t="s">
        <v>975</v>
      </c>
      <c r="H10283" s="2" t="s">
        <v>7744</v>
      </c>
      <c r="I10283" s="23" t="s">
        <v>10079</v>
      </c>
      <c r="J10283" s="23"/>
      <c r="K10283" s="23" t="s">
        <v>9712</v>
      </c>
      <c r="L10283" s="23" t="s">
        <v>9538</v>
      </c>
      <c r="M10283" s="23">
        <f>YEAR(Tabla2[[#This Row],[Fecha de creación]])</f>
        <v>2022</v>
      </c>
      <c r="N10283" s="23">
        <f>MONTH(Tabla2[[#This Row],[Fecha de creación]])</f>
        <v>8</v>
      </c>
    </row>
    <row r="10284" spans="1:14" x14ac:dyDescent="0.25">
      <c r="A10284" s="26">
        <v>44796.660891203705</v>
      </c>
      <c r="B10284" s="23" t="s">
        <v>0</v>
      </c>
      <c r="C10284" s="23" t="s">
        <v>13103</v>
      </c>
      <c r="D10284" s="23" t="s">
        <v>982</v>
      </c>
      <c r="E10284" s="23" t="s">
        <v>1</v>
      </c>
      <c r="F10284" s="23" t="s">
        <v>22</v>
      </c>
      <c r="G10284" s="23" t="s">
        <v>975</v>
      </c>
      <c r="H10284" s="2" t="s">
        <v>8893</v>
      </c>
      <c r="I10284" s="23" t="s">
        <v>7680</v>
      </c>
      <c r="J10284" s="23" t="s">
        <v>59</v>
      </c>
      <c r="K10284" s="23" t="s">
        <v>9712</v>
      </c>
      <c r="L10284" s="23" t="s">
        <v>9538</v>
      </c>
      <c r="M10284" s="23">
        <f>YEAR(Tabla2[[#This Row],[Fecha de creación]])</f>
        <v>2022</v>
      </c>
      <c r="N10284" s="23">
        <f>MONTH(Tabla2[[#This Row],[Fecha de creación]])</f>
        <v>8</v>
      </c>
    </row>
    <row r="10285" spans="1:14" x14ac:dyDescent="0.25">
      <c r="A10285" s="26">
        <v>44796.663240740738</v>
      </c>
      <c r="B10285" s="23" t="s">
        <v>0</v>
      </c>
      <c r="C10285" s="23" t="s">
        <v>13104</v>
      </c>
      <c r="D10285" s="23" t="s">
        <v>982</v>
      </c>
      <c r="E10285" s="23" t="s">
        <v>1</v>
      </c>
      <c r="F10285" s="23" t="s">
        <v>22</v>
      </c>
      <c r="G10285" s="23" t="s">
        <v>975</v>
      </c>
      <c r="H10285" s="2" t="s">
        <v>8893</v>
      </c>
      <c r="I10285" s="23" t="s">
        <v>7680</v>
      </c>
      <c r="J10285" s="23" t="s">
        <v>59</v>
      </c>
      <c r="K10285" s="23" t="s">
        <v>9712</v>
      </c>
      <c r="L10285" s="23" t="s">
        <v>9538</v>
      </c>
      <c r="M10285" s="23">
        <f>YEAR(Tabla2[[#This Row],[Fecha de creación]])</f>
        <v>2022</v>
      </c>
      <c r="N10285" s="23">
        <f>MONTH(Tabla2[[#This Row],[Fecha de creación]])</f>
        <v>8</v>
      </c>
    </row>
    <row r="10286" spans="1:14" x14ac:dyDescent="0.25">
      <c r="A10286" s="26">
        <v>44796.66710648148</v>
      </c>
      <c r="B10286" s="23" t="s">
        <v>19</v>
      </c>
      <c r="C10286" s="23" t="s">
        <v>13105</v>
      </c>
      <c r="D10286" s="23" t="s">
        <v>13106</v>
      </c>
      <c r="E10286" s="23" t="s">
        <v>1</v>
      </c>
      <c r="F10286" s="23" t="s">
        <v>7</v>
      </c>
      <c r="G10286" s="23" t="s">
        <v>975</v>
      </c>
      <c r="H10286" s="2" t="s">
        <v>8535</v>
      </c>
      <c r="I10286" s="23" t="s">
        <v>10079</v>
      </c>
      <c r="J10286" s="23"/>
      <c r="K10286" s="23" t="s">
        <v>9712</v>
      </c>
      <c r="L10286" s="23" t="s">
        <v>9538</v>
      </c>
      <c r="M10286" s="23">
        <f>YEAR(Tabla2[[#This Row],[Fecha de creación]])</f>
        <v>2022</v>
      </c>
      <c r="N10286" s="23">
        <f>MONTH(Tabla2[[#This Row],[Fecha de creación]])</f>
        <v>8</v>
      </c>
    </row>
    <row r="10287" spans="1:14" x14ac:dyDescent="0.25">
      <c r="A10287" s="26">
        <v>44796.667800925927</v>
      </c>
      <c r="B10287" s="23" t="s">
        <v>0</v>
      </c>
      <c r="C10287" s="23" t="s">
        <v>13107</v>
      </c>
      <c r="D10287" s="23" t="s">
        <v>982</v>
      </c>
      <c r="E10287" s="23" t="s">
        <v>1</v>
      </c>
      <c r="F10287" s="23" t="s">
        <v>22</v>
      </c>
      <c r="G10287" s="23" t="s">
        <v>975</v>
      </c>
      <c r="H10287" s="2" t="s">
        <v>8893</v>
      </c>
      <c r="I10287" s="23" t="s">
        <v>7680</v>
      </c>
      <c r="J10287" s="23" t="s">
        <v>59</v>
      </c>
      <c r="K10287" s="23" t="s">
        <v>9712</v>
      </c>
      <c r="L10287" s="23" t="s">
        <v>9538</v>
      </c>
      <c r="M10287" s="23">
        <f>YEAR(Tabla2[[#This Row],[Fecha de creación]])</f>
        <v>2022</v>
      </c>
      <c r="N10287" s="23">
        <f>MONTH(Tabla2[[#This Row],[Fecha de creación]])</f>
        <v>8</v>
      </c>
    </row>
    <row r="10288" spans="1:14" x14ac:dyDescent="0.25">
      <c r="A10288" s="26">
        <v>44796.671770833331</v>
      </c>
      <c r="B10288" s="23" t="s">
        <v>0</v>
      </c>
      <c r="C10288" s="23" t="s">
        <v>13108</v>
      </c>
      <c r="D10288" s="23" t="s">
        <v>982</v>
      </c>
      <c r="E10288" s="23" t="s">
        <v>1</v>
      </c>
      <c r="F10288" s="23" t="s">
        <v>22</v>
      </c>
      <c r="G10288" s="23" t="s">
        <v>975</v>
      </c>
      <c r="H10288" s="2" t="s">
        <v>8893</v>
      </c>
      <c r="I10288" s="23" t="s">
        <v>7680</v>
      </c>
      <c r="J10288" s="23" t="s">
        <v>59</v>
      </c>
      <c r="K10288" s="23" t="s">
        <v>9712</v>
      </c>
      <c r="L10288" s="23" t="s">
        <v>9538</v>
      </c>
      <c r="M10288" s="23">
        <f>YEAR(Tabla2[[#This Row],[Fecha de creación]])</f>
        <v>2022</v>
      </c>
      <c r="N10288" s="23">
        <f>MONTH(Tabla2[[#This Row],[Fecha de creación]])</f>
        <v>8</v>
      </c>
    </row>
    <row r="10289" spans="1:14" x14ac:dyDescent="0.25">
      <c r="A10289" s="26">
        <v>44796.675532407404</v>
      </c>
      <c r="B10289" s="23" t="s">
        <v>0</v>
      </c>
      <c r="C10289" s="23" t="s">
        <v>13109</v>
      </c>
      <c r="D10289" s="23" t="s">
        <v>982</v>
      </c>
      <c r="E10289" s="23" t="s">
        <v>1</v>
      </c>
      <c r="F10289" s="23" t="s">
        <v>22</v>
      </c>
      <c r="G10289" s="23" t="s">
        <v>975</v>
      </c>
      <c r="H10289" s="2" t="s">
        <v>8893</v>
      </c>
      <c r="I10289" s="23" t="s">
        <v>7680</v>
      </c>
      <c r="J10289" s="23" t="s">
        <v>59</v>
      </c>
      <c r="K10289" s="23" t="s">
        <v>9712</v>
      </c>
      <c r="L10289" s="23" t="s">
        <v>9538</v>
      </c>
      <c r="M10289" s="23">
        <f>YEAR(Tabla2[[#This Row],[Fecha de creación]])</f>
        <v>2022</v>
      </c>
      <c r="N10289" s="23">
        <f>MONTH(Tabla2[[#This Row],[Fecha de creación]])</f>
        <v>8</v>
      </c>
    </row>
    <row r="10290" spans="1:14" x14ac:dyDescent="0.25">
      <c r="A10290" s="26">
        <v>44796.683009259257</v>
      </c>
      <c r="B10290" s="23" t="s">
        <v>0</v>
      </c>
      <c r="C10290" s="23" t="s">
        <v>13110</v>
      </c>
      <c r="D10290" s="23" t="s">
        <v>805</v>
      </c>
      <c r="E10290" s="23" t="s">
        <v>1</v>
      </c>
      <c r="F10290" s="23" t="s">
        <v>2</v>
      </c>
      <c r="G10290" s="23" t="s">
        <v>1551</v>
      </c>
      <c r="H10290" s="2" t="s">
        <v>7741</v>
      </c>
      <c r="I10290" s="23" t="s">
        <v>7749</v>
      </c>
      <c r="J10290" s="23" t="s">
        <v>59</v>
      </c>
      <c r="K10290" s="23" t="s">
        <v>9712</v>
      </c>
      <c r="L10290" s="23" t="s">
        <v>9538</v>
      </c>
      <c r="M10290" s="23">
        <f>YEAR(Tabla2[[#This Row],[Fecha de creación]])</f>
        <v>2022</v>
      </c>
      <c r="N10290" s="23">
        <f>MONTH(Tabla2[[#This Row],[Fecha de creación]])</f>
        <v>8</v>
      </c>
    </row>
    <row r="10291" spans="1:14" x14ac:dyDescent="0.25">
      <c r="A10291" s="26">
        <v>44796.690023148149</v>
      </c>
      <c r="B10291" s="23" t="s">
        <v>0</v>
      </c>
      <c r="C10291" s="23" t="s">
        <v>13111</v>
      </c>
      <c r="D10291" s="23" t="s">
        <v>49</v>
      </c>
      <c r="E10291" s="23" t="s">
        <v>1</v>
      </c>
      <c r="F10291" s="23" t="s">
        <v>7</v>
      </c>
      <c r="G10291" s="23" t="s">
        <v>975</v>
      </c>
      <c r="H10291" s="2" t="s">
        <v>7745</v>
      </c>
      <c r="I10291" s="23" t="s">
        <v>5999</v>
      </c>
      <c r="J10291" s="23" t="s">
        <v>59</v>
      </c>
      <c r="K10291" s="23" t="s">
        <v>9712</v>
      </c>
      <c r="L10291" s="23" t="s">
        <v>9538</v>
      </c>
      <c r="M10291" s="23">
        <f>YEAR(Tabla2[[#This Row],[Fecha de creación]])</f>
        <v>2022</v>
      </c>
      <c r="N10291" s="23">
        <f>MONTH(Tabla2[[#This Row],[Fecha de creación]])</f>
        <v>8</v>
      </c>
    </row>
    <row r="10292" spans="1:14" x14ac:dyDescent="0.25">
      <c r="A10292" s="26">
        <v>44796.720717592594</v>
      </c>
      <c r="B10292" s="23" t="s">
        <v>19</v>
      </c>
      <c r="C10292" s="23" t="s">
        <v>13112</v>
      </c>
      <c r="D10292" s="23" t="s">
        <v>13113</v>
      </c>
      <c r="E10292" s="23" t="s">
        <v>1</v>
      </c>
      <c r="F10292" s="23" t="s">
        <v>7</v>
      </c>
      <c r="G10292" s="23" t="s">
        <v>975</v>
      </c>
      <c r="H10292" s="2" t="s">
        <v>8535</v>
      </c>
      <c r="I10292" s="23" t="s">
        <v>10079</v>
      </c>
      <c r="J10292" s="23"/>
      <c r="K10292" s="23" t="s">
        <v>9712</v>
      </c>
      <c r="L10292" s="23" t="s">
        <v>9538</v>
      </c>
      <c r="M10292" s="23">
        <f>YEAR(Tabla2[[#This Row],[Fecha de creación]])</f>
        <v>2022</v>
      </c>
      <c r="N10292" s="23">
        <f>MONTH(Tabla2[[#This Row],[Fecha de creación]])</f>
        <v>8</v>
      </c>
    </row>
    <row r="10293" spans="1:14" x14ac:dyDescent="0.25">
      <c r="A10293" s="26">
        <v>44797.426793981482</v>
      </c>
      <c r="B10293" s="23" t="s">
        <v>56</v>
      </c>
      <c r="C10293" s="23" t="s">
        <v>13114</v>
      </c>
      <c r="D10293" s="23" t="s">
        <v>36</v>
      </c>
      <c r="E10293" s="23" t="s">
        <v>1</v>
      </c>
      <c r="F10293" s="23" t="s">
        <v>7</v>
      </c>
      <c r="G10293" s="23" t="s">
        <v>975</v>
      </c>
      <c r="H10293" s="2" t="s">
        <v>7731</v>
      </c>
      <c r="I10293" s="23" t="s">
        <v>7342</v>
      </c>
      <c r="J10293" s="23" t="s">
        <v>59</v>
      </c>
      <c r="K10293" s="23" t="s">
        <v>9712</v>
      </c>
      <c r="L10293" s="23" t="s">
        <v>9538</v>
      </c>
      <c r="M10293" s="23">
        <f>YEAR(Tabla2[[#This Row],[Fecha de creación]])</f>
        <v>2022</v>
      </c>
      <c r="N10293" s="23">
        <f>MONTH(Tabla2[[#This Row],[Fecha de creación]])</f>
        <v>8</v>
      </c>
    </row>
    <row r="10294" spans="1:14" x14ac:dyDescent="0.25">
      <c r="A10294" s="26">
        <v>44797.456875000003</v>
      </c>
      <c r="B10294" s="23" t="s">
        <v>0</v>
      </c>
      <c r="C10294" s="23" t="s">
        <v>13115</v>
      </c>
      <c r="D10294" s="23" t="s">
        <v>13116</v>
      </c>
      <c r="E10294" s="23" t="s">
        <v>1</v>
      </c>
      <c r="F10294" s="23" t="s">
        <v>7</v>
      </c>
      <c r="G10294" s="23" t="s">
        <v>975</v>
      </c>
      <c r="H10294" s="2" t="s">
        <v>8491</v>
      </c>
      <c r="I10294" s="23" t="s">
        <v>976</v>
      </c>
      <c r="J10294" s="23" t="s">
        <v>59</v>
      </c>
      <c r="K10294" s="23" t="s">
        <v>9712</v>
      </c>
      <c r="L10294" s="23" t="s">
        <v>9538</v>
      </c>
      <c r="M10294" s="23">
        <f>YEAR(Tabla2[[#This Row],[Fecha de creación]])</f>
        <v>2022</v>
      </c>
      <c r="N10294" s="23">
        <f>MONTH(Tabla2[[#This Row],[Fecha de creación]])</f>
        <v>8</v>
      </c>
    </row>
    <row r="10295" spans="1:14" x14ac:dyDescent="0.25">
      <c r="A10295" s="26">
        <v>44797.468506944446</v>
      </c>
      <c r="B10295" s="23" t="s">
        <v>0</v>
      </c>
      <c r="C10295" s="23" t="s">
        <v>13117</v>
      </c>
      <c r="D10295" s="23" t="s">
        <v>551</v>
      </c>
      <c r="E10295" s="23" t="s">
        <v>1</v>
      </c>
      <c r="F10295" s="23" t="s">
        <v>7</v>
      </c>
      <c r="G10295" s="23" t="s">
        <v>975</v>
      </c>
      <c r="H10295" s="2" t="s">
        <v>7980</v>
      </c>
      <c r="I10295" s="23" t="s">
        <v>5999</v>
      </c>
      <c r="J10295" s="23" t="s">
        <v>59</v>
      </c>
      <c r="K10295" s="23" t="s">
        <v>9712</v>
      </c>
      <c r="L10295" s="23" t="s">
        <v>9538</v>
      </c>
      <c r="M10295" s="23">
        <f>YEAR(Tabla2[[#This Row],[Fecha de creación]])</f>
        <v>2022</v>
      </c>
      <c r="N10295" s="23">
        <f>MONTH(Tabla2[[#This Row],[Fecha de creación]])</f>
        <v>8</v>
      </c>
    </row>
    <row r="10296" spans="1:14" x14ac:dyDescent="0.25">
      <c r="A10296" s="26">
        <v>44797.472592592596</v>
      </c>
      <c r="B10296" s="23" t="s">
        <v>100</v>
      </c>
      <c r="C10296" s="23" t="s">
        <v>13118</v>
      </c>
      <c r="D10296" s="23" t="s">
        <v>551</v>
      </c>
      <c r="E10296" s="23" t="s">
        <v>1</v>
      </c>
      <c r="F10296" s="23" t="s">
        <v>7</v>
      </c>
      <c r="G10296" s="23" t="s">
        <v>975</v>
      </c>
      <c r="H10296" s="2" t="s">
        <v>7980</v>
      </c>
      <c r="I10296" s="23" t="s">
        <v>6004</v>
      </c>
      <c r="J10296" s="23" t="s">
        <v>59</v>
      </c>
      <c r="K10296" s="23" t="s">
        <v>9712</v>
      </c>
      <c r="L10296" s="23" t="s">
        <v>9538</v>
      </c>
      <c r="M10296" s="23">
        <f>YEAR(Tabla2[[#This Row],[Fecha de creación]])</f>
        <v>2022</v>
      </c>
      <c r="N10296" s="23">
        <f>MONTH(Tabla2[[#This Row],[Fecha de creación]])</f>
        <v>8</v>
      </c>
    </row>
    <row r="10297" spans="1:14" x14ac:dyDescent="0.25">
      <c r="A10297" s="26">
        <v>44797.496747685182</v>
      </c>
      <c r="B10297" s="23" t="s">
        <v>189</v>
      </c>
      <c r="C10297" s="23" t="s">
        <v>13119</v>
      </c>
      <c r="D10297" s="23" t="s">
        <v>4281</v>
      </c>
      <c r="E10297" s="23" t="s">
        <v>1</v>
      </c>
      <c r="F10297" s="23" t="s">
        <v>7</v>
      </c>
      <c r="G10297" s="23" t="s">
        <v>975</v>
      </c>
      <c r="H10297" s="2" t="s">
        <v>7722</v>
      </c>
      <c r="I10297" s="23" t="s">
        <v>7338</v>
      </c>
      <c r="J10297" s="23" t="s">
        <v>59</v>
      </c>
      <c r="K10297" s="23" t="s">
        <v>9712</v>
      </c>
      <c r="L10297" s="23" t="s">
        <v>9538</v>
      </c>
      <c r="M10297" s="23">
        <f>YEAR(Tabla2[[#This Row],[Fecha de creación]])</f>
        <v>2022</v>
      </c>
      <c r="N10297" s="23">
        <f>MONTH(Tabla2[[#This Row],[Fecha de creación]])</f>
        <v>8</v>
      </c>
    </row>
    <row r="10298" spans="1:14" x14ac:dyDescent="0.25">
      <c r="A10298" s="26">
        <v>44797.503460648149</v>
      </c>
      <c r="B10298" s="23" t="s">
        <v>189</v>
      </c>
      <c r="C10298" s="23" t="s">
        <v>13120</v>
      </c>
      <c r="D10298" s="23" t="s">
        <v>36</v>
      </c>
      <c r="E10298" s="23" t="s">
        <v>1</v>
      </c>
      <c r="F10298" s="23" t="s">
        <v>7</v>
      </c>
      <c r="G10298" s="23" t="s">
        <v>975</v>
      </c>
      <c r="H10298" s="2" t="s">
        <v>7731</v>
      </c>
      <c r="I10298" s="23" t="s">
        <v>4486</v>
      </c>
      <c r="J10298" s="23" t="s">
        <v>59</v>
      </c>
      <c r="K10298" s="23" t="s">
        <v>9712</v>
      </c>
      <c r="L10298" s="23" t="s">
        <v>9538</v>
      </c>
      <c r="M10298" s="23">
        <f>YEAR(Tabla2[[#This Row],[Fecha de creación]])</f>
        <v>2022</v>
      </c>
      <c r="N10298" s="23">
        <f>MONTH(Tabla2[[#This Row],[Fecha de creación]])</f>
        <v>8</v>
      </c>
    </row>
    <row r="10299" spans="1:14" x14ac:dyDescent="0.25">
      <c r="A10299" s="26">
        <v>44797.507060185184</v>
      </c>
      <c r="B10299" s="23" t="s">
        <v>189</v>
      </c>
      <c r="C10299" s="23" t="s">
        <v>13121</v>
      </c>
      <c r="D10299" s="23" t="s">
        <v>7789</v>
      </c>
      <c r="E10299" s="23" t="s">
        <v>1</v>
      </c>
      <c r="F10299" s="23" t="s">
        <v>22</v>
      </c>
      <c r="G10299" s="23" t="s">
        <v>975</v>
      </c>
      <c r="H10299" s="2" t="s">
        <v>7734</v>
      </c>
      <c r="I10299" s="23" t="s">
        <v>4486</v>
      </c>
      <c r="J10299" s="23" t="s">
        <v>59</v>
      </c>
      <c r="K10299" s="23" t="s">
        <v>9712</v>
      </c>
      <c r="L10299" s="23" t="s">
        <v>9538</v>
      </c>
      <c r="M10299" s="23">
        <f>YEAR(Tabla2[[#This Row],[Fecha de creación]])</f>
        <v>2022</v>
      </c>
      <c r="N10299" s="23">
        <f>MONTH(Tabla2[[#This Row],[Fecha de creación]])</f>
        <v>8</v>
      </c>
    </row>
    <row r="10300" spans="1:14" x14ac:dyDescent="0.25">
      <c r="A10300" s="26">
        <v>44797.509837962964</v>
      </c>
      <c r="B10300" s="23" t="s">
        <v>189</v>
      </c>
      <c r="C10300" s="23" t="s">
        <v>13122</v>
      </c>
      <c r="D10300" s="23" t="s">
        <v>13123</v>
      </c>
      <c r="E10300" s="23" t="s">
        <v>1</v>
      </c>
      <c r="F10300" s="23" t="s">
        <v>7</v>
      </c>
      <c r="G10300" s="23" t="s">
        <v>975</v>
      </c>
      <c r="H10300" s="2" t="s">
        <v>8397</v>
      </c>
      <c r="I10300" s="23" t="s">
        <v>4486</v>
      </c>
      <c r="J10300" s="23" t="s">
        <v>59</v>
      </c>
      <c r="K10300" s="23" t="s">
        <v>9712</v>
      </c>
      <c r="L10300" s="23" t="s">
        <v>9538</v>
      </c>
      <c r="M10300" s="23">
        <f>YEAR(Tabla2[[#This Row],[Fecha de creación]])</f>
        <v>2022</v>
      </c>
      <c r="N10300" s="23">
        <f>MONTH(Tabla2[[#This Row],[Fecha de creación]])</f>
        <v>8</v>
      </c>
    </row>
    <row r="10301" spans="1:14" x14ac:dyDescent="0.25">
      <c r="A10301" s="26">
        <v>44797.517430555556</v>
      </c>
      <c r="B10301" s="23" t="s">
        <v>189</v>
      </c>
      <c r="C10301" s="23" t="s">
        <v>13124</v>
      </c>
      <c r="D10301" s="23" t="s">
        <v>4281</v>
      </c>
      <c r="E10301" s="23" t="s">
        <v>1</v>
      </c>
      <c r="F10301" s="23" t="s">
        <v>7</v>
      </c>
      <c r="G10301" s="23" t="s">
        <v>975</v>
      </c>
      <c r="H10301" s="2" t="s">
        <v>7722</v>
      </c>
      <c r="I10301" s="23" t="s">
        <v>7338</v>
      </c>
      <c r="J10301" s="23" t="s">
        <v>59</v>
      </c>
      <c r="K10301" s="23" t="s">
        <v>9712</v>
      </c>
      <c r="L10301" s="23" t="s">
        <v>9538</v>
      </c>
      <c r="M10301" s="23">
        <f>YEAR(Tabla2[[#This Row],[Fecha de creación]])</f>
        <v>2022</v>
      </c>
      <c r="N10301" s="23">
        <f>MONTH(Tabla2[[#This Row],[Fecha de creación]])</f>
        <v>8</v>
      </c>
    </row>
    <row r="10302" spans="1:14" x14ac:dyDescent="0.25">
      <c r="A10302" s="26">
        <v>44797.520173611112</v>
      </c>
      <c r="B10302" s="23" t="s">
        <v>189</v>
      </c>
      <c r="C10302" s="23" t="s">
        <v>13125</v>
      </c>
      <c r="D10302" s="23" t="s">
        <v>7789</v>
      </c>
      <c r="E10302" s="23" t="s">
        <v>1</v>
      </c>
      <c r="F10302" s="23" t="s">
        <v>22</v>
      </c>
      <c r="G10302" s="23" t="s">
        <v>975</v>
      </c>
      <c r="H10302" s="2" t="s">
        <v>7734</v>
      </c>
      <c r="I10302" s="23" t="s">
        <v>4486</v>
      </c>
      <c r="J10302" s="23" t="s">
        <v>59</v>
      </c>
      <c r="K10302" s="23" t="s">
        <v>9712</v>
      </c>
      <c r="L10302" s="23" t="s">
        <v>9538</v>
      </c>
      <c r="M10302" s="23">
        <f>YEAR(Tabla2[[#This Row],[Fecha de creación]])</f>
        <v>2022</v>
      </c>
      <c r="N10302" s="23">
        <f>MONTH(Tabla2[[#This Row],[Fecha de creación]])</f>
        <v>8</v>
      </c>
    </row>
    <row r="10303" spans="1:14" x14ac:dyDescent="0.25">
      <c r="A10303" s="26">
        <v>44797.53528935185</v>
      </c>
      <c r="B10303" s="23" t="s">
        <v>0</v>
      </c>
      <c r="C10303" s="23" t="s">
        <v>13126</v>
      </c>
      <c r="D10303" s="23" t="s">
        <v>13127</v>
      </c>
      <c r="E10303" s="23" t="s">
        <v>1</v>
      </c>
      <c r="F10303" s="23" t="s">
        <v>7</v>
      </c>
      <c r="G10303" s="23" t="s">
        <v>975</v>
      </c>
      <c r="H10303" s="2" t="s">
        <v>13019</v>
      </c>
      <c r="I10303" s="23" t="s">
        <v>976</v>
      </c>
      <c r="J10303" s="23" t="s">
        <v>59</v>
      </c>
      <c r="K10303" s="23" t="s">
        <v>9712</v>
      </c>
      <c r="L10303" s="23" t="s">
        <v>9538</v>
      </c>
      <c r="M10303" s="23">
        <f>YEAR(Tabla2[[#This Row],[Fecha de creación]])</f>
        <v>2022</v>
      </c>
      <c r="N10303" s="23">
        <f>MONTH(Tabla2[[#This Row],[Fecha de creación]])</f>
        <v>8</v>
      </c>
    </row>
    <row r="10304" spans="1:14" x14ac:dyDescent="0.25">
      <c r="A10304" s="26">
        <v>44797.542615740742</v>
      </c>
      <c r="B10304" s="23" t="s">
        <v>0</v>
      </c>
      <c r="C10304" s="23" t="s">
        <v>13128</v>
      </c>
      <c r="D10304" s="23" t="s">
        <v>6</v>
      </c>
      <c r="E10304" s="23" t="s">
        <v>1</v>
      </c>
      <c r="F10304" s="23" t="s">
        <v>7</v>
      </c>
      <c r="G10304" s="23" t="s">
        <v>975</v>
      </c>
      <c r="H10304" s="2" t="s">
        <v>7722</v>
      </c>
      <c r="I10304" s="23" t="s">
        <v>5999</v>
      </c>
      <c r="J10304" s="23" t="s">
        <v>59</v>
      </c>
      <c r="K10304" s="23" t="s">
        <v>9712</v>
      </c>
      <c r="L10304" s="23" t="s">
        <v>9538</v>
      </c>
      <c r="M10304" s="23">
        <f>YEAR(Tabla2[[#This Row],[Fecha de creación]])</f>
        <v>2022</v>
      </c>
      <c r="N10304" s="23">
        <f>MONTH(Tabla2[[#This Row],[Fecha de creación]])</f>
        <v>8</v>
      </c>
    </row>
    <row r="10305" spans="1:14" x14ac:dyDescent="0.25">
      <c r="A10305" s="26">
        <v>44797.579270833332</v>
      </c>
      <c r="B10305" s="23" t="s">
        <v>189</v>
      </c>
      <c r="C10305" s="23" t="s">
        <v>13129</v>
      </c>
      <c r="D10305" s="23" t="s">
        <v>3652</v>
      </c>
      <c r="E10305" s="23" t="s">
        <v>1</v>
      </c>
      <c r="F10305" s="23" t="s">
        <v>7</v>
      </c>
      <c r="G10305" s="23" t="s">
        <v>1551</v>
      </c>
      <c r="H10305" s="2" t="s">
        <v>8491</v>
      </c>
      <c r="I10305" s="23" t="s">
        <v>11014</v>
      </c>
      <c r="J10305" s="23" t="s">
        <v>59</v>
      </c>
      <c r="K10305" s="23" t="s">
        <v>9712</v>
      </c>
      <c r="L10305" s="23" t="s">
        <v>9539</v>
      </c>
      <c r="M10305" s="23">
        <f>YEAR(Tabla2[[#This Row],[Fecha de creación]])</f>
        <v>2022</v>
      </c>
      <c r="N10305" s="23">
        <f>MONTH(Tabla2[[#This Row],[Fecha de creación]])</f>
        <v>8</v>
      </c>
    </row>
    <row r="10306" spans="1:14" x14ac:dyDescent="0.25">
      <c r="A10306" s="26">
        <v>44797.650937500002</v>
      </c>
      <c r="B10306" s="23" t="s">
        <v>0</v>
      </c>
      <c r="C10306" s="23" t="s">
        <v>13130</v>
      </c>
      <c r="D10306" s="23" t="s">
        <v>6</v>
      </c>
      <c r="E10306" s="23" t="s">
        <v>1</v>
      </c>
      <c r="F10306" s="23" t="s">
        <v>7</v>
      </c>
      <c r="G10306" s="23" t="s">
        <v>975</v>
      </c>
      <c r="H10306" s="2" t="s">
        <v>7722</v>
      </c>
      <c r="I10306" s="23" t="s">
        <v>9483</v>
      </c>
      <c r="J10306" s="23" t="s">
        <v>59</v>
      </c>
      <c r="K10306" s="23" t="s">
        <v>9712</v>
      </c>
      <c r="L10306" s="23" t="s">
        <v>9538</v>
      </c>
      <c r="M10306" s="23">
        <f>YEAR(Tabla2[[#This Row],[Fecha de creación]])</f>
        <v>2022</v>
      </c>
      <c r="N10306" s="23">
        <f>MONTH(Tabla2[[#This Row],[Fecha de creación]])</f>
        <v>8</v>
      </c>
    </row>
    <row r="10307" spans="1:14" x14ac:dyDescent="0.25">
      <c r="A10307" s="26">
        <v>44797.710682870369</v>
      </c>
      <c r="B10307" s="23" t="s">
        <v>0</v>
      </c>
      <c r="C10307" s="23" t="s">
        <v>13131</v>
      </c>
      <c r="D10307" s="23" t="s">
        <v>246</v>
      </c>
      <c r="E10307" s="23" t="s">
        <v>1</v>
      </c>
      <c r="F10307" s="23" t="s">
        <v>7</v>
      </c>
      <c r="G10307" s="23" t="s">
        <v>3</v>
      </c>
      <c r="H10307" s="2" t="s">
        <v>7728</v>
      </c>
      <c r="I10307" s="23" t="s">
        <v>5999</v>
      </c>
      <c r="J10307" s="23" t="s">
        <v>59</v>
      </c>
      <c r="K10307" s="23" t="s">
        <v>9712</v>
      </c>
      <c r="L10307" s="23" t="s">
        <v>9539</v>
      </c>
      <c r="M10307" s="23">
        <f>YEAR(Tabla2[[#This Row],[Fecha de creación]])</f>
        <v>2022</v>
      </c>
      <c r="N10307" s="23">
        <f>MONTH(Tabla2[[#This Row],[Fecha de creación]])</f>
        <v>8</v>
      </c>
    </row>
    <row r="10308" spans="1:14" x14ac:dyDescent="0.25">
      <c r="A10308" s="26">
        <v>44797.722048611111</v>
      </c>
      <c r="B10308" s="23" t="s">
        <v>0</v>
      </c>
      <c r="C10308" s="23" t="s">
        <v>13132</v>
      </c>
      <c r="D10308" s="23" t="s">
        <v>8334</v>
      </c>
      <c r="E10308" s="23" t="s">
        <v>1</v>
      </c>
      <c r="F10308" s="23" t="s">
        <v>7</v>
      </c>
      <c r="G10308" s="23" t="s">
        <v>975</v>
      </c>
      <c r="H10308" s="2" t="s">
        <v>7730</v>
      </c>
      <c r="I10308" s="23" t="s">
        <v>7680</v>
      </c>
      <c r="J10308" s="23"/>
      <c r="K10308" s="23" t="s">
        <v>9712</v>
      </c>
      <c r="L10308" s="23" t="s">
        <v>9538</v>
      </c>
      <c r="M10308" s="23">
        <f>YEAR(Tabla2[[#This Row],[Fecha de creación]])</f>
        <v>2022</v>
      </c>
      <c r="N10308" s="23">
        <f>MONTH(Tabla2[[#This Row],[Fecha de creación]])</f>
        <v>8</v>
      </c>
    </row>
    <row r="10309" spans="1:14" x14ac:dyDescent="0.25">
      <c r="A10309" s="26">
        <v>44798.469409722224</v>
      </c>
      <c r="B10309" s="23" t="s">
        <v>19</v>
      </c>
      <c r="C10309" s="23" t="s">
        <v>13133</v>
      </c>
      <c r="D10309" s="23" t="s">
        <v>13134</v>
      </c>
      <c r="E10309" s="23" t="s">
        <v>1</v>
      </c>
      <c r="F10309" s="23" t="s">
        <v>7</v>
      </c>
      <c r="G10309" s="23" t="s">
        <v>975</v>
      </c>
      <c r="H10309" s="2" t="s">
        <v>8535</v>
      </c>
      <c r="I10309" s="23" t="s">
        <v>10079</v>
      </c>
      <c r="J10309" s="23"/>
      <c r="K10309" s="23" t="s">
        <v>9712</v>
      </c>
      <c r="L10309" s="23" t="s">
        <v>9538</v>
      </c>
      <c r="M10309" s="23">
        <f>YEAR(Tabla2[[#This Row],[Fecha de creación]])</f>
        <v>2022</v>
      </c>
      <c r="N10309" s="23">
        <f>MONTH(Tabla2[[#This Row],[Fecha de creación]])</f>
        <v>8</v>
      </c>
    </row>
    <row r="10310" spans="1:14" x14ac:dyDescent="0.25">
      <c r="A10310" s="26">
        <v>44798.520219907405</v>
      </c>
      <c r="B10310" s="23" t="s">
        <v>19</v>
      </c>
      <c r="C10310" s="23" t="s">
        <v>13135</v>
      </c>
      <c r="D10310" s="23" t="s">
        <v>13136</v>
      </c>
      <c r="E10310" s="23" t="s">
        <v>1</v>
      </c>
      <c r="F10310" s="23" t="s">
        <v>7</v>
      </c>
      <c r="G10310" s="23" t="s">
        <v>975</v>
      </c>
      <c r="H10310" s="2" t="s">
        <v>8535</v>
      </c>
      <c r="I10310" s="23" t="s">
        <v>10079</v>
      </c>
      <c r="J10310" s="23"/>
      <c r="K10310" s="23" t="s">
        <v>9712</v>
      </c>
      <c r="L10310" s="23" t="s">
        <v>9538</v>
      </c>
      <c r="M10310" s="23">
        <f>YEAR(Tabla2[[#This Row],[Fecha de creación]])</f>
        <v>2022</v>
      </c>
      <c r="N10310" s="23">
        <f>MONTH(Tabla2[[#This Row],[Fecha de creación]])</f>
        <v>8</v>
      </c>
    </row>
    <row r="10311" spans="1:14" x14ac:dyDescent="0.25">
      <c r="A10311" s="26">
        <v>44798.52847222222</v>
      </c>
      <c r="B10311" s="23" t="s">
        <v>19</v>
      </c>
      <c r="C10311" s="23" t="s">
        <v>13137</v>
      </c>
      <c r="D10311" s="23" t="s">
        <v>13138</v>
      </c>
      <c r="E10311" s="23" t="s">
        <v>1</v>
      </c>
      <c r="F10311" s="23" t="s">
        <v>7</v>
      </c>
      <c r="G10311" s="23" t="s">
        <v>975</v>
      </c>
      <c r="H10311" s="2" t="s">
        <v>8535</v>
      </c>
      <c r="I10311" s="23" t="s">
        <v>10079</v>
      </c>
      <c r="J10311" s="23"/>
      <c r="K10311" s="23" t="s">
        <v>9712</v>
      </c>
      <c r="L10311" s="23" t="s">
        <v>9538</v>
      </c>
      <c r="M10311" s="23">
        <f>YEAR(Tabla2[[#This Row],[Fecha de creación]])</f>
        <v>2022</v>
      </c>
      <c r="N10311" s="23">
        <f>MONTH(Tabla2[[#This Row],[Fecha de creación]])</f>
        <v>8</v>
      </c>
    </row>
    <row r="10312" spans="1:14" x14ac:dyDescent="0.25">
      <c r="A10312" s="26">
        <v>44798.552152777775</v>
      </c>
      <c r="B10312" s="23" t="s">
        <v>189</v>
      </c>
      <c r="C10312" s="23" t="s">
        <v>13139</v>
      </c>
      <c r="D10312" s="23" t="s">
        <v>9923</v>
      </c>
      <c r="E10312" s="23" t="s">
        <v>1</v>
      </c>
      <c r="F10312" s="23" t="s">
        <v>2</v>
      </c>
      <c r="G10312" s="23" t="s">
        <v>1551</v>
      </c>
      <c r="H10312" s="2" t="s">
        <v>7737</v>
      </c>
      <c r="I10312" s="23" t="s">
        <v>7205</v>
      </c>
      <c r="J10312" s="23" t="s">
        <v>958</v>
      </c>
      <c r="K10312" s="23" t="s">
        <v>9712</v>
      </c>
      <c r="L10312" s="23" t="s">
        <v>9539</v>
      </c>
      <c r="M10312" s="23">
        <f>YEAR(Tabla2[[#This Row],[Fecha de creación]])</f>
        <v>2022</v>
      </c>
      <c r="N10312" s="23">
        <f>MONTH(Tabla2[[#This Row],[Fecha de creación]])</f>
        <v>8</v>
      </c>
    </row>
    <row r="10313" spans="1:14" x14ac:dyDescent="0.25">
      <c r="A10313" s="26">
        <v>44798.61614583333</v>
      </c>
      <c r="B10313" s="23" t="s">
        <v>0</v>
      </c>
      <c r="C10313" s="23" t="s">
        <v>13140</v>
      </c>
      <c r="D10313" s="23" t="s">
        <v>10747</v>
      </c>
      <c r="E10313" s="23" t="s">
        <v>1</v>
      </c>
      <c r="F10313" s="23" t="s">
        <v>7</v>
      </c>
      <c r="G10313" s="23" t="s">
        <v>975</v>
      </c>
      <c r="H10313" s="2" t="s">
        <v>8459</v>
      </c>
      <c r="I10313" s="23" t="s">
        <v>5999</v>
      </c>
      <c r="J10313" s="23" t="s">
        <v>59</v>
      </c>
      <c r="K10313" s="23" t="s">
        <v>9712</v>
      </c>
      <c r="L10313" s="23" t="s">
        <v>9538</v>
      </c>
      <c r="M10313" s="23">
        <f>YEAR(Tabla2[[#This Row],[Fecha de creación]])</f>
        <v>2022</v>
      </c>
      <c r="N10313" s="23">
        <f>MONTH(Tabla2[[#This Row],[Fecha de creación]])</f>
        <v>8</v>
      </c>
    </row>
    <row r="10314" spans="1:14" x14ac:dyDescent="0.25">
      <c r="A10314" s="26">
        <v>44798.616550925923</v>
      </c>
      <c r="B10314" s="23" t="s">
        <v>19</v>
      </c>
      <c r="C10314" s="23" t="s">
        <v>13141</v>
      </c>
      <c r="D10314" s="23" t="s">
        <v>13142</v>
      </c>
      <c r="E10314" s="23" t="s">
        <v>1</v>
      </c>
      <c r="F10314" s="23" t="s">
        <v>7</v>
      </c>
      <c r="G10314" s="23" t="s">
        <v>975</v>
      </c>
      <c r="H10314" s="2" t="s">
        <v>7730</v>
      </c>
      <c r="I10314" s="23" t="s">
        <v>10079</v>
      </c>
      <c r="J10314" s="23"/>
      <c r="K10314" s="23" t="s">
        <v>9712</v>
      </c>
      <c r="L10314" s="23" t="s">
        <v>9538</v>
      </c>
      <c r="M10314" s="23">
        <f>YEAR(Tabla2[[#This Row],[Fecha de creación]])</f>
        <v>2022</v>
      </c>
      <c r="N10314" s="23">
        <f>MONTH(Tabla2[[#This Row],[Fecha de creación]])</f>
        <v>8</v>
      </c>
    </row>
    <row r="10315" spans="1:14" x14ac:dyDescent="0.25">
      <c r="A10315" s="26">
        <v>44798.625983796293</v>
      </c>
      <c r="B10315" s="23" t="s">
        <v>0</v>
      </c>
      <c r="C10315" s="23" t="s">
        <v>13143</v>
      </c>
      <c r="D10315" s="23" t="s">
        <v>551</v>
      </c>
      <c r="E10315" s="23" t="s">
        <v>1</v>
      </c>
      <c r="F10315" s="23" t="s">
        <v>7</v>
      </c>
      <c r="G10315" s="23" t="s">
        <v>975</v>
      </c>
      <c r="H10315" s="2" t="s">
        <v>7980</v>
      </c>
      <c r="I10315" s="23" t="s">
        <v>5999</v>
      </c>
      <c r="J10315" s="23" t="s">
        <v>59</v>
      </c>
      <c r="K10315" s="23" t="s">
        <v>9712</v>
      </c>
      <c r="L10315" s="23" t="s">
        <v>9538</v>
      </c>
      <c r="M10315" s="23">
        <f>YEAR(Tabla2[[#This Row],[Fecha de creación]])</f>
        <v>2022</v>
      </c>
      <c r="N10315" s="23">
        <f>MONTH(Tabla2[[#This Row],[Fecha de creación]])</f>
        <v>8</v>
      </c>
    </row>
    <row r="10316" spans="1:14" x14ac:dyDescent="0.25">
      <c r="A10316" s="26">
        <v>44798.627581018518</v>
      </c>
      <c r="B10316" s="23" t="s">
        <v>0</v>
      </c>
      <c r="C10316" s="23" t="s">
        <v>13144</v>
      </c>
      <c r="D10316" s="23" t="s">
        <v>110</v>
      </c>
      <c r="E10316" s="23" t="s">
        <v>1</v>
      </c>
      <c r="F10316" s="23" t="s">
        <v>7</v>
      </c>
      <c r="G10316" s="23" t="s">
        <v>975</v>
      </c>
      <c r="H10316" s="2" t="s">
        <v>7731</v>
      </c>
      <c r="I10316" s="23" t="s">
        <v>5999</v>
      </c>
      <c r="J10316" s="23" t="s">
        <v>59</v>
      </c>
      <c r="K10316" s="23" t="s">
        <v>9712</v>
      </c>
      <c r="L10316" s="23" t="s">
        <v>9538</v>
      </c>
      <c r="M10316" s="23">
        <f>YEAR(Tabla2[[#This Row],[Fecha de creación]])</f>
        <v>2022</v>
      </c>
      <c r="N10316" s="23">
        <f>MONTH(Tabla2[[#This Row],[Fecha de creación]])</f>
        <v>8</v>
      </c>
    </row>
    <row r="10317" spans="1:14" x14ac:dyDescent="0.25">
      <c r="A10317" s="26">
        <v>44798.627789351849</v>
      </c>
      <c r="B10317" s="23" t="s">
        <v>189</v>
      </c>
      <c r="C10317" s="23" t="s">
        <v>13145</v>
      </c>
      <c r="D10317" s="23" t="s">
        <v>7351</v>
      </c>
      <c r="E10317" s="23" t="s">
        <v>1</v>
      </c>
      <c r="F10317" s="23" t="s">
        <v>7</v>
      </c>
      <c r="G10317" s="23" t="s">
        <v>3</v>
      </c>
      <c r="H10317" s="2" t="s">
        <v>8459</v>
      </c>
      <c r="I10317" s="23" t="s">
        <v>3284</v>
      </c>
      <c r="J10317" s="23" t="s">
        <v>958</v>
      </c>
      <c r="K10317" s="23" t="s">
        <v>9712</v>
      </c>
      <c r="L10317" s="23" t="s">
        <v>9539</v>
      </c>
      <c r="M10317" s="23">
        <f>YEAR(Tabla2[[#This Row],[Fecha de creación]])</f>
        <v>2022</v>
      </c>
      <c r="N10317" s="23">
        <f>MONTH(Tabla2[[#This Row],[Fecha de creación]])</f>
        <v>8</v>
      </c>
    </row>
    <row r="10318" spans="1:14" x14ac:dyDescent="0.25">
      <c r="A10318" s="26">
        <v>44798.645590277774</v>
      </c>
      <c r="B10318" s="23" t="s">
        <v>19</v>
      </c>
      <c r="C10318" s="23" t="s">
        <v>13146</v>
      </c>
      <c r="D10318" s="23" t="s">
        <v>13147</v>
      </c>
      <c r="E10318" s="23" t="s">
        <v>1</v>
      </c>
      <c r="F10318" s="23" t="s">
        <v>7</v>
      </c>
      <c r="G10318" s="23" t="s">
        <v>975</v>
      </c>
      <c r="H10318" s="2" t="s">
        <v>7730</v>
      </c>
      <c r="I10318" s="23" t="s">
        <v>10079</v>
      </c>
      <c r="J10318" s="23"/>
      <c r="K10318" s="23" t="s">
        <v>9712</v>
      </c>
      <c r="L10318" s="23" t="s">
        <v>9538</v>
      </c>
      <c r="M10318" s="23">
        <f>YEAR(Tabla2[[#This Row],[Fecha de creación]])</f>
        <v>2022</v>
      </c>
      <c r="N10318" s="23">
        <f>MONTH(Tabla2[[#This Row],[Fecha de creación]])</f>
        <v>8</v>
      </c>
    </row>
    <row r="10319" spans="1:14" x14ac:dyDescent="0.25">
      <c r="A10319" s="26">
        <v>44798.655300925922</v>
      </c>
      <c r="B10319" s="23" t="s">
        <v>19</v>
      </c>
      <c r="C10319" s="23" t="s">
        <v>13148</v>
      </c>
      <c r="D10319" s="23" t="s">
        <v>12509</v>
      </c>
      <c r="E10319" s="23" t="s">
        <v>1</v>
      </c>
      <c r="F10319" s="23" t="s">
        <v>7</v>
      </c>
      <c r="G10319" s="23" t="s">
        <v>975</v>
      </c>
      <c r="H10319" s="2" t="s">
        <v>8535</v>
      </c>
      <c r="I10319" s="23" t="s">
        <v>10079</v>
      </c>
      <c r="J10319" s="23"/>
      <c r="K10319" s="23" t="s">
        <v>9712</v>
      </c>
      <c r="L10319" s="23" t="s">
        <v>9538</v>
      </c>
      <c r="M10319" s="23">
        <f>YEAR(Tabla2[[#This Row],[Fecha de creación]])</f>
        <v>2022</v>
      </c>
      <c r="N10319" s="23">
        <f>MONTH(Tabla2[[#This Row],[Fecha de creación]])</f>
        <v>8</v>
      </c>
    </row>
    <row r="10320" spans="1:14" x14ac:dyDescent="0.25">
      <c r="A10320" s="26">
        <v>44798.661805555559</v>
      </c>
      <c r="B10320" s="23" t="s">
        <v>34</v>
      </c>
      <c r="C10320" s="23" t="s">
        <v>13149</v>
      </c>
      <c r="D10320" s="23" t="s">
        <v>13150</v>
      </c>
      <c r="E10320" s="23" t="s">
        <v>1</v>
      </c>
      <c r="F10320" s="23" t="s">
        <v>7</v>
      </c>
      <c r="G10320" s="23" t="s">
        <v>3</v>
      </c>
      <c r="H10320" s="2" t="s">
        <v>8491</v>
      </c>
      <c r="I10320" s="23" t="s">
        <v>13151</v>
      </c>
      <c r="J10320" s="23" t="s">
        <v>958</v>
      </c>
      <c r="K10320" s="23" t="s">
        <v>9712</v>
      </c>
      <c r="L10320" s="23" t="s">
        <v>9538</v>
      </c>
      <c r="M10320" s="23">
        <f>YEAR(Tabla2[[#This Row],[Fecha de creación]])</f>
        <v>2022</v>
      </c>
      <c r="N10320" s="23">
        <f>MONTH(Tabla2[[#This Row],[Fecha de creación]])</f>
        <v>8</v>
      </c>
    </row>
    <row r="10321" spans="1:14" x14ac:dyDescent="0.25">
      <c r="A10321" s="26">
        <v>44798.689479166664</v>
      </c>
      <c r="B10321" s="23" t="s">
        <v>34</v>
      </c>
      <c r="C10321" s="23" t="s">
        <v>13152</v>
      </c>
      <c r="D10321" s="23" t="s">
        <v>13153</v>
      </c>
      <c r="E10321" s="23" t="s">
        <v>1</v>
      </c>
      <c r="F10321" s="23" t="s">
        <v>22</v>
      </c>
      <c r="G10321" s="23" t="s">
        <v>3</v>
      </c>
      <c r="I10321" s="23" t="s">
        <v>13151</v>
      </c>
      <c r="J10321" s="23" t="s">
        <v>958</v>
      </c>
      <c r="K10321" s="23" t="s">
        <v>9712</v>
      </c>
      <c r="L10321" s="23" t="s">
        <v>9538</v>
      </c>
      <c r="M10321" s="23">
        <f>YEAR(Tabla2[[#This Row],[Fecha de creación]])</f>
        <v>2022</v>
      </c>
      <c r="N10321" s="23">
        <f>MONTH(Tabla2[[#This Row],[Fecha de creación]])</f>
        <v>8</v>
      </c>
    </row>
    <row r="10322" spans="1:14" x14ac:dyDescent="0.25">
      <c r="A10322" s="26">
        <v>44798.694791666669</v>
      </c>
      <c r="B10322" s="23" t="s">
        <v>34</v>
      </c>
      <c r="C10322" s="23" t="s">
        <v>13154</v>
      </c>
      <c r="D10322" s="23" t="s">
        <v>13153</v>
      </c>
      <c r="E10322" s="23" t="s">
        <v>1</v>
      </c>
      <c r="F10322" s="23" t="s">
        <v>22</v>
      </c>
      <c r="G10322" s="23" t="s">
        <v>3</v>
      </c>
      <c r="I10322" s="23" t="s">
        <v>13151</v>
      </c>
      <c r="J10322" s="23" t="s">
        <v>958</v>
      </c>
      <c r="K10322" s="23" t="s">
        <v>9712</v>
      </c>
      <c r="L10322" s="23" t="s">
        <v>9538</v>
      </c>
      <c r="M10322" s="23">
        <f>YEAR(Tabla2[[#This Row],[Fecha de creación]])</f>
        <v>2022</v>
      </c>
      <c r="N10322" s="23">
        <f>MONTH(Tabla2[[#This Row],[Fecha de creación]])</f>
        <v>8</v>
      </c>
    </row>
    <row r="10323" spans="1:14" x14ac:dyDescent="0.25">
      <c r="A10323" s="26">
        <v>44798.707731481481</v>
      </c>
      <c r="B10323" s="23" t="s">
        <v>0</v>
      </c>
      <c r="C10323" s="23" t="s">
        <v>13155</v>
      </c>
      <c r="D10323" s="23" t="s">
        <v>310</v>
      </c>
      <c r="E10323" s="23" t="s">
        <v>1</v>
      </c>
      <c r="F10323" s="23" t="s">
        <v>7</v>
      </c>
      <c r="G10323" s="23" t="s">
        <v>975</v>
      </c>
      <c r="I10323" s="23" t="s">
        <v>5999</v>
      </c>
      <c r="J10323" s="23"/>
      <c r="K10323" s="23" t="s">
        <v>9712</v>
      </c>
      <c r="L10323" s="23" t="s">
        <v>9538</v>
      </c>
      <c r="M10323" s="23">
        <f>YEAR(Tabla2[[#This Row],[Fecha de creación]])</f>
        <v>2022</v>
      </c>
      <c r="N10323" s="23">
        <f>MONTH(Tabla2[[#This Row],[Fecha de creación]])</f>
        <v>8</v>
      </c>
    </row>
    <row r="10324" spans="1:14" x14ac:dyDescent="0.25">
      <c r="A10324" s="26">
        <v>44799.428530092591</v>
      </c>
      <c r="B10324" s="23" t="s">
        <v>56</v>
      </c>
      <c r="C10324" s="23" t="s">
        <v>13156</v>
      </c>
      <c r="D10324" s="23" t="s">
        <v>7096</v>
      </c>
      <c r="E10324" s="23" t="s">
        <v>1</v>
      </c>
      <c r="F10324" s="23" t="s">
        <v>7</v>
      </c>
      <c r="G10324" s="23" t="s">
        <v>975</v>
      </c>
      <c r="H10324" s="2" t="s">
        <v>7722</v>
      </c>
      <c r="I10324" s="23" t="s">
        <v>4517</v>
      </c>
      <c r="J10324" s="23" t="s">
        <v>59</v>
      </c>
      <c r="K10324" s="23" t="s">
        <v>9712</v>
      </c>
      <c r="L10324" s="23" t="s">
        <v>9538</v>
      </c>
      <c r="M10324" s="23">
        <f>YEAR(Tabla2[[#This Row],[Fecha de creación]])</f>
        <v>2022</v>
      </c>
      <c r="N10324" s="23">
        <f>MONTH(Tabla2[[#This Row],[Fecha de creación]])</f>
        <v>8</v>
      </c>
    </row>
    <row r="10325" spans="1:14" x14ac:dyDescent="0.25">
      <c r="A10325" s="26">
        <v>44799.495439814818</v>
      </c>
      <c r="B10325" s="23" t="s">
        <v>0</v>
      </c>
      <c r="C10325" s="23" t="s">
        <v>13157</v>
      </c>
      <c r="D10325" s="23" t="s">
        <v>21</v>
      </c>
      <c r="E10325" s="23" t="s">
        <v>1</v>
      </c>
      <c r="F10325" s="23" t="s">
        <v>7</v>
      </c>
      <c r="G10325" s="23" t="s">
        <v>975</v>
      </c>
      <c r="H10325" s="2" t="s">
        <v>7744</v>
      </c>
      <c r="I10325" s="23" t="s">
        <v>9483</v>
      </c>
      <c r="J10325" s="23" t="s">
        <v>59</v>
      </c>
      <c r="K10325" s="23" t="s">
        <v>9712</v>
      </c>
      <c r="L10325" s="23" t="s">
        <v>9538</v>
      </c>
      <c r="M10325" s="23">
        <f>YEAR(Tabla2[[#This Row],[Fecha de creación]])</f>
        <v>2022</v>
      </c>
      <c r="N10325" s="23">
        <f>MONTH(Tabla2[[#This Row],[Fecha de creación]])</f>
        <v>8</v>
      </c>
    </row>
    <row r="10326" spans="1:14" x14ac:dyDescent="0.25">
      <c r="A10326" s="26">
        <v>44799.612546296295</v>
      </c>
      <c r="B10326" s="23" t="s">
        <v>189</v>
      </c>
      <c r="C10326" s="23" t="s">
        <v>13158</v>
      </c>
      <c r="D10326" s="23" t="s">
        <v>13159</v>
      </c>
      <c r="E10326" s="23" t="s">
        <v>1</v>
      </c>
      <c r="F10326" s="23" t="s">
        <v>7</v>
      </c>
      <c r="G10326" s="23" t="s">
        <v>1551</v>
      </c>
      <c r="H10326" s="2" t="s">
        <v>13019</v>
      </c>
      <c r="I10326" s="23" t="s">
        <v>11014</v>
      </c>
      <c r="J10326" s="23" t="s">
        <v>59</v>
      </c>
      <c r="K10326" s="23" t="s">
        <v>9712</v>
      </c>
      <c r="L10326" s="23" t="s">
        <v>9539</v>
      </c>
      <c r="M10326" s="23">
        <f>YEAR(Tabla2[[#This Row],[Fecha de creación]])</f>
        <v>2022</v>
      </c>
      <c r="N10326" s="23">
        <f>MONTH(Tabla2[[#This Row],[Fecha de creación]])</f>
        <v>8</v>
      </c>
    </row>
    <row r="10327" spans="1:14" x14ac:dyDescent="0.25">
      <c r="A10327" s="26">
        <v>44799.626203703701</v>
      </c>
      <c r="B10327" s="23" t="s">
        <v>0</v>
      </c>
      <c r="C10327" s="23" t="s">
        <v>13160</v>
      </c>
      <c r="D10327" s="23" t="s">
        <v>1016</v>
      </c>
      <c r="E10327" s="23" t="s">
        <v>1</v>
      </c>
      <c r="F10327" s="23" t="s">
        <v>7</v>
      </c>
      <c r="G10327" s="23" t="s">
        <v>975</v>
      </c>
      <c r="H10327" s="2" t="s">
        <v>7731</v>
      </c>
      <c r="I10327" s="23" t="s">
        <v>5999</v>
      </c>
      <c r="J10327" s="23" t="s">
        <v>59</v>
      </c>
      <c r="K10327" s="23" t="s">
        <v>9712</v>
      </c>
      <c r="L10327" s="23" t="s">
        <v>9538</v>
      </c>
      <c r="M10327" s="23">
        <f>YEAR(Tabla2[[#This Row],[Fecha de creación]])</f>
        <v>2022</v>
      </c>
      <c r="N10327" s="23">
        <f>MONTH(Tabla2[[#This Row],[Fecha de creación]])</f>
        <v>8</v>
      </c>
    </row>
    <row r="10328" spans="1:14" x14ac:dyDescent="0.25">
      <c r="A10328" s="26">
        <v>44799.679467592592</v>
      </c>
      <c r="B10328" s="23" t="s">
        <v>100</v>
      </c>
      <c r="C10328" s="23" t="s">
        <v>13161</v>
      </c>
      <c r="D10328" s="23" t="s">
        <v>551</v>
      </c>
      <c r="E10328" s="23" t="s">
        <v>1</v>
      </c>
      <c r="F10328" s="23" t="s">
        <v>7</v>
      </c>
      <c r="G10328" s="23" t="s">
        <v>975</v>
      </c>
      <c r="H10328" s="2" t="s">
        <v>7980</v>
      </c>
      <c r="I10328" s="23" t="s">
        <v>6004</v>
      </c>
      <c r="J10328" s="23" t="s">
        <v>59</v>
      </c>
      <c r="K10328" s="23" t="s">
        <v>9712</v>
      </c>
      <c r="L10328" s="23" t="s">
        <v>9538</v>
      </c>
      <c r="M10328" s="23">
        <f>YEAR(Tabla2[[#This Row],[Fecha de creación]])</f>
        <v>2022</v>
      </c>
      <c r="N10328" s="23">
        <f>MONTH(Tabla2[[#This Row],[Fecha de creación]])</f>
        <v>8</v>
      </c>
    </row>
    <row r="10329" spans="1:14" x14ac:dyDescent="0.25">
      <c r="A10329" s="26">
        <v>44799.69798611111</v>
      </c>
      <c r="B10329" s="23" t="s">
        <v>0</v>
      </c>
      <c r="C10329" s="23" t="s">
        <v>13162</v>
      </c>
      <c r="D10329" s="23" t="s">
        <v>13163</v>
      </c>
      <c r="E10329" s="23" t="s">
        <v>1</v>
      </c>
      <c r="F10329" s="23" t="s">
        <v>7</v>
      </c>
      <c r="G10329" s="23" t="s">
        <v>3</v>
      </c>
      <c r="H10329" s="2" t="s">
        <v>8425</v>
      </c>
      <c r="I10329" s="23" t="s">
        <v>9483</v>
      </c>
      <c r="J10329" s="23" t="s">
        <v>59</v>
      </c>
      <c r="K10329" s="23" t="s">
        <v>9712</v>
      </c>
      <c r="L10329" s="23" t="s">
        <v>9539</v>
      </c>
      <c r="M10329" s="23">
        <f>YEAR(Tabla2[[#This Row],[Fecha de creación]])</f>
        <v>2022</v>
      </c>
      <c r="N10329" s="23">
        <f>MONTH(Tabla2[[#This Row],[Fecha de creación]])</f>
        <v>8</v>
      </c>
    </row>
    <row r="10330" spans="1:14" x14ac:dyDescent="0.25">
      <c r="A10330" s="26">
        <v>44799.720358796294</v>
      </c>
      <c r="B10330" s="23" t="s">
        <v>0</v>
      </c>
      <c r="C10330" s="23" t="s">
        <v>13164</v>
      </c>
      <c r="D10330" s="23" t="s">
        <v>982</v>
      </c>
      <c r="E10330" s="23" t="s">
        <v>1</v>
      </c>
      <c r="F10330" s="23" t="s">
        <v>22</v>
      </c>
      <c r="G10330" s="23" t="s">
        <v>975</v>
      </c>
      <c r="H10330" s="2" t="s">
        <v>8893</v>
      </c>
      <c r="I10330" s="23" t="s">
        <v>5999</v>
      </c>
      <c r="J10330" s="23" t="s">
        <v>59</v>
      </c>
      <c r="K10330" s="23" t="s">
        <v>9712</v>
      </c>
      <c r="L10330" s="23" t="s">
        <v>9538</v>
      </c>
      <c r="M10330" s="23">
        <f>YEAR(Tabla2[[#This Row],[Fecha de creación]])</f>
        <v>2022</v>
      </c>
      <c r="N10330" s="23">
        <f>MONTH(Tabla2[[#This Row],[Fecha de creación]])</f>
        <v>8</v>
      </c>
    </row>
    <row r="10331" spans="1:14" x14ac:dyDescent="0.25">
      <c r="A10331" s="26">
        <v>44799.72278935185</v>
      </c>
      <c r="B10331" s="23" t="s">
        <v>0</v>
      </c>
      <c r="C10331" s="23" t="s">
        <v>13165</v>
      </c>
      <c r="D10331" s="23" t="s">
        <v>9184</v>
      </c>
      <c r="E10331" s="23" t="s">
        <v>1</v>
      </c>
      <c r="F10331" s="23" t="s">
        <v>22</v>
      </c>
      <c r="G10331" s="23" t="s">
        <v>3</v>
      </c>
      <c r="H10331" s="2" t="s">
        <v>7726</v>
      </c>
      <c r="I10331" s="23" t="s">
        <v>9483</v>
      </c>
      <c r="J10331" s="23" t="s">
        <v>59</v>
      </c>
      <c r="K10331" s="23" t="s">
        <v>9712</v>
      </c>
      <c r="L10331" s="23" t="s">
        <v>9539</v>
      </c>
      <c r="M10331" s="23">
        <f>YEAR(Tabla2[[#This Row],[Fecha de creación]])</f>
        <v>2022</v>
      </c>
      <c r="N10331" s="23">
        <f>MONTH(Tabla2[[#This Row],[Fecha de creación]])</f>
        <v>8</v>
      </c>
    </row>
    <row r="10332" spans="1:14" x14ac:dyDescent="0.25">
      <c r="A10332" s="26">
        <v>44799.726585648146</v>
      </c>
      <c r="B10332" s="23" t="s">
        <v>0</v>
      </c>
      <c r="C10332" s="23" t="s">
        <v>13166</v>
      </c>
      <c r="D10332" s="23" t="s">
        <v>3075</v>
      </c>
      <c r="E10332" s="23" t="s">
        <v>1</v>
      </c>
      <c r="F10332" s="23" t="s">
        <v>7</v>
      </c>
      <c r="G10332" s="23" t="s">
        <v>975</v>
      </c>
      <c r="H10332" s="2" t="s">
        <v>8459</v>
      </c>
      <c r="I10332" s="23" t="s">
        <v>5999</v>
      </c>
      <c r="J10332" s="23" t="s">
        <v>59</v>
      </c>
      <c r="K10332" s="23" t="s">
        <v>9712</v>
      </c>
      <c r="L10332" s="23" t="s">
        <v>9538</v>
      </c>
      <c r="M10332" s="23">
        <f>YEAR(Tabla2[[#This Row],[Fecha de creación]])</f>
        <v>2022</v>
      </c>
      <c r="N10332" s="23">
        <f>MONTH(Tabla2[[#This Row],[Fecha de creación]])</f>
        <v>8</v>
      </c>
    </row>
    <row r="10333" spans="1:14" x14ac:dyDescent="0.25">
      <c r="A10333" s="26">
        <v>44799.728333333333</v>
      </c>
      <c r="B10333" s="23" t="s">
        <v>0</v>
      </c>
      <c r="C10333" s="23" t="s">
        <v>13167</v>
      </c>
      <c r="D10333" s="23" t="s">
        <v>6</v>
      </c>
      <c r="E10333" s="23" t="s">
        <v>1</v>
      </c>
      <c r="F10333" s="23" t="s">
        <v>7</v>
      </c>
      <c r="G10333" s="23" t="s">
        <v>975</v>
      </c>
      <c r="H10333" s="2" t="s">
        <v>7722</v>
      </c>
      <c r="I10333" s="23" t="s">
        <v>5999</v>
      </c>
      <c r="J10333" s="23" t="s">
        <v>59</v>
      </c>
      <c r="K10333" s="23" t="s">
        <v>9712</v>
      </c>
      <c r="L10333" s="23" t="s">
        <v>9538</v>
      </c>
      <c r="M10333" s="23">
        <f>YEAR(Tabla2[[#This Row],[Fecha de creación]])</f>
        <v>2022</v>
      </c>
      <c r="N10333" s="23">
        <f>MONTH(Tabla2[[#This Row],[Fecha de creación]])</f>
        <v>8</v>
      </c>
    </row>
    <row r="10334" spans="1:14" x14ac:dyDescent="0.25">
      <c r="A10334" s="26">
        <v>44800.389664351853</v>
      </c>
      <c r="B10334" s="23" t="s">
        <v>19</v>
      </c>
      <c r="C10334" s="23" t="s">
        <v>13168</v>
      </c>
      <c r="D10334" s="23" t="s">
        <v>13169</v>
      </c>
      <c r="E10334" s="23" t="s">
        <v>1</v>
      </c>
      <c r="F10334" s="23" t="s">
        <v>7</v>
      </c>
      <c r="G10334" s="23" t="s">
        <v>975</v>
      </c>
      <c r="H10334" s="2" t="s">
        <v>8535</v>
      </c>
      <c r="I10334" s="23" t="s">
        <v>10079</v>
      </c>
      <c r="J10334" s="23"/>
      <c r="K10334" s="23" t="s">
        <v>9712</v>
      </c>
      <c r="L10334" s="23" t="s">
        <v>9538</v>
      </c>
      <c r="M10334" s="23">
        <f>YEAR(Tabla2[[#This Row],[Fecha de creación]])</f>
        <v>2022</v>
      </c>
      <c r="N10334" s="23">
        <f>MONTH(Tabla2[[#This Row],[Fecha de creación]])</f>
        <v>8</v>
      </c>
    </row>
    <row r="10335" spans="1:14" x14ac:dyDescent="0.25">
      <c r="A10335" s="26">
        <v>44800.446597222224</v>
      </c>
      <c r="B10335" s="23" t="s">
        <v>0</v>
      </c>
      <c r="C10335" s="23" t="s">
        <v>13170</v>
      </c>
      <c r="D10335" s="23" t="s">
        <v>6</v>
      </c>
      <c r="E10335" s="23" t="s">
        <v>1</v>
      </c>
      <c r="F10335" s="23" t="s">
        <v>7</v>
      </c>
      <c r="G10335" s="23" t="s">
        <v>975</v>
      </c>
      <c r="H10335" s="2" t="s">
        <v>7722</v>
      </c>
      <c r="I10335" s="23" t="s">
        <v>9483</v>
      </c>
      <c r="J10335" s="23" t="s">
        <v>59</v>
      </c>
      <c r="K10335" s="23" t="s">
        <v>9712</v>
      </c>
      <c r="L10335" s="23" t="s">
        <v>9538</v>
      </c>
      <c r="M10335" s="23">
        <f>YEAR(Tabla2[[#This Row],[Fecha de creación]])</f>
        <v>2022</v>
      </c>
      <c r="N10335" s="23">
        <f>MONTH(Tabla2[[#This Row],[Fecha de creación]])</f>
        <v>8</v>
      </c>
    </row>
    <row r="10336" spans="1:14" x14ac:dyDescent="0.25">
      <c r="A10336" s="26">
        <v>44800.494525462964</v>
      </c>
      <c r="B10336" s="23" t="s">
        <v>19</v>
      </c>
      <c r="C10336" s="23" t="s">
        <v>13171</v>
      </c>
      <c r="D10336" s="23" t="s">
        <v>13172</v>
      </c>
      <c r="E10336" s="23" t="s">
        <v>1</v>
      </c>
      <c r="F10336" s="23" t="s">
        <v>7</v>
      </c>
      <c r="G10336" s="23" t="s">
        <v>975</v>
      </c>
      <c r="H10336" s="2" t="s">
        <v>8535</v>
      </c>
      <c r="I10336" s="23" t="s">
        <v>10079</v>
      </c>
      <c r="J10336" s="23"/>
      <c r="K10336" s="23" t="s">
        <v>9712</v>
      </c>
      <c r="L10336" s="23" t="s">
        <v>9538</v>
      </c>
      <c r="M10336" s="23">
        <f>YEAR(Tabla2[[#This Row],[Fecha de creación]])</f>
        <v>2022</v>
      </c>
      <c r="N10336" s="23">
        <f>MONTH(Tabla2[[#This Row],[Fecha de creación]])</f>
        <v>8</v>
      </c>
    </row>
    <row r="10337" spans="1:14" x14ac:dyDescent="0.25">
      <c r="A10337" s="26">
        <v>44800.553344907406</v>
      </c>
      <c r="B10337" s="23" t="s">
        <v>0</v>
      </c>
      <c r="C10337" s="23" t="s">
        <v>13173</v>
      </c>
      <c r="D10337" s="23" t="s">
        <v>13174</v>
      </c>
      <c r="E10337" s="23" t="s">
        <v>1</v>
      </c>
      <c r="F10337" s="23" t="s">
        <v>7</v>
      </c>
      <c r="G10337" s="23" t="s">
        <v>975</v>
      </c>
      <c r="H10337" s="2" t="s">
        <v>7725</v>
      </c>
      <c r="I10337" s="23" t="s">
        <v>976</v>
      </c>
      <c r="J10337" s="23" t="s">
        <v>59</v>
      </c>
      <c r="K10337" s="23" t="s">
        <v>9712</v>
      </c>
      <c r="L10337" s="23" t="s">
        <v>9538</v>
      </c>
      <c r="M10337" s="23">
        <f>YEAR(Tabla2[[#This Row],[Fecha de creación]])</f>
        <v>2022</v>
      </c>
      <c r="N10337" s="23">
        <f>MONTH(Tabla2[[#This Row],[Fecha de creación]])</f>
        <v>8</v>
      </c>
    </row>
    <row r="10338" spans="1:14" x14ac:dyDescent="0.25">
      <c r="A10338" s="26">
        <v>44800.67701388889</v>
      </c>
      <c r="B10338" s="23" t="s">
        <v>0</v>
      </c>
      <c r="C10338" s="23" t="s">
        <v>13175</v>
      </c>
      <c r="D10338" s="23" t="s">
        <v>982</v>
      </c>
      <c r="E10338" s="23" t="s">
        <v>1</v>
      </c>
      <c r="F10338" s="23" t="s">
        <v>22</v>
      </c>
      <c r="G10338" s="23" t="s">
        <v>975</v>
      </c>
      <c r="H10338" s="2" t="s">
        <v>8893</v>
      </c>
      <c r="I10338" s="23" t="s">
        <v>9483</v>
      </c>
      <c r="J10338" s="23" t="s">
        <v>59</v>
      </c>
      <c r="K10338" s="23" t="s">
        <v>9712</v>
      </c>
      <c r="L10338" s="23" t="s">
        <v>9538</v>
      </c>
      <c r="M10338" s="23">
        <f>YEAR(Tabla2[[#This Row],[Fecha de creación]])</f>
        <v>2022</v>
      </c>
      <c r="N10338" s="23">
        <f>MONTH(Tabla2[[#This Row],[Fecha de creación]])</f>
        <v>8</v>
      </c>
    </row>
    <row r="10339" spans="1:14" x14ac:dyDescent="0.25">
      <c r="A10339" s="26">
        <v>44800.680324074077</v>
      </c>
      <c r="B10339" s="23" t="s">
        <v>0</v>
      </c>
      <c r="C10339" s="23" t="s">
        <v>13176</v>
      </c>
      <c r="D10339" s="23" t="s">
        <v>982</v>
      </c>
      <c r="E10339" s="23" t="s">
        <v>1</v>
      </c>
      <c r="F10339" s="23" t="s">
        <v>22</v>
      </c>
      <c r="G10339" s="23" t="s">
        <v>975</v>
      </c>
      <c r="H10339" s="2" t="s">
        <v>8893</v>
      </c>
      <c r="I10339" s="23" t="s">
        <v>7680</v>
      </c>
      <c r="J10339" s="23" t="s">
        <v>59</v>
      </c>
      <c r="K10339" s="23" t="s">
        <v>9712</v>
      </c>
      <c r="L10339" s="23" t="s">
        <v>9538</v>
      </c>
      <c r="M10339" s="23">
        <f>YEAR(Tabla2[[#This Row],[Fecha de creación]])</f>
        <v>2022</v>
      </c>
      <c r="N10339" s="23">
        <f>MONTH(Tabla2[[#This Row],[Fecha de creación]])</f>
        <v>8</v>
      </c>
    </row>
    <row r="10340" spans="1:14" x14ac:dyDescent="0.25">
      <c r="A10340" s="26">
        <v>44800.683125000003</v>
      </c>
      <c r="B10340" s="23" t="s">
        <v>0</v>
      </c>
      <c r="C10340" s="23" t="s">
        <v>13177</v>
      </c>
      <c r="D10340" s="23" t="s">
        <v>1344</v>
      </c>
      <c r="E10340" s="23" t="s">
        <v>1</v>
      </c>
      <c r="F10340" s="23" t="s">
        <v>7</v>
      </c>
      <c r="G10340" s="23" t="s">
        <v>1551</v>
      </c>
      <c r="H10340" s="2" t="s">
        <v>7726</v>
      </c>
      <c r="I10340" s="23" t="s">
        <v>976</v>
      </c>
      <c r="J10340" s="23" t="s">
        <v>59</v>
      </c>
      <c r="K10340" s="23" t="s">
        <v>9712</v>
      </c>
      <c r="L10340" s="23" t="s">
        <v>9539</v>
      </c>
      <c r="M10340" s="23">
        <f>YEAR(Tabla2[[#This Row],[Fecha de creación]])</f>
        <v>2022</v>
      </c>
      <c r="N10340" s="23">
        <f>MONTH(Tabla2[[#This Row],[Fecha de creación]])</f>
        <v>8</v>
      </c>
    </row>
    <row r="10341" spans="1:14" x14ac:dyDescent="0.25">
      <c r="A10341" s="26">
        <v>44800.689803240741</v>
      </c>
      <c r="B10341" s="23" t="s">
        <v>0</v>
      </c>
      <c r="C10341" s="23" t="s">
        <v>13178</v>
      </c>
      <c r="D10341" s="23" t="s">
        <v>982</v>
      </c>
      <c r="E10341" s="23" t="s">
        <v>1</v>
      </c>
      <c r="F10341" s="23" t="s">
        <v>22</v>
      </c>
      <c r="G10341" s="23" t="s">
        <v>975</v>
      </c>
      <c r="H10341" s="2" t="s">
        <v>8893</v>
      </c>
      <c r="I10341" s="23" t="s">
        <v>9483</v>
      </c>
      <c r="J10341" s="23" t="s">
        <v>59</v>
      </c>
      <c r="K10341" s="23" t="s">
        <v>9712</v>
      </c>
      <c r="L10341" s="23" t="s">
        <v>9538</v>
      </c>
      <c r="M10341" s="23">
        <f>YEAR(Tabla2[[#This Row],[Fecha de creación]])</f>
        <v>2022</v>
      </c>
      <c r="N10341" s="23">
        <f>MONTH(Tabla2[[#This Row],[Fecha de creación]])</f>
        <v>8</v>
      </c>
    </row>
    <row r="10342" spans="1:14" x14ac:dyDescent="0.25">
      <c r="A10342" s="26">
        <v>44800.691354166665</v>
      </c>
      <c r="B10342" s="23" t="s">
        <v>0</v>
      </c>
      <c r="C10342" s="23" t="s">
        <v>13179</v>
      </c>
      <c r="D10342" s="23" t="s">
        <v>982</v>
      </c>
      <c r="E10342" s="23" t="s">
        <v>1</v>
      </c>
      <c r="F10342" s="23" t="s">
        <v>22</v>
      </c>
      <c r="G10342" s="23" t="s">
        <v>975</v>
      </c>
      <c r="H10342" s="2" t="s">
        <v>8893</v>
      </c>
      <c r="I10342" s="23" t="s">
        <v>7680</v>
      </c>
      <c r="J10342" s="23" t="s">
        <v>59</v>
      </c>
      <c r="K10342" s="23" t="s">
        <v>9712</v>
      </c>
      <c r="L10342" s="23" t="s">
        <v>9538</v>
      </c>
      <c r="M10342" s="23">
        <f>YEAR(Tabla2[[#This Row],[Fecha de creación]])</f>
        <v>2022</v>
      </c>
      <c r="N10342" s="23">
        <f>MONTH(Tabla2[[#This Row],[Fecha de creación]])</f>
        <v>8</v>
      </c>
    </row>
    <row r="10343" spans="1:14" x14ac:dyDescent="0.25">
      <c r="A10343" s="26">
        <v>44800.70103009259</v>
      </c>
      <c r="B10343" s="23" t="s">
        <v>100</v>
      </c>
      <c r="C10343" s="23" t="s">
        <v>13180</v>
      </c>
      <c r="D10343" s="23" t="s">
        <v>982</v>
      </c>
      <c r="E10343" s="23" t="s">
        <v>1</v>
      </c>
      <c r="F10343" s="23" t="s">
        <v>22</v>
      </c>
      <c r="G10343" s="23" t="s">
        <v>975</v>
      </c>
      <c r="H10343" s="2" t="s">
        <v>8893</v>
      </c>
      <c r="I10343" s="23" t="s">
        <v>7966</v>
      </c>
      <c r="J10343" s="23" t="s">
        <v>958</v>
      </c>
      <c r="K10343" s="23" t="s">
        <v>9712</v>
      </c>
      <c r="L10343" s="23" t="s">
        <v>9538</v>
      </c>
      <c r="M10343" s="23">
        <f>YEAR(Tabla2[[#This Row],[Fecha de creación]])</f>
        <v>2022</v>
      </c>
      <c r="N10343" s="23">
        <f>MONTH(Tabla2[[#This Row],[Fecha de creación]])</f>
        <v>8</v>
      </c>
    </row>
    <row r="10344" spans="1:14" x14ac:dyDescent="0.25">
      <c r="A10344" s="26">
        <v>44801.562951388885</v>
      </c>
      <c r="B10344" s="23" t="s">
        <v>0</v>
      </c>
      <c r="C10344" s="23" t="s">
        <v>13181</v>
      </c>
      <c r="D10344" s="23" t="s">
        <v>364</v>
      </c>
      <c r="E10344" s="23" t="s">
        <v>1</v>
      </c>
      <c r="F10344" s="23" t="s">
        <v>7</v>
      </c>
      <c r="G10344" s="23" t="s">
        <v>1551</v>
      </c>
      <c r="H10344" s="2" t="s">
        <v>7725</v>
      </c>
      <c r="I10344" s="23" t="s">
        <v>976</v>
      </c>
      <c r="J10344" s="23" t="s">
        <v>59</v>
      </c>
      <c r="K10344" s="23" t="s">
        <v>9712</v>
      </c>
      <c r="L10344" s="23" t="s">
        <v>9538</v>
      </c>
      <c r="M10344" s="23">
        <f>YEAR(Tabla2[[#This Row],[Fecha de creación]])</f>
        <v>2022</v>
      </c>
      <c r="N10344" s="23">
        <f>MONTH(Tabla2[[#This Row],[Fecha de creación]])</f>
        <v>8</v>
      </c>
    </row>
    <row r="10345" spans="1:14" x14ac:dyDescent="0.25">
      <c r="A10345" s="26">
        <v>44801.698275462964</v>
      </c>
      <c r="B10345" s="23" t="s">
        <v>0</v>
      </c>
      <c r="C10345" s="23" t="s">
        <v>13182</v>
      </c>
      <c r="D10345" s="23" t="s">
        <v>982</v>
      </c>
      <c r="E10345" s="23" t="s">
        <v>1</v>
      </c>
      <c r="F10345" s="23" t="s">
        <v>22</v>
      </c>
      <c r="G10345" s="23" t="s">
        <v>975</v>
      </c>
      <c r="H10345" s="2" t="s">
        <v>8893</v>
      </c>
      <c r="I10345" s="23" t="s">
        <v>7680</v>
      </c>
      <c r="J10345" s="23" t="s">
        <v>59</v>
      </c>
      <c r="K10345" s="23" t="s">
        <v>9712</v>
      </c>
      <c r="L10345" s="23" t="s">
        <v>9538</v>
      </c>
      <c r="M10345" s="23">
        <f>YEAR(Tabla2[[#This Row],[Fecha de creación]])</f>
        <v>2022</v>
      </c>
      <c r="N10345" s="23">
        <f>MONTH(Tabla2[[#This Row],[Fecha de creación]])</f>
        <v>8</v>
      </c>
    </row>
    <row r="10346" spans="1:14" x14ac:dyDescent="0.25">
      <c r="A10346" s="26">
        <v>44801.700462962966</v>
      </c>
      <c r="B10346" s="23" t="s">
        <v>0</v>
      </c>
      <c r="C10346" s="23" t="s">
        <v>13183</v>
      </c>
      <c r="D10346" s="23" t="s">
        <v>7882</v>
      </c>
      <c r="E10346" s="23" t="s">
        <v>1</v>
      </c>
      <c r="F10346" s="23" t="s">
        <v>7</v>
      </c>
      <c r="G10346" s="23" t="s">
        <v>975</v>
      </c>
      <c r="H10346" s="2" t="s">
        <v>7722</v>
      </c>
      <c r="I10346" s="23" t="s">
        <v>7680</v>
      </c>
      <c r="J10346" s="23" t="s">
        <v>59</v>
      </c>
      <c r="K10346" s="23" t="s">
        <v>9712</v>
      </c>
      <c r="L10346" s="23" t="s">
        <v>9538</v>
      </c>
      <c r="M10346" s="23">
        <f>YEAR(Tabla2[[#This Row],[Fecha de creación]])</f>
        <v>2022</v>
      </c>
      <c r="N10346" s="23">
        <f>MONTH(Tabla2[[#This Row],[Fecha de creación]])</f>
        <v>8</v>
      </c>
    </row>
    <row r="10347" spans="1:14" x14ac:dyDescent="0.25">
      <c r="A10347" s="26">
        <v>44801.716412037036</v>
      </c>
      <c r="B10347" s="23" t="s">
        <v>0</v>
      </c>
      <c r="C10347" s="23" t="s">
        <v>13184</v>
      </c>
      <c r="D10347" s="23" t="s">
        <v>364</v>
      </c>
      <c r="E10347" s="23" t="s">
        <v>1</v>
      </c>
      <c r="F10347" s="23" t="s">
        <v>7</v>
      </c>
      <c r="G10347" s="23" t="s">
        <v>3</v>
      </c>
      <c r="I10347" s="23" t="s">
        <v>7680</v>
      </c>
      <c r="J10347" s="23" t="s">
        <v>59</v>
      </c>
      <c r="K10347" s="23" t="s">
        <v>9712</v>
      </c>
      <c r="L10347" s="23" t="s">
        <v>9539</v>
      </c>
      <c r="M10347" s="23">
        <f>YEAR(Tabla2[[#This Row],[Fecha de creación]])</f>
        <v>2022</v>
      </c>
      <c r="N10347" s="23">
        <f>MONTH(Tabla2[[#This Row],[Fecha de creación]])</f>
        <v>8</v>
      </c>
    </row>
    <row r="10348" spans="1:14" x14ac:dyDescent="0.25">
      <c r="A10348" s="26">
        <v>44801.718101851853</v>
      </c>
      <c r="B10348" s="23" t="s">
        <v>0</v>
      </c>
      <c r="C10348" s="23" t="s">
        <v>13185</v>
      </c>
      <c r="D10348" s="23" t="s">
        <v>364</v>
      </c>
      <c r="E10348" s="23" t="s">
        <v>1</v>
      </c>
      <c r="F10348" s="23" t="s">
        <v>7</v>
      </c>
      <c r="G10348" s="23" t="s">
        <v>1551</v>
      </c>
      <c r="H10348" s="2" t="s">
        <v>7725</v>
      </c>
      <c r="I10348" s="23" t="s">
        <v>976</v>
      </c>
      <c r="J10348" s="23" t="s">
        <v>59</v>
      </c>
      <c r="K10348" s="23" t="s">
        <v>9712</v>
      </c>
      <c r="L10348" s="23" t="s">
        <v>9538</v>
      </c>
      <c r="M10348" s="23">
        <f>YEAR(Tabla2[[#This Row],[Fecha de creación]])</f>
        <v>2022</v>
      </c>
      <c r="N10348" s="23">
        <f>MONTH(Tabla2[[#This Row],[Fecha de creación]])</f>
        <v>8</v>
      </c>
    </row>
    <row r="10349" spans="1:14" x14ac:dyDescent="0.25">
      <c r="A10349" s="26">
        <v>44801.72515046296</v>
      </c>
      <c r="B10349" s="23" t="s">
        <v>0</v>
      </c>
      <c r="C10349" s="23" t="s">
        <v>13186</v>
      </c>
      <c r="D10349" s="23" t="s">
        <v>364</v>
      </c>
      <c r="E10349" s="23" t="s">
        <v>1</v>
      </c>
      <c r="F10349" s="23" t="s">
        <v>7</v>
      </c>
      <c r="G10349" s="23" t="s">
        <v>1551</v>
      </c>
      <c r="H10349" s="2" t="s">
        <v>7725</v>
      </c>
      <c r="I10349" s="23" t="s">
        <v>976</v>
      </c>
      <c r="J10349" s="23" t="s">
        <v>59</v>
      </c>
      <c r="K10349" s="23" t="s">
        <v>9712</v>
      </c>
      <c r="L10349" s="23" t="s">
        <v>9538</v>
      </c>
      <c r="M10349" s="23">
        <f>YEAR(Tabla2[[#This Row],[Fecha de creación]])</f>
        <v>2022</v>
      </c>
      <c r="N10349" s="23">
        <f>MONTH(Tabla2[[#This Row],[Fecha de creación]])</f>
        <v>8</v>
      </c>
    </row>
    <row r="10350" spans="1:14" x14ac:dyDescent="0.25">
      <c r="A10350" s="26">
        <v>44802.451273148145</v>
      </c>
      <c r="B10350" s="23" t="s">
        <v>0</v>
      </c>
      <c r="C10350" s="23" t="s">
        <v>13187</v>
      </c>
      <c r="D10350" s="23" t="s">
        <v>21</v>
      </c>
      <c r="E10350" s="23" t="s">
        <v>1</v>
      </c>
      <c r="F10350" s="23" t="s">
        <v>7</v>
      </c>
      <c r="G10350" s="23" t="s">
        <v>975</v>
      </c>
      <c r="H10350" s="2" t="s">
        <v>7744</v>
      </c>
      <c r="I10350" s="23" t="s">
        <v>5999</v>
      </c>
      <c r="J10350" s="23" t="s">
        <v>59</v>
      </c>
      <c r="K10350" s="23" t="s">
        <v>9712</v>
      </c>
      <c r="L10350" s="23" t="s">
        <v>9538</v>
      </c>
      <c r="M10350" s="23">
        <f>YEAR(Tabla2[[#This Row],[Fecha de creación]])</f>
        <v>2022</v>
      </c>
      <c r="N10350" s="23">
        <f>MONTH(Tabla2[[#This Row],[Fecha de creación]])</f>
        <v>8</v>
      </c>
    </row>
    <row r="10351" spans="1:14" x14ac:dyDescent="0.25">
      <c r="A10351" s="26">
        <v>44802.516701388886</v>
      </c>
      <c r="B10351" s="23" t="s">
        <v>0</v>
      </c>
      <c r="C10351" s="23" t="s">
        <v>13188</v>
      </c>
      <c r="D10351" s="23" t="s">
        <v>21</v>
      </c>
      <c r="E10351" s="23" t="s">
        <v>1</v>
      </c>
      <c r="F10351" s="23" t="s">
        <v>7</v>
      </c>
      <c r="G10351" s="23" t="s">
        <v>975</v>
      </c>
      <c r="H10351" s="2" t="s">
        <v>7744</v>
      </c>
      <c r="I10351" s="23" t="s">
        <v>5999</v>
      </c>
      <c r="J10351" s="23" t="s">
        <v>59</v>
      </c>
      <c r="K10351" s="23" t="s">
        <v>9712</v>
      </c>
      <c r="L10351" s="23" t="s">
        <v>9538</v>
      </c>
      <c r="M10351" s="23">
        <f>YEAR(Tabla2[[#This Row],[Fecha de creación]])</f>
        <v>2022</v>
      </c>
      <c r="N10351" s="23">
        <f>MONTH(Tabla2[[#This Row],[Fecha de creación]])</f>
        <v>8</v>
      </c>
    </row>
    <row r="10352" spans="1:14" x14ac:dyDescent="0.25">
      <c r="A10352" s="26">
        <v>44802.728425925925</v>
      </c>
      <c r="B10352" s="23" t="s">
        <v>0</v>
      </c>
      <c r="C10352" s="23" t="s">
        <v>13189</v>
      </c>
      <c r="D10352" s="23" t="s">
        <v>6</v>
      </c>
      <c r="E10352" s="23" t="s">
        <v>1</v>
      </c>
      <c r="F10352" s="23" t="s">
        <v>7</v>
      </c>
      <c r="G10352" s="23" t="s">
        <v>975</v>
      </c>
      <c r="H10352" s="2" t="s">
        <v>7722</v>
      </c>
      <c r="I10352" s="23" t="s">
        <v>9483</v>
      </c>
      <c r="J10352" s="23" t="s">
        <v>59</v>
      </c>
      <c r="K10352" s="23" t="s">
        <v>9712</v>
      </c>
      <c r="L10352" s="23" t="s">
        <v>9538</v>
      </c>
      <c r="M10352" s="23">
        <f>YEAR(Tabla2[[#This Row],[Fecha de creación]])</f>
        <v>2022</v>
      </c>
      <c r="N10352" s="23">
        <f>MONTH(Tabla2[[#This Row],[Fecha de creación]])</f>
        <v>8</v>
      </c>
    </row>
    <row r="10353" spans="1:14" x14ac:dyDescent="0.25">
      <c r="A10353" s="26">
        <v>44802.729733796295</v>
      </c>
      <c r="B10353" s="23" t="s">
        <v>9534</v>
      </c>
      <c r="C10353" s="23" t="s">
        <v>13190</v>
      </c>
      <c r="D10353" s="23" t="s">
        <v>2536</v>
      </c>
      <c r="E10353" s="23" t="s">
        <v>1</v>
      </c>
      <c r="F10353" s="23" t="s">
        <v>7</v>
      </c>
      <c r="G10353" s="23" t="s">
        <v>975</v>
      </c>
      <c r="H10353" s="2" t="s">
        <v>7745</v>
      </c>
      <c r="I10353" s="23" t="s">
        <v>8168</v>
      </c>
      <c r="J10353" s="23"/>
      <c r="K10353" s="23" t="s">
        <v>9712</v>
      </c>
      <c r="L10353" s="23" t="s">
        <v>9538</v>
      </c>
      <c r="M10353" s="23">
        <f>YEAR(Tabla2[[#This Row],[Fecha de creación]])</f>
        <v>2022</v>
      </c>
      <c r="N10353" s="23">
        <f>MONTH(Tabla2[[#This Row],[Fecha de creación]])</f>
        <v>8</v>
      </c>
    </row>
    <row r="10354" spans="1:14" x14ac:dyDescent="0.25">
      <c r="A10354" s="26">
        <v>44802.731666666667</v>
      </c>
      <c r="B10354" s="23" t="s">
        <v>0</v>
      </c>
      <c r="C10354" s="23" t="s">
        <v>13191</v>
      </c>
      <c r="D10354" s="23" t="s">
        <v>6</v>
      </c>
      <c r="E10354" s="23" t="s">
        <v>1</v>
      </c>
      <c r="F10354" s="23" t="s">
        <v>7</v>
      </c>
      <c r="G10354" s="23" t="s">
        <v>975</v>
      </c>
      <c r="H10354" s="2" t="s">
        <v>7722</v>
      </c>
      <c r="I10354" s="23" t="s">
        <v>9483</v>
      </c>
      <c r="J10354" s="23" t="s">
        <v>59</v>
      </c>
      <c r="K10354" s="23" t="s">
        <v>9712</v>
      </c>
      <c r="L10354" s="23" t="s">
        <v>9538</v>
      </c>
      <c r="M10354" s="23">
        <f>YEAR(Tabla2[[#This Row],[Fecha de creación]])</f>
        <v>2022</v>
      </c>
      <c r="N10354" s="23">
        <f>MONTH(Tabla2[[#This Row],[Fecha de creación]])</f>
        <v>8</v>
      </c>
    </row>
    <row r="10355" spans="1:14" x14ac:dyDescent="0.25">
      <c r="A10355" s="26">
        <v>44803.511273148149</v>
      </c>
      <c r="B10355" s="23" t="s">
        <v>9534</v>
      </c>
      <c r="C10355" s="23" t="s">
        <v>13192</v>
      </c>
      <c r="D10355" s="23" t="s">
        <v>21</v>
      </c>
      <c r="E10355" s="23" t="s">
        <v>1</v>
      </c>
      <c r="F10355" s="23" t="s">
        <v>7</v>
      </c>
      <c r="G10355" s="23" t="s">
        <v>975</v>
      </c>
      <c r="H10355" s="2" t="s">
        <v>7744</v>
      </c>
      <c r="I10355" s="23" t="s">
        <v>8168</v>
      </c>
      <c r="J10355" s="23"/>
      <c r="K10355" s="23" t="s">
        <v>9712</v>
      </c>
      <c r="L10355" s="23" t="s">
        <v>9538</v>
      </c>
      <c r="M10355" s="23">
        <f>YEAR(Tabla2[[#This Row],[Fecha de creación]])</f>
        <v>2022</v>
      </c>
      <c r="N10355" s="23">
        <f>MONTH(Tabla2[[#This Row],[Fecha de creación]])</f>
        <v>8</v>
      </c>
    </row>
    <row r="10356" spans="1:14" x14ac:dyDescent="0.25">
      <c r="A10356" s="26">
        <v>44803.512361111112</v>
      </c>
      <c r="B10356" s="23" t="s">
        <v>9534</v>
      </c>
      <c r="C10356" s="23" t="s">
        <v>13193</v>
      </c>
      <c r="D10356" s="23" t="s">
        <v>3137</v>
      </c>
      <c r="E10356" s="23" t="s">
        <v>1</v>
      </c>
      <c r="F10356" s="23" t="s">
        <v>7</v>
      </c>
      <c r="G10356" s="23" t="s">
        <v>975</v>
      </c>
      <c r="H10356" s="2" t="s">
        <v>7744</v>
      </c>
      <c r="I10356" s="23" t="s">
        <v>8168</v>
      </c>
      <c r="J10356" s="23"/>
      <c r="K10356" s="23" t="s">
        <v>9712</v>
      </c>
      <c r="L10356" s="23" t="s">
        <v>9538</v>
      </c>
      <c r="M10356" s="23">
        <f>YEAR(Tabla2[[#This Row],[Fecha de creación]])</f>
        <v>2022</v>
      </c>
      <c r="N10356" s="23">
        <f>MONTH(Tabla2[[#This Row],[Fecha de creación]])</f>
        <v>8</v>
      </c>
    </row>
    <row r="10357" spans="1:14" x14ac:dyDescent="0.25">
      <c r="A10357" s="26">
        <v>44803.523020833331</v>
      </c>
      <c r="B10357" s="23" t="s">
        <v>0</v>
      </c>
      <c r="C10357" s="23" t="s">
        <v>13194</v>
      </c>
      <c r="D10357" s="23" t="s">
        <v>999</v>
      </c>
      <c r="E10357" s="23" t="s">
        <v>1</v>
      </c>
      <c r="F10357" s="23" t="s">
        <v>7</v>
      </c>
      <c r="G10357" s="23" t="s">
        <v>975</v>
      </c>
      <c r="H10357" s="2" t="s">
        <v>7744</v>
      </c>
      <c r="I10357" s="23" t="s">
        <v>7412</v>
      </c>
      <c r="J10357" s="23"/>
      <c r="K10357" s="23" t="s">
        <v>9712</v>
      </c>
      <c r="L10357" s="23" t="s">
        <v>9538</v>
      </c>
      <c r="M10357" s="23">
        <f>YEAR(Tabla2[[#This Row],[Fecha de creación]])</f>
        <v>2022</v>
      </c>
      <c r="N10357" s="23">
        <f>MONTH(Tabla2[[#This Row],[Fecha de creación]])</f>
        <v>8</v>
      </c>
    </row>
    <row r="10358" spans="1:14" x14ac:dyDescent="0.25">
      <c r="A10358" s="26">
        <v>44803.635474537034</v>
      </c>
      <c r="B10358" s="23" t="s">
        <v>0</v>
      </c>
      <c r="C10358" s="23" t="s">
        <v>13195</v>
      </c>
      <c r="D10358" s="23" t="s">
        <v>49</v>
      </c>
      <c r="E10358" s="23" t="s">
        <v>1</v>
      </c>
      <c r="F10358" s="23" t="s">
        <v>7</v>
      </c>
      <c r="G10358" s="23" t="s">
        <v>975</v>
      </c>
      <c r="H10358" s="2" t="s">
        <v>7745</v>
      </c>
      <c r="I10358" s="23" t="s">
        <v>7412</v>
      </c>
      <c r="J10358" s="23" t="s">
        <v>958</v>
      </c>
      <c r="K10358" s="23" t="s">
        <v>9712</v>
      </c>
      <c r="L10358" s="23" t="s">
        <v>9538</v>
      </c>
      <c r="M10358" s="23">
        <f>YEAR(Tabla2[[#This Row],[Fecha de creación]])</f>
        <v>2022</v>
      </c>
      <c r="N10358" s="23">
        <f>MONTH(Tabla2[[#This Row],[Fecha de creación]])</f>
        <v>8</v>
      </c>
    </row>
    <row r="10359" spans="1:14" x14ac:dyDescent="0.25">
      <c r="A10359" s="26">
        <v>44803.64403935185</v>
      </c>
      <c r="B10359" s="23" t="s">
        <v>0</v>
      </c>
      <c r="C10359" s="23" t="s">
        <v>13196</v>
      </c>
      <c r="D10359" s="23" t="s">
        <v>49</v>
      </c>
      <c r="E10359" s="23" t="s">
        <v>1</v>
      </c>
      <c r="F10359" s="23" t="s">
        <v>7</v>
      </c>
      <c r="G10359" s="23" t="s">
        <v>975</v>
      </c>
      <c r="H10359" s="2" t="s">
        <v>7723</v>
      </c>
      <c r="I10359" s="23" t="s">
        <v>7412</v>
      </c>
      <c r="J10359" s="23"/>
      <c r="K10359" s="23" t="s">
        <v>9712</v>
      </c>
      <c r="L10359" s="23" t="s">
        <v>9538</v>
      </c>
      <c r="M10359" s="23">
        <f>YEAR(Tabla2[[#This Row],[Fecha de creación]])</f>
        <v>2022</v>
      </c>
      <c r="N10359" s="23">
        <f>MONTH(Tabla2[[#This Row],[Fecha de creación]])</f>
        <v>8</v>
      </c>
    </row>
    <row r="10360" spans="1:14" x14ac:dyDescent="0.25">
      <c r="A10360" s="26">
        <v>44803.645972222221</v>
      </c>
      <c r="B10360" s="23" t="s">
        <v>0</v>
      </c>
      <c r="C10360" s="23" t="s">
        <v>13197</v>
      </c>
      <c r="D10360" s="23" t="s">
        <v>49</v>
      </c>
      <c r="E10360" s="23" t="s">
        <v>1</v>
      </c>
      <c r="F10360" s="23" t="s">
        <v>7</v>
      </c>
      <c r="G10360" s="23" t="s">
        <v>975</v>
      </c>
      <c r="H10360" s="2" t="s">
        <v>7745</v>
      </c>
      <c r="I10360" s="23" t="s">
        <v>7412</v>
      </c>
      <c r="J10360" s="23"/>
      <c r="K10360" s="23" t="s">
        <v>9712</v>
      </c>
      <c r="L10360" s="23" t="s">
        <v>9538</v>
      </c>
      <c r="M10360" s="23">
        <f>YEAR(Tabla2[[#This Row],[Fecha de creación]])</f>
        <v>2022</v>
      </c>
      <c r="N10360" s="23">
        <f>MONTH(Tabla2[[#This Row],[Fecha de creación]])</f>
        <v>8</v>
      </c>
    </row>
    <row r="10361" spans="1:14" x14ac:dyDescent="0.25">
      <c r="A10361" s="26">
        <v>44803.678310185183</v>
      </c>
      <c r="B10361" s="23" t="s">
        <v>0</v>
      </c>
      <c r="C10361" s="23" t="s">
        <v>13198</v>
      </c>
      <c r="D10361" s="23" t="s">
        <v>49</v>
      </c>
      <c r="E10361" s="23" t="s">
        <v>1</v>
      </c>
      <c r="F10361" s="23" t="s">
        <v>7</v>
      </c>
      <c r="G10361" s="23" t="s">
        <v>975</v>
      </c>
      <c r="H10361" s="2" t="s">
        <v>7745</v>
      </c>
      <c r="I10361" s="23" t="s">
        <v>7412</v>
      </c>
      <c r="J10361" s="23"/>
      <c r="K10361" s="23" t="s">
        <v>9712</v>
      </c>
      <c r="L10361" s="23" t="s">
        <v>9538</v>
      </c>
      <c r="M10361" s="23">
        <f>YEAR(Tabla2[[#This Row],[Fecha de creación]])</f>
        <v>2022</v>
      </c>
      <c r="N10361" s="23">
        <f>MONTH(Tabla2[[#This Row],[Fecha de creación]])</f>
        <v>8</v>
      </c>
    </row>
    <row r="10362" spans="1:14" x14ac:dyDescent="0.25">
      <c r="A10362" s="26">
        <v>44803.687951388885</v>
      </c>
      <c r="B10362" s="23" t="s">
        <v>0</v>
      </c>
      <c r="C10362" s="23" t="s">
        <v>13199</v>
      </c>
      <c r="D10362" s="23" t="s">
        <v>1344</v>
      </c>
      <c r="E10362" s="23" t="s">
        <v>1</v>
      </c>
      <c r="F10362" s="23" t="s">
        <v>7</v>
      </c>
      <c r="G10362" s="23" t="s">
        <v>1551</v>
      </c>
      <c r="H10362" s="2" t="s">
        <v>7726</v>
      </c>
      <c r="I10362" s="23" t="s">
        <v>976</v>
      </c>
      <c r="J10362" s="23" t="s">
        <v>59</v>
      </c>
      <c r="K10362" s="23" t="s">
        <v>9712</v>
      </c>
      <c r="L10362" s="23" t="s">
        <v>9539</v>
      </c>
      <c r="M10362" s="23">
        <f>YEAR(Tabla2[[#This Row],[Fecha de creación]])</f>
        <v>2022</v>
      </c>
      <c r="N10362" s="23">
        <f>MONTH(Tabla2[[#This Row],[Fecha de creación]])</f>
        <v>8</v>
      </c>
    </row>
    <row r="10363" spans="1:14" x14ac:dyDescent="0.25">
      <c r="A10363" s="26">
        <v>44803.692615740743</v>
      </c>
      <c r="B10363" s="23" t="s">
        <v>100</v>
      </c>
      <c r="C10363" s="23" t="s">
        <v>13200</v>
      </c>
      <c r="D10363" s="23" t="s">
        <v>7882</v>
      </c>
      <c r="E10363" s="23" t="s">
        <v>1</v>
      </c>
      <c r="F10363" s="23" t="s">
        <v>7</v>
      </c>
      <c r="G10363" s="23" t="s">
        <v>975</v>
      </c>
      <c r="H10363" s="2" t="s">
        <v>7722</v>
      </c>
      <c r="I10363" s="23" t="s">
        <v>7966</v>
      </c>
      <c r="J10363" s="23" t="s">
        <v>59</v>
      </c>
      <c r="K10363" s="23" t="s">
        <v>9712</v>
      </c>
      <c r="L10363" s="23" t="s">
        <v>9538</v>
      </c>
      <c r="M10363" s="23">
        <f>YEAR(Tabla2[[#This Row],[Fecha de creación]])</f>
        <v>2022</v>
      </c>
      <c r="N10363" s="23">
        <f>MONTH(Tabla2[[#This Row],[Fecha de creación]])</f>
        <v>8</v>
      </c>
    </row>
    <row r="10364" spans="1:14" x14ac:dyDescent="0.25">
      <c r="A10364" s="26">
        <v>44804.388518518521</v>
      </c>
      <c r="B10364" s="23" t="s">
        <v>189</v>
      </c>
      <c r="C10364" s="23" t="s">
        <v>13201</v>
      </c>
      <c r="D10364" s="23" t="s">
        <v>382</v>
      </c>
      <c r="E10364" s="23" t="s">
        <v>1</v>
      </c>
      <c r="F10364" s="23" t="s">
        <v>7</v>
      </c>
      <c r="G10364" s="23" t="s">
        <v>975</v>
      </c>
      <c r="H10364" s="2" t="s">
        <v>7723</v>
      </c>
      <c r="I10364" s="23" t="s">
        <v>7338</v>
      </c>
      <c r="J10364" s="23" t="s">
        <v>59</v>
      </c>
      <c r="K10364" s="23" t="s">
        <v>9712</v>
      </c>
      <c r="L10364" s="23" t="s">
        <v>9538</v>
      </c>
      <c r="M10364" s="23">
        <f>YEAR(Tabla2[[#This Row],[Fecha de creación]])</f>
        <v>2022</v>
      </c>
      <c r="N10364" s="23">
        <f>MONTH(Tabla2[[#This Row],[Fecha de creación]])</f>
        <v>8</v>
      </c>
    </row>
    <row r="10365" spans="1:14" x14ac:dyDescent="0.25">
      <c r="A10365" s="26">
        <v>44804.413425925923</v>
      </c>
      <c r="B10365" s="23" t="s">
        <v>19</v>
      </c>
      <c r="C10365" s="23" t="s">
        <v>13202</v>
      </c>
      <c r="D10365" s="23" t="s">
        <v>13203</v>
      </c>
      <c r="E10365" s="23" t="s">
        <v>1</v>
      </c>
      <c r="F10365" s="23" t="s">
        <v>7</v>
      </c>
      <c r="G10365" s="23" t="s">
        <v>975</v>
      </c>
      <c r="H10365" s="2" t="s">
        <v>7730</v>
      </c>
      <c r="I10365" s="23" t="s">
        <v>10079</v>
      </c>
      <c r="J10365" s="23"/>
      <c r="K10365" s="23" t="s">
        <v>9712</v>
      </c>
      <c r="L10365" s="23" t="s">
        <v>9538</v>
      </c>
      <c r="M10365" s="23">
        <f>YEAR(Tabla2[[#This Row],[Fecha de creación]])</f>
        <v>2022</v>
      </c>
      <c r="N10365" s="23">
        <f>MONTH(Tabla2[[#This Row],[Fecha de creación]])</f>
        <v>8</v>
      </c>
    </row>
    <row r="10366" spans="1:14" x14ac:dyDescent="0.25">
      <c r="A10366" s="26">
        <v>44804.455659722225</v>
      </c>
      <c r="B10366" s="23" t="s">
        <v>0</v>
      </c>
      <c r="C10366" s="23" t="s">
        <v>13204</v>
      </c>
      <c r="D10366" s="23" t="s">
        <v>49</v>
      </c>
      <c r="E10366" s="23" t="s">
        <v>1</v>
      </c>
      <c r="F10366" s="23" t="s">
        <v>7</v>
      </c>
      <c r="G10366" s="23" t="s">
        <v>975</v>
      </c>
      <c r="H10366" s="2" t="s">
        <v>7745</v>
      </c>
      <c r="I10366" s="23" t="s">
        <v>7412</v>
      </c>
      <c r="J10366" s="23"/>
      <c r="K10366" s="23" t="s">
        <v>9712</v>
      </c>
      <c r="L10366" s="23" t="s">
        <v>9538</v>
      </c>
      <c r="M10366" s="23">
        <f>YEAR(Tabla2[[#This Row],[Fecha de creación]])</f>
        <v>2022</v>
      </c>
      <c r="N10366" s="23">
        <f>MONTH(Tabla2[[#This Row],[Fecha de creación]])</f>
        <v>8</v>
      </c>
    </row>
    <row r="10367" spans="1:14" x14ac:dyDescent="0.25">
      <c r="A10367" s="26">
        <v>44804.469363425924</v>
      </c>
      <c r="B10367" s="23" t="s">
        <v>0</v>
      </c>
      <c r="C10367" s="23" t="s">
        <v>13205</v>
      </c>
      <c r="D10367" s="23" t="s">
        <v>49</v>
      </c>
      <c r="E10367" s="23" t="s">
        <v>1</v>
      </c>
      <c r="F10367" s="23" t="s">
        <v>7</v>
      </c>
      <c r="G10367" s="23" t="s">
        <v>975</v>
      </c>
      <c r="H10367" s="2" t="s">
        <v>7745</v>
      </c>
      <c r="I10367" s="23" t="s">
        <v>7412</v>
      </c>
      <c r="J10367" s="23"/>
      <c r="K10367" s="23" t="s">
        <v>9712</v>
      </c>
      <c r="L10367" s="23" t="s">
        <v>9538</v>
      </c>
      <c r="M10367" s="23">
        <f>YEAR(Tabla2[[#This Row],[Fecha de creación]])</f>
        <v>2022</v>
      </c>
      <c r="N10367" s="23">
        <f>MONTH(Tabla2[[#This Row],[Fecha de creación]])</f>
        <v>8</v>
      </c>
    </row>
    <row r="10368" spans="1:14" x14ac:dyDescent="0.25">
      <c r="A10368" s="26">
        <v>44804.470081018517</v>
      </c>
      <c r="B10368" s="23" t="s">
        <v>0</v>
      </c>
      <c r="C10368" s="23" t="s">
        <v>13206</v>
      </c>
      <c r="D10368" s="23" t="s">
        <v>8664</v>
      </c>
      <c r="E10368" s="23" t="s">
        <v>1</v>
      </c>
      <c r="F10368" s="23" t="s">
        <v>22</v>
      </c>
      <c r="G10368" s="23" t="s">
        <v>975</v>
      </c>
      <c r="H10368" s="2" t="s">
        <v>8893</v>
      </c>
      <c r="I10368" s="23" t="s">
        <v>7412</v>
      </c>
      <c r="J10368" s="23"/>
      <c r="K10368" s="23" t="s">
        <v>9712</v>
      </c>
      <c r="L10368" s="23" t="s">
        <v>9538</v>
      </c>
      <c r="M10368" s="23">
        <f>YEAR(Tabla2[[#This Row],[Fecha de creación]])</f>
        <v>2022</v>
      </c>
      <c r="N10368" s="23">
        <f>MONTH(Tabla2[[#This Row],[Fecha de creación]])</f>
        <v>8</v>
      </c>
    </row>
    <row r="10369" spans="1:14" x14ac:dyDescent="0.25">
      <c r="A10369" s="26">
        <v>44804.499490740738</v>
      </c>
      <c r="B10369" s="23" t="s">
        <v>0</v>
      </c>
      <c r="C10369" s="23" t="s">
        <v>13207</v>
      </c>
      <c r="D10369" s="23" t="s">
        <v>10747</v>
      </c>
      <c r="E10369" s="23" t="s">
        <v>1</v>
      </c>
      <c r="F10369" s="23" t="s">
        <v>7</v>
      </c>
      <c r="G10369" s="23" t="s">
        <v>975</v>
      </c>
      <c r="H10369" s="2" t="s">
        <v>7734</v>
      </c>
      <c r="I10369" s="23" t="s">
        <v>7412</v>
      </c>
      <c r="J10369" s="23"/>
      <c r="K10369" s="23" t="s">
        <v>9712</v>
      </c>
      <c r="L10369" s="23" t="s">
        <v>9538</v>
      </c>
      <c r="M10369" s="23">
        <f>YEAR(Tabla2[[#This Row],[Fecha de creación]])</f>
        <v>2022</v>
      </c>
      <c r="N10369" s="23">
        <f>MONTH(Tabla2[[#This Row],[Fecha de creación]])</f>
        <v>8</v>
      </c>
    </row>
    <row r="10370" spans="1:14" x14ac:dyDescent="0.25">
      <c r="A10370" s="26">
        <v>44804.616331018522</v>
      </c>
      <c r="B10370" s="23" t="s">
        <v>0</v>
      </c>
      <c r="C10370" s="23" t="s">
        <v>13208</v>
      </c>
      <c r="D10370" s="23" t="s">
        <v>8664</v>
      </c>
      <c r="E10370" s="23" t="s">
        <v>1</v>
      </c>
      <c r="F10370" s="23" t="s">
        <v>22</v>
      </c>
      <c r="G10370" s="23" t="s">
        <v>975</v>
      </c>
      <c r="H10370" s="2" t="s">
        <v>8893</v>
      </c>
      <c r="I10370" s="23" t="s">
        <v>7412</v>
      </c>
      <c r="J10370" s="23"/>
      <c r="K10370" s="23" t="s">
        <v>9712</v>
      </c>
      <c r="L10370" s="23" t="s">
        <v>9538</v>
      </c>
      <c r="M10370" s="23">
        <f>YEAR(Tabla2[[#This Row],[Fecha de creación]])</f>
        <v>2022</v>
      </c>
      <c r="N10370" s="23">
        <f>MONTH(Tabla2[[#This Row],[Fecha de creación]])</f>
        <v>8</v>
      </c>
    </row>
    <row r="10371" spans="1:14" x14ac:dyDescent="0.25">
      <c r="A10371" s="26">
        <v>44804.655868055554</v>
      </c>
      <c r="B10371" s="23" t="s">
        <v>0</v>
      </c>
      <c r="C10371" s="23" t="s">
        <v>13209</v>
      </c>
      <c r="D10371" s="23" t="s">
        <v>6313</v>
      </c>
      <c r="E10371" s="23" t="s">
        <v>1</v>
      </c>
      <c r="F10371" s="23" t="s">
        <v>7</v>
      </c>
      <c r="G10371" s="23" t="s">
        <v>975</v>
      </c>
      <c r="H10371" s="2" t="s">
        <v>7728</v>
      </c>
      <c r="I10371" s="23" t="s">
        <v>5999</v>
      </c>
      <c r="J10371" s="23" t="s">
        <v>59</v>
      </c>
      <c r="K10371" s="23" t="s">
        <v>9712</v>
      </c>
      <c r="L10371" s="23" t="s">
        <v>9538</v>
      </c>
      <c r="M10371" s="23">
        <f>YEAR(Tabla2[[#This Row],[Fecha de creación]])</f>
        <v>2022</v>
      </c>
      <c r="N10371" s="23">
        <f>MONTH(Tabla2[[#This Row],[Fecha de creación]])</f>
        <v>8</v>
      </c>
    </row>
    <row r="10372" spans="1:14" x14ac:dyDescent="0.25">
      <c r="A10372" s="26">
        <v>44804.675046296295</v>
      </c>
      <c r="B10372" s="23" t="s">
        <v>0</v>
      </c>
      <c r="C10372" s="23" t="s">
        <v>13210</v>
      </c>
      <c r="D10372" s="23" t="s">
        <v>999</v>
      </c>
      <c r="E10372" s="23" t="s">
        <v>1</v>
      </c>
      <c r="F10372" s="23" t="s">
        <v>7</v>
      </c>
      <c r="G10372" s="23" t="s">
        <v>975</v>
      </c>
      <c r="H10372" s="2" t="s">
        <v>7744</v>
      </c>
      <c r="I10372" s="23" t="s">
        <v>7412</v>
      </c>
      <c r="J10372" s="23"/>
      <c r="K10372" s="23" t="s">
        <v>9712</v>
      </c>
      <c r="L10372" s="23" t="s">
        <v>9538</v>
      </c>
      <c r="M10372" s="23">
        <f>YEAR(Tabla2[[#This Row],[Fecha de creación]])</f>
        <v>2022</v>
      </c>
      <c r="N10372" s="23">
        <f>MONTH(Tabla2[[#This Row],[Fecha de creación]])</f>
        <v>8</v>
      </c>
    </row>
    <row r="10373" spans="1:14" x14ac:dyDescent="0.25">
      <c r="A10373" s="26">
        <v>44804.70753472222</v>
      </c>
      <c r="B10373" s="23" t="s">
        <v>0</v>
      </c>
      <c r="C10373" s="23" t="s">
        <v>13211</v>
      </c>
      <c r="D10373" s="23" t="s">
        <v>13212</v>
      </c>
      <c r="E10373" s="23" t="s">
        <v>1</v>
      </c>
      <c r="F10373" s="23" t="s">
        <v>22</v>
      </c>
      <c r="G10373" s="23" t="s">
        <v>975</v>
      </c>
      <c r="H10373" s="2" t="s">
        <v>8893</v>
      </c>
      <c r="I10373" s="23" t="s">
        <v>7412</v>
      </c>
      <c r="J10373" s="23"/>
      <c r="K10373" s="23" t="s">
        <v>9712</v>
      </c>
      <c r="L10373" s="23" t="s">
        <v>9538</v>
      </c>
      <c r="M10373" s="23">
        <f>YEAR(Tabla2[[#This Row],[Fecha de creación]])</f>
        <v>2022</v>
      </c>
      <c r="N10373" s="23">
        <f>MONTH(Tabla2[[#This Row],[Fecha de creación]])</f>
        <v>8</v>
      </c>
    </row>
    <row r="10374" spans="1:14" x14ac:dyDescent="0.25">
      <c r="A10374" s="26">
        <v>44805.51153935185</v>
      </c>
      <c r="B10374" s="23" t="s">
        <v>189</v>
      </c>
      <c r="C10374" s="23" t="s">
        <v>13214</v>
      </c>
      <c r="D10374" s="23" t="s">
        <v>36</v>
      </c>
      <c r="E10374" s="23" t="s">
        <v>1</v>
      </c>
      <c r="F10374" s="23" t="s">
        <v>7</v>
      </c>
      <c r="G10374" s="23" t="s">
        <v>975</v>
      </c>
      <c r="H10374" s="2" t="s">
        <v>7731</v>
      </c>
      <c r="I10374" s="23" t="s">
        <v>7338</v>
      </c>
      <c r="J10374" s="23" t="s">
        <v>59</v>
      </c>
      <c r="K10374" s="23" t="s">
        <v>9712</v>
      </c>
      <c r="L10374" s="23" t="s">
        <v>9538</v>
      </c>
      <c r="M10374" s="23">
        <f>YEAR(Tabla2[[#This Row],[Fecha de creación]])</f>
        <v>2022</v>
      </c>
      <c r="N10374" s="23">
        <f>MONTH(Tabla2[[#This Row],[Fecha de creación]])</f>
        <v>9</v>
      </c>
    </row>
    <row r="10375" spans="1:14" x14ac:dyDescent="0.25">
      <c r="A10375" s="26">
        <v>44805.523252314815</v>
      </c>
      <c r="B10375" s="23" t="s">
        <v>0</v>
      </c>
      <c r="C10375" s="23" t="s">
        <v>13215</v>
      </c>
      <c r="D10375" s="23" t="s">
        <v>49</v>
      </c>
      <c r="E10375" s="23" t="s">
        <v>1</v>
      </c>
      <c r="F10375" s="23" t="s">
        <v>7</v>
      </c>
      <c r="G10375" s="23" t="s">
        <v>975</v>
      </c>
      <c r="H10375" s="2" t="s">
        <v>7745</v>
      </c>
      <c r="I10375" s="23" t="s">
        <v>7412</v>
      </c>
      <c r="J10375" s="23"/>
      <c r="K10375" s="23" t="s">
        <v>9712</v>
      </c>
      <c r="L10375" s="23" t="s">
        <v>9538</v>
      </c>
      <c r="M10375" s="23">
        <f>YEAR(Tabla2[[#This Row],[Fecha de creación]])</f>
        <v>2022</v>
      </c>
      <c r="N10375" s="23">
        <f>MONTH(Tabla2[[#This Row],[Fecha de creación]])</f>
        <v>9</v>
      </c>
    </row>
    <row r="10376" spans="1:14" x14ac:dyDescent="0.25">
      <c r="A10376" s="26">
        <v>44805.650196759256</v>
      </c>
      <c r="B10376" s="23" t="s">
        <v>189</v>
      </c>
      <c r="C10376" s="23" t="s">
        <v>13216</v>
      </c>
      <c r="D10376" s="23" t="s">
        <v>4281</v>
      </c>
      <c r="E10376" s="23" t="s">
        <v>1</v>
      </c>
      <c r="F10376" s="23" t="s">
        <v>7</v>
      </c>
      <c r="G10376" s="23" t="s">
        <v>975</v>
      </c>
      <c r="H10376" s="2" t="s">
        <v>7722</v>
      </c>
      <c r="I10376" s="23" t="s">
        <v>7338</v>
      </c>
      <c r="J10376" s="23" t="s">
        <v>59</v>
      </c>
      <c r="K10376" s="23" t="s">
        <v>9712</v>
      </c>
      <c r="L10376" s="23" t="s">
        <v>9538</v>
      </c>
      <c r="M10376" s="23">
        <f>YEAR(Tabla2[[#This Row],[Fecha de creación]])</f>
        <v>2022</v>
      </c>
      <c r="N10376" s="23">
        <f>MONTH(Tabla2[[#This Row],[Fecha de creación]])</f>
        <v>9</v>
      </c>
    </row>
    <row r="10377" spans="1:14" x14ac:dyDescent="0.25">
      <c r="A10377" s="26">
        <v>44805.689618055556</v>
      </c>
      <c r="B10377" s="23" t="s">
        <v>189</v>
      </c>
      <c r="C10377" s="23" t="s">
        <v>13217</v>
      </c>
      <c r="D10377" s="23" t="s">
        <v>7351</v>
      </c>
      <c r="E10377" s="23" t="s">
        <v>1</v>
      </c>
      <c r="F10377" s="23" t="s">
        <v>7</v>
      </c>
      <c r="G10377" s="23" t="s">
        <v>975</v>
      </c>
      <c r="H10377" s="2" t="s">
        <v>7722</v>
      </c>
      <c r="I10377" s="23" t="s">
        <v>7338</v>
      </c>
      <c r="J10377" s="23" t="s">
        <v>958</v>
      </c>
      <c r="K10377" s="23" t="s">
        <v>9712</v>
      </c>
      <c r="L10377" s="23" t="s">
        <v>9538</v>
      </c>
      <c r="M10377" s="23">
        <f>YEAR(Tabla2[[#This Row],[Fecha de creación]])</f>
        <v>2022</v>
      </c>
      <c r="N10377" s="23">
        <f>MONTH(Tabla2[[#This Row],[Fecha de creación]])</f>
        <v>9</v>
      </c>
    </row>
    <row r="10378" spans="1:14" x14ac:dyDescent="0.25">
      <c r="A10378" s="26">
        <v>44805.700648148151</v>
      </c>
      <c r="B10378" s="23" t="s">
        <v>189</v>
      </c>
      <c r="C10378" s="23" t="s">
        <v>13218</v>
      </c>
      <c r="D10378" s="23" t="s">
        <v>4002</v>
      </c>
      <c r="E10378" s="23" t="s">
        <v>1</v>
      </c>
      <c r="F10378" s="23" t="s">
        <v>2</v>
      </c>
      <c r="G10378" s="23" t="s">
        <v>1551</v>
      </c>
      <c r="H10378" s="2" t="s">
        <v>7737</v>
      </c>
      <c r="I10378" s="23" t="s">
        <v>7205</v>
      </c>
      <c r="J10378" s="23" t="s">
        <v>59</v>
      </c>
      <c r="K10378" s="23" t="s">
        <v>9712</v>
      </c>
      <c r="L10378" s="23" t="s">
        <v>9539</v>
      </c>
      <c r="M10378" s="23">
        <f>YEAR(Tabla2[[#This Row],[Fecha de creación]])</f>
        <v>2022</v>
      </c>
      <c r="N10378" s="23">
        <f>MONTH(Tabla2[[#This Row],[Fecha de creación]])</f>
        <v>9</v>
      </c>
    </row>
    <row r="10379" spans="1:14" x14ac:dyDescent="0.25">
      <c r="A10379" s="26">
        <v>44806.359699074077</v>
      </c>
      <c r="B10379" s="23" t="s">
        <v>19</v>
      </c>
      <c r="C10379" s="23" t="s">
        <v>13219</v>
      </c>
      <c r="D10379" s="23" t="s">
        <v>13220</v>
      </c>
      <c r="E10379" s="23" t="s">
        <v>1</v>
      </c>
      <c r="F10379" s="23" t="s">
        <v>7</v>
      </c>
      <c r="G10379" s="23" t="s">
        <v>975</v>
      </c>
      <c r="H10379" s="2" t="s">
        <v>8559</v>
      </c>
      <c r="I10379" s="23" t="s">
        <v>10079</v>
      </c>
      <c r="J10379" s="23"/>
      <c r="K10379" s="23" t="s">
        <v>9712</v>
      </c>
      <c r="L10379" s="23" t="s">
        <v>9538</v>
      </c>
      <c r="M10379" s="23">
        <f>YEAR(Tabla2[[#This Row],[Fecha de creación]])</f>
        <v>2022</v>
      </c>
      <c r="N10379" s="23">
        <f>MONTH(Tabla2[[#This Row],[Fecha de creación]])</f>
        <v>9</v>
      </c>
    </row>
    <row r="10380" spans="1:14" x14ac:dyDescent="0.25">
      <c r="A10380" s="26">
        <v>44806.377928240741</v>
      </c>
      <c r="B10380" s="23" t="s">
        <v>19</v>
      </c>
      <c r="C10380" s="23" t="s">
        <v>13221</v>
      </c>
      <c r="D10380" s="23" t="s">
        <v>13222</v>
      </c>
      <c r="E10380" s="23" t="s">
        <v>1</v>
      </c>
      <c r="F10380" s="23" t="s">
        <v>7</v>
      </c>
      <c r="G10380" s="23" t="s">
        <v>975</v>
      </c>
      <c r="H10380" s="2" t="s">
        <v>8535</v>
      </c>
      <c r="I10380" s="23" t="s">
        <v>10079</v>
      </c>
      <c r="J10380" s="23"/>
      <c r="K10380" s="23" t="s">
        <v>9712</v>
      </c>
      <c r="L10380" s="23" t="s">
        <v>9538</v>
      </c>
      <c r="M10380" s="23">
        <f>YEAR(Tabla2[[#This Row],[Fecha de creación]])</f>
        <v>2022</v>
      </c>
      <c r="N10380" s="23">
        <f>MONTH(Tabla2[[#This Row],[Fecha de creación]])</f>
        <v>9</v>
      </c>
    </row>
    <row r="10381" spans="1:14" x14ac:dyDescent="0.25">
      <c r="A10381" s="26">
        <v>44806.395636574074</v>
      </c>
      <c r="B10381" s="23" t="s">
        <v>19</v>
      </c>
      <c r="C10381" s="23" t="s">
        <v>13223</v>
      </c>
      <c r="D10381" s="23" t="s">
        <v>13224</v>
      </c>
      <c r="E10381" s="23" t="s">
        <v>1</v>
      </c>
      <c r="F10381" s="23" t="s">
        <v>7</v>
      </c>
      <c r="G10381" s="23" t="s">
        <v>975</v>
      </c>
      <c r="H10381" s="2" t="s">
        <v>8535</v>
      </c>
      <c r="I10381" s="23" t="s">
        <v>10079</v>
      </c>
      <c r="J10381" s="23"/>
      <c r="K10381" s="23" t="s">
        <v>9712</v>
      </c>
      <c r="L10381" s="23" t="s">
        <v>9538</v>
      </c>
      <c r="M10381" s="23">
        <f>YEAR(Tabla2[[#This Row],[Fecha de creación]])</f>
        <v>2022</v>
      </c>
      <c r="N10381" s="23">
        <f>MONTH(Tabla2[[#This Row],[Fecha de creación]])</f>
        <v>9</v>
      </c>
    </row>
    <row r="10382" spans="1:14" x14ac:dyDescent="0.25">
      <c r="A10382" s="26">
        <v>44806.413194444445</v>
      </c>
      <c r="B10382" s="23" t="s">
        <v>0</v>
      </c>
      <c r="C10382" s="23" t="s">
        <v>13225</v>
      </c>
      <c r="D10382" s="23" t="s">
        <v>49</v>
      </c>
      <c r="E10382" s="23" t="s">
        <v>1</v>
      </c>
      <c r="F10382" s="23" t="s">
        <v>7</v>
      </c>
      <c r="G10382" s="23" t="s">
        <v>975</v>
      </c>
      <c r="H10382" s="2" t="s">
        <v>7745</v>
      </c>
      <c r="I10382" s="23" t="s">
        <v>7412</v>
      </c>
      <c r="J10382" s="23"/>
      <c r="K10382" s="23" t="s">
        <v>9712</v>
      </c>
      <c r="L10382" s="23" t="s">
        <v>9538</v>
      </c>
      <c r="M10382" s="23">
        <f>YEAR(Tabla2[[#This Row],[Fecha de creación]])</f>
        <v>2022</v>
      </c>
      <c r="N10382" s="23">
        <f>MONTH(Tabla2[[#This Row],[Fecha de creación]])</f>
        <v>9</v>
      </c>
    </row>
    <row r="10383" spans="1:14" x14ac:dyDescent="0.25">
      <c r="A10383" s="26">
        <v>44806.413842592592</v>
      </c>
      <c r="B10383" s="23" t="s">
        <v>0</v>
      </c>
      <c r="C10383" s="23" t="s">
        <v>13226</v>
      </c>
      <c r="D10383" s="23" t="s">
        <v>49</v>
      </c>
      <c r="E10383" s="23" t="s">
        <v>1</v>
      </c>
      <c r="F10383" s="23" t="s">
        <v>7</v>
      </c>
      <c r="G10383" s="23" t="s">
        <v>975</v>
      </c>
      <c r="H10383" s="2" t="s">
        <v>7745</v>
      </c>
      <c r="I10383" s="23" t="s">
        <v>7412</v>
      </c>
      <c r="J10383" s="23"/>
      <c r="K10383" s="23" t="s">
        <v>9712</v>
      </c>
      <c r="L10383" s="23" t="s">
        <v>9538</v>
      </c>
      <c r="M10383" s="23">
        <f>YEAR(Tabla2[[#This Row],[Fecha de creación]])</f>
        <v>2022</v>
      </c>
      <c r="N10383" s="23">
        <f>MONTH(Tabla2[[#This Row],[Fecha de creación]])</f>
        <v>9</v>
      </c>
    </row>
    <row r="10384" spans="1:14" x14ac:dyDescent="0.25">
      <c r="A10384" s="26">
        <v>44806.415833333333</v>
      </c>
      <c r="B10384" s="23" t="s">
        <v>189</v>
      </c>
      <c r="C10384" s="23" t="s">
        <v>13227</v>
      </c>
      <c r="D10384" s="23" t="s">
        <v>4002</v>
      </c>
      <c r="E10384" s="23" t="s">
        <v>1</v>
      </c>
      <c r="F10384" s="23" t="s">
        <v>2</v>
      </c>
      <c r="G10384" s="23" t="s">
        <v>1551</v>
      </c>
      <c r="H10384" s="2" t="s">
        <v>7737</v>
      </c>
      <c r="I10384" s="23" t="s">
        <v>7205</v>
      </c>
      <c r="J10384" s="23" t="s">
        <v>958</v>
      </c>
      <c r="K10384" s="23" t="s">
        <v>9712</v>
      </c>
      <c r="L10384" s="23" t="s">
        <v>9539</v>
      </c>
      <c r="M10384" s="23">
        <f>YEAR(Tabla2[[#This Row],[Fecha de creación]])</f>
        <v>2022</v>
      </c>
      <c r="N10384" s="23">
        <f>MONTH(Tabla2[[#This Row],[Fecha de creación]])</f>
        <v>9</v>
      </c>
    </row>
    <row r="10385" spans="1:14" x14ac:dyDescent="0.25">
      <c r="A10385" s="26">
        <v>44806.419571759259</v>
      </c>
      <c r="B10385" s="23" t="s">
        <v>100</v>
      </c>
      <c r="C10385" s="23" t="s">
        <v>13228</v>
      </c>
      <c r="D10385" s="23" t="s">
        <v>586</v>
      </c>
      <c r="E10385" s="23" t="s">
        <v>1</v>
      </c>
      <c r="F10385" s="23" t="s">
        <v>7</v>
      </c>
      <c r="G10385" s="23" t="s">
        <v>975</v>
      </c>
      <c r="H10385" s="2" t="s">
        <v>7748</v>
      </c>
      <c r="I10385" s="23" t="s">
        <v>6004</v>
      </c>
      <c r="J10385" s="23" t="s">
        <v>59</v>
      </c>
      <c r="K10385" s="23" t="s">
        <v>9712</v>
      </c>
      <c r="L10385" s="23" t="s">
        <v>9538</v>
      </c>
      <c r="M10385" s="23">
        <f>YEAR(Tabla2[[#This Row],[Fecha de creación]])</f>
        <v>2022</v>
      </c>
      <c r="N10385" s="23">
        <f>MONTH(Tabla2[[#This Row],[Fecha de creación]])</f>
        <v>9</v>
      </c>
    </row>
    <row r="10386" spans="1:14" x14ac:dyDescent="0.25">
      <c r="A10386" s="26">
        <v>44806.421747685185</v>
      </c>
      <c r="B10386" s="23" t="s">
        <v>19</v>
      </c>
      <c r="C10386" s="23" t="s">
        <v>13229</v>
      </c>
      <c r="D10386" s="23" t="s">
        <v>10863</v>
      </c>
      <c r="E10386" s="23" t="s">
        <v>1</v>
      </c>
      <c r="F10386" s="23" t="s">
        <v>7</v>
      </c>
      <c r="G10386" s="23" t="s">
        <v>975</v>
      </c>
      <c r="H10386" s="2" t="s">
        <v>8535</v>
      </c>
      <c r="I10386" s="23" t="s">
        <v>10079</v>
      </c>
      <c r="J10386" s="23"/>
      <c r="K10386" s="23" t="s">
        <v>9712</v>
      </c>
      <c r="L10386" s="23" t="s">
        <v>9538</v>
      </c>
      <c r="M10386" s="23">
        <f>YEAR(Tabla2[[#This Row],[Fecha de creación]])</f>
        <v>2022</v>
      </c>
      <c r="N10386" s="23">
        <f>MONTH(Tabla2[[#This Row],[Fecha de creación]])</f>
        <v>9</v>
      </c>
    </row>
    <row r="10387" spans="1:14" x14ac:dyDescent="0.25">
      <c r="A10387" s="26">
        <v>44806.422523148147</v>
      </c>
      <c r="B10387" s="23" t="s">
        <v>100</v>
      </c>
      <c r="C10387" s="23" t="s">
        <v>13230</v>
      </c>
      <c r="D10387" s="23" t="s">
        <v>6</v>
      </c>
      <c r="E10387" s="23" t="s">
        <v>1</v>
      </c>
      <c r="F10387" s="23" t="s">
        <v>7</v>
      </c>
      <c r="G10387" s="23" t="s">
        <v>975</v>
      </c>
      <c r="H10387" s="2" t="s">
        <v>7722</v>
      </c>
      <c r="I10387" s="23" t="s">
        <v>6004</v>
      </c>
      <c r="J10387" s="23" t="s">
        <v>59</v>
      </c>
      <c r="K10387" s="23" t="s">
        <v>9712</v>
      </c>
      <c r="L10387" s="23" t="s">
        <v>9538</v>
      </c>
      <c r="M10387" s="23">
        <f>YEAR(Tabla2[[#This Row],[Fecha de creación]])</f>
        <v>2022</v>
      </c>
      <c r="N10387" s="23">
        <f>MONTH(Tabla2[[#This Row],[Fecha de creación]])</f>
        <v>9</v>
      </c>
    </row>
    <row r="10388" spans="1:14" x14ac:dyDescent="0.25">
      <c r="A10388" s="26">
        <v>44806.424085648148</v>
      </c>
      <c r="B10388" s="23" t="s">
        <v>100</v>
      </c>
      <c r="C10388" s="23" t="s">
        <v>13231</v>
      </c>
      <c r="D10388" s="23" t="s">
        <v>6</v>
      </c>
      <c r="E10388" s="23" t="s">
        <v>1</v>
      </c>
      <c r="F10388" s="23" t="s">
        <v>7</v>
      </c>
      <c r="G10388" s="23" t="s">
        <v>975</v>
      </c>
      <c r="H10388" s="2" t="s">
        <v>7722</v>
      </c>
      <c r="I10388" s="23" t="s">
        <v>6004</v>
      </c>
      <c r="J10388" s="23" t="s">
        <v>59</v>
      </c>
      <c r="K10388" s="23" t="s">
        <v>9712</v>
      </c>
      <c r="L10388" s="23" t="s">
        <v>9538</v>
      </c>
      <c r="M10388" s="23">
        <f>YEAR(Tabla2[[#This Row],[Fecha de creación]])</f>
        <v>2022</v>
      </c>
      <c r="N10388" s="23">
        <f>MONTH(Tabla2[[#This Row],[Fecha de creación]])</f>
        <v>9</v>
      </c>
    </row>
    <row r="10389" spans="1:14" x14ac:dyDescent="0.25">
      <c r="A10389" s="26">
        <v>44806.424502314818</v>
      </c>
      <c r="B10389" s="23" t="s">
        <v>0</v>
      </c>
      <c r="C10389" s="23" t="s">
        <v>13232</v>
      </c>
      <c r="D10389" s="23" t="s">
        <v>805</v>
      </c>
      <c r="E10389" s="23" t="s">
        <v>1</v>
      </c>
      <c r="F10389" s="23" t="s">
        <v>2</v>
      </c>
      <c r="G10389" s="23" t="s">
        <v>1551</v>
      </c>
      <c r="H10389" s="2" t="s">
        <v>7741</v>
      </c>
      <c r="I10389" s="23" t="s">
        <v>7749</v>
      </c>
      <c r="J10389" s="23" t="s">
        <v>59</v>
      </c>
      <c r="K10389" s="23" t="s">
        <v>9712</v>
      </c>
      <c r="L10389" s="23" t="s">
        <v>9539</v>
      </c>
      <c r="M10389" s="23">
        <f>YEAR(Tabla2[[#This Row],[Fecha de creación]])</f>
        <v>2022</v>
      </c>
      <c r="N10389" s="23">
        <f>MONTH(Tabla2[[#This Row],[Fecha de creación]])</f>
        <v>9</v>
      </c>
    </row>
    <row r="10390" spans="1:14" x14ac:dyDescent="0.25">
      <c r="A10390" s="26">
        <v>44806.453182870369</v>
      </c>
      <c r="B10390" s="23" t="s">
        <v>0</v>
      </c>
      <c r="C10390" s="23" t="s">
        <v>13233</v>
      </c>
      <c r="D10390" s="23" t="s">
        <v>6</v>
      </c>
      <c r="E10390" s="23" t="s">
        <v>1</v>
      </c>
      <c r="F10390" s="23" t="s">
        <v>7</v>
      </c>
      <c r="G10390" s="23" t="s">
        <v>975</v>
      </c>
      <c r="H10390" s="2" t="s">
        <v>7722</v>
      </c>
      <c r="I10390" s="23" t="s">
        <v>7412</v>
      </c>
      <c r="J10390" s="23"/>
      <c r="K10390" s="23" t="s">
        <v>9712</v>
      </c>
      <c r="L10390" s="23" t="s">
        <v>9538</v>
      </c>
      <c r="M10390" s="23">
        <f>YEAR(Tabla2[[#This Row],[Fecha de creación]])</f>
        <v>2022</v>
      </c>
      <c r="N10390" s="23">
        <f>MONTH(Tabla2[[#This Row],[Fecha de creación]])</f>
        <v>9</v>
      </c>
    </row>
    <row r="10391" spans="1:14" x14ac:dyDescent="0.25">
      <c r="A10391" s="26">
        <v>44806.464594907404</v>
      </c>
      <c r="B10391" s="23" t="s">
        <v>0</v>
      </c>
      <c r="C10391" s="23" t="s">
        <v>13234</v>
      </c>
      <c r="D10391" s="23" t="s">
        <v>6</v>
      </c>
      <c r="E10391" s="23" t="s">
        <v>1</v>
      </c>
      <c r="F10391" s="23" t="s">
        <v>7</v>
      </c>
      <c r="G10391" s="23" t="s">
        <v>975</v>
      </c>
      <c r="H10391" s="2" t="s">
        <v>7722</v>
      </c>
      <c r="I10391" s="23" t="s">
        <v>7412</v>
      </c>
      <c r="J10391" s="23"/>
      <c r="K10391" s="23" t="s">
        <v>9712</v>
      </c>
      <c r="L10391" s="23" t="s">
        <v>9538</v>
      </c>
      <c r="M10391" s="23">
        <f>YEAR(Tabla2[[#This Row],[Fecha de creación]])</f>
        <v>2022</v>
      </c>
      <c r="N10391" s="23">
        <f>MONTH(Tabla2[[#This Row],[Fecha de creación]])</f>
        <v>9</v>
      </c>
    </row>
    <row r="10392" spans="1:14" x14ac:dyDescent="0.25">
      <c r="A10392" s="26">
        <v>44806.470590277779</v>
      </c>
      <c r="B10392" s="23" t="s">
        <v>0</v>
      </c>
      <c r="C10392" s="23" t="s">
        <v>13235</v>
      </c>
      <c r="D10392" s="23" t="s">
        <v>13116</v>
      </c>
      <c r="E10392" s="23" t="s">
        <v>1</v>
      </c>
      <c r="F10392" s="23" t="s">
        <v>7</v>
      </c>
      <c r="G10392" s="23" t="s">
        <v>1551</v>
      </c>
      <c r="H10392" s="2" t="s">
        <v>8491</v>
      </c>
      <c r="I10392" s="23" t="s">
        <v>976</v>
      </c>
      <c r="J10392" s="23" t="s">
        <v>59</v>
      </c>
      <c r="K10392" s="23" t="s">
        <v>9712</v>
      </c>
      <c r="L10392" s="23" t="s">
        <v>9538</v>
      </c>
      <c r="M10392" s="23">
        <f>YEAR(Tabla2[[#This Row],[Fecha de creación]])</f>
        <v>2022</v>
      </c>
      <c r="N10392" s="23">
        <f>MONTH(Tabla2[[#This Row],[Fecha de creación]])</f>
        <v>9</v>
      </c>
    </row>
    <row r="10393" spans="1:14" x14ac:dyDescent="0.25">
      <c r="A10393" s="26">
        <v>44806.47729166667</v>
      </c>
      <c r="B10393" s="23" t="s">
        <v>0</v>
      </c>
      <c r="C10393" s="23" t="s">
        <v>13236</v>
      </c>
      <c r="D10393" s="23" t="s">
        <v>8664</v>
      </c>
      <c r="E10393" s="23" t="s">
        <v>1</v>
      </c>
      <c r="F10393" s="23" t="s">
        <v>22</v>
      </c>
      <c r="G10393" s="23" t="s">
        <v>975</v>
      </c>
      <c r="H10393" s="2" t="s">
        <v>8893</v>
      </c>
      <c r="I10393" s="23" t="s">
        <v>7412</v>
      </c>
      <c r="J10393" s="23"/>
      <c r="K10393" s="23" t="s">
        <v>9712</v>
      </c>
      <c r="L10393" s="23" t="s">
        <v>9538</v>
      </c>
      <c r="M10393" s="23">
        <f>YEAR(Tabla2[[#This Row],[Fecha de creación]])</f>
        <v>2022</v>
      </c>
      <c r="N10393" s="23">
        <f>MONTH(Tabla2[[#This Row],[Fecha de creación]])</f>
        <v>9</v>
      </c>
    </row>
    <row r="10394" spans="1:14" x14ac:dyDescent="0.25">
      <c r="A10394" s="26">
        <v>44806.47896990741</v>
      </c>
      <c r="B10394" s="23" t="s">
        <v>0</v>
      </c>
      <c r="C10394" s="23" t="s">
        <v>13237</v>
      </c>
      <c r="D10394" s="23" t="s">
        <v>6</v>
      </c>
      <c r="E10394" s="23" t="s">
        <v>1</v>
      </c>
      <c r="F10394" s="23" t="s">
        <v>7</v>
      </c>
      <c r="G10394" s="23" t="s">
        <v>975</v>
      </c>
      <c r="H10394" s="2" t="s">
        <v>7722</v>
      </c>
      <c r="I10394" s="23" t="s">
        <v>5999</v>
      </c>
      <c r="J10394" s="23" t="s">
        <v>59</v>
      </c>
      <c r="K10394" s="23" t="s">
        <v>9712</v>
      </c>
      <c r="L10394" s="23" t="s">
        <v>9538</v>
      </c>
      <c r="M10394" s="23">
        <f>YEAR(Tabla2[[#This Row],[Fecha de creación]])</f>
        <v>2022</v>
      </c>
      <c r="N10394" s="23">
        <f>MONTH(Tabla2[[#This Row],[Fecha de creación]])</f>
        <v>9</v>
      </c>
    </row>
    <row r="10395" spans="1:14" x14ac:dyDescent="0.25">
      <c r="A10395" s="26">
        <v>44806.479363425926</v>
      </c>
      <c r="B10395" s="23" t="s">
        <v>19</v>
      </c>
      <c r="C10395" s="23" t="s">
        <v>13238</v>
      </c>
      <c r="D10395" s="23" t="s">
        <v>10867</v>
      </c>
      <c r="E10395" s="23" t="s">
        <v>1</v>
      </c>
      <c r="F10395" s="23" t="s">
        <v>7</v>
      </c>
      <c r="G10395" s="23" t="s">
        <v>975</v>
      </c>
      <c r="H10395" s="2" t="s">
        <v>8535</v>
      </c>
      <c r="I10395" s="23" t="s">
        <v>10079</v>
      </c>
      <c r="J10395" s="23"/>
      <c r="K10395" s="23" t="s">
        <v>9712</v>
      </c>
      <c r="L10395" s="23" t="s">
        <v>9538</v>
      </c>
      <c r="M10395" s="23">
        <f>YEAR(Tabla2[[#This Row],[Fecha de creación]])</f>
        <v>2022</v>
      </c>
      <c r="N10395" s="23">
        <f>MONTH(Tabla2[[#This Row],[Fecha de creación]])</f>
        <v>9</v>
      </c>
    </row>
    <row r="10396" spans="1:14" x14ac:dyDescent="0.25">
      <c r="A10396" s="26">
        <v>44806.479722222219</v>
      </c>
      <c r="B10396" s="23" t="s">
        <v>189</v>
      </c>
      <c r="C10396" s="23" t="s">
        <v>13239</v>
      </c>
      <c r="D10396" s="23" t="s">
        <v>13240</v>
      </c>
      <c r="E10396" s="23" t="s">
        <v>1</v>
      </c>
      <c r="F10396" s="23" t="s">
        <v>7</v>
      </c>
      <c r="G10396" s="23" t="s">
        <v>975</v>
      </c>
      <c r="H10396" s="2" t="s">
        <v>7980</v>
      </c>
      <c r="I10396" s="23" t="s">
        <v>3284</v>
      </c>
      <c r="J10396" s="23" t="s">
        <v>59</v>
      </c>
      <c r="K10396" s="23" t="s">
        <v>9712</v>
      </c>
      <c r="L10396" s="23" t="s">
        <v>9538</v>
      </c>
      <c r="M10396" s="23">
        <f>YEAR(Tabla2[[#This Row],[Fecha de creación]])</f>
        <v>2022</v>
      </c>
      <c r="N10396" s="23">
        <f>MONTH(Tabla2[[#This Row],[Fecha de creación]])</f>
        <v>9</v>
      </c>
    </row>
    <row r="10397" spans="1:14" x14ac:dyDescent="0.25">
      <c r="A10397" s="26">
        <v>44806.482372685183</v>
      </c>
      <c r="B10397" s="23" t="s">
        <v>189</v>
      </c>
      <c r="C10397" s="23" t="s">
        <v>13241</v>
      </c>
      <c r="D10397" s="23" t="s">
        <v>13242</v>
      </c>
      <c r="E10397" s="23" t="s">
        <v>1</v>
      </c>
      <c r="F10397" s="23" t="s">
        <v>7</v>
      </c>
      <c r="G10397" s="23" t="s">
        <v>975</v>
      </c>
      <c r="H10397" s="2" t="s">
        <v>7980</v>
      </c>
      <c r="I10397" s="23" t="s">
        <v>7338</v>
      </c>
      <c r="J10397" s="23" t="s">
        <v>59</v>
      </c>
      <c r="K10397" s="23" t="s">
        <v>9712</v>
      </c>
      <c r="L10397" s="23" t="s">
        <v>9538</v>
      </c>
      <c r="M10397" s="23">
        <f>YEAR(Tabla2[[#This Row],[Fecha de creación]])</f>
        <v>2022</v>
      </c>
      <c r="N10397" s="23">
        <f>MONTH(Tabla2[[#This Row],[Fecha de creación]])</f>
        <v>9</v>
      </c>
    </row>
    <row r="10398" spans="1:14" x14ac:dyDescent="0.25">
      <c r="A10398" s="26">
        <v>44806.492083333331</v>
      </c>
      <c r="B10398" s="23" t="s">
        <v>19</v>
      </c>
      <c r="C10398" s="23" t="s">
        <v>13243</v>
      </c>
      <c r="D10398" s="23" t="s">
        <v>13244</v>
      </c>
      <c r="E10398" s="23" t="s">
        <v>1</v>
      </c>
      <c r="F10398" s="23" t="s">
        <v>7</v>
      </c>
      <c r="G10398" s="23" t="s">
        <v>975</v>
      </c>
      <c r="H10398" s="2" t="s">
        <v>8559</v>
      </c>
      <c r="I10398" s="23" t="s">
        <v>10079</v>
      </c>
      <c r="J10398" s="23"/>
      <c r="K10398" s="23" t="s">
        <v>9712</v>
      </c>
      <c r="L10398" s="23" t="s">
        <v>9538</v>
      </c>
      <c r="M10398" s="23">
        <f>YEAR(Tabla2[[#This Row],[Fecha de creación]])</f>
        <v>2022</v>
      </c>
      <c r="N10398" s="23">
        <f>MONTH(Tabla2[[#This Row],[Fecha de creación]])</f>
        <v>9</v>
      </c>
    </row>
    <row r="10399" spans="1:14" x14ac:dyDescent="0.25">
      <c r="A10399" s="26">
        <v>44806.541944444441</v>
      </c>
      <c r="B10399" s="23" t="s">
        <v>0</v>
      </c>
      <c r="C10399" s="23" t="s">
        <v>13245</v>
      </c>
      <c r="D10399" s="23" t="s">
        <v>7690</v>
      </c>
      <c r="E10399" s="23" t="s">
        <v>1</v>
      </c>
      <c r="F10399" s="23" t="s">
        <v>22</v>
      </c>
      <c r="G10399" s="23" t="s">
        <v>975</v>
      </c>
      <c r="H10399" s="2" t="s">
        <v>7734</v>
      </c>
      <c r="I10399" s="23" t="s">
        <v>5999</v>
      </c>
      <c r="J10399" s="23" t="s">
        <v>59</v>
      </c>
      <c r="K10399" s="23" t="s">
        <v>9712</v>
      </c>
      <c r="L10399" s="23" t="s">
        <v>9538</v>
      </c>
      <c r="M10399" s="23">
        <f>YEAR(Tabla2[[#This Row],[Fecha de creación]])</f>
        <v>2022</v>
      </c>
      <c r="N10399" s="23">
        <f>MONTH(Tabla2[[#This Row],[Fecha de creación]])</f>
        <v>9</v>
      </c>
    </row>
    <row r="10400" spans="1:14" x14ac:dyDescent="0.25">
      <c r="A10400" s="26">
        <v>44806.560567129629</v>
      </c>
      <c r="B10400" s="23" t="s">
        <v>189</v>
      </c>
      <c r="C10400" s="23" t="s">
        <v>13246</v>
      </c>
      <c r="D10400" s="23" t="s">
        <v>7096</v>
      </c>
      <c r="E10400" s="23" t="s">
        <v>1</v>
      </c>
      <c r="F10400" s="23" t="s">
        <v>7</v>
      </c>
      <c r="G10400" s="23" t="s">
        <v>975</v>
      </c>
      <c r="H10400" s="2" t="s">
        <v>7722</v>
      </c>
      <c r="I10400" s="23" t="s">
        <v>4486</v>
      </c>
      <c r="J10400" s="23" t="s">
        <v>59</v>
      </c>
      <c r="K10400" s="23" t="s">
        <v>9712</v>
      </c>
      <c r="L10400" s="23" t="s">
        <v>9538</v>
      </c>
      <c r="M10400" s="23">
        <f>YEAR(Tabla2[[#This Row],[Fecha de creación]])</f>
        <v>2022</v>
      </c>
      <c r="N10400" s="23">
        <f>MONTH(Tabla2[[#This Row],[Fecha de creación]])</f>
        <v>9</v>
      </c>
    </row>
    <row r="10401" spans="1:14" x14ac:dyDescent="0.25">
      <c r="A10401" s="26">
        <v>44806.5859375</v>
      </c>
      <c r="B10401" s="23" t="s">
        <v>189</v>
      </c>
      <c r="C10401" s="23" t="s">
        <v>13247</v>
      </c>
      <c r="D10401" s="23" t="s">
        <v>13248</v>
      </c>
      <c r="E10401" s="23" t="s">
        <v>1</v>
      </c>
      <c r="F10401" s="23" t="s">
        <v>2</v>
      </c>
      <c r="G10401" s="23" t="s">
        <v>1551</v>
      </c>
      <c r="H10401" s="2" t="s">
        <v>7721</v>
      </c>
      <c r="I10401" s="23" t="s">
        <v>7205</v>
      </c>
      <c r="J10401" s="23" t="s">
        <v>59</v>
      </c>
      <c r="K10401" s="23" t="s">
        <v>9712</v>
      </c>
      <c r="L10401" s="23" t="s">
        <v>9539</v>
      </c>
      <c r="M10401" s="23">
        <f>YEAR(Tabla2[[#This Row],[Fecha de creación]])</f>
        <v>2022</v>
      </c>
      <c r="N10401" s="23">
        <f>MONTH(Tabla2[[#This Row],[Fecha de creación]])</f>
        <v>9</v>
      </c>
    </row>
    <row r="10402" spans="1:14" x14ac:dyDescent="0.25">
      <c r="A10402" s="26">
        <v>44806.645219907405</v>
      </c>
      <c r="B10402" s="23" t="s">
        <v>19</v>
      </c>
      <c r="C10402" s="23" t="s">
        <v>13249</v>
      </c>
      <c r="D10402" s="23" t="s">
        <v>13250</v>
      </c>
      <c r="E10402" s="23" t="s">
        <v>1</v>
      </c>
      <c r="F10402" s="23" t="s">
        <v>7</v>
      </c>
      <c r="G10402" s="23" t="s">
        <v>975</v>
      </c>
      <c r="H10402" s="2" t="s">
        <v>8535</v>
      </c>
      <c r="I10402" s="23" t="s">
        <v>10079</v>
      </c>
      <c r="J10402" s="23"/>
      <c r="K10402" s="23" t="s">
        <v>9712</v>
      </c>
      <c r="L10402" s="23" t="s">
        <v>9538</v>
      </c>
      <c r="M10402" s="23">
        <f>YEAR(Tabla2[[#This Row],[Fecha de creación]])</f>
        <v>2022</v>
      </c>
      <c r="N10402" s="23">
        <f>MONTH(Tabla2[[#This Row],[Fecha de creación]])</f>
        <v>9</v>
      </c>
    </row>
    <row r="10403" spans="1:14" x14ac:dyDescent="0.25">
      <c r="A10403" s="26">
        <v>44806.664907407408</v>
      </c>
      <c r="B10403" s="23" t="s">
        <v>19</v>
      </c>
      <c r="C10403" s="23" t="s">
        <v>13251</v>
      </c>
      <c r="D10403" s="23" t="s">
        <v>13252</v>
      </c>
      <c r="E10403" s="23" t="s">
        <v>1</v>
      </c>
      <c r="F10403" s="23" t="s">
        <v>7</v>
      </c>
      <c r="G10403" s="23" t="s">
        <v>975</v>
      </c>
      <c r="H10403" s="2" t="s">
        <v>7730</v>
      </c>
      <c r="I10403" s="23" t="s">
        <v>10079</v>
      </c>
      <c r="J10403" s="23"/>
      <c r="K10403" s="23" t="s">
        <v>9712</v>
      </c>
      <c r="L10403" s="23" t="s">
        <v>9538</v>
      </c>
      <c r="M10403" s="23">
        <f>YEAR(Tabla2[[#This Row],[Fecha de creación]])</f>
        <v>2022</v>
      </c>
      <c r="N10403" s="23">
        <f>MONTH(Tabla2[[#This Row],[Fecha de creación]])</f>
        <v>9</v>
      </c>
    </row>
    <row r="10404" spans="1:14" x14ac:dyDescent="0.25">
      <c r="A10404" s="26">
        <v>44806.687199074076</v>
      </c>
      <c r="B10404" s="23" t="s">
        <v>0</v>
      </c>
      <c r="C10404" s="23" t="s">
        <v>13253</v>
      </c>
      <c r="D10404" s="23" t="s">
        <v>6</v>
      </c>
      <c r="E10404" s="23" t="s">
        <v>1</v>
      </c>
      <c r="F10404" s="23" t="s">
        <v>7</v>
      </c>
      <c r="G10404" s="23" t="s">
        <v>975</v>
      </c>
      <c r="H10404" s="2" t="s">
        <v>7722</v>
      </c>
      <c r="I10404" s="23" t="s">
        <v>5999</v>
      </c>
      <c r="J10404" s="23" t="s">
        <v>59</v>
      </c>
      <c r="K10404" s="23" t="s">
        <v>9712</v>
      </c>
      <c r="L10404" s="23" t="s">
        <v>9538</v>
      </c>
      <c r="M10404" s="23">
        <f>YEAR(Tabla2[[#This Row],[Fecha de creación]])</f>
        <v>2022</v>
      </c>
      <c r="N10404" s="23">
        <f>MONTH(Tabla2[[#This Row],[Fecha de creación]])</f>
        <v>9</v>
      </c>
    </row>
    <row r="10405" spans="1:14" x14ac:dyDescent="0.25">
      <c r="A10405" s="26">
        <v>44806.690694444442</v>
      </c>
      <c r="B10405" s="23" t="s">
        <v>19</v>
      </c>
      <c r="C10405" s="23" t="s">
        <v>13254</v>
      </c>
      <c r="D10405" s="23" t="s">
        <v>13255</v>
      </c>
      <c r="E10405" s="23" t="s">
        <v>1</v>
      </c>
      <c r="F10405" s="23" t="s">
        <v>7</v>
      </c>
      <c r="G10405" s="23" t="s">
        <v>975</v>
      </c>
      <c r="H10405" s="2" t="s">
        <v>7722</v>
      </c>
      <c r="I10405" s="23" t="s">
        <v>10079</v>
      </c>
      <c r="J10405" s="23"/>
      <c r="K10405" s="23" t="s">
        <v>9712</v>
      </c>
      <c r="L10405" s="23" t="s">
        <v>9538</v>
      </c>
      <c r="M10405" s="23">
        <f>YEAR(Tabla2[[#This Row],[Fecha de creación]])</f>
        <v>2022</v>
      </c>
      <c r="N10405" s="23">
        <f>MONTH(Tabla2[[#This Row],[Fecha de creación]])</f>
        <v>9</v>
      </c>
    </row>
    <row r="10406" spans="1:14" x14ac:dyDescent="0.25">
      <c r="A10406" s="26">
        <v>44806.702280092592</v>
      </c>
      <c r="B10406" s="23" t="s">
        <v>19</v>
      </c>
      <c r="C10406" s="23" t="s">
        <v>13256</v>
      </c>
      <c r="D10406" s="23" t="s">
        <v>11545</v>
      </c>
      <c r="E10406" s="23" t="s">
        <v>1</v>
      </c>
      <c r="F10406" s="23" t="s">
        <v>7</v>
      </c>
      <c r="G10406" s="23" t="s">
        <v>975</v>
      </c>
      <c r="H10406" s="2" t="s">
        <v>8559</v>
      </c>
      <c r="I10406" s="23" t="s">
        <v>10079</v>
      </c>
      <c r="J10406" s="23"/>
      <c r="K10406" s="23" t="s">
        <v>9712</v>
      </c>
      <c r="L10406" s="23" t="s">
        <v>9538</v>
      </c>
      <c r="M10406" s="23">
        <f>YEAR(Tabla2[[#This Row],[Fecha de creación]])</f>
        <v>2022</v>
      </c>
      <c r="N10406" s="23">
        <f>MONTH(Tabla2[[#This Row],[Fecha de creación]])</f>
        <v>9</v>
      </c>
    </row>
    <row r="10407" spans="1:14" x14ac:dyDescent="0.25">
      <c r="A10407" s="26">
        <v>44806.714421296296</v>
      </c>
      <c r="B10407" s="23" t="s">
        <v>19</v>
      </c>
      <c r="C10407" s="23" t="s">
        <v>13257</v>
      </c>
      <c r="D10407" s="23" t="s">
        <v>13258</v>
      </c>
      <c r="E10407" s="23" t="s">
        <v>1</v>
      </c>
      <c r="F10407" s="23" t="s">
        <v>7</v>
      </c>
      <c r="G10407" s="23" t="s">
        <v>975</v>
      </c>
      <c r="H10407" s="2" t="s">
        <v>7730</v>
      </c>
      <c r="I10407" s="23" t="s">
        <v>10079</v>
      </c>
      <c r="J10407" s="23"/>
      <c r="K10407" s="23" t="s">
        <v>9712</v>
      </c>
      <c r="L10407" s="23" t="s">
        <v>9538</v>
      </c>
      <c r="M10407" s="23">
        <f>YEAR(Tabla2[[#This Row],[Fecha de creación]])</f>
        <v>2022</v>
      </c>
      <c r="N10407" s="23">
        <f>MONTH(Tabla2[[#This Row],[Fecha de creación]])</f>
        <v>9</v>
      </c>
    </row>
    <row r="10408" spans="1:14" x14ac:dyDescent="0.25">
      <c r="A10408" s="26">
        <v>44807.38422453704</v>
      </c>
      <c r="B10408" s="23" t="s">
        <v>189</v>
      </c>
      <c r="C10408" s="23" t="s">
        <v>13259</v>
      </c>
      <c r="D10408" s="23" t="s">
        <v>7351</v>
      </c>
      <c r="E10408" s="23" t="s">
        <v>1</v>
      </c>
      <c r="F10408" s="23" t="s">
        <v>7</v>
      </c>
      <c r="G10408" s="23" t="s">
        <v>975</v>
      </c>
      <c r="H10408" s="2" t="s">
        <v>8459</v>
      </c>
      <c r="I10408" s="23" t="s">
        <v>7338</v>
      </c>
      <c r="J10408" s="23" t="s">
        <v>958</v>
      </c>
      <c r="K10408" s="23" t="s">
        <v>9712</v>
      </c>
      <c r="L10408" s="23" t="s">
        <v>9539</v>
      </c>
      <c r="M10408" s="23">
        <f>YEAR(Tabla2[[#This Row],[Fecha de creación]])</f>
        <v>2022</v>
      </c>
      <c r="N10408" s="23">
        <f>MONTH(Tabla2[[#This Row],[Fecha de creación]])</f>
        <v>9</v>
      </c>
    </row>
    <row r="10409" spans="1:14" x14ac:dyDescent="0.25">
      <c r="A10409" s="26">
        <v>44807.385636574072</v>
      </c>
      <c r="B10409" s="23" t="s">
        <v>189</v>
      </c>
      <c r="C10409" s="23" t="s">
        <v>13260</v>
      </c>
      <c r="D10409" s="23" t="s">
        <v>7351</v>
      </c>
      <c r="E10409" s="23" t="s">
        <v>1</v>
      </c>
      <c r="F10409" s="23" t="s">
        <v>7</v>
      </c>
      <c r="G10409" s="23" t="s">
        <v>975</v>
      </c>
      <c r="H10409" s="2" t="s">
        <v>8459</v>
      </c>
      <c r="I10409" s="23" t="s">
        <v>7338</v>
      </c>
      <c r="J10409" s="23" t="s">
        <v>59</v>
      </c>
      <c r="K10409" s="23" t="s">
        <v>9712</v>
      </c>
      <c r="L10409" s="23" t="s">
        <v>9539</v>
      </c>
      <c r="M10409" s="23">
        <f>YEAR(Tabla2[[#This Row],[Fecha de creación]])</f>
        <v>2022</v>
      </c>
      <c r="N10409" s="23">
        <f>MONTH(Tabla2[[#This Row],[Fecha de creación]])</f>
        <v>9</v>
      </c>
    </row>
    <row r="10410" spans="1:14" x14ac:dyDescent="0.25">
      <c r="A10410" s="26">
        <v>44807.671863425923</v>
      </c>
      <c r="B10410" s="23" t="s">
        <v>0</v>
      </c>
      <c r="C10410" s="23" t="s">
        <v>13261</v>
      </c>
      <c r="D10410" s="23" t="s">
        <v>982</v>
      </c>
      <c r="E10410" s="23" t="s">
        <v>1</v>
      </c>
      <c r="F10410" s="23" t="s">
        <v>22</v>
      </c>
      <c r="G10410" s="23" t="s">
        <v>975</v>
      </c>
      <c r="H10410" s="2" t="s">
        <v>8893</v>
      </c>
      <c r="I10410" s="23" t="s">
        <v>7680</v>
      </c>
      <c r="J10410" s="23" t="s">
        <v>59</v>
      </c>
      <c r="K10410" s="23" t="s">
        <v>9712</v>
      </c>
      <c r="L10410" s="23" t="s">
        <v>9538</v>
      </c>
      <c r="M10410" s="23">
        <f>YEAR(Tabla2[[#This Row],[Fecha de creación]])</f>
        <v>2022</v>
      </c>
      <c r="N10410" s="23">
        <f>MONTH(Tabla2[[#This Row],[Fecha de creación]])</f>
        <v>9</v>
      </c>
    </row>
    <row r="10411" spans="1:14" x14ac:dyDescent="0.25">
      <c r="A10411" s="26">
        <v>44807.711805555555</v>
      </c>
      <c r="B10411" s="23" t="s">
        <v>0</v>
      </c>
      <c r="C10411" s="23" t="s">
        <v>13262</v>
      </c>
      <c r="D10411" s="23" t="s">
        <v>982</v>
      </c>
      <c r="E10411" s="23" t="s">
        <v>1</v>
      </c>
      <c r="F10411" s="23" t="s">
        <v>22</v>
      </c>
      <c r="G10411" s="23" t="s">
        <v>975</v>
      </c>
      <c r="H10411" s="2" t="s">
        <v>8893</v>
      </c>
      <c r="I10411" s="23" t="s">
        <v>7680</v>
      </c>
      <c r="J10411" s="23" t="s">
        <v>59</v>
      </c>
      <c r="K10411" s="23" t="s">
        <v>9712</v>
      </c>
      <c r="L10411" s="23" t="s">
        <v>9538</v>
      </c>
      <c r="M10411" s="23">
        <f>YEAR(Tabla2[[#This Row],[Fecha de creación]])</f>
        <v>2022</v>
      </c>
      <c r="N10411" s="23">
        <f>MONTH(Tabla2[[#This Row],[Fecha de creación]])</f>
        <v>9</v>
      </c>
    </row>
    <row r="10412" spans="1:14" x14ac:dyDescent="0.25">
      <c r="A10412" s="26">
        <v>44807.714108796295</v>
      </c>
      <c r="B10412" s="23" t="s">
        <v>0</v>
      </c>
      <c r="C10412" s="23" t="s">
        <v>13263</v>
      </c>
      <c r="D10412" s="23" t="s">
        <v>21</v>
      </c>
      <c r="E10412" s="23" t="s">
        <v>1</v>
      </c>
      <c r="F10412" s="23" t="s">
        <v>7</v>
      </c>
      <c r="G10412" s="23" t="s">
        <v>975</v>
      </c>
      <c r="H10412" s="2" t="s">
        <v>7744</v>
      </c>
      <c r="I10412" s="23" t="s">
        <v>5999</v>
      </c>
      <c r="J10412" s="23" t="s">
        <v>59</v>
      </c>
      <c r="K10412" s="23" t="s">
        <v>9712</v>
      </c>
      <c r="L10412" s="23" t="s">
        <v>9538</v>
      </c>
      <c r="M10412" s="23">
        <f>YEAR(Tabla2[[#This Row],[Fecha de creación]])</f>
        <v>2022</v>
      </c>
      <c r="N10412" s="23">
        <f>MONTH(Tabla2[[#This Row],[Fecha de creación]])</f>
        <v>9</v>
      </c>
    </row>
    <row r="10413" spans="1:14" x14ac:dyDescent="0.25">
      <c r="A10413" s="26">
        <v>44807.715787037036</v>
      </c>
      <c r="B10413" s="23" t="s">
        <v>0</v>
      </c>
      <c r="C10413" s="23" t="s">
        <v>13264</v>
      </c>
      <c r="D10413" s="23" t="s">
        <v>7882</v>
      </c>
      <c r="E10413" s="23" t="s">
        <v>1</v>
      </c>
      <c r="F10413" s="23" t="s">
        <v>7</v>
      </c>
      <c r="G10413" s="23" t="s">
        <v>975</v>
      </c>
      <c r="H10413" s="2" t="s">
        <v>7722</v>
      </c>
      <c r="I10413" s="23" t="s">
        <v>7680</v>
      </c>
      <c r="J10413" s="23" t="s">
        <v>59</v>
      </c>
      <c r="K10413" s="23" t="s">
        <v>9712</v>
      </c>
      <c r="L10413" s="23" t="s">
        <v>9538</v>
      </c>
      <c r="M10413" s="23">
        <f>YEAR(Tabla2[[#This Row],[Fecha de creación]])</f>
        <v>2022</v>
      </c>
      <c r="N10413" s="23">
        <f>MONTH(Tabla2[[#This Row],[Fecha de creación]])</f>
        <v>9</v>
      </c>
    </row>
    <row r="10414" spans="1:14" x14ac:dyDescent="0.25">
      <c r="A10414" s="26">
        <v>44807.719444444447</v>
      </c>
      <c r="B10414" s="23" t="s">
        <v>0</v>
      </c>
      <c r="C10414" s="23" t="s">
        <v>13265</v>
      </c>
      <c r="D10414" s="23" t="s">
        <v>7882</v>
      </c>
      <c r="E10414" s="23" t="s">
        <v>1</v>
      </c>
      <c r="F10414" s="23" t="s">
        <v>7</v>
      </c>
      <c r="G10414" s="23" t="s">
        <v>975</v>
      </c>
      <c r="H10414" s="2" t="s">
        <v>7722</v>
      </c>
      <c r="I10414" s="23" t="s">
        <v>7680</v>
      </c>
      <c r="J10414" s="23" t="s">
        <v>59</v>
      </c>
      <c r="K10414" s="23" t="s">
        <v>9712</v>
      </c>
      <c r="L10414" s="23" t="s">
        <v>9538</v>
      </c>
      <c r="M10414" s="23">
        <f>YEAR(Tabla2[[#This Row],[Fecha de creación]])</f>
        <v>2022</v>
      </c>
      <c r="N10414" s="23">
        <f>MONTH(Tabla2[[#This Row],[Fecha de creación]])</f>
        <v>9</v>
      </c>
    </row>
    <row r="10415" spans="1:14" x14ac:dyDescent="0.25">
      <c r="A10415" s="26">
        <v>44807.724918981483</v>
      </c>
      <c r="B10415" s="23" t="s">
        <v>0</v>
      </c>
      <c r="C10415" s="23" t="s">
        <v>13266</v>
      </c>
      <c r="D10415" s="23" t="s">
        <v>333</v>
      </c>
      <c r="E10415" s="23" t="s">
        <v>1</v>
      </c>
      <c r="F10415" s="23" t="s">
        <v>7</v>
      </c>
      <c r="G10415" s="23" t="s">
        <v>3</v>
      </c>
      <c r="H10415" s="2" t="s">
        <v>7736</v>
      </c>
      <c r="I10415" s="23" t="s">
        <v>5999</v>
      </c>
      <c r="J10415" s="23" t="s">
        <v>59</v>
      </c>
      <c r="K10415" s="23" t="s">
        <v>9712</v>
      </c>
      <c r="L10415" s="23" t="s">
        <v>9539</v>
      </c>
      <c r="M10415" s="23">
        <f>YEAR(Tabla2[[#This Row],[Fecha de creación]])</f>
        <v>2022</v>
      </c>
      <c r="N10415" s="23">
        <f>MONTH(Tabla2[[#This Row],[Fecha de creación]])</f>
        <v>9</v>
      </c>
    </row>
    <row r="10416" spans="1:14" x14ac:dyDescent="0.25">
      <c r="A10416" s="26">
        <v>44807.725613425922</v>
      </c>
      <c r="B10416" s="23" t="s">
        <v>0</v>
      </c>
      <c r="C10416" s="23" t="s">
        <v>13267</v>
      </c>
      <c r="D10416" s="23" t="s">
        <v>1344</v>
      </c>
      <c r="E10416" s="23" t="s">
        <v>1</v>
      </c>
      <c r="F10416" s="23" t="s">
        <v>7</v>
      </c>
      <c r="G10416" s="23" t="s">
        <v>3</v>
      </c>
      <c r="H10416" s="2" t="s">
        <v>7736</v>
      </c>
      <c r="I10416" s="23" t="s">
        <v>5999</v>
      </c>
      <c r="J10416" s="23" t="s">
        <v>59</v>
      </c>
      <c r="K10416" s="23" t="s">
        <v>9712</v>
      </c>
      <c r="L10416" s="23" t="s">
        <v>9539</v>
      </c>
      <c r="M10416" s="23">
        <f>YEAR(Tabla2[[#This Row],[Fecha de creación]])</f>
        <v>2022</v>
      </c>
      <c r="N10416" s="23">
        <f>MONTH(Tabla2[[#This Row],[Fecha de creación]])</f>
        <v>9</v>
      </c>
    </row>
    <row r="10417" spans="1:14" x14ac:dyDescent="0.25">
      <c r="A10417" s="26">
        <v>44808.411076388889</v>
      </c>
      <c r="B10417" s="23" t="s">
        <v>19</v>
      </c>
      <c r="C10417" s="23" t="s">
        <v>13268</v>
      </c>
      <c r="D10417" s="23" t="s">
        <v>13269</v>
      </c>
      <c r="E10417" s="23" t="s">
        <v>1</v>
      </c>
      <c r="F10417" s="23" t="s">
        <v>7</v>
      </c>
      <c r="G10417" s="23" t="s">
        <v>975</v>
      </c>
      <c r="H10417" s="2" t="s">
        <v>8559</v>
      </c>
      <c r="I10417" s="23" t="s">
        <v>10079</v>
      </c>
      <c r="J10417" s="23"/>
      <c r="K10417" s="23" t="s">
        <v>9712</v>
      </c>
      <c r="L10417" s="23" t="s">
        <v>9538</v>
      </c>
      <c r="M10417" s="23">
        <f>YEAR(Tabla2[[#This Row],[Fecha de creación]])</f>
        <v>2022</v>
      </c>
      <c r="N10417" s="23">
        <f>MONTH(Tabla2[[#This Row],[Fecha de creación]])</f>
        <v>9</v>
      </c>
    </row>
    <row r="10418" spans="1:14" x14ac:dyDescent="0.25">
      <c r="A10418" s="26">
        <v>44808.445231481484</v>
      </c>
      <c r="B10418" s="23" t="s">
        <v>0</v>
      </c>
      <c r="C10418" s="23" t="s">
        <v>13270</v>
      </c>
      <c r="D10418" s="23" t="s">
        <v>49</v>
      </c>
      <c r="E10418" s="23" t="s">
        <v>1</v>
      </c>
      <c r="F10418" s="23" t="s">
        <v>7</v>
      </c>
      <c r="G10418" s="23" t="s">
        <v>975</v>
      </c>
      <c r="H10418" s="2" t="s">
        <v>7745</v>
      </c>
      <c r="I10418" s="23" t="s">
        <v>7412</v>
      </c>
      <c r="J10418" s="23"/>
      <c r="K10418" s="23" t="s">
        <v>9712</v>
      </c>
      <c r="L10418" s="23" t="s">
        <v>9538</v>
      </c>
      <c r="M10418" s="23">
        <f>YEAR(Tabla2[[#This Row],[Fecha de creación]])</f>
        <v>2022</v>
      </c>
      <c r="N10418" s="23">
        <f>MONTH(Tabla2[[#This Row],[Fecha de creación]])</f>
        <v>9</v>
      </c>
    </row>
    <row r="10419" spans="1:14" x14ac:dyDescent="0.25">
      <c r="A10419" s="26">
        <v>44808.446273148147</v>
      </c>
      <c r="B10419" s="23" t="s">
        <v>0</v>
      </c>
      <c r="C10419" s="23" t="s">
        <v>13271</v>
      </c>
      <c r="D10419" s="23" t="s">
        <v>7260</v>
      </c>
      <c r="E10419" s="23" t="s">
        <v>1</v>
      </c>
      <c r="F10419" s="23" t="s">
        <v>7</v>
      </c>
      <c r="G10419" s="23" t="s">
        <v>975</v>
      </c>
      <c r="H10419" s="2" t="s">
        <v>7745</v>
      </c>
      <c r="I10419" s="23" t="s">
        <v>7412</v>
      </c>
      <c r="J10419" s="23"/>
      <c r="K10419" s="23" t="s">
        <v>9712</v>
      </c>
      <c r="L10419" s="23" t="s">
        <v>9538</v>
      </c>
      <c r="M10419" s="23">
        <f>YEAR(Tabla2[[#This Row],[Fecha de creación]])</f>
        <v>2022</v>
      </c>
      <c r="N10419" s="23">
        <f>MONTH(Tabla2[[#This Row],[Fecha de creación]])</f>
        <v>9</v>
      </c>
    </row>
    <row r="10420" spans="1:14" x14ac:dyDescent="0.25">
      <c r="A10420" s="26">
        <v>44808.498090277775</v>
      </c>
      <c r="B10420" s="23" t="s">
        <v>0</v>
      </c>
      <c r="C10420" s="23" t="s">
        <v>13272</v>
      </c>
      <c r="D10420" s="23" t="s">
        <v>3092</v>
      </c>
      <c r="E10420" s="23" t="s">
        <v>1</v>
      </c>
      <c r="F10420" s="23" t="s">
        <v>7</v>
      </c>
      <c r="G10420" s="23" t="s">
        <v>975</v>
      </c>
      <c r="H10420" s="2" t="s">
        <v>7726</v>
      </c>
      <c r="I10420" s="23" t="s">
        <v>7412</v>
      </c>
      <c r="J10420" s="23"/>
      <c r="K10420" s="23" t="s">
        <v>9712</v>
      </c>
      <c r="L10420" s="23" t="s">
        <v>9538</v>
      </c>
      <c r="M10420" s="23">
        <f>YEAR(Tabla2[[#This Row],[Fecha de creación]])</f>
        <v>2022</v>
      </c>
      <c r="N10420" s="23">
        <f>MONTH(Tabla2[[#This Row],[Fecha de creación]])</f>
        <v>9</v>
      </c>
    </row>
    <row r="10421" spans="1:14" x14ac:dyDescent="0.25">
      <c r="A10421" s="26">
        <v>44808.501655092594</v>
      </c>
      <c r="B10421" s="23" t="s">
        <v>0</v>
      </c>
      <c r="C10421" s="23" t="s">
        <v>13273</v>
      </c>
      <c r="D10421" s="23" t="s">
        <v>3092</v>
      </c>
      <c r="E10421" s="23" t="s">
        <v>1</v>
      </c>
      <c r="F10421" s="23" t="s">
        <v>7</v>
      </c>
      <c r="G10421" s="23" t="s">
        <v>975</v>
      </c>
      <c r="H10421" s="2" t="s">
        <v>7726</v>
      </c>
      <c r="I10421" s="23" t="s">
        <v>7412</v>
      </c>
      <c r="J10421" s="23"/>
      <c r="K10421" s="23" t="s">
        <v>9712</v>
      </c>
      <c r="L10421" s="23" t="s">
        <v>9538</v>
      </c>
      <c r="M10421" s="23">
        <f>YEAR(Tabla2[[#This Row],[Fecha de creación]])</f>
        <v>2022</v>
      </c>
      <c r="N10421" s="23">
        <f>MONTH(Tabla2[[#This Row],[Fecha de creación]])</f>
        <v>9</v>
      </c>
    </row>
    <row r="10422" spans="1:14" x14ac:dyDescent="0.25">
      <c r="A10422" s="26">
        <v>44808.512430555558</v>
      </c>
      <c r="B10422" s="23" t="s">
        <v>0</v>
      </c>
      <c r="C10422" s="23" t="s">
        <v>13274</v>
      </c>
      <c r="D10422" s="23" t="s">
        <v>7521</v>
      </c>
      <c r="E10422" s="23" t="s">
        <v>1</v>
      </c>
      <c r="F10422" s="23" t="s">
        <v>22</v>
      </c>
      <c r="G10422" s="23" t="s">
        <v>975</v>
      </c>
      <c r="H10422" s="2" t="s">
        <v>8893</v>
      </c>
      <c r="I10422" s="23" t="s">
        <v>7412</v>
      </c>
      <c r="J10422" s="23"/>
      <c r="K10422" s="23" t="s">
        <v>9712</v>
      </c>
      <c r="L10422" s="23" t="s">
        <v>9538</v>
      </c>
      <c r="M10422" s="23">
        <f>YEAR(Tabla2[[#This Row],[Fecha de creación]])</f>
        <v>2022</v>
      </c>
      <c r="N10422" s="23">
        <f>MONTH(Tabla2[[#This Row],[Fecha de creación]])</f>
        <v>9</v>
      </c>
    </row>
    <row r="10423" spans="1:14" x14ac:dyDescent="0.25">
      <c r="A10423" s="26">
        <v>44808.523738425924</v>
      </c>
      <c r="B10423" s="23" t="s">
        <v>0</v>
      </c>
      <c r="C10423" s="23" t="s">
        <v>13275</v>
      </c>
      <c r="D10423" s="23" t="s">
        <v>13276</v>
      </c>
      <c r="E10423" s="23" t="s">
        <v>1</v>
      </c>
      <c r="F10423" s="23" t="s">
        <v>7</v>
      </c>
      <c r="G10423" s="23" t="s">
        <v>975</v>
      </c>
      <c r="H10423" s="2" t="s">
        <v>8198</v>
      </c>
      <c r="I10423" s="23" t="s">
        <v>7412</v>
      </c>
      <c r="J10423" s="23"/>
      <c r="K10423" s="23" t="s">
        <v>9712</v>
      </c>
      <c r="L10423" s="23" t="s">
        <v>9538</v>
      </c>
      <c r="M10423" s="23">
        <f>YEAR(Tabla2[[#This Row],[Fecha de creación]])</f>
        <v>2022</v>
      </c>
      <c r="N10423" s="23">
        <f>MONTH(Tabla2[[#This Row],[Fecha de creación]])</f>
        <v>9</v>
      </c>
    </row>
    <row r="10424" spans="1:14" x14ac:dyDescent="0.25">
      <c r="A10424" s="26">
        <v>44808.537152777775</v>
      </c>
      <c r="B10424" s="23" t="s">
        <v>0</v>
      </c>
      <c r="C10424" s="23" t="s">
        <v>13277</v>
      </c>
      <c r="D10424" s="23" t="s">
        <v>7521</v>
      </c>
      <c r="E10424" s="23" t="s">
        <v>1</v>
      </c>
      <c r="F10424" s="23" t="s">
        <v>22</v>
      </c>
      <c r="G10424" s="23" t="s">
        <v>975</v>
      </c>
      <c r="H10424" s="2" t="s">
        <v>8893</v>
      </c>
      <c r="I10424" s="23" t="s">
        <v>7412</v>
      </c>
      <c r="J10424" s="23"/>
      <c r="K10424" s="23" t="s">
        <v>9712</v>
      </c>
      <c r="L10424" s="23" t="s">
        <v>9538</v>
      </c>
      <c r="M10424" s="23">
        <f>YEAR(Tabla2[[#This Row],[Fecha de creación]])</f>
        <v>2022</v>
      </c>
      <c r="N10424" s="23">
        <f>MONTH(Tabla2[[#This Row],[Fecha de creación]])</f>
        <v>9</v>
      </c>
    </row>
    <row r="10425" spans="1:14" x14ac:dyDescent="0.25">
      <c r="A10425" s="26">
        <v>44808.545486111114</v>
      </c>
      <c r="B10425" s="23" t="s">
        <v>0</v>
      </c>
      <c r="C10425" s="23" t="s">
        <v>13278</v>
      </c>
      <c r="D10425" s="23" t="s">
        <v>3092</v>
      </c>
      <c r="E10425" s="23" t="s">
        <v>1</v>
      </c>
      <c r="F10425" s="23" t="s">
        <v>7</v>
      </c>
      <c r="G10425" s="23" t="s">
        <v>975</v>
      </c>
      <c r="H10425" s="2" t="s">
        <v>7726</v>
      </c>
      <c r="I10425" s="23" t="s">
        <v>7412</v>
      </c>
      <c r="J10425" s="23"/>
      <c r="K10425" s="23" t="s">
        <v>9712</v>
      </c>
      <c r="L10425" s="23" t="s">
        <v>9538</v>
      </c>
      <c r="M10425" s="23">
        <f>YEAR(Tabla2[[#This Row],[Fecha de creación]])</f>
        <v>2022</v>
      </c>
      <c r="N10425" s="23">
        <f>MONTH(Tabla2[[#This Row],[Fecha de creación]])</f>
        <v>9</v>
      </c>
    </row>
    <row r="10426" spans="1:14" x14ac:dyDescent="0.25">
      <c r="A10426" s="26">
        <v>44808.554907407408</v>
      </c>
      <c r="B10426" s="23" t="s">
        <v>0</v>
      </c>
      <c r="C10426" s="23" t="s">
        <v>13279</v>
      </c>
      <c r="D10426" s="23" t="s">
        <v>49</v>
      </c>
      <c r="E10426" s="23" t="s">
        <v>1</v>
      </c>
      <c r="F10426" s="23" t="s">
        <v>7</v>
      </c>
      <c r="G10426" s="23" t="s">
        <v>975</v>
      </c>
      <c r="H10426" s="2" t="s">
        <v>7745</v>
      </c>
      <c r="I10426" s="23" t="s">
        <v>7412</v>
      </c>
      <c r="J10426" s="23"/>
      <c r="K10426" s="23" t="s">
        <v>9712</v>
      </c>
      <c r="L10426" s="23" t="s">
        <v>9538</v>
      </c>
      <c r="M10426" s="23">
        <f>YEAR(Tabla2[[#This Row],[Fecha de creación]])</f>
        <v>2022</v>
      </c>
      <c r="N10426" s="23">
        <f>MONTH(Tabla2[[#This Row],[Fecha de creación]])</f>
        <v>9</v>
      </c>
    </row>
    <row r="10427" spans="1:14" x14ac:dyDescent="0.25">
      <c r="A10427" s="26">
        <v>44808.555821759262</v>
      </c>
      <c r="B10427" s="23" t="s">
        <v>0</v>
      </c>
      <c r="C10427" s="23" t="s">
        <v>13280</v>
      </c>
      <c r="D10427" s="23" t="s">
        <v>382</v>
      </c>
      <c r="E10427" s="23" t="s">
        <v>1</v>
      </c>
      <c r="F10427" s="23" t="s">
        <v>7</v>
      </c>
      <c r="G10427" s="23" t="s">
        <v>975</v>
      </c>
      <c r="H10427" s="2" t="s">
        <v>7723</v>
      </c>
      <c r="I10427" s="23" t="s">
        <v>7412</v>
      </c>
      <c r="J10427" s="23"/>
      <c r="K10427" s="23" t="s">
        <v>9712</v>
      </c>
      <c r="L10427" s="23" t="s">
        <v>9538</v>
      </c>
      <c r="M10427" s="23">
        <f>YEAR(Tabla2[[#This Row],[Fecha de creación]])</f>
        <v>2022</v>
      </c>
      <c r="N10427" s="23">
        <f>MONTH(Tabla2[[#This Row],[Fecha de creación]])</f>
        <v>9</v>
      </c>
    </row>
    <row r="10428" spans="1:14" x14ac:dyDescent="0.25">
      <c r="A10428" s="26">
        <v>44808.562719907408</v>
      </c>
      <c r="B10428" s="23" t="s">
        <v>0</v>
      </c>
      <c r="C10428" s="23" t="s">
        <v>13281</v>
      </c>
      <c r="D10428" s="23" t="s">
        <v>4002</v>
      </c>
      <c r="E10428" s="23" t="s">
        <v>1</v>
      </c>
      <c r="F10428" s="23" t="s">
        <v>2</v>
      </c>
      <c r="G10428" s="23" t="s">
        <v>1551</v>
      </c>
      <c r="H10428" s="2" t="s">
        <v>7737</v>
      </c>
      <c r="I10428" s="23" t="s">
        <v>7749</v>
      </c>
      <c r="J10428" s="23"/>
      <c r="K10428" s="23" t="s">
        <v>9712</v>
      </c>
      <c r="L10428" s="23" t="s">
        <v>9539</v>
      </c>
      <c r="M10428" s="23">
        <f>YEAR(Tabla2[[#This Row],[Fecha de creación]])</f>
        <v>2022</v>
      </c>
      <c r="N10428" s="23">
        <f>MONTH(Tabla2[[#This Row],[Fecha de creación]])</f>
        <v>9</v>
      </c>
    </row>
    <row r="10429" spans="1:14" x14ac:dyDescent="0.25">
      <c r="A10429" s="26">
        <v>44808.572326388887</v>
      </c>
      <c r="B10429" s="23" t="s">
        <v>0</v>
      </c>
      <c r="C10429" s="23" t="s">
        <v>13282</v>
      </c>
      <c r="D10429" s="23" t="s">
        <v>3092</v>
      </c>
      <c r="E10429" s="23" t="s">
        <v>1</v>
      </c>
      <c r="F10429" s="23" t="s">
        <v>7</v>
      </c>
      <c r="G10429" s="23" t="s">
        <v>975</v>
      </c>
      <c r="H10429" s="2" t="s">
        <v>7726</v>
      </c>
      <c r="I10429" s="23" t="s">
        <v>7412</v>
      </c>
      <c r="J10429" s="23"/>
      <c r="K10429" s="23" t="s">
        <v>9712</v>
      </c>
      <c r="L10429" s="23" t="s">
        <v>9538</v>
      </c>
      <c r="M10429" s="23">
        <f>YEAR(Tabla2[[#This Row],[Fecha de creación]])</f>
        <v>2022</v>
      </c>
      <c r="N10429" s="23">
        <f>MONTH(Tabla2[[#This Row],[Fecha de creación]])</f>
        <v>9</v>
      </c>
    </row>
    <row r="10430" spans="1:14" x14ac:dyDescent="0.25">
      <c r="A10430" s="26">
        <v>44808.688611111109</v>
      </c>
      <c r="B10430" s="23" t="s">
        <v>0</v>
      </c>
      <c r="C10430" s="23" t="s">
        <v>13283</v>
      </c>
      <c r="D10430" s="23" t="s">
        <v>982</v>
      </c>
      <c r="E10430" s="23" t="s">
        <v>1</v>
      </c>
      <c r="F10430" s="23" t="s">
        <v>22</v>
      </c>
      <c r="G10430" s="23" t="s">
        <v>975</v>
      </c>
      <c r="H10430" s="2" t="s">
        <v>8893</v>
      </c>
      <c r="I10430" s="23" t="s">
        <v>7680</v>
      </c>
      <c r="J10430" s="23" t="s">
        <v>59</v>
      </c>
      <c r="K10430" s="23" t="s">
        <v>9712</v>
      </c>
      <c r="L10430" s="23" t="s">
        <v>9538</v>
      </c>
      <c r="M10430" s="23">
        <f>YEAR(Tabla2[[#This Row],[Fecha de creación]])</f>
        <v>2022</v>
      </c>
      <c r="N10430" s="23">
        <f>MONTH(Tabla2[[#This Row],[Fecha de creación]])</f>
        <v>9</v>
      </c>
    </row>
    <row r="10431" spans="1:14" x14ac:dyDescent="0.25">
      <c r="A10431" s="26">
        <v>44808.6955787037</v>
      </c>
      <c r="B10431" s="23" t="s">
        <v>0</v>
      </c>
      <c r="C10431" s="23" t="s">
        <v>13284</v>
      </c>
      <c r="D10431" s="23" t="s">
        <v>615</v>
      </c>
      <c r="E10431" s="23" t="s">
        <v>1</v>
      </c>
      <c r="F10431" s="23" t="s">
        <v>7</v>
      </c>
      <c r="G10431" s="23" t="s">
        <v>975</v>
      </c>
      <c r="H10431" s="2" t="s">
        <v>7745</v>
      </c>
      <c r="I10431" s="23" t="s">
        <v>7412</v>
      </c>
      <c r="J10431" s="23"/>
      <c r="K10431" s="23" t="s">
        <v>9712</v>
      </c>
      <c r="L10431" s="23" t="s">
        <v>9538</v>
      </c>
      <c r="M10431" s="23">
        <f>YEAR(Tabla2[[#This Row],[Fecha de creación]])</f>
        <v>2022</v>
      </c>
      <c r="N10431" s="23">
        <f>MONTH(Tabla2[[#This Row],[Fecha de creación]])</f>
        <v>9</v>
      </c>
    </row>
    <row r="10432" spans="1:14" x14ac:dyDescent="0.25">
      <c r="A10432" s="26">
        <v>44808.698877314811</v>
      </c>
      <c r="B10432" s="23" t="s">
        <v>0</v>
      </c>
      <c r="C10432" s="23" t="s">
        <v>13285</v>
      </c>
      <c r="D10432" s="23" t="s">
        <v>949</v>
      </c>
      <c r="E10432" s="23" t="s">
        <v>1</v>
      </c>
      <c r="F10432" s="23" t="s">
        <v>2</v>
      </c>
      <c r="G10432" s="23" t="s">
        <v>1551</v>
      </c>
      <c r="H10432" s="2" t="s">
        <v>7737</v>
      </c>
      <c r="I10432" s="23" t="s">
        <v>7749</v>
      </c>
      <c r="J10432" s="23" t="s">
        <v>59</v>
      </c>
      <c r="K10432" s="23" t="s">
        <v>9712</v>
      </c>
      <c r="L10432" s="23" t="s">
        <v>9539</v>
      </c>
      <c r="M10432" s="23">
        <f>YEAR(Tabla2[[#This Row],[Fecha de creación]])</f>
        <v>2022</v>
      </c>
      <c r="N10432" s="23">
        <f>MONTH(Tabla2[[#This Row],[Fecha de creación]])</f>
        <v>9</v>
      </c>
    </row>
    <row r="10433" spans="1:14" x14ac:dyDescent="0.25">
      <c r="A10433" s="26">
        <v>44808.714386574073</v>
      </c>
      <c r="B10433" s="23" t="s">
        <v>0</v>
      </c>
      <c r="C10433" s="23" t="s">
        <v>13286</v>
      </c>
      <c r="D10433" s="23" t="s">
        <v>949</v>
      </c>
      <c r="E10433" s="23" t="s">
        <v>1</v>
      </c>
      <c r="F10433" s="23" t="s">
        <v>2</v>
      </c>
      <c r="G10433" s="23" t="s">
        <v>1551</v>
      </c>
      <c r="H10433" s="2" t="s">
        <v>7737</v>
      </c>
      <c r="I10433" s="23" t="s">
        <v>7749</v>
      </c>
      <c r="J10433" s="23"/>
      <c r="K10433" s="23" t="s">
        <v>9712</v>
      </c>
      <c r="L10433" s="23" t="s">
        <v>9539</v>
      </c>
      <c r="M10433" s="23">
        <f>YEAR(Tabla2[[#This Row],[Fecha de creación]])</f>
        <v>2022</v>
      </c>
      <c r="N10433" s="23">
        <f>MONTH(Tabla2[[#This Row],[Fecha de creación]])</f>
        <v>9</v>
      </c>
    </row>
    <row r="10434" spans="1:14" x14ac:dyDescent="0.25">
      <c r="A10434" s="26">
        <v>44808.720451388886</v>
      </c>
      <c r="B10434" s="23" t="s">
        <v>0</v>
      </c>
      <c r="C10434" s="23" t="s">
        <v>13287</v>
      </c>
      <c r="D10434" s="23" t="s">
        <v>9047</v>
      </c>
      <c r="E10434" s="23" t="s">
        <v>1</v>
      </c>
      <c r="F10434" s="23" t="s">
        <v>7</v>
      </c>
      <c r="G10434" s="23" t="s">
        <v>1551</v>
      </c>
      <c r="H10434" s="2" t="s">
        <v>8198</v>
      </c>
      <c r="I10434" s="23" t="s">
        <v>976</v>
      </c>
      <c r="J10434" s="23" t="s">
        <v>59</v>
      </c>
      <c r="K10434" s="23" t="s">
        <v>9712</v>
      </c>
      <c r="L10434" s="23" t="s">
        <v>9539</v>
      </c>
      <c r="M10434" s="23">
        <f>YEAR(Tabla2[[#This Row],[Fecha de creación]])</f>
        <v>2022</v>
      </c>
      <c r="N10434" s="23">
        <f>MONTH(Tabla2[[#This Row],[Fecha de creación]])</f>
        <v>9</v>
      </c>
    </row>
    <row r="10435" spans="1:14" x14ac:dyDescent="0.25">
      <c r="A10435" s="26">
        <v>44808.72378472222</v>
      </c>
      <c r="B10435" s="23" t="s">
        <v>0</v>
      </c>
      <c r="C10435" s="23" t="s">
        <v>13288</v>
      </c>
      <c r="D10435" s="23" t="s">
        <v>10312</v>
      </c>
      <c r="E10435" s="23" t="s">
        <v>1</v>
      </c>
      <c r="F10435" s="23" t="s">
        <v>7</v>
      </c>
      <c r="G10435" s="23" t="s">
        <v>975</v>
      </c>
      <c r="H10435" s="2" t="s">
        <v>7730</v>
      </c>
      <c r="I10435" s="23" t="s">
        <v>7680</v>
      </c>
      <c r="J10435" s="23" t="s">
        <v>59</v>
      </c>
      <c r="K10435" s="23" t="s">
        <v>9712</v>
      </c>
      <c r="L10435" s="23" t="s">
        <v>9538</v>
      </c>
      <c r="M10435" s="23">
        <f>YEAR(Tabla2[[#This Row],[Fecha de creación]])</f>
        <v>2022</v>
      </c>
      <c r="N10435" s="23">
        <f>MONTH(Tabla2[[#This Row],[Fecha de creación]])</f>
        <v>9</v>
      </c>
    </row>
    <row r="10436" spans="1:14" x14ac:dyDescent="0.25">
      <c r="A10436" s="26">
        <v>44809.372511574074</v>
      </c>
      <c r="B10436" s="23" t="s">
        <v>0</v>
      </c>
      <c r="C10436" s="23" t="s">
        <v>13289</v>
      </c>
      <c r="D10436" s="23" t="s">
        <v>12677</v>
      </c>
      <c r="E10436" s="23" t="s">
        <v>1</v>
      </c>
      <c r="F10436" s="23" t="s">
        <v>7</v>
      </c>
      <c r="G10436" s="23" t="s">
        <v>975</v>
      </c>
      <c r="H10436" s="2" t="s">
        <v>7744</v>
      </c>
      <c r="I10436" s="23" t="s">
        <v>7680</v>
      </c>
      <c r="J10436" s="23" t="s">
        <v>59</v>
      </c>
      <c r="K10436" s="23" t="s">
        <v>9712</v>
      </c>
      <c r="L10436" s="23" t="s">
        <v>9538</v>
      </c>
      <c r="M10436" s="23">
        <f>YEAR(Tabla2[[#This Row],[Fecha de creación]])</f>
        <v>2022</v>
      </c>
      <c r="N10436" s="23">
        <f>MONTH(Tabla2[[#This Row],[Fecha de creación]])</f>
        <v>9</v>
      </c>
    </row>
    <row r="10437" spans="1:14" x14ac:dyDescent="0.25">
      <c r="A10437" s="26">
        <v>44809.378993055558</v>
      </c>
      <c r="B10437" s="23" t="s">
        <v>0</v>
      </c>
      <c r="C10437" s="23" t="s">
        <v>13290</v>
      </c>
      <c r="D10437" s="23" t="s">
        <v>13291</v>
      </c>
      <c r="E10437" s="23" t="s">
        <v>1</v>
      </c>
      <c r="F10437" s="23" t="s">
        <v>7</v>
      </c>
      <c r="G10437" s="23" t="s">
        <v>975</v>
      </c>
      <c r="H10437" s="2" t="s">
        <v>7737</v>
      </c>
      <c r="I10437" s="23" t="s">
        <v>976</v>
      </c>
      <c r="J10437" s="23" t="s">
        <v>59</v>
      </c>
      <c r="K10437" s="23" t="s">
        <v>9536</v>
      </c>
      <c r="L10437" s="23" t="s">
        <v>9538</v>
      </c>
      <c r="M10437" s="23">
        <f>YEAR(Tabla2[[#This Row],[Fecha de creación]])</f>
        <v>2022</v>
      </c>
      <c r="N10437" s="23">
        <f>MONTH(Tabla2[[#This Row],[Fecha de creación]])</f>
        <v>9</v>
      </c>
    </row>
    <row r="10438" spans="1:14" x14ac:dyDescent="0.25">
      <c r="A10438" s="26">
        <v>44809.454293981478</v>
      </c>
      <c r="B10438" s="23" t="s">
        <v>0</v>
      </c>
      <c r="C10438" s="23" t="s">
        <v>13292</v>
      </c>
      <c r="D10438" s="23" t="s">
        <v>382</v>
      </c>
      <c r="E10438" s="23" t="s">
        <v>1</v>
      </c>
      <c r="F10438" s="23" t="s">
        <v>7</v>
      </c>
      <c r="G10438" s="23" t="s">
        <v>975</v>
      </c>
      <c r="H10438" s="2" t="s">
        <v>7723</v>
      </c>
      <c r="I10438" s="23" t="s">
        <v>5999</v>
      </c>
      <c r="J10438" s="23" t="s">
        <v>59</v>
      </c>
      <c r="K10438" s="23" t="s">
        <v>9712</v>
      </c>
      <c r="L10438" s="23" t="s">
        <v>9538</v>
      </c>
      <c r="M10438" s="23">
        <f>YEAR(Tabla2[[#This Row],[Fecha de creación]])</f>
        <v>2022</v>
      </c>
      <c r="N10438" s="23">
        <f>MONTH(Tabla2[[#This Row],[Fecha de creación]])</f>
        <v>9</v>
      </c>
    </row>
    <row r="10439" spans="1:14" x14ac:dyDescent="0.25">
      <c r="A10439" s="26">
        <v>44809.485532407409</v>
      </c>
      <c r="B10439" s="23" t="s">
        <v>0</v>
      </c>
      <c r="C10439" s="23" t="s">
        <v>13293</v>
      </c>
      <c r="D10439" s="23" t="s">
        <v>49</v>
      </c>
      <c r="E10439" s="23" t="s">
        <v>1</v>
      </c>
      <c r="F10439" s="23" t="s">
        <v>7</v>
      </c>
      <c r="G10439" s="23" t="s">
        <v>975</v>
      </c>
      <c r="H10439" s="2" t="s">
        <v>7745</v>
      </c>
      <c r="I10439" s="23" t="s">
        <v>7412</v>
      </c>
      <c r="J10439" s="23"/>
      <c r="K10439" s="23" t="s">
        <v>9712</v>
      </c>
      <c r="L10439" s="23" t="s">
        <v>9538</v>
      </c>
      <c r="M10439" s="23">
        <f>YEAR(Tabla2[[#This Row],[Fecha de creación]])</f>
        <v>2022</v>
      </c>
      <c r="N10439" s="23">
        <f>MONTH(Tabla2[[#This Row],[Fecha de creación]])</f>
        <v>9</v>
      </c>
    </row>
    <row r="10440" spans="1:14" x14ac:dyDescent="0.25">
      <c r="A10440" s="26">
        <v>44809.623726851853</v>
      </c>
      <c r="B10440" s="23" t="s">
        <v>0</v>
      </c>
      <c r="C10440" s="23" t="s">
        <v>13294</v>
      </c>
      <c r="D10440" s="23" t="s">
        <v>49</v>
      </c>
      <c r="E10440" s="23" t="s">
        <v>1</v>
      </c>
      <c r="F10440" s="23" t="s">
        <v>7</v>
      </c>
      <c r="G10440" s="23" t="s">
        <v>975</v>
      </c>
      <c r="H10440" s="2" t="s">
        <v>7745</v>
      </c>
      <c r="I10440" s="23" t="s">
        <v>7412</v>
      </c>
      <c r="J10440" s="23"/>
      <c r="K10440" s="23" t="s">
        <v>9712</v>
      </c>
      <c r="L10440" s="23" t="s">
        <v>9538</v>
      </c>
      <c r="M10440" s="23">
        <f>YEAR(Tabla2[[#This Row],[Fecha de creación]])</f>
        <v>2022</v>
      </c>
      <c r="N10440" s="23">
        <f>MONTH(Tabla2[[#This Row],[Fecha de creación]])</f>
        <v>9</v>
      </c>
    </row>
    <row r="10441" spans="1:14" x14ac:dyDescent="0.25">
      <c r="A10441" s="26">
        <v>44809.636944444443</v>
      </c>
      <c r="B10441" s="23" t="s">
        <v>0</v>
      </c>
      <c r="C10441" s="23" t="s">
        <v>13295</v>
      </c>
      <c r="D10441" s="23" t="s">
        <v>49</v>
      </c>
      <c r="E10441" s="23" t="s">
        <v>1</v>
      </c>
      <c r="F10441" s="23" t="s">
        <v>7</v>
      </c>
      <c r="G10441" s="23" t="s">
        <v>975</v>
      </c>
      <c r="H10441" s="2" t="s">
        <v>7745</v>
      </c>
      <c r="I10441" s="23" t="s">
        <v>7412</v>
      </c>
      <c r="J10441" s="23"/>
      <c r="K10441" s="23" t="s">
        <v>9712</v>
      </c>
      <c r="L10441" s="23" t="s">
        <v>9538</v>
      </c>
      <c r="M10441" s="23">
        <f>YEAR(Tabla2[[#This Row],[Fecha de creación]])</f>
        <v>2022</v>
      </c>
      <c r="N10441" s="23">
        <f>MONTH(Tabla2[[#This Row],[Fecha de creación]])</f>
        <v>9</v>
      </c>
    </row>
    <row r="10442" spans="1:14" x14ac:dyDescent="0.25">
      <c r="A10442" s="26">
        <v>44809.640462962961</v>
      </c>
      <c r="B10442" s="23" t="s">
        <v>0</v>
      </c>
      <c r="C10442" s="23" t="s">
        <v>13296</v>
      </c>
      <c r="D10442" s="23" t="s">
        <v>8664</v>
      </c>
      <c r="E10442" s="23" t="s">
        <v>1</v>
      </c>
      <c r="F10442" s="23" t="s">
        <v>22</v>
      </c>
      <c r="G10442" s="23" t="s">
        <v>975</v>
      </c>
      <c r="H10442" s="2" t="s">
        <v>8893</v>
      </c>
      <c r="I10442" s="23" t="s">
        <v>7412</v>
      </c>
      <c r="J10442" s="23"/>
      <c r="K10442" s="23" t="s">
        <v>9712</v>
      </c>
      <c r="L10442" s="23" t="s">
        <v>9538</v>
      </c>
      <c r="M10442" s="23">
        <f>YEAR(Tabla2[[#This Row],[Fecha de creación]])</f>
        <v>2022</v>
      </c>
      <c r="N10442" s="23">
        <f>MONTH(Tabla2[[#This Row],[Fecha de creación]])</f>
        <v>9</v>
      </c>
    </row>
    <row r="10443" spans="1:14" x14ac:dyDescent="0.25">
      <c r="A10443" s="26">
        <v>44809.701956018522</v>
      </c>
      <c r="B10443" s="23" t="s">
        <v>0</v>
      </c>
      <c r="C10443" s="23" t="s">
        <v>13297</v>
      </c>
      <c r="D10443" s="23" t="s">
        <v>8749</v>
      </c>
      <c r="E10443" s="23" t="s">
        <v>1</v>
      </c>
      <c r="F10443" s="23" t="s">
        <v>7</v>
      </c>
      <c r="G10443" s="23" t="s">
        <v>975</v>
      </c>
      <c r="H10443" s="2" t="s">
        <v>7744</v>
      </c>
      <c r="I10443" s="23" t="s">
        <v>5999</v>
      </c>
      <c r="J10443" s="23" t="s">
        <v>59</v>
      </c>
      <c r="K10443" s="23" t="s">
        <v>9712</v>
      </c>
      <c r="L10443" s="23" t="s">
        <v>9538</v>
      </c>
      <c r="M10443" s="23">
        <f>YEAR(Tabla2[[#This Row],[Fecha de creación]])</f>
        <v>2022</v>
      </c>
      <c r="N10443" s="23">
        <f>MONTH(Tabla2[[#This Row],[Fecha de creación]])</f>
        <v>9</v>
      </c>
    </row>
    <row r="10444" spans="1:14" x14ac:dyDescent="0.25">
      <c r="A10444" s="26">
        <v>44809.704768518517</v>
      </c>
      <c r="B10444" s="23" t="s">
        <v>34</v>
      </c>
      <c r="C10444" s="23" t="s">
        <v>13298</v>
      </c>
      <c r="D10444" s="23" t="s">
        <v>13299</v>
      </c>
      <c r="E10444" s="23" t="s">
        <v>1</v>
      </c>
      <c r="F10444" s="23" t="s">
        <v>7</v>
      </c>
      <c r="G10444" s="23" t="s">
        <v>1551</v>
      </c>
      <c r="H10444" s="2" t="s">
        <v>7737</v>
      </c>
      <c r="I10444" s="23" t="s">
        <v>8020</v>
      </c>
      <c r="J10444" s="23"/>
      <c r="K10444" s="23" t="s">
        <v>9712</v>
      </c>
      <c r="L10444" s="23" t="s">
        <v>9539</v>
      </c>
      <c r="M10444" s="23">
        <f>YEAR(Tabla2[[#This Row],[Fecha de creación]])</f>
        <v>2022</v>
      </c>
      <c r="N10444" s="23">
        <f>MONTH(Tabla2[[#This Row],[Fecha de creación]])</f>
        <v>9</v>
      </c>
    </row>
    <row r="10445" spans="1:14" x14ac:dyDescent="0.25">
      <c r="A10445" s="26">
        <v>44809.723680555559</v>
      </c>
      <c r="B10445" s="23" t="s">
        <v>34</v>
      </c>
      <c r="C10445" s="23" t="s">
        <v>13300</v>
      </c>
      <c r="D10445" s="23" t="s">
        <v>13301</v>
      </c>
      <c r="E10445" s="23" t="s">
        <v>1</v>
      </c>
      <c r="F10445" s="23" t="s">
        <v>7</v>
      </c>
      <c r="G10445" s="23" t="s">
        <v>3</v>
      </c>
      <c r="I10445" s="23" t="s">
        <v>13151</v>
      </c>
      <c r="J10445" s="23" t="s">
        <v>958</v>
      </c>
      <c r="K10445" s="23" t="s">
        <v>9712</v>
      </c>
      <c r="L10445" s="23" t="s">
        <v>9539</v>
      </c>
      <c r="M10445" s="23">
        <f>YEAR(Tabla2[[#This Row],[Fecha de creación]])</f>
        <v>2022</v>
      </c>
      <c r="N10445" s="23">
        <f>MONTH(Tabla2[[#This Row],[Fecha de creación]])</f>
        <v>9</v>
      </c>
    </row>
    <row r="10446" spans="1:14" x14ac:dyDescent="0.25">
      <c r="A10446" s="26">
        <v>44809.740127314813</v>
      </c>
      <c r="B10446" s="23" t="s">
        <v>34</v>
      </c>
      <c r="C10446" s="23" t="s">
        <v>13302</v>
      </c>
      <c r="D10446" s="23" t="s">
        <v>586</v>
      </c>
      <c r="E10446" s="23" t="s">
        <v>1</v>
      </c>
      <c r="F10446" s="23" t="s">
        <v>7</v>
      </c>
      <c r="G10446" s="23" t="s">
        <v>1551</v>
      </c>
      <c r="H10446" s="2" t="s">
        <v>7742</v>
      </c>
      <c r="I10446" s="23" t="s">
        <v>11454</v>
      </c>
      <c r="J10446" s="23"/>
      <c r="K10446" s="23" t="s">
        <v>9712</v>
      </c>
      <c r="L10446" s="23" t="s">
        <v>9539</v>
      </c>
      <c r="M10446" s="23">
        <f>YEAR(Tabla2[[#This Row],[Fecha de creación]])</f>
        <v>2022</v>
      </c>
      <c r="N10446" s="23">
        <f>MONTH(Tabla2[[#This Row],[Fecha de creación]])</f>
        <v>9</v>
      </c>
    </row>
    <row r="10447" spans="1:14" x14ac:dyDescent="0.25">
      <c r="A10447" s="26">
        <v>44810.368738425925</v>
      </c>
      <c r="B10447" s="23" t="s">
        <v>34</v>
      </c>
      <c r="C10447" s="23" t="s">
        <v>13303</v>
      </c>
      <c r="D10447" s="23" t="s">
        <v>13304</v>
      </c>
      <c r="E10447" s="23" t="s">
        <v>1</v>
      </c>
      <c r="F10447" s="23" t="s">
        <v>7</v>
      </c>
      <c r="G10447" s="23" t="s">
        <v>975</v>
      </c>
      <c r="H10447" s="2" t="s">
        <v>7730</v>
      </c>
      <c r="I10447" s="23" t="s">
        <v>13151</v>
      </c>
      <c r="J10447" s="23" t="s">
        <v>958</v>
      </c>
      <c r="K10447" s="23" t="s">
        <v>9712</v>
      </c>
      <c r="L10447" s="23" t="s">
        <v>9538</v>
      </c>
      <c r="M10447" s="23">
        <f>YEAR(Tabla2[[#This Row],[Fecha de creación]])</f>
        <v>2022</v>
      </c>
      <c r="N10447" s="23">
        <f>MONTH(Tabla2[[#This Row],[Fecha de creación]])</f>
        <v>9</v>
      </c>
    </row>
    <row r="10448" spans="1:14" x14ac:dyDescent="0.25">
      <c r="A10448" s="26">
        <v>44810.393564814818</v>
      </c>
      <c r="B10448" s="23" t="s">
        <v>34</v>
      </c>
      <c r="C10448" s="23" t="s">
        <v>13305</v>
      </c>
      <c r="D10448" s="23" t="s">
        <v>13304</v>
      </c>
      <c r="E10448" s="23" t="s">
        <v>1</v>
      </c>
      <c r="F10448" s="23" t="s">
        <v>7</v>
      </c>
      <c r="G10448" s="23" t="s">
        <v>3</v>
      </c>
      <c r="H10448" s="2" t="s">
        <v>7748</v>
      </c>
      <c r="I10448" s="23" t="s">
        <v>13151</v>
      </c>
      <c r="J10448" s="23" t="s">
        <v>59</v>
      </c>
      <c r="K10448" s="23" t="s">
        <v>9712</v>
      </c>
      <c r="L10448" s="23" t="s">
        <v>9539</v>
      </c>
      <c r="M10448" s="23">
        <f>YEAR(Tabla2[[#This Row],[Fecha de creación]])</f>
        <v>2022</v>
      </c>
      <c r="N10448" s="23">
        <f>MONTH(Tabla2[[#This Row],[Fecha de creación]])</f>
        <v>9</v>
      </c>
    </row>
    <row r="10449" spans="1:14" x14ac:dyDescent="0.25">
      <c r="A10449" s="26">
        <v>44810.39912037037</v>
      </c>
      <c r="B10449" s="23" t="s">
        <v>189</v>
      </c>
      <c r="C10449" s="23" t="s">
        <v>13306</v>
      </c>
      <c r="D10449" s="23" t="s">
        <v>4002</v>
      </c>
      <c r="E10449" s="23" t="s">
        <v>1</v>
      </c>
      <c r="F10449" s="23" t="s">
        <v>2</v>
      </c>
      <c r="G10449" s="23" t="s">
        <v>1551</v>
      </c>
      <c r="H10449" s="2" t="s">
        <v>7737</v>
      </c>
      <c r="I10449" s="23" t="s">
        <v>7205</v>
      </c>
      <c r="J10449" s="23" t="s">
        <v>59</v>
      </c>
      <c r="K10449" s="23" t="s">
        <v>9712</v>
      </c>
      <c r="L10449" s="23" t="s">
        <v>9539</v>
      </c>
      <c r="M10449" s="23">
        <f>YEAR(Tabla2[[#This Row],[Fecha de creación]])</f>
        <v>2022</v>
      </c>
      <c r="N10449" s="23">
        <f>MONTH(Tabla2[[#This Row],[Fecha de creación]])</f>
        <v>9</v>
      </c>
    </row>
    <row r="10450" spans="1:14" x14ac:dyDescent="0.25">
      <c r="A10450" s="26">
        <v>44810.41134259259</v>
      </c>
      <c r="B10450" s="23" t="s">
        <v>0</v>
      </c>
      <c r="C10450" s="23" t="s">
        <v>13307</v>
      </c>
      <c r="D10450" s="23" t="s">
        <v>615</v>
      </c>
      <c r="E10450" s="23" t="s">
        <v>1</v>
      </c>
      <c r="F10450" s="23" t="s">
        <v>7</v>
      </c>
      <c r="G10450" s="23" t="s">
        <v>975</v>
      </c>
      <c r="H10450" s="2" t="s">
        <v>7745</v>
      </c>
      <c r="I10450" s="23" t="s">
        <v>7412</v>
      </c>
      <c r="J10450" s="23"/>
      <c r="K10450" s="23" t="s">
        <v>9712</v>
      </c>
      <c r="L10450" s="23" t="s">
        <v>9538</v>
      </c>
      <c r="M10450" s="23">
        <f>YEAR(Tabla2[[#This Row],[Fecha de creación]])</f>
        <v>2022</v>
      </c>
      <c r="N10450" s="23">
        <f>MONTH(Tabla2[[#This Row],[Fecha de creación]])</f>
        <v>9</v>
      </c>
    </row>
    <row r="10451" spans="1:14" x14ac:dyDescent="0.25">
      <c r="A10451" s="26">
        <v>44810.46020833333</v>
      </c>
      <c r="B10451" s="23" t="s">
        <v>0</v>
      </c>
      <c r="C10451" s="23" t="s">
        <v>13308</v>
      </c>
      <c r="D10451" s="23" t="s">
        <v>49</v>
      </c>
      <c r="E10451" s="23" t="s">
        <v>1</v>
      </c>
      <c r="F10451" s="23" t="s">
        <v>7</v>
      </c>
      <c r="G10451" s="23" t="s">
        <v>975</v>
      </c>
      <c r="H10451" s="2" t="s">
        <v>7745</v>
      </c>
      <c r="I10451" s="23" t="s">
        <v>7412</v>
      </c>
      <c r="J10451" s="23"/>
      <c r="K10451" s="23" t="s">
        <v>9712</v>
      </c>
      <c r="L10451" s="23" t="s">
        <v>9538</v>
      </c>
      <c r="M10451" s="23">
        <f>YEAR(Tabla2[[#This Row],[Fecha de creación]])</f>
        <v>2022</v>
      </c>
      <c r="N10451" s="23">
        <f>MONTH(Tabla2[[#This Row],[Fecha de creación]])</f>
        <v>9</v>
      </c>
    </row>
    <row r="10452" spans="1:14" x14ac:dyDescent="0.25">
      <c r="A10452" s="26">
        <v>44810.493483796294</v>
      </c>
      <c r="B10452" s="23" t="s">
        <v>0</v>
      </c>
      <c r="C10452" s="23" t="s">
        <v>13309</v>
      </c>
      <c r="D10452" s="23" t="s">
        <v>364</v>
      </c>
      <c r="E10452" s="23" t="s">
        <v>1</v>
      </c>
      <c r="F10452" s="23" t="s">
        <v>7</v>
      </c>
      <c r="G10452" s="23" t="s">
        <v>975</v>
      </c>
      <c r="H10452" s="2" t="s">
        <v>7721</v>
      </c>
      <c r="I10452" s="23" t="s">
        <v>7412</v>
      </c>
      <c r="J10452" s="23"/>
      <c r="K10452" s="23" t="s">
        <v>9712</v>
      </c>
      <c r="L10452" s="23" t="s">
        <v>9538</v>
      </c>
      <c r="M10452" s="23">
        <f>YEAR(Tabla2[[#This Row],[Fecha de creación]])</f>
        <v>2022</v>
      </c>
      <c r="N10452" s="23">
        <f>MONTH(Tabla2[[#This Row],[Fecha de creación]])</f>
        <v>9</v>
      </c>
    </row>
    <row r="10453" spans="1:14" x14ac:dyDescent="0.25">
      <c r="A10453" s="26">
        <v>44810.50408564815</v>
      </c>
      <c r="B10453" s="23" t="s">
        <v>0</v>
      </c>
      <c r="C10453" s="23" t="s">
        <v>13310</v>
      </c>
      <c r="D10453" s="23" t="s">
        <v>49</v>
      </c>
      <c r="E10453" s="23" t="s">
        <v>1</v>
      </c>
      <c r="F10453" s="23" t="s">
        <v>7</v>
      </c>
      <c r="G10453" s="23" t="s">
        <v>975</v>
      </c>
      <c r="H10453" s="2" t="s">
        <v>7745</v>
      </c>
      <c r="I10453" s="23" t="s">
        <v>7412</v>
      </c>
      <c r="J10453" s="23"/>
      <c r="K10453" s="23" t="s">
        <v>9712</v>
      </c>
      <c r="L10453" s="23" t="s">
        <v>9538</v>
      </c>
      <c r="M10453" s="23">
        <f>YEAR(Tabla2[[#This Row],[Fecha de creación]])</f>
        <v>2022</v>
      </c>
      <c r="N10453" s="23">
        <f>MONTH(Tabla2[[#This Row],[Fecha de creación]])</f>
        <v>9</v>
      </c>
    </row>
    <row r="10454" spans="1:14" x14ac:dyDescent="0.25">
      <c r="A10454" s="26">
        <v>44810.532094907408</v>
      </c>
      <c r="B10454" s="23" t="s">
        <v>56</v>
      </c>
      <c r="C10454" s="23" t="s">
        <v>13311</v>
      </c>
      <c r="D10454" s="23" t="s">
        <v>13312</v>
      </c>
      <c r="E10454" s="23" t="s">
        <v>1</v>
      </c>
      <c r="F10454" s="23" t="s">
        <v>7</v>
      </c>
      <c r="G10454" s="23" t="s">
        <v>1551</v>
      </c>
      <c r="H10454" s="2" t="s">
        <v>8491</v>
      </c>
      <c r="I10454" s="23" t="s">
        <v>11095</v>
      </c>
      <c r="J10454" s="23" t="s">
        <v>59</v>
      </c>
      <c r="K10454" s="23" t="s">
        <v>9712</v>
      </c>
      <c r="L10454" s="23" t="s">
        <v>9539</v>
      </c>
      <c r="M10454" s="23">
        <f>YEAR(Tabla2[[#This Row],[Fecha de creación]])</f>
        <v>2022</v>
      </c>
      <c r="N10454" s="23">
        <f>MONTH(Tabla2[[#This Row],[Fecha de creación]])</f>
        <v>9</v>
      </c>
    </row>
    <row r="10455" spans="1:14" x14ac:dyDescent="0.25">
      <c r="A10455" s="26">
        <v>44810.552928240744</v>
      </c>
      <c r="B10455" s="23" t="s">
        <v>0</v>
      </c>
      <c r="C10455" s="23" t="s">
        <v>13313</v>
      </c>
      <c r="D10455" s="23" t="s">
        <v>13314</v>
      </c>
      <c r="E10455" s="23" t="s">
        <v>1</v>
      </c>
      <c r="F10455" s="23" t="s">
        <v>2</v>
      </c>
      <c r="G10455" s="23" t="s">
        <v>3</v>
      </c>
      <c r="H10455" s="2" t="s">
        <v>7721</v>
      </c>
      <c r="I10455" s="23" t="s">
        <v>7412</v>
      </c>
      <c r="J10455" s="23" t="s">
        <v>59</v>
      </c>
      <c r="K10455" s="23" t="s">
        <v>9712</v>
      </c>
      <c r="L10455" s="23" t="s">
        <v>9539</v>
      </c>
      <c r="M10455" s="23">
        <f>YEAR(Tabla2[[#This Row],[Fecha de creación]])</f>
        <v>2022</v>
      </c>
      <c r="N10455" s="23">
        <f>MONTH(Tabla2[[#This Row],[Fecha de creación]])</f>
        <v>9</v>
      </c>
    </row>
    <row r="10456" spans="1:14" x14ac:dyDescent="0.25">
      <c r="A10456" s="26">
        <v>44810.609895833331</v>
      </c>
      <c r="B10456" s="23" t="s">
        <v>0</v>
      </c>
      <c r="C10456" s="23" t="s">
        <v>13315</v>
      </c>
      <c r="D10456" s="23" t="s">
        <v>21</v>
      </c>
      <c r="E10456" s="23" t="s">
        <v>1</v>
      </c>
      <c r="F10456" s="23" t="s">
        <v>7</v>
      </c>
      <c r="G10456" s="23" t="s">
        <v>975</v>
      </c>
      <c r="H10456" s="2" t="s">
        <v>7744</v>
      </c>
      <c r="I10456" s="23" t="s">
        <v>5999</v>
      </c>
      <c r="J10456" s="23" t="s">
        <v>59</v>
      </c>
      <c r="K10456" s="23" t="s">
        <v>9712</v>
      </c>
      <c r="L10456" s="23" t="s">
        <v>9538</v>
      </c>
      <c r="M10456" s="23">
        <f>YEAR(Tabla2[[#This Row],[Fecha de creación]])</f>
        <v>2022</v>
      </c>
      <c r="N10456" s="23">
        <f>MONTH(Tabla2[[#This Row],[Fecha de creación]])</f>
        <v>9</v>
      </c>
    </row>
    <row r="10457" spans="1:14" x14ac:dyDescent="0.25">
      <c r="A10457" s="26">
        <v>44810.612500000003</v>
      </c>
      <c r="B10457" s="23" t="s">
        <v>0</v>
      </c>
      <c r="C10457" s="23" t="s">
        <v>13316</v>
      </c>
      <c r="D10457" s="23" t="s">
        <v>805</v>
      </c>
      <c r="E10457" s="23" t="s">
        <v>1</v>
      </c>
      <c r="F10457" s="23" t="s">
        <v>7</v>
      </c>
      <c r="G10457" s="23" t="s">
        <v>1551</v>
      </c>
      <c r="H10457" s="2" t="s">
        <v>7737</v>
      </c>
      <c r="I10457" s="23" t="s">
        <v>976</v>
      </c>
      <c r="J10457" s="23" t="s">
        <v>59</v>
      </c>
      <c r="K10457" s="23" t="s">
        <v>9712</v>
      </c>
      <c r="L10457" s="23" t="s">
        <v>9539</v>
      </c>
      <c r="M10457" s="23">
        <f>YEAR(Tabla2[[#This Row],[Fecha de creación]])</f>
        <v>2022</v>
      </c>
      <c r="N10457" s="23">
        <f>MONTH(Tabla2[[#This Row],[Fecha de creación]])</f>
        <v>9</v>
      </c>
    </row>
    <row r="10458" spans="1:14" x14ac:dyDescent="0.25">
      <c r="A10458" s="26">
        <v>44810.628668981481</v>
      </c>
      <c r="B10458" s="23" t="s">
        <v>0</v>
      </c>
      <c r="C10458" s="23" t="s">
        <v>13317</v>
      </c>
      <c r="D10458" s="23" t="s">
        <v>13318</v>
      </c>
      <c r="E10458" s="23" t="s">
        <v>1</v>
      </c>
      <c r="F10458" s="23" t="s">
        <v>7</v>
      </c>
      <c r="G10458" s="23" t="s">
        <v>1551</v>
      </c>
      <c r="H10458" s="2" t="s">
        <v>7743</v>
      </c>
      <c r="I10458" s="23" t="s">
        <v>5999</v>
      </c>
      <c r="J10458" s="23" t="s">
        <v>59</v>
      </c>
      <c r="K10458" s="23" t="s">
        <v>9712</v>
      </c>
      <c r="L10458" s="23" t="s">
        <v>9539</v>
      </c>
      <c r="M10458" s="23">
        <f>YEAR(Tabla2[[#This Row],[Fecha de creación]])</f>
        <v>2022</v>
      </c>
      <c r="N10458" s="23">
        <f>MONTH(Tabla2[[#This Row],[Fecha de creación]])</f>
        <v>9</v>
      </c>
    </row>
    <row r="10459" spans="1:14" x14ac:dyDescent="0.25">
      <c r="A10459" s="26">
        <v>44810.642824074072</v>
      </c>
      <c r="B10459" s="23" t="s">
        <v>56</v>
      </c>
      <c r="C10459" s="23" t="s">
        <v>13319</v>
      </c>
      <c r="D10459" s="23" t="s">
        <v>4281</v>
      </c>
      <c r="E10459" s="23" t="s">
        <v>1</v>
      </c>
      <c r="F10459" s="23" t="s">
        <v>7</v>
      </c>
      <c r="G10459" s="23" t="s">
        <v>975</v>
      </c>
      <c r="H10459" s="2" t="s">
        <v>7722</v>
      </c>
      <c r="I10459" s="23" t="s">
        <v>7342</v>
      </c>
      <c r="J10459" s="23" t="s">
        <v>59</v>
      </c>
      <c r="K10459" s="23" t="s">
        <v>9712</v>
      </c>
      <c r="L10459" s="23" t="s">
        <v>9538</v>
      </c>
      <c r="M10459" s="23">
        <f>YEAR(Tabla2[[#This Row],[Fecha de creación]])</f>
        <v>2022</v>
      </c>
      <c r="N10459" s="23">
        <f>MONTH(Tabla2[[#This Row],[Fecha de creación]])</f>
        <v>9</v>
      </c>
    </row>
    <row r="10460" spans="1:14" x14ac:dyDescent="0.25">
      <c r="A10460" s="26">
        <v>44810.651979166665</v>
      </c>
      <c r="B10460" s="23" t="s">
        <v>56</v>
      </c>
      <c r="C10460" s="23" t="s">
        <v>13320</v>
      </c>
      <c r="D10460" s="23" t="s">
        <v>7096</v>
      </c>
      <c r="E10460" s="23" t="s">
        <v>1</v>
      </c>
      <c r="F10460" s="23" t="s">
        <v>7</v>
      </c>
      <c r="G10460" s="23" t="s">
        <v>975</v>
      </c>
      <c r="H10460" s="2" t="s">
        <v>7722</v>
      </c>
      <c r="I10460" s="23" t="s">
        <v>7342</v>
      </c>
      <c r="J10460" s="23" t="s">
        <v>59</v>
      </c>
      <c r="K10460" s="23" t="s">
        <v>9712</v>
      </c>
      <c r="L10460" s="23" t="s">
        <v>9538</v>
      </c>
      <c r="M10460" s="23">
        <f>YEAR(Tabla2[[#This Row],[Fecha de creación]])</f>
        <v>2022</v>
      </c>
      <c r="N10460" s="23">
        <f>MONTH(Tabla2[[#This Row],[Fecha de creación]])</f>
        <v>9</v>
      </c>
    </row>
    <row r="10461" spans="1:14" x14ac:dyDescent="0.25">
      <c r="A10461" s="26">
        <v>44810.654791666668</v>
      </c>
      <c r="B10461" s="23" t="s">
        <v>34</v>
      </c>
      <c r="C10461" s="23" t="s">
        <v>13321</v>
      </c>
      <c r="D10461" s="23" t="s">
        <v>13322</v>
      </c>
      <c r="E10461" s="23" t="s">
        <v>1</v>
      </c>
      <c r="F10461" s="23" t="s">
        <v>7</v>
      </c>
      <c r="G10461" s="23" t="s">
        <v>1551</v>
      </c>
      <c r="H10461" s="2" t="s">
        <v>13019</v>
      </c>
      <c r="I10461" s="23" t="s">
        <v>11454</v>
      </c>
      <c r="J10461" s="23" t="s">
        <v>59</v>
      </c>
      <c r="K10461" s="23" t="s">
        <v>9712</v>
      </c>
      <c r="L10461" s="23" t="s">
        <v>9539</v>
      </c>
      <c r="M10461" s="23">
        <f>YEAR(Tabla2[[#This Row],[Fecha de creación]])</f>
        <v>2022</v>
      </c>
      <c r="N10461" s="23">
        <f>MONTH(Tabla2[[#This Row],[Fecha de creación]])</f>
        <v>9</v>
      </c>
    </row>
    <row r="10462" spans="1:14" x14ac:dyDescent="0.25">
      <c r="A10462" s="26">
        <v>44810.666180555556</v>
      </c>
      <c r="B10462" s="23" t="s">
        <v>0</v>
      </c>
      <c r="C10462" s="23" t="s">
        <v>13323</v>
      </c>
      <c r="D10462" s="23" t="s">
        <v>551</v>
      </c>
      <c r="E10462" s="23" t="s">
        <v>1</v>
      </c>
      <c r="F10462" s="23" t="s">
        <v>7</v>
      </c>
      <c r="G10462" s="23" t="s">
        <v>3</v>
      </c>
      <c r="H10462" s="2" t="s">
        <v>7980</v>
      </c>
      <c r="I10462" s="23" t="s">
        <v>5999</v>
      </c>
      <c r="J10462" s="23" t="s">
        <v>59</v>
      </c>
      <c r="K10462" s="23" t="s">
        <v>9712</v>
      </c>
      <c r="L10462" s="23" t="s">
        <v>9539</v>
      </c>
      <c r="M10462" s="23">
        <f>YEAR(Tabla2[[#This Row],[Fecha de creación]])</f>
        <v>2022</v>
      </c>
      <c r="N10462" s="23">
        <f>MONTH(Tabla2[[#This Row],[Fecha de creación]])</f>
        <v>9</v>
      </c>
    </row>
    <row r="10463" spans="1:14" x14ac:dyDescent="0.25">
      <c r="A10463" s="26">
        <v>44810.667083333334</v>
      </c>
      <c r="B10463" s="23" t="s">
        <v>34</v>
      </c>
      <c r="C10463" s="23" t="s">
        <v>13324</v>
      </c>
      <c r="D10463" s="23" t="s">
        <v>4788</v>
      </c>
      <c r="E10463" s="23" t="s">
        <v>1</v>
      </c>
      <c r="F10463" s="23" t="s">
        <v>7</v>
      </c>
      <c r="G10463" s="23" t="s">
        <v>3</v>
      </c>
      <c r="H10463" s="2" t="s">
        <v>8425</v>
      </c>
      <c r="I10463" s="23" t="s">
        <v>13151</v>
      </c>
      <c r="J10463" s="23"/>
      <c r="K10463" s="23" t="s">
        <v>9712</v>
      </c>
      <c r="L10463" s="23" t="s">
        <v>9539</v>
      </c>
      <c r="M10463" s="23">
        <f>YEAR(Tabla2[[#This Row],[Fecha de creación]])</f>
        <v>2022</v>
      </c>
      <c r="N10463" s="23">
        <f>MONTH(Tabla2[[#This Row],[Fecha de creación]])</f>
        <v>9</v>
      </c>
    </row>
    <row r="10464" spans="1:14" x14ac:dyDescent="0.25">
      <c r="A10464" s="26">
        <v>44810.699849537035</v>
      </c>
      <c r="B10464" s="23" t="s">
        <v>56</v>
      </c>
      <c r="C10464" s="23" t="s">
        <v>13325</v>
      </c>
      <c r="D10464" s="23" t="s">
        <v>4281</v>
      </c>
      <c r="E10464" s="23" t="s">
        <v>1</v>
      </c>
      <c r="F10464" s="23" t="s">
        <v>7</v>
      </c>
      <c r="G10464" s="23" t="s">
        <v>975</v>
      </c>
      <c r="H10464" s="2" t="s">
        <v>7722</v>
      </c>
      <c r="I10464" s="23" t="s">
        <v>7342</v>
      </c>
      <c r="J10464" s="23" t="s">
        <v>59</v>
      </c>
      <c r="K10464" s="23" t="s">
        <v>9712</v>
      </c>
      <c r="L10464" s="23" t="s">
        <v>9538</v>
      </c>
      <c r="M10464" s="23">
        <f>YEAR(Tabla2[[#This Row],[Fecha de creación]])</f>
        <v>2022</v>
      </c>
      <c r="N10464" s="23">
        <f>MONTH(Tabla2[[#This Row],[Fecha de creación]])</f>
        <v>9</v>
      </c>
    </row>
    <row r="10465" spans="1:14" x14ac:dyDescent="0.25">
      <c r="A10465" s="26">
        <v>44810.716793981483</v>
      </c>
      <c r="B10465" s="23" t="s">
        <v>0</v>
      </c>
      <c r="C10465" s="23" t="s">
        <v>13326</v>
      </c>
      <c r="D10465" s="23" t="s">
        <v>982</v>
      </c>
      <c r="E10465" s="23" t="s">
        <v>1</v>
      </c>
      <c r="F10465" s="23" t="s">
        <v>22</v>
      </c>
      <c r="G10465" s="23" t="s">
        <v>975</v>
      </c>
      <c r="H10465" s="2" t="s">
        <v>8893</v>
      </c>
      <c r="I10465" s="23" t="s">
        <v>7680</v>
      </c>
      <c r="J10465" s="23" t="s">
        <v>958</v>
      </c>
      <c r="K10465" s="23" t="s">
        <v>9712</v>
      </c>
      <c r="L10465" s="23" t="s">
        <v>9538</v>
      </c>
      <c r="M10465" s="23">
        <f>YEAR(Tabla2[[#This Row],[Fecha de creación]])</f>
        <v>2022</v>
      </c>
      <c r="N10465" s="23">
        <f>MONTH(Tabla2[[#This Row],[Fecha de creación]])</f>
        <v>9</v>
      </c>
    </row>
    <row r="10466" spans="1:14" x14ac:dyDescent="0.25">
      <c r="A10466" s="26">
        <v>44810.718298611115</v>
      </c>
      <c r="B10466" s="23" t="s">
        <v>0</v>
      </c>
      <c r="C10466" s="23" t="s">
        <v>13327</v>
      </c>
      <c r="D10466" s="23" t="s">
        <v>982</v>
      </c>
      <c r="E10466" s="23" t="s">
        <v>1</v>
      </c>
      <c r="F10466" s="23" t="s">
        <v>22</v>
      </c>
      <c r="G10466" s="23" t="s">
        <v>975</v>
      </c>
      <c r="H10466" s="2" t="s">
        <v>8893</v>
      </c>
      <c r="I10466" s="23" t="s">
        <v>7680</v>
      </c>
      <c r="J10466" s="23" t="s">
        <v>958</v>
      </c>
      <c r="K10466" s="23" t="s">
        <v>9712</v>
      </c>
      <c r="L10466" s="23" t="s">
        <v>9538</v>
      </c>
      <c r="M10466" s="23">
        <f>YEAR(Tabla2[[#This Row],[Fecha de creación]])</f>
        <v>2022</v>
      </c>
      <c r="N10466" s="23">
        <f>MONTH(Tabla2[[#This Row],[Fecha de creación]])</f>
        <v>9</v>
      </c>
    </row>
    <row r="10467" spans="1:14" x14ac:dyDescent="0.25">
      <c r="A10467" s="26">
        <v>44810.719837962963</v>
      </c>
      <c r="B10467" s="23" t="s">
        <v>0</v>
      </c>
      <c r="C10467" s="23" t="s">
        <v>13328</v>
      </c>
      <c r="D10467" s="23" t="s">
        <v>982</v>
      </c>
      <c r="E10467" s="23" t="s">
        <v>1</v>
      </c>
      <c r="F10467" s="23" t="s">
        <v>22</v>
      </c>
      <c r="G10467" s="23" t="s">
        <v>975</v>
      </c>
      <c r="H10467" s="2" t="s">
        <v>8893</v>
      </c>
      <c r="I10467" s="23" t="s">
        <v>7680</v>
      </c>
      <c r="J10467" s="23" t="s">
        <v>958</v>
      </c>
      <c r="K10467" s="23" t="s">
        <v>9712</v>
      </c>
      <c r="L10467" s="23" t="s">
        <v>9538</v>
      </c>
      <c r="M10467" s="23">
        <f>YEAR(Tabla2[[#This Row],[Fecha de creación]])</f>
        <v>2022</v>
      </c>
      <c r="N10467" s="23">
        <f>MONTH(Tabla2[[#This Row],[Fecha de creación]])</f>
        <v>9</v>
      </c>
    </row>
    <row r="10468" spans="1:14" x14ac:dyDescent="0.25">
      <c r="A10468" s="26">
        <v>44810.721956018519</v>
      </c>
      <c r="B10468" s="23" t="s">
        <v>0</v>
      </c>
      <c r="C10468" s="23" t="s">
        <v>13329</v>
      </c>
      <c r="D10468" s="23" t="s">
        <v>9047</v>
      </c>
      <c r="E10468" s="23" t="s">
        <v>1</v>
      </c>
      <c r="F10468" s="23" t="s">
        <v>7</v>
      </c>
      <c r="G10468" s="23" t="s">
        <v>1551</v>
      </c>
      <c r="H10468" s="2" t="s">
        <v>8198</v>
      </c>
      <c r="I10468" s="23" t="s">
        <v>976</v>
      </c>
      <c r="J10468" s="23"/>
      <c r="K10468" s="23" t="s">
        <v>9712</v>
      </c>
      <c r="L10468" s="23" t="s">
        <v>9539</v>
      </c>
      <c r="M10468" s="23">
        <f>YEAR(Tabla2[[#This Row],[Fecha de creación]])</f>
        <v>2022</v>
      </c>
      <c r="N10468" s="23">
        <f>MONTH(Tabla2[[#This Row],[Fecha de creación]])</f>
        <v>9</v>
      </c>
    </row>
    <row r="10469" spans="1:14" x14ac:dyDescent="0.25">
      <c r="A10469" s="26">
        <v>44810.787476851852</v>
      </c>
      <c r="B10469" s="23" t="s">
        <v>9534</v>
      </c>
      <c r="C10469" s="23" t="s">
        <v>13330</v>
      </c>
      <c r="D10469" s="23" t="s">
        <v>13331</v>
      </c>
      <c r="E10469" s="23" t="s">
        <v>1</v>
      </c>
      <c r="F10469" s="23" t="s">
        <v>7</v>
      </c>
      <c r="G10469" s="23" t="s">
        <v>975</v>
      </c>
      <c r="H10469" s="2" t="s">
        <v>7730</v>
      </c>
      <c r="I10469" s="23" t="s">
        <v>8168</v>
      </c>
      <c r="J10469" s="23"/>
      <c r="K10469" s="23" t="s">
        <v>9712</v>
      </c>
      <c r="L10469" s="23" t="s">
        <v>9538</v>
      </c>
      <c r="M10469" s="23">
        <f>YEAR(Tabla2[[#This Row],[Fecha de creación]])</f>
        <v>2022</v>
      </c>
      <c r="N10469" s="23">
        <f>MONTH(Tabla2[[#This Row],[Fecha de creación]])</f>
        <v>9</v>
      </c>
    </row>
    <row r="10470" spans="1:14" x14ac:dyDescent="0.25">
      <c r="A10470" s="26">
        <v>44810.805069444446</v>
      </c>
      <c r="B10470" s="23" t="s">
        <v>189</v>
      </c>
      <c r="C10470" s="23" t="s">
        <v>13332</v>
      </c>
      <c r="D10470" s="23" t="s">
        <v>13333</v>
      </c>
      <c r="E10470" s="23" t="s">
        <v>1</v>
      </c>
      <c r="F10470" s="23" t="s">
        <v>2</v>
      </c>
      <c r="G10470" s="23" t="s">
        <v>1551</v>
      </c>
      <c r="H10470" s="2" t="s">
        <v>7770</v>
      </c>
      <c r="I10470" s="23" t="s">
        <v>13334</v>
      </c>
      <c r="J10470" s="23" t="s">
        <v>59</v>
      </c>
      <c r="K10470" s="23" t="s">
        <v>9712</v>
      </c>
      <c r="L10470" s="23" t="s">
        <v>9539</v>
      </c>
      <c r="M10470" s="23">
        <f>YEAR(Tabla2[[#This Row],[Fecha de creación]])</f>
        <v>2022</v>
      </c>
      <c r="N10470" s="23">
        <f>MONTH(Tabla2[[#This Row],[Fecha de creación]])</f>
        <v>9</v>
      </c>
    </row>
    <row r="10471" spans="1:14" x14ac:dyDescent="0.25">
      <c r="A10471" s="26">
        <v>44811.386550925927</v>
      </c>
      <c r="B10471" s="23" t="s">
        <v>34</v>
      </c>
      <c r="C10471" s="23" t="s">
        <v>13335</v>
      </c>
      <c r="D10471" s="23" t="s">
        <v>13336</v>
      </c>
      <c r="E10471" s="23" t="s">
        <v>1</v>
      </c>
      <c r="F10471" s="23" t="s">
        <v>7</v>
      </c>
      <c r="G10471" s="23" t="s">
        <v>975</v>
      </c>
      <c r="H10471" s="2" t="s">
        <v>7744</v>
      </c>
      <c r="I10471" s="23" t="s">
        <v>13151</v>
      </c>
      <c r="J10471" s="23" t="s">
        <v>59</v>
      </c>
      <c r="K10471" s="23" t="s">
        <v>9712</v>
      </c>
      <c r="L10471" s="23" t="s">
        <v>9538</v>
      </c>
      <c r="M10471" s="23">
        <f>YEAR(Tabla2[[#This Row],[Fecha de creación]])</f>
        <v>2022</v>
      </c>
      <c r="N10471" s="23">
        <f>MONTH(Tabla2[[#This Row],[Fecha de creación]])</f>
        <v>9</v>
      </c>
    </row>
    <row r="10472" spans="1:14" x14ac:dyDescent="0.25">
      <c r="A10472" s="26">
        <v>44811.413761574076</v>
      </c>
      <c r="B10472" s="23" t="s">
        <v>0</v>
      </c>
      <c r="C10472" s="23" t="s">
        <v>13337</v>
      </c>
      <c r="D10472" s="23" t="s">
        <v>49</v>
      </c>
      <c r="E10472" s="23" t="s">
        <v>1</v>
      </c>
      <c r="F10472" s="23" t="s">
        <v>7</v>
      </c>
      <c r="G10472" s="23" t="s">
        <v>975</v>
      </c>
      <c r="H10472" s="2" t="s">
        <v>7745</v>
      </c>
      <c r="I10472" s="23" t="s">
        <v>7412</v>
      </c>
      <c r="J10472" s="23"/>
      <c r="K10472" s="23" t="s">
        <v>9712</v>
      </c>
      <c r="L10472" s="23" t="s">
        <v>9538</v>
      </c>
      <c r="M10472" s="23">
        <f>YEAR(Tabla2[[#This Row],[Fecha de creación]])</f>
        <v>2022</v>
      </c>
      <c r="N10472" s="23">
        <f>MONTH(Tabla2[[#This Row],[Fecha de creación]])</f>
        <v>9</v>
      </c>
    </row>
    <row r="10473" spans="1:14" x14ac:dyDescent="0.25">
      <c r="A10473" s="26">
        <v>44811.485682870371</v>
      </c>
      <c r="B10473" s="23" t="s">
        <v>0</v>
      </c>
      <c r="C10473" s="23" t="s">
        <v>13338</v>
      </c>
      <c r="D10473" s="23" t="s">
        <v>982</v>
      </c>
      <c r="E10473" s="23" t="s">
        <v>1</v>
      </c>
      <c r="F10473" s="23" t="s">
        <v>22</v>
      </c>
      <c r="G10473" s="23" t="s">
        <v>975</v>
      </c>
      <c r="H10473" s="2" t="s">
        <v>8893</v>
      </c>
      <c r="I10473" s="23" t="s">
        <v>7680</v>
      </c>
      <c r="J10473" s="23" t="s">
        <v>59</v>
      </c>
      <c r="K10473" s="23" t="s">
        <v>9712</v>
      </c>
      <c r="L10473" s="23" t="s">
        <v>9538</v>
      </c>
      <c r="M10473" s="23">
        <f>YEAR(Tabla2[[#This Row],[Fecha de creación]])</f>
        <v>2022</v>
      </c>
      <c r="N10473" s="23">
        <f>MONTH(Tabla2[[#This Row],[Fecha de creación]])</f>
        <v>9</v>
      </c>
    </row>
    <row r="10474" spans="1:14" x14ac:dyDescent="0.25">
      <c r="A10474" s="26">
        <v>44811.489016203705</v>
      </c>
      <c r="B10474" s="23" t="s">
        <v>0</v>
      </c>
      <c r="C10474" s="23" t="s">
        <v>13339</v>
      </c>
      <c r="D10474" s="23" t="s">
        <v>1002</v>
      </c>
      <c r="E10474" s="23" t="s">
        <v>1</v>
      </c>
      <c r="F10474" s="23" t="s">
        <v>7</v>
      </c>
      <c r="G10474" s="23" t="s">
        <v>1551</v>
      </c>
      <c r="H10474" s="2" t="s">
        <v>7726</v>
      </c>
      <c r="I10474" s="23" t="s">
        <v>976</v>
      </c>
      <c r="J10474" s="23" t="s">
        <v>59</v>
      </c>
      <c r="K10474" s="23" t="s">
        <v>9712</v>
      </c>
      <c r="L10474" s="23" t="s">
        <v>9539</v>
      </c>
      <c r="M10474" s="23">
        <f>YEAR(Tabla2[[#This Row],[Fecha de creación]])</f>
        <v>2022</v>
      </c>
      <c r="N10474" s="23">
        <f>MONTH(Tabla2[[#This Row],[Fecha de creación]])</f>
        <v>9</v>
      </c>
    </row>
    <row r="10475" spans="1:14" x14ac:dyDescent="0.25">
      <c r="A10475" s="26">
        <v>44811.501145833332</v>
      </c>
      <c r="B10475" s="23" t="s">
        <v>0</v>
      </c>
      <c r="C10475" s="23" t="s">
        <v>13340</v>
      </c>
      <c r="D10475" s="23" t="s">
        <v>7882</v>
      </c>
      <c r="E10475" s="23" t="s">
        <v>1</v>
      </c>
      <c r="F10475" s="23" t="s">
        <v>7</v>
      </c>
      <c r="G10475" s="23" t="s">
        <v>975</v>
      </c>
      <c r="H10475" s="2" t="s">
        <v>7722</v>
      </c>
      <c r="I10475" s="23" t="s">
        <v>7680</v>
      </c>
      <c r="J10475" s="23" t="s">
        <v>59</v>
      </c>
      <c r="K10475" s="23" t="s">
        <v>9712</v>
      </c>
      <c r="L10475" s="23" t="s">
        <v>9538</v>
      </c>
      <c r="M10475" s="23">
        <f>YEAR(Tabla2[[#This Row],[Fecha de creación]])</f>
        <v>2022</v>
      </c>
      <c r="N10475" s="23">
        <f>MONTH(Tabla2[[#This Row],[Fecha de creación]])</f>
        <v>9</v>
      </c>
    </row>
    <row r="10476" spans="1:14" x14ac:dyDescent="0.25">
      <c r="A10476" s="26">
        <v>44811.502326388887</v>
      </c>
      <c r="B10476" s="23" t="s">
        <v>56</v>
      </c>
      <c r="C10476" s="23" t="s">
        <v>13341</v>
      </c>
      <c r="D10476" s="23" t="s">
        <v>4002</v>
      </c>
      <c r="E10476" s="23" t="s">
        <v>1</v>
      </c>
      <c r="F10476" s="23" t="s">
        <v>2</v>
      </c>
      <c r="G10476" s="23" t="s">
        <v>1551</v>
      </c>
      <c r="H10476" s="2" t="s">
        <v>7737</v>
      </c>
      <c r="I10476" s="23" t="s">
        <v>7129</v>
      </c>
      <c r="J10476" s="23" t="s">
        <v>958</v>
      </c>
      <c r="K10476" s="23" t="s">
        <v>9712</v>
      </c>
      <c r="L10476" s="23" t="s">
        <v>9539</v>
      </c>
      <c r="M10476" s="23">
        <f>YEAR(Tabla2[[#This Row],[Fecha de creación]])</f>
        <v>2022</v>
      </c>
      <c r="N10476" s="23">
        <f>MONTH(Tabla2[[#This Row],[Fecha de creación]])</f>
        <v>9</v>
      </c>
    </row>
    <row r="10477" spans="1:14" x14ac:dyDescent="0.25">
      <c r="A10477" s="26">
        <v>44811.505497685182</v>
      </c>
      <c r="B10477" s="23" t="s">
        <v>34</v>
      </c>
      <c r="C10477" s="23" t="s">
        <v>13342</v>
      </c>
      <c r="D10477" s="23" t="s">
        <v>13322</v>
      </c>
      <c r="E10477" s="23" t="s">
        <v>1</v>
      </c>
      <c r="F10477" s="23" t="s">
        <v>7</v>
      </c>
      <c r="G10477" s="23" t="s">
        <v>1551</v>
      </c>
      <c r="H10477" s="2" t="s">
        <v>13019</v>
      </c>
      <c r="I10477" s="23" t="s">
        <v>11454</v>
      </c>
      <c r="J10477" s="23" t="s">
        <v>59</v>
      </c>
      <c r="K10477" s="23" t="s">
        <v>9712</v>
      </c>
      <c r="L10477" s="23" t="s">
        <v>9539</v>
      </c>
      <c r="M10477" s="23">
        <f>YEAR(Tabla2[[#This Row],[Fecha de creación]])</f>
        <v>2022</v>
      </c>
      <c r="N10477" s="23">
        <f>MONTH(Tabla2[[#This Row],[Fecha de creación]])</f>
        <v>9</v>
      </c>
    </row>
    <row r="10478" spans="1:14" x14ac:dyDescent="0.25">
      <c r="A10478" s="26">
        <v>44811.529050925928</v>
      </c>
      <c r="B10478" s="23" t="s">
        <v>0</v>
      </c>
      <c r="C10478" s="23" t="s">
        <v>13343</v>
      </c>
      <c r="D10478" s="23" t="s">
        <v>13344</v>
      </c>
      <c r="E10478" s="23" t="s">
        <v>1</v>
      </c>
      <c r="F10478" s="23" t="s">
        <v>22</v>
      </c>
      <c r="G10478" s="23" t="s">
        <v>975</v>
      </c>
      <c r="H10478" s="2" t="s">
        <v>7721</v>
      </c>
      <c r="I10478" s="23" t="s">
        <v>7412</v>
      </c>
      <c r="J10478" s="23"/>
      <c r="K10478" s="23" t="s">
        <v>9712</v>
      </c>
      <c r="L10478" s="23" t="s">
        <v>9538</v>
      </c>
      <c r="M10478" s="23">
        <f>YEAR(Tabla2[[#This Row],[Fecha de creación]])</f>
        <v>2022</v>
      </c>
      <c r="N10478" s="23">
        <f>MONTH(Tabla2[[#This Row],[Fecha de creación]])</f>
        <v>9</v>
      </c>
    </row>
    <row r="10479" spans="1:14" x14ac:dyDescent="0.25">
      <c r="A10479" s="26">
        <v>44811.569479166668</v>
      </c>
      <c r="B10479" s="23" t="s">
        <v>56</v>
      </c>
      <c r="C10479" s="23" t="s">
        <v>13345</v>
      </c>
      <c r="D10479" s="23" t="s">
        <v>2909</v>
      </c>
      <c r="E10479" s="23" t="s">
        <v>1</v>
      </c>
      <c r="F10479" s="23" t="s">
        <v>7</v>
      </c>
      <c r="G10479" s="23" t="s">
        <v>1551</v>
      </c>
      <c r="H10479" s="2" t="s">
        <v>7721</v>
      </c>
      <c r="I10479" s="23" t="s">
        <v>7129</v>
      </c>
      <c r="J10479" s="23" t="s">
        <v>59</v>
      </c>
      <c r="K10479" s="23" t="s">
        <v>9712</v>
      </c>
      <c r="L10479" s="23" t="s">
        <v>9539</v>
      </c>
      <c r="M10479" s="23">
        <f>YEAR(Tabla2[[#This Row],[Fecha de creación]])</f>
        <v>2022</v>
      </c>
      <c r="N10479" s="23">
        <f>MONTH(Tabla2[[#This Row],[Fecha de creación]])</f>
        <v>9</v>
      </c>
    </row>
    <row r="10480" spans="1:14" x14ac:dyDescent="0.25">
      <c r="A10480" s="26">
        <v>44811.602268518516</v>
      </c>
      <c r="B10480" s="23" t="s">
        <v>56</v>
      </c>
      <c r="C10480" s="23" t="s">
        <v>13346</v>
      </c>
      <c r="D10480" s="23" t="s">
        <v>13347</v>
      </c>
      <c r="E10480" s="23" t="s">
        <v>1</v>
      </c>
      <c r="F10480" s="23" t="s">
        <v>7</v>
      </c>
      <c r="G10480" s="23" t="s">
        <v>1551</v>
      </c>
      <c r="H10480" s="2" t="s">
        <v>8491</v>
      </c>
      <c r="I10480" s="23" t="s">
        <v>11095</v>
      </c>
      <c r="J10480" s="23"/>
      <c r="K10480" s="23" t="s">
        <v>9712</v>
      </c>
      <c r="L10480" s="23" t="s">
        <v>9539</v>
      </c>
      <c r="M10480" s="23">
        <f>YEAR(Tabla2[[#This Row],[Fecha de creación]])</f>
        <v>2022</v>
      </c>
      <c r="N10480" s="23">
        <f>MONTH(Tabla2[[#This Row],[Fecha de creación]])</f>
        <v>9</v>
      </c>
    </row>
    <row r="10481" spans="1:14" x14ac:dyDescent="0.25">
      <c r="A10481" s="26">
        <v>44811.64912037037</v>
      </c>
      <c r="B10481" s="23" t="s">
        <v>0</v>
      </c>
      <c r="C10481" s="23" t="s">
        <v>13348</v>
      </c>
      <c r="D10481" s="23" t="s">
        <v>49</v>
      </c>
      <c r="E10481" s="23" t="s">
        <v>1</v>
      </c>
      <c r="F10481" s="23" t="s">
        <v>7</v>
      </c>
      <c r="G10481" s="23" t="s">
        <v>975</v>
      </c>
      <c r="H10481" s="2" t="s">
        <v>7745</v>
      </c>
      <c r="I10481" s="23" t="s">
        <v>7412</v>
      </c>
      <c r="J10481" s="23"/>
      <c r="K10481" s="23" t="s">
        <v>9712</v>
      </c>
      <c r="L10481" s="23" t="s">
        <v>9538</v>
      </c>
      <c r="M10481" s="23">
        <f>YEAR(Tabla2[[#This Row],[Fecha de creación]])</f>
        <v>2022</v>
      </c>
      <c r="N10481" s="23">
        <f>MONTH(Tabla2[[#This Row],[Fecha de creación]])</f>
        <v>9</v>
      </c>
    </row>
    <row r="10482" spans="1:14" x14ac:dyDescent="0.25">
      <c r="A10482" s="26">
        <v>44811.677662037036</v>
      </c>
      <c r="B10482" s="23" t="s">
        <v>189</v>
      </c>
      <c r="C10482" s="23" t="s">
        <v>13349</v>
      </c>
      <c r="D10482" s="23" t="s">
        <v>7351</v>
      </c>
      <c r="E10482" s="23" t="s">
        <v>1</v>
      </c>
      <c r="F10482" s="23" t="s">
        <v>7</v>
      </c>
      <c r="G10482" s="23" t="s">
        <v>975</v>
      </c>
      <c r="H10482" s="2" t="s">
        <v>8459</v>
      </c>
      <c r="I10482" s="23" t="s">
        <v>7338</v>
      </c>
      <c r="J10482" s="23" t="s">
        <v>958</v>
      </c>
      <c r="K10482" s="23" t="s">
        <v>9712</v>
      </c>
      <c r="L10482" s="23" t="s">
        <v>9538</v>
      </c>
      <c r="M10482" s="23">
        <f>YEAR(Tabla2[[#This Row],[Fecha de creación]])</f>
        <v>2022</v>
      </c>
      <c r="N10482" s="23">
        <f>MONTH(Tabla2[[#This Row],[Fecha de creación]])</f>
        <v>9</v>
      </c>
    </row>
    <row r="10483" spans="1:14" x14ac:dyDescent="0.25">
      <c r="A10483" s="26">
        <v>44811.681585648148</v>
      </c>
      <c r="B10483" s="23" t="s">
        <v>0</v>
      </c>
      <c r="C10483" s="23" t="s">
        <v>13350</v>
      </c>
      <c r="D10483" s="23" t="s">
        <v>615</v>
      </c>
      <c r="E10483" s="23" t="s">
        <v>1</v>
      </c>
      <c r="F10483" s="23" t="s">
        <v>7</v>
      </c>
      <c r="G10483" s="23" t="s">
        <v>975</v>
      </c>
      <c r="H10483" s="2" t="s">
        <v>7745</v>
      </c>
      <c r="I10483" s="23" t="s">
        <v>7412</v>
      </c>
      <c r="J10483" s="23"/>
      <c r="K10483" s="23" t="s">
        <v>9712</v>
      </c>
      <c r="L10483" s="23" t="s">
        <v>9538</v>
      </c>
      <c r="M10483" s="23">
        <f>YEAR(Tabla2[[#This Row],[Fecha de creación]])</f>
        <v>2022</v>
      </c>
      <c r="N10483" s="23">
        <f>MONTH(Tabla2[[#This Row],[Fecha de creación]])</f>
        <v>9</v>
      </c>
    </row>
    <row r="10484" spans="1:14" x14ac:dyDescent="0.25">
      <c r="A10484" s="26">
        <v>44811.683888888889</v>
      </c>
      <c r="B10484" s="23" t="s">
        <v>56</v>
      </c>
      <c r="C10484" s="23" t="s">
        <v>13351</v>
      </c>
      <c r="D10484" s="23" t="s">
        <v>13352</v>
      </c>
      <c r="E10484" s="23" t="s">
        <v>1</v>
      </c>
      <c r="F10484" s="23" t="s">
        <v>7</v>
      </c>
      <c r="G10484" s="23" t="s">
        <v>1551</v>
      </c>
      <c r="H10484" s="2" t="s">
        <v>8491</v>
      </c>
      <c r="I10484" s="23" t="s">
        <v>11095</v>
      </c>
      <c r="J10484" s="23" t="s">
        <v>59</v>
      </c>
      <c r="K10484" s="23" t="s">
        <v>9712</v>
      </c>
      <c r="L10484" s="23" t="s">
        <v>9539</v>
      </c>
      <c r="M10484" s="23">
        <f>YEAR(Tabla2[[#This Row],[Fecha de creación]])</f>
        <v>2022</v>
      </c>
      <c r="N10484" s="23">
        <f>MONTH(Tabla2[[#This Row],[Fecha de creación]])</f>
        <v>9</v>
      </c>
    </row>
    <row r="10485" spans="1:14" x14ac:dyDescent="0.25">
      <c r="A10485" s="26">
        <v>44811.707303240742</v>
      </c>
      <c r="B10485" s="23" t="s">
        <v>0</v>
      </c>
      <c r="C10485" s="23" t="s">
        <v>13353</v>
      </c>
      <c r="D10485" s="23" t="s">
        <v>982</v>
      </c>
      <c r="E10485" s="23" t="s">
        <v>1</v>
      </c>
      <c r="F10485" s="23" t="s">
        <v>22</v>
      </c>
      <c r="G10485" s="23" t="s">
        <v>975</v>
      </c>
      <c r="H10485" s="2" t="s">
        <v>8893</v>
      </c>
      <c r="I10485" s="23" t="s">
        <v>5999</v>
      </c>
      <c r="J10485" s="23" t="s">
        <v>59</v>
      </c>
      <c r="K10485" s="23" t="s">
        <v>9712</v>
      </c>
      <c r="L10485" s="23" t="s">
        <v>9538</v>
      </c>
      <c r="M10485" s="23">
        <f>YEAR(Tabla2[[#This Row],[Fecha de creación]])</f>
        <v>2022</v>
      </c>
      <c r="N10485" s="23">
        <f>MONTH(Tabla2[[#This Row],[Fecha de creación]])</f>
        <v>9</v>
      </c>
    </row>
    <row r="10486" spans="1:14" x14ac:dyDescent="0.25">
      <c r="A10486" s="26">
        <v>44811.708680555559</v>
      </c>
      <c r="B10486" s="23" t="s">
        <v>0</v>
      </c>
      <c r="C10486" s="23" t="s">
        <v>13354</v>
      </c>
      <c r="D10486" s="23" t="s">
        <v>989</v>
      </c>
      <c r="E10486" s="23" t="s">
        <v>1</v>
      </c>
      <c r="F10486" s="23" t="s">
        <v>7</v>
      </c>
      <c r="G10486" s="23" t="s">
        <v>975</v>
      </c>
      <c r="H10486" s="2" t="s">
        <v>8480</v>
      </c>
      <c r="I10486" s="23" t="s">
        <v>5999</v>
      </c>
      <c r="J10486" s="23" t="s">
        <v>59</v>
      </c>
      <c r="K10486" s="23" t="s">
        <v>9712</v>
      </c>
      <c r="L10486" s="23" t="s">
        <v>9538</v>
      </c>
      <c r="M10486" s="23">
        <f>YEAR(Tabla2[[#This Row],[Fecha de creación]])</f>
        <v>2022</v>
      </c>
      <c r="N10486" s="23">
        <f>MONTH(Tabla2[[#This Row],[Fecha de creación]])</f>
        <v>9</v>
      </c>
    </row>
    <row r="10487" spans="1:14" x14ac:dyDescent="0.25">
      <c r="A10487" s="26">
        <v>44811.710949074077</v>
      </c>
      <c r="B10487" s="23" t="s">
        <v>0</v>
      </c>
      <c r="C10487" s="23" t="s">
        <v>13355</v>
      </c>
      <c r="D10487" s="23" t="s">
        <v>364</v>
      </c>
      <c r="E10487" s="23" t="s">
        <v>1</v>
      </c>
      <c r="F10487" s="23" t="s">
        <v>7</v>
      </c>
      <c r="G10487" s="23" t="s">
        <v>1551</v>
      </c>
      <c r="H10487" s="2" t="s">
        <v>7725</v>
      </c>
      <c r="I10487" s="23" t="s">
        <v>9226</v>
      </c>
      <c r="J10487" s="23" t="s">
        <v>59</v>
      </c>
      <c r="K10487" s="23" t="s">
        <v>9712</v>
      </c>
      <c r="L10487" s="23" t="s">
        <v>9539</v>
      </c>
      <c r="M10487" s="23">
        <f>YEAR(Tabla2[[#This Row],[Fecha de creación]])</f>
        <v>2022</v>
      </c>
      <c r="N10487" s="23">
        <f>MONTH(Tabla2[[#This Row],[Fecha de creación]])</f>
        <v>9</v>
      </c>
    </row>
    <row r="10488" spans="1:14" x14ac:dyDescent="0.25">
      <c r="A10488" s="26">
        <v>44811.797060185185</v>
      </c>
      <c r="B10488" s="23" t="s">
        <v>56</v>
      </c>
      <c r="C10488" s="23" t="s">
        <v>13356</v>
      </c>
      <c r="D10488" s="23" t="s">
        <v>5076</v>
      </c>
      <c r="E10488" s="23" t="s">
        <v>1</v>
      </c>
      <c r="F10488" s="23" t="s">
        <v>7</v>
      </c>
      <c r="G10488" s="23" t="s">
        <v>1551</v>
      </c>
      <c r="H10488" s="2" t="s">
        <v>8491</v>
      </c>
      <c r="I10488" s="23" t="s">
        <v>11095</v>
      </c>
      <c r="J10488" s="23" t="s">
        <v>59</v>
      </c>
      <c r="K10488" s="23" t="s">
        <v>9712</v>
      </c>
      <c r="L10488" s="23" t="s">
        <v>9539</v>
      </c>
      <c r="M10488" s="23">
        <f>YEAR(Tabla2[[#This Row],[Fecha de creación]])</f>
        <v>2022</v>
      </c>
      <c r="N10488" s="23">
        <f>MONTH(Tabla2[[#This Row],[Fecha de creación]])</f>
        <v>9</v>
      </c>
    </row>
    <row r="10489" spans="1:14" x14ac:dyDescent="0.25">
      <c r="A10489" s="26">
        <v>44812.381342592591</v>
      </c>
      <c r="B10489" s="23" t="s">
        <v>189</v>
      </c>
      <c r="C10489" s="23" t="s">
        <v>13357</v>
      </c>
      <c r="D10489" s="23" t="s">
        <v>7351</v>
      </c>
      <c r="E10489" s="23" t="s">
        <v>1</v>
      </c>
      <c r="F10489" s="23" t="s">
        <v>7</v>
      </c>
      <c r="G10489" s="23" t="s">
        <v>975</v>
      </c>
      <c r="H10489" s="2" t="s">
        <v>8459</v>
      </c>
      <c r="I10489" s="23" t="s">
        <v>7338</v>
      </c>
      <c r="J10489" s="23" t="s">
        <v>958</v>
      </c>
      <c r="K10489" s="23" t="s">
        <v>9712</v>
      </c>
      <c r="L10489" s="23" t="s">
        <v>9538</v>
      </c>
      <c r="M10489" s="23">
        <f>YEAR(Tabla2[[#This Row],[Fecha de creación]])</f>
        <v>2022</v>
      </c>
      <c r="N10489" s="23">
        <f>MONTH(Tabla2[[#This Row],[Fecha de creación]])</f>
        <v>9</v>
      </c>
    </row>
    <row r="10490" spans="1:14" x14ac:dyDescent="0.25">
      <c r="A10490" s="26">
        <v>44812.457743055558</v>
      </c>
      <c r="B10490" s="23" t="s">
        <v>0</v>
      </c>
      <c r="C10490" s="23" t="s">
        <v>13358</v>
      </c>
      <c r="D10490" s="23" t="s">
        <v>7882</v>
      </c>
      <c r="E10490" s="23" t="s">
        <v>1</v>
      </c>
      <c r="F10490" s="23" t="s">
        <v>7</v>
      </c>
      <c r="G10490" s="23" t="s">
        <v>975</v>
      </c>
      <c r="H10490" s="2" t="s">
        <v>7722</v>
      </c>
      <c r="I10490" s="23" t="s">
        <v>7680</v>
      </c>
      <c r="J10490" s="23" t="s">
        <v>59</v>
      </c>
      <c r="K10490" s="23" t="s">
        <v>9712</v>
      </c>
      <c r="L10490" s="23" t="s">
        <v>9538</v>
      </c>
      <c r="M10490" s="23">
        <f>YEAR(Tabla2[[#This Row],[Fecha de creación]])</f>
        <v>2022</v>
      </c>
      <c r="N10490" s="23">
        <f>MONTH(Tabla2[[#This Row],[Fecha de creación]])</f>
        <v>9</v>
      </c>
    </row>
    <row r="10491" spans="1:14" x14ac:dyDescent="0.25">
      <c r="A10491" s="26">
        <v>44812.478275462963</v>
      </c>
      <c r="B10491" s="23" t="s">
        <v>34</v>
      </c>
      <c r="C10491" s="23" t="s">
        <v>13359</v>
      </c>
      <c r="D10491" s="23" t="s">
        <v>382</v>
      </c>
      <c r="E10491" s="23" t="s">
        <v>1</v>
      </c>
      <c r="F10491" s="23" t="s">
        <v>7</v>
      </c>
      <c r="G10491" s="23" t="s">
        <v>975</v>
      </c>
      <c r="H10491" s="2" t="s">
        <v>7758</v>
      </c>
      <c r="I10491" s="23" t="s">
        <v>13151</v>
      </c>
      <c r="J10491" s="23"/>
      <c r="K10491" s="23" t="s">
        <v>9712</v>
      </c>
      <c r="L10491" s="23" t="s">
        <v>9538</v>
      </c>
      <c r="M10491" s="23">
        <f>YEAR(Tabla2[[#This Row],[Fecha de creación]])</f>
        <v>2022</v>
      </c>
      <c r="N10491" s="23">
        <f>MONTH(Tabla2[[#This Row],[Fecha de creación]])</f>
        <v>9</v>
      </c>
    </row>
    <row r="10492" spans="1:14" x14ac:dyDescent="0.25">
      <c r="A10492" s="26">
        <v>44812.505069444444</v>
      </c>
      <c r="B10492" s="23" t="s">
        <v>0</v>
      </c>
      <c r="C10492" s="23" t="s">
        <v>13360</v>
      </c>
      <c r="D10492" s="23" t="s">
        <v>989</v>
      </c>
      <c r="E10492" s="23" t="s">
        <v>1</v>
      </c>
      <c r="F10492" s="23" t="s">
        <v>7</v>
      </c>
      <c r="G10492" s="23" t="s">
        <v>975</v>
      </c>
      <c r="H10492" s="2" t="s">
        <v>8480</v>
      </c>
      <c r="I10492" s="23" t="s">
        <v>5999</v>
      </c>
      <c r="J10492" s="23" t="s">
        <v>59</v>
      </c>
      <c r="K10492" s="23" t="s">
        <v>9712</v>
      </c>
      <c r="L10492" s="23" t="s">
        <v>9538</v>
      </c>
      <c r="M10492" s="23">
        <f>YEAR(Tabla2[[#This Row],[Fecha de creación]])</f>
        <v>2022</v>
      </c>
      <c r="N10492" s="23">
        <f>MONTH(Tabla2[[#This Row],[Fecha de creación]])</f>
        <v>9</v>
      </c>
    </row>
    <row r="10493" spans="1:14" x14ac:dyDescent="0.25">
      <c r="A10493" s="26">
        <v>44812.516273148147</v>
      </c>
      <c r="B10493" s="23" t="s">
        <v>0</v>
      </c>
      <c r="C10493" s="23" t="s">
        <v>13361</v>
      </c>
      <c r="D10493" s="23" t="s">
        <v>982</v>
      </c>
      <c r="E10493" s="23" t="s">
        <v>1</v>
      </c>
      <c r="F10493" s="23" t="s">
        <v>22</v>
      </c>
      <c r="G10493" s="23" t="s">
        <v>975</v>
      </c>
      <c r="H10493" s="2" t="s">
        <v>8893</v>
      </c>
      <c r="I10493" s="23" t="s">
        <v>5999</v>
      </c>
      <c r="J10493" s="23" t="s">
        <v>59</v>
      </c>
      <c r="K10493" s="23" t="s">
        <v>9712</v>
      </c>
      <c r="L10493" s="23" t="s">
        <v>9538</v>
      </c>
      <c r="M10493" s="23">
        <f>YEAR(Tabla2[[#This Row],[Fecha de creación]])</f>
        <v>2022</v>
      </c>
      <c r="N10493" s="23">
        <f>MONTH(Tabla2[[#This Row],[Fecha de creación]])</f>
        <v>9</v>
      </c>
    </row>
    <row r="10494" spans="1:14" x14ac:dyDescent="0.25">
      <c r="A10494" s="26">
        <v>44812.546365740738</v>
      </c>
      <c r="B10494" s="23" t="s">
        <v>0</v>
      </c>
      <c r="C10494" s="23" t="s">
        <v>13362</v>
      </c>
      <c r="D10494" s="23" t="s">
        <v>982</v>
      </c>
      <c r="E10494" s="23" t="s">
        <v>1</v>
      </c>
      <c r="F10494" s="23" t="s">
        <v>22</v>
      </c>
      <c r="G10494" s="23" t="s">
        <v>975</v>
      </c>
      <c r="H10494" s="2" t="s">
        <v>8893</v>
      </c>
      <c r="I10494" s="23" t="s">
        <v>5999</v>
      </c>
      <c r="J10494" s="23" t="s">
        <v>59</v>
      </c>
      <c r="K10494" s="23" t="s">
        <v>9712</v>
      </c>
      <c r="L10494" s="23" t="s">
        <v>9538</v>
      </c>
      <c r="M10494" s="23">
        <f>YEAR(Tabla2[[#This Row],[Fecha de creación]])</f>
        <v>2022</v>
      </c>
      <c r="N10494" s="23">
        <f>MONTH(Tabla2[[#This Row],[Fecha de creación]])</f>
        <v>9</v>
      </c>
    </row>
    <row r="10495" spans="1:14" x14ac:dyDescent="0.25">
      <c r="A10495" s="26">
        <v>44812.573101851849</v>
      </c>
      <c r="B10495" s="23" t="s">
        <v>0</v>
      </c>
      <c r="C10495" s="23" t="s">
        <v>13363</v>
      </c>
      <c r="D10495" s="23" t="s">
        <v>10281</v>
      </c>
      <c r="E10495" s="23" t="s">
        <v>1</v>
      </c>
      <c r="F10495" s="23" t="s">
        <v>7</v>
      </c>
      <c r="G10495" s="23" t="s">
        <v>1551</v>
      </c>
      <c r="H10495" s="2" t="s">
        <v>7726</v>
      </c>
      <c r="I10495" s="23" t="s">
        <v>976</v>
      </c>
      <c r="J10495" s="23" t="s">
        <v>59</v>
      </c>
      <c r="K10495" s="23" t="s">
        <v>9712</v>
      </c>
      <c r="L10495" s="23" t="s">
        <v>9539</v>
      </c>
      <c r="M10495" s="23">
        <f>YEAR(Tabla2[[#This Row],[Fecha de creación]])</f>
        <v>2022</v>
      </c>
      <c r="N10495" s="23">
        <f>MONTH(Tabla2[[#This Row],[Fecha de creación]])</f>
        <v>9</v>
      </c>
    </row>
    <row r="10496" spans="1:14" x14ac:dyDescent="0.25">
      <c r="A10496" s="26">
        <v>44812.57539351852</v>
      </c>
      <c r="B10496" s="23" t="s">
        <v>0</v>
      </c>
      <c r="C10496" s="23" t="s">
        <v>13364</v>
      </c>
      <c r="D10496" s="23" t="s">
        <v>982</v>
      </c>
      <c r="E10496" s="23" t="s">
        <v>1</v>
      </c>
      <c r="F10496" s="23" t="s">
        <v>22</v>
      </c>
      <c r="G10496" s="23" t="s">
        <v>975</v>
      </c>
      <c r="H10496" s="2" t="s">
        <v>8893</v>
      </c>
      <c r="I10496" s="23" t="s">
        <v>7680</v>
      </c>
      <c r="J10496" s="23" t="s">
        <v>59</v>
      </c>
      <c r="K10496" s="23" t="s">
        <v>9712</v>
      </c>
      <c r="L10496" s="23" t="s">
        <v>9538</v>
      </c>
      <c r="M10496" s="23">
        <f>YEAR(Tabla2[[#This Row],[Fecha de creación]])</f>
        <v>2022</v>
      </c>
      <c r="N10496" s="23">
        <f>MONTH(Tabla2[[#This Row],[Fecha de creación]])</f>
        <v>9</v>
      </c>
    </row>
    <row r="10497" spans="1:14" x14ac:dyDescent="0.25">
      <c r="A10497" s="26">
        <v>44812.62908564815</v>
      </c>
      <c r="B10497" s="23" t="s">
        <v>34</v>
      </c>
      <c r="C10497" s="23" t="s">
        <v>13365</v>
      </c>
      <c r="D10497" s="23" t="s">
        <v>2339</v>
      </c>
      <c r="E10497" s="23" t="s">
        <v>1</v>
      </c>
      <c r="F10497" s="23" t="s">
        <v>7</v>
      </c>
      <c r="G10497" s="23" t="s">
        <v>3</v>
      </c>
      <c r="I10497" s="23" t="s">
        <v>13151</v>
      </c>
      <c r="J10497" s="23" t="s">
        <v>958</v>
      </c>
      <c r="K10497" s="23" t="s">
        <v>9712</v>
      </c>
      <c r="L10497" s="23" t="s">
        <v>9539</v>
      </c>
      <c r="M10497" s="23">
        <f>YEAR(Tabla2[[#This Row],[Fecha de creación]])</f>
        <v>2022</v>
      </c>
      <c r="N10497" s="23">
        <f>MONTH(Tabla2[[#This Row],[Fecha de creación]])</f>
        <v>9</v>
      </c>
    </row>
    <row r="10498" spans="1:14" x14ac:dyDescent="0.25">
      <c r="A10498" s="26">
        <v>44812.645914351851</v>
      </c>
      <c r="B10498" s="23" t="s">
        <v>189</v>
      </c>
      <c r="C10498" s="23" t="s">
        <v>13366</v>
      </c>
      <c r="D10498" s="23" t="s">
        <v>4002</v>
      </c>
      <c r="E10498" s="23" t="s">
        <v>1</v>
      </c>
      <c r="F10498" s="23" t="s">
        <v>2</v>
      </c>
      <c r="G10498" s="23" t="s">
        <v>3</v>
      </c>
      <c r="H10498" s="2" t="s">
        <v>7737</v>
      </c>
      <c r="I10498" s="23" t="s">
        <v>7338</v>
      </c>
      <c r="J10498" s="23" t="s">
        <v>59</v>
      </c>
      <c r="K10498" s="23" t="s">
        <v>9712</v>
      </c>
      <c r="L10498" s="23" t="s">
        <v>9539</v>
      </c>
      <c r="M10498" s="23">
        <f>YEAR(Tabla2[[#This Row],[Fecha de creación]])</f>
        <v>2022</v>
      </c>
      <c r="N10498" s="23">
        <f>MONTH(Tabla2[[#This Row],[Fecha de creación]])</f>
        <v>9</v>
      </c>
    </row>
    <row r="10499" spans="1:14" x14ac:dyDescent="0.25">
      <c r="A10499" s="26">
        <v>44812.646909722222</v>
      </c>
      <c r="B10499" s="23" t="s">
        <v>189</v>
      </c>
      <c r="C10499" s="23" t="s">
        <v>13367</v>
      </c>
      <c r="D10499" s="23" t="s">
        <v>4002</v>
      </c>
      <c r="E10499" s="23" t="s">
        <v>1</v>
      </c>
      <c r="F10499" s="23" t="s">
        <v>2</v>
      </c>
      <c r="G10499" s="23" t="s">
        <v>1551</v>
      </c>
      <c r="H10499" s="2" t="s">
        <v>7737</v>
      </c>
      <c r="I10499" s="23" t="s">
        <v>7205</v>
      </c>
      <c r="J10499" s="23" t="s">
        <v>59</v>
      </c>
      <c r="K10499" s="23" t="s">
        <v>9712</v>
      </c>
      <c r="L10499" s="23" t="s">
        <v>9539</v>
      </c>
      <c r="M10499" s="23">
        <f>YEAR(Tabla2[[#This Row],[Fecha de creación]])</f>
        <v>2022</v>
      </c>
      <c r="N10499" s="23">
        <f>MONTH(Tabla2[[#This Row],[Fecha de creación]])</f>
        <v>9</v>
      </c>
    </row>
    <row r="10500" spans="1:14" x14ac:dyDescent="0.25">
      <c r="A10500" s="26">
        <v>44812.654224537036</v>
      </c>
      <c r="B10500" s="23" t="s">
        <v>189</v>
      </c>
      <c r="C10500" s="23" t="s">
        <v>13368</v>
      </c>
      <c r="D10500" s="23" t="s">
        <v>4281</v>
      </c>
      <c r="E10500" s="23" t="s">
        <v>1</v>
      </c>
      <c r="F10500" s="23" t="s">
        <v>7</v>
      </c>
      <c r="G10500" s="23" t="s">
        <v>975</v>
      </c>
      <c r="H10500" s="2" t="s">
        <v>7722</v>
      </c>
      <c r="I10500" s="23" t="s">
        <v>7338</v>
      </c>
      <c r="J10500" s="23" t="s">
        <v>59</v>
      </c>
      <c r="K10500" s="23" t="s">
        <v>9712</v>
      </c>
      <c r="L10500" s="23" t="s">
        <v>9538</v>
      </c>
      <c r="M10500" s="23">
        <f>YEAR(Tabla2[[#This Row],[Fecha de creación]])</f>
        <v>2022</v>
      </c>
      <c r="N10500" s="23">
        <f>MONTH(Tabla2[[#This Row],[Fecha de creación]])</f>
        <v>9</v>
      </c>
    </row>
    <row r="10501" spans="1:14" x14ac:dyDescent="0.25">
      <c r="A10501" s="26">
        <v>44812.662037037036</v>
      </c>
      <c r="B10501" s="23" t="s">
        <v>189</v>
      </c>
      <c r="C10501" s="23" t="s">
        <v>13369</v>
      </c>
      <c r="D10501" s="23" t="s">
        <v>4281</v>
      </c>
      <c r="E10501" s="23" t="s">
        <v>1</v>
      </c>
      <c r="F10501" s="23" t="s">
        <v>7</v>
      </c>
      <c r="G10501" s="23" t="s">
        <v>975</v>
      </c>
      <c r="H10501" s="2" t="s">
        <v>7722</v>
      </c>
      <c r="I10501" s="23" t="s">
        <v>7338</v>
      </c>
      <c r="J10501" s="23" t="s">
        <v>59</v>
      </c>
      <c r="K10501" s="23" t="s">
        <v>9712</v>
      </c>
      <c r="L10501" s="23" t="s">
        <v>9538</v>
      </c>
      <c r="M10501" s="23">
        <f>YEAR(Tabla2[[#This Row],[Fecha de creación]])</f>
        <v>2022</v>
      </c>
      <c r="N10501" s="23">
        <f>MONTH(Tabla2[[#This Row],[Fecha de creación]])</f>
        <v>9</v>
      </c>
    </row>
    <row r="10502" spans="1:14" x14ac:dyDescent="0.25">
      <c r="A10502" s="26">
        <v>44812.673009259262</v>
      </c>
      <c r="B10502" s="23" t="s">
        <v>56</v>
      </c>
      <c r="C10502" s="23" t="s">
        <v>13370</v>
      </c>
      <c r="D10502" s="23" t="s">
        <v>4281</v>
      </c>
      <c r="E10502" s="23" t="s">
        <v>1</v>
      </c>
      <c r="F10502" s="23" t="s">
        <v>7</v>
      </c>
      <c r="G10502" s="23" t="s">
        <v>975</v>
      </c>
      <c r="H10502" s="2" t="s">
        <v>7722</v>
      </c>
      <c r="I10502" s="23" t="s">
        <v>7342</v>
      </c>
      <c r="J10502" s="23" t="s">
        <v>59</v>
      </c>
      <c r="K10502" s="23" t="s">
        <v>9712</v>
      </c>
      <c r="L10502" s="23" t="s">
        <v>9538</v>
      </c>
      <c r="M10502" s="23">
        <f>YEAR(Tabla2[[#This Row],[Fecha de creación]])</f>
        <v>2022</v>
      </c>
      <c r="N10502" s="23">
        <f>MONTH(Tabla2[[#This Row],[Fecha de creación]])</f>
        <v>9</v>
      </c>
    </row>
    <row r="10503" spans="1:14" x14ac:dyDescent="0.25">
      <c r="A10503" s="26">
        <v>44812.68074074074</v>
      </c>
      <c r="B10503" s="23" t="s">
        <v>56</v>
      </c>
      <c r="C10503" s="23" t="s">
        <v>13371</v>
      </c>
      <c r="D10503" s="23" t="s">
        <v>4281</v>
      </c>
      <c r="E10503" s="23" t="s">
        <v>1</v>
      </c>
      <c r="F10503" s="23" t="s">
        <v>7</v>
      </c>
      <c r="G10503" s="23" t="s">
        <v>975</v>
      </c>
      <c r="H10503" s="2" t="s">
        <v>7722</v>
      </c>
      <c r="I10503" s="23" t="s">
        <v>7342</v>
      </c>
      <c r="J10503" s="23" t="s">
        <v>59</v>
      </c>
      <c r="K10503" s="23" t="s">
        <v>9712</v>
      </c>
      <c r="L10503" s="23" t="s">
        <v>9538</v>
      </c>
      <c r="M10503" s="23">
        <f>YEAR(Tabla2[[#This Row],[Fecha de creación]])</f>
        <v>2022</v>
      </c>
      <c r="N10503" s="23">
        <f>MONTH(Tabla2[[#This Row],[Fecha de creación]])</f>
        <v>9</v>
      </c>
    </row>
    <row r="10504" spans="1:14" x14ac:dyDescent="0.25">
      <c r="A10504" s="26">
        <v>44812.699108796296</v>
      </c>
      <c r="B10504" s="23" t="s">
        <v>0</v>
      </c>
      <c r="C10504" s="23" t="s">
        <v>13372</v>
      </c>
      <c r="D10504" s="23" t="s">
        <v>551</v>
      </c>
      <c r="E10504" s="23" t="s">
        <v>1</v>
      </c>
      <c r="F10504" s="23" t="s">
        <v>7</v>
      </c>
      <c r="G10504" s="23" t="s">
        <v>975</v>
      </c>
      <c r="H10504" s="2" t="s">
        <v>7980</v>
      </c>
      <c r="I10504" s="23" t="s">
        <v>5999</v>
      </c>
      <c r="J10504" s="23" t="s">
        <v>59</v>
      </c>
      <c r="K10504" s="23" t="s">
        <v>9712</v>
      </c>
      <c r="L10504" s="23" t="s">
        <v>9538</v>
      </c>
      <c r="M10504" s="23">
        <f>YEAR(Tabla2[[#This Row],[Fecha de creación]])</f>
        <v>2022</v>
      </c>
      <c r="N10504" s="23">
        <f>MONTH(Tabla2[[#This Row],[Fecha de creación]])</f>
        <v>9</v>
      </c>
    </row>
    <row r="10505" spans="1:14" x14ac:dyDescent="0.25">
      <c r="A10505" s="26">
        <v>44813.436874999999</v>
      </c>
      <c r="B10505" s="23" t="s">
        <v>0</v>
      </c>
      <c r="C10505" s="23" t="s">
        <v>13373</v>
      </c>
      <c r="D10505" s="23" t="s">
        <v>13374</v>
      </c>
      <c r="E10505" s="23" t="s">
        <v>1</v>
      </c>
      <c r="F10505" s="23" t="s">
        <v>7</v>
      </c>
      <c r="G10505" s="23" t="s">
        <v>975</v>
      </c>
      <c r="H10505" s="2" t="s">
        <v>7730</v>
      </c>
      <c r="I10505" s="23" t="s">
        <v>5999</v>
      </c>
      <c r="J10505" s="23"/>
      <c r="K10505" s="23" t="s">
        <v>9712</v>
      </c>
      <c r="L10505" s="23" t="s">
        <v>9538</v>
      </c>
      <c r="M10505" s="23">
        <f>YEAR(Tabla2[[#This Row],[Fecha de creación]])</f>
        <v>2022</v>
      </c>
      <c r="N10505" s="23">
        <f>MONTH(Tabla2[[#This Row],[Fecha de creación]])</f>
        <v>9</v>
      </c>
    </row>
    <row r="10506" spans="1:14" x14ac:dyDescent="0.25">
      <c r="A10506" s="26">
        <v>44813.476631944446</v>
      </c>
      <c r="B10506" s="23" t="s">
        <v>34</v>
      </c>
      <c r="C10506" s="23" t="s">
        <v>13375</v>
      </c>
      <c r="D10506" s="23" t="s">
        <v>1057</v>
      </c>
      <c r="E10506" s="23" t="s">
        <v>1</v>
      </c>
      <c r="F10506" s="23" t="s">
        <v>7</v>
      </c>
      <c r="G10506" s="23" t="s">
        <v>3</v>
      </c>
      <c r="H10506" s="2" t="s">
        <v>8535</v>
      </c>
      <c r="I10506" s="23" t="s">
        <v>13151</v>
      </c>
      <c r="J10506" s="23" t="s">
        <v>59</v>
      </c>
      <c r="K10506" s="23" t="s">
        <v>9712</v>
      </c>
      <c r="L10506" s="23" t="s">
        <v>9539</v>
      </c>
      <c r="M10506" s="23">
        <f>YEAR(Tabla2[[#This Row],[Fecha de creación]])</f>
        <v>2022</v>
      </c>
      <c r="N10506" s="23">
        <f>MONTH(Tabla2[[#This Row],[Fecha de creación]])</f>
        <v>9</v>
      </c>
    </row>
    <row r="10507" spans="1:14" x14ac:dyDescent="0.25">
      <c r="A10507" s="26">
        <v>44813.477453703701</v>
      </c>
      <c r="B10507" s="23" t="s">
        <v>34</v>
      </c>
      <c r="C10507" s="23" t="s">
        <v>13376</v>
      </c>
      <c r="D10507" s="23" t="s">
        <v>5368</v>
      </c>
      <c r="E10507" s="23" t="s">
        <v>1</v>
      </c>
      <c r="F10507" s="23" t="s">
        <v>7</v>
      </c>
      <c r="G10507" s="23" t="s">
        <v>3</v>
      </c>
      <c r="H10507" s="2" t="s">
        <v>8425</v>
      </c>
      <c r="I10507" s="23" t="s">
        <v>13151</v>
      </c>
      <c r="J10507" s="23" t="s">
        <v>59</v>
      </c>
      <c r="K10507" s="23" t="s">
        <v>9712</v>
      </c>
      <c r="L10507" s="23" t="s">
        <v>9539</v>
      </c>
      <c r="M10507" s="23">
        <f>YEAR(Tabla2[[#This Row],[Fecha de creación]])</f>
        <v>2022</v>
      </c>
      <c r="N10507" s="23">
        <f>MONTH(Tabla2[[#This Row],[Fecha de creación]])</f>
        <v>9</v>
      </c>
    </row>
    <row r="10508" spans="1:14" x14ac:dyDescent="0.25">
      <c r="A10508" s="26">
        <v>44813.480555555558</v>
      </c>
      <c r="B10508" s="23" t="s">
        <v>0</v>
      </c>
      <c r="C10508" s="23" t="s">
        <v>13377</v>
      </c>
      <c r="D10508" s="23" t="s">
        <v>13378</v>
      </c>
      <c r="E10508" s="23" t="s">
        <v>1</v>
      </c>
      <c r="F10508" s="23" t="s">
        <v>7</v>
      </c>
      <c r="G10508" s="23" t="s">
        <v>975</v>
      </c>
      <c r="H10508" s="2" t="s">
        <v>7744</v>
      </c>
      <c r="I10508" s="23" t="s">
        <v>5999</v>
      </c>
      <c r="J10508" s="23" t="s">
        <v>59</v>
      </c>
      <c r="K10508" s="23" t="s">
        <v>9712</v>
      </c>
      <c r="L10508" s="23" t="s">
        <v>9538</v>
      </c>
      <c r="M10508" s="23">
        <f>YEAR(Tabla2[[#This Row],[Fecha de creación]])</f>
        <v>2022</v>
      </c>
      <c r="N10508" s="23">
        <f>MONTH(Tabla2[[#This Row],[Fecha de creación]])</f>
        <v>9</v>
      </c>
    </row>
    <row r="10509" spans="1:14" x14ac:dyDescent="0.25">
      <c r="A10509" s="26">
        <v>44813.491041666668</v>
      </c>
      <c r="B10509" s="23" t="s">
        <v>189</v>
      </c>
      <c r="C10509" s="23" t="s">
        <v>13379</v>
      </c>
      <c r="D10509" s="23" t="s">
        <v>382</v>
      </c>
      <c r="E10509" s="23" t="s">
        <v>1</v>
      </c>
      <c r="F10509" s="23" t="s">
        <v>7</v>
      </c>
      <c r="G10509" s="23" t="s">
        <v>3</v>
      </c>
      <c r="H10509" s="2" t="s">
        <v>7723</v>
      </c>
      <c r="I10509" s="23" t="s">
        <v>7338</v>
      </c>
      <c r="J10509" s="23" t="s">
        <v>59</v>
      </c>
      <c r="K10509" s="23" t="s">
        <v>9712</v>
      </c>
      <c r="L10509" s="23" t="s">
        <v>9539</v>
      </c>
      <c r="M10509" s="23">
        <f>YEAR(Tabla2[[#This Row],[Fecha de creación]])</f>
        <v>2022</v>
      </c>
      <c r="N10509" s="23">
        <f>MONTH(Tabla2[[#This Row],[Fecha de creación]])</f>
        <v>9</v>
      </c>
    </row>
    <row r="10510" spans="1:14" x14ac:dyDescent="0.25">
      <c r="A10510" s="26">
        <v>44813.491724537038</v>
      </c>
      <c r="B10510" s="23" t="s">
        <v>0</v>
      </c>
      <c r="C10510" s="23" t="s">
        <v>13380</v>
      </c>
      <c r="D10510" s="23" t="s">
        <v>982</v>
      </c>
      <c r="E10510" s="23" t="s">
        <v>1</v>
      </c>
      <c r="F10510" s="23" t="s">
        <v>22</v>
      </c>
      <c r="G10510" s="23" t="s">
        <v>975</v>
      </c>
      <c r="H10510" s="2" t="s">
        <v>8893</v>
      </c>
      <c r="I10510" s="23" t="s">
        <v>5999</v>
      </c>
      <c r="J10510" s="23" t="s">
        <v>59</v>
      </c>
      <c r="K10510" s="23" t="s">
        <v>9712</v>
      </c>
      <c r="L10510" s="23" t="s">
        <v>9538</v>
      </c>
      <c r="M10510" s="23">
        <f>YEAR(Tabla2[[#This Row],[Fecha de creación]])</f>
        <v>2022</v>
      </c>
      <c r="N10510" s="23">
        <f>MONTH(Tabla2[[#This Row],[Fecha de creación]])</f>
        <v>9</v>
      </c>
    </row>
    <row r="10511" spans="1:14" x14ac:dyDescent="0.25">
      <c r="A10511" s="26">
        <v>44813.493113425924</v>
      </c>
      <c r="B10511" s="23" t="s">
        <v>189</v>
      </c>
      <c r="C10511" s="23" t="s">
        <v>13381</v>
      </c>
      <c r="D10511" s="23" t="s">
        <v>382</v>
      </c>
      <c r="E10511" s="23" t="s">
        <v>1</v>
      </c>
      <c r="F10511" s="23" t="s">
        <v>7</v>
      </c>
      <c r="G10511" s="23" t="s">
        <v>975</v>
      </c>
      <c r="H10511" s="2" t="s">
        <v>7723</v>
      </c>
      <c r="I10511" s="23" t="s">
        <v>7338</v>
      </c>
      <c r="J10511" s="23" t="s">
        <v>59</v>
      </c>
      <c r="K10511" s="23" t="s">
        <v>9712</v>
      </c>
      <c r="L10511" s="23" t="s">
        <v>9538</v>
      </c>
      <c r="M10511" s="23">
        <f>YEAR(Tabla2[[#This Row],[Fecha de creación]])</f>
        <v>2022</v>
      </c>
      <c r="N10511" s="23">
        <f>MONTH(Tabla2[[#This Row],[Fecha de creación]])</f>
        <v>9</v>
      </c>
    </row>
    <row r="10512" spans="1:14" x14ac:dyDescent="0.25">
      <c r="A10512" s="26">
        <v>44813.493125000001</v>
      </c>
      <c r="B10512" s="23" t="s">
        <v>34</v>
      </c>
      <c r="C10512" s="23" t="s">
        <v>13382</v>
      </c>
      <c r="D10512" s="23" t="s">
        <v>5368</v>
      </c>
      <c r="E10512" s="23" t="s">
        <v>1</v>
      </c>
      <c r="F10512" s="23" t="s">
        <v>7</v>
      </c>
      <c r="G10512" s="23" t="s">
        <v>3</v>
      </c>
      <c r="H10512" s="2" t="s">
        <v>8425</v>
      </c>
      <c r="I10512" s="23" t="s">
        <v>13151</v>
      </c>
      <c r="J10512" s="23"/>
      <c r="K10512" s="23" t="s">
        <v>9712</v>
      </c>
      <c r="L10512" s="23" t="s">
        <v>9539</v>
      </c>
      <c r="M10512" s="23">
        <f>YEAR(Tabla2[[#This Row],[Fecha de creación]])</f>
        <v>2022</v>
      </c>
      <c r="N10512" s="23">
        <f>MONTH(Tabla2[[#This Row],[Fecha de creación]])</f>
        <v>9</v>
      </c>
    </row>
    <row r="10513" spans="1:14" x14ac:dyDescent="0.25">
      <c r="A10513" s="26">
        <v>44813.508935185186</v>
      </c>
      <c r="B10513" s="23" t="s">
        <v>189</v>
      </c>
      <c r="C10513" s="23" t="s">
        <v>13383</v>
      </c>
      <c r="D10513" s="23" t="s">
        <v>4002</v>
      </c>
      <c r="E10513" s="23" t="s">
        <v>1</v>
      </c>
      <c r="F10513" s="23" t="s">
        <v>2</v>
      </c>
      <c r="G10513" s="23" t="s">
        <v>1551</v>
      </c>
      <c r="H10513" s="2" t="s">
        <v>7737</v>
      </c>
      <c r="I10513" s="23" t="s">
        <v>7205</v>
      </c>
      <c r="J10513" s="23" t="s">
        <v>59</v>
      </c>
      <c r="K10513" s="23" t="s">
        <v>9712</v>
      </c>
      <c r="L10513" s="23" t="s">
        <v>9539</v>
      </c>
      <c r="M10513" s="23">
        <f>YEAR(Tabla2[[#This Row],[Fecha de creación]])</f>
        <v>2022</v>
      </c>
      <c r="N10513" s="23">
        <f>MONTH(Tabla2[[#This Row],[Fecha de creación]])</f>
        <v>9</v>
      </c>
    </row>
    <row r="10514" spans="1:14" x14ac:dyDescent="0.25">
      <c r="A10514" s="26">
        <v>44813.515567129631</v>
      </c>
      <c r="B10514" s="23" t="s">
        <v>34</v>
      </c>
      <c r="C10514" s="23" t="s">
        <v>13384</v>
      </c>
      <c r="D10514" s="23" t="s">
        <v>13385</v>
      </c>
      <c r="E10514" s="23" t="s">
        <v>1</v>
      </c>
      <c r="F10514" s="23" t="s">
        <v>7</v>
      </c>
      <c r="G10514" s="23" t="s">
        <v>3</v>
      </c>
      <c r="I10514" s="23" t="s">
        <v>13151</v>
      </c>
      <c r="J10514" s="23" t="s">
        <v>958</v>
      </c>
      <c r="K10514" s="23" t="s">
        <v>9712</v>
      </c>
      <c r="L10514" s="23" t="s">
        <v>9539</v>
      </c>
      <c r="M10514" s="23">
        <f>YEAR(Tabla2[[#This Row],[Fecha de creación]])</f>
        <v>2022</v>
      </c>
      <c r="N10514" s="23">
        <f>MONTH(Tabla2[[#This Row],[Fecha de creación]])</f>
        <v>9</v>
      </c>
    </row>
    <row r="10515" spans="1:14" x14ac:dyDescent="0.25">
      <c r="A10515" s="26">
        <v>44813.525613425925</v>
      </c>
      <c r="B10515" s="23" t="s">
        <v>34</v>
      </c>
      <c r="C10515" s="23" t="s">
        <v>13386</v>
      </c>
      <c r="D10515" s="23" t="s">
        <v>13387</v>
      </c>
      <c r="E10515" s="23" t="s">
        <v>1</v>
      </c>
      <c r="F10515" s="23" t="s">
        <v>7</v>
      </c>
      <c r="G10515" s="23" t="s">
        <v>3</v>
      </c>
      <c r="H10515" s="2" t="s">
        <v>8397</v>
      </c>
      <c r="I10515" s="23" t="s">
        <v>13151</v>
      </c>
      <c r="J10515" s="23" t="s">
        <v>59</v>
      </c>
      <c r="K10515" s="23" t="s">
        <v>9712</v>
      </c>
      <c r="L10515" s="23" t="s">
        <v>9539</v>
      </c>
      <c r="M10515" s="23">
        <f>YEAR(Tabla2[[#This Row],[Fecha de creación]])</f>
        <v>2022</v>
      </c>
      <c r="N10515" s="23">
        <f>MONTH(Tabla2[[#This Row],[Fecha de creación]])</f>
        <v>9</v>
      </c>
    </row>
    <row r="10516" spans="1:14" x14ac:dyDescent="0.25">
      <c r="A10516" s="26">
        <v>44813.566307870373</v>
      </c>
      <c r="B10516" s="23" t="s">
        <v>0</v>
      </c>
      <c r="C10516" s="23" t="s">
        <v>13388</v>
      </c>
      <c r="D10516" s="23" t="s">
        <v>586</v>
      </c>
      <c r="E10516" s="23" t="s">
        <v>1</v>
      </c>
      <c r="F10516" s="23" t="s">
        <v>7</v>
      </c>
      <c r="G10516" s="23" t="s">
        <v>975</v>
      </c>
      <c r="H10516" s="2" t="s">
        <v>7748</v>
      </c>
      <c r="I10516" s="23" t="s">
        <v>7412</v>
      </c>
      <c r="J10516" s="23"/>
      <c r="K10516" s="23" t="s">
        <v>9712</v>
      </c>
      <c r="L10516" s="23" t="s">
        <v>9538</v>
      </c>
      <c r="M10516" s="23">
        <f>YEAR(Tabla2[[#This Row],[Fecha de creación]])</f>
        <v>2022</v>
      </c>
      <c r="N10516" s="23">
        <f>MONTH(Tabla2[[#This Row],[Fecha de creación]])</f>
        <v>9</v>
      </c>
    </row>
    <row r="10517" spans="1:14" x14ac:dyDescent="0.25">
      <c r="A10517" s="26">
        <v>44813.576932870368</v>
      </c>
      <c r="B10517" s="23" t="s">
        <v>189</v>
      </c>
      <c r="C10517" s="23" t="s">
        <v>13389</v>
      </c>
      <c r="D10517" s="23" t="s">
        <v>7829</v>
      </c>
      <c r="E10517" s="23" t="s">
        <v>1</v>
      </c>
      <c r="F10517" s="23" t="s">
        <v>7</v>
      </c>
      <c r="G10517" s="23" t="s">
        <v>3</v>
      </c>
      <c r="H10517" s="2" t="s">
        <v>7745</v>
      </c>
      <c r="I10517" s="23" t="s">
        <v>7338</v>
      </c>
      <c r="J10517" s="23"/>
      <c r="K10517" s="23" t="s">
        <v>9712</v>
      </c>
      <c r="L10517" s="23" t="s">
        <v>9539</v>
      </c>
      <c r="M10517" s="23">
        <f>YEAR(Tabla2[[#This Row],[Fecha de creación]])</f>
        <v>2022</v>
      </c>
      <c r="N10517" s="23">
        <f>MONTH(Tabla2[[#This Row],[Fecha de creación]])</f>
        <v>9</v>
      </c>
    </row>
    <row r="10518" spans="1:14" x14ac:dyDescent="0.25">
      <c r="A10518" s="26">
        <v>44813.581979166665</v>
      </c>
      <c r="B10518" s="23" t="s">
        <v>189</v>
      </c>
      <c r="C10518" s="23" t="s">
        <v>13390</v>
      </c>
      <c r="D10518" s="23" t="s">
        <v>382</v>
      </c>
      <c r="E10518" s="23" t="s">
        <v>1</v>
      </c>
      <c r="F10518" s="23" t="s">
        <v>7</v>
      </c>
      <c r="G10518" s="23" t="s">
        <v>975</v>
      </c>
      <c r="H10518" s="2" t="s">
        <v>7723</v>
      </c>
      <c r="I10518" s="23" t="s">
        <v>7338</v>
      </c>
      <c r="J10518" s="23" t="s">
        <v>59</v>
      </c>
      <c r="K10518" s="23" t="s">
        <v>9712</v>
      </c>
      <c r="L10518" s="23" t="s">
        <v>9538</v>
      </c>
      <c r="M10518" s="23">
        <f>YEAR(Tabla2[[#This Row],[Fecha de creación]])</f>
        <v>2022</v>
      </c>
      <c r="N10518" s="23">
        <f>MONTH(Tabla2[[#This Row],[Fecha de creación]])</f>
        <v>9</v>
      </c>
    </row>
    <row r="10519" spans="1:14" x14ac:dyDescent="0.25">
      <c r="A10519" s="26">
        <v>44813.585972222223</v>
      </c>
      <c r="B10519" s="23" t="s">
        <v>189</v>
      </c>
      <c r="C10519" s="23" t="s">
        <v>13391</v>
      </c>
      <c r="D10519" s="23" t="s">
        <v>382</v>
      </c>
      <c r="E10519" s="23" t="s">
        <v>1</v>
      </c>
      <c r="F10519" s="23" t="s">
        <v>7</v>
      </c>
      <c r="G10519" s="23" t="s">
        <v>975</v>
      </c>
      <c r="H10519" s="2" t="s">
        <v>7723</v>
      </c>
      <c r="I10519" s="23" t="s">
        <v>7338</v>
      </c>
      <c r="J10519" s="23" t="s">
        <v>59</v>
      </c>
      <c r="K10519" s="23" t="s">
        <v>9712</v>
      </c>
      <c r="L10519" s="23" t="s">
        <v>9538</v>
      </c>
      <c r="M10519" s="23">
        <f>YEAR(Tabla2[[#This Row],[Fecha de creación]])</f>
        <v>2022</v>
      </c>
      <c r="N10519" s="23">
        <f>MONTH(Tabla2[[#This Row],[Fecha de creación]])</f>
        <v>9</v>
      </c>
    </row>
    <row r="10520" spans="1:14" x14ac:dyDescent="0.25">
      <c r="A10520" s="26">
        <v>44813.590578703705</v>
      </c>
      <c r="B10520" s="23" t="s">
        <v>189</v>
      </c>
      <c r="C10520" s="23" t="s">
        <v>13392</v>
      </c>
      <c r="D10520" s="23" t="s">
        <v>382</v>
      </c>
      <c r="E10520" s="23" t="s">
        <v>1</v>
      </c>
      <c r="F10520" s="23" t="s">
        <v>7</v>
      </c>
      <c r="G10520" s="23" t="s">
        <v>975</v>
      </c>
      <c r="H10520" s="2" t="s">
        <v>7723</v>
      </c>
      <c r="I10520" s="23" t="s">
        <v>7338</v>
      </c>
      <c r="J10520" s="23" t="s">
        <v>59</v>
      </c>
      <c r="K10520" s="23" t="s">
        <v>9712</v>
      </c>
      <c r="L10520" s="23" t="s">
        <v>9538</v>
      </c>
      <c r="M10520" s="23">
        <f>YEAR(Tabla2[[#This Row],[Fecha de creación]])</f>
        <v>2022</v>
      </c>
      <c r="N10520" s="23">
        <f>MONTH(Tabla2[[#This Row],[Fecha de creación]])</f>
        <v>9</v>
      </c>
    </row>
    <row r="10521" spans="1:14" x14ac:dyDescent="0.25">
      <c r="A10521" s="26">
        <v>44813.599733796298</v>
      </c>
      <c r="B10521" s="23" t="s">
        <v>56</v>
      </c>
      <c r="C10521" s="23" t="s">
        <v>13393</v>
      </c>
      <c r="D10521" s="23" t="s">
        <v>382</v>
      </c>
      <c r="E10521" s="23" t="s">
        <v>1</v>
      </c>
      <c r="F10521" s="23" t="s">
        <v>7</v>
      </c>
      <c r="G10521" s="23" t="s">
        <v>975</v>
      </c>
      <c r="H10521" s="2" t="s">
        <v>7723</v>
      </c>
      <c r="I10521" s="23" t="s">
        <v>7342</v>
      </c>
      <c r="J10521" s="23" t="s">
        <v>59</v>
      </c>
      <c r="K10521" s="23" t="s">
        <v>9712</v>
      </c>
      <c r="L10521" s="23" t="s">
        <v>9538</v>
      </c>
      <c r="M10521" s="23">
        <f>YEAR(Tabla2[[#This Row],[Fecha de creación]])</f>
        <v>2022</v>
      </c>
      <c r="N10521" s="23">
        <f>MONTH(Tabla2[[#This Row],[Fecha de creación]])</f>
        <v>9</v>
      </c>
    </row>
    <row r="10522" spans="1:14" x14ac:dyDescent="0.25">
      <c r="A10522" s="26">
        <v>44813.610752314817</v>
      </c>
      <c r="B10522" s="23" t="s">
        <v>56</v>
      </c>
      <c r="C10522" s="23" t="s">
        <v>13394</v>
      </c>
      <c r="D10522" s="23" t="s">
        <v>7829</v>
      </c>
      <c r="E10522" s="23" t="s">
        <v>1</v>
      </c>
      <c r="F10522" s="23" t="s">
        <v>7</v>
      </c>
      <c r="G10522" s="23" t="s">
        <v>3</v>
      </c>
      <c r="H10522" s="2" t="s">
        <v>7745</v>
      </c>
      <c r="I10522" s="23" t="s">
        <v>7342</v>
      </c>
      <c r="J10522" s="23" t="s">
        <v>59</v>
      </c>
      <c r="K10522" s="23" t="s">
        <v>9712</v>
      </c>
      <c r="L10522" s="23" t="s">
        <v>9539</v>
      </c>
      <c r="M10522" s="23">
        <f>YEAR(Tabla2[[#This Row],[Fecha de creación]])</f>
        <v>2022</v>
      </c>
      <c r="N10522" s="23">
        <f>MONTH(Tabla2[[#This Row],[Fecha de creación]])</f>
        <v>9</v>
      </c>
    </row>
    <row r="10523" spans="1:14" x14ac:dyDescent="0.25">
      <c r="A10523" s="26">
        <v>44813.639525462961</v>
      </c>
      <c r="B10523" s="23" t="s">
        <v>0</v>
      </c>
      <c r="C10523" s="23" t="s">
        <v>13395</v>
      </c>
      <c r="D10523" s="23" t="s">
        <v>3075</v>
      </c>
      <c r="E10523" s="23" t="s">
        <v>1</v>
      </c>
      <c r="F10523" s="23" t="s">
        <v>7</v>
      </c>
      <c r="G10523" s="23" t="s">
        <v>975</v>
      </c>
      <c r="H10523" s="2" t="s">
        <v>8459</v>
      </c>
      <c r="I10523" s="23" t="s">
        <v>7412</v>
      </c>
      <c r="J10523" s="23"/>
      <c r="K10523" s="23" t="s">
        <v>9712</v>
      </c>
      <c r="L10523" s="23" t="s">
        <v>9538</v>
      </c>
      <c r="M10523" s="23">
        <f>YEAR(Tabla2[[#This Row],[Fecha de creación]])</f>
        <v>2022</v>
      </c>
      <c r="N10523" s="23">
        <f>MONTH(Tabla2[[#This Row],[Fecha de creación]])</f>
        <v>9</v>
      </c>
    </row>
    <row r="10524" spans="1:14" x14ac:dyDescent="0.25">
      <c r="A10524" s="26">
        <v>44813.646412037036</v>
      </c>
      <c r="B10524" s="23" t="s">
        <v>189</v>
      </c>
      <c r="C10524" s="23" t="s">
        <v>13396</v>
      </c>
      <c r="D10524" s="23" t="s">
        <v>7351</v>
      </c>
      <c r="E10524" s="23" t="s">
        <v>1</v>
      </c>
      <c r="F10524" s="23" t="s">
        <v>7</v>
      </c>
      <c r="G10524" s="23" t="s">
        <v>3</v>
      </c>
      <c r="H10524" s="2" t="s">
        <v>8459</v>
      </c>
      <c r="I10524" s="23" t="s">
        <v>3284</v>
      </c>
      <c r="J10524" s="23" t="s">
        <v>958</v>
      </c>
      <c r="K10524" s="23" t="s">
        <v>9712</v>
      </c>
      <c r="L10524" s="23" t="s">
        <v>9539</v>
      </c>
      <c r="M10524" s="23">
        <f>YEAR(Tabla2[[#This Row],[Fecha de creación]])</f>
        <v>2022</v>
      </c>
      <c r="N10524" s="23">
        <f>MONTH(Tabla2[[#This Row],[Fecha de creación]])</f>
        <v>9</v>
      </c>
    </row>
    <row r="10525" spans="1:14" x14ac:dyDescent="0.25">
      <c r="A10525" s="26">
        <v>44813.647187499999</v>
      </c>
      <c r="B10525" s="23" t="s">
        <v>189</v>
      </c>
      <c r="C10525" s="23" t="s">
        <v>13397</v>
      </c>
      <c r="D10525" s="23" t="s">
        <v>7351</v>
      </c>
      <c r="E10525" s="23" t="s">
        <v>1</v>
      </c>
      <c r="F10525" s="23" t="s">
        <v>7</v>
      </c>
      <c r="G10525" s="23" t="s">
        <v>3</v>
      </c>
      <c r="H10525" s="2" t="s">
        <v>8459</v>
      </c>
      <c r="I10525" s="23" t="s">
        <v>7338</v>
      </c>
      <c r="J10525" s="23" t="s">
        <v>958</v>
      </c>
      <c r="K10525" s="23" t="s">
        <v>9712</v>
      </c>
      <c r="L10525" s="23" t="s">
        <v>9539</v>
      </c>
      <c r="M10525" s="23">
        <f>YEAR(Tabla2[[#This Row],[Fecha de creación]])</f>
        <v>2022</v>
      </c>
      <c r="N10525" s="23">
        <f>MONTH(Tabla2[[#This Row],[Fecha de creación]])</f>
        <v>9</v>
      </c>
    </row>
    <row r="10526" spans="1:14" x14ac:dyDescent="0.25">
      <c r="A10526" s="26">
        <v>44813.679444444446</v>
      </c>
      <c r="B10526" s="23" t="s">
        <v>34</v>
      </c>
      <c r="C10526" s="23" t="s">
        <v>13398</v>
      </c>
      <c r="D10526" s="23" t="s">
        <v>13399</v>
      </c>
      <c r="E10526" s="23" t="s">
        <v>1</v>
      </c>
      <c r="F10526" s="23" t="s">
        <v>7</v>
      </c>
      <c r="G10526" s="23" t="s">
        <v>3</v>
      </c>
      <c r="I10526" s="23" t="s">
        <v>13151</v>
      </c>
      <c r="J10526" s="23"/>
      <c r="K10526" s="23" t="s">
        <v>9712</v>
      </c>
      <c r="L10526" s="23" t="s">
        <v>9539</v>
      </c>
      <c r="M10526" s="23">
        <f>YEAR(Tabla2[[#This Row],[Fecha de creación]])</f>
        <v>2022</v>
      </c>
      <c r="N10526" s="23">
        <f>MONTH(Tabla2[[#This Row],[Fecha de creación]])</f>
        <v>9</v>
      </c>
    </row>
    <row r="10527" spans="1:14" x14ac:dyDescent="0.25">
      <c r="A10527" s="26">
        <v>44813.682268518518</v>
      </c>
      <c r="B10527" s="23" t="s">
        <v>0</v>
      </c>
      <c r="C10527" s="23" t="s">
        <v>13400</v>
      </c>
      <c r="D10527" s="23" t="s">
        <v>49</v>
      </c>
      <c r="E10527" s="23" t="s">
        <v>1</v>
      </c>
      <c r="F10527" s="23" t="s">
        <v>7</v>
      </c>
      <c r="G10527" s="23" t="s">
        <v>975</v>
      </c>
      <c r="H10527" s="2" t="s">
        <v>7745</v>
      </c>
      <c r="I10527" s="23" t="s">
        <v>5999</v>
      </c>
      <c r="J10527" s="23"/>
      <c r="K10527" s="23" t="s">
        <v>9712</v>
      </c>
      <c r="L10527" s="23" t="s">
        <v>9538</v>
      </c>
      <c r="M10527" s="23">
        <f>YEAR(Tabla2[[#This Row],[Fecha de creación]])</f>
        <v>2022</v>
      </c>
      <c r="N10527" s="23">
        <f>MONTH(Tabla2[[#This Row],[Fecha de creación]])</f>
        <v>9</v>
      </c>
    </row>
    <row r="10528" spans="1:14" x14ac:dyDescent="0.25">
      <c r="A10528" s="26">
        <v>44813.687256944446</v>
      </c>
      <c r="B10528" s="23" t="s">
        <v>0</v>
      </c>
      <c r="C10528" s="23" t="s">
        <v>13401</v>
      </c>
      <c r="D10528" s="23" t="s">
        <v>49</v>
      </c>
      <c r="E10528" s="23" t="s">
        <v>1</v>
      </c>
      <c r="F10528" s="23" t="s">
        <v>7</v>
      </c>
      <c r="G10528" s="23" t="s">
        <v>975</v>
      </c>
      <c r="H10528" s="2" t="s">
        <v>7745</v>
      </c>
      <c r="I10528" s="23" t="s">
        <v>7412</v>
      </c>
      <c r="J10528" s="23"/>
      <c r="K10528" s="23" t="s">
        <v>9712</v>
      </c>
      <c r="L10528" s="23" t="s">
        <v>9538</v>
      </c>
      <c r="M10528" s="23">
        <f>YEAR(Tabla2[[#This Row],[Fecha de creación]])</f>
        <v>2022</v>
      </c>
      <c r="N10528" s="23">
        <f>MONTH(Tabla2[[#This Row],[Fecha de creación]])</f>
        <v>9</v>
      </c>
    </row>
    <row r="10529" spans="1:14" x14ac:dyDescent="0.25">
      <c r="A10529" s="26">
        <v>44814.438402777778</v>
      </c>
      <c r="B10529" s="23" t="s">
        <v>0</v>
      </c>
      <c r="C10529" s="23" t="s">
        <v>13402</v>
      </c>
      <c r="D10529" s="23" t="s">
        <v>49</v>
      </c>
      <c r="E10529" s="23" t="s">
        <v>1</v>
      </c>
      <c r="F10529" s="23" t="s">
        <v>7</v>
      </c>
      <c r="G10529" s="23" t="s">
        <v>975</v>
      </c>
      <c r="I10529" s="23" t="s">
        <v>7412</v>
      </c>
      <c r="J10529" s="23"/>
      <c r="K10529" s="23" t="s">
        <v>9712</v>
      </c>
      <c r="L10529" s="23" t="s">
        <v>9538</v>
      </c>
      <c r="M10529" s="23">
        <f>YEAR(Tabla2[[#This Row],[Fecha de creación]])</f>
        <v>2022</v>
      </c>
      <c r="N10529" s="23">
        <f>MONTH(Tabla2[[#This Row],[Fecha de creación]])</f>
        <v>9</v>
      </c>
    </row>
    <row r="10530" spans="1:14" x14ac:dyDescent="0.25">
      <c r="A10530" s="26">
        <v>44814.48951388889</v>
      </c>
      <c r="B10530" s="23" t="s">
        <v>0</v>
      </c>
      <c r="C10530" s="23" t="s">
        <v>13403</v>
      </c>
      <c r="D10530" s="23" t="s">
        <v>1016</v>
      </c>
      <c r="E10530" s="23" t="s">
        <v>1</v>
      </c>
      <c r="F10530" s="23" t="s">
        <v>7</v>
      </c>
      <c r="G10530" s="23" t="s">
        <v>975</v>
      </c>
      <c r="H10530" s="2" t="s">
        <v>7731</v>
      </c>
      <c r="I10530" s="23" t="s">
        <v>7412</v>
      </c>
      <c r="J10530" s="23"/>
      <c r="K10530" s="23" t="s">
        <v>9712</v>
      </c>
      <c r="L10530" s="23" t="s">
        <v>9538</v>
      </c>
      <c r="M10530" s="23">
        <f>YEAR(Tabla2[[#This Row],[Fecha de creación]])</f>
        <v>2022</v>
      </c>
      <c r="N10530" s="23">
        <f>MONTH(Tabla2[[#This Row],[Fecha de creación]])</f>
        <v>9</v>
      </c>
    </row>
    <row r="10531" spans="1:14" x14ac:dyDescent="0.25">
      <c r="A10531" s="26">
        <v>44814.493541666663</v>
      </c>
      <c r="B10531" s="23" t="s">
        <v>0</v>
      </c>
      <c r="C10531" s="23" t="s">
        <v>13404</v>
      </c>
      <c r="D10531" s="23" t="s">
        <v>30</v>
      </c>
      <c r="E10531" s="23" t="s">
        <v>1</v>
      </c>
      <c r="F10531" s="23" t="s">
        <v>7</v>
      </c>
      <c r="G10531" s="23" t="s">
        <v>975</v>
      </c>
      <c r="H10531" s="2" t="s">
        <v>8535</v>
      </c>
      <c r="I10531" s="23" t="s">
        <v>5999</v>
      </c>
      <c r="J10531" s="23" t="s">
        <v>59</v>
      </c>
      <c r="K10531" s="23" t="s">
        <v>9712</v>
      </c>
      <c r="L10531" s="23" t="s">
        <v>9538</v>
      </c>
      <c r="M10531" s="23">
        <f>YEAR(Tabla2[[#This Row],[Fecha de creación]])</f>
        <v>2022</v>
      </c>
      <c r="N10531" s="23">
        <f>MONTH(Tabla2[[#This Row],[Fecha de creación]])</f>
        <v>9</v>
      </c>
    </row>
    <row r="10532" spans="1:14" x14ac:dyDescent="0.25">
      <c r="A10532" s="26">
        <v>44814.513055555559</v>
      </c>
      <c r="B10532" s="23" t="s">
        <v>189</v>
      </c>
      <c r="C10532" s="23" t="s">
        <v>13405</v>
      </c>
      <c r="D10532" s="23" t="s">
        <v>13406</v>
      </c>
      <c r="E10532" s="23" t="s">
        <v>1</v>
      </c>
      <c r="F10532" s="23" t="s">
        <v>2</v>
      </c>
      <c r="G10532" s="23" t="s">
        <v>1551</v>
      </c>
      <c r="H10532" s="2" t="s">
        <v>7764</v>
      </c>
      <c r="I10532" s="23" t="s">
        <v>7205</v>
      </c>
      <c r="J10532" s="23" t="s">
        <v>59</v>
      </c>
      <c r="K10532" s="23" t="s">
        <v>9712</v>
      </c>
      <c r="L10532" s="23" t="s">
        <v>9539</v>
      </c>
      <c r="M10532" s="23">
        <f>YEAR(Tabla2[[#This Row],[Fecha de creación]])</f>
        <v>2022</v>
      </c>
      <c r="N10532" s="23">
        <f>MONTH(Tabla2[[#This Row],[Fecha de creación]])</f>
        <v>9</v>
      </c>
    </row>
    <row r="10533" spans="1:14" x14ac:dyDescent="0.25">
      <c r="A10533" s="26">
        <v>44814.523148148146</v>
      </c>
      <c r="B10533" s="23" t="s">
        <v>0</v>
      </c>
      <c r="C10533" s="23" t="s">
        <v>13407</v>
      </c>
      <c r="D10533" s="23" t="s">
        <v>7521</v>
      </c>
      <c r="E10533" s="23" t="s">
        <v>1</v>
      </c>
      <c r="F10533" s="23" t="s">
        <v>22</v>
      </c>
      <c r="G10533" s="23" t="s">
        <v>975</v>
      </c>
      <c r="H10533" s="2" t="s">
        <v>8893</v>
      </c>
      <c r="I10533" s="23" t="s">
        <v>7412</v>
      </c>
      <c r="J10533" s="23"/>
      <c r="K10533" s="23" t="s">
        <v>9712</v>
      </c>
      <c r="L10533" s="23" t="s">
        <v>9538</v>
      </c>
      <c r="M10533" s="23">
        <f>YEAR(Tabla2[[#This Row],[Fecha de creación]])</f>
        <v>2022</v>
      </c>
      <c r="N10533" s="23">
        <f>MONTH(Tabla2[[#This Row],[Fecha de creación]])</f>
        <v>9</v>
      </c>
    </row>
    <row r="10534" spans="1:14" x14ac:dyDescent="0.25">
      <c r="A10534" s="26">
        <v>44814.581828703704</v>
      </c>
      <c r="B10534" s="23" t="s">
        <v>0</v>
      </c>
      <c r="C10534" s="23" t="s">
        <v>13408</v>
      </c>
      <c r="D10534" s="23" t="s">
        <v>830</v>
      </c>
      <c r="E10534" s="23" t="s">
        <v>1</v>
      </c>
      <c r="F10534" s="23" t="s">
        <v>7</v>
      </c>
      <c r="G10534" s="23" t="s">
        <v>975</v>
      </c>
      <c r="H10534" s="2" t="s">
        <v>7745</v>
      </c>
      <c r="I10534" s="23" t="s">
        <v>7412</v>
      </c>
      <c r="J10534" s="23"/>
      <c r="K10534" s="23" t="s">
        <v>9712</v>
      </c>
      <c r="L10534" s="23" t="s">
        <v>9538</v>
      </c>
      <c r="M10534" s="23">
        <f>YEAR(Tabla2[[#This Row],[Fecha de creación]])</f>
        <v>2022</v>
      </c>
      <c r="N10534" s="23">
        <f>MONTH(Tabla2[[#This Row],[Fecha de creación]])</f>
        <v>9</v>
      </c>
    </row>
    <row r="10535" spans="1:14" x14ac:dyDescent="0.25">
      <c r="A10535" s="26">
        <v>44814.593668981484</v>
      </c>
      <c r="B10535" s="23" t="s">
        <v>0</v>
      </c>
      <c r="C10535" s="23" t="s">
        <v>13409</v>
      </c>
      <c r="D10535" s="23" t="s">
        <v>6</v>
      </c>
      <c r="E10535" s="23" t="s">
        <v>1</v>
      </c>
      <c r="F10535" s="23" t="s">
        <v>7</v>
      </c>
      <c r="G10535" s="23" t="s">
        <v>975</v>
      </c>
      <c r="H10535" s="2" t="s">
        <v>7722</v>
      </c>
      <c r="I10535" s="23" t="s">
        <v>5999</v>
      </c>
      <c r="J10535" s="23" t="s">
        <v>59</v>
      </c>
      <c r="K10535" s="23" t="s">
        <v>9712</v>
      </c>
      <c r="L10535" s="23" t="s">
        <v>9538</v>
      </c>
      <c r="M10535" s="23">
        <f>YEAR(Tabla2[[#This Row],[Fecha de creación]])</f>
        <v>2022</v>
      </c>
      <c r="N10535" s="23">
        <f>MONTH(Tabla2[[#This Row],[Fecha de creación]])</f>
        <v>9</v>
      </c>
    </row>
    <row r="10536" spans="1:14" x14ac:dyDescent="0.25">
      <c r="A10536" s="26">
        <v>44814.659837962965</v>
      </c>
      <c r="B10536" s="23" t="s">
        <v>0</v>
      </c>
      <c r="C10536" s="23" t="s">
        <v>13410</v>
      </c>
      <c r="D10536" s="23" t="s">
        <v>6</v>
      </c>
      <c r="E10536" s="23" t="s">
        <v>1</v>
      </c>
      <c r="F10536" s="23" t="s">
        <v>7</v>
      </c>
      <c r="G10536" s="23" t="s">
        <v>975</v>
      </c>
      <c r="H10536" s="2" t="s">
        <v>7722</v>
      </c>
      <c r="I10536" s="23" t="s">
        <v>7412</v>
      </c>
      <c r="J10536" s="23"/>
      <c r="K10536" s="23" t="s">
        <v>9712</v>
      </c>
      <c r="L10536" s="23" t="s">
        <v>9538</v>
      </c>
      <c r="M10536" s="23">
        <f>YEAR(Tabla2[[#This Row],[Fecha de creación]])</f>
        <v>2022</v>
      </c>
      <c r="N10536" s="23">
        <f>MONTH(Tabla2[[#This Row],[Fecha de creación]])</f>
        <v>9</v>
      </c>
    </row>
    <row r="10537" spans="1:14" x14ac:dyDescent="0.25">
      <c r="A10537" s="26">
        <v>44814.670347222222</v>
      </c>
      <c r="B10537" s="23" t="s">
        <v>0</v>
      </c>
      <c r="C10537" s="23" t="s">
        <v>13411</v>
      </c>
      <c r="D10537" s="23" t="s">
        <v>6</v>
      </c>
      <c r="E10537" s="23" t="s">
        <v>1</v>
      </c>
      <c r="F10537" s="23" t="s">
        <v>7</v>
      </c>
      <c r="G10537" s="23" t="s">
        <v>975</v>
      </c>
      <c r="H10537" s="2" t="s">
        <v>7722</v>
      </c>
      <c r="I10537" s="23" t="s">
        <v>5999</v>
      </c>
      <c r="J10537" s="23" t="s">
        <v>59</v>
      </c>
      <c r="K10537" s="23" t="s">
        <v>9712</v>
      </c>
      <c r="L10537" s="23" t="s">
        <v>9538</v>
      </c>
      <c r="M10537" s="23">
        <f>YEAR(Tabla2[[#This Row],[Fecha de creación]])</f>
        <v>2022</v>
      </c>
      <c r="N10537" s="23">
        <f>MONTH(Tabla2[[#This Row],[Fecha de creación]])</f>
        <v>9</v>
      </c>
    </row>
    <row r="10538" spans="1:14" x14ac:dyDescent="0.25">
      <c r="A10538" s="26">
        <v>44814.689884259256</v>
      </c>
      <c r="B10538" s="23" t="s">
        <v>0</v>
      </c>
      <c r="C10538" s="23" t="s">
        <v>13412</v>
      </c>
      <c r="D10538" s="23" t="s">
        <v>349</v>
      </c>
      <c r="E10538" s="23" t="s">
        <v>1</v>
      </c>
      <c r="F10538" s="23" t="s">
        <v>7</v>
      </c>
      <c r="G10538" s="23" t="s">
        <v>975</v>
      </c>
      <c r="H10538" s="2" t="s">
        <v>7980</v>
      </c>
      <c r="I10538" s="23" t="s">
        <v>7412</v>
      </c>
      <c r="J10538" s="23"/>
      <c r="K10538" s="23" t="s">
        <v>9712</v>
      </c>
      <c r="L10538" s="23" t="s">
        <v>9538</v>
      </c>
      <c r="M10538" s="23">
        <f>YEAR(Tabla2[[#This Row],[Fecha de creación]])</f>
        <v>2022</v>
      </c>
      <c r="N10538" s="23">
        <f>MONTH(Tabla2[[#This Row],[Fecha de creación]])</f>
        <v>9</v>
      </c>
    </row>
    <row r="10539" spans="1:14" x14ac:dyDescent="0.25">
      <c r="A10539" s="26">
        <v>44815.485277777778</v>
      </c>
      <c r="B10539" s="23" t="s">
        <v>0</v>
      </c>
      <c r="C10539" s="23" t="s">
        <v>13413</v>
      </c>
      <c r="D10539" s="23" t="s">
        <v>3092</v>
      </c>
      <c r="E10539" s="23" t="s">
        <v>1</v>
      </c>
      <c r="F10539" s="23" t="s">
        <v>7</v>
      </c>
      <c r="G10539" s="23" t="s">
        <v>975</v>
      </c>
      <c r="H10539" s="2" t="s">
        <v>8198</v>
      </c>
      <c r="I10539" s="23" t="s">
        <v>7412</v>
      </c>
      <c r="J10539" s="23"/>
      <c r="K10539" s="23" t="s">
        <v>9712</v>
      </c>
      <c r="L10539" s="23" t="s">
        <v>9538</v>
      </c>
      <c r="M10539" s="23">
        <f>YEAR(Tabla2[[#This Row],[Fecha de creación]])</f>
        <v>2022</v>
      </c>
      <c r="N10539" s="23">
        <f>MONTH(Tabla2[[#This Row],[Fecha de creación]])</f>
        <v>9</v>
      </c>
    </row>
    <row r="10540" spans="1:14" x14ac:dyDescent="0.25">
      <c r="A10540" s="26">
        <v>44815.522118055553</v>
      </c>
      <c r="B10540" s="23" t="s">
        <v>0</v>
      </c>
      <c r="C10540" s="23" t="s">
        <v>13414</v>
      </c>
      <c r="D10540" s="23" t="s">
        <v>615</v>
      </c>
      <c r="E10540" s="23" t="s">
        <v>1</v>
      </c>
      <c r="F10540" s="23" t="s">
        <v>7</v>
      </c>
      <c r="G10540" s="23" t="s">
        <v>975</v>
      </c>
      <c r="H10540" s="2" t="s">
        <v>7745</v>
      </c>
      <c r="I10540" s="23" t="s">
        <v>7412</v>
      </c>
      <c r="J10540" s="23"/>
      <c r="K10540" s="23" t="s">
        <v>9712</v>
      </c>
      <c r="L10540" s="23" t="s">
        <v>9538</v>
      </c>
      <c r="M10540" s="23">
        <f>YEAR(Tabla2[[#This Row],[Fecha de creación]])</f>
        <v>2022</v>
      </c>
      <c r="N10540" s="23">
        <f>MONTH(Tabla2[[#This Row],[Fecha de creación]])</f>
        <v>9</v>
      </c>
    </row>
    <row r="10541" spans="1:14" x14ac:dyDescent="0.25">
      <c r="A10541" s="26">
        <v>44815.632511574076</v>
      </c>
      <c r="B10541" s="23" t="s">
        <v>0</v>
      </c>
      <c r="C10541" s="23" t="s">
        <v>13415</v>
      </c>
      <c r="D10541" s="23" t="s">
        <v>982</v>
      </c>
      <c r="E10541" s="23" t="s">
        <v>1</v>
      </c>
      <c r="F10541" s="23" t="s">
        <v>22</v>
      </c>
      <c r="G10541" s="23" t="s">
        <v>975</v>
      </c>
      <c r="H10541" s="2" t="s">
        <v>8893</v>
      </c>
      <c r="I10541" s="23" t="s">
        <v>7680</v>
      </c>
      <c r="J10541" s="23" t="s">
        <v>59</v>
      </c>
      <c r="K10541" s="23" t="s">
        <v>9712</v>
      </c>
      <c r="L10541" s="23" t="s">
        <v>9538</v>
      </c>
      <c r="M10541" s="23">
        <f>YEAR(Tabla2[[#This Row],[Fecha de creación]])</f>
        <v>2022</v>
      </c>
      <c r="N10541" s="23">
        <f>MONTH(Tabla2[[#This Row],[Fecha de creación]])</f>
        <v>9</v>
      </c>
    </row>
    <row r="10542" spans="1:14" x14ac:dyDescent="0.25">
      <c r="A10542" s="26">
        <v>44815.640057870369</v>
      </c>
      <c r="B10542" s="23" t="s">
        <v>0</v>
      </c>
      <c r="C10542" s="23" t="s">
        <v>13416</v>
      </c>
      <c r="D10542" s="23" t="s">
        <v>982</v>
      </c>
      <c r="E10542" s="23" t="s">
        <v>1</v>
      </c>
      <c r="F10542" s="23" t="s">
        <v>22</v>
      </c>
      <c r="G10542" s="23" t="s">
        <v>975</v>
      </c>
      <c r="H10542" s="2" t="s">
        <v>8893</v>
      </c>
      <c r="I10542" s="23" t="s">
        <v>7680</v>
      </c>
      <c r="J10542" s="23" t="s">
        <v>59</v>
      </c>
      <c r="K10542" s="23" t="s">
        <v>9712</v>
      </c>
      <c r="L10542" s="23" t="s">
        <v>9538</v>
      </c>
      <c r="M10542" s="23">
        <f>YEAR(Tabla2[[#This Row],[Fecha de creación]])</f>
        <v>2022</v>
      </c>
      <c r="N10542" s="23">
        <f>MONTH(Tabla2[[#This Row],[Fecha de creación]])</f>
        <v>9</v>
      </c>
    </row>
    <row r="10543" spans="1:14" x14ac:dyDescent="0.25">
      <c r="A10543" s="26">
        <v>44815.643159722225</v>
      </c>
      <c r="B10543" s="23" t="s">
        <v>0</v>
      </c>
      <c r="C10543" s="23" t="s">
        <v>13417</v>
      </c>
      <c r="D10543" s="23" t="s">
        <v>5471</v>
      </c>
      <c r="E10543" s="23" t="s">
        <v>1</v>
      </c>
      <c r="F10543" s="23" t="s">
        <v>7</v>
      </c>
      <c r="G10543" s="23" t="s">
        <v>1551</v>
      </c>
      <c r="H10543" s="2" t="s">
        <v>7733</v>
      </c>
      <c r="I10543" s="23" t="s">
        <v>976</v>
      </c>
      <c r="J10543" s="23"/>
      <c r="K10543" s="23" t="s">
        <v>9712</v>
      </c>
      <c r="L10543" s="23" t="s">
        <v>9539</v>
      </c>
      <c r="M10543" s="23">
        <f>YEAR(Tabla2[[#This Row],[Fecha de creación]])</f>
        <v>2022</v>
      </c>
      <c r="N10543" s="23">
        <f>MONTH(Tabla2[[#This Row],[Fecha de creación]])</f>
        <v>9</v>
      </c>
    </row>
    <row r="10544" spans="1:14" x14ac:dyDescent="0.25">
      <c r="A10544" s="26">
        <v>44815.679965277777</v>
      </c>
      <c r="B10544" s="23" t="s">
        <v>0</v>
      </c>
      <c r="C10544" s="23" t="s">
        <v>13418</v>
      </c>
      <c r="D10544" s="23" t="s">
        <v>9047</v>
      </c>
      <c r="E10544" s="23" t="s">
        <v>1</v>
      </c>
      <c r="F10544" s="23" t="s">
        <v>7</v>
      </c>
      <c r="G10544" s="23" t="s">
        <v>975</v>
      </c>
      <c r="H10544" s="2" t="s">
        <v>8198</v>
      </c>
      <c r="I10544" s="23" t="s">
        <v>7412</v>
      </c>
      <c r="J10544" s="23"/>
      <c r="K10544" s="23" t="s">
        <v>9712</v>
      </c>
      <c r="L10544" s="23" t="s">
        <v>9538</v>
      </c>
      <c r="M10544" s="23">
        <f>YEAR(Tabla2[[#This Row],[Fecha de creación]])</f>
        <v>2022</v>
      </c>
      <c r="N10544" s="23">
        <f>MONTH(Tabla2[[#This Row],[Fecha de creación]])</f>
        <v>9</v>
      </c>
    </row>
    <row r="10545" spans="1:14" x14ac:dyDescent="0.25">
      <c r="A10545" s="26">
        <v>44815.690868055557</v>
      </c>
      <c r="B10545" s="23" t="s">
        <v>0</v>
      </c>
      <c r="C10545" s="23" t="s">
        <v>13419</v>
      </c>
      <c r="D10545" s="23" t="s">
        <v>10281</v>
      </c>
      <c r="E10545" s="23" t="s">
        <v>1</v>
      </c>
      <c r="F10545" s="23" t="s">
        <v>7</v>
      </c>
      <c r="G10545" s="23" t="s">
        <v>1551</v>
      </c>
      <c r="H10545" s="2" t="s">
        <v>7726</v>
      </c>
      <c r="I10545" s="23" t="s">
        <v>976</v>
      </c>
      <c r="J10545" s="23" t="s">
        <v>59</v>
      </c>
      <c r="K10545" s="23" t="s">
        <v>9712</v>
      </c>
      <c r="L10545" s="23" t="s">
        <v>9539</v>
      </c>
      <c r="M10545" s="23">
        <f>YEAR(Tabla2[[#This Row],[Fecha de creación]])</f>
        <v>2022</v>
      </c>
      <c r="N10545" s="23">
        <f>MONTH(Tabla2[[#This Row],[Fecha de creación]])</f>
        <v>9</v>
      </c>
    </row>
    <row r="10546" spans="1:14" x14ac:dyDescent="0.25">
      <c r="A10546" s="26">
        <v>44815.710648148146</v>
      </c>
      <c r="B10546" s="23" t="s">
        <v>0</v>
      </c>
      <c r="C10546" s="23" t="s">
        <v>13420</v>
      </c>
      <c r="D10546" s="23" t="s">
        <v>615</v>
      </c>
      <c r="E10546" s="23" t="s">
        <v>1</v>
      </c>
      <c r="F10546" s="23" t="s">
        <v>7</v>
      </c>
      <c r="G10546" s="23" t="s">
        <v>975</v>
      </c>
      <c r="H10546" s="2" t="s">
        <v>7745</v>
      </c>
      <c r="I10546" s="23" t="s">
        <v>7412</v>
      </c>
      <c r="J10546" s="23"/>
      <c r="K10546" s="23" t="s">
        <v>9712</v>
      </c>
      <c r="L10546" s="23" t="s">
        <v>9538</v>
      </c>
      <c r="M10546" s="23">
        <f>YEAR(Tabla2[[#This Row],[Fecha de creación]])</f>
        <v>2022</v>
      </c>
      <c r="N10546" s="23">
        <f>MONTH(Tabla2[[#This Row],[Fecha de creación]])</f>
        <v>9</v>
      </c>
    </row>
    <row r="10547" spans="1:14" x14ac:dyDescent="0.25">
      <c r="A10547" s="26">
        <v>44815.733935185184</v>
      </c>
      <c r="B10547" s="23" t="s">
        <v>9534</v>
      </c>
      <c r="C10547" s="23" t="s">
        <v>13421</v>
      </c>
      <c r="D10547" s="23" t="s">
        <v>13422</v>
      </c>
      <c r="E10547" s="23" t="s">
        <v>1</v>
      </c>
      <c r="F10547" s="23" t="s">
        <v>22</v>
      </c>
      <c r="G10547" s="23" t="s">
        <v>975</v>
      </c>
      <c r="I10547" s="23" t="s">
        <v>8168</v>
      </c>
      <c r="J10547" s="23"/>
      <c r="K10547" s="23" t="s">
        <v>9712</v>
      </c>
      <c r="L10547" s="23" t="s">
        <v>9538</v>
      </c>
      <c r="M10547" s="23">
        <f>YEAR(Tabla2[[#This Row],[Fecha de creación]])</f>
        <v>2022</v>
      </c>
      <c r="N10547" s="23">
        <f>MONTH(Tabla2[[#This Row],[Fecha de creación]])</f>
        <v>9</v>
      </c>
    </row>
    <row r="10548" spans="1:14" x14ac:dyDescent="0.25">
      <c r="A10548" s="26">
        <v>44815.734560185185</v>
      </c>
      <c r="B10548" s="23" t="s">
        <v>9534</v>
      </c>
      <c r="C10548" s="23" t="s">
        <v>13423</v>
      </c>
      <c r="D10548" s="23" t="s">
        <v>6</v>
      </c>
      <c r="E10548" s="23" t="s">
        <v>1</v>
      </c>
      <c r="F10548" s="23" t="s">
        <v>7</v>
      </c>
      <c r="G10548" s="23" t="s">
        <v>975</v>
      </c>
      <c r="H10548" s="2" t="s">
        <v>7722</v>
      </c>
      <c r="I10548" s="23" t="s">
        <v>8168</v>
      </c>
      <c r="J10548" s="23"/>
      <c r="K10548" s="23" t="s">
        <v>9712</v>
      </c>
      <c r="L10548" s="23" t="s">
        <v>9538</v>
      </c>
      <c r="M10548" s="23">
        <f>YEAR(Tabla2[[#This Row],[Fecha de creación]])</f>
        <v>2022</v>
      </c>
      <c r="N10548" s="23">
        <f>MONTH(Tabla2[[#This Row],[Fecha de creación]])</f>
        <v>9</v>
      </c>
    </row>
    <row r="10549" spans="1:14" x14ac:dyDescent="0.25">
      <c r="A10549" s="26">
        <v>44815.735891203702</v>
      </c>
      <c r="B10549" s="23" t="s">
        <v>9534</v>
      </c>
      <c r="C10549" s="23" t="s">
        <v>13424</v>
      </c>
      <c r="D10549" s="23" t="s">
        <v>13425</v>
      </c>
      <c r="E10549" s="23" t="s">
        <v>1</v>
      </c>
      <c r="F10549" s="23" t="s">
        <v>7</v>
      </c>
      <c r="G10549" s="23" t="s">
        <v>975</v>
      </c>
      <c r="H10549" s="2" t="s">
        <v>7980</v>
      </c>
      <c r="I10549" s="23" t="s">
        <v>8168</v>
      </c>
      <c r="J10549" s="23"/>
      <c r="K10549" s="23" t="s">
        <v>9712</v>
      </c>
      <c r="L10549" s="23" t="s">
        <v>9538</v>
      </c>
      <c r="M10549" s="23">
        <f>YEAR(Tabla2[[#This Row],[Fecha de creación]])</f>
        <v>2022</v>
      </c>
      <c r="N10549" s="23">
        <f>MONTH(Tabla2[[#This Row],[Fecha de creación]])</f>
        <v>9</v>
      </c>
    </row>
    <row r="10550" spans="1:14" x14ac:dyDescent="0.25">
      <c r="A10550" s="26">
        <v>44815.808854166666</v>
      </c>
      <c r="B10550" s="23" t="s">
        <v>9534</v>
      </c>
      <c r="C10550" s="23" t="s">
        <v>13426</v>
      </c>
      <c r="D10550" s="23" t="s">
        <v>1800</v>
      </c>
      <c r="E10550" s="23" t="s">
        <v>1</v>
      </c>
      <c r="F10550" s="23" t="s">
        <v>7</v>
      </c>
      <c r="G10550" s="23" t="s">
        <v>975</v>
      </c>
      <c r="H10550" s="2" t="s">
        <v>7745</v>
      </c>
      <c r="I10550" s="23" t="s">
        <v>8168</v>
      </c>
      <c r="J10550" s="23"/>
      <c r="K10550" s="23" t="s">
        <v>9712</v>
      </c>
      <c r="L10550" s="23" t="s">
        <v>9538</v>
      </c>
      <c r="M10550" s="23">
        <f>YEAR(Tabla2[[#This Row],[Fecha de creación]])</f>
        <v>2022</v>
      </c>
      <c r="N10550" s="23">
        <f>MONTH(Tabla2[[#This Row],[Fecha de creación]])</f>
        <v>9</v>
      </c>
    </row>
    <row r="10551" spans="1:14" x14ac:dyDescent="0.25">
      <c r="A10551" s="26">
        <v>44816.576192129629</v>
      </c>
      <c r="B10551" s="23" t="s">
        <v>56</v>
      </c>
      <c r="C10551" s="23" t="s">
        <v>13427</v>
      </c>
      <c r="D10551" s="23" t="s">
        <v>2909</v>
      </c>
      <c r="E10551" s="23" t="s">
        <v>1</v>
      </c>
      <c r="F10551" s="23" t="s">
        <v>7</v>
      </c>
      <c r="G10551" s="23" t="s">
        <v>1551</v>
      </c>
      <c r="H10551" s="2" t="s">
        <v>7721</v>
      </c>
      <c r="I10551" s="23" t="s">
        <v>7129</v>
      </c>
      <c r="J10551" s="23" t="s">
        <v>59</v>
      </c>
      <c r="K10551" s="23" t="s">
        <v>9712</v>
      </c>
      <c r="L10551" s="23" t="s">
        <v>9539</v>
      </c>
      <c r="M10551" s="23">
        <f>YEAR(Tabla2[[#This Row],[Fecha de creación]])</f>
        <v>2022</v>
      </c>
      <c r="N10551" s="23">
        <f>MONTH(Tabla2[[#This Row],[Fecha de creación]])</f>
        <v>9</v>
      </c>
    </row>
    <row r="10552" spans="1:14" x14ac:dyDescent="0.25">
      <c r="A10552" s="26">
        <v>44816.658634259256</v>
      </c>
      <c r="B10552" s="23" t="s">
        <v>56</v>
      </c>
      <c r="C10552" s="23" t="s">
        <v>13428</v>
      </c>
      <c r="D10552" s="23" t="s">
        <v>4002</v>
      </c>
      <c r="E10552" s="23" t="s">
        <v>1</v>
      </c>
      <c r="F10552" s="23" t="s">
        <v>2</v>
      </c>
      <c r="G10552" s="23" t="s">
        <v>1551</v>
      </c>
      <c r="H10552" s="2" t="s">
        <v>7737</v>
      </c>
      <c r="I10552" s="23" t="s">
        <v>7129</v>
      </c>
      <c r="J10552" s="23" t="s">
        <v>59</v>
      </c>
      <c r="K10552" s="23" t="s">
        <v>9712</v>
      </c>
      <c r="L10552" s="23" t="s">
        <v>9539</v>
      </c>
      <c r="M10552" s="23">
        <f>YEAR(Tabla2[[#This Row],[Fecha de creación]])</f>
        <v>2022</v>
      </c>
      <c r="N10552" s="23">
        <f>MONTH(Tabla2[[#This Row],[Fecha de creación]])</f>
        <v>9</v>
      </c>
    </row>
    <row r="10553" spans="1:14" x14ac:dyDescent="0.25">
      <c r="A10553" s="26">
        <v>44816.676759259259</v>
      </c>
      <c r="B10553" s="23" t="s">
        <v>100</v>
      </c>
      <c r="C10553" s="23" t="s">
        <v>13429</v>
      </c>
      <c r="D10553" s="23" t="s">
        <v>1367</v>
      </c>
      <c r="E10553" s="23" t="s">
        <v>1</v>
      </c>
      <c r="F10553" s="23" t="s">
        <v>7</v>
      </c>
      <c r="G10553" s="23" t="s">
        <v>1551</v>
      </c>
      <c r="H10553" s="2" t="s">
        <v>7734</v>
      </c>
      <c r="I10553" s="23" t="s">
        <v>13430</v>
      </c>
      <c r="J10553" s="23" t="s">
        <v>59</v>
      </c>
      <c r="K10553" s="23" t="s">
        <v>9712</v>
      </c>
      <c r="L10553" s="23" t="s">
        <v>9539</v>
      </c>
      <c r="M10553" s="23">
        <f>YEAR(Tabla2[[#This Row],[Fecha de creación]])</f>
        <v>2022</v>
      </c>
      <c r="N10553" s="23">
        <f>MONTH(Tabla2[[#This Row],[Fecha de creación]])</f>
        <v>9</v>
      </c>
    </row>
    <row r="10554" spans="1:14" x14ac:dyDescent="0.25">
      <c r="A10554" s="26">
        <v>44816.68074074074</v>
      </c>
      <c r="B10554" s="23" t="s">
        <v>0</v>
      </c>
      <c r="C10554" s="23" t="s">
        <v>13431</v>
      </c>
      <c r="D10554" s="23" t="s">
        <v>982</v>
      </c>
      <c r="E10554" s="23" t="s">
        <v>1</v>
      </c>
      <c r="F10554" s="23" t="s">
        <v>22</v>
      </c>
      <c r="G10554" s="23" t="s">
        <v>975</v>
      </c>
      <c r="H10554" s="2" t="s">
        <v>8893</v>
      </c>
      <c r="I10554" s="23" t="s">
        <v>7680</v>
      </c>
      <c r="J10554" s="23" t="s">
        <v>59</v>
      </c>
      <c r="K10554" s="23" t="s">
        <v>9712</v>
      </c>
      <c r="L10554" s="23" t="s">
        <v>9538</v>
      </c>
      <c r="M10554" s="23">
        <f>YEAR(Tabla2[[#This Row],[Fecha de creación]])</f>
        <v>2022</v>
      </c>
      <c r="N10554" s="23">
        <f>MONTH(Tabla2[[#This Row],[Fecha de creación]])</f>
        <v>9</v>
      </c>
    </row>
    <row r="10555" spans="1:14" x14ac:dyDescent="0.25">
      <c r="A10555" s="26">
        <v>44816.683587962965</v>
      </c>
      <c r="B10555" s="23" t="s">
        <v>0</v>
      </c>
      <c r="C10555" s="23" t="s">
        <v>13432</v>
      </c>
      <c r="D10555" s="23" t="s">
        <v>982</v>
      </c>
      <c r="E10555" s="23" t="s">
        <v>1</v>
      </c>
      <c r="F10555" s="23" t="s">
        <v>22</v>
      </c>
      <c r="G10555" s="23" t="s">
        <v>975</v>
      </c>
      <c r="H10555" s="2" t="s">
        <v>8893</v>
      </c>
      <c r="I10555" s="23" t="s">
        <v>7680</v>
      </c>
      <c r="J10555" s="23" t="s">
        <v>59</v>
      </c>
      <c r="K10555" s="23" t="s">
        <v>9712</v>
      </c>
      <c r="L10555" s="23" t="s">
        <v>9538</v>
      </c>
      <c r="M10555" s="23">
        <f>YEAR(Tabla2[[#This Row],[Fecha de creación]])</f>
        <v>2022</v>
      </c>
      <c r="N10555" s="23">
        <f>MONTH(Tabla2[[#This Row],[Fecha de creación]])</f>
        <v>9</v>
      </c>
    </row>
    <row r="10556" spans="1:14" x14ac:dyDescent="0.25">
      <c r="A10556" s="26">
        <v>44816.689745370371</v>
      </c>
      <c r="B10556" s="23" t="s">
        <v>0</v>
      </c>
      <c r="C10556" s="23" t="s">
        <v>13433</v>
      </c>
      <c r="D10556" s="23" t="s">
        <v>7882</v>
      </c>
      <c r="E10556" s="23" t="s">
        <v>1</v>
      </c>
      <c r="F10556" s="23" t="s">
        <v>7</v>
      </c>
      <c r="G10556" s="23" t="s">
        <v>975</v>
      </c>
      <c r="H10556" s="2" t="s">
        <v>7722</v>
      </c>
      <c r="I10556" s="23" t="s">
        <v>7680</v>
      </c>
      <c r="J10556" s="23" t="s">
        <v>59</v>
      </c>
      <c r="K10556" s="23" t="s">
        <v>9712</v>
      </c>
      <c r="L10556" s="23" t="s">
        <v>9538</v>
      </c>
      <c r="M10556" s="23">
        <f>YEAR(Tabla2[[#This Row],[Fecha de creación]])</f>
        <v>2022</v>
      </c>
      <c r="N10556" s="23">
        <f>MONTH(Tabla2[[#This Row],[Fecha de creación]])</f>
        <v>9</v>
      </c>
    </row>
    <row r="10557" spans="1:14" x14ac:dyDescent="0.25">
      <c r="A10557" s="26">
        <v>44816.745625000003</v>
      </c>
      <c r="B10557" s="23" t="s">
        <v>56</v>
      </c>
      <c r="C10557" s="23" t="s">
        <v>13434</v>
      </c>
      <c r="D10557" s="23" t="s">
        <v>13435</v>
      </c>
      <c r="E10557" s="23" t="s">
        <v>1</v>
      </c>
      <c r="F10557" s="23" t="s">
        <v>7</v>
      </c>
      <c r="G10557" s="23" t="s">
        <v>1551</v>
      </c>
      <c r="H10557" s="2" t="s">
        <v>8491</v>
      </c>
      <c r="I10557" s="23" t="s">
        <v>11095</v>
      </c>
      <c r="J10557" s="23" t="s">
        <v>59</v>
      </c>
      <c r="K10557" s="23" t="s">
        <v>9712</v>
      </c>
      <c r="L10557" s="23" t="s">
        <v>9538</v>
      </c>
      <c r="M10557" s="23">
        <f>YEAR(Tabla2[[#This Row],[Fecha de creación]])</f>
        <v>2022</v>
      </c>
      <c r="N10557" s="23">
        <f>MONTH(Tabla2[[#This Row],[Fecha de creación]])</f>
        <v>9</v>
      </c>
    </row>
    <row r="10558" spans="1:14" x14ac:dyDescent="0.25">
      <c r="A10558" s="26">
        <v>44817.488576388889</v>
      </c>
      <c r="B10558" s="23" t="s">
        <v>189</v>
      </c>
      <c r="C10558" s="23" t="s">
        <v>13436</v>
      </c>
      <c r="D10558" s="23" t="s">
        <v>36</v>
      </c>
      <c r="E10558" s="23" t="s">
        <v>1</v>
      </c>
      <c r="F10558" s="23" t="s">
        <v>7</v>
      </c>
      <c r="G10558" s="23" t="s">
        <v>975</v>
      </c>
      <c r="H10558" s="2" t="s">
        <v>7731</v>
      </c>
      <c r="I10558" s="23" t="s">
        <v>4486</v>
      </c>
      <c r="J10558" s="23" t="s">
        <v>59</v>
      </c>
      <c r="K10558" s="23" t="s">
        <v>9712</v>
      </c>
      <c r="L10558" s="23" t="s">
        <v>9538</v>
      </c>
      <c r="M10558" s="23">
        <f>YEAR(Tabla2[[#This Row],[Fecha de creación]])</f>
        <v>2022</v>
      </c>
      <c r="N10558" s="23">
        <f>MONTH(Tabla2[[#This Row],[Fecha de creación]])</f>
        <v>9</v>
      </c>
    </row>
    <row r="10559" spans="1:14" x14ac:dyDescent="0.25">
      <c r="A10559" s="26">
        <v>44817.558819444443</v>
      </c>
      <c r="B10559" s="23" t="s">
        <v>189</v>
      </c>
      <c r="C10559" s="23" t="s">
        <v>13437</v>
      </c>
      <c r="D10559" s="23" t="s">
        <v>7096</v>
      </c>
      <c r="E10559" s="23" t="s">
        <v>1</v>
      </c>
      <c r="F10559" s="23" t="s">
        <v>7</v>
      </c>
      <c r="G10559" s="23" t="s">
        <v>975</v>
      </c>
      <c r="H10559" s="2" t="s">
        <v>7722</v>
      </c>
      <c r="I10559" s="23" t="s">
        <v>4486</v>
      </c>
      <c r="J10559" s="23" t="s">
        <v>59</v>
      </c>
      <c r="K10559" s="23" t="s">
        <v>9712</v>
      </c>
      <c r="L10559" s="23" t="s">
        <v>9538</v>
      </c>
      <c r="M10559" s="23">
        <f>YEAR(Tabla2[[#This Row],[Fecha de creación]])</f>
        <v>2022</v>
      </c>
      <c r="N10559" s="23">
        <f>MONTH(Tabla2[[#This Row],[Fecha de creación]])</f>
        <v>9</v>
      </c>
    </row>
    <row r="10560" spans="1:14" x14ac:dyDescent="0.25">
      <c r="A10560" s="26">
        <v>44817.641840277778</v>
      </c>
      <c r="B10560" s="23" t="s">
        <v>0</v>
      </c>
      <c r="C10560" s="23" t="s">
        <v>13438</v>
      </c>
      <c r="D10560" s="23" t="s">
        <v>49</v>
      </c>
      <c r="E10560" s="23" t="s">
        <v>1</v>
      </c>
      <c r="F10560" s="23" t="s">
        <v>7</v>
      </c>
      <c r="G10560" s="23" t="s">
        <v>975</v>
      </c>
      <c r="H10560" s="2" t="s">
        <v>7745</v>
      </c>
      <c r="I10560" s="23" t="s">
        <v>7412</v>
      </c>
      <c r="J10560" s="23" t="s">
        <v>958</v>
      </c>
      <c r="K10560" s="23" t="s">
        <v>9712</v>
      </c>
      <c r="L10560" s="23" t="s">
        <v>9538</v>
      </c>
      <c r="M10560" s="23">
        <f>YEAR(Tabla2[[#This Row],[Fecha de creación]])</f>
        <v>2022</v>
      </c>
      <c r="N10560" s="23">
        <f>MONTH(Tabla2[[#This Row],[Fecha de creación]])</f>
        <v>9</v>
      </c>
    </row>
    <row r="10561" spans="1:14" x14ac:dyDescent="0.25">
      <c r="A10561" s="26">
        <v>44817.643900462965</v>
      </c>
      <c r="B10561" s="23" t="s">
        <v>0</v>
      </c>
      <c r="C10561" s="23" t="s">
        <v>13439</v>
      </c>
      <c r="D10561" s="23" t="s">
        <v>3075</v>
      </c>
      <c r="E10561" s="23" t="s">
        <v>1</v>
      </c>
      <c r="F10561" s="23" t="s">
        <v>7</v>
      </c>
      <c r="G10561" s="23" t="s">
        <v>975</v>
      </c>
      <c r="H10561" s="2" t="s">
        <v>8459</v>
      </c>
      <c r="I10561" s="23" t="s">
        <v>7412</v>
      </c>
      <c r="J10561" s="23"/>
      <c r="K10561" s="23" t="s">
        <v>9712</v>
      </c>
      <c r="L10561" s="23" t="s">
        <v>9538</v>
      </c>
      <c r="M10561" s="23">
        <f>YEAR(Tabla2[[#This Row],[Fecha de creación]])</f>
        <v>2022</v>
      </c>
      <c r="N10561" s="23">
        <f>MONTH(Tabla2[[#This Row],[Fecha de creación]])</f>
        <v>9</v>
      </c>
    </row>
    <row r="10562" spans="1:14" x14ac:dyDescent="0.25">
      <c r="A10562" s="26">
        <v>44817.644930555558</v>
      </c>
      <c r="B10562" s="23" t="s">
        <v>0</v>
      </c>
      <c r="C10562" s="23" t="s">
        <v>13440</v>
      </c>
      <c r="D10562" s="23" t="s">
        <v>3075</v>
      </c>
      <c r="E10562" s="23" t="s">
        <v>1</v>
      </c>
      <c r="F10562" s="23" t="s">
        <v>7</v>
      </c>
      <c r="G10562" s="23" t="s">
        <v>975</v>
      </c>
      <c r="H10562" s="2" t="s">
        <v>8459</v>
      </c>
      <c r="I10562" s="23" t="s">
        <v>7412</v>
      </c>
      <c r="J10562" s="23"/>
      <c r="K10562" s="23" t="s">
        <v>9712</v>
      </c>
      <c r="L10562" s="23" t="s">
        <v>9538</v>
      </c>
      <c r="M10562" s="23">
        <f>YEAR(Tabla2[[#This Row],[Fecha de creación]])</f>
        <v>2022</v>
      </c>
      <c r="N10562" s="23">
        <f>MONTH(Tabla2[[#This Row],[Fecha de creación]])</f>
        <v>9</v>
      </c>
    </row>
    <row r="10563" spans="1:14" x14ac:dyDescent="0.25">
      <c r="A10563" s="26">
        <v>44817.648425925923</v>
      </c>
      <c r="B10563" s="23" t="s">
        <v>0</v>
      </c>
      <c r="C10563" s="23" t="s">
        <v>13441</v>
      </c>
      <c r="D10563" s="23" t="s">
        <v>49</v>
      </c>
      <c r="E10563" s="23" t="s">
        <v>1</v>
      </c>
      <c r="F10563" s="23" t="s">
        <v>7</v>
      </c>
      <c r="G10563" s="23" t="s">
        <v>975</v>
      </c>
      <c r="H10563" s="2" t="s">
        <v>7745</v>
      </c>
      <c r="I10563" s="23" t="s">
        <v>7412</v>
      </c>
      <c r="J10563" s="23"/>
      <c r="K10563" s="23" t="s">
        <v>9712</v>
      </c>
      <c r="L10563" s="23" t="s">
        <v>9538</v>
      </c>
      <c r="M10563" s="23">
        <f>YEAR(Tabla2[[#This Row],[Fecha de creación]])</f>
        <v>2022</v>
      </c>
      <c r="N10563" s="23">
        <f>MONTH(Tabla2[[#This Row],[Fecha de creación]])</f>
        <v>9</v>
      </c>
    </row>
    <row r="10564" spans="1:14" x14ac:dyDescent="0.25">
      <c r="A10564" s="26">
        <v>44817.65</v>
      </c>
      <c r="B10564" s="23" t="s">
        <v>0</v>
      </c>
      <c r="C10564" s="23" t="s">
        <v>13442</v>
      </c>
      <c r="D10564" s="23" t="s">
        <v>3075</v>
      </c>
      <c r="E10564" s="23" t="s">
        <v>1</v>
      </c>
      <c r="F10564" s="23" t="s">
        <v>7</v>
      </c>
      <c r="G10564" s="23" t="s">
        <v>975</v>
      </c>
      <c r="H10564" s="2" t="s">
        <v>8459</v>
      </c>
      <c r="I10564" s="23" t="s">
        <v>7412</v>
      </c>
      <c r="J10564" s="23" t="s">
        <v>958</v>
      </c>
      <c r="K10564" s="23" t="s">
        <v>9712</v>
      </c>
      <c r="L10564" s="23" t="s">
        <v>9538</v>
      </c>
      <c r="M10564" s="23">
        <f>YEAR(Tabla2[[#This Row],[Fecha de creación]])</f>
        <v>2022</v>
      </c>
      <c r="N10564" s="23">
        <f>MONTH(Tabla2[[#This Row],[Fecha de creación]])</f>
        <v>9</v>
      </c>
    </row>
    <row r="10565" spans="1:14" x14ac:dyDescent="0.25">
      <c r="A10565" s="26">
        <v>44817.650671296295</v>
      </c>
      <c r="B10565" s="23" t="s">
        <v>0</v>
      </c>
      <c r="C10565" s="23" t="s">
        <v>13443</v>
      </c>
      <c r="D10565" s="23" t="s">
        <v>21</v>
      </c>
      <c r="E10565" s="23" t="s">
        <v>1</v>
      </c>
      <c r="F10565" s="23" t="s">
        <v>7</v>
      </c>
      <c r="G10565" s="23" t="s">
        <v>975</v>
      </c>
      <c r="H10565" s="2" t="s">
        <v>7744</v>
      </c>
      <c r="I10565" s="23" t="s">
        <v>5999</v>
      </c>
      <c r="J10565" s="23" t="s">
        <v>59</v>
      </c>
      <c r="K10565" s="23" t="s">
        <v>9712</v>
      </c>
      <c r="L10565" s="23" t="s">
        <v>9538</v>
      </c>
      <c r="M10565" s="23">
        <f>YEAR(Tabla2[[#This Row],[Fecha de creación]])</f>
        <v>2022</v>
      </c>
      <c r="N10565" s="23">
        <f>MONTH(Tabla2[[#This Row],[Fecha de creación]])</f>
        <v>9</v>
      </c>
    </row>
    <row r="10566" spans="1:14" x14ac:dyDescent="0.25">
      <c r="A10566" s="26">
        <v>44817.653946759259</v>
      </c>
      <c r="B10566" s="23" t="s">
        <v>0</v>
      </c>
      <c r="C10566" s="23" t="s">
        <v>13444</v>
      </c>
      <c r="D10566" s="23" t="s">
        <v>364</v>
      </c>
      <c r="E10566" s="23" t="s">
        <v>1</v>
      </c>
      <c r="F10566" s="23" t="s">
        <v>7</v>
      </c>
      <c r="G10566" s="23" t="s">
        <v>1551</v>
      </c>
      <c r="H10566" s="2" t="s">
        <v>7725</v>
      </c>
      <c r="I10566" s="23" t="s">
        <v>976</v>
      </c>
      <c r="J10566" s="23" t="s">
        <v>59</v>
      </c>
      <c r="K10566" s="23" t="s">
        <v>9712</v>
      </c>
      <c r="L10566" s="23" t="s">
        <v>9539</v>
      </c>
      <c r="M10566" s="23">
        <f>YEAR(Tabla2[[#This Row],[Fecha de creación]])</f>
        <v>2022</v>
      </c>
      <c r="N10566" s="23">
        <f>MONTH(Tabla2[[#This Row],[Fecha de creación]])</f>
        <v>9</v>
      </c>
    </row>
    <row r="10567" spans="1:14" x14ac:dyDescent="0.25">
      <c r="A10567" s="26">
        <v>44817.654004629629</v>
      </c>
      <c r="B10567" s="23" t="s">
        <v>0</v>
      </c>
      <c r="C10567" s="23" t="s">
        <v>13445</v>
      </c>
      <c r="D10567" s="23" t="s">
        <v>9827</v>
      </c>
      <c r="E10567" s="23" t="s">
        <v>1</v>
      </c>
      <c r="F10567" s="23" t="s">
        <v>7</v>
      </c>
      <c r="G10567" s="23" t="s">
        <v>975</v>
      </c>
      <c r="H10567" s="2" t="s">
        <v>7730</v>
      </c>
      <c r="I10567" s="23" t="s">
        <v>7680</v>
      </c>
      <c r="J10567" s="23" t="s">
        <v>59</v>
      </c>
      <c r="K10567" s="23" t="s">
        <v>9712</v>
      </c>
      <c r="L10567" s="23" t="s">
        <v>9538</v>
      </c>
      <c r="M10567" s="23">
        <f>YEAR(Tabla2[[#This Row],[Fecha de creación]])</f>
        <v>2022</v>
      </c>
      <c r="N10567" s="23">
        <f>MONTH(Tabla2[[#This Row],[Fecha de creación]])</f>
        <v>9</v>
      </c>
    </row>
    <row r="10568" spans="1:14" x14ac:dyDescent="0.25">
      <c r="A10568" s="26">
        <v>44817.655601851853</v>
      </c>
      <c r="B10568" s="23" t="s">
        <v>0</v>
      </c>
      <c r="C10568" s="23" t="s">
        <v>13446</v>
      </c>
      <c r="D10568" s="23" t="s">
        <v>364</v>
      </c>
      <c r="E10568" s="23" t="s">
        <v>1</v>
      </c>
      <c r="F10568" s="23" t="s">
        <v>7</v>
      </c>
      <c r="G10568" s="23" t="s">
        <v>1551</v>
      </c>
      <c r="H10568" s="2" t="s">
        <v>7725</v>
      </c>
      <c r="I10568" s="23" t="s">
        <v>976</v>
      </c>
      <c r="J10568" s="23" t="s">
        <v>59</v>
      </c>
      <c r="K10568" s="23" t="s">
        <v>9712</v>
      </c>
      <c r="L10568" s="23" t="s">
        <v>9539</v>
      </c>
      <c r="M10568" s="23">
        <f>YEAR(Tabla2[[#This Row],[Fecha de creación]])</f>
        <v>2022</v>
      </c>
      <c r="N10568" s="23">
        <f>MONTH(Tabla2[[#This Row],[Fecha de creación]])</f>
        <v>9</v>
      </c>
    </row>
    <row r="10569" spans="1:14" x14ac:dyDescent="0.25">
      <c r="A10569" s="26">
        <v>44817.659884259258</v>
      </c>
      <c r="B10569" s="23" t="s">
        <v>0</v>
      </c>
      <c r="C10569" s="23" t="s">
        <v>13447</v>
      </c>
      <c r="D10569" s="23" t="s">
        <v>364</v>
      </c>
      <c r="E10569" s="23" t="s">
        <v>1</v>
      </c>
      <c r="F10569" s="23" t="s">
        <v>7</v>
      </c>
      <c r="G10569" s="23" t="s">
        <v>1551</v>
      </c>
      <c r="H10569" s="2" t="s">
        <v>7725</v>
      </c>
      <c r="I10569" s="23" t="s">
        <v>976</v>
      </c>
      <c r="J10569" s="23" t="s">
        <v>59</v>
      </c>
      <c r="K10569" s="23" t="s">
        <v>9712</v>
      </c>
      <c r="L10569" s="23" t="s">
        <v>9539</v>
      </c>
      <c r="M10569" s="23">
        <f>YEAR(Tabla2[[#This Row],[Fecha de creación]])</f>
        <v>2022</v>
      </c>
      <c r="N10569" s="23">
        <f>MONTH(Tabla2[[#This Row],[Fecha de creación]])</f>
        <v>9</v>
      </c>
    </row>
    <row r="10570" spans="1:14" x14ac:dyDescent="0.25">
      <c r="A10570" s="26">
        <v>44817.698784722219</v>
      </c>
      <c r="B10570" s="23" t="s">
        <v>0</v>
      </c>
      <c r="C10570" s="23" t="s">
        <v>13448</v>
      </c>
      <c r="D10570" s="23" t="s">
        <v>7687</v>
      </c>
      <c r="E10570" s="23" t="s">
        <v>1</v>
      </c>
      <c r="F10570" s="23" t="s">
        <v>7</v>
      </c>
      <c r="G10570" s="23" t="s">
        <v>1551</v>
      </c>
      <c r="H10570" s="2" t="s">
        <v>7726</v>
      </c>
      <c r="I10570" s="23" t="s">
        <v>976</v>
      </c>
      <c r="J10570" s="23" t="s">
        <v>59</v>
      </c>
      <c r="K10570" s="23" t="s">
        <v>9712</v>
      </c>
      <c r="L10570" s="23" t="s">
        <v>9539</v>
      </c>
      <c r="M10570" s="23">
        <f>YEAR(Tabla2[[#This Row],[Fecha de creación]])</f>
        <v>2022</v>
      </c>
      <c r="N10570" s="23">
        <f>MONTH(Tabla2[[#This Row],[Fecha de creación]])</f>
        <v>9</v>
      </c>
    </row>
    <row r="10571" spans="1:14" x14ac:dyDescent="0.25">
      <c r="A10571" s="26">
        <v>44817.733935185184</v>
      </c>
      <c r="B10571" s="23" t="s">
        <v>189</v>
      </c>
      <c r="C10571" s="23" t="s">
        <v>13449</v>
      </c>
      <c r="D10571" s="23" t="s">
        <v>4002</v>
      </c>
      <c r="E10571" s="23" t="s">
        <v>1</v>
      </c>
      <c r="F10571" s="23" t="s">
        <v>2</v>
      </c>
      <c r="G10571" s="23" t="s">
        <v>1551</v>
      </c>
      <c r="H10571" s="2" t="s">
        <v>7733</v>
      </c>
      <c r="I10571" s="23" t="s">
        <v>7205</v>
      </c>
      <c r="J10571" s="23" t="s">
        <v>59</v>
      </c>
      <c r="K10571" s="23" t="s">
        <v>9712</v>
      </c>
      <c r="L10571" s="23" t="s">
        <v>9539</v>
      </c>
      <c r="M10571" s="23">
        <f>YEAR(Tabla2[[#This Row],[Fecha de creación]])</f>
        <v>2022</v>
      </c>
      <c r="N10571" s="23">
        <f>MONTH(Tabla2[[#This Row],[Fecha de creación]])</f>
        <v>9</v>
      </c>
    </row>
    <row r="10572" spans="1:14" x14ac:dyDescent="0.25">
      <c r="A10572" s="26">
        <v>44818.527997685182</v>
      </c>
      <c r="B10572" s="23" t="s">
        <v>0</v>
      </c>
      <c r="C10572" s="23" t="s">
        <v>13450</v>
      </c>
      <c r="D10572" s="23" t="s">
        <v>989</v>
      </c>
      <c r="E10572" s="23" t="s">
        <v>1</v>
      </c>
      <c r="F10572" s="23" t="s">
        <v>7</v>
      </c>
      <c r="G10572" s="23" t="s">
        <v>975</v>
      </c>
      <c r="H10572" s="2" t="s">
        <v>8480</v>
      </c>
      <c r="I10572" s="23" t="s">
        <v>7412</v>
      </c>
      <c r="J10572" s="23"/>
      <c r="K10572" s="23" t="s">
        <v>9712</v>
      </c>
      <c r="L10572" s="23" t="s">
        <v>9538</v>
      </c>
      <c r="M10572" s="23">
        <f>YEAR(Tabla2[[#This Row],[Fecha de creación]])</f>
        <v>2022</v>
      </c>
      <c r="N10572" s="23">
        <f>MONTH(Tabla2[[#This Row],[Fecha de creación]])</f>
        <v>9</v>
      </c>
    </row>
    <row r="10573" spans="1:14" x14ac:dyDescent="0.25">
      <c r="A10573" s="26">
        <v>44818.657083333332</v>
      </c>
      <c r="B10573" s="23" t="s">
        <v>189</v>
      </c>
      <c r="C10573" s="23" t="s">
        <v>13451</v>
      </c>
      <c r="D10573" s="23" t="s">
        <v>3652</v>
      </c>
      <c r="E10573" s="23" t="s">
        <v>1</v>
      </c>
      <c r="F10573" s="23" t="s">
        <v>7</v>
      </c>
      <c r="G10573" s="23" t="s">
        <v>1551</v>
      </c>
      <c r="H10573" s="2" t="s">
        <v>8491</v>
      </c>
      <c r="I10573" s="23" t="s">
        <v>11014</v>
      </c>
      <c r="J10573" s="23" t="s">
        <v>59</v>
      </c>
      <c r="K10573" s="23" t="s">
        <v>9712</v>
      </c>
      <c r="L10573" s="23" t="s">
        <v>9538</v>
      </c>
      <c r="M10573" s="23">
        <f>YEAR(Tabla2[[#This Row],[Fecha de creación]])</f>
        <v>2022</v>
      </c>
      <c r="N10573" s="23">
        <f>MONTH(Tabla2[[#This Row],[Fecha de creación]])</f>
        <v>9</v>
      </c>
    </row>
    <row r="10574" spans="1:14" x14ac:dyDescent="0.25">
      <c r="A10574" s="26">
        <v>44819.407210648147</v>
      </c>
      <c r="B10574" s="23" t="s">
        <v>0</v>
      </c>
      <c r="C10574" s="23" t="s">
        <v>13452</v>
      </c>
      <c r="D10574" s="23" t="s">
        <v>49</v>
      </c>
      <c r="E10574" s="23" t="s">
        <v>1</v>
      </c>
      <c r="F10574" s="23" t="s">
        <v>7</v>
      </c>
      <c r="G10574" s="23" t="s">
        <v>975</v>
      </c>
      <c r="H10574" s="2" t="s">
        <v>7745</v>
      </c>
      <c r="I10574" s="23" t="s">
        <v>7412</v>
      </c>
      <c r="J10574" s="23" t="s">
        <v>958</v>
      </c>
      <c r="K10574" s="23" t="s">
        <v>9712</v>
      </c>
      <c r="L10574" s="23" t="s">
        <v>9538</v>
      </c>
      <c r="M10574" s="23">
        <f>YEAR(Tabla2[[#This Row],[Fecha de creación]])</f>
        <v>2022</v>
      </c>
      <c r="N10574" s="23">
        <f>MONTH(Tabla2[[#This Row],[Fecha de creación]])</f>
        <v>9</v>
      </c>
    </row>
    <row r="10575" spans="1:14" x14ac:dyDescent="0.25">
      <c r="A10575" s="26">
        <v>44819.419398148151</v>
      </c>
      <c r="B10575" s="23" t="s">
        <v>0</v>
      </c>
      <c r="C10575" s="23" t="s">
        <v>13453</v>
      </c>
      <c r="D10575" s="23" t="s">
        <v>49</v>
      </c>
      <c r="E10575" s="23" t="s">
        <v>1</v>
      </c>
      <c r="F10575" s="23" t="s">
        <v>7</v>
      </c>
      <c r="G10575" s="23" t="s">
        <v>975</v>
      </c>
      <c r="H10575" s="2" t="s">
        <v>7745</v>
      </c>
      <c r="I10575" s="23" t="s">
        <v>7412</v>
      </c>
      <c r="J10575" s="23" t="s">
        <v>958</v>
      </c>
      <c r="K10575" s="23" t="s">
        <v>9712</v>
      </c>
      <c r="L10575" s="23" t="s">
        <v>9538</v>
      </c>
      <c r="M10575" s="23">
        <f>YEAR(Tabla2[[#This Row],[Fecha de creación]])</f>
        <v>2022</v>
      </c>
      <c r="N10575" s="23">
        <f>MONTH(Tabla2[[#This Row],[Fecha de creación]])</f>
        <v>9</v>
      </c>
    </row>
    <row r="10576" spans="1:14" x14ac:dyDescent="0.25">
      <c r="A10576" s="26">
        <v>44819.446863425925</v>
      </c>
      <c r="B10576" s="23" t="s">
        <v>189</v>
      </c>
      <c r="C10576" s="23" t="s">
        <v>13454</v>
      </c>
      <c r="D10576" s="23" t="s">
        <v>364</v>
      </c>
      <c r="E10576" s="23" t="s">
        <v>1</v>
      </c>
      <c r="F10576" s="23" t="s">
        <v>7</v>
      </c>
      <c r="G10576" s="23" t="s">
        <v>3</v>
      </c>
      <c r="H10576" s="2" t="s">
        <v>7721</v>
      </c>
      <c r="I10576" s="23" t="s">
        <v>4486</v>
      </c>
      <c r="J10576" s="23" t="s">
        <v>59</v>
      </c>
      <c r="K10576" s="23" t="s">
        <v>9712</v>
      </c>
      <c r="L10576" s="23" t="s">
        <v>9539</v>
      </c>
      <c r="M10576" s="23">
        <f>YEAR(Tabla2[[#This Row],[Fecha de creación]])</f>
        <v>2022</v>
      </c>
      <c r="N10576" s="23">
        <f>MONTH(Tabla2[[#This Row],[Fecha de creación]])</f>
        <v>9</v>
      </c>
    </row>
    <row r="10577" spans="1:14" x14ac:dyDescent="0.25">
      <c r="A10577" s="26">
        <v>44819.456932870373</v>
      </c>
      <c r="B10577" s="23" t="s">
        <v>34</v>
      </c>
      <c r="C10577" s="23" t="s">
        <v>13455</v>
      </c>
      <c r="D10577" s="23" t="s">
        <v>7913</v>
      </c>
      <c r="E10577" s="23" t="s">
        <v>1</v>
      </c>
      <c r="F10577" s="23" t="s">
        <v>22</v>
      </c>
      <c r="G10577" s="23" t="s">
        <v>975</v>
      </c>
      <c r="I10577" s="23" t="s">
        <v>13151</v>
      </c>
      <c r="J10577" s="23" t="s">
        <v>59</v>
      </c>
      <c r="K10577" s="23" t="s">
        <v>9712</v>
      </c>
      <c r="L10577" s="23" t="s">
        <v>9538</v>
      </c>
      <c r="M10577" s="23">
        <f>YEAR(Tabla2[[#This Row],[Fecha de creación]])</f>
        <v>2022</v>
      </c>
      <c r="N10577" s="23">
        <f>MONTH(Tabla2[[#This Row],[Fecha de creación]])</f>
        <v>9</v>
      </c>
    </row>
    <row r="10578" spans="1:14" x14ac:dyDescent="0.25">
      <c r="A10578" s="26">
        <v>44819.460358796299</v>
      </c>
      <c r="B10578" s="23" t="s">
        <v>34</v>
      </c>
      <c r="C10578" s="23" t="s">
        <v>13456</v>
      </c>
      <c r="D10578" s="23" t="s">
        <v>5368</v>
      </c>
      <c r="E10578" s="23" t="s">
        <v>1</v>
      </c>
      <c r="F10578" s="23" t="s">
        <v>7</v>
      </c>
      <c r="G10578" s="23" t="s">
        <v>3</v>
      </c>
      <c r="H10578" s="2" t="s">
        <v>8425</v>
      </c>
      <c r="I10578" s="23" t="s">
        <v>13151</v>
      </c>
      <c r="J10578" s="23" t="s">
        <v>59</v>
      </c>
      <c r="K10578" s="23" t="s">
        <v>9712</v>
      </c>
      <c r="L10578" s="23" t="s">
        <v>9539</v>
      </c>
      <c r="M10578" s="23">
        <f>YEAR(Tabla2[[#This Row],[Fecha de creación]])</f>
        <v>2022</v>
      </c>
      <c r="N10578" s="23">
        <f>MONTH(Tabla2[[#This Row],[Fecha de creación]])</f>
        <v>9</v>
      </c>
    </row>
    <row r="10579" spans="1:14" x14ac:dyDescent="0.25">
      <c r="A10579" s="26">
        <v>44819.473807870374</v>
      </c>
      <c r="B10579" s="23" t="s">
        <v>34</v>
      </c>
      <c r="C10579" s="23" t="s">
        <v>13457</v>
      </c>
      <c r="D10579" s="23" t="s">
        <v>13458</v>
      </c>
      <c r="E10579" s="23" t="s">
        <v>1</v>
      </c>
      <c r="F10579" s="23" t="s">
        <v>7</v>
      </c>
      <c r="G10579" s="23" t="s">
        <v>3</v>
      </c>
      <c r="I10579" s="23" t="s">
        <v>13151</v>
      </c>
      <c r="J10579" s="23"/>
      <c r="K10579" s="23" t="s">
        <v>9712</v>
      </c>
      <c r="L10579" s="23" t="s">
        <v>9539</v>
      </c>
      <c r="M10579" s="23">
        <f>YEAR(Tabla2[[#This Row],[Fecha de creación]])</f>
        <v>2022</v>
      </c>
      <c r="N10579" s="23">
        <f>MONTH(Tabla2[[#This Row],[Fecha de creación]])</f>
        <v>9</v>
      </c>
    </row>
    <row r="10580" spans="1:14" x14ac:dyDescent="0.25">
      <c r="A10580" s="26">
        <v>44819.475474537037</v>
      </c>
      <c r="B10580" s="23" t="s">
        <v>34</v>
      </c>
      <c r="C10580" s="23" t="s">
        <v>13459</v>
      </c>
      <c r="D10580" s="23" t="s">
        <v>21</v>
      </c>
      <c r="E10580" s="23" t="s">
        <v>1</v>
      </c>
      <c r="F10580" s="23" t="s">
        <v>7</v>
      </c>
      <c r="G10580" s="23" t="s">
        <v>975</v>
      </c>
      <c r="H10580" s="2" t="s">
        <v>7744</v>
      </c>
      <c r="I10580" s="23" t="s">
        <v>13151</v>
      </c>
      <c r="J10580" s="23" t="s">
        <v>958</v>
      </c>
      <c r="K10580" s="23" t="s">
        <v>9712</v>
      </c>
      <c r="L10580" s="23" t="s">
        <v>9538</v>
      </c>
      <c r="M10580" s="23">
        <f>YEAR(Tabla2[[#This Row],[Fecha de creación]])</f>
        <v>2022</v>
      </c>
      <c r="N10580" s="23">
        <f>MONTH(Tabla2[[#This Row],[Fecha de creación]])</f>
        <v>9</v>
      </c>
    </row>
    <row r="10581" spans="1:14" x14ac:dyDescent="0.25">
      <c r="A10581" s="26">
        <v>44819.519999999997</v>
      </c>
      <c r="B10581" s="23" t="s">
        <v>0</v>
      </c>
      <c r="C10581" s="23" t="s">
        <v>13460</v>
      </c>
      <c r="D10581" s="23" t="s">
        <v>830</v>
      </c>
      <c r="E10581" s="23" t="s">
        <v>1</v>
      </c>
      <c r="F10581" s="23" t="s">
        <v>22</v>
      </c>
      <c r="G10581" s="23" t="s">
        <v>975</v>
      </c>
      <c r="H10581" s="2" t="s">
        <v>7734</v>
      </c>
      <c r="I10581" s="23" t="s">
        <v>5999</v>
      </c>
      <c r="J10581" s="23" t="s">
        <v>59</v>
      </c>
      <c r="K10581" s="23" t="s">
        <v>9712</v>
      </c>
      <c r="L10581" s="23" t="s">
        <v>9538</v>
      </c>
      <c r="M10581" s="23">
        <f>YEAR(Tabla2[[#This Row],[Fecha de creación]])</f>
        <v>2022</v>
      </c>
      <c r="N10581" s="23">
        <f>MONTH(Tabla2[[#This Row],[Fecha de creación]])</f>
        <v>9</v>
      </c>
    </row>
    <row r="10582" spans="1:14" x14ac:dyDescent="0.25">
      <c r="A10582" s="26">
        <v>44819.523541666669</v>
      </c>
      <c r="B10582" s="23" t="s">
        <v>0</v>
      </c>
      <c r="C10582" s="23" t="s">
        <v>13461</v>
      </c>
      <c r="D10582" s="23" t="s">
        <v>21</v>
      </c>
      <c r="E10582" s="23" t="s">
        <v>1</v>
      </c>
      <c r="F10582" s="23" t="s">
        <v>7</v>
      </c>
      <c r="G10582" s="23" t="s">
        <v>975</v>
      </c>
      <c r="H10582" s="2" t="s">
        <v>7744</v>
      </c>
      <c r="I10582" s="23" t="s">
        <v>5999</v>
      </c>
      <c r="J10582" s="23" t="s">
        <v>59</v>
      </c>
      <c r="K10582" s="23" t="s">
        <v>9712</v>
      </c>
      <c r="L10582" s="23" t="s">
        <v>9538</v>
      </c>
      <c r="M10582" s="23">
        <f>YEAR(Tabla2[[#This Row],[Fecha de creación]])</f>
        <v>2022</v>
      </c>
      <c r="N10582" s="23">
        <f>MONTH(Tabla2[[#This Row],[Fecha de creación]])</f>
        <v>9</v>
      </c>
    </row>
    <row r="10583" spans="1:14" x14ac:dyDescent="0.25">
      <c r="A10583" s="26">
        <v>44819.657164351855</v>
      </c>
      <c r="B10583" s="23" t="s">
        <v>0</v>
      </c>
      <c r="C10583" s="23" t="s">
        <v>13462</v>
      </c>
      <c r="D10583" s="23" t="s">
        <v>982</v>
      </c>
      <c r="E10583" s="23" t="s">
        <v>1</v>
      </c>
      <c r="F10583" s="23" t="s">
        <v>22</v>
      </c>
      <c r="G10583" s="23" t="s">
        <v>975</v>
      </c>
      <c r="H10583" s="2" t="s">
        <v>8893</v>
      </c>
      <c r="I10583" s="23" t="s">
        <v>7680</v>
      </c>
      <c r="J10583" s="23" t="s">
        <v>59</v>
      </c>
      <c r="K10583" s="23" t="s">
        <v>9712</v>
      </c>
      <c r="L10583" s="23" t="s">
        <v>9538</v>
      </c>
      <c r="M10583" s="23">
        <f>YEAR(Tabla2[[#This Row],[Fecha de creación]])</f>
        <v>2022</v>
      </c>
      <c r="N10583" s="23">
        <f>MONTH(Tabla2[[#This Row],[Fecha de creación]])</f>
        <v>9</v>
      </c>
    </row>
    <row r="10584" spans="1:14" x14ac:dyDescent="0.25">
      <c r="A10584" s="26">
        <v>44819.661446759259</v>
      </c>
      <c r="B10584" s="23" t="s">
        <v>0</v>
      </c>
      <c r="C10584" s="23" t="s">
        <v>13463</v>
      </c>
      <c r="D10584" s="23" t="s">
        <v>982</v>
      </c>
      <c r="E10584" s="23" t="s">
        <v>1</v>
      </c>
      <c r="F10584" s="23" t="s">
        <v>22</v>
      </c>
      <c r="G10584" s="23" t="s">
        <v>975</v>
      </c>
      <c r="H10584" s="2" t="s">
        <v>8893</v>
      </c>
      <c r="I10584" s="23" t="s">
        <v>7680</v>
      </c>
      <c r="J10584" s="23" t="s">
        <v>59</v>
      </c>
      <c r="K10584" s="23" t="s">
        <v>9712</v>
      </c>
      <c r="L10584" s="23" t="s">
        <v>9538</v>
      </c>
      <c r="M10584" s="23">
        <f>YEAR(Tabla2[[#This Row],[Fecha de creación]])</f>
        <v>2022</v>
      </c>
      <c r="N10584" s="23">
        <f>MONTH(Tabla2[[#This Row],[Fecha de creación]])</f>
        <v>9</v>
      </c>
    </row>
    <row r="10585" spans="1:14" x14ac:dyDescent="0.25">
      <c r="A10585" s="26">
        <v>44819.670810185184</v>
      </c>
      <c r="B10585" s="23" t="s">
        <v>0</v>
      </c>
      <c r="C10585" s="23" t="s">
        <v>13464</v>
      </c>
      <c r="D10585" s="23" t="s">
        <v>982</v>
      </c>
      <c r="E10585" s="23" t="s">
        <v>1</v>
      </c>
      <c r="F10585" s="23" t="s">
        <v>22</v>
      </c>
      <c r="G10585" s="23" t="s">
        <v>975</v>
      </c>
      <c r="H10585" s="2" t="s">
        <v>8893</v>
      </c>
      <c r="I10585" s="23" t="s">
        <v>7680</v>
      </c>
      <c r="J10585" s="23" t="s">
        <v>59</v>
      </c>
      <c r="K10585" s="23" t="s">
        <v>9712</v>
      </c>
      <c r="L10585" s="23" t="s">
        <v>9538</v>
      </c>
      <c r="M10585" s="23">
        <f>YEAR(Tabla2[[#This Row],[Fecha de creación]])</f>
        <v>2022</v>
      </c>
      <c r="N10585" s="23">
        <f>MONTH(Tabla2[[#This Row],[Fecha de creación]])</f>
        <v>9</v>
      </c>
    </row>
    <row r="10586" spans="1:14" x14ac:dyDescent="0.25">
      <c r="A10586" s="26">
        <v>44819.676249999997</v>
      </c>
      <c r="B10586" s="23" t="s">
        <v>0</v>
      </c>
      <c r="C10586" s="23" t="s">
        <v>13465</v>
      </c>
      <c r="D10586" s="23" t="s">
        <v>21</v>
      </c>
      <c r="E10586" s="23" t="s">
        <v>1</v>
      </c>
      <c r="F10586" s="23" t="s">
        <v>7</v>
      </c>
      <c r="G10586" s="23" t="s">
        <v>975</v>
      </c>
      <c r="H10586" s="2" t="s">
        <v>7744</v>
      </c>
      <c r="I10586" s="23" t="s">
        <v>5999</v>
      </c>
      <c r="J10586" s="23" t="s">
        <v>59</v>
      </c>
      <c r="K10586" s="23" t="s">
        <v>9712</v>
      </c>
      <c r="L10586" s="23" t="s">
        <v>9538</v>
      </c>
      <c r="M10586" s="23">
        <f>YEAR(Tabla2[[#This Row],[Fecha de creación]])</f>
        <v>2022</v>
      </c>
      <c r="N10586" s="23">
        <f>MONTH(Tabla2[[#This Row],[Fecha de creación]])</f>
        <v>9</v>
      </c>
    </row>
    <row r="10587" spans="1:14" x14ac:dyDescent="0.25">
      <c r="A10587" s="26">
        <v>44819.680983796294</v>
      </c>
      <c r="B10587" s="23" t="s">
        <v>0</v>
      </c>
      <c r="C10587" s="23" t="s">
        <v>13466</v>
      </c>
      <c r="D10587" s="23" t="s">
        <v>551</v>
      </c>
      <c r="E10587" s="23" t="s">
        <v>1</v>
      </c>
      <c r="F10587" s="23" t="s">
        <v>7</v>
      </c>
      <c r="G10587" s="23" t="s">
        <v>975</v>
      </c>
      <c r="H10587" s="2" t="s">
        <v>7980</v>
      </c>
      <c r="I10587" s="23" t="s">
        <v>5999</v>
      </c>
      <c r="J10587" s="23" t="s">
        <v>59</v>
      </c>
      <c r="K10587" s="23" t="s">
        <v>9712</v>
      </c>
      <c r="L10587" s="23" t="s">
        <v>9538</v>
      </c>
      <c r="M10587" s="23">
        <f>YEAR(Tabla2[[#This Row],[Fecha de creación]])</f>
        <v>2022</v>
      </c>
      <c r="N10587" s="23">
        <f>MONTH(Tabla2[[#This Row],[Fecha de creación]])</f>
        <v>9</v>
      </c>
    </row>
    <row r="10588" spans="1:14" x14ac:dyDescent="0.25">
      <c r="A10588" s="26">
        <v>44819.685925925929</v>
      </c>
      <c r="B10588" s="23" t="s">
        <v>0</v>
      </c>
      <c r="C10588" s="23" t="s">
        <v>13467</v>
      </c>
      <c r="D10588" s="23" t="s">
        <v>9827</v>
      </c>
      <c r="E10588" s="23" t="s">
        <v>1</v>
      </c>
      <c r="F10588" s="23" t="s">
        <v>7</v>
      </c>
      <c r="G10588" s="23" t="s">
        <v>975</v>
      </c>
      <c r="H10588" s="2" t="s">
        <v>7730</v>
      </c>
      <c r="I10588" s="23" t="s">
        <v>7680</v>
      </c>
      <c r="J10588" s="23" t="s">
        <v>59</v>
      </c>
      <c r="K10588" s="23" t="s">
        <v>9712</v>
      </c>
      <c r="L10588" s="23" t="s">
        <v>9538</v>
      </c>
      <c r="M10588" s="23">
        <f>YEAR(Tabla2[[#This Row],[Fecha de creación]])</f>
        <v>2022</v>
      </c>
      <c r="N10588" s="23">
        <f>MONTH(Tabla2[[#This Row],[Fecha de creación]])</f>
        <v>9</v>
      </c>
    </row>
    <row r="10589" spans="1:14" x14ac:dyDescent="0.25">
      <c r="A10589" s="26">
        <v>44819.699270833335</v>
      </c>
      <c r="B10589" s="23" t="s">
        <v>0</v>
      </c>
      <c r="C10589" s="23" t="s">
        <v>13468</v>
      </c>
      <c r="D10589" s="23" t="s">
        <v>982</v>
      </c>
      <c r="E10589" s="23" t="s">
        <v>1</v>
      </c>
      <c r="F10589" s="23" t="s">
        <v>22</v>
      </c>
      <c r="G10589" s="23" t="s">
        <v>975</v>
      </c>
      <c r="H10589" s="2" t="s">
        <v>8893</v>
      </c>
      <c r="I10589" s="23" t="s">
        <v>7680</v>
      </c>
      <c r="J10589" s="23" t="s">
        <v>958</v>
      </c>
      <c r="K10589" s="23" t="s">
        <v>9712</v>
      </c>
      <c r="L10589" s="23" t="s">
        <v>9538</v>
      </c>
      <c r="M10589" s="23">
        <f>YEAR(Tabla2[[#This Row],[Fecha de creación]])</f>
        <v>2022</v>
      </c>
      <c r="N10589" s="23">
        <f>MONTH(Tabla2[[#This Row],[Fecha de creación]])</f>
        <v>9</v>
      </c>
    </row>
    <row r="10590" spans="1:14" x14ac:dyDescent="0.25">
      <c r="A10590" s="26">
        <v>44819.702986111108</v>
      </c>
      <c r="B10590" s="23" t="s">
        <v>0</v>
      </c>
      <c r="C10590" s="23" t="s">
        <v>13469</v>
      </c>
      <c r="D10590" s="23" t="s">
        <v>7882</v>
      </c>
      <c r="E10590" s="23" t="s">
        <v>1</v>
      </c>
      <c r="F10590" s="23" t="s">
        <v>7</v>
      </c>
      <c r="G10590" s="23" t="s">
        <v>975</v>
      </c>
      <c r="H10590" s="2" t="s">
        <v>7722</v>
      </c>
      <c r="I10590" s="23" t="s">
        <v>7680</v>
      </c>
      <c r="J10590" s="23" t="s">
        <v>59</v>
      </c>
      <c r="K10590" s="23" t="s">
        <v>9712</v>
      </c>
      <c r="L10590" s="23" t="s">
        <v>9538</v>
      </c>
      <c r="M10590" s="23">
        <f>YEAR(Tabla2[[#This Row],[Fecha de creación]])</f>
        <v>2022</v>
      </c>
      <c r="N10590" s="23">
        <f>MONTH(Tabla2[[#This Row],[Fecha de creación]])</f>
        <v>9</v>
      </c>
    </row>
    <row r="10591" spans="1:14" x14ac:dyDescent="0.25">
      <c r="A10591" s="26">
        <v>44819.707071759258</v>
      </c>
      <c r="B10591" s="23" t="s">
        <v>100</v>
      </c>
      <c r="C10591" s="23" t="s">
        <v>13470</v>
      </c>
      <c r="D10591" s="23" t="s">
        <v>10374</v>
      </c>
      <c r="E10591" s="23" t="s">
        <v>1</v>
      </c>
      <c r="F10591" s="23" t="s">
        <v>7</v>
      </c>
      <c r="G10591" s="23" t="s">
        <v>975</v>
      </c>
      <c r="H10591" s="2" t="s">
        <v>7722</v>
      </c>
      <c r="I10591" s="23" t="s">
        <v>7966</v>
      </c>
      <c r="J10591" s="23" t="s">
        <v>958</v>
      </c>
      <c r="K10591" s="23" t="s">
        <v>9712</v>
      </c>
      <c r="L10591" s="23" t="s">
        <v>9538</v>
      </c>
      <c r="M10591" s="23">
        <f>YEAR(Tabla2[[#This Row],[Fecha de creación]])</f>
        <v>2022</v>
      </c>
      <c r="N10591" s="23">
        <f>MONTH(Tabla2[[#This Row],[Fecha de creación]])</f>
        <v>9</v>
      </c>
    </row>
    <row r="10592" spans="1:14" x14ac:dyDescent="0.25">
      <c r="A10592" s="26">
        <v>44819.709016203706</v>
      </c>
      <c r="B10592" s="23" t="s">
        <v>34</v>
      </c>
      <c r="C10592" s="23" t="s">
        <v>13471</v>
      </c>
      <c r="D10592" s="23" t="s">
        <v>13472</v>
      </c>
      <c r="E10592" s="23" t="s">
        <v>1</v>
      </c>
      <c r="F10592" s="23" t="s">
        <v>22</v>
      </c>
      <c r="G10592" s="23" t="s">
        <v>975</v>
      </c>
      <c r="I10592" s="23" t="s">
        <v>13151</v>
      </c>
      <c r="J10592" s="23" t="s">
        <v>59</v>
      </c>
      <c r="K10592" s="23" t="s">
        <v>9712</v>
      </c>
      <c r="L10592" s="23" t="s">
        <v>9538</v>
      </c>
      <c r="M10592" s="23">
        <f>YEAR(Tabla2[[#This Row],[Fecha de creación]])</f>
        <v>2022</v>
      </c>
      <c r="N10592" s="23">
        <f>MONTH(Tabla2[[#This Row],[Fecha de creación]])</f>
        <v>9</v>
      </c>
    </row>
    <row r="10593" spans="1:14" x14ac:dyDescent="0.25">
      <c r="A10593" s="26">
        <v>44820.458564814813</v>
      </c>
      <c r="B10593" s="23" t="s">
        <v>19</v>
      </c>
      <c r="C10593" s="23" t="s">
        <v>13473</v>
      </c>
      <c r="D10593" s="23" t="s">
        <v>13474</v>
      </c>
      <c r="E10593" s="23" t="s">
        <v>1</v>
      </c>
      <c r="F10593" s="23" t="s">
        <v>7</v>
      </c>
      <c r="G10593" s="23" t="s">
        <v>975</v>
      </c>
      <c r="H10593" s="2" t="s">
        <v>8535</v>
      </c>
      <c r="I10593" s="23" t="s">
        <v>10079</v>
      </c>
      <c r="J10593" s="23"/>
      <c r="K10593" s="23" t="s">
        <v>9712</v>
      </c>
      <c r="L10593" s="23" t="s">
        <v>9538</v>
      </c>
      <c r="M10593" s="23">
        <f>YEAR(Tabla2[[#This Row],[Fecha de creación]])</f>
        <v>2022</v>
      </c>
      <c r="N10593" s="23">
        <f>MONTH(Tabla2[[#This Row],[Fecha de creación]])</f>
        <v>9</v>
      </c>
    </row>
    <row r="10594" spans="1:14" x14ac:dyDescent="0.25">
      <c r="A10594" s="26">
        <v>44820.491307870368</v>
      </c>
      <c r="B10594" s="23" t="s">
        <v>19</v>
      </c>
      <c r="C10594" s="23" t="s">
        <v>13475</v>
      </c>
      <c r="D10594" s="23" t="s">
        <v>13476</v>
      </c>
      <c r="E10594" s="23" t="s">
        <v>1</v>
      </c>
      <c r="F10594" s="23" t="s">
        <v>7</v>
      </c>
      <c r="G10594" s="23" t="s">
        <v>975</v>
      </c>
      <c r="H10594" s="2" t="s">
        <v>8535</v>
      </c>
      <c r="I10594" s="23" t="s">
        <v>10079</v>
      </c>
      <c r="J10594" s="23"/>
      <c r="K10594" s="23" t="s">
        <v>9712</v>
      </c>
      <c r="L10594" s="23" t="s">
        <v>9538</v>
      </c>
      <c r="M10594" s="23">
        <f>YEAR(Tabla2[[#This Row],[Fecha de creación]])</f>
        <v>2022</v>
      </c>
      <c r="N10594" s="23">
        <f>MONTH(Tabla2[[#This Row],[Fecha de creación]])</f>
        <v>9</v>
      </c>
    </row>
    <row r="10595" spans="1:14" x14ac:dyDescent="0.25">
      <c r="A10595" s="26">
        <v>44820.505532407406</v>
      </c>
      <c r="B10595" s="23" t="s">
        <v>19</v>
      </c>
      <c r="C10595" s="23" t="s">
        <v>13477</v>
      </c>
      <c r="D10595" s="23" t="s">
        <v>10120</v>
      </c>
      <c r="E10595" s="23" t="s">
        <v>1</v>
      </c>
      <c r="F10595" s="23" t="s">
        <v>7</v>
      </c>
      <c r="G10595" s="23" t="s">
        <v>975</v>
      </c>
      <c r="H10595" s="2" t="s">
        <v>8559</v>
      </c>
      <c r="I10595" s="23" t="s">
        <v>10079</v>
      </c>
      <c r="J10595" s="23"/>
      <c r="K10595" s="23" t="s">
        <v>9712</v>
      </c>
      <c r="L10595" s="23" t="s">
        <v>9538</v>
      </c>
      <c r="M10595" s="23">
        <f>YEAR(Tabla2[[#This Row],[Fecha de creación]])</f>
        <v>2022</v>
      </c>
      <c r="N10595" s="23">
        <f>MONTH(Tabla2[[#This Row],[Fecha de creación]])</f>
        <v>9</v>
      </c>
    </row>
    <row r="10596" spans="1:14" x14ac:dyDescent="0.25">
      <c r="A10596" s="26">
        <v>44820.552951388891</v>
      </c>
      <c r="B10596" s="23" t="s">
        <v>0</v>
      </c>
      <c r="C10596" s="23" t="s">
        <v>13478</v>
      </c>
      <c r="D10596" s="23" t="s">
        <v>49</v>
      </c>
      <c r="E10596" s="23" t="s">
        <v>1</v>
      </c>
      <c r="F10596" s="23" t="s">
        <v>7</v>
      </c>
      <c r="G10596" s="23" t="s">
        <v>975</v>
      </c>
      <c r="H10596" s="2" t="s">
        <v>7745</v>
      </c>
      <c r="I10596" s="23" t="s">
        <v>7412</v>
      </c>
      <c r="J10596" s="23"/>
      <c r="K10596" s="23" t="s">
        <v>9712</v>
      </c>
      <c r="L10596" s="23" t="s">
        <v>9538</v>
      </c>
      <c r="M10596" s="23">
        <f>YEAR(Tabla2[[#This Row],[Fecha de creación]])</f>
        <v>2022</v>
      </c>
      <c r="N10596" s="23">
        <f>MONTH(Tabla2[[#This Row],[Fecha de creación]])</f>
        <v>9</v>
      </c>
    </row>
    <row r="10597" spans="1:14" x14ac:dyDescent="0.25">
      <c r="A10597" s="26">
        <v>44820.562951388885</v>
      </c>
      <c r="B10597" s="23" t="s">
        <v>0</v>
      </c>
      <c r="C10597" s="23" t="s">
        <v>13479</v>
      </c>
      <c r="D10597" s="23" t="s">
        <v>586</v>
      </c>
      <c r="E10597" s="23" t="s">
        <v>1</v>
      </c>
      <c r="F10597" s="23" t="s">
        <v>22</v>
      </c>
      <c r="G10597" s="23" t="s">
        <v>975</v>
      </c>
      <c r="H10597" s="2" t="s">
        <v>7748</v>
      </c>
      <c r="I10597" s="23" t="s">
        <v>7412</v>
      </c>
      <c r="J10597" s="23"/>
      <c r="K10597" s="23" t="s">
        <v>9712</v>
      </c>
      <c r="L10597" s="23" t="s">
        <v>9538</v>
      </c>
      <c r="M10597" s="23">
        <f>YEAR(Tabla2[[#This Row],[Fecha de creación]])</f>
        <v>2022</v>
      </c>
      <c r="N10597" s="23">
        <f>MONTH(Tabla2[[#This Row],[Fecha de creación]])</f>
        <v>9</v>
      </c>
    </row>
    <row r="10598" spans="1:14" x14ac:dyDescent="0.25">
      <c r="A10598" s="26">
        <v>44820.592870370368</v>
      </c>
      <c r="B10598" s="23" t="s">
        <v>19</v>
      </c>
      <c r="C10598" s="23" t="s">
        <v>13480</v>
      </c>
      <c r="D10598" s="23" t="s">
        <v>13481</v>
      </c>
      <c r="E10598" s="23" t="s">
        <v>1</v>
      </c>
      <c r="F10598" s="23" t="s">
        <v>7</v>
      </c>
      <c r="G10598" s="23" t="s">
        <v>975</v>
      </c>
      <c r="H10598" s="2" t="s">
        <v>8535</v>
      </c>
      <c r="I10598" s="23" t="s">
        <v>10079</v>
      </c>
      <c r="J10598" s="23"/>
      <c r="K10598" s="23" t="s">
        <v>9712</v>
      </c>
      <c r="L10598" s="23" t="s">
        <v>9538</v>
      </c>
      <c r="M10598" s="23">
        <f>YEAR(Tabla2[[#This Row],[Fecha de creación]])</f>
        <v>2022</v>
      </c>
      <c r="N10598" s="23">
        <f>MONTH(Tabla2[[#This Row],[Fecha de creación]])</f>
        <v>9</v>
      </c>
    </row>
    <row r="10599" spans="1:14" x14ac:dyDescent="0.25">
      <c r="A10599" s="26">
        <v>44820.632511574076</v>
      </c>
      <c r="B10599" s="23" t="s">
        <v>19</v>
      </c>
      <c r="C10599" s="23" t="s">
        <v>13482</v>
      </c>
      <c r="D10599" s="23" t="s">
        <v>13483</v>
      </c>
      <c r="E10599" s="23" t="s">
        <v>1</v>
      </c>
      <c r="F10599" s="23" t="s">
        <v>7</v>
      </c>
      <c r="G10599" s="23" t="s">
        <v>3</v>
      </c>
      <c r="H10599" s="2" t="s">
        <v>7745</v>
      </c>
      <c r="I10599" s="23" t="s">
        <v>10079</v>
      </c>
      <c r="J10599" s="23"/>
      <c r="K10599" s="23" t="s">
        <v>9712</v>
      </c>
      <c r="L10599" s="23" t="s">
        <v>9539</v>
      </c>
      <c r="M10599" s="23">
        <f>YEAR(Tabla2[[#This Row],[Fecha de creación]])</f>
        <v>2022</v>
      </c>
      <c r="N10599" s="23">
        <f>MONTH(Tabla2[[#This Row],[Fecha de creación]])</f>
        <v>9</v>
      </c>
    </row>
    <row r="10600" spans="1:14" x14ac:dyDescent="0.25">
      <c r="A10600" s="26">
        <v>44820.653831018521</v>
      </c>
      <c r="B10600" s="23" t="s">
        <v>0</v>
      </c>
      <c r="C10600" s="23" t="s">
        <v>13484</v>
      </c>
      <c r="D10600" s="23" t="s">
        <v>21</v>
      </c>
      <c r="E10600" s="23" t="s">
        <v>1</v>
      </c>
      <c r="F10600" s="23" t="s">
        <v>7</v>
      </c>
      <c r="G10600" s="23" t="s">
        <v>975</v>
      </c>
      <c r="H10600" s="2" t="s">
        <v>7744</v>
      </c>
      <c r="I10600" s="23" t="s">
        <v>5999</v>
      </c>
      <c r="J10600" s="23" t="s">
        <v>59</v>
      </c>
      <c r="K10600" s="23" t="s">
        <v>9712</v>
      </c>
      <c r="L10600" s="23" t="s">
        <v>9538</v>
      </c>
      <c r="M10600" s="23">
        <f>YEAR(Tabla2[[#This Row],[Fecha de creación]])</f>
        <v>2022</v>
      </c>
      <c r="N10600" s="23">
        <f>MONTH(Tabla2[[#This Row],[Fecha de creación]])</f>
        <v>9</v>
      </c>
    </row>
    <row r="10601" spans="1:14" x14ac:dyDescent="0.25">
      <c r="A10601" s="26">
        <v>44820.656030092592</v>
      </c>
      <c r="B10601" s="23" t="s">
        <v>0</v>
      </c>
      <c r="C10601" s="23" t="s">
        <v>13485</v>
      </c>
      <c r="D10601" s="23" t="s">
        <v>13276</v>
      </c>
      <c r="E10601" s="23" t="s">
        <v>1</v>
      </c>
      <c r="F10601" s="23" t="s">
        <v>7</v>
      </c>
      <c r="G10601" s="23" t="s">
        <v>975</v>
      </c>
      <c r="H10601" s="2" t="s">
        <v>8198</v>
      </c>
      <c r="I10601" s="23" t="s">
        <v>7412</v>
      </c>
      <c r="J10601" s="23"/>
      <c r="K10601" s="23" t="s">
        <v>9712</v>
      </c>
      <c r="L10601" s="23" t="s">
        <v>9538</v>
      </c>
      <c r="M10601" s="23">
        <f>YEAR(Tabla2[[#This Row],[Fecha de creación]])</f>
        <v>2022</v>
      </c>
      <c r="N10601" s="23">
        <f>MONTH(Tabla2[[#This Row],[Fecha de creación]])</f>
        <v>9</v>
      </c>
    </row>
    <row r="10602" spans="1:14" x14ac:dyDescent="0.25">
      <c r="A10602" s="26">
        <v>44820.671018518522</v>
      </c>
      <c r="B10602" s="23" t="s">
        <v>34</v>
      </c>
      <c r="C10602" s="23" t="s">
        <v>13486</v>
      </c>
      <c r="D10602" s="23" t="s">
        <v>1070</v>
      </c>
      <c r="E10602" s="23" t="s">
        <v>1</v>
      </c>
      <c r="F10602" s="23" t="s">
        <v>22</v>
      </c>
      <c r="G10602" s="23" t="s">
        <v>975</v>
      </c>
      <c r="I10602" s="23" t="s">
        <v>13151</v>
      </c>
      <c r="J10602" s="23" t="s">
        <v>59</v>
      </c>
      <c r="K10602" s="23" t="s">
        <v>9712</v>
      </c>
      <c r="L10602" s="23" t="s">
        <v>9538</v>
      </c>
      <c r="M10602" s="23">
        <f>YEAR(Tabla2[[#This Row],[Fecha de creación]])</f>
        <v>2022</v>
      </c>
      <c r="N10602" s="23">
        <f>MONTH(Tabla2[[#This Row],[Fecha de creación]])</f>
        <v>9</v>
      </c>
    </row>
    <row r="10603" spans="1:14" x14ac:dyDescent="0.25">
      <c r="A10603" s="26">
        <v>44820.687916666669</v>
      </c>
      <c r="B10603" s="23" t="s">
        <v>0</v>
      </c>
      <c r="C10603" s="23" t="s">
        <v>13487</v>
      </c>
      <c r="D10603" s="23" t="s">
        <v>8539</v>
      </c>
      <c r="E10603" s="23" t="s">
        <v>1</v>
      </c>
      <c r="F10603" s="23" t="s">
        <v>7</v>
      </c>
      <c r="G10603" s="23" t="s">
        <v>975</v>
      </c>
      <c r="H10603" s="2" t="s">
        <v>7777</v>
      </c>
      <c r="I10603" s="23" t="s">
        <v>7680</v>
      </c>
      <c r="J10603" s="23" t="s">
        <v>59</v>
      </c>
      <c r="K10603" s="23" t="s">
        <v>9712</v>
      </c>
      <c r="L10603" s="23" t="s">
        <v>9538</v>
      </c>
      <c r="M10603" s="23">
        <f>YEAR(Tabla2[[#This Row],[Fecha de creación]])</f>
        <v>2022</v>
      </c>
      <c r="N10603" s="23">
        <f>MONTH(Tabla2[[#This Row],[Fecha de creación]])</f>
        <v>9</v>
      </c>
    </row>
    <row r="10604" spans="1:14" x14ac:dyDescent="0.25">
      <c r="A10604" s="26">
        <v>44820.692916666667</v>
      </c>
      <c r="B10604" s="23" t="s">
        <v>34</v>
      </c>
      <c r="C10604" s="23" t="s">
        <v>13488</v>
      </c>
      <c r="D10604" s="23" t="s">
        <v>11950</v>
      </c>
      <c r="E10604" s="23" t="s">
        <v>1</v>
      </c>
      <c r="F10604" s="23" t="s">
        <v>7</v>
      </c>
      <c r="G10604" s="23" t="s">
        <v>3</v>
      </c>
      <c r="H10604" s="2" t="s">
        <v>7722</v>
      </c>
      <c r="I10604" s="23" t="s">
        <v>13151</v>
      </c>
      <c r="J10604" s="23" t="s">
        <v>59</v>
      </c>
      <c r="K10604" s="23" t="s">
        <v>9712</v>
      </c>
      <c r="L10604" s="23" t="s">
        <v>9539</v>
      </c>
      <c r="M10604" s="23">
        <f>YEAR(Tabla2[[#This Row],[Fecha de creación]])</f>
        <v>2022</v>
      </c>
      <c r="N10604" s="23">
        <f>MONTH(Tabla2[[#This Row],[Fecha de creación]])</f>
        <v>9</v>
      </c>
    </row>
    <row r="10605" spans="1:14" x14ac:dyDescent="0.25">
      <c r="A10605" s="26">
        <v>44820.6950462963</v>
      </c>
      <c r="B10605" s="23" t="s">
        <v>0</v>
      </c>
      <c r="C10605" s="23" t="s">
        <v>13489</v>
      </c>
      <c r="D10605" s="23" t="s">
        <v>982</v>
      </c>
      <c r="E10605" s="23" t="s">
        <v>1</v>
      </c>
      <c r="F10605" s="23" t="s">
        <v>22</v>
      </c>
      <c r="G10605" s="23" t="s">
        <v>975</v>
      </c>
      <c r="H10605" s="2" t="s">
        <v>8893</v>
      </c>
      <c r="I10605" s="23" t="s">
        <v>7680</v>
      </c>
      <c r="J10605" s="23" t="s">
        <v>59</v>
      </c>
      <c r="K10605" s="23" t="s">
        <v>9712</v>
      </c>
      <c r="L10605" s="23" t="s">
        <v>9538</v>
      </c>
      <c r="M10605" s="23">
        <f>YEAR(Tabla2[[#This Row],[Fecha de creación]])</f>
        <v>2022</v>
      </c>
      <c r="N10605" s="23">
        <f>MONTH(Tabla2[[#This Row],[Fecha de creación]])</f>
        <v>9</v>
      </c>
    </row>
    <row r="10606" spans="1:14" x14ac:dyDescent="0.25">
      <c r="A10606" s="26">
        <v>44820.696018518516</v>
      </c>
      <c r="B10606" s="23" t="s">
        <v>189</v>
      </c>
      <c r="C10606" s="23" t="s">
        <v>13490</v>
      </c>
      <c r="D10606" s="23" t="s">
        <v>3652</v>
      </c>
      <c r="E10606" s="23" t="s">
        <v>1</v>
      </c>
      <c r="F10606" s="23" t="s">
        <v>7</v>
      </c>
      <c r="G10606" s="23" t="s">
        <v>1551</v>
      </c>
      <c r="H10606" s="2" t="s">
        <v>8491</v>
      </c>
      <c r="I10606" s="23" t="s">
        <v>11014</v>
      </c>
      <c r="J10606" s="23" t="s">
        <v>59</v>
      </c>
      <c r="K10606" s="23" t="s">
        <v>9712</v>
      </c>
      <c r="L10606" s="23" t="s">
        <v>9538</v>
      </c>
      <c r="M10606" s="23">
        <f>YEAR(Tabla2[[#This Row],[Fecha de creación]])</f>
        <v>2022</v>
      </c>
      <c r="N10606" s="23">
        <f>MONTH(Tabla2[[#This Row],[Fecha de creación]])</f>
        <v>9</v>
      </c>
    </row>
    <row r="10607" spans="1:14" x14ac:dyDescent="0.25">
      <c r="A10607" s="26">
        <v>44820.705578703702</v>
      </c>
      <c r="B10607" s="23" t="s">
        <v>0</v>
      </c>
      <c r="C10607" s="23" t="s">
        <v>13491</v>
      </c>
      <c r="D10607" s="23" t="s">
        <v>982</v>
      </c>
      <c r="E10607" s="23" t="s">
        <v>1</v>
      </c>
      <c r="F10607" s="23" t="s">
        <v>22</v>
      </c>
      <c r="G10607" s="23" t="s">
        <v>975</v>
      </c>
      <c r="H10607" s="2" t="s">
        <v>8893</v>
      </c>
      <c r="I10607" s="23" t="s">
        <v>7680</v>
      </c>
      <c r="J10607" s="23" t="s">
        <v>59</v>
      </c>
      <c r="K10607" s="23" t="s">
        <v>9712</v>
      </c>
      <c r="L10607" s="23" t="s">
        <v>9538</v>
      </c>
      <c r="M10607" s="23">
        <f>YEAR(Tabla2[[#This Row],[Fecha de creación]])</f>
        <v>2022</v>
      </c>
      <c r="N10607" s="23">
        <f>MONTH(Tabla2[[#This Row],[Fecha de creación]])</f>
        <v>9</v>
      </c>
    </row>
    <row r="10608" spans="1:14" x14ac:dyDescent="0.25">
      <c r="A10608" s="26">
        <v>44820.712962962964</v>
      </c>
      <c r="B10608" s="23" t="s">
        <v>0</v>
      </c>
      <c r="C10608" s="23" t="s">
        <v>13492</v>
      </c>
      <c r="D10608" s="23" t="s">
        <v>1395</v>
      </c>
      <c r="E10608" s="23" t="s">
        <v>1</v>
      </c>
      <c r="F10608" s="23" t="s">
        <v>7</v>
      </c>
      <c r="G10608" s="23" t="s">
        <v>3</v>
      </c>
      <c r="H10608" s="2" t="s">
        <v>7725</v>
      </c>
      <c r="I10608" s="23" t="s">
        <v>7680</v>
      </c>
      <c r="J10608" s="23" t="s">
        <v>59</v>
      </c>
      <c r="K10608" s="23" t="s">
        <v>9712</v>
      </c>
      <c r="L10608" s="23" t="s">
        <v>9539</v>
      </c>
      <c r="M10608" s="23">
        <f>YEAR(Tabla2[[#This Row],[Fecha de creación]])</f>
        <v>2022</v>
      </c>
      <c r="N10608" s="23">
        <f>MONTH(Tabla2[[#This Row],[Fecha de creación]])</f>
        <v>9</v>
      </c>
    </row>
    <row r="10609" spans="1:14" x14ac:dyDescent="0.25">
      <c r="A10609" s="26">
        <v>44821.409988425927</v>
      </c>
      <c r="B10609" s="23" t="s">
        <v>0</v>
      </c>
      <c r="C10609" s="23" t="s">
        <v>13493</v>
      </c>
      <c r="D10609" s="23" t="s">
        <v>7260</v>
      </c>
      <c r="E10609" s="23" t="s">
        <v>1</v>
      </c>
      <c r="F10609" s="23" t="s">
        <v>7</v>
      </c>
      <c r="G10609" s="23" t="s">
        <v>975</v>
      </c>
      <c r="H10609" s="2" t="s">
        <v>7745</v>
      </c>
      <c r="I10609" s="23" t="s">
        <v>7412</v>
      </c>
      <c r="J10609" s="23" t="s">
        <v>958</v>
      </c>
      <c r="K10609" s="23" t="s">
        <v>9712</v>
      </c>
      <c r="L10609" s="23" t="s">
        <v>9538</v>
      </c>
      <c r="M10609" s="23">
        <f>YEAR(Tabla2[[#This Row],[Fecha de creación]])</f>
        <v>2022</v>
      </c>
      <c r="N10609" s="23">
        <f>MONTH(Tabla2[[#This Row],[Fecha de creación]])</f>
        <v>9</v>
      </c>
    </row>
    <row r="10610" spans="1:14" x14ac:dyDescent="0.25">
      <c r="A10610" s="26">
        <v>44821.651331018518</v>
      </c>
      <c r="B10610" s="23" t="s">
        <v>0</v>
      </c>
      <c r="C10610" s="23" t="s">
        <v>13494</v>
      </c>
      <c r="D10610" s="23" t="s">
        <v>21</v>
      </c>
      <c r="E10610" s="23" t="s">
        <v>1</v>
      </c>
      <c r="F10610" s="23" t="s">
        <v>7</v>
      </c>
      <c r="G10610" s="23" t="s">
        <v>975</v>
      </c>
      <c r="H10610" s="2" t="s">
        <v>7744</v>
      </c>
      <c r="I10610" s="23" t="s">
        <v>7412</v>
      </c>
      <c r="J10610" s="23"/>
      <c r="K10610" s="23" t="s">
        <v>9712</v>
      </c>
      <c r="L10610" s="23" t="s">
        <v>9538</v>
      </c>
      <c r="M10610" s="23">
        <f>YEAR(Tabla2[[#This Row],[Fecha de creación]])</f>
        <v>2022</v>
      </c>
      <c r="N10610" s="23">
        <f>MONTH(Tabla2[[#This Row],[Fecha de creación]])</f>
        <v>9</v>
      </c>
    </row>
    <row r="10611" spans="1:14" x14ac:dyDescent="0.25">
      <c r="A10611" s="26">
        <v>44821.652129629627</v>
      </c>
      <c r="B10611" s="23" t="s">
        <v>0</v>
      </c>
      <c r="C10611" s="23" t="s">
        <v>13495</v>
      </c>
      <c r="D10611" s="23" t="s">
        <v>49</v>
      </c>
      <c r="E10611" s="23" t="s">
        <v>1</v>
      </c>
      <c r="F10611" s="23" t="s">
        <v>7</v>
      </c>
      <c r="G10611" s="23" t="s">
        <v>975</v>
      </c>
      <c r="H10611" s="2" t="s">
        <v>7745</v>
      </c>
      <c r="I10611" s="23" t="s">
        <v>7412</v>
      </c>
      <c r="J10611" s="23"/>
      <c r="K10611" s="23" t="s">
        <v>9712</v>
      </c>
      <c r="L10611" s="23" t="s">
        <v>9538</v>
      </c>
      <c r="M10611" s="23">
        <f>YEAR(Tabla2[[#This Row],[Fecha de creación]])</f>
        <v>2022</v>
      </c>
      <c r="N10611" s="23">
        <f>MONTH(Tabla2[[#This Row],[Fecha de creación]])</f>
        <v>9</v>
      </c>
    </row>
    <row r="10612" spans="1:14" x14ac:dyDescent="0.25">
      <c r="A10612" s="26">
        <v>44821.657025462962</v>
      </c>
      <c r="B10612" s="23" t="s">
        <v>0</v>
      </c>
      <c r="C10612" s="23" t="s">
        <v>13496</v>
      </c>
      <c r="D10612" s="23" t="s">
        <v>615</v>
      </c>
      <c r="E10612" s="23" t="s">
        <v>1</v>
      </c>
      <c r="F10612" s="23" t="s">
        <v>7</v>
      </c>
      <c r="G10612" s="23" t="s">
        <v>975</v>
      </c>
      <c r="H10612" s="2" t="s">
        <v>7745</v>
      </c>
      <c r="I10612" s="23" t="s">
        <v>7412</v>
      </c>
      <c r="J10612" s="23"/>
      <c r="K10612" s="23" t="s">
        <v>9712</v>
      </c>
      <c r="L10612" s="23" t="s">
        <v>9538</v>
      </c>
      <c r="M10612" s="23">
        <f>YEAR(Tabla2[[#This Row],[Fecha de creación]])</f>
        <v>2022</v>
      </c>
      <c r="N10612" s="23">
        <f>MONTH(Tabla2[[#This Row],[Fecha de creación]])</f>
        <v>9</v>
      </c>
    </row>
    <row r="10613" spans="1:14" x14ac:dyDescent="0.25">
      <c r="A10613" s="26">
        <v>44821.657847222225</v>
      </c>
      <c r="B10613" s="23" t="s">
        <v>0</v>
      </c>
      <c r="C10613" s="23" t="s">
        <v>13497</v>
      </c>
      <c r="D10613" s="23" t="s">
        <v>6</v>
      </c>
      <c r="E10613" s="23" t="s">
        <v>1</v>
      </c>
      <c r="F10613" s="23" t="s">
        <v>7</v>
      </c>
      <c r="G10613" s="23" t="s">
        <v>975</v>
      </c>
      <c r="H10613" s="2" t="s">
        <v>7722</v>
      </c>
      <c r="I10613" s="23" t="s">
        <v>7412</v>
      </c>
      <c r="J10613" s="23"/>
      <c r="K10613" s="23" t="s">
        <v>9712</v>
      </c>
      <c r="L10613" s="23" t="s">
        <v>9538</v>
      </c>
      <c r="M10613" s="23">
        <f>YEAR(Tabla2[[#This Row],[Fecha de creación]])</f>
        <v>2022</v>
      </c>
      <c r="N10613" s="23">
        <f>MONTH(Tabla2[[#This Row],[Fecha de creación]])</f>
        <v>9</v>
      </c>
    </row>
    <row r="10614" spans="1:14" x14ac:dyDescent="0.25">
      <c r="A10614" s="26">
        <v>44821.69872685185</v>
      </c>
      <c r="B10614" s="23" t="s">
        <v>0</v>
      </c>
      <c r="C10614" s="23" t="s">
        <v>13498</v>
      </c>
      <c r="D10614" s="23" t="s">
        <v>13499</v>
      </c>
      <c r="E10614" s="23" t="s">
        <v>1</v>
      </c>
      <c r="F10614" s="23" t="s">
        <v>2</v>
      </c>
      <c r="G10614" s="23" t="s">
        <v>975</v>
      </c>
      <c r="H10614" s="2" t="s">
        <v>7721</v>
      </c>
      <c r="I10614" s="23" t="s">
        <v>7412</v>
      </c>
      <c r="J10614" s="23"/>
      <c r="K10614" s="23" t="s">
        <v>9712</v>
      </c>
      <c r="L10614" s="23" t="s">
        <v>9538</v>
      </c>
      <c r="M10614" s="23">
        <f>YEAR(Tabla2[[#This Row],[Fecha de creación]])</f>
        <v>2022</v>
      </c>
      <c r="N10614" s="23">
        <f>MONTH(Tabla2[[#This Row],[Fecha de creación]])</f>
        <v>9</v>
      </c>
    </row>
    <row r="10615" spans="1:14" x14ac:dyDescent="0.25">
      <c r="A10615" s="26">
        <v>44821.703113425923</v>
      </c>
      <c r="B10615" s="23" t="s">
        <v>0</v>
      </c>
      <c r="C10615" s="23" t="s">
        <v>13500</v>
      </c>
      <c r="D10615" s="23" t="s">
        <v>7369</v>
      </c>
      <c r="E10615" s="23" t="s">
        <v>1</v>
      </c>
      <c r="F10615" s="23" t="s">
        <v>2</v>
      </c>
      <c r="G10615" s="23" t="s">
        <v>1551</v>
      </c>
      <c r="H10615" s="2" t="s">
        <v>7721</v>
      </c>
      <c r="I10615" s="23" t="s">
        <v>7749</v>
      </c>
      <c r="J10615" s="23" t="s">
        <v>59</v>
      </c>
      <c r="K10615" s="23" t="s">
        <v>9712</v>
      </c>
      <c r="L10615" s="23" t="s">
        <v>9539</v>
      </c>
      <c r="M10615" s="23">
        <f>YEAR(Tabla2[[#This Row],[Fecha de creación]])</f>
        <v>2022</v>
      </c>
      <c r="N10615" s="23">
        <f>MONTH(Tabla2[[#This Row],[Fecha de creación]])</f>
        <v>9</v>
      </c>
    </row>
    <row r="10616" spans="1:14" x14ac:dyDescent="0.25">
      <c r="A10616" s="26">
        <v>44821.705995370372</v>
      </c>
      <c r="B10616" s="23" t="s">
        <v>0</v>
      </c>
      <c r="C10616" s="23" t="s">
        <v>13501</v>
      </c>
      <c r="D10616" s="23" t="s">
        <v>10281</v>
      </c>
      <c r="E10616" s="23" t="s">
        <v>1</v>
      </c>
      <c r="F10616" s="23" t="s">
        <v>7</v>
      </c>
      <c r="G10616" s="23" t="s">
        <v>975</v>
      </c>
      <c r="H10616" s="2" t="s">
        <v>7726</v>
      </c>
      <c r="I10616" s="23" t="s">
        <v>976</v>
      </c>
      <c r="J10616" s="23" t="s">
        <v>59</v>
      </c>
      <c r="K10616" s="23" t="s">
        <v>9712</v>
      </c>
      <c r="L10616" s="23" t="s">
        <v>9539</v>
      </c>
      <c r="M10616" s="23">
        <f>YEAR(Tabla2[[#This Row],[Fecha de creación]])</f>
        <v>2022</v>
      </c>
      <c r="N10616" s="23">
        <f>MONTH(Tabla2[[#This Row],[Fecha de creación]])</f>
        <v>9</v>
      </c>
    </row>
    <row r="10617" spans="1:14" x14ac:dyDescent="0.25">
      <c r="A10617" s="26">
        <v>44822.421550925923</v>
      </c>
      <c r="B10617" s="23" t="s">
        <v>56</v>
      </c>
      <c r="C10617" s="23" t="s">
        <v>13502</v>
      </c>
      <c r="D10617" s="23" t="s">
        <v>9938</v>
      </c>
      <c r="E10617" s="23" t="s">
        <v>1</v>
      </c>
      <c r="F10617" s="23" t="s">
        <v>7</v>
      </c>
      <c r="G10617" s="23" t="s">
        <v>1551</v>
      </c>
      <c r="H10617" s="2" t="s">
        <v>7737</v>
      </c>
      <c r="I10617" s="23" t="s">
        <v>7129</v>
      </c>
      <c r="J10617" s="23" t="s">
        <v>59</v>
      </c>
      <c r="K10617" s="23" t="s">
        <v>9712</v>
      </c>
      <c r="L10617" s="23" t="s">
        <v>9538</v>
      </c>
      <c r="M10617" s="23">
        <f>YEAR(Tabla2[[#This Row],[Fecha de creación]])</f>
        <v>2022</v>
      </c>
      <c r="N10617" s="23">
        <f>MONTH(Tabla2[[#This Row],[Fecha de creación]])</f>
        <v>9</v>
      </c>
    </row>
    <row r="10618" spans="1:14" x14ac:dyDescent="0.25">
      <c r="A10618" s="26">
        <v>44822.483194444445</v>
      </c>
      <c r="B10618" s="23" t="s">
        <v>0</v>
      </c>
      <c r="C10618" s="23" t="s">
        <v>13503</v>
      </c>
      <c r="D10618" s="23" t="s">
        <v>7521</v>
      </c>
      <c r="E10618" s="23" t="s">
        <v>1</v>
      </c>
      <c r="F10618" s="23" t="s">
        <v>22</v>
      </c>
      <c r="G10618" s="23" t="s">
        <v>975</v>
      </c>
      <c r="H10618" s="2" t="s">
        <v>8893</v>
      </c>
      <c r="I10618" s="23" t="s">
        <v>7412</v>
      </c>
      <c r="J10618" s="23"/>
      <c r="K10618" s="23" t="s">
        <v>9712</v>
      </c>
      <c r="L10618" s="23" t="s">
        <v>9538</v>
      </c>
      <c r="M10618" s="23">
        <f>YEAR(Tabla2[[#This Row],[Fecha de creación]])</f>
        <v>2022</v>
      </c>
      <c r="N10618" s="23">
        <f>MONTH(Tabla2[[#This Row],[Fecha de creación]])</f>
        <v>9</v>
      </c>
    </row>
    <row r="10619" spans="1:14" x14ac:dyDescent="0.25">
      <c r="A10619" s="26">
        <v>44822.483900462961</v>
      </c>
      <c r="B10619" s="23" t="s">
        <v>0</v>
      </c>
      <c r="C10619" s="23" t="s">
        <v>13504</v>
      </c>
      <c r="D10619" s="23" t="s">
        <v>49</v>
      </c>
      <c r="E10619" s="23" t="s">
        <v>1</v>
      </c>
      <c r="F10619" s="23" t="s">
        <v>7</v>
      </c>
      <c r="G10619" s="23" t="s">
        <v>975</v>
      </c>
      <c r="H10619" s="2" t="s">
        <v>7745</v>
      </c>
      <c r="I10619" s="23" t="s">
        <v>7412</v>
      </c>
      <c r="J10619" s="23"/>
      <c r="K10619" s="23" t="s">
        <v>9712</v>
      </c>
      <c r="L10619" s="23" t="s">
        <v>9538</v>
      </c>
      <c r="M10619" s="23">
        <f>YEAR(Tabla2[[#This Row],[Fecha de creación]])</f>
        <v>2022</v>
      </c>
      <c r="N10619" s="23">
        <f>MONTH(Tabla2[[#This Row],[Fecha de creación]])</f>
        <v>9</v>
      </c>
    </row>
    <row r="10620" spans="1:14" x14ac:dyDescent="0.25">
      <c r="A10620" s="26">
        <v>44822.514791666668</v>
      </c>
      <c r="B10620" s="23" t="s">
        <v>0</v>
      </c>
      <c r="C10620" s="23" t="s">
        <v>13505</v>
      </c>
      <c r="D10620" s="23" t="s">
        <v>364</v>
      </c>
      <c r="E10620" s="23" t="s">
        <v>1</v>
      </c>
      <c r="F10620" s="23" t="s">
        <v>2</v>
      </c>
      <c r="G10620" s="23" t="s">
        <v>1551</v>
      </c>
      <c r="H10620" s="2" t="s">
        <v>7721</v>
      </c>
      <c r="I10620" s="23" t="s">
        <v>7749</v>
      </c>
      <c r="J10620" s="23"/>
      <c r="K10620" s="23" t="s">
        <v>9712</v>
      </c>
      <c r="L10620" s="23" t="s">
        <v>9539</v>
      </c>
      <c r="M10620" s="23">
        <f>YEAR(Tabla2[[#This Row],[Fecha de creación]])</f>
        <v>2022</v>
      </c>
      <c r="N10620" s="23">
        <f>MONTH(Tabla2[[#This Row],[Fecha de creación]])</f>
        <v>9</v>
      </c>
    </row>
    <row r="10621" spans="1:14" x14ac:dyDescent="0.25">
      <c r="A10621" s="26">
        <v>44822.526261574072</v>
      </c>
      <c r="B10621" s="23" t="s">
        <v>0</v>
      </c>
      <c r="C10621" s="23" t="s">
        <v>13506</v>
      </c>
      <c r="D10621" s="23" t="s">
        <v>2802</v>
      </c>
      <c r="E10621" s="23" t="s">
        <v>1</v>
      </c>
      <c r="F10621" s="23" t="s">
        <v>22</v>
      </c>
      <c r="G10621" s="23" t="s">
        <v>975</v>
      </c>
      <c r="H10621" s="2" t="s">
        <v>7764</v>
      </c>
      <c r="I10621" s="23" t="s">
        <v>7412</v>
      </c>
      <c r="J10621" s="23"/>
      <c r="K10621" s="23" t="s">
        <v>9712</v>
      </c>
      <c r="L10621" s="23" t="s">
        <v>9538</v>
      </c>
      <c r="M10621" s="23">
        <f>YEAR(Tabla2[[#This Row],[Fecha de creación]])</f>
        <v>2022</v>
      </c>
      <c r="N10621" s="23">
        <f>MONTH(Tabla2[[#This Row],[Fecha de creación]])</f>
        <v>9</v>
      </c>
    </row>
    <row r="10622" spans="1:14" x14ac:dyDescent="0.25">
      <c r="A10622" s="26">
        <v>44822.535000000003</v>
      </c>
      <c r="B10622" s="23" t="s">
        <v>0</v>
      </c>
      <c r="C10622" s="23" t="s">
        <v>13507</v>
      </c>
      <c r="D10622" s="23" t="s">
        <v>3092</v>
      </c>
      <c r="E10622" s="23" t="s">
        <v>1</v>
      </c>
      <c r="F10622" s="23" t="s">
        <v>7</v>
      </c>
      <c r="G10622" s="23" t="s">
        <v>975</v>
      </c>
      <c r="H10622" s="2" t="s">
        <v>7726</v>
      </c>
      <c r="I10622" s="23" t="s">
        <v>7412</v>
      </c>
      <c r="J10622" s="23"/>
      <c r="K10622" s="23" t="s">
        <v>9712</v>
      </c>
      <c r="L10622" s="23" t="s">
        <v>9538</v>
      </c>
      <c r="M10622" s="23">
        <f>YEAR(Tabla2[[#This Row],[Fecha de creación]])</f>
        <v>2022</v>
      </c>
      <c r="N10622" s="23">
        <f>MONTH(Tabla2[[#This Row],[Fecha de creación]])</f>
        <v>9</v>
      </c>
    </row>
    <row r="10623" spans="1:14" x14ac:dyDescent="0.25">
      <c r="A10623" s="26">
        <v>44822.581342592595</v>
      </c>
      <c r="B10623" s="23" t="s">
        <v>56</v>
      </c>
      <c r="C10623" s="23" t="s">
        <v>13508</v>
      </c>
      <c r="D10623" s="23" t="s">
        <v>13509</v>
      </c>
      <c r="E10623" s="23" t="s">
        <v>1</v>
      </c>
      <c r="F10623" s="23" t="s">
        <v>7</v>
      </c>
      <c r="G10623" s="23" t="s">
        <v>1551</v>
      </c>
      <c r="H10623" s="2" t="s">
        <v>7721</v>
      </c>
      <c r="I10623" s="23" t="s">
        <v>7129</v>
      </c>
      <c r="J10623" s="23" t="s">
        <v>59</v>
      </c>
      <c r="K10623" s="23" t="s">
        <v>9712</v>
      </c>
      <c r="L10623" s="23" t="s">
        <v>9538</v>
      </c>
      <c r="M10623" s="23">
        <f>YEAR(Tabla2[[#This Row],[Fecha de creación]])</f>
        <v>2022</v>
      </c>
      <c r="N10623" s="23">
        <f>MONTH(Tabla2[[#This Row],[Fecha de creación]])</f>
        <v>9</v>
      </c>
    </row>
    <row r="10624" spans="1:14" x14ac:dyDescent="0.25">
      <c r="A10624" s="26">
        <v>44822.589409722219</v>
      </c>
      <c r="B10624" s="23" t="s">
        <v>0</v>
      </c>
      <c r="C10624" s="23" t="s">
        <v>13510</v>
      </c>
      <c r="D10624" s="23" t="s">
        <v>615</v>
      </c>
      <c r="E10624" s="23" t="s">
        <v>1</v>
      </c>
      <c r="F10624" s="23" t="s">
        <v>7</v>
      </c>
      <c r="G10624" s="23" t="s">
        <v>975</v>
      </c>
      <c r="H10624" s="2" t="s">
        <v>7745</v>
      </c>
      <c r="I10624" s="23" t="s">
        <v>7412</v>
      </c>
      <c r="J10624" s="23"/>
      <c r="K10624" s="23" t="s">
        <v>9712</v>
      </c>
      <c r="L10624" s="23" t="s">
        <v>9538</v>
      </c>
      <c r="M10624" s="23">
        <f>YEAR(Tabla2[[#This Row],[Fecha de creación]])</f>
        <v>2022</v>
      </c>
      <c r="N10624" s="23">
        <f>MONTH(Tabla2[[#This Row],[Fecha de creación]])</f>
        <v>9</v>
      </c>
    </row>
    <row r="10625" spans="1:14" x14ac:dyDescent="0.25">
      <c r="A10625" s="26">
        <v>44822.607476851852</v>
      </c>
      <c r="B10625" s="23" t="s">
        <v>0</v>
      </c>
      <c r="C10625" s="23" t="s">
        <v>13511</v>
      </c>
      <c r="D10625" s="23" t="s">
        <v>3408</v>
      </c>
      <c r="E10625" s="23" t="s">
        <v>1</v>
      </c>
      <c r="F10625" s="23" t="s">
        <v>7</v>
      </c>
      <c r="G10625" s="23" t="s">
        <v>975</v>
      </c>
      <c r="H10625" s="2" t="s">
        <v>7777</v>
      </c>
      <c r="I10625" s="23" t="s">
        <v>7412</v>
      </c>
      <c r="J10625" s="23"/>
      <c r="K10625" s="23" t="s">
        <v>9712</v>
      </c>
      <c r="L10625" s="23" t="s">
        <v>9538</v>
      </c>
      <c r="M10625" s="23">
        <f>YEAR(Tabla2[[#This Row],[Fecha de creación]])</f>
        <v>2022</v>
      </c>
      <c r="N10625" s="23">
        <f>MONTH(Tabla2[[#This Row],[Fecha de creación]])</f>
        <v>9</v>
      </c>
    </row>
    <row r="10626" spans="1:14" x14ac:dyDescent="0.25">
      <c r="A10626" s="26">
        <v>44822.643576388888</v>
      </c>
      <c r="B10626" s="23" t="s">
        <v>0</v>
      </c>
      <c r="C10626" s="23" t="s">
        <v>13512</v>
      </c>
      <c r="D10626" s="23" t="s">
        <v>333</v>
      </c>
      <c r="E10626" s="23" t="s">
        <v>1</v>
      </c>
      <c r="F10626" s="23" t="s">
        <v>7</v>
      </c>
      <c r="G10626" s="23" t="s">
        <v>975</v>
      </c>
      <c r="H10626" s="2" t="s">
        <v>7736</v>
      </c>
      <c r="I10626" s="23" t="s">
        <v>5999</v>
      </c>
      <c r="J10626" s="23"/>
      <c r="K10626" s="23" t="s">
        <v>9712</v>
      </c>
      <c r="L10626" s="23" t="s">
        <v>9538</v>
      </c>
      <c r="M10626" s="23">
        <f>YEAR(Tabla2[[#This Row],[Fecha de creación]])</f>
        <v>2022</v>
      </c>
      <c r="N10626" s="23">
        <f>MONTH(Tabla2[[#This Row],[Fecha de creación]])</f>
        <v>9</v>
      </c>
    </row>
    <row r="10627" spans="1:14" x14ac:dyDescent="0.25">
      <c r="A10627" s="26">
        <v>44822.678067129629</v>
      </c>
      <c r="B10627" s="23" t="s">
        <v>0</v>
      </c>
      <c r="C10627" s="23" t="s">
        <v>13513</v>
      </c>
      <c r="D10627" s="23" t="s">
        <v>21</v>
      </c>
      <c r="E10627" s="23" t="s">
        <v>1</v>
      </c>
      <c r="F10627" s="23" t="s">
        <v>7</v>
      </c>
      <c r="G10627" s="23" t="s">
        <v>975</v>
      </c>
      <c r="H10627" s="2" t="s">
        <v>7744</v>
      </c>
      <c r="I10627" s="23" t="s">
        <v>5999</v>
      </c>
      <c r="J10627" s="23" t="s">
        <v>59</v>
      </c>
      <c r="K10627" s="23" t="s">
        <v>9712</v>
      </c>
      <c r="L10627" s="23" t="s">
        <v>9538</v>
      </c>
      <c r="M10627" s="23">
        <f>YEAR(Tabla2[[#This Row],[Fecha de creación]])</f>
        <v>2022</v>
      </c>
      <c r="N10627" s="23">
        <f>MONTH(Tabla2[[#This Row],[Fecha de creación]])</f>
        <v>9</v>
      </c>
    </row>
    <row r="10628" spans="1:14" x14ac:dyDescent="0.25">
      <c r="A10628" s="26">
        <v>44822.694722222222</v>
      </c>
      <c r="B10628" s="23" t="s">
        <v>0</v>
      </c>
      <c r="C10628" s="23" t="s">
        <v>13514</v>
      </c>
      <c r="D10628" s="23" t="s">
        <v>364</v>
      </c>
      <c r="E10628" s="23" t="s">
        <v>1</v>
      </c>
      <c r="F10628" s="23" t="s">
        <v>7</v>
      </c>
      <c r="G10628" s="23" t="s">
        <v>975</v>
      </c>
      <c r="H10628" s="2" t="s">
        <v>7725</v>
      </c>
      <c r="I10628" s="23" t="s">
        <v>976</v>
      </c>
      <c r="J10628" s="23" t="s">
        <v>59</v>
      </c>
      <c r="K10628" s="23" t="s">
        <v>9712</v>
      </c>
      <c r="L10628" s="23" t="s">
        <v>9539</v>
      </c>
      <c r="M10628" s="23">
        <f>YEAR(Tabla2[[#This Row],[Fecha de creación]])</f>
        <v>2022</v>
      </c>
      <c r="N10628" s="23">
        <f>MONTH(Tabla2[[#This Row],[Fecha de creación]])</f>
        <v>9</v>
      </c>
    </row>
    <row r="10629" spans="1:14" x14ac:dyDescent="0.25">
      <c r="A10629" s="26">
        <v>44822.700208333335</v>
      </c>
      <c r="B10629" s="23" t="s">
        <v>0</v>
      </c>
      <c r="C10629" s="23" t="s">
        <v>13515</v>
      </c>
      <c r="D10629" s="23" t="s">
        <v>1002</v>
      </c>
      <c r="E10629" s="23" t="s">
        <v>1</v>
      </c>
      <c r="F10629" s="23" t="s">
        <v>7</v>
      </c>
      <c r="G10629" s="23" t="s">
        <v>975</v>
      </c>
      <c r="H10629" s="2" t="s">
        <v>7736</v>
      </c>
      <c r="I10629" s="23" t="s">
        <v>5999</v>
      </c>
      <c r="J10629" s="23" t="s">
        <v>59</v>
      </c>
      <c r="K10629" s="23" t="s">
        <v>9712</v>
      </c>
      <c r="L10629" s="23" t="s">
        <v>9538</v>
      </c>
      <c r="M10629" s="23">
        <f>YEAR(Tabla2[[#This Row],[Fecha de creación]])</f>
        <v>2022</v>
      </c>
      <c r="N10629" s="23">
        <f>MONTH(Tabla2[[#This Row],[Fecha de creación]])</f>
        <v>9</v>
      </c>
    </row>
    <row r="10630" spans="1:14" x14ac:dyDescent="0.25">
      <c r="A10630" s="26">
        <v>44822.70857638889</v>
      </c>
      <c r="B10630" s="23" t="s">
        <v>0</v>
      </c>
      <c r="C10630" s="23" t="s">
        <v>13516</v>
      </c>
      <c r="D10630" s="23" t="s">
        <v>982</v>
      </c>
      <c r="E10630" s="23" t="s">
        <v>1</v>
      </c>
      <c r="F10630" s="23" t="s">
        <v>22</v>
      </c>
      <c r="G10630" s="23" t="s">
        <v>975</v>
      </c>
      <c r="H10630" s="2" t="s">
        <v>8893</v>
      </c>
      <c r="I10630" s="23" t="s">
        <v>5999</v>
      </c>
      <c r="J10630" s="23" t="s">
        <v>59</v>
      </c>
      <c r="K10630" s="23" t="s">
        <v>9712</v>
      </c>
      <c r="L10630" s="23" t="s">
        <v>9538</v>
      </c>
      <c r="M10630" s="23">
        <f>YEAR(Tabla2[[#This Row],[Fecha de creación]])</f>
        <v>2022</v>
      </c>
      <c r="N10630" s="23">
        <f>MONTH(Tabla2[[#This Row],[Fecha de creación]])</f>
        <v>9</v>
      </c>
    </row>
    <row r="10631" spans="1:14" x14ac:dyDescent="0.25">
      <c r="A10631" s="26">
        <v>44822.711805555555</v>
      </c>
      <c r="B10631" s="23" t="s">
        <v>0</v>
      </c>
      <c r="C10631" s="23" t="s">
        <v>13517</v>
      </c>
      <c r="D10631" s="23" t="s">
        <v>989</v>
      </c>
      <c r="E10631" s="23" t="s">
        <v>1</v>
      </c>
      <c r="F10631" s="23" t="s">
        <v>7</v>
      </c>
      <c r="G10631" s="23" t="s">
        <v>975</v>
      </c>
      <c r="H10631" s="2" t="s">
        <v>8480</v>
      </c>
      <c r="I10631" s="23" t="s">
        <v>5999</v>
      </c>
      <c r="J10631" s="23" t="s">
        <v>59</v>
      </c>
      <c r="K10631" s="23" t="s">
        <v>9712</v>
      </c>
      <c r="L10631" s="23" t="s">
        <v>9538</v>
      </c>
      <c r="M10631" s="23">
        <f>YEAR(Tabla2[[#This Row],[Fecha de creación]])</f>
        <v>2022</v>
      </c>
      <c r="N10631" s="23">
        <f>MONTH(Tabla2[[#This Row],[Fecha de creación]])</f>
        <v>9</v>
      </c>
    </row>
    <row r="10632" spans="1:14" x14ac:dyDescent="0.25">
      <c r="A10632" s="26">
        <v>44823.356157407405</v>
      </c>
      <c r="B10632" s="23" t="s">
        <v>19</v>
      </c>
      <c r="C10632" s="23" t="s">
        <v>13518</v>
      </c>
      <c r="D10632" s="23" t="s">
        <v>13519</v>
      </c>
      <c r="E10632" s="23" t="s">
        <v>1</v>
      </c>
      <c r="F10632" s="23" t="s">
        <v>7</v>
      </c>
      <c r="G10632" s="23" t="s">
        <v>975</v>
      </c>
      <c r="H10632" s="2" t="s">
        <v>7744</v>
      </c>
      <c r="I10632" s="23" t="s">
        <v>10079</v>
      </c>
      <c r="J10632" s="23"/>
      <c r="K10632" s="23" t="s">
        <v>9712</v>
      </c>
      <c r="L10632" s="23" t="s">
        <v>9538</v>
      </c>
      <c r="M10632" s="23">
        <f>YEAR(Tabla2[[#This Row],[Fecha de creación]])</f>
        <v>2022</v>
      </c>
      <c r="N10632" s="23">
        <f>MONTH(Tabla2[[#This Row],[Fecha de creación]])</f>
        <v>9</v>
      </c>
    </row>
    <row r="10633" spans="1:14" x14ac:dyDescent="0.25">
      <c r="A10633" s="26">
        <v>44823.471898148149</v>
      </c>
      <c r="B10633" s="23" t="s">
        <v>56</v>
      </c>
      <c r="C10633" s="23" t="s">
        <v>13520</v>
      </c>
      <c r="D10633" s="23" t="s">
        <v>3652</v>
      </c>
      <c r="E10633" s="23" t="s">
        <v>1</v>
      </c>
      <c r="F10633" s="23" t="s">
        <v>7</v>
      </c>
      <c r="G10633" s="23" t="s">
        <v>1551</v>
      </c>
      <c r="H10633" s="2" t="s">
        <v>8491</v>
      </c>
      <c r="I10633" s="23" t="s">
        <v>11095</v>
      </c>
      <c r="J10633" s="23" t="s">
        <v>59</v>
      </c>
      <c r="K10633" s="23" t="s">
        <v>9712</v>
      </c>
      <c r="L10633" s="23" t="s">
        <v>9538</v>
      </c>
      <c r="M10633" s="23">
        <f>YEAR(Tabla2[[#This Row],[Fecha de creación]])</f>
        <v>2022</v>
      </c>
      <c r="N10633" s="23">
        <f>MONTH(Tabla2[[#This Row],[Fecha de creación]])</f>
        <v>9</v>
      </c>
    </row>
    <row r="10634" spans="1:14" x14ac:dyDescent="0.25">
      <c r="A10634" s="26">
        <v>44823.625543981485</v>
      </c>
      <c r="B10634" s="23" t="s">
        <v>9534</v>
      </c>
      <c r="C10634" s="23" t="s">
        <v>13521</v>
      </c>
      <c r="D10634" s="23" t="s">
        <v>910</v>
      </c>
      <c r="E10634" s="23" t="s">
        <v>1</v>
      </c>
      <c r="F10634" s="23" t="s">
        <v>7</v>
      </c>
      <c r="G10634" s="23" t="s">
        <v>1551</v>
      </c>
      <c r="H10634" s="2" t="s">
        <v>13019</v>
      </c>
      <c r="I10634" s="23" t="s">
        <v>13522</v>
      </c>
      <c r="J10634" s="23"/>
      <c r="K10634" s="23" t="s">
        <v>9712</v>
      </c>
      <c r="L10634" s="23" t="s">
        <v>9539</v>
      </c>
      <c r="M10634" s="23">
        <f>YEAR(Tabla2[[#This Row],[Fecha de creación]])</f>
        <v>2022</v>
      </c>
      <c r="N10634" s="23">
        <f>MONTH(Tabla2[[#This Row],[Fecha de creación]])</f>
        <v>9</v>
      </c>
    </row>
    <row r="10635" spans="1:14" x14ac:dyDescent="0.25">
      <c r="A10635" s="26">
        <v>44823.63548611111</v>
      </c>
      <c r="B10635" s="23" t="s">
        <v>189</v>
      </c>
      <c r="C10635" s="23" t="s">
        <v>13523</v>
      </c>
      <c r="D10635" s="23" t="s">
        <v>13524</v>
      </c>
      <c r="E10635" s="23" t="s">
        <v>1</v>
      </c>
      <c r="F10635" s="23" t="s">
        <v>7</v>
      </c>
      <c r="G10635" s="23" t="s">
        <v>1551</v>
      </c>
      <c r="H10635" s="2" t="s">
        <v>7737</v>
      </c>
      <c r="I10635" s="23" t="s">
        <v>7205</v>
      </c>
      <c r="J10635" s="23" t="s">
        <v>59</v>
      </c>
      <c r="K10635" s="23" t="s">
        <v>9712</v>
      </c>
      <c r="L10635" s="23" t="s">
        <v>9538</v>
      </c>
      <c r="M10635" s="23">
        <f>YEAR(Tabla2[[#This Row],[Fecha de creación]])</f>
        <v>2022</v>
      </c>
      <c r="N10635" s="23">
        <f>MONTH(Tabla2[[#This Row],[Fecha de creación]])</f>
        <v>9</v>
      </c>
    </row>
    <row r="10636" spans="1:14" x14ac:dyDescent="0.25">
      <c r="A10636" s="26">
        <v>44823.675567129627</v>
      </c>
      <c r="B10636" s="23" t="s">
        <v>0</v>
      </c>
      <c r="C10636" s="23" t="s">
        <v>13525</v>
      </c>
      <c r="D10636" s="23" t="s">
        <v>13526</v>
      </c>
      <c r="E10636" s="23" t="s">
        <v>1</v>
      </c>
      <c r="F10636" s="23" t="s">
        <v>2</v>
      </c>
      <c r="G10636" s="23" t="s">
        <v>1551</v>
      </c>
      <c r="H10636" s="2" t="s">
        <v>7721</v>
      </c>
      <c r="I10636" s="23" t="s">
        <v>7749</v>
      </c>
      <c r="J10636" s="23" t="s">
        <v>59</v>
      </c>
      <c r="K10636" s="23" t="s">
        <v>9712</v>
      </c>
      <c r="L10636" s="23" t="s">
        <v>9539</v>
      </c>
      <c r="M10636" s="23">
        <f>YEAR(Tabla2[[#This Row],[Fecha de creación]])</f>
        <v>2022</v>
      </c>
      <c r="N10636" s="23">
        <f>MONTH(Tabla2[[#This Row],[Fecha de creación]])</f>
        <v>9</v>
      </c>
    </row>
    <row r="10637" spans="1:14" x14ac:dyDescent="0.25">
      <c r="A10637" s="26">
        <v>44823.720081018517</v>
      </c>
      <c r="B10637" s="23" t="s">
        <v>0</v>
      </c>
      <c r="C10637" s="23" t="s">
        <v>13527</v>
      </c>
      <c r="D10637" s="23" t="s">
        <v>982</v>
      </c>
      <c r="E10637" s="23" t="s">
        <v>1</v>
      </c>
      <c r="F10637" s="23" t="s">
        <v>22</v>
      </c>
      <c r="G10637" s="23" t="s">
        <v>975</v>
      </c>
      <c r="H10637" s="2" t="s">
        <v>8893</v>
      </c>
      <c r="I10637" s="23" t="s">
        <v>7680</v>
      </c>
      <c r="J10637" s="23" t="s">
        <v>59</v>
      </c>
      <c r="K10637" s="23" t="s">
        <v>9712</v>
      </c>
      <c r="L10637" s="23" t="s">
        <v>9538</v>
      </c>
      <c r="M10637" s="23">
        <f>YEAR(Tabla2[[#This Row],[Fecha de creación]])</f>
        <v>2022</v>
      </c>
      <c r="N10637" s="23">
        <f>MONTH(Tabla2[[#This Row],[Fecha de creación]])</f>
        <v>9</v>
      </c>
    </row>
    <row r="10638" spans="1:14" x14ac:dyDescent="0.25">
      <c r="A10638" s="26">
        <v>44823.725243055553</v>
      </c>
      <c r="B10638" s="23" t="s">
        <v>0</v>
      </c>
      <c r="C10638" s="23" t="s">
        <v>13528</v>
      </c>
      <c r="D10638" s="23" t="s">
        <v>982</v>
      </c>
      <c r="E10638" s="23" t="s">
        <v>1</v>
      </c>
      <c r="F10638" s="23" t="s">
        <v>22</v>
      </c>
      <c r="G10638" s="23" t="s">
        <v>975</v>
      </c>
      <c r="H10638" s="2" t="s">
        <v>8893</v>
      </c>
      <c r="I10638" s="23" t="s">
        <v>7680</v>
      </c>
      <c r="J10638" s="23" t="s">
        <v>59</v>
      </c>
      <c r="K10638" s="23" t="s">
        <v>9712</v>
      </c>
      <c r="L10638" s="23" t="s">
        <v>9538</v>
      </c>
      <c r="M10638" s="23">
        <f>YEAR(Tabla2[[#This Row],[Fecha de creación]])</f>
        <v>2022</v>
      </c>
      <c r="N10638" s="23">
        <f>MONTH(Tabla2[[#This Row],[Fecha de creación]])</f>
        <v>9</v>
      </c>
    </row>
    <row r="10639" spans="1:14" x14ac:dyDescent="0.25">
      <c r="A10639" s="26">
        <v>44823.728622685187</v>
      </c>
      <c r="B10639" s="23" t="s">
        <v>0</v>
      </c>
      <c r="C10639" s="23" t="s">
        <v>13529</v>
      </c>
      <c r="D10639" s="23" t="s">
        <v>982</v>
      </c>
      <c r="E10639" s="23" t="s">
        <v>1</v>
      </c>
      <c r="F10639" s="23" t="s">
        <v>22</v>
      </c>
      <c r="G10639" s="23" t="s">
        <v>975</v>
      </c>
      <c r="H10639" s="2" t="s">
        <v>8893</v>
      </c>
      <c r="I10639" s="23" t="s">
        <v>7680</v>
      </c>
      <c r="J10639" s="23" t="s">
        <v>59</v>
      </c>
      <c r="K10639" s="23" t="s">
        <v>9712</v>
      </c>
      <c r="L10639" s="23" t="s">
        <v>9538</v>
      </c>
      <c r="M10639" s="23">
        <f>YEAR(Tabla2[[#This Row],[Fecha de creación]])</f>
        <v>2022</v>
      </c>
      <c r="N10639" s="23">
        <f>MONTH(Tabla2[[#This Row],[Fecha de creación]])</f>
        <v>9</v>
      </c>
    </row>
    <row r="10640" spans="1:14" x14ac:dyDescent="0.25">
      <c r="A10640" s="26">
        <v>44823.74927083333</v>
      </c>
      <c r="B10640" s="23" t="s">
        <v>0</v>
      </c>
      <c r="C10640" s="23" t="s">
        <v>13530</v>
      </c>
      <c r="D10640" s="23" t="s">
        <v>8248</v>
      </c>
      <c r="E10640" s="23" t="s">
        <v>1</v>
      </c>
      <c r="F10640" s="23" t="s">
        <v>7</v>
      </c>
      <c r="G10640" s="23" t="s">
        <v>975</v>
      </c>
      <c r="H10640" s="2" t="s">
        <v>7980</v>
      </c>
      <c r="I10640" s="23" t="s">
        <v>5999</v>
      </c>
      <c r="J10640" s="23" t="s">
        <v>59</v>
      </c>
      <c r="K10640" s="23" t="s">
        <v>9712</v>
      </c>
      <c r="L10640" s="23" t="s">
        <v>9538</v>
      </c>
      <c r="M10640" s="23">
        <f>YEAR(Tabla2[[#This Row],[Fecha de creación]])</f>
        <v>2022</v>
      </c>
      <c r="N10640" s="23">
        <f>MONTH(Tabla2[[#This Row],[Fecha de creación]])</f>
        <v>9</v>
      </c>
    </row>
    <row r="10641" spans="1:14" x14ac:dyDescent="0.25">
      <c r="A10641" s="26">
        <v>44824.406689814816</v>
      </c>
      <c r="B10641" s="23" t="s">
        <v>34</v>
      </c>
      <c r="C10641" s="23" t="s">
        <v>13531</v>
      </c>
      <c r="D10641" s="23" t="s">
        <v>2679</v>
      </c>
      <c r="E10641" s="23" t="s">
        <v>1</v>
      </c>
      <c r="F10641" s="23" t="s">
        <v>7</v>
      </c>
      <c r="G10641" s="23" t="s">
        <v>975</v>
      </c>
      <c r="H10641" s="2" t="s">
        <v>7730</v>
      </c>
      <c r="I10641" s="23" t="s">
        <v>13151</v>
      </c>
      <c r="J10641" s="23" t="s">
        <v>59</v>
      </c>
      <c r="K10641" s="23" t="s">
        <v>9712</v>
      </c>
      <c r="L10641" s="23" t="s">
        <v>9538</v>
      </c>
      <c r="M10641" s="23">
        <f>YEAR(Tabla2[[#This Row],[Fecha de creación]])</f>
        <v>2022</v>
      </c>
      <c r="N10641" s="23">
        <f>MONTH(Tabla2[[#This Row],[Fecha de creación]])</f>
        <v>9</v>
      </c>
    </row>
    <row r="10642" spans="1:14" x14ac:dyDescent="0.25">
      <c r="A10642" s="26">
        <v>44824.44462962963</v>
      </c>
      <c r="B10642" s="23" t="s">
        <v>0</v>
      </c>
      <c r="C10642" s="23" t="s">
        <v>13532</v>
      </c>
      <c r="D10642" s="23" t="s">
        <v>3408</v>
      </c>
      <c r="E10642" s="23" t="s">
        <v>1</v>
      </c>
      <c r="F10642" s="23" t="s">
        <v>7</v>
      </c>
      <c r="G10642" s="23" t="s">
        <v>975</v>
      </c>
      <c r="H10642" s="2" t="s">
        <v>7777</v>
      </c>
      <c r="I10642" s="23" t="s">
        <v>7412</v>
      </c>
      <c r="J10642" s="23"/>
      <c r="K10642" s="23" t="s">
        <v>9712</v>
      </c>
      <c r="L10642" s="23" t="s">
        <v>9538</v>
      </c>
      <c r="M10642" s="23">
        <f>YEAR(Tabla2[[#This Row],[Fecha de creación]])</f>
        <v>2022</v>
      </c>
      <c r="N10642" s="23">
        <f>MONTH(Tabla2[[#This Row],[Fecha de creación]])</f>
        <v>9</v>
      </c>
    </row>
    <row r="10643" spans="1:14" x14ac:dyDescent="0.25">
      <c r="A10643" s="26">
        <v>44824.499328703707</v>
      </c>
      <c r="B10643" s="23" t="s">
        <v>34</v>
      </c>
      <c r="C10643" s="23" t="s">
        <v>13533</v>
      </c>
      <c r="D10643" s="23" t="s">
        <v>13534</v>
      </c>
      <c r="E10643" s="23" t="s">
        <v>1</v>
      </c>
      <c r="F10643" s="23" t="s">
        <v>7</v>
      </c>
      <c r="G10643" s="23" t="s">
        <v>3</v>
      </c>
      <c r="H10643" s="2" t="s">
        <v>8535</v>
      </c>
      <c r="I10643" s="23" t="s">
        <v>13151</v>
      </c>
      <c r="J10643" s="23"/>
      <c r="K10643" s="23" t="s">
        <v>9712</v>
      </c>
      <c r="L10643" s="23" t="s">
        <v>9539</v>
      </c>
      <c r="M10643" s="23">
        <f>YEAR(Tabla2[[#This Row],[Fecha de creación]])</f>
        <v>2022</v>
      </c>
      <c r="N10643" s="23">
        <f>MONTH(Tabla2[[#This Row],[Fecha de creación]])</f>
        <v>9</v>
      </c>
    </row>
    <row r="10644" spans="1:14" x14ac:dyDescent="0.25">
      <c r="A10644" s="26">
        <v>44824.5468287037</v>
      </c>
      <c r="B10644" s="23" t="s">
        <v>0</v>
      </c>
      <c r="C10644" s="23" t="s">
        <v>13535</v>
      </c>
      <c r="D10644" s="23" t="s">
        <v>3075</v>
      </c>
      <c r="E10644" s="23" t="s">
        <v>1</v>
      </c>
      <c r="F10644" s="23" t="s">
        <v>7</v>
      </c>
      <c r="G10644" s="23" t="s">
        <v>975</v>
      </c>
      <c r="H10644" s="2" t="s">
        <v>8459</v>
      </c>
      <c r="I10644" s="23" t="s">
        <v>7412</v>
      </c>
      <c r="J10644" s="23" t="s">
        <v>958</v>
      </c>
      <c r="K10644" s="23" t="s">
        <v>9712</v>
      </c>
      <c r="L10644" s="23" t="s">
        <v>9538</v>
      </c>
      <c r="M10644" s="23">
        <f>YEAR(Tabla2[[#This Row],[Fecha de creación]])</f>
        <v>2022</v>
      </c>
      <c r="N10644" s="23">
        <f>MONTH(Tabla2[[#This Row],[Fecha de creación]])</f>
        <v>9</v>
      </c>
    </row>
    <row r="10645" spans="1:14" x14ac:dyDescent="0.25">
      <c r="A10645" s="26">
        <v>44824.619791666664</v>
      </c>
      <c r="B10645" s="23" t="s">
        <v>0</v>
      </c>
      <c r="C10645" s="23" t="s">
        <v>13536</v>
      </c>
      <c r="D10645" s="23" t="s">
        <v>10281</v>
      </c>
      <c r="E10645" s="23" t="s">
        <v>1</v>
      </c>
      <c r="F10645" s="23" t="s">
        <v>7</v>
      </c>
      <c r="G10645" s="23" t="s">
        <v>975</v>
      </c>
      <c r="H10645" s="2" t="s">
        <v>7726</v>
      </c>
      <c r="I10645" s="23" t="s">
        <v>976</v>
      </c>
      <c r="J10645" s="23" t="s">
        <v>59</v>
      </c>
      <c r="K10645" s="23" t="s">
        <v>9712</v>
      </c>
      <c r="L10645" s="23" t="s">
        <v>9539</v>
      </c>
      <c r="M10645" s="23">
        <f>YEAR(Tabla2[[#This Row],[Fecha de creación]])</f>
        <v>2022</v>
      </c>
      <c r="N10645" s="23">
        <f>MONTH(Tabla2[[#This Row],[Fecha de creación]])</f>
        <v>9</v>
      </c>
    </row>
    <row r="10646" spans="1:14" x14ac:dyDescent="0.25">
      <c r="A10646" s="26">
        <v>44824.62327546296</v>
      </c>
      <c r="B10646" s="23" t="s">
        <v>0</v>
      </c>
      <c r="C10646" s="23" t="s">
        <v>13537</v>
      </c>
      <c r="D10646" s="23" t="s">
        <v>364</v>
      </c>
      <c r="E10646" s="23" t="s">
        <v>1</v>
      </c>
      <c r="F10646" s="23" t="s">
        <v>7</v>
      </c>
      <c r="G10646" s="23" t="s">
        <v>3</v>
      </c>
      <c r="H10646" s="2" t="s">
        <v>7721</v>
      </c>
      <c r="I10646" s="23" t="s">
        <v>7680</v>
      </c>
      <c r="J10646" s="23" t="s">
        <v>59</v>
      </c>
      <c r="K10646" s="23" t="s">
        <v>9712</v>
      </c>
      <c r="L10646" s="23" t="s">
        <v>9539</v>
      </c>
      <c r="M10646" s="23">
        <f>YEAR(Tabla2[[#This Row],[Fecha de creación]])</f>
        <v>2022</v>
      </c>
      <c r="N10646" s="23">
        <f>MONTH(Tabla2[[#This Row],[Fecha de creación]])</f>
        <v>9</v>
      </c>
    </row>
    <row r="10647" spans="1:14" x14ac:dyDescent="0.25">
      <c r="A10647" s="26">
        <v>44824.631481481483</v>
      </c>
      <c r="B10647" s="23" t="s">
        <v>0</v>
      </c>
      <c r="C10647" s="23" t="s">
        <v>13538</v>
      </c>
      <c r="D10647" s="23" t="s">
        <v>364</v>
      </c>
      <c r="E10647" s="23" t="s">
        <v>1</v>
      </c>
      <c r="F10647" s="23" t="s">
        <v>7</v>
      </c>
      <c r="G10647" s="23" t="s">
        <v>975</v>
      </c>
      <c r="H10647" s="2" t="s">
        <v>7725</v>
      </c>
      <c r="I10647" s="23" t="s">
        <v>976</v>
      </c>
      <c r="J10647" s="23"/>
      <c r="K10647" s="23" t="s">
        <v>9712</v>
      </c>
      <c r="L10647" s="23" t="s">
        <v>9538</v>
      </c>
      <c r="M10647" s="23">
        <f>YEAR(Tabla2[[#This Row],[Fecha de creación]])</f>
        <v>2022</v>
      </c>
      <c r="N10647" s="23">
        <f>MONTH(Tabla2[[#This Row],[Fecha de creación]])</f>
        <v>9</v>
      </c>
    </row>
    <row r="10648" spans="1:14" x14ac:dyDescent="0.25">
      <c r="A10648" s="26">
        <v>44824.641064814816</v>
      </c>
      <c r="B10648" s="23" t="s">
        <v>0</v>
      </c>
      <c r="C10648" s="23" t="s">
        <v>13539</v>
      </c>
      <c r="D10648" s="23" t="s">
        <v>982</v>
      </c>
      <c r="E10648" s="23" t="s">
        <v>1</v>
      </c>
      <c r="F10648" s="23" t="s">
        <v>22</v>
      </c>
      <c r="G10648" s="23" t="s">
        <v>975</v>
      </c>
      <c r="H10648" s="2" t="s">
        <v>8893</v>
      </c>
      <c r="I10648" s="23" t="s">
        <v>7680</v>
      </c>
      <c r="J10648" s="23" t="s">
        <v>59</v>
      </c>
      <c r="K10648" s="23" t="s">
        <v>9712</v>
      </c>
      <c r="L10648" s="23" t="s">
        <v>9538</v>
      </c>
      <c r="M10648" s="23">
        <f>YEAR(Tabla2[[#This Row],[Fecha de creación]])</f>
        <v>2022</v>
      </c>
      <c r="N10648" s="23">
        <f>MONTH(Tabla2[[#This Row],[Fecha de creación]])</f>
        <v>9</v>
      </c>
    </row>
    <row r="10649" spans="1:14" x14ac:dyDescent="0.25">
      <c r="A10649" s="26">
        <v>44824.64570601852</v>
      </c>
      <c r="B10649" s="23" t="s">
        <v>0</v>
      </c>
      <c r="C10649" s="23" t="s">
        <v>13540</v>
      </c>
      <c r="D10649" s="23" t="s">
        <v>982</v>
      </c>
      <c r="E10649" s="23" t="s">
        <v>1</v>
      </c>
      <c r="F10649" s="23" t="s">
        <v>22</v>
      </c>
      <c r="G10649" s="23" t="s">
        <v>975</v>
      </c>
      <c r="H10649" s="2" t="s">
        <v>8893</v>
      </c>
      <c r="I10649" s="23" t="s">
        <v>7680</v>
      </c>
      <c r="J10649" s="23" t="s">
        <v>59</v>
      </c>
      <c r="K10649" s="23" t="s">
        <v>9712</v>
      </c>
      <c r="L10649" s="23" t="s">
        <v>9538</v>
      </c>
      <c r="M10649" s="23">
        <f>YEAR(Tabla2[[#This Row],[Fecha de creación]])</f>
        <v>2022</v>
      </c>
      <c r="N10649" s="23">
        <f>MONTH(Tabla2[[#This Row],[Fecha de creación]])</f>
        <v>9</v>
      </c>
    </row>
    <row r="10650" spans="1:14" x14ac:dyDescent="0.25">
      <c r="A10650" s="26">
        <v>44824.649594907409</v>
      </c>
      <c r="B10650" s="23" t="s">
        <v>0</v>
      </c>
      <c r="C10650" s="23" t="s">
        <v>13541</v>
      </c>
      <c r="D10650" s="23" t="s">
        <v>982</v>
      </c>
      <c r="E10650" s="23" t="s">
        <v>1</v>
      </c>
      <c r="F10650" s="23" t="s">
        <v>22</v>
      </c>
      <c r="G10650" s="23" t="s">
        <v>975</v>
      </c>
      <c r="H10650" s="2" t="s">
        <v>8893</v>
      </c>
      <c r="I10650" s="23" t="s">
        <v>7680</v>
      </c>
      <c r="J10650" s="23" t="s">
        <v>59</v>
      </c>
      <c r="K10650" s="23" t="s">
        <v>9712</v>
      </c>
      <c r="L10650" s="23" t="s">
        <v>9538</v>
      </c>
      <c r="M10650" s="23">
        <f>YEAR(Tabla2[[#This Row],[Fecha de creación]])</f>
        <v>2022</v>
      </c>
      <c r="N10650" s="23">
        <f>MONTH(Tabla2[[#This Row],[Fecha de creación]])</f>
        <v>9</v>
      </c>
    </row>
    <row r="10651" spans="1:14" x14ac:dyDescent="0.25">
      <c r="A10651" s="26">
        <v>44824.702581018515</v>
      </c>
      <c r="B10651" s="23" t="s">
        <v>189</v>
      </c>
      <c r="C10651" s="23" t="s">
        <v>13542</v>
      </c>
      <c r="D10651" s="23" t="s">
        <v>36</v>
      </c>
      <c r="E10651" s="23" t="s">
        <v>1</v>
      </c>
      <c r="F10651" s="23" t="s">
        <v>7</v>
      </c>
      <c r="G10651" s="23" t="s">
        <v>975</v>
      </c>
      <c r="H10651" s="2" t="s">
        <v>7731</v>
      </c>
      <c r="I10651" s="23" t="s">
        <v>4486</v>
      </c>
      <c r="J10651" s="23" t="s">
        <v>59</v>
      </c>
      <c r="K10651" s="23" t="s">
        <v>9712</v>
      </c>
      <c r="L10651" s="23" t="s">
        <v>9538</v>
      </c>
      <c r="M10651" s="23">
        <f>YEAR(Tabla2[[#This Row],[Fecha de creación]])</f>
        <v>2022</v>
      </c>
      <c r="N10651" s="23">
        <f>MONTH(Tabla2[[#This Row],[Fecha de creación]])</f>
        <v>9</v>
      </c>
    </row>
    <row r="10652" spans="1:14" x14ac:dyDescent="0.25">
      <c r="A10652" s="26">
        <v>44824.731446759259</v>
      </c>
      <c r="B10652" s="23" t="s">
        <v>0</v>
      </c>
      <c r="C10652" s="23" t="s">
        <v>13543</v>
      </c>
      <c r="D10652" s="23" t="s">
        <v>982</v>
      </c>
      <c r="E10652" s="23" t="s">
        <v>1</v>
      </c>
      <c r="F10652" s="23" t="s">
        <v>22</v>
      </c>
      <c r="G10652" s="23" t="s">
        <v>975</v>
      </c>
      <c r="H10652" s="2" t="s">
        <v>8893</v>
      </c>
      <c r="I10652" s="23" t="s">
        <v>5999</v>
      </c>
      <c r="J10652" s="23" t="s">
        <v>59</v>
      </c>
      <c r="K10652" s="23" t="s">
        <v>9712</v>
      </c>
      <c r="L10652" s="23" t="s">
        <v>9538</v>
      </c>
      <c r="M10652" s="23">
        <f>YEAR(Tabla2[[#This Row],[Fecha de creación]])</f>
        <v>2022</v>
      </c>
      <c r="N10652" s="23">
        <f>MONTH(Tabla2[[#This Row],[Fecha de creación]])</f>
        <v>9</v>
      </c>
    </row>
    <row r="10653" spans="1:14" x14ac:dyDescent="0.25">
      <c r="A10653" s="26">
        <v>44825.445914351854</v>
      </c>
      <c r="B10653" s="23" t="s">
        <v>189</v>
      </c>
      <c r="C10653" s="23" t="s">
        <v>13544</v>
      </c>
      <c r="D10653" s="23" t="s">
        <v>7096</v>
      </c>
      <c r="E10653" s="23" t="s">
        <v>1</v>
      </c>
      <c r="F10653" s="23" t="s">
        <v>7</v>
      </c>
      <c r="G10653" s="23" t="s">
        <v>975</v>
      </c>
      <c r="H10653" s="2" t="s">
        <v>7722</v>
      </c>
      <c r="I10653" s="23" t="s">
        <v>4486</v>
      </c>
      <c r="J10653" s="23" t="s">
        <v>59</v>
      </c>
      <c r="K10653" s="23" t="s">
        <v>9712</v>
      </c>
      <c r="L10653" s="23" t="s">
        <v>9538</v>
      </c>
      <c r="M10653" s="23">
        <f>YEAR(Tabla2[[#This Row],[Fecha de creación]])</f>
        <v>2022</v>
      </c>
      <c r="N10653" s="23">
        <f>MONTH(Tabla2[[#This Row],[Fecha de creación]])</f>
        <v>9</v>
      </c>
    </row>
    <row r="10654" spans="1:14" x14ac:dyDescent="0.25">
      <c r="A10654" s="26">
        <v>44825.481423611112</v>
      </c>
      <c r="B10654" s="23" t="s">
        <v>0</v>
      </c>
      <c r="C10654" s="23" t="s">
        <v>13545</v>
      </c>
      <c r="D10654" s="23" t="s">
        <v>49</v>
      </c>
      <c r="E10654" s="23" t="s">
        <v>1</v>
      </c>
      <c r="F10654" s="23" t="s">
        <v>7</v>
      </c>
      <c r="G10654" s="23" t="s">
        <v>975</v>
      </c>
      <c r="H10654" s="2" t="s">
        <v>7745</v>
      </c>
      <c r="I10654" s="23" t="s">
        <v>7412</v>
      </c>
      <c r="J10654" s="23"/>
      <c r="K10654" s="23" t="s">
        <v>9712</v>
      </c>
      <c r="L10654" s="23" t="s">
        <v>9538</v>
      </c>
      <c r="M10654" s="23">
        <f>YEAR(Tabla2[[#This Row],[Fecha de creación]])</f>
        <v>2022</v>
      </c>
      <c r="N10654" s="23">
        <f>MONTH(Tabla2[[#This Row],[Fecha de creación]])</f>
        <v>9</v>
      </c>
    </row>
    <row r="10655" spans="1:14" x14ac:dyDescent="0.25">
      <c r="A10655" s="26">
        <v>44825.492164351854</v>
      </c>
      <c r="B10655" s="23" t="s">
        <v>56</v>
      </c>
      <c r="C10655" s="23" t="s">
        <v>13546</v>
      </c>
      <c r="D10655" s="23" t="s">
        <v>13547</v>
      </c>
      <c r="E10655" s="23" t="s">
        <v>1</v>
      </c>
      <c r="F10655" s="23" t="s">
        <v>7</v>
      </c>
      <c r="G10655" s="23" t="s">
        <v>3</v>
      </c>
      <c r="H10655" s="2" t="s">
        <v>7725</v>
      </c>
      <c r="I10655" s="23" t="s">
        <v>4517</v>
      </c>
      <c r="J10655" s="23"/>
      <c r="K10655" s="23" t="s">
        <v>9712</v>
      </c>
      <c r="L10655" s="23" t="s">
        <v>9539</v>
      </c>
      <c r="M10655" s="23">
        <f>YEAR(Tabla2[[#This Row],[Fecha de creación]])</f>
        <v>2022</v>
      </c>
      <c r="N10655" s="23">
        <f>MONTH(Tabla2[[#This Row],[Fecha de creación]])</f>
        <v>9</v>
      </c>
    </row>
    <row r="10656" spans="1:14" x14ac:dyDescent="0.25">
      <c r="A10656" s="26">
        <v>44825.536192129628</v>
      </c>
      <c r="B10656" s="23" t="s">
        <v>189</v>
      </c>
      <c r="C10656" s="23" t="s">
        <v>13548</v>
      </c>
      <c r="D10656" s="23" t="s">
        <v>723</v>
      </c>
      <c r="E10656" s="23" t="s">
        <v>1</v>
      </c>
      <c r="F10656" s="23" t="s">
        <v>7</v>
      </c>
      <c r="G10656" s="23" t="s">
        <v>1551</v>
      </c>
      <c r="H10656" s="2" t="s">
        <v>7721</v>
      </c>
      <c r="I10656" s="23" t="s">
        <v>7205</v>
      </c>
      <c r="J10656" s="23" t="s">
        <v>59</v>
      </c>
      <c r="K10656" s="23" t="s">
        <v>9712</v>
      </c>
      <c r="L10656" s="23" t="s">
        <v>9538</v>
      </c>
      <c r="M10656" s="23">
        <f>YEAR(Tabla2[[#This Row],[Fecha de creación]])</f>
        <v>2022</v>
      </c>
      <c r="N10656" s="23">
        <f>MONTH(Tabla2[[#This Row],[Fecha de creación]])</f>
        <v>9</v>
      </c>
    </row>
    <row r="10657" spans="1:14" x14ac:dyDescent="0.25">
      <c r="A10657" s="26">
        <v>44825.577534722222</v>
      </c>
      <c r="B10657" s="23" t="s">
        <v>0</v>
      </c>
      <c r="C10657" s="23" t="s">
        <v>13549</v>
      </c>
      <c r="D10657" s="23" t="s">
        <v>982</v>
      </c>
      <c r="E10657" s="23" t="s">
        <v>1</v>
      </c>
      <c r="F10657" s="23" t="s">
        <v>22</v>
      </c>
      <c r="G10657" s="23" t="s">
        <v>975</v>
      </c>
      <c r="H10657" s="2" t="s">
        <v>8893</v>
      </c>
      <c r="I10657" s="23" t="s">
        <v>7680</v>
      </c>
      <c r="J10657" s="23" t="s">
        <v>59</v>
      </c>
      <c r="K10657" s="23" t="s">
        <v>9712</v>
      </c>
      <c r="L10657" s="23" t="s">
        <v>9538</v>
      </c>
      <c r="M10657" s="23">
        <f>YEAR(Tabla2[[#This Row],[Fecha de creación]])</f>
        <v>2022</v>
      </c>
      <c r="N10657" s="23">
        <f>MONTH(Tabla2[[#This Row],[Fecha de creación]])</f>
        <v>9</v>
      </c>
    </row>
    <row r="10658" spans="1:14" x14ac:dyDescent="0.25">
      <c r="A10658" s="26">
        <v>44825.625763888886</v>
      </c>
      <c r="B10658" s="23" t="s">
        <v>56</v>
      </c>
      <c r="C10658" s="23" t="s">
        <v>13550</v>
      </c>
      <c r="D10658" s="23" t="s">
        <v>13551</v>
      </c>
      <c r="E10658" s="23" t="s">
        <v>1</v>
      </c>
      <c r="F10658" s="23" t="s">
        <v>7</v>
      </c>
      <c r="G10658" s="23" t="s">
        <v>1551</v>
      </c>
      <c r="H10658" s="2" t="s">
        <v>7734</v>
      </c>
      <c r="I10658" s="23" t="s">
        <v>11095</v>
      </c>
      <c r="J10658" s="23" t="s">
        <v>59</v>
      </c>
      <c r="K10658" s="23" t="s">
        <v>9712</v>
      </c>
      <c r="L10658" s="23" t="s">
        <v>9538</v>
      </c>
      <c r="M10658" s="23">
        <f>YEAR(Tabla2[[#This Row],[Fecha de creación]])</f>
        <v>2022</v>
      </c>
      <c r="N10658" s="23">
        <f>MONTH(Tabla2[[#This Row],[Fecha de creación]])</f>
        <v>9</v>
      </c>
    </row>
    <row r="10659" spans="1:14" x14ac:dyDescent="0.25">
      <c r="A10659" s="26">
        <v>44826.436064814814</v>
      </c>
      <c r="B10659" s="23" t="s">
        <v>56</v>
      </c>
      <c r="C10659" s="23" t="s">
        <v>13552</v>
      </c>
      <c r="D10659" s="23" t="s">
        <v>36</v>
      </c>
      <c r="E10659" s="23" t="s">
        <v>1</v>
      </c>
      <c r="F10659" s="23" t="s">
        <v>7</v>
      </c>
      <c r="G10659" s="23" t="s">
        <v>975</v>
      </c>
      <c r="H10659" s="2" t="s">
        <v>7731</v>
      </c>
      <c r="I10659" s="23" t="s">
        <v>4517</v>
      </c>
      <c r="J10659" s="23" t="s">
        <v>59</v>
      </c>
      <c r="K10659" s="23" t="s">
        <v>9712</v>
      </c>
      <c r="L10659" s="23" t="s">
        <v>9538</v>
      </c>
      <c r="M10659" s="23">
        <f>YEAR(Tabla2[[#This Row],[Fecha de creación]])</f>
        <v>2022</v>
      </c>
      <c r="N10659" s="23">
        <f>MONTH(Tabla2[[#This Row],[Fecha de creación]])</f>
        <v>9</v>
      </c>
    </row>
    <row r="10660" spans="1:14" x14ac:dyDescent="0.25">
      <c r="A10660" s="26">
        <v>44826.455868055556</v>
      </c>
      <c r="B10660" s="23" t="s">
        <v>189</v>
      </c>
      <c r="C10660" s="23" t="s">
        <v>13553</v>
      </c>
      <c r="D10660" s="23" t="s">
        <v>13547</v>
      </c>
      <c r="E10660" s="23" t="s">
        <v>1</v>
      </c>
      <c r="F10660" s="23" t="s">
        <v>7</v>
      </c>
      <c r="G10660" s="23" t="s">
        <v>1551</v>
      </c>
      <c r="H10660" s="2" t="s">
        <v>7721</v>
      </c>
      <c r="I10660" s="23" t="s">
        <v>7205</v>
      </c>
      <c r="J10660" s="23" t="s">
        <v>59</v>
      </c>
      <c r="K10660" s="23" t="s">
        <v>9712</v>
      </c>
      <c r="L10660" s="23" t="s">
        <v>9539</v>
      </c>
      <c r="M10660" s="23">
        <f>YEAR(Tabla2[[#This Row],[Fecha de creación]])</f>
        <v>2022</v>
      </c>
      <c r="N10660" s="23">
        <f>MONTH(Tabla2[[#This Row],[Fecha de creación]])</f>
        <v>9</v>
      </c>
    </row>
    <row r="10661" spans="1:14" x14ac:dyDescent="0.25">
      <c r="A10661" s="26">
        <v>44826.52107638889</v>
      </c>
      <c r="B10661" s="23" t="s">
        <v>189</v>
      </c>
      <c r="C10661" s="23" t="s">
        <v>13554</v>
      </c>
      <c r="D10661" s="23" t="s">
        <v>13555</v>
      </c>
      <c r="E10661" s="23" t="s">
        <v>1</v>
      </c>
      <c r="F10661" s="23" t="s">
        <v>7</v>
      </c>
      <c r="G10661" s="23" t="s">
        <v>1551</v>
      </c>
      <c r="H10661" s="2" t="s">
        <v>7737</v>
      </c>
      <c r="I10661" s="23" t="s">
        <v>7205</v>
      </c>
      <c r="J10661" s="23" t="s">
        <v>958</v>
      </c>
      <c r="K10661" s="23" t="s">
        <v>9712</v>
      </c>
      <c r="L10661" s="23" t="s">
        <v>9538</v>
      </c>
      <c r="M10661" s="23">
        <f>YEAR(Tabla2[[#This Row],[Fecha de creación]])</f>
        <v>2022</v>
      </c>
      <c r="N10661" s="23">
        <f>MONTH(Tabla2[[#This Row],[Fecha de creación]])</f>
        <v>9</v>
      </c>
    </row>
    <row r="10662" spans="1:14" x14ac:dyDescent="0.25">
      <c r="A10662" s="26">
        <v>44826.55673611111</v>
      </c>
      <c r="B10662" s="23" t="s">
        <v>0</v>
      </c>
      <c r="C10662" s="23" t="s">
        <v>13556</v>
      </c>
      <c r="D10662" s="23" t="s">
        <v>349</v>
      </c>
      <c r="E10662" s="23" t="s">
        <v>1</v>
      </c>
      <c r="F10662" s="23" t="s">
        <v>7</v>
      </c>
      <c r="G10662" s="23" t="s">
        <v>975</v>
      </c>
      <c r="H10662" s="2" t="s">
        <v>7980</v>
      </c>
      <c r="I10662" s="23" t="s">
        <v>7412</v>
      </c>
      <c r="J10662" s="23"/>
      <c r="K10662" s="23" t="s">
        <v>9712</v>
      </c>
      <c r="L10662" s="23" t="s">
        <v>9538</v>
      </c>
      <c r="M10662" s="23">
        <f>YEAR(Tabla2[[#This Row],[Fecha de creación]])</f>
        <v>2022</v>
      </c>
      <c r="N10662" s="23">
        <f>MONTH(Tabla2[[#This Row],[Fecha de creación]])</f>
        <v>9</v>
      </c>
    </row>
    <row r="10663" spans="1:14" x14ac:dyDescent="0.25">
      <c r="A10663" s="26">
        <v>44826.560983796298</v>
      </c>
      <c r="B10663" s="23" t="s">
        <v>0</v>
      </c>
      <c r="C10663" s="23" t="s">
        <v>13557</v>
      </c>
      <c r="D10663" s="23" t="s">
        <v>615</v>
      </c>
      <c r="E10663" s="23" t="s">
        <v>1</v>
      </c>
      <c r="F10663" s="23" t="s">
        <v>7</v>
      </c>
      <c r="G10663" s="23" t="s">
        <v>975</v>
      </c>
      <c r="H10663" s="2" t="s">
        <v>7745</v>
      </c>
      <c r="I10663" s="23" t="s">
        <v>7412</v>
      </c>
      <c r="J10663" s="23"/>
      <c r="K10663" s="23" t="s">
        <v>9712</v>
      </c>
      <c r="L10663" s="23" t="s">
        <v>9538</v>
      </c>
      <c r="M10663" s="23">
        <f>YEAR(Tabla2[[#This Row],[Fecha de creación]])</f>
        <v>2022</v>
      </c>
      <c r="N10663" s="23">
        <f>MONTH(Tabla2[[#This Row],[Fecha de creación]])</f>
        <v>9</v>
      </c>
    </row>
    <row r="10664" spans="1:14" x14ac:dyDescent="0.25">
      <c r="A10664" s="26">
        <v>44826.580636574072</v>
      </c>
      <c r="B10664" s="23" t="s">
        <v>0</v>
      </c>
      <c r="C10664" s="23" t="s">
        <v>13558</v>
      </c>
      <c r="D10664" s="23" t="s">
        <v>49</v>
      </c>
      <c r="E10664" s="23" t="s">
        <v>1</v>
      </c>
      <c r="F10664" s="23" t="s">
        <v>7</v>
      </c>
      <c r="G10664" s="23" t="s">
        <v>975</v>
      </c>
      <c r="H10664" s="2" t="s">
        <v>7745</v>
      </c>
      <c r="I10664" s="23" t="s">
        <v>7412</v>
      </c>
      <c r="J10664" s="23"/>
      <c r="K10664" s="23" t="s">
        <v>9712</v>
      </c>
      <c r="L10664" s="23" t="s">
        <v>9538</v>
      </c>
      <c r="M10664" s="23">
        <f>YEAR(Tabla2[[#This Row],[Fecha de creación]])</f>
        <v>2022</v>
      </c>
      <c r="N10664" s="23">
        <f>MONTH(Tabla2[[#This Row],[Fecha de creación]])</f>
        <v>9</v>
      </c>
    </row>
    <row r="10665" spans="1:14" x14ac:dyDescent="0.25">
      <c r="A10665" s="26">
        <v>44827.510428240741</v>
      </c>
      <c r="B10665" s="23" t="s">
        <v>0</v>
      </c>
      <c r="C10665" s="23" t="s">
        <v>13559</v>
      </c>
      <c r="D10665" s="23" t="s">
        <v>8176</v>
      </c>
      <c r="E10665" s="23" t="s">
        <v>1</v>
      </c>
      <c r="F10665" s="23" t="s">
        <v>7</v>
      </c>
      <c r="G10665" s="23" t="s">
        <v>975</v>
      </c>
      <c r="H10665" s="2" t="s">
        <v>8559</v>
      </c>
      <c r="I10665" s="23" t="s">
        <v>7412</v>
      </c>
      <c r="J10665" s="23"/>
      <c r="K10665" s="23" t="s">
        <v>9712</v>
      </c>
      <c r="L10665" s="23" t="s">
        <v>9538</v>
      </c>
      <c r="M10665" s="23">
        <f>YEAR(Tabla2[[#This Row],[Fecha de creación]])</f>
        <v>2022</v>
      </c>
      <c r="N10665" s="23">
        <f>MONTH(Tabla2[[#This Row],[Fecha de creación]])</f>
        <v>9</v>
      </c>
    </row>
    <row r="10666" spans="1:14" x14ac:dyDescent="0.25">
      <c r="A10666" s="26">
        <v>44827.566747685189</v>
      </c>
      <c r="B10666" s="23" t="s">
        <v>0</v>
      </c>
      <c r="C10666" s="23" t="s">
        <v>13560</v>
      </c>
      <c r="D10666" s="23" t="s">
        <v>8660</v>
      </c>
      <c r="E10666" s="23" t="s">
        <v>1</v>
      </c>
      <c r="F10666" s="23" t="s">
        <v>7</v>
      </c>
      <c r="G10666" s="23" t="s">
        <v>1551</v>
      </c>
      <c r="H10666" s="2" t="s">
        <v>7737</v>
      </c>
      <c r="I10666" s="23" t="s">
        <v>976</v>
      </c>
      <c r="J10666" s="23" t="s">
        <v>59</v>
      </c>
      <c r="K10666" s="23" t="s">
        <v>9712</v>
      </c>
      <c r="L10666" s="23" t="s">
        <v>9539</v>
      </c>
      <c r="M10666" s="23">
        <f>YEAR(Tabla2[[#This Row],[Fecha de creación]])</f>
        <v>2022</v>
      </c>
      <c r="N10666" s="23">
        <f>MONTH(Tabla2[[#This Row],[Fecha de creación]])</f>
        <v>9</v>
      </c>
    </row>
    <row r="10667" spans="1:14" x14ac:dyDescent="0.25">
      <c r="A10667" s="26">
        <v>44827.624513888892</v>
      </c>
      <c r="B10667" s="23" t="s">
        <v>0</v>
      </c>
      <c r="C10667" s="23" t="s">
        <v>13561</v>
      </c>
      <c r="D10667" s="23" t="s">
        <v>7521</v>
      </c>
      <c r="E10667" s="23" t="s">
        <v>1</v>
      </c>
      <c r="F10667" s="23" t="s">
        <v>22</v>
      </c>
      <c r="G10667" s="23" t="s">
        <v>975</v>
      </c>
      <c r="H10667" s="2" t="s">
        <v>8893</v>
      </c>
      <c r="I10667" s="23" t="s">
        <v>7412</v>
      </c>
      <c r="J10667" s="23"/>
      <c r="K10667" s="23" t="s">
        <v>9712</v>
      </c>
      <c r="L10667" s="23" t="s">
        <v>9538</v>
      </c>
      <c r="M10667" s="23">
        <f>YEAR(Tabla2[[#This Row],[Fecha de creación]])</f>
        <v>2022</v>
      </c>
      <c r="N10667" s="23">
        <f>MONTH(Tabla2[[#This Row],[Fecha de creación]])</f>
        <v>9</v>
      </c>
    </row>
    <row r="10668" spans="1:14" x14ac:dyDescent="0.25">
      <c r="A10668" s="26">
        <v>44827.683831018519</v>
      </c>
      <c r="B10668" s="23" t="s">
        <v>0</v>
      </c>
      <c r="C10668" s="23" t="s">
        <v>13562</v>
      </c>
      <c r="D10668" s="23" t="s">
        <v>982</v>
      </c>
      <c r="E10668" s="23" t="s">
        <v>1</v>
      </c>
      <c r="F10668" s="23" t="s">
        <v>22</v>
      </c>
      <c r="G10668" s="23" t="s">
        <v>975</v>
      </c>
      <c r="H10668" s="2" t="s">
        <v>8893</v>
      </c>
      <c r="I10668" s="23" t="s">
        <v>5999</v>
      </c>
      <c r="J10668" s="23" t="s">
        <v>59</v>
      </c>
      <c r="K10668" s="23" t="s">
        <v>9712</v>
      </c>
      <c r="L10668" s="23" t="s">
        <v>9538</v>
      </c>
      <c r="M10668" s="23">
        <f>YEAR(Tabla2[[#This Row],[Fecha de creación]])</f>
        <v>2022</v>
      </c>
      <c r="N10668" s="23">
        <f>MONTH(Tabla2[[#This Row],[Fecha de creación]])</f>
        <v>9</v>
      </c>
    </row>
    <row r="10669" spans="1:14" x14ac:dyDescent="0.25">
      <c r="A10669" s="26">
        <v>44827.68482638889</v>
      </c>
      <c r="B10669" s="23" t="s">
        <v>0</v>
      </c>
      <c r="C10669" s="23" t="s">
        <v>13563</v>
      </c>
      <c r="D10669" s="23" t="s">
        <v>982</v>
      </c>
      <c r="E10669" s="23" t="s">
        <v>1</v>
      </c>
      <c r="F10669" s="23" t="s">
        <v>22</v>
      </c>
      <c r="G10669" s="23" t="s">
        <v>975</v>
      </c>
      <c r="H10669" s="2" t="s">
        <v>8893</v>
      </c>
      <c r="I10669" s="23" t="s">
        <v>5999</v>
      </c>
      <c r="J10669" s="23" t="s">
        <v>59</v>
      </c>
      <c r="K10669" s="23" t="s">
        <v>9712</v>
      </c>
      <c r="L10669" s="23" t="s">
        <v>9538</v>
      </c>
      <c r="M10669" s="23">
        <f>YEAR(Tabla2[[#This Row],[Fecha de creación]])</f>
        <v>2022</v>
      </c>
      <c r="N10669" s="23">
        <f>MONTH(Tabla2[[#This Row],[Fecha de creación]])</f>
        <v>9</v>
      </c>
    </row>
    <row r="10670" spans="1:14" x14ac:dyDescent="0.25">
      <c r="A10670" s="26">
        <v>44827.686099537037</v>
      </c>
      <c r="B10670" s="23" t="s">
        <v>0</v>
      </c>
      <c r="C10670" s="23" t="s">
        <v>13564</v>
      </c>
      <c r="D10670" s="23" t="s">
        <v>3075</v>
      </c>
      <c r="E10670" s="23" t="s">
        <v>1</v>
      </c>
      <c r="F10670" s="23" t="s">
        <v>7</v>
      </c>
      <c r="G10670" s="23" t="s">
        <v>975</v>
      </c>
      <c r="H10670" s="2" t="s">
        <v>8459</v>
      </c>
      <c r="I10670" s="23" t="s">
        <v>5999</v>
      </c>
      <c r="J10670" s="23" t="s">
        <v>958</v>
      </c>
      <c r="K10670" s="23" t="s">
        <v>9712</v>
      </c>
      <c r="L10670" s="23" t="s">
        <v>9538</v>
      </c>
      <c r="M10670" s="23">
        <f>YEAR(Tabla2[[#This Row],[Fecha de creación]])</f>
        <v>2022</v>
      </c>
      <c r="N10670" s="23">
        <f>MONTH(Tabla2[[#This Row],[Fecha de creación]])</f>
        <v>9</v>
      </c>
    </row>
    <row r="10671" spans="1:14" x14ac:dyDescent="0.25">
      <c r="A10671" s="26">
        <v>44827.687349537038</v>
      </c>
      <c r="B10671" s="23" t="s">
        <v>0</v>
      </c>
      <c r="C10671" s="23" t="s">
        <v>13565</v>
      </c>
      <c r="D10671" s="23" t="s">
        <v>982</v>
      </c>
      <c r="E10671" s="23" t="s">
        <v>1</v>
      </c>
      <c r="F10671" s="23" t="s">
        <v>22</v>
      </c>
      <c r="G10671" s="23" t="s">
        <v>975</v>
      </c>
      <c r="H10671" s="2" t="s">
        <v>8893</v>
      </c>
      <c r="I10671" s="23" t="s">
        <v>5999</v>
      </c>
      <c r="J10671" s="23" t="s">
        <v>59</v>
      </c>
      <c r="K10671" s="23" t="s">
        <v>9712</v>
      </c>
      <c r="L10671" s="23" t="s">
        <v>9538</v>
      </c>
      <c r="M10671" s="23">
        <f>YEAR(Tabla2[[#This Row],[Fecha de creación]])</f>
        <v>2022</v>
      </c>
      <c r="N10671" s="23">
        <f>MONTH(Tabla2[[#This Row],[Fecha de creación]])</f>
        <v>9</v>
      </c>
    </row>
    <row r="10672" spans="1:14" x14ac:dyDescent="0.25">
      <c r="A10672" s="26">
        <v>44827.688368055555</v>
      </c>
      <c r="B10672" s="23" t="s">
        <v>0</v>
      </c>
      <c r="C10672" s="23" t="s">
        <v>13566</v>
      </c>
      <c r="D10672" s="23" t="s">
        <v>30</v>
      </c>
      <c r="E10672" s="23" t="s">
        <v>1</v>
      </c>
      <c r="F10672" s="23" t="s">
        <v>7</v>
      </c>
      <c r="G10672" s="23" t="s">
        <v>975</v>
      </c>
      <c r="H10672" s="2" t="s">
        <v>8535</v>
      </c>
      <c r="I10672" s="23" t="s">
        <v>5999</v>
      </c>
      <c r="J10672" s="23" t="s">
        <v>59</v>
      </c>
      <c r="K10672" s="23" t="s">
        <v>9712</v>
      </c>
      <c r="L10672" s="23" t="s">
        <v>9538</v>
      </c>
      <c r="M10672" s="23">
        <f>YEAR(Tabla2[[#This Row],[Fecha de creación]])</f>
        <v>2022</v>
      </c>
      <c r="N10672" s="23">
        <f>MONTH(Tabla2[[#This Row],[Fecha de creación]])</f>
        <v>9</v>
      </c>
    </row>
    <row r="10673" spans="1:14" x14ac:dyDescent="0.25">
      <c r="A10673" s="26">
        <v>44827.689849537041</v>
      </c>
      <c r="B10673" s="23" t="s">
        <v>0</v>
      </c>
      <c r="C10673" s="23" t="s">
        <v>13567</v>
      </c>
      <c r="D10673" s="23" t="s">
        <v>30</v>
      </c>
      <c r="E10673" s="23" t="s">
        <v>1</v>
      </c>
      <c r="F10673" s="23" t="s">
        <v>7</v>
      </c>
      <c r="G10673" s="23" t="s">
        <v>975</v>
      </c>
      <c r="H10673" s="2" t="s">
        <v>8535</v>
      </c>
      <c r="I10673" s="23" t="s">
        <v>5999</v>
      </c>
      <c r="J10673" s="23" t="s">
        <v>59</v>
      </c>
      <c r="K10673" s="23" t="s">
        <v>9712</v>
      </c>
      <c r="L10673" s="23" t="s">
        <v>9538</v>
      </c>
      <c r="M10673" s="23">
        <f>YEAR(Tabla2[[#This Row],[Fecha de creación]])</f>
        <v>2022</v>
      </c>
      <c r="N10673" s="23">
        <f>MONTH(Tabla2[[#This Row],[Fecha de creación]])</f>
        <v>9</v>
      </c>
    </row>
    <row r="10674" spans="1:14" x14ac:dyDescent="0.25">
      <c r="A10674" s="26">
        <v>44828.441620370373</v>
      </c>
      <c r="B10674" s="23" t="s">
        <v>0</v>
      </c>
      <c r="C10674" s="23" t="s">
        <v>13568</v>
      </c>
      <c r="D10674" s="23" t="s">
        <v>49</v>
      </c>
      <c r="E10674" s="23" t="s">
        <v>1</v>
      </c>
      <c r="F10674" s="23" t="s">
        <v>7</v>
      </c>
      <c r="G10674" s="23" t="s">
        <v>975</v>
      </c>
      <c r="H10674" s="2" t="s">
        <v>7745</v>
      </c>
      <c r="I10674" s="23" t="s">
        <v>7412</v>
      </c>
      <c r="J10674" s="23"/>
      <c r="K10674" s="23" t="s">
        <v>9712</v>
      </c>
      <c r="L10674" s="23" t="s">
        <v>9538</v>
      </c>
      <c r="M10674" s="23">
        <f>YEAR(Tabla2[[#This Row],[Fecha de creación]])</f>
        <v>2022</v>
      </c>
      <c r="N10674" s="23">
        <f>MONTH(Tabla2[[#This Row],[Fecha de creación]])</f>
        <v>9</v>
      </c>
    </row>
    <row r="10675" spans="1:14" x14ac:dyDescent="0.25">
      <c r="A10675" s="26">
        <v>44828.444340277776</v>
      </c>
      <c r="B10675" s="23" t="s">
        <v>0</v>
      </c>
      <c r="C10675" s="23" t="s">
        <v>13569</v>
      </c>
      <c r="D10675" s="23" t="s">
        <v>3092</v>
      </c>
      <c r="E10675" s="23" t="s">
        <v>1</v>
      </c>
      <c r="F10675" s="23" t="s">
        <v>7</v>
      </c>
      <c r="G10675" s="23" t="s">
        <v>975</v>
      </c>
      <c r="H10675" s="2" t="s">
        <v>7726</v>
      </c>
      <c r="I10675" s="23" t="s">
        <v>7412</v>
      </c>
      <c r="J10675" s="23"/>
      <c r="K10675" s="23" t="s">
        <v>9712</v>
      </c>
      <c r="L10675" s="23" t="s">
        <v>9538</v>
      </c>
      <c r="M10675" s="23">
        <f>YEAR(Tabla2[[#This Row],[Fecha de creación]])</f>
        <v>2022</v>
      </c>
      <c r="N10675" s="23">
        <f>MONTH(Tabla2[[#This Row],[Fecha de creación]])</f>
        <v>9</v>
      </c>
    </row>
    <row r="10676" spans="1:14" x14ac:dyDescent="0.25">
      <c r="A10676" s="26">
        <v>44828.446631944447</v>
      </c>
      <c r="B10676" s="23" t="s">
        <v>0</v>
      </c>
      <c r="C10676" s="23" t="s">
        <v>13570</v>
      </c>
      <c r="D10676" s="23" t="s">
        <v>7521</v>
      </c>
      <c r="E10676" s="23" t="s">
        <v>1</v>
      </c>
      <c r="F10676" s="23" t="s">
        <v>22</v>
      </c>
      <c r="G10676" s="23" t="s">
        <v>975</v>
      </c>
      <c r="H10676" s="2" t="s">
        <v>8893</v>
      </c>
      <c r="I10676" s="23" t="s">
        <v>7412</v>
      </c>
      <c r="J10676" s="23"/>
      <c r="K10676" s="23" t="s">
        <v>9712</v>
      </c>
      <c r="L10676" s="23" t="s">
        <v>9538</v>
      </c>
      <c r="M10676" s="23">
        <f>YEAR(Tabla2[[#This Row],[Fecha de creación]])</f>
        <v>2022</v>
      </c>
      <c r="N10676" s="23">
        <f>MONTH(Tabla2[[#This Row],[Fecha de creación]])</f>
        <v>9</v>
      </c>
    </row>
    <row r="10677" spans="1:14" x14ac:dyDescent="0.25">
      <c r="A10677" s="26">
        <v>44828.45144675926</v>
      </c>
      <c r="B10677" s="23" t="s">
        <v>0</v>
      </c>
      <c r="C10677" s="23" t="s">
        <v>13571</v>
      </c>
      <c r="D10677" s="23" t="s">
        <v>3092</v>
      </c>
      <c r="E10677" s="23" t="s">
        <v>1</v>
      </c>
      <c r="F10677" s="23" t="s">
        <v>7</v>
      </c>
      <c r="G10677" s="23" t="s">
        <v>975</v>
      </c>
      <c r="H10677" s="2" t="s">
        <v>7726</v>
      </c>
      <c r="I10677" s="23" t="s">
        <v>7412</v>
      </c>
      <c r="J10677" s="23"/>
      <c r="K10677" s="23" t="s">
        <v>9712</v>
      </c>
      <c r="L10677" s="23" t="s">
        <v>9538</v>
      </c>
      <c r="M10677" s="23">
        <f>YEAR(Tabla2[[#This Row],[Fecha de creación]])</f>
        <v>2022</v>
      </c>
      <c r="N10677" s="23">
        <f>MONTH(Tabla2[[#This Row],[Fecha de creación]])</f>
        <v>9</v>
      </c>
    </row>
    <row r="10678" spans="1:14" x14ac:dyDescent="0.25">
      <c r="A10678" s="26">
        <v>44828.458726851852</v>
      </c>
      <c r="B10678" s="23" t="s">
        <v>0</v>
      </c>
      <c r="C10678" s="23" t="s">
        <v>13572</v>
      </c>
      <c r="D10678" s="23" t="s">
        <v>49</v>
      </c>
      <c r="E10678" s="23" t="s">
        <v>1</v>
      </c>
      <c r="F10678" s="23" t="s">
        <v>7</v>
      </c>
      <c r="G10678" s="23" t="s">
        <v>975</v>
      </c>
      <c r="H10678" s="2" t="s">
        <v>7745</v>
      </c>
      <c r="I10678" s="23" t="s">
        <v>7412</v>
      </c>
      <c r="J10678" s="23"/>
      <c r="K10678" s="23" t="s">
        <v>9712</v>
      </c>
      <c r="L10678" s="23" t="s">
        <v>9538</v>
      </c>
      <c r="M10678" s="23">
        <f>YEAR(Tabla2[[#This Row],[Fecha de creación]])</f>
        <v>2022</v>
      </c>
      <c r="N10678" s="23">
        <f>MONTH(Tabla2[[#This Row],[Fecha de creación]])</f>
        <v>9</v>
      </c>
    </row>
    <row r="10679" spans="1:14" x14ac:dyDescent="0.25">
      <c r="A10679" s="26">
        <v>44828.477060185185</v>
      </c>
      <c r="B10679" s="23" t="s">
        <v>0</v>
      </c>
      <c r="C10679" s="23" t="s">
        <v>13573</v>
      </c>
      <c r="D10679" s="23" t="s">
        <v>1021</v>
      </c>
      <c r="E10679" s="23" t="s">
        <v>1</v>
      </c>
      <c r="F10679" s="23" t="s">
        <v>7</v>
      </c>
      <c r="G10679" s="23" t="s">
        <v>975</v>
      </c>
      <c r="H10679" s="2" t="s">
        <v>13574</v>
      </c>
      <c r="I10679" s="23" t="s">
        <v>7412</v>
      </c>
      <c r="J10679" s="23"/>
      <c r="K10679" s="23" t="s">
        <v>9712</v>
      </c>
      <c r="L10679" s="23" t="s">
        <v>9538</v>
      </c>
      <c r="M10679" s="23">
        <f>YEAR(Tabla2[[#This Row],[Fecha de creación]])</f>
        <v>2022</v>
      </c>
      <c r="N10679" s="23">
        <f>MONTH(Tabla2[[#This Row],[Fecha de creación]])</f>
        <v>9</v>
      </c>
    </row>
    <row r="10680" spans="1:14" x14ac:dyDescent="0.25">
      <c r="A10680" s="26">
        <v>44828.5233912037</v>
      </c>
      <c r="B10680" s="23" t="s">
        <v>189</v>
      </c>
      <c r="C10680" s="23" t="s">
        <v>13575</v>
      </c>
      <c r="D10680" s="23" t="s">
        <v>7096</v>
      </c>
      <c r="E10680" s="23" t="s">
        <v>1</v>
      </c>
      <c r="F10680" s="23" t="s">
        <v>7</v>
      </c>
      <c r="G10680" s="23" t="s">
        <v>975</v>
      </c>
      <c r="H10680" s="2" t="s">
        <v>7722</v>
      </c>
      <c r="I10680" s="23" t="s">
        <v>4486</v>
      </c>
      <c r="J10680" s="23" t="s">
        <v>59</v>
      </c>
      <c r="K10680" s="23" t="s">
        <v>9712</v>
      </c>
      <c r="L10680" s="23" t="s">
        <v>9538</v>
      </c>
      <c r="M10680" s="23">
        <f>YEAR(Tabla2[[#This Row],[Fecha de creación]])</f>
        <v>2022</v>
      </c>
      <c r="N10680" s="23">
        <f>MONTH(Tabla2[[#This Row],[Fecha de creación]])</f>
        <v>9</v>
      </c>
    </row>
    <row r="10681" spans="1:14" x14ac:dyDescent="0.25">
      <c r="A10681" s="26">
        <v>44828.549027777779</v>
      </c>
      <c r="B10681" s="23" t="s">
        <v>0</v>
      </c>
      <c r="C10681" s="23" t="s">
        <v>13576</v>
      </c>
      <c r="D10681" s="23" t="s">
        <v>382</v>
      </c>
      <c r="E10681" s="23" t="s">
        <v>1</v>
      </c>
      <c r="F10681" s="23" t="s">
        <v>7</v>
      </c>
      <c r="G10681" s="23" t="s">
        <v>975</v>
      </c>
      <c r="H10681" s="2" t="s">
        <v>7723</v>
      </c>
      <c r="I10681" s="23" t="s">
        <v>7412</v>
      </c>
      <c r="J10681" s="23"/>
      <c r="K10681" s="23" t="s">
        <v>9712</v>
      </c>
      <c r="L10681" s="23" t="s">
        <v>9538</v>
      </c>
      <c r="M10681" s="23">
        <f>YEAR(Tabla2[[#This Row],[Fecha de creación]])</f>
        <v>2022</v>
      </c>
      <c r="N10681" s="23">
        <f>MONTH(Tabla2[[#This Row],[Fecha de creación]])</f>
        <v>9</v>
      </c>
    </row>
    <row r="10682" spans="1:14" x14ac:dyDescent="0.25">
      <c r="A10682" s="26">
        <v>44828.616967592592</v>
      </c>
      <c r="B10682" s="23" t="s">
        <v>0</v>
      </c>
      <c r="C10682" s="23" t="s">
        <v>13577</v>
      </c>
      <c r="D10682" s="23" t="s">
        <v>999</v>
      </c>
      <c r="E10682" s="23" t="s">
        <v>1</v>
      </c>
      <c r="F10682" s="23" t="s">
        <v>7</v>
      </c>
      <c r="G10682" s="23" t="s">
        <v>975</v>
      </c>
      <c r="H10682" s="2" t="s">
        <v>7744</v>
      </c>
      <c r="I10682" s="23" t="s">
        <v>7412</v>
      </c>
      <c r="J10682" s="23"/>
      <c r="K10682" s="23" t="s">
        <v>9712</v>
      </c>
      <c r="L10682" s="23" t="s">
        <v>9538</v>
      </c>
      <c r="M10682" s="23">
        <f>YEAR(Tabla2[[#This Row],[Fecha de creación]])</f>
        <v>2022</v>
      </c>
      <c r="N10682" s="23">
        <f>MONTH(Tabla2[[#This Row],[Fecha de creación]])</f>
        <v>9</v>
      </c>
    </row>
    <row r="10683" spans="1:14" x14ac:dyDescent="0.25">
      <c r="A10683" s="26">
        <v>44828.660590277781</v>
      </c>
      <c r="B10683" s="23" t="s">
        <v>0</v>
      </c>
      <c r="C10683" s="23" t="s">
        <v>13578</v>
      </c>
      <c r="D10683" s="23" t="s">
        <v>7521</v>
      </c>
      <c r="E10683" s="23" t="s">
        <v>1</v>
      </c>
      <c r="F10683" s="23" t="s">
        <v>22</v>
      </c>
      <c r="G10683" s="23" t="s">
        <v>975</v>
      </c>
      <c r="H10683" s="2" t="s">
        <v>8893</v>
      </c>
      <c r="I10683" s="23" t="s">
        <v>7412</v>
      </c>
      <c r="J10683" s="23"/>
      <c r="K10683" s="23" t="s">
        <v>9712</v>
      </c>
      <c r="L10683" s="23" t="s">
        <v>9538</v>
      </c>
      <c r="M10683" s="23">
        <f>YEAR(Tabla2[[#This Row],[Fecha de creación]])</f>
        <v>2022</v>
      </c>
      <c r="N10683" s="23">
        <f>MONTH(Tabla2[[#This Row],[Fecha de creación]])</f>
        <v>9</v>
      </c>
    </row>
    <row r="10684" spans="1:14" x14ac:dyDescent="0.25">
      <c r="A10684" s="26">
        <v>44828.665532407409</v>
      </c>
      <c r="B10684" s="23" t="s">
        <v>0</v>
      </c>
      <c r="C10684" s="23" t="s">
        <v>13579</v>
      </c>
      <c r="D10684" s="23" t="s">
        <v>49</v>
      </c>
      <c r="E10684" s="23" t="s">
        <v>1</v>
      </c>
      <c r="F10684" s="23" t="s">
        <v>7</v>
      </c>
      <c r="G10684" s="23" t="s">
        <v>975</v>
      </c>
      <c r="H10684" s="2" t="s">
        <v>7745</v>
      </c>
      <c r="I10684" s="23" t="s">
        <v>7412</v>
      </c>
      <c r="J10684" s="23"/>
      <c r="K10684" s="23" t="s">
        <v>9712</v>
      </c>
      <c r="L10684" s="23" t="s">
        <v>9538</v>
      </c>
      <c r="M10684" s="23">
        <f>YEAR(Tabla2[[#This Row],[Fecha de creación]])</f>
        <v>2022</v>
      </c>
      <c r="N10684" s="23">
        <f>MONTH(Tabla2[[#This Row],[Fecha de creación]])</f>
        <v>9</v>
      </c>
    </row>
    <row r="10685" spans="1:14" x14ac:dyDescent="0.25">
      <c r="A10685" s="26">
        <v>44828.679166666669</v>
      </c>
      <c r="B10685" s="23" t="s">
        <v>0</v>
      </c>
      <c r="C10685" s="23" t="s">
        <v>13580</v>
      </c>
      <c r="D10685" s="23" t="s">
        <v>3092</v>
      </c>
      <c r="E10685" s="23" t="s">
        <v>1</v>
      </c>
      <c r="F10685" s="23" t="s">
        <v>7</v>
      </c>
      <c r="G10685" s="23" t="s">
        <v>975</v>
      </c>
      <c r="H10685" s="2" t="s">
        <v>7726</v>
      </c>
      <c r="I10685" s="23" t="s">
        <v>7412</v>
      </c>
      <c r="J10685" s="23"/>
      <c r="K10685" s="23" t="s">
        <v>9712</v>
      </c>
      <c r="L10685" s="23" t="s">
        <v>9538</v>
      </c>
      <c r="M10685" s="23">
        <f>YEAR(Tabla2[[#This Row],[Fecha de creación]])</f>
        <v>2022</v>
      </c>
      <c r="N10685" s="23">
        <f>MONTH(Tabla2[[#This Row],[Fecha de creación]])</f>
        <v>9</v>
      </c>
    </row>
    <row r="10686" spans="1:14" x14ac:dyDescent="0.25">
      <c r="A10686" s="26">
        <v>44828.701053240744</v>
      </c>
      <c r="B10686" s="23" t="s">
        <v>0</v>
      </c>
      <c r="C10686" s="23" t="s">
        <v>13581</v>
      </c>
      <c r="D10686" s="23" t="s">
        <v>21</v>
      </c>
      <c r="E10686" s="23" t="s">
        <v>1</v>
      </c>
      <c r="F10686" s="23" t="s">
        <v>7</v>
      </c>
      <c r="G10686" s="23" t="s">
        <v>975</v>
      </c>
      <c r="H10686" s="2" t="s">
        <v>7744</v>
      </c>
      <c r="I10686" s="23" t="s">
        <v>5999</v>
      </c>
      <c r="J10686" s="23" t="s">
        <v>59</v>
      </c>
      <c r="K10686" s="23" t="s">
        <v>9712</v>
      </c>
      <c r="L10686" s="23" t="s">
        <v>9538</v>
      </c>
      <c r="M10686" s="23">
        <f>YEAR(Tabla2[[#This Row],[Fecha de creación]])</f>
        <v>2022</v>
      </c>
      <c r="N10686" s="23">
        <f>MONTH(Tabla2[[#This Row],[Fecha de creación]])</f>
        <v>9</v>
      </c>
    </row>
    <row r="10687" spans="1:14" x14ac:dyDescent="0.25">
      <c r="A10687" s="26">
        <v>44828.702326388891</v>
      </c>
      <c r="B10687" s="23" t="s">
        <v>0</v>
      </c>
      <c r="C10687" s="23" t="s">
        <v>13582</v>
      </c>
      <c r="D10687" s="23" t="s">
        <v>21</v>
      </c>
      <c r="E10687" s="23" t="s">
        <v>1</v>
      </c>
      <c r="F10687" s="23" t="s">
        <v>7</v>
      </c>
      <c r="G10687" s="23" t="s">
        <v>975</v>
      </c>
      <c r="H10687" s="2" t="s">
        <v>7744</v>
      </c>
      <c r="I10687" s="23" t="s">
        <v>5999</v>
      </c>
      <c r="J10687" s="23"/>
      <c r="K10687" s="23" t="s">
        <v>9712</v>
      </c>
      <c r="L10687" s="23" t="s">
        <v>9538</v>
      </c>
      <c r="M10687" s="23">
        <f>YEAR(Tabla2[[#This Row],[Fecha de creación]])</f>
        <v>2022</v>
      </c>
      <c r="N10687" s="23">
        <f>MONTH(Tabla2[[#This Row],[Fecha de creación]])</f>
        <v>9</v>
      </c>
    </row>
    <row r="10688" spans="1:14" x14ac:dyDescent="0.25">
      <c r="A10688" s="26">
        <v>44828.709131944444</v>
      </c>
      <c r="B10688" s="23" t="s">
        <v>0</v>
      </c>
      <c r="C10688" s="23" t="s">
        <v>13583</v>
      </c>
      <c r="D10688" s="23" t="s">
        <v>11946</v>
      </c>
      <c r="E10688" s="23" t="s">
        <v>1</v>
      </c>
      <c r="F10688" s="23" t="s">
        <v>7</v>
      </c>
      <c r="G10688" s="23" t="s">
        <v>975</v>
      </c>
      <c r="H10688" s="2" t="s">
        <v>8559</v>
      </c>
      <c r="I10688" s="23" t="s">
        <v>5999</v>
      </c>
      <c r="J10688" s="23" t="s">
        <v>59</v>
      </c>
      <c r="K10688" s="23" t="s">
        <v>9712</v>
      </c>
      <c r="L10688" s="23" t="s">
        <v>9538</v>
      </c>
      <c r="M10688" s="23">
        <f>YEAR(Tabla2[[#This Row],[Fecha de creación]])</f>
        <v>2022</v>
      </c>
      <c r="N10688" s="23">
        <f>MONTH(Tabla2[[#This Row],[Fecha de creación]])</f>
        <v>9</v>
      </c>
    </row>
    <row r="10689" spans="1:14" x14ac:dyDescent="0.25">
      <c r="A10689" s="26">
        <v>44828.715104166666</v>
      </c>
      <c r="B10689" s="23" t="s">
        <v>0</v>
      </c>
      <c r="C10689" s="23" t="s">
        <v>13584</v>
      </c>
      <c r="D10689" s="23" t="s">
        <v>333</v>
      </c>
      <c r="E10689" s="23" t="s">
        <v>1</v>
      </c>
      <c r="F10689" s="23" t="s">
        <v>7</v>
      </c>
      <c r="G10689" s="23" t="s">
        <v>975</v>
      </c>
      <c r="H10689" s="2" t="s">
        <v>7736</v>
      </c>
      <c r="I10689" s="23" t="s">
        <v>5999</v>
      </c>
      <c r="J10689" s="23" t="s">
        <v>59</v>
      </c>
      <c r="K10689" s="23" t="s">
        <v>9712</v>
      </c>
      <c r="L10689" s="23" t="s">
        <v>9538</v>
      </c>
      <c r="M10689" s="23">
        <f>YEAR(Tabla2[[#This Row],[Fecha de creación]])</f>
        <v>2022</v>
      </c>
      <c r="N10689" s="23">
        <f>MONTH(Tabla2[[#This Row],[Fecha de creación]])</f>
        <v>9</v>
      </c>
    </row>
    <row r="10690" spans="1:14" x14ac:dyDescent="0.25">
      <c r="A10690" s="26">
        <v>44828.719490740739</v>
      </c>
      <c r="B10690" s="23" t="s">
        <v>0</v>
      </c>
      <c r="C10690" s="23" t="s">
        <v>13585</v>
      </c>
      <c r="D10690" s="23" t="s">
        <v>6237</v>
      </c>
      <c r="E10690" s="23" t="s">
        <v>1</v>
      </c>
      <c r="F10690" s="23" t="s">
        <v>7</v>
      </c>
      <c r="G10690" s="23" t="s">
        <v>975</v>
      </c>
      <c r="H10690" s="2" t="s">
        <v>7748</v>
      </c>
      <c r="I10690" s="23" t="s">
        <v>5999</v>
      </c>
      <c r="J10690" s="23" t="s">
        <v>59</v>
      </c>
      <c r="K10690" s="23" t="s">
        <v>9712</v>
      </c>
      <c r="L10690" s="23" t="s">
        <v>9538</v>
      </c>
      <c r="M10690" s="23">
        <f>YEAR(Tabla2[[#This Row],[Fecha de creación]])</f>
        <v>2022</v>
      </c>
      <c r="N10690" s="23">
        <f>MONTH(Tabla2[[#This Row],[Fecha de creación]])</f>
        <v>9</v>
      </c>
    </row>
    <row r="10691" spans="1:14" x14ac:dyDescent="0.25">
      <c r="A10691" s="26">
        <v>44829.480844907404</v>
      </c>
      <c r="B10691" s="23" t="s">
        <v>0</v>
      </c>
      <c r="C10691" s="23" t="s">
        <v>13586</v>
      </c>
      <c r="D10691" s="23" t="s">
        <v>8664</v>
      </c>
      <c r="E10691" s="23" t="s">
        <v>1</v>
      </c>
      <c r="F10691" s="23" t="s">
        <v>22</v>
      </c>
      <c r="G10691" s="23" t="s">
        <v>975</v>
      </c>
      <c r="H10691" s="2" t="s">
        <v>8893</v>
      </c>
      <c r="I10691" s="23" t="s">
        <v>7412</v>
      </c>
      <c r="J10691" s="23"/>
      <c r="K10691" s="23" t="s">
        <v>9712</v>
      </c>
      <c r="L10691" s="23" t="s">
        <v>9538</v>
      </c>
      <c r="M10691" s="23">
        <f>YEAR(Tabla2[[#This Row],[Fecha de creación]])</f>
        <v>2022</v>
      </c>
      <c r="N10691" s="23">
        <f>MONTH(Tabla2[[#This Row],[Fecha de creación]])</f>
        <v>9</v>
      </c>
    </row>
    <row r="10692" spans="1:14" x14ac:dyDescent="0.25">
      <c r="A10692" s="26">
        <v>44829.532187500001</v>
      </c>
      <c r="B10692" s="23" t="s">
        <v>0</v>
      </c>
      <c r="C10692" s="23" t="s">
        <v>13587</v>
      </c>
      <c r="D10692" s="23" t="s">
        <v>1002</v>
      </c>
      <c r="E10692" s="23" t="s">
        <v>1</v>
      </c>
      <c r="F10692" s="23" t="s">
        <v>2</v>
      </c>
      <c r="G10692" s="23" t="s">
        <v>1551</v>
      </c>
      <c r="H10692" s="2" t="s">
        <v>7736</v>
      </c>
      <c r="I10692" s="23" t="s">
        <v>7749</v>
      </c>
      <c r="J10692" s="23" t="s">
        <v>59</v>
      </c>
      <c r="K10692" s="23" t="s">
        <v>9712</v>
      </c>
      <c r="L10692" s="23" t="s">
        <v>9538</v>
      </c>
      <c r="M10692" s="23">
        <f>YEAR(Tabla2[[#This Row],[Fecha de creación]])</f>
        <v>2022</v>
      </c>
      <c r="N10692" s="23">
        <f>MONTH(Tabla2[[#This Row],[Fecha de creación]])</f>
        <v>9</v>
      </c>
    </row>
    <row r="10693" spans="1:14" x14ac:dyDescent="0.25">
      <c r="A10693" s="26">
        <v>44829.5469212963</v>
      </c>
      <c r="B10693" s="23" t="s">
        <v>0</v>
      </c>
      <c r="C10693" s="23" t="s">
        <v>13588</v>
      </c>
      <c r="D10693" s="23" t="s">
        <v>3092</v>
      </c>
      <c r="E10693" s="23" t="s">
        <v>1</v>
      </c>
      <c r="F10693" s="23" t="s">
        <v>7</v>
      </c>
      <c r="G10693" s="23" t="s">
        <v>975</v>
      </c>
      <c r="H10693" s="2" t="s">
        <v>7726</v>
      </c>
      <c r="I10693" s="23" t="s">
        <v>7412</v>
      </c>
      <c r="J10693" s="23"/>
      <c r="K10693" s="23" t="s">
        <v>9712</v>
      </c>
      <c r="L10693" s="23" t="s">
        <v>9538</v>
      </c>
      <c r="M10693" s="23">
        <f>YEAR(Tabla2[[#This Row],[Fecha de creación]])</f>
        <v>2022</v>
      </c>
      <c r="N10693" s="23">
        <f>MONTH(Tabla2[[#This Row],[Fecha de creación]])</f>
        <v>9</v>
      </c>
    </row>
    <row r="10694" spans="1:14" x14ac:dyDescent="0.25">
      <c r="A10694" s="26">
        <v>44829.547881944447</v>
      </c>
      <c r="B10694" s="23" t="s">
        <v>0</v>
      </c>
      <c r="C10694" s="23" t="s">
        <v>13589</v>
      </c>
      <c r="D10694" s="23" t="s">
        <v>6</v>
      </c>
      <c r="E10694" s="23" t="s">
        <v>1</v>
      </c>
      <c r="F10694" s="23" t="s">
        <v>7</v>
      </c>
      <c r="G10694" s="23" t="s">
        <v>975</v>
      </c>
      <c r="H10694" s="2" t="s">
        <v>7722</v>
      </c>
      <c r="I10694" s="23" t="s">
        <v>7412</v>
      </c>
      <c r="J10694" s="23"/>
      <c r="K10694" s="23" t="s">
        <v>9712</v>
      </c>
      <c r="L10694" s="23" t="s">
        <v>9538</v>
      </c>
      <c r="M10694" s="23">
        <f>YEAR(Tabla2[[#This Row],[Fecha de creación]])</f>
        <v>2022</v>
      </c>
      <c r="N10694" s="23">
        <f>MONTH(Tabla2[[#This Row],[Fecha de creación]])</f>
        <v>9</v>
      </c>
    </row>
    <row r="10695" spans="1:14" x14ac:dyDescent="0.25">
      <c r="A10695" s="26">
        <v>44829.548738425925</v>
      </c>
      <c r="B10695" s="23" t="s">
        <v>0</v>
      </c>
      <c r="C10695" s="23" t="s">
        <v>13590</v>
      </c>
      <c r="D10695" s="23" t="s">
        <v>6</v>
      </c>
      <c r="E10695" s="23" t="s">
        <v>1</v>
      </c>
      <c r="F10695" s="23" t="s">
        <v>7</v>
      </c>
      <c r="G10695" s="23" t="s">
        <v>975</v>
      </c>
      <c r="H10695" s="2" t="s">
        <v>7722</v>
      </c>
      <c r="I10695" s="23" t="s">
        <v>7412</v>
      </c>
      <c r="J10695" s="23"/>
      <c r="K10695" s="23" t="s">
        <v>9712</v>
      </c>
      <c r="L10695" s="23" t="s">
        <v>9538</v>
      </c>
      <c r="M10695" s="23">
        <f>YEAR(Tabla2[[#This Row],[Fecha de creación]])</f>
        <v>2022</v>
      </c>
      <c r="N10695" s="23">
        <f>MONTH(Tabla2[[#This Row],[Fecha de creación]])</f>
        <v>9</v>
      </c>
    </row>
    <row r="10696" spans="1:14" x14ac:dyDescent="0.25">
      <c r="A10696" s="26">
        <v>44829.549930555557</v>
      </c>
      <c r="B10696" s="23" t="s">
        <v>0</v>
      </c>
      <c r="C10696" s="23" t="s">
        <v>13591</v>
      </c>
      <c r="D10696" s="23" t="s">
        <v>6</v>
      </c>
      <c r="E10696" s="23" t="s">
        <v>1</v>
      </c>
      <c r="F10696" s="23" t="s">
        <v>7</v>
      </c>
      <c r="G10696" s="23" t="s">
        <v>975</v>
      </c>
      <c r="H10696" s="2" t="s">
        <v>7722</v>
      </c>
      <c r="I10696" s="23" t="s">
        <v>7412</v>
      </c>
      <c r="J10696" s="23"/>
      <c r="K10696" s="23" t="s">
        <v>9712</v>
      </c>
      <c r="L10696" s="23" t="s">
        <v>9538</v>
      </c>
      <c r="M10696" s="23">
        <f>YEAR(Tabla2[[#This Row],[Fecha de creación]])</f>
        <v>2022</v>
      </c>
      <c r="N10696" s="23">
        <f>MONTH(Tabla2[[#This Row],[Fecha de creación]])</f>
        <v>9</v>
      </c>
    </row>
    <row r="10697" spans="1:14" x14ac:dyDescent="0.25">
      <c r="A10697" s="26">
        <v>44829.551064814812</v>
      </c>
      <c r="B10697" s="23" t="s">
        <v>0</v>
      </c>
      <c r="C10697" s="23" t="s">
        <v>13592</v>
      </c>
      <c r="D10697" s="23" t="s">
        <v>6</v>
      </c>
      <c r="E10697" s="23" t="s">
        <v>1</v>
      </c>
      <c r="F10697" s="23" t="s">
        <v>7</v>
      </c>
      <c r="G10697" s="23" t="s">
        <v>975</v>
      </c>
      <c r="H10697" s="2" t="s">
        <v>7722</v>
      </c>
      <c r="I10697" s="23" t="s">
        <v>7412</v>
      </c>
      <c r="J10697" s="23"/>
      <c r="K10697" s="23" t="s">
        <v>9712</v>
      </c>
      <c r="L10697" s="23" t="s">
        <v>9538</v>
      </c>
      <c r="M10697" s="23">
        <f>YEAR(Tabla2[[#This Row],[Fecha de creación]])</f>
        <v>2022</v>
      </c>
      <c r="N10697" s="23">
        <f>MONTH(Tabla2[[#This Row],[Fecha de creación]])</f>
        <v>9</v>
      </c>
    </row>
    <row r="10698" spans="1:14" x14ac:dyDescent="0.25">
      <c r="A10698" s="26">
        <v>44829.597719907404</v>
      </c>
      <c r="B10698" s="23" t="s">
        <v>0</v>
      </c>
      <c r="C10698" s="23" t="s">
        <v>13593</v>
      </c>
      <c r="D10698" s="23" t="s">
        <v>1004</v>
      </c>
      <c r="E10698" s="23" t="s">
        <v>1</v>
      </c>
      <c r="F10698" s="23" t="s">
        <v>7</v>
      </c>
      <c r="G10698" s="23" t="s">
        <v>975</v>
      </c>
      <c r="H10698" s="2" t="s">
        <v>7736</v>
      </c>
      <c r="I10698" s="23" t="s">
        <v>5999</v>
      </c>
      <c r="J10698" s="23" t="s">
        <v>59</v>
      </c>
      <c r="K10698" s="23" t="s">
        <v>9712</v>
      </c>
      <c r="L10698" s="23" t="s">
        <v>9538</v>
      </c>
      <c r="M10698" s="23">
        <f>YEAR(Tabla2[[#This Row],[Fecha de creación]])</f>
        <v>2022</v>
      </c>
      <c r="N10698" s="23">
        <f>MONTH(Tabla2[[#This Row],[Fecha de creación]])</f>
        <v>9</v>
      </c>
    </row>
    <row r="10699" spans="1:14" x14ac:dyDescent="0.25">
      <c r="A10699" s="26">
        <v>44829.600706018522</v>
      </c>
      <c r="B10699" s="23" t="s">
        <v>0</v>
      </c>
      <c r="C10699" s="23" t="s">
        <v>13594</v>
      </c>
      <c r="D10699" s="23" t="s">
        <v>6</v>
      </c>
      <c r="E10699" s="23" t="s">
        <v>1</v>
      </c>
      <c r="F10699" s="23" t="s">
        <v>7</v>
      </c>
      <c r="G10699" s="23" t="s">
        <v>975</v>
      </c>
      <c r="H10699" s="2" t="s">
        <v>7722</v>
      </c>
      <c r="I10699" s="23" t="s">
        <v>5999</v>
      </c>
      <c r="J10699" s="23" t="s">
        <v>59</v>
      </c>
      <c r="K10699" s="23" t="s">
        <v>9712</v>
      </c>
      <c r="L10699" s="23" t="s">
        <v>9538</v>
      </c>
      <c r="M10699" s="23">
        <f>YEAR(Tabla2[[#This Row],[Fecha de creación]])</f>
        <v>2022</v>
      </c>
      <c r="N10699" s="23">
        <f>MONTH(Tabla2[[#This Row],[Fecha de creación]])</f>
        <v>9</v>
      </c>
    </row>
    <row r="10700" spans="1:14" x14ac:dyDescent="0.25">
      <c r="A10700" s="26">
        <v>44829.606099537035</v>
      </c>
      <c r="B10700" s="23" t="s">
        <v>0</v>
      </c>
      <c r="C10700" s="23" t="s">
        <v>13595</v>
      </c>
      <c r="D10700" s="23" t="s">
        <v>6</v>
      </c>
      <c r="E10700" s="23" t="s">
        <v>1</v>
      </c>
      <c r="F10700" s="23" t="s">
        <v>7</v>
      </c>
      <c r="G10700" s="23" t="s">
        <v>975</v>
      </c>
      <c r="H10700" s="2" t="s">
        <v>7722</v>
      </c>
      <c r="I10700" s="23" t="s">
        <v>5999</v>
      </c>
      <c r="J10700" s="23" t="s">
        <v>59</v>
      </c>
      <c r="K10700" s="23" t="s">
        <v>9712</v>
      </c>
      <c r="L10700" s="23" t="s">
        <v>9538</v>
      </c>
      <c r="M10700" s="23">
        <f>YEAR(Tabla2[[#This Row],[Fecha de creación]])</f>
        <v>2022</v>
      </c>
      <c r="N10700" s="23">
        <f>MONTH(Tabla2[[#This Row],[Fecha de creación]])</f>
        <v>9</v>
      </c>
    </row>
    <row r="10701" spans="1:14" x14ac:dyDescent="0.25">
      <c r="A10701" s="26">
        <v>44829.607719907406</v>
      </c>
      <c r="B10701" s="23" t="s">
        <v>0</v>
      </c>
      <c r="C10701" s="23" t="s">
        <v>13596</v>
      </c>
      <c r="D10701" s="23" t="s">
        <v>6</v>
      </c>
      <c r="E10701" s="23" t="s">
        <v>1</v>
      </c>
      <c r="F10701" s="23" t="s">
        <v>7</v>
      </c>
      <c r="G10701" s="23" t="s">
        <v>975</v>
      </c>
      <c r="H10701" s="2" t="s">
        <v>7722</v>
      </c>
      <c r="I10701" s="23" t="s">
        <v>5999</v>
      </c>
      <c r="J10701" s="23" t="s">
        <v>59</v>
      </c>
      <c r="K10701" s="23" t="s">
        <v>9712</v>
      </c>
      <c r="L10701" s="23" t="s">
        <v>9538</v>
      </c>
      <c r="M10701" s="23">
        <f>YEAR(Tabla2[[#This Row],[Fecha de creación]])</f>
        <v>2022</v>
      </c>
      <c r="N10701" s="23">
        <f>MONTH(Tabla2[[#This Row],[Fecha de creación]])</f>
        <v>9</v>
      </c>
    </row>
    <row r="10702" spans="1:14" x14ac:dyDescent="0.25">
      <c r="A10702" s="26">
        <v>44829.670590277776</v>
      </c>
      <c r="B10702" s="23" t="s">
        <v>0</v>
      </c>
      <c r="C10702" s="23" t="s">
        <v>13597</v>
      </c>
      <c r="D10702" s="23" t="s">
        <v>1071</v>
      </c>
      <c r="E10702" s="23" t="s">
        <v>1</v>
      </c>
      <c r="F10702" s="23" t="s">
        <v>22</v>
      </c>
      <c r="G10702" s="23" t="s">
        <v>975</v>
      </c>
      <c r="H10702" s="2" t="s">
        <v>7729</v>
      </c>
      <c r="I10702" s="23" t="s">
        <v>5999</v>
      </c>
      <c r="J10702" s="23" t="s">
        <v>59</v>
      </c>
      <c r="K10702" s="23" t="s">
        <v>9712</v>
      </c>
      <c r="L10702" s="23" t="s">
        <v>9538</v>
      </c>
      <c r="M10702" s="23">
        <f>YEAR(Tabla2[[#This Row],[Fecha de creación]])</f>
        <v>2022</v>
      </c>
      <c r="N10702" s="23">
        <f>MONTH(Tabla2[[#This Row],[Fecha de creación]])</f>
        <v>9</v>
      </c>
    </row>
    <row r="10703" spans="1:14" x14ac:dyDescent="0.25">
      <c r="A10703" s="26">
        <v>44829.682673611111</v>
      </c>
      <c r="B10703" s="23" t="s">
        <v>0</v>
      </c>
      <c r="C10703" s="23" t="s">
        <v>13598</v>
      </c>
      <c r="D10703" s="23" t="s">
        <v>8660</v>
      </c>
      <c r="E10703" s="23" t="s">
        <v>1</v>
      </c>
      <c r="F10703" s="23" t="s">
        <v>7</v>
      </c>
      <c r="G10703" s="23" t="s">
        <v>1551</v>
      </c>
      <c r="H10703" s="2" t="s">
        <v>7737</v>
      </c>
      <c r="I10703" s="23" t="s">
        <v>976</v>
      </c>
      <c r="J10703" s="23" t="s">
        <v>59</v>
      </c>
      <c r="K10703" s="23" t="s">
        <v>9712</v>
      </c>
      <c r="L10703" s="23" t="s">
        <v>9538</v>
      </c>
      <c r="M10703" s="23">
        <f>YEAR(Tabla2[[#This Row],[Fecha de creación]])</f>
        <v>2022</v>
      </c>
      <c r="N10703" s="23">
        <f>MONTH(Tabla2[[#This Row],[Fecha de creación]])</f>
        <v>9</v>
      </c>
    </row>
    <row r="10704" spans="1:14" x14ac:dyDescent="0.25">
      <c r="A10704" s="26">
        <v>44829.715601851851</v>
      </c>
      <c r="B10704" s="23" t="s">
        <v>0</v>
      </c>
      <c r="C10704" s="23" t="s">
        <v>13599</v>
      </c>
      <c r="D10704" s="23" t="s">
        <v>3092</v>
      </c>
      <c r="E10704" s="23" t="s">
        <v>1</v>
      </c>
      <c r="F10704" s="23" t="s">
        <v>7</v>
      </c>
      <c r="G10704" s="23" t="s">
        <v>975</v>
      </c>
      <c r="H10704" s="2" t="s">
        <v>7726</v>
      </c>
      <c r="I10704" s="23" t="s">
        <v>7412</v>
      </c>
      <c r="J10704" s="23"/>
      <c r="K10704" s="23" t="s">
        <v>9712</v>
      </c>
      <c r="L10704" s="23" t="s">
        <v>9538</v>
      </c>
      <c r="M10704" s="23">
        <f>YEAR(Tabla2[[#This Row],[Fecha de creación]])</f>
        <v>2022</v>
      </c>
      <c r="N10704" s="23">
        <f>MONTH(Tabla2[[#This Row],[Fecha de creación]])</f>
        <v>9</v>
      </c>
    </row>
    <row r="10705" spans="1:14" x14ac:dyDescent="0.25">
      <c r="A10705" s="26">
        <v>44830.479074074072</v>
      </c>
      <c r="B10705" s="23" t="s">
        <v>189</v>
      </c>
      <c r="C10705" s="23" t="s">
        <v>13600</v>
      </c>
      <c r="D10705" s="23" t="s">
        <v>8158</v>
      </c>
      <c r="E10705" s="23" t="s">
        <v>1</v>
      </c>
      <c r="F10705" s="23" t="s">
        <v>7</v>
      </c>
      <c r="G10705" s="23" t="s">
        <v>3</v>
      </c>
      <c r="H10705" s="2" t="s">
        <v>7728</v>
      </c>
      <c r="I10705" s="23" t="s">
        <v>4486</v>
      </c>
      <c r="J10705" s="23" t="s">
        <v>59</v>
      </c>
      <c r="K10705" s="23" t="s">
        <v>9712</v>
      </c>
      <c r="L10705" s="23" t="s">
        <v>9538</v>
      </c>
      <c r="M10705" s="23">
        <f>YEAR(Tabla2[[#This Row],[Fecha de creación]])</f>
        <v>2022</v>
      </c>
      <c r="N10705" s="23">
        <f>MONTH(Tabla2[[#This Row],[Fecha de creación]])</f>
        <v>9</v>
      </c>
    </row>
    <row r="10706" spans="1:14" x14ac:dyDescent="0.25">
      <c r="A10706" s="26">
        <v>44830.519791666666</v>
      </c>
      <c r="B10706" s="23" t="s">
        <v>189</v>
      </c>
      <c r="C10706" s="23" t="s">
        <v>13601</v>
      </c>
      <c r="D10706" s="23" t="s">
        <v>7096</v>
      </c>
      <c r="E10706" s="23" t="s">
        <v>1</v>
      </c>
      <c r="F10706" s="23" t="s">
        <v>7</v>
      </c>
      <c r="G10706" s="23" t="s">
        <v>975</v>
      </c>
      <c r="H10706" s="2" t="s">
        <v>7722</v>
      </c>
      <c r="I10706" s="23" t="s">
        <v>4486</v>
      </c>
      <c r="J10706" s="23" t="s">
        <v>59</v>
      </c>
      <c r="K10706" s="23" t="s">
        <v>9712</v>
      </c>
      <c r="L10706" s="23" t="s">
        <v>9538</v>
      </c>
      <c r="M10706" s="23">
        <f>YEAR(Tabla2[[#This Row],[Fecha de creación]])</f>
        <v>2022</v>
      </c>
      <c r="N10706" s="23">
        <f>MONTH(Tabla2[[#This Row],[Fecha de creación]])</f>
        <v>9</v>
      </c>
    </row>
    <row r="10707" spans="1:14" x14ac:dyDescent="0.25">
      <c r="A10707" s="26">
        <v>44830.525659722225</v>
      </c>
      <c r="B10707" s="23" t="s">
        <v>189</v>
      </c>
      <c r="C10707" s="23" t="s">
        <v>13602</v>
      </c>
      <c r="D10707" s="23" t="s">
        <v>13603</v>
      </c>
      <c r="E10707" s="23" t="s">
        <v>1</v>
      </c>
      <c r="F10707" s="23" t="s">
        <v>7</v>
      </c>
      <c r="G10707" s="23" t="s">
        <v>975</v>
      </c>
      <c r="H10707" s="2" t="s">
        <v>7980</v>
      </c>
      <c r="I10707" s="23" t="s">
        <v>4486</v>
      </c>
      <c r="J10707" s="23" t="s">
        <v>59</v>
      </c>
      <c r="K10707" s="23" t="s">
        <v>9712</v>
      </c>
      <c r="L10707" s="23" t="s">
        <v>9538</v>
      </c>
      <c r="M10707" s="23">
        <f>YEAR(Tabla2[[#This Row],[Fecha de creación]])</f>
        <v>2022</v>
      </c>
      <c r="N10707" s="23">
        <f>MONTH(Tabla2[[#This Row],[Fecha de creación]])</f>
        <v>9</v>
      </c>
    </row>
    <row r="10708" spans="1:14" x14ac:dyDescent="0.25">
      <c r="A10708" s="26">
        <v>44830.627592592595</v>
      </c>
      <c r="B10708" s="23" t="s">
        <v>56</v>
      </c>
      <c r="C10708" s="23" t="s">
        <v>13604</v>
      </c>
      <c r="D10708" s="23" t="s">
        <v>1548</v>
      </c>
      <c r="E10708" s="23" t="s">
        <v>1</v>
      </c>
      <c r="F10708" s="23" t="s">
        <v>7</v>
      </c>
      <c r="G10708" s="23" t="s">
        <v>1551</v>
      </c>
      <c r="H10708" s="2" t="s">
        <v>7734</v>
      </c>
      <c r="I10708" s="23" t="s">
        <v>11095</v>
      </c>
      <c r="J10708" s="23" t="s">
        <v>59</v>
      </c>
      <c r="K10708" s="23" t="s">
        <v>9712</v>
      </c>
      <c r="L10708" s="23" t="s">
        <v>9538</v>
      </c>
      <c r="M10708" s="23">
        <f>YEAR(Tabla2[[#This Row],[Fecha de creación]])</f>
        <v>2022</v>
      </c>
      <c r="N10708" s="23">
        <f>MONTH(Tabla2[[#This Row],[Fecha de creación]])</f>
        <v>9</v>
      </c>
    </row>
    <row r="10709" spans="1:14" x14ac:dyDescent="0.25">
      <c r="A10709" s="26">
        <v>44831.382106481484</v>
      </c>
      <c r="B10709" s="23" t="s">
        <v>189</v>
      </c>
      <c r="C10709" s="23" t="s">
        <v>13605</v>
      </c>
      <c r="D10709" s="23" t="s">
        <v>4002</v>
      </c>
      <c r="E10709" s="23" t="s">
        <v>1</v>
      </c>
      <c r="F10709" s="23" t="s">
        <v>2</v>
      </c>
      <c r="G10709" s="23" t="s">
        <v>1551</v>
      </c>
      <c r="H10709" s="2" t="s">
        <v>7737</v>
      </c>
      <c r="I10709" s="23" t="s">
        <v>7205</v>
      </c>
      <c r="J10709" s="23" t="s">
        <v>59</v>
      </c>
      <c r="K10709" s="23" t="s">
        <v>9712</v>
      </c>
      <c r="L10709" s="23" t="s">
        <v>9538</v>
      </c>
      <c r="M10709" s="23">
        <f>YEAR(Tabla2[[#This Row],[Fecha de creación]])</f>
        <v>2022</v>
      </c>
      <c r="N10709" s="23">
        <f>MONTH(Tabla2[[#This Row],[Fecha de creación]])</f>
        <v>9</v>
      </c>
    </row>
    <row r="10710" spans="1:14" x14ac:dyDescent="0.25">
      <c r="A10710" s="26">
        <v>44831.418877314813</v>
      </c>
      <c r="B10710" s="23" t="s">
        <v>9534</v>
      </c>
      <c r="C10710" s="23" t="s">
        <v>13606</v>
      </c>
      <c r="D10710" s="23" t="s">
        <v>3164</v>
      </c>
      <c r="E10710" s="23" t="s">
        <v>1</v>
      </c>
      <c r="F10710" s="23" t="s">
        <v>7</v>
      </c>
      <c r="G10710" s="23" t="s">
        <v>975</v>
      </c>
      <c r="H10710" s="2" t="s">
        <v>13574</v>
      </c>
      <c r="I10710" s="23" t="s">
        <v>8168</v>
      </c>
      <c r="J10710" s="23"/>
      <c r="K10710" s="23" t="s">
        <v>9712</v>
      </c>
      <c r="L10710" s="23" t="s">
        <v>9538</v>
      </c>
      <c r="M10710" s="23">
        <f>YEAR(Tabla2[[#This Row],[Fecha de creación]])</f>
        <v>2022</v>
      </c>
      <c r="N10710" s="23">
        <f>MONTH(Tabla2[[#This Row],[Fecha de creación]])</f>
        <v>9</v>
      </c>
    </row>
    <row r="10711" spans="1:14" x14ac:dyDescent="0.25">
      <c r="A10711" s="26">
        <v>44831.458981481483</v>
      </c>
      <c r="B10711" s="23" t="s">
        <v>0</v>
      </c>
      <c r="C10711" s="23" t="s">
        <v>13607</v>
      </c>
      <c r="D10711" s="23" t="s">
        <v>364</v>
      </c>
      <c r="E10711" s="23" t="s">
        <v>1</v>
      </c>
      <c r="F10711" s="23" t="s">
        <v>7</v>
      </c>
      <c r="G10711" s="23" t="s">
        <v>975</v>
      </c>
      <c r="H10711" s="2" t="s">
        <v>7721</v>
      </c>
      <c r="I10711" s="23" t="s">
        <v>7412</v>
      </c>
      <c r="J10711" s="23"/>
      <c r="K10711" s="23" t="s">
        <v>9712</v>
      </c>
      <c r="L10711" s="23" t="s">
        <v>9538</v>
      </c>
      <c r="M10711" s="23">
        <f>YEAR(Tabla2[[#This Row],[Fecha de creación]])</f>
        <v>2022</v>
      </c>
      <c r="N10711" s="23">
        <f>MONTH(Tabla2[[#This Row],[Fecha de creación]])</f>
        <v>9</v>
      </c>
    </row>
    <row r="10712" spans="1:14" x14ac:dyDescent="0.25">
      <c r="A10712" s="26">
        <v>44831.478506944448</v>
      </c>
      <c r="B10712" s="23" t="s">
        <v>56</v>
      </c>
      <c r="C10712" s="23" t="s">
        <v>13608</v>
      </c>
      <c r="D10712" s="23" t="s">
        <v>4281</v>
      </c>
      <c r="E10712" s="23" t="s">
        <v>1</v>
      </c>
      <c r="F10712" s="23" t="s">
        <v>7</v>
      </c>
      <c r="G10712" s="23" t="s">
        <v>975</v>
      </c>
      <c r="H10712" s="2" t="s">
        <v>7722</v>
      </c>
      <c r="I10712" s="23" t="s">
        <v>7342</v>
      </c>
      <c r="J10712" s="23" t="s">
        <v>59</v>
      </c>
      <c r="K10712" s="23" t="s">
        <v>9712</v>
      </c>
      <c r="L10712" s="23" t="s">
        <v>9538</v>
      </c>
      <c r="M10712" s="23">
        <f>YEAR(Tabla2[[#This Row],[Fecha de creación]])</f>
        <v>2022</v>
      </c>
      <c r="N10712" s="23">
        <f>MONTH(Tabla2[[#This Row],[Fecha de creación]])</f>
        <v>9</v>
      </c>
    </row>
    <row r="10713" spans="1:14" x14ac:dyDescent="0.25">
      <c r="A10713" s="26">
        <v>44831.554259259261</v>
      </c>
      <c r="B10713" s="23" t="s">
        <v>0</v>
      </c>
      <c r="C10713" s="23" t="s">
        <v>13609</v>
      </c>
      <c r="D10713" s="23" t="s">
        <v>30</v>
      </c>
      <c r="E10713" s="23" t="s">
        <v>1</v>
      </c>
      <c r="F10713" s="23" t="s">
        <v>22</v>
      </c>
      <c r="G10713" s="23" t="s">
        <v>975</v>
      </c>
      <c r="H10713" s="2" t="s">
        <v>7734</v>
      </c>
      <c r="I10713" s="23" t="s">
        <v>5999</v>
      </c>
      <c r="J10713" s="23" t="s">
        <v>59</v>
      </c>
      <c r="K10713" s="23" t="s">
        <v>9712</v>
      </c>
      <c r="L10713" s="23" t="s">
        <v>9538</v>
      </c>
      <c r="M10713" s="23">
        <f>YEAR(Tabla2[[#This Row],[Fecha de creación]])</f>
        <v>2022</v>
      </c>
      <c r="N10713" s="23">
        <f>MONTH(Tabla2[[#This Row],[Fecha de creación]])</f>
        <v>9</v>
      </c>
    </row>
    <row r="10714" spans="1:14" x14ac:dyDescent="0.25">
      <c r="A10714" s="26">
        <v>44831.56591435185</v>
      </c>
      <c r="B10714" s="23" t="s">
        <v>0</v>
      </c>
      <c r="C10714" s="23" t="s">
        <v>13610</v>
      </c>
      <c r="D10714" s="23" t="s">
        <v>982</v>
      </c>
      <c r="E10714" s="23" t="s">
        <v>1</v>
      </c>
      <c r="F10714" s="23" t="s">
        <v>22</v>
      </c>
      <c r="G10714" s="23" t="s">
        <v>975</v>
      </c>
      <c r="H10714" s="2" t="s">
        <v>8893</v>
      </c>
      <c r="I10714" s="23" t="s">
        <v>5999</v>
      </c>
      <c r="J10714" s="23" t="s">
        <v>59</v>
      </c>
      <c r="K10714" s="23" t="s">
        <v>9712</v>
      </c>
      <c r="L10714" s="23" t="s">
        <v>9538</v>
      </c>
      <c r="M10714" s="23">
        <f>YEAR(Tabla2[[#This Row],[Fecha de creación]])</f>
        <v>2022</v>
      </c>
      <c r="N10714" s="23">
        <f>MONTH(Tabla2[[#This Row],[Fecha de creación]])</f>
        <v>9</v>
      </c>
    </row>
    <row r="10715" spans="1:14" x14ac:dyDescent="0.25">
      <c r="A10715" s="26">
        <v>44831.568564814814</v>
      </c>
      <c r="B10715" s="23" t="s">
        <v>0</v>
      </c>
      <c r="C10715" s="23" t="s">
        <v>13611</v>
      </c>
      <c r="D10715" s="23" t="s">
        <v>982</v>
      </c>
      <c r="E10715" s="23" t="s">
        <v>1</v>
      </c>
      <c r="F10715" s="23" t="s">
        <v>22</v>
      </c>
      <c r="G10715" s="23" t="s">
        <v>975</v>
      </c>
      <c r="H10715" s="2" t="s">
        <v>8893</v>
      </c>
      <c r="I10715" s="23" t="s">
        <v>5999</v>
      </c>
      <c r="J10715" s="23" t="s">
        <v>59</v>
      </c>
      <c r="K10715" s="23" t="s">
        <v>9712</v>
      </c>
      <c r="L10715" s="23" t="s">
        <v>9538</v>
      </c>
      <c r="M10715" s="23">
        <f>YEAR(Tabla2[[#This Row],[Fecha de creación]])</f>
        <v>2022</v>
      </c>
      <c r="N10715" s="23">
        <f>MONTH(Tabla2[[#This Row],[Fecha de creación]])</f>
        <v>9</v>
      </c>
    </row>
    <row r="10716" spans="1:14" x14ac:dyDescent="0.25">
      <c r="A10716" s="26">
        <v>44831.576354166667</v>
      </c>
      <c r="B10716" s="23" t="s">
        <v>100</v>
      </c>
      <c r="C10716" s="23" t="s">
        <v>13612</v>
      </c>
      <c r="D10716" s="23" t="s">
        <v>622</v>
      </c>
      <c r="E10716" s="23" t="s">
        <v>1</v>
      </c>
      <c r="F10716" s="23" t="s">
        <v>7</v>
      </c>
      <c r="G10716" s="23" t="s">
        <v>1551</v>
      </c>
      <c r="H10716" s="2" t="s">
        <v>8491</v>
      </c>
      <c r="I10716" s="23" t="s">
        <v>13430</v>
      </c>
      <c r="J10716" s="23" t="s">
        <v>59</v>
      </c>
      <c r="K10716" s="23" t="s">
        <v>9712</v>
      </c>
      <c r="L10716" s="23" t="s">
        <v>9538</v>
      </c>
      <c r="M10716" s="23">
        <f>YEAR(Tabla2[[#This Row],[Fecha de creación]])</f>
        <v>2022</v>
      </c>
      <c r="N10716" s="23">
        <f>MONTH(Tabla2[[#This Row],[Fecha de creación]])</f>
        <v>9</v>
      </c>
    </row>
    <row r="10717" spans="1:14" x14ac:dyDescent="0.25">
      <c r="A10717" s="26">
        <v>44831.588240740741</v>
      </c>
      <c r="B10717" s="23" t="s">
        <v>0</v>
      </c>
      <c r="C10717" s="23" t="s">
        <v>13613</v>
      </c>
      <c r="D10717" s="23" t="s">
        <v>382</v>
      </c>
      <c r="E10717" s="23" t="s">
        <v>1</v>
      </c>
      <c r="F10717" s="23" t="s">
        <v>7</v>
      </c>
      <c r="G10717" s="23" t="s">
        <v>3</v>
      </c>
      <c r="H10717" s="2" t="s">
        <v>7723</v>
      </c>
      <c r="I10717" s="23" t="s">
        <v>7412</v>
      </c>
      <c r="J10717" s="23"/>
      <c r="K10717" s="23" t="s">
        <v>9712</v>
      </c>
      <c r="L10717" s="23" t="s">
        <v>9539</v>
      </c>
      <c r="M10717" s="23">
        <f>YEAR(Tabla2[[#This Row],[Fecha de creación]])</f>
        <v>2022</v>
      </c>
      <c r="N10717" s="23">
        <f>MONTH(Tabla2[[#This Row],[Fecha de creación]])</f>
        <v>9</v>
      </c>
    </row>
    <row r="10718" spans="1:14" x14ac:dyDescent="0.25">
      <c r="A10718" s="26">
        <v>44831.710162037038</v>
      </c>
      <c r="B10718" s="23" t="s">
        <v>0</v>
      </c>
      <c r="C10718" s="23" t="s">
        <v>13614</v>
      </c>
      <c r="D10718" s="23" t="s">
        <v>49</v>
      </c>
      <c r="E10718" s="23" t="s">
        <v>1</v>
      </c>
      <c r="F10718" s="23" t="s">
        <v>7</v>
      </c>
      <c r="G10718" s="23" t="s">
        <v>975</v>
      </c>
      <c r="H10718" s="2" t="s">
        <v>7745</v>
      </c>
      <c r="I10718" s="23" t="s">
        <v>7412</v>
      </c>
      <c r="J10718" s="23" t="s">
        <v>958</v>
      </c>
      <c r="K10718" s="23" t="s">
        <v>9712</v>
      </c>
      <c r="L10718" s="23" t="s">
        <v>9538</v>
      </c>
      <c r="M10718" s="23">
        <f>YEAR(Tabla2[[#This Row],[Fecha de creación]])</f>
        <v>2022</v>
      </c>
      <c r="N10718" s="23">
        <f>MONTH(Tabla2[[#This Row],[Fecha de creación]])</f>
        <v>9</v>
      </c>
    </row>
    <row r="10719" spans="1:14" x14ac:dyDescent="0.25">
      <c r="A10719" s="26">
        <v>44832.396770833337</v>
      </c>
      <c r="B10719" s="23" t="s">
        <v>189</v>
      </c>
      <c r="C10719" s="23" t="s">
        <v>13615</v>
      </c>
      <c r="D10719" s="23" t="s">
        <v>382</v>
      </c>
      <c r="E10719" s="23" t="s">
        <v>1</v>
      </c>
      <c r="F10719" s="23" t="s">
        <v>7</v>
      </c>
      <c r="G10719" s="23" t="s">
        <v>975</v>
      </c>
      <c r="H10719" s="2" t="s">
        <v>7723</v>
      </c>
      <c r="I10719" s="23" t="s">
        <v>7338</v>
      </c>
      <c r="J10719" s="23" t="s">
        <v>59</v>
      </c>
      <c r="K10719" s="23" t="s">
        <v>9712</v>
      </c>
      <c r="L10719" s="23" t="s">
        <v>9538</v>
      </c>
      <c r="M10719" s="23">
        <f>YEAR(Tabla2[[#This Row],[Fecha de creación]])</f>
        <v>2022</v>
      </c>
      <c r="N10719" s="23">
        <f>MONTH(Tabla2[[#This Row],[Fecha de creación]])</f>
        <v>9</v>
      </c>
    </row>
    <row r="10720" spans="1:14" x14ac:dyDescent="0.25">
      <c r="A10720" s="26">
        <v>44832.404826388891</v>
      </c>
      <c r="B10720" s="23" t="s">
        <v>56</v>
      </c>
      <c r="C10720" s="23" t="s">
        <v>13616</v>
      </c>
      <c r="D10720" s="23" t="s">
        <v>4281</v>
      </c>
      <c r="E10720" s="23" t="s">
        <v>1</v>
      </c>
      <c r="F10720" s="23" t="s">
        <v>7</v>
      </c>
      <c r="G10720" s="23" t="s">
        <v>975</v>
      </c>
      <c r="H10720" s="2" t="s">
        <v>7722</v>
      </c>
      <c r="I10720" s="23" t="s">
        <v>7342</v>
      </c>
      <c r="J10720" s="23" t="s">
        <v>59</v>
      </c>
      <c r="K10720" s="23" t="s">
        <v>9712</v>
      </c>
      <c r="L10720" s="23" t="s">
        <v>9538</v>
      </c>
      <c r="M10720" s="23">
        <f>YEAR(Tabla2[[#This Row],[Fecha de creación]])</f>
        <v>2022</v>
      </c>
      <c r="N10720" s="23">
        <f>MONTH(Tabla2[[#This Row],[Fecha de creación]])</f>
        <v>9</v>
      </c>
    </row>
    <row r="10721" spans="1:14" x14ac:dyDescent="0.25">
      <c r="A10721" s="26">
        <v>44832.456516203703</v>
      </c>
      <c r="B10721" s="23" t="s">
        <v>0</v>
      </c>
      <c r="C10721" s="23" t="s">
        <v>13617</v>
      </c>
      <c r="D10721" s="23" t="s">
        <v>7521</v>
      </c>
      <c r="E10721" s="23" t="s">
        <v>1</v>
      </c>
      <c r="F10721" s="23" t="s">
        <v>22</v>
      </c>
      <c r="G10721" s="23" t="s">
        <v>975</v>
      </c>
      <c r="H10721" s="2" t="s">
        <v>8893</v>
      </c>
      <c r="I10721" s="23" t="s">
        <v>7412</v>
      </c>
      <c r="J10721" s="23"/>
      <c r="K10721" s="23" t="s">
        <v>9712</v>
      </c>
      <c r="L10721" s="23" t="s">
        <v>9538</v>
      </c>
      <c r="M10721" s="23">
        <f>YEAR(Tabla2[[#This Row],[Fecha de creación]])</f>
        <v>2022</v>
      </c>
      <c r="N10721" s="23">
        <f>MONTH(Tabla2[[#This Row],[Fecha de creación]])</f>
        <v>9</v>
      </c>
    </row>
    <row r="10722" spans="1:14" x14ac:dyDescent="0.25">
      <c r="A10722" s="26">
        <v>44832.510879629626</v>
      </c>
      <c r="B10722" s="23" t="s">
        <v>56</v>
      </c>
      <c r="C10722" s="23" t="s">
        <v>13618</v>
      </c>
      <c r="D10722" s="23" t="s">
        <v>382</v>
      </c>
      <c r="E10722" s="23" t="s">
        <v>1</v>
      </c>
      <c r="F10722" s="23" t="s">
        <v>7</v>
      </c>
      <c r="G10722" s="23" t="s">
        <v>975</v>
      </c>
      <c r="H10722" s="2" t="s">
        <v>7723</v>
      </c>
      <c r="I10722" s="23" t="s">
        <v>7342</v>
      </c>
      <c r="J10722" s="23" t="s">
        <v>59</v>
      </c>
      <c r="K10722" s="23" t="s">
        <v>9712</v>
      </c>
      <c r="L10722" s="23" t="s">
        <v>9538</v>
      </c>
      <c r="M10722" s="23">
        <f>YEAR(Tabla2[[#This Row],[Fecha de creación]])</f>
        <v>2022</v>
      </c>
      <c r="N10722" s="23">
        <f>MONTH(Tabla2[[#This Row],[Fecha de creación]])</f>
        <v>9</v>
      </c>
    </row>
    <row r="10723" spans="1:14" x14ac:dyDescent="0.25">
      <c r="A10723" s="26">
        <v>44832.552581018521</v>
      </c>
      <c r="B10723" s="23" t="s">
        <v>56</v>
      </c>
      <c r="C10723" s="23" t="s">
        <v>13619</v>
      </c>
      <c r="D10723" s="23" t="s">
        <v>7096</v>
      </c>
      <c r="E10723" s="23" t="s">
        <v>1</v>
      </c>
      <c r="F10723" s="23" t="s">
        <v>7</v>
      </c>
      <c r="G10723" s="23" t="s">
        <v>975</v>
      </c>
      <c r="H10723" s="2" t="s">
        <v>7722</v>
      </c>
      <c r="I10723" s="23" t="s">
        <v>4517</v>
      </c>
      <c r="J10723" s="23" t="s">
        <v>59</v>
      </c>
      <c r="K10723" s="23" t="s">
        <v>9712</v>
      </c>
      <c r="L10723" s="23" t="s">
        <v>9538</v>
      </c>
      <c r="M10723" s="23">
        <f>YEAR(Tabla2[[#This Row],[Fecha de creación]])</f>
        <v>2022</v>
      </c>
      <c r="N10723" s="23">
        <f>MONTH(Tabla2[[#This Row],[Fecha de creación]])</f>
        <v>9</v>
      </c>
    </row>
    <row r="10724" spans="1:14" x14ac:dyDescent="0.25">
      <c r="A10724" s="26">
        <v>44832.556134259263</v>
      </c>
      <c r="B10724" s="23" t="s">
        <v>189</v>
      </c>
      <c r="C10724" s="23" t="s">
        <v>13620</v>
      </c>
      <c r="D10724" s="23" t="s">
        <v>1064</v>
      </c>
      <c r="E10724" s="23" t="s">
        <v>1</v>
      </c>
      <c r="F10724" s="23" t="s">
        <v>22</v>
      </c>
      <c r="G10724" s="23" t="s">
        <v>975</v>
      </c>
      <c r="H10724" s="2" t="s">
        <v>7734</v>
      </c>
      <c r="I10724" s="23" t="s">
        <v>4486</v>
      </c>
      <c r="J10724" s="23" t="s">
        <v>59</v>
      </c>
      <c r="K10724" s="23" t="s">
        <v>9712</v>
      </c>
      <c r="L10724" s="23" t="s">
        <v>9538</v>
      </c>
      <c r="M10724" s="23">
        <f>YEAR(Tabla2[[#This Row],[Fecha de creación]])</f>
        <v>2022</v>
      </c>
      <c r="N10724" s="23">
        <f>MONTH(Tabla2[[#This Row],[Fecha de creación]])</f>
        <v>9</v>
      </c>
    </row>
    <row r="10725" spans="1:14" x14ac:dyDescent="0.25">
      <c r="A10725" s="26">
        <v>44832.602847222224</v>
      </c>
      <c r="B10725" s="23" t="s">
        <v>56</v>
      </c>
      <c r="C10725" s="23" t="s">
        <v>13621</v>
      </c>
      <c r="D10725" s="23" t="s">
        <v>1029</v>
      </c>
      <c r="E10725" s="23" t="s">
        <v>1</v>
      </c>
      <c r="F10725" s="23" t="s">
        <v>7</v>
      </c>
      <c r="G10725" s="23" t="s">
        <v>975</v>
      </c>
      <c r="H10725" s="2" t="s">
        <v>7730</v>
      </c>
      <c r="I10725" s="23" t="s">
        <v>7342</v>
      </c>
      <c r="J10725" s="23" t="s">
        <v>59</v>
      </c>
      <c r="K10725" s="23" t="s">
        <v>9712</v>
      </c>
      <c r="L10725" s="23" t="s">
        <v>9538</v>
      </c>
      <c r="M10725" s="23">
        <f>YEAR(Tabla2[[#This Row],[Fecha de creación]])</f>
        <v>2022</v>
      </c>
      <c r="N10725" s="23">
        <f>MONTH(Tabla2[[#This Row],[Fecha de creación]])</f>
        <v>9</v>
      </c>
    </row>
    <row r="10726" spans="1:14" x14ac:dyDescent="0.25">
      <c r="A10726" s="26">
        <v>44832.620497685188</v>
      </c>
      <c r="B10726" s="23" t="s">
        <v>56</v>
      </c>
      <c r="C10726" s="23" t="s">
        <v>13622</v>
      </c>
      <c r="D10726" s="23" t="s">
        <v>49</v>
      </c>
      <c r="E10726" s="23" t="s">
        <v>1</v>
      </c>
      <c r="F10726" s="23" t="s">
        <v>7</v>
      </c>
      <c r="G10726" s="23" t="s">
        <v>975</v>
      </c>
      <c r="H10726" s="2" t="s">
        <v>7723</v>
      </c>
      <c r="I10726" s="23" t="s">
        <v>7342</v>
      </c>
      <c r="J10726" s="23" t="s">
        <v>59</v>
      </c>
      <c r="K10726" s="23" t="s">
        <v>9712</v>
      </c>
      <c r="L10726" s="23" t="s">
        <v>9538</v>
      </c>
      <c r="M10726" s="23">
        <f>YEAR(Tabla2[[#This Row],[Fecha de creación]])</f>
        <v>2022</v>
      </c>
      <c r="N10726" s="23">
        <f>MONTH(Tabla2[[#This Row],[Fecha de creación]])</f>
        <v>9</v>
      </c>
    </row>
    <row r="10727" spans="1:14" x14ac:dyDescent="0.25">
      <c r="A10727" s="26">
        <v>44832.621979166666</v>
      </c>
      <c r="B10727" s="23" t="s">
        <v>56</v>
      </c>
      <c r="C10727" s="23" t="s">
        <v>13623</v>
      </c>
      <c r="D10727" s="23" t="s">
        <v>49</v>
      </c>
      <c r="E10727" s="23" t="s">
        <v>1</v>
      </c>
      <c r="F10727" s="23" t="s">
        <v>7</v>
      </c>
      <c r="G10727" s="23" t="s">
        <v>3</v>
      </c>
      <c r="H10727" s="2" t="s">
        <v>7745</v>
      </c>
      <c r="I10727" s="23" t="s">
        <v>7342</v>
      </c>
      <c r="J10727" s="23" t="s">
        <v>59</v>
      </c>
      <c r="K10727" s="23" t="s">
        <v>9712</v>
      </c>
      <c r="L10727" s="23" t="s">
        <v>9539</v>
      </c>
      <c r="M10727" s="23">
        <f>YEAR(Tabla2[[#This Row],[Fecha de creación]])</f>
        <v>2022</v>
      </c>
      <c r="N10727" s="23">
        <f>MONTH(Tabla2[[#This Row],[Fecha de creación]])</f>
        <v>9</v>
      </c>
    </row>
    <row r="10728" spans="1:14" x14ac:dyDescent="0.25">
      <c r="A10728" s="26">
        <v>44832.695590277777</v>
      </c>
      <c r="B10728" s="23" t="s">
        <v>0</v>
      </c>
      <c r="C10728" s="23" t="s">
        <v>13624</v>
      </c>
      <c r="D10728" s="23" t="s">
        <v>982</v>
      </c>
      <c r="E10728" s="23" t="s">
        <v>1</v>
      </c>
      <c r="F10728" s="23" t="s">
        <v>22</v>
      </c>
      <c r="G10728" s="23" t="s">
        <v>975</v>
      </c>
      <c r="H10728" s="2" t="s">
        <v>8893</v>
      </c>
      <c r="I10728" s="23" t="s">
        <v>7680</v>
      </c>
      <c r="J10728" s="23" t="s">
        <v>59</v>
      </c>
      <c r="K10728" s="23" t="s">
        <v>9712</v>
      </c>
      <c r="L10728" s="23" t="s">
        <v>9538</v>
      </c>
      <c r="M10728" s="23">
        <f>YEAR(Tabla2[[#This Row],[Fecha de creación]])</f>
        <v>2022</v>
      </c>
      <c r="N10728" s="23">
        <f>MONTH(Tabla2[[#This Row],[Fecha de creación]])</f>
        <v>9</v>
      </c>
    </row>
    <row r="10729" spans="1:14" x14ac:dyDescent="0.25">
      <c r="A10729" s="26">
        <v>44832.702777777777</v>
      </c>
      <c r="B10729" s="23" t="s">
        <v>0</v>
      </c>
      <c r="C10729" s="23" t="s">
        <v>13625</v>
      </c>
      <c r="D10729" s="23" t="s">
        <v>3075</v>
      </c>
      <c r="E10729" s="23" t="s">
        <v>1</v>
      </c>
      <c r="F10729" s="23" t="s">
        <v>7</v>
      </c>
      <c r="G10729" s="23" t="s">
        <v>975</v>
      </c>
      <c r="H10729" s="2" t="s">
        <v>8459</v>
      </c>
      <c r="I10729" s="23" t="s">
        <v>7412</v>
      </c>
      <c r="J10729" s="23"/>
      <c r="K10729" s="23" t="s">
        <v>9712</v>
      </c>
      <c r="L10729" s="23" t="s">
        <v>9538</v>
      </c>
      <c r="M10729" s="23">
        <f>YEAR(Tabla2[[#This Row],[Fecha de creación]])</f>
        <v>2022</v>
      </c>
      <c r="N10729" s="23">
        <f>MONTH(Tabla2[[#This Row],[Fecha de creación]])</f>
        <v>9</v>
      </c>
    </row>
    <row r="10730" spans="1:14" x14ac:dyDescent="0.25">
      <c r="A10730" s="26">
        <v>44832.706759259258</v>
      </c>
      <c r="B10730" s="23" t="s">
        <v>0</v>
      </c>
      <c r="C10730" s="23" t="s">
        <v>13626</v>
      </c>
      <c r="D10730" s="23" t="s">
        <v>982</v>
      </c>
      <c r="E10730" s="23" t="s">
        <v>1</v>
      </c>
      <c r="F10730" s="23" t="s">
        <v>22</v>
      </c>
      <c r="G10730" s="23" t="s">
        <v>975</v>
      </c>
      <c r="H10730" s="2" t="s">
        <v>8893</v>
      </c>
      <c r="I10730" s="23" t="s">
        <v>7680</v>
      </c>
      <c r="J10730" s="23" t="s">
        <v>59</v>
      </c>
      <c r="K10730" s="23" t="s">
        <v>9712</v>
      </c>
      <c r="L10730" s="23" t="s">
        <v>9538</v>
      </c>
      <c r="M10730" s="23">
        <f>YEAR(Tabla2[[#This Row],[Fecha de creación]])</f>
        <v>2022</v>
      </c>
      <c r="N10730" s="23">
        <f>MONTH(Tabla2[[#This Row],[Fecha de creación]])</f>
        <v>9</v>
      </c>
    </row>
    <row r="10731" spans="1:14" x14ac:dyDescent="0.25">
      <c r="A10731" s="26">
        <v>44832.711712962962</v>
      </c>
      <c r="B10731" s="23" t="s">
        <v>0</v>
      </c>
      <c r="C10731" s="23" t="s">
        <v>13627</v>
      </c>
      <c r="D10731" s="23" t="s">
        <v>13628</v>
      </c>
      <c r="E10731" s="23" t="s">
        <v>1</v>
      </c>
      <c r="F10731" s="23" t="s">
        <v>7</v>
      </c>
      <c r="G10731" s="23" t="s">
        <v>1551</v>
      </c>
      <c r="H10731" s="2" t="s">
        <v>7733</v>
      </c>
      <c r="I10731" s="23" t="s">
        <v>9226</v>
      </c>
      <c r="J10731" s="23" t="s">
        <v>59</v>
      </c>
      <c r="K10731" s="23" t="s">
        <v>9712</v>
      </c>
      <c r="L10731" s="23" t="s">
        <v>9539</v>
      </c>
      <c r="M10731" s="23">
        <f>YEAR(Tabla2[[#This Row],[Fecha de creación]])</f>
        <v>2022</v>
      </c>
      <c r="N10731" s="23">
        <f>MONTH(Tabla2[[#This Row],[Fecha de creación]])</f>
        <v>9</v>
      </c>
    </row>
    <row r="10732" spans="1:14" x14ac:dyDescent="0.25">
      <c r="A10732" s="26">
        <v>44832.714953703704</v>
      </c>
      <c r="B10732" s="23" t="s">
        <v>0</v>
      </c>
      <c r="C10732" s="23" t="s">
        <v>13629</v>
      </c>
      <c r="D10732" s="23" t="s">
        <v>967</v>
      </c>
      <c r="E10732" s="23" t="s">
        <v>1</v>
      </c>
      <c r="F10732" s="23" t="s">
        <v>7</v>
      </c>
      <c r="G10732" s="23" t="s">
        <v>3</v>
      </c>
      <c r="H10732" s="2" t="s">
        <v>7733</v>
      </c>
      <c r="I10732" s="23" t="s">
        <v>7680</v>
      </c>
      <c r="J10732" s="23" t="s">
        <v>59</v>
      </c>
      <c r="K10732" s="23" t="s">
        <v>9712</v>
      </c>
      <c r="L10732" s="23" t="s">
        <v>9539</v>
      </c>
      <c r="M10732" s="23">
        <f>YEAR(Tabla2[[#This Row],[Fecha de creación]])</f>
        <v>2022</v>
      </c>
      <c r="N10732" s="23">
        <f>MONTH(Tabla2[[#This Row],[Fecha de creación]])</f>
        <v>9</v>
      </c>
    </row>
    <row r="10733" spans="1:14" x14ac:dyDescent="0.25">
      <c r="A10733" s="26">
        <v>44833.411886574075</v>
      </c>
      <c r="B10733" s="23" t="s">
        <v>0</v>
      </c>
      <c r="C10733" s="23" t="s">
        <v>13630</v>
      </c>
      <c r="D10733" s="23" t="s">
        <v>7521</v>
      </c>
      <c r="E10733" s="23" t="s">
        <v>1</v>
      </c>
      <c r="F10733" s="23" t="s">
        <v>22</v>
      </c>
      <c r="G10733" s="23" t="s">
        <v>975</v>
      </c>
      <c r="H10733" s="2" t="s">
        <v>8893</v>
      </c>
      <c r="I10733" s="23" t="s">
        <v>7412</v>
      </c>
      <c r="J10733" s="23"/>
      <c r="K10733" s="23" t="s">
        <v>9712</v>
      </c>
      <c r="L10733" s="23" t="s">
        <v>9538</v>
      </c>
      <c r="M10733" s="23">
        <f>YEAR(Tabla2[[#This Row],[Fecha de creación]])</f>
        <v>2022</v>
      </c>
      <c r="N10733" s="23">
        <f>MONTH(Tabla2[[#This Row],[Fecha de creación]])</f>
        <v>9</v>
      </c>
    </row>
    <row r="10734" spans="1:14" x14ac:dyDescent="0.25">
      <c r="A10734" s="26">
        <v>44833.493449074071</v>
      </c>
      <c r="B10734" s="23" t="s">
        <v>0</v>
      </c>
      <c r="C10734" s="23" t="s">
        <v>13631</v>
      </c>
      <c r="D10734" s="23" t="s">
        <v>3092</v>
      </c>
      <c r="E10734" s="23" t="s">
        <v>1</v>
      </c>
      <c r="F10734" s="23" t="s">
        <v>7</v>
      </c>
      <c r="G10734" s="23" t="s">
        <v>975</v>
      </c>
      <c r="H10734" s="2" t="s">
        <v>8198</v>
      </c>
      <c r="I10734" s="23" t="s">
        <v>7412</v>
      </c>
      <c r="J10734" s="23"/>
      <c r="K10734" s="23" t="s">
        <v>9712</v>
      </c>
      <c r="L10734" s="23" t="s">
        <v>9538</v>
      </c>
      <c r="M10734" s="23">
        <f>YEAR(Tabla2[[#This Row],[Fecha de creación]])</f>
        <v>2022</v>
      </c>
      <c r="N10734" s="23">
        <f>MONTH(Tabla2[[#This Row],[Fecha de creación]])</f>
        <v>9</v>
      </c>
    </row>
    <row r="10735" spans="1:14" x14ac:dyDescent="0.25">
      <c r="A10735" s="26">
        <v>44833.494849537034</v>
      </c>
      <c r="B10735" s="23" t="s">
        <v>0</v>
      </c>
      <c r="C10735" s="23" t="s">
        <v>13632</v>
      </c>
      <c r="D10735" s="23" t="s">
        <v>49</v>
      </c>
      <c r="E10735" s="23" t="s">
        <v>1</v>
      </c>
      <c r="F10735" s="23" t="s">
        <v>7</v>
      </c>
      <c r="G10735" s="23" t="s">
        <v>975</v>
      </c>
      <c r="H10735" s="2" t="s">
        <v>7745</v>
      </c>
      <c r="I10735" s="23" t="s">
        <v>7412</v>
      </c>
      <c r="J10735" s="23"/>
      <c r="K10735" s="23" t="s">
        <v>9712</v>
      </c>
      <c r="L10735" s="23" t="s">
        <v>9538</v>
      </c>
      <c r="M10735" s="23">
        <f>YEAR(Tabla2[[#This Row],[Fecha de creación]])</f>
        <v>2022</v>
      </c>
      <c r="N10735" s="23">
        <f>MONTH(Tabla2[[#This Row],[Fecha de creación]])</f>
        <v>9</v>
      </c>
    </row>
    <row r="10736" spans="1:14" x14ac:dyDescent="0.25">
      <c r="A10736" s="26">
        <v>44833.528877314813</v>
      </c>
      <c r="B10736" s="23" t="s">
        <v>0</v>
      </c>
      <c r="C10736" s="23" t="s">
        <v>13633</v>
      </c>
      <c r="D10736" s="23" t="s">
        <v>999</v>
      </c>
      <c r="E10736" s="23" t="s">
        <v>1</v>
      </c>
      <c r="F10736" s="23" t="s">
        <v>7</v>
      </c>
      <c r="G10736" s="23" t="s">
        <v>975</v>
      </c>
      <c r="H10736" s="2" t="s">
        <v>7744</v>
      </c>
      <c r="I10736" s="23" t="s">
        <v>7412</v>
      </c>
      <c r="J10736" s="23"/>
      <c r="K10736" s="23" t="s">
        <v>9712</v>
      </c>
      <c r="L10736" s="23" t="s">
        <v>9538</v>
      </c>
      <c r="M10736" s="23">
        <f>YEAR(Tabla2[[#This Row],[Fecha de creación]])</f>
        <v>2022</v>
      </c>
      <c r="N10736" s="23">
        <f>MONTH(Tabla2[[#This Row],[Fecha de creación]])</f>
        <v>9</v>
      </c>
    </row>
    <row r="10737" spans="1:14" x14ac:dyDescent="0.25">
      <c r="A10737" s="26">
        <v>44833.582951388889</v>
      </c>
      <c r="B10737" s="23" t="s">
        <v>0</v>
      </c>
      <c r="C10737" s="23" t="s">
        <v>13634</v>
      </c>
      <c r="D10737" s="23" t="s">
        <v>49</v>
      </c>
      <c r="E10737" s="23" t="s">
        <v>1</v>
      </c>
      <c r="F10737" s="23" t="s">
        <v>7</v>
      </c>
      <c r="G10737" s="23" t="s">
        <v>975</v>
      </c>
      <c r="H10737" s="2" t="s">
        <v>7745</v>
      </c>
      <c r="I10737" s="23" t="s">
        <v>7412</v>
      </c>
      <c r="J10737" s="23"/>
      <c r="K10737" s="23" t="s">
        <v>9712</v>
      </c>
      <c r="L10737" s="23" t="s">
        <v>9538</v>
      </c>
      <c r="M10737" s="23">
        <f>YEAR(Tabla2[[#This Row],[Fecha de creación]])</f>
        <v>2022</v>
      </c>
      <c r="N10737" s="23">
        <f>MONTH(Tabla2[[#This Row],[Fecha de creación]])</f>
        <v>9</v>
      </c>
    </row>
    <row r="10738" spans="1:14" x14ac:dyDescent="0.25">
      <c r="A10738" s="26">
        <v>44833.583449074074</v>
      </c>
      <c r="B10738" s="23" t="s">
        <v>0</v>
      </c>
      <c r="C10738" s="23" t="s">
        <v>13635</v>
      </c>
      <c r="D10738" s="23" t="s">
        <v>49</v>
      </c>
      <c r="E10738" s="23" t="s">
        <v>1</v>
      </c>
      <c r="F10738" s="23" t="s">
        <v>7</v>
      </c>
      <c r="G10738" s="23" t="s">
        <v>975</v>
      </c>
      <c r="H10738" s="2" t="s">
        <v>7745</v>
      </c>
      <c r="I10738" s="23" t="s">
        <v>7412</v>
      </c>
      <c r="J10738" s="23"/>
      <c r="K10738" s="23" t="s">
        <v>9712</v>
      </c>
      <c r="L10738" s="23" t="s">
        <v>9538</v>
      </c>
      <c r="M10738" s="23">
        <f>YEAR(Tabla2[[#This Row],[Fecha de creación]])</f>
        <v>2022</v>
      </c>
      <c r="N10738" s="23">
        <f>MONTH(Tabla2[[#This Row],[Fecha de creación]])</f>
        <v>9</v>
      </c>
    </row>
    <row r="10739" spans="1:14" x14ac:dyDescent="0.25">
      <c r="A10739" s="26">
        <v>44833.66233796296</v>
      </c>
      <c r="B10739" s="23" t="s">
        <v>0</v>
      </c>
      <c r="C10739" s="23" t="s">
        <v>13636</v>
      </c>
      <c r="D10739" s="23" t="s">
        <v>982</v>
      </c>
      <c r="E10739" s="23" t="s">
        <v>1</v>
      </c>
      <c r="F10739" s="23" t="s">
        <v>22</v>
      </c>
      <c r="G10739" s="23" t="s">
        <v>975</v>
      </c>
      <c r="H10739" s="2" t="s">
        <v>8893</v>
      </c>
      <c r="I10739" s="23" t="s">
        <v>7680</v>
      </c>
      <c r="J10739" s="23" t="s">
        <v>59</v>
      </c>
      <c r="K10739" s="23" t="s">
        <v>9712</v>
      </c>
      <c r="L10739" s="23" t="s">
        <v>9538</v>
      </c>
      <c r="M10739" s="23">
        <f>YEAR(Tabla2[[#This Row],[Fecha de creación]])</f>
        <v>2022</v>
      </c>
      <c r="N10739" s="23">
        <f>MONTH(Tabla2[[#This Row],[Fecha de creación]])</f>
        <v>9</v>
      </c>
    </row>
    <row r="10740" spans="1:14" x14ac:dyDescent="0.25">
      <c r="A10740" s="26">
        <v>44833.689675925925</v>
      </c>
      <c r="B10740" s="23" t="s">
        <v>0</v>
      </c>
      <c r="C10740" s="23" t="s">
        <v>13637</v>
      </c>
      <c r="D10740" s="23" t="s">
        <v>10374</v>
      </c>
      <c r="E10740" s="23" t="s">
        <v>1</v>
      </c>
      <c r="F10740" s="23" t="s">
        <v>7</v>
      </c>
      <c r="G10740" s="23" t="s">
        <v>975</v>
      </c>
      <c r="H10740" s="2" t="s">
        <v>7722</v>
      </c>
      <c r="I10740" s="23" t="s">
        <v>7680</v>
      </c>
      <c r="J10740" s="23" t="s">
        <v>59</v>
      </c>
      <c r="K10740" s="23" t="s">
        <v>9712</v>
      </c>
      <c r="L10740" s="23" t="s">
        <v>9538</v>
      </c>
      <c r="M10740" s="23">
        <f>YEAR(Tabla2[[#This Row],[Fecha de creación]])</f>
        <v>2022</v>
      </c>
      <c r="N10740" s="23">
        <f>MONTH(Tabla2[[#This Row],[Fecha de creación]])</f>
        <v>9</v>
      </c>
    </row>
    <row r="10741" spans="1:14" x14ac:dyDescent="0.25">
      <c r="A10741" s="26">
        <v>44833.697696759256</v>
      </c>
      <c r="B10741" s="23" t="s">
        <v>189</v>
      </c>
      <c r="C10741" s="23" t="s">
        <v>13638</v>
      </c>
      <c r="D10741" s="23" t="s">
        <v>4002</v>
      </c>
      <c r="E10741" s="23" t="s">
        <v>1</v>
      </c>
      <c r="F10741" s="23" t="s">
        <v>2</v>
      </c>
      <c r="G10741" s="23" t="s">
        <v>3</v>
      </c>
      <c r="H10741" s="2" t="s">
        <v>7737</v>
      </c>
      <c r="I10741" s="23" t="s">
        <v>3284</v>
      </c>
      <c r="J10741" s="23" t="s">
        <v>958</v>
      </c>
      <c r="K10741" s="23" t="s">
        <v>9712</v>
      </c>
      <c r="L10741" s="23" t="s">
        <v>9539</v>
      </c>
      <c r="M10741" s="23">
        <f>YEAR(Tabla2[[#This Row],[Fecha de creación]])</f>
        <v>2022</v>
      </c>
      <c r="N10741" s="23">
        <f>MONTH(Tabla2[[#This Row],[Fecha de creación]])</f>
        <v>9</v>
      </c>
    </row>
    <row r="10742" spans="1:14" x14ac:dyDescent="0.25">
      <c r="A10742" s="26">
        <v>44833.700266203705</v>
      </c>
      <c r="B10742" s="23" t="s">
        <v>189</v>
      </c>
      <c r="C10742" s="23" t="s">
        <v>13639</v>
      </c>
      <c r="D10742" s="23" t="s">
        <v>4002</v>
      </c>
      <c r="E10742" s="23" t="s">
        <v>1</v>
      </c>
      <c r="F10742" s="23" t="s">
        <v>2</v>
      </c>
      <c r="G10742" s="23" t="s">
        <v>1551</v>
      </c>
      <c r="H10742" s="2" t="s">
        <v>7737</v>
      </c>
      <c r="I10742" s="23" t="s">
        <v>7205</v>
      </c>
      <c r="J10742" s="23" t="s">
        <v>958</v>
      </c>
      <c r="K10742" s="23" t="s">
        <v>9712</v>
      </c>
      <c r="L10742" s="23" t="s">
        <v>9539</v>
      </c>
      <c r="M10742" s="23">
        <f>YEAR(Tabla2[[#This Row],[Fecha de creación]])</f>
        <v>2022</v>
      </c>
      <c r="N10742" s="23">
        <f>MONTH(Tabla2[[#This Row],[Fecha de creación]])</f>
        <v>9</v>
      </c>
    </row>
    <row r="10743" spans="1:14" x14ac:dyDescent="0.25">
      <c r="A10743" s="26">
        <v>44833.705787037034</v>
      </c>
      <c r="B10743" s="23" t="s">
        <v>0</v>
      </c>
      <c r="C10743" s="23" t="s">
        <v>13640</v>
      </c>
      <c r="D10743" s="23" t="s">
        <v>21</v>
      </c>
      <c r="E10743" s="23" t="s">
        <v>1</v>
      </c>
      <c r="F10743" s="23" t="s">
        <v>7</v>
      </c>
      <c r="G10743" s="23" t="s">
        <v>975</v>
      </c>
      <c r="H10743" s="2" t="s">
        <v>7744</v>
      </c>
      <c r="I10743" s="23" t="s">
        <v>7680</v>
      </c>
      <c r="J10743" s="23" t="s">
        <v>59</v>
      </c>
      <c r="K10743" s="23" t="s">
        <v>9712</v>
      </c>
      <c r="L10743" s="23" t="s">
        <v>9538</v>
      </c>
      <c r="M10743" s="23">
        <f>YEAR(Tabla2[[#This Row],[Fecha de creación]])</f>
        <v>2022</v>
      </c>
      <c r="N10743" s="23">
        <f>MONTH(Tabla2[[#This Row],[Fecha de creación]])</f>
        <v>9</v>
      </c>
    </row>
    <row r="10744" spans="1:14" x14ac:dyDescent="0.25">
      <c r="A10744" s="26">
        <v>44833.723252314812</v>
      </c>
      <c r="B10744" s="23" t="s">
        <v>56</v>
      </c>
      <c r="C10744" s="23" t="s">
        <v>13641</v>
      </c>
      <c r="D10744" s="23" t="s">
        <v>51</v>
      </c>
      <c r="E10744" s="23" t="s">
        <v>1</v>
      </c>
      <c r="F10744" s="23" t="s">
        <v>2</v>
      </c>
      <c r="G10744" s="23" t="s">
        <v>1551</v>
      </c>
      <c r="H10744" s="2" t="s">
        <v>7732</v>
      </c>
      <c r="I10744" s="23" t="s">
        <v>7129</v>
      </c>
      <c r="J10744" s="23" t="s">
        <v>59</v>
      </c>
      <c r="K10744" s="23" t="s">
        <v>9712</v>
      </c>
      <c r="L10744" s="23" t="s">
        <v>9538</v>
      </c>
      <c r="M10744" s="23">
        <f>YEAR(Tabla2[[#This Row],[Fecha de creación]])</f>
        <v>2022</v>
      </c>
      <c r="N10744" s="23">
        <f>MONTH(Tabla2[[#This Row],[Fecha de creación]])</f>
        <v>9</v>
      </c>
    </row>
    <row r="10745" spans="1:14" x14ac:dyDescent="0.25">
      <c r="A10745" s="26">
        <v>44834.421886574077</v>
      </c>
      <c r="B10745" s="23" t="s">
        <v>56</v>
      </c>
      <c r="C10745" s="23" t="s">
        <v>13642</v>
      </c>
      <c r="D10745" s="23" t="s">
        <v>12044</v>
      </c>
      <c r="E10745" s="23" t="s">
        <v>1</v>
      </c>
      <c r="F10745" s="23" t="s">
        <v>2</v>
      </c>
      <c r="G10745" s="23" t="s">
        <v>1551</v>
      </c>
      <c r="H10745" s="2" t="s">
        <v>7747</v>
      </c>
      <c r="I10745" s="23" t="s">
        <v>7129</v>
      </c>
      <c r="J10745" s="23" t="s">
        <v>59</v>
      </c>
      <c r="K10745" s="23" t="s">
        <v>9712</v>
      </c>
      <c r="L10745" s="23" t="s">
        <v>9538</v>
      </c>
      <c r="M10745" s="23">
        <f>YEAR(Tabla2[[#This Row],[Fecha de creación]])</f>
        <v>2022</v>
      </c>
      <c r="N10745" s="23">
        <f>MONTH(Tabla2[[#This Row],[Fecha de creación]])</f>
        <v>9</v>
      </c>
    </row>
    <row r="10746" spans="1:14" x14ac:dyDescent="0.25">
      <c r="A10746" s="26">
        <v>44834.485208333332</v>
      </c>
      <c r="B10746" s="23" t="s">
        <v>0</v>
      </c>
      <c r="C10746" s="23" t="s">
        <v>13643</v>
      </c>
      <c r="D10746" s="23" t="s">
        <v>982</v>
      </c>
      <c r="E10746" s="23" t="s">
        <v>1</v>
      </c>
      <c r="F10746" s="23" t="s">
        <v>22</v>
      </c>
      <c r="G10746" s="23" t="s">
        <v>975</v>
      </c>
      <c r="H10746" s="2" t="s">
        <v>8893</v>
      </c>
      <c r="I10746" s="23" t="s">
        <v>5999</v>
      </c>
      <c r="J10746" s="23" t="s">
        <v>59</v>
      </c>
      <c r="K10746" s="23" t="s">
        <v>9712</v>
      </c>
      <c r="L10746" s="23" t="s">
        <v>9538</v>
      </c>
      <c r="M10746" s="23">
        <f>YEAR(Tabla2[[#This Row],[Fecha de creación]])</f>
        <v>2022</v>
      </c>
      <c r="N10746" s="23">
        <f>MONTH(Tabla2[[#This Row],[Fecha de creación]])</f>
        <v>9</v>
      </c>
    </row>
    <row r="10747" spans="1:14" x14ac:dyDescent="0.25">
      <c r="A10747" s="26">
        <v>44834.513379629629</v>
      </c>
      <c r="B10747" s="23" t="s">
        <v>9534</v>
      </c>
      <c r="C10747" s="23" t="s">
        <v>13644</v>
      </c>
      <c r="D10747" s="23" t="s">
        <v>21</v>
      </c>
      <c r="E10747" s="23" t="s">
        <v>1</v>
      </c>
      <c r="F10747" s="23" t="s">
        <v>7</v>
      </c>
      <c r="G10747" s="23" t="s">
        <v>975</v>
      </c>
      <c r="H10747" s="2" t="s">
        <v>7744</v>
      </c>
      <c r="I10747" s="23" t="s">
        <v>8168</v>
      </c>
      <c r="J10747" s="23"/>
      <c r="K10747" s="23" t="s">
        <v>9712</v>
      </c>
      <c r="L10747" s="23" t="s">
        <v>9538</v>
      </c>
      <c r="M10747" s="23">
        <f>YEAR(Tabla2[[#This Row],[Fecha de creación]])</f>
        <v>2022</v>
      </c>
      <c r="N10747" s="23">
        <f>MONTH(Tabla2[[#This Row],[Fecha de creación]])</f>
        <v>9</v>
      </c>
    </row>
    <row r="10748" spans="1:14" x14ac:dyDescent="0.25">
      <c r="A10748" s="26">
        <v>44834.514918981484</v>
      </c>
      <c r="B10748" s="23" t="s">
        <v>9534</v>
      </c>
      <c r="C10748" s="23" t="s">
        <v>13645</v>
      </c>
      <c r="D10748" s="23" t="s">
        <v>7108</v>
      </c>
      <c r="E10748" s="23" t="s">
        <v>1</v>
      </c>
      <c r="F10748" s="23" t="s">
        <v>7</v>
      </c>
      <c r="G10748" s="23" t="s">
        <v>1551</v>
      </c>
      <c r="H10748" s="2" t="s">
        <v>7757</v>
      </c>
      <c r="I10748" s="23" t="s">
        <v>13646</v>
      </c>
      <c r="J10748" s="23"/>
      <c r="K10748" s="23" t="s">
        <v>9712</v>
      </c>
      <c r="L10748" s="23" t="s">
        <v>9539</v>
      </c>
      <c r="M10748" s="23">
        <f>YEAR(Tabla2[[#This Row],[Fecha de creación]])</f>
        <v>2022</v>
      </c>
      <c r="N10748" s="23">
        <f>MONTH(Tabla2[[#This Row],[Fecha de creación]])</f>
        <v>9</v>
      </c>
    </row>
    <row r="10749" spans="1:14" x14ac:dyDescent="0.25">
      <c r="A10749" s="26">
        <v>44834.617025462961</v>
      </c>
      <c r="B10749" s="23" t="s">
        <v>100</v>
      </c>
      <c r="C10749" s="23" t="s">
        <v>13647</v>
      </c>
      <c r="D10749" s="23" t="s">
        <v>30</v>
      </c>
      <c r="E10749" s="23" t="s">
        <v>1</v>
      </c>
      <c r="F10749" s="23" t="s">
        <v>22</v>
      </c>
      <c r="G10749" s="23" t="s">
        <v>975</v>
      </c>
      <c r="H10749" s="2" t="s">
        <v>7734</v>
      </c>
      <c r="I10749" s="23" t="s">
        <v>6004</v>
      </c>
      <c r="J10749" s="23" t="s">
        <v>59</v>
      </c>
      <c r="K10749" s="23" t="s">
        <v>9712</v>
      </c>
      <c r="L10749" s="23" t="s">
        <v>9538</v>
      </c>
      <c r="M10749" s="23">
        <f>YEAR(Tabla2[[#This Row],[Fecha de creación]])</f>
        <v>2022</v>
      </c>
      <c r="N10749" s="23">
        <f>MONTH(Tabla2[[#This Row],[Fecha de creación]])</f>
        <v>9</v>
      </c>
    </row>
    <row r="10750" spans="1:14" x14ac:dyDescent="0.25">
      <c r="A10750" s="26">
        <v>44834.662361111114</v>
      </c>
      <c r="B10750" s="23" t="s">
        <v>0</v>
      </c>
      <c r="C10750" s="23" t="s">
        <v>13648</v>
      </c>
      <c r="D10750" s="23" t="s">
        <v>982</v>
      </c>
      <c r="E10750" s="23" t="s">
        <v>1</v>
      </c>
      <c r="F10750" s="23" t="s">
        <v>22</v>
      </c>
      <c r="G10750" s="23" t="s">
        <v>975</v>
      </c>
      <c r="H10750" s="2" t="s">
        <v>8893</v>
      </c>
      <c r="I10750" s="23" t="s">
        <v>7680</v>
      </c>
      <c r="J10750" s="23" t="s">
        <v>59</v>
      </c>
      <c r="K10750" s="23" t="s">
        <v>9712</v>
      </c>
      <c r="L10750" s="23" t="s">
        <v>9538</v>
      </c>
      <c r="M10750" s="23">
        <f>YEAR(Tabla2[[#This Row],[Fecha de creación]])</f>
        <v>2022</v>
      </c>
      <c r="N10750" s="23">
        <f>MONTH(Tabla2[[#This Row],[Fecha de creación]])</f>
        <v>9</v>
      </c>
    </row>
    <row r="10751" spans="1:14" x14ac:dyDescent="0.25">
      <c r="A10751" s="26">
        <v>44834.68472222222</v>
      </c>
      <c r="B10751" s="23" t="s">
        <v>0</v>
      </c>
      <c r="C10751" s="23" t="s">
        <v>13649</v>
      </c>
      <c r="D10751" s="23" t="s">
        <v>982</v>
      </c>
      <c r="E10751" s="23" t="s">
        <v>1</v>
      </c>
      <c r="F10751" s="23" t="s">
        <v>22</v>
      </c>
      <c r="G10751" s="23" t="s">
        <v>975</v>
      </c>
      <c r="H10751" s="2" t="s">
        <v>8893</v>
      </c>
      <c r="I10751" s="23" t="s">
        <v>7680</v>
      </c>
      <c r="J10751" s="23" t="s">
        <v>59</v>
      </c>
      <c r="K10751" s="23" t="s">
        <v>9712</v>
      </c>
      <c r="L10751" s="23" t="s">
        <v>9538</v>
      </c>
      <c r="M10751" s="23">
        <f>YEAR(Tabla2[[#This Row],[Fecha de creación]])</f>
        <v>2022</v>
      </c>
      <c r="N10751" s="23">
        <f>MONTH(Tabla2[[#This Row],[Fecha de creación]])</f>
        <v>9</v>
      </c>
    </row>
    <row r="10752" spans="1:14" x14ac:dyDescent="0.25">
      <c r="A10752" s="26">
        <v>44834.686666666668</v>
      </c>
      <c r="B10752" s="23" t="s">
        <v>0</v>
      </c>
      <c r="C10752" s="23" t="s">
        <v>13650</v>
      </c>
      <c r="D10752" s="23" t="s">
        <v>7882</v>
      </c>
      <c r="E10752" s="23" t="s">
        <v>1</v>
      </c>
      <c r="F10752" s="23" t="s">
        <v>7</v>
      </c>
      <c r="G10752" s="23" t="s">
        <v>975</v>
      </c>
      <c r="H10752" s="2" t="s">
        <v>7722</v>
      </c>
      <c r="I10752" s="23" t="s">
        <v>7680</v>
      </c>
      <c r="J10752" s="23" t="s">
        <v>59</v>
      </c>
      <c r="K10752" s="23" t="s">
        <v>9712</v>
      </c>
      <c r="L10752" s="23" t="s">
        <v>9538</v>
      </c>
      <c r="M10752" s="23">
        <f>YEAR(Tabla2[[#This Row],[Fecha de creación]])</f>
        <v>2022</v>
      </c>
      <c r="N10752" s="23">
        <f>MONTH(Tabla2[[#This Row],[Fecha de creación]])</f>
        <v>9</v>
      </c>
    </row>
    <row r="10753" spans="1:14" x14ac:dyDescent="0.25">
      <c r="A10753" s="26">
        <v>44834.689687500002</v>
      </c>
      <c r="B10753" s="23" t="s">
        <v>0</v>
      </c>
      <c r="C10753" s="23" t="s">
        <v>13651</v>
      </c>
      <c r="D10753" s="23" t="s">
        <v>8927</v>
      </c>
      <c r="E10753" s="23" t="s">
        <v>1</v>
      </c>
      <c r="F10753" s="23" t="s">
        <v>7</v>
      </c>
      <c r="G10753" s="23" t="s">
        <v>975</v>
      </c>
      <c r="H10753" s="2" t="s">
        <v>7730</v>
      </c>
      <c r="I10753" s="23" t="s">
        <v>7680</v>
      </c>
      <c r="J10753" s="23" t="s">
        <v>59</v>
      </c>
      <c r="K10753" s="23" t="s">
        <v>9712</v>
      </c>
      <c r="L10753" s="23" t="s">
        <v>9538</v>
      </c>
      <c r="M10753" s="23">
        <f>YEAR(Tabla2[[#This Row],[Fecha de creación]])</f>
        <v>2022</v>
      </c>
      <c r="N10753" s="23">
        <f>MONTH(Tabla2[[#This Row],[Fecha de creación]])</f>
        <v>9</v>
      </c>
    </row>
    <row r="10754" spans="1:14" x14ac:dyDescent="0.25">
      <c r="A10754" s="26">
        <v>44834.711851851855</v>
      </c>
      <c r="B10754" s="23" t="s">
        <v>0</v>
      </c>
      <c r="C10754" s="23" t="s">
        <v>13652</v>
      </c>
      <c r="D10754" s="23" t="s">
        <v>6</v>
      </c>
      <c r="E10754" s="23" t="s">
        <v>1</v>
      </c>
      <c r="F10754" s="23" t="s">
        <v>7</v>
      </c>
      <c r="G10754" s="23" t="s">
        <v>3</v>
      </c>
      <c r="H10754" s="2" t="s">
        <v>7722</v>
      </c>
      <c r="I10754" s="23" t="s">
        <v>5999</v>
      </c>
      <c r="J10754" s="23" t="s">
        <v>59</v>
      </c>
      <c r="K10754" s="23" t="s">
        <v>9712</v>
      </c>
      <c r="L10754" s="23" t="s">
        <v>9538</v>
      </c>
      <c r="M10754" s="23">
        <f>YEAR(Tabla2[[#This Row],[Fecha de creación]])</f>
        <v>2022</v>
      </c>
      <c r="N10754" s="23">
        <f>MONTH(Tabla2[[#This Row],[Fecha de creación]])</f>
        <v>9</v>
      </c>
    </row>
    <row r="10755" spans="1:14" x14ac:dyDescent="0.25">
      <c r="A10755" s="26">
        <v>44835.469652777778</v>
      </c>
      <c r="B10755" s="23" t="s">
        <v>0</v>
      </c>
      <c r="C10755" s="23" t="s">
        <v>13656</v>
      </c>
      <c r="D10755" s="23" t="s">
        <v>49</v>
      </c>
      <c r="E10755" s="23" t="s">
        <v>1</v>
      </c>
      <c r="F10755" s="23" t="s">
        <v>7</v>
      </c>
      <c r="G10755" s="23" t="s">
        <v>975</v>
      </c>
      <c r="H10755" s="2" t="s">
        <v>7745</v>
      </c>
      <c r="I10755" s="23" t="s">
        <v>7412</v>
      </c>
      <c r="J10755" s="23"/>
      <c r="K10755" s="23" t="s">
        <v>9712</v>
      </c>
      <c r="L10755" s="23" t="s">
        <v>9538</v>
      </c>
      <c r="M10755" s="23">
        <f>YEAR(Tabla2[[#This Row],[Fecha de creación]])</f>
        <v>2022</v>
      </c>
      <c r="N10755" s="23">
        <f>MONTH(Tabla2[[#This Row],[Fecha de creación]])</f>
        <v>10</v>
      </c>
    </row>
    <row r="10756" spans="1:14" x14ac:dyDescent="0.25">
      <c r="A10756" s="26">
        <v>44835.474444444444</v>
      </c>
      <c r="B10756" s="23" t="s">
        <v>0</v>
      </c>
      <c r="C10756" s="23" t="s">
        <v>13657</v>
      </c>
      <c r="D10756" s="23" t="s">
        <v>49</v>
      </c>
      <c r="E10756" s="23" t="s">
        <v>1</v>
      </c>
      <c r="F10756" s="23" t="s">
        <v>7</v>
      </c>
      <c r="G10756" s="23" t="s">
        <v>975</v>
      </c>
      <c r="H10756" s="2" t="s">
        <v>7745</v>
      </c>
      <c r="I10756" s="23" t="s">
        <v>7412</v>
      </c>
      <c r="J10756" s="23"/>
      <c r="K10756" s="23" t="s">
        <v>9712</v>
      </c>
      <c r="L10756" s="23" t="s">
        <v>9538</v>
      </c>
      <c r="M10756" s="23">
        <f>YEAR(Tabla2[[#This Row],[Fecha de creación]])</f>
        <v>2022</v>
      </c>
      <c r="N10756" s="23">
        <f>MONTH(Tabla2[[#This Row],[Fecha de creación]])</f>
        <v>10</v>
      </c>
    </row>
    <row r="10757" spans="1:14" x14ac:dyDescent="0.25">
      <c r="A10757" s="26">
        <v>44835.47929398148</v>
      </c>
      <c r="B10757" s="23" t="s">
        <v>0</v>
      </c>
      <c r="C10757" s="23" t="s">
        <v>13658</v>
      </c>
      <c r="D10757" s="23" t="s">
        <v>7521</v>
      </c>
      <c r="E10757" s="23" t="s">
        <v>1</v>
      </c>
      <c r="F10757" s="23" t="s">
        <v>22</v>
      </c>
      <c r="G10757" s="23" t="s">
        <v>975</v>
      </c>
      <c r="H10757" s="2" t="s">
        <v>8893</v>
      </c>
      <c r="I10757" s="23" t="s">
        <v>7412</v>
      </c>
      <c r="J10757" s="23"/>
      <c r="K10757" s="23" t="s">
        <v>9712</v>
      </c>
      <c r="L10757" s="23" t="s">
        <v>9538</v>
      </c>
      <c r="M10757" s="23">
        <f>YEAR(Tabla2[[#This Row],[Fecha de creación]])</f>
        <v>2022</v>
      </c>
      <c r="N10757" s="23">
        <f>MONTH(Tabla2[[#This Row],[Fecha de creación]])</f>
        <v>10</v>
      </c>
    </row>
    <row r="10758" spans="1:14" x14ac:dyDescent="0.25">
      <c r="A10758" s="26">
        <v>44835.499745370369</v>
      </c>
      <c r="B10758" s="23" t="s">
        <v>0</v>
      </c>
      <c r="C10758" s="23" t="s">
        <v>13659</v>
      </c>
      <c r="D10758" s="23" t="s">
        <v>7521</v>
      </c>
      <c r="E10758" s="23" t="s">
        <v>1</v>
      </c>
      <c r="F10758" s="23" t="s">
        <v>22</v>
      </c>
      <c r="G10758" s="23" t="s">
        <v>975</v>
      </c>
      <c r="H10758" s="2" t="s">
        <v>8893</v>
      </c>
      <c r="I10758" s="23" t="s">
        <v>7412</v>
      </c>
      <c r="J10758" s="23"/>
      <c r="K10758" s="23" t="s">
        <v>9712</v>
      </c>
      <c r="L10758" s="23" t="s">
        <v>9538</v>
      </c>
      <c r="M10758" s="23">
        <f>YEAR(Tabla2[[#This Row],[Fecha de creación]])</f>
        <v>2022</v>
      </c>
      <c r="N10758" s="23">
        <f>MONTH(Tabla2[[#This Row],[Fecha de creación]])</f>
        <v>10</v>
      </c>
    </row>
    <row r="10759" spans="1:14" x14ac:dyDescent="0.25">
      <c r="A10759" s="26">
        <v>44835.549062500002</v>
      </c>
      <c r="B10759" s="23" t="s">
        <v>0</v>
      </c>
      <c r="C10759" s="23" t="s">
        <v>13660</v>
      </c>
      <c r="D10759" s="23" t="s">
        <v>7521</v>
      </c>
      <c r="E10759" s="23" t="s">
        <v>1</v>
      </c>
      <c r="F10759" s="23" t="s">
        <v>22</v>
      </c>
      <c r="G10759" s="23" t="s">
        <v>975</v>
      </c>
      <c r="H10759" s="2" t="s">
        <v>8893</v>
      </c>
      <c r="I10759" s="23" t="s">
        <v>7412</v>
      </c>
      <c r="J10759" s="23"/>
      <c r="K10759" s="23" t="s">
        <v>9712</v>
      </c>
      <c r="L10759" s="23" t="s">
        <v>9538</v>
      </c>
      <c r="M10759" s="23">
        <f>YEAR(Tabla2[[#This Row],[Fecha de creación]])</f>
        <v>2022</v>
      </c>
      <c r="N10759" s="23">
        <f>MONTH(Tabla2[[#This Row],[Fecha de creación]])</f>
        <v>10</v>
      </c>
    </row>
    <row r="10760" spans="1:14" x14ac:dyDescent="0.25">
      <c r="A10760" s="26">
        <v>44835.580682870372</v>
      </c>
      <c r="B10760" s="23" t="s">
        <v>0</v>
      </c>
      <c r="C10760" s="23" t="s">
        <v>13661</v>
      </c>
      <c r="D10760" s="23" t="s">
        <v>49</v>
      </c>
      <c r="E10760" s="23" t="s">
        <v>1</v>
      </c>
      <c r="F10760" s="23" t="s">
        <v>7</v>
      </c>
      <c r="G10760" s="23" t="s">
        <v>975</v>
      </c>
      <c r="H10760" s="2" t="s">
        <v>7745</v>
      </c>
      <c r="I10760" s="23" t="s">
        <v>7412</v>
      </c>
      <c r="J10760" s="23"/>
      <c r="K10760" s="23" t="s">
        <v>9712</v>
      </c>
      <c r="L10760" s="23" t="s">
        <v>9538</v>
      </c>
      <c r="M10760" s="23">
        <f>YEAR(Tabla2[[#This Row],[Fecha de creación]])</f>
        <v>2022</v>
      </c>
      <c r="N10760" s="23">
        <f>MONTH(Tabla2[[#This Row],[Fecha de creación]])</f>
        <v>10</v>
      </c>
    </row>
    <row r="10761" spans="1:14" x14ac:dyDescent="0.25">
      <c r="A10761" s="26">
        <v>44835.599953703706</v>
      </c>
      <c r="B10761" s="23" t="s">
        <v>100</v>
      </c>
      <c r="C10761" s="23" t="s">
        <v>13662</v>
      </c>
      <c r="D10761" s="23" t="s">
        <v>205</v>
      </c>
      <c r="E10761" s="23" t="s">
        <v>1</v>
      </c>
      <c r="F10761" s="23" t="s">
        <v>7</v>
      </c>
      <c r="G10761" s="23" t="s">
        <v>1551</v>
      </c>
      <c r="H10761" s="2" t="s">
        <v>13019</v>
      </c>
      <c r="I10761" s="23" t="s">
        <v>13430</v>
      </c>
      <c r="J10761" s="23" t="s">
        <v>59</v>
      </c>
      <c r="K10761" s="23" t="s">
        <v>9712</v>
      </c>
      <c r="L10761" s="23" t="s">
        <v>9539</v>
      </c>
      <c r="M10761" s="23">
        <f>YEAR(Tabla2[[#This Row],[Fecha de creación]])</f>
        <v>2022</v>
      </c>
      <c r="N10761" s="23">
        <f>MONTH(Tabla2[[#This Row],[Fecha de creación]])</f>
        <v>10</v>
      </c>
    </row>
    <row r="10762" spans="1:14" x14ac:dyDescent="0.25">
      <c r="A10762" s="26">
        <v>44836.404652777775</v>
      </c>
      <c r="B10762" s="23" t="s">
        <v>0</v>
      </c>
      <c r="C10762" s="23" t="s">
        <v>13663</v>
      </c>
      <c r="D10762" s="23" t="s">
        <v>49</v>
      </c>
      <c r="E10762" s="23" t="s">
        <v>1</v>
      </c>
      <c r="F10762" s="23" t="s">
        <v>7</v>
      </c>
      <c r="G10762" s="23" t="s">
        <v>975</v>
      </c>
      <c r="H10762" s="2" t="s">
        <v>7745</v>
      </c>
      <c r="I10762" s="23" t="s">
        <v>7412</v>
      </c>
      <c r="J10762" s="23"/>
      <c r="K10762" s="23" t="s">
        <v>9712</v>
      </c>
      <c r="L10762" s="23" t="s">
        <v>9538</v>
      </c>
      <c r="M10762" s="23">
        <f>YEAR(Tabla2[[#This Row],[Fecha de creación]])</f>
        <v>2022</v>
      </c>
      <c r="N10762" s="23">
        <f>MONTH(Tabla2[[#This Row],[Fecha de creación]])</f>
        <v>10</v>
      </c>
    </row>
    <row r="10763" spans="1:14" x14ac:dyDescent="0.25">
      <c r="A10763" s="26">
        <v>44836.440532407411</v>
      </c>
      <c r="B10763" s="23" t="s">
        <v>56</v>
      </c>
      <c r="C10763" s="23" t="s">
        <v>13664</v>
      </c>
      <c r="D10763" s="23" t="s">
        <v>13547</v>
      </c>
      <c r="E10763" s="23" t="s">
        <v>1</v>
      </c>
      <c r="F10763" s="23" t="s">
        <v>7</v>
      </c>
      <c r="G10763" s="23" t="s">
        <v>3</v>
      </c>
      <c r="H10763" s="2" t="s">
        <v>7721</v>
      </c>
      <c r="I10763" s="23" t="s">
        <v>4517</v>
      </c>
      <c r="J10763" s="23" t="s">
        <v>59</v>
      </c>
      <c r="K10763" s="23" t="s">
        <v>9712</v>
      </c>
      <c r="L10763" s="23" t="s">
        <v>9539</v>
      </c>
      <c r="M10763" s="23">
        <f>YEAR(Tabla2[[#This Row],[Fecha de creación]])</f>
        <v>2022</v>
      </c>
      <c r="N10763" s="23">
        <f>MONTH(Tabla2[[#This Row],[Fecha de creación]])</f>
        <v>10</v>
      </c>
    </row>
    <row r="10764" spans="1:14" x14ac:dyDescent="0.25">
      <c r="A10764" s="26">
        <v>44836.505613425928</v>
      </c>
      <c r="B10764" s="23" t="s">
        <v>0</v>
      </c>
      <c r="C10764" s="23" t="s">
        <v>13665</v>
      </c>
      <c r="D10764" s="23" t="s">
        <v>719</v>
      </c>
      <c r="E10764" s="23" t="s">
        <v>1</v>
      </c>
      <c r="F10764" s="23" t="s">
        <v>7</v>
      </c>
      <c r="G10764" s="23" t="s">
        <v>975</v>
      </c>
      <c r="H10764" s="2" t="s">
        <v>7777</v>
      </c>
      <c r="I10764" s="23" t="s">
        <v>5999</v>
      </c>
      <c r="J10764" s="23" t="s">
        <v>59</v>
      </c>
      <c r="K10764" s="23" t="s">
        <v>9712</v>
      </c>
      <c r="L10764" s="23" t="s">
        <v>9538</v>
      </c>
      <c r="M10764" s="23">
        <f>YEAR(Tabla2[[#This Row],[Fecha de creación]])</f>
        <v>2022</v>
      </c>
      <c r="N10764" s="23">
        <f>MONTH(Tabla2[[#This Row],[Fecha de creación]])</f>
        <v>10</v>
      </c>
    </row>
    <row r="10765" spans="1:14" x14ac:dyDescent="0.25">
      <c r="A10765" s="26">
        <v>44836.554502314815</v>
      </c>
      <c r="B10765" s="23" t="s">
        <v>0</v>
      </c>
      <c r="C10765" s="23" t="s">
        <v>13666</v>
      </c>
      <c r="D10765" s="23" t="s">
        <v>49</v>
      </c>
      <c r="E10765" s="23" t="s">
        <v>1</v>
      </c>
      <c r="F10765" s="23" t="s">
        <v>7</v>
      </c>
      <c r="G10765" s="23" t="s">
        <v>975</v>
      </c>
      <c r="H10765" s="2" t="s">
        <v>7745</v>
      </c>
      <c r="I10765" s="23" t="s">
        <v>5999</v>
      </c>
      <c r="J10765" s="23" t="s">
        <v>59</v>
      </c>
      <c r="K10765" s="23" t="s">
        <v>9712</v>
      </c>
      <c r="L10765" s="23" t="s">
        <v>9538</v>
      </c>
      <c r="M10765" s="23">
        <f>YEAR(Tabla2[[#This Row],[Fecha de creación]])</f>
        <v>2022</v>
      </c>
      <c r="N10765" s="23">
        <f>MONTH(Tabla2[[#This Row],[Fecha de creación]])</f>
        <v>10</v>
      </c>
    </row>
    <row r="10766" spans="1:14" x14ac:dyDescent="0.25">
      <c r="A10766" s="26">
        <v>44836.613518518519</v>
      </c>
      <c r="B10766" s="23" t="s">
        <v>0</v>
      </c>
      <c r="C10766" s="23" t="s">
        <v>13667</v>
      </c>
      <c r="D10766" s="23" t="s">
        <v>11773</v>
      </c>
      <c r="E10766" s="23" t="s">
        <v>1</v>
      </c>
      <c r="F10766" s="23" t="s">
        <v>7</v>
      </c>
      <c r="G10766" s="23" t="s">
        <v>975</v>
      </c>
      <c r="H10766" s="2" t="s">
        <v>7736</v>
      </c>
      <c r="I10766" s="23" t="s">
        <v>5999</v>
      </c>
      <c r="J10766" s="23" t="s">
        <v>59</v>
      </c>
      <c r="K10766" s="23" t="s">
        <v>9712</v>
      </c>
      <c r="L10766" s="23" t="s">
        <v>9538</v>
      </c>
      <c r="M10766" s="23">
        <f>YEAR(Tabla2[[#This Row],[Fecha de creación]])</f>
        <v>2022</v>
      </c>
      <c r="N10766" s="23">
        <f>MONTH(Tabla2[[#This Row],[Fecha de creación]])</f>
        <v>10</v>
      </c>
    </row>
    <row r="10767" spans="1:14" x14ac:dyDescent="0.25">
      <c r="A10767" s="26">
        <v>44836.654988425929</v>
      </c>
      <c r="B10767" s="23" t="s">
        <v>0</v>
      </c>
      <c r="C10767" s="23" t="s">
        <v>13668</v>
      </c>
      <c r="D10767" s="23" t="s">
        <v>982</v>
      </c>
      <c r="E10767" s="23" t="s">
        <v>1</v>
      </c>
      <c r="F10767" s="23" t="s">
        <v>22</v>
      </c>
      <c r="G10767" s="23" t="s">
        <v>975</v>
      </c>
      <c r="H10767" s="2" t="s">
        <v>8893</v>
      </c>
      <c r="I10767" s="23" t="s">
        <v>5999</v>
      </c>
      <c r="J10767" s="23" t="s">
        <v>59</v>
      </c>
      <c r="K10767" s="23" t="s">
        <v>9712</v>
      </c>
      <c r="L10767" s="23" t="s">
        <v>9538</v>
      </c>
      <c r="M10767" s="23">
        <f>YEAR(Tabla2[[#This Row],[Fecha de creación]])</f>
        <v>2022</v>
      </c>
      <c r="N10767" s="23">
        <f>MONTH(Tabla2[[#This Row],[Fecha de creación]])</f>
        <v>10</v>
      </c>
    </row>
    <row r="10768" spans="1:14" x14ac:dyDescent="0.25">
      <c r="A10768" s="26">
        <v>44836.676516203705</v>
      </c>
      <c r="B10768" s="23" t="s">
        <v>0</v>
      </c>
      <c r="C10768" s="23" t="s">
        <v>13669</v>
      </c>
      <c r="D10768" s="23" t="s">
        <v>8251</v>
      </c>
      <c r="E10768" s="23" t="s">
        <v>1</v>
      </c>
      <c r="F10768" s="23" t="s">
        <v>7</v>
      </c>
      <c r="G10768" s="23" t="s">
        <v>975</v>
      </c>
      <c r="H10768" s="2" t="s">
        <v>7737</v>
      </c>
      <c r="I10768" s="23" t="s">
        <v>5999</v>
      </c>
      <c r="J10768" s="23" t="s">
        <v>59</v>
      </c>
      <c r="K10768" s="23" t="s">
        <v>9712</v>
      </c>
      <c r="L10768" s="23" t="s">
        <v>9538</v>
      </c>
      <c r="M10768" s="23">
        <f>YEAR(Tabla2[[#This Row],[Fecha de creación]])</f>
        <v>2022</v>
      </c>
      <c r="N10768" s="23">
        <f>MONTH(Tabla2[[#This Row],[Fecha de creación]])</f>
        <v>10</v>
      </c>
    </row>
    <row r="10769" spans="1:14" x14ac:dyDescent="0.25">
      <c r="A10769" s="26">
        <v>44836.693645833337</v>
      </c>
      <c r="B10769" s="23" t="s">
        <v>0</v>
      </c>
      <c r="C10769" s="23" t="s">
        <v>13670</v>
      </c>
      <c r="D10769" s="23" t="s">
        <v>967</v>
      </c>
      <c r="E10769" s="23" t="s">
        <v>1</v>
      </c>
      <c r="F10769" s="23" t="s">
        <v>2</v>
      </c>
      <c r="G10769" s="23" t="s">
        <v>1551</v>
      </c>
      <c r="H10769" s="2" t="s">
        <v>7733</v>
      </c>
      <c r="I10769" s="23" t="s">
        <v>9226</v>
      </c>
      <c r="J10769" s="23" t="s">
        <v>59</v>
      </c>
      <c r="K10769" s="23" t="s">
        <v>9712</v>
      </c>
      <c r="L10769" s="23" t="s">
        <v>9539</v>
      </c>
      <c r="M10769" s="23">
        <f>YEAR(Tabla2[[#This Row],[Fecha de creación]])</f>
        <v>2022</v>
      </c>
      <c r="N10769" s="23">
        <f>MONTH(Tabla2[[#This Row],[Fecha de creación]])</f>
        <v>10</v>
      </c>
    </row>
    <row r="10770" spans="1:14" x14ac:dyDescent="0.25">
      <c r="A10770" s="26">
        <v>44836.696122685185</v>
      </c>
      <c r="B10770" s="23" t="s">
        <v>0</v>
      </c>
      <c r="C10770" s="23" t="s">
        <v>13671</v>
      </c>
      <c r="D10770" s="23" t="s">
        <v>6</v>
      </c>
      <c r="E10770" s="23" t="s">
        <v>1</v>
      </c>
      <c r="F10770" s="23" t="s">
        <v>7</v>
      </c>
      <c r="G10770" s="23" t="s">
        <v>975</v>
      </c>
      <c r="H10770" s="2" t="s">
        <v>7722</v>
      </c>
      <c r="I10770" s="23" t="s">
        <v>5999</v>
      </c>
      <c r="J10770" s="23" t="s">
        <v>59</v>
      </c>
      <c r="K10770" s="23" t="s">
        <v>9712</v>
      </c>
      <c r="L10770" s="23" t="s">
        <v>9538</v>
      </c>
      <c r="M10770" s="23">
        <f>YEAR(Tabla2[[#This Row],[Fecha de creación]])</f>
        <v>2022</v>
      </c>
      <c r="N10770" s="23">
        <f>MONTH(Tabla2[[#This Row],[Fecha de creación]])</f>
        <v>10</v>
      </c>
    </row>
    <row r="10771" spans="1:14" x14ac:dyDescent="0.25">
      <c r="A10771" s="26">
        <v>44836.697893518518</v>
      </c>
      <c r="B10771" s="23" t="s">
        <v>0</v>
      </c>
      <c r="C10771" s="23" t="s">
        <v>13672</v>
      </c>
      <c r="D10771" s="23" t="s">
        <v>6</v>
      </c>
      <c r="E10771" s="23" t="s">
        <v>1</v>
      </c>
      <c r="F10771" s="23" t="s">
        <v>7</v>
      </c>
      <c r="G10771" s="23" t="s">
        <v>975</v>
      </c>
      <c r="H10771" s="2" t="s">
        <v>7722</v>
      </c>
      <c r="I10771" s="23" t="s">
        <v>5999</v>
      </c>
      <c r="J10771" s="23" t="s">
        <v>59</v>
      </c>
      <c r="K10771" s="23" t="s">
        <v>9712</v>
      </c>
      <c r="L10771" s="23" t="s">
        <v>9538</v>
      </c>
      <c r="M10771" s="23">
        <f>YEAR(Tabla2[[#This Row],[Fecha de creación]])</f>
        <v>2022</v>
      </c>
      <c r="N10771" s="23">
        <f>MONTH(Tabla2[[#This Row],[Fecha de creación]])</f>
        <v>10</v>
      </c>
    </row>
    <row r="10772" spans="1:14" x14ac:dyDescent="0.25">
      <c r="A10772" s="26">
        <v>44837.632905092592</v>
      </c>
      <c r="B10772" s="23" t="s">
        <v>189</v>
      </c>
      <c r="C10772" s="23" t="s">
        <v>13673</v>
      </c>
      <c r="D10772" s="23" t="s">
        <v>4002</v>
      </c>
      <c r="E10772" s="23" t="s">
        <v>1</v>
      </c>
      <c r="F10772" s="23" t="s">
        <v>2</v>
      </c>
      <c r="G10772" s="23" t="s">
        <v>1551</v>
      </c>
      <c r="H10772" s="2" t="s">
        <v>7737</v>
      </c>
      <c r="I10772" s="23" t="s">
        <v>7205</v>
      </c>
      <c r="J10772" s="23" t="s">
        <v>958</v>
      </c>
      <c r="K10772" s="23" t="s">
        <v>9712</v>
      </c>
      <c r="L10772" s="23" t="s">
        <v>9539</v>
      </c>
      <c r="M10772" s="23">
        <f>YEAR(Tabla2[[#This Row],[Fecha de creación]])</f>
        <v>2022</v>
      </c>
      <c r="N10772" s="23">
        <f>MONTH(Tabla2[[#This Row],[Fecha de creación]])</f>
        <v>10</v>
      </c>
    </row>
    <row r="10773" spans="1:14" x14ac:dyDescent="0.25">
      <c r="A10773" s="26">
        <v>44837.635636574072</v>
      </c>
      <c r="B10773" s="23" t="s">
        <v>189</v>
      </c>
      <c r="C10773" s="23" t="s">
        <v>13674</v>
      </c>
      <c r="D10773" s="23" t="s">
        <v>1064</v>
      </c>
      <c r="E10773" s="23" t="s">
        <v>1</v>
      </c>
      <c r="F10773" s="23" t="s">
        <v>22</v>
      </c>
      <c r="G10773" s="23" t="s">
        <v>975</v>
      </c>
      <c r="H10773" s="2" t="s">
        <v>7734</v>
      </c>
      <c r="I10773" s="23" t="s">
        <v>4486</v>
      </c>
      <c r="J10773" s="23" t="s">
        <v>59</v>
      </c>
      <c r="K10773" s="23" t="s">
        <v>9712</v>
      </c>
      <c r="L10773" s="23" t="s">
        <v>9538</v>
      </c>
      <c r="M10773" s="23">
        <f>YEAR(Tabla2[[#This Row],[Fecha de creación]])</f>
        <v>2022</v>
      </c>
      <c r="N10773" s="23">
        <f>MONTH(Tabla2[[#This Row],[Fecha de creación]])</f>
        <v>10</v>
      </c>
    </row>
    <row r="10774" spans="1:14" x14ac:dyDescent="0.25">
      <c r="A10774" s="26">
        <v>44837.685196759259</v>
      </c>
      <c r="B10774" s="23" t="s">
        <v>56</v>
      </c>
      <c r="C10774" s="23" t="s">
        <v>13675</v>
      </c>
      <c r="D10774" s="23" t="s">
        <v>13676</v>
      </c>
      <c r="E10774" s="23" t="s">
        <v>1</v>
      </c>
      <c r="F10774" s="23" t="s">
        <v>7</v>
      </c>
      <c r="G10774" s="23" t="s">
        <v>975</v>
      </c>
      <c r="H10774" s="2" t="s">
        <v>7980</v>
      </c>
      <c r="I10774" s="23" t="s">
        <v>7342</v>
      </c>
      <c r="J10774" s="23" t="s">
        <v>59</v>
      </c>
      <c r="K10774" s="23" t="s">
        <v>9712</v>
      </c>
      <c r="L10774" s="23" t="s">
        <v>9538</v>
      </c>
      <c r="M10774" s="23">
        <f>YEAR(Tabla2[[#This Row],[Fecha de creación]])</f>
        <v>2022</v>
      </c>
      <c r="N10774" s="23">
        <f>MONTH(Tabla2[[#This Row],[Fecha de creación]])</f>
        <v>10</v>
      </c>
    </row>
    <row r="10775" spans="1:14" x14ac:dyDescent="0.25">
      <c r="A10775" s="26">
        <v>44837.750451388885</v>
      </c>
      <c r="B10775" s="23" t="s">
        <v>9534</v>
      </c>
      <c r="C10775" s="23" t="s">
        <v>13677</v>
      </c>
      <c r="D10775" s="23" t="s">
        <v>3624</v>
      </c>
      <c r="E10775" s="23" t="s">
        <v>1</v>
      </c>
      <c r="F10775" s="23" t="s">
        <v>7</v>
      </c>
      <c r="G10775" s="23" t="s">
        <v>975</v>
      </c>
      <c r="H10775" s="2" t="s">
        <v>7730</v>
      </c>
      <c r="I10775" s="23" t="s">
        <v>8168</v>
      </c>
      <c r="J10775" s="23"/>
      <c r="K10775" s="23" t="s">
        <v>9712</v>
      </c>
      <c r="L10775" s="23" t="s">
        <v>9538</v>
      </c>
      <c r="M10775" s="23">
        <f>YEAR(Tabla2[[#This Row],[Fecha de creación]])</f>
        <v>2022</v>
      </c>
      <c r="N10775" s="23">
        <f>MONTH(Tabla2[[#This Row],[Fecha de creación]])</f>
        <v>10</v>
      </c>
    </row>
    <row r="10776" spans="1:14" x14ac:dyDescent="0.25">
      <c r="A10776" s="26">
        <v>44837.763657407406</v>
      </c>
      <c r="B10776" s="23" t="s">
        <v>0</v>
      </c>
      <c r="C10776" s="23" t="s">
        <v>13678</v>
      </c>
      <c r="D10776" s="23" t="s">
        <v>6</v>
      </c>
      <c r="E10776" s="23" t="s">
        <v>1</v>
      </c>
      <c r="F10776" s="23" t="s">
        <v>7</v>
      </c>
      <c r="G10776" s="23" t="s">
        <v>975</v>
      </c>
      <c r="H10776" s="2" t="s">
        <v>7722</v>
      </c>
      <c r="I10776" s="23" t="s">
        <v>5999</v>
      </c>
      <c r="J10776" s="23" t="s">
        <v>59</v>
      </c>
      <c r="K10776" s="23" t="s">
        <v>9712</v>
      </c>
      <c r="L10776" s="23" t="s">
        <v>9538</v>
      </c>
      <c r="M10776" s="23">
        <f>YEAR(Tabla2[[#This Row],[Fecha de creación]])</f>
        <v>2022</v>
      </c>
      <c r="N10776" s="23">
        <f>MONTH(Tabla2[[#This Row],[Fecha de creación]])</f>
        <v>10</v>
      </c>
    </row>
    <row r="10777" spans="1:14" x14ac:dyDescent="0.25">
      <c r="A10777" s="26">
        <v>44838.374027777776</v>
      </c>
      <c r="B10777" s="23" t="s">
        <v>189</v>
      </c>
      <c r="C10777" s="23" t="s">
        <v>13679</v>
      </c>
      <c r="D10777" s="23" t="s">
        <v>13041</v>
      </c>
      <c r="E10777" s="23" t="s">
        <v>1</v>
      </c>
      <c r="F10777" s="23" t="s">
        <v>2</v>
      </c>
      <c r="G10777" s="23" t="s">
        <v>1551</v>
      </c>
      <c r="H10777" s="2" t="s">
        <v>7737</v>
      </c>
      <c r="I10777" s="23" t="s">
        <v>7205</v>
      </c>
      <c r="J10777" s="23" t="s">
        <v>958</v>
      </c>
      <c r="K10777" s="23" t="s">
        <v>9712</v>
      </c>
      <c r="L10777" s="23" t="s">
        <v>9539</v>
      </c>
      <c r="M10777" s="23">
        <f>YEAR(Tabla2[[#This Row],[Fecha de creación]])</f>
        <v>2022</v>
      </c>
      <c r="N10777" s="23">
        <f>MONTH(Tabla2[[#This Row],[Fecha de creación]])</f>
        <v>10</v>
      </c>
    </row>
    <row r="10778" spans="1:14" x14ac:dyDescent="0.25">
      <c r="A10778" s="26">
        <v>44838.401979166665</v>
      </c>
      <c r="B10778" s="23" t="s">
        <v>189</v>
      </c>
      <c r="C10778" s="23" t="s">
        <v>13680</v>
      </c>
      <c r="D10778" s="23" t="s">
        <v>7096</v>
      </c>
      <c r="E10778" s="23" t="s">
        <v>1</v>
      </c>
      <c r="F10778" s="23" t="s">
        <v>7</v>
      </c>
      <c r="G10778" s="23" t="s">
        <v>975</v>
      </c>
      <c r="H10778" s="2" t="s">
        <v>7722</v>
      </c>
      <c r="I10778" s="23" t="s">
        <v>4486</v>
      </c>
      <c r="J10778" s="23" t="s">
        <v>59</v>
      </c>
      <c r="K10778" s="23" t="s">
        <v>9712</v>
      </c>
      <c r="L10778" s="23" t="s">
        <v>9538</v>
      </c>
      <c r="M10778" s="23">
        <f>YEAR(Tabla2[[#This Row],[Fecha de creación]])</f>
        <v>2022</v>
      </c>
      <c r="N10778" s="23">
        <f>MONTH(Tabla2[[#This Row],[Fecha de creación]])</f>
        <v>10</v>
      </c>
    </row>
    <row r="10779" spans="1:14" x14ac:dyDescent="0.25">
      <c r="A10779" s="26">
        <v>44838.435335648152</v>
      </c>
      <c r="B10779" s="23" t="s">
        <v>0</v>
      </c>
      <c r="C10779" s="23" t="s">
        <v>13681</v>
      </c>
      <c r="D10779" s="23" t="s">
        <v>8664</v>
      </c>
      <c r="E10779" s="23" t="s">
        <v>1</v>
      </c>
      <c r="F10779" s="23" t="s">
        <v>22</v>
      </c>
      <c r="G10779" s="23" t="s">
        <v>975</v>
      </c>
      <c r="H10779" s="2" t="s">
        <v>8893</v>
      </c>
      <c r="I10779" s="23" t="s">
        <v>7412</v>
      </c>
      <c r="J10779" s="23"/>
      <c r="K10779" s="23" t="s">
        <v>9712</v>
      </c>
      <c r="L10779" s="23" t="s">
        <v>9538</v>
      </c>
      <c r="M10779" s="23">
        <f>YEAR(Tabla2[[#This Row],[Fecha de creación]])</f>
        <v>2022</v>
      </c>
      <c r="N10779" s="23">
        <f>MONTH(Tabla2[[#This Row],[Fecha de creación]])</f>
        <v>10</v>
      </c>
    </row>
    <row r="10780" spans="1:14" x14ac:dyDescent="0.25">
      <c r="A10780" s="26">
        <v>44838.506458333337</v>
      </c>
      <c r="B10780" s="23" t="s">
        <v>189</v>
      </c>
      <c r="C10780" s="23" t="s">
        <v>13682</v>
      </c>
      <c r="D10780" s="23" t="s">
        <v>440</v>
      </c>
      <c r="E10780" s="23" t="s">
        <v>1</v>
      </c>
      <c r="F10780" s="23" t="s">
        <v>7</v>
      </c>
      <c r="G10780" s="23" t="s">
        <v>975</v>
      </c>
      <c r="H10780" s="2" t="s">
        <v>7723</v>
      </c>
      <c r="I10780" s="23" t="s">
        <v>4486</v>
      </c>
      <c r="J10780" s="23" t="s">
        <v>59</v>
      </c>
      <c r="K10780" s="23" t="s">
        <v>9712</v>
      </c>
      <c r="L10780" s="23" t="s">
        <v>9538</v>
      </c>
      <c r="M10780" s="23">
        <f>YEAR(Tabla2[[#This Row],[Fecha de creación]])</f>
        <v>2022</v>
      </c>
      <c r="N10780" s="23">
        <f>MONTH(Tabla2[[#This Row],[Fecha de creación]])</f>
        <v>10</v>
      </c>
    </row>
    <row r="10781" spans="1:14" x14ac:dyDescent="0.25">
      <c r="A10781" s="26">
        <v>44838.525578703702</v>
      </c>
      <c r="B10781" s="23" t="s">
        <v>56</v>
      </c>
      <c r="C10781" s="23" t="s">
        <v>13683</v>
      </c>
      <c r="D10781" s="23" t="s">
        <v>440</v>
      </c>
      <c r="E10781" s="23" t="s">
        <v>1</v>
      </c>
      <c r="F10781" s="23" t="s">
        <v>7</v>
      </c>
      <c r="G10781" s="23" t="s">
        <v>975</v>
      </c>
      <c r="H10781" s="2" t="s">
        <v>7723</v>
      </c>
      <c r="I10781" s="23" t="s">
        <v>4517</v>
      </c>
      <c r="J10781" s="23" t="s">
        <v>59</v>
      </c>
      <c r="K10781" s="23" t="s">
        <v>9712</v>
      </c>
      <c r="L10781" s="23" t="s">
        <v>9538</v>
      </c>
      <c r="M10781" s="23">
        <f>YEAR(Tabla2[[#This Row],[Fecha de creación]])</f>
        <v>2022</v>
      </c>
      <c r="N10781" s="23">
        <f>MONTH(Tabla2[[#This Row],[Fecha de creación]])</f>
        <v>10</v>
      </c>
    </row>
    <row r="10782" spans="1:14" x14ac:dyDescent="0.25">
      <c r="A10782" s="26">
        <v>44838.556747685187</v>
      </c>
      <c r="B10782" s="23" t="s">
        <v>0</v>
      </c>
      <c r="C10782" s="23" t="s">
        <v>13684</v>
      </c>
      <c r="D10782" s="23" t="s">
        <v>8664</v>
      </c>
      <c r="E10782" s="23" t="s">
        <v>1</v>
      </c>
      <c r="F10782" s="23" t="s">
        <v>22</v>
      </c>
      <c r="G10782" s="23" t="s">
        <v>975</v>
      </c>
      <c r="H10782" s="2" t="s">
        <v>8893</v>
      </c>
      <c r="I10782" s="23" t="s">
        <v>7412</v>
      </c>
      <c r="J10782" s="23"/>
      <c r="K10782" s="23" t="s">
        <v>9712</v>
      </c>
      <c r="L10782" s="23" t="s">
        <v>9538</v>
      </c>
      <c r="M10782" s="23">
        <f>YEAR(Tabla2[[#This Row],[Fecha de creación]])</f>
        <v>2022</v>
      </c>
      <c r="N10782" s="23">
        <f>MONTH(Tabla2[[#This Row],[Fecha de creación]])</f>
        <v>10</v>
      </c>
    </row>
    <row r="10783" spans="1:14" x14ac:dyDescent="0.25">
      <c r="A10783" s="26">
        <v>44838.56486111111</v>
      </c>
      <c r="B10783" s="23" t="s">
        <v>189</v>
      </c>
      <c r="C10783" s="23" t="s">
        <v>13685</v>
      </c>
      <c r="D10783" s="23" t="s">
        <v>13686</v>
      </c>
      <c r="E10783" s="23" t="s">
        <v>1</v>
      </c>
      <c r="F10783" s="23" t="s">
        <v>7</v>
      </c>
      <c r="G10783" s="23" t="s">
        <v>3</v>
      </c>
      <c r="H10783" s="2" t="s">
        <v>8425</v>
      </c>
      <c r="I10783" s="23" t="s">
        <v>4486</v>
      </c>
      <c r="J10783" s="23" t="s">
        <v>59</v>
      </c>
      <c r="K10783" s="23" t="s">
        <v>9712</v>
      </c>
      <c r="L10783" s="23" t="s">
        <v>9539</v>
      </c>
      <c r="M10783" s="23">
        <f>YEAR(Tabla2[[#This Row],[Fecha de creación]])</f>
        <v>2022</v>
      </c>
      <c r="N10783" s="23">
        <f>MONTH(Tabla2[[#This Row],[Fecha de creación]])</f>
        <v>10</v>
      </c>
    </row>
    <row r="10784" spans="1:14" x14ac:dyDescent="0.25">
      <c r="A10784" s="26">
        <v>44838.593553240738</v>
      </c>
      <c r="B10784" s="23" t="s">
        <v>189</v>
      </c>
      <c r="C10784" s="23" t="s">
        <v>13687</v>
      </c>
      <c r="D10784" s="23" t="s">
        <v>4002</v>
      </c>
      <c r="E10784" s="23" t="s">
        <v>1</v>
      </c>
      <c r="F10784" s="23" t="s">
        <v>2</v>
      </c>
      <c r="G10784" s="23" t="s">
        <v>1551</v>
      </c>
      <c r="H10784" s="2" t="s">
        <v>7737</v>
      </c>
      <c r="I10784" s="23" t="s">
        <v>7205</v>
      </c>
      <c r="J10784" s="23" t="s">
        <v>59</v>
      </c>
      <c r="K10784" s="23" t="s">
        <v>9712</v>
      </c>
      <c r="L10784" s="23" t="s">
        <v>9539</v>
      </c>
      <c r="M10784" s="23">
        <f>YEAR(Tabla2[[#This Row],[Fecha de creación]])</f>
        <v>2022</v>
      </c>
      <c r="N10784" s="23">
        <f>MONTH(Tabla2[[#This Row],[Fecha de creación]])</f>
        <v>10</v>
      </c>
    </row>
    <row r="10785" spans="1:14" x14ac:dyDescent="0.25">
      <c r="A10785" s="26">
        <v>44838.654270833336</v>
      </c>
      <c r="B10785" s="23" t="s">
        <v>0</v>
      </c>
      <c r="C10785" s="23" t="s">
        <v>13688</v>
      </c>
      <c r="D10785" s="23" t="s">
        <v>535</v>
      </c>
      <c r="E10785" s="23" t="s">
        <v>1</v>
      </c>
      <c r="F10785" s="23" t="s">
        <v>7</v>
      </c>
      <c r="G10785" s="23" t="s">
        <v>975</v>
      </c>
      <c r="H10785" s="2" t="s">
        <v>7744</v>
      </c>
      <c r="I10785" s="23" t="s">
        <v>7412</v>
      </c>
      <c r="J10785" s="23"/>
      <c r="K10785" s="23" t="s">
        <v>9712</v>
      </c>
      <c r="L10785" s="23" t="s">
        <v>9538</v>
      </c>
      <c r="M10785" s="23">
        <f>YEAR(Tabla2[[#This Row],[Fecha de creación]])</f>
        <v>2022</v>
      </c>
      <c r="N10785" s="23">
        <f>MONTH(Tabla2[[#This Row],[Fecha de creación]])</f>
        <v>10</v>
      </c>
    </row>
    <row r="10786" spans="1:14" x14ac:dyDescent="0.25">
      <c r="A10786" s="26">
        <v>44838.657349537039</v>
      </c>
      <c r="B10786" s="23" t="s">
        <v>0</v>
      </c>
      <c r="C10786" s="23" t="s">
        <v>13689</v>
      </c>
      <c r="D10786" s="23" t="s">
        <v>13690</v>
      </c>
      <c r="E10786" s="23" t="s">
        <v>1</v>
      </c>
      <c r="F10786" s="23" t="s">
        <v>2</v>
      </c>
      <c r="G10786" s="23" t="s">
        <v>975</v>
      </c>
      <c r="H10786" s="2" t="s">
        <v>8099</v>
      </c>
      <c r="I10786" s="23" t="s">
        <v>5999</v>
      </c>
      <c r="J10786" s="23"/>
      <c r="K10786" s="23" t="s">
        <v>9712</v>
      </c>
      <c r="L10786" s="23" t="s">
        <v>9538</v>
      </c>
      <c r="M10786" s="23">
        <f>YEAR(Tabla2[[#This Row],[Fecha de creación]])</f>
        <v>2022</v>
      </c>
      <c r="N10786" s="23">
        <f>MONTH(Tabla2[[#This Row],[Fecha de creación]])</f>
        <v>10</v>
      </c>
    </row>
    <row r="10787" spans="1:14" x14ac:dyDescent="0.25">
      <c r="A10787" s="26">
        <v>44838.659143518518</v>
      </c>
      <c r="B10787" s="23" t="s">
        <v>0</v>
      </c>
      <c r="C10787" s="23" t="s">
        <v>13691</v>
      </c>
      <c r="D10787" s="23" t="s">
        <v>8176</v>
      </c>
      <c r="E10787" s="23" t="s">
        <v>1</v>
      </c>
      <c r="F10787" s="23" t="s">
        <v>7</v>
      </c>
      <c r="G10787" s="23" t="s">
        <v>975</v>
      </c>
      <c r="H10787" s="2" t="s">
        <v>8559</v>
      </c>
      <c r="I10787" s="23" t="s">
        <v>7412</v>
      </c>
      <c r="J10787" s="23"/>
      <c r="K10787" s="23" t="s">
        <v>9712</v>
      </c>
      <c r="L10787" s="23" t="s">
        <v>9538</v>
      </c>
      <c r="M10787" s="23">
        <f>YEAR(Tabla2[[#This Row],[Fecha de creación]])</f>
        <v>2022</v>
      </c>
      <c r="N10787" s="23">
        <f>MONTH(Tabla2[[#This Row],[Fecha de creación]])</f>
        <v>10</v>
      </c>
    </row>
    <row r="10788" spans="1:14" x14ac:dyDescent="0.25">
      <c r="A10788" s="26">
        <v>44838.65934027778</v>
      </c>
      <c r="B10788" s="23" t="s">
        <v>0</v>
      </c>
      <c r="C10788" s="23" t="s">
        <v>13692</v>
      </c>
      <c r="D10788" s="23" t="s">
        <v>551</v>
      </c>
      <c r="E10788" s="23" t="s">
        <v>1</v>
      </c>
      <c r="F10788" s="23" t="s">
        <v>7</v>
      </c>
      <c r="G10788" s="23" t="s">
        <v>975</v>
      </c>
      <c r="H10788" s="2" t="s">
        <v>7980</v>
      </c>
      <c r="I10788" s="23" t="s">
        <v>5999</v>
      </c>
      <c r="J10788" s="23" t="s">
        <v>59</v>
      </c>
      <c r="K10788" s="23" t="s">
        <v>9712</v>
      </c>
      <c r="L10788" s="23" t="s">
        <v>9538</v>
      </c>
      <c r="M10788" s="23">
        <f>YEAR(Tabla2[[#This Row],[Fecha de creación]])</f>
        <v>2022</v>
      </c>
      <c r="N10788" s="23">
        <f>MONTH(Tabla2[[#This Row],[Fecha de creación]])</f>
        <v>10</v>
      </c>
    </row>
    <row r="10789" spans="1:14" x14ac:dyDescent="0.25">
      <c r="A10789" s="26">
        <v>44838.662766203706</v>
      </c>
      <c r="B10789" s="23" t="s">
        <v>0</v>
      </c>
      <c r="C10789" s="23" t="s">
        <v>13693</v>
      </c>
      <c r="D10789" s="23" t="s">
        <v>551</v>
      </c>
      <c r="E10789" s="23" t="s">
        <v>1</v>
      </c>
      <c r="F10789" s="23" t="s">
        <v>7</v>
      </c>
      <c r="G10789" s="23" t="s">
        <v>975</v>
      </c>
      <c r="H10789" s="2" t="s">
        <v>7980</v>
      </c>
      <c r="I10789" s="23" t="s">
        <v>5999</v>
      </c>
      <c r="J10789" s="23" t="s">
        <v>59</v>
      </c>
      <c r="K10789" s="23" t="s">
        <v>9712</v>
      </c>
      <c r="L10789" s="23" t="s">
        <v>9538</v>
      </c>
      <c r="M10789" s="23">
        <f>YEAR(Tabla2[[#This Row],[Fecha de creación]])</f>
        <v>2022</v>
      </c>
      <c r="N10789" s="23">
        <f>MONTH(Tabla2[[#This Row],[Fecha de creación]])</f>
        <v>10</v>
      </c>
    </row>
    <row r="10790" spans="1:14" x14ac:dyDescent="0.25">
      <c r="A10790" s="26">
        <v>44838.690023148149</v>
      </c>
      <c r="B10790" s="23" t="s">
        <v>0</v>
      </c>
      <c r="C10790" s="23" t="s">
        <v>13694</v>
      </c>
      <c r="D10790" s="23" t="s">
        <v>551</v>
      </c>
      <c r="E10790" s="23" t="s">
        <v>1</v>
      </c>
      <c r="F10790" s="23" t="s">
        <v>7</v>
      </c>
      <c r="G10790" s="23" t="s">
        <v>975</v>
      </c>
      <c r="H10790" s="2" t="s">
        <v>7980</v>
      </c>
      <c r="I10790" s="23" t="s">
        <v>5999</v>
      </c>
      <c r="J10790" s="23" t="s">
        <v>59</v>
      </c>
      <c r="K10790" s="23" t="s">
        <v>9712</v>
      </c>
      <c r="L10790" s="23" t="s">
        <v>9538</v>
      </c>
      <c r="M10790" s="23">
        <f>YEAR(Tabla2[[#This Row],[Fecha de creación]])</f>
        <v>2022</v>
      </c>
      <c r="N10790" s="23">
        <f>MONTH(Tabla2[[#This Row],[Fecha de creación]])</f>
        <v>10</v>
      </c>
    </row>
    <row r="10791" spans="1:14" x14ac:dyDescent="0.25">
      <c r="A10791" s="26">
        <v>44838.799131944441</v>
      </c>
      <c r="B10791" s="23" t="s">
        <v>56</v>
      </c>
      <c r="C10791" s="23" t="s">
        <v>13695</v>
      </c>
      <c r="D10791" s="23" t="s">
        <v>4002</v>
      </c>
      <c r="E10791" s="23" t="s">
        <v>1</v>
      </c>
      <c r="F10791" s="23" t="s">
        <v>2</v>
      </c>
      <c r="G10791" s="23" t="s">
        <v>1551</v>
      </c>
      <c r="H10791" s="2" t="s">
        <v>7737</v>
      </c>
      <c r="I10791" s="23" t="s">
        <v>7129</v>
      </c>
      <c r="J10791" s="23" t="s">
        <v>59</v>
      </c>
      <c r="K10791" s="23" t="s">
        <v>9712</v>
      </c>
      <c r="L10791" s="23" t="s">
        <v>9539</v>
      </c>
      <c r="M10791" s="23">
        <f>YEAR(Tabla2[[#This Row],[Fecha de creación]])</f>
        <v>2022</v>
      </c>
      <c r="N10791" s="23">
        <f>MONTH(Tabla2[[#This Row],[Fecha de creación]])</f>
        <v>10</v>
      </c>
    </row>
    <row r="10792" spans="1:14" x14ac:dyDescent="0.25">
      <c r="A10792" s="26">
        <v>44838.808599537035</v>
      </c>
      <c r="B10792" s="23" t="s">
        <v>189</v>
      </c>
      <c r="C10792" s="23" t="s">
        <v>13696</v>
      </c>
      <c r="D10792" s="23" t="s">
        <v>4002</v>
      </c>
      <c r="E10792" s="23" t="s">
        <v>1</v>
      </c>
      <c r="F10792" s="23" t="s">
        <v>2</v>
      </c>
      <c r="G10792" s="23" t="s">
        <v>1551</v>
      </c>
      <c r="H10792" s="2" t="s">
        <v>7737</v>
      </c>
      <c r="I10792" s="23" t="s">
        <v>7205</v>
      </c>
      <c r="J10792" s="23" t="s">
        <v>59</v>
      </c>
      <c r="K10792" s="23" t="s">
        <v>9712</v>
      </c>
      <c r="L10792" s="23" t="s">
        <v>9539</v>
      </c>
      <c r="M10792" s="23">
        <f>YEAR(Tabla2[[#This Row],[Fecha de creación]])</f>
        <v>2022</v>
      </c>
      <c r="N10792" s="23">
        <f>MONTH(Tabla2[[#This Row],[Fecha de creación]])</f>
        <v>10</v>
      </c>
    </row>
    <row r="10793" spans="1:14" x14ac:dyDescent="0.25">
      <c r="A10793" s="26">
        <v>44839.445706018516</v>
      </c>
      <c r="B10793" s="23" t="s">
        <v>0</v>
      </c>
      <c r="C10793" s="23" t="s">
        <v>13697</v>
      </c>
      <c r="D10793" s="23" t="s">
        <v>297</v>
      </c>
      <c r="E10793" s="23" t="s">
        <v>1</v>
      </c>
      <c r="F10793" s="23" t="s">
        <v>7</v>
      </c>
      <c r="G10793" s="23" t="s">
        <v>975</v>
      </c>
      <c r="H10793" s="2" t="s">
        <v>7721</v>
      </c>
      <c r="I10793" s="23" t="s">
        <v>7412</v>
      </c>
      <c r="J10793" s="23"/>
      <c r="K10793" s="23" t="s">
        <v>9712</v>
      </c>
      <c r="L10793" s="23" t="s">
        <v>9538</v>
      </c>
      <c r="M10793" s="23">
        <f>YEAR(Tabla2[[#This Row],[Fecha de creación]])</f>
        <v>2022</v>
      </c>
      <c r="N10793" s="23">
        <f>MONTH(Tabla2[[#This Row],[Fecha de creación]])</f>
        <v>10</v>
      </c>
    </row>
    <row r="10794" spans="1:14" x14ac:dyDescent="0.25">
      <c r="A10794" s="26">
        <v>44839.447638888887</v>
      </c>
      <c r="B10794" s="23" t="s">
        <v>56</v>
      </c>
      <c r="C10794" s="23" t="s">
        <v>13698</v>
      </c>
      <c r="D10794" s="23" t="s">
        <v>13699</v>
      </c>
      <c r="E10794" s="23" t="s">
        <v>1</v>
      </c>
      <c r="F10794" s="23" t="s">
        <v>2</v>
      </c>
      <c r="G10794" s="23" t="s">
        <v>1551</v>
      </c>
      <c r="H10794" s="2" t="s">
        <v>7737</v>
      </c>
      <c r="I10794" s="23" t="s">
        <v>7129</v>
      </c>
      <c r="J10794" s="23" t="s">
        <v>59</v>
      </c>
      <c r="K10794" s="23" t="s">
        <v>9712</v>
      </c>
      <c r="L10794" s="23" t="s">
        <v>9539</v>
      </c>
      <c r="M10794" s="23">
        <f>YEAR(Tabla2[[#This Row],[Fecha de creación]])</f>
        <v>2022</v>
      </c>
      <c r="N10794" s="23">
        <f>MONTH(Tabla2[[#This Row],[Fecha de creación]])</f>
        <v>10</v>
      </c>
    </row>
    <row r="10795" spans="1:14" x14ac:dyDescent="0.25">
      <c r="A10795" s="26">
        <v>44839.517384259256</v>
      </c>
      <c r="B10795" s="23" t="s">
        <v>56</v>
      </c>
      <c r="C10795" s="23" t="s">
        <v>13700</v>
      </c>
      <c r="D10795" s="23" t="s">
        <v>7547</v>
      </c>
      <c r="E10795" s="23" t="s">
        <v>1</v>
      </c>
      <c r="F10795" s="23" t="s">
        <v>22</v>
      </c>
      <c r="G10795" s="23" t="s">
        <v>975</v>
      </c>
      <c r="H10795" s="2" t="s">
        <v>7734</v>
      </c>
      <c r="I10795" s="23" t="s">
        <v>4517</v>
      </c>
      <c r="J10795" s="23" t="s">
        <v>59</v>
      </c>
      <c r="K10795" s="23" t="s">
        <v>9712</v>
      </c>
      <c r="L10795" s="23" t="s">
        <v>9538</v>
      </c>
      <c r="M10795" s="23">
        <f>YEAR(Tabla2[[#This Row],[Fecha de creación]])</f>
        <v>2022</v>
      </c>
      <c r="N10795" s="23">
        <f>MONTH(Tabla2[[#This Row],[Fecha de creación]])</f>
        <v>10</v>
      </c>
    </row>
    <row r="10796" spans="1:14" x14ac:dyDescent="0.25">
      <c r="A10796" s="26">
        <v>44839.621932870374</v>
      </c>
      <c r="B10796" s="23" t="s">
        <v>0</v>
      </c>
      <c r="C10796" s="23" t="s">
        <v>13701</v>
      </c>
      <c r="D10796" s="23" t="s">
        <v>615</v>
      </c>
      <c r="E10796" s="23" t="s">
        <v>1</v>
      </c>
      <c r="F10796" s="23" t="s">
        <v>7</v>
      </c>
      <c r="G10796" s="23" t="s">
        <v>975</v>
      </c>
      <c r="H10796" s="2" t="s">
        <v>7745</v>
      </c>
      <c r="I10796" s="23" t="s">
        <v>7412</v>
      </c>
      <c r="J10796" s="23"/>
      <c r="K10796" s="23" t="s">
        <v>9712</v>
      </c>
      <c r="L10796" s="23" t="s">
        <v>9538</v>
      </c>
      <c r="M10796" s="23">
        <f>YEAR(Tabla2[[#This Row],[Fecha de creación]])</f>
        <v>2022</v>
      </c>
      <c r="N10796" s="23">
        <f>MONTH(Tabla2[[#This Row],[Fecha de creación]])</f>
        <v>10</v>
      </c>
    </row>
    <row r="10797" spans="1:14" x14ac:dyDescent="0.25">
      <c r="A10797" s="26">
        <v>44839.68141203704</v>
      </c>
      <c r="B10797" s="23" t="s">
        <v>189</v>
      </c>
      <c r="C10797" s="23" t="s">
        <v>13702</v>
      </c>
      <c r="D10797" s="23" t="s">
        <v>7096</v>
      </c>
      <c r="E10797" s="23" t="s">
        <v>1</v>
      </c>
      <c r="F10797" s="23" t="s">
        <v>7</v>
      </c>
      <c r="G10797" s="23" t="s">
        <v>3</v>
      </c>
      <c r="H10797" s="2" t="s">
        <v>7722</v>
      </c>
      <c r="I10797" s="23" t="s">
        <v>4486</v>
      </c>
      <c r="J10797" s="23" t="s">
        <v>59</v>
      </c>
      <c r="K10797" s="23" t="s">
        <v>9712</v>
      </c>
      <c r="L10797" s="23" t="s">
        <v>9539</v>
      </c>
      <c r="M10797" s="23">
        <f>YEAR(Tabla2[[#This Row],[Fecha de creación]])</f>
        <v>2022</v>
      </c>
      <c r="N10797" s="23">
        <f>MONTH(Tabla2[[#This Row],[Fecha de creación]])</f>
        <v>10</v>
      </c>
    </row>
    <row r="10798" spans="1:14" x14ac:dyDescent="0.25">
      <c r="A10798" s="26">
        <v>44839.724664351852</v>
      </c>
      <c r="B10798" s="23" t="s">
        <v>0</v>
      </c>
      <c r="C10798" s="23" t="s">
        <v>13703</v>
      </c>
      <c r="D10798" s="23" t="s">
        <v>6542</v>
      </c>
      <c r="E10798" s="23" t="s">
        <v>1</v>
      </c>
      <c r="F10798" s="23" t="s">
        <v>7</v>
      </c>
      <c r="G10798" s="23" t="s">
        <v>975</v>
      </c>
      <c r="H10798" s="2" t="s">
        <v>7728</v>
      </c>
      <c r="I10798" s="23" t="s">
        <v>5999</v>
      </c>
      <c r="J10798" s="23" t="s">
        <v>59</v>
      </c>
      <c r="K10798" s="23" t="s">
        <v>9712</v>
      </c>
      <c r="L10798" s="23" t="s">
        <v>9538</v>
      </c>
      <c r="M10798" s="23">
        <f>YEAR(Tabla2[[#This Row],[Fecha de creación]])</f>
        <v>2022</v>
      </c>
      <c r="N10798" s="23">
        <f>MONTH(Tabla2[[#This Row],[Fecha de creación]])</f>
        <v>10</v>
      </c>
    </row>
    <row r="10799" spans="1:14" x14ac:dyDescent="0.25">
      <c r="A10799" s="26">
        <v>44840.380833333336</v>
      </c>
      <c r="B10799" s="23" t="s">
        <v>189</v>
      </c>
      <c r="C10799" s="23" t="s">
        <v>13704</v>
      </c>
      <c r="D10799" s="23" t="s">
        <v>13547</v>
      </c>
      <c r="E10799" s="23" t="s">
        <v>1</v>
      </c>
      <c r="F10799" s="23" t="s">
        <v>7</v>
      </c>
      <c r="G10799" s="23" t="s">
        <v>3</v>
      </c>
      <c r="H10799" s="2" t="s">
        <v>7721</v>
      </c>
      <c r="I10799" s="23" t="s">
        <v>4486</v>
      </c>
      <c r="J10799" s="23" t="s">
        <v>59</v>
      </c>
      <c r="K10799" s="23" t="s">
        <v>9712</v>
      </c>
      <c r="L10799" s="23" t="s">
        <v>9539</v>
      </c>
      <c r="M10799" s="23">
        <f>YEAR(Tabla2[[#This Row],[Fecha de creación]])</f>
        <v>2022</v>
      </c>
      <c r="N10799" s="23">
        <f>MONTH(Tabla2[[#This Row],[Fecha de creación]])</f>
        <v>10</v>
      </c>
    </row>
    <row r="10800" spans="1:14" x14ac:dyDescent="0.25">
      <c r="A10800" s="26">
        <v>44840.407581018517</v>
      </c>
      <c r="B10800" s="23" t="s">
        <v>0</v>
      </c>
      <c r="C10800" s="23" t="s">
        <v>13705</v>
      </c>
      <c r="D10800" s="23" t="s">
        <v>49</v>
      </c>
      <c r="E10800" s="23" t="s">
        <v>1</v>
      </c>
      <c r="F10800" s="23" t="s">
        <v>7</v>
      </c>
      <c r="G10800" s="23" t="s">
        <v>975</v>
      </c>
      <c r="H10800" s="2" t="s">
        <v>7745</v>
      </c>
      <c r="I10800" s="23" t="s">
        <v>7412</v>
      </c>
      <c r="J10800" s="23"/>
      <c r="K10800" s="23" t="s">
        <v>9712</v>
      </c>
      <c r="L10800" s="23" t="s">
        <v>9538</v>
      </c>
      <c r="M10800" s="23">
        <f>YEAR(Tabla2[[#This Row],[Fecha de creación]])</f>
        <v>2022</v>
      </c>
      <c r="N10800" s="23">
        <f>MONTH(Tabla2[[#This Row],[Fecha de creación]])</f>
        <v>10</v>
      </c>
    </row>
    <row r="10801" spans="1:14" x14ac:dyDescent="0.25">
      <c r="A10801" s="26">
        <v>44840.417546296296</v>
      </c>
      <c r="B10801" s="23" t="s">
        <v>189</v>
      </c>
      <c r="C10801" s="23" t="s">
        <v>13706</v>
      </c>
      <c r="D10801" s="23" t="s">
        <v>7096</v>
      </c>
      <c r="E10801" s="23" t="s">
        <v>1</v>
      </c>
      <c r="F10801" s="23" t="s">
        <v>7</v>
      </c>
      <c r="G10801" s="23" t="s">
        <v>975</v>
      </c>
      <c r="H10801" s="2" t="s">
        <v>7722</v>
      </c>
      <c r="I10801" s="23" t="s">
        <v>4486</v>
      </c>
      <c r="J10801" s="23" t="s">
        <v>59</v>
      </c>
      <c r="K10801" s="23" t="s">
        <v>9712</v>
      </c>
      <c r="L10801" s="23" t="s">
        <v>9538</v>
      </c>
      <c r="M10801" s="23">
        <f>YEAR(Tabla2[[#This Row],[Fecha de creación]])</f>
        <v>2022</v>
      </c>
      <c r="N10801" s="23">
        <f>MONTH(Tabla2[[#This Row],[Fecha de creación]])</f>
        <v>10</v>
      </c>
    </row>
    <row r="10802" spans="1:14" x14ac:dyDescent="0.25">
      <c r="A10802" s="26">
        <v>44840.427442129629</v>
      </c>
      <c r="B10802" s="23" t="s">
        <v>0</v>
      </c>
      <c r="C10802" s="23" t="s">
        <v>13707</v>
      </c>
      <c r="D10802" s="23" t="s">
        <v>3075</v>
      </c>
      <c r="E10802" s="23" t="s">
        <v>1</v>
      </c>
      <c r="F10802" s="23" t="s">
        <v>7</v>
      </c>
      <c r="G10802" s="23" t="s">
        <v>975</v>
      </c>
      <c r="H10802" s="2" t="s">
        <v>8459</v>
      </c>
      <c r="I10802" s="23" t="s">
        <v>7412</v>
      </c>
      <c r="J10802" s="23"/>
      <c r="K10802" s="23" t="s">
        <v>9712</v>
      </c>
      <c r="L10802" s="23" t="s">
        <v>9538</v>
      </c>
      <c r="M10802" s="23">
        <f>YEAR(Tabla2[[#This Row],[Fecha de creación]])</f>
        <v>2022</v>
      </c>
      <c r="N10802" s="23">
        <f>MONTH(Tabla2[[#This Row],[Fecha de creación]])</f>
        <v>10</v>
      </c>
    </row>
    <row r="10803" spans="1:14" x14ac:dyDescent="0.25">
      <c r="A10803" s="26">
        <v>44840.43476851852</v>
      </c>
      <c r="B10803" s="23" t="s">
        <v>0</v>
      </c>
      <c r="C10803" s="23" t="s">
        <v>13708</v>
      </c>
      <c r="D10803" s="23" t="s">
        <v>3075</v>
      </c>
      <c r="E10803" s="23" t="s">
        <v>1</v>
      </c>
      <c r="F10803" s="23" t="s">
        <v>7</v>
      </c>
      <c r="G10803" s="23" t="s">
        <v>975</v>
      </c>
      <c r="H10803" s="2" t="s">
        <v>8459</v>
      </c>
      <c r="I10803" s="23" t="s">
        <v>5999</v>
      </c>
      <c r="J10803" s="23" t="s">
        <v>59</v>
      </c>
      <c r="K10803" s="23" t="s">
        <v>9712</v>
      </c>
      <c r="L10803" s="23" t="s">
        <v>9538</v>
      </c>
      <c r="M10803" s="23">
        <f>YEAR(Tabla2[[#This Row],[Fecha de creación]])</f>
        <v>2022</v>
      </c>
      <c r="N10803" s="23">
        <f>MONTH(Tabla2[[#This Row],[Fecha de creación]])</f>
        <v>10</v>
      </c>
    </row>
    <row r="10804" spans="1:14" x14ac:dyDescent="0.25">
      <c r="A10804" s="26">
        <v>44840.443645833337</v>
      </c>
      <c r="B10804" s="23" t="s">
        <v>0</v>
      </c>
      <c r="C10804" s="23" t="s">
        <v>13709</v>
      </c>
      <c r="D10804" s="23" t="s">
        <v>364</v>
      </c>
      <c r="E10804" s="23" t="s">
        <v>1</v>
      </c>
      <c r="F10804" s="23" t="s">
        <v>7</v>
      </c>
      <c r="G10804" s="23" t="s">
        <v>975</v>
      </c>
      <c r="H10804" s="2" t="s">
        <v>7721</v>
      </c>
      <c r="I10804" s="23" t="s">
        <v>7412</v>
      </c>
      <c r="J10804" s="23"/>
      <c r="K10804" s="23" t="s">
        <v>9712</v>
      </c>
      <c r="L10804" s="23" t="s">
        <v>9538</v>
      </c>
      <c r="M10804" s="23">
        <f>YEAR(Tabla2[[#This Row],[Fecha de creación]])</f>
        <v>2022</v>
      </c>
      <c r="N10804" s="23">
        <f>MONTH(Tabla2[[#This Row],[Fecha de creación]])</f>
        <v>10</v>
      </c>
    </row>
    <row r="10805" spans="1:14" x14ac:dyDescent="0.25">
      <c r="A10805" s="26">
        <v>44840.476423611108</v>
      </c>
      <c r="B10805" s="23" t="s">
        <v>0</v>
      </c>
      <c r="C10805" s="23" t="s">
        <v>13710</v>
      </c>
      <c r="D10805" s="23" t="s">
        <v>622</v>
      </c>
      <c r="E10805" s="23" t="s">
        <v>1</v>
      </c>
      <c r="F10805" s="23" t="s">
        <v>7</v>
      </c>
      <c r="G10805" s="23" t="s">
        <v>1551</v>
      </c>
      <c r="H10805" s="2" t="s">
        <v>8491</v>
      </c>
      <c r="I10805" s="23" t="s">
        <v>11022</v>
      </c>
      <c r="J10805" s="23" t="s">
        <v>59</v>
      </c>
      <c r="K10805" s="23" t="s">
        <v>9712</v>
      </c>
      <c r="L10805" s="23" t="s">
        <v>9539</v>
      </c>
      <c r="M10805" s="23">
        <f>YEAR(Tabla2[[#This Row],[Fecha de creación]])</f>
        <v>2022</v>
      </c>
      <c r="N10805" s="23">
        <f>MONTH(Tabla2[[#This Row],[Fecha de creación]])</f>
        <v>10</v>
      </c>
    </row>
    <row r="10806" spans="1:14" x14ac:dyDescent="0.25">
      <c r="A10806" s="26">
        <v>44840.483437499999</v>
      </c>
      <c r="B10806" s="23" t="s">
        <v>0</v>
      </c>
      <c r="C10806" s="23" t="s">
        <v>13711</v>
      </c>
      <c r="D10806" s="23" t="s">
        <v>49</v>
      </c>
      <c r="E10806" s="23" t="s">
        <v>1</v>
      </c>
      <c r="F10806" s="23" t="s">
        <v>7</v>
      </c>
      <c r="G10806" s="23" t="s">
        <v>975</v>
      </c>
      <c r="H10806" s="2" t="s">
        <v>7745</v>
      </c>
      <c r="I10806" s="23" t="s">
        <v>7412</v>
      </c>
      <c r="J10806" s="23"/>
      <c r="K10806" s="23" t="s">
        <v>9712</v>
      </c>
      <c r="L10806" s="23" t="s">
        <v>9538</v>
      </c>
      <c r="M10806" s="23">
        <f>YEAR(Tabla2[[#This Row],[Fecha de creación]])</f>
        <v>2022</v>
      </c>
      <c r="N10806" s="23">
        <f>MONTH(Tabla2[[#This Row],[Fecha de creación]])</f>
        <v>10</v>
      </c>
    </row>
    <row r="10807" spans="1:14" x14ac:dyDescent="0.25">
      <c r="A10807" s="26">
        <v>44840.569467592592</v>
      </c>
      <c r="B10807" s="23" t="s">
        <v>0</v>
      </c>
      <c r="C10807" s="23" t="s">
        <v>13712</v>
      </c>
      <c r="D10807" s="23" t="s">
        <v>999</v>
      </c>
      <c r="E10807" s="23" t="s">
        <v>1</v>
      </c>
      <c r="F10807" s="23" t="s">
        <v>7</v>
      </c>
      <c r="G10807" s="23" t="s">
        <v>975</v>
      </c>
      <c r="H10807" s="2" t="s">
        <v>7744</v>
      </c>
      <c r="I10807" s="23" t="s">
        <v>7412</v>
      </c>
      <c r="J10807" s="23"/>
      <c r="K10807" s="23" t="s">
        <v>9712</v>
      </c>
      <c r="L10807" s="23" t="s">
        <v>9538</v>
      </c>
      <c r="M10807" s="23">
        <f>YEAR(Tabla2[[#This Row],[Fecha de creación]])</f>
        <v>2022</v>
      </c>
      <c r="N10807" s="23">
        <f>MONTH(Tabla2[[#This Row],[Fecha de creación]])</f>
        <v>10</v>
      </c>
    </row>
    <row r="10808" spans="1:14" x14ac:dyDescent="0.25">
      <c r="A10808" s="26">
        <v>44840.601412037038</v>
      </c>
      <c r="B10808" s="23" t="s">
        <v>0</v>
      </c>
      <c r="C10808" s="23" t="s">
        <v>13713</v>
      </c>
      <c r="D10808" s="23" t="s">
        <v>11534</v>
      </c>
      <c r="E10808" s="23" t="s">
        <v>1</v>
      </c>
      <c r="F10808" s="23" t="s">
        <v>7</v>
      </c>
      <c r="G10808" s="23" t="s">
        <v>1551</v>
      </c>
      <c r="H10808" s="2" t="s">
        <v>7734</v>
      </c>
      <c r="I10808" s="23" t="s">
        <v>11022</v>
      </c>
      <c r="J10808" s="23" t="s">
        <v>958</v>
      </c>
      <c r="K10808" s="23" t="s">
        <v>9712</v>
      </c>
      <c r="L10808" s="23" t="s">
        <v>9539</v>
      </c>
      <c r="M10808" s="23">
        <f>YEAR(Tabla2[[#This Row],[Fecha de creación]])</f>
        <v>2022</v>
      </c>
      <c r="N10808" s="23">
        <f>MONTH(Tabla2[[#This Row],[Fecha de creación]])</f>
        <v>10</v>
      </c>
    </row>
    <row r="10809" spans="1:14" x14ac:dyDescent="0.25">
      <c r="A10809" s="26">
        <v>44840.679131944446</v>
      </c>
      <c r="B10809" s="23" t="s">
        <v>0</v>
      </c>
      <c r="C10809" s="23" t="s">
        <v>13714</v>
      </c>
      <c r="D10809" s="23" t="s">
        <v>49</v>
      </c>
      <c r="E10809" s="23" t="s">
        <v>1</v>
      </c>
      <c r="F10809" s="23" t="s">
        <v>7</v>
      </c>
      <c r="G10809" s="23" t="s">
        <v>975</v>
      </c>
      <c r="H10809" s="2" t="s">
        <v>7745</v>
      </c>
      <c r="I10809" s="23" t="s">
        <v>7412</v>
      </c>
      <c r="J10809" s="23"/>
      <c r="K10809" s="23" t="s">
        <v>9712</v>
      </c>
      <c r="L10809" s="23" t="s">
        <v>9538</v>
      </c>
      <c r="M10809" s="23">
        <f>YEAR(Tabla2[[#This Row],[Fecha de creación]])</f>
        <v>2022</v>
      </c>
      <c r="N10809" s="23">
        <f>MONTH(Tabla2[[#This Row],[Fecha de creación]])</f>
        <v>10</v>
      </c>
    </row>
    <row r="10810" spans="1:14" x14ac:dyDescent="0.25">
      <c r="A10810" s="26">
        <v>44840.708275462966</v>
      </c>
      <c r="B10810" s="23" t="s">
        <v>0</v>
      </c>
      <c r="C10810" s="23" t="s">
        <v>13715</v>
      </c>
      <c r="D10810" s="23" t="s">
        <v>49</v>
      </c>
      <c r="E10810" s="23" t="s">
        <v>1</v>
      </c>
      <c r="F10810" s="23" t="s">
        <v>7</v>
      </c>
      <c r="G10810" s="23" t="s">
        <v>975</v>
      </c>
      <c r="H10810" s="2" t="s">
        <v>7745</v>
      </c>
      <c r="I10810" s="23" t="s">
        <v>7412</v>
      </c>
      <c r="J10810" s="23"/>
      <c r="K10810" s="23" t="s">
        <v>9712</v>
      </c>
      <c r="L10810" s="23" t="s">
        <v>9538</v>
      </c>
      <c r="M10810" s="23">
        <f>YEAR(Tabla2[[#This Row],[Fecha de creación]])</f>
        <v>2022</v>
      </c>
      <c r="N10810" s="23">
        <f>MONTH(Tabla2[[#This Row],[Fecha de creación]])</f>
        <v>10</v>
      </c>
    </row>
    <row r="10811" spans="1:14" x14ac:dyDescent="0.25">
      <c r="A10811" s="26">
        <v>44840.720601851855</v>
      </c>
      <c r="B10811" s="23" t="s">
        <v>56</v>
      </c>
      <c r="C10811" s="23" t="s">
        <v>13716</v>
      </c>
      <c r="D10811" s="23" t="s">
        <v>13717</v>
      </c>
      <c r="E10811" s="23" t="s">
        <v>1</v>
      </c>
      <c r="F10811" s="23" t="s">
        <v>7</v>
      </c>
      <c r="G10811" s="23" t="s">
        <v>1551</v>
      </c>
      <c r="H10811" s="2" t="s">
        <v>8491</v>
      </c>
      <c r="I10811" s="23" t="s">
        <v>11095</v>
      </c>
      <c r="J10811" s="23" t="s">
        <v>59</v>
      </c>
      <c r="K10811" s="23" t="s">
        <v>9712</v>
      </c>
      <c r="L10811" s="23" t="s">
        <v>9539</v>
      </c>
      <c r="M10811" s="23">
        <f>YEAR(Tabla2[[#This Row],[Fecha de creación]])</f>
        <v>2022</v>
      </c>
      <c r="N10811" s="23">
        <f>MONTH(Tabla2[[#This Row],[Fecha de creación]])</f>
        <v>10</v>
      </c>
    </row>
    <row r="10812" spans="1:14" x14ac:dyDescent="0.25">
      <c r="A10812" s="26">
        <v>44841.440474537034</v>
      </c>
      <c r="B10812" s="23" t="s">
        <v>100</v>
      </c>
      <c r="C10812" s="23" t="s">
        <v>13718</v>
      </c>
      <c r="D10812" s="23" t="s">
        <v>1053</v>
      </c>
      <c r="E10812" s="23" t="s">
        <v>1</v>
      </c>
      <c r="F10812" s="23" t="s">
        <v>22</v>
      </c>
      <c r="G10812" s="23" t="s">
        <v>975</v>
      </c>
      <c r="H10812" s="2" t="s">
        <v>7734</v>
      </c>
      <c r="I10812" s="23" t="s">
        <v>6004</v>
      </c>
      <c r="J10812" s="23" t="s">
        <v>59</v>
      </c>
      <c r="K10812" s="23" t="s">
        <v>9712</v>
      </c>
      <c r="L10812" s="23" t="s">
        <v>9538</v>
      </c>
      <c r="M10812" s="23">
        <f>YEAR(Tabla2[[#This Row],[Fecha de creación]])</f>
        <v>2022</v>
      </c>
      <c r="N10812" s="23">
        <f>MONTH(Tabla2[[#This Row],[Fecha de creación]])</f>
        <v>10</v>
      </c>
    </row>
    <row r="10813" spans="1:14" x14ac:dyDescent="0.25">
      <c r="A10813" s="26">
        <v>44841.443287037036</v>
      </c>
      <c r="B10813" s="23" t="s">
        <v>100</v>
      </c>
      <c r="C10813" s="23" t="s">
        <v>13719</v>
      </c>
      <c r="D10813" s="23" t="s">
        <v>551</v>
      </c>
      <c r="E10813" s="23" t="s">
        <v>1</v>
      </c>
      <c r="F10813" s="23" t="s">
        <v>7</v>
      </c>
      <c r="G10813" s="23" t="s">
        <v>975</v>
      </c>
      <c r="H10813" s="2" t="s">
        <v>7980</v>
      </c>
      <c r="I10813" s="23" t="s">
        <v>6004</v>
      </c>
      <c r="J10813" s="23" t="s">
        <v>59</v>
      </c>
      <c r="K10813" s="23" t="s">
        <v>9712</v>
      </c>
      <c r="L10813" s="23" t="s">
        <v>9538</v>
      </c>
      <c r="M10813" s="23">
        <f>YEAR(Tabla2[[#This Row],[Fecha de creación]])</f>
        <v>2022</v>
      </c>
      <c r="N10813" s="23">
        <f>MONTH(Tabla2[[#This Row],[Fecha de creación]])</f>
        <v>10</v>
      </c>
    </row>
    <row r="10814" spans="1:14" x14ac:dyDescent="0.25">
      <c r="A10814" s="26">
        <v>44841.477592592593</v>
      </c>
      <c r="B10814" s="23" t="s">
        <v>0</v>
      </c>
      <c r="C10814" s="23" t="s">
        <v>13720</v>
      </c>
      <c r="D10814" s="23" t="s">
        <v>551</v>
      </c>
      <c r="E10814" s="23" t="s">
        <v>1</v>
      </c>
      <c r="F10814" s="23" t="s">
        <v>7</v>
      </c>
      <c r="G10814" s="23" t="s">
        <v>975</v>
      </c>
      <c r="H10814" s="2" t="s">
        <v>7980</v>
      </c>
      <c r="I10814" s="23" t="s">
        <v>5999</v>
      </c>
      <c r="J10814" s="23" t="s">
        <v>59</v>
      </c>
      <c r="K10814" s="23" t="s">
        <v>9712</v>
      </c>
      <c r="L10814" s="23" t="s">
        <v>9538</v>
      </c>
      <c r="M10814" s="23">
        <f>YEAR(Tabla2[[#This Row],[Fecha de creación]])</f>
        <v>2022</v>
      </c>
      <c r="N10814" s="23">
        <f>MONTH(Tabla2[[#This Row],[Fecha de creación]])</f>
        <v>10</v>
      </c>
    </row>
    <row r="10815" spans="1:14" x14ac:dyDescent="0.25">
      <c r="A10815" s="26">
        <v>44841.498541666668</v>
      </c>
      <c r="B10815" s="23" t="s">
        <v>0</v>
      </c>
      <c r="C10815" s="23" t="s">
        <v>13721</v>
      </c>
      <c r="D10815" s="23" t="s">
        <v>6542</v>
      </c>
      <c r="E10815" s="23" t="s">
        <v>1</v>
      </c>
      <c r="F10815" s="23" t="s">
        <v>7</v>
      </c>
      <c r="G10815" s="23" t="s">
        <v>975</v>
      </c>
      <c r="H10815" s="2" t="s">
        <v>7728</v>
      </c>
      <c r="I10815" s="23" t="s">
        <v>5999</v>
      </c>
      <c r="J10815" s="23" t="s">
        <v>59</v>
      </c>
      <c r="K10815" s="23" t="s">
        <v>9712</v>
      </c>
      <c r="L10815" s="23" t="s">
        <v>9538</v>
      </c>
      <c r="M10815" s="23">
        <f>YEAR(Tabla2[[#This Row],[Fecha de creación]])</f>
        <v>2022</v>
      </c>
      <c r="N10815" s="23">
        <f>MONTH(Tabla2[[#This Row],[Fecha de creación]])</f>
        <v>10</v>
      </c>
    </row>
    <row r="10816" spans="1:14" x14ac:dyDescent="0.25">
      <c r="A10816" s="26">
        <v>44841.57439814815</v>
      </c>
      <c r="B10816" s="23" t="s">
        <v>0</v>
      </c>
      <c r="C10816" s="23" t="s">
        <v>13722</v>
      </c>
      <c r="D10816" s="23" t="s">
        <v>10179</v>
      </c>
      <c r="E10816" s="23" t="s">
        <v>1</v>
      </c>
      <c r="F10816" s="23" t="s">
        <v>7</v>
      </c>
      <c r="G10816" s="23" t="s">
        <v>1551</v>
      </c>
      <c r="H10816" s="2" t="s">
        <v>8198</v>
      </c>
      <c r="I10816" s="23" t="s">
        <v>976</v>
      </c>
      <c r="J10816" s="23" t="s">
        <v>964</v>
      </c>
      <c r="K10816" s="23" t="s">
        <v>9712</v>
      </c>
      <c r="L10816" s="23" t="s">
        <v>9539</v>
      </c>
      <c r="M10816" s="23">
        <f>YEAR(Tabla2[[#This Row],[Fecha de creación]])</f>
        <v>2022</v>
      </c>
      <c r="N10816" s="23">
        <f>MONTH(Tabla2[[#This Row],[Fecha de creación]])</f>
        <v>10</v>
      </c>
    </row>
    <row r="10817" spans="1:14" x14ac:dyDescent="0.25">
      <c r="A10817" s="26">
        <v>44841.604745370372</v>
      </c>
      <c r="B10817" s="23" t="s">
        <v>56</v>
      </c>
      <c r="C10817" s="23" t="s">
        <v>13723</v>
      </c>
      <c r="D10817" s="23" t="s">
        <v>382</v>
      </c>
      <c r="E10817" s="23" t="s">
        <v>1</v>
      </c>
      <c r="F10817" s="23" t="s">
        <v>7</v>
      </c>
      <c r="G10817" s="23" t="s">
        <v>975</v>
      </c>
      <c r="H10817" s="2" t="s">
        <v>7723</v>
      </c>
      <c r="I10817" s="23" t="s">
        <v>7342</v>
      </c>
      <c r="J10817" s="23" t="s">
        <v>59</v>
      </c>
      <c r="K10817" s="23" t="s">
        <v>9712</v>
      </c>
      <c r="L10817" s="23" t="s">
        <v>9538</v>
      </c>
      <c r="M10817" s="23">
        <f>YEAR(Tabla2[[#This Row],[Fecha de creación]])</f>
        <v>2022</v>
      </c>
      <c r="N10817" s="23">
        <f>MONTH(Tabla2[[#This Row],[Fecha de creación]])</f>
        <v>10</v>
      </c>
    </row>
    <row r="10818" spans="1:14" x14ac:dyDescent="0.25">
      <c r="A10818" s="26">
        <v>44841.613680555558</v>
      </c>
      <c r="B10818" s="23" t="s">
        <v>56</v>
      </c>
      <c r="C10818" s="23" t="s">
        <v>13724</v>
      </c>
      <c r="D10818" s="23" t="s">
        <v>49</v>
      </c>
      <c r="E10818" s="23" t="s">
        <v>1</v>
      </c>
      <c r="F10818" s="23" t="s">
        <v>7</v>
      </c>
      <c r="G10818" s="23" t="s">
        <v>3</v>
      </c>
      <c r="H10818" s="2" t="s">
        <v>7745</v>
      </c>
      <c r="I10818" s="23" t="s">
        <v>7342</v>
      </c>
      <c r="J10818" s="23" t="s">
        <v>59</v>
      </c>
      <c r="K10818" s="23" t="s">
        <v>9712</v>
      </c>
      <c r="L10818" s="23" t="s">
        <v>9539</v>
      </c>
      <c r="M10818" s="23">
        <f>YEAR(Tabla2[[#This Row],[Fecha de creación]])</f>
        <v>2022</v>
      </c>
      <c r="N10818" s="23">
        <f>MONTH(Tabla2[[#This Row],[Fecha de creación]])</f>
        <v>10</v>
      </c>
    </row>
    <row r="10819" spans="1:14" x14ac:dyDescent="0.25">
      <c r="A10819" s="26">
        <v>44841.619004629632</v>
      </c>
      <c r="B10819" s="23" t="s">
        <v>56</v>
      </c>
      <c r="C10819" s="23" t="s">
        <v>13725</v>
      </c>
      <c r="D10819" s="23" t="s">
        <v>7351</v>
      </c>
      <c r="E10819" s="23" t="s">
        <v>1</v>
      </c>
      <c r="F10819" s="23" t="s">
        <v>7</v>
      </c>
      <c r="G10819" s="23" t="s">
        <v>975</v>
      </c>
      <c r="H10819" s="2" t="s">
        <v>8459</v>
      </c>
      <c r="I10819" s="23" t="s">
        <v>7342</v>
      </c>
      <c r="J10819" s="23" t="s">
        <v>59</v>
      </c>
      <c r="K10819" s="23" t="s">
        <v>9712</v>
      </c>
      <c r="L10819" s="23" t="s">
        <v>9538</v>
      </c>
      <c r="M10819" s="23">
        <f>YEAR(Tabla2[[#This Row],[Fecha de creación]])</f>
        <v>2022</v>
      </c>
      <c r="N10819" s="23">
        <f>MONTH(Tabla2[[#This Row],[Fecha de creación]])</f>
        <v>10</v>
      </c>
    </row>
    <row r="10820" spans="1:14" x14ac:dyDescent="0.25">
      <c r="A10820" s="26">
        <v>44841.631215277775</v>
      </c>
      <c r="B10820" s="23" t="s">
        <v>0</v>
      </c>
      <c r="C10820" s="23" t="s">
        <v>13726</v>
      </c>
      <c r="D10820" s="23" t="s">
        <v>7521</v>
      </c>
      <c r="E10820" s="23" t="s">
        <v>1</v>
      </c>
      <c r="F10820" s="23" t="s">
        <v>22</v>
      </c>
      <c r="G10820" s="23" t="s">
        <v>975</v>
      </c>
      <c r="H10820" s="2" t="s">
        <v>8893</v>
      </c>
      <c r="I10820" s="23" t="s">
        <v>7412</v>
      </c>
      <c r="J10820" s="23"/>
      <c r="K10820" s="23" t="s">
        <v>9712</v>
      </c>
      <c r="L10820" s="23" t="s">
        <v>9538</v>
      </c>
      <c r="M10820" s="23">
        <f>YEAR(Tabla2[[#This Row],[Fecha de creación]])</f>
        <v>2022</v>
      </c>
      <c r="N10820" s="23">
        <f>MONTH(Tabla2[[#This Row],[Fecha de creación]])</f>
        <v>10</v>
      </c>
    </row>
    <row r="10821" spans="1:14" x14ac:dyDescent="0.25">
      <c r="A10821" s="26">
        <v>44841.633738425924</v>
      </c>
      <c r="B10821" s="23" t="s">
        <v>56</v>
      </c>
      <c r="C10821" s="23" t="s">
        <v>13727</v>
      </c>
      <c r="D10821" s="23" t="s">
        <v>7351</v>
      </c>
      <c r="E10821" s="23" t="s">
        <v>1</v>
      </c>
      <c r="F10821" s="23" t="s">
        <v>7</v>
      </c>
      <c r="G10821" s="23" t="s">
        <v>975</v>
      </c>
      <c r="H10821" s="2" t="s">
        <v>8459</v>
      </c>
      <c r="I10821" s="23" t="s">
        <v>7342</v>
      </c>
      <c r="J10821" s="23" t="s">
        <v>59</v>
      </c>
      <c r="K10821" s="23" t="s">
        <v>9712</v>
      </c>
      <c r="L10821" s="23" t="s">
        <v>9538</v>
      </c>
      <c r="M10821" s="23">
        <f>YEAR(Tabla2[[#This Row],[Fecha de creación]])</f>
        <v>2022</v>
      </c>
      <c r="N10821" s="23">
        <f>MONTH(Tabla2[[#This Row],[Fecha de creación]])</f>
        <v>10</v>
      </c>
    </row>
    <row r="10822" spans="1:14" x14ac:dyDescent="0.25">
      <c r="A10822" s="26">
        <v>44841.668587962966</v>
      </c>
      <c r="B10822" s="23" t="s">
        <v>0</v>
      </c>
      <c r="C10822" s="23" t="s">
        <v>13728</v>
      </c>
      <c r="D10822" s="23" t="s">
        <v>719</v>
      </c>
      <c r="E10822" s="23" t="s">
        <v>1</v>
      </c>
      <c r="F10822" s="23" t="s">
        <v>7</v>
      </c>
      <c r="G10822" s="23" t="s">
        <v>975</v>
      </c>
      <c r="H10822" s="2" t="s">
        <v>7777</v>
      </c>
      <c r="I10822" s="23" t="s">
        <v>7412</v>
      </c>
      <c r="J10822" s="23"/>
      <c r="K10822" s="23" t="s">
        <v>9712</v>
      </c>
      <c r="L10822" s="23" t="s">
        <v>9538</v>
      </c>
      <c r="M10822" s="23">
        <f>YEAR(Tabla2[[#This Row],[Fecha de creación]])</f>
        <v>2022</v>
      </c>
      <c r="N10822" s="23">
        <f>MONTH(Tabla2[[#This Row],[Fecha de creación]])</f>
        <v>10</v>
      </c>
    </row>
    <row r="10823" spans="1:14" x14ac:dyDescent="0.25">
      <c r="A10823" s="26">
        <v>44842.379872685182</v>
      </c>
      <c r="B10823" s="23" t="s">
        <v>0</v>
      </c>
      <c r="C10823" s="23" t="s">
        <v>13729</v>
      </c>
      <c r="D10823" s="23" t="s">
        <v>1004</v>
      </c>
      <c r="E10823" s="23" t="s">
        <v>1</v>
      </c>
      <c r="F10823" s="23" t="s">
        <v>7</v>
      </c>
      <c r="G10823" s="23" t="s">
        <v>975</v>
      </c>
      <c r="H10823" s="2" t="s">
        <v>7736</v>
      </c>
      <c r="I10823" s="23" t="s">
        <v>5999</v>
      </c>
      <c r="J10823" s="23" t="s">
        <v>59</v>
      </c>
      <c r="K10823" s="23" t="s">
        <v>9712</v>
      </c>
      <c r="L10823" s="23" t="s">
        <v>9538</v>
      </c>
      <c r="M10823" s="23">
        <f>YEAR(Tabla2[[#This Row],[Fecha de creación]])</f>
        <v>2022</v>
      </c>
      <c r="N10823" s="23">
        <f>MONTH(Tabla2[[#This Row],[Fecha de creación]])</f>
        <v>10</v>
      </c>
    </row>
    <row r="10824" spans="1:14" x14ac:dyDescent="0.25">
      <c r="A10824" s="26">
        <v>44842.398287037038</v>
      </c>
      <c r="B10824" s="23" t="s">
        <v>0</v>
      </c>
      <c r="C10824" s="23" t="s">
        <v>13730</v>
      </c>
      <c r="D10824" s="23" t="s">
        <v>719</v>
      </c>
      <c r="E10824" s="23" t="s">
        <v>1</v>
      </c>
      <c r="F10824" s="23" t="s">
        <v>7</v>
      </c>
      <c r="G10824" s="23" t="s">
        <v>975</v>
      </c>
      <c r="H10824" s="2" t="s">
        <v>7777</v>
      </c>
      <c r="I10824" s="23" t="s">
        <v>5999</v>
      </c>
      <c r="J10824" s="23" t="s">
        <v>59</v>
      </c>
      <c r="K10824" s="23" t="s">
        <v>9712</v>
      </c>
      <c r="L10824" s="23" t="s">
        <v>9538</v>
      </c>
      <c r="M10824" s="23">
        <f>YEAR(Tabla2[[#This Row],[Fecha de creación]])</f>
        <v>2022</v>
      </c>
      <c r="N10824" s="23">
        <f>MONTH(Tabla2[[#This Row],[Fecha de creación]])</f>
        <v>10</v>
      </c>
    </row>
    <row r="10825" spans="1:14" x14ac:dyDescent="0.25">
      <c r="A10825" s="26">
        <v>44842.462129629632</v>
      </c>
      <c r="B10825" s="23" t="s">
        <v>56</v>
      </c>
      <c r="C10825" s="23" t="s">
        <v>13731</v>
      </c>
      <c r="D10825" s="23" t="s">
        <v>7834</v>
      </c>
      <c r="E10825" s="23" t="s">
        <v>1</v>
      </c>
      <c r="F10825" s="23" t="s">
        <v>2</v>
      </c>
      <c r="G10825" s="23" t="s">
        <v>1551</v>
      </c>
      <c r="H10825" s="2" t="s">
        <v>7737</v>
      </c>
      <c r="I10825" s="23" t="s">
        <v>7129</v>
      </c>
      <c r="J10825" s="23" t="s">
        <v>59</v>
      </c>
      <c r="K10825" s="23" t="s">
        <v>9712</v>
      </c>
      <c r="L10825" s="23" t="s">
        <v>9539</v>
      </c>
      <c r="M10825" s="23">
        <f>YEAR(Tabla2[[#This Row],[Fecha de creación]])</f>
        <v>2022</v>
      </c>
      <c r="N10825" s="23">
        <f>MONTH(Tabla2[[#This Row],[Fecha de creación]])</f>
        <v>10</v>
      </c>
    </row>
    <row r="10826" spans="1:14" x14ac:dyDescent="0.25">
      <c r="A10826" s="26">
        <v>44842.623067129629</v>
      </c>
      <c r="B10826" s="23" t="s">
        <v>0</v>
      </c>
      <c r="C10826" s="23" t="s">
        <v>13732</v>
      </c>
      <c r="D10826" s="23" t="s">
        <v>1004</v>
      </c>
      <c r="E10826" s="23" t="s">
        <v>1</v>
      </c>
      <c r="F10826" s="23" t="s">
        <v>7</v>
      </c>
      <c r="G10826" s="23" t="s">
        <v>1551</v>
      </c>
      <c r="H10826" s="2" t="s">
        <v>7726</v>
      </c>
      <c r="I10826" s="23" t="s">
        <v>976</v>
      </c>
      <c r="J10826" s="23" t="s">
        <v>59</v>
      </c>
      <c r="K10826" s="23" t="s">
        <v>9712</v>
      </c>
      <c r="L10826" s="23" t="s">
        <v>9539</v>
      </c>
      <c r="M10826" s="23">
        <f>YEAR(Tabla2[[#This Row],[Fecha de creación]])</f>
        <v>2022</v>
      </c>
      <c r="N10826" s="23">
        <f>MONTH(Tabla2[[#This Row],[Fecha de creación]])</f>
        <v>10</v>
      </c>
    </row>
    <row r="10827" spans="1:14" x14ac:dyDescent="0.25">
      <c r="A10827" s="26">
        <v>44843.49019675926</v>
      </c>
      <c r="B10827" s="23" t="s">
        <v>0</v>
      </c>
      <c r="C10827" s="23" t="s">
        <v>13733</v>
      </c>
      <c r="D10827" s="23" t="s">
        <v>11563</v>
      </c>
      <c r="E10827" s="23" t="s">
        <v>1</v>
      </c>
      <c r="F10827" s="23" t="s">
        <v>2</v>
      </c>
      <c r="G10827" s="23" t="s">
        <v>975</v>
      </c>
      <c r="H10827" s="2" t="s">
        <v>7721</v>
      </c>
      <c r="I10827" s="23" t="s">
        <v>7412</v>
      </c>
      <c r="J10827" s="23"/>
      <c r="K10827" s="23" t="s">
        <v>9712</v>
      </c>
      <c r="L10827" s="23" t="s">
        <v>9538</v>
      </c>
      <c r="M10827" s="23">
        <f>YEAR(Tabla2[[#This Row],[Fecha de creación]])</f>
        <v>2022</v>
      </c>
      <c r="N10827" s="23">
        <f>MONTH(Tabla2[[#This Row],[Fecha de creación]])</f>
        <v>10</v>
      </c>
    </row>
    <row r="10828" spans="1:14" x14ac:dyDescent="0.25">
      <c r="A10828" s="26">
        <v>44843.510717592595</v>
      </c>
      <c r="B10828" s="23" t="s">
        <v>0</v>
      </c>
      <c r="C10828" s="23" t="s">
        <v>13734</v>
      </c>
      <c r="D10828" s="23" t="s">
        <v>49</v>
      </c>
      <c r="E10828" s="23" t="s">
        <v>1</v>
      </c>
      <c r="F10828" s="23" t="s">
        <v>7</v>
      </c>
      <c r="G10828" s="23" t="s">
        <v>975</v>
      </c>
      <c r="H10828" s="2" t="s">
        <v>7745</v>
      </c>
      <c r="I10828" s="23" t="s">
        <v>7412</v>
      </c>
      <c r="J10828" s="23"/>
      <c r="K10828" s="23" t="s">
        <v>9712</v>
      </c>
      <c r="L10828" s="23" t="s">
        <v>9538</v>
      </c>
      <c r="M10828" s="23">
        <f>YEAR(Tabla2[[#This Row],[Fecha de creación]])</f>
        <v>2022</v>
      </c>
      <c r="N10828" s="23">
        <f>MONTH(Tabla2[[#This Row],[Fecha de creación]])</f>
        <v>10</v>
      </c>
    </row>
    <row r="10829" spans="1:14" x14ac:dyDescent="0.25">
      <c r="A10829" s="26">
        <v>44843.626770833333</v>
      </c>
      <c r="B10829" s="23" t="s">
        <v>0</v>
      </c>
      <c r="C10829" s="23" t="s">
        <v>13735</v>
      </c>
      <c r="D10829" s="23" t="s">
        <v>49</v>
      </c>
      <c r="E10829" s="23" t="s">
        <v>1</v>
      </c>
      <c r="F10829" s="23" t="s">
        <v>7</v>
      </c>
      <c r="G10829" s="23" t="s">
        <v>975</v>
      </c>
      <c r="H10829" s="2" t="s">
        <v>7745</v>
      </c>
      <c r="I10829" s="23" t="s">
        <v>5999</v>
      </c>
      <c r="J10829" s="23"/>
      <c r="K10829" s="23" t="s">
        <v>9712</v>
      </c>
      <c r="L10829" s="23" t="s">
        <v>9538</v>
      </c>
      <c r="M10829" s="23">
        <f>YEAR(Tabla2[[#This Row],[Fecha de creación]])</f>
        <v>2022</v>
      </c>
      <c r="N10829" s="23">
        <f>MONTH(Tabla2[[#This Row],[Fecha de creación]])</f>
        <v>10</v>
      </c>
    </row>
    <row r="10830" spans="1:14" x14ac:dyDescent="0.25">
      <c r="A10830" s="26">
        <v>44843.714675925927</v>
      </c>
      <c r="B10830" s="23" t="s">
        <v>0</v>
      </c>
      <c r="C10830" s="23" t="s">
        <v>13736</v>
      </c>
      <c r="D10830" s="23" t="s">
        <v>364</v>
      </c>
      <c r="E10830" s="23" t="s">
        <v>1</v>
      </c>
      <c r="F10830" s="23" t="s">
        <v>7</v>
      </c>
      <c r="G10830" s="23" t="s">
        <v>3</v>
      </c>
      <c r="H10830" s="2" t="s">
        <v>7725</v>
      </c>
      <c r="I10830" s="23" t="s">
        <v>5999</v>
      </c>
      <c r="J10830" s="23" t="s">
        <v>59</v>
      </c>
      <c r="K10830" s="23" t="s">
        <v>9712</v>
      </c>
      <c r="L10830" s="23" t="s">
        <v>9539</v>
      </c>
      <c r="M10830" s="23">
        <f>YEAR(Tabla2[[#This Row],[Fecha de creación]])</f>
        <v>2022</v>
      </c>
      <c r="N10830" s="23">
        <f>MONTH(Tabla2[[#This Row],[Fecha de creación]])</f>
        <v>10</v>
      </c>
    </row>
    <row r="10831" spans="1:14" x14ac:dyDescent="0.25">
      <c r="A10831" s="26">
        <v>44844.372858796298</v>
      </c>
      <c r="B10831" s="23" t="s">
        <v>56</v>
      </c>
      <c r="C10831" s="23" t="s">
        <v>13737</v>
      </c>
      <c r="D10831" s="23" t="s">
        <v>4002</v>
      </c>
      <c r="E10831" s="23" t="s">
        <v>1</v>
      </c>
      <c r="F10831" s="23" t="s">
        <v>2</v>
      </c>
      <c r="G10831" s="23" t="s">
        <v>1551</v>
      </c>
      <c r="H10831" s="2" t="s">
        <v>7741</v>
      </c>
      <c r="I10831" s="23" t="s">
        <v>7129</v>
      </c>
      <c r="J10831" s="23" t="s">
        <v>59</v>
      </c>
      <c r="K10831" s="23" t="s">
        <v>9712</v>
      </c>
      <c r="L10831" s="23" t="s">
        <v>9539</v>
      </c>
      <c r="M10831" s="23">
        <f>YEAR(Tabla2[[#This Row],[Fecha de creación]])</f>
        <v>2022</v>
      </c>
      <c r="N10831" s="23">
        <f>MONTH(Tabla2[[#This Row],[Fecha de creación]])</f>
        <v>10</v>
      </c>
    </row>
    <row r="10832" spans="1:14" x14ac:dyDescent="0.25">
      <c r="A10832" s="26">
        <v>44844.408310185187</v>
      </c>
      <c r="B10832" s="23" t="s">
        <v>56</v>
      </c>
      <c r="C10832" s="23" t="s">
        <v>13738</v>
      </c>
      <c r="D10832" s="23" t="s">
        <v>4002</v>
      </c>
      <c r="E10832" s="23" t="s">
        <v>1</v>
      </c>
      <c r="F10832" s="23" t="s">
        <v>2</v>
      </c>
      <c r="G10832" s="23" t="s">
        <v>1551</v>
      </c>
      <c r="H10832" s="2" t="s">
        <v>7737</v>
      </c>
      <c r="I10832" s="23" t="s">
        <v>7129</v>
      </c>
      <c r="J10832" s="23" t="s">
        <v>59</v>
      </c>
      <c r="K10832" s="23" t="s">
        <v>9712</v>
      </c>
      <c r="L10832" s="23" t="s">
        <v>9539</v>
      </c>
      <c r="M10832" s="23">
        <f>YEAR(Tabla2[[#This Row],[Fecha de creación]])</f>
        <v>2022</v>
      </c>
      <c r="N10832" s="23">
        <f>MONTH(Tabla2[[#This Row],[Fecha de creación]])</f>
        <v>10</v>
      </c>
    </row>
    <row r="10833" spans="1:14" x14ac:dyDescent="0.25">
      <c r="A10833" s="26">
        <v>44844.432500000003</v>
      </c>
      <c r="B10833" s="23" t="s">
        <v>56</v>
      </c>
      <c r="C10833" s="23" t="s">
        <v>13739</v>
      </c>
      <c r="D10833" s="23" t="s">
        <v>4002</v>
      </c>
      <c r="E10833" s="23" t="s">
        <v>1</v>
      </c>
      <c r="F10833" s="23" t="s">
        <v>7</v>
      </c>
      <c r="G10833" s="23" t="s">
        <v>1551</v>
      </c>
      <c r="H10833" s="2" t="s">
        <v>7737</v>
      </c>
      <c r="I10833" s="23" t="s">
        <v>7129</v>
      </c>
      <c r="J10833" s="23" t="s">
        <v>59</v>
      </c>
      <c r="K10833" s="23" t="s">
        <v>9712</v>
      </c>
      <c r="L10833" s="23" t="s">
        <v>9539</v>
      </c>
      <c r="M10833" s="23">
        <f>YEAR(Tabla2[[#This Row],[Fecha de creación]])</f>
        <v>2022</v>
      </c>
      <c r="N10833" s="23">
        <f>MONTH(Tabla2[[#This Row],[Fecha de creación]])</f>
        <v>10</v>
      </c>
    </row>
    <row r="10834" spans="1:14" x14ac:dyDescent="0.25">
      <c r="A10834" s="26">
        <v>44844.443402777775</v>
      </c>
      <c r="B10834" s="23" t="s">
        <v>189</v>
      </c>
      <c r="C10834" s="23" t="s">
        <v>13740</v>
      </c>
      <c r="D10834" s="23" t="s">
        <v>4002</v>
      </c>
      <c r="E10834" s="23" t="s">
        <v>1</v>
      </c>
      <c r="F10834" s="23" t="s">
        <v>2</v>
      </c>
      <c r="G10834" s="23" t="s">
        <v>1551</v>
      </c>
      <c r="H10834" s="2" t="s">
        <v>7741</v>
      </c>
      <c r="I10834" s="23" t="s">
        <v>7205</v>
      </c>
      <c r="J10834" s="23" t="s">
        <v>59</v>
      </c>
      <c r="K10834" s="23" t="s">
        <v>9712</v>
      </c>
      <c r="L10834" s="23" t="s">
        <v>9539</v>
      </c>
      <c r="M10834" s="23">
        <f>YEAR(Tabla2[[#This Row],[Fecha de creación]])</f>
        <v>2022</v>
      </c>
      <c r="N10834" s="23">
        <f>MONTH(Tabla2[[#This Row],[Fecha de creación]])</f>
        <v>10</v>
      </c>
    </row>
    <row r="10835" spans="1:14" x14ac:dyDescent="0.25">
      <c r="A10835" s="26">
        <v>44844.453923611109</v>
      </c>
      <c r="B10835" s="23" t="s">
        <v>189</v>
      </c>
      <c r="C10835" s="23" t="s">
        <v>13741</v>
      </c>
      <c r="D10835" s="23" t="s">
        <v>4002</v>
      </c>
      <c r="E10835" s="23" t="s">
        <v>1</v>
      </c>
      <c r="F10835" s="23" t="s">
        <v>2</v>
      </c>
      <c r="G10835" s="23" t="s">
        <v>1551</v>
      </c>
      <c r="H10835" s="2" t="s">
        <v>7737</v>
      </c>
      <c r="I10835" s="23" t="s">
        <v>7205</v>
      </c>
      <c r="J10835" s="23" t="s">
        <v>59</v>
      </c>
      <c r="K10835" s="23" t="s">
        <v>9712</v>
      </c>
      <c r="L10835" s="23" t="s">
        <v>9539</v>
      </c>
      <c r="M10835" s="23">
        <f>YEAR(Tabla2[[#This Row],[Fecha de creación]])</f>
        <v>2022</v>
      </c>
      <c r="N10835" s="23">
        <f>MONTH(Tabla2[[#This Row],[Fecha de creación]])</f>
        <v>10</v>
      </c>
    </row>
    <row r="10836" spans="1:14" x14ac:dyDescent="0.25">
      <c r="A10836" s="26">
        <v>44844.454247685186</v>
      </c>
      <c r="B10836" s="23" t="s">
        <v>0</v>
      </c>
      <c r="C10836" s="23" t="s">
        <v>13742</v>
      </c>
      <c r="D10836" s="23" t="s">
        <v>49</v>
      </c>
      <c r="E10836" s="23" t="s">
        <v>1</v>
      </c>
      <c r="F10836" s="23" t="s">
        <v>7</v>
      </c>
      <c r="G10836" s="23" t="s">
        <v>975</v>
      </c>
      <c r="H10836" s="2" t="s">
        <v>7745</v>
      </c>
      <c r="I10836" s="23" t="s">
        <v>7412</v>
      </c>
      <c r="J10836" s="23"/>
      <c r="K10836" s="23" t="s">
        <v>9712</v>
      </c>
      <c r="L10836" s="23" t="s">
        <v>9538</v>
      </c>
      <c r="M10836" s="23">
        <f>YEAR(Tabla2[[#This Row],[Fecha de creación]])</f>
        <v>2022</v>
      </c>
      <c r="N10836" s="23">
        <f>MONTH(Tabla2[[#This Row],[Fecha de creación]])</f>
        <v>10</v>
      </c>
    </row>
    <row r="10837" spans="1:14" x14ac:dyDescent="0.25">
      <c r="A10837" s="26">
        <v>44844.469351851854</v>
      </c>
      <c r="B10837" s="23" t="s">
        <v>56</v>
      </c>
      <c r="C10837" s="23" t="s">
        <v>13743</v>
      </c>
      <c r="D10837" s="23" t="s">
        <v>4002</v>
      </c>
      <c r="E10837" s="23" t="s">
        <v>1</v>
      </c>
      <c r="F10837" s="23" t="s">
        <v>7</v>
      </c>
      <c r="G10837" s="23" t="s">
        <v>3</v>
      </c>
      <c r="H10837" s="2" t="s">
        <v>7737</v>
      </c>
      <c r="I10837" s="23" t="s">
        <v>7342</v>
      </c>
      <c r="J10837" s="23" t="s">
        <v>59</v>
      </c>
      <c r="K10837" s="23" t="s">
        <v>9712</v>
      </c>
      <c r="L10837" s="23" t="s">
        <v>9539</v>
      </c>
      <c r="M10837" s="23">
        <f>YEAR(Tabla2[[#This Row],[Fecha de creación]])</f>
        <v>2022</v>
      </c>
      <c r="N10837" s="23">
        <f>MONTH(Tabla2[[#This Row],[Fecha de creación]])</f>
        <v>10</v>
      </c>
    </row>
    <row r="10838" spans="1:14" x14ac:dyDescent="0.25">
      <c r="A10838" s="26">
        <v>44844.53597222222</v>
      </c>
      <c r="B10838" s="23" t="s">
        <v>189</v>
      </c>
      <c r="C10838" s="23" t="s">
        <v>13744</v>
      </c>
      <c r="D10838" s="23" t="s">
        <v>4281</v>
      </c>
      <c r="E10838" s="23" t="s">
        <v>1</v>
      </c>
      <c r="F10838" s="23" t="s">
        <v>7</v>
      </c>
      <c r="G10838" s="23" t="s">
        <v>975</v>
      </c>
      <c r="H10838" s="2" t="s">
        <v>7722</v>
      </c>
      <c r="I10838" s="23" t="s">
        <v>7338</v>
      </c>
      <c r="J10838" s="23" t="s">
        <v>59</v>
      </c>
      <c r="K10838" s="23" t="s">
        <v>9712</v>
      </c>
      <c r="L10838" s="23" t="s">
        <v>9538</v>
      </c>
      <c r="M10838" s="23">
        <f>YEAR(Tabla2[[#This Row],[Fecha de creación]])</f>
        <v>2022</v>
      </c>
      <c r="N10838" s="23">
        <f>MONTH(Tabla2[[#This Row],[Fecha de creación]])</f>
        <v>10</v>
      </c>
    </row>
    <row r="10839" spans="1:14" x14ac:dyDescent="0.25">
      <c r="A10839" s="26">
        <v>44844.543252314812</v>
      </c>
      <c r="B10839" s="23" t="s">
        <v>189</v>
      </c>
      <c r="C10839" s="23" t="s">
        <v>13745</v>
      </c>
      <c r="D10839" s="23" t="s">
        <v>4281</v>
      </c>
      <c r="E10839" s="23" t="s">
        <v>1</v>
      </c>
      <c r="F10839" s="23" t="s">
        <v>7</v>
      </c>
      <c r="G10839" s="23" t="s">
        <v>975</v>
      </c>
      <c r="H10839" s="2" t="s">
        <v>7722</v>
      </c>
      <c r="I10839" s="23" t="s">
        <v>7338</v>
      </c>
      <c r="J10839" s="23" t="s">
        <v>59</v>
      </c>
      <c r="K10839" s="23" t="s">
        <v>9712</v>
      </c>
      <c r="L10839" s="23" t="s">
        <v>9538</v>
      </c>
      <c r="M10839" s="23">
        <f>YEAR(Tabla2[[#This Row],[Fecha de creación]])</f>
        <v>2022</v>
      </c>
      <c r="N10839" s="23">
        <f>MONTH(Tabla2[[#This Row],[Fecha de creación]])</f>
        <v>10</v>
      </c>
    </row>
    <row r="10840" spans="1:14" x14ac:dyDescent="0.25">
      <c r="A10840" s="26">
        <v>44844.615474537037</v>
      </c>
      <c r="B10840" s="23" t="s">
        <v>189</v>
      </c>
      <c r="C10840" s="23" t="s">
        <v>13746</v>
      </c>
      <c r="D10840" s="23" t="s">
        <v>4002</v>
      </c>
      <c r="E10840" s="23" t="s">
        <v>1</v>
      </c>
      <c r="F10840" s="23" t="s">
        <v>2</v>
      </c>
      <c r="G10840" s="23" t="s">
        <v>1551</v>
      </c>
      <c r="H10840" s="2" t="s">
        <v>7737</v>
      </c>
      <c r="I10840" s="23" t="s">
        <v>7205</v>
      </c>
      <c r="J10840" s="23" t="s">
        <v>59</v>
      </c>
      <c r="K10840" s="23" t="s">
        <v>9712</v>
      </c>
      <c r="L10840" s="23" t="s">
        <v>9539</v>
      </c>
      <c r="M10840" s="23">
        <f>YEAR(Tabla2[[#This Row],[Fecha de creación]])</f>
        <v>2022</v>
      </c>
      <c r="N10840" s="23">
        <f>MONTH(Tabla2[[#This Row],[Fecha de creación]])</f>
        <v>10</v>
      </c>
    </row>
    <row r="10841" spans="1:14" x14ac:dyDescent="0.25">
      <c r="A10841" s="26">
        <v>44844.627708333333</v>
      </c>
      <c r="B10841" s="23" t="s">
        <v>56</v>
      </c>
      <c r="C10841" s="23" t="s">
        <v>13747</v>
      </c>
      <c r="D10841" s="23" t="s">
        <v>13748</v>
      </c>
      <c r="E10841" s="23" t="s">
        <v>1</v>
      </c>
      <c r="F10841" s="23" t="s">
        <v>2</v>
      </c>
      <c r="G10841" s="23" t="s">
        <v>1551</v>
      </c>
      <c r="H10841" s="2" t="s">
        <v>7721</v>
      </c>
      <c r="I10841" s="23" t="s">
        <v>7129</v>
      </c>
      <c r="J10841" s="23" t="s">
        <v>59</v>
      </c>
      <c r="K10841" s="23" t="s">
        <v>9712</v>
      </c>
      <c r="L10841" s="23" t="s">
        <v>9539</v>
      </c>
      <c r="M10841" s="23">
        <f>YEAR(Tabla2[[#This Row],[Fecha de creación]])</f>
        <v>2022</v>
      </c>
      <c r="N10841" s="23">
        <f>MONTH(Tabla2[[#This Row],[Fecha de creación]])</f>
        <v>10</v>
      </c>
    </row>
    <row r="10842" spans="1:14" x14ac:dyDescent="0.25">
      <c r="A10842" s="26">
        <v>44844.691504629627</v>
      </c>
      <c r="B10842" s="23" t="s">
        <v>0</v>
      </c>
      <c r="C10842" s="23" t="s">
        <v>13749</v>
      </c>
      <c r="D10842" s="23" t="s">
        <v>615</v>
      </c>
      <c r="E10842" s="23" t="s">
        <v>1</v>
      </c>
      <c r="F10842" s="23" t="s">
        <v>22</v>
      </c>
      <c r="G10842" s="23" t="s">
        <v>975</v>
      </c>
      <c r="H10842" s="2" t="s">
        <v>8893</v>
      </c>
      <c r="I10842" s="23" t="s">
        <v>7412</v>
      </c>
      <c r="J10842" s="23"/>
      <c r="K10842" s="23" t="s">
        <v>9712</v>
      </c>
      <c r="L10842" s="23" t="s">
        <v>9538</v>
      </c>
      <c r="M10842" s="23">
        <f>YEAR(Tabla2[[#This Row],[Fecha de creación]])</f>
        <v>2022</v>
      </c>
      <c r="N10842" s="23">
        <f>MONTH(Tabla2[[#This Row],[Fecha de creación]])</f>
        <v>10</v>
      </c>
    </row>
    <row r="10843" spans="1:14" x14ac:dyDescent="0.25">
      <c r="A10843" s="26">
        <v>44844.693912037037</v>
      </c>
      <c r="B10843" s="23" t="s">
        <v>0</v>
      </c>
      <c r="C10843" s="23" t="s">
        <v>13750</v>
      </c>
      <c r="D10843" s="23" t="s">
        <v>3092</v>
      </c>
      <c r="E10843" s="23" t="s">
        <v>1</v>
      </c>
      <c r="F10843" s="23" t="s">
        <v>7</v>
      </c>
      <c r="G10843" s="23" t="s">
        <v>975</v>
      </c>
      <c r="H10843" s="2" t="s">
        <v>7726</v>
      </c>
      <c r="I10843" s="23" t="s">
        <v>7412</v>
      </c>
      <c r="J10843" s="23"/>
      <c r="K10843" s="23" t="s">
        <v>9712</v>
      </c>
      <c r="L10843" s="23" t="s">
        <v>9538</v>
      </c>
      <c r="M10843" s="23">
        <f>YEAR(Tabla2[[#This Row],[Fecha de creación]])</f>
        <v>2022</v>
      </c>
      <c r="N10843" s="23">
        <f>MONTH(Tabla2[[#This Row],[Fecha de creación]])</f>
        <v>10</v>
      </c>
    </row>
    <row r="10844" spans="1:14" x14ac:dyDescent="0.25">
      <c r="A10844" s="26">
        <v>44844.696574074071</v>
      </c>
      <c r="B10844" s="23" t="s">
        <v>0</v>
      </c>
      <c r="C10844" s="23" t="s">
        <v>13751</v>
      </c>
      <c r="D10844" s="23" t="s">
        <v>7521</v>
      </c>
      <c r="E10844" s="23" t="s">
        <v>1</v>
      </c>
      <c r="F10844" s="23" t="s">
        <v>22</v>
      </c>
      <c r="G10844" s="23" t="s">
        <v>975</v>
      </c>
      <c r="H10844" s="2" t="s">
        <v>8893</v>
      </c>
      <c r="I10844" s="23" t="s">
        <v>7412</v>
      </c>
      <c r="J10844" s="23"/>
      <c r="K10844" s="23" t="s">
        <v>9712</v>
      </c>
      <c r="L10844" s="23" t="s">
        <v>9538</v>
      </c>
      <c r="M10844" s="23">
        <f>YEAR(Tabla2[[#This Row],[Fecha de creación]])</f>
        <v>2022</v>
      </c>
      <c r="N10844" s="23">
        <f>MONTH(Tabla2[[#This Row],[Fecha de creación]])</f>
        <v>10</v>
      </c>
    </row>
    <row r="10845" spans="1:14" x14ac:dyDescent="0.25">
      <c r="A10845" s="26">
        <v>44844.698055555556</v>
      </c>
      <c r="B10845" s="23" t="s">
        <v>0</v>
      </c>
      <c r="C10845" s="23" t="s">
        <v>13752</v>
      </c>
      <c r="D10845" s="23" t="s">
        <v>9240</v>
      </c>
      <c r="E10845" s="23" t="s">
        <v>1</v>
      </c>
      <c r="F10845" s="23" t="s">
        <v>7</v>
      </c>
      <c r="G10845" s="23" t="s">
        <v>975</v>
      </c>
      <c r="H10845" s="2" t="s">
        <v>7733</v>
      </c>
      <c r="I10845" s="23" t="s">
        <v>7412</v>
      </c>
      <c r="J10845" s="23"/>
      <c r="K10845" s="23" t="s">
        <v>9712</v>
      </c>
      <c r="L10845" s="23" t="s">
        <v>9538</v>
      </c>
      <c r="M10845" s="23">
        <f>YEAR(Tabla2[[#This Row],[Fecha de creación]])</f>
        <v>2022</v>
      </c>
      <c r="N10845" s="23">
        <f>MONTH(Tabla2[[#This Row],[Fecha de creación]])</f>
        <v>10</v>
      </c>
    </row>
    <row r="10846" spans="1:14" x14ac:dyDescent="0.25">
      <c r="A10846" s="26">
        <v>44844.742858796293</v>
      </c>
      <c r="B10846" s="23" t="s">
        <v>0</v>
      </c>
      <c r="C10846" s="23" t="s">
        <v>13753</v>
      </c>
      <c r="D10846" s="23" t="s">
        <v>49</v>
      </c>
      <c r="E10846" s="23" t="s">
        <v>1</v>
      </c>
      <c r="F10846" s="23" t="s">
        <v>7</v>
      </c>
      <c r="G10846" s="23" t="s">
        <v>975</v>
      </c>
      <c r="H10846" s="2" t="s">
        <v>7745</v>
      </c>
      <c r="I10846" s="23" t="s">
        <v>7412</v>
      </c>
      <c r="J10846" s="23"/>
      <c r="K10846" s="23" t="s">
        <v>9712</v>
      </c>
      <c r="L10846" s="23" t="s">
        <v>9538</v>
      </c>
      <c r="M10846" s="23">
        <f>YEAR(Tabla2[[#This Row],[Fecha de creación]])</f>
        <v>2022</v>
      </c>
      <c r="N10846" s="23">
        <f>MONTH(Tabla2[[#This Row],[Fecha de creación]])</f>
        <v>10</v>
      </c>
    </row>
    <row r="10847" spans="1:14" x14ac:dyDescent="0.25">
      <c r="A10847" s="26">
        <v>44845.434247685182</v>
      </c>
      <c r="B10847" s="23" t="s">
        <v>0</v>
      </c>
      <c r="C10847" s="23" t="s">
        <v>13754</v>
      </c>
      <c r="D10847" s="23" t="s">
        <v>4073</v>
      </c>
      <c r="E10847" s="23" t="s">
        <v>1</v>
      </c>
      <c r="F10847" s="23" t="s">
        <v>2</v>
      </c>
      <c r="G10847" s="23" t="s">
        <v>975</v>
      </c>
      <c r="H10847" s="2" t="s">
        <v>8099</v>
      </c>
      <c r="I10847" s="23" t="s">
        <v>5999</v>
      </c>
      <c r="J10847" s="23" t="s">
        <v>59</v>
      </c>
      <c r="K10847" s="23" t="s">
        <v>9536</v>
      </c>
      <c r="L10847" s="23" t="s">
        <v>9539</v>
      </c>
      <c r="M10847" s="23">
        <f>YEAR(Tabla2[[#This Row],[Fecha de creación]])</f>
        <v>2022</v>
      </c>
      <c r="N10847" s="23">
        <f>MONTH(Tabla2[[#This Row],[Fecha de creación]])</f>
        <v>10</v>
      </c>
    </row>
    <row r="10848" spans="1:14" x14ac:dyDescent="0.25">
      <c r="A10848" s="26">
        <v>44845.461875000001</v>
      </c>
      <c r="B10848" s="23" t="s">
        <v>0</v>
      </c>
      <c r="C10848" s="23" t="s">
        <v>13755</v>
      </c>
      <c r="D10848" s="23" t="s">
        <v>8539</v>
      </c>
      <c r="E10848" s="23" t="s">
        <v>1</v>
      </c>
      <c r="F10848" s="23" t="s">
        <v>7</v>
      </c>
      <c r="G10848" s="23" t="s">
        <v>975</v>
      </c>
      <c r="H10848" s="2" t="s">
        <v>7731</v>
      </c>
      <c r="I10848" s="23" t="s">
        <v>7680</v>
      </c>
      <c r="J10848" s="23" t="s">
        <v>59</v>
      </c>
      <c r="K10848" s="23" t="s">
        <v>9712</v>
      </c>
      <c r="L10848" s="23" t="s">
        <v>9538</v>
      </c>
      <c r="M10848" s="23">
        <f>YEAR(Tabla2[[#This Row],[Fecha de creación]])</f>
        <v>2022</v>
      </c>
      <c r="N10848" s="23">
        <f>MONTH(Tabla2[[#This Row],[Fecha de creación]])</f>
        <v>10</v>
      </c>
    </row>
    <row r="10849" spans="1:14" x14ac:dyDescent="0.25">
      <c r="A10849" s="26">
        <v>44845.473969907405</v>
      </c>
      <c r="B10849" s="23" t="s">
        <v>0</v>
      </c>
      <c r="C10849" s="23" t="s">
        <v>13756</v>
      </c>
      <c r="D10849" s="23" t="s">
        <v>7882</v>
      </c>
      <c r="E10849" s="23" t="s">
        <v>1</v>
      </c>
      <c r="F10849" s="23" t="s">
        <v>7</v>
      </c>
      <c r="G10849" s="23" t="s">
        <v>975</v>
      </c>
      <c r="H10849" s="2" t="s">
        <v>7722</v>
      </c>
      <c r="I10849" s="23" t="s">
        <v>7680</v>
      </c>
      <c r="J10849" s="23" t="s">
        <v>59</v>
      </c>
      <c r="K10849" s="23" t="s">
        <v>9712</v>
      </c>
      <c r="L10849" s="23" t="s">
        <v>9538</v>
      </c>
      <c r="M10849" s="23">
        <f>YEAR(Tabla2[[#This Row],[Fecha de creación]])</f>
        <v>2022</v>
      </c>
      <c r="N10849" s="23">
        <f>MONTH(Tabla2[[#This Row],[Fecha de creación]])</f>
        <v>10</v>
      </c>
    </row>
    <row r="10850" spans="1:14" x14ac:dyDescent="0.25">
      <c r="A10850" s="26">
        <v>44845.497013888889</v>
      </c>
      <c r="B10850" s="23" t="s">
        <v>0</v>
      </c>
      <c r="C10850" s="23" t="s">
        <v>13757</v>
      </c>
      <c r="D10850" s="23" t="s">
        <v>982</v>
      </c>
      <c r="E10850" s="23" t="s">
        <v>1</v>
      </c>
      <c r="F10850" s="23" t="s">
        <v>22</v>
      </c>
      <c r="G10850" s="23" t="s">
        <v>975</v>
      </c>
      <c r="H10850" s="2" t="s">
        <v>8893</v>
      </c>
      <c r="I10850" s="23" t="s">
        <v>5999</v>
      </c>
      <c r="J10850" s="23" t="s">
        <v>958</v>
      </c>
      <c r="K10850" s="23" t="s">
        <v>9712</v>
      </c>
      <c r="L10850" s="23" t="s">
        <v>9538</v>
      </c>
      <c r="M10850" s="23">
        <f>YEAR(Tabla2[[#This Row],[Fecha de creación]])</f>
        <v>2022</v>
      </c>
      <c r="N10850" s="23">
        <f>MONTH(Tabla2[[#This Row],[Fecha de creación]])</f>
        <v>10</v>
      </c>
    </row>
    <row r="10851" spans="1:14" x14ac:dyDescent="0.25">
      <c r="A10851" s="26">
        <v>44845.499965277777</v>
      </c>
      <c r="B10851" s="23" t="s">
        <v>0</v>
      </c>
      <c r="C10851" s="23" t="s">
        <v>13758</v>
      </c>
      <c r="D10851" s="23" t="s">
        <v>719</v>
      </c>
      <c r="E10851" s="23" t="s">
        <v>1</v>
      </c>
      <c r="F10851" s="23" t="s">
        <v>7</v>
      </c>
      <c r="G10851" s="23" t="s">
        <v>975</v>
      </c>
      <c r="H10851" s="2" t="s">
        <v>7777</v>
      </c>
      <c r="I10851" s="23" t="s">
        <v>7412</v>
      </c>
      <c r="J10851" s="23"/>
      <c r="K10851" s="23" t="s">
        <v>9712</v>
      </c>
      <c r="L10851" s="23" t="s">
        <v>9538</v>
      </c>
      <c r="M10851" s="23">
        <f>YEAR(Tabla2[[#This Row],[Fecha de creación]])</f>
        <v>2022</v>
      </c>
      <c r="N10851" s="23">
        <f>MONTH(Tabla2[[#This Row],[Fecha de creación]])</f>
        <v>10</v>
      </c>
    </row>
    <row r="10852" spans="1:14" x14ac:dyDescent="0.25">
      <c r="A10852" s="26">
        <v>44845.503738425927</v>
      </c>
      <c r="B10852" s="23" t="s">
        <v>0</v>
      </c>
      <c r="C10852" s="23" t="s">
        <v>13759</v>
      </c>
      <c r="D10852" s="23" t="s">
        <v>3092</v>
      </c>
      <c r="E10852" s="23" t="s">
        <v>1</v>
      </c>
      <c r="F10852" s="23" t="s">
        <v>7</v>
      </c>
      <c r="G10852" s="23" t="s">
        <v>975</v>
      </c>
      <c r="H10852" s="2" t="s">
        <v>7726</v>
      </c>
      <c r="I10852" s="23" t="s">
        <v>7412</v>
      </c>
      <c r="J10852" s="23"/>
      <c r="K10852" s="23" t="s">
        <v>9712</v>
      </c>
      <c r="L10852" s="23" t="s">
        <v>9538</v>
      </c>
      <c r="M10852" s="23">
        <f>YEAR(Tabla2[[#This Row],[Fecha de creación]])</f>
        <v>2022</v>
      </c>
      <c r="N10852" s="23">
        <f>MONTH(Tabla2[[#This Row],[Fecha de creación]])</f>
        <v>10</v>
      </c>
    </row>
    <row r="10853" spans="1:14" x14ac:dyDescent="0.25">
      <c r="A10853" s="26">
        <v>44845.511030092595</v>
      </c>
      <c r="B10853" s="23" t="s">
        <v>0</v>
      </c>
      <c r="C10853" s="23" t="s">
        <v>13760</v>
      </c>
      <c r="D10853" s="23" t="s">
        <v>622</v>
      </c>
      <c r="E10853" s="23" t="s">
        <v>1</v>
      </c>
      <c r="F10853" s="23" t="s">
        <v>22</v>
      </c>
      <c r="G10853" s="23" t="s">
        <v>975</v>
      </c>
      <c r="H10853" s="2" t="s">
        <v>7734</v>
      </c>
      <c r="I10853" s="23" t="s">
        <v>5999</v>
      </c>
      <c r="J10853" s="23" t="s">
        <v>958</v>
      </c>
      <c r="K10853" s="23" t="s">
        <v>9712</v>
      </c>
      <c r="L10853" s="23" t="s">
        <v>9538</v>
      </c>
      <c r="M10853" s="23">
        <f>YEAR(Tabla2[[#This Row],[Fecha de creación]])</f>
        <v>2022</v>
      </c>
      <c r="N10853" s="23">
        <f>MONTH(Tabla2[[#This Row],[Fecha de creación]])</f>
        <v>10</v>
      </c>
    </row>
    <row r="10854" spans="1:14" x14ac:dyDescent="0.25">
      <c r="A10854" s="26">
        <v>44845.544351851851</v>
      </c>
      <c r="B10854" s="23" t="s">
        <v>189</v>
      </c>
      <c r="C10854" s="23" t="s">
        <v>13761</v>
      </c>
      <c r="D10854" s="23" t="s">
        <v>7096</v>
      </c>
      <c r="E10854" s="23" t="s">
        <v>1</v>
      </c>
      <c r="F10854" s="23" t="s">
        <v>7</v>
      </c>
      <c r="G10854" s="23" t="s">
        <v>975</v>
      </c>
      <c r="H10854" s="2" t="s">
        <v>7722</v>
      </c>
      <c r="I10854" s="23" t="s">
        <v>4486</v>
      </c>
      <c r="J10854" s="23" t="s">
        <v>59</v>
      </c>
      <c r="K10854" s="23" t="s">
        <v>9712</v>
      </c>
      <c r="L10854" s="23" t="s">
        <v>9538</v>
      </c>
      <c r="M10854" s="23">
        <f>YEAR(Tabla2[[#This Row],[Fecha de creación]])</f>
        <v>2022</v>
      </c>
      <c r="N10854" s="23">
        <f>MONTH(Tabla2[[#This Row],[Fecha de creación]])</f>
        <v>10</v>
      </c>
    </row>
    <row r="10855" spans="1:14" x14ac:dyDescent="0.25">
      <c r="A10855" s="26">
        <v>44845.608495370368</v>
      </c>
      <c r="B10855" s="23" t="s">
        <v>0</v>
      </c>
      <c r="C10855" s="23" t="s">
        <v>13762</v>
      </c>
      <c r="D10855" s="23" t="s">
        <v>6</v>
      </c>
      <c r="E10855" s="23" t="s">
        <v>1</v>
      </c>
      <c r="F10855" s="23" t="s">
        <v>7</v>
      </c>
      <c r="G10855" s="23" t="s">
        <v>975</v>
      </c>
      <c r="H10855" s="2" t="s">
        <v>7722</v>
      </c>
      <c r="I10855" s="23" t="s">
        <v>7412</v>
      </c>
      <c r="J10855" s="23"/>
      <c r="K10855" s="23" t="s">
        <v>9712</v>
      </c>
      <c r="L10855" s="23" t="s">
        <v>9538</v>
      </c>
      <c r="M10855" s="23">
        <f>YEAR(Tabla2[[#This Row],[Fecha de creación]])</f>
        <v>2022</v>
      </c>
      <c r="N10855" s="23">
        <f>MONTH(Tabla2[[#This Row],[Fecha de creación]])</f>
        <v>10</v>
      </c>
    </row>
    <row r="10856" spans="1:14" x14ac:dyDescent="0.25">
      <c r="A10856" s="26">
        <v>44845.660636574074</v>
      </c>
      <c r="B10856" s="23" t="s">
        <v>0</v>
      </c>
      <c r="C10856" s="23" t="s">
        <v>13763</v>
      </c>
      <c r="D10856" s="23" t="s">
        <v>982</v>
      </c>
      <c r="E10856" s="23" t="s">
        <v>1</v>
      </c>
      <c r="F10856" s="23" t="s">
        <v>22</v>
      </c>
      <c r="G10856" s="23" t="s">
        <v>975</v>
      </c>
      <c r="H10856" s="2" t="s">
        <v>8893</v>
      </c>
      <c r="I10856" s="23" t="s">
        <v>7680</v>
      </c>
      <c r="J10856" s="23" t="s">
        <v>59</v>
      </c>
      <c r="K10856" s="23" t="s">
        <v>9712</v>
      </c>
      <c r="L10856" s="23" t="s">
        <v>9538</v>
      </c>
      <c r="M10856" s="23">
        <f>YEAR(Tabla2[[#This Row],[Fecha de creación]])</f>
        <v>2022</v>
      </c>
      <c r="N10856" s="23">
        <f>MONTH(Tabla2[[#This Row],[Fecha de creación]])</f>
        <v>10</v>
      </c>
    </row>
    <row r="10857" spans="1:14" x14ac:dyDescent="0.25">
      <c r="A10857" s="26">
        <v>44845.666493055556</v>
      </c>
      <c r="B10857" s="23" t="s">
        <v>0</v>
      </c>
      <c r="C10857" s="23" t="s">
        <v>13764</v>
      </c>
      <c r="D10857" s="23" t="s">
        <v>11532</v>
      </c>
      <c r="E10857" s="23" t="s">
        <v>1</v>
      </c>
      <c r="F10857" s="23" t="s">
        <v>7</v>
      </c>
      <c r="G10857" s="23" t="s">
        <v>975</v>
      </c>
      <c r="H10857" s="2" t="s">
        <v>7730</v>
      </c>
      <c r="I10857" s="23" t="s">
        <v>5999</v>
      </c>
      <c r="J10857" s="23" t="s">
        <v>958</v>
      </c>
      <c r="K10857" s="23" t="s">
        <v>9712</v>
      </c>
      <c r="L10857" s="23" t="s">
        <v>9538</v>
      </c>
      <c r="M10857" s="23">
        <f>YEAR(Tabla2[[#This Row],[Fecha de creación]])</f>
        <v>2022</v>
      </c>
      <c r="N10857" s="23">
        <f>MONTH(Tabla2[[#This Row],[Fecha de creación]])</f>
        <v>10</v>
      </c>
    </row>
    <row r="10858" spans="1:14" x14ac:dyDescent="0.25">
      <c r="A10858" s="26">
        <v>44845.672037037039</v>
      </c>
      <c r="B10858" s="23" t="s">
        <v>0</v>
      </c>
      <c r="C10858" s="23" t="s">
        <v>13765</v>
      </c>
      <c r="D10858" s="23" t="s">
        <v>982</v>
      </c>
      <c r="E10858" s="23" t="s">
        <v>1</v>
      </c>
      <c r="F10858" s="23" t="s">
        <v>22</v>
      </c>
      <c r="G10858" s="23" t="s">
        <v>975</v>
      </c>
      <c r="H10858" s="2" t="s">
        <v>8893</v>
      </c>
      <c r="I10858" s="23" t="s">
        <v>7680</v>
      </c>
      <c r="J10858" s="23" t="s">
        <v>59</v>
      </c>
      <c r="K10858" s="23" t="s">
        <v>9712</v>
      </c>
      <c r="L10858" s="23" t="s">
        <v>9538</v>
      </c>
      <c r="M10858" s="23">
        <f>YEAR(Tabla2[[#This Row],[Fecha de creación]])</f>
        <v>2022</v>
      </c>
      <c r="N10858" s="23">
        <f>MONTH(Tabla2[[#This Row],[Fecha de creación]])</f>
        <v>10</v>
      </c>
    </row>
    <row r="10859" spans="1:14" x14ac:dyDescent="0.25">
      <c r="A10859" s="26">
        <v>44845.687488425923</v>
      </c>
      <c r="B10859" s="23" t="s">
        <v>0</v>
      </c>
      <c r="C10859" s="23" t="s">
        <v>13766</v>
      </c>
      <c r="D10859" s="23" t="s">
        <v>1002</v>
      </c>
      <c r="E10859" s="23" t="s">
        <v>1</v>
      </c>
      <c r="F10859" s="23" t="s">
        <v>7</v>
      </c>
      <c r="G10859" s="23" t="s">
        <v>1551</v>
      </c>
      <c r="H10859" s="2" t="s">
        <v>7726</v>
      </c>
      <c r="I10859" s="23" t="s">
        <v>976</v>
      </c>
      <c r="J10859" s="23" t="s">
        <v>59</v>
      </c>
      <c r="K10859" s="23" t="s">
        <v>9712</v>
      </c>
      <c r="L10859" s="23" t="s">
        <v>9539</v>
      </c>
      <c r="M10859" s="23">
        <f>YEAR(Tabla2[[#This Row],[Fecha de creación]])</f>
        <v>2022</v>
      </c>
      <c r="N10859" s="23">
        <f>MONTH(Tabla2[[#This Row],[Fecha de creación]])</f>
        <v>10</v>
      </c>
    </row>
    <row r="10860" spans="1:14" x14ac:dyDescent="0.25">
      <c r="A10860" s="26">
        <v>44845.696006944447</v>
      </c>
      <c r="B10860" s="23" t="s">
        <v>0</v>
      </c>
      <c r="C10860" s="23" t="s">
        <v>13767</v>
      </c>
      <c r="D10860" s="23" t="s">
        <v>9047</v>
      </c>
      <c r="E10860" s="23" t="s">
        <v>1</v>
      </c>
      <c r="F10860" s="23" t="s">
        <v>7</v>
      </c>
      <c r="G10860" s="23" t="s">
        <v>1551</v>
      </c>
      <c r="H10860" s="2" t="s">
        <v>8198</v>
      </c>
      <c r="I10860" s="23" t="s">
        <v>976</v>
      </c>
      <c r="J10860" s="23" t="s">
        <v>59</v>
      </c>
      <c r="K10860" s="23" t="s">
        <v>9712</v>
      </c>
      <c r="L10860" s="23" t="s">
        <v>9539</v>
      </c>
      <c r="M10860" s="23">
        <f>YEAR(Tabla2[[#This Row],[Fecha de creación]])</f>
        <v>2022</v>
      </c>
      <c r="N10860" s="23">
        <f>MONTH(Tabla2[[#This Row],[Fecha de creación]])</f>
        <v>10</v>
      </c>
    </row>
    <row r="10861" spans="1:14" x14ac:dyDescent="0.25">
      <c r="A10861" s="26">
        <v>44846.432974537034</v>
      </c>
      <c r="B10861" s="23" t="s">
        <v>189</v>
      </c>
      <c r="C10861" s="23" t="s">
        <v>13768</v>
      </c>
      <c r="D10861" s="23" t="s">
        <v>7351</v>
      </c>
      <c r="E10861" s="23" t="s">
        <v>1</v>
      </c>
      <c r="F10861" s="23" t="s">
        <v>7</v>
      </c>
      <c r="G10861" s="23" t="s">
        <v>975</v>
      </c>
      <c r="H10861" s="2" t="s">
        <v>8459</v>
      </c>
      <c r="I10861" s="23" t="s">
        <v>7338</v>
      </c>
      <c r="J10861" s="23" t="s">
        <v>59</v>
      </c>
      <c r="K10861" s="23" t="s">
        <v>9712</v>
      </c>
      <c r="L10861" s="23" t="s">
        <v>9538</v>
      </c>
      <c r="M10861" s="23">
        <f>YEAR(Tabla2[[#This Row],[Fecha de creación]])</f>
        <v>2022</v>
      </c>
      <c r="N10861" s="23">
        <f>MONTH(Tabla2[[#This Row],[Fecha de creación]])</f>
        <v>10</v>
      </c>
    </row>
    <row r="10862" spans="1:14" x14ac:dyDescent="0.25">
      <c r="A10862" s="26">
        <v>44846.437916666669</v>
      </c>
      <c r="B10862" s="23" t="s">
        <v>56</v>
      </c>
      <c r="C10862" s="23" t="s">
        <v>13769</v>
      </c>
      <c r="D10862" s="23" t="s">
        <v>13770</v>
      </c>
      <c r="E10862" s="23" t="s">
        <v>1</v>
      </c>
      <c r="F10862" s="23" t="s">
        <v>7</v>
      </c>
      <c r="G10862" s="23" t="s">
        <v>1551</v>
      </c>
      <c r="H10862" s="2" t="s">
        <v>7735</v>
      </c>
      <c r="I10862" s="23" t="s">
        <v>7129</v>
      </c>
      <c r="J10862" s="23" t="s">
        <v>59</v>
      </c>
      <c r="K10862" s="23" t="s">
        <v>9712</v>
      </c>
      <c r="L10862" s="23" t="s">
        <v>9539</v>
      </c>
      <c r="M10862" s="23">
        <f>YEAR(Tabla2[[#This Row],[Fecha de creación]])</f>
        <v>2022</v>
      </c>
      <c r="N10862" s="23">
        <f>MONTH(Tabla2[[#This Row],[Fecha de creación]])</f>
        <v>10</v>
      </c>
    </row>
    <row r="10863" spans="1:14" x14ac:dyDescent="0.25">
      <c r="A10863" s="26">
        <v>44846.464039351849</v>
      </c>
      <c r="B10863" s="23" t="s">
        <v>56</v>
      </c>
      <c r="C10863" s="23" t="s">
        <v>13771</v>
      </c>
      <c r="D10863" s="23" t="s">
        <v>7096</v>
      </c>
      <c r="E10863" s="23" t="s">
        <v>1</v>
      </c>
      <c r="F10863" s="23" t="s">
        <v>7</v>
      </c>
      <c r="G10863" s="23" t="s">
        <v>975</v>
      </c>
      <c r="H10863" s="2" t="s">
        <v>7722</v>
      </c>
      <c r="I10863" s="23" t="s">
        <v>4517</v>
      </c>
      <c r="J10863" s="23" t="s">
        <v>59</v>
      </c>
      <c r="K10863" s="23" t="s">
        <v>9712</v>
      </c>
      <c r="L10863" s="23" t="s">
        <v>9538</v>
      </c>
      <c r="M10863" s="23">
        <f>YEAR(Tabla2[[#This Row],[Fecha de creación]])</f>
        <v>2022</v>
      </c>
      <c r="N10863" s="23">
        <f>MONTH(Tabla2[[#This Row],[Fecha de creación]])</f>
        <v>10</v>
      </c>
    </row>
    <row r="10864" spans="1:14" x14ac:dyDescent="0.25">
      <c r="A10864" s="26">
        <v>44846.511041666665</v>
      </c>
      <c r="B10864" s="23" t="s">
        <v>56</v>
      </c>
      <c r="C10864" s="23" t="s">
        <v>13772</v>
      </c>
      <c r="D10864" s="23" t="s">
        <v>4002</v>
      </c>
      <c r="E10864" s="23" t="s">
        <v>1</v>
      </c>
      <c r="F10864" s="23" t="s">
        <v>2</v>
      </c>
      <c r="G10864" s="23" t="s">
        <v>1551</v>
      </c>
      <c r="H10864" s="2" t="s">
        <v>7737</v>
      </c>
      <c r="I10864" s="23" t="s">
        <v>7129</v>
      </c>
      <c r="J10864" s="23" t="s">
        <v>59</v>
      </c>
      <c r="K10864" s="23" t="s">
        <v>9712</v>
      </c>
      <c r="L10864" s="23" t="s">
        <v>9539</v>
      </c>
      <c r="M10864" s="23">
        <f>YEAR(Tabla2[[#This Row],[Fecha de creación]])</f>
        <v>2022</v>
      </c>
      <c r="N10864" s="23">
        <f>MONTH(Tabla2[[#This Row],[Fecha de creación]])</f>
        <v>10</v>
      </c>
    </row>
    <row r="10865" spans="1:14" x14ac:dyDescent="0.25">
      <c r="A10865" s="26">
        <v>44846.514791666668</v>
      </c>
      <c r="B10865" s="23" t="s">
        <v>189</v>
      </c>
      <c r="C10865" s="23" t="s">
        <v>13773</v>
      </c>
      <c r="D10865" s="23" t="s">
        <v>13686</v>
      </c>
      <c r="E10865" s="23" t="s">
        <v>1</v>
      </c>
      <c r="F10865" s="23" t="s">
        <v>7</v>
      </c>
      <c r="G10865" s="23" t="s">
        <v>3</v>
      </c>
      <c r="H10865" s="2" t="s">
        <v>8425</v>
      </c>
      <c r="I10865" s="23" t="s">
        <v>4486</v>
      </c>
      <c r="J10865" s="23" t="s">
        <v>59</v>
      </c>
      <c r="K10865" s="23" t="s">
        <v>9712</v>
      </c>
      <c r="L10865" s="23" t="s">
        <v>9539</v>
      </c>
      <c r="M10865" s="23">
        <f>YEAR(Tabla2[[#This Row],[Fecha de creación]])</f>
        <v>2022</v>
      </c>
      <c r="N10865" s="23">
        <f>MONTH(Tabla2[[#This Row],[Fecha de creación]])</f>
        <v>10</v>
      </c>
    </row>
    <row r="10866" spans="1:14" x14ac:dyDescent="0.25">
      <c r="A10866" s="26">
        <v>44846.517754629633</v>
      </c>
      <c r="B10866" s="23" t="s">
        <v>189</v>
      </c>
      <c r="C10866" s="23" t="s">
        <v>13774</v>
      </c>
      <c r="D10866" s="23" t="s">
        <v>7096</v>
      </c>
      <c r="E10866" s="23" t="s">
        <v>1</v>
      </c>
      <c r="F10866" s="23" t="s">
        <v>7</v>
      </c>
      <c r="G10866" s="23" t="s">
        <v>975</v>
      </c>
      <c r="H10866" s="2" t="s">
        <v>7722</v>
      </c>
      <c r="I10866" s="23" t="s">
        <v>4486</v>
      </c>
      <c r="J10866" s="23" t="s">
        <v>59</v>
      </c>
      <c r="K10866" s="23" t="s">
        <v>9712</v>
      </c>
      <c r="L10866" s="23" t="s">
        <v>9538</v>
      </c>
      <c r="M10866" s="23">
        <f>YEAR(Tabla2[[#This Row],[Fecha de creación]])</f>
        <v>2022</v>
      </c>
      <c r="N10866" s="23">
        <f>MONTH(Tabla2[[#This Row],[Fecha de creación]])</f>
        <v>10</v>
      </c>
    </row>
    <row r="10867" spans="1:14" x14ac:dyDescent="0.25">
      <c r="A10867" s="26">
        <v>44846.621249999997</v>
      </c>
      <c r="B10867" s="23" t="s">
        <v>189</v>
      </c>
      <c r="C10867" s="23" t="s">
        <v>13775</v>
      </c>
      <c r="D10867" s="23" t="s">
        <v>13776</v>
      </c>
      <c r="E10867" s="23" t="s">
        <v>1</v>
      </c>
      <c r="F10867" s="23" t="s">
        <v>2</v>
      </c>
      <c r="G10867" s="23" t="s">
        <v>1551</v>
      </c>
      <c r="H10867" s="2" t="s">
        <v>7764</v>
      </c>
      <c r="I10867" s="23" t="s">
        <v>7205</v>
      </c>
      <c r="J10867" s="23" t="s">
        <v>958</v>
      </c>
      <c r="K10867" s="23" t="s">
        <v>9712</v>
      </c>
      <c r="L10867" s="23" t="s">
        <v>9539</v>
      </c>
      <c r="M10867" s="23">
        <f>YEAR(Tabla2[[#This Row],[Fecha de creación]])</f>
        <v>2022</v>
      </c>
      <c r="N10867" s="23">
        <f>MONTH(Tabla2[[#This Row],[Fecha de creación]])</f>
        <v>10</v>
      </c>
    </row>
    <row r="10868" spans="1:14" x14ac:dyDescent="0.25">
      <c r="A10868" s="26">
        <v>44846.643437500003</v>
      </c>
      <c r="B10868" s="23" t="s">
        <v>0</v>
      </c>
      <c r="C10868" s="23" t="s">
        <v>13777</v>
      </c>
      <c r="D10868" s="23" t="s">
        <v>49</v>
      </c>
      <c r="E10868" s="23" t="s">
        <v>1</v>
      </c>
      <c r="F10868" s="23" t="s">
        <v>7</v>
      </c>
      <c r="G10868" s="23" t="s">
        <v>975</v>
      </c>
      <c r="H10868" s="2" t="s">
        <v>7745</v>
      </c>
      <c r="I10868" s="23" t="s">
        <v>7412</v>
      </c>
      <c r="J10868" s="23"/>
      <c r="K10868" s="23" t="s">
        <v>9712</v>
      </c>
      <c r="L10868" s="23" t="s">
        <v>9538</v>
      </c>
      <c r="M10868" s="23">
        <f>YEAR(Tabla2[[#This Row],[Fecha de creación]])</f>
        <v>2022</v>
      </c>
      <c r="N10868" s="23">
        <f>MONTH(Tabla2[[#This Row],[Fecha de creación]])</f>
        <v>10</v>
      </c>
    </row>
    <row r="10869" spans="1:14" x14ac:dyDescent="0.25">
      <c r="A10869" s="26">
        <v>44846.668958333335</v>
      </c>
      <c r="B10869" s="23" t="s">
        <v>56</v>
      </c>
      <c r="C10869" s="23" t="s">
        <v>13778</v>
      </c>
      <c r="D10869" s="23" t="s">
        <v>13686</v>
      </c>
      <c r="E10869" s="23" t="s">
        <v>1</v>
      </c>
      <c r="F10869" s="23" t="s">
        <v>7</v>
      </c>
      <c r="G10869" s="23" t="s">
        <v>3</v>
      </c>
      <c r="H10869" s="2" t="s">
        <v>8425</v>
      </c>
      <c r="I10869" s="23" t="s">
        <v>4517</v>
      </c>
      <c r="J10869" s="23" t="s">
        <v>59</v>
      </c>
      <c r="K10869" s="23" t="s">
        <v>9712</v>
      </c>
      <c r="L10869" s="23" t="s">
        <v>9539</v>
      </c>
      <c r="M10869" s="23">
        <f>YEAR(Tabla2[[#This Row],[Fecha de creación]])</f>
        <v>2022</v>
      </c>
      <c r="N10869" s="23">
        <f>MONTH(Tabla2[[#This Row],[Fecha de creación]])</f>
        <v>10</v>
      </c>
    </row>
    <row r="10870" spans="1:14" x14ac:dyDescent="0.25">
      <c r="A10870" s="26">
        <v>44846.691180555557</v>
      </c>
      <c r="B10870" s="23" t="s">
        <v>0</v>
      </c>
      <c r="C10870" s="23" t="s">
        <v>13779</v>
      </c>
      <c r="D10870" s="23" t="s">
        <v>49</v>
      </c>
      <c r="E10870" s="23" t="s">
        <v>1</v>
      </c>
      <c r="F10870" s="23" t="s">
        <v>7</v>
      </c>
      <c r="G10870" s="23" t="s">
        <v>975</v>
      </c>
      <c r="H10870" s="2" t="s">
        <v>7745</v>
      </c>
      <c r="I10870" s="23" t="s">
        <v>7412</v>
      </c>
      <c r="J10870" s="23"/>
      <c r="K10870" s="23" t="s">
        <v>9712</v>
      </c>
      <c r="L10870" s="23" t="s">
        <v>9538</v>
      </c>
      <c r="M10870" s="23">
        <f>YEAR(Tabla2[[#This Row],[Fecha de creación]])</f>
        <v>2022</v>
      </c>
      <c r="N10870" s="23">
        <f>MONTH(Tabla2[[#This Row],[Fecha de creación]])</f>
        <v>10</v>
      </c>
    </row>
    <row r="10871" spans="1:14" x14ac:dyDescent="0.25">
      <c r="A10871" s="26">
        <v>44846.692812499998</v>
      </c>
      <c r="B10871" s="23" t="s">
        <v>56</v>
      </c>
      <c r="C10871" s="23" t="s">
        <v>13780</v>
      </c>
      <c r="D10871" s="23" t="s">
        <v>382</v>
      </c>
      <c r="E10871" s="23" t="s">
        <v>1</v>
      </c>
      <c r="F10871" s="23" t="s">
        <v>7</v>
      </c>
      <c r="G10871" s="23" t="s">
        <v>975</v>
      </c>
      <c r="H10871" s="2" t="s">
        <v>7723</v>
      </c>
      <c r="I10871" s="23" t="s">
        <v>7342</v>
      </c>
      <c r="J10871" s="23" t="s">
        <v>59</v>
      </c>
      <c r="K10871" s="23" t="s">
        <v>9712</v>
      </c>
      <c r="L10871" s="23" t="s">
        <v>9538</v>
      </c>
      <c r="M10871" s="23">
        <f>YEAR(Tabla2[[#This Row],[Fecha de creación]])</f>
        <v>2022</v>
      </c>
      <c r="N10871" s="23">
        <f>MONTH(Tabla2[[#This Row],[Fecha de creación]])</f>
        <v>10</v>
      </c>
    </row>
    <row r="10872" spans="1:14" x14ac:dyDescent="0.25">
      <c r="A10872" s="26">
        <v>44846.695277777777</v>
      </c>
      <c r="B10872" s="23" t="s">
        <v>0</v>
      </c>
      <c r="C10872" s="23" t="s">
        <v>13781</v>
      </c>
      <c r="D10872" s="23" t="s">
        <v>982</v>
      </c>
      <c r="E10872" s="23" t="s">
        <v>1</v>
      </c>
      <c r="F10872" s="23" t="s">
        <v>22</v>
      </c>
      <c r="G10872" s="23" t="s">
        <v>975</v>
      </c>
      <c r="H10872" s="2" t="s">
        <v>8893</v>
      </c>
      <c r="I10872" s="23" t="s">
        <v>7680</v>
      </c>
      <c r="J10872" s="23" t="s">
        <v>59</v>
      </c>
      <c r="K10872" s="23" t="s">
        <v>9712</v>
      </c>
      <c r="L10872" s="23" t="s">
        <v>9538</v>
      </c>
      <c r="M10872" s="23">
        <f>YEAR(Tabla2[[#This Row],[Fecha de creación]])</f>
        <v>2022</v>
      </c>
      <c r="N10872" s="23">
        <f>MONTH(Tabla2[[#This Row],[Fecha de creación]])</f>
        <v>10</v>
      </c>
    </row>
    <row r="10873" spans="1:14" x14ac:dyDescent="0.25">
      <c r="A10873" s="26">
        <v>44846.700138888889</v>
      </c>
      <c r="B10873" s="23" t="s">
        <v>0</v>
      </c>
      <c r="C10873" s="23" t="s">
        <v>13782</v>
      </c>
      <c r="D10873" s="23" t="s">
        <v>982</v>
      </c>
      <c r="E10873" s="23" t="s">
        <v>1</v>
      </c>
      <c r="F10873" s="23" t="s">
        <v>22</v>
      </c>
      <c r="G10873" s="23" t="s">
        <v>975</v>
      </c>
      <c r="H10873" s="2" t="s">
        <v>8893</v>
      </c>
      <c r="I10873" s="23" t="s">
        <v>7680</v>
      </c>
      <c r="J10873" s="23" t="s">
        <v>59</v>
      </c>
      <c r="K10873" s="23" t="s">
        <v>9712</v>
      </c>
      <c r="L10873" s="23" t="s">
        <v>9538</v>
      </c>
      <c r="M10873" s="23">
        <f>YEAR(Tabla2[[#This Row],[Fecha de creación]])</f>
        <v>2022</v>
      </c>
      <c r="N10873" s="23">
        <f>MONTH(Tabla2[[#This Row],[Fecha de creación]])</f>
        <v>10</v>
      </c>
    </row>
    <row r="10874" spans="1:14" x14ac:dyDescent="0.25">
      <c r="A10874" s="26">
        <v>44846.703472222223</v>
      </c>
      <c r="B10874" s="23" t="s">
        <v>0</v>
      </c>
      <c r="C10874" s="23" t="s">
        <v>13783</v>
      </c>
      <c r="D10874" s="23" t="s">
        <v>982</v>
      </c>
      <c r="E10874" s="23" t="s">
        <v>1</v>
      </c>
      <c r="F10874" s="23" t="s">
        <v>22</v>
      </c>
      <c r="G10874" s="23" t="s">
        <v>975</v>
      </c>
      <c r="H10874" s="2" t="s">
        <v>8893</v>
      </c>
      <c r="I10874" s="23" t="s">
        <v>7680</v>
      </c>
      <c r="J10874" s="23"/>
      <c r="K10874" s="23" t="s">
        <v>9712</v>
      </c>
      <c r="L10874" s="23" t="s">
        <v>9538</v>
      </c>
      <c r="M10874" s="23">
        <f>YEAR(Tabla2[[#This Row],[Fecha de creación]])</f>
        <v>2022</v>
      </c>
      <c r="N10874" s="23">
        <f>MONTH(Tabla2[[#This Row],[Fecha de creación]])</f>
        <v>10</v>
      </c>
    </row>
    <row r="10875" spans="1:14" x14ac:dyDescent="0.25">
      <c r="A10875" s="26">
        <v>44846.705451388887</v>
      </c>
      <c r="B10875" s="23" t="s">
        <v>0</v>
      </c>
      <c r="C10875" s="23" t="s">
        <v>13784</v>
      </c>
      <c r="D10875" s="23" t="s">
        <v>982</v>
      </c>
      <c r="E10875" s="23" t="s">
        <v>1</v>
      </c>
      <c r="F10875" s="23" t="s">
        <v>22</v>
      </c>
      <c r="G10875" s="23" t="s">
        <v>975</v>
      </c>
      <c r="H10875" s="2" t="s">
        <v>8893</v>
      </c>
      <c r="I10875" s="23" t="s">
        <v>7680</v>
      </c>
      <c r="J10875" s="23" t="s">
        <v>59</v>
      </c>
      <c r="K10875" s="23" t="s">
        <v>9712</v>
      </c>
      <c r="L10875" s="23" t="s">
        <v>9538</v>
      </c>
      <c r="M10875" s="23">
        <f>YEAR(Tabla2[[#This Row],[Fecha de creación]])</f>
        <v>2022</v>
      </c>
      <c r="N10875" s="23">
        <f>MONTH(Tabla2[[#This Row],[Fecha de creación]])</f>
        <v>10</v>
      </c>
    </row>
    <row r="10876" spans="1:14" x14ac:dyDescent="0.25">
      <c r="A10876" s="26">
        <v>44847.572465277779</v>
      </c>
      <c r="B10876" s="23" t="s">
        <v>0</v>
      </c>
      <c r="C10876" s="23" t="s">
        <v>13785</v>
      </c>
      <c r="D10876" s="23" t="s">
        <v>30</v>
      </c>
      <c r="E10876" s="23" t="s">
        <v>1</v>
      </c>
      <c r="F10876" s="23" t="s">
        <v>7</v>
      </c>
      <c r="G10876" s="23" t="s">
        <v>975</v>
      </c>
      <c r="H10876" s="2" t="s">
        <v>7722</v>
      </c>
      <c r="I10876" s="23" t="s">
        <v>7680</v>
      </c>
      <c r="J10876" s="23" t="s">
        <v>59</v>
      </c>
      <c r="K10876" s="23" t="s">
        <v>9712</v>
      </c>
      <c r="L10876" s="23" t="s">
        <v>9538</v>
      </c>
      <c r="M10876" s="23">
        <f>YEAR(Tabla2[[#This Row],[Fecha de creación]])</f>
        <v>2022</v>
      </c>
      <c r="N10876" s="23">
        <f>MONTH(Tabla2[[#This Row],[Fecha de creación]])</f>
        <v>10</v>
      </c>
    </row>
    <row r="10877" spans="1:14" x14ac:dyDescent="0.25">
      <c r="A10877" s="26">
        <v>44847.577986111108</v>
      </c>
      <c r="B10877" s="23" t="s">
        <v>0</v>
      </c>
      <c r="C10877" s="23" t="s">
        <v>13786</v>
      </c>
      <c r="D10877" s="23" t="s">
        <v>8539</v>
      </c>
      <c r="E10877" s="23" t="s">
        <v>1</v>
      </c>
      <c r="F10877" s="23" t="s">
        <v>7</v>
      </c>
      <c r="G10877" s="23" t="s">
        <v>975</v>
      </c>
      <c r="H10877" s="2" t="s">
        <v>7731</v>
      </c>
      <c r="I10877" s="23" t="s">
        <v>7680</v>
      </c>
      <c r="J10877" s="23" t="s">
        <v>59</v>
      </c>
      <c r="K10877" s="23" t="s">
        <v>9712</v>
      </c>
      <c r="L10877" s="23" t="s">
        <v>9538</v>
      </c>
      <c r="M10877" s="23">
        <f>YEAR(Tabla2[[#This Row],[Fecha de creación]])</f>
        <v>2022</v>
      </c>
      <c r="N10877" s="23">
        <f>MONTH(Tabla2[[#This Row],[Fecha de creación]])</f>
        <v>10</v>
      </c>
    </row>
    <row r="10878" spans="1:14" x14ac:dyDescent="0.25">
      <c r="A10878" s="26">
        <v>44847.582291666666</v>
      </c>
      <c r="B10878" s="23" t="s">
        <v>0</v>
      </c>
      <c r="C10878" s="23" t="s">
        <v>13787</v>
      </c>
      <c r="D10878" s="23" t="s">
        <v>1344</v>
      </c>
      <c r="E10878" s="23" t="s">
        <v>1</v>
      </c>
      <c r="F10878" s="23" t="s">
        <v>7</v>
      </c>
      <c r="G10878" s="23" t="s">
        <v>1551</v>
      </c>
      <c r="H10878" s="2" t="s">
        <v>7726</v>
      </c>
      <c r="I10878" s="23" t="s">
        <v>976</v>
      </c>
      <c r="J10878" s="23" t="s">
        <v>59</v>
      </c>
      <c r="K10878" s="23" t="s">
        <v>9712</v>
      </c>
      <c r="L10878" s="23" t="s">
        <v>9539</v>
      </c>
      <c r="M10878" s="23">
        <f>YEAR(Tabla2[[#This Row],[Fecha de creación]])</f>
        <v>2022</v>
      </c>
      <c r="N10878" s="23">
        <f>MONTH(Tabla2[[#This Row],[Fecha de creación]])</f>
        <v>10</v>
      </c>
    </row>
    <row r="10879" spans="1:14" x14ac:dyDescent="0.25">
      <c r="A10879" s="26">
        <v>44847.584849537037</v>
      </c>
      <c r="B10879" s="23" t="s">
        <v>0</v>
      </c>
      <c r="C10879" s="23" t="s">
        <v>13788</v>
      </c>
      <c r="D10879" s="23" t="s">
        <v>982</v>
      </c>
      <c r="E10879" s="23" t="s">
        <v>1</v>
      </c>
      <c r="F10879" s="23" t="s">
        <v>22</v>
      </c>
      <c r="G10879" s="23" t="s">
        <v>975</v>
      </c>
      <c r="H10879" s="2" t="s">
        <v>8893</v>
      </c>
      <c r="I10879" s="23" t="s">
        <v>7680</v>
      </c>
      <c r="J10879" s="23" t="s">
        <v>59</v>
      </c>
      <c r="K10879" s="23" t="s">
        <v>9712</v>
      </c>
      <c r="L10879" s="23" t="s">
        <v>9538</v>
      </c>
      <c r="M10879" s="23">
        <f>YEAR(Tabla2[[#This Row],[Fecha de creación]])</f>
        <v>2022</v>
      </c>
      <c r="N10879" s="23">
        <f>MONTH(Tabla2[[#This Row],[Fecha de creación]])</f>
        <v>10</v>
      </c>
    </row>
    <row r="10880" spans="1:14" x14ac:dyDescent="0.25">
      <c r="A10880" s="26">
        <v>44847.586921296293</v>
      </c>
      <c r="B10880" s="23" t="s">
        <v>0</v>
      </c>
      <c r="C10880" s="23" t="s">
        <v>13789</v>
      </c>
      <c r="D10880" s="23" t="s">
        <v>982</v>
      </c>
      <c r="E10880" s="23" t="s">
        <v>1</v>
      </c>
      <c r="F10880" s="23" t="s">
        <v>22</v>
      </c>
      <c r="G10880" s="23" t="s">
        <v>975</v>
      </c>
      <c r="H10880" s="2" t="s">
        <v>8893</v>
      </c>
      <c r="I10880" s="23" t="s">
        <v>7680</v>
      </c>
      <c r="J10880" s="23" t="s">
        <v>59</v>
      </c>
      <c r="K10880" s="23" t="s">
        <v>9712</v>
      </c>
      <c r="L10880" s="23" t="s">
        <v>9538</v>
      </c>
      <c r="M10880" s="23">
        <f>YEAR(Tabla2[[#This Row],[Fecha de creación]])</f>
        <v>2022</v>
      </c>
      <c r="N10880" s="23">
        <f>MONTH(Tabla2[[#This Row],[Fecha de creación]])</f>
        <v>10</v>
      </c>
    </row>
    <row r="10881" spans="1:14" x14ac:dyDescent="0.25">
      <c r="A10881" s="26">
        <v>44847.588935185187</v>
      </c>
      <c r="B10881" s="23" t="s">
        <v>0</v>
      </c>
      <c r="C10881" s="23" t="s">
        <v>13790</v>
      </c>
      <c r="D10881" s="23" t="s">
        <v>1344</v>
      </c>
      <c r="E10881" s="23" t="s">
        <v>1</v>
      </c>
      <c r="F10881" s="23" t="s">
        <v>7</v>
      </c>
      <c r="G10881" s="23" t="s">
        <v>1551</v>
      </c>
      <c r="H10881" s="2" t="s">
        <v>7726</v>
      </c>
      <c r="I10881" s="23" t="s">
        <v>976</v>
      </c>
      <c r="J10881" s="23" t="s">
        <v>59</v>
      </c>
      <c r="K10881" s="23" t="s">
        <v>9712</v>
      </c>
      <c r="L10881" s="23" t="s">
        <v>9539</v>
      </c>
      <c r="M10881" s="23">
        <f>YEAR(Tabla2[[#This Row],[Fecha de creación]])</f>
        <v>2022</v>
      </c>
      <c r="N10881" s="23">
        <f>MONTH(Tabla2[[#This Row],[Fecha de creación]])</f>
        <v>10</v>
      </c>
    </row>
    <row r="10882" spans="1:14" x14ac:dyDescent="0.25">
      <c r="A10882" s="26">
        <v>44847.652430555558</v>
      </c>
      <c r="B10882" s="23" t="s">
        <v>9534</v>
      </c>
      <c r="C10882" s="23" t="s">
        <v>13791</v>
      </c>
      <c r="D10882" s="23" t="s">
        <v>1005</v>
      </c>
      <c r="E10882" s="23" t="s">
        <v>1</v>
      </c>
      <c r="F10882" s="23" t="s">
        <v>22</v>
      </c>
      <c r="G10882" s="23" t="s">
        <v>975</v>
      </c>
      <c r="H10882" s="2" t="s">
        <v>7744</v>
      </c>
      <c r="I10882" s="23" t="s">
        <v>8168</v>
      </c>
      <c r="J10882" s="23"/>
      <c r="K10882" s="23" t="s">
        <v>9712</v>
      </c>
      <c r="L10882" s="23" t="s">
        <v>9538</v>
      </c>
      <c r="M10882" s="23">
        <f>YEAR(Tabla2[[#This Row],[Fecha de creación]])</f>
        <v>2022</v>
      </c>
      <c r="N10882" s="23">
        <f>MONTH(Tabla2[[#This Row],[Fecha de creación]])</f>
        <v>10</v>
      </c>
    </row>
    <row r="10883" spans="1:14" x14ac:dyDescent="0.25">
      <c r="A10883" s="26">
        <v>44847.764421296299</v>
      </c>
      <c r="B10883" s="23" t="s">
        <v>0</v>
      </c>
      <c r="C10883" s="23" t="s">
        <v>13792</v>
      </c>
      <c r="D10883" s="23" t="s">
        <v>364</v>
      </c>
      <c r="E10883" s="23" t="s">
        <v>1</v>
      </c>
      <c r="F10883" s="23" t="s">
        <v>7</v>
      </c>
      <c r="G10883" s="23" t="s">
        <v>1551</v>
      </c>
      <c r="H10883" s="2" t="s">
        <v>7725</v>
      </c>
      <c r="I10883" s="23" t="s">
        <v>976</v>
      </c>
      <c r="J10883" s="23" t="s">
        <v>59</v>
      </c>
      <c r="K10883" s="23" t="s">
        <v>9712</v>
      </c>
      <c r="L10883" s="23" t="s">
        <v>9539</v>
      </c>
      <c r="M10883" s="23">
        <f>YEAR(Tabla2[[#This Row],[Fecha de creación]])</f>
        <v>2022</v>
      </c>
      <c r="N10883" s="23">
        <f>MONTH(Tabla2[[#This Row],[Fecha de creación]])</f>
        <v>10</v>
      </c>
    </row>
    <row r="10884" spans="1:14" x14ac:dyDescent="0.25">
      <c r="A10884" s="26">
        <v>44847.765520833331</v>
      </c>
      <c r="B10884" s="23" t="s">
        <v>0</v>
      </c>
      <c r="C10884" s="23" t="s">
        <v>13793</v>
      </c>
      <c r="D10884" s="23" t="s">
        <v>6</v>
      </c>
      <c r="E10884" s="23" t="s">
        <v>1</v>
      </c>
      <c r="F10884" s="23" t="s">
        <v>7</v>
      </c>
      <c r="G10884" s="23" t="s">
        <v>975</v>
      </c>
      <c r="H10884" s="2" t="s">
        <v>7722</v>
      </c>
      <c r="I10884" s="23" t="s">
        <v>5999</v>
      </c>
      <c r="J10884" s="23" t="s">
        <v>59</v>
      </c>
      <c r="K10884" s="23" t="s">
        <v>9712</v>
      </c>
      <c r="L10884" s="23" t="s">
        <v>9538</v>
      </c>
      <c r="M10884" s="23">
        <f>YEAR(Tabla2[[#This Row],[Fecha de creación]])</f>
        <v>2022</v>
      </c>
      <c r="N10884" s="23">
        <f>MONTH(Tabla2[[#This Row],[Fecha de creación]])</f>
        <v>10</v>
      </c>
    </row>
    <row r="10885" spans="1:14" x14ac:dyDescent="0.25">
      <c r="A10885" s="26">
        <v>44848.44809027778</v>
      </c>
      <c r="B10885" s="23" t="s">
        <v>0</v>
      </c>
      <c r="C10885" s="23" t="s">
        <v>13794</v>
      </c>
      <c r="D10885" s="23" t="s">
        <v>349</v>
      </c>
      <c r="E10885" s="23" t="s">
        <v>1</v>
      </c>
      <c r="F10885" s="23" t="s">
        <v>7</v>
      </c>
      <c r="G10885" s="23" t="s">
        <v>975</v>
      </c>
      <c r="H10885" s="2" t="s">
        <v>7980</v>
      </c>
      <c r="I10885" s="23" t="s">
        <v>7412</v>
      </c>
      <c r="J10885" s="23"/>
      <c r="K10885" s="23" t="s">
        <v>9712</v>
      </c>
      <c r="L10885" s="23" t="s">
        <v>9538</v>
      </c>
      <c r="M10885" s="23">
        <f>YEAR(Tabla2[[#This Row],[Fecha de creación]])</f>
        <v>2022</v>
      </c>
      <c r="N10885" s="23">
        <f>MONTH(Tabla2[[#This Row],[Fecha de creación]])</f>
        <v>10</v>
      </c>
    </row>
    <row r="10886" spans="1:14" x14ac:dyDescent="0.25">
      <c r="A10886" s="26">
        <v>44848.451458333337</v>
      </c>
      <c r="B10886" s="23" t="s">
        <v>0</v>
      </c>
      <c r="C10886" s="23" t="s">
        <v>13795</v>
      </c>
      <c r="D10886" s="23" t="s">
        <v>7521</v>
      </c>
      <c r="E10886" s="23" t="s">
        <v>1</v>
      </c>
      <c r="F10886" s="23" t="s">
        <v>22</v>
      </c>
      <c r="G10886" s="23" t="s">
        <v>975</v>
      </c>
      <c r="H10886" s="2" t="s">
        <v>8893</v>
      </c>
      <c r="I10886" s="23" t="s">
        <v>7412</v>
      </c>
      <c r="J10886" s="23"/>
      <c r="K10886" s="23" t="s">
        <v>9712</v>
      </c>
      <c r="L10886" s="23" t="s">
        <v>9538</v>
      </c>
      <c r="M10886" s="23">
        <f>YEAR(Tabla2[[#This Row],[Fecha de creación]])</f>
        <v>2022</v>
      </c>
      <c r="N10886" s="23">
        <f>MONTH(Tabla2[[#This Row],[Fecha de creación]])</f>
        <v>10</v>
      </c>
    </row>
    <row r="10887" spans="1:14" x14ac:dyDescent="0.25">
      <c r="A10887" s="26">
        <v>44848.464999999997</v>
      </c>
      <c r="B10887" s="23" t="s">
        <v>0</v>
      </c>
      <c r="C10887" s="23" t="s">
        <v>13796</v>
      </c>
      <c r="D10887" s="23" t="s">
        <v>349</v>
      </c>
      <c r="E10887" s="23" t="s">
        <v>1</v>
      </c>
      <c r="F10887" s="23" t="s">
        <v>7</v>
      </c>
      <c r="G10887" s="23" t="s">
        <v>975</v>
      </c>
      <c r="H10887" s="2" t="s">
        <v>7980</v>
      </c>
      <c r="I10887" s="23" t="s">
        <v>7412</v>
      </c>
      <c r="J10887" s="23"/>
      <c r="K10887" s="23" t="s">
        <v>9712</v>
      </c>
      <c r="L10887" s="23" t="s">
        <v>9538</v>
      </c>
      <c r="M10887" s="23">
        <f>YEAR(Tabla2[[#This Row],[Fecha de creación]])</f>
        <v>2022</v>
      </c>
      <c r="N10887" s="23">
        <f>MONTH(Tabla2[[#This Row],[Fecha de creación]])</f>
        <v>10</v>
      </c>
    </row>
    <row r="10888" spans="1:14" x14ac:dyDescent="0.25">
      <c r="A10888" s="26">
        <v>44848.469652777778</v>
      </c>
      <c r="B10888" s="23" t="s">
        <v>0</v>
      </c>
      <c r="C10888" s="23" t="s">
        <v>13797</v>
      </c>
      <c r="D10888" s="23" t="s">
        <v>615</v>
      </c>
      <c r="E10888" s="23" t="s">
        <v>1</v>
      </c>
      <c r="F10888" s="23" t="s">
        <v>7</v>
      </c>
      <c r="G10888" s="23" t="s">
        <v>975</v>
      </c>
      <c r="H10888" s="2" t="s">
        <v>7745</v>
      </c>
      <c r="I10888" s="23" t="s">
        <v>7412</v>
      </c>
      <c r="J10888" s="23"/>
      <c r="K10888" s="23" t="s">
        <v>9712</v>
      </c>
      <c r="L10888" s="23" t="s">
        <v>9538</v>
      </c>
      <c r="M10888" s="23">
        <f>YEAR(Tabla2[[#This Row],[Fecha de creación]])</f>
        <v>2022</v>
      </c>
      <c r="N10888" s="23">
        <f>MONTH(Tabla2[[#This Row],[Fecha de creación]])</f>
        <v>10</v>
      </c>
    </row>
    <row r="10889" spans="1:14" x14ac:dyDescent="0.25">
      <c r="A10889" s="26">
        <v>44848.500219907408</v>
      </c>
      <c r="B10889" s="23" t="s">
        <v>9534</v>
      </c>
      <c r="C10889" s="23" t="s">
        <v>13798</v>
      </c>
      <c r="D10889" s="23" t="s">
        <v>21</v>
      </c>
      <c r="E10889" s="23" t="s">
        <v>1</v>
      </c>
      <c r="F10889" s="23" t="s">
        <v>7</v>
      </c>
      <c r="G10889" s="23" t="s">
        <v>975</v>
      </c>
      <c r="H10889" s="2" t="s">
        <v>7744</v>
      </c>
      <c r="I10889" s="23" t="s">
        <v>8168</v>
      </c>
      <c r="J10889" s="23"/>
      <c r="K10889" s="23" t="s">
        <v>9712</v>
      </c>
      <c r="L10889" s="23" t="s">
        <v>9538</v>
      </c>
      <c r="M10889" s="23">
        <f>YEAR(Tabla2[[#This Row],[Fecha de creación]])</f>
        <v>2022</v>
      </c>
      <c r="N10889" s="23">
        <f>MONTH(Tabla2[[#This Row],[Fecha de creación]])</f>
        <v>10</v>
      </c>
    </row>
    <row r="10890" spans="1:14" x14ac:dyDescent="0.25">
      <c r="A10890" s="26">
        <v>44848.509571759256</v>
      </c>
      <c r="B10890" s="23" t="s">
        <v>0</v>
      </c>
      <c r="C10890" s="23" t="s">
        <v>13799</v>
      </c>
      <c r="D10890" s="23" t="s">
        <v>7011</v>
      </c>
      <c r="E10890" s="23" t="s">
        <v>1</v>
      </c>
      <c r="F10890" s="23" t="s">
        <v>7</v>
      </c>
      <c r="G10890" s="23" t="s">
        <v>975</v>
      </c>
      <c r="H10890" s="2" t="s">
        <v>7980</v>
      </c>
      <c r="I10890" s="23" t="s">
        <v>7412</v>
      </c>
      <c r="J10890" s="23"/>
      <c r="K10890" s="23" t="s">
        <v>9712</v>
      </c>
      <c r="L10890" s="23" t="s">
        <v>9538</v>
      </c>
      <c r="M10890" s="23">
        <f>YEAR(Tabla2[[#This Row],[Fecha de creación]])</f>
        <v>2022</v>
      </c>
      <c r="N10890" s="23">
        <f>MONTH(Tabla2[[#This Row],[Fecha de creación]])</f>
        <v>10</v>
      </c>
    </row>
    <row r="10891" spans="1:14" x14ac:dyDescent="0.25">
      <c r="A10891" s="26">
        <v>44848.514201388891</v>
      </c>
      <c r="B10891" s="23" t="s">
        <v>0</v>
      </c>
      <c r="C10891" s="23" t="s">
        <v>13800</v>
      </c>
      <c r="D10891" s="23" t="s">
        <v>49</v>
      </c>
      <c r="E10891" s="23" t="s">
        <v>1</v>
      </c>
      <c r="F10891" s="23" t="s">
        <v>7</v>
      </c>
      <c r="G10891" s="23" t="s">
        <v>975</v>
      </c>
      <c r="H10891" s="2" t="s">
        <v>7745</v>
      </c>
      <c r="I10891" s="23" t="s">
        <v>7412</v>
      </c>
      <c r="J10891" s="23"/>
      <c r="K10891" s="23" t="s">
        <v>9712</v>
      </c>
      <c r="L10891" s="23" t="s">
        <v>9538</v>
      </c>
      <c r="M10891" s="23">
        <f>YEAR(Tabla2[[#This Row],[Fecha de creación]])</f>
        <v>2022</v>
      </c>
      <c r="N10891" s="23">
        <f>MONTH(Tabla2[[#This Row],[Fecha de creación]])</f>
        <v>10</v>
      </c>
    </row>
    <row r="10892" spans="1:14" x14ac:dyDescent="0.25">
      <c r="A10892" s="26">
        <v>44848.669791666667</v>
      </c>
      <c r="B10892" s="23" t="s">
        <v>189</v>
      </c>
      <c r="C10892" s="23" t="s">
        <v>13801</v>
      </c>
      <c r="D10892" s="23" t="s">
        <v>13802</v>
      </c>
      <c r="E10892" s="23" t="s">
        <v>1</v>
      </c>
      <c r="F10892" s="23" t="s">
        <v>7</v>
      </c>
      <c r="G10892" s="23" t="s">
        <v>975</v>
      </c>
      <c r="H10892" s="2" t="s">
        <v>7728</v>
      </c>
      <c r="I10892" s="23" t="s">
        <v>7338</v>
      </c>
      <c r="J10892" s="23" t="s">
        <v>59</v>
      </c>
      <c r="K10892" s="23" t="s">
        <v>9712</v>
      </c>
      <c r="L10892" s="23" t="s">
        <v>9538</v>
      </c>
      <c r="M10892" s="23">
        <f>YEAR(Tabla2[[#This Row],[Fecha de creación]])</f>
        <v>2022</v>
      </c>
      <c r="N10892" s="23">
        <f>MONTH(Tabla2[[#This Row],[Fecha de creación]])</f>
        <v>10</v>
      </c>
    </row>
    <row r="10893" spans="1:14" x14ac:dyDescent="0.25">
      <c r="A10893" s="26">
        <v>44848.690671296295</v>
      </c>
      <c r="B10893" s="23" t="s">
        <v>0</v>
      </c>
      <c r="C10893" s="23" t="s">
        <v>13803</v>
      </c>
      <c r="D10893" s="23" t="s">
        <v>13804</v>
      </c>
      <c r="E10893" s="23" t="s">
        <v>1</v>
      </c>
      <c r="F10893" s="23" t="s">
        <v>2</v>
      </c>
      <c r="G10893" s="23" t="s">
        <v>1551</v>
      </c>
      <c r="H10893" s="2" t="s">
        <v>7736</v>
      </c>
      <c r="I10893" s="23" t="s">
        <v>7749</v>
      </c>
      <c r="J10893" s="23" t="s">
        <v>59</v>
      </c>
      <c r="K10893" s="23" t="s">
        <v>9712</v>
      </c>
      <c r="L10893" s="23" t="s">
        <v>9539</v>
      </c>
      <c r="M10893" s="23">
        <f>YEAR(Tabla2[[#This Row],[Fecha de creación]])</f>
        <v>2022</v>
      </c>
      <c r="N10893" s="23">
        <f>MONTH(Tabla2[[#This Row],[Fecha de creación]])</f>
        <v>10</v>
      </c>
    </row>
    <row r="10894" spans="1:14" x14ac:dyDescent="0.25">
      <c r="A10894" s="26">
        <v>44848.692743055559</v>
      </c>
      <c r="B10894" s="23" t="s">
        <v>0</v>
      </c>
      <c r="C10894" s="23" t="s">
        <v>13805</v>
      </c>
      <c r="D10894" s="23" t="s">
        <v>246</v>
      </c>
      <c r="E10894" s="23" t="s">
        <v>1</v>
      </c>
      <c r="F10894" s="23" t="s">
        <v>7</v>
      </c>
      <c r="G10894" s="23" t="s">
        <v>975</v>
      </c>
      <c r="H10894" s="2" t="s">
        <v>7728</v>
      </c>
      <c r="I10894" s="23" t="s">
        <v>5999</v>
      </c>
      <c r="J10894" s="23" t="s">
        <v>59</v>
      </c>
      <c r="K10894" s="23" t="s">
        <v>9712</v>
      </c>
      <c r="L10894" s="23" t="s">
        <v>9538</v>
      </c>
      <c r="M10894" s="23">
        <f>YEAR(Tabla2[[#This Row],[Fecha de creación]])</f>
        <v>2022</v>
      </c>
      <c r="N10894" s="23">
        <f>MONTH(Tabla2[[#This Row],[Fecha de creación]])</f>
        <v>10</v>
      </c>
    </row>
    <row r="10895" spans="1:14" x14ac:dyDescent="0.25">
      <c r="A10895" s="26">
        <v>44848.694664351853</v>
      </c>
      <c r="B10895" s="23" t="s">
        <v>0</v>
      </c>
      <c r="C10895" s="23" t="s">
        <v>13806</v>
      </c>
      <c r="D10895" s="23" t="s">
        <v>982</v>
      </c>
      <c r="E10895" s="23" t="s">
        <v>1</v>
      </c>
      <c r="F10895" s="23" t="s">
        <v>22</v>
      </c>
      <c r="G10895" s="23" t="s">
        <v>975</v>
      </c>
      <c r="H10895" s="2" t="s">
        <v>8893</v>
      </c>
      <c r="I10895" s="23" t="s">
        <v>5999</v>
      </c>
      <c r="J10895" s="23" t="s">
        <v>59</v>
      </c>
      <c r="K10895" s="23" t="s">
        <v>9712</v>
      </c>
      <c r="L10895" s="23" t="s">
        <v>9538</v>
      </c>
      <c r="M10895" s="23">
        <f>YEAR(Tabla2[[#This Row],[Fecha de creación]])</f>
        <v>2022</v>
      </c>
      <c r="N10895" s="23">
        <f>MONTH(Tabla2[[#This Row],[Fecha de creación]])</f>
        <v>10</v>
      </c>
    </row>
    <row r="10896" spans="1:14" x14ac:dyDescent="0.25">
      <c r="A10896" s="26">
        <v>44848.739108796297</v>
      </c>
      <c r="B10896" s="23" t="s">
        <v>0</v>
      </c>
      <c r="C10896" s="23" t="s">
        <v>13807</v>
      </c>
      <c r="D10896" s="23" t="s">
        <v>982</v>
      </c>
      <c r="E10896" s="23" t="s">
        <v>1</v>
      </c>
      <c r="F10896" s="23" t="s">
        <v>22</v>
      </c>
      <c r="G10896" s="23" t="s">
        <v>975</v>
      </c>
      <c r="H10896" s="2" t="s">
        <v>8893</v>
      </c>
      <c r="I10896" s="23" t="s">
        <v>5999</v>
      </c>
      <c r="J10896" s="23" t="s">
        <v>59</v>
      </c>
      <c r="K10896" s="23" t="s">
        <v>9712</v>
      </c>
      <c r="L10896" s="23" t="s">
        <v>9538</v>
      </c>
      <c r="M10896" s="23">
        <f>YEAR(Tabla2[[#This Row],[Fecha de creación]])</f>
        <v>2022</v>
      </c>
      <c r="N10896" s="23">
        <f>MONTH(Tabla2[[#This Row],[Fecha de creación]])</f>
        <v>10</v>
      </c>
    </row>
    <row r="10897" spans="1:14" x14ac:dyDescent="0.25">
      <c r="A10897" s="26">
        <v>44849.414861111109</v>
      </c>
      <c r="B10897" s="23" t="s">
        <v>56</v>
      </c>
      <c r="C10897" s="23" t="s">
        <v>13808</v>
      </c>
      <c r="D10897" s="23" t="s">
        <v>13809</v>
      </c>
      <c r="E10897" s="23" t="s">
        <v>1</v>
      </c>
      <c r="F10897" s="23" t="s">
        <v>2</v>
      </c>
      <c r="G10897" s="23" t="s">
        <v>1551</v>
      </c>
      <c r="H10897" s="2" t="s">
        <v>7737</v>
      </c>
      <c r="I10897" s="23" t="s">
        <v>7129</v>
      </c>
      <c r="J10897" s="23" t="s">
        <v>59</v>
      </c>
      <c r="K10897" s="23" t="s">
        <v>9712</v>
      </c>
      <c r="L10897" s="23" t="s">
        <v>9539</v>
      </c>
      <c r="M10897" s="23">
        <f>YEAR(Tabla2[[#This Row],[Fecha de creación]])</f>
        <v>2022</v>
      </c>
      <c r="N10897" s="23">
        <f>MONTH(Tabla2[[#This Row],[Fecha de creación]])</f>
        <v>10</v>
      </c>
    </row>
    <row r="10898" spans="1:14" x14ac:dyDescent="0.25">
      <c r="A10898" s="26">
        <v>44849.424571759257</v>
      </c>
      <c r="B10898" s="23" t="s">
        <v>56</v>
      </c>
      <c r="C10898" s="23" t="s">
        <v>13810</v>
      </c>
      <c r="D10898" s="23" t="s">
        <v>13811</v>
      </c>
      <c r="E10898" s="23" t="s">
        <v>1</v>
      </c>
      <c r="F10898" s="23" t="s">
        <v>7</v>
      </c>
      <c r="G10898" s="23" t="s">
        <v>1551</v>
      </c>
      <c r="H10898" s="2" t="s">
        <v>7734</v>
      </c>
      <c r="I10898" s="23" t="s">
        <v>11095</v>
      </c>
      <c r="J10898" s="23" t="s">
        <v>59</v>
      </c>
      <c r="K10898" s="23" t="s">
        <v>9712</v>
      </c>
      <c r="L10898" s="23" t="s">
        <v>9539</v>
      </c>
      <c r="M10898" s="23">
        <f>YEAR(Tabla2[[#This Row],[Fecha de creación]])</f>
        <v>2022</v>
      </c>
      <c r="N10898" s="23">
        <f>MONTH(Tabla2[[#This Row],[Fecha de creación]])</f>
        <v>10</v>
      </c>
    </row>
    <row r="10899" spans="1:14" x14ac:dyDescent="0.25">
      <c r="A10899" s="26">
        <v>44849.459780092591</v>
      </c>
      <c r="B10899" s="23" t="s">
        <v>0</v>
      </c>
      <c r="C10899" s="23" t="s">
        <v>13812</v>
      </c>
      <c r="D10899" s="23" t="s">
        <v>8664</v>
      </c>
      <c r="E10899" s="23" t="s">
        <v>1</v>
      </c>
      <c r="F10899" s="23" t="s">
        <v>22</v>
      </c>
      <c r="G10899" s="23" t="s">
        <v>975</v>
      </c>
      <c r="H10899" s="2" t="s">
        <v>8893</v>
      </c>
      <c r="I10899" s="23" t="s">
        <v>7412</v>
      </c>
      <c r="J10899" s="23"/>
      <c r="K10899" s="23" t="s">
        <v>9712</v>
      </c>
      <c r="L10899" s="23" t="s">
        <v>9538</v>
      </c>
      <c r="M10899" s="23">
        <f>YEAR(Tabla2[[#This Row],[Fecha de creación]])</f>
        <v>2022</v>
      </c>
      <c r="N10899" s="23">
        <f>MONTH(Tabla2[[#This Row],[Fecha de creación]])</f>
        <v>10</v>
      </c>
    </row>
    <row r="10900" spans="1:14" x14ac:dyDescent="0.25">
      <c r="A10900" s="26">
        <v>44849.523263888892</v>
      </c>
      <c r="B10900" s="23" t="s">
        <v>0</v>
      </c>
      <c r="C10900" s="23" t="s">
        <v>13813</v>
      </c>
      <c r="D10900" s="23" t="s">
        <v>13814</v>
      </c>
      <c r="E10900" s="23" t="s">
        <v>1</v>
      </c>
      <c r="F10900" s="23" t="s">
        <v>7</v>
      </c>
      <c r="G10900" s="23" t="s">
        <v>975</v>
      </c>
      <c r="H10900" s="2" t="s">
        <v>7743</v>
      </c>
      <c r="I10900" s="23" t="s">
        <v>7412</v>
      </c>
      <c r="J10900" s="23"/>
      <c r="K10900" s="23" t="s">
        <v>9712</v>
      </c>
      <c r="L10900" s="23" t="s">
        <v>9538</v>
      </c>
      <c r="M10900" s="23">
        <f>YEAR(Tabla2[[#This Row],[Fecha de creación]])</f>
        <v>2022</v>
      </c>
      <c r="N10900" s="23">
        <f>MONTH(Tabla2[[#This Row],[Fecha de creación]])</f>
        <v>10</v>
      </c>
    </row>
    <row r="10901" spans="1:14" x14ac:dyDescent="0.25">
      <c r="A10901" s="26">
        <v>44849.641041666669</v>
      </c>
      <c r="B10901" s="23" t="s">
        <v>0</v>
      </c>
      <c r="C10901" s="23" t="s">
        <v>13815</v>
      </c>
      <c r="D10901" s="23" t="s">
        <v>982</v>
      </c>
      <c r="E10901" s="23" t="s">
        <v>1</v>
      </c>
      <c r="F10901" s="23" t="s">
        <v>22</v>
      </c>
      <c r="G10901" s="23" t="s">
        <v>975</v>
      </c>
      <c r="H10901" s="2" t="s">
        <v>8893</v>
      </c>
      <c r="I10901" s="23" t="s">
        <v>7680</v>
      </c>
      <c r="J10901" s="23" t="s">
        <v>59</v>
      </c>
      <c r="K10901" s="23" t="s">
        <v>9712</v>
      </c>
      <c r="L10901" s="23" t="s">
        <v>9538</v>
      </c>
      <c r="M10901" s="23">
        <f>YEAR(Tabla2[[#This Row],[Fecha de creación]])</f>
        <v>2022</v>
      </c>
      <c r="N10901" s="23">
        <f>MONTH(Tabla2[[#This Row],[Fecha de creación]])</f>
        <v>10</v>
      </c>
    </row>
    <row r="10902" spans="1:14" x14ac:dyDescent="0.25">
      <c r="A10902" s="26">
        <v>44849.649583333332</v>
      </c>
      <c r="B10902" s="23" t="s">
        <v>0</v>
      </c>
      <c r="C10902" s="23" t="s">
        <v>13816</v>
      </c>
      <c r="D10902" s="23" t="s">
        <v>982</v>
      </c>
      <c r="E10902" s="23" t="s">
        <v>1</v>
      </c>
      <c r="F10902" s="23" t="s">
        <v>22</v>
      </c>
      <c r="G10902" s="23" t="s">
        <v>975</v>
      </c>
      <c r="H10902" s="2" t="s">
        <v>8893</v>
      </c>
      <c r="I10902" s="23" t="s">
        <v>7680</v>
      </c>
      <c r="J10902" s="23" t="s">
        <v>59</v>
      </c>
      <c r="K10902" s="23" t="s">
        <v>9712</v>
      </c>
      <c r="L10902" s="23" t="s">
        <v>9538</v>
      </c>
      <c r="M10902" s="23">
        <f>YEAR(Tabla2[[#This Row],[Fecha de creación]])</f>
        <v>2022</v>
      </c>
      <c r="N10902" s="23">
        <f>MONTH(Tabla2[[#This Row],[Fecha de creación]])</f>
        <v>10</v>
      </c>
    </row>
    <row r="10903" spans="1:14" x14ac:dyDescent="0.25">
      <c r="A10903" s="26">
        <v>44849.657951388886</v>
      </c>
      <c r="B10903" s="23" t="s">
        <v>0</v>
      </c>
      <c r="C10903" s="23" t="s">
        <v>13817</v>
      </c>
      <c r="D10903" s="23" t="s">
        <v>982</v>
      </c>
      <c r="E10903" s="23" t="s">
        <v>1</v>
      </c>
      <c r="F10903" s="23" t="s">
        <v>22</v>
      </c>
      <c r="G10903" s="23" t="s">
        <v>975</v>
      </c>
      <c r="H10903" s="2" t="s">
        <v>8893</v>
      </c>
      <c r="I10903" s="23" t="s">
        <v>7680</v>
      </c>
      <c r="J10903" s="23" t="s">
        <v>59</v>
      </c>
      <c r="K10903" s="23" t="s">
        <v>9712</v>
      </c>
      <c r="L10903" s="23" t="s">
        <v>9538</v>
      </c>
      <c r="M10903" s="23">
        <f>YEAR(Tabla2[[#This Row],[Fecha de creación]])</f>
        <v>2022</v>
      </c>
      <c r="N10903" s="23">
        <f>MONTH(Tabla2[[#This Row],[Fecha de creación]])</f>
        <v>10</v>
      </c>
    </row>
    <row r="10904" spans="1:14" x14ac:dyDescent="0.25">
      <c r="A10904" s="26">
        <v>44849.661099537036</v>
      </c>
      <c r="B10904" s="23" t="s">
        <v>0</v>
      </c>
      <c r="C10904" s="23" t="s">
        <v>13818</v>
      </c>
      <c r="D10904" s="23" t="s">
        <v>982</v>
      </c>
      <c r="E10904" s="23" t="s">
        <v>1</v>
      </c>
      <c r="F10904" s="23" t="s">
        <v>22</v>
      </c>
      <c r="G10904" s="23" t="s">
        <v>975</v>
      </c>
      <c r="H10904" s="2" t="s">
        <v>8893</v>
      </c>
      <c r="I10904" s="23" t="s">
        <v>7680</v>
      </c>
      <c r="J10904" s="23" t="s">
        <v>59</v>
      </c>
      <c r="K10904" s="23" t="s">
        <v>9712</v>
      </c>
      <c r="L10904" s="23" t="s">
        <v>9538</v>
      </c>
      <c r="M10904" s="23">
        <f>YEAR(Tabla2[[#This Row],[Fecha de creación]])</f>
        <v>2022</v>
      </c>
      <c r="N10904" s="23">
        <f>MONTH(Tabla2[[#This Row],[Fecha de creación]])</f>
        <v>10</v>
      </c>
    </row>
    <row r="10905" spans="1:14" x14ac:dyDescent="0.25">
      <c r="A10905" s="26">
        <v>44849.698946759258</v>
      </c>
      <c r="B10905" s="23" t="s">
        <v>0</v>
      </c>
      <c r="C10905" s="23" t="s">
        <v>13819</v>
      </c>
      <c r="D10905" s="23" t="s">
        <v>982</v>
      </c>
      <c r="E10905" s="23" t="s">
        <v>1</v>
      </c>
      <c r="F10905" s="23" t="s">
        <v>22</v>
      </c>
      <c r="G10905" s="23" t="s">
        <v>975</v>
      </c>
      <c r="H10905" s="2" t="s">
        <v>8893</v>
      </c>
      <c r="I10905" s="23" t="s">
        <v>7680</v>
      </c>
      <c r="J10905" s="23" t="s">
        <v>59</v>
      </c>
      <c r="K10905" s="23" t="s">
        <v>9712</v>
      </c>
      <c r="L10905" s="23" t="s">
        <v>9538</v>
      </c>
      <c r="M10905" s="23">
        <f>YEAR(Tabla2[[#This Row],[Fecha de creación]])</f>
        <v>2022</v>
      </c>
      <c r="N10905" s="23">
        <f>MONTH(Tabla2[[#This Row],[Fecha de creación]])</f>
        <v>10</v>
      </c>
    </row>
    <row r="10906" spans="1:14" x14ac:dyDescent="0.25">
      <c r="A10906" s="26">
        <v>44850.520567129628</v>
      </c>
      <c r="B10906" s="23" t="s">
        <v>0</v>
      </c>
      <c r="C10906" s="23" t="s">
        <v>13820</v>
      </c>
      <c r="D10906" s="23" t="s">
        <v>7607</v>
      </c>
      <c r="E10906" s="23" t="s">
        <v>1</v>
      </c>
      <c r="F10906" s="23" t="s">
        <v>7</v>
      </c>
      <c r="G10906" s="23" t="s">
        <v>975</v>
      </c>
      <c r="H10906" s="2" t="s">
        <v>13574</v>
      </c>
      <c r="I10906" s="23" t="s">
        <v>5999</v>
      </c>
      <c r="J10906" s="23" t="s">
        <v>59</v>
      </c>
      <c r="K10906" s="23" t="s">
        <v>9712</v>
      </c>
      <c r="L10906" s="23" t="s">
        <v>9538</v>
      </c>
      <c r="M10906" s="23">
        <f>YEAR(Tabla2[[#This Row],[Fecha de creación]])</f>
        <v>2022</v>
      </c>
      <c r="N10906" s="23">
        <f>MONTH(Tabla2[[#This Row],[Fecha de creación]])</f>
        <v>10</v>
      </c>
    </row>
    <row r="10907" spans="1:14" x14ac:dyDescent="0.25">
      <c r="A10907" s="26">
        <v>44850.528483796297</v>
      </c>
      <c r="B10907" s="23" t="s">
        <v>0</v>
      </c>
      <c r="C10907" s="23" t="s">
        <v>13821</v>
      </c>
      <c r="D10907" s="23" t="s">
        <v>6</v>
      </c>
      <c r="E10907" s="23" t="s">
        <v>1</v>
      </c>
      <c r="F10907" s="23" t="s">
        <v>7</v>
      </c>
      <c r="G10907" s="23" t="s">
        <v>975</v>
      </c>
      <c r="H10907" s="2" t="s">
        <v>7722</v>
      </c>
      <c r="I10907" s="23" t="s">
        <v>5999</v>
      </c>
      <c r="J10907" s="23" t="s">
        <v>59</v>
      </c>
      <c r="K10907" s="23" t="s">
        <v>9712</v>
      </c>
      <c r="L10907" s="23" t="s">
        <v>9538</v>
      </c>
      <c r="M10907" s="23">
        <f>YEAR(Tabla2[[#This Row],[Fecha de creación]])</f>
        <v>2022</v>
      </c>
      <c r="N10907" s="23">
        <f>MONTH(Tabla2[[#This Row],[Fecha de creación]])</f>
        <v>10</v>
      </c>
    </row>
    <row r="10908" spans="1:14" x14ac:dyDescent="0.25">
      <c r="A10908" s="26">
        <v>44850.537187499998</v>
      </c>
      <c r="B10908" s="23" t="s">
        <v>0</v>
      </c>
      <c r="C10908" s="23" t="s">
        <v>13822</v>
      </c>
      <c r="D10908" s="23" t="s">
        <v>982</v>
      </c>
      <c r="E10908" s="23" t="s">
        <v>1</v>
      </c>
      <c r="F10908" s="23" t="s">
        <v>22</v>
      </c>
      <c r="G10908" s="23" t="s">
        <v>975</v>
      </c>
      <c r="H10908" s="2" t="s">
        <v>8893</v>
      </c>
      <c r="I10908" s="23" t="s">
        <v>5999</v>
      </c>
      <c r="J10908" s="23" t="s">
        <v>59</v>
      </c>
      <c r="K10908" s="23" t="s">
        <v>9712</v>
      </c>
      <c r="L10908" s="23" t="s">
        <v>9538</v>
      </c>
      <c r="M10908" s="23">
        <f>YEAR(Tabla2[[#This Row],[Fecha de creación]])</f>
        <v>2022</v>
      </c>
      <c r="N10908" s="23">
        <f>MONTH(Tabla2[[#This Row],[Fecha de creación]])</f>
        <v>10</v>
      </c>
    </row>
    <row r="10909" spans="1:14" x14ac:dyDescent="0.25">
      <c r="A10909" s="26">
        <v>44850.569560185184</v>
      </c>
      <c r="B10909" s="23" t="s">
        <v>56</v>
      </c>
      <c r="C10909" s="23" t="s">
        <v>13823</v>
      </c>
      <c r="D10909" s="23" t="s">
        <v>9938</v>
      </c>
      <c r="E10909" s="23" t="s">
        <v>1</v>
      </c>
      <c r="F10909" s="23" t="s">
        <v>2</v>
      </c>
      <c r="G10909" s="23" t="s">
        <v>1551</v>
      </c>
      <c r="H10909" s="2" t="s">
        <v>7737</v>
      </c>
      <c r="I10909" s="23" t="s">
        <v>7129</v>
      </c>
      <c r="J10909" s="23" t="s">
        <v>59</v>
      </c>
      <c r="K10909" s="23" t="s">
        <v>9712</v>
      </c>
      <c r="L10909" s="23" t="s">
        <v>9539</v>
      </c>
      <c r="M10909" s="23">
        <f>YEAR(Tabla2[[#This Row],[Fecha de creación]])</f>
        <v>2022</v>
      </c>
      <c r="N10909" s="23">
        <f>MONTH(Tabla2[[#This Row],[Fecha de creación]])</f>
        <v>10</v>
      </c>
    </row>
    <row r="10910" spans="1:14" x14ac:dyDescent="0.25">
      <c r="A10910" s="26">
        <v>44850.66002314815</v>
      </c>
      <c r="B10910" s="23" t="s">
        <v>0</v>
      </c>
      <c r="C10910" s="23" t="s">
        <v>13824</v>
      </c>
      <c r="D10910" s="23" t="s">
        <v>982</v>
      </c>
      <c r="E10910" s="23" t="s">
        <v>1</v>
      </c>
      <c r="F10910" s="23" t="s">
        <v>22</v>
      </c>
      <c r="G10910" s="23" t="s">
        <v>975</v>
      </c>
      <c r="H10910" s="2" t="s">
        <v>8893</v>
      </c>
      <c r="I10910" s="23" t="s">
        <v>7680</v>
      </c>
      <c r="J10910" s="23" t="s">
        <v>59</v>
      </c>
      <c r="K10910" s="23" t="s">
        <v>9712</v>
      </c>
      <c r="L10910" s="23" t="s">
        <v>9538</v>
      </c>
      <c r="M10910" s="23">
        <f>YEAR(Tabla2[[#This Row],[Fecha de creación]])</f>
        <v>2022</v>
      </c>
      <c r="N10910" s="23">
        <f>MONTH(Tabla2[[#This Row],[Fecha de creación]])</f>
        <v>10</v>
      </c>
    </row>
    <row r="10911" spans="1:14" x14ac:dyDescent="0.25">
      <c r="A10911" s="26">
        <v>44850.668009259258</v>
      </c>
      <c r="B10911" s="23" t="s">
        <v>0</v>
      </c>
      <c r="C10911" s="23" t="s">
        <v>13825</v>
      </c>
      <c r="D10911" s="23" t="s">
        <v>10281</v>
      </c>
      <c r="E10911" s="23" t="s">
        <v>1</v>
      </c>
      <c r="F10911" s="23" t="s">
        <v>7</v>
      </c>
      <c r="G10911" s="23" t="s">
        <v>1551</v>
      </c>
      <c r="H10911" s="2" t="s">
        <v>7726</v>
      </c>
      <c r="I10911" s="23" t="s">
        <v>976</v>
      </c>
      <c r="J10911" s="23"/>
      <c r="K10911" s="23" t="s">
        <v>9712</v>
      </c>
      <c r="L10911" s="23" t="s">
        <v>9539</v>
      </c>
      <c r="M10911" s="23">
        <f>YEAR(Tabla2[[#This Row],[Fecha de creación]])</f>
        <v>2022</v>
      </c>
      <c r="N10911" s="23">
        <f>MONTH(Tabla2[[#This Row],[Fecha de creación]])</f>
        <v>10</v>
      </c>
    </row>
    <row r="10912" spans="1:14" x14ac:dyDescent="0.25">
      <c r="A10912" s="26">
        <v>44850.67050925926</v>
      </c>
      <c r="B10912" s="23" t="s">
        <v>0</v>
      </c>
      <c r="C10912" s="23" t="s">
        <v>13826</v>
      </c>
      <c r="D10912" s="23" t="s">
        <v>7687</v>
      </c>
      <c r="E10912" s="23" t="s">
        <v>1</v>
      </c>
      <c r="F10912" s="23" t="s">
        <v>7</v>
      </c>
      <c r="G10912" s="23" t="s">
        <v>1551</v>
      </c>
      <c r="H10912" s="2" t="s">
        <v>7726</v>
      </c>
      <c r="I10912" s="23" t="s">
        <v>976</v>
      </c>
      <c r="J10912" s="23" t="s">
        <v>59</v>
      </c>
      <c r="K10912" s="23" t="s">
        <v>9712</v>
      </c>
      <c r="L10912" s="23" t="s">
        <v>9539</v>
      </c>
      <c r="M10912" s="23">
        <f>YEAR(Tabla2[[#This Row],[Fecha de creación]])</f>
        <v>2022</v>
      </c>
      <c r="N10912" s="23">
        <f>MONTH(Tabla2[[#This Row],[Fecha de creación]])</f>
        <v>10</v>
      </c>
    </row>
    <row r="10913" spans="1:14" x14ac:dyDescent="0.25">
      <c r="A10913" s="26">
        <v>44850.675104166665</v>
      </c>
      <c r="B10913" s="23" t="s">
        <v>0</v>
      </c>
      <c r="C10913" s="23" t="s">
        <v>13827</v>
      </c>
      <c r="D10913" s="23" t="s">
        <v>982</v>
      </c>
      <c r="E10913" s="23" t="s">
        <v>1</v>
      </c>
      <c r="F10913" s="23" t="s">
        <v>22</v>
      </c>
      <c r="G10913" s="23" t="s">
        <v>975</v>
      </c>
      <c r="H10913" s="2" t="s">
        <v>8893</v>
      </c>
      <c r="I10913" s="23" t="s">
        <v>7680</v>
      </c>
      <c r="J10913" s="23" t="s">
        <v>59</v>
      </c>
      <c r="K10913" s="23" t="s">
        <v>9712</v>
      </c>
      <c r="L10913" s="23" t="s">
        <v>9538</v>
      </c>
      <c r="M10913" s="23">
        <f>YEAR(Tabla2[[#This Row],[Fecha de creación]])</f>
        <v>2022</v>
      </c>
      <c r="N10913" s="23">
        <f>MONTH(Tabla2[[#This Row],[Fecha de creación]])</f>
        <v>10</v>
      </c>
    </row>
    <row r="10914" spans="1:14" x14ac:dyDescent="0.25">
      <c r="A10914" s="26">
        <v>44850.698553240742</v>
      </c>
      <c r="B10914" s="23" t="s">
        <v>0</v>
      </c>
      <c r="C10914" s="23" t="s">
        <v>13828</v>
      </c>
      <c r="D10914" s="23" t="s">
        <v>982</v>
      </c>
      <c r="E10914" s="23" t="s">
        <v>1</v>
      </c>
      <c r="F10914" s="23" t="s">
        <v>22</v>
      </c>
      <c r="G10914" s="23" t="s">
        <v>975</v>
      </c>
      <c r="H10914" s="2" t="s">
        <v>8893</v>
      </c>
      <c r="I10914" s="23" t="s">
        <v>7680</v>
      </c>
      <c r="J10914" s="23" t="s">
        <v>59</v>
      </c>
      <c r="K10914" s="23" t="s">
        <v>9712</v>
      </c>
      <c r="L10914" s="23" t="s">
        <v>9538</v>
      </c>
      <c r="M10914" s="23">
        <f>YEAR(Tabla2[[#This Row],[Fecha de creación]])</f>
        <v>2022</v>
      </c>
      <c r="N10914" s="23">
        <f>MONTH(Tabla2[[#This Row],[Fecha de creación]])</f>
        <v>10</v>
      </c>
    </row>
    <row r="10915" spans="1:14" x14ac:dyDescent="0.25">
      <c r="A10915" s="26">
        <v>44850.702685185184</v>
      </c>
      <c r="B10915" s="23" t="s">
        <v>0</v>
      </c>
      <c r="C10915" s="23" t="s">
        <v>13829</v>
      </c>
      <c r="D10915" s="23" t="s">
        <v>1004</v>
      </c>
      <c r="E10915" s="23" t="s">
        <v>1</v>
      </c>
      <c r="F10915" s="23" t="s">
        <v>7</v>
      </c>
      <c r="G10915" s="23" t="s">
        <v>1551</v>
      </c>
      <c r="H10915" s="2" t="s">
        <v>7726</v>
      </c>
      <c r="I10915" s="23" t="s">
        <v>976</v>
      </c>
      <c r="J10915" s="23" t="s">
        <v>59</v>
      </c>
      <c r="K10915" s="23" t="s">
        <v>9712</v>
      </c>
      <c r="L10915" s="23" t="s">
        <v>9539</v>
      </c>
      <c r="M10915" s="23">
        <f>YEAR(Tabla2[[#This Row],[Fecha de creación]])</f>
        <v>2022</v>
      </c>
      <c r="N10915" s="23">
        <f>MONTH(Tabla2[[#This Row],[Fecha de creación]])</f>
        <v>10</v>
      </c>
    </row>
    <row r="10916" spans="1:14" x14ac:dyDescent="0.25">
      <c r="A10916" s="26">
        <v>44851.415451388886</v>
      </c>
      <c r="B10916" s="23" t="s">
        <v>56</v>
      </c>
      <c r="C10916" s="23" t="s">
        <v>13830</v>
      </c>
      <c r="D10916" s="23" t="s">
        <v>8191</v>
      </c>
      <c r="E10916" s="23" t="s">
        <v>1</v>
      </c>
      <c r="F10916" s="23" t="s">
        <v>22</v>
      </c>
      <c r="G10916" s="23" t="s">
        <v>975</v>
      </c>
      <c r="H10916" s="2" t="s">
        <v>7734</v>
      </c>
      <c r="I10916" s="23" t="s">
        <v>7342</v>
      </c>
      <c r="J10916" s="23" t="s">
        <v>59</v>
      </c>
      <c r="K10916" s="23" t="s">
        <v>9712</v>
      </c>
      <c r="L10916" s="23" t="s">
        <v>9538</v>
      </c>
      <c r="M10916" s="23">
        <f>YEAR(Tabla2[[#This Row],[Fecha de creación]])</f>
        <v>2022</v>
      </c>
      <c r="N10916" s="23">
        <f>MONTH(Tabla2[[#This Row],[Fecha de creación]])</f>
        <v>10</v>
      </c>
    </row>
    <row r="10917" spans="1:14" x14ac:dyDescent="0.25">
      <c r="A10917" s="26">
        <v>44851.425543981481</v>
      </c>
      <c r="B10917" s="23" t="s">
        <v>189</v>
      </c>
      <c r="C10917" s="23" t="s">
        <v>13831</v>
      </c>
      <c r="D10917" s="23" t="s">
        <v>13832</v>
      </c>
      <c r="E10917" s="23" t="s">
        <v>1</v>
      </c>
      <c r="F10917" s="23" t="s">
        <v>7</v>
      </c>
      <c r="G10917" s="23" t="s">
        <v>3</v>
      </c>
      <c r="H10917" s="2" t="s">
        <v>8425</v>
      </c>
      <c r="I10917" s="23" t="s">
        <v>7338</v>
      </c>
      <c r="J10917" s="23" t="s">
        <v>59</v>
      </c>
      <c r="K10917" s="23" t="s">
        <v>9712</v>
      </c>
      <c r="L10917" s="23" t="s">
        <v>9539</v>
      </c>
      <c r="M10917" s="23">
        <f>YEAR(Tabla2[[#This Row],[Fecha de creación]])</f>
        <v>2022</v>
      </c>
      <c r="N10917" s="23">
        <f>MONTH(Tabla2[[#This Row],[Fecha de creación]])</f>
        <v>10</v>
      </c>
    </row>
    <row r="10918" spans="1:14" x14ac:dyDescent="0.25">
      <c r="A10918" s="26">
        <v>44851.504884259259</v>
      </c>
      <c r="B10918" s="23" t="s">
        <v>189</v>
      </c>
      <c r="C10918" s="23" t="s">
        <v>13833</v>
      </c>
      <c r="D10918" s="23" t="s">
        <v>7341</v>
      </c>
      <c r="E10918" s="23" t="s">
        <v>1</v>
      </c>
      <c r="F10918" s="23" t="s">
        <v>22</v>
      </c>
      <c r="G10918" s="23" t="s">
        <v>975</v>
      </c>
      <c r="H10918" s="2" t="s">
        <v>7734</v>
      </c>
      <c r="I10918" s="23" t="s">
        <v>7338</v>
      </c>
      <c r="J10918" s="23" t="s">
        <v>958</v>
      </c>
      <c r="K10918" s="23" t="s">
        <v>9712</v>
      </c>
      <c r="L10918" s="23" t="s">
        <v>9538</v>
      </c>
      <c r="M10918" s="23">
        <f>YEAR(Tabla2[[#This Row],[Fecha de creación]])</f>
        <v>2022</v>
      </c>
      <c r="N10918" s="23">
        <f>MONTH(Tabla2[[#This Row],[Fecha de creación]])</f>
        <v>10</v>
      </c>
    </row>
    <row r="10919" spans="1:14" x14ac:dyDescent="0.25">
      <c r="A10919" s="26">
        <v>44851.614189814813</v>
      </c>
      <c r="B10919" s="23" t="s">
        <v>0</v>
      </c>
      <c r="C10919" s="23" t="s">
        <v>13834</v>
      </c>
      <c r="D10919" s="23" t="s">
        <v>49</v>
      </c>
      <c r="E10919" s="23" t="s">
        <v>1</v>
      </c>
      <c r="F10919" s="23" t="s">
        <v>7</v>
      </c>
      <c r="G10919" s="23" t="s">
        <v>975</v>
      </c>
      <c r="H10919" s="2" t="s">
        <v>7745</v>
      </c>
      <c r="I10919" s="23" t="s">
        <v>7412</v>
      </c>
      <c r="J10919" s="23"/>
      <c r="K10919" s="23" t="s">
        <v>9712</v>
      </c>
      <c r="L10919" s="23" t="s">
        <v>9538</v>
      </c>
      <c r="M10919" s="23">
        <f>YEAR(Tabla2[[#This Row],[Fecha de creación]])</f>
        <v>2022</v>
      </c>
      <c r="N10919" s="23">
        <f>MONTH(Tabla2[[#This Row],[Fecha de creación]])</f>
        <v>10</v>
      </c>
    </row>
    <row r="10920" spans="1:14" x14ac:dyDescent="0.25">
      <c r="A10920" s="26">
        <v>44851.622731481482</v>
      </c>
      <c r="B10920" s="23" t="s">
        <v>0</v>
      </c>
      <c r="C10920" s="23" t="s">
        <v>13835</v>
      </c>
      <c r="D10920" s="23" t="s">
        <v>49</v>
      </c>
      <c r="E10920" s="23" t="s">
        <v>1</v>
      </c>
      <c r="F10920" s="23" t="s">
        <v>7</v>
      </c>
      <c r="G10920" s="23" t="s">
        <v>975</v>
      </c>
      <c r="H10920" s="2" t="s">
        <v>7745</v>
      </c>
      <c r="I10920" s="23" t="s">
        <v>7412</v>
      </c>
      <c r="J10920" s="23"/>
      <c r="K10920" s="23" t="s">
        <v>9712</v>
      </c>
      <c r="L10920" s="23" t="s">
        <v>9538</v>
      </c>
      <c r="M10920" s="23">
        <f>YEAR(Tabla2[[#This Row],[Fecha de creación]])</f>
        <v>2022</v>
      </c>
      <c r="N10920" s="23">
        <f>MONTH(Tabla2[[#This Row],[Fecha de creación]])</f>
        <v>10</v>
      </c>
    </row>
    <row r="10921" spans="1:14" x14ac:dyDescent="0.25">
      <c r="A10921" s="26">
        <v>44851.623414351852</v>
      </c>
      <c r="B10921" s="23" t="s">
        <v>0</v>
      </c>
      <c r="C10921" s="23" t="s">
        <v>13836</v>
      </c>
      <c r="D10921" s="23" t="s">
        <v>349</v>
      </c>
      <c r="E10921" s="23" t="s">
        <v>1</v>
      </c>
      <c r="F10921" s="23" t="s">
        <v>7</v>
      </c>
      <c r="G10921" s="23" t="s">
        <v>975</v>
      </c>
      <c r="H10921" s="2" t="s">
        <v>7980</v>
      </c>
      <c r="I10921" s="23" t="s">
        <v>7412</v>
      </c>
      <c r="J10921" s="23"/>
      <c r="K10921" s="23" t="s">
        <v>9712</v>
      </c>
      <c r="L10921" s="23" t="s">
        <v>9538</v>
      </c>
      <c r="M10921" s="23">
        <f>YEAR(Tabla2[[#This Row],[Fecha de creación]])</f>
        <v>2022</v>
      </c>
      <c r="N10921" s="23">
        <f>MONTH(Tabla2[[#This Row],[Fecha de creación]])</f>
        <v>10</v>
      </c>
    </row>
    <row r="10922" spans="1:14" x14ac:dyDescent="0.25">
      <c r="A10922" s="26">
        <v>44851.641956018517</v>
      </c>
      <c r="B10922" s="23" t="s">
        <v>0</v>
      </c>
      <c r="C10922" s="23" t="s">
        <v>13837</v>
      </c>
      <c r="D10922" s="23" t="s">
        <v>7521</v>
      </c>
      <c r="E10922" s="23" t="s">
        <v>1</v>
      </c>
      <c r="F10922" s="23" t="s">
        <v>22</v>
      </c>
      <c r="G10922" s="23" t="s">
        <v>975</v>
      </c>
      <c r="H10922" s="2" t="s">
        <v>8893</v>
      </c>
      <c r="I10922" s="23" t="s">
        <v>7412</v>
      </c>
      <c r="J10922" s="23"/>
      <c r="K10922" s="23" t="s">
        <v>9712</v>
      </c>
      <c r="L10922" s="23" t="s">
        <v>9538</v>
      </c>
      <c r="M10922" s="23">
        <f>YEAR(Tabla2[[#This Row],[Fecha de creación]])</f>
        <v>2022</v>
      </c>
      <c r="N10922" s="23">
        <f>MONTH(Tabla2[[#This Row],[Fecha de creación]])</f>
        <v>10</v>
      </c>
    </row>
    <row r="10923" spans="1:14" x14ac:dyDescent="0.25">
      <c r="A10923" s="26">
        <v>44851.648796296293</v>
      </c>
      <c r="B10923" s="23" t="s">
        <v>0</v>
      </c>
      <c r="C10923" s="23" t="s">
        <v>13838</v>
      </c>
      <c r="D10923" s="23" t="s">
        <v>49</v>
      </c>
      <c r="E10923" s="23" t="s">
        <v>1</v>
      </c>
      <c r="F10923" s="23" t="s">
        <v>7</v>
      </c>
      <c r="G10923" s="23" t="s">
        <v>975</v>
      </c>
      <c r="H10923" s="2" t="s">
        <v>7745</v>
      </c>
      <c r="I10923" s="23" t="s">
        <v>7412</v>
      </c>
      <c r="J10923" s="23"/>
      <c r="K10923" s="23" t="s">
        <v>9712</v>
      </c>
      <c r="L10923" s="23" t="s">
        <v>9538</v>
      </c>
      <c r="M10923" s="23">
        <f>YEAR(Tabla2[[#This Row],[Fecha de creación]])</f>
        <v>2022</v>
      </c>
      <c r="N10923" s="23">
        <f>MONTH(Tabla2[[#This Row],[Fecha de creación]])</f>
        <v>10</v>
      </c>
    </row>
    <row r="10924" spans="1:14" x14ac:dyDescent="0.25">
      <c r="A10924" s="26">
        <v>44851.66909722222</v>
      </c>
      <c r="B10924" s="23" t="s">
        <v>0</v>
      </c>
      <c r="C10924" s="23" t="s">
        <v>13839</v>
      </c>
      <c r="D10924" s="23" t="s">
        <v>7521</v>
      </c>
      <c r="E10924" s="23" t="s">
        <v>1</v>
      </c>
      <c r="F10924" s="23" t="s">
        <v>22</v>
      </c>
      <c r="G10924" s="23" t="s">
        <v>975</v>
      </c>
      <c r="H10924" s="2" t="s">
        <v>8893</v>
      </c>
      <c r="I10924" s="23" t="s">
        <v>7412</v>
      </c>
      <c r="J10924" s="23"/>
      <c r="K10924" s="23" t="s">
        <v>9712</v>
      </c>
      <c r="L10924" s="23" t="s">
        <v>9538</v>
      </c>
      <c r="M10924" s="23">
        <f>YEAR(Tabla2[[#This Row],[Fecha de creación]])</f>
        <v>2022</v>
      </c>
      <c r="N10924" s="23">
        <f>MONTH(Tabla2[[#This Row],[Fecha de creación]])</f>
        <v>10</v>
      </c>
    </row>
    <row r="10925" spans="1:14" x14ac:dyDescent="0.25">
      <c r="A10925" s="26">
        <v>44851.670127314814</v>
      </c>
      <c r="B10925" s="23" t="s">
        <v>0</v>
      </c>
      <c r="C10925" s="23" t="s">
        <v>13840</v>
      </c>
      <c r="D10925" s="23" t="s">
        <v>3092</v>
      </c>
      <c r="E10925" s="23" t="s">
        <v>1</v>
      </c>
      <c r="F10925" s="23" t="s">
        <v>7</v>
      </c>
      <c r="G10925" s="23" t="s">
        <v>975</v>
      </c>
      <c r="H10925" s="2" t="s">
        <v>7726</v>
      </c>
      <c r="I10925" s="23" t="s">
        <v>7412</v>
      </c>
      <c r="J10925" s="23"/>
      <c r="K10925" s="23" t="s">
        <v>9712</v>
      </c>
      <c r="L10925" s="23" t="s">
        <v>9538</v>
      </c>
      <c r="M10925" s="23">
        <f>YEAR(Tabla2[[#This Row],[Fecha de creación]])</f>
        <v>2022</v>
      </c>
      <c r="N10925" s="23">
        <f>MONTH(Tabla2[[#This Row],[Fecha de creación]])</f>
        <v>10</v>
      </c>
    </row>
    <row r="10926" spans="1:14" x14ac:dyDescent="0.25">
      <c r="A10926" s="26">
        <v>44851.672997685186</v>
      </c>
      <c r="B10926" s="23" t="s">
        <v>56</v>
      </c>
      <c r="C10926" s="23" t="s">
        <v>13841</v>
      </c>
      <c r="D10926" s="23" t="s">
        <v>7096</v>
      </c>
      <c r="E10926" s="23" t="s">
        <v>1</v>
      </c>
      <c r="F10926" s="23" t="s">
        <v>7</v>
      </c>
      <c r="G10926" s="23" t="s">
        <v>975</v>
      </c>
      <c r="H10926" s="2" t="s">
        <v>7722</v>
      </c>
      <c r="I10926" s="23" t="s">
        <v>4517</v>
      </c>
      <c r="J10926" s="23" t="s">
        <v>59</v>
      </c>
      <c r="K10926" s="23" t="s">
        <v>9712</v>
      </c>
      <c r="L10926" s="23" t="s">
        <v>9538</v>
      </c>
      <c r="M10926" s="23">
        <f>YEAR(Tabla2[[#This Row],[Fecha de creación]])</f>
        <v>2022</v>
      </c>
      <c r="N10926" s="23">
        <f>MONTH(Tabla2[[#This Row],[Fecha de creación]])</f>
        <v>10</v>
      </c>
    </row>
    <row r="10927" spans="1:14" x14ac:dyDescent="0.25">
      <c r="A10927" s="26">
        <v>44851.675717592596</v>
      </c>
      <c r="B10927" s="23" t="s">
        <v>0</v>
      </c>
      <c r="C10927" s="23" t="s">
        <v>13842</v>
      </c>
      <c r="D10927" s="23" t="s">
        <v>6</v>
      </c>
      <c r="E10927" s="23" t="s">
        <v>1</v>
      </c>
      <c r="F10927" s="23" t="s">
        <v>7</v>
      </c>
      <c r="G10927" s="23" t="s">
        <v>975</v>
      </c>
      <c r="H10927" s="2" t="s">
        <v>7722</v>
      </c>
      <c r="I10927" s="23" t="s">
        <v>7412</v>
      </c>
      <c r="J10927" s="23"/>
      <c r="K10927" s="23" t="s">
        <v>9712</v>
      </c>
      <c r="L10927" s="23" t="s">
        <v>9538</v>
      </c>
      <c r="M10927" s="23">
        <f>YEAR(Tabla2[[#This Row],[Fecha de creación]])</f>
        <v>2022</v>
      </c>
      <c r="N10927" s="23">
        <f>MONTH(Tabla2[[#This Row],[Fecha de creación]])</f>
        <v>10</v>
      </c>
    </row>
    <row r="10928" spans="1:14" x14ac:dyDescent="0.25">
      <c r="A10928" s="26">
        <v>44851.689849537041</v>
      </c>
      <c r="B10928" s="23" t="s">
        <v>0</v>
      </c>
      <c r="C10928" s="23" t="s">
        <v>13843</v>
      </c>
      <c r="D10928" s="23" t="s">
        <v>982</v>
      </c>
      <c r="E10928" s="23" t="s">
        <v>1</v>
      </c>
      <c r="F10928" s="23" t="s">
        <v>22</v>
      </c>
      <c r="G10928" s="23" t="s">
        <v>975</v>
      </c>
      <c r="H10928" s="2" t="s">
        <v>8893</v>
      </c>
      <c r="I10928" s="23" t="s">
        <v>7680</v>
      </c>
      <c r="J10928" s="23" t="s">
        <v>59</v>
      </c>
      <c r="K10928" s="23" t="s">
        <v>9712</v>
      </c>
      <c r="L10928" s="23" t="s">
        <v>9538</v>
      </c>
      <c r="M10928" s="23">
        <f>YEAR(Tabla2[[#This Row],[Fecha de creación]])</f>
        <v>2022</v>
      </c>
      <c r="N10928" s="23">
        <f>MONTH(Tabla2[[#This Row],[Fecha de creación]])</f>
        <v>10</v>
      </c>
    </row>
    <row r="10929" spans="1:14" x14ac:dyDescent="0.25">
      <c r="A10929" s="26">
        <v>44851.696666666663</v>
      </c>
      <c r="B10929" s="23" t="s">
        <v>0</v>
      </c>
      <c r="C10929" s="23" t="s">
        <v>13844</v>
      </c>
      <c r="D10929" s="23" t="s">
        <v>982</v>
      </c>
      <c r="E10929" s="23" t="s">
        <v>1</v>
      </c>
      <c r="F10929" s="23" t="s">
        <v>22</v>
      </c>
      <c r="G10929" s="23" t="s">
        <v>975</v>
      </c>
      <c r="H10929" s="2" t="s">
        <v>8893</v>
      </c>
      <c r="I10929" s="23" t="s">
        <v>7680</v>
      </c>
      <c r="J10929" s="23" t="s">
        <v>59</v>
      </c>
      <c r="K10929" s="23" t="s">
        <v>9712</v>
      </c>
      <c r="L10929" s="23" t="s">
        <v>9538</v>
      </c>
      <c r="M10929" s="23">
        <f>YEAR(Tabla2[[#This Row],[Fecha de creación]])</f>
        <v>2022</v>
      </c>
      <c r="N10929" s="23">
        <f>MONTH(Tabla2[[#This Row],[Fecha de creación]])</f>
        <v>10</v>
      </c>
    </row>
    <row r="10930" spans="1:14" x14ac:dyDescent="0.25">
      <c r="A10930" s="26">
        <v>44851.745324074072</v>
      </c>
      <c r="B10930" s="23" t="s">
        <v>34</v>
      </c>
      <c r="C10930" s="23" t="s">
        <v>13845</v>
      </c>
      <c r="D10930" s="23" t="s">
        <v>13846</v>
      </c>
      <c r="E10930" s="23" t="s">
        <v>1</v>
      </c>
      <c r="F10930" s="23" t="s">
        <v>2</v>
      </c>
      <c r="G10930" s="23" t="s">
        <v>3</v>
      </c>
      <c r="H10930" s="2" t="s">
        <v>7733</v>
      </c>
      <c r="I10930" s="23" t="s">
        <v>13151</v>
      </c>
      <c r="J10930" s="23" t="s">
        <v>59</v>
      </c>
      <c r="K10930" s="23" t="s">
        <v>9536</v>
      </c>
      <c r="L10930" s="23" t="s">
        <v>9539</v>
      </c>
      <c r="M10930" s="23">
        <f>YEAR(Tabla2[[#This Row],[Fecha de creación]])</f>
        <v>2022</v>
      </c>
      <c r="N10930" s="23">
        <f>MONTH(Tabla2[[#This Row],[Fecha de creación]])</f>
        <v>10</v>
      </c>
    </row>
    <row r="10931" spans="1:14" x14ac:dyDescent="0.25">
      <c r="A10931" s="26">
        <v>44851.749502314815</v>
      </c>
      <c r="B10931" s="23" t="s">
        <v>34</v>
      </c>
      <c r="C10931" s="23" t="s">
        <v>13847</v>
      </c>
      <c r="D10931" s="23" t="s">
        <v>13299</v>
      </c>
      <c r="E10931" s="23" t="s">
        <v>1</v>
      </c>
      <c r="F10931" s="23" t="s">
        <v>2</v>
      </c>
      <c r="G10931" s="23" t="s">
        <v>1551</v>
      </c>
      <c r="H10931" s="2" t="s">
        <v>7733</v>
      </c>
      <c r="I10931" s="23" t="s">
        <v>482</v>
      </c>
      <c r="J10931" s="23" t="s">
        <v>59</v>
      </c>
      <c r="K10931" s="23" t="s">
        <v>9712</v>
      </c>
      <c r="L10931" s="23" t="s">
        <v>9539</v>
      </c>
      <c r="M10931" s="23">
        <f>YEAR(Tabla2[[#This Row],[Fecha de creación]])</f>
        <v>2022</v>
      </c>
      <c r="N10931" s="23">
        <f>MONTH(Tabla2[[#This Row],[Fecha de creación]])</f>
        <v>10</v>
      </c>
    </row>
    <row r="10932" spans="1:14" x14ac:dyDescent="0.25">
      <c r="A10932" s="26">
        <v>44852.461875000001</v>
      </c>
      <c r="B10932" s="23" t="s">
        <v>189</v>
      </c>
      <c r="C10932" s="23" t="s">
        <v>13848</v>
      </c>
      <c r="D10932" s="23" t="s">
        <v>382</v>
      </c>
      <c r="E10932" s="23" t="s">
        <v>1</v>
      </c>
      <c r="F10932" s="23" t="s">
        <v>7</v>
      </c>
      <c r="G10932" s="23" t="s">
        <v>975</v>
      </c>
      <c r="H10932" s="2" t="s">
        <v>7723</v>
      </c>
      <c r="I10932" s="23" t="s">
        <v>7338</v>
      </c>
      <c r="J10932" s="23" t="s">
        <v>59</v>
      </c>
      <c r="K10932" s="23" t="s">
        <v>9712</v>
      </c>
      <c r="L10932" s="23" t="s">
        <v>9538</v>
      </c>
      <c r="M10932" s="23">
        <f>YEAR(Tabla2[[#This Row],[Fecha de creación]])</f>
        <v>2022</v>
      </c>
      <c r="N10932" s="23">
        <f>MONTH(Tabla2[[#This Row],[Fecha de creación]])</f>
        <v>10</v>
      </c>
    </row>
    <row r="10933" spans="1:14" x14ac:dyDescent="0.25">
      <c r="A10933" s="26">
        <v>44852.466377314813</v>
      </c>
      <c r="B10933" s="23" t="s">
        <v>189</v>
      </c>
      <c r="C10933" s="23" t="s">
        <v>13849</v>
      </c>
      <c r="D10933" s="23" t="s">
        <v>49</v>
      </c>
      <c r="E10933" s="23" t="s">
        <v>1</v>
      </c>
      <c r="F10933" s="23" t="s">
        <v>7</v>
      </c>
      <c r="G10933" s="23" t="s">
        <v>3</v>
      </c>
      <c r="H10933" s="2" t="s">
        <v>7745</v>
      </c>
      <c r="I10933" s="23" t="s">
        <v>7338</v>
      </c>
      <c r="J10933" s="23" t="s">
        <v>59</v>
      </c>
      <c r="K10933" s="23" t="s">
        <v>9712</v>
      </c>
      <c r="L10933" s="23" t="s">
        <v>9539</v>
      </c>
      <c r="M10933" s="23">
        <f>YEAR(Tabla2[[#This Row],[Fecha de creación]])</f>
        <v>2022</v>
      </c>
      <c r="N10933" s="23">
        <f>MONTH(Tabla2[[#This Row],[Fecha de creación]])</f>
        <v>10</v>
      </c>
    </row>
    <row r="10934" spans="1:14" x14ac:dyDescent="0.25">
      <c r="A10934" s="26">
        <v>44852.527731481481</v>
      </c>
      <c r="B10934" s="23" t="s">
        <v>189</v>
      </c>
      <c r="C10934" s="23" t="s">
        <v>13850</v>
      </c>
      <c r="D10934" s="23" t="s">
        <v>4002</v>
      </c>
      <c r="E10934" s="23" t="s">
        <v>1</v>
      </c>
      <c r="F10934" s="23" t="s">
        <v>2</v>
      </c>
      <c r="G10934" s="23" t="s">
        <v>1551</v>
      </c>
      <c r="H10934" s="2" t="s">
        <v>7737</v>
      </c>
      <c r="I10934" s="23" t="s">
        <v>7205</v>
      </c>
      <c r="J10934" s="23" t="s">
        <v>59</v>
      </c>
      <c r="K10934" s="23" t="s">
        <v>9712</v>
      </c>
      <c r="L10934" s="23" t="s">
        <v>9539</v>
      </c>
      <c r="M10934" s="23">
        <f>YEAR(Tabla2[[#This Row],[Fecha de creación]])</f>
        <v>2022</v>
      </c>
      <c r="N10934" s="23">
        <f>MONTH(Tabla2[[#This Row],[Fecha de creación]])</f>
        <v>10</v>
      </c>
    </row>
    <row r="10935" spans="1:14" x14ac:dyDescent="0.25">
      <c r="A10935" s="26">
        <v>44852.678229166668</v>
      </c>
      <c r="B10935" s="23" t="s">
        <v>0</v>
      </c>
      <c r="C10935" s="23" t="s">
        <v>13851</v>
      </c>
      <c r="D10935" s="23" t="s">
        <v>982</v>
      </c>
      <c r="E10935" s="23" t="s">
        <v>1</v>
      </c>
      <c r="F10935" s="23" t="s">
        <v>22</v>
      </c>
      <c r="G10935" s="23" t="s">
        <v>975</v>
      </c>
      <c r="H10935" s="2" t="s">
        <v>8893</v>
      </c>
      <c r="I10935" s="23" t="s">
        <v>7680</v>
      </c>
      <c r="J10935" s="23" t="s">
        <v>59</v>
      </c>
      <c r="K10935" s="23" t="s">
        <v>9712</v>
      </c>
      <c r="L10935" s="23" t="s">
        <v>9538</v>
      </c>
      <c r="M10935" s="23">
        <f>YEAR(Tabla2[[#This Row],[Fecha de creación]])</f>
        <v>2022</v>
      </c>
      <c r="N10935" s="23">
        <f>MONTH(Tabla2[[#This Row],[Fecha de creación]])</f>
        <v>10</v>
      </c>
    </row>
    <row r="10936" spans="1:14" x14ac:dyDescent="0.25">
      <c r="A10936" s="26">
        <v>44852.681273148148</v>
      </c>
      <c r="B10936" s="23" t="s">
        <v>0</v>
      </c>
      <c r="C10936" s="23" t="s">
        <v>13852</v>
      </c>
      <c r="D10936" s="23" t="s">
        <v>982</v>
      </c>
      <c r="E10936" s="23" t="s">
        <v>1</v>
      </c>
      <c r="F10936" s="23" t="s">
        <v>22</v>
      </c>
      <c r="G10936" s="23" t="s">
        <v>975</v>
      </c>
      <c r="H10936" s="2" t="s">
        <v>8893</v>
      </c>
      <c r="I10936" s="23" t="s">
        <v>7680</v>
      </c>
      <c r="J10936" s="23" t="s">
        <v>59</v>
      </c>
      <c r="K10936" s="23" t="s">
        <v>9712</v>
      </c>
      <c r="L10936" s="23" t="s">
        <v>9538</v>
      </c>
      <c r="M10936" s="23">
        <f>YEAR(Tabla2[[#This Row],[Fecha de creación]])</f>
        <v>2022</v>
      </c>
      <c r="N10936" s="23">
        <f>MONTH(Tabla2[[#This Row],[Fecha de creación]])</f>
        <v>10</v>
      </c>
    </row>
    <row r="10937" spans="1:14" x14ac:dyDescent="0.25">
      <c r="A10937" s="26">
        <v>44852.684328703705</v>
      </c>
      <c r="B10937" s="23" t="s">
        <v>0</v>
      </c>
      <c r="C10937" s="23" t="s">
        <v>13853</v>
      </c>
      <c r="D10937" s="23" t="s">
        <v>982</v>
      </c>
      <c r="E10937" s="23" t="s">
        <v>1</v>
      </c>
      <c r="F10937" s="23" t="s">
        <v>22</v>
      </c>
      <c r="G10937" s="23" t="s">
        <v>975</v>
      </c>
      <c r="H10937" s="2" t="s">
        <v>8893</v>
      </c>
      <c r="I10937" s="23" t="s">
        <v>7680</v>
      </c>
      <c r="J10937" s="23" t="s">
        <v>59</v>
      </c>
      <c r="K10937" s="23" t="s">
        <v>9712</v>
      </c>
      <c r="L10937" s="23" t="s">
        <v>9538</v>
      </c>
      <c r="M10937" s="23">
        <f>YEAR(Tabla2[[#This Row],[Fecha de creación]])</f>
        <v>2022</v>
      </c>
      <c r="N10937" s="23">
        <f>MONTH(Tabla2[[#This Row],[Fecha de creación]])</f>
        <v>10</v>
      </c>
    </row>
    <row r="10938" spans="1:14" x14ac:dyDescent="0.25">
      <c r="A10938" s="26">
        <v>44852.688240740739</v>
      </c>
      <c r="B10938" s="23" t="s">
        <v>0</v>
      </c>
      <c r="C10938" s="23" t="s">
        <v>13854</v>
      </c>
      <c r="D10938" s="23" t="s">
        <v>982</v>
      </c>
      <c r="E10938" s="23" t="s">
        <v>1</v>
      </c>
      <c r="F10938" s="23" t="s">
        <v>22</v>
      </c>
      <c r="G10938" s="23" t="s">
        <v>975</v>
      </c>
      <c r="H10938" s="2" t="s">
        <v>8893</v>
      </c>
      <c r="I10938" s="23" t="s">
        <v>7680</v>
      </c>
      <c r="J10938" s="23" t="s">
        <v>59</v>
      </c>
      <c r="K10938" s="23" t="s">
        <v>9712</v>
      </c>
      <c r="L10938" s="23" t="s">
        <v>9538</v>
      </c>
      <c r="M10938" s="23">
        <f>YEAR(Tabla2[[#This Row],[Fecha de creación]])</f>
        <v>2022</v>
      </c>
      <c r="N10938" s="23">
        <f>MONTH(Tabla2[[#This Row],[Fecha de creación]])</f>
        <v>10</v>
      </c>
    </row>
    <row r="10939" spans="1:14" x14ac:dyDescent="0.25">
      <c r="A10939" s="26">
        <v>44852.691550925927</v>
      </c>
      <c r="B10939" s="23" t="s">
        <v>0</v>
      </c>
      <c r="C10939" s="23" t="s">
        <v>13855</v>
      </c>
      <c r="D10939" s="23" t="s">
        <v>982</v>
      </c>
      <c r="E10939" s="23" t="s">
        <v>1</v>
      </c>
      <c r="F10939" s="23" t="s">
        <v>22</v>
      </c>
      <c r="G10939" s="23" t="s">
        <v>975</v>
      </c>
      <c r="H10939" s="2" t="s">
        <v>8893</v>
      </c>
      <c r="I10939" s="23" t="s">
        <v>7680</v>
      </c>
      <c r="J10939" s="23" t="s">
        <v>59</v>
      </c>
      <c r="K10939" s="23" t="s">
        <v>9712</v>
      </c>
      <c r="L10939" s="23" t="s">
        <v>9538</v>
      </c>
      <c r="M10939" s="23">
        <f>YEAR(Tabla2[[#This Row],[Fecha de creación]])</f>
        <v>2022</v>
      </c>
      <c r="N10939" s="23">
        <f>MONTH(Tabla2[[#This Row],[Fecha de creación]])</f>
        <v>10</v>
      </c>
    </row>
    <row r="10940" spans="1:14" x14ac:dyDescent="0.25">
      <c r="A10940" s="26">
        <v>44852.695185185185</v>
      </c>
      <c r="B10940" s="23" t="s">
        <v>0</v>
      </c>
      <c r="C10940" s="23" t="s">
        <v>13856</v>
      </c>
      <c r="D10940" s="23" t="s">
        <v>7882</v>
      </c>
      <c r="E10940" s="23" t="s">
        <v>1</v>
      </c>
      <c r="F10940" s="23" t="s">
        <v>7</v>
      </c>
      <c r="G10940" s="23" t="s">
        <v>975</v>
      </c>
      <c r="H10940" s="2" t="s">
        <v>7722</v>
      </c>
      <c r="I10940" s="23" t="s">
        <v>7680</v>
      </c>
      <c r="J10940" s="23" t="s">
        <v>59</v>
      </c>
      <c r="K10940" s="23" t="s">
        <v>9712</v>
      </c>
      <c r="L10940" s="23" t="s">
        <v>9538</v>
      </c>
      <c r="M10940" s="23">
        <f>YEAR(Tabla2[[#This Row],[Fecha de creación]])</f>
        <v>2022</v>
      </c>
      <c r="N10940" s="23">
        <f>MONTH(Tabla2[[#This Row],[Fecha de creación]])</f>
        <v>10</v>
      </c>
    </row>
    <row r="10941" spans="1:14" x14ac:dyDescent="0.25">
      <c r="A10941" s="26">
        <v>44852.699097222219</v>
      </c>
      <c r="B10941" s="23" t="s">
        <v>0</v>
      </c>
      <c r="C10941" s="23" t="s">
        <v>13857</v>
      </c>
      <c r="D10941" s="23" t="s">
        <v>7687</v>
      </c>
      <c r="E10941" s="23" t="s">
        <v>1</v>
      </c>
      <c r="F10941" s="23" t="s">
        <v>7</v>
      </c>
      <c r="G10941" s="23" t="s">
        <v>1551</v>
      </c>
      <c r="H10941" s="2" t="s">
        <v>7726</v>
      </c>
      <c r="I10941" s="23" t="s">
        <v>976</v>
      </c>
      <c r="J10941" s="23" t="s">
        <v>59</v>
      </c>
      <c r="K10941" s="23" t="s">
        <v>9712</v>
      </c>
      <c r="L10941" s="23" t="s">
        <v>9539</v>
      </c>
      <c r="M10941" s="23">
        <f>YEAR(Tabla2[[#This Row],[Fecha de creación]])</f>
        <v>2022</v>
      </c>
      <c r="N10941" s="23">
        <f>MONTH(Tabla2[[#This Row],[Fecha de creación]])</f>
        <v>10</v>
      </c>
    </row>
    <row r="10942" spans="1:14" x14ac:dyDescent="0.25">
      <c r="A10942" s="26">
        <v>44852.713009259256</v>
      </c>
      <c r="B10942" s="23" t="s">
        <v>0</v>
      </c>
      <c r="C10942" s="23" t="s">
        <v>13858</v>
      </c>
      <c r="D10942" s="23" t="s">
        <v>982</v>
      </c>
      <c r="E10942" s="23" t="s">
        <v>1</v>
      </c>
      <c r="F10942" s="23" t="s">
        <v>22</v>
      </c>
      <c r="G10942" s="23" t="s">
        <v>975</v>
      </c>
      <c r="H10942" s="2" t="s">
        <v>8893</v>
      </c>
      <c r="I10942" s="23" t="s">
        <v>7680</v>
      </c>
      <c r="J10942" s="23" t="s">
        <v>59</v>
      </c>
      <c r="K10942" s="23" t="s">
        <v>9712</v>
      </c>
      <c r="L10942" s="23" t="s">
        <v>9538</v>
      </c>
      <c r="M10942" s="23">
        <f>YEAR(Tabla2[[#This Row],[Fecha de creación]])</f>
        <v>2022</v>
      </c>
      <c r="N10942" s="23">
        <f>MONTH(Tabla2[[#This Row],[Fecha de creación]])</f>
        <v>10</v>
      </c>
    </row>
    <row r="10943" spans="1:14" x14ac:dyDescent="0.25">
      <c r="A10943" s="26">
        <v>44853.400752314818</v>
      </c>
      <c r="B10943" s="23" t="s">
        <v>0</v>
      </c>
      <c r="C10943" s="23" t="s">
        <v>13859</v>
      </c>
      <c r="D10943" s="23" t="s">
        <v>49</v>
      </c>
      <c r="E10943" s="23" t="s">
        <v>1</v>
      </c>
      <c r="F10943" s="23" t="s">
        <v>7</v>
      </c>
      <c r="G10943" s="23" t="s">
        <v>975</v>
      </c>
      <c r="H10943" s="2" t="s">
        <v>7745</v>
      </c>
      <c r="I10943" s="23" t="s">
        <v>7412</v>
      </c>
      <c r="J10943" s="23"/>
      <c r="K10943" s="23" t="s">
        <v>9712</v>
      </c>
      <c r="L10943" s="23" t="s">
        <v>9538</v>
      </c>
      <c r="M10943" s="23">
        <f>YEAR(Tabla2[[#This Row],[Fecha de creación]])</f>
        <v>2022</v>
      </c>
      <c r="N10943" s="23">
        <f>MONTH(Tabla2[[#This Row],[Fecha de creación]])</f>
        <v>10</v>
      </c>
    </row>
    <row r="10944" spans="1:14" x14ac:dyDescent="0.25">
      <c r="A10944" s="26">
        <v>44853.455439814818</v>
      </c>
      <c r="B10944" s="23" t="s">
        <v>0</v>
      </c>
      <c r="C10944" s="23" t="s">
        <v>13860</v>
      </c>
      <c r="D10944" s="23" t="s">
        <v>7521</v>
      </c>
      <c r="E10944" s="23" t="s">
        <v>1</v>
      </c>
      <c r="F10944" s="23" t="s">
        <v>22</v>
      </c>
      <c r="G10944" s="23" t="s">
        <v>975</v>
      </c>
      <c r="H10944" s="2" t="s">
        <v>8893</v>
      </c>
      <c r="I10944" s="23" t="s">
        <v>7412</v>
      </c>
      <c r="J10944" s="23"/>
      <c r="K10944" s="23" t="s">
        <v>9712</v>
      </c>
      <c r="L10944" s="23" t="s">
        <v>9538</v>
      </c>
      <c r="M10944" s="23">
        <f>YEAR(Tabla2[[#This Row],[Fecha de creación]])</f>
        <v>2022</v>
      </c>
      <c r="N10944" s="23">
        <f>MONTH(Tabla2[[#This Row],[Fecha de creación]])</f>
        <v>10</v>
      </c>
    </row>
    <row r="10945" spans="1:14" x14ac:dyDescent="0.25">
      <c r="A10945" s="26">
        <v>44853.456111111111</v>
      </c>
      <c r="B10945" s="23" t="s">
        <v>0</v>
      </c>
      <c r="C10945" s="23" t="s">
        <v>13861</v>
      </c>
      <c r="D10945" s="23" t="s">
        <v>719</v>
      </c>
      <c r="E10945" s="23" t="s">
        <v>1</v>
      </c>
      <c r="F10945" s="23" t="s">
        <v>7</v>
      </c>
      <c r="G10945" s="23" t="s">
        <v>975</v>
      </c>
      <c r="H10945" s="2" t="s">
        <v>7777</v>
      </c>
      <c r="I10945" s="23" t="s">
        <v>7412</v>
      </c>
      <c r="J10945" s="23"/>
      <c r="K10945" s="23" t="s">
        <v>9712</v>
      </c>
      <c r="L10945" s="23" t="s">
        <v>9538</v>
      </c>
      <c r="M10945" s="23">
        <f>YEAR(Tabla2[[#This Row],[Fecha de creación]])</f>
        <v>2022</v>
      </c>
      <c r="N10945" s="23">
        <f>MONTH(Tabla2[[#This Row],[Fecha de creación]])</f>
        <v>10</v>
      </c>
    </row>
    <row r="10946" spans="1:14" x14ac:dyDescent="0.25">
      <c r="A10946" s="26">
        <v>44853.502118055556</v>
      </c>
      <c r="B10946" s="23" t="s">
        <v>9534</v>
      </c>
      <c r="C10946" s="23" t="s">
        <v>13862</v>
      </c>
      <c r="D10946" s="23" t="s">
        <v>13863</v>
      </c>
      <c r="E10946" s="23" t="s">
        <v>1</v>
      </c>
      <c r="F10946" s="23" t="s">
        <v>22</v>
      </c>
      <c r="G10946" s="23" t="s">
        <v>975</v>
      </c>
      <c r="H10946" s="2" t="s">
        <v>7731</v>
      </c>
      <c r="I10946" s="23" t="s">
        <v>8168</v>
      </c>
      <c r="J10946" s="23"/>
      <c r="K10946" s="23" t="s">
        <v>9712</v>
      </c>
      <c r="L10946" s="23" t="s">
        <v>9538</v>
      </c>
      <c r="M10946" s="23">
        <f>YEAR(Tabla2[[#This Row],[Fecha de creación]])</f>
        <v>2022</v>
      </c>
      <c r="N10946" s="23">
        <f>MONTH(Tabla2[[#This Row],[Fecha de creación]])</f>
        <v>10</v>
      </c>
    </row>
    <row r="10947" spans="1:14" x14ac:dyDescent="0.25">
      <c r="A10947" s="26">
        <v>44853.506863425922</v>
      </c>
      <c r="B10947" s="23" t="s">
        <v>9534</v>
      </c>
      <c r="C10947" s="23" t="s">
        <v>13864</v>
      </c>
      <c r="D10947" s="23" t="s">
        <v>12752</v>
      </c>
      <c r="E10947" s="23" t="s">
        <v>1</v>
      </c>
      <c r="F10947" s="23" t="s">
        <v>7</v>
      </c>
      <c r="G10947" s="23" t="s">
        <v>975</v>
      </c>
      <c r="H10947" s="2" t="s">
        <v>7723</v>
      </c>
      <c r="I10947" s="23" t="s">
        <v>8168</v>
      </c>
      <c r="J10947" s="23"/>
      <c r="K10947" s="23" t="s">
        <v>9712</v>
      </c>
      <c r="L10947" s="23" t="s">
        <v>9538</v>
      </c>
      <c r="M10947" s="23">
        <f>YEAR(Tabla2[[#This Row],[Fecha de creación]])</f>
        <v>2022</v>
      </c>
      <c r="N10947" s="23">
        <f>MONTH(Tabla2[[#This Row],[Fecha de creación]])</f>
        <v>10</v>
      </c>
    </row>
    <row r="10948" spans="1:14" x14ac:dyDescent="0.25">
      <c r="A10948" s="26">
        <v>44853.527858796297</v>
      </c>
      <c r="B10948" s="23" t="s">
        <v>0</v>
      </c>
      <c r="C10948" s="23" t="s">
        <v>13865</v>
      </c>
      <c r="D10948" s="23" t="s">
        <v>7521</v>
      </c>
      <c r="E10948" s="23" t="s">
        <v>1</v>
      </c>
      <c r="F10948" s="23" t="s">
        <v>22</v>
      </c>
      <c r="G10948" s="23" t="s">
        <v>975</v>
      </c>
      <c r="H10948" s="2" t="s">
        <v>8893</v>
      </c>
      <c r="I10948" s="23" t="s">
        <v>7412</v>
      </c>
      <c r="J10948" s="23"/>
      <c r="K10948" s="23" t="s">
        <v>9712</v>
      </c>
      <c r="L10948" s="23" t="s">
        <v>9538</v>
      </c>
      <c r="M10948" s="23">
        <f>YEAR(Tabla2[[#This Row],[Fecha de creación]])</f>
        <v>2022</v>
      </c>
      <c r="N10948" s="23">
        <f>MONTH(Tabla2[[#This Row],[Fecha de creación]])</f>
        <v>10</v>
      </c>
    </row>
    <row r="10949" spans="1:14" x14ac:dyDescent="0.25">
      <c r="A10949" s="26">
        <v>44853.604733796295</v>
      </c>
      <c r="B10949" s="23" t="s">
        <v>56</v>
      </c>
      <c r="C10949" s="23" t="s">
        <v>13866</v>
      </c>
      <c r="D10949" s="23" t="s">
        <v>13867</v>
      </c>
      <c r="E10949" s="23" t="s">
        <v>1</v>
      </c>
      <c r="F10949" s="23" t="s">
        <v>2</v>
      </c>
      <c r="G10949" s="23" t="s">
        <v>3</v>
      </c>
      <c r="H10949" s="2" t="s">
        <v>7734</v>
      </c>
      <c r="I10949" s="23" t="s">
        <v>7342</v>
      </c>
      <c r="J10949" s="23" t="s">
        <v>59</v>
      </c>
      <c r="K10949" s="23" t="s">
        <v>9712</v>
      </c>
      <c r="L10949" s="23" t="s">
        <v>9539</v>
      </c>
      <c r="M10949" s="23">
        <f>YEAR(Tabla2[[#This Row],[Fecha de creación]])</f>
        <v>2022</v>
      </c>
      <c r="N10949" s="23">
        <f>MONTH(Tabla2[[#This Row],[Fecha de creación]])</f>
        <v>10</v>
      </c>
    </row>
    <row r="10950" spans="1:14" x14ac:dyDescent="0.25">
      <c r="A10950" s="26">
        <v>44853.696134259262</v>
      </c>
      <c r="B10950" s="23" t="s">
        <v>9534</v>
      </c>
      <c r="C10950" s="23" t="s">
        <v>13868</v>
      </c>
      <c r="D10950" s="23" t="s">
        <v>13869</v>
      </c>
      <c r="E10950" s="23" t="s">
        <v>1</v>
      </c>
      <c r="F10950" s="23" t="s">
        <v>7</v>
      </c>
      <c r="G10950" s="23" t="s">
        <v>975</v>
      </c>
      <c r="H10950" s="2" t="s">
        <v>7745</v>
      </c>
      <c r="I10950" s="23" t="s">
        <v>8168</v>
      </c>
      <c r="J10950" s="23"/>
      <c r="K10950" s="23" t="s">
        <v>9712</v>
      </c>
      <c r="L10950" s="23" t="s">
        <v>9539</v>
      </c>
      <c r="M10950" s="23">
        <f>YEAR(Tabla2[[#This Row],[Fecha de creación]])</f>
        <v>2022</v>
      </c>
      <c r="N10950" s="23">
        <f>MONTH(Tabla2[[#This Row],[Fecha de creación]])</f>
        <v>10</v>
      </c>
    </row>
    <row r="10951" spans="1:14" x14ac:dyDescent="0.25">
      <c r="A10951" s="26">
        <v>44853.719618055555</v>
      </c>
      <c r="B10951" s="23" t="s">
        <v>0</v>
      </c>
      <c r="C10951" s="23" t="s">
        <v>13870</v>
      </c>
      <c r="D10951" s="23" t="s">
        <v>982</v>
      </c>
      <c r="E10951" s="23" t="s">
        <v>1</v>
      </c>
      <c r="F10951" s="23" t="s">
        <v>22</v>
      </c>
      <c r="G10951" s="23" t="s">
        <v>975</v>
      </c>
      <c r="H10951" s="2" t="s">
        <v>8893</v>
      </c>
      <c r="I10951" s="23" t="s">
        <v>7680</v>
      </c>
      <c r="J10951" s="23" t="s">
        <v>59</v>
      </c>
      <c r="K10951" s="23" t="s">
        <v>9712</v>
      </c>
      <c r="L10951" s="23" t="s">
        <v>9538</v>
      </c>
      <c r="M10951" s="23">
        <f>YEAR(Tabla2[[#This Row],[Fecha de creación]])</f>
        <v>2022</v>
      </c>
      <c r="N10951" s="23">
        <f>MONTH(Tabla2[[#This Row],[Fecha de creación]])</f>
        <v>10</v>
      </c>
    </row>
    <row r="10952" spans="1:14" x14ac:dyDescent="0.25">
      <c r="A10952" s="26">
        <v>44853.721342592595</v>
      </c>
      <c r="B10952" s="23" t="s">
        <v>0</v>
      </c>
      <c r="C10952" s="23" t="s">
        <v>13871</v>
      </c>
      <c r="D10952" s="23" t="s">
        <v>982</v>
      </c>
      <c r="E10952" s="23" t="s">
        <v>1</v>
      </c>
      <c r="F10952" s="23" t="s">
        <v>22</v>
      </c>
      <c r="G10952" s="23" t="s">
        <v>975</v>
      </c>
      <c r="H10952" s="2" t="s">
        <v>8893</v>
      </c>
      <c r="I10952" s="23" t="s">
        <v>7680</v>
      </c>
      <c r="J10952" s="23" t="s">
        <v>59</v>
      </c>
      <c r="K10952" s="23" t="s">
        <v>9712</v>
      </c>
      <c r="L10952" s="23" t="s">
        <v>9538</v>
      </c>
      <c r="M10952" s="23">
        <f>YEAR(Tabla2[[#This Row],[Fecha de creación]])</f>
        <v>2022</v>
      </c>
      <c r="N10952" s="23">
        <f>MONTH(Tabla2[[#This Row],[Fecha de creación]])</f>
        <v>10</v>
      </c>
    </row>
    <row r="10953" spans="1:14" x14ac:dyDescent="0.25">
      <c r="A10953" s="26">
        <v>44853.722627314812</v>
      </c>
      <c r="B10953" s="23" t="s">
        <v>0</v>
      </c>
      <c r="C10953" s="23" t="s">
        <v>13872</v>
      </c>
      <c r="D10953" s="23" t="s">
        <v>982</v>
      </c>
      <c r="E10953" s="23" t="s">
        <v>1</v>
      </c>
      <c r="F10953" s="23" t="s">
        <v>22</v>
      </c>
      <c r="G10953" s="23" t="s">
        <v>975</v>
      </c>
      <c r="H10953" s="2" t="s">
        <v>8893</v>
      </c>
      <c r="I10953" s="23" t="s">
        <v>7680</v>
      </c>
      <c r="J10953" s="23" t="s">
        <v>59</v>
      </c>
      <c r="K10953" s="23" t="s">
        <v>9712</v>
      </c>
      <c r="L10953" s="23" t="s">
        <v>9538</v>
      </c>
      <c r="M10953" s="23">
        <f>YEAR(Tabla2[[#This Row],[Fecha de creación]])</f>
        <v>2022</v>
      </c>
      <c r="N10953" s="23">
        <f>MONTH(Tabla2[[#This Row],[Fecha de creación]])</f>
        <v>10</v>
      </c>
    </row>
    <row r="10954" spans="1:14" x14ac:dyDescent="0.25">
      <c r="A10954" s="26">
        <v>44853.725034722222</v>
      </c>
      <c r="B10954" s="23" t="s">
        <v>0</v>
      </c>
      <c r="C10954" s="23" t="s">
        <v>13873</v>
      </c>
      <c r="D10954" s="23" t="s">
        <v>7882</v>
      </c>
      <c r="E10954" s="23" t="s">
        <v>1</v>
      </c>
      <c r="F10954" s="23" t="s">
        <v>7</v>
      </c>
      <c r="G10954" s="23" t="s">
        <v>975</v>
      </c>
      <c r="H10954" s="2" t="s">
        <v>7722</v>
      </c>
      <c r="I10954" s="23" t="s">
        <v>7680</v>
      </c>
      <c r="J10954" s="23" t="s">
        <v>59</v>
      </c>
      <c r="K10954" s="23" t="s">
        <v>9712</v>
      </c>
      <c r="L10954" s="23" t="s">
        <v>9538</v>
      </c>
      <c r="M10954" s="23">
        <f>YEAR(Tabla2[[#This Row],[Fecha de creación]])</f>
        <v>2022</v>
      </c>
      <c r="N10954" s="23">
        <f>MONTH(Tabla2[[#This Row],[Fecha de creación]])</f>
        <v>10</v>
      </c>
    </row>
    <row r="10955" spans="1:14" x14ac:dyDescent="0.25">
      <c r="A10955" s="26">
        <v>44853.728888888887</v>
      </c>
      <c r="B10955" s="23" t="s">
        <v>0</v>
      </c>
      <c r="C10955" s="23" t="s">
        <v>13874</v>
      </c>
      <c r="D10955" s="23" t="s">
        <v>982</v>
      </c>
      <c r="E10955" s="23" t="s">
        <v>1</v>
      </c>
      <c r="F10955" s="23" t="s">
        <v>22</v>
      </c>
      <c r="G10955" s="23" t="s">
        <v>975</v>
      </c>
      <c r="H10955" s="2" t="s">
        <v>8893</v>
      </c>
      <c r="I10955" s="23" t="s">
        <v>7680</v>
      </c>
      <c r="J10955" s="23" t="s">
        <v>59</v>
      </c>
      <c r="K10955" s="23" t="s">
        <v>9712</v>
      </c>
      <c r="L10955" s="23" t="s">
        <v>9538</v>
      </c>
      <c r="M10955" s="23">
        <f>YEAR(Tabla2[[#This Row],[Fecha de creación]])</f>
        <v>2022</v>
      </c>
      <c r="N10955" s="23">
        <f>MONTH(Tabla2[[#This Row],[Fecha de creación]])</f>
        <v>10</v>
      </c>
    </row>
    <row r="10956" spans="1:14" x14ac:dyDescent="0.25">
      <c r="A10956" s="26">
        <v>44854.407094907408</v>
      </c>
      <c r="B10956" s="23" t="s">
        <v>189</v>
      </c>
      <c r="C10956" s="23" t="s">
        <v>13875</v>
      </c>
      <c r="D10956" s="23" t="s">
        <v>7341</v>
      </c>
      <c r="E10956" s="23" t="s">
        <v>1</v>
      </c>
      <c r="F10956" s="23" t="s">
        <v>22</v>
      </c>
      <c r="G10956" s="23" t="s">
        <v>975</v>
      </c>
      <c r="H10956" s="2" t="s">
        <v>7734</v>
      </c>
      <c r="I10956" s="23" t="s">
        <v>7338</v>
      </c>
      <c r="J10956" s="23" t="s">
        <v>958</v>
      </c>
      <c r="K10956" s="23" t="s">
        <v>9712</v>
      </c>
      <c r="L10956" s="23" t="s">
        <v>9538</v>
      </c>
      <c r="M10956" s="23">
        <f>YEAR(Tabla2[[#This Row],[Fecha de creación]])</f>
        <v>2022</v>
      </c>
      <c r="N10956" s="23">
        <f>MONTH(Tabla2[[#This Row],[Fecha de creación]])</f>
        <v>10</v>
      </c>
    </row>
    <row r="10957" spans="1:14" x14ac:dyDescent="0.25">
      <c r="A10957" s="26">
        <v>44854.412812499999</v>
      </c>
      <c r="B10957" s="23" t="s">
        <v>56</v>
      </c>
      <c r="C10957" s="23" t="s">
        <v>13876</v>
      </c>
      <c r="D10957" s="23" t="s">
        <v>4281</v>
      </c>
      <c r="E10957" s="23" t="s">
        <v>1</v>
      </c>
      <c r="F10957" s="23" t="s">
        <v>7</v>
      </c>
      <c r="G10957" s="23" t="s">
        <v>975</v>
      </c>
      <c r="H10957" s="2" t="s">
        <v>7722</v>
      </c>
      <c r="I10957" s="23" t="s">
        <v>7342</v>
      </c>
      <c r="J10957" s="23" t="s">
        <v>59</v>
      </c>
      <c r="K10957" s="23" t="s">
        <v>9712</v>
      </c>
      <c r="L10957" s="23" t="s">
        <v>9538</v>
      </c>
      <c r="M10957" s="23">
        <f>YEAR(Tabla2[[#This Row],[Fecha de creación]])</f>
        <v>2022</v>
      </c>
      <c r="N10957" s="23">
        <f>MONTH(Tabla2[[#This Row],[Fecha de creación]])</f>
        <v>10</v>
      </c>
    </row>
    <row r="10958" spans="1:14" x14ac:dyDescent="0.25">
      <c r="A10958" s="26">
        <v>44854.420231481483</v>
      </c>
      <c r="B10958" s="23" t="s">
        <v>189</v>
      </c>
      <c r="C10958" s="23" t="s">
        <v>13877</v>
      </c>
      <c r="D10958" s="23" t="s">
        <v>382</v>
      </c>
      <c r="E10958" s="23" t="s">
        <v>1</v>
      </c>
      <c r="F10958" s="23" t="s">
        <v>7</v>
      </c>
      <c r="G10958" s="23" t="s">
        <v>975</v>
      </c>
      <c r="H10958" s="2" t="s">
        <v>7723</v>
      </c>
      <c r="I10958" s="23" t="s">
        <v>7338</v>
      </c>
      <c r="J10958" s="23" t="s">
        <v>59</v>
      </c>
      <c r="K10958" s="23" t="s">
        <v>9712</v>
      </c>
      <c r="L10958" s="23" t="s">
        <v>9538</v>
      </c>
      <c r="M10958" s="23">
        <f>YEAR(Tabla2[[#This Row],[Fecha de creación]])</f>
        <v>2022</v>
      </c>
      <c r="N10958" s="23">
        <f>MONTH(Tabla2[[#This Row],[Fecha de creación]])</f>
        <v>10</v>
      </c>
    </row>
    <row r="10959" spans="1:14" x14ac:dyDescent="0.25">
      <c r="A10959" s="26">
        <v>44854.448750000003</v>
      </c>
      <c r="B10959" s="23" t="s">
        <v>56</v>
      </c>
      <c r="C10959" s="23" t="s">
        <v>13878</v>
      </c>
      <c r="D10959" s="23" t="s">
        <v>49</v>
      </c>
      <c r="E10959" s="23" t="s">
        <v>1</v>
      </c>
      <c r="F10959" s="23" t="s">
        <v>7</v>
      </c>
      <c r="G10959" s="23" t="s">
        <v>3</v>
      </c>
      <c r="H10959" s="2" t="s">
        <v>7745</v>
      </c>
      <c r="I10959" s="23" t="s">
        <v>7342</v>
      </c>
      <c r="J10959" s="23" t="s">
        <v>958</v>
      </c>
      <c r="K10959" s="23" t="s">
        <v>9712</v>
      </c>
      <c r="L10959" s="23" t="s">
        <v>9539</v>
      </c>
      <c r="M10959" s="23">
        <f>YEAR(Tabla2[[#This Row],[Fecha de creación]])</f>
        <v>2022</v>
      </c>
      <c r="N10959" s="23">
        <f>MONTH(Tabla2[[#This Row],[Fecha de creación]])</f>
        <v>10</v>
      </c>
    </row>
    <row r="10960" spans="1:14" x14ac:dyDescent="0.25">
      <c r="A10960" s="26">
        <v>44854.45108796296</v>
      </c>
      <c r="B10960" s="23" t="s">
        <v>0</v>
      </c>
      <c r="C10960" s="23" t="s">
        <v>13879</v>
      </c>
      <c r="D10960" s="23" t="s">
        <v>7521</v>
      </c>
      <c r="E10960" s="23" t="s">
        <v>1</v>
      </c>
      <c r="F10960" s="23" t="s">
        <v>22</v>
      </c>
      <c r="G10960" s="23" t="s">
        <v>975</v>
      </c>
      <c r="H10960" s="2" t="s">
        <v>8893</v>
      </c>
      <c r="I10960" s="23" t="s">
        <v>7412</v>
      </c>
      <c r="J10960" s="23"/>
      <c r="K10960" s="23" t="s">
        <v>9712</v>
      </c>
      <c r="L10960" s="23" t="s">
        <v>9538</v>
      </c>
      <c r="M10960" s="23">
        <f>YEAR(Tabla2[[#This Row],[Fecha de creación]])</f>
        <v>2022</v>
      </c>
      <c r="N10960" s="23">
        <f>MONTH(Tabla2[[#This Row],[Fecha de creación]])</f>
        <v>10</v>
      </c>
    </row>
    <row r="10961" spans="1:14" x14ac:dyDescent="0.25">
      <c r="A10961" s="26">
        <v>44854.452025462961</v>
      </c>
      <c r="B10961" s="23" t="s">
        <v>189</v>
      </c>
      <c r="C10961" s="23" t="s">
        <v>13880</v>
      </c>
      <c r="D10961" s="23" t="s">
        <v>13832</v>
      </c>
      <c r="E10961" s="23" t="s">
        <v>1</v>
      </c>
      <c r="F10961" s="23" t="s">
        <v>7</v>
      </c>
      <c r="G10961" s="23" t="s">
        <v>3</v>
      </c>
      <c r="H10961" s="2" t="s">
        <v>8425</v>
      </c>
      <c r="I10961" s="23" t="s">
        <v>7338</v>
      </c>
      <c r="J10961" s="23" t="s">
        <v>59</v>
      </c>
      <c r="K10961" s="23" t="s">
        <v>9712</v>
      </c>
      <c r="L10961" s="23" t="s">
        <v>9539</v>
      </c>
      <c r="M10961" s="23">
        <f>YEAR(Tabla2[[#This Row],[Fecha de creación]])</f>
        <v>2022</v>
      </c>
      <c r="N10961" s="23">
        <f>MONTH(Tabla2[[#This Row],[Fecha de creación]])</f>
        <v>10</v>
      </c>
    </row>
    <row r="10962" spans="1:14" x14ac:dyDescent="0.25">
      <c r="A10962" s="26">
        <v>44854.474247685182</v>
      </c>
      <c r="B10962" s="23" t="s">
        <v>0</v>
      </c>
      <c r="C10962" s="23" t="s">
        <v>13881</v>
      </c>
      <c r="D10962" s="23" t="s">
        <v>535</v>
      </c>
      <c r="E10962" s="23" t="s">
        <v>1</v>
      </c>
      <c r="F10962" s="23" t="s">
        <v>7</v>
      </c>
      <c r="G10962" s="23" t="s">
        <v>975</v>
      </c>
      <c r="H10962" s="2" t="s">
        <v>7743</v>
      </c>
      <c r="I10962" s="23" t="s">
        <v>7412</v>
      </c>
      <c r="J10962" s="23"/>
      <c r="K10962" s="23" t="s">
        <v>9712</v>
      </c>
      <c r="L10962" s="23" t="s">
        <v>9538</v>
      </c>
      <c r="M10962" s="23">
        <f>YEAR(Tabla2[[#This Row],[Fecha de creación]])</f>
        <v>2022</v>
      </c>
      <c r="N10962" s="23">
        <f>MONTH(Tabla2[[#This Row],[Fecha de creación]])</f>
        <v>10</v>
      </c>
    </row>
    <row r="10963" spans="1:14" x14ac:dyDescent="0.25">
      <c r="A10963" s="26">
        <v>44854.490208333336</v>
      </c>
      <c r="B10963" s="23" t="s">
        <v>0</v>
      </c>
      <c r="C10963" s="23" t="s">
        <v>13882</v>
      </c>
      <c r="D10963" s="23" t="s">
        <v>8664</v>
      </c>
      <c r="E10963" s="23" t="s">
        <v>1</v>
      </c>
      <c r="F10963" s="23" t="s">
        <v>22</v>
      </c>
      <c r="G10963" s="23" t="s">
        <v>975</v>
      </c>
      <c r="H10963" s="2" t="s">
        <v>8893</v>
      </c>
      <c r="I10963" s="23" t="s">
        <v>7412</v>
      </c>
      <c r="J10963" s="23"/>
      <c r="K10963" s="23" t="s">
        <v>9712</v>
      </c>
      <c r="L10963" s="23" t="s">
        <v>9538</v>
      </c>
      <c r="M10963" s="23">
        <f>YEAR(Tabla2[[#This Row],[Fecha de creación]])</f>
        <v>2022</v>
      </c>
      <c r="N10963" s="23">
        <f>MONTH(Tabla2[[#This Row],[Fecha de creación]])</f>
        <v>10</v>
      </c>
    </row>
    <row r="10964" spans="1:14" x14ac:dyDescent="0.25">
      <c r="A10964" s="26">
        <v>44854.544722222221</v>
      </c>
      <c r="B10964" s="23" t="s">
        <v>0</v>
      </c>
      <c r="C10964" s="23" t="s">
        <v>13883</v>
      </c>
      <c r="D10964" s="23" t="s">
        <v>8681</v>
      </c>
      <c r="E10964" s="23" t="s">
        <v>1</v>
      </c>
      <c r="F10964" s="23" t="s">
        <v>22</v>
      </c>
      <c r="G10964" s="23" t="s">
        <v>975</v>
      </c>
      <c r="H10964" s="2" t="s">
        <v>8893</v>
      </c>
      <c r="I10964" s="23" t="s">
        <v>7412</v>
      </c>
      <c r="J10964" s="23"/>
      <c r="K10964" s="23" t="s">
        <v>9712</v>
      </c>
      <c r="L10964" s="23" t="s">
        <v>9538</v>
      </c>
      <c r="M10964" s="23">
        <f>YEAR(Tabla2[[#This Row],[Fecha de creación]])</f>
        <v>2022</v>
      </c>
      <c r="N10964" s="23">
        <f>MONTH(Tabla2[[#This Row],[Fecha de creación]])</f>
        <v>10</v>
      </c>
    </row>
    <row r="10965" spans="1:14" x14ac:dyDescent="0.25">
      <c r="A10965" s="26">
        <v>44854.621215277781</v>
      </c>
      <c r="B10965" s="23" t="s">
        <v>0</v>
      </c>
      <c r="C10965" s="23" t="s">
        <v>13884</v>
      </c>
      <c r="D10965" s="23" t="s">
        <v>982</v>
      </c>
      <c r="E10965" s="23" t="s">
        <v>1</v>
      </c>
      <c r="F10965" s="23" t="s">
        <v>22</v>
      </c>
      <c r="G10965" s="23" t="s">
        <v>975</v>
      </c>
      <c r="H10965" s="2" t="s">
        <v>8893</v>
      </c>
      <c r="I10965" s="23" t="s">
        <v>7680</v>
      </c>
      <c r="J10965" s="23" t="s">
        <v>59</v>
      </c>
      <c r="K10965" s="23" t="s">
        <v>9712</v>
      </c>
      <c r="L10965" s="23" t="s">
        <v>9538</v>
      </c>
      <c r="M10965" s="23">
        <f>YEAR(Tabla2[[#This Row],[Fecha de creación]])</f>
        <v>2022</v>
      </c>
      <c r="N10965" s="23">
        <f>MONTH(Tabla2[[#This Row],[Fecha de creación]])</f>
        <v>10</v>
      </c>
    </row>
    <row r="10966" spans="1:14" x14ac:dyDescent="0.25">
      <c r="A10966" s="26">
        <v>44854.627939814818</v>
      </c>
      <c r="B10966" s="23" t="s">
        <v>0</v>
      </c>
      <c r="C10966" s="23" t="s">
        <v>13885</v>
      </c>
      <c r="D10966" s="23" t="s">
        <v>5471</v>
      </c>
      <c r="E10966" s="23" t="s">
        <v>1</v>
      </c>
      <c r="F10966" s="23" t="s">
        <v>7</v>
      </c>
      <c r="G10966" s="23" t="s">
        <v>1551</v>
      </c>
      <c r="H10966" s="2" t="s">
        <v>7733</v>
      </c>
      <c r="I10966" s="23" t="s">
        <v>976</v>
      </c>
      <c r="J10966" s="23" t="s">
        <v>59</v>
      </c>
      <c r="K10966" s="23" t="s">
        <v>9712</v>
      </c>
      <c r="L10966" s="23" t="s">
        <v>9539</v>
      </c>
      <c r="M10966" s="23">
        <f>YEAR(Tabla2[[#This Row],[Fecha de creación]])</f>
        <v>2022</v>
      </c>
      <c r="N10966" s="23">
        <f>MONTH(Tabla2[[#This Row],[Fecha de creación]])</f>
        <v>10</v>
      </c>
    </row>
    <row r="10967" spans="1:14" x14ac:dyDescent="0.25">
      <c r="A10967" s="26">
        <v>44854.634467592594</v>
      </c>
      <c r="B10967" s="23" t="s">
        <v>0</v>
      </c>
      <c r="C10967" s="23" t="s">
        <v>13886</v>
      </c>
      <c r="D10967" s="23" t="s">
        <v>982</v>
      </c>
      <c r="E10967" s="23" t="s">
        <v>1</v>
      </c>
      <c r="F10967" s="23" t="s">
        <v>22</v>
      </c>
      <c r="G10967" s="23" t="s">
        <v>975</v>
      </c>
      <c r="H10967" s="2" t="s">
        <v>8893</v>
      </c>
      <c r="I10967" s="23" t="s">
        <v>7680</v>
      </c>
      <c r="J10967" s="23" t="s">
        <v>59</v>
      </c>
      <c r="K10967" s="23" t="s">
        <v>9712</v>
      </c>
      <c r="L10967" s="23" t="s">
        <v>9538</v>
      </c>
      <c r="M10967" s="23">
        <f>YEAR(Tabla2[[#This Row],[Fecha de creación]])</f>
        <v>2022</v>
      </c>
      <c r="N10967" s="23">
        <f>MONTH(Tabla2[[#This Row],[Fecha de creación]])</f>
        <v>10</v>
      </c>
    </row>
    <row r="10968" spans="1:14" x14ac:dyDescent="0.25">
      <c r="A10968" s="26">
        <v>44854.634976851848</v>
      </c>
      <c r="B10968" s="23" t="s">
        <v>0</v>
      </c>
      <c r="C10968" s="23" t="s">
        <v>13887</v>
      </c>
      <c r="D10968" s="23" t="s">
        <v>349</v>
      </c>
      <c r="E10968" s="23" t="s">
        <v>1</v>
      </c>
      <c r="F10968" s="23" t="s">
        <v>7</v>
      </c>
      <c r="G10968" s="23" t="s">
        <v>975</v>
      </c>
      <c r="H10968" s="2" t="s">
        <v>7980</v>
      </c>
      <c r="I10968" s="23" t="s">
        <v>7412</v>
      </c>
      <c r="J10968" s="23"/>
      <c r="K10968" s="23" t="s">
        <v>9712</v>
      </c>
      <c r="L10968" s="23" t="s">
        <v>9538</v>
      </c>
      <c r="M10968" s="23">
        <f>YEAR(Tabla2[[#This Row],[Fecha de creación]])</f>
        <v>2022</v>
      </c>
      <c r="N10968" s="23">
        <f>MONTH(Tabla2[[#This Row],[Fecha de creación]])</f>
        <v>10</v>
      </c>
    </row>
    <row r="10969" spans="1:14" x14ac:dyDescent="0.25">
      <c r="A10969" s="26">
        <v>44854.643553240741</v>
      </c>
      <c r="B10969" s="23" t="s">
        <v>0</v>
      </c>
      <c r="C10969" s="23" t="s">
        <v>13888</v>
      </c>
      <c r="D10969" s="23" t="s">
        <v>10312</v>
      </c>
      <c r="E10969" s="23" t="s">
        <v>1</v>
      </c>
      <c r="F10969" s="23" t="s">
        <v>7</v>
      </c>
      <c r="G10969" s="23" t="s">
        <v>975</v>
      </c>
      <c r="H10969" s="2" t="s">
        <v>7730</v>
      </c>
      <c r="I10969" s="23" t="s">
        <v>7680</v>
      </c>
      <c r="J10969" s="23" t="s">
        <v>59</v>
      </c>
      <c r="K10969" s="23" t="s">
        <v>9712</v>
      </c>
      <c r="L10969" s="23" t="s">
        <v>9538</v>
      </c>
      <c r="M10969" s="23">
        <f>YEAR(Tabla2[[#This Row],[Fecha de creación]])</f>
        <v>2022</v>
      </c>
      <c r="N10969" s="23">
        <f>MONTH(Tabla2[[#This Row],[Fecha de creación]])</f>
        <v>10</v>
      </c>
    </row>
    <row r="10970" spans="1:14" x14ac:dyDescent="0.25">
      <c r="A10970" s="26">
        <v>44854.654560185183</v>
      </c>
      <c r="B10970" s="23" t="s">
        <v>9534</v>
      </c>
      <c r="C10970" s="23" t="s">
        <v>13889</v>
      </c>
      <c r="D10970" s="23" t="s">
        <v>13869</v>
      </c>
      <c r="E10970" s="23" t="s">
        <v>1</v>
      </c>
      <c r="F10970" s="23" t="s">
        <v>7</v>
      </c>
      <c r="G10970" s="23" t="s">
        <v>975</v>
      </c>
      <c r="H10970" s="2" t="s">
        <v>8459</v>
      </c>
      <c r="I10970" s="23" t="s">
        <v>8168</v>
      </c>
      <c r="J10970" s="23"/>
      <c r="K10970" s="23" t="s">
        <v>9712</v>
      </c>
      <c r="L10970" s="23" t="s">
        <v>9538</v>
      </c>
      <c r="M10970" s="23">
        <f>YEAR(Tabla2[[#This Row],[Fecha de creación]])</f>
        <v>2022</v>
      </c>
      <c r="N10970" s="23">
        <f>MONTH(Tabla2[[#This Row],[Fecha de creación]])</f>
        <v>10</v>
      </c>
    </row>
    <row r="10971" spans="1:14" x14ac:dyDescent="0.25">
      <c r="A10971" s="26">
        <v>44854.657268518517</v>
      </c>
      <c r="B10971" s="23" t="s">
        <v>9534</v>
      </c>
      <c r="C10971" s="23" t="s">
        <v>13890</v>
      </c>
      <c r="D10971" s="23" t="s">
        <v>13869</v>
      </c>
      <c r="E10971" s="23" t="s">
        <v>1</v>
      </c>
      <c r="F10971" s="23" t="s">
        <v>7</v>
      </c>
      <c r="G10971" s="23" t="s">
        <v>975</v>
      </c>
      <c r="H10971" s="2" t="s">
        <v>8459</v>
      </c>
      <c r="I10971" s="23" t="s">
        <v>8168</v>
      </c>
      <c r="J10971" s="23"/>
      <c r="K10971" s="23" t="s">
        <v>9712</v>
      </c>
      <c r="L10971" s="23" t="s">
        <v>9538</v>
      </c>
      <c r="M10971" s="23">
        <f>YEAR(Tabla2[[#This Row],[Fecha de creación]])</f>
        <v>2022</v>
      </c>
      <c r="N10971" s="23">
        <f>MONTH(Tabla2[[#This Row],[Fecha de creación]])</f>
        <v>10</v>
      </c>
    </row>
    <row r="10972" spans="1:14" x14ac:dyDescent="0.25">
      <c r="A10972" s="26">
        <v>44854.662638888891</v>
      </c>
      <c r="B10972" s="23" t="s">
        <v>0</v>
      </c>
      <c r="C10972" s="23" t="s">
        <v>13891</v>
      </c>
      <c r="D10972" s="23" t="s">
        <v>49</v>
      </c>
      <c r="E10972" s="23" t="s">
        <v>1</v>
      </c>
      <c r="F10972" s="23" t="s">
        <v>7</v>
      </c>
      <c r="G10972" s="23" t="s">
        <v>975</v>
      </c>
      <c r="H10972" s="2" t="s">
        <v>7745</v>
      </c>
      <c r="I10972" s="23" t="s">
        <v>7412</v>
      </c>
      <c r="J10972" s="23"/>
      <c r="K10972" s="23" t="s">
        <v>9712</v>
      </c>
      <c r="L10972" s="23" t="s">
        <v>9538</v>
      </c>
      <c r="M10972" s="23">
        <f>YEAR(Tabla2[[#This Row],[Fecha de creación]])</f>
        <v>2022</v>
      </c>
      <c r="N10972" s="23">
        <f>MONTH(Tabla2[[#This Row],[Fecha de creación]])</f>
        <v>10</v>
      </c>
    </row>
    <row r="10973" spans="1:14" x14ac:dyDescent="0.25">
      <c r="A10973" s="26">
        <v>44854.663078703707</v>
      </c>
      <c r="B10973" s="23" t="s">
        <v>0</v>
      </c>
      <c r="C10973" s="23" t="s">
        <v>13892</v>
      </c>
      <c r="D10973" s="23" t="s">
        <v>49</v>
      </c>
      <c r="E10973" s="23" t="s">
        <v>1</v>
      </c>
      <c r="F10973" s="23" t="s">
        <v>7</v>
      </c>
      <c r="G10973" s="23" t="s">
        <v>975</v>
      </c>
      <c r="H10973" s="2" t="s">
        <v>7745</v>
      </c>
      <c r="I10973" s="23" t="s">
        <v>7412</v>
      </c>
      <c r="J10973" s="23"/>
      <c r="K10973" s="23" t="s">
        <v>9712</v>
      </c>
      <c r="L10973" s="23" t="s">
        <v>9538</v>
      </c>
      <c r="M10973" s="23">
        <f>YEAR(Tabla2[[#This Row],[Fecha de creación]])</f>
        <v>2022</v>
      </c>
      <c r="N10973" s="23">
        <f>MONTH(Tabla2[[#This Row],[Fecha de creación]])</f>
        <v>10</v>
      </c>
    </row>
    <row r="10974" spans="1:14" x14ac:dyDescent="0.25">
      <c r="A10974" s="26">
        <v>44854.705972222226</v>
      </c>
      <c r="B10974" s="23" t="s">
        <v>0</v>
      </c>
      <c r="C10974" s="23" t="s">
        <v>13893</v>
      </c>
      <c r="D10974" s="23" t="s">
        <v>7011</v>
      </c>
      <c r="E10974" s="23" t="s">
        <v>1</v>
      </c>
      <c r="F10974" s="23" t="s">
        <v>7</v>
      </c>
      <c r="G10974" s="23" t="s">
        <v>975</v>
      </c>
      <c r="H10974" s="2" t="s">
        <v>13574</v>
      </c>
      <c r="I10974" s="23" t="s">
        <v>7412</v>
      </c>
      <c r="J10974" s="23"/>
      <c r="K10974" s="23" t="s">
        <v>9712</v>
      </c>
      <c r="L10974" s="23" t="s">
        <v>9538</v>
      </c>
      <c r="M10974" s="23">
        <f>YEAR(Tabla2[[#This Row],[Fecha de creación]])</f>
        <v>2022</v>
      </c>
      <c r="N10974" s="23">
        <f>MONTH(Tabla2[[#This Row],[Fecha de creación]])</f>
        <v>10</v>
      </c>
    </row>
    <row r="10975" spans="1:14" x14ac:dyDescent="0.25">
      <c r="A10975" s="26">
        <v>44855.530590277776</v>
      </c>
      <c r="B10975" s="23" t="s">
        <v>56</v>
      </c>
      <c r="C10975" s="23" t="s">
        <v>13894</v>
      </c>
      <c r="D10975" s="23" t="s">
        <v>7096</v>
      </c>
      <c r="E10975" s="23" t="s">
        <v>1</v>
      </c>
      <c r="F10975" s="23" t="s">
        <v>7</v>
      </c>
      <c r="G10975" s="23" t="s">
        <v>975</v>
      </c>
      <c r="H10975" s="2" t="s">
        <v>7722</v>
      </c>
      <c r="I10975" s="23" t="s">
        <v>4517</v>
      </c>
      <c r="J10975" s="23" t="s">
        <v>59</v>
      </c>
      <c r="K10975" s="23" t="s">
        <v>9712</v>
      </c>
      <c r="L10975" s="23" t="s">
        <v>9538</v>
      </c>
      <c r="M10975" s="23">
        <f>YEAR(Tabla2[[#This Row],[Fecha de creación]])</f>
        <v>2022</v>
      </c>
      <c r="N10975" s="23">
        <f>MONTH(Tabla2[[#This Row],[Fecha de creación]])</f>
        <v>10</v>
      </c>
    </row>
    <row r="10976" spans="1:14" x14ac:dyDescent="0.25">
      <c r="A10976" s="26">
        <v>44855.694699074076</v>
      </c>
      <c r="B10976" s="23" t="s">
        <v>9534</v>
      </c>
      <c r="C10976" s="23" t="s">
        <v>13895</v>
      </c>
      <c r="D10976" s="23" t="s">
        <v>1800</v>
      </c>
      <c r="E10976" s="23" t="s">
        <v>1</v>
      </c>
      <c r="F10976" s="23" t="s">
        <v>7</v>
      </c>
      <c r="G10976" s="23" t="s">
        <v>975</v>
      </c>
      <c r="H10976" s="2" t="s">
        <v>7745</v>
      </c>
      <c r="I10976" s="23" t="s">
        <v>8168</v>
      </c>
      <c r="J10976" s="23"/>
      <c r="K10976" s="23" t="s">
        <v>9712</v>
      </c>
      <c r="L10976" s="23" t="s">
        <v>9538</v>
      </c>
      <c r="M10976" s="23">
        <f>YEAR(Tabla2[[#This Row],[Fecha de creación]])</f>
        <v>2022</v>
      </c>
      <c r="N10976" s="23">
        <f>MONTH(Tabla2[[#This Row],[Fecha de creación]])</f>
        <v>10</v>
      </c>
    </row>
    <row r="10977" spans="1:14" x14ac:dyDescent="0.25">
      <c r="A10977" s="26">
        <v>44856.396956018521</v>
      </c>
      <c r="B10977" s="23" t="s">
        <v>56</v>
      </c>
      <c r="C10977" s="23" t="s">
        <v>13896</v>
      </c>
      <c r="D10977" s="23" t="s">
        <v>13897</v>
      </c>
      <c r="E10977" s="23" t="s">
        <v>1</v>
      </c>
      <c r="F10977" s="23" t="s">
        <v>7</v>
      </c>
      <c r="G10977" s="23" t="s">
        <v>3</v>
      </c>
      <c r="H10977" s="2" t="s">
        <v>7730</v>
      </c>
      <c r="I10977" s="23" t="s">
        <v>4517</v>
      </c>
      <c r="J10977" s="23" t="s">
        <v>59</v>
      </c>
      <c r="K10977" s="23" t="s">
        <v>9712</v>
      </c>
      <c r="L10977" s="23" t="s">
        <v>9539</v>
      </c>
      <c r="M10977" s="23">
        <f>YEAR(Tabla2[[#This Row],[Fecha de creación]])</f>
        <v>2022</v>
      </c>
      <c r="N10977" s="23">
        <f>MONTH(Tabla2[[#This Row],[Fecha de creación]])</f>
        <v>10</v>
      </c>
    </row>
    <row r="10978" spans="1:14" x14ac:dyDescent="0.25">
      <c r="A10978" s="26">
        <v>44856.433333333334</v>
      </c>
      <c r="B10978" s="23" t="s">
        <v>0</v>
      </c>
      <c r="C10978" s="23" t="s">
        <v>13898</v>
      </c>
      <c r="D10978" s="23" t="s">
        <v>13899</v>
      </c>
      <c r="E10978" s="23" t="s">
        <v>1</v>
      </c>
      <c r="F10978" s="23" t="s">
        <v>7</v>
      </c>
      <c r="G10978" s="23" t="s">
        <v>975</v>
      </c>
      <c r="H10978" s="2" t="s">
        <v>7731</v>
      </c>
      <c r="I10978" s="23" t="s">
        <v>7412</v>
      </c>
      <c r="J10978" s="23"/>
      <c r="K10978" s="23" t="s">
        <v>9712</v>
      </c>
      <c r="L10978" s="23" t="s">
        <v>9538</v>
      </c>
      <c r="M10978" s="23">
        <f>YEAR(Tabla2[[#This Row],[Fecha de creación]])</f>
        <v>2022</v>
      </c>
      <c r="N10978" s="23">
        <f>MONTH(Tabla2[[#This Row],[Fecha de creación]])</f>
        <v>10</v>
      </c>
    </row>
    <row r="10979" spans="1:14" x14ac:dyDescent="0.25">
      <c r="A10979" s="26">
        <v>44856.455405092594</v>
      </c>
      <c r="B10979" s="23" t="s">
        <v>0</v>
      </c>
      <c r="C10979" s="23" t="s">
        <v>13900</v>
      </c>
      <c r="D10979" s="23" t="s">
        <v>989</v>
      </c>
      <c r="E10979" s="23" t="s">
        <v>1</v>
      </c>
      <c r="F10979" s="23" t="s">
        <v>7</v>
      </c>
      <c r="G10979" s="23" t="s">
        <v>975</v>
      </c>
      <c r="H10979" s="2" t="s">
        <v>8480</v>
      </c>
      <c r="I10979" s="23" t="s">
        <v>7412</v>
      </c>
      <c r="J10979" s="23"/>
      <c r="K10979" s="23" t="s">
        <v>9712</v>
      </c>
      <c r="L10979" s="23" t="s">
        <v>9538</v>
      </c>
      <c r="M10979" s="23">
        <f>YEAR(Tabla2[[#This Row],[Fecha de creación]])</f>
        <v>2022</v>
      </c>
      <c r="N10979" s="23">
        <f>MONTH(Tabla2[[#This Row],[Fecha de creación]])</f>
        <v>10</v>
      </c>
    </row>
    <row r="10980" spans="1:14" x14ac:dyDescent="0.25">
      <c r="A10980" s="26">
        <v>44856.463599537034</v>
      </c>
      <c r="B10980" s="23" t="s">
        <v>0</v>
      </c>
      <c r="C10980" s="23" t="s">
        <v>13901</v>
      </c>
      <c r="D10980" s="23" t="s">
        <v>3092</v>
      </c>
      <c r="E10980" s="23" t="s">
        <v>1</v>
      </c>
      <c r="F10980" s="23" t="s">
        <v>7</v>
      </c>
      <c r="G10980" s="23" t="s">
        <v>975</v>
      </c>
      <c r="H10980" s="2" t="s">
        <v>7726</v>
      </c>
      <c r="I10980" s="23" t="s">
        <v>7412</v>
      </c>
      <c r="J10980" s="23"/>
      <c r="K10980" s="23" t="s">
        <v>9712</v>
      </c>
      <c r="L10980" s="23" t="s">
        <v>9538</v>
      </c>
      <c r="M10980" s="23">
        <f>YEAR(Tabla2[[#This Row],[Fecha de creación]])</f>
        <v>2022</v>
      </c>
      <c r="N10980" s="23">
        <f>MONTH(Tabla2[[#This Row],[Fecha de creación]])</f>
        <v>10</v>
      </c>
    </row>
    <row r="10981" spans="1:14" x14ac:dyDescent="0.25">
      <c r="A10981" s="26">
        <v>44856.521840277775</v>
      </c>
      <c r="B10981" s="23" t="s">
        <v>0</v>
      </c>
      <c r="C10981" s="23" t="s">
        <v>13902</v>
      </c>
      <c r="D10981" s="23" t="s">
        <v>7521</v>
      </c>
      <c r="E10981" s="23" t="s">
        <v>1</v>
      </c>
      <c r="F10981" s="23" t="s">
        <v>22</v>
      </c>
      <c r="G10981" s="23" t="s">
        <v>975</v>
      </c>
      <c r="H10981" s="2" t="s">
        <v>8893</v>
      </c>
      <c r="I10981" s="23" t="s">
        <v>7412</v>
      </c>
      <c r="J10981" s="23"/>
      <c r="K10981" s="23" t="s">
        <v>9712</v>
      </c>
      <c r="L10981" s="23" t="s">
        <v>9538</v>
      </c>
      <c r="M10981" s="23">
        <f>YEAR(Tabla2[[#This Row],[Fecha de creación]])</f>
        <v>2022</v>
      </c>
      <c r="N10981" s="23">
        <f>MONTH(Tabla2[[#This Row],[Fecha de creación]])</f>
        <v>10</v>
      </c>
    </row>
    <row r="10982" spans="1:14" x14ac:dyDescent="0.25">
      <c r="A10982" s="26">
        <v>44856.528310185182</v>
      </c>
      <c r="B10982" s="23" t="s">
        <v>56</v>
      </c>
      <c r="C10982" s="23" t="s">
        <v>13903</v>
      </c>
      <c r="D10982" s="23" t="s">
        <v>13904</v>
      </c>
      <c r="E10982" s="23" t="s">
        <v>1</v>
      </c>
      <c r="F10982" s="23" t="s">
        <v>7</v>
      </c>
      <c r="G10982" s="23" t="s">
        <v>1551</v>
      </c>
      <c r="H10982" s="2" t="s">
        <v>7734</v>
      </c>
      <c r="I10982" s="23" t="s">
        <v>11095</v>
      </c>
      <c r="J10982" s="23"/>
      <c r="K10982" s="23" t="s">
        <v>9712</v>
      </c>
      <c r="L10982" s="23" t="s">
        <v>9539</v>
      </c>
      <c r="M10982" s="23">
        <f>YEAR(Tabla2[[#This Row],[Fecha de creación]])</f>
        <v>2022</v>
      </c>
      <c r="N10982" s="23">
        <f>MONTH(Tabla2[[#This Row],[Fecha de creación]])</f>
        <v>10</v>
      </c>
    </row>
    <row r="10983" spans="1:14" x14ac:dyDescent="0.25">
      <c r="A10983" s="26">
        <v>44856.632002314815</v>
      </c>
      <c r="B10983" s="23" t="s">
        <v>9534</v>
      </c>
      <c r="C10983" s="23" t="s">
        <v>13905</v>
      </c>
      <c r="D10983" s="23" t="s">
        <v>1800</v>
      </c>
      <c r="E10983" s="23" t="s">
        <v>1</v>
      </c>
      <c r="F10983" s="23" t="s">
        <v>7</v>
      </c>
      <c r="G10983" s="23" t="s">
        <v>3</v>
      </c>
      <c r="H10983" s="2" t="s">
        <v>7745</v>
      </c>
      <c r="I10983" s="23" t="s">
        <v>8168</v>
      </c>
      <c r="J10983" s="23"/>
      <c r="K10983" s="23" t="s">
        <v>9712</v>
      </c>
      <c r="L10983" s="23" t="s">
        <v>9539</v>
      </c>
      <c r="M10983" s="23">
        <f>YEAR(Tabla2[[#This Row],[Fecha de creación]])</f>
        <v>2022</v>
      </c>
      <c r="N10983" s="23">
        <f>MONTH(Tabla2[[#This Row],[Fecha de creación]])</f>
        <v>10</v>
      </c>
    </row>
    <row r="10984" spans="1:14" x14ac:dyDescent="0.25">
      <c r="A10984" s="26">
        <v>44857.503865740742</v>
      </c>
      <c r="B10984" s="23" t="s">
        <v>0</v>
      </c>
      <c r="C10984" s="23" t="s">
        <v>13906</v>
      </c>
      <c r="D10984" s="23" t="s">
        <v>21</v>
      </c>
      <c r="E10984" s="23" t="s">
        <v>1</v>
      </c>
      <c r="F10984" s="23" t="s">
        <v>7</v>
      </c>
      <c r="G10984" s="23" t="s">
        <v>975</v>
      </c>
      <c r="H10984" s="2" t="s">
        <v>7744</v>
      </c>
      <c r="I10984" s="23" t="s">
        <v>7412</v>
      </c>
      <c r="J10984" s="23"/>
      <c r="K10984" s="23" t="s">
        <v>9712</v>
      </c>
      <c r="L10984" s="23" t="s">
        <v>9538</v>
      </c>
      <c r="M10984" s="23">
        <f>YEAR(Tabla2[[#This Row],[Fecha de creación]])</f>
        <v>2022</v>
      </c>
      <c r="N10984" s="23">
        <f>MONTH(Tabla2[[#This Row],[Fecha de creación]])</f>
        <v>10</v>
      </c>
    </row>
    <row r="10985" spans="1:14" x14ac:dyDescent="0.25">
      <c r="A10985" s="26">
        <v>44857.524918981479</v>
      </c>
      <c r="B10985" s="23" t="s">
        <v>0</v>
      </c>
      <c r="C10985" s="23" t="s">
        <v>13907</v>
      </c>
      <c r="D10985" s="23" t="s">
        <v>872</v>
      </c>
      <c r="E10985" s="23" t="s">
        <v>1</v>
      </c>
      <c r="F10985" s="23" t="s">
        <v>7</v>
      </c>
      <c r="G10985" s="23" t="s">
        <v>975</v>
      </c>
      <c r="H10985" s="2" t="s">
        <v>13574</v>
      </c>
      <c r="I10985" s="23" t="s">
        <v>7412</v>
      </c>
      <c r="J10985" s="23"/>
      <c r="K10985" s="23" t="s">
        <v>9712</v>
      </c>
      <c r="L10985" s="23" t="s">
        <v>9538</v>
      </c>
      <c r="M10985" s="23">
        <f>YEAR(Tabla2[[#This Row],[Fecha de creación]])</f>
        <v>2022</v>
      </c>
      <c r="N10985" s="23">
        <f>MONTH(Tabla2[[#This Row],[Fecha de creación]])</f>
        <v>10</v>
      </c>
    </row>
    <row r="10986" spans="1:14" x14ac:dyDescent="0.25">
      <c r="A10986" s="26">
        <v>44857.639976851853</v>
      </c>
      <c r="B10986" s="23" t="s">
        <v>0</v>
      </c>
      <c r="C10986" s="23" t="s">
        <v>13908</v>
      </c>
      <c r="D10986" s="23" t="s">
        <v>49</v>
      </c>
      <c r="E10986" s="23" t="s">
        <v>1</v>
      </c>
      <c r="F10986" s="23" t="s">
        <v>7</v>
      </c>
      <c r="G10986" s="23" t="s">
        <v>975</v>
      </c>
      <c r="H10986" s="2" t="s">
        <v>7745</v>
      </c>
      <c r="I10986" s="23" t="s">
        <v>7412</v>
      </c>
      <c r="J10986" s="23"/>
      <c r="K10986" s="23" t="s">
        <v>9712</v>
      </c>
      <c r="L10986" s="23" t="s">
        <v>9538</v>
      </c>
      <c r="M10986" s="23">
        <f>YEAR(Tabla2[[#This Row],[Fecha de creación]])</f>
        <v>2022</v>
      </c>
      <c r="N10986" s="23">
        <f>MONTH(Tabla2[[#This Row],[Fecha de creación]])</f>
        <v>10</v>
      </c>
    </row>
    <row r="10987" spans="1:14" x14ac:dyDescent="0.25">
      <c r="A10987" s="26">
        <v>44857.680219907408</v>
      </c>
      <c r="B10987" s="23" t="s">
        <v>0</v>
      </c>
      <c r="C10987" s="23" t="s">
        <v>13909</v>
      </c>
      <c r="D10987" s="23" t="s">
        <v>989</v>
      </c>
      <c r="E10987" s="23" t="s">
        <v>1</v>
      </c>
      <c r="F10987" s="23" t="s">
        <v>7</v>
      </c>
      <c r="G10987" s="23" t="s">
        <v>975</v>
      </c>
      <c r="H10987" s="2" t="s">
        <v>8480</v>
      </c>
      <c r="I10987" s="23" t="s">
        <v>7680</v>
      </c>
      <c r="J10987" s="23" t="s">
        <v>59</v>
      </c>
      <c r="K10987" s="23" t="s">
        <v>9712</v>
      </c>
      <c r="L10987" s="23" t="s">
        <v>9538</v>
      </c>
      <c r="M10987" s="23">
        <f>YEAR(Tabla2[[#This Row],[Fecha de creación]])</f>
        <v>2022</v>
      </c>
      <c r="N10987" s="23">
        <f>MONTH(Tabla2[[#This Row],[Fecha de creación]])</f>
        <v>10</v>
      </c>
    </row>
    <row r="10988" spans="1:14" x14ac:dyDescent="0.25">
      <c r="A10988" s="26">
        <v>44857.682395833333</v>
      </c>
      <c r="B10988" s="23" t="s">
        <v>0</v>
      </c>
      <c r="C10988" s="23" t="s">
        <v>13910</v>
      </c>
      <c r="D10988" s="23" t="s">
        <v>1344</v>
      </c>
      <c r="E10988" s="23" t="s">
        <v>1</v>
      </c>
      <c r="F10988" s="23" t="s">
        <v>7</v>
      </c>
      <c r="G10988" s="23" t="s">
        <v>1551</v>
      </c>
      <c r="H10988" s="2" t="s">
        <v>7726</v>
      </c>
      <c r="I10988" s="23" t="s">
        <v>976</v>
      </c>
      <c r="J10988" s="23" t="s">
        <v>59</v>
      </c>
      <c r="K10988" s="23" t="s">
        <v>9712</v>
      </c>
      <c r="L10988" s="23" t="s">
        <v>9539</v>
      </c>
      <c r="M10988" s="23">
        <f>YEAR(Tabla2[[#This Row],[Fecha de creación]])</f>
        <v>2022</v>
      </c>
      <c r="N10988" s="23">
        <f>MONTH(Tabla2[[#This Row],[Fecha de creación]])</f>
        <v>10</v>
      </c>
    </row>
    <row r="10989" spans="1:14" x14ac:dyDescent="0.25">
      <c r="A10989" s="26">
        <v>44857.684224537035</v>
      </c>
      <c r="B10989" s="23" t="s">
        <v>0</v>
      </c>
      <c r="C10989" s="23" t="s">
        <v>13911</v>
      </c>
      <c r="D10989" s="23" t="s">
        <v>982</v>
      </c>
      <c r="E10989" s="23" t="s">
        <v>1</v>
      </c>
      <c r="F10989" s="23" t="s">
        <v>22</v>
      </c>
      <c r="G10989" s="23" t="s">
        <v>975</v>
      </c>
      <c r="H10989" s="2" t="s">
        <v>8893</v>
      </c>
      <c r="I10989" s="23" t="s">
        <v>7680</v>
      </c>
      <c r="J10989" s="23" t="s">
        <v>59</v>
      </c>
      <c r="K10989" s="23" t="s">
        <v>9712</v>
      </c>
      <c r="L10989" s="23" t="s">
        <v>9538</v>
      </c>
      <c r="M10989" s="23">
        <f>YEAR(Tabla2[[#This Row],[Fecha de creación]])</f>
        <v>2022</v>
      </c>
      <c r="N10989" s="23">
        <f>MONTH(Tabla2[[#This Row],[Fecha de creación]])</f>
        <v>10</v>
      </c>
    </row>
    <row r="10990" spans="1:14" x14ac:dyDescent="0.25">
      <c r="A10990" s="26">
        <v>44857.685567129629</v>
      </c>
      <c r="B10990" s="23" t="s">
        <v>0</v>
      </c>
      <c r="C10990" s="23" t="s">
        <v>13912</v>
      </c>
      <c r="D10990" s="23" t="s">
        <v>982</v>
      </c>
      <c r="E10990" s="23" t="s">
        <v>1</v>
      </c>
      <c r="F10990" s="23" t="s">
        <v>22</v>
      </c>
      <c r="G10990" s="23" t="s">
        <v>975</v>
      </c>
      <c r="H10990" s="2" t="s">
        <v>8893</v>
      </c>
      <c r="I10990" s="23" t="s">
        <v>7680</v>
      </c>
      <c r="J10990" s="23" t="s">
        <v>59</v>
      </c>
      <c r="K10990" s="23" t="s">
        <v>9712</v>
      </c>
      <c r="L10990" s="23" t="s">
        <v>9538</v>
      </c>
      <c r="M10990" s="23">
        <f>YEAR(Tabla2[[#This Row],[Fecha de creación]])</f>
        <v>2022</v>
      </c>
      <c r="N10990" s="23">
        <f>MONTH(Tabla2[[#This Row],[Fecha de creación]])</f>
        <v>10</v>
      </c>
    </row>
    <row r="10991" spans="1:14" x14ac:dyDescent="0.25">
      <c r="A10991" s="26">
        <v>44857.686909722222</v>
      </c>
      <c r="B10991" s="23" t="s">
        <v>0</v>
      </c>
      <c r="C10991" s="23" t="s">
        <v>13913</v>
      </c>
      <c r="D10991" s="23" t="s">
        <v>982</v>
      </c>
      <c r="E10991" s="23" t="s">
        <v>1</v>
      </c>
      <c r="F10991" s="23" t="s">
        <v>22</v>
      </c>
      <c r="G10991" s="23" t="s">
        <v>975</v>
      </c>
      <c r="H10991" s="2" t="s">
        <v>8893</v>
      </c>
      <c r="I10991" s="23" t="s">
        <v>7680</v>
      </c>
      <c r="J10991" s="23" t="s">
        <v>59</v>
      </c>
      <c r="K10991" s="23" t="s">
        <v>9712</v>
      </c>
      <c r="L10991" s="23" t="s">
        <v>9538</v>
      </c>
      <c r="M10991" s="23">
        <f>YEAR(Tabla2[[#This Row],[Fecha de creación]])</f>
        <v>2022</v>
      </c>
      <c r="N10991" s="23">
        <f>MONTH(Tabla2[[#This Row],[Fecha de creación]])</f>
        <v>10</v>
      </c>
    </row>
    <row r="10992" spans="1:14" x14ac:dyDescent="0.25">
      <c r="A10992" s="26">
        <v>44858.418067129627</v>
      </c>
      <c r="B10992" s="23" t="s">
        <v>189</v>
      </c>
      <c r="C10992" s="23" t="s">
        <v>13914</v>
      </c>
      <c r="D10992" s="23" t="s">
        <v>7096</v>
      </c>
      <c r="E10992" s="23" t="s">
        <v>1</v>
      </c>
      <c r="F10992" s="23" t="s">
        <v>7</v>
      </c>
      <c r="G10992" s="23" t="s">
        <v>975</v>
      </c>
      <c r="H10992" s="2" t="s">
        <v>7722</v>
      </c>
      <c r="I10992" s="23" t="s">
        <v>4486</v>
      </c>
      <c r="J10992" s="23" t="s">
        <v>59</v>
      </c>
      <c r="K10992" s="23" t="s">
        <v>9712</v>
      </c>
      <c r="L10992" s="23" t="s">
        <v>9538</v>
      </c>
      <c r="M10992" s="23">
        <f>YEAR(Tabla2[[#This Row],[Fecha de creación]])</f>
        <v>2022</v>
      </c>
      <c r="N10992" s="23">
        <f>MONTH(Tabla2[[#This Row],[Fecha de creación]])</f>
        <v>10</v>
      </c>
    </row>
    <row r="10993" spans="1:14" x14ac:dyDescent="0.25">
      <c r="A10993" s="26">
        <v>44858.496215277781</v>
      </c>
      <c r="B10993" s="23" t="s">
        <v>189</v>
      </c>
      <c r="C10993" s="23" t="s">
        <v>13915</v>
      </c>
      <c r="D10993" s="23" t="s">
        <v>13916</v>
      </c>
      <c r="E10993" s="23" t="s">
        <v>1</v>
      </c>
      <c r="F10993" s="23" t="s">
        <v>7</v>
      </c>
      <c r="G10993" s="23" t="s">
        <v>975</v>
      </c>
      <c r="H10993" s="2" t="s">
        <v>7731</v>
      </c>
      <c r="I10993" s="23" t="s">
        <v>4486</v>
      </c>
      <c r="J10993" s="23" t="s">
        <v>59</v>
      </c>
      <c r="K10993" s="23" t="s">
        <v>9712</v>
      </c>
      <c r="L10993" s="23" t="s">
        <v>9538</v>
      </c>
      <c r="M10993" s="23">
        <f>YEAR(Tabla2[[#This Row],[Fecha de creación]])</f>
        <v>2022</v>
      </c>
      <c r="N10993" s="23">
        <f>MONTH(Tabla2[[#This Row],[Fecha de creación]])</f>
        <v>10</v>
      </c>
    </row>
    <row r="10994" spans="1:14" x14ac:dyDescent="0.25">
      <c r="A10994" s="26">
        <v>44858.678576388891</v>
      </c>
      <c r="B10994" s="23" t="s">
        <v>0</v>
      </c>
      <c r="C10994" s="23" t="s">
        <v>13917</v>
      </c>
      <c r="D10994" s="23" t="s">
        <v>7882</v>
      </c>
      <c r="E10994" s="23" t="s">
        <v>1</v>
      </c>
      <c r="F10994" s="23" t="s">
        <v>7</v>
      </c>
      <c r="G10994" s="23" t="s">
        <v>975</v>
      </c>
      <c r="H10994" s="2" t="s">
        <v>7722</v>
      </c>
      <c r="I10994" s="23" t="s">
        <v>7680</v>
      </c>
      <c r="J10994" s="23" t="s">
        <v>59</v>
      </c>
      <c r="K10994" s="23" t="s">
        <v>9712</v>
      </c>
      <c r="L10994" s="23" t="s">
        <v>9538</v>
      </c>
      <c r="M10994" s="23">
        <f>YEAR(Tabla2[[#This Row],[Fecha de creación]])</f>
        <v>2022</v>
      </c>
      <c r="N10994" s="23">
        <f>MONTH(Tabla2[[#This Row],[Fecha de creación]])</f>
        <v>10</v>
      </c>
    </row>
    <row r="10995" spans="1:14" x14ac:dyDescent="0.25">
      <c r="A10995" s="26">
        <v>44858.67863425926</v>
      </c>
      <c r="B10995" s="23" t="s">
        <v>0</v>
      </c>
      <c r="C10995" s="23" t="s">
        <v>13918</v>
      </c>
      <c r="D10995" s="23" t="s">
        <v>2802</v>
      </c>
      <c r="E10995" s="23" t="s">
        <v>1</v>
      </c>
      <c r="F10995" s="23" t="s">
        <v>7</v>
      </c>
      <c r="G10995" s="23" t="s">
        <v>975</v>
      </c>
      <c r="H10995" s="2" t="s">
        <v>7744</v>
      </c>
      <c r="I10995" s="23" t="s">
        <v>7412</v>
      </c>
      <c r="J10995" s="23"/>
      <c r="K10995" s="23" t="s">
        <v>9712</v>
      </c>
      <c r="L10995" s="23" t="s">
        <v>9538</v>
      </c>
      <c r="M10995" s="23">
        <f>YEAR(Tabla2[[#This Row],[Fecha de creación]])</f>
        <v>2022</v>
      </c>
      <c r="N10995" s="23">
        <f>MONTH(Tabla2[[#This Row],[Fecha de creación]])</f>
        <v>10</v>
      </c>
    </row>
    <row r="10996" spans="1:14" x14ac:dyDescent="0.25">
      <c r="A10996" s="26">
        <v>44858.680821759262</v>
      </c>
      <c r="B10996" s="23" t="s">
        <v>0</v>
      </c>
      <c r="C10996" s="23" t="s">
        <v>13919</v>
      </c>
      <c r="D10996" s="23" t="s">
        <v>982</v>
      </c>
      <c r="E10996" s="23" t="s">
        <v>1</v>
      </c>
      <c r="F10996" s="23" t="s">
        <v>22</v>
      </c>
      <c r="G10996" s="23" t="s">
        <v>975</v>
      </c>
      <c r="H10996" s="2" t="s">
        <v>8893</v>
      </c>
      <c r="I10996" s="23" t="s">
        <v>7680</v>
      </c>
      <c r="J10996" s="23" t="s">
        <v>59</v>
      </c>
      <c r="K10996" s="23" t="s">
        <v>9712</v>
      </c>
      <c r="L10996" s="23" t="s">
        <v>9538</v>
      </c>
      <c r="M10996" s="23">
        <f>YEAR(Tabla2[[#This Row],[Fecha de creación]])</f>
        <v>2022</v>
      </c>
      <c r="N10996" s="23">
        <f>MONTH(Tabla2[[#This Row],[Fecha de creación]])</f>
        <v>10</v>
      </c>
    </row>
    <row r="10997" spans="1:14" x14ac:dyDescent="0.25">
      <c r="A10997" s="26">
        <v>44858.682118055556</v>
      </c>
      <c r="B10997" s="23" t="s">
        <v>0</v>
      </c>
      <c r="C10997" s="23" t="s">
        <v>13920</v>
      </c>
      <c r="D10997" s="23" t="s">
        <v>982</v>
      </c>
      <c r="E10997" s="23" t="s">
        <v>1</v>
      </c>
      <c r="F10997" s="23" t="s">
        <v>22</v>
      </c>
      <c r="G10997" s="23" t="s">
        <v>975</v>
      </c>
      <c r="H10997" s="2" t="s">
        <v>8893</v>
      </c>
      <c r="I10997" s="23" t="s">
        <v>7680</v>
      </c>
      <c r="J10997" s="23" t="s">
        <v>59</v>
      </c>
      <c r="K10997" s="23" t="s">
        <v>9712</v>
      </c>
      <c r="L10997" s="23" t="s">
        <v>9538</v>
      </c>
      <c r="M10997" s="23">
        <f>YEAR(Tabla2[[#This Row],[Fecha de creación]])</f>
        <v>2022</v>
      </c>
      <c r="N10997" s="23">
        <f>MONTH(Tabla2[[#This Row],[Fecha de creación]])</f>
        <v>10</v>
      </c>
    </row>
    <row r="10998" spans="1:14" x14ac:dyDescent="0.25">
      <c r="A10998" s="26">
        <v>44858.697569444441</v>
      </c>
      <c r="B10998" s="23" t="s">
        <v>0</v>
      </c>
      <c r="C10998" s="23" t="s">
        <v>13921</v>
      </c>
      <c r="D10998" s="23" t="s">
        <v>49</v>
      </c>
      <c r="E10998" s="23" t="s">
        <v>1</v>
      </c>
      <c r="F10998" s="23" t="s">
        <v>7</v>
      </c>
      <c r="G10998" s="23" t="s">
        <v>975</v>
      </c>
      <c r="H10998" s="2" t="s">
        <v>7745</v>
      </c>
      <c r="I10998" s="23" t="s">
        <v>7412</v>
      </c>
      <c r="J10998" s="23"/>
      <c r="K10998" s="23" t="s">
        <v>9712</v>
      </c>
      <c r="L10998" s="23" t="s">
        <v>9538</v>
      </c>
      <c r="M10998" s="23">
        <f>YEAR(Tabla2[[#This Row],[Fecha de creación]])</f>
        <v>2022</v>
      </c>
      <c r="N10998" s="23">
        <f>MONTH(Tabla2[[#This Row],[Fecha de creación]])</f>
        <v>10</v>
      </c>
    </row>
    <row r="10999" spans="1:14" x14ac:dyDescent="0.25">
      <c r="A10999" s="26">
        <v>44859.443935185183</v>
      </c>
      <c r="B10999" s="23" t="s">
        <v>189</v>
      </c>
      <c r="C10999" s="23" t="s">
        <v>13922</v>
      </c>
      <c r="D10999" s="23" t="s">
        <v>13923</v>
      </c>
      <c r="E10999" s="23" t="s">
        <v>1</v>
      </c>
      <c r="F10999" s="23" t="s">
        <v>7</v>
      </c>
      <c r="G10999" s="23" t="s">
        <v>1551</v>
      </c>
      <c r="H10999" s="2" t="s">
        <v>7721</v>
      </c>
      <c r="I10999" s="23" t="s">
        <v>7205</v>
      </c>
      <c r="J10999" s="23" t="s">
        <v>59</v>
      </c>
      <c r="K10999" s="23" t="s">
        <v>9712</v>
      </c>
      <c r="L10999" s="23" t="s">
        <v>9539</v>
      </c>
      <c r="M10999" s="23">
        <f>YEAR(Tabla2[[#This Row],[Fecha de creación]])</f>
        <v>2022</v>
      </c>
      <c r="N10999" s="23">
        <f>MONTH(Tabla2[[#This Row],[Fecha de creación]])</f>
        <v>10</v>
      </c>
    </row>
    <row r="11000" spans="1:14" x14ac:dyDescent="0.25">
      <c r="A11000" s="26">
        <v>44859.458240740743</v>
      </c>
      <c r="B11000" s="23" t="s">
        <v>0</v>
      </c>
      <c r="C11000" s="23" t="s">
        <v>13924</v>
      </c>
      <c r="D11000" s="23" t="s">
        <v>13925</v>
      </c>
      <c r="E11000" s="23" t="s">
        <v>1</v>
      </c>
      <c r="F11000" s="23" t="s">
        <v>22</v>
      </c>
      <c r="G11000" s="23" t="s">
        <v>975</v>
      </c>
      <c r="H11000" s="2" t="s">
        <v>7748</v>
      </c>
      <c r="I11000" s="23" t="s">
        <v>7412</v>
      </c>
      <c r="J11000" s="23"/>
      <c r="K11000" s="23" t="s">
        <v>9712</v>
      </c>
      <c r="L11000" s="23" t="s">
        <v>9538</v>
      </c>
      <c r="M11000" s="23">
        <f>YEAR(Tabla2[[#This Row],[Fecha de creación]])</f>
        <v>2022</v>
      </c>
      <c r="N11000" s="23">
        <f>MONTH(Tabla2[[#This Row],[Fecha de creación]])</f>
        <v>10</v>
      </c>
    </row>
    <row r="11001" spans="1:14" x14ac:dyDescent="0.25">
      <c r="A11001" s="26">
        <v>44859.487858796296</v>
      </c>
      <c r="B11001" s="23" t="s">
        <v>56</v>
      </c>
      <c r="C11001" s="23" t="s">
        <v>13926</v>
      </c>
      <c r="D11001" s="23" t="s">
        <v>4002</v>
      </c>
      <c r="E11001" s="23" t="s">
        <v>1</v>
      </c>
      <c r="F11001" s="23" t="s">
        <v>2</v>
      </c>
      <c r="G11001" s="23" t="s">
        <v>1551</v>
      </c>
      <c r="H11001" s="2" t="s">
        <v>7737</v>
      </c>
      <c r="I11001" s="23" t="s">
        <v>7129</v>
      </c>
      <c r="J11001" s="23" t="s">
        <v>59</v>
      </c>
      <c r="K11001" s="23" t="s">
        <v>9712</v>
      </c>
      <c r="L11001" s="23" t="s">
        <v>9538</v>
      </c>
      <c r="M11001" s="23">
        <f>YEAR(Tabla2[[#This Row],[Fecha de creación]])</f>
        <v>2022</v>
      </c>
      <c r="N11001" s="23">
        <f>MONTH(Tabla2[[#This Row],[Fecha de creación]])</f>
        <v>10</v>
      </c>
    </row>
    <row r="11002" spans="1:14" x14ac:dyDescent="0.25">
      <c r="A11002" s="26">
        <v>44859.499201388891</v>
      </c>
      <c r="B11002" s="23" t="s">
        <v>0</v>
      </c>
      <c r="C11002" s="23" t="s">
        <v>13927</v>
      </c>
      <c r="D11002" s="23" t="s">
        <v>49</v>
      </c>
      <c r="E11002" s="23" t="s">
        <v>1</v>
      </c>
      <c r="F11002" s="23" t="s">
        <v>22</v>
      </c>
      <c r="G11002" s="23" t="s">
        <v>975</v>
      </c>
      <c r="H11002" s="2" t="s">
        <v>7734</v>
      </c>
      <c r="I11002" s="23" t="s">
        <v>7412</v>
      </c>
      <c r="J11002" s="23" t="s">
        <v>958</v>
      </c>
      <c r="K11002" s="23" t="s">
        <v>9712</v>
      </c>
      <c r="L11002" s="23" t="s">
        <v>9538</v>
      </c>
      <c r="M11002" s="23">
        <f>YEAR(Tabla2[[#This Row],[Fecha de creación]])</f>
        <v>2022</v>
      </c>
      <c r="N11002" s="23">
        <f>MONTH(Tabla2[[#This Row],[Fecha de creación]])</f>
        <v>10</v>
      </c>
    </row>
    <row r="11003" spans="1:14" x14ac:dyDescent="0.25">
      <c r="A11003" s="26">
        <v>44859.561874999999</v>
      </c>
      <c r="B11003" s="23" t="s">
        <v>0</v>
      </c>
      <c r="C11003" s="23" t="s">
        <v>13928</v>
      </c>
      <c r="D11003" s="23" t="s">
        <v>982</v>
      </c>
      <c r="E11003" s="23" t="s">
        <v>1</v>
      </c>
      <c r="F11003" s="23" t="s">
        <v>22</v>
      </c>
      <c r="G11003" s="23" t="s">
        <v>975</v>
      </c>
      <c r="H11003" s="2" t="s">
        <v>8893</v>
      </c>
      <c r="I11003" s="23" t="s">
        <v>7680</v>
      </c>
      <c r="J11003" s="23" t="s">
        <v>958</v>
      </c>
      <c r="K11003" s="23" t="s">
        <v>9712</v>
      </c>
      <c r="L11003" s="23" t="s">
        <v>9538</v>
      </c>
      <c r="M11003" s="23">
        <f>YEAR(Tabla2[[#This Row],[Fecha de creación]])</f>
        <v>2022</v>
      </c>
      <c r="N11003" s="23">
        <f>MONTH(Tabla2[[#This Row],[Fecha de creación]])</f>
        <v>10</v>
      </c>
    </row>
    <row r="11004" spans="1:14" x14ac:dyDescent="0.25">
      <c r="A11004" s="26">
        <v>44859.564166666663</v>
      </c>
      <c r="B11004" s="23" t="s">
        <v>0</v>
      </c>
      <c r="C11004" s="23" t="s">
        <v>13929</v>
      </c>
      <c r="D11004" s="23" t="s">
        <v>7882</v>
      </c>
      <c r="E11004" s="23" t="s">
        <v>1</v>
      </c>
      <c r="F11004" s="23" t="s">
        <v>7</v>
      </c>
      <c r="G11004" s="23" t="s">
        <v>975</v>
      </c>
      <c r="H11004" s="2" t="s">
        <v>7722</v>
      </c>
      <c r="I11004" s="23" t="s">
        <v>7680</v>
      </c>
      <c r="J11004" s="23" t="s">
        <v>59</v>
      </c>
      <c r="K11004" s="23" t="s">
        <v>9712</v>
      </c>
      <c r="L11004" s="23" t="s">
        <v>9538</v>
      </c>
      <c r="M11004" s="23">
        <f>YEAR(Tabla2[[#This Row],[Fecha de creación]])</f>
        <v>2022</v>
      </c>
      <c r="N11004" s="23">
        <f>MONTH(Tabla2[[#This Row],[Fecha de creación]])</f>
        <v>10</v>
      </c>
    </row>
    <row r="11005" spans="1:14" x14ac:dyDescent="0.25">
      <c r="A11005" s="26">
        <v>44859.569062499999</v>
      </c>
      <c r="B11005" s="23" t="s">
        <v>0</v>
      </c>
      <c r="C11005" s="23" t="s">
        <v>13930</v>
      </c>
      <c r="D11005" s="23" t="s">
        <v>7882</v>
      </c>
      <c r="E11005" s="23" t="s">
        <v>1</v>
      </c>
      <c r="F11005" s="23" t="s">
        <v>7</v>
      </c>
      <c r="G11005" s="23" t="s">
        <v>975</v>
      </c>
      <c r="H11005" s="2" t="s">
        <v>7722</v>
      </c>
      <c r="I11005" s="23" t="s">
        <v>7680</v>
      </c>
      <c r="J11005" s="23" t="s">
        <v>59</v>
      </c>
      <c r="K11005" s="23" t="s">
        <v>9712</v>
      </c>
      <c r="L11005" s="23" t="s">
        <v>9538</v>
      </c>
      <c r="M11005" s="23">
        <f>YEAR(Tabla2[[#This Row],[Fecha de creación]])</f>
        <v>2022</v>
      </c>
      <c r="N11005" s="23">
        <f>MONTH(Tabla2[[#This Row],[Fecha de creación]])</f>
        <v>10</v>
      </c>
    </row>
    <row r="11006" spans="1:14" x14ac:dyDescent="0.25">
      <c r="A11006" s="26">
        <v>44859.572824074072</v>
      </c>
      <c r="B11006" s="23" t="s">
        <v>0</v>
      </c>
      <c r="C11006" s="23" t="s">
        <v>13931</v>
      </c>
      <c r="D11006" s="23" t="s">
        <v>982</v>
      </c>
      <c r="E11006" s="23" t="s">
        <v>1</v>
      </c>
      <c r="F11006" s="23" t="s">
        <v>22</v>
      </c>
      <c r="G11006" s="23" t="s">
        <v>975</v>
      </c>
      <c r="H11006" s="2" t="s">
        <v>8893</v>
      </c>
      <c r="I11006" s="23" t="s">
        <v>7680</v>
      </c>
      <c r="J11006" s="23" t="s">
        <v>59</v>
      </c>
      <c r="K11006" s="23" t="s">
        <v>9712</v>
      </c>
      <c r="L11006" s="23" t="s">
        <v>9538</v>
      </c>
      <c r="M11006" s="23">
        <f>YEAR(Tabla2[[#This Row],[Fecha de creación]])</f>
        <v>2022</v>
      </c>
      <c r="N11006" s="23">
        <f>MONTH(Tabla2[[#This Row],[Fecha de creación]])</f>
        <v>10</v>
      </c>
    </row>
    <row r="11007" spans="1:14" x14ac:dyDescent="0.25">
      <c r="A11007" s="26">
        <v>44859.574606481481</v>
      </c>
      <c r="B11007" s="23" t="s">
        <v>0</v>
      </c>
      <c r="C11007" s="23" t="s">
        <v>13932</v>
      </c>
      <c r="D11007" s="23" t="s">
        <v>982</v>
      </c>
      <c r="E11007" s="23" t="s">
        <v>1</v>
      </c>
      <c r="F11007" s="23" t="s">
        <v>22</v>
      </c>
      <c r="G11007" s="23" t="s">
        <v>975</v>
      </c>
      <c r="H11007" s="2" t="s">
        <v>8893</v>
      </c>
      <c r="I11007" s="23" t="s">
        <v>7680</v>
      </c>
      <c r="J11007" s="23" t="s">
        <v>59</v>
      </c>
      <c r="K11007" s="23" t="s">
        <v>9712</v>
      </c>
      <c r="L11007" s="23" t="s">
        <v>9538</v>
      </c>
      <c r="M11007" s="23">
        <f>YEAR(Tabla2[[#This Row],[Fecha de creación]])</f>
        <v>2022</v>
      </c>
      <c r="N11007" s="23">
        <f>MONTH(Tabla2[[#This Row],[Fecha de creación]])</f>
        <v>10</v>
      </c>
    </row>
    <row r="11008" spans="1:14" x14ac:dyDescent="0.25">
      <c r="A11008" s="26">
        <v>44859.581342592595</v>
      </c>
      <c r="B11008" s="23" t="s">
        <v>100</v>
      </c>
      <c r="C11008" s="23" t="s">
        <v>13933</v>
      </c>
      <c r="D11008" s="23" t="s">
        <v>982</v>
      </c>
      <c r="E11008" s="23" t="s">
        <v>1</v>
      </c>
      <c r="F11008" s="23" t="s">
        <v>22</v>
      </c>
      <c r="G11008" s="23" t="s">
        <v>975</v>
      </c>
      <c r="H11008" s="2" t="s">
        <v>8893</v>
      </c>
      <c r="I11008" s="23" t="s">
        <v>7966</v>
      </c>
      <c r="J11008" s="23" t="s">
        <v>59</v>
      </c>
      <c r="K11008" s="23" t="s">
        <v>9712</v>
      </c>
      <c r="L11008" s="23" t="s">
        <v>9538</v>
      </c>
      <c r="M11008" s="23">
        <f>YEAR(Tabla2[[#This Row],[Fecha de creación]])</f>
        <v>2022</v>
      </c>
      <c r="N11008" s="23">
        <f>MONTH(Tabla2[[#This Row],[Fecha de creación]])</f>
        <v>10</v>
      </c>
    </row>
    <row r="11009" spans="1:14" x14ac:dyDescent="0.25">
      <c r="A11009" s="26">
        <v>44859.649942129632</v>
      </c>
      <c r="B11009" s="23" t="s">
        <v>189</v>
      </c>
      <c r="C11009" s="23" t="s">
        <v>13934</v>
      </c>
      <c r="D11009" s="23" t="s">
        <v>7096</v>
      </c>
      <c r="E11009" s="23" t="s">
        <v>1</v>
      </c>
      <c r="F11009" s="23" t="s">
        <v>7</v>
      </c>
      <c r="G11009" s="23" t="s">
        <v>975</v>
      </c>
      <c r="H11009" s="2" t="s">
        <v>7722</v>
      </c>
      <c r="I11009" s="23" t="s">
        <v>4486</v>
      </c>
      <c r="J11009" s="23" t="s">
        <v>59</v>
      </c>
      <c r="K11009" s="23" t="s">
        <v>9712</v>
      </c>
      <c r="L11009" s="23" t="s">
        <v>9538</v>
      </c>
      <c r="M11009" s="23">
        <f>YEAR(Tabla2[[#This Row],[Fecha de creación]])</f>
        <v>2022</v>
      </c>
      <c r="N11009" s="23">
        <f>MONTH(Tabla2[[#This Row],[Fecha de creación]])</f>
        <v>10</v>
      </c>
    </row>
    <row r="11010" spans="1:14" x14ac:dyDescent="0.25">
      <c r="A11010" s="26">
        <v>44859.694074074076</v>
      </c>
      <c r="B11010" s="23" t="s">
        <v>0</v>
      </c>
      <c r="C11010" s="23" t="s">
        <v>13935</v>
      </c>
      <c r="D11010" s="23" t="s">
        <v>982</v>
      </c>
      <c r="E11010" s="23" t="s">
        <v>1</v>
      </c>
      <c r="F11010" s="23" t="s">
        <v>22</v>
      </c>
      <c r="G11010" s="23" t="s">
        <v>975</v>
      </c>
      <c r="H11010" s="2" t="s">
        <v>8893</v>
      </c>
      <c r="I11010" s="23" t="s">
        <v>7680</v>
      </c>
      <c r="J11010" s="23" t="s">
        <v>59</v>
      </c>
      <c r="K11010" s="23" t="s">
        <v>9712</v>
      </c>
      <c r="L11010" s="23" t="s">
        <v>9538</v>
      </c>
      <c r="M11010" s="23">
        <f>YEAR(Tabla2[[#This Row],[Fecha de creación]])</f>
        <v>2022</v>
      </c>
      <c r="N11010" s="23">
        <f>MONTH(Tabla2[[#This Row],[Fecha de creación]])</f>
        <v>10</v>
      </c>
    </row>
    <row r="11011" spans="1:14" x14ac:dyDescent="0.25">
      <c r="A11011" s="26">
        <v>44860.522592592592</v>
      </c>
      <c r="B11011" s="23" t="s">
        <v>189</v>
      </c>
      <c r="C11011" s="23" t="s">
        <v>13936</v>
      </c>
      <c r="D11011" s="23" t="s">
        <v>4002</v>
      </c>
      <c r="E11011" s="23" t="s">
        <v>1</v>
      </c>
      <c r="F11011" s="23" t="s">
        <v>2</v>
      </c>
      <c r="G11011" s="23" t="s">
        <v>1551</v>
      </c>
      <c r="H11011" s="2" t="s">
        <v>7737</v>
      </c>
      <c r="I11011" s="23" t="s">
        <v>7205</v>
      </c>
      <c r="J11011" s="23" t="s">
        <v>59</v>
      </c>
      <c r="K11011" s="23" t="s">
        <v>9712</v>
      </c>
      <c r="L11011" s="23" t="s">
        <v>9539</v>
      </c>
      <c r="M11011" s="23">
        <f>YEAR(Tabla2[[#This Row],[Fecha de creación]])</f>
        <v>2022</v>
      </c>
      <c r="N11011" s="23">
        <f>MONTH(Tabla2[[#This Row],[Fecha de creación]])</f>
        <v>10</v>
      </c>
    </row>
    <row r="11012" spans="1:14" x14ac:dyDescent="0.25">
      <c r="A11012" s="26">
        <v>44860.702060185184</v>
      </c>
      <c r="B11012" s="23" t="s">
        <v>0</v>
      </c>
      <c r="C11012" s="23" t="s">
        <v>13937</v>
      </c>
      <c r="D11012" s="23" t="s">
        <v>982</v>
      </c>
      <c r="E11012" s="23" t="s">
        <v>1</v>
      </c>
      <c r="F11012" s="23" t="s">
        <v>22</v>
      </c>
      <c r="G11012" s="23" t="s">
        <v>975</v>
      </c>
      <c r="H11012" s="2" t="s">
        <v>8893</v>
      </c>
      <c r="I11012" s="23" t="s">
        <v>7680</v>
      </c>
      <c r="J11012" s="23" t="s">
        <v>59</v>
      </c>
      <c r="K11012" s="23" t="s">
        <v>9712</v>
      </c>
      <c r="L11012" s="23" t="s">
        <v>9538</v>
      </c>
      <c r="M11012" s="23">
        <f>YEAR(Tabla2[[#This Row],[Fecha de creación]])</f>
        <v>2022</v>
      </c>
      <c r="N11012" s="23">
        <f>MONTH(Tabla2[[#This Row],[Fecha de creación]])</f>
        <v>10</v>
      </c>
    </row>
    <row r="11013" spans="1:14" x14ac:dyDescent="0.25">
      <c r="A11013" s="26">
        <v>44860.70412037037</v>
      </c>
      <c r="B11013" s="23" t="s">
        <v>0</v>
      </c>
      <c r="C11013" s="23" t="s">
        <v>13938</v>
      </c>
      <c r="D11013" s="23" t="s">
        <v>982</v>
      </c>
      <c r="E11013" s="23" t="s">
        <v>1</v>
      </c>
      <c r="F11013" s="23" t="s">
        <v>22</v>
      </c>
      <c r="G11013" s="23" t="s">
        <v>975</v>
      </c>
      <c r="H11013" s="2" t="s">
        <v>8893</v>
      </c>
      <c r="I11013" s="23" t="s">
        <v>7680</v>
      </c>
      <c r="J11013" s="23" t="s">
        <v>59</v>
      </c>
      <c r="K11013" s="23" t="s">
        <v>9712</v>
      </c>
      <c r="L11013" s="23" t="s">
        <v>9538</v>
      </c>
      <c r="M11013" s="23">
        <f>YEAR(Tabla2[[#This Row],[Fecha de creación]])</f>
        <v>2022</v>
      </c>
      <c r="N11013" s="23">
        <f>MONTH(Tabla2[[#This Row],[Fecha de creación]])</f>
        <v>10</v>
      </c>
    </row>
    <row r="11014" spans="1:14" x14ac:dyDescent="0.25">
      <c r="A11014" s="26">
        <v>44861.427094907405</v>
      </c>
      <c r="B11014" s="23" t="s">
        <v>0</v>
      </c>
      <c r="C11014" s="23" t="s">
        <v>13939</v>
      </c>
      <c r="D11014" s="23" t="s">
        <v>615</v>
      </c>
      <c r="E11014" s="23" t="s">
        <v>1</v>
      </c>
      <c r="F11014" s="23" t="s">
        <v>7</v>
      </c>
      <c r="G11014" s="23" t="s">
        <v>975</v>
      </c>
      <c r="H11014" s="2" t="s">
        <v>7745</v>
      </c>
      <c r="I11014" s="23" t="s">
        <v>7412</v>
      </c>
      <c r="J11014" s="23"/>
      <c r="K11014" s="23" t="s">
        <v>9712</v>
      </c>
      <c r="L11014" s="23" t="s">
        <v>9538</v>
      </c>
      <c r="M11014" s="23">
        <f>YEAR(Tabla2[[#This Row],[Fecha de creación]])</f>
        <v>2022</v>
      </c>
      <c r="N11014" s="23">
        <f>MONTH(Tabla2[[#This Row],[Fecha de creación]])</f>
        <v>10</v>
      </c>
    </row>
    <row r="11015" spans="1:14" x14ac:dyDescent="0.25">
      <c r="A11015" s="26">
        <v>44861.692615740743</v>
      </c>
      <c r="B11015" s="23" t="s">
        <v>189</v>
      </c>
      <c r="C11015" s="23" t="s">
        <v>13940</v>
      </c>
      <c r="D11015" s="23" t="s">
        <v>4002</v>
      </c>
      <c r="E11015" s="23" t="s">
        <v>1</v>
      </c>
      <c r="F11015" s="23" t="s">
        <v>2</v>
      </c>
      <c r="G11015" s="23" t="s">
        <v>3</v>
      </c>
      <c r="H11015" s="2" t="s">
        <v>7737</v>
      </c>
      <c r="I11015" s="23" t="s">
        <v>7338</v>
      </c>
      <c r="J11015" s="23" t="s">
        <v>958</v>
      </c>
      <c r="K11015" s="23" t="s">
        <v>9712</v>
      </c>
      <c r="L11015" s="23" t="s">
        <v>9539</v>
      </c>
      <c r="M11015" s="23">
        <f>YEAR(Tabla2[[#This Row],[Fecha de creación]])</f>
        <v>2022</v>
      </c>
      <c r="N11015" s="23">
        <f>MONTH(Tabla2[[#This Row],[Fecha de creación]])</f>
        <v>10</v>
      </c>
    </row>
    <row r="11016" spans="1:14" x14ac:dyDescent="0.25">
      <c r="A11016" s="26">
        <v>44861.727349537039</v>
      </c>
      <c r="B11016" s="23" t="s">
        <v>0</v>
      </c>
      <c r="C11016" s="23" t="s">
        <v>13941</v>
      </c>
      <c r="D11016" s="23" t="s">
        <v>158</v>
      </c>
      <c r="E11016" s="23" t="s">
        <v>1</v>
      </c>
      <c r="F11016" s="23" t="s">
        <v>7</v>
      </c>
      <c r="G11016" s="23" t="s">
        <v>975</v>
      </c>
      <c r="H11016" s="2" t="s">
        <v>7733</v>
      </c>
      <c r="I11016" s="23" t="s">
        <v>7412</v>
      </c>
      <c r="J11016" s="23"/>
      <c r="K11016" s="23" t="s">
        <v>9712</v>
      </c>
      <c r="L11016" s="23" t="s">
        <v>9538</v>
      </c>
      <c r="M11016" s="23">
        <f>YEAR(Tabla2[[#This Row],[Fecha de creación]])</f>
        <v>2022</v>
      </c>
      <c r="N11016" s="23">
        <f>MONTH(Tabla2[[#This Row],[Fecha de creación]])</f>
        <v>10</v>
      </c>
    </row>
    <row r="11017" spans="1:14" x14ac:dyDescent="0.25">
      <c r="A11017" s="26">
        <v>44861.751018518517</v>
      </c>
      <c r="B11017" s="23" t="s">
        <v>9534</v>
      </c>
      <c r="C11017" s="23" t="s">
        <v>13942</v>
      </c>
      <c r="D11017" s="23" t="s">
        <v>12380</v>
      </c>
      <c r="E11017" s="23" t="s">
        <v>1</v>
      </c>
      <c r="F11017" s="23" t="s">
        <v>7</v>
      </c>
      <c r="G11017" s="23" t="s">
        <v>1551</v>
      </c>
      <c r="H11017" s="2" t="s">
        <v>7739</v>
      </c>
      <c r="I11017" s="23" t="s">
        <v>13943</v>
      </c>
      <c r="J11017" s="23"/>
      <c r="K11017" s="23" t="s">
        <v>9712</v>
      </c>
      <c r="L11017" s="23" t="s">
        <v>9539</v>
      </c>
      <c r="M11017" s="23">
        <f>YEAR(Tabla2[[#This Row],[Fecha de creación]])</f>
        <v>2022</v>
      </c>
      <c r="N11017" s="23">
        <f>MONTH(Tabla2[[#This Row],[Fecha de creación]])</f>
        <v>10</v>
      </c>
    </row>
    <row r="11018" spans="1:14" x14ac:dyDescent="0.25">
      <c r="A11018" s="26">
        <v>44861.771898148145</v>
      </c>
      <c r="B11018" s="23" t="s">
        <v>9534</v>
      </c>
      <c r="C11018" s="23" t="s">
        <v>13944</v>
      </c>
      <c r="D11018" s="23" t="s">
        <v>382</v>
      </c>
      <c r="E11018" s="23" t="s">
        <v>1</v>
      </c>
      <c r="F11018" s="23" t="s">
        <v>7</v>
      </c>
      <c r="G11018" s="23" t="s">
        <v>975</v>
      </c>
      <c r="H11018" s="2" t="s">
        <v>7758</v>
      </c>
      <c r="I11018" s="23" t="s">
        <v>8168</v>
      </c>
      <c r="J11018" s="23"/>
      <c r="K11018" s="23" t="s">
        <v>9712</v>
      </c>
      <c r="L11018" s="23" t="s">
        <v>9538</v>
      </c>
      <c r="M11018" s="23">
        <f>YEAR(Tabla2[[#This Row],[Fecha de creación]])</f>
        <v>2022</v>
      </c>
      <c r="N11018" s="23">
        <f>MONTH(Tabla2[[#This Row],[Fecha de creación]])</f>
        <v>10</v>
      </c>
    </row>
    <row r="11019" spans="1:14" x14ac:dyDescent="0.25">
      <c r="A11019" s="26">
        <v>44862.448101851849</v>
      </c>
      <c r="B11019" s="23" t="s">
        <v>0</v>
      </c>
      <c r="C11019" s="23" t="s">
        <v>13945</v>
      </c>
      <c r="D11019" s="23" t="s">
        <v>49</v>
      </c>
      <c r="E11019" s="23" t="s">
        <v>1</v>
      </c>
      <c r="F11019" s="23" t="s">
        <v>7</v>
      </c>
      <c r="G11019" s="23" t="s">
        <v>975</v>
      </c>
      <c r="H11019" s="2" t="s">
        <v>7722</v>
      </c>
      <c r="I11019" s="23" t="s">
        <v>7412</v>
      </c>
      <c r="J11019" s="23"/>
      <c r="K11019" s="23" t="s">
        <v>9712</v>
      </c>
      <c r="L11019" s="23" t="s">
        <v>9538</v>
      </c>
      <c r="M11019" s="23">
        <f>YEAR(Tabla2[[#This Row],[Fecha de creación]])</f>
        <v>2022</v>
      </c>
      <c r="N11019" s="23">
        <f>MONTH(Tabla2[[#This Row],[Fecha de creación]])</f>
        <v>10</v>
      </c>
    </row>
    <row r="11020" spans="1:14" x14ac:dyDescent="0.25">
      <c r="A11020" s="26">
        <v>44862.458553240744</v>
      </c>
      <c r="B11020" s="23" t="s">
        <v>0</v>
      </c>
      <c r="C11020" s="23" t="s">
        <v>13946</v>
      </c>
      <c r="D11020" s="23" t="s">
        <v>539</v>
      </c>
      <c r="E11020" s="23" t="s">
        <v>1</v>
      </c>
      <c r="F11020" s="23" t="s">
        <v>7</v>
      </c>
      <c r="G11020" s="23" t="s">
        <v>975</v>
      </c>
      <c r="H11020" s="2" t="s">
        <v>7733</v>
      </c>
      <c r="I11020" s="23" t="s">
        <v>7412</v>
      </c>
      <c r="J11020" s="23"/>
      <c r="K11020" s="23" t="s">
        <v>9712</v>
      </c>
      <c r="L11020" s="23" t="s">
        <v>9538</v>
      </c>
      <c r="M11020" s="23">
        <f>YEAR(Tabla2[[#This Row],[Fecha de creación]])</f>
        <v>2022</v>
      </c>
      <c r="N11020" s="23">
        <f>MONTH(Tabla2[[#This Row],[Fecha de creación]])</f>
        <v>10</v>
      </c>
    </row>
    <row r="11021" spans="1:14" x14ac:dyDescent="0.25">
      <c r="A11021" s="26">
        <v>44862.819004629629</v>
      </c>
      <c r="B11021" s="23" t="s">
        <v>56</v>
      </c>
      <c r="C11021" s="23" t="s">
        <v>13947</v>
      </c>
      <c r="D11021" s="23" t="s">
        <v>13948</v>
      </c>
      <c r="E11021" s="23" t="s">
        <v>1</v>
      </c>
      <c r="F11021" s="23" t="s">
        <v>2</v>
      </c>
      <c r="G11021" s="23" t="s">
        <v>1551</v>
      </c>
      <c r="H11021" s="2" t="s">
        <v>7734</v>
      </c>
      <c r="I11021" s="23" t="s">
        <v>11095</v>
      </c>
      <c r="J11021" s="23" t="s">
        <v>958</v>
      </c>
      <c r="K11021" s="23" t="s">
        <v>9712</v>
      </c>
      <c r="L11021" s="23" t="s">
        <v>9539</v>
      </c>
      <c r="M11021" s="23">
        <f>YEAR(Tabla2[[#This Row],[Fecha de creación]])</f>
        <v>2022</v>
      </c>
      <c r="N11021" s="23">
        <f>MONTH(Tabla2[[#This Row],[Fecha de creación]])</f>
        <v>10</v>
      </c>
    </row>
    <row r="11022" spans="1:14" x14ac:dyDescent="0.25">
      <c r="A11022" s="26">
        <v>44863.404942129629</v>
      </c>
      <c r="B11022" s="23" t="s">
        <v>189</v>
      </c>
      <c r="C11022" s="23" t="s">
        <v>13949</v>
      </c>
      <c r="D11022" s="23" t="s">
        <v>7096</v>
      </c>
      <c r="E11022" s="23" t="s">
        <v>1</v>
      </c>
      <c r="F11022" s="23" t="s">
        <v>7</v>
      </c>
      <c r="G11022" s="23" t="s">
        <v>975</v>
      </c>
      <c r="H11022" s="2" t="s">
        <v>7722</v>
      </c>
      <c r="I11022" s="23" t="s">
        <v>4486</v>
      </c>
      <c r="J11022" s="23"/>
      <c r="K11022" s="23" t="s">
        <v>9712</v>
      </c>
      <c r="L11022" s="23" t="s">
        <v>9538</v>
      </c>
      <c r="M11022" s="23">
        <f>YEAR(Tabla2[[#This Row],[Fecha de creación]])</f>
        <v>2022</v>
      </c>
      <c r="N11022" s="23">
        <f>MONTH(Tabla2[[#This Row],[Fecha de creación]])</f>
        <v>10</v>
      </c>
    </row>
    <row r="11023" spans="1:14" x14ac:dyDescent="0.25">
      <c r="A11023" s="26">
        <v>44863.466238425928</v>
      </c>
      <c r="B11023" s="23" t="s">
        <v>0</v>
      </c>
      <c r="C11023" s="23" t="s">
        <v>13950</v>
      </c>
      <c r="D11023" s="23" t="s">
        <v>7521</v>
      </c>
      <c r="E11023" s="23" t="s">
        <v>1</v>
      </c>
      <c r="F11023" s="23" t="s">
        <v>22</v>
      </c>
      <c r="G11023" s="23" t="s">
        <v>975</v>
      </c>
      <c r="H11023" s="2" t="s">
        <v>8893</v>
      </c>
      <c r="I11023" s="23" t="s">
        <v>7412</v>
      </c>
      <c r="J11023" s="23"/>
      <c r="K11023" s="23" t="s">
        <v>9712</v>
      </c>
      <c r="L11023" s="23" t="s">
        <v>9538</v>
      </c>
      <c r="M11023" s="23">
        <f>YEAR(Tabla2[[#This Row],[Fecha de creación]])</f>
        <v>2022</v>
      </c>
      <c r="N11023" s="23">
        <f>MONTH(Tabla2[[#This Row],[Fecha de creación]])</f>
        <v>10</v>
      </c>
    </row>
    <row r="11024" spans="1:14" x14ac:dyDescent="0.25">
      <c r="A11024" s="26">
        <v>44863.483472222222</v>
      </c>
      <c r="B11024" s="23" t="s">
        <v>0</v>
      </c>
      <c r="C11024" s="23" t="s">
        <v>13951</v>
      </c>
      <c r="D11024" s="23" t="s">
        <v>6</v>
      </c>
      <c r="E11024" s="23" t="s">
        <v>1</v>
      </c>
      <c r="F11024" s="23" t="s">
        <v>7</v>
      </c>
      <c r="G11024" s="23" t="s">
        <v>975</v>
      </c>
      <c r="H11024" s="2" t="s">
        <v>7722</v>
      </c>
      <c r="I11024" s="23" t="s">
        <v>7412</v>
      </c>
      <c r="J11024" s="23"/>
      <c r="K11024" s="23" t="s">
        <v>9712</v>
      </c>
      <c r="L11024" s="23" t="s">
        <v>9538</v>
      </c>
      <c r="M11024" s="23">
        <f>YEAR(Tabla2[[#This Row],[Fecha de creación]])</f>
        <v>2022</v>
      </c>
      <c r="N11024" s="23">
        <f>MONTH(Tabla2[[#This Row],[Fecha de creación]])</f>
        <v>10</v>
      </c>
    </row>
    <row r="11025" spans="1:14" x14ac:dyDescent="0.25">
      <c r="A11025" s="26">
        <v>44863.495706018519</v>
      </c>
      <c r="B11025" s="23" t="s">
        <v>0</v>
      </c>
      <c r="C11025" s="23" t="s">
        <v>13952</v>
      </c>
      <c r="D11025" s="23" t="s">
        <v>3092</v>
      </c>
      <c r="E11025" s="23" t="s">
        <v>1</v>
      </c>
      <c r="F11025" s="23" t="s">
        <v>7</v>
      </c>
      <c r="G11025" s="23" t="s">
        <v>975</v>
      </c>
      <c r="H11025" s="2" t="s">
        <v>7726</v>
      </c>
      <c r="I11025" s="23" t="s">
        <v>7412</v>
      </c>
      <c r="J11025" s="23"/>
      <c r="K11025" s="23" t="s">
        <v>9712</v>
      </c>
      <c r="L11025" s="23" t="s">
        <v>9538</v>
      </c>
      <c r="M11025" s="23">
        <f>YEAR(Tabla2[[#This Row],[Fecha de creación]])</f>
        <v>2022</v>
      </c>
      <c r="N11025" s="23">
        <f>MONTH(Tabla2[[#This Row],[Fecha de creación]])</f>
        <v>10</v>
      </c>
    </row>
    <row r="11026" spans="1:14" x14ac:dyDescent="0.25">
      <c r="A11026" s="26">
        <v>44863.524074074077</v>
      </c>
      <c r="B11026" s="23" t="s">
        <v>0</v>
      </c>
      <c r="C11026" s="23" t="s">
        <v>13953</v>
      </c>
      <c r="D11026" s="23" t="s">
        <v>49</v>
      </c>
      <c r="E11026" s="23" t="s">
        <v>1</v>
      </c>
      <c r="F11026" s="23" t="s">
        <v>7</v>
      </c>
      <c r="G11026" s="23" t="s">
        <v>975</v>
      </c>
      <c r="H11026" s="2" t="s">
        <v>7745</v>
      </c>
      <c r="I11026" s="23" t="s">
        <v>7412</v>
      </c>
      <c r="J11026" s="23"/>
      <c r="K11026" s="23" t="s">
        <v>9712</v>
      </c>
      <c r="L11026" s="23" t="s">
        <v>9538</v>
      </c>
      <c r="M11026" s="23">
        <f>YEAR(Tabla2[[#This Row],[Fecha de creación]])</f>
        <v>2022</v>
      </c>
      <c r="N11026" s="23">
        <f>MONTH(Tabla2[[#This Row],[Fecha de creación]])</f>
        <v>10</v>
      </c>
    </row>
    <row r="11027" spans="1:14" x14ac:dyDescent="0.25">
      <c r="A11027" s="26">
        <v>44863.624386574076</v>
      </c>
      <c r="B11027" s="23" t="s">
        <v>0</v>
      </c>
      <c r="C11027" s="23" t="s">
        <v>13954</v>
      </c>
      <c r="D11027" s="23" t="s">
        <v>49</v>
      </c>
      <c r="E11027" s="23" t="s">
        <v>1</v>
      </c>
      <c r="F11027" s="23" t="s">
        <v>7</v>
      </c>
      <c r="G11027" s="23" t="s">
        <v>975</v>
      </c>
      <c r="H11027" s="2" t="s">
        <v>7745</v>
      </c>
      <c r="I11027" s="23" t="s">
        <v>7412</v>
      </c>
      <c r="J11027" s="23"/>
      <c r="K11027" s="23" t="s">
        <v>9712</v>
      </c>
      <c r="L11027" s="23" t="s">
        <v>9538</v>
      </c>
      <c r="M11027" s="23">
        <f>YEAR(Tabla2[[#This Row],[Fecha de creación]])</f>
        <v>2022</v>
      </c>
      <c r="N11027" s="23">
        <f>MONTH(Tabla2[[#This Row],[Fecha de creación]])</f>
        <v>10</v>
      </c>
    </row>
    <row r="11028" spans="1:14" x14ac:dyDescent="0.25">
      <c r="A11028" s="26">
        <v>44863.653437499997</v>
      </c>
      <c r="B11028" s="23" t="s">
        <v>0</v>
      </c>
      <c r="C11028" s="23" t="s">
        <v>13955</v>
      </c>
      <c r="D11028" s="23" t="s">
        <v>3092</v>
      </c>
      <c r="E11028" s="23" t="s">
        <v>1</v>
      </c>
      <c r="F11028" s="23" t="s">
        <v>7</v>
      </c>
      <c r="G11028" s="23" t="s">
        <v>975</v>
      </c>
      <c r="H11028" s="2" t="s">
        <v>7726</v>
      </c>
      <c r="I11028" s="23" t="s">
        <v>7412</v>
      </c>
      <c r="J11028" s="23"/>
      <c r="K11028" s="23" t="s">
        <v>9712</v>
      </c>
      <c r="L11028" s="23" t="s">
        <v>9538</v>
      </c>
      <c r="M11028" s="23">
        <f>YEAR(Tabla2[[#This Row],[Fecha de creación]])</f>
        <v>2022</v>
      </c>
      <c r="N11028" s="23">
        <f>MONTH(Tabla2[[#This Row],[Fecha de creación]])</f>
        <v>10</v>
      </c>
    </row>
    <row r="11029" spans="1:14" x14ac:dyDescent="0.25">
      <c r="A11029" s="26">
        <v>44863.776736111111</v>
      </c>
      <c r="B11029" s="23" t="s">
        <v>0</v>
      </c>
      <c r="C11029" s="23" t="s">
        <v>13956</v>
      </c>
      <c r="D11029" s="23" t="s">
        <v>1344</v>
      </c>
      <c r="E11029" s="23" t="s">
        <v>1</v>
      </c>
      <c r="F11029" s="23" t="s">
        <v>7</v>
      </c>
      <c r="G11029" s="23" t="s">
        <v>975</v>
      </c>
      <c r="H11029" s="2" t="s">
        <v>7744</v>
      </c>
      <c r="I11029" s="23" t="s">
        <v>7680</v>
      </c>
      <c r="J11029" s="23" t="s">
        <v>59</v>
      </c>
      <c r="K11029" s="23" t="s">
        <v>9712</v>
      </c>
      <c r="L11029" s="23" t="s">
        <v>9538</v>
      </c>
      <c r="M11029" s="23">
        <f>YEAR(Tabla2[[#This Row],[Fecha de creación]])</f>
        <v>2022</v>
      </c>
      <c r="N11029" s="23">
        <f>MONTH(Tabla2[[#This Row],[Fecha de creación]])</f>
        <v>10</v>
      </c>
    </row>
    <row r="11030" spans="1:14" x14ac:dyDescent="0.25">
      <c r="A11030" s="26">
        <v>44863.782268518517</v>
      </c>
      <c r="B11030" s="23" t="s">
        <v>0</v>
      </c>
      <c r="C11030" s="23" t="s">
        <v>13957</v>
      </c>
      <c r="D11030" s="23" t="s">
        <v>1344</v>
      </c>
      <c r="E11030" s="23" t="s">
        <v>1</v>
      </c>
      <c r="F11030" s="23" t="s">
        <v>7</v>
      </c>
      <c r="G11030" s="23" t="s">
        <v>1551</v>
      </c>
      <c r="H11030" s="2" t="s">
        <v>7726</v>
      </c>
      <c r="I11030" s="23" t="s">
        <v>976</v>
      </c>
      <c r="J11030" s="23" t="s">
        <v>59</v>
      </c>
      <c r="K11030" s="23" t="s">
        <v>9712</v>
      </c>
      <c r="L11030" s="23" t="s">
        <v>9539</v>
      </c>
      <c r="M11030" s="23">
        <f>YEAR(Tabla2[[#This Row],[Fecha de creación]])</f>
        <v>2022</v>
      </c>
      <c r="N11030" s="23">
        <f>MONTH(Tabla2[[#This Row],[Fecha de creación]])</f>
        <v>10</v>
      </c>
    </row>
    <row r="11031" spans="1:14" x14ac:dyDescent="0.25">
      <c r="A11031" s="26">
        <v>44863.785775462966</v>
      </c>
      <c r="B11031" s="23" t="s">
        <v>0</v>
      </c>
      <c r="C11031" s="23" t="s">
        <v>13958</v>
      </c>
      <c r="D11031" s="23" t="s">
        <v>1344</v>
      </c>
      <c r="E11031" s="23" t="s">
        <v>1</v>
      </c>
      <c r="F11031" s="23" t="s">
        <v>7</v>
      </c>
      <c r="G11031" s="23" t="s">
        <v>1551</v>
      </c>
      <c r="H11031" s="2" t="s">
        <v>7726</v>
      </c>
      <c r="I11031" s="23" t="s">
        <v>976</v>
      </c>
      <c r="J11031" s="23" t="s">
        <v>59</v>
      </c>
      <c r="K11031" s="23" t="s">
        <v>9712</v>
      </c>
      <c r="L11031" s="23" t="s">
        <v>9539</v>
      </c>
      <c r="M11031" s="23">
        <f>YEAR(Tabla2[[#This Row],[Fecha de creación]])</f>
        <v>2022</v>
      </c>
      <c r="N11031" s="23">
        <f>MONTH(Tabla2[[#This Row],[Fecha de creación]])</f>
        <v>10</v>
      </c>
    </row>
    <row r="11032" spans="1:14" x14ac:dyDescent="0.25">
      <c r="A11032" s="26">
        <v>44864.415532407409</v>
      </c>
      <c r="B11032" s="23" t="s">
        <v>0</v>
      </c>
      <c r="C11032" s="23" t="s">
        <v>13959</v>
      </c>
      <c r="D11032" s="23" t="s">
        <v>21</v>
      </c>
      <c r="E11032" s="23" t="s">
        <v>1</v>
      </c>
      <c r="F11032" s="23" t="s">
        <v>7</v>
      </c>
      <c r="G11032" s="23" t="s">
        <v>975</v>
      </c>
      <c r="H11032" s="2" t="s">
        <v>7744</v>
      </c>
      <c r="I11032" s="23" t="s">
        <v>7412</v>
      </c>
      <c r="J11032" s="23"/>
      <c r="K11032" s="23" t="s">
        <v>9712</v>
      </c>
      <c r="L11032" s="23" t="s">
        <v>9538</v>
      </c>
      <c r="M11032" s="23">
        <f>YEAR(Tabla2[[#This Row],[Fecha de creación]])</f>
        <v>2022</v>
      </c>
      <c r="N11032" s="23">
        <f>MONTH(Tabla2[[#This Row],[Fecha de creación]])</f>
        <v>10</v>
      </c>
    </row>
    <row r="11033" spans="1:14" x14ac:dyDescent="0.25">
      <c r="A11033" s="26">
        <v>44864.426203703704</v>
      </c>
      <c r="B11033" s="23" t="s">
        <v>0</v>
      </c>
      <c r="C11033" s="23" t="s">
        <v>13960</v>
      </c>
      <c r="D11033" s="23" t="s">
        <v>3408</v>
      </c>
      <c r="E11033" s="23" t="s">
        <v>1</v>
      </c>
      <c r="F11033" s="23" t="s">
        <v>7</v>
      </c>
      <c r="G11033" s="23" t="s">
        <v>975</v>
      </c>
      <c r="H11033" s="2" t="s">
        <v>7777</v>
      </c>
      <c r="I11033" s="23" t="s">
        <v>7412</v>
      </c>
      <c r="J11033" s="23"/>
      <c r="K11033" s="23" t="s">
        <v>9712</v>
      </c>
      <c r="L11033" s="23" t="s">
        <v>9538</v>
      </c>
      <c r="M11033" s="23">
        <f>YEAR(Tabla2[[#This Row],[Fecha de creación]])</f>
        <v>2022</v>
      </c>
      <c r="N11033" s="23">
        <f>MONTH(Tabla2[[#This Row],[Fecha de creación]])</f>
        <v>10</v>
      </c>
    </row>
    <row r="11034" spans="1:14" x14ac:dyDescent="0.25">
      <c r="A11034" s="26">
        <v>44864.441828703704</v>
      </c>
      <c r="B11034" s="23" t="s">
        <v>0</v>
      </c>
      <c r="C11034" s="23" t="s">
        <v>13961</v>
      </c>
      <c r="D11034" s="23" t="s">
        <v>3092</v>
      </c>
      <c r="E11034" s="23" t="s">
        <v>1</v>
      </c>
      <c r="F11034" s="23" t="s">
        <v>7</v>
      </c>
      <c r="G11034" s="23" t="s">
        <v>975</v>
      </c>
      <c r="H11034" s="2" t="s">
        <v>7726</v>
      </c>
      <c r="I11034" s="23" t="s">
        <v>7412</v>
      </c>
      <c r="J11034" s="23"/>
      <c r="K11034" s="23" t="s">
        <v>9712</v>
      </c>
      <c r="L11034" s="23" t="s">
        <v>9538</v>
      </c>
      <c r="M11034" s="23">
        <f>YEAR(Tabla2[[#This Row],[Fecha de creación]])</f>
        <v>2022</v>
      </c>
      <c r="N11034" s="23">
        <f>MONTH(Tabla2[[#This Row],[Fecha de creación]])</f>
        <v>10</v>
      </c>
    </row>
    <row r="11035" spans="1:14" x14ac:dyDescent="0.25">
      <c r="A11035" s="26">
        <v>44864.450914351852</v>
      </c>
      <c r="B11035" s="23" t="s">
        <v>0</v>
      </c>
      <c r="C11035" s="23" t="s">
        <v>13962</v>
      </c>
      <c r="D11035" s="23" t="s">
        <v>615</v>
      </c>
      <c r="E11035" s="23" t="s">
        <v>1</v>
      </c>
      <c r="F11035" s="23" t="s">
        <v>7</v>
      </c>
      <c r="G11035" s="23" t="s">
        <v>975</v>
      </c>
      <c r="H11035" s="2" t="s">
        <v>7745</v>
      </c>
      <c r="I11035" s="23" t="s">
        <v>7412</v>
      </c>
      <c r="J11035" s="23"/>
      <c r="K11035" s="23" t="s">
        <v>9712</v>
      </c>
      <c r="L11035" s="23" t="s">
        <v>9538</v>
      </c>
      <c r="M11035" s="23">
        <f>YEAR(Tabla2[[#This Row],[Fecha de creación]])</f>
        <v>2022</v>
      </c>
      <c r="N11035" s="23">
        <f>MONTH(Tabla2[[#This Row],[Fecha de creación]])</f>
        <v>10</v>
      </c>
    </row>
    <row r="11036" spans="1:14" x14ac:dyDescent="0.25">
      <c r="A11036" s="26">
        <v>44864.488206018519</v>
      </c>
      <c r="B11036" s="23" t="s">
        <v>0</v>
      </c>
      <c r="C11036" s="23" t="s">
        <v>13963</v>
      </c>
      <c r="D11036" s="23" t="s">
        <v>615</v>
      </c>
      <c r="E11036" s="23" t="s">
        <v>1</v>
      </c>
      <c r="F11036" s="23" t="s">
        <v>7</v>
      </c>
      <c r="G11036" s="23" t="s">
        <v>975</v>
      </c>
      <c r="H11036" s="2" t="s">
        <v>7745</v>
      </c>
      <c r="I11036" s="23" t="s">
        <v>7412</v>
      </c>
      <c r="J11036" s="23"/>
      <c r="K11036" s="23" t="s">
        <v>9712</v>
      </c>
      <c r="L11036" s="23" t="s">
        <v>9538</v>
      </c>
      <c r="M11036" s="23">
        <f>YEAR(Tabla2[[#This Row],[Fecha de creación]])</f>
        <v>2022</v>
      </c>
      <c r="N11036" s="23">
        <f>MONTH(Tabla2[[#This Row],[Fecha de creación]])</f>
        <v>10</v>
      </c>
    </row>
    <row r="11037" spans="1:14" x14ac:dyDescent="0.25">
      <c r="A11037" s="26">
        <v>44864.491701388892</v>
      </c>
      <c r="B11037" s="23" t="s">
        <v>0</v>
      </c>
      <c r="C11037" s="23" t="s">
        <v>13964</v>
      </c>
      <c r="D11037" s="23" t="s">
        <v>615</v>
      </c>
      <c r="E11037" s="23" t="s">
        <v>1</v>
      </c>
      <c r="F11037" s="23" t="s">
        <v>7</v>
      </c>
      <c r="G11037" s="23" t="s">
        <v>975</v>
      </c>
      <c r="H11037" s="2" t="s">
        <v>7745</v>
      </c>
      <c r="I11037" s="23" t="s">
        <v>7412</v>
      </c>
      <c r="J11037" s="23"/>
      <c r="K11037" s="23" t="s">
        <v>9712</v>
      </c>
      <c r="L11037" s="23" t="s">
        <v>9538</v>
      </c>
      <c r="M11037" s="23">
        <f>YEAR(Tabla2[[#This Row],[Fecha de creación]])</f>
        <v>2022</v>
      </c>
      <c r="N11037" s="23">
        <f>MONTH(Tabla2[[#This Row],[Fecha de creación]])</f>
        <v>10</v>
      </c>
    </row>
    <row r="11038" spans="1:14" x14ac:dyDescent="0.25">
      <c r="A11038" s="26">
        <v>44864.541516203702</v>
      </c>
      <c r="B11038" s="23" t="s">
        <v>0</v>
      </c>
      <c r="C11038" s="23" t="s">
        <v>13965</v>
      </c>
      <c r="D11038" s="23" t="s">
        <v>3092</v>
      </c>
      <c r="E11038" s="23" t="s">
        <v>1</v>
      </c>
      <c r="F11038" s="23" t="s">
        <v>7</v>
      </c>
      <c r="G11038" s="23" t="s">
        <v>975</v>
      </c>
      <c r="H11038" s="2" t="s">
        <v>7726</v>
      </c>
      <c r="I11038" s="23" t="s">
        <v>7412</v>
      </c>
      <c r="J11038" s="23"/>
      <c r="K11038" s="23" t="s">
        <v>9712</v>
      </c>
      <c r="L11038" s="23" t="s">
        <v>9538</v>
      </c>
      <c r="M11038" s="23">
        <f>YEAR(Tabla2[[#This Row],[Fecha de creación]])</f>
        <v>2022</v>
      </c>
      <c r="N11038" s="23">
        <f>MONTH(Tabla2[[#This Row],[Fecha de creación]])</f>
        <v>10</v>
      </c>
    </row>
    <row r="11039" spans="1:14" x14ac:dyDescent="0.25">
      <c r="A11039" s="26">
        <v>44864.559583333335</v>
      </c>
      <c r="B11039" s="23" t="s">
        <v>0</v>
      </c>
      <c r="C11039" s="23" t="s">
        <v>13966</v>
      </c>
      <c r="D11039" s="23" t="s">
        <v>3092</v>
      </c>
      <c r="E11039" s="23" t="s">
        <v>1</v>
      </c>
      <c r="F11039" s="23" t="s">
        <v>7</v>
      </c>
      <c r="G11039" s="23" t="s">
        <v>975</v>
      </c>
      <c r="H11039" s="2" t="s">
        <v>7726</v>
      </c>
      <c r="I11039" s="23" t="s">
        <v>7412</v>
      </c>
      <c r="J11039" s="23"/>
      <c r="K11039" s="23" t="s">
        <v>9712</v>
      </c>
      <c r="L11039" s="23" t="s">
        <v>9538</v>
      </c>
      <c r="M11039" s="23">
        <f>YEAR(Tabla2[[#This Row],[Fecha de creación]])</f>
        <v>2022</v>
      </c>
      <c r="N11039" s="23">
        <f>MONTH(Tabla2[[#This Row],[Fecha de creación]])</f>
        <v>10</v>
      </c>
    </row>
    <row r="11040" spans="1:14" x14ac:dyDescent="0.25">
      <c r="A11040" s="26">
        <v>44864.57203703704</v>
      </c>
      <c r="B11040" s="23" t="s">
        <v>0</v>
      </c>
      <c r="C11040" s="23" t="s">
        <v>13967</v>
      </c>
      <c r="D11040" s="23" t="s">
        <v>3092</v>
      </c>
      <c r="E11040" s="23" t="s">
        <v>1</v>
      </c>
      <c r="F11040" s="23" t="s">
        <v>7</v>
      </c>
      <c r="G11040" s="23" t="s">
        <v>975</v>
      </c>
      <c r="H11040" s="2" t="s">
        <v>7726</v>
      </c>
      <c r="I11040" s="23" t="s">
        <v>7412</v>
      </c>
      <c r="J11040" s="23"/>
      <c r="K11040" s="23" t="s">
        <v>9712</v>
      </c>
      <c r="L11040" s="23" t="s">
        <v>9538</v>
      </c>
      <c r="M11040" s="23">
        <f>YEAR(Tabla2[[#This Row],[Fecha de creación]])</f>
        <v>2022</v>
      </c>
      <c r="N11040" s="23">
        <f>MONTH(Tabla2[[#This Row],[Fecha de creación]])</f>
        <v>10</v>
      </c>
    </row>
    <row r="11041" spans="1:14" x14ac:dyDescent="0.25">
      <c r="A11041" s="26">
        <v>44864.588020833333</v>
      </c>
      <c r="B11041" s="23" t="s">
        <v>0</v>
      </c>
      <c r="C11041" s="23" t="s">
        <v>13968</v>
      </c>
      <c r="D11041" s="23" t="s">
        <v>3092</v>
      </c>
      <c r="E11041" s="23" t="s">
        <v>1</v>
      </c>
      <c r="F11041" s="23" t="s">
        <v>7</v>
      </c>
      <c r="G11041" s="23" t="s">
        <v>975</v>
      </c>
      <c r="H11041" s="2" t="s">
        <v>7726</v>
      </c>
      <c r="I11041" s="23" t="s">
        <v>7412</v>
      </c>
      <c r="J11041" s="23"/>
      <c r="K11041" s="23" t="s">
        <v>9712</v>
      </c>
      <c r="L11041" s="23" t="s">
        <v>9538</v>
      </c>
      <c r="M11041" s="23">
        <f>YEAR(Tabla2[[#This Row],[Fecha de creación]])</f>
        <v>2022</v>
      </c>
      <c r="N11041" s="23">
        <f>MONTH(Tabla2[[#This Row],[Fecha de creación]])</f>
        <v>10</v>
      </c>
    </row>
    <row r="11042" spans="1:14" x14ac:dyDescent="0.25">
      <c r="A11042" s="26">
        <v>44864.589143518519</v>
      </c>
      <c r="B11042" s="23" t="s">
        <v>0</v>
      </c>
      <c r="C11042" s="23" t="s">
        <v>13969</v>
      </c>
      <c r="D11042" s="23" t="s">
        <v>3092</v>
      </c>
      <c r="E11042" s="23" t="s">
        <v>1</v>
      </c>
      <c r="F11042" s="23" t="s">
        <v>7</v>
      </c>
      <c r="G11042" s="23" t="s">
        <v>975</v>
      </c>
      <c r="H11042" s="2" t="s">
        <v>7726</v>
      </c>
      <c r="I11042" s="23" t="s">
        <v>7412</v>
      </c>
      <c r="J11042" s="23"/>
      <c r="K11042" s="23" t="s">
        <v>9712</v>
      </c>
      <c r="L11042" s="23" t="s">
        <v>9538</v>
      </c>
      <c r="M11042" s="23">
        <f>YEAR(Tabla2[[#This Row],[Fecha de creación]])</f>
        <v>2022</v>
      </c>
      <c r="N11042" s="23">
        <f>MONTH(Tabla2[[#This Row],[Fecha de creación]])</f>
        <v>10</v>
      </c>
    </row>
    <row r="11043" spans="1:14" x14ac:dyDescent="0.25">
      <c r="A11043" s="26">
        <v>44864.632685185185</v>
      </c>
      <c r="B11043" s="23" t="s">
        <v>0</v>
      </c>
      <c r="C11043" s="23" t="s">
        <v>13970</v>
      </c>
      <c r="D11043" s="23" t="s">
        <v>10281</v>
      </c>
      <c r="E11043" s="23" t="s">
        <v>1</v>
      </c>
      <c r="F11043" s="23" t="s">
        <v>7</v>
      </c>
      <c r="G11043" s="23" t="s">
        <v>1551</v>
      </c>
      <c r="H11043" s="2" t="s">
        <v>7726</v>
      </c>
      <c r="I11043" s="23" t="s">
        <v>976</v>
      </c>
      <c r="J11043" s="23" t="s">
        <v>59</v>
      </c>
      <c r="K11043" s="23" t="s">
        <v>9712</v>
      </c>
      <c r="L11043" s="23" t="s">
        <v>9539</v>
      </c>
      <c r="M11043" s="23">
        <f>YEAR(Tabla2[[#This Row],[Fecha de creación]])</f>
        <v>2022</v>
      </c>
      <c r="N11043" s="23">
        <f>MONTH(Tabla2[[#This Row],[Fecha de creación]])</f>
        <v>10</v>
      </c>
    </row>
    <row r="11044" spans="1:14" x14ac:dyDescent="0.25">
      <c r="A11044" s="26">
        <v>44864.637881944444</v>
      </c>
      <c r="B11044" s="23" t="s">
        <v>0</v>
      </c>
      <c r="C11044" s="23" t="s">
        <v>13971</v>
      </c>
      <c r="D11044" s="23" t="s">
        <v>10281</v>
      </c>
      <c r="E11044" s="23" t="s">
        <v>1</v>
      </c>
      <c r="F11044" s="23" t="s">
        <v>7</v>
      </c>
      <c r="G11044" s="23" t="s">
        <v>1551</v>
      </c>
      <c r="H11044" s="2" t="s">
        <v>7726</v>
      </c>
      <c r="I11044" s="23" t="s">
        <v>976</v>
      </c>
      <c r="J11044" s="23" t="s">
        <v>59</v>
      </c>
      <c r="K11044" s="23" t="s">
        <v>9712</v>
      </c>
      <c r="L11044" s="23" t="s">
        <v>9539</v>
      </c>
      <c r="M11044" s="23">
        <f>YEAR(Tabla2[[#This Row],[Fecha de creación]])</f>
        <v>2022</v>
      </c>
      <c r="N11044" s="23">
        <f>MONTH(Tabla2[[#This Row],[Fecha de creación]])</f>
        <v>10</v>
      </c>
    </row>
    <row r="11045" spans="1:14" x14ac:dyDescent="0.25">
      <c r="A11045" s="26">
        <v>44864.638020833336</v>
      </c>
      <c r="B11045" s="23" t="s">
        <v>0</v>
      </c>
      <c r="C11045" s="23" t="s">
        <v>13972</v>
      </c>
      <c r="D11045" s="23" t="s">
        <v>3092</v>
      </c>
      <c r="E11045" s="23" t="s">
        <v>1</v>
      </c>
      <c r="F11045" s="23" t="s">
        <v>7</v>
      </c>
      <c r="G11045" s="23" t="s">
        <v>975</v>
      </c>
      <c r="H11045" s="2" t="s">
        <v>7726</v>
      </c>
      <c r="I11045" s="23" t="s">
        <v>7412</v>
      </c>
      <c r="J11045" s="23"/>
      <c r="K11045" s="23" t="s">
        <v>9712</v>
      </c>
      <c r="L11045" s="23" t="s">
        <v>9538</v>
      </c>
      <c r="M11045" s="23">
        <f>YEAR(Tabla2[[#This Row],[Fecha de creación]])</f>
        <v>2022</v>
      </c>
      <c r="N11045" s="23">
        <f>MONTH(Tabla2[[#This Row],[Fecha de creación]])</f>
        <v>10</v>
      </c>
    </row>
    <row r="11046" spans="1:14" x14ac:dyDescent="0.25">
      <c r="A11046" s="26">
        <v>44864.651273148149</v>
      </c>
      <c r="B11046" s="23" t="s">
        <v>0</v>
      </c>
      <c r="C11046" s="23" t="s">
        <v>13973</v>
      </c>
      <c r="D11046" s="23" t="s">
        <v>3092</v>
      </c>
      <c r="E11046" s="23" t="s">
        <v>1</v>
      </c>
      <c r="F11046" s="23" t="s">
        <v>7</v>
      </c>
      <c r="G11046" s="23" t="s">
        <v>975</v>
      </c>
      <c r="H11046" s="2" t="s">
        <v>7726</v>
      </c>
      <c r="I11046" s="23" t="s">
        <v>7412</v>
      </c>
      <c r="J11046" s="23"/>
      <c r="K11046" s="23" t="s">
        <v>9712</v>
      </c>
      <c r="L11046" s="23" t="s">
        <v>9538</v>
      </c>
      <c r="M11046" s="23">
        <f>YEAR(Tabla2[[#This Row],[Fecha de creación]])</f>
        <v>2022</v>
      </c>
      <c r="N11046" s="23">
        <f>MONTH(Tabla2[[#This Row],[Fecha de creación]])</f>
        <v>10</v>
      </c>
    </row>
    <row r="11047" spans="1:14" x14ac:dyDescent="0.25">
      <c r="A11047" s="26">
        <v>44864.651828703703</v>
      </c>
      <c r="B11047" s="23" t="s">
        <v>0</v>
      </c>
      <c r="C11047" s="23" t="s">
        <v>13974</v>
      </c>
      <c r="D11047" s="23" t="s">
        <v>364</v>
      </c>
      <c r="E11047" s="23" t="s">
        <v>1</v>
      </c>
      <c r="F11047" s="23" t="s">
        <v>7</v>
      </c>
      <c r="G11047" s="23" t="s">
        <v>1551</v>
      </c>
      <c r="H11047" s="2" t="s">
        <v>7725</v>
      </c>
      <c r="I11047" s="23" t="s">
        <v>976</v>
      </c>
      <c r="J11047" s="23" t="s">
        <v>59</v>
      </c>
      <c r="K11047" s="23" t="s">
        <v>9712</v>
      </c>
      <c r="L11047" s="23" t="s">
        <v>9538</v>
      </c>
      <c r="M11047" s="23">
        <f>YEAR(Tabla2[[#This Row],[Fecha de creación]])</f>
        <v>2022</v>
      </c>
      <c r="N11047" s="23">
        <f>MONTH(Tabla2[[#This Row],[Fecha de creación]])</f>
        <v>10</v>
      </c>
    </row>
    <row r="11048" spans="1:14" x14ac:dyDescent="0.25">
      <c r="A11048" s="26">
        <v>44864.666608796295</v>
      </c>
      <c r="B11048" s="23" t="s">
        <v>0</v>
      </c>
      <c r="C11048" s="23" t="s">
        <v>13975</v>
      </c>
      <c r="D11048" s="23" t="s">
        <v>3092</v>
      </c>
      <c r="E11048" s="23" t="s">
        <v>1</v>
      </c>
      <c r="F11048" s="23" t="s">
        <v>7</v>
      </c>
      <c r="G11048" s="23" t="s">
        <v>975</v>
      </c>
      <c r="H11048" s="2" t="s">
        <v>7726</v>
      </c>
      <c r="I11048" s="23" t="s">
        <v>7412</v>
      </c>
      <c r="J11048" s="23"/>
      <c r="K11048" s="23" t="s">
        <v>9712</v>
      </c>
      <c r="L11048" s="23" t="s">
        <v>9538</v>
      </c>
      <c r="M11048" s="23">
        <f>YEAR(Tabla2[[#This Row],[Fecha de creación]])</f>
        <v>2022</v>
      </c>
      <c r="N11048" s="23">
        <f>MONTH(Tabla2[[#This Row],[Fecha de creación]])</f>
        <v>10</v>
      </c>
    </row>
    <row r="11049" spans="1:14" x14ac:dyDescent="0.25">
      <c r="A11049" s="26">
        <v>44864.673773148148</v>
      </c>
      <c r="B11049" s="23" t="s">
        <v>0</v>
      </c>
      <c r="C11049" s="23" t="s">
        <v>13976</v>
      </c>
      <c r="D11049" s="23" t="s">
        <v>10281</v>
      </c>
      <c r="E11049" s="23" t="s">
        <v>1</v>
      </c>
      <c r="F11049" s="23" t="s">
        <v>7</v>
      </c>
      <c r="G11049" s="23" t="s">
        <v>1551</v>
      </c>
      <c r="H11049" s="2" t="s">
        <v>7726</v>
      </c>
      <c r="I11049" s="23" t="s">
        <v>976</v>
      </c>
      <c r="J11049" s="23" t="s">
        <v>59</v>
      </c>
      <c r="K11049" s="23" t="s">
        <v>9712</v>
      </c>
      <c r="L11049" s="23" t="s">
        <v>9539</v>
      </c>
      <c r="M11049" s="23">
        <f>YEAR(Tabla2[[#This Row],[Fecha de creación]])</f>
        <v>2022</v>
      </c>
      <c r="N11049" s="23">
        <f>MONTH(Tabla2[[#This Row],[Fecha de creación]])</f>
        <v>10</v>
      </c>
    </row>
    <row r="11050" spans="1:14" x14ac:dyDescent="0.25">
      <c r="A11050" s="26">
        <v>44864.677557870367</v>
      </c>
      <c r="B11050" s="23" t="s">
        <v>9534</v>
      </c>
      <c r="C11050" s="23" t="s">
        <v>13977</v>
      </c>
      <c r="D11050" s="23" t="s">
        <v>49</v>
      </c>
      <c r="E11050" s="23" t="s">
        <v>1</v>
      </c>
      <c r="F11050" s="23" t="s">
        <v>7</v>
      </c>
      <c r="G11050" s="23" t="s">
        <v>975</v>
      </c>
      <c r="H11050" s="2" t="s">
        <v>7745</v>
      </c>
      <c r="I11050" s="23" t="s">
        <v>8168</v>
      </c>
      <c r="J11050" s="23"/>
      <c r="K11050" s="23" t="s">
        <v>9712</v>
      </c>
      <c r="L11050" s="23" t="s">
        <v>9538</v>
      </c>
      <c r="M11050" s="23">
        <f>YEAR(Tabla2[[#This Row],[Fecha de creación]])</f>
        <v>2022</v>
      </c>
      <c r="N11050" s="23">
        <f>MONTH(Tabla2[[#This Row],[Fecha de creación]])</f>
        <v>10</v>
      </c>
    </row>
    <row r="11051" spans="1:14" x14ac:dyDescent="0.25">
      <c r="A11051" s="26">
        <v>44864.683807870373</v>
      </c>
      <c r="B11051" s="23" t="s">
        <v>0</v>
      </c>
      <c r="C11051" s="23" t="s">
        <v>13978</v>
      </c>
      <c r="D11051" s="23" t="s">
        <v>364</v>
      </c>
      <c r="E11051" s="23" t="s">
        <v>1</v>
      </c>
      <c r="F11051" s="23" t="s">
        <v>7</v>
      </c>
      <c r="G11051" s="23" t="s">
        <v>1551</v>
      </c>
      <c r="H11051" s="2" t="s">
        <v>7725</v>
      </c>
      <c r="I11051" s="23" t="s">
        <v>976</v>
      </c>
      <c r="J11051" s="23" t="s">
        <v>59</v>
      </c>
      <c r="K11051" s="23" t="s">
        <v>9712</v>
      </c>
      <c r="L11051" s="23" t="s">
        <v>9538</v>
      </c>
      <c r="M11051" s="23">
        <f>YEAR(Tabla2[[#This Row],[Fecha de creación]])</f>
        <v>2022</v>
      </c>
      <c r="N11051" s="23">
        <f>MONTH(Tabla2[[#This Row],[Fecha de creación]])</f>
        <v>10</v>
      </c>
    </row>
    <row r="11052" spans="1:14" x14ac:dyDescent="0.25">
      <c r="A11052" s="26">
        <v>44864.686886574076</v>
      </c>
      <c r="B11052" s="23" t="s">
        <v>0</v>
      </c>
      <c r="C11052" s="23" t="s">
        <v>13979</v>
      </c>
      <c r="D11052" s="23" t="s">
        <v>3092</v>
      </c>
      <c r="E11052" s="23" t="s">
        <v>1</v>
      </c>
      <c r="F11052" s="23" t="s">
        <v>7</v>
      </c>
      <c r="G11052" s="23" t="s">
        <v>975</v>
      </c>
      <c r="H11052" s="2" t="s">
        <v>7726</v>
      </c>
      <c r="I11052" s="23" t="s">
        <v>7412</v>
      </c>
      <c r="J11052" s="23"/>
      <c r="K11052" s="23" t="s">
        <v>9712</v>
      </c>
      <c r="L11052" s="23" t="s">
        <v>9538</v>
      </c>
      <c r="M11052" s="23">
        <f>YEAR(Tabla2[[#This Row],[Fecha de creación]])</f>
        <v>2022</v>
      </c>
      <c r="N11052" s="23">
        <f>MONTH(Tabla2[[#This Row],[Fecha de creación]])</f>
        <v>10</v>
      </c>
    </row>
    <row r="11053" spans="1:14" x14ac:dyDescent="0.25">
      <c r="A11053" s="26">
        <v>44864.687326388892</v>
      </c>
      <c r="B11053" s="23" t="s">
        <v>0</v>
      </c>
      <c r="C11053" s="23" t="s">
        <v>13980</v>
      </c>
      <c r="D11053" s="23" t="s">
        <v>982</v>
      </c>
      <c r="E11053" s="23" t="s">
        <v>1</v>
      </c>
      <c r="F11053" s="23" t="s">
        <v>22</v>
      </c>
      <c r="G11053" s="23" t="s">
        <v>975</v>
      </c>
      <c r="H11053" s="2" t="s">
        <v>8893</v>
      </c>
      <c r="I11053" s="23" t="s">
        <v>7680</v>
      </c>
      <c r="J11053" s="23" t="s">
        <v>59</v>
      </c>
      <c r="K11053" s="23" t="s">
        <v>9712</v>
      </c>
      <c r="L11053" s="23" t="s">
        <v>9538</v>
      </c>
      <c r="M11053" s="23">
        <f>YEAR(Tabla2[[#This Row],[Fecha de creación]])</f>
        <v>2022</v>
      </c>
      <c r="N11053" s="23">
        <f>MONTH(Tabla2[[#This Row],[Fecha de creación]])</f>
        <v>10</v>
      </c>
    </row>
    <row r="11054" spans="1:14" x14ac:dyDescent="0.25">
      <c r="A11054" s="26">
        <v>44864.696284722224</v>
      </c>
      <c r="B11054" s="23" t="s">
        <v>9534</v>
      </c>
      <c r="C11054" s="23" t="s">
        <v>13981</v>
      </c>
      <c r="D11054" s="23" t="s">
        <v>13869</v>
      </c>
      <c r="E11054" s="23" t="s">
        <v>1</v>
      </c>
      <c r="F11054" s="23" t="s">
        <v>7</v>
      </c>
      <c r="G11054" s="23" t="s">
        <v>975</v>
      </c>
      <c r="H11054" s="2" t="s">
        <v>7745</v>
      </c>
      <c r="I11054" s="23" t="s">
        <v>8168</v>
      </c>
      <c r="J11054" s="23"/>
      <c r="K11054" s="23" t="s">
        <v>9712</v>
      </c>
      <c r="L11054" s="23" t="s">
        <v>9538</v>
      </c>
      <c r="M11054" s="23">
        <f>YEAR(Tabla2[[#This Row],[Fecha de creación]])</f>
        <v>2022</v>
      </c>
      <c r="N11054" s="23">
        <f>MONTH(Tabla2[[#This Row],[Fecha de creación]])</f>
        <v>10</v>
      </c>
    </row>
    <row r="11055" spans="1:14" x14ac:dyDescent="0.25">
      <c r="A11055" s="26">
        <v>44865.389143518521</v>
      </c>
      <c r="B11055" s="23" t="s">
        <v>0</v>
      </c>
      <c r="C11055" s="23" t="s">
        <v>13982</v>
      </c>
      <c r="D11055" s="23" t="s">
        <v>6</v>
      </c>
      <c r="E11055" s="23" t="s">
        <v>1</v>
      </c>
      <c r="F11055" s="23" t="s">
        <v>7</v>
      </c>
      <c r="G11055" s="23" t="s">
        <v>975</v>
      </c>
      <c r="H11055" s="2" t="s">
        <v>7722</v>
      </c>
      <c r="I11055" s="23" t="s">
        <v>7412</v>
      </c>
      <c r="J11055" s="23"/>
      <c r="K11055" s="23" t="s">
        <v>9712</v>
      </c>
      <c r="L11055" s="23" t="s">
        <v>9538</v>
      </c>
      <c r="M11055" s="23">
        <f>YEAR(Tabla2[[#This Row],[Fecha de creación]])</f>
        <v>2022</v>
      </c>
      <c r="N11055" s="23">
        <f>MONTH(Tabla2[[#This Row],[Fecha de creación]])</f>
        <v>10</v>
      </c>
    </row>
    <row r="11056" spans="1:14" x14ac:dyDescent="0.25">
      <c r="A11056" s="26">
        <v>44865.409178240741</v>
      </c>
      <c r="B11056" s="23" t="s">
        <v>0</v>
      </c>
      <c r="C11056" s="23" t="s">
        <v>13983</v>
      </c>
      <c r="D11056" s="23" t="s">
        <v>1016</v>
      </c>
      <c r="E11056" s="23" t="s">
        <v>1</v>
      </c>
      <c r="F11056" s="23" t="s">
        <v>7</v>
      </c>
      <c r="G11056" s="23" t="s">
        <v>975</v>
      </c>
      <c r="H11056" s="2" t="s">
        <v>7731</v>
      </c>
      <c r="I11056" s="23" t="s">
        <v>7412</v>
      </c>
      <c r="J11056" s="23"/>
      <c r="K11056" s="23" t="s">
        <v>9712</v>
      </c>
      <c r="L11056" s="23" t="s">
        <v>9538</v>
      </c>
      <c r="M11056" s="23">
        <f>YEAR(Tabla2[[#This Row],[Fecha de creación]])</f>
        <v>2022</v>
      </c>
      <c r="N11056" s="23">
        <f>MONTH(Tabla2[[#This Row],[Fecha de creación]])</f>
        <v>10</v>
      </c>
    </row>
    <row r="11057" spans="1:14" x14ac:dyDescent="0.25">
      <c r="A11057" s="26">
        <v>44865.429710648146</v>
      </c>
      <c r="B11057" s="23" t="s">
        <v>0</v>
      </c>
      <c r="C11057" s="23" t="s">
        <v>13984</v>
      </c>
      <c r="D11057" s="23" t="s">
        <v>49</v>
      </c>
      <c r="E11057" s="23" t="s">
        <v>1</v>
      </c>
      <c r="F11057" s="23" t="s">
        <v>7</v>
      </c>
      <c r="G11057" s="23" t="s">
        <v>975</v>
      </c>
      <c r="H11057" s="2" t="s">
        <v>7745</v>
      </c>
      <c r="I11057" s="23" t="s">
        <v>7412</v>
      </c>
      <c r="J11057" s="23" t="s">
        <v>958</v>
      </c>
      <c r="K11057" s="23" t="s">
        <v>9712</v>
      </c>
      <c r="L11057" s="23" t="s">
        <v>9538</v>
      </c>
      <c r="M11057" s="23">
        <f>YEAR(Tabla2[[#This Row],[Fecha de creación]])</f>
        <v>2022</v>
      </c>
      <c r="N11057" s="23">
        <f>MONTH(Tabla2[[#This Row],[Fecha de creación]])</f>
        <v>10</v>
      </c>
    </row>
    <row r="11058" spans="1:14" x14ac:dyDescent="0.25">
      <c r="A11058" s="26">
        <v>44865.436655092592</v>
      </c>
      <c r="B11058" s="23" t="s">
        <v>0</v>
      </c>
      <c r="C11058" s="23" t="s">
        <v>13985</v>
      </c>
      <c r="D11058" s="23" t="s">
        <v>49</v>
      </c>
      <c r="E11058" s="23" t="s">
        <v>1</v>
      </c>
      <c r="F11058" s="23" t="s">
        <v>7</v>
      </c>
      <c r="G11058" s="23" t="s">
        <v>975</v>
      </c>
      <c r="H11058" s="2" t="s">
        <v>7745</v>
      </c>
      <c r="I11058" s="23" t="s">
        <v>7412</v>
      </c>
      <c r="J11058" s="23"/>
      <c r="K11058" s="23" t="s">
        <v>9712</v>
      </c>
      <c r="L11058" s="23" t="s">
        <v>9538</v>
      </c>
      <c r="M11058" s="23">
        <f>YEAR(Tabla2[[#This Row],[Fecha de creación]])</f>
        <v>2022</v>
      </c>
      <c r="N11058" s="23">
        <f>MONTH(Tabla2[[#This Row],[Fecha de creación]])</f>
        <v>10</v>
      </c>
    </row>
    <row r="11059" spans="1:14" x14ac:dyDescent="0.25">
      <c r="A11059" s="26">
        <v>44865.441006944442</v>
      </c>
      <c r="B11059" s="23" t="s">
        <v>0</v>
      </c>
      <c r="C11059" s="23" t="s">
        <v>13986</v>
      </c>
      <c r="D11059" s="23" t="s">
        <v>7521</v>
      </c>
      <c r="E11059" s="23" t="s">
        <v>1</v>
      </c>
      <c r="F11059" s="23" t="s">
        <v>22</v>
      </c>
      <c r="G11059" s="23" t="s">
        <v>975</v>
      </c>
      <c r="H11059" s="2" t="s">
        <v>8893</v>
      </c>
      <c r="I11059" s="23" t="s">
        <v>7412</v>
      </c>
      <c r="J11059" s="23"/>
      <c r="K11059" s="23" t="s">
        <v>9712</v>
      </c>
      <c r="L11059" s="23" t="s">
        <v>9538</v>
      </c>
      <c r="M11059" s="23">
        <f>YEAR(Tabla2[[#This Row],[Fecha de creación]])</f>
        <v>2022</v>
      </c>
      <c r="N11059" s="23">
        <f>MONTH(Tabla2[[#This Row],[Fecha de creación]])</f>
        <v>10</v>
      </c>
    </row>
    <row r="11060" spans="1:14" x14ac:dyDescent="0.25">
      <c r="A11060" s="26">
        <v>44865.502025462964</v>
      </c>
      <c r="B11060" s="23" t="s">
        <v>0</v>
      </c>
      <c r="C11060" s="23" t="s">
        <v>13987</v>
      </c>
      <c r="D11060" s="23" t="s">
        <v>9240</v>
      </c>
      <c r="E11060" s="23" t="s">
        <v>1</v>
      </c>
      <c r="F11060" s="23" t="s">
        <v>7</v>
      </c>
      <c r="G11060" s="23" t="s">
        <v>975</v>
      </c>
      <c r="H11060" s="2" t="s">
        <v>7733</v>
      </c>
      <c r="I11060" s="23" t="s">
        <v>7412</v>
      </c>
      <c r="J11060" s="23"/>
      <c r="K11060" s="23" t="s">
        <v>9712</v>
      </c>
      <c r="L11060" s="23" t="s">
        <v>9538</v>
      </c>
      <c r="M11060" s="23">
        <f>YEAR(Tabla2[[#This Row],[Fecha de creación]])</f>
        <v>2022</v>
      </c>
      <c r="N11060" s="23">
        <f>MONTH(Tabla2[[#This Row],[Fecha de creación]])</f>
        <v>10</v>
      </c>
    </row>
    <row r="11061" spans="1:14" x14ac:dyDescent="0.25">
      <c r="A11061" s="26">
        <v>44866.372083333335</v>
      </c>
      <c r="B11061" s="23" t="s">
        <v>0</v>
      </c>
      <c r="C11061" s="23" t="s">
        <v>13988</v>
      </c>
      <c r="D11061" s="23" t="s">
        <v>49</v>
      </c>
      <c r="E11061" s="23" t="s">
        <v>1</v>
      </c>
      <c r="F11061" s="23" t="s">
        <v>7</v>
      </c>
      <c r="G11061" s="23" t="s">
        <v>975</v>
      </c>
      <c r="H11061" s="2" t="s">
        <v>7745</v>
      </c>
      <c r="I11061" s="23" t="s">
        <v>7412</v>
      </c>
      <c r="J11061" s="23"/>
      <c r="K11061" s="23" t="s">
        <v>9712</v>
      </c>
      <c r="L11061" s="23" t="s">
        <v>9538</v>
      </c>
      <c r="M11061" s="23">
        <f>YEAR(Tabla2[[#This Row],[Fecha de creación]])</f>
        <v>2022</v>
      </c>
      <c r="N11061" s="23">
        <f>MONTH(Tabla2[[#This Row],[Fecha de creación]])</f>
        <v>11</v>
      </c>
    </row>
    <row r="11062" spans="1:14" x14ac:dyDescent="0.25">
      <c r="A11062" s="26">
        <v>44866.384733796294</v>
      </c>
      <c r="B11062" s="23" t="s">
        <v>0</v>
      </c>
      <c r="C11062" s="23" t="s">
        <v>13989</v>
      </c>
      <c r="D11062" s="23" t="s">
        <v>3092</v>
      </c>
      <c r="E11062" s="23" t="s">
        <v>1</v>
      </c>
      <c r="F11062" s="23" t="s">
        <v>7</v>
      </c>
      <c r="G11062" s="23" t="s">
        <v>975</v>
      </c>
      <c r="H11062" s="2" t="s">
        <v>7726</v>
      </c>
      <c r="I11062" s="23" t="s">
        <v>7412</v>
      </c>
      <c r="J11062" s="23"/>
      <c r="K11062" s="23" t="s">
        <v>9712</v>
      </c>
      <c r="L11062" s="23" t="s">
        <v>9538</v>
      </c>
      <c r="M11062" s="23">
        <f>YEAR(Tabla2[[#This Row],[Fecha de creación]])</f>
        <v>2022</v>
      </c>
      <c r="N11062" s="23">
        <f>MONTH(Tabla2[[#This Row],[Fecha de creación]])</f>
        <v>11</v>
      </c>
    </row>
    <row r="11063" spans="1:14" x14ac:dyDescent="0.25">
      <c r="A11063" s="26">
        <v>44866.412499999999</v>
      </c>
      <c r="B11063" s="23" t="s">
        <v>0</v>
      </c>
      <c r="C11063" s="23" t="s">
        <v>13990</v>
      </c>
      <c r="D11063" s="23" t="s">
        <v>3092</v>
      </c>
      <c r="E11063" s="23" t="s">
        <v>1</v>
      </c>
      <c r="F11063" s="23" t="s">
        <v>7</v>
      </c>
      <c r="G11063" s="23" t="s">
        <v>975</v>
      </c>
      <c r="H11063" s="2" t="s">
        <v>7726</v>
      </c>
      <c r="I11063" s="23" t="s">
        <v>7412</v>
      </c>
      <c r="J11063" s="23"/>
      <c r="K11063" s="23" t="s">
        <v>9712</v>
      </c>
      <c r="L11063" s="23" t="s">
        <v>9538</v>
      </c>
      <c r="M11063" s="23">
        <f>YEAR(Tabla2[[#This Row],[Fecha de creación]])</f>
        <v>2022</v>
      </c>
      <c r="N11063" s="23">
        <f>MONTH(Tabla2[[#This Row],[Fecha de creación]])</f>
        <v>11</v>
      </c>
    </row>
    <row r="11064" spans="1:14" x14ac:dyDescent="0.25">
      <c r="A11064" s="26">
        <v>44866.434374999997</v>
      </c>
      <c r="B11064" s="23" t="s">
        <v>0</v>
      </c>
      <c r="C11064" s="23" t="s">
        <v>13991</v>
      </c>
      <c r="D11064" s="23" t="s">
        <v>3092</v>
      </c>
      <c r="E11064" s="23" t="s">
        <v>1</v>
      </c>
      <c r="F11064" s="23" t="s">
        <v>7</v>
      </c>
      <c r="G11064" s="23" t="s">
        <v>975</v>
      </c>
      <c r="H11064" s="2" t="s">
        <v>7726</v>
      </c>
      <c r="I11064" s="23" t="s">
        <v>7412</v>
      </c>
      <c r="J11064" s="23"/>
      <c r="K11064" s="23" t="s">
        <v>9712</v>
      </c>
      <c r="L11064" s="23" t="s">
        <v>9538</v>
      </c>
      <c r="M11064" s="23">
        <f>YEAR(Tabla2[[#This Row],[Fecha de creación]])</f>
        <v>2022</v>
      </c>
      <c r="N11064" s="23">
        <f>MONTH(Tabla2[[#This Row],[Fecha de creación]])</f>
        <v>11</v>
      </c>
    </row>
    <row r="11065" spans="1:14" x14ac:dyDescent="0.25">
      <c r="A11065" s="26">
        <v>44866.439166666663</v>
      </c>
      <c r="B11065" s="23" t="s">
        <v>0</v>
      </c>
      <c r="C11065" s="23" t="s">
        <v>13992</v>
      </c>
      <c r="D11065" s="23" t="s">
        <v>364</v>
      </c>
      <c r="E11065" s="23" t="s">
        <v>1</v>
      </c>
      <c r="F11065" s="23" t="s">
        <v>7</v>
      </c>
      <c r="G11065" s="23" t="s">
        <v>975</v>
      </c>
      <c r="H11065" s="2" t="s">
        <v>7721</v>
      </c>
      <c r="I11065" s="23" t="s">
        <v>7412</v>
      </c>
      <c r="J11065" s="23"/>
      <c r="K11065" s="23" t="s">
        <v>9712</v>
      </c>
      <c r="L11065" s="23" t="s">
        <v>9538</v>
      </c>
      <c r="M11065" s="23">
        <f>YEAR(Tabla2[[#This Row],[Fecha de creación]])</f>
        <v>2022</v>
      </c>
      <c r="N11065" s="23">
        <f>MONTH(Tabla2[[#This Row],[Fecha de creación]])</f>
        <v>11</v>
      </c>
    </row>
    <row r="11066" spans="1:14" x14ac:dyDescent="0.25">
      <c r="A11066" s="26">
        <v>44866.46</v>
      </c>
      <c r="B11066" s="23" t="s">
        <v>0</v>
      </c>
      <c r="C11066" s="23" t="s">
        <v>13993</v>
      </c>
      <c r="D11066" s="23" t="s">
        <v>3092</v>
      </c>
      <c r="E11066" s="23" t="s">
        <v>1</v>
      </c>
      <c r="F11066" s="23" t="s">
        <v>7</v>
      </c>
      <c r="G11066" s="23" t="s">
        <v>975</v>
      </c>
      <c r="H11066" s="2" t="s">
        <v>7726</v>
      </c>
      <c r="I11066" s="23" t="s">
        <v>7412</v>
      </c>
      <c r="J11066" s="23"/>
      <c r="K11066" s="23" t="s">
        <v>9712</v>
      </c>
      <c r="L11066" s="23" t="s">
        <v>9538</v>
      </c>
      <c r="M11066" s="23">
        <f>YEAR(Tabla2[[#This Row],[Fecha de creación]])</f>
        <v>2022</v>
      </c>
      <c r="N11066" s="23">
        <f>MONTH(Tabla2[[#This Row],[Fecha de creación]])</f>
        <v>11</v>
      </c>
    </row>
    <row r="11067" spans="1:14" x14ac:dyDescent="0.25">
      <c r="A11067" s="26">
        <v>44866.480636574073</v>
      </c>
      <c r="B11067" s="23" t="s">
        <v>0</v>
      </c>
      <c r="C11067" s="23" t="s">
        <v>13994</v>
      </c>
      <c r="D11067" s="23" t="s">
        <v>3092</v>
      </c>
      <c r="E11067" s="23" t="s">
        <v>1</v>
      </c>
      <c r="F11067" s="23" t="s">
        <v>7</v>
      </c>
      <c r="G11067" s="23" t="s">
        <v>975</v>
      </c>
      <c r="H11067" s="2" t="s">
        <v>7726</v>
      </c>
      <c r="I11067" s="23" t="s">
        <v>7412</v>
      </c>
      <c r="J11067" s="23"/>
      <c r="K11067" s="23" t="s">
        <v>9712</v>
      </c>
      <c r="L11067" s="23" t="s">
        <v>9538</v>
      </c>
      <c r="M11067" s="23">
        <f>YEAR(Tabla2[[#This Row],[Fecha de creación]])</f>
        <v>2022</v>
      </c>
      <c r="N11067" s="23">
        <f>MONTH(Tabla2[[#This Row],[Fecha de creación]])</f>
        <v>11</v>
      </c>
    </row>
    <row r="11068" spans="1:14" x14ac:dyDescent="0.25">
      <c r="A11068" s="26">
        <v>44866.483136574076</v>
      </c>
      <c r="B11068" s="23" t="s">
        <v>0</v>
      </c>
      <c r="C11068" s="23" t="s">
        <v>13995</v>
      </c>
      <c r="D11068" s="23" t="s">
        <v>3092</v>
      </c>
      <c r="E11068" s="23" t="s">
        <v>1</v>
      </c>
      <c r="F11068" s="23" t="s">
        <v>7</v>
      </c>
      <c r="G11068" s="23" t="s">
        <v>975</v>
      </c>
      <c r="H11068" s="2" t="s">
        <v>7726</v>
      </c>
      <c r="I11068" s="23" t="s">
        <v>7412</v>
      </c>
      <c r="J11068" s="23"/>
      <c r="K11068" s="23" t="s">
        <v>9712</v>
      </c>
      <c r="L11068" s="23" t="s">
        <v>9538</v>
      </c>
      <c r="M11068" s="23">
        <f>YEAR(Tabla2[[#This Row],[Fecha de creación]])</f>
        <v>2022</v>
      </c>
      <c r="N11068" s="23">
        <f>MONTH(Tabla2[[#This Row],[Fecha de creación]])</f>
        <v>11</v>
      </c>
    </row>
    <row r="11069" spans="1:14" x14ac:dyDescent="0.25">
      <c r="A11069" s="26">
        <v>44866.486574074072</v>
      </c>
      <c r="B11069" s="23" t="s">
        <v>0</v>
      </c>
      <c r="C11069" s="23" t="s">
        <v>13996</v>
      </c>
      <c r="D11069" s="23" t="s">
        <v>3092</v>
      </c>
      <c r="E11069" s="23" t="s">
        <v>1</v>
      </c>
      <c r="F11069" s="23" t="s">
        <v>7</v>
      </c>
      <c r="G11069" s="23" t="s">
        <v>975</v>
      </c>
      <c r="H11069" s="2" t="s">
        <v>7726</v>
      </c>
      <c r="I11069" s="23" t="s">
        <v>7412</v>
      </c>
      <c r="J11069" s="23"/>
      <c r="K11069" s="23" t="s">
        <v>9712</v>
      </c>
      <c r="L11069" s="23" t="s">
        <v>9538</v>
      </c>
      <c r="M11069" s="23">
        <f>YEAR(Tabla2[[#This Row],[Fecha de creación]])</f>
        <v>2022</v>
      </c>
      <c r="N11069" s="23">
        <f>MONTH(Tabla2[[#This Row],[Fecha de creación]])</f>
        <v>11</v>
      </c>
    </row>
    <row r="11070" spans="1:14" x14ac:dyDescent="0.25">
      <c r="A11070" s="26">
        <v>44866.493946759256</v>
      </c>
      <c r="B11070" s="23" t="s">
        <v>0</v>
      </c>
      <c r="C11070" s="23" t="s">
        <v>13997</v>
      </c>
      <c r="D11070" s="23" t="s">
        <v>3092</v>
      </c>
      <c r="E11070" s="23" t="s">
        <v>1</v>
      </c>
      <c r="F11070" s="23" t="s">
        <v>7</v>
      </c>
      <c r="G11070" s="23" t="s">
        <v>975</v>
      </c>
      <c r="H11070" s="2" t="s">
        <v>7726</v>
      </c>
      <c r="I11070" s="23" t="s">
        <v>7412</v>
      </c>
      <c r="J11070" s="23"/>
      <c r="K11070" s="23" t="s">
        <v>9712</v>
      </c>
      <c r="L11070" s="23" t="s">
        <v>9538</v>
      </c>
      <c r="M11070" s="23">
        <f>YEAR(Tabla2[[#This Row],[Fecha de creación]])</f>
        <v>2022</v>
      </c>
      <c r="N11070" s="23">
        <f>MONTH(Tabla2[[#This Row],[Fecha de creación]])</f>
        <v>11</v>
      </c>
    </row>
    <row r="11071" spans="1:14" x14ac:dyDescent="0.25">
      <c r="A11071" s="26">
        <v>44866.497256944444</v>
      </c>
      <c r="B11071" s="23" t="s">
        <v>0</v>
      </c>
      <c r="C11071" s="23" t="s">
        <v>13998</v>
      </c>
      <c r="D11071" s="23" t="s">
        <v>982</v>
      </c>
      <c r="E11071" s="23" t="s">
        <v>1</v>
      </c>
      <c r="F11071" s="23" t="s">
        <v>22</v>
      </c>
      <c r="G11071" s="23" t="s">
        <v>975</v>
      </c>
      <c r="H11071" s="2" t="s">
        <v>8893</v>
      </c>
      <c r="I11071" s="23" t="s">
        <v>7680</v>
      </c>
      <c r="J11071" s="23" t="s">
        <v>59</v>
      </c>
      <c r="K11071" s="23" t="s">
        <v>9712</v>
      </c>
      <c r="L11071" s="23" t="s">
        <v>9538</v>
      </c>
      <c r="M11071" s="23">
        <f>YEAR(Tabla2[[#This Row],[Fecha de creación]])</f>
        <v>2022</v>
      </c>
      <c r="N11071" s="23">
        <f>MONTH(Tabla2[[#This Row],[Fecha de creación]])</f>
        <v>11</v>
      </c>
    </row>
    <row r="11072" spans="1:14" x14ac:dyDescent="0.25">
      <c r="A11072" s="26">
        <v>44866.49858796296</v>
      </c>
      <c r="B11072" s="23" t="s">
        <v>56</v>
      </c>
      <c r="C11072" s="23" t="s">
        <v>13999</v>
      </c>
      <c r="D11072" s="23" t="s">
        <v>14000</v>
      </c>
      <c r="E11072" s="23" t="s">
        <v>1</v>
      </c>
      <c r="F11072" s="23" t="s">
        <v>2</v>
      </c>
      <c r="G11072" s="23" t="s">
        <v>1551</v>
      </c>
      <c r="H11072" s="2" t="s">
        <v>7721</v>
      </c>
      <c r="I11072" s="23" t="s">
        <v>7129</v>
      </c>
      <c r="J11072" s="23"/>
      <c r="K11072" s="23" t="s">
        <v>9712</v>
      </c>
      <c r="L11072" s="23" t="s">
        <v>9539</v>
      </c>
      <c r="M11072" s="23">
        <f>YEAR(Tabla2[[#This Row],[Fecha de creación]])</f>
        <v>2022</v>
      </c>
      <c r="N11072" s="23">
        <f>MONTH(Tabla2[[#This Row],[Fecha de creación]])</f>
        <v>11</v>
      </c>
    </row>
    <row r="11073" spans="1:14" x14ac:dyDescent="0.25">
      <c r="A11073" s="26">
        <v>44866.504861111112</v>
      </c>
      <c r="B11073" s="23" t="s">
        <v>0</v>
      </c>
      <c r="C11073" s="23" t="s">
        <v>14001</v>
      </c>
      <c r="D11073" s="23" t="s">
        <v>10281</v>
      </c>
      <c r="E11073" s="23" t="s">
        <v>1</v>
      </c>
      <c r="F11073" s="23" t="s">
        <v>22</v>
      </c>
      <c r="G11073" s="23" t="s">
        <v>975</v>
      </c>
      <c r="H11073" s="2" t="s">
        <v>7726</v>
      </c>
      <c r="I11073" s="23" t="s">
        <v>7680</v>
      </c>
      <c r="J11073" s="23" t="s">
        <v>59</v>
      </c>
      <c r="K11073" s="23" t="s">
        <v>9712</v>
      </c>
      <c r="L11073" s="23" t="s">
        <v>9538</v>
      </c>
      <c r="M11073" s="23">
        <f>YEAR(Tabla2[[#This Row],[Fecha de creación]])</f>
        <v>2022</v>
      </c>
      <c r="N11073" s="23">
        <f>MONTH(Tabla2[[#This Row],[Fecha de creación]])</f>
        <v>11</v>
      </c>
    </row>
    <row r="11074" spans="1:14" x14ac:dyDescent="0.25">
      <c r="A11074" s="26">
        <v>44866.510752314818</v>
      </c>
      <c r="B11074" s="23" t="s">
        <v>0</v>
      </c>
      <c r="C11074" s="23" t="s">
        <v>14002</v>
      </c>
      <c r="D11074" s="23" t="s">
        <v>3092</v>
      </c>
      <c r="E11074" s="23" t="s">
        <v>1</v>
      </c>
      <c r="F11074" s="23" t="s">
        <v>7</v>
      </c>
      <c r="G11074" s="23" t="s">
        <v>975</v>
      </c>
      <c r="H11074" s="2" t="s">
        <v>7726</v>
      </c>
      <c r="I11074" s="23" t="s">
        <v>7412</v>
      </c>
      <c r="J11074" s="23"/>
      <c r="K11074" s="23" t="s">
        <v>9712</v>
      </c>
      <c r="L11074" s="23" t="s">
        <v>9538</v>
      </c>
      <c r="M11074" s="23">
        <f>YEAR(Tabla2[[#This Row],[Fecha de creación]])</f>
        <v>2022</v>
      </c>
      <c r="N11074" s="23">
        <f>MONTH(Tabla2[[#This Row],[Fecha de creación]])</f>
        <v>11</v>
      </c>
    </row>
    <row r="11075" spans="1:14" x14ac:dyDescent="0.25">
      <c r="A11075" s="26">
        <v>44866.518310185187</v>
      </c>
      <c r="B11075" s="23" t="s">
        <v>0</v>
      </c>
      <c r="C11075" s="23" t="s">
        <v>14003</v>
      </c>
      <c r="D11075" s="23" t="s">
        <v>615</v>
      </c>
      <c r="E11075" s="23" t="s">
        <v>1</v>
      </c>
      <c r="F11075" s="23" t="s">
        <v>7</v>
      </c>
      <c r="G11075" s="23" t="s">
        <v>975</v>
      </c>
      <c r="I11075" s="23" t="s">
        <v>7412</v>
      </c>
      <c r="J11075" s="23"/>
      <c r="K11075" s="23" t="s">
        <v>9712</v>
      </c>
      <c r="L11075" s="23" t="s">
        <v>9538</v>
      </c>
      <c r="M11075" s="23">
        <f>YEAR(Tabla2[[#This Row],[Fecha de creación]])</f>
        <v>2022</v>
      </c>
      <c r="N11075" s="23">
        <f>MONTH(Tabla2[[#This Row],[Fecha de creación]])</f>
        <v>11</v>
      </c>
    </row>
    <row r="11076" spans="1:14" x14ac:dyDescent="0.25">
      <c r="A11076" s="26">
        <v>44866.519930555558</v>
      </c>
      <c r="B11076" s="23" t="s">
        <v>0</v>
      </c>
      <c r="C11076" s="23" t="s">
        <v>14004</v>
      </c>
      <c r="D11076" s="23" t="s">
        <v>10281</v>
      </c>
      <c r="E11076" s="23" t="s">
        <v>1</v>
      </c>
      <c r="F11076" s="23" t="s">
        <v>7</v>
      </c>
      <c r="G11076" s="23" t="s">
        <v>1551</v>
      </c>
      <c r="H11076" s="2" t="s">
        <v>7726</v>
      </c>
      <c r="I11076" s="23" t="s">
        <v>976</v>
      </c>
      <c r="J11076" s="23" t="s">
        <v>59</v>
      </c>
      <c r="K11076" s="23" t="s">
        <v>9712</v>
      </c>
      <c r="L11076" s="23" t="s">
        <v>9539</v>
      </c>
      <c r="M11076" s="23">
        <f>YEAR(Tabla2[[#This Row],[Fecha de creación]])</f>
        <v>2022</v>
      </c>
      <c r="N11076" s="23">
        <f>MONTH(Tabla2[[#This Row],[Fecha de creación]])</f>
        <v>11</v>
      </c>
    </row>
    <row r="11077" spans="1:14" x14ac:dyDescent="0.25">
      <c r="A11077" s="26">
        <v>44866.52412037037</v>
      </c>
      <c r="B11077" s="23" t="s">
        <v>0</v>
      </c>
      <c r="C11077" s="23" t="s">
        <v>14005</v>
      </c>
      <c r="D11077" s="23" t="s">
        <v>3092</v>
      </c>
      <c r="E11077" s="23" t="s">
        <v>1</v>
      </c>
      <c r="F11077" s="23" t="s">
        <v>7</v>
      </c>
      <c r="G11077" s="23" t="s">
        <v>975</v>
      </c>
      <c r="H11077" s="2" t="s">
        <v>7726</v>
      </c>
      <c r="I11077" s="23" t="s">
        <v>7412</v>
      </c>
      <c r="J11077" s="23"/>
      <c r="K11077" s="23" t="s">
        <v>9712</v>
      </c>
      <c r="L11077" s="23" t="s">
        <v>9538</v>
      </c>
      <c r="M11077" s="23">
        <f>YEAR(Tabla2[[#This Row],[Fecha de creación]])</f>
        <v>2022</v>
      </c>
      <c r="N11077" s="23">
        <f>MONTH(Tabla2[[#This Row],[Fecha de creación]])</f>
        <v>11</v>
      </c>
    </row>
    <row r="11078" spans="1:14" x14ac:dyDescent="0.25">
      <c r="A11078" s="26">
        <v>44866.531759259262</v>
      </c>
      <c r="B11078" s="23" t="s">
        <v>0</v>
      </c>
      <c r="C11078" s="23" t="s">
        <v>14006</v>
      </c>
      <c r="D11078" s="23" t="s">
        <v>364</v>
      </c>
      <c r="E11078" s="23" t="s">
        <v>1</v>
      </c>
      <c r="F11078" s="23" t="s">
        <v>7</v>
      </c>
      <c r="G11078" s="23" t="s">
        <v>975</v>
      </c>
      <c r="H11078" s="2" t="s">
        <v>7721</v>
      </c>
      <c r="I11078" s="23" t="s">
        <v>7412</v>
      </c>
      <c r="J11078" s="23"/>
      <c r="K11078" s="23" t="s">
        <v>9712</v>
      </c>
      <c r="L11078" s="23" t="s">
        <v>9538</v>
      </c>
      <c r="M11078" s="23">
        <f>YEAR(Tabla2[[#This Row],[Fecha de creación]])</f>
        <v>2022</v>
      </c>
      <c r="N11078" s="23">
        <f>MONTH(Tabla2[[#This Row],[Fecha de creación]])</f>
        <v>11</v>
      </c>
    </row>
    <row r="11079" spans="1:14" x14ac:dyDescent="0.25">
      <c r="A11079" s="26">
        <v>44866.538946759261</v>
      </c>
      <c r="B11079" s="23" t="s">
        <v>0</v>
      </c>
      <c r="C11079" s="23" t="s">
        <v>14007</v>
      </c>
      <c r="D11079" s="23" t="s">
        <v>14008</v>
      </c>
      <c r="E11079" s="23" t="s">
        <v>1</v>
      </c>
      <c r="F11079" s="23" t="s">
        <v>22</v>
      </c>
      <c r="G11079" s="23" t="s">
        <v>975</v>
      </c>
      <c r="H11079" s="2" t="s">
        <v>8893</v>
      </c>
      <c r="I11079" s="23" t="s">
        <v>7412</v>
      </c>
      <c r="J11079" s="23"/>
      <c r="K11079" s="23" t="s">
        <v>9712</v>
      </c>
      <c r="L11079" s="23" t="s">
        <v>9538</v>
      </c>
      <c r="M11079" s="23">
        <f>YEAR(Tabla2[[#This Row],[Fecha de creación]])</f>
        <v>2022</v>
      </c>
      <c r="N11079" s="23">
        <f>MONTH(Tabla2[[#This Row],[Fecha de creación]])</f>
        <v>11</v>
      </c>
    </row>
    <row r="11080" spans="1:14" x14ac:dyDescent="0.25">
      <c r="A11080" s="26">
        <v>44866.541030092594</v>
      </c>
      <c r="B11080" s="23" t="s">
        <v>0</v>
      </c>
      <c r="C11080" s="23" t="s">
        <v>14009</v>
      </c>
      <c r="D11080" s="23" t="s">
        <v>7521</v>
      </c>
      <c r="E11080" s="23" t="s">
        <v>1</v>
      </c>
      <c r="F11080" s="23" t="s">
        <v>22</v>
      </c>
      <c r="G11080" s="23" t="s">
        <v>975</v>
      </c>
      <c r="H11080" s="2" t="s">
        <v>8893</v>
      </c>
      <c r="I11080" s="23" t="s">
        <v>7412</v>
      </c>
      <c r="J11080" s="23"/>
      <c r="K11080" s="23" t="s">
        <v>9712</v>
      </c>
      <c r="L11080" s="23" t="s">
        <v>9538</v>
      </c>
      <c r="M11080" s="23">
        <f>YEAR(Tabla2[[#This Row],[Fecha de creación]])</f>
        <v>2022</v>
      </c>
      <c r="N11080" s="23">
        <f>MONTH(Tabla2[[#This Row],[Fecha de creación]])</f>
        <v>11</v>
      </c>
    </row>
    <row r="11081" spans="1:14" x14ac:dyDescent="0.25">
      <c r="A11081" s="26">
        <v>44866.559293981481</v>
      </c>
      <c r="B11081" s="23" t="s">
        <v>0</v>
      </c>
      <c r="C11081" s="23" t="s">
        <v>14010</v>
      </c>
      <c r="D11081" s="23" t="s">
        <v>3092</v>
      </c>
      <c r="E11081" s="23" t="s">
        <v>1</v>
      </c>
      <c r="F11081" s="23" t="s">
        <v>7</v>
      </c>
      <c r="G11081" s="23" t="s">
        <v>975</v>
      </c>
      <c r="H11081" s="2" t="s">
        <v>7726</v>
      </c>
      <c r="I11081" s="23" t="s">
        <v>7412</v>
      </c>
      <c r="J11081" s="23"/>
      <c r="K11081" s="23" t="s">
        <v>9712</v>
      </c>
      <c r="L11081" s="23" t="s">
        <v>9538</v>
      </c>
      <c r="M11081" s="23">
        <f>YEAR(Tabla2[[#This Row],[Fecha de creación]])</f>
        <v>2022</v>
      </c>
      <c r="N11081" s="23">
        <f>MONTH(Tabla2[[#This Row],[Fecha de creación]])</f>
        <v>11</v>
      </c>
    </row>
    <row r="11082" spans="1:14" x14ac:dyDescent="0.25">
      <c r="A11082" s="26">
        <v>44866.566099537034</v>
      </c>
      <c r="B11082" s="23" t="s">
        <v>56</v>
      </c>
      <c r="C11082" s="23" t="s">
        <v>14011</v>
      </c>
      <c r="D11082" s="23" t="s">
        <v>13041</v>
      </c>
      <c r="E11082" s="23" t="s">
        <v>1</v>
      </c>
      <c r="F11082" s="23" t="s">
        <v>7</v>
      </c>
      <c r="G11082" s="23" t="s">
        <v>1551</v>
      </c>
      <c r="H11082" s="2" t="s">
        <v>7737</v>
      </c>
      <c r="I11082" s="23" t="s">
        <v>7129</v>
      </c>
      <c r="J11082" s="23" t="s">
        <v>59</v>
      </c>
      <c r="K11082" s="23" t="s">
        <v>9712</v>
      </c>
      <c r="L11082" s="23" t="s">
        <v>9539</v>
      </c>
      <c r="M11082" s="23">
        <f>YEAR(Tabla2[[#This Row],[Fecha de creación]])</f>
        <v>2022</v>
      </c>
      <c r="N11082" s="23">
        <f>MONTH(Tabla2[[#This Row],[Fecha de creación]])</f>
        <v>11</v>
      </c>
    </row>
    <row r="11083" spans="1:14" x14ac:dyDescent="0.25">
      <c r="A11083" s="26">
        <v>44866.590740740743</v>
      </c>
      <c r="B11083" s="23" t="s">
        <v>0</v>
      </c>
      <c r="C11083" s="23" t="s">
        <v>14012</v>
      </c>
      <c r="D11083" s="23" t="s">
        <v>3092</v>
      </c>
      <c r="E11083" s="23" t="s">
        <v>1</v>
      </c>
      <c r="F11083" s="23" t="s">
        <v>7</v>
      </c>
      <c r="G11083" s="23" t="s">
        <v>975</v>
      </c>
      <c r="H11083" s="2" t="s">
        <v>7726</v>
      </c>
      <c r="I11083" s="23" t="s">
        <v>7412</v>
      </c>
      <c r="J11083" s="23"/>
      <c r="K11083" s="23" t="s">
        <v>9712</v>
      </c>
      <c r="L11083" s="23" t="s">
        <v>9538</v>
      </c>
      <c r="M11083" s="23">
        <f>YEAR(Tabla2[[#This Row],[Fecha de creación]])</f>
        <v>2022</v>
      </c>
      <c r="N11083" s="23">
        <f>MONTH(Tabla2[[#This Row],[Fecha de creación]])</f>
        <v>11</v>
      </c>
    </row>
    <row r="11084" spans="1:14" x14ac:dyDescent="0.25">
      <c r="A11084" s="26">
        <v>44866.64334490741</v>
      </c>
      <c r="B11084" s="23" t="s">
        <v>0</v>
      </c>
      <c r="C11084" s="23" t="s">
        <v>14013</v>
      </c>
      <c r="D11084" s="23" t="s">
        <v>172</v>
      </c>
      <c r="E11084" s="23" t="s">
        <v>1</v>
      </c>
      <c r="F11084" s="23" t="s">
        <v>7</v>
      </c>
      <c r="G11084" s="23" t="s">
        <v>3</v>
      </c>
      <c r="H11084" s="2" t="s">
        <v>7721</v>
      </c>
      <c r="I11084" s="23" t="s">
        <v>7412</v>
      </c>
      <c r="J11084" s="23" t="s">
        <v>59</v>
      </c>
      <c r="K11084" s="23" t="s">
        <v>9712</v>
      </c>
      <c r="L11084" s="23" t="s">
        <v>9539</v>
      </c>
      <c r="M11084" s="23">
        <f>YEAR(Tabla2[[#This Row],[Fecha de creación]])</f>
        <v>2022</v>
      </c>
      <c r="N11084" s="23">
        <f>MONTH(Tabla2[[#This Row],[Fecha de creación]])</f>
        <v>11</v>
      </c>
    </row>
    <row r="11085" spans="1:14" x14ac:dyDescent="0.25">
      <c r="A11085" s="26">
        <v>44866.66170138889</v>
      </c>
      <c r="B11085" s="23" t="s">
        <v>0</v>
      </c>
      <c r="C11085" s="23" t="s">
        <v>14014</v>
      </c>
      <c r="D11085" s="23" t="s">
        <v>3092</v>
      </c>
      <c r="E11085" s="23" t="s">
        <v>1</v>
      </c>
      <c r="F11085" s="23" t="s">
        <v>7</v>
      </c>
      <c r="G11085" s="23" t="s">
        <v>975</v>
      </c>
      <c r="H11085" s="2" t="s">
        <v>7726</v>
      </c>
      <c r="I11085" s="23" t="s">
        <v>7412</v>
      </c>
      <c r="J11085" s="23"/>
      <c r="K11085" s="23" t="s">
        <v>9712</v>
      </c>
      <c r="L11085" s="23" t="s">
        <v>9538</v>
      </c>
      <c r="M11085" s="23">
        <f>YEAR(Tabla2[[#This Row],[Fecha de creación]])</f>
        <v>2022</v>
      </c>
      <c r="N11085" s="23">
        <f>MONTH(Tabla2[[#This Row],[Fecha de creación]])</f>
        <v>11</v>
      </c>
    </row>
    <row r="11086" spans="1:14" x14ac:dyDescent="0.25">
      <c r="A11086" s="26">
        <v>44866.662291666667</v>
      </c>
      <c r="B11086" s="23" t="s">
        <v>0</v>
      </c>
      <c r="C11086" s="23" t="s">
        <v>14015</v>
      </c>
      <c r="D11086" s="23" t="s">
        <v>49</v>
      </c>
      <c r="E11086" s="23" t="s">
        <v>1</v>
      </c>
      <c r="F11086" s="23" t="s">
        <v>7</v>
      </c>
      <c r="G11086" s="23" t="s">
        <v>975</v>
      </c>
      <c r="H11086" s="2" t="s">
        <v>7745</v>
      </c>
      <c r="I11086" s="23" t="s">
        <v>7412</v>
      </c>
      <c r="J11086" s="23"/>
      <c r="K11086" s="23" t="s">
        <v>9712</v>
      </c>
      <c r="L11086" s="23" t="s">
        <v>9538</v>
      </c>
      <c r="M11086" s="23">
        <f>YEAR(Tabla2[[#This Row],[Fecha de creación]])</f>
        <v>2022</v>
      </c>
      <c r="N11086" s="23">
        <f>MONTH(Tabla2[[#This Row],[Fecha de creación]])</f>
        <v>11</v>
      </c>
    </row>
    <row r="11087" spans="1:14" x14ac:dyDescent="0.25">
      <c r="A11087" s="26">
        <v>44866.687754629631</v>
      </c>
      <c r="B11087" s="23" t="s">
        <v>0</v>
      </c>
      <c r="C11087" s="23" t="s">
        <v>14016</v>
      </c>
      <c r="D11087" s="23" t="s">
        <v>3092</v>
      </c>
      <c r="E11087" s="23" t="s">
        <v>1</v>
      </c>
      <c r="F11087" s="23" t="s">
        <v>7</v>
      </c>
      <c r="G11087" s="23" t="s">
        <v>975</v>
      </c>
      <c r="H11087" s="2" t="s">
        <v>7726</v>
      </c>
      <c r="I11087" s="23" t="s">
        <v>7412</v>
      </c>
      <c r="J11087" s="23"/>
      <c r="K11087" s="23" t="s">
        <v>9712</v>
      </c>
      <c r="L11087" s="23" t="s">
        <v>9538</v>
      </c>
      <c r="M11087" s="23">
        <f>YEAR(Tabla2[[#This Row],[Fecha de creación]])</f>
        <v>2022</v>
      </c>
      <c r="N11087" s="23">
        <f>MONTH(Tabla2[[#This Row],[Fecha de creación]])</f>
        <v>11</v>
      </c>
    </row>
    <row r="11088" spans="1:14" x14ac:dyDescent="0.25">
      <c r="A11088" s="26">
        <v>44866.690787037034</v>
      </c>
      <c r="B11088" s="23" t="s">
        <v>0</v>
      </c>
      <c r="C11088" s="23" t="s">
        <v>14017</v>
      </c>
      <c r="D11088" s="23" t="s">
        <v>3092</v>
      </c>
      <c r="E11088" s="23" t="s">
        <v>1</v>
      </c>
      <c r="F11088" s="23" t="s">
        <v>7</v>
      </c>
      <c r="G11088" s="23" t="s">
        <v>975</v>
      </c>
      <c r="H11088" s="2" t="s">
        <v>7726</v>
      </c>
      <c r="I11088" s="23" t="s">
        <v>7412</v>
      </c>
      <c r="J11088" s="23"/>
      <c r="K11088" s="23" t="s">
        <v>9712</v>
      </c>
      <c r="L11088" s="23" t="s">
        <v>9538</v>
      </c>
      <c r="M11088" s="23">
        <f>YEAR(Tabla2[[#This Row],[Fecha de creación]])</f>
        <v>2022</v>
      </c>
      <c r="N11088" s="23">
        <f>MONTH(Tabla2[[#This Row],[Fecha de creación]])</f>
        <v>11</v>
      </c>
    </row>
    <row r="11089" spans="1:14" x14ac:dyDescent="0.25">
      <c r="A11089" s="26">
        <v>44866.700543981482</v>
      </c>
      <c r="B11089" s="23" t="s">
        <v>0</v>
      </c>
      <c r="C11089" s="23" t="s">
        <v>14018</v>
      </c>
      <c r="D11089" s="23" t="s">
        <v>3092</v>
      </c>
      <c r="E11089" s="23" t="s">
        <v>1</v>
      </c>
      <c r="F11089" s="23" t="s">
        <v>7</v>
      </c>
      <c r="G11089" s="23" t="s">
        <v>975</v>
      </c>
      <c r="H11089" s="2" t="s">
        <v>7726</v>
      </c>
      <c r="I11089" s="23" t="s">
        <v>7412</v>
      </c>
      <c r="J11089" s="23"/>
      <c r="K11089" s="23" t="s">
        <v>9712</v>
      </c>
      <c r="L11089" s="23" t="s">
        <v>9538</v>
      </c>
      <c r="M11089" s="23">
        <f>YEAR(Tabla2[[#This Row],[Fecha de creación]])</f>
        <v>2022</v>
      </c>
      <c r="N11089" s="23">
        <f>MONTH(Tabla2[[#This Row],[Fecha de creación]])</f>
        <v>11</v>
      </c>
    </row>
    <row r="11090" spans="1:14" x14ac:dyDescent="0.25">
      <c r="A11090" s="26">
        <v>44866.704745370371</v>
      </c>
      <c r="B11090" s="23" t="s">
        <v>0</v>
      </c>
      <c r="C11090" s="23" t="s">
        <v>14019</v>
      </c>
      <c r="D11090" s="23" t="s">
        <v>3092</v>
      </c>
      <c r="E11090" s="23" t="s">
        <v>1</v>
      </c>
      <c r="F11090" s="23" t="s">
        <v>7</v>
      </c>
      <c r="G11090" s="23" t="s">
        <v>975</v>
      </c>
      <c r="H11090" s="2" t="s">
        <v>7726</v>
      </c>
      <c r="I11090" s="23" t="s">
        <v>7412</v>
      </c>
      <c r="J11090" s="23"/>
      <c r="K11090" s="23" t="s">
        <v>9712</v>
      </c>
      <c r="L11090" s="23" t="s">
        <v>9538</v>
      </c>
      <c r="M11090" s="23">
        <f>YEAR(Tabla2[[#This Row],[Fecha de creación]])</f>
        <v>2022</v>
      </c>
      <c r="N11090" s="23">
        <f>MONTH(Tabla2[[#This Row],[Fecha de creación]])</f>
        <v>11</v>
      </c>
    </row>
    <row r="11091" spans="1:14" x14ac:dyDescent="0.25">
      <c r="A11091" s="26">
        <v>44866.707407407404</v>
      </c>
      <c r="B11091" s="23" t="s">
        <v>0</v>
      </c>
      <c r="C11091" s="23" t="s">
        <v>14020</v>
      </c>
      <c r="D11091" s="23" t="s">
        <v>3092</v>
      </c>
      <c r="E11091" s="23" t="s">
        <v>1</v>
      </c>
      <c r="F11091" s="23" t="s">
        <v>7</v>
      </c>
      <c r="G11091" s="23" t="s">
        <v>975</v>
      </c>
      <c r="H11091" s="2" t="s">
        <v>7726</v>
      </c>
      <c r="I11091" s="23" t="s">
        <v>7412</v>
      </c>
      <c r="J11091" s="23"/>
      <c r="K11091" s="23" t="s">
        <v>9712</v>
      </c>
      <c r="L11091" s="23" t="s">
        <v>9538</v>
      </c>
      <c r="M11091" s="23">
        <f>YEAR(Tabla2[[#This Row],[Fecha de creación]])</f>
        <v>2022</v>
      </c>
      <c r="N11091" s="23">
        <f>MONTH(Tabla2[[#This Row],[Fecha de creación]])</f>
        <v>11</v>
      </c>
    </row>
    <row r="11092" spans="1:14" x14ac:dyDescent="0.25">
      <c r="A11092" s="26">
        <v>44866.70952546296</v>
      </c>
      <c r="B11092" s="23" t="s">
        <v>0</v>
      </c>
      <c r="C11092" s="23" t="s">
        <v>14021</v>
      </c>
      <c r="D11092" s="23" t="s">
        <v>3092</v>
      </c>
      <c r="E11092" s="23" t="s">
        <v>1</v>
      </c>
      <c r="F11092" s="23" t="s">
        <v>7</v>
      </c>
      <c r="G11092" s="23" t="s">
        <v>975</v>
      </c>
      <c r="H11092" s="2" t="s">
        <v>7726</v>
      </c>
      <c r="I11092" s="23" t="s">
        <v>7412</v>
      </c>
      <c r="J11092" s="23"/>
      <c r="K11092" s="23" t="s">
        <v>9712</v>
      </c>
      <c r="L11092" s="23" t="s">
        <v>9538</v>
      </c>
      <c r="M11092" s="23">
        <f>YEAR(Tabla2[[#This Row],[Fecha de creación]])</f>
        <v>2022</v>
      </c>
      <c r="N11092" s="23">
        <f>MONTH(Tabla2[[#This Row],[Fecha de creación]])</f>
        <v>11</v>
      </c>
    </row>
    <row r="11093" spans="1:14" x14ac:dyDescent="0.25">
      <c r="A11093" s="26">
        <v>44866.72320601852</v>
      </c>
      <c r="B11093" s="23" t="s">
        <v>0</v>
      </c>
      <c r="C11093" s="23" t="s">
        <v>14022</v>
      </c>
      <c r="D11093" s="23" t="s">
        <v>3092</v>
      </c>
      <c r="E11093" s="23" t="s">
        <v>1</v>
      </c>
      <c r="F11093" s="23" t="s">
        <v>7</v>
      </c>
      <c r="G11093" s="23" t="s">
        <v>975</v>
      </c>
      <c r="H11093" s="2" t="s">
        <v>7726</v>
      </c>
      <c r="I11093" s="23" t="s">
        <v>7412</v>
      </c>
      <c r="J11093" s="23"/>
      <c r="K11093" s="23" t="s">
        <v>9712</v>
      </c>
      <c r="L11093" s="23" t="s">
        <v>9538</v>
      </c>
      <c r="M11093" s="23">
        <f>YEAR(Tabla2[[#This Row],[Fecha de creación]])</f>
        <v>2022</v>
      </c>
      <c r="N11093" s="23">
        <f>MONTH(Tabla2[[#This Row],[Fecha de creación]])</f>
        <v>11</v>
      </c>
    </row>
    <row r="11094" spans="1:14" x14ac:dyDescent="0.25">
      <c r="A11094" s="26">
        <v>44867.423368055555</v>
      </c>
      <c r="B11094" s="23" t="s">
        <v>0</v>
      </c>
      <c r="C11094" s="23" t="s">
        <v>14023</v>
      </c>
      <c r="D11094" s="23" t="s">
        <v>8664</v>
      </c>
      <c r="E11094" s="23" t="s">
        <v>1</v>
      </c>
      <c r="F11094" s="23" t="s">
        <v>22</v>
      </c>
      <c r="G11094" s="23" t="s">
        <v>975</v>
      </c>
      <c r="H11094" s="2" t="s">
        <v>8893</v>
      </c>
      <c r="I11094" s="23" t="s">
        <v>7412</v>
      </c>
      <c r="J11094" s="23"/>
      <c r="K11094" s="23" t="s">
        <v>9712</v>
      </c>
      <c r="L11094" s="23" t="s">
        <v>9538</v>
      </c>
      <c r="M11094" s="23">
        <f>YEAR(Tabla2[[#This Row],[Fecha de creación]])</f>
        <v>2022</v>
      </c>
      <c r="N11094" s="23">
        <f>MONTH(Tabla2[[#This Row],[Fecha de creación]])</f>
        <v>11</v>
      </c>
    </row>
    <row r="11095" spans="1:14" x14ac:dyDescent="0.25">
      <c r="A11095" s="26">
        <v>44867.426180555558</v>
      </c>
      <c r="B11095" s="23" t="s">
        <v>0</v>
      </c>
      <c r="C11095" s="23" t="s">
        <v>14024</v>
      </c>
      <c r="D11095" s="23" t="s">
        <v>3092</v>
      </c>
      <c r="E11095" s="23" t="s">
        <v>1</v>
      </c>
      <c r="F11095" s="23" t="s">
        <v>7</v>
      </c>
      <c r="G11095" s="23" t="s">
        <v>975</v>
      </c>
      <c r="H11095" s="2" t="s">
        <v>7726</v>
      </c>
      <c r="I11095" s="23" t="s">
        <v>7412</v>
      </c>
      <c r="J11095" s="23"/>
      <c r="K11095" s="23" t="s">
        <v>9712</v>
      </c>
      <c r="L11095" s="23" t="s">
        <v>9538</v>
      </c>
      <c r="M11095" s="23">
        <f>YEAR(Tabla2[[#This Row],[Fecha de creación]])</f>
        <v>2022</v>
      </c>
      <c r="N11095" s="23">
        <f>MONTH(Tabla2[[#This Row],[Fecha de creación]])</f>
        <v>11</v>
      </c>
    </row>
    <row r="11096" spans="1:14" x14ac:dyDescent="0.25">
      <c r="A11096" s="26">
        <v>44867.451157407406</v>
      </c>
      <c r="B11096" s="23" t="s">
        <v>0</v>
      </c>
      <c r="C11096" s="23" t="s">
        <v>14025</v>
      </c>
      <c r="D11096" s="23" t="s">
        <v>3092</v>
      </c>
      <c r="E11096" s="23" t="s">
        <v>1</v>
      </c>
      <c r="F11096" s="23" t="s">
        <v>7</v>
      </c>
      <c r="G11096" s="23" t="s">
        <v>975</v>
      </c>
      <c r="H11096" s="2" t="s">
        <v>7726</v>
      </c>
      <c r="I11096" s="23" t="s">
        <v>7412</v>
      </c>
      <c r="J11096" s="23"/>
      <c r="K11096" s="23" t="s">
        <v>9712</v>
      </c>
      <c r="L11096" s="23" t="s">
        <v>9538</v>
      </c>
      <c r="M11096" s="23">
        <f>YEAR(Tabla2[[#This Row],[Fecha de creación]])</f>
        <v>2022</v>
      </c>
      <c r="N11096" s="23">
        <f>MONTH(Tabla2[[#This Row],[Fecha de creación]])</f>
        <v>11</v>
      </c>
    </row>
    <row r="11097" spans="1:14" x14ac:dyDescent="0.25">
      <c r="A11097" s="26">
        <v>44867.458460648151</v>
      </c>
      <c r="B11097" s="23" t="s">
        <v>0</v>
      </c>
      <c r="C11097" s="23" t="s">
        <v>14026</v>
      </c>
      <c r="D11097" s="23" t="s">
        <v>3092</v>
      </c>
      <c r="E11097" s="23" t="s">
        <v>1</v>
      </c>
      <c r="F11097" s="23" t="s">
        <v>7</v>
      </c>
      <c r="G11097" s="23" t="s">
        <v>975</v>
      </c>
      <c r="H11097" s="2" t="s">
        <v>7726</v>
      </c>
      <c r="I11097" s="23" t="s">
        <v>7412</v>
      </c>
      <c r="J11097" s="23"/>
      <c r="K11097" s="23" t="s">
        <v>9712</v>
      </c>
      <c r="L11097" s="23" t="s">
        <v>9538</v>
      </c>
      <c r="M11097" s="23">
        <f>YEAR(Tabla2[[#This Row],[Fecha de creación]])</f>
        <v>2022</v>
      </c>
      <c r="N11097" s="23">
        <f>MONTH(Tabla2[[#This Row],[Fecha de creación]])</f>
        <v>11</v>
      </c>
    </row>
    <row r="11098" spans="1:14" x14ac:dyDescent="0.25">
      <c r="A11098" s="26">
        <v>44867.464548611111</v>
      </c>
      <c r="B11098" s="23" t="s">
        <v>0</v>
      </c>
      <c r="C11098" s="23" t="s">
        <v>14027</v>
      </c>
      <c r="D11098" s="23" t="s">
        <v>7521</v>
      </c>
      <c r="E11098" s="23" t="s">
        <v>1</v>
      </c>
      <c r="F11098" s="23" t="s">
        <v>22</v>
      </c>
      <c r="G11098" s="23" t="s">
        <v>975</v>
      </c>
      <c r="H11098" s="2" t="s">
        <v>8893</v>
      </c>
      <c r="I11098" s="23" t="s">
        <v>7412</v>
      </c>
      <c r="J11098" s="23"/>
      <c r="K11098" s="23" t="s">
        <v>9712</v>
      </c>
      <c r="L11098" s="23" t="s">
        <v>9538</v>
      </c>
      <c r="M11098" s="23">
        <f>YEAR(Tabla2[[#This Row],[Fecha de creación]])</f>
        <v>2022</v>
      </c>
      <c r="N11098" s="23">
        <f>MONTH(Tabla2[[#This Row],[Fecha de creación]])</f>
        <v>11</v>
      </c>
    </row>
    <row r="11099" spans="1:14" x14ac:dyDescent="0.25">
      <c r="A11099" s="26">
        <v>44867.465740740743</v>
      </c>
      <c r="B11099" s="23" t="s">
        <v>0</v>
      </c>
      <c r="C11099" s="23" t="s">
        <v>14028</v>
      </c>
      <c r="D11099" s="23" t="s">
        <v>3092</v>
      </c>
      <c r="E11099" s="23" t="s">
        <v>1</v>
      </c>
      <c r="F11099" s="23" t="s">
        <v>7</v>
      </c>
      <c r="G11099" s="23" t="s">
        <v>975</v>
      </c>
      <c r="H11099" s="2" t="s">
        <v>7726</v>
      </c>
      <c r="I11099" s="23" t="s">
        <v>7412</v>
      </c>
      <c r="J11099" s="23"/>
      <c r="K11099" s="23" t="s">
        <v>9712</v>
      </c>
      <c r="L11099" s="23" t="s">
        <v>9538</v>
      </c>
      <c r="M11099" s="23">
        <f>YEAR(Tabla2[[#This Row],[Fecha de creación]])</f>
        <v>2022</v>
      </c>
      <c r="N11099" s="23">
        <f>MONTH(Tabla2[[#This Row],[Fecha de creación]])</f>
        <v>11</v>
      </c>
    </row>
    <row r="11100" spans="1:14" x14ac:dyDescent="0.25">
      <c r="A11100" s="26">
        <v>44867.468587962961</v>
      </c>
      <c r="B11100" s="23" t="s">
        <v>0</v>
      </c>
      <c r="C11100" s="23" t="s">
        <v>14029</v>
      </c>
      <c r="D11100" s="23" t="s">
        <v>3092</v>
      </c>
      <c r="E11100" s="23" t="s">
        <v>1</v>
      </c>
      <c r="F11100" s="23" t="s">
        <v>7</v>
      </c>
      <c r="G11100" s="23" t="s">
        <v>975</v>
      </c>
      <c r="H11100" s="2" t="s">
        <v>7726</v>
      </c>
      <c r="I11100" s="23" t="s">
        <v>7412</v>
      </c>
      <c r="J11100" s="23"/>
      <c r="K11100" s="23" t="s">
        <v>9712</v>
      </c>
      <c r="L11100" s="23" t="s">
        <v>9538</v>
      </c>
      <c r="M11100" s="23">
        <f>YEAR(Tabla2[[#This Row],[Fecha de creación]])</f>
        <v>2022</v>
      </c>
      <c r="N11100" s="23">
        <f>MONTH(Tabla2[[#This Row],[Fecha de creación]])</f>
        <v>11</v>
      </c>
    </row>
    <row r="11101" spans="1:14" x14ac:dyDescent="0.25">
      <c r="A11101" s="26">
        <v>44867.472638888888</v>
      </c>
      <c r="B11101" s="23" t="s">
        <v>0</v>
      </c>
      <c r="C11101" s="23" t="s">
        <v>14030</v>
      </c>
      <c r="D11101" s="23" t="s">
        <v>3092</v>
      </c>
      <c r="E11101" s="23" t="s">
        <v>1</v>
      </c>
      <c r="F11101" s="23" t="s">
        <v>7</v>
      </c>
      <c r="G11101" s="23" t="s">
        <v>975</v>
      </c>
      <c r="H11101" s="2" t="s">
        <v>7726</v>
      </c>
      <c r="I11101" s="23" t="s">
        <v>7412</v>
      </c>
      <c r="J11101" s="23"/>
      <c r="K11101" s="23" t="s">
        <v>9712</v>
      </c>
      <c r="L11101" s="23" t="s">
        <v>9538</v>
      </c>
      <c r="M11101" s="23">
        <f>YEAR(Tabla2[[#This Row],[Fecha de creación]])</f>
        <v>2022</v>
      </c>
      <c r="N11101" s="23">
        <f>MONTH(Tabla2[[#This Row],[Fecha de creación]])</f>
        <v>11</v>
      </c>
    </row>
    <row r="11102" spans="1:14" x14ac:dyDescent="0.25">
      <c r="A11102" s="26">
        <v>44867.480428240742</v>
      </c>
      <c r="B11102" s="23" t="s">
        <v>0</v>
      </c>
      <c r="C11102" s="23" t="s">
        <v>14031</v>
      </c>
      <c r="D11102" s="23" t="s">
        <v>3092</v>
      </c>
      <c r="E11102" s="23" t="s">
        <v>1</v>
      </c>
      <c r="F11102" s="23" t="s">
        <v>7</v>
      </c>
      <c r="G11102" s="23" t="s">
        <v>975</v>
      </c>
      <c r="H11102" s="2" t="s">
        <v>7726</v>
      </c>
      <c r="I11102" s="23" t="s">
        <v>7412</v>
      </c>
      <c r="J11102" s="23"/>
      <c r="K11102" s="23" t="s">
        <v>9712</v>
      </c>
      <c r="L11102" s="23" t="s">
        <v>9538</v>
      </c>
      <c r="M11102" s="23">
        <f>YEAR(Tabla2[[#This Row],[Fecha de creación]])</f>
        <v>2022</v>
      </c>
      <c r="N11102" s="23">
        <f>MONTH(Tabla2[[#This Row],[Fecha de creación]])</f>
        <v>11</v>
      </c>
    </row>
    <row r="11103" spans="1:14" x14ac:dyDescent="0.25">
      <c r="A11103" s="26">
        <v>44867.604722222219</v>
      </c>
      <c r="B11103" s="23" t="s">
        <v>0</v>
      </c>
      <c r="C11103" s="23" t="s">
        <v>14032</v>
      </c>
      <c r="D11103" s="23" t="s">
        <v>364</v>
      </c>
      <c r="E11103" s="23" t="s">
        <v>1</v>
      </c>
      <c r="F11103" s="23" t="s">
        <v>22</v>
      </c>
      <c r="G11103" s="23" t="s">
        <v>975</v>
      </c>
      <c r="H11103" s="2" t="s">
        <v>7733</v>
      </c>
      <c r="I11103" s="23" t="s">
        <v>7412</v>
      </c>
      <c r="J11103" s="23"/>
      <c r="K11103" s="23" t="s">
        <v>9712</v>
      </c>
      <c r="L11103" s="23" t="s">
        <v>9538</v>
      </c>
      <c r="M11103" s="23">
        <f>YEAR(Tabla2[[#This Row],[Fecha de creación]])</f>
        <v>2022</v>
      </c>
      <c r="N11103" s="23">
        <f>MONTH(Tabla2[[#This Row],[Fecha de creación]])</f>
        <v>11</v>
      </c>
    </row>
    <row r="11104" spans="1:14" x14ac:dyDescent="0.25">
      <c r="A11104" s="26">
        <v>44867.663958333331</v>
      </c>
      <c r="B11104" s="23" t="s">
        <v>0</v>
      </c>
      <c r="C11104" s="23" t="s">
        <v>14033</v>
      </c>
      <c r="D11104" s="23" t="s">
        <v>3092</v>
      </c>
      <c r="E11104" s="23" t="s">
        <v>1</v>
      </c>
      <c r="F11104" s="23" t="s">
        <v>7</v>
      </c>
      <c r="G11104" s="23" t="s">
        <v>975</v>
      </c>
      <c r="H11104" s="2" t="s">
        <v>7726</v>
      </c>
      <c r="I11104" s="23" t="s">
        <v>7412</v>
      </c>
      <c r="J11104" s="23"/>
      <c r="K11104" s="23" t="s">
        <v>9712</v>
      </c>
      <c r="L11104" s="23" t="s">
        <v>9538</v>
      </c>
      <c r="M11104" s="23">
        <f>YEAR(Tabla2[[#This Row],[Fecha de creación]])</f>
        <v>2022</v>
      </c>
      <c r="N11104" s="23">
        <f>MONTH(Tabla2[[#This Row],[Fecha de creación]])</f>
        <v>11</v>
      </c>
    </row>
    <row r="11105" spans="1:14" x14ac:dyDescent="0.25">
      <c r="A11105" s="26">
        <v>44867.680196759262</v>
      </c>
      <c r="B11105" s="23" t="s">
        <v>0</v>
      </c>
      <c r="C11105" s="23" t="s">
        <v>14034</v>
      </c>
      <c r="D11105" s="23" t="s">
        <v>49</v>
      </c>
      <c r="E11105" s="23" t="s">
        <v>1</v>
      </c>
      <c r="F11105" s="23" t="s">
        <v>7</v>
      </c>
      <c r="G11105" s="23" t="s">
        <v>975</v>
      </c>
      <c r="H11105" s="2" t="s">
        <v>7745</v>
      </c>
      <c r="I11105" s="23" t="s">
        <v>7412</v>
      </c>
      <c r="J11105" s="23"/>
      <c r="K11105" s="23" t="s">
        <v>9712</v>
      </c>
      <c r="L11105" s="23" t="s">
        <v>9538</v>
      </c>
      <c r="M11105" s="23">
        <f>YEAR(Tabla2[[#This Row],[Fecha de creación]])</f>
        <v>2022</v>
      </c>
      <c r="N11105" s="23">
        <f>MONTH(Tabla2[[#This Row],[Fecha de creación]])</f>
        <v>11</v>
      </c>
    </row>
    <row r="11106" spans="1:14" x14ac:dyDescent="0.25">
      <c r="A11106" s="26">
        <v>44867.689768518518</v>
      </c>
      <c r="B11106" s="23" t="s">
        <v>0</v>
      </c>
      <c r="C11106" s="23" t="s">
        <v>14035</v>
      </c>
      <c r="D11106" s="23" t="s">
        <v>49</v>
      </c>
      <c r="E11106" s="23" t="s">
        <v>1</v>
      </c>
      <c r="F11106" s="23" t="s">
        <v>7</v>
      </c>
      <c r="G11106" s="23" t="s">
        <v>975</v>
      </c>
      <c r="H11106" s="2" t="s">
        <v>7745</v>
      </c>
      <c r="I11106" s="23" t="s">
        <v>7412</v>
      </c>
      <c r="J11106" s="23"/>
      <c r="K11106" s="23" t="s">
        <v>9712</v>
      </c>
      <c r="L11106" s="23" t="s">
        <v>9538</v>
      </c>
      <c r="M11106" s="23">
        <f>YEAR(Tabla2[[#This Row],[Fecha de creación]])</f>
        <v>2022</v>
      </c>
      <c r="N11106" s="23">
        <f>MONTH(Tabla2[[#This Row],[Fecha de creación]])</f>
        <v>11</v>
      </c>
    </row>
    <row r="11107" spans="1:14" x14ac:dyDescent="0.25">
      <c r="A11107" s="26">
        <v>44867.699131944442</v>
      </c>
      <c r="B11107" s="23" t="s">
        <v>0</v>
      </c>
      <c r="C11107" s="23" t="s">
        <v>14036</v>
      </c>
      <c r="D11107" s="23" t="s">
        <v>719</v>
      </c>
      <c r="E11107" s="23" t="s">
        <v>1</v>
      </c>
      <c r="F11107" s="23" t="s">
        <v>7</v>
      </c>
      <c r="G11107" s="23" t="s">
        <v>975</v>
      </c>
      <c r="H11107" s="2" t="s">
        <v>7777</v>
      </c>
      <c r="I11107" s="23" t="s">
        <v>7412</v>
      </c>
      <c r="J11107" s="23"/>
      <c r="K11107" s="23" t="s">
        <v>9712</v>
      </c>
      <c r="L11107" s="23" t="s">
        <v>9538</v>
      </c>
      <c r="M11107" s="23">
        <f>YEAR(Tabla2[[#This Row],[Fecha de creación]])</f>
        <v>2022</v>
      </c>
      <c r="N11107" s="23">
        <f>MONTH(Tabla2[[#This Row],[Fecha de creación]])</f>
        <v>11</v>
      </c>
    </row>
    <row r="11108" spans="1:14" x14ac:dyDescent="0.25">
      <c r="A11108" s="26">
        <v>44867.700787037036</v>
      </c>
      <c r="B11108" s="23" t="s">
        <v>0</v>
      </c>
      <c r="C11108" s="23" t="s">
        <v>14037</v>
      </c>
      <c r="D11108" s="23" t="s">
        <v>49</v>
      </c>
      <c r="E11108" s="23" t="s">
        <v>1</v>
      </c>
      <c r="F11108" s="23" t="s">
        <v>7</v>
      </c>
      <c r="G11108" s="23" t="s">
        <v>975</v>
      </c>
      <c r="H11108" s="2" t="s">
        <v>7745</v>
      </c>
      <c r="I11108" s="23" t="s">
        <v>7412</v>
      </c>
      <c r="J11108" s="23"/>
      <c r="K11108" s="23" t="s">
        <v>9712</v>
      </c>
      <c r="L11108" s="23" t="s">
        <v>9538</v>
      </c>
      <c r="M11108" s="23">
        <f>YEAR(Tabla2[[#This Row],[Fecha de creación]])</f>
        <v>2022</v>
      </c>
      <c r="N11108" s="23">
        <f>MONTH(Tabla2[[#This Row],[Fecha de creación]])</f>
        <v>11</v>
      </c>
    </row>
    <row r="11109" spans="1:14" x14ac:dyDescent="0.25">
      <c r="A11109" s="26">
        <v>44867.704942129632</v>
      </c>
      <c r="B11109" s="23" t="s">
        <v>0</v>
      </c>
      <c r="C11109" s="23" t="s">
        <v>14038</v>
      </c>
      <c r="D11109" s="23" t="s">
        <v>3092</v>
      </c>
      <c r="E11109" s="23" t="s">
        <v>1</v>
      </c>
      <c r="F11109" s="23" t="s">
        <v>7</v>
      </c>
      <c r="G11109" s="23" t="s">
        <v>975</v>
      </c>
      <c r="H11109" s="2" t="s">
        <v>7726</v>
      </c>
      <c r="I11109" s="23" t="s">
        <v>7412</v>
      </c>
      <c r="J11109" s="23"/>
      <c r="K11109" s="23" t="s">
        <v>9712</v>
      </c>
      <c r="L11109" s="23" t="s">
        <v>9538</v>
      </c>
      <c r="M11109" s="23">
        <f>YEAR(Tabla2[[#This Row],[Fecha de creación]])</f>
        <v>2022</v>
      </c>
      <c r="N11109" s="23">
        <f>MONTH(Tabla2[[#This Row],[Fecha de creación]])</f>
        <v>11</v>
      </c>
    </row>
    <row r="11110" spans="1:14" x14ac:dyDescent="0.25">
      <c r="A11110" s="26">
        <v>44868.43240740741</v>
      </c>
      <c r="B11110" s="23" t="s">
        <v>0</v>
      </c>
      <c r="C11110" s="23" t="s">
        <v>14039</v>
      </c>
      <c r="D11110" s="23" t="s">
        <v>8664</v>
      </c>
      <c r="E11110" s="23" t="s">
        <v>1</v>
      </c>
      <c r="F11110" s="23" t="s">
        <v>22</v>
      </c>
      <c r="G11110" s="23" t="s">
        <v>975</v>
      </c>
      <c r="H11110" s="2" t="s">
        <v>8893</v>
      </c>
      <c r="I11110" s="23" t="s">
        <v>7412</v>
      </c>
      <c r="J11110" s="23"/>
      <c r="K11110" s="23" t="s">
        <v>9712</v>
      </c>
      <c r="L11110" s="23" t="s">
        <v>9538</v>
      </c>
      <c r="M11110" s="23">
        <f>YEAR(Tabla2[[#This Row],[Fecha de creación]])</f>
        <v>2022</v>
      </c>
      <c r="N11110" s="23">
        <f>MONTH(Tabla2[[#This Row],[Fecha de creación]])</f>
        <v>11</v>
      </c>
    </row>
    <row r="11111" spans="1:14" x14ac:dyDescent="0.25">
      <c r="A11111" s="26">
        <v>44868.447557870371</v>
      </c>
      <c r="B11111" s="23" t="s">
        <v>0</v>
      </c>
      <c r="C11111" s="23" t="s">
        <v>14040</v>
      </c>
      <c r="D11111" s="23" t="s">
        <v>7521</v>
      </c>
      <c r="E11111" s="23" t="s">
        <v>1</v>
      </c>
      <c r="F11111" s="23" t="s">
        <v>22</v>
      </c>
      <c r="G11111" s="23" t="s">
        <v>975</v>
      </c>
      <c r="H11111" s="2" t="s">
        <v>8893</v>
      </c>
      <c r="I11111" s="23" t="s">
        <v>7412</v>
      </c>
      <c r="J11111" s="23"/>
      <c r="K11111" s="23" t="s">
        <v>9712</v>
      </c>
      <c r="L11111" s="23" t="s">
        <v>9538</v>
      </c>
      <c r="M11111" s="23">
        <f>YEAR(Tabla2[[#This Row],[Fecha de creación]])</f>
        <v>2022</v>
      </c>
      <c r="N11111" s="23">
        <f>MONTH(Tabla2[[#This Row],[Fecha de creación]])</f>
        <v>11</v>
      </c>
    </row>
    <row r="11112" spans="1:14" x14ac:dyDescent="0.25">
      <c r="A11112" s="26">
        <v>44868.465775462966</v>
      </c>
      <c r="B11112" s="23" t="s">
        <v>0</v>
      </c>
      <c r="C11112" s="23" t="s">
        <v>14041</v>
      </c>
      <c r="D11112" s="23" t="s">
        <v>6</v>
      </c>
      <c r="E11112" s="23" t="s">
        <v>1</v>
      </c>
      <c r="F11112" s="23" t="s">
        <v>7</v>
      </c>
      <c r="G11112" s="23" t="s">
        <v>975</v>
      </c>
      <c r="H11112" s="2" t="s">
        <v>7722</v>
      </c>
      <c r="I11112" s="23" t="s">
        <v>7412</v>
      </c>
      <c r="J11112" s="23"/>
      <c r="K11112" s="23" t="s">
        <v>9712</v>
      </c>
      <c r="L11112" s="23" t="s">
        <v>9538</v>
      </c>
      <c r="M11112" s="23">
        <f>YEAR(Tabla2[[#This Row],[Fecha de creación]])</f>
        <v>2022</v>
      </c>
      <c r="N11112" s="23">
        <f>MONTH(Tabla2[[#This Row],[Fecha de creación]])</f>
        <v>11</v>
      </c>
    </row>
    <row r="11113" spans="1:14" x14ac:dyDescent="0.25">
      <c r="A11113" s="26">
        <v>44868.526087962964</v>
      </c>
      <c r="B11113" s="23" t="s">
        <v>0</v>
      </c>
      <c r="C11113" s="23" t="s">
        <v>14042</v>
      </c>
      <c r="D11113" s="23" t="s">
        <v>982</v>
      </c>
      <c r="E11113" s="23" t="s">
        <v>1</v>
      </c>
      <c r="F11113" s="23" t="s">
        <v>22</v>
      </c>
      <c r="G11113" s="23" t="s">
        <v>975</v>
      </c>
      <c r="H11113" s="2" t="s">
        <v>8893</v>
      </c>
      <c r="I11113" s="23" t="s">
        <v>7680</v>
      </c>
      <c r="J11113" s="23" t="s">
        <v>59</v>
      </c>
      <c r="K11113" s="23" t="s">
        <v>9712</v>
      </c>
      <c r="L11113" s="23" t="s">
        <v>9539</v>
      </c>
      <c r="M11113" s="23">
        <f>YEAR(Tabla2[[#This Row],[Fecha de creación]])</f>
        <v>2022</v>
      </c>
      <c r="N11113" s="23">
        <f>MONTH(Tabla2[[#This Row],[Fecha de creación]])</f>
        <v>11</v>
      </c>
    </row>
    <row r="11114" spans="1:14" x14ac:dyDescent="0.25">
      <c r="A11114" s="26">
        <v>44868.546724537038</v>
      </c>
      <c r="B11114" s="23" t="s">
        <v>0</v>
      </c>
      <c r="C11114" s="23" t="s">
        <v>14043</v>
      </c>
      <c r="D11114" s="23" t="s">
        <v>7521</v>
      </c>
      <c r="E11114" s="23" t="s">
        <v>1</v>
      </c>
      <c r="F11114" s="23" t="s">
        <v>22</v>
      </c>
      <c r="G11114" s="23" t="s">
        <v>975</v>
      </c>
      <c r="H11114" s="2" t="s">
        <v>8893</v>
      </c>
      <c r="I11114" s="23" t="s">
        <v>7412</v>
      </c>
      <c r="J11114" s="23"/>
      <c r="K11114" s="23" t="s">
        <v>9712</v>
      </c>
      <c r="L11114" s="23" t="s">
        <v>9538</v>
      </c>
      <c r="M11114" s="23">
        <f>YEAR(Tabla2[[#This Row],[Fecha de creación]])</f>
        <v>2022</v>
      </c>
      <c r="N11114" s="23">
        <f>MONTH(Tabla2[[#This Row],[Fecha de creación]])</f>
        <v>11</v>
      </c>
    </row>
    <row r="11115" spans="1:14" x14ac:dyDescent="0.25">
      <c r="A11115" s="26">
        <v>44868.576423611114</v>
      </c>
      <c r="B11115" s="23" t="s">
        <v>0</v>
      </c>
      <c r="C11115" s="23" t="s">
        <v>14044</v>
      </c>
      <c r="D11115" s="23" t="s">
        <v>3092</v>
      </c>
      <c r="E11115" s="23" t="s">
        <v>1</v>
      </c>
      <c r="F11115" s="23" t="s">
        <v>7</v>
      </c>
      <c r="G11115" s="23" t="s">
        <v>975</v>
      </c>
      <c r="H11115" s="2" t="s">
        <v>7726</v>
      </c>
      <c r="I11115" s="23" t="s">
        <v>7412</v>
      </c>
      <c r="J11115" s="23"/>
      <c r="K11115" s="23" t="s">
        <v>9712</v>
      </c>
      <c r="L11115" s="23" t="s">
        <v>9538</v>
      </c>
      <c r="M11115" s="23">
        <f>YEAR(Tabla2[[#This Row],[Fecha de creación]])</f>
        <v>2022</v>
      </c>
      <c r="N11115" s="23">
        <f>MONTH(Tabla2[[#This Row],[Fecha de creación]])</f>
        <v>11</v>
      </c>
    </row>
    <row r="11116" spans="1:14" x14ac:dyDescent="0.25">
      <c r="A11116" s="26">
        <v>44868.619722222225</v>
      </c>
      <c r="B11116" s="23" t="s">
        <v>0</v>
      </c>
      <c r="C11116" s="23" t="s">
        <v>14045</v>
      </c>
      <c r="D11116" s="23" t="s">
        <v>982</v>
      </c>
      <c r="E11116" s="23" t="s">
        <v>1</v>
      </c>
      <c r="F11116" s="23" t="s">
        <v>22</v>
      </c>
      <c r="G11116" s="23" t="s">
        <v>975</v>
      </c>
      <c r="H11116" s="2" t="s">
        <v>8893</v>
      </c>
      <c r="I11116" s="23" t="s">
        <v>7680</v>
      </c>
      <c r="J11116" s="23" t="s">
        <v>59</v>
      </c>
      <c r="K11116" s="23" t="s">
        <v>9712</v>
      </c>
      <c r="L11116" s="23" t="s">
        <v>9538</v>
      </c>
      <c r="M11116" s="23">
        <f>YEAR(Tabla2[[#This Row],[Fecha de creación]])</f>
        <v>2022</v>
      </c>
      <c r="N11116" s="23">
        <f>MONTH(Tabla2[[#This Row],[Fecha de creación]])</f>
        <v>11</v>
      </c>
    </row>
    <row r="11117" spans="1:14" x14ac:dyDescent="0.25">
      <c r="A11117" s="26">
        <v>44868.622002314813</v>
      </c>
      <c r="B11117" s="23" t="s">
        <v>0</v>
      </c>
      <c r="C11117" s="23" t="s">
        <v>14046</v>
      </c>
      <c r="D11117" s="23" t="s">
        <v>10281</v>
      </c>
      <c r="E11117" s="23" t="s">
        <v>1</v>
      </c>
      <c r="F11117" s="23" t="s">
        <v>7</v>
      </c>
      <c r="G11117" s="23" t="s">
        <v>1551</v>
      </c>
      <c r="H11117" s="2" t="s">
        <v>7726</v>
      </c>
      <c r="I11117" s="23" t="s">
        <v>976</v>
      </c>
      <c r="J11117" s="23" t="s">
        <v>59</v>
      </c>
      <c r="K11117" s="23" t="s">
        <v>9712</v>
      </c>
      <c r="L11117" s="23" t="s">
        <v>9539</v>
      </c>
      <c r="M11117" s="23">
        <f>YEAR(Tabla2[[#This Row],[Fecha de creación]])</f>
        <v>2022</v>
      </c>
      <c r="N11117" s="23">
        <f>MONTH(Tabla2[[#This Row],[Fecha de creación]])</f>
        <v>11</v>
      </c>
    </row>
    <row r="11118" spans="1:14" x14ac:dyDescent="0.25">
      <c r="A11118" s="26">
        <v>44868.625069444446</v>
      </c>
      <c r="B11118" s="23" t="s">
        <v>0</v>
      </c>
      <c r="C11118" s="23" t="s">
        <v>14047</v>
      </c>
      <c r="D11118" s="23" t="s">
        <v>10281</v>
      </c>
      <c r="E11118" s="23" t="s">
        <v>1</v>
      </c>
      <c r="F11118" s="23" t="s">
        <v>7</v>
      </c>
      <c r="G11118" s="23" t="s">
        <v>1551</v>
      </c>
      <c r="H11118" s="2" t="s">
        <v>7726</v>
      </c>
      <c r="I11118" s="23" t="s">
        <v>976</v>
      </c>
      <c r="J11118" s="23" t="s">
        <v>59</v>
      </c>
      <c r="K11118" s="23" t="s">
        <v>9712</v>
      </c>
      <c r="L11118" s="23" t="s">
        <v>9539</v>
      </c>
      <c r="M11118" s="23">
        <f>YEAR(Tabla2[[#This Row],[Fecha de creación]])</f>
        <v>2022</v>
      </c>
      <c r="N11118" s="23">
        <f>MONTH(Tabla2[[#This Row],[Fecha de creación]])</f>
        <v>11</v>
      </c>
    </row>
    <row r="11119" spans="1:14" x14ac:dyDescent="0.25">
      <c r="A11119" s="26">
        <v>44868.62939814815</v>
      </c>
      <c r="B11119" s="23" t="s">
        <v>0</v>
      </c>
      <c r="C11119" s="23" t="s">
        <v>14048</v>
      </c>
      <c r="D11119" s="23" t="s">
        <v>982</v>
      </c>
      <c r="E11119" s="23" t="s">
        <v>1</v>
      </c>
      <c r="F11119" s="23" t="s">
        <v>22</v>
      </c>
      <c r="G11119" s="23" t="s">
        <v>975</v>
      </c>
      <c r="H11119" s="2" t="s">
        <v>8893</v>
      </c>
      <c r="I11119" s="23" t="s">
        <v>7680</v>
      </c>
      <c r="J11119" s="23" t="s">
        <v>59</v>
      </c>
      <c r="K11119" s="23" t="s">
        <v>9712</v>
      </c>
      <c r="L11119" s="23" t="s">
        <v>9538</v>
      </c>
      <c r="M11119" s="23">
        <f>YEAR(Tabla2[[#This Row],[Fecha de creación]])</f>
        <v>2022</v>
      </c>
      <c r="N11119" s="23">
        <f>MONTH(Tabla2[[#This Row],[Fecha de creación]])</f>
        <v>11</v>
      </c>
    </row>
    <row r="11120" spans="1:14" x14ac:dyDescent="0.25">
      <c r="A11120" s="26">
        <v>44868.656898148147</v>
      </c>
      <c r="B11120" s="23" t="s">
        <v>189</v>
      </c>
      <c r="C11120" s="23" t="s">
        <v>14049</v>
      </c>
      <c r="D11120" s="23" t="s">
        <v>4002</v>
      </c>
      <c r="E11120" s="23" t="s">
        <v>1</v>
      </c>
      <c r="F11120" s="23" t="s">
        <v>2</v>
      </c>
      <c r="G11120" s="23" t="s">
        <v>1551</v>
      </c>
      <c r="H11120" s="2" t="s">
        <v>7737</v>
      </c>
      <c r="I11120" s="23" t="s">
        <v>7205</v>
      </c>
      <c r="J11120" s="23" t="s">
        <v>59</v>
      </c>
      <c r="K11120" s="23" t="s">
        <v>9712</v>
      </c>
      <c r="L11120" s="23" t="s">
        <v>9539</v>
      </c>
      <c r="M11120" s="23">
        <f>YEAR(Tabla2[[#This Row],[Fecha de creación]])</f>
        <v>2022</v>
      </c>
      <c r="N11120" s="23">
        <f>MONTH(Tabla2[[#This Row],[Fecha de creación]])</f>
        <v>11</v>
      </c>
    </row>
    <row r="11121" spans="1:14" x14ac:dyDescent="0.25">
      <c r="A11121" s="26">
        <v>44868.696793981479</v>
      </c>
      <c r="B11121" s="23" t="s">
        <v>189</v>
      </c>
      <c r="C11121" s="23" t="s">
        <v>14050</v>
      </c>
      <c r="D11121" s="23" t="s">
        <v>2909</v>
      </c>
      <c r="E11121" s="23" t="s">
        <v>1</v>
      </c>
      <c r="F11121" s="23" t="s">
        <v>7</v>
      </c>
      <c r="G11121" s="23" t="s">
        <v>1551</v>
      </c>
      <c r="H11121" s="2" t="s">
        <v>7721</v>
      </c>
      <c r="I11121" s="23" t="s">
        <v>7205</v>
      </c>
      <c r="J11121" s="23" t="s">
        <v>59</v>
      </c>
      <c r="K11121" s="23" t="s">
        <v>9712</v>
      </c>
      <c r="L11121" s="23" t="s">
        <v>9539</v>
      </c>
      <c r="M11121" s="23">
        <f>YEAR(Tabla2[[#This Row],[Fecha de creación]])</f>
        <v>2022</v>
      </c>
      <c r="N11121" s="23">
        <f>MONTH(Tabla2[[#This Row],[Fecha de creación]])</f>
        <v>11</v>
      </c>
    </row>
    <row r="11122" spans="1:14" x14ac:dyDescent="0.25">
      <c r="A11122" s="26">
        <v>44869.479027777779</v>
      </c>
      <c r="B11122" s="23" t="s">
        <v>189</v>
      </c>
      <c r="C11122" s="23" t="s">
        <v>14051</v>
      </c>
      <c r="D11122" s="23" t="s">
        <v>4281</v>
      </c>
      <c r="E11122" s="23" t="s">
        <v>1</v>
      </c>
      <c r="F11122" s="23" t="s">
        <v>7</v>
      </c>
      <c r="G11122" s="23" t="s">
        <v>975</v>
      </c>
      <c r="H11122" s="2" t="s">
        <v>7722</v>
      </c>
      <c r="I11122" s="23" t="s">
        <v>7338</v>
      </c>
      <c r="J11122" s="23" t="s">
        <v>59</v>
      </c>
      <c r="K11122" s="23" t="s">
        <v>9712</v>
      </c>
      <c r="L11122" s="23" t="s">
        <v>9538</v>
      </c>
      <c r="M11122" s="23">
        <f>YEAR(Tabla2[[#This Row],[Fecha de creación]])</f>
        <v>2022</v>
      </c>
      <c r="N11122" s="23">
        <f>MONTH(Tabla2[[#This Row],[Fecha de creación]])</f>
        <v>11</v>
      </c>
    </row>
    <row r="11123" spans="1:14" x14ac:dyDescent="0.25">
      <c r="A11123" s="26">
        <v>44869.490219907406</v>
      </c>
      <c r="B11123" s="23" t="s">
        <v>100</v>
      </c>
      <c r="C11123" s="23" t="s">
        <v>14052</v>
      </c>
      <c r="D11123" s="23" t="s">
        <v>719</v>
      </c>
      <c r="E11123" s="23" t="s">
        <v>1</v>
      </c>
      <c r="F11123" s="23" t="s">
        <v>7</v>
      </c>
      <c r="G11123" s="23" t="s">
        <v>975</v>
      </c>
      <c r="H11123" s="2" t="s">
        <v>7777</v>
      </c>
      <c r="I11123" s="23" t="s">
        <v>6004</v>
      </c>
      <c r="J11123" s="23" t="s">
        <v>59</v>
      </c>
      <c r="K11123" s="23" t="s">
        <v>9712</v>
      </c>
      <c r="L11123" s="23" t="s">
        <v>9538</v>
      </c>
      <c r="M11123" s="23">
        <f>YEAR(Tabla2[[#This Row],[Fecha de creación]])</f>
        <v>2022</v>
      </c>
      <c r="N11123" s="23">
        <f>MONTH(Tabla2[[#This Row],[Fecha de creación]])</f>
        <v>11</v>
      </c>
    </row>
    <row r="11124" spans="1:14" x14ac:dyDescent="0.25">
      <c r="A11124" s="26">
        <v>44869.493159722224</v>
      </c>
      <c r="B11124" s="23" t="s">
        <v>100</v>
      </c>
      <c r="C11124" s="23" t="s">
        <v>14053</v>
      </c>
      <c r="D11124" s="23" t="s">
        <v>719</v>
      </c>
      <c r="E11124" s="23" t="s">
        <v>1</v>
      </c>
      <c r="F11124" s="23" t="s">
        <v>7</v>
      </c>
      <c r="G11124" s="23" t="s">
        <v>975</v>
      </c>
      <c r="H11124" s="2" t="s">
        <v>7777</v>
      </c>
      <c r="I11124" s="23" t="s">
        <v>6004</v>
      </c>
      <c r="J11124" s="23" t="s">
        <v>59</v>
      </c>
      <c r="K11124" s="23" t="s">
        <v>9712</v>
      </c>
      <c r="L11124" s="23" t="s">
        <v>9538</v>
      </c>
      <c r="M11124" s="23">
        <f>YEAR(Tabla2[[#This Row],[Fecha de creación]])</f>
        <v>2022</v>
      </c>
      <c r="N11124" s="23">
        <f>MONTH(Tabla2[[#This Row],[Fecha de creación]])</f>
        <v>11</v>
      </c>
    </row>
    <row r="11125" spans="1:14" x14ac:dyDescent="0.25">
      <c r="A11125" s="26">
        <v>44869.501666666663</v>
      </c>
      <c r="B11125" s="23" t="s">
        <v>189</v>
      </c>
      <c r="C11125" s="23" t="s">
        <v>14054</v>
      </c>
      <c r="D11125" s="23" t="s">
        <v>4281</v>
      </c>
      <c r="E11125" s="23" t="s">
        <v>1</v>
      </c>
      <c r="F11125" s="23" t="s">
        <v>7</v>
      </c>
      <c r="G11125" s="23" t="s">
        <v>975</v>
      </c>
      <c r="H11125" s="2" t="s">
        <v>7722</v>
      </c>
      <c r="I11125" s="23" t="s">
        <v>7338</v>
      </c>
      <c r="J11125" s="23" t="s">
        <v>59</v>
      </c>
      <c r="K11125" s="23" t="s">
        <v>9712</v>
      </c>
      <c r="L11125" s="23" t="s">
        <v>9538</v>
      </c>
      <c r="M11125" s="23">
        <f>YEAR(Tabla2[[#This Row],[Fecha de creación]])</f>
        <v>2022</v>
      </c>
      <c r="N11125" s="23">
        <f>MONTH(Tabla2[[#This Row],[Fecha de creación]])</f>
        <v>11</v>
      </c>
    </row>
    <row r="11126" spans="1:14" x14ac:dyDescent="0.25">
      <c r="A11126" s="26">
        <v>44869.528136574074</v>
      </c>
      <c r="B11126" s="23" t="s">
        <v>100</v>
      </c>
      <c r="C11126" s="23" t="s">
        <v>14055</v>
      </c>
      <c r="D11126" s="23" t="s">
        <v>312</v>
      </c>
      <c r="E11126" s="23" t="s">
        <v>1</v>
      </c>
      <c r="F11126" s="23" t="s">
        <v>7</v>
      </c>
      <c r="G11126" s="23" t="s">
        <v>975</v>
      </c>
      <c r="H11126" s="2" t="s">
        <v>8459</v>
      </c>
      <c r="I11126" s="23" t="s">
        <v>6004</v>
      </c>
      <c r="J11126" s="23" t="s">
        <v>59</v>
      </c>
      <c r="K11126" s="23" t="s">
        <v>9712</v>
      </c>
      <c r="L11126" s="23" t="s">
        <v>9538</v>
      </c>
      <c r="M11126" s="23">
        <f>YEAR(Tabla2[[#This Row],[Fecha de creación]])</f>
        <v>2022</v>
      </c>
      <c r="N11126" s="23">
        <f>MONTH(Tabla2[[#This Row],[Fecha de creación]])</f>
        <v>11</v>
      </c>
    </row>
    <row r="11127" spans="1:14" x14ac:dyDescent="0.25">
      <c r="A11127" s="26">
        <v>44869.604664351849</v>
      </c>
      <c r="B11127" s="23" t="s">
        <v>0</v>
      </c>
      <c r="C11127" s="23" t="s">
        <v>14056</v>
      </c>
      <c r="D11127" s="23" t="s">
        <v>719</v>
      </c>
      <c r="E11127" s="23" t="s">
        <v>1</v>
      </c>
      <c r="F11127" s="23" t="s">
        <v>7</v>
      </c>
      <c r="G11127" s="23" t="s">
        <v>975</v>
      </c>
      <c r="H11127" s="2" t="s">
        <v>7777</v>
      </c>
      <c r="I11127" s="23" t="s">
        <v>7412</v>
      </c>
      <c r="J11127" s="23"/>
      <c r="K11127" s="23" t="s">
        <v>9712</v>
      </c>
      <c r="L11127" s="23" t="s">
        <v>9538</v>
      </c>
      <c r="M11127" s="23">
        <f>YEAR(Tabla2[[#This Row],[Fecha de creación]])</f>
        <v>2022</v>
      </c>
      <c r="N11127" s="23">
        <f>MONTH(Tabla2[[#This Row],[Fecha de creación]])</f>
        <v>11</v>
      </c>
    </row>
    <row r="11128" spans="1:14" x14ac:dyDescent="0.25">
      <c r="A11128" s="26">
        <v>44869.667546296296</v>
      </c>
      <c r="B11128" s="23" t="s">
        <v>0</v>
      </c>
      <c r="C11128" s="23" t="s">
        <v>14057</v>
      </c>
      <c r="D11128" s="23" t="s">
        <v>312</v>
      </c>
      <c r="E11128" s="23" t="s">
        <v>1</v>
      </c>
      <c r="F11128" s="23" t="s">
        <v>7</v>
      </c>
      <c r="G11128" s="23" t="s">
        <v>975</v>
      </c>
      <c r="H11128" s="2" t="s">
        <v>8459</v>
      </c>
      <c r="I11128" s="23" t="s">
        <v>5999</v>
      </c>
      <c r="J11128" s="23" t="s">
        <v>958</v>
      </c>
      <c r="K11128" s="23" t="s">
        <v>9712</v>
      </c>
      <c r="L11128" s="23" t="s">
        <v>9538</v>
      </c>
      <c r="M11128" s="23">
        <f>YEAR(Tabla2[[#This Row],[Fecha de creación]])</f>
        <v>2022</v>
      </c>
      <c r="N11128" s="23">
        <f>MONTH(Tabla2[[#This Row],[Fecha de creación]])</f>
        <v>11</v>
      </c>
    </row>
    <row r="11129" spans="1:14" x14ac:dyDescent="0.25">
      <c r="A11129" s="26">
        <v>44869.696967592594</v>
      </c>
      <c r="B11129" s="23" t="s">
        <v>0</v>
      </c>
      <c r="C11129" s="23" t="s">
        <v>14058</v>
      </c>
      <c r="D11129" s="23" t="s">
        <v>382</v>
      </c>
      <c r="E11129" s="23" t="s">
        <v>1</v>
      </c>
      <c r="F11129" s="23" t="s">
        <v>7</v>
      </c>
      <c r="G11129" s="23" t="s">
        <v>975</v>
      </c>
      <c r="H11129" s="2" t="s">
        <v>7723</v>
      </c>
      <c r="I11129" s="23" t="s">
        <v>7680</v>
      </c>
      <c r="J11129" s="23" t="s">
        <v>59</v>
      </c>
      <c r="K11129" s="23" t="s">
        <v>9712</v>
      </c>
      <c r="L11129" s="23" t="s">
        <v>9539</v>
      </c>
      <c r="M11129" s="23">
        <f>YEAR(Tabla2[[#This Row],[Fecha de creación]])</f>
        <v>2022</v>
      </c>
      <c r="N11129" s="23">
        <f>MONTH(Tabla2[[#This Row],[Fecha de creación]])</f>
        <v>11</v>
      </c>
    </row>
    <row r="11130" spans="1:14" x14ac:dyDescent="0.25">
      <c r="A11130" s="26">
        <v>44869.706307870372</v>
      </c>
      <c r="B11130" s="23" t="s">
        <v>56</v>
      </c>
      <c r="C11130" s="23" t="s">
        <v>14059</v>
      </c>
      <c r="D11130" s="23" t="s">
        <v>4281</v>
      </c>
      <c r="E11130" s="23" t="s">
        <v>1</v>
      </c>
      <c r="F11130" s="23" t="s">
        <v>7</v>
      </c>
      <c r="G11130" s="23" t="s">
        <v>975</v>
      </c>
      <c r="H11130" s="2" t="s">
        <v>7722</v>
      </c>
      <c r="I11130" s="23" t="s">
        <v>7342</v>
      </c>
      <c r="J11130" s="23" t="s">
        <v>59</v>
      </c>
      <c r="K11130" s="23" t="s">
        <v>9712</v>
      </c>
      <c r="L11130" s="23" t="s">
        <v>9538</v>
      </c>
      <c r="M11130" s="23">
        <f>YEAR(Tabla2[[#This Row],[Fecha de creación]])</f>
        <v>2022</v>
      </c>
      <c r="N11130" s="23">
        <f>MONTH(Tabla2[[#This Row],[Fecha de creación]])</f>
        <v>11</v>
      </c>
    </row>
    <row r="11131" spans="1:14" x14ac:dyDescent="0.25">
      <c r="A11131" s="26">
        <v>44869.731504629628</v>
      </c>
      <c r="B11131" s="23" t="s">
        <v>0</v>
      </c>
      <c r="C11131" s="23" t="s">
        <v>14060</v>
      </c>
      <c r="D11131" s="23" t="s">
        <v>982</v>
      </c>
      <c r="E11131" s="23" t="s">
        <v>1</v>
      </c>
      <c r="F11131" s="23" t="s">
        <v>22</v>
      </c>
      <c r="G11131" s="23" t="s">
        <v>975</v>
      </c>
      <c r="H11131" s="2" t="s">
        <v>8893</v>
      </c>
      <c r="I11131" s="23" t="s">
        <v>7680</v>
      </c>
      <c r="J11131" s="23" t="s">
        <v>59</v>
      </c>
      <c r="K11131" s="23" t="s">
        <v>9712</v>
      </c>
      <c r="L11131" s="23" t="s">
        <v>9538</v>
      </c>
      <c r="M11131" s="23">
        <f>YEAR(Tabla2[[#This Row],[Fecha de creación]])</f>
        <v>2022</v>
      </c>
      <c r="N11131" s="23">
        <f>MONTH(Tabla2[[#This Row],[Fecha de creación]])</f>
        <v>11</v>
      </c>
    </row>
    <row r="11132" spans="1:14" x14ac:dyDescent="0.25">
      <c r="A11132" s="26">
        <v>44869.784108796295</v>
      </c>
      <c r="B11132" s="23" t="s">
        <v>56</v>
      </c>
      <c r="C11132" s="23" t="s">
        <v>14061</v>
      </c>
      <c r="D11132" s="23" t="s">
        <v>4281</v>
      </c>
      <c r="E11132" s="23" t="s">
        <v>1</v>
      </c>
      <c r="F11132" s="23" t="s">
        <v>7</v>
      </c>
      <c r="G11132" s="23" t="s">
        <v>975</v>
      </c>
      <c r="H11132" s="2" t="s">
        <v>7722</v>
      </c>
      <c r="I11132" s="23" t="s">
        <v>7342</v>
      </c>
      <c r="J11132" s="23" t="s">
        <v>59</v>
      </c>
      <c r="K11132" s="23" t="s">
        <v>9712</v>
      </c>
      <c r="L11132" s="23" t="s">
        <v>9538</v>
      </c>
      <c r="M11132" s="23">
        <f>YEAR(Tabla2[[#This Row],[Fecha de creación]])</f>
        <v>2022</v>
      </c>
      <c r="N11132" s="23">
        <f>MONTH(Tabla2[[#This Row],[Fecha de creación]])</f>
        <v>11</v>
      </c>
    </row>
    <row r="11133" spans="1:14" x14ac:dyDescent="0.25">
      <c r="A11133" s="26">
        <v>44869.785590277781</v>
      </c>
      <c r="B11133" s="23" t="s">
        <v>56</v>
      </c>
      <c r="C11133" s="23" t="s">
        <v>14062</v>
      </c>
      <c r="D11133" s="23" t="s">
        <v>36</v>
      </c>
      <c r="E11133" s="23" t="s">
        <v>1</v>
      </c>
      <c r="F11133" s="23" t="s">
        <v>7</v>
      </c>
      <c r="G11133" s="23" t="s">
        <v>3</v>
      </c>
      <c r="H11133" s="2" t="s">
        <v>7731</v>
      </c>
      <c r="I11133" s="23" t="s">
        <v>7342</v>
      </c>
      <c r="J11133" s="23" t="s">
        <v>59</v>
      </c>
      <c r="K11133" s="23" t="s">
        <v>9712</v>
      </c>
      <c r="L11133" s="23" t="s">
        <v>9539</v>
      </c>
      <c r="M11133" s="23">
        <f>YEAR(Tabla2[[#This Row],[Fecha de creación]])</f>
        <v>2022</v>
      </c>
      <c r="N11133" s="23">
        <f>MONTH(Tabla2[[#This Row],[Fecha de creación]])</f>
        <v>11</v>
      </c>
    </row>
    <row r="11134" spans="1:14" x14ac:dyDescent="0.25">
      <c r="A11134" s="26">
        <v>44870.42895833333</v>
      </c>
      <c r="B11134" s="23" t="s">
        <v>189</v>
      </c>
      <c r="C11134" s="23" t="s">
        <v>14063</v>
      </c>
      <c r="D11134" s="23" t="s">
        <v>7096</v>
      </c>
      <c r="E11134" s="23" t="s">
        <v>1</v>
      </c>
      <c r="F11134" s="23" t="s">
        <v>22</v>
      </c>
      <c r="G11134" s="23" t="s">
        <v>975</v>
      </c>
      <c r="H11134" s="2" t="s">
        <v>7722</v>
      </c>
      <c r="I11134" s="23" t="s">
        <v>4486</v>
      </c>
      <c r="J11134" s="23" t="s">
        <v>59</v>
      </c>
      <c r="K11134" s="23" t="s">
        <v>9712</v>
      </c>
      <c r="L11134" s="23" t="s">
        <v>9538</v>
      </c>
      <c r="M11134" s="23">
        <f>YEAR(Tabla2[[#This Row],[Fecha de creación]])</f>
        <v>2022</v>
      </c>
      <c r="N11134" s="23">
        <f>MONTH(Tabla2[[#This Row],[Fecha de creación]])</f>
        <v>11</v>
      </c>
    </row>
    <row r="11135" spans="1:14" x14ac:dyDescent="0.25">
      <c r="A11135" s="26">
        <v>44870.512719907405</v>
      </c>
      <c r="B11135" s="23" t="s">
        <v>0</v>
      </c>
      <c r="C11135" s="23" t="s">
        <v>14064</v>
      </c>
      <c r="D11135" s="23" t="s">
        <v>7521</v>
      </c>
      <c r="E11135" s="23" t="s">
        <v>1</v>
      </c>
      <c r="F11135" s="23" t="s">
        <v>22</v>
      </c>
      <c r="G11135" s="23" t="s">
        <v>975</v>
      </c>
      <c r="H11135" s="2" t="s">
        <v>8893</v>
      </c>
      <c r="I11135" s="23" t="s">
        <v>7412</v>
      </c>
      <c r="J11135" s="23"/>
      <c r="K11135" s="23" t="s">
        <v>9712</v>
      </c>
      <c r="L11135" s="23" t="s">
        <v>9538</v>
      </c>
      <c r="M11135" s="23">
        <f>YEAR(Tabla2[[#This Row],[Fecha de creación]])</f>
        <v>2022</v>
      </c>
      <c r="N11135" s="23">
        <f>MONTH(Tabla2[[#This Row],[Fecha de creación]])</f>
        <v>11</v>
      </c>
    </row>
    <row r="11136" spans="1:14" x14ac:dyDescent="0.25">
      <c r="A11136" s="26">
        <v>44870.514918981484</v>
      </c>
      <c r="B11136" s="23" t="s">
        <v>0</v>
      </c>
      <c r="C11136" s="23" t="s">
        <v>14065</v>
      </c>
      <c r="D11136" s="23" t="s">
        <v>3092</v>
      </c>
      <c r="E11136" s="23" t="s">
        <v>1</v>
      </c>
      <c r="F11136" s="23" t="s">
        <v>7</v>
      </c>
      <c r="G11136" s="23" t="s">
        <v>975</v>
      </c>
      <c r="H11136" s="2" t="s">
        <v>7726</v>
      </c>
      <c r="I11136" s="23" t="s">
        <v>7412</v>
      </c>
      <c r="J11136" s="23"/>
      <c r="K11136" s="23" t="s">
        <v>9712</v>
      </c>
      <c r="L11136" s="23" t="s">
        <v>9538</v>
      </c>
      <c r="M11136" s="23">
        <f>YEAR(Tabla2[[#This Row],[Fecha de creación]])</f>
        <v>2022</v>
      </c>
      <c r="N11136" s="23">
        <f>MONTH(Tabla2[[#This Row],[Fecha de creación]])</f>
        <v>11</v>
      </c>
    </row>
    <row r="11137" spans="1:14" x14ac:dyDescent="0.25">
      <c r="A11137" s="26">
        <v>44870.518680555557</v>
      </c>
      <c r="B11137" s="23" t="s">
        <v>0</v>
      </c>
      <c r="C11137" s="23" t="s">
        <v>14066</v>
      </c>
      <c r="D11137" s="23" t="s">
        <v>8664</v>
      </c>
      <c r="E11137" s="23" t="s">
        <v>1</v>
      </c>
      <c r="F11137" s="23" t="s">
        <v>22</v>
      </c>
      <c r="G11137" s="23" t="s">
        <v>975</v>
      </c>
      <c r="H11137" s="2" t="s">
        <v>8893</v>
      </c>
      <c r="I11137" s="23" t="s">
        <v>7412</v>
      </c>
      <c r="J11137" s="23"/>
      <c r="K11137" s="23" t="s">
        <v>9712</v>
      </c>
      <c r="L11137" s="23" t="s">
        <v>9538</v>
      </c>
      <c r="M11137" s="23">
        <f>YEAR(Tabla2[[#This Row],[Fecha de creación]])</f>
        <v>2022</v>
      </c>
      <c r="N11137" s="23">
        <f>MONTH(Tabla2[[#This Row],[Fecha de creación]])</f>
        <v>11</v>
      </c>
    </row>
    <row r="11138" spans="1:14" x14ac:dyDescent="0.25">
      <c r="A11138" s="26">
        <v>44870.531597222223</v>
      </c>
      <c r="B11138" s="23" t="s">
        <v>0</v>
      </c>
      <c r="C11138" s="23" t="s">
        <v>14067</v>
      </c>
      <c r="D11138" s="23" t="s">
        <v>49</v>
      </c>
      <c r="E11138" s="23" t="s">
        <v>1</v>
      </c>
      <c r="F11138" s="23" t="s">
        <v>7</v>
      </c>
      <c r="G11138" s="23" t="s">
        <v>975</v>
      </c>
      <c r="H11138" s="2" t="s">
        <v>7745</v>
      </c>
      <c r="I11138" s="23" t="s">
        <v>7412</v>
      </c>
      <c r="J11138" s="23"/>
      <c r="K11138" s="23" t="s">
        <v>9712</v>
      </c>
      <c r="L11138" s="23" t="s">
        <v>9538</v>
      </c>
      <c r="M11138" s="23">
        <f>YEAR(Tabla2[[#This Row],[Fecha de creación]])</f>
        <v>2022</v>
      </c>
      <c r="N11138" s="23">
        <f>MONTH(Tabla2[[#This Row],[Fecha de creación]])</f>
        <v>11</v>
      </c>
    </row>
    <row r="11139" spans="1:14" x14ac:dyDescent="0.25">
      <c r="A11139" s="26">
        <v>44870.533229166664</v>
      </c>
      <c r="B11139" s="23" t="s">
        <v>0</v>
      </c>
      <c r="C11139" s="23" t="s">
        <v>14068</v>
      </c>
      <c r="D11139" s="23" t="s">
        <v>3092</v>
      </c>
      <c r="E11139" s="23" t="s">
        <v>1</v>
      </c>
      <c r="F11139" s="23" t="s">
        <v>7</v>
      </c>
      <c r="G11139" s="23" t="s">
        <v>975</v>
      </c>
      <c r="H11139" s="2" t="s">
        <v>7726</v>
      </c>
      <c r="I11139" s="23" t="s">
        <v>7412</v>
      </c>
      <c r="J11139" s="23"/>
      <c r="K11139" s="23" t="s">
        <v>9712</v>
      </c>
      <c r="L11139" s="23" t="s">
        <v>9538</v>
      </c>
      <c r="M11139" s="23">
        <f>YEAR(Tabla2[[#This Row],[Fecha de creación]])</f>
        <v>2022</v>
      </c>
      <c r="N11139" s="23">
        <f>MONTH(Tabla2[[#This Row],[Fecha de creación]])</f>
        <v>11</v>
      </c>
    </row>
    <row r="11140" spans="1:14" x14ac:dyDescent="0.25">
      <c r="A11140" s="26">
        <v>44870.685254629629</v>
      </c>
      <c r="B11140" s="23" t="s">
        <v>56</v>
      </c>
      <c r="C11140" s="23" t="s">
        <v>14069</v>
      </c>
      <c r="D11140" s="23" t="s">
        <v>7096</v>
      </c>
      <c r="E11140" s="23" t="s">
        <v>1</v>
      </c>
      <c r="F11140" s="23" t="s">
        <v>7</v>
      </c>
      <c r="G11140" s="23" t="s">
        <v>975</v>
      </c>
      <c r="H11140" s="2" t="s">
        <v>7722</v>
      </c>
      <c r="I11140" s="23" t="s">
        <v>4517</v>
      </c>
      <c r="J11140" s="23" t="s">
        <v>59</v>
      </c>
      <c r="K11140" s="23" t="s">
        <v>9712</v>
      </c>
      <c r="L11140" s="23" t="s">
        <v>9538</v>
      </c>
      <c r="M11140" s="23">
        <f>YEAR(Tabla2[[#This Row],[Fecha de creación]])</f>
        <v>2022</v>
      </c>
      <c r="N11140" s="23">
        <f>MONTH(Tabla2[[#This Row],[Fecha de creación]])</f>
        <v>11</v>
      </c>
    </row>
    <row r="11141" spans="1:14" x14ac:dyDescent="0.25">
      <c r="A11141" s="26">
        <v>44870.699976851851</v>
      </c>
      <c r="B11141" s="23" t="s">
        <v>0</v>
      </c>
      <c r="C11141" s="23" t="s">
        <v>14070</v>
      </c>
      <c r="D11141" s="23" t="s">
        <v>586</v>
      </c>
      <c r="E11141" s="23" t="s">
        <v>1</v>
      </c>
      <c r="F11141" s="23" t="s">
        <v>7</v>
      </c>
      <c r="G11141" s="23" t="s">
        <v>975</v>
      </c>
      <c r="H11141" s="2" t="s">
        <v>7748</v>
      </c>
      <c r="I11141" s="23" t="s">
        <v>5999</v>
      </c>
      <c r="J11141" s="23" t="s">
        <v>59</v>
      </c>
      <c r="K11141" s="23" t="s">
        <v>9712</v>
      </c>
      <c r="L11141" s="23" t="s">
        <v>9538</v>
      </c>
      <c r="M11141" s="23">
        <f>YEAR(Tabla2[[#This Row],[Fecha de creación]])</f>
        <v>2022</v>
      </c>
      <c r="N11141" s="23">
        <f>MONTH(Tabla2[[#This Row],[Fecha de creación]])</f>
        <v>11</v>
      </c>
    </row>
    <row r="11142" spans="1:14" x14ac:dyDescent="0.25">
      <c r="A11142" s="26">
        <v>44870.704293981478</v>
      </c>
      <c r="B11142" s="23" t="s">
        <v>0</v>
      </c>
      <c r="C11142" s="23" t="s">
        <v>14071</v>
      </c>
      <c r="D11142" s="23" t="s">
        <v>14072</v>
      </c>
      <c r="E11142" s="23" t="s">
        <v>1</v>
      </c>
      <c r="F11142" s="23" t="s">
        <v>2</v>
      </c>
      <c r="G11142" s="23" t="s">
        <v>1551</v>
      </c>
      <c r="H11142" s="2" t="s">
        <v>7732</v>
      </c>
      <c r="I11142" s="23" t="s">
        <v>7749</v>
      </c>
      <c r="J11142" s="23" t="s">
        <v>59</v>
      </c>
      <c r="K11142" s="23" t="s">
        <v>9712</v>
      </c>
      <c r="L11142" s="23" t="s">
        <v>9539</v>
      </c>
      <c r="M11142" s="23">
        <f>YEAR(Tabla2[[#This Row],[Fecha de creación]])</f>
        <v>2022</v>
      </c>
      <c r="N11142" s="23">
        <f>MONTH(Tabla2[[#This Row],[Fecha de creación]])</f>
        <v>11</v>
      </c>
    </row>
    <row r="11143" spans="1:14" x14ac:dyDescent="0.25">
      <c r="A11143" s="26">
        <v>44870.709687499999</v>
      </c>
      <c r="B11143" s="23" t="s">
        <v>0</v>
      </c>
      <c r="C11143" s="23" t="s">
        <v>14073</v>
      </c>
      <c r="D11143" s="23" t="s">
        <v>719</v>
      </c>
      <c r="E11143" s="23" t="s">
        <v>1</v>
      </c>
      <c r="F11143" s="23" t="s">
        <v>7</v>
      </c>
      <c r="G11143" s="23" t="s">
        <v>975</v>
      </c>
      <c r="H11143" s="2" t="s">
        <v>7777</v>
      </c>
      <c r="I11143" s="23" t="s">
        <v>5999</v>
      </c>
      <c r="J11143" s="23" t="s">
        <v>59</v>
      </c>
      <c r="K11143" s="23" t="s">
        <v>9712</v>
      </c>
      <c r="L11143" s="23" t="s">
        <v>9538</v>
      </c>
      <c r="M11143" s="23">
        <f>YEAR(Tabla2[[#This Row],[Fecha de creación]])</f>
        <v>2022</v>
      </c>
      <c r="N11143" s="23">
        <f>MONTH(Tabla2[[#This Row],[Fecha de creación]])</f>
        <v>11</v>
      </c>
    </row>
    <row r="11144" spans="1:14" x14ac:dyDescent="0.25">
      <c r="A11144" s="26">
        <v>44871.440243055556</v>
      </c>
      <c r="B11144" s="23" t="s">
        <v>0</v>
      </c>
      <c r="C11144" s="23" t="s">
        <v>14074</v>
      </c>
      <c r="D11144" s="23" t="s">
        <v>982</v>
      </c>
      <c r="E11144" s="23" t="s">
        <v>1</v>
      </c>
      <c r="F11144" s="23" t="s">
        <v>22</v>
      </c>
      <c r="G11144" s="23" t="s">
        <v>975</v>
      </c>
      <c r="H11144" s="2" t="s">
        <v>8893</v>
      </c>
      <c r="I11144" s="23" t="s">
        <v>7680</v>
      </c>
      <c r="J11144" s="23" t="s">
        <v>59</v>
      </c>
      <c r="K11144" s="23" t="s">
        <v>9712</v>
      </c>
      <c r="L11144" s="23" t="s">
        <v>9538</v>
      </c>
      <c r="M11144" s="23">
        <f>YEAR(Tabla2[[#This Row],[Fecha de creación]])</f>
        <v>2022</v>
      </c>
      <c r="N11144" s="23">
        <f>MONTH(Tabla2[[#This Row],[Fecha de creación]])</f>
        <v>11</v>
      </c>
    </row>
    <row r="11145" spans="1:14" x14ac:dyDescent="0.25">
      <c r="A11145" s="26">
        <v>44871.519733796296</v>
      </c>
      <c r="B11145" s="23" t="s">
        <v>0</v>
      </c>
      <c r="C11145" s="23" t="s">
        <v>14075</v>
      </c>
      <c r="D11145" s="23" t="s">
        <v>7882</v>
      </c>
      <c r="E11145" s="23" t="s">
        <v>1</v>
      </c>
      <c r="F11145" s="23" t="s">
        <v>7</v>
      </c>
      <c r="G11145" s="23" t="s">
        <v>975</v>
      </c>
      <c r="H11145" s="2" t="s">
        <v>7722</v>
      </c>
      <c r="I11145" s="23" t="s">
        <v>7680</v>
      </c>
      <c r="J11145" s="23" t="s">
        <v>59</v>
      </c>
      <c r="K11145" s="23" t="s">
        <v>9712</v>
      </c>
      <c r="L11145" s="23" t="s">
        <v>9538</v>
      </c>
      <c r="M11145" s="23">
        <f>YEAR(Tabla2[[#This Row],[Fecha de creación]])</f>
        <v>2022</v>
      </c>
      <c r="N11145" s="23">
        <f>MONTH(Tabla2[[#This Row],[Fecha de creación]])</f>
        <v>11</v>
      </c>
    </row>
    <row r="11146" spans="1:14" x14ac:dyDescent="0.25">
      <c r="A11146" s="26">
        <v>44871.524050925924</v>
      </c>
      <c r="B11146" s="23" t="s">
        <v>0</v>
      </c>
      <c r="C11146" s="23" t="s">
        <v>14076</v>
      </c>
      <c r="D11146" s="23" t="s">
        <v>10281</v>
      </c>
      <c r="E11146" s="23" t="s">
        <v>1</v>
      </c>
      <c r="F11146" s="23" t="s">
        <v>7</v>
      </c>
      <c r="G11146" s="23" t="s">
        <v>1551</v>
      </c>
      <c r="H11146" s="2" t="s">
        <v>7726</v>
      </c>
      <c r="I11146" s="23" t="s">
        <v>976</v>
      </c>
      <c r="J11146" s="23" t="s">
        <v>59</v>
      </c>
      <c r="K11146" s="23" t="s">
        <v>9712</v>
      </c>
      <c r="L11146" s="23" t="s">
        <v>9539</v>
      </c>
      <c r="M11146" s="23">
        <f>YEAR(Tabla2[[#This Row],[Fecha de creación]])</f>
        <v>2022</v>
      </c>
      <c r="N11146" s="23">
        <f>MONTH(Tabla2[[#This Row],[Fecha de creación]])</f>
        <v>11</v>
      </c>
    </row>
    <row r="11147" spans="1:14" x14ac:dyDescent="0.25">
      <c r="A11147" s="26">
        <v>44871.538576388892</v>
      </c>
      <c r="B11147" s="23" t="s">
        <v>0</v>
      </c>
      <c r="C11147" s="23" t="s">
        <v>14077</v>
      </c>
      <c r="D11147" s="23" t="s">
        <v>10281</v>
      </c>
      <c r="E11147" s="23" t="s">
        <v>1</v>
      </c>
      <c r="F11147" s="23" t="s">
        <v>7</v>
      </c>
      <c r="G11147" s="23" t="s">
        <v>1551</v>
      </c>
      <c r="H11147" s="2" t="s">
        <v>7726</v>
      </c>
      <c r="I11147" s="23" t="s">
        <v>976</v>
      </c>
      <c r="J11147" s="23" t="s">
        <v>59</v>
      </c>
      <c r="K11147" s="23" t="s">
        <v>9712</v>
      </c>
      <c r="L11147" s="23" t="s">
        <v>9539</v>
      </c>
      <c r="M11147" s="23">
        <f>YEAR(Tabla2[[#This Row],[Fecha de creación]])</f>
        <v>2022</v>
      </c>
      <c r="N11147" s="23">
        <f>MONTH(Tabla2[[#This Row],[Fecha de creación]])</f>
        <v>11</v>
      </c>
    </row>
    <row r="11148" spans="1:14" x14ac:dyDescent="0.25">
      <c r="A11148" s="26">
        <v>44871.540821759256</v>
      </c>
      <c r="B11148" s="23" t="s">
        <v>0</v>
      </c>
      <c r="C11148" s="23" t="s">
        <v>14078</v>
      </c>
      <c r="D11148" s="23" t="s">
        <v>10281</v>
      </c>
      <c r="E11148" s="23" t="s">
        <v>1</v>
      </c>
      <c r="F11148" s="23" t="s">
        <v>7</v>
      </c>
      <c r="G11148" s="23" t="s">
        <v>1551</v>
      </c>
      <c r="H11148" s="2" t="s">
        <v>7726</v>
      </c>
      <c r="I11148" s="23" t="s">
        <v>976</v>
      </c>
      <c r="J11148" s="23" t="s">
        <v>59</v>
      </c>
      <c r="K11148" s="23" t="s">
        <v>9712</v>
      </c>
      <c r="L11148" s="23" t="s">
        <v>9539</v>
      </c>
      <c r="M11148" s="23">
        <f>YEAR(Tabla2[[#This Row],[Fecha de creación]])</f>
        <v>2022</v>
      </c>
      <c r="N11148" s="23">
        <f>MONTH(Tabla2[[#This Row],[Fecha de creación]])</f>
        <v>11</v>
      </c>
    </row>
    <row r="11149" spans="1:14" x14ac:dyDescent="0.25">
      <c r="A11149" s="26">
        <v>44871.57236111111</v>
      </c>
      <c r="B11149" s="23" t="s">
        <v>0</v>
      </c>
      <c r="C11149" s="23" t="s">
        <v>14079</v>
      </c>
      <c r="D11149" s="23" t="s">
        <v>382</v>
      </c>
      <c r="E11149" s="23" t="s">
        <v>1</v>
      </c>
      <c r="F11149" s="23" t="s">
        <v>7</v>
      </c>
      <c r="G11149" s="23" t="s">
        <v>975</v>
      </c>
      <c r="H11149" s="2" t="s">
        <v>7723</v>
      </c>
      <c r="I11149" s="23" t="s">
        <v>7680</v>
      </c>
      <c r="J11149" s="23" t="s">
        <v>59</v>
      </c>
      <c r="K11149" s="23" t="s">
        <v>9712</v>
      </c>
      <c r="L11149" s="23" t="s">
        <v>9538</v>
      </c>
      <c r="M11149" s="23">
        <f>YEAR(Tabla2[[#This Row],[Fecha de creación]])</f>
        <v>2022</v>
      </c>
      <c r="N11149" s="23">
        <f>MONTH(Tabla2[[#This Row],[Fecha de creación]])</f>
        <v>11</v>
      </c>
    </row>
    <row r="11150" spans="1:14" x14ac:dyDescent="0.25">
      <c r="A11150" s="26">
        <v>44871.581273148149</v>
      </c>
      <c r="B11150" s="23" t="s">
        <v>0</v>
      </c>
      <c r="C11150" s="23" t="s">
        <v>14080</v>
      </c>
      <c r="D11150" s="23" t="s">
        <v>10281</v>
      </c>
      <c r="E11150" s="23" t="s">
        <v>1</v>
      </c>
      <c r="F11150" s="23" t="s">
        <v>7</v>
      </c>
      <c r="G11150" s="23" t="s">
        <v>1551</v>
      </c>
      <c r="H11150" s="2" t="s">
        <v>7726</v>
      </c>
      <c r="I11150" s="23" t="s">
        <v>976</v>
      </c>
      <c r="J11150" s="23" t="s">
        <v>59</v>
      </c>
      <c r="K11150" s="23" t="s">
        <v>9712</v>
      </c>
      <c r="L11150" s="23" t="s">
        <v>9539</v>
      </c>
      <c r="M11150" s="23">
        <f>YEAR(Tabla2[[#This Row],[Fecha de creación]])</f>
        <v>2022</v>
      </c>
      <c r="N11150" s="23">
        <f>MONTH(Tabla2[[#This Row],[Fecha de creación]])</f>
        <v>11</v>
      </c>
    </row>
    <row r="11151" spans="1:14" x14ac:dyDescent="0.25">
      <c r="A11151" s="26">
        <v>44871.58326388889</v>
      </c>
      <c r="B11151" s="23" t="s">
        <v>100</v>
      </c>
      <c r="C11151" s="23" t="s">
        <v>14081</v>
      </c>
      <c r="D11151" s="23" t="s">
        <v>982</v>
      </c>
      <c r="E11151" s="23" t="s">
        <v>1</v>
      </c>
      <c r="F11151" s="23" t="s">
        <v>22</v>
      </c>
      <c r="G11151" s="23" t="s">
        <v>975</v>
      </c>
      <c r="H11151" s="2" t="s">
        <v>8893</v>
      </c>
      <c r="I11151" s="23" t="s">
        <v>7966</v>
      </c>
      <c r="J11151" s="23" t="s">
        <v>59</v>
      </c>
      <c r="K11151" s="23" t="s">
        <v>9712</v>
      </c>
      <c r="L11151" s="23" t="s">
        <v>9538</v>
      </c>
      <c r="M11151" s="23">
        <f>YEAR(Tabla2[[#This Row],[Fecha de creación]])</f>
        <v>2022</v>
      </c>
      <c r="N11151" s="23">
        <f>MONTH(Tabla2[[#This Row],[Fecha de creación]])</f>
        <v>11</v>
      </c>
    </row>
    <row r="11152" spans="1:14" x14ac:dyDescent="0.25">
      <c r="A11152" s="26">
        <v>44871.6096875</v>
      </c>
      <c r="B11152" s="23" t="s">
        <v>0</v>
      </c>
      <c r="C11152" s="23" t="s">
        <v>14082</v>
      </c>
      <c r="D11152" s="23" t="s">
        <v>21</v>
      </c>
      <c r="E11152" s="23" t="s">
        <v>1</v>
      </c>
      <c r="F11152" s="23" t="s">
        <v>7</v>
      </c>
      <c r="G11152" s="23" t="s">
        <v>975</v>
      </c>
      <c r="H11152" s="2" t="s">
        <v>7744</v>
      </c>
      <c r="I11152" s="23" t="s">
        <v>5999</v>
      </c>
      <c r="J11152" s="23" t="s">
        <v>59</v>
      </c>
      <c r="K11152" s="23" t="s">
        <v>9712</v>
      </c>
      <c r="L11152" s="23" t="s">
        <v>9538</v>
      </c>
      <c r="M11152" s="23">
        <f>YEAR(Tabla2[[#This Row],[Fecha de creación]])</f>
        <v>2022</v>
      </c>
      <c r="N11152" s="23">
        <f>MONTH(Tabla2[[#This Row],[Fecha de creación]])</f>
        <v>11</v>
      </c>
    </row>
    <row r="11153" spans="1:14" x14ac:dyDescent="0.25">
      <c r="A11153" s="26">
        <v>44871.680509259262</v>
      </c>
      <c r="B11153" s="23" t="s">
        <v>0</v>
      </c>
      <c r="C11153" s="23" t="s">
        <v>14083</v>
      </c>
      <c r="D11153" s="23" t="s">
        <v>7882</v>
      </c>
      <c r="E11153" s="23" t="s">
        <v>1</v>
      </c>
      <c r="F11153" s="23" t="s">
        <v>7</v>
      </c>
      <c r="G11153" s="23" t="s">
        <v>975</v>
      </c>
      <c r="H11153" s="2" t="s">
        <v>7722</v>
      </c>
      <c r="I11153" s="23" t="s">
        <v>7680</v>
      </c>
      <c r="J11153" s="23" t="s">
        <v>59</v>
      </c>
      <c r="K11153" s="23" t="s">
        <v>9712</v>
      </c>
      <c r="L11153" s="23" t="s">
        <v>9538</v>
      </c>
      <c r="M11153" s="23">
        <f>YEAR(Tabla2[[#This Row],[Fecha de creación]])</f>
        <v>2022</v>
      </c>
      <c r="N11153" s="23">
        <f>MONTH(Tabla2[[#This Row],[Fecha de creación]])</f>
        <v>11</v>
      </c>
    </row>
    <row r="11154" spans="1:14" x14ac:dyDescent="0.25">
      <c r="A11154" s="26">
        <v>44871.681458333333</v>
      </c>
      <c r="B11154" s="23" t="s">
        <v>0</v>
      </c>
      <c r="C11154" s="23" t="s">
        <v>14084</v>
      </c>
      <c r="D11154" s="23" t="s">
        <v>21</v>
      </c>
      <c r="E11154" s="23" t="s">
        <v>1</v>
      </c>
      <c r="F11154" s="23" t="s">
        <v>7</v>
      </c>
      <c r="G11154" s="23" t="s">
        <v>975</v>
      </c>
      <c r="H11154" s="2" t="s">
        <v>7744</v>
      </c>
      <c r="I11154" s="23" t="s">
        <v>5999</v>
      </c>
      <c r="J11154" s="23" t="s">
        <v>59</v>
      </c>
      <c r="K11154" s="23" t="s">
        <v>9712</v>
      </c>
      <c r="L11154" s="23" t="s">
        <v>9538</v>
      </c>
      <c r="M11154" s="23">
        <f>YEAR(Tabla2[[#This Row],[Fecha de creación]])</f>
        <v>2022</v>
      </c>
      <c r="N11154" s="23">
        <f>MONTH(Tabla2[[#This Row],[Fecha de creación]])</f>
        <v>11</v>
      </c>
    </row>
    <row r="11155" spans="1:14" x14ac:dyDescent="0.25">
      <c r="A11155" s="26">
        <v>44871.696238425924</v>
      </c>
      <c r="B11155" s="23" t="s">
        <v>0</v>
      </c>
      <c r="C11155" s="23" t="s">
        <v>14085</v>
      </c>
      <c r="D11155" s="23" t="s">
        <v>4411</v>
      </c>
      <c r="E11155" s="23" t="s">
        <v>1</v>
      </c>
      <c r="F11155" s="23" t="s">
        <v>7</v>
      </c>
      <c r="G11155" s="23" t="s">
        <v>975</v>
      </c>
      <c r="H11155" s="2" t="s">
        <v>7748</v>
      </c>
      <c r="I11155" s="23" t="s">
        <v>5999</v>
      </c>
      <c r="J11155" s="23" t="s">
        <v>59</v>
      </c>
      <c r="K11155" s="23" t="s">
        <v>9712</v>
      </c>
      <c r="L11155" s="23" t="s">
        <v>9538</v>
      </c>
      <c r="M11155" s="23">
        <f>YEAR(Tabla2[[#This Row],[Fecha de creación]])</f>
        <v>2022</v>
      </c>
      <c r="N11155" s="23">
        <f>MONTH(Tabla2[[#This Row],[Fecha de creación]])</f>
        <v>11</v>
      </c>
    </row>
    <row r="11156" spans="1:14" x14ac:dyDescent="0.25">
      <c r="A11156" s="26">
        <v>44871.700219907405</v>
      </c>
      <c r="B11156" s="23" t="s">
        <v>0</v>
      </c>
      <c r="C11156" s="23" t="s">
        <v>14086</v>
      </c>
      <c r="D11156" s="23" t="s">
        <v>982</v>
      </c>
      <c r="E11156" s="23" t="s">
        <v>1</v>
      </c>
      <c r="F11156" s="23" t="s">
        <v>22</v>
      </c>
      <c r="G11156" s="23" t="s">
        <v>975</v>
      </c>
      <c r="H11156" s="2" t="s">
        <v>8893</v>
      </c>
      <c r="I11156" s="23" t="s">
        <v>5999</v>
      </c>
      <c r="J11156" s="23" t="s">
        <v>59</v>
      </c>
      <c r="K11156" s="23" t="s">
        <v>9712</v>
      </c>
      <c r="L11156" s="23" t="s">
        <v>9538</v>
      </c>
      <c r="M11156" s="23">
        <f>YEAR(Tabla2[[#This Row],[Fecha de creación]])</f>
        <v>2022</v>
      </c>
      <c r="N11156" s="23">
        <f>MONTH(Tabla2[[#This Row],[Fecha de creación]])</f>
        <v>11</v>
      </c>
    </row>
    <row r="11157" spans="1:14" x14ac:dyDescent="0.25">
      <c r="A11157" s="26">
        <v>44871.701168981483</v>
      </c>
      <c r="B11157" s="23" t="s">
        <v>0</v>
      </c>
      <c r="C11157" s="23" t="s">
        <v>14087</v>
      </c>
      <c r="D11157" s="23" t="s">
        <v>982</v>
      </c>
      <c r="E11157" s="23" t="s">
        <v>1</v>
      </c>
      <c r="F11157" s="23" t="s">
        <v>22</v>
      </c>
      <c r="G11157" s="23" t="s">
        <v>975</v>
      </c>
      <c r="H11157" s="2" t="s">
        <v>8893</v>
      </c>
      <c r="I11157" s="23" t="s">
        <v>5999</v>
      </c>
      <c r="J11157" s="23" t="s">
        <v>59</v>
      </c>
      <c r="K11157" s="23" t="s">
        <v>9712</v>
      </c>
      <c r="L11157" s="23" t="s">
        <v>9538</v>
      </c>
      <c r="M11157" s="23">
        <f>YEAR(Tabla2[[#This Row],[Fecha de creación]])</f>
        <v>2022</v>
      </c>
      <c r="N11157" s="23">
        <f>MONTH(Tabla2[[#This Row],[Fecha de creación]])</f>
        <v>11</v>
      </c>
    </row>
    <row r="11158" spans="1:14" x14ac:dyDescent="0.25">
      <c r="A11158" s="26">
        <v>44871.701666666668</v>
      </c>
      <c r="B11158" s="23" t="s">
        <v>0</v>
      </c>
      <c r="C11158" s="23" t="s">
        <v>14088</v>
      </c>
      <c r="D11158" s="23" t="s">
        <v>982</v>
      </c>
      <c r="E11158" s="23" t="s">
        <v>1</v>
      </c>
      <c r="F11158" s="23" t="s">
        <v>22</v>
      </c>
      <c r="G11158" s="23" t="s">
        <v>975</v>
      </c>
      <c r="H11158" s="2" t="s">
        <v>8893</v>
      </c>
      <c r="I11158" s="23" t="s">
        <v>7680</v>
      </c>
      <c r="J11158" s="23" t="s">
        <v>59</v>
      </c>
      <c r="K11158" s="23" t="s">
        <v>9712</v>
      </c>
      <c r="L11158" s="23" t="s">
        <v>9538</v>
      </c>
      <c r="M11158" s="23">
        <f>YEAR(Tabla2[[#This Row],[Fecha de creación]])</f>
        <v>2022</v>
      </c>
      <c r="N11158" s="23">
        <f>MONTH(Tabla2[[#This Row],[Fecha de creación]])</f>
        <v>11</v>
      </c>
    </row>
    <row r="11159" spans="1:14" x14ac:dyDescent="0.25">
      <c r="A11159" s="26">
        <v>44871.702384259261</v>
      </c>
      <c r="B11159" s="23" t="s">
        <v>0</v>
      </c>
      <c r="C11159" s="23" t="s">
        <v>14089</v>
      </c>
      <c r="D11159" s="23" t="s">
        <v>1004</v>
      </c>
      <c r="E11159" s="23" t="s">
        <v>1</v>
      </c>
      <c r="F11159" s="23" t="s">
        <v>7</v>
      </c>
      <c r="G11159" s="23" t="s">
        <v>1551</v>
      </c>
      <c r="H11159" s="2" t="s">
        <v>7726</v>
      </c>
      <c r="I11159" s="23" t="s">
        <v>976</v>
      </c>
      <c r="J11159" s="23"/>
      <c r="K11159" s="23" t="s">
        <v>9712</v>
      </c>
      <c r="L11159" s="23" t="s">
        <v>9539</v>
      </c>
      <c r="M11159" s="23">
        <f>YEAR(Tabla2[[#This Row],[Fecha de creación]])</f>
        <v>2022</v>
      </c>
      <c r="N11159" s="23">
        <f>MONTH(Tabla2[[#This Row],[Fecha de creación]])</f>
        <v>11</v>
      </c>
    </row>
    <row r="11160" spans="1:14" x14ac:dyDescent="0.25">
      <c r="A11160" s="26">
        <v>44871.705555555556</v>
      </c>
      <c r="B11160" s="23" t="s">
        <v>0</v>
      </c>
      <c r="C11160" s="23" t="s">
        <v>14090</v>
      </c>
      <c r="D11160" s="23" t="s">
        <v>9320</v>
      </c>
      <c r="E11160" s="23" t="s">
        <v>1</v>
      </c>
      <c r="F11160" s="23" t="s">
        <v>22</v>
      </c>
      <c r="G11160" s="23" t="s">
        <v>975</v>
      </c>
      <c r="H11160" s="2" t="s">
        <v>8893</v>
      </c>
      <c r="I11160" s="23" t="s">
        <v>5999</v>
      </c>
      <c r="J11160" s="23" t="s">
        <v>59</v>
      </c>
      <c r="K11160" s="23" t="s">
        <v>9712</v>
      </c>
      <c r="L11160" s="23" t="s">
        <v>9538</v>
      </c>
      <c r="M11160" s="23">
        <f>YEAR(Tabla2[[#This Row],[Fecha de creación]])</f>
        <v>2022</v>
      </c>
      <c r="N11160" s="23">
        <f>MONTH(Tabla2[[#This Row],[Fecha de creación]])</f>
        <v>11</v>
      </c>
    </row>
    <row r="11161" spans="1:14" x14ac:dyDescent="0.25">
      <c r="A11161" s="26">
        <v>44871.707812499997</v>
      </c>
      <c r="B11161" s="23" t="s">
        <v>0</v>
      </c>
      <c r="C11161" s="23" t="s">
        <v>14091</v>
      </c>
      <c r="D11161" s="23" t="s">
        <v>1004</v>
      </c>
      <c r="E11161" s="23" t="s">
        <v>1</v>
      </c>
      <c r="F11161" s="23" t="s">
        <v>7</v>
      </c>
      <c r="G11161" s="23" t="s">
        <v>975</v>
      </c>
      <c r="H11161" s="2" t="s">
        <v>7736</v>
      </c>
      <c r="I11161" s="23" t="s">
        <v>5999</v>
      </c>
      <c r="J11161" s="23" t="s">
        <v>59</v>
      </c>
      <c r="K11161" s="23" t="s">
        <v>9712</v>
      </c>
      <c r="L11161" s="23" t="s">
        <v>9538</v>
      </c>
      <c r="M11161" s="23">
        <f>YEAR(Tabla2[[#This Row],[Fecha de creación]])</f>
        <v>2022</v>
      </c>
      <c r="N11161" s="23">
        <f>MONTH(Tabla2[[#This Row],[Fecha de creación]])</f>
        <v>11</v>
      </c>
    </row>
    <row r="11162" spans="1:14" x14ac:dyDescent="0.25">
      <c r="A11162" s="26">
        <v>44871.709837962961</v>
      </c>
      <c r="B11162" s="23" t="s">
        <v>0</v>
      </c>
      <c r="C11162" s="23" t="s">
        <v>14092</v>
      </c>
      <c r="D11162" s="23" t="s">
        <v>805</v>
      </c>
      <c r="E11162" s="23" t="s">
        <v>1</v>
      </c>
      <c r="F11162" s="23" t="s">
        <v>2</v>
      </c>
      <c r="G11162" s="23" t="s">
        <v>1551</v>
      </c>
      <c r="H11162" s="2" t="s">
        <v>7741</v>
      </c>
      <c r="I11162" s="23" t="s">
        <v>7749</v>
      </c>
      <c r="J11162" s="23"/>
      <c r="K11162" s="23" t="s">
        <v>9712</v>
      </c>
      <c r="L11162" s="23" t="s">
        <v>9539</v>
      </c>
      <c r="M11162" s="23">
        <f>YEAR(Tabla2[[#This Row],[Fecha de creación]])</f>
        <v>2022</v>
      </c>
      <c r="N11162" s="23">
        <f>MONTH(Tabla2[[#This Row],[Fecha de creación]])</f>
        <v>11</v>
      </c>
    </row>
    <row r="11163" spans="1:14" x14ac:dyDescent="0.25">
      <c r="A11163" s="26">
        <v>44871.712199074071</v>
      </c>
      <c r="B11163" s="23" t="s">
        <v>0</v>
      </c>
      <c r="C11163" s="23" t="s">
        <v>14093</v>
      </c>
      <c r="D11163" s="23" t="s">
        <v>805</v>
      </c>
      <c r="E11163" s="23" t="s">
        <v>1</v>
      </c>
      <c r="F11163" s="23" t="s">
        <v>2</v>
      </c>
      <c r="G11163" s="23" t="s">
        <v>1551</v>
      </c>
      <c r="H11163" s="2" t="s">
        <v>7737</v>
      </c>
      <c r="I11163" s="23" t="s">
        <v>7749</v>
      </c>
      <c r="J11163" s="23" t="s">
        <v>59</v>
      </c>
      <c r="K11163" s="23" t="s">
        <v>9712</v>
      </c>
      <c r="L11163" s="23" t="s">
        <v>9539</v>
      </c>
      <c r="M11163" s="23">
        <f>YEAR(Tabla2[[#This Row],[Fecha de creación]])</f>
        <v>2022</v>
      </c>
      <c r="N11163" s="23">
        <f>MONTH(Tabla2[[#This Row],[Fecha de creación]])</f>
        <v>11</v>
      </c>
    </row>
    <row r="11164" spans="1:14" x14ac:dyDescent="0.25">
      <c r="A11164" s="26">
        <v>44871.718495370369</v>
      </c>
      <c r="B11164" s="23" t="s">
        <v>0</v>
      </c>
      <c r="C11164" s="23" t="s">
        <v>14094</v>
      </c>
      <c r="D11164" s="23" t="s">
        <v>14095</v>
      </c>
      <c r="E11164" s="23" t="s">
        <v>1</v>
      </c>
      <c r="F11164" s="23" t="s">
        <v>2</v>
      </c>
      <c r="G11164" s="23" t="s">
        <v>1551</v>
      </c>
      <c r="H11164" s="2" t="s">
        <v>8099</v>
      </c>
      <c r="I11164" s="23" t="s">
        <v>5999</v>
      </c>
      <c r="J11164" s="23" t="s">
        <v>59</v>
      </c>
      <c r="K11164" s="23" t="s">
        <v>9536</v>
      </c>
      <c r="L11164" s="23" t="s">
        <v>9539</v>
      </c>
      <c r="M11164" s="23">
        <f>YEAR(Tabla2[[#This Row],[Fecha de creación]])</f>
        <v>2022</v>
      </c>
      <c r="N11164" s="23">
        <f>MONTH(Tabla2[[#This Row],[Fecha de creación]])</f>
        <v>11</v>
      </c>
    </row>
    <row r="11165" spans="1:14" x14ac:dyDescent="0.25">
      <c r="A11165" s="26">
        <v>44872.372060185182</v>
      </c>
      <c r="B11165" s="23" t="s">
        <v>189</v>
      </c>
      <c r="C11165" s="23" t="s">
        <v>14096</v>
      </c>
      <c r="D11165" s="23" t="s">
        <v>4002</v>
      </c>
      <c r="E11165" s="23" t="s">
        <v>1</v>
      </c>
      <c r="F11165" s="23" t="s">
        <v>2</v>
      </c>
      <c r="G11165" s="23" t="s">
        <v>1551</v>
      </c>
      <c r="H11165" s="2" t="s">
        <v>7737</v>
      </c>
      <c r="I11165" s="23" t="s">
        <v>7205</v>
      </c>
      <c r="J11165" s="23" t="s">
        <v>59</v>
      </c>
      <c r="K11165" s="23" t="s">
        <v>9712</v>
      </c>
      <c r="L11165" s="23" t="s">
        <v>9539</v>
      </c>
      <c r="M11165" s="23">
        <f>YEAR(Tabla2[[#This Row],[Fecha de creación]])</f>
        <v>2022</v>
      </c>
      <c r="N11165" s="23">
        <f>MONTH(Tabla2[[#This Row],[Fecha de creación]])</f>
        <v>11</v>
      </c>
    </row>
    <row r="11166" spans="1:14" x14ac:dyDescent="0.25">
      <c r="A11166" s="26">
        <v>44872.393645833334</v>
      </c>
      <c r="B11166" s="23" t="s">
        <v>0</v>
      </c>
      <c r="C11166" s="23" t="s">
        <v>14097</v>
      </c>
      <c r="D11166" s="23" t="s">
        <v>49</v>
      </c>
      <c r="E11166" s="23" t="s">
        <v>1</v>
      </c>
      <c r="F11166" s="23" t="s">
        <v>7</v>
      </c>
      <c r="G11166" s="23" t="s">
        <v>975</v>
      </c>
      <c r="H11166" s="2" t="s">
        <v>7745</v>
      </c>
      <c r="I11166" s="23" t="s">
        <v>7412</v>
      </c>
      <c r="J11166" s="23"/>
      <c r="K11166" s="23" t="s">
        <v>9712</v>
      </c>
      <c r="L11166" s="23" t="s">
        <v>9538</v>
      </c>
      <c r="M11166" s="23">
        <f>YEAR(Tabla2[[#This Row],[Fecha de creación]])</f>
        <v>2022</v>
      </c>
      <c r="N11166" s="23">
        <f>MONTH(Tabla2[[#This Row],[Fecha de creación]])</f>
        <v>11</v>
      </c>
    </row>
    <row r="11167" spans="1:14" x14ac:dyDescent="0.25">
      <c r="A11167" s="26">
        <v>44872.406655092593</v>
      </c>
      <c r="B11167" s="23" t="s">
        <v>0</v>
      </c>
      <c r="C11167" s="23" t="s">
        <v>14098</v>
      </c>
      <c r="D11167" s="23" t="s">
        <v>8664</v>
      </c>
      <c r="E11167" s="23" t="s">
        <v>1</v>
      </c>
      <c r="F11167" s="23" t="s">
        <v>22</v>
      </c>
      <c r="G11167" s="23" t="s">
        <v>975</v>
      </c>
      <c r="H11167" s="2" t="s">
        <v>8893</v>
      </c>
      <c r="I11167" s="23" t="s">
        <v>7412</v>
      </c>
      <c r="J11167" s="23"/>
      <c r="K11167" s="23" t="s">
        <v>9712</v>
      </c>
      <c r="L11167" s="23" t="s">
        <v>9538</v>
      </c>
      <c r="M11167" s="23">
        <f>YEAR(Tabla2[[#This Row],[Fecha de creación]])</f>
        <v>2022</v>
      </c>
      <c r="N11167" s="23">
        <f>MONTH(Tabla2[[#This Row],[Fecha de creación]])</f>
        <v>11</v>
      </c>
    </row>
    <row r="11168" spans="1:14" x14ac:dyDescent="0.25">
      <c r="A11168" s="26">
        <v>44872.410011574073</v>
      </c>
      <c r="B11168" s="23" t="s">
        <v>0</v>
      </c>
      <c r="C11168" s="23" t="s">
        <v>14099</v>
      </c>
      <c r="D11168" s="23" t="s">
        <v>49</v>
      </c>
      <c r="E11168" s="23" t="s">
        <v>1</v>
      </c>
      <c r="F11168" s="23" t="s">
        <v>7</v>
      </c>
      <c r="G11168" s="23" t="s">
        <v>975</v>
      </c>
      <c r="H11168" s="2" t="s">
        <v>7745</v>
      </c>
      <c r="I11168" s="23" t="s">
        <v>7412</v>
      </c>
      <c r="J11168" s="23"/>
      <c r="K11168" s="23" t="s">
        <v>9712</v>
      </c>
      <c r="L11168" s="23" t="s">
        <v>9538</v>
      </c>
      <c r="M11168" s="23">
        <f>YEAR(Tabla2[[#This Row],[Fecha de creación]])</f>
        <v>2022</v>
      </c>
      <c r="N11168" s="23">
        <f>MONTH(Tabla2[[#This Row],[Fecha de creación]])</f>
        <v>11</v>
      </c>
    </row>
    <row r="11169" spans="1:14" x14ac:dyDescent="0.25">
      <c r="A11169" s="26">
        <v>44872.415636574071</v>
      </c>
      <c r="B11169" s="23" t="s">
        <v>0</v>
      </c>
      <c r="C11169" s="23" t="s">
        <v>14100</v>
      </c>
      <c r="D11169" s="23" t="s">
        <v>49</v>
      </c>
      <c r="E11169" s="23" t="s">
        <v>1</v>
      </c>
      <c r="F11169" s="23" t="s">
        <v>7</v>
      </c>
      <c r="G11169" s="23" t="s">
        <v>975</v>
      </c>
      <c r="H11169" s="2" t="s">
        <v>7745</v>
      </c>
      <c r="I11169" s="23" t="s">
        <v>7412</v>
      </c>
      <c r="J11169" s="23"/>
      <c r="K11169" s="23" t="s">
        <v>9712</v>
      </c>
      <c r="L11169" s="23" t="s">
        <v>9538</v>
      </c>
      <c r="M11169" s="23">
        <f>YEAR(Tabla2[[#This Row],[Fecha de creación]])</f>
        <v>2022</v>
      </c>
      <c r="N11169" s="23">
        <f>MONTH(Tabla2[[#This Row],[Fecha de creación]])</f>
        <v>11</v>
      </c>
    </row>
    <row r="11170" spans="1:14" x14ac:dyDescent="0.25">
      <c r="A11170" s="26">
        <v>44872.43608796296</v>
      </c>
      <c r="B11170" s="23" t="s">
        <v>56</v>
      </c>
      <c r="C11170" s="23" t="s">
        <v>14101</v>
      </c>
      <c r="D11170" s="23" t="s">
        <v>7096</v>
      </c>
      <c r="E11170" s="23" t="s">
        <v>1</v>
      </c>
      <c r="F11170" s="23" t="s">
        <v>7</v>
      </c>
      <c r="G11170" s="23" t="s">
        <v>3</v>
      </c>
      <c r="I11170" s="23" t="s">
        <v>4517</v>
      </c>
      <c r="J11170" s="23" t="s">
        <v>59</v>
      </c>
      <c r="K11170" s="23" t="s">
        <v>9712</v>
      </c>
      <c r="L11170" s="23" t="s">
        <v>9539</v>
      </c>
      <c r="M11170" s="23">
        <f>YEAR(Tabla2[[#This Row],[Fecha de creación]])</f>
        <v>2022</v>
      </c>
      <c r="N11170" s="23">
        <f>MONTH(Tabla2[[#This Row],[Fecha de creación]])</f>
        <v>11</v>
      </c>
    </row>
    <row r="11171" spans="1:14" x14ac:dyDescent="0.25">
      <c r="A11171" s="26">
        <v>44872.475555555553</v>
      </c>
      <c r="B11171" s="23" t="s">
        <v>0</v>
      </c>
      <c r="C11171" s="23" t="s">
        <v>14102</v>
      </c>
      <c r="D11171" s="23" t="s">
        <v>49</v>
      </c>
      <c r="E11171" s="23" t="s">
        <v>1</v>
      </c>
      <c r="F11171" s="23" t="s">
        <v>7</v>
      </c>
      <c r="G11171" s="23" t="s">
        <v>975</v>
      </c>
      <c r="H11171" s="2" t="s">
        <v>7745</v>
      </c>
      <c r="I11171" s="23" t="s">
        <v>7412</v>
      </c>
      <c r="J11171" s="23"/>
      <c r="K11171" s="23" t="s">
        <v>9712</v>
      </c>
      <c r="L11171" s="23" t="s">
        <v>9538</v>
      </c>
      <c r="M11171" s="23">
        <f>YEAR(Tabla2[[#This Row],[Fecha de creación]])</f>
        <v>2022</v>
      </c>
      <c r="N11171" s="23">
        <f>MONTH(Tabla2[[#This Row],[Fecha de creación]])</f>
        <v>11</v>
      </c>
    </row>
    <row r="11172" spans="1:14" x14ac:dyDescent="0.25">
      <c r="A11172" s="26">
        <v>44872.551064814812</v>
      </c>
      <c r="B11172" s="23" t="s">
        <v>0</v>
      </c>
      <c r="C11172" s="23" t="s">
        <v>14103</v>
      </c>
      <c r="D11172" s="23" t="s">
        <v>14104</v>
      </c>
      <c r="E11172" s="23" t="s">
        <v>1</v>
      </c>
      <c r="F11172" s="23" t="s">
        <v>7</v>
      </c>
      <c r="G11172" s="23" t="s">
        <v>3</v>
      </c>
      <c r="H11172" s="2" t="s">
        <v>13574</v>
      </c>
      <c r="I11172" s="23" t="s">
        <v>7680</v>
      </c>
      <c r="J11172" s="23"/>
      <c r="K11172" s="23" t="s">
        <v>9712</v>
      </c>
      <c r="L11172" s="23" t="s">
        <v>9539</v>
      </c>
      <c r="M11172" s="23">
        <f>YEAR(Tabla2[[#This Row],[Fecha de creación]])</f>
        <v>2022</v>
      </c>
      <c r="N11172" s="23">
        <f>MONTH(Tabla2[[#This Row],[Fecha de creación]])</f>
        <v>11</v>
      </c>
    </row>
    <row r="11173" spans="1:14" x14ac:dyDescent="0.25">
      <c r="A11173" s="26">
        <v>44872.551759259259</v>
      </c>
      <c r="B11173" s="23" t="s">
        <v>0</v>
      </c>
      <c r="C11173" s="23" t="s">
        <v>14105</v>
      </c>
      <c r="D11173" s="23" t="s">
        <v>14104</v>
      </c>
      <c r="E11173" s="23" t="s">
        <v>1</v>
      </c>
      <c r="F11173" s="23" t="s">
        <v>7</v>
      </c>
      <c r="G11173" s="23" t="s">
        <v>3</v>
      </c>
      <c r="H11173" s="2" t="s">
        <v>13574</v>
      </c>
      <c r="I11173" s="23" t="s">
        <v>7680</v>
      </c>
      <c r="J11173" s="23"/>
      <c r="K11173" s="23" t="s">
        <v>9712</v>
      </c>
      <c r="L11173" s="23" t="s">
        <v>9539</v>
      </c>
      <c r="M11173" s="23">
        <f>YEAR(Tabla2[[#This Row],[Fecha de creación]])</f>
        <v>2022</v>
      </c>
      <c r="N11173" s="23">
        <f>MONTH(Tabla2[[#This Row],[Fecha de creación]])</f>
        <v>11</v>
      </c>
    </row>
    <row r="11174" spans="1:14" x14ac:dyDescent="0.25">
      <c r="A11174" s="26">
        <v>44872.553171296298</v>
      </c>
      <c r="B11174" s="23" t="s">
        <v>0</v>
      </c>
      <c r="C11174" s="23" t="s">
        <v>14106</v>
      </c>
      <c r="D11174" s="23" t="s">
        <v>14104</v>
      </c>
      <c r="E11174" s="23" t="s">
        <v>1</v>
      </c>
      <c r="F11174" s="23" t="s">
        <v>7</v>
      </c>
      <c r="G11174" s="23" t="s">
        <v>1551</v>
      </c>
      <c r="H11174" s="2" t="s">
        <v>7742</v>
      </c>
      <c r="I11174" s="23" t="s">
        <v>11022</v>
      </c>
      <c r="J11174" s="23"/>
      <c r="K11174" s="23" t="s">
        <v>9712</v>
      </c>
      <c r="L11174" s="23" t="s">
        <v>9539</v>
      </c>
      <c r="M11174" s="23">
        <f>YEAR(Tabla2[[#This Row],[Fecha de creación]])</f>
        <v>2022</v>
      </c>
      <c r="N11174" s="23">
        <f>MONTH(Tabla2[[#This Row],[Fecha de creación]])</f>
        <v>11</v>
      </c>
    </row>
    <row r="11175" spans="1:14" x14ac:dyDescent="0.25">
      <c r="A11175" s="26">
        <v>44872.577303240738</v>
      </c>
      <c r="B11175" s="23" t="s">
        <v>56</v>
      </c>
      <c r="C11175" s="23" t="s">
        <v>14107</v>
      </c>
      <c r="D11175" s="23" t="s">
        <v>13435</v>
      </c>
      <c r="E11175" s="23" t="s">
        <v>1</v>
      </c>
      <c r="F11175" s="23" t="s">
        <v>7</v>
      </c>
      <c r="G11175" s="23" t="s">
        <v>3</v>
      </c>
      <c r="H11175" s="2" t="s">
        <v>8491</v>
      </c>
      <c r="I11175" s="23" t="s">
        <v>14108</v>
      </c>
      <c r="J11175" s="23" t="s">
        <v>59</v>
      </c>
      <c r="K11175" s="23" t="s">
        <v>9712</v>
      </c>
      <c r="L11175" s="23" t="s">
        <v>9539</v>
      </c>
      <c r="M11175" s="23">
        <f>YEAR(Tabla2[[#This Row],[Fecha de creación]])</f>
        <v>2022</v>
      </c>
      <c r="N11175" s="23">
        <f>MONTH(Tabla2[[#This Row],[Fecha de creación]])</f>
        <v>11</v>
      </c>
    </row>
    <row r="11176" spans="1:14" x14ac:dyDescent="0.25">
      <c r="A11176" s="26">
        <v>44872.589548611111</v>
      </c>
      <c r="B11176" s="23" t="s">
        <v>56</v>
      </c>
      <c r="C11176" s="23" t="s">
        <v>14109</v>
      </c>
      <c r="D11176" s="23" t="s">
        <v>13435</v>
      </c>
      <c r="E11176" s="23" t="s">
        <v>1</v>
      </c>
      <c r="F11176" s="23" t="s">
        <v>7</v>
      </c>
      <c r="G11176" s="23" t="s">
        <v>3</v>
      </c>
      <c r="H11176" s="2" t="s">
        <v>8491</v>
      </c>
      <c r="I11176" s="23" t="s">
        <v>7342</v>
      </c>
      <c r="J11176" s="23" t="s">
        <v>59</v>
      </c>
      <c r="K11176" s="23" t="s">
        <v>9712</v>
      </c>
      <c r="L11176" s="23" t="s">
        <v>9539</v>
      </c>
      <c r="M11176" s="23">
        <f>YEAR(Tabla2[[#This Row],[Fecha de creación]])</f>
        <v>2022</v>
      </c>
      <c r="N11176" s="23">
        <f>MONTH(Tabla2[[#This Row],[Fecha de creación]])</f>
        <v>11</v>
      </c>
    </row>
    <row r="11177" spans="1:14" x14ac:dyDescent="0.25">
      <c r="A11177" s="26">
        <v>44872.671712962961</v>
      </c>
      <c r="B11177" s="23" t="s">
        <v>0</v>
      </c>
      <c r="C11177" s="23" t="s">
        <v>14110</v>
      </c>
      <c r="D11177" s="23" t="s">
        <v>982</v>
      </c>
      <c r="E11177" s="23" t="s">
        <v>1</v>
      </c>
      <c r="F11177" s="23" t="s">
        <v>22</v>
      </c>
      <c r="G11177" s="23" t="s">
        <v>975</v>
      </c>
      <c r="H11177" s="2" t="s">
        <v>8893</v>
      </c>
      <c r="I11177" s="23" t="s">
        <v>7680</v>
      </c>
      <c r="J11177" s="23" t="s">
        <v>59</v>
      </c>
      <c r="K11177" s="23" t="s">
        <v>9712</v>
      </c>
      <c r="L11177" s="23" t="s">
        <v>9538</v>
      </c>
      <c r="M11177" s="23">
        <f>YEAR(Tabla2[[#This Row],[Fecha de creación]])</f>
        <v>2022</v>
      </c>
      <c r="N11177" s="23">
        <f>MONTH(Tabla2[[#This Row],[Fecha de creación]])</f>
        <v>11</v>
      </c>
    </row>
    <row r="11178" spans="1:14" x14ac:dyDescent="0.25">
      <c r="A11178" s="26">
        <v>44872.677233796298</v>
      </c>
      <c r="B11178" s="23" t="s">
        <v>0</v>
      </c>
      <c r="C11178" s="23" t="s">
        <v>14111</v>
      </c>
      <c r="D11178" s="23" t="s">
        <v>982</v>
      </c>
      <c r="E11178" s="23" t="s">
        <v>1</v>
      </c>
      <c r="F11178" s="23" t="s">
        <v>22</v>
      </c>
      <c r="G11178" s="23" t="s">
        <v>975</v>
      </c>
      <c r="H11178" s="2" t="s">
        <v>8893</v>
      </c>
      <c r="I11178" s="23" t="s">
        <v>7680</v>
      </c>
      <c r="J11178" s="23" t="s">
        <v>59</v>
      </c>
      <c r="K11178" s="23" t="s">
        <v>9712</v>
      </c>
      <c r="L11178" s="23" t="s">
        <v>9538</v>
      </c>
      <c r="M11178" s="23">
        <f>YEAR(Tabla2[[#This Row],[Fecha de creación]])</f>
        <v>2022</v>
      </c>
      <c r="N11178" s="23">
        <f>MONTH(Tabla2[[#This Row],[Fecha de creación]])</f>
        <v>11</v>
      </c>
    </row>
    <row r="11179" spans="1:14" x14ac:dyDescent="0.25">
      <c r="A11179" s="26">
        <v>44872.696655092594</v>
      </c>
      <c r="B11179" s="23" t="s">
        <v>0</v>
      </c>
      <c r="C11179" s="23" t="s">
        <v>14112</v>
      </c>
      <c r="D11179" s="23" t="s">
        <v>7157</v>
      </c>
      <c r="E11179" s="23" t="s">
        <v>1</v>
      </c>
      <c r="F11179" s="23" t="s">
        <v>2</v>
      </c>
      <c r="G11179" s="23" t="s">
        <v>975</v>
      </c>
      <c r="H11179" s="2" t="s">
        <v>7721</v>
      </c>
      <c r="I11179" s="23" t="s">
        <v>976</v>
      </c>
      <c r="J11179" s="23" t="s">
        <v>964</v>
      </c>
      <c r="K11179" s="23" t="s">
        <v>9712</v>
      </c>
      <c r="L11179" s="23" t="s">
        <v>9538</v>
      </c>
      <c r="M11179" s="23">
        <f>YEAR(Tabla2[[#This Row],[Fecha de creación]])</f>
        <v>2022</v>
      </c>
      <c r="N11179" s="23">
        <f>MONTH(Tabla2[[#This Row],[Fecha de creación]])</f>
        <v>11</v>
      </c>
    </row>
    <row r="11180" spans="1:14" x14ac:dyDescent="0.25">
      <c r="A11180" s="26">
        <v>44873.411249999997</v>
      </c>
      <c r="B11180" s="23" t="s">
        <v>56</v>
      </c>
      <c r="C11180" s="23" t="s">
        <v>14113</v>
      </c>
      <c r="D11180" s="23" t="s">
        <v>7096</v>
      </c>
      <c r="E11180" s="23" t="s">
        <v>1</v>
      </c>
      <c r="F11180" s="23" t="s">
        <v>7</v>
      </c>
      <c r="G11180" s="23" t="s">
        <v>975</v>
      </c>
      <c r="H11180" s="2" t="s">
        <v>7722</v>
      </c>
      <c r="I11180" s="23" t="s">
        <v>4517</v>
      </c>
      <c r="J11180" s="23" t="s">
        <v>59</v>
      </c>
      <c r="K11180" s="23" t="s">
        <v>9712</v>
      </c>
      <c r="L11180" s="23" t="s">
        <v>9538</v>
      </c>
      <c r="M11180" s="23">
        <f>YEAR(Tabla2[[#This Row],[Fecha de creación]])</f>
        <v>2022</v>
      </c>
      <c r="N11180" s="23">
        <f>MONTH(Tabla2[[#This Row],[Fecha de creación]])</f>
        <v>11</v>
      </c>
    </row>
    <row r="11181" spans="1:14" x14ac:dyDescent="0.25">
      <c r="A11181" s="26">
        <v>44873.413263888891</v>
      </c>
      <c r="B11181" s="23" t="s">
        <v>56</v>
      </c>
      <c r="C11181" s="23" t="s">
        <v>14114</v>
      </c>
      <c r="D11181" s="23" t="s">
        <v>7096</v>
      </c>
      <c r="E11181" s="23" t="s">
        <v>1</v>
      </c>
      <c r="F11181" s="23" t="s">
        <v>7</v>
      </c>
      <c r="G11181" s="23" t="s">
        <v>1551</v>
      </c>
      <c r="H11181" s="2" t="s">
        <v>7721</v>
      </c>
      <c r="I11181" s="23" t="s">
        <v>7129</v>
      </c>
      <c r="J11181" s="23" t="s">
        <v>59</v>
      </c>
      <c r="K11181" s="23" t="s">
        <v>9712</v>
      </c>
      <c r="L11181" s="23" t="s">
        <v>9539</v>
      </c>
      <c r="M11181" s="23">
        <f>YEAR(Tabla2[[#This Row],[Fecha de creación]])</f>
        <v>2022</v>
      </c>
      <c r="N11181" s="23">
        <f>MONTH(Tabla2[[#This Row],[Fecha de creación]])</f>
        <v>11</v>
      </c>
    </row>
    <row r="11182" spans="1:14" x14ac:dyDescent="0.25">
      <c r="A11182" s="26">
        <v>44873.510752314818</v>
      </c>
      <c r="B11182" s="23" t="s">
        <v>189</v>
      </c>
      <c r="C11182" s="23" t="s">
        <v>14115</v>
      </c>
      <c r="D11182" s="23" t="s">
        <v>4281</v>
      </c>
      <c r="E11182" s="23" t="s">
        <v>1</v>
      </c>
      <c r="F11182" s="23" t="s">
        <v>7</v>
      </c>
      <c r="G11182" s="23" t="s">
        <v>975</v>
      </c>
      <c r="H11182" s="2" t="s">
        <v>7722</v>
      </c>
      <c r="I11182" s="23" t="s">
        <v>7338</v>
      </c>
      <c r="J11182" s="23" t="s">
        <v>59</v>
      </c>
      <c r="K11182" s="23" t="s">
        <v>9712</v>
      </c>
      <c r="L11182" s="23" t="s">
        <v>9538</v>
      </c>
      <c r="M11182" s="23">
        <f>YEAR(Tabla2[[#This Row],[Fecha de creación]])</f>
        <v>2022</v>
      </c>
      <c r="N11182" s="23">
        <f>MONTH(Tabla2[[#This Row],[Fecha de creación]])</f>
        <v>11</v>
      </c>
    </row>
    <row r="11183" spans="1:14" x14ac:dyDescent="0.25">
      <c r="A11183" s="26">
        <v>44873.665347222224</v>
      </c>
      <c r="B11183" s="23" t="s">
        <v>189</v>
      </c>
      <c r="C11183" s="23" t="s">
        <v>14116</v>
      </c>
      <c r="D11183" s="23" t="s">
        <v>7351</v>
      </c>
      <c r="E11183" s="23" t="s">
        <v>1</v>
      </c>
      <c r="F11183" s="23" t="s">
        <v>7</v>
      </c>
      <c r="G11183" s="23" t="s">
        <v>975</v>
      </c>
      <c r="H11183" s="2" t="s">
        <v>8459</v>
      </c>
      <c r="I11183" s="23" t="s">
        <v>7338</v>
      </c>
      <c r="J11183" s="23" t="s">
        <v>958</v>
      </c>
      <c r="K11183" s="23" t="s">
        <v>9712</v>
      </c>
      <c r="L11183" s="23" t="s">
        <v>9538</v>
      </c>
      <c r="M11183" s="23">
        <f>YEAR(Tabla2[[#This Row],[Fecha de creación]])</f>
        <v>2022</v>
      </c>
      <c r="N11183" s="23">
        <f>MONTH(Tabla2[[#This Row],[Fecha de creación]])</f>
        <v>11</v>
      </c>
    </row>
    <row r="11184" spans="1:14" x14ac:dyDescent="0.25">
      <c r="A11184" s="26">
        <v>44873.685173611113</v>
      </c>
      <c r="B11184" s="23" t="s">
        <v>100</v>
      </c>
      <c r="C11184" s="23" t="s">
        <v>14117</v>
      </c>
      <c r="D11184" s="23" t="s">
        <v>312</v>
      </c>
      <c r="E11184" s="23" t="s">
        <v>1</v>
      </c>
      <c r="F11184" s="23" t="s">
        <v>7</v>
      </c>
      <c r="G11184" s="23" t="s">
        <v>975</v>
      </c>
      <c r="H11184" s="2" t="s">
        <v>8459</v>
      </c>
      <c r="I11184" s="23" t="s">
        <v>6004</v>
      </c>
      <c r="J11184" s="23" t="s">
        <v>958</v>
      </c>
      <c r="K11184" s="23" t="s">
        <v>9712</v>
      </c>
      <c r="L11184" s="23" t="s">
        <v>9538</v>
      </c>
      <c r="M11184" s="23">
        <f>YEAR(Tabla2[[#This Row],[Fecha de creación]])</f>
        <v>2022</v>
      </c>
      <c r="N11184" s="23">
        <f>MONTH(Tabla2[[#This Row],[Fecha de creación]])</f>
        <v>11</v>
      </c>
    </row>
    <row r="11185" spans="1:14" x14ac:dyDescent="0.25">
      <c r="A11185" s="26">
        <v>44873.736793981479</v>
      </c>
      <c r="B11185" s="23" t="s">
        <v>100</v>
      </c>
      <c r="C11185" s="23" t="s">
        <v>14118</v>
      </c>
      <c r="D11185" s="23" t="s">
        <v>312</v>
      </c>
      <c r="E11185" s="23" t="s">
        <v>1</v>
      </c>
      <c r="F11185" s="23" t="s">
        <v>7</v>
      </c>
      <c r="G11185" s="23" t="s">
        <v>975</v>
      </c>
      <c r="H11185" s="2" t="s">
        <v>8459</v>
      </c>
      <c r="I11185" s="23" t="s">
        <v>6004</v>
      </c>
      <c r="J11185" s="23" t="s">
        <v>59</v>
      </c>
      <c r="K11185" s="23" t="s">
        <v>9712</v>
      </c>
      <c r="L11185" s="23" t="s">
        <v>9538</v>
      </c>
      <c r="M11185" s="23">
        <f>YEAR(Tabla2[[#This Row],[Fecha de creación]])</f>
        <v>2022</v>
      </c>
      <c r="N11185" s="23">
        <f>MONTH(Tabla2[[#This Row],[Fecha de creación]])</f>
        <v>11</v>
      </c>
    </row>
    <row r="11186" spans="1:14" x14ac:dyDescent="0.25">
      <c r="A11186" s="26">
        <v>44874.358148148145</v>
      </c>
      <c r="B11186" s="23" t="s">
        <v>56</v>
      </c>
      <c r="C11186" s="23" t="s">
        <v>14119</v>
      </c>
      <c r="D11186" s="23" t="s">
        <v>4281</v>
      </c>
      <c r="E11186" s="23" t="s">
        <v>1</v>
      </c>
      <c r="F11186" s="23" t="s">
        <v>7</v>
      </c>
      <c r="G11186" s="23" t="s">
        <v>975</v>
      </c>
      <c r="H11186" s="2" t="s">
        <v>7722</v>
      </c>
      <c r="I11186" s="23" t="s">
        <v>7342</v>
      </c>
      <c r="J11186" s="23" t="s">
        <v>59</v>
      </c>
      <c r="K11186" s="23" t="s">
        <v>9712</v>
      </c>
      <c r="L11186" s="23" t="s">
        <v>9538</v>
      </c>
      <c r="M11186" s="23">
        <f>YEAR(Tabla2[[#This Row],[Fecha de creación]])</f>
        <v>2022</v>
      </c>
      <c r="N11186" s="23">
        <f>MONTH(Tabla2[[#This Row],[Fecha de creación]])</f>
        <v>11</v>
      </c>
    </row>
    <row r="11187" spans="1:14" x14ac:dyDescent="0.25">
      <c r="A11187" s="26">
        <v>44874.39570601852</v>
      </c>
      <c r="B11187" s="23" t="s">
        <v>0</v>
      </c>
      <c r="C11187" s="23" t="s">
        <v>14120</v>
      </c>
      <c r="D11187" s="23" t="s">
        <v>49</v>
      </c>
      <c r="E11187" s="23" t="s">
        <v>1</v>
      </c>
      <c r="F11187" s="23" t="s">
        <v>7</v>
      </c>
      <c r="G11187" s="23" t="s">
        <v>975</v>
      </c>
      <c r="H11187" s="2" t="s">
        <v>7745</v>
      </c>
      <c r="I11187" s="23" t="s">
        <v>7412</v>
      </c>
      <c r="J11187" s="23"/>
      <c r="K11187" s="23" t="s">
        <v>9712</v>
      </c>
      <c r="L11187" s="23" t="s">
        <v>9538</v>
      </c>
      <c r="M11187" s="23">
        <f>YEAR(Tabla2[[#This Row],[Fecha de creación]])</f>
        <v>2022</v>
      </c>
      <c r="N11187" s="23">
        <f>MONTH(Tabla2[[#This Row],[Fecha de creación]])</f>
        <v>11</v>
      </c>
    </row>
    <row r="11188" spans="1:14" x14ac:dyDescent="0.25">
      <c r="A11188" s="26">
        <v>44874.4762962963</v>
      </c>
      <c r="B11188" s="23" t="s">
        <v>0</v>
      </c>
      <c r="C11188" s="23" t="s">
        <v>14121</v>
      </c>
      <c r="D11188" s="23" t="s">
        <v>539</v>
      </c>
      <c r="E11188" s="23" t="s">
        <v>1</v>
      </c>
      <c r="F11188" s="23" t="s">
        <v>7</v>
      </c>
      <c r="G11188" s="23" t="s">
        <v>975</v>
      </c>
      <c r="H11188" s="2" t="s">
        <v>7733</v>
      </c>
      <c r="I11188" s="23" t="s">
        <v>7412</v>
      </c>
      <c r="J11188" s="23"/>
      <c r="K11188" s="23" t="s">
        <v>9712</v>
      </c>
      <c r="L11188" s="23" t="s">
        <v>9538</v>
      </c>
      <c r="M11188" s="23">
        <f>YEAR(Tabla2[[#This Row],[Fecha de creación]])</f>
        <v>2022</v>
      </c>
      <c r="N11188" s="23">
        <f>MONTH(Tabla2[[#This Row],[Fecha de creación]])</f>
        <v>11</v>
      </c>
    </row>
    <row r="11189" spans="1:14" x14ac:dyDescent="0.25">
      <c r="A11189" s="26">
        <v>44874.642129629632</v>
      </c>
      <c r="B11189" s="23" t="s">
        <v>0</v>
      </c>
      <c r="C11189" s="23" t="s">
        <v>14122</v>
      </c>
      <c r="D11189" s="23" t="s">
        <v>982</v>
      </c>
      <c r="E11189" s="23" t="s">
        <v>1</v>
      </c>
      <c r="F11189" s="23" t="s">
        <v>22</v>
      </c>
      <c r="G11189" s="23" t="s">
        <v>975</v>
      </c>
      <c r="H11189" s="2" t="s">
        <v>8893</v>
      </c>
      <c r="I11189" s="23" t="s">
        <v>7680</v>
      </c>
      <c r="J11189" s="23" t="s">
        <v>59</v>
      </c>
      <c r="K11189" s="23" t="s">
        <v>9712</v>
      </c>
      <c r="L11189" s="23" t="s">
        <v>9538</v>
      </c>
      <c r="M11189" s="23">
        <f>YEAR(Tabla2[[#This Row],[Fecha de creación]])</f>
        <v>2022</v>
      </c>
      <c r="N11189" s="23">
        <f>MONTH(Tabla2[[#This Row],[Fecha de creación]])</f>
        <v>11</v>
      </c>
    </row>
    <row r="11190" spans="1:14" x14ac:dyDescent="0.25">
      <c r="A11190" s="26">
        <v>44874.658993055556</v>
      </c>
      <c r="B11190" s="23" t="s">
        <v>0</v>
      </c>
      <c r="C11190" s="23" t="s">
        <v>14123</v>
      </c>
      <c r="D11190" s="23" t="s">
        <v>982</v>
      </c>
      <c r="E11190" s="23" t="s">
        <v>1</v>
      </c>
      <c r="F11190" s="23" t="s">
        <v>22</v>
      </c>
      <c r="G11190" s="23" t="s">
        <v>975</v>
      </c>
      <c r="H11190" s="2" t="s">
        <v>8893</v>
      </c>
      <c r="I11190" s="23" t="s">
        <v>7680</v>
      </c>
      <c r="J11190" s="23" t="s">
        <v>59</v>
      </c>
      <c r="K11190" s="23" t="s">
        <v>9712</v>
      </c>
      <c r="L11190" s="23" t="s">
        <v>9538</v>
      </c>
      <c r="M11190" s="23">
        <f>YEAR(Tabla2[[#This Row],[Fecha de creación]])</f>
        <v>2022</v>
      </c>
      <c r="N11190" s="23">
        <f>MONTH(Tabla2[[#This Row],[Fecha de creación]])</f>
        <v>11</v>
      </c>
    </row>
    <row r="11191" spans="1:14" x14ac:dyDescent="0.25">
      <c r="A11191" s="26">
        <v>44874.678749999999</v>
      </c>
      <c r="B11191" s="23" t="s">
        <v>0</v>
      </c>
      <c r="C11191" s="23" t="s">
        <v>14124</v>
      </c>
      <c r="D11191" s="23" t="s">
        <v>982</v>
      </c>
      <c r="E11191" s="23" t="s">
        <v>1</v>
      </c>
      <c r="F11191" s="23" t="s">
        <v>22</v>
      </c>
      <c r="G11191" s="23" t="s">
        <v>975</v>
      </c>
      <c r="H11191" s="2" t="s">
        <v>8893</v>
      </c>
      <c r="I11191" s="23" t="s">
        <v>7680</v>
      </c>
      <c r="J11191" s="23" t="s">
        <v>59</v>
      </c>
      <c r="K11191" s="23" t="s">
        <v>9712</v>
      </c>
      <c r="L11191" s="23" t="s">
        <v>9538</v>
      </c>
      <c r="M11191" s="23">
        <f>YEAR(Tabla2[[#This Row],[Fecha de creación]])</f>
        <v>2022</v>
      </c>
      <c r="N11191" s="23">
        <f>MONTH(Tabla2[[#This Row],[Fecha de creación]])</f>
        <v>11</v>
      </c>
    </row>
    <row r="11192" spans="1:14" x14ac:dyDescent="0.25">
      <c r="A11192" s="26">
        <v>44874.685856481483</v>
      </c>
      <c r="B11192" s="23" t="s">
        <v>0</v>
      </c>
      <c r="C11192" s="23" t="s">
        <v>14125</v>
      </c>
      <c r="D11192" s="23" t="s">
        <v>312</v>
      </c>
      <c r="E11192" s="23" t="s">
        <v>1</v>
      </c>
      <c r="F11192" s="23" t="s">
        <v>7</v>
      </c>
      <c r="G11192" s="23" t="s">
        <v>975</v>
      </c>
      <c r="H11192" s="2" t="s">
        <v>8459</v>
      </c>
      <c r="I11192" s="23" t="s">
        <v>5999</v>
      </c>
      <c r="J11192" s="23" t="s">
        <v>59</v>
      </c>
      <c r="K11192" s="23" t="s">
        <v>9712</v>
      </c>
      <c r="L11192" s="23" t="s">
        <v>9538</v>
      </c>
      <c r="M11192" s="23">
        <f>YEAR(Tabla2[[#This Row],[Fecha de creación]])</f>
        <v>2022</v>
      </c>
      <c r="N11192" s="23">
        <f>MONTH(Tabla2[[#This Row],[Fecha de creación]])</f>
        <v>11</v>
      </c>
    </row>
    <row r="11193" spans="1:14" x14ac:dyDescent="0.25">
      <c r="A11193" s="26">
        <v>44874.687430555554</v>
      </c>
      <c r="B11193" s="23" t="s">
        <v>0</v>
      </c>
      <c r="C11193" s="23" t="s">
        <v>14126</v>
      </c>
      <c r="D11193" s="23" t="s">
        <v>312</v>
      </c>
      <c r="E11193" s="23" t="s">
        <v>1</v>
      </c>
      <c r="F11193" s="23" t="s">
        <v>7</v>
      </c>
      <c r="G11193" s="23" t="s">
        <v>975</v>
      </c>
      <c r="H11193" s="2" t="s">
        <v>8459</v>
      </c>
      <c r="I11193" s="23" t="s">
        <v>5999</v>
      </c>
      <c r="J11193" s="23" t="s">
        <v>59</v>
      </c>
      <c r="K11193" s="23" t="s">
        <v>9712</v>
      </c>
      <c r="L11193" s="23" t="s">
        <v>9538</v>
      </c>
      <c r="M11193" s="23">
        <f>YEAR(Tabla2[[#This Row],[Fecha de creación]])</f>
        <v>2022</v>
      </c>
      <c r="N11193" s="23">
        <f>MONTH(Tabla2[[#This Row],[Fecha de creación]])</f>
        <v>11</v>
      </c>
    </row>
    <row r="11194" spans="1:14" x14ac:dyDescent="0.25">
      <c r="A11194" s="26">
        <v>44874.689143518517</v>
      </c>
      <c r="B11194" s="23" t="s">
        <v>100</v>
      </c>
      <c r="C11194" s="23" t="s">
        <v>14127</v>
      </c>
      <c r="D11194" s="23" t="s">
        <v>312</v>
      </c>
      <c r="E11194" s="23" t="s">
        <v>1</v>
      </c>
      <c r="F11194" s="23" t="s">
        <v>7</v>
      </c>
      <c r="G11194" s="23" t="s">
        <v>975</v>
      </c>
      <c r="H11194" s="2" t="s">
        <v>8459</v>
      </c>
      <c r="I11194" s="23" t="s">
        <v>6004</v>
      </c>
      <c r="J11194" s="23" t="s">
        <v>59</v>
      </c>
      <c r="K11194" s="23" t="s">
        <v>9712</v>
      </c>
      <c r="L11194" s="23" t="s">
        <v>9538</v>
      </c>
      <c r="M11194" s="23">
        <f>YEAR(Tabla2[[#This Row],[Fecha de creación]])</f>
        <v>2022</v>
      </c>
      <c r="N11194" s="23">
        <f>MONTH(Tabla2[[#This Row],[Fecha de creación]])</f>
        <v>11</v>
      </c>
    </row>
    <row r="11195" spans="1:14" x14ac:dyDescent="0.25">
      <c r="A11195" s="26">
        <v>44874.692800925928</v>
      </c>
      <c r="B11195" s="23" t="s">
        <v>0</v>
      </c>
      <c r="C11195" s="23" t="s">
        <v>14128</v>
      </c>
      <c r="D11195" s="23" t="s">
        <v>7108</v>
      </c>
      <c r="E11195" s="23" t="s">
        <v>1</v>
      </c>
      <c r="F11195" s="23" t="s">
        <v>22</v>
      </c>
      <c r="G11195" s="23" t="s">
        <v>975</v>
      </c>
      <c r="H11195" s="2" t="s">
        <v>8893</v>
      </c>
      <c r="I11195" s="23" t="s">
        <v>14129</v>
      </c>
      <c r="J11195" s="23" t="s">
        <v>958</v>
      </c>
      <c r="K11195" s="23" t="s">
        <v>9712</v>
      </c>
      <c r="L11195" s="23" t="s">
        <v>9538</v>
      </c>
      <c r="M11195" s="23">
        <f>YEAR(Tabla2[[#This Row],[Fecha de creación]])</f>
        <v>2022</v>
      </c>
      <c r="N11195" s="23">
        <f>MONTH(Tabla2[[#This Row],[Fecha de creación]])</f>
        <v>11</v>
      </c>
    </row>
    <row r="11196" spans="1:14" x14ac:dyDescent="0.25">
      <c r="A11196" s="26">
        <v>44874.705277777779</v>
      </c>
      <c r="B11196" s="23" t="s">
        <v>100</v>
      </c>
      <c r="C11196" s="23" t="s">
        <v>14130</v>
      </c>
      <c r="D11196" s="23" t="s">
        <v>7108</v>
      </c>
      <c r="E11196" s="23" t="s">
        <v>1</v>
      </c>
      <c r="F11196" s="23" t="s">
        <v>22</v>
      </c>
      <c r="G11196" s="23" t="s">
        <v>975</v>
      </c>
      <c r="H11196" s="2" t="s">
        <v>8893</v>
      </c>
      <c r="I11196" s="23" t="s">
        <v>14131</v>
      </c>
      <c r="J11196" s="23" t="s">
        <v>958</v>
      </c>
      <c r="K11196" s="23" t="s">
        <v>9712</v>
      </c>
      <c r="L11196" s="23" t="s">
        <v>9538</v>
      </c>
      <c r="M11196" s="23">
        <f>YEAR(Tabla2[[#This Row],[Fecha de creación]])</f>
        <v>2022</v>
      </c>
      <c r="N11196" s="23">
        <f>MONTH(Tabla2[[#This Row],[Fecha de creación]])</f>
        <v>11</v>
      </c>
    </row>
    <row r="11197" spans="1:14" x14ac:dyDescent="0.25">
      <c r="A11197" s="26">
        <v>44875.420185185183</v>
      </c>
      <c r="B11197" s="23" t="s">
        <v>56</v>
      </c>
      <c r="C11197" s="23" t="s">
        <v>14132</v>
      </c>
      <c r="D11197" s="23" t="s">
        <v>14133</v>
      </c>
      <c r="E11197" s="23" t="s">
        <v>1</v>
      </c>
      <c r="F11197" s="23" t="s">
        <v>7</v>
      </c>
      <c r="G11197" s="23" t="s">
        <v>1551</v>
      </c>
      <c r="H11197" s="2" t="s">
        <v>7735</v>
      </c>
      <c r="I11197" s="23" t="s">
        <v>7129</v>
      </c>
      <c r="J11197" s="23" t="s">
        <v>59</v>
      </c>
      <c r="K11197" s="23" t="s">
        <v>9712</v>
      </c>
      <c r="L11197" s="23" t="s">
        <v>9539</v>
      </c>
      <c r="M11197" s="23">
        <f>YEAR(Tabla2[[#This Row],[Fecha de creación]])</f>
        <v>2022</v>
      </c>
      <c r="N11197" s="23">
        <f>MONTH(Tabla2[[#This Row],[Fecha de creación]])</f>
        <v>11</v>
      </c>
    </row>
    <row r="11198" spans="1:14" x14ac:dyDescent="0.25">
      <c r="A11198" s="26">
        <v>44875.462523148148</v>
      </c>
      <c r="B11198" s="23" t="s">
        <v>56</v>
      </c>
      <c r="C11198" s="23" t="s">
        <v>14134</v>
      </c>
      <c r="D11198" s="23" t="s">
        <v>7096</v>
      </c>
      <c r="E11198" s="23" t="s">
        <v>1</v>
      </c>
      <c r="F11198" s="23" t="s">
        <v>7</v>
      </c>
      <c r="G11198" s="23" t="s">
        <v>975</v>
      </c>
      <c r="H11198" s="2" t="s">
        <v>7722</v>
      </c>
      <c r="I11198" s="23" t="s">
        <v>4517</v>
      </c>
      <c r="J11198" s="23" t="s">
        <v>59</v>
      </c>
      <c r="K11198" s="23" t="s">
        <v>9712</v>
      </c>
      <c r="L11198" s="23" t="s">
        <v>9538</v>
      </c>
      <c r="M11198" s="23">
        <f>YEAR(Tabla2[[#This Row],[Fecha de creación]])</f>
        <v>2022</v>
      </c>
      <c r="N11198" s="23">
        <f>MONTH(Tabla2[[#This Row],[Fecha de creación]])</f>
        <v>11</v>
      </c>
    </row>
    <row r="11199" spans="1:14" x14ac:dyDescent="0.25">
      <c r="A11199" s="26">
        <v>44875.472442129627</v>
      </c>
      <c r="B11199" s="23" t="s">
        <v>0</v>
      </c>
      <c r="C11199" s="23" t="s">
        <v>14135</v>
      </c>
      <c r="D11199" s="23" t="s">
        <v>21</v>
      </c>
      <c r="E11199" s="23" t="s">
        <v>1</v>
      </c>
      <c r="F11199" s="23" t="s">
        <v>7</v>
      </c>
      <c r="G11199" s="23" t="s">
        <v>975</v>
      </c>
      <c r="H11199" s="2" t="s">
        <v>7744</v>
      </c>
      <c r="I11199" s="23" t="s">
        <v>5999</v>
      </c>
      <c r="J11199" s="23" t="s">
        <v>59</v>
      </c>
      <c r="K11199" s="23" t="s">
        <v>9712</v>
      </c>
      <c r="L11199" s="23" t="s">
        <v>9538</v>
      </c>
      <c r="M11199" s="23">
        <f>YEAR(Tabla2[[#This Row],[Fecha de creación]])</f>
        <v>2022</v>
      </c>
      <c r="N11199" s="23">
        <f>MONTH(Tabla2[[#This Row],[Fecha de creación]])</f>
        <v>11</v>
      </c>
    </row>
    <row r="11200" spans="1:14" x14ac:dyDescent="0.25">
      <c r="A11200" s="26">
        <v>44875.532696759263</v>
      </c>
      <c r="B11200" s="23" t="s">
        <v>189</v>
      </c>
      <c r="C11200" s="23" t="s">
        <v>14136</v>
      </c>
      <c r="D11200" s="23" t="s">
        <v>586</v>
      </c>
      <c r="E11200" s="23" t="s">
        <v>1</v>
      </c>
      <c r="F11200" s="23" t="s">
        <v>7</v>
      </c>
      <c r="G11200" s="23" t="s">
        <v>975</v>
      </c>
      <c r="H11200" s="2" t="s">
        <v>7748</v>
      </c>
      <c r="I11200" s="23" t="s">
        <v>4486</v>
      </c>
      <c r="J11200" s="23" t="s">
        <v>59</v>
      </c>
      <c r="K11200" s="23" t="s">
        <v>9712</v>
      </c>
      <c r="L11200" s="23" t="s">
        <v>9538</v>
      </c>
      <c r="M11200" s="23">
        <f>YEAR(Tabla2[[#This Row],[Fecha de creación]])</f>
        <v>2022</v>
      </c>
      <c r="N11200" s="23">
        <f>MONTH(Tabla2[[#This Row],[Fecha de creación]])</f>
        <v>11</v>
      </c>
    </row>
    <row r="11201" spans="1:14" x14ac:dyDescent="0.25">
      <c r="A11201" s="26">
        <v>44875.660254629627</v>
      </c>
      <c r="B11201" s="23" t="s">
        <v>0</v>
      </c>
      <c r="C11201" s="23" t="s">
        <v>14137</v>
      </c>
      <c r="D11201" s="23" t="s">
        <v>21</v>
      </c>
      <c r="E11201" s="23" t="s">
        <v>1</v>
      </c>
      <c r="F11201" s="23" t="s">
        <v>7</v>
      </c>
      <c r="G11201" s="23" t="s">
        <v>975</v>
      </c>
      <c r="H11201" s="2" t="s">
        <v>7744</v>
      </c>
      <c r="I11201" s="23" t="s">
        <v>5999</v>
      </c>
      <c r="J11201" s="23" t="s">
        <v>59</v>
      </c>
      <c r="K11201" s="23" t="s">
        <v>9712</v>
      </c>
      <c r="L11201" s="23" t="s">
        <v>9538</v>
      </c>
      <c r="M11201" s="23">
        <f>YEAR(Tabla2[[#This Row],[Fecha de creación]])</f>
        <v>2022</v>
      </c>
      <c r="N11201" s="23">
        <f>MONTH(Tabla2[[#This Row],[Fecha de creación]])</f>
        <v>11</v>
      </c>
    </row>
    <row r="11202" spans="1:14" x14ac:dyDescent="0.25">
      <c r="A11202" s="26">
        <v>44875.694398148145</v>
      </c>
      <c r="B11202" s="23" t="s">
        <v>0</v>
      </c>
      <c r="C11202" s="23" t="s">
        <v>14138</v>
      </c>
      <c r="D11202" s="23" t="s">
        <v>4411</v>
      </c>
      <c r="E11202" s="23" t="s">
        <v>1</v>
      </c>
      <c r="F11202" s="23" t="s">
        <v>2</v>
      </c>
      <c r="G11202" s="23" t="s">
        <v>1551</v>
      </c>
      <c r="H11202" s="2" t="s">
        <v>7748</v>
      </c>
      <c r="I11202" s="23" t="s">
        <v>7749</v>
      </c>
      <c r="J11202" s="23" t="s">
        <v>59</v>
      </c>
      <c r="K11202" s="23" t="s">
        <v>9712</v>
      </c>
      <c r="L11202" s="23" t="s">
        <v>9539</v>
      </c>
      <c r="M11202" s="23">
        <f>YEAR(Tabla2[[#This Row],[Fecha de creación]])</f>
        <v>2022</v>
      </c>
      <c r="N11202" s="23">
        <f>MONTH(Tabla2[[#This Row],[Fecha de creación]])</f>
        <v>11</v>
      </c>
    </row>
    <row r="11203" spans="1:14" x14ac:dyDescent="0.25">
      <c r="A11203" s="26">
        <v>44875.714375000003</v>
      </c>
      <c r="B11203" s="23" t="s">
        <v>0</v>
      </c>
      <c r="C11203" s="23" t="s">
        <v>14139</v>
      </c>
      <c r="D11203" s="23" t="s">
        <v>14140</v>
      </c>
      <c r="E11203" s="23" t="s">
        <v>1</v>
      </c>
      <c r="F11203" s="23" t="s">
        <v>7</v>
      </c>
      <c r="G11203" s="23" t="s">
        <v>975</v>
      </c>
      <c r="H11203" s="2" t="s">
        <v>7980</v>
      </c>
      <c r="I11203" s="23" t="s">
        <v>5999</v>
      </c>
      <c r="J11203" s="23" t="s">
        <v>59</v>
      </c>
      <c r="K11203" s="23" t="s">
        <v>9712</v>
      </c>
      <c r="L11203" s="23" t="s">
        <v>9538</v>
      </c>
      <c r="M11203" s="23">
        <f>YEAR(Tabla2[[#This Row],[Fecha de creación]])</f>
        <v>2022</v>
      </c>
      <c r="N11203" s="23">
        <f>MONTH(Tabla2[[#This Row],[Fecha de creación]])</f>
        <v>11</v>
      </c>
    </row>
    <row r="11204" spans="1:14" x14ac:dyDescent="0.25">
      <c r="A11204" s="26">
        <v>44875.716689814813</v>
      </c>
      <c r="B11204" s="23" t="s">
        <v>189</v>
      </c>
      <c r="C11204" s="23" t="s">
        <v>14141</v>
      </c>
      <c r="D11204" s="23" t="s">
        <v>14142</v>
      </c>
      <c r="E11204" s="23" t="s">
        <v>1</v>
      </c>
      <c r="F11204" s="23" t="s">
        <v>2</v>
      </c>
      <c r="G11204" s="23" t="s">
        <v>1551</v>
      </c>
      <c r="H11204" s="2" t="s">
        <v>7734</v>
      </c>
      <c r="I11204" s="23" t="s">
        <v>11014</v>
      </c>
      <c r="J11204" s="23" t="s">
        <v>59</v>
      </c>
      <c r="K11204" s="23" t="s">
        <v>9712</v>
      </c>
      <c r="L11204" s="23" t="s">
        <v>9539</v>
      </c>
      <c r="M11204" s="23">
        <f>YEAR(Tabla2[[#This Row],[Fecha de creación]])</f>
        <v>2022</v>
      </c>
      <c r="N11204" s="23">
        <f>MONTH(Tabla2[[#This Row],[Fecha de creación]])</f>
        <v>11</v>
      </c>
    </row>
    <row r="11205" spans="1:14" x14ac:dyDescent="0.25">
      <c r="A11205" s="26">
        <v>44875.72011574074</v>
      </c>
      <c r="B11205" s="23" t="s">
        <v>0</v>
      </c>
      <c r="C11205" s="23" t="s">
        <v>14143</v>
      </c>
      <c r="D11205" s="23" t="s">
        <v>586</v>
      </c>
      <c r="E11205" s="23" t="s">
        <v>1</v>
      </c>
      <c r="F11205" s="23" t="s">
        <v>7</v>
      </c>
      <c r="G11205" s="23" t="s">
        <v>975</v>
      </c>
      <c r="H11205" s="2" t="s">
        <v>7748</v>
      </c>
      <c r="I11205" s="23" t="s">
        <v>7412</v>
      </c>
      <c r="J11205" s="23"/>
      <c r="K11205" s="23" t="s">
        <v>9712</v>
      </c>
      <c r="L11205" s="23" t="s">
        <v>9538</v>
      </c>
      <c r="M11205" s="23">
        <f>YEAR(Tabla2[[#This Row],[Fecha de creación]])</f>
        <v>2022</v>
      </c>
      <c r="N11205" s="23">
        <f>MONTH(Tabla2[[#This Row],[Fecha de creación]])</f>
        <v>11</v>
      </c>
    </row>
    <row r="11206" spans="1:14" x14ac:dyDescent="0.25">
      <c r="A11206" s="26">
        <v>44875.720810185187</v>
      </c>
      <c r="B11206" s="23" t="s">
        <v>0</v>
      </c>
      <c r="C11206" s="23" t="s">
        <v>14144</v>
      </c>
      <c r="D11206" s="23" t="s">
        <v>6</v>
      </c>
      <c r="E11206" s="23" t="s">
        <v>1</v>
      </c>
      <c r="F11206" s="23" t="s">
        <v>7</v>
      </c>
      <c r="G11206" s="23" t="s">
        <v>975</v>
      </c>
      <c r="H11206" s="2" t="s">
        <v>7722</v>
      </c>
      <c r="I11206" s="23" t="s">
        <v>5999</v>
      </c>
      <c r="J11206" s="23" t="s">
        <v>59</v>
      </c>
      <c r="K11206" s="23" t="s">
        <v>9712</v>
      </c>
      <c r="L11206" s="23" t="s">
        <v>9538</v>
      </c>
      <c r="M11206" s="23">
        <f>YEAR(Tabla2[[#This Row],[Fecha de creación]])</f>
        <v>2022</v>
      </c>
      <c r="N11206" s="23">
        <f>MONTH(Tabla2[[#This Row],[Fecha de creación]])</f>
        <v>11</v>
      </c>
    </row>
    <row r="11207" spans="1:14" x14ac:dyDescent="0.25">
      <c r="A11207" s="26">
        <v>44875.722280092596</v>
      </c>
      <c r="B11207" s="23" t="s">
        <v>0</v>
      </c>
      <c r="C11207" s="23" t="s">
        <v>14145</v>
      </c>
      <c r="D11207" s="23" t="s">
        <v>6</v>
      </c>
      <c r="E11207" s="23" t="s">
        <v>1</v>
      </c>
      <c r="F11207" s="23" t="s">
        <v>7</v>
      </c>
      <c r="G11207" s="23" t="s">
        <v>975</v>
      </c>
      <c r="H11207" s="2" t="s">
        <v>7722</v>
      </c>
      <c r="I11207" s="23" t="s">
        <v>5999</v>
      </c>
      <c r="J11207" s="23" t="s">
        <v>59</v>
      </c>
      <c r="K11207" s="23" t="s">
        <v>9712</v>
      </c>
      <c r="L11207" s="23" t="s">
        <v>9538</v>
      </c>
      <c r="M11207" s="23">
        <f>YEAR(Tabla2[[#This Row],[Fecha de creación]])</f>
        <v>2022</v>
      </c>
      <c r="N11207" s="23">
        <f>MONTH(Tabla2[[#This Row],[Fecha de creación]])</f>
        <v>11</v>
      </c>
    </row>
    <row r="11208" spans="1:14" x14ac:dyDescent="0.25">
      <c r="A11208" s="26">
        <v>44875.723379629628</v>
      </c>
      <c r="B11208" s="23" t="s">
        <v>0</v>
      </c>
      <c r="C11208" s="23" t="s">
        <v>14146</v>
      </c>
      <c r="D11208" s="23" t="s">
        <v>6</v>
      </c>
      <c r="E11208" s="23" t="s">
        <v>1</v>
      </c>
      <c r="F11208" s="23" t="s">
        <v>7</v>
      </c>
      <c r="G11208" s="23" t="s">
        <v>975</v>
      </c>
      <c r="H11208" s="2" t="s">
        <v>7722</v>
      </c>
      <c r="I11208" s="23" t="s">
        <v>7412</v>
      </c>
      <c r="J11208" s="23"/>
      <c r="K11208" s="23" t="s">
        <v>9712</v>
      </c>
      <c r="L11208" s="23" t="s">
        <v>9538</v>
      </c>
      <c r="M11208" s="23">
        <f>YEAR(Tabla2[[#This Row],[Fecha de creación]])</f>
        <v>2022</v>
      </c>
      <c r="N11208" s="23">
        <f>MONTH(Tabla2[[#This Row],[Fecha de creación]])</f>
        <v>11</v>
      </c>
    </row>
    <row r="11209" spans="1:14" x14ac:dyDescent="0.25">
      <c r="A11209" s="26">
        <v>44875.727835648147</v>
      </c>
      <c r="B11209" s="23" t="s">
        <v>0</v>
      </c>
      <c r="C11209" s="23" t="s">
        <v>14147</v>
      </c>
      <c r="D11209" s="23" t="s">
        <v>6</v>
      </c>
      <c r="E11209" s="23" t="s">
        <v>1</v>
      </c>
      <c r="F11209" s="23" t="s">
        <v>7</v>
      </c>
      <c r="G11209" s="23" t="s">
        <v>975</v>
      </c>
      <c r="H11209" s="2" t="s">
        <v>7722</v>
      </c>
      <c r="I11209" s="23" t="s">
        <v>7412</v>
      </c>
      <c r="J11209" s="23"/>
      <c r="K11209" s="23" t="s">
        <v>9712</v>
      </c>
      <c r="L11209" s="23" t="s">
        <v>9538</v>
      </c>
      <c r="M11209" s="23">
        <f>YEAR(Tabla2[[#This Row],[Fecha de creación]])</f>
        <v>2022</v>
      </c>
      <c r="N11209" s="23">
        <f>MONTH(Tabla2[[#This Row],[Fecha de creación]])</f>
        <v>11</v>
      </c>
    </row>
    <row r="11210" spans="1:14" x14ac:dyDescent="0.25">
      <c r="A11210" s="26">
        <v>44875.735983796294</v>
      </c>
      <c r="B11210" s="23" t="s">
        <v>0</v>
      </c>
      <c r="C11210" s="23" t="s">
        <v>14148</v>
      </c>
      <c r="D11210" s="23" t="s">
        <v>967</v>
      </c>
      <c r="E11210" s="23" t="s">
        <v>1</v>
      </c>
      <c r="F11210" s="23" t="s">
        <v>7</v>
      </c>
      <c r="G11210" s="23" t="s">
        <v>1551</v>
      </c>
      <c r="H11210" s="2" t="s">
        <v>7733</v>
      </c>
      <c r="I11210" s="23" t="s">
        <v>976</v>
      </c>
      <c r="J11210" s="23" t="s">
        <v>59</v>
      </c>
      <c r="K11210" s="23" t="s">
        <v>9712</v>
      </c>
      <c r="L11210" s="23" t="s">
        <v>9539</v>
      </c>
      <c r="M11210" s="23">
        <f>YEAR(Tabla2[[#This Row],[Fecha de creación]])</f>
        <v>2022</v>
      </c>
      <c r="N11210" s="23">
        <f>MONTH(Tabla2[[#This Row],[Fecha de creación]])</f>
        <v>11</v>
      </c>
    </row>
    <row r="11211" spans="1:14" x14ac:dyDescent="0.25">
      <c r="A11211" s="26">
        <v>44875.756076388891</v>
      </c>
      <c r="B11211" s="23" t="s">
        <v>0</v>
      </c>
      <c r="C11211" s="23" t="s">
        <v>14149</v>
      </c>
      <c r="D11211" s="23" t="s">
        <v>14150</v>
      </c>
      <c r="E11211" s="23" t="s">
        <v>1</v>
      </c>
      <c r="F11211" s="23" t="s">
        <v>22</v>
      </c>
      <c r="G11211" s="23" t="s">
        <v>975</v>
      </c>
      <c r="H11211" s="2" t="s">
        <v>8535</v>
      </c>
      <c r="I11211" s="23" t="s">
        <v>14129</v>
      </c>
      <c r="J11211" s="23" t="s">
        <v>59</v>
      </c>
      <c r="K11211" s="23" t="s">
        <v>9712</v>
      </c>
      <c r="L11211" s="23" t="s">
        <v>9538</v>
      </c>
      <c r="M11211" s="23">
        <f>YEAR(Tabla2[[#This Row],[Fecha de creación]])</f>
        <v>2022</v>
      </c>
      <c r="N11211" s="23">
        <f>MONTH(Tabla2[[#This Row],[Fecha de creación]])</f>
        <v>11</v>
      </c>
    </row>
    <row r="11212" spans="1:14" x14ac:dyDescent="0.25">
      <c r="A11212" s="26">
        <v>44876.425497685188</v>
      </c>
      <c r="B11212" s="23" t="s">
        <v>189</v>
      </c>
      <c r="C11212" s="23" t="s">
        <v>14151</v>
      </c>
      <c r="D11212" s="23" t="s">
        <v>7096</v>
      </c>
      <c r="E11212" s="23" t="s">
        <v>1</v>
      </c>
      <c r="F11212" s="23" t="s">
        <v>7</v>
      </c>
      <c r="G11212" s="23" t="s">
        <v>975</v>
      </c>
      <c r="H11212" s="2" t="s">
        <v>7722</v>
      </c>
      <c r="I11212" s="23" t="s">
        <v>4486</v>
      </c>
      <c r="J11212" s="23" t="s">
        <v>59</v>
      </c>
      <c r="K11212" s="23" t="s">
        <v>9712</v>
      </c>
      <c r="L11212" s="23" t="s">
        <v>9538</v>
      </c>
      <c r="M11212" s="23">
        <f>YEAR(Tabla2[[#This Row],[Fecha de creación]])</f>
        <v>2022</v>
      </c>
      <c r="N11212" s="23">
        <f>MONTH(Tabla2[[#This Row],[Fecha de creación]])</f>
        <v>11</v>
      </c>
    </row>
    <row r="11213" spans="1:14" x14ac:dyDescent="0.25">
      <c r="A11213" s="26">
        <v>44876.428124999999</v>
      </c>
      <c r="B11213" s="23" t="s">
        <v>9534</v>
      </c>
      <c r="C11213" s="23" t="s">
        <v>14152</v>
      </c>
      <c r="D11213" s="23" t="s">
        <v>14153</v>
      </c>
      <c r="E11213" s="23" t="s">
        <v>1</v>
      </c>
      <c r="F11213" s="23" t="s">
        <v>7</v>
      </c>
      <c r="G11213" s="23" t="s">
        <v>1551</v>
      </c>
      <c r="H11213" s="2" t="s">
        <v>8491</v>
      </c>
      <c r="I11213" s="23" t="s">
        <v>13522</v>
      </c>
      <c r="J11213" s="23"/>
      <c r="K11213" s="23" t="s">
        <v>9712</v>
      </c>
      <c r="L11213" s="23" t="s">
        <v>9539</v>
      </c>
      <c r="M11213" s="23">
        <f>YEAR(Tabla2[[#This Row],[Fecha de creación]])</f>
        <v>2022</v>
      </c>
      <c r="N11213" s="23">
        <f>MONTH(Tabla2[[#This Row],[Fecha de creación]])</f>
        <v>11</v>
      </c>
    </row>
    <row r="11214" spans="1:14" x14ac:dyDescent="0.25">
      <c r="A11214" s="26">
        <v>44876.4296875</v>
      </c>
      <c r="B11214" s="23" t="s">
        <v>9534</v>
      </c>
      <c r="C11214" s="23" t="s">
        <v>14154</v>
      </c>
      <c r="D11214" s="23" t="s">
        <v>2536</v>
      </c>
      <c r="E11214" s="23" t="s">
        <v>1</v>
      </c>
      <c r="F11214" s="23" t="s">
        <v>7</v>
      </c>
      <c r="G11214" s="23" t="s">
        <v>975</v>
      </c>
      <c r="H11214" s="2" t="s">
        <v>7745</v>
      </c>
      <c r="I11214" s="23" t="s">
        <v>8168</v>
      </c>
      <c r="J11214" s="23"/>
      <c r="K11214" s="23" t="s">
        <v>9712</v>
      </c>
      <c r="L11214" s="23" t="s">
        <v>9538</v>
      </c>
      <c r="M11214" s="23">
        <f>YEAR(Tabla2[[#This Row],[Fecha de creación]])</f>
        <v>2022</v>
      </c>
      <c r="N11214" s="23">
        <f>MONTH(Tabla2[[#This Row],[Fecha de creación]])</f>
        <v>11</v>
      </c>
    </row>
    <row r="11215" spans="1:14" x14ac:dyDescent="0.25">
      <c r="A11215" s="26">
        <v>44876.443460648145</v>
      </c>
      <c r="B11215" s="23" t="s">
        <v>189</v>
      </c>
      <c r="C11215" s="23" t="s">
        <v>14155</v>
      </c>
      <c r="D11215" s="23" t="s">
        <v>364</v>
      </c>
      <c r="E11215" s="23" t="s">
        <v>1</v>
      </c>
      <c r="F11215" s="23" t="s">
        <v>7</v>
      </c>
      <c r="G11215" s="23" t="s">
        <v>1551</v>
      </c>
      <c r="H11215" s="2" t="s">
        <v>7725</v>
      </c>
      <c r="I11215" s="23" t="s">
        <v>7205</v>
      </c>
      <c r="J11215" s="23" t="s">
        <v>59</v>
      </c>
      <c r="K11215" s="23" t="s">
        <v>9712</v>
      </c>
      <c r="L11215" s="23" t="s">
        <v>9539</v>
      </c>
      <c r="M11215" s="23">
        <f>YEAR(Tabla2[[#This Row],[Fecha de creación]])</f>
        <v>2022</v>
      </c>
      <c r="N11215" s="23">
        <f>MONTH(Tabla2[[#This Row],[Fecha de creación]])</f>
        <v>11</v>
      </c>
    </row>
    <row r="11216" spans="1:14" x14ac:dyDescent="0.25">
      <c r="A11216" s="26">
        <v>44876.444872685184</v>
      </c>
      <c r="B11216" s="23" t="s">
        <v>189</v>
      </c>
      <c r="C11216" s="23" t="s">
        <v>14156</v>
      </c>
      <c r="D11216" s="23" t="s">
        <v>14157</v>
      </c>
      <c r="E11216" s="23" t="s">
        <v>1</v>
      </c>
      <c r="F11216" s="23" t="s">
        <v>7</v>
      </c>
      <c r="G11216" s="23" t="s">
        <v>1551</v>
      </c>
      <c r="H11216" s="2" t="s">
        <v>7734</v>
      </c>
      <c r="I11216" s="23" t="s">
        <v>11014</v>
      </c>
      <c r="J11216" s="23" t="s">
        <v>59</v>
      </c>
      <c r="K11216" s="23" t="s">
        <v>9712</v>
      </c>
      <c r="L11216" s="23" t="s">
        <v>9539</v>
      </c>
      <c r="M11216" s="23">
        <f>YEAR(Tabla2[[#This Row],[Fecha de creación]])</f>
        <v>2022</v>
      </c>
      <c r="N11216" s="23">
        <f>MONTH(Tabla2[[#This Row],[Fecha de creación]])</f>
        <v>11</v>
      </c>
    </row>
    <row r="11217" spans="1:14" x14ac:dyDescent="0.25">
      <c r="A11217" s="26">
        <v>44876.493043981478</v>
      </c>
      <c r="B11217" s="23" t="s">
        <v>0</v>
      </c>
      <c r="C11217" s="23" t="s">
        <v>14158</v>
      </c>
      <c r="D11217" s="23" t="s">
        <v>7521</v>
      </c>
      <c r="E11217" s="23" t="s">
        <v>1</v>
      </c>
      <c r="F11217" s="23" t="s">
        <v>22</v>
      </c>
      <c r="G11217" s="23" t="s">
        <v>975</v>
      </c>
      <c r="H11217" s="2" t="s">
        <v>8893</v>
      </c>
      <c r="I11217" s="23" t="s">
        <v>7412</v>
      </c>
      <c r="J11217" s="23"/>
      <c r="K11217" s="23" t="s">
        <v>9712</v>
      </c>
      <c r="L11217" s="23" t="s">
        <v>9538</v>
      </c>
      <c r="M11217" s="23">
        <f>YEAR(Tabla2[[#This Row],[Fecha de creación]])</f>
        <v>2022</v>
      </c>
      <c r="N11217" s="23">
        <f>MONTH(Tabla2[[#This Row],[Fecha de creación]])</f>
        <v>11</v>
      </c>
    </row>
    <row r="11218" spans="1:14" x14ac:dyDescent="0.25">
      <c r="A11218" s="26">
        <v>44876.49386574074</v>
      </c>
      <c r="B11218" s="23" t="s">
        <v>0</v>
      </c>
      <c r="C11218" s="23" t="s">
        <v>14159</v>
      </c>
      <c r="D11218" s="23" t="s">
        <v>349</v>
      </c>
      <c r="E11218" s="23" t="s">
        <v>1</v>
      </c>
      <c r="F11218" s="23" t="s">
        <v>7</v>
      </c>
      <c r="G11218" s="23" t="s">
        <v>975</v>
      </c>
      <c r="H11218" s="2" t="s">
        <v>7980</v>
      </c>
      <c r="I11218" s="23" t="s">
        <v>7412</v>
      </c>
      <c r="J11218" s="23"/>
      <c r="K11218" s="23" t="s">
        <v>9712</v>
      </c>
      <c r="L11218" s="23" t="s">
        <v>9538</v>
      </c>
      <c r="M11218" s="23">
        <f>YEAR(Tabla2[[#This Row],[Fecha de creación]])</f>
        <v>2022</v>
      </c>
      <c r="N11218" s="23">
        <f>MONTH(Tabla2[[#This Row],[Fecha de creación]])</f>
        <v>11</v>
      </c>
    </row>
    <row r="11219" spans="1:14" x14ac:dyDescent="0.25">
      <c r="A11219" s="26">
        <v>44876.526921296296</v>
      </c>
      <c r="B11219" s="23" t="s">
        <v>189</v>
      </c>
      <c r="C11219" s="23" t="s">
        <v>14160</v>
      </c>
      <c r="D11219" s="23" t="s">
        <v>7096</v>
      </c>
      <c r="E11219" s="23" t="s">
        <v>1</v>
      </c>
      <c r="F11219" s="23" t="s">
        <v>7</v>
      </c>
      <c r="G11219" s="23" t="s">
        <v>975</v>
      </c>
      <c r="H11219" s="2" t="s">
        <v>7722</v>
      </c>
      <c r="I11219" s="23" t="s">
        <v>4486</v>
      </c>
      <c r="J11219" s="23" t="s">
        <v>59</v>
      </c>
      <c r="K11219" s="23" t="s">
        <v>9712</v>
      </c>
      <c r="L11219" s="23" t="s">
        <v>9538</v>
      </c>
      <c r="M11219" s="23">
        <f>YEAR(Tabla2[[#This Row],[Fecha de creación]])</f>
        <v>2022</v>
      </c>
      <c r="N11219" s="23">
        <f>MONTH(Tabla2[[#This Row],[Fecha de creación]])</f>
        <v>11</v>
      </c>
    </row>
    <row r="11220" spans="1:14" x14ac:dyDescent="0.25">
      <c r="A11220" s="26">
        <v>44876.620173611111</v>
      </c>
      <c r="B11220" s="23" t="s">
        <v>0</v>
      </c>
      <c r="C11220" s="23" t="s">
        <v>14161</v>
      </c>
      <c r="D11220" s="23" t="s">
        <v>982</v>
      </c>
      <c r="E11220" s="23" t="s">
        <v>1</v>
      </c>
      <c r="F11220" s="23" t="s">
        <v>22</v>
      </c>
      <c r="G11220" s="23" t="s">
        <v>975</v>
      </c>
      <c r="H11220" s="2" t="s">
        <v>8893</v>
      </c>
      <c r="I11220" s="23" t="s">
        <v>7680</v>
      </c>
      <c r="J11220" s="23" t="s">
        <v>59</v>
      </c>
      <c r="K11220" s="23" t="s">
        <v>9712</v>
      </c>
      <c r="L11220" s="23" t="s">
        <v>9538</v>
      </c>
      <c r="M11220" s="23">
        <f>YEAR(Tabla2[[#This Row],[Fecha de creación]])</f>
        <v>2022</v>
      </c>
      <c r="N11220" s="23">
        <f>MONTH(Tabla2[[#This Row],[Fecha de creación]])</f>
        <v>11</v>
      </c>
    </row>
    <row r="11221" spans="1:14" x14ac:dyDescent="0.25">
      <c r="A11221" s="26">
        <v>44876.622881944444</v>
      </c>
      <c r="B11221" s="23" t="s">
        <v>0</v>
      </c>
      <c r="C11221" s="23" t="s">
        <v>14162</v>
      </c>
      <c r="D11221" s="23" t="s">
        <v>982</v>
      </c>
      <c r="E11221" s="23" t="s">
        <v>1</v>
      </c>
      <c r="F11221" s="23" t="s">
        <v>22</v>
      </c>
      <c r="G11221" s="23" t="s">
        <v>975</v>
      </c>
      <c r="H11221" s="2" t="s">
        <v>8893</v>
      </c>
      <c r="I11221" s="23" t="s">
        <v>7680</v>
      </c>
      <c r="J11221" s="23" t="s">
        <v>59</v>
      </c>
      <c r="K11221" s="23" t="s">
        <v>9712</v>
      </c>
      <c r="L11221" s="23" t="s">
        <v>9538</v>
      </c>
      <c r="M11221" s="23">
        <f>YEAR(Tabla2[[#This Row],[Fecha de creación]])</f>
        <v>2022</v>
      </c>
      <c r="N11221" s="23">
        <f>MONTH(Tabla2[[#This Row],[Fecha de creación]])</f>
        <v>11</v>
      </c>
    </row>
    <row r="11222" spans="1:14" x14ac:dyDescent="0.25">
      <c r="A11222" s="26">
        <v>44876.636874999997</v>
      </c>
      <c r="B11222" s="23" t="s">
        <v>0</v>
      </c>
      <c r="C11222" s="23" t="s">
        <v>14163</v>
      </c>
      <c r="D11222" s="23" t="s">
        <v>982</v>
      </c>
      <c r="E11222" s="23" t="s">
        <v>1</v>
      </c>
      <c r="F11222" s="23" t="s">
        <v>22</v>
      </c>
      <c r="G11222" s="23" t="s">
        <v>975</v>
      </c>
      <c r="H11222" s="2" t="s">
        <v>8893</v>
      </c>
      <c r="I11222" s="23" t="s">
        <v>7680</v>
      </c>
      <c r="J11222" s="23" t="s">
        <v>59</v>
      </c>
      <c r="K11222" s="23" t="s">
        <v>9712</v>
      </c>
      <c r="L11222" s="23" t="s">
        <v>9538</v>
      </c>
      <c r="M11222" s="23">
        <f>YEAR(Tabla2[[#This Row],[Fecha de creación]])</f>
        <v>2022</v>
      </c>
      <c r="N11222" s="23">
        <f>MONTH(Tabla2[[#This Row],[Fecha de creación]])</f>
        <v>11</v>
      </c>
    </row>
    <row r="11223" spans="1:14" x14ac:dyDescent="0.25">
      <c r="A11223" s="26">
        <v>44876.63925925926</v>
      </c>
      <c r="B11223" s="23" t="s">
        <v>0</v>
      </c>
      <c r="C11223" s="23" t="s">
        <v>14164</v>
      </c>
      <c r="D11223" s="23" t="s">
        <v>7882</v>
      </c>
      <c r="E11223" s="23" t="s">
        <v>1</v>
      </c>
      <c r="F11223" s="23" t="s">
        <v>7</v>
      </c>
      <c r="G11223" s="23" t="s">
        <v>975</v>
      </c>
      <c r="H11223" s="2" t="s">
        <v>7722</v>
      </c>
      <c r="I11223" s="23" t="s">
        <v>7680</v>
      </c>
      <c r="J11223" s="23" t="s">
        <v>59</v>
      </c>
      <c r="K11223" s="23" t="s">
        <v>9712</v>
      </c>
      <c r="L11223" s="23" t="s">
        <v>9538</v>
      </c>
      <c r="M11223" s="23">
        <f>YEAR(Tabla2[[#This Row],[Fecha de creación]])</f>
        <v>2022</v>
      </c>
      <c r="N11223" s="23">
        <f>MONTH(Tabla2[[#This Row],[Fecha de creación]])</f>
        <v>11</v>
      </c>
    </row>
    <row r="11224" spans="1:14" x14ac:dyDescent="0.25">
      <c r="A11224" s="26">
        <v>44876.645983796298</v>
      </c>
      <c r="B11224" s="23" t="s">
        <v>0</v>
      </c>
      <c r="C11224" s="23" t="s">
        <v>14165</v>
      </c>
      <c r="D11224" s="23" t="s">
        <v>8539</v>
      </c>
      <c r="E11224" s="23" t="s">
        <v>1</v>
      </c>
      <c r="F11224" s="23" t="s">
        <v>7</v>
      </c>
      <c r="G11224" s="23" t="s">
        <v>975</v>
      </c>
      <c r="H11224" s="2" t="s">
        <v>7731</v>
      </c>
      <c r="I11224" s="23" t="s">
        <v>7680</v>
      </c>
      <c r="J11224" s="23" t="s">
        <v>59</v>
      </c>
      <c r="K11224" s="23" t="s">
        <v>9712</v>
      </c>
      <c r="L11224" s="23" t="s">
        <v>9538</v>
      </c>
      <c r="M11224" s="23">
        <f>YEAR(Tabla2[[#This Row],[Fecha de creación]])</f>
        <v>2022</v>
      </c>
      <c r="N11224" s="23">
        <f>MONTH(Tabla2[[#This Row],[Fecha de creación]])</f>
        <v>11</v>
      </c>
    </row>
    <row r="11225" spans="1:14" x14ac:dyDescent="0.25">
      <c r="A11225" s="26">
        <v>44876.706319444442</v>
      </c>
      <c r="B11225" s="23" t="s">
        <v>189</v>
      </c>
      <c r="C11225" s="23" t="s">
        <v>14166</v>
      </c>
      <c r="D11225" s="23" t="s">
        <v>14167</v>
      </c>
      <c r="E11225" s="23" t="s">
        <v>1</v>
      </c>
      <c r="F11225" s="23" t="s">
        <v>2</v>
      </c>
      <c r="G11225" s="23" t="s">
        <v>1551</v>
      </c>
      <c r="H11225" s="2" t="s">
        <v>7731</v>
      </c>
      <c r="I11225" s="23" t="s">
        <v>1534</v>
      </c>
      <c r="J11225" s="23" t="s">
        <v>59</v>
      </c>
      <c r="K11225" s="23" t="s">
        <v>9712</v>
      </c>
      <c r="L11225" s="23" t="s">
        <v>9539</v>
      </c>
      <c r="M11225" s="23">
        <f>YEAR(Tabla2[[#This Row],[Fecha de creación]])</f>
        <v>2022</v>
      </c>
      <c r="N11225" s="23">
        <f>MONTH(Tabla2[[#This Row],[Fecha de creación]])</f>
        <v>11</v>
      </c>
    </row>
    <row r="11226" spans="1:14" x14ac:dyDescent="0.25">
      <c r="A11226" s="26">
        <v>44877.439652777779</v>
      </c>
      <c r="B11226" s="23" t="s">
        <v>0</v>
      </c>
      <c r="C11226" s="23" t="s">
        <v>14168</v>
      </c>
      <c r="D11226" s="23" t="s">
        <v>49</v>
      </c>
      <c r="E11226" s="23" t="s">
        <v>1</v>
      </c>
      <c r="F11226" s="23" t="s">
        <v>7</v>
      </c>
      <c r="G11226" s="23" t="s">
        <v>975</v>
      </c>
      <c r="H11226" s="2" t="s">
        <v>7745</v>
      </c>
      <c r="I11226" s="23" t="s">
        <v>14129</v>
      </c>
      <c r="J11226" s="23" t="s">
        <v>59</v>
      </c>
      <c r="K11226" s="23" t="s">
        <v>9712</v>
      </c>
      <c r="L11226" s="23" t="s">
        <v>9538</v>
      </c>
      <c r="M11226" s="23">
        <f>YEAR(Tabla2[[#This Row],[Fecha de creación]])</f>
        <v>2022</v>
      </c>
      <c r="N11226" s="23">
        <f>MONTH(Tabla2[[#This Row],[Fecha de creación]])</f>
        <v>11</v>
      </c>
    </row>
    <row r="11227" spans="1:14" x14ac:dyDescent="0.25">
      <c r="A11227" s="26">
        <v>44877.440833333334</v>
      </c>
      <c r="B11227" s="23" t="s">
        <v>0</v>
      </c>
      <c r="C11227" s="23" t="s">
        <v>14169</v>
      </c>
      <c r="D11227" s="23" t="s">
        <v>989</v>
      </c>
      <c r="E11227" s="23" t="s">
        <v>1</v>
      </c>
      <c r="F11227" s="23" t="s">
        <v>7</v>
      </c>
      <c r="G11227" s="23" t="s">
        <v>975</v>
      </c>
      <c r="H11227" s="2" t="s">
        <v>8480</v>
      </c>
      <c r="I11227" s="23" t="s">
        <v>7680</v>
      </c>
      <c r="J11227" s="23" t="s">
        <v>59</v>
      </c>
      <c r="K11227" s="23" t="s">
        <v>9712</v>
      </c>
      <c r="L11227" s="23" t="s">
        <v>9538</v>
      </c>
      <c r="M11227" s="23">
        <f>YEAR(Tabla2[[#This Row],[Fecha de creación]])</f>
        <v>2022</v>
      </c>
      <c r="N11227" s="23">
        <f>MONTH(Tabla2[[#This Row],[Fecha de creación]])</f>
        <v>11</v>
      </c>
    </row>
    <row r="11228" spans="1:14" x14ac:dyDescent="0.25">
      <c r="A11228" s="26">
        <v>44877.44195601852</v>
      </c>
      <c r="B11228" s="23" t="s">
        <v>189</v>
      </c>
      <c r="C11228" s="23" t="s">
        <v>14170</v>
      </c>
      <c r="D11228" s="23" t="s">
        <v>14171</v>
      </c>
      <c r="E11228" s="23" t="s">
        <v>1</v>
      </c>
      <c r="F11228" s="23" t="s">
        <v>2</v>
      </c>
      <c r="G11228" s="23" t="s">
        <v>1551</v>
      </c>
      <c r="H11228" s="2" t="s">
        <v>7721</v>
      </c>
      <c r="I11228" s="23" t="s">
        <v>7205</v>
      </c>
      <c r="J11228" s="23" t="s">
        <v>59</v>
      </c>
      <c r="K11228" s="23" t="s">
        <v>9712</v>
      </c>
      <c r="L11228" s="23" t="s">
        <v>9539</v>
      </c>
      <c r="M11228" s="23">
        <f>YEAR(Tabla2[[#This Row],[Fecha de creación]])</f>
        <v>2022</v>
      </c>
      <c r="N11228" s="23">
        <f>MONTH(Tabla2[[#This Row],[Fecha de creación]])</f>
        <v>11</v>
      </c>
    </row>
    <row r="11229" spans="1:14" x14ac:dyDescent="0.25">
      <c r="A11229" s="26">
        <v>44877.492083333331</v>
      </c>
      <c r="B11229" s="23" t="s">
        <v>0</v>
      </c>
      <c r="C11229" s="23" t="s">
        <v>14172</v>
      </c>
      <c r="D11229" s="23" t="s">
        <v>49</v>
      </c>
      <c r="E11229" s="23" t="s">
        <v>1</v>
      </c>
      <c r="F11229" s="23" t="s">
        <v>7</v>
      </c>
      <c r="G11229" s="23" t="s">
        <v>3</v>
      </c>
      <c r="H11229" s="2" t="s">
        <v>7745</v>
      </c>
      <c r="I11229" s="23" t="s">
        <v>7680</v>
      </c>
      <c r="J11229" s="23" t="s">
        <v>59</v>
      </c>
      <c r="K11229" s="23" t="s">
        <v>9712</v>
      </c>
      <c r="L11229" s="23" t="s">
        <v>9539</v>
      </c>
      <c r="M11229" s="23">
        <f>YEAR(Tabla2[[#This Row],[Fecha de creación]])</f>
        <v>2022</v>
      </c>
      <c r="N11229" s="23">
        <f>MONTH(Tabla2[[#This Row],[Fecha de creación]])</f>
        <v>11</v>
      </c>
    </row>
    <row r="11230" spans="1:14" x14ac:dyDescent="0.25">
      <c r="A11230" s="26">
        <v>44877.496261574073</v>
      </c>
      <c r="B11230" s="23" t="s">
        <v>0</v>
      </c>
      <c r="C11230" s="23" t="s">
        <v>14173</v>
      </c>
      <c r="D11230" s="23" t="s">
        <v>10281</v>
      </c>
      <c r="E11230" s="23" t="s">
        <v>1</v>
      </c>
      <c r="F11230" s="23" t="s">
        <v>7</v>
      </c>
      <c r="G11230" s="23" t="s">
        <v>1551</v>
      </c>
      <c r="H11230" s="2" t="s">
        <v>7726</v>
      </c>
      <c r="I11230" s="23" t="s">
        <v>976</v>
      </c>
      <c r="J11230" s="23" t="s">
        <v>59</v>
      </c>
      <c r="K11230" s="23" t="s">
        <v>9712</v>
      </c>
      <c r="L11230" s="23" t="s">
        <v>9539</v>
      </c>
      <c r="M11230" s="23">
        <f>YEAR(Tabla2[[#This Row],[Fecha de creación]])</f>
        <v>2022</v>
      </c>
      <c r="N11230" s="23">
        <f>MONTH(Tabla2[[#This Row],[Fecha de creación]])</f>
        <v>11</v>
      </c>
    </row>
    <row r="11231" spans="1:14" x14ac:dyDescent="0.25">
      <c r="A11231" s="26">
        <v>44877.504965277774</v>
      </c>
      <c r="B11231" s="23" t="s">
        <v>100</v>
      </c>
      <c r="C11231" s="23" t="s">
        <v>14174</v>
      </c>
      <c r="D11231" s="23" t="s">
        <v>719</v>
      </c>
      <c r="E11231" s="23" t="s">
        <v>1</v>
      </c>
      <c r="F11231" s="23" t="s">
        <v>7</v>
      </c>
      <c r="G11231" s="23" t="s">
        <v>975</v>
      </c>
      <c r="H11231" s="2" t="s">
        <v>7777</v>
      </c>
      <c r="I11231" s="23" t="s">
        <v>6004</v>
      </c>
      <c r="J11231" s="23" t="s">
        <v>59</v>
      </c>
      <c r="K11231" s="23" t="s">
        <v>9712</v>
      </c>
      <c r="L11231" s="23" t="s">
        <v>9538</v>
      </c>
      <c r="M11231" s="23">
        <f>YEAR(Tabla2[[#This Row],[Fecha de creación]])</f>
        <v>2022</v>
      </c>
      <c r="N11231" s="23">
        <f>MONTH(Tabla2[[#This Row],[Fecha de creación]])</f>
        <v>11</v>
      </c>
    </row>
    <row r="11232" spans="1:14" x14ac:dyDescent="0.25">
      <c r="A11232" s="26">
        <v>44877.507627314815</v>
      </c>
      <c r="B11232" s="23" t="s">
        <v>0</v>
      </c>
      <c r="C11232" s="23" t="s">
        <v>14175</v>
      </c>
      <c r="D11232" s="23" t="s">
        <v>982</v>
      </c>
      <c r="E11232" s="23" t="s">
        <v>1</v>
      </c>
      <c r="F11232" s="23" t="s">
        <v>22</v>
      </c>
      <c r="G11232" s="23" t="s">
        <v>975</v>
      </c>
      <c r="H11232" s="2" t="s">
        <v>8893</v>
      </c>
      <c r="I11232" s="23" t="s">
        <v>7680</v>
      </c>
      <c r="J11232" s="23" t="s">
        <v>59</v>
      </c>
      <c r="K11232" s="23" t="s">
        <v>9712</v>
      </c>
      <c r="L11232" s="23" t="s">
        <v>9538</v>
      </c>
      <c r="M11232" s="23">
        <f>YEAR(Tabla2[[#This Row],[Fecha de creación]])</f>
        <v>2022</v>
      </c>
      <c r="N11232" s="23">
        <f>MONTH(Tabla2[[#This Row],[Fecha de creación]])</f>
        <v>11</v>
      </c>
    </row>
    <row r="11233" spans="1:14" x14ac:dyDescent="0.25">
      <c r="A11233" s="26">
        <v>44877.507754629631</v>
      </c>
      <c r="B11233" s="23" t="s">
        <v>189</v>
      </c>
      <c r="C11233" s="23" t="s">
        <v>14176</v>
      </c>
      <c r="D11233" s="23" t="s">
        <v>14177</v>
      </c>
      <c r="E11233" s="23" t="s">
        <v>1</v>
      </c>
      <c r="F11233" s="23" t="s">
        <v>2</v>
      </c>
      <c r="G11233" s="23" t="s">
        <v>1551</v>
      </c>
      <c r="H11233" s="2" t="s">
        <v>7729</v>
      </c>
      <c r="I11233" s="23" t="s">
        <v>7205</v>
      </c>
      <c r="J11233" s="23" t="s">
        <v>59</v>
      </c>
      <c r="K11233" s="23" t="s">
        <v>9712</v>
      </c>
      <c r="L11233" s="23" t="s">
        <v>9539</v>
      </c>
      <c r="M11233" s="23">
        <f>YEAR(Tabla2[[#This Row],[Fecha de creación]])</f>
        <v>2022</v>
      </c>
      <c r="N11233" s="23">
        <f>MONTH(Tabla2[[#This Row],[Fecha de creación]])</f>
        <v>11</v>
      </c>
    </row>
    <row r="11234" spans="1:14" x14ac:dyDescent="0.25">
      <c r="A11234" s="26">
        <v>44877.539490740739</v>
      </c>
      <c r="B11234" s="23" t="s">
        <v>189</v>
      </c>
      <c r="C11234" s="23" t="s">
        <v>14178</v>
      </c>
      <c r="D11234" s="23" t="s">
        <v>7096</v>
      </c>
      <c r="E11234" s="23" t="s">
        <v>1</v>
      </c>
      <c r="F11234" s="23" t="s">
        <v>7</v>
      </c>
      <c r="G11234" s="23" t="s">
        <v>975</v>
      </c>
      <c r="I11234" s="23" t="s">
        <v>4486</v>
      </c>
      <c r="J11234" s="23" t="s">
        <v>59</v>
      </c>
      <c r="K11234" s="23" t="s">
        <v>9712</v>
      </c>
      <c r="L11234" s="23" t="s">
        <v>9538</v>
      </c>
      <c r="M11234" s="23">
        <f>YEAR(Tabla2[[#This Row],[Fecha de creación]])</f>
        <v>2022</v>
      </c>
      <c r="N11234" s="23">
        <f>MONTH(Tabla2[[#This Row],[Fecha de creación]])</f>
        <v>11</v>
      </c>
    </row>
    <row r="11235" spans="1:14" x14ac:dyDescent="0.25">
      <c r="A11235" s="26">
        <v>44877.642418981479</v>
      </c>
      <c r="B11235" s="23" t="s">
        <v>0</v>
      </c>
      <c r="C11235" s="23" t="s">
        <v>14179</v>
      </c>
      <c r="D11235" s="23" t="s">
        <v>14180</v>
      </c>
      <c r="E11235" s="23" t="s">
        <v>1</v>
      </c>
      <c r="F11235" s="23" t="s">
        <v>7</v>
      </c>
      <c r="G11235" s="23" t="s">
        <v>975</v>
      </c>
      <c r="H11235" s="2" t="s">
        <v>7736</v>
      </c>
      <c r="I11235" s="23" t="s">
        <v>14129</v>
      </c>
      <c r="J11235" s="23" t="s">
        <v>59</v>
      </c>
      <c r="K11235" s="23" t="s">
        <v>9712</v>
      </c>
      <c r="L11235" s="23" t="s">
        <v>9538</v>
      </c>
      <c r="M11235" s="23">
        <f>YEAR(Tabla2[[#This Row],[Fecha de creación]])</f>
        <v>2022</v>
      </c>
      <c r="N11235" s="23">
        <f>MONTH(Tabla2[[#This Row],[Fecha de creación]])</f>
        <v>11</v>
      </c>
    </row>
    <row r="11236" spans="1:14" x14ac:dyDescent="0.25">
      <c r="A11236" s="26">
        <v>44877.646122685182</v>
      </c>
      <c r="B11236" s="23" t="s">
        <v>0</v>
      </c>
      <c r="C11236" s="23" t="s">
        <v>14181</v>
      </c>
      <c r="D11236" s="23" t="s">
        <v>719</v>
      </c>
      <c r="E11236" s="23" t="s">
        <v>1</v>
      </c>
      <c r="F11236" s="23" t="s">
        <v>7</v>
      </c>
      <c r="G11236" s="23" t="s">
        <v>975</v>
      </c>
      <c r="H11236" s="2" t="s">
        <v>7777</v>
      </c>
      <c r="I11236" s="23" t="s">
        <v>5999</v>
      </c>
      <c r="J11236" s="23" t="s">
        <v>59</v>
      </c>
      <c r="K11236" s="23" t="s">
        <v>9712</v>
      </c>
      <c r="L11236" s="23" t="s">
        <v>9538</v>
      </c>
      <c r="M11236" s="23">
        <f>YEAR(Tabla2[[#This Row],[Fecha de creación]])</f>
        <v>2022</v>
      </c>
      <c r="N11236" s="23">
        <f>MONTH(Tabla2[[#This Row],[Fecha de creación]])</f>
        <v>11</v>
      </c>
    </row>
    <row r="11237" spans="1:14" x14ac:dyDescent="0.25">
      <c r="A11237" s="26">
        <v>44877.649282407408</v>
      </c>
      <c r="B11237" s="23" t="s">
        <v>0</v>
      </c>
      <c r="C11237" s="23" t="s">
        <v>14182</v>
      </c>
      <c r="D11237" s="23" t="s">
        <v>14183</v>
      </c>
      <c r="E11237" s="23" t="s">
        <v>1</v>
      </c>
      <c r="F11237" s="23" t="s">
        <v>7</v>
      </c>
      <c r="G11237" s="23" t="s">
        <v>3</v>
      </c>
      <c r="H11237" s="2" t="s">
        <v>8491</v>
      </c>
      <c r="I11237" s="23" t="s">
        <v>14129</v>
      </c>
      <c r="J11237" s="23" t="s">
        <v>59</v>
      </c>
      <c r="K11237" s="23" t="s">
        <v>9712</v>
      </c>
      <c r="L11237" s="23" t="s">
        <v>9539</v>
      </c>
      <c r="M11237" s="23">
        <f>YEAR(Tabla2[[#This Row],[Fecha de creación]])</f>
        <v>2022</v>
      </c>
      <c r="N11237" s="23">
        <f>MONTH(Tabla2[[#This Row],[Fecha de creación]])</f>
        <v>11</v>
      </c>
    </row>
    <row r="11238" spans="1:14" x14ac:dyDescent="0.25">
      <c r="A11238" s="26">
        <v>44877.672395833331</v>
      </c>
      <c r="B11238" s="23" t="s">
        <v>0</v>
      </c>
      <c r="C11238" s="23" t="s">
        <v>14184</v>
      </c>
      <c r="D11238" s="23" t="s">
        <v>14185</v>
      </c>
      <c r="E11238" s="23" t="s">
        <v>1</v>
      </c>
      <c r="F11238" s="23" t="s">
        <v>7</v>
      </c>
      <c r="G11238" s="23" t="s">
        <v>3</v>
      </c>
      <c r="H11238" s="2" t="s">
        <v>7722</v>
      </c>
      <c r="I11238" s="23" t="s">
        <v>14129</v>
      </c>
      <c r="J11238" s="23" t="s">
        <v>59</v>
      </c>
      <c r="K11238" s="23" t="s">
        <v>9712</v>
      </c>
      <c r="L11238" s="23" t="s">
        <v>9539</v>
      </c>
      <c r="M11238" s="23">
        <f>YEAR(Tabla2[[#This Row],[Fecha de creación]])</f>
        <v>2022</v>
      </c>
      <c r="N11238" s="23">
        <f>MONTH(Tabla2[[#This Row],[Fecha de creación]])</f>
        <v>11</v>
      </c>
    </row>
    <row r="11239" spans="1:14" x14ac:dyDescent="0.25">
      <c r="A11239" s="26">
        <v>44877.68273148148</v>
      </c>
      <c r="B11239" s="23" t="s">
        <v>0</v>
      </c>
      <c r="C11239" s="23" t="s">
        <v>14186</v>
      </c>
      <c r="D11239" s="23" t="s">
        <v>14185</v>
      </c>
      <c r="E11239" s="23" t="s">
        <v>1</v>
      </c>
      <c r="F11239" s="23" t="s">
        <v>7</v>
      </c>
      <c r="G11239" s="23" t="s">
        <v>975</v>
      </c>
      <c r="H11239" s="2" t="s">
        <v>7722</v>
      </c>
      <c r="I11239" s="23" t="s">
        <v>14129</v>
      </c>
      <c r="J11239" s="23"/>
      <c r="K11239" s="23" t="s">
        <v>9712</v>
      </c>
      <c r="L11239" s="23" t="s">
        <v>9538</v>
      </c>
      <c r="M11239" s="23">
        <f>YEAR(Tabla2[[#This Row],[Fecha de creación]])</f>
        <v>2022</v>
      </c>
      <c r="N11239" s="23">
        <f>MONTH(Tabla2[[#This Row],[Fecha de creación]])</f>
        <v>11</v>
      </c>
    </row>
    <row r="11240" spans="1:14" x14ac:dyDescent="0.25">
      <c r="A11240" s="26">
        <v>44877.689479166664</v>
      </c>
      <c r="B11240" s="23" t="s">
        <v>100</v>
      </c>
      <c r="C11240" s="23" t="s">
        <v>14187</v>
      </c>
      <c r="D11240" s="23" t="s">
        <v>1016</v>
      </c>
      <c r="E11240" s="23" t="s">
        <v>1</v>
      </c>
      <c r="F11240" s="23" t="s">
        <v>7</v>
      </c>
      <c r="G11240" s="23" t="s">
        <v>975</v>
      </c>
      <c r="H11240" s="2" t="s">
        <v>7731</v>
      </c>
      <c r="I11240" s="23" t="s">
        <v>6004</v>
      </c>
      <c r="J11240" s="23" t="s">
        <v>59</v>
      </c>
      <c r="K11240" s="23" t="s">
        <v>9712</v>
      </c>
      <c r="L11240" s="23" t="s">
        <v>9538</v>
      </c>
      <c r="M11240" s="23">
        <f>YEAR(Tabla2[[#This Row],[Fecha de creación]])</f>
        <v>2022</v>
      </c>
      <c r="N11240" s="23">
        <f>MONTH(Tabla2[[#This Row],[Fecha de creación]])</f>
        <v>11</v>
      </c>
    </row>
    <row r="11241" spans="1:14" x14ac:dyDescent="0.25">
      <c r="A11241" s="26">
        <v>44877.713726851849</v>
      </c>
      <c r="B11241" s="23" t="s">
        <v>0</v>
      </c>
      <c r="C11241" s="23" t="s">
        <v>14188</v>
      </c>
      <c r="D11241" s="23" t="s">
        <v>982</v>
      </c>
      <c r="E11241" s="23" t="s">
        <v>1</v>
      </c>
      <c r="F11241" s="23" t="s">
        <v>22</v>
      </c>
      <c r="G11241" s="23" t="s">
        <v>2257</v>
      </c>
      <c r="I11241" s="23" t="s">
        <v>14129</v>
      </c>
      <c r="J11241" s="23" t="s">
        <v>958</v>
      </c>
      <c r="K11241" s="23" t="s">
        <v>9712</v>
      </c>
      <c r="L11241" s="23" t="s">
        <v>9539</v>
      </c>
      <c r="M11241" s="23">
        <f>YEAR(Tabla2[[#This Row],[Fecha de creación]])</f>
        <v>2022</v>
      </c>
      <c r="N11241" s="23">
        <f>MONTH(Tabla2[[#This Row],[Fecha de creación]])</f>
        <v>11</v>
      </c>
    </row>
    <row r="11242" spans="1:14" x14ac:dyDescent="0.25">
      <c r="A11242" s="26">
        <v>44877.718993055554</v>
      </c>
      <c r="B11242" s="23" t="s">
        <v>0</v>
      </c>
      <c r="C11242" s="23" t="s">
        <v>14189</v>
      </c>
      <c r="D11242" s="23" t="s">
        <v>49</v>
      </c>
      <c r="E11242" s="23" t="s">
        <v>1</v>
      </c>
      <c r="F11242" s="23" t="s">
        <v>7</v>
      </c>
      <c r="G11242" s="23" t="s">
        <v>975</v>
      </c>
      <c r="H11242" s="2" t="s">
        <v>7745</v>
      </c>
      <c r="I11242" s="23" t="s">
        <v>5999</v>
      </c>
      <c r="J11242" s="23" t="s">
        <v>59</v>
      </c>
      <c r="K11242" s="23" t="s">
        <v>9712</v>
      </c>
      <c r="L11242" s="23" t="s">
        <v>9538</v>
      </c>
      <c r="M11242" s="23">
        <f>YEAR(Tabla2[[#This Row],[Fecha de creación]])</f>
        <v>2022</v>
      </c>
      <c r="N11242" s="23">
        <f>MONTH(Tabla2[[#This Row],[Fecha de creación]])</f>
        <v>11</v>
      </c>
    </row>
    <row r="11243" spans="1:14" x14ac:dyDescent="0.25">
      <c r="A11243" s="26">
        <v>44878.450902777775</v>
      </c>
      <c r="B11243" s="23" t="s">
        <v>0</v>
      </c>
      <c r="C11243" s="23" t="s">
        <v>14190</v>
      </c>
      <c r="D11243" s="23" t="s">
        <v>999</v>
      </c>
      <c r="E11243" s="23" t="s">
        <v>1</v>
      </c>
      <c r="F11243" s="23" t="s">
        <v>7</v>
      </c>
      <c r="G11243" s="23" t="s">
        <v>975</v>
      </c>
      <c r="H11243" s="2" t="s">
        <v>7744</v>
      </c>
      <c r="I11243" s="23" t="s">
        <v>7412</v>
      </c>
      <c r="J11243" s="23"/>
      <c r="K11243" s="23" t="s">
        <v>9712</v>
      </c>
      <c r="L11243" s="23" t="s">
        <v>9538</v>
      </c>
      <c r="M11243" s="23">
        <f>YEAR(Tabla2[[#This Row],[Fecha de creación]])</f>
        <v>2022</v>
      </c>
      <c r="N11243" s="23">
        <f>MONTH(Tabla2[[#This Row],[Fecha de creación]])</f>
        <v>11</v>
      </c>
    </row>
    <row r="11244" spans="1:14" x14ac:dyDescent="0.25">
      <c r="A11244" s="26">
        <v>44878.464236111111</v>
      </c>
      <c r="B11244" s="23" t="s">
        <v>56</v>
      </c>
      <c r="C11244" s="23" t="s">
        <v>14191</v>
      </c>
      <c r="D11244" s="23" t="s">
        <v>13547</v>
      </c>
      <c r="E11244" s="23" t="s">
        <v>1</v>
      </c>
      <c r="F11244" s="23" t="s">
        <v>7</v>
      </c>
      <c r="G11244" s="23" t="s">
        <v>1551</v>
      </c>
      <c r="H11244" s="2" t="s">
        <v>7721</v>
      </c>
      <c r="I11244" s="23" t="s">
        <v>7129</v>
      </c>
      <c r="J11244" s="23" t="s">
        <v>59</v>
      </c>
      <c r="K11244" s="23" t="s">
        <v>9712</v>
      </c>
      <c r="L11244" s="23" t="s">
        <v>9539</v>
      </c>
      <c r="M11244" s="23">
        <f>YEAR(Tabla2[[#This Row],[Fecha de creación]])</f>
        <v>2022</v>
      </c>
      <c r="N11244" s="23">
        <f>MONTH(Tabla2[[#This Row],[Fecha de creación]])</f>
        <v>11</v>
      </c>
    </row>
    <row r="11245" spans="1:14" x14ac:dyDescent="0.25">
      <c r="A11245" s="26">
        <v>44878.49417824074</v>
      </c>
      <c r="B11245" s="23" t="s">
        <v>0</v>
      </c>
      <c r="C11245" s="23" t="s">
        <v>14192</v>
      </c>
      <c r="D11245" s="23" t="s">
        <v>7521</v>
      </c>
      <c r="E11245" s="23" t="s">
        <v>1</v>
      </c>
      <c r="F11245" s="23" t="s">
        <v>22</v>
      </c>
      <c r="G11245" s="23" t="s">
        <v>975</v>
      </c>
      <c r="H11245" s="2" t="s">
        <v>8893</v>
      </c>
      <c r="I11245" s="23" t="s">
        <v>7412</v>
      </c>
      <c r="J11245" s="23"/>
      <c r="K11245" s="23" t="s">
        <v>9712</v>
      </c>
      <c r="L11245" s="23" t="s">
        <v>9538</v>
      </c>
      <c r="M11245" s="23">
        <f>YEAR(Tabla2[[#This Row],[Fecha de creación]])</f>
        <v>2022</v>
      </c>
      <c r="N11245" s="23">
        <f>MONTH(Tabla2[[#This Row],[Fecha de creación]])</f>
        <v>11</v>
      </c>
    </row>
    <row r="11246" spans="1:14" x14ac:dyDescent="0.25">
      <c r="A11246" s="26">
        <v>44878.500601851854</v>
      </c>
      <c r="B11246" s="23" t="s">
        <v>0</v>
      </c>
      <c r="C11246" s="23" t="s">
        <v>14193</v>
      </c>
      <c r="D11246" s="23" t="s">
        <v>49</v>
      </c>
      <c r="E11246" s="23" t="s">
        <v>1</v>
      </c>
      <c r="F11246" s="23" t="s">
        <v>7</v>
      </c>
      <c r="G11246" s="23" t="s">
        <v>975</v>
      </c>
      <c r="H11246" s="2" t="s">
        <v>7745</v>
      </c>
      <c r="I11246" s="23" t="s">
        <v>7412</v>
      </c>
      <c r="J11246" s="23"/>
      <c r="K11246" s="23" t="s">
        <v>9712</v>
      </c>
      <c r="L11246" s="23" t="s">
        <v>9538</v>
      </c>
      <c r="M11246" s="23">
        <f>YEAR(Tabla2[[#This Row],[Fecha de creación]])</f>
        <v>2022</v>
      </c>
      <c r="N11246" s="23">
        <f>MONTH(Tabla2[[#This Row],[Fecha de creación]])</f>
        <v>11</v>
      </c>
    </row>
    <row r="11247" spans="1:14" x14ac:dyDescent="0.25">
      <c r="A11247" s="26">
        <v>44878.5153587963</v>
      </c>
      <c r="B11247" s="23" t="s">
        <v>0</v>
      </c>
      <c r="C11247" s="23" t="s">
        <v>14194</v>
      </c>
      <c r="D11247" s="23" t="s">
        <v>982</v>
      </c>
      <c r="E11247" s="23" t="s">
        <v>1</v>
      </c>
      <c r="F11247" s="23" t="s">
        <v>7</v>
      </c>
      <c r="G11247" s="23" t="s">
        <v>975</v>
      </c>
      <c r="H11247" s="2" t="s">
        <v>8559</v>
      </c>
      <c r="I11247" s="23" t="s">
        <v>14129</v>
      </c>
      <c r="J11247" s="23" t="s">
        <v>59</v>
      </c>
      <c r="K11247" s="23" t="s">
        <v>9712</v>
      </c>
      <c r="L11247" s="23" t="s">
        <v>9538</v>
      </c>
      <c r="M11247" s="23">
        <f>YEAR(Tabla2[[#This Row],[Fecha de creación]])</f>
        <v>2022</v>
      </c>
      <c r="N11247" s="23">
        <f>MONTH(Tabla2[[#This Row],[Fecha de creación]])</f>
        <v>11</v>
      </c>
    </row>
    <row r="11248" spans="1:14" x14ac:dyDescent="0.25">
      <c r="A11248" s="26">
        <v>44878.521087962959</v>
      </c>
      <c r="B11248" s="23" t="s">
        <v>0</v>
      </c>
      <c r="C11248" s="23" t="s">
        <v>14195</v>
      </c>
      <c r="D11248" s="23" t="s">
        <v>364</v>
      </c>
      <c r="E11248" s="23" t="s">
        <v>1</v>
      </c>
      <c r="F11248" s="23" t="s">
        <v>7</v>
      </c>
      <c r="G11248" s="23" t="s">
        <v>975</v>
      </c>
      <c r="H11248" s="2" t="s">
        <v>7721</v>
      </c>
      <c r="I11248" s="23" t="s">
        <v>7412</v>
      </c>
      <c r="J11248" s="23"/>
      <c r="K11248" s="23" t="s">
        <v>9712</v>
      </c>
      <c r="L11248" s="23" t="s">
        <v>9538</v>
      </c>
      <c r="M11248" s="23">
        <f>YEAR(Tabla2[[#This Row],[Fecha de creación]])</f>
        <v>2022</v>
      </c>
      <c r="N11248" s="23">
        <f>MONTH(Tabla2[[#This Row],[Fecha de creación]])</f>
        <v>11</v>
      </c>
    </row>
    <row r="11249" spans="1:14" x14ac:dyDescent="0.25">
      <c r="A11249" s="26">
        <v>44878.552581018521</v>
      </c>
      <c r="B11249" s="23" t="s">
        <v>0</v>
      </c>
      <c r="C11249" s="23" t="s">
        <v>14196</v>
      </c>
      <c r="D11249" s="23" t="s">
        <v>8664</v>
      </c>
      <c r="E11249" s="23" t="s">
        <v>1</v>
      </c>
      <c r="F11249" s="23" t="s">
        <v>22</v>
      </c>
      <c r="G11249" s="23" t="s">
        <v>975</v>
      </c>
      <c r="H11249" s="2" t="s">
        <v>8893</v>
      </c>
      <c r="I11249" s="23" t="s">
        <v>7412</v>
      </c>
      <c r="J11249" s="23"/>
      <c r="K11249" s="23" t="s">
        <v>9712</v>
      </c>
      <c r="L11249" s="23" t="s">
        <v>9538</v>
      </c>
      <c r="M11249" s="23">
        <f>YEAR(Tabla2[[#This Row],[Fecha de creación]])</f>
        <v>2022</v>
      </c>
      <c r="N11249" s="23">
        <f>MONTH(Tabla2[[#This Row],[Fecha de creación]])</f>
        <v>11</v>
      </c>
    </row>
    <row r="11250" spans="1:14" x14ac:dyDescent="0.25">
      <c r="A11250" s="26">
        <v>44878.60597222222</v>
      </c>
      <c r="B11250" s="23" t="s">
        <v>0</v>
      </c>
      <c r="C11250" s="23" t="s">
        <v>14197</v>
      </c>
      <c r="D11250" s="23" t="s">
        <v>14198</v>
      </c>
      <c r="E11250" s="23" t="s">
        <v>1</v>
      </c>
      <c r="F11250" s="23" t="s">
        <v>7</v>
      </c>
      <c r="G11250" s="23" t="s">
        <v>975</v>
      </c>
      <c r="H11250" s="2" t="s">
        <v>8480</v>
      </c>
      <c r="I11250" s="23" t="s">
        <v>14129</v>
      </c>
      <c r="J11250" s="23"/>
      <c r="K11250" s="23" t="s">
        <v>9712</v>
      </c>
      <c r="L11250" s="23" t="s">
        <v>9538</v>
      </c>
      <c r="M11250" s="23">
        <f>YEAR(Tabla2[[#This Row],[Fecha de creación]])</f>
        <v>2022</v>
      </c>
      <c r="N11250" s="23">
        <f>MONTH(Tabla2[[#This Row],[Fecha de creación]])</f>
        <v>11</v>
      </c>
    </row>
    <row r="11251" spans="1:14" x14ac:dyDescent="0.25">
      <c r="A11251" s="26">
        <v>44878.652106481481</v>
      </c>
      <c r="B11251" s="23" t="s">
        <v>0</v>
      </c>
      <c r="C11251" s="23" t="s">
        <v>14199</v>
      </c>
      <c r="D11251" s="23" t="s">
        <v>14200</v>
      </c>
      <c r="E11251" s="23" t="s">
        <v>1</v>
      </c>
      <c r="F11251" s="23" t="s">
        <v>2</v>
      </c>
      <c r="G11251" s="23" t="s">
        <v>1551</v>
      </c>
      <c r="H11251" s="2" t="s">
        <v>7732</v>
      </c>
      <c r="I11251" s="23" t="s">
        <v>7749</v>
      </c>
      <c r="J11251" s="23"/>
      <c r="K11251" s="23" t="s">
        <v>9712</v>
      </c>
      <c r="L11251" s="23" t="s">
        <v>9539</v>
      </c>
      <c r="M11251" s="23">
        <f>YEAR(Tabla2[[#This Row],[Fecha de creación]])</f>
        <v>2022</v>
      </c>
      <c r="N11251" s="23">
        <f>MONTH(Tabla2[[#This Row],[Fecha de creación]])</f>
        <v>11</v>
      </c>
    </row>
    <row r="11252" spans="1:14" x14ac:dyDescent="0.25">
      <c r="A11252" s="26">
        <v>44878.673854166664</v>
      </c>
      <c r="B11252" s="23" t="s">
        <v>0</v>
      </c>
      <c r="C11252" s="23" t="s">
        <v>14201</v>
      </c>
      <c r="D11252" s="23" t="s">
        <v>83</v>
      </c>
      <c r="E11252" s="23" t="s">
        <v>1</v>
      </c>
      <c r="F11252" s="23" t="s">
        <v>7</v>
      </c>
      <c r="G11252" s="23" t="s">
        <v>1551</v>
      </c>
      <c r="H11252" s="2" t="s">
        <v>7725</v>
      </c>
      <c r="I11252" s="23" t="s">
        <v>976</v>
      </c>
      <c r="J11252" s="23" t="s">
        <v>59</v>
      </c>
      <c r="K11252" s="23" t="s">
        <v>9712</v>
      </c>
      <c r="L11252" s="23" t="s">
        <v>9539</v>
      </c>
      <c r="M11252" s="23">
        <f>YEAR(Tabla2[[#This Row],[Fecha de creación]])</f>
        <v>2022</v>
      </c>
      <c r="N11252" s="23">
        <f>MONTH(Tabla2[[#This Row],[Fecha de creación]])</f>
        <v>11</v>
      </c>
    </row>
    <row r="11253" spans="1:14" x14ac:dyDescent="0.25">
      <c r="A11253" s="26">
        <v>44878.711006944446</v>
      </c>
      <c r="B11253" s="23" t="s">
        <v>0</v>
      </c>
      <c r="C11253" s="23" t="s">
        <v>14202</v>
      </c>
      <c r="D11253" s="23" t="s">
        <v>83</v>
      </c>
      <c r="E11253" s="23" t="s">
        <v>1</v>
      </c>
      <c r="F11253" s="23" t="s">
        <v>7</v>
      </c>
      <c r="G11253" s="23" t="s">
        <v>1551</v>
      </c>
      <c r="H11253" s="2" t="s">
        <v>7725</v>
      </c>
      <c r="I11253" s="23" t="s">
        <v>976</v>
      </c>
      <c r="J11253" s="23" t="s">
        <v>59</v>
      </c>
      <c r="K11253" s="23" t="s">
        <v>9712</v>
      </c>
      <c r="L11253" s="23" t="s">
        <v>9539</v>
      </c>
      <c r="M11253" s="23">
        <f>YEAR(Tabla2[[#This Row],[Fecha de creación]])</f>
        <v>2022</v>
      </c>
      <c r="N11253" s="23">
        <f>MONTH(Tabla2[[#This Row],[Fecha de creación]])</f>
        <v>11</v>
      </c>
    </row>
    <row r="11254" spans="1:14" x14ac:dyDescent="0.25">
      <c r="A11254" s="26">
        <v>44879.409988425927</v>
      </c>
      <c r="B11254" s="23" t="s">
        <v>0</v>
      </c>
      <c r="C11254" s="23" t="s">
        <v>14203</v>
      </c>
      <c r="D11254" s="23" t="s">
        <v>2955</v>
      </c>
      <c r="E11254" s="23" t="s">
        <v>1</v>
      </c>
      <c r="F11254" s="23" t="s">
        <v>22</v>
      </c>
      <c r="G11254" s="23" t="s">
        <v>975</v>
      </c>
      <c r="H11254" s="2" t="s">
        <v>7742</v>
      </c>
      <c r="I11254" s="23" t="s">
        <v>14129</v>
      </c>
      <c r="J11254" s="23" t="s">
        <v>59</v>
      </c>
      <c r="K11254" s="23" t="s">
        <v>9712</v>
      </c>
      <c r="L11254" s="23" t="s">
        <v>9538</v>
      </c>
      <c r="M11254" s="23">
        <f>YEAR(Tabla2[[#This Row],[Fecha de creación]])</f>
        <v>2022</v>
      </c>
      <c r="N11254" s="23">
        <f>MONTH(Tabla2[[#This Row],[Fecha de creación]])</f>
        <v>11</v>
      </c>
    </row>
    <row r="11255" spans="1:14" x14ac:dyDescent="0.25">
      <c r="A11255" s="26">
        <v>44879.413171296299</v>
      </c>
      <c r="B11255" s="23" t="s">
        <v>0</v>
      </c>
      <c r="C11255" s="23" t="s">
        <v>14204</v>
      </c>
      <c r="D11255" s="23" t="s">
        <v>7108</v>
      </c>
      <c r="E11255" s="23" t="s">
        <v>1</v>
      </c>
      <c r="F11255" s="23" t="s">
        <v>22</v>
      </c>
      <c r="G11255" s="23" t="s">
        <v>975</v>
      </c>
      <c r="H11255" s="2" t="s">
        <v>8893</v>
      </c>
      <c r="I11255" s="23" t="s">
        <v>14129</v>
      </c>
      <c r="J11255" s="23" t="s">
        <v>59</v>
      </c>
      <c r="K11255" s="23" t="s">
        <v>9712</v>
      </c>
      <c r="L11255" s="23" t="s">
        <v>9538</v>
      </c>
      <c r="M11255" s="23">
        <f>YEAR(Tabla2[[#This Row],[Fecha de creación]])</f>
        <v>2022</v>
      </c>
      <c r="N11255" s="23">
        <f>MONTH(Tabla2[[#This Row],[Fecha de creación]])</f>
        <v>11</v>
      </c>
    </row>
    <row r="11256" spans="1:14" x14ac:dyDescent="0.25">
      <c r="A11256" s="26">
        <v>44879.444085648145</v>
      </c>
      <c r="B11256" s="23" t="s">
        <v>189</v>
      </c>
      <c r="C11256" s="23" t="s">
        <v>14205</v>
      </c>
      <c r="D11256" s="23" t="s">
        <v>7096</v>
      </c>
      <c r="E11256" s="23" t="s">
        <v>1</v>
      </c>
      <c r="F11256" s="23" t="s">
        <v>7</v>
      </c>
      <c r="G11256" s="23" t="s">
        <v>975</v>
      </c>
      <c r="H11256" s="2" t="s">
        <v>7722</v>
      </c>
      <c r="I11256" s="23" t="s">
        <v>4486</v>
      </c>
      <c r="J11256" s="23" t="s">
        <v>59</v>
      </c>
      <c r="K11256" s="23" t="s">
        <v>9712</v>
      </c>
      <c r="L11256" s="23" t="s">
        <v>9538</v>
      </c>
      <c r="M11256" s="23">
        <f>YEAR(Tabla2[[#This Row],[Fecha de creación]])</f>
        <v>2022</v>
      </c>
      <c r="N11256" s="23">
        <f>MONTH(Tabla2[[#This Row],[Fecha de creación]])</f>
        <v>11</v>
      </c>
    </row>
    <row r="11257" spans="1:14" x14ac:dyDescent="0.25">
      <c r="A11257" s="26">
        <v>44879.460370370369</v>
      </c>
      <c r="B11257" s="23" t="s">
        <v>189</v>
      </c>
      <c r="C11257" s="23" t="s">
        <v>14206</v>
      </c>
      <c r="D11257" s="23" t="s">
        <v>14207</v>
      </c>
      <c r="E11257" s="23" t="s">
        <v>1</v>
      </c>
      <c r="F11257" s="23" t="s">
        <v>7</v>
      </c>
      <c r="G11257" s="23" t="s">
        <v>3</v>
      </c>
      <c r="H11257" s="2" t="s">
        <v>8425</v>
      </c>
      <c r="I11257" s="23" t="s">
        <v>4486</v>
      </c>
      <c r="J11257" s="23" t="s">
        <v>59</v>
      </c>
      <c r="K11257" s="23" t="s">
        <v>9712</v>
      </c>
      <c r="L11257" s="23" t="s">
        <v>9539</v>
      </c>
      <c r="M11257" s="23">
        <f>YEAR(Tabla2[[#This Row],[Fecha de creación]])</f>
        <v>2022</v>
      </c>
      <c r="N11257" s="23">
        <f>MONTH(Tabla2[[#This Row],[Fecha de creación]])</f>
        <v>11</v>
      </c>
    </row>
    <row r="11258" spans="1:14" x14ac:dyDescent="0.25">
      <c r="A11258" s="26">
        <v>44879.613923611112</v>
      </c>
      <c r="B11258" s="23" t="s">
        <v>0</v>
      </c>
      <c r="C11258" s="23" t="s">
        <v>14208</v>
      </c>
      <c r="D11258" s="23" t="s">
        <v>982</v>
      </c>
      <c r="E11258" s="23" t="s">
        <v>1</v>
      </c>
      <c r="F11258" s="23" t="s">
        <v>22</v>
      </c>
      <c r="G11258" s="23" t="s">
        <v>975</v>
      </c>
      <c r="H11258" s="2" t="s">
        <v>8893</v>
      </c>
      <c r="I11258" s="23" t="s">
        <v>7680</v>
      </c>
      <c r="J11258" s="23" t="s">
        <v>59</v>
      </c>
      <c r="K11258" s="23" t="s">
        <v>9712</v>
      </c>
      <c r="L11258" s="23" t="s">
        <v>9538</v>
      </c>
      <c r="M11258" s="23">
        <f>YEAR(Tabla2[[#This Row],[Fecha de creación]])</f>
        <v>2022</v>
      </c>
      <c r="N11258" s="23">
        <f>MONTH(Tabla2[[#This Row],[Fecha de creación]])</f>
        <v>11</v>
      </c>
    </row>
    <row r="11259" spans="1:14" x14ac:dyDescent="0.25">
      <c r="A11259" s="26">
        <v>44879.621655092589</v>
      </c>
      <c r="B11259" s="23" t="s">
        <v>189</v>
      </c>
      <c r="C11259" s="23" t="s">
        <v>14209</v>
      </c>
      <c r="D11259" s="23" t="s">
        <v>7096</v>
      </c>
      <c r="E11259" s="23" t="s">
        <v>1</v>
      </c>
      <c r="F11259" s="23" t="s">
        <v>7</v>
      </c>
      <c r="G11259" s="23" t="s">
        <v>975</v>
      </c>
      <c r="H11259" s="2" t="s">
        <v>7722</v>
      </c>
      <c r="I11259" s="23" t="s">
        <v>4486</v>
      </c>
      <c r="J11259" s="23" t="s">
        <v>59</v>
      </c>
      <c r="K11259" s="23" t="s">
        <v>9712</v>
      </c>
      <c r="L11259" s="23" t="s">
        <v>9538</v>
      </c>
      <c r="M11259" s="23">
        <f>YEAR(Tabla2[[#This Row],[Fecha de creación]])</f>
        <v>2022</v>
      </c>
      <c r="N11259" s="23">
        <f>MONTH(Tabla2[[#This Row],[Fecha de creación]])</f>
        <v>11</v>
      </c>
    </row>
    <row r="11260" spans="1:14" x14ac:dyDescent="0.25">
      <c r="A11260" s="26">
        <v>44879.639768518522</v>
      </c>
      <c r="B11260" s="23" t="s">
        <v>9534</v>
      </c>
      <c r="C11260" s="23" t="s">
        <v>14210</v>
      </c>
      <c r="D11260" s="23" t="s">
        <v>1005</v>
      </c>
      <c r="E11260" s="23" t="s">
        <v>1</v>
      </c>
      <c r="F11260" s="23" t="s">
        <v>22</v>
      </c>
      <c r="G11260" s="23" t="s">
        <v>975</v>
      </c>
      <c r="H11260" s="2" t="s">
        <v>7744</v>
      </c>
      <c r="I11260" s="23" t="s">
        <v>8168</v>
      </c>
      <c r="J11260" s="23"/>
      <c r="K11260" s="23" t="s">
        <v>9712</v>
      </c>
      <c r="L11260" s="23" t="s">
        <v>9538</v>
      </c>
      <c r="M11260" s="23">
        <f>YEAR(Tabla2[[#This Row],[Fecha de creación]])</f>
        <v>2022</v>
      </c>
      <c r="N11260" s="23">
        <f>MONTH(Tabla2[[#This Row],[Fecha de creación]])</f>
        <v>11</v>
      </c>
    </row>
    <row r="11261" spans="1:14" x14ac:dyDescent="0.25">
      <c r="A11261" s="26">
        <v>44879.670162037037</v>
      </c>
      <c r="B11261" s="23" t="s">
        <v>0</v>
      </c>
      <c r="C11261" s="23" t="s">
        <v>14211</v>
      </c>
      <c r="D11261" s="23" t="s">
        <v>982</v>
      </c>
      <c r="E11261" s="23" t="s">
        <v>1</v>
      </c>
      <c r="F11261" s="23" t="s">
        <v>22</v>
      </c>
      <c r="G11261" s="23" t="s">
        <v>975</v>
      </c>
      <c r="H11261" s="2" t="s">
        <v>8893</v>
      </c>
      <c r="I11261" s="23" t="s">
        <v>7680</v>
      </c>
      <c r="J11261" s="23" t="s">
        <v>59</v>
      </c>
      <c r="K11261" s="23" t="s">
        <v>9712</v>
      </c>
      <c r="L11261" s="23" t="s">
        <v>9538</v>
      </c>
      <c r="M11261" s="23">
        <f>YEAR(Tabla2[[#This Row],[Fecha de creación]])</f>
        <v>2022</v>
      </c>
      <c r="N11261" s="23">
        <f>MONTH(Tabla2[[#This Row],[Fecha de creación]])</f>
        <v>11</v>
      </c>
    </row>
    <row r="11262" spans="1:14" x14ac:dyDescent="0.25">
      <c r="A11262" s="26">
        <v>44879.675613425927</v>
      </c>
      <c r="B11262" s="23" t="s">
        <v>0</v>
      </c>
      <c r="C11262" s="23" t="s">
        <v>14212</v>
      </c>
      <c r="D11262" s="23" t="s">
        <v>982</v>
      </c>
      <c r="E11262" s="23" t="s">
        <v>1</v>
      </c>
      <c r="F11262" s="23" t="s">
        <v>22</v>
      </c>
      <c r="G11262" s="23" t="s">
        <v>975</v>
      </c>
      <c r="H11262" s="2" t="s">
        <v>8893</v>
      </c>
      <c r="I11262" s="23" t="s">
        <v>7680</v>
      </c>
      <c r="J11262" s="23" t="s">
        <v>59</v>
      </c>
      <c r="K11262" s="23" t="s">
        <v>9712</v>
      </c>
      <c r="L11262" s="23" t="s">
        <v>9538</v>
      </c>
      <c r="M11262" s="23">
        <f>YEAR(Tabla2[[#This Row],[Fecha de creación]])</f>
        <v>2022</v>
      </c>
      <c r="N11262" s="23">
        <f>MONTH(Tabla2[[#This Row],[Fecha de creación]])</f>
        <v>11</v>
      </c>
    </row>
    <row r="11263" spans="1:14" x14ac:dyDescent="0.25">
      <c r="A11263" s="26">
        <v>44879.679270833331</v>
      </c>
      <c r="B11263" s="23" t="s">
        <v>9534</v>
      </c>
      <c r="C11263" s="23" t="s">
        <v>14213</v>
      </c>
      <c r="D11263" s="23" t="s">
        <v>1029</v>
      </c>
      <c r="E11263" s="23" t="s">
        <v>1</v>
      </c>
      <c r="F11263" s="23" t="s">
        <v>7</v>
      </c>
      <c r="G11263" s="23" t="s">
        <v>975</v>
      </c>
      <c r="H11263" s="2" t="s">
        <v>7730</v>
      </c>
      <c r="I11263" s="23" t="s">
        <v>8168</v>
      </c>
      <c r="J11263" s="23"/>
      <c r="K11263" s="23" t="s">
        <v>9712</v>
      </c>
      <c r="L11263" s="23" t="s">
        <v>9538</v>
      </c>
      <c r="M11263" s="23">
        <f>YEAR(Tabla2[[#This Row],[Fecha de creación]])</f>
        <v>2022</v>
      </c>
      <c r="N11263" s="23">
        <f>MONTH(Tabla2[[#This Row],[Fecha de creación]])</f>
        <v>11</v>
      </c>
    </row>
    <row r="11264" spans="1:14" x14ac:dyDescent="0.25">
      <c r="A11264" s="26">
        <v>44879.680949074071</v>
      </c>
      <c r="B11264" s="23" t="s">
        <v>100</v>
      </c>
      <c r="C11264" s="23" t="s">
        <v>14214</v>
      </c>
      <c r="D11264" s="23" t="s">
        <v>49</v>
      </c>
      <c r="E11264" s="23" t="s">
        <v>1</v>
      </c>
      <c r="F11264" s="23" t="s">
        <v>7</v>
      </c>
      <c r="G11264" s="23" t="s">
        <v>3</v>
      </c>
      <c r="H11264" s="2" t="s">
        <v>7745</v>
      </c>
      <c r="I11264" s="23" t="s">
        <v>7966</v>
      </c>
      <c r="J11264" s="23" t="s">
        <v>59</v>
      </c>
      <c r="K11264" s="23" t="s">
        <v>9712</v>
      </c>
      <c r="L11264" s="23" t="s">
        <v>9539</v>
      </c>
      <c r="M11264" s="23">
        <f>YEAR(Tabla2[[#This Row],[Fecha de creación]])</f>
        <v>2022</v>
      </c>
      <c r="N11264" s="23">
        <f>MONTH(Tabla2[[#This Row],[Fecha de creación]])</f>
        <v>11</v>
      </c>
    </row>
    <row r="11265" spans="1:14" x14ac:dyDescent="0.25">
      <c r="A11265" s="26">
        <v>44880.363240740742</v>
      </c>
      <c r="B11265" s="23" t="s">
        <v>56</v>
      </c>
      <c r="C11265" s="23" t="s">
        <v>14215</v>
      </c>
      <c r="D11265" s="23" t="s">
        <v>14216</v>
      </c>
      <c r="E11265" s="23" t="s">
        <v>1</v>
      </c>
      <c r="F11265" s="23" t="s">
        <v>7</v>
      </c>
      <c r="G11265" s="23" t="s">
        <v>975</v>
      </c>
      <c r="H11265" s="2" t="s">
        <v>7758</v>
      </c>
      <c r="I11265" s="23" t="s">
        <v>4517</v>
      </c>
      <c r="J11265" s="23"/>
      <c r="K11265" s="23" t="s">
        <v>9712</v>
      </c>
      <c r="L11265" s="23" t="s">
        <v>9538</v>
      </c>
      <c r="M11265" s="23">
        <f>YEAR(Tabla2[[#This Row],[Fecha de creación]])</f>
        <v>2022</v>
      </c>
      <c r="N11265" s="23">
        <f>MONTH(Tabla2[[#This Row],[Fecha de creación]])</f>
        <v>11</v>
      </c>
    </row>
    <row r="11266" spans="1:14" x14ac:dyDescent="0.25">
      <c r="A11266" s="26">
        <v>44880.36917824074</v>
      </c>
      <c r="B11266" s="23" t="s">
        <v>189</v>
      </c>
      <c r="C11266" s="23" t="s">
        <v>14217</v>
      </c>
      <c r="D11266" s="23" t="s">
        <v>14218</v>
      </c>
      <c r="E11266" s="23" t="s">
        <v>1</v>
      </c>
      <c r="F11266" s="23" t="s">
        <v>7</v>
      </c>
      <c r="G11266" s="23" t="s">
        <v>975</v>
      </c>
      <c r="H11266" s="2" t="s">
        <v>13574</v>
      </c>
      <c r="I11266" s="23" t="s">
        <v>4486</v>
      </c>
      <c r="J11266" s="23" t="s">
        <v>59</v>
      </c>
      <c r="K11266" s="23" t="s">
        <v>9712</v>
      </c>
      <c r="L11266" s="23" t="s">
        <v>9538</v>
      </c>
      <c r="M11266" s="23">
        <f>YEAR(Tabla2[[#This Row],[Fecha de creación]])</f>
        <v>2022</v>
      </c>
      <c r="N11266" s="23">
        <f>MONTH(Tabla2[[#This Row],[Fecha de creación]])</f>
        <v>11</v>
      </c>
    </row>
    <row r="11267" spans="1:14" x14ac:dyDescent="0.25">
      <c r="A11267" s="26">
        <v>44880.395474537036</v>
      </c>
      <c r="B11267" s="23" t="s">
        <v>189</v>
      </c>
      <c r="C11267" s="23" t="s">
        <v>14219</v>
      </c>
      <c r="D11267" s="23" t="s">
        <v>2909</v>
      </c>
      <c r="E11267" s="23" t="s">
        <v>1</v>
      </c>
      <c r="F11267" s="23" t="s">
        <v>7</v>
      </c>
      <c r="G11267" s="23" t="s">
        <v>1551</v>
      </c>
      <c r="H11267" s="2" t="s">
        <v>7721</v>
      </c>
      <c r="I11267" s="23" t="s">
        <v>7205</v>
      </c>
      <c r="J11267" s="23" t="s">
        <v>59</v>
      </c>
      <c r="K11267" s="23" t="s">
        <v>9712</v>
      </c>
      <c r="L11267" s="23" t="s">
        <v>9539</v>
      </c>
      <c r="M11267" s="23">
        <f>YEAR(Tabla2[[#This Row],[Fecha de creación]])</f>
        <v>2022</v>
      </c>
      <c r="N11267" s="23">
        <f>MONTH(Tabla2[[#This Row],[Fecha de creación]])</f>
        <v>11</v>
      </c>
    </row>
    <row r="11268" spans="1:14" x14ac:dyDescent="0.25">
      <c r="A11268" s="26">
        <v>44880.464050925926</v>
      </c>
      <c r="B11268" s="23" t="s">
        <v>189</v>
      </c>
      <c r="C11268" s="23" t="s">
        <v>14220</v>
      </c>
      <c r="D11268" s="23" t="s">
        <v>7096</v>
      </c>
      <c r="E11268" s="23" t="s">
        <v>1</v>
      </c>
      <c r="F11268" s="23" t="s">
        <v>7</v>
      </c>
      <c r="G11268" s="23" t="s">
        <v>975</v>
      </c>
      <c r="H11268" s="2" t="s">
        <v>7722</v>
      </c>
      <c r="I11268" s="23" t="s">
        <v>4486</v>
      </c>
      <c r="J11268" s="23" t="s">
        <v>59</v>
      </c>
      <c r="K11268" s="23" t="s">
        <v>9712</v>
      </c>
      <c r="L11268" s="23" t="s">
        <v>9538</v>
      </c>
      <c r="M11268" s="23">
        <f>YEAR(Tabla2[[#This Row],[Fecha de creación]])</f>
        <v>2022</v>
      </c>
      <c r="N11268" s="23">
        <f>MONTH(Tabla2[[#This Row],[Fecha de creación]])</f>
        <v>11</v>
      </c>
    </row>
    <row r="11269" spans="1:14" x14ac:dyDescent="0.25">
      <c r="A11269" s="26">
        <v>44880.514282407406</v>
      </c>
      <c r="B11269" s="23" t="s">
        <v>0</v>
      </c>
      <c r="C11269" s="23" t="s">
        <v>14221</v>
      </c>
      <c r="D11269" s="23" t="s">
        <v>7108</v>
      </c>
      <c r="E11269" s="23" t="s">
        <v>1</v>
      </c>
      <c r="F11269" s="23" t="s">
        <v>22</v>
      </c>
      <c r="G11269" s="23" t="s">
        <v>975</v>
      </c>
      <c r="H11269" s="2" t="s">
        <v>8893</v>
      </c>
      <c r="I11269" s="23" t="s">
        <v>14129</v>
      </c>
      <c r="J11269" s="23" t="s">
        <v>958</v>
      </c>
      <c r="K11269" s="23" t="s">
        <v>9712</v>
      </c>
      <c r="L11269" s="23" t="s">
        <v>9538</v>
      </c>
      <c r="M11269" s="23">
        <f>YEAR(Tabla2[[#This Row],[Fecha de creación]])</f>
        <v>2022</v>
      </c>
      <c r="N11269" s="23">
        <f>MONTH(Tabla2[[#This Row],[Fecha de creación]])</f>
        <v>11</v>
      </c>
    </row>
    <row r="11270" spans="1:14" x14ac:dyDescent="0.25">
      <c r="A11270" s="26">
        <v>44880.525740740741</v>
      </c>
      <c r="B11270" s="23" t="s">
        <v>0</v>
      </c>
      <c r="C11270" s="23" t="s">
        <v>14222</v>
      </c>
      <c r="D11270" s="23" t="s">
        <v>3092</v>
      </c>
      <c r="E11270" s="23" t="s">
        <v>1</v>
      </c>
      <c r="F11270" s="23" t="s">
        <v>7</v>
      </c>
      <c r="G11270" s="23" t="s">
        <v>975</v>
      </c>
      <c r="H11270" s="2" t="s">
        <v>7726</v>
      </c>
      <c r="I11270" s="23" t="s">
        <v>7412</v>
      </c>
      <c r="J11270" s="23"/>
      <c r="K11270" s="23" t="s">
        <v>9712</v>
      </c>
      <c r="L11270" s="23" t="s">
        <v>9538</v>
      </c>
      <c r="M11270" s="23">
        <f>YEAR(Tabla2[[#This Row],[Fecha de creación]])</f>
        <v>2022</v>
      </c>
      <c r="N11270" s="23">
        <f>MONTH(Tabla2[[#This Row],[Fecha de creación]])</f>
        <v>11</v>
      </c>
    </row>
    <row r="11271" spans="1:14" x14ac:dyDescent="0.25">
      <c r="A11271" s="26">
        <v>44880.527986111112</v>
      </c>
      <c r="B11271" s="23" t="s">
        <v>0</v>
      </c>
      <c r="C11271" s="23" t="s">
        <v>14223</v>
      </c>
      <c r="D11271" s="23" t="s">
        <v>14185</v>
      </c>
      <c r="E11271" s="23" t="s">
        <v>1</v>
      </c>
      <c r="F11271" s="23" t="s">
        <v>7</v>
      </c>
      <c r="G11271" s="23" t="s">
        <v>975</v>
      </c>
      <c r="H11271" s="2" t="s">
        <v>7722</v>
      </c>
      <c r="I11271" s="23" t="s">
        <v>14129</v>
      </c>
      <c r="J11271" s="23" t="s">
        <v>59</v>
      </c>
      <c r="K11271" s="23" t="s">
        <v>9712</v>
      </c>
      <c r="L11271" s="23" t="s">
        <v>9538</v>
      </c>
      <c r="M11271" s="23">
        <f>YEAR(Tabla2[[#This Row],[Fecha de creación]])</f>
        <v>2022</v>
      </c>
      <c r="N11271" s="23">
        <f>MONTH(Tabla2[[#This Row],[Fecha de creación]])</f>
        <v>11</v>
      </c>
    </row>
    <row r="11272" spans="1:14" x14ac:dyDescent="0.25">
      <c r="A11272" s="26">
        <v>44880.530243055553</v>
      </c>
      <c r="B11272" s="23" t="s">
        <v>0</v>
      </c>
      <c r="C11272" s="23" t="s">
        <v>14224</v>
      </c>
      <c r="D11272" s="23" t="s">
        <v>7108</v>
      </c>
      <c r="E11272" s="23" t="s">
        <v>1</v>
      </c>
      <c r="F11272" s="23" t="s">
        <v>22</v>
      </c>
      <c r="G11272" s="23" t="s">
        <v>975</v>
      </c>
      <c r="H11272" s="2" t="s">
        <v>8893</v>
      </c>
      <c r="I11272" s="23" t="s">
        <v>14129</v>
      </c>
      <c r="J11272" s="23" t="s">
        <v>59</v>
      </c>
      <c r="K11272" s="23" t="s">
        <v>9712</v>
      </c>
      <c r="L11272" s="23" t="s">
        <v>9538</v>
      </c>
      <c r="M11272" s="23">
        <f>YEAR(Tabla2[[#This Row],[Fecha de creación]])</f>
        <v>2022</v>
      </c>
      <c r="N11272" s="23">
        <f>MONTH(Tabla2[[#This Row],[Fecha de creación]])</f>
        <v>11</v>
      </c>
    </row>
    <row r="11273" spans="1:14" x14ac:dyDescent="0.25">
      <c r="A11273" s="26">
        <v>44880.543217592596</v>
      </c>
      <c r="B11273" s="23" t="s">
        <v>100</v>
      </c>
      <c r="C11273" s="23" t="s">
        <v>14225</v>
      </c>
      <c r="D11273" s="23" t="s">
        <v>49</v>
      </c>
      <c r="E11273" s="23" t="s">
        <v>1</v>
      </c>
      <c r="F11273" s="23" t="s">
        <v>7</v>
      </c>
      <c r="G11273" s="23" t="s">
        <v>3</v>
      </c>
      <c r="H11273" s="2" t="s">
        <v>7745</v>
      </c>
      <c r="I11273" s="23" t="s">
        <v>14131</v>
      </c>
      <c r="J11273" s="23" t="s">
        <v>958</v>
      </c>
      <c r="K11273" s="23" t="s">
        <v>9712</v>
      </c>
      <c r="L11273" s="23" t="s">
        <v>9539</v>
      </c>
      <c r="M11273" s="23">
        <f>YEAR(Tabla2[[#This Row],[Fecha de creación]])</f>
        <v>2022</v>
      </c>
      <c r="N11273" s="23">
        <f>MONTH(Tabla2[[#This Row],[Fecha de creación]])</f>
        <v>11</v>
      </c>
    </row>
    <row r="11274" spans="1:14" x14ac:dyDescent="0.25">
      <c r="A11274" s="26">
        <v>44880.587870370371</v>
      </c>
      <c r="B11274" s="23" t="s">
        <v>189</v>
      </c>
      <c r="C11274" s="23" t="s">
        <v>14226</v>
      </c>
      <c r="D11274" s="23" t="s">
        <v>13547</v>
      </c>
      <c r="E11274" s="23" t="s">
        <v>1</v>
      </c>
      <c r="F11274" s="23" t="s">
        <v>7</v>
      </c>
      <c r="G11274" s="23" t="s">
        <v>1551</v>
      </c>
      <c r="H11274" s="2" t="s">
        <v>7721</v>
      </c>
      <c r="I11274" s="23" t="s">
        <v>7205</v>
      </c>
      <c r="J11274" s="23" t="s">
        <v>59</v>
      </c>
      <c r="K11274" s="23" t="s">
        <v>9712</v>
      </c>
      <c r="L11274" s="23" t="s">
        <v>9539</v>
      </c>
      <c r="M11274" s="23">
        <f>YEAR(Tabla2[[#This Row],[Fecha de creación]])</f>
        <v>2022</v>
      </c>
      <c r="N11274" s="23">
        <f>MONTH(Tabla2[[#This Row],[Fecha de creación]])</f>
        <v>11</v>
      </c>
    </row>
    <row r="11275" spans="1:14" x14ac:dyDescent="0.25">
      <c r="A11275" s="26">
        <v>44880.61519675926</v>
      </c>
      <c r="B11275" s="23" t="s">
        <v>0</v>
      </c>
      <c r="C11275" s="23" t="s">
        <v>14227</v>
      </c>
      <c r="D11275" s="23" t="s">
        <v>7106</v>
      </c>
      <c r="E11275" s="23" t="s">
        <v>1</v>
      </c>
      <c r="F11275" s="23" t="s">
        <v>7</v>
      </c>
      <c r="G11275" s="23" t="s">
        <v>3</v>
      </c>
      <c r="H11275" s="2" t="s">
        <v>7745</v>
      </c>
      <c r="I11275" s="23" t="s">
        <v>14129</v>
      </c>
      <c r="J11275" s="23" t="s">
        <v>59</v>
      </c>
      <c r="K11275" s="23" t="s">
        <v>9712</v>
      </c>
      <c r="L11275" s="23" t="s">
        <v>9539</v>
      </c>
      <c r="M11275" s="23">
        <f>YEAR(Tabla2[[#This Row],[Fecha de creación]])</f>
        <v>2022</v>
      </c>
      <c r="N11275" s="23">
        <f>MONTH(Tabla2[[#This Row],[Fecha de creación]])</f>
        <v>11</v>
      </c>
    </row>
    <row r="11276" spans="1:14" x14ac:dyDescent="0.25">
      <c r="A11276" s="26">
        <v>44880.619629629633</v>
      </c>
      <c r="B11276" s="23" t="s">
        <v>189</v>
      </c>
      <c r="C11276" s="23" t="s">
        <v>14228</v>
      </c>
      <c r="D11276" s="23" t="s">
        <v>7096</v>
      </c>
      <c r="E11276" s="23" t="s">
        <v>1</v>
      </c>
      <c r="F11276" s="23" t="s">
        <v>7</v>
      </c>
      <c r="G11276" s="23" t="s">
        <v>975</v>
      </c>
      <c r="H11276" s="2" t="s">
        <v>7722</v>
      </c>
      <c r="I11276" s="23" t="s">
        <v>4486</v>
      </c>
      <c r="J11276" s="23" t="s">
        <v>59</v>
      </c>
      <c r="K11276" s="23" t="s">
        <v>9712</v>
      </c>
      <c r="L11276" s="23" t="s">
        <v>9538</v>
      </c>
      <c r="M11276" s="23">
        <f>YEAR(Tabla2[[#This Row],[Fecha de creación]])</f>
        <v>2022</v>
      </c>
      <c r="N11276" s="23">
        <f>MONTH(Tabla2[[#This Row],[Fecha de creación]])</f>
        <v>11</v>
      </c>
    </row>
    <row r="11277" spans="1:14" x14ac:dyDescent="0.25">
      <c r="A11277" s="26">
        <v>44880.659618055557</v>
      </c>
      <c r="B11277" s="23" t="s">
        <v>56</v>
      </c>
      <c r="C11277" s="23" t="s">
        <v>14229</v>
      </c>
      <c r="D11277" s="23" t="s">
        <v>14230</v>
      </c>
      <c r="E11277" s="23" t="s">
        <v>1</v>
      </c>
      <c r="F11277" s="23" t="s">
        <v>22</v>
      </c>
      <c r="G11277" s="23" t="s">
        <v>975</v>
      </c>
      <c r="H11277" s="2" t="s">
        <v>7764</v>
      </c>
      <c r="I11277" s="23" t="s">
        <v>4517</v>
      </c>
      <c r="J11277" s="23" t="s">
        <v>59</v>
      </c>
      <c r="K11277" s="23" t="s">
        <v>9712</v>
      </c>
      <c r="L11277" s="23" t="s">
        <v>9538</v>
      </c>
      <c r="M11277" s="23">
        <f>YEAR(Tabla2[[#This Row],[Fecha de creación]])</f>
        <v>2022</v>
      </c>
      <c r="N11277" s="23">
        <f>MONTH(Tabla2[[#This Row],[Fecha de creación]])</f>
        <v>11</v>
      </c>
    </row>
    <row r="11278" spans="1:14" x14ac:dyDescent="0.25">
      <c r="A11278" s="26">
        <v>44880.671377314815</v>
      </c>
      <c r="B11278" s="23" t="s">
        <v>0</v>
      </c>
      <c r="C11278" s="23" t="s">
        <v>14231</v>
      </c>
      <c r="D11278" s="23" t="s">
        <v>982</v>
      </c>
      <c r="E11278" s="23" t="s">
        <v>1</v>
      </c>
      <c r="F11278" s="23" t="s">
        <v>22</v>
      </c>
      <c r="G11278" s="23" t="s">
        <v>975</v>
      </c>
      <c r="H11278" s="2" t="s">
        <v>8893</v>
      </c>
      <c r="I11278" s="23" t="s">
        <v>7680</v>
      </c>
      <c r="J11278" s="23" t="s">
        <v>59</v>
      </c>
      <c r="K11278" s="23" t="s">
        <v>9712</v>
      </c>
      <c r="L11278" s="23" t="s">
        <v>9538</v>
      </c>
      <c r="M11278" s="23">
        <f>YEAR(Tabla2[[#This Row],[Fecha de creación]])</f>
        <v>2022</v>
      </c>
      <c r="N11278" s="23">
        <f>MONTH(Tabla2[[#This Row],[Fecha de creación]])</f>
        <v>11</v>
      </c>
    </row>
    <row r="11279" spans="1:14" x14ac:dyDescent="0.25">
      <c r="A11279" s="26">
        <v>44880.673182870371</v>
      </c>
      <c r="B11279" s="23" t="s">
        <v>0</v>
      </c>
      <c r="C11279" s="23" t="s">
        <v>14232</v>
      </c>
      <c r="D11279" s="23" t="s">
        <v>982</v>
      </c>
      <c r="E11279" s="23" t="s">
        <v>1</v>
      </c>
      <c r="F11279" s="23" t="s">
        <v>22</v>
      </c>
      <c r="G11279" s="23" t="s">
        <v>975</v>
      </c>
      <c r="H11279" s="2" t="s">
        <v>8893</v>
      </c>
      <c r="I11279" s="23" t="s">
        <v>7680</v>
      </c>
      <c r="J11279" s="23" t="s">
        <v>59</v>
      </c>
      <c r="K11279" s="23" t="s">
        <v>9712</v>
      </c>
      <c r="L11279" s="23" t="s">
        <v>9538</v>
      </c>
      <c r="M11279" s="23">
        <f>YEAR(Tabla2[[#This Row],[Fecha de creación]])</f>
        <v>2022</v>
      </c>
      <c r="N11279" s="23">
        <f>MONTH(Tabla2[[#This Row],[Fecha de creación]])</f>
        <v>11</v>
      </c>
    </row>
    <row r="11280" spans="1:14" x14ac:dyDescent="0.25">
      <c r="A11280" s="26">
        <v>44880.676087962966</v>
      </c>
      <c r="B11280" s="23" t="s">
        <v>0</v>
      </c>
      <c r="C11280" s="23" t="s">
        <v>14233</v>
      </c>
      <c r="D11280" s="23" t="s">
        <v>982</v>
      </c>
      <c r="E11280" s="23" t="s">
        <v>1</v>
      </c>
      <c r="F11280" s="23" t="s">
        <v>22</v>
      </c>
      <c r="G11280" s="23" t="s">
        <v>975</v>
      </c>
      <c r="H11280" s="2" t="s">
        <v>8893</v>
      </c>
      <c r="I11280" s="23" t="s">
        <v>7680</v>
      </c>
      <c r="J11280" s="23" t="s">
        <v>59</v>
      </c>
      <c r="K11280" s="23" t="s">
        <v>9712</v>
      </c>
      <c r="L11280" s="23" t="s">
        <v>9538</v>
      </c>
      <c r="M11280" s="23">
        <f>YEAR(Tabla2[[#This Row],[Fecha de creación]])</f>
        <v>2022</v>
      </c>
      <c r="N11280" s="23">
        <f>MONTH(Tabla2[[#This Row],[Fecha de creación]])</f>
        <v>11</v>
      </c>
    </row>
    <row r="11281" spans="1:14" x14ac:dyDescent="0.25">
      <c r="A11281" s="26">
        <v>44880.681585648148</v>
      </c>
      <c r="B11281" s="23" t="s">
        <v>0</v>
      </c>
      <c r="C11281" s="23" t="s">
        <v>14234</v>
      </c>
      <c r="D11281" s="23" t="s">
        <v>364</v>
      </c>
      <c r="E11281" s="23" t="s">
        <v>1</v>
      </c>
      <c r="F11281" s="23" t="s">
        <v>7</v>
      </c>
      <c r="G11281" s="23" t="s">
        <v>1551</v>
      </c>
      <c r="H11281" s="2" t="s">
        <v>7725</v>
      </c>
      <c r="I11281" s="23" t="s">
        <v>976</v>
      </c>
      <c r="J11281" s="23" t="s">
        <v>59</v>
      </c>
      <c r="K11281" s="23" t="s">
        <v>9712</v>
      </c>
      <c r="L11281" s="23" t="s">
        <v>9539</v>
      </c>
      <c r="M11281" s="23">
        <f>YEAR(Tabla2[[#This Row],[Fecha de creación]])</f>
        <v>2022</v>
      </c>
      <c r="N11281" s="23">
        <f>MONTH(Tabla2[[#This Row],[Fecha de creación]])</f>
        <v>11</v>
      </c>
    </row>
    <row r="11282" spans="1:14" x14ac:dyDescent="0.25">
      <c r="A11282" s="26">
        <v>44880.69017361111</v>
      </c>
      <c r="B11282" s="23" t="s">
        <v>100</v>
      </c>
      <c r="C11282" s="23" t="s">
        <v>14235</v>
      </c>
      <c r="D11282" s="23" t="s">
        <v>21</v>
      </c>
      <c r="E11282" s="23" t="s">
        <v>1</v>
      </c>
      <c r="F11282" s="23" t="s">
        <v>7</v>
      </c>
      <c r="G11282" s="23" t="s">
        <v>975</v>
      </c>
      <c r="H11282" s="2" t="s">
        <v>7744</v>
      </c>
      <c r="I11282" s="23" t="s">
        <v>7966</v>
      </c>
      <c r="J11282" s="23" t="s">
        <v>59</v>
      </c>
      <c r="K11282" s="23" t="s">
        <v>9712</v>
      </c>
      <c r="L11282" s="23" t="s">
        <v>9538</v>
      </c>
      <c r="M11282" s="23">
        <f>YEAR(Tabla2[[#This Row],[Fecha de creación]])</f>
        <v>2022</v>
      </c>
      <c r="N11282" s="23">
        <f>MONTH(Tabla2[[#This Row],[Fecha de creación]])</f>
        <v>11</v>
      </c>
    </row>
    <row r="11283" spans="1:14" x14ac:dyDescent="0.25">
      <c r="A11283" s="26">
        <v>44880.696226851855</v>
      </c>
      <c r="B11283" s="23" t="s">
        <v>0</v>
      </c>
      <c r="C11283" s="23" t="s">
        <v>14236</v>
      </c>
      <c r="D11283" s="23" t="s">
        <v>49</v>
      </c>
      <c r="E11283" s="23" t="s">
        <v>1</v>
      </c>
      <c r="F11283" s="23" t="s">
        <v>7</v>
      </c>
      <c r="G11283" s="23" t="s">
        <v>975</v>
      </c>
      <c r="H11283" s="2" t="s">
        <v>7745</v>
      </c>
      <c r="I11283" s="23" t="s">
        <v>7412</v>
      </c>
      <c r="J11283" s="23"/>
      <c r="K11283" s="23" t="s">
        <v>9712</v>
      </c>
      <c r="L11283" s="23" t="s">
        <v>9538</v>
      </c>
      <c r="M11283" s="23">
        <f>YEAR(Tabla2[[#This Row],[Fecha de creación]])</f>
        <v>2022</v>
      </c>
      <c r="N11283" s="23">
        <f>MONTH(Tabla2[[#This Row],[Fecha de creación]])</f>
        <v>11</v>
      </c>
    </row>
    <row r="11284" spans="1:14" x14ac:dyDescent="0.25">
      <c r="A11284" s="26">
        <v>44880.696944444448</v>
      </c>
      <c r="B11284" s="23" t="s">
        <v>100</v>
      </c>
      <c r="C11284" s="23" t="s">
        <v>14237</v>
      </c>
      <c r="D11284" s="23" t="s">
        <v>7849</v>
      </c>
      <c r="E11284" s="23" t="s">
        <v>1</v>
      </c>
      <c r="F11284" s="23" t="s">
        <v>7</v>
      </c>
      <c r="G11284" s="23" t="s">
        <v>3</v>
      </c>
      <c r="H11284" s="2" t="s">
        <v>7722</v>
      </c>
      <c r="I11284" s="23" t="s">
        <v>14131</v>
      </c>
      <c r="J11284" s="23" t="s">
        <v>59</v>
      </c>
      <c r="K11284" s="23" t="s">
        <v>9712</v>
      </c>
      <c r="L11284" s="23" t="s">
        <v>9539</v>
      </c>
      <c r="M11284" s="23">
        <f>YEAR(Tabla2[[#This Row],[Fecha de creación]])</f>
        <v>2022</v>
      </c>
      <c r="N11284" s="23">
        <f>MONTH(Tabla2[[#This Row],[Fecha de creación]])</f>
        <v>11</v>
      </c>
    </row>
    <row r="11285" spans="1:14" x14ac:dyDescent="0.25">
      <c r="A11285" s="26">
        <v>44880.704201388886</v>
      </c>
      <c r="B11285" s="23" t="s">
        <v>0</v>
      </c>
      <c r="C11285" s="23" t="s">
        <v>14238</v>
      </c>
      <c r="D11285" s="23" t="s">
        <v>14239</v>
      </c>
      <c r="E11285" s="23" t="s">
        <v>1</v>
      </c>
      <c r="F11285" s="23" t="s">
        <v>7</v>
      </c>
      <c r="G11285" s="23" t="s">
        <v>975</v>
      </c>
      <c r="H11285" s="2" t="s">
        <v>8535</v>
      </c>
      <c r="I11285" s="23" t="s">
        <v>14129</v>
      </c>
      <c r="J11285" s="23" t="s">
        <v>59</v>
      </c>
      <c r="K11285" s="23" t="s">
        <v>9712</v>
      </c>
      <c r="L11285" s="23" t="s">
        <v>9538</v>
      </c>
      <c r="M11285" s="23">
        <f>YEAR(Tabla2[[#This Row],[Fecha de creación]])</f>
        <v>2022</v>
      </c>
      <c r="N11285" s="23">
        <f>MONTH(Tabla2[[#This Row],[Fecha de creación]])</f>
        <v>11</v>
      </c>
    </row>
    <row r="11286" spans="1:14" x14ac:dyDescent="0.25">
      <c r="A11286" s="26">
        <v>44880.707002314812</v>
      </c>
      <c r="B11286" s="23" t="s">
        <v>0</v>
      </c>
      <c r="C11286" s="23" t="s">
        <v>14240</v>
      </c>
      <c r="D11286" s="23" t="s">
        <v>8176</v>
      </c>
      <c r="E11286" s="23" t="s">
        <v>1</v>
      </c>
      <c r="F11286" s="23" t="s">
        <v>22</v>
      </c>
      <c r="G11286" s="23" t="s">
        <v>975</v>
      </c>
      <c r="H11286" s="2" t="s">
        <v>8893</v>
      </c>
      <c r="I11286" s="23" t="s">
        <v>14129</v>
      </c>
      <c r="J11286" s="23" t="s">
        <v>59</v>
      </c>
      <c r="K11286" s="23" t="s">
        <v>9712</v>
      </c>
      <c r="L11286" s="23" t="s">
        <v>9538</v>
      </c>
      <c r="M11286" s="23">
        <f>YEAR(Tabla2[[#This Row],[Fecha de creación]])</f>
        <v>2022</v>
      </c>
      <c r="N11286" s="23">
        <f>MONTH(Tabla2[[#This Row],[Fecha de creación]])</f>
        <v>11</v>
      </c>
    </row>
    <row r="11287" spans="1:14" x14ac:dyDescent="0.25">
      <c r="A11287" s="26">
        <v>44881.390381944446</v>
      </c>
      <c r="B11287" s="23" t="s">
        <v>189</v>
      </c>
      <c r="C11287" s="23" t="s">
        <v>14241</v>
      </c>
      <c r="D11287" s="23" t="s">
        <v>7096</v>
      </c>
      <c r="E11287" s="23" t="s">
        <v>1</v>
      </c>
      <c r="F11287" s="23" t="s">
        <v>7</v>
      </c>
      <c r="G11287" s="23" t="s">
        <v>975</v>
      </c>
      <c r="H11287" s="2" t="s">
        <v>7722</v>
      </c>
      <c r="I11287" s="23" t="s">
        <v>4486</v>
      </c>
      <c r="J11287" s="23" t="s">
        <v>59</v>
      </c>
      <c r="K11287" s="23" t="s">
        <v>9712</v>
      </c>
      <c r="L11287" s="23" t="s">
        <v>9538</v>
      </c>
      <c r="M11287" s="23">
        <f>YEAR(Tabla2[[#This Row],[Fecha de creación]])</f>
        <v>2022</v>
      </c>
      <c r="N11287" s="23">
        <f>MONTH(Tabla2[[#This Row],[Fecha de creación]])</f>
        <v>11</v>
      </c>
    </row>
    <row r="11288" spans="1:14" x14ac:dyDescent="0.25">
      <c r="A11288" s="26">
        <v>44881.394780092596</v>
      </c>
      <c r="B11288" s="23" t="s">
        <v>100</v>
      </c>
      <c r="C11288" s="23" t="s">
        <v>14242</v>
      </c>
      <c r="D11288" s="23" t="s">
        <v>49</v>
      </c>
      <c r="E11288" s="23" t="s">
        <v>1</v>
      </c>
      <c r="F11288" s="23" t="s">
        <v>7</v>
      </c>
      <c r="G11288" s="23" t="s">
        <v>3</v>
      </c>
      <c r="H11288" s="2" t="s">
        <v>7745</v>
      </c>
      <c r="I11288" s="23" t="s">
        <v>14131</v>
      </c>
      <c r="J11288" s="23" t="s">
        <v>958</v>
      </c>
      <c r="K11288" s="23" t="s">
        <v>9712</v>
      </c>
      <c r="L11288" s="23" t="s">
        <v>9539</v>
      </c>
      <c r="M11288" s="23">
        <f>YEAR(Tabla2[[#This Row],[Fecha de creación]])</f>
        <v>2022</v>
      </c>
      <c r="N11288" s="23">
        <f>MONTH(Tabla2[[#This Row],[Fecha de creación]])</f>
        <v>11</v>
      </c>
    </row>
    <row r="11289" spans="1:14" x14ac:dyDescent="0.25">
      <c r="A11289" s="26">
        <v>44881.408865740741</v>
      </c>
      <c r="B11289" s="23" t="s">
        <v>0</v>
      </c>
      <c r="C11289" s="23" t="s">
        <v>14243</v>
      </c>
      <c r="D11289" s="23" t="s">
        <v>6</v>
      </c>
      <c r="E11289" s="23" t="s">
        <v>1</v>
      </c>
      <c r="F11289" s="23" t="s">
        <v>7</v>
      </c>
      <c r="G11289" s="23" t="s">
        <v>3</v>
      </c>
      <c r="H11289" s="2" t="s">
        <v>7722</v>
      </c>
      <c r="I11289" s="23" t="s">
        <v>14129</v>
      </c>
      <c r="J11289" s="23" t="s">
        <v>59</v>
      </c>
      <c r="K11289" s="23" t="s">
        <v>9712</v>
      </c>
      <c r="L11289" s="23" t="s">
        <v>9539</v>
      </c>
      <c r="M11289" s="23">
        <f>YEAR(Tabla2[[#This Row],[Fecha de creación]])</f>
        <v>2022</v>
      </c>
      <c r="N11289" s="23">
        <f>MONTH(Tabla2[[#This Row],[Fecha de creación]])</f>
        <v>11</v>
      </c>
    </row>
    <row r="11290" spans="1:14" x14ac:dyDescent="0.25">
      <c r="A11290" s="26">
        <v>44881.449479166666</v>
      </c>
      <c r="B11290" s="23" t="s">
        <v>189</v>
      </c>
      <c r="C11290" s="23" t="s">
        <v>14244</v>
      </c>
      <c r="D11290" s="23" t="s">
        <v>7096</v>
      </c>
      <c r="E11290" s="23" t="s">
        <v>1</v>
      </c>
      <c r="F11290" s="23" t="s">
        <v>7</v>
      </c>
      <c r="G11290" s="23" t="s">
        <v>975</v>
      </c>
      <c r="H11290" s="2" t="s">
        <v>7722</v>
      </c>
      <c r="I11290" s="23" t="s">
        <v>4486</v>
      </c>
      <c r="J11290" s="23" t="s">
        <v>59</v>
      </c>
      <c r="K11290" s="23" t="s">
        <v>9712</v>
      </c>
      <c r="L11290" s="23" t="s">
        <v>9538</v>
      </c>
      <c r="M11290" s="23">
        <f>YEAR(Tabla2[[#This Row],[Fecha de creación]])</f>
        <v>2022</v>
      </c>
      <c r="N11290" s="23">
        <f>MONTH(Tabla2[[#This Row],[Fecha de creación]])</f>
        <v>11</v>
      </c>
    </row>
    <row r="11291" spans="1:14" x14ac:dyDescent="0.25">
      <c r="A11291" s="26">
        <v>44881.462453703702</v>
      </c>
      <c r="B11291" s="23" t="s">
        <v>56</v>
      </c>
      <c r="C11291" s="23" t="s">
        <v>14245</v>
      </c>
      <c r="D11291" s="23" t="s">
        <v>7096</v>
      </c>
      <c r="E11291" s="23" t="s">
        <v>1</v>
      </c>
      <c r="F11291" s="23" t="s">
        <v>7</v>
      </c>
      <c r="G11291" s="23" t="s">
        <v>975</v>
      </c>
      <c r="H11291" s="2" t="s">
        <v>7722</v>
      </c>
      <c r="I11291" s="23" t="s">
        <v>4517</v>
      </c>
      <c r="J11291" s="23" t="s">
        <v>59</v>
      </c>
      <c r="K11291" s="23" t="s">
        <v>9712</v>
      </c>
      <c r="L11291" s="23" t="s">
        <v>9538</v>
      </c>
      <c r="M11291" s="23">
        <f>YEAR(Tabla2[[#This Row],[Fecha de creación]])</f>
        <v>2022</v>
      </c>
      <c r="N11291" s="23">
        <f>MONTH(Tabla2[[#This Row],[Fecha de creación]])</f>
        <v>11</v>
      </c>
    </row>
    <row r="11292" spans="1:14" x14ac:dyDescent="0.25">
      <c r="A11292" s="26">
        <v>44881.481863425928</v>
      </c>
      <c r="B11292" s="23" t="s">
        <v>56</v>
      </c>
      <c r="C11292" s="23" t="s">
        <v>14246</v>
      </c>
      <c r="D11292" s="23" t="s">
        <v>7096</v>
      </c>
      <c r="E11292" s="23" t="s">
        <v>1</v>
      </c>
      <c r="F11292" s="23" t="s">
        <v>7</v>
      </c>
      <c r="G11292" s="23" t="s">
        <v>975</v>
      </c>
      <c r="H11292" s="2" t="s">
        <v>7722</v>
      </c>
      <c r="I11292" s="23" t="s">
        <v>4517</v>
      </c>
      <c r="J11292" s="23" t="s">
        <v>59</v>
      </c>
      <c r="K11292" s="23" t="s">
        <v>9712</v>
      </c>
      <c r="L11292" s="23" t="s">
        <v>9538</v>
      </c>
      <c r="M11292" s="23">
        <f>YEAR(Tabla2[[#This Row],[Fecha de creación]])</f>
        <v>2022</v>
      </c>
      <c r="N11292" s="23">
        <f>MONTH(Tabla2[[#This Row],[Fecha de creación]])</f>
        <v>11</v>
      </c>
    </row>
    <row r="11293" spans="1:14" x14ac:dyDescent="0.25">
      <c r="A11293" s="26">
        <v>44881.485300925924</v>
      </c>
      <c r="B11293" s="23" t="s">
        <v>56</v>
      </c>
      <c r="C11293" s="23" t="s">
        <v>14247</v>
      </c>
      <c r="D11293" s="23" t="s">
        <v>3652</v>
      </c>
      <c r="E11293" s="23" t="s">
        <v>1</v>
      </c>
      <c r="F11293" s="23" t="s">
        <v>7</v>
      </c>
      <c r="G11293" s="23" t="s">
        <v>1551</v>
      </c>
      <c r="H11293" s="2" t="s">
        <v>8491</v>
      </c>
      <c r="I11293" s="23" t="s">
        <v>11095</v>
      </c>
      <c r="J11293" s="23" t="s">
        <v>59</v>
      </c>
      <c r="K11293" s="23" t="s">
        <v>9712</v>
      </c>
      <c r="L11293" s="23" t="s">
        <v>9539</v>
      </c>
      <c r="M11293" s="23">
        <f>YEAR(Tabla2[[#This Row],[Fecha de creación]])</f>
        <v>2022</v>
      </c>
      <c r="N11293" s="23">
        <f>MONTH(Tabla2[[#This Row],[Fecha de creación]])</f>
        <v>11</v>
      </c>
    </row>
    <row r="11294" spans="1:14" x14ac:dyDescent="0.25">
      <c r="A11294" s="26">
        <v>44881.509942129633</v>
      </c>
      <c r="B11294" s="23" t="s">
        <v>56</v>
      </c>
      <c r="C11294" s="23" t="s">
        <v>14248</v>
      </c>
      <c r="D11294" s="23" t="s">
        <v>13686</v>
      </c>
      <c r="E11294" s="23" t="s">
        <v>1</v>
      </c>
      <c r="F11294" s="23" t="s">
        <v>7</v>
      </c>
      <c r="G11294" s="23" t="s">
        <v>3</v>
      </c>
      <c r="H11294" s="2" t="s">
        <v>8425</v>
      </c>
      <c r="I11294" s="23" t="s">
        <v>4517</v>
      </c>
      <c r="J11294" s="23" t="s">
        <v>59</v>
      </c>
      <c r="K11294" s="23" t="s">
        <v>9712</v>
      </c>
      <c r="L11294" s="23" t="s">
        <v>9539</v>
      </c>
      <c r="M11294" s="23">
        <f>YEAR(Tabla2[[#This Row],[Fecha de creación]])</f>
        <v>2022</v>
      </c>
      <c r="N11294" s="23">
        <f>MONTH(Tabla2[[#This Row],[Fecha de creación]])</f>
        <v>11</v>
      </c>
    </row>
    <row r="11295" spans="1:14" x14ac:dyDescent="0.25">
      <c r="A11295" s="26">
        <v>44881.635694444441</v>
      </c>
      <c r="B11295" s="23" t="s">
        <v>189</v>
      </c>
      <c r="C11295" s="23" t="s">
        <v>14249</v>
      </c>
      <c r="D11295" s="23" t="s">
        <v>1820</v>
      </c>
      <c r="E11295" s="23" t="s">
        <v>1</v>
      </c>
      <c r="F11295" s="23" t="s">
        <v>7</v>
      </c>
      <c r="G11295" s="23" t="s">
        <v>1551</v>
      </c>
      <c r="H11295" s="2" t="s">
        <v>7742</v>
      </c>
      <c r="I11295" s="23" t="s">
        <v>11014</v>
      </c>
      <c r="J11295" s="23" t="s">
        <v>59</v>
      </c>
      <c r="K11295" s="23" t="s">
        <v>9712</v>
      </c>
      <c r="L11295" s="23" t="s">
        <v>9539</v>
      </c>
      <c r="M11295" s="23">
        <f>YEAR(Tabla2[[#This Row],[Fecha de creación]])</f>
        <v>2022</v>
      </c>
      <c r="N11295" s="23">
        <f>MONTH(Tabla2[[#This Row],[Fecha de creación]])</f>
        <v>11</v>
      </c>
    </row>
    <row r="11296" spans="1:14" x14ac:dyDescent="0.25">
      <c r="A11296" s="26">
        <v>44881.659467592595</v>
      </c>
      <c r="B11296" s="23" t="s">
        <v>56</v>
      </c>
      <c r="C11296" s="23" t="s">
        <v>14250</v>
      </c>
      <c r="D11296" s="23" t="s">
        <v>14251</v>
      </c>
      <c r="E11296" s="23" t="s">
        <v>1</v>
      </c>
      <c r="F11296" s="23" t="s">
        <v>2</v>
      </c>
      <c r="G11296" s="23" t="s">
        <v>1551</v>
      </c>
      <c r="H11296" s="2" t="s">
        <v>7737</v>
      </c>
      <c r="I11296" s="23" t="s">
        <v>7129</v>
      </c>
      <c r="J11296" s="23" t="s">
        <v>59</v>
      </c>
      <c r="K11296" s="23" t="s">
        <v>9712</v>
      </c>
      <c r="L11296" s="23" t="s">
        <v>9539</v>
      </c>
      <c r="M11296" s="23">
        <f>YEAR(Tabla2[[#This Row],[Fecha de creación]])</f>
        <v>2022</v>
      </c>
      <c r="N11296" s="23">
        <f>MONTH(Tabla2[[#This Row],[Fecha de creación]])</f>
        <v>11</v>
      </c>
    </row>
    <row r="11297" spans="1:14" x14ac:dyDescent="0.25">
      <c r="A11297" s="26">
        <v>44881.690115740741</v>
      </c>
      <c r="B11297" s="23" t="s">
        <v>0</v>
      </c>
      <c r="C11297" s="23" t="s">
        <v>14252</v>
      </c>
      <c r="D11297" s="23" t="s">
        <v>10312</v>
      </c>
      <c r="E11297" s="23" t="s">
        <v>1</v>
      </c>
      <c r="F11297" s="23" t="s">
        <v>7</v>
      </c>
      <c r="G11297" s="23" t="s">
        <v>975</v>
      </c>
      <c r="H11297" s="2" t="s">
        <v>7730</v>
      </c>
      <c r="I11297" s="23" t="s">
        <v>7680</v>
      </c>
      <c r="J11297" s="23" t="s">
        <v>59</v>
      </c>
      <c r="K11297" s="23" t="s">
        <v>9712</v>
      </c>
      <c r="L11297" s="23" t="s">
        <v>9538</v>
      </c>
      <c r="M11297" s="23">
        <f>YEAR(Tabla2[[#This Row],[Fecha de creación]])</f>
        <v>2022</v>
      </c>
      <c r="N11297" s="23">
        <f>MONTH(Tabla2[[#This Row],[Fecha de creación]])</f>
        <v>11</v>
      </c>
    </row>
    <row r="11298" spans="1:14" x14ac:dyDescent="0.25">
      <c r="A11298" s="26">
        <v>44881.694340277776</v>
      </c>
      <c r="B11298" s="23" t="s">
        <v>0</v>
      </c>
      <c r="C11298" s="23" t="s">
        <v>14253</v>
      </c>
      <c r="D11298" s="23" t="s">
        <v>7108</v>
      </c>
      <c r="E11298" s="23" t="s">
        <v>1</v>
      </c>
      <c r="F11298" s="23" t="s">
        <v>22</v>
      </c>
      <c r="G11298" s="23" t="s">
        <v>975</v>
      </c>
      <c r="H11298" s="2" t="s">
        <v>8893</v>
      </c>
      <c r="I11298" s="23" t="s">
        <v>14129</v>
      </c>
      <c r="J11298" s="23" t="s">
        <v>59</v>
      </c>
      <c r="K11298" s="23" t="s">
        <v>9712</v>
      </c>
      <c r="L11298" s="23" t="s">
        <v>9538</v>
      </c>
      <c r="M11298" s="23">
        <f>YEAR(Tabla2[[#This Row],[Fecha de creación]])</f>
        <v>2022</v>
      </c>
      <c r="N11298" s="23">
        <f>MONTH(Tabla2[[#This Row],[Fecha de creación]])</f>
        <v>11</v>
      </c>
    </row>
    <row r="11299" spans="1:14" x14ac:dyDescent="0.25">
      <c r="A11299" s="26">
        <v>44881.696944444448</v>
      </c>
      <c r="B11299" s="23" t="s">
        <v>100</v>
      </c>
      <c r="C11299" s="23" t="s">
        <v>14254</v>
      </c>
      <c r="D11299" s="23" t="s">
        <v>6</v>
      </c>
      <c r="E11299" s="23" t="s">
        <v>1</v>
      </c>
      <c r="F11299" s="23" t="s">
        <v>7</v>
      </c>
      <c r="G11299" s="23" t="s">
        <v>975</v>
      </c>
      <c r="H11299" s="2" t="s">
        <v>7722</v>
      </c>
      <c r="I11299" s="23" t="s">
        <v>14131</v>
      </c>
      <c r="J11299" s="23" t="s">
        <v>59</v>
      </c>
      <c r="K11299" s="23" t="s">
        <v>9712</v>
      </c>
      <c r="L11299" s="23" t="s">
        <v>9538</v>
      </c>
      <c r="M11299" s="23">
        <f>YEAR(Tabla2[[#This Row],[Fecha de creación]])</f>
        <v>2022</v>
      </c>
      <c r="N11299" s="23">
        <f>MONTH(Tabla2[[#This Row],[Fecha de creación]])</f>
        <v>11</v>
      </c>
    </row>
    <row r="11300" spans="1:14" x14ac:dyDescent="0.25">
      <c r="A11300" s="26">
        <v>44881.7184837963</v>
      </c>
      <c r="B11300" s="23" t="s">
        <v>0</v>
      </c>
      <c r="C11300" s="23" t="s">
        <v>14255</v>
      </c>
      <c r="D11300" s="23" t="s">
        <v>10312</v>
      </c>
      <c r="E11300" s="23" t="s">
        <v>1</v>
      </c>
      <c r="F11300" s="23" t="s">
        <v>7</v>
      </c>
      <c r="G11300" s="23" t="s">
        <v>975</v>
      </c>
      <c r="H11300" s="2" t="s">
        <v>7730</v>
      </c>
      <c r="I11300" s="23" t="s">
        <v>7680</v>
      </c>
      <c r="J11300" s="23"/>
      <c r="K11300" s="23" t="s">
        <v>9712</v>
      </c>
      <c r="L11300" s="23" t="s">
        <v>9538</v>
      </c>
      <c r="M11300" s="23">
        <f>YEAR(Tabla2[[#This Row],[Fecha de creación]])</f>
        <v>2022</v>
      </c>
      <c r="N11300" s="23">
        <f>MONTH(Tabla2[[#This Row],[Fecha de creación]])</f>
        <v>11</v>
      </c>
    </row>
    <row r="11301" spans="1:14" x14ac:dyDescent="0.25">
      <c r="A11301" s="26">
        <v>44882.389317129629</v>
      </c>
      <c r="B11301" s="23" t="s">
        <v>56</v>
      </c>
      <c r="C11301" s="23" t="s">
        <v>14256</v>
      </c>
      <c r="D11301" s="23" t="s">
        <v>7096</v>
      </c>
      <c r="E11301" s="23" t="s">
        <v>1</v>
      </c>
      <c r="F11301" s="23" t="s">
        <v>7</v>
      </c>
      <c r="G11301" s="23" t="s">
        <v>975</v>
      </c>
      <c r="H11301" s="2" t="s">
        <v>7722</v>
      </c>
      <c r="I11301" s="23" t="s">
        <v>4517</v>
      </c>
      <c r="J11301" s="23" t="s">
        <v>59</v>
      </c>
      <c r="K11301" s="23" t="s">
        <v>9712</v>
      </c>
      <c r="L11301" s="23" t="s">
        <v>9538</v>
      </c>
      <c r="M11301" s="23">
        <f>YEAR(Tabla2[[#This Row],[Fecha de creación]])</f>
        <v>2022</v>
      </c>
      <c r="N11301" s="23">
        <f>MONTH(Tabla2[[#This Row],[Fecha de creación]])</f>
        <v>11</v>
      </c>
    </row>
    <row r="11302" spans="1:14" x14ac:dyDescent="0.25">
      <c r="A11302" s="26">
        <v>44882.441319444442</v>
      </c>
      <c r="B11302" s="23" t="s">
        <v>0</v>
      </c>
      <c r="C11302" s="23" t="s">
        <v>14257</v>
      </c>
      <c r="D11302" s="23" t="s">
        <v>14258</v>
      </c>
      <c r="E11302" s="23" t="s">
        <v>1</v>
      </c>
      <c r="F11302" s="23" t="s">
        <v>7</v>
      </c>
      <c r="G11302" s="23" t="s">
        <v>1551</v>
      </c>
      <c r="H11302" s="2" t="s">
        <v>8491</v>
      </c>
      <c r="I11302" s="23" t="s">
        <v>11022</v>
      </c>
      <c r="J11302" s="23" t="s">
        <v>59</v>
      </c>
      <c r="K11302" s="23" t="s">
        <v>9712</v>
      </c>
      <c r="L11302" s="23" t="s">
        <v>9539</v>
      </c>
      <c r="M11302" s="23">
        <f>YEAR(Tabla2[[#This Row],[Fecha de creación]])</f>
        <v>2022</v>
      </c>
      <c r="N11302" s="23">
        <f>MONTH(Tabla2[[#This Row],[Fecha de creación]])</f>
        <v>11</v>
      </c>
    </row>
    <row r="11303" spans="1:14" x14ac:dyDescent="0.25">
      <c r="A11303" s="26">
        <v>44882.454861111109</v>
      </c>
      <c r="B11303" s="23" t="s">
        <v>0</v>
      </c>
      <c r="C11303" s="23" t="s">
        <v>14259</v>
      </c>
      <c r="D11303" s="23" t="s">
        <v>7882</v>
      </c>
      <c r="E11303" s="23" t="s">
        <v>1</v>
      </c>
      <c r="F11303" s="23" t="s">
        <v>7</v>
      </c>
      <c r="G11303" s="23" t="s">
        <v>975</v>
      </c>
      <c r="H11303" s="2" t="s">
        <v>7722</v>
      </c>
      <c r="I11303" s="23" t="s">
        <v>7680</v>
      </c>
      <c r="J11303" s="23" t="s">
        <v>59</v>
      </c>
      <c r="K11303" s="23" t="s">
        <v>9712</v>
      </c>
      <c r="L11303" s="23" t="s">
        <v>9538</v>
      </c>
      <c r="M11303" s="23">
        <f>YEAR(Tabla2[[#This Row],[Fecha de creación]])</f>
        <v>2022</v>
      </c>
      <c r="N11303" s="23">
        <f>MONTH(Tabla2[[#This Row],[Fecha de creación]])</f>
        <v>11</v>
      </c>
    </row>
    <row r="11304" spans="1:14" x14ac:dyDescent="0.25">
      <c r="A11304" s="26">
        <v>44882.523032407407</v>
      </c>
      <c r="B11304" s="23" t="s">
        <v>0</v>
      </c>
      <c r="C11304" s="23" t="s">
        <v>14260</v>
      </c>
      <c r="D11304" s="23" t="s">
        <v>382</v>
      </c>
      <c r="E11304" s="23" t="s">
        <v>1</v>
      </c>
      <c r="F11304" s="23" t="s">
        <v>22</v>
      </c>
      <c r="G11304" s="23" t="s">
        <v>975</v>
      </c>
      <c r="H11304" s="2" t="s">
        <v>7723</v>
      </c>
      <c r="I11304" s="23" t="s">
        <v>14129</v>
      </c>
      <c r="J11304" s="23" t="s">
        <v>59</v>
      </c>
      <c r="K11304" s="23" t="s">
        <v>9712</v>
      </c>
      <c r="L11304" s="23" t="s">
        <v>9538</v>
      </c>
      <c r="M11304" s="23">
        <f>YEAR(Tabla2[[#This Row],[Fecha de creación]])</f>
        <v>2022</v>
      </c>
      <c r="N11304" s="23">
        <f>MONTH(Tabla2[[#This Row],[Fecha de creación]])</f>
        <v>11</v>
      </c>
    </row>
    <row r="11305" spans="1:14" x14ac:dyDescent="0.25">
      <c r="A11305" s="26">
        <v>44882.610185185185</v>
      </c>
      <c r="B11305" s="23" t="s">
        <v>0</v>
      </c>
      <c r="C11305" s="23" t="s">
        <v>14261</v>
      </c>
      <c r="D11305" s="23" t="s">
        <v>14262</v>
      </c>
      <c r="E11305" s="23" t="s">
        <v>1</v>
      </c>
      <c r="F11305" s="23" t="s">
        <v>7</v>
      </c>
      <c r="G11305" s="23" t="s">
        <v>3</v>
      </c>
      <c r="H11305" s="2" t="s">
        <v>7980</v>
      </c>
      <c r="I11305" s="23" t="s">
        <v>14129</v>
      </c>
      <c r="J11305" s="23" t="s">
        <v>59</v>
      </c>
      <c r="K11305" s="23" t="s">
        <v>9712</v>
      </c>
      <c r="L11305" s="23" t="s">
        <v>9539</v>
      </c>
      <c r="M11305" s="23">
        <f>YEAR(Tabla2[[#This Row],[Fecha de creación]])</f>
        <v>2022</v>
      </c>
      <c r="N11305" s="23">
        <f>MONTH(Tabla2[[#This Row],[Fecha de creación]])</f>
        <v>11</v>
      </c>
    </row>
    <row r="11306" spans="1:14" x14ac:dyDescent="0.25">
      <c r="A11306" s="26">
        <v>44882.659236111111</v>
      </c>
      <c r="B11306" s="23" t="s">
        <v>56</v>
      </c>
      <c r="C11306" s="23" t="s">
        <v>14263</v>
      </c>
      <c r="D11306" s="23" t="s">
        <v>13686</v>
      </c>
      <c r="E11306" s="23" t="s">
        <v>1</v>
      </c>
      <c r="F11306" s="23" t="s">
        <v>7</v>
      </c>
      <c r="G11306" s="23" t="s">
        <v>3</v>
      </c>
      <c r="H11306" s="2" t="s">
        <v>8425</v>
      </c>
      <c r="I11306" s="23" t="s">
        <v>4517</v>
      </c>
      <c r="J11306" s="23" t="s">
        <v>59</v>
      </c>
      <c r="K11306" s="23" t="s">
        <v>9712</v>
      </c>
      <c r="L11306" s="23" t="s">
        <v>9539</v>
      </c>
      <c r="M11306" s="23">
        <f>YEAR(Tabla2[[#This Row],[Fecha de creación]])</f>
        <v>2022</v>
      </c>
      <c r="N11306" s="23">
        <f>MONTH(Tabla2[[#This Row],[Fecha de creación]])</f>
        <v>11</v>
      </c>
    </row>
    <row r="11307" spans="1:14" x14ac:dyDescent="0.25">
      <c r="A11307" s="26">
        <v>44882.680138888885</v>
      </c>
      <c r="B11307" s="23" t="s">
        <v>0</v>
      </c>
      <c r="C11307" s="23" t="s">
        <v>14264</v>
      </c>
      <c r="D11307" s="23" t="s">
        <v>7882</v>
      </c>
      <c r="E11307" s="23" t="s">
        <v>1</v>
      </c>
      <c r="F11307" s="23" t="s">
        <v>7</v>
      </c>
      <c r="G11307" s="23" t="s">
        <v>975</v>
      </c>
      <c r="H11307" s="2" t="s">
        <v>7722</v>
      </c>
      <c r="I11307" s="23" t="s">
        <v>7680</v>
      </c>
      <c r="J11307" s="23" t="s">
        <v>59</v>
      </c>
      <c r="K11307" s="23" t="s">
        <v>9712</v>
      </c>
      <c r="L11307" s="23" t="s">
        <v>9538</v>
      </c>
      <c r="M11307" s="23">
        <f>YEAR(Tabla2[[#This Row],[Fecha de creación]])</f>
        <v>2022</v>
      </c>
      <c r="N11307" s="23">
        <f>MONTH(Tabla2[[#This Row],[Fecha de creación]])</f>
        <v>11</v>
      </c>
    </row>
    <row r="11308" spans="1:14" x14ac:dyDescent="0.25">
      <c r="A11308" s="26">
        <v>44882.686423611114</v>
      </c>
      <c r="B11308" s="23" t="s">
        <v>100</v>
      </c>
      <c r="C11308" s="23" t="s">
        <v>14265</v>
      </c>
      <c r="D11308" s="23" t="s">
        <v>49</v>
      </c>
      <c r="E11308" s="23" t="s">
        <v>1</v>
      </c>
      <c r="F11308" s="23" t="s">
        <v>7</v>
      </c>
      <c r="G11308" s="23" t="s">
        <v>975</v>
      </c>
      <c r="H11308" s="2" t="s">
        <v>7745</v>
      </c>
      <c r="I11308" s="23" t="s">
        <v>6004</v>
      </c>
      <c r="J11308" s="23" t="s">
        <v>958</v>
      </c>
      <c r="K11308" s="23" t="s">
        <v>9712</v>
      </c>
      <c r="L11308" s="23" t="s">
        <v>9538</v>
      </c>
      <c r="M11308" s="23">
        <f>YEAR(Tabla2[[#This Row],[Fecha de creación]])</f>
        <v>2022</v>
      </c>
      <c r="N11308" s="23">
        <f>MONTH(Tabla2[[#This Row],[Fecha de creación]])</f>
        <v>11</v>
      </c>
    </row>
    <row r="11309" spans="1:14" x14ac:dyDescent="0.25">
      <c r="A11309" s="26">
        <v>44882.688333333332</v>
      </c>
      <c r="B11309" s="23" t="s">
        <v>100</v>
      </c>
      <c r="C11309" s="23" t="s">
        <v>14266</v>
      </c>
      <c r="D11309" s="23" t="s">
        <v>49</v>
      </c>
      <c r="E11309" s="23" t="s">
        <v>1</v>
      </c>
      <c r="F11309" s="23" t="s">
        <v>7</v>
      </c>
      <c r="G11309" s="23" t="s">
        <v>975</v>
      </c>
      <c r="H11309" s="2" t="s">
        <v>7745</v>
      </c>
      <c r="I11309" s="23" t="s">
        <v>6004</v>
      </c>
      <c r="J11309" s="23" t="s">
        <v>958</v>
      </c>
      <c r="K11309" s="23" t="s">
        <v>9712</v>
      </c>
      <c r="L11309" s="23" t="s">
        <v>9538</v>
      </c>
      <c r="M11309" s="23">
        <f>YEAR(Tabla2[[#This Row],[Fecha de creación]])</f>
        <v>2022</v>
      </c>
      <c r="N11309" s="23">
        <f>MONTH(Tabla2[[#This Row],[Fecha de creación]])</f>
        <v>11</v>
      </c>
    </row>
    <row r="11310" spans="1:14" x14ac:dyDescent="0.25">
      <c r="A11310" s="26">
        <v>44882.68922453704</v>
      </c>
      <c r="B11310" s="23" t="s">
        <v>100</v>
      </c>
      <c r="C11310" s="23" t="s">
        <v>14267</v>
      </c>
      <c r="D11310" s="23" t="s">
        <v>312</v>
      </c>
      <c r="E11310" s="23" t="s">
        <v>1</v>
      </c>
      <c r="F11310" s="23" t="s">
        <v>7</v>
      </c>
      <c r="G11310" s="23" t="s">
        <v>975</v>
      </c>
      <c r="H11310" s="2" t="s">
        <v>8459</v>
      </c>
      <c r="I11310" s="23" t="s">
        <v>6004</v>
      </c>
      <c r="J11310" s="23" t="s">
        <v>964</v>
      </c>
      <c r="K11310" s="23" t="s">
        <v>9712</v>
      </c>
      <c r="L11310" s="23" t="s">
        <v>9538</v>
      </c>
      <c r="M11310" s="23">
        <f>YEAR(Tabla2[[#This Row],[Fecha de creación]])</f>
        <v>2022</v>
      </c>
      <c r="N11310" s="23">
        <f>MONTH(Tabla2[[#This Row],[Fecha de creación]])</f>
        <v>11</v>
      </c>
    </row>
    <row r="11311" spans="1:14" x14ac:dyDescent="0.25">
      <c r="A11311" s="26">
        <v>44882.698946759258</v>
      </c>
      <c r="B11311" s="23" t="s">
        <v>56</v>
      </c>
      <c r="C11311" s="23" t="s">
        <v>14268</v>
      </c>
      <c r="D11311" s="23" t="s">
        <v>36</v>
      </c>
      <c r="E11311" s="23" t="s">
        <v>1</v>
      </c>
      <c r="F11311" s="23" t="s">
        <v>7</v>
      </c>
      <c r="G11311" s="23" t="s">
        <v>975</v>
      </c>
      <c r="H11311" s="2" t="s">
        <v>7731</v>
      </c>
      <c r="I11311" s="23" t="s">
        <v>4517</v>
      </c>
      <c r="J11311" s="23" t="s">
        <v>59</v>
      </c>
      <c r="K11311" s="23" t="s">
        <v>9712</v>
      </c>
      <c r="L11311" s="23" t="s">
        <v>9538</v>
      </c>
      <c r="M11311" s="23">
        <f>YEAR(Tabla2[[#This Row],[Fecha de creación]])</f>
        <v>2022</v>
      </c>
      <c r="N11311" s="23">
        <f>MONTH(Tabla2[[#This Row],[Fecha de creación]])</f>
        <v>11</v>
      </c>
    </row>
    <row r="11312" spans="1:14" x14ac:dyDescent="0.25">
      <c r="A11312" s="26">
        <v>44882.7109375</v>
      </c>
      <c r="B11312" s="23" t="s">
        <v>189</v>
      </c>
      <c r="C11312" s="23" t="s">
        <v>14269</v>
      </c>
      <c r="D11312" s="23" t="s">
        <v>7096</v>
      </c>
      <c r="E11312" s="23" t="s">
        <v>1</v>
      </c>
      <c r="F11312" s="23" t="s">
        <v>7</v>
      </c>
      <c r="G11312" s="23" t="s">
        <v>975</v>
      </c>
      <c r="H11312" s="2" t="s">
        <v>7722</v>
      </c>
      <c r="I11312" s="23" t="s">
        <v>4486</v>
      </c>
      <c r="J11312" s="23" t="s">
        <v>59</v>
      </c>
      <c r="K11312" s="23" t="s">
        <v>9712</v>
      </c>
      <c r="L11312" s="23" t="s">
        <v>9539</v>
      </c>
      <c r="M11312" s="23">
        <f>YEAR(Tabla2[[#This Row],[Fecha de creación]])</f>
        <v>2022</v>
      </c>
      <c r="N11312" s="23">
        <f>MONTH(Tabla2[[#This Row],[Fecha de creación]])</f>
        <v>11</v>
      </c>
    </row>
    <row r="11313" spans="1:14" x14ac:dyDescent="0.25">
      <c r="A11313" s="26">
        <v>44883.402939814812</v>
      </c>
      <c r="B11313" s="23" t="s">
        <v>0</v>
      </c>
      <c r="C11313" s="23" t="s">
        <v>14270</v>
      </c>
      <c r="D11313" s="23" t="s">
        <v>7486</v>
      </c>
      <c r="E11313" s="23" t="s">
        <v>1</v>
      </c>
      <c r="F11313" s="23" t="s">
        <v>22</v>
      </c>
      <c r="G11313" s="23" t="s">
        <v>975</v>
      </c>
      <c r="H11313" s="2" t="s">
        <v>8893</v>
      </c>
      <c r="I11313" s="23" t="s">
        <v>14129</v>
      </c>
      <c r="J11313" s="23" t="s">
        <v>59</v>
      </c>
      <c r="K11313" s="23" t="s">
        <v>9712</v>
      </c>
      <c r="L11313" s="23" t="s">
        <v>9538</v>
      </c>
      <c r="M11313" s="23">
        <f>YEAR(Tabla2[[#This Row],[Fecha de creación]])</f>
        <v>2022</v>
      </c>
      <c r="N11313" s="23">
        <f>MONTH(Tabla2[[#This Row],[Fecha de creación]])</f>
        <v>11</v>
      </c>
    </row>
    <row r="11314" spans="1:14" x14ac:dyDescent="0.25">
      <c r="A11314" s="26">
        <v>44883.487442129626</v>
      </c>
      <c r="B11314" s="23" t="s">
        <v>189</v>
      </c>
      <c r="C11314" s="23" t="s">
        <v>14271</v>
      </c>
      <c r="D11314" s="23" t="s">
        <v>7789</v>
      </c>
      <c r="E11314" s="23" t="s">
        <v>1</v>
      </c>
      <c r="F11314" s="23" t="s">
        <v>22</v>
      </c>
      <c r="G11314" s="23" t="s">
        <v>975</v>
      </c>
      <c r="H11314" s="2" t="s">
        <v>7734</v>
      </c>
      <c r="I11314" s="23" t="s">
        <v>4486</v>
      </c>
      <c r="J11314" s="23" t="s">
        <v>59</v>
      </c>
      <c r="K11314" s="23" t="s">
        <v>9712</v>
      </c>
      <c r="L11314" s="23" t="s">
        <v>9538</v>
      </c>
      <c r="M11314" s="23">
        <f>YEAR(Tabla2[[#This Row],[Fecha de creación]])</f>
        <v>2022</v>
      </c>
      <c r="N11314" s="23">
        <f>MONTH(Tabla2[[#This Row],[Fecha de creación]])</f>
        <v>11</v>
      </c>
    </row>
    <row r="11315" spans="1:14" x14ac:dyDescent="0.25">
      <c r="A11315" s="26">
        <v>44883.625092592592</v>
      </c>
      <c r="B11315" s="23" t="s">
        <v>100</v>
      </c>
      <c r="C11315" s="23" t="s">
        <v>14272</v>
      </c>
      <c r="D11315" s="23" t="s">
        <v>312</v>
      </c>
      <c r="E11315" s="23" t="s">
        <v>1</v>
      </c>
      <c r="F11315" s="23" t="s">
        <v>7</v>
      </c>
      <c r="G11315" s="23" t="s">
        <v>975</v>
      </c>
      <c r="H11315" s="2" t="s">
        <v>8459</v>
      </c>
      <c r="I11315" s="23" t="s">
        <v>6004</v>
      </c>
      <c r="J11315" s="23" t="s">
        <v>59</v>
      </c>
      <c r="K11315" s="23" t="s">
        <v>9712</v>
      </c>
      <c r="L11315" s="23" t="s">
        <v>9538</v>
      </c>
      <c r="M11315" s="23">
        <f>YEAR(Tabla2[[#This Row],[Fecha de creación]])</f>
        <v>2022</v>
      </c>
      <c r="N11315" s="23">
        <f>MONTH(Tabla2[[#This Row],[Fecha de creación]])</f>
        <v>11</v>
      </c>
    </row>
    <row r="11316" spans="1:14" x14ac:dyDescent="0.25">
      <c r="A11316" s="26">
        <v>44883.640555555554</v>
      </c>
      <c r="B11316" s="23" t="s">
        <v>0</v>
      </c>
      <c r="C11316" s="23" t="s">
        <v>14273</v>
      </c>
      <c r="D11316" s="23" t="s">
        <v>49</v>
      </c>
      <c r="E11316" s="23" t="s">
        <v>1</v>
      </c>
      <c r="F11316" s="23" t="s">
        <v>7</v>
      </c>
      <c r="G11316" s="23" t="s">
        <v>975</v>
      </c>
      <c r="H11316" s="2" t="s">
        <v>7745</v>
      </c>
      <c r="I11316" s="23" t="s">
        <v>7412</v>
      </c>
      <c r="J11316" s="23"/>
      <c r="K11316" s="23" t="s">
        <v>9712</v>
      </c>
      <c r="L11316" s="23" t="s">
        <v>9538</v>
      </c>
      <c r="M11316" s="23">
        <f>YEAR(Tabla2[[#This Row],[Fecha de creación]])</f>
        <v>2022</v>
      </c>
      <c r="N11316" s="23">
        <f>MONTH(Tabla2[[#This Row],[Fecha de creación]])</f>
        <v>11</v>
      </c>
    </row>
    <row r="11317" spans="1:14" x14ac:dyDescent="0.25">
      <c r="A11317" s="26">
        <v>44883.669918981483</v>
      </c>
      <c r="B11317" s="23" t="s">
        <v>0</v>
      </c>
      <c r="C11317" s="23" t="s">
        <v>14274</v>
      </c>
      <c r="D11317" s="23" t="s">
        <v>49</v>
      </c>
      <c r="E11317" s="23" t="s">
        <v>1</v>
      </c>
      <c r="F11317" s="23" t="s">
        <v>7</v>
      </c>
      <c r="G11317" s="23" t="s">
        <v>975</v>
      </c>
      <c r="H11317" s="2" t="s">
        <v>7745</v>
      </c>
      <c r="I11317" s="23" t="s">
        <v>7412</v>
      </c>
      <c r="J11317" s="23"/>
      <c r="K11317" s="23" t="s">
        <v>9712</v>
      </c>
      <c r="L11317" s="23" t="s">
        <v>9538</v>
      </c>
      <c r="M11317" s="23">
        <f>YEAR(Tabla2[[#This Row],[Fecha de creación]])</f>
        <v>2022</v>
      </c>
      <c r="N11317" s="23">
        <f>MONTH(Tabla2[[#This Row],[Fecha de creación]])</f>
        <v>11</v>
      </c>
    </row>
    <row r="11318" spans="1:14" x14ac:dyDescent="0.25">
      <c r="A11318" s="26">
        <v>44883.679722222223</v>
      </c>
      <c r="B11318" s="23" t="s">
        <v>0</v>
      </c>
      <c r="C11318" s="23" t="s">
        <v>14275</v>
      </c>
      <c r="D11318" s="23" t="s">
        <v>49</v>
      </c>
      <c r="E11318" s="23" t="s">
        <v>1</v>
      </c>
      <c r="F11318" s="23" t="s">
        <v>7</v>
      </c>
      <c r="G11318" s="23" t="s">
        <v>3</v>
      </c>
      <c r="H11318" s="2" t="s">
        <v>7745</v>
      </c>
      <c r="I11318" s="23" t="s">
        <v>14129</v>
      </c>
      <c r="J11318" s="23" t="s">
        <v>59</v>
      </c>
      <c r="K11318" s="23" t="s">
        <v>9712</v>
      </c>
      <c r="L11318" s="23" t="s">
        <v>9539</v>
      </c>
      <c r="M11318" s="23">
        <f>YEAR(Tabla2[[#This Row],[Fecha de creación]])</f>
        <v>2022</v>
      </c>
      <c r="N11318" s="23">
        <f>MONTH(Tabla2[[#This Row],[Fecha de creación]])</f>
        <v>11</v>
      </c>
    </row>
    <row r="11319" spans="1:14" x14ac:dyDescent="0.25">
      <c r="A11319" s="26">
        <v>44884.460775462961</v>
      </c>
      <c r="B11319" s="23" t="s">
        <v>0</v>
      </c>
      <c r="C11319" s="23" t="s">
        <v>14276</v>
      </c>
      <c r="D11319" s="23" t="s">
        <v>49</v>
      </c>
      <c r="E11319" s="23" t="s">
        <v>1</v>
      </c>
      <c r="F11319" s="23" t="s">
        <v>7</v>
      </c>
      <c r="G11319" s="23" t="s">
        <v>975</v>
      </c>
      <c r="H11319" s="2" t="s">
        <v>7745</v>
      </c>
      <c r="I11319" s="23" t="s">
        <v>7412</v>
      </c>
      <c r="J11319" s="23"/>
      <c r="K11319" s="23" t="s">
        <v>9712</v>
      </c>
      <c r="L11319" s="23" t="s">
        <v>9538</v>
      </c>
      <c r="M11319" s="23">
        <f>YEAR(Tabla2[[#This Row],[Fecha de creación]])</f>
        <v>2022</v>
      </c>
      <c r="N11319" s="23">
        <f>MONTH(Tabla2[[#This Row],[Fecha de creación]])</f>
        <v>11</v>
      </c>
    </row>
    <row r="11320" spans="1:14" x14ac:dyDescent="0.25">
      <c r="A11320" s="26">
        <v>44884.509467592594</v>
      </c>
      <c r="B11320" s="23" t="s">
        <v>0</v>
      </c>
      <c r="C11320" s="23" t="s">
        <v>14277</v>
      </c>
      <c r="D11320" s="23" t="s">
        <v>7521</v>
      </c>
      <c r="E11320" s="23" t="s">
        <v>1</v>
      </c>
      <c r="F11320" s="23" t="s">
        <v>22</v>
      </c>
      <c r="G11320" s="23" t="s">
        <v>975</v>
      </c>
      <c r="H11320" s="2" t="s">
        <v>8893</v>
      </c>
      <c r="I11320" s="23" t="s">
        <v>7412</v>
      </c>
      <c r="J11320" s="23"/>
      <c r="K11320" s="23" t="s">
        <v>9712</v>
      </c>
      <c r="L11320" s="23" t="s">
        <v>9538</v>
      </c>
      <c r="M11320" s="23">
        <f>YEAR(Tabla2[[#This Row],[Fecha de creación]])</f>
        <v>2022</v>
      </c>
      <c r="N11320" s="23">
        <f>MONTH(Tabla2[[#This Row],[Fecha de creación]])</f>
        <v>11</v>
      </c>
    </row>
    <row r="11321" spans="1:14" x14ac:dyDescent="0.25">
      <c r="A11321" s="26">
        <v>44884.533599537041</v>
      </c>
      <c r="B11321" s="23" t="s">
        <v>0</v>
      </c>
      <c r="C11321" s="23" t="s">
        <v>14278</v>
      </c>
      <c r="D11321" s="23" t="s">
        <v>49</v>
      </c>
      <c r="E11321" s="23" t="s">
        <v>1</v>
      </c>
      <c r="F11321" s="23" t="s">
        <v>7</v>
      </c>
      <c r="G11321" s="23" t="s">
        <v>975</v>
      </c>
      <c r="H11321" s="2" t="s">
        <v>7745</v>
      </c>
      <c r="I11321" s="23" t="s">
        <v>7412</v>
      </c>
      <c r="J11321" s="23"/>
      <c r="K11321" s="23" t="s">
        <v>9712</v>
      </c>
      <c r="L11321" s="23" t="s">
        <v>9538</v>
      </c>
      <c r="M11321" s="23">
        <f>YEAR(Tabla2[[#This Row],[Fecha de creación]])</f>
        <v>2022</v>
      </c>
      <c r="N11321" s="23">
        <f>MONTH(Tabla2[[#This Row],[Fecha de creación]])</f>
        <v>11</v>
      </c>
    </row>
    <row r="11322" spans="1:14" x14ac:dyDescent="0.25">
      <c r="A11322" s="26">
        <v>44884.647557870368</v>
      </c>
      <c r="B11322" s="23" t="s">
        <v>0</v>
      </c>
      <c r="C11322" s="23" t="s">
        <v>14279</v>
      </c>
      <c r="D11322" s="23" t="s">
        <v>982</v>
      </c>
      <c r="E11322" s="23" t="s">
        <v>1</v>
      </c>
      <c r="F11322" s="23" t="s">
        <v>22</v>
      </c>
      <c r="G11322" s="23" t="s">
        <v>975</v>
      </c>
      <c r="H11322" s="2" t="s">
        <v>8893</v>
      </c>
      <c r="I11322" s="23" t="s">
        <v>7680</v>
      </c>
      <c r="J11322" s="23" t="s">
        <v>59</v>
      </c>
      <c r="K11322" s="23" t="s">
        <v>9712</v>
      </c>
      <c r="L11322" s="23" t="s">
        <v>9538</v>
      </c>
      <c r="M11322" s="23">
        <f>YEAR(Tabla2[[#This Row],[Fecha de creación]])</f>
        <v>2022</v>
      </c>
      <c r="N11322" s="23">
        <f>MONTH(Tabla2[[#This Row],[Fecha de creación]])</f>
        <v>11</v>
      </c>
    </row>
    <row r="11323" spans="1:14" x14ac:dyDescent="0.25">
      <c r="A11323" s="26">
        <v>44884.666967592595</v>
      </c>
      <c r="B11323" s="23" t="s">
        <v>0</v>
      </c>
      <c r="C11323" s="23" t="s">
        <v>14280</v>
      </c>
      <c r="D11323" s="23" t="s">
        <v>989</v>
      </c>
      <c r="E11323" s="23" t="s">
        <v>1</v>
      </c>
      <c r="F11323" s="23" t="s">
        <v>7</v>
      </c>
      <c r="G11323" s="23" t="s">
        <v>975</v>
      </c>
      <c r="H11323" s="2" t="s">
        <v>8480</v>
      </c>
      <c r="I11323" s="23" t="s">
        <v>7680</v>
      </c>
      <c r="J11323" s="23" t="s">
        <v>59</v>
      </c>
      <c r="K11323" s="23" t="s">
        <v>9712</v>
      </c>
      <c r="L11323" s="23" t="s">
        <v>9538</v>
      </c>
      <c r="M11323" s="23">
        <f>YEAR(Tabla2[[#This Row],[Fecha de creación]])</f>
        <v>2022</v>
      </c>
      <c r="N11323" s="23">
        <f>MONTH(Tabla2[[#This Row],[Fecha de creación]])</f>
        <v>11</v>
      </c>
    </row>
    <row r="11324" spans="1:14" x14ac:dyDescent="0.25">
      <c r="A11324" s="26">
        <v>44884.675358796296</v>
      </c>
      <c r="B11324" s="23" t="s">
        <v>0</v>
      </c>
      <c r="C11324" s="23" t="s">
        <v>14281</v>
      </c>
      <c r="D11324" s="23" t="s">
        <v>5471</v>
      </c>
      <c r="E11324" s="23" t="s">
        <v>1</v>
      </c>
      <c r="F11324" s="23" t="s">
        <v>7</v>
      </c>
      <c r="G11324" s="23" t="s">
        <v>1551</v>
      </c>
      <c r="H11324" s="2" t="s">
        <v>7733</v>
      </c>
      <c r="I11324" s="23" t="s">
        <v>976</v>
      </c>
      <c r="J11324" s="23" t="s">
        <v>59</v>
      </c>
      <c r="K11324" s="23" t="s">
        <v>9712</v>
      </c>
      <c r="L11324" s="23" t="s">
        <v>9539</v>
      </c>
      <c r="M11324" s="23">
        <f>YEAR(Tabla2[[#This Row],[Fecha de creación]])</f>
        <v>2022</v>
      </c>
      <c r="N11324" s="23">
        <f>MONTH(Tabla2[[#This Row],[Fecha de creación]])</f>
        <v>11</v>
      </c>
    </row>
    <row r="11325" spans="1:14" x14ac:dyDescent="0.25">
      <c r="A11325" s="26">
        <v>44884.679027777776</v>
      </c>
      <c r="B11325" s="23" t="s">
        <v>0</v>
      </c>
      <c r="C11325" s="23" t="s">
        <v>14282</v>
      </c>
      <c r="D11325" s="23" t="s">
        <v>10281</v>
      </c>
      <c r="E11325" s="23" t="s">
        <v>1</v>
      </c>
      <c r="F11325" s="23" t="s">
        <v>7</v>
      </c>
      <c r="G11325" s="23" t="s">
        <v>1551</v>
      </c>
      <c r="H11325" s="2" t="s">
        <v>7726</v>
      </c>
      <c r="I11325" s="23" t="s">
        <v>976</v>
      </c>
      <c r="J11325" s="23" t="s">
        <v>59</v>
      </c>
      <c r="K11325" s="23" t="s">
        <v>9712</v>
      </c>
      <c r="L11325" s="23" t="s">
        <v>9539</v>
      </c>
      <c r="M11325" s="23">
        <f>YEAR(Tabla2[[#This Row],[Fecha de creación]])</f>
        <v>2022</v>
      </c>
      <c r="N11325" s="23">
        <f>MONTH(Tabla2[[#This Row],[Fecha de creación]])</f>
        <v>11</v>
      </c>
    </row>
    <row r="11326" spans="1:14" x14ac:dyDescent="0.25">
      <c r="A11326" s="26">
        <v>44884.68273148148</v>
      </c>
      <c r="B11326" s="23" t="s">
        <v>0</v>
      </c>
      <c r="C11326" s="23" t="s">
        <v>14283</v>
      </c>
      <c r="D11326" s="23" t="s">
        <v>982</v>
      </c>
      <c r="E11326" s="23" t="s">
        <v>1</v>
      </c>
      <c r="F11326" s="23" t="s">
        <v>22</v>
      </c>
      <c r="G11326" s="23" t="s">
        <v>975</v>
      </c>
      <c r="H11326" s="2" t="s">
        <v>8893</v>
      </c>
      <c r="I11326" s="23" t="s">
        <v>7680</v>
      </c>
      <c r="J11326" s="23" t="s">
        <v>59</v>
      </c>
      <c r="K11326" s="23" t="s">
        <v>9712</v>
      </c>
      <c r="L11326" s="23" t="s">
        <v>9538</v>
      </c>
      <c r="M11326" s="23">
        <f>YEAR(Tabla2[[#This Row],[Fecha de creación]])</f>
        <v>2022</v>
      </c>
      <c r="N11326" s="23">
        <f>MONTH(Tabla2[[#This Row],[Fecha de creación]])</f>
        <v>11</v>
      </c>
    </row>
    <row r="11327" spans="1:14" x14ac:dyDescent="0.25">
      <c r="A11327" s="26">
        <v>44884.685543981483</v>
      </c>
      <c r="B11327" s="23" t="s">
        <v>0</v>
      </c>
      <c r="C11327" s="23" t="s">
        <v>14284</v>
      </c>
      <c r="D11327" s="23" t="s">
        <v>982</v>
      </c>
      <c r="E11327" s="23" t="s">
        <v>1</v>
      </c>
      <c r="F11327" s="23" t="s">
        <v>22</v>
      </c>
      <c r="G11327" s="23" t="s">
        <v>975</v>
      </c>
      <c r="H11327" s="2" t="s">
        <v>8893</v>
      </c>
      <c r="I11327" s="23" t="s">
        <v>7680</v>
      </c>
      <c r="J11327" s="23" t="s">
        <v>59</v>
      </c>
      <c r="K11327" s="23" t="s">
        <v>9712</v>
      </c>
      <c r="L11327" s="23" t="s">
        <v>9538</v>
      </c>
      <c r="M11327" s="23">
        <f>YEAR(Tabla2[[#This Row],[Fecha de creación]])</f>
        <v>2022</v>
      </c>
      <c r="N11327" s="23">
        <f>MONTH(Tabla2[[#This Row],[Fecha de creación]])</f>
        <v>11</v>
      </c>
    </row>
    <row r="11328" spans="1:14" x14ac:dyDescent="0.25">
      <c r="A11328" s="26">
        <v>44884.691874999997</v>
      </c>
      <c r="B11328" s="23" t="s">
        <v>0</v>
      </c>
      <c r="C11328" s="23" t="s">
        <v>14285</v>
      </c>
      <c r="D11328" s="23" t="s">
        <v>989</v>
      </c>
      <c r="E11328" s="23" t="s">
        <v>1</v>
      </c>
      <c r="F11328" s="23" t="s">
        <v>7</v>
      </c>
      <c r="G11328" s="23" t="s">
        <v>975</v>
      </c>
      <c r="H11328" s="2" t="s">
        <v>8480</v>
      </c>
      <c r="I11328" s="23" t="s">
        <v>7680</v>
      </c>
      <c r="J11328" s="23" t="s">
        <v>59</v>
      </c>
      <c r="K11328" s="23" t="s">
        <v>9712</v>
      </c>
      <c r="L11328" s="23" t="s">
        <v>9538</v>
      </c>
      <c r="M11328" s="23">
        <f>YEAR(Tabla2[[#This Row],[Fecha de creación]])</f>
        <v>2022</v>
      </c>
      <c r="N11328" s="23">
        <f>MONTH(Tabla2[[#This Row],[Fecha de creación]])</f>
        <v>11</v>
      </c>
    </row>
    <row r="11329" spans="1:14" x14ac:dyDescent="0.25">
      <c r="A11329" s="26">
        <v>44886.403148148151</v>
      </c>
      <c r="B11329" s="23" t="s">
        <v>9534</v>
      </c>
      <c r="C11329" s="23" t="s">
        <v>14286</v>
      </c>
      <c r="D11329" s="23" t="s">
        <v>110</v>
      </c>
      <c r="E11329" s="23" t="s">
        <v>1</v>
      </c>
      <c r="F11329" s="23" t="s">
        <v>7</v>
      </c>
      <c r="G11329" s="23" t="s">
        <v>975</v>
      </c>
      <c r="H11329" s="2" t="s">
        <v>7731</v>
      </c>
      <c r="I11329" s="23" t="s">
        <v>8168</v>
      </c>
      <c r="J11329" s="23"/>
      <c r="K11329" s="23" t="s">
        <v>9712</v>
      </c>
      <c r="L11329" s="23" t="s">
        <v>9538</v>
      </c>
      <c r="M11329" s="23">
        <f>YEAR(Tabla2[[#This Row],[Fecha de creación]])</f>
        <v>2022</v>
      </c>
      <c r="N11329" s="23">
        <f>MONTH(Tabla2[[#This Row],[Fecha de creación]])</f>
        <v>11</v>
      </c>
    </row>
    <row r="11330" spans="1:14" x14ac:dyDescent="0.25">
      <c r="A11330" s="26">
        <v>44886.536678240744</v>
      </c>
      <c r="B11330" s="23" t="s">
        <v>56</v>
      </c>
      <c r="C11330" s="23" t="s">
        <v>14287</v>
      </c>
      <c r="D11330" s="23" t="s">
        <v>364</v>
      </c>
      <c r="E11330" s="23" t="s">
        <v>1</v>
      </c>
      <c r="F11330" s="23" t="s">
        <v>7</v>
      </c>
      <c r="G11330" s="23" t="s">
        <v>1551</v>
      </c>
      <c r="H11330" s="2" t="s">
        <v>7725</v>
      </c>
      <c r="I11330" s="23" t="s">
        <v>7129</v>
      </c>
      <c r="J11330" s="23" t="s">
        <v>59</v>
      </c>
      <c r="K11330" s="23" t="s">
        <v>9712</v>
      </c>
      <c r="L11330" s="23" t="s">
        <v>9539</v>
      </c>
      <c r="M11330" s="23">
        <f>YEAR(Tabla2[[#This Row],[Fecha de creación]])</f>
        <v>2022</v>
      </c>
      <c r="N11330" s="23">
        <f>MONTH(Tabla2[[#This Row],[Fecha de creación]])</f>
        <v>11</v>
      </c>
    </row>
    <row r="11331" spans="1:14" x14ac:dyDescent="0.25">
      <c r="A11331" s="26">
        <v>44886.654490740744</v>
      </c>
      <c r="B11331" s="23" t="s">
        <v>0</v>
      </c>
      <c r="C11331" s="23" t="s">
        <v>14288</v>
      </c>
      <c r="D11331" s="23" t="s">
        <v>49</v>
      </c>
      <c r="E11331" s="23" t="s">
        <v>1</v>
      </c>
      <c r="F11331" s="23" t="s">
        <v>7</v>
      </c>
      <c r="G11331" s="23" t="s">
        <v>3</v>
      </c>
      <c r="H11331" s="2" t="s">
        <v>7745</v>
      </c>
      <c r="I11331" s="23" t="s">
        <v>14129</v>
      </c>
      <c r="J11331" s="23" t="s">
        <v>59</v>
      </c>
      <c r="K11331" s="23" t="s">
        <v>9712</v>
      </c>
      <c r="L11331" s="23" t="s">
        <v>9539</v>
      </c>
      <c r="M11331" s="23">
        <f>YEAR(Tabla2[[#This Row],[Fecha de creación]])</f>
        <v>2022</v>
      </c>
      <c r="N11331" s="23">
        <f>MONTH(Tabla2[[#This Row],[Fecha de creación]])</f>
        <v>11</v>
      </c>
    </row>
    <row r="11332" spans="1:14" x14ac:dyDescent="0.25">
      <c r="A11332" s="26">
        <v>44886.684166666666</v>
      </c>
      <c r="B11332" s="23" t="s">
        <v>0</v>
      </c>
      <c r="C11332" s="23" t="s">
        <v>14289</v>
      </c>
      <c r="D11332" s="23" t="s">
        <v>982</v>
      </c>
      <c r="E11332" s="23" t="s">
        <v>1</v>
      </c>
      <c r="F11332" s="23" t="s">
        <v>22</v>
      </c>
      <c r="G11332" s="23" t="s">
        <v>975</v>
      </c>
      <c r="H11332" s="2" t="s">
        <v>8893</v>
      </c>
      <c r="I11332" s="23" t="s">
        <v>7680</v>
      </c>
      <c r="J11332" s="23" t="s">
        <v>59</v>
      </c>
      <c r="K11332" s="23" t="s">
        <v>9712</v>
      </c>
      <c r="L11332" s="23" t="s">
        <v>9538</v>
      </c>
      <c r="M11332" s="23">
        <f>YEAR(Tabla2[[#This Row],[Fecha de creación]])</f>
        <v>2022</v>
      </c>
      <c r="N11332" s="23">
        <f>MONTH(Tabla2[[#This Row],[Fecha de creación]])</f>
        <v>11</v>
      </c>
    </row>
    <row r="11333" spans="1:14" x14ac:dyDescent="0.25">
      <c r="A11333" s="26">
        <v>44887.527777777781</v>
      </c>
      <c r="B11333" s="23" t="s">
        <v>189</v>
      </c>
      <c r="C11333" s="23" t="s">
        <v>14290</v>
      </c>
      <c r="D11333" s="23" t="s">
        <v>13686</v>
      </c>
      <c r="E11333" s="23" t="s">
        <v>1</v>
      </c>
      <c r="F11333" s="23" t="s">
        <v>7</v>
      </c>
      <c r="G11333" s="23" t="s">
        <v>3</v>
      </c>
      <c r="H11333" s="2" t="s">
        <v>8425</v>
      </c>
      <c r="I11333" s="23" t="s">
        <v>4486</v>
      </c>
      <c r="J11333" s="23" t="s">
        <v>59</v>
      </c>
      <c r="K11333" s="23" t="s">
        <v>9712</v>
      </c>
      <c r="L11333" s="23" t="s">
        <v>9539</v>
      </c>
      <c r="M11333" s="23">
        <f>YEAR(Tabla2[[#This Row],[Fecha de creación]])</f>
        <v>2022</v>
      </c>
      <c r="N11333" s="23">
        <f>MONTH(Tabla2[[#This Row],[Fecha de creación]])</f>
        <v>11</v>
      </c>
    </row>
    <row r="11334" spans="1:14" x14ac:dyDescent="0.25">
      <c r="A11334" s="26">
        <v>44887.741215277776</v>
      </c>
      <c r="B11334" s="23" t="s">
        <v>0</v>
      </c>
      <c r="C11334" s="23" t="s">
        <v>14291</v>
      </c>
      <c r="D11334" s="23" t="s">
        <v>982</v>
      </c>
      <c r="E11334" s="23" t="s">
        <v>1</v>
      </c>
      <c r="F11334" s="23" t="s">
        <v>22</v>
      </c>
      <c r="G11334" s="23" t="s">
        <v>975</v>
      </c>
      <c r="H11334" s="2" t="s">
        <v>8893</v>
      </c>
      <c r="I11334" s="23" t="s">
        <v>7680</v>
      </c>
      <c r="J11334" s="23" t="s">
        <v>59</v>
      </c>
      <c r="K11334" s="23" t="s">
        <v>9712</v>
      </c>
      <c r="L11334" s="23" t="s">
        <v>9538</v>
      </c>
      <c r="M11334" s="23">
        <f>YEAR(Tabla2[[#This Row],[Fecha de creación]])</f>
        <v>2022</v>
      </c>
      <c r="N11334" s="23">
        <f>MONTH(Tabla2[[#This Row],[Fecha de creación]])</f>
        <v>11</v>
      </c>
    </row>
    <row r="11335" spans="1:14" x14ac:dyDescent="0.25">
      <c r="A11335" s="26">
        <v>44887.744687500002</v>
      </c>
      <c r="B11335" s="23" t="s">
        <v>0</v>
      </c>
      <c r="C11335" s="23" t="s">
        <v>14292</v>
      </c>
      <c r="D11335" s="23" t="s">
        <v>14258</v>
      </c>
      <c r="E11335" s="23" t="s">
        <v>1</v>
      </c>
      <c r="F11335" s="23" t="s">
        <v>7</v>
      </c>
      <c r="G11335" s="23" t="s">
        <v>1551</v>
      </c>
      <c r="H11335" s="2" t="s">
        <v>13019</v>
      </c>
      <c r="I11335" s="23" t="s">
        <v>11022</v>
      </c>
      <c r="J11335" s="23"/>
      <c r="K11335" s="23" t="s">
        <v>9712</v>
      </c>
      <c r="L11335" s="23" t="s">
        <v>9539</v>
      </c>
      <c r="M11335" s="23">
        <f>YEAR(Tabla2[[#This Row],[Fecha de creación]])</f>
        <v>2022</v>
      </c>
      <c r="N11335" s="23">
        <f>MONTH(Tabla2[[#This Row],[Fecha de creación]])</f>
        <v>11</v>
      </c>
    </row>
    <row r="11336" spans="1:14" x14ac:dyDescent="0.25">
      <c r="A11336" s="26">
        <v>44887.747164351851</v>
      </c>
      <c r="B11336" s="23" t="s">
        <v>0</v>
      </c>
      <c r="C11336" s="23" t="s">
        <v>14293</v>
      </c>
      <c r="D11336" s="23" t="s">
        <v>996</v>
      </c>
      <c r="E11336" s="23" t="s">
        <v>1</v>
      </c>
      <c r="F11336" s="23" t="s">
        <v>7</v>
      </c>
      <c r="G11336" s="23" t="s">
        <v>975</v>
      </c>
      <c r="H11336" s="2" t="s">
        <v>7980</v>
      </c>
      <c r="I11336" s="23" t="s">
        <v>7680</v>
      </c>
      <c r="J11336" s="23"/>
      <c r="K11336" s="23" t="s">
        <v>9712</v>
      </c>
      <c r="L11336" s="23" t="s">
        <v>9538</v>
      </c>
      <c r="M11336" s="23">
        <f>YEAR(Tabla2[[#This Row],[Fecha de creación]])</f>
        <v>2022</v>
      </c>
      <c r="N11336" s="23">
        <f>MONTH(Tabla2[[#This Row],[Fecha de creación]])</f>
        <v>11</v>
      </c>
    </row>
    <row r="11337" spans="1:14" x14ac:dyDescent="0.25">
      <c r="A11337" s="26">
        <v>44887.751701388886</v>
      </c>
      <c r="B11337" s="23" t="s">
        <v>0</v>
      </c>
      <c r="C11337" s="23" t="s">
        <v>14294</v>
      </c>
      <c r="D11337" s="23" t="s">
        <v>586</v>
      </c>
      <c r="E11337" s="23" t="s">
        <v>1</v>
      </c>
      <c r="F11337" s="23" t="s">
        <v>22</v>
      </c>
      <c r="G11337" s="23" t="s">
        <v>975</v>
      </c>
      <c r="H11337" s="2" t="s">
        <v>7748</v>
      </c>
      <c r="I11337" s="23" t="s">
        <v>14129</v>
      </c>
      <c r="J11337" s="23" t="s">
        <v>59</v>
      </c>
      <c r="K11337" s="23" t="s">
        <v>9712</v>
      </c>
      <c r="L11337" s="23" t="s">
        <v>9538</v>
      </c>
      <c r="M11337" s="23">
        <f>YEAR(Tabla2[[#This Row],[Fecha de creación]])</f>
        <v>2022</v>
      </c>
      <c r="N11337" s="23">
        <f>MONTH(Tabla2[[#This Row],[Fecha de creación]])</f>
        <v>11</v>
      </c>
    </row>
    <row r="11338" spans="1:14" x14ac:dyDescent="0.25">
      <c r="A11338" s="26">
        <v>44888.371099537035</v>
      </c>
      <c r="B11338" s="23" t="s">
        <v>56</v>
      </c>
      <c r="C11338" s="23" t="s">
        <v>14295</v>
      </c>
      <c r="D11338" s="23" t="s">
        <v>49</v>
      </c>
      <c r="E11338" s="23" t="s">
        <v>1</v>
      </c>
      <c r="F11338" s="23" t="s">
        <v>7</v>
      </c>
      <c r="G11338" s="23" t="s">
        <v>3</v>
      </c>
      <c r="H11338" s="2" t="s">
        <v>7745</v>
      </c>
      <c r="I11338" s="23" t="s">
        <v>7342</v>
      </c>
      <c r="J11338" s="23" t="s">
        <v>958</v>
      </c>
      <c r="K11338" s="23" t="s">
        <v>9712</v>
      </c>
      <c r="L11338" s="23" t="s">
        <v>9539</v>
      </c>
      <c r="M11338" s="23">
        <f>YEAR(Tabla2[[#This Row],[Fecha de creación]])</f>
        <v>2022</v>
      </c>
      <c r="N11338" s="23">
        <f>MONTH(Tabla2[[#This Row],[Fecha de creación]])</f>
        <v>11</v>
      </c>
    </row>
    <row r="11339" spans="1:14" x14ac:dyDescent="0.25">
      <c r="A11339" s="26">
        <v>44888.407106481478</v>
      </c>
      <c r="B11339" s="23" t="s">
        <v>56</v>
      </c>
      <c r="C11339" s="23" t="s">
        <v>14296</v>
      </c>
      <c r="D11339" s="23" t="s">
        <v>4281</v>
      </c>
      <c r="E11339" s="23" t="s">
        <v>1</v>
      </c>
      <c r="F11339" s="23" t="s">
        <v>7</v>
      </c>
      <c r="G11339" s="23" t="s">
        <v>975</v>
      </c>
      <c r="H11339" s="2" t="s">
        <v>7722</v>
      </c>
      <c r="I11339" s="23" t="s">
        <v>7342</v>
      </c>
      <c r="J11339" s="23" t="s">
        <v>59</v>
      </c>
      <c r="K11339" s="23" t="s">
        <v>9712</v>
      </c>
      <c r="L11339" s="23" t="s">
        <v>9538</v>
      </c>
      <c r="M11339" s="23">
        <f>YEAR(Tabla2[[#This Row],[Fecha de creación]])</f>
        <v>2022</v>
      </c>
      <c r="N11339" s="23">
        <f>MONTH(Tabla2[[#This Row],[Fecha de creación]])</f>
        <v>11</v>
      </c>
    </row>
    <row r="11340" spans="1:14" x14ac:dyDescent="0.25">
      <c r="A11340" s="26">
        <v>44888.438321759262</v>
      </c>
      <c r="B11340" s="23" t="s">
        <v>0</v>
      </c>
      <c r="C11340" s="23" t="s">
        <v>14297</v>
      </c>
      <c r="D11340" s="23" t="s">
        <v>364</v>
      </c>
      <c r="E11340" s="23" t="s">
        <v>1</v>
      </c>
      <c r="F11340" s="23" t="s">
        <v>7</v>
      </c>
      <c r="G11340" s="23" t="s">
        <v>1551</v>
      </c>
      <c r="H11340" s="2" t="s">
        <v>7725</v>
      </c>
      <c r="I11340" s="23" t="s">
        <v>976</v>
      </c>
      <c r="J11340" s="23" t="s">
        <v>59</v>
      </c>
      <c r="K11340" s="23" t="s">
        <v>9712</v>
      </c>
      <c r="L11340" s="23" t="s">
        <v>9538</v>
      </c>
      <c r="M11340" s="23">
        <f>YEAR(Tabla2[[#This Row],[Fecha de creación]])</f>
        <v>2022</v>
      </c>
      <c r="N11340" s="23">
        <f>MONTH(Tabla2[[#This Row],[Fecha de creación]])</f>
        <v>11</v>
      </c>
    </row>
    <row r="11341" spans="1:14" x14ac:dyDescent="0.25">
      <c r="A11341" s="26">
        <v>44888.538645833331</v>
      </c>
      <c r="B11341" s="23" t="s">
        <v>9534</v>
      </c>
      <c r="C11341" s="23" t="s">
        <v>14298</v>
      </c>
      <c r="D11341" s="23" t="s">
        <v>12998</v>
      </c>
      <c r="E11341" s="23" t="s">
        <v>1</v>
      </c>
      <c r="F11341" s="23" t="s">
        <v>7</v>
      </c>
      <c r="G11341" s="23" t="s">
        <v>975</v>
      </c>
      <c r="H11341" s="2" t="s">
        <v>7980</v>
      </c>
      <c r="I11341" s="23" t="s">
        <v>8168</v>
      </c>
      <c r="J11341" s="23"/>
      <c r="K11341" s="23" t="s">
        <v>9712</v>
      </c>
      <c r="L11341" s="23" t="s">
        <v>9538</v>
      </c>
      <c r="M11341" s="23">
        <f>YEAR(Tabla2[[#This Row],[Fecha de creación]])</f>
        <v>2022</v>
      </c>
      <c r="N11341" s="23">
        <f>MONTH(Tabla2[[#This Row],[Fecha de creación]])</f>
        <v>11</v>
      </c>
    </row>
    <row r="11342" spans="1:14" x14ac:dyDescent="0.25">
      <c r="A11342" s="26">
        <v>44888.539293981485</v>
      </c>
      <c r="B11342" s="23" t="s">
        <v>9534</v>
      </c>
      <c r="C11342" s="23" t="s">
        <v>14299</v>
      </c>
      <c r="D11342" s="23" t="s">
        <v>14300</v>
      </c>
      <c r="E11342" s="23" t="s">
        <v>1</v>
      </c>
      <c r="F11342" s="23" t="s">
        <v>7</v>
      </c>
      <c r="G11342" s="23" t="s">
        <v>975</v>
      </c>
      <c r="H11342" s="2" t="s">
        <v>7736</v>
      </c>
      <c r="I11342" s="23" t="s">
        <v>8168</v>
      </c>
      <c r="J11342" s="23"/>
      <c r="K11342" s="23" t="s">
        <v>9712</v>
      </c>
      <c r="L11342" s="23" t="s">
        <v>9538</v>
      </c>
      <c r="M11342" s="23">
        <f>YEAR(Tabla2[[#This Row],[Fecha de creación]])</f>
        <v>2022</v>
      </c>
      <c r="N11342" s="23">
        <f>MONTH(Tabla2[[#This Row],[Fecha de creación]])</f>
        <v>11</v>
      </c>
    </row>
    <row r="11343" spans="1:14" x14ac:dyDescent="0.25">
      <c r="A11343" s="26">
        <v>44888.583865740744</v>
      </c>
      <c r="B11343" s="23" t="s">
        <v>0</v>
      </c>
      <c r="C11343" s="23" t="s">
        <v>14301</v>
      </c>
      <c r="D11343" s="23" t="s">
        <v>440</v>
      </c>
      <c r="E11343" s="23" t="s">
        <v>1</v>
      </c>
      <c r="F11343" s="23" t="s">
        <v>22</v>
      </c>
      <c r="G11343" s="23" t="s">
        <v>975</v>
      </c>
      <c r="H11343" s="2" t="s">
        <v>7723</v>
      </c>
      <c r="I11343" s="23" t="s">
        <v>14129</v>
      </c>
      <c r="J11343" s="23" t="s">
        <v>59</v>
      </c>
      <c r="K11343" s="23" t="s">
        <v>9712</v>
      </c>
      <c r="L11343" s="23" t="s">
        <v>9538</v>
      </c>
      <c r="M11343" s="23">
        <f>YEAR(Tabla2[[#This Row],[Fecha de creación]])</f>
        <v>2022</v>
      </c>
      <c r="N11343" s="23">
        <f>MONTH(Tabla2[[#This Row],[Fecha de creación]])</f>
        <v>11</v>
      </c>
    </row>
    <row r="11344" spans="1:14" x14ac:dyDescent="0.25">
      <c r="A11344" s="26">
        <v>44888.661956018521</v>
      </c>
      <c r="B11344" s="23" t="s">
        <v>100</v>
      </c>
      <c r="C11344" s="23" t="s">
        <v>14302</v>
      </c>
      <c r="D11344" s="23" t="s">
        <v>49</v>
      </c>
      <c r="E11344" s="23" t="s">
        <v>1</v>
      </c>
      <c r="F11344" s="23" t="s">
        <v>7</v>
      </c>
      <c r="G11344" s="23" t="s">
        <v>3</v>
      </c>
      <c r="H11344" s="2" t="s">
        <v>7745</v>
      </c>
      <c r="I11344" s="23" t="s">
        <v>14131</v>
      </c>
      <c r="J11344" s="23" t="s">
        <v>958</v>
      </c>
      <c r="K11344" s="23" t="s">
        <v>9712</v>
      </c>
      <c r="L11344" s="23" t="s">
        <v>9539</v>
      </c>
      <c r="M11344" s="23">
        <f>YEAR(Tabla2[[#This Row],[Fecha de creación]])</f>
        <v>2022</v>
      </c>
      <c r="N11344" s="23">
        <f>MONTH(Tabla2[[#This Row],[Fecha de creación]])</f>
        <v>11</v>
      </c>
    </row>
    <row r="11345" spans="1:14" x14ac:dyDescent="0.25">
      <c r="A11345" s="26">
        <v>44888.684236111112</v>
      </c>
      <c r="B11345" s="23" t="s">
        <v>0</v>
      </c>
      <c r="C11345" s="23" t="s">
        <v>14303</v>
      </c>
      <c r="D11345" s="23" t="s">
        <v>8539</v>
      </c>
      <c r="E11345" s="23" t="s">
        <v>1</v>
      </c>
      <c r="F11345" s="23" t="s">
        <v>7</v>
      </c>
      <c r="G11345" s="23" t="s">
        <v>975</v>
      </c>
      <c r="H11345" s="2" t="s">
        <v>7731</v>
      </c>
      <c r="I11345" s="23" t="s">
        <v>7680</v>
      </c>
      <c r="J11345" s="23"/>
      <c r="K11345" s="23" t="s">
        <v>9712</v>
      </c>
      <c r="L11345" s="23" t="s">
        <v>9538</v>
      </c>
      <c r="M11345" s="23">
        <f>YEAR(Tabla2[[#This Row],[Fecha de creación]])</f>
        <v>2022</v>
      </c>
      <c r="N11345" s="23">
        <f>MONTH(Tabla2[[#This Row],[Fecha de creación]])</f>
        <v>11</v>
      </c>
    </row>
    <row r="11346" spans="1:14" x14ac:dyDescent="0.25">
      <c r="A11346" s="26">
        <v>44888.689525462964</v>
      </c>
      <c r="B11346" s="23" t="s">
        <v>0</v>
      </c>
      <c r="C11346" s="23" t="s">
        <v>14304</v>
      </c>
      <c r="D11346" s="23" t="s">
        <v>982</v>
      </c>
      <c r="E11346" s="23" t="s">
        <v>1</v>
      </c>
      <c r="F11346" s="23" t="s">
        <v>22</v>
      </c>
      <c r="G11346" s="23" t="s">
        <v>975</v>
      </c>
      <c r="H11346" s="2" t="s">
        <v>8893</v>
      </c>
      <c r="I11346" s="23" t="s">
        <v>7680</v>
      </c>
      <c r="J11346" s="23" t="s">
        <v>59</v>
      </c>
      <c r="K11346" s="23" t="s">
        <v>9712</v>
      </c>
      <c r="L11346" s="23" t="s">
        <v>9538</v>
      </c>
      <c r="M11346" s="23">
        <f>YEAR(Tabla2[[#This Row],[Fecha de creación]])</f>
        <v>2022</v>
      </c>
      <c r="N11346" s="23">
        <f>MONTH(Tabla2[[#This Row],[Fecha de creación]])</f>
        <v>11</v>
      </c>
    </row>
    <row r="11347" spans="1:14" x14ac:dyDescent="0.25">
      <c r="A11347" s="26">
        <v>44888.693923611114</v>
      </c>
      <c r="B11347" s="23" t="s">
        <v>0</v>
      </c>
      <c r="C11347" s="23" t="s">
        <v>14305</v>
      </c>
      <c r="D11347" s="23" t="s">
        <v>364</v>
      </c>
      <c r="E11347" s="23" t="s">
        <v>1</v>
      </c>
      <c r="F11347" s="23" t="s">
        <v>7</v>
      </c>
      <c r="G11347" s="23" t="s">
        <v>975</v>
      </c>
      <c r="H11347" s="2" t="s">
        <v>7731</v>
      </c>
      <c r="I11347" s="23" t="s">
        <v>7680</v>
      </c>
      <c r="J11347" s="23" t="s">
        <v>59</v>
      </c>
      <c r="K11347" s="23" t="s">
        <v>9712</v>
      </c>
      <c r="L11347" s="23" t="s">
        <v>9538</v>
      </c>
      <c r="M11347" s="23">
        <f>YEAR(Tabla2[[#This Row],[Fecha de creación]])</f>
        <v>2022</v>
      </c>
      <c r="N11347" s="23">
        <f>MONTH(Tabla2[[#This Row],[Fecha de creación]])</f>
        <v>11</v>
      </c>
    </row>
    <row r="11348" spans="1:14" x14ac:dyDescent="0.25">
      <c r="A11348" s="26">
        <v>44889.397187499999</v>
      </c>
      <c r="B11348" s="23" t="s">
        <v>0</v>
      </c>
      <c r="C11348" s="23" t="s">
        <v>14306</v>
      </c>
      <c r="D11348" s="23" t="s">
        <v>312</v>
      </c>
      <c r="E11348" s="23" t="s">
        <v>1</v>
      </c>
      <c r="F11348" s="23" t="s">
        <v>7</v>
      </c>
      <c r="G11348" s="23" t="s">
        <v>975</v>
      </c>
      <c r="H11348" s="2" t="s">
        <v>8459</v>
      </c>
      <c r="I11348" s="23" t="s">
        <v>5999</v>
      </c>
      <c r="J11348" s="23" t="s">
        <v>59</v>
      </c>
      <c r="K11348" s="23" t="s">
        <v>9712</v>
      </c>
      <c r="L11348" s="23" t="s">
        <v>9538</v>
      </c>
      <c r="M11348" s="23">
        <f>YEAR(Tabla2[[#This Row],[Fecha de creación]])</f>
        <v>2022</v>
      </c>
      <c r="N11348" s="23">
        <f>MONTH(Tabla2[[#This Row],[Fecha de creación]])</f>
        <v>11</v>
      </c>
    </row>
    <row r="11349" spans="1:14" x14ac:dyDescent="0.25">
      <c r="A11349" s="26">
        <v>44889.399502314816</v>
      </c>
      <c r="B11349" s="23" t="s">
        <v>0</v>
      </c>
      <c r="C11349" s="23" t="s">
        <v>14307</v>
      </c>
      <c r="D11349" s="23" t="s">
        <v>312</v>
      </c>
      <c r="E11349" s="23" t="s">
        <v>1</v>
      </c>
      <c r="F11349" s="23" t="s">
        <v>7</v>
      </c>
      <c r="G11349" s="23" t="s">
        <v>975</v>
      </c>
      <c r="H11349" s="2" t="s">
        <v>8459</v>
      </c>
      <c r="I11349" s="23" t="s">
        <v>5999</v>
      </c>
      <c r="J11349" s="23" t="s">
        <v>59</v>
      </c>
      <c r="K11349" s="23" t="s">
        <v>9712</v>
      </c>
      <c r="L11349" s="23" t="s">
        <v>9538</v>
      </c>
      <c r="M11349" s="23">
        <f>YEAR(Tabla2[[#This Row],[Fecha de creación]])</f>
        <v>2022</v>
      </c>
      <c r="N11349" s="23">
        <f>MONTH(Tabla2[[#This Row],[Fecha de creación]])</f>
        <v>11</v>
      </c>
    </row>
    <row r="11350" spans="1:14" x14ac:dyDescent="0.25">
      <c r="A11350" s="26">
        <v>44889.402881944443</v>
      </c>
      <c r="B11350" s="23" t="s">
        <v>0</v>
      </c>
      <c r="C11350" s="23" t="s">
        <v>14308</v>
      </c>
      <c r="D11350" s="23" t="s">
        <v>14309</v>
      </c>
      <c r="E11350" s="23" t="s">
        <v>1</v>
      </c>
      <c r="F11350" s="23" t="s">
        <v>7</v>
      </c>
      <c r="G11350" s="23" t="s">
        <v>975</v>
      </c>
      <c r="H11350" s="2" t="s">
        <v>7730</v>
      </c>
      <c r="I11350" s="23" t="s">
        <v>5999</v>
      </c>
      <c r="J11350" s="23" t="s">
        <v>964</v>
      </c>
      <c r="K11350" s="23" t="s">
        <v>9712</v>
      </c>
      <c r="L11350" s="23" t="s">
        <v>9538</v>
      </c>
      <c r="M11350" s="23">
        <f>YEAR(Tabla2[[#This Row],[Fecha de creación]])</f>
        <v>2022</v>
      </c>
      <c r="N11350" s="23">
        <f>MONTH(Tabla2[[#This Row],[Fecha de creación]])</f>
        <v>11</v>
      </c>
    </row>
    <row r="11351" spans="1:14" x14ac:dyDescent="0.25">
      <c r="A11351" s="26">
        <v>44889.406539351854</v>
      </c>
      <c r="B11351" s="23" t="s">
        <v>0</v>
      </c>
      <c r="C11351" s="23" t="s">
        <v>14310</v>
      </c>
      <c r="D11351" s="23" t="s">
        <v>6</v>
      </c>
      <c r="E11351" s="23" t="s">
        <v>1</v>
      </c>
      <c r="F11351" s="23" t="s">
        <v>7</v>
      </c>
      <c r="G11351" s="23" t="s">
        <v>975</v>
      </c>
      <c r="H11351" s="2" t="s">
        <v>7722</v>
      </c>
      <c r="I11351" s="23" t="s">
        <v>14129</v>
      </c>
      <c r="J11351" s="23" t="s">
        <v>59</v>
      </c>
      <c r="K11351" s="23" t="s">
        <v>9712</v>
      </c>
      <c r="L11351" s="23" t="s">
        <v>9538</v>
      </c>
      <c r="M11351" s="23">
        <f>YEAR(Tabla2[[#This Row],[Fecha de creación]])</f>
        <v>2022</v>
      </c>
      <c r="N11351" s="23">
        <f>MONTH(Tabla2[[#This Row],[Fecha de creación]])</f>
        <v>11</v>
      </c>
    </row>
    <row r="11352" spans="1:14" x14ac:dyDescent="0.25">
      <c r="A11352" s="26">
        <v>44889.426238425927</v>
      </c>
      <c r="B11352" s="23" t="s">
        <v>0</v>
      </c>
      <c r="C11352" s="23" t="s">
        <v>14311</v>
      </c>
      <c r="D11352" s="23" t="s">
        <v>14312</v>
      </c>
      <c r="E11352" s="23" t="s">
        <v>1</v>
      </c>
      <c r="F11352" s="23" t="s">
        <v>22</v>
      </c>
      <c r="G11352" s="23" t="s">
        <v>975</v>
      </c>
      <c r="H11352" s="2" t="s">
        <v>14313</v>
      </c>
      <c r="I11352" s="23" t="s">
        <v>120</v>
      </c>
      <c r="J11352" s="23" t="s">
        <v>59</v>
      </c>
      <c r="K11352" s="23" t="s">
        <v>9712</v>
      </c>
      <c r="L11352" s="23" t="s">
        <v>9538</v>
      </c>
      <c r="M11352" s="23">
        <f>YEAR(Tabla2[[#This Row],[Fecha de creación]])</f>
        <v>2022</v>
      </c>
      <c r="N11352" s="23">
        <f>MONTH(Tabla2[[#This Row],[Fecha de creación]])</f>
        <v>11</v>
      </c>
    </row>
    <row r="11353" spans="1:14" x14ac:dyDescent="0.25">
      <c r="A11353" s="26">
        <v>44889.445717592593</v>
      </c>
      <c r="B11353" s="23" t="s">
        <v>0</v>
      </c>
      <c r="C11353" s="23" t="s">
        <v>14314</v>
      </c>
      <c r="D11353" s="23" t="s">
        <v>14315</v>
      </c>
      <c r="E11353" s="23" t="s">
        <v>1</v>
      </c>
      <c r="F11353" s="23" t="s">
        <v>7</v>
      </c>
      <c r="G11353" s="23" t="s">
        <v>975</v>
      </c>
      <c r="H11353" s="2" t="s">
        <v>7728</v>
      </c>
      <c r="I11353" s="23" t="s">
        <v>120</v>
      </c>
      <c r="J11353" s="23" t="s">
        <v>59</v>
      </c>
      <c r="K11353" s="23" t="s">
        <v>9712</v>
      </c>
      <c r="L11353" s="23" t="s">
        <v>9538</v>
      </c>
      <c r="M11353" s="23">
        <f>YEAR(Tabla2[[#This Row],[Fecha de creación]])</f>
        <v>2022</v>
      </c>
      <c r="N11353" s="23">
        <f>MONTH(Tabla2[[#This Row],[Fecha de creación]])</f>
        <v>11</v>
      </c>
    </row>
    <row r="11354" spans="1:14" x14ac:dyDescent="0.25">
      <c r="A11354" s="26">
        <v>44889.500092592592</v>
      </c>
      <c r="B11354" s="23" t="s">
        <v>0</v>
      </c>
      <c r="C11354" s="23" t="s">
        <v>14316</v>
      </c>
      <c r="D11354" s="23" t="s">
        <v>14317</v>
      </c>
      <c r="E11354" s="23" t="s">
        <v>1</v>
      </c>
      <c r="F11354" s="23" t="s">
        <v>7</v>
      </c>
      <c r="G11354" s="23" t="s">
        <v>3</v>
      </c>
      <c r="H11354" s="2" t="s">
        <v>14318</v>
      </c>
      <c r="I11354" s="23" t="s">
        <v>120</v>
      </c>
      <c r="J11354" s="23" t="s">
        <v>59</v>
      </c>
      <c r="K11354" s="23" t="s">
        <v>9712</v>
      </c>
      <c r="L11354" s="23" t="s">
        <v>9539</v>
      </c>
      <c r="M11354" s="23">
        <f>YEAR(Tabla2[[#This Row],[Fecha de creación]])</f>
        <v>2022</v>
      </c>
      <c r="N11354" s="23">
        <f>MONTH(Tabla2[[#This Row],[Fecha de creación]])</f>
        <v>11</v>
      </c>
    </row>
    <row r="11355" spans="1:14" x14ac:dyDescent="0.25">
      <c r="A11355" s="26">
        <v>44889.502256944441</v>
      </c>
      <c r="B11355" s="23" t="s">
        <v>0</v>
      </c>
      <c r="C11355" s="23" t="s">
        <v>14319</v>
      </c>
      <c r="D11355" s="23" t="s">
        <v>14320</v>
      </c>
      <c r="E11355" s="23" t="s">
        <v>1</v>
      </c>
      <c r="F11355" s="23" t="s">
        <v>7</v>
      </c>
      <c r="G11355" s="23" t="s">
        <v>975</v>
      </c>
      <c r="H11355" s="2" t="s">
        <v>14318</v>
      </c>
      <c r="I11355" s="23" t="s">
        <v>120</v>
      </c>
      <c r="J11355" s="23" t="s">
        <v>59</v>
      </c>
      <c r="K11355" s="23" t="s">
        <v>9712</v>
      </c>
      <c r="L11355" s="23" t="s">
        <v>9538</v>
      </c>
      <c r="M11355" s="23">
        <f>YEAR(Tabla2[[#This Row],[Fecha de creación]])</f>
        <v>2022</v>
      </c>
      <c r="N11355" s="23">
        <f>MONTH(Tabla2[[#This Row],[Fecha de creación]])</f>
        <v>11</v>
      </c>
    </row>
    <row r="11356" spans="1:14" x14ac:dyDescent="0.25">
      <c r="A11356" s="26">
        <v>44889.606203703705</v>
      </c>
      <c r="B11356" s="23" t="s">
        <v>0</v>
      </c>
      <c r="C11356" s="23" t="s">
        <v>14321</v>
      </c>
      <c r="D11356" s="23" t="s">
        <v>7108</v>
      </c>
      <c r="E11356" s="23" t="s">
        <v>1</v>
      </c>
      <c r="F11356" s="23" t="s">
        <v>22</v>
      </c>
      <c r="G11356" s="23" t="s">
        <v>975</v>
      </c>
      <c r="H11356" s="2" t="s">
        <v>8893</v>
      </c>
      <c r="I11356" s="23" t="s">
        <v>14129</v>
      </c>
      <c r="J11356" s="23" t="s">
        <v>958</v>
      </c>
      <c r="K11356" s="23" t="s">
        <v>9712</v>
      </c>
      <c r="L11356" s="23" t="s">
        <v>9538</v>
      </c>
      <c r="M11356" s="23">
        <f>YEAR(Tabla2[[#This Row],[Fecha de creación]])</f>
        <v>2022</v>
      </c>
      <c r="N11356" s="23">
        <f>MONTH(Tabla2[[#This Row],[Fecha de creación]])</f>
        <v>11</v>
      </c>
    </row>
    <row r="11357" spans="1:14" x14ac:dyDescent="0.25">
      <c r="A11357" s="26">
        <v>44890.412083333336</v>
      </c>
      <c r="B11357" s="23" t="s">
        <v>0</v>
      </c>
      <c r="C11357" s="23" t="s">
        <v>14322</v>
      </c>
      <c r="D11357" s="23" t="s">
        <v>7108</v>
      </c>
      <c r="E11357" s="23" t="s">
        <v>1</v>
      </c>
      <c r="F11357" s="23" t="s">
        <v>22</v>
      </c>
      <c r="G11357" s="23" t="s">
        <v>975</v>
      </c>
      <c r="H11357" s="2" t="s">
        <v>8893</v>
      </c>
      <c r="I11357" s="23" t="s">
        <v>14129</v>
      </c>
      <c r="J11357" s="23" t="s">
        <v>59</v>
      </c>
      <c r="K11357" s="23" t="s">
        <v>9712</v>
      </c>
      <c r="L11357" s="23" t="s">
        <v>9538</v>
      </c>
      <c r="M11357" s="23">
        <f>YEAR(Tabla2[[#This Row],[Fecha de creación]])</f>
        <v>2022</v>
      </c>
      <c r="N11357" s="23">
        <f>MONTH(Tabla2[[#This Row],[Fecha de creación]])</f>
        <v>11</v>
      </c>
    </row>
    <row r="11358" spans="1:14" x14ac:dyDescent="0.25">
      <c r="A11358" s="26">
        <v>44890.740914351853</v>
      </c>
      <c r="B11358" s="23" t="s">
        <v>0</v>
      </c>
      <c r="C11358" s="23" t="s">
        <v>14323</v>
      </c>
      <c r="D11358" s="23" t="s">
        <v>14324</v>
      </c>
      <c r="E11358" s="23" t="s">
        <v>1</v>
      </c>
      <c r="F11358" s="23" t="s">
        <v>7</v>
      </c>
      <c r="G11358" s="23" t="s">
        <v>3</v>
      </c>
      <c r="H11358" s="2" t="s">
        <v>7737</v>
      </c>
      <c r="I11358" s="23" t="s">
        <v>14129</v>
      </c>
      <c r="J11358" s="23" t="s">
        <v>59</v>
      </c>
      <c r="K11358" s="23" t="s">
        <v>9712</v>
      </c>
      <c r="L11358" s="23" t="s">
        <v>9539</v>
      </c>
      <c r="M11358" s="23">
        <f>YEAR(Tabla2[[#This Row],[Fecha de creación]])</f>
        <v>2022</v>
      </c>
      <c r="N11358" s="23">
        <f>MONTH(Tabla2[[#This Row],[Fecha de creación]])</f>
        <v>11</v>
      </c>
    </row>
    <row r="11359" spans="1:14" x14ac:dyDescent="0.25">
      <c r="A11359" s="26">
        <v>44891.461597222224</v>
      </c>
      <c r="B11359" s="23" t="s">
        <v>9534</v>
      </c>
      <c r="C11359" s="23" t="s">
        <v>14325</v>
      </c>
      <c r="D11359" s="23" t="s">
        <v>382</v>
      </c>
      <c r="E11359" s="23" t="s">
        <v>1</v>
      </c>
      <c r="F11359" s="23" t="s">
        <v>7</v>
      </c>
      <c r="G11359" s="23" t="s">
        <v>975</v>
      </c>
      <c r="H11359" s="2" t="s">
        <v>7723</v>
      </c>
      <c r="I11359" s="23" t="s">
        <v>8168</v>
      </c>
      <c r="J11359" s="23"/>
      <c r="K11359" s="23" t="s">
        <v>9712</v>
      </c>
      <c r="L11359" s="23" t="s">
        <v>9538</v>
      </c>
      <c r="M11359" s="23">
        <f>YEAR(Tabla2[[#This Row],[Fecha de creación]])</f>
        <v>2022</v>
      </c>
      <c r="N11359" s="23">
        <f>MONTH(Tabla2[[#This Row],[Fecha de creación]])</f>
        <v>11</v>
      </c>
    </row>
    <row r="11360" spans="1:14" x14ac:dyDescent="0.25">
      <c r="A11360" s="26">
        <v>44891.464895833335</v>
      </c>
      <c r="B11360" s="23" t="s">
        <v>9534</v>
      </c>
      <c r="C11360" s="23" t="s">
        <v>14326</v>
      </c>
      <c r="D11360" s="23" t="s">
        <v>12998</v>
      </c>
      <c r="E11360" s="23" t="s">
        <v>1</v>
      </c>
      <c r="F11360" s="23" t="s">
        <v>7</v>
      </c>
      <c r="G11360" s="23" t="s">
        <v>975</v>
      </c>
      <c r="H11360" s="2" t="s">
        <v>7980</v>
      </c>
      <c r="I11360" s="23" t="s">
        <v>8168</v>
      </c>
      <c r="J11360" s="23"/>
      <c r="K11360" s="23" t="s">
        <v>9712</v>
      </c>
      <c r="L11360" s="23" t="s">
        <v>9538</v>
      </c>
      <c r="M11360" s="23">
        <f>YEAR(Tabla2[[#This Row],[Fecha de creación]])</f>
        <v>2022</v>
      </c>
      <c r="N11360" s="23">
        <f>MONTH(Tabla2[[#This Row],[Fecha de creación]])</f>
        <v>11</v>
      </c>
    </row>
    <row r="11361" spans="1:14" x14ac:dyDescent="0.25">
      <c r="A11361" s="26">
        <v>44891.614918981482</v>
      </c>
      <c r="B11361" s="23" t="s">
        <v>0</v>
      </c>
      <c r="C11361" s="23" t="s">
        <v>14327</v>
      </c>
      <c r="D11361" s="23" t="s">
        <v>389</v>
      </c>
      <c r="E11361" s="23" t="s">
        <v>1</v>
      </c>
      <c r="F11361" s="23" t="s">
        <v>2</v>
      </c>
      <c r="G11361" s="23" t="s">
        <v>1551</v>
      </c>
      <c r="H11361" s="2" t="s">
        <v>7737</v>
      </c>
      <c r="I11361" s="23" t="s">
        <v>9226</v>
      </c>
      <c r="J11361" s="23" t="s">
        <v>59</v>
      </c>
      <c r="K11361" s="23" t="s">
        <v>9712</v>
      </c>
      <c r="L11361" s="23" t="s">
        <v>9539</v>
      </c>
      <c r="M11361" s="23">
        <f>YEAR(Tabla2[[#This Row],[Fecha de creación]])</f>
        <v>2022</v>
      </c>
      <c r="N11361" s="23">
        <f>MONTH(Tabla2[[#This Row],[Fecha de creación]])</f>
        <v>11</v>
      </c>
    </row>
    <row r="11362" spans="1:14" x14ac:dyDescent="0.25">
      <c r="A11362" s="26">
        <v>44891.639953703707</v>
      </c>
      <c r="B11362" s="23" t="s">
        <v>0</v>
      </c>
      <c r="C11362" s="23" t="s">
        <v>14328</v>
      </c>
      <c r="D11362" s="23" t="s">
        <v>719</v>
      </c>
      <c r="E11362" s="23" t="s">
        <v>1</v>
      </c>
      <c r="F11362" s="23" t="s">
        <v>7</v>
      </c>
      <c r="G11362" s="23" t="s">
        <v>975</v>
      </c>
      <c r="H11362" s="2" t="s">
        <v>7777</v>
      </c>
      <c r="I11362" s="23" t="s">
        <v>5999</v>
      </c>
      <c r="J11362" s="23" t="s">
        <v>59</v>
      </c>
      <c r="K11362" s="23" t="s">
        <v>9712</v>
      </c>
      <c r="L11362" s="23" t="s">
        <v>9538</v>
      </c>
      <c r="M11362" s="23">
        <f>YEAR(Tabla2[[#This Row],[Fecha de creación]])</f>
        <v>2022</v>
      </c>
      <c r="N11362" s="23">
        <f>MONTH(Tabla2[[#This Row],[Fecha de creación]])</f>
        <v>11</v>
      </c>
    </row>
    <row r="11363" spans="1:14" x14ac:dyDescent="0.25">
      <c r="A11363" s="26">
        <v>44891.641018518516</v>
      </c>
      <c r="B11363" s="23" t="s">
        <v>0</v>
      </c>
      <c r="C11363" s="23" t="s">
        <v>14329</v>
      </c>
      <c r="D11363" s="23" t="s">
        <v>6</v>
      </c>
      <c r="E11363" s="23" t="s">
        <v>1</v>
      </c>
      <c r="F11363" s="23" t="s">
        <v>7</v>
      </c>
      <c r="G11363" s="23" t="s">
        <v>975</v>
      </c>
      <c r="H11363" s="2" t="s">
        <v>7722</v>
      </c>
      <c r="I11363" s="23" t="s">
        <v>5999</v>
      </c>
      <c r="J11363" s="23" t="s">
        <v>59</v>
      </c>
      <c r="K11363" s="23" t="s">
        <v>9712</v>
      </c>
      <c r="L11363" s="23" t="s">
        <v>9538</v>
      </c>
      <c r="M11363" s="23">
        <f>YEAR(Tabla2[[#This Row],[Fecha de creación]])</f>
        <v>2022</v>
      </c>
      <c r="N11363" s="23">
        <f>MONTH(Tabla2[[#This Row],[Fecha de creación]])</f>
        <v>11</v>
      </c>
    </row>
    <row r="11364" spans="1:14" x14ac:dyDescent="0.25">
      <c r="A11364" s="26">
        <v>44891.694490740738</v>
      </c>
      <c r="B11364" s="23" t="s">
        <v>0</v>
      </c>
      <c r="C11364" s="23" t="s">
        <v>14330</v>
      </c>
      <c r="D11364" s="23" t="s">
        <v>719</v>
      </c>
      <c r="E11364" s="23" t="s">
        <v>1</v>
      </c>
      <c r="F11364" s="23" t="s">
        <v>7</v>
      </c>
      <c r="G11364" s="23" t="s">
        <v>975</v>
      </c>
      <c r="H11364" s="2" t="s">
        <v>7777</v>
      </c>
      <c r="I11364" s="23" t="s">
        <v>5999</v>
      </c>
      <c r="J11364" s="23" t="s">
        <v>59</v>
      </c>
      <c r="K11364" s="23" t="s">
        <v>9712</v>
      </c>
      <c r="L11364" s="23" t="s">
        <v>9538</v>
      </c>
      <c r="M11364" s="23">
        <f>YEAR(Tabla2[[#This Row],[Fecha de creación]])</f>
        <v>2022</v>
      </c>
      <c r="N11364" s="23">
        <f>MONTH(Tabla2[[#This Row],[Fecha de creación]])</f>
        <v>11</v>
      </c>
    </row>
    <row r="11365" spans="1:14" x14ac:dyDescent="0.25">
      <c r="A11365" s="26">
        <v>44892.462905092594</v>
      </c>
      <c r="B11365" s="23" t="s">
        <v>9534</v>
      </c>
      <c r="C11365" s="23" t="s">
        <v>14331</v>
      </c>
      <c r="D11365" s="23" t="s">
        <v>14332</v>
      </c>
      <c r="E11365" s="23" t="s">
        <v>1</v>
      </c>
      <c r="F11365" s="23" t="s">
        <v>7</v>
      </c>
      <c r="G11365" s="23" t="s">
        <v>975</v>
      </c>
      <c r="H11365" s="2" t="s">
        <v>7980</v>
      </c>
      <c r="I11365" s="23" t="s">
        <v>8168</v>
      </c>
      <c r="J11365" s="23"/>
      <c r="K11365" s="23" t="s">
        <v>9712</v>
      </c>
      <c r="L11365" s="23" t="s">
        <v>9538</v>
      </c>
      <c r="M11365" s="23">
        <f>YEAR(Tabla2[[#This Row],[Fecha de creación]])</f>
        <v>2022</v>
      </c>
      <c r="N11365" s="23">
        <f>MONTH(Tabla2[[#This Row],[Fecha de creación]])</f>
        <v>11</v>
      </c>
    </row>
    <row r="11366" spans="1:14" x14ac:dyDescent="0.25">
      <c r="A11366" s="26">
        <v>44892.476979166669</v>
      </c>
      <c r="B11366" s="23" t="s">
        <v>9534</v>
      </c>
      <c r="C11366" s="23" t="s">
        <v>14333</v>
      </c>
      <c r="D11366" s="23" t="s">
        <v>14332</v>
      </c>
      <c r="E11366" s="23" t="s">
        <v>1</v>
      </c>
      <c r="F11366" s="23" t="s">
        <v>7</v>
      </c>
      <c r="G11366" s="23" t="s">
        <v>975</v>
      </c>
      <c r="H11366" s="2" t="s">
        <v>7980</v>
      </c>
      <c r="I11366" s="23" t="s">
        <v>8168</v>
      </c>
      <c r="J11366" s="23"/>
      <c r="K11366" s="23" t="s">
        <v>9712</v>
      </c>
      <c r="L11366" s="23" t="s">
        <v>9538</v>
      </c>
      <c r="M11366" s="23">
        <f>YEAR(Tabla2[[#This Row],[Fecha de creación]])</f>
        <v>2022</v>
      </c>
      <c r="N11366" s="23">
        <f>MONTH(Tabla2[[#This Row],[Fecha de creación]])</f>
        <v>11</v>
      </c>
    </row>
    <row r="11367" spans="1:14" x14ac:dyDescent="0.25">
      <c r="A11367" s="26">
        <v>44894.383194444446</v>
      </c>
      <c r="B11367" s="23" t="s">
        <v>0</v>
      </c>
      <c r="C11367" s="23" t="s">
        <v>14334</v>
      </c>
      <c r="D11367" s="23" t="s">
        <v>49</v>
      </c>
      <c r="E11367" s="23" t="s">
        <v>1</v>
      </c>
      <c r="F11367" s="23" t="s">
        <v>7</v>
      </c>
      <c r="G11367" s="23" t="s">
        <v>3</v>
      </c>
      <c r="H11367" s="2" t="s">
        <v>7745</v>
      </c>
      <c r="I11367" s="23" t="s">
        <v>14129</v>
      </c>
      <c r="J11367" s="23" t="s">
        <v>59</v>
      </c>
      <c r="K11367" s="23" t="s">
        <v>9712</v>
      </c>
      <c r="L11367" s="23" t="s">
        <v>9539</v>
      </c>
      <c r="M11367" s="23">
        <f>YEAR(Tabla2[[#This Row],[Fecha de creación]])</f>
        <v>2022</v>
      </c>
      <c r="N11367" s="23">
        <f>MONTH(Tabla2[[#This Row],[Fecha de creación]])</f>
        <v>11</v>
      </c>
    </row>
    <row r="11368" spans="1:14" x14ac:dyDescent="0.25">
      <c r="A11368" s="26">
        <v>44894.430509259262</v>
      </c>
      <c r="B11368" s="23" t="s">
        <v>0</v>
      </c>
      <c r="C11368" s="23" t="s">
        <v>14335</v>
      </c>
      <c r="D11368" s="23" t="s">
        <v>440</v>
      </c>
      <c r="E11368" s="23" t="s">
        <v>1</v>
      </c>
      <c r="F11368" s="23" t="s">
        <v>7</v>
      </c>
      <c r="G11368" s="23" t="s">
        <v>975</v>
      </c>
      <c r="H11368" s="2" t="s">
        <v>7723</v>
      </c>
      <c r="I11368" s="23" t="s">
        <v>14129</v>
      </c>
      <c r="J11368" s="23" t="s">
        <v>59</v>
      </c>
      <c r="K11368" s="23" t="s">
        <v>9712</v>
      </c>
      <c r="L11368" s="23" t="s">
        <v>9538</v>
      </c>
      <c r="M11368" s="23">
        <f>YEAR(Tabla2[[#This Row],[Fecha de creación]])</f>
        <v>2022</v>
      </c>
      <c r="N11368" s="23">
        <f>MONTH(Tabla2[[#This Row],[Fecha de creación]])</f>
        <v>11</v>
      </c>
    </row>
    <row r="11369" spans="1:14" x14ac:dyDescent="0.25">
      <c r="A11369" s="26">
        <v>44894.434976851851</v>
      </c>
      <c r="B11369" s="23" t="s">
        <v>0</v>
      </c>
      <c r="C11369" s="23" t="s">
        <v>14336</v>
      </c>
      <c r="D11369" s="23" t="s">
        <v>440</v>
      </c>
      <c r="E11369" s="23" t="s">
        <v>1</v>
      </c>
      <c r="F11369" s="23" t="s">
        <v>7</v>
      </c>
      <c r="G11369" s="23" t="s">
        <v>975</v>
      </c>
      <c r="H11369" s="2" t="s">
        <v>7723</v>
      </c>
      <c r="I11369" s="23" t="s">
        <v>14129</v>
      </c>
      <c r="J11369" s="23" t="s">
        <v>59</v>
      </c>
      <c r="K11369" s="23" t="s">
        <v>9712</v>
      </c>
      <c r="L11369" s="23" t="s">
        <v>9538</v>
      </c>
      <c r="M11369" s="23">
        <f>YEAR(Tabla2[[#This Row],[Fecha de creación]])</f>
        <v>2022</v>
      </c>
      <c r="N11369" s="23">
        <f>MONTH(Tabla2[[#This Row],[Fecha de creación]])</f>
        <v>11</v>
      </c>
    </row>
    <row r="11370" spans="1:14" x14ac:dyDescent="0.25">
      <c r="A11370" s="26">
        <v>44894.667488425926</v>
      </c>
      <c r="B11370" s="23" t="s">
        <v>0</v>
      </c>
      <c r="C11370" s="23" t="s">
        <v>14337</v>
      </c>
      <c r="D11370" s="23" t="s">
        <v>49</v>
      </c>
      <c r="E11370" s="23" t="s">
        <v>1</v>
      </c>
      <c r="F11370" s="23" t="s">
        <v>7</v>
      </c>
      <c r="G11370" s="23" t="s">
        <v>975</v>
      </c>
      <c r="H11370" s="2" t="s">
        <v>7745</v>
      </c>
      <c r="I11370" s="23" t="s">
        <v>7412</v>
      </c>
      <c r="J11370" s="23"/>
      <c r="K11370" s="23" t="s">
        <v>9712</v>
      </c>
      <c r="L11370" s="23" t="s">
        <v>9538</v>
      </c>
      <c r="M11370" s="23">
        <f>YEAR(Tabla2[[#This Row],[Fecha de creación]])</f>
        <v>2022</v>
      </c>
      <c r="N11370" s="23">
        <f>MONTH(Tabla2[[#This Row],[Fecha de creación]])</f>
        <v>11</v>
      </c>
    </row>
    <row r="11371" spans="1:14" x14ac:dyDescent="0.25">
      <c r="A11371" s="26">
        <v>44894.673796296294</v>
      </c>
      <c r="B11371" s="23" t="s">
        <v>0</v>
      </c>
      <c r="C11371" s="23" t="s">
        <v>14338</v>
      </c>
      <c r="D11371" s="23" t="s">
        <v>49</v>
      </c>
      <c r="E11371" s="23" t="s">
        <v>1</v>
      </c>
      <c r="F11371" s="23" t="s">
        <v>7</v>
      </c>
      <c r="G11371" s="23" t="s">
        <v>975</v>
      </c>
      <c r="H11371" s="2" t="s">
        <v>7745</v>
      </c>
      <c r="I11371" s="23" t="s">
        <v>7412</v>
      </c>
      <c r="J11371" s="23"/>
      <c r="K11371" s="23" t="s">
        <v>9712</v>
      </c>
      <c r="L11371" s="23" t="s">
        <v>9538</v>
      </c>
      <c r="M11371" s="23">
        <f>YEAR(Tabla2[[#This Row],[Fecha de creación]])</f>
        <v>2022</v>
      </c>
      <c r="N11371" s="23">
        <f>MONTH(Tabla2[[#This Row],[Fecha de creación]])</f>
        <v>11</v>
      </c>
    </row>
    <row r="11372" spans="1:14" x14ac:dyDescent="0.25">
      <c r="A11372" s="26">
        <v>44894.674490740741</v>
      </c>
      <c r="B11372" s="23" t="s">
        <v>0</v>
      </c>
      <c r="C11372" s="23" t="s">
        <v>14339</v>
      </c>
      <c r="D11372" s="23" t="s">
        <v>7521</v>
      </c>
      <c r="E11372" s="23" t="s">
        <v>1</v>
      </c>
      <c r="F11372" s="23" t="s">
        <v>22</v>
      </c>
      <c r="G11372" s="23" t="s">
        <v>975</v>
      </c>
      <c r="H11372" s="2" t="s">
        <v>8893</v>
      </c>
      <c r="I11372" s="23" t="s">
        <v>7412</v>
      </c>
      <c r="J11372" s="23"/>
      <c r="K11372" s="23" t="s">
        <v>9712</v>
      </c>
      <c r="L11372" s="23" t="s">
        <v>9538</v>
      </c>
      <c r="M11372" s="23">
        <f>YEAR(Tabla2[[#This Row],[Fecha de creación]])</f>
        <v>2022</v>
      </c>
      <c r="N11372" s="23">
        <f>MONTH(Tabla2[[#This Row],[Fecha de creación]])</f>
        <v>11</v>
      </c>
    </row>
    <row r="11373" spans="1:14" x14ac:dyDescent="0.25">
      <c r="A11373" s="26">
        <v>44895.390648148146</v>
      </c>
      <c r="B11373" s="23" t="s">
        <v>0</v>
      </c>
      <c r="C11373" s="23" t="s">
        <v>14340</v>
      </c>
      <c r="D11373" s="23" t="s">
        <v>14341</v>
      </c>
      <c r="E11373" s="23" t="s">
        <v>1</v>
      </c>
      <c r="F11373" s="23" t="s">
        <v>2</v>
      </c>
      <c r="G11373" s="23" t="s">
        <v>1551</v>
      </c>
      <c r="H11373" s="2" t="s">
        <v>7721</v>
      </c>
      <c r="I11373" s="23" t="s">
        <v>7749</v>
      </c>
      <c r="J11373" s="23" t="s">
        <v>59</v>
      </c>
      <c r="K11373" s="23" t="s">
        <v>9712</v>
      </c>
      <c r="L11373" s="23" t="s">
        <v>9539</v>
      </c>
      <c r="M11373" s="23">
        <f>YEAR(Tabla2[[#This Row],[Fecha de creación]])</f>
        <v>2022</v>
      </c>
      <c r="N11373" s="23">
        <f>MONTH(Tabla2[[#This Row],[Fecha de creación]])</f>
        <v>11</v>
      </c>
    </row>
    <row r="11374" spans="1:14" x14ac:dyDescent="0.25">
      <c r="A11374" s="26">
        <v>44895.400625000002</v>
      </c>
      <c r="B11374" s="23" t="s">
        <v>0</v>
      </c>
      <c r="C11374" s="23" t="s">
        <v>14342</v>
      </c>
      <c r="D11374" s="23" t="s">
        <v>7108</v>
      </c>
      <c r="E11374" s="23" t="s">
        <v>1</v>
      </c>
      <c r="F11374" s="23" t="s">
        <v>22</v>
      </c>
      <c r="G11374" s="23" t="s">
        <v>975</v>
      </c>
      <c r="H11374" s="2" t="s">
        <v>8893</v>
      </c>
      <c r="I11374" s="23" t="s">
        <v>14129</v>
      </c>
      <c r="J11374" s="23" t="s">
        <v>59</v>
      </c>
      <c r="K11374" s="23" t="s">
        <v>9712</v>
      </c>
      <c r="L11374" s="23" t="s">
        <v>9538</v>
      </c>
      <c r="M11374" s="23">
        <f>YEAR(Tabla2[[#This Row],[Fecha de creación]])</f>
        <v>2022</v>
      </c>
      <c r="N11374" s="23">
        <f>MONTH(Tabla2[[#This Row],[Fecha de creación]])</f>
        <v>11</v>
      </c>
    </row>
    <row r="11375" spans="1:14" x14ac:dyDescent="0.25">
      <c r="A11375" s="26">
        <v>44895.442789351851</v>
      </c>
      <c r="B11375" s="23" t="s">
        <v>0</v>
      </c>
      <c r="C11375" s="23" t="s">
        <v>14343</v>
      </c>
      <c r="D11375" s="23" t="s">
        <v>83</v>
      </c>
      <c r="E11375" s="23" t="s">
        <v>1</v>
      </c>
      <c r="F11375" s="23" t="s">
        <v>7</v>
      </c>
      <c r="G11375" s="23" t="s">
        <v>1551</v>
      </c>
      <c r="H11375" s="2" t="s">
        <v>7721</v>
      </c>
      <c r="I11375" s="23" t="s">
        <v>9226</v>
      </c>
      <c r="J11375" s="23" t="s">
        <v>59</v>
      </c>
      <c r="K11375" s="23" t="s">
        <v>9712</v>
      </c>
      <c r="L11375" s="23" t="s">
        <v>9539</v>
      </c>
      <c r="M11375" s="23">
        <f>YEAR(Tabla2[[#This Row],[Fecha de creación]])</f>
        <v>2022</v>
      </c>
      <c r="N11375" s="23">
        <f>MONTH(Tabla2[[#This Row],[Fecha de creación]])</f>
        <v>11</v>
      </c>
    </row>
    <row r="11376" spans="1:14" x14ac:dyDescent="0.25">
      <c r="A11376" s="26">
        <v>44895.447118055556</v>
      </c>
      <c r="B11376" s="23" t="s">
        <v>0</v>
      </c>
      <c r="C11376" s="23" t="s">
        <v>14344</v>
      </c>
      <c r="D11376" s="23" t="s">
        <v>49</v>
      </c>
      <c r="E11376" s="23" t="s">
        <v>1</v>
      </c>
      <c r="F11376" s="23" t="s">
        <v>7</v>
      </c>
      <c r="G11376" s="23" t="s">
        <v>975</v>
      </c>
      <c r="H11376" s="2" t="s">
        <v>7745</v>
      </c>
      <c r="I11376" s="23" t="s">
        <v>7412</v>
      </c>
      <c r="J11376" s="23"/>
      <c r="K11376" s="23" t="s">
        <v>9712</v>
      </c>
      <c r="L11376" s="23" t="s">
        <v>9538</v>
      </c>
      <c r="M11376" s="23">
        <f>YEAR(Tabla2[[#This Row],[Fecha de creación]])</f>
        <v>2022</v>
      </c>
      <c r="N11376" s="23">
        <f>MONTH(Tabla2[[#This Row],[Fecha de creación]])</f>
        <v>11</v>
      </c>
    </row>
    <row r="11377" spans="1:14" x14ac:dyDescent="0.25">
      <c r="A11377" s="26">
        <v>44895.464502314811</v>
      </c>
      <c r="B11377" s="23" t="s">
        <v>0</v>
      </c>
      <c r="C11377" s="23" t="s">
        <v>14345</v>
      </c>
      <c r="D11377" s="23" t="s">
        <v>49</v>
      </c>
      <c r="E11377" s="23" t="s">
        <v>1</v>
      </c>
      <c r="F11377" s="23" t="s">
        <v>7</v>
      </c>
      <c r="G11377" s="23" t="s">
        <v>3</v>
      </c>
      <c r="H11377" s="2" t="s">
        <v>7745</v>
      </c>
      <c r="I11377" s="23" t="s">
        <v>14129</v>
      </c>
      <c r="J11377" s="23" t="s">
        <v>59</v>
      </c>
      <c r="K11377" s="23" t="s">
        <v>9712</v>
      </c>
      <c r="L11377" s="23" t="s">
        <v>9538</v>
      </c>
      <c r="M11377" s="23">
        <f>YEAR(Tabla2[[#This Row],[Fecha de creación]])</f>
        <v>2022</v>
      </c>
      <c r="N11377" s="23">
        <f>MONTH(Tabla2[[#This Row],[Fecha de creación]])</f>
        <v>11</v>
      </c>
    </row>
    <row r="11378" spans="1:14" x14ac:dyDescent="0.25">
      <c r="A11378" s="26">
        <v>44895.471944444442</v>
      </c>
      <c r="B11378" s="23" t="s">
        <v>0</v>
      </c>
      <c r="C11378" s="23" t="s">
        <v>14346</v>
      </c>
      <c r="D11378" s="23" t="s">
        <v>49</v>
      </c>
      <c r="E11378" s="23" t="s">
        <v>1</v>
      </c>
      <c r="F11378" s="23" t="s">
        <v>7</v>
      </c>
      <c r="G11378" s="23" t="s">
        <v>975</v>
      </c>
      <c r="H11378" s="2" t="s">
        <v>7745</v>
      </c>
      <c r="I11378" s="23" t="s">
        <v>7412</v>
      </c>
      <c r="J11378" s="23"/>
      <c r="K11378" s="23" t="s">
        <v>9712</v>
      </c>
      <c r="L11378" s="23" t="s">
        <v>9538</v>
      </c>
      <c r="M11378" s="23">
        <f>YEAR(Tabla2[[#This Row],[Fecha de creación]])</f>
        <v>2022</v>
      </c>
      <c r="N11378" s="23">
        <f>MONTH(Tabla2[[#This Row],[Fecha de creación]])</f>
        <v>11</v>
      </c>
    </row>
    <row r="11379" spans="1:14" x14ac:dyDescent="0.25">
      <c r="A11379" s="26">
        <v>44895.650150462963</v>
      </c>
      <c r="B11379" s="23" t="s">
        <v>0</v>
      </c>
      <c r="C11379" s="23" t="s">
        <v>14347</v>
      </c>
      <c r="D11379" s="23" t="s">
        <v>6</v>
      </c>
      <c r="E11379" s="23" t="s">
        <v>1</v>
      </c>
      <c r="F11379" s="23" t="s">
        <v>7</v>
      </c>
      <c r="G11379" s="23" t="s">
        <v>975</v>
      </c>
      <c r="H11379" s="2" t="s">
        <v>7722</v>
      </c>
      <c r="I11379" s="23" t="s">
        <v>14129</v>
      </c>
      <c r="J11379" s="23" t="s">
        <v>59</v>
      </c>
      <c r="K11379" s="23" t="s">
        <v>9712</v>
      </c>
      <c r="L11379" s="23" t="s">
        <v>9538</v>
      </c>
      <c r="M11379" s="23">
        <f>YEAR(Tabla2[[#This Row],[Fecha de creación]])</f>
        <v>2022</v>
      </c>
      <c r="N11379" s="23">
        <f>MONTH(Tabla2[[#This Row],[Fecha de creación]])</f>
        <v>11</v>
      </c>
    </row>
    <row r="11380" spans="1:14" x14ac:dyDescent="0.25">
      <c r="A11380" s="26">
        <v>44895.693622685183</v>
      </c>
      <c r="B11380" s="23" t="s">
        <v>0</v>
      </c>
      <c r="C11380" s="23" t="s">
        <v>14348</v>
      </c>
      <c r="D11380" s="23" t="s">
        <v>49</v>
      </c>
      <c r="E11380" s="23" t="s">
        <v>1</v>
      </c>
      <c r="F11380" s="23" t="s">
        <v>7</v>
      </c>
      <c r="G11380" s="23" t="s">
        <v>975</v>
      </c>
      <c r="H11380" s="2" t="s">
        <v>7745</v>
      </c>
      <c r="I11380" s="23" t="s">
        <v>7412</v>
      </c>
      <c r="J11380" s="23"/>
      <c r="K11380" s="23" t="s">
        <v>9712</v>
      </c>
      <c r="L11380" s="23" t="s">
        <v>9538</v>
      </c>
      <c r="M11380" s="23">
        <f>YEAR(Tabla2[[#This Row],[Fecha de creación]])</f>
        <v>2022</v>
      </c>
      <c r="N11380" s="23">
        <f>MONTH(Tabla2[[#This Row],[Fecha de creación]])</f>
        <v>11</v>
      </c>
    </row>
    <row r="11381" spans="1:14" x14ac:dyDescent="0.25">
      <c r="A11381" s="26">
        <v>44895.702025462961</v>
      </c>
      <c r="B11381" s="23" t="s">
        <v>0</v>
      </c>
      <c r="C11381" s="23" t="s">
        <v>14349</v>
      </c>
      <c r="D11381" s="23" t="s">
        <v>982</v>
      </c>
      <c r="E11381" s="23" t="s">
        <v>1</v>
      </c>
      <c r="F11381" s="23" t="s">
        <v>22</v>
      </c>
      <c r="G11381" s="23" t="s">
        <v>975</v>
      </c>
      <c r="H11381" s="2" t="s">
        <v>8893</v>
      </c>
      <c r="I11381" s="23" t="s">
        <v>7680</v>
      </c>
      <c r="J11381" s="23" t="s">
        <v>958</v>
      </c>
      <c r="K11381" s="23" t="s">
        <v>9712</v>
      </c>
      <c r="L11381" s="23" t="s">
        <v>9538</v>
      </c>
      <c r="M11381" s="23">
        <f>YEAR(Tabla2[[#This Row],[Fecha de creación]])</f>
        <v>2022</v>
      </c>
      <c r="N11381" s="23">
        <f>MONTH(Tabla2[[#This Row],[Fecha de creación]])</f>
        <v>11</v>
      </c>
    </row>
    <row r="11382" spans="1:14" x14ac:dyDescent="0.25">
      <c r="A11382" s="26">
        <v>44895.721863425926</v>
      </c>
      <c r="B11382" s="23" t="s">
        <v>0</v>
      </c>
      <c r="C11382" s="23" t="s">
        <v>14350</v>
      </c>
      <c r="D11382" s="23" t="s">
        <v>982</v>
      </c>
      <c r="E11382" s="23" t="s">
        <v>1</v>
      </c>
      <c r="F11382" s="23" t="s">
        <v>22</v>
      </c>
      <c r="G11382" s="23" t="s">
        <v>975</v>
      </c>
      <c r="H11382" s="2" t="s">
        <v>8893</v>
      </c>
      <c r="I11382" s="23" t="s">
        <v>7680</v>
      </c>
      <c r="J11382" s="23" t="s">
        <v>958</v>
      </c>
      <c r="K11382" s="23" t="s">
        <v>9712</v>
      </c>
      <c r="L11382" s="23" t="s">
        <v>9538</v>
      </c>
      <c r="M11382" s="23">
        <f>YEAR(Tabla2[[#This Row],[Fecha de creación]])</f>
        <v>2022</v>
      </c>
      <c r="N11382" s="23">
        <f>MONTH(Tabla2[[#This Row],[Fecha de creación]])</f>
        <v>11</v>
      </c>
    </row>
    <row r="11383" spans="1:14" x14ac:dyDescent="0.25">
      <c r="A11383" s="26">
        <v>44895.727673611109</v>
      </c>
      <c r="B11383" s="23" t="s">
        <v>0</v>
      </c>
      <c r="C11383" s="23" t="s">
        <v>14351</v>
      </c>
      <c r="D11383" s="23" t="s">
        <v>1344</v>
      </c>
      <c r="E11383" s="23" t="s">
        <v>1</v>
      </c>
      <c r="F11383" s="23" t="s">
        <v>7</v>
      </c>
      <c r="G11383" s="23" t="s">
        <v>1551</v>
      </c>
      <c r="H11383" s="2" t="s">
        <v>7726</v>
      </c>
      <c r="I11383" s="23" t="s">
        <v>9226</v>
      </c>
      <c r="J11383" s="23" t="s">
        <v>59</v>
      </c>
      <c r="K11383" s="23" t="s">
        <v>9712</v>
      </c>
      <c r="L11383" s="23" t="s">
        <v>9539</v>
      </c>
      <c r="M11383" s="23">
        <f>YEAR(Tabla2[[#This Row],[Fecha de creación]])</f>
        <v>2022</v>
      </c>
      <c r="N11383" s="23">
        <f>MONTH(Tabla2[[#This Row],[Fecha de creación]])</f>
        <v>11</v>
      </c>
    </row>
    <row r="11384" spans="1:14" x14ac:dyDescent="0.25">
      <c r="A11384" s="26">
        <v>44896.431145833332</v>
      </c>
      <c r="B11384" s="23" t="s">
        <v>0</v>
      </c>
      <c r="C11384" s="23" t="s">
        <v>14356</v>
      </c>
      <c r="D11384" s="23" t="s">
        <v>110</v>
      </c>
      <c r="E11384" s="23" t="s">
        <v>1</v>
      </c>
      <c r="F11384" s="23" t="s">
        <v>22</v>
      </c>
      <c r="G11384" s="23" t="s">
        <v>975</v>
      </c>
      <c r="H11384" s="2" t="s">
        <v>14313</v>
      </c>
      <c r="I11384" s="23" t="s">
        <v>14129</v>
      </c>
      <c r="J11384" s="23" t="s">
        <v>59</v>
      </c>
      <c r="K11384" s="23" t="s">
        <v>9712</v>
      </c>
      <c r="L11384" s="23" t="s">
        <v>9538</v>
      </c>
      <c r="M11384" s="23">
        <f>YEAR(Tabla2[[#This Row],[Fecha de creación]])</f>
        <v>2022</v>
      </c>
      <c r="N11384" s="23">
        <f>MONTH(Tabla2[[#This Row],[Fecha de creación]])</f>
        <v>12</v>
      </c>
    </row>
    <row r="11385" spans="1:14" x14ac:dyDescent="0.25">
      <c r="A11385" s="26">
        <v>44896.529861111114</v>
      </c>
      <c r="B11385" s="23" t="s">
        <v>56</v>
      </c>
      <c r="C11385" s="23" t="s">
        <v>14357</v>
      </c>
      <c r="D11385" s="23" t="s">
        <v>7096</v>
      </c>
      <c r="E11385" s="23" t="s">
        <v>1</v>
      </c>
      <c r="F11385" s="23" t="s">
        <v>7</v>
      </c>
      <c r="G11385" s="23" t="s">
        <v>975</v>
      </c>
      <c r="H11385" s="2" t="s">
        <v>7722</v>
      </c>
      <c r="I11385" s="23" t="s">
        <v>4517</v>
      </c>
      <c r="J11385" s="23" t="s">
        <v>59</v>
      </c>
      <c r="K11385" s="23" t="s">
        <v>9712</v>
      </c>
      <c r="L11385" s="23" t="s">
        <v>9538</v>
      </c>
      <c r="M11385" s="23">
        <f>YEAR(Tabla2[[#This Row],[Fecha de creación]])</f>
        <v>2022</v>
      </c>
      <c r="N11385" s="23">
        <f>MONTH(Tabla2[[#This Row],[Fecha de creación]])</f>
        <v>12</v>
      </c>
    </row>
    <row r="11386" spans="1:14" x14ac:dyDescent="0.25">
      <c r="A11386" s="26">
        <v>44896.532939814817</v>
      </c>
      <c r="B11386" s="23" t="s">
        <v>56</v>
      </c>
      <c r="C11386" s="23" t="s">
        <v>14358</v>
      </c>
      <c r="D11386" s="23" t="s">
        <v>13686</v>
      </c>
      <c r="E11386" s="23" t="s">
        <v>1</v>
      </c>
      <c r="F11386" s="23" t="s">
        <v>7</v>
      </c>
      <c r="G11386" s="23" t="s">
        <v>3</v>
      </c>
      <c r="H11386" s="2" t="s">
        <v>8425</v>
      </c>
      <c r="I11386" s="23" t="s">
        <v>4517</v>
      </c>
      <c r="J11386" s="23" t="s">
        <v>59</v>
      </c>
      <c r="K11386" s="23" t="s">
        <v>9712</v>
      </c>
      <c r="L11386" s="23" t="s">
        <v>9539</v>
      </c>
      <c r="M11386" s="23">
        <f>YEAR(Tabla2[[#This Row],[Fecha de creación]])</f>
        <v>2022</v>
      </c>
      <c r="N11386" s="23">
        <f>MONTH(Tabla2[[#This Row],[Fecha de creación]])</f>
        <v>12</v>
      </c>
    </row>
    <row r="11387" spans="1:14" x14ac:dyDescent="0.25">
      <c r="A11387" s="26">
        <v>44896.623055555552</v>
      </c>
      <c r="B11387" s="23" t="s">
        <v>0</v>
      </c>
      <c r="C11387" s="23" t="s">
        <v>14359</v>
      </c>
      <c r="D11387" s="23" t="s">
        <v>14360</v>
      </c>
      <c r="E11387" s="23" t="s">
        <v>1</v>
      </c>
      <c r="F11387" s="23" t="s">
        <v>22</v>
      </c>
      <c r="G11387" s="23" t="s">
        <v>975</v>
      </c>
      <c r="H11387" s="2" t="s">
        <v>7724</v>
      </c>
      <c r="I11387" s="23" t="s">
        <v>14129</v>
      </c>
      <c r="J11387" s="23" t="s">
        <v>59</v>
      </c>
      <c r="K11387" s="23" t="s">
        <v>9712</v>
      </c>
      <c r="L11387" s="23" t="s">
        <v>9538</v>
      </c>
      <c r="M11387" s="23">
        <f>YEAR(Tabla2[[#This Row],[Fecha de creación]])</f>
        <v>2022</v>
      </c>
      <c r="N11387" s="23">
        <f>MONTH(Tabla2[[#This Row],[Fecha de creación]])</f>
        <v>12</v>
      </c>
    </row>
    <row r="11388" spans="1:14" x14ac:dyDescent="0.25">
      <c r="A11388" s="26">
        <v>44896.65185185185</v>
      </c>
      <c r="B11388" s="23" t="s">
        <v>189</v>
      </c>
      <c r="C11388" s="23" t="s">
        <v>14361</v>
      </c>
      <c r="D11388" s="23" t="s">
        <v>4281</v>
      </c>
      <c r="E11388" s="23" t="s">
        <v>1</v>
      </c>
      <c r="F11388" s="23" t="s">
        <v>7</v>
      </c>
      <c r="G11388" s="23" t="s">
        <v>975</v>
      </c>
      <c r="H11388" s="2" t="s">
        <v>7722</v>
      </c>
      <c r="I11388" s="23" t="s">
        <v>7338</v>
      </c>
      <c r="J11388" s="23" t="s">
        <v>59</v>
      </c>
      <c r="K11388" s="23" t="s">
        <v>9712</v>
      </c>
      <c r="L11388" s="23" t="s">
        <v>9538</v>
      </c>
      <c r="M11388" s="23">
        <f>YEAR(Tabla2[[#This Row],[Fecha de creación]])</f>
        <v>2022</v>
      </c>
      <c r="N11388" s="23">
        <f>MONTH(Tabla2[[#This Row],[Fecha de creación]])</f>
        <v>12</v>
      </c>
    </row>
    <row r="11389" spans="1:14" x14ac:dyDescent="0.25">
      <c r="A11389" s="26">
        <v>44896.653738425928</v>
      </c>
      <c r="B11389" s="23" t="s">
        <v>189</v>
      </c>
      <c r="C11389" s="23" t="s">
        <v>14362</v>
      </c>
      <c r="D11389" s="23" t="s">
        <v>131</v>
      </c>
      <c r="E11389" s="23" t="s">
        <v>1</v>
      </c>
      <c r="F11389" s="23" t="s">
        <v>7</v>
      </c>
      <c r="G11389" s="23" t="s">
        <v>975</v>
      </c>
      <c r="H11389" s="2" t="s">
        <v>8397</v>
      </c>
      <c r="I11389" s="23" t="s">
        <v>7338</v>
      </c>
      <c r="J11389" s="23" t="s">
        <v>59</v>
      </c>
      <c r="K11389" s="23" t="s">
        <v>9712</v>
      </c>
      <c r="L11389" s="23" t="s">
        <v>9538</v>
      </c>
      <c r="M11389" s="23">
        <f>YEAR(Tabla2[[#This Row],[Fecha de creación]])</f>
        <v>2022</v>
      </c>
      <c r="N11389" s="23">
        <f>MONTH(Tabla2[[#This Row],[Fecha de creación]])</f>
        <v>12</v>
      </c>
    </row>
    <row r="11390" spans="1:14" x14ac:dyDescent="0.25">
      <c r="A11390" s="26">
        <v>44896.656770833331</v>
      </c>
      <c r="B11390" s="23" t="s">
        <v>189</v>
      </c>
      <c r="C11390" s="23" t="s">
        <v>14363</v>
      </c>
      <c r="D11390" s="23" t="s">
        <v>131</v>
      </c>
      <c r="E11390" s="23" t="s">
        <v>1</v>
      </c>
      <c r="F11390" s="23" t="s">
        <v>7</v>
      </c>
      <c r="G11390" s="23" t="s">
        <v>975</v>
      </c>
      <c r="H11390" s="2" t="s">
        <v>8397</v>
      </c>
      <c r="I11390" s="23" t="s">
        <v>7338</v>
      </c>
      <c r="J11390" s="23" t="s">
        <v>59</v>
      </c>
      <c r="K11390" s="23" t="s">
        <v>9712</v>
      </c>
      <c r="L11390" s="23" t="s">
        <v>9538</v>
      </c>
      <c r="M11390" s="23">
        <f>YEAR(Tabla2[[#This Row],[Fecha de creación]])</f>
        <v>2022</v>
      </c>
      <c r="N11390" s="23">
        <f>MONTH(Tabla2[[#This Row],[Fecha de creación]])</f>
        <v>12</v>
      </c>
    </row>
    <row r="11391" spans="1:14" x14ac:dyDescent="0.25">
      <c r="A11391" s="26">
        <v>44896.681331018517</v>
      </c>
      <c r="B11391" s="23" t="s">
        <v>0</v>
      </c>
      <c r="C11391" s="23" t="s">
        <v>14364</v>
      </c>
      <c r="D11391" s="23" t="s">
        <v>6</v>
      </c>
      <c r="E11391" s="23" t="s">
        <v>1</v>
      </c>
      <c r="F11391" s="23" t="s">
        <v>22</v>
      </c>
      <c r="G11391" s="23" t="s">
        <v>975</v>
      </c>
      <c r="H11391" s="2" t="s">
        <v>7722</v>
      </c>
      <c r="I11391" s="23" t="s">
        <v>14129</v>
      </c>
      <c r="J11391" s="23" t="s">
        <v>59</v>
      </c>
      <c r="K11391" s="23" t="s">
        <v>9712</v>
      </c>
      <c r="L11391" s="23" t="s">
        <v>9538</v>
      </c>
      <c r="M11391" s="23">
        <f>YEAR(Tabla2[[#This Row],[Fecha de creación]])</f>
        <v>2022</v>
      </c>
      <c r="N11391" s="23">
        <f>MONTH(Tabla2[[#This Row],[Fecha de creación]])</f>
        <v>12</v>
      </c>
    </row>
    <row r="11392" spans="1:14" x14ac:dyDescent="0.25">
      <c r="A11392" s="26">
        <v>44896.682071759256</v>
      </c>
      <c r="B11392" s="23" t="s">
        <v>189</v>
      </c>
      <c r="C11392" s="23" t="s">
        <v>14365</v>
      </c>
      <c r="D11392" s="23" t="s">
        <v>2769</v>
      </c>
      <c r="E11392" s="23" t="s">
        <v>1</v>
      </c>
      <c r="F11392" s="23" t="s">
        <v>7</v>
      </c>
      <c r="G11392" s="23" t="s">
        <v>1551</v>
      </c>
      <c r="H11392" s="2" t="s">
        <v>7734</v>
      </c>
      <c r="I11392" s="23" t="s">
        <v>11014</v>
      </c>
      <c r="J11392" s="23" t="s">
        <v>59</v>
      </c>
      <c r="K11392" s="23" t="s">
        <v>9712</v>
      </c>
      <c r="L11392" s="23" t="s">
        <v>9539</v>
      </c>
      <c r="M11392" s="23">
        <f>YEAR(Tabla2[[#This Row],[Fecha de creación]])</f>
        <v>2022</v>
      </c>
      <c r="N11392" s="23">
        <f>MONTH(Tabla2[[#This Row],[Fecha de creación]])</f>
        <v>12</v>
      </c>
    </row>
    <row r="11393" spans="1:14" x14ac:dyDescent="0.25">
      <c r="A11393" s="26">
        <v>44896.698518518519</v>
      </c>
      <c r="B11393" s="23" t="s">
        <v>0</v>
      </c>
      <c r="C11393" s="23" t="s">
        <v>14366</v>
      </c>
      <c r="D11393" s="23" t="s">
        <v>999</v>
      </c>
      <c r="E11393" s="23" t="s">
        <v>1</v>
      </c>
      <c r="F11393" s="23" t="s">
        <v>7</v>
      </c>
      <c r="G11393" s="23" t="s">
        <v>975</v>
      </c>
      <c r="H11393" s="2" t="s">
        <v>7722</v>
      </c>
      <c r="I11393" s="23" t="s">
        <v>7412</v>
      </c>
      <c r="J11393" s="23"/>
      <c r="K11393" s="23" t="s">
        <v>9712</v>
      </c>
      <c r="L11393" s="23" t="s">
        <v>9538</v>
      </c>
      <c r="M11393" s="23">
        <f>YEAR(Tabla2[[#This Row],[Fecha de creación]])</f>
        <v>2022</v>
      </c>
      <c r="N11393" s="23">
        <f>MONTH(Tabla2[[#This Row],[Fecha de creación]])</f>
        <v>12</v>
      </c>
    </row>
    <row r="11394" spans="1:14" x14ac:dyDescent="0.25">
      <c r="A11394" s="26">
        <v>44896.71</v>
      </c>
      <c r="B11394" s="23" t="s">
        <v>0</v>
      </c>
      <c r="C11394" s="23" t="s">
        <v>14367</v>
      </c>
      <c r="D11394" s="23" t="s">
        <v>1004</v>
      </c>
      <c r="E11394" s="23" t="s">
        <v>1</v>
      </c>
      <c r="F11394" s="23" t="s">
        <v>7</v>
      </c>
      <c r="G11394" s="23" t="s">
        <v>1551</v>
      </c>
      <c r="H11394" s="2" t="s">
        <v>7726</v>
      </c>
      <c r="I11394" s="23" t="s">
        <v>976</v>
      </c>
      <c r="J11394" s="23" t="s">
        <v>59</v>
      </c>
      <c r="K11394" s="23" t="s">
        <v>9712</v>
      </c>
      <c r="L11394" s="23" t="s">
        <v>9539</v>
      </c>
      <c r="M11394" s="23">
        <f>YEAR(Tabla2[[#This Row],[Fecha de creación]])</f>
        <v>2022</v>
      </c>
      <c r="N11394" s="23">
        <f>MONTH(Tabla2[[#This Row],[Fecha de creación]])</f>
        <v>12</v>
      </c>
    </row>
    <row r="11395" spans="1:14" x14ac:dyDescent="0.25">
      <c r="A11395" s="26">
        <v>44896.713553240741</v>
      </c>
      <c r="B11395" s="23" t="s">
        <v>0</v>
      </c>
      <c r="C11395" s="23" t="s">
        <v>14368</v>
      </c>
      <c r="D11395" s="23" t="s">
        <v>982</v>
      </c>
      <c r="E11395" s="23" t="s">
        <v>1</v>
      </c>
      <c r="F11395" s="23" t="s">
        <v>22</v>
      </c>
      <c r="G11395" s="23" t="s">
        <v>975</v>
      </c>
      <c r="H11395" s="2" t="s">
        <v>8893</v>
      </c>
      <c r="I11395" s="23" t="s">
        <v>5999</v>
      </c>
      <c r="J11395" s="23" t="s">
        <v>59</v>
      </c>
      <c r="K11395" s="23" t="s">
        <v>9712</v>
      </c>
      <c r="L11395" s="23" t="s">
        <v>9538</v>
      </c>
      <c r="M11395" s="23">
        <f>YEAR(Tabla2[[#This Row],[Fecha de creación]])</f>
        <v>2022</v>
      </c>
      <c r="N11395" s="23">
        <f>MONTH(Tabla2[[#This Row],[Fecha de creación]])</f>
        <v>12</v>
      </c>
    </row>
    <row r="11396" spans="1:14" x14ac:dyDescent="0.25">
      <c r="A11396" s="26">
        <v>44896.714386574073</v>
      </c>
      <c r="B11396" s="23" t="s">
        <v>0</v>
      </c>
      <c r="C11396" s="23" t="s">
        <v>14369</v>
      </c>
      <c r="D11396" s="23" t="s">
        <v>982</v>
      </c>
      <c r="E11396" s="23" t="s">
        <v>1</v>
      </c>
      <c r="F11396" s="23" t="s">
        <v>22</v>
      </c>
      <c r="G11396" s="23" t="s">
        <v>975</v>
      </c>
      <c r="H11396" s="2" t="s">
        <v>8893</v>
      </c>
      <c r="I11396" s="23" t="s">
        <v>5999</v>
      </c>
      <c r="J11396" s="23" t="s">
        <v>59</v>
      </c>
      <c r="K11396" s="23" t="s">
        <v>9712</v>
      </c>
      <c r="L11396" s="23" t="s">
        <v>9538</v>
      </c>
      <c r="M11396" s="23">
        <f>YEAR(Tabla2[[#This Row],[Fecha de creación]])</f>
        <v>2022</v>
      </c>
      <c r="N11396" s="23">
        <f>MONTH(Tabla2[[#This Row],[Fecha de creación]])</f>
        <v>12</v>
      </c>
    </row>
    <row r="11397" spans="1:14" x14ac:dyDescent="0.25">
      <c r="A11397" s="26">
        <v>44896.715474537035</v>
      </c>
      <c r="B11397" s="23" t="s">
        <v>0</v>
      </c>
      <c r="C11397" s="23" t="s">
        <v>14370</v>
      </c>
      <c r="D11397" s="23" t="s">
        <v>982</v>
      </c>
      <c r="E11397" s="23" t="s">
        <v>1</v>
      </c>
      <c r="F11397" s="23" t="s">
        <v>22</v>
      </c>
      <c r="G11397" s="23" t="s">
        <v>975</v>
      </c>
      <c r="H11397" s="2" t="s">
        <v>8893</v>
      </c>
      <c r="I11397" s="23" t="s">
        <v>5999</v>
      </c>
      <c r="J11397" s="23" t="s">
        <v>59</v>
      </c>
      <c r="K11397" s="23" t="s">
        <v>9712</v>
      </c>
      <c r="L11397" s="23" t="s">
        <v>9538</v>
      </c>
      <c r="M11397" s="23">
        <f>YEAR(Tabla2[[#This Row],[Fecha de creación]])</f>
        <v>2022</v>
      </c>
      <c r="N11397" s="23">
        <f>MONTH(Tabla2[[#This Row],[Fecha de creación]])</f>
        <v>12</v>
      </c>
    </row>
    <row r="11398" spans="1:14" x14ac:dyDescent="0.25">
      <c r="A11398" s="26">
        <v>44896.716874999998</v>
      </c>
      <c r="B11398" s="23" t="s">
        <v>0</v>
      </c>
      <c r="C11398" s="23" t="s">
        <v>14371</v>
      </c>
      <c r="D11398" s="23" t="s">
        <v>30</v>
      </c>
      <c r="E11398" s="23" t="s">
        <v>1</v>
      </c>
      <c r="F11398" s="23" t="s">
        <v>7</v>
      </c>
      <c r="G11398" s="23" t="s">
        <v>975</v>
      </c>
      <c r="H11398" s="2" t="s">
        <v>8535</v>
      </c>
      <c r="I11398" s="23" t="s">
        <v>5999</v>
      </c>
      <c r="J11398" s="23" t="s">
        <v>59</v>
      </c>
      <c r="K11398" s="23" t="s">
        <v>9712</v>
      </c>
      <c r="L11398" s="23" t="s">
        <v>9538</v>
      </c>
      <c r="M11398" s="23">
        <f>YEAR(Tabla2[[#This Row],[Fecha de creación]])</f>
        <v>2022</v>
      </c>
      <c r="N11398" s="23">
        <f>MONTH(Tabla2[[#This Row],[Fecha de creación]])</f>
        <v>12</v>
      </c>
    </row>
    <row r="11399" spans="1:14" x14ac:dyDescent="0.25">
      <c r="A11399" s="26">
        <v>44896.726122685184</v>
      </c>
      <c r="B11399" s="23" t="s">
        <v>189</v>
      </c>
      <c r="C11399" s="23" t="s">
        <v>14372</v>
      </c>
      <c r="D11399" s="23" t="s">
        <v>7351</v>
      </c>
      <c r="E11399" s="23" t="s">
        <v>1</v>
      </c>
      <c r="F11399" s="23" t="s">
        <v>7</v>
      </c>
      <c r="G11399" s="23" t="s">
        <v>975</v>
      </c>
      <c r="H11399" s="2" t="s">
        <v>8459</v>
      </c>
      <c r="I11399" s="23" t="s">
        <v>7338</v>
      </c>
      <c r="J11399" s="23" t="s">
        <v>958</v>
      </c>
      <c r="K11399" s="23" t="s">
        <v>9712</v>
      </c>
      <c r="L11399" s="23" t="s">
        <v>9538</v>
      </c>
      <c r="M11399" s="23">
        <f>YEAR(Tabla2[[#This Row],[Fecha de creación]])</f>
        <v>2022</v>
      </c>
      <c r="N11399" s="23">
        <f>MONTH(Tabla2[[#This Row],[Fecha de creación]])</f>
        <v>12</v>
      </c>
    </row>
    <row r="11400" spans="1:14" x14ac:dyDescent="0.25">
      <c r="A11400" s="26">
        <v>44897.406400462962</v>
      </c>
      <c r="B11400" s="23" t="s">
        <v>0</v>
      </c>
      <c r="C11400" s="23" t="s">
        <v>14373</v>
      </c>
      <c r="D11400" s="23" t="s">
        <v>49</v>
      </c>
      <c r="E11400" s="23" t="s">
        <v>1</v>
      </c>
      <c r="F11400" s="23" t="s">
        <v>7</v>
      </c>
      <c r="G11400" s="23" t="s">
        <v>975</v>
      </c>
      <c r="H11400" s="2" t="s">
        <v>7745</v>
      </c>
      <c r="I11400" s="23" t="s">
        <v>7412</v>
      </c>
      <c r="J11400" s="23"/>
      <c r="K11400" s="23" t="s">
        <v>9712</v>
      </c>
      <c r="L11400" s="23" t="s">
        <v>9538</v>
      </c>
      <c r="M11400" s="23">
        <f>YEAR(Tabla2[[#This Row],[Fecha de creación]])</f>
        <v>2022</v>
      </c>
      <c r="N11400" s="23">
        <f>MONTH(Tabla2[[#This Row],[Fecha de creación]])</f>
        <v>12</v>
      </c>
    </row>
    <row r="11401" spans="1:14" x14ac:dyDescent="0.25">
      <c r="A11401" s="26">
        <v>44897.658055555556</v>
      </c>
      <c r="B11401" s="23" t="s">
        <v>189</v>
      </c>
      <c r="C11401" s="23" t="s">
        <v>14374</v>
      </c>
      <c r="D11401" s="23" t="s">
        <v>4281</v>
      </c>
      <c r="E11401" s="23" t="s">
        <v>1</v>
      </c>
      <c r="F11401" s="23" t="s">
        <v>7</v>
      </c>
      <c r="G11401" s="23" t="s">
        <v>975</v>
      </c>
      <c r="H11401" s="2" t="s">
        <v>7722</v>
      </c>
      <c r="I11401" s="23" t="s">
        <v>7338</v>
      </c>
      <c r="J11401" s="23" t="s">
        <v>59</v>
      </c>
      <c r="K11401" s="23" t="s">
        <v>9712</v>
      </c>
      <c r="L11401" s="23" t="s">
        <v>9538</v>
      </c>
      <c r="M11401" s="23">
        <f>YEAR(Tabla2[[#This Row],[Fecha de creación]])</f>
        <v>2022</v>
      </c>
      <c r="N11401" s="23">
        <f>MONTH(Tabla2[[#This Row],[Fecha de creación]])</f>
        <v>12</v>
      </c>
    </row>
    <row r="11402" spans="1:14" x14ac:dyDescent="0.25">
      <c r="A11402" s="26">
        <v>44897.722719907404</v>
      </c>
      <c r="B11402" s="23" t="s">
        <v>0</v>
      </c>
      <c r="C11402" s="23" t="s">
        <v>14375</v>
      </c>
      <c r="D11402" s="23" t="s">
        <v>6</v>
      </c>
      <c r="E11402" s="23" t="s">
        <v>1</v>
      </c>
      <c r="F11402" s="23" t="s">
        <v>22</v>
      </c>
      <c r="G11402" s="23" t="s">
        <v>975</v>
      </c>
      <c r="H11402" s="2" t="s">
        <v>7722</v>
      </c>
      <c r="I11402" s="23" t="s">
        <v>14129</v>
      </c>
      <c r="J11402" s="23" t="s">
        <v>59</v>
      </c>
      <c r="K11402" s="23" t="s">
        <v>9712</v>
      </c>
      <c r="L11402" s="23" t="s">
        <v>9538</v>
      </c>
      <c r="M11402" s="23">
        <f>YEAR(Tabla2[[#This Row],[Fecha de creación]])</f>
        <v>2022</v>
      </c>
      <c r="N11402" s="23">
        <f>MONTH(Tabla2[[#This Row],[Fecha de creación]])</f>
        <v>12</v>
      </c>
    </row>
    <row r="11403" spans="1:14" x14ac:dyDescent="0.25">
      <c r="A11403" s="26">
        <v>44898.668645833335</v>
      </c>
      <c r="B11403" s="23" t="s">
        <v>189</v>
      </c>
      <c r="C11403" s="23" t="s">
        <v>14376</v>
      </c>
      <c r="D11403" s="23" t="s">
        <v>4281</v>
      </c>
      <c r="E11403" s="23" t="s">
        <v>1</v>
      </c>
      <c r="F11403" s="23" t="s">
        <v>7</v>
      </c>
      <c r="G11403" s="23" t="s">
        <v>975</v>
      </c>
      <c r="H11403" s="2" t="s">
        <v>7722</v>
      </c>
      <c r="I11403" s="23" t="s">
        <v>7338</v>
      </c>
      <c r="J11403" s="23" t="s">
        <v>59</v>
      </c>
      <c r="K11403" s="23" t="s">
        <v>9712</v>
      </c>
      <c r="L11403" s="23" t="s">
        <v>9538</v>
      </c>
      <c r="M11403" s="23">
        <f>YEAR(Tabla2[[#This Row],[Fecha de creación]])</f>
        <v>2022</v>
      </c>
      <c r="N11403" s="23">
        <f>MONTH(Tabla2[[#This Row],[Fecha de creación]])</f>
        <v>12</v>
      </c>
    </row>
    <row r="11404" spans="1:14" x14ac:dyDescent="0.25">
      <c r="A11404" s="26">
        <v>44898.686643518522</v>
      </c>
      <c r="B11404" s="23" t="s">
        <v>56</v>
      </c>
      <c r="C11404" s="23" t="s">
        <v>14377</v>
      </c>
      <c r="D11404" s="23" t="s">
        <v>586</v>
      </c>
      <c r="E11404" s="23" t="s">
        <v>1</v>
      </c>
      <c r="F11404" s="23" t="s">
        <v>7</v>
      </c>
      <c r="G11404" s="23" t="s">
        <v>975</v>
      </c>
      <c r="H11404" s="2" t="s">
        <v>7748</v>
      </c>
      <c r="I11404" s="23" t="s">
        <v>7342</v>
      </c>
      <c r="J11404" s="23" t="s">
        <v>59</v>
      </c>
      <c r="K11404" s="23" t="s">
        <v>9712</v>
      </c>
      <c r="L11404" s="23" t="s">
        <v>9538</v>
      </c>
      <c r="M11404" s="23">
        <f>YEAR(Tabla2[[#This Row],[Fecha de creación]])</f>
        <v>2022</v>
      </c>
      <c r="N11404" s="23">
        <f>MONTH(Tabla2[[#This Row],[Fecha de creación]])</f>
        <v>12</v>
      </c>
    </row>
    <row r="11405" spans="1:14" x14ac:dyDescent="0.25">
      <c r="A11405" s="26">
        <v>44898.689803240741</v>
      </c>
      <c r="B11405" s="23" t="s">
        <v>0</v>
      </c>
      <c r="C11405" s="23" t="s">
        <v>14378</v>
      </c>
      <c r="D11405" s="23" t="s">
        <v>1344</v>
      </c>
      <c r="E11405" s="23" t="s">
        <v>1</v>
      </c>
      <c r="F11405" s="23" t="s">
        <v>7</v>
      </c>
      <c r="G11405" s="23" t="s">
        <v>1551</v>
      </c>
      <c r="H11405" s="2" t="s">
        <v>7726</v>
      </c>
      <c r="I11405" s="23" t="s">
        <v>976</v>
      </c>
      <c r="J11405" s="23" t="s">
        <v>59</v>
      </c>
      <c r="K11405" s="23" t="s">
        <v>9712</v>
      </c>
      <c r="L11405" s="23" t="s">
        <v>9539</v>
      </c>
      <c r="M11405" s="23">
        <f>YEAR(Tabla2[[#This Row],[Fecha de creación]])</f>
        <v>2022</v>
      </c>
      <c r="N11405" s="23">
        <f>MONTH(Tabla2[[#This Row],[Fecha de creación]])</f>
        <v>12</v>
      </c>
    </row>
    <row r="11406" spans="1:14" x14ac:dyDescent="0.25">
      <c r="A11406" s="26">
        <v>44898.690520833334</v>
      </c>
      <c r="B11406" s="23" t="s">
        <v>56</v>
      </c>
      <c r="C11406" s="23" t="s">
        <v>14379</v>
      </c>
      <c r="D11406" s="23" t="s">
        <v>4281</v>
      </c>
      <c r="E11406" s="23" t="s">
        <v>1</v>
      </c>
      <c r="F11406" s="23" t="s">
        <v>7</v>
      </c>
      <c r="G11406" s="23" t="s">
        <v>975</v>
      </c>
      <c r="H11406" s="2" t="s">
        <v>7722</v>
      </c>
      <c r="I11406" s="23" t="s">
        <v>7342</v>
      </c>
      <c r="J11406" s="23" t="s">
        <v>59</v>
      </c>
      <c r="K11406" s="23" t="s">
        <v>9712</v>
      </c>
      <c r="L11406" s="23" t="s">
        <v>9538</v>
      </c>
      <c r="M11406" s="23">
        <f>YEAR(Tabla2[[#This Row],[Fecha de creación]])</f>
        <v>2022</v>
      </c>
      <c r="N11406" s="23">
        <f>MONTH(Tabla2[[#This Row],[Fecha de creación]])</f>
        <v>12</v>
      </c>
    </row>
    <row r="11407" spans="1:14" x14ac:dyDescent="0.25">
      <c r="A11407" s="26">
        <v>44898.693182870367</v>
      </c>
      <c r="B11407" s="23" t="s">
        <v>0</v>
      </c>
      <c r="C11407" s="23" t="s">
        <v>14380</v>
      </c>
      <c r="D11407" s="23" t="s">
        <v>49</v>
      </c>
      <c r="E11407" s="23" t="s">
        <v>1</v>
      </c>
      <c r="F11407" s="23" t="s">
        <v>7</v>
      </c>
      <c r="G11407" s="23" t="s">
        <v>3</v>
      </c>
      <c r="H11407" s="2" t="s">
        <v>7745</v>
      </c>
      <c r="I11407" s="23" t="s">
        <v>7680</v>
      </c>
      <c r="J11407" s="23" t="s">
        <v>59</v>
      </c>
      <c r="K11407" s="23" t="s">
        <v>9712</v>
      </c>
      <c r="L11407" s="23" t="s">
        <v>9539</v>
      </c>
      <c r="M11407" s="23">
        <f>YEAR(Tabla2[[#This Row],[Fecha de creación]])</f>
        <v>2022</v>
      </c>
      <c r="N11407" s="23">
        <f>MONTH(Tabla2[[#This Row],[Fecha de creación]])</f>
        <v>12</v>
      </c>
    </row>
    <row r="11408" spans="1:14" x14ac:dyDescent="0.25">
      <c r="A11408" s="26">
        <v>44898.696493055555</v>
      </c>
      <c r="B11408" s="23" t="s">
        <v>0</v>
      </c>
      <c r="C11408" s="23" t="s">
        <v>14381</v>
      </c>
      <c r="D11408" s="23" t="s">
        <v>21</v>
      </c>
      <c r="E11408" s="23" t="s">
        <v>1</v>
      </c>
      <c r="F11408" s="23" t="s">
        <v>7</v>
      </c>
      <c r="G11408" s="23" t="s">
        <v>975</v>
      </c>
      <c r="H11408" s="2" t="s">
        <v>7744</v>
      </c>
      <c r="I11408" s="23" t="s">
        <v>7680</v>
      </c>
      <c r="J11408" s="23"/>
      <c r="K11408" s="23" t="s">
        <v>9712</v>
      </c>
      <c r="L11408" s="23" t="s">
        <v>9538</v>
      </c>
      <c r="M11408" s="23">
        <f>YEAR(Tabla2[[#This Row],[Fecha de creación]])</f>
        <v>2022</v>
      </c>
      <c r="N11408" s="23">
        <f>MONTH(Tabla2[[#This Row],[Fecha de creación]])</f>
        <v>12</v>
      </c>
    </row>
    <row r="11409" spans="1:14" x14ac:dyDescent="0.25">
      <c r="A11409" s="26">
        <v>44898.705370370371</v>
      </c>
      <c r="B11409" s="23" t="s">
        <v>0</v>
      </c>
      <c r="C11409" s="23" t="s">
        <v>14382</v>
      </c>
      <c r="D11409" s="23" t="s">
        <v>982</v>
      </c>
      <c r="E11409" s="23" t="s">
        <v>1</v>
      </c>
      <c r="F11409" s="23" t="s">
        <v>22</v>
      </c>
      <c r="G11409" s="23" t="s">
        <v>975</v>
      </c>
      <c r="H11409" s="2" t="s">
        <v>8893</v>
      </c>
      <c r="I11409" s="23" t="s">
        <v>7680</v>
      </c>
      <c r="J11409" s="23" t="s">
        <v>59</v>
      </c>
      <c r="K11409" s="23" t="s">
        <v>9712</v>
      </c>
      <c r="L11409" s="23" t="s">
        <v>9538</v>
      </c>
      <c r="M11409" s="23">
        <f>YEAR(Tabla2[[#This Row],[Fecha de creación]])</f>
        <v>2022</v>
      </c>
      <c r="N11409" s="23">
        <f>MONTH(Tabla2[[#This Row],[Fecha de creación]])</f>
        <v>12</v>
      </c>
    </row>
    <row r="11410" spans="1:14" x14ac:dyDescent="0.25">
      <c r="A11410" s="26">
        <v>44898.70753472222</v>
      </c>
      <c r="B11410" s="23" t="s">
        <v>0</v>
      </c>
      <c r="C11410" s="23" t="s">
        <v>14383</v>
      </c>
      <c r="D11410" s="23" t="s">
        <v>586</v>
      </c>
      <c r="E11410" s="23" t="s">
        <v>1</v>
      </c>
      <c r="F11410" s="23" t="s">
        <v>7</v>
      </c>
      <c r="G11410" s="23" t="s">
        <v>975</v>
      </c>
      <c r="H11410" s="2" t="s">
        <v>7748</v>
      </c>
      <c r="I11410" s="23" t="s">
        <v>5999</v>
      </c>
      <c r="J11410" s="23" t="s">
        <v>59</v>
      </c>
      <c r="K11410" s="23" t="s">
        <v>9712</v>
      </c>
      <c r="L11410" s="23" t="s">
        <v>9538</v>
      </c>
      <c r="M11410" s="23">
        <f>YEAR(Tabla2[[#This Row],[Fecha de creación]])</f>
        <v>2022</v>
      </c>
      <c r="N11410" s="23">
        <f>MONTH(Tabla2[[#This Row],[Fecha de creación]])</f>
        <v>12</v>
      </c>
    </row>
    <row r="11411" spans="1:14" x14ac:dyDescent="0.25">
      <c r="A11411" s="26">
        <v>44899.395370370374</v>
      </c>
      <c r="B11411" s="23" t="s">
        <v>0</v>
      </c>
      <c r="C11411" s="23" t="s">
        <v>14384</v>
      </c>
      <c r="D11411" s="23" t="s">
        <v>6</v>
      </c>
      <c r="E11411" s="23" t="s">
        <v>1</v>
      </c>
      <c r="F11411" s="23" t="s">
        <v>7</v>
      </c>
      <c r="G11411" s="23" t="s">
        <v>975</v>
      </c>
      <c r="H11411" s="2" t="s">
        <v>7722</v>
      </c>
      <c r="I11411" s="23" t="s">
        <v>5999</v>
      </c>
      <c r="J11411" s="23" t="s">
        <v>59</v>
      </c>
      <c r="K11411" s="23" t="s">
        <v>9712</v>
      </c>
      <c r="L11411" s="23" t="s">
        <v>9538</v>
      </c>
      <c r="M11411" s="23">
        <f>YEAR(Tabla2[[#This Row],[Fecha de creación]])</f>
        <v>2022</v>
      </c>
      <c r="N11411" s="23">
        <f>MONTH(Tabla2[[#This Row],[Fecha de creación]])</f>
        <v>12</v>
      </c>
    </row>
    <row r="11412" spans="1:14" x14ac:dyDescent="0.25">
      <c r="A11412" s="26">
        <v>44899.403275462966</v>
      </c>
      <c r="B11412" s="23" t="s">
        <v>0</v>
      </c>
      <c r="C11412" s="23" t="s">
        <v>14385</v>
      </c>
      <c r="D11412" s="23" t="s">
        <v>6</v>
      </c>
      <c r="E11412" s="23" t="s">
        <v>1</v>
      </c>
      <c r="F11412" s="23" t="s">
        <v>7</v>
      </c>
      <c r="G11412" s="23" t="s">
        <v>975</v>
      </c>
      <c r="H11412" s="2" t="s">
        <v>7722</v>
      </c>
      <c r="I11412" s="23" t="s">
        <v>5999</v>
      </c>
      <c r="J11412" s="23" t="s">
        <v>59</v>
      </c>
      <c r="K11412" s="23" t="s">
        <v>9712</v>
      </c>
      <c r="L11412" s="23" t="s">
        <v>9538</v>
      </c>
      <c r="M11412" s="23">
        <f>YEAR(Tabla2[[#This Row],[Fecha de creación]])</f>
        <v>2022</v>
      </c>
      <c r="N11412" s="23">
        <f>MONTH(Tabla2[[#This Row],[Fecha de creación]])</f>
        <v>12</v>
      </c>
    </row>
    <row r="11413" spans="1:14" x14ac:dyDescent="0.25">
      <c r="A11413" s="26">
        <v>44899.406157407408</v>
      </c>
      <c r="B11413" s="23" t="s">
        <v>0</v>
      </c>
      <c r="C11413" s="23" t="s">
        <v>14386</v>
      </c>
      <c r="D11413" s="23" t="s">
        <v>21</v>
      </c>
      <c r="E11413" s="23" t="s">
        <v>1</v>
      </c>
      <c r="F11413" s="23" t="s">
        <v>7</v>
      </c>
      <c r="G11413" s="23" t="s">
        <v>975</v>
      </c>
      <c r="H11413" s="2" t="s">
        <v>7744</v>
      </c>
      <c r="I11413" s="23" t="s">
        <v>5999</v>
      </c>
      <c r="J11413" s="23" t="s">
        <v>59</v>
      </c>
      <c r="K11413" s="23" t="s">
        <v>9712</v>
      </c>
      <c r="L11413" s="23" t="s">
        <v>9538</v>
      </c>
      <c r="M11413" s="23">
        <f>YEAR(Tabla2[[#This Row],[Fecha de creación]])</f>
        <v>2022</v>
      </c>
      <c r="N11413" s="23">
        <f>MONTH(Tabla2[[#This Row],[Fecha de creación]])</f>
        <v>12</v>
      </c>
    </row>
    <row r="11414" spans="1:14" x14ac:dyDescent="0.25">
      <c r="A11414" s="26">
        <v>44899.448159722226</v>
      </c>
      <c r="B11414" s="23" t="s">
        <v>100</v>
      </c>
      <c r="C11414" s="23" t="s">
        <v>14387</v>
      </c>
      <c r="D11414" s="23" t="s">
        <v>6</v>
      </c>
      <c r="E11414" s="23" t="s">
        <v>1</v>
      </c>
      <c r="F11414" s="23" t="s">
        <v>7</v>
      </c>
      <c r="G11414" s="23" t="s">
        <v>975</v>
      </c>
      <c r="H11414" s="2" t="s">
        <v>7722</v>
      </c>
      <c r="I11414" s="23" t="s">
        <v>6004</v>
      </c>
      <c r="J11414" s="23" t="s">
        <v>59</v>
      </c>
      <c r="K11414" s="23" t="s">
        <v>9712</v>
      </c>
      <c r="L11414" s="23" t="s">
        <v>9538</v>
      </c>
      <c r="M11414" s="23">
        <f>YEAR(Tabla2[[#This Row],[Fecha de creación]])</f>
        <v>2022</v>
      </c>
      <c r="N11414" s="23">
        <f>MONTH(Tabla2[[#This Row],[Fecha de creación]])</f>
        <v>12</v>
      </c>
    </row>
    <row r="11415" spans="1:14" x14ac:dyDescent="0.25">
      <c r="A11415" s="26">
        <v>44899.450578703705</v>
      </c>
      <c r="B11415" s="23" t="s">
        <v>100</v>
      </c>
      <c r="C11415" s="23" t="s">
        <v>14388</v>
      </c>
      <c r="D11415" s="23" t="s">
        <v>14389</v>
      </c>
      <c r="E11415" s="23" t="s">
        <v>1</v>
      </c>
      <c r="F11415" s="23" t="s">
        <v>2</v>
      </c>
      <c r="G11415" s="23" t="s">
        <v>975</v>
      </c>
      <c r="H11415" s="2" t="s">
        <v>8099</v>
      </c>
      <c r="I11415" s="23" t="s">
        <v>6004</v>
      </c>
      <c r="J11415" s="23" t="s">
        <v>59</v>
      </c>
      <c r="K11415" s="23" t="s">
        <v>9712</v>
      </c>
      <c r="L11415" s="23" t="s">
        <v>9538</v>
      </c>
      <c r="M11415" s="23">
        <f>YEAR(Tabla2[[#This Row],[Fecha de creación]])</f>
        <v>2022</v>
      </c>
      <c r="N11415" s="23">
        <f>MONTH(Tabla2[[#This Row],[Fecha de creación]])</f>
        <v>12</v>
      </c>
    </row>
    <row r="11416" spans="1:14" x14ac:dyDescent="0.25">
      <c r="A11416" s="26">
        <v>44899.464432870373</v>
      </c>
      <c r="B11416" s="23" t="s">
        <v>0</v>
      </c>
      <c r="C11416" s="23" t="s">
        <v>14390</v>
      </c>
      <c r="D11416" s="23" t="s">
        <v>6</v>
      </c>
      <c r="E11416" s="23" t="s">
        <v>1</v>
      </c>
      <c r="F11416" s="23" t="s">
        <v>7</v>
      </c>
      <c r="G11416" s="23" t="s">
        <v>975</v>
      </c>
      <c r="H11416" s="2" t="s">
        <v>7722</v>
      </c>
      <c r="I11416" s="23" t="s">
        <v>7412</v>
      </c>
      <c r="J11416" s="23" t="s">
        <v>59</v>
      </c>
      <c r="K11416" s="23" t="s">
        <v>9712</v>
      </c>
      <c r="L11416" s="23" t="s">
        <v>9538</v>
      </c>
      <c r="M11416" s="23">
        <f>YEAR(Tabla2[[#This Row],[Fecha de creación]])</f>
        <v>2022</v>
      </c>
      <c r="N11416" s="23">
        <f>MONTH(Tabla2[[#This Row],[Fecha de creación]])</f>
        <v>12</v>
      </c>
    </row>
    <row r="11417" spans="1:14" x14ac:dyDescent="0.25">
      <c r="A11417" s="26">
        <v>44899.536944444444</v>
      </c>
      <c r="B11417" s="23" t="s">
        <v>0</v>
      </c>
      <c r="C11417" s="23" t="s">
        <v>14391</v>
      </c>
      <c r="D11417" s="23" t="s">
        <v>713</v>
      </c>
      <c r="E11417" s="23" t="s">
        <v>1</v>
      </c>
      <c r="F11417" s="23" t="s">
        <v>7</v>
      </c>
      <c r="G11417" s="23" t="s">
        <v>1551</v>
      </c>
      <c r="H11417" s="2" t="s">
        <v>7737</v>
      </c>
      <c r="I11417" s="23" t="s">
        <v>976</v>
      </c>
      <c r="J11417" s="23" t="s">
        <v>59</v>
      </c>
      <c r="K11417" s="23" t="s">
        <v>9712</v>
      </c>
      <c r="L11417" s="23" t="s">
        <v>9539</v>
      </c>
      <c r="M11417" s="23">
        <f>YEAR(Tabla2[[#This Row],[Fecha de creación]])</f>
        <v>2022</v>
      </c>
      <c r="N11417" s="23">
        <f>MONTH(Tabla2[[#This Row],[Fecha de creación]])</f>
        <v>12</v>
      </c>
    </row>
    <row r="11418" spans="1:14" x14ac:dyDescent="0.25">
      <c r="A11418" s="26">
        <v>44899.539409722223</v>
      </c>
      <c r="B11418" s="23" t="s">
        <v>0</v>
      </c>
      <c r="C11418" s="23" t="s">
        <v>14392</v>
      </c>
      <c r="D11418" s="23" t="s">
        <v>389</v>
      </c>
      <c r="E11418" s="23" t="s">
        <v>1</v>
      </c>
      <c r="F11418" s="23" t="s">
        <v>2</v>
      </c>
      <c r="G11418" s="23" t="s">
        <v>1551</v>
      </c>
      <c r="H11418" s="2" t="s">
        <v>7741</v>
      </c>
      <c r="I11418" s="23" t="s">
        <v>7749</v>
      </c>
      <c r="J11418" s="23" t="s">
        <v>59</v>
      </c>
      <c r="K11418" s="23" t="s">
        <v>9712</v>
      </c>
      <c r="L11418" s="23" t="s">
        <v>9539</v>
      </c>
      <c r="M11418" s="23">
        <f>YEAR(Tabla2[[#This Row],[Fecha de creación]])</f>
        <v>2022</v>
      </c>
      <c r="N11418" s="23">
        <f>MONTH(Tabla2[[#This Row],[Fecha de creación]])</f>
        <v>12</v>
      </c>
    </row>
    <row r="11419" spans="1:14" x14ac:dyDescent="0.25">
      <c r="A11419" s="26">
        <v>44899.575266203705</v>
      </c>
      <c r="B11419" s="23" t="s">
        <v>0</v>
      </c>
      <c r="C11419" s="23" t="s">
        <v>14393</v>
      </c>
      <c r="D11419" s="23" t="s">
        <v>615</v>
      </c>
      <c r="E11419" s="23" t="s">
        <v>1</v>
      </c>
      <c r="F11419" s="23" t="s">
        <v>7</v>
      </c>
      <c r="G11419" s="23" t="s">
        <v>975</v>
      </c>
      <c r="H11419" s="2" t="s">
        <v>7745</v>
      </c>
      <c r="I11419" s="23" t="s">
        <v>7412</v>
      </c>
      <c r="J11419" s="23" t="s">
        <v>59</v>
      </c>
      <c r="K11419" s="23" t="s">
        <v>9712</v>
      </c>
      <c r="L11419" s="23" t="s">
        <v>9538</v>
      </c>
      <c r="M11419" s="23">
        <f>YEAR(Tabla2[[#This Row],[Fecha de creación]])</f>
        <v>2022</v>
      </c>
      <c r="N11419" s="23">
        <f>MONTH(Tabla2[[#This Row],[Fecha de creación]])</f>
        <v>12</v>
      </c>
    </row>
    <row r="11420" spans="1:14" x14ac:dyDescent="0.25">
      <c r="A11420" s="26">
        <v>44900.420590277776</v>
      </c>
      <c r="B11420" s="23" t="s">
        <v>0</v>
      </c>
      <c r="C11420" s="23" t="s">
        <v>14394</v>
      </c>
      <c r="D11420" s="23" t="s">
        <v>7521</v>
      </c>
      <c r="E11420" s="23" t="s">
        <v>1</v>
      </c>
      <c r="F11420" s="23" t="s">
        <v>22</v>
      </c>
      <c r="G11420" s="23" t="s">
        <v>975</v>
      </c>
      <c r="H11420" s="2" t="s">
        <v>8893</v>
      </c>
      <c r="I11420" s="23" t="s">
        <v>7412</v>
      </c>
      <c r="J11420" s="23"/>
      <c r="K11420" s="23" t="s">
        <v>9712</v>
      </c>
      <c r="L11420" s="23" t="s">
        <v>9538</v>
      </c>
      <c r="M11420" s="23">
        <f>YEAR(Tabla2[[#This Row],[Fecha de creación]])</f>
        <v>2022</v>
      </c>
      <c r="N11420" s="23">
        <f>MONTH(Tabla2[[#This Row],[Fecha de creación]])</f>
        <v>12</v>
      </c>
    </row>
    <row r="11421" spans="1:14" x14ac:dyDescent="0.25">
      <c r="A11421" s="26">
        <v>44900.44840277778</v>
      </c>
      <c r="B11421" s="23" t="s">
        <v>189</v>
      </c>
      <c r="C11421" s="23" t="s">
        <v>14395</v>
      </c>
      <c r="D11421" s="23" t="s">
        <v>4281</v>
      </c>
      <c r="E11421" s="23" t="s">
        <v>1</v>
      </c>
      <c r="F11421" s="23" t="s">
        <v>7</v>
      </c>
      <c r="G11421" s="23" t="s">
        <v>975</v>
      </c>
      <c r="H11421" s="2" t="s">
        <v>7722</v>
      </c>
      <c r="I11421" s="23" t="s">
        <v>7338</v>
      </c>
      <c r="J11421" s="23" t="s">
        <v>59</v>
      </c>
      <c r="K11421" s="23" t="s">
        <v>9712</v>
      </c>
      <c r="L11421" s="23" t="s">
        <v>9538</v>
      </c>
      <c r="M11421" s="23">
        <f>YEAR(Tabla2[[#This Row],[Fecha de creación]])</f>
        <v>2022</v>
      </c>
      <c r="N11421" s="23">
        <f>MONTH(Tabla2[[#This Row],[Fecha de creación]])</f>
        <v>12</v>
      </c>
    </row>
    <row r="11422" spans="1:14" x14ac:dyDescent="0.25">
      <c r="A11422" s="26">
        <v>44900.712743055556</v>
      </c>
      <c r="B11422" s="23" t="s">
        <v>0</v>
      </c>
      <c r="C11422" s="23" t="s">
        <v>14396</v>
      </c>
      <c r="D11422" s="23" t="s">
        <v>551</v>
      </c>
      <c r="E11422" s="23" t="s">
        <v>1</v>
      </c>
      <c r="F11422" s="23" t="s">
        <v>7</v>
      </c>
      <c r="G11422" s="23" t="s">
        <v>975</v>
      </c>
      <c r="H11422" s="2" t="s">
        <v>7980</v>
      </c>
      <c r="I11422" s="23" t="s">
        <v>5999</v>
      </c>
      <c r="J11422" s="23" t="s">
        <v>59</v>
      </c>
      <c r="K11422" s="23" t="s">
        <v>9712</v>
      </c>
      <c r="L11422" s="23" t="s">
        <v>9538</v>
      </c>
      <c r="M11422" s="23">
        <f>YEAR(Tabla2[[#This Row],[Fecha de creación]])</f>
        <v>2022</v>
      </c>
      <c r="N11422" s="23">
        <f>MONTH(Tabla2[[#This Row],[Fecha de creación]])</f>
        <v>12</v>
      </c>
    </row>
    <row r="11423" spans="1:14" x14ac:dyDescent="0.25">
      <c r="A11423" s="26">
        <v>44900.713888888888</v>
      </c>
      <c r="B11423" s="23" t="s">
        <v>0</v>
      </c>
      <c r="C11423" s="23" t="s">
        <v>14397</v>
      </c>
      <c r="D11423" s="23" t="s">
        <v>551</v>
      </c>
      <c r="E11423" s="23" t="s">
        <v>1</v>
      </c>
      <c r="F11423" s="23" t="s">
        <v>7</v>
      </c>
      <c r="G11423" s="23" t="s">
        <v>975</v>
      </c>
      <c r="H11423" s="2" t="s">
        <v>7980</v>
      </c>
      <c r="I11423" s="23" t="s">
        <v>5999</v>
      </c>
      <c r="J11423" s="23" t="s">
        <v>59</v>
      </c>
      <c r="K11423" s="23" t="s">
        <v>9712</v>
      </c>
      <c r="L11423" s="23" t="s">
        <v>9538</v>
      </c>
      <c r="M11423" s="23">
        <f>YEAR(Tabla2[[#This Row],[Fecha de creación]])</f>
        <v>2022</v>
      </c>
      <c r="N11423" s="23">
        <f>MONTH(Tabla2[[#This Row],[Fecha de creación]])</f>
        <v>12</v>
      </c>
    </row>
    <row r="11424" spans="1:14" x14ac:dyDescent="0.25">
      <c r="A11424" s="26">
        <v>44901.517870370371</v>
      </c>
      <c r="B11424" s="23" t="s">
        <v>189</v>
      </c>
      <c r="C11424" s="23" t="s">
        <v>14398</v>
      </c>
      <c r="D11424" s="23" t="s">
        <v>7351</v>
      </c>
      <c r="E11424" s="23" t="s">
        <v>1</v>
      </c>
      <c r="F11424" s="23" t="s">
        <v>7</v>
      </c>
      <c r="G11424" s="23" t="s">
        <v>975</v>
      </c>
      <c r="H11424" s="2" t="s">
        <v>8459</v>
      </c>
      <c r="I11424" s="23" t="s">
        <v>7338</v>
      </c>
      <c r="J11424" s="23" t="s">
        <v>59</v>
      </c>
      <c r="K11424" s="23" t="s">
        <v>9712</v>
      </c>
      <c r="L11424" s="23" t="s">
        <v>9538</v>
      </c>
      <c r="M11424" s="23">
        <f>YEAR(Tabla2[[#This Row],[Fecha de creación]])</f>
        <v>2022</v>
      </c>
      <c r="N11424" s="23">
        <f>MONTH(Tabla2[[#This Row],[Fecha de creación]])</f>
        <v>12</v>
      </c>
    </row>
    <row r="11425" spans="1:14" x14ac:dyDescent="0.25">
      <c r="A11425" s="26">
        <v>44901.519965277781</v>
      </c>
      <c r="B11425" s="23" t="s">
        <v>189</v>
      </c>
      <c r="C11425" s="23" t="s">
        <v>14399</v>
      </c>
      <c r="D11425" s="23" t="s">
        <v>7351</v>
      </c>
      <c r="E11425" s="23" t="s">
        <v>1</v>
      </c>
      <c r="F11425" s="23" t="s">
        <v>7</v>
      </c>
      <c r="G11425" s="23" t="s">
        <v>975</v>
      </c>
      <c r="H11425" s="2" t="s">
        <v>8459</v>
      </c>
      <c r="I11425" s="23" t="s">
        <v>7338</v>
      </c>
      <c r="J11425" s="23" t="s">
        <v>958</v>
      </c>
      <c r="K11425" s="23" t="s">
        <v>9712</v>
      </c>
      <c r="L11425" s="23" t="s">
        <v>9538</v>
      </c>
      <c r="M11425" s="23">
        <f>YEAR(Tabla2[[#This Row],[Fecha de creación]])</f>
        <v>2022</v>
      </c>
      <c r="N11425" s="23">
        <f>MONTH(Tabla2[[#This Row],[Fecha de creación]])</f>
        <v>12</v>
      </c>
    </row>
    <row r="11426" spans="1:14" x14ac:dyDescent="0.25">
      <c r="A11426" s="26">
        <v>44901.618761574071</v>
      </c>
      <c r="B11426" s="23" t="s">
        <v>0</v>
      </c>
      <c r="C11426" s="23" t="s">
        <v>14400</v>
      </c>
      <c r="D11426" s="23" t="s">
        <v>967</v>
      </c>
      <c r="E11426" s="23" t="s">
        <v>1</v>
      </c>
      <c r="F11426" s="23" t="s">
        <v>7</v>
      </c>
      <c r="G11426" s="23" t="s">
        <v>1551</v>
      </c>
      <c r="H11426" s="2" t="s">
        <v>7733</v>
      </c>
      <c r="I11426" s="23" t="s">
        <v>976</v>
      </c>
      <c r="J11426" s="23" t="s">
        <v>59</v>
      </c>
      <c r="K11426" s="23" t="s">
        <v>9712</v>
      </c>
      <c r="L11426" s="23" t="s">
        <v>9539</v>
      </c>
      <c r="M11426" s="23">
        <f>YEAR(Tabla2[[#This Row],[Fecha de creación]])</f>
        <v>2022</v>
      </c>
      <c r="N11426" s="23">
        <f>MONTH(Tabla2[[#This Row],[Fecha de creación]])</f>
        <v>12</v>
      </c>
    </row>
    <row r="11427" spans="1:14" x14ac:dyDescent="0.25">
      <c r="A11427" s="26">
        <v>44901.674675925926</v>
      </c>
      <c r="B11427" s="23" t="s">
        <v>0</v>
      </c>
      <c r="C11427" s="23" t="s">
        <v>14401</v>
      </c>
      <c r="D11427" s="23" t="s">
        <v>6</v>
      </c>
      <c r="E11427" s="23" t="s">
        <v>1</v>
      </c>
      <c r="F11427" s="23" t="s">
        <v>7</v>
      </c>
      <c r="G11427" s="23" t="s">
        <v>975</v>
      </c>
      <c r="H11427" s="2" t="s">
        <v>7722</v>
      </c>
      <c r="I11427" s="23" t="s">
        <v>5999</v>
      </c>
      <c r="J11427" s="23" t="s">
        <v>59</v>
      </c>
      <c r="K11427" s="23" t="s">
        <v>9712</v>
      </c>
      <c r="L11427" s="23" t="s">
        <v>9538</v>
      </c>
      <c r="M11427" s="23">
        <f>YEAR(Tabla2[[#This Row],[Fecha de creación]])</f>
        <v>2022</v>
      </c>
      <c r="N11427" s="23">
        <f>MONTH(Tabla2[[#This Row],[Fecha de creación]])</f>
        <v>12</v>
      </c>
    </row>
    <row r="11428" spans="1:14" x14ac:dyDescent="0.25">
      <c r="A11428" s="26">
        <v>44902.487650462965</v>
      </c>
      <c r="B11428" s="23" t="s">
        <v>56</v>
      </c>
      <c r="C11428" s="23" t="s">
        <v>14402</v>
      </c>
      <c r="D11428" s="23" t="s">
        <v>4281</v>
      </c>
      <c r="E11428" s="23" t="s">
        <v>1</v>
      </c>
      <c r="F11428" s="23" t="s">
        <v>7</v>
      </c>
      <c r="G11428" s="23" t="s">
        <v>975</v>
      </c>
      <c r="H11428" s="2" t="s">
        <v>7722</v>
      </c>
      <c r="I11428" s="23" t="s">
        <v>7342</v>
      </c>
      <c r="J11428" s="23" t="s">
        <v>59</v>
      </c>
      <c r="K11428" s="23" t="s">
        <v>9712</v>
      </c>
      <c r="L11428" s="23" t="s">
        <v>9538</v>
      </c>
      <c r="M11428" s="23">
        <f>YEAR(Tabla2[[#This Row],[Fecha de creación]])</f>
        <v>2022</v>
      </c>
      <c r="N11428" s="23">
        <f>MONTH(Tabla2[[#This Row],[Fecha de creación]])</f>
        <v>12</v>
      </c>
    </row>
    <row r="11429" spans="1:14" x14ac:dyDescent="0.25">
      <c r="A11429" s="26">
        <v>44902.492592592593</v>
      </c>
      <c r="B11429" s="23" t="s">
        <v>0</v>
      </c>
      <c r="C11429" s="23" t="s">
        <v>14403</v>
      </c>
      <c r="D11429" s="23" t="s">
        <v>49</v>
      </c>
      <c r="E11429" s="23" t="s">
        <v>1</v>
      </c>
      <c r="F11429" s="23" t="s">
        <v>7</v>
      </c>
      <c r="G11429" s="23" t="s">
        <v>975</v>
      </c>
      <c r="H11429" s="2" t="s">
        <v>7745</v>
      </c>
      <c r="I11429" s="23" t="s">
        <v>5999</v>
      </c>
      <c r="J11429" s="23" t="s">
        <v>59</v>
      </c>
      <c r="K11429" s="23" t="s">
        <v>9712</v>
      </c>
      <c r="L11429" s="23" t="s">
        <v>9538</v>
      </c>
      <c r="M11429" s="23">
        <f>YEAR(Tabla2[[#This Row],[Fecha de creación]])</f>
        <v>2022</v>
      </c>
      <c r="N11429" s="23">
        <f>MONTH(Tabla2[[#This Row],[Fecha de creación]])</f>
        <v>12</v>
      </c>
    </row>
    <row r="11430" spans="1:14" x14ac:dyDescent="0.25">
      <c r="A11430" s="26">
        <v>44902.495868055557</v>
      </c>
      <c r="B11430" s="23" t="s">
        <v>56</v>
      </c>
      <c r="C11430" s="23" t="s">
        <v>14404</v>
      </c>
      <c r="D11430" s="23" t="s">
        <v>4281</v>
      </c>
      <c r="E11430" s="23" t="s">
        <v>1</v>
      </c>
      <c r="F11430" s="23" t="s">
        <v>7</v>
      </c>
      <c r="G11430" s="23" t="s">
        <v>975</v>
      </c>
      <c r="H11430" s="2" t="s">
        <v>7722</v>
      </c>
      <c r="I11430" s="23" t="s">
        <v>7342</v>
      </c>
      <c r="J11430" s="23" t="s">
        <v>59</v>
      </c>
      <c r="K11430" s="23" t="s">
        <v>9712</v>
      </c>
      <c r="L11430" s="23" t="s">
        <v>9538</v>
      </c>
      <c r="M11430" s="23">
        <f>YEAR(Tabla2[[#This Row],[Fecha de creación]])</f>
        <v>2022</v>
      </c>
      <c r="N11430" s="23">
        <f>MONTH(Tabla2[[#This Row],[Fecha de creación]])</f>
        <v>12</v>
      </c>
    </row>
    <row r="11431" spans="1:14" x14ac:dyDescent="0.25">
      <c r="A11431" s="26">
        <v>44902.501504629632</v>
      </c>
      <c r="B11431" s="23" t="s">
        <v>0</v>
      </c>
      <c r="C11431" s="23" t="s">
        <v>14405</v>
      </c>
      <c r="D11431" s="23" t="s">
        <v>6</v>
      </c>
      <c r="E11431" s="23" t="s">
        <v>1</v>
      </c>
      <c r="F11431" s="23" t="s">
        <v>7</v>
      </c>
      <c r="G11431" s="23" t="s">
        <v>975</v>
      </c>
      <c r="H11431" s="2" t="s">
        <v>7722</v>
      </c>
      <c r="I11431" s="23" t="s">
        <v>5999</v>
      </c>
      <c r="J11431" s="23" t="s">
        <v>59</v>
      </c>
      <c r="K11431" s="23" t="s">
        <v>9712</v>
      </c>
      <c r="L11431" s="23" t="s">
        <v>9538</v>
      </c>
      <c r="M11431" s="23">
        <f>YEAR(Tabla2[[#This Row],[Fecha de creación]])</f>
        <v>2022</v>
      </c>
      <c r="N11431" s="23">
        <f>MONTH(Tabla2[[#This Row],[Fecha de creación]])</f>
        <v>12</v>
      </c>
    </row>
    <row r="11432" spans="1:14" x14ac:dyDescent="0.25">
      <c r="A11432" s="26">
        <v>44902.502245370371</v>
      </c>
      <c r="B11432" s="23" t="s">
        <v>0</v>
      </c>
      <c r="C11432" s="23" t="s">
        <v>14406</v>
      </c>
      <c r="D11432" s="23" t="s">
        <v>6</v>
      </c>
      <c r="E11432" s="23" t="s">
        <v>1</v>
      </c>
      <c r="F11432" s="23" t="s">
        <v>7</v>
      </c>
      <c r="G11432" s="23" t="s">
        <v>975</v>
      </c>
      <c r="H11432" s="2" t="s">
        <v>7722</v>
      </c>
      <c r="I11432" s="23" t="s">
        <v>5999</v>
      </c>
      <c r="J11432" s="23" t="s">
        <v>59</v>
      </c>
      <c r="K11432" s="23" t="s">
        <v>9712</v>
      </c>
      <c r="L11432" s="23" t="s">
        <v>9538</v>
      </c>
      <c r="M11432" s="23">
        <f>YEAR(Tabla2[[#This Row],[Fecha de creación]])</f>
        <v>2022</v>
      </c>
      <c r="N11432" s="23">
        <f>MONTH(Tabla2[[#This Row],[Fecha de creación]])</f>
        <v>12</v>
      </c>
    </row>
    <row r="11433" spans="1:14" x14ac:dyDescent="0.25">
      <c r="A11433" s="26">
        <v>44902.642453703702</v>
      </c>
      <c r="B11433" s="23" t="s">
        <v>189</v>
      </c>
      <c r="C11433" s="23" t="s">
        <v>14407</v>
      </c>
      <c r="D11433" s="23" t="s">
        <v>13435</v>
      </c>
      <c r="E11433" s="23" t="s">
        <v>1</v>
      </c>
      <c r="F11433" s="23" t="s">
        <v>7</v>
      </c>
      <c r="G11433" s="23" t="s">
        <v>1551</v>
      </c>
      <c r="H11433" s="2" t="s">
        <v>8491</v>
      </c>
      <c r="I11433" s="23" t="s">
        <v>11014</v>
      </c>
      <c r="J11433" s="23" t="s">
        <v>59</v>
      </c>
      <c r="K11433" s="23" t="s">
        <v>9712</v>
      </c>
      <c r="L11433" s="23" t="s">
        <v>9539</v>
      </c>
      <c r="M11433" s="23">
        <f>YEAR(Tabla2[[#This Row],[Fecha de creación]])</f>
        <v>2022</v>
      </c>
      <c r="N11433" s="23">
        <f>MONTH(Tabla2[[#This Row],[Fecha de creación]])</f>
        <v>12</v>
      </c>
    </row>
    <row r="11434" spans="1:14" x14ac:dyDescent="0.25">
      <c r="A11434" s="26">
        <v>44903.419675925928</v>
      </c>
      <c r="B11434" s="23" t="s">
        <v>0</v>
      </c>
      <c r="C11434" s="23" t="s">
        <v>14408</v>
      </c>
      <c r="D11434" s="23" t="s">
        <v>7108</v>
      </c>
      <c r="E11434" s="23" t="s">
        <v>1</v>
      </c>
      <c r="F11434" s="23" t="s">
        <v>22</v>
      </c>
      <c r="G11434" s="23" t="s">
        <v>975</v>
      </c>
      <c r="H11434" s="2" t="s">
        <v>8893</v>
      </c>
      <c r="I11434" s="23" t="s">
        <v>14129</v>
      </c>
      <c r="J11434" s="23" t="s">
        <v>59</v>
      </c>
      <c r="K11434" s="23" t="s">
        <v>9712</v>
      </c>
      <c r="L11434" s="23" t="s">
        <v>9538</v>
      </c>
      <c r="M11434" s="23">
        <f>YEAR(Tabla2[[#This Row],[Fecha de creación]])</f>
        <v>2022</v>
      </c>
      <c r="N11434" s="23">
        <f>MONTH(Tabla2[[#This Row],[Fecha de creación]])</f>
        <v>12</v>
      </c>
    </row>
    <row r="11435" spans="1:14" x14ac:dyDescent="0.25">
      <c r="A11435" s="26">
        <v>44903.472094907411</v>
      </c>
      <c r="B11435" s="23" t="s">
        <v>0</v>
      </c>
      <c r="C11435" s="23" t="s">
        <v>14409</v>
      </c>
      <c r="D11435" s="23" t="s">
        <v>1344</v>
      </c>
      <c r="E11435" s="23" t="s">
        <v>1</v>
      </c>
      <c r="F11435" s="23" t="s">
        <v>7</v>
      </c>
      <c r="G11435" s="23" t="s">
        <v>1551</v>
      </c>
      <c r="H11435" s="2" t="s">
        <v>7726</v>
      </c>
      <c r="I11435" s="23" t="s">
        <v>976</v>
      </c>
      <c r="J11435" s="23" t="s">
        <v>59</v>
      </c>
      <c r="K11435" s="23" t="s">
        <v>9712</v>
      </c>
      <c r="L11435" s="23" t="s">
        <v>9539</v>
      </c>
      <c r="M11435" s="23">
        <f>YEAR(Tabla2[[#This Row],[Fecha de creación]])</f>
        <v>2022</v>
      </c>
      <c r="N11435" s="23">
        <f>MONTH(Tabla2[[#This Row],[Fecha de creación]])</f>
        <v>12</v>
      </c>
    </row>
    <row r="11436" spans="1:14" x14ac:dyDescent="0.25">
      <c r="A11436" s="26">
        <v>44903.514687499999</v>
      </c>
      <c r="B11436" s="23" t="s">
        <v>0</v>
      </c>
      <c r="C11436" s="23" t="s">
        <v>14410</v>
      </c>
      <c r="D11436" s="23" t="s">
        <v>7108</v>
      </c>
      <c r="E11436" s="23" t="s">
        <v>1</v>
      </c>
      <c r="F11436" s="23" t="s">
        <v>22</v>
      </c>
      <c r="G11436" s="23" t="s">
        <v>975</v>
      </c>
      <c r="H11436" s="2" t="s">
        <v>8893</v>
      </c>
      <c r="I11436" s="23" t="s">
        <v>14129</v>
      </c>
      <c r="J11436" s="23" t="s">
        <v>59</v>
      </c>
      <c r="K11436" s="23" t="s">
        <v>9712</v>
      </c>
      <c r="L11436" s="23" t="s">
        <v>9538</v>
      </c>
      <c r="M11436" s="23">
        <f>YEAR(Tabla2[[#This Row],[Fecha de creación]])</f>
        <v>2022</v>
      </c>
      <c r="N11436" s="23">
        <f>MONTH(Tabla2[[#This Row],[Fecha de creación]])</f>
        <v>12</v>
      </c>
    </row>
    <row r="11437" spans="1:14" x14ac:dyDescent="0.25">
      <c r="A11437" s="26">
        <v>44903.515277777777</v>
      </c>
      <c r="B11437" s="23" t="s">
        <v>0</v>
      </c>
      <c r="C11437" s="23" t="s">
        <v>14411</v>
      </c>
      <c r="D11437" s="23" t="s">
        <v>6</v>
      </c>
      <c r="E11437" s="23" t="s">
        <v>1</v>
      </c>
      <c r="F11437" s="23" t="s">
        <v>7</v>
      </c>
      <c r="G11437" s="23" t="s">
        <v>975</v>
      </c>
      <c r="H11437" s="2" t="s">
        <v>7722</v>
      </c>
      <c r="I11437" s="23" t="s">
        <v>5999</v>
      </c>
      <c r="J11437" s="23" t="s">
        <v>59</v>
      </c>
      <c r="K11437" s="23" t="s">
        <v>9712</v>
      </c>
      <c r="L11437" s="23" t="s">
        <v>9538</v>
      </c>
      <c r="M11437" s="23">
        <f>YEAR(Tabla2[[#This Row],[Fecha de creación]])</f>
        <v>2022</v>
      </c>
      <c r="N11437" s="23">
        <f>MONTH(Tabla2[[#This Row],[Fecha de creación]])</f>
        <v>12</v>
      </c>
    </row>
    <row r="11438" spans="1:14" x14ac:dyDescent="0.25">
      <c r="A11438" s="26">
        <v>44903.532557870371</v>
      </c>
      <c r="B11438" s="23" t="s">
        <v>0</v>
      </c>
      <c r="C11438" s="23" t="s">
        <v>14412</v>
      </c>
      <c r="D11438" s="23" t="s">
        <v>586</v>
      </c>
      <c r="E11438" s="23" t="s">
        <v>1</v>
      </c>
      <c r="F11438" s="23" t="s">
        <v>7</v>
      </c>
      <c r="G11438" s="23" t="s">
        <v>975</v>
      </c>
      <c r="H11438" s="2" t="s">
        <v>7748</v>
      </c>
      <c r="I11438" s="23" t="s">
        <v>5999</v>
      </c>
      <c r="J11438" s="23" t="s">
        <v>59</v>
      </c>
      <c r="K11438" s="23" t="s">
        <v>9712</v>
      </c>
      <c r="L11438" s="23" t="s">
        <v>9538</v>
      </c>
      <c r="M11438" s="23">
        <f>YEAR(Tabla2[[#This Row],[Fecha de creación]])</f>
        <v>2022</v>
      </c>
      <c r="N11438" s="23">
        <f>MONTH(Tabla2[[#This Row],[Fecha de creación]])</f>
        <v>12</v>
      </c>
    </row>
    <row r="11439" spans="1:14" x14ac:dyDescent="0.25">
      <c r="A11439" s="26">
        <v>44903.561284722222</v>
      </c>
      <c r="B11439" s="23" t="s">
        <v>100</v>
      </c>
      <c r="C11439" s="23" t="s">
        <v>14413</v>
      </c>
      <c r="D11439" s="23" t="s">
        <v>8019</v>
      </c>
      <c r="E11439" s="23" t="s">
        <v>1</v>
      </c>
      <c r="F11439" s="23" t="s">
        <v>7</v>
      </c>
      <c r="G11439" s="23" t="s">
        <v>3</v>
      </c>
      <c r="H11439" s="2" t="s">
        <v>7721</v>
      </c>
      <c r="I11439" s="23" t="s">
        <v>14131</v>
      </c>
      <c r="J11439" s="23" t="s">
        <v>59</v>
      </c>
      <c r="K11439" s="23" t="s">
        <v>9712</v>
      </c>
      <c r="L11439" s="23" t="s">
        <v>9539</v>
      </c>
      <c r="M11439" s="23">
        <f>YEAR(Tabla2[[#This Row],[Fecha de creación]])</f>
        <v>2022</v>
      </c>
      <c r="N11439" s="23">
        <f>MONTH(Tabla2[[#This Row],[Fecha de creación]])</f>
        <v>12</v>
      </c>
    </row>
    <row r="11440" spans="1:14" x14ac:dyDescent="0.25">
      <c r="A11440" s="26">
        <v>44903.642557870371</v>
      </c>
      <c r="B11440" s="23" t="s">
        <v>0</v>
      </c>
      <c r="C11440" s="23" t="s">
        <v>14414</v>
      </c>
      <c r="D11440" s="23" t="s">
        <v>14415</v>
      </c>
      <c r="E11440" s="23" t="s">
        <v>1</v>
      </c>
      <c r="F11440" s="23" t="s">
        <v>7</v>
      </c>
      <c r="G11440" s="23" t="s">
        <v>1551</v>
      </c>
      <c r="H11440" s="2" t="s">
        <v>7721</v>
      </c>
      <c r="I11440" s="23" t="s">
        <v>976</v>
      </c>
      <c r="J11440" s="23" t="s">
        <v>59</v>
      </c>
      <c r="K11440" s="23" t="s">
        <v>9712</v>
      </c>
      <c r="L11440" s="23" t="s">
        <v>9539</v>
      </c>
      <c r="M11440" s="23">
        <f>YEAR(Tabla2[[#This Row],[Fecha de creación]])</f>
        <v>2022</v>
      </c>
      <c r="N11440" s="23">
        <f>MONTH(Tabla2[[#This Row],[Fecha de creación]])</f>
        <v>12</v>
      </c>
    </row>
    <row r="11441" spans="1:14" x14ac:dyDescent="0.25">
      <c r="A11441" s="26">
        <v>44903.676087962966</v>
      </c>
      <c r="B11441" s="23" t="s">
        <v>189</v>
      </c>
      <c r="C11441" s="23" t="s">
        <v>14416</v>
      </c>
      <c r="D11441" s="23" t="s">
        <v>4281</v>
      </c>
      <c r="E11441" s="23" t="s">
        <v>1</v>
      </c>
      <c r="F11441" s="23" t="s">
        <v>7</v>
      </c>
      <c r="G11441" s="23" t="s">
        <v>975</v>
      </c>
      <c r="H11441" s="2" t="s">
        <v>7722</v>
      </c>
      <c r="I11441" s="23" t="s">
        <v>7338</v>
      </c>
      <c r="J11441" s="23" t="s">
        <v>59</v>
      </c>
      <c r="K11441" s="23" t="s">
        <v>9712</v>
      </c>
      <c r="L11441" s="23" t="s">
        <v>9538</v>
      </c>
      <c r="M11441" s="23">
        <f>YEAR(Tabla2[[#This Row],[Fecha de creación]])</f>
        <v>2022</v>
      </c>
      <c r="N11441" s="23">
        <f>MONTH(Tabla2[[#This Row],[Fecha de creación]])</f>
        <v>12</v>
      </c>
    </row>
    <row r="11442" spans="1:14" x14ac:dyDescent="0.25">
      <c r="A11442" s="26">
        <v>44904.509398148148</v>
      </c>
      <c r="B11442" s="23" t="s">
        <v>189</v>
      </c>
      <c r="C11442" s="23" t="s">
        <v>14417</v>
      </c>
      <c r="D11442" s="23" t="s">
        <v>7096</v>
      </c>
      <c r="E11442" s="23" t="s">
        <v>1</v>
      </c>
      <c r="F11442" s="23" t="s">
        <v>7</v>
      </c>
      <c r="G11442" s="23" t="s">
        <v>975</v>
      </c>
      <c r="H11442" s="2" t="s">
        <v>7722</v>
      </c>
      <c r="I11442" s="23" t="s">
        <v>4486</v>
      </c>
      <c r="J11442" s="23" t="s">
        <v>59</v>
      </c>
      <c r="K11442" s="23" t="s">
        <v>9712</v>
      </c>
      <c r="L11442" s="23" t="s">
        <v>9538</v>
      </c>
      <c r="M11442" s="23">
        <f>YEAR(Tabla2[[#This Row],[Fecha de creación]])</f>
        <v>2022</v>
      </c>
      <c r="N11442" s="23">
        <f>MONTH(Tabla2[[#This Row],[Fecha de creación]])</f>
        <v>12</v>
      </c>
    </row>
    <row r="11443" spans="1:14" x14ac:dyDescent="0.25">
      <c r="A11443" s="26">
        <v>44904.511180555557</v>
      </c>
      <c r="B11443" s="23" t="s">
        <v>189</v>
      </c>
      <c r="C11443" s="23" t="s">
        <v>14418</v>
      </c>
      <c r="D11443" s="23" t="s">
        <v>7096</v>
      </c>
      <c r="E11443" s="23" t="s">
        <v>1</v>
      </c>
      <c r="F11443" s="23" t="s">
        <v>7</v>
      </c>
      <c r="G11443" s="23" t="s">
        <v>975</v>
      </c>
      <c r="H11443" s="2" t="s">
        <v>7722</v>
      </c>
      <c r="I11443" s="23" t="s">
        <v>4486</v>
      </c>
      <c r="J11443" s="23"/>
      <c r="K11443" s="23" t="s">
        <v>9712</v>
      </c>
      <c r="L11443" s="23" t="s">
        <v>9538</v>
      </c>
      <c r="M11443" s="23">
        <f>YEAR(Tabla2[[#This Row],[Fecha de creación]])</f>
        <v>2022</v>
      </c>
      <c r="N11443" s="23">
        <f>MONTH(Tabla2[[#This Row],[Fecha de creación]])</f>
        <v>12</v>
      </c>
    </row>
    <row r="11444" spans="1:14" x14ac:dyDescent="0.25">
      <c r="A11444" s="26">
        <v>44904.511250000003</v>
      </c>
      <c r="B11444" s="23" t="s">
        <v>0</v>
      </c>
      <c r="C11444" s="23" t="s">
        <v>14419</v>
      </c>
      <c r="D11444" s="23" t="s">
        <v>14420</v>
      </c>
      <c r="E11444" s="23" t="s">
        <v>1</v>
      </c>
      <c r="F11444" s="23" t="s">
        <v>2</v>
      </c>
      <c r="G11444" s="23" t="s">
        <v>1551</v>
      </c>
      <c r="H11444" s="2" t="s">
        <v>7721</v>
      </c>
      <c r="I11444" s="23" t="s">
        <v>7749</v>
      </c>
      <c r="J11444" s="23"/>
      <c r="K11444" s="23" t="s">
        <v>9712</v>
      </c>
      <c r="L11444" s="23" t="s">
        <v>9539</v>
      </c>
      <c r="M11444" s="23">
        <f>YEAR(Tabla2[[#This Row],[Fecha de creación]])</f>
        <v>2022</v>
      </c>
      <c r="N11444" s="23">
        <f>MONTH(Tabla2[[#This Row],[Fecha de creación]])</f>
        <v>12</v>
      </c>
    </row>
    <row r="11445" spans="1:14" x14ac:dyDescent="0.25">
      <c r="A11445" s="26">
        <v>44904.520613425928</v>
      </c>
      <c r="B11445" s="23" t="s">
        <v>0</v>
      </c>
      <c r="C11445" s="23" t="s">
        <v>14421</v>
      </c>
      <c r="D11445" s="23" t="s">
        <v>7108</v>
      </c>
      <c r="E11445" s="23" t="s">
        <v>1</v>
      </c>
      <c r="F11445" s="23" t="s">
        <v>22</v>
      </c>
      <c r="G11445" s="23" t="s">
        <v>975</v>
      </c>
      <c r="H11445" s="2" t="s">
        <v>8893</v>
      </c>
      <c r="I11445" s="23" t="s">
        <v>14129</v>
      </c>
      <c r="J11445" s="23" t="s">
        <v>59</v>
      </c>
      <c r="K11445" s="23" t="s">
        <v>9712</v>
      </c>
      <c r="L11445" s="23" t="s">
        <v>9538</v>
      </c>
      <c r="M11445" s="23">
        <f>YEAR(Tabla2[[#This Row],[Fecha de creación]])</f>
        <v>2022</v>
      </c>
      <c r="N11445" s="23">
        <f>MONTH(Tabla2[[#This Row],[Fecha de creación]])</f>
        <v>12</v>
      </c>
    </row>
    <row r="11446" spans="1:14" x14ac:dyDescent="0.25">
      <c r="A11446" s="26">
        <v>44904.596134259256</v>
      </c>
      <c r="B11446" s="23" t="s">
        <v>0</v>
      </c>
      <c r="C11446" s="23" t="s">
        <v>14422</v>
      </c>
      <c r="D11446" s="23" t="s">
        <v>7108</v>
      </c>
      <c r="E11446" s="23" t="s">
        <v>1</v>
      </c>
      <c r="F11446" s="23" t="s">
        <v>22</v>
      </c>
      <c r="G11446" s="23" t="s">
        <v>975</v>
      </c>
      <c r="H11446" s="2" t="s">
        <v>8893</v>
      </c>
      <c r="I11446" s="23" t="s">
        <v>14129</v>
      </c>
      <c r="J11446" s="23" t="s">
        <v>59</v>
      </c>
      <c r="K11446" s="23" t="s">
        <v>9712</v>
      </c>
      <c r="L11446" s="23" t="s">
        <v>9538</v>
      </c>
      <c r="M11446" s="23">
        <f>YEAR(Tabla2[[#This Row],[Fecha de creación]])</f>
        <v>2022</v>
      </c>
      <c r="N11446" s="23">
        <f>MONTH(Tabla2[[#This Row],[Fecha de creación]])</f>
        <v>12</v>
      </c>
    </row>
    <row r="11447" spans="1:14" x14ac:dyDescent="0.25">
      <c r="A11447" s="26">
        <v>44904.73510416667</v>
      </c>
      <c r="B11447" s="23" t="s">
        <v>0</v>
      </c>
      <c r="C11447" s="23" t="s">
        <v>14423</v>
      </c>
      <c r="D11447" s="23" t="s">
        <v>1344</v>
      </c>
      <c r="E11447" s="23" t="s">
        <v>1</v>
      </c>
      <c r="F11447" s="23" t="s">
        <v>7</v>
      </c>
      <c r="G11447" s="23" t="s">
        <v>1551</v>
      </c>
      <c r="H11447" s="2" t="s">
        <v>7726</v>
      </c>
      <c r="I11447" s="23" t="s">
        <v>976</v>
      </c>
      <c r="J11447" s="23" t="s">
        <v>59</v>
      </c>
      <c r="K11447" s="23" t="s">
        <v>9712</v>
      </c>
      <c r="L11447" s="23" t="s">
        <v>9539</v>
      </c>
      <c r="M11447" s="23">
        <f>YEAR(Tabla2[[#This Row],[Fecha de creación]])</f>
        <v>2022</v>
      </c>
      <c r="N11447" s="23">
        <f>MONTH(Tabla2[[#This Row],[Fecha de creación]])</f>
        <v>12</v>
      </c>
    </row>
    <row r="11448" spans="1:14" x14ac:dyDescent="0.25">
      <c r="A11448" s="26">
        <v>44904.740659722222</v>
      </c>
      <c r="B11448" s="23" t="s">
        <v>0</v>
      </c>
      <c r="C11448" s="23" t="s">
        <v>14424</v>
      </c>
      <c r="D11448" s="23" t="s">
        <v>982</v>
      </c>
      <c r="E11448" s="23" t="s">
        <v>1</v>
      </c>
      <c r="F11448" s="23" t="s">
        <v>22</v>
      </c>
      <c r="G11448" s="23" t="s">
        <v>975</v>
      </c>
      <c r="H11448" s="2" t="s">
        <v>8893</v>
      </c>
      <c r="I11448" s="23" t="s">
        <v>7680</v>
      </c>
      <c r="J11448" s="23" t="s">
        <v>59</v>
      </c>
      <c r="K11448" s="23" t="s">
        <v>9712</v>
      </c>
      <c r="L11448" s="23" t="s">
        <v>9538</v>
      </c>
      <c r="M11448" s="23">
        <f>YEAR(Tabla2[[#This Row],[Fecha de creación]])</f>
        <v>2022</v>
      </c>
      <c r="N11448" s="23">
        <f>MONTH(Tabla2[[#This Row],[Fecha de creación]])</f>
        <v>12</v>
      </c>
    </row>
    <row r="11449" spans="1:14" x14ac:dyDescent="0.25">
      <c r="A11449" s="26">
        <v>44905.59684027778</v>
      </c>
      <c r="B11449" s="23" t="s">
        <v>0</v>
      </c>
      <c r="C11449" s="23" t="s">
        <v>14425</v>
      </c>
      <c r="D11449" s="23" t="s">
        <v>1057</v>
      </c>
      <c r="E11449" s="23" t="s">
        <v>1</v>
      </c>
      <c r="F11449" s="23" t="s">
        <v>7</v>
      </c>
      <c r="G11449" s="23" t="s">
        <v>975</v>
      </c>
      <c r="H11449" s="2" t="s">
        <v>8535</v>
      </c>
      <c r="I11449" s="23" t="s">
        <v>14129</v>
      </c>
      <c r="J11449" s="23" t="s">
        <v>59</v>
      </c>
      <c r="K11449" s="23" t="s">
        <v>9712</v>
      </c>
      <c r="L11449" s="23" t="s">
        <v>9538</v>
      </c>
      <c r="M11449" s="23">
        <f>YEAR(Tabla2[[#This Row],[Fecha de creación]])</f>
        <v>2022</v>
      </c>
      <c r="N11449" s="23">
        <f>MONTH(Tabla2[[#This Row],[Fecha de creación]])</f>
        <v>12</v>
      </c>
    </row>
    <row r="11450" spans="1:14" x14ac:dyDescent="0.25">
      <c r="A11450" s="26">
        <v>44905.601319444446</v>
      </c>
      <c r="B11450" s="23" t="s">
        <v>0</v>
      </c>
      <c r="C11450" s="23" t="s">
        <v>14426</v>
      </c>
      <c r="D11450" s="23" t="s">
        <v>989</v>
      </c>
      <c r="E11450" s="23" t="s">
        <v>1</v>
      </c>
      <c r="F11450" s="23" t="s">
        <v>7</v>
      </c>
      <c r="G11450" s="23" t="s">
        <v>975</v>
      </c>
      <c r="H11450" s="2" t="s">
        <v>8480</v>
      </c>
      <c r="I11450" s="23" t="s">
        <v>14129</v>
      </c>
      <c r="J11450" s="23" t="s">
        <v>59</v>
      </c>
      <c r="K11450" s="23" t="s">
        <v>9712</v>
      </c>
      <c r="L11450" s="23" t="s">
        <v>9538</v>
      </c>
      <c r="M11450" s="23">
        <f>YEAR(Tabla2[[#This Row],[Fecha de creación]])</f>
        <v>2022</v>
      </c>
      <c r="N11450" s="23">
        <f>MONTH(Tabla2[[#This Row],[Fecha de creación]])</f>
        <v>12</v>
      </c>
    </row>
    <row r="11451" spans="1:14" x14ac:dyDescent="0.25">
      <c r="A11451" s="26">
        <v>44905.649155092593</v>
      </c>
      <c r="B11451" s="23" t="s">
        <v>0</v>
      </c>
      <c r="C11451" s="23" t="s">
        <v>14427</v>
      </c>
      <c r="D11451" s="23" t="s">
        <v>440</v>
      </c>
      <c r="E11451" s="23" t="s">
        <v>1</v>
      </c>
      <c r="F11451" s="23" t="s">
        <v>7</v>
      </c>
      <c r="G11451" s="23" t="s">
        <v>975</v>
      </c>
      <c r="H11451" s="2" t="s">
        <v>7723</v>
      </c>
      <c r="I11451" s="23" t="s">
        <v>14129</v>
      </c>
      <c r="J11451" s="23" t="s">
        <v>59</v>
      </c>
      <c r="K11451" s="23" t="s">
        <v>9712</v>
      </c>
      <c r="L11451" s="23" t="s">
        <v>9538</v>
      </c>
      <c r="M11451" s="23">
        <f>YEAR(Tabla2[[#This Row],[Fecha de creación]])</f>
        <v>2022</v>
      </c>
      <c r="N11451" s="23">
        <f>MONTH(Tabla2[[#This Row],[Fecha de creación]])</f>
        <v>12</v>
      </c>
    </row>
    <row r="11452" spans="1:14" x14ac:dyDescent="0.25">
      <c r="A11452" s="26">
        <v>44905.679270833331</v>
      </c>
      <c r="B11452" s="23" t="s">
        <v>0</v>
      </c>
      <c r="C11452" s="23" t="s">
        <v>14428</v>
      </c>
      <c r="D11452" s="23" t="s">
        <v>7882</v>
      </c>
      <c r="E11452" s="23" t="s">
        <v>1</v>
      </c>
      <c r="F11452" s="23" t="s">
        <v>7</v>
      </c>
      <c r="G11452" s="23" t="s">
        <v>975</v>
      </c>
      <c r="H11452" s="2" t="s">
        <v>7722</v>
      </c>
      <c r="I11452" s="23" t="s">
        <v>7680</v>
      </c>
      <c r="J11452" s="23" t="s">
        <v>59</v>
      </c>
      <c r="K11452" s="23" t="s">
        <v>9712</v>
      </c>
      <c r="L11452" s="23" t="s">
        <v>9538</v>
      </c>
      <c r="M11452" s="23">
        <f>YEAR(Tabla2[[#This Row],[Fecha de creación]])</f>
        <v>2022</v>
      </c>
      <c r="N11452" s="23">
        <f>MONTH(Tabla2[[#This Row],[Fecha de creación]])</f>
        <v>12</v>
      </c>
    </row>
    <row r="11453" spans="1:14" x14ac:dyDescent="0.25">
      <c r="A11453" s="26">
        <v>44905.685590277775</v>
      </c>
      <c r="B11453" s="23" t="s">
        <v>0</v>
      </c>
      <c r="C11453" s="23" t="s">
        <v>14429</v>
      </c>
      <c r="D11453" s="23" t="s">
        <v>7882</v>
      </c>
      <c r="E11453" s="23" t="s">
        <v>1</v>
      </c>
      <c r="F11453" s="23" t="s">
        <v>7</v>
      </c>
      <c r="G11453" s="23" t="s">
        <v>975</v>
      </c>
      <c r="H11453" s="2" t="s">
        <v>7722</v>
      </c>
      <c r="I11453" s="23" t="s">
        <v>7680</v>
      </c>
      <c r="J11453" s="23" t="s">
        <v>59</v>
      </c>
      <c r="K11453" s="23" t="s">
        <v>9712</v>
      </c>
      <c r="L11453" s="23" t="s">
        <v>9538</v>
      </c>
      <c r="M11453" s="23">
        <f>YEAR(Tabla2[[#This Row],[Fecha de creación]])</f>
        <v>2022</v>
      </c>
      <c r="N11453" s="23">
        <f>MONTH(Tabla2[[#This Row],[Fecha de creación]])</f>
        <v>12</v>
      </c>
    </row>
    <row r="11454" spans="1:14" x14ac:dyDescent="0.25">
      <c r="A11454" s="26">
        <v>44905.699699074074</v>
      </c>
      <c r="B11454" s="23" t="s">
        <v>0</v>
      </c>
      <c r="C11454" s="23" t="s">
        <v>14430</v>
      </c>
      <c r="D11454" s="23" t="s">
        <v>14324</v>
      </c>
      <c r="E11454" s="23" t="s">
        <v>1</v>
      </c>
      <c r="F11454" s="23" t="s">
        <v>7</v>
      </c>
      <c r="G11454" s="23" t="s">
        <v>1551</v>
      </c>
      <c r="H11454" s="2" t="s">
        <v>7737</v>
      </c>
      <c r="I11454" s="23" t="s">
        <v>976</v>
      </c>
      <c r="J11454" s="23" t="s">
        <v>59</v>
      </c>
      <c r="K11454" s="23" t="s">
        <v>9712</v>
      </c>
      <c r="L11454" s="23" t="s">
        <v>9539</v>
      </c>
      <c r="M11454" s="23">
        <f>YEAR(Tabla2[[#This Row],[Fecha de creación]])</f>
        <v>2022</v>
      </c>
      <c r="N11454" s="23">
        <f>MONTH(Tabla2[[#This Row],[Fecha de creación]])</f>
        <v>12</v>
      </c>
    </row>
    <row r="11455" spans="1:14" x14ac:dyDescent="0.25">
      <c r="A11455" s="26">
        <v>44905.771932870368</v>
      </c>
      <c r="B11455" s="23" t="s">
        <v>0</v>
      </c>
      <c r="C11455" s="23" t="s">
        <v>14431</v>
      </c>
      <c r="D11455" s="23" t="s">
        <v>7882</v>
      </c>
      <c r="E11455" s="23" t="s">
        <v>1</v>
      </c>
      <c r="F11455" s="23" t="s">
        <v>7</v>
      </c>
      <c r="G11455" s="23" t="s">
        <v>975</v>
      </c>
      <c r="H11455" s="2" t="s">
        <v>7722</v>
      </c>
      <c r="I11455" s="23" t="s">
        <v>7680</v>
      </c>
      <c r="J11455" s="23" t="s">
        <v>59</v>
      </c>
      <c r="K11455" s="23" t="s">
        <v>9712</v>
      </c>
      <c r="L11455" s="23" t="s">
        <v>9538</v>
      </c>
      <c r="M11455" s="23">
        <f>YEAR(Tabla2[[#This Row],[Fecha de creación]])</f>
        <v>2022</v>
      </c>
      <c r="N11455" s="23">
        <f>MONTH(Tabla2[[#This Row],[Fecha de creación]])</f>
        <v>12</v>
      </c>
    </row>
    <row r="11456" spans="1:14" x14ac:dyDescent="0.25">
      <c r="A11456" s="26">
        <v>44906.640520833331</v>
      </c>
      <c r="B11456" s="23" t="s">
        <v>0</v>
      </c>
      <c r="C11456" s="23" t="s">
        <v>14432</v>
      </c>
      <c r="D11456" s="23" t="s">
        <v>982</v>
      </c>
      <c r="E11456" s="23" t="s">
        <v>1</v>
      </c>
      <c r="F11456" s="23" t="s">
        <v>22</v>
      </c>
      <c r="G11456" s="23" t="s">
        <v>975</v>
      </c>
      <c r="H11456" s="2" t="s">
        <v>8893</v>
      </c>
      <c r="I11456" s="23" t="s">
        <v>7680</v>
      </c>
      <c r="J11456" s="23" t="s">
        <v>59</v>
      </c>
      <c r="K11456" s="23" t="s">
        <v>9712</v>
      </c>
      <c r="L11456" s="23" t="s">
        <v>9538</v>
      </c>
      <c r="M11456" s="23">
        <f>YEAR(Tabla2[[#This Row],[Fecha de creación]])</f>
        <v>2022</v>
      </c>
      <c r="N11456" s="23">
        <f>MONTH(Tabla2[[#This Row],[Fecha de creación]])</f>
        <v>12</v>
      </c>
    </row>
    <row r="11457" spans="1:14" x14ac:dyDescent="0.25">
      <c r="A11457" s="26">
        <v>44906.642546296294</v>
      </c>
      <c r="B11457" s="23" t="s">
        <v>0</v>
      </c>
      <c r="C11457" s="23" t="s">
        <v>14433</v>
      </c>
      <c r="D11457" s="23" t="s">
        <v>982</v>
      </c>
      <c r="E11457" s="23" t="s">
        <v>1</v>
      </c>
      <c r="F11457" s="23" t="s">
        <v>22</v>
      </c>
      <c r="G11457" s="23" t="s">
        <v>975</v>
      </c>
      <c r="H11457" s="2" t="s">
        <v>8893</v>
      </c>
      <c r="I11457" s="23" t="s">
        <v>7680</v>
      </c>
      <c r="J11457" s="23" t="s">
        <v>59</v>
      </c>
      <c r="K11457" s="23" t="s">
        <v>9712</v>
      </c>
      <c r="L11457" s="23" t="s">
        <v>9538</v>
      </c>
      <c r="M11457" s="23">
        <f>YEAR(Tabla2[[#This Row],[Fecha de creación]])</f>
        <v>2022</v>
      </c>
      <c r="N11457" s="23">
        <f>MONTH(Tabla2[[#This Row],[Fecha de creación]])</f>
        <v>12</v>
      </c>
    </row>
    <row r="11458" spans="1:14" x14ac:dyDescent="0.25">
      <c r="A11458" s="26">
        <v>44906.645254629628</v>
      </c>
      <c r="B11458" s="23" t="s">
        <v>0</v>
      </c>
      <c r="C11458" s="23" t="s">
        <v>14434</v>
      </c>
      <c r="D11458" s="23" t="s">
        <v>982</v>
      </c>
      <c r="E11458" s="23" t="s">
        <v>1</v>
      </c>
      <c r="F11458" s="23" t="s">
        <v>22</v>
      </c>
      <c r="G11458" s="23" t="s">
        <v>975</v>
      </c>
      <c r="H11458" s="2" t="s">
        <v>8893</v>
      </c>
      <c r="I11458" s="23" t="s">
        <v>7680</v>
      </c>
      <c r="J11458" s="23" t="s">
        <v>59</v>
      </c>
      <c r="K11458" s="23" t="s">
        <v>9712</v>
      </c>
      <c r="L11458" s="23" t="s">
        <v>9538</v>
      </c>
      <c r="M11458" s="23">
        <f>YEAR(Tabla2[[#This Row],[Fecha de creación]])</f>
        <v>2022</v>
      </c>
      <c r="N11458" s="23">
        <f>MONTH(Tabla2[[#This Row],[Fecha de creación]])</f>
        <v>12</v>
      </c>
    </row>
    <row r="11459" spans="1:14" x14ac:dyDescent="0.25">
      <c r="A11459" s="26">
        <v>44906.646898148145</v>
      </c>
      <c r="B11459" s="23" t="s">
        <v>0</v>
      </c>
      <c r="C11459" s="23" t="s">
        <v>14435</v>
      </c>
      <c r="D11459" s="23" t="s">
        <v>10281</v>
      </c>
      <c r="E11459" s="23" t="s">
        <v>1</v>
      </c>
      <c r="F11459" s="23" t="s">
        <v>7</v>
      </c>
      <c r="G11459" s="23" t="s">
        <v>1551</v>
      </c>
      <c r="H11459" s="2" t="s">
        <v>7726</v>
      </c>
      <c r="I11459" s="23" t="s">
        <v>976</v>
      </c>
      <c r="J11459" s="23" t="s">
        <v>59</v>
      </c>
      <c r="K11459" s="23" t="s">
        <v>9712</v>
      </c>
      <c r="L11459" s="23" t="s">
        <v>9539</v>
      </c>
      <c r="M11459" s="23">
        <f>YEAR(Tabla2[[#This Row],[Fecha de creación]])</f>
        <v>2022</v>
      </c>
      <c r="N11459" s="23">
        <f>MONTH(Tabla2[[#This Row],[Fecha de creación]])</f>
        <v>12</v>
      </c>
    </row>
    <row r="11460" spans="1:14" x14ac:dyDescent="0.25">
      <c r="A11460" s="26">
        <v>44907.563206018516</v>
      </c>
      <c r="B11460" s="23" t="s">
        <v>100</v>
      </c>
      <c r="C11460" s="23" t="s">
        <v>14436</v>
      </c>
      <c r="D11460" s="23" t="s">
        <v>14437</v>
      </c>
      <c r="E11460" s="23" t="s">
        <v>1</v>
      </c>
      <c r="F11460" s="23" t="s">
        <v>22</v>
      </c>
      <c r="G11460" s="23" t="s">
        <v>975</v>
      </c>
      <c r="H11460" s="2" t="s">
        <v>7723</v>
      </c>
      <c r="I11460" s="23" t="s">
        <v>14131</v>
      </c>
      <c r="J11460" s="23" t="s">
        <v>59</v>
      </c>
      <c r="K11460" s="23" t="s">
        <v>9712</v>
      </c>
      <c r="L11460" s="23" t="s">
        <v>9538</v>
      </c>
      <c r="M11460" s="23">
        <f>YEAR(Tabla2[[#This Row],[Fecha de creación]])</f>
        <v>2022</v>
      </c>
      <c r="N11460" s="23">
        <f>MONTH(Tabla2[[#This Row],[Fecha de creación]])</f>
        <v>12</v>
      </c>
    </row>
    <row r="11461" spans="1:14" x14ac:dyDescent="0.25">
      <c r="A11461" s="26">
        <v>44907.618125000001</v>
      </c>
      <c r="B11461" s="23" t="s">
        <v>56</v>
      </c>
      <c r="C11461" s="23" t="s">
        <v>14438</v>
      </c>
      <c r="D11461" s="23" t="s">
        <v>4281</v>
      </c>
      <c r="E11461" s="23" t="s">
        <v>1</v>
      </c>
      <c r="F11461" s="23" t="s">
        <v>7</v>
      </c>
      <c r="G11461" s="23" t="s">
        <v>975</v>
      </c>
      <c r="H11461" s="2" t="s">
        <v>7722</v>
      </c>
      <c r="I11461" s="23" t="s">
        <v>7342</v>
      </c>
      <c r="J11461" s="23" t="s">
        <v>59</v>
      </c>
      <c r="K11461" s="23" t="s">
        <v>9712</v>
      </c>
      <c r="L11461" s="23" t="s">
        <v>9538</v>
      </c>
      <c r="M11461" s="23">
        <f>YEAR(Tabla2[[#This Row],[Fecha de creación]])</f>
        <v>2022</v>
      </c>
      <c r="N11461" s="23">
        <f>MONTH(Tabla2[[#This Row],[Fecha de creación]])</f>
        <v>12</v>
      </c>
    </row>
    <row r="11462" spans="1:14" x14ac:dyDescent="0.25">
      <c r="A11462" s="26">
        <v>44907.620879629627</v>
      </c>
      <c r="B11462" s="23" t="s">
        <v>189</v>
      </c>
      <c r="C11462" s="23" t="s">
        <v>14439</v>
      </c>
      <c r="D11462" s="23" t="s">
        <v>4281</v>
      </c>
      <c r="E11462" s="23" t="s">
        <v>1</v>
      </c>
      <c r="F11462" s="23" t="s">
        <v>7</v>
      </c>
      <c r="G11462" s="23" t="s">
        <v>975</v>
      </c>
      <c r="H11462" s="2" t="s">
        <v>7722</v>
      </c>
      <c r="I11462" s="23" t="s">
        <v>7338</v>
      </c>
      <c r="J11462" s="23" t="s">
        <v>59</v>
      </c>
      <c r="K11462" s="23" t="s">
        <v>9712</v>
      </c>
      <c r="L11462" s="23" t="s">
        <v>9538</v>
      </c>
      <c r="M11462" s="23">
        <f>YEAR(Tabla2[[#This Row],[Fecha de creación]])</f>
        <v>2022</v>
      </c>
      <c r="N11462" s="23">
        <f>MONTH(Tabla2[[#This Row],[Fecha de creación]])</f>
        <v>12</v>
      </c>
    </row>
    <row r="11463" spans="1:14" x14ac:dyDescent="0.25">
      <c r="A11463" s="26">
        <v>44907.631516203706</v>
      </c>
      <c r="B11463" s="23" t="s">
        <v>0</v>
      </c>
      <c r="C11463" s="23" t="s">
        <v>14440</v>
      </c>
      <c r="D11463" s="23" t="s">
        <v>1002</v>
      </c>
      <c r="E11463" s="23" t="s">
        <v>1</v>
      </c>
      <c r="F11463" s="23" t="s">
        <v>7</v>
      </c>
      <c r="G11463" s="23" t="s">
        <v>975</v>
      </c>
      <c r="H11463" s="2" t="s">
        <v>7736</v>
      </c>
      <c r="I11463" s="23" t="s">
        <v>14129</v>
      </c>
      <c r="J11463" s="23" t="s">
        <v>59</v>
      </c>
      <c r="K11463" s="23" t="s">
        <v>9712</v>
      </c>
      <c r="L11463" s="23" t="s">
        <v>9538</v>
      </c>
      <c r="M11463" s="23">
        <f>YEAR(Tabla2[[#This Row],[Fecha de creación]])</f>
        <v>2022</v>
      </c>
      <c r="N11463" s="23">
        <f>MONTH(Tabla2[[#This Row],[Fecha de creación]])</f>
        <v>12</v>
      </c>
    </row>
    <row r="11464" spans="1:14" x14ac:dyDescent="0.25">
      <c r="A11464" s="26">
        <v>44907.635324074072</v>
      </c>
      <c r="B11464" s="23" t="s">
        <v>0</v>
      </c>
      <c r="C11464" s="23" t="s">
        <v>14441</v>
      </c>
      <c r="D11464" s="23" t="s">
        <v>7108</v>
      </c>
      <c r="E11464" s="23" t="s">
        <v>1</v>
      </c>
      <c r="F11464" s="23" t="s">
        <v>22</v>
      </c>
      <c r="G11464" s="23" t="s">
        <v>975</v>
      </c>
      <c r="H11464" s="2" t="s">
        <v>8893</v>
      </c>
      <c r="I11464" s="23" t="s">
        <v>14129</v>
      </c>
      <c r="J11464" s="23" t="s">
        <v>59</v>
      </c>
      <c r="K11464" s="23" t="s">
        <v>9712</v>
      </c>
      <c r="L11464" s="23" t="s">
        <v>9538</v>
      </c>
      <c r="M11464" s="23">
        <f>YEAR(Tabla2[[#This Row],[Fecha de creación]])</f>
        <v>2022</v>
      </c>
      <c r="N11464" s="23">
        <f>MONTH(Tabla2[[#This Row],[Fecha de creación]])</f>
        <v>12</v>
      </c>
    </row>
    <row r="11465" spans="1:14" x14ac:dyDescent="0.25">
      <c r="A11465" s="26">
        <v>44907.680196759262</v>
      </c>
      <c r="B11465" s="23" t="s">
        <v>56</v>
      </c>
      <c r="C11465" s="23" t="s">
        <v>14442</v>
      </c>
      <c r="D11465" s="23" t="s">
        <v>4281</v>
      </c>
      <c r="E11465" s="23" t="s">
        <v>1</v>
      </c>
      <c r="F11465" s="23" t="s">
        <v>7</v>
      </c>
      <c r="G11465" s="23" t="s">
        <v>975</v>
      </c>
      <c r="H11465" s="2" t="s">
        <v>7722</v>
      </c>
      <c r="I11465" s="23" t="s">
        <v>7342</v>
      </c>
      <c r="J11465" s="23" t="s">
        <v>59</v>
      </c>
      <c r="K11465" s="23" t="s">
        <v>9712</v>
      </c>
      <c r="L11465" s="23" t="s">
        <v>9538</v>
      </c>
      <c r="M11465" s="23">
        <f>YEAR(Tabla2[[#This Row],[Fecha de creación]])</f>
        <v>2022</v>
      </c>
      <c r="N11465" s="23">
        <f>MONTH(Tabla2[[#This Row],[Fecha de creación]])</f>
        <v>12</v>
      </c>
    </row>
    <row r="11466" spans="1:14" x14ac:dyDescent="0.25">
      <c r="A11466" s="26">
        <v>44907.6874537037</v>
      </c>
      <c r="B11466" s="23" t="s">
        <v>0</v>
      </c>
      <c r="C11466" s="23" t="s">
        <v>14443</v>
      </c>
      <c r="D11466" s="23" t="s">
        <v>14444</v>
      </c>
      <c r="E11466" s="23" t="s">
        <v>1</v>
      </c>
      <c r="F11466" s="23" t="s">
        <v>2</v>
      </c>
      <c r="G11466" s="23" t="s">
        <v>3</v>
      </c>
      <c r="H11466" s="2" t="s">
        <v>8099</v>
      </c>
      <c r="I11466" s="23" t="s">
        <v>14129</v>
      </c>
      <c r="J11466" s="23" t="s">
        <v>59</v>
      </c>
      <c r="K11466" s="23" t="s">
        <v>9712</v>
      </c>
      <c r="L11466" s="23" t="s">
        <v>9539</v>
      </c>
      <c r="M11466" s="23">
        <f>YEAR(Tabla2[[#This Row],[Fecha de creación]])</f>
        <v>2022</v>
      </c>
      <c r="N11466" s="23">
        <f>MONTH(Tabla2[[#This Row],[Fecha de creación]])</f>
        <v>12</v>
      </c>
    </row>
    <row r="11467" spans="1:14" x14ac:dyDescent="0.25">
      <c r="A11467" s="26">
        <v>44907.72351851852</v>
      </c>
      <c r="B11467" s="23" t="s">
        <v>0</v>
      </c>
      <c r="C11467" s="23" t="s">
        <v>14445</v>
      </c>
      <c r="D11467" s="23" t="s">
        <v>14446</v>
      </c>
      <c r="E11467" s="23" t="s">
        <v>1</v>
      </c>
      <c r="F11467" s="23" t="s">
        <v>2</v>
      </c>
      <c r="G11467" s="23" t="s">
        <v>1551</v>
      </c>
      <c r="H11467" s="2" t="s">
        <v>8478</v>
      </c>
      <c r="I11467" s="23" t="s">
        <v>11022</v>
      </c>
      <c r="J11467" s="23" t="s">
        <v>59</v>
      </c>
      <c r="K11467" s="23" t="s">
        <v>9712</v>
      </c>
      <c r="L11467" s="23" t="s">
        <v>9539</v>
      </c>
      <c r="M11467" s="23">
        <f>YEAR(Tabla2[[#This Row],[Fecha de creación]])</f>
        <v>2022</v>
      </c>
      <c r="N11467" s="23">
        <f>MONTH(Tabla2[[#This Row],[Fecha de creación]])</f>
        <v>12</v>
      </c>
    </row>
    <row r="11468" spans="1:14" x14ac:dyDescent="0.25">
      <c r="A11468" s="26">
        <v>44908.494004629632</v>
      </c>
      <c r="B11468" s="23" t="s">
        <v>56</v>
      </c>
      <c r="C11468" s="23" t="s">
        <v>14447</v>
      </c>
      <c r="D11468" s="23" t="s">
        <v>13547</v>
      </c>
      <c r="E11468" s="23" t="s">
        <v>1</v>
      </c>
      <c r="F11468" s="23" t="s">
        <v>7</v>
      </c>
      <c r="G11468" s="23" t="s">
        <v>3</v>
      </c>
      <c r="I11468" s="23" t="s">
        <v>4517</v>
      </c>
      <c r="J11468" s="23"/>
      <c r="K11468" s="23" t="s">
        <v>9712</v>
      </c>
      <c r="L11468" s="23" t="s">
        <v>9539</v>
      </c>
      <c r="M11468" s="23">
        <f>YEAR(Tabla2[[#This Row],[Fecha de creación]])</f>
        <v>2022</v>
      </c>
      <c r="N11468" s="23">
        <f>MONTH(Tabla2[[#This Row],[Fecha de creación]])</f>
        <v>12</v>
      </c>
    </row>
    <row r="11469" spans="1:14" x14ac:dyDescent="0.25">
      <c r="A11469" s="26">
        <v>44908.542060185187</v>
      </c>
      <c r="B11469" s="23" t="s">
        <v>0</v>
      </c>
      <c r="C11469" s="23" t="s">
        <v>14448</v>
      </c>
      <c r="D11469" s="23" t="s">
        <v>7108</v>
      </c>
      <c r="E11469" s="23" t="s">
        <v>1</v>
      </c>
      <c r="F11469" s="23" t="s">
        <v>22</v>
      </c>
      <c r="G11469" s="23" t="s">
        <v>3</v>
      </c>
      <c r="H11469" s="2" t="s">
        <v>8893</v>
      </c>
      <c r="I11469" s="23" t="s">
        <v>14129</v>
      </c>
      <c r="J11469" s="23" t="s">
        <v>59</v>
      </c>
      <c r="K11469" s="23" t="s">
        <v>9712</v>
      </c>
      <c r="L11469" s="23" t="s">
        <v>9539</v>
      </c>
      <c r="M11469" s="23">
        <f>YEAR(Tabla2[[#This Row],[Fecha de creación]])</f>
        <v>2022</v>
      </c>
      <c r="N11469" s="23">
        <f>MONTH(Tabla2[[#This Row],[Fecha de creación]])</f>
        <v>12</v>
      </c>
    </row>
    <row r="11470" spans="1:14" x14ac:dyDescent="0.25">
      <c r="A11470" s="26">
        <v>44908.698784722219</v>
      </c>
      <c r="B11470" s="23" t="s">
        <v>0</v>
      </c>
      <c r="C11470" s="23" t="s">
        <v>14449</v>
      </c>
      <c r="D11470" s="23" t="s">
        <v>7108</v>
      </c>
      <c r="E11470" s="23" t="s">
        <v>1</v>
      </c>
      <c r="F11470" s="23" t="s">
        <v>22</v>
      </c>
      <c r="G11470" s="23" t="s">
        <v>975</v>
      </c>
      <c r="H11470" s="2" t="s">
        <v>8893</v>
      </c>
      <c r="I11470" s="23" t="s">
        <v>14129</v>
      </c>
      <c r="J11470" s="23" t="s">
        <v>59</v>
      </c>
      <c r="K11470" s="23" t="s">
        <v>9712</v>
      </c>
      <c r="L11470" s="23" t="s">
        <v>9538</v>
      </c>
      <c r="M11470" s="23">
        <f>YEAR(Tabla2[[#This Row],[Fecha de creación]])</f>
        <v>2022</v>
      </c>
      <c r="N11470" s="23">
        <f>MONTH(Tabla2[[#This Row],[Fecha de creación]])</f>
        <v>12</v>
      </c>
    </row>
    <row r="11471" spans="1:14" x14ac:dyDescent="0.25">
      <c r="A11471" s="26">
        <v>44908.71497685185</v>
      </c>
      <c r="B11471" s="23" t="s">
        <v>0</v>
      </c>
      <c r="C11471" s="23" t="s">
        <v>14450</v>
      </c>
      <c r="D11471" s="23" t="s">
        <v>14451</v>
      </c>
      <c r="E11471" s="23" t="s">
        <v>1</v>
      </c>
      <c r="F11471" s="23" t="s">
        <v>7</v>
      </c>
      <c r="G11471" s="23" t="s">
        <v>1551</v>
      </c>
      <c r="H11471" s="2" t="s">
        <v>7721</v>
      </c>
      <c r="I11471" s="23" t="s">
        <v>976</v>
      </c>
      <c r="J11471" s="23" t="s">
        <v>59</v>
      </c>
      <c r="K11471" s="23" t="s">
        <v>9712</v>
      </c>
      <c r="L11471" s="23" t="s">
        <v>9539</v>
      </c>
      <c r="M11471" s="23">
        <f>YEAR(Tabla2[[#This Row],[Fecha de creación]])</f>
        <v>2022</v>
      </c>
      <c r="N11471" s="23">
        <f>MONTH(Tabla2[[#This Row],[Fecha de creación]])</f>
        <v>12</v>
      </c>
    </row>
    <row r="11472" spans="1:14" x14ac:dyDescent="0.25">
      <c r="A11472" s="26">
        <v>44908.718240740738</v>
      </c>
      <c r="B11472" s="23" t="s">
        <v>0</v>
      </c>
      <c r="C11472" s="23" t="s">
        <v>14452</v>
      </c>
      <c r="D11472" s="23" t="s">
        <v>1057</v>
      </c>
      <c r="E11472" s="23" t="s">
        <v>1</v>
      </c>
      <c r="F11472" s="23" t="s">
        <v>7</v>
      </c>
      <c r="G11472" s="23" t="s">
        <v>975</v>
      </c>
      <c r="H11472" s="2" t="s">
        <v>8535</v>
      </c>
      <c r="I11472" s="23" t="s">
        <v>14129</v>
      </c>
      <c r="J11472" s="23" t="s">
        <v>59</v>
      </c>
      <c r="K11472" s="23" t="s">
        <v>9712</v>
      </c>
      <c r="L11472" s="23" t="s">
        <v>9538</v>
      </c>
      <c r="M11472" s="23">
        <f>YEAR(Tabla2[[#This Row],[Fecha de creación]])</f>
        <v>2022</v>
      </c>
      <c r="N11472" s="23">
        <f>MONTH(Tabla2[[#This Row],[Fecha de creación]])</f>
        <v>12</v>
      </c>
    </row>
    <row r="11473" spans="1:14" x14ac:dyDescent="0.25">
      <c r="A11473" s="26">
        <v>44908.744456018518</v>
      </c>
      <c r="B11473" s="23" t="s">
        <v>0</v>
      </c>
      <c r="C11473" s="23" t="s">
        <v>14453</v>
      </c>
      <c r="D11473" s="23" t="s">
        <v>6297</v>
      </c>
      <c r="E11473" s="23" t="s">
        <v>1</v>
      </c>
      <c r="F11473" s="23" t="s">
        <v>7</v>
      </c>
      <c r="G11473" s="23" t="s">
        <v>975</v>
      </c>
      <c r="H11473" s="2" t="s">
        <v>7743</v>
      </c>
      <c r="I11473" s="23" t="s">
        <v>5999</v>
      </c>
      <c r="J11473" s="23" t="s">
        <v>59</v>
      </c>
      <c r="K11473" s="23" t="s">
        <v>9712</v>
      </c>
      <c r="L11473" s="23" t="s">
        <v>9538</v>
      </c>
      <c r="M11473" s="23">
        <f>YEAR(Tabla2[[#This Row],[Fecha de creación]])</f>
        <v>2022</v>
      </c>
      <c r="N11473" s="23">
        <f>MONTH(Tabla2[[#This Row],[Fecha de creación]])</f>
        <v>12</v>
      </c>
    </row>
    <row r="11474" spans="1:14" x14ac:dyDescent="0.25">
      <c r="A11474" s="26">
        <v>44909.409016203703</v>
      </c>
      <c r="B11474" s="23" t="s">
        <v>0</v>
      </c>
      <c r="C11474" s="23" t="s">
        <v>14454</v>
      </c>
      <c r="D11474" s="23" t="s">
        <v>6</v>
      </c>
      <c r="E11474" s="23" t="s">
        <v>1</v>
      </c>
      <c r="F11474" s="23" t="s">
        <v>7</v>
      </c>
      <c r="G11474" s="23" t="s">
        <v>975</v>
      </c>
      <c r="H11474" s="2" t="s">
        <v>7722</v>
      </c>
      <c r="I11474" s="23" t="s">
        <v>5999</v>
      </c>
      <c r="J11474" s="23"/>
      <c r="K11474" s="23" t="s">
        <v>9712</v>
      </c>
      <c r="L11474" s="23" t="s">
        <v>9538</v>
      </c>
      <c r="M11474" s="23">
        <f>YEAR(Tabla2[[#This Row],[Fecha de creación]])</f>
        <v>2022</v>
      </c>
      <c r="N11474" s="23">
        <f>MONTH(Tabla2[[#This Row],[Fecha de creación]])</f>
        <v>12</v>
      </c>
    </row>
    <row r="11475" spans="1:14" x14ac:dyDescent="0.25">
      <c r="A11475" s="26">
        <v>44909.413854166669</v>
      </c>
      <c r="B11475" s="23" t="s">
        <v>0</v>
      </c>
      <c r="C11475" s="23" t="s">
        <v>14455</v>
      </c>
      <c r="D11475" s="23" t="s">
        <v>6</v>
      </c>
      <c r="E11475" s="23" t="s">
        <v>1</v>
      </c>
      <c r="F11475" s="23" t="s">
        <v>7</v>
      </c>
      <c r="G11475" s="23" t="s">
        <v>975</v>
      </c>
      <c r="H11475" s="2" t="s">
        <v>7722</v>
      </c>
      <c r="I11475" s="23" t="s">
        <v>5999</v>
      </c>
      <c r="J11475" s="23" t="s">
        <v>59</v>
      </c>
      <c r="K11475" s="23" t="s">
        <v>9712</v>
      </c>
      <c r="L11475" s="23" t="s">
        <v>9538</v>
      </c>
      <c r="M11475" s="23">
        <f>YEAR(Tabla2[[#This Row],[Fecha de creación]])</f>
        <v>2022</v>
      </c>
      <c r="N11475" s="23">
        <f>MONTH(Tabla2[[#This Row],[Fecha de creación]])</f>
        <v>12</v>
      </c>
    </row>
    <row r="11476" spans="1:14" x14ac:dyDescent="0.25">
      <c r="A11476" s="26">
        <v>44909.424814814818</v>
      </c>
      <c r="B11476" s="23" t="s">
        <v>0</v>
      </c>
      <c r="C11476" s="23" t="s">
        <v>14456</v>
      </c>
      <c r="D11476" s="23" t="s">
        <v>6</v>
      </c>
      <c r="E11476" s="23" t="s">
        <v>1</v>
      </c>
      <c r="F11476" s="23" t="s">
        <v>7</v>
      </c>
      <c r="G11476" s="23" t="s">
        <v>975</v>
      </c>
      <c r="H11476" s="2" t="s">
        <v>7722</v>
      </c>
      <c r="I11476" s="23" t="s">
        <v>5999</v>
      </c>
      <c r="J11476" s="23"/>
      <c r="K11476" s="23" t="s">
        <v>9712</v>
      </c>
      <c r="L11476" s="23" t="s">
        <v>9538</v>
      </c>
      <c r="M11476" s="23">
        <f>YEAR(Tabla2[[#This Row],[Fecha de creación]])</f>
        <v>2022</v>
      </c>
      <c r="N11476" s="23">
        <f>MONTH(Tabla2[[#This Row],[Fecha de creación]])</f>
        <v>12</v>
      </c>
    </row>
    <row r="11477" spans="1:14" x14ac:dyDescent="0.25">
      <c r="A11477" s="26">
        <v>44909.426828703705</v>
      </c>
      <c r="B11477" s="23" t="s">
        <v>0</v>
      </c>
      <c r="C11477" s="23" t="s">
        <v>14457</v>
      </c>
      <c r="D11477" s="23" t="s">
        <v>7849</v>
      </c>
      <c r="E11477" s="23" t="s">
        <v>1</v>
      </c>
      <c r="F11477" s="23" t="s">
        <v>22</v>
      </c>
      <c r="G11477" s="23" t="s">
        <v>975</v>
      </c>
      <c r="H11477" s="2" t="s">
        <v>7734</v>
      </c>
      <c r="I11477" s="23" t="s">
        <v>14129</v>
      </c>
      <c r="J11477" s="23" t="s">
        <v>59</v>
      </c>
      <c r="K11477" s="23" t="s">
        <v>9712</v>
      </c>
      <c r="L11477" s="23" t="s">
        <v>9538</v>
      </c>
      <c r="M11477" s="23">
        <f>YEAR(Tabla2[[#This Row],[Fecha de creación]])</f>
        <v>2022</v>
      </c>
      <c r="N11477" s="23">
        <f>MONTH(Tabla2[[#This Row],[Fecha de creación]])</f>
        <v>12</v>
      </c>
    </row>
    <row r="11478" spans="1:14" x14ac:dyDescent="0.25">
      <c r="A11478" s="26">
        <v>44909.481689814813</v>
      </c>
      <c r="B11478" s="23" t="s">
        <v>100</v>
      </c>
      <c r="C11478" s="23" t="s">
        <v>14458</v>
      </c>
      <c r="D11478" s="23" t="s">
        <v>2018</v>
      </c>
      <c r="E11478" s="23" t="s">
        <v>1</v>
      </c>
      <c r="F11478" s="23" t="s">
        <v>7</v>
      </c>
      <c r="G11478" s="23" t="s">
        <v>1551</v>
      </c>
      <c r="H11478" s="2" t="s">
        <v>7734</v>
      </c>
      <c r="I11478" s="23" t="s">
        <v>13430</v>
      </c>
      <c r="J11478" s="23" t="s">
        <v>59</v>
      </c>
      <c r="K11478" s="23" t="s">
        <v>9712</v>
      </c>
      <c r="L11478" s="23" t="s">
        <v>9539</v>
      </c>
      <c r="M11478" s="23">
        <f>YEAR(Tabla2[[#This Row],[Fecha de creación]])</f>
        <v>2022</v>
      </c>
      <c r="N11478" s="23">
        <f>MONTH(Tabla2[[#This Row],[Fecha de creación]])</f>
        <v>12</v>
      </c>
    </row>
    <row r="11479" spans="1:14" x14ac:dyDescent="0.25">
      <c r="A11479" s="26">
        <v>44909.482881944445</v>
      </c>
      <c r="B11479" s="23" t="s">
        <v>100</v>
      </c>
      <c r="C11479" s="23" t="s">
        <v>14459</v>
      </c>
      <c r="D11479" s="23" t="s">
        <v>2536</v>
      </c>
      <c r="E11479" s="23" t="s">
        <v>1</v>
      </c>
      <c r="F11479" s="23" t="s">
        <v>7</v>
      </c>
      <c r="G11479" s="23" t="s">
        <v>1551</v>
      </c>
      <c r="H11479" s="2" t="s">
        <v>7734</v>
      </c>
      <c r="I11479" s="23" t="s">
        <v>13430</v>
      </c>
      <c r="J11479" s="23" t="s">
        <v>59</v>
      </c>
      <c r="K11479" s="23" t="s">
        <v>9712</v>
      </c>
      <c r="L11479" s="23" t="s">
        <v>9539</v>
      </c>
      <c r="M11479" s="23">
        <f>YEAR(Tabla2[[#This Row],[Fecha de creación]])</f>
        <v>2022</v>
      </c>
      <c r="N11479" s="23">
        <f>MONTH(Tabla2[[#This Row],[Fecha de creación]])</f>
        <v>12</v>
      </c>
    </row>
    <row r="11480" spans="1:14" x14ac:dyDescent="0.25">
      <c r="A11480" s="26">
        <v>44909.484270833331</v>
      </c>
      <c r="B11480" s="23" t="s">
        <v>0</v>
      </c>
      <c r="C11480" s="23" t="s">
        <v>14460</v>
      </c>
      <c r="D11480" s="23" t="s">
        <v>6</v>
      </c>
      <c r="E11480" s="23" t="s">
        <v>1</v>
      </c>
      <c r="F11480" s="23" t="s">
        <v>7</v>
      </c>
      <c r="G11480" s="23" t="s">
        <v>975</v>
      </c>
      <c r="H11480" s="2" t="s">
        <v>7722</v>
      </c>
      <c r="I11480" s="23" t="s">
        <v>5999</v>
      </c>
      <c r="J11480" s="23" t="s">
        <v>59</v>
      </c>
      <c r="K11480" s="23" t="s">
        <v>9712</v>
      </c>
      <c r="L11480" s="23" t="s">
        <v>9538</v>
      </c>
      <c r="M11480" s="23">
        <f>YEAR(Tabla2[[#This Row],[Fecha de creación]])</f>
        <v>2022</v>
      </c>
      <c r="N11480" s="23">
        <f>MONTH(Tabla2[[#This Row],[Fecha de creación]])</f>
        <v>12</v>
      </c>
    </row>
    <row r="11481" spans="1:14" x14ac:dyDescent="0.25">
      <c r="A11481" s="26">
        <v>44909.498773148145</v>
      </c>
      <c r="B11481" s="23" t="s">
        <v>0</v>
      </c>
      <c r="C11481" s="23" t="s">
        <v>14461</v>
      </c>
      <c r="D11481" s="23" t="s">
        <v>7108</v>
      </c>
      <c r="E11481" s="23" t="s">
        <v>1</v>
      </c>
      <c r="F11481" s="23" t="s">
        <v>22</v>
      </c>
      <c r="G11481" s="23" t="s">
        <v>975</v>
      </c>
      <c r="H11481" s="2" t="s">
        <v>8893</v>
      </c>
      <c r="I11481" s="23" t="s">
        <v>14129</v>
      </c>
      <c r="J11481" s="23" t="s">
        <v>59</v>
      </c>
      <c r="K11481" s="23" t="s">
        <v>9712</v>
      </c>
      <c r="L11481" s="23" t="s">
        <v>9538</v>
      </c>
      <c r="M11481" s="23">
        <f>YEAR(Tabla2[[#This Row],[Fecha de creación]])</f>
        <v>2022</v>
      </c>
      <c r="N11481" s="23">
        <f>MONTH(Tabla2[[#This Row],[Fecha de creación]])</f>
        <v>12</v>
      </c>
    </row>
    <row r="11482" spans="1:14" x14ac:dyDescent="0.25">
      <c r="A11482" s="26">
        <v>44909.581388888888</v>
      </c>
      <c r="B11482" s="23" t="s">
        <v>100</v>
      </c>
      <c r="C11482" s="23" t="s">
        <v>14462</v>
      </c>
      <c r="D11482" s="23" t="s">
        <v>7108</v>
      </c>
      <c r="E11482" s="23" t="s">
        <v>1</v>
      </c>
      <c r="F11482" s="23" t="s">
        <v>22</v>
      </c>
      <c r="G11482" s="23" t="s">
        <v>975</v>
      </c>
      <c r="H11482" s="2" t="s">
        <v>8893</v>
      </c>
      <c r="I11482" s="23" t="s">
        <v>14131</v>
      </c>
      <c r="J11482" s="23" t="s">
        <v>958</v>
      </c>
      <c r="K11482" s="23" t="s">
        <v>9712</v>
      </c>
      <c r="L11482" s="23" t="s">
        <v>9538</v>
      </c>
      <c r="M11482" s="23">
        <f>YEAR(Tabla2[[#This Row],[Fecha de creación]])</f>
        <v>2022</v>
      </c>
      <c r="N11482" s="23">
        <f>MONTH(Tabla2[[#This Row],[Fecha de creación]])</f>
        <v>12</v>
      </c>
    </row>
    <row r="11483" spans="1:14" x14ac:dyDescent="0.25">
      <c r="A11483" s="26">
        <v>44909.582048611112</v>
      </c>
      <c r="B11483" s="23" t="s">
        <v>189</v>
      </c>
      <c r="C11483" s="23" t="s">
        <v>14463</v>
      </c>
      <c r="D11483" s="23" t="s">
        <v>13686</v>
      </c>
      <c r="E11483" s="23" t="s">
        <v>1</v>
      </c>
      <c r="F11483" s="23" t="s">
        <v>7</v>
      </c>
      <c r="G11483" s="23" t="s">
        <v>3</v>
      </c>
      <c r="H11483" s="2" t="s">
        <v>8425</v>
      </c>
      <c r="I11483" s="23" t="s">
        <v>4486</v>
      </c>
      <c r="J11483" s="23"/>
      <c r="K11483" s="23" t="s">
        <v>9712</v>
      </c>
      <c r="L11483" s="23" t="s">
        <v>9539</v>
      </c>
      <c r="M11483" s="23">
        <f>YEAR(Tabla2[[#This Row],[Fecha de creación]])</f>
        <v>2022</v>
      </c>
      <c r="N11483" s="23">
        <f>MONTH(Tabla2[[#This Row],[Fecha de creación]])</f>
        <v>12</v>
      </c>
    </row>
    <row r="11484" spans="1:14" x14ac:dyDescent="0.25">
      <c r="A11484" s="26">
        <v>44910.643136574072</v>
      </c>
      <c r="B11484" s="23" t="s">
        <v>0</v>
      </c>
      <c r="C11484" s="23" t="s">
        <v>14464</v>
      </c>
      <c r="D11484" s="23" t="s">
        <v>7108</v>
      </c>
      <c r="E11484" s="23" t="s">
        <v>1</v>
      </c>
      <c r="F11484" s="23" t="s">
        <v>22</v>
      </c>
      <c r="G11484" s="23" t="s">
        <v>975</v>
      </c>
      <c r="H11484" s="2" t="s">
        <v>8893</v>
      </c>
      <c r="I11484" s="23" t="s">
        <v>14129</v>
      </c>
      <c r="J11484" s="23" t="s">
        <v>958</v>
      </c>
      <c r="K11484" s="23" t="s">
        <v>9712</v>
      </c>
      <c r="L11484" s="23" t="s">
        <v>9538</v>
      </c>
      <c r="M11484" s="23">
        <f>YEAR(Tabla2[[#This Row],[Fecha de creación]])</f>
        <v>2022</v>
      </c>
      <c r="N11484" s="23">
        <f>MONTH(Tabla2[[#This Row],[Fecha de creación]])</f>
        <v>12</v>
      </c>
    </row>
    <row r="11485" spans="1:14" x14ac:dyDescent="0.25">
      <c r="A11485" s="26">
        <v>44910.65215277778</v>
      </c>
      <c r="B11485" s="23" t="s">
        <v>0</v>
      </c>
      <c r="C11485" s="23" t="s">
        <v>14465</v>
      </c>
      <c r="D11485" s="23" t="s">
        <v>6</v>
      </c>
      <c r="E11485" s="23" t="s">
        <v>1</v>
      </c>
      <c r="F11485" s="23" t="s">
        <v>7</v>
      </c>
      <c r="G11485" s="23" t="s">
        <v>975</v>
      </c>
      <c r="H11485" s="2" t="s">
        <v>7722</v>
      </c>
      <c r="I11485" s="23" t="s">
        <v>14129</v>
      </c>
      <c r="J11485" s="23" t="s">
        <v>59</v>
      </c>
      <c r="K11485" s="23" t="s">
        <v>9712</v>
      </c>
      <c r="L11485" s="23" t="s">
        <v>9538</v>
      </c>
      <c r="M11485" s="23">
        <f>YEAR(Tabla2[[#This Row],[Fecha de creación]])</f>
        <v>2022</v>
      </c>
      <c r="N11485" s="23">
        <f>MONTH(Tabla2[[#This Row],[Fecha de creación]])</f>
        <v>12</v>
      </c>
    </row>
    <row r="11486" spans="1:14" x14ac:dyDescent="0.25">
      <c r="A11486" s="26">
        <v>44910.676944444444</v>
      </c>
      <c r="B11486" s="23" t="s">
        <v>0</v>
      </c>
      <c r="C11486" s="23" t="s">
        <v>14466</v>
      </c>
      <c r="D11486" s="23" t="s">
        <v>21</v>
      </c>
      <c r="E11486" s="23" t="s">
        <v>1</v>
      </c>
      <c r="F11486" s="23" t="s">
        <v>7</v>
      </c>
      <c r="G11486" s="23" t="s">
        <v>975</v>
      </c>
      <c r="H11486" s="2" t="s">
        <v>7744</v>
      </c>
      <c r="I11486" s="23" t="s">
        <v>5999</v>
      </c>
      <c r="J11486" s="23" t="s">
        <v>59</v>
      </c>
      <c r="K11486" s="23" t="s">
        <v>9712</v>
      </c>
      <c r="L11486" s="23" t="s">
        <v>9538</v>
      </c>
      <c r="M11486" s="23">
        <f>YEAR(Tabla2[[#This Row],[Fecha de creación]])</f>
        <v>2022</v>
      </c>
      <c r="N11486" s="23">
        <f>MONTH(Tabla2[[#This Row],[Fecha de creación]])</f>
        <v>12</v>
      </c>
    </row>
    <row r="11487" spans="1:14" x14ac:dyDescent="0.25">
      <c r="A11487" s="26">
        <v>44910.679050925923</v>
      </c>
      <c r="B11487" s="23" t="s">
        <v>0</v>
      </c>
      <c r="C11487" s="23" t="s">
        <v>14467</v>
      </c>
      <c r="D11487" s="23" t="s">
        <v>21</v>
      </c>
      <c r="E11487" s="23" t="s">
        <v>1</v>
      </c>
      <c r="F11487" s="23" t="s">
        <v>7</v>
      </c>
      <c r="G11487" s="23" t="s">
        <v>975</v>
      </c>
      <c r="H11487" s="2" t="s">
        <v>7744</v>
      </c>
      <c r="I11487" s="23" t="s">
        <v>5999</v>
      </c>
      <c r="J11487" s="23" t="s">
        <v>59</v>
      </c>
      <c r="K11487" s="23" t="s">
        <v>9712</v>
      </c>
      <c r="L11487" s="23" t="s">
        <v>9538</v>
      </c>
      <c r="M11487" s="23">
        <f>YEAR(Tabla2[[#This Row],[Fecha de creación]])</f>
        <v>2022</v>
      </c>
      <c r="N11487" s="23">
        <f>MONTH(Tabla2[[#This Row],[Fecha de creación]])</f>
        <v>12</v>
      </c>
    </row>
    <row r="11488" spans="1:14" x14ac:dyDescent="0.25">
      <c r="A11488" s="26">
        <v>44910.682083333333</v>
      </c>
      <c r="B11488" s="23" t="s">
        <v>0</v>
      </c>
      <c r="C11488" s="23" t="s">
        <v>14468</v>
      </c>
      <c r="D11488" s="23" t="s">
        <v>6</v>
      </c>
      <c r="E11488" s="23" t="s">
        <v>1</v>
      </c>
      <c r="F11488" s="23" t="s">
        <v>7</v>
      </c>
      <c r="G11488" s="23" t="s">
        <v>975</v>
      </c>
      <c r="H11488" s="2" t="s">
        <v>7722</v>
      </c>
      <c r="I11488" s="23" t="s">
        <v>14129</v>
      </c>
      <c r="J11488" s="23" t="s">
        <v>59</v>
      </c>
      <c r="K11488" s="23" t="s">
        <v>9712</v>
      </c>
      <c r="L11488" s="23" t="s">
        <v>9538</v>
      </c>
      <c r="M11488" s="23">
        <f>YEAR(Tabla2[[#This Row],[Fecha de creación]])</f>
        <v>2022</v>
      </c>
      <c r="N11488" s="23">
        <f>MONTH(Tabla2[[#This Row],[Fecha de creación]])</f>
        <v>12</v>
      </c>
    </row>
    <row r="11489" spans="1:14" x14ac:dyDescent="0.25">
      <c r="A11489" s="26">
        <v>44910.68822916667</v>
      </c>
      <c r="B11489" s="23" t="s">
        <v>0</v>
      </c>
      <c r="C11489" s="23" t="s">
        <v>14469</v>
      </c>
      <c r="D11489" s="23" t="s">
        <v>1057</v>
      </c>
      <c r="E11489" s="23" t="s">
        <v>1</v>
      </c>
      <c r="F11489" s="23" t="s">
        <v>7</v>
      </c>
      <c r="G11489" s="23" t="s">
        <v>975</v>
      </c>
      <c r="H11489" s="2" t="s">
        <v>8535</v>
      </c>
      <c r="I11489" s="23" t="s">
        <v>14129</v>
      </c>
      <c r="J11489" s="23" t="s">
        <v>59</v>
      </c>
      <c r="K11489" s="23" t="s">
        <v>9712</v>
      </c>
      <c r="L11489" s="23" t="s">
        <v>9538</v>
      </c>
      <c r="M11489" s="23">
        <f>YEAR(Tabla2[[#This Row],[Fecha de creación]])</f>
        <v>2022</v>
      </c>
      <c r="N11489" s="23">
        <f>MONTH(Tabla2[[#This Row],[Fecha de creación]])</f>
        <v>12</v>
      </c>
    </row>
    <row r="11490" spans="1:14" x14ac:dyDescent="0.25">
      <c r="A11490" s="26">
        <v>44910.706643518519</v>
      </c>
      <c r="B11490" s="23" t="s">
        <v>0</v>
      </c>
      <c r="C11490" s="23" t="s">
        <v>14470</v>
      </c>
      <c r="D11490" s="23" t="s">
        <v>6</v>
      </c>
      <c r="E11490" s="23" t="s">
        <v>1</v>
      </c>
      <c r="F11490" s="23" t="s">
        <v>7</v>
      </c>
      <c r="G11490" s="23" t="s">
        <v>975</v>
      </c>
      <c r="H11490" s="2" t="s">
        <v>7722</v>
      </c>
      <c r="I11490" s="23" t="s">
        <v>14129</v>
      </c>
      <c r="J11490" s="23" t="s">
        <v>59</v>
      </c>
      <c r="K11490" s="23" t="s">
        <v>9712</v>
      </c>
      <c r="L11490" s="23" t="s">
        <v>9538</v>
      </c>
      <c r="M11490" s="23">
        <f>YEAR(Tabla2[[#This Row],[Fecha de creación]])</f>
        <v>2022</v>
      </c>
      <c r="N11490" s="23">
        <f>MONTH(Tabla2[[#This Row],[Fecha de creación]])</f>
        <v>12</v>
      </c>
    </row>
    <row r="11491" spans="1:14" x14ac:dyDescent="0.25">
      <c r="A11491" s="26">
        <v>44910.715358796297</v>
      </c>
      <c r="B11491" s="23" t="s">
        <v>0</v>
      </c>
      <c r="C11491" s="23" t="s">
        <v>14471</v>
      </c>
      <c r="D11491" s="23" t="s">
        <v>10312</v>
      </c>
      <c r="E11491" s="23" t="s">
        <v>1</v>
      </c>
      <c r="F11491" s="23" t="s">
        <v>7</v>
      </c>
      <c r="G11491" s="23" t="s">
        <v>975</v>
      </c>
      <c r="H11491" s="2" t="s">
        <v>7730</v>
      </c>
      <c r="I11491" s="23" t="s">
        <v>7680</v>
      </c>
      <c r="J11491" s="23" t="s">
        <v>958</v>
      </c>
      <c r="K11491" s="23" t="s">
        <v>9712</v>
      </c>
      <c r="L11491" s="23" t="s">
        <v>9538</v>
      </c>
      <c r="M11491" s="23">
        <f>YEAR(Tabla2[[#This Row],[Fecha de creación]])</f>
        <v>2022</v>
      </c>
      <c r="N11491" s="23">
        <f>MONTH(Tabla2[[#This Row],[Fecha de creación]])</f>
        <v>12</v>
      </c>
    </row>
    <row r="11492" spans="1:14" x14ac:dyDescent="0.25">
      <c r="A11492" s="26">
        <v>44910.717164351852</v>
      </c>
      <c r="B11492" s="23" t="s">
        <v>0</v>
      </c>
      <c r="C11492" s="23" t="s">
        <v>14472</v>
      </c>
      <c r="D11492" s="23" t="s">
        <v>10312</v>
      </c>
      <c r="E11492" s="23" t="s">
        <v>1</v>
      </c>
      <c r="F11492" s="23" t="s">
        <v>7</v>
      </c>
      <c r="G11492" s="23" t="s">
        <v>975</v>
      </c>
      <c r="H11492" s="2" t="s">
        <v>7730</v>
      </c>
      <c r="I11492" s="23" t="s">
        <v>7680</v>
      </c>
      <c r="J11492" s="23" t="s">
        <v>964</v>
      </c>
      <c r="K11492" s="23" t="s">
        <v>9712</v>
      </c>
      <c r="L11492" s="23" t="s">
        <v>9538</v>
      </c>
      <c r="M11492" s="23">
        <f>YEAR(Tabla2[[#This Row],[Fecha de creación]])</f>
        <v>2022</v>
      </c>
      <c r="N11492" s="23">
        <f>MONTH(Tabla2[[#This Row],[Fecha de creación]])</f>
        <v>12</v>
      </c>
    </row>
    <row r="11493" spans="1:14" x14ac:dyDescent="0.25">
      <c r="A11493" s="26">
        <v>44910.719594907408</v>
      </c>
      <c r="B11493" s="23" t="s">
        <v>0</v>
      </c>
      <c r="C11493" s="23" t="s">
        <v>14473</v>
      </c>
      <c r="D11493" s="23" t="s">
        <v>10312</v>
      </c>
      <c r="E11493" s="23" t="s">
        <v>1</v>
      </c>
      <c r="F11493" s="23" t="s">
        <v>7</v>
      </c>
      <c r="G11493" s="23" t="s">
        <v>975</v>
      </c>
      <c r="H11493" s="2" t="s">
        <v>7730</v>
      </c>
      <c r="I11493" s="23" t="s">
        <v>7680</v>
      </c>
      <c r="J11493" s="23" t="s">
        <v>964</v>
      </c>
      <c r="K11493" s="23" t="s">
        <v>9712</v>
      </c>
      <c r="L11493" s="23" t="s">
        <v>9538</v>
      </c>
      <c r="M11493" s="23">
        <f>YEAR(Tabla2[[#This Row],[Fecha de creación]])</f>
        <v>2022</v>
      </c>
      <c r="N11493" s="23">
        <f>MONTH(Tabla2[[#This Row],[Fecha de creación]])</f>
        <v>12</v>
      </c>
    </row>
    <row r="11494" spans="1:14" x14ac:dyDescent="0.25">
      <c r="A11494" s="26">
        <v>44910.721516203703</v>
      </c>
      <c r="B11494" s="23" t="s">
        <v>0</v>
      </c>
      <c r="C11494" s="23" t="s">
        <v>14474</v>
      </c>
      <c r="D11494" s="23" t="s">
        <v>10312</v>
      </c>
      <c r="E11494" s="23" t="s">
        <v>1</v>
      </c>
      <c r="F11494" s="23" t="s">
        <v>7</v>
      </c>
      <c r="G11494" s="23" t="s">
        <v>975</v>
      </c>
      <c r="H11494" s="2" t="s">
        <v>7730</v>
      </c>
      <c r="I11494" s="23" t="s">
        <v>7680</v>
      </c>
      <c r="J11494" s="23" t="s">
        <v>964</v>
      </c>
      <c r="K11494" s="23" t="s">
        <v>9712</v>
      </c>
      <c r="L11494" s="23" t="s">
        <v>9538</v>
      </c>
      <c r="M11494" s="23">
        <f>YEAR(Tabla2[[#This Row],[Fecha de creación]])</f>
        <v>2022</v>
      </c>
      <c r="N11494" s="23">
        <f>MONTH(Tabla2[[#This Row],[Fecha de creación]])</f>
        <v>12</v>
      </c>
    </row>
    <row r="11495" spans="1:14" x14ac:dyDescent="0.25">
      <c r="A11495" s="26">
        <v>44910.72457175926</v>
      </c>
      <c r="B11495" s="23" t="s">
        <v>0</v>
      </c>
      <c r="C11495" s="23" t="s">
        <v>14475</v>
      </c>
      <c r="D11495" s="23" t="s">
        <v>10312</v>
      </c>
      <c r="E11495" s="23" t="s">
        <v>1</v>
      </c>
      <c r="F11495" s="23" t="s">
        <v>7</v>
      </c>
      <c r="G11495" s="23" t="s">
        <v>975</v>
      </c>
      <c r="H11495" s="2" t="s">
        <v>7730</v>
      </c>
      <c r="I11495" s="23" t="s">
        <v>7680</v>
      </c>
      <c r="J11495" s="23" t="s">
        <v>964</v>
      </c>
      <c r="K11495" s="23" t="s">
        <v>9712</v>
      </c>
      <c r="L11495" s="23" t="s">
        <v>9538</v>
      </c>
      <c r="M11495" s="23">
        <f>YEAR(Tabla2[[#This Row],[Fecha de creación]])</f>
        <v>2022</v>
      </c>
      <c r="N11495" s="23">
        <f>MONTH(Tabla2[[#This Row],[Fecha de creación]])</f>
        <v>12</v>
      </c>
    </row>
    <row r="11496" spans="1:14" x14ac:dyDescent="0.25">
      <c r="A11496" s="26">
        <v>44911.430219907408</v>
      </c>
      <c r="B11496" s="23" t="s">
        <v>0</v>
      </c>
      <c r="C11496" s="23" t="s">
        <v>14476</v>
      </c>
      <c r="D11496" s="23" t="s">
        <v>982</v>
      </c>
      <c r="E11496" s="23" t="s">
        <v>1</v>
      </c>
      <c r="F11496" s="23" t="s">
        <v>22</v>
      </c>
      <c r="G11496" s="23" t="s">
        <v>975</v>
      </c>
      <c r="H11496" s="2" t="s">
        <v>8893</v>
      </c>
      <c r="I11496" s="23" t="s">
        <v>7680</v>
      </c>
      <c r="J11496" s="23" t="s">
        <v>59</v>
      </c>
      <c r="K11496" s="23" t="s">
        <v>9712</v>
      </c>
      <c r="L11496" s="23" t="s">
        <v>9538</v>
      </c>
      <c r="M11496" s="23">
        <f>YEAR(Tabla2[[#This Row],[Fecha de creación]])</f>
        <v>2022</v>
      </c>
      <c r="N11496" s="23">
        <f>MONTH(Tabla2[[#This Row],[Fecha de creación]])</f>
        <v>12</v>
      </c>
    </row>
    <row r="11497" spans="1:14" x14ac:dyDescent="0.25">
      <c r="A11497" s="26">
        <v>44911.461168981485</v>
      </c>
      <c r="B11497" s="23" t="s">
        <v>0</v>
      </c>
      <c r="C11497" s="23" t="s">
        <v>14477</v>
      </c>
      <c r="D11497" s="23" t="s">
        <v>21</v>
      </c>
      <c r="E11497" s="23" t="s">
        <v>1</v>
      </c>
      <c r="F11497" s="23" t="s">
        <v>7</v>
      </c>
      <c r="G11497" s="23" t="s">
        <v>975</v>
      </c>
      <c r="H11497" s="2" t="s">
        <v>7744</v>
      </c>
      <c r="I11497" s="23" t="s">
        <v>5999</v>
      </c>
      <c r="J11497" s="23" t="s">
        <v>59</v>
      </c>
      <c r="K11497" s="23" t="s">
        <v>9712</v>
      </c>
      <c r="L11497" s="23" t="s">
        <v>9538</v>
      </c>
      <c r="M11497" s="23">
        <f>YEAR(Tabla2[[#This Row],[Fecha de creación]])</f>
        <v>2022</v>
      </c>
      <c r="N11497" s="23">
        <f>MONTH(Tabla2[[#This Row],[Fecha de creación]])</f>
        <v>12</v>
      </c>
    </row>
    <row r="11498" spans="1:14" x14ac:dyDescent="0.25">
      <c r="A11498" s="26">
        <v>44911.485266203701</v>
      </c>
      <c r="B11498" s="23" t="s">
        <v>56</v>
      </c>
      <c r="C11498" s="23" t="s">
        <v>14478</v>
      </c>
      <c r="D11498" s="23" t="s">
        <v>4281</v>
      </c>
      <c r="E11498" s="23" t="s">
        <v>1</v>
      </c>
      <c r="F11498" s="23" t="s">
        <v>7</v>
      </c>
      <c r="G11498" s="23" t="s">
        <v>975</v>
      </c>
      <c r="H11498" s="2" t="s">
        <v>7722</v>
      </c>
      <c r="I11498" s="23" t="s">
        <v>7342</v>
      </c>
      <c r="J11498" s="23" t="s">
        <v>59</v>
      </c>
      <c r="K11498" s="23" t="s">
        <v>9712</v>
      </c>
      <c r="L11498" s="23" t="s">
        <v>9538</v>
      </c>
      <c r="M11498" s="23">
        <f>YEAR(Tabla2[[#This Row],[Fecha de creación]])</f>
        <v>2022</v>
      </c>
      <c r="N11498" s="23">
        <f>MONTH(Tabla2[[#This Row],[Fecha de creación]])</f>
        <v>12</v>
      </c>
    </row>
    <row r="11499" spans="1:14" x14ac:dyDescent="0.25">
      <c r="A11499" s="26">
        <v>44911.49428240741</v>
      </c>
      <c r="B11499" s="23" t="s">
        <v>189</v>
      </c>
      <c r="C11499" s="23" t="s">
        <v>14479</v>
      </c>
      <c r="D11499" s="23" t="s">
        <v>382</v>
      </c>
      <c r="E11499" s="23" t="s">
        <v>1</v>
      </c>
      <c r="F11499" s="23" t="s">
        <v>7</v>
      </c>
      <c r="G11499" s="23" t="s">
        <v>975</v>
      </c>
      <c r="H11499" s="2" t="s">
        <v>7723</v>
      </c>
      <c r="I11499" s="23" t="s">
        <v>7338</v>
      </c>
      <c r="J11499" s="23" t="s">
        <v>59</v>
      </c>
      <c r="K11499" s="23" t="s">
        <v>9712</v>
      </c>
      <c r="L11499" s="23" t="s">
        <v>9538</v>
      </c>
      <c r="M11499" s="23">
        <f>YEAR(Tabla2[[#This Row],[Fecha de creación]])</f>
        <v>2022</v>
      </c>
      <c r="N11499" s="23">
        <f>MONTH(Tabla2[[#This Row],[Fecha de creación]])</f>
        <v>12</v>
      </c>
    </row>
    <row r="11500" spans="1:14" x14ac:dyDescent="0.25">
      <c r="A11500" s="26">
        <v>44911.644999999997</v>
      </c>
      <c r="B11500" s="23" t="s">
        <v>0</v>
      </c>
      <c r="C11500" s="23" t="s">
        <v>14480</v>
      </c>
      <c r="D11500" s="23" t="s">
        <v>982</v>
      </c>
      <c r="E11500" s="23" t="s">
        <v>1</v>
      </c>
      <c r="F11500" s="23" t="s">
        <v>22</v>
      </c>
      <c r="G11500" s="23" t="s">
        <v>975</v>
      </c>
      <c r="H11500" s="2" t="s">
        <v>8893</v>
      </c>
      <c r="I11500" s="23" t="s">
        <v>7680</v>
      </c>
      <c r="J11500" s="23" t="s">
        <v>59</v>
      </c>
      <c r="K11500" s="23" t="s">
        <v>9712</v>
      </c>
      <c r="L11500" s="23" t="s">
        <v>9538</v>
      </c>
      <c r="M11500" s="23">
        <f>YEAR(Tabla2[[#This Row],[Fecha de creación]])</f>
        <v>2022</v>
      </c>
      <c r="N11500" s="23">
        <f>MONTH(Tabla2[[#This Row],[Fecha de creación]])</f>
        <v>12</v>
      </c>
    </row>
    <row r="11501" spans="1:14" x14ac:dyDescent="0.25">
      <c r="A11501" s="26">
        <v>44911.651736111111</v>
      </c>
      <c r="B11501" s="23" t="s">
        <v>100</v>
      </c>
      <c r="C11501" s="23" t="s">
        <v>14481</v>
      </c>
      <c r="D11501" s="23" t="s">
        <v>49</v>
      </c>
      <c r="E11501" s="23" t="s">
        <v>1</v>
      </c>
      <c r="F11501" s="23" t="s">
        <v>7</v>
      </c>
      <c r="G11501" s="23" t="s">
        <v>3</v>
      </c>
      <c r="H11501" s="2" t="s">
        <v>7745</v>
      </c>
      <c r="I11501" s="23" t="s">
        <v>7966</v>
      </c>
      <c r="J11501" s="23" t="s">
        <v>59</v>
      </c>
      <c r="K11501" s="23" t="s">
        <v>9712</v>
      </c>
      <c r="L11501" s="23" t="s">
        <v>9539</v>
      </c>
      <c r="M11501" s="23">
        <f>YEAR(Tabla2[[#This Row],[Fecha de creación]])</f>
        <v>2022</v>
      </c>
      <c r="N11501" s="23">
        <f>MONTH(Tabla2[[#This Row],[Fecha de creación]])</f>
        <v>12</v>
      </c>
    </row>
    <row r="11502" spans="1:14" x14ac:dyDescent="0.25">
      <c r="A11502" s="26">
        <v>44911.676666666666</v>
      </c>
      <c r="B11502" s="23" t="s">
        <v>0</v>
      </c>
      <c r="C11502" s="23" t="s">
        <v>14482</v>
      </c>
      <c r="D11502" s="23" t="s">
        <v>551</v>
      </c>
      <c r="E11502" s="23" t="s">
        <v>1</v>
      </c>
      <c r="F11502" s="23" t="s">
        <v>7</v>
      </c>
      <c r="G11502" s="23" t="s">
        <v>975</v>
      </c>
      <c r="H11502" s="2" t="s">
        <v>7980</v>
      </c>
      <c r="I11502" s="23" t="s">
        <v>5999</v>
      </c>
      <c r="J11502" s="23" t="s">
        <v>59</v>
      </c>
      <c r="K11502" s="23" t="s">
        <v>9712</v>
      </c>
      <c r="L11502" s="23" t="s">
        <v>9538</v>
      </c>
      <c r="M11502" s="23">
        <f>YEAR(Tabla2[[#This Row],[Fecha de creación]])</f>
        <v>2022</v>
      </c>
      <c r="N11502" s="23">
        <f>MONTH(Tabla2[[#This Row],[Fecha de creación]])</f>
        <v>12</v>
      </c>
    </row>
    <row r="11503" spans="1:14" x14ac:dyDescent="0.25">
      <c r="A11503" s="26">
        <v>44911.697199074071</v>
      </c>
      <c r="B11503" s="23" t="s">
        <v>0</v>
      </c>
      <c r="C11503" s="23" t="s">
        <v>14483</v>
      </c>
      <c r="D11503" s="23" t="s">
        <v>6</v>
      </c>
      <c r="E11503" s="23" t="s">
        <v>1</v>
      </c>
      <c r="F11503" s="23" t="s">
        <v>7</v>
      </c>
      <c r="G11503" s="23" t="s">
        <v>975</v>
      </c>
      <c r="H11503" s="2" t="s">
        <v>7722</v>
      </c>
      <c r="I11503" s="23" t="s">
        <v>5999</v>
      </c>
      <c r="J11503" s="23" t="s">
        <v>59</v>
      </c>
      <c r="K11503" s="23" t="s">
        <v>9712</v>
      </c>
      <c r="L11503" s="23" t="s">
        <v>9538</v>
      </c>
      <c r="M11503" s="23">
        <f>YEAR(Tabla2[[#This Row],[Fecha de creación]])</f>
        <v>2022</v>
      </c>
      <c r="N11503" s="23">
        <f>MONTH(Tabla2[[#This Row],[Fecha de creación]])</f>
        <v>12</v>
      </c>
    </row>
    <row r="11504" spans="1:14" x14ac:dyDescent="0.25">
      <c r="A11504" s="26">
        <v>44912.391064814816</v>
      </c>
      <c r="B11504" s="23" t="s">
        <v>189</v>
      </c>
      <c r="C11504" s="23" t="s">
        <v>14484</v>
      </c>
      <c r="D11504" s="23" t="s">
        <v>4281</v>
      </c>
      <c r="E11504" s="23" t="s">
        <v>1</v>
      </c>
      <c r="F11504" s="23" t="s">
        <v>7</v>
      </c>
      <c r="G11504" s="23" t="s">
        <v>975</v>
      </c>
      <c r="H11504" s="2" t="s">
        <v>7722</v>
      </c>
      <c r="I11504" s="23" t="s">
        <v>7338</v>
      </c>
      <c r="J11504" s="23" t="s">
        <v>59</v>
      </c>
      <c r="K11504" s="23" t="s">
        <v>9712</v>
      </c>
      <c r="L11504" s="23" t="s">
        <v>9538</v>
      </c>
      <c r="M11504" s="23">
        <f>YEAR(Tabla2[[#This Row],[Fecha de creación]])</f>
        <v>2022</v>
      </c>
      <c r="N11504" s="23">
        <f>MONTH(Tabla2[[#This Row],[Fecha de creación]])</f>
        <v>12</v>
      </c>
    </row>
    <row r="11505" spans="1:14" x14ac:dyDescent="0.25">
      <c r="A11505" s="26">
        <v>44912.396284722221</v>
      </c>
      <c r="B11505" s="23" t="s">
        <v>56</v>
      </c>
      <c r="C11505" s="23" t="s">
        <v>14485</v>
      </c>
      <c r="D11505" s="23" t="s">
        <v>4281</v>
      </c>
      <c r="E11505" s="23" t="s">
        <v>1</v>
      </c>
      <c r="F11505" s="23" t="s">
        <v>7</v>
      </c>
      <c r="G11505" s="23" t="s">
        <v>975</v>
      </c>
      <c r="H11505" s="2" t="s">
        <v>7722</v>
      </c>
      <c r="I11505" s="23" t="s">
        <v>7342</v>
      </c>
      <c r="J11505" s="23" t="s">
        <v>59</v>
      </c>
      <c r="K11505" s="23" t="s">
        <v>9712</v>
      </c>
      <c r="L11505" s="23" t="s">
        <v>9538</v>
      </c>
      <c r="M11505" s="23">
        <f>YEAR(Tabla2[[#This Row],[Fecha de creación]])</f>
        <v>2022</v>
      </c>
      <c r="N11505" s="23">
        <f>MONTH(Tabla2[[#This Row],[Fecha de creación]])</f>
        <v>12</v>
      </c>
    </row>
    <row r="11506" spans="1:14" x14ac:dyDescent="0.25">
      <c r="A11506" s="26">
        <v>44912.536944444444</v>
      </c>
      <c r="B11506" s="23" t="s">
        <v>0</v>
      </c>
      <c r="C11506" s="23" t="s">
        <v>14486</v>
      </c>
      <c r="D11506" s="23" t="s">
        <v>49</v>
      </c>
      <c r="E11506" s="23" t="s">
        <v>1</v>
      </c>
      <c r="F11506" s="23" t="s">
        <v>7</v>
      </c>
      <c r="G11506" s="23" t="s">
        <v>3</v>
      </c>
      <c r="H11506" s="2" t="s">
        <v>7745</v>
      </c>
      <c r="I11506" s="23" t="s">
        <v>14129</v>
      </c>
      <c r="J11506" s="23" t="s">
        <v>59</v>
      </c>
      <c r="K11506" s="23" t="s">
        <v>9712</v>
      </c>
      <c r="L11506" s="23" t="s">
        <v>9539</v>
      </c>
      <c r="M11506" s="23">
        <f>YEAR(Tabla2[[#This Row],[Fecha de creación]])</f>
        <v>2022</v>
      </c>
      <c r="N11506" s="23">
        <f>MONTH(Tabla2[[#This Row],[Fecha de creación]])</f>
        <v>12</v>
      </c>
    </row>
    <row r="11507" spans="1:14" x14ac:dyDescent="0.25">
      <c r="A11507" s="26">
        <v>44912.542013888888</v>
      </c>
      <c r="B11507" s="23" t="s">
        <v>100</v>
      </c>
      <c r="C11507" s="23" t="s">
        <v>14487</v>
      </c>
      <c r="D11507" s="23" t="s">
        <v>7108</v>
      </c>
      <c r="E11507" s="23" t="s">
        <v>1</v>
      </c>
      <c r="F11507" s="23" t="s">
        <v>22</v>
      </c>
      <c r="G11507" s="23" t="s">
        <v>975</v>
      </c>
      <c r="H11507" s="2" t="s">
        <v>8893</v>
      </c>
      <c r="I11507" s="23" t="s">
        <v>14131</v>
      </c>
      <c r="J11507" s="23"/>
      <c r="K11507" s="23" t="s">
        <v>9712</v>
      </c>
      <c r="L11507" s="23" t="s">
        <v>9538</v>
      </c>
      <c r="M11507" s="23">
        <f>YEAR(Tabla2[[#This Row],[Fecha de creación]])</f>
        <v>2022</v>
      </c>
      <c r="N11507" s="23">
        <f>MONTH(Tabla2[[#This Row],[Fecha de creación]])</f>
        <v>12</v>
      </c>
    </row>
    <row r="11508" spans="1:14" x14ac:dyDescent="0.25">
      <c r="A11508" s="26">
        <v>44912.570497685185</v>
      </c>
      <c r="B11508" s="23" t="s">
        <v>100</v>
      </c>
      <c r="C11508" s="23" t="s">
        <v>14488</v>
      </c>
      <c r="D11508" s="23" t="s">
        <v>1057</v>
      </c>
      <c r="E11508" s="23" t="s">
        <v>1</v>
      </c>
      <c r="F11508" s="23" t="s">
        <v>7</v>
      </c>
      <c r="G11508" s="23" t="s">
        <v>975</v>
      </c>
      <c r="H11508" s="2" t="s">
        <v>8535</v>
      </c>
      <c r="I11508" s="23" t="s">
        <v>14131</v>
      </c>
      <c r="J11508" s="23" t="s">
        <v>59</v>
      </c>
      <c r="K11508" s="23" t="s">
        <v>9712</v>
      </c>
      <c r="L11508" s="23" t="s">
        <v>9538</v>
      </c>
      <c r="M11508" s="23">
        <f>YEAR(Tabla2[[#This Row],[Fecha de creación]])</f>
        <v>2022</v>
      </c>
      <c r="N11508" s="23">
        <f>MONTH(Tabla2[[#This Row],[Fecha de creación]])</f>
        <v>12</v>
      </c>
    </row>
    <row r="11509" spans="1:14" x14ac:dyDescent="0.25">
      <c r="A11509" s="26">
        <v>44912.673148148147</v>
      </c>
      <c r="B11509" s="23" t="s">
        <v>100</v>
      </c>
      <c r="C11509" s="23" t="s">
        <v>14489</v>
      </c>
      <c r="D11509" s="23" t="s">
        <v>6</v>
      </c>
      <c r="E11509" s="23" t="s">
        <v>1</v>
      </c>
      <c r="F11509" s="23" t="s">
        <v>7</v>
      </c>
      <c r="G11509" s="23" t="s">
        <v>975</v>
      </c>
      <c r="H11509" s="2" t="s">
        <v>7722</v>
      </c>
      <c r="I11509" s="23" t="s">
        <v>6004</v>
      </c>
      <c r="J11509" s="23" t="s">
        <v>59</v>
      </c>
      <c r="K11509" s="23" t="s">
        <v>9712</v>
      </c>
      <c r="L11509" s="23" t="s">
        <v>9538</v>
      </c>
      <c r="M11509" s="23">
        <f>YEAR(Tabla2[[#This Row],[Fecha de creación]])</f>
        <v>2022</v>
      </c>
      <c r="N11509" s="23">
        <f>MONTH(Tabla2[[#This Row],[Fecha de creación]])</f>
        <v>12</v>
      </c>
    </row>
    <row r="11510" spans="1:14" x14ac:dyDescent="0.25">
      <c r="A11510" s="26">
        <v>44913.676018518519</v>
      </c>
      <c r="B11510" s="23" t="s">
        <v>0</v>
      </c>
      <c r="C11510" s="23" t="s">
        <v>14490</v>
      </c>
      <c r="D11510" s="23" t="s">
        <v>6</v>
      </c>
      <c r="E11510" s="23" t="s">
        <v>1</v>
      </c>
      <c r="F11510" s="23" t="s">
        <v>7</v>
      </c>
      <c r="G11510" s="23" t="s">
        <v>975</v>
      </c>
      <c r="H11510" s="2" t="s">
        <v>7722</v>
      </c>
      <c r="I11510" s="23" t="s">
        <v>14129</v>
      </c>
      <c r="J11510" s="23" t="s">
        <v>59</v>
      </c>
      <c r="K11510" s="23" t="s">
        <v>9712</v>
      </c>
      <c r="L11510" s="23" t="s">
        <v>9538</v>
      </c>
      <c r="M11510" s="23">
        <f>YEAR(Tabla2[[#This Row],[Fecha de creación]])</f>
        <v>2022</v>
      </c>
      <c r="N11510" s="23">
        <f>MONTH(Tabla2[[#This Row],[Fecha de creación]])</f>
        <v>12</v>
      </c>
    </row>
    <row r="11511" spans="1:14" x14ac:dyDescent="0.25">
      <c r="A11511" s="26">
        <v>44913.688402777778</v>
      </c>
      <c r="B11511" s="23" t="s">
        <v>0</v>
      </c>
      <c r="C11511" s="23" t="s">
        <v>14491</v>
      </c>
      <c r="D11511" s="23" t="s">
        <v>989</v>
      </c>
      <c r="E11511" s="23" t="s">
        <v>1</v>
      </c>
      <c r="F11511" s="23" t="s">
        <v>7</v>
      </c>
      <c r="G11511" s="23" t="s">
        <v>975</v>
      </c>
      <c r="H11511" s="2" t="s">
        <v>8480</v>
      </c>
      <c r="I11511" s="23" t="s">
        <v>7680</v>
      </c>
      <c r="J11511" s="23" t="s">
        <v>59</v>
      </c>
      <c r="K11511" s="23" t="s">
        <v>9712</v>
      </c>
      <c r="L11511" s="23" t="s">
        <v>9538</v>
      </c>
      <c r="M11511" s="23">
        <f>YEAR(Tabla2[[#This Row],[Fecha de creación]])</f>
        <v>2022</v>
      </c>
      <c r="N11511" s="23">
        <f>MONTH(Tabla2[[#This Row],[Fecha de creación]])</f>
        <v>12</v>
      </c>
    </row>
    <row r="11512" spans="1:14" x14ac:dyDescent="0.25">
      <c r="A11512" s="26">
        <v>44913.690567129626</v>
      </c>
      <c r="B11512" s="23" t="s">
        <v>0</v>
      </c>
      <c r="C11512" s="23" t="s">
        <v>14492</v>
      </c>
      <c r="D11512" s="23" t="s">
        <v>989</v>
      </c>
      <c r="E11512" s="23" t="s">
        <v>1</v>
      </c>
      <c r="F11512" s="23" t="s">
        <v>7</v>
      </c>
      <c r="G11512" s="23" t="s">
        <v>975</v>
      </c>
      <c r="H11512" s="2" t="s">
        <v>8480</v>
      </c>
      <c r="I11512" s="23" t="s">
        <v>7680</v>
      </c>
      <c r="J11512" s="23" t="s">
        <v>59</v>
      </c>
      <c r="K11512" s="23" t="s">
        <v>9712</v>
      </c>
      <c r="L11512" s="23" t="s">
        <v>9538</v>
      </c>
      <c r="M11512" s="23">
        <f>YEAR(Tabla2[[#This Row],[Fecha de creación]])</f>
        <v>2022</v>
      </c>
      <c r="N11512" s="23">
        <f>MONTH(Tabla2[[#This Row],[Fecha de creación]])</f>
        <v>12</v>
      </c>
    </row>
    <row r="11513" spans="1:14" x14ac:dyDescent="0.25">
      <c r="A11513" s="26">
        <v>44913.692118055558</v>
      </c>
      <c r="B11513" s="23" t="s">
        <v>0</v>
      </c>
      <c r="C11513" s="23" t="s">
        <v>14493</v>
      </c>
      <c r="D11513" s="23" t="s">
        <v>982</v>
      </c>
      <c r="E11513" s="23" t="s">
        <v>1</v>
      </c>
      <c r="F11513" s="23" t="s">
        <v>22</v>
      </c>
      <c r="G11513" s="23" t="s">
        <v>975</v>
      </c>
      <c r="H11513" s="2" t="s">
        <v>8893</v>
      </c>
      <c r="I11513" s="23" t="s">
        <v>7680</v>
      </c>
      <c r="J11513" s="23" t="s">
        <v>59</v>
      </c>
      <c r="K11513" s="23" t="s">
        <v>9712</v>
      </c>
      <c r="L11513" s="23" t="s">
        <v>9538</v>
      </c>
      <c r="M11513" s="23">
        <f>YEAR(Tabla2[[#This Row],[Fecha de creación]])</f>
        <v>2022</v>
      </c>
      <c r="N11513" s="23">
        <f>MONTH(Tabla2[[#This Row],[Fecha de creación]])</f>
        <v>12</v>
      </c>
    </row>
    <row r="11514" spans="1:14" x14ac:dyDescent="0.25">
      <c r="A11514" s="26">
        <v>44914.523055555554</v>
      </c>
      <c r="B11514" s="23" t="s">
        <v>189</v>
      </c>
      <c r="C11514" s="23" t="s">
        <v>14494</v>
      </c>
      <c r="D11514" s="23" t="s">
        <v>4281</v>
      </c>
      <c r="E11514" s="23" t="s">
        <v>1</v>
      </c>
      <c r="F11514" s="23" t="s">
        <v>7</v>
      </c>
      <c r="G11514" s="23" t="s">
        <v>3</v>
      </c>
      <c r="H11514" s="2" t="s">
        <v>7722</v>
      </c>
      <c r="I11514" s="23" t="s">
        <v>3284</v>
      </c>
      <c r="J11514" s="23" t="s">
        <v>59</v>
      </c>
      <c r="K11514" s="23" t="s">
        <v>9712</v>
      </c>
      <c r="L11514" s="23" t="s">
        <v>9539</v>
      </c>
      <c r="M11514" s="23">
        <f>YEAR(Tabla2[[#This Row],[Fecha de creación]])</f>
        <v>2022</v>
      </c>
      <c r="N11514" s="23">
        <f>MONTH(Tabla2[[#This Row],[Fecha de creación]])</f>
        <v>12</v>
      </c>
    </row>
    <row r="11515" spans="1:14" x14ac:dyDescent="0.25">
      <c r="A11515" s="26">
        <v>44914.524722222224</v>
      </c>
      <c r="B11515" s="23" t="s">
        <v>189</v>
      </c>
      <c r="C11515" s="23" t="s">
        <v>14495</v>
      </c>
      <c r="D11515" s="23" t="s">
        <v>4281</v>
      </c>
      <c r="E11515" s="23" t="s">
        <v>1</v>
      </c>
      <c r="F11515" s="23" t="s">
        <v>7</v>
      </c>
      <c r="G11515" s="23" t="s">
        <v>975</v>
      </c>
      <c r="H11515" s="2" t="s">
        <v>7722</v>
      </c>
      <c r="I11515" s="23" t="s">
        <v>7338</v>
      </c>
      <c r="J11515" s="23" t="s">
        <v>59</v>
      </c>
      <c r="K11515" s="23" t="s">
        <v>9712</v>
      </c>
      <c r="L11515" s="23" t="s">
        <v>9538</v>
      </c>
      <c r="M11515" s="23">
        <f>YEAR(Tabla2[[#This Row],[Fecha de creación]])</f>
        <v>2022</v>
      </c>
      <c r="N11515" s="23">
        <f>MONTH(Tabla2[[#This Row],[Fecha de creación]])</f>
        <v>12</v>
      </c>
    </row>
    <row r="11516" spans="1:14" x14ac:dyDescent="0.25">
      <c r="A11516" s="26">
        <v>44914.556423611109</v>
      </c>
      <c r="B11516" s="23" t="s">
        <v>0</v>
      </c>
      <c r="C11516" s="23" t="s">
        <v>14496</v>
      </c>
      <c r="D11516" s="23" t="s">
        <v>1057</v>
      </c>
      <c r="E11516" s="23" t="s">
        <v>1</v>
      </c>
      <c r="F11516" s="23" t="s">
        <v>7</v>
      </c>
      <c r="G11516" s="23" t="s">
        <v>975</v>
      </c>
      <c r="H11516" s="2" t="s">
        <v>8535</v>
      </c>
      <c r="I11516" s="23" t="s">
        <v>14129</v>
      </c>
      <c r="J11516" s="23" t="s">
        <v>59</v>
      </c>
      <c r="K11516" s="23" t="s">
        <v>9712</v>
      </c>
      <c r="L11516" s="23" t="s">
        <v>9538</v>
      </c>
      <c r="M11516" s="23">
        <f>YEAR(Tabla2[[#This Row],[Fecha de creación]])</f>
        <v>2022</v>
      </c>
      <c r="N11516" s="23">
        <f>MONTH(Tabla2[[#This Row],[Fecha de creación]])</f>
        <v>12</v>
      </c>
    </row>
    <row r="11517" spans="1:14" x14ac:dyDescent="0.25">
      <c r="A11517" s="26">
        <v>44914.55976851852</v>
      </c>
      <c r="B11517" s="23" t="s">
        <v>0</v>
      </c>
      <c r="C11517" s="23" t="s">
        <v>14497</v>
      </c>
      <c r="D11517" s="23" t="s">
        <v>7108</v>
      </c>
      <c r="E11517" s="23" t="s">
        <v>1</v>
      </c>
      <c r="F11517" s="23" t="s">
        <v>22</v>
      </c>
      <c r="G11517" s="23" t="s">
        <v>975</v>
      </c>
      <c r="H11517" s="2" t="s">
        <v>8893</v>
      </c>
      <c r="I11517" s="23" t="s">
        <v>14129</v>
      </c>
      <c r="J11517" s="23" t="s">
        <v>59</v>
      </c>
      <c r="K11517" s="23" t="s">
        <v>9712</v>
      </c>
      <c r="L11517" s="23" t="s">
        <v>9538</v>
      </c>
      <c r="M11517" s="23">
        <f>YEAR(Tabla2[[#This Row],[Fecha de creación]])</f>
        <v>2022</v>
      </c>
      <c r="N11517" s="23">
        <f>MONTH(Tabla2[[#This Row],[Fecha de creación]])</f>
        <v>12</v>
      </c>
    </row>
    <row r="11518" spans="1:14" x14ac:dyDescent="0.25">
      <c r="A11518" s="26">
        <v>44914.586446759262</v>
      </c>
      <c r="B11518" s="23" t="s">
        <v>189</v>
      </c>
      <c r="C11518" s="23" t="s">
        <v>14498</v>
      </c>
      <c r="D11518" s="23" t="s">
        <v>14499</v>
      </c>
      <c r="E11518" s="23" t="s">
        <v>1</v>
      </c>
      <c r="F11518" s="23" t="s">
        <v>7</v>
      </c>
      <c r="G11518" s="23" t="s">
        <v>1551</v>
      </c>
      <c r="H11518" s="2" t="s">
        <v>7737</v>
      </c>
      <c r="I11518" s="23" t="s">
        <v>7205</v>
      </c>
      <c r="J11518" s="23" t="s">
        <v>59</v>
      </c>
      <c r="K11518" s="23" t="s">
        <v>9712</v>
      </c>
      <c r="L11518" s="23" t="s">
        <v>9539</v>
      </c>
      <c r="M11518" s="23">
        <f>YEAR(Tabla2[[#This Row],[Fecha de creación]])</f>
        <v>2022</v>
      </c>
      <c r="N11518" s="23">
        <f>MONTH(Tabla2[[#This Row],[Fecha de creación]])</f>
        <v>12</v>
      </c>
    </row>
    <row r="11519" spans="1:14" x14ac:dyDescent="0.25">
      <c r="A11519" s="26">
        <v>44914.738321759258</v>
      </c>
      <c r="B11519" s="23" t="s">
        <v>56</v>
      </c>
      <c r="C11519" s="23" t="s">
        <v>14500</v>
      </c>
      <c r="D11519" s="23" t="s">
        <v>14501</v>
      </c>
      <c r="E11519" s="23" t="s">
        <v>1</v>
      </c>
      <c r="F11519" s="23" t="s">
        <v>7</v>
      </c>
      <c r="G11519" s="23" t="s">
        <v>3</v>
      </c>
      <c r="H11519" s="2" t="s">
        <v>8425</v>
      </c>
      <c r="I11519" s="23" t="s">
        <v>7342</v>
      </c>
      <c r="J11519" s="23" t="s">
        <v>59</v>
      </c>
      <c r="K11519" s="23" t="s">
        <v>9712</v>
      </c>
      <c r="L11519" s="23" t="s">
        <v>9539</v>
      </c>
      <c r="M11519" s="23">
        <f>YEAR(Tabla2[[#This Row],[Fecha de creación]])</f>
        <v>2022</v>
      </c>
      <c r="N11519" s="23">
        <f>MONTH(Tabla2[[#This Row],[Fecha de creación]])</f>
        <v>12</v>
      </c>
    </row>
    <row r="11520" spans="1:14" x14ac:dyDescent="0.25">
      <c r="A11520" s="26">
        <v>44915.636111111111</v>
      </c>
      <c r="B11520" s="23" t="s">
        <v>189</v>
      </c>
      <c r="C11520" s="23" t="s">
        <v>14502</v>
      </c>
      <c r="D11520" s="23" t="s">
        <v>7096</v>
      </c>
      <c r="E11520" s="23" t="s">
        <v>1</v>
      </c>
      <c r="F11520" s="23" t="s">
        <v>7</v>
      </c>
      <c r="G11520" s="23" t="s">
        <v>975</v>
      </c>
      <c r="H11520" s="2" t="s">
        <v>7722</v>
      </c>
      <c r="I11520" s="23" t="s">
        <v>4486</v>
      </c>
      <c r="J11520" s="23" t="s">
        <v>59</v>
      </c>
      <c r="K11520" s="23" t="s">
        <v>9712</v>
      </c>
      <c r="L11520" s="23" t="s">
        <v>9538</v>
      </c>
      <c r="M11520" s="23">
        <f>YEAR(Tabla2[[#This Row],[Fecha de creación]])</f>
        <v>2022</v>
      </c>
      <c r="N11520" s="23">
        <f>MONTH(Tabla2[[#This Row],[Fecha de creación]])</f>
        <v>12</v>
      </c>
    </row>
    <row r="11521" spans="1:14" x14ac:dyDescent="0.25">
      <c r="A11521" s="26">
        <v>44915.698009259257</v>
      </c>
      <c r="B11521" s="23" t="s">
        <v>0</v>
      </c>
      <c r="C11521" s="23" t="s">
        <v>14503</v>
      </c>
      <c r="D11521" s="23" t="s">
        <v>7607</v>
      </c>
      <c r="E11521" s="23" t="s">
        <v>1</v>
      </c>
      <c r="F11521" s="23" t="s">
        <v>7</v>
      </c>
      <c r="G11521" s="23" t="s">
        <v>3</v>
      </c>
      <c r="H11521" s="2" t="s">
        <v>13574</v>
      </c>
      <c r="I11521" s="23" t="s">
        <v>5999</v>
      </c>
      <c r="J11521" s="23" t="s">
        <v>59</v>
      </c>
      <c r="K11521" s="23" t="s">
        <v>9712</v>
      </c>
      <c r="L11521" s="23" t="s">
        <v>9539</v>
      </c>
      <c r="M11521" s="23">
        <f>YEAR(Tabla2[[#This Row],[Fecha de creación]])</f>
        <v>2022</v>
      </c>
      <c r="N11521" s="23">
        <f>MONTH(Tabla2[[#This Row],[Fecha de creación]])</f>
        <v>12</v>
      </c>
    </row>
    <row r="11522" spans="1:14" x14ac:dyDescent="0.25">
      <c r="A11522" s="26">
        <v>44915.717418981483</v>
      </c>
      <c r="B11522" s="23" t="s">
        <v>56</v>
      </c>
      <c r="C11522" s="23" t="s">
        <v>14504</v>
      </c>
      <c r="D11522" s="23" t="s">
        <v>4411</v>
      </c>
      <c r="E11522" s="23" t="s">
        <v>1</v>
      </c>
      <c r="F11522" s="23" t="s">
        <v>7</v>
      </c>
      <c r="G11522" s="23" t="s">
        <v>975</v>
      </c>
      <c r="H11522" s="2" t="s">
        <v>7748</v>
      </c>
      <c r="I11522" s="23" t="s">
        <v>7342</v>
      </c>
      <c r="J11522" s="23" t="s">
        <v>59</v>
      </c>
      <c r="K11522" s="23" t="s">
        <v>9712</v>
      </c>
      <c r="L11522" s="23" t="s">
        <v>9538</v>
      </c>
      <c r="M11522" s="23">
        <f>YEAR(Tabla2[[#This Row],[Fecha de creación]])</f>
        <v>2022</v>
      </c>
      <c r="N11522" s="23">
        <f>MONTH(Tabla2[[#This Row],[Fecha de creación]])</f>
        <v>12</v>
      </c>
    </row>
    <row r="11523" spans="1:14" x14ac:dyDescent="0.25">
      <c r="A11523" s="26">
        <v>44916.420624999999</v>
      </c>
      <c r="B11523" s="23" t="s">
        <v>56</v>
      </c>
      <c r="C11523" s="23" t="s">
        <v>14505</v>
      </c>
      <c r="D11523" s="23" t="s">
        <v>7351</v>
      </c>
      <c r="E11523" s="23" t="s">
        <v>1</v>
      </c>
      <c r="F11523" s="23" t="s">
        <v>7</v>
      </c>
      <c r="G11523" s="23" t="s">
        <v>975</v>
      </c>
      <c r="H11523" s="2" t="s">
        <v>8459</v>
      </c>
      <c r="I11523" s="23" t="s">
        <v>7342</v>
      </c>
      <c r="J11523" s="23" t="s">
        <v>59</v>
      </c>
      <c r="K11523" s="23" t="s">
        <v>9712</v>
      </c>
      <c r="L11523" s="23" t="s">
        <v>9538</v>
      </c>
      <c r="M11523" s="23">
        <f>YEAR(Tabla2[[#This Row],[Fecha de creación]])</f>
        <v>2022</v>
      </c>
      <c r="N11523" s="23">
        <f>MONTH(Tabla2[[#This Row],[Fecha de creación]])</f>
        <v>12</v>
      </c>
    </row>
    <row r="11524" spans="1:14" x14ac:dyDescent="0.25">
      <c r="A11524" s="26">
        <v>44916.451296296298</v>
      </c>
      <c r="B11524" s="23" t="s">
        <v>189</v>
      </c>
      <c r="C11524" s="23" t="s">
        <v>14506</v>
      </c>
      <c r="D11524" s="23" t="s">
        <v>382</v>
      </c>
      <c r="E11524" s="23" t="s">
        <v>1</v>
      </c>
      <c r="F11524" s="23" t="s">
        <v>7</v>
      </c>
      <c r="G11524" s="23" t="s">
        <v>975</v>
      </c>
      <c r="H11524" s="2" t="s">
        <v>7723</v>
      </c>
      <c r="I11524" s="23" t="s">
        <v>7338</v>
      </c>
      <c r="J11524" s="23" t="s">
        <v>59</v>
      </c>
      <c r="K11524" s="23" t="s">
        <v>9712</v>
      </c>
      <c r="L11524" s="23" t="s">
        <v>9538</v>
      </c>
      <c r="M11524" s="23">
        <f>YEAR(Tabla2[[#This Row],[Fecha de creación]])</f>
        <v>2022</v>
      </c>
      <c r="N11524" s="23">
        <f>MONTH(Tabla2[[#This Row],[Fecha de creación]])</f>
        <v>12</v>
      </c>
    </row>
    <row r="11525" spans="1:14" x14ac:dyDescent="0.25">
      <c r="A11525" s="26">
        <v>44916.516006944446</v>
      </c>
      <c r="B11525" s="23" t="s">
        <v>0</v>
      </c>
      <c r="C11525" s="23" t="s">
        <v>14507</v>
      </c>
      <c r="D11525" s="23" t="s">
        <v>6</v>
      </c>
      <c r="E11525" s="23" t="s">
        <v>1</v>
      </c>
      <c r="F11525" s="23" t="s">
        <v>7</v>
      </c>
      <c r="G11525" s="23" t="s">
        <v>975</v>
      </c>
      <c r="H11525" s="2" t="s">
        <v>7722</v>
      </c>
      <c r="I11525" s="23" t="s">
        <v>5999</v>
      </c>
      <c r="J11525" s="23" t="s">
        <v>59</v>
      </c>
      <c r="K11525" s="23" t="s">
        <v>9712</v>
      </c>
      <c r="L11525" s="23" t="s">
        <v>9538</v>
      </c>
      <c r="M11525" s="23">
        <f>YEAR(Tabla2[[#This Row],[Fecha de creación]])</f>
        <v>2022</v>
      </c>
      <c r="N11525" s="23">
        <f>MONTH(Tabla2[[#This Row],[Fecha de creación]])</f>
        <v>12</v>
      </c>
    </row>
    <row r="11526" spans="1:14" x14ac:dyDescent="0.25">
      <c r="A11526" s="26">
        <v>44916.710694444446</v>
      </c>
      <c r="B11526" s="23" t="s">
        <v>56</v>
      </c>
      <c r="C11526" s="23" t="s">
        <v>14508</v>
      </c>
      <c r="D11526" s="23" t="s">
        <v>4281</v>
      </c>
      <c r="E11526" s="23" t="s">
        <v>1</v>
      </c>
      <c r="F11526" s="23" t="s">
        <v>7</v>
      </c>
      <c r="G11526" s="23" t="s">
        <v>975</v>
      </c>
      <c r="H11526" s="2" t="s">
        <v>7722</v>
      </c>
      <c r="I11526" s="23" t="s">
        <v>7342</v>
      </c>
      <c r="J11526" s="23" t="s">
        <v>59</v>
      </c>
      <c r="K11526" s="23" t="s">
        <v>9712</v>
      </c>
      <c r="L11526" s="23" t="s">
        <v>9538</v>
      </c>
      <c r="M11526" s="23">
        <f>YEAR(Tabla2[[#This Row],[Fecha de creación]])</f>
        <v>2022</v>
      </c>
      <c r="N11526" s="23">
        <f>MONTH(Tabla2[[#This Row],[Fecha de creación]])</f>
        <v>12</v>
      </c>
    </row>
    <row r="11527" spans="1:14" x14ac:dyDescent="0.25">
      <c r="A11527" s="26">
        <v>44916.716157407405</v>
      </c>
      <c r="B11527" s="23" t="s">
        <v>56</v>
      </c>
      <c r="C11527" s="23" t="s">
        <v>14509</v>
      </c>
      <c r="D11527" s="23" t="s">
        <v>4281</v>
      </c>
      <c r="E11527" s="23" t="s">
        <v>1</v>
      </c>
      <c r="F11527" s="23" t="s">
        <v>7</v>
      </c>
      <c r="G11527" s="23" t="s">
        <v>975</v>
      </c>
      <c r="H11527" s="2" t="s">
        <v>7722</v>
      </c>
      <c r="I11527" s="23" t="s">
        <v>7342</v>
      </c>
      <c r="J11527" s="23" t="s">
        <v>59</v>
      </c>
      <c r="K11527" s="23" t="s">
        <v>9712</v>
      </c>
      <c r="L11527" s="23" t="s">
        <v>9538</v>
      </c>
      <c r="M11527" s="23">
        <f>YEAR(Tabla2[[#This Row],[Fecha de creación]])</f>
        <v>2022</v>
      </c>
      <c r="N11527" s="23">
        <f>MONTH(Tabla2[[#This Row],[Fecha de creación]])</f>
        <v>12</v>
      </c>
    </row>
    <row r="11528" spans="1:14" x14ac:dyDescent="0.25">
      <c r="A11528" s="26">
        <v>44917.434699074074</v>
      </c>
      <c r="B11528" s="23" t="s">
        <v>189</v>
      </c>
      <c r="C11528" s="23" t="s">
        <v>14510</v>
      </c>
      <c r="D11528" s="23" t="s">
        <v>4281</v>
      </c>
      <c r="E11528" s="23" t="s">
        <v>1</v>
      </c>
      <c r="F11528" s="23" t="s">
        <v>7</v>
      </c>
      <c r="G11528" s="23" t="s">
        <v>975</v>
      </c>
      <c r="H11528" s="2" t="s">
        <v>7722</v>
      </c>
      <c r="I11528" s="23" t="s">
        <v>7338</v>
      </c>
      <c r="J11528" s="23" t="s">
        <v>59</v>
      </c>
      <c r="K11528" s="23" t="s">
        <v>9712</v>
      </c>
      <c r="L11528" s="23" t="s">
        <v>9538</v>
      </c>
      <c r="M11528" s="23">
        <f>YEAR(Tabla2[[#This Row],[Fecha de creación]])</f>
        <v>2022</v>
      </c>
      <c r="N11528" s="23">
        <f>MONTH(Tabla2[[#This Row],[Fecha de creación]])</f>
        <v>12</v>
      </c>
    </row>
    <row r="11529" spans="1:14" x14ac:dyDescent="0.25">
      <c r="A11529" s="26">
        <v>44917.500439814816</v>
      </c>
      <c r="B11529" s="23" t="s">
        <v>189</v>
      </c>
      <c r="C11529" s="23" t="s">
        <v>14511</v>
      </c>
      <c r="D11529" s="23" t="s">
        <v>382</v>
      </c>
      <c r="E11529" s="23" t="s">
        <v>1</v>
      </c>
      <c r="F11529" s="23" t="s">
        <v>7</v>
      </c>
      <c r="G11529" s="23" t="s">
        <v>975</v>
      </c>
      <c r="H11529" s="2" t="s">
        <v>7723</v>
      </c>
      <c r="I11529" s="23" t="s">
        <v>7338</v>
      </c>
      <c r="J11529" s="23" t="s">
        <v>59</v>
      </c>
      <c r="K11529" s="23" t="s">
        <v>9712</v>
      </c>
      <c r="L11529" s="23" t="s">
        <v>9538</v>
      </c>
      <c r="M11529" s="23">
        <f>YEAR(Tabla2[[#This Row],[Fecha de creación]])</f>
        <v>2022</v>
      </c>
      <c r="N11529" s="23">
        <f>MONTH(Tabla2[[#This Row],[Fecha de creación]])</f>
        <v>12</v>
      </c>
    </row>
    <row r="11530" spans="1:14" x14ac:dyDescent="0.25">
      <c r="A11530" s="26">
        <v>44918.643020833333</v>
      </c>
      <c r="B11530" s="23" t="s">
        <v>0</v>
      </c>
      <c r="C11530" s="23" t="s">
        <v>14512</v>
      </c>
      <c r="D11530" s="23" t="s">
        <v>1057</v>
      </c>
      <c r="E11530" s="23" t="s">
        <v>1</v>
      </c>
      <c r="F11530" s="23" t="s">
        <v>7</v>
      </c>
      <c r="G11530" s="23" t="s">
        <v>975</v>
      </c>
      <c r="H11530" s="2" t="s">
        <v>8535</v>
      </c>
      <c r="I11530" s="23" t="s">
        <v>14129</v>
      </c>
      <c r="J11530" s="23" t="s">
        <v>59</v>
      </c>
      <c r="K11530" s="23" t="s">
        <v>9712</v>
      </c>
      <c r="L11530" s="23" t="s">
        <v>9538</v>
      </c>
      <c r="M11530" s="23">
        <f>YEAR(Tabla2[[#This Row],[Fecha de creación]])</f>
        <v>2022</v>
      </c>
      <c r="N11530" s="23">
        <f>MONTH(Tabla2[[#This Row],[Fecha de creación]])</f>
        <v>12</v>
      </c>
    </row>
    <row r="11531" spans="1:14" x14ac:dyDescent="0.25">
      <c r="A11531" s="26">
        <v>44918.651817129627</v>
      </c>
      <c r="B11531" s="23" t="s">
        <v>0</v>
      </c>
      <c r="C11531" s="23" t="s">
        <v>14513</v>
      </c>
      <c r="D11531" s="23" t="s">
        <v>1002</v>
      </c>
      <c r="E11531" s="23" t="s">
        <v>1</v>
      </c>
      <c r="F11531" s="23" t="s">
        <v>7</v>
      </c>
      <c r="G11531" s="23" t="s">
        <v>975</v>
      </c>
      <c r="H11531" s="2" t="s">
        <v>7736</v>
      </c>
      <c r="I11531" s="23" t="s">
        <v>14129</v>
      </c>
      <c r="J11531" s="23" t="s">
        <v>59</v>
      </c>
      <c r="K11531" s="23" t="s">
        <v>9712</v>
      </c>
      <c r="L11531" s="23" t="s">
        <v>9538</v>
      </c>
      <c r="M11531" s="23">
        <f>YEAR(Tabla2[[#This Row],[Fecha de creación]])</f>
        <v>2022</v>
      </c>
      <c r="N11531" s="23">
        <f>MONTH(Tabla2[[#This Row],[Fecha de creación]])</f>
        <v>12</v>
      </c>
    </row>
    <row r="11532" spans="1:14" x14ac:dyDescent="0.25">
      <c r="A11532" s="26">
        <v>44918.80741898148</v>
      </c>
      <c r="B11532" s="23" t="s">
        <v>0</v>
      </c>
      <c r="C11532" s="23" t="s">
        <v>14514</v>
      </c>
      <c r="D11532" s="23" t="s">
        <v>982</v>
      </c>
      <c r="E11532" s="23" t="s">
        <v>1</v>
      </c>
      <c r="F11532" s="23" t="s">
        <v>22</v>
      </c>
      <c r="G11532" s="23" t="s">
        <v>975</v>
      </c>
      <c r="H11532" s="2" t="s">
        <v>8893</v>
      </c>
      <c r="I11532" s="23" t="s">
        <v>7680</v>
      </c>
      <c r="J11532" s="23" t="s">
        <v>59</v>
      </c>
      <c r="K11532" s="23" t="s">
        <v>9712</v>
      </c>
      <c r="L11532" s="23" t="s">
        <v>9538</v>
      </c>
      <c r="M11532" s="23">
        <f>YEAR(Tabla2[[#This Row],[Fecha de creación]])</f>
        <v>2022</v>
      </c>
      <c r="N11532" s="23">
        <f>MONTH(Tabla2[[#This Row],[Fecha de creación]])</f>
        <v>12</v>
      </c>
    </row>
    <row r="11533" spans="1:14" x14ac:dyDescent="0.25">
      <c r="A11533" s="26">
        <v>44919.474861111114</v>
      </c>
      <c r="B11533" s="23" t="s">
        <v>0</v>
      </c>
      <c r="C11533" s="23" t="s">
        <v>14515</v>
      </c>
      <c r="D11533" s="23" t="s">
        <v>4002</v>
      </c>
      <c r="E11533" s="23" t="s">
        <v>1</v>
      </c>
      <c r="F11533" s="23" t="s">
        <v>2</v>
      </c>
      <c r="G11533" s="23" t="s">
        <v>1551</v>
      </c>
      <c r="H11533" s="2" t="s">
        <v>7741</v>
      </c>
      <c r="I11533" s="23" t="s">
        <v>7749</v>
      </c>
      <c r="J11533" s="23"/>
      <c r="K11533" s="23" t="s">
        <v>9712</v>
      </c>
      <c r="L11533" s="23" t="s">
        <v>9539</v>
      </c>
      <c r="M11533" s="23">
        <f>YEAR(Tabla2[[#This Row],[Fecha de creación]])</f>
        <v>2022</v>
      </c>
      <c r="N11533" s="23">
        <f>MONTH(Tabla2[[#This Row],[Fecha de creación]])</f>
        <v>12</v>
      </c>
    </row>
    <row r="11534" spans="1:14" x14ac:dyDescent="0.25">
      <c r="A11534" s="26">
        <v>44921.406655092593</v>
      </c>
      <c r="B11534" s="23" t="s">
        <v>0</v>
      </c>
      <c r="C11534" s="23" t="s">
        <v>14516</v>
      </c>
      <c r="D11534" s="23" t="s">
        <v>49</v>
      </c>
      <c r="E11534" s="23" t="s">
        <v>1</v>
      </c>
      <c r="F11534" s="23" t="s">
        <v>7</v>
      </c>
      <c r="G11534" s="23" t="s">
        <v>3</v>
      </c>
      <c r="H11534" s="2" t="s">
        <v>7745</v>
      </c>
      <c r="I11534" s="23" t="s">
        <v>14129</v>
      </c>
      <c r="J11534" s="23" t="s">
        <v>59</v>
      </c>
      <c r="K11534" s="23" t="s">
        <v>9712</v>
      </c>
      <c r="L11534" s="23" t="s">
        <v>9539</v>
      </c>
      <c r="M11534" s="23">
        <f>YEAR(Tabla2[[#This Row],[Fecha de creación]])</f>
        <v>2022</v>
      </c>
      <c r="N11534" s="23">
        <f>MONTH(Tabla2[[#This Row],[Fecha de creación]])</f>
        <v>12</v>
      </c>
    </row>
    <row r="11535" spans="1:14" x14ac:dyDescent="0.25">
      <c r="A11535" s="26">
        <v>44921.466064814813</v>
      </c>
      <c r="B11535" s="23" t="s">
        <v>0</v>
      </c>
      <c r="C11535" s="23" t="s">
        <v>14517</v>
      </c>
      <c r="D11535" s="23" t="s">
        <v>1057</v>
      </c>
      <c r="E11535" s="23" t="s">
        <v>1</v>
      </c>
      <c r="F11535" s="23" t="s">
        <v>7</v>
      </c>
      <c r="G11535" s="23" t="s">
        <v>975</v>
      </c>
      <c r="H11535" s="2" t="s">
        <v>8535</v>
      </c>
      <c r="I11535" s="23" t="s">
        <v>14129</v>
      </c>
      <c r="J11535" s="23" t="s">
        <v>59</v>
      </c>
      <c r="K11535" s="23" t="s">
        <v>9712</v>
      </c>
      <c r="L11535" s="23" t="s">
        <v>9538</v>
      </c>
      <c r="M11535" s="23">
        <f>YEAR(Tabla2[[#This Row],[Fecha de creación]])</f>
        <v>2022</v>
      </c>
      <c r="N11535" s="23">
        <f>MONTH(Tabla2[[#This Row],[Fecha de creación]])</f>
        <v>12</v>
      </c>
    </row>
    <row r="11536" spans="1:14" x14ac:dyDescent="0.25">
      <c r="A11536" s="26">
        <v>44921.609212962961</v>
      </c>
      <c r="B11536" s="23" t="s">
        <v>0</v>
      </c>
      <c r="C11536" s="23" t="s">
        <v>14518</v>
      </c>
      <c r="D11536" s="23" t="s">
        <v>1002</v>
      </c>
      <c r="E11536" s="23" t="s">
        <v>1</v>
      </c>
      <c r="F11536" s="23" t="s">
        <v>7</v>
      </c>
      <c r="G11536" s="23" t="s">
        <v>1551</v>
      </c>
      <c r="H11536" s="2" t="s">
        <v>7726</v>
      </c>
      <c r="I11536" s="23" t="s">
        <v>976</v>
      </c>
      <c r="J11536" s="23" t="s">
        <v>59</v>
      </c>
      <c r="K11536" s="23" t="s">
        <v>9712</v>
      </c>
      <c r="L11536" s="23" t="s">
        <v>9539</v>
      </c>
      <c r="M11536" s="23">
        <f>YEAR(Tabla2[[#This Row],[Fecha de creación]])</f>
        <v>2022</v>
      </c>
      <c r="N11536" s="23">
        <f>MONTH(Tabla2[[#This Row],[Fecha de creación]])</f>
        <v>12</v>
      </c>
    </row>
    <row r="11537" spans="1:14" x14ac:dyDescent="0.25">
      <c r="A11537" s="26">
        <v>44921.653043981481</v>
      </c>
      <c r="B11537" s="23" t="s">
        <v>56</v>
      </c>
      <c r="C11537" s="23" t="s">
        <v>14519</v>
      </c>
      <c r="D11537" s="23" t="s">
        <v>382</v>
      </c>
      <c r="E11537" s="23" t="s">
        <v>1</v>
      </c>
      <c r="F11537" s="23" t="s">
        <v>7</v>
      </c>
      <c r="G11537" s="23" t="s">
        <v>975</v>
      </c>
      <c r="H11537" s="2" t="s">
        <v>7723</v>
      </c>
      <c r="I11537" s="23" t="s">
        <v>7342</v>
      </c>
      <c r="J11537" s="23" t="s">
        <v>59</v>
      </c>
      <c r="K11537" s="23" t="s">
        <v>9712</v>
      </c>
      <c r="L11537" s="23" t="s">
        <v>9538</v>
      </c>
      <c r="M11537" s="23">
        <f>YEAR(Tabla2[[#This Row],[Fecha de creación]])</f>
        <v>2022</v>
      </c>
      <c r="N11537" s="23">
        <f>MONTH(Tabla2[[#This Row],[Fecha de creación]])</f>
        <v>12</v>
      </c>
    </row>
    <row r="11538" spans="1:14" x14ac:dyDescent="0.25">
      <c r="A11538" s="26">
        <v>44922.648761574077</v>
      </c>
      <c r="B11538" s="23" t="s">
        <v>56</v>
      </c>
      <c r="C11538" s="23" t="s">
        <v>14520</v>
      </c>
      <c r="D11538" s="23" t="s">
        <v>4281</v>
      </c>
      <c r="E11538" s="23" t="s">
        <v>1</v>
      </c>
      <c r="F11538" s="23" t="s">
        <v>7</v>
      </c>
      <c r="G11538" s="23" t="s">
        <v>975</v>
      </c>
      <c r="H11538" s="2" t="s">
        <v>7722</v>
      </c>
      <c r="I11538" s="23" t="s">
        <v>7342</v>
      </c>
      <c r="J11538" s="23" t="s">
        <v>59</v>
      </c>
      <c r="K11538" s="23" t="s">
        <v>9712</v>
      </c>
      <c r="L11538" s="23" t="s">
        <v>9538</v>
      </c>
      <c r="M11538" s="23">
        <f>YEAR(Tabla2[[#This Row],[Fecha de creación]])</f>
        <v>2022</v>
      </c>
      <c r="N11538" s="23">
        <f>MONTH(Tabla2[[#This Row],[Fecha de creación]])</f>
        <v>12</v>
      </c>
    </row>
    <row r="11539" spans="1:14" x14ac:dyDescent="0.25">
      <c r="A11539" s="26">
        <v>44922.767094907409</v>
      </c>
      <c r="B11539" s="23" t="s">
        <v>189</v>
      </c>
      <c r="C11539" s="23" t="s">
        <v>14521</v>
      </c>
      <c r="D11539" s="23" t="s">
        <v>13352</v>
      </c>
      <c r="E11539" s="23" t="s">
        <v>1</v>
      </c>
      <c r="F11539" s="23" t="s">
        <v>7</v>
      </c>
      <c r="G11539" s="23" t="s">
        <v>1551</v>
      </c>
      <c r="H11539" s="2" t="s">
        <v>8491</v>
      </c>
      <c r="I11539" s="23" t="s">
        <v>11014</v>
      </c>
      <c r="J11539" s="23" t="s">
        <v>59</v>
      </c>
      <c r="K11539" s="23" t="s">
        <v>9712</v>
      </c>
      <c r="L11539" s="23" t="s">
        <v>9538</v>
      </c>
      <c r="M11539" s="23">
        <f>YEAR(Tabla2[[#This Row],[Fecha de creación]])</f>
        <v>2022</v>
      </c>
      <c r="N11539" s="23">
        <f>MONTH(Tabla2[[#This Row],[Fecha de creación]])</f>
        <v>12</v>
      </c>
    </row>
    <row r="11540" spans="1:14" x14ac:dyDescent="0.25">
      <c r="A11540" s="26">
        <v>44923.401273148149</v>
      </c>
      <c r="B11540" s="23" t="s">
        <v>189</v>
      </c>
      <c r="C11540" s="23" t="s">
        <v>14522</v>
      </c>
      <c r="D11540" s="23" t="s">
        <v>7351</v>
      </c>
      <c r="E11540" s="23" t="s">
        <v>1</v>
      </c>
      <c r="F11540" s="23" t="s">
        <v>7</v>
      </c>
      <c r="G11540" s="23" t="s">
        <v>975</v>
      </c>
      <c r="H11540" s="2" t="s">
        <v>8459</v>
      </c>
      <c r="I11540" s="23" t="s">
        <v>7338</v>
      </c>
      <c r="J11540" s="23" t="s">
        <v>59</v>
      </c>
      <c r="K11540" s="23" t="s">
        <v>9712</v>
      </c>
      <c r="L11540" s="23" t="s">
        <v>9538</v>
      </c>
      <c r="M11540" s="23">
        <f>YEAR(Tabla2[[#This Row],[Fecha de creación]])</f>
        <v>2022</v>
      </c>
      <c r="N11540" s="23">
        <f>MONTH(Tabla2[[#This Row],[Fecha de creación]])</f>
        <v>12</v>
      </c>
    </row>
    <row r="11541" spans="1:14" x14ac:dyDescent="0.25">
      <c r="A11541" s="26">
        <v>44923.592418981483</v>
      </c>
      <c r="B11541" s="23" t="s">
        <v>0</v>
      </c>
      <c r="C11541" s="23" t="s">
        <v>14523</v>
      </c>
      <c r="D11541" s="23" t="s">
        <v>14524</v>
      </c>
      <c r="E11541" s="23" t="s">
        <v>1</v>
      </c>
      <c r="F11541" s="23" t="s">
        <v>2</v>
      </c>
      <c r="G11541" s="23" t="s">
        <v>3</v>
      </c>
      <c r="H11541" s="2" t="s">
        <v>7741</v>
      </c>
      <c r="I11541" s="23" t="s">
        <v>14129</v>
      </c>
      <c r="J11541" s="23" t="s">
        <v>59</v>
      </c>
      <c r="K11541" s="23" t="s">
        <v>9712</v>
      </c>
      <c r="L11541" s="23" t="s">
        <v>9538</v>
      </c>
      <c r="M11541" s="23">
        <f>YEAR(Tabla2[[#This Row],[Fecha de creación]])</f>
        <v>2022</v>
      </c>
      <c r="N11541" s="23">
        <f>MONTH(Tabla2[[#This Row],[Fecha de creación]])</f>
        <v>12</v>
      </c>
    </row>
    <row r="11542" spans="1:14" x14ac:dyDescent="0.25">
      <c r="A11542" s="26">
        <v>44923.70040509259</v>
      </c>
      <c r="B11542" s="23" t="s">
        <v>0</v>
      </c>
      <c r="C11542" s="23" t="s">
        <v>14525</v>
      </c>
      <c r="D11542" s="23" t="s">
        <v>49</v>
      </c>
      <c r="E11542" s="23" t="s">
        <v>1</v>
      </c>
      <c r="F11542" s="23" t="s">
        <v>7</v>
      </c>
      <c r="G11542" s="23" t="s">
        <v>3</v>
      </c>
      <c r="H11542" s="2" t="s">
        <v>7745</v>
      </c>
      <c r="I11542" s="23" t="s">
        <v>14129</v>
      </c>
      <c r="J11542" s="23" t="s">
        <v>59</v>
      </c>
      <c r="K11542" s="23" t="s">
        <v>9712</v>
      </c>
      <c r="L11542" s="23" t="s">
        <v>9539</v>
      </c>
      <c r="M11542" s="23">
        <f>YEAR(Tabla2[[#This Row],[Fecha de creación]])</f>
        <v>2022</v>
      </c>
      <c r="N11542" s="23">
        <f>MONTH(Tabla2[[#This Row],[Fecha de creación]])</f>
        <v>12</v>
      </c>
    </row>
    <row r="11543" spans="1:14" x14ac:dyDescent="0.25">
      <c r="A11543" s="26">
        <v>44923.714942129627</v>
      </c>
      <c r="B11543" s="23" t="s">
        <v>9534</v>
      </c>
      <c r="C11543" s="23" t="s">
        <v>14526</v>
      </c>
      <c r="D11543" s="23" t="s">
        <v>14527</v>
      </c>
      <c r="E11543" s="23" t="s">
        <v>1</v>
      </c>
      <c r="F11543" s="23" t="s">
        <v>22</v>
      </c>
      <c r="G11543" s="23" t="s">
        <v>975</v>
      </c>
      <c r="H11543" s="2" t="s">
        <v>7734</v>
      </c>
      <c r="I11543" s="23" t="s">
        <v>8168</v>
      </c>
      <c r="J11543" s="23"/>
      <c r="K11543" s="23" t="s">
        <v>9712</v>
      </c>
      <c r="L11543" s="23" t="s">
        <v>9538</v>
      </c>
      <c r="M11543" s="23">
        <f>YEAR(Tabla2[[#This Row],[Fecha de creación]])</f>
        <v>2022</v>
      </c>
      <c r="N11543" s="23">
        <f>MONTH(Tabla2[[#This Row],[Fecha de creación]])</f>
        <v>12</v>
      </c>
    </row>
    <row r="11544" spans="1:14" x14ac:dyDescent="0.25">
      <c r="A11544" s="26">
        <v>44923.718877314815</v>
      </c>
      <c r="B11544" s="23" t="s">
        <v>9534</v>
      </c>
      <c r="C11544" s="23" t="s">
        <v>14528</v>
      </c>
      <c r="D11544" s="23" t="s">
        <v>3624</v>
      </c>
      <c r="E11544" s="23" t="s">
        <v>1</v>
      </c>
      <c r="F11544" s="23" t="s">
        <v>7</v>
      </c>
      <c r="G11544" s="23" t="s">
        <v>975</v>
      </c>
      <c r="H11544" s="2" t="s">
        <v>7730</v>
      </c>
      <c r="I11544" s="23" t="s">
        <v>8168</v>
      </c>
      <c r="J11544" s="23"/>
      <c r="K11544" s="23" t="s">
        <v>9712</v>
      </c>
      <c r="L11544" s="23" t="s">
        <v>9539</v>
      </c>
      <c r="M11544" s="23">
        <f>YEAR(Tabla2[[#This Row],[Fecha de creación]])</f>
        <v>2022</v>
      </c>
      <c r="N11544" s="23">
        <f>MONTH(Tabla2[[#This Row],[Fecha de creación]])</f>
        <v>12</v>
      </c>
    </row>
    <row r="11545" spans="1:14" x14ac:dyDescent="0.25">
      <c r="A11545" s="26">
        <v>44924.37462962963</v>
      </c>
      <c r="B11545" s="23" t="s">
        <v>56</v>
      </c>
      <c r="C11545" s="23" t="s">
        <v>14529</v>
      </c>
      <c r="D11545" s="23" t="s">
        <v>4281</v>
      </c>
      <c r="E11545" s="23" t="s">
        <v>1</v>
      </c>
      <c r="F11545" s="23" t="s">
        <v>7</v>
      </c>
      <c r="G11545" s="23" t="s">
        <v>975</v>
      </c>
      <c r="H11545" s="2" t="s">
        <v>7722</v>
      </c>
      <c r="I11545" s="23" t="s">
        <v>7342</v>
      </c>
      <c r="J11545" s="23" t="s">
        <v>59</v>
      </c>
      <c r="K11545" s="23" t="s">
        <v>9712</v>
      </c>
      <c r="L11545" s="23" t="s">
        <v>9538</v>
      </c>
      <c r="M11545" s="23">
        <f>YEAR(Tabla2[[#This Row],[Fecha de creación]])</f>
        <v>2022</v>
      </c>
      <c r="N11545" s="23">
        <f>MONTH(Tabla2[[#This Row],[Fecha de creación]])</f>
        <v>12</v>
      </c>
    </row>
    <row r="11546" spans="1:14" x14ac:dyDescent="0.25">
      <c r="A11546" s="26">
        <v>44924.501712962963</v>
      </c>
      <c r="B11546" s="23" t="s">
        <v>9534</v>
      </c>
      <c r="C11546" s="23" t="s">
        <v>14530</v>
      </c>
      <c r="D11546" s="23" t="s">
        <v>21</v>
      </c>
      <c r="E11546" s="23" t="s">
        <v>1</v>
      </c>
      <c r="F11546" s="23" t="s">
        <v>7</v>
      </c>
      <c r="G11546" s="23" t="s">
        <v>975</v>
      </c>
      <c r="H11546" s="2" t="s">
        <v>7744</v>
      </c>
      <c r="I11546" s="23" t="s">
        <v>8168</v>
      </c>
      <c r="J11546" s="23"/>
      <c r="K11546" s="23" t="s">
        <v>9712</v>
      </c>
      <c r="L11546" s="23" t="s">
        <v>9538</v>
      </c>
      <c r="M11546" s="23">
        <f>YEAR(Tabla2[[#This Row],[Fecha de creación]])</f>
        <v>2022</v>
      </c>
      <c r="N11546" s="23">
        <f>MONTH(Tabla2[[#This Row],[Fecha de creación]])</f>
        <v>12</v>
      </c>
    </row>
    <row r="11547" spans="1:14" x14ac:dyDescent="0.25">
      <c r="A11547" s="26">
        <v>44924.502546296295</v>
      </c>
      <c r="B11547" s="23" t="s">
        <v>9534</v>
      </c>
      <c r="C11547" s="23" t="s">
        <v>14531</v>
      </c>
      <c r="D11547" s="23" t="s">
        <v>551</v>
      </c>
      <c r="E11547" s="23" t="s">
        <v>1</v>
      </c>
      <c r="F11547" s="23" t="s">
        <v>7</v>
      </c>
      <c r="G11547" s="23" t="s">
        <v>975</v>
      </c>
      <c r="H11547" s="2" t="s">
        <v>7980</v>
      </c>
      <c r="I11547" s="23" t="s">
        <v>8168</v>
      </c>
      <c r="J11547" s="23"/>
      <c r="K11547" s="23" t="s">
        <v>9712</v>
      </c>
      <c r="L11547" s="23" t="s">
        <v>9538</v>
      </c>
      <c r="M11547" s="23">
        <f>YEAR(Tabla2[[#This Row],[Fecha de creación]])</f>
        <v>2022</v>
      </c>
      <c r="N11547" s="23">
        <f>MONTH(Tabla2[[#This Row],[Fecha de creación]])</f>
        <v>12</v>
      </c>
    </row>
    <row r="11548" spans="1:14" x14ac:dyDescent="0.25">
      <c r="A11548" s="26">
        <v>44924.63857638889</v>
      </c>
      <c r="B11548" s="23" t="s">
        <v>9534</v>
      </c>
      <c r="C11548" s="23" t="s">
        <v>14532</v>
      </c>
      <c r="D11548" s="23" t="s">
        <v>14533</v>
      </c>
      <c r="E11548" s="23" t="s">
        <v>1</v>
      </c>
      <c r="F11548" s="23" t="s">
        <v>22</v>
      </c>
      <c r="G11548" s="23" t="s">
        <v>975</v>
      </c>
      <c r="I11548" s="23" t="s">
        <v>8168</v>
      </c>
      <c r="J11548" s="23"/>
      <c r="K11548" s="23" t="s">
        <v>9712</v>
      </c>
      <c r="L11548" s="23" t="s">
        <v>9538</v>
      </c>
      <c r="M11548" s="23">
        <f>YEAR(Tabla2[[#This Row],[Fecha de creación]])</f>
        <v>2022</v>
      </c>
      <c r="N11548" s="23">
        <f>MONTH(Tabla2[[#This Row],[Fecha de creación]])</f>
        <v>12</v>
      </c>
    </row>
    <row r="11549" spans="1:14" x14ac:dyDescent="0.25">
      <c r="A11549" s="26">
        <v>44924.656631944446</v>
      </c>
      <c r="B11549" s="23" t="s">
        <v>56</v>
      </c>
      <c r="C11549" s="23" t="s">
        <v>14534</v>
      </c>
      <c r="D11549" s="23" t="s">
        <v>7341</v>
      </c>
      <c r="E11549" s="23" t="s">
        <v>1</v>
      </c>
      <c r="F11549" s="23" t="s">
        <v>22</v>
      </c>
      <c r="G11549" s="23" t="s">
        <v>975</v>
      </c>
      <c r="H11549" s="2" t="s">
        <v>7734</v>
      </c>
      <c r="I11549" s="23" t="s">
        <v>7342</v>
      </c>
      <c r="J11549" s="23" t="s">
        <v>59</v>
      </c>
      <c r="K11549" s="23" t="s">
        <v>9712</v>
      </c>
      <c r="L11549" s="23" t="s">
        <v>9538</v>
      </c>
      <c r="M11549" s="23">
        <f>YEAR(Tabla2[[#This Row],[Fecha de creación]])</f>
        <v>2022</v>
      </c>
      <c r="N11549" s="23">
        <f>MONTH(Tabla2[[#This Row],[Fecha de creación]])</f>
        <v>12</v>
      </c>
    </row>
    <row r="11550" spans="1:14" x14ac:dyDescent="0.25">
      <c r="A11550" s="26">
        <v>44924.659074074072</v>
      </c>
      <c r="B11550" s="23" t="s">
        <v>189</v>
      </c>
      <c r="C11550" s="23" t="s">
        <v>14535</v>
      </c>
      <c r="D11550" s="23" t="s">
        <v>4281</v>
      </c>
      <c r="E11550" s="23" t="s">
        <v>1</v>
      </c>
      <c r="F11550" s="23" t="s">
        <v>7</v>
      </c>
      <c r="G11550" s="23" t="s">
        <v>975</v>
      </c>
      <c r="H11550" s="2" t="s">
        <v>7722</v>
      </c>
      <c r="I11550" s="23" t="s">
        <v>7338</v>
      </c>
      <c r="J11550" s="23" t="s">
        <v>59</v>
      </c>
      <c r="K11550" s="23" t="s">
        <v>9712</v>
      </c>
      <c r="L11550" s="23" t="s">
        <v>9538</v>
      </c>
      <c r="M11550" s="23">
        <f>YEAR(Tabla2[[#This Row],[Fecha de creación]])</f>
        <v>2022</v>
      </c>
      <c r="N11550" s="23">
        <f>MONTH(Tabla2[[#This Row],[Fecha de creación]])</f>
        <v>12</v>
      </c>
    </row>
    <row r="11551" spans="1:14" x14ac:dyDescent="0.25">
      <c r="A11551" s="26">
        <v>44924.694907407407</v>
      </c>
      <c r="B11551" s="23" t="s">
        <v>9534</v>
      </c>
      <c r="C11551" s="23" t="s">
        <v>14536</v>
      </c>
      <c r="D11551" s="23" t="s">
        <v>6</v>
      </c>
      <c r="E11551" s="23" t="s">
        <v>1</v>
      </c>
      <c r="F11551" s="23" t="s">
        <v>7</v>
      </c>
      <c r="G11551" s="23" t="s">
        <v>975</v>
      </c>
      <c r="H11551" s="2" t="s">
        <v>7722</v>
      </c>
      <c r="I11551" s="23" t="s">
        <v>8168</v>
      </c>
      <c r="J11551" s="23"/>
      <c r="K11551" s="23" t="s">
        <v>9712</v>
      </c>
      <c r="L11551" s="23" t="s">
        <v>9538</v>
      </c>
      <c r="M11551" s="23">
        <f>YEAR(Tabla2[[#This Row],[Fecha de creación]])</f>
        <v>2022</v>
      </c>
      <c r="N11551" s="23">
        <f>MONTH(Tabla2[[#This Row],[Fecha de creación]])</f>
        <v>12</v>
      </c>
    </row>
    <row r="11552" spans="1:14" x14ac:dyDescent="0.25">
      <c r="A11552" s="26">
        <v>44924.700960648152</v>
      </c>
      <c r="B11552" s="23" t="s">
        <v>9534</v>
      </c>
      <c r="C11552" s="23" t="s">
        <v>14537</v>
      </c>
      <c r="D11552" s="23" t="s">
        <v>14538</v>
      </c>
      <c r="E11552" s="23" t="s">
        <v>1</v>
      </c>
      <c r="F11552" s="23" t="s">
        <v>7</v>
      </c>
      <c r="G11552" s="23" t="s">
        <v>975</v>
      </c>
      <c r="H11552" s="2" t="s">
        <v>14313</v>
      </c>
      <c r="I11552" s="23" t="s">
        <v>8168</v>
      </c>
      <c r="J11552" s="23"/>
      <c r="K11552" s="23" t="s">
        <v>9712</v>
      </c>
      <c r="L11552" s="23" t="s">
        <v>9538</v>
      </c>
      <c r="M11552" s="23">
        <f>YEAR(Tabla2[[#This Row],[Fecha de creación]])</f>
        <v>2022</v>
      </c>
      <c r="N11552" s="23">
        <f>MONTH(Tabla2[[#This Row],[Fecha de creación]])</f>
        <v>12</v>
      </c>
    </row>
    <row r="11553" spans="1:14" x14ac:dyDescent="0.25">
      <c r="A11553" s="26">
        <v>44924.709282407406</v>
      </c>
      <c r="B11553" s="23" t="s">
        <v>9534</v>
      </c>
      <c r="C11553" s="23" t="s">
        <v>14539</v>
      </c>
      <c r="D11553" s="23" t="s">
        <v>14540</v>
      </c>
      <c r="E11553" s="23" t="s">
        <v>1</v>
      </c>
      <c r="F11553" s="23" t="s">
        <v>2</v>
      </c>
      <c r="G11553" s="23" t="s">
        <v>1551</v>
      </c>
      <c r="H11553" s="2" t="s">
        <v>7729</v>
      </c>
      <c r="I11553" s="23" t="s">
        <v>13646</v>
      </c>
      <c r="J11553" s="23"/>
      <c r="K11553" s="23" t="s">
        <v>9712</v>
      </c>
      <c r="L11553" s="23" t="s">
        <v>9539</v>
      </c>
      <c r="M11553" s="23">
        <f>YEAR(Tabla2[[#This Row],[Fecha de creación]])</f>
        <v>2022</v>
      </c>
      <c r="N11553" s="23">
        <f>MONTH(Tabla2[[#This Row],[Fecha de creación]])</f>
        <v>12</v>
      </c>
    </row>
    <row r="11554" spans="1:14" x14ac:dyDescent="0.25">
      <c r="A11554" s="26">
        <v>44924.733842592592</v>
      </c>
      <c r="B11554" s="23" t="s">
        <v>189</v>
      </c>
      <c r="C11554" s="23" t="s">
        <v>14541</v>
      </c>
      <c r="D11554" s="23" t="s">
        <v>382</v>
      </c>
      <c r="E11554" s="23" t="s">
        <v>1</v>
      </c>
      <c r="F11554" s="23" t="s">
        <v>7</v>
      </c>
      <c r="G11554" s="23" t="s">
        <v>975</v>
      </c>
      <c r="H11554" s="2" t="s">
        <v>7723</v>
      </c>
      <c r="I11554" s="23" t="s">
        <v>7338</v>
      </c>
      <c r="J11554" s="23" t="s">
        <v>59</v>
      </c>
      <c r="K11554" s="23" t="s">
        <v>9712</v>
      </c>
      <c r="L11554" s="23" t="s">
        <v>9538</v>
      </c>
      <c r="M11554" s="23">
        <f>YEAR(Tabla2[[#This Row],[Fecha de creación]])</f>
        <v>2022</v>
      </c>
      <c r="N11554" s="23">
        <f>MONTH(Tabla2[[#This Row],[Fecha de creación]])</f>
        <v>12</v>
      </c>
    </row>
    <row r="11555" spans="1:14" x14ac:dyDescent="0.25">
      <c r="A11555" s="26">
        <v>44924.737372685187</v>
      </c>
      <c r="B11555" s="23" t="s">
        <v>56</v>
      </c>
      <c r="C11555" s="23" t="s">
        <v>14542</v>
      </c>
      <c r="D11555" s="23" t="s">
        <v>382</v>
      </c>
      <c r="E11555" s="23" t="s">
        <v>1</v>
      </c>
      <c r="F11555" s="23" t="s">
        <v>7</v>
      </c>
      <c r="G11555" s="23" t="s">
        <v>975</v>
      </c>
      <c r="H11555" s="2" t="s">
        <v>7723</v>
      </c>
      <c r="I11555" s="23" t="s">
        <v>7342</v>
      </c>
      <c r="J11555" s="23" t="s">
        <v>59</v>
      </c>
      <c r="K11555" s="23" t="s">
        <v>9712</v>
      </c>
      <c r="L11555" s="23" t="s">
        <v>9538</v>
      </c>
      <c r="M11555" s="23">
        <f>YEAR(Tabla2[[#This Row],[Fecha de creación]])</f>
        <v>2022</v>
      </c>
      <c r="N11555" s="23">
        <f>MONTH(Tabla2[[#This Row],[Fecha de creación]])</f>
        <v>12</v>
      </c>
    </row>
    <row r="11556" spans="1:14" x14ac:dyDescent="0.25">
      <c r="A11556" s="26">
        <v>44925.440150462964</v>
      </c>
      <c r="B11556" s="23" t="s">
        <v>9534</v>
      </c>
      <c r="C11556" s="23" t="s">
        <v>14543</v>
      </c>
      <c r="D11556" s="23" t="s">
        <v>3075</v>
      </c>
      <c r="E11556" s="23" t="s">
        <v>1</v>
      </c>
      <c r="F11556" s="23" t="s">
        <v>7</v>
      </c>
      <c r="G11556" s="23" t="s">
        <v>975</v>
      </c>
      <c r="H11556" s="2" t="s">
        <v>8459</v>
      </c>
      <c r="I11556" s="23" t="s">
        <v>8168</v>
      </c>
      <c r="J11556" s="23"/>
      <c r="K11556" s="23" t="s">
        <v>9712</v>
      </c>
      <c r="L11556" s="23" t="s">
        <v>9538</v>
      </c>
      <c r="M11556" s="23">
        <f>YEAR(Tabla2[[#This Row],[Fecha de creación]])</f>
        <v>2022</v>
      </c>
      <c r="N11556" s="23">
        <f>MONTH(Tabla2[[#This Row],[Fecha de creación]])</f>
        <v>12</v>
      </c>
    </row>
    <row r="11557" spans="1:14" x14ac:dyDescent="0.25">
      <c r="A11557" s="26">
        <v>44925.440625000003</v>
      </c>
      <c r="B11557" s="23" t="s">
        <v>9534</v>
      </c>
      <c r="C11557" s="23" t="s">
        <v>14544</v>
      </c>
      <c r="D11557" s="23" t="s">
        <v>1800</v>
      </c>
      <c r="E11557" s="23" t="s">
        <v>1</v>
      </c>
      <c r="F11557" s="23" t="s">
        <v>7</v>
      </c>
      <c r="G11557" s="23" t="s">
        <v>975</v>
      </c>
      <c r="H11557" s="2" t="s">
        <v>7745</v>
      </c>
      <c r="I11557" s="23" t="s">
        <v>8168</v>
      </c>
      <c r="J11557" s="23"/>
      <c r="K11557" s="23" t="s">
        <v>9712</v>
      </c>
      <c r="L11557" s="23" t="s">
        <v>9538</v>
      </c>
      <c r="M11557" s="23">
        <f>YEAR(Tabla2[[#This Row],[Fecha de creación]])</f>
        <v>2022</v>
      </c>
      <c r="N11557" s="23">
        <f>MONTH(Tabla2[[#This Row],[Fecha de creación]])</f>
        <v>12</v>
      </c>
    </row>
    <row r="11558" spans="1:14" x14ac:dyDescent="0.25">
      <c r="A11558" s="26">
        <v>44925.452546296299</v>
      </c>
      <c r="B11558" s="23" t="s">
        <v>9534</v>
      </c>
      <c r="C11558" s="23" t="s">
        <v>14545</v>
      </c>
      <c r="D11558" s="23" t="s">
        <v>10320</v>
      </c>
      <c r="E11558" s="23" t="s">
        <v>1</v>
      </c>
      <c r="F11558" s="23" t="s">
        <v>7</v>
      </c>
      <c r="G11558" s="23" t="s">
        <v>975</v>
      </c>
      <c r="H11558" s="2" t="s">
        <v>7745</v>
      </c>
      <c r="I11558" s="23" t="s">
        <v>8168</v>
      </c>
      <c r="J11558" s="23"/>
      <c r="K11558" s="23" t="s">
        <v>9712</v>
      </c>
      <c r="L11558" s="23" t="s">
        <v>9538</v>
      </c>
      <c r="M11558" s="23">
        <f>YEAR(Tabla2[[#This Row],[Fecha de creación]])</f>
        <v>2022</v>
      </c>
      <c r="N11558" s="23">
        <f>MONTH(Tabla2[[#This Row],[Fecha de creación]])</f>
        <v>12</v>
      </c>
    </row>
    <row r="11559" spans="1:14" x14ac:dyDescent="0.25">
      <c r="A11559" s="26">
        <v>44925.460335648146</v>
      </c>
      <c r="B11559" s="23" t="s">
        <v>9534</v>
      </c>
      <c r="C11559" s="23" t="s">
        <v>14546</v>
      </c>
      <c r="D11559" s="23" t="s">
        <v>3075</v>
      </c>
      <c r="E11559" s="23" t="s">
        <v>1</v>
      </c>
      <c r="F11559" s="23" t="s">
        <v>7</v>
      </c>
      <c r="G11559" s="23" t="s">
        <v>975</v>
      </c>
      <c r="H11559" s="2" t="s">
        <v>8459</v>
      </c>
      <c r="I11559" s="23" t="s">
        <v>8168</v>
      </c>
      <c r="J11559" s="23"/>
      <c r="K11559" s="23" t="s">
        <v>9712</v>
      </c>
      <c r="L11559" s="23" t="s">
        <v>9538</v>
      </c>
      <c r="M11559" s="23">
        <f>YEAR(Tabla2[[#This Row],[Fecha de creación]])</f>
        <v>2022</v>
      </c>
      <c r="N11559" s="23">
        <f>MONTH(Tabla2[[#This Row],[Fecha de creación]])</f>
        <v>12</v>
      </c>
    </row>
    <row r="11560" spans="1:14" x14ac:dyDescent="0.25">
      <c r="A11560" s="26">
        <v>44925.462071759262</v>
      </c>
      <c r="B11560" s="23" t="s">
        <v>9534</v>
      </c>
      <c r="C11560" s="23" t="s">
        <v>14547</v>
      </c>
      <c r="D11560" s="23" t="s">
        <v>14548</v>
      </c>
      <c r="E11560" s="23" t="s">
        <v>1</v>
      </c>
      <c r="F11560" s="23" t="s">
        <v>7</v>
      </c>
      <c r="G11560" s="23" t="s">
        <v>975</v>
      </c>
      <c r="H11560" s="2" t="s">
        <v>7730</v>
      </c>
      <c r="I11560" s="23" t="s">
        <v>8168</v>
      </c>
      <c r="J11560" s="23"/>
      <c r="K11560" s="23" t="s">
        <v>9712</v>
      </c>
      <c r="L11560" s="23" t="s">
        <v>9538</v>
      </c>
      <c r="M11560" s="23">
        <f>YEAR(Tabla2[[#This Row],[Fecha de creación]])</f>
        <v>2022</v>
      </c>
      <c r="N11560" s="23">
        <f>MONTH(Tabla2[[#This Row],[Fecha de creación]])</f>
        <v>12</v>
      </c>
    </row>
    <row r="11561" spans="1:14" x14ac:dyDescent="0.25">
      <c r="A11561" s="26">
        <v>44925.46775462963</v>
      </c>
      <c r="B11561" s="23" t="s">
        <v>9534</v>
      </c>
      <c r="C11561" s="23" t="s">
        <v>14549</v>
      </c>
      <c r="D11561" s="23" t="s">
        <v>14550</v>
      </c>
      <c r="E11561" s="23" t="s">
        <v>1</v>
      </c>
      <c r="F11561" s="23" t="s">
        <v>2</v>
      </c>
      <c r="G11561" s="23" t="s">
        <v>1551</v>
      </c>
      <c r="H11561" s="2" t="s">
        <v>7729</v>
      </c>
      <c r="I11561" s="23" t="s">
        <v>13646</v>
      </c>
      <c r="J11561" s="23"/>
      <c r="K11561" s="23" t="s">
        <v>9712</v>
      </c>
      <c r="L11561" s="23" t="s">
        <v>9539</v>
      </c>
      <c r="M11561" s="23">
        <f>YEAR(Tabla2[[#This Row],[Fecha de creación]])</f>
        <v>2022</v>
      </c>
      <c r="N11561" s="23">
        <f>MONTH(Tabla2[[#This Row],[Fecha de creación]])</f>
        <v>12</v>
      </c>
    </row>
    <row r="11562" spans="1:14" x14ac:dyDescent="0.25">
      <c r="A11562" s="26">
        <v>44926.447453703702</v>
      </c>
      <c r="B11562" s="23" t="s">
        <v>189</v>
      </c>
      <c r="C11562" s="23" t="s">
        <v>14551</v>
      </c>
      <c r="D11562" s="23" t="s">
        <v>4281</v>
      </c>
      <c r="E11562" s="23" t="s">
        <v>1</v>
      </c>
      <c r="F11562" s="23" t="s">
        <v>7</v>
      </c>
      <c r="G11562" s="23" t="s">
        <v>975</v>
      </c>
      <c r="H11562" s="2" t="s">
        <v>7722</v>
      </c>
      <c r="I11562" s="23" t="s">
        <v>7338</v>
      </c>
      <c r="J11562" s="23" t="s">
        <v>59</v>
      </c>
      <c r="K11562" s="23" t="s">
        <v>9712</v>
      </c>
      <c r="L11562" s="23" t="s">
        <v>9538</v>
      </c>
      <c r="M11562" s="23">
        <f>YEAR(Tabla2[[#This Row],[Fecha de creación]])</f>
        <v>2022</v>
      </c>
      <c r="N11562" s="23">
        <f>MONTH(Tabla2[[#This Row],[Fecha de creación]])</f>
        <v>12</v>
      </c>
    </row>
    <row r="11563" spans="1:14" x14ac:dyDescent="0.25">
      <c r="A11563" s="26">
        <v>44926.524722222224</v>
      </c>
      <c r="B11563" s="23" t="s">
        <v>9534</v>
      </c>
      <c r="C11563" s="23" t="s">
        <v>14552</v>
      </c>
      <c r="D11563" s="23" t="s">
        <v>2536</v>
      </c>
      <c r="E11563" s="23" t="s">
        <v>1</v>
      </c>
      <c r="F11563" s="23" t="s">
        <v>7</v>
      </c>
      <c r="G11563" s="23" t="s">
        <v>975</v>
      </c>
      <c r="H11563" s="2" t="s">
        <v>7745</v>
      </c>
      <c r="I11563" s="23" t="s">
        <v>8168</v>
      </c>
      <c r="J11563" s="23"/>
      <c r="K11563" s="23" t="s">
        <v>9712</v>
      </c>
      <c r="L11563" s="23" t="s">
        <v>9538</v>
      </c>
      <c r="M11563" s="23">
        <f>YEAR(Tabla2[[#This Row],[Fecha de creación]])</f>
        <v>2022</v>
      </c>
      <c r="N11563" s="23">
        <f>MONTH(Tabla2[[#This Row],[Fecha de creación]])</f>
        <v>12</v>
      </c>
    </row>
    <row r="11564" spans="1:14" x14ac:dyDescent="0.25">
      <c r="A11564" s="26">
        <v>44926.600844907407</v>
      </c>
      <c r="B11564" s="23" t="s">
        <v>0</v>
      </c>
      <c r="C11564" s="23" t="s">
        <v>14553</v>
      </c>
      <c r="D11564" s="23" t="s">
        <v>14554</v>
      </c>
      <c r="E11564" s="23" t="s">
        <v>1</v>
      </c>
      <c r="F11564" s="23" t="s">
        <v>2</v>
      </c>
      <c r="G11564" s="23" t="s">
        <v>1551</v>
      </c>
      <c r="H11564" s="2" t="s">
        <v>7732</v>
      </c>
      <c r="I11564" s="23" t="s">
        <v>7749</v>
      </c>
      <c r="J11564" s="23" t="s">
        <v>59</v>
      </c>
      <c r="K11564" s="23" t="s">
        <v>9712</v>
      </c>
      <c r="L11564" s="23" t="s">
        <v>9538</v>
      </c>
      <c r="M11564" s="23">
        <f>YEAR(Tabla2[[#This Row],[Fecha de creación]])</f>
        <v>2022</v>
      </c>
      <c r="N11564" s="23">
        <f>MONTH(Tabla2[[#This Row],[Fecha de creación]])</f>
        <v>12</v>
      </c>
    </row>
    <row r="11565" spans="1:14" x14ac:dyDescent="0.25">
      <c r="A11565" s="26">
        <v>44926.618495370371</v>
      </c>
      <c r="B11565" s="23" t="s">
        <v>0</v>
      </c>
      <c r="C11565" s="23" t="s">
        <v>14555</v>
      </c>
      <c r="D11565" s="23" t="s">
        <v>14556</v>
      </c>
      <c r="E11565" s="23" t="s">
        <v>1</v>
      </c>
      <c r="F11565" s="23" t="s">
        <v>2</v>
      </c>
      <c r="G11565" s="23" t="s">
        <v>3</v>
      </c>
      <c r="H11565" s="2" t="s">
        <v>8099</v>
      </c>
      <c r="I11565" s="23" t="s">
        <v>14129</v>
      </c>
      <c r="J11565" s="23" t="s">
        <v>59</v>
      </c>
      <c r="K11565" s="23" t="s">
        <v>9712</v>
      </c>
      <c r="L11565" s="23" t="s">
        <v>9539</v>
      </c>
      <c r="M11565" s="23">
        <f>YEAR(Tabla2[[#This Row],[Fecha de creación]])</f>
        <v>2022</v>
      </c>
      <c r="N11565" s="23">
        <f>MONTH(Tabla2[[#This Row],[Fecha de creación]])</f>
        <v>12</v>
      </c>
    </row>
    <row r="11566" spans="1:14" x14ac:dyDescent="0.25">
      <c r="A11566" s="26">
        <v>44926.652627314812</v>
      </c>
      <c r="B11566" s="23" t="s">
        <v>0</v>
      </c>
      <c r="C11566" s="23" t="s">
        <v>14557</v>
      </c>
      <c r="D11566" s="23" t="s">
        <v>989</v>
      </c>
      <c r="E11566" s="23" t="s">
        <v>1</v>
      </c>
      <c r="F11566" s="23" t="s">
        <v>7</v>
      </c>
      <c r="G11566" s="23" t="s">
        <v>975</v>
      </c>
      <c r="H11566" s="2" t="s">
        <v>8480</v>
      </c>
      <c r="I11566" s="23" t="s">
        <v>7680</v>
      </c>
      <c r="J11566" s="23" t="s">
        <v>59</v>
      </c>
      <c r="K11566" s="23" t="s">
        <v>9712</v>
      </c>
      <c r="L11566" s="23" t="s">
        <v>9538</v>
      </c>
      <c r="M11566" s="23">
        <f>YEAR(Tabla2[[#This Row],[Fecha de creación]])</f>
        <v>2022</v>
      </c>
      <c r="N11566" s="23">
        <f>MONTH(Tabla2[[#This Row],[Fecha de creación]])</f>
        <v>12</v>
      </c>
    </row>
    <row r="11567" spans="1:14" x14ac:dyDescent="0.25">
      <c r="A11567" s="26">
        <v>44926.654189814813</v>
      </c>
      <c r="B11567" s="23" t="s">
        <v>0</v>
      </c>
      <c r="C11567" s="23" t="s">
        <v>14558</v>
      </c>
      <c r="D11567" s="23" t="s">
        <v>1344</v>
      </c>
      <c r="E11567" s="23" t="s">
        <v>1</v>
      </c>
      <c r="F11567" s="23" t="s">
        <v>7</v>
      </c>
      <c r="G11567" s="23" t="s">
        <v>1551</v>
      </c>
      <c r="H11567" s="2" t="s">
        <v>7726</v>
      </c>
      <c r="I11567" s="23" t="s">
        <v>976</v>
      </c>
      <c r="J11567" s="23" t="s">
        <v>59</v>
      </c>
      <c r="K11567" s="23" t="s">
        <v>9712</v>
      </c>
      <c r="L11567" s="23" t="s">
        <v>9539</v>
      </c>
      <c r="M11567" s="23">
        <f>YEAR(Tabla2[[#This Row],[Fecha de creación]])</f>
        <v>2022</v>
      </c>
      <c r="N11567" s="23">
        <f>MONTH(Tabla2[[#This Row],[Fecha de creación]])</f>
        <v>12</v>
      </c>
    </row>
    <row r="11568" spans="1:14" x14ac:dyDescent="0.25">
      <c r="A11568" s="26">
        <v>44928.371458333335</v>
      </c>
      <c r="B11568" s="23" t="s">
        <v>0</v>
      </c>
      <c r="C11568" s="23" t="s">
        <v>14559</v>
      </c>
      <c r="D11568" s="23" t="s">
        <v>1057</v>
      </c>
      <c r="E11568" s="23" t="s">
        <v>1</v>
      </c>
      <c r="F11568" s="23" t="s">
        <v>7</v>
      </c>
      <c r="G11568" s="23" t="s">
        <v>975</v>
      </c>
      <c r="H11568" s="2" t="s">
        <v>8535</v>
      </c>
      <c r="I11568" s="23" t="s">
        <v>14129</v>
      </c>
      <c r="J11568" s="23" t="s">
        <v>59</v>
      </c>
      <c r="K11568" s="23" t="s">
        <v>9712</v>
      </c>
      <c r="L11568" s="23" t="s">
        <v>9538</v>
      </c>
      <c r="M11568" s="23">
        <f>YEAR(Tabla2[[#This Row],[Fecha de creación]])</f>
        <v>2023</v>
      </c>
      <c r="N11568" s="23">
        <f>MONTH(Tabla2[[#This Row],[Fecha de creación]])</f>
        <v>1</v>
      </c>
    </row>
    <row r="11569" spans="1:14" x14ac:dyDescent="0.25">
      <c r="A11569" s="26">
        <v>44928.585740740738</v>
      </c>
      <c r="B11569" s="23" t="s">
        <v>189</v>
      </c>
      <c r="C11569" s="23" t="s">
        <v>14560</v>
      </c>
      <c r="D11569" s="23" t="s">
        <v>389</v>
      </c>
      <c r="E11569" s="23" t="s">
        <v>1</v>
      </c>
      <c r="F11569" s="23" t="s">
        <v>2</v>
      </c>
      <c r="G11569" s="23" t="s">
        <v>1551</v>
      </c>
      <c r="H11569" s="2" t="s">
        <v>7737</v>
      </c>
      <c r="I11569" s="23" t="s">
        <v>7205</v>
      </c>
      <c r="J11569" s="23" t="s">
        <v>59</v>
      </c>
      <c r="K11569" s="23" t="s">
        <v>9712</v>
      </c>
      <c r="L11569" s="23" t="s">
        <v>9539</v>
      </c>
      <c r="M11569" s="23">
        <f>YEAR(Tabla2[[#This Row],[Fecha de creación]])</f>
        <v>2023</v>
      </c>
      <c r="N11569" s="23">
        <f>MONTH(Tabla2[[#This Row],[Fecha de creación]])</f>
        <v>1</v>
      </c>
    </row>
    <row r="11570" spans="1:14" x14ac:dyDescent="0.25">
      <c r="A11570" s="26">
        <v>44928.628993055558</v>
      </c>
      <c r="B11570" s="23" t="s">
        <v>0</v>
      </c>
      <c r="C11570" s="23" t="s">
        <v>14561</v>
      </c>
      <c r="D11570" s="23" t="s">
        <v>21</v>
      </c>
      <c r="E11570" s="23" t="s">
        <v>1</v>
      </c>
      <c r="F11570" s="23" t="s">
        <v>7</v>
      </c>
      <c r="G11570" s="23" t="s">
        <v>975</v>
      </c>
      <c r="H11570" s="2" t="s">
        <v>7744</v>
      </c>
      <c r="I11570" s="23" t="s">
        <v>5999</v>
      </c>
      <c r="J11570" s="23" t="s">
        <v>59</v>
      </c>
      <c r="K11570" s="23" t="s">
        <v>9712</v>
      </c>
      <c r="L11570" s="23" t="s">
        <v>9538</v>
      </c>
      <c r="M11570" s="23">
        <f>YEAR(Tabla2[[#This Row],[Fecha de creación]])</f>
        <v>2023</v>
      </c>
      <c r="N11570" s="23">
        <f>MONTH(Tabla2[[#This Row],[Fecha de creación]])</f>
        <v>1</v>
      </c>
    </row>
    <row r="11571" spans="1:14" x14ac:dyDescent="0.25">
      <c r="A11571" s="26">
        <v>44928.663599537038</v>
      </c>
      <c r="B11571" s="23" t="s">
        <v>56</v>
      </c>
      <c r="C11571" s="23" t="s">
        <v>14562</v>
      </c>
      <c r="D11571" s="23" t="s">
        <v>7096</v>
      </c>
      <c r="E11571" s="23" t="s">
        <v>1</v>
      </c>
      <c r="F11571" s="23" t="s">
        <v>7</v>
      </c>
      <c r="G11571" s="23" t="s">
        <v>975</v>
      </c>
      <c r="H11571" s="2" t="s">
        <v>7722</v>
      </c>
      <c r="I11571" s="23" t="s">
        <v>4517</v>
      </c>
      <c r="J11571" s="23" t="s">
        <v>59</v>
      </c>
      <c r="K11571" s="23" t="s">
        <v>9712</v>
      </c>
      <c r="L11571" s="23" t="s">
        <v>9538</v>
      </c>
      <c r="M11571" s="23">
        <f>YEAR(Tabla2[[#This Row],[Fecha de creación]])</f>
        <v>2023</v>
      </c>
      <c r="N11571" s="23">
        <f>MONTH(Tabla2[[#This Row],[Fecha de creación]])</f>
        <v>1</v>
      </c>
    </row>
    <row r="11572" spans="1:14" x14ac:dyDescent="0.25">
      <c r="A11572" s="26">
        <v>44928.696585648147</v>
      </c>
      <c r="B11572" s="23" t="s">
        <v>189</v>
      </c>
      <c r="C11572" s="23" t="s">
        <v>14563</v>
      </c>
      <c r="D11572" s="23" t="s">
        <v>382</v>
      </c>
      <c r="E11572" s="23" t="s">
        <v>1</v>
      </c>
      <c r="F11572" s="23" t="s">
        <v>7</v>
      </c>
      <c r="G11572" s="23" t="s">
        <v>975</v>
      </c>
      <c r="H11572" s="2" t="s">
        <v>7723</v>
      </c>
      <c r="I11572" s="23" t="s">
        <v>7338</v>
      </c>
      <c r="J11572" s="23" t="s">
        <v>59</v>
      </c>
      <c r="K11572" s="23" t="s">
        <v>9712</v>
      </c>
      <c r="L11572" s="23" t="s">
        <v>9538</v>
      </c>
      <c r="M11572" s="23">
        <f>YEAR(Tabla2[[#This Row],[Fecha de creación]])</f>
        <v>2023</v>
      </c>
      <c r="N11572" s="23">
        <f>MONTH(Tabla2[[#This Row],[Fecha de creación]])</f>
        <v>1</v>
      </c>
    </row>
    <row r="11573" spans="1:14" x14ac:dyDescent="0.25">
      <c r="A11573" s="26">
        <v>44928.699988425928</v>
      </c>
      <c r="B11573" s="23" t="s">
        <v>189</v>
      </c>
      <c r="C11573" s="23" t="s">
        <v>14564</v>
      </c>
      <c r="D11573" s="23" t="s">
        <v>7829</v>
      </c>
      <c r="E11573" s="23" t="s">
        <v>1</v>
      </c>
      <c r="F11573" s="23" t="s">
        <v>7</v>
      </c>
      <c r="G11573" s="23" t="s">
        <v>3</v>
      </c>
      <c r="H11573" s="2" t="s">
        <v>7745</v>
      </c>
      <c r="I11573" s="23" t="s">
        <v>7338</v>
      </c>
      <c r="J11573" s="23" t="s">
        <v>59</v>
      </c>
      <c r="K11573" s="23" t="s">
        <v>9712</v>
      </c>
      <c r="L11573" s="23" t="s">
        <v>9539</v>
      </c>
      <c r="M11573" s="23">
        <f>YEAR(Tabla2[[#This Row],[Fecha de creación]])</f>
        <v>2023</v>
      </c>
      <c r="N11573" s="23">
        <f>MONTH(Tabla2[[#This Row],[Fecha de creación]])</f>
        <v>1</v>
      </c>
    </row>
    <row r="11574" spans="1:14" x14ac:dyDescent="0.25">
      <c r="A11574" s="26">
        <v>44928.763333333336</v>
      </c>
      <c r="B11574" s="23" t="s">
        <v>0</v>
      </c>
      <c r="C11574" s="23" t="s">
        <v>14565</v>
      </c>
      <c r="D11574" s="23" t="s">
        <v>6</v>
      </c>
      <c r="E11574" s="23" t="s">
        <v>1</v>
      </c>
      <c r="F11574" s="23" t="s">
        <v>7</v>
      </c>
      <c r="G11574" s="23" t="s">
        <v>975</v>
      </c>
      <c r="H11574" s="2" t="s">
        <v>7722</v>
      </c>
      <c r="I11574" s="23" t="s">
        <v>5999</v>
      </c>
      <c r="J11574" s="23"/>
      <c r="K11574" s="23" t="s">
        <v>9712</v>
      </c>
      <c r="L11574" s="23" t="s">
        <v>9538</v>
      </c>
      <c r="M11574" s="23">
        <f>YEAR(Tabla2[[#This Row],[Fecha de creación]])</f>
        <v>2023</v>
      </c>
      <c r="N11574" s="23">
        <f>MONTH(Tabla2[[#This Row],[Fecha de creación]])</f>
        <v>1</v>
      </c>
    </row>
    <row r="11575" spans="1:14" x14ac:dyDescent="0.25">
      <c r="A11575" s="26">
        <v>44928.765868055554</v>
      </c>
      <c r="B11575" s="23" t="s">
        <v>0</v>
      </c>
      <c r="C11575" s="23" t="s">
        <v>14566</v>
      </c>
      <c r="D11575" s="23" t="s">
        <v>6</v>
      </c>
      <c r="E11575" s="23" t="s">
        <v>1</v>
      </c>
      <c r="F11575" s="23" t="s">
        <v>7</v>
      </c>
      <c r="G11575" s="23" t="s">
        <v>975</v>
      </c>
      <c r="H11575" s="2" t="s">
        <v>7722</v>
      </c>
      <c r="I11575" s="23" t="s">
        <v>5999</v>
      </c>
      <c r="J11575" s="23" t="s">
        <v>59</v>
      </c>
      <c r="K11575" s="23" t="s">
        <v>9712</v>
      </c>
      <c r="L11575" s="23" t="s">
        <v>9538</v>
      </c>
      <c r="M11575" s="23">
        <f>YEAR(Tabla2[[#This Row],[Fecha de creación]])</f>
        <v>2023</v>
      </c>
      <c r="N11575" s="23">
        <f>MONTH(Tabla2[[#This Row],[Fecha de creación]])</f>
        <v>1</v>
      </c>
    </row>
    <row r="11576" spans="1:14" x14ac:dyDescent="0.25">
      <c r="A11576" s="26">
        <v>44928.766967592594</v>
      </c>
      <c r="B11576" s="23" t="s">
        <v>0</v>
      </c>
      <c r="C11576" s="23" t="s">
        <v>14567</v>
      </c>
      <c r="D11576" s="23" t="s">
        <v>6</v>
      </c>
      <c r="E11576" s="23" t="s">
        <v>1</v>
      </c>
      <c r="F11576" s="23" t="s">
        <v>7</v>
      </c>
      <c r="G11576" s="23" t="s">
        <v>975</v>
      </c>
      <c r="H11576" s="2" t="s">
        <v>7722</v>
      </c>
      <c r="I11576" s="23" t="s">
        <v>5999</v>
      </c>
      <c r="J11576" s="23"/>
      <c r="K11576" s="23" t="s">
        <v>9712</v>
      </c>
      <c r="L11576" s="23" t="s">
        <v>9538</v>
      </c>
      <c r="M11576" s="23">
        <f>YEAR(Tabla2[[#This Row],[Fecha de creación]])</f>
        <v>2023</v>
      </c>
      <c r="N11576" s="23">
        <f>MONTH(Tabla2[[#This Row],[Fecha de creación]])</f>
        <v>1</v>
      </c>
    </row>
    <row r="11577" spans="1:14" x14ac:dyDescent="0.25">
      <c r="A11577" s="26">
        <v>44929.465787037036</v>
      </c>
      <c r="B11577" s="23" t="s">
        <v>0</v>
      </c>
      <c r="C11577" s="23" t="s">
        <v>14568</v>
      </c>
      <c r="D11577" s="23" t="s">
        <v>982</v>
      </c>
      <c r="E11577" s="23" t="s">
        <v>1</v>
      </c>
      <c r="F11577" s="23" t="s">
        <v>22</v>
      </c>
      <c r="G11577" s="23" t="s">
        <v>975</v>
      </c>
      <c r="H11577" s="2" t="s">
        <v>8893</v>
      </c>
      <c r="I11577" s="23" t="s">
        <v>7680</v>
      </c>
      <c r="J11577" s="23" t="s">
        <v>59</v>
      </c>
      <c r="K11577" s="23" t="s">
        <v>9712</v>
      </c>
      <c r="L11577" s="23" t="s">
        <v>9538</v>
      </c>
      <c r="M11577" s="23">
        <f>YEAR(Tabla2[[#This Row],[Fecha de creación]])</f>
        <v>2023</v>
      </c>
      <c r="N11577" s="23">
        <f>MONTH(Tabla2[[#This Row],[Fecha de creación]])</f>
        <v>1</v>
      </c>
    </row>
    <row r="11578" spans="1:14" x14ac:dyDescent="0.25">
      <c r="A11578" s="26">
        <v>44929.468101851853</v>
      </c>
      <c r="B11578" s="23" t="s">
        <v>0</v>
      </c>
      <c r="C11578" s="23" t="s">
        <v>14569</v>
      </c>
      <c r="D11578" s="23" t="s">
        <v>982</v>
      </c>
      <c r="E11578" s="23" t="s">
        <v>1</v>
      </c>
      <c r="F11578" s="23" t="s">
        <v>22</v>
      </c>
      <c r="G11578" s="23" t="s">
        <v>975</v>
      </c>
      <c r="H11578" s="2" t="s">
        <v>8893</v>
      </c>
      <c r="I11578" s="23" t="s">
        <v>7680</v>
      </c>
      <c r="J11578" s="23" t="s">
        <v>59</v>
      </c>
      <c r="K11578" s="23" t="s">
        <v>9712</v>
      </c>
      <c r="L11578" s="23" t="s">
        <v>9538</v>
      </c>
      <c r="M11578" s="23">
        <f>YEAR(Tabla2[[#This Row],[Fecha de creación]])</f>
        <v>2023</v>
      </c>
      <c r="N11578" s="23">
        <f>MONTH(Tabla2[[#This Row],[Fecha de creación]])</f>
        <v>1</v>
      </c>
    </row>
    <row r="11579" spans="1:14" x14ac:dyDescent="0.25">
      <c r="A11579" s="26">
        <v>44929.470300925925</v>
      </c>
      <c r="B11579" s="23" t="s">
        <v>56</v>
      </c>
      <c r="C11579" s="23" t="s">
        <v>14570</v>
      </c>
      <c r="D11579" s="23" t="s">
        <v>7341</v>
      </c>
      <c r="E11579" s="23" t="s">
        <v>1</v>
      </c>
      <c r="F11579" s="23" t="s">
        <v>22</v>
      </c>
      <c r="G11579" s="23" t="s">
        <v>975</v>
      </c>
      <c r="H11579" s="2" t="s">
        <v>7734</v>
      </c>
      <c r="I11579" s="23" t="s">
        <v>7342</v>
      </c>
      <c r="J11579" s="23" t="s">
        <v>59</v>
      </c>
      <c r="K11579" s="23" t="s">
        <v>9712</v>
      </c>
      <c r="L11579" s="23" t="s">
        <v>9538</v>
      </c>
      <c r="M11579" s="23">
        <f>YEAR(Tabla2[[#This Row],[Fecha de creación]])</f>
        <v>2023</v>
      </c>
      <c r="N11579" s="23">
        <f>MONTH(Tabla2[[#This Row],[Fecha de creación]])</f>
        <v>1</v>
      </c>
    </row>
    <row r="11580" spans="1:14" x14ac:dyDescent="0.25">
      <c r="A11580" s="26">
        <v>44929.471886574072</v>
      </c>
      <c r="B11580" s="23" t="s">
        <v>56</v>
      </c>
      <c r="C11580" s="23" t="s">
        <v>14571</v>
      </c>
      <c r="D11580" s="23" t="s">
        <v>14572</v>
      </c>
      <c r="E11580" s="23" t="s">
        <v>1</v>
      </c>
      <c r="F11580" s="23" t="s">
        <v>7</v>
      </c>
      <c r="G11580" s="23" t="s">
        <v>1551</v>
      </c>
      <c r="H11580" s="2" t="s">
        <v>7734</v>
      </c>
      <c r="I11580" s="23" t="s">
        <v>11095</v>
      </c>
      <c r="J11580" s="23" t="s">
        <v>59</v>
      </c>
      <c r="K11580" s="23" t="s">
        <v>9712</v>
      </c>
      <c r="L11580" s="23" t="s">
        <v>9539</v>
      </c>
      <c r="M11580" s="23">
        <f>YEAR(Tabla2[[#This Row],[Fecha de creación]])</f>
        <v>2023</v>
      </c>
      <c r="N11580" s="23">
        <f>MONTH(Tabla2[[#This Row],[Fecha de creación]])</f>
        <v>1</v>
      </c>
    </row>
    <row r="11581" spans="1:14" x14ac:dyDescent="0.25">
      <c r="A11581" s="26">
        <v>44929.478344907409</v>
      </c>
      <c r="B11581" s="23" t="s">
        <v>0</v>
      </c>
      <c r="C11581" s="23" t="s">
        <v>14573</v>
      </c>
      <c r="D11581" s="23" t="s">
        <v>7882</v>
      </c>
      <c r="E11581" s="23" t="s">
        <v>1</v>
      </c>
      <c r="F11581" s="23" t="s">
        <v>7</v>
      </c>
      <c r="G11581" s="23" t="s">
        <v>975</v>
      </c>
      <c r="H11581" s="2" t="s">
        <v>7722</v>
      </c>
      <c r="I11581" s="23" t="s">
        <v>7680</v>
      </c>
      <c r="J11581" s="23" t="s">
        <v>59</v>
      </c>
      <c r="K11581" s="23" t="s">
        <v>9712</v>
      </c>
      <c r="L11581" s="23" t="s">
        <v>9538</v>
      </c>
      <c r="M11581" s="23">
        <f>YEAR(Tabla2[[#This Row],[Fecha de creación]])</f>
        <v>2023</v>
      </c>
      <c r="N11581" s="23">
        <f>MONTH(Tabla2[[#This Row],[Fecha de creación]])</f>
        <v>1</v>
      </c>
    </row>
    <row r="11582" spans="1:14" x14ac:dyDescent="0.25">
      <c r="A11582" s="26">
        <v>44929.480671296296</v>
      </c>
      <c r="B11582" s="23" t="s">
        <v>0</v>
      </c>
      <c r="C11582" s="23" t="s">
        <v>14574</v>
      </c>
      <c r="D11582" s="23" t="s">
        <v>7882</v>
      </c>
      <c r="E11582" s="23" t="s">
        <v>1</v>
      </c>
      <c r="F11582" s="23" t="s">
        <v>7</v>
      </c>
      <c r="G11582" s="23" t="s">
        <v>975</v>
      </c>
      <c r="H11582" s="2" t="s">
        <v>7722</v>
      </c>
      <c r="I11582" s="23" t="s">
        <v>7680</v>
      </c>
      <c r="J11582" s="23" t="s">
        <v>59</v>
      </c>
      <c r="K11582" s="23" t="s">
        <v>9712</v>
      </c>
      <c r="L11582" s="23" t="s">
        <v>9538</v>
      </c>
      <c r="M11582" s="23">
        <f>YEAR(Tabla2[[#This Row],[Fecha de creación]])</f>
        <v>2023</v>
      </c>
      <c r="N11582" s="23">
        <f>MONTH(Tabla2[[#This Row],[Fecha de creación]])</f>
        <v>1</v>
      </c>
    </row>
    <row r="11583" spans="1:14" x14ac:dyDescent="0.25">
      <c r="A11583" s="26">
        <v>44929.490891203706</v>
      </c>
      <c r="B11583" s="23" t="s">
        <v>189</v>
      </c>
      <c r="C11583" s="23" t="s">
        <v>14575</v>
      </c>
      <c r="D11583" s="23" t="s">
        <v>7341</v>
      </c>
      <c r="E11583" s="23" t="s">
        <v>1</v>
      </c>
      <c r="F11583" s="23" t="s">
        <v>22</v>
      </c>
      <c r="G11583" s="23" t="s">
        <v>975</v>
      </c>
      <c r="H11583" s="2" t="s">
        <v>7734</v>
      </c>
      <c r="I11583" s="23" t="s">
        <v>7338</v>
      </c>
      <c r="J11583" s="23" t="s">
        <v>59</v>
      </c>
      <c r="K11583" s="23" t="s">
        <v>9712</v>
      </c>
      <c r="L11583" s="23" t="s">
        <v>9538</v>
      </c>
      <c r="M11583" s="23">
        <f>YEAR(Tabla2[[#This Row],[Fecha de creación]])</f>
        <v>2023</v>
      </c>
      <c r="N11583" s="23">
        <f>MONTH(Tabla2[[#This Row],[Fecha de creación]])</f>
        <v>1</v>
      </c>
    </row>
    <row r="11584" spans="1:14" x14ac:dyDescent="0.25">
      <c r="A11584" s="26">
        <v>44929.686666666668</v>
      </c>
      <c r="B11584" s="23" t="s">
        <v>0</v>
      </c>
      <c r="C11584" s="23" t="s">
        <v>14576</v>
      </c>
      <c r="D11584" s="23" t="s">
        <v>7108</v>
      </c>
      <c r="E11584" s="23" t="s">
        <v>1</v>
      </c>
      <c r="F11584" s="23" t="s">
        <v>22</v>
      </c>
      <c r="G11584" s="23" t="s">
        <v>975</v>
      </c>
      <c r="H11584" s="2" t="s">
        <v>8893</v>
      </c>
      <c r="I11584" s="23" t="s">
        <v>14129</v>
      </c>
      <c r="J11584" s="23" t="s">
        <v>59</v>
      </c>
      <c r="K11584" s="23" t="s">
        <v>9712</v>
      </c>
      <c r="L11584" s="23" t="s">
        <v>9538</v>
      </c>
      <c r="M11584" s="23">
        <f>YEAR(Tabla2[[#This Row],[Fecha de creación]])</f>
        <v>2023</v>
      </c>
      <c r="N11584" s="23">
        <f>MONTH(Tabla2[[#This Row],[Fecha de creación]])</f>
        <v>1</v>
      </c>
    </row>
    <row r="11585" spans="1:14" x14ac:dyDescent="0.25">
      <c r="A11585" s="26">
        <v>44929.715624999997</v>
      </c>
      <c r="B11585" s="23" t="s">
        <v>0</v>
      </c>
      <c r="C11585" s="23" t="s">
        <v>14577</v>
      </c>
      <c r="D11585" s="23" t="s">
        <v>982</v>
      </c>
      <c r="E11585" s="23" t="s">
        <v>1</v>
      </c>
      <c r="F11585" s="23" t="s">
        <v>22</v>
      </c>
      <c r="G11585" s="23" t="s">
        <v>975</v>
      </c>
      <c r="H11585" s="2" t="s">
        <v>8893</v>
      </c>
      <c r="I11585" s="23" t="s">
        <v>7680</v>
      </c>
      <c r="J11585" s="23" t="s">
        <v>59</v>
      </c>
      <c r="K11585" s="23" t="s">
        <v>9712</v>
      </c>
      <c r="L11585" s="23" t="s">
        <v>9538</v>
      </c>
      <c r="M11585" s="23">
        <f>YEAR(Tabla2[[#This Row],[Fecha de creación]])</f>
        <v>2023</v>
      </c>
      <c r="N11585" s="23">
        <f>MONTH(Tabla2[[#This Row],[Fecha de creación]])</f>
        <v>1</v>
      </c>
    </row>
    <row r="11586" spans="1:14" x14ac:dyDescent="0.25">
      <c r="A11586" s="26">
        <v>44929.717928240738</v>
      </c>
      <c r="B11586" s="23" t="s">
        <v>0</v>
      </c>
      <c r="C11586" s="23" t="s">
        <v>14578</v>
      </c>
      <c r="D11586" s="23" t="s">
        <v>982</v>
      </c>
      <c r="E11586" s="23" t="s">
        <v>1</v>
      </c>
      <c r="F11586" s="23" t="s">
        <v>22</v>
      </c>
      <c r="G11586" s="23" t="s">
        <v>975</v>
      </c>
      <c r="H11586" s="2" t="s">
        <v>8893</v>
      </c>
      <c r="I11586" s="23" t="s">
        <v>7680</v>
      </c>
      <c r="J11586" s="23" t="s">
        <v>59</v>
      </c>
      <c r="K11586" s="23" t="s">
        <v>9712</v>
      </c>
      <c r="L11586" s="23" t="s">
        <v>9538</v>
      </c>
      <c r="M11586" s="23">
        <f>YEAR(Tabla2[[#This Row],[Fecha de creación]])</f>
        <v>2023</v>
      </c>
      <c r="N11586" s="23">
        <f>MONTH(Tabla2[[#This Row],[Fecha de creación]])</f>
        <v>1</v>
      </c>
    </row>
    <row r="11587" spans="1:14" x14ac:dyDescent="0.25">
      <c r="A11587" s="26">
        <v>44929.72047453704</v>
      </c>
      <c r="B11587" s="23" t="s">
        <v>0</v>
      </c>
      <c r="C11587" s="23" t="s">
        <v>14579</v>
      </c>
      <c r="D11587" s="23" t="s">
        <v>982</v>
      </c>
      <c r="E11587" s="23" t="s">
        <v>1</v>
      </c>
      <c r="F11587" s="23" t="s">
        <v>22</v>
      </c>
      <c r="G11587" s="23" t="s">
        <v>975</v>
      </c>
      <c r="H11587" s="2" t="s">
        <v>8893</v>
      </c>
      <c r="I11587" s="23" t="s">
        <v>7680</v>
      </c>
      <c r="J11587" s="23" t="s">
        <v>59</v>
      </c>
      <c r="K11587" s="23" t="s">
        <v>9712</v>
      </c>
      <c r="L11587" s="23" t="s">
        <v>9538</v>
      </c>
      <c r="M11587" s="23">
        <f>YEAR(Tabla2[[#This Row],[Fecha de creación]])</f>
        <v>2023</v>
      </c>
      <c r="N11587" s="23">
        <f>MONTH(Tabla2[[#This Row],[Fecha de creación]])</f>
        <v>1</v>
      </c>
    </row>
    <row r="11588" spans="1:14" x14ac:dyDescent="0.25">
      <c r="A11588" s="26">
        <v>44929.722754629627</v>
      </c>
      <c r="B11588" s="23" t="s">
        <v>0</v>
      </c>
      <c r="C11588" s="23" t="s">
        <v>14580</v>
      </c>
      <c r="D11588" s="23" t="s">
        <v>982</v>
      </c>
      <c r="E11588" s="23" t="s">
        <v>1</v>
      </c>
      <c r="F11588" s="23" t="s">
        <v>22</v>
      </c>
      <c r="G11588" s="23" t="s">
        <v>975</v>
      </c>
      <c r="H11588" s="2" t="s">
        <v>8893</v>
      </c>
      <c r="I11588" s="23" t="s">
        <v>7680</v>
      </c>
      <c r="J11588" s="23" t="s">
        <v>59</v>
      </c>
      <c r="K11588" s="23" t="s">
        <v>9712</v>
      </c>
      <c r="L11588" s="23" t="s">
        <v>9538</v>
      </c>
      <c r="M11588" s="23">
        <f>YEAR(Tabla2[[#This Row],[Fecha de creación]])</f>
        <v>2023</v>
      </c>
      <c r="N11588" s="23">
        <f>MONTH(Tabla2[[#This Row],[Fecha de creación]])</f>
        <v>1</v>
      </c>
    </row>
    <row r="11589" spans="1:14" x14ac:dyDescent="0.25">
      <c r="A11589" s="26">
        <v>44929.738391203704</v>
      </c>
      <c r="B11589" s="23" t="s">
        <v>56</v>
      </c>
      <c r="C11589" s="23" t="s">
        <v>14581</v>
      </c>
      <c r="D11589" s="23" t="s">
        <v>13435</v>
      </c>
      <c r="E11589" s="23" t="s">
        <v>1</v>
      </c>
      <c r="F11589" s="23" t="s">
        <v>7</v>
      </c>
      <c r="G11589" s="23" t="s">
        <v>1551</v>
      </c>
      <c r="H11589" s="2" t="s">
        <v>8491</v>
      </c>
      <c r="I11589" s="23" t="s">
        <v>11095</v>
      </c>
      <c r="J11589" s="23" t="s">
        <v>59</v>
      </c>
      <c r="K11589" s="23" t="s">
        <v>9712</v>
      </c>
      <c r="L11589" s="23" t="s">
        <v>9539</v>
      </c>
      <c r="M11589" s="23">
        <f>YEAR(Tabla2[[#This Row],[Fecha de creación]])</f>
        <v>2023</v>
      </c>
      <c r="N11589" s="23">
        <f>MONTH(Tabla2[[#This Row],[Fecha de creación]])</f>
        <v>1</v>
      </c>
    </row>
    <row r="11590" spans="1:14" x14ac:dyDescent="0.25">
      <c r="A11590" s="26">
        <v>44930.592615740738</v>
      </c>
      <c r="B11590" s="23" t="s">
        <v>189</v>
      </c>
      <c r="C11590" s="23" t="s">
        <v>14582</v>
      </c>
      <c r="D11590" s="23" t="s">
        <v>4281</v>
      </c>
      <c r="E11590" s="23" t="s">
        <v>1</v>
      </c>
      <c r="F11590" s="23" t="s">
        <v>7</v>
      </c>
      <c r="G11590" s="23" t="s">
        <v>975</v>
      </c>
      <c r="H11590" s="2" t="s">
        <v>7722</v>
      </c>
      <c r="I11590" s="23" t="s">
        <v>7338</v>
      </c>
      <c r="J11590" s="23" t="s">
        <v>59</v>
      </c>
      <c r="K11590" s="23" t="s">
        <v>9712</v>
      </c>
      <c r="L11590" s="23" t="s">
        <v>9538</v>
      </c>
      <c r="M11590" s="23">
        <f>YEAR(Tabla2[[#This Row],[Fecha de creación]])</f>
        <v>2023</v>
      </c>
      <c r="N11590" s="23">
        <f>MONTH(Tabla2[[#This Row],[Fecha de creación]])</f>
        <v>1</v>
      </c>
    </row>
    <row r="11591" spans="1:14" x14ac:dyDescent="0.25">
      <c r="A11591" s="26">
        <v>44930.666678240741</v>
      </c>
      <c r="B11591" s="23" t="s">
        <v>56</v>
      </c>
      <c r="C11591" s="23" t="s">
        <v>14583</v>
      </c>
      <c r="D11591" s="23" t="s">
        <v>4281</v>
      </c>
      <c r="E11591" s="23" t="s">
        <v>1</v>
      </c>
      <c r="F11591" s="23" t="s">
        <v>7</v>
      </c>
      <c r="G11591" s="23" t="s">
        <v>975</v>
      </c>
      <c r="H11591" s="2" t="s">
        <v>7722</v>
      </c>
      <c r="I11591" s="23" t="s">
        <v>7342</v>
      </c>
      <c r="J11591" s="23" t="s">
        <v>59</v>
      </c>
      <c r="K11591" s="23" t="s">
        <v>9712</v>
      </c>
      <c r="L11591" s="23" t="s">
        <v>9538</v>
      </c>
      <c r="M11591" s="23">
        <f>YEAR(Tabla2[[#This Row],[Fecha de creación]])</f>
        <v>2023</v>
      </c>
      <c r="N11591" s="23">
        <f>MONTH(Tabla2[[#This Row],[Fecha de creación]])</f>
        <v>1</v>
      </c>
    </row>
    <row r="11592" spans="1:14" x14ac:dyDescent="0.25">
      <c r="A11592" s="26">
        <v>44930.675543981481</v>
      </c>
      <c r="B11592" s="23" t="s">
        <v>0</v>
      </c>
      <c r="C11592" s="23" t="s">
        <v>14584</v>
      </c>
      <c r="D11592" s="23" t="s">
        <v>982</v>
      </c>
      <c r="E11592" s="23" t="s">
        <v>1</v>
      </c>
      <c r="F11592" s="23" t="s">
        <v>22</v>
      </c>
      <c r="G11592" s="23" t="s">
        <v>975</v>
      </c>
      <c r="H11592" s="2" t="s">
        <v>8893</v>
      </c>
      <c r="I11592" s="23" t="s">
        <v>7680</v>
      </c>
      <c r="J11592" s="23" t="s">
        <v>59</v>
      </c>
      <c r="K11592" s="23" t="s">
        <v>9712</v>
      </c>
      <c r="L11592" s="23" t="s">
        <v>9538</v>
      </c>
      <c r="M11592" s="23">
        <f>YEAR(Tabla2[[#This Row],[Fecha de creación]])</f>
        <v>2023</v>
      </c>
      <c r="N11592" s="23">
        <f>MONTH(Tabla2[[#This Row],[Fecha de creación]])</f>
        <v>1</v>
      </c>
    </row>
    <row r="11593" spans="1:14" x14ac:dyDescent="0.25">
      <c r="A11593" s="26">
        <v>44930.693680555552</v>
      </c>
      <c r="B11593" s="23" t="s">
        <v>56</v>
      </c>
      <c r="C11593" s="23" t="s">
        <v>14585</v>
      </c>
      <c r="D11593" s="23" t="s">
        <v>7341</v>
      </c>
      <c r="E11593" s="23" t="s">
        <v>1</v>
      </c>
      <c r="F11593" s="23" t="s">
        <v>22</v>
      </c>
      <c r="G11593" s="23" t="s">
        <v>975</v>
      </c>
      <c r="H11593" s="2" t="s">
        <v>7734</v>
      </c>
      <c r="I11593" s="23" t="s">
        <v>7342</v>
      </c>
      <c r="J11593" s="23" t="s">
        <v>958</v>
      </c>
      <c r="K11593" s="23" t="s">
        <v>9712</v>
      </c>
      <c r="L11593" s="23" t="s">
        <v>9538</v>
      </c>
      <c r="M11593" s="23">
        <f>YEAR(Tabla2[[#This Row],[Fecha de creación]])</f>
        <v>2023</v>
      </c>
      <c r="N11593" s="23">
        <f>MONTH(Tabla2[[#This Row],[Fecha de creación]])</f>
        <v>1</v>
      </c>
    </row>
    <row r="11594" spans="1:14" x14ac:dyDescent="0.25">
      <c r="A11594" s="26">
        <v>44931.440717592595</v>
      </c>
      <c r="B11594" s="23" t="s">
        <v>56</v>
      </c>
      <c r="C11594" s="23" t="s">
        <v>14586</v>
      </c>
      <c r="D11594" s="23" t="s">
        <v>7341</v>
      </c>
      <c r="E11594" s="23" t="s">
        <v>1</v>
      </c>
      <c r="F11594" s="23" t="s">
        <v>22</v>
      </c>
      <c r="G11594" s="23" t="s">
        <v>975</v>
      </c>
      <c r="H11594" s="2" t="s">
        <v>7734</v>
      </c>
      <c r="I11594" s="23" t="s">
        <v>7342</v>
      </c>
      <c r="J11594" s="23" t="s">
        <v>958</v>
      </c>
      <c r="K11594" s="23" t="s">
        <v>9712</v>
      </c>
      <c r="L11594" s="23" t="s">
        <v>9538</v>
      </c>
      <c r="M11594" s="23">
        <f>YEAR(Tabla2[[#This Row],[Fecha de creación]])</f>
        <v>2023</v>
      </c>
      <c r="N11594" s="23">
        <f>MONTH(Tabla2[[#This Row],[Fecha de creación]])</f>
        <v>1</v>
      </c>
    </row>
    <row r="11595" spans="1:14" x14ac:dyDescent="0.25">
      <c r="A11595" s="26">
        <v>44931.488854166666</v>
      </c>
      <c r="B11595" s="23" t="s">
        <v>100</v>
      </c>
      <c r="C11595" s="23" t="s">
        <v>14587</v>
      </c>
      <c r="D11595" s="23" t="s">
        <v>7108</v>
      </c>
      <c r="E11595" s="23" t="s">
        <v>1</v>
      </c>
      <c r="F11595" s="23" t="s">
        <v>22</v>
      </c>
      <c r="G11595" s="23" t="s">
        <v>975</v>
      </c>
      <c r="H11595" s="2" t="s">
        <v>8893</v>
      </c>
      <c r="I11595" s="23" t="s">
        <v>14131</v>
      </c>
      <c r="J11595" s="23" t="s">
        <v>59</v>
      </c>
      <c r="K11595" s="23" t="s">
        <v>9712</v>
      </c>
      <c r="L11595" s="23" t="s">
        <v>9538</v>
      </c>
      <c r="M11595" s="23">
        <f>YEAR(Tabla2[[#This Row],[Fecha de creación]])</f>
        <v>2023</v>
      </c>
      <c r="N11595" s="23">
        <f>MONTH(Tabla2[[#This Row],[Fecha de creación]])</f>
        <v>1</v>
      </c>
    </row>
    <row r="11596" spans="1:14" x14ac:dyDescent="0.25">
      <c r="A11596" s="26">
        <v>44931.64638888889</v>
      </c>
      <c r="B11596" s="23" t="s">
        <v>56</v>
      </c>
      <c r="C11596" s="23" t="s">
        <v>14588</v>
      </c>
      <c r="D11596" s="23" t="s">
        <v>382</v>
      </c>
      <c r="E11596" s="23" t="s">
        <v>1</v>
      </c>
      <c r="F11596" s="23" t="s">
        <v>7</v>
      </c>
      <c r="G11596" s="23" t="s">
        <v>975</v>
      </c>
      <c r="H11596" s="2" t="s">
        <v>7723</v>
      </c>
      <c r="I11596" s="23" t="s">
        <v>7342</v>
      </c>
      <c r="J11596" s="23" t="s">
        <v>59</v>
      </c>
      <c r="K11596" s="23" t="s">
        <v>9712</v>
      </c>
      <c r="L11596" s="23" t="s">
        <v>9538</v>
      </c>
      <c r="M11596" s="23">
        <f>YEAR(Tabla2[[#This Row],[Fecha de creación]])</f>
        <v>2023</v>
      </c>
      <c r="N11596" s="23">
        <f>MONTH(Tabla2[[#This Row],[Fecha de creación]])</f>
        <v>1</v>
      </c>
    </row>
    <row r="11597" spans="1:14" x14ac:dyDescent="0.25">
      <c r="A11597" s="26">
        <v>44931.675162037034</v>
      </c>
      <c r="B11597" s="23" t="s">
        <v>56</v>
      </c>
      <c r="C11597" s="23" t="s">
        <v>14589</v>
      </c>
      <c r="D11597" s="23" t="s">
        <v>382</v>
      </c>
      <c r="E11597" s="23" t="s">
        <v>1</v>
      </c>
      <c r="F11597" s="23" t="s">
        <v>7</v>
      </c>
      <c r="G11597" s="23" t="s">
        <v>975</v>
      </c>
      <c r="H11597" s="2" t="s">
        <v>7723</v>
      </c>
      <c r="I11597" s="23" t="s">
        <v>7342</v>
      </c>
      <c r="J11597" s="23" t="s">
        <v>59</v>
      </c>
      <c r="K11597" s="23" t="s">
        <v>9712</v>
      </c>
      <c r="L11597" s="23" t="s">
        <v>9538</v>
      </c>
      <c r="M11597" s="23">
        <f>YEAR(Tabla2[[#This Row],[Fecha de creación]])</f>
        <v>2023</v>
      </c>
      <c r="N11597" s="23">
        <f>MONTH(Tabla2[[#This Row],[Fecha de creación]])</f>
        <v>1</v>
      </c>
    </row>
    <row r="11598" spans="1:14" x14ac:dyDescent="0.25">
      <c r="A11598" s="26">
        <v>44931.681898148148</v>
      </c>
      <c r="B11598" s="23" t="s">
        <v>189</v>
      </c>
      <c r="C11598" s="23" t="s">
        <v>14590</v>
      </c>
      <c r="D11598" s="23" t="s">
        <v>382</v>
      </c>
      <c r="E11598" s="23" t="s">
        <v>1</v>
      </c>
      <c r="F11598" s="23" t="s">
        <v>7</v>
      </c>
      <c r="G11598" s="23" t="s">
        <v>975</v>
      </c>
      <c r="H11598" s="2" t="s">
        <v>7723</v>
      </c>
      <c r="I11598" s="23" t="s">
        <v>7338</v>
      </c>
      <c r="J11598" s="23" t="s">
        <v>59</v>
      </c>
      <c r="K11598" s="23" t="s">
        <v>9712</v>
      </c>
      <c r="L11598" s="23" t="s">
        <v>9538</v>
      </c>
      <c r="M11598" s="23">
        <f>YEAR(Tabla2[[#This Row],[Fecha de creación]])</f>
        <v>2023</v>
      </c>
      <c r="N11598" s="23">
        <f>MONTH(Tabla2[[#This Row],[Fecha de creación]])</f>
        <v>1</v>
      </c>
    </row>
    <row r="11599" spans="1:14" x14ac:dyDescent="0.25">
      <c r="A11599" s="26">
        <v>44932.400960648149</v>
      </c>
      <c r="B11599" s="23" t="s">
        <v>56</v>
      </c>
      <c r="C11599" s="23" t="s">
        <v>14591</v>
      </c>
      <c r="D11599" s="23" t="s">
        <v>7829</v>
      </c>
      <c r="E11599" s="23" t="s">
        <v>1</v>
      </c>
      <c r="F11599" s="23" t="s">
        <v>7</v>
      </c>
      <c r="G11599" s="23" t="s">
        <v>3</v>
      </c>
      <c r="H11599" s="2" t="s">
        <v>7745</v>
      </c>
      <c r="I11599" s="23" t="s">
        <v>7342</v>
      </c>
      <c r="J11599" s="23" t="s">
        <v>958</v>
      </c>
      <c r="K11599" s="23" t="s">
        <v>9712</v>
      </c>
      <c r="L11599" s="23" t="s">
        <v>9539</v>
      </c>
      <c r="M11599" s="23">
        <f>YEAR(Tabla2[[#This Row],[Fecha de creación]])</f>
        <v>2023</v>
      </c>
      <c r="N11599" s="23">
        <f>MONTH(Tabla2[[#This Row],[Fecha de creación]])</f>
        <v>1</v>
      </c>
    </row>
    <row r="11600" spans="1:14" x14ac:dyDescent="0.25">
      <c r="A11600" s="26">
        <v>44932.404178240744</v>
      </c>
      <c r="B11600" s="23" t="s">
        <v>189</v>
      </c>
      <c r="C11600" s="23" t="s">
        <v>14592</v>
      </c>
      <c r="D11600" s="23" t="s">
        <v>7351</v>
      </c>
      <c r="E11600" s="23" t="s">
        <v>1</v>
      </c>
      <c r="F11600" s="23" t="s">
        <v>7</v>
      </c>
      <c r="G11600" s="23" t="s">
        <v>975</v>
      </c>
      <c r="H11600" s="2" t="s">
        <v>8459</v>
      </c>
      <c r="I11600" s="23" t="s">
        <v>7338</v>
      </c>
      <c r="J11600" s="23" t="s">
        <v>958</v>
      </c>
      <c r="K11600" s="23" t="s">
        <v>9712</v>
      </c>
      <c r="L11600" s="23" t="s">
        <v>9538</v>
      </c>
      <c r="M11600" s="23">
        <f>YEAR(Tabla2[[#This Row],[Fecha de creación]])</f>
        <v>2023</v>
      </c>
      <c r="N11600" s="23">
        <f>MONTH(Tabla2[[#This Row],[Fecha de creación]])</f>
        <v>1</v>
      </c>
    </row>
    <row r="11601" spans="1:14" x14ac:dyDescent="0.25">
      <c r="A11601" s="26">
        <v>44932.406180555554</v>
      </c>
      <c r="B11601" s="23" t="s">
        <v>189</v>
      </c>
      <c r="C11601" s="23" t="s">
        <v>14593</v>
      </c>
      <c r="D11601" s="23" t="s">
        <v>7351</v>
      </c>
      <c r="E11601" s="23" t="s">
        <v>1</v>
      </c>
      <c r="F11601" s="23" t="s">
        <v>7</v>
      </c>
      <c r="G11601" s="23" t="s">
        <v>975</v>
      </c>
      <c r="H11601" s="2" t="s">
        <v>8459</v>
      </c>
      <c r="I11601" s="23" t="s">
        <v>7338</v>
      </c>
      <c r="J11601" s="23" t="s">
        <v>958</v>
      </c>
      <c r="K11601" s="23" t="s">
        <v>9712</v>
      </c>
      <c r="L11601" s="23" t="s">
        <v>9538</v>
      </c>
      <c r="M11601" s="23">
        <f>YEAR(Tabla2[[#This Row],[Fecha de creación]])</f>
        <v>2023</v>
      </c>
      <c r="N11601" s="23">
        <f>MONTH(Tabla2[[#This Row],[Fecha de creación]])</f>
        <v>1</v>
      </c>
    </row>
    <row r="11602" spans="1:14" x14ac:dyDescent="0.25">
      <c r="A11602" s="26">
        <v>44932.415208333332</v>
      </c>
      <c r="B11602" s="23" t="s">
        <v>189</v>
      </c>
      <c r="C11602" s="23" t="s">
        <v>14594</v>
      </c>
      <c r="D11602" s="23" t="s">
        <v>7351</v>
      </c>
      <c r="E11602" s="23" t="s">
        <v>1</v>
      </c>
      <c r="F11602" s="23" t="s">
        <v>7</v>
      </c>
      <c r="G11602" s="23" t="s">
        <v>975</v>
      </c>
      <c r="H11602" s="2" t="s">
        <v>8459</v>
      </c>
      <c r="I11602" s="23" t="s">
        <v>7338</v>
      </c>
      <c r="J11602" s="23" t="s">
        <v>59</v>
      </c>
      <c r="K11602" s="23" t="s">
        <v>9712</v>
      </c>
      <c r="L11602" s="23" t="s">
        <v>9538</v>
      </c>
      <c r="M11602" s="23">
        <f>YEAR(Tabla2[[#This Row],[Fecha de creación]])</f>
        <v>2023</v>
      </c>
      <c r="N11602" s="23">
        <f>MONTH(Tabla2[[#This Row],[Fecha de creación]])</f>
        <v>1</v>
      </c>
    </row>
    <row r="11603" spans="1:14" x14ac:dyDescent="0.25">
      <c r="A11603" s="26">
        <v>44932.467592592591</v>
      </c>
      <c r="B11603" s="23" t="s">
        <v>0</v>
      </c>
      <c r="C11603" s="23" t="s">
        <v>14595</v>
      </c>
      <c r="D11603" s="23" t="s">
        <v>7108</v>
      </c>
      <c r="E11603" s="23" t="s">
        <v>1</v>
      </c>
      <c r="F11603" s="23" t="s">
        <v>22</v>
      </c>
      <c r="G11603" s="23" t="s">
        <v>3</v>
      </c>
      <c r="H11603" s="2" t="s">
        <v>8893</v>
      </c>
      <c r="I11603" s="23" t="s">
        <v>14129</v>
      </c>
      <c r="J11603" s="23" t="s">
        <v>59</v>
      </c>
      <c r="K11603" s="23" t="s">
        <v>9712</v>
      </c>
      <c r="L11603" s="23" t="s">
        <v>9539</v>
      </c>
      <c r="M11603" s="23">
        <f>YEAR(Tabla2[[#This Row],[Fecha de creación]])</f>
        <v>2023</v>
      </c>
      <c r="N11603" s="23">
        <f>MONTH(Tabla2[[#This Row],[Fecha de creación]])</f>
        <v>1</v>
      </c>
    </row>
    <row r="11604" spans="1:14" x14ac:dyDescent="0.25">
      <c r="A11604" s="26">
        <v>44932.518645833334</v>
      </c>
      <c r="B11604" s="23" t="s">
        <v>100</v>
      </c>
      <c r="C11604" s="23" t="s">
        <v>14596</v>
      </c>
      <c r="D11604" s="23" t="s">
        <v>7108</v>
      </c>
      <c r="E11604" s="23" t="s">
        <v>1</v>
      </c>
      <c r="F11604" s="23" t="s">
        <v>22</v>
      </c>
      <c r="G11604" s="23" t="s">
        <v>975</v>
      </c>
      <c r="H11604" s="2" t="s">
        <v>8893</v>
      </c>
      <c r="I11604" s="23" t="s">
        <v>14131</v>
      </c>
      <c r="J11604" s="23" t="s">
        <v>59</v>
      </c>
      <c r="K11604" s="23" t="s">
        <v>9712</v>
      </c>
      <c r="L11604" s="23" t="s">
        <v>9538</v>
      </c>
      <c r="M11604" s="23">
        <f>YEAR(Tabla2[[#This Row],[Fecha de creación]])</f>
        <v>2023</v>
      </c>
      <c r="N11604" s="23">
        <f>MONTH(Tabla2[[#This Row],[Fecha de creación]])</f>
        <v>1</v>
      </c>
    </row>
    <row r="11605" spans="1:14" x14ac:dyDescent="0.25">
      <c r="A11605" s="26">
        <v>44932.610925925925</v>
      </c>
      <c r="B11605" s="23" t="s">
        <v>0</v>
      </c>
      <c r="C11605" s="23" t="s">
        <v>14597</v>
      </c>
      <c r="D11605" s="23" t="s">
        <v>7108</v>
      </c>
      <c r="E11605" s="23" t="s">
        <v>1</v>
      </c>
      <c r="F11605" s="23" t="s">
        <v>22</v>
      </c>
      <c r="G11605" s="23" t="s">
        <v>975</v>
      </c>
      <c r="H11605" s="2" t="s">
        <v>8893</v>
      </c>
      <c r="I11605" s="23" t="s">
        <v>14129</v>
      </c>
      <c r="J11605" s="23" t="s">
        <v>958</v>
      </c>
      <c r="K11605" s="23" t="s">
        <v>9712</v>
      </c>
      <c r="L11605" s="23" t="s">
        <v>9538</v>
      </c>
      <c r="M11605" s="23">
        <f>YEAR(Tabla2[[#This Row],[Fecha de creación]])</f>
        <v>2023</v>
      </c>
      <c r="N11605" s="23">
        <f>MONTH(Tabla2[[#This Row],[Fecha de creación]])</f>
        <v>1</v>
      </c>
    </row>
    <row r="11606" spans="1:14" x14ac:dyDescent="0.25">
      <c r="A11606" s="26">
        <v>44933.476203703707</v>
      </c>
      <c r="B11606" s="23" t="s">
        <v>100</v>
      </c>
      <c r="C11606" s="23" t="s">
        <v>14598</v>
      </c>
      <c r="D11606" s="23" t="s">
        <v>719</v>
      </c>
      <c r="E11606" s="23" t="s">
        <v>1</v>
      </c>
      <c r="F11606" s="23" t="s">
        <v>7</v>
      </c>
      <c r="G11606" s="23" t="s">
        <v>975</v>
      </c>
      <c r="H11606" s="2" t="s">
        <v>7777</v>
      </c>
      <c r="I11606" s="23" t="s">
        <v>14131</v>
      </c>
      <c r="J11606" s="23" t="s">
        <v>59</v>
      </c>
      <c r="K11606" s="23" t="s">
        <v>9712</v>
      </c>
      <c r="L11606" s="23" t="s">
        <v>9538</v>
      </c>
      <c r="M11606" s="23">
        <f>YEAR(Tabla2[[#This Row],[Fecha de creación]])</f>
        <v>2023</v>
      </c>
      <c r="N11606" s="23">
        <f>MONTH(Tabla2[[#This Row],[Fecha de creación]])</f>
        <v>1</v>
      </c>
    </row>
    <row r="11607" spans="1:14" x14ac:dyDescent="0.25">
      <c r="A11607" s="26">
        <v>44933.47892361111</v>
      </c>
      <c r="B11607" s="23" t="s">
        <v>100</v>
      </c>
      <c r="C11607" s="23" t="s">
        <v>14599</v>
      </c>
      <c r="D11607" s="23" t="s">
        <v>7627</v>
      </c>
      <c r="E11607" s="23" t="s">
        <v>1</v>
      </c>
      <c r="F11607" s="23" t="s">
        <v>7</v>
      </c>
      <c r="G11607" s="23" t="s">
        <v>975</v>
      </c>
      <c r="H11607" s="2" t="s">
        <v>8459</v>
      </c>
      <c r="I11607" s="23" t="s">
        <v>14131</v>
      </c>
      <c r="J11607" s="23" t="s">
        <v>59</v>
      </c>
      <c r="K11607" s="23" t="s">
        <v>9712</v>
      </c>
      <c r="L11607" s="23" t="s">
        <v>9538</v>
      </c>
      <c r="M11607" s="23">
        <f>YEAR(Tabla2[[#This Row],[Fecha de creación]])</f>
        <v>2023</v>
      </c>
      <c r="N11607" s="23">
        <f>MONTH(Tabla2[[#This Row],[Fecha de creación]])</f>
        <v>1</v>
      </c>
    </row>
    <row r="11608" spans="1:14" x14ac:dyDescent="0.25">
      <c r="A11608" s="26">
        <v>44933.561898148146</v>
      </c>
      <c r="B11608" s="23" t="s">
        <v>0</v>
      </c>
      <c r="C11608" s="23" t="s">
        <v>14600</v>
      </c>
      <c r="D11608" s="23" t="s">
        <v>982</v>
      </c>
      <c r="E11608" s="23" t="s">
        <v>1</v>
      </c>
      <c r="F11608" s="23" t="s">
        <v>22</v>
      </c>
      <c r="G11608" s="23" t="s">
        <v>975</v>
      </c>
      <c r="H11608" s="2" t="s">
        <v>8893</v>
      </c>
      <c r="I11608" s="23" t="s">
        <v>7680</v>
      </c>
      <c r="J11608" s="23" t="s">
        <v>59</v>
      </c>
      <c r="K11608" s="23" t="s">
        <v>9712</v>
      </c>
      <c r="L11608" s="23" t="s">
        <v>9538</v>
      </c>
      <c r="M11608" s="23">
        <f>YEAR(Tabla2[[#This Row],[Fecha de creación]])</f>
        <v>2023</v>
      </c>
      <c r="N11608" s="23">
        <f>MONTH(Tabla2[[#This Row],[Fecha de creación]])</f>
        <v>1</v>
      </c>
    </row>
    <row r="11609" spans="1:14" x14ac:dyDescent="0.25">
      <c r="A11609" s="26">
        <v>44933.563414351855</v>
      </c>
      <c r="B11609" s="23" t="s">
        <v>0</v>
      </c>
      <c r="C11609" s="23" t="s">
        <v>14601</v>
      </c>
      <c r="D11609" s="23" t="s">
        <v>982</v>
      </c>
      <c r="E11609" s="23" t="s">
        <v>1</v>
      </c>
      <c r="F11609" s="23" t="s">
        <v>22</v>
      </c>
      <c r="G11609" s="23" t="s">
        <v>975</v>
      </c>
      <c r="H11609" s="2" t="s">
        <v>8893</v>
      </c>
      <c r="I11609" s="23" t="s">
        <v>7680</v>
      </c>
      <c r="J11609" s="23" t="s">
        <v>59</v>
      </c>
      <c r="K11609" s="23" t="s">
        <v>9712</v>
      </c>
      <c r="L11609" s="23" t="s">
        <v>9538</v>
      </c>
      <c r="M11609" s="23">
        <f>YEAR(Tabla2[[#This Row],[Fecha de creación]])</f>
        <v>2023</v>
      </c>
      <c r="N11609" s="23">
        <f>MONTH(Tabla2[[#This Row],[Fecha de creación]])</f>
        <v>1</v>
      </c>
    </row>
    <row r="11610" spans="1:14" x14ac:dyDescent="0.25">
      <c r="A11610" s="26">
        <v>44933.565208333333</v>
      </c>
      <c r="B11610" s="23" t="s">
        <v>0</v>
      </c>
      <c r="C11610" s="23" t="s">
        <v>14602</v>
      </c>
      <c r="D11610" s="23" t="s">
        <v>982</v>
      </c>
      <c r="E11610" s="23" t="s">
        <v>1</v>
      </c>
      <c r="F11610" s="23" t="s">
        <v>22</v>
      </c>
      <c r="G11610" s="23" t="s">
        <v>975</v>
      </c>
      <c r="H11610" s="2" t="s">
        <v>8893</v>
      </c>
      <c r="I11610" s="23" t="s">
        <v>7680</v>
      </c>
      <c r="J11610" s="23" t="s">
        <v>59</v>
      </c>
      <c r="K11610" s="23" t="s">
        <v>9712</v>
      </c>
      <c r="L11610" s="23" t="s">
        <v>9538</v>
      </c>
      <c r="M11610" s="23">
        <f>YEAR(Tabla2[[#This Row],[Fecha de creación]])</f>
        <v>2023</v>
      </c>
      <c r="N11610" s="23">
        <f>MONTH(Tabla2[[#This Row],[Fecha de creación]])</f>
        <v>1</v>
      </c>
    </row>
    <row r="11611" spans="1:14" x14ac:dyDescent="0.25">
      <c r="A11611" s="26">
        <v>44933.566782407404</v>
      </c>
      <c r="B11611" s="23" t="s">
        <v>0</v>
      </c>
      <c r="C11611" s="23" t="s">
        <v>14603</v>
      </c>
      <c r="D11611" s="23" t="s">
        <v>982</v>
      </c>
      <c r="E11611" s="23" t="s">
        <v>1</v>
      </c>
      <c r="F11611" s="23" t="s">
        <v>22</v>
      </c>
      <c r="G11611" s="23" t="s">
        <v>975</v>
      </c>
      <c r="H11611" s="2" t="s">
        <v>8893</v>
      </c>
      <c r="I11611" s="23" t="s">
        <v>7680</v>
      </c>
      <c r="J11611" s="23" t="s">
        <v>59</v>
      </c>
      <c r="K11611" s="23" t="s">
        <v>9712</v>
      </c>
      <c r="L11611" s="23" t="s">
        <v>9538</v>
      </c>
      <c r="M11611" s="23">
        <f>YEAR(Tabla2[[#This Row],[Fecha de creación]])</f>
        <v>2023</v>
      </c>
      <c r="N11611" s="23">
        <f>MONTH(Tabla2[[#This Row],[Fecha de creación]])</f>
        <v>1</v>
      </c>
    </row>
    <row r="11612" spans="1:14" x14ac:dyDescent="0.25">
      <c r="A11612" s="26">
        <v>44933.569166666668</v>
      </c>
      <c r="B11612" s="23" t="s">
        <v>0</v>
      </c>
      <c r="C11612" s="23" t="s">
        <v>14604</v>
      </c>
      <c r="D11612" s="23" t="s">
        <v>982</v>
      </c>
      <c r="E11612" s="23" t="s">
        <v>1</v>
      </c>
      <c r="F11612" s="23" t="s">
        <v>22</v>
      </c>
      <c r="G11612" s="23" t="s">
        <v>975</v>
      </c>
      <c r="H11612" s="2" t="s">
        <v>8893</v>
      </c>
      <c r="I11612" s="23" t="s">
        <v>7680</v>
      </c>
      <c r="J11612" s="23" t="s">
        <v>59</v>
      </c>
      <c r="K11612" s="23" t="s">
        <v>9712</v>
      </c>
      <c r="L11612" s="23" t="s">
        <v>9538</v>
      </c>
      <c r="M11612" s="23">
        <f>YEAR(Tabla2[[#This Row],[Fecha de creación]])</f>
        <v>2023</v>
      </c>
      <c r="N11612" s="23">
        <f>MONTH(Tabla2[[#This Row],[Fecha de creación]])</f>
        <v>1</v>
      </c>
    </row>
    <row r="11613" spans="1:14" x14ac:dyDescent="0.25">
      <c r="A11613" s="26">
        <v>44933.603321759256</v>
      </c>
      <c r="B11613" s="23" t="s">
        <v>0</v>
      </c>
      <c r="C11613" s="23" t="s">
        <v>14605</v>
      </c>
      <c r="D11613" s="23" t="s">
        <v>12998</v>
      </c>
      <c r="E11613" s="23" t="s">
        <v>1</v>
      </c>
      <c r="F11613" s="23" t="s">
        <v>7</v>
      </c>
      <c r="G11613" s="23" t="s">
        <v>975</v>
      </c>
      <c r="H11613" s="2" t="s">
        <v>7980</v>
      </c>
      <c r="I11613" s="23" t="s">
        <v>5999</v>
      </c>
      <c r="J11613" s="23" t="s">
        <v>59</v>
      </c>
      <c r="K11613" s="23" t="s">
        <v>9712</v>
      </c>
      <c r="L11613" s="23" t="s">
        <v>9538</v>
      </c>
      <c r="M11613" s="23">
        <f>YEAR(Tabla2[[#This Row],[Fecha de creación]])</f>
        <v>2023</v>
      </c>
      <c r="N11613" s="23">
        <f>MONTH(Tabla2[[#This Row],[Fecha de creación]])</f>
        <v>1</v>
      </c>
    </row>
    <row r="11614" spans="1:14" x14ac:dyDescent="0.25">
      <c r="A11614" s="26">
        <v>44933.612326388888</v>
      </c>
      <c r="B11614" s="23" t="s">
        <v>100</v>
      </c>
      <c r="C11614" s="23" t="s">
        <v>14606</v>
      </c>
      <c r="D11614" s="23" t="s">
        <v>223</v>
      </c>
      <c r="E11614" s="23" t="s">
        <v>1</v>
      </c>
      <c r="F11614" s="23" t="s">
        <v>7</v>
      </c>
      <c r="G11614" s="23" t="s">
        <v>3</v>
      </c>
      <c r="H11614" s="2" t="s">
        <v>7721</v>
      </c>
      <c r="I11614" s="23" t="s">
        <v>14131</v>
      </c>
      <c r="J11614" s="23" t="s">
        <v>59</v>
      </c>
      <c r="K11614" s="23" t="s">
        <v>9712</v>
      </c>
      <c r="L11614" s="23" t="s">
        <v>9539</v>
      </c>
      <c r="M11614" s="23">
        <f>YEAR(Tabla2[[#This Row],[Fecha de creación]])</f>
        <v>2023</v>
      </c>
      <c r="N11614" s="23">
        <f>MONTH(Tabla2[[#This Row],[Fecha de creación]])</f>
        <v>1</v>
      </c>
    </row>
    <row r="11615" spans="1:14" x14ac:dyDescent="0.25">
      <c r="A11615" s="26">
        <v>44933.676851851851</v>
      </c>
      <c r="B11615" s="23" t="s">
        <v>0</v>
      </c>
      <c r="C11615" s="23" t="s">
        <v>14607</v>
      </c>
      <c r="D11615" s="23" t="s">
        <v>7882</v>
      </c>
      <c r="E11615" s="23" t="s">
        <v>1</v>
      </c>
      <c r="F11615" s="23" t="s">
        <v>7</v>
      </c>
      <c r="G11615" s="23" t="s">
        <v>975</v>
      </c>
      <c r="H11615" s="2" t="s">
        <v>7722</v>
      </c>
      <c r="I11615" s="23" t="s">
        <v>7680</v>
      </c>
      <c r="J11615" s="23" t="s">
        <v>59</v>
      </c>
      <c r="K11615" s="23" t="s">
        <v>9712</v>
      </c>
      <c r="L11615" s="23" t="s">
        <v>9538</v>
      </c>
      <c r="M11615" s="23">
        <f>YEAR(Tabla2[[#This Row],[Fecha de creación]])</f>
        <v>2023</v>
      </c>
      <c r="N11615" s="23">
        <f>MONTH(Tabla2[[#This Row],[Fecha de creación]])</f>
        <v>1</v>
      </c>
    </row>
    <row r="11616" spans="1:14" x14ac:dyDescent="0.25">
      <c r="A11616" s="26">
        <v>44933.683831018519</v>
      </c>
      <c r="B11616" s="23" t="s">
        <v>0</v>
      </c>
      <c r="C11616" s="23" t="s">
        <v>14608</v>
      </c>
      <c r="D11616" s="23" t="s">
        <v>6237</v>
      </c>
      <c r="E11616" s="23" t="s">
        <v>1</v>
      </c>
      <c r="F11616" s="23" t="s">
        <v>7</v>
      </c>
      <c r="G11616" s="23" t="s">
        <v>975</v>
      </c>
      <c r="H11616" s="2" t="s">
        <v>7748</v>
      </c>
      <c r="I11616" s="23" t="s">
        <v>5999</v>
      </c>
      <c r="J11616" s="23" t="s">
        <v>59</v>
      </c>
      <c r="K11616" s="23" t="s">
        <v>9712</v>
      </c>
      <c r="L11616" s="23" t="s">
        <v>9538</v>
      </c>
      <c r="M11616" s="23">
        <f>YEAR(Tabla2[[#This Row],[Fecha de creación]])</f>
        <v>2023</v>
      </c>
      <c r="N11616" s="23">
        <f>MONTH(Tabla2[[#This Row],[Fecha de creación]])</f>
        <v>1</v>
      </c>
    </row>
    <row r="11617" spans="1:14" x14ac:dyDescent="0.25">
      <c r="A11617" s="26">
        <v>44933.688240740739</v>
      </c>
      <c r="B11617" s="23" t="s">
        <v>0</v>
      </c>
      <c r="C11617" s="23" t="s">
        <v>14609</v>
      </c>
      <c r="D11617" s="23" t="s">
        <v>872</v>
      </c>
      <c r="E11617" s="23" t="s">
        <v>1</v>
      </c>
      <c r="F11617" s="23" t="s">
        <v>7</v>
      </c>
      <c r="G11617" s="23" t="s">
        <v>975</v>
      </c>
      <c r="H11617" s="2" t="s">
        <v>7980</v>
      </c>
      <c r="I11617" s="23" t="s">
        <v>5999</v>
      </c>
      <c r="J11617" s="23" t="s">
        <v>59</v>
      </c>
      <c r="K11617" s="23" t="s">
        <v>9712</v>
      </c>
      <c r="L11617" s="23" t="s">
        <v>9538</v>
      </c>
      <c r="M11617" s="23">
        <f>YEAR(Tabla2[[#This Row],[Fecha de creación]])</f>
        <v>2023</v>
      </c>
      <c r="N11617" s="23">
        <f>MONTH(Tabla2[[#This Row],[Fecha de creación]])</f>
        <v>1</v>
      </c>
    </row>
    <row r="11618" spans="1:14" x14ac:dyDescent="0.25">
      <c r="A11618" s="26">
        <v>44933.696273148147</v>
      </c>
      <c r="B11618" s="23" t="s">
        <v>0</v>
      </c>
      <c r="C11618" s="23" t="s">
        <v>14610</v>
      </c>
      <c r="D11618" s="23" t="s">
        <v>982</v>
      </c>
      <c r="E11618" s="23" t="s">
        <v>1</v>
      </c>
      <c r="F11618" s="23" t="s">
        <v>22</v>
      </c>
      <c r="G11618" s="23" t="s">
        <v>975</v>
      </c>
      <c r="H11618" s="2" t="s">
        <v>8893</v>
      </c>
      <c r="I11618" s="23" t="s">
        <v>7680</v>
      </c>
      <c r="J11618" s="23" t="s">
        <v>59</v>
      </c>
      <c r="K11618" s="23" t="s">
        <v>9712</v>
      </c>
      <c r="L11618" s="23" t="s">
        <v>9538</v>
      </c>
      <c r="M11618" s="23">
        <f>YEAR(Tabla2[[#This Row],[Fecha de creación]])</f>
        <v>2023</v>
      </c>
      <c r="N11618" s="23">
        <f>MONTH(Tabla2[[#This Row],[Fecha de creación]])</f>
        <v>1</v>
      </c>
    </row>
    <row r="11619" spans="1:14" x14ac:dyDescent="0.25">
      <c r="A11619" s="26">
        <v>44933.698472222219</v>
      </c>
      <c r="B11619" s="23" t="s">
        <v>100</v>
      </c>
      <c r="C11619" s="23" t="s">
        <v>14611</v>
      </c>
      <c r="D11619" s="23" t="s">
        <v>982</v>
      </c>
      <c r="E11619" s="23" t="s">
        <v>1</v>
      </c>
      <c r="F11619" s="23" t="s">
        <v>22</v>
      </c>
      <c r="G11619" s="23" t="s">
        <v>975</v>
      </c>
      <c r="H11619" s="2" t="s">
        <v>8893</v>
      </c>
      <c r="I11619" s="23" t="s">
        <v>7966</v>
      </c>
      <c r="J11619" s="23" t="s">
        <v>59</v>
      </c>
      <c r="K11619" s="23" t="s">
        <v>9712</v>
      </c>
      <c r="L11619" s="23" t="s">
        <v>9538</v>
      </c>
      <c r="M11619" s="23">
        <f>YEAR(Tabla2[[#This Row],[Fecha de creación]])</f>
        <v>2023</v>
      </c>
      <c r="N11619" s="23">
        <f>MONTH(Tabla2[[#This Row],[Fecha de creación]])</f>
        <v>1</v>
      </c>
    </row>
    <row r="11620" spans="1:14" x14ac:dyDescent="0.25">
      <c r="A11620" s="26">
        <v>44933.706319444442</v>
      </c>
      <c r="B11620" s="23" t="s">
        <v>0</v>
      </c>
      <c r="C11620" s="23" t="s">
        <v>14612</v>
      </c>
      <c r="D11620" s="23" t="s">
        <v>982</v>
      </c>
      <c r="E11620" s="23" t="s">
        <v>1</v>
      </c>
      <c r="F11620" s="23" t="s">
        <v>22</v>
      </c>
      <c r="G11620" s="23" t="s">
        <v>975</v>
      </c>
      <c r="H11620" s="2" t="s">
        <v>8893</v>
      </c>
      <c r="I11620" s="23" t="s">
        <v>7680</v>
      </c>
      <c r="J11620" s="23" t="s">
        <v>59</v>
      </c>
      <c r="K11620" s="23" t="s">
        <v>9712</v>
      </c>
      <c r="L11620" s="23" t="s">
        <v>9538</v>
      </c>
      <c r="M11620" s="23">
        <f>YEAR(Tabla2[[#This Row],[Fecha de creación]])</f>
        <v>2023</v>
      </c>
      <c r="N11620" s="23">
        <f>MONTH(Tabla2[[#This Row],[Fecha de creación]])</f>
        <v>1</v>
      </c>
    </row>
    <row r="11621" spans="1:14" x14ac:dyDescent="0.25">
      <c r="A11621" s="26">
        <v>44933.709768518522</v>
      </c>
      <c r="B11621" s="23" t="s">
        <v>0</v>
      </c>
      <c r="C11621" s="23" t="s">
        <v>14613</v>
      </c>
      <c r="D11621" s="23" t="s">
        <v>982</v>
      </c>
      <c r="E11621" s="23" t="s">
        <v>1</v>
      </c>
      <c r="F11621" s="23" t="s">
        <v>22</v>
      </c>
      <c r="G11621" s="23" t="s">
        <v>975</v>
      </c>
      <c r="H11621" s="2" t="s">
        <v>8893</v>
      </c>
      <c r="I11621" s="23" t="s">
        <v>5999</v>
      </c>
      <c r="J11621" s="23" t="s">
        <v>59</v>
      </c>
      <c r="K11621" s="23" t="s">
        <v>9712</v>
      </c>
      <c r="L11621" s="23" t="s">
        <v>9538</v>
      </c>
      <c r="M11621" s="23">
        <f>YEAR(Tabla2[[#This Row],[Fecha de creación]])</f>
        <v>2023</v>
      </c>
      <c r="N11621" s="23">
        <f>MONTH(Tabla2[[#This Row],[Fecha de creación]])</f>
        <v>1</v>
      </c>
    </row>
    <row r="11622" spans="1:14" x14ac:dyDescent="0.25">
      <c r="A11622" s="26">
        <v>44933.711840277778</v>
      </c>
      <c r="B11622" s="23" t="s">
        <v>0</v>
      </c>
      <c r="C11622" s="23" t="s">
        <v>14614</v>
      </c>
      <c r="D11622" s="23" t="s">
        <v>982</v>
      </c>
      <c r="E11622" s="23" t="s">
        <v>1</v>
      </c>
      <c r="F11622" s="23" t="s">
        <v>22</v>
      </c>
      <c r="G11622" s="23" t="s">
        <v>975</v>
      </c>
      <c r="H11622" s="2" t="s">
        <v>8893</v>
      </c>
      <c r="I11622" s="23" t="s">
        <v>5999</v>
      </c>
      <c r="J11622" s="23" t="s">
        <v>59</v>
      </c>
      <c r="K11622" s="23" t="s">
        <v>9712</v>
      </c>
      <c r="L11622" s="23" t="s">
        <v>9538</v>
      </c>
      <c r="M11622" s="23">
        <f>YEAR(Tabla2[[#This Row],[Fecha de creación]])</f>
        <v>2023</v>
      </c>
      <c r="N11622" s="23">
        <f>MONTH(Tabla2[[#This Row],[Fecha de creación]])</f>
        <v>1</v>
      </c>
    </row>
    <row r="11623" spans="1:14" x14ac:dyDescent="0.25">
      <c r="A11623" s="26">
        <v>44933.714490740742</v>
      </c>
      <c r="B11623" s="23" t="s">
        <v>0</v>
      </c>
      <c r="C11623" s="23" t="s">
        <v>14615</v>
      </c>
      <c r="D11623" s="23" t="s">
        <v>982</v>
      </c>
      <c r="E11623" s="23" t="s">
        <v>1</v>
      </c>
      <c r="F11623" s="23" t="s">
        <v>22</v>
      </c>
      <c r="G11623" s="23" t="s">
        <v>975</v>
      </c>
      <c r="H11623" s="2" t="s">
        <v>8893</v>
      </c>
      <c r="I11623" s="23" t="s">
        <v>5999</v>
      </c>
      <c r="J11623" s="23" t="s">
        <v>59</v>
      </c>
      <c r="K11623" s="23" t="s">
        <v>9712</v>
      </c>
      <c r="L11623" s="23" t="s">
        <v>9538</v>
      </c>
      <c r="M11623" s="23">
        <f>YEAR(Tabla2[[#This Row],[Fecha de creación]])</f>
        <v>2023</v>
      </c>
      <c r="N11623" s="23">
        <f>MONTH(Tabla2[[#This Row],[Fecha de creación]])</f>
        <v>1</v>
      </c>
    </row>
    <row r="11624" spans="1:14" x14ac:dyDescent="0.25">
      <c r="A11624" s="26">
        <v>44933.71539351852</v>
      </c>
      <c r="B11624" s="23" t="s">
        <v>0</v>
      </c>
      <c r="C11624" s="23" t="s">
        <v>14616</v>
      </c>
      <c r="D11624" s="23" t="s">
        <v>49</v>
      </c>
      <c r="E11624" s="23" t="s">
        <v>1</v>
      </c>
      <c r="F11624" s="23" t="s">
        <v>7</v>
      </c>
      <c r="G11624" s="23" t="s">
        <v>975</v>
      </c>
      <c r="H11624" s="2" t="s">
        <v>7745</v>
      </c>
      <c r="I11624" s="23" t="s">
        <v>5999</v>
      </c>
      <c r="J11624" s="23" t="s">
        <v>59</v>
      </c>
      <c r="K11624" s="23" t="s">
        <v>9712</v>
      </c>
      <c r="L11624" s="23" t="s">
        <v>9538</v>
      </c>
      <c r="M11624" s="23">
        <f>YEAR(Tabla2[[#This Row],[Fecha de creación]])</f>
        <v>2023</v>
      </c>
      <c r="N11624" s="23">
        <f>MONTH(Tabla2[[#This Row],[Fecha de creación]])</f>
        <v>1</v>
      </c>
    </row>
    <row r="11625" spans="1:14" x14ac:dyDescent="0.25">
      <c r="A11625" s="26">
        <v>44933.716956018521</v>
      </c>
      <c r="B11625" s="23" t="s">
        <v>0</v>
      </c>
      <c r="C11625" s="23" t="s">
        <v>14617</v>
      </c>
      <c r="D11625" s="23" t="s">
        <v>6</v>
      </c>
      <c r="E11625" s="23" t="s">
        <v>1</v>
      </c>
      <c r="F11625" s="23" t="s">
        <v>7</v>
      </c>
      <c r="G11625" s="23" t="s">
        <v>975</v>
      </c>
      <c r="H11625" s="2" t="s">
        <v>7722</v>
      </c>
      <c r="I11625" s="23" t="s">
        <v>5999</v>
      </c>
      <c r="J11625" s="23" t="s">
        <v>59</v>
      </c>
      <c r="K11625" s="23" t="s">
        <v>9712</v>
      </c>
      <c r="L11625" s="23" t="s">
        <v>9538</v>
      </c>
      <c r="M11625" s="23">
        <f>YEAR(Tabla2[[#This Row],[Fecha de creación]])</f>
        <v>2023</v>
      </c>
      <c r="N11625" s="23">
        <f>MONTH(Tabla2[[#This Row],[Fecha de creación]])</f>
        <v>1</v>
      </c>
    </row>
    <row r="11626" spans="1:14" x14ac:dyDescent="0.25">
      <c r="A11626" s="26">
        <v>44934.425000000003</v>
      </c>
      <c r="B11626" s="23" t="s">
        <v>0</v>
      </c>
      <c r="C11626" s="23" t="s">
        <v>14618</v>
      </c>
      <c r="D11626" s="23" t="s">
        <v>719</v>
      </c>
      <c r="E11626" s="23" t="s">
        <v>1</v>
      </c>
      <c r="F11626" s="23" t="s">
        <v>7</v>
      </c>
      <c r="G11626" s="23" t="s">
        <v>975</v>
      </c>
      <c r="H11626" s="2" t="s">
        <v>7777</v>
      </c>
      <c r="I11626" s="23" t="s">
        <v>14129</v>
      </c>
      <c r="J11626" s="23" t="s">
        <v>958</v>
      </c>
      <c r="K11626" s="23" t="s">
        <v>9712</v>
      </c>
      <c r="L11626" s="23" t="s">
        <v>9538</v>
      </c>
      <c r="M11626" s="23">
        <f>YEAR(Tabla2[[#This Row],[Fecha de creación]])</f>
        <v>2023</v>
      </c>
      <c r="N11626" s="23">
        <f>MONTH(Tabla2[[#This Row],[Fecha de creación]])</f>
        <v>1</v>
      </c>
    </row>
    <row r="11627" spans="1:14" x14ac:dyDescent="0.25">
      <c r="A11627" s="26">
        <v>44934.474305555559</v>
      </c>
      <c r="B11627" s="23" t="s">
        <v>0</v>
      </c>
      <c r="C11627" s="23" t="s">
        <v>14619</v>
      </c>
      <c r="D11627" s="23" t="s">
        <v>6</v>
      </c>
      <c r="E11627" s="23" t="s">
        <v>1</v>
      </c>
      <c r="F11627" s="23" t="s">
        <v>7</v>
      </c>
      <c r="G11627" s="23" t="s">
        <v>3</v>
      </c>
      <c r="H11627" s="2" t="s">
        <v>7722</v>
      </c>
      <c r="I11627" s="23" t="s">
        <v>14129</v>
      </c>
      <c r="J11627" s="23" t="s">
        <v>59</v>
      </c>
      <c r="K11627" s="23" t="s">
        <v>9712</v>
      </c>
      <c r="L11627" s="23" t="s">
        <v>9539</v>
      </c>
      <c r="M11627" s="23">
        <f>YEAR(Tabla2[[#This Row],[Fecha de creación]])</f>
        <v>2023</v>
      </c>
      <c r="N11627" s="23">
        <f>MONTH(Tabla2[[#This Row],[Fecha de creación]])</f>
        <v>1</v>
      </c>
    </row>
    <row r="11628" spans="1:14" x14ac:dyDescent="0.25">
      <c r="A11628" s="26">
        <v>44934.483067129629</v>
      </c>
      <c r="B11628" s="23" t="s">
        <v>0</v>
      </c>
      <c r="C11628" s="23" t="s">
        <v>14620</v>
      </c>
      <c r="D11628" s="23" t="s">
        <v>6</v>
      </c>
      <c r="E11628" s="23" t="s">
        <v>1</v>
      </c>
      <c r="F11628" s="23" t="s">
        <v>7</v>
      </c>
      <c r="G11628" s="23" t="s">
        <v>3</v>
      </c>
      <c r="H11628" s="2" t="s">
        <v>7722</v>
      </c>
      <c r="I11628" s="23" t="s">
        <v>14129</v>
      </c>
      <c r="J11628" s="23" t="s">
        <v>59</v>
      </c>
      <c r="K11628" s="23" t="s">
        <v>9712</v>
      </c>
      <c r="L11628" s="23" t="s">
        <v>9539</v>
      </c>
      <c r="M11628" s="23">
        <f>YEAR(Tabla2[[#This Row],[Fecha de creación]])</f>
        <v>2023</v>
      </c>
      <c r="N11628" s="23">
        <f>MONTH(Tabla2[[#This Row],[Fecha de creación]])</f>
        <v>1</v>
      </c>
    </row>
    <row r="11629" spans="1:14" x14ac:dyDescent="0.25">
      <c r="A11629" s="26">
        <v>44934.613159722219</v>
      </c>
      <c r="B11629" s="23" t="s">
        <v>0</v>
      </c>
      <c r="C11629" s="23" t="s">
        <v>14621</v>
      </c>
      <c r="D11629" s="23" t="s">
        <v>6</v>
      </c>
      <c r="E11629" s="23" t="s">
        <v>1</v>
      </c>
      <c r="F11629" s="23" t="s">
        <v>7</v>
      </c>
      <c r="G11629" s="23" t="s">
        <v>3</v>
      </c>
      <c r="H11629" s="2" t="s">
        <v>7722</v>
      </c>
      <c r="I11629" s="23" t="s">
        <v>14129</v>
      </c>
      <c r="J11629" s="23" t="s">
        <v>59</v>
      </c>
      <c r="K11629" s="23" t="s">
        <v>9712</v>
      </c>
      <c r="L11629" s="23" t="s">
        <v>9539</v>
      </c>
      <c r="M11629" s="23">
        <f>YEAR(Tabla2[[#This Row],[Fecha de creación]])</f>
        <v>2023</v>
      </c>
      <c r="N11629" s="23">
        <f>MONTH(Tabla2[[#This Row],[Fecha de creación]])</f>
        <v>1</v>
      </c>
    </row>
    <row r="11630" spans="1:14" x14ac:dyDescent="0.25">
      <c r="A11630" s="26">
        <v>44934.667766203704</v>
      </c>
      <c r="B11630" s="23" t="s">
        <v>0</v>
      </c>
      <c r="C11630" s="23" t="s">
        <v>14622</v>
      </c>
      <c r="D11630" s="23" t="s">
        <v>6</v>
      </c>
      <c r="E11630" s="23" t="s">
        <v>1</v>
      </c>
      <c r="F11630" s="23" t="s">
        <v>7</v>
      </c>
      <c r="G11630" s="23" t="s">
        <v>3</v>
      </c>
      <c r="H11630" s="2" t="s">
        <v>7722</v>
      </c>
      <c r="I11630" s="23" t="s">
        <v>14129</v>
      </c>
      <c r="J11630" s="23" t="s">
        <v>59</v>
      </c>
      <c r="K11630" s="23" t="s">
        <v>9712</v>
      </c>
      <c r="L11630" s="23" t="s">
        <v>9539</v>
      </c>
      <c r="M11630" s="23">
        <f>YEAR(Tabla2[[#This Row],[Fecha de creación]])</f>
        <v>2023</v>
      </c>
      <c r="N11630" s="23">
        <f>MONTH(Tabla2[[#This Row],[Fecha de creación]])</f>
        <v>1</v>
      </c>
    </row>
    <row r="11631" spans="1:14" x14ac:dyDescent="0.25">
      <c r="A11631" s="26">
        <v>44934.674293981479</v>
      </c>
      <c r="B11631" s="23" t="s">
        <v>0</v>
      </c>
      <c r="C11631" s="23" t="s">
        <v>14623</v>
      </c>
      <c r="D11631" s="23" t="s">
        <v>10281</v>
      </c>
      <c r="E11631" s="23" t="s">
        <v>1</v>
      </c>
      <c r="F11631" s="23" t="s">
        <v>7</v>
      </c>
      <c r="G11631" s="23" t="s">
        <v>1551</v>
      </c>
      <c r="H11631" s="2" t="s">
        <v>7726</v>
      </c>
      <c r="I11631" s="23" t="s">
        <v>976</v>
      </c>
      <c r="J11631" s="23" t="s">
        <v>59</v>
      </c>
      <c r="K11631" s="23" t="s">
        <v>9712</v>
      </c>
      <c r="L11631" s="23" t="s">
        <v>9539</v>
      </c>
      <c r="M11631" s="23">
        <f>YEAR(Tabla2[[#This Row],[Fecha de creación]])</f>
        <v>2023</v>
      </c>
      <c r="N11631" s="23">
        <f>MONTH(Tabla2[[#This Row],[Fecha de creación]])</f>
        <v>1</v>
      </c>
    </row>
    <row r="11632" spans="1:14" x14ac:dyDescent="0.25">
      <c r="A11632" s="26">
        <v>44934.676886574074</v>
      </c>
      <c r="B11632" s="23" t="s">
        <v>0</v>
      </c>
      <c r="C11632" s="23" t="s">
        <v>14624</v>
      </c>
      <c r="D11632" s="23" t="s">
        <v>982</v>
      </c>
      <c r="E11632" s="23" t="s">
        <v>1</v>
      </c>
      <c r="F11632" s="23" t="s">
        <v>22</v>
      </c>
      <c r="G11632" s="23" t="s">
        <v>975</v>
      </c>
      <c r="H11632" s="2" t="s">
        <v>8893</v>
      </c>
      <c r="I11632" s="23" t="s">
        <v>7680</v>
      </c>
      <c r="J11632" s="23" t="s">
        <v>59</v>
      </c>
      <c r="K11632" s="23" t="s">
        <v>9712</v>
      </c>
      <c r="L11632" s="23" t="s">
        <v>9538</v>
      </c>
      <c r="M11632" s="23">
        <f>YEAR(Tabla2[[#This Row],[Fecha de creación]])</f>
        <v>2023</v>
      </c>
      <c r="N11632" s="23">
        <f>MONTH(Tabla2[[#This Row],[Fecha de creación]])</f>
        <v>1</v>
      </c>
    </row>
    <row r="11633" spans="1:14" x14ac:dyDescent="0.25">
      <c r="A11633" s="26">
        <v>44934.678819444445</v>
      </c>
      <c r="B11633" s="23" t="s">
        <v>0</v>
      </c>
      <c r="C11633" s="23" t="s">
        <v>14625</v>
      </c>
      <c r="D11633" s="23" t="s">
        <v>6</v>
      </c>
      <c r="E11633" s="23" t="s">
        <v>1</v>
      </c>
      <c r="F11633" s="23" t="s">
        <v>7</v>
      </c>
      <c r="G11633" s="23" t="s">
        <v>3</v>
      </c>
      <c r="H11633" s="2" t="s">
        <v>7722</v>
      </c>
      <c r="I11633" s="23" t="s">
        <v>14129</v>
      </c>
      <c r="J11633" s="23"/>
      <c r="K11633" s="23" t="s">
        <v>9712</v>
      </c>
      <c r="L11633" s="23" t="s">
        <v>9539</v>
      </c>
      <c r="M11633" s="23">
        <f>YEAR(Tabla2[[#This Row],[Fecha de creación]])</f>
        <v>2023</v>
      </c>
      <c r="N11633" s="23">
        <f>MONTH(Tabla2[[#This Row],[Fecha de creación]])</f>
        <v>1</v>
      </c>
    </row>
    <row r="11634" spans="1:14" x14ac:dyDescent="0.25">
      <c r="A11634" s="26">
        <v>44934.680590277778</v>
      </c>
      <c r="B11634" s="23" t="s">
        <v>0</v>
      </c>
      <c r="C11634" s="23" t="s">
        <v>14626</v>
      </c>
      <c r="D11634" s="23" t="s">
        <v>364</v>
      </c>
      <c r="E11634" s="23" t="s">
        <v>1</v>
      </c>
      <c r="F11634" s="23" t="s">
        <v>7</v>
      </c>
      <c r="G11634" s="23" t="s">
        <v>1551</v>
      </c>
      <c r="H11634" s="2" t="s">
        <v>7725</v>
      </c>
      <c r="I11634" s="23" t="s">
        <v>976</v>
      </c>
      <c r="J11634" s="23" t="s">
        <v>59</v>
      </c>
      <c r="K11634" s="23" t="s">
        <v>9712</v>
      </c>
      <c r="L11634" s="23" t="s">
        <v>9539</v>
      </c>
      <c r="M11634" s="23">
        <f>YEAR(Tabla2[[#This Row],[Fecha de creación]])</f>
        <v>2023</v>
      </c>
      <c r="N11634" s="23">
        <f>MONTH(Tabla2[[#This Row],[Fecha de creación]])</f>
        <v>1</v>
      </c>
    </row>
    <row r="11635" spans="1:14" x14ac:dyDescent="0.25">
      <c r="A11635" s="26">
        <v>44935.459641203706</v>
      </c>
      <c r="B11635" s="23" t="s">
        <v>189</v>
      </c>
      <c r="C11635" s="23" t="s">
        <v>14627</v>
      </c>
      <c r="D11635" s="23" t="s">
        <v>7341</v>
      </c>
      <c r="E11635" s="23" t="s">
        <v>1</v>
      </c>
      <c r="F11635" s="23" t="s">
        <v>22</v>
      </c>
      <c r="G11635" s="23" t="s">
        <v>975</v>
      </c>
      <c r="H11635" s="2" t="s">
        <v>7734</v>
      </c>
      <c r="I11635" s="23" t="s">
        <v>7338</v>
      </c>
      <c r="J11635" s="23" t="s">
        <v>59</v>
      </c>
      <c r="K11635" s="23" t="s">
        <v>9712</v>
      </c>
      <c r="L11635" s="23" t="s">
        <v>9538</v>
      </c>
      <c r="M11635" s="23">
        <f>YEAR(Tabla2[[#This Row],[Fecha de creación]])</f>
        <v>2023</v>
      </c>
      <c r="N11635" s="23">
        <f>MONTH(Tabla2[[#This Row],[Fecha de creación]])</f>
        <v>1</v>
      </c>
    </row>
    <row r="11636" spans="1:14" x14ac:dyDescent="0.25">
      <c r="A11636" s="26">
        <v>44935.51457175926</v>
      </c>
      <c r="B11636" s="23" t="s">
        <v>56</v>
      </c>
      <c r="C11636" s="23" t="s">
        <v>14628</v>
      </c>
      <c r="D11636" s="23" t="s">
        <v>7351</v>
      </c>
      <c r="E11636" s="23" t="s">
        <v>1</v>
      </c>
      <c r="F11636" s="23" t="s">
        <v>7</v>
      </c>
      <c r="G11636" s="23" t="s">
        <v>975</v>
      </c>
      <c r="H11636" s="2" t="s">
        <v>8459</v>
      </c>
      <c r="I11636" s="23" t="s">
        <v>7342</v>
      </c>
      <c r="J11636" s="23" t="s">
        <v>59</v>
      </c>
      <c r="K11636" s="23" t="s">
        <v>9712</v>
      </c>
      <c r="L11636" s="23" t="s">
        <v>9538</v>
      </c>
      <c r="M11636" s="23">
        <f>YEAR(Tabla2[[#This Row],[Fecha de creación]])</f>
        <v>2023</v>
      </c>
      <c r="N11636" s="23">
        <f>MONTH(Tabla2[[#This Row],[Fecha de creación]])</f>
        <v>1</v>
      </c>
    </row>
    <row r="11637" spans="1:14" x14ac:dyDescent="0.25">
      <c r="A11637" s="26">
        <v>44935.614837962959</v>
      </c>
      <c r="B11637" s="23" t="s">
        <v>189</v>
      </c>
      <c r="C11637" s="23" t="s">
        <v>14629</v>
      </c>
      <c r="D11637" s="23" t="s">
        <v>7351</v>
      </c>
      <c r="E11637" s="23" t="s">
        <v>1</v>
      </c>
      <c r="F11637" s="23" t="s">
        <v>7</v>
      </c>
      <c r="G11637" s="23" t="s">
        <v>975</v>
      </c>
      <c r="H11637" s="2" t="s">
        <v>8459</v>
      </c>
      <c r="I11637" s="23" t="s">
        <v>7338</v>
      </c>
      <c r="J11637" s="23" t="s">
        <v>958</v>
      </c>
      <c r="K11637" s="23" t="s">
        <v>9712</v>
      </c>
      <c r="L11637" s="23" t="s">
        <v>9538</v>
      </c>
      <c r="M11637" s="23">
        <f>YEAR(Tabla2[[#This Row],[Fecha de creación]])</f>
        <v>2023</v>
      </c>
      <c r="N11637" s="23">
        <f>MONTH(Tabla2[[#This Row],[Fecha de creación]])</f>
        <v>1</v>
      </c>
    </row>
    <row r="11638" spans="1:14" x14ac:dyDescent="0.25">
      <c r="A11638" s="26">
        <v>44935.6174537037</v>
      </c>
      <c r="B11638" s="23" t="s">
        <v>56</v>
      </c>
      <c r="C11638" s="23" t="s">
        <v>14630</v>
      </c>
      <c r="D11638" s="23" t="s">
        <v>7351</v>
      </c>
      <c r="E11638" s="23" t="s">
        <v>1</v>
      </c>
      <c r="F11638" s="23" t="s">
        <v>7</v>
      </c>
      <c r="G11638" s="23" t="s">
        <v>975</v>
      </c>
      <c r="H11638" s="2" t="s">
        <v>8459</v>
      </c>
      <c r="I11638" s="23" t="s">
        <v>7342</v>
      </c>
      <c r="J11638" s="23" t="s">
        <v>59</v>
      </c>
      <c r="K11638" s="23" t="s">
        <v>9712</v>
      </c>
      <c r="L11638" s="23" t="s">
        <v>9538</v>
      </c>
      <c r="M11638" s="23">
        <f>YEAR(Tabla2[[#This Row],[Fecha de creación]])</f>
        <v>2023</v>
      </c>
      <c r="N11638" s="23">
        <f>MONTH(Tabla2[[#This Row],[Fecha de creación]])</f>
        <v>1</v>
      </c>
    </row>
    <row r="11639" spans="1:14" x14ac:dyDescent="0.25">
      <c r="A11639" s="26">
        <v>44935.623715277776</v>
      </c>
      <c r="B11639" s="23" t="s">
        <v>189</v>
      </c>
      <c r="C11639" s="23" t="s">
        <v>14631</v>
      </c>
      <c r="D11639" s="23" t="s">
        <v>382</v>
      </c>
      <c r="E11639" s="23" t="s">
        <v>1</v>
      </c>
      <c r="F11639" s="23" t="s">
        <v>7</v>
      </c>
      <c r="G11639" s="23" t="s">
        <v>975</v>
      </c>
      <c r="H11639" s="2" t="s">
        <v>7723</v>
      </c>
      <c r="I11639" s="23" t="s">
        <v>7338</v>
      </c>
      <c r="J11639" s="23" t="s">
        <v>59</v>
      </c>
      <c r="K11639" s="23" t="s">
        <v>9712</v>
      </c>
      <c r="L11639" s="23" t="s">
        <v>9538</v>
      </c>
      <c r="M11639" s="23">
        <f>YEAR(Tabla2[[#This Row],[Fecha de creación]])</f>
        <v>2023</v>
      </c>
      <c r="N11639" s="23">
        <f>MONTH(Tabla2[[#This Row],[Fecha de creación]])</f>
        <v>1</v>
      </c>
    </row>
    <row r="11640" spans="1:14" x14ac:dyDescent="0.25">
      <c r="A11640" s="26">
        <v>44935.634583333333</v>
      </c>
      <c r="B11640" s="23" t="s">
        <v>189</v>
      </c>
      <c r="C11640" s="23" t="s">
        <v>14632</v>
      </c>
      <c r="D11640" s="23" t="s">
        <v>382</v>
      </c>
      <c r="E11640" s="23" t="s">
        <v>1</v>
      </c>
      <c r="F11640" s="23" t="s">
        <v>7</v>
      </c>
      <c r="G11640" s="23" t="s">
        <v>975</v>
      </c>
      <c r="H11640" s="2" t="s">
        <v>7723</v>
      </c>
      <c r="I11640" s="23" t="s">
        <v>7338</v>
      </c>
      <c r="J11640" s="23" t="s">
        <v>59</v>
      </c>
      <c r="K11640" s="23" t="s">
        <v>9712</v>
      </c>
      <c r="L11640" s="23" t="s">
        <v>9538</v>
      </c>
      <c r="M11640" s="23">
        <f>YEAR(Tabla2[[#This Row],[Fecha de creación]])</f>
        <v>2023</v>
      </c>
      <c r="N11640" s="23">
        <f>MONTH(Tabla2[[#This Row],[Fecha de creación]])</f>
        <v>1</v>
      </c>
    </row>
    <row r="11641" spans="1:14" x14ac:dyDescent="0.25">
      <c r="A11641" s="26">
        <v>44935.734340277777</v>
      </c>
      <c r="B11641" s="23" t="s">
        <v>56</v>
      </c>
      <c r="C11641" s="23" t="s">
        <v>14633</v>
      </c>
      <c r="D11641" s="23" t="s">
        <v>4281</v>
      </c>
      <c r="E11641" s="23" t="s">
        <v>1</v>
      </c>
      <c r="F11641" s="23" t="s">
        <v>7</v>
      </c>
      <c r="G11641" s="23" t="s">
        <v>975</v>
      </c>
      <c r="H11641" s="2" t="s">
        <v>7722</v>
      </c>
      <c r="I11641" s="23" t="s">
        <v>7342</v>
      </c>
      <c r="J11641" s="23" t="s">
        <v>59</v>
      </c>
      <c r="K11641" s="23" t="s">
        <v>9712</v>
      </c>
      <c r="L11641" s="23" t="s">
        <v>9538</v>
      </c>
      <c r="M11641" s="23">
        <f>YEAR(Tabla2[[#This Row],[Fecha de creación]])</f>
        <v>2023</v>
      </c>
      <c r="N11641" s="23">
        <f>MONTH(Tabla2[[#This Row],[Fecha de creación]])</f>
        <v>1</v>
      </c>
    </row>
    <row r="11642" spans="1:14" x14ac:dyDescent="0.25">
      <c r="A11642" s="26">
        <v>44936.445868055554</v>
      </c>
      <c r="B11642" s="23" t="s">
        <v>0</v>
      </c>
      <c r="C11642" s="23" t="s">
        <v>14634</v>
      </c>
      <c r="D11642" s="23" t="s">
        <v>7627</v>
      </c>
      <c r="E11642" s="23" t="s">
        <v>1</v>
      </c>
      <c r="F11642" s="23" t="s">
        <v>7</v>
      </c>
      <c r="G11642" s="23" t="s">
        <v>975</v>
      </c>
      <c r="H11642" s="2" t="s">
        <v>8459</v>
      </c>
      <c r="I11642" s="23" t="s">
        <v>14129</v>
      </c>
      <c r="J11642" s="23" t="s">
        <v>59</v>
      </c>
      <c r="K11642" s="23" t="s">
        <v>9712</v>
      </c>
      <c r="L11642" s="23" t="s">
        <v>9538</v>
      </c>
      <c r="M11642" s="23">
        <f>YEAR(Tabla2[[#This Row],[Fecha de creación]])</f>
        <v>2023</v>
      </c>
      <c r="N11642" s="23">
        <f>MONTH(Tabla2[[#This Row],[Fecha de creación]])</f>
        <v>1</v>
      </c>
    </row>
    <row r="11643" spans="1:14" x14ac:dyDescent="0.25">
      <c r="A11643" s="26">
        <v>44936.49318287037</v>
      </c>
      <c r="B11643" s="23" t="s">
        <v>100</v>
      </c>
      <c r="C11643" s="23" t="s">
        <v>14635</v>
      </c>
      <c r="D11643" s="23" t="s">
        <v>7108</v>
      </c>
      <c r="E11643" s="23" t="s">
        <v>1</v>
      </c>
      <c r="F11643" s="23" t="s">
        <v>22</v>
      </c>
      <c r="G11643" s="23" t="s">
        <v>975</v>
      </c>
      <c r="H11643" s="2" t="s">
        <v>8893</v>
      </c>
      <c r="I11643" s="23" t="s">
        <v>14131</v>
      </c>
      <c r="J11643" s="23" t="s">
        <v>958</v>
      </c>
      <c r="K11643" s="23" t="s">
        <v>9712</v>
      </c>
      <c r="L11643" s="23" t="s">
        <v>9538</v>
      </c>
      <c r="M11643" s="23">
        <f>YEAR(Tabla2[[#This Row],[Fecha de creación]])</f>
        <v>2023</v>
      </c>
      <c r="N11643" s="23">
        <f>MONTH(Tabla2[[#This Row],[Fecha de creación]])</f>
        <v>1</v>
      </c>
    </row>
    <row r="11644" spans="1:14" x14ac:dyDescent="0.25">
      <c r="A11644" s="26">
        <v>44936.506469907406</v>
      </c>
      <c r="B11644" s="23" t="s">
        <v>0</v>
      </c>
      <c r="C11644" s="23" t="s">
        <v>14636</v>
      </c>
      <c r="D11644" s="23" t="s">
        <v>6</v>
      </c>
      <c r="E11644" s="23" t="s">
        <v>1</v>
      </c>
      <c r="F11644" s="23" t="s">
        <v>7</v>
      </c>
      <c r="G11644" s="23" t="s">
        <v>975</v>
      </c>
      <c r="H11644" s="2" t="s">
        <v>7722</v>
      </c>
      <c r="I11644" s="23" t="s">
        <v>5999</v>
      </c>
      <c r="J11644" s="23" t="s">
        <v>59</v>
      </c>
      <c r="K11644" s="23" t="s">
        <v>9712</v>
      </c>
      <c r="L11644" s="23" t="s">
        <v>9538</v>
      </c>
      <c r="M11644" s="23">
        <f>YEAR(Tabla2[[#This Row],[Fecha de creación]])</f>
        <v>2023</v>
      </c>
      <c r="N11644" s="23">
        <f>MONTH(Tabla2[[#This Row],[Fecha de creación]])</f>
        <v>1</v>
      </c>
    </row>
    <row r="11645" spans="1:14" x14ac:dyDescent="0.25">
      <c r="A11645" s="26">
        <v>44936.508043981485</v>
      </c>
      <c r="B11645" s="23" t="s">
        <v>0</v>
      </c>
      <c r="C11645" s="23" t="s">
        <v>14637</v>
      </c>
      <c r="D11645" s="23" t="s">
        <v>6</v>
      </c>
      <c r="E11645" s="23" t="s">
        <v>1</v>
      </c>
      <c r="F11645" s="23" t="s">
        <v>7</v>
      </c>
      <c r="G11645" s="23" t="s">
        <v>975</v>
      </c>
      <c r="H11645" s="2" t="s">
        <v>7722</v>
      </c>
      <c r="I11645" s="23" t="s">
        <v>5999</v>
      </c>
      <c r="J11645" s="23" t="s">
        <v>59</v>
      </c>
      <c r="K11645" s="23" t="s">
        <v>9712</v>
      </c>
      <c r="L11645" s="23" t="s">
        <v>9538</v>
      </c>
      <c r="M11645" s="23">
        <f>YEAR(Tabla2[[#This Row],[Fecha de creación]])</f>
        <v>2023</v>
      </c>
      <c r="N11645" s="23">
        <f>MONTH(Tabla2[[#This Row],[Fecha de creación]])</f>
        <v>1</v>
      </c>
    </row>
    <row r="11646" spans="1:14" x14ac:dyDescent="0.25">
      <c r="A11646" s="26">
        <v>44936.509340277778</v>
      </c>
      <c r="B11646" s="23" t="s">
        <v>0</v>
      </c>
      <c r="C11646" s="23" t="s">
        <v>14638</v>
      </c>
      <c r="D11646" s="23" t="s">
        <v>6</v>
      </c>
      <c r="E11646" s="23" t="s">
        <v>1</v>
      </c>
      <c r="F11646" s="23" t="s">
        <v>7</v>
      </c>
      <c r="G11646" s="23" t="s">
        <v>975</v>
      </c>
      <c r="H11646" s="2" t="s">
        <v>7722</v>
      </c>
      <c r="I11646" s="23" t="s">
        <v>5999</v>
      </c>
      <c r="J11646" s="23" t="s">
        <v>59</v>
      </c>
      <c r="K11646" s="23" t="s">
        <v>9712</v>
      </c>
      <c r="L11646" s="23" t="s">
        <v>9538</v>
      </c>
      <c r="M11646" s="23">
        <f>YEAR(Tabla2[[#This Row],[Fecha de creación]])</f>
        <v>2023</v>
      </c>
      <c r="N11646" s="23">
        <f>MONTH(Tabla2[[#This Row],[Fecha de creación]])</f>
        <v>1</v>
      </c>
    </row>
    <row r="11647" spans="1:14" x14ac:dyDescent="0.25">
      <c r="A11647" s="26">
        <v>44936.52789351852</v>
      </c>
      <c r="B11647" s="23" t="s">
        <v>0</v>
      </c>
      <c r="C11647" s="23" t="s">
        <v>14639</v>
      </c>
      <c r="D11647" s="23" t="s">
        <v>7108</v>
      </c>
      <c r="E11647" s="23" t="s">
        <v>1</v>
      </c>
      <c r="F11647" s="23" t="s">
        <v>22</v>
      </c>
      <c r="G11647" s="23" t="s">
        <v>975</v>
      </c>
      <c r="H11647" s="2" t="s">
        <v>8893</v>
      </c>
      <c r="I11647" s="23" t="s">
        <v>14129</v>
      </c>
      <c r="J11647" s="23" t="s">
        <v>958</v>
      </c>
      <c r="K11647" s="23" t="s">
        <v>9712</v>
      </c>
      <c r="L11647" s="23" t="s">
        <v>9538</v>
      </c>
      <c r="M11647" s="23">
        <f>YEAR(Tabla2[[#This Row],[Fecha de creación]])</f>
        <v>2023</v>
      </c>
      <c r="N11647" s="23">
        <f>MONTH(Tabla2[[#This Row],[Fecha de creación]])</f>
        <v>1</v>
      </c>
    </row>
    <row r="11648" spans="1:14" x14ac:dyDescent="0.25">
      <c r="A11648" s="26">
        <v>44936.608240740738</v>
      </c>
      <c r="B11648" s="23" t="s">
        <v>100</v>
      </c>
      <c r="C11648" s="23" t="s">
        <v>14640</v>
      </c>
      <c r="D11648" s="23" t="s">
        <v>14641</v>
      </c>
      <c r="E11648" s="23" t="s">
        <v>1</v>
      </c>
      <c r="F11648" s="23" t="s">
        <v>2</v>
      </c>
      <c r="G11648" s="23" t="s">
        <v>1551</v>
      </c>
      <c r="H11648" s="2" t="s">
        <v>7721</v>
      </c>
      <c r="I11648" s="23" t="s">
        <v>7750</v>
      </c>
      <c r="J11648" s="23" t="s">
        <v>59</v>
      </c>
      <c r="K11648" s="23" t="s">
        <v>9712</v>
      </c>
      <c r="L11648" s="23" t="s">
        <v>9539</v>
      </c>
      <c r="M11648" s="23">
        <f>YEAR(Tabla2[[#This Row],[Fecha de creación]])</f>
        <v>2023</v>
      </c>
      <c r="N11648" s="23">
        <f>MONTH(Tabla2[[#This Row],[Fecha de creación]])</f>
        <v>1</v>
      </c>
    </row>
    <row r="11649" spans="1:14" x14ac:dyDescent="0.25">
      <c r="A11649" s="26">
        <v>44936.615219907406</v>
      </c>
      <c r="B11649" s="23" t="s">
        <v>100</v>
      </c>
      <c r="C11649" s="23" t="s">
        <v>14642</v>
      </c>
      <c r="D11649" s="23" t="s">
        <v>6</v>
      </c>
      <c r="E11649" s="23" t="s">
        <v>1</v>
      </c>
      <c r="F11649" s="23" t="s">
        <v>7</v>
      </c>
      <c r="G11649" s="23" t="s">
        <v>975</v>
      </c>
      <c r="H11649" s="2" t="s">
        <v>7722</v>
      </c>
      <c r="I11649" s="23" t="s">
        <v>14131</v>
      </c>
      <c r="J11649" s="23" t="s">
        <v>59</v>
      </c>
      <c r="K11649" s="23" t="s">
        <v>9712</v>
      </c>
      <c r="L11649" s="23" t="s">
        <v>9539</v>
      </c>
      <c r="M11649" s="23">
        <f>YEAR(Tabla2[[#This Row],[Fecha de creación]])</f>
        <v>2023</v>
      </c>
      <c r="N11649" s="23">
        <f>MONTH(Tabla2[[#This Row],[Fecha de creación]])</f>
        <v>1</v>
      </c>
    </row>
    <row r="11650" spans="1:14" x14ac:dyDescent="0.25">
      <c r="A11650" s="26">
        <v>44936.621562499997</v>
      </c>
      <c r="B11650" s="23" t="s">
        <v>100</v>
      </c>
      <c r="C11650" s="23" t="s">
        <v>14643</v>
      </c>
      <c r="D11650" s="23" t="s">
        <v>6</v>
      </c>
      <c r="E11650" s="23" t="s">
        <v>1</v>
      </c>
      <c r="F11650" s="23" t="s">
        <v>7</v>
      </c>
      <c r="G11650" s="23" t="s">
        <v>975</v>
      </c>
      <c r="H11650" s="2" t="s">
        <v>7722</v>
      </c>
      <c r="I11650" s="23" t="s">
        <v>14131</v>
      </c>
      <c r="J11650" s="23" t="s">
        <v>59</v>
      </c>
      <c r="K11650" s="23" t="s">
        <v>9712</v>
      </c>
      <c r="L11650" s="23" t="s">
        <v>9539</v>
      </c>
      <c r="M11650" s="23">
        <f>YEAR(Tabla2[[#This Row],[Fecha de creación]])</f>
        <v>2023</v>
      </c>
      <c r="N11650" s="23">
        <f>MONTH(Tabla2[[#This Row],[Fecha de creación]])</f>
        <v>1</v>
      </c>
    </row>
    <row r="11651" spans="1:14" x14ac:dyDescent="0.25">
      <c r="A11651" s="26">
        <v>44936.63890046296</v>
      </c>
      <c r="B11651" s="23" t="s">
        <v>0</v>
      </c>
      <c r="C11651" s="23" t="s">
        <v>14644</v>
      </c>
      <c r="D11651" s="23" t="s">
        <v>14645</v>
      </c>
      <c r="E11651" s="23" t="s">
        <v>1</v>
      </c>
      <c r="F11651" s="23" t="s">
        <v>7</v>
      </c>
      <c r="G11651" s="23" t="s">
        <v>975</v>
      </c>
      <c r="H11651" s="2" t="s">
        <v>7980</v>
      </c>
      <c r="I11651" s="23" t="s">
        <v>5999</v>
      </c>
      <c r="J11651" s="23" t="s">
        <v>59</v>
      </c>
      <c r="K11651" s="23" t="s">
        <v>9712</v>
      </c>
      <c r="L11651" s="23" t="s">
        <v>9538</v>
      </c>
      <c r="M11651" s="23">
        <f>YEAR(Tabla2[[#This Row],[Fecha de creación]])</f>
        <v>2023</v>
      </c>
      <c r="N11651" s="23">
        <f>MONTH(Tabla2[[#This Row],[Fecha de creación]])</f>
        <v>1</v>
      </c>
    </row>
    <row r="11652" spans="1:14" x14ac:dyDescent="0.25">
      <c r="A11652" s="26">
        <v>44936.658321759256</v>
      </c>
      <c r="B11652" s="23" t="s">
        <v>0</v>
      </c>
      <c r="C11652" s="23" t="s">
        <v>14646</v>
      </c>
      <c r="D11652" s="23" t="s">
        <v>6</v>
      </c>
      <c r="E11652" s="23" t="s">
        <v>1</v>
      </c>
      <c r="F11652" s="23" t="s">
        <v>7</v>
      </c>
      <c r="G11652" s="23" t="s">
        <v>3</v>
      </c>
      <c r="H11652" s="2" t="s">
        <v>7722</v>
      </c>
      <c r="I11652" s="23" t="s">
        <v>14129</v>
      </c>
      <c r="J11652" s="23" t="s">
        <v>59</v>
      </c>
      <c r="K11652" s="23" t="s">
        <v>9712</v>
      </c>
      <c r="L11652" s="23" t="s">
        <v>9539</v>
      </c>
      <c r="M11652" s="23">
        <f>YEAR(Tabla2[[#This Row],[Fecha de creación]])</f>
        <v>2023</v>
      </c>
      <c r="N11652" s="23">
        <f>MONTH(Tabla2[[#This Row],[Fecha de creación]])</f>
        <v>1</v>
      </c>
    </row>
    <row r="11653" spans="1:14" x14ac:dyDescent="0.25">
      <c r="A11653" s="26">
        <v>44936.659710648149</v>
      </c>
      <c r="B11653" s="23" t="s">
        <v>0</v>
      </c>
      <c r="C11653" s="23" t="s">
        <v>14647</v>
      </c>
      <c r="D11653" s="23" t="s">
        <v>982</v>
      </c>
      <c r="E11653" s="23" t="s">
        <v>1</v>
      </c>
      <c r="F11653" s="23" t="s">
        <v>22</v>
      </c>
      <c r="G11653" s="23" t="s">
        <v>975</v>
      </c>
      <c r="H11653" s="2" t="s">
        <v>8893</v>
      </c>
      <c r="I11653" s="23" t="s">
        <v>7680</v>
      </c>
      <c r="J11653" s="23" t="s">
        <v>59</v>
      </c>
      <c r="K11653" s="23" t="s">
        <v>9712</v>
      </c>
      <c r="L11653" s="23" t="s">
        <v>9538</v>
      </c>
      <c r="M11653" s="23">
        <f>YEAR(Tabla2[[#This Row],[Fecha de creación]])</f>
        <v>2023</v>
      </c>
      <c r="N11653" s="23">
        <f>MONTH(Tabla2[[#This Row],[Fecha de creación]])</f>
        <v>1</v>
      </c>
    </row>
    <row r="11654" spans="1:14" x14ac:dyDescent="0.25">
      <c r="A11654" s="26">
        <v>44936.671678240738</v>
      </c>
      <c r="B11654" s="23" t="s">
        <v>0</v>
      </c>
      <c r="C11654" s="23" t="s">
        <v>14648</v>
      </c>
      <c r="D11654" s="23" t="s">
        <v>982</v>
      </c>
      <c r="E11654" s="23" t="s">
        <v>1</v>
      </c>
      <c r="F11654" s="23" t="s">
        <v>22</v>
      </c>
      <c r="G11654" s="23" t="s">
        <v>975</v>
      </c>
      <c r="H11654" s="2" t="s">
        <v>8893</v>
      </c>
      <c r="I11654" s="23" t="s">
        <v>7680</v>
      </c>
      <c r="J11654" s="23" t="s">
        <v>59</v>
      </c>
      <c r="K11654" s="23" t="s">
        <v>9712</v>
      </c>
      <c r="L11654" s="23" t="s">
        <v>9538</v>
      </c>
      <c r="M11654" s="23">
        <f>YEAR(Tabla2[[#This Row],[Fecha de creación]])</f>
        <v>2023</v>
      </c>
      <c r="N11654" s="23">
        <f>MONTH(Tabla2[[#This Row],[Fecha de creación]])</f>
        <v>1</v>
      </c>
    </row>
    <row r="11655" spans="1:14" x14ac:dyDescent="0.25">
      <c r="A11655" s="26">
        <v>44936.676828703705</v>
      </c>
      <c r="B11655" s="23" t="s">
        <v>0</v>
      </c>
      <c r="C11655" s="23" t="s">
        <v>14649</v>
      </c>
      <c r="D11655" s="23" t="s">
        <v>982</v>
      </c>
      <c r="E11655" s="23" t="s">
        <v>1</v>
      </c>
      <c r="F11655" s="23" t="s">
        <v>22</v>
      </c>
      <c r="G11655" s="23" t="s">
        <v>975</v>
      </c>
      <c r="H11655" s="2" t="s">
        <v>8893</v>
      </c>
      <c r="I11655" s="23" t="s">
        <v>7680</v>
      </c>
      <c r="J11655" s="23" t="s">
        <v>59</v>
      </c>
      <c r="K11655" s="23" t="s">
        <v>9712</v>
      </c>
      <c r="L11655" s="23" t="s">
        <v>9538</v>
      </c>
      <c r="M11655" s="23">
        <f>YEAR(Tabla2[[#This Row],[Fecha de creación]])</f>
        <v>2023</v>
      </c>
      <c r="N11655" s="23">
        <f>MONTH(Tabla2[[#This Row],[Fecha de creación]])</f>
        <v>1</v>
      </c>
    </row>
    <row r="11656" spans="1:14" x14ac:dyDescent="0.25">
      <c r="A11656" s="26">
        <v>44936.680659722224</v>
      </c>
      <c r="B11656" s="23" t="s">
        <v>0</v>
      </c>
      <c r="C11656" s="23" t="s">
        <v>14650</v>
      </c>
      <c r="D11656" s="23" t="s">
        <v>982</v>
      </c>
      <c r="E11656" s="23" t="s">
        <v>1</v>
      </c>
      <c r="F11656" s="23" t="s">
        <v>22</v>
      </c>
      <c r="G11656" s="23" t="s">
        <v>975</v>
      </c>
      <c r="H11656" s="2" t="s">
        <v>8893</v>
      </c>
      <c r="I11656" s="23" t="s">
        <v>7680</v>
      </c>
      <c r="J11656" s="23" t="s">
        <v>59</v>
      </c>
      <c r="K11656" s="23" t="s">
        <v>9712</v>
      </c>
      <c r="L11656" s="23" t="s">
        <v>9538</v>
      </c>
      <c r="M11656" s="23">
        <f>YEAR(Tabla2[[#This Row],[Fecha de creación]])</f>
        <v>2023</v>
      </c>
      <c r="N11656" s="23">
        <f>MONTH(Tabla2[[#This Row],[Fecha de creación]])</f>
        <v>1</v>
      </c>
    </row>
    <row r="11657" spans="1:14" x14ac:dyDescent="0.25">
      <c r="A11657" s="26">
        <v>44936.683541666665</v>
      </c>
      <c r="B11657" s="23" t="s">
        <v>0</v>
      </c>
      <c r="C11657" s="23" t="s">
        <v>14651</v>
      </c>
      <c r="D11657" s="23" t="s">
        <v>982</v>
      </c>
      <c r="E11657" s="23" t="s">
        <v>1</v>
      </c>
      <c r="F11657" s="23" t="s">
        <v>22</v>
      </c>
      <c r="G11657" s="23" t="s">
        <v>975</v>
      </c>
      <c r="H11657" s="2" t="s">
        <v>8893</v>
      </c>
      <c r="I11657" s="23" t="s">
        <v>7680</v>
      </c>
      <c r="J11657" s="23" t="s">
        <v>59</v>
      </c>
      <c r="K11657" s="23" t="s">
        <v>9712</v>
      </c>
      <c r="L11657" s="23" t="s">
        <v>9538</v>
      </c>
      <c r="M11657" s="23">
        <f>YEAR(Tabla2[[#This Row],[Fecha de creación]])</f>
        <v>2023</v>
      </c>
      <c r="N11657" s="23">
        <f>MONTH(Tabla2[[#This Row],[Fecha de creación]])</f>
        <v>1</v>
      </c>
    </row>
    <row r="11658" spans="1:14" x14ac:dyDescent="0.25">
      <c r="A11658" s="26">
        <v>44936.685601851852</v>
      </c>
      <c r="B11658" s="23" t="s">
        <v>0</v>
      </c>
      <c r="C11658" s="23" t="s">
        <v>14652</v>
      </c>
      <c r="D11658" s="23" t="s">
        <v>982</v>
      </c>
      <c r="E11658" s="23" t="s">
        <v>1</v>
      </c>
      <c r="F11658" s="23" t="s">
        <v>22</v>
      </c>
      <c r="G11658" s="23" t="s">
        <v>975</v>
      </c>
      <c r="H11658" s="2" t="s">
        <v>8893</v>
      </c>
      <c r="I11658" s="23" t="s">
        <v>7680</v>
      </c>
      <c r="J11658" s="23" t="s">
        <v>59</v>
      </c>
      <c r="K11658" s="23" t="s">
        <v>9712</v>
      </c>
      <c r="L11658" s="23" t="s">
        <v>9538</v>
      </c>
      <c r="M11658" s="23">
        <f>YEAR(Tabla2[[#This Row],[Fecha de creación]])</f>
        <v>2023</v>
      </c>
      <c r="N11658" s="23">
        <f>MONTH(Tabla2[[#This Row],[Fecha de creación]])</f>
        <v>1</v>
      </c>
    </row>
    <row r="11659" spans="1:14" x14ac:dyDescent="0.25">
      <c r="A11659" s="26">
        <v>44936.689004629632</v>
      </c>
      <c r="B11659" s="23" t="s">
        <v>0</v>
      </c>
      <c r="C11659" s="23" t="s">
        <v>14653</v>
      </c>
      <c r="D11659" s="23" t="s">
        <v>982</v>
      </c>
      <c r="E11659" s="23" t="s">
        <v>1</v>
      </c>
      <c r="F11659" s="23" t="s">
        <v>22</v>
      </c>
      <c r="G11659" s="23" t="s">
        <v>975</v>
      </c>
      <c r="H11659" s="2" t="s">
        <v>8893</v>
      </c>
      <c r="I11659" s="23" t="s">
        <v>7680</v>
      </c>
      <c r="J11659" s="23" t="s">
        <v>59</v>
      </c>
      <c r="K11659" s="23" t="s">
        <v>9712</v>
      </c>
      <c r="L11659" s="23" t="s">
        <v>9538</v>
      </c>
      <c r="M11659" s="23">
        <f>YEAR(Tabla2[[#This Row],[Fecha de creación]])</f>
        <v>2023</v>
      </c>
      <c r="N11659" s="23">
        <f>MONTH(Tabla2[[#This Row],[Fecha de creación]])</f>
        <v>1</v>
      </c>
    </row>
    <row r="11660" spans="1:14" x14ac:dyDescent="0.25">
      <c r="A11660" s="26">
        <v>44936.692071759258</v>
      </c>
      <c r="B11660" s="23" t="s">
        <v>100</v>
      </c>
      <c r="C11660" s="23" t="s">
        <v>14654</v>
      </c>
      <c r="D11660" s="23" t="s">
        <v>982</v>
      </c>
      <c r="E11660" s="23" t="s">
        <v>1</v>
      </c>
      <c r="F11660" s="23" t="s">
        <v>22</v>
      </c>
      <c r="G11660" s="23" t="s">
        <v>975</v>
      </c>
      <c r="H11660" s="2" t="s">
        <v>8893</v>
      </c>
      <c r="I11660" s="23" t="s">
        <v>7966</v>
      </c>
      <c r="J11660" s="23" t="s">
        <v>59</v>
      </c>
      <c r="K11660" s="23" t="s">
        <v>9712</v>
      </c>
      <c r="L11660" s="23" t="s">
        <v>9538</v>
      </c>
      <c r="M11660" s="23">
        <f>YEAR(Tabla2[[#This Row],[Fecha de creación]])</f>
        <v>2023</v>
      </c>
      <c r="N11660" s="23">
        <f>MONTH(Tabla2[[#This Row],[Fecha de creación]])</f>
        <v>1</v>
      </c>
    </row>
    <row r="11661" spans="1:14" x14ac:dyDescent="0.25">
      <c r="A11661" s="26">
        <v>44936.692766203705</v>
      </c>
      <c r="B11661" s="23" t="s">
        <v>189</v>
      </c>
      <c r="C11661" s="23" t="s">
        <v>14655</v>
      </c>
      <c r="D11661" s="23" t="s">
        <v>4411</v>
      </c>
      <c r="E11661" s="23" t="s">
        <v>1</v>
      </c>
      <c r="F11661" s="23" t="s">
        <v>7</v>
      </c>
      <c r="G11661" s="23" t="s">
        <v>975</v>
      </c>
      <c r="H11661" s="2" t="s">
        <v>7748</v>
      </c>
      <c r="I11661" s="23" t="s">
        <v>7338</v>
      </c>
      <c r="J11661" s="23" t="s">
        <v>59</v>
      </c>
      <c r="K11661" s="23" t="s">
        <v>9712</v>
      </c>
      <c r="L11661" s="23" t="s">
        <v>9539</v>
      </c>
      <c r="M11661" s="23">
        <f>YEAR(Tabla2[[#This Row],[Fecha de creación]])</f>
        <v>2023</v>
      </c>
      <c r="N11661" s="23">
        <f>MONTH(Tabla2[[#This Row],[Fecha de creación]])</f>
        <v>1</v>
      </c>
    </row>
    <row r="11662" spans="1:14" x14ac:dyDescent="0.25">
      <c r="A11662" s="26">
        <v>44936.693969907406</v>
      </c>
      <c r="B11662" s="23" t="s">
        <v>100</v>
      </c>
      <c r="C11662" s="23" t="s">
        <v>14656</v>
      </c>
      <c r="D11662" s="23" t="s">
        <v>982</v>
      </c>
      <c r="E11662" s="23" t="s">
        <v>1</v>
      </c>
      <c r="F11662" s="23" t="s">
        <v>22</v>
      </c>
      <c r="G11662" s="23" t="s">
        <v>975</v>
      </c>
      <c r="H11662" s="2" t="s">
        <v>8893</v>
      </c>
      <c r="I11662" s="23" t="s">
        <v>7966</v>
      </c>
      <c r="J11662" s="23" t="s">
        <v>59</v>
      </c>
      <c r="K11662" s="23" t="s">
        <v>9712</v>
      </c>
      <c r="L11662" s="23" t="s">
        <v>9538</v>
      </c>
      <c r="M11662" s="23">
        <f>YEAR(Tabla2[[#This Row],[Fecha de creación]])</f>
        <v>2023</v>
      </c>
      <c r="N11662" s="23">
        <f>MONTH(Tabla2[[#This Row],[Fecha de creación]])</f>
        <v>1</v>
      </c>
    </row>
    <row r="11663" spans="1:14" x14ac:dyDescent="0.25">
      <c r="A11663" s="26">
        <v>44936.699074074073</v>
      </c>
      <c r="B11663" s="23" t="s">
        <v>0</v>
      </c>
      <c r="C11663" s="23" t="s">
        <v>14657</v>
      </c>
      <c r="D11663" s="23" t="s">
        <v>982</v>
      </c>
      <c r="E11663" s="23" t="s">
        <v>1</v>
      </c>
      <c r="F11663" s="23" t="s">
        <v>22</v>
      </c>
      <c r="G11663" s="23" t="s">
        <v>975</v>
      </c>
      <c r="H11663" s="2" t="s">
        <v>8893</v>
      </c>
      <c r="I11663" s="23" t="s">
        <v>5999</v>
      </c>
      <c r="J11663" s="23" t="s">
        <v>59</v>
      </c>
      <c r="K11663" s="23" t="s">
        <v>9712</v>
      </c>
      <c r="L11663" s="23" t="s">
        <v>9538</v>
      </c>
      <c r="M11663" s="23">
        <f>YEAR(Tabla2[[#This Row],[Fecha de creación]])</f>
        <v>2023</v>
      </c>
      <c r="N11663" s="23">
        <f>MONTH(Tabla2[[#This Row],[Fecha de creación]])</f>
        <v>1</v>
      </c>
    </row>
    <row r="11664" spans="1:14" x14ac:dyDescent="0.25">
      <c r="A11664" s="26">
        <v>44936.699803240743</v>
      </c>
      <c r="B11664" s="23" t="s">
        <v>0</v>
      </c>
      <c r="C11664" s="23" t="s">
        <v>14658</v>
      </c>
      <c r="D11664" s="23" t="s">
        <v>982</v>
      </c>
      <c r="E11664" s="23" t="s">
        <v>1</v>
      </c>
      <c r="F11664" s="23" t="s">
        <v>22</v>
      </c>
      <c r="G11664" s="23" t="s">
        <v>975</v>
      </c>
      <c r="H11664" s="2" t="s">
        <v>8893</v>
      </c>
      <c r="I11664" s="23" t="s">
        <v>5999</v>
      </c>
      <c r="J11664" s="23" t="s">
        <v>59</v>
      </c>
      <c r="K11664" s="23" t="s">
        <v>9712</v>
      </c>
      <c r="L11664" s="23" t="s">
        <v>9538</v>
      </c>
      <c r="M11664" s="23">
        <f>YEAR(Tabla2[[#This Row],[Fecha de creación]])</f>
        <v>2023</v>
      </c>
      <c r="N11664" s="23">
        <f>MONTH(Tabla2[[#This Row],[Fecha de creación]])</f>
        <v>1</v>
      </c>
    </row>
    <row r="11665" spans="1:14" x14ac:dyDescent="0.25">
      <c r="A11665" s="26">
        <v>44936.700833333336</v>
      </c>
      <c r="B11665" s="23" t="s">
        <v>0</v>
      </c>
      <c r="C11665" s="23" t="s">
        <v>14659</v>
      </c>
      <c r="D11665" s="23" t="s">
        <v>982</v>
      </c>
      <c r="E11665" s="23" t="s">
        <v>1</v>
      </c>
      <c r="F11665" s="23" t="s">
        <v>22</v>
      </c>
      <c r="G11665" s="23" t="s">
        <v>975</v>
      </c>
      <c r="H11665" s="2" t="s">
        <v>8893</v>
      </c>
      <c r="I11665" s="23" t="s">
        <v>5999</v>
      </c>
      <c r="J11665" s="23" t="s">
        <v>59</v>
      </c>
      <c r="K11665" s="23" t="s">
        <v>9712</v>
      </c>
      <c r="L11665" s="23" t="s">
        <v>9538</v>
      </c>
      <c r="M11665" s="23">
        <f>YEAR(Tabla2[[#This Row],[Fecha de creación]])</f>
        <v>2023</v>
      </c>
      <c r="N11665" s="23">
        <f>MONTH(Tabla2[[#This Row],[Fecha de creación]])</f>
        <v>1</v>
      </c>
    </row>
    <row r="11666" spans="1:14" x14ac:dyDescent="0.25">
      <c r="A11666" s="26">
        <v>44936.701539351852</v>
      </c>
      <c r="B11666" s="23" t="s">
        <v>0</v>
      </c>
      <c r="C11666" s="23" t="s">
        <v>14660</v>
      </c>
      <c r="D11666" s="23" t="s">
        <v>982</v>
      </c>
      <c r="E11666" s="23" t="s">
        <v>1</v>
      </c>
      <c r="F11666" s="23" t="s">
        <v>22</v>
      </c>
      <c r="G11666" s="23" t="s">
        <v>975</v>
      </c>
      <c r="H11666" s="2" t="s">
        <v>8893</v>
      </c>
      <c r="I11666" s="23" t="s">
        <v>5999</v>
      </c>
      <c r="J11666" s="23" t="s">
        <v>59</v>
      </c>
      <c r="K11666" s="23" t="s">
        <v>9712</v>
      </c>
      <c r="L11666" s="23" t="s">
        <v>9538</v>
      </c>
      <c r="M11666" s="23">
        <f>YEAR(Tabla2[[#This Row],[Fecha de creación]])</f>
        <v>2023</v>
      </c>
      <c r="N11666" s="23">
        <f>MONTH(Tabla2[[#This Row],[Fecha de creación]])</f>
        <v>1</v>
      </c>
    </row>
    <row r="11667" spans="1:14" x14ac:dyDescent="0.25">
      <c r="A11667" s="26">
        <v>44936.702303240738</v>
      </c>
      <c r="B11667" s="23" t="s">
        <v>0</v>
      </c>
      <c r="C11667" s="23" t="s">
        <v>14661</v>
      </c>
      <c r="D11667" s="23" t="s">
        <v>982</v>
      </c>
      <c r="E11667" s="23" t="s">
        <v>1</v>
      </c>
      <c r="F11667" s="23" t="s">
        <v>22</v>
      </c>
      <c r="G11667" s="23" t="s">
        <v>975</v>
      </c>
      <c r="H11667" s="2" t="s">
        <v>8893</v>
      </c>
      <c r="I11667" s="23" t="s">
        <v>5999</v>
      </c>
      <c r="J11667" s="23" t="s">
        <v>59</v>
      </c>
      <c r="K11667" s="23" t="s">
        <v>9712</v>
      </c>
      <c r="L11667" s="23" t="s">
        <v>9538</v>
      </c>
      <c r="M11667" s="23">
        <f>YEAR(Tabla2[[#This Row],[Fecha de creación]])</f>
        <v>2023</v>
      </c>
      <c r="N11667" s="23">
        <f>MONTH(Tabla2[[#This Row],[Fecha de creación]])</f>
        <v>1</v>
      </c>
    </row>
    <row r="11668" spans="1:14" x14ac:dyDescent="0.25">
      <c r="A11668" s="26">
        <v>44937.417928240742</v>
      </c>
      <c r="B11668" s="23" t="s">
        <v>100</v>
      </c>
      <c r="C11668" s="23" t="s">
        <v>14662</v>
      </c>
      <c r="D11668" s="23" t="s">
        <v>982</v>
      </c>
      <c r="E11668" s="23" t="s">
        <v>1</v>
      </c>
      <c r="F11668" s="23" t="s">
        <v>22</v>
      </c>
      <c r="G11668" s="23" t="s">
        <v>975</v>
      </c>
      <c r="H11668" s="2" t="s">
        <v>8893</v>
      </c>
      <c r="I11668" s="23" t="s">
        <v>7966</v>
      </c>
      <c r="J11668" s="23" t="s">
        <v>59</v>
      </c>
      <c r="K11668" s="23" t="s">
        <v>9712</v>
      </c>
      <c r="L11668" s="23" t="s">
        <v>9538</v>
      </c>
      <c r="M11668" s="23">
        <f>YEAR(Tabla2[[#This Row],[Fecha de creación]])</f>
        <v>2023</v>
      </c>
      <c r="N11668" s="23">
        <f>MONTH(Tabla2[[#This Row],[Fecha de creación]])</f>
        <v>1</v>
      </c>
    </row>
    <row r="11669" spans="1:14" x14ac:dyDescent="0.25">
      <c r="A11669" s="26">
        <v>44937.492777777778</v>
      </c>
      <c r="B11669" s="23" t="s">
        <v>0</v>
      </c>
      <c r="C11669" s="23" t="s">
        <v>14663</v>
      </c>
      <c r="D11669" s="23" t="s">
        <v>982</v>
      </c>
      <c r="E11669" s="23" t="s">
        <v>1</v>
      </c>
      <c r="F11669" s="23" t="s">
        <v>22</v>
      </c>
      <c r="G11669" s="23" t="s">
        <v>975</v>
      </c>
      <c r="H11669" s="2" t="s">
        <v>8893</v>
      </c>
      <c r="I11669" s="23" t="s">
        <v>7680</v>
      </c>
      <c r="J11669" s="23" t="s">
        <v>59</v>
      </c>
      <c r="K11669" s="23" t="s">
        <v>9712</v>
      </c>
      <c r="L11669" s="23" t="s">
        <v>9538</v>
      </c>
      <c r="M11669" s="23">
        <f>YEAR(Tabla2[[#This Row],[Fecha de creación]])</f>
        <v>2023</v>
      </c>
      <c r="N11669" s="23">
        <f>MONTH(Tabla2[[#This Row],[Fecha de creación]])</f>
        <v>1</v>
      </c>
    </row>
    <row r="11670" spans="1:14" x14ac:dyDescent="0.25">
      <c r="A11670" s="26">
        <v>44937.492824074077</v>
      </c>
      <c r="B11670" s="23" t="s">
        <v>0</v>
      </c>
      <c r="C11670" s="23" t="s">
        <v>14664</v>
      </c>
      <c r="D11670" s="23" t="s">
        <v>7108</v>
      </c>
      <c r="E11670" s="23" t="s">
        <v>1</v>
      </c>
      <c r="F11670" s="23" t="s">
        <v>22</v>
      </c>
      <c r="G11670" s="23" t="s">
        <v>975</v>
      </c>
      <c r="H11670" s="2" t="s">
        <v>8893</v>
      </c>
      <c r="I11670" s="23" t="s">
        <v>14129</v>
      </c>
      <c r="J11670" s="23" t="s">
        <v>958</v>
      </c>
      <c r="K11670" s="23" t="s">
        <v>9712</v>
      </c>
      <c r="L11670" s="23" t="s">
        <v>9538</v>
      </c>
      <c r="M11670" s="23">
        <f>YEAR(Tabla2[[#This Row],[Fecha de creación]])</f>
        <v>2023</v>
      </c>
      <c r="N11670" s="23">
        <f>MONTH(Tabla2[[#This Row],[Fecha de creación]])</f>
        <v>1</v>
      </c>
    </row>
    <row r="11671" spans="1:14" x14ac:dyDescent="0.25">
      <c r="A11671" s="26">
        <v>44937.512349537035</v>
      </c>
      <c r="B11671" s="23" t="s">
        <v>0</v>
      </c>
      <c r="C11671" s="23" t="s">
        <v>14665</v>
      </c>
      <c r="D11671" s="23" t="s">
        <v>7882</v>
      </c>
      <c r="E11671" s="23" t="s">
        <v>1</v>
      </c>
      <c r="F11671" s="23" t="s">
        <v>7</v>
      </c>
      <c r="G11671" s="23" t="s">
        <v>975</v>
      </c>
      <c r="H11671" s="2" t="s">
        <v>7722</v>
      </c>
      <c r="I11671" s="23" t="s">
        <v>7680</v>
      </c>
      <c r="J11671" s="23" t="s">
        <v>59</v>
      </c>
      <c r="K11671" s="23" t="s">
        <v>9712</v>
      </c>
      <c r="L11671" s="23" t="s">
        <v>9538</v>
      </c>
      <c r="M11671" s="23">
        <f>YEAR(Tabla2[[#This Row],[Fecha de creación]])</f>
        <v>2023</v>
      </c>
      <c r="N11671" s="23">
        <f>MONTH(Tabla2[[#This Row],[Fecha de creación]])</f>
        <v>1</v>
      </c>
    </row>
    <row r="11672" spans="1:14" x14ac:dyDescent="0.25">
      <c r="A11672" s="26">
        <v>44937.655069444445</v>
      </c>
      <c r="B11672" s="23" t="s">
        <v>100</v>
      </c>
      <c r="C11672" s="23" t="s">
        <v>14666</v>
      </c>
      <c r="D11672" s="23" t="s">
        <v>7108</v>
      </c>
      <c r="E11672" s="23" t="s">
        <v>1</v>
      </c>
      <c r="F11672" s="23" t="s">
        <v>22</v>
      </c>
      <c r="G11672" s="23" t="s">
        <v>975</v>
      </c>
      <c r="H11672" s="2" t="s">
        <v>8893</v>
      </c>
      <c r="I11672" s="23" t="s">
        <v>14131</v>
      </c>
      <c r="J11672" s="23" t="s">
        <v>958</v>
      </c>
      <c r="K11672" s="23" t="s">
        <v>9712</v>
      </c>
      <c r="L11672" s="23" t="s">
        <v>9538</v>
      </c>
      <c r="M11672" s="23">
        <f>YEAR(Tabla2[[#This Row],[Fecha de creación]])</f>
        <v>2023</v>
      </c>
      <c r="N11672" s="23">
        <f>MONTH(Tabla2[[#This Row],[Fecha de creación]])</f>
        <v>1</v>
      </c>
    </row>
    <row r="11673" spans="1:14" x14ac:dyDescent="0.25">
      <c r="A11673" s="26">
        <v>44937.691886574074</v>
      </c>
      <c r="B11673" s="23" t="s">
        <v>0</v>
      </c>
      <c r="C11673" s="23" t="s">
        <v>14667</v>
      </c>
      <c r="D11673" s="23" t="s">
        <v>8176</v>
      </c>
      <c r="E11673" s="23" t="s">
        <v>1</v>
      </c>
      <c r="F11673" s="23" t="s">
        <v>7</v>
      </c>
      <c r="G11673" s="23" t="s">
        <v>975</v>
      </c>
      <c r="H11673" s="2" t="s">
        <v>8559</v>
      </c>
      <c r="I11673" s="23" t="s">
        <v>5999</v>
      </c>
      <c r="J11673" s="23" t="s">
        <v>59</v>
      </c>
      <c r="K11673" s="23" t="s">
        <v>9712</v>
      </c>
      <c r="L11673" s="23" t="s">
        <v>9538</v>
      </c>
      <c r="M11673" s="23">
        <f>YEAR(Tabla2[[#This Row],[Fecha de creación]])</f>
        <v>2023</v>
      </c>
      <c r="N11673" s="23">
        <f>MONTH(Tabla2[[#This Row],[Fecha de creación]])</f>
        <v>1</v>
      </c>
    </row>
    <row r="11674" spans="1:14" x14ac:dyDescent="0.25">
      <c r="A11674" s="26">
        <v>44937.694409722222</v>
      </c>
      <c r="B11674" s="23" t="s">
        <v>0</v>
      </c>
      <c r="C11674" s="23" t="s">
        <v>14668</v>
      </c>
      <c r="D11674" s="23" t="s">
        <v>8176</v>
      </c>
      <c r="E11674" s="23" t="s">
        <v>1</v>
      </c>
      <c r="F11674" s="23" t="s">
        <v>7</v>
      </c>
      <c r="G11674" s="23" t="s">
        <v>975</v>
      </c>
      <c r="H11674" s="2" t="s">
        <v>8559</v>
      </c>
      <c r="I11674" s="23" t="s">
        <v>5999</v>
      </c>
      <c r="J11674" s="23" t="s">
        <v>59</v>
      </c>
      <c r="K11674" s="23" t="s">
        <v>9712</v>
      </c>
      <c r="L11674" s="23" t="s">
        <v>9538</v>
      </c>
      <c r="M11674" s="23">
        <f>YEAR(Tabla2[[#This Row],[Fecha de creación]])</f>
        <v>2023</v>
      </c>
      <c r="N11674" s="23">
        <f>MONTH(Tabla2[[#This Row],[Fecha de creación]])</f>
        <v>1</v>
      </c>
    </row>
    <row r="11675" spans="1:14" x14ac:dyDescent="0.25">
      <c r="A11675" s="26">
        <v>44937.697546296295</v>
      </c>
      <c r="B11675" s="23" t="s">
        <v>0</v>
      </c>
      <c r="C11675" s="23" t="s">
        <v>14669</v>
      </c>
      <c r="D11675" s="23" t="s">
        <v>982</v>
      </c>
      <c r="E11675" s="23" t="s">
        <v>1</v>
      </c>
      <c r="F11675" s="23" t="s">
        <v>22</v>
      </c>
      <c r="G11675" s="23" t="s">
        <v>975</v>
      </c>
      <c r="H11675" s="2" t="s">
        <v>8893</v>
      </c>
      <c r="I11675" s="23" t="s">
        <v>7680</v>
      </c>
      <c r="J11675" s="23" t="s">
        <v>59</v>
      </c>
      <c r="K11675" s="23" t="s">
        <v>9712</v>
      </c>
      <c r="L11675" s="23" t="s">
        <v>9538</v>
      </c>
      <c r="M11675" s="23">
        <f>YEAR(Tabla2[[#This Row],[Fecha de creación]])</f>
        <v>2023</v>
      </c>
      <c r="N11675" s="23">
        <f>MONTH(Tabla2[[#This Row],[Fecha de creación]])</f>
        <v>1</v>
      </c>
    </row>
    <row r="11676" spans="1:14" x14ac:dyDescent="0.25">
      <c r="A11676" s="26">
        <v>44937.699155092596</v>
      </c>
      <c r="B11676" s="23" t="s">
        <v>0</v>
      </c>
      <c r="C11676" s="23" t="s">
        <v>14670</v>
      </c>
      <c r="D11676" s="23" t="s">
        <v>982</v>
      </c>
      <c r="E11676" s="23" t="s">
        <v>1</v>
      </c>
      <c r="F11676" s="23" t="s">
        <v>22</v>
      </c>
      <c r="G11676" s="23" t="s">
        <v>975</v>
      </c>
      <c r="H11676" s="2" t="s">
        <v>8893</v>
      </c>
      <c r="I11676" s="23" t="s">
        <v>7680</v>
      </c>
      <c r="J11676" s="23" t="s">
        <v>59</v>
      </c>
      <c r="K11676" s="23" t="s">
        <v>9712</v>
      </c>
      <c r="L11676" s="23" t="s">
        <v>9538</v>
      </c>
      <c r="M11676" s="23">
        <f>YEAR(Tabla2[[#This Row],[Fecha de creación]])</f>
        <v>2023</v>
      </c>
      <c r="N11676" s="23">
        <f>MONTH(Tabla2[[#This Row],[Fecha de creación]])</f>
        <v>1</v>
      </c>
    </row>
    <row r="11677" spans="1:14" x14ac:dyDescent="0.25">
      <c r="A11677" s="26">
        <v>44937.701215277775</v>
      </c>
      <c r="B11677" s="23" t="s">
        <v>0</v>
      </c>
      <c r="C11677" s="23" t="s">
        <v>14671</v>
      </c>
      <c r="D11677" s="23" t="s">
        <v>982</v>
      </c>
      <c r="E11677" s="23" t="s">
        <v>1</v>
      </c>
      <c r="F11677" s="23" t="s">
        <v>22</v>
      </c>
      <c r="G11677" s="23" t="s">
        <v>975</v>
      </c>
      <c r="H11677" s="2" t="s">
        <v>8893</v>
      </c>
      <c r="I11677" s="23" t="s">
        <v>7680</v>
      </c>
      <c r="J11677" s="23" t="s">
        <v>59</v>
      </c>
      <c r="K11677" s="23" t="s">
        <v>9712</v>
      </c>
      <c r="L11677" s="23" t="s">
        <v>9538</v>
      </c>
      <c r="M11677" s="23">
        <f>YEAR(Tabla2[[#This Row],[Fecha de creación]])</f>
        <v>2023</v>
      </c>
      <c r="N11677" s="23">
        <f>MONTH(Tabla2[[#This Row],[Fecha de creación]])</f>
        <v>1</v>
      </c>
    </row>
    <row r="11678" spans="1:14" x14ac:dyDescent="0.25">
      <c r="A11678" s="26">
        <v>44937.704884259256</v>
      </c>
      <c r="B11678" s="23" t="s">
        <v>0</v>
      </c>
      <c r="C11678" s="23" t="s">
        <v>14672</v>
      </c>
      <c r="D11678" s="23" t="s">
        <v>982</v>
      </c>
      <c r="E11678" s="23" t="s">
        <v>1</v>
      </c>
      <c r="F11678" s="23" t="s">
        <v>22</v>
      </c>
      <c r="G11678" s="23" t="s">
        <v>975</v>
      </c>
      <c r="H11678" s="2" t="s">
        <v>8893</v>
      </c>
      <c r="I11678" s="23" t="s">
        <v>7680</v>
      </c>
      <c r="J11678" s="23" t="s">
        <v>59</v>
      </c>
      <c r="K11678" s="23" t="s">
        <v>9712</v>
      </c>
      <c r="L11678" s="23" t="s">
        <v>9538</v>
      </c>
      <c r="M11678" s="23">
        <f>YEAR(Tabla2[[#This Row],[Fecha de creación]])</f>
        <v>2023</v>
      </c>
      <c r="N11678" s="23">
        <f>MONTH(Tabla2[[#This Row],[Fecha de creación]])</f>
        <v>1</v>
      </c>
    </row>
    <row r="11679" spans="1:14" x14ac:dyDescent="0.25">
      <c r="A11679" s="26">
        <v>44937.718611111108</v>
      </c>
      <c r="B11679" s="23" t="s">
        <v>100</v>
      </c>
      <c r="C11679" s="23" t="s">
        <v>14673</v>
      </c>
      <c r="D11679" s="23" t="s">
        <v>982</v>
      </c>
      <c r="E11679" s="23" t="s">
        <v>1</v>
      </c>
      <c r="F11679" s="23" t="s">
        <v>22</v>
      </c>
      <c r="G11679" s="23" t="s">
        <v>975</v>
      </c>
      <c r="H11679" s="2" t="s">
        <v>8893</v>
      </c>
      <c r="I11679" s="23" t="s">
        <v>6004</v>
      </c>
      <c r="J11679" s="23" t="s">
        <v>59</v>
      </c>
      <c r="K11679" s="23" t="s">
        <v>9712</v>
      </c>
      <c r="L11679" s="23" t="s">
        <v>9538</v>
      </c>
      <c r="M11679" s="23">
        <f>YEAR(Tabla2[[#This Row],[Fecha de creación]])</f>
        <v>2023</v>
      </c>
      <c r="N11679" s="23">
        <f>MONTH(Tabla2[[#This Row],[Fecha de creación]])</f>
        <v>1</v>
      </c>
    </row>
    <row r="11680" spans="1:14" x14ac:dyDescent="0.25">
      <c r="A11680" s="26">
        <v>44938.414490740739</v>
      </c>
      <c r="B11680" s="23" t="s">
        <v>0</v>
      </c>
      <c r="C11680" s="23" t="s">
        <v>14674</v>
      </c>
      <c r="D11680" s="23" t="s">
        <v>14675</v>
      </c>
      <c r="E11680" s="23" t="s">
        <v>1</v>
      </c>
      <c r="F11680" s="23" t="s">
        <v>7</v>
      </c>
      <c r="G11680" s="23" t="s">
        <v>1551</v>
      </c>
      <c r="H11680" s="2" t="s">
        <v>7737</v>
      </c>
      <c r="I11680" s="23" t="s">
        <v>976</v>
      </c>
      <c r="J11680" s="23" t="s">
        <v>59</v>
      </c>
      <c r="K11680" s="23" t="s">
        <v>9712</v>
      </c>
      <c r="L11680" s="23" t="s">
        <v>9539</v>
      </c>
      <c r="M11680" s="23">
        <f>YEAR(Tabla2[[#This Row],[Fecha de creación]])</f>
        <v>2023</v>
      </c>
      <c r="N11680" s="23">
        <f>MONTH(Tabla2[[#This Row],[Fecha de creación]])</f>
        <v>1</v>
      </c>
    </row>
    <row r="11681" spans="1:14" x14ac:dyDescent="0.25">
      <c r="A11681" s="26">
        <v>44938.450057870374</v>
      </c>
      <c r="B11681" s="23" t="s">
        <v>0</v>
      </c>
      <c r="C11681" s="23" t="s">
        <v>14676</v>
      </c>
      <c r="D11681" s="23" t="s">
        <v>49</v>
      </c>
      <c r="E11681" s="23" t="s">
        <v>1</v>
      </c>
      <c r="F11681" s="23" t="s">
        <v>7</v>
      </c>
      <c r="G11681" s="23" t="s">
        <v>975</v>
      </c>
      <c r="H11681" s="2" t="s">
        <v>7745</v>
      </c>
      <c r="I11681" s="23" t="s">
        <v>5999</v>
      </c>
      <c r="J11681" s="23" t="s">
        <v>59</v>
      </c>
      <c r="K11681" s="23" t="s">
        <v>9712</v>
      </c>
      <c r="L11681" s="23" t="s">
        <v>9538</v>
      </c>
      <c r="M11681" s="23">
        <f>YEAR(Tabla2[[#This Row],[Fecha de creación]])</f>
        <v>2023</v>
      </c>
      <c r="N11681" s="23">
        <f>MONTH(Tabla2[[#This Row],[Fecha de creación]])</f>
        <v>1</v>
      </c>
    </row>
    <row r="11682" spans="1:14" x14ac:dyDescent="0.25">
      <c r="A11682" s="26">
        <v>44938.506782407407</v>
      </c>
      <c r="B11682" s="23" t="s">
        <v>0</v>
      </c>
      <c r="C11682" s="23" t="s">
        <v>14677</v>
      </c>
      <c r="D11682" s="23" t="s">
        <v>7108</v>
      </c>
      <c r="E11682" s="23" t="s">
        <v>1</v>
      </c>
      <c r="F11682" s="23" t="s">
        <v>22</v>
      </c>
      <c r="G11682" s="23" t="s">
        <v>975</v>
      </c>
      <c r="H11682" s="2" t="s">
        <v>8893</v>
      </c>
      <c r="I11682" s="23" t="s">
        <v>14129</v>
      </c>
      <c r="J11682" s="23" t="s">
        <v>958</v>
      </c>
      <c r="K11682" s="23" t="s">
        <v>9712</v>
      </c>
      <c r="L11682" s="23" t="s">
        <v>9538</v>
      </c>
      <c r="M11682" s="23">
        <f>YEAR(Tabla2[[#This Row],[Fecha de creación]])</f>
        <v>2023</v>
      </c>
      <c r="N11682" s="23">
        <f>MONTH(Tabla2[[#This Row],[Fecha de creación]])</f>
        <v>1</v>
      </c>
    </row>
    <row r="11683" spans="1:14" x14ac:dyDescent="0.25">
      <c r="A11683" s="26">
        <v>44938.62972222222</v>
      </c>
      <c r="B11683" s="23" t="s">
        <v>0</v>
      </c>
      <c r="C11683" s="23" t="s">
        <v>14678</v>
      </c>
      <c r="D11683" s="23" t="s">
        <v>6</v>
      </c>
      <c r="E11683" s="23" t="s">
        <v>1</v>
      </c>
      <c r="F11683" s="23" t="s">
        <v>7</v>
      </c>
      <c r="G11683" s="23" t="s">
        <v>3</v>
      </c>
      <c r="H11683" s="2" t="s">
        <v>7722</v>
      </c>
      <c r="I11683" s="23" t="s">
        <v>14129</v>
      </c>
      <c r="J11683" s="23" t="s">
        <v>59</v>
      </c>
      <c r="K11683" s="23" t="s">
        <v>9712</v>
      </c>
      <c r="L11683" s="23" t="s">
        <v>9539</v>
      </c>
      <c r="M11683" s="23">
        <f>YEAR(Tabla2[[#This Row],[Fecha de creación]])</f>
        <v>2023</v>
      </c>
      <c r="N11683" s="23">
        <f>MONTH(Tabla2[[#This Row],[Fecha de creación]])</f>
        <v>1</v>
      </c>
    </row>
    <row r="11684" spans="1:14" x14ac:dyDescent="0.25">
      <c r="A11684" s="26">
        <v>44938.636053240742</v>
      </c>
      <c r="B11684" s="23" t="s">
        <v>0</v>
      </c>
      <c r="C11684" s="23" t="s">
        <v>14679</v>
      </c>
      <c r="D11684" s="23" t="s">
        <v>6</v>
      </c>
      <c r="E11684" s="23" t="s">
        <v>1</v>
      </c>
      <c r="F11684" s="23" t="s">
        <v>7</v>
      </c>
      <c r="G11684" s="23" t="s">
        <v>3</v>
      </c>
      <c r="H11684" s="2" t="s">
        <v>7722</v>
      </c>
      <c r="I11684" s="23" t="s">
        <v>14129</v>
      </c>
      <c r="J11684" s="23" t="s">
        <v>59</v>
      </c>
      <c r="K11684" s="23" t="s">
        <v>9712</v>
      </c>
      <c r="L11684" s="23" t="s">
        <v>9539</v>
      </c>
      <c r="M11684" s="23">
        <f>YEAR(Tabla2[[#This Row],[Fecha de creación]])</f>
        <v>2023</v>
      </c>
      <c r="N11684" s="23">
        <f>MONTH(Tabla2[[#This Row],[Fecha de creación]])</f>
        <v>1</v>
      </c>
    </row>
    <row r="11685" spans="1:14" x14ac:dyDescent="0.25">
      <c r="A11685" s="26">
        <v>44938.644918981481</v>
      </c>
      <c r="B11685" s="23" t="s">
        <v>0</v>
      </c>
      <c r="C11685" s="23" t="s">
        <v>14680</v>
      </c>
      <c r="D11685" s="23" t="s">
        <v>6</v>
      </c>
      <c r="E11685" s="23" t="s">
        <v>1</v>
      </c>
      <c r="F11685" s="23" t="s">
        <v>7</v>
      </c>
      <c r="G11685" s="23" t="s">
        <v>3</v>
      </c>
      <c r="H11685" s="2" t="s">
        <v>7722</v>
      </c>
      <c r="I11685" s="23" t="s">
        <v>14129</v>
      </c>
      <c r="J11685" s="23" t="s">
        <v>59</v>
      </c>
      <c r="K11685" s="23" t="s">
        <v>9712</v>
      </c>
      <c r="L11685" s="23" t="s">
        <v>9539</v>
      </c>
      <c r="M11685" s="23">
        <f>YEAR(Tabla2[[#This Row],[Fecha de creación]])</f>
        <v>2023</v>
      </c>
      <c r="N11685" s="23">
        <f>MONTH(Tabla2[[#This Row],[Fecha de creación]])</f>
        <v>1</v>
      </c>
    </row>
    <row r="11686" spans="1:14" x14ac:dyDescent="0.25">
      <c r="A11686" s="26">
        <v>44938.686157407406</v>
      </c>
      <c r="B11686" s="23" t="s">
        <v>0</v>
      </c>
      <c r="C11686" s="23" t="s">
        <v>14681</v>
      </c>
      <c r="D11686" s="23" t="s">
        <v>6</v>
      </c>
      <c r="E11686" s="23" t="s">
        <v>1</v>
      </c>
      <c r="F11686" s="23" t="s">
        <v>7</v>
      </c>
      <c r="G11686" s="23" t="s">
        <v>3</v>
      </c>
      <c r="H11686" s="2" t="s">
        <v>7722</v>
      </c>
      <c r="I11686" s="23" t="s">
        <v>14129</v>
      </c>
      <c r="J11686" s="23" t="s">
        <v>59</v>
      </c>
      <c r="K11686" s="23" t="s">
        <v>9712</v>
      </c>
      <c r="L11686" s="23" t="s">
        <v>9539</v>
      </c>
      <c r="M11686" s="23">
        <f>YEAR(Tabla2[[#This Row],[Fecha de creación]])</f>
        <v>2023</v>
      </c>
      <c r="N11686" s="23">
        <f>MONTH(Tabla2[[#This Row],[Fecha de creación]])</f>
        <v>1</v>
      </c>
    </row>
    <row r="11687" spans="1:14" x14ac:dyDescent="0.25">
      <c r="A11687" s="26">
        <v>44939.480925925927</v>
      </c>
      <c r="B11687" s="23" t="s">
        <v>0</v>
      </c>
      <c r="C11687" s="23" t="s">
        <v>14682</v>
      </c>
      <c r="D11687" s="23" t="s">
        <v>7108</v>
      </c>
      <c r="E11687" s="23" t="s">
        <v>1</v>
      </c>
      <c r="F11687" s="23" t="s">
        <v>22</v>
      </c>
      <c r="G11687" s="23" t="s">
        <v>975</v>
      </c>
      <c r="H11687" s="2" t="s">
        <v>8893</v>
      </c>
      <c r="I11687" s="23" t="s">
        <v>14129</v>
      </c>
      <c r="J11687" s="23" t="s">
        <v>958</v>
      </c>
      <c r="K11687" s="23" t="s">
        <v>9712</v>
      </c>
      <c r="L11687" s="23" t="s">
        <v>9538</v>
      </c>
      <c r="M11687" s="23">
        <f>YEAR(Tabla2[[#This Row],[Fecha de creación]])</f>
        <v>2023</v>
      </c>
      <c r="N11687" s="23">
        <f>MONTH(Tabla2[[#This Row],[Fecha de creación]])</f>
        <v>1</v>
      </c>
    </row>
    <row r="11688" spans="1:14" x14ac:dyDescent="0.25">
      <c r="A11688" s="26">
        <v>44939.48945601852</v>
      </c>
      <c r="B11688" s="23" t="s">
        <v>0</v>
      </c>
      <c r="C11688" s="23" t="s">
        <v>14683</v>
      </c>
      <c r="D11688" s="23" t="s">
        <v>982</v>
      </c>
      <c r="E11688" s="23" t="s">
        <v>1</v>
      </c>
      <c r="F11688" s="23" t="s">
        <v>22</v>
      </c>
      <c r="G11688" s="23" t="s">
        <v>975</v>
      </c>
      <c r="H11688" s="2" t="s">
        <v>8893</v>
      </c>
      <c r="I11688" s="23" t="s">
        <v>7680</v>
      </c>
      <c r="J11688" s="23" t="s">
        <v>59</v>
      </c>
      <c r="K11688" s="23" t="s">
        <v>9712</v>
      </c>
      <c r="L11688" s="23" t="s">
        <v>9538</v>
      </c>
      <c r="M11688" s="23">
        <f>YEAR(Tabla2[[#This Row],[Fecha de creación]])</f>
        <v>2023</v>
      </c>
      <c r="N11688" s="23">
        <f>MONTH(Tabla2[[#This Row],[Fecha de creación]])</f>
        <v>1</v>
      </c>
    </row>
    <row r="11689" spans="1:14" x14ac:dyDescent="0.25">
      <c r="A11689" s="26">
        <v>44939.621249999997</v>
      </c>
      <c r="B11689" s="23" t="s">
        <v>0</v>
      </c>
      <c r="C11689" s="23" t="s">
        <v>14684</v>
      </c>
      <c r="D11689" s="23" t="s">
        <v>7627</v>
      </c>
      <c r="E11689" s="23" t="s">
        <v>1</v>
      </c>
      <c r="F11689" s="23" t="s">
        <v>7</v>
      </c>
      <c r="G11689" s="23" t="s">
        <v>975</v>
      </c>
      <c r="H11689" s="2" t="s">
        <v>8459</v>
      </c>
      <c r="I11689" s="23" t="s">
        <v>14129</v>
      </c>
      <c r="J11689" s="23" t="s">
        <v>958</v>
      </c>
      <c r="K11689" s="23" t="s">
        <v>9712</v>
      </c>
      <c r="L11689" s="23" t="s">
        <v>9538</v>
      </c>
      <c r="M11689" s="23">
        <f>YEAR(Tabla2[[#This Row],[Fecha de creación]])</f>
        <v>2023</v>
      </c>
      <c r="N11689" s="23">
        <f>MONTH(Tabla2[[#This Row],[Fecha de creación]])</f>
        <v>1</v>
      </c>
    </row>
    <row r="11690" spans="1:14" x14ac:dyDescent="0.25">
      <c r="A11690" s="26">
        <v>44939.622824074075</v>
      </c>
      <c r="B11690" s="23" t="s">
        <v>0</v>
      </c>
      <c r="C11690" s="23" t="s">
        <v>14685</v>
      </c>
      <c r="D11690" s="23" t="s">
        <v>7627</v>
      </c>
      <c r="E11690" s="23" t="s">
        <v>1</v>
      </c>
      <c r="F11690" s="23" t="s">
        <v>7</v>
      </c>
      <c r="G11690" s="23" t="s">
        <v>975</v>
      </c>
      <c r="H11690" s="2" t="s">
        <v>8459</v>
      </c>
      <c r="I11690" s="23" t="s">
        <v>14129</v>
      </c>
      <c r="J11690" s="23" t="s">
        <v>958</v>
      </c>
      <c r="K11690" s="23" t="s">
        <v>9712</v>
      </c>
      <c r="L11690" s="23" t="s">
        <v>9538</v>
      </c>
      <c r="M11690" s="23">
        <f>YEAR(Tabla2[[#This Row],[Fecha de creación]])</f>
        <v>2023</v>
      </c>
      <c r="N11690" s="23">
        <f>MONTH(Tabla2[[#This Row],[Fecha de creación]])</f>
        <v>1</v>
      </c>
    </row>
    <row r="11691" spans="1:14" x14ac:dyDescent="0.25">
      <c r="A11691" s="26">
        <v>44939.623680555553</v>
      </c>
      <c r="B11691" s="23" t="s">
        <v>0</v>
      </c>
      <c r="C11691" s="23" t="s">
        <v>14686</v>
      </c>
      <c r="D11691" s="23" t="s">
        <v>982</v>
      </c>
      <c r="E11691" s="23" t="s">
        <v>1</v>
      </c>
      <c r="F11691" s="23" t="s">
        <v>22</v>
      </c>
      <c r="G11691" s="23" t="s">
        <v>975</v>
      </c>
      <c r="H11691" s="2" t="s">
        <v>8893</v>
      </c>
      <c r="I11691" s="23" t="s">
        <v>7680</v>
      </c>
      <c r="J11691" s="23" t="s">
        <v>59</v>
      </c>
      <c r="K11691" s="23" t="s">
        <v>9712</v>
      </c>
      <c r="L11691" s="23" t="s">
        <v>9538</v>
      </c>
      <c r="M11691" s="23">
        <f>YEAR(Tabla2[[#This Row],[Fecha de creación]])</f>
        <v>2023</v>
      </c>
      <c r="N11691" s="23">
        <f>MONTH(Tabla2[[#This Row],[Fecha de creación]])</f>
        <v>1</v>
      </c>
    </row>
    <row r="11692" spans="1:14" x14ac:dyDescent="0.25">
      <c r="A11692" s="26">
        <v>44939.641377314816</v>
      </c>
      <c r="B11692" s="23" t="s">
        <v>0</v>
      </c>
      <c r="C11692" s="23" t="s">
        <v>14687</v>
      </c>
      <c r="D11692" s="23" t="s">
        <v>7882</v>
      </c>
      <c r="E11692" s="23" t="s">
        <v>1</v>
      </c>
      <c r="F11692" s="23" t="s">
        <v>7</v>
      </c>
      <c r="G11692" s="23" t="s">
        <v>3</v>
      </c>
      <c r="H11692" s="2" t="s">
        <v>7722</v>
      </c>
      <c r="I11692" s="23" t="s">
        <v>7680</v>
      </c>
      <c r="J11692" s="23" t="s">
        <v>59</v>
      </c>
      <c r="K11692" s="23" t="s">
        <v>9712</v>
      </c>
      <c r="L11692" s="23" t="s">
        <v>9539</v>
      </c>
      <c r="M11692" s="23">
        <f>YEAR(Tabla2[[#This Row],[Fecha de creación]])</f>
        <v>2023</v>
      </c>
      <c r="N11692" s="23">
        <f>MONTH(Tabla2[[#This Row],[Fecha de creación]])</f>
        <v>1</v>
      </c>
    </row>
    <row r="11693" spans="1:14" x14ac:dyDescent="0.25">
      <c r="A11693" s="26">
        <v>44939.642500000002</v>
      </c>
      <c r="B11693" s="23" t="s">
        <v>0</v>
      </c>
      <c r="C11693" s="23" t="s">
        <v>14688</v>
      </c>
      <c r="D11693" s="23" t="s">
        <v>10374</v>
      </c>
      <c r="E11693" s="23" t="s">
        <v>1</v>
      </c>
      <c r="F11693" s="23" t="s">
        <v>7</v>
      </c>
      <c r="G11693" s="23" t="s">
        <v>975</v>
      </c>
      <c r="H11693" s="2" t="s">
        <v>7722</v>
      </c>
      <c r="I11693" s="23" t="s">
        <v>7680</v>
      </c>
      <c r="J11693" s="23" t="s">
        <v>59</v>
      </c>
      <c r="K11693" s="23" t="s">
        <v>9712</v>
      </c>
      <c r="L11693" s="23" t="s">
        <v>9538</v>
      </c>
      <c r="M11693" s="23">
        <f>YEAR(Tabla2[[#This Row],[Fecha de creación]])</f>
        <v>2023</v>
      </c>
      <c r="N11693" s="23">
        <f>MONTH(Tabla2[[#This Row],[Fecha de creación]])</f>
        <v>1</v>
      </c>
    </row>
    <row r="11694" spans="1:14" x14ac:dyDescent="0.25">
      <c r="A11694" s="26">
        <v>44939.643101851849</v>
      </c>
      <c r="B11694" s="23" t="s">
        <v>0</v>
      </c>
      <c r="C11694" s="23" t="s">
        <v>14689</v>
      </c>
      <c r="D11694" s="23" t="s">
        <v>49</v>
      </c>
      <c r="E11694" s="23" t="s">
        <v>1</v>
      </c>
      <c r="F11694" s="23" t="s">
        <v>7</v>
      </c>
      <c r="G11694" s="23" t="s">
        <v>3</v>
      </c>
      <c r="H11694" s="2" t="s">
        <v>7745</v>
      </c>
      <c r="I11694" s="23" t="s">
        <v>14129</v>
      </c>
      <c r="J11694" s="23" t="s">
        <v>958</v>
      </c>
      <c r="K11694" s="23" t="s">
        <v>9712</v>
      </c>
      <c r="L11694" s="23" t="s">
        <v>9539</v>
      </c>
      <c r="M11694" s="23">
        <f>YEAR(Tabla2[[#This Row],[Fecha de creación]])</f>
        <v>2023</v>
      </c>
      <c r="N11694" s="23">
        <f>MONTH(Tabla2[[#This Row],[Fecha de creación]])</f>
        <v>1</v>
      </c>
    </row>
    <row r="11695" spans="1:14" x14ac:dyDescent="0.25">
      <c r="A11695" s="26">
        <v>44939.650243055556</v>
      </c>
      <c r="B11695" s="23" t="s">
        <v>0</v>
      </c>
      <c r="C11695" s="23" t="s">
        <v>14690</v>
      </c>
      <c r="D11695" s="23" t="s">
        <v>982</v>
      </c>
      <c r="E11695" s="23" t="s">
        <v>1</v>
      </c>
      <c r="F11695" s="23" t="s">
        <v>22</v>
      </c>
      <c r="G11695" s="23" t="s">
        <v>975</v>
      </c>
      <c r="H11695" s="2" t="s">
        <v>8893</v>
      </c>
      <c r="I11695" s="23" t="s">
        <v>7680</v>
      </c>
      <c r="J11695" s="23" t="s">
        <v>59</v>
      </c>
      <c r="K11695" s="23" t="s">
        <v>9712</v>
      </c>
      <c r="L11695" s="23" t="s">
        <v>9538</v>
      </c>
      <c r="M11695" s="23">
        <f>YEAR(Tabla2[[#This Row],[Fecha de creación]])</f>
        <v>2023</v>
      </c>
      <c r="N11695" s="23">
        <f>MONTH(Tabla2[[#This Row],[Fecha de creación]])</f>
        <v>1</v>
      </c>
    </row>
    <row r="11696" spans="1:14" x14ac:dyDescent="0.25">
      <c r="A11696" s="26">
        <v>44940.492662037039</v>
      </c>
      <c r="B11696" s="23" t="s">
        <v>0</v>
      </c>
      <c r="C11696" s="23" t="s">
        <v>14691</v>
      </c>
      <c r="D11696" s="23" t="s">
        <v>7108</v>
      </c>
      <c r="E11696" s="23" t="s">
        <v>1</v>
      </c>
      <c r="F11696" s="23" t="s">
        <v>22</v>
      </c>
      <c r="G11696" s="23" t="s">
        <v>975</v>
      </c>
      <c r="H11696" s="2" t="s">
        <v>8893</v>
      </c>
      <c r="I11696" s="23" t="s">
        <v>14129</v>
      </c>
      <c r="J11696" s="23" t="s">
        <v>958</v>
      </c>
      <c r="K11696" s="23" t="s">
        <v>9712</v>
      </c>
      <c r="L11696" s="23" t="s">
        <v>9538</v>
      </c>
      <c r="M11696" s="23">
        <f>YEAR(Tabla2[[#This Row],[Fecha de creación]])</f>
        <v>2023</v>
      </c>
      <c r="N11696" s="23">
        <f>MONTH(Tabla2[[#This Row],[Fecha de creación]])</f>
        <v>1</v>
      </c>
    </row>
    <row r="11697" spans="1:14" x14ac:dyDescent="0.25">
      <c r="A11697" s="26">
        <v>44940.494027777779</v>
      </c>
      <c r="B11697" s="23" t="s">
        <v>0</v>
      </c>
      <c r="C11697" s="23" t="s">
        <v>14692</v>
      </c>
      <c r="D11697" s="23" t="s">
        <v>7627</v>
      </c>
      <c r="E11697" s="23" t="s">
        <v>1</v>
      </c>
      <c r="F11697" s="23" t="s">
        <v>7</v>
      </c>
      <c r="G11697" s="23" t="s">
        <v>975</v>
      </c>
      <c r="H11697" s="2" t="s">
        <v>8459</v>
      </c>
      <c r="I11697" s="23" t="s">
        <v>14129</v>
      </c>
      <c r="J11697" s="23" t="s">
        <v>958</v>
      </c>
      <c r="K11697" s="23" t="s">
        <v>9712</v>
      </c>
      <c r="L11697" s="23" t="s">
        <v>9538</v>
      </c>
      <c r="M11697" s="23">
        <f>YEAR(Tabla2[[#This Row],[Fecha de creación]])</f>
        <v>2023</v>
      </c>
      <c r="N11697" s="23">
        <f>MONTH(Tabla2[[#This Row],[Fecha de creación]])</f>
        <v>1</v>
      </c>
    </row>
    <row r="11698" spans="1:14" x14ac:dyDescent="0.25">
      <c r="A11698" s="26">
        <v>44940.520879629628</v>
      </c>
      <c r="B11698" s="23" t="s">
        <v>0</v>
      </c>
      <c r="C11698" s="23" t="s">
        <v>14693</v>
      </c>
      <c r="D11698" s="23" t="s">
        <v>7627</v>
      </c>
      <c r="E11698" s="23" t="s">
        <v>1</v>
      </c>
      <c r="F11698" s="23" t="s">
        <v>7</v>
      </c>
      <c r="G11698" s="23" t="s">
        <v>975</v>
      </c>
      <c r="H11698" s="2" t="s">
        <v>8459</v>
      </c>
      <c r="I11698" s="23" t="s">
        <v>14129</v>
      </c>
      <c r="J11698" s="23" t="s">
        <v>958</v>
      </c>
      <c r="K11698" s="23" t="s">
        <v>9712</v>
      </c>
      <c r="L11698" s="23" t="s">
        <v>9538</v>
      </c>
      <c r="M11698" s="23">
        <f>YEAR(Tabla2[[#This Row],[Fecha de creación]])</f>
        <v>2023</v>
      </c>
      <c r="N11698" s="23">
        <f>MONTH(Tabla2[[#This Row],[Fecha de creación]])</f>
        <v>1</v>
      </c>
    </row>
    <row r="11699" spans="1:14" x14ac:dyDescent="0.25">
      <c r="A11699" s="26">
        <v>44940.647280092591</v>
      </c>
      <c r="B11699" s="23" t="s">
        <v>0</v>
      </c>
      <c r="C11699" s="23" t="s">
        <v>14694</v>
      </c>
      <c r="D11699" s="23" t="s">
        <v>719</v>
      </c>
      <c r="E11699" s="23" t="s">
        <v>1</v>
      </c>
      <c r="F11699" s="23" t="s">
        <v>7</v>
      </c>
      <c r="G11699" s="23" t="s">
        <v>975</v>
      </c>
      <c r="H11699" s="2" t="s">
        <v>7777</v>
      </c>
      <c r="I11699" s="23" t="s">
        <v>5999</v>
      </c>
      <c r="J11699" s="23" t="s">
        <v>59</v>
      </c>
      <c r="K11699" s="23" t="s">
        <v>9712</v>
      </c>
      <c r="L11699" s="23" t="s">
        <v>9538</v>
      </c>
      <c r="M11699" s="23">
        <f>YEAR(Tabla2[[#This Row],[Fecha de creación]])</f>
        <v>2023</v>
      </c>
      <c r="N11699" s="23">
        <f>MONTH(Tabla2[[#This Row],[Fecha de creación]])</f>
        <v>1</v>
      </c>
    </row>
    <row r="11700" spans="1:14" x14ac:dyDescent="0.25">
      <c r="A11700" s="26">
        <v>44940.677916666667</v>
      </c>
      <c r="B11700" s="23" t="s">
        <v>189</v>
      </c>
      <c r="C11700" s="23" t="s">
        <v>14695</v>
      </c>
      <c r="D11700" s="23" t="s">
        <v>7351</v>
      </c>
      <c r="E11700" s="23" t="s">
        <v>1</v>
      </c>
      <c r="F11700" s="23" t="s">
        <v>7</v>
      </c>
      <c r="G11700" s="23" t="s">
        <v>975</v>
      </c>
      <c r="H11700" s="2" t="s">
        <v>8459</v>
      </c>
      <c r="I11700" s="23" t="s">
        <v>7338</v>
      </c>
      <c r="J11700" s="23" t="s">
        <v>958</v>
      </c>
      <c r="K11700" s="23" t="s">
        <v>9712</v>
      </c>
      <c r="L11700" s="23" t="s">
        <v>9538</v>
      </c>
      <c r="M11700" s="23">
        <f>YEAR(Tabla2[[#This Row],[Fecha de creación]])</f>
        <v>2023</v>
      </c>
      <c r="N11700" s="23">
        <f>MONTH(Tabla2[[#This Row],[Fecha de creación]])</f>
        <v>1</v>
      </c>
    </row>
    <row r="11701" spans="1:14" x14ac:dyDescent="0.25">
      <c r="A11701" s="26">
        <v>44940.681122685186</v>
      </c>
      <c r="B11701" s="23" t="s">
        <v>189</v>
      </c>
      <c r="C11701" s="23" t="s">
        <v>14696</v>
      </c>
      <c r="D11701" s="23" t="s">
        <v>7351</v>
      </c>
      <c r="E11701" s="23" t="s">
        <v>1</v>
      </c>
      <c r="F11701" s="23" t="s">
        <v>7</v>
      </c>
      <c r="G11701" s="23" t="s">
        <v>975</v>
      </c>
      <c r="H11701" s="2" t="s">
        <v>8459</v>
      </c>
      <c r="I11701" s="23" t="s">
        <v>7338</v>
      </c>
      <c r="J11701" s="23" t="s">
        <v>59</v>
      </c>
      <c r="K11701" s="23" t="s">
        <v>9712</v>
      </c>
      <c r="L11701" s="23" t="s">
        <v>9538</v>
      </c>
      <c r="M11701" s="23">
        <f>YEAR(Tabla2[[#This Row],[Fecha de creación]])</f>
        <v>2023</v>
      </c>
      <c r="N11701" s="23">
        <f>MONTH(Tabla2[[#This Row],[Fecha de creación]])</f>
        <v>1</v>
      </c>
    </row>
    <row r="11702" spans="1:14" x14ac:dyDescent="0.25">
      <c r="A11702" s="26">
        <v>44940.698680555557</v>
      </c>
      <c r="B11702" s="23" t="s">
        <v>0</v>
      </c>
      <c r="C11702" s="23" t="s">
        <v>14697</v>
      </c>
      <c r="D11702" s="23" t="s">
        <v>1004</v>
      </c>
      <c r="E11702" s="23" t="s">
        <v>1</v>
      </c>
      <c r="F11702" s="23" t="s">
        <v>7</v>
      </c>
      <c r="G11702" s="23" t="s">
        <v>1551</v>
      </c>
      <c r="H11702" s="2" t="s">
        <v>7726</v>
      </c>
      <c r="I11702" s="23" t="s">
        <v>976</v>
      </c>
      <c r="J11702" s="23" t="s">
        <v>59</v>
      </c>
      <c r="K11702" s="23" t="s">
        <v>9712</v>
      </c>
      <c r="L11702" s="23" t="s">
        <v>9539</v>
      </c>
      <c r="M11702" s="23">
        <f>YEAR(Tabla2[[#This Row],[Fecha de creación]])</f>
        <v>2023</v>
      </c>
      <c r="N11702" s="23">
        <f>MONTH(Tabla2[[#This Row],[Fecha de creación]])</f>
        <v>1</v>
      </c>
    </row>
    <row r="11703" spans="1:14" x14ac:dyDescent="0.25">
      <c r="A11703" s="26">
        <v>44941.433148148149</v>
      </c>
      <c r="B11703" s="23" t="s">
        <v>0</v>
      </c>
      <c r="C11703" s="23" t="s">
        <v>14698</v>
      </c>
      <c r="D11703" s="23" t="s">
        <v>6</v>
      </c>
      <c r="E11703" s="23" t="s">
        <v>1</v>
      </c>
      <c r="F11703" s="23" t="s">
        <v>7</v>
      </c>
      <c r="G11703" s="23" t="s">
        <v>3</v>
      </c>
      <c r="H11703" s="2" t="s">
        <v>7722</v>
      </c>
      <c r="I11703" s="23" t="s">
        <v>14129</v>
      </c>
      <c r="J11703" s="23" t="s">
        <v>59</v>
      </c>
      <c r="K11703" s="23" t="s">
        <v>9712</v>
      </c>
      <c r="L11703" s="23" t="s">
        <v>9539</v>
      </c>
      <c r="M11703" s="23">
        <f>YEAR(Tabla2[[#This Row],[Fecha de creación]])</f>
        <v>2023</v>
      </c>
      <c r="N11703" s="23">
        <f>MONTH(Tabla2[[#This Row],[Fecha de creación]])</f>
        <v>1</v>
      </c>
    </row>
    <row r="11704" spans="1:14" x14ac:dyDescent="0.25">
      <c r="A11704" s="26">
        <v>44941.448310185187</v>
      </c>
      <c r="B11704" s="23" t="s">
        <v>100</v>
      </c>
      <c r="C11704" s="23" t="s">
        <v>14699</v>
      </c>
      <c r="D11704" s="23" t="s">
        <v>719</v>
      </c>
      <c r="E11704" s="23" t="s">
        <v>1</v>
      </c>
      <c r="F11704" s="23" t="s">
        <v>7</v>
      </c>
      <c r="G11704" s="23" t="s">
        <v>975</v>
      </c>
      <c r="H11704" s="2" t="s">
        <v>7777</v>
      </c>
      <c r="I11704" s="23" t="s">
        <v>14131</v>
      </c>
      <c r="J11704" s="23" t="s">
        <v>59</v>
      </c>
      <c r="K11704" s="23" t="s">
        <v>9712</v>
      </c>
      <c r="L11704" s="23" t="s">
        <v>9538</v>
      </c>
      <c r="M11704" s="23">
        <f>YEAR(Tabla2[[#This Row],[Fecha de creación]])</f>
        <v>2023</v>
      </c>
      <c r="N11704" s="23">
        <f>MONTH(Tabla2[[#This Row],[Fecha de creación]])</f>
        <v>1</v>
      </c>
    </row>
    <row r="11705" spans="1:14" x14ac:dyDescent="0.25">
      <c r="A11705" s="26">
        <v>44941.472534722219</v>
      </c>
      <c r="B11705" s="23" t="s">
        <v>0</v>
      </c>
      <c r="C11705" s="23" t="s">
        <v>14700</v>
      </c>
      <c r="D11705" s="23" t="s">
        <v>6</v>
      </c>
      <c r="E11705" s="23" t="s">
        <v>1</v>
      </c>
      <c r="F11705" s="23" t="s">
        <v>7</v>
      </c>
      <c r="G11705" s="23" t="s">
        <v>3</v>
      </c>
      <c r="H11705" s="2" t="s">
        <v>7722</v>
      </c>
      <c r="I11705" s="23" t="s">
        <v>14129</v>
      </c>
      <c r="J11705" s="23" t="s">
        <v>59</v>
      </c>
      <c r="K11705" s="23" t="s">
        <v>9712</v>
      </c>
      <c r="L11705" s="23" t="s">
        <v>9539</v>
      </c>
      <c r="M11705" s="23">
        <f>YEAR(Tabla2[[#This Row],[Fecha de creación]])</f>
        <v>2023</v>
      </c>
      <c r="N11705" s="23">
        <f>MONTH(Tabla2[[#This Row],[Fecha de creación]])</f>
        <v>1</v>
      </c>
    </row>
    <row r="11706" spans="1:14" x14ac:dyDescent="0.25">
      <c r="A11706" s="26">
        <v>44941.489606481482</v>
      </c>
      <c r="B11706" s="23" t="s">
        <v>0</v>
      </c>
      <c r="C11706" s="23" t="s">
        <v>14701</v>
      </c>
      <c r="D11706" s="23" t="s">
        <v>6</v>
      </c>
      <c r="E11706" s="23" t="s">
        <v>1</v>
      </c>
      <c r="F11706" s="23" t="s">
        <v>7</v>
      </c>
      <c r="G11706" s="23" t="s">
        <v>3</v>
      </c>
      <c r="H11706" s="2" t="s">
        <v>7722</v>
      </c>
      <c r="I11706" s="23" t="s">
        <v>14129</v>
      </c>
      <c r="J11706" s="23" t="s">
        <v>59</v>
      </c>
      <c r="K11706" s="23" t="s">
        <v>9712</v>
      </c>
      <c r="L11706" s="23" t="s">
        <v>9539</v>
      </c>
      <c r="M11706" s="23">
        <f>YEAR(Tabla2[[#This Row],[Fecha de creación]])</f>
        <v>2023</v>
      </c>
      <c r="N11706" s="23">
        <f>MONTH(Tabla2[[#This Row],[Fecha de creación]])</f>
        <v>1</v>
      </c>
    </row>
    <row r="11707" spans="1:14" x14ac:dyDescent="0.25">
      <c r="A11707" s="26">
        <v>44941.494675925926</v>
      </c>
      <c r="B11707" s="23" t="s">
        <v>0</v>
      </c>
      <c r="C11707" s="23" t="s">
        <v>14702</v>
      </c>
      <c r="D11707" s="23" t="s">
        <v>6</v>
      </c>
      <c r="E11707" s="23" t="s">
        <v>1</v>
      </c>
      <c r="F11707" s="23" t="s">
        <v>7</v>
      </c>
      <c r="G11707" s="23" t="s">
        <v>3</v>
      </c>
      <c r="H11707" s="2" t="s">
        <v>7722</v>
      </c>
      <c r="I11707" s="23" t="s">
        <v>14129</v>
      </c>
      <c r="J11707" s="23" t="s">
        <v>59</v>
      </c>
      <c r="K11707" s="23" t="s">
        <v>9712</v>
      </c>
      <c r="L11707" s="23" t="s">
        <v>9539</v>
      </c>
      <c r="M11707" s="23">
        <f>YEAR(Tabla2[[#This Row],[Fecha de creación]])</f>
        <v>2023</v>
      </c>
      <c r="N11707" s="23">
        <f>MONTH(Tabla2[[#This Row],[Fecha de creación]])</f>
        <v>1</v>
      </c>
    </row>
    <row r="11708" spans="1:14" x14ac:dyDescent="0.25">
      <c r="A11708" s="26">
        <v>44941.601886574077</v>
      </c>
      <c r="B11708" s="23" t="s">
        <v>100</v>
      </c>
      <c r="C11708" s="23" t="s">
        <v>14703</v>
      </c>
      <c r="D11708" s="23" t="s">
        <v>364</v>
      </c>
      <c r="E11708" s="23" t="s">
        <v>1</v>
      </c>
      <c r="F11708" s="23" t="s">
        <v>7</v>
      </c>
      <c r="G11708" s="23" t="s">
        <v>1551</v>
      </c>
      <c r="H11708" s="2" t="s">
        <v>7721</v>
      </c>
      <c r="I11708" s="23" t="s">
        <v>7776</v>
      </c>
      <c r="J11708" s="23" t="s">
        <v>59</v>
      </c>
      <c r="K11708" s="23" t="s">
        <v>9712</v>
      </c>
      <c r="L11708" s="23" t="s">
        <v>9539</v>
      </c>
      <c r="M11708" s="23">
        <f>YEAR(Tabla2[[#This Row],[Fecha de creación]])</f>
        <v>2023</v>
      </c>
      <c r="N11708" s="23">
        <f>MONTH(Tabla2[[#This Row],[Fecha de creación]])</f>
        <v>1</v>
      </c>
    </row>
    <row r="11709" spans="1:14" x14ac:dyDescent="0.25">
      <c r="A11709" s="26">
        <v>44941.621666666666</v>
      </c>
      <c r="B11709" s="23" t="s">
        <v>100</v>
      </c>
      <c r="C11709" s="23" t="s">
        <v>14704</v>
      </c>
      <c r="D11709" s="23" t="s">
        <v>719</v>
      </c>
      <c r="E11709" s="23" t="s">
        <v>1</v>
      </c>
      <c r="F11709" s="23" t="s">
        <v>7</v>
      </c>
      <c r="G11709" s="23" t="s">
        <v>975</v>
      </c>
      <c r="H11709" s="2" t="s">
        <v>7777</v>
      </c>
      <c r="I11709" s="23" t="s">
        <v>14131</v>
      </c>
      <c r="J11709" s="23" t="s">
        <v>59</v>
      </c>
      <c r="K11709" s="23" t="s">
        <v>9712</v>
      </c>
      <c r="L11709" s="23" t="s">
        <v>9538</v>
      </c>
      <c r="M11709" s="23">
        <f>YEAR(Tabla2[[#This Row],[Fecha de creación]])</f>
        <v>2023</v>
      </c>
      <c r="N11709" s="23">
        <f>MONTH(Tabla2[[#This Row],[Fecha de creación]])</f>
        <v>1</v>
      </c>
    </row>
    <row r="11710" spans="1:14" x14ac:dyDescent="0.25">
      <c r="A11710" s="26">
        <v>44941.653333333335</v>
      </c>
      <c r="B11710" s="23" t="s">
        <v>0</v>
      </c>
      <c r="C11710" s="23" t="s">
        <v>14705</v>
      </c>
      <c r="D11710" s="23" t="s">
        <v>790</v>
      </c>
      <c r="E11710" s="23" t="s">
        <v>1</v>
      </c>
      <c r="F11710" s="23" t="s">
        <v>7</v>
      </c>
      <c r="G11710" s="23" t="s">
        <v>1551</v>
      </c>
      <c r="H11710" s="2" t="s">
        <v>7721</v>
      </c>
      <c r="I11710" s="23" t="s">
        <v>976</v>
      </c>
      <c r="J11710" s="23" t="s">
        <v>59</v>
      </c>
      <c r="K11710" s="23" t="s">
        <v>9712</v>
      </c>
      <c r="L11710" s="23" t="s">
        <v>9539</v>
      </c>
      <c r="M11710" s="23">
        <f>YEAR(Tabla2[[#This Row],[Fecha de creación]])</f>
        <v>2023</v>
      </c>
      <c r="N11710" s="23">
        <f>MONTH(Tabla2[[#This Row],[Fecha de creación]])</f>
        <v>1</v>
      </c>
    </row>
    <row r="11711" spans="1:14" x14ac:dyDescent="0.25">
      <c r="A11711" s="26">
        <v>44941.672974537039</v>
      </c>
      <c r="B11711" s="23" t="s">
        <v>100</v>
      </c>
      <c r="C11711" s="23" t="s">
        <v>14706</v>
      </c>
      <c r="D11711" s="23" t="s">
        <v>983</v>
      </c>
      <c r="E11711" s="23" t="s">
        <v>1</v>
      </c>
      <c r="F11711" s="23" t="s">
        <v>2</v>
      </c>
      <c r="G11711" s="23" t="s">
        <v>1551</v>
      </c>
      <c r="H11711" s="2" t="s">
        <v>7736</v>
      </c>
      <c r="I11711" s="23" t="s">
        <v>7750</v>
      </c>
      <c r="J11711" s="23" t="s">
        <v>59</v>
      </c>
      <c r="K11711" s="23" t="s">
        <v>9712</v>
      </c>
      <c r="L11711" s="23" t="s">
        <v>9539</v>
      </c>
      <c r="M11711" s="23">
        <f>YEAR(Tabla2[[#This Row],[Fecha de creación]])</f>
        <v>2023</v>
      </c>
      <c r="N11711" s="23">
        <f>MONTH(Tabla2[[#This Row],[Fecha de creación]])</f>
        <v>1</v>
      </c>
    </row>
    <row r="11712" spans="1:14" x14ac:dyDescent="0.25">
      <c r="A11712" s="26">
        <v>44941.69736111111</v>
      </c>
      <c r="B11712" s="23" t="s">
        <v>0</v>
      </c>
      <c r="C11712" s="23" t="s">
        <v>14707</v>
      </c>
      <c r="D11712" s="23" t="s">
        <v>982</v>
      </c>
      <c r="E11712" s="23" t="s">
        <v>1</v>
      </c>
      <c r="F11712" s="23" t="s">
        <v>22</v>
      </c>
      <c r="G11712" s="23" t="s">
        <v>975</v>
      </c>
      <c r="H11712" s="2" t="s">
        <v>8893</v>
      </c>
      <c r="I11712" s="23" t="s">
        <v>7680</v>
      </c>
      <c r="J11712" s="23" t="s">
        <v>59</v>
      </c>
      <c r="K11712" s="23" t="s">
        <v>9712</v>
      </c>
      <c r="L11712" s="23" t="s">
        <v>9538</v>
      </c>
      <c r="M11712" s="23">
        <f>YEAR(Tabla2[[#This Row],[Fecha de creación]])</f>
        <v>2023</v>
      </c>
      <c r="N11712" s="23">
        <f>MONTH(Tabla2[[#This Row],[Fecha de creación]])</f>
        <v>1</v>
      </c>
    </row>
    <row r="11713" spans="1:14" x14ac:dyDescent="0.25">
      <c r="A11713" s="26">
        <v>44941.699143518519</v>
      </c>
      <c r="B11713" s="23" t="s">
        <v>0</v>
      </c>
      <c r="C11713" s="23" t="s">
        <v>14708</v>
      </c>
      <c r="D11713" s="23" t="s">
        <v>982</v>
      </c>
      <c r="E11713" s="23" t="s">
        <v>1</v>
      </c>
      <c r="F11713" s="23" t="s">
        <v>22</v>
      </c>
      <c r="G11713" s="23" t="s">
        <v>975</v>
      </c>
      <c r="H11713" s="2" t="s">
        <v>8893</v>
      </c>
      <c r="I11713" s="23" t="s">
        <v>7680</v>
      </c>
      <c r="J11713" s="23" t="s">
        <v>59</v>
      </c>
      <c r="K11713" s="23" t="s">
        <v>9712</v>
      </c>
      <c r="L11713" s="23" t="s">
        <v>9538</v>
      </c>
      <c r="M11713" s="23">
        <f>YEAR(Tabla2[[#This Row],[Fecha de creación]])</f>
        <v>2023</v>
      </c>
      <c r="N11713" s="23">
        <f>MONTH(Tabla2[[#This Row],[Fecha de creación]])</f>
        <v>1</v>
      </c>
    </row>
    <row r="11714" spans="1:14" x14ac:dyDescent="0.25">
      <c r="A11714" s="26">
        <v>44941.702465277776</v>
      </c>
      <c r="B11714" s="23" t="s">
        <v>0</v>
      </c>
      <c r="C11714" s="23" t="s">
        <v>14709</v>
      </c>
      <c r="D11714" s="23" t="s">
        <v>982</v>
      </c>
      <c r="E11714" s="23" t="s">
        <v>1</v>
      </c>
      <c r="F11714" s="23" t="s">
        <v>22</v>
      </c>
      <c r="G11714" s="23" t="s">
        <v>975</v>
      </c>
      <c r="H11714" s="2" t="s">
        <v>8893</v>
      </c>
      <c r="I11714" s="23" t="s">
        <v>7680</v>
      </c>
      <c r="J11714" s="23" t="s">
        <v>59</v>
      </c>
      <c r="K11714" s="23" t="s">
        <v>9712</v>
      </c>
      <c r="L11714" s="23" t="s">
        <v>9538</v>
      </c>
      <c r="M11714" s="23">
        <f>YEAR(Tabla2[[#This Row],[Fecha de creación]])</f>
        <v>2023</v>
      </c>
      <c r="N11714" s="23">
        <f>MONTH(Tabla2[[#This Row],[Fecha de creación]])</f>
        <v>1</v>
      </c>
    </row>
    <row r="11715" spans="1:14" x14ac:dyDescent="0.25">
      <c r="A11715" s="26">
        <v>44941.703680555554</v>
      </c>
      <c r="B11715" s="23" t="s">
        <v>0</v>
      </c>
      <c r="C11715" s="23" t="s">
        <v>14710</v>
      </c>
      <c r="D11715" s="23" t="s">
        <v>982</v>
      </c>
      <c r="E11715" s="23" t="s">
        <v>1</v>
      </c>
      <c r="F11715" s="23" t="s">
        <v>22</v>
      </c>
      <c r="G11715" s="23" t="s">
        <v>975</v>
      </c>
      <c r="H11715" s="2" t="s">
        <v>8893</v>
      </c>
      <c r="I11715" s="23" t="s">
        <v>7680</v>
      </c>
      <c r="J11715" s="23" t="s">
        <v>59</v>
      </c>
      <c r="K11715" s="23" t="s">
        <v>9712</v>
      </c>
      <c r="L11715" s="23" t="s">
        <v>9538</v>
      </c>
      <c r="M11715" s="23">
        <f>YEAR(Tabla2[[#This Row],[Fecha de creación]])</f>
        <v>2023</v>
      </c>
      <c r="N11715" s="23">
        <f>MONTH(Tabla2[[#This Row],[Fecha de creación]])</f>
        <v>1</v>
      </c>
    </row>
    <row r="11716" spans="1:14" x14ac:dyDescent="0.25">
      <c r="A11716" s="26">
        <v>44941.712094907409</v>
      </c>
      <c r="B11716" s="23" t="s">
        <v>0</v>
      </c>
      <c r="C11716" s="23" t="s">
        <v>14711</v>
      </c>
      <c r="D11716" s="23" t="s">
        <v>982</v>
      </c>
      <c r="E11716" s="23" t="s">
        <v>1</v>
      </c>
      <c r="F11716" s="23" t="s">
        <v>22</v>
      </c>
      <c r="G11716" s="23" t="s">
        <v>3</v>
      </c>
      <c r="H11716" s="2" t="s">
        <v>8893</v>
      </c>
      <c r="I11716" s="23" t="s">
        <v>7680</v>
      </c>
      <c r="J11716" s="23" t="s">
        <v>59</v>
      </c>
      <c r="K11716" s="23" t="s">
        <v>9712</v>
      </c>
      <c r="L11716" s="23" t="s">
        <v>9539</v>
      </c>
      <c r="M11716" s="23">
        <f>YEAR(Tabla2[[#This Row],[Fecha de creación]])</f>
        <v>2023</v>
      </c>
      <c r="N11716" s="23">
        <f>MONTH(Tabla2[[#This Row],[Fecha de creación]])</f>
        <v>1</v>
      </c>
    </row>
    <row r="11717" spans="1:14" x14ac:dyDescent="0.25">
      <c r="A11717" s="26">
        <v>44941.712905092594</v>
      </c>
      <c r="B11717" s="23" t="s">
        <v>0</v>
      </c>
      <c r="C11717" s="23" t="s">
        <v>14712</v>
      </c>
      <c r="D11717" s="23" t="s">
        <v>982</v>
      </c>
      <c r="E11717" s="23" t="s">
        <v>1</v>
      </c>
      <c r="F11717" s="23" t="s">
        <v>22</v>
      </c>
      <c r="G11717" s="23" t="s">
        <v>975</v>
      </c>
      <c r="H11717" s="2" t="s">
        <v>8893</v>
      </c>
      <c r="I11717" s="23" t="s">
        <v>7680</v>
      </c>
      <c r="J11717" s="23" t="s">
        <v>59</v>
      </c>
      <c r="K11717" s="23" t="s">
        <v>9712</v>
      </c>
      <c r="L11717" s="23" t="s">
        <v>9538</v>
      </c>
      <c r="M11717" s="23">
        <f>YEAR(Tabla2[[#This Row],[Fecha de creación]])</f>
        <v>2023</v>
      </c>
      <c r="N11717" s="23">
        <f>MONTH(Tabla2[[#This Row],[Fecha de creación]])</f>
        <v>1</v>
      </c>
    </row>
    <row r="11718" spans="1:14" x14ac:dyDescent="0.25">
      <c r="A11718" s="26">
        <v>44942.456909722219</v>
      </c>
      <c r="B11718" s="23" t="s">
        <v>0</v>
      </c>
      <c r="C11718" s="23" t="s">
        <v>14713</v>
      </c>
      <c r="D11718" s="23" t="s">
        <v>982</v>
      </c>
      <c r="E11718" s="23" t="s">
        <v>1</v>
      </c>
      <c r="F11718" s="23" t="s">
        <v>22</v>
      </c>
      <c r="G11718" s="23" t="s">
        <v>975</v>
      </c>
      <c r="H11718" s="2" t="s">
        <v>8893</v>
      </c>
      <c r="I11718" s="23" t="s">
        <v>7680</v>
      </c>
      <c r="J11718" s="23" t="s">
        <v>59</v>
      </c>
      <c r="K11718" s="23" t="s">
        <v>9712</v>
      </c>
      <c r="L11718" s="23" t="s">
        <v>9538</v>
      </c>
      <c r="M11718" s="23">
        <f>YEAR(Tabla2[[#This Row],[Fecha de creación]])</f>
        <v>2023</v>
      </c>
      <c r="N11718" s="23">
        <f>MONTH(Tabla2[[#This Row],[Fecha de creación]])</f>
        <v>1</v>
      </c>
    </row>
    <row r="11719" spans="1:14" x14ac:dyDescent="0.25">
      <c r="A11719" s="26">
        <v>44942.471655092595</v>
      </c>
      <c r="B11719" s="23" t="s">
        <v>56</v>
      </c>
      <c r="C11719" s="23" t="s">
        <v>14714</v>
      </c>
      <c r="D11719" s="23" t="s">
        <v>7351</v>
      </c>
      <c r="E11719" s="23" t="s">
        <v>1</v>
      </c>
      <c r="F11719" s="23" t="s">
        <v>7</v>
      </c>
      <c r="G11719" s="23" t="s">
        <v>975</v>
      </c>
      <c r="H11719" s="2" t="s">
        <v>8459</v>
      </c>
      <c r="I11719" s="23" t="s">
        <v>7342</v>
      </c>
      <c r="J11719" s="23" t="s">
        <v>59</v>
      </c>
      <c r="K11719" s="23" t="s">
        <v>9712</v>
      </c>
      <c r="L11719" s="23" t="s">
        <v>9538</v>
      </c>
      <c r="M11719" s="23">
        <f>YEAR(Tabla2[[#This Row],[Fecha de creación]])</f>
        <v>2023</v>
      </c>
      <c r="N11719" s="23">
        <f>MONTH(Tabla2[[#This Row],[Fecha de creación]])</f>
        <v>1</v>
      </c>
    </row>
    <row r="11720" spans="1:14" x14ac:dyDescent="0.25">
      <c r="A11720" s="26">
        <v>44942.488055555557</v>
      </c>
      <c r="B11720" s="23" t="s">
        <v>0</v>
      </c>
      <c r="C11720" s="23" t="s">
        <v>14715</v>
      </c>
      <c r="D11720" s="23" t="s">
        <v>7108</v>
      </c>
      <c r="E11720" s="23" t="s">
        <v>1</v>
      </c>
      <c r="F11720" s="23" t="s">
        <v>22</v>
      </c>
      <c r="G11720" s="23" t="s">
        <v>975</v>
      </c>
      <c r="H11720" s="2" t="s">
        <v>8893</v>
      </c>
      <c r="I11720" s="23" t="s">
        <v>14129</v>
      </c>
      <c r="J11720" s="23" t="s">
        <v>958</v>
      </c>
      <c r="K11720" s="23" t="s">
        <v>9712</v>
      </c>
      <c r="L11720" s="23" t="s">
        <v>9538</v>
      </c>
      <c r="M11720" s="23">
        <f>YEAR(Tabla2[[#This Row],[Fecha de creación]])</f>
        <v>2023</v>
      </c>
      <c r="N11720" s="23">
        <f>MONTH(Tabla2[[#This Row],[Fecha de creación]])</f>
        <v>1</v>
      </c>
    </row>
    <row r="11721" spans="1:14" x14ac:dyDescent="0.25">
      <c r="A11721" s="26">
        <v>44942.627083333333</v>
      </c>
      <c r="B11721" s="23" t="s">
        <v>100</v>
      </c>
      <c r="C11721" s="23" t="s">
        <v>14716</v>
      </c>
      <c r="D11721" s="23" t="s">
        <v>719</v>
      </c>
      <c r="E11721" s="23" t="s">
        <v>1</v>
      </c>
      <c r="F11721" s="23" t="s">
        <v>7</v>
      </c>
      <c r="G11721" s="23" t="s">
        <v>975</v>
      </c>
      <c r="H11721" s="2" t="s">
        <v>7777</v>
      </c>
      <c r="I11721" s="23" t="s">
        <v>14131</v>
      </c>
      <c r="J11721" s="23" t="s">
        <v>59</v>
      </c>
      <c r="K11721" s="23" t="s">
        <v>9712</v>
      </c>
      <c r="L11721" s="23" t="s">
        <v>9538</v>
      </c>
      <c r="M11721" s="23">
        <f>YEAR(Tabla2[[#This Row],[Fecha de creación]])</f>
        <v>2023</v>
      </c>
      <c r="N11721" s="23">
        <f>MONTH(Tabla2[[#This Row],[Fecha de creación]])</f>
        <v>1</v>
      </c>
    </row>
    <row r="11722" spans="1:14" x14ac:dyDescent="0.25">
      <c r="A11722" s="26">
        <v>44942.743310185186</v>
      </c>
      <c r="B11722" s="23" t="s">
        <v>0</v>
      </c>
      <c r="C11722" s="23" t="s">
        <v>14717</v>
      </c>
      <c r="D11722" s="23" t="s">
        <v>982</v>
      </c>
      <c r="E11722" s="23" t="s">
        <v>1</v>
      </c>
      <c r="F11722" s="23" t="s">
        <v>22</v>
      </c>
      <c r="G11722" s="23" t="s">
        <v>975</v>
      </c>
      <c r="H11722" s="2" t="s">
        <v>8893</v>
      </c>
      <c r="I11722" s="23" t="s">
        <v>7680</v>
      </c>
      <c r="J11722" s="23" t="s">
        <v>59</v>
      </c>
      <c r="K11722" s="23" t="s">
        <v>9712</v>
      </c>
      <c r="L11722" s="23" t="s">
        <v>9538</v>
      </c>
      <c r="M11722" s="23">
        <f>YEAR(Tabla2[[#This Row],[Fecha de creación]])</f>
        <v>2023</v>
      </c>
      <c r="N11722" s="23">
        <f>MONTH(Tabla2[[#This Row],[Fecha de creación]])</f>
        <v>1</v>
      </c>
    </row>
    <row r="11723" spans="1:14" x14ac:dyDescent="0.25">
      <c r="A11723" s="26">
        <v>44943.424733796295</v>
      </c>
      <c r="B11723" s="23" t="s">
        <v>189</v>
      </c>
      <c r="C11723" s="23" t="s">
        <v>14718</v>
      </c>
      <c r="D11723" s="23" t="s">
        <v>13832</v>
      </c>
      <c r="E11723" s="23" t="s">
        <v>1</v>
      </c>
      <c r="F11723" s="23" t="s">
        <v>7</v>
      </c>
      <c r="G11723" s="23" t="s">
        <v>975</v>
      </c>
      <c r="H11723" s="2" t="s">
        <v>8425</v>
      </c>
      <c r="I11723" s="23" t="s">
        <v>7338</v>
      </c>
      <c r="J11723" s="23" t="s">
        <v>59</v>
      </c>
      <c r="K11723" s="23" t="s">
        <v>9712</v>
      </c>
      <c r="L11723" s="23" t="s">
        <v>9538</v>
      </c>
      <c r="M11723" s="23">
        <f>YEAR(Tabla2[[#This Row],[Fecha de creación]])</f>
        <v>2023</v>
      </c>
      <c r="N11723" s="23">
        <f>MONTH(Tabla2[[#This Row],[Fecha de creación]])</f>
        <v>1</v>
      </c>
    </row>
    <row r="11724" spans="1:14" x14ac:dyDescent="0.25">
      <c r="A11724" s="26">
        <v>44943.426342592589</v>
      </c>
      <c r="B11724" s="23" t="s">
        <v>189</v>
      </c>
      <c r="C11724" s="23" t="s">
        <v>14719</v>
      </c>
      <c r="D11724" s="23" t="s">
        <v>13832</v>
      </c>
      <c r="E11724" s="23" t="s">
        <v>1</v>
      </c>
      <c r="F11724" s="23" t="s">
        <v>7</v>
      </c>
      <c r="G11724" s="23" t="s">
        <v>975</v>
      </c>
      <c r="H11724" s="2" t="s">
        <v>8425</v>
      </c>
      <c r="I11724" s="23" t="s">
        <v>7338</v>
      </c>
      <c r="J11724" s="23" t="s">
        <v>59</v>
      </c>
      <c r="K11724" s="23" t="s">
        <v>9712</v>
      </c>
      <c r="L11724" s="23" t="s">
        <v>9538</v>
      </c>
      <c r="M11724" s="23">
        <f>YEAR(Tabla2[[#This Row],[Fecha de creación]])</f>
        <v>2023</v>
      </c>
      <c r="N11724" s="23">
        <f>MONTH(Tabla2[[#This Row],[Fecha de creación]])</f>
        <v>1</v>
      </c>
    </row>
    <row r="11725" spans="1:14" x14ac:dyDescent="0.25">
      <c r="A11725" s="26">
        <v>44943.429293981484</v>
      </c>
      <c r="B11725" s="23" t="s">
        <v>189</v>
      </c>
      <c r="C11725" s="23" t="s">
        <v>14720</v>
      </c>
      <c r="D11725" s="23" t="s">
        <v>382</v>
      </c>
      <c r="E11725" s="23" t="s">
        <v>1</v>
      </c>
      <c r="F11725" s="23" t="s">
        <v>7</v>
      </c>
      <c r="G11725" s="23" t="s">
        <v>975</v>
      </c>
      <c r="H11725" s="2" t="s">
        <v>7723</v>
      </c>
      <c r="I11725" s="23" t="s">
        <v>7338</v>
      </c>
      <c r="J11725" s="23" t="s">
        <v>59</v>
      </c>
      <c r="K11725" s="23" t="s">
        <v>9712</v>
      </c>
      <c r="L11725" s="23" t="s">
        <v>9538</v>
      </c>
      <c r="M11725" s="23">
        <f>YEAR(Tabla2[[#This Row],[Fecha de creación]])</f>
        <v>2023</v>
      </c>
      <c r="N11725" s="23">
        <f>MONTH(Tabla2[[#This Row],[Fecha de creación]])</f>
        <v>1</v>
      </c>
    </row>
    <row r="11726" spans="1:14" x14ac:dyDescent="0.25">
      <c r="A11726" s="26">
        <v>44943.43891203704</v>
      </c>
      <c r="B11726" s="23" t="s">
        <v>189</v>
      </c>
      <c r="C11726" s="23" t="s">
        <v>14721</v>
      </c>
      <c r="D11726" s="23" t="s">
        <v>382</v>
      </c>
      <c r="E11726" s="23" t="s">
        <v>1</v>
      </c>
      <c r="F11726" s="23" t="s">
        <v>7</v>
      </c>
      <c r="G11726" s="23" t="s">
        <v>975</v>
      </c>
      <c r="H11726" s="2" t="s">
        <v>7723</v>
      </c>
      <c r="I11726" s="23" t="s">
        <v>7338</v>
      </c>
      <c r="J11726" s="23" t="s">
        <v>59</v>
      </c>
      <c r="K11726" s="23" t="s">
        <v>9712</v>
      </c>
      <c r="L11726" s="23" t="s">
        <v>9538</v>
      </c>
      <c r="M11726" s="23">
        <f>YEAR(Tabla2[[#This Row],[Fecha de creación]])</f>
        <v>2023</v>
      </c>
      <c r="N11726" s="23">
        <f>MONTH(Tabla2[[#This Row],[Fecha de creación]])</f>
        <v>1</v>
      </c>
    </row>
    <row r="11727" spans="1:14" x14ac:dyDescent="0.25">
      <c r="A11727" s="26">
        <v>44943.440601851849</v>
      </c>
      <c r="B11727" s="23" t="s">
        <v>189</v>
      </c>
      <c r="C11727" s="23" t="s">
        <v>14722</v>
      </c>
      <c r="D11727" s="23" t="s">
        <v>7829</v>
      </c>
      <c r="E11727" s="23" t="s">
        <v>1</v>
      </c>
      <c r="F11727" s="23" t="s">
        <v>7</v>
      </c>
      <c r="G11727" s="23" t="s">
        <v>975</v>
      </c>
      <c r="H11727" s="2" t="s">
        <v>7745</v>
      </c>
      <c r="I11727" s="23" t="s">
        <v>7338</v>
      </c>
      <c r="J11727" s="23" t="s">
        <v>59</v>
      </c>
      <c r="K11727" s="23" t="s">
        <v>9712</v>
      </c>
      <c r="L11727" s="23" t="s">
        <v>9538</v>
      </c>
      <c r="M11727" s="23">
        <f>YEAR(Tabla2[[#This Row],[Fecha de creación]])</f>
        <v>2023</v>
      </c>
      <c r="N11727" s="23">
        <f>MONTH(Tabla2[[#This Row],[Fecha de creación]])</f>
        <v>1</v>
      </c>
    </row>
    <row r="11728" spans="1:14" x14ac:dyDescent="0.25">
      <c r="A11728" s="26">
        <v>44943.457569444443</v>
      </c>
      <c r="B11728" s="23" t="s">
        <v>189</v>
      </c>
      <c r="C11728" s="23" t="s">
        <v>14723</v>
      </c>
      <c r="D11728" s="23" t="s">
        <v>7829</v>
      </c>
      <c r="E11728" s="23" t="s">
        <v>1</v>
      </c>
      <c r="F11728" s="23" t="s">
        <v>7</v>
      </c>
      <c r="G11728" s="23" t="s">
        <v>975</v>
      </c>
      <c r="H11728" s="2" t="s">
        <v>7745</v>
      </c>
      <c r="I11728" s="23" t="s">
        <v>7338</v>
      </c>
      <c r="J11728" s="23" t="s">
        <v>59</v>
      </c>
      <c r="K11728" s="23" t="s">
        <v>9712</v>
      </c>
      <c r="L11728" s="23" t="s">
        <v>9538</v>
      </c>
      <c r="M11728" s="23">
        <f>YEAR(Tabla2[[#This Row],[Fecha de creación]])</f>
        <v>2023</v>
      </c>
      <c r="N11728" s="23">
        <f>MONTH(Tabla2[[#This Row],[Fecha de creación]])</f>
        <v>1</v>
      </c>
    </row>
    <row r="11729" spans="1:14" x14ac:dyDescent="0.25">
      <c r="A11729" s="26">
        <v>44943.48542824074</v>
      </c>
      <c r="B11729" s="23" t="s">
        <v>189</v>
      </c>
      <c r="C11729" s="23" t="s">
        <v>14724</v>
      </c>
      <c r="D11729" s="23" t="s">
        <v>13832</v>
      </c>
      <c r="E11729" s="23" t="s">
        <v>1</v>
      </c>
      <c r="F11729" s="23" t="s">
        <v>7</v>
      </c>
      <c r="G11729" s="23" t="s">
        <v>975</v>
      </c>
      <c r="H11729" s="2" t="s">
        <v>8425</v>
      </c>
      <c r="I11729" s="23" t="s">
        <v>7338</v>
      </c>
      <c r="J11729" s="23" t="s">
        <v>59</v>
      </c>
      <c r="K11729" s="23" t="s">
        <v>9712</v>
      </c>
      <c r="L11729" s="23" t="s">
        <v>9538</v>
      </c>
      <c r="M11729" s="23">
        <f>YEAR(Tabla2[[#This Row],[Fecha de creación]])</f>
        <v>2023</v>
      </c>
      <c r="N11729" s="23">
        <f>MONTH(Tabla2[[#This Row],[Fecha de creación]])</f>
        <v>1</v>
      </c>
    </row>
    <row r="11730" spans="1:14" x14ac:dyDescent="0.25">
      <c r="A11730" s="26">
        <v>44943.488796296297</v>
      </c>
      <c r="B11730" s="23" t="s">
        <v>189</v>
      </c>
      <c r="C11730" s="23" t="s">
        <v>14725</v>
      </c>
      <c r="D11730" s="23" t="s">
        <v>4281</v>
      </c>
      <c r="E11730" s="23" t="s">
        <v>1</v>
      </c>
      <c r="F11730" s="23" t="s">
        <v>7</v>
      </c>
      <c r="G11730" s="23" t="s">
        <v>975</v>
      </c>
      <c r="H11730" s="2" t="s">
        <v>7722</v>
      </c>
      <c r="I11730" s="23" t="s">
        <v>7338</v>
      </c>
      <c r="J11730" s="23" t="s">
        <v>59</v>
      </c>
      <c r="K11730" s="23" t="s">
        <v>9712</v>
      </c>
      <c r="L11730" s="23" t="s">
        <v>9538</v>
      </c>
      <c r="M11730" s="23">
        <f>YEAR(Tabla2[[#This Row],[Fecha de creación]])</f>
        <v>2023</v>
      </c>
      <c r="N11730" s="23">
        <f>MONTH(Tabla2[[#This Row],[Fecha de creación]])</f>
        <v>1</v>
      </c>
    </row>
    <row r="11731" spans="1:14" x14ac:dyDescent="0.25">
      <c r="A11731" s="26">
        <v>44943.492291666669</v>
      </c>
      <c r="B11731" s="23" t="s">
        <v>189</v>
      </c>
      <c r="C11731" s="23" t="s">
        <v>14726</v>
      </c>
      <c r="D11731" s="23" t="s">
        <v>4281</v>
      </c>
      <c r="E11731" s="23" t="s">
        <v>1</v>
      </c>
      <c r="F11731" s="23" t="s">
        <v>7</v>
      </c>
      <c r="G11731" s="23" t="s">
        <v>975</v>
      </c>
      <c r="H11731" s="2" t="s">
        <v>7722</v>
      </c>
      <c r="I11731" s="23" t="s">
        <v>7338</v>
      </c>
      <c r="J11731" s="23" t="s">
        <v>59</v>
      </c>
      <c r="K11731" s="23" t="s">
        <v>9712</v>
      </c>
      <c r="L11731" s="23" t="s">
        <v>9538</v>
      </c>
      <c r="M11731" s="23">
        <f>YEAR(Tabla2[[#This Row],[Fecha de creación]])</f>
        <v>2023</v>
      </c>
      <c r="N11731" s="23">
        <f>MONTH(Tabla2[[#This Row],[Fecha de creación]])</f>
        <v>1</v>
      </c>
    </row>
    <row r="11732" spans="1:14" x14ac:dyDescent="0.25">
      <c r="A11732" s="26">
        <v>44943.497465277775</v>
      </c>
      <c r="B11732" s="23" t="s">
        <v>189</v>
      </c>
      <c r="C11732" s="23" t="s">
        <v>14727</v>
      </c>
      <c r="D11732" s="23" t="s">
        <v>13832</v>
      </c>
      <c r="E11732" s="23" t="s">
        <v>1</v>
      </c>
      <c r="F11732" s="23" t="s">
        <v>7</v>
      </c>
      <c r="G11732" s="23" t="s">
        <v>975</v>
      </c>
      <c r="H11732" s="2" t="s">
        <v>8425</v>
      </c>
      <c r="I11732" s="23" t="s">
        <v>7338</v>
      </c>
      <c r="J11732" s="23" t="s">
        <v>59</v>
      </c>
      <c r="K11732" s="23" t="s">
        <v>9712</v>
      </c>
      <c r="L11732" s="23" t="s">
        <v>9538</v>
      </c>
      <c r="M11732" s="23">
        <f>YEAR(Tabla2[[#This Row],[Fecha de creación]])</f>
        <v>2023</v>
      </c>
      <c r="N11732" s="23">
        <f>MONTH(Tabla2[[#This Row],[Fecha de creación]])</f>
        <v>1</v>
      </c>
    </row>
    <row r="11733" spans="1:14" x14ac:dyDescent="0.25">
      <c r="A11733" s="26">
        <v>44943.501828703702</v>
      </c>
      <c r="B11733" s="23" t="s">
        <v>56</v>
      </c>
      <c r="C11733" s="23" t="s">
        <v>14728</v>
      </c>
      <c r="D11733" s="23" t="s">
        <v>382</v>
      </c>
      <c r="E11733" s="23" t="s">
        <v>1</v>
      </c>
      <c r="F11733" s="23" t="s">
        <v>7</v>
      </c>
      <c r="G11733" s="23" t="s">
        <v>975</v>
      </c>
      <c r="H11733" s="2" t="s">
        <v>7723</v>
      </c>
      <c r="I11733" s="23" t="s">
        <v>7342</v>
      </c>
      <c r="J11733" s="23" t="s">
        <v>59</v>
      </c>
      <c r="K11733" s="23" t="s">
        <v>9712</v>
      </c>
      <c r="L11733" s="23" t="s">
        <v>9538</v>
      </c>
      <c r="M11733" s="23">
        <f>YEAR(Tabla2[[#This Row],[Fecha de creación]])</f>
        <v>2023</v>
      </c>
      <c r="N11733" s="23">
        <f>MONTH(Tabla2[[#This Row],[Fecha de creación]])</f>
        <v>1</v>
      </c>
    </row>
    <row r="11734" spans="1:14" x14ac:dyDescent="0.25">
      <c r="A11734" s="26">
        <v>44943.510196759256</v>
      </c>
      <c r="B11734" s="23" t="s">
        <v>56</v>
      </c>
      <c r="C11734" s="23" t="s">
        <v>14729</v>
      </c>
      <c r="D11734" s="23" t="s">
        <v>4281</v>
      </c>
      <c r="E11734" s="23" t="s">
        <v>1</v>
      </c>
      <c r="F11734" s="23" t="s">
        <v>7</v>
      </c>
      <c r="G11734" s="23" t="s">
        <v>975</v>
      </c>
      <c r="H11734" s="2" t="s">
        <v>7722</v>
      </c>
      <c r="I11734" s="23" t="s">
        <v>7342</v>
      </c>
      <c r="J11734" s="23" t="s">
        <v>59</v>
      </c>
      <c r="K11734" s="23" t="s">
        <v>9712</v>
      </c>
      <c r="L11734" s="23" t="s">
        <v>9538</v>
      </c>
      <c r="M11734" s="23">
        <f>YEAR(Tabla2[[#This Row],[Fecha de creación]])</f>
        <v>2023</v>
      </c>
      <c r="N11734" s="23">
        <f>MONTH(Tabla2[[#This Row],[Fecha de creación]])</f>
        <v>1</v>
      </c>
    </row>
    <row r="11735" spans="1:14" x14ac:dyDescent="0.25">
      <c r="A11735" s="26">
        <v>44943.577280092592</v>
      </c>
      <c r="B11735" s="23" t="s">
        <v>0</v>
      </c>
      <c r="C11735" s="23" t="s">
        <v>14730</v>
      </c>
      <c r="D11735" s="23" t="s">
        <v>6</v>
      </c>
      <c r="E11735" s="23" t="s">
        <v>1</v>
      </c>
      <c r="F11735" s="23" t="s">
        <v>7</v>
      </c>
      <c r="G11735" s="23" t="s">
        <v>975</v>
      </c>
      <c r="H11735" s="2" t="s">
        <v>7722</v>
      </c>
      <c r="I11735" s="23" t="s">
        <v>5999</v>
      </c>
      <c r="J11735" s="23" t="s">
        <v>59</v>
      </c>
      <c r="K11735" s="23" t="s">
        <v>9712</v>
      </c>
      <c r="L11735" s="23" t="s">
        <v>9538</v>
      </c>
      <c r="M11735" s="23">
        <f>YEAR(Tabla2[[#This Row],[Fecha de creación]])</f>
        <v>2023</v>
      </c>
      <c r="N11735" s="23">
        <f>MONTH(Tabla2[[#This Row],[Fecha de creación]])</f>
        <v>1</v>
      </c>
    </row>
    <row r="11736" spans="1:14" x14ac:dyDescent="0.25">
      <c r="A11736" s="26">
        <v>44943.581828703704</v>
      </c>
      <c r="B11736" s="23" t="s">
        <v>0</v>
      </c>
      <c r="C11736" s="23" t="s">
        <v>14731</v>
      </c>
      <c r="D11736" s="23" t="s">
        <v>996</v>
      </c>
      <c r="E11736" s="23" t="s">
        <v>1</v>
      </c>
      <c r="F11736" s="23" t="s">
        <v>22</v>
      </c>
      <c r="G11736" s="23" t="s">
        <v>975</v>
      </c>
      <c r="H11736" s="2" t="s">
        <v>7734</v>
      </c>
      <c r="I11736" s="23" t="s">
        <v>5999</v>
      </c>
      <c r="J11736" s="23"/>
      <c r="K11736" s="23" t="s">
        <v>9712</v>
      </c>
      <c r="L11736" s="23" t="s">
        <v>9538</v>
      </c>
      <c r="M11736" s="23">
        <f>YEAR(Tabla2[[#This Row],[Fecha de creación]])</f>
        <v>2023</v>
      </c>
      <c r="N11736" s="23">
        <f>MONTH(Tabla2[[#This Row],[Fecha de creación]])</f>
        <v>1</v>
      </c>
    </row>
    <row r="11737" spans="1:14" x14ac:dyDescent="0.25">
      <c r="A11737" s="26">
        <v>44944.420104166667</v>
      </c>
      <c r="B11737" s="23" t="s">
        <v>56</v>
      </c>
      <c r="C11737" s="23" t="s">
        <v>14732</v>
      </c>
      <c r="D11737" s="23" t="s">
        <v>382</v>
      </c>
      <c r="E11737" s="23" t="s">
        <v>1</v>
      </c>
      <c r="F11737" s="23" t="s">
        <v>7</v>
      </c>
      <c r="G11737" s="23" t="s">
        <v>975</v>
      </c>
      <c r="H11737" s="2" t="s">
        <v>7723</v>
      </c>
      <c r="I11737" s="23" t="s">
        <v>7342</v>
      </c>
      <c r="J11737" s="23" t="s">
        <v>59</v>
      </c>
      <c r="K11737" s="23" t="s">
        <v>9712</v>
      </c>
      <c r="L11737" s="23" t="s">
        <v>9538</v>
      </c>
      <c r="M11737" s="23">
        <f>YEAR(Tabla2[[#This Row],[Fecha de creación]])</f>
        <v>2023</v>
      </c>
      <c r="N11737" s="23">
        <f>MONTH(Tabla2[[#This Row],[Fecha de creación]])</f>
        <v>1</v>
      </c>
    </row>
    <row r="11738" spans="1:14" x14ac:dyDescent="0.25">
      <c r="A11738" s="26">
        <v>44944.4684837963</v>
      </c>
      <c r="B11738" s="23" t="s">
        <v>56</v>
      </c>
      <c r="C11738" s="23" t="s">
        <v>14733</v>
      </c>
      <c r="D11738" s="23" t="s">
        <v>382</v>
      </c>
      <c r="E11738" s="23" t="s">
        <v>1</v>
      </c>
      <c r="F11738" s="23" t="s">
        <v>7</v>
      </c>
      <c r="G11738" s="23" t="s">
        <v>975</v>
      </c>
      <c r="H11738" s="2" t="s">
        <v>7723</v>
      </c>
      <c r="I11738" s="23" t="s">
        <v>7342</v>
      </c>
      <c r="J11738" s="23" t="s">
        <v>59</v>
      </c>
      <c r="K11738" s="23" t="s">
        <v>9712</v>
      </c>
      <c r="L11738" s="23" t="s">
        <v>9538</v>
      </c>
      <c r="M11738" s="23">
        <f>YEAR(Tabla2[[#This Row],[Fecha de creación]])</f>
        <v>2023</v>
      </c>
      <c r="N11738" s="23">
        <f>MONTH(Tabla2[[#This Row],[Fecha de creación]])</f>
        <v>1</v>
      </c>
    </row>
    <row r="11739" spans="1:14" x14ac:dyDescent="0.25">
      <c r="A11739" s="26">
        <v>44944.475729166668</v>
      </c>
      <c r="B11739" s="23" t="s">
        <v>56</v>
      </c>
      <c r="C11739" s="23" t="s">
        <v>14734</v>
      </c>
      <c r="D11739" s="23" t="s">
        <v>4281</v>
      </c>
      <c r="E11739" s="23" t="s">
        <v>1</v>
      </c>
      <c r="F11739" s="23" t="s">
        <v>7</v>
      </c>
      <c r="G11739" s="23" t="s">
        <v>975</v>
      </c>
      <c r="H11739" s="2" t="s">
        <v>7722</v>
      </c>
      <c r="I11739" s="23" t="s">
        <v>7342</v>
      </c>
      <c r="J11739" s="23" t="s">
        <v>59</v>
      </c>
      <c r="K11739" s="23" t="s">
        <v>9712</v>
      </c>
      <c r="L11739" s="23" t="s">
        <v>9538</v>
      </c>
      <c r="M11739" s="23">
        <f>YEAR(Tabla2[[#This Row],[Fecha de creación]])</f>
        <v>2023</v>
      </c>
      <c r="N11739" s="23">
        <f>MONTH(Tabla2[[#This Row],[Fecha de creación]])</f>
        <v>1</v>
      </c>
    </row>
    <row r="11740" spans="1:14" x14ac:dyDescent="0.25">
      <c r="A11740" s="26">
        <v>44944.488437499997</v>
      </c>
      <c r="B11740" s="23" t="s">
        <v>56</v>
      </c>
      <c r="C11740" s="23" t="s">
        <v>14735</v>
      </c>
      <c r="D11740" s="23" t="s">
        <v>382</v>
      </c>
      <c r="E11740" s="23" t="s">
        <v>1</v>
      </c>
      <c r="F11740" s="23" t="s">
        <v>7</v>
      </c>
      <c r="G11740" s="23" t="s">
        <v>975</v>
      </c>
      <c r="H11740" s="2" t="s">
        <v>7723</v>
      </c>
      <c r="I11740" s="23" t="s">
        <v>7342</v>
      </c>
      <c r="J11740" s="23" t="s">
        <v>59</v>
      </c>
      <c r="K11740" s="23" t="s">
        <v>9712</v>
      </c>
      <c r="L11740" s="23" t="s">
        <v>9538</v>
      </c>
      <c r="M11740" s="23">
        <f>YEAR(Tabla2[[#This Row],[Fecha de creación]])</f>
        <v>2023</v>
      </c>
      <c r="N11740" s="23">
        <f>MONTH(Tabla2[[#This Row],[Fecha de creación]])</f>
        <v>1</v>
      </c>
    </row>
    <row r="11741" spans="1:14" x14ac:dyDescent="0.25">
      <c r="A11741" s="26">
        <v>44944.489687499998</v>
      </c>
      <c r="B11741" s="23" t="s">
        <v>56</v>
      </c>
      <c r="C11741" s="23" t="s">
        <v>14736</v>
      </c>
      <c r="D11741" s="23" t="s">
        <v>7829</v>
      </c>
      <c r="E11741" s="23" t="s">
        <v>1</v>
      </c>
      <c r="F11741" s="23" t="s">
        <v>7</v>
      </c>
      <c r="G11741" s="23" t="s">
        <v>975</v>
      </c>
      <c r="H11741" s="2" t="s">
        <v>7745</v>
      </c>
      <c r="I11741" s="23" t="s">
        <v>7342</v>
      </c>
      <c r="J11741" s="23" t="s">
        <v>59</v>
      </c>
      <c r="K11741" s="23" t="s">
        <v>9712</v>
      </c>
      <c r="L11741" s="23" t="s">
        <v>9538</v>
      </c>
      <c r="M11741" s="23">
        <f>YEAR(Tabla2[[#This Row],[Fecha de creación]])</f>
        <v>2023</v>
      </c>
      <c r="N11741" s="23">
        <f>MONTH(Tabla2[[#This Row],[Fecha de creación]])</f>
        <v>1</v>
      </c>
    </row>
    <row r="11742" spans="1:14" x14ac:dyDescent="0.25">
      <c r="A11742" s="26">
        <v>44944.491759259261</v>
      </c>
      <c r="B11742" s="23" t="s">
        <v>100</v>
      </c>
      <c r="C11742" s="23" t="s">
        <v>14737</v>
      </c>
      <c r="D11742" s="23" t="s">
        <v>9184</v>
      </c>
      <c r="E11742" s="23" t="s">
        <v>1</v>
      </c>
      <c r="F11742" s="23" t="s">
        <v>7</v>
      </c>
      <c r="G11742" s="23" t="s">
        <v>975</v>
      </c>
      <c r="H11742" s="2" t="s">
        <v>7736</v>
      </c>
      <c r="I11742" s="23" t="s">
        <v>14131</v>
      </c>
      <c r="J11742" s="23" t="s">
        <v>59</v>
      </c>
      <c r="K11742" s="23" t="s">
        <v>9712</v>
      </c>
      <c r="L11742" s="23" t="s">
        <v>9538</v>
      </c>
      <c r="M11742" s="23">
        <f>YEAR(Tabla2[[#This Row],[Fecha de creación]])</f>
        <v>2023</v>
      </c>
      <c r="N11742" s="23">
        <f>MONTH(Tabla2[[#This Row],[Fecha de creación]])</f>
        <v>1</v>
      </c>
    </row>
    <row r="11743" spans="1:14" x14ac:dyDescent="0.25">
      <c r="A11743" s="26">
        <v>44944.498495370368</v>
      </c>
      <c r="B11743" s="23" t="s">
        <v>100</v>
      </c>
      <c r="C11743" s="23" t="s">
        <v>14738</v>
      </c>
      <c r="D11743" s="23" t="s">
        <v>364</v>
      </c>
      <c r="E11743" s="23" t="s">
        <v>1</v>
      </c>
      <c r="F11743" s="23" t="s">
        <v>7</v>
      </c>
      <c r="G11743" s="23" t="s">
        <v>1551</v>
      </c>
      <c r="H11743" s="2" t="s">
        <v>7721</v>
      </c>
      <c r="I11743" s="23" t="s">
        <v>7776</v>
      </c>
      <c r="J11743" s="23" t="s">
        <v>59</v>
      </c>
      <c r="K11743" s="23" t="s">
        <v>9712</v>
      </c>
      <c r="L11743" s="23" t="s">
        <v>9539</v>
      </c>
      <c r="M11743" s="23">
        <f>YEAR(Tabla2[[#This Row],[Fecha de creación]])</f>
        <v>2023</v>
      </c>
      <c r="N11743" s="23">
        <f>MONTH(Tabla2[[#This Row],[Fecha de creación]])</f>
        <v>1</v>
      </c>
    </row>
    <row r="11744" spans="1:14" x14ac:dyDescent="0.25">
      <c r="A11744" s="26">
        <v>44944.510833333334</v>
      </c>
      <c r="B11744" s="23" t="s">
        <v>0</v>
      </c>
      <c r="C11744" s="23" t="s">
        <v>14739</v>
      </c>
      <c r="D11744" s="23" t="s">
        <v>7627</v>
      </c>
      <c r="E11744" s="23" t="s">
        <v>1</v>
      </c>
      <c r="F11744" s="23" t="s">
        <v>7</v>
      </c>
      <c r="G11744" s="23" t="s">
        <v>975</v>
      </c>
      <c r="H11744" s="2" t="s">
        <v>8459</v>
      </c>
      <c r="I11744" s="23" t="s">
        <v>14129</v>
      </c>
      <c r="J11744" s="23" t="s">
        <v>958</v>
      </c>
      <c r="K11744" s="23" t="s">
        <v>9712</v>
      </c>
      <c r="L11744" s="23" t="s">
        <v>9539</v>
      </c>
      <c r="M11744" s="23">
        <f>YEAR(Tabla2[[#This Row],[Fecha de creación]])</f>
        <v>2023</v>
      </c>
      <c r="N11744" s="23">
        <f>MONTH(Tabla2[[#This Row],[Fecha de creación]])</f>
        <v>1</v>
      </c>
    </row>
    <row r="11745" spans="1:14" x14ac:dyDescent="0.25">
      <c r="A11745" s="26">
        <v>44944.517476851855</v>
      </c>
      <c r="B11745" s="23" t="s">
        <v>56</v>
      </c>
      <c r="C11745" s="23" t="s">
        <v>14740</v>
      </c>
      <c r="D11745" s="23" t="s">
        <v>7829</v>
      </c>
      <c r="E11745" s="23" t="s">
        <v>1</v>
      </c>
      <c r="F11745" s="23" t="s">
        <v>7</v>
      </c>
      <c r="G11745" s="23" t="s">
        <v>3</v>
      </c>
      <c r="H11745" s="2" t="s">
        <v>7745</v>
      </c>
      <c r="I11745" s="23" t="s">
        <v>7342</v>
      </c>
      <c r="J11745" s="23" t="s">
        <v>59</v>
      </c>
      <c r="K11745" s="23" t="s">
        <v>9712</v>
      </c>
      <c r="L11745" s="23" t="s">
        <v>9539</v>
      </c>
      <c r="M11745" s="23">
        <f>YEAR(Tabla2[[#This Row],[Fecha de creación]])</f>
        <v>2023</v>
      </c>
      <c r="N11745" s="23">
        <f>MONTH(Tabla2[[#This Row],[Fecha de creación]])</f>
        <v>1</v>
      </c>
    </row>
    <row r="11746" spans="1:14" x14ac:dyDescent="0.25">
      <c r="A11746" s="26">
        <v>44944.629131944443</v>
      </c>
      <c r="B11746" s="23" t="s">
        <v>0</v>
      </c>
      <c r="C11746" s="23" t="s">
        <v>14741</v>
      </c>
      <c r="D11746" s="23" t="s">
        <v>7627</v>
      </c>
      <c r="E11746" s="23" t="s">
        <v>1</v>
      </c>
      <c r="F11746" s="23" t="s">
        <v>7</v>
      </c>
      <c r="G11746" s="23" t="s">
        <v>3</v>
      </c>
      <c r="H11746" s="2" t="s">
        <v>8459</v>
      </c>
      <c r="I11746" s="23" t="s">
        <v>14129</v>
      </c>
      <c r="J11746" s="23" t="s">
        <v>958</v>
      </c>
      <c r="K11746" s="23" t="s">
        <v>9712</v>
      </c>
      <c r="L11746" s="23" t="s">
        <v>9539</v>
      </c>
      <c r="M11746" s="23">
        <f>YEAR(Tabla2[[#This Row],[Fecha de creación]])</f>
        <v>2023</v>
      </c>
      <c r="N11746" s="23">
        <f>MONTH(Tabla2[[#This Row],[Fecha de creación]])</f>
        <v>1</v>
      </c>
    </row>
    <row r="11747" spans="1:14" x14ac:dyDescent="0.25">
      <c r="A11747" s="26">
        <v>44944.641597222224</v>
      </c>
      <c r="B11747" s="23" t="s">
        <v>0</v>
      </c>
      <c r="C11747" s="23" t="s">
        <v>14742</v>
      </c>
      <c r="D11747" s="23" t="s">
        <v>389</v>
      </c>
      <c r="E11747" s="23" t="s">
        <v>1</v>
      </c>
      <c r="F11747" s="23" t="s">
        <v>2</v>
      </c>
      <c r="G11747" s="23" t="s">
        <v>1551</v>
      </c>
      <c r="H11747" s="2" t="s">
        <v>7729</v>
      </c>
      <c r="I11747" s="23" t="s">
        <v>7749</v>
      </c>
      <c r="J11747" s="23" t="s">
        <v>59</v>
      </c>
      <c r="K11747" s="23" t="s">
        <v>9536</v>
      </c>
      <c r="L11747" s="23" t="s">
        <v>9539</v>
      </c>
      <c r="M11747" s="23">
        <f>YEAR(Tabla2[[#This Row],[Fecha de creación]])</f>
        <v>2023</v>
      </c>
      <c r="N11747" s="23">
        <f>MONTH(Tabla2[[#This Row],[Fecha de creación]])</f>
        <v>1</v>
      </c>
    </row>
    <row r="11748" spans="1:14" x14ac:dyDescent="0.25">
      <c r="A11748" s="26">
        <v>44944.649780092594</v>
      </c>
      <c r="B11748" s="23" t="s">
        <v>0</v>
      </c>
      <c r="C11748" s="23" t="s">
        <v>14743</v>
      </c>
      <c r="D11748" s="23" t="s">
        <v>4644</v>
      </c>
      <c r="E11748" s="23" t="s">
        <v>1</v>
      </c>
      <c r="F11748" s="23" t="s">
        <v>7</v>
      </c>
      <c r="G11748" s="23" t="s">
        <v>1551</v>
      </c>
      <c r="H11748" s="2" t="s">
        <v>8491</v>
      </c>
      <c r="I11748" s="23" t="s">
        <v>11022</v>
      </c>
      <c r="J11748" s="23" t="s">
        <v>59</v>
      </c>
      <c r="K11748" s="23" t="s">
        <v>9712</v>
      </c>
      <c r="L11748" s="23" t="s">
        <v>9539</v>
      </c>
      <c r="M11748" s="23">
        <f>YEAR(Tabla2[[#This Row],[Fecha de creación]])</f>
        <v>2023</v>
      </c>
      <c r="N11748" s="23">
        <f>MONTH(Tabla2[[#This Row],[Fecha de creación]])</f>
        <v>1</v>
      </c>
    </row>
    <row r="11749" spans="1:14" x14ac:dyDescent="0.25">
      <c r="A11749" s="26">
        <v>44944.660208333335</v>
      </c>
      <c r="B11749" s="23" t="s">
        <v>0</v>
      </c>
      <c r="C11749" s="23" t="s">
        <v>14744</v>
      </c>
      <c r="D11749" s="23" t="s">
        <v>982</v>
      </c>
      <c r="E11749" s="23" t="s">
        <v>1</v>
      </c>
      <c r="F11749" s="23" t="s">
        <v>22</v>
      </c>
      <c r="G11749" s="23" t="s">
        <v>975</v>
      </c>
      <c r="H11749" s="2" t="s">
        <v>8893</v>
      </c>
      <c r="I11749" s="23" t="s">
        <v>7680</v>
      </c>
      <c r="J11749" s="23" t="s">
        <v>59</v>
      </c>
      <c r="K11749" s="23" t="s">
        <v>9712</v>
      </c>
      <c r="L11749" s="23" t="s">
        <v>9538</v>
      </c>
      <c r="M11749" s="23">
        <f>YEAR(Tabla2[[#This Row],[Fecha de creación]])</f>
        <v>2023</v>
      </c>
      <c r="N11749" s="23">
        <f>MONTH(Tabla2[[#This Row],[Fecha de creación]])</f>
        <v>1</v>
      </c>
    </row>
    <row r="11750" spans="1:14" x14ac:dyDescent="0.25">
      <c r="A11750" s="26">
        <v>44944.668229166666</v>
      </c>
      <c r="B11750" s="23" t="s">
        <v>0</v>
      </c>
      <c r="C11750" s="23" t="s">
        <v>14745</v>
      </c>
      <c r="D11750" s="23" t="s">
        <v>6</v>
      </c>
      <c r="E11750" s="23" t="s">
        <v>1</v>
      </c>
      <c r="F11750" s="23" t="s">
        <v>7</v>
      </c>
      <c r="G11750" s="23" t="s">
        <v>975</v>
      </c>
      <c r="H11750" s="2" t="s">
        <v>7722</v>
      </c>
      <c r="I11750" s="23" t="s">
        <v>5999</v>
      </c>
      <c r="J11750" s="23" t="s">
        <v>59</v>
      </c>
      <c r="K11750" s="23" t="s">
        <v>9712</v>
      </c>
      <c r="L11750" s="23" t="s">
        <v>9538</v>
      </c>
      <c r="M11750" s="23">
        <f>YEAR(Tabla2[[#This Row],[Fecha de creación]])</f>
        <v>2023</v>
      </c>
      <c r="N11750" s="23">
        <f>MONTH(Tabla2[[#This Row],[Fecha de creación]])</f>
        <v>1</v>
      </c>
    </row>
    <row r="11751" spans="1:14" x14ac:dyDescent="0.25">
      <c r="A11751" s="26">
        <v>44944.670578703706</v>
      </c>
      <c r="B11751" s="23" t="s">
        <v>0</v>
      </c>
      <c r="C11751" s="23" t="s">
        <v>14746</v>
      </c>
      <c r="D11751" s="23" t="s">
        <v>982</v>
      </c>
      <c r="E11751" s="23" t="s">
        <v>1</v>
      </c>
      <c r="F11751" s="23" t="s">
        <v>22</v>
      </c>
      <c r="G11751" s="23" t="s">
        <v>975</v>
      </c>
      <c r="H11751" s="2" t="s">
        <v>8893</v>
      </c>
      <c r="I11751" s="23" t="s">
        <v>7680</v>
      </c>
      <c r="J11751" s="23" t="s">
        <v>59</v>
      </c>
      <c r="K11751" s="23" t="s">
        <v>9712</v>
      </c>
      <c r="L11751" s="23" t="s">
        <v>9538</v>
      </c>
      <c r="M11751" s="23">
        <f>YEAR(Tabla2[[#This Row],[Fecha de creación]])</f>
        <v>2023</v>
      </c>
      <c r="N11751" s="23">
        <f>MONTH(Tabla2[[#This Row],[Fecha de creación]])</f>
        <v>1</v>
      </c>
    </row>
    <row r="11752" spans="1:14" x14ac:dyDescent="0.25">
      <c r="A11752" s="26">
        <v>44944.673078703701</v>
      </c>
      <c r="B11752" s="23" t="s">
        <v>0</v>
      </c>
      <c r="C11752" s="23" t="s">
        <v>14747</v>
      </c>
      <c r="D11752" s="23" t="s">
        <v>6</v>
      </c>
      <c r="E11752" s="23" t="s">
        <v>1</v>
      </c>
      <c r="F11752" s="23" t="s">
        <v>7</v>
      </c>
      <c r="G11752" s="23" t="s">
        <v>975</v>
      </c>
      <c r="H11752" s="2" t="s">
        <v>7722</v>
      </c>
      <c r="I11752" s="23" t="s">
        <v>5999</v>
      </c>
      <c r="J11752" s="23" t="s">
        <v>59</v>
      </c>
      <c r="K11752" s="23" t="s">
        <v>9712</v>
      </c>
      <c r="L11752" s="23" t="s">
        <v>9538</v>
      </c>
      <c r="M11752" s="23">
        <f>YEAR(Tabla2[[#This Row],[Fecha de creación]])</f>
        <v>2023</v>
      </c>
      <c r="N11752" s="23">
        <f>MONTH(Tabla2[[#This Row],[Fecha de creación]])</f>
        <v>1</v>
      </c>
    </row>
    <row r="11753" spans="1:14" x14ac:dyDescent="0.25">
      <c r="A11753" s="26">
        <v>44944.682847222219</v>
      </c>
      <c r="B11753" s="23" t="s">
        <v>56</v>
      </c>
      <c r="C11753" s="23" t="s">
        <v>14748</v>
      </c>
      <c r="D11753" s="23" t="s">
        <v>382</v>
      </c>
      <c r="E11753" s="23" t="s">
        <v>1</v>
      </c>
      <c r="F11753" s="23" t="s">
        <v>7</v>
      </c>
      <c r="G11753" s="23" t="s">
        <v>975</v>
      </c>
      <c r="H11753" s="2" t="s">
        <v>7723</v>
      </c>
      <c r="I11753" s="23" t="s">
        <v>7342</v>
      </c>
      <c r="J11753" s="23" t="s">
        <v>59</v>
      </c>
      <c r="K11753" s="23" t="s">
        <v>9712</v>
      </c>
      <c r="L11753" s="23" t="s">
        <v>9538</v>
      </c>
      <c r="M11753" s="23">
        <f>YEAR(Tabla2[[#This Row],[Fecha de creación]])</f>
        <v>2023</v>
      </c>
      <c r="N11753" s="23">
        <f>MONTH(Tabla2[[#This Row],[Fecha de creación]])</f>
        <v>1</v>
      </c>
    </row>
    <row r="11754" spans="1:14" x14ac:dyDescent="0.25">
      <c r="A11754" s="26">
        <v>44944.686909722222</v>
      </c>
      <c r="B11754" s="23" t="s">
        <v>0</v>
      </c>
      <c r="C11754" s="23" t="s">
        <v>14749</v>
      </c>
      <c r="D11754" s="23" t="s">
        <v>982</v>
      </c>
      <c r="E11754" s="23" t="s">
        <v>1</v>
      </c>
      <c r="F11754" s="23" t="s">
        <v>22</v>
      </c>
      <c r="G11754" s="23" t="s">
        <v>975</v>
      </c>
      <c r="H11754" s="2" t="s">
        <v>8893</v>
      </c>
      <c r="I11754" s="23" t="s">
        <v>7680</v>
      </c>
      <c r="J11754" s="23" t="s">
        <v>59</v>
      </c>
      <c r="K11754" s="23" t="s">
        <v>9712</v>
      </c>
      <c r="L11754" s="23" t="s">
        <v>9538</v>
      </c>
      <c r="M11754" s="23">
        <f>YEAR(Tabla2[[#This Row],[Fecha de creación]])</f>
        <v>2023</v>
      </c>
      <c r="N11754" s="23">
        <f>MONTH(Tabla2[[#This Row],[Fecha de creación]])</f>
        <v>1</v>
      </c>
    </row>
    <row r="11755" spans="1:14" x14ac:dyDescent="0.25">
      <c r="A11755" s="26">
        <v>44944.692685185182</v>
      </c>
      <c r="B11755" s="23" t="s">
        <v>0</v>
      </c>
      <c r="C11755" s="23" t="s">
        <v>14750</v>
      </c>
      <c r="D11755" s="23" t="s">
        <v>982</v>
      </c>
      <c r="E11755" s="23" t="s">
        <v>1</v>
      </c>
      <c r="F11755" s="23" t="s">
        <v>22</v>
      </c>
      <c r="G11755" s="23" t="s">
        <v>975</v>
      </c>
      <c r="H11755" s="2" t="s">
        <v>8893</v>
      </c>
      <c r="I11755" s="23" t="s">
        <v>7680</v>
      </c>
      <c r="J11755" s="23" t="s">
        <v>59</v>
      </c>
      <c r="K11755" s="23" t="s">
        <v>9712</v>
      </c>
      <c r="L11755" s="23" t="s">
        <v>9538</v>
      </c>
      <c r="M11755" s="23">
        <f>YEAR(Tabla2[[#This Row],[Fecha de creación]])</f>
        <v>2023</v>
      </c>
      <c r="N11755" s="23">
        <f>MONTH(Tabla2[[#This Row],[Fecha de creación]])</f>
        <v>1</v>
      </c>
    </row>
    <row r="11756" spans="1:14" x14ac:dyDescent="0.25">
      <c r="A11756" s="26">
        <v>44944.692754629628</v>
      </c>
      <c r="B11756" s="23" t="s">
        <v>56</v>
      </c>
      <c r="C11756" s="23" t="s">
        <v>14751</v>
      </c>
      <c r="D11756" s="23" t="s">
        <v>7829</v>
      </c>
      <c r="E11756" s="23" t="s">
        <v>1</v>
      </c>
      <c r="F11756" s="23" t="s">
        <v>7</v>
      </c>
      <c r="G11756" s="23" t="s">
        <v>3</v>
      </c>
      <c r="H11756" s="2" t="s">
        <v>7745</v>
      </c>
      <c r="I11756" s="23" t="s">
        <v>7342</v>
      </c>
      <c r="J11756" s="23" t="s">
        <v>59</v>
      </c>
      <c r="K11756" s="23" t="s">
        <v>9712</v>
      </c>
      <c r="L11756" s="23" t="s">
        <v>9539</v>
      </c>
      <c r="M11756" s="23">
        <f>YEAR(Tabla2[[#This Row],[Fecha de creación]])</f>
        <v>2023</v>
      </c>
      <c r="N11756" s="23">
        <f>MONTH(Tabla2[[#This Row],[Fecha de creación]])</f>
        <v>1</v>
      </c>
    </row>
    <row r="11757" spans="1:14" x14ac:dyDescent="0.25">
      <c r="A11757" s="26">
        <v>44944.705254629633</v>
      </c>
      <c r="B11757" s="23" t="s">
        <v>0</v>
      </c>
      <c r="C11757" s="23" t="s">
        <v>14752</v>
      </c>
      <c r="D11757" s="23" t="s">
        <v>110</v>
      </c>
      <c r="E11757" s="23" t="s">
        <v>1</v>
      </c>
      <c r="F11757" s="23" t="s">
        <v>7</v>
      </c>
      <c r="G11757" s="23" t="s">
        <v>975</v>
      </c>
      <c r="H11757" s="2" t="s">
        <v>14313</v>
      </c>
      <c r="I11757" s="23" t="s">
        <v>5999</v>
      </c>
      <c r="J11757" s="23" t="s">
        <v>59</v>
      </c>
      <c r="K11757" s="23" t="s">
        <v>9712</v>
      </c>
      <c r="L11757" s="23" t="s">
        <v>9538</v>
      </c>
      <c r="M11757" s="23">
        <f>YEAR(Tabla2[[#This Row],[Fecha de creación]])</f>
        <v>2023</v>
      </c>
      <c r="N11757" s="23">
        <f>MONTH(Tabla2[[#This Row],[Fecha de creación]])</f>
        <v>1</v>
      </c>
    </row>
    <row r="11758" spans="1:14" x14ac:dyDescent="0.25">
      <c r="A11758" s="26">
        <v>44945.472083333334</v>
      </c>
      <c r="B11758" s="23" t="s">
        <v>0</v>
      </c>
      <c r="C11758" s="23" t="s">
        <v>14753</v>
      </c>
      <c r="D11758" s="23" t="s">
        <v>6</v>
      </c>
      <c r="E11758" s="23" t="s">
        <v>1</v>
      </c>
      <c r="F11758" s="23" t="s">
        <v>7</v>
      </c>
      <c r="G11758" s="23" t="s">
        <v>975</v>
      </c>
      <c r="H11758" s="2" t="s">
        <v>7722</v>
      </c>
      <c r="I11758" s="23" t="s">
        <v>5999</v>
      </c>
      <c r="J11758" s="23" t="s">
        <v>59</v>
      </c>
      <c r="K11758" s="23" t="s">
        <v>9712</v>
      </c>
      <c r="L11758" s="23" t="s">
        <v>9538</v>
      </c>
      <c r="M11758" s="23">
        <f>YEAR(Tabla2[[#This Row],[Fecha de creación]])</f>
        <v>2023</v>
      </c>
      <c r="N11758" s="23">
        <f>MONTH(Tabla2[[#This Row],[Fecha de creación]])</f>
        <v>1</v>
      </c>
    </row>
    <row r="11759" spans="1:14" x14ac:dyDescent="0.25">
      <c r="A11759" s="26">
        <v>44945.475624999999</v>
      </c>
      <c r="B11759" s="23" t="s">
        <v>100</v>
      </c>
      <c r="C11759" s="23" t="s">
        <v>14754</v>
      </c>
      <c r="D11759" s="23" t="s">
        <v>6</v>
      </c>
      <c r="E11759" s="23" t="s">
        <v>1</v>
      </c>
      <c r="F11759" s="23" t="s">
        <v>7</v>
      </c>
      <c r="G11759" s="23" t="s">
        <v>975</v>
      </c>
      <c r="H11759" s="2" t="s">
        <v>7722</v>
      </c>
      <c r="I11759" s="23" t="s">
        <v>6004</v>
      </c>
      <c r="J11759" s="23" t="s">
        <v>59</v>
      </c>
      <c r="K11759" s="23" t="s">
        <v>9712</v>
      </c>
      <c r="L11759" s="23" t="s">
        <v>9538</v>
      </c>
      <c r="M11759" s="23">
        <f>YEAR(Tabla2[[#This Row],[Fecha de creación]])</f>
        <v>2023</v>
      </c>
      <c r="N11759" s="23">
        <f>MONTH(Tabla2[[#This Row],[Fecha de creación]])</f>
        <v>1</v>
      </c>
    </row>
    <row r="11760" spans="1:14" x14ac:dyDescent="0.25">
      <c r="A11760" s="26">
        <v>44945.476400462961</v>
      </c>
      <c r="B11760" s="23" t="s">
        <v>100</v>
      </c>
      <c r="C11760" s="23" t="s">
        <v>14755</v>
      </c>
      <c r="D11760" s="23" t="s">
        <v>6</v>
      </c>
      <c r="E11760" s="23" t="s">
        <v>1</v>
      </c>
      <c r="F11760" s="23" t="s">
        <v>7</v>
      </c>
      <c r="G11760" s="23" t="s">
        <v>975</v>
      </c>
      <c r="H11760" s="2" t="s">
        <v>7722</v>
      </c>
      <c r="I11760" s="23" t="s">
        <v>6004</v>
      </c>
      <c r="J11760" s="23" t="s">
        <v>59</v>
      </c>
      <c r="K11760" s="23" t="s">
        <v>9712</v>
      </c>
      <c r="L11760" s="23" t="s">
        <v>9539</v>
      </c>
      <c r="M11760" s="23">
        <f>YEAR(Tabla2[[#This Row],[Fecha de creación]])</f>
        <v>2023</v>
      </c>
      <c r="N11760" s="23">
        <f>MONTH(Tabla2[[#This Row],[Fecha de creación]])</f>
        <v>1</v>
      </c>
    </row>
    <row r="11761" spans="1:14" x14ac:dyDescent="0.25">
      <c r="A11761" s="26">
        <v>44945.503159722219</v>
      </c>
      <c r="B11761" s="23" t="s">
        <v>56</v>
      </c>
      <c r="C11761" s="23" t="s">
        <v>14756</v>
      </c>
      <c r="D11761" s="23" t="s">
        <v>7351</v>
      </c>
      <c r="E11761" s="23" t="s">
        <v>1</v>
      </c>
      <c r="F11761" s="23" t="s">
        <v>7</v>
      </c>
      <c r="G11761" s="23" t="s">
        <v>975</v>
      </c>
      <c r="H11761" s="2" t="s">
        <v>8459</v>
      </c>
      <c r="I11761" s="23" t="s">
        <v>7342</v>
      </c>
      <c r="J11761" s="23" t="s">
        <v>59</v>
      </c>
      <c r="K11761" s="23" t="s">
        <v>9712</v>
      </c>
      <c r="L11761" s="23" t="s">
        <v>9538</v>
      </c>
      <c r="M11761" s="23">
        <f>YEAR(Tabla2[[#This Row],[Fecha de creación]])</f>
        <v>2023</v>
      </c>
      <c r="N11761" s="23">
        <f>MONTH(Tabla2[[#This Row],[Fecha de creación]])</f>
        <v>1</v>
      </c>
    </row>
    <row r="11762" spans="1:14" x14ac:dyDescent="0.25">
      <c r="A11762" s="26">
        <v>44945.505960648145</v>
      </c>
      <c r="B11762" s="23" t="s">
        <v>189</v>
      </c>
      <c r="C11762" s="23" t="s">
        <v>14757</v>
      </c>
      <c r="D11762" s="23" t="s">
        <v>7351</v>
      </c>
      <c r="E11762" s="23" t="s">
        <v>1</v>
      </c>
      <c r="F11762" s="23" t="s">
        <v>7</v>
      </c>
      <c r="G11762" s="23" t="s">
        <v>975</v>
      </c>
      <c r="H11762" s="2" t="s">
        <v>8459</v>
      </c>
      <c r="I11762" s="23" t="s">
        <v>7338</v>
      </c>
      <c r="J11762" s="23" t="s">
        <v>59</v>
      </c>
      <c r="K11762" s="23" t="s">
        <v>9712</v>
      </c>
      <c r="L11762" s="23" t="s">
        <v>9538</v>
      </c>
      <c r="M11762" s="23">
        <f>YEAR(Tabla2[[#This Row],[Fecha de creación]])</f>
        <v>2023</v>
      </c>
      <c r="N11762" s="23">
        <f>MONTH(Tabla2[[#This Row],[Fecha de creación]])</f>
        <v>1</v>
      </c>
    </row>
    <row r="11763" spans="1:14" x14ac:dyDescent="0.25">
      <c r="A11763" s="26">
        <v>44945.525451388887</v>
      </c>
      <c r="B11763" s="23" t="s">
        <v>0</v>
      </c>
      <c r="C11763" s="23" t="s">
        <v>14758</v>
      </c>
      <c r="D11763" s="23" t="s">
        <v>7627</v>
      </c>
      <c r="E11763" s="23" t="s">
        <v>1</v>
      </c>
      <c r="F11763" s="23" t="s">
        <v>7</v>
      </c>
      <c r="G11763" s="23" t="s">
        <v>3</v>
      </c>
      <c r="H11763" s="2" t="s">
        <v>8459</v>
      </c>
      <c r="I11763" s="23" t="s">
        <v>14129</v>
      </c>
      <c r="J11763" s="23" t="s">
        <v>958</v>
      </c>
      <c r="K11763" s="23" t="s">
        <v>9712</v>
      </c>
      <c r="L11763" s="23" t="s">
        <v>9539</v>
      </c>
      <c r="M11763" s="23">
        <f>YEAR(Tabla2[[#This Row],[Fecha de creación]])</f>
        <v>2023</v>
      </c>
      <c r="N11763" s="23">
        <f>MONTH(Tabla2[[#This Row],[Fecha de creación]])</f>
        <v>1</v>
      </c>
    </row>
    <row r="11764" spans="1:14" x14ac:dyDescent="0.25">
      <c r="A11764" s="26">
        <v>44945.620717592596</v>
      </c>
      <c r="B11764" s="23" t="s">
        <v>0</v>
      </c>
      <c r="C11764" s="23" t="s">
        <v>14759</v>
      </c>
      <c r="D11764" s="23" t="s">
        <v>7882</v>
      </c>
      <c r="E11764" s="23" t="s">
        <v>1</v>
      </c>
      <c r="F11764" s="23" t="s">
        <v>7</v>
      </c>
      <c r="G11764" s="23" t="s">
        <v>975</v>
      </c>
      <c r="H11764" s="2" t="s">
        <v>7722</v>
      </c>
      <c r="I11764" s="23" t="s">
        <v>7680</v>
      </c>
      <c r="J11764" s="23"/>
      <c r="K11764" s="23" t="s">
        <v>9712</v>
      </c>
      <c r="L11764" s="23" t="s">
        <v>9538</v>
      </c>
      <c r="M11764" s="23">
        <f>YEAR(Tabla2[[#This Row],[Fecha de creación]])</f>
        <v>2023</v>
      </c>
      <c r="N11764" s="23">
        <f>MONTH(Tabla2[[#This Row],[Fecha de creación]])</f>
        <v>1</v>
      </c>
    </row>
    <row r="11765" spans="1:14" x14ac:dyDescent="0.25">
      <c r="A11765" s="26">
        <v>44945.645902777775</v>
      </c>
      <c r="B11765" s="23" t="s">
        <v>0</v>
      </c>
      <c r="C11765" s="23" t="s">
        <v>14760</v>
      </c>
      <c r="D11765" s="23" t="s">
        <v>7627</v>
      </c>
      <c r="E11765" s="23" t="s">
        <v>1</v>
      </c>
      <c r="F11765" s="23" t="s">
        <v>7</v>
      </c>
      <c r="G11765" s="23" t="s">
        <v>975</v>
      </c>
      <c r="H11765" s="2" t="s">
        <v>8459</v>
      </c>
      <c r="I11765" s="23" t="s">
        <v>14129</v>
      </c>
      <c r="J11765" s="23" t="s">
        <v>958</v>
      </c>
      <c r="K11765" s="23" t="s">
        <v>9712</v>
      </c>
      <c r="L11765" s="23" t="s">
        <v>9538</v>
      </c>
      <c r="M11765" s="23">
        <f>YEAR(Tabla2[[#This Row],[Fecha de creación]])</f>
        <v>2023</v>
      </c>
      <c r="N11765" s="23">
        <f>MONTH(Tabla2[[#This Row],[Fecha de creación]])</f>
        <v>1</v>
      </c>
    </row>
    <row r="11766" spans="1:14" x14ac:dyDescent="0.25">
      <c r="A11766" s="26">
        <v>44945.667291666665</v>
      </c>
      <c r="B11766" s="23" t="s">
        <v>0</v>
      </c>
      <c r="C11766" s="23" t="s">
        <v>14761</v>
      </c>
      <c r="D11766" s="23" t="s">
        <v>7882</v>
      </c>
      <c r="E11766" s="23" t="s">
        <v>1</v>
      </c>
      <c r="F11766" s="23" t="s">
        <v>7</v>
      </c>
      <c r="G11766" s="23" t="s">
        <v>975</v>
      </c>
      <c r="H11766" s="2" t="s">
        <v>7722</v>
      </c>
      <c r="I11766" s="23" t="s">
        <v>7680</v>
      </c>
      <c r="J11766" s="23" t="s">
        <v>59</v>
      </c>
      <c r="K11766" s="23" t="s">
        <v>9712</v>
      </c>
      <c r="L11766" s="23" t="s">
        <v>9538</v>
      </c>
      <c r="M11766" s="23">
        <f>YEAR(Tabla2[[#This Row],[Fecha de creación]])</f>
        <v>2023</v>
      </c>
      <c r="N11766" s="23">
        <f>MONTH(Tabla2[[#This Row],[Fecha de creación]])</f>
        <v>1</v>
      </c>
    </row>
    <row r="11767" spans="1:14" x14ac:dyDescent="0.25">
      <c r="A11767" s="26">
        <v>44945.675462962965</v>
      </c>
      <c r="B11767" s="23" t="s">
        <v>189</v>
      </c>
      <c r="C11767" s="23" t="s">
        <v>14762</v>
      </c>
      <c r="D11767" s="23" t="s">
        <v>4281</v>
      </c>
      <c r="E11767" s="23" t="s">
        <v>1</v>
      </c>
      <c r="F11767" s="23" t="s">
        <v>7</v>
      </c>
      <c r="G11767" s="23" t="s">
        <v>975</v>
      </c>
      <c r="H11767" s="2" t="s">
        <v>7722</v>
      </c>
      <c r="I11767" s="23" t="s">
        <v>3284</v>
      </c>
      <c r="J11767" s="23" t="s">
        <v>59</v>
      </c>
      <c r="K11767" s="23" t="s">
        <v>9712</v>
      </c>
      <c r="L11767" s="23" t="s">
        <v>9539</v>
      </c>
      <c r="M11767" s="23">
        <f>YEAR(Tabla2[[#This Row],[Fecha de creación]])</f>
        <v>2023</v>
      </c>
      <c r="N11767" s="23">
        <f>MONTH(Tabla2[[#This Row],[Fecha de creación]])</f>
        <v>1</v>
      </c>
    </row>
    <row r="11768" spans="1:14" x14ac:dyDescent="0.25">
      <c r="A11768" s="26">
        <v>44945.676446759258</v>
      </c>
      <c r="B11768" s="23" t="s">
        <v>189</v>
      </c>
      <c r="C11768" s="23" t="s">
        <v>14763</v>
      </c>
      <c r="D11768" s="23" t="s">
        <v>4281</v>
      </c>
      <c r="E11768" s="23" t="s">
        <v>1</v>
      </c>
      <c r="F11768" s="23" t="s">
        <v>7</v>
      </c>
      <c r="G11768" s="23" t="s">
        <v>975</v>
      </c>
      <c r="H11768" s="2" t="s">
        <v>7722</v>
      </c>
      <c r="I11768" s="23" t="s">
        <v>7338</v>
      </c>
      <c r="J11768" s="23" t="s">
        <v>59</v>
      </c>
      <c r="K11768" s="23" t="s">
        <v>9712</v>
      </c>
      <c r="L11768" s="23" t="s">
        <v>9538</v>
      </c>
      <c r="M11768" s="23">
        <f>YEAR(Tabla2[[#This Row],[Fecha de creación]])</f>
        <v>2023</v>
      </c>
      <c r="N11768" s="23">
        <f>MONTH(Tabla2[[#This Row],[Fecha de creación]])</f>
        <v>1</v>
      </c>
    </row>
    <row r="11769" spans="1:14" x14ac:dyDescent="0.25">
      <c r="A11769" s="26">
        <v>44945.686979166669</v>
      </c>
      <c r="B11769" s="23" t="s">
        <v>100</v>
      </c>
      <c r="C11769" s="23" t="s">
        <v>14764</v>
      </c>
      <c r="D11769" s="23" t="s">
        <v>1057</v>
      </c>
      <c r="E11769" s="23" t="s">
        <v>1</v>
      </c>
      <c r="F11769" s="23" t="s">
        <v>7</v>
      </c>
      <c r="G11769" s="23" t="s">
        <v>975</v>
      </c>
      <c r="H11769" s="2" t="s">
        <v>8535</v>
      </c>
      <c r="I11769" s="23" t="s">
        <v>14131</v>
      </c>
      <c r="J11769" s="23" t="s">
        <v>958</v>
      </c>
      <c r="K11769" s="23" t="s">
        <v>9712</v>
      </c>
      <c r="L11769" s="23" t="s">
        <v>9538</v>
      </c>
      <c r="M11769" s="23">
        <f>YEAR(Tabla2[[#This Row],[Fecha de creación]])</f>
        <v>2023</v>
      </c>
      <c r="N11769" s="23">
        <f>MONTH(Tabla2[[#This Row],[Fecha de creación]])</f>
        <v>1</v>
      </c>
    </row>
    <row r="11770" spans="1:14" x14ac:dyDescent="0.25">
      <c r="A11770" s="26">
        <v>44945.702881944446</v>
      </c>
      <c r="B11770" s="23" t="s">
        <v>0</v>
      </c>
      <c r="C11770" s="23" t="s">
        <v>14765</v>
      </c>
      <c r="D11770" s="23" t="s">
        <v>982</v>
      </c>
      <c r="E11770" s="23" t="s">
        <v>1</v>
      </c>
      <c r="F11770" s="23" t="s">
        <v>22</v>
      </c>
      <c r="G11770" s="23" t="s">
        <v>975</v>
      </c>
      <c r="H11770" s="2" t="s">
        <v>8893</v>
      </c>
      <c r="I11770" s="23" t="s">
        <v>7680</v>
      </c>
      <c r="J11770" s="23" t="s">
        <v>59</v>
      </c>
      <c r="K11770" s="23" t="s">
        <v>9712</v>
      </c>
      <c r="L11770" s="23" t="s">
        <v>9538</v>
      </c>
      <c r="M11770" s="23">
        <f>YEAR(Tabla2[[#This Row],[Fecha de creación]])</f>
        <v>2023</v>
      </c>
      <c r="N11770" s="23">
        <f>MONTH(Tabla2[[#This Row],[Fecha de creación]])</f>
        <v>1</v>
      </c>
    </row>
    <row r="11771" spans="1:14" x14ac:dyDescent="0.25">
      <c r="A11771" s="26">
        <v>44945.711226851854</v>
      </c>
      <c r="B11771" s="23" t="s">
        <v>0</v>
      </c>
      <c r="C11771" s="23" t="s">
        <v>14766</v>
      </c>
      <c r="D11771" s="23" t="s">
        <v>364</v>
      </c>
      <c r="E11771" s="23" t="s">
        <v>1</v>
      </c>
      <c r="F11771" s="23" t="s">
        <v>7</v>
      </c>
      <c r="G11771" s="23" t="s">
        <v>1551</v>
      </c>
      <c r="H11771" s="2" t="s">
        <v>7725</v>
      </c>
      <c r="I11771" s="23" t="s">
        <v>976</v>
      </c>
      <c r="J11771" s="23" t="s">
        <v>59</v>
      </c>
      <c r="K11771" s="23" t="s">
        <v>9712</v>
      </c>
      <c r="L11771" s="23" t="s">
        <v>9539</v>
      </c>
      <c r="M11771" s="23">
        <f>YEAR(Tabla2[[#This Row],[Fecha de creación]])</f>
        <v>2023</v>
      </c>
      <c r="N11771" s="23">
        <f>MONTH(Tabla2[[#This Row],[Fecha de creación]])</f>
        <v>1</v>
      </c>
    </row>
    <row r="11772" spans="1:14" x14ac:dyDescent="0.25">
      <c r="A11772" s="26">
        <v>44945.722129629627</v>
      </c>
      <c r="B11772" s="23" t="s">
        <v>0</v>
      </c>
      <c r="C11772" s="23" t="s">
        <v>14767</v>
      </c>
      <c r="D11772" s="23" t="s">
        <v>982</v>
      </c>
      <c r="E11772" s="23" t="s">
        <v>1</v>
      </c>
      <c r="F11772" s="23" t="s">
        <v>22</v>
      </c>
      <c r="G11772" s="23" t="s">
        <v>975</v>
      </c>
      <c r="H11772" s="2" t="s">
        <v>8893</v>
      </c>
      <c r="I11772" s="23" t="s">
        <v>7680</v>
      </c>
      <c r="J11772" s="23" t="s">
        <v>59</v>
      </c>
      <c r="K11772" s="23" t="s">
        <v>9712</v>
      </c>
      <c r="L11772" s="23" t="s">
        <v>9538</v>
      </c>
      <c r="M11772" s="23">
        <f>YEAR(Tabla2[[#This Row],[Fecha de creación]])</f>
        <v>2023</v>
      </c>
      <c r="N11772" s="23">
        <f>MONTH(Tabla2[[#This Row],[Fecha de creación]])</f>
        <v>1</v>
      </c>
    </row>
    <row r="11773" spans="1:14" x14ac:dyDescent="0.25">
      <c r="A11773" s="26">
        <v>44945.736157407409</v>
      </c>
      <c r="B11773" s="23" t="s">
        <v>0</v>
      </c>
      <c r="C11773" s="23" t="s">
        <v>14768</v>
      </c>
      <c r="D11773" s="23" t="s">
        <v>49</v>
      </c>
      <c r="E11773" s="23" t="s">
        <v>1</v>
      </c>
      <c r="F11773" s="23" t="s">
        <v>7</v>
      </c>
      <c r="G11773" s="23" t="s">
        <v>3</v>
      </c>
      <c r="H11773" s="2" t="s">
        <v>7745</v>
      </c>
      <c r="I11773" s="23" t="s">
        <v>14129</v>
      </c>
      <c r="J11773" s="23" t="s">
        <v>958</v>
      </c>
      <c r="K11773" s="23" t="s">
        <v>9712</v>
      </c>
      <c r="L11773" s="23" t="s">
        <v>9539</v>
      </c>
      <c r="M11773" s="23">
        <f>YEAR(Tabla2[[#This Row],[Fecha de creación]])</f>
        <v>2023</v>
      </c>
      <c r="N11773" s="23">
        <f>MONTH(Tabla2[[#This Row],[Fecha de creación]])</f>
        <v>1</v>
      </c>
    </row>
    <row r="11774" spans="1:14" x14ac:dyDescent="0.25">
      <c r="A11774" s="26">
        <v>44946.445162037038</v>
      </c>
      <c r="B11774" s="23" t="s">
        <v>9534</v>
      </c>
      <c r="C11774" s="23" t="s">
        <v>14769</v>
      </c>
      <c r="D11774" s="23" t="s">
        <v>14770</v>
      </c>
      <c r="E11774" s="23" t="s">
        <v>1</v>
      </c>
      <c r="F11774" s="23" t="s">
        <v>2</v>
      </c>
      <c r="G11774" s="23" t="s">
        <v>1551</v>
      </c>
      <c r="H11774" s="2" t="s">
        <v>7770</v>
      </c>
      <c r="I11774" s="23" t="s">
        <v>14771</v>
      </c>
      <c r="J11774" s="23"/>
      <c r="K11774" s="23" t="s">
        <v>9712</v>
      </c>
      <c r="L11774" s="23" t="s">
        <v>9539</v>
      </c>
      <c r="M11774" s="23">
        <f>YEAR(Tabla2[[#This Row],[Fecha de creación]])</f>
        <v>2023</v>
      </c>
      <c r="N11774" s="23">
        <f>MONTH(Tabla2[[#This Row],[Fecha de creación]])</f>
        <v>1</v>
      </c>
    </row>
    <row r="11775" spans="1:14" x14ac:dyDescent="0.25">
      <c r="A11775" s="26">
        <v>44946.446736111109</v>
      </c>
      <c r="B11775" s="23" t="s">
        <v>189</v>
      </c>
      <c r="C11775" s="23" t="s">
        <v>14772</v>
      </c>
      <c r="D11775" s="23" t="s">
        <v>7829</v>
      </c>
      <c r="E11775" s="23" t="s">
        <v>1</v>
      </c>
      <c r="F11775" s="23" t="s">
        <v>7</v>
      </c>
      <c r="G11775" s="23" t="s">
        <v>975</v>
      </c>
      <c r="H11775" s="2" t="s">
        <v>7745</v>
      </c>
      <c r="I11775" s="23" t="s">
        <v>7338</v>
      </c>
      <c r="J11775" s="23" t="s">
        <v>59</v>
      </c>
      <c r="K11775" s="23" t="s">
        <v>9712</v>
      </c>
      <c r="L11775" s="23" t="s">
        <v>9539</v>
      </c>
      <c r="M11775" s="23">
        <f>YEAR(Tabla2[[#This Row],[Fecha de creación]])</f>
        <v>2023</v>
      </c>
      <c r="N11775" s="23">
        <f>MONTH(Tabla2[[#This Row],[Fecha de creación]])</f>
        <v>1</v>
      </c>
    </row>
    <row r="11776" spans="1:14" x14ac:dyDescent="0.25">
      <c r="A11776" s="26">
        <v>44946.464733796296</v>
      </c>
      <c r="B11776" s="23" t="s">
        <v>189</v>
      </c>
      <c r="C11776" s="23" t="s">
        <v>14773</v>
      </c>
      <c r="D11776" s="23" t="s">
        <v>7341</v>
      </c>
      <c r="E11776" s="23" t="s">
        <v>1</v>
      </c>
      <c r="F11776" s="23" t="s">
        <v>22</v>
      </c>
      <c r="G11776" s="23" t="s">
        <v>975</v>
      </c>
      <c r="H11776" s="2" t="s">
        <v>7734</v>
      </c>
      <c r="I11776" s="23" t="s">
        <v>7338</v>
      </c>
      <c r="J11776" s="23" t="s">
        <v>958</v>
      </c>
      <c r="K11776" s="23" t="s">
        <v>9712</v>
      </c>
      <c r="L11776" s="23" t="s">
        <v>9538</v>
      </c>
      <c r="M11776" s="23">
        <f>YEAR(Tabla2[[#This Row],[Fecha de creación]])</f>
        <v>2023</v>
      </c>
      <c r="N11776" s="23">
        <f>MONTH(Tabla2[[#This Row],[Fecha de creación]])</f>
        <v>1</v>
      </c>
    </row>
    <row r="11777" spans="1:14" x14ac:dyDescent="0.25">
      <c r="A11777" s="26">
        <v>44946.469212962962</v>
      </c>
      <c r="B11777" s="23" t="s">
        <v>0</v>
      </c>
      <c r="C11777" s="23" t="s">
        <v>14774</v>
      </c>
      <c r="D11777" s="23" t="s">
        <v>49</v>
      </c>
      <c r="E11777" s="23" t="s">
        <v>1</v>
      </c>
      <c r="F11777" s="23" t="s">
        <v>7</v>
      </c>
      <c r="G11777" s="23" t="s">
        <v>3</v>
      </c>
      <c r="H11777" s="2" t="s">
        <v>7745</v>
      </c>
      <c r="I11777" s="23" t="s">
        <v>14129</v>
      </c>
      <c r="J11777" s="23" t="s">
        <v>958</v>
      </c>
      <c r="K11777" s="23" t="s">
        <v>9712</v>
      </c>
      <c r="L11777" s="23" t="s">
        <v>9539</v>
      </c>
      <c r="M11777" s="23">
        <f>YEAR(Tabla2[[#This Row],[Fecha de creación]])</f>
        <v>2023</v>
      </c>
      <c r="N11777" s="23">
        <f>MONTH(Tabla2[[#This Row],[Fecha de creación]])</f>
        <v>1</v>
      </c>
    </row>
    <row r="11778" spans="1:14" x14ac:dyDescent="0.25">
      <c r="A11778" s="26">
        <v>44946.47047453704</v>
      </c>
      <c r="B11778" s="23" t="s">
        <v>0</v>
      </c>
      <c r="C11778" s="23" t="s">
        <v>14775</v>
      </c>
      <c r="D11778" s="23" t="s">
        <v>49</v>
      </c>
      <c r="E11778" s="23" t="s">
        <v>1</v>
      </c>
      <c r="F11778" s="23" t="s">
        <v>7</v>
      </c>
      <c r="G11778" s="23" t="s">
        <v>3</v>
      </c>
      <c r="H11778" s="2" t="s">
        <v>7745</v>
      </c>
      <c r="I11778" s="23" t="s">
        <v>14129</v>
      </c>
      <c r="J11778" s="23" t="s">
        <v>958</v>
      </c>
      <c r="K11778" s="23" t="s">
        <v>9712</v>
      </c>
      <c r="L11778" s="23" t="s">
        <v>9539</v>
      </c>
      <c r="M11778" s="23">
        <f>YEAR(Tabla2[[#This Row],[Fecha de creación]])</f>
        <v>2023</v>
      </c>
      <c r="N11778" s="23">
        <f>MONTH(Tabla2[[#This Row],[Fecha de creación]])</f>
        <v>1</v>
      </c>
    </row>
    <row r="11779" spans="1:14" x14ac:dyDescent="0.25">
      <c r="A11779" s="26">
        <v>44946.472384259258</v>
      </c>
      <c r="B11779" s="23" t="s">
        <v>0</v>
      </c>
      <c r="C11779" s="23" t="s">
        <v>14776</v>
      </c>
      <c r="D11779" s="23" t="s">
        <v>49</v>
      </c>
      <c r="E11779" s="23" t="s">
        <v>1</v>
      </c>
      <c r="F11779" s="23" t="s">
        <v>7</v>
      </c>
      <c r="G11779" s="23" t="s">
        <v>3</v>
      </c>
      <c r="H11779" s="2" t="s">
        <v>7745</v>
      </c>
      <c r="I11779" s="23" t="s">
        <v>14129</v>
      </c>
      <c r="J11779" s="23" t="s">
        <v>958</v>
      </c>
      <c r="K11779" s="23" t="s">
        <v>9712</v>
      </c>
      <c r="L11779" s="23" t="s">
        <v>9539</v>
      </c>
      <c r="M11779" s="23">
        <f>YEAR(Tabla2[[#This Row],[Fecha de creación]])</f>
        <v>2023</v>
      </c>
      <c r="N11779" s="23">
        <f>MONTH(Tabla2[[#This Row],[Fecha de creación]])</f>
        <v>1</v>
      </c>
    </row>
    <row r="11780" spans="1:14" x14ac:dyDescent="0.25">
      <c r="A11780" s="26">
        <v>44946.634409722225</v>
      </c>
      <c r="B11780" s="23" t="s">
        <v>0</v>
      </c>
      <c r="C11780" s="23" t="s">
        <v>14777</v>
      </c>
      <c r="D11780" s="23" t="s">
        <v>7108</v>
      </c>
      <c r="E11780" s="23" t="s">
        <v>1</v>
      </c>
      <c r="F11780" s="23" t="s">
        <v>22</v>
      </c>
      <c r="G11780" s="23" t="s">
        <v>975</v>
      </c>
      <c r="H11780" s="2" t="s">
        <v>8893</v>
      </c>
      <c r="I11780" s="23" t="s">
        <v>14129</v>
      </c>
      <c r="J11780" s="23" t="s">
        <v>958</v>
      </c>
      <c r="K11780" s="23" t="s">
        <v>9712</v>
      </c>
      <c r="L11780" s="23" t="s">
        <v>9538</v>
      </c>
      <c r="M11780" s="23">
        <f>YEAR(Tabla2[[#This Row],[Fecha de creación]])</f>
        <v>2023</v>
      </c>
      <c r="N11780" s="23">
        <f>MONTH(Tabla2[[#This Row],[Fecha de creación]])</f>
        <v>1</v>
      </c>
    </row>
    <row r="11781" spans="1:14" x14ac:dyDescent="0.25">
      <c r="A11781" s="26">
        <v>44946.667673611111</v>
      </c>
      <c r="B11781" s="23" t="s">
        <v>0</v>
      </c>
      <c r="C11781" s="23" t="s">
        <v>14778</v>
      </c>
      <c r="D11781" s="23" t="s">
        <v>996</v>
      </c>
      <c r="E11781" s="23" t="s">
        <v>1</v>
      </c>
      <c r="F11781" s="23" t="s">
        <v>7</v>
      </c>
      <c r="G11781" s="23" t="s">
        <v>1551</v>
      </c>
      <c r="H11781" s="2" t="s">
        <v>8491</v>
      </c>
      <c r="I11781" s="23" t="s">
        <v>11022</v>
      </c>
      <c r="J11781" s="23" t="s">
        <v>59</v>
      </c>
      <c r="K11781" s="23" t="s">
        <v>9712</v>
      </c>
      <c r="L11781" s="23" t="s">
        <v>9539</v>
      </c>
      <c r="M11781" s="23">
        <f>YEAR(Tabla2[[#This Row],[Fecha de creación]])</f>
        <v>2023</v>
      </c>
      <c r="N11781" s="23">
        <f>MONTH(Tabla2[[#This Row],[Fecha de creación]])</f>
        <v>1</v>
      </c>
    </row>
    <row r="11782" spans="1:14" x14ac:dyDescent="0.25">
      <c r="A11782" s="26">
        <v>44946.671689814815</v>
      </c>
      <c r="B11782" s="23" t="s">
        <v>0</v>
      </c>
      <c r="C11782" s="23" t="s">
        <v>14779</v>
      </c>
      <c r="D11782" s="23" t="s">
        <v>982</v>
      </c>
      <c r="E11782" s="23" t="s">
        <v>1</v>
      </c>
      <c r="F11782" s="23" t="s">
        <v>22</v>
      </c>
      <c r="G11782" s="23" t="s">
        <v>975</v>
      </c>
      <c r="H11782" s="2" t="s">
        <v>8893</v>
      </c>
      <c r="I11782" s="23" t="s">
        <v>7680</v>
      </c>
      <c r="J11782" s="23" t="s">
        <v>59</v>
      </c>
      <c r="K11782" s="23" t="s">
        <v>9712</v>
      </c>
      <c r="L11782" s="23" t="s">
        <v>9538</v>
      </c>
      <c r="M11782" s="23">
        <f>YEAR(Tabla2[[#This Row],[Fecha de creación]])</f>
        <v>2023</v>
      </c>
      <c r="N11782" s="23">
        <f>MONTH(Tabla2[[#This Row],[Fecha de creación]])</f>
        <v>1</v>
      </c>
    </row>
    <row r="11783" spans="1:14" x14ac:dyDescent="0.25">
      <c r="A11783" s="26">
        <v>44946.68818287037</v>
      </c>
      <c r="B11783" s="23" t="s">
        <v>9534</v>
      </c>
      <c r="C11783" s="23" t="s">
        <v>14780</v>
      </c>
      <c r="D11783" s="23" t="s">
        <v>6780</v>
      </c>
      <c r="E11783" s="23" t="s">
        <v>1</v>
      </c>
      <c r="F11783" s="23" t="s">
        <v>7</v>
      </c>
      <c r="G11783" s="23" t="s">
        <v>1551</v>
      </c>
      <c r="H11783" s="2" t="s">
        <v>7737</v>
      </c>
      <c r="I11783" s="23" t="s">
        <v>13646</v>
      </c>
      <c r="J11783" s="23"/>
      <c r="K11783" s="23" t="s">
        <v>9712</v>
      </c>
      <c r="L11783" s="23" t="s">
        <v>9539</v>
      </c>
      <c r="M11783" s="23">
        <f>YEAR(Tabla2[[#This Row],[Fecha de creación]])</f>
        <v>2023</v>
      </c>
      <c r="N11783" s="23">
        <f>MONTH(Tabla2[[#This Row],[Fecha de creación]])</f>
        <v>1</v>
      </c>
    </row>
    <row r="11784" spans="1:14" x14ac:dyDescent="0.25">
      <c r="A11784" s="26">
        <v>44946.691192129627</v>
      </c>
      <c r="B11784" s="23" t="s">
        <v>9534</v>
      </c>
      <c r="C11784" s="23" t="s">
        <v>14781</v>
      </c>
      <c r="D11784" s="23" t="s">
        <v>7239</v>
      </c>
      <c r="E11784" s="23" t="s">
        <v>1</v>
      </c>
      <c r="F11784" s="23" t="s">
        <v>7</v>
      </c>
      <c r="G11784" s="23" t="s">
        <v>975</v>
      </c>
      <c r="H11784" s="2" t="s">
        <v>8459</v>
      </c>
      <c r="I11784" s="23" t="s">
        <v>8168</v>
      </c>
      <c r="J11784" s="23"/>
      <c r="K11784" s="23" t="s">
        <v>9712</v>
      </c>
      <c r="L11784" s="23" t="s">
        <v>9538</v>
      </c>
      <c r="M11784" s="23">
        <f>YEAR(Tabla2[[#This Row],[Fecha de creación]])</f>
        <v>2023</v>
      </c>
      <c r="N11784" s="23">
        <f>MONTH(Tabla2[[#This Row],[Fecha de creación]])</f>
        <v>1</v>
      </c>
    </row>
    <row r="11785" spans="1:14" x14ac:dyDescent="0.25">
      <c r="A11785" s="26">
        <v>44946.700902777775</v>
      </c>
      <c r="B11785" s="23" t="s">
        <v>0</v>
      </c>
      <c r="C11785" s="23" t="s">
        <v>14782</v>
      </c>
      <c r="D11785" s="23" t="s">
        <v>982</v>
      </c>
      <c r="E11785" s="23" t="s">
        <v>1</v>
      </c>
      <c r="F11785" s="23" t="s">
        <v>22</v>
      </c>
      <c r="G11785" s="23" t="s">
        <v>975</v>
      </c>
      <c r="H11785" s="2" t="s">
        <v>8893</v>
      </c>
      <c r="I11785" s="23" t="s">
        <v>7680</v>
      </c>
      <c r="J11785" s="23" t="s">
        <v>59</v>
      </c>
      <c r="K11785" s="23" t="s">
        <v>9712</v>
      </c>
      <c r="L11785" s="23" t="s">
        <v>9538</v>
      </c>
      <c r="M11785" s="23">
        <f>YEAR(Tabla2[[#This Row],[Fecha de creación]])</f>
        <v>2023</v>
      </c>
      <c r="N11785" s="23">
        <f>MONTH(Tabla2[[#This Row],[Fecha de creación]])</f>
        <v>1</v>
      </c>
    </row>
    <row r="11786" spans="1:14" x14ac:dyDescent="0.25">
      <c r="A11786" s="26">
        <v>44946.702557870369</v>
      </c>
      <c r="B11786" s="23" t="s">
        <v>0</v>
      </c>
      <c r="C11786" s="23" t="s">
        <v>14783</v>
      </c>
      <c r="D11786" s="23" t="s">
        <v>364</v>
      </c>
      <c r="E11786" s="23" t="s">
        <v>1</v>
      </c>
      <c r="F11786" s="23" t="s">
        <v>7</v>
      </c>
      <c r="G11786" s="23" t="s">
        <v>1551</v>
      </c>
      <c r="H11786" s="2" t="s">
        <v>7725</v>
      </c>
      <c r="I11786" s="23" t="s">
        <v>976</v>
      </c>
      <c r="J11786" s="23" t="s">
        <v>59</v>
      </c>
      <c r="K11786" s="23" t="s">
        <v>9712</v>
      </c>
      <c r="L11786" s="23" t="s">
        <v>9539</v>
      </c>
      <c r="M11786" s="23">
        <f>YEAR(Tabla2[[#This Row],[Fecha de creación]])</f>
        <v>2023</v>
      </c>
      <c r="N11786" s="23">
        <f>MONTH(Tabla2[[#This Row],[Fecha de creación]])</f>
        <v>1</v>
      </c>
    </row>
    <row r="11787" spans="1:14" x14ac:dyDescent="0.25">
      <c r="A11787" s="26">
        <v>44946.70590277778</v>
      </c>
      <c r="B11787" s="23" t="s">
        <v>100</v>
      </c>
      <c r="C11787" s="23" t="s">
        <v>14784</v>
      </c>
      <c r="D11787" s="23" t="s">
        <v>996</v>
      </c>
      <c r="E11787" s="23" t="s">
        <v>1</v>
      </c>
      <c r="F11787" s="23" t="s">
        <v>7</v>
      </c>
      <c r="G11787" s="23" t="s">
        <v>1551</v>
      </c>
      <c r="H11787" s="2" t="s">
        <v>13019</v>
      </c>
      <c r="I11787" s="23" t="s">
        <v>13430</v>
      </c>
      <c r="J11787" s="23" t="s">
        <v>59</v>
      </c>
      <c r="K11787" s="23" t="s">
        <v>9712</v>
      </c>
      <c r="L11787" s="23" t="s">
        <v>9539</v>
      </c>
      <c r="M11787" s="23">
        <f>YEAR(Tabla2[[#This Row],[Fecha de creación]])</f>
        <v>2023</v>
      </c>
      <c r="N11787" s="23">
        <f>MONTH(Tabla2[[#This Row],[Fecha de creación]])</f>
        <v>1</v>
      </c>
    </row>
    <row r="11788" spans="1:14" x14ac:dyDescent="0.25">
      <c r="A11788" s="26">
        <v>44946.708969907406</v>
      </c>
      <c r="B11788" s="23" t="s">
        <v>0</v>
      </c>
      <c r="C11788" s="23" t="s">
        <v>14785</v>
      </c>
      <c r="D11788" s="23" t="s">
        <v>7882</v>
      </c>
      <c r="E11788" s="23" t="s">
        <v>1</v>
      </c>
      <c r="F11788" s="23" t="s">
        <v>7</v>
      </c>
      <c r="G11788" s="23" t="s">
        <v>975</v>
      </c>
      <c r="H11788" s="2" t="s">
        <v>7722</v>
      </c>
      <c r="I11788" s="23" t="s">
        <v>7680</v>
      </c>
      <c r="J11788" s="23" t="s">
        <v>59</v>
      </c>
      <c r="K11788" s="23" t="s">
        <v>9712</v>
      </c>
      <c r="L11788" s="23" t="s">
        <v>9538</v>
      </c>
      <c r="M11788" s="23">
        <f>YEAR(Tabla2[[#This Row],[Fecha de creación]])</f>
        <v>2023</v>
      </c>
      <c r="N11788" s="23">
        <f>MONTH(Tabla2[[#This Row],[Fecha de creación]])</f>
        <v>1</v>
      </c>
    </row>
    <row r="11789" spans="1:14" x14ac:dyDescent="0.25">
      <c r="A11789" s="26">
        <v>44947.446157407408</v>
      </c>
      <c r="B11789" s="23" t="s">
        <v>189</v>
      </c>
      <c r="C11789" s="23" t="s">
        <v>14786</v>
      </c>
      <c r="D11789" s="23" t="s">
        <v>7351</v>
      </c>
      <c r="E11789" s="23" t="s">
        <v>1</v>
      </c>
      <c r="F11789" s="23" t="s">
        <v>7</v>
      </c>
      <c r="G11789" s="23" t="s">
        <v>975</v>
      </c>
      <c r="H11789" s="2" t="s">
        <v>8459</v>
      </c>
      <c r="I11789" s="23" t="s">
        <v>7338</v>
      </c>
      <c r="J11789" s="23" t="s">
        <v>59</v>
      </c>
      <c r="K11789" s="23" t="s">
        <v>9712</v>
      </c>
      <c r="L11789" s="23" t="s">
        <v>9538</v>
      </c>
      <c r="M11789" s="23">
        <f>YEAR(Tabla2[[#This Row],[Fecha de creación]])</f>
        <v>2023</v>
      </c>
      <c r="N11789" s="23">
        <f>MONTH(Tabla2[[#This Row],[Fecha de creación]])</f>
        <v>1</v>
      </c>
    </row>
    <row r="11790" spans="1:14" x14ac:dyDescent="0.25">
      <c r="A11790" s="26">
        <v>44947.480775462966</v>
      </c>
      <c r="B11790" s="23" t="s">
        <v>56</v>
      </c>
      <c r="C11790" s="23" t="s">
        <v>14787</v>
      </c>
      <c r="D11790" s="23" t="s">
        <v>13802</v>
      </c>
      <c r="E11790" s="23" t="s">
        <v>1</v>
      </c>
      <c r="F11790" s="23" t="s">
        <v>7</v>
      </c>
      <c r="G11790" s="23" t="s">
        <v>975</v>
      </c>
      <c r="H11790" s="2" t="s">
        <v>7728</v>
      </c>
      <c r="I11790" s="23" t="s">
        <v>7342</v>
      </c>
      <c r="J11790" s="23" t="s">
        <v>59</v>
      </c>
      <c r="K11790" s="23" t="s">
        <v>9712</v>
      </c>
      <c r="L11790" s="23" t="s">
        <v>9538</v>
      </c>
      <c r="M11790" s="23">
        <f>YEAR(Tabla2[[#This Row],[Fecha de creación]])</f>
        <v>2023</v>
      </c>
      <c r="N11790" s="23">
        <f>MONTH(Tabla2[[#This Row],[Fecha de creación]])</f>
        <v>1</v>
      </c>
    </row>
    <row r="11791" spans="1:14" x14ac:dyDescent="0.25">
      <c r="A11791" s="26">
        <v>44947.48641203704</v>
      </c>
      <c r="B11791" s="23" t="s">
        <v>100</v>
      </c>
      <c r="C11791" s="23" t="s">
        <v>14788</v>
      </c>
      <c r="D11791" s="23" t="s">
        <v>7108</v>
      </c>
      <c r="E11791" s="23" t="s">
        <v>1</v>
      </c>
      <c r="F11791" s="23" t="s">
        <v>22</v>
      </c>
      <c r="G11791" s="23" t="s">
        <v>975</v>
      </c>
      <c r="H11791" s="2" t="s">
        <v>8893</v>
      </c>
      <c r="I11791" s="23" t="s">
        <v>14131</v>
      </c>
      <c r="J11791" s="23" t="s">
        <v>958</v>
      </c>
      <c r="K11791" s="23" t="s">
        <v>9712</v>
      </c>
      <c r="L11791" s="23" t="s">
        <v>9538</v>
      </c>
      <c r="M11791" s="23">
        <f>YEAR(Tabla2[[#This Row],[Fecha de creación]])</f>
        <v>2023</v>
      </c>
      <c r="N11791" s="23">
        <f>MONTH(Tabla2[[#This Row],[Fecha de creación]])</f>
        <v>1</v>
      </c>
    </row>
    <row r="11792" spans="1:14" x14ac:dyDescent="0.25">
      <c r="A11792" s="26">
        <v>44947.499247685184</v>
      </c>
      <c r="B11792" s="23" t="s">
        <v>9534</v>
      </c>
      <c r="C11792" s="23" t="s">
        <v>14789</v>
      </c>
      <c r="D11792" s="23" t="s">
        <v>49</v>
      </c>
      <c r="E11792" s="23" t="s">
        <v>1</v>
      </c>
      <c r="F11792" s="23" t="s">
        <v>7</v>
      </c>
      <c r="G11792" s="23" t="s">
        <v>975</v>
      </c>
      <c r="H11792" s="2" t="s">
        <v>7745</v>
      </c>
      <c r="I11792" s="23" t="s">
        <v>8168</v>
      </c>
      <c r="J11792" s="23"/>
      <c r="K11792" s="23" t="s">
        <v>9712</v>
      </c>
      <c r="L11792" s="23" t="s">
        <v>9538</v>
      </c>
      <c r="M11792" s="23">
        <f>YEAR(Tabla2[[#This Row],[Fecha de creación]])</f>
        <v>2023</v>
      </c>
      <c r="N11792" s="23">
        <f>MONTH(Tabla2[[#This Row],[Fecha de creación]])</f>
        <v>1</v>
      </c>
    </row>
    <row r="11793" spans="1:14" x14ac:dyDescent="0.25">
      <c r="A11793" s="26">
        <v>44947.507094907407</v>
      </c>
      <c r="B11793" s="23" t="s">
        <v>9534</v>
      </c>
      <c r="C11793" s="23" t="s">
        <v>14790</v>
      </c>
      <c r="D11793" s="23" t="s">
        <v>3624</v>
      </c>
      <c r="E11793" s="23" t="s">
        <v>1</v>
      </c>
      <c r="F11793" s="23" t="s">
        <v>7</v>
      </c>
      <c r="G11793" s="23" t="s">
        <v>975</v>
      </c>
      <c r="H11793" s="2" t="s">
        <v>7730</v>
      </c>
      <c r="I11793" s="23" t="s">
        <v>8168</v>
      </c>
      <c r="J11793" s="23"/>
      <c r="K11793" s="23" t="s">
        <v>9712</v>
      </c>
      <c r="L11793" s="23" t="s">
        <v>9538</v>
      </c>
      <c r="M11793" s="23">
        <f>YEAR(Tabla2[[#This Row],[Fecha de creación]])</f>
        <v>2023</v>
      </c>
      <c r="N11793" s="23">
        <f>MONTH(Tabla2[[#This Row],[Fecha de creación]])</f>
        <v>1</v>
      </c>
    </row>
    <row r="11794" spans="1:14" x14ac:dyDescent="0.25">
      <c r="A11794" s="26">
        <v>44947.514120370368</v>
      </c>
      <c r="B11794" s="23" t="s">
        <v>9534</v>
      </c>
      <c r="C11794" s="23" t="s">
        <v>14791</v>
      </c>
      <c r="D11794" s="23" t="s">
        <v>131</v>
      </c>
      <c r="E11794" s="23" t="s">
        <v>1</v>
      </c>
      <c r="F11794" s="23" t="s">
        <v>7</v>
      </c>
      <c r="G11794" s="23" t="s">
        <v>975</v>
      </c>
      <c r="H11794" s="2" t="s">
        <v>8397</v>
      </c>
      <c r="I11794" s="23" t="s">
        <v>8168</v>
      </c>
      <c r="J11794" s="23"/>
      <c r="K11794" s="23" t="s">
        <v>9712</v>
      </c>
      <c r="L11794" s="23" t="s">
        <v>9538</v>
      </c>
      <c r="M11794" s="23">
        <f>YEAR(Tabla2[[#This Row],[Fecha de creación]])</f>
        <v>2023</v>
      </c>
      <c r="N11794" s="23">
        <f>MONTH(Tabla2[[#This Row],[Fecha de creación]])</f>
        <v>1</v>
      </c>
    </row>
    <row r="11795" spans="1:14" x14ac:dyDescent="0.25">
      <c r="A11795" s="26">
        <v>44947.585787037038</v>
      </c>
      <c r="B11795" s="23" t="s">
        <v>56</v>
      </c>
      <c r="C11795" s="23" t="s">
        <v>14792</v>
      </c>
      <c r="D11795" s="23" t="s">
        <v>4281</v>
      </c>
      <c r="E11795" s="23" t="s">
        <v>1</v>
      </c>
      <c r="F11795" s="23" t="s">
        <v>7</v>
      </c>
      <c r="G11795" s="23" t="s">
        <v>975</v>
      </c>
      <c r="H11795" s="2" t="s">
        <v>7722</v>
      </c>
      <c r="I11795" s="23" t="s">
        <v>7342</v>
      </c>
      <c r="J11795" s="23" t="s">
        <v>59</v>
      </c>
      <c r="K11795" s="23" t="s">
        <v>9712</v>
      </c>
      <c r="L11795" s="23" t="s">
        <v>9538</v>
      </c>
      <c r="M11795" s="23">
        <f>YEAR(Tabla2[[#This Row],[Fecha de creación]])</f>
        <v>2023</v>
      </c>
      <c r="N11795" s="23">
        <f>MONTH(Tabla2[[#This Row],[Fecha de creación]])</f>
        <v>1</v>
      </c>
    </row>
    <row r="11796" spans="1:14" x14ac:dyDescent="0.25">
      <c r="A11796" s="26">
        <v>44947.603356481479</v>
      </c>
      <c r="B11796" s="23" t="s">
        <v>189</v>
      </c>
      <c r="C11796" s="23" t="s">
        <v>14793</v>
      </c>
      <c r="D11796" s="23" t="s">
        <v>4281</v>
      </c>
      <c r="E11796" s="23" t="s">
        <v>1</v>
      </c>
      <c r="F11796" s="23" t="s">
        <v>7</v>
      </c>
      <c r="G11796" s="23" t="s">
        <v>975</v>
      </c>
      <c r="H11796" s="2" t="s">
        <v>7722</v>
      </c>
      <c r="I11796" s="23" t="s">
        <v>7338</v>
      </c>
      <c r="J11796" s="23" t="s">
        <v>59</v>
      </c>
      <c r="K11796" s="23" t="s">
        <v>9712</v>
      </c>
      <c r="L11796" s="23" t="s">
        <v>9538</v>
      </c>
      <c r="M11796" s="23">
        <f>YEAR(Tabla2[[#This Row],[Fecha de creación]])</f>
        <v>2023</v>
      </c>
      <c r="N11796" s="23">
        <f>MONTH(Tabla2[[#This Row],[Fecha de creación]])</f>
        <v>1</v>
      </c>
    </row>
    <row r="11797" spans="1:14" x14ac:dyDescent="0.25">
      <c r="A11797" s="26">
        <v>44947.66978009259</v>
      </c>
      <c r="B11797" s="23" t="s">
        <v>189</v>
      </c>
      <c r="C11797" s="23" t="s">
        <v>14794</v>
      </c>
      <c r="D11797" s="23" t="s">
        <v>13832</v>
      </c>
      <c r="E11797" s="23" t="s">
        <v>1</v>
      </c>
      <c r="F11797" s="23" t="s">
        <v>7</v>
      </c>
      <c r="G11797" s="23" t="s">
        <v>975</v>
      </c>
      <c r="H11797" s="2" t="s">
        <v>8425</v>
      </c>
      <c r="I11797" s="23" t="s">
        <v>7338</v>
      </c>
      <c r="J11797" s="23" t="s">
        <v>59</v>
      </c>
      <c r="K11797" s="23" t="s">
        <v>9712</v>
      </c>
      <c r="L11797" s="23" t="s">
        <v>9539</v>
      </c>
      <c r="M11797" s="23">
        <f>YEAR(Tabla2[[#This Row],[Fecha de creación]])</f>
        <v>2023</v>
      </c>
      <c r="N11797" s="23">
        <f>MONTH(Tabla2[[#This Row],[Fecha de creación]])</f>
        <v>1</v>
      </c>
    </row>
    <row r="11798" spans="1:14" x14ac:dyDescent="0.25">
      <c r="A11798" s="26">
        <v>44947.69425925926</v>
      </c>
      <c r="B11798" s="23" t="s">
        <v>189</v>
      </c>
      <c r="C11798" s="23" t="s">
        <v>14795</v>
      </c>
      <c r="D11798" s="23" t="s">
        <v>13832</v>
      </c>
      <c r="E11798" s="23" t="s">
        <v>1</v>
      </c>
      <c r="F11798" s="23" t="s">
        <v>7</v>
      </c>
      <c r="G11798" s="23" t="s">
        <v>975</v>
      </c>
      <c r="H11798" s="2" t="s">
        <v>8425</v>
      </c>
      <c r="I11798" s="23" t="s">
        <v>7338</v>
      </c>
      <c r="J11798" s="23" t="s">
        <v>59</v>
      </c>
      <c r="K11798" s="23" t="s">
        <v>9712</v>
      </c>
      <c r="L11798" s="23" t="s">
        <v>9539</v>
      </c>
      <c r="M11798" s="23">
        <f>YEAR(Tabla2[[#This Row],[Fecha de creación]])</f>
        <v>2023</v>
      </c>
      <c r="N11798" s="23">
        <f>MONTH(Tabla2[[#This Row],[Fecha de creación]])</f>
        <v>1</v>
      </c>
    </row>
    <row r="11799" spans="1:14" x14ac:dyDescent="0.25">
      <c r="A11799" s="26">
        <v>44947.705590277779</v>
      </c>
      <c r="B11799" s="23" t="s">
        <v>56</v>
      </c>
      <c r="C11799" s="23" t="s">
        <v>14796</v>
      </c>
      <c r="D11799" s="23" t="s">
        <v>382</v>
      </c>
      <c r="E11799" s="23" t="s">
        <v>1</v>
      </c>
      <c r="F11799" s="23" t="s">
        <v>7</v>
      </c>
      <c r="G11799" s="23" t="s">
        <v>975</v>
      </c>
      <c r="H11799" s="2" t="s">
        <v>7723</v>
      </c>
      <c r="I11799" s="23" t="s">
        <v>7342</v>
      </c>
      <c r="J11799" s="23" t="s">
        <v>59</v>
      </c>
      <c r="K11799" s="23" t="s">
        <v>9712</v>
      </c>
      <c r="L11799" s="23" t="s">
        <v>9538</v>
      </c>
      <c r="M11799" s="23">
        <f>YEAR(Tabla2[[#This Row],[Fecha de creación]])</f>
        <v>2023</v>
      </c>
      <c r="N11799" s="23">
        <f>MONTH(Tabla2[[#This Row],[Fecha de creación]])</f>
        <v>1</v>
      </c>
    </row>
    <row r="11800" spans="1:14" x14ac:dyDescent="0.25">
      <c r="A11800" s="26">
        <v>44947.727372685185</v>
      </c>
      <c r="B11800" s="23" t="s">
        <v>0</v>
      </c>
      <c r="C11800" s="23" t="s">
        <v>14797</v>
      </c>
      <c r="D11800" s="23" t="s">
        <v>982</v>
      </c>
      <c r="E11800" s="23" t="s">
        <v>1</v>
      </c>
      <c r="F11800" s="23" t="s">
        <v>22</v>
      </c>
      <c r="G11800" s="23" t="s">
        <v>975</v>
      </c>
      <c r="H11800" s="2" t="s">
        <v>8893</v>
      </c>
      <c r="I11800" s="23" t="s">
        <v>5999</v>
      </c>
      <c r="J11800" s="23" t="s">
        <v>59</v>
      </c>
      <c r="K11800" s="23" t="s">
        <v>9712</v>
      </c>
      <c r="L11800" s="23" t="s">
        <v>9538</v>
      </c>
      <c r="M11800" s="23">
        <f>YEAR(Tabla2[[#This Row],[Fecha de creación]])</f>
        <v>2023</v>
      </c>
      <c r="N11800" s="23">
        <f>MONTH(Tabla2[[#This Row],[Fecha de creación]])</f>
        <v>1</v>
      </c>
    </row>
    <row r="11801" spans="1:14" x14ac:dyDescent="0.25">
      <c r="A11801" s="26">
        <v>44947.728067129632</v>
      </c>
      <c r="B11801" s="23" t="s">
        <v>0</v>
      </c>
      <c r="C11801" s="23" t="s">
        <v>14798</v>
      </c>
      <c r="D11801" s="23" t="s">
        <v>21</v>
      </c>
      <c r="E11801" s="23" t="s">
        <v>1</v>
      </c>
      <c r="F11801" s="23" t="s">
        <v>7</v>
      </c>
      <c r="G11801" s="23" t="s">
        <v>975</v>
      </c>
      <c r="H11801" s="2" t="s">
        <v>7744</v>
      </c>
      <c r="I11801" s="23" t="s">
        <v>5999</v>
      </c>
      <c r="J11801" s="23" t="s">
        <v>59</v>
      </c>
      <c r="K11801" s="23" t="s">
        <v>9712</v>
      </c>
      <c r="L11801" s="23" t="s">
        <v>9538</v>
      </c>
      <c r="M11801" s="23">
        <f>YEAR(Tabla2[[#This Row],[Fecha de creación]])</f>
        <v>2023</v>
      </c>
      <c r="N11801" s="23">
        <f>MONTH(Tabla2[[#This Row],[Fecha de creación]])</f>
        <v>1</v>
      </c>
    </row>
    <row r="11802" spans="1:14" x14ac:dyDescent="0.25">
      <c r="A11802" s="26">
        <v>44947.728888888887</v>
      </c>
      <c r="B11802" s="23" t="s">
        <v>0</v>
      </c>
      <c r="C11802" s="23" t="s">
        <v>14799</v>
      </c>
      <c r="D11802" s="23" t="s">
        <v>333</v>
      </c>
      <c r="E11802" s="23" t="s">
        <v>1</v>
      </c>
      <c r="F11802" s="23" t="s">
        <v>7</v>
      </c>
      <c r="G11802" s="23" t="s">
        <v>975</v>
      </c>
      <c r="H11802" s="2" t="s">
        <v>7736</v>
      </c>
      <c r="I11802" s="23" t="s">
        <v>5999</v>
      </c>
      <c r="J11802" s="23" t="s">
        <v>59</v>
      </c>
      <c r="K11802" s="23" t="s">
        <v>9712</v>
      </c>
      <c r="L11802" s="23" t="s">
        <v>9538</v>
      </c>
      <c r="M11802" s="23">
        <f>YEAR(Tabla2[[#This Row],[Fecha de creación]])</f>
        <v>2023</v>
      </c>
      <c r="N11802" s="23">
        <f>MONTH(Tabla2[[#This Row],[Fecha de creación]])</f>
        <v>1</v>
      </c>
    </row>
    <row r="11803" spans="1:14" x14ac:dyDescent="0.25">
      <c r="A11803" s="26">
        <v>44947.73337962963</v>
      </c>
      <c r="B11803" s="23" t="s">
        <v>0</v>
      </c>
      <c r="C11803" s="23" t="s">
        <v>14800</v>
      </c>
      <c r="D11803" s="23" t="s">
        <v>1002</v>
      </c>
      <c r="E11803" s="23" t="s">
        <v>1</v>
      </c>
      <c r="F11803" s="23" t="s">
        <v>7</v>
      </c>
      <c r="G11803" s="23" t="s">
        <v>975</v>
      </c>
      <c r="H11803" s="2" t="s">
        <v>7736</v>
      </c>
      <c r="I11803" s="23" t="s">
        <v>5999</v>
      </c>
      <c r="J11803" s="23"/>
      <c r="K11803" s="23" t="s">
        <v>9712</v>
      </c>
      <c r="L11803" s="23" t="s">
        <v>9538</v>
      </c>
      <c r="M11803" s="23">
        <f>YEAR(Tabla2[[#This Row],[Fecha de creación]])</f>
        <v>2023</v>
      </c>
      <c r="N11803" s="23">
        <f>MONTH(Tabla2[[#This Row],[Fecha de creación]])</f>
        <v>1</v>
      </c>
    </row>
    <row r="11804" spans="1:14" x14ac:dyDescent="0.25">
      <c r="A11804" s="26">
        <v>44948.492673611108</v>
      </c>
      <c r="B11804" s="23" t="s">
        <v>100</v>
      </c>
      <c r="C11804" s="23" t="s">
        <v>14801</v>
      </c>
      <c r="D11804" s="23" t="s">
        <v>719</v>
      </c>
      <c r="E11804" s="23" t="s">
        <v>1</v>
      </c>
      <c r="F11804" s="23" t="s">
        <v>7</v>
      </c>
      <c r="G11804" s="23" t="s">
        <v>975</v>
      </c>
      <c r="H11804" s="2" t="s">
        <v>7777</v>
      </c>
      <c r="I11804" s="23" t="s">
        <v>14131</v>
      </c>
      <c r="J11804" s="23" t="s">
        <v>59</v>
      </c>
      <c r="K11804" s="23" t="s">
        <v>9712</v>
      </c>
      <c r="L11804" s="23" t="s">
        <v>9538</v>
      </c>
      <c r="M11804" s="23">
        <f>YEAR(Tabla2[[#This Row],[Fecha de creación]])</f>
        <v>2023</v>
      </c>
      <c r="N11804" s="23">
        <f>MONTH(Tabla2[[#This Row],[Fecha de creación]])</f>
        <v>1</v>
      </c>
    </row>
    <row r="11805" spans="1:14" x14ac:dyDescent="0.25">
      <c r="A11805" s="26">
        <v>44948.518564814818</v>
      </c>
      <c r="B11805" s="23" t="s">
        <v>100</v>
      </c>
      <c r="C11805" s="23" t="s">
        <v>14802</v>
      </c>
      <c r="D11805" s="23" t="s">
        <v>7687</v>
      </c>
      <c r="E11805" s="23" t="s">
        <v>1</v>
      </c>
      <c r="F11805" s="23" t="s">
        <v>7</v>
      </c>
      <c r="G11805" s="23" t="s">
        <v>975</v>
      </c>
      <c r="H11805" s="2" t="s">
        <v>7736</v>
      </c>
      <c r="I11805" s="23" t="s">
        <v>14131</v>
      </c>
      <c r="J11805" s="23" t="s">
        <v>59</v>
      </c>
      <c r="K11805" s="23" t="s">
        <v>9712</v>
      </c>
      <c r="L11805" s="23" t="s">
        <v>9538</v>
      </c>
      <c r="M11805" s="23">
        <f>YEAR(Tabla2[[#This Row],[Fecha de creación]])</f>
        <v>2023</v>
      </c>
      <c r="N11805" s="23">
        <f>MONTH(Tabla2[[#This Row],[Fecha de creación]])</f>
        <v>1</v>
      </c>
    </row>
    <row r="11806" spans="1:14" x14ac:dyDescent="0.25">
      <c r="A11806" s="26">
        <v>44948.528055555558</v>
      </c>
      <c r="B11806" s="23" t="s">
        <v>0</v>
      </c>
      <c r="C11806" s="23" t="s">
        <v>14803</v>
      </c>
      <c r="D11806" s="23" t="s">
        <v>6</v>
      </c>
      <c r="E11806" s="23" t="s">
        <v>1</v>
      </c>
      <c r="F11806" s="23" t="s">
        <v>7</v>
      </c>
      <c r="G11806" s="23" t="s">
        <v>975</v>
      </c>
      <c r="H11806" s="2" t="s">
        <v>7722</v>
      </c>
      <c r="I11806" s="23" t="s">
        <v>5999</v>
      </c>
      <c r="J11806" s="23" t="s">
        <v>59</v>
      </c>
      <c r="K11806" s="23" t="s">
        <v>9712</v>
      </c>
      <c r="L11806" s="23" t="s">
        <v>9538</v>
      </c>
      <c r="M11806" s="23">
        <f>YEAR(Tabla2[[#This Row],[Fecha de creación]])</f>
        <v>2023</v>
      </c>
      <c r="N11806" s="23">
        <f>MONTH(Tabla2[[#This Row],[Fecha de creación]])</f>
        <v>1</v>
      </c>
    </row>
    <row r="11807" spans="1:14" x14ac:dyDescent="0.25">
      <c r="A11807" s="26">
        <v>44948.563310185185</v>
      </c>
      <c r="B11807" s="23" t="s">
        <v>56</v>
      </c>
      <c r="C11807" s="23" t="s">
        <v>14804</v>
      </c>
      <c r="D11807" s="23" t="s">
        <v>9938</v>
      </c>
      <c r="E11807" s="23" t="s">
        <v>1</v>
      </c>
      <c r="F11807" s="23" t="s">
        <v>2</v>
      </c>
      <c r="G11807" s="23" t="s">
        <v>1551</v>
      </c>
      <c r="H11807" s="2" t="s">
        <v>7737</v>
      </c>
      <c r="I11807" s="23" t="s">
        <v>7129</v>
      </c>
      <c r="J11807" s="23" t="s">
        <v>59</v>
      </c>
      <c r="K11807" s="23" t="s">
        <v>9712</v>
      </c>
      <c r="L11807" s="23" t="s">
        <v>9538</v>
      </c>
      <c r="M11807" s="23">
        <f>YEAR(Tabla2[[#This Row],[Fecha de creación]])</f>
        <v>2023</v>
      </c>
      <c r="N11807" s="23">
        <f>MONTH(Tabla2[[#This Row],[Fecha de creación]])</f>
        <v>1</v>
      </c>
    </row>
    <row r="11808" spans="1:14" x14ac:dyDescent="0.25">
      <c r="A11808" s="26">
        <v>44948.584374999999</v>
      </c>
      <c r="B11808" s="23" t="s">
        <v>56</v>
      </c>
      <c r="C11808" s="23" t="s">
        <v>14805</v>
      </c>
      <c r="D11808" s="23" t="s">
        <v>364</v>
      </c>
      <c r="E11808" s="23" t="s">
        <v>1</v>
      </c>
      <c r="F11808" s="23" t="s">
        <v>7</v>
      </c>
      <c r="G11808" s="23" t="s">
        <v>1551</v>
      </c>
      <c r="H11808" s="2" t="s">
        <v>7737</v>
      </c>
      <c r="I11808" s="23" t="s">
        <v>7129</v>
      </c>
      <c r="J11808" s="23"/>
      <c r="K11808" s="23" t="s">
        <v>9712</v>
      </c>
      <c r="L11808" s="23" t="s">
        <v>9539</v>
      </c>
      <c r="M11808" s="23">
        <f>YEAR(Tabla2[[#This Row],[Fecha de creación]])</f>
        <v>2023</v>
      </c>
      <c r="N11808" s="23">
        <f>MONTH(Tabla2[[#This Row],[Fecha de creación]])</f>
        <v>1</v>
      </c>
    </row>
    <row r="11809" spans="1:14" x14ac:dyDescent="0.25">
      <c r="A11809" s="26">
        <v>44948.642974537041</v>
      </c>
      <c r="B11809" s="23" t="s">
        <v>0</v>
      </c>
      <c r="C11809" s="23" t="s">
        <v>14806</v>
      </c>
      <c r="D11809" s="23" t="s">
        <v>14807</v>
      </c>
      <c r="E11809" s="23" t="s">
        <v>1</v>
      </c>
      <c r="F11809" s="23" t="s">
        <v>2</v>
      </c>
      <c r="G11809" s="23" t="s">
        <v>1551</v>
      </c>
      <c r="H11809" s="2" t="s">
        <v>7736</v>
      </c>
      <c r="I11809" s="23" t="s">
        <v>7749</v>
      </c>
      <c r="J11809" s="23" t="s">
        <v>59</v>
      </c>
      <c r="K11809" s="23" t="s">
        <v>9536</v>
      </c>
      <c r="L11809" s="23" t="s">
        <v>9539</v>
      </c>
      <c r="M11809" s="23">
        <f>YEAR(Tabla2[[#This Row],[Fecha de creación]])</f>
        <v>2023</v>
      </c>
      <c r="N11809" s="23">
        <f>MONTH(Tabla2[[#This Row],[Fecha de creación]])</f>
        <v>1</v>
      </c>
    </row>
    <row r="11810" spans="1:14" x14ac:dyDescent="0.25">
      <c r="A11810" s="26">
        <v>44948.670578703706</v>
      </c>
      <c r="B11810" s="23" t="s">
        <v>100</v>
      </c>
      <c r="C11810" s="23" t="s">
        <v>14808</v>
      </c>
      <c r="D11810" s="23" t="s">
        <v>7108</v>
      </c>
      <c r="E11810" s="23" t="s">
        <v>1</v>
      </c>
      <c r="F11810" s="23" t="s">
        <v>22</v>
      </c>
      <c r="G11810" s="23" t="s">
        <v>975</v>
      </c>
      <c r="H11810" s="2" t="s">
        <v>8893</v>
      </c>
      <c r="I11810" s="23" t="s">
        <v>14131</v>
      </c>
      <c r="J11810" s="23" t="s">
        <v>59</v>
      </c>
      <c r="K11810" s="23" t="s">
        <v>9712</v>
      </c>
      <c r="L11810" s="23" t="s">
        <v>9538</v>
      </c>
      <c r="M11810" s="23">
        <f>YEAR(Tabla2[[#This Row],[Fecha de creación]])</f>
        <v>2023</v>
      </c>
      <c r="N11810" s="23">
        <f>MONTH(Tabla2[[#This Row],[Fecha de creación]])</f>
        <v>1</v>
      </c>
    </row>
    <row r="11811" spans="1:14" x14ac:dyDescent="0.25">
      <c r="A11811" s="26">
        <v>44949.414074074077</v>
      </c>
      <c r="B11811" s="23" t="s">
        <v>9534</v>
      </c>
      <c r="C11811" s="23" t="s">
        <v>14809</v>
      </c>
      <c r="D11811" s="23" t="s">
        <v>996</v>
      </c>
      <c r="E11811" s="23" t="s">
        <v>1</v>
      </c>
      <c r="F11811" s="23" t="s">
        <v>22</v>
      </c>
      <c r="G11811" s="23" t="s">
        <v>3</v>
      </c>
      <c r="H11811" s="2" t="s">
        <v>7731</v>
      </c>
      <c r="I11811" s="23" t="s">
        <v>8168</v>
      </c>
      <c r="J11811" s="23"/>
      <c r="K11811" s="23" t="s">
        <v>9712</v>
      </c>
      <c r="L11811" s="23" t="s">
        <v>9539</v>
      </c>
      <c r="M11811" s="23">
        <f>YEAR(Tabla2[[#This Row],[Fecha de creación]])</f>
        <v>2023</v>
      </c>
      <c r="N11811" s="23">
        <f>MONTH(Tabla2[[#This Row],[Fecha de creación]])</f>
        <v>1</v>
      </c>
    </row>
    <row r="11812" spans="1:14" x14ac:dyDescent="0.25">
      <c r="A11812" s="26">
        <v>44949.537673611114</v>
      </c>
      <c r="B11812" s="23" t="s">
        <v>9534</v>
      </c>
      <c r="C11812" s="23" t="s">
        <v>14810</v>
      </c>
      <c r="D11812" s="23" t="s">
        <v>6</v>
      </c>
      <c r="E11812" s="23" t="s">
        <v>1</v>
      </c>
      <c r="F11812" s="23" t="s">
        <v>7</v>
      </c>
      <c r="G11812" s="23" t="s">
        <v>975</v>
      </c>
      <c r="H11812" s="2" t="s">
        <v>7722</v>
      </c>
      <c r="I11812" s="23" t="s">
        <v>8168</v>
      </c>
      <c r="J11812" s="23"/>
      <c r="K11812" s="23" t="s">
        <v>9712</v>
      </c>
      <c r="L11812" s="23" t="s">
        <v>9538</v>
      </c>
      <c r="M11812" s="23">
        <f>YEAR(Tabla2[[#This Row],[Fecha de creación]])</f>
        <v>2023</v>
      </c>
      <c r="N11812" s="23">
        <f>MONTH(Tabla2[[#This Row],[Fecha de creación]])</f>
        <v>1</v>
      </c>
    </row>
    <row r="11813" spans="1:14" x14ac:dyDescent="0.25">
      <c r="A11813" s="26">
        <v>44949.646504629629</v>
      </c>
      <c r="B11813" s="23" t="s">
        <v>56</v>
      </c>
      <c r="C11813" s="23" t="s">
        <v>14811</v>
      </c>
      <c r="D11813" s="23" t="s">
        <v>13832</v>
      </c>
      <c r="E11813" s="23" t="s">
        <v>1</v>
      </c>
      <c r="F11813" s="23" t="s">
        <v>7</v>
      </c>
      <c r="G11813" s="23" t="s">
        <v>3</v>
      </c>
      <c r="H11813" s="2" t="s">
        <v>8425</v>
      </c>
      <c r="I11813" s="23" t="s">
        <v>7342</v>
      </c>
      <c r="J11813" s="23" t="s">
        <v>59</v>
      </c>
      <c r="K11813" s="23" t="s">
        <v>9712</v>
      </c>
      <c r="L11813" s="23" t="s">
        <v>9539</v>
      </c>
      <c r="M11813" s="23">
        <f>YEAR(Tabla2[[#This Row],[Fecha de creación]])</f>
        <v>2023</v>
      </c>
      <c r="N11813" s="23">
        <f>MONTH(Tabla2[[#This Row],[Fecha de creación]])</f>
        <v>1</v>
      </c>
    </row>
    <row r="11814" spans="1:14" x14ac:dyDescent="0.25">
      <c r="A11814" s="26">
        <v>44949.66128472222</v>
      </c>
      <c r="B11814" s="23" t="s">
        <v>56</v>
      </c>
      <c r="C11814" s="23" t="s">
        <v>14812</v>
      </c>
      <c r="D11814" s="23" t="s">
        <v>4411</v>
      </c>
      <c r="E11814" s="23" t="s">
        <v>1</v>
      </c>
      <c r="F11814" s="23" t="s">
        <v>7</v>
      </c>
      <c r="G11814" s="23" t="s">
        <v>975</v>
      </c>
      <c r="H11814" s="2" t="s">
        <v>7748</v>
      </c>
      <c r="I11814" s="23" t="s">
        <v>7342</v>
      </c>
      <c r="J11814" s="23" t="s">
        <v>59</v>
      </c>
      <c r="K11814" s="23" t="s">
        <v>9712</v>
      </c>
      <c r="L11814" s="23" t="s">
        <v>9538</v>
      </c>
      <c r="M11814" s="23">
        <f>YEAR(Tabla2[[#This Row],[Fecha de creación]])</f>
        <v>2023</v>
      </c>
      <c r="N11814" s="23">
        <f>MONTH(Tabla2[[#This Row],[Fecha de creación]])</f>
        <v>1</v>
      </c>
    </row>
    <row r="11815" spans="1:14" x14ac:dyDescent="0.25">
      <c r="A11815" s="26">
        <v>44949.662268518521</v>
      </c>
      <c r="B11815" s="23" t="s">
        <v>0</v>
      </c>
      <c r="C11815" s="23" t="s">
        <v>14813</v>
      </c>
      <c r="D11815" s="23" t="s">
        <v>982</v>
      </c>
      <c r="E11815" s="23" t="s">
        <v>1</v>
      </c>
      <c r="F11815" s="23" t="s">
        <v>22</v>
      </c>
      <c r="G11815" s="23" t="s">
        <v>975</v>
      </c>
      <c r="H11815" s="2" t="s">
        <v>8893</v>
      </c>
      <c r="I11815" s="23" t="s">
        <v>7680</v>
      </c>
      <c r="J11815" s="23" t="s">
        <v>59</v>
      </c>
      <c r="K11815" s="23" t="s">
        <v>9712</v>
      </c>
      <c r="L11815" s="23" t="s">
        <v>9538</v>
      </c>
      <c r="M11815" s="23">
        <f>YEAR(Tabla2[[#This Row],[Fecha de creación]])</f>
        <v>2023</v>
      </c>
      <c r="N11815" s="23">
        <f>MONTH(Tabla2[[#This Row],[Fecha de creación]])</f>
        <v>1</v>
      </c>
    </row>
    <row r="11816" spans="1:14" x14ac:dyDescent="0.25">
      <c r="A11816" s="26">
        <v>44949.664456018516</v>
      </c>
      <c r="B11816" s="23" t="s">
        <v>0</v>
      </c>
      <c r="C11816" s="23" t="s">
        <v>14814</v>
      </c>
      <c r="D11816" s="23" t="s">
        <v>989</v>
      </c>
      <c r="E11816" s="23" t="s">
        <v>1</v>
      </c>
      <c r="F11816" s="23" t="s">
        <v>7</v>
      </c>
      <c r="G11816" s="23" t="s">
        <v>975</v>
      </c>
      <c r="H11816" s="2" t="s">
        <v>8480</v>
      </c>
      <c r="I11816" s="23" t="s">
        <v>7680</v>
      </c>
      <c r="J11816" s="23" t="s">
        <v>59</v>
      </c>
      <c r="K11816" s="23" t="s">
        <v>9712</v>
      </c>
      <c r="L11816" s="23" t="s">
        <v>9538</v>
      </c>
      <c r="M11816" s="23">
        <f>YEAR(Tabla2[[#This Row],[Fecha de creación]])</f>
        <v>2023</v>
      </c>
      <c r="N11816" s="23">
        <f>MONTH(Tabla2[[#This Row],[Fecha de creación]])</f>
        <v>1</v>
      </c>
    </row>
    <row r="11817" spans="1:14" x14ac:dyDescent="0.25">
      <c r="A11817" s="26">
        <v>44949.666770833333</v>
      </c>
      <c r="B11817" s="23" t="s">
        <v>0</v>
      </c>
      <c r="C11817" s="23" t="s">
        <v>14815</v>
      </c>
      <c r="D11817" s="23" t="s">
        <v>982</v>
      </c>
      <c r="E11817" s="23" t="s">
        <v>1</v>
      </c>
      <c r="F11817" s="23" t="s">
        <v>22</v>
      </c>
      <c r="G11817" s="23" t="s">
        <v>975</v>
      </c>
      <c r="H11817" s="2" t="s">
        <v>8893</v>
      </c>
      <c r="I11817" s="23" t="s">
        <v>7680</v>
      </c>
      <c r="J11817" s="23" t="s">
        <v>59</v>
      </c>
      <c r="K11817" s="23" t="s">
        <v>9712</v>
      </c>
      <c r="L11817" s="23" t="s">
        <v>9538</v>
      </c>
      <c r="M11817" s="23">
        <f>YEAR(Tabla2[[#This Row],[Fecha de creación]])</f>
        <v>2023</v>
      </c>
      <c r="N11817" s="23">
        <f>MONTH(Tabla2[[#This Row],[Fecha de creación]])</f>
        <v>1</v>
      </c>
    </row>
    <row r="11818" spans="1:14" x14ac:dyDescent="0.25">
      <c r="A11818" s="26">
        <v>44949.668587962966</v>
      </c>
      <c r="B11818" s="23" t="s">
        <v>0</v>
      </c>
      <c r="C11818" s="23" t="s">
        <v>14816</v>
      </c>
      <c r="D11818" s="23" t="s">
        <v>982</v>
      </c>
      <c r="E11818" s="23" t="s">
        <v>1</v>
      </c>
      <c r="F11818" s="23" t="s">
        <v>22</v>
      </c>
      <c r="G11818" s="23" t="s">
        <v>975</v>
      </c>
      <c r="H11818" s="2" t="s">
        <v>8893</v>
      </c>
      <c r="I11818" s="23" t="s">
        <v>7680</v>
      </c>
      <c r="J11818" s="23" t="s">
        <v>59</v>
      </c>
      <c r="K11818" s="23" t="s">
        <v>9712</v>
      </c>
      <c r="L11818" s="23" t="s">
        <v>9538</v>
      </c>
      <c r="M11818" s="23">
        <f>YEAR(Tabla2[[#This Row],[Fecha de creación]])</f>
        <v>2023</v>
      </c>
      <c r="N11818" s="23">
        <f>MONTH(Tabla2[[#This Row],[Fecha de creación]])</f>
        <v>1</v>
      </c>
    </row>
    <row r="11819" spans="1:14" x14ac:dyDescent="0.25">
      <c r="A11819" s="26">
        <v>44949.675868055558</v>
      </c>
      <c r="B11819" s="23" t="s">
        <v>189</v>
      </c>
      <c r="C11819" s="23" t="s">
        <v>14817</v>
      </c>
      <c r="D11819" s="23" t="s">
        <v>4281</v>
      </c>
      <c r="E11819" s="23" t="s">
        <v>1</v>
      </c>
      <c r="F11819" s="23" t="s">
        <v>7</v>
      </c>
      <c r="G11819" s="23" t="s">
        <v>975</v>
      </c>
      <c r="H11819" s="2" t="s">
        <v>7722</v>
      </c>
      <c r="I11819" s="23" t="s">
        <v>7338</v>
      </c>
      <c r="J11819" s="23" t="s">
        <v>59</v>
      </c>
      <c r="K11819" s="23" t="s">
        <v>9712</v>
      </c>
      <c r="L11819" s="23" t="s">
        <v>9538</v>
      </c>
      <c r="M11819" s="23">
        <f>YEAR(Tabla2[[#This Row],[Fecha de creación]])</f>
        <v>2023</v>
      </c>
      <c r="N11819" s="23">
        <f>MONTH(Tabla2[[#This Row],[Fecha de creación]])</f>
        <v>1</v>
      </c>
    </row>
    <row r="11820" spans="1:14" x14ac:dyDescent="0.25">
      <c r="A11820" s="26">
        <v>44949.68408564815</v>
      </c>
      <c r="B11820" s="23" t="s">
        <v>56</v>
      </c>
      <c r="C11820" s="23" t="s">
        <v>14818</v>
      </c>
      <c r="D11820" s="23" t="s">
        <v>14501</v>
      </c>
      <c r="E11820" s="23" t="s">
        <v>1</v>
      </c>
      <c r="F11820" s="23" t="s">
        <v>7</v>
      </c>
      <c r="G11820" s="23" t="s">
        <v>3</v>
      </c>
      <c r="H11820" s="2" t="s">
        <v>8425</v>
      </c>
      <c r="I11820" s="23" t="s">
        <v>7342</v>
      </c>
      <c r="J11820" s="23" t="s">
        <v>59</v>
      </c>
      <c r="K11820" s="23" t="s">
        <v>9712</v>
      </c>
      <c r="L11820" s="23" t="s">
        <v>9539</v>
      </c>
      <c r="M11820" s="23">
        <f>YEAR(Tabla2[[#This Row],[Fecha de creación]])</f>
        <v>2023</v>
      </c>
      <c r="N11820" s="23">
        <f>MONTH(Tabla2[[#This Row],[Fecha de creación]])</f>
        <v>1</v>
      </c>
    </row>
    <row r="11821" spans="1:14" x14ac:dyDescent="0.25">
      <c r="A11821" s="26">
        <v>44949.690023148149</v>
      </c>
      <c r="B11821" s="23" t="s">
        <v>0</v>
      </c>
      <c r="C11821" s="23" t="s">
        <v>14819</v>
      </c>
      <c r="D11821" s="23" t="s">
        <v>982</v>
      </c>
      <c r="E11821" s="23" t="s">
        <v>1</v>
      </c>
      <c r="F11821" s="23" t="s">
        <v>22</v>
      </c>
      <c r="G11821" s="23" t="s">
        <v>975</v>
      </c>
      <c r="H11821" s="2" t="s">
        <v>8893</v>
      </c>
      <c r="I11821" s="23" t="s">
        <v>7680</v>
      </c>
      <c r="J11821" s="23" t="s">
        <v>59</v>
      </c>
      <c r="K11821" s="23" t="s">
        <v>9712</v>
      </c>
      <c r="L11821" s="23" t="s">
        <v>9538</v>
      </c>
      <c r="M11821" s="23">
        <f>YEAR(Tabla2[[#This Row],[Fecha de creación]])</f>
        <v>2023</v>
      </c>
      <c r="N11821" s="23">
        <f>MONTH(Tabla2[[#This Row],[Fecha de creación]])</f>
        <v>1</v>
      </c>
    </row>
    <row r="11822" spans="1:14" x14ac:dyDescent="0.25">
      <c r="A11822" s="26">
        <v>44949.700162037036</v>
      </c>
      <c r="B11822" s="23" t="s">
        <v>189</v>
      </c>
      <c r="C11822" s="23" t="s">
        <v>14820</v>
      </c>
      <c r="D11822" s="23" t="s">
        <v>13832</v>
      </c>
      <c r="E11822" s="23" t="s">
        <v>1</v>
      </c>
      <c r="F11822" s="23" t="s">
        <v>7</v>
      </c>
      <c r="G11822" s="23" t="s">
        <v>975</v>
      </c>
      <c r="H11822" s="2" t="s">
        <v>8425</v>
      </c>
      <c r="I11822" s="23" t="s">
        <v>7338</v>
      </c>
      <c r="J11822" s="23" t="s">
        <v>59</v>
      </c>
      <c r="K11822" s="23" t="s">
        <v>9712</v>
      </c>
      <c r="L11822" s="23" t="s">
        <v>9539</v>
      </c>
      <c r="M11822" s="23">
        <f>YEAR(Tabla2[[#This Row],[Fecha de creación]])</f>
        <v>2023</v>
      </c>
      <c r="N11822" s="23">
        <f>MONTH(Tabla2[[#This Row],[Fecha de creación]])</f>
        <v>1</v>
      </c>
    </row>
    <row r="11823" spans="1:14" x14ac:dyDescent="0.25">
      <c r="A11823" s="26">
        <v>44949.72142361111</v>
      </c>
      <c r="B11823" s="23" t="s">
        <v>0</v>
      </c>
      <c r="C11823" s="23" t="s">
        <v>14821</v>
      </c>
      <c r="D11823" s="23" t="s">
        <v>982</v>
      </c>
      <c r="E11823" s="23" t="s">
        <v>1</v>
      </c>
      <c r="F11823" s="23" t="s">
        <v>22</v>
      </c>
      <c r="G11823" s="23" t="s">
        <v>975</v>
      </c>
      <c r="H11823" s="2" t="s">
        <v>8893</v>
      </c>
      <c r="I11823" s="23" t="s">
        <v>7680</v>
      </c>
      <c r="J11823" s="23" t="s">
        <v>59</v>
      </c>
      <c r="K11823" s="23" t="s">
        <v>9712</v>
      </c>
      <c r="L11823" s="23" t="s">
        <v>9538</v>
      </c>
      <c r="M11823" s="23">
        <f>YEAR(Tabla2[[#This Row],[Fecha de creación]])</f>
        <v>2023</v>
      </c>
      <c r="N11823" s="23">
        <f>MONTH(Tabla2[[#This Row],[Fecha de creación]])</f>
        <v>1</v>
      </c>
    </row>
    <row r="11824" spans="1:14" x14ac:dyDescent="0.25">
      <c r="A11824" s="26">
        <v>44949.789444444446</v>
      </c>
      <c r="B11824" s="23" t="s">
        <v>9534</v>
      </c>
      <c r="C11824" s="23" t="s">
        <v>14822</v>
      </c>
      <c r="D11824" s="23" t="s">
        <v>382</v>
      </c>
      <c r="E11824" s="23" t="s">
        <v>1</v>
      </c>
      <c r="F11824" s="23" t="s">
        <v>7</v>
      </c>
      <c r="G11824" s="23" t="s">
        <v>975</v>
      </c>
      <c r="H11824" s="2" t="s">
        <v>7723</v>
      </c>
      <c r="I11824" s="23" t="s">
        <v>8168</v>
      </c>
      <c r="J11824" s="23"/>
      <c r="K11824" s="23" t="s">
        <v>9712</v>
      </c>
      <c r="L11824" s="23" t="s">
        <v>9538</v>
      </c>
      <c r="M11824" s="23">
        <f>YEAR(Tabla2[[#This Row],[Fecha de creación]])</f>
        <v>2023</v>
      </c>
      <c r="N11824" s="23">
        <f>MONTH(Tabla2[[#This Row],[Fecha de creación]])</f>
        <v>1</v>
      </c>
    </row>
    <row r="11825" spans="1:14" x14ac:dyDescent="0.25">
      <c r="A11825" s="26">
        <v>44950.408425925925</v>
      </c>
      <c r="B11825" s="23" t="s">
        <v>0</v>
      </c>
      <c r="C11825" s="23" t="s">
        <v>14823</v>
      </c>
      <c r="D11825" s="23" t="s">
        <v>7627</v>
      </c>
      <c r="E11825" s="23" t="s">
        <v>1</v>
      </c>
      <c r="F11825" s="23" t="s">
        <v>7</v>
      </c>
      <c r="G11825" s="23" t="s">
        <v>3</v>
      </c>
      <c r="H11825" s="2" t="s">
        <v>8459</v>
      </c>
      <c r="I11825" s="23" t="s">
        <v>14129</v>
      </c>
      <c r="J11825" s="23" t="s">
        <v>59</v>
      </c>
      <c r="K11825" s="23" t="s">
        <v>9712</v>
      </c>
      <c r="L11825" s="23" t="s">
        <v>9539</v>
      </c>
      <c r="M11825" s="23">
        <f>YEAR(Tabla2[[#This Row],[Fecha de creación]])</f>
        <v>2023</v>
      </c>
      <c r="N11825" s="23">
        <f>MONTH(Tabla2[[#This Row],[Fecha de creación]])</f>
        <v>1</v>
      </c>
    </row>
    <row r="11826" spans="1:14" x14ac:dyDescent="0.25">
      <c r="A11826" s="26">
        <v>44950.6172337963</v>
      </c>
      <c r="B11826" s="23" t="s">
        <v>56</v>
      </c>
      <c r="C11826" s="23" t="s">
        <v>14824</v>
      </c>
      <c r="D11826" s="23" t="s">
        <v>14825</v>
      </c>
      <c r="E11826" s="23" t="s">
        <v>1</v>
      </c>
      <c r="F11826" s="23" t="s">
        <v>7</v>
      </c>
      <c r="G11826" s="23" t="s">
        <v>3</v>
      </c>
      <c r="H11826" s="2" t="s">
        <v>8425</v>
      </c>
      <c r="I11826" s="23" t="s">
        <v>7342</v>
      </c>
      <c r="J11826" s="23" t="s">
        <v>59</v>
      </c>
      <c r="K11826" s="23" t="s">
        <v>9712</v>
      </c>
      <c r="L11826" s="23" t="s">
        <v>9539</v>
      </c>
      <c r="M11826" s="23">
        <f>YEAR(Tabla2[[#This Row],[Fecha de creación]])</f>
        <v>2023</v>
      </c>
      <c r="N11826" s="23">
        <f>MONTH(Tabla2[[#This Row],[Fecha de creación]])</f>
        <v>1</v>
      </c>
    </row>
    <row r="11827" spans="1:14" x14ac:dyDescent="0.25">
      <c r="A11827" s="26">
        <v>44950.640567129631</v>
      </c>
      <c r="B11827" s="23" t="s">
        <v>0</v>
      </c>
      <c r="C11827" s="23" t="s">
        <v>14826</v>
      </c>
      <c r="D11827" s="23" t="s">
        <v>7627</v>
      </c>
      <c r="E11827" s="23" t="s">
        <v>1</v>
      </c>
      <c r="F11827" s="23" t="s">
        <v>7</v>
      </c>
      <c r="G11827" s="23" t="s">
        <v>975</v>
      </c>
      <c r="H11827" s="2" t="s">
        <v>8459</v>
      </c>
      <c r="I11827" s="23" t="s">
        <v>14129</v>
      </c>
      <c r="J11827" s="23" t="s">
        <v>958</v>
      </c>
      <c r="K11827" s="23" t="s">
        <v>9712</v>
      </c>
      <c r="L11827" s="23" t="s">
        <v>9538</v>
      </c>
      <c r="M11827" s="23">
        <f>YEAR(Tabla2[[#This Row],[Fecha de creación]])</f>
        <v>2023</v>
      </c>
      <c r="N11827" s="23">
        <f>MONTH(Tabla2[[#This Row],[Fecha de creación]])</f>
        <v>1</v>
      </c>
    </row>
    <row r="11828" spans="1:14" x14ac:dyDescent="0.25">
      <c r="A11828" s="26">
        <v>44950.646550925929</v>
      </c>
      <c r="B11828" s="23" t="s">
        <v>56</v>
      </c>
      <c r="C11828" s="23" t="s">
        <v>14827</v>
      </c>
      <c r="D11828" s="23" t="s">
        <v>7829</v>
      </c>
      <c r="E11828" s="23" t="s">
        <v>1</v>
      </c>
      <c r="F11828" s="23" t="s">
        <v>7</v>
      </c>
      <c r="G11828" s="23" t="s">
        <v>3</v>
      </c>
      <c r="H11828" s="2" t="s">
        <v>7745</v>
      </c>
      <c r="I11828" s="23" t="s">
        <v>7342</v>
      </c>
      <c r="J11828" s="23" t="s">
        <v>59</v>
      </c>
      <c r="K11828" s="23" t="s">
        <v>9712</v>
      </c>
      <c r="L11828" s="23" t="s">
        <v>9539</v>
      </c>
      <c r="M11828" s="23">
        <f>YEAR(Tabla2[[#This Row],[Fecha de creación]])</f>
        <v>2023</v>
      </c>
      <c r="N11828" s="23">
        <f>MONTH(Tabla2[[#This Row],[Fecha de creación]])</f>
        <v>1</v>
      </c>
    </row>
    <row r="11829" spans="1:14" x14ac:dyDescent="0.25">
      <c r="A11829" s="26">
        <v>44950.650821759256</v>
      </c>
      <c r="B11829" s="23" t="s">
        <v>56</v>
      </c>
      <c r="C11829" s="23" t="s">
        <v>14828</v>
      </c>
      <c r="D11829" s="23" t="s">
        <v>14825</v>
      </c>
      <c r="E11829" s="23" t="s">
        <v>1</v>
      </c>
      <c r="F11829" s="23" t="s">
        <v>7</v>
      </c>
      <c r="G11829" s="23" t="s">
        <v>3</v>
      </c>
      <c r="H11829" s="2" t="s">
        <v>8425</v>
      </c>
      <c r="I11829" s="23" t="s">
        <v>7342</v>
      </c>
      <c r="J11829" s="23" t="s">
        <v>59</v>
      </c>
      <c r="K11829" s="23" t="s">
        <v>9712</v>
      </c>
      <c r="L11829" s="23" t="s">
        <v>9539</v>
      </c>
      <c r="M11829" s="23">
        <f>YEAR(Tabla2[[#This Row],[Fecha de creación]])</f>
        <v>2023</v>
      </c>
      <c r="N11829" s="23">
        <f>MONTH(Tabla2[[#This Row],[Fecha de creación]])</f>
        <v>1</v>
      </c>
    </row>
    <row r="11830" spans="1:14" x14ac:dyDescent="0.25">
      <c r="A11830" s="26">
        <v>44950.653900462959</v>
      </c>
      <c r="B11830" s="23" t="s">
        <v>56</v>
      </c>
      <c r="C11830" s="23" t="s">
        <v>14829</v>
      </c>
      <c r="D11830" s="23" t="s">
        <v>382</v>
      </c>
      <c r="E11830" s="23" t="s">
        <v>1</v>
      </c>
      <c r="F11830" s="23" t="s">
        <v>7</v>
      </c>
      <c r="G11830" s="23" t="s">
        <v>975</v>
      </c>
      <c r="H11830" s="2" t="s">
        <v>7723</v>
      </c>
      <c r="I11830" s="23" t="s">
        <v>7342</v>
      </c>
      <c r="J11830" s="23" t="s">
        <v>59</v>
      </c>
      <c r="K11830" s="23" t="s">
        <v>9712</v>
      </c>
      <c r="L11830" s="23" t="s">
        <v>9538</v>
      </c>
      <c r="M11830" s="23">
        <f>YEAR(Tabla2[[#This Row],[Fecha de creación]])</f>
        <v>2023</v>
      </c>
      <c r="N11830" s="23">
        <f>MONTH(Tabla2[[#This Row],[Fecha de creación]])</f>
        <v>1</v>
      </c>
    </row>
    <row r="11831" spans="1:14" x14ac:dyDescent="0.25">
      <c r="A11831" s="26">
        <v>44950.657870370371</v>
      </c>
      <c r="B11831" s="23" t="s">
        <v>56</v>
      </c>
      <c r="C11831" s="23" t="s">
        <v>14830</v>
      </c>
      <c r="D11831" s="23" t="s">
        <v>382</v>
      </c>
      <c r="E11831" s="23" t="s">
        <v>1</v>
      </c>
      <c r="F11831" s="23" t="s">
        <v>7</v>
      </c>
      <c r="G11831" s="23" t="s">
        <v>975</v>
      </c>
      <c r="H11831" s="2" t="s">
        <v>7723</v>
      </c>
      <c r="I11831" s="23" t="s">
        <v>7342</v>
      </c>
      <c r="J11831" s="23" t="s">
        <v>59</v>
      </c>
      <c r="K11831" s="23" t="s">
        <v>9712</v>
      </c>
      <c r="L11831" s="23" t="s">
        <v>9538</v>
      </c>
      <c r="M11831" s="23">
        <f>YEAR(Tabla2[[#This Row],[Fecha de creación]])</f>
        <v>2023</v>
      </c>
      <c r="N11831" s="23">
        <f>MONTH(Tabla2[[#This Row],[Fecha de creación]])</f>
        <v>1</v>
      </c>
    </row>
    <row r="11832" spans="1:14" x14ac:dyDescent="0.25">
      <c r="A11832" s="26">
        <v>44950.659618055557</v>
      </c>
      <c r="B11832" s="23" t="s">
        <v>56</v>
      </c>
      <c r="C11832" s="23" t="s">
        <v>14831</v>
      </c>
      <c r="D11832" s="23" t="s">
        <v>382</v>
      </c>
      <c r="E11832" s="23" t="s">
        <v>1</v>
      </c>
      <c r="F11832" s="23" t="s">
        <v>7</v>
      </c>
      <c r="G11832" s="23" t="s">
        <v>975</v>
      </c>
      <c r="H11832" s="2" t="s">
        <v>7723</v>
      </c>
      <c r="I11832" s="23" t="s">
        <v>7342</v>
      </c>
      <c r="J11832" s="23" t="s">
        <v>59</v>
      </c>
      <c r="K11832" s="23" t="s">
        <v>9712</v>
      </c>
      <c r="L11832" s="23" t="s">
        <v>9538</v>
      </c>
      <c r="M11832" s="23">
        <f>YEAR(Tabla2[[#This Row],[Fecha de creación]])</f>
        <v>2023</v>
      </c>
      <c r="N11832" s="23">
        <f>MONTH(Tabla2[[#This Row],[Fecha de creación]])</f>
        <v>1</v>
      </c>
    </row>
    <row r="11833" spans="1:14" x14ac:dyDescent="0.25">
      <c r="A11833" s="26">
        <v>44951.368946759256</v>
      </c>
      <c r="B11833" s="23" t="s">
        <v>56</v>
      </c>
      <c r="C11833" s="23" t="s">
        <v>14832</v>
      </c>
      <c r="D11833" s="23" t="s">
        <v>14825</v>
      </c>
      <c r="E11833" s="23" t="s">
        <v>1</v>
      </c>
      <c r="F11833" s="23" t="s">
        <v>7</v>
      </c>
      <c r="G11833" s="23" t="s">
        <v>3</v>
      </c>
      <c r="H11833" s="2" t="s">
        <v>8425</v>
      </c>
      <c r="I11833" s="23" t="s">
        <v>7342</v>
      </c>
      <c r="J11833" s="23" t="s">
        <v>59</v>
      </c>
      <c r="K11833" s="23" t="s">
        <v>9712</v>
      </c>
      <c r="L11833" s="23" t="s">
        <v>9539</v>
      </c>
      <c r="M11833" s="23">
        <f>YEAR(Tabla2[[#This Row],[Fecha de creación]])</f>
        <v>2023</v>
      </c>
      <c r="N11833" s="23">
        <f>MONTH(Tabla2[[#This Row],[Fecha de creación]])</f>
        <v>1</v>
      </c>
    </row>
    <row r="11834" spans="1:14" x14ac:dyDescent="0.25">
      <c r="A11834" s="26">
        <v>44951.388333333336</v>
      </c>
      <c r="B11834" s="23" t="s">
        <v>56</v>
      </c>
      <c r="C11834" s="23" t="s">
        <v>14833</v>
      </c>
      <c r="D11834" s="23" t="s">
        <v>14825</v>
      </c>
      <c r="E11834" s="23" t="s">
        <v>1</v>
      </c>
      <c r="F11834" s="23" t="s">
        <v>7</v>
      </c>
      <c r="G11834" s="23" t="s">
        <v>3</v>
      </c>
      <c r="H11834" s="2" t="s">
        <v>8425</v>
      </c>
      <c r="I11834" s="23" t="s">
        <v>7342</v>
      </c>
      <c r="J11834" s="23" t="s">
        <v>59</v>
      </c>
      <c r="K11834" s="23" t="s">
        <v>9712</v>
      </c>
      <c r="L11834" s="23" t="s">
        <v>9539</v>
      </c>
      <c r="M11834" s="23">
        <f>YEAR(Tabla2[[#This Row],[Fecha de creación]])</f>
        <v>2023</v>
      </c>
      <c r="N11834" s="23">
        <f>MONTH(Tabla2[[#This Row],[Fecha de creación]])</f>
        <v>1</v>
      </c>
    </row>
    <row r="11835" spans="1:14" x14ac:dyDescent="0.25">
      <c r="A11835" s="26">
        <v>44951.395937499998</v>
      </c>
      <c r="B11835" s="23" t="s">
        <v>189</v>
      </c>
      <c r="C11835" s="23" t="s">
        <v>14834</v>
      </c>
      <c r="D11835" s="23" t="s">
        <v>14825</v>
      </c>
      <c r="E11835" s="23" t="s">
        <v>1</v>
      </c>
      <c r="F11835" s="23" t="s">
        <v>7</v>
      </c>
      <c r="G11835" s="23" t="s">
        <v>975</v>
      </c>
      <c r="H11835" s="2" t="s">
        <v>8425</v>
      </c>
      <c r="I11835" s="23" t="s">
        <v>7338</v>
      </c>
      <c r="J11835" s="23" t="s">
        <v>59</v>
      </c>
      <c r="K11835" s="23" t="s">
        <v>9712</v>
      </c>
      <c r="L11835" s="23" t="s">
        <v>9539</v>
      </c>
      <c r="M11835" s="23">
        <f>YEAR(Tabla2[[#This Row],[Fecha de creación]])</f>
        <v>2023</v>
      </c>
      <c r="N11835" s="23">
        <f>MONTH(Tabla2[[#This Row],[Fecha de creación]])</f>
        <v>1</v>
      </c>
    </row>
    <row r="11836" spans="1:14" x14ac:dyDescent="0.25">
      <c r="A11836" s="26">
        <v>44951.411122685182</v>
      </c>
      <c r="B11836" s="23" t="s">
        <v>100</v>
      </c>
      <c r="C11836" s="23" t="s">
        <v>14835</v>
      </c>
      <c r="D11836" s="23" t="s">
        <v>6</v>
      </c>
      <c r="E11836" s="23" t="s">
        <v>1</v>
      </c>
      <c r="F11836" s="23" t="s">
        <v>7</v>
      </c>
      <c r="G11836" s="23" t="s">
        <v>975</v>
      </c>
      <c r="H11836" s="2" t="s">
        <v>7722</v>
      </c>
      <c r="I11836" s="23" t="s">
        <v>6004</v>
      </c>
      <c r="J11836" s="23" t="s">
        <v>59</v>
      </c>
      <c r="K11836" s="23" t="s">
        <v>9712</v>
      </c>
      <c r="L11836" s="23" t="s">
        <v>9538</v>
      </c>
      <c r="M11836" s="23">
        <f>YEAR(Tabla2[[#This Row],[Fecha de creación]])</f>
        <v>2023</v>
      </c>
      <c r="N11836" s="23">
        <f>MONTH(Tabla2[[#This Row],[Fecha de creación]])</f>
        <v>1</v>
      </c>
    </row>
    <row r="11837" spans="1:14" x14ac:dyDescent="0.25">
      <c r="A11837" s="26">
        <v>44951.427951388891</v>
      </c>
      <c r="B11837" s="23" t="s">
        <v>0</v>
      </c>
      <c r="C11837" s="23" t="s">
        <v>14836</v>
      </c>
      <c r="D11837" s="23" t="s">
        <v>6</v>
      </c>
      <c r="E11837" s="23" t="s">
        <v>1</v>
      </c>
      <c r="F11837" s="23" t="s">
        <v>7</v>
      </c>
      <c r="G11837" s="23" t="s">
        <v>975</v>
      </c>
      <c r="H11837" s="2" t="s">
        <v>7722</v>
      </c>
      <c r="I11837" s="23" t="s">
        <v>5999</v>
      </c>
      <c r="J11837" s="23" t="s">
        <v>59</v>
      </c>
      <c r="K11837" s="23" t="s">
        <v>9712</v>
      </c>
      <c r="L11837" s="23" t="s">
        <v>9538</v>
      </c>
      <c r="M11837" s="23">
        <f>YEAR(Tabla2[[#This Row],[Fecha de creación]])</f>
        <v>2023</v>
      </c>
      <c r="N11837" s="23">
        <f>MONTH(Tabla2[[#This Row],[Fecha de creación]])</f>
        <v>1</v>
      </c>
    </row>
    <row r="11838" spans="1:14" x14ac:dyDescent="0.25">
      <c r="A11838" s="26">
        <v>44951.430891203701</v>
      </c>
      <c r="B11838" s="23" t="s">
        <v>0</v>
      </c>
      <c r="C11838" s="23" t="s">
        <v>14837</v>
      </c>
      <c r="D11838" s="23" t="s">
        <v>6</v>
      </c>
      <c r="E11838" s="23" t="s">
        <v>1</v>
      </c>
      <c r="F11838" s="23" t="s">
        <v>7</v>
      </c>
      <c r="G11838" s="23" t="s">
        <v>975</v>
      </c>
      <c r="H11838" s="2" t="s">
        <v>7722</v>
      </c>
      <c r="I11838" s="23" t="s">
        <v>5999</v>
      </c>
      <c r="J11838" s="23" t="s">
        <v>59</v>
      </c>
      <c r="K11838" s="23" t="s">
        <v>9712</v>
      </c>
      <c r="L11838" s="23" t="s">
        <v>9538</v>
      </c>
      <c r="M11838" s="23">
        <f>YEAR(Tabla2[[#This Row],[Fecha de creación]])</f>
        <v>2023</v>
      </c>
      <c r="N11838" s="23">
        <f>MONTH(Tabla2[[#This Row],[Fecha de creación]])</f>
        <v>1</v>
      </c>
    </row>
    <row r="11839" spans="1:14" x14ac:dyDescent="0.25">
      <c r="A11839" s="26">
        <v>44951.432812500003</v>
      </c>
      <c r="B11839" s="23" t="s">
        <v>0</v>
      </c>
      <c r="C11839" s="23" t="s">
        <v>14838</v>
      </c>
      <c r="D11839" s="23" t="s">
        <v>6</v>
      </c>
      <c r="E11839" s="23" t="s">
        <v>1</v>
      </c>
      <c r="F11839" s="23" t="s">
        <v>7</v>
      </c>
      <c r="G11839" s="23" t="s">
        <v>975</v>
      </c>
      <c r="H11839" s="2" t="s">
        <v>7722</v>
      </c>
      <c r="I11839" s="23" t="s">
        <v>5999</v>
      </c>
      <c r="J11839" s="23" t="s">
        <v>59</v>
      </c>
      <c r="K11839" s="23" t="s">
        <v>9712</v>
      </c>
      <c r="L11839" s="23" t="s">
        <v>9538</v>
      </c>
      <c r="M11839" s="23">
        <f>YEAR(Tabla2[[#This Row],[Fecha de creación]])</f>
        <v>2023</v>
      </c>
      <c r="N11839" s="23">
        <f>MONTH(Tabla2[[#This Row],[Fecha de creación]])</f>
        <v>1</v>
      </c>
    </row>
    <row r="11840" spans="1:14" x14ac:dyDescent="0.25">
      <c r="A11840" s="26">
        <v>44951.434803240743</v>
      </c>
      <c r="B11840" s="23" t="s">
        <v>0</v>
      </c>
      <c r="C11840" s="23" t="s">
        <v>14839</v>
      </c>
      <c r="D11840" s="23" t="s">
        <v>6</v>
      </c>
      <c r="E11840" s="23" t="s">
        <v>1</v>
      </c>
      <c r="F11840" s="23" t="s">
        <v>7</v>
      </c>
      <c r="G11840" s="23" t="s">
        <v>975</v>
      </c>
      <c r="H11840" s="2" t="s">
        <v>7722</v>
      </c>
      <c r="I11840" s="23" t="s">
        <v>5999</v>
      </c>
      <c r="J11840" s="23" t="s">
        <v>59</v>
      </c>
      <c r="K11840" s="23" t="s">
        <v>9712</v>
      </c>
      <c r="L11840" s="23" t="s">
        <v>9538</v>
      </c>
      <c r="M11840" s="23">
        <f>YEAR(Tabla2[[#This Row],[Fecha de creación]])</f>
        <v>2023</v>
      </c>
      <c r="N11840" s="23">
        <f>MONTH(Tabla2[[#This Row],[Fecha de creación]])</f>
        <v>1</v>
      </c>
    </row>
    <row r="11841" spans="1:14" x14ac:dyDescent="0.25">
      <c r="A11841" s="26">
        <v>44951.436307870368</v>
      </c>
      <c r="B11841" s="23" t="s">
        <v>0</v>
      </c>
      <c r="C11841" s="23" t="s">
        <v>14840</v>
      </c>
      <c r="D11841" s="23" t="s">
        <v>6</v>
      </c>
      <c r="E11841" s="23" t="s">
        <v>1</v>
      </c>
      <c r="F11841" s="23" t="s">
        <v>7</v>
      </c>
      <c r="G11841" s="23" t="s">
        <v>975</v>
      </c>
      <c r="H11841" s="2" t="s">
        <v>7722</v>
      </c>
      <c r="I11841" s="23" t="s">
        <v>5999</v>
      </c>
      <c r="J11841" s="23" t="s">
        <v>59</v>
      </c>
      <c r="K11841" s="23" t="s">
        <v>9712</v>
      </c>
      <c r="L11841" s="23" t="s">
        <v>9538</v>
      </c>
      <c r="M11841" s="23">
        <f>YEAR(Tabla2[[#This Row],[Fecha de creación]])</f>
        <v>2023</v>
      </c>
      <c r="N11841" s="23">
        <f>MONTH(Tabla2[[#This Row],[Fecha de creación]])</f>
        <v>1</v>
      </c>
    </row>
    <row r="11842" spans="1:14" x14ac:dyDescent="0.25">
      <c r="A11842" s="26">
        <v>44951.438009259262</v>
      </c>
      <c r="B11842" s="23" t="s">
        <v>0</v>
      </c>
      <c r="C11842" s="23" t="s">
        <v>14841</v>
      </c>
      <c r="D11842" s="23" t="s">
        <v>551</v>
      </c>
      <c r="E11842" s="23" t="s">
        <v>1</v>
      </c>
      <c r="F11842" s="23" t="s">
        <v>7</v>
      </c>
      <c r="G11842" s="23" t="s">
        <v>975</v>
      </c>
      <c r="H11842" s="2" t="s">
        <v>7980</v>
      </c>
      <c r="I11842" s="23" t="s">
        <v>5999</v>
      </c>
      <c r="J11842" s="23" t="s">
        <v>59</v>
      </c>
      <c r="K11842" s="23" t="s">
        <v>9712</v>
      </c>
      <c r="L11842" s="23" t="s">
        <v>9538</v>
      </c>
      <c r="M11842" s="23">
        <f>YEAR(Tabla2[[#This Row],[Fecha de creación]])</f>
        <v>2023</v>
      </c>
      <c r="N11842" s="23">
        <f>MONTH(Tabla2[[#This Row],[Fecha de creación]])</f>
        <v>1</v>
      </c>
    </row>
    <row r="11843" spans="1:14" x14ac:dyDescent="0.25">
      <c r="A11843" s="26">
        <v>44951.445763888885</v>
      </c>
      <c r="B11843" s="23" t="s">
        <v>0</v>
      </c>
      <c r="C11843" s="23" t="s">
        <v>14842</v>
      </c>
      <c r="D11843" s="23" t="s">
        <v>982</v>
      </c>
      <c r="E11843" s="23" t="s">
        <v>1</v>
      </c>
      <c r="F11843" s="23" t="s">
        <v>22</v>
      </c>
      <c r="G11843" s="23" t="s">
        <v>975</v>
      </c>
      <c r="H11843" s="2" t="s">
        <v>8893</v>
      </c>
      <c r="I11843" s="23" t="s">
        <v>7680</v>
      </c>
      <c r="J11843" s="23" t="s">
        <v>59</v>
      </c>
      <c r="K11843" s="23" t="s">
        <v>9712</v>
      </c>
      <c r="L11843" s="23" t="s">
        <v>9538</v>
      </c>
      <c r="M11843" s="23">
        <f>YEAR(Tabla2[[#This Row],[Fecha de creación]])</f>
        <v>2023</v>
      </c>
      <c r="N11843" s="23">
        <f>MONTH(Tabla2[[#This Row],[Fecha de creación]])</f>
        <v>1</v>
      </c>
    </row>
    <row r="11844" spans="1:14" x14ac:dyDescent="0.25">
      <c r="A11844" s="26">
        <v>44951.446643518517</v>
      </c>
      <c r="B11844" s="23" t="s">
        <v>100</v>
      </c>
      <c r="C11844" s="23" t="s">
        <v>14843</v>
      </c>
      <c r="D11844" s="23" t="s">
        <v>21</v>
      </c>
      <c r="E11844" s="23" t="s">
        <v>1</v>
      </c>
      <c r="F11844" s="23" t="s">
        <v>7</v>
      </c>
      <c r="G11844" s="23" t="s">
        <v>975</v>
      </c>
      <c r="H11844" s="2" t="s">
        <v>7744</v>
      </c>
      <c r="I11844" s="23" t="s">
        <v>6004</v>
      </c>
      <c r="J11844" s="23" t="s">
        <v>59</v>
      </c>
      <c r="K11844" s="23" t="s">
        <v>9712</v>
      </c>
      <c r="L11844" s="23" t="s">
        <v>9538</v>
      </c>
      <c r="M11844" s="23">
        <f>YEAR(Tabla2[[#This Row],[Fecha de creación]])</f>
        <v>2023</v>
      </c>
      <c r="N11844" s="23">
        <f>MONTH(Tabla2[[#This Row],[Fecha de creación]])</f>
        <v>1</v>
      </c>
    </row>
    <row r="11845" spans="1:14" x14ac:dyDescent="0.25">
      <c r="A11845" s="26">
        <v>44951.448587962965</v>
      </c>
      <c r="B11845" s="23" t="s">
        <v>100</v>
      </c>
      <c r="C11845" s="23" t="s">
        <v>14844</v>
      </c>
      <c r="D11845" s="23" t="s">
        <v>14845</v>
      </c>
      <c r="E11845" s="23" t="s">
        <v>1</v>
      </c>
      <c r="F11845" s="23" t="s">
        <v>7</v>
      </c>
      <c r="G11845" s="23" t="s">
        <v>1551</v>
      </c>
      <c r="H11845" s="2" t="s">
        <v>7733</v>
      </c>
      <c r="I11845" s="23" t="s">
        <v>7776</v>
      </c>
      <c r="J11845" s="23" t="s">
        <v>59</v>
      </c>
      <c r="K11845" s="23" t="s">
        <v>9712</v>
      </c>
      <c r="L11845" s="23" t="s">
        <v>9539</v>
      </c>
      <c r="M11845" s="23">
        <f>YEAR(Tabla2[[#This Row],[Fecha de creación]])</f>
        <v>2023</v>
      </c>
      <c r="N11845" s="23">
        <f>MONTH(Tabla2[[#This Row],[Fecha de creación]])</f>
        <v>1</v>
      </c>
    </row>
    <row r="11846" spans="1:14" x14ac:dyDescent="0.25">
      <c r="A11846" s="26">
        <v>44951.450914351852</v>
      </c>
      <c r="B11846" s="23" t="s">
        <v>0</v>
      </c>
      <c r="C11846" s="23" t="s">
        <v>14846</v>
      </c>
      <c r="D11846" s="23" t="s">
        <v>223</v>
      </c>
      <c r="E11846" s="23" t="s">
        <v>1</v>
      </c>
      <c r="F11846" s="23" t="s">
        <v>7</v>
      </c>
      <c r="G11846" s="23" t="s">
        <v>1551</v>
      </c>
      <c r="H11846" s="2" t="s">
        <v>7725</v>
      </c>
      <c r="I11846" s="23" t="s">
        <v>976</v>
      </c>
      <c r="J11846" s="23" t="s">
        <v>59</v>
      </c>
      <c r="K11846" s="23" t="s">
        <v>9712</v>
      </c>
      <c r="L11846" s="23" t="s">
        <v>9539</v>
      </c>
      <c r="M11846" s="23">
        <f>YEAR(Tabla2[[#This Row],[Fecha de creación]])</f>
        <v>2023</v>
      </c>
      <c r="N11846" s="23">
        <f>MONTH(Tabla2[[#This Row],[Fecha de creación]])</f>
        <v>1</v>
      </c>
    </row>
    <row r="11847" spans="1:14" x14ac:dyDescent="0.25">
      <c r="A11847" s="26">
        <v>44951.45275462963</v>
      </c>
      <c r="B11847" s="23" t="s">
        <v>0</v>
      </c>
      <c r="C11847" s="23" t="s">
        <v>14847</v>
      </c>
      <c r="D11847" s="23" t="s">
        <v>364</v>
      </c>
      <c r="E11847" s="23" t="s">
        <v>1</v>
      </c>
      <c r="F11847" s="23" t="s">
        <v>7</v>
      </c>
      <c r="G11847" s="23" t="s">
        <v>1551</v>
      </c>
      <c r="H11847" s="2" t="s">
        <v>7721</v>
      </c>
      <c r="I11847" s="23" t="s">
        <v>976</v>
      </c>
      <c r="J11847" s="23" t="s">
        <v>59</v>
      </c>
      <c r="K11847" s="23" t="s">
        <v>9712</v>
      </c>
      <c r="L11847" s="23" t="s">
        <v>9539</v>
      </c>
      <c r="M11847" s="23">
        <f>YEAR(Tabla2[[#This Row],[Fecha de creación]])</f>
        <v>2023</v>
      </c>
      <c r="N11847" s="23">
        <f>MONTH(Tabla2[[#This Row],[Fecha de creación]])</f>
        <v>1</v>
      </c>
    </row>
    <row r="11848" spans="1:14" x14ac:dyDescent="0.25">
      <c r="A11848" s="26">
        <v>44951.453634259262</v>
      </c>
      <c r="B11848" s="23" t="s">
        <v>0</v>
      </c>
      <c r="C11848" s="23" t="s">
        <v>14848</v>
      </c>
      <c r="D11848" s="23" t="s">
        <v>967</v>
      </c>
      <c r="E11848" s="23" t="s">
        <v>1</v>
      </c>
      <c r="F11848" s="23" t="s">
        <v>7</v>
      </c>
      <c r="G11848" s="23" t="s">
        <v>1551</v>
      </c>
      <c r="H11848" s="2" t="s">
        <v>7733</v>
      </c>
      <c r="I11848" s="23" t="s">
        <v>976</v>
      </c>
      <c r="J11848" s="23" t="s">
        <v>59</v>
      </c>
      <c r="K11848" s="23" t="s">
        <v>9712</v>
      </c>
      <c r="L11848" s="23" t="s">
        <v>9539</v>
      </c>
      <c r="M11848" s="23">
        <f>YEAR(Tabla2[[#This Row],[Fecha de creación]])</f>
        <v>2023</v>
      </c>
      <c r="N11848" s="23">
        <f>MONTH(Tabla2[[#This Row],[Fecha de creación]])</f>
        <v>1</v>
      </c>
    </row>
    <row r="11849" spans="1:14" x14ac:dyDescent="0.25">
      <c r="A11849" s="26">
        <v>44951.503530092596</v>
      </c>
      <c r="B11849" s="23" t="s">
        <v>0</v>
      </c>
      <c r="C11849" s="23" t="s">
        <v>14849</v>
      </c>
      <c r="D11849" s="23" t="s">
        <v>622</v>
      </c>
      <c r="E11849" s="23" t="s">
        <v>1</v>
      </c>
      <c r="F11849" s="23" t="s">
        <v>7</v>
      </c>
      <c r="G11849" s="23" t="s">
        <v>975</v>
      </c>
      <c r="H11849" s="2" t="s">
        <v>8491</v>
      </c>
      <c r="I11849" s="23" t="s">
        <v>5999</v>
      </c>
      <c r="J11849" s="23" t="s">
        <v>59</v>
      </c>
      <c r="K11849" s="23" t="s">
        <v>9712</v>
      </c>
      <c r="L11849" s="23" t="s">
        <v>9538</v>
      </c>
      <c r="M11849" s="23">
        <f>YEAR(Tabla2[[#This Row],[Fecha de creación]])</f>
        <v>2023</v>
      </c>
      <c r="N11849" s="23">
        <f>MONTH(Tabla2[[#This Row],[Fecha de creación]])</f>
        <v>1</v>
      </c>
    </row>
    <row r="11850" spans="1:14" x14ac:dyDescent="0.25">
      <c r="A11850" s="26">
        <v>44951.506643518522</v>
      </c>
      <c r="B11850" s="23" t="s">
        <v>100</v>
      </c>
      <c r="C11850" s="23" t="s">
        <v>14850</v>
      </c>
      <c r="D11850" s="23" t="s">
        <v>622</v>
      </c>
      <c r="E11850" s="23" t="s">
        <v>1</v>
      </c>
      <c r="F11850" s="23" t="s">
        <v>7</v>
      </c>
      <c r="G11850" s="23" t="s">
        <v>1551</v>
      </c>
      <c r="H11850" s="2" t="s">
        <v>8491</v>
      </c>
      <c r="I11850" s="23" t="s">
        <v>13430</v>
      </c>
      <c r="J11850" s="23" t="s">
        <v>59</v>
      </c>
      <c r="K11850" s="23" t="s">
        <v>9712</v>
      </c>
      <c r="L11850" s="23" t="s">
        <v>9539</v>
      </c>
      <c r="M11850" s="23">
        <f>YEAR(Tabla2[[#This Row],[Fecha de creación]])</f>
        <v>2023</v>
      </c>
      <c r="N11850" s="23">
        <f>MONTH(Tabla2[[#This Row],[Fecha de creación]])</f>
        <v>1</v>
      </c>
    </row>
    <row r="11851" spans="1:14" x14ac:dyDescent="0.25">
      <c r="A11851" s="26">
        <v>44951.506851851853</v>
      </c>
      <c r="B11851" s="23" t="s">
        <v>100</v>
      </c>
      <c r="C11851" s="23" t="s">
        <v>14851</v>
      </c>
      <c r="D11851" s="23" t="s">
        <v>7108</v>
      </c>
      <c r="E11851" s="23" t="s">
        <v>1</v>
      </c>
      <c r="F11851" s="23" t="s">
        <v>22</v>
      </c>
      <c r="G11851" s="23" t="s">
        <v>975</v>
      </c>
      <c r="H11851" s="2" t="s">
        <v>8893</v>
      </c>
      <c r="I11851" s="23" t="s">
        <v>14131</v>
      </c>
      <c r="J11851" s="23" t="s">
        <v>59</v>
      </c>
      <c r="K11851" s="23" t="s">
        <v>9712</v>
      </c>
      <c r="L11851" s="23" t="s">
        <v>9538</v>
      </c>
      <c r="M11851" s="23">
        <f>YEAR(Tabla2[[#This Row],[Fecha de creación]])</f>
        <v>2023</v>
      </c>
      <c r="N11851" s="23">
        <f>MONTH(Tabla2[[#This Row],[Fecha de creación]])</f>
        <v>1</v>
      </c>
    </row>
    <row r="11852" spans="1:14" x14ac:dyDescent="0.25">
      <c r="A11852" s="26">
        <v>44951.526365740741</v>
      </c>
      <c r="B11852" s="23" t="s">
        <v>0</v>
      </c>
      <c r="C11852" s="23" t="s">
        <v>14852</v>
      </c>
      <c r="D11852" s="23" t="s">
        <v>982</v>
      </c>
      <c r="E11852" s="23" t="s">
        <v>1</v>
      </c>
      <c r="F11852" s="23" t="s">
        <v>22</v>
      </c>
      <c r="G11852" s="23" t="s">
        <v>975</v>
      </c>
      <c r="H11852" s="2" t="s">
        <v>8893</v>
      </c>
      <c r="I11852" s="23" t="s">
        <v>5999</v>
      </c>
      <c r="J11852" s="23" t="s">
        <v>59</v>
      </c>
      <c r="K11852" s="23" t="s">
        <v>9712</v>
      </c>
      <c r="L11852" s="23" t="s">
        <v>9538</v>
      </c>
      <c r="M11852" s="23">
        <f>YEAR(Tabla2[[#This Row],[Fecha de creación]])</f>
        <v>2023</v>
      </c>
      <c r="N11852" s="23">
        <f>MONTH(Tabla2[[#This Row],[Fecha de creación]])</f>
        <v>1</v>
      </c>
    </row>
    <row r="11853" spans="1:14" x14ac:dyDescent="0.25">
      <c r="A11853" s="26">
        <v>44951.528043981481</v>
      </c>
      <c r="B11853" s="23" t="s">
        <v>0</v>
      </c>
      <c r="C11853" s="23" t="s">
        <v>14853</v>
      </c>
      <c r="D11853" s="23" t="s">
        <v>551</v>
      </c>
      <c r="E11853" s="23" t="s">
        <v>1</v>
      </c>
      <c r="F11853" s="23" t="s">
        <v>7</v>
      </c>
      <c r="G11853" s="23" t="s">
        <v>975</v>
      </c>
      <c r="H11853" s="2" t="s">
        <v>7980</v>
      </c>
      <c r="I11853" s="23" t="s">
        <v>5999</v>
      </c>
      <c r="J11853" s="23" t="s">
        <v>59</v>
      </c>
      <c r="K11853" s="23" t="s">
        <v>9712</v>
      </c>
      <c r="L11853" s="23" t="s">
        <v>9538</v>
      </c>
      <c r="M11853" s="23">
        <f>YEAR(Tabla2[[#This Row],[Fecha de creación]])</f>
        <v>2023</v>
      </c>
      <c r="N11853" s="23">
        <f>MONTH(Tabla2[[#This Row],[Fecha de creación]])</f>
        <v>1</v>
      </c>
    </row>
    <row r="11854" spans="1:14" x14ac:dyDescent="0.25">
      <c r="A11854" s="26">
        <v>44951.682118055556</v>
      </c>
      <c r="B11854" s="23" t="s">
        <v>100</v>
      </c>
      <c r="C11854" s="23" t="s">
        <v>14854</v>
      </c>
      <c r="D11854" s="23" t="s">
        <v>11494</v>
      </c>
      <c r="E11854" s="23" t="s">
        <v>1</v>
      </c>
      <c r="F11854" s="23" t="s">
        <v>22</v>
      </c>
      <c r="G11854" s="23" t="s">
        <v>975</v>
      </c>
      <c r="H11854" s="2" t="s">
        <v>7721</v>
      </c>
      <c r="I11854" s="23" t="s">
        <v>14131</v>
      </c>
      <c r="J11854" s="23" t="s">
        <v>59</v>
      </c>
      <c r="K11854" s="23" t="s">
        <v>9712</v>
      </c>
      <c r="L11854" s="23" t="s">
        <v>9538</v>
      </c>
      <c r="M11854" s="23">
        <f>YEAR(Tabla2[[#This Row],[Fecha de creación]])</f>
        <v>2023</v>
      </c>
      <c r="N11854" s="23">
        <f>MONTH(Tabla2[[#This Row],[Fecha de creación]])</f>
        <v>1</v>
      </c>
    </row>
    <row r="11855" spans="1:14" x14ac:dyDescent="0.25">
      <c r="A11855" s="26">
        <v>44951.721712962964</v>
      </c>
      <c r="B11855" s="23" t="s">
        <v>100</v>
      </c>
      <c r="C11855" s="23" t="s">
        <v>14855</v>
      </c>
      <c r="D11855" s="23" t="s">
        <v>6</v>
      </c>
      <c r="E11855" s="23" t="s">
        <v>1</v>
      </c>
      <c r="F11855" s="23" t="s">
        <v>7</v>
      </c>
      <c r="G11855" s="23" t="s">
        <v>975</v>
      </c>
      <c r="H11855" s="2" t="s">
        <v>7722</v>
      </c>
      <c r="I11855" s="23" t="s">
        <v>6004</v>
      </c>
      <c r="J11855" s="23" t="s">
        <v>59</v>
      </c>
      <c r="K11855" s="23" t="s">
        <v>9712</v>
      </c>
      <c r="L11855" s="23" t="s">
        <v>9538</v>
      </c>
      <c r="M11855" s="23">
        <f>YEAR(Tabla2[[#This Row],[Fecha de creación]])</f>
        <v>2023</v>
      </c>
      <c r="N11855" s="23">
        <f>MONTH(Tabla2[[#This Row],[Fecha de creación]])</f>
        <v>1</v>
      </c>
    </row>
    <row r="11856" spans="1:14" x14ac:dyDescent="0.25">
      <c r="A11856" s="26">
        <v>44952.457766203705</v>
      </c>
      <c r="B11856" s="23" t="s">
        <v>0</v>
      </c>
      <c r="C11856" s="23" t="s">
        <v>14856</v>
      </c>
      <c r="D11856" s="23" t="s">
        <v>10179</v>
      </c>
      <c r="E11856" s="23" t="s">
        <v>1</v>
      </c>
      <c r="F11856" s="23" t="s">
        <v>7</v>
      </c>
      <c r="G11856" s="23" t="s">
        <v>1551</v>
      </c>
      <c r="H11856" s="2" t="s">
        <v>8198</v>
      </c>
      <c r="I11856" s="23" t="s">
        <v>976</v>
      </c>
      <c r="J11856" s="23"/>
      <c r="K11856" s="23" t="s">
        <v>9712</v>
      </c>
      <c r="L11856" s="23" t="s">
        <v>9539</v>
      </c>
      <c r="M11856" s="23">
        <f>YEAR(Tabla2[[#This Row],[Fecha de creación]])</f>
        <v>2023</v>
      </c>
      <c r="N11856" s="23">
        <f>MONTH(Tabla2[[#This Row],[Fecha de creación]])</f>
        <v>1</v>
      </c>
    </row>
    <row r="11857" spans="1:14" x14ac:dyDescent="0.25">
      <c r="A11857" s="26">
        <v>44952.468217592592</v>
      </c>
      <c r="B11857" s="23" t="s">
        <v>189</v>
      </c>
      <c r="C11857" s="23" t="s">
        <v>14857</v>
      </c>
      <c r="D11857" s="23" t="s">
        <v>7351</v>
      </c>
      <c r="E11857" s="23" t="s">
        <v>1</v>
      </c>
      <c r="F11857" s="23" t="s">
        <v>7</v>
      </c>
      <c r="G11857" s="23" t="s">
        <v>975</v>
      </c>
      <c r="H11857" s="2" t="s">
        <v>8459</v>
      </c>
      <c r="I11857" s="23" t="s">
        <v>7338</v>
      </c>
      <c r="J11857" s="23" t="s">
        <v>59</v>
      </c>
      <c r="K11857" s="23" t="s">
        <v>9712</v>
      </c>
      <c r="L11857" s="23" t="s">
        <v>9538</v>
      </c>
      <c r="M11857" s="23">
        <f>YEAR(Tabla2[[#This Row],[Fecha de creación]])</f>
        <v>2023</v>
      </c>
      <c r="N11857" s="23">
        <f>MONTH(Tabla2[[#This Row],[Fecha de creación]])</f>
        <v>1</v>
      </c>
    </row>
    <row r="11858" spans="1:14" x14ac:dyDescent="0.25">
      <c r="A11858" s="26">
        <v>44952.47079861111</v>
      </c>
      <c r="B11858" s="23" t="s">
        <v>56</v>
      </c>
      <c r="C11858" s="23" t="s">
        <v>14858</v>
      </c>
      <c r="D11858" s="23" t="s">
        <v>4281</v>
      </c>
      <c r="E11858" s="23" t="s">
        <v>1</v>
      </c>
      <c r="F11858" s="23" t="s">
        <v>7</v>
      </c>
      <c r="G11858" s="23" t="s">
        <v>975</v>
      </c>
      <c r="H11858" s="2" t="s">
        <v>7722</v>
      </c>
      <c r="I11858" s="23" t="s">
        <v>7342</v>
      </c>
      <c r="J11858" s="23" t="s">
        <v>59</v>
      </c>
      <c r="K11858" s="23" t="s">
        <v>9712</v>
      </c>
      <c r="L11858" s="23" t="s">
        <v>9538</v>
      </c>
      <c r="M11858" s="23">
        <f>YEAR(Tabla2[[#This Row],[Fecha de creación]])</f>
        <v>2023</v>
      </c>
      <c r="N11858" s="23">
        <f>MONTH(Tabla2[[#This Row],[Fecha de creación]])</f>
        <v>1</v>
      </c>
    </row>
    <row r="11859" spans="1:14" x14ac:dyDescent="0.25">
      <c r="A11859" s="26">
        <v>44952.473506944443</v>
      </c>
      <c r="B11859" s="23" t="s">
        <v>56</v>
      </c>
      <c r="C11859" s="23" t="s">
        <v>14859</v>
      </c>
      <c r="D11859" s="23" t="s">
        <v>14860</v>
      </c>
      <c r="E11859" s="23" t="s">
        <v>1</v>
      </c>
      <c r="F11859" s="23" t="s">
        <v>7</v>
      </c>
      <c r="G11859" s="23" t="s">
        <v>975</v>
      </c>
      <c r="H11859" s="2" t="s">
        <v>7728</v>
      </c>
      <c r="I11859" s="23" t="s">
        <v>7342</v>
      </c>
      <c r="J11859" s="23" t="s">
        <v>59</v>
      </c>
      <c r="K11859" s="23" t="s">
        <v>9712</v>
      </c>
      <c r="L11859" s="23" t="s">
        <v>9538</v>
      </c>
      <c r="M11859" s="23">
        <f>YEAR(Tabla2[[#This Row],[Fecha de creación]])</f>
        <v>2023</v>
      </c>
      <c r="N11859" s="23">
        <f>MONTH(Tabla2[[#This Row],[Fecha de creación]])</f>
        <v>1</v>
      </c>
    </row>
    <row r="11860" spans="1:14" x14ac:dyDescent="0.25">
      <c r="A11860" s="26">
        <v>44952.502974537034</v>
      </c>
      <c r="B11860" s="23" t="s">
        <v>9534</v>
      </c>
      <c r="C11860" s="23" t="s">
        <v>14861</v>
      </c>
      <c r="D11860" s="23" t="s">
        <v>6</v>
      </c>
      <c r="E11860" s="23" t="s">
        <v>1</v>
      </c>
      <c r="F11860" s="23" t="s">
        <v>7</v>
      </c>
      <c r="G11860" s="23" t="s">
        <v>975</v>
      </c>
      <c r="H11860" s="2" t="s">
        <v>7722</v>
      </c>
      <c r="I11860" s="23" t="s">
        <v>8168</v>
      </c>
      <c r="J11860" s="23"/>
      <c r="K11860" s="23" t="s">
        <v>9712</v>
      </c>
      <c r="L11860" s="23" t="s">
        <v>9538</v>
      </c>
      <c r="M11860" s="23">
        <f>YEAR(Tabla2[[#This Row],[Fecha de creación]])</f>
        <v>2023</v>
      </c>
      <c r="N11860" s="23">
        <f>MONTH(Tabla2[[#This Row],[Fecha de creación]])</f>
        <v>1</v>
      </c>
    </row>
    <row r="11861" spans="1:14" x14ac:dyDescent="0.25">
      <c r="A11861" s="26">
        <v>44952.508310185185</v>
      </c>
      <c r="B11861" s="23" t="s">
        <v>9534</v>
      </c>
      <c r="C11861" s="23" t="s">
        <v>14862</v>
      </c>
      <c r="D11861" s="23" t="s">
        <v>110</v>
      </c>
      <c r="E11861" s="23" t="s">
        <v>1</v>
      </c>
      <c r="F11861" s="23" t="s">
        <v>7</v>
      </c>
      <c r="G11861" s="23" t="s">
        <v>975</v>
      </c>
      <c r="H11861" s="2" t="s">
        <v>14318</v>
      </c>
      <c r="I11861" s="23" t="s">
        <v>8168</v>
      </c>
      <c r="J11861" s="23"/>
      <c r="K11861" s="23" t="s">
        <v>9712</v>
      </c>
      <c r="L11861" s="23" t="s">
        <v>9538</v>
      </c>
      <c r="M11861" s="23">
        <f>YEAR(Tabla2[[#This Row],[Fecha de creación]])</f>
        <v>2023</v>
      </c>
      <c r="N11861" s="23">
        <f>MONTH(Tabla2[[#This Row],[Fecha de creación]])</f>
        <v>1</v>
      </c>
    </row>
    <row r="11862" spans="1:14" x14ac:dyDescent="0.25">
      <c r="A11862" s="26">
        <v>44952.523946759262</v>
      </c>
      <c r="B11862" s="23" t="s">
        <v>9534</v>
      </c>
      <c r="C11862" s="23" t="s">
        <v>14863</v>
      </c>
      <c r="D11862" s="23" t="s">
        <v>7120</v>
      </c>
      <c r="E11862" s="23" t="s">
        <v>1</v>
      </c>
      <c r="F11862" s="23" t="s">
        <v>7</v>
      </c>
      <c r="G11862" s="23" t="s">
        <v>3</v>
      </c>
      <c r="H11862" s="2" t="s">
        <v>7734</v>
      </c>
      <c r="I11862" s="23" t="s">
        <v>8168</v>
      </c>
      <c r="J11862" s="23"/>
      <c r="K11862" s="23" t="s">
        <v>9712</v>
      </c>
      <c r="L11862" s="23" t="s">
        <v>9539</v>
      </c>
      <c r="M11862" s="23">
        <f>YEAR(Tabla2[[#This Row],[Fecha de creación]])</f>
        <v>2023</v>
      </c>
      <c r="N11862" s="23">
        <f>MONTH(Tabla2[[#This Row],[Fecha de creación]])</f>
        <v>1</v>
      </c>
    </row>
    <row r="11863" spans="1:14" x14ac:dyDescent="0.25">
      <c r="A11863" s="26">
        <v>44952.54246527778</v>
      </c>
      <c r="B11863" s="23" t="s">
        <v>9534</v>
      </c>
      <c r="C11863" s="23" t="s">
        <v>14864</v>
      </c>
      <c r="D11863" s="23" t="s">
        <v>4693</v>
      </c>
      <c r="E11863" s="23" t="s">
        <v>1</v>
      </c>
      <c r="F11863" s="23" t="s">
        <v>7</v>
      </c>
      <c r="G11863" s="23" t="s">
        <v>975</v>
      </c>
      <c r="H11863" s="2" t="s">
        <v>7745</v>
      </c>
      <c r="I11863" s="23" t="s">
        <v>8168</v>
      </c>
      <c r="J11863" s="23"/>
      <c r="K11863" s="23" t="s">
        <v>9712</v>
      </c>
      <c r="L11863" s="23" t="s">
        <v>9538</v>
      </c>
      <c r="M11863" s="23">
        <f>YEAR(Tabla2[[#This Row],[Fecha de creación]])</f>
        <v>2023</v>
      </c>
      <c r="N11863" s="23">
        <f>MONTH(Tabla2[[#This Row],[Fecha de creación]])</f>
        <v>1</v>
      </c>
    </row>
    <row r="11864" spans="1:14" x14ac:dyDescent="0.25">
      <c r="A11864" s="26">
        <v>44952.632349537038</v>
      </c>
      <c r="B11864" s="23" t="s">
        <v>56</v>
      </c>
      <c r="C11864" s="23" t="s">
        <v>14865</v>
      </c>
      <c r="D11864" s="23" t="s">
        <v>7351</v>
      </c>
      <c r="E11864" s="23" t="s">
        <v>1</v>
      </c>
      <c r="F11864" s="23" t="s">
        <v>7</v>
      </c>
      <c r="G11864" s="23" t="s">
        <v>975</v>
      </c>
      <c r="H11864" s="2" t="s">
        <v>8459</v>
      </c>
      <c r="I11864" s="23" t="s">
        <v>7342</v>
      </c>
      <c r="J11864" s="23" t="s">
        <v>59</v>
      </c>
      <c r="K11864" s="23" t="s">
        <v>9712</v>
      </c>
      <c r="L11864" s="23" t="s">
        <v>9538</v>
      </c>
      <c r="M11864" s="23">
        <f>YEAR(Tabla2[[#This Row],[Fecha de creación]])</f>
        <v>2023</v>
      </c>
      <c r="N11864" s="23">
        <f>MONTH(Tabla2[[#This Row],[Fecha de creación]])</f>
        <v>1</v>
      </c>
    </row>
    <row r="11865" spans="1:14" x14ac:dyDescent="0.25">
      <c r="A11865" s="26">
        <v>44952.647696759261</v>
      </c>
      <c r="B11865" s="23" t="s">
        <v>56</v>
      </c>
      <c r="C11865" s="23" t="s">
        <v>14866</v>
      </c>
      <c r="D11865" s="23" t="s">
        <v>14825</v>
      </c>
      <c r="E11865" s="23" t="s">
        <v>1</v>
      </c>
      <c r="F11865" s="23" t="s">
        <v>7</v>
      </c>
      <c r="G11865" s="23" t="s">
        <v>3</v>
      </c>
      <c r="H11865" s="2" t="s">
        <v>8425</v>
      </c>
      <c r="I11865" s="23" t="s">
        <v>7342</v>
      </c>
      <c r="J11865" s="23" t="s">
        <v>59</v>
      </c>
      <c r="K11865" s="23" t="s">
        <v>9712</v>
      </c>
      <c r="L11865" s="23" t="s">
        <v>9539</v>
      </c>
      <c r="M11865" s="23">
        <f>YEAR(Tabla2[[#This Row],[Fecha de creación]])</f>
        <v>2023</v>
      </c>
      <c r="N11865" s="23">
        <f>MONTH(Tabla2[[#This Row],[Fecha de creación]])</f>
        <v>1</v>
      </c>
    </row>
    <row r="11866" spans="1:14" x14ac:dyDescent="0.25">
      <c r="A11866" s="26">
        <v>44952.651423611111</v>
      </c>
      <c r="B11866" s="23" t="s">
        <v>56</v>
      </c>
      <c r="C11866" s="23" t="s">
        <v>14867</v>
      </c>
      <c r="D11866" s="23" t="s">
        <v>382</v>
      </c>
      <c r="E11866" s="23" t="s">
        <v>1</v>
      </c>
      <c r="F11866" s="23" t="s">
        <v>7</v>
      </c>
      <c r="G11866" s="23" t="s">
        <v>975</v>
      </c>
      <c r="H11866" s="2" t="s">
        <v>7723</v>
      </c>
      <c r="I11866" s="23" t="s">
        <v>7342</v>
      </c>
      <c r="J11866" s="23" t="s">
        <v>59</v>
      </c>
      <c r="K11866" s="23" t="s">
        <v>9712</v>
      </c>
      <c r="L11866" s="23" t="s">
        <v>9538</v>
      </c>
      <c r="M11866" s="23">
        <f>YEAR(Tabla2[[#This Row],[Fecha de creación]])</f>
        <v>2023</v>
      </c>
      <c r="N11866" s="23">
        <f>MONTH(Tabla2[[#This Row],[Fecha de creación]])</f>
        <v>1</v>
      </c>
    </row>
    <row r="11867" spans="1:14" x14ac:dyDescent="0.25">
      <c r="A11867" s="26">
        <v>44952.655925925923</v>
      </c>
      <c r="B11867" s="23" t="s">
        <v>56</v>
      </c>
      <c r="C11867" s="23" t="s">
        <v>14868</v>
      </c>
      <c r="D11867" s="23" t="s">
        <v>14825</v>
      </c>
      <c r="E11867" s="23" t="s">
        <v>1</v>
      </c>
      <c r="F11867" s="23" t="s">
        <v>7</v>
      </c>
      <c r="G11867" s="23" t="s">
        <v>3</v>
      </c>
      <c r="H11867" s="2" t="s">
        <v>8425</v>
      </c>
      <c r="I11867" s="23" t="s">
        <v>7342</v>
      </c>
      <c r="J11867" s="23" t="s">
        <v>59</v>
      </c>
      <c r="K11867" s="23" t="s">
        <v>9712</v>
      </c>
      <c r="L11867" s="23" t="s">
        <v>9539</v>
      </c>
      <c r="M11867" s="23">
        <f>YEAR(Tabla2[[#This Row],[Fecha de creación]])</f>
        <v>2023</v>
      </c>
      <c r="N11867" s="23">
        <f>MONTH(Tabla2[[#This Row],[Fecha de creación]])</f>
        <v>1</v>
      </c>
    </row>
    <row r="11868" spans="1:14" x14ac:dyDescent="0.25">
      <c r="A11868" s="26">
        <v>44952.681944444441</v>
      </c>
      <c r="B11868" s="23" t="s">
        <v>0</v>
      </c>
      <c r="C11868" s="23" t="s">
        <v>14869</v>
      </c>
      <c r="D11868" s="23" t="s">
        <v>1057</v>
      </c>
      <c r="E11868" s="23" t="s">
        <v>1</v>
      </c>
      <c r="F11868" s="23" t="s">
        <v>7</v>
      </c>
      <c r="G11868" s="23" t="s">
        <v>975</v>
      </c>
      <c r="H11868" s="2" t="s">
        <v>8535</v>
      </c>
      <c r="I11868" s="23" t="s">
        <v>14129</v>
      </c>
      <c r="J11868" s="23" t="s">
        <v>958</v>
      </c>
      <c r="K11868" s="23" t="s">
        <v>9712</v>
      </c>
      <c r="L11868" s="23" t="s">
        <v>9538</v>
      </c>
      <c r="M11868" s="23">
        <f>YEAR(Tabla2[[#This Row],[Fecha de creación]])</f>
        <v>2023</v>
      </c>
      <c r="N11868" s="23">
        <f>MONTH(Tabla2[[#This Row],[Fecha de creación]])</f>
        <v>1</v>
      </c>
    </row>
    <row r="11869" spans="1:14" x14ac:dyDescent="0.25">
      <c r="A11869" s="26">
        <v>44952.683923611112</v>
      </c>
      <c r="B11869" s="23" t="s">
        <v>189</v>
      </c>
      <c r="C11869" s="23" t="s">
        <v>14870</v>
      </c>
      <c r="D11869" s="23" t="s">
        <v>382</v>
      </c>
      <c r="E11869" s="23" t="s">
        <v>1</v>
      </c>
      <c r="F11869" s="23" t="s">
        <v>7</v>
      </c>
      <c r="G11869" s="23" t="s">
        <v>975</v>
      </c>
      <c r="H11869" s="2" t="s">
        <v>7723</v>
      </c>
      <c r="I11869" s="23" t="s">
        <v>7338</v>
      </c>
      <c r="J11869" s="23" t="s">
        <v>59</v>
      </c>
      <c r="K11869" s="23" t="s">
        <v>9712</v>
      </c>
      <c r="L11869" s="23" t="s">
        <v>9538</v>
      </c>
      <c r="M11869" s="23">
        <f>YEAR(Tabla2[[#This Row],[Fecha de creación]])</f>
        <v>2023</v>
      </c>
      <c r="N11869" s="23">
        <f>MONTH(Tabla2[[#This Row],[Fecha de creación]])</f>
        <v>1</v>
      </c>
    </row>
    <row r="11870" spans="1:14" x14ac:dyDescent="0.25">
      <c r="A11870" s="26">
        <v>44952.687002314815</v>
      </c>
      <c r="B11870" s="23" t="s">
        <v>189</v>
      </c>
      <c r="C11870" s="23" t="s">
        <v>14871</v>
      </c>
      <c r="D11870" s="23" t="s">
        <v>14825</v>
      </c>
      <c r="E11870" s="23" t="s">
        <v>1</v>
      </c>
      <c r="F11870" s="23" t="s">
        <v>7</v>
      </c>
      <c r="G11870" s="23" t="s">
        <v>975</v>
      </c>
      <c r="H11870" s="2" t="s">
        <v>8425</v>
      </c>
      <c r="I11870" s="23" t="s">
        <v>7338</v>
      </c>
      <c r="J11870" s="23" t="s">
        <v>59</v>
      </c>
      <c r="K11870" s="23" t="s">
        <v>9712</v>
      </c>
      <c r="L11870" s="23" t="s">
        <v>9538</v>
      </c>
      <c r="M11870" s="23">
        <f>YEAR(Tabla2[[#This Row],[Fecha de creación]])</f>
        <v>2023</v>
      </c>
      <c r="N11870" s="23">
        <f>MONTH(Tabla2[[#This Row],[Fecha de creación]])</f>
        <v>1</v>
      </c>
    </row>
    <row r="11871" spans="1:14" x14ac:dyDescent="0.25">
      <c r="A11871" s="26">
        <v>44952.688946759263</v>
      </c>
      <c r="B11871" s="23" t="s">
        <v>189</v>
      </c>
      <c r="C11871" s="23" t="s">
        <v>14872</v>
      </c>
      <c r="D11871" s="23" t="s">
        <v>14825</v>
      </c>
      <c r="E11871" s="23" t="s">
        <v>1</v>
      </c>
      <c r="F11871" s="23" t="s">
        <v>7</v>
      </c>
      <c r="G11871" s="23" t="s">
        <v>975</v>
      </c>
      <c r="H11871" s="2" t="s">
        <v>8425</v>
      </c>
      <c r="I11871" s="23" t="s">
        <v>7338</v>
      </c>
      <c r="J11871" s="23" t="s">
        <v>59</v>
      </c>
      <c r="K11871" s="23" t="s">
        <v>9712</v>
      </c>
      <c r="L11871" s="23" t="s">
        <v>9538</v>
      </c>
      <c r="M11871" s="23">
        <f>YEAR(Tabla2[[#This Row],[Fecha de creación]])</f>
        <v>2023</v>
      </c>
      <c r="N11871" s="23">
        <f>MONTH(Tabla2[[#This Row],[Fecha de creación]])</f>
        <v>1</v>
      </c>
    </row>
    <row r="11872" spans="1:14" x14ac:dyDescent="0.25">
      <c r="A11872" s="26">
        <v>44952.699467592596</v>
      </c>
      <c r="B11872" s="23" t="s">
        <v>189</v>
      </c>
      <c r="C11872" s="23" t="s">
        <v>14873</v>
      </c>
      <c r="D11872" s="23" t="s">
        <v>14825</v>
      </c>
      <c r="E11872" s="23" t="s">
        <v>1</v>
      </c>
      <c r="F11872" s="23" t="s">
        <v>7</v>
      </c>
      <c r="G11872" s="23" t="s">
        <v>975</v>
      </c>
      <c r="H11872" s="2" t="s">
        <v>8425</v>
      </c>
      <c r="I11872" s="23" t="s">
        <v>7338</v>
      </c>
      <c r="J11872" s="23" t="s">
        <v>59</v>
      </c>
      <c r="K11872" s="23" t="s">
        <v>9712</v>
      </c>
      <c r="L11872" s="23" t="s">
        <v>9538</v>
      </c>
      <c r="M11872" s="23">
        <f>YEAR(Tabla2[[#This Row],[Fecha de creación]])</f>
        <v>2023</v>
      </c>
      <c r="N11872" s="23">
        <f>MONTH(Tabla2[[#This Row],[Fecha de creación]])</f>
        <v>1</v>
      </c>
    </row>
    <row r="11873" spans="1:14" x14ac:dyDescent="0.25">
      <c r="A11873" s="26">
        <v>44952.742465277777</v>
      </c>
      <c r="B11873" s="23" t="s">
        <v>0</v>
      </c>
      <c r="C11873" s="23" t="s">
        <v>14874</v>
      </c>
      <c r="D11873" s="23" t="s">
        <v>982</v>
      </c>
      <c r="E11873" s="23" t="s">
        <v>1</v>
      </c>
      <c r="F11873" s="23" t="s">
        <v>22</v>
      </c>
      <c r="G11873" s="23" t="s">
        <v>975</v>
      </c>
      <c r="H11873" s="2" t="s">
        <v>8893</v>
      </c>
      <c r="I11873" s="23" t="s">
        <v>7680</v>
      </c>
      <c r="J11873" s="23" t="s">
        <v>59</v>
      </c>
      <c r="K11873" s="23" t="s">
        <v>9712</v>
      </c>
      <c r="L11873" s="23" t="s">
        <v>9538</v>
      </c>
      <c r="M11873" s="23">
        <f>YEAR(Tabla2[[#This Row],[Fecha de creación]])</f>
        <v>2023</v>
      </c>
      <c r="N11873" s="23">
        <f>MONTH(Tabla2[[#This Row],[Fecha de creación]])</f>
        <v>1</v>
      </c>
    </row>
    <row r="11874" spans="1:14" x14ac:dyDescent="0.25">
      <c r="A11874" s="26">
        <v>44952.746435185189</v>
      </c>
      <c r="B11874" s="23" t="s">
        <v>0</v>
      </c>
      <c r="C11874" s="23" t="s">
        <v>14875</v>
      </c>
      <c r="D11874" s="23" t="s">
        <v>10281</v>
      </c>
      <c r="E11874" s="23" t="s">
        <v>1</v>
      </c>
      <c r="F11874" s="23" t="s">
        <v>7</v>
      </c>
      <c r="G11874" s="23" t="s">
        <v>1551</v>
      </c>
      <c r="H11874" s="2" t="s">
        <v>7726</v>
      </c>
      <c r="I11874" s="23" t="s">
        <v>976</v>
      </c>
      <c r="J11874" s="23" t="s">
        <v>59</v>
      </c>
      <c r="K11874" s="23" t="s">
        <v>9712</v>
      </c>
      <c r="L11874" s="23" t="s">
        <v>9539</v>
      </c>
      <c r="M11874" s="23">
        <f>YEAR(Tabla2[[#This Row],[Fecha de creación]])</f>
        <v>2023</v>
      </c>
      <c r="N11874" s="23">
        <f>MONTH(Tabla2[[#This Row],[Fecha de creación]])</f>
        <v>1</v>
      </c>
    </row>
    <row r="11875" spans="1:14" x14ac:dyDescent="0.25">
      <c r="A11875" s="26">
        <v>44952.747939814813</v>
      </c>
      <c r="B11875" s="23" t="s">
        <v>0</v>
      </c>
      <c r="C11875" s="23" t="s">
        <v>14876</v>
      </c>
      <c r="D11875" s="23" t="s">
        <v>982</v>
      </c>
      <c r="E11875" s="23" t="s">
        <v>1</v>
      </c>
      <c r="F11875" s="23" t="s">
        <v>22</v>
      </c>
      <c r="G11875" s="23" t="s">
        <v>975</v>
      </c>
      <c r="H11875" s="2" t="s">
        <v>8893</v>
      </c>
      <c r="I11875" s="23" t="s">
        <v>7680</v>
      </c>
      <c r="J11875" s="23" t="s">
        <v>59</v>
      </c>
      <c r="K11875" s="23" t="s">
        <v>9712</v>
      </c>
      <c r="L11875" s="23" t="s">
        <v>9538</v>
      </c>
      <c r="M11875" s="23">
        <f>YEAR(Tabla2[[#This Row],[Fecha de creación]])</f>
        <v>2023</v>
      </c>
      <c r="N11875" s="23">
        <f>MONTH(Tabla2[[#This Row],[Fecha de creación]])</f>
        <v>1</v>
      </c>
    </row>
    <row r="11876" spans="1:14" x14ac:dyDescent="0.25">
      <c r="A11876" s="26">
        <v>44952.749861111108</v>
      </c>
      <c r="B11876" s="23" t="s">
        <v>0</v>
      </c>
      <c r="C11876" s="23" t="s">
        <v>14877</v>
      </c>
      <c r="D11876" s="23" t="s">
        <v>982</v>
      </c>
      <c r="E11876" s="23" t="s">
        <v>1</v>
      </c>
      <c r="F11876" s="23" t="s">
        <v>22</v>
      </c>
      <c r="G11876" s="23" t="s">
        <v>975</v>
      </c>
      <c r="H11876" s="2" t="s">
        <v>8893</v>
      </c>
      <c r="I11876" s="23" t="s">
        <v>7680</v>
      </c>
      <c r="J11876" s="23" t="s">
        <v>59</v>
      </c>
      <c r="K11876" s="23" t="s">
        <v>9712</v>
      </c>
      <c r="L11876" s="23" t="s">
        <v>9538</v>
      </c>
      <c r="M11876" s="23">
        <f>YEAR(Tabla2[[#This Row],[Fecha de creación]])</f>
        <v>2023</v>
      </c>
      <c r="N11876" s="23">
        <f>MONTH(Tabla2[[#This Row],[Fecha de creación]])</f>
        <v>1</v>
      </c>
    </row>
    <row r="11877" spans="1:14" x14ac:dyDescent="0.25">
      <c r="A11877" s="26">
        <v>44952.752013888887</v>
      </c>
      <c r="B11877" s="23" t="s">
        <v>0</v>
      </c>
      <c r="C11877" s="23" t="s">
        <v>14878</v>
      </c>
      <c r="D11877" s="23" t="s">
        <v>982</v>
      </c>
      <c r="E11877" s="23" t="s">
        <v>1</v>
      </c>
      <c r="F11877" s="23" t="s">
        <v>22</v>
      </c>
      <c r="G11877" s="23" t="s">
        <v>975</v>
      </c>
      <c r="H11877" s="2" t="s">
        <v>8893</v>
      </c>
      <c r="I11877" s="23" t="s">
        <v>7680</v>
      </c>
      <c r="J11877" s="23" t="s">
        <v>59</v>
      </c>
      <c r="K11877" s="23" t="s">
        <v>9712</v>
      </c>
      <c r="L11877" s="23" t="s">
        <v>9538</v>
      </c>
      <c r="M11877" s="23">
        <f>YEAR(Tabla2[[#This Row],[Fecha de creación]])</f>
        <v>2023</v>
      </c>
      <c r="N11877" s="23">
        <f>MONTH(Tabla2[[#This Row],[Fecha de creación]])</f>
        <v>1</v>
      </c>
    </row>
    <row r="11878" spans="1:14" x14ac:dyDescent="0.25">
      <c r="A11878" s="26">
        <v>44953.419537037036</v>
      </c>
      <c r="B11878" s="23" t="s">
        <v>0</v>
      </c>
      <c r="C11878" s="23" t="s">
        <v>14879</v>
      </c>
      <c r="D11878" s="23" t="s">
        <v>7627</v>
      </c>
      <c r="E11878" s="23" t="s">
        <v>1</v>
      </c>
      <c r="F11878" s="23" t="s">
        <v>7</v>
      </c>
      <c r="G11878" s="23" t="s">
        <v>975</v>
      </c>
      <c r="H11878" s="2" t="s">
        <v>8459</v>
      </c>
      <c r="I11878" s="23" t="s">
        <v>14129</v>
      </c>
      <c r="J11878" s="23" t="s">
        <v>59</v>
      </c>
      <c r="K11878" s="23" t="s">
        <v>9712</v>
      </c>
      <c r="L11878" s="23" t="s">
        <v>9538</v>
      </c>
      <c r="M11878" s="23">
        <f>YEAR(Tabla2[[#This Row],[Fecha de creación]])</f>
        <v>2023</v>
      </c>
      <c r="N11878" s="23">
        <f>MONTH(Tabla2[[#This Row],[Fecha de creación]])</f>
        <v>1</v>
      </c>
    </row>
    <row r="11879" spans="1:14" x14ac:dyDescent="0.25">
      <c r="A11879" s="26">
        <v>44953.425937499997</v>
      </c>
      <c r="B11879" s="23" t="s">
        <v>56</v>
      </c>
      <c r="C11879" s="23" t="s">
        <v>14880</v>
      </c>
      <c r="D11879" s="23" t="s">
        <v>7829</v>
      </c>
      <c r="E11879" s="23" t="s">
        <v>1</v>
      </c>
      <c r="F11879" s="23" t="s">
        <v>7</v>
      </c>
      <c r="G11879" s="23" t="s">
        <v>3</v>
      </c>
      <c r="H11879" s="2" t="s">
        <v>7745</v>
      </c>
      <c r="I11879" s="23" t="s">
        <v>7342</v>
      </c>
      <c r="J11879" s="23" t="s">
        <v>59</v>
      </c>
      <c r="K11879" s="23" t="s">
        <v>9712</v>
      </c>
      <c r="L11879" s="23" t="s">
        <v>9539</v>
      </c>
      <c r="M11879" s="23">
        <f>YEAR(Tabla2[[#This Row],[Fecha de creación]])</f>
        <v>2023</v>
      </c>
      <c r="N11879" s="23">
        <f>MONTH(Tabla2[[#This Row],[Fecha de creación]])</f>
        <v>1</v>
      </c>
    </row>
    <row r="11880" spans="1:14" x14ac:dyDescent="0.25">
      <c r="A11880" s="26">
        <v>44953.427395833336</v>
      </c>
      <c r="B11880" s="23" t="s">
        <v>56</v>
      </c>
      <c r="C11880" s="23" t="s">
        <v>14881</v>
      </c>
      <c r="D11880" s="23" t="s">
        <v>7351</v>
      </c>
      <c r="E11880" s="23" t="s">
        <v>1</v>
      </c>
      <c r="F11880" s="23" t="s">
        <v>7</v>
      </c>
      <c r="G11880" s="23" t="s">
        <v>975</v>
      </c>
      <c r="H11880" s="2" t="s">
        <v>8459</v>
      </c>
      <c r="I11880" s="23" t="s">
        <v>7342</v>
      </c>
      <c r="J11880" s="23" t="s">
        <v>59</v>
      </c>
      <c r="K11880" s="23" t="s">
        <v>9712</v>
      </c>
      <c r="L11880" s="23" t="s">
        <v>9538</v>
      </c>
      <c r="M11880" s="23">
        <f>YEAR(Tabla2[[#This Row],[Fecha de creación]])</f>
        <v>2023</v>
      </c>
      <c r="N11880" s="23">
        <f>MONTH(Tabla2[[#This Row],[Fecha de creación]])</f>
        <v>1</v>
      </c>
    </row>
    <row r="11881" spans="1:14" x14ac:dyDescent="0.25">
      <c r="A11881" s="26">
        <v>44953.429236111115</v>
      </c>
      <c r="B11881" s="23" t="s">
        <v>56</v>
      </c>
      <c r="C11881" s="23" t="s">
        <v>14882</v>
      </c>
      <c r="D11881" s="23" t="s">
        <v>7351</v>
      </c>
      <c r="E11881" s="23" t="s">
        <v>1</v>
      </c>
      <c r="F11881" s="23" t="s">
        <v>7</v>
      </c>
      <c r="G11881" s="23" t="s">
        <v>975</v>
      </c>
      <c r="H11881" s="2" t="s">
        <v>8459</v>
      </c>
      <c r="I11881" s="23" t="s">
        <v>7342</v>
      </c>
      <c r="J11881" s="23" t="s">
        <v>59</v>
      </c>
      <c r="K11881" s="23" t="s">
        <v>9712</v>
      </c>
      <c r="L11881" s="23" t="s">
        <v>9538</v>
      </c>
      <c r="M11881" s="23">
        <f>YEAR(Tabla2[[#This Row],[Fecha de creación]])</f>
        <v>2023</v>
      </c>
      <c r="N11881" s="23">
        <f>MONTH(Tabla2[[#This Row],[Fecha de creación]])</f>
        <v>1</v>
      </c>
    </row>
    <row r="11882" spans="1:14" x14ac:dyDescent="0.25">
      <c r="A11882" s="26">
        <v>44953.44127314815</v>
      </c>
      <c r="B11882" s="23" t="s">
        <v>100</v>
      </c>
      <c r="C11882" s="23" t="s">
        <v>14883</v>
      </c>
      <c r="D11882" s="23" t="s">
        <v>7627</v>
      </c>
      <c r="E11882" s="23" t="s">
        <v>1</v>
      </c>
      <c r="F11882" s="23" t="s">
        <v>7</v>
      </c>
      <c r="G11882" s="23" t="s">
        <v>975</v>
      </c>
      <c r="H11882" s="2" t="s">
        <v>8459</v>
      </c>
      <c r="I11882" s="23" t="s">
        <v>14131</v>
      </c>
      <c r="J11882" s="23" t="s">
        <v>958</v>
      </c>
      <c r="K11882" s="23" t="s">
        <v>9712</v>
      </c>
      <c r="L11882" s="23" t="s">
        <v>9538</v>
      </c>
      <c r="M11882" s="23">
        <f>YEAR(Tabla2[[#This Row],[Fecha de creación]])</f>
        <v>2023</v>
      </c>
      <c r="N11882" s="23">
        <f>MONTH(Tabla2[[#This Row],[Fecha de creación]])</f>
        <v>1</v>
      </c>
    </row>
    <row r="11883" spans="1:14" x14ac:dyDescent="0.25">
      <c r="A11883" s="26">
        <v>44953.473495370374</v>
      </c>
      <c r="B11883" s="23" t="s">
        <v>56</v>
      </c>
      <c r="C11883" s="23" t="s">
        <v>14884</v>
      </c>
      <c r="D11883" s="23" t="s">
        <v>4281</v>
      </c>
      <c r="E11883" s="23" t="s">
        <v>1</v>
      </c>
      <c r="F11883" s="23" t="s">
        <v>7</v>
      </c>
      <c r="G11883" s="23" t="s">
        <v>975</v>
      </c>
      <c r="H11883" s="2" t="s">
        <v>7722</v>
      </c>
      <c r="I11883" s="23" t="s">
        <v>7342</v>
      </c>
      <c r="J11883" s="23" t="s">
        <v>59</v>
      </c>
      <c r="K11883" s="23" t="s">
        <v>9712</v>
      </c>
      <c r="L11883" s="23" t="s">
        <v>9538</v>
      </c>
      <c r="M11883" s="23">
        <f>YEAR(Tabla2[[#This Row],[Fecha de creación]])</f>
        <v>2023</v>
      </c>
      <c r="N11883" s="23">
        <f>MONTH(Tabla2[[#This Row],[Fecha de creación]])</f>
        <v>1</v>
      </c>
    </row>
    <row r="11884" spans="1:14" x14ac:dyDescent="0.25">
      <c r="A11884" s="26">
        <v>44953.473923611113</v>
      </c>
      <c r="B11884" s="23" t="s">
        <v>0</v>
      </c>
      <c r="C11884" s="23" t="s">
        <v>14885</v>
      </c>
      <c r="D11884" s="23" t="s">
        <v>7627</v>
      </c>
      <c r="E11884" s="23" t="s">
        <v>1</v>
      </c>
      <c r="F11884" s="23" t="s">
        <v>7</v>
      </c>
      <c r="G11884" s="23" t="s">
        <v>975</v>
      </c>
      <c r="H11884" s="2" t="s">
        <v>8459</v>
      </c>
      <c r="I11884" s="23" t="s">
        <v>14129</v>
      </c>
      <c r="J11884" s="23" t="s">
        <v>958</v>
      </c>
      <c r="K11884" s="23" t="s">
        <v>9712</v>
      </c>
      <c r="L11884" s="23" t="s">
        <v>9538</v>
      </c>
      <c r="M11884" s="23">
        <f>YEAR(Tabla2[[#This Row],[Fecha de creación]])</f>
        <v>2023</v>
      </c>
      <c r="N11884" s="23">
        <f>MONTH(Tabla2[[#This Row],[Fecha de creación]])</f>
        <v>1</v>
      </c>
    </row>
    <row r="11885" spans="1:14" x14ac:dyDescent="0.25">
      <c r="A11885" s="26">
        <v>44953.538518518515</v>
      </c>
      <c r="B11885" s="23" t="s">
        <v>0</v>
      </c>
      <c r="C11885" s="23" t="s">
        <v>14886</v>
      </c>
      <c r="D11885" s="23" t="s">
        <v>14887</v>
      </c>
      <c r="E11885" s="23" t="s">
        <v>1</v>
      </c>
      <c r="F11885" s="23" t="s">
        <v>2</v>
      </c>
      <c r="G11885" s="23" t="s">
        <v>1551</v>
      </c>
      <c r="H11885" s="2" t="s">
        <v>7734</v>
      </c>
      <c r="I11885" s="23" t="s">
        <v>11022</v>
      </c>
      <c r="J11885" s="23" t="s">
        <v>59</v>
      </c>
      <c r="K11885" s="23" t="s">
        <v>9712</v>
      </c>
      <c r="L11885" s="23" t="s">
        <v>9539</v>
      </c>
      <c r="M11885" s="23">
        <f>YEAR(Tabla2[[#This Row],[Fecha de creación]])</f>
        <v>2023</v>
      </c>
      <c r="N11885" s="23">
        <f>MONTH(Tabla2[[#This Row],[Fecha de creación]])</f>
        <v>1</v>
      </c>
    </row>
    <row r="11886" spans="1:14" x14ac:dyDescent="0.25">
      <c r="A11886" s="26">
        <v>44953.686724537038</v>
      </c>
      <c r="B11886" s="23" t="s">
        <v>100</v>
      </c>
      <c r="C11886" s="23" t="s">
        <v>14888</v>
      </c>
      <c r="D11886" s="23" t="s">
        <v>535</v>
      </c>
      <c r="E11886" s="23" t="s">
        <v>1</v>
      </c>
      <c r="F11886" s="23" t="s">
        <v>22</v>
      </c>
      <c r="G11886" s="23" t="s">
        <v>975</v>
      </c>
      <c r="H11886" s="2" t="s">
        <v>7731</v>
      </c>
      <c r="I11886" s="23" t="s">
        <v>14131</v>
      </c>
      <c r="J11886" s="23" t="s">
        <v>59</v>
      </c>
      <c r="K11886" s="23" t="s">
        <v>9712</v>
      </c>
      <c r="L11886" s="23" t="s">
        <v>9538</v>
      </c>
      <c r="M11886" s="23">
        <f>YEAR(Tabla2[[#This Row],[Fecha de creación]])</f>
        <v>2023</v>
      </c>
      <c r="N11886" s="23">
        <f>MONTH(Tabla2[[#This Row],[Fecha de creación]])</f>
        <v>1</v>
      </c>
    </row>
    <row r="11887" spans="1:14" x14ac:dyDescent="0.25">
      <c r="A11887" s="26">
        <v>44954.589687500003</v>
      </c>
      <c r="B11887" s="23" t="s">
        <v>189</v>
      </c>
      <c r="C11887" s="23" t="s">
        <v>14889</v>
      </c>
      <c r="D11887" s="23" t="s">
        <v>4281</v>
      </c>
      <c r="E11887" s="23" t="s">
        <v>1</v>
      </c>
      <c r="F11887" s="23" t="s">
        <v>7</v>
      </c>
      <c r="G11887" s="23" t="s">
        <v>975</v>
      </c>
      <c r="H11887" s="2" t="s">
        <v>7722</v>
      </c>
      <c r="I11887" s="23" t="s">
        <v>7338</v>
      </c>
      <c r="J11887" s="23" t="s">
        <v>59</v>
      </c>
      <c r="K11887" s="23" t="s">
        <v>9712</v>
      </c>
      <c r="L11887" s="23" t="s">
        <v>9538</v>
      </c>
      <c r="M11887" s="23">
        <f>YEAR(Tabla2[[#This Row],[Fecha de creación]])</f>
        <v>2023</v>
      </c>
      <c r="N11887" s="23">
        <f>MONTH(Tabla2[[#This Row],[Fecha de creación]])</f>
        <v>1</v>
      </c>
    </row>
    <row r="11888" spans="1:14" x14ac:dyDescent="0.25">
      <c r="A11888" s="26">
        <v>44954.603495370371</v>
      </c>
      <c r="B11888" s="23" t="s">
        <v>189</v>
      </c>
      <c r="C11888" s="23" t="s">
        <v>14890</v>
      </c>
      <c r="D11888" s="23" t="s">
        <v>14825</v>
      </c>
      <c r="E11888" s="23" t="s">
        <v>1</v>
      </c>
      <c r="F11888" s="23" t="s">
        <v>7</v>
      </c>
      <c r="G11888" s="23" t="s">
        <v>975</v>
      </c>
      <c r="H11888" s="2" t="s">
        <v>8425</v>
      </c>
      <c r="I11888" s="23" t="s">
        <v>7338</v>
      </c>
      <c r="J11888" s="23" t="s">
        <v>59</v>
      </c>
      <c r="K11888" s="23" t="s">
        <v>9712</v>
      </c>
      <c r="L11888" s="23" t="s">
        <v>9538</v>
      </c>
      <c r="M11888" s="23">
        <f>YEAR(Tabla2[[#This Row],[Fecha de creación]])</f>
        <v>2023</v>
      </c>
      <c r="N11888" s="23">
        <f>MONTH(Tabla2[[#This Row],[Fecha de creación]])</f>
        <v>1</v>
      </c>
    </row>
    <row r="11889" spans="1:14" x14ac:dyDescent="0.25">
      <c r="A11889" s="26">
        <v>44954.605428240742</v>
      </c>
      <c r="B11889" s="23" t="s">
        <v>189</v>
      </c>
      <c r="C11889" s="23" t="s">
        <v>14891</v>
      </c>
      <c r="D11889" s="23" t="s">
        <v>14825</v>
      </c>
      <c r="E11889" s="23" t="s">
        <v>1</v>
      </c>
      <c r="F11889" s="23" t="s">
        <v>7</v>
      </c>
      <c r="G11889" s="23" t="s">
        <v>975</v>
      </c>
      <c r="H11889" s="2" t="s">
        <v>8425</v>
      </c>
      <c r="I11889" s="23" t="s">
        <v>7338</v>
      </c>
      <c r="J11889" s="23" t="s">
        <v>59</v>
      </c>
      <c r="K11889" s="23" t="s">
        <v>9712</v>
      </c>
      <c r="L11889" s="23" t="s">
        <v>9538</v>
      </c>
      <c r="M11889" s="23">
        <f>YEAR(Tabla2[[#This Row],[Fecha de creación]])</f>
        <v>2023</v>
      </c>
      <c r="N11889" s="23">
        <f>MONTH(Tabla2[[#This Row],[Fecha de creación]])</f>
        <v>1</v>
      </c>
    </row>
    <row r="11890" spans="1:14" x14ac:dyDescent="0.25">
      <c r="A11890" s="26">
        <v>44954.700046296297</v>
      </c>
      <c r="B11890" s="23" t="s">
        <v>0</v>
      </c>
      <c r="C11890" s="23" t="s">
        <v>14892</v>
      </c>
      <c r="D11890" s="23" t="s">
        <v>982</v>
      </c>
      <c r="E11890" s="23" t="s">
        <v>1</v>
      </c>
      <c r="F11890" s="23" t="s">
        <v>22</v>
      </c>
      <c r="G11890" s="23" t="s">
        <v>975</v>
      </c>
      <c r="H11890" s="2" t="s">
        <v>8893</v>
      </c>
      <c r="I11890" s="23" t="s">
        <v>7680</v>
      </c>
      <c r="J11890" s="23" t="s">
        <v>59</v>
      </c>
      <c r="K11890" s="23" t="s">
        <v>9712</v>
      </c>
      <c r="L11890" s="23" t="s">
        <v>9538</v>
      </c>
      <c r="M11890" s="23">
        <f>YEAR(Tabla2[[#This Row],[Fecha de creación]])</f>
        <v>2023</v>
      </c>
      <c r="N11890" s="23">
        <f>MONTH(Tabla2[[#This Row],[Fecha de creación]])</f>
        <v>1</v>
      </c>
    </row>
    <row r="11891" spans="1:14" x14ac:dyDescent="0.25">
      <c r="A11891" s="26">
        <v>44954.728472222225</v>
      </c>
      <c r="B11891" s="23" t="s">
        <v>0</v>
      </c>
      <c r="C11891" s="23" t="s">
        <v>14893</v>
      </c>
      <c r="D11891" s="23" t="s">
        <v>389</v>
      </c>
      <c r="E11891" s="23" t="s">
        <v>1</v>
      </c>
      <c r="F11891" s="23" t="s">
        <v>2</v>
      </c>
      <c r="G11891" s="23" t="s">
        <v>1551</v>
      </c>
      <c r="H11891" s="2" t="s">
        <v>7737</v>
      </c>
      <c r="I11891" s="23" t="s">
        <v>7749</v>
      </c>
      <c r="J11891" s="23" t="s">
        <v>59</v>
      </c>
      <c r="K11891" s="23" t="s">
        <v>9712</v>
      </c>
      <c r="L11891" s="23" t="s">
        <v>9539</v>
      </c>
      <c r="M11891" s="23">
        <f>YEAR(Tabla2[[#This Row],[Fecha de creación]])</f>
        <v>2023</v>
      </c>
      <c r="N11891" s="23">
        <f>MONTH(Tabla2[[#This Row],[Fecha de creación]])</f>
        <v>1</v>
      </c>
    </row>
    <row r="11892" spans="1:14" x14ac:dyDescent="0.25">
      <c r="A11892" s="26">
        <v>44954.820613425924</v>
      </c>
      <c r="B11892" s="23" t="s">
        <v>9534</v>
      </c>
      <c r="C11892" s="23" t="s">
        <v>14894</v>
      </c>
      <c r="D11892" s="23" t="s">
        <v>8176</v>
      </c>
      <c r="E11892" s="23" t="s">
        <v>1</v>
      </c>
      <c r="F11892" s="23" t="s">
        <v>7</v>
      </c>
      <c r="G11892" s="23" t="s">
        <v>3</v>
      </c>
      <c r="H11892" s="2" t="s">
        <v>8559</v>
      </c>
      <c r="I11892" s="23" t="s">
        <v>8168</v>
      </c>
      <c r="J11892" s="23"/>
      <c r="K11892" s="23" t="s">
        <v>9712</v>
      </c>
      <c r="L11892" s="23" t="s">
        <v>9539</v>
      </c>
      <c r="M11892" s="23">
        <f>YEAR(Tabla2[[#This Row],[Fecha de creación]])</f>
        <v>2023</v>
      </c>
      <c r="N11892" s="23">
        <f>MONTH(Tabla2[[#This Row],[Fecha de creación]])</f>
        <v>1</v>
      </c>
    </row>
    <row r="11893" spans="1:14" x14ac:dyDescent="0.25">
      <c r="A11893" s="26">
        <v>44954.82712962963</v>
      </c>
      <c r="B11893" s="23" t="s">
        <v>9534</v>
      </c>
      <c r="C11893" s="23" t="s">
        <v>14895</v>
      </c>
      <c r="D11893" s="23" t="s">
        <v>6</v>
      </c>
      <c r="E11893" s="23" t="s">
        <v>1</v>
      </c>
      <c r="F11893" s="23" t="s">
        <v>7</v>
      </c>
      <c r="G11893" s="23" t="s">
        <v>975</v>
      </c>
      <c r="H11893" s="2" t="s">
        <v>7722</v>
      </c>
      <c r="I11893" s="23" t="s">
        <v>8168</v>
      </c>
      <c r="J11893" s="23"/>
      <c r="K11893" s="23" t="s">
        <v>9712</v>
      </c>
      <c r="L11893" s="23" t="s">
        <v>9538</v>
      </c>
      <c r="M11893" s="23">
        <f>YEAR(Tabla2[[#This Row],[Fecha de creación]])</f>
        <v>2023</v>
      </c>
      <c r="N11893" s="23">
        <f>MONTH(Tabla2[[#This Row],[Fecha de creación]])</f>
        <v>1</v>
      </c>
    </row>
    <row r="11894" spans="1:14" x14ac:dyDescent="0.25">
      <c r="A11894" s="26">
        <v>44955.520775462966</v>
      </c>
      <c r="B11894" s="23" t="s">
        <v>100</v>
      </c>
      <c r="C11894" s="23" t="s">
        <v>14896</v>
      </c>
      <c r="D11894" s="23" t="s">
        <v>7108</v>
      </c>
      <c r="E11894" s="23" t="s">
        <v>1</v>
      </c>
      <c r="F11894" s="23" t="s">
        <v>22</v>
      </c>
      <c r="G11894" s="23" t="s">
        <v>975</v>
      </c>
      <c r="H11894" s="2" t="s">
        <v>8893</v>
      </c>
      <c r="I11894" s="23" t="s">
        <v>14131</v>
      </c>
      <c r="J11894" s="23" t="s">
        <v>59</v>
      </c>
      <c r="K11894" s="23" t="s">
        <v>9712</v>
      </c>
      <c r="L11894" s="23" t="s">
        <v>9538</v>
      </c>
      <c r="M11894" s="23">
        <f>YEAR(Tabla2[[#This Row],[Fecha de creación]])</f>
        <v>2023</v>
      </c>
      <c r="N11894" s="23">
        <f>MONTH(Tabla2[[#This Row],[Fecha de creación]])</f>
        <v>1</v>
      </c>
    </row>
    <row r="11895" spans="1:14" x14ac:dyDescent="0.25">
      <c r="A11895" s="26">
        <v>44955.683287037034</v>
      </c>
      <c r="B11895" s="23" t="s">
        <v>0</v>
      </c>
      <c r="C11895" s="23" t="s">
        <v>14897</v>
      </c>
      <c r="D11895" s="23" t="s">
        <v>982</v>
      </c>
      <c r="E11895" s="23" t="s">
        <v>1</v>
      </c>
      <c r="F11895" s="23" t="s">
        <v>22</v>
      </c>
      <c r="G11895" s="23" t="s">
        <v>975</v>
      </c>
      <c r="H11895" s="2" t="s">
        <v>8893</v>
      </c>
      <c r="I11895" s="23" t="s">
        <v>7680</v>
      </c>
      <c r="J11895" s="23" t="s">
        <v>59</v>
      </c>
      <c r="K11895" s="23" t="s">
        <v>9712</v>
      </c>
      <c r="L11895" s="23" t="s">
        <v>9538</v>
      </c>
      <c r="M11895" s="23">
        <f>YEAR(Tabla2[[#This Row],[Fecha de creación]])</f>
        <v>2023</v>
      </c>
      <c r="N11895" s="23">
        <f>MONTH(Tabla2[[#This Row],[Fecha de creación]])</f>
        <v>1</v>
      </c>
    </row>
    <row r="11896" spans="1:14" x14ac:dyDescent="0.25">
      <c r="A11896" s="26">
        <v>44955.685752314814</v>
      </c>
      <c r="B11896" s="23" t="s">
        <v>0</v>
      </c>
      <c r="C11896" s="23" t="s">
        <v>14898</v>
      </c>
      <c r="D11896" s="23" t="s">
        <v>982</v>
      </c>
      <c r="E11896" s="23" t="s">
        <v>1</v>
      </c>
      <c r="F11896" s="23" t="s">
        <v>22</v>
      </c>
      <c r="G11896" s="23" t="s">
        <v>975</v>
      </c>
      <c r="H11896" s="2" t="s">
        <v>8893</v>
      </c>
      <c r="I11896" s="23" t="s">
        <v>7680</v>
      </c>
      <c r="J11896" s="23" t="s">
        <v>59</v>
      </c>
      <c r="K11896" s="23" t="s">
        <v>9712</v>
      </c>
      <c r="L11896" s="23" t="s">
        <v>9538</v>
      </c>
      <c r="M11896" s="23">
        <f>YEAR(Tabla2[[#This Row],[Fecha de creación]])</f>
        <v>2023</v>
      </c>
      <c r="N11896" s="23">
        <f>MONTH(Tabla2[[#This Row],[Fecha de creación]])</f>
        <v>1</v>
      </c>
    </row>
    <row r="11897" spans="1:14" x14ac:dyDescent="0.25">
      <c r="A11897" s="26">
        <v>44955.692361111112</v>
      </c>
      <c r="B11897" s="23" t="s">
        <v>100</v>
      </c>
      <c r="C11897" s="23" t="s">
        <v>14899</v>
      </c>
      <c r="D11897" s="23" t="s">
        <v>297</v>
      </c>
      <c r="E11897" s="23" t="s">
        <v>1</v>
      </c>
      <c r="F11897" s="23" t="s">
        <v>7</v>
      </c>
      <c r="G11897" s="23" t="s">
        <v>1551</v>
      </c>
      <c r="H11897" s="2" t="s">
        <v>7721</v>
      </c>
      <c r="I11897" s="23" t="s">
        <v>7776</v>
      </c>
      <c r="J11897" s="23" t="s">
        <v>59</v>
      </c>
      <c r="K11897" s="23" t="s">
        <v>9712</v>
      </c>
      <c r="L11897" s="23" t="s">
        <v>9539</v>
      </c>
      <c r="M11897" s="23">
        <f>YEAR(Tabla2[[#This Row],[Fecha de creación]])</f>
        <v>2023</v>
      </c>
      <c r="N11897" s="23">
        <f>MONTH(Tabla2[[#This Row],[Fecha de creación]])</f>
        <v>1</v>
      </c>
    </row>
    <row r="11898" spans="1:14" x14ac:dyDescent="0.25">
      <c r="A11898" s="26">
        <v>44955.69327546296</v>
      </c>
      <c r="B11898" s="23" t="s">
        <v>0</v>
      </c>
      <c r="C11898" s="23" t="s">
        <v>14900</v>
      </c>
      <c r="D11898" s="23" t="s">
        <v>10281</v>
      </c>
      <c r="E11898" s="23" t="s">
        <v>1</v>
      </c>
      <c r="F11898" s="23" t="s">
        <v>7</v>
      </c>
      <c r="G11898" s="23" t="s">
        <v>1551</v>
      </c>
      <c r="H11898" s="2" t="s">
        <v>7726</v>
      </c>
      <c r="I11898" s="23" t="s">
        <v>976</v>
      </c>
      <c r="J11898" s="23" t="s">
        <v>59</v>
      </c>
      <c r="K11898" s="23" t="s">
        <v>9712</v>
      </c>
      <c r="L11898" s="23" t="s">
        <v>9539</v>
      </c>
      <c r="M11898" s="23">
        <f>YEAR(Tabla2[[#This Row],[Fecha de creación]])</f>
        <v>2023</v>
      </c>
      <c r="N11898" s="23">
        <f>MONTH(Tabla2[[#This Row],[Fecha de creación]])</f>
        <v>1</v>
      </c>
    </row>
    <row r="11899" spans="1:14" x14ac:dyDescent="0.25">
      <c r="A11899" s="26">
        <v>44955.694479166668</v>
      </c>
      <c r="B11899" s="23" t="s">
        <v>100</v>
      </c>
      <c r="C11899" s="23" t="s">
        <v>14901</v>
      </c>
      <c r="D11899" s="23" t="s">
        <v>719</v>
      </c>
      <c r="E11899" s="23" t="s">
        <v>1</v>
      </c>
      <c r="F11899" s="23" t="s">
        <v>7</v>
      </c>
      <c r="G11899" s="23" t="s">
        <v>975</v>
      </c>
      <c r="H11899" s="2" t="s">
        <v>7777</v>
      </c>
      <c r="I11899" s="23" t="s">
        <v>14131</v>
      </c>
      <c r="J11899" s="23" t="s">
        <v>59</v>
      </c>
      <c r="K11899" s="23" t="s">
        <v>9712</v>
      </c>
      <c r="L11899" s="23" t="s">
        <v>9538</v>
      </c>
      <c r="M11899" s="23">
        <f>YEAR(Tabla2[[#This Row],[Fecha de creación]])</f>
        <v>2023</v>
      </c>
      <c r="N11899" s="23">
        <f>MONTH(Tabla2[[#This Row],[Fecha de creación]])</f>
        <v>1</v>
      </c>
    </row>
    <row r="11900" spans="1:14" x14ac:dyDescent="0.25">
      <c r="A11900" s="26">
        <v>44955.697175925925</v>
      </c>
      <c r="B11900" s="23" t="s">
        <v>100</v>
      </c>
      <c r="C11900" s="23" t="s">
        <v>14902</v>
      </c>
      <c r="D11900" s="23" t="s">
        <v>983</v>
      </c>
      <c r="E11900" s="23" t="s">
        <v>1</v>
      </c>
      <c r="F11900" s="23" t="s">
        <v>2</v>
      </c>
      <c r="G11900" s="23" t="s">
        <v>1551</v>
      </c>
      <c r="H11900" s="2" t="s">
        <v>7729</v>
      </c>
      <c r="I11900" s="23" t="s">
        <v>7750</v>
      </c>
      <c r="J11900" s="23" t="s">
        <v>59</v>
      </c>
      <c r="K11900" s="23" t="s">
        <v>9712</v>
      </c>
      <c r="L11900" s="23" t="s">
        <v>9539</v>
      </c>
      <c r="M11900" s="23">
        <f>YEAR(Tabla2[[#This Row],[Fecha de creación]])</f>
        <v>2023</v>
      </c>
      <c r="N11900" s="23">
        <f>MONTH(Tabla2[[#This Row],[Fecha de creación]])</f>
        <v>1</v>
      </c>
    </row>
    <row r="11901" spans="1:14" x14ac:dyDescent="0.25">
      <c r="A11901" s="26">
        <v>44955.700462962966</v>
      </c>
      <c r="B11901" s="23" t="s">
        <v>100</v>
      </c>
      <c r="C11901" s="23" t="s">
        <v>14903</v>
      </c>
      <c r="D11901" s="23" t="s">
        <v>949</v>
      </c>
      <c r="E11901" s="23" t="s">
        <v>1</v>
      </c>
      <c r="F11901" s="23" t="s">
        <v>22</v>
      </c>
      <c r="G11901" s="23" t="s">
        <v>975</v>
      </c>
      <c r="H11901" s="2" t="s">
        <v>7724</v>
      </c>
      <c r="I11901" s="23" t="s">
        <v>14131</v>
      </c>
      <c r="J11901" s="23" t="s">
        <v>59</v>
      </c>
      <c r="K11901" s="23" t="s">
        <v>9712</v>
      </c>
      <c r="L11901" s="23" t="s">
        <v>9538</v>
      </c>
      <c r="M11901" s="23">
        <f>YEAR(Tabla2[[#This Row],[Fecha de creación]])</f>
        <v>2023</v>
      </c>
      <c r="N11901" s="23">
        <f>MONTH(Tabla2[[#This Row],[Fecha de creación]])</f>
        <v>1</v>
      </c>
    </row>
    <row r="11902" spans="1:14" x14ac:dyDescent="0.25">
      <c r="A11902" s="26">
        <v>44955.705648148149</v>
      </c>
      <c r="B11902" s="23" t="s">
        <v>0</v>
      </c>
      <c r="C11902" s="23" t="s">
        <v>14904</v>
      </c>
      <c r="D11902" s="23" t="s">
        <v>10312</v>
      </c>
      <c r="E11902" s="23" t="s">
        <v>1</v>
      </c>
      <c r="F11902" s="23" t="s">
        <v>7</v>
      </c>
      <c r="G11902" s="23" t="s">
        <v>975</v>
      </c>
      <c r="H11902" s="2" t="s">
        <v>7730</v>
      </c>
      <c r="I11902" s="23" t="s">
        <v>7680</v>
      </c>
      <c r="J11902" s="23" t="s">
        <v>59</v>
      </c>
      <c r="K11902" s="23" t="s">
        <v>9712</v>
      </c>
      <c r="L11902" s="23" t="s">
        <v>9538</v>
      </c>
      <c r="M11902" s="23">
        <f>YEAR(Tabla2[[#This Row],[Fecha de creación]])</f>
        <v>2023</v>
      </c>
      <c r="N11902" s="23">
        <f>MONTH(Tabla2[[#This Row],[Fecha de creación]])</f>
        <v>1</v>
      </c>
    </row>
    <row r="11903" spans="1:14" x14ac:dyDescent="0.25">
      <c r="A11903" s="26">
        <v>44956.492743055554</v>
      </c>
      <c r="B11903" s="23" t="s">
        <v>9534</v>
      </c>
      <c r="C11903" s="23" t="s">
        <v>14905</v>
      </c>
      <c r="D11903" s="23" t="s">
        <v>14906</v>
      </c>
      <c r="E11903" s="23" t="s">
        <v>1</v>
      </c>
      <c r="F11903" s="23" t="s">
        <v>7</v>
      </c>
      <c r="G11903" s="23" t="s">
        <v>3</v>
      </c>
      <c r="H11903" s="2" t="s">
        <v>8559</v>
      </c>
      <c r="I11903" s="23" t="s">
        <v>8168</v>
      </c>
      <c r="J11903" s="23" t="s">
        <v>59</v>
      </c>
      <c r="K11903" s="23" t="s">
        <v>9712</v>
      </c>
      <c r="L11903" s="23" t="s">
        <v>9538</v>
      </c>
      <c r="M11903" s="23">
        <f>YEAR(Tabla2[[#This Row],[Fecha de creación]])</f>
        <v>2023</v>
      </c>
      <c r="N11903" s="23">
        <f>MONTH(Tabla2[[#This Row],[Fecha de creación]])</f>
        <v>1</v>
      </c>
    </row>
    <row r="11904" spans="1:14" x14ac:dyDescent="0.25">
      <c r="A11904" s="26">
        <v>44956.521967592591</v>
      </c>
      <c r="B11904" s="23" t="s">
        <v>9534</v>
      </c>
      <c r="C11904" s="23" t="s">
        <v>14907</v>
      </c>
      <c r="D11904" s="23" t="s">
        <v>14908</v>
      </c>
      <c r="E11904" s="23" t="s">
        <v>1</v>
      </c>
      <c r="F11904" s="23" t="s">
        <v>7</v>
      </c>
      <c r="G11904" s="23" t="s">
        <v>3</v>
      </c>
      <c r="H11904" s="2" t="s">
        <v>8559</v>
      </c>
      <c r="I11904" s="23" t="s">
        <v>8168</v>
      </c>
      <c r="J11904" s="23"/>
      <c r="K11904" s="23" t="s">
        <v>9712</v>
      </c>
      <c r="L11904" s="23" t="s">
        <v>9539</v>
      </c>
      <c r="M11904" s="23">
        <f>YEAR(Tabla2[[#This Row],[Fecha de creación]])</f>
        <v>2023</v>
      </c>
      <c r="N11904" s="23">
        <f>MONTH(Tabla2[[#This Row],[Fecha de creación]])</f>
        <v>1</v>
      </c>
    </row>
    <row r="11905" spans="1:14" x14ac:dyDescent="0.25">
      <c r="A11905" s="26">
        <v>44956.523645833331</v>
      </c>
      <c r="B11905" s="23" t="s">
        <v>9534</v>
      </c>
      <c r="C11905" s="23" t="s">
        <v>14909</v>
      </c>
      <c r="D11905" s="23" t="s">
        <v>14910</v>
      </c>
      <c r="E11905" s="23" t="s">
        <v>1</v>
      </c>
      <c r="F11905" s="23" t="s">
        <v>7</v>
      </c>
      <c r="G11905" s="23" t="s">
        <v>3</v>
      </c>
      <c r="H11905" s="2" t="s">
        <v>8559</v>
      </c>
      <c r="I11905" s="23" t="s">
        <v>8168</v>
      </c>
      <c r="J11905" s="23"/>
      <c r="K11905" s="23" t="s">
        <v>9712</v>
      </c>
      <c r="L11905" s="23" t="s">
        <v>9538</v>
      </c>
      <c r="M11905" s="23">
        <f>YEAR(Tabla2[[#This Row],[Fecha de creación]])</f>
        <v>2023</v>
      </c>
      <c r="N11905" s="23">
        <f>MONTH(Tabla2[[#This Row],[Fecha de creación]])</f>
        <v>1</v>
      </c>
    </row>
    <row r="11906" spans="1:14" x14ac:dyDescent="0.25">
      <c r="A11906" s="26">
        <v>44956.538124999999</v>
      </c>
      <c r="B11906" s="23" t="s">
        <v>9534</v>
      </c>
      <c r="C11906" s="23" t="s">
        <v>14911</v>
      </c>
      <c r="D11906" s="23" t="s">
        <v>14912</v>
      </c>
      <c r="E11906" s="23" t="s">
        <v>1</v>
      </c>
      <c r="F11906" s="23" t="s">
        <v>7</v>
      </c>
      <c r="G11906" s="23" t="s">
        <v>3</v>
      </c>
      <c r="H11906" s="2" t="s">
        <v>8559</v>
      </c>
      <c r="I11906" s="23" t="s">
        <v>8168</v>
      </c>
      <c r="J11906" s="23"/>
      <c r="K11906" s="23" t="s">
        <v>9712</v>
      </c>
      <c r="L11906" s="23" t="s">
        <v>9539</v>
      </c>
      <c r="M11906" s="23">
        <f>YEAR(Tabla2[[#This Row],[Fecha de creación]])</f>
        <v>2023</v>
      </c>
      <c r="N11906" s="23">
        <f>MONTH(Tabla2[[#This Row],[Fecha de creación]])</f>
        <v>1</v>
      </c>
    </row>
    <row r="11907" spans="1:14" x14ac:dyDescent="0.25">
      <c r="A11907" s="26">
        <v>44956.546967592592</v>
      </c>
      <c r="B11907" s="23" t="s">
        <v>0</v>
      </c>
      <c r="C11907" s="23" t="s">
        <v>14913</v>
      </c>
      <c r="D11907" s="23" t="s">
        <v>719</v>
      </c>
      <c r="E11907" s="23" t="s">
        <v>1</v>
      </c>
      <c r="F11907" s="23" t="s">
        <v>7</v>
      </c>
      <c r="G11907" s="23" t="s">
        <v>975</v>
      </c>
      <c r="H11907" s="2" t="s">
        <v>7777</v>
      </c>
      <c r="I11907" s="23" t="s">
        <v>5999</v>
      </c>
      <c r="J11907" s="23" t="s">
        <v>59</v>
      </c>
      <c r="K11907" s="23" t="s">
        <v>9712</v>
      </c>
      <c r="L11907" s="23" t="s">
        <v>9538</v>
      </c>
      <c r="M11907" s="23">
        <f>YEAR(Tabla2[[#This Row],[Fecha de creación]])</f>
        <v>2023</v>
      </c>
      <c r="N11907" s="23">
        <f>MONTH(Tabla2[[#This Row],[Fecha de creación]])</f>
        <v>1</v>
      </c>
    </row>
    <row r="11908" spans="1:14" x14ac:dyDescent="0.25">
      <c r="A11908" s="26">
        <v>44958.398287037038</v>
      </c>
      <c r="B11908" s="23" t="s">
        <v>100</v>
      </c>
      <c r="C11908" s="23" t="s">
        <v>14915</v>
      </c>
      <c r="D11908" s="23" t="s">
        <v>7108</v>
      </c>
      <c r="E11908" s="23" t="s">
        <v>1</v>
      </c>
      <c r="F11908" s="23" t="s">
        <v>22</v>
      </c>
      <c r="G11908" s="23" t="s">
        <v>975</v>
      </c>
      <c r="H11908" s="2" t="s">
        <v>8893</v>
      </c>
      <c r="I11908" s="23" t="s">
        <v>14131</v>
      </c>
      <c r="J11908" s="23" t="s">
        <v>958</v>
      </c>
      <c r="K11908" s="23" t="s">
        <v>9712</v>
      </c>
      <c r="L11908" s="23" t="s">
        <v>9538</v>
      </c>
      <c r="M11908" s="23">
        <f>YEAR(Tabla2[[#This Row],[Fecha de creación]])</f>
        <v>2023</v>
      </c>
      <c r="N11908" s="23">
        <f>MONTH(Tabla2[[#This Row],[Fecha de creación]])</f>
        <v>2</v>
      </c>
    </row>
    <row r="11909" spans="1:14" x14ac:dyDescent="0.25">
      <c r="A11909" s="26">
        <v>44958.415173611109</v>
      </c>
      <c r="B11909" s="23" t="s">
        <v>189</v>
      </c>
      <c r="C11909" s="23" t="s">
        <v>14916</v>
      </c>
      <c r="D11909" s="23" t="s">
        <v>382</v>
      </c>
      <c r="E11909" s="23" t="s">
        <v>1</v>
      </c>
      <c r="F11909" s="23" t="s">
        <v>7</v>
      </c>
      <c r="G11909" s="23" t="s">
        <v>975</v>
      </c>
      <c r="H11909" s="2" t="s">
        <v>7723</v>
      </c>
      <c r="I11909" s="23" t="s">
        <v>7338</v>
      </c>
      <c r="J11909" s="23" t="s">
        <v>59</v>
      </c>
      <c r="K11909" s="23" t="s">
        <v>9712</v>
      </c>
      <c r="L11909" s="23" t="s">
        <v>9538</v>
      </c>
      <c r="M11909" s="23">
        <f>YEAR(Tabla2[[#This Row],[Fecha de creación]])</f>
        <v>2023</v>
      </c>
      <c r="N11909" s="23">
        <f>MONTH(Tabla2[[#This Row],[Fecha de creación]])</f>
        <v>2</v>
      </c>
    </row>
    <row r="11910" spans="1:14" x14ac:dyDescent="0.25">
      <c r="A11910" s="26">
        <v>44958.418611111112</v>
      </c>
      <c r="B11910" s="23" t="s">
        <v>189</v>
      </c>
      <c r="C11910" s="23" t="s">
        <v>14917</v>
      </c>
      <c r="D11910" s="23" t="s">
        <v>7829</v>
      </c>
      <c r="E11910" s="23" t="s">
        <v>1</v>
      </c>
      <c r="F11910" s="23" t="s">
        <v>7</v>
      </c>
      <c r="G11910" s="23" t="s">
        <v>975</v>
      </c>
      <c r="H11910" s="2" t="s">
        <v>7745</v>
      </c>
      <c r="I11910" s="23" t="s">
        <v>7338</v>
      </c>
      <c r="J11910" s="23" t="s">
        <v>59</v>
      </c>
      <c r="K11910" s="23" t="s">
        <v>9712</v>
      </c>
      <c r="L11910" s="23" t="s">
        <v>9539</v>
      </c>
      <c r="M11910" s="23">
        <f>YEAR(Tabla2[[#This Row],[Fecha de creación]])</f>
        <v>2023</v>
      </c>
      <c r="N11910" s="23">
        <f>MONTH(Tabla2[[#This Row],[Fecha de creación]])</f>
        <v>2</v>
      </c>
    </row>
    <row r="11911" spans="1:14" x14ac:dyDescent="0.25">
      <c r="A11911" s="26">
        <v>44958.438101851854</v>
      </c>
      <c r="B11911" s="23" t="s">
        <v>100</v>
      </c>
      <c r="C11911" s="23" t="s">
        <v>14918</v>
      </c>
      <c r="D11911" s="23" t="s">
        <v>14919</v>
      </c>
      <c r="E11911" s="23" t="s">
        <v>1</v>
      </c>
      <c r="F11911" s="23" t="s">
        <v>7</v>
      </c>
      <c r="G11911" s="23" t="s">
        <v>975</v>
      </c>
      <c r="H11911" s="2" t="s">
        <v>8459</v>
      </c>
      <c r="I11911" s="23" t="s">
        <v>14131</v>
      </c>
      <c r="J11911" s="23" t="s">
        <v>958</v>
      </c>
      <c r="K11911" s="23" t="s">
        <v>9712</v>
      </c>
      <c r="L11911" s="23" t="s">
        <v>9538</v>
      </c>
      <c r="M11911" s="23">
        <f>YEAR(Tabla2[[#This Row],[Fecha de creación]])</f>
        <v>2023</v>
      </c>
      <c r="N11911" s="23">
        <f>MONTH(Tabla2[[#This Row],[Fecha de creación]])</f>
        <v>2</v>
      </c>
    </row>
    <row r="11912" spans="1:14" x14ac:dyDescent="0.25">
      <c r="A11912" s="26">
        <v>44958.539664351854</v>
      </c>
      <c r="B11912" s="23" t="s">
        <v>0</v>
      </c>
      <c r="C11912" s="23" t="s">
        <v>14920</v>
      </c>
      <c r="D11912" s="23" t="s">
        <v>1057</v>
      </c>
      <c r="E11912" s="23" t="s">
        <v>1</v>
      </c>
      <c r="F11912" s="23" t="s">
        <v>7</v>
      </c>
      <c r="G11912" s="23" t="s">
        <v>975</v>
      </c>
      <c r="H11912" s="2" t="s">
        <v>8535</v>
      </c>
      <c r="I11912" s="23" t="s">
        <v>14129</v>
      </c>
      <c r="J11912" s="23" t="s">
        <v>958</v>
      </c>
      <c r="K11912" s="23" t="s">
        <v>9712</v>
      </c>
      <c r="L11912" s="23" t="s">
        <v>9538</v>
      </c>
      <c r="M11912" s="23">
        <f>YEAR(Tabla2[[#This Row],[Fecha de creación]])</f>
        <v>2023</v>
      </c>
      <c r="N11912" s="23">
        <f>MONTH(Tabla2[[#This Row],[Fecha de creación]])</f>
        <v>2</v>
      </c>
    </row>
    <row r="11913" spans="1:14" x14ac:dyDescent="0.25">
      <c r="A11913" s="26">
        <v>44958.540636574071</v>
      </c>
      <c r="B11913" s="23" t="s">
        <v>0</v>
      </c>
      <c r="C11913" s="23" t="s">
        <v>14921</v>
      </c>
      <c r="D11913" s="23" t="s">
        <v>7108</v>
      </c>
      <c r="E11913" s="23" t="s">
        <v>1</v>
      </c>
      <c r="F11913" s="23" t="s">
        <v>22</v>
      </c>
      <c r="G11913" s="23" t="s">
        <v>975</v>
      </c>
      <c r="H11913" s="2" t="s">
        <v>8893</v>
      </c>
      <c r="I11913" s="23" t="s">
        <v>14129</v>
      </c>
      <c r="J11913" s="23" t="s">
        <v>59</v>
      </c>
      <c r="K11913" s="23" t="s">
        <v>9712</v>
      </c>
      <c r="L11913" s="23" t="s">
        <v>9538</v>
      </c>
      <c r="M11913" s="23">
        <f>YEAR(Tabla2[[#This Row],[Fecha de creación]])</f>
        <v>2023</v>
      </c>
      <c r="N11913" s="23">
        <f>MONTH(Tabla2[[#This Row],[Fecha de creación]])</f>
        <v>2</v>
      </c>
    </row>
    <row r="11914" spans="1:14" x14ac:dyDescent="0.25">
      <c r="A11914" s="26">
        <v>44958.607824074075</v>
      </c>
      <c r="B11914" s="23" t="s">
        <v>56</v>
      </c>
      <c r="C11914" s="23" t="s">
        <v>14922</v>
      </c>
      <c r="D11914" s="23" t="s">
        <v>7351</v>
      </c>
      <c r="E11914" s="23" t="s">
        <v>1</v>
      </c>
      <c r="F11914" s="23" t="s">
        <v>7</v>
      </c>
      <c r="G11914" s="23" t="s">
        <v>975</v>
      </c>
      <c r="H11914" s="2" t="s">
        <v>8459</v>
      </c>
      <c r="I11914" s="23" t="s">
        <v>7342</v>
      </c>
      <c r="J11914" s="23" t="s">
        <v>958</v>
      </c>
      <c r="K11914" s="23" t="s">
        <v>9712</v>
      </c>
      <c r="L11914" s="23" t="s">
        <v>9538</v>
      </c>
      <c r="M11914" s="23">
        <f>YEAR(Tabla2[[#This Row],[Fecha de creación]])</f>
        <v>2023</v>
      </c>
      <c r="N11914" s="23">
        <f>MONTH(Tabla2[[#This Row],[Fecha de creación]])</f>
        <v>2</v>
      </c>
    </row>
    <row r="11915" spans="1:14" x14ac:dyDescent="0.25">
      <c r="A11915" s="26">
        <v>44958.653495370374</v>
      </c>
      <c r="B11915" s="23" t="s">
        <v>0</v>
      </c>
      <c r="C11915" s="23" t="s">
        <v>14923</v>
      </c>
      <c r="D11915" s="23" t="s">
        <v>982</v>
      </c>
      <c r="E11915" s="23" t="s">
        <v>1</v>
      </c>
      <c r="F11915" s="23" t="s">
        <v>22</v>
      </c>
      <c r="G11915" s="23" t="s">
        <v>975</v>
      </c>
      <c r="H11915" s="2" t="s">
        <v>8893</v>
      </c>
      <c r="I11915" s="23" t="s">
        <v>7680</v>
      </c>
      <c r="J11915" s="23" t="s">
        <v>59</v>
      </c>
      <c r="K11915" s="23" t="s">
        <v>9712</v>
      </c>
      <c r="L11915" s="23" t="s">
        <v>9538</v>
      </c>
      <c r="M11915" s="23">
        <f>YEAR(Tabla2[[#This Row],[Fecha de creación]])</f>
        <v>2023</v>
      </c>
      <c r="N11915" s="23">
        <f>MONTH(Tabla2[[#This Row],[Fecha de creación]])</f>
        <v>2</v>
      </c>
    </row>
    <row r="11916" spans="1:14" x14ac:dyDescent="0.25">
      <c r="A11916" s="26">
        <v>44958.655092592591</v>
      </c>
      <c r="B11916" s="23" t="s">
        <v>0</v>
      </c>
      <c r="C11916" s="23" t="s">
        <v>14924</v>
      </c>
      <c r="D11916" s="23" t="s">
        <v>982</v>
      </c>
      <c r="E11916" s="23" t="s">
        <v>1</v>
      </c>
      <c r="F11916" s="23" t="s">
        <v>22</v>
      </c>
      <c r="G11916" s="23" t="s">
        <v>975</v>
      </c>
      <c r="H11916" s="2" t="s">
        <v>8893</v>
      </c>
      <c r="I11916" s="23" t="s">
        <v>7680</v>
      </c>
      <c r="J11916" s="23" t="s">
        <v>59</v>
      </c>
      <c r="K11916" s="23" t="s">
        <v>9712</v>
      </c>
      <c r="L11916" s="23" t="s">
        <v>9538</v>
      </c>
      <c r="M11916" s="23">
        <f>YEAR(Tabla2[[#This Row],[Fecha de creación]])</f>
        <v>2023</v>
      </c>
      <c r="N11916" s="23">
        <f>MONTH(Tabla2[[#This Row],[Fecha de creación]])</f>
        <v>2</v>
      </c>
    </row>
    <row r="11917" spans="1:14" x14ac:dyDescent="0.25">
      <c r="A11917" s="26">
        <v>44958.657326388886</v>
      </c>
      <c r="B11917" s="23" t="s">
        <v>0</v>
      </c>
      <c r="C11917" s="23" t="s">
        <v>14925</v>
      </c>
      <c r="D11917" s="23" t="s">
        <v>982</v>
      </c>
      <c r="E11917" s="23" t="s">
        <v>1</v>
      </c>
      <c r="F11917" s="23" t="s">
        <v>22</v>
      </c>
      <c r="G11917" s="23" t="s">
        <v>975</v>
      </c>
      <c r="H11917" s="2" t="s">
        <v>8893</v>
      </c>
      <c r="I11917" s="23" t="s">
        <v>7680</v>
      </c>
      <c r="J11917" s="23" t="s">
        <v>59</v>
      </c>
      <c r="K11917" s="23" t="s">
        <v>9712</v>
      </c>
      <c r="L11917" s="23" t="s">
        <v>9538</v>
      </c>
      <c r="M11917" s="23">
        <f>YEAR(Tabla2[[#This Row],[Fecha de creación]])</f>
        <v>2023</v>
      </c>
      <c r="N11917" s="23">
        <f>MONTH(Tabla2[[#This Row],[Fecha de creación]])</f>
        <v>2</v>
      </c>
    </row>
    <row r="11918" spans="1:14" x14ac:dyDescent="0.25">
      <c r="A11918" s="26">
        <v>44958.659675925926</v>
      </c>
      <c r="B11918" s="23" t="s">
        <v>0</v>
      </c>
      <c r="C11918" s="23" t="s">
        <v>14926</v>
      </c>
      <c r="D11918" s="23" t="s">
        <v>49</v>
      </c>
      <c r="E11918" s="23" t="s">
        <v>1</v>
      </c>
      <c r="F11918" s="23" t="s">
        <v>7</v>
      </c>
      <c r="G11918" s="23" t="s">
        <v>3</v>
      </c>
      <c r="H11918" s="2" t="s">
        <v>7745</v>
      </c>
      <c r="I11918" s="23" t="s">
        <v>7680</v>
      </c>
      <c r="J11918" s="23" t="s">
        <v>59</v>
      </c>
      <c r="K11918" s="23" t="s">
        <v>9712</v>
      </c>
      <c r="L11918" s="23" t="s">
        <v>9539</v>
      </c>
      <c r="M11918" s="23">
        <f>YEAR(Tabla2[[#This Row],[Fecha de creación]])</f>
        <v>2023</v>
      </c>
      <c r="N11918" s="23">
        <f>MONTH(Tabla2[[#This Row],[Fecha de creación]])</f>
        <v>2</v>
      </c>
    </row>
    <row r="11919" spans="1:14" x14ac:dyDescent="0.25">
      <c r="A11919" s="26">
        <v>44958.670497685183</v>
      </c>
      <c r="B11919" s="23" t="s">
        <v>0</v>
      </c>
      <c r="C11919" s="23" t="s">
        <v>14927</v>
      </c>
      <c r="D11919" s="23" t="s">
        <v>7106</v>
      </c>
      <c r="E11919" s="23" t="s">
        <v>1</v>
      </c>
      <c r="F11919" s="23" t="s">
        <v>22</v>
      </c>
      <c r="G11919" s="23" t="s">
        <v>975</v>
      </c>
      <c r="H11919" s="2" t="s">
        <v>7734</v>
      </c>
      <c r="I11919" s="23" t="s">
        <v>14129</v>
      </c>
      <c r="J11919" s="23" t="s">
        <v>958</v>
      </c>
      <c r="K11919" s="23" t="s">
        <v>9712</v>
      </c>
      <c r="L11919" s="23" t="s">
        <v>9538</v>
      </c>
      <c r="M11919" s="23">
        <f>YEAR(Tabla2[[#This Row],[Fecha de creación]])</f>
        <v>2023</v>
      </c>
      <c r="N11919" s="23">
        <f>MONTH(Tabla2[[#This Row],[Fecha de creación]])</f>
        <v>2</v>
      </c>
    </row>
    <row r="11920" spans="1:14" x14ac:dyDescent="0.25">
      <c r="A11920" s="26">
        <v>44958.692407407405</v>
      </c>
      <c r="B11920" s="23" t="s">
        <v>100</v>
      </c>
      <c r="C11920" s="23" t="s">
        <v>14928</v>
      </c>
      <c r="D11920" s="23" t="s">
        <v>14929</v>
      </c>
      <c r="E11920" s="23" t="s">
        <v>1</v>
      </c>
      <c r="F11920" s="23" t="s">
        <v>22</v>
      </c>
      <c r="G11920" s="23" t="s">
        <v>975</v>
      </c>
      <c r="H11920" s="2" t="s">
        <v>7748</v>
      </c>
      <c r="I11920" s="23" t="s">
        <v>14131</v>
      </c>
      <c r="J11920" s="23" t="s">
        <v>958</v>
      </c>
      <c r="K11920" s="23" t="s">
        <v>9712</v>
      </c>
      <c r="L11920" s="23" t="s">
        <v>9538</v>
      </c>
      <c r="M11920" s="23">
        <f>YEAR(Tabla2[[#This Row],[Fecha de creación]])</f>
        <v>2023</v>
      </c>
      <c r="N11920" s="23">
        <f>MONTH(Tabla2[[#This Row],[Fecha de creación]])</f>
        <v>2</v>
      </c>
    </row>
    <row r="11921" spans="1:14" x14ac:dyDescent="0.25">
      <c r="A11921" s="26">
        <v>44958.701481481483</v>
      </c>
      <c r="B11921" s="23" t="s">
        <v>9534</v>
      </c>
      <c r="C11921" s="23" t="s">
        <v>14930</v>
      </c>
      <c r="D11921" s="23" t="s">
        <v>14931</v>
      </c>
      <c r="E11921" s="23" t="s">
        <v>1</v>
      </c>
      <c r="F11921" s="23" t="s">
        <v>7</v>
      </c>
      <c r="G11921" s="23" t="s">
        <v>975</v>
      </c>
      <c r="H11921" s="2" t="s">
        <v>7745</v>
      </c>
      <c r="I11921" s="23" t="s">
        <v>8168</v>
      </c>
      <c r="J11921" s="23"/>
      <c r="K11921" s="23" t="s">
        <v>9712</v>
      </c>
      <c r="L11921" s="23" t="s">
        <v>9538</v>
      </c>
      <c r="M11921" s="23">
        <f>YEAR(Tabla2[[#This Row],[Fecha de creación]])</f>
        <v>2023</v>
      </c>
      <c r="N11921" s="23">
        <f>MONTH(Tabla2[[#This Row],[Fecha de creación]])</f>
        <v>2</v>
      </c>
    </row>
    <row r="11922" spans="1:14" x14ac:dyDescent="0.25">
      <c r="A11922" s="26">
        <v>44958.719305555554</v>
      </c>
      <c r="B11922" s="23" t="s">
        <v>9534</v>
      </c>
      <c r="C11922" s="23" t="s">
        <v>14932</v>
      </c>
      <c r="D11922" s="23" t="s">
        <v>14933</v>
      </c>
      <c r="E11922" s="23" t="s">
        <v>1</v>
      </c>
      <c r="F11922" s="23" t="s">
        <v>7</v>
      </c>
      <c r="G11922" s="23" t="s">
        <v>975</v>
      </c>
      <c r="H11922" s="2" t="s">
        <v>7745</v>
      </c>
      <c r="I11922" s="23" t="s">
        <v>8168</v>
      </c>
      <c r="J11922" s="23"/>
      <c r="K11922" s="23" t="s">
        <v>9712</v>
      </c>
      <c r="L11922" s="23" t="s">
        <v>9538</v>
      </c>
      <c r="M11922" s="23">
        <f>YEAR(Tabla2[[#This Row],[Fecha de creación]])</f>
        <v>2023</v>
      </c>
      <c r="N11922" s="23">
        <f>MONTH(Tabla2[[#This Row],[Fecha de creación]])</f>
        <v>2</v>
      </c>
    </row>
    <row r="11923" spans="1:14" x14ac:dyDescent="0.25">
      <c r="A11923" s="26">
        <v>44959.386238425926</v>
      </c>
      <c r="B11923" s="23" t="s">
        <v>0</v>
      </c>
      <c r="C11923" s="23" t="s">
        <v>14934</v>
      </c>
      <c r="D11923" s="23" t="s">
        <v>7108</v>
      </c>
      <c r="E11923" s="23" t="s">
        <v>1</v>
      </c>
      <c r="F11923" s="23" t="s">
        <v>22</v>
      </c>
      <c r="G11923" s="23" t="s">
        <v>975</v>
      </c>
      <c r="H11923" s="2" t="s">
        <v>8893</v>
      </c>
      <c r="I11923" s="23" t="s">
        <v>14129</v>
      </c>
      <c r="J11923" s="23" t="s">
        <v>59</v>
      </c>
      <c r="K11923" s="23" t="s">
        <v>9712</v>
      </c>
      <c r="L11923" s="23" t="s">
        <v>9538</v>
      </c>
      <c r="M11923" s="23">
        <f>YEAR(Tabla2[[#This Row],[Fecha de creación]])</f>
        <v>2023</v>
      </c>
      <c r="N11923" s="23">
        <f>MONTH(Tabla2[[#This Row],[Fecha de creación]])</f>
        <v>2</v>
      </c>
    </row>
    <row r="11924" spans="1:14" x14ac:dyDescent="0.25">
      <c r="A11924" s="26">
        <v>44959.387986111113</v>
      </c>
      <c r="B11924" s="23" t="s">
        <v>0</v>
      </c>
      <c r="C11924" s="23" t="s">
        <v>14935</v>
      </c>
      <c r="D11924" s="23" t="s">
        <v>14919</v>
      </c>
      <c r="E11924" s="23" t="s">
        <v>1</v>
      </c>
      <c r="F11924" s="23" t="s">
        <v>7</v>
      </c>
      <c r="G11924" s="23" t="s">
        <v>3</v>
      </c>
      <c r="H11924" s="2" t="s">
        <v>8459</v>
      </c>
      <c r="I11924" s="23" t="s">
        <v>14129</v>
      </c>
      <c r="J11924" s="23" t="s">
        <v>59</v>
      </c>
      <c r="K11924" s="23" t="s">
        <v>9712</v>
      </c>
      <c r="L11924" s="23" t="s">
        <v>9539</v>
      </c>
      <c r="M11924" s="23">
        <f>YEAR(Tabla2[[#This Row],[Fecha de creación]])</f>
        <v>2023</v>
      </c>
      <c r="N11924" s="23">
        <f>MONTH(Tabla2[[#This Row],[Fecha de creación]])</f>
        <v>2</v>
      </c>
    </row>
    <row r="11925" spans="1:14" x14ac:dyDescent="0.25">
      <c r="A11925" s="26">
        <v>44959.392858796295</v>
      </c>
      <c r="B11925" s="23" t="s">
        <v>189</v>
      </c>
      <c r="C11925" s="23" t="s">
        <v>14936</v>
      </c>
      <c r="D11925" s="23" t="s">
        <v>14825</v>
      </c>
      <c r="E11925" s="23" t="s">
        <v>1</v>
      </c>
      <c r="F11925" s="23" t="s">
        <v>7</v>
      </c>
      <c r="G11925" s="23" t="s">
        <v>975</v>
      </c>
      <c r="H11925" s="2" t="s">
        <v>8425</v>
      </c>
      <c r="I11925" s="23" t="s">
        <v>7338</v>
      </c>
      <c r="J11925" s="23" t="s">
        <v>59</v>
      </c>
      <c r="K11925" s="23" t="s">
        <v>9712</v>
      </c>
      <c r="L11925" s="23" t="s">
        <v>9538</v>
      </c>
      <c r="M11925" s="23">
        <f>YEAR(Tabla2[[#This Row],[Fecha de creación]])</f>
        <v>2023</v>
      </c>
      <c r="N11925" s="23">
        <f>MONTH(Tabla2[[#This Row],[Fecha de creación]])</f>
        <v>2</v>
      </c>
    </row>
    <row r="11926" spans="1:14" x14ac:dyDescent="0.25">
      <c r="A11926" s="26">
        <v>44959.396666666667</v>
      </c>
      <c r="B11926" s="23" t="s">
        <v>189</v>
      </c>
      <c r="C11926" s="23" t="s">
        <v>14937</v>
      </c>
      <c r="D11926" s="23" t="s">
        <v>14825</v>
      </c>
      <c r="E11926" s="23" t="s">
        <v>1</v>
      </c>
      <c r="F11926" s="23" t="s">
        <v>7</v>
      </c>
      <c r="G11926" s="23" t="s">
        <v>975</v>
      </c>
      <c r="H11926" s="2" t="s">
        <v>8425</v>
      </c>
      <c r="I11926" s="23" t="s">
        <v>7338</v>
      </c>
      <c r="J11926" s="23" t="s">
        <v>59</v>
      </c>
      <c r="K11926" s="23" t="s">
        <v>9712</v>
      </c>
      <c r="L11926" s="23" t="s">
        <v>9538</v>
      </c>
      <c r="M11926" s="23">
        <f>YEAR(Tabla2[[#This Row],[Fecha de creación]])</f>
        <v>2023</v>
      </c>
      <c r="N11926" s="23">
        <f>MONTH(Tabla2[[#This Row],[Fecha de creación]])</f>
        <v>2</v>
      </c>
    </row>
    <row r="11927" spans="1:14" x14ac:dyDescent="0.25">
      <c r="A11927" s="26">
        <v>44959.402997685182</v>
      </c>
      <c r="B11927" s="23" t="s">
        <v>189</v>
      </c>
      <c r="C11927" s="23" t="s">
        <v>14938</v>
      </c>
      <c r="D11927" s="23" t="s">
        <v>7351</v>
      </c>
      <c r="E11927" s="23" t="s">
        <v>1</v>
      </c>
      <c r="F11927" s="23" t="s">
        <v>7</v>
      </c>
      <c r="G11927" s="23" t="s">
        <v>975</v>
      </c>
      <c r="H11927" s="2" t="s">
        <v>8459</v>
      </c>
      <c r="I11927" s="23" t="s">
        <v>7338</v>
      </c>
      <c r="J11927" s="23" t="s">
        <v>59</v>
      </c>
      <c r="K11927" s="23" t="s">
        <v>9712</v>
      </c>
      <c r="L11927" s="23" t="s">
        <v>9538</v>
      </c>
      <c r="M11927" s="23">
        <f>YEAR(Tabla2[[#This Row],[Fecha de creación]])</f>
        <v>2023</v>
      </c>
      <c r="N11927" s="23">
        <f>MONTH(Tabla2[[#This Row],[Fecha de creación]])</f>
        <v>2</v>
      </c>
    </row>
    <row r="11928" spans="1:14" x14ac:dyDescent="0.25">
      <c r="A11928" s="26">
        <v>44959.405393518522</v>
      </c>
      <c r="B11928" s="23" t="s">
        <v>189</v>
      </c>
      <c r="C11928" s="23" t="s">
        <v>14939</v>
      </c>
      <c r="D11928" s="23" t="s">
        <v>14825</v>
      </c>
      <c r="E11928" s="23" t="s">
        <v>1</v>
      </c>
      <c r="F11928" s="23" t="s">
        <v>7</v>
      </c>
      <c r="G11928" s="23" t="s">
        <v>975</v>
      </c>
      <c r="H11928" s="2" t="s">
        <v>8425</v>
      </c>
      <c r="I11928" s="23" t="s">
        <v>7338</v>
      </c>
      <c r="J11928" s="23" t="s">
        <v>59</v>
      </c>
      <c r="K11928" s="23" t="s">
        <v>9712</v>
      </c>
      <c r="L11928" s="23" t="s">
        <v>9538</v>
      </c>
      <c r="M11928" s="23">
        <f>YEAR(Tabla2[[#This Row],[Fecha de creación]])</f>
        <v>2023</v>
      </c>
      <c r="N11928" s="23">
        <f>MONTH(Tabla2[[#This Row],[Fecha de creación]])</f>
        <v>2</v>
      </c>
    </row>
    <row r="11929" spans="1:14" x14ac:dyDescent="0.25">
      <c r="A11929" s="26">
        <v>44959.408703703702</v>
      </c>
      <c r="B11929" s="23" t="s">
        <v>56</v>
      </c>
      <c r="C11929" s="23" t="s">
        <v>14940</v>
      </c>
      <c r="D11929" s="23" t="s">
        <v>7341</v>
      </c>
      <c r="E11929" s="23" t="s">
        <v>1</v>
      </c>
      <c r="F11929" s="23" t="s">
        <v>22</v>
      </c>
      <c r="G11929" s="23" t="s">
        <v>975</v>
      </c>
      <c r="H11929" s="2" t="s">
        <v>7734</v>
      </c>
      <c r="I11929" s="23" t="s">
        <v>7342</v>
      </c>
      <c r="J11929" s="23" t="s">
        <v>59</v>
      </c>
      <c r="K11929" s="23" t="s">
        <v>9712</v>
      </c>
      <c r="L11929" s="23" t="s">
        <v>9538</v>
      </c>
      <c r="M11929" s="23">
        <f>YEAR(Tabla2[[#This Row],[Fecha de creación]])</f>
        <v>2023</v>
      </c>
      <c r="N11929" s="23">
        <f>MONTH(Tabla2[[#This Row],[Fecha de creación]])</f>
        <v>2</v>
      </c>
    </row>
    <row r="11930" spans="1:14" x14ac:dyDescent="0.25">
      <c r="A11930" s="26">
        <v>44959.409942129627</v>
      </c>
      <c r="B11930" s="23" t="s">
        <v>56</v>
      </c>
      <c r="C11930" s="23" t="s">
        <v>14941</v>
      </c>
      <c r="D11930" s="23" t="s">
        <v>7829</v>
      </c>
      <c r="E11930" s="23" t="s">
        <v>1</v>
      </c>
      <c r="F11930" s="23" t="s">
        <v>7</v>
      </c>
      <c r="G11930" s="23" t="s">
        <v>975</v>
      </c>
      <c r="H11930" s="2" t="s">
        <v>7745</v>
      </c>
      <c r="I11930" s="23" t="s">
        <v>7342</v>
      </c>
      <c r="J11930" s="23" t="s">
        <v>59</v>
      </c>
      <c r="K11930" s="23" t="s">
        <v>9712</v>
      </c>
      <c r="L11930" s="23" t="s">
        <v>9538</v>
      </c>
      <c r="M11930" s="23">
        <f>YEAR(Tabla2[[#This Row],[Fecha de creación]])</f>
        <v>2023</v>
      </c>
      <c r="N11930" s="23">
        <f>MONTH(Tabla2[[#This Row],[Fecha de creación]])</f>
        <v>2</v>
      </c>
    </row>
    <row r="11931" spans="1:14" x14ac:dyDescent="0.25">
      <c r="A11931" s="26">
        <v>44959.428437499999</v>
      </c>
      <c r="B11931" s="23" t="s">
        <v>189</v>
      </c>
      <c r="C11931" s="23" t="s">
        <v>14942</v>
      </c>
      <c r="D11931" s="23" t="s">
        <v>7351</v>
      </c>
      <c r="E11931" s="23" t="s">
        <v>1</v>
      </c>
      <c r="F11931" s="23" t="s">
        <v>7</v>
      </c>
      <c r="G11931" s="23" t="s">
        <v>975</v>
      </c>
      <c r="H11931" s="2" t="s">
        <v>8459</v>
      </c>
      <c r="I11931" s="23" t="s">
        <v>7338</v>
      </c>
      <c r="J11931" s="23" t="s">
        <v>59</v>
      </c>
      <c r="K11931" s="23" t="s">
        <v>9712</v>
      </c>
      <c r="L11931" s="23" t="s">
        <v>9538</v>
      </c>
      <c r="M11931" s="23">
        <f>YEAR(Tabla2[[#This Row],[Fecha de creación]])</f>
        <v>2023</v>
      </c>
      <c r="N11931" s="23">
        <f>MONTH(Tabla2[[#This Row],[Fecha de creación]])</f>
        <v>2</v>
      </c>
    </row>
    <row r="11932" spans="1:14" x14ac:dyDescent="0.25">
      <c r="A11932" s="26">
        <v>44959.441087962965</v>
      </c>
      <c r="B11932" s="23" t="s">
        <v>0</v>
      </c>
      <c r="C11932" s="23" t="s">
        <v>14943</v>
      </c>
      <c r="D11932" s="23" t="s">
        <v>49</v>
      </c>
      <c r="E11932" s="23" t="s">
        <v>1</v>
      </c>
      <c r="F11932" s="23" t="s">
        <v>7</v>
      </c>
      <c r="G11932" s="23" t="s">
        <v>3</v>
      </c>
      <c r="H11932" s="2" t="s">
        <v>7745</v>
      </c>
      <c r="I11932" s="23" t="s">
        <v>14129</v>
      </c>
      <c r="J11932" s="23" t="s">
        <v>59</v>
      </c>
      <c r="K11932" s="23" t="s">
        <v>9712</v>
      </c>
      <c r="L11932" s="23" t="s">
        <v>9539</v>
      </c>
      <c r="M11932" s="23">
        <f>YEAR(Tabla2[[#This Row],[Fecha de creación]])</f>
        <v>2023</v>
      </c>
      <c r="N11932" s="23">
        <f>MONTH(Tabla2[[#This Row],[Fecha de creación]])</f>
        <v>2</v>
      </c>
    </row>
    <row r="11933" spans="1:14" x14ac:dyDescent="0.25">
      <c r="A11933" s="26">
        <v>44959.445208333331</v>
      </c>
      <c r="B11933" s="23" t="s">
        <v>189</v>
      </c>
      <c r="C11933" s="23" t="s">
        <v>14944</v>
      </c>
      <c r="D11933" s="23" t="s">
        <v>7351</v>
      </c>
      <c r="E11933" s="23" t="s">
        <v>1</v>
      </c>
      <c r="F11933" s="23" t="s">
        <v>7</v>
      </c>
      <c r="G11933" s="23" t="s">
        <v>975</v>
      </c>
      <c r="H11933" s="2" t="s">
        <v>8459</v>
      </c>
      <c r="I11933" s="23" t="s">
        <v>7338</v>
      </c>
      <c r="J11933" s="23" t="s">
        <v>59</v>
      </c>
      <c r="K11933" s="23" t="s">
        <v>9712</v>
      </c>
      <c r="L11933" s="23" t="s">
        <v>9538</v>
      </c>
      <c r="M11933" s="23">
        <f>YEAR(Tabla2[[#This Row],[Fecha de creación]])</f>
        <v>2023</v>
      </c>
      <c r="N11933" s="23">
        <f>MONTH(Tabla2[[#This Row],[Fecha de creación]])</f>
        <v>2</v>
      </c>
    </row>
    <row r="11934" spans="1:14" x14ac:dyDescent="0.25">
      <c r="A11934" s="26">
        <v>44959.446331018517</v>
      </c>
      <c r="B11934" s="23" t="s">
        <v>0</v>
      </c>
      <c r="C11934" s="23" t="s">
        <v>14945</v>
      </c>
      <c r="D11934" s="23" t="s">
        <v>7108</v>
      </c>
      <c r="E11934" s="23" t="s">
        <v>1</v>
      </c>
      <c r="F11934" s="23" t="s">
        <v>22</v>
      </c>
      <c r="G11934" s="23" t="s">
        <v>975</v>
      </c>
      <c r="H11934" s="2" t="s">
        <v>8893</v>
      </c>
      <c r="I11934" s="23" t="s">
        <v>14129</v>
      </c>
      <c r="J11934" s="23" t="s">
        <v>59</v>
      </c>
      <c r="K11934" s="23" t="s">
        <v>9712</v>
      </c>
      <c r="L11934" s="23" t="s">
        <v>9538</v>
      </c>
      <c r="M11934" s="23">
        <f>YEAR(Tabla2[[#This Row],[Fecha de creación]])</f>
        <v>2023</v>
      </c>
      <c r="N11934" s="23">
        <f>MONTH(Tabla2[[#This Row],[Fecha de creación]])</f>
        <v>2</v>
      </c>
    </row>
    <row r="11935" spans="1:14" x14ac:dyDescent="0.25">
      <c r="A11935" s="26">
        <v>44959.447488425925</v>
      </c>
      <c r="B11935" s="23" t="s">
        <v>189</v>
      </c>
      <c r="C11935" s="23" t="s">
        <v>14946</v>
      </c>
      <c r="D11935" s="23" t="s">
        <v>7351</v>
      </c>
      <c r="E11935" s="23" t="s">
        <v>1</v>
      </c>
      <c r="F11935" s="23" t="s">
        <v>7</v>
      </c>
      <c r="G11935" s="23" t="s">
        <v>975</v>
      </c>
      <c r="H11935" s="2" t="s">
        <v>8459</v>
      </c>
      <c r="I11935" s="23" t="s">
        <v>7338</v>
      </c>
      <c r="J11935" s="23" t="s">
        <v>958</v>
      </c>
      <c r="K11935" s="23" t="s">
        <v>9712</v>
      </c>
      <c r="L11935" s="23" t="s">
        <v>9538</v>
      </c>
      <c r="M11935" s="23">
        <f>YEAR(Tabla2[[#This Row],[Fecha de creación]])</f>
        <v>2023</v>
      </c>
      <c r="N11935" s="23">
        <f>MONTH(Tabla2[[#This Row],[Fecha de creación]])</f>
        <v>2</v>
      </c>
    </row>
    <row r="11936" spans="1:14" x14ac:dyDescent="0.25">
      <c r="A11936" s="26">
        <v>44959.448159722226</v>
      </c>
      <c r="B11936" s="23" t="s">
        <v>0</v>
      </c>
      <c r="C11936" s="23" t="s">
        <v>14947</v>
      </c>
      <c r="D11936" s="23" t="s">
        <v>7108</v>
      </c>
      <c r="E11936" s="23" t="s">
        <v>1</v>
      </c>
      <c r="F11936" s="23" t="s">
        <v>22</v>
      </c>
      <c r="G11936" s="23" t="s">
        <v>975</v>
      </c>
      <c r="H11936" s="2" t="s">
        <v>8893</v>
      </c>
      <c r="I11936" s="23" t="s">
        <v>14129</v>
      </c>
      <c r="J11936" s="23" t="s">
        <v>59</v>
      </c>
      <c r="K11936" s="23" t="s">
        <v>9712</v>
      </c>
      <c r="L11936" s="23" t="s">
        <v>9538</v>
      </c>
      <c r="M11936" s="23">
        <f>YEAR(Tabla2[[#This Row],[Fecha de creación]])</f>
        <v>2023</v>
      </c>
      <c r="N11936" s="23">
        <f>MONTH(Tabla2[[#This Row],[Fecha de creación]])</f>
        <v>2</v>
      </c>
    </row>
    <row r="11937" spans="1:14" x14ac:dyDescent="0.25">
      <c r="A11937" s="26">
        <v>44959.462847222225</v>
      </c>
      <c r="B11937" s="23" t="s">
        <v>0</v>
      </c>
      <c r="C11937" s="23" t="s">
        <v>14948</v>
      </c>
      <c r="D11937" s="23" t="s">
        <v>1057</v>
      </c>
      <c r="E11937" s="23" t="s">
        <v>1</v>
      </c>
      <c r="F11937" s="23" t="s">
        <v>7</v>
      </c>
      <c r="G11937" s="23" t="s">
        <v>975</v>
      </c>
      <c r="H11937" s="2" t="s">
        <v>8535</v>
      </c>
      <c r="I11937" s="23" t="s">
        <v>14129</v>
      </c>
      <c r="J11937" s="23" t="s">
        <v>59</v>
      </c>
      <c r="K11937" s="23" t="s">
        <v>9712</v>
      </c>
      <c r="L11937" s="23" t="s">
        <v>9538</v>
      </c>
      <c r="M11937" s="23">
        <f>YEAR(Tabla2[[#This Row],[Fecha de creación]])</f>
        <v>2023</v>
      </c>
      <c r="N11937" s="23">
        <f>MONTH(Tabla2[[#This Row],[Fecha de creación]])</f>
        <v>2</v>
      </c>
    </row>
    <row r="11938" spans="1:14" x14ac:dyDescent="0.25">
      <c r="A11938" s="26">
        <v>44959.627164351848</v>
      </c>
      <c r="B11938" s="23" t="s">
        <v>100</v>
      </c>
      <c r="C11938" s="23" t="s">
        <v>14949</v>
      </c>
      <c r="D11938" s="23" t="s">
        <v>49</v>
      </c>
      <c r="E11938" s="23" t="s">
        <v>1</v>
      </c>
      <c r="F11938" s="23" t="s">
        <v>7</v>
      </c>
      <c r="G11938" s="23" t="s">
        <v>3</v>
      </c>
      <c r="H11938" s="2" t="s">
        <v>7745</v>
      </c>
      <c r="I11938" s="23" t="s">
        <v>14131</v>
      </c>
      <c r="J11938" s="23"/>
      <c r="K11938" s="23" t="s">
        <v>9712</v>
      </c>
      <c r="L11938" s="23" t="s">
        <v>9539</v>
      </c>
      <c r="M11938" s="23">
        <f>YEAR(Tabla2[[#This Row],[Fecha de creación]])</f>
        <v>2023</v>
      </c>
      <c r="N11938" s="23">
        <f>MONTH(Tabla2[[#This Row],[Fecha de creación]])</f>
        <v>2</v>
      </c>
    </row>
    <row r="11939" spans="1:14" x14ac:dyDescent="0.25">
      <c r="A11939" s="26">
        <v>44959.645729166667</v>
      </c>
      <c r="B11939" s="23" t="s">
        <v>100</v>
      </c>
      <c r="C11939" s="23" t="s">
        <v>14950</v>
      </c>
      <c r="D11939" s="23" t="s">
        <v>7108</v>
      </c>
      <c r="E11939" s="23" t="s">
        <v>1</v>
      </c>
      <c r="F11939" s="23" t="s">
        <v>22</v>
      </c>
      <c r="G11939" s="23" t="s">
        <v>975</v>
      </c>
      <c r="H11939" s="2" t="s">
        <v>8893</v>
      </c>
      <c r="I11939" s="23" t="s">
        <v>14131</v>
      </c>
      <c r="J11939" s="23" t="s">
        <v>59</v>
      </c>
      <c r="K11939" s="23" t="s">
        <v>9712</v>
      </c>
      <c r="L11939" s="23" t="s">
        <v>9538</v>
      </c>
      <c r="M11939" s="23">
        <f>YEAR(Tabla2[[#This Row],[Fecha de creación]])</f>
        <v>2023</v>
      </c>
      <c r="N11939" s="23">
        <f>MONTH(Tabla2[[#This Row],[Fecha de creación]])</f>
        <v>2</v>
      </c>
    </row>
    <row r="11940" spans="1:14" x14ac:dyDescent="0.25">
      <c r="A11940" s="26">
        <v>44959.653067129628</v>
      </c>
      <c r="B11940" s="23" t="s">
        <v>100</v>
      </c>
      <c r="C11940" s="23" t="s">
        <v>14951</v>
      </c>
      <c r="D11940" s="23" t="s">
        <v>14919</v>
      </c>
      <c r="E11940" s="23" t="s">
        <v>1</v>
      </c>
      <c r="F11940" s="23" t="s">
        <v>7</v>
      </c>
      <c r="G11940" s="23" t="s">
        <v>975</v>
      </c>
      <c r="H11940" s="2" t="s">
        <v>8459</v>
      </c>
      <c r="I11940" s="23" t="s">
        <v>14131</v>
      </c>
      <c r="J11940" s="23" t="s">
        <v>958</v>
      </c>
      <c r="K11940" s="23" t="s">
        <v>9712</v>
      </c>
      <c r="L11940" s="23" t="s">
        <v>9538</v>
      </c>
      <c r="M11940" s="23">
        <f>YEAR(Tabla2[[#This Row],[Fecha de creación]])</f>
        <v>2023</v>
      </c>
      <c r="N11940" s="23">
        <f>MONTH(Tabla2[[#This Row],[Fecha de creación]])</f>
        <v>2</v>
      </c>
    </row>
    <row r="11941" spans="1:14" x14ac:dyDescent="0.25">
      <c r="A11941" s="26">
        <v>44960.478692129633</v>
      </c>
      <c r="B11941" s="23" t="s">
        <v>189</v>
      </c>
      <c r="C11941" s="23" t="s">
        <v>14952</v>
      </c>
      <c r="D11941" s="23" t="s">
        <v>7351</v>
      </c>
      <c r="E11941" s="23" t="s">
        <v>1</v>
      </c>
      <c r="F11941" s="23" t="s">
        <v>7</v>
      </c>
      <c r="G11941" s="23" t="s">
        <v>975</v>
      </c>
      <c r="H11941" s="2" t="s">
        <v>8459</v>
      </c>
      <c r="I11941" s="23" t="s">
        <v>7338</v>
      </c>
      <c r="J11941" s="23" t="s">
        <v>59</v>
      </c>
      <c r="K11941" s="23" t="s">
        <v>9712</v>
      </c>
      <c r="L11941" s="23" t="s">
        <v>9538</v>
      </c>
      <c r="M11941" s="23">
        <f>YEAR(Tabla2[[#This Row],[Fecha de creación]])</f>
        <v>2023</v>
      </c>
      <c r="N11941" s="23">
        <f>MONTH(Tabla2[[#This Row],[Fecha de creación]])</f>
        <v>2</v>
      </c>
    </row>
    <row r="11942" spans="1:14" x14ac:dyDescent="0.25">
      <c r="A11942" s="26">
        <v>44960.675416666665</v>
      </c>
      <c r="B11942" s="23" t="s">
        <v>56</v>
      </c>
      <c r="C11942" s="23" t="s">
        <v>14953</v>
      </c>
      <c r="D11942" s="23" t="s">
        <v>7341</v>
      </c>
      <c r="E11942" s="23" t="s">
        <v>1</v>
      </c>
      <c r="F11942" s="23" t="s">
        <v>22</v>
      </c>
      <c r="G11942" s="23" t="s">
        <v>975</v>
      </c>
      <c r="H11942" s="2" t="s">
        <v>7734</v>
      </c>
      <c r="I11942" s="23" t="s">
        <v>7342</v>
      </c>
      <c r="J11942" s="23" t="s">
        <v>59</v>
      </c>
      <c r="K11942" s="23" t="s">
        <v>9712</v>
      </c>
      <c r="L11942" s="23" t="s">
        <v>9538</v>
      </c>
      <c r="M11942" s="23">
        <f>YEAR(Tabla2[[#This Row],[Fecha de creación]])</f>
        <v>2023</v>
      </c>
      <c r="N11942" s="23">
        <f>MONTH(Tabla2[[#This Row],[Fecha de creación]])</f>
        <v>2</v>
      </c>
    </row>
    <row r="11943" spans="1:14" x14ac:dyDescent="0.25">
      <c r="A11943" s="26">
        <v>44960.676469907405</v>
      </c>
      <c r="B11943" s="23" t="s">
        <v>56</v>
      </c>
      <c r="C11943" s="23" t="s">
        <v>14954</v>
      </c>
      <c r="D11943" s="23" t="s">
        <v>7351</v>
      </c>
      <c r="E11943" s="23" t="s">
        <v>1</v>
      </c>
      <c r="F11943" s="23" t="s">
        <v>7</v>
      </c>
      <c r="G11943" s="23" t="s">
        <v>975</v>
      </c>
      <c r="H11943" s="2" t="s">
        <v>8459</v>
      </c>
      <c r="I11943" s="23" t="s">
        <v>7342</v>
      </c>
      <c r="J11943" s="23" t="s">
        <v>59</v>
      </c>
      <c r="K11943" s="23" t="s">
        <v>9712</v>
      </c>
      <c r="L11943" s="23" t="s">
        <v>9538</v>
      </c>
      <c r="M11943" s="23">
        <f>YEAR(Tabla2[[#This Row],[Fecha de creación]])</f>
        <v>2023</v>
      </c>
      <c r="N11943" s="23">
        <f>MONTH(Tabla2[[#This Row],[Fecha de creación]])</f>
        <v>2</v>
      </c>
    </row>
    <row r="11944" spans="1:14" x14ac:dyDescent="0.25">
      <c r="A11944" s="26">
        <v>44960.681886574072</v>
      </c>
      <c r="B11944" s="23" t="s">
        <v>0</v>
      </c>
      <c r="C11944" s="23" t="s">
        <v>14955</v>
      </c>
      <c r="D11944" s="23" t="s">
        <v>7882</v>
      </c>
      <c r="E11944" s="23" t="s">
        <v>1</v>
      </c>
      <c r="F11944" s="23" t="s">
        <v>7</v>
      </c>
      <c r="G11944" s="23" t="s">
        <v>975</v>
      </c>
      <c r="H11944" s="2" t="s">
        <v>7722</v>
      </c>
      <c r="I11944" s="23" t="s">
        <v>7680</v>
      </c>
      <c r="J11944" s="23" t="s">
        <v>59</v>
      </c>
      <c r="K11944" s="23" t="s">
        <v>9712</v>
      </c>
      <c r="L11944" s="23" t="s">
        <v>9538</v>
      </c>
      <c r="M11944" s="23">
        <f>YEAR(Tabla2[[#This Row],[Fecha de creación]])</f>
        <v>2023</v>
      </c>
      <c r="N11944" s="23">
        <f>MONTH(Tabla2[[#This Row],[Fecha de creación]])</f>
        <v>2</v>
      </c>
    </row>
    <row r="11945" spans="1:14" x14ac:dyDescent="0.25">
      <c r="A11945" s="26">
        <v>44960.68545138889</v>
      </c>
      <c r="B11945" s="23" t="s">
        <v>0</v>
      </c>
      <c r="C11945" s="23" t="s">
        <v>14956</v>
      </c>
      <c r="D11945" s="23" t="s">
        <v>7882</v>
      </c>
      <c r="E11945" s="23" t="s">
        <v>1</v>
      </c>
      <c r="F11945" s="23" t="s">
        <v>7</v>
      </c>
      <c r="G11945" s="23" t="s">
        <v>975</v>
      </c>
      <c r="H11945" s="2" t="s">
        <v>7722</v>
      </c>
      <c r="I11945" s="23" t="s">
        <v>7680</v>
      </c>
      <c r="J11945" s="23" t="s">
        <v>59</v>
      </c>
      <c r="K11945" s="23" t="s">
        <v>9712</v>
      </c>
      <c r="L11945" s="23" t="s">
        <v>9538</v>
      </c>
      <c r="M11945" s="23">
        <f>YEAR(Tabla2[[#This Row],[Fecha de creación]])</f>
        <v>2023</v>
      </c>
      <c r="N11945" s="23">
        <f>MONTH(Tabla2[[#This Row],[Fecha de creación]])</f>
        <v>2</v>
      </c>
    </row>
    <row r="11946" spans="1:14" x14ac:dyDescent="0.25">
      <c r="A11946" s="26">
        <v>44960.68822916667</v>
      </c>
      <c r="B11946" s="23" t="s">
        <v>0</v>
      </c>
      <c r="C11946" s="23" t="s">
        <v>14957</v>
      </c>
      <c r="D11946" s="23" t="s">
        <v>7882</v>
      </c>
      <c r="E11946" s="23" t="s">
        <v>1</v>
      </c>
      <c r="F11946" s="23" t="s">
        <v>7</v>
      </c>
      <c r="G11946" s="23" t="s">
        <v>975</v>
      </c>
      <c r="H11946" s="2" t="s">
        <v>7722</v>
      </c>
      <c r="I11946" s="23" t="s">
        <v>7680</v>
      </c>
      <c r="J11946" s="23" t="s">
        <v>59</v>
      </c>
      <c r="K11946" s="23" t="s">
        <v>9712</v>
      </c>
      <c r="L11946" s="23" t="s">
        <v>9538</v>
      </c>
      <c r="M11946" s="23">
        <f>YEAR(Tabla2[[#This Row],[Fecha de creación]])</f>
        <v>2023</v>
      </c>
      <c r="N11946" s="23">
        <f>MONTH(Tabla2[[#This Row],[Fecha de creación]])</f>
        <v>2</v>
      </c>
    </row>
    <row r="11947" spans="1:14" x14ac:dyDescent="0.25">
      <c r="A11947" s="26">
        <v>44960.696145833332</v>
      </c>
      <c r="B11947" s="23" t="s">
        <v>0</v>
      </c>
      <c r="C11947" s="23" t="s">
        <v>14958</v>
      </c>
      <c r="D11947" s="23" t="s">
        <v>49</v>
      </c>
      <c r="E11947" s="23" t="s">
        <v>1</v>
      </c>
      <c r="F11947" s="23" t="s">
        <v>7</v>
      </c>
      <c r="G11947" s="23" t="s">
        <v>3</v>
      </c>
      <c r="H11947" s="2" t="s">
        <v>7745</v>
      </c>
      <c r="I11947" s="23" t="s">
        <v>7680</v>
      </c>
      <c r="J11947" s="23"/>
      <c r="K11947" s="23" t="s">
        <v>9712</v>
      </c>
      <c r="L11947" s="23" t="s">
        <v>9539</v>
      </c>
      <c r="M11947" s="23">
        <f>YEAR(Tabla2[[#This Row],[Fecha de creación]])</f>
        <v>2023</v>
      </c>
      <c r="N11947" s="23">
        <f>MONTH(Tabla2[[#This Row],[Fecha de creación]])</f>
        <v>2</v>
      </c>
    </row>
    <row r="11948" spans="1:14" x14ac:dyDescent="0.25">
      <c r="A11948" s="26">
        <v>44960.699432870373</v>
      </c>
      <c r="B11948" s="23" t="s">
        <v>0</v>
      </c>
      <c r="C11948" s="23" t="s">
        <v>14959</v>
      </c>
      <c r="D11948" s="23" t="s">
        <v>5471</v>
      </c>
      <c r="E11948" s="23" t="s">
        <v>1</v>
      </c>
      <c r="F11948" s="23" t="s">
        <v>7</v>
      </c>
      <c r="G11948" s="23" t="s">
        <v>1551</v>
      </c>
      <c r="H11948" s="2" t="s">
        <v>7733</v>
      </c>
      <c r="I11948" s="23" t="s">
        <v>976</v>
      </c>
      <c r="J11948" s="23" t="s">
        <v>59</v>
      </c>
      <c r="K11948" s="23" t="s">
        <v>9712</v>
      </c>
      <c r="L11948" s="23" t="s">
        <v>9539</v>
      </c>
      <c r="M11948" s="23">
        <f>YEAR(Tabla2[[#This Row],[Fecha de creación]])</f>
        <v>2023</v>
      </c>
      <c r="N11948" s="23">
        <f>MONTH(Tabla2[[#This Row],[Fecha de creación]])</f>
        <v>2</v>
      </c>
    </row>
    <row r="11949" spans="1:14" x14ac:dyDescent="0.25">
      <c r="A11949" s="26">
        <v>44961.455648148149</v>
      </c>
      <c r="B11949" s="23" t="s">
        <v>56</v>
      </c>
      <c r="C11949" s="23" t="s">
        <v>14960</v>
      </c>
      <c r="D11949" s="23" t="s">
        <v>14961</v>
      </c>
      <c r="E11949" s="23" t="s">
        <v>1</v>
      </c>
      <c r="F11949" s="23" t="s">
        <v>7</v>
      </c>
      <c r="G11949" s="23" t="s">
        <v>975</v>
      </c>
      <c r="H11949" s="2" t="s">
        <v>8459</v>
      </c>
      <c r="I11949" s="23" t="s">
        <v>14962</v>
      </c>
      <c r="J11949" s="23" t="s">
        <v>59</v>
      </c>
      <c r="K11949" s="23" t="s">
        <v>9712</v>
      </c>
      <c r="L11949" s="23" t="s">
        <v>9538</v>
      </c>
      <c r="M11949" s="23">
        <f>YEAR(Tabla2[[#This Row],[Fecha de creación]])</f>
        <v>2023</v>
      </c>
      <c r="N11949" s="23">
        <f>MONTH(Tabla2[[#This Row],[Fecha de creación]])</f>
        <v>2</v>
      </c>
    </row>
    <row r="11950" spans="1:14" x14ac:dyDescent="0.25">
      <c r="A11950" s="26">
        <v>44961.470300925925</v>
      </c>
      <c r="B11950" s="23" t="s">
        <v>0</v>
      </c>
      <c r="C11950" s="23" t="s">
        <v>14963</v>
      </c>
      <c r="D11950" s="23" t="s">
        <v>989</v>
      </c>
      <c r="E11950" s="23" t="s">
        <v>1</v>
      </c>
      <c r="F11950" s="23" t="s">
        <v>7</v>
      </c>
      <c r="G11950" s="23" t="s">
        <v>975</v>
      </c>
      <c r="H11950" s="2" t="s">
        <v>8480</v>
      </c>
      <c r="I11950" s="23" t="s">
        <v>14129</v>
      </c>
      <c r="J11950" s="23" t="s">
        <v>59</v>
      </c>
      <c r="K11950" s="23" t="s">
        <v>9712</v>
      </c>
      <c r="L11950" s="23" t="s">
        <v>9538</v>
      </c>
      <c r="M11950" s="23">
        <f>YEAR(Tabla2[[#This Row],[Fecha de creación]])</f>
        <v>2023</v>
      </c>
      <c r="N11950" s="23">
        <f>MONTH(Tabla2[[#This Row],[Fecha de creación]])</f>
        <v>2</v>
      </c>
    </row>
    <row r="11951" spans="1:14" x14ac:dyDescent="0.25">
      <c r="A11951" s="26">
        <v>44961.51635416667</v>
      </c>
      <c r="B11951" s="23" t="s">
        <v>56</v>
      </c>
      <c r="C11951" s="23" t="s">
        <v>14964</v>
      </c>
      <c r="D11951" s="23" t="s">
        <v>7341</v>
      </c>
      <c r="E11951" s="23" t="s">
        <v>1</v>
      </c>
      <c r="F11951" s="23" t="s">
        <v>22</v>
      </c>
      <c r="G11951" s="23" t="s">
        <v>975</v>
      </c>
      <c r="H11951" s="2" t="s">
        <v>16986</v>
      </c>
      <c r="I11951" s="23" t="s">
        <v>14962</v>
      </c>
      <c r="J11951" s="23" t="s">
        <v>59</v>
      </c>
      <c r="K11951" s="23" t="s">
        <v>9712</v>
      </c>
      <c r="L11951" s="23" t="s">
        <v>9538</v>
      </c>
      <c r="M11951" s="23">
        <f>YEAR(Tabla2[[#This Row],[Fecha de creación]])</f>
        <v>2023</v>
      </c>
      <c r="N11951" s="23">
        <f>MONTH(Tabla2[[#This Row],[Fecha de creación]])</f>
        <v>2</v>
      </c>
    </row>
    <row r="11952" spans="1:14" x14ac:dyDescent="0.25">
      <c r="A11952" s="26">
        <v>44961.517187500001</v>
      </c>
      <c r="B11952" s="23" t="s">
        <v>0</v>
      </c>
      <c r="C11952" s="23" t="s">
        <v>14965</v>
      </c>
      <c r="D11952" s="23" t="s">
        <v>7108</v>
      </c>
      <c r="E11952" s="23" t="s">
        <v>1</v>
      </c>
      <c r="F11952" s="23" t="s">
        <v>22</v>
      </c>
      <c r="G11952" s="23" t="s">
        <v>975</v>
      </c>
      <c r="H11952" s="2" t="s">
        <v>8893</v>
      </c>
      <c r="I11952" s="23" t="s">
        <v>14129</v>
      </c>
      <c r="J11952" s="23" t="s">
        <v>59</v>
      </c>
      <c r="K11952" s="23" t="s">
        <v>9712</v>
      </c>
      <c r="L11952" s="23" t="s">
        <v>9538</v>
      </c>
      <c r="M11952" s="23">
        <f>YEAR(Tabla2[[#This Row],[Fecha de creación]])</f>
        <v>2023</v>
      </c>
      <c r="N11952" s="23">
        <f>MONTH(Tabla2[[#This Row],[Fecha de creación]])</f>
        <v>2</v>
      </c>
    </row>
    <row r="11953" spans="1:14" x14ac:dyDescent="0.25">
      <c r="A11953" s="26">
        <v>44961.543055555558</v>
      </c>
      <c r="B11953" s="23" t="s">
        <v>0</v>
      </c>
      <c r="C11953" s="23" t="s">
        <v>14966</v>
      </c>
      <c r="D11953" s="23" t="s">
        <v>49</v>
      </c>
      <c r="E11953" s="23" t="s">
        <v>1</v>
      </c>
      <c r="F11953" s="23" t="s">
        <v>7</v>
      </c>
      <c r="G11953" s="23" t="s">
        <v>3</v>
      </c>
      <c r="H11953" s="2" t="s">
        <v>7745</v>
      </c>
      <c r="I11953" s="23" t="s">
        <v>14129</v>
      </c>
      <c r="J11953" s="23" t="s">
        <v>59</v>
      </c>
      <c r="K11953" s="23" t="s">
        <v>9712</v>
      </c>
      <c r="L11953" s="23" t="s">
        <v>9539</v>
      </c>
      <c r="M11953" s="23">
        <f>YEAR(Tabla2[[#This Row],[Fecha de creación]])</f>
        <v>2023</v>
      </c>
      <c r="N11953" s="23">
        <f>MONTH(Tabla2[[#This Row],[Fecha de creación]])</f>
        <v>2</v>
      </c>
    </row>
    <row r="11954" spans="1:14" x14ac:dyDescent="0.25">
      <c r="A11954" s="26">
        <v>44961.583252314813</v>
      </c>
      <c r="B11954" s="23" t="s">
        <v>100</v>
      </c>
      <c r="C11954" s="23" t="s">
        <v>14967</v>
      </c>
      <c r="D11954" s="23" t="s">
        <v>14919</v>
      </c>
      <c r="E11954" s="23" t="s">
        <v>1</v>
      </c>
      <c r="F11954" s="23" t="s">
        <v>7</v>
      </c>
      <c r="G11954" s="23" t="s">
        <v>975</v>
      </c>
      <c r="H11954" s="2" t="s">
        <v>8459</v>
      </c>
      <c r="I11954" s="23" t="s">
        <v>14131</v>
      </c>
      <c r="J11954" s="23" t="s">
        <v>59</v>
      </c>
      <c r="K11954" s="23" t="s">
        <v>9712</v>
      </c>
      <c r="L11954" s="23" t="s">
        <v>9538</v>
      </c>
      <c r="M11954" s="23">
        <f>YEAR(Tabla2[[#This Row],[Fecha de creación]])</f>
        <v>2023</v>
      </c>
      <c r="N11954" s="23">
        <f>MONTH(Tabla2[[#This Row],[Fecha de creación]])</f>
        <v>2</v>
      </c>
    </row>
    <row r="11955" spans="1:14" x14ac:dyDescent="0.25">
      <c r="A11955" s="26">
        <v>44961.61346064815</v>
      </c>
      <c r="B11955" s="23" t="s">
        <v>56</v>
      </c>
      <c r="C11955" s="23" t="s">
        <v>14968</v>
      </c>
      <c r="D11955" s="23" t="s">
        <v>7351</v>
      </c>
      <c r="E11955" s="23" t="s">
        <v>1</v>
      </c>
      <c r="F11955" s="23" t="s">
        <v>7</v>
      </c>
      <c r="G11955" s="23" t="s">
        <v>975</v>
      </c>
      <c r="H11955" s="2" t="s">
        <v>8459</v>
      </c>
      <c r="I11955" s="23" t="s">
        <v>7342</v>
      </c>
      <c r="J11955" s="23" t="s">
        <v>59</v>
      </c>
      <c r="K11955" s="23" t="s">
        <v>9712</v>
      </c>
      <c r="L11955" s="23" t="s">
        <v>9538</v>
      </c>
      <c r="M11955" s="23">
        <f>YEAR(Tabla2[[#This Row],[Fecha de creación]])</f>
        <v>2023</v>
      </c>
      <c r="N11955" s="23">
        <f>MONTH(Tabla2[[#This Row],[Fecha de creación]])</f>
        <v>2</v>
      </c>
    </row>
    <row r="11956" spans="1:14" x14ac:dyDescent="0.25">
      <c r="A11956" s="26">
        <v>44961.614525462966</v>
      </c>
      <c r="B11956" s="23" t="s">
        <v>56</v>
      </c>
      <c r="C11956" s="23" t="s">
        <v>14969</v>
      </c>
      <c r="D11956" s="23" t="s">
        <v>7351</v>
      </c>
      <c r="E11956" s="23" t="s">
        <v>1</v>
      </c>
      <c r="F11956" s="23" t="s">
        <v>7</v>
      </c>
      <c r="G11956" s="23" t="s">
        <v>975</v>
      </c>
      <c r="H11956" s="2" t="s">
        <v>8459</v>
      </c>
      <c r="I11956" s="23" t="s">
        <v>7342</v>
      </c>
      <c r="J11956" s="23" t="s">
        <v>59</v>
      </c>
      <c r="K11956" s="23" t="s">
        <v>9712</v>
      </c>
      <c r="L11956" s="23" t="s">
        <v>9538</v>
      </c>
      <c r="M11956" s="23">
        <f>YEAR(Tabla2[[#This Row],[Fecha de creación]])</f>
        <v>2023</v>
      </c>
      <c r="N11956" s="23">
        <f>MONTH(Tabla2[[#This Row],[Fecha de creación]])</f>
        <v>2</v>
      </c>
    </row>
    <row r="11957" spans="1:14" x14ac:dyDescent="0.25">
      <c r="A11957" s="26">
        <v>44961.616666666669</v>
      </c>
      <c r="B11957" s="23" t="s">
        <v>56</v>
      </c>
      <c r="C11957" s="23" t="s">
        <v>14970</v>
      </c>
      <c r="D11957" s="23" t="s">
        <v>7351</v>
      </c>
      <c r="E11957" s="23" t="s">
        <v>1</v>
      </c>
      <c r="F11957" s="23" t="s">
        <v>7</v>
      </c>
      <c r="G11957" s="23" t="s">
        <v>975</v>
      </c>
      <c r="H11957" s="2" t="s">
        <v>8459</v>
      </c>
      <c r="I11957" s="23" t="s">
        <v>7342</v>
      </c>
      <c r="J11957" s="23" t="s">
        <v>59</v>
      </c>
      <c r="K11957" s="23" t="s">
        <v>9712</v>
      </c>
      <c r="L11957" s="23" t="s">
        <v>9538</v>
      </c>
      <c r="M11957" s="23">
        <f>YEAR(Tabla2[[#This Row],[Fecha de creación]])</f>
        <v>2023</v>
      </c>
      <c r="N11957" s="23">
        <f>MONTH(Tabla2[[#This Row],[Fecha de creación]])</f>
        <v>2</v>
      </c>
    </row>
    <row r="11958" spans="1:14" x14ac:dyDescent="0.25">
      <c r="A11958" s="26">
        <v>44961.623182870368</v>
      </c>
      <c r="B11958" s="23" t="s">
        <v>56</v>
      </c>
      <c r="C11958" s="23" t="s">
        <v>14971</v>
      </c>
      <c r="D11958" s="23" t="s">
        <v>7351</v>
      </c>
      <c r="E11958" s="23" t="s">
        <v>1</v>
      </c>
      <c r="F11958" s="23" t="s">
        <v>7</v>
      </c>
      <c r="G11958" s="23" t="s">
        <v>975</v>
      </c>
      <c r="H11958" s="2" t="s">
        <v>8459</v>
      </c>
      <c r="I11958" s="23" t="s">
        <v>7342</v>
      </c>
      <c r="J11958" s="23" t="s">
        <v>59</v>
      </c>
      <c r="K11958" s="23" t="s">
        <v>9712</v>
      </c>
      <c r="L11958" s="23" t="s">
        <v>9538</v>
      </c>
      <c r="M11958" s="23">
        <f>YEAR(Tabla2[[#This Row],[Fecha de creación]])</f>
        <v>2023</v>
      </c>
      <c r="N11958" s="23">
        <f>MONTH(Tabla2[[#This Row],[Fecha de creación]])</f>
        <v>2</v>
      </c>
    </row>
    <row r="11959" spans="1:14" x14ac:dyDescent="0.25">
      <c r="A11959" s="26">
        <v>44961.633715277778</v>
      </c>
      <c r="B11959" s="23" t="s">
        <v>189</v>
      </c>
      <c r="C11959" s="23" t="s">
        <v>14972</v>
      </c>
      <c r="D11959" s="23" t="s">
        <v>7351</v>
      </c>
      <c r="E11959" s="23" t="s">
        <v>1</v>
      </c>
      <c r="F11959" s="23" t="s">
        <v>7</v>
      </c>
      <c r="G11959" s="23" t="s">
        <v>975</v>
      </c>
      <c r="H11959" s="2" t="s">
        <v>8459</v>
      </c>
      <c r="I11959" s="23" t="s">
        <v>7338</v>
      </c>
      <c r="J11959" s="23" t="s">
        <v>59</v>
      </c>
      <c r="K11959" s="23" t="s">
        <v>9712</v>
      </c>
      <c r="L11959" s="23" t="s">
        <v>9538</v>
      </c>
      <c r="M11959" s="23">
        <f>YEAR(Tabla2[[#This Row],[Fecha de creación]])</f>
        <v>2023</v>
      </c>
      <c r="N11959" s="23">
        <f>MONTH(Tabla2[[#This Row],[Fecha de creación]])</f>
        <v>2</v>
      </c>
    </row>
    <row r="11960" spans="1:14" x14ac:dyDescent="0.25">
      <c r="A11960" s="26">
        <v>44961.641157407408</v>
      </c>
      <c r="B11960" s="23" t="s">
        <v>100</v>
      </c>
      <c r="C11960" s="23" t="s">
        <v>14973</v>
      </c>
      <c r="D11960" s="23" t="s">
        <v>1057</v>
      </c>
      <c r="E11960" s="23" t="s">
        <v>1</v>
      </c>
      <c r="F11960" s="23" t="s">
        <v>7</v>
      </c>
      <c r="G11960" s="23" t="s">
        <v>975</v>
      </c>
      <c r="H11960" s="2" t="s">
        <v>8535</v>
      </c>
      <c r="I11960" s="23" t="s">
        <v>14131</v>
      </c>
      <c r="J11960" s="23" t="s">
        <v>59</v>
      </c>
      <c r="K11960" s="23" t="s">
        <v>9712</v>
      </c>
      <c r="L11960" s="23" t="s">
        <v>9538</v>
      </c>
      <c r="M11960" s="23">
        <f>YEAR(Tabla2[[#This Row],[Fecha de creación]])</f>
        <v>2023</v>
      </c>
      <c r="N11960" s="23">
        <f>MONTH(Tabla2[[#This Row],[Fecha de creación]])</f>
        <v>2</v>
      </c>
    </row>
    <row r="11961" spans="1:14" x14ac:dyDescent="0.25">
      <c r="A11961" s="26">
        <v>44961.666087962964</v>
      </c>
      <c r="B11961" s="23" t="s">
        <v>100</v>
      </c>
      <c r="C11961" s="23" t="s">
        <v>14974</v>
      </c>
      <c r="D11961" s="23" t="s">
        <v>872</v>
      </c>
      <c r="E11961" s="23" t="s">
        <v>1</v>
      </c>
      <c r="F11961" s="23" t="s">
        <v>7</v>
      </c>
      <c r="G11961" s="23" t="s">
        <v>3</v>
      </c>
      <c r="H11961" s="2" t="s">
        <v>13574</v>
      </c>
      <c r="I11961" s="23" t="s">
        <v>14131</v>
      </c>
      <c r="J11961" s="23" t="s">
        <v>958</v>
      </c>
      <c r="K11961" s="23" t="s">
        <v>9712</v>
      </c>
      <c r="L11961" s="23" t="s">
        <v>9539</v>
      </c>
      <c r="M11961" s="23">
        <f>YEAR(Tabla2[[#This Row],[Fecha de creación]])</f>
        <v>2023</v>
      </c>
      <c r="N11961" s="23">
        <f>MONTH(Tabla2[[#This Row],[Fecha de creación]])</f>
        <v>2</v>
      </c>
    </row>
    <row r="11962" spans="1:14" x14ac:dyDescent="0.25">
      <c r="A11962" s="26">
        <v>44961.69027777778</v>
      </c>
      <c r="B11962" s="23" t="s">
        <v>189</v>
      </c>
      <c r="C11962" s="23" t="s">
        <v>14975</v>
      </c>
      <c r="D11962" s="23" t="s">
        <v>736</v>
      </c>
      <c r="E11962" s="23" t="s">
        <v>1</v>
      </c>
      <c r="F11962" s="23" t="s">
        <v>2</v>
      </c>
      <c r="G11962" s="23" t="s">
        <v>1551</v>
      </c>
      <c r="H11962" s="2" t="s">
        <v>7737</v>
      </c>
      <c r="I11962" s="23" t="s">
        <v>7205</v>
      </c>
      <c r="J11962" s="23" t="s">
        <v>958</v>
      </c>
      <c r="K11962" s="23" t="s">
        <v>9712</v>
      </c>
      <c r="L11962" s="23" t="s">
        <v>9539</v>
      </c>
      <c r="M11962" s="23">
        <f>YEAR(Tabla2[[#This Row],[Fecha de creación]])</f>
        <v>2023</v>
      </c>
      <c r="N11962" s="23">
        <f>MONTH(Tabla2[[#This Row],[Fecha de creación]])</f>
        <v>2</v>
      </c>
    </row>
    <row r="11963" spans="1:14" x14ac:dyDescent="0.25">
      <c r="A11963" s="26">
        <v>44961.708240740743</v>
      </c>
      <c r="B11963" s="23" t="s">
        <v>189</v>
      </c>
      <c r="C11963" s="23" t="s">
        <v>14976</v>
      </c>
      <c r="D11963" s="23" t="s">
        <v>382</v>
      </c>
      <c r="E11963" s="23" t="s">
        <v>1</v>
      </c>
      <c r="F11963" s="23" t="s">
        <v>7</v>
      </c>
      <c r="G11963" s="23" t="s">
        <v>975</v>
      </c>
      <c r="H11963" s="2" t="s">
        <v>7723</v>
      </c>
      <c r="I11963" s="23" t="s">
        <v>7338</v>
      </c>
      <c r="J11963" s="23" t="s">
        <v>59</v>
      </c>
      <c r="K11963" s="23" t="s">
        <v>9712</v>
      </c>
      <c r="L11963" s="23" t="s">
        <v>9538</v>
      </c>
      <c r="M11963" s="23">
        <f>YEAR(Tabla2[[#This Row],[Fecha de creación]])</f>
        <v>2023</v>
      </c>
      <c r="N11963" s="23">
        <f>MONTH(Tabla2[[#This Row],[Fecha de creación]])</f>
        <v>2</v>
      </c>
    </row>
    <row r="11964" spans="1:14" x14ac:dyDescent="0.25">
      <c r="A11964" s="26">
        <v>44961.713564814818</v>
      </c>
      <c r="B11964" s="23" t="s">
        <v>189</v>
      </c>
      <c r="C11964" s="23" t="s">
        <v>14977</v>
      </c>
      <c r="D11964" s="23" t="s">
        <v>14978</v>
      </c>
      <c r="E11964" s="23" t="s">
        <v>1</v>
      </c>
      <c r="F11964" s="23" t="s">
        <v>7</v>
      </c>
      <c r="G11964" s="23" t="s">
        <v>975</v>
      </c>
      <c r="H11964" s="2" t="s">
        <v>7722</v>
      </c>
      <c r="I11964" s="23" t="s">
        <v>14979</v>
      </c>
      <c r="J11964" s="23" t="s">
        <v>59</v>
      </c>
      <c r="K11964" s="23" t="s">
        <v>9712</v>
      </c>
      <c r="L11964" s="23" t="s">
        <v>9538</v>
      </c>
      <c r="M11964" s="23">
        <f>YEAR(Tabla2[[#This Row],[Fecha de creación]])</f>
        <v>2023</v>
      </c>
      <c r="N11964" s="23">
        <f>MONTH(Tabla2[[#This Row],[Fecha de creación]])</f>
        <v>2</v>
      </c>
    </row>
    <row r="11965" spans="1:14" x14ac:dyDescent="0.25">
      <c r="A11965" s="26">
        <v>44961.714560185188</v>
      </c>
      <c r="B11965" s="23" t="s">
        <v>189</v>
      </c>
      <c r="C11965" s="23" t="s">
        <v>14980</v>
      </c>
      <c r="D11965" s="23" t="s">
        <v>14981</v>
      </c>
      <c r="E11965" s="23" t="s">
        <v>1</v>
      </c>
      <c r="F11965" s="23" t="s">
        <v>7</v>
      </c>
      <c r="G11965" s="23" t="s">
        <v>975</v>
      </c>
      <c r="H11965" s="2" t="s">
        <v>7745</v>
      </c>
      <c r="I11965" s="23" t="s">
        <v>14979</v>
      </c>
      <c r="J11965" s="23" t="s">
        <v>59</v>
      </c>
      <c r="K11965" s="23" t="s">
        <v>9712</v>
      </c>
      <c r="L11965" s="23" t="s">
        <v>9538</v>
      </c>
      <c r="M11965" s="23">
        <f>YEAR(Tabla2[[#This Row],[Fecha de creación]])</f>
        <v>2023</v>
      </c>
      <c r="N11965" s="23">
        <f>MONTH(Tabla2[[#This Row],[Fecha de creación]])</f>
        <v>2</v>
      </c>
    </row>
    <row r="11966" spans="1:14" x14ac:dyDescent="0.25">
      <c r="A11966" s="26">
        <v>44961.718449074076</v>
      </c>
      <c r="B11966" s="23" t="s">
        <v>189</v>
      </c>
      <c r="C11966" s="23" t="s">
        <v>14982</v>
      </c>
      <c r="D11966" s="23" t="s">
        <v>7341</v>
      </c>
      <c r="E11966" s="23" t="s">
        <v>1</v>
      </c>
      <c r="F11966" s="23" t="s">
        <v>22</v>
      </c>
      <c r="G11966" s="23" t="s">
        <v>975</v>
      </c>
      <c r="H11966" s="2" t="s">
        <v>16986</v>
      </c>
      <c r="I11966" s="23" t="s">
        <v>14979</v>
      </c>
      <c r="J11966" s="23" t="s">
        <v>59</v>
      </c>
      <c r="K11966" s="23" t="s">
        <v>9712</v>
      </c>
      <c r="L11966" s="23" t="s">
        <v>9538</v>
      </c>
      <c r="M11966" s="23">
        <f>YEAR(Tabla2[[#This Row],[Fecha de creación]])</f>
        <v>2023</v>
      </c>
      <c r="N11966" s="23">
        <f>MONTH(Tabla2[[#This Row],[Fecha de creación]])</f>
        <v>2</v>
      </c>
    </row>
    <row r="11967" spans="1:14" x14ac:dyDescent="0.25">
      <c r="A11967" s="26">
        <v>44961.718773148146</v>
      </c>
      <c r="B11967" s="23" t="s">
        <v>189</v>
      </c>
      <c r="C11967" s="23" t="s">
        <v>14983</v>
      </c>
      <c r="D11967" s="23" t="s">
        <v>7829</v>
      </c>
      <c r="E11967" s="23" t="s">
        <v>1</v>
      </c>
      <c r="F11967" s="23" t="s">
        <v>7</v>
      </c>
      <c r="G11967" s="23" t="s">
        <v>3</v>
      </c>
      <c r="H11967" s="2" t="s">
        <v>7745</v>
      </c>
      <c r="I11967" s="23" t="s">
        <v>7338</v>
      </c>
      <c r="J11967" s="23" t="s">
        <v>59</v>
      </c>
      <c r="K11967" s="23" t="s">
        <v>9712</v>
      </c>
      <c r="L11967" s="23" t="s">
        <v>9539</v>
      </c>
      <c r="M11967" s="23">
        <f>YEAR(Tabla2[[#This Row],[Fecha de creación]])</f>
        <v>2023</v>
      </c>
      <c r="N11967" s="23">
        <f>MONTH(Tabla2[[#This Row],[Fecha de creación]])</f>
        <v>2</v>
      </c>
    </row>
    <row r="11968" spans="1:14" x14ac:dyDescent="0.25">
      <c r="A11968" s="26">
        <v>44961.720960648148</v>
      </c>
      <c r="B11968" s="23" t="s">
        <v>189</v>
      </c>
      <c r="C11968" s="23" t="s">
        <v>14984</v>
      </c>
      <c r="D11968" s="23" t="s">
        <v>14985</v>
      </c>
      <c r="E11968" s="23" t="s">
        <v>1</v>
      </c>
      <c r="F11968" s="23" t="s">
        <v>22</v>
      </c>
      <c r="G11968" s="23" t="s">
        <v>975</v>
      </c>
      <c r="H11968" s="2" t="s">
        <v>16987</v>
      </c>
      <c r="I11968" s="23" t="s">
        <v>14979</v>
      </c>
      <c r="J11968" s="23"/>
      <c r="K11968" s="23" t="s">
        <v>9712</v>
      </c>
      <c r="L11968" s="23" t="s">
        <v>9538</v>
      </c>
      <c r="M11968" s="23">
        <f>YEAR(Tabla2[[#This Row],[Fecha de creación]])</f>
        <v>2023</v>
      </c>
      <c r="N11968" s="23">
        <f>MONTH(Tabla2[[#This Row],[Fecha de creación]])</f>
        <v>2</v>
      </c>
    </row>
    <row r="11969" spans="1:14" x14ac:dyDescent="0.25">
      <c r="A11969" s="26">
        <v>44961.727118055554</v>
      </c>
      <c r="B11969" s="23" t="s">
        <v>56</v>
      </c>
      <c r="C11969" s="23" t="s">
        <v>14986</v>
      </c>
      <c r="D11969" s="23" t="s">
        <v>7351</v>
      </c>
      <c r="E11969" s="23" t="s">
        <v>1</v>
      </c>
      <c r="F11969" s="23" t="s">
        <v>7</v>
      </c>
      <c r="G11969" s="23" t="s">
        <v>975</v>
      </c>
      <c r="H11969" s="2" t="s">
        <v>8459</v>
      </c>
      <c r="I11969" s="23" t="s">
        <v>7342</v>
      </c>
      <c r="J11969" s="23" t="s">
        <v>958</v>
      </c>
      <c r="K11969" s="23" t="s">
        <v>9712</v>
      </c>
      <c r="L11969" s="23" t="s">
        <v>9538</v>
      </c>
      <c r="M11969" s="23">
        <f>YEAR(Tabla2[[#This Row],[Fecha de creación]])</f>
        <v>2023</v>
      </c>
      <c r="N11969" s="23">
        <f>MONTH(Tabla2[[#This Row],[Fecha de creación]])</f>
        <v>2</v>
      </c>
    </row>
    <row r="11970" spans="1:14" x14ac:dyDescent="0.25">
      <c r="A11970" s="26">
        <v>44961.737858796296</v>
      </c>
      <c r="B11970" s="23" t="s">
        <v>100</v>
      </c>
      <c r="C11970" s="23" t="s">
        <v>14987</v>
      </c>
      <c r="D11970" s="23" t="s">
        <v>7108</v>
      </c>
      <c r="E11970" s="23" t="s">
        <v>1</v>
      </c>
      <c r="F11970" s="23" t="s">
        <v>22</v>
      </c>
      <c r="G11970" s="23" t="s">
        <v>975</v>
      </c>
      <c r="H11970" s="2" t="s">
        <v>8893</v>
      </c>
      <c r="I11970" s="23" t="s">
        <v>14131</v>
      </c>
      <c r="J11970" s="23" t="s">
        <v>59</v>
      </c>
      <c r="K11970" s="23" t="s">
        <v>9712</v>
      </c>
      <c r="L11970" s="23" t="s">
        <v>9538</v>
      </c>
      <c r="M11970" s="23">
        <f>YEAR(Tabla2[[#This Row],[Fecha de creación]])</f>
        <v>2023</v>
      </c>
      <c r="N11970" s="23">
        <f>MONTH(Tabla2[[#This Row],[Fecha de creación]])</f>
        <v>2</v>
      </c>
    </row>
    <row r="11971" spans="1:14" x14ac:dyDescent="0.25">
      <c r="A11971" s="26">
        <v>44962.518020833333</v>
      </c>
      <c r="B11971" s="23" t="s">
        <v>0</v>
      </c>
      <c r="C11971" s="23" t="s">
        <v>14988</v>
      </c>
      <c r="D11971" s="23" t="s">
        <v>382</v>
      </c>
      <c r="E11971" s="23" t="s">
        <v>1</v>
      </c>
      <c r="F11971" s="23" t="s">
        <v>7</v>
      </c>
      <c r="G11971" s="23" t="s">
        <v>975</v>
      </c>
      <c r="H11971" s="2" t="s">
        <v>7723</v>
      </c>
      <c r="I11971" s="23" t="s">
        <v>14129</v>
      </c>
      <c r="J11971" s="23" t="s">
        <v>59</v>
      </c>
      <c r="K11971" s="23" t="s">
        <v>9712</v>
      </c>
      <c r="L11971" s="23" t="s">
        <v>9538</v>
      </c>
      <c r="M11971" s="23">
        <f>YEAR(Tabla2[[#This Row],[Fecha de creación]])</f>
        <v>2023</v>
      </c>
      <c r="N11971" s="23">
        <f>MONTH(Tabla2[[#This Row],[Fecha de creación]])</f>
        <v>2</v>
      </c>
    </row>
    <row r="11972" spans="1:14" x14ac:dyDescent="0.25">
      <c r="A11972" s="26">
        <v>44962.532094907408</v>
      </c>
      <c r="B11972" s="23" t="s">
        <v>0</v>
      </c>
      <c r="C11972" s="23" t="s">
        <v>14989</v>
      </c>
      <c r="D11972" s="23" t="s">
        <v>14554</v>
      </c>
      <c r="E11972" s="23" t="s">
        <v>1</v>
      </c>
      <c r="F11972" s="23" t="s">
        <v>22</v>
      </c>
      <c r="G11972" s="23" t="s">
        <v>975</v>
      </c>
      <c r="H11972" s="2" t="s">
        <v>7729</v>
      </c>
      <c r="I11972" s="23" t="s">
        <v>14129</v>
      </c>
      <c r="J11972" s="23" t="s">
        <v>59</v>
      </c>
      <c r="K11972" s="23" t="s">
        <v>9712</v>
      </c>
      <c r="L11972" s="23" t="s">
        <v>9538</v>
      </c>
      <c r="M11972" s="23">
        <f>YEAR(Tabla2[[#This Row],[Fecha de creación]])</f>
        <v>2023</v>
      </c>
      <c r="N11972" s="23">
        <f>MONTH(Tabla2[[#This Row],[Fecha de creación]])</f>
        <v>2</v>
      </c>
    </row>
    <row r="11973" spans="1:14" x14ac:dyDescent="0.25">
      <c r="A11973" s="26">
        <v>44962.535694444443</v>
      </c>
      <c r="B11973" s="23" t="s">
        <v>0</v>
      </c>
      <c r="C11973" s="23" t="s">
        <v>14990</v>
      </c>
      <c r="D11973" s="23" t="s">
        <v>51</v>
      </c>
      <c r="E11973" s="23" t="s">
        <v>1</v>
      </c>
      <c r="F11973" s="23" t="s">
        <v>2</v>
      </c>
      <c r="G11973" s="23" t="s">
        <v>1551</v>
      </c>
      <c r="H11973" s="2" t="s">
        <v>7732</v>
      </c>
      <c r="I11973" s="23" t="s">
        <v>7749</v>
      </c>
      <c r="J11973" s="23" t="s">
        <v>59</v>
      </c>
      <c r="K11973" s="23" t="s">
        <v>9712</v>
      </c>
      <c r="L11973" s="23" t="s">
        <v>9539</v>
      </c>
      <c r="M11973" s="23">
        <f>YEAR(Tabla2[[#This Row],[Fecha de creación]])</f>
        <v>2023</v>
      </c>
      <c r="N11973" s="23">
        <f>MONTH(Tabla2[[#This Row],[Fecha de creación]])</f>
        <v>2</v>
      </c>
    </row>
    <row r="11974" spans="1:14" x14ac:dyDescent="0.25">
      <c r="A11974" s="26">
        <v>44962.597048611111</v>
      </c>
      <c r="B11974" s="23" t="s">
        <v>0</v>
      </c>
      <c r="C11974" s="23" t="s">
        <v>14991</v>
      </c>
      <c r="D11974" s="23" t="s">
        <v>7108</v>
      </c>
      <c r="E11974" s="23" t="s">
        <v>1</v>
      </c>
      <c r="F11974" s="23" t="s">
        <v>22</v>
      </c>
      <c r="G11974" s="23" t="s">
        <v>975</v>
      </c>
      <c r="H11974" s="2" t="s">
        <v>8893</v>
      </c>
      <c r="I11974" s="23" t="s">
        <v>14129</v>
      </c>
      <c r="J11974" s="23" t="s">
        <v>59</v>
      </c>
      <c r="K11974" s="23" t="s">
        <v>9712</v>
      </c>
      <c r="L11974" s="23" t="s">
        <v>9538</v>
      </c>
      <c r="M11974" s="23">
        <f>YEAR(Tabla2[[#This Row],[Fecha de creación]])</f>
        <v>2023</v>
      </c>
      <c r="N11974" s="23">
        <f>MONTH(Tabla2[[#This Row],[Fecha de creación]])</f>
        <v>2</v>
      </c>
    </row>
    <row r="11975" spans="1:14" x14ac:dyDescent="0.25">
      <c r="A11975" s="26">
        <v>44962.614930555559</v>
      </c>
      <c r="B11975" s="23" t="s">
        <v>0</v>
      </c>
      <c r="C11975" s="23" t="s">
        <v>14992</v>
      </c>
      <c r="D11975" s="23" t="s">
        <v>719</v>
      </c>
      <c r="E11975" s="23" t="s">
        <v>1</v>
      </c>
      <c r="F11975" s="23" t="s">
        <v>7</v>
      </c>
      <c r="G11975" s="23" t="s">
        <v>975</v>
      </c>
      <c r="H11975" s="2" t="s">
        <v>7777</v>
      </c>
      <c r="I11975" s="23" t="s">
        <v>14129</v>
      </c>
      <c r="J11975" s="23" t="s">
        <v>59</v>
      </c>
      <c r="K11975" s="23" t="s">
        <v>9712</v>
      </c>
      <c r="L11975" s="23" t="s">
        <v>9538</v>
      </c>
      <c r="M11975" s="23">
        <f>YEAR(Tabla2[[#This Row],[Fecha de creación]])</f>
        <v>2023</v>
      </c>
      <c r="N11975" s="23">
        <f>MONTH(Tabla2[[#This Row],[Fecha de creación]])</f>
        <v>2</v>
      </c>
    </row>
    <row r="11976" spans="1:14" x14ac:dyDescent="0.25">
      <c r="A11976" s="26">
        <v>44962.674687500003</v>
      </c>
      <c r="B11976" s="23" t="s">
        <v>0</v>
      </c>
      <c r="C11976" s="23" t="s">
        <v>14993</v>
      </c>
      <c r="D11976" s="23" t="s">
        <v>6</v>
      </c>
      <c r="E11976" s="23" t="s">
        <v>1</v>
      </c>
      <c r="F11976" s="23" t="s">
        <v>7</v>
      </c>
      <c r="G11976" s="23" t="s">
        <v>3</v>
      </c>
      <c r="H11976" s="2" t="s">
        <v>7722</v>
      </c>
      <c r="I11976" s="23" t="s">
        <v>14129</v>
      </c>
      <c r="J11976" s="23" t="s">
        <v>59</v>
      </c>
      <c r="K11976" s="23" t="s">
        <v>9712</v>
      </c>
      <c r="L11976" s="23" t="s">
        <v>9539</v>
      </c>
      <c r="M11976" s="23">
        <f>YEAR(Tabla2[[#This Row],[Fecha de creación]])</f>
        <v>2023</v>
      </c>
      <c r="N11976" s="23">
        <f>MONTH(Tabla2[[#This Row],[Fecha de creación]])</f>
        <v>2</v>
      </c>
    </row>
    <row r="11977" spans="1:14" x14ac:dyDescent="0.25">
      <c r="A11977" s="26">
        <v>44962.676979166667</v>
      </c>
      <c r="B11977" s="23" t="s">
        <v>0</v>
      </c>
      <c r="C11977" s="23" t="s">
        <v>14994</v>
      </c>
      <c r="D11977" s="23" t="s">
        <v>6</v>
      </c>
      <c r="E11977" s="23" t="s">
        <v>1</v>
      </c>
      <c r="F11977" s="23" t="s">
        <v>7</v>
      </c>
      <c r="G11977" s="23" t="s">
        <v>3</v>
      </c>
      <c r="H11977" s="2" t="s">
        <v>7722</v>
      </c>
      <c r="I11977" s="23" t="s">
        <v>14129</v>
      </c>
      <c r="J11977" s="23" t="s">
        <v>59</v>
      </c>
      <c r="K11977" s="23" t="s">
        <v>9712</v>
      </c>
      <c r="L11977" s="23" t="s">
        <v>9539</v>
      </c>
      <c r="M11977" s="23">
        <f>YEAR(Tabla2[[#This Row],[Fecha de creación]])</f>
        <v>2023</v>
      </c>
      <c r="N11977" s="23">
        <f>MONTH(Tabla2[[#This Row],[Fecha de creación]])</f>
        <v>2</v>
      </c>
    </row>
    <row r="11978" spans="1:14" x14ac:dyDescent="0.25">
      <c r="A11978" s="26">
        <v>44962.679050925923</v>
      </c>
      <c r="B11978" s="23" t="s">
        <v>0</v>
      </c>
      <c r="C11978" s="23" t="s">
        <v>14995</v>
      </c>
      <c r="D11978" s="23" t="s">
        <v>6</v>
      </c>
      <c r="E11978" s="23" t="s">
        <v>1</v>
      </c>
      <c r="F11978" s="23" t="s">
        <v>7</v>
      </c>
      <c r="G11978" s="23" t="s">
        <v>975</v>
      </c>
      <c r="H11978" s="2" t="s">
        <v>7722</v>
      </c>
      <c r="I11978" s="23" t="s">
        <v>14129</v>
      </c>
      <c r="J11978" s="23" t="s">
        <v>59</v>
      </c>
      <c r="K11978" s="23" t="s">
        <v>9712</v>
      </c>
      <c r="L11978" s="23" t="s">
        <v>9538</v>
      </c>
      <c r="M11978" s="23">
        <f>YEAR(Tabla2[[#This Row],[Fecha de creación]])</f>
        <v>2023</v>
      </c>
      <c r="N11978" s="23">
        <f>MONTH(Tabla2[[#This Row],[Fecha de creación]])</f>
        <v>2</v>
      </c>
    </row>
    <row r="11979" spans="1:14" x14ac:dyDescent="0.25">
      <c r="A11979" s="26">
        <v>44962.689780092594</v>
      </c>
      <c r="B11979" s="23" t="s">
        <v>0</v>
      </c>
      <c r="C11979" s="23" t="s">
        <v>14996</v>
      </c>
      <c r="D11979" s="23" t="s">
        <v>982</v>
      </c>
      <c r="E11979" s="23" t="s">
        <v>1</v>
      </c>
      <c r="F11979" s="23" t="s">
        <v>22</v>
      </c>
      <c r="G11979" s="23" t="s">
        <v>975</v>
      </c>
      <c r="H11979" s="2" t="s">
        <v>8893</v>
      </c>
      <c r="I11979" s="23" t="s">
        <v>7680</v>
      </c>
      <c r="J11979" s="23" t="s">
        <v>59</v>
      </c>
      <c r="K11979" s="23" t="s">
        <v>9712</v>
      </c>
      <c r="L11979" s="23" t="s">
        <v>9538</v>
      </c>
      <c r="M11979" s="23">
        <f>YEAR(Tabla2[[#This Row],[Fecha de creación]])</f>
        <v>2023</v>
      </c>
      <c r="N11979" s="23">
        <f>MONTH(Tabla2[[#This Row],[Fecha de creación]])</f>
        <v>2</v>
      </c>
    </row>
    <row r="11980" spans="1:14" x14ac:dyDescent="0.25">
      <c r="A11980" s="26">
        <v>44962.697442129633</v>
      </c>
      <c r="B11980" s="23" t="s">
        <v>100</v>
      </c>
      <c r="C11980" s="23" t="s">
        <v>14997</v>
      </c>
      <c r="D11980" s="23" t="s">
        <v>6</v>
      </c>
      <c r="E11980" s="23" t="s">
        <v>1</v>
      </c>
      <c r="F11980" s="23" t="s">
        <v>7</v>
      </c>
      <c r="G11980" s="23" t="s">
        <v>3</v>
      </c>
      <c r="H11980" s="2" t="s">
        <v>7722</v>
      </c>
      <c r="I11980" s="23" t="s">
        <v>14131</v>
      </c>
      <c r="J11980" s="23" t="s">
        <v>59</v>
      </c>
      <c r="K11980" s="23" t="s">
        <v>9712</v>
      </c>
      <c r="L11980" s="23" t="s">
        <v>9539</v>
      </c>
      <c r="M11980" s="23">
        <f>YEAR(Tabla2[[#This Row],[Fecha de creación]])</f>
        <v>2023</v>
      </c>
      <c r="N11980" s="23">
        <f>MONTH(Tabla2[[#This Row],[Fecha de creación]])</f>
        <v>2</v>
      </c>
    </row>
    <row r="11981" spans="1:14" x14ac:dyDescent="0.25">
      <c r="A11981" s="26">
        <v>44963.403310185182</v>
      </c>
      <c r="B11981" s="23" t="s">
        <v>189</v>
      </c>
      <c r="C11981" s="23" t="s">
        <v>14998</v>
      </c>
      <c r="D11981" s="23" t="s">
        <v>7341</v>
      </c>
      <c r="E11981" s="23" t="s">
        <v>1</v>
      </c>
      <c r="F11981" s="23" t="s">
        <v>22</v>
      </c>
      <c r="G11981" s="23" t="s">
        <v>975</v>
      </c>
      <c r="H11981" s="2" t="s">
        <v>16986</v>
      </c>
      <c r="I11981" s="23" t="s">
        <v>14979</v>
      </c>
      <c r="J11981" s="23" t="s">
        <v>59</v>
      </c>
      <c r="K11981" s="23" t="s">
        <v>9712</v>
      </c>
      <c r="L11981" s="23" t="s">
        <v>9538</v>
      </c>
      <c r="M11981" s="23">
        <f>YEAR(Tabla2[[#This Row],[Fecha de creación]])</f>
        <v>2023</v>
      </c>
      <c r="N11981" s="23">
        <f>MONTH(Tabla2[[#This Row],[Fecha de creación]])</f>
        <v>2</v>
      </c>
    </row>
    <row r="11982" spans="1:14" x14ac:dyDescent="0.25">
      <c r="A11982" s="26">
        <v>44963.430428240739</v>
      </c>
      <c r="B11982" s="23" t="s">
        <v>56</v>
      </c>
      <c r="C11982" s="23" t="s">
        <v>14999</v>
      </c>
      <c r="D11982" s="23" t="s">
        <v>7341</v>
      </c>
      <c r="E11982" s="23" t="s">
        <v>1</v>
      </c>
      <c r="F11982" s="23" t="s">
        <v>22</v>
      </c>
      <c r="G11982" s="23" t="s">
        <v>975</v>
      </c>
      <c r="H11982" s="2" t="s">
        <v>16986</v>
      </c>
      <c r="I11982" s="23" t="s">
        <v>14962</v>
      </c>
      <c r="J11982" s="23" t="s">
        <v>59</v>
      </c>
      <c r="K11982" s="23" t="s">
        <v>9712</v>
      </c>
      <c r="L11982" s="23" t="s">
        <v>9538</v>
      </c>
      <c r="M11982" s="23">
        <f>YEAR(Tabla2[[#This Row],[Fecha de creación]])</f>
        <v>2023</v>
      </c>
      <c r="N11982" s="23">
        <f>MONTH(Tabla2[[#This Row],[Fecha de creación]])</f>
        <v>2</v>
      </c>
    </row>
    <row r="11983" spans="1:14" x14ac:dyDescent="0.25">
      <c r="A11983" s="26">
        <v>44963.430555555555</v>
      </c>
      <c r="B11983" s="23" t="s">
        <v>189</v>
      </c>
      <c r="C11983" s="23" t="s">
        <v>15000</v>
      </c>
      <c r="D11983" s="23" t="s">
        <v>15001</v>
      </c>
      <c r="E11983" s="23" t="s">
        <v>1</v>
      </c>
      <c r="F11983" s="23" t="s">
        <v>7</v>
      </c>
      <c r="G11983" s="23" t="s">
        <v>1551</v>
      </c>
      <c r="H11983" s="2" t="s">
        <v>7734</v>
      </c>
      <c r="I11983" s="23" t="s">
        <v>11014</v>
      </c>
      <c r="J11983" s="23" t="s">
        <v>59</v>
      </c>
      <c r="K11983" s="23" t="s">
        <v>9712</v>
      </c>
      <c r="L11983" s="23" t="s">
        <v>9539</v>
      </c>
      <c r="M11983" s="23">
        <f>YEAR(Tabla2[[#This Row],[Fecha de creación]])</f>
        <v>2023</v>
      </c>
      <c r="N11983" s="23">
        <f>MONTH(Tabla2[[#This Row],[Fecha de creación]])</f>
        <v>2</v>
      </c>
    </row>
    <row r="11984" spans="1:14" x14ac:dyDescent="0.25">
      <c r="A11984" s="26">
        <v>44963.440625000003</v>
      </c>
      <c r="B11984" s="23" t="s">
        <v>56</v>
      </c>
      <c r="C11984" s="23" t="s">
        <v>15002</v>
      </c>
      <c r="D11984" s="23" t="s">
        <v>382</v>
      </c>
      <c r="E11984" s="23" t="s">
        <v>1</v>
      </c>
      <c r="F11984" s="23" t="s">
        <v>7</v>
      </c>
      <c r="G11984" s="23" t="s">
        <v>975</v>
      </c>
      <c r="H11984" s="2" t="s">
        <v>7723</v>
      </c>
      <c r="I11984" s="23" t="s">
        <v>7342</v>
      </c>
      <c r="J11984" s="23" t="s">
        <v>59</v>
      </c>
      <c r="K11984" s="23" t="s">
        <v>9712</v>
      </c>
      <c r="L11984" s="23" t="s">
        <v>9538</v>
      </c>
      <c r="M11984" s="23">
        <f>YEAR(Tabla2[[#This Row],[Fecha de creación]])</f>
        <v>2023</v>
      </c>
      <c r="N11984" s="23">
        <f>MONTH(Tabla2[[#This Row],[Fecha de creación]])</f>
        <v>2</v>
      </c>
    </row>
    <row r="11985" spans="1:14" x14ac:dyDescent="0.25">
      <c r="A11985" s="26">
        <v>44963.460393518515</v>
      </c>
      <c r="B11985" s="23" t="s">
        <v>0</v>
      </c>
      <c r="C11985" s="23" t="s">
        <v>15003</v>
      </c>
      <c r="D11985" s="23" t="s">
        <v>7108</v>
      </c>
      <c r="E11985" s="23" t="s">
        <v>1</v>
      </c>
      <c r="F11985" s="23" t="s">
        <v>22</v>
      </c>
      <c r="G11985" s="23" t="s">
        <v>975</v>
      </c>
      <c r="H11985" s="2" t="s">
        <v>8893</v>
      </c>
      <c r="I11985" s="23" t="s">
        <v>14129</v>
      </c>
      <c r="J11985" s="23" t="s">
        <v>59</v>
      </c>
      <c r="K11985" s="23" t="s">
        <v>9712</v>
      </c>
      <c r="L11985" s="23" t="s">
        <v>9538</v>
      </c>
      <c r="M11985" s="23">
        <f>YEAR(Tabla2[[#This Row],[Fecha de creación]])</f>
        <v>2023</v>
      </c>
      <c r="N11985" s="23">
        <f>MONTH(Tabla2[[#This Row],[Fecha de creación]])</f>
        <v>2</v>
      </c>
    </row>
    <row r="11986" spans="1:14" x14ac:dyDescent="0.25">
      <c r="A11986" s="26">
        <v>44963.462511574071</v>
      </c>
      <c r="B11986" s="23" t="s">
        <v>0</v>
      </c>
      <c r="C11986" s="23" t="s">
        <v>15004</v>
      </c>
      <c r="D11986" s="23" t="s">
        <v>7108</v>
      </c>
      <c r="E11986" s="23" t="s">
        <v>1</v>
      </c>
      <c r="F11986" s="23" t="s">
        <v>22</v>
      </c>
      <c r="G11986" s="23" t="s">
        <v>975</v>
      </c>
      <c r="H11986" s="2" t="s">
        <v>8893</v>
      </c>
      <c r="I11986" s="23" t="s">
        <v>14129</v>
      </c>
      <c r="J11986" s="23" t="s">
        <v>59</v>
      </c>
      <c r="K11986" s="23" t="s">
        <v>9712</v>
      </c>
      <c r="L11986" s="23" t="s">
        <v>9538</v>
      </c>
      <c r="M11986" s="23">
        <f>YEAR(Tabla2[[#This Row],[Fecha de creación]])</f>
        <v>2023</v>
      </c>
      <c r="N11986" s="23">
        <f>MONTH(Tabla2[[#This Row],[Fecha de creación]])</f>
        <v>2</v>
      </c>
    </row>
    <row r="11987" spans="1:14" x14ac:dyDescent="0.25">
      <c r="A11987" s="26">
        <v>44963.499895833331</v>
      </c>
      <c r="B11987" s="23" t="s">
        <v>56</v>
      </c>
      <c r="C11987" s="23" t="s">
        <v>15005</v>
      </c>
      <c r="D11987" s="23" t="s">
        <v>7341</v>
      </c>
      <c r="E11987" s="23" t="s">
        <v>1</v>
      </c>
      <c r="F11987" s="23" t="s">
        <v>22</v>
      </c>
      <c r="G11987" s="23" t="s">
        <v>975</v>
      </c>
      <c r="H11987" s="2" t="s">
        <v>7734</v>
      </c>
      <c r="I11987" s="23" t="s">
        <v>7342</v>
      </c>
      <c r="J11987" s="23" t="s">
        <v>59</v>
      </c>
      <c r="K11987" s="23" t="s">
        <v>9712</v>
      </c>
      <c r="L11987" s="23" t="s">
        <v>9538</v>
      </c>
      <c r="M11987" s="23">
        <f>YEAR(Tabla2[[#This Row],[Fecha de creación]])</f>
        <v>2023</v>
      </c>
      <c r="N11987" s="23">
        <f>MONTH(Tabla2[[#This Row],[Fecha de creación]])</f>
        <v>2</v>
      </c>
    </row>
    <row r="11988" spans="1:14" x14ac:dyDescent="0.25">
      <c r="A11988" s="26">
        <v>44963.502615740741</v>
      </c>
      <c r="B11988" s="23" t="s">
        <v>56</v>
      </c>
      <c r="C11988" s="23" t="s">
        <v>15006</v>
      </c>
      <c r="D11988" s="23" t="s">
        <v>7268</v>
      </c>
      <c r="E11988" s="23" t="s">
        <v>1</v>
      </c>
      <c r="F11988" s="23" t="s">
        <v>22</v>
      </c>
      <c r="G11988" s="23" t="s">
        <v>975</v>
      </c>
      <c r="H11988" s="2" t="s">
        <v>8893</v>
      </c>
      <c r="I11988" s="23" t="s">
        <v>7342</v>
      </c>
      <c r="J11988" s="23" t="s">
        <v>958</v>
      </c>
      <c r="K11988" s="23" t="s">
        <v>9712</v>
      </c>
      <c r="L11988" s="23" t="s">
        <v>9538</v>
      </c>
      <c r="M11988" s="23">
        <f>YEAR(Tabla2[[#This Row],[Fecha de creación]])</f>
        <v>2023</v>
      </c>
      <c r="N11988" s="23">
        <f>MONTH(Tabla2[[#This Row],[Fecha de creación]])</f>
        <v>2</v>
      </c>
    </row>
    <row r="11989" spans="1:14" x14ac:dyDescent="0.25">
      <c r="A11989" s="26">
        <v>44963.504803240743</v>
      </c>
      <c r="B11989" s="23" t="s">
        <v>56</v>
      </c>
      <c r="C11989" s="23" t="s">
        <v>15007</v>
      </c>
      <c r="D11989" s="23" t="s">
        <v>7341</v>
      </c>
      <c r="E11989" s="23" t="s">
        <v>1</v>
      </c>
      <c r="F11989" s="23" t="s">
        <v>22</v>
      </c>
      <c r="G11989" s="23" t="s">
        <v>975</v>
      </c>
      <c r="H11989" s="2" t="s">
        <v>7734</v>
      </c>
      <c r="I11989" s="23" t="s">
        <v>7342</v>
      </c>
      <c r="J11989" s="23" t="s">
        <v>59</v>
      </c>
      <c r="K11989" s="23" t="s">
        <v>9712</v>
      </c>
      <c r="L11989" s="23" t="s">
        <v>9538</v>
      </c>
      <c r="M11989" s="23">
        <f>YEAR(Tabla2[[#This Row],[Fecha de creación]])</f>
        <v>2023</v>
      </c>
      <c r="N11989" s="23">
        <f>MONTH(Tabla2[[#This Row],[Fecha de creación]])</f>
        <v>2</v>
      </c>
    </row>
    <row r="11990" spans="1:14" x14ac:dyDescent="0.25">
      <c r="A11990" s="26">
        <v>44963.50990740741</v>
      </c>
      <c r="B11990" s="23" t="s">
        <v>56</v>
      </c>
      <c r="C11990" s="23" t="s">
        <v>15008</v>
      </c>
      <c r="D11990" s="23" t="s">
        <v>15009</v>
      </c>
      <c r="E11990" s="23" t="s">
        <v>1</v>
      </c>
      <c r="F11990" s="23" t="s">
        <v>7</v>
      </c>
      <c r="G11990" s="23" t="s">
        <v>975</v>
      </c>
      <c r="H11990" s="2" t="s">
        <v>14318</v>
      </c>
      <c r="I11990" s="23" t="s">
        <v>14962</v>
      </c>
      <c r="J11990" s="23" t="s">
        <v>59</v>
      </c>
      <c r="K11990" s="23" t="s">
        <v>9712</v>
      </c>
      <c r="L11990" s="23" t="s">
        <v>9538</v>
      </c>
      <c r="M11990" s="23">
        <f>YEAR(Tabla2[[#This Row],[Fecha de creación]])</f>
        <v>2023</v>
      </c>
      <c r="N11990" s="23">
        <f>MONTH(Tabla2[[#This Row],[Fecha de creación]])</f>
        <v>2</v>
      </c>
    </row>
    <row r="11991" spans="1:14" x14ac:dyDescent="0.25">
      <c r="A11991" s="26">
        <v>44963.513831018521</v>
      </c>
      <c r="B11991" s="23" t="s">
        <v>56</v>
      </c>
      <c r="C11991" s="23" t="s">
        <v>15010</v>
      </c>
      <c r="D11991" s="23" t="s">
        <v>14978</v>
      </c>
      <c r="E11991" s="23" t="s">
        <v>1</v>
      </c>
      <c r="F11991" s="23" t="s">
        <v>7</v>
      </c>
      <c r="G11991" s="23" t="s">
        <v>975</v>
      </c>
      <c r="H11991" s="2" t="s">
        <v>7722</v>
      </c>
      <c r="I11991" s="23" t="s">
        <v>14962</v>
      </c>
      <c r="J11991" s="23" t="s">
        <v>59</v>
      </c>
      <c r="K11991" s="23" t="s">
        <v>9712</v>
      </c>
      <c r="L11991" s="23" t="s">
        <v>9538</v>
      </c>
      <c r="M11991" s="23">
        <f>YEAR(Tabla2[[#This Row],[Fecha de creación]])</f>
        <v>2023</v>
      </c>
      <c r="N11991" s="23">
        <f>MONTH(Tabla2[[#This Row],[Fecha de creación]])</f>
        <v>2</v>
      </c>
    </row>
    <row r="11992" spans="1:14" x14ac:dyDescent="0.25">
      <c r="A11992" s="26">
        <v>44963.575046296297</v>
      </c>
      <c r="B11992" s="23" t="s">
        <v>0</v>
      </c>
      <c r="C11992" s="23" t="s">
        <v>15011</v>
      </c>
      <c r="D11992" s="23" t="s">
        <v>49</v>
      </c>
      <c r="E11992" s="23" t="s">
        <v>1</v>
      </c>
      <c r="F11992" s="23" t="s">
        <v>7</v>
      </c>
      <c r="G11992" s="23" t="s">
        <v>3</v>
      </c>
      <c r="H11992" s="2" t="s">
        <v>7745</v>
      </c>
      <c r="I11992" s="23" t="s">
        <v>14129</v>
      </c>
      <c r="J11992" s="23" t="s">
        <v>59</v>
      </c>
      <c r="K11992" s="23" t="s">
        <v>9712</v>
      </c>
      <c r="L11992" s="23" t="s">
        <v>9539</v>
      </c>
      <c r="M11992" s="23">
        <f>YEAR(Tabla2[[#This Row],[Fecha de creación]])</f>
        <v>2023</v>
      </c>
      <c r="N11992" s="23">
        <f>MONTH(Tabla2[[#This Row],[Fecha de creación]])</f>
        <v>2</v>
      </c>
    </row>
    <row r="11993" spans="1:14" x14ac:dyDescent="0.25">
      <c r="A11993" s="26">
        <v>44963.589594907404</v>
      </c>
      <c r="B11993" s="23" t="s">
        <v>189</v>
      </c>
      <c r="C11993" s="23" t="s">
        <v>15012</v>
      </c>
      <c r="D11993" s="23" t="s">
        <v>7351</v>
      </c>
      <c r="E11993" s="23" t="s">
        <v>1</v>
      </c>
      <c r="F11993" s="23" t="s">
        <v>7</v>
      </c>
      <c r="G11993" s="23" t="s">
        <v>975</v>
      </c>
      <c r="H11993" s="2" t="s">
        <v>8459</v>
      </c>
      <c r="I11993" s="23" t="s">
        <v>7338</v>
      </c>
      <c r="J11993" s="23" t="s">
        <v>958</v>
      </c>
      <c r="K11993" s="23" t="s">
        <v>9712</v>
      </c>
      <c r="L11993" s="23" t="s">
        <v>9538</v>
      </c>
      <c r="M11993" s="23">
        <f>YEAR(Tabla2[[#This Row],[Fecha de creación]])</f>
        <v>2023</v>
      </c>
      <c r="N11993" s="23">
        <f>MONTH(Tabla2[[#This Row],[Fecha de creación]])</f>
        <v>2</v>
      </c>
    </row>
    <row r="11994" spans="1:14" x14ac:dyDescent="0.25">
      <c r="A11994" s="26">
        <v>44963.592997685184</v>
      </c>
      <c r="B11994" s="23" t="s">
        <v>56</v>
      </c>
      <c r="C11994" s="23" t="s">
        <v>15013</v>
      </c>
      <c r="D11994" s="23" t="s">
        <v>7351</v>
      </c>
      <c r="E11994" s="23" t="s">
        <v>1</v>
      </c>
      <c r="F11994" s="23" t="s">
        <v>7</v>
      </c>
      <c r="G11994" s="23" t="s">
        <v>975</v>
      </c>
      <c r="H11994" s="2" t="s">
        <v>8459</v>
      </c>
      <c r="I11994" s="23" t="s">
        <v>7342</v>
      </c>
      <c r="J11994" s="23" t="s">
        <v>59</v>
      </c>
      <c r="K11994" s="23" t="s">
        <v>9712</v>
      </c>
      <c r="L11994" s="23" t="s">
        <v>9538</v>
      </c>
      <c r="M11994" s="23">
        <f>YEAR(Tabla2[[#This Row],[Fecha de creación]])</f>
        <v>2023</v>
      </c>
      <c r="N11994" s="23">
        <f>MONTH(Tabla2[[#This Row],[Fecha de creación]])</f>
        <v>2</v>
      </c>
    </row>
    <row r="11995" spans="1:14" x14ac:dyDescent="0.25">
      <c r="A11995" s="26">
        <v>44963.657349537039</v>
      </c>
      <c r="B11995" s="23" t="s">
        <v>56</v>
      </c>
      <c r="C11995" s="23" t="s">
        <v>15014</v>
      </c>
      <c r="D11995" s="23" t="s">
        <v>15015</v>
      </c>
      <c r="E11995" s="23" t="s">
        <v>1</v>
      </c>
      <c r="F11995" s="23" t="s">
        <v>7</v>
      </c>
      <c r="G11995" s="23" t="s">
        <v>3</v>
      </c>
      <c r="H11995" s="2" t="s">
        <v>7745</v>
      </c>
      <c r="I11995" s="23" t="s">
        <v>14962</v>
      </c>
      <c r="J11995" s="23" t="s">
        <v>59</v>
      </c>
      <c r="K11995" s="23" t="s">
        <v>9712</v>
      </c>
      <c r="L11995" s="23" t="s">
        <v>9539</v>
      </c>
      <c r="M11995" s="23">
        <f>YEAR(Tabla2[[#This Row],[Fecha de creación]])</f>
        <v>2023</v>
      </c>
      <c r="N11995" s="23">
        <f>MONTH(Tabla2[[#This Row],[Fecha de creación]])</f>
        <v>2</v>
      </c>
    </row>
    <row r="11996" spans="1:14" x14ac:dyDescent="0.25">
      <c r="A11996" s="26">
        <v>44963.715289351851</v>
      </c>
      <c r="B11996" s="23" t="s">
        <v>0</v>
      </c>
      <c r="C11996" s="23" t="s">
        <v>15016</v>
      </c>
      <c r="D11996" s="23" t="s">
        <v>982</v>
      </c>
      <c r="E11996" s="23" t="s">
        <v>1</v>
      </c>
      <c r="F11996" s="23" t="s">
        <v>22</v>
      </c>
      <c r="G11996" s="23" t="s">
        <v>975</v>
      </c>
      <c r="H11996" s="2" t="s">
        <v>8893</v>
      </c>
      <c r="I11996" s="23" t="s">
        <v>7680</v>
      </c>
      <c r="J11996" s="23" t="s">
        <v>59</v>
      </c>
      <c r="K11996" s="23" t="s">
        <v>9712</v>
      </c>
      <c r="L11996" s="23" t="s">
        <v>9538</v>
      </c>
      <c r="M11996" s="23">
        <f>YEAR(Tabla2[[#This Row],[Fecha de creación]])</f>
        <v>2023</v>
      </c>
      <c r="N11996" s="23">
        <f>MONTH(Tabla2[[#This Row],[Fecha de creación]])</f>
        <v>2</v>
      </c>
    </row>
    <row r="11997" spans="1:14" x14ac:dyDescent="0.25">
      <c r="A11997" s="26">
        <v>44963.71733796296</v>
      </c>
      <c r="B11997" s="23" t="s">
        <v>0</v>
      </c>
      <c r="C11997" s="23" t="s">
        <v>15017</v>
      </c>
      <c r="D11997" s="23" t="s">
        <v>982</v>
      </c>
      <c r="E11997" s="23" t="s">
        <v>1</v>
      </c>
      <c r="F11997" s="23" t="s">
        <v>22</v>
      </c>
      <c r="G11997" s="23" t="s">
        <v>975</v>
      </c>
      <c r="H11997" s="2" t="s">
        <v>8893</v>
      </c>
      <c r="I11997" s="23" t="s">
        <v>7680</v>
      </c>
      <c r="J11997" s="23" t="s">
        <v>59</v>
      </c>
      <c r="K11997" s="23" t="s">
        <v>9712</v>
      </c>
      <c r="L11997" s="23" t="s">
        <v>9538</v>
      </c>
      <c r="M11997" s="23">
        <f>YEAR(Tabla2[[#This Row],[Fecha de creación]])</f>
        <v>2023</v>
      </c>
      <c r="N11997" s="23">
        <f>MONTH(Tabla2[[#This Row],[Fecha de creación]])</f>
        <v>2</v>
      </c>
    </row>
    <row r="11998" spans="1:14" x14ac:dyDescent="0.25">
      <c r="A11998" s="26">
        <v>44963.719537037039</v>
      </c>
      <c r="B11998" s="23" t="s">
        <v>0</v>
      </c>
      <c r="C11998" s="23" t="s">
        <v>15018</v>
      </c>
      <c r="D11998" s="23" t="s">
        <v>982</v>
      </c>
      <c r="E11998" s="23" t="s">
        <v>1</v>
      </c>
      <c r="F11998" s="23" t="s">
        <v>22</v>
      </c>
      <c r="G11998" s="23" t="s">
        <v>975</v>
      </c>
      <c r="H11998" s="2" t="s">
        <v>8893</v>
      </c>
      <c r="I11998" s="23" t="s">
        <v>7680</v>
      </c>
      <c r="J11998" s="23" t="s">
        <v>59</v>
      </c>
      <c r="K11998" s="23" t="s">
        <v>9712</v>
      </c>
      <c r="L11998" s="23" t="s">
        <v>9538</v>
      </c>
      <c r="M11998" s="23">
        <f>YEAR(Tabla2[[#This Row],[Fecha de creación]])</f>
        <v>2023</v>
      </c>
      <c r="N11998" s="23">
        <f>MONTH(Tabla2[[#This Row],[Fecha de creación]])</f>
        <v>2</v>
      </c>
    </row>
    <row r="11999" spans="1:14" x14ac:dyDescent="0.25">
      <c r="A11999" s="26">
        <v>44963.720960648148</v>
      </c>
      <c r="B11999" s="23" t="s">
        <v>0</v>
      </c>
      <c r="C11999" s="23" t="s">
        <v>15019</v>
      </c>
      <c r="D11999" s="23" t="s">
        <v>982</v>
      </c>
      <c r="E11999" s="23" t="s">
        <v>1</v>
      </c>
      <c r="F11999" s="23" t="s">
        <v>22</v>
      </c>
      <c r="G11999" s="23" t="s">
        <v>975</v>
      </c>
      <c r="H11999" s="2" t="s">
        <v>8893</v>
      </c>
      <c r="I11999" s="23" t="s">
        <v>7680</v>
      </c>
      <c r="J11999" s="23" t="s">
        <v>59</v>
      </c>
      <c r="K11999" s="23" t="s">
        <v>9712</v>
      </c>
      <c r="L11999" s="23" t="s">
        <v>9538</v>
      </c>
      <c r="M11999" s="23">
        <f>YEAR(Tabla2[[#This Row],[Fecha de creación]])</f>
        <v>2023</v>
      </c>
      <c r="N11999" s="23">
        <f>MONTH(Tabla2[[#This Row],[Fecha de creación]])</f>
        <v>2</v>
      </c>
    </row>
    <row r="12000" spans="1:14" x14ac:dyDescent="0.25">
      <c r="A12000" s="26">
        <v>44963.737881944442</v>
      </c>
      <c r="B12000" s="23" t="s">
        <v>189</v>
      </c>
      <c r="C12000" s="23" t="s">
        <v>15020</v>
      </c>
      <c r="D12000" s="23" t="s">
        <v>7341</v>
      </c>
      <c r="E12000" s="23" t="s">
        <v>1</v>
      </c>
      <c r="F12000" s="23" t="s">
        <v>22</v>
      </c>
      <c r="G12000" s="23" t="s">
        <v>975</v>
      </c>
      <c r="H12000" s="2" t="s">
        <v>16986</v>
      </c>
      <c r="I12000" s="23" t="s">
        <v>14979</v>
      </c>
      <c r="J12000" s="23" t="s">
        <v>59</v>
      </c>
      <c r="K12000" s="23" t="s">
        <v>9712</v>
      </c>
      <c r="L12000" s="23" t="s">
        <v>9538</v>
      </c>
      <c r="M12000" s="23">
        <f>YEAR(Tabla2[[#This Row],[Fecha de creación]])</f>
        <v>2023</v>
      </c>
      <c r="N12000" s="23">
        <f>MONTH(Tabla2[[#This Row],[Fecha de creación]])</f>
        <v>2</v>
      </c>
    </row>
    <row r="12001" spans="1:14" x14ac:dyDescent="0.25">
      <c r="A12001" s="26">
        <v>44963.741006944445</v>
      </c>
      <c r="B12001" s="23" t="s">
        <v>56</v>
      </c>
      <c r="C12001" s="23" t="s">
        <v>15021</v>
      </c>
      <c r="D12001" s="23" t="s">
        <v>7268</v>
      </c>
      <c r="E12001" s="23" t="s">
        <v>1</v>
      </c>
      <c r="F12001" s="23" t="s">
        <v>22</v>
      </c>
      <c r="G12001" s="23" t="s">
        <v>975</v>
      </c>
      <c r="H12001" s="2" t="s">
        <v>8893</v>
      </c>
      <c r="I12001" s="23" t="s">
        <v>14962</v>
      </c>
      <c r="J12001" s="23" t="s">
        <v>59</v>
      </c>
      <c r="K12001" s="23" t="s">
        <v>9712</v>
      </c>
      <c r="L12001" s="23" t="s">
        <v>9538</v>
      </c>
      <c r="M12001" s="23">
        <f>YEAR(Tabla2[[#This Row],[Fecha de creación]])</f>
        <v>2023</v>
      </c>
      <c r="N12001" s="23">
        <f>MONTH(Tabla2[[#This Row],[Fecha de creación]])</f>
        <v>2</v>
      </c>
    </row>
    <row r="12002" spans="1:14" x14ac:dyDescent="0.25">
      <c r="A12002" s="26">
        <v>44964.435682870368</v>
      </c>
      <c r="B12002" s="23" t="s">
        <v>56</v>
      </c>
      <c r="C12002" s="23" t="s">
        <v>15022</v>
      </c>
      <c r="D12002" s="23" t="s">
        <v>7268</v>
      </c>
      <c r="E12002" s="23" t="s">
        <v>1</v>
      </c>
      <c r="F12002" s="23" t="s">
        <v>22</v>
      </c>
      <c r="G12002" s="23" t="s">
        <v>975</v>
      </c>
      <c r="H12002" s="2" t="s">
        <v>8893</v>
      </c>
      <c r="I12002" s="23" t="s">
        <v>14962</v>
      </c>
      <c r="J12002" s="23" t="s">
        <v>59</v>
      </c>
      <c r="K12002" s="23" t="s">
        <v>9712</v>
      </c>
      <c r="L12002" s="23" t="s">
        <v>9538</v>
      </c>
      <c r="M12002" s="23">
        <f>YEAR(Tabla2[[#This Row],[Fecha de creación]])</f>
        <v>2023</v>
      </c>
      <c r="N12002" s="23">
        <f>MONTH(Tabla2[[#This Row],[Fecha de creación]])</f>
        <v>2</v>
      </c>
    </row>
    <row r="12003" spans="1:14" x14ac:dyDescent="0.25">
      <c r="A12003" s="26">
        <v>44964.447638888887</v>
      </c>
      <c r="B12003" s="23" t="s">
        <v>56</v>
      </c>
      <c r="C12003" s="23" t="s">
        <v>15023</v>
      </c>
      <c r="D12003" s="23" t="s">
        <v>15015</v>
      </c>
      <c r="E12003" s="23" t="s">
        <v>1</v>
      </c>
      <c r="F12003" s="23" t="s">
        <v>7</v>
      </c>
      <c r="G12003" s="23" t="s">
        <v>975</v>
      </c>
      <c r="H12003" s="2" t="s">
        <v>7745</v>
      </c>
      <c r="I12003" s="23" t="s">
        <v>14962</v>
      </c>
      <c r="J12003" s="23" t="s">
        <v>59</v>
      </c>
      <c r="K12003" s="23" t="s">
        <v>9712</v>
      </c>
      <c r="L12003" s="23" t="s">
        <v>9538</v>
      </c>
      <c r="M12003" s="23">
        <f>YEAR(Tabla2[[#This Row],[Fecha de creación]])</f>
        <v>2023</v>
      </c>
      <c r="N12003" s="23">
        <f>MONTH(Tabla2[[#This Row],[Fecha de creación]])</f>
        <v>2</v>
      </c>
    </row>
    <row r="12004" spans="1:14" x14ac:dyDescent="0.25">
      <c r="A12004" s="26">
        <v>44964.553043981483</v>
      </c>
      <c r="B12004" s="23" t="s">
        <v>56</v>
      </c>
      <c r="C12004" s="23" t="s">
        <v>15024</v>
      </c>
      <c r="D12004" s="23" t="s">
        <v>15015</v>
      </c>
      <c r="E12004" s="23" t="s">
        <v>1</v>
      </c>
      <c r="F12004" s="23" t="s">
        <v>7</v>
      </c>
      <c r="G12004" s="23" t="s">
        <v>975</v>
      </c>
      <c r="H12004" s="2" t="s">
        <v>7745</v>
      </c>
      <c r="I12004" s="23" t="s">
        <v>14962</v>
      </c>
      <c r="J12004" s="23" t="s">
        <v>59</v>
      </c>
      <c r="K12004" s="23" t="s">
        <v>9712</v>
      </c>
      <c r="L12004" s="23" t="s">
        <v>9538</v>
      </c>
      <c r="M12004" s="23">
        <f>YEAR(Tabla2[[#This Row],[Fecha de creación]])</f>
        <v>2023</v>
      </c>
      <c r="N12004" s="23">
        <f>MONTH(Tabla2[[#This Row],[Fecha de creación]])</f>
        <v>2</v>
      </c>
    </row>
    <row r="12005" spans="1:14" x14ac:dyDescent="0.25">
      <c r="A12005" s="26">
        <v>44964.563449074078</v>
      </c>
      <c r="B12005" s="23" t="s">
        <v>189</v>
      </c>
      <c r="C12005" s="23" t="s">
        <v>15025</v>
      </c>
      <c r="D12005" s="23" t="s">
        <v>7341</v>
      </c>
      <c r="E12005" s="23" t="s">
        <v>1</v>
      </c>
      <c r="F12005" s="23" t="s">
        <v>22</v>
      </c>
      <c r="G12005" s="23" t="s">
        <v>975</v>
      </c>
      <c r="H12005" s="2" t="s">
        <v>16986</v>
      </c>
      <c r="I12005" s="23" t="s">
        <v>14979</v>
      </c>
      <c r="J12005" s="23" t="s">
        <v>958</v>
      </c>
      <c r="K12005" s="23" t="s">
        <v>9712</v>
      </c>
      <c r="L12005" s="23" t="s">
        <v>9538</v>
      </c>
      <c r="M12005" s="23">
        <f>YEAR(Tabla2[[#This Row],[Fecha de creación]])</f>
        <v>2023</v>
      </c>
      <c r="N12005" s="23">
        <f>MONTH(Tabla2[[#This Row],[Fecha de creación]])</f>
        <v>2</v>
      </c>
    </row>
    <row r="12006" spans="1:14" x14ac:dyDescent="0.25">
      <c r="A12006" s="26">
        <v>44964.567488425928</v>
      </c>
      <c r="B12006" s="23" t="s">
        <v>189</v>
      </c>
      <c r="C12006" s="23" t="s">
        <v>15026</v>
      </c>
      <c r="D12006" s="23" t="s">
        <v>15015</v>
      </c>
      <c r="E12006" s="23" t="s">
        <v>1</v>
      </c>
      <c r="F12006" s="23" t="s">
        <v>7</v>
      </c>
      <c r="G12006" s="23" t="s">
        <v>3</v>
      </c>
      <c r="H12006" s="2" t="s">
        <v>7745</v>
      </c>
      <c r="I12006" s="23" t="s">
        <v>14979</v>
      </c>
      <c r="J12006" s="23" t="s">
        <v>59</v>
      </c>
      <c r="K12006" s="23" t="s">
        <v>9712</v>
      </c>
      <c r="L12006" s="23" t="s">
        <v>9539</v>
      </c>
      <c r="M12006" s="23">
        <f>YEAR(Tabla2[[#This Row],[Fecha de creación]])</f>
        <v>2023</v>
      </c>
      <c r="N12006" s="23">
        <f>MONTH(Tabla2[[#This Row],[Fecha de creación]])</f>
        <v>2</v>
      </c>
    </row>
    <row r="12007" spans="1:14" x14ac:dyDescent="0.25">
      <c r="A12007" s="26">
        <v>44964.681041666663</v>
      </c>
      <c r="B12007" s="23" t="s">
        <v>56</v>
      </c>
      <c r="C12007" s="23" t="s">
        <v>15027</v>
      </c>
      <c r="D12007" s="23" t="s">
        <v>15028</v>
      </c>
      <c r="E12007" s="23" t="s">
        <v>1</v>
      </c>
      <c r="F12007" s="23" t="s">
        <v>7</v>
      </c>
      <c r="G12007" s="23" t="s">
        <v>975</v>
      </c>
      <c r="H12007" s="2" t="s">
        <v>7980</v>
      </c>
      <c r="I12007" s="23" t="s">
        <v>14962</v>
      </c>
      <c r="J12007" s="23" t="s">
        <v>59</v>
      </c>
      <c r="K12007" s="23" t="s">
        <v>9712</v>
      </c>
      <c r="L12007" s="23" t="s">
        <v>9538</v>
      </c>
      <c r="M12007" s="23">
        <f>YEAR(Tabla2[[#This Row],[Fecha de creación]])</f>
        <v>2023</v>
      </c>
      <c r="N12007" s="23">
        <f>MONTH(Tabla2[[#This Row],[Fecha de creación]])</f>
        <v>2</v>
      </c>
    </row>
    <row r="12008" spans="1:14" x14ac:dyDescent="0.25">
      <c r="A12008" s="26">
        <v>44964.686712962961</v>
      </c>
      <c r="B12008" s="23" t="s">
        <v>189</v>
      </c>
      <c r="C12008" s="23" t="s">
        <v>15029</v>
      </c>
      <c r="D12008" s="23" t="s">
        <v>382</v>
      </c>
      <c r="E12008" s="23" t="s">
        <v>1</v>
      </c>
      <c r="F12008" s="23" t="s">
        <v>7</v>
      </c>
      <c r="G12008" s="23" t="s">
        <v>975</v>
      </c>
      <c r="H12008" s="2" t="s">
        <v>7723</v>
      </c>
      <c r="I12008" s="23" t="s">
        <v>7338</v>
      </c>
      <c r="J12008" s="23" t="s">
        <v>59</v>
      </c>
      <c r="K12008" s="23" t="s">
        <v>9712</v>
      </c>
      <c r="L12008" s="23" t="s">
        <v>9538</v>
      </c>
      <c r="M12008" s="23">
        <f>YEAR(Tabla2[[#This Row],[Fecha de creación]])</f>
        <v>2023</v>
      </c>
      <c r="N12008" s="23">
        <f>MONTH(Tabla2[[#This Row],[Fecha de creación]])</f>
        <v>2</v>
      </c>
    </row>
    <row r="12009" spans="1:14" x14ac:dyDescent="0.25">
      <c r="A12009" s="26">
        <v>44964.68917824074</v>
      </c>
      <c r="B12009" s="23" t="s">
        <v>0</v>
      </c>
      <c r="C12009" s="23" t="s">
        <v>15030</v>
      </c>
      <c r="D12009" s="23" t="s">
        <v>7108</v>
      </c>
      <c r="E12009" s="23" t="s">
        <v>1</v>
      </c>
      <c r="F12009" s="23" t="s">
        <v>22</v>
      </c>
      <c r="G12009" s="23" t="s">
        <v>975</v>
      </c>
      <c r="H12009" s="2" t="s">
        <v>8893</v>
      </c>
      <c r="I12009" s="23" t="s">
        <v>14129</v>
      </c>
      <c r="J12009" s="23" t="s">
        <v>958</v>
      </c>
      <c r="K12009" s="23" t="s">
        <v>9712</v>
      </c>
      <c r="L12009" s="23" t="s">
        <v>9538</v>
      </c>
      <c r="M12009" s="23">
        <f>YEAR(Tabla2[[#This Row],[Fecha de creación]])</f>
        <v>2023</v>
      </c>
      <c r="N12009" s="23">
        <f>MONTH(Tabla2[[#This Row],[Fecha de creación]])</f>
        <v>2</v>
      </c>
    </row>
    <row r="12010" spans="1:14" x14ac:dyDescent="0.25">
      <c r="A12010" s="26">
        <v>44964.690266203703</v>
      </c>
      <c r="B12010" s="23" t="s">
        <v>0</v>
      </c>
      <c r="C12010" s="23" t="s">
        <v>15031</v>
      </c>
      <c r="D12010" s="23" t="s">
        <v>7108</v>
      </c>
      <c r="E12010" s="23" t="s">
        <v>1</v>
      </c>
      <c r="F12010" s="23" t="s">
        <v>22</v>
      </c>
      <c r="G12010" s="23" t="s">
        <v>975</v>
      </c>
      <c r="H12010" s="2" t="s">
        <v>8893</v>
      </c>
      <c r="I12010" s="23" t="s">
        <v>14129</v>
      </c>
      <c r="J12010" s="23" t="s">
        <v>59</v>
      </c>
      <c r="K12010" s="23" t="s">
        <v>9712</v>
      </c>
      <c r="L12010" s="23" t="s">
        <v>9538</v>
      </c>
      <c r="M12010" s="23">
        <f>YEAR(Tabla2[[#This Row],[Fecha de creación]])</f>
        <v>2023</v>
      </c>
      <c r="N12010" s="23">
        <f>MONTH(Tabla2[[#This Row],[Fecha de creación]])</f>
        <v>2</v>
      </c>
    </row>
    <row r="12011" spans="1:14" x14ac:dyDescent="0.25">
      <c r="A12011" s="26">
        <v>44964.719189814816</v>
      </c>
      <c r="B12011" s="23" t="s">
        <v>189</v>
      </c>
      <c r="C12011" s="23" t="s">
        <v>15032</v>
      </c>
      <c r="D12011" s="23" t="s">
        <v>949</v>
      </c>
      <c r="E12011" s="23" t="s">
        <v>1</v>
      </c>
      <c r="F12011" s="23" t="s">
        <v>2</v>
      </c>
      <c r="G12011" s="23" t="s">
        <v>1551</v>
      </c>
      <c r="H12011" s="2" t="s">
        <v>7737</v>
      </c>
      <c r="I12011" s="23" t="s">
        <v>7205</v>
      </c>
      <c r="J12011" s="23" t="s">
        <v>59</v>
      </c>
      <c r="K12011" s="23" t="s">
        <v>9712</v>
      </c>
      <c r="L12011" s="23" t="s">
        <v>9539</v>
      </c>
      <c r="M12011" s="23">
        <f>YEAR(Tabla2[[#This Row],[Fecha de creación]])</f>
        <v>2023</v>
      </c>
      <c r="N12011" s="23">
        <f>MONTH(Tabla2[[#This Row],[Fecha de creación]])</f>
        <v>2</v>
      </c>
    </row>
    <row r="12012" spans="1:14" x14ac:dyDescent="0.25">
      <c r="A12012" s="26">
        <v>44964.722673611112</v>
      </c>
      <c r="B12012" s="23" t="s">
        <v>189</v>
      </c>
      <c r="C12012" s="23" t="s">
        <v>15033</v>
      </c>
      <c r="D12012" s="23" t="s">
        <v>382</v>
      </c>
      <c r="E12012" s="23" t="s">
        <v>1</v>
      </c>
      <c r="F12012" s="23" t="s">
        <v>7</v>
      </c>
      <c r="G12012" s="23" t="s">
        <v>975</v>
      </c>
      <c r="H12012" s="2" t="s">
        <v>7723</v>
      </c>
      <c r="I12012" s="23" t="s">
        <v>14979</v>
      </c>
      <c r="J12012" s="23" t="s">
        <v>59</v>
      </c>
      <c r="K12012" s="23" t="s">
        <v>9712</v>
      </c>
      <c r="L12012" s="23" t="s">
        <v>9538</v>
      </c>
      <c r="M12012" s="23">
        <f>YEAR(Tabla2[[#This Row],[Fecha de creación]])</f>
        <v>2023</v>
      </c>
      <c r="N12012" s="23">
        <f>MONTH(Tabla2[[#This Row],[Fecha de creación]])</f>
        <v>2</v>
      </c>
    </row>
    <row r="12013" spans="1:14" x14ac:dyDescent="0.25">
      <c r="A12013" s="26">
        <v>44964.725798611114</v>
      </c>
      <c r="B12013" s="23" t="s">
        <v>189</v>
      </c>
      <c r="C12013" s="23" t="s">
        <v>15034</v>
      </c>
      <c r="D12013" s="23" t="s">
        <v>7341</v>
      </c>
      <c r="E12013" s="23" t="s">
        <v>1</v>
      </c>
      <c r="F12013" s="23" t="s">
        <v>22</v>
      </c>
      <c r="G12013" s="23" t="s">
        <v>975</v>
      </c>
      <c r="H12013" s="2" t="s">
        <v>16986</v>
      </c>
      <c r="I12013" s="23" t="s">
        <v>14979</v>
      </c>
      <c r="J12013" s="23" t="s">
        <v>59</v>
      </c>
      <c r="K12013" s="23" t="s">
        <v>9712</v>
      </c>
      <c r="L12013" s="23" t="s">
        <v>9538</v>
      </c>
      <c r="M12013" s="23">
        <f>YEAR(Tabla2[[#This Row],[Fecha de creación]])</f>
        <v>2023</v>
      </c>
      <c r="N12013" s="23">
        <f>MONTH(Tabla2[[#This Row],[Fecha de creación]])</f>
        <v>2</v>
      </c>
    </row>
    <row r="12014" spans="1:14" x14ac:dyDescent="0.25">
      <c r="A12014" s="26">
        <v>44964.727048611108</v>
      </c>
      <c r="B12014" s="23" t="s">
        <v>0</v>
      </c>
      <c r="C12014" s="23" t="s">
        <v>15035</v>
      </c>
      <c r="D12014" s="23" t="s">
        <v>982</v>
      </c>
      <c r="E12014" s="23" t="s">
        <v>1</v>
      </c>
      <c r="F12014" s="23" t="s">
        <v>22</v>
      </c>
      <c r="G12014" s="23" t="s">
        <v>975</v>
      </c>
      <c r="H12014" s="2" t="s">
        <v>8893</v>
      </c>
      <c r="I12014" s="23" t="s">
        <v>7680</v>
      </c>
      <c r="J12014" s="23" t="s">
        <v>59</v>
      </c>
      <c r="K12014" s="23" t="s">
        <v>9712</v>
      </c>
      <c r="L12014" s="23" t="s">
        <v>9538</v>
      </c>
      <c r="M12014" s="23">
        <f>YEAR(Tabla2[[#This Row],[Fecha de creación]])</f>
        <v>2023</v>
      </c>
      <c r="N12014" s="23">
        <f>MONTH(Tabla2[[#This Row],[Fecha de creación]])</f>
        <v>2</v>
      </c>
    </row>
    <row r="12015" spans="1:14" x14ac:dyDescent="0.25">
      <c r="A12015" s="26">
        <v>44964.729120370372</v>
      </c>
      <c r="B12015" s="23" t="s">
        <v>0</v>
      </c>
      <c r="C12015" s="23" t="s">
        <v>15036</v>
      </c>
      <c r="D12015" s="23" t="s">
        <v>982</v>
      </c>
      <c r="E12015" s="23" t="s">
        <v>1</v>
      </c>
      <c r="F12015" s="23" t="s">
        <v>22</v>
      </c>
      <c r="G12015" s="23" t="s">
        <v>975</v>
      </c>
      <c r="H12015" s="2" t="s">
        <v>8893</v>
      </c>
      <c r="I12015" s="23" t="s">
        <v>7680</v>
      </c>
      <c r="J12015" s="23" t="s">
        <v>59</v>
      </c>
      <c r="K12015" s="23" t="s">
        <v>9712</v>
      </c>
      <c r="L12015" s="23" t="s">
        <v>9538</v>
      </c>
      <c r="M12015" s="23">
        <f>YEAR(Tabla2[[#This Row],[Fecha de creación]])</f>
        <v>2023</v>
      </c>
      <c r="N12015" s="23">
        <f>MONTH(Tabla2[[#This Row],[Fecha de creación]])</f>
        <v>2</v>
      </c>
    </row>
    <row r="12016" spans="1:14" x14ac:dyDescent="0.25">
      <c r="A12016" s="26">
        <v>44964.733067129629</v>
      </c>
      <c r="B12016" s="23" t="s">
        <v>0</v>
      </c>
      <c r="C12016" s="23" t="s">
        <v>15037</v>
      </c>
      <c r="D12016" s="23" t="s">
        <v>982</v>
      </c>
      <c r="E12016" s="23" t="s">
        <v>1</v>
      </c>
      <c r="F12016" s="23" t="s">
        <v>22</v>
      </c>
      <c r="G12016" s="23" t="s">
        <v>975</v>
      </c>
      <c r="H12016" s="2" t="s">
        <v>8893</v>
      </c>
      <c r="I12016" s="23" t="s">
        <v>7680</v>
      </c>
      <c r="J12016" s="23" t="s">
        <v>59</v>
      </c>
      <c r="K12016" s="23" t="s">
        <v>9712</v>
      </c>
      <c r="L12016" s="23" t="s">
        <v>9538</v>
      </c>
      <c r="M12016" s="23">
        <f>YEAR(Tabla2[[#This Row],[Fecha de creación]])</f>
        <v>2023</v>
      </c>
      <c r="N12016" s="23">
        <f>MONTH(Tabla2[[#This Row],[Fecha de creación]])</f>
        <v>2</v>
      </c>
    </row>
    <row r="12017" spans="1:14" x14ac:dyDescent="0.25">
      <c r="A12017" s="26">
        <v>44964.735775462963</v>
      </c>
      <c r="B12017" s="23" t="s">
        <v>100</v>
      </c>
      <c r="C12017" s="23" t="s">
        <v>15038</v>
      </c>
      <c r="D12017" s="23" t="s">
        <v>982</v>
      </c>
      <c r="E12017" s="23" t="s">
        <v>1</v>
      </c>
      <c r="F12017" s="23" t="s">
        <v>22</v>
      </c>
      <c r="G12017" s="23" t="s">
        <v>975</v>
      </c>
      <c r="H12017" s="2" t="s">
        <v>8893</v>
      </c>
      <c r="I12017" s="23" t="s">
        <v>7966</v>
      </c>
      <c r="J12017" s="23" t="s">
        <v>59</v>
      </c>
      <c r="K12017" s="23" t="s">
        <v>9712</v>
      </c>
      <c r="L12017" s="23" t="s">
        <v>9538</v>
      </c>
      <c r="M12017" s="23">
        <f>YEAR(Tabla2[[#This Row],[Fecha de creación]])</f>
        <v>2023</v>
      </c>
      <c r="N12017" s="23">
        <f>MONTH(Tabla2[[#This Row],[Fecha de creación]])</f>
        <v>2</v>
      </c>
    </row>
    <row r="12018" spans="1:14" x14ac:dyDescent="0.25">
      <c r="A12018" s="26">
        <v>44965.381111111114</v>
      </c>
      <c r="B12018" s="23" t="s">
        <v>189</v>
      </c>
      <c r="C12018" s="23" t="s">
        <v>15039</v>
      </c>
      <c r="D12018" s="23" t="s">
        <v>11362</v>
      </c>
      <c r="E12018" s="23" t="s">
        <v>1</v>
      </c>
      <c r="F12018" s="23" t="s">
        <v>7</v>
      </c>
      <c r="G12018" s="23" t="s">
        <v>3</v>
      </c>
      <c r="H12018" s="2" t="s">
        <v>7745</v>
      </c>
      <c r="I12018" s="23" t="s">
        <v>14979</v>
      </c>
      <c r="J12018" s="23" t="s">
        <v>59</v>
      </c>
      <c r="K12018" s="23" t="s">
        <v>9712</v>
      </c>
      <c r="L12018" s="23" t="s">
        <v>9539</v>
      </c>
      <c r="M12018" s="23">
        <f>YEAR(Tabla2[[#This Row],[Fecha de creación]])</f>
        <v>2023</v>
      </c>
      <c r="N12018" s="23">
        <f>MONTH(Tabla2[[#This Row],[Fecha de creación]])</f>
        <v>2</v>
      </c>
    </row>
    <row r="12019" spans="1:14" x14ac:dyDescent="0.25">
      <c r="A12019" s="26">
        <v>44965.38318287037</v>
      </c>
      <c r="B12019" s="23" t="s">
        <v>189</v>
      </c>
      <c r="C12019" s="23" t="s">
        <v>15040</v>
      </c>
      <c r="D12019" s="23" t="s">
        <v>7351</v>
      </c>
      <c r="E12019" s="23" t="s">
        <v>1</v>
      </c>
      <c r="F12019" s="23" t="s">
        <v>7</v>
      </c>
      <c r="G12019" s="23" t="s">
        <v>975</v>
      </c>
      <c r="H12019" s="2" t="s">
        <v>8459</v>
      </c>
      <c r="I12019" s="23" t="s">
        <v>7338</v>
      </c>
      <c r="J12019" s="23" t="s">
        <v>59</v>
      </c>
      <c r="K12019" s="23" t="s">
        <v>9712</v>
      </c>
      <c r="L12019" s="23" t="s">
        <v>9538</v>
      </c>
      <c r="M12019" s="23">
        <f>YEAR(Tabla2[[#This Row],[Fecha de creación]])</f>
        <v>2023</v>
      </c>
      <c r="N12019" s="23">
        <f>MONTH(Tabla2[[#This Row],[Fecha de creación]])</f>
        <v>2</v>
      </c>
    </row>
    <row r="12020" spans="1:14" x14ac:dyDescent="0.25">
      <c r="A12020" s="26">
        <v>44965.407430555555</v>
      </c>
      <c r="B12020" s="23" t="s">
        <v>34</v>
      </c>
      <c r="C12020" s="23" t="s">
        <v>15041</v>
      </c>
      <c r="D12020" s="23" t="s">
        <v>15042</v>
      </c>
      <c r="E12020" s="23" t="s">
        <v>1</v>
      </c>
      <c r="F12020" s="23" t="s">
        <v>22</v>
      </c>
      <c r="G12020" s="23" t="s">
        <v>975</v>
      </c>
      <c r="H12020" s="2" t="s">
        <v>16985</v>
      </c>
      <c r="I12020" s="23" t="s">
        <v>13151</v>
      </c>
      <c r="J12020" s="23" t="s">
        <v>958</v>
      </c>
      <c r="K12020" s="23" t="s">
        <v>9712</v>
      </c>
      <c r="L12020" s="23" t="s">
        <v>9538</v>
      </c>
      <c r="M12020" s="23">
        <f>YEAR(Tabla2[[#This Row],[Fecha de creación]])</f>
        <v>2023</v>
      </c>
      <c r="N12020" s="23">
        <f>MONTH(Tabla2[[#This Row],[Fecha de creación]])</f>
        <v>2</v>
      </c>
    </row>
    <row r="12021" spans="1:14" x14ac:dyDescent="0.25">
      <c r="A12021" s="26">
        <v>44965.4140625</v>
      </c>
      <c r="B12021" s="23" t="s">
        <v>34</v>
      </c>
      <c r="C12021" s="23" t="s">
        <v>15043</v>
      </c>
      <c r="D12021" s="23" t="s">
        <v>15044</v>
      </c>
      <c r="E12021" s="23" t="s">
        <v>1</v>
      </c>
      <c r="F12021" s="23" t="s">
        <v>22</v>
      </c>
      <c r="G12021" s="23" t="s">
        <v>3</v>
      </c>
      <c r="H12021" s="2" t="s">
        <v>16988</v>
      </c>
      <c r="I12021" s="23" t="s">
        <v>13151</v>
      </c>
      <c r="J12021" s="23"/>
      <c r="K12021" s="23" t="s">
        <v>9712</v>
      </c>
      <c r="L12021" s="23" t="s">
        <v>9539</v>
      </c>
      <c r="M12021" s="23">
        <f>YEAR(Tabla2[[#This Row],[Fecha de creación]])</f>
        <v>2023</v>
      </c>
      <c r="N12021" s="23">
        <f>MONTH(Tabla2[[#This Row],[Fecha de creación]])</f>
        <v>2</v>
      </c>
    </row>
    <row r="12022" spans="1:14" x14ac:dyDescent="0.25">
      <c r="A12022" s="26">
        <v>44965.418900462966</v>
      </c>
      <c r="B12022" s="23" t="s">
        <v>19</v>
      </c>
      <c r="C12022" s="23" t="s">
        <v>15045</v>
      </c>
      <c r="D12022" s="23" t="s">
        <v>15046</v>
      </c>
      <c r="E12022" s="23" t="s">
        <v>1</v>
      </c>
      <c r="F12022" s="23" t="s">
        <v>7</v>
      </c>
      <c r="G12022" s="23" t="s">
        <v>975</v>
      </c>
      <c r="H12022" s="2" t="s">
        <v>8559</v>
      </c>
      <c r="I12022" s="23" t="s">
        <v>10079</v>
      </c>
      <c r="J12022" s="23"/>
      <c r="K12022" s="23" t="s">
        <v>9712</v>
      </c>
      <c r="L12022" s="23" t="s">
        <v>9538</v>
      </c>
      <c r="M12022" s="23">
        <f>YEAR(Tabla2[[#This Row],[Fecha de creación]])</f>
        <v>2023</v>
      </c>
      <c r="N12022" s="23">
        <f>MONTH(Tabla2[[#This Row],[Fecha de creación]])</f>
        <v>2</v>
      </c>
    </row>
    <row r="12023" spans="1:14" x14ac:dyDescent="0.25">
      <c r="A12023" s="26">
        <v>44965.425115740742</v>
      </c>
      <c r="B12023" s="23" t="s">
        <v>34</v>
      </c>
      <c r="C12023" s="23" t="s">
        <v>15047</v>
      </c>
      <c r="D12023" s="23" t="s">
        <v>15048</v>
      </c>
      <c r="E12023" s="23" t="s">
        <v>1</v>
      </c>
      <c r="F12023" s="23" t="s">
        <v>7</v>
      </c>
      <c r="G12023" s="23" t="s">
        <v>3</v>
      </c>
      <c r="H12023" s="2" t="s">
        <v>8459</v>
      </c>
      <c r="I12023" s="23" t="s">
        <v>13151</v>
      </c>
      <c r="J12023" s="23" t="s">
        <v>59</v>
      </c>
      <c r="K12023" s="23" t="s">
        <v>9712</v>
      </c>
      <c r="L12023" s="23" t="s">
        <v>9539</v>
      </c>
      <c r="M12023" s="23">
        <f>YEAR(Tabla2[[#This Row],[Fecha de creación]])</f>
        <v>2023</v>
      </c>
      <c r="N12023" s="23">
        <f>MONTH(Tabla2[[#This Row],[Fecha de creación]])</f>
        <v>2</v>
      </c>
    </row>
    <row r="12024" spans="1:14" x14ac:dyDescent="0.25">
      <c r="A12024" s="26">
        <v>44965.450324074074</v>
      </c>
      <c r="B12024" s="23" t="s">
        <v>19</v>
      </c>
      <c r="C12024" s="23" t="s">
        <v>15049</v>
      </c>
      <c r="D12024" s="23" t="s">
        <v>15050</v>
      </c>
      <c r="E12024" s="23" t="s">
        <v>1</v>
      </c>
      <c r="F12024" s="23" t="s">
        <v>7</v>
      </c>
      <c r="G12024" s="23" t="s">
        <v>975</v>
      </c>
      <c r="H12024" s="2" t="s">
        <v>7744</v>
      </c>
      <c r="I12024" s="23" t="s">
        <v>10079</v>
      </c>
      <c r="J12024" s="23"/>
      <c r="K12024" s="23" t="s">
        <v>9712</v>
      </c>
      <c r="L12024" s="23" t="s">
        <v>9538</v>
      </c>
      <c r="M12024" s="23">
        <f>YEAR(Tabla2[[#This Row],[Fecha de creación]])</f>
        <v>2023</v>
      </c>
      <c r="N12024" s="23">
        <f>MONTH(Tabla2[[#This Row],[Fecha de creación]])</f>
        <v>2</v>
      </c>
    </row>
    <row r="12025" spans="1:14" x14ac:dyDescent="0.25">
      <c r="A12025" s="26">
        <v>44965.465740740743</v>
      </c>
      <c r="B12025" s="23" t="s">
        <v>56</v>
      </c>
      <c r="C12025" s="23" t="s">
        <v>15051</v>
      </c>
      <c r="D12025" s="23" t="s">
        <v>7351</v>
      </c>
      <c r="E12025" s="23" t="s">
        <v>1</v>
      </c>
      <c r="F12025" s="23" t="s">
        <v>7</v>
      </c>
      <c r="G12025" s="23" t="s">
        <v>975</v>
      </c>
      <c r="H12025" s="2" t="s">
        <v>8459</v>
      </c>
      <c r="I12025" s="23" t="s">
        <v>7342</v>
      </c>
      <c r="J12025" s="23" t="s">
        <v>59</v>
      </c>
      <c r="K12025" s="23" t="s">
        <v>9712</v>
      </c>
      <c r="L12025" s="23" t="s">
        <v>9538</v>
      </c>
      <c r="M12025" s="23">
        <f>YEAR(Tabla2[[#This Row],[Fecha de creación]])</f>
        <v>2023</v>
      </c>
      <c r="N12025" s="23">
        <f>MONTH(Tabla2[[#This Row],[Fecha de creación]])</f>
        <v>2</v>
      </c>
    </row>
    <row r="12026" spans="1:14" x14ac:dyDescent="0.25">
      <c r="A12026" s="26">
        <v>44965.471307870372</v>
      </c>
      <c r="B12026" s="23" t="s">
        <v>56</v>
      </c>
      <c r="C12026" s="23" t="s">
        <v>15052</v>
      </c>
      <c r="D12026" s="23" t="s">
        <v>131</v>
      </c>
      <c r="E12026" s="23" t="s">
        <v>1</v>
      </c>
      <c r="F12026" s="23" t="s">
        <v>7</v>
      </c>
      <c r="G12026" s="23" t="s">
        <v>975</v>
      </c>
      <c r="H12026" s="2" t="s">
        <v>7728</v>
      </c>
      <c r="I12026" s="23" t="s">
        <v>7342</v>
      </c>
      <c r="J12026" s="23" t="s">
        <v>59</v>
      </c>
      <c r="K12026" s="23" t="s">
        <v>9712</v>
      </c>
      <c r="L12026" s="23" t="s">
        <v>9538</v>
      </c>
      <c r="M12026" s="23">
        <f>YEAR(Tabla2[[#This Row],[Fecha de creación]])</f>
        <v>2023</v>
      </c>
      <c r="N12026" s="23">
        <f>MONTH(Tabla2[[#This Row],[Fecha de creación]])</f>
        <v>2</v>
      </c>
    </row>
    <row r="12027" spans="1:14" x14ac:dyDescent="0.25">
      <c r="A12027" s="26">
        <v>44965.48364583333</v>
      </c>
      <c r="B12027" s="23" t="s">
        <v>189</v>
      </c>
      <c r="C12027" s="23" t="s">
        <v>15053</v>
      </c>
      <c r="D12027" s="23" t="s">
        <v>382</v>
      </c>
      <c r="E12027" s="23" t="s">
        <v>1</v>
      </c>
      <c r="F12027" s="23" t="s">
        <v>7</v>
      </c>
      <c r="G12027" s="23" t="s">
        <v>975</v>
      </c>
      <c r="H12027" s="2" t="s">
        <v>7723</v>
      </c>
      <c r="I12027" s="23" t="s">
        <v>14979</v>
      </c>
      <c r="J12027" s="23" t="s">
        <v>59</v>
      </c>
      <c r="K12027" s="23" t="s">
        <v>9712</v>
      </c>
      <c r="L12027" s="23" t="s">
        <v>9538</v>
      </c>
      <c r="M12027" s="23">
        <f>YEAR(Tabla2[[#This Row],[Fecha de creación]])</f>
        <v>2023</v>
      </c>
      <c r="N12027" s="23">
        <f>MONTH(Tabla2[[#This Row],[Fecha de creación]])</f>
        <v>2</v>
      </c>
    </row>
    <row r="12028" spans="1:14" x14ac:dyDescent="0.25">
      <c r="A12028" s="26">
        <v>44965.488182870373</v>
      </c>
      <c r="B12028" s="23" t="s">
        <v>189</v>
      </c>
      <c r="C12028" s="23" t="s">
        <v>15054</v>
      </c>
      <c r="D12028" s="23" t="s">
        <v>11362</v>
      </c>
      <c r="E12028" s="23" t="s">
        <v>1</v>
      </c>
      <c r="F12028" s="23" t="s">
        <v>7</v>
      </c>
      <c r="G12028" s="23" t="s">
        <v>975</v>
      </c>
      <c r="H12028" s="2" t="s">
        <v>7745</v>
      </c>
      <c r="I12028" s="23" t="s">
        <v>14979</v>
      </c>
      <c r="J12028" s="23" t="s">
        <v>59</v>
      </c>
      <c r="K12028" s="23" t="s">
        <v>9712</v>
      </c>
      <c r="L12028" s="23" t="s">
        <v>9538</v>
      </c>
      <c r="M12028" s="23">
        <f>YEAR(Tabla2[[#This Row],[Fecha de creación]])</f>
        <v>2023</v>
      </c>
      <c r="N12028" s="23">
        <f>MONTH(Tabla2[[#This Row],[Fecha de creación]])</f>
        <v>2</v>
      </c>
    </row>
    <row r="12029" spans="1:14" x14ac:dyDescent="0.25">
      <c r="A12029" s="26">
        <v>44965.530833333331</v>
      </c>
      <c r="B12029" s="23" t="s">
        <v>189</v>
      </c>
      <c r="C12029" s="23" t="s">
        <v>15055</v>
      </c>
      <c r="D12029" s="23" t="s">
        <v>15056</v>
      </c>
      <c r="E12029" s="23" t="s">
        <v>1</v>
      </c>
      <c r="F12029" s="23" t="s">
        <v>2</v>
      </c>
      <c r="G12029" s="23" t="s">
        <v>1551</v>
      </c>
      <c r="H12029" s="2" t="s">
        <v>7737</v>
      </c>
      <c r="I12029" s="23" t="s">
        <v>7205</v>
      </c>
      <c r="J12029" s="23" t="s">
        <v>958</v>
      </c>
      <c r="K12029" s="23" t="s">
        <v>9712</v>
      </c>
      <c r="L12029" s="23" t="s">
        <v>9539</v>
      </c>
      <c r="M12029" s="23">
        <f>YEAR(Tabla2[[#This Row],[Fecha de creación]])</f>
        <v>2023</v>
      </c>
      <c r="N12029" s="23">
        <f>MONTH(Tabla2[[#This Row],[Fecha de creación]])</f>
        <v>2</v>
      </c>
    </row>
    <row r="12030" spans="1:14" x14ac:dyDescent="0.25">
      <c r="A12030" s="26">
        <v>44965.539178240739</v>
      </c>
      <c r="B12030" s="23" t="s">
        <v>189</v>
      </c>
      <c r="C12030" s="23" t="s">
        <v>15057</v>
      </c>
      <c r="D12030" s="23" t="s">
        <v>15058</v>
      </c>
      <c r="E12030" s="23" t="s">
        <v>1</v>
      </c>
      <c r="F12030" s="23" t="s">
        <v>22</v>
      </c>
      <c r="G12030" s="23" t="s">
        <v>975</v>
      </c>
      <c r="H12030" s="2" t="s">
        <v>3075</v>
      </c>
      <c r="I12030" s="23" t="s">
        <v>14979</v>
      </c>
      <c r="J12030" s="23" t="s">
        <v>958</v>
      </c>
      <c r="K12030" s="23" t="s">
        <v>9712</v>
      </c>
      <c r="L12030" s="23" t="s">
        <v>9538</v>
      </c>
      <c r="M12030" s="23">
        <f>YEAR(Tabla2[[#This Row],[Fecha de creación]])</f>
        <v>2023</v>
      </c>
      <c r="N12030" s="23">
        <f>MONTH(Tabla2[[#This Row],[Fecha de creación]])</f>
        <v>2</v>
      </c>
    </row>
    <row r="12031" spans="1:14" x14ac:dyDescent="0.25">
      <c r="A12031" s="26">
        <v>44965.541134259256</v>
      </c>
      <c r="B12031" s="23" t="s">
        <v>56</v>
      </c>
      <c r="C12031" s="23" t="s">
        <v>15059</v>
      </c>
      <c r="D12031" s="23" t="s">
        <v>7341</v>
      </c>
      <c r="E12031" s="23" t="s">
        <v>1</v>
      </c>
      <c r="F12031" s="23" t="s">
        <v>7</v>
      </c>
      <c r="G12031" s="23" t="s">
        <v>975</v>
      </c>
      <c r="H12031" s="2" t="s">
        <v>16986</v>
      </c>
      <c r="I12031" s="23" t="s">
        <v>14962</v>
      </c>
      <c r="J12031" s="23" t="s">
        <v>59</v>
      </c>
      <c r="K12031" s="23" t="s">
        <v>9712</v>
      </c>
      <c r="L12031" s="23" t="s">
        <v>9538</v>
      </c>
      <c r="M12031" s="23">
        <f>YEAR(Tabla2[[#This Row],[Fecha de creación]])</f>
        <v>2023</v>
      </c>
      <c r="N12031" s="23">
        <f>MONTH(Tabla2[[#This Row],[Fecha de creación]])</f>
        <v>2</v>
      </c>
    </row>
    <row r="12032" spans="1:14" x14ac:dyDescent="0.25">
      <c r="A12032" s="26">
        <v>44965.635092592594</v>
      </c>
      <c r="B12032" s="23" t="s">
        <v>56</v>
      </c>
      <c r="C12032" s="23" t="s">
        <v>15060</v>
      </c>
      <c r="D12032" s="23" t="s">
        <v>21</v>
      </c>
      <c r="E12032" s="23" t="s">
        <v>1</v>
      </c>
      <c r="F12032" s="23" t="s">
        <v>7</v>
      </c>
      <c r="G12032" s="23" t="s">
        <v>975</v>
      </c>
      <c r="H12032" s="2" t="s">
        <v>7744</v>
      </c>
      <c r="I12032" s="23" t="s">
        <v>7342</v>
      </c>
      <c r="J12032" s="23" t="s">
        <v>59</v>
      </c>
      <c r="K12032" s="23" t="s">
        <v>9712</v>
      </c>
      <c r="L12032" s="23" t="s">
        <v>9538</v>
      </c>
      <c r="M12032" s="23">
        <f>YEAR(Tabla2[[#This Row],[Fecha de creación]])</f>
        <v>2023</v>
      </c>
      <c r="N12032" s="23">
        <f>MONTH(Tabla2[[#This Row],[Fecha de creación]])</f>
        <v>2</v>
      </c>
    </row>
    <row r="12033" spans="1:14" x14ac:dyDescent="0.25">
      <c r="A12033" s="26">
        <v>44965.638495370367</v>
      </c>
      <c r="B12033" s="23" t="s">
        <v>56</v>
      </c>
      <c r="C12033" s="23" t="s">
        <v>15061</v>
      </c>
      <c r="D12033" s="23" t="s">
        <v>21</v>
      </c>
      <c r="E12033" s="23" t="s">
        <v>1</v>
      </c>
      <c r="F12033" s="23" t="s">
        <v>7</v>
      </c>
      <c r="G12033" s="23" t="s">
        <v>975</v>
      </c>
      <c r="H12033" s="2" t="s">
        <v>7744</v>
      </c>
      <c r="I12033" s="23" t="s">
        <v>7342</v>
      </c>
      <c r="J12033" s="23" t="s">
        <v>59</v>
      </c>
      <c r="K12033" s="23" t="s">
        <v>9712</v>
      </c>
      <c r="L12033" s="23" t="s">
        <v>9538</v>
      </c>
      <c r="M12033" s="23">
        <f>YEAR(Tabla2[[#This Row],[Fecha de creación]])</f>
        <v>2023</v>
      </c>
      <c r="N12033" s="23">
        <f>MONTH(Tabla2[[#This Row],[Fecha de creación]])</f>
        <v>2</v>
      </c>
    </row>
    <row r="12034" spans="1:14" x14ac:dyDescent="0.25">
      <c r="A12034" s="26">
        <v>44965.6481712963</v>
      </c>
      <c r="B12034" s="23" t="s">
        <v>189</v>
      </c>
      <c r="C12034" s="23" t="s">
        <v>15062</v>
      </c>
      <c r="D12034" s="23" t="s">
        <v>382</v>
      </c>
      <c r="E12034" s="23" t="s">
        <v>1</v>
      </c>
      <c r="F12034" s="23" t="s">
        <v>7</v>
      </c>
      <c r="G12034" s="23" t="s">
        <v>3</v>
      </c>
      <c r="H12034" s="2" t="s">
        <v>16995</v>
      </c>
      <c r="I12034" s="23" t="s">
        <v>7338</v>
      </c>
      <c r="J12034" s="23" t="s">
        <v>59</v>
      </c>
      <c r="K12034" s="23" t="s">
        <v>9712</v>
      </c>
      <c r="L12034" s="23" t="s">
        <v>9539</v>
      </c>
      <c r="M12034" s="23">
        <f>YEAR(Tabla2[[#This Row],[Fecha de creación]])</f>
        <v>2023</v>
      </c>
      <c r="N12034" s="23">
        <f>MONTH(Tabla2[[#This Row],[Fecha de creación]])</f>
        <v>2</v>
      </c>
    </row>
    <row r="12035" spans="1:14" x14ac:dyDescent="0.25">
      <c r="A12035" s="26">
        <v>44965.661145833335</v>
      </c>
      <c r="B12035" s="23" t="s">
        <v>0</v>
      </c>
      <c r="C12035" s="23" t="s">
        <v>15063</v>
      </c>
      <c r="D12035" s="23" t="s">
        <v>7108</v>
      </c>
      <c r="E12035" s="23" t="s">
        <v>1</v>
      </c>
      <c r="F12035" s="23" t="s">
        <v>22</v>
      </c>
      <c r="G12035" s="23" t="s">
        <v>975</v>
      </c>
      <c r="H12035" s="2" t="s">
        <v>8893</v>
      </c>
      <c r="I12035" s="23" t="s">
        <v>14129</v>
      </c>
      <c r="J12035" s="23" t="s">
        <v>59</v>
      </c>
      <c r="K12035" s="23" t="s">
        <v>9712</v>
      </c>
      <c r="L12035" s="23" t="s">
        <v>9538</v>
      </c>
      <c r="M12035" s="23">
        <f>YEAR(Tabla2[[#This Row],[Fecha de creación]])</f>
        <v>2023</v>
      </c>
      <c r="N12035" s="23">
        <f>MONTH(Tabla2[[#This Row],[Fecha de creación]])</f>
        <v>2</v>
      </c>
    </row>
    <row r="12036" spans="1:14" x14ac:dyDescent="0.25">
      <c r="A12036" s="26">
        <v>44965.675092592595</v>
      </c>
      <c r="B12036" s="23" t="s">
        <v>189</v>
      </c>
      <c r="C12036" s="23" t="s">
        <v>15064</v>
      </c>
      <c r="D12036" s="23" t="s">
        <v>382</v>
      </c>
      <c r="E12036" s="23" t="s">
        <v>1</v>
      </c>
      <c r="F12036" s="23" t="s">
        <v>7</v>
      </c>
      <c r="G12036" s="23" t="s">
        <v>975</v>
      </c>
      <c r="H12036" s="2" t="s">
        <v>7723</v>
      </c>
      <c r="I12036" s="23" t="s">
        <v>7338</v>
      </c>
      <c r="J12036" s="23" t="s">
        <v>59</v>
      </c>
      <c r="K12036" s="23" t="s">
        <v>9712</v>
      </c>
      <c r="L12036" s="23" t="s">
        <v>9538</v>
      </c>
      <c r="M12036" s="23">
        <f>YEAR(Tabla2[[#This Row],[Fecha de creación]])</f>
        <v>2023</v>
      </c>
      <c r="N12036" s="23">
        <f>MONTH(Tabla2[[#This Row],[Fecha de creación]])</f>
        <v>2</v>
      </c>
    </row>
    <row r="12037" spans="1:14" x14ac:dyDescent="0.25">
      <c r="A12037" s="26">
        <v>44965.67701388889</v>
      </c>
      <c r="B12037" s="23" t="s">
        <v>34</v>
      </c>
      <c r="C12037" s="23" t="s">
        <v>15065</v>
      </c>
      <c r="D12037" s="23" t="s">
        <v>15066</v>
      </c>
      <c r="E12037" s="23" t="s">
        <v>1</v>
      </c>
      <c r="F12037" s="23" t="s">
        <v>7</v>
      </c>
      <c r="G12037" s="23" t="s">
        <v>3</v>
      </c>
      <c r="H12037" s="2" t="s">
        <v>7748</v>
      </c>
      <c r="I12037" s="23" t="s">
        <v>13151</v>
      </c>
      <c r="J12037" s="23"/>
      <c r="K12037" s="23" t="s">
        <v>9712</v>
      </c>
      <c r="L12037" s="23" t="s">
        <v>9539</v>
      </c>
      <c r="M12037" s="23">
        <f>YEAR(Tabla2[[#This Row],[Fecha de creación]])</f>
        <v>2023</v>
      </c>
      <c r="N12037" s="23">
        <f>MONTH(Tabla2[[#This Row],[Fecha de creación]])</f>
        <v>2</v>
      </c>
    </row>
    <row r="12038" spans="1:14" x14ac:dyDescent="0.25">
      <c r="A12038" s="26">
        <v>44965.691122685188</v>
      </c>
      <c r="B12038" s="23" t="s">
        <v>34</v>
      </c>
      <c r="C12038" s="23" t="s">
        <v>15067</v>
      </c>
      <c r="D12038" s="23" t="s">
        <v>15068</v>
      </c>
      <c r="E12038" s="23" t="s">
        <v>1</v>
      </c>
      <c r="F12038" s="23" t="s">
        <v>7</v>
      </c>
      <c r="G12038" s="23" t="s">
        <v>3</v>
      </c>
      <c r="H12038" s="2" t="s">
        <v>16996</v>
      </c>
      <c r="I12038" s="23" t="s">
        <v>13151</v>
      </c>
      <c r="J12038" s="23" t="s">
        <v>59</v>
      </c>
      <c r="K12038" s="23" t="s">
        <v>9712</v>
      </c>
      <c r="L12038" s="23" t="s">
        <v>9539</v>
      </c>
      <c r="M12038" s="23">
        <f>YEAR(Tabla2[[#This Row],[Fecha de creación]])</f>
        <v>2023</v>
      </c>
      <c r="N12038" s="23">
        <f>MONTH(Tabla2[[#This Row],[Fecha de creación]])</f>
        <v>2</v>
      </c>
    </row>
    <row r="12039" spans="1:14" x14ac:dyDescent="0.25">
      <c r="A12039" s="26">
        <v>44965.713773148149</v>
      </c>
      <c r="B12039" s="23" t="s">
        <v>34</v>
      </c>
      <c r="C12039" s="23" t="s">
        <v>15069</v>
      </c>
      <c r="D12039" s="23" t="s">
        <v>15070</v>
      </c>
      <c r="E12039" s="23" t="s">
        <v>1</v>
      </c>
      <c r="F12039" s="23" t="s">
        <v>7</v>
      </c>
      <c r="G12039" s="23" t="s">
        <v>3</v>
      </c>
      <c r="H12039" s="2" t="s">
        <v>7980</v>
      </c>
      <c r="I12039" s="23" t="s">
        <v>13151</v>
      </c>
      <c r="J12039" s="23"/>
      <c r="K12039" s="23" t="s">
        <v>9712</v>
      </c>
      <c r="L12039" s="23" t="s">
        <v>9539</v>
      </c>
      <c r="M12039" s="23">
        <f>YEAR(Tabla2[[#This Row],[Fecha de creación]])</f>
        <v>2023</v>
      </c>
      <c r="N12039" s="23">
        <f>MONTH(Tabla2[[#This Row],[Fecha de creación]])</f>
        <v>2</v>
      </c>
    </row>
    <row r="12040" spans="1:14" x14ac:dyDescent="0.25">
      <c r="A12040" s="26">
        <v>44965.729583333334</v>
      </c>
      <c r="B12040" s="23" t="s">
        <v>56</v>
      </c>
      <c r="C12040" s="23" t="s">
        <v>15071</v>
      </c>
      <c r="D12040" s="23" t="s">
        <v>15072</v>
      </c>
      <c r="E12040" s="23" t="s">
        <v>1</v>
      </c>
      <c r="F12040" s="23" t="s">
        <v>22</v>
      </c>
      <c r="G12040" s="23" t="s">
        <v>975</v>
      </c>
      <c r="H12040" s="2" t="s">
        <v>8893</v>
      </c>
      <c r="I12040" s="23" t="s">
        <v>14962</v>
      </c>
      <c r="J12040" s="23" t="s">
        <v>958</v>
      </c>
      <c r="K12040" s="23" t="s">
        <v>9712</v>
      </c>
      <c r="L12040" s="23" t="s">
        <v>9538</v>
      </c>
      <c r="M12040" s="23">
        <f>YEAR(Tabla2[[#This Row],[Fecha de creación]])</f>
        <v>2023</v>
      </c>
      <c r="N12040" s="23">
        <f>MONTH(Tabla2[[#This Row],[Fecha de creación]])</f>
        <v>2</v>
      </c>
    </row>
    <row r="12041" spans="1:14" x14ac:dyDescent="0.25">
      <c r="A12041" s="26">
        <v>44965.730092592596</v>
      </c>
      <c r="B12041" s="23" t="s">
        <v>0</v>
      </c>
      <c r="C12041" s="23" t="s">
        <v>15073</v>
      </c>
      <c r="D12041" s="23" t="s">
        <v>982</v>
      </c>
      <c r="E12041" s="23" t="s">
        <v>1</v>
      </c>
      <c r="F12041" s="23" t="s">
        <v>22</v>
      </c>
      <c r="G12041" s="23" t="s">
        <v>975</v>
      </c>
      <c r="H12041" s="2" t="s">
        <v>8893</v>
      </c>
      <c r="I12041" s="23" t="s">
        <v>7680</v>
      </c>
      <c r="J12041" s="23" t="s">
        <v>59</v>
      </c>
      <c r="K12041" s="23" t="s">
        <v>9712</v>
      </c>
      <c r="L12041" s="23" t="s">
        <v>9538</v>
      </c>
      <c r="M12041" s="23">
        <f>YEAR(Tabla2[[#This Row],[Fecha de creación]])</f>
        <v>2023</v>
      </c>
      <c r="N12041" s="23">
        <f>MONTH(Tabla2[[#This Row],[Fecha de creación]])</f>
        <v>2</v>
      </c>
    </row>
    <row r="12042" spans="1:14" x14ac:dyDescent="0.25">
      <c r="A12042" s="26">
        <v>44965.731446759259</v>
      </c>
      <c r="B12042" s="23" t="s">
        <v>0</v>
      </c>
      <c r="C12042" s="23" t="s">
        <v>15074</v>
      </c>
      <c r="D12042" s="23" t="s">
        <v>14919</v>
      </c>
      <c r="E12042" s="23" t="s">
        <v>1</v>
      </c>
      <c r="F12042" s="23" t="s">
        <v>7</v>
      </c>
      <c r="G12042" s="23" t="s">
        <v>3</v>
      </c>
      <c r="H12042" s="2" t="s">
        <v>8459</v>
      </c>
      <c r="I12042" s="23" t="s">
        <v>14129</v>
      </c>
      <c r="J12042" s="23" t="s">
        <v>958</v>
      </c>
      <c r="K12042" s="23" t="s">
        <v>9712</v>
      </c>
      <c r="L12042" s="23" t="s">
        <v>9539</v>
      </c>
      <c r="M12042" s="23">
        <f>YEAR(Tabla2[[#This Row],[Fecha de creación]])</f>
        <v>2023</v>
      </c>
      <c r="N12042" s="23">
        <f>MONTH(Tabla2[[#This Row],[Fecha de creación]])</f>
        <v>2</v>
      </c>
    </row>
    <row r="12043" spans="1:14" x14ac:dyDescent="0.25">
      <c r="A12043" s="26">
        <v>44965.731666666667</v>
      </c>
      <c r="B12043" s="23" t="s">
        <v>0</v>
      </c>
      <c r="C12043" s="23" t="s">
        <v>15075</v>
      </c>
      <c r="D12043" s="23" t="s">
        <v>982</v>
      </c>
      <c r="E12043" s="23" t="s">
        <v>1</v>
      </c>
      <c r="F12043" s="23" t="s">
        <v>22</v>
      </c>
      <c r="G12043" s="23" t="s">
        <v>975</v>
      </c>
      <c r="H12043" s="2" t="s">
        <v>8893</v>
      </c>
      <c r="I12043" s="23" t="s">
        <v>7680</v>
      </c>
      <c r="J12043" s="23" t="s">
        <v>59</v>
      </c>
      <c r="K12043" s="23" t="s">
        <v>9712</v>
      </c>
      <c r="L12043" s="23" t="s">
        <v>9538</v>
      </c>
      <c r="M12043" s="23">
        <f>YEAR(Tabla2[[#This Row],[Fecha de creación]])</f>
        <v>2023</v>
      </c>
      <c r="N12043" s="23">
        <f>MONTH(Tabla2[[#This Row],[Fecha de creación]])</f>
        <v>2</v>
      </c>
    </row>
    <row r="12044" spans="1:14" x14ac:dyDescent="0.25">
      <c r="A12044" s="26">
        <v>44966.378703703704</v>
      </c>
      <c r="B12044" s="23" t="s">
        <v>34</v>
      </c>
      <c r="C12044" s="23" t="s">
        <v>15076</v>
      </c>
      <c r="D12044" s="23" t="s">
        <v>15077</v>
      </c>
      <c r="E12044" s="23" t="s">
        <v>1</v>
      </c>
      <c r="F12044" s="23" t="s">
        <v>7</v>
      </c>
      <c r="G12044" s="23" t="s">
        <v>1551</v>
      </c>
      <c r="H12044" s="2" t="s">
        <v>7734</v>
      </c>
      <c r="I12044" s="23" t="s">
        <v>11454</v>
      </c>
      <c r="J12044" s="23"/>
      <c r="K12044" s="23" t="s">
        <v>9712</v>
      </c>
      <c r="L12044" s="23" t="s">
        <v>9539</v>
      </c>
      <c r="M12044" s="23">
        <f>YEAR(Tabla2[[#This Row],[Fecha de creación]])</f>
        <v>2023</v>
      </c>
      <c r="N12044" s="23">
        <f>MONTH(Tabla2[[#This Row],[Fecha de creación]])</f>
        <v>2</v>
      </c>
    </row>
    <row r="12045" spans="1:14" x14ac:dyDescent="0.25">
      <c r="A12045" s="26">
        <v>44966.391979166663</v>
      </c>
      <c r="B12045" s="23" t="s">
        <v>34</v>
      </c>
      <c r="C12045" s="23" t="s">
        <v>15078</v>
      </c>
      <c r="D12045" s="23" t="s">
        <v>15079</v>
      </c>
      <c r="E12045" s="23" t="s">
        <v>1</v>
      </c>
      <c r="F12045" s="23" t="s">
        <v>7</v>
      </c>
      <c r="G12045" s="23" t="s">
        <v>1551</v>
      </c>
      <c r="H12045" s="2" t="s">
        <v>8491</v>
      </c>
      <c r="I12045" s="23" t="s">
        <v>11454</v>
      </c>
      <c r="J12045" s="23"/>
      <c r="K12045" s="23" t="s">
        <v>9712</v>
      </c>
      <c r="L12045" s="23" t="s">
        <v>9539</v>
      </c>
      <c r="M12045" s="23">
        <f>YEAR(Tabla2[[#This Row],[Fecha de creación]])</f>
        <v>2023</v>
      </c>
      <c r="N12045" s="23">
        <f>MONTH(Tabla2[[#This Row],[Fecha de creación]])</f>
        <v>2</v>
      </c>
    </row>
    <row r="12046" spans="1:14" x14ac:dyDescent="0.25">
      <c r="A12046" s="26">
        <v>44966.469837962963</v>
      </c>
      <c r="B12046" s="23" t="s">
        <v>34</v>
      </c>
      <c r="C12046" s="23" t="s">
        <v>15080</v>
      </c>
      <c r="D12046" s="23" t="s">
        <v>15081</v>
      </c>
      <c r="E12046" s="23" t="s">
        <v>1</v>
      </c>
      <c r="F12046" s="23" t="s">
        <v>7</v>
      </c>
      <c r="G12046" s="23" t="s">
        <v>975</v>
      </c>
      <c r="H12046" s="2" t="s">
        <v>7730</v>
      </c>
      <c r="I12046" s="23" t="s">
        <v>13151</v>
      </c>
      <c r="J12046" s="23" t="s">
        <v>59</v>
      </c>
      <c r="K12046" s="23" t="s">
        <v>9712</v>
      </c>
      <c r="L12046" s="23" t="s">
        <v>9538</v>
      </c>
      <c r="M12046" s="23">
        <f>YEAR(Tabla2[[#This Row],[Fecha de creación]])</f>
        <v>2023</v>
      </c>
      <c r="N12046" s="23">
        <f>MONTH(Tabla2[[#This Row],[Fecha de creación]])</f>
        <v>2</v>
      </c>
    </row>
    <row r="12047" spans="1:14" x14ac:dyDescent="0.25">
      <c r="A12047" s="26">
        <v>44966.48982638889</v>
      </c>
      <c r="B12047" s="23" t="s">
        <v>189</v>
      </c>
      <c r="C12047" s="23" t="s">
        <v>15082</v>
      </c>
      <c r="D12047" s="23" t="s">
        <v>7351</v>
      </c>
      <c r="E12047" s="23" t="s">
        <v>1</v>
      </c>
      <c r="F12047" s="23" t="s">
        <v>7</v>
      </c>
      <c r="G12047" s="23" t="s">
        <v>975</v>
      </c>
      <c r="H12047" s="2" t="s">
        <v>8459</v>
      </c>
      <c r="I12047" s="23" t="s">
        <v>7338</v>
      </c>
      <c r="J12047" s="23" t="s">
        <v>59</v>
      </c>
      <c r="K12047" s="23" t="s">
        <v>9712</v>
      </c>
      <c r="L12047" s="23" t="s">
        <v>9538</v>
      </c>
      <c r="M12047" s="23">
        <f>YEAR(Tabla2[[#This Row],[Fecha de creación]])</f>
        <v>2023</v>
      </c>
      <c r="N12047" s="23">
        <f>MONTH(Tabla2[[#This Row],[Fecha de creación]])</f>
        <v>2</v>
      </c>
    </row>
    <row r="12048" spans="1:14" x14ac:dyDescent="0.25">
      <c r="A12048" s="26">
        <v>44966.492071759261</v>
      </c>
      <c r="B12048" s="23" t="s">
        <v>56</v>
      </c>
      <c r="C12048" s="23" t="s">
        <v>15083</v>
      </c>
      <c r="D12048" s="23" t="s">
        <v>7351</v>
      </c>
      <c r="E12048" s="23" t="s">
        <v>1</v>
      </c>
      <c r="F12048" s="23" t="s">
        <v>7</v>
      </c>
      <c r="G12048" s="23" t="s">
        <v>975</v>
      </c>
      <c r="H12048" s="2" t="s">
        <v>8459</v>
      </c>
      <c r="I12048" s="23" t="s">
        <v>7342</v>
      </c>
      <c r="J12048" s="23" t="s">
        <v>59</v>
      </c>
      <c r="K12048" s="23" t="s">
        <v>9712</v>
      </c>
      <c r="L12048" s="23" t="s">
        <v>9538</v>
      </c>
      <c r="M12048" s="23">
        <f>YEAR(Tabla2[[#This Row],[Fecha de creación]])</f>
        <v>2023</v>
      </c>
      <c r="N12048" s="23">
        <f>MONTH(Tabla2[[#This Row],[Fecha de creación]])</f>
        <v>2</v>
      </c>
    </row>
    <row r="12049" spans="1:14" x14ac:dyDescent="0.25">
      <c r="A12049" s="26">
        <v>44966.499699074076</v>
      </c>
      <c r="B12049" s="23" t="s">
        <v>0</v>
      </c>
      <c r="C12049" s="23" t="s">
        <v>15084</v>
      </c>
      <c r="D12049" s="23" t="s">
        <v>49</v>
      </c>
      <c r="E12049" s="23" t="s">
        <v>1</v>
      </c>
      <c r="F12049" s="23" t="s">
        <v>7</v>
      </c>
      <c r="G12049" s="23" t="s">
        <v>3</v>
      </c>
      <c r="H12049" s="2" t="s">
        <v>7745</v>
      </c>
      <c r="I12049" s="23" t="s">
        <v>14129</v>
      </c>
      <c r="J12049" s="23" t="s">
        <v>958</v>
      </c>
      <c r="K12049" s="23" t="s">
        <v>9712</v>
      </c>
      <c r="L12049" s="23" t="s">
        <v>9539</v>
      </c>
      <c r="M12049" s="23">
        <f>YEAR(Tabla2[[#This Row],[Fecha de creación]])</f>
        <v>2023</v>
      </c>
      <c r="N12049" s="23">
        <f>MONTH(Tabla2[[#This Row],[Fecha de creación]])</f>
        <v>2</v>
      </c>
    </row>
    <row r="12050" spans="1:14" x14ac:dyDescent="0.25">
      <c r="A12050" s="26">
        <v>44966.521203703705</v>
      </c>
      <c r="B12050" s="23" t="s">
        <v>100</v>
      </c>
      <c r="C12050" s="23" t="s">
        <v>15085</v>
      </c>
      <c r="D12050" s="23" t="s">
        <v>719</v>
      </c>
      <c r="E12050" s="23" t="s">
        <v>1</v>
      </c>
      <c r="F12050" s="23" t="s">
        <v>7</v>
      </c>
      <c r="G12050" s="23" t="s">
        <v>975</v>
      </c>
      <c r="H12050" s="2" t="s">
        <v>7777</v>
      </c>
      <c r="I12050" s="23" t="s">
        <v>14131</v>
      </c>
      <c r="J12050" s="23" t="s">
        <v>59</v>
      </c>
      <c r="K12050" s="23" t="s">
        <v>9712</v>
      </c>
      <c r="L12050" s="23" t="s">
        <v>9538</v>
      </c>
      <c r="M12050" s="23">
        <f>YEAR(Tabla2[[#This Row],[Fecha de creación]])</f>
        <v>2023</v>
      </c>
      <c r="N12050" s="23">
        <f>MONTH(Tabla2[[#This Row],[Fecha de creación]])</f>
        <v>2</v>
      </c>
    </row>
    <row r="12051" spans="1:14" x14ac:dyDescent="0.25">
      <c r="A12051" s="26">
        <v>44966.53833333333</v>
      </c>
      <c r="B12051" s="23" t="s">
        <v>56</v>
      </c>
      <c r="C12051" s="23" t="s">
        <v>15086</v>
      </c>
      <c r="D12051" s="23" t="s">
        <v>7268</v>
      </c>
      <c r="E12051" s="23" t="s">
        <v>1</v>
      </c>
      <c r="F12051" s="23" t="s">
        <v>22</v>
      </c>
      <c r="G12051" s="23" t="s">
        <v>975</v>
      </c>
      <c r="H12051" s="2" t="s">
        <v>8893</v>
      </c>
      <c r="I12051" s="23" t="s">
        <v>14962</v>
      </c>
      <c r="J12051" s="23" t="s">
        <v>59</v>
      </c>
      <c r="K12051" s="23" t="s">
        <v>9712</v>
      </c>
      <c r="L12051" s="23" t="s">
        <v>9538</v>
      </c>
      <c r="M12051" s="23">
        <f>YEAR(Tabla2[[#This Row],[Fecha de creación]])</f>
        <v>2023</v>
      </c>
      <c r="N12051" s="23">
        <f>MONTH(Tabla2[[#This Row],[Fecha de creación]])</f>
        <v>2</v>
      </c>
    </row>
    <row r="12052" spans="1:14" x14ac:dyDescent="0.25">
      <c r="A12052" s="26">
        <v>44966.542743055557</v>
      </c>
      <c r="B12052" s="23" t="s">
        <v>189</v>
      </c>
      <c r="C12052" s="23" t="s">
        <v>15087</v>
      </c>
      <c r="D12052" s="23" t="s">
        <v>7268</v>
      </c>
      <c r="E12052" s="23" t="s">
        <v>1</v>
      </c>
      <c r="F12052" s="23" t="s">
        <v>22</v>
      </c>
      <c r="G12052" s="23" t="s">
        <v>975</v>
      </c>
      <c r="H12052" s="2" t="s">
        <v>8893</v>
      </c>
      <c r="I12052" s="23" t="s">
        <v>14979</v>
      </c>
      <c r="J12052" s="23" t="s">
        <v>59</v>
      </c>
      <c r="K12052" s="23" t="s">
        <v>9712</v>
      </c>
      <c r="L12052" s="23" t="s">
        <v>9538</v>
      </c>
      <c r="M12052" s="23">
        <f>YEAR(Tabla2[[#This Row],[Fecha de creación]])</f>
        <v>2023</v>
      </c>
      <c r="N12052" s="23">
        <f>MONTH(Tabla2[[#This Row],[Fecha de creación]])</f>
        <v>2</v>
      </c>
    </row>
    <row r="12053" spans="1:14" x14ac:dyDescent="0.25">
      <c r="A12053" s="26">
        <v>44966.54483796296</v>
      </c>
      <c r="B12053" s="23" t="s">
        <v>56</v>
      </c>
      <c r="C12053" s="23" t="s">
        <v>15088</v>
      </c>
      <c r="D12053" s="23" t="s">
        <v>7268</v>
      </c>
      <c r="E12053" s="23" t="s">
        <v>1</v>
      </c>
      <c r="F12053" s="23" t="s">
        <v>22</v>
      </c>
      <c r="G12053" s="23" t="s">
        <v>975</v>
      </c>
      <c r="H12053" s="2" t="s">
        <v>8893</v>
      </c>
      <c r="I12053" s="23" t="s">
        <v>14962</v>
      </c>
      <c r="J12053" s="23" t="s">
        <v>59</v>
      </c>
      <c r="K12053" s="23" t="s">
        <v>9712</v>
      </c>
      <c r="L12053" s="23" t="s">
        <v>9538</v>
      </c>
      <c r="M12053" s="23">
        <f>YEAR(Tabla2[[#This Row],[Fecha de creación]])</f>
        <v>2023</v>
      </c>
      <c r="N12053" s="23">
        <f>MONTH(Tabla2[[#This Row],[Fecha de creación]])</f>
        <v>2</v>
      </c>
    </row>
    <row r="12054" spans="1:14" x14ac:dyDescent="0.25">
      <c r="A12054" s="26">
        <v>44966.551655092589</v>
      </c>
      <c r="B12054" s="23" t="s">
        <v>56</v>
      </c>
      <c r="C12054" s="23" t="s">
        <v>15089</v>
      </c>
      <c r="D12054" s="23" t="s">
        <v>382</v>
      </c>
      <c r="E12054" s="23" t="s">
        <v>1</v>
      </c>
      <c r="F12054" s="23" t="s">
        <v>7</v>
      </c>
      <c r="G12054" s="23" t="s">
        <v>975</v>
      </c>
      <c r="H12054" s="2" t="s">
        <v>7723</v>
      </c>
      <c r="I12054" s="23" t="s">
        <v>14962</v>
      </c>
      <c r="J12054" s="23"/>
      <c r="K12054" s="23" t="s">
        <v>9712</v>
      </c>
      <c r="L12054" s="23" t="s">
        <v>9538</v>
      </c>
      <c r="M12054" s="23">
        <f>YEAR(Tabla2[[#This Row],[Fecha de creación]])</f>
        <v>2023</v>
      </c>
      <c r="N12054" s="23">
        <f>MONTH(Tabla2[[#This Row],[Fecha de creación]])</f>
        <v>2</v>
      </c>
    </row>
    <row r="12055" spans="1:14" x14ac:dyDescent="0.25">
      <c r="A12055" s="26">
        <v>44966.586076388892</v>
      </c>
      <c r="B12055" s="23" t="s">
        <v>56</v>
      </c>
      <c r="C12055" s="23" t="s">
        <v>15090</v>
      </c>
      <c r="D12055" s="23" t="s">
        <v>15058</v>
      </c>
      <c r="E12055" s="23" t="s">
        <v>1</v>
      </c>
      <c r="F12055" s="23" t="s">
        <v>22</v>
      </c>
      <c r="G12055" s="23" t="s">
        <v>975</v>
      </c>
      <c r="H12055" s="2" t="s">
        <v>3075</v>
      </c>
      <c r="I12055" s="23" t="s">
        <v>14962</v>
      </c>
      <c r="J12055" s="23" t="s">
        <v>958</v>
      </c>
      <c r="K12055" s="23" t="s">
        <v>9712</v>
      </c>
      <c r="L12055" s="23" t="s">
        <v>9538</v>
      </c>
      <c r="M12055" s="23">
        <f>YEAR(Tabla2[[#This Row],[Fecha de creación]])</f>
        <v>2023</v>
      </c>
      <c r="N12055" s="23">
        <f>MONTH(Tabla2[[#This Row],[Fecha de creación]])</f>
        <v>2</v>
      </c>
    </row>
    <row r="12056" spans="1:14" x14ac:dyDescent="0.25">
      <c r="A12056" s="26">
        <v>44966.597337962965</v>
      </c>
      <c r="B12056" s="23" t="s">
        <v>34</v>
      </c>
      <c r="C12056" s="23" t="s">
        <v>15091</v>
      </c>
      <c r="D12056" s="23" t="s">
        <v>15092</v>
      </c>
      <c r="E12056" s="23" t="s">
        <v>1</v>
      </c>
      <c r="F12056" s="23" t="s">
        <v>7</v>
      </c>
      <c r="G12056" s="23" t="s">
        <v>975</v>
      </c>
      <c r="H12056" s="2" t="s">
        <v>14313</v>
      </c>
      <c r="I12056" s="23" t="s">
        <v>13151</v>
      </c>
      <c r="J12056" s="23" t="s">
        <v>59</v>
      </c>
      <c r="K12056" s="23" t="s">
        <v>9712</v>
      </c>
      <c r="L12056" s="23" t="s">
        <v>9538</v>
      </c>
      <c r="M12056" s="23">
        <f>YEAR(Tabla2[[#This Row],[Fecha de creación]])</f>
        <v>2023</v>
      </c>
      <c r="N12056" s="23">
        <f>MONTH(Tabla2[[#This Row],[Fecha de creación]])</f>
        <v>2</v>
      </c>
    </row>
    <row r="12057" spans="1:14" x14ac:dyDescent="0.25">
      <c r="A12057" s="26">
        <v>44966.610532407409</v>
      </c>
      <c r="B12057" s="23" t="s">
        <v>56</v>
      </c>
      <c r="C12057" s="23" t="s">
        <v>15093</v>
      </c>
      <c r="D12057" s="23" t="s">
        <v>14825</v>
      </c>
      <c r="E12057" s="23" t="s">
        <v>1</v>
      </c>
      <c r="F12057" s="23" t="s">
        <v>7</v>
      </c>
      <c r="G12057" s="23" t="s">
        <v>975</v>
      </c>
      <c r="H12057" s="2" t="s">
        <v>8425</v>
      </c>
      <c r="I12057" s="23" t="s">
        <v>7342</v>
      </c>
      <c r="J12057" s="23" t="s">
        <v>59</v>
      </c>
      <c r="K12057" s="23" t="s">
        <v>9712</v>
      </c>
      <c r="L12057" s="23" t="s">
        <v>9538</v>
      </c>
      <c r="M12057" s="23">
        <f>YEAR(Tabla2[[#This Row],[Fecha de creación]])</f>
        <v>2023</v>
      </c>
      <c r="N12057" s="23">
        <f>MONTH(Tabla2[[#This Row],[Fecha de creación]])</f>
        <v>2</v>
      </c>
    </row>
    <row r="12058" spans="1:14" x14ac:dyDescent="0.25">
      <c r="A12058" s="26">
        <v>44966.61309027778</v>
      </c>
      <c r="B12058" s="23" t="s">
        <v>189</v>
      </c>
      <c r="C12058" s="23" t="s">
        <v>15094</v>
      </c>
      <c r="D12058" s="23" t="s">
        <v>382</v>
      </c>
      <c r="E12058" s="23" t="s">
        <v>1</v>
      </c>
      <c r="F12058" s="23" t="s">
        <v>7</v>
      </c>
      <c r="G12058" s="23" t="s">
        <v>975</v>
      </c>
      <c r="H12058" s="2" t="s">
        <v>7745</v>
      </c>
      <c r="I12058" s="23" t="s">
        <v>7338</v>
      </c>
      <c r="J12058" s="23" t="s">
        <v>59</v>
      </c>
      <c r="K12058" s="23" t="s">
        <v>9712</v>
      </c>
      <c r="L12058" s="23" t="s">
        <v>9538</v>
      </c>
      <c r="M12058" s="23">
        <f>YEAR(Tabla2[[#This Row],[Fecha de creación]])</f>
        <v>2023</v>
      </c>
      <c r="N12058" s="23">
        <f>MONTH(Tabla2[[#This Row],[Fecha de creación]])</f>
        <v>2</v>
      </c>
    </row>
    <row r="12059" spans="1:14" x14ac:dyDescent="0.25">
      <c r="A12059" s="26">
        <v>44966.615451388891</v>
      </c>
      <c r="B12059" s="23" t="s">
        <v>189</v>
      </c>
      <c r="C12059" s="23" t="s">
        <v>15095</v>
      </c>
      <c r="D12059" s="23" t="s">
        <v>382</v>
      </c>
      <c r="E12059" s="23" t="s">
        <v>1</v>
      </c>
      <c r="F12059" s="23" t="s">
        <v>7</v>
      </c>
      <c r="G12059" s="23" t="s">
        <v>975</v>
      </c>
      <c r="H12059" s="2" t="s">
        <v>7723</v>
      </c>
      <c r="I12059" s="23" t="s">
        <v>7338</v>
      </c>
      <c r="J12059" s="23" t="s">
        <v>59</v>
      </c>
      <c r="K12059" s="23" t="s">
        <v>9712</v>
      </c>
      <c r="L12059" s="23" t="s">
        <v>9538</v>
      </c>
      <c r="M12059" s="23">
        <f>YEAR(Tabla2[[#This Row],[Fecha de creación]])</f>
        <v>2023</v>
      </c>
      <c r="N12059" s="23">
        <f>MONTH(Tabla2[[#This Row],[Fecha de creación]])</f>
        <v>2</v>
      </c>
    </row>
    <row r="12060" spans="1:14" x14ac:dyDescent="0.25">
      <c r="A12060" s="26">
        <v>44966.618645833332</v>
      </c>
      <c r="B12060" s="23" t="s">
        <v>189</v>
      </c>
      <c r="C12060" s="23" t="s">
        <v>15096</v>
      </c>
      <c r="D12060" s="23" t="s">
        <v>7829</v>
      </c>
      <c r="E12060" s="23" t="s">
        <v>1</v>
      </c>
      <c r="F12060" s="23" t="s">
        <v>7</v>
      </c>
      <c r="G12060" s="23" t="s">
        <v>975</v>
      </c>
      <c r="H12060" s="2" t="s">
        <v>7745</v>
      </c>
      <c r="I12060" s="23" t="s">
        <v>7338</v>
      </c>
      <c r="J12060" s="23" t="s">
        <v>59</v>
      </c>
      <c r="K12060" s="23" t="s">
        <v>9712</v>
      </c>
      <c r="L12060" s="23" t="s">
        <v>9538</v>
      </c>
      <c r="M12060" s="23">
        <f>YEAR(Tabla2[[#This Row],[Fecha de creación]])</f>
        <v>2023</v>
      </c>
      <c r="N12060" s="23">
        <f>MONTH(Tabla2[[#This Row],[Fecha de creación]])</f>
        <v>2</v>
      </c>
    </row>
    <row r="12061" spans="1:14" x14ac:dyDescent="0.25">
      <c r="A12061" s="26">
        <v>44966.618692129632</v>
      </c>
      <c r="B12061" s="23" t="s">
        <v>0</v>
      </c>
      <c r="C12061" s="23" t="s">
        <v>15097</v>
      </c>
      <c r="D12061" s="23" t="s">
        <v>7627</v>
      </c>
      <c r="E12061" s="23" t="s">
        <v>1</v>
      </c>
      <c r="F12061" s="23" t="s">
        <v>7</v>
      </c>
      <c r="G12061" s="23" t="s">
        <v>3</v>
      </c>
      <c r="H12061" s="2" t="s">
        <v>8459</v>
      </c>
      <c r="I12061" s="23" t="s">
        <v>14129</v>
      </c>
      <c r="J12061" s="23" t="s">
        <v>59</v>
      </c>
      <c r="K12061" s="23" t="s">
        <v>9712</v>
      </c>
      <c r="L12061" s="23" t="s">
        <v>9539</v>
      </c>
      <c r="M12061" s="23">
        <f>YEAR(Tabla2[[#This Row],[Fecha de creación]])</f>
        <v>2023</v>
      </c>
      <c r="N12061" s="23">
        <f>MONTH(Tabla2[[#This Row],[Fecha de creación]])</f>
        <v>2</v>
      </c>
    </row>
    <row r="12062" spans="1:14" x14ac:dyDescent="0.25">
      <c r="A12062" s="26">
        <v>44966.622407407405</v>
      </c>
      <c r="B12062" s="23" t="s">
        <v>56</v>
      </c>
      <c r="C12062" s="23" t="s">
        <v>15098</v>
      </c>
      <c r="D12062" s="23" t="s">
        <v>382</v>
      </c>
      <c r="E12062" s="23" t="s">
        <v>1</v>
      </c>
      <c r="F12062" s="23" t="s">
        <v>7</v>
      </c>
      <c r="G12062" s="23" t="s">
        <v>975</v>
      </c>
      <c r="H12062" s="2" t="s">
        <v>7723</v>
      </c>
      <c r="I12062" s="23" t="s">
        <v>7342</v>
      </c>
      <c r="J12062" s="23" t="s">
        <v>59</v>
      </c>
      <c r="K12062" s="23" t="s">
        <v>9712</v>
      </c>
      <c r="L12062" s="23" t="s">
        <v>9538</v>
      </c>
      <c r="M12062" s="23">
        <f>YEAR(Tabla2[[#This Row],[Fecha de creación]])</f>
        <v>2023</v>
      </c>
      <c r="N12062" s="23">
        <f>MONTH(Tabla2[[#This Row],[Fecha de creación]])</f>
        <v>2</v>
      </c>
    </row>
    <row r="12063" spans="1:14" x14ac:dyDescent="0.25">
      <c r="A12063" s="26">
        <v>44966.6249537037</v>
      </c>
      <c r="B12063" s="23" t="s">
        <v>56</v>
      </c>
      <c r="C12063" s="23" t="s">
        <v>15099</v>
      </c>
      <c r="D12063" s="23" t="s">
        <v>7829</v>
      </c>
      <c r="E12063" s="23" t="s">
        <v>1</v>
      </c>
      <c r="F12063" s="23" t="s">
        <v>7</v>
      </c>
      <c r="G12063" s="23" t="s">
        <v>975</v>
      </c>
      <c r="H12063" s="2" t="s">
        <v>7745</v>
      </c>
      <c r="I12063" s="23" t="s">
        <v>7342</v>
      </c>
      <c r="J12063" s="23" t="s">
        <v>59</v>
      </c>
      <c r="K12063" s="23" t="s">
        <v>9712</v>
      </c>
      <c r="L12063" s="23" t="s">
        <v>9538</v>
      </c>
      <c r="M12063" s="23">
        <f>YEAR(Tabla2[[#This Row],[Fecha de creación]])</f>
        <v>2023</v>
      </c>
      <c r="N12063" s="23">
        <f>MONTH(Tabla2[[#This Row],[Fecha de creación]])</f>
        <v>2</v>
      </c>
    </row>
    <row r="12064" spans="1:14" x14ac:dyDescent="0.25">
      <c r="A12064" s="26">
        <v>44966.63</v>
      </c>
      <c r="B12064" s="23" t="s">
        <v>56</v>
      </c>
      <c r="C12064" s="23" t="s">
        <v>15100</v>
      </c>
      <c r="D12064" s="23" t="s">
        <v>382</v>
      </c>
      <c r="E12064" s="23" t="s">
        <v>1</v>
      </c>
      <c r="F12064" s="23" t="s">
        <v>7</v>
      </c>
      <c r="G12064" s="23" t="s">
        <v>975</v>
      </c>
      <c r="H12064" s="2" t="s">
        <v>7723</v>
      </c>
      <c r="I12064" s="23" t="s">
        <v>7342</v>
      </c>
      <c r="J12064" s="23" t="s">
        <v>59</v>
      </c>
      <c r="K12064" s="23" t="s">
        <v>9712</v>
      </c>
      <c r="L12064" s="23" t="s">
        <v>9538</v>
      </c>
      <c r="M12064" s="23">
        <f>YEAR(Tabla2[[#This Row],[Fecha de creación]])</f>
        <v>2023</v>
      </c>
      <c r="N12064" s="23">
        <f>MONTH(Tabla2[[#This Row],[Fecha de creación]])</f>
        <v>2</v>
      </c>
    </row>
    <row r="12065" spans="1:14" x14ac:dyDescent="0.25">
      <c r="A12065" s="26">
        <v>44966.632581018515</v>
      </c>
      <c r="B12065" s="23" t="s">
        <v>56</v>
      </c>
      <c r="C12065" s="23" t="s">
        <v>15101</v>
      </c>
      <c r="D12065" s="23" t="s">
        <v>7829</v>
      </c>
      <c r="E12065" s="23" t="s">
        <v>1</v>
      </c>
      <c r="F12065" s="23" t="s">
        <v>7</v>
      </c>
      <c r="G12065" s="23" t="s">
        <v>3</v>
      </c>
      <c r="H12065" s="2" t="s">
        <v>7745</v>
      </c>
      <c r="I12065" s="23" t="s">
        <v>7342</v>
      </c>
      <c r="J12065" s="23" t="s">
        <v>59</v>
      </c>
      <c r="K12065" s="23" t="s">
        <v>9712</v>
      </c>
      <c r="L12065" s="23" t="s">
        <v>9539</v>
      </c>
      <c r="M12065" s="23">
        <f>YEAR(Tabla2[[#This Row],[Fecha de creación]])</f>
        <v>2023</v>
      </c>
      <c r="N12065" s="23">
        <f>MONTH(Tabla2[[#This Row],[Fecha de creación]])</f>
        <v>2</v>
      </c>
    </row>
    <row r="12066" spans="1:14" x14ac:dyDescent="0.25">
      <c r="A12066" s="26">
        <v>44966.642453703702</v>
      </c>
      <c r="B12066" s="23" t="s">
        <v>56</v>
      </c>
      <c r="C12066" s="23" t="s">
        <v>15102</v>
      </c>
      <c r="D12066" s="23" t="s">
        <v>7096</v>
      </c>
      <c r="E12066" s="23" t="s">
        <v>1</v>
      </c>
      <c r="F12066" s="23" t="s">
        <v>7</v>
      </c>
      <c r="G12066" s="23" t="s">
        <v>975</v>
      </c>
      <c r="H12066" s="2" t="s">
        <v>7722</v>
      </c>
      <c r="I12066" s="23" t="s">
        <v>7342</v>
      </c>
      <c r="J12066" s="23" t="s">
        <v>59</v>
      </c>
      <c r="K12066" s="23" t="s">
        <v>9712</v>
      </c>
      <c r="L12066" s="23" t="s">
        <v>9538</v>
      </c>
      <c r="M12066" s="23">
        <f>YEAR(Tabla2[[#This Row],[Fecha de creación]])</f>
        <v>2023</v>
      </c>
      <c r="N12066" s="23">
        <f>MONTH(Tabla2[[#This Row],[Fecha de creación]])</f>
        <v>2</v>
      </c>
    </row>
    <row r="12067" spans="1:14" x14ac:dyDescent="0.25">
      <c r="A12067" s="26">
        <v>44966.662499999999</v>
      </c>
      <c r="B12067" s="23" t="s">
        <v>189</v>
      </c>
      <c r="C12067" s="23" t="s">
        <v>15103</v>
      </c>
      <c r="D12067" s="23" t="s">
        <v>36</v>
      </c>
      <c r="E12067" s="23" t="s">
        <v>1</v>
      </c>
      <c r="F12067" s="23" t="s">
        <v>7</v>
      </c>
      <c r="G12067" s="23" t="s">
        <v>975</v>
      </c>
      <c r="H12067" s="2" t="s">
        <v>14318</v>
      </c>
      <c r="I12067" s="23" t="s">
        <v>7338</v>
      </c>
      <c r="J12067" s="23" t="s">
        <v>59</v>
      </c>
      <c r="K12067" s="23" t="s">
        <v>9712</v>
      </c>
      <c r="L12067" s="23" t="s">
        <v>9538</v>
      </c>
      <c r="M12067" s="23">
        <f>YEAR(Tabla2[[#This Row],[Fecha de creación]])</f>
        <v>2023</v>
      </c>
      <c r="N12067" s="23">
        <f>MONTH(Tabla2[[#This Row],[Fecha de creación]])</f>
        <v>2</v>
      </c>
    </row>
    <row r="12068" spans="1:14" x14ac:dyDescent="0.25">
      <c r="A12068" s="26">
        <v>44966.686724537038</v>
      </c>
      <c r="B12068" s="23" t="s">
        <v>56</v>
      </c>
      <c r="C12068" s="23" t="s">
        <v>15104</v>
      </c>
      <c r="D12068" s="23" t="s">
        <v>12496</v>
      </c>
      <c r="E12068" s="23" t="s">
        <v>1</v>
      </c>
      <c r="F12068" s="23" t="s">
        <v>22</v>
      </c>
      <c r="G12068" s="23" t="s">
        <v>975</v>
      </c>
      <c r="H12068" s="2" t="s">
        <v>7744</v>
      </c>
      <c r="I12068" s="23" t="s">
        <v>7342</v>
      </c>
      <c r="J12068" s="23" t="s">
        <v>59</v>
      </c>
      <c r="K12068" s="23" t="s">
        <v>9712</v>
      </c>
      <c r="L12068" s="23" t="s">
        <v>9538</v>
      </c>
      <c r="M12068" s="23">
        <f>YEAR(Tabla2[[#This Row],[Fecha de creación]])</f>
        <v>2023</v>
      </c>
      <c r="N12068" s="23">
        <f>MONTH(Tabla2[[#This Row],[Fecha de creación]])</f>
        <v>2</v>
      </c>
    </row>
    <row r="12069" spans="1:14" x14ac:dyDescent="0.25">
      <c r="A12069" s="26">
        <v>44966.687951388885</v>
      </c>
      <c r="B12069" s="23" t="s">
        <v>0</v>
      </c>
      <c r="C12069" s="23" t="s">
        <v>15105</v>
      </c>
      <c r="D12069" s="23" t="s">
        <v>982</v>
      </c>
      <c r="E12069" s="23" t="s">
        <v>1</v>
      </c>
      <c r="F12069" s="23" t="s">
        <v>22</v>
      </c>
      <c r="G12069" s="23" t="s">
        <v>975</v>
      </c>
      <c r="H12069" s="2" t="s">
        <v>8893</v>
      </c>
      <c r="I12069" s="23" t="s">
        <v>7680</v>
      </c>
      <c r="J12069" s="23" t="s">
        <v>59</v>
      </c>
      <c r="K12069" s="23" t="s">
        <v>9712</v>
      </c>
      <c r="L12069" s="23" t="s">
        <v>9538</v>
      </c>
      <c r="M12069" s="23">
        <f>YEAR(Tabla2[[#This Row],[Fecha de creación]])</f>
        <v>2023</v>
      </c>
      <c r="N12069" s="23">
        <f>MONTH(Tabla2[[#This Row],[Fecha de creación]])</f>
        <v>2</v>
      </c>
    </row>
    <row r="12070" spans="1:14" x14ac:dyDescent="0.25">
      <c r="A12070" s="26">
        <v>44966.689282407409</v>
      </c>
      <c r="B12070" s="23" t="s">
        <v>0</v>
      </c>
      <c r="C12070" s="23" t="s">
        <v>15106</v>
      </c>
      <c r="D12070" s="23" t="s">
        <v>982</v>
      </c>
      <c r="E12070" s="23" t="s">
        <v>1</v>
      </c>
      <c r="F12070" s="23" t="s">
        <v>22</v>
      </c>
      <c r="G12070" s="23" t="s">
        <v>975</v>
      </c>
      <c r="H12070" s="2" t="s">
        <v>8893</v>
      </c>
      <c r="I12070" s="23" t="s">
        <v>7680</v>
      </c>
      <c r="J12070" s="23" t="s">
        <v>59</v>
      </c>
      <c r="K12070" s="23" t="s">
        <v>9712</v>
      </c>
      <c r="L12070" s="23" t="s">
        <v>9538</v>
      </c>
      <c r="M12070" s="23">
        <f>YEAR(Tabla2[[#This Row],[Fecha de creación]])</f>
        <v>2023</v>
      </c>
      <c r="N12070" s="23">
        <f>MONTH(Tabla2[[#This Row],[Fecha de creación]])</f>
        <v>2</v>
      </c>
    </row>
    <row r="12071" spans="1:14" x14ac:dyDescent="0.25">
      <c r="A12071" s="26">
        <v>44966.694155092591</v>
      </c>
      <c r="B12071" s="23" t="s">
        <v>0</v>
      </c>
      <c r="C12071" s="23" t="s">
        <v>15107</v>
      </c>
      <c r="D12071" s="23" t="s">
        <v>982</v>
      </c>
      <c r="E12071" s="23" t="s">
        <v>1</v>
      </c>
      <c r="F12071" s="23" t="s">
        <v>22</v>
      </c>
      <c r="G12071" s="23" t="s">
        <v>975</v>
      </c>
      <c r="H12071" s="2" t="s">
        <v>8893</v>
      </c>
      <c r="I12071" s="23" t="s">
        <v>7680</v>
      </c>
      <c r="J12071" s="23" t="s">
        <v>59</v>
      </c>
      <c r="K12071" s="23" t="s">
        <v>9712</v>
      </c>
      <c r="L12071" s="23" t="s">
        <v>9538</v>
      </c>
      <c r="M12071" s="23">
        <f>YEAR(Tabla2[[#This Row],[Fecha de creación]])</f>
        <v>2023</v>
      </c>
      <c r="N12071" s="23">
        <f>MONTH(Tabla2[[#This Row],[Fecha de creación]])</f>
        <v>2</v>
      </c>
    </row>
    <row r="12072" spans="1:14" x14ac:dyDescent="0.25">
      <c r="A12072" s="26">
        <v>44966.710868055554</v>
      </c>
      <c r="B12072" s="23" t="s">
        <v>0</v>
      </c>
      <c r="C12072" s="23" t="s">
        <v>15108</v>
      </c>
      <c r="D12072" s="23" t="s">
        <v>982</v>
      </c>
      <c r="E12072" s="23" t="s">
        <v>1</v>
      </c>
      <c r="F12072" s="23" t="s">
        <v>22</v>
      </c>
      <c r="G12072" s="23" t="s">
        <v>3</v>
      </c>
      <c r="H12072" s="2" t="s">
        <v>8893</v>
      </c>
      <c r="I12072" s="23" t="s">
        <v>7680</v>
      </c>
      <c r="J12072" s="23" t="s">
        <v>59</v>
      </c>
      <c r="K12072" s="23" t="s">
        <v>9712</v>
      </c>
      <c r="L12072" s="23" t="s">
        <v>9539</v>
      </c>
      <c r="M12072" s="23">
        <f>YEAR(Tabla2[[#This Row],[Fecha de creación]])</f>
        <v>2023</v>
      </c>
      <c r="N12072" s="23">
        <f>MONTH(Tabla2[[#This Row],[Fecha de creación]])</f>
        <v>2</v>
      </c>
    </row>
    <row r="12073" spans="1:14" x14ac:dyDescent="0.25">
      <c r="A12073" s="26">
        <v>44967.366296296299</v>
      </c>
      <c r="B12073" s="23" t="s">
        <v>189</v>
      </c>
      <c r="C12073" s="23" t="s">
        <v>15109</v>
      </c>
      <c r="D12073" s="23" t="s">
        <v>382</v>
      </c>
      <c r="E12073" s="23" t="s">
        <v>1</v>
      </c>
      <c r="F12073" s="23" t="s">
        <v>7</v>
      </c>
      <c r="G12073" s="23" t="s">
        <v>975</v>
      </c>
      <c r="H12073" s="2" t="s">
        <v>7723</v>
      </c>
      <c r="I12073" s="23" t="s">
        <v>7338</v>
      </c>
      <c r="J12073" s="23" t="s">
        <v>59</v>
      </c>
      <c r="K12073" s="23" t="s">
        <v>9712</v>
      </c>
      <c r="L12073" s="23" t="s">
        <v>9538</v>
      </c>
      <c r="M12073" s="23">
        <f>YEAR(Tabla2[[#This Row],[Fecha de creación]])</f>
        <v>2023</v>
      </c>
      <c r="N12073" s="23">
        <f>MONTH(Tabla2[[#This Row],[Fecha de creación]])</f>
        <v>2</v>
      </c>
    </row>
    <row r="12074" spans="1:14" x14ac:dyDescent="0.25">
      <c r="A12074" s="26">
        <v>44967.40960648148</v>
      </c>
      <c r="B12074" s="23" t="s">
        <v>34</v>
      </c>
      <c r="C12074" s="23" t="s">
        <v>15110</v>
      </c>
      <c r="D12074" s="23" t="s">
        <v>15111</v>
      </c>
      <c r="E12074" s="23" t="s">
        <v>1</v>
      </c>
      <c r="F12074" s="23" t="s">
        <v>7</v>
      </c>
      <c r="G12074" s="23" t="s">
        <v>975</v>
      </c>
      <c r="H12074" s="2" t="s">
        <v>7722</v>
      </c>
      <c r="I12074" s="23" t="s">
        <v>13151</v>
      </c>
      <c r="J12074" s="23" t="s">
        <v>59</v>
      </c>
      <c r="K12074" s="23" t="s">
        <v>9712</v>
      </c>
      <c r="L12074" s="23" t="s">
        <v>9538</v>
      </c>
      <c r="M12074" s="23">
        <f>YEAR(Tabla2[[#This Row],[Fecha de creación]])</f>
        <v>2023</v>
      </c>
      <c r="N12074" s="23">
        <f>MONTH(Tabla2[[#This Row],[Fecha de creación]])</f>
        <v>2</v>
      </c>
    </row>
    <row r="12075" spans="1:14" x14ac:dyDescent="0.25">
      <c r="A12075" s="26">
        <v>44967.417916666665</v>
      </c>
      <c r="B12075" s="23" t="s">
        <v>189</v>
      </c>
      <c r="C12075" s="23" t="s">
        <v>15112</v>
      </c>
      <c r="D12075" s="23" t="s">
        <v>8078</v>
      </c>
      <c r="E12075" s="23" t="s">
        <v>1</v>
      </c>
      <c r="F12075" s="23" t="s">
        <v>22</v>
      </c>
      <c r="G12075" s="23" t="s">
        <v>975</v>
      </c>
      <c r="H12075" s="2" t="s">
        <v>7744</v>
      </c>
      <c r="I12075" s="23" t="s">
        <v>7338</v>
      </c>
      <c r="J12075" s="23" t="s">
        <v>59</v>
      </c>
      <c r="K12075" s="23" t="s">
        <v>9712</v>
      </c>
      <c r="L12075" s="23" t="s">
        <v>9538</v>
      </c>
      <c r="M12075" s="23">
        <f>YEAR(Tabla2[[#This Row],[Fecha de creación]])</f>
        <v>2023</v>
      </c>
      <c r="N12075" s="23">
        <f>MONTH(Tabla2[[#This Row],[Fecha de creación]])</f>
        <v>2</v>
      </c>
    </row>
    <row r="12076" spans="1:14" x14ac:dyDescent="0.25">
      <c r="A12076" s="26">
        <v>44967.432210648149</v>
      </c>
      <c r="B12076" s="23" t="s">
        <v>189</v>
      </c>
      <c r="C12076" s="23" t="s">
        <v>15113</v>
      </c>
      <c r="D12076" s="23" t="s">
        <v>382</v>
      </c>
      <c r="E12076" s="23" t="s">
        <v>1</v>
      </c>
      <c r="F12076" s="23" t="s">
        <v>7</v>
      </c>
      <c r="G12076" s="23" t="s">
        <v>975</v>
      </c>
      <c r="H12076" s="2" t="s">
        <v>7723</v>
      </c>
      <c r="I12076" s="23" t="s">
        <v>7338</v>
      </c>
      <c r="J12076" s="23" t="s">
        <v>59</v>
      </c>
      <c r="K12076" s="23" t="s">
        <v>9712</v>
      </c>
      <c r="L12076" s="23" t="s">
        <v>9538</v>
      </c>
      <c r="M12076" s="23">
        <f>YEAR(Tabla2[[#This Row],[Fecha de creación]])</f>
        <v>2023</v>
      </c>
      <c r="N12076" s="23">
        <f>MONTH(Tabla2[[#This Row],[Fecha de creación]])</f>
        <v>2</v>
      </c>
    </row>
    <row r="12077" spans="1:14" x14ac:dyDescent="0.25">
      <c r="A12077" s="26">
        <v>44967.449212962965</v>
      </c>
      <c r="B12077" s="23" t="s">
        <v>189</v>
      </c>
      <c r="C12077" s="23" t="s">
        <v>15114</v>
      </c>
      <c r="D12077" s="23" t="s">
        <v>6417</v>
      </c>
      <c r="E12077" s="23" t="s">
        <v>1</v>
      </c>
      <c r="F12077" s="23" t="s">
        <v>22</v>
      </c>
      <c r="G12077" s="23" t="s">
        <v>975</v>
      </c>
      <c r="H12077" s="2" t="s">
        <v>7733</v>
      </c>
      <c r="I12077" s="23" t="s">
        <v>14979</v>
      </c>
      <c r="J12077" s="23" t="s">
        <v>59</v>
      </c>
      <c r="K12077" s="23" t="s">
        <v>9712</v>
      </c>
      <c r="L12077" s="23" t="s">
        <v>9538</v>
      </c>
      <c r="M12077" s="23">
        <f>YEAR(Tabla2[[#This Row],[Fecha de creación]])</f>
        <v>2023</v>
      </c>
      <c r="N12077" s="23">
        <f>MONTH(Tabla2[[#This Row],[Fecha de creación]])</f>
        <v>2</v>
      </c>
    </row>
    <row r="12078" spans="1:14" x14ac:dyDescent="0.25">
      <c r="A12078" s="26">
        <v>44967.453379629631</v>
      </c>
      <c r="B12078" s="23" t="s">
        <v>56</v>
      </c>
      <c r="C12078" s="23" t="s">
        <v>15115</v>
      </c>
      <c r="D12078" s="23" t="s">
        <v>7268</v>
      </c>
      <c r="E12078" s="23" t="s">
        <v>1</v>
      </c>
      <c r="F12078" s="23" t="s">
        <v>22</v>
      </c>
      <c r="G12078" s="23" t="s">
        <v>975</v>
      </c>
      <c r="H12078" s="2" t="s">
        <v>8893</v>
      </c>
      <c r="I12078" s="23" t="s">
        <v>14962</v>
      </c>
      <c r="J12078" s="23" t="s">
        <v>59</v>
      </c>
      <c r="K12078" s="23" t="s">
        <v>9712</v>
      </c>
      <c r="L12078" s="23" t="s">
        <v>9538</v>
      </c>
      <c r="M12078" s="23">
        <f>YEAR(Tabla2[[#This Row],[Fecha de creación]])</f>
        <v>2023</v>
      </c>
      <c r="N12078" s="23">
        <f>MONTH(Tabla2[[#This Row],[Fecha de creación]])</f>
        <v>2</v>
      </c>
    </row>
    <row r="12079" spans="1:14" x14ac:dyDescent="0.25">
      <c r="A12079" s="26">
        <v>44967.454513888886</v>
      </c>
      <c r="B12079" s="23" t="s">
        <v>56</v>
      </c>
      <c r="C12079" s="23" t="s">
        <v>15116</v>
      </c>
      <c r="D12079" s="23" t="s">
        <v>15072</v>
      </c>
      <c r="E12079" s="23" t="s">
        <v>1</v>
      </c>
      <c r="F12079" s="23" t="s">
        <v>22</v>
      </c>
      <c r="G12079" s="23" t="s">
        <v>975</v>
      </c>
      <c r="H12079" s="2" t="s">
        <v>8893</v>
      </c>
      <c r="I12079" s="23" t="s">
        <v>14962</v>
      </c>
      <c r="J12079" s="23" t="s">
        <v>59</v>
      </c>
      <c r="K12079" s="23" t="s">
        <v>9712</v>
      </c>
      <c r="L12079" s="23" t="s">
        <v>9538</v>
      </c>
      <c r="M12079" s="23">
        <f>YEAR(Tabla2[[#This Row],[Fecha de creación]])</f>
        <v>2023</v>
      </c>
      <c r="N12079" s="23">
        <f>MONTH(Tabla2[[#This Row],[Fecha de creación]])</f>
        <v>2</v>
      </c>
    </row>
    <row r="12080" spans="1:14" x14ac:dyDescent="0.25">
      <c r="A12080" s="26">
        <v>44967.45752314815</v>
      </c>
      <c r="B12080" s="23" t="s">
        <v>56</v>
      </c>
      <c r="C12080" s="23" t="s">
        <v>15117</v>
      </c>
      <c r="D12080" s="23" t="s">
        <v>7268</v>
      </c>
      <c r="E12080" s="23" t="s">
        <v>1</v>
      </c>
      <c r="F12080" s="23" t="s">
        <v>22</v>
      </c>
      <c r="G12080" s="23" t="s">
        <v>975</v>
      </c>
      <c r="H12080" s="2" t="s">
        <v>8893</v>
      </c>
      <c r="I12080" s="23" t="s">
        <v>7342</v>
      </c>
      <c r="J12080" s="23" t="s">
        <v>958</v>
      </c>
      <c r="K12080" s="23" t="s">
        <v>9712</v>
      </c>
      <c r="L12080" s="23" t="s">
        <v>9538</v>
      </c>
      <c r="M12080" s="23">
        <f>YEAR(Tabla2[[#This Row],[Fecha de creación]])</f>
        <v>2023</v>
      </c>
      <c r="N12080" s="23">
        <f>MONTH(Tabla2[[#This Row],[Fecha de creación]])</f>
        <v>2</v>
      </c>
    </row>
    <row r="12081" spans="1:14" x14ac:dyDescent="0.25">
      <c r="A12081" s="26">
        <v>44967.466550925928</v>
      </c>
      <c r="B12081" s="23" t="s">
        <v>56</v>
      </c>
      <c r="C12081" s="23" t="s">
        <v>15118</v>
      </c>
      <c r="D12081" s="23" t="s">
        <v>1029</v>
      </c>
      <c r="E12081" s="23" t="s">
        <v>1</v>
      </c>
      <c r="F12081" s="23" t="s">
        <v>7</v>
      </c>
      <c r="G12081" s="23" t="s">
        <v>975</v>
      </c>
      <c r="H12081" s="2" t="s">
        <v>7730</v>
      </c>
      <c r="I12081" s="23" t="s">
        <v>7342</v>
      </c>
      <c r="J12081" s="23" t="s">
        <v>958</v>
      </c>
      <c r="K12081" s="23" t="s">
        <v>9712</v>
      </c>
      <c r="L12081" s="23" t="s">
        <v>9538</v>
      </c>
      <c r="M12081" s="23">
        <f>YEAR(Tabla2[[#This Row],[Fecha de creación]])</f>
        <v>2023</v>
      </c>
      <c r="N12081" s="23">
        <f>MONTH(Tabla2[[#This Row],[Fecha de creación]])</f>
        <v>2</v>
      </c>
    </row>
    <row r="12082" spans="1:14" x14ac:dyDescent="0.25">
      <c r="A12082" s="26">
        <v>44967.482025462959</v>
      </c>
      <c r="B12082" s="23" t="s">
        <v>56</v>
      </c>
      <c r="C12082" s="23" t="s">
        <v>15119</v>
      </c>
      <c r="D12082" s="23" t="s">
        <v>7341</v>
      </c>
      <c r="E12082" s="23" t="s">
        <v>1</v>
      </c>
      <c r="F12082" s="23" t="s">
        <v>22</v>
      </c>
      <c r="G12082" s="23" t="s">
        <v>975</v>
      </c>
      <c r="H12082" s="2" t="s">
        <v>7734</v>
      </c>
      <c r="I12082" s="23" t="s">
        <v>7342</v>
      </c>
      <c r="J12082" s="23" t="s">
        <v>958</v>
      </c>
      <c r="K12082" s="23" t="s">
        <v>9712</v>
      </c>
      <c r="L12082" s="23" t="s">
        <v>9538</v>
      </c>
      <c r="M12082" s="23">
        <f>YEAR(Tabla2[[#This Row],[Fecha de creación]])</f>
        <v>2023</v>
      </c>
      <c r="N12082" s="23">
        <f>MONTH(Tabla2[[#This Row],[Fecha de creación]])</f>
        <v>2</v>
      </c>
    </row>
    <row r="12083" spans="1:14" x14ac:dyDescent="0.25">
      <c r="A12083" s="26">
        <v>44967.527418981481</v>
      </c>
      <c r="B12083" s="23" t="s">
        <v>56</v>
      </c>
      <c r="C12083" s="23" t="s">
        <v>15120</v>
      </c>
      <c r="D12083" s="23" t="s">
        <v>7268</v>
      </c>
      <c r="E12083" s="23" t="s">
        <v>1</v>
      </c>
      <c r="F12083" s="23" t="s">
        <v>22</v>
      </c>
      <c r="G12083" s="23" t="s">
        <v>975</v>
      </c>
      <c r="H12083" s="2" t="s">
        <v>8893</v>
      </c>
      <c r="I12083" s="23" t="s">
        <v>14962</v>
      </c>
      <c r="J12083" s="23" t="s">
        <v>59</v>
      </c>
      <c r="K12083" s="23" t="s">
        <v>9712</v>
      </c>
      <c r="L12083" s="23" t="s">
        <v>9538</v>
      </c>
      <c r="M12083" s="23">
        <f>YEAR(Tabla2[[#This Row],[Fecha de creación]])</f>
        <v>2023</v>
      </c>
      <c r="N12083" s="23">
        <f>MONTH(Tabla2[[#This Row],[Fecha de creación]])</f>
        <v>2</v>
      </c>
    </row>
    <row r="12084" spans="1:14" x14ac:dyDescent="0.25">
      <c r="A12084" s="26">
        <v>44967.529456018521</v>
      </c>
      <c r="B12084" s="23" t="s">
        <v>189</v>
      </c>
      <c r="C12084" s="23" t="s">
        <v>15121</v>
      </c>
      <c r="D12084" s="23" t="s">
        <v>7341</v>
      </c>
      <c r="E12084" s="23" t="s">
        <v>1</v>
      </c>
      <c r="F12084" s="23" t="s">
        <v>22</v>
      </c>
      <c r="G12084" s="23" t="s">
        <v>975</v>
      </c>
      <c r="H12084" s="2" t="s">
        <v>16986</v>
      </c>
      <c r="I12084" s="23" t="s">
        <v>14979</v>
      </c>
      <c r="J12084" s="23" t="s">
        <v>59</v>
      </c>
      <c r="K12084" s="23" t="s">
        <v>9712</v>
      </c>
      <c r="L12084" s="23" t="s">
        <v>9538</v>
      </c>
      <c r="M12084" s="23">
        <f>YEAR(Tabla2[[#This Row],[Fecha de creación]])</f>
        <v>2023</v>
      </c>
      <c r="N12084" s="23">
        <f>MONTH(Tabla2[[#This Row],[Fecha de creación]])</f>
        <v>2</v>
      </c>
    </row>
    <row r="12085" spans="1:14" x14ac:dyDescent="0.25">
      <c r="A12085" s="26">
        <v>44967.533368055556</v>
      </c>
      <c r="B12085" s="23" t="s">
        <v>56</v>
      </c>
      <c r="C12085" s="23" t="s">
        <v>15122</v>
      </c>
      <c r="D12085" s="23" t="s">
        <v>7341</v>
      </c>
      <c r="E12085" s="23" t="s">
        <v>1</v>
      </c>
      <c r="F12085" s="23" t="s">
        <v>22</v>
      </c>
      <c r="G12085" s="23" t="s">
        <v>975</v>
      </c>
      <c r="H12085" s="2" t="s">
        <v>16986</v>
      </c>
      <c r="I12085" s="23" t="s">
        <v>14962</v>
      </c>
      <c r="J12085" s="23" t="s">
        <v>59</v>
      </c>
      <c r="K12085" s="23" t="s">
        <v>9712</v>
      </c>
      <c r="L12085" s="23" t="s">
        <v>9538</v>
      </c>
      <c r="M12085" s="23">
        <f>YEAR(Tabla2[[#This Row],[Fecha de creación]])</f>
        <v>2023</v>
      </c>
      <c r="N12085" s="23">
        <f>MONTH(Tabla2[[#This Row],[Fecha de creación]])</f>
        <v>2</v>
      </c>
    </row>
    <row r="12086" spans="1:14" x14ac:dyDescent="0.25">
      <c r="A12086" s="26">
        <v>44967.547025462962</v>
      </c>
      <c r="B12086" s="23" t="s">
        <v>56</v>
      </c>
      <c r="C12086" s="23" t="s">
        <v>15123</v>
      </c>
      <c r="D12086" s="23" t="s">
        <v>7341</v>
      </c>
      <c r="E12086" s="23" t="s">
        <v>1</v>
      </c>
      <c r="F12086" s="23" t="s">
        <v>22</v>
      </c>
      <c r="G12086" s="23" t="s">
        <v>975</v>
      </c>
      <c r="H12086" s="2" t="s">
        <v>16986</v>
      </c>
      <c r="I12086" s="23" t="s">
        <v>14962</v>
      </c>
      <c r="J12086" s="23" t="s">
        <v>59</v>
      </c>
      <c r="K12086" s="23" t="s">
        <v>9712</v>
      </c>
      <c r="L12086" s="23" t="s">
        <v>9538</v>
      </c>
      <c r="M12086" s="23">
        <f>YEAR(Tabla2[[#This Row],[Fecha de creación]])</f>
        <v>2023</v>
      </c>
      <c r="N12086" s="23">
        <f>MONTH(Tabla2[[#This Row],[Fecha de creación]])</f>
        <v>2</v>
      </c>
    </row>
    <row r="12087" spans="1:14" x14ac:dyDescent="0.25">
      <c r="A12087" s="26">
        <v>44967.552407407406</v>
      </c>
      <c r="B12087" s="23" t="s">
        <v>56</v>
      </c>
      <c r="C12087" s="23" t="s">
        <v>15124</v>
      </c>
      <c r="D12087" s="23" t="s">
        <v>7341</v>
      </c>
      <c r="E12087" s="23" t="s">
        <v>1</v>
      </c>
      <c r="F12087" s="23" t="s">
        <v>22</v>
      </c>
      <c r="G12087" s="23" t="s">
        <v>975</v>
      </c>
      <c r="H12087" s="2" t="s">
        <v>16986</v>
      </c>
      <c r="I12087" s="23" t="s">
        <v>14962</v>
      </c>
      <c r="J12087" s="23" t="s">
        <v>59</v>
      </c>
      <c r="K12087" s="23" t="s">
        <v>9712</v>
      </c>
      <c r="L12087" s="23" t="s">
        <v>9538</v>
      </c>
      <c r="M12087" s="23">
        <f>YEAR(Tabla2[[#This Row],[Fecha de creación]])</f>
        <v>2023</v>
      </c>
      <c r="N12087" s="23">
        <f>MONTH(Tabla2[[#This Row],[Fecha de creación]])</f>
        <v>2</v>
      </c>
    </row>
    <row r="12088" spans="1:14" x14ac:dyDescent="0.25">
      <c r="A12088" s="26">
        <v>44967.559259259258</v>
      </c>
      <c r="B12088" s="23" t="s">
        <v>189</v>
      </c>
      <c r="C12088" s="23" t="s">
        <v>15125</v>
      </c>
      <c r="D12088" s="23" t="s">
        <v>14230</v>
      </c>
      <c r="E12088" s="23" t="s">
        <v>1</v>
      </c>
      <c r="F12088" s="23" t="s">
        <v>22</v>
      </c>
      <c r="G12088" s="23" t="s">
        <v>975</v>
      </c>
      <c r="H12088" s="2" t="s">
        <v>16989</v>
      </c>
      <c r="I12088" s="23" t="s">
        <v>14979</v>
      </c>
      <c r="J12088" s="23" t="s">
        <v>59</v>
      </c>
      <c r="K12088" s="23" t="s">
        <v>9712</v>
      </c>
      <c r="L12088" s="23" t="s">
        <v>9538</v>
      </c>
      <c r="M12088" s="23">
        <f>YEAR(Tabla2[[#This Row],[Fecha de creación]])</f>
        <v>2023</v>
      </c>
      <c r="N12088" s="23">
        <f>MONTH(Tabla2[[#This Row],[Fecha de creación]])</f>
        <v>2</v>
      </c>
    </row>
    <row r="12089" spans="1:14" x14ac:dyDescent="0.25">
      <c r="A12089" s="26">
        <v>44967.561041666668</v>
      </c>
      <c r="B12089" s="23" t="s">
        <v>189</v>
      </c>
      <c r="C12089" s="23" t="s">
        <v>15126</v>
      </c>
      <c r="D12089" s="23" t="s">
        <v>14230</v>
      </c>
      <c r="E12089" s="23" t="s">
        <v>1</v>
      </c>
      <c r="F12089" s="23" t="s">
        <v>22</v>
      </c>
      <c r="G12089" s="23" t="s">
        <v>975</v>
      </c>
      <c r="H12089" s="2" t="s">
        <v>7764</v>
      </c>
      <c r="I12089" s="23" t="s">
        <v>14979</v>
      </c>
      <c r="J12089" s="23" t="s">
        <v>958</v>
      </c>
      <c r="K12089" s="23" t="s">
        <v>9712</v>
      </c>
      <c r="L12089" s="23" t="s">
        <v>9538</v>
      </c>
      <c r="M12089" s="23">
        <f>YEAR(Tabla2[[#This Row],[Fecha de creación]])</f>
        <v>2023</v>
      </c>
      <c r="N12089" s="23">
        <f>MONTH(Tabla2[[#This Row],[Fecha de creación]])</f>
        <v>2</v>
      </c>
    </row>
    <row r="12090" spans="1:14" x14ac:dyDescent="0.25">
      <c r="A12090" s="26">
        <v>44967.563263888886</v>
      </c>
      <c r="B12090" s="23" t="s">
        <v>56</v>
      </c>
      <c r="C12090" s="23" t="s">
        <v>15127</v>
      </c>
      <c r="D12090" s="23" t="s">
        <v>312</v>
      </c>
      <c r="E12090" s="23" t="s">
        <v>1</v>
      </c>
      <c r="F12090" s="23" t="s">
        <v>7</v>
      </c>
      <c r="G12090" s="23" t="s">
        <v>975</v>
      </c>
      <c r="H12090" s="2" t="s">
        <v>8459</v>
      </c>
      <c r="I12090" s="23" t="s">
        <v>14962</v>
      </c>
      <c r="J12090" s="23" t="s">
        <v>59</v>
      </c>
      <c r="K12090" s="23" t="s">
        <v>9712</v>
      </c>
      <c r="L12090" s="23" t="s">
        <v>9538</v>
      </c>
      <c r="M12090" s="23">
        <f>YEAR(Tabla2[[#This Row],[Fecha de creación]])</f>
        <v>2023</v>
      </c>
      <c r="N12090" s="23">
        <f>MONTH(Tabla2[[#This Row],[Fecha de creación]])</f>
        <v>2</v>
      </c>
    </row>
    <row r="12091" spans="1:14" x14ac:dyDescent="0.25">
      <c r="A12091" s="26">
        <v>44967.641608796293</v>
      </c>
      <c r="B12091" s="23" t="s">
        <v>34</v>
      </c>
      <c r="C12091" s="23" t="s">
        <v>15128</v>
      </c>
      <c r="D12091" s="23" t="s">
        <v>15129</v>
      </c>
      <c r="E12091" s="23" t="s">
        <v>1</v>
      </c>
      <c r="F12091" s="23" t="s">
        <v>7</v>
      </c>
      <c r="G12091" s="23" t="s">
        <v>975</v>
      </c>
      <c r="H12091" s="2" t="s">
        <v>7980</v>
      </c>
      <c r="I12091" s="23" t="s">
        <v>13151</v>
      </c>
      <c r="J12091" s="23"/>
      <c r="K12091" s="23" t="s">
        <v>9712</v>
      </c>
      <c r="L12091" s="23" t="s">
        <v>9538</v>
      </c>
      <c r="M12091" s="23">
        <f>YEAR(Tabla2[[#This Row],[Fecha de creación]])</f>
        <v>2023</v>
      </c>
      <c r="N12091" s="23">
        <f>MONTH(Tabla2[[#This Row],[Fecha de creación]])</f>
        <v>2</v>
      </c>
    </row>
    <row r="12092" spans="1:14" x14ac:dyDescent="0.25">
      <c r="A12092" s="26">
        <v>44967.663854166669</v>
      </c>
      <c r="B12092" s="23" t="s">
        <v>189</v>
      </c>
      <c r="C12092" s="23" t="s">
        <v>15130</v>
      </c>
      <c r="D12092" s="23" t="s">
        <v>21</v>
      </c>
      <c r="E12092" s="23" t="s">
        <v>1</v>
      </c>
      <c r="F12092" s="23" t="s">
        <v>7</v>
      </c>
      <c r="G12092" s="23" t="s">
        <v>975</v>
      </c>
      <c r="H12092" s="2" t="s">
        <v>7744</v>
      </c>
      <c r="I12092" s="23" t="s">
        <v>7338</v>
      </c>
      <c r="J12092" s="23" t="s">
        <v>59</v>
      </c>
      <c r="K12092" s="23" t="s">
        <v>9712</v>
      </c>
      <c r="L12092" s="23" t="s">
        <v>9538</v>
      </c>
      <c r="M12092" s="23">
        <f>YEAR(Tabla2[[#This Row],[Fecha de creación]])</f>
        <v>2023</v>
      </c>
      <c r="N12092" s="23">
        <f>MONTH(Tabla2[[#This Row],[Fecha de creación]])</f>
        <v>2</v>
      </c>
    </row>
    <row r="12093" spans="1:14" x14ac:dyDescent="0.25">
      <c r="A12093" s="26">
        <v>44967.667268518519</v>
      </c>
      <c r="B12093" s="23" t="s">
        <v>56</v>
      </c>
      <c r="C12093" s="23" t="s">
        <v>15131</v>
      </c>
      <c r="D12093" s="23" t="s">
        <v>14978</v>
      </c>
      <c r="E12093" s="23" t="s">
        <v>1</v>
      </c>
      <c r="F12093" s="23" t="s">
        <v>7</v>
      </c>
      <c r="G12093" s="23" t="s">
        <v>975</v>
      </c>
      <c r="H12093" s="2" t="s">
        <v>7722</v>
      </c>
      <c r="I12093" s="23" t="s">
        <v>14962</v>
      </c>
      <c r="J12093" s="23" t="s">
        <v>59</v>
      </c>
      <c r="K12093" s="23" t="s">
        <v>9712</v>
      </c>
      <c r="L12093" s="23" t="s">
        <v>9538</v>
      </c>
      <c r="M12093" s="23">
        <f>YEAR(Tabla2[[#This Row],[Fecha de creación]])</f>
        <v>2023</v>
      </c>
      <c r="N12093" s="23">
        <f>MONTH(Tabla2[[#This Row],[Fecha de creación]])</f>
        <v>2</v>
      </c>
    </row>
    <row r="12094" spans="1:14" x14ac:dyDescent="0.25">
      <c r="A12094" s="26">
        <v>44967.668032407404</v>
      </c>
      <c r="B12094" s="23" t="s">
        <v>189</v>
      </c>
      <c r="C12094" s="23" t="s">
        <v>15132</v>
      </c>
      <c r="D12094" s="23" t="s">
        <v>15133</v>
      </c>
      <c r="E12094" s="23" t="s">
        <v>1</v>
      </c>
      <c r="F12094" s="23" t="s">
        <v>7</v>
      </c>
      <c r="G12094" s="23" t="s">
        <v>975</v>
      </c>
      <c r="H12094" s="2" t="s">
        <v>8535</v>
      </c>
      <c r="I12094" s="23" t="s">
        <v>7338</v>
      </c>
      <c r="J12094" s="23" t="s">
        <v>59</v>
      </c>
      <c r="K12094" s="23" t="s">
        <v>9712</v>
      </c>
      <c r="L12094" s="23" t="s">
        <v>9538</v>
      </c>
      <c r="M12094" s="23">
        <f>YEAR(Tabla2[[#This Row],[Fecha de creación]])</f>
        <v>2023</v>
      </c>
      <c r="N12094" s="23">
        <f>MONTH(Tabla2[[#This Row],[Fecha de creación]])</f>
        <v>2</v>
      </c>
    </row>
    <row r="12095" spans="1:14" x14ac:dyDescent="0.25">
      <c r="A12095" s="26">
        <v>44967.669004629628</v>
      </c>
      <c r="B12095" s="23" t="s">
        <v>0</v>
      </c>
      <c r="C12095" s="23" t="s">
        <v>15134</v>
      </c>
      <c r="D12095" s="23" t="s">
        <v>982</v>
      </c>
      <c r="E12095" s="23" t="s">
        <v>1</v>
      </c>
      <c r="F12095" s="23" t="s">
        <v>22</v>
      </c>
      <c r="G12095" s="23" t="s">
        <v>975</v>
      </c>
      <c r="H12095" s="2" t="s">
        <v>8893</v>
      </c>
      <c r="I12095" s="23" t="s">
        <v>7680</v>
      </c>
      <c r="J12095" s="23" t="s">
        <v>59</v>
      </c>
      <c r="K12095" s="23" t="s">
        <v>9712</v>
      </c>
      <c r="L12095" s="23" t="s">
        <v>9538</v>
      </c>
      <c r="M12095" s="23">
        <f>YEAR(Tabla2[[#This Row],[Fecha de creación]])</f>
        <v>2023</v>
      </c>
      <c r="N12095" s="23">
        <f>MONTH(Tabla2[[#This Row],[Fecha de creación]])</f>
        <v>2</v>
      </c>
    </row>
    <row r="12096" spans="1:14" x14ac:dyDescent="0.25">
      <c r="A12096" s="26">
        <v>44967.66915509259</v>
      </c>
      <c r="B12096" s="23" t="s">
        <v>56</v>
      </c>
      <c r="C12096" s="23" t="s">
        <v>15135</v>
      </c>
      <c r="D12096" s="23" t="s">
        <v>7268</v>
      </c>
      <c r="E12096" s="23" t="s">
        <v>1</v>
      </c>
      <c r="F12096" s="23" t="s">
        <v>22</v>
      </c>
      <c r="G12096" s="23" t="s">
        <v>975</v>
      </c>
      <c r="H12096" s="2" t="s">
        <v>8893</v>
      </c>
      <c r="I12096" s="23" t="s">
        <v>14962</v>
      </c>
      <c r="J12096" s="23" t="s">
        <v>59</v>
      </c>
      <c r="K12096" s="23" t="s">
        <v>9712</v>
      </c>
      <c r="L12096" s="23" t="s">
        <v>9538</v>
      </c>
      <c r="M12096" s="23">
        <f>YEAR(Tabla2[[#This Row],[Fecha de creación]])</f>
        <v>2023</v>
      </c>
      <c r="N12096" s="23">
        <f>MONTH(Tabla2[[#This Row],[Fecha de creación]])</f>
        <v>2</v>
      </c>
    </row>
    <row r="12097" spans="1:14" x14ac:dyDescent="0.25">
      <c r="A12097" s="26">
        <v>44967.669861111113</v>
      </c>
      <c r="B12097" s="23" t="s">
        <v>56</v>
      </c>
      <c r="C12097" s="23" t="s">
        <v>15136</v>
      </c>
      <c r="D12097" s="23" t="s">
        <v>21</v>
      </c>
      <c r="E12097" s="23" t="s">
        <v>1</v>
      </c>
      <c r="F12097" s="23" t="s">
        <v>7</v>
      </c>
      <c r="G12097" s="23" t="s">
        <v>975</v>
      </c>
      <c r="H12097" s="2" t="s">
        <v>7744</v>
      </c>
      <c r="I12097" s="23" t="s">
        <v>7342</v>
      </c>
      <c r="J12097" s="23" t="s">
        <v>59</v>
      </c>
      <c r="K12097" s="23" t="s">
        <v>9712</v>
      </c>
      <c r="L12097" s="23" t="s">
        <v>9538</v>
      </c>
      <c r="M12097" s="23">
        <f>YEAR(Tabla2[[#This Row],[Fecha de creación]])</f>
        <v>2023</v>
      </c>
      <c r="N12097" s="23">
        <f>MONTH(Tabla2[[#This Row],[Fecha de creación]])</f>
        <v>2</v>
      </c>
    </row>
    <row r="12098" spans="1:14" x14ac:dyDescent="0.25">
      <c r="A12098" s="26">
        <v>44967.671203703707</v>
      </c>
      <c r="B12098" s="23" t="s">
        <v>56</v>
      </c>
      <c r="C12098" s="23" t="s">
        <v>15137</v>
      </c>
      <c r="D12098" s="23" t="s">
        <v>382</v>
      </c>
      <c r="E12098" s="23" t="s">
        <v>1</v>
      </c>
      <c r="F12098" s="23" t="s">
        <v>7</v>
      </c>
      <c r="G12098" s="23" t="s">
        <v>975</v>
      </c>
      <c r="H12098" s="2" t="s">
        <v>7723</v>
      </c>
      <c r="I12098" s="23" t="s">
        <v>7342</v>
      </c>
      <c r="J12098" s="23" t="s">
        <v>59</v>
      </c>
      <c r="K12098" s="23" t="s">
        <v>9712</v>
      </c>
      <c r="L12098" s="23" t="s">
        <v>9538</v>
      </c>
      <c r="M12098" s="23">
        <f>YEAR(Tabla2[[#This Row],[Fecha de creación]])</f>
        <v>2023</v>
      </c>
      <c r="N12098" s="23">
        <f>MONTH(Tabla2[[#This Row],[Fecha de creación]])</f>
        <v>2</v>
      </c>
    </row>
    <row r="12099" spans="1:14" x14ac:dyDescent="0.25">
      <c r="A12099" s="26">
        <v>44967.672372685185</v>
      </c>
      <c r="B12099" s="23" t="s">
        <v>100</v>
      </c>
      <c r="C12099" s="23" t="s">
        <v>15138</v>
      </c>
      <c r="D12099" s="23" t="s">
        <v>982</v>
      </c>
      <c r="E12099" s="23" t="s">
        <v>1</v>
      </c>
      <c r="F12099" s="23" t="s">
        <v>22</v>
      </c>
      <c r="G12099" s="23" t="s">
        <v>975</v>
      </c>
      <c r="H12099" s="2" t="s">
        <v>8893</v>
      </c>
      <c r="I12099" s="23" t="s">
        <v>7966</v>
      </c>
      <c r="J12099" s="23" t="s">
        <v>59</v>
      </c>
      <c r="K12099" s="23" t="s">
        <v>9712</v>
      </c>
      <c r="L12099" s="23" t="s">
        <v>9538</v>
      </c>
      <c r="M12099" s="23">
        <f>YEAR(Tabla2[[#This Row],[Fecha de creación]])</f>
        <v>2023</v>
      </c>
      <c r="N12099" s="23">
        <f>MONTH(Tabla2[[#This Row],[Fecha de creación]])</f>
        <v>2</v>
      </c>
    </row>
    <row r="12100" spans="1:14" x14ac:dyDescent="0.25">
      <c r="A12100" s="26">
        <v>44967.672974537039</v>
      </c>
      <c r="B12100" s="23" t="s">
        <v>56</v>
      </c>
      <c r="C12100" s="23" t="s">
        <v>15139</v>
      </c>
      <c r="D12100" s="23" t="s">
        <v>586</v>
      </c>
      <c r="E12100" s="23" t="s">
        <v>1</v>
      </c>
      <c r="F12100" s="23" t="s">
        <v>22</v>
      </c>
      <c r="G12100" s="23" t="s">
        <v>975</v>
      </c>
      <c r="H12100" s="2" t="s">
        <v>7748</v>
      </c>
      <c r="I12100" s="23" t="s">
        <v>14962</v>
      </c>
      <c r="J12100" s="23" t="s">
        <v>59</v>
      </c>
      <c r="K12100" s="23" t="s">
        <v>9712</v>
      </c>
      <c r="L12100" s="23" t="s">
        <v>9538</v>
      </c>
      <c r="M12100" s="23">
        <f>YEAR(Tabla2[[#This Row],[Fecha de creación]])</f>
        <v>2023</v>
      </c>
      <c r="N12100" s="23">
        <f>MONTH(Tabla2[[#This Row],[Fecha de creación]])</f>
        <v>2</v>
      </c>
    </row>
    <row r="12101" spans="1:14" x14ac:dyDescent="0.25">
      <c r="A12101" s="26">
        <v>44967.674502314818</v>
      </c>
      <c r="B12101" s="23" t="s">
        <v>56</v>
      </c>
      <c r="C12101" s="23" t="s">
        <v>15140</v>
      </c>
      <c r="D12101" s="23" t="s">
        <v>7341</v>
      </c>
      <c r="E12101" s="23" t="s">
        <v>1</v>
      </c>
      <c r="F12101" s="23" t="s">
        <v>22</v>
      </c>
      <c r="G12101" s="23" t="s">
        <v>975</v>
      </c>
      <c r="H12101" s="2" t="s">
        <v>16986</v>
      </c>
      <c r="I12101" s="23" t="s">
        <v>14962</v>
      </c>
      <c r="J12101" s="23" t="s">
        <v>59</v>
      </c>
      <c r="K12101" s="23" t="s">
        <v>9712</v>
      </c>
      <c r="L12101" s="23" t="s">
        <v>9538</v>
      </c>
      <c r="M12101" s="23">
        <f>YEAR(Tabla2[[#This Row],[Fecha de creación]])</f>
        <v>2023</v>
      </c>
      <c r="N12101" s="23">
        <f>MONTH(Tabla2[[#This Row],[Fecha de creación]])</f>
        <v>2</v>
      </c>
    </row>
    <row r="12102" spans="1:14" x14ac:dyDescent="0.25">
      <c r="A12102" s="26">
        <v>44967.683969907404</v>
      </c>
      <c r="B12102" s="23" t="s">
        <v>34</v>
      </c>
      <c r="C12102" s="23" t="s">
        <v>15141</v>
      </c>
      <c r="D12102" s="23" t="s">
        <v>15142</v>
      </c>
      <c r="E12102" s="23" t="s">
        <v>1</v>
      </c>
      <c r="F12102" s="23" t="s">
        <v>7</v>
      </c>
      <c r="G12102" s="23" t="s">
        <v>975</v>
      </c>
      <c r="H12102" s="2" t="s">
        <v>8459</v>
      </c>
      <c r="I12102" s="23" t="s">
        <v>13151</v>
      </c>
      <c r="J12102" s="23"/>
      <c r="K12102" s="23" t="s">
        <v>9712</v>
      </c>
      <c r="L12102" s="23" t="s">
        <v>9538</v>
      </c>
      <c r="M12102" s="23">
        <f>YEAR(Tabla2[[#This Row],[Fecha de creación]])</f>
        <v>2023</v>
      </c>
      <c r="N12102" s="23">
        <f>MONTH(Tabla2[[#This Row],[Fecha de creación]])</f>
        <v>2</v>
      </c>
    </row>
    <row r="12103" spans="1:14" x14ac:dyDescent="0.25">
      <c r="A12103" s="26">
        <v>44967.686782407407</v>
      </c>
      <c r="B12103" s="23" t="s">
        <v>189</v>
      </c>
      <c r="C12103" s="23" t="s">
        <v>15143</v>
      </c>
      <c r="D12103" s="23" t="s">
        <v>1057</v>
      </c>
      <c r="E12103" s="23" t="s">
        <v>1</v>
      </c>
      <c r="F12103" s="23" t="s">
        <v>7</v>
      </c>
      <c r="G12103" s="23" t="s">
        <v>975</v>
      </c>
      <c r="H12103" s="2" t="s">
        <v>8535</v>
      </c>
      <c r="I12103" s="23" t="s">
        <v>7338</v>
      </c>
      <c r="J12103" s="23" t="s">
        <v>59</v>
      </c>
      <c r="K12103" s="23" t="s">
        <v>9712</v>
      </c>
      <c r="L12103" s="23" t="s">
        <v>9538</v>
      </c>
      <c r="M12103" s="23">
        <f>YEAR(Tabla2[[#This Row],[Fecha de creación]])</f>
        <v>2023</v>
      </c>
      <c r="N12103" s="23">
        <f>MONTH(Tabla2[[#This Row],[Fecha de creación]])</f>
        <v>2</v>
      </c>
    </row>
    <row r="12104" spans="1:14" x14ac:dyDescent="0.25">
      <c r="A12104" s="26">
        <v>44967.688136574077</v>
      </c>
      <c r="B12104" s="23" t="s">
        <v>34</v>
      </c>
      <c r="C12104" s="23" t="s">
        <v>15144</v>
      </c>
      <c r="D12104" s="23" t="s">
        <v>15145</v>
      </c>
      <c r="E12104" s="23" t="s">
        <v>1</v>
      </c>
      <c r="F12104" s="23" t="s">
        <v>7</v>
      </c>
      <c r="G12104" s="23" t="s">
        <v>975</v>
      </c>
      <c r="H12104" s="2" t="s">
        <v>8459</v>
      </c>
      <c r="I12104" s="23" t="s">
        <v>13151</v>
      </c>
      <c r="J12104" s="23"/>
      <c r="K12104" s="23" t="s">
        <v>9712</v>
      </c>
      <c r="L12104" s="23" t="s">
        <v>9538</v>
      </c>
      <c r="M12104" s="23">
        <f>YEAR(Tabla2[[#This Row],[Fecha de creación]])</f>
        <v>2023</v>
      </c>
      <c r="N12104" s="23">
        <f>MONTH(Tabla2[[#This Row],[Fecha de creación]])</f>
        <v>2</v>
      </c>
    </row>
    <row r="12105" spans="1:14" x14ac:dyDescent="0.25">
      <c r="A12105" s="26">
        <v>44967.691203703704</v>
      </c>
      <c r="B12105" s="23" t="s">
        <v>56</v>
      </c>
      <c r="C12105" s="23" t="s">
        <v>15146</v>
      </c>
      <c r="D12105" s="23" t="s">
        <v>7341</v>
      </c>
      <c r="E12105" s="23" t="s">
        <v>1</v>
      </c>
      <c r="F12105" s="23" t="s">
        <v>22</v>
      </c>
      <c r="G12105" s="23" t="s">
        <v>975</v>
      </c>
      <c r="H12105" s="2" t="s">
        <v>16986</v>
      </c>
      <c r="I12105" s="23" t="s">
        <v>14962</v>
      </c>
      <c r="J12105" s="23" t="s">
        <v>59</v>
      </c>
      <c r="K12105" s="23" t="s">
        <v>9712</v>
      </c>
      <c r="L12105" s="23" t="s">
        <v>9538</v>
      </c>
      <c r="M12105" s="23">
        <f>YEAR(Tabla2[[#This Row],[Fecha de creación]])</f>
        <v>2023</v>
      </c>
      <c r="N12105" s="23">
        <f>MONTH(Tabla2[[#This Row],[Fecha de creación]])</f>
        <v>2</v>
      </c>
    </row>
    <row r="12106" spans="1:14" x14ac:dyDescent="0.25">
      <c r="A12106" s="26">
        <v>44967.720891203702</v>
      </c>
      <c r="B12106" s="23" t="s">
        <v>0</v>
      </c>
      <c r="C12106" s="23" t="s">
        <v>15147</v>
      </c>
      <c r="D12106" s="23" t="s">
        <v>14919</v>
      </c>
      <c r="E12106" s="23" t="s">
        <v>1</v>
      </c>
      <c r="F12106" s="23" t="s">
        <v>7</v>
      </c>
      <c r="G12106" s="23" t="s">
        <v>3</v>
      </c>
      <c r="H12106" s="2" t="s">
        <v>16997</v>
      </c>
      <c r="I12106" s="23" t="s">
        <v>14129</v>
      </c>
      <c r="J12106" s="23" t="s">
        <v>59</v>
      </c>
      <c r="K12106" s="23" t="s">
        <v>9712</v>
      </c>
      <c r="L12106" s="23" t="s">
        <v>9539</v>
      </c>
      <c r="M12106" s="23">
        <f>YEAR(Tabla2[[#This Row],[Fecha de creación]])</f>
        <v>2023</v>
      </c>
      <c r="N12106" s="23">
        <f>MONTH(Tabla2[[#This Row],[Fecha de creación]])</f>
        <v>2</v>
      </c>
    </row>
    <row r="12107" spans="1:14" x14ac:dyDescent="0.25">
      <c r="A12107" s="26">
        <v>44968.429594907408</v>
      </c>
      <c r="B12107" s="23" t="s">
        <v>189</v>
      </c>
      <c r="C12107" s="23" t="s">
        <v>15148</v>
      </c>
      <c r="D12107" s="23" t="s">
        <v>2909</v>
      </c>
      <c r="E12107" s="23" t="s">
        <v>1</v>
      </c>
      <c r="F12107" s="23" t="s">
        <v>7</v>
      </c>
      <c r="G12107" s="23" t="s">
        <v>1551</v>
      </c>
      <c r="H12107" s="2" t="s">
        <v>7721</v>
      </c>
      <c r="I12107" s="23" t="s">
        <v>7205</v>
      </c>
      <c r="J12107" s="23" t="s">
        <v>59</v>
      </c>
      <c r="K12107" s="23" t="s">
        <v>9712</v>
      </c>
      <c r="L12107" s="23" t="s">
        <v>9539</v>
      </c>
      <c r="M12107" s="23">
        <f>YEAR(Tabla2[[#This Row],[Fecha de creación]])</f>
        <v>2023</v>
      </c>
      <c r="N12107" s="23">
        <f>MONTH(Tabla2[[#This Row],[Fecha de creación]])</f>
        <v>2</v>
      </c>
    </row>
    <row r="12108" spans="1:14" x14ac:dyDescent="0.25">
      <c r="A12108" s="26">
        <v>44968.43478009259</v>
      </c>
      <c r="B12108" s="23" t="s">
        <v>7771</v>
      </c>
      <c r="C12108" s="23" t="s">
        <v>15149</v>
      </c>
      <c r="D12108" s="23" t="s">
        <v>15150</v>
      </c>
      <c r="E12108" s="23" t="s">
        <v>1</v>
      </c>
      <c r="F12108" s="23" t="s">
        <v>7</v>
      </c>
      <c r="G12108" s="23" t="s">
        <v>3</v>
      </c>
      <c r="H12108" s="2" t="s">
        <v>16996</v>
      </c>
      <c r="I12108" s="23" t="s">
        <v>15151</v>
      </c>
      <c r="J12108" s="23"/>
      <c r="K12108" s="23" t="s">
        <v>9712</v>
      </c>
      <c r="L12108" s="23" t="s">
        <v>9539</v>
      </c>
      <c r="M12108" s="23">
        <f>YEAR(Tabla2[[#This Row],[Fecha de creación]])</f>
        <v>2023</v>
      </c>
      <c r="N12108" s="23">
        <f>MONTH(Tabla2[[#This Row],[Fecha de creación]])</f>
        <v>2</v>
      </c>
    </row>
    <row r="12109" spans="1:14" x14ac:dyDescent="0.25">
      <c r="A12109" s="26">
        <v>44968.458148148151</v>
      </c>
      <c r="B12109" s="23" t="s">
        <v>34</v>
      </c>
      <c r="C12109" s="23" t="s">
        <v>15152</v>
      </c>
      <c r="D12109" s="23" t="s">
        <v>15153</v>
      </c>
      <c r="E12109" s="23" t="s">
        <v>1</v>
      </c>
      <c r="F12109" s="23" t="s">
        <v>22</v>
      </c>
      <c r="G12109" s="23" t="s">
        <v>975</v>
      </c>
      <c r="H12109" s="2" t="s">
        <v>7742</v>
      </c>
      <c r="I12109" s="23" t="s">
        <v>13151</v>
      </c>
      <c r="J12109" s="23"/>
      <c r="K12109" s="23" t="s">
        <v>9712</v>
      </c>
      <c r="L12109" s="23" t="s">
        <v>9538</v>
      </c>
      <c r="M12109" s="23">
        <f>YEAR(Tabla2[[#This Row],[Fecha de creación]])</f>
        <v>2023</v>
      </c>
      <c r="N12109" s="23">
        <f>MONTH(Tabla2[[#This Row],[Fecha de creación]])</f>
        <v>2</v>
      </c>
    </row>
    <row r="12110" spans="1:14" x14ac:dyDescent="0.25">
      <c r="A12110" s="26">
        <v>44968.66269675926</v>
      </c>
      <c r="B12110" s="23" t="s">
        <v>0</v>
      </c>
      <c r="C12110" s="23" t="s">
        <v>15154</v>
      </c>
      <c r="D12110" s="23" t="s">
        <v>982</v>
      </c>
      <c r="E12110" s="23" t="s">
        <v>1</v>
      </c>
      <c r="F12110" s="23" t="s">
        <v>22</v>
      </c>
      <c r="G12110" s="23" t="s">
        <v>975</v>
      </c>
      <c r="H12110" s="2" t="s">
        <v>8893</v>
      </c>
      <c r="I12110" s="23" t="s">
        <v>7680</v>
      </c>
      <c r="J12110" s="23" t="s">
        <v>59</v>
      </c>
      <c r="K12110" s="23" t="s">
        <v>9712</v>
      </c>
      <c r="L12110" s="23" t="s">
        <v>9538</v>
      </c>
      <c r="M12110" s="23">
        <f>YEAR(Tabla2[[#This Row],[Fecha de creación]])</f>
        <v>2023</v>
      </c>
      <c r="N12110" s="23">
        <f>MONTH(Tabla2[[#This Row],[Fecha de creación]])</f>
        <v>2</v>
      </c>
    </row>
    <row r="12111" spans="1:14" x14ac:dyDescent="0.25">
      <c r="A12111" s="26">
        <v>44968.664537037039</v>
      </c>
      <c r="B12111" s="23" t="s">
        <v>0</v>
      </c>
      <c r="C12111" s="23" t="s">
        <v>15155</v>
      </c>
      <c r="D12111" s="23" t="s">
        <v>982</v>
      </c>
      <c r="E12111" s="23" t="s">
        <v>1</v>
      </c>
      <c r="F12111" s="23" t="s">
        <v>22</v>
      </c>
      <c r="G12111" s="23" t="s">
        <v>975</v>
      </c>
      <c r="H12111" s="2" t="s">
        <v>8893</v>
      </c>
      <c r="I12111" s="23" t="s">
        <v>7680</v>
      </c>
      <c r="J12111" s="23" t="s">
        <v>59</v>
      </c>
      <c r="K12111" s="23" t="s">
        <v>9712</v>
      </c>
      <c r="L12111" s="23" t="s">
        <v>9538</v>
      </c>
      <c r="M12111" s="23">
        <f>YEAR(Tabla2[[#This Row],[Fecha de creación]])</f>
        <v>2023</v>
      </c>
      <c r="N12111" s="23">
        <f>MONTH(Tabla2[[#This Row],[Fecha de creación]])</f>
        <v>2</v>
      </c>
    </row>
    <row r="12112" spans="1:14" x14ac:dyDescent="0.25">
      <c r="A12112" s="26">
        <v>44968.667337962965</v>
      </c>
      <c r="B12112" s="23" t="s">
        <v>0</v>
      </c>
      <c r="C12112" s="23" t="s">
        <v>15156</v>
      </c>
      <c r="D12112" s="23" t="s">
        <v>982</v>
      </c>
      <c r="E12112" s="23" t="s">
        <v>1</v>
      </c>
      <c r="F12112" s="23" t="s">
        <v>22</v>
      </c>
      <c r="G12112" s="23" t="s">
        <v>975</v>
      </c>
      <c r="H12112" s="2" t="s">
        <v>8893</v>
      </c>
      <c r="I12112" s="23" t="s">
        <v>7680</v>
      </c>
      <c r="J12112" s="23" t="s">
        <v>59</v>
      </c>
      <c r="K12112" s="23" t="s">
        <v>9712</v>
      </c>
      <c r="L12112" s="23" t="s">
        <v>9538</v>
      </c>
      <c r="M12112" s="23">
        <f>YEAR(Tabla2[[#This Row],[Fecha de creación]])</f>
        <v>2023</v>
      </c>
      <c r="N12112" s="23">
        <f>MONTH(Tabla2[[#This Row],[Fecha de creación]])</f>
        <v>2</v>
      </c>
    </row>
    <row r="12113" spans="1:14" x14ac:dyDescent="0.25">
      <c r="A12113" s="26">
        <v>44968.671203703707</v>
      </c>
      <c r="B12113" s="23" t="s">
        <v>0</v>
      </c>
      <c r="C12113" s="23" t="s">
        <v>15157</v>
      </c>
      <c r="D12113" s="23" t="s">
        <v>15158</v>
      </c>
      <c r="E12113" s="23" t="s">
        <v>1</v>
      </c>
      <c r="F12113" s="23" t="s">
        <v>7</v>
      </c>
      <c r="G12113" s="23" t="s">
        <v>975</v>
      </c>
      <c r="H12113" s="2" t="s">
        <v>7758</v>
      </c>
      <c r="I12113" s="23" t="s">
        <v>7680</v>
      </c>
      <c r="J12113" s="23" t="s">
        <v>59</v>
      </c>
      <c r="K12113" s="23" t="s">
        <v>9712</v>
      </c>
      <c r="L12113" s="23" t="s">
        <v>9538</v>
      </c>
      <c r="M12113" s="23">
        <f>YEAR(Tabla2[[#This Row],[Fecha de creación]])</f>
        <v>2023</v>
      </c>
      <c r="N12113" s="23">
        <f>MONTH(Tabla2[[#This Row],[Fecha de creación]])</f>
        <v>2</v>
      </c>
    </row>
    <row r="12114" spans="1:14" x14ac:dyDescent="0.25">
      <c r="A12114" s="26">
        <v>44968.695057870369</v>
      </c>
      <c r="B12114" s="23" t="s">
        <v>34</v>
      </c>
      <c r="C12114" s="23" t="s">
        <v>15159</v>
      </c>
      <c r="D12114" s="23" t="s">
        <v>15160</v>
      </c>
      <c r="E12114" s="23" t="s">
        <v>1</v>
      </c>
      <c r="F12114" s="23" t="s">
        <v>22</v>
      </c>
      <c r="G12114" s="23" t="s">
        <v>975</v>
      </c>
      <c r="H12114" s="2" t="s">
        <v>8893</v>
      </c>
      <c r="I12114" s="23" t="s">
        <v>13151</v>
      </c>
      <c r="J12114" s="23"/>
      <c r="K12114" s="23" t="s">
        <v>9712</v>
      </c>
      <c r="L12114" s="23" t="s">
        <v>9538</v>
      </c>
      <c r="M12114" s="23">
        <f>YEAR(Tabla2[[#This Row],[Fecha de creación]])</f>
        <v>2023</v>
      </c>
      <c r="N12114" s="23">
        <f>MONTH(Tabla2[[#This Row],[Fecha de creación]])</f>
        <v>2</v>
      </c>
    </row>
    <row r="12115" spans="1:14" x14ac:dyDescent="0.25">
      <c r="A12115" s="26">
        <v>44969.401134259257</v>
      </c>
      <c r="B12115" s="23" t="s">
        <v>0</v>
      </c>
      <c r="C12115" s="23" t="s">
        <v>15161</v>
      </c>
      <c r="D12115" s="23" t="s">
        <v>440</v>
      </c>
      <c r="E12115" s="23" t="s">
        <v>1</v>
      </c>
      <c r="F12115" s="23" t="s">
        <v>22</v>
      </c>
      <c r="G12115" s="23" t="s">
        <v>975</v>
      </c>
      <c r="H12115" s="2" t="s">
        <v>7723</v>
      </c>
      <c r="I12115" s="23" t="s">
        <v>14129</v>
      </c>
      <c r="J12115" s="23" t="s">
        <v>59</v>
      </c>
      <c r="K12115" s="23" t="s">
        <v>9712</v>
      </c>
      <c r="L12115" s="23" t="s">
        <v>9538</v>
      </c>
      <c r="M12115" s="23">
        <f>YEAR(Tabla2[[#This Row],[Fecha de creación]])</f>
        <v>2023</v>
      </c>
      <c r="N12115" s="23">
        <f>MONTH(Tabla2[[#This Row],[Fecha de creación]])</f>
        <v>2</v>
      </c>
    </row>
    <row r="12116" spans="1:14" x14ac:dyDescent="0.25">
      <c r="A12116" s="26">
        <v>44969.415613425925</v>
      </c>
      <c r="B12116" s="23" t="s">
        <v>0</v>
      </c>
      <c r="C12116" s="23" t="s">
        <v>15162</v>
      </c>
      <c r="D12116" s="23" t="s">
        <v>382</v>
      </c>
      <c r="E12116" s="23" t="s">
        <v>1</v>
      </c>
      <c r="F12116" s="23" t="s">
        <v>22</v>
      </c>
      <c r="G12116" s="23" t="s">
        <v>975</v>
      </c>
      <c r="H12116" s="2" t="s">
        <v>7723</v>
      </c>
      <c r="I12116" s="23" t="s">
        <v>14129</v>
      </c>
      <c r="J12116" s="23" t="s">
        <v>958</v>
      </c>
      <c r="K12116" s="23" t="s">
        <v>9712</v>
      </c>
      <c r="L12116" s="23" t="s">
        <v>9538</v>
      </c>
      <c r="M12116" s="23">
        <f>YEAR(Tabla2[[#This Row],[Fecha de creación]])</f>
        <v>2023</v>
      </c>
      <c r="N12116" s="23">
        <f>MONTH(Tabla2[[#This Row],[Fecha de creación]])</f>
        <v>2</v>
      </c>
    </row>
    <row r="12117" spans="1:14" x14ac:dyDescent="0.25">
      <c r="A12117" s="26">
        <v>44969.631041666667</v>
      </c>
      <c r="B12117" s="23" t="s">
        <v>0</v>
      </c>
      <c r="C12117" s="23" t="s">
        <v>15163</v>
      </c>
      <c r="D12117" s="23" t="s">
        <v>7108</v>
      </c>
      <c r="E12117" s="23" t="s">
        <v>1</v>
      </c>
      <c r="F12117" s="23" t="s">
        <v>22</v>
      </c>
      <c r="G12117" s="23" t="s">
        <v>975</v>
      </c>
      <c r="H12117" s="2" t="s">
        <v>8893</v>
      </c>
      <c r="I12117" s="23" t="s">
        <v>14129</v>
      </c>
      <c r="J12117" s="23" t="s">
        <v>59</v>
      </c>
      <c r="K12117" s="23" t="s">
        <v>9712</v>
      </c>
      <c r="L12117" s="23" t="s">
        <v>9538</v>
      </c>
      <c r="M12117" s="23">
        <f>YEAR(Tabla2[[#This Row],[Fecha de creación]])</f>
        <v>2023</v>
      </c>
      <c r="N12117" s="23">
        <f>MONTH(Tabla2[[#This Row],[Fecha de creación]])</f>
        <v>2</v>
      </c>
    </row>
    <row r="12118" spans="1:14" x14ac:dyDescent="0.25">
      <c r="A12118" s="26">
        <v>44969.726597222223</v>
      </c>
      <c r="B12118" s="23" t="s">
        <v>0</v>
      </c>
      <c r="C12118" s="23" t="s">
        <v>15164</v>
      </c>
      <c r="D12118" s="23" t="s">
        <v>824</v>
      </c>
      <c r="E12118" s="23" t="s">
        <v>1</v>
      </c>
      <c r="F12118" s="23" t="s">
        <v>2</v>
      </c>
      <c r="G12118" s="23" t="s">
        <v>1551</v>
      </c>
      <c r="H12118" s="2" t="s">
        <v>7729</v>
      </c>
      <c r="I12118" s="23" t="s">
        <v>7749</v>
      </c>
      <c r="J12118" s="23" t="s">
        <v>59</v>
      </c>
      <c r="K12118" s="23" t="s">
        <v>9712</v>
      </c>
      <c r="L12118" s="23" t="s">
        <v>9539</v>
      </c>
      <c r="M12118" s="23">
        <f>YEAR(Tabla2[[#This Row],[Fecha de creación]])</f>
        <v>2023</v>
      </c>
      <c r="N12118" s="23">
        <f>MONTH(Tabla2[[#This Row],[Fecha de creación]])</f>
        <v>2</v>
      </c>
    </row>
    <row r="12119" spans="1:14" x14ac:dyDescent="0.25">
      <c r="A12119" s="26">
        <v>44969.738263888888</v>
      </c>
      <c r="B12119" s="23" t="s">
        <v>0</v>
      </c>
      <c r="C12119" s="23" t="s">
        <v>15165</v>
      </c>
      <c r="D12119" s="23" t="s">
        <v>15166</v>
      </c>
      <c r="E12119" s="23" t="s">
        <v>1</v>
      </c>
      <c r="F12119" s="23" t="s">
        <v>2</v>
      </c>
      <c r="G12119" s="23" t="s">
        <v>1551</v>
      </c>
      <c r="H12119" s="2" t="s">
        <v>7736</v>
      </c>
      <c r="I12119" s="23" t="s">
        <v>7749</v>
      </c>
      <c r="J12119" s="23" t="s">
        <v>59</v>
      </c>
      <c r="K12119" s="23" t="s">
        <v>9712</v>
      </c>
      <c r="L12119" s="23" t="s">
        <v>9539</v>
      </c>
      <c r="M12119" s="23">
        <f>YEAR(Tabla2[[#This Row],[Fecha de creación]])</f>
        <v>2023</v>
      </c>
      <c r="N12119" s="23">
        <f>MONTH(Tabla2[[#This Row],[Fecha de creación]])</f>
        <v>2</v>
      </c>
    </row>
    <row r="12120" spans="1:14" x14ac:dyDescent="0.25">
      <c r="A12120" s="26">
        <v>44970.395243055558</v>
      </c>
      <c r="B12120" s="23" t="s">
        <v>189</v>
      </c>
      <c r="C12120" s="23" t="s">
        <v>15167</v>
      </c>
      <c r="D12120" s="23" t="s">
        <v>4281</v>
      </c>
      <c r="E12120" s="23" t="s">
        <v>1</v>
      </c>
      <c r="F12120" s="23" t="s">
        <v>7</v>
      </c>
      <c r="G12120" s="23" t="s">
        <v>975</v>
      </c>
      <c r="H12120" s="2" t="s">
        <v>8459</v>
      </c>
      <c r="I12120" s="23" t="s">
        <v>7338</v>
      </c>
      <c r="J12120" s="23" t="s">
        <v>59</v>
      </c>
      <c r="K12120" s="23" t="s">
        <v>9712</v>
      </c>
      <c r="L12120" s="23" t="s">
        <v>9538</v>
      </c>
      <c r="M12120" s="23">
        <f>YEAR(Tabla2[[#This Row],[Fecha de creación]])</f>
        <v>2023</v>
      </c>
      <c r="N12120" s="23">
        <f>MONTH(Tabla2[[#This Row],[Fecha de creación]])</f>
        <v>2</v>
      </c>
    </row>
    <row r="12121" spans="1:14" x14ac:dyDescent="0.25">
      <c r="A12121" s="26">
        <v>44970.400601851848</v>
      </c>
      <c r="B12121" s="23" t="s">
        <v>34</v>
      </c>
      <c r="C12121" s="23" t="s">
        <v>15168</v>
      </c>
      <c r="D12121" s="23" t="s">
        <v>15169</v>
      </c>
      <c r="E12121" s="23" t="s">
        <v>1</v>
      </c>
      <c r="F12121" s="23" t="s">
        <v>7</v>
      </c>
      <c r="G12121" s="23" t="s">
        <v>975</v>
      </c>
      <c r="H12121" s="2" t="s">
        <v>7730</v>
      </c>
      <c r="I12121" s="23" t="s">
        <v>13151</v>
      </c>
      <c r="J12121" s="23"/>
      <c r="K12121" s="23" t="s">
        <v>9712</v>
      </c>
      <c r="L12121" s="23" t="s">
        <v>9538</v>
      </c>
      <c r="M12121" s="23">
        <f>YEAR(Tabla2[[#This Row],[Fecha de creación]])</f>
        <v>2023</v>
      </c>
      <c r="N12121" s="23">
        <f>MONTH(Tabla2[[#This Row],[Fecha de creación]])</f>
        <v>2</v>
      </c>
    </row>
    <row r="12122" spans="1:14" x14ac:dyDescent="0.25">
      <c r="A12122" s="26">
        <v>44970.405439814815</v>
      </c>
      <c r="B12122" s="23" t="s">
        <v>34</v>
      </c>
      <c r="C12122" s="23" t="s">
        <v>15170</v>
      </c>
      <c r="D12122" s="23" t="s">
        <v>15171</v>
      </c>
      <c r="E12122" s="23" t="s">
        <v>1</v>
      </c>
      <c r="F12122" s="23" t="s">
        <v>7</v>
      </c>
      <c r="G12122" s="23" t="s">
        <v>3</v>
      </c>
      <c r="H12122" s="2" t="s">
        <v>8459</v>
      </c>
      <c r="I12122" s="23" t="s">
        <v>13151</v>
      </c>
      <c r="J12122" s="23"/>
      <c r="K12122" s="23" t="s">
        <v>9712</v>
      </c>
      <c r="L12122" s="23" t="s">
        <v>9539</v>
      </c>
      <c r="M12122" s="23">
        <f>YEAR(Tabla2[[#This Row],[Fecha de creación]])</f>
        <v>2023</v>
      </c>
      <c r="N12122" s="23">
        <f>MONTH(Tabla2[[#This Row],[Fecha de creación]])</f>
        <v>2</v>
      </c>
    </row>
    <row r="12123" spans="1:14" x14ac:dyDescent="0.25">
      <c r="A12123" s="26">
        <v>44970.428148148145</v>
      </c>
      <c r="B12123" s="23" t="s">
        <v>189</v>
      </c>
      <c r="C12123" s="23" t="s">
        <v>15172</v>
      </c>
      <c r="D12123" s="23" t="s">
        <v>7268</v>
      </c>
      <c r="E12123" s="23" t="s">
        <v>1</v>
      </c>
      <c r="F12123" s="23" t="s">
        <v>22</v>
      </c>
      <c r="G12123" s="23" t="s">
        <v>975</v>
      </c>
      <c r="H12123" s="2" t="s">
        <v>8893</v>
      </c>
      <c r="I12123" s="23" t="s">
        <v>14979</v>
      </c>
      <c r="J12123" s="23" t="s">
        <v>958</v>
      </c>
      <c r="K12123" s="23" t="s">
        <v>9712</v>
      </c>
      <c r="L12123" s="23" t="s">
        <v>9538</v>
      </c>
      <c r="M12123" s="23">
        <f>YEAR(Tabla2[[#This Row],[Fecha de creación]])</f>
        <v>2023</v>
      </c>
      <c r="N12123" s="23">
        <f>MONTH(Tabla2[[#This Row],[Fecha de creación]])</f>
        <v>2</v>
      </c>
    </row>
    <row r="12124" spans="1:14" x14ac:dyDescent="0.25">
      <c r="A12124" s="26">
        <v>44970.433067129627</v>
      </c>
      <c r="B12124" s="23" t="s">
        <v>189</v>
      </c>
      <c r="C12124" s="23" t="s">
        <v>15173</v>
      </c>
      <c r="D12124" s="23" t="s">
        <v>312</v>
      </c>
      <c r="E12124" s="23" t="s">
        <v>1</v>
      </c>
      <c r="F12124" s="23" t="s">
        <v>7</v>
      </c>
      <c r="G12124" s="23" t="s">
        <v>975</v>
      </c>
      <c r="H12124" s="2" t="s">
        <v>8459</v>
      </c>
      <c r="I12124" s="23" t="s">
        <v>14979</v>
      </c>
      <c r="J12124" s="23" t="s">
        <v>958</v>
      </c>
      <c r="K12124" s="23" t="s">
        <v>9712</v>
      </c>
      <c r="L12124" s="23" t="s">
        <v>9538</v>
      </c>
      <c r="M12124" s="23">
        <f>YEAR(Tabla2[[#This Row],[Fecha de creación]])</f>
        <v>2023</v>
      </c>
      <c r="N12124" s="23">
        <f>MONTH(Tabla2[[#This Row],[Fecha de creación]])</f>
        <v>2</v>
      </c>
    </row>
    <row r="12125" spans="1:14" x14ac:dyDescent="0.25">
      <c r="A12125" s="26">
        <v>44970.438437500001</v>
      </c>
      <c r="B12125" s="23" t="s">
        <v>34</v>
      </c>
      <c r="C12125" s="23" t="s">
        <v>15174</v>
      </c>
      <c r="D12125" s="23" t="s">
        <v>15175</v>
      </c>
      <c r="E12125" s="23" t="s">
        <v>1</v>
      </c>
      <c r="F12125" s="23" t="s">
        <v>7</v>
      </c>
      <c r="G12125" s="23" t="s">
        <v>3</v>
      </c>
      <c r="H12125" s="2" t="s">
        <v>8425</v>
      </c>
      <c r="I12125" s="23" t="s">
        <v>13151</v>
      </c>
      <c r="J12125" s="23"/>
      <c r="K12125" s="23" t="s">
        <v>9712</v>
      </c>
      <c r="L12125" s="23" t="s">
        <v>9539</v>
      </c>
      <c r="M12125" s="23">
        <f>YEAR(Tabla2[[#This Row],[Fecha de creación]])</f>
        <v>2023</v>
      </c>
      <c r="N12125" s="23">
        <f>MONTH(Tabla2[[#This Row],[Fecha de creación]])</f>
        <v>2</v>
      </c>
    </row>
    <row r="12126" spans="1:14" x14ac:dyDescent="0.25">
      <c r="A12126" s="26">
        <v>44970.448923611111</v>
      </c>
      <c r="B12126" s="23" t="s">
        <v>0</v>
      </c>
      <c r="C12126" s="23" t="s">
        <v>15176</v>
      </c>
      <c r="D12126" s="23" t="s">
        <v>982</v>
      </c>
      <c r="E12126" s="23" t="s">
        <v>1</v>
      </c>
      <c r="F12126" s="23" t="s">
        <v>22</v>
      </c>
      <c r="G12126" s="23" t="s">
        <v>3</v>
      </c>
      <c r="H12126" s="2" t="s">
        <v>8893</v>
      </c>
      <c r="I12126" s="23" t="s">
        <v>7680</v>
      </c>
      <c r="J12126" s="23" t="s">
        <v>59</v>
      </c>
      <c r="K12126" s="23" t="s">
        <v>9712</v>
      </c>
      <c r="L12126" s="23" t="s">
        <v>9539</v>
      </c>
      <c r="M12126" s="23">
        <f>YEAR(Tabla2[[#This Row],[Fecha de creación]])</f>
        <v>2023</v>
      </c>
      <c r="N12126" s="23">
        <f>MONTH(Tabla2[[#This Row],[Fecha de creación]])</f>
        <v>2</v>
      </c>
    </row>
    <row r="12127" spans="1:14" x14ac:dyDescent="0.25">
      <c r="A12127" s="26">
        <v>44970.456458333334</v>
      </c>
      <c r="B12127" s="23" t="s">
        <v>189</v>
      </c>
      <c r="C12127" s="23" t="s">
        <v>15177</v>
      </c>
      <c r="D12127" s="23" t="s">
        <v>15178</v>
      </c>
      <c r="E12127" s="23" t="s">
        <v>1</v>
      </c>
      <c r="F12127" s="23" t="s">
        <v>7</v>
      </c>
      <c r="G12127" s="23" t="s">
        <v>1551</v>
      </c>
      <c r="H12127" s="2" t="s">
        <v>7733</v>
      </c>
      <c r="I12127" s="23" t="s">
        <v>7205</v>
      </c>
      <c r="J12127" s="23" t="s">
        <v>59</v>
      </c>
      <c r="K12127" s="23" t="s">
        <v>9712</v>
      </c>
      <c r="L12127" s="23" t="s">
        <v>9539</v>
      </c>
      <c r="M12127" s="23">
        <f>YEAR(Tabla2[[#This Row],[Fecha de creación]])</f>
        <v>2023</v>
      </c>
      <c r="N12127" s="23">
        <f>MONTH(Tabla2[[#This Row],[Fecha de creación]])</f>
        <v>2</v>
      </c>
    </row>
    <row r="12128" spans="1:14" x14ac:dyDescent="0.25">
      <c r="A12128" s="26">
        <v>44970.459444444445</v>
      </c>
      <c r="B12128" s="23" t="s">
        <v>189</v>
      </c>
      <c r="C12128" s="23" t="s">
        <v>15179</v>
      </c>
      <c r="D12128" s="23" t="s">
        <v>15178</v>
      </c>
      <c r="E12128" s="23" t="s">
        <v>1</v>
      </c>
      <c r="F12128" s="23" t="s">
        <v>7</v>
      </c>
      <c r="G12128" s="23" t="s">
        <v>1551</v>
      </c>
      <c r="H12128" s="2" t="s">
        <v>7733</v>
      </c>
      <c r="I12128" s="23" t="s">
        <v>7205</v>
      </c>
      <c r="J12128" s="23" t="s">
        <v>59</v>
      </c>
      <c r="K12128" s="23" t="s">
        <v>9712</v>
      </c>
      <c r="L12128" s="23" t="s">
        <v>9539</v>
      </c>
      <c r="M12128" s="23">
        <f>YEAR(Tabla2[[#This Row],[Fecha de creación]])</f>
        <v>2023</v>
      </c>
      <c r="N12128" s="23">
        <f>MONTH(Tabla2[[#This Row],[Fecha de creación]])</f>
        <v>2</v>
      </c>
    </row>
    <row r="12129" spans="1:14" x14ac:dyDescent="0.25">
      <c r="A12129" s="26">
        <v>44970.464085648149</v>
      </c>
      <c r="B12129" s="23" t="s">
        <v>56</v>
      </c>
      <c r="C12129" s="23" t="s">
        <v>15180</v>
      </c>
      <c r="D12129" s="23" t="s">
        <v>15181</v>
      </c>
      <c r="E12129" s="23" t="s">
        <v>1</v>
      </c>
      <c r="F12129" s="23" t="s">
        <v>2</v>
      </c>
      <c r="G12129" s="23" t="s">
        <v>1551</v>
      </c>
      <c r="H12129" s="2" t="s">
        <v>7737</v>
      </c>
      <c r="I12129" s="23" t="s">
        <v>7129</v>
      </c>
      <c r="J12129" s="23" t="s">
        <v>59</v>
      </c>
      <c r="K12129" s="23" t="s">
        <v>9712</v>
      </c>
      <c r="L12129" s="23" t="s">
        <v>9539</v>
      </c>
      <c r="M12129" s="23">
        <f>YEAR(Tabla2[[#This Row],[Fecha de creación]])</f>
        <v>2023</v>
      </c>
      <c r="N12129" s="23">
        <f>MONTH(Tabla2[[#This Row],[Fecha de creación]])</f>
        <v>2</v>
      </c>
    </row>
    <row r="12130" spans="1:14" x14ac:dyDescent="0.25">
      <c r="A12130" s="26">
        <v>44970.472488425927</v>
      </c>
      <c r="B12130" s="23" t="s">
        <v>56</v>
      </c>
      <c r="C12130" s="23" t="s">
        <v>15182</v>
      </c>
      <c r="D12130" s="23" t="s">
        <v>736</v>
      </c>
      <c r="E12130" s="23" t="s">
        <v>1</v>
      </c>
      <c r="F12130" s="23" t="s">
        <v>2</v>
      </c>
      <c r="G12130" s="23" t="s">
        <v>1551</v>
      </c>
      <c r="H12130" s="2" t="s">
        <v>7737</v>
      </c>
      <c r="I12130" s="23" t="s">
        <v>7129</v>
      </c>
      <c r="J12130" s="23" t="s">
        <v>59</v>
      </c>
      <c r="K12130" s="23" t="s">
        <v>9712</v>
      </c>
      <c r="L12130" s="23" t="s">
        <v>9539</v>
      </c>
      <c r="M12130" s="23">
        <f>YEAR(Tabla2[[#This Row],[Fecha de creación]])</f>
        <v>2023</v>
      </c>
      <c r="N12130" s="23">
        <f>MONTH(Tabla2[[#This Row],[Fecha de creación]])</f>
        <v>2</v>
      </c>
    </row>
    <row r="12131" spans="1:14" x14ac:dyDescent="0.25">
      <c r="A12131" s="26">
        <v>44970.474027777775</v>
      </c>
      <c r="B12131" s="23" t="s">
        <v>189</v>
      </c>
      <c r="C12131" s="23" t="s">
        <v>15183</v>
      </c>
      <c r="D12131" s="23" t="s">
        <v>14501</v>
      </c>
      <c r="E12131" s="23" t="s">
        <v>1</v>
      </c>
      <c r="F12131" s="23" t="s">
        <v>7</v>
      </c>
      <c r="G12131" s="23" t="s">
        <v>3</v>
      </c>
      <c r="H12131" s="2" t="s">
        <v>8425</v>
      </c>
      <c r="I12131" s="23" t="s">
        <v>7338</v>
      </c>
      <c r="J12131" s="23" t="s">
        <v>59</v>
      </c>
      <c r="K12131" s="23" t="s">
        <v>9712</v>
      </c>
      <c r="L12131" s="23" t="s">
        <v>9539</v>
      </c>
      <c r="M12131" s="23">
        <f>YEAR(Tabla2[[#This Row],[Fecha de creación]])</f>
        <v>2023</v>
      </c>
      <c r="N12131" s="23">
        <f>MONTH(Tabla2[[#This Row],[Fecha de creación]])</f>
        <v>2</v>
      </c>
    </row>
    <row r="12132" spans="1:14" x14ac:dyDescent="0.25">
      <c r="A12132" s="26">
        <v>44970.49013888889</v>
      </c>
      <c r="B12132" s="23" t="s">
        <v>56</v>
      </c>
      <c r="C12132" s="23" t="s">
        <v>15184</v>
      </c>
      <c r="D12132" s="23" t="s">
        <v>7341</v>
      </c>
      <c r="E12132" s="23" t="s">
        <v>1</v>
      </c>
      <c r="F12132" s="23" t="s">
        <v>22</v>
      </c>
      <c r="G12132" s="23" t="s">
        <v>975</v>
      </c>
      <c r="H12132" s="2" t="s">
        <v>16986</v>
      </c>
      <c r="I12132" s="23" t="s">
        <v>14962</v>
      </c>
      <c r="J12132" s="23" t="s">
        <v>59</v>
      </c>
      <c r="K12132" s="23" t="s">
        <v>9712</v>
      </c>
      <c r="L12132" s="23" t="s">
        <v>9538</v>
      </c>
      <c r="M12132" s="23">
        <f>YEAR(Tabla2[[#This Row],[Fecha de creación]])</f>
        <v>2023</v>
      </c>
      <c r="N12132" s="23">
        <f>MONTH(Tabla2[[#This Row],[Fecha de creación]])</f>
        <v>2</v>
      </c>
    </row>
    <row r="12133" spans="1:14" x14ac:dyDescent="0.25">
      <c r="A12133" s="26">
        <v>44970.503495370373</v>
      </c>
      <c r="B12133" s="23" t="s">
        <v>56</v>
      </c>
      <c r="C12133" s="23" t="s">
        <v>15185</v>
      </c>
      <c r="D12133" s="23" t="s">
        <v>7341</v>
      </c>
      <c r="E12133" s="23" t="s">
        <v>1</v>
      </c>
      <c r="F12133" s="23" t="s">
        <v>22</v>
      </c>
      <c r="G12133" s="23" t="s">
        <v>975</v>
      </c>
      <c r="H12133" s="2" t="s">
        <v>16986</v>
      </c>
      <c r="I12133" s="23" t="s">
        <v>14962</v>
      </c>
      <c r="J12133" s="23" t="s">
        <v>59</v>
      </c>
      <c r="K12133" s="23" t="s">
        <v>9712</v>
      </c>
      <c r="L12133" s="23" t="s">
        <v>9538</v>
      </c>
      <c r="M12133" s="23">
        <f>YEAR(Tabla2[[#This Row],[Fecha de creación]])</f>
        <v>2023</v>
      </c>
      <c r="N12133" s="23">
        <f>MONTH(Tabla2[[#This Row],[Fecha de creación]])</f>
        <v>2</v>
      </c>
    </row>
    <row r="12134" spans="1:14" x14ac:dyDescent="0.25">
      <c r="A12134" s="26">
        <v>44970.595578703702</v>
      </c>
      <c r="B12134" s="23" t="s">
        <v>189</v>
      </c>
      <c r="C12134" s="23" t="s">
        <v>15186</v>
      </c>
      <c r="D12134" s="23" t="s">
        <v>7341</v>
      </c>
      <c r="E12134" s="23" t="s">
        <v>1</v>
      </c>
      <c r="F12134" s="23" t="s">
        <v>22</v>
      </c>
      <c r="G12134" s="23" t="s">
        <v>975</v>
      </c>
      <c r="H12134" s="2" t="s">
        <v>16986</v>
      </c>
      <c r="I12134" s="23" t="s">
        <v>14979</v>
      </c>
      <c r="J12134" s="23" t="s">
        <v>59</v>
      </c>
      <c r="K12134" s="23" t="s">
        <v>9712</v>
      </c>
      <c r="L12134" s="23" t="s">
        <v>9538</v>
      </c>
      <c r="M12134" s="23">
        <f>YEAR(Tabla2[[#This Row],[Fecha de creación]])</f>
        <v>2023</v>
      </c>
      <c r="N12134" s="23">
        <f>MONTH(Tabla2[[#This Row],[Fecha de creación]])</f>
        <v>2</v>
      </c>
    </row>
    <row r="12135" spans="1:14" x14ac:dyDescent="0.25">
      <c r="A12135" s="26">
        <v>44970.622071759259</v>
      </c>
      <c r="B12135" s="23" t="s">
        <v>34</v>
      </c>
      <c r="C12135" s="23" t="s">
        <v>15187</v>
      </c>
      <c r="D12135" s="23" t="s">
        <v>15188</v>
      </c>
      <c r="E12135" s="23" t="s">
        <v>1</v>
      </c>
      <c r="F12135" s="23" t="s">
        <v>7</v>
      </c>
      <c r="G12135" s="23" t="s">
        <v>3</v>
      </c>
      <c r="H12135" s="2" t="s">
        <v>8425</v>
      </c>
      <c r="I12135" s="23" t="s">
        <v>13151</v>
      </c>
      <c r="J12135" s="23"/>
      <c r="K12135" s="23" t="s">
        <v>9712</v>
      </c>
      <c r="L12135" s="23" t="s">
        <v>9539</v>
      </c>
      <c r="M12135" s="23">
        <f>YEAR(Tabla2[[#This Row],[Fecha de creación]])</f>
        <v>2023</v>
      </c>
      <c r="N12135" s="23">
        <f>MONTH(Tabla2[[#This Row],[Fecha de creación]])</f>
        <v>2</v>
      </c>
    </row>
    <row r="12136" spans="1:14" x14ac:dyDescent="0.25">
      <c r="A12136" s="26">
        <v>44970.640081018515</v>
      </c>
      <c r="B12136" s="23" t="s">
        <v>189</v>
      </c>
      <c r="C12136" s="23" t="s">
        <v>15189</v>
      </c>
      <c r="D12136" s="23" t="s">
        <v>7351</v>
      </c>
      <c r="E12136" s="23" t="s">
        <v>1</v>
      </c>
      <c r="F12136" s="23" t="s">
        <v>7</v>
      </c>
      <c r="G12136" s="23" t="s">
        <v>975</v>
      </c>
      <c r="H12136" s="2" t="s">
        <v>8459</v>
      </c>
      <c r="I12136" s="23" t="s">
        <v>7338</v>
      </c>
      <c r="J12136" s="23" t="s">
        <v>59</v>
      </c>
      <c r="K12136" s="23" t="s">
        <v>9712</v>
      </c>
      <c r="L12136" s="23" t="s">
        <v>9538</v>
      </c>
      <c r="M12136" s="23">
        <f>YEAR(Tabla2[[#This Row],[Fecha de creación]])</f>
        <v>2023</v>
      </c>
      <c r="N12136" s="23">
        <f>MONTH(Tabla2[[#This Row],[Fecha de creación]])</f>
        <v>2</v>
      </c>
    </row>
    <row r="12137" spans="1:14" x14ac:dyDescent="0.25">
      <c r="A12137" s="26">
        <v>44970.642581018517</v>
      </c>
      <c r="B12137" s="23" t="s">
        <v>34</v>
      </c>
      <c r="C12137" s="23" t="s">
        <v>15190</v>
      </c>
      <c r="D12137" s="23" t="s">
        <v>15191</v>
      </c>
      <c r="E12137" s="23" t="s">
        <v>1</v>
      </c>
      <c r="F12137" s="23" t="s">
        <v>7</v>
      </c>
      <c r="G12137" s="23" t="s">
        <v>1551</v>
      </c>
      <c r="H12137" s="2" t="s">
        <v>13019</v>
      </c>
      <c r="I12137" s="23" t="s">
        <v>11454</v>
      </c>
      <c r="J12137" s="23"/>
      <c r="K12137" s="23" t="s">
        <v>9712</v>
      </c>
      <c r="L12137" s="23" t="s">
        <v>9539</v>
      </c>
      <c r="M12137" s="23">
        <f>YEAR(Tabla2[[#This Row],[Fecha de creación]])</f>
        <v>2023</v>
      </c>
      <c r="N12137" s="23">
        <f>MONTH(Tabla2[[#This Row],[Fecha de creación]])</f>
        <v>2</v>
      </c>
    </row>
    <row r="12138" spans="1:14" x14ac:dyDescent="0.25">
      <c r="A12138" s="26">
        <v>44970.649375000001</v>
      </c>
      <c r="B12138" s="23" t="s">
        <v>189</v>
      </c>
      <c r="C12138" s="23" t="s">
        <v>15192</v>
      </c>
      <c r="D12138" s="23" t="s">
        <v>586</v>
      </c>
      <c r="E12138" s="23" t="s">
        <v>1</v>
      </c>
      <c r="F12138" s="23" t="s">
        <v>22</v>
      </c>
      <c r="G12138" s="23" t="s">
        <v>975</v>
      </c>
      <c r="H12138" s="2" t="s">
        <v>7748</v>
      </c>
      <c r="I12138" s="23" t="s">
        <v>14979</v>
      </c>
      <c r="J12138" s="23" t="s">
        <v>59</v>
      </c>
      <c r="K12138" s="23" t="s">
        <v>9712</v>
      </c>
      <c r="L12138" s="23" t="s">
        <v>9538</v>
      </c>
      <c r="M12138" s="23">
        <f>YEAR(Tabla2[[#This Row],[Fecha de creación]])</f>
        <v>2023</v>
      </c>
      <c r="N12138" s="23">
        <f>MONTH(Tabla2[[#This Row],[Fecha de creación]])</f>
        <v>2</v>
      </c>
    </row>
    <row r="12139" spans="1:14" x14ac:dyDescent="0.25">
      <c r="A12139" s="26">
        <v>44970.707175925927</v>
      </c>
      <c r="B12139" s="23" t="s">
        <v>34</v>
      </c>
      <c r="C12139" s="23" t="s">
        <v>15193</v>
      </c>
      <c r="D12139" s="23" t="s">
        <v>15194</v>
      </c>
      <c r="E12139" s="23" t="s">
        <v>1</v>
      </c>
      <c r="F12139" s="23" t="s">
        <v>7</v>
      </c>
      <c r="G12139" s="23" t="s">
        <v>1551</v>
      </c>
      <c r="H12139" s="2" t="s">
        <v>8491</v>
      </c>
      <c r="I12139" s="23" t="s">
        <v>11454</v>
      </c>
      <c r="J12139" s="23"/>
      <c r="K12139" s="23" t="s">
        <v>9712</v>
      </c>
      <c r="L12139" s="23" t="s">
        <v>9539</v>
      </c>
      <c r="M12139" s="23">
        <f>YEAR(Tabla2[[#This Row],[Fecha de creación]])</f>
        <v>2023</v>
      </c>
      <c r="N12139" s="23">
        <f>MONTH(Tabla2[[#This Row],[Fecha de creación]])</f>
        <v>2</v>
      </c>
    </row>
    <row r="12140" spans="1:14" x14ac:dyDescent="0.25">
      <c r="A12140" s="26">
        <v>44970.71230324074</v>
      </c>
      <c r="B12140" s="23" t="s">
        <v>34</v>
      </c>
      <c r="C12140" s="23" t="s">
        <v>15195</v>
      </c>
      <c r="D12140" s="23" t="s">
        <v>15196</v>
      </c>
      <c r="E12140" s="23" t="s">
        <v>1</v>
      </c>
      <c r="F12140" s="23" t="s">
        <v>7</v>
      </c>
      <c r="G12140" s="23" t="s">
        <v>3</v>
      </c>
      <c r="H12140" s="2" t="s">
        <v>8459</v>
      </c>
      <c r="I12140" s="23" t="s">
        <v>13151</v>
      </c>
      <c r="J12140" s="23"/>
      <c r="K12140" s="23" t="s">
        <v>9712</v>
      </c>
      <c r="L12140" s="23" t="s">
        <v>9539</v>
      </c>
      <c r="M12140" s="23">
        <f>YEAR(Tabla2[[#This Row],[Fecha de creación]])</f>
        <v>2023</v>
      </c>
      <c r="N12140" s="23">
        <f>MONTH(Tabla2[[#This Row],[Fecha de creación]])</f>
        <v>2</v>
      </c>
    </row>
    <row r="12141" spans="1:14" x14ac:dyDescent="0.25">
      <c r="A12141" s="26">
        <v>44970.719641203701</v>
      </c>
      <c r="B12141" s="23" t="s">
        <v>34</v>
      </c>
      <c r="C12141" s="23" t="s">
        <v>15197</v>
      </c>
      <c r="D12141" s="23" t="s">
        <v>15198</v>
      </c>
      <c r="E12141" s="23" t="s">
        <v>1</v>
      </c>
      <c r="F12141" s="23" t="s">
        <v>7</v>
      </c>
      <c r="G12141" s="23" t="s">
        <v>975</v>
      </c>
      <c r="H12141" s="2" t="s">
        <v>8459</v>
      </c>
      <c r="I12141" s="23" t="s">
        <v>13151</v>
      </c>
      <c r="J12141" s="23"/>
      <c r="K12141" s="23" t="s">
        <v>9712</v>
      </c>
      <c r="L12141" s="23" t="s">
        <v>9538</v>
      </c>
      <c r="M12141" s="23">
        <f>YEAR(Tabla2[[#This Row],[Fecha de creación]])</f>
        <v>2023</v>
      </c>
      <c r="N12141" s="23">
        <f>MONTH(Tabla2[[#This Row],[Fecha de creación]])</f>
        <v>2</v>
      </c>
    </row>
    <row r="12142" spans="1:14" x14ac:dyDescent="0.25">
      <c r="A12142" s="26">
        <v>44970.73269675926</v>
      </c>
      <c r="B12142" s="23" t="s">
        <v>0</v>
      </c>
      <c r="C12142" s="23" t="s">
        <v>15199</v>
      </c>
      <c r="D12142" s="23" t="s">
        <v>10281</v>
      </c>
      <c r="E12142" s="23" t="s">
        <v>1</v>
      </c>
      <c r="F12142" s="23" t="s">
        <v>7</v>
      </c>
      <c r="G12142" s="23" t="s">
        <v>1551</v>
      </c>
      <c r="H12142" s="2" t="s">
        <v>7726</v>
      </c>
      <c r="I12142" s="23" t="s">
        <v>976</v>
      </c>
      <c r="J12142" s="23" t="s">
        <v>59</v>
      </c>
      <c r="K12142" s="23" t="s">
        <v>9712</v>
      </c>
      <c r="L12142" s="23" t="s">
        <v>9539</v>
      </c>
      <c r="M12142" s="23">
        <f>YEAR(Tabla2[[#This Row],[Fecha de creación]])</f>
        <v>2023</v>
      </c>
      <c r="N12142" s="23">
        <f>MONTH(Tabla2[[#This Row],[Fecha de creación]])</f>
        <v>2</v>
      </c>
    </row>
    <row r="12143" spans="1:14" x14ac:dyDescent="0.25">
      <c r="A12143" s="26">
        <v>44970.734490740739</v>
      </c>
      <c r="B12143" s="23" t="s">
        <v>0</v>
      </c>
      <c r="C12143" s="23" t="s">
        <v>15200</v>
      </c>
      <c r="D12143" s="23" t="s">
        <v>982</v>
      </c>
      <c r="E12143" s="23" t="s">
        <v>1</v>
      </c>
      <c r="F12143" s="23" t="s">
        <v>22</v>
      </c>
      <c r="G12143" s="23" t="s">
        <v>975</v>
      </c>
      <c r="H12143" s="2" t="s">
        <v>8893</v>
      </c>
      <c r="I12143" s="23" t="s">
        <v>7680</v>
      </c>
      <c r="J12143" s="23" t="s">
        <v>59</v>
      </c>
      <c r="K12143" s="23" t="s">
        <v>9712</v>
      </c>
      <c r="L12143" s="23" t="s">
        <v>9538</v>
      </c>
      <c r="M12143" s="23">
        <f>YEAR(Tabla2[[#This Row],[Fecha de creación]])</f>
        <v>2023</v>
      </c>
      <c r="N12143" s="23">
        <f>MONTH(Tabla2[[#This Row],[Fecha de creación]])</f>
        <v>2</v>
      </c>
    </row>
    <row r="12144" spans="1:14" x14ac:dyDescent="0.25">
      <c r="A12144" s="26">
        <v>44971.377488425926</v>
      </c>
      <c r="B12144" s="23" t="s">
        <v>34</v>
      </c>
      <c r="C12144" s="23" t="s">
        <v>15201</v>
      </c>
      <c r="D12144" s="23" t="s">
        <v>15202</v>
      </c>
      <c r="E12144" s="23" t="s">
        <v>1</v>
      </c>
      <c r="F12144" s="23" t="s">
        <v>7</v>
      </c>
      <c r="G12144" s="23" t="s">
        <v>975</v>
      </c>
      <c r="H12144" s="2" t="s">
        <v>7722</v>
      </c>
      <c r="I12144" s="23" t="s">
        <v>13151</v>
      </c>
      <c r="J12144" s="23"/>
      <c r="K12144" s="23" t="s">
        <v>9712</v>
      </c>
      <c r="L12144" s="23" t="s">
        <v>9538</v>
      </c>
      <c r="M12144" s="23">
        <f>YEAR(Tabla2[[#This Row],[Fecha de creación]])</f>
        <v>2023</v>
      </c>
      <c r="N12144" s="23">
        <f>MONTH(Tabla2[[#This Row],[Fecha de creación]])</f>
        <v>2</v>
      </c>
    </row>
    <row r="12145" spans="1:14" x14ac:dyDescent="0.25">
      <c r="A12145" s="26">
        <v>44971.392546296294</v>
      </c>
      <c r="B12145" s="23" t="s">
        <v>34</v>
      </c>
      <c r="C12145" s="23" t="s">
        <v>15203</v>
      </c>
      <c r="D12145" s="23" t="s">
        <v>15204</v>
      </c>
      <c r="E12145" s="23" t="s">
        <v>1</v>
      </c>
      <c r="F12145" s="23" t="s">
        <v>7</v>
      </c>
      <c r="G12145" s="23" t="s">
        <v>3</v>
      </c>
      <c r="H12145" s="2" t="s">
        <v>7730</v>
      </c>
      <c r="I12145" s="23" t="s">
        <v>13151</v>
      </c>
      <c r="J12145" s="23"/>
      <c r="K12145" s="23" t="s">
        <v>9712</v>
      </c>
      <c r="L12145" s="23" t="s">
        <v>9539</v>
      </c>
      <c r="M12145" s="23">
        <f>YEAR(Tabla2[[#This Row],[Fecha de creación]])</f>
        <v>2023</v>
      </c>
      <c r="N12145" s="23">
        <f>MONTH(Tabla2[[#This Row],[Fecha de creación]])</f>
        <v>2</v>
      </c>
    </row>
    <row r="12146" spans="1:14" x14ac:dyDescent="0.25">
      <c r="A12146" s="26">
        <v>44971.441550925927</v>
      </c>
      <c r="B12146" s="23" t="s">
        <v>7771</v>
      </c>
      <c r="C12146" s="23" t="s">
        <v>15205</v>
      </c>
      <c r="D12146" s="23" t="s">
        <v>15206</v>
      </c>
      <c r="E12146" s="23" t="s">
        <v>1</v>
      </c>
      <c r="F12146" s="23" t="s">
        <v>7</v>
      </c>
      <c r="G12146" s="23" t="s">
        <v>975</v>
      </c>
      <c r="H12146" s="2" t="s">
        <v>8459</v>
      </c>
      <c r="I12146" s="23" t="s">
        <v>15151</v>
      </c>
      <c r="J12146" s="23"/>
      <c r="K12146" s="23" t="s">
        <v>9712</v>
      </c>
      <c r="L12146" s="23" t="s">
        <v>9538</v>
      </c>
      <c r="M12146" s="23">
        <f>YEAR(Tabla2[[#This Row],[Fecha de creación]])</f>
        <v>2023</v>
      </c>
      <c r="N12146" s="23">
        <f>MONTH(Tabla2[[#This Row],[Fecha de creación]])</f>
        <v>2</v>
      </c>
    </row>
    <row r="12147" spans="1:14" x14ac:dyDescent="0.25">
      <c r="A12147" s="26">
        <v>44971.445370370369</v>
      </c>
      <c r="B12147" s="23" t="s">
        <v>7771</v>
      </c>
      <c r="C12147" s="23" t="s">
        <v>15207</v>
      </c>
      <c r="D12147" s="23" t="s">
        <v>15208</v>
      </c>
      <c r="E12147" s="23" t="s">
        <v>1</v>
      </c>
      <c r="F12147" s="23" t="s">
        <v>7</v>
      </c>
      <c r="G12147" s="23" t="s">
        <v>3</v>
      </c>
      <c r="H12147" s="2" t="s">
        <v>8425</v>
      </c>
      <c r="I12147" s="23" t="s">
        <v>15151</v>
      </c>
      <c r="J12147" s="23"/>
      <c r="K12147" s="23" t="s">
        <v>9712</v>
      </c>
      <c r="L12147" s="23" t="s">
        <v>9539</v>
      </c>
      <c r="M12147" s="23">
        <f>YEAR(Tabla2[[#This Row],[Fecha de creación]])</f>
        <v>2023</v>
      </c>
      <c r="N12147" s="23">
        <f>MONTH(Tabla2[[#This Row],[Fecha de creación]])</f>
        <v>2</v>
      </c>
    </row>
    <row r="12148" spans="1:14" x14ac:dyDescent="0.25">
      <c r="A12148" s="26">
        <v>44971.461342592593</v>
      </c>
      <c r="B12148" s="23" t="s">
        <v>34</v>
      </c>
      <c r="C12148" s="23" t="s">
        <v>15209</v>
      </c>
      <c r="D12148" s="23" t="s">
        <v>15210</v>
      </c>
      <c r="E12148" s="23" t="s">
        <v>1</v>
      </c>
      <c r="F12148" s="23" t="s">
        <v>7</v>
      </c>
      <c r="G12148" s="23" t="s">
        <v>975</v>
      </c>
      <c r="H12148" s="2" t="s">
        <v>8459</v>
      </c>
      <c r="I12148" s="23" t="s">
        <v>13151</v>
      </c>
      <c r="J12148" s="23"/>
      <c r="K12148" s="23" t="s">
        <v>9712</v>
      </c>
      <c r="L12148" s="23" t="s">
        <v>9538</v>
      </c>
      <c r="M12148" s="23">
        <f>YEAR(Tabla2[[#This Row],[Fecha de creación]])</f>
        <v>2023</v>
      </c>
      <c r="N12148" s="23">
        <f>MONTH(Tabla2[[#This Row],[Fecha de creación]])</f>
        <v>2</v>
      </c>
    </row>
    <row r="12149" spans="1:14" x14ac:dyDescent="0.25">
      <c r="A12149" s="26">
        <v>44971.484293981484</v>
      </c>
      <c r="B12149" s="23" t="s">
        <v>34</v>
      </c>
      <c r="C12149" s="23" t="s">
        <v>15211</v>
      </c>
      <c r="D12149" s="23" t="s">
        <v>15212</v>
      </c>
      <c r="E12149" s="23" t="s">
        <v>1</v>
      </c>
      <c r="F12149" s="23" t="s">
        <v>7</v>
      </c>
      <c r="G12149" s="23" t="s">
        <v>3</v>
      </c>
      <c r="H12149" s="2" t="s">
        <v>16996</v>
      </c>
      <c r="I12149" s="23" t="s">
        <v>13151</v>
      </c>
      <c r="J12149" s="23"/>
      <c r="K12149" s="23" t="s">
        <v>9712</v>
      </c>
      <c r="L12149" s="23" t="s">
        <v>9539</v>
      </c>
      <c r="M12149" s="23">
        <f>YEAR(Tabla2[[#This Row],[Fecha de creación]])</f>
        <v>2023</v>
      </c>
      <c r="N12149" s="23">
        <f>MONTH(Tabla2[[#This Row],[Fecha de creación]])</f>
        <v>2</v>
      </c>
    </row>
    <row r="12150" spans="1:14" x14ac:dyDescent="0.25">
      <c r="A12150" s="26">
        <v>44971.549305555556</v>
      </c>
      <c r="B12150" s="23" t="s">
        <v>34</v>
      </c>
      <c r="C12150" s="23" t="s">
        <v>15213</v>
      </c>
      <c r="D12150" s="23" t="s">
        <v>15214</v>
      </c>
      <c r="E12150" s="23" t="s">
        <v>1</v>
      </c>
      <c r="F12150" s="23" t="s">
        <v>22</v>
      </c>
      <c r="G12150" s="23" t="s">
        <v>975</v>
      </c>
      <c r="H12150" s="2" t="s">
        <v>16985</v>
      </c>
      <c r="I12150" s="23" t="s">
        <v>13151</v>
      </c>
      <c r="J12150" s="23"/>
      <c r="K12150" s="23" t="s">
        <v>9712</v>
      </c>
      <c r="L12150" s="23" t="s">
        <v>9538</v>
      </c>
      <c r="M12150" s="23">
        <f>YEAR(Tabla2[[#This Row],[Fecha de creación]])</f>
        <v>2023</v>
      </c>
      <c r="N12150" s="23">
        <f>MONTH(Tabla2[[#This Row],[Fecha de creación]])</f>
        <v>2</v>
      </c>
    </row>
    <row r="12151" spans="1:14" x14ac:dyDescent="0.25">
      <c r="A12151" s="26">
        <v>44971.549699074072</v>
      </c>
      <c r="B12151" s="23" t="s">
        <v>189</v>
      </c>
      <c r="C12151" s="23" t="s">
        <v>15215</v>
      </c>
      <c r="D12151" s="23" t="s">
        <v>5473</v>
      </c>
      <c r="E12151" s="23" t="s">
        <v>1</v>
      </c>
      <c r="F12151" s="23" t="s">
        <v>22</v>
      </c>
      <c r="G12151" s="23" t="s">
        <v>975</v>
      </c>
      <c r="H12151" s="2" t="s">
        <v>7746</v>
      </c>
      <c r="I12151" s="23" t="s">
        <v>14979</v>
      </c>
      <c r="J12151" s="23" t="s">
        <v>958</v>
      </c>
      <c r="K12151" s="23" t="s">
        <v>9712</v>
      </c>
      <c r="L12151" s="23" t="s">
        <v>9538</v>
      </c>
      <c r="M12151" s="23">
        <f>YEAR(Tabla2[[#This Row],[Fecha de creación]])</f>
        <v>2023</v>
      </c>
      <c r="N12151" s="23">
        <f>MONTH(Tabla2[[#This Row],[Fecha de creación]])</f>
        <v>2</v>
      </c>
    </row>
    <row r="12152" spans="1:14" x14ac:dyDescent="0.25">
      <c r="A12152" s="26">
        <v>44971.565694444442</v>
      </c>
      <c r="B12152" s="23" t="s">
        <v>56</v>
      </c>
      <c r="C12152" s="23" t="s">
        <v>15216</v>
      </c>
      <c r="D12152" s="23" t="s">
        <v>382</v>
      </c>
      <c r="E12152" s="23" t="s">
        <v>1</v>
      </c>
      <c r="F12152" s="23" t="s">
        <v>22</v>
      </c>
      <c r="G12152" s="23" t="s">
        <v>975</v>
      </c>
      <c r="H12152" s="2" t="s">
        <v>7723</v>
      </c>
      <c r="I12152" s="23" t="s">
        <v>14962</v>
      </c>
      <c r="J12152" s="23" t="s">
        <v>958</v>
      </c>
      <c r="K12152" s="23" t="s">
        <v>9712</v>
      </c>
      <c r="L12152" s="23" t="s">
        <v>9538</v>
      </c>
      <c r="M12152" s="23">
        <f>YEAR(Tabla2[[#This Row],[Fecha de creación]])</f>
        <v>2023</v>
      </c>
      <c r="N12152" s="23">
        <f>MONTH(Tabla2[[#This Row],[Fecha de creación]])</f>
        <v>2</v>
      </c>
    </row>
    <row r="12153" spans="1:14" x14ac:dyDescent="0.25">
      <c r="A12153" s="26">
        <v>44971.567083333335</v>
      </c>
      <c r="B12153" s="23" t="s">
        <v>56</v>
      </c>
      <c r="C12153" s="23" t="s">
        <v>15217</v>
      </c>
      <c r="D12153" s="23" t="s">
        <v>7341</v>
      </c>
      <c r="E12153" s="23" t="s">
        <v>1</v>
      </c>
      <c r="F12153" s="23" t="s">
        <v>22</v>
      </c>
      <c r="G12153" s="23" t="s">
        <v>975</v>
      </c>
      <c r="H12153" s="2" t="s">
        <v>16986</v>
      </c>
      <c r="I12153" s="23" t="s">
        <v>14962</v>
      </c>
      <c r="J12153" s="23" t="s">
        <v>59</v>
      </c>
      <c r="K12153" s="23" t="s">
        <v>9712</v>
      </c>
      <c r="L12153" s="23" t="s">
        <v>9538</v>
      </c>
      <c r="M12153" s="23">
        <f>YEAR(Tabla2[[#This Row],[Fecha de creación]])</f>
        <v>2023</v>
      </c>
      <c r="N12153" s="23">
        <f>MONTH(Tabla2[[#This Row],[Fecha de creación]])</f>
        <v>2</v>
      </c>
    </row>
    <row r="12154" spans="1:14" x14ac:dyDescent="0.25">
      <c r="A12154" s="26">
        <v>44971.569398148145</v>
      </c>
      <c r="B12154" s="23" t="s">
        <v>189</v>
      </c>
      <c r="C12154" s="23" t="s">
        <v>15218</v>
      </c>
      <c r="D12154" s="23" t="s">
        <v>7341</v>
      </c>
      <c r="E12154" s="23" t="s">
        <v>1</v>
      </c>
      <c r="F12154" s="23" t="s">
        <v>22</v>
      </c>
      <c r="G12154" s="23" t="s">
        <v>975</v>
      </c>
      <c r="H12154" s="2" t="s">
        <v>16986</v>
      </c>
      <c r="I12154" s="23" t="s">
        <v>14979</v>
      </c>
      <c r="J12154" s="23" t="s">
        <v>958</v>
      </c>
      <c r="K12154" s="23" t="s">
        <v>9712</v>
      </c>
      <c r="L12154" s="23" t="s">
        <v>9538</v>
      </c>
      <c r="M12154" s="23">
        <f>YEAR(Tabla2[[#This Row],[Fecha de creación]])</f>
        <v>2023</v>
      </c>
      <c r="N12154" s="23">
        <f>MONTH(Tabla2[[#This Row],[Fecha de creación]])</f>
        <v>2</v>
      </c>
    </row>
    <row r="12155" spans="1:14" x14ac:dyDescent="0.25">
      <c r="A12155" s="26">
        <v>44971.629120370373</v>
      </c>
      <c r="B12155" s="23" t="s">
        <v>34</v>
      </c>
      <c r="C12155" s="23" t="s">
        <v>15219</v>
      </c>
      <c r="D12155" s="23" t="s">
        <v>15220</v>
      </c>
      <c r="E12155" s="23" t="s">
        <v>1</v>
      </c>
      <c r="F12155" s="23" t="s">
        <v>7</v>
      </c>
      <c r="G12155" s="23" t="s">
        <v>3</v>
      </c>
      <c r="H12155" s="2" t="s">
        <v>16996</v>
      </c>
      <c r="I12155" s="23" t="s">
        <v>13151</v>
      </c>
      <c r="J12155" s="23"/>
      <c r="K12155" s="23" t="s">
        <v>9712</v>
      </c>
      <c r="L12155" s="23" t="s">
        <v>9539</v>
      </c>
      <c r="M12155" s="23">
        <f>YEAR(Tabla2[[#This Row],[Fecha de creación]])</f>
        <v>2023</v>
      </c>
      <c r="N12155" s="23">
        <f>MONTH(Tabla2[[#This Row],[Fecha de creación]])</f>
        <v>2</v>
      </c>
    </row>
    <row r="12156" spans="1:14" x14ac:dyDescent="0.25">
      <c r="A12156" s="26">
        <v>44971.649525462963</v>
      </c>
      <c r="B12156" s="23" t="s">
        <v>34</v>
      </c>
      <c r="C12156" s="23" t="s">
        <v>15221</v>
      </c>
      <c r="D12156" s="23" t="s">
        <v>15222</v>
      </c>
      <c r="E12156" s="23" t="s">
        <v>1</v>
      </c>
      <c r="F12156" s="23" t="s">
        <v>7</v>
      </c>
      <c r="G12156" s="23" t="s">
        <v>3</v>
      </c>
      <c r="H12156" s="2" t="s">
        <v>8425</v>
      </c>
      <c r="I12156" s="23" t="s">
        <v>13151</v>
      </c>
      <c r="J12156" s="23"/>
      <c r="K12156" s="23" t="s">
        <v>9712</v>
      </c>
      <c r="L12156" s="23" t="s">
        <v>9539</v>
      </c>
      <c r="M12156" s="23">
        <f>YEAR(Tabla2[[#This Row],[Fecha de creación]])</f>
        <v>2023</v>
      </c>
      <c r="N12156" s="23">
        <f>MONTH(Tabla2[[#This Row],[Fecha de creación]])</f>
        <v>2</v>
      </c>
    </row>
    <row r="12157" spans="1:14" x14ac:dyDescent="0.25">
      <c r="A12157" s="26">
        <v>44971.675312500003</v>
      </c>
      <c r="B12157" s="23" t="s">
        <v>189</v>
      </c>
      <c r="C12157" s="23" t="s">
        <v>15223</v>
      </c>
      <c r="D12157" s="23" t="s">
        <v>15224</v>
      </c>
      <c r="E12157" s="23" t="s">
        <v>1</v>
      </c>
      <c r="F12157" s="23" t="s">
        <v>7</v>
      </c>
      <c r="G12157" s="23" t="s">
        <v>975</v>
      </c>
      <c r="H12157" s="2" t="s">
        <v>7744</v>
      </c>
      <c r="I12157" s="23" t="s">
        <v>7338</v>
      </c>
      <c r="J12157" s="23" t="s">
        <v>59</v>
      </c>
      <c r="K12157" s="23" t="s">
        <v>9712</v>
      </c>
      <c r="L12157" s="23" t="s">
        <v>9538</v>
      </c>
      <c r="M12157" s="23">
        <f>YEAR(Tabla2[[#This Row],[Fecha de creación]])</f>
        <v>2023</v>
      </c>
      <c r="N12157" s="23">
        <f>MONTH(Tabla2[[#This Row],[Fecha de creación]])</f>
        <v>2</v>
      </c>
    </row>
    <row r="12158" spans="1:14" x14ac:dyDescent="0.25">
      <c r="A12158" s="26">
        <v>44971.688738425924</v>
      </c>
      <c r="B12158" s="23" t="s">
        <v>189</v>
      </c>
      <c r="C12158" s="23" t="s">
        <v>15225</v>
      </c>
      <c r="D12158" s="23" t="s">
        <v>7341</v>
      </c>
      <c r="E12158" s="23" t="s">
        <v>1</v>
      </c>
      <c r="F12158" s="23" t="s">
        <v>22</v>
      </c>
      <c r="G12158" s="23" t="s">
        <v>975</v>
      </c>
      <c r="H12158" s="2" t="s">
        <v>16986</v>
      </c>
      <c r="I12158" s="23" t="s">
        <v>14979</v>
      </c>
      <c r="J12158" s="23" t="s">
        <v>59</v>
      </c>
      <c r="K12158" s="23" t="s">
        <v>9712</v>
      </c>
      <c r="L12158" s="23" t="s">
        <v>9538</v>
      </c>
      <c r="M12158" s="23">
        <f>YEAR(Tabla2[[#This Row],[Fecha de creación]])</f>
        <v>2023</v>
      </c>
      <c r="N12158" s="23">
        <f>MONTH(Tabla2[[#This Row],[Fecha de creación]])</f>
        <v>2</v>
      </c>
    </row>
    <row r="12159" spans="1:14" x14ac:dyDescent="0.25">
      <c r="A12159" s="26">
        <v>44971.694074074076</v>
      </c>
      <c r="B12159" s="23" t="s">
        <v>0</v>
      </c>
      <c r="C12159" s="23" t="s">
        <v>15226</v>
      </c>
      <c r="D12159" s="23" t="s">
        <v>1395</v>
      </c>
      <c r="E12159" s="23" t="s">
        <v>1</v>
      </c>
      <c r="F12159" s="23" t="s">
        <v>7</v>
      </c>
      <c r="G12159" s="23" t="s">
        <v>1551</v>
      </c>
      <c r="H12159" s="2" t="s">
        <v>7725</v>
      </c>
      <c r="I12159" s="23" t="s">
        <v>976</v>
      </c>
      <c r="J12159" s="23" t="s">
        <v>59</v>
      </c>
      <c r="K12159" s="23" t="s">
        <v>9712</v>
      </c>
      <c r="L12159" s="23" t="s">
        <v>9539</v>
      </c>
      <c r="M12159" s="23">
        <f>YEAR(Tabla2[[#This Row],[Fecha de creación]])</f>
        <v>2023</v>
      </c>
      <c r="N12159" s="23">
        <f>MONTH(Tabla2[[#This Row],[Fecha de creación]])</f>
        <v>2</v>
      </c>
    </row>
    <row r="12160" spans="1:14" x14ac:dyDescent="0.25">
      <c r="A12160" s="26">
        <v>44971.703657407408</v>
      </c>
      <c r="B12160" s="23" t="s">
        <v>0</v>
      </c>
      <c r="C12160" s="23" t="s">
        <v>15227</v>
      </c>
      <c r="D12160" s="23" t="s">
        <v>982</v>
      </c>
      <c r="E12160" s="23" t="s">
        <v>1</v>
      </c>
      <c r="F12160" s="23" t="s">
        <v>22</v>
      </c>
      <c r="G12160" s="23" t="s">
        <v>975</v>
      </c>
      <c r="H12160" s="2" t="s">
        <v>8893</v>
      </c>
      <c r="I12160" s="23" t="s">
        <v>7680</v>
      </c>
      <c r="J12160" s="23" t="s">
        <v>59</v>
      </c>
      <c r="K12160" s="23" t="s">
        <v>9712</v>
      </c>
      <c r="L12160" s="23" t="s">
        <v>9538</v>
      </c>
      <c r="M12160" s="23">
        <f>YEAR(Tabla2[[#This Row],[Fecha de creación]])</f>
        <v>2023</v>
      </c>
      <c r="N12160" s="23">
        <f>MONTH(Tabla2[[#This Row],[Fecha de creación]])</f>
        <v>2</v>
      </c>
    </row>
    <row r="12161" spans="1:14" x14ac:dyDescent="0.25">
      <c r="A12161" s="26">
        <v>44971.713217592594</v>
      </c>
      <c r="B12161" s="23" t="s">
        <v>0</v>
      </c>
      <c r="C12161" s="23" t="s">
        <v>15228</v>
      </c>
      <c r="D12161" s="23" t="s">
        <v>982</v>
      </c>
      <c r="E12161" s="23" t="s">
        <v>1</v>
      </c>
      <c r="F12161" s="23" t="s">
        <v>22</v>
      </c>
      <c r="G12161" s="23" t="s">
        <v>975</v>
      </c>
      <c r="H12161" s="2" t="s">
        <v>8893</v>
      </c>
      <c r="I12161" s="23" t="s">
        <v>7680</v>
      </c>
      <c r="J12161" s="23" t="s">
        <v>59</v>
      </c>
      <c r="K12161" s="23" t="s">
        <v>9712</v>
      </c>
      <c r="L12161" s="23" t="s">
        <v>9538</v>
      </c>
      <c r="M12161" s="23">
        <f>YEAR(Tabla2[[#This Row],[Fecha de creación]])</f>
        <v>2023</v>
      </c>
      <c r="N12161" s="23">
        <f>MONTH(Tabla2[[#This Row],[Fecha de creación]])</f>
        <v>2</v>
      </c>
    </row>
    <row r="12162" spans="1:14" x14ac:dyDescent="0.25">
      <c r="A12162" s="26">
        <v>44971.73946759259</v>
      </c>
      <c r="B12162" s="23" t="s">
        <v>189</v>
      </c>
      <c r="C12162" s="23" t="s">
        <v>15229</v>
      </c>
      <c r="D12162" s="23" t="s">
        <v>2802</v>
      </c>
      <c r="E12162" s="23" t="s">
        <v>1</v>
      </c>
      <c r="F12162" s="23" t="s">
        <v>22</v>
      </c>
      <c r="G12162" s="23" t="s">
        <v>975</v>
      </c>
      <c r="H12162" s="2" t="s">
        <v>7744</v>
      </c>
      <c r="I12162" s="23" t="s">
        <v>7338</v>
      </c>
      <c r="J12162" s="23" t="s">
        <v>59</v>
      </c>
      <c r="K12162" s="23" t="s">
        <v>9712</v>
      </c>
      <c r="L12162" s="23" t="s">
        <v>9538</v>
      </c>
      <c r="M12162" s="23">
        <f>YEAR(Tabla2[[#This Row],[Fecha de creación]])</f>
        <v>2023</v>
      </c>
      <c r="N12162" s="23">
        <f>MONTH(Tabla2[[#This Row],[Fecha de creación]])</f>
        <v>2</v>
      </c>
    </row>
    <row r="12163" spans="1:14" x14ac:dyDescent="0.25">
      <c r="A12163" s="26">
        <v>44971.743263888886</v>
      </c>
      <c r="B12163" s="23" t="s">
        <v>189</v>
      </c>
      <c r="C12163" s="23" t="s">
        <v>15230</v>
      </c>
      <c r="D12163" s="23" t="s">
        <v>2802</v>
      </c>
      <c r="E12163" s="23" t="s">
        <v>1</v>
      </c>
      <c r="F12163" s="23" t="s">
        <v>22</v>
      </c>
      <c r="G12163" s="23" t="s">
        <v>975</v>
      </c>
      <c r="H12163" s="2" t="s">
        <v>7744</v>
      </c>
      <c r="I12163" s="23" t="s">
        <v>7338</v>
      </c>
      <c r="J12163" s="23" t="s">
        <v>958</v>
      </c>
      <c r="K12163" s="23" t="s">
        <v>9712</v>
      </c>
      <c r="L12163" s="23" t="s">
        <v>9538</v>
      </c>
      <c r="M12163" s="23">
        <f>YEAR(Tabla2[[#This Row],[Fecha de creación]])</f>
        <v>2023</v>
      </c>
      <c r="N12163" s="23">
        <f>MONTH(Tabla2[[#This Row],[Fecha de creación]])</f>
        <v>2</v>
      </c>
    </row>
    <row r="12164" spans="1:14" x14ac:dyDescent="0.25">
      <c r="A12164" s="26">
        <v>44971.744895833333</v>
      </c>
      <c r="B12164" s="23" t="s">
        <v>56</v>
      </c>
      <c r="C12164" s="23" t="s">
        <v>15231</v>
      </c>
      <c r="D12164" s="23" t="s">
        <v>2802</v>
      </c>
      <c r="E12164" s="23" t="s">
        <v>1</v>
      </c>
      <c r="F12164" s="23" t="s">
        <v>22</v>
      </c>
      <c r="G12164" s="23" t="s">
        <v>975</v>
      </c>
      <c r="H12164" s="2" t="s">
        <v>7744</v>
      </c>
      <c r="I12164" s="23" t="s">
        <v>7342</v>
      </c>
      <c r="J12164" s="23" t="s">
        <v>59</v>
      </c>
      <c r="K12164" s="23" t="s">
        <v>9712</v>
      </c>
      <c r="L12164" s="23" t="s">
        <v>9538</v>
      </c>
      <c r="M12164" s="23">
        <f>YEAR(Tabla2[[#This Row],[Fecha de creación]])</f>
        <v>2023</v>
      </c>
      <c r="N12164" s="23">
        <f>MONTH(Tabla2[[#This Row],[Fecha de creación]])</f>
        <v>2</v>
      </c>
    </row>
    <row r="12165" spans="1:14" x14ac:dyDescent="0.25">
      <c r="A12165" s="26">
        <v>44972.359074074076</v>
      </c>
      <c r="B12165" s="23" t="s">
        <v>56</v>
      </c>
      <c r="C12165" s="23" t="s">
        <v>15232</v>
      </c>
      <c r="D12165" s="23" t="s">
        <v>4281</v>
      </c>
      <c r="E12165" s="23" t="s">
        <v>1</v>
      </c>
      <c r="F12165" s="23" t="s">
        <v>7</v>
      </c>
      <c r="G12165" s="23" t="s">
        <v>975</v>
      </c>
      <c r="H12165" s="2" t="s">
        <v>7722</v>
      </c>
      <c r="I12165" s="23" t="s">
        <v>7342</v>
      </c>
      <c r="J12165" s="23" t="s">
        <v>59</v>
      </c>
      <c r="K12165" s="23" t="s">
        <v>9712</v>
      </c>
      <c r="L12165" s="23" t="s">
        <v>9538</v>
      </c>
      <c r="M12165" s="23">
        <f>YEAR(Tabla2[[#This Row],[Fecha de creación]])</f>
        <v>2023</v>
      </c>
      <c r="N12165" s="23">
        <f>MONTH(Tabla2[[#This Row],[Fecha de creación]])</f>
        <v>2</v>
      </c>
    </row>
    <row r="12166" spans="1:14" x14ac:dyDescent="0.25">
      <c r="A12166" s="26">
        <v>44972.460289351853</v>
      </c>
      <c r="B12166" s="23" t="s">
        <v>189</v>
      </c>
      <c r="C12166" s="23" t="s">
        <v>15233</v>
      </c>
      <c r="D12166" s="23" t="s">
        <v>15234</v>
      </c>
      <c r="E12166" s="23" t="s">
        <v>1</v>
      </c>
      <c r="F12166" s="23" t="s">
        <v>7</v>
      </c>
      <c r="G12166" s="23" t="s">
        <v>1551</v>
      </c>
      <c r="H12166" s="2" t="s">
        <v>7737</v>
      </c>
      <c r="I12166" s="23" t="s">
        <v>7205</v>
      </c>
      <c r="J12166" s="23" t="s">
        <v>59</v>
      </c>
      <c r="K12166" s="23" t="s">
        <v>9712</v>
      </c>
      <c r="L12166" s="23" t="s">
        <v>9539</v>
      </c>
      <c r="M12166" s="23">
        <f>YEAR(Tabla2[[#This Row],[Fecha de creación]])</f>
        <v>2023</v>
      </c>
      <c r="N12166" s="23">
        <f>MONTH(Tabla2[[#This Row],[Fecha de creación]])</f>
        <v>2</v>
      </c>
    </row>
    <row r="12167" spans="1:14" x14ac:dyDescent="0.25">
      <c r="A12167" s="26">
        <v>44972.460706018515</v>
      </c>
      <c r="B12167" s="23" t="s">
        <v>189</v>
      </c>
      <c r="C12167" s="23" t="s">
        <v>15235</v>
      </c>
      <c r="D12167" s="23" t="s">
        <v>21</v>
      </c>
      <c r="E12167" s="23" t="s">
        <v>1</v>
      </c>
      <c r="F12167" s="23" t="s">
        <v>7</v>
      </c>
      <c r="G12167" s="23" t="s">
        <v>975</v>
      </c>
      <c r="H12167" s="2" t="s">
        <v>7744</v>
      </c>
      <c r="I12167" s="23" t="s">
        <v>7338</v>
      </c>
      <c r="J12167" s="23" t="s">
        <v>59</v>
      </c>
      <c r="K12167" s="23" t="s">
        <v>9712</v>
      </c>
      <c r="L12167" s="23" t="s">
        <v>9538</v>
      </c>
      <c r="M12167" s="23">
        <f>YEAR(Tabla2[[#This Row],[Fecha de creación]])</f>
        <v>2023</v>
      </c>
      <c r="N12167" s="23">
        <f>MONTH(Tabla2[[#This Row],[Fecha de creación]])</f>
        <v>2</v>
      </c>
    </row>
    <row r="12168" spans="1:14" x14ac:dyDescent="0.25">
      <c r="A12168" s="26">
        <v>44972.463680555556</v>
      </c>
      <c r="B12168" s="23" t="s">
        <v>56</v>
      </c>
      <c r="C12168" s="23" t="s">
        <v>15236</v>
      </c>
      <c r="D12168" s="23" t="s">
        <v>7341</v>
      </c>
      <c r="E12168" s="23" t="s">
        <v>1</v>
      </c>
      <c r="F12168" s="23" t="s">
        <v>22</v>
      </c>
      <c r="G12168" s="23" t="s">
        <v>975</v>
      </c>
      <c r="H12168" s="2" t="s">
        <v>16986</v>
      </c>
      <c r="I12168" s="23" t="s">
        <v>14962</v>
      </c>
      <c r="J12168" s="23" t="s">
        <v>59</v>
      </c>
      <c r="K12168" s="23" t="s">
        <v>9712</v>
      </c>
      <c r="L12168" s="23" t="s">
        <v>9538</v>
      </c>
      <c r="M12168" s="23">
        <f>YEAR(Tabla2[[#This Row],[Fecha de creación]])</f>
        <v>2023</v>
      </c>
      <c r="N12168" s="23">
        <f>MONTH(Tabla2[[#This Row],[Fecha de creación]])</f>
        <v>2</v>
      </c>
    </row>
    <row r="12169" spans="1:14" x14ac:dyDescent="0.25">
      <c r="A12169" s="26">
        <v>44972.465358796297</v>
      </c>
      <c r="B12169" s="23" t="s">
        <v>56</v>
      </c>
      <c r="C12169" s="23" t="s">
        <v>15237</v>
      </c>
      <c r="D12169" s="23" t="s">
        <v>7268</v>
      </c>
      <c r="E12169" s="23" t="s">
        <v>1</v>
      </c>
      <c r="F12169" s="23" t="s">
        <v>22</v>
      </c>
      <c r="G12169" s="23" t="s">
        <v>975</v>
      </c>
      <c r="H12169" s="2" t="s">
        <v>8893</v>
      </c>
      <c r="I12169" s="23" t="s">
        <v>14962</v>
      </c>
      <c r="J12169" s="23" t="s">
        <v>958</v>
      </c>
      <c r="K12169" s="23" t="s">
        <v>9712</v>
      </c>
      <c r="L12169" s="23" t="s">
        <v>9538</v>
      </c>
      <c r="M12169" s="23">
        <f>YEAR(Tabla2[[#This Row],[Fecha de creación]])</f>
        <v>2023</v>
      </c>
      <c r="N12169" s="23">
        <f>MONTH(Tabla2[[#This Row],[Fecha de creación]])</f>
        <v>2</v>
      </c>
    </row>
    <row r="12170" spans="1:14" x14ac:dyDescent="0.25">
      <c r="A12170" s="26">
        <v>44972.468113425923</v>
      </c>
      <c r="B12170" s="23" t="s">
        <v>56</v>
      </c>
      <c r="C12170" s="23" t="s">
        <v>15238</v>
      </c>
      <c r="D12170" s="23" t="s">
        <v>7341</v>
      </c>
      <c r="E12170" s="23" t="s">
        <v>1</v>
      </c>
      <c r="F12170" s="23" t="s">
        <v>22</v>
      </c>
      <c r="G12170" s="23" t="s">
        <v>975</v>
      </c>
      <c r="H12170" s="2" t="s">
        <v>16986</v>
      </c>
      <c r="I12170" s="23" t="s">
        <v>14962</v>
      </c>
      <c r="J12170" s="23" t="s">
        <v>59</v>
      </c>
      <c r="K12170" s="23" t="s">
        <v>9712</v>
      </c>
      <c r="L12170" s="23" t="s">
        <v>9538</v>
      </c>
      <c r="M12170" s="23">
        <f>YEAR(Tabla2[[#This Row],[Fecha de creación]])</f>
        <v>2023</v>
      </c>
      <c r="N12170" s="23">
        <f>MONTH(Tabla2[[#This Row],[Fecha de creación]])</f>
        <v>2</v>
      </c>
    </row>
    <row r="12171" spans="1:14" x14ac:dyDescent="0.25">
      <c r="A12171" s="26">
        <v>44972.545972222222</v>
      </c>
      <c r="B12171" s="23" t="s">
        <v>189</v>
      </c>
      <c r="C12171" s="23" t="s">
        <v>15239</v>
      </c>
      <c r="D12171" s="23" t="s">
        <v>15234</v>
      </c>
      <c r="E12171" s="23" t="s">
        <v>1</v>
      </c>
      <c r="F12171" s="23" t="s">
        <v>22</v>
      </c>
      <c r="G12171" s="23" t="s">
        <v>975</v>
      </c>
      <c r="H12171" s="2" t="s">
        <v>7724</v>
      </c>
      <c r="I12171" s="23" t="s">
        <v>14979</v>
      </c>
      <c r="J12171" s="23" t="s">
        <v>958</v>
      </c>
      <c r="K12171" s="23" t="s">
        <v>9712</v>
      </c>
      <c r="L12171" s="23" t="s">
        <v>9538</v>
      </c>
      <c r="M12171" s="23">
        <f>YEAR(Tabla2[[#This Row],[Fecha de creación]])</f>
        <v>2023</v>
      </c>
      <c r="N12171" s="23">
        <f>MONTH(Tabla2[[#This Row],[Fecha de creación]])</f>
        <v>2</v>
      </c>
    </row>
    <row r="12172" spans="1:14" x14ac:dyDescent="0.25">
      <c r="A12172" s="26">
        <v>44972.548391203702</v>
      </c>
      <c r="B12172" s="23" t="s">
        <v>189</v>
      </c>
      <c r="C12172" s="23" t="s">
        <v>15240</v>
      </c>
      <c r="D12172" s="23" t="s">
        <v>15241</v>
      </c>
      <c r="E12172" s="23" t="s">
        <v>1</v>
      </c>
      <c r="F12172" s="23" t="s">
        <v>7</v>
      </c>
      <c r="G12172" s="23" t="s">
        <v>975</v>
      </c>
      <c r="H12172" s="2" t="s">
        <v>7722</v>
      </c>
      <c r="I12172" s="23" t="s">
        <v>14979</v>
      </c>
      <c r="J12172" s="23" t="s">
        <v>59</v>
      </c>
      <c r="K12172" s="23" t="s">
        <v>9712</v>
      </c>
      <c r="L12172" s="23" t="s">
        <v>9538</v>
      </c>
      <c r="M12172" s="23">
        <f>YEAR(Tabla2[[#This Row],[Fecha de creación]])</f>
        <v>2023</v>
      </c>
      <c r="N12172" s="23">
        <f>MONTH(Tabla2[[#This Row],[Fecha de creación]])</f>
        <v>2</v>
      </c>
    </row>
    <row r="12173" spans="1:14" x14ac:dyDescent="0.25">
      <c r="A12173" s="26">
        <v>44972.584108796298</v>
      </c>
      <c r="B12173" s="23" t="s">
        <v>189</v>
      </c>
      <c r="C12173" s="23" t="s">
        <v>15242</v>
      </c>
      <c r="D12173" s="23" t="s">
        <v>2802</v>
      </c>
      <c r="E12173" s="23" t="s">
        <v>1</v>
      </c>
      <c r="F12173" s="23" t="s">
        <v>22</v>
      </c>
      <c r="G12173" s="23" t="s">
        <v>975</v>
      </c>
      <c r="H12173" s="2" t="s">
        <v>7744</v>
      </c>
      <c r="I12173" s="23" t="s">
        <v>7338</v>
      </c>
      <c r="J12173" s="23" t="s">
        <v>59</v>
      </c>
      <c r="K12173" s="23" t="s">
        <v>9712</v>
      </c>
      <c r="L12173" s="23" t="s">
        <v>9538</v>
      </c>
      <c r="M12173" s="23">
        <f>YEAR(Tabla2[[#This Row],[Fecha de creación]])</f>
        <v>2023</v>
      </c>
      <c r="N12173" s="23">
        <f>MONTH(Tabla2[[#This Row],[Fecha de creación]])</f>
        <v>2</v>
      </c>
    </row>
    <row r="12174" spans="1:14" x14ac:dyDescent="0.25">
      <c r="A12174" s="26">
        <v>44972.594282407408</v>
      </c>
      <c r="B12174" s="23" t="s">
        <v>56</v>
      </c>
      <c r="C12174" s="23" t="s">
        <v>15243</v>
      </c>
      <c r="D12174" s="23" t="s">
        <v>7351</v>
      </c>
      <c r="E12174" s="23" t="s">
        <v>1</v>
      </c>
      <c r="F12174" s="23" t="s">
        <v>7</v>
      </c>
      <c r="G12174" s="23" t="s">
        <v>975</v>
      </c>
      <c r="H12174" s="2" t="s">
        <v>8459</v>
      </c>
      <c r="I12174" s="23" t="s">
        <v>7342</v>
      </c>
      <c r="J12174" s="23" t="s">
        <v>59</v>
      </c>
      <c r="K12174" s="23" t="s">
        <v>9712</v>
      </c>
      <c r="L12174" s="23" t="s">
        <v>9538</v>
      </c>
      <c r="M12174" s="23">
        <f>YEAR(Tabla2[[#This Row],[Fecha de creación]])</f>
        <v>2023</v>
      </c>
      <c r="N12174" s="23">
        <f>MONTH(Tabla2[[#This Row],[Fecha de creación]])</f>
        <v>2</v>
      </c>
    </row>
    <row r="12175" spans="1:14" x14ac:dyDescent="0.25">
      <c r="A12175" s="26">
        <v>44972.598587962966</v>
      </c>
      <c r="B12175" s="23" t="s">
        <v>56</v>
      </c>
      <c r="C12175" s="23" t="s">
        <v>15244</v>
      </c>
      <c r="D12175" s="23" t="s">
        <v>7351</v>
      </c>
      <c r="E12175" s="23" t="s">
        <v>1</v>
      </c>
      <c r="F12175" s="23" t="s">
        <v>7</v>
      </c>
      <c r="G12175" s="23" t="s">
        <v>975</v>
      </c>
      <c r="H12175" s="2" t="s">
        <v>8459</v>
      </c>
      <c r="I12175" s="23" t="s">
        <v>7342</v>
      </c>
      <c r="J12175" s="23" t="s">
        <v>59</v>
      </c>
      <c r="K12175" s="23" t="s">
        <v>9712</v>
      </c>
      <c r="L12175" s="23" t="s">
        <v>9538</v>
      </c>
      <c r="M12175" s="23">
        <f>YEAR(Tabla2[[#This Row],[Fecha de creación]])</f>
        <v>2023</v>
      </c>
      <c r="N12175" s="23">
        <f>MONTH(Tabla2[[#This Row],[Fecha de creación]])</f>
        <v>2</v>
      </c>
    </row>
    <row r="12176" spans="1:14" x14ac:dyDescent="0.25">
      <c r="A12176" s="26">
        <v>44972.602407407408</v>
      </c>
      <c r="B12176" s="23" t="s">
        <v>189</v>
      </c>
      <c r="C12176" s="23" t="s">
        <v>15245</v>
      </c>
      <c r="D12176" s="23" t="s">
        <v>7268</v>
      </c>
      <c r="E12176" s="23" t="s">
        <v>1</v>
      </c>
      <c r="F12176" s="23" t="s">
        <v>22</v>
      </c>
      <c r="G12176" s="23" t="s">
        <v>975</v>
      </c>
      <c r="H12176" s="2" t="s">
        <v>8893</v>
      </c>
      <c r="I12176" s="23" t="s">
        <v>7338</v>
      </c>
      <c r="J12176" s="23" t="s">
        <v>59</v>
      </c>
      <c r="K12176" s="23" t="s">
        <v>9712</v>
      </c>
      <c r="L12176" s="23" t="s">
        <v>9538</v>
      </c>
      <c r="M12176" s="23">
        <f>YEAR(Tabla2[[#This Row],[Fecha de creación]])</f>
        <v>2023</v>
      </c>
      <c r="N12176" s="23">
        <f>MONTH(Tabla2[[#This Row],[Fecha de creación]])</f>
        <v>2</v>
      </c>
    </row>
    <row r="12177" spans="1:14" x14ac:dyDescent="0.25">
      <c r="A12177" s="26">
        <v>44972.693437499998</v>
      </c>
      <c r="B12177" s="23" t="s">
        <v>189</v>
      </c>
      <c r="C12177" s="23" t="s">
        <v>15246</v>
      </c>
      <c r="D12177" s="23" t="s">
        <v>7341</v>
      </c>
      <c r="E12177" s="23" t="s">
        <v>1</v>
      </c>
      <c r="F12177" s="23" t="s">
        <v>22</v>
      </c>
      <c r="G12177" s="23" t="s">
        <v>975</v>
      </c>
      <c r="H12177" s="2" t="s">
        <v>16986</v>
      </c>
      <c r="I12177" s="23" t="s">
        <v>14979</v>
      </c>
      <c r="J12177" s="23" t="s">
        <v>59</v>
      </c>
      <c r="K12177" s="23" t="s">
        <v>9712</v>
      </c>
      <c r="L12177" s="23" t="s">
        <v>9538</v>
      </c>
      <c r="M12177" s="23">
        <f>YEAR(Tabla2[[#This Row],[Fecha de creación]])</f>
        <v>2023</v>
      </c>
      <c r="N12177" s="23">
        <f>MONTH(Tabla2[[#This Row],[Fecha de creación]])</f>
        <v>2</v>
      </c>
    </row>
    <row r="12178" spans="1:14" x14ac:dyDescent="0.25">
      <c r="A12178" s="26">
        <v>44972.6953587963</v>
      </c>
      <c r="B12178" s="23" t="s">
        <v>56</v>
      </c>
      <c r="C12178" s="23" t="s">
        <v>15247</v>
      </c>
      <c r="D12178" s="23" t="s">
        <v>7341</v>
      </c>
      <c r="E12178" s="23" t="s">
        <v>1</v>
      </c>
      <c r="F12178" s="23" t="s">
        <v>22</v>
      </c>
      <c r="G12178" s="23" t="s">
        <v>975</v>
      </c>
      <c r="H12178" s="2" t="s">
        <v>16986</v>
      </c>
      <c r="I12178" s="23" t="s">
        <v>14962</v>
      </c>
      <c r="J12178" s="23" t="s">
        <v>59</v>
      </c>
      <c r="K12178" s="23" t="s">
        <v>9712</v>
      </c>
      <c r="L12178" s="23" t="s">
        <v>9538</v>
      </c>
      <c r="M12178" s="23">
        <f>YEAR(Tabla2[[#This Row],[Fecha de creación]])</f>
        <v>2023</v>
      </c>
      <c r="N12178" s="23">
        <f>MONTH(Tabla2[[#This Row],[Fecha de creación]])</f>
        <v>2</v>
      </c>
    </row>
    <row r="12179" spans="1:14" x14ac:dyDescent="0.25">
      <c r="A12179" s="26">
        <v>44972.725057870368</v>
      </c>
      <c r="B12179" s="23" t="s">
        <v>189</v>
      </c>
      <c r="C12179" s="23" t="s">
        <v>15248</v>
      </c>
      <c r="D12179" s="23" t="s">
        <v>21</v>
      </c>
      <c r="E12179" s="23" t="s">
        <v>1</v>
      </c>
      <c r="F12179" s="23" t="s">
        <v>7</v>
      </c>
      <c r="G12179" s="23" t="s">
        <v>975</v>
      </c>
      <c r="H12179" s="2" t="s">
        <v>7744</v>
      </c>
      <c r="I12179" s="23" t="s">
        <v>14979</v>
      </c>
      <c r="J12179" s="23" t="s">
        <v>59</v>
      </c>
      <c r="K12179" s="23" t="s">
        <v>9712</v>
      </c>
      <c r="L12179" s="23" t="s">
        <v>9538</v>
      </c>
      <c r="M12179" s="23">
        <f>YEAR(Tabla2[[#This Row],[Fecha de creación]])</f>
        <v>2023</v>
      </c>
      <c r="N12179" s="23">
        <f>MONTH(Tabla2[[#This Row],[Fecha de creación]])</f>
        <v>2</v>
      </c>
    </row>
    <row r="12180" spans="1:14" x14ac:dyDescent="0.25">
      <c r="A12180" s="26">
        <v>44972.728067129632</v>
      </c>
      <c r="B12180" s="23" t="s">
        <v>0</v>
      </c>
      <c r="C12180" s="23" t="s">
        <v>15249</v>
      </c>
      <c r="D12180" s="23" t="s">
        <v>7882</v>
      </c>
      <c r="E12180" s="23" t="s">
        <v>1</v>
      </c>
      <c r="F12180" s="23" t="s">
        <v>7</v>
      </c>
      <c r="G12180" s="23" t="s">
        <v>975</v>
      </c>
      <c r="H12180" s="2" t="s">
        <v>7722</v>
      </c>
      <c r="I12180" s="23" t="s">
        <v>7680</v>
      </c>
      <c r="J12180" s="23" t="s">
        <v>59</v>
      </c>
      <c r="K12180" s="23" t="s">
        <v>9712</v>
      </c>
      <c r="L12180" s="23" t="s">
        <v>9538</v>
      </c>
      <c r="M12180" s="23">
        <f>YEAR(Tabla2[[#This Row],[Fecha de creación]])</f>
        <v>2023</v>
      </c>
      <c r="N12180" s="23">
        <f>MONTH(Tabla2[[#This Row],[Fecha de creación]])</f>
        <v>2</v>
      </c>
    </row>
    <row r="12181" spans="1:14" x14ac:dyDescent="0.25">
      <c r="A12181" s="26">
        <v>44972.744780092595</v>
      </c>
      <c r="B12181" s="23" t="s">
        <v>0</v>
      </c>
      <c r="C12181" s="23" t="s">
        <v>15250</v>
      </c>
      <c r="D12181" s="23" t="s">
        <v>982</v>
      </c>
      <c r="E12181" s="23" t="s">
        <v>1</v>
      </c>
      <c r="F12181" s="23" t="s">
        <v>22</v>
      </c>
      <c r="G12181" s="23" t="s">
        <v>975</v>
      </c>
      <c r="H12181" s="2" t="s">
        <v>8893</v>
      </c>
      <c r="I12181" s="23" t="s">
        <v>7680</v>
      </c>
      <c r="J12181" s="23" t="s">
        <v>59</v>
      </c>
      <c r="K12181" s="23" t="s">
        <v>9712</v>
      </c>
      <c r="L12181" s="23" t="s">
        <v>9538</v>
      </c>
      <c r="M12181" s="23">
        <f>YEAR(Tabla2[[#This Row],[Fecha de creación]])</f>
        <v>2023</v>
      </c>
      <c r="N12181" s="23">
        <f>MONTH(Tabla2[[#This Row],[Fecha de creación]])</f>
        <v>2</v>
      </c>
    </row>
    <row r="12182" spans="1:14" x14ac:dyDescent="0.25">
      <c r="A12182" s="26">
        <v>44972.746620370373</v>
      </c>
      <c r="B12182" s="23" t="s">
        <v>0</v>
      </c>
      <c r="C12182" s="23" t="s">
        <v>15251</v>
      </c>
      <c r="D12182" s="23" t="s">
        <v>982</v>
      </c>
      <c r="E12182" s="23" t="s">
        <v>1</v>
      </c>
      <c r="F12182" s="23" t="s">
        <v>22</v>
      </c>
      <c r="G12182" s="23" t="s">
        <v>975</v>
      </c>
      <c r="H12182" s="2" t="s">
        <v>8893</v>
      </c>
      <c r="I12182" s="23" t="s">
        <v>7680</v>
      </c>
      <c r="J12182" s="23" t="s">
        <v>59</v>
      </c>
      <c r="K12182" s="23" t="s">
        <v>9712</v>
      </c>
      <c r="L12182" s="23" t="s">
        <v>9538</v>
      </c>
      <c r="M12182" s="23">
        <f>YEAR(Tabla2[[#This Row],[Fecha de creación]])</f>
        <v>2023</v>
      </c>
      <c r="N12182" s="23">
        <f>MONTH(Tabla2[[#This Row],[Fecha de creación]])</f>
        <v>2</v>
      </c>
    </row>
    <row r="12183" spans="1:14" x14ac:dyDescent="0.25">
      <c r="A12183" s="26">
        <v>44972.748032407406</v>
      </c>
      <c r="B12183" s="23" t="s">
        <v>0</v>
      </c>
      <c r="C12183" s="23" t="s">
        <v>15252</v>
      </c>
      <c r="D12183" s="23" t="s">
        <v>982</v>
      </c>
      <c r="E12183" s="23" t="s">
        <v>1</v>
      </c>
      <c r="F12183" s="23" t="s">
        <v>22</v>
      </c>
      <c r="G12183" s="23" t="s">
        <v>975</v>
      </c>
      <c r="H12183" s="2" t="s">
        <v>8893</v>
      </c>
      <c r="I12183" s="23" t="s">
        <v>7680</v>
      </c>
      <c r="J12183" s="23" t="s">
        <v>59</v>
      </c>
      <c r="K12183" s="23" t="s">
        <v>9712</v>
      </c>
      <c r="L12183" s="23" t="s">
        <v>9538</v>
      </c>
      <c r="M12183" s="23">
        <f>YEAR(Tabla2[[#This Row],[Fecha de creación]])</f>
        <v>2023</v>
      </c>
      <c r="N12183" s="23">
        <f>MONTH(Tabla2[[#This Row],[Fecha de creación]])</f>
        <v>2</v>
      </c>
    </row>
    <row r="12184" spans="1:14" x14ac:dyDescent="0.25">
      <c r="A12184" s="26">
        <v>44973.406331018516</v>
      </c>
      <c r="B12184" s="23" t="s">
        <v>189</v>
      </c>
      <c r="C12184" s="23" t="s">
        <v>15253</v>
      </c>
      <c r="D12184" s="23" t="s">
        <v>7341</v>
      </c>
      <c r="E12184" s="23" t="s">
        <v>1</v>
      </c>
      <c r="F12184" s="23" t="s">
        <v>22</v>
      </c>
      <c r="G12184" s="23" t="s">
        <v>975</v>
      </c>
      <c r="H12184" s="2" t="s">
        <v>16986</v>
      </c>
      <c r="I12184" s="23" t="s">
        <v>14979</v>
      </c>
      <c r="J12184" s="23" t="s">
        <v>59</v>
      </c>
      <c r="K12184" s="23" t="s">
        <v>9712</v>
      </c>
      <c r="L12184" s="23" t="s">
        <v>9538</v>
      </c>
      <c r="M12184" s="23">
        <f>YEAR(Tabla2[[#This Row],[Fecha de creación]])</f>
        <v>2023</v>
      </c>
      <c r="N12184" s="23">
        <f>MONTH(Tabla2[[#This Row],[Fecha de creación]])</f>
        <v>2</v>
      </c>
    </row>
    <row r="12185" spans="1:14" x14ac:dyDescent="0.25">
      <c r="A12185" s="26">
        <v>44973.425011574072</v>
      </c>
      <c r="B12185" s="23" t="s">
        <v>56</v>
      </c>
      <c r="C12185" s="23" t="s">
        <v>15254</v>
      </c>
      <c r="D12185" s="23" t="s">
        <v>7351</v>
      </c>
      <c r="E12185" s="23" t="s">
        <v>1</v>
      </c>
      <c r="F12185" s="23" t="s">
        <v>7</v>
      </c>
      <c r="G12185" s="23" t="s">
        <v>975</v>
      </c>
      <c r="H12185" s="2" t="s">
        <v>8459</v>
      </c>
      <c r="I12185" s="23" t="s">
        <v>7342</v>
      </c>
      <c r="J12185" s="23" t="s">
        <v>59</v>
      </c>
      <c r="K12185" s="23" t="s">
        <v>9712</v>
      </c>
      <c r="L12185" s="23" t="s">
        <v>9538</v>
      </c>
      <c r="M12185" s="23">
        <f>YEAR(Tabla2[[#This Row],[Fecha de creación]])</f>
        <v>2023</v>
      </c>
      <c r="N12185" s="23">
        <f>MONTH(Tabla2[[#This Row],[Fecha de creación]])</f>
        <v>2</v>
      </c>
    </row>
    <row r="12186" spans="1:14" x14ac:dyDescent="0.25">
      <c r="A12186" s="26">
        <v>44973.436377314814</v>
      </c>
      <c r="B12186" s="23" t="s">
        <v>189</v>
      </c>
      <c r="C12186" s="23" t="s">
        <v>15255</v>
      </c>
      <c r="D12186" s="23" t="s">
        <v>7341</v>
      </c>
      <c r="E12186" s="23" t="s">
        <v>1</v>
      </c>
      <c r="F12186" s="23" t="s">
        <v>22</v>
      </c>
      <c r="G12186" s="23" t="s">
        <v>975</v>
      </c>
      <c r="H12186" s="2" t="s">
        <v>16986</v>
      </c>
      <c r="I12186" s="23" t="s">
        <v>14979</v>
      </c>
      <c r="J12186" s="23" t="s">
        <v>59</v>
      </c>
      <c r="K12186" s="23" t="s">
        <v>9712</v>
      </c>
      <c r="L12186" s="23" t="s">
        <v>9538</v>
      </c>
      <c r="M12186" s="23">
        <f>YEAR(Tabla2[[#This Row],[Fecha de creación]])</f>
        <v>2023</v>
      </c>
      <c r="N12186" s="23">
        <f>MONTH(Tabla2[[#This Row],[Fecha de creación]])</f>
        <v>2</v>
      </c>
    </row>
    <row r="12187" spans="1:14" x14ac:dyDescent="0.25">
      <c r="A12187" s="26">
        <v>44973.441944444443</v>
      </c>
      <c r="B12187" s="23" t="s">
        <v>189</v>
      </c>
      <c r="C12187" s="23" t="s">
        <v>15256</v>
      </c>
      <c r="D12187" s="23" t="s">
        <v>4281</v>
      </c>
      <c r="E12187" s="23" t="s">
        <v>1</v>
      </c>
      <c r="F12187" s="23" t="s">
        <v>7</v>
      </c>
      <c r="G12187" s="23" t="s">
        <v>975</v>
      </c>
      <c r="H12187" s="2" t="s">
        <v>7722</v>
      </c>
      <c r="I12187" s="23" t="s">
        <v>7338</v>
      </c>
      <c r="J12187" s="23" t="s">
        <v>59</v>
      </c>
      <c r="K12187" s="23" t="s">
        <v>9712</v>
      </c>
      <c r="L12187" s="23" t="s">
        <v>9538</v>
      </c>
      <c r="M12187" s="23">
        <f>YEAR(Tabla2[[#This Row],[Fecha de creación]])</f>
        <v>2023</v>
      </c>
      <c r="N12187" s="23">
        <f>MONTH(Tabla2[[#This Row],[Fecha de creación]])</f>
        <v>2</v>
      </c>
    </row>
    <row r="12188" spans="1:14" x14ac:dyDescent="0.25">
      <c r="A12188" s="26">
        <v>44973.458391203705</v>
      </c>
      <c r="B12188" s="23" t="s">
        <v>34</v>
      </c>
      <c r="C12188" s="23" t="s">
        <v>15257</v>
      </c>
      <c r="D12188" s="23" t="s">
        <v>15258</v>
      </c>
      <c r="E12188" s="23" t="s">
        <v>1</v>
      </c>
      <c r="F12188" s="23" t="s">
        <v>7</v>
      </c>
      <c r="G12188" s="23" t="s">
        <v>975</v>
      </c>
      <c r="H12188" s="2" t="s">
        <v>8459</v>
      </c>
      <c r="I12188" s="23" t="s">
        <v>13151</v>
      </c>
      <c r="J12188" s="23"/>
      <c r="K12188" s="23" t="s">
        <v>9712</v>
      </c>
      <c r="L12188" s="23" t="s">
        <v>9538</v>
      </c>
      <c r="M12188" s="23">
        <f>YEAR(Tabla2[[#This Row],[Fecha de creación]])</f>
        <v>2023</v>
      </c>
      <c r="N12188" s="23">
        <f>MONTH(Tabla2[[#This Row],[Fecha de creación]])</f>
        <v>2</v>
      </c>
    </row>
    <row r="12189" spans="1:14" x14ac:dyDescent="0.25">
      <c r="A12189" s="26">
        <v>44973.460173611114</v>
      </c>
      <c r="B12189" s="23" t="s">
        <v>34</v>
      </c>
      <c r="C12189" s="23" t="s">
        <v>15259</v>
      </c>
      <c r="D12189" s="23" t="s">
        <v>15260</v>
      </c>
      <c r="E12189" s="23" t="s">
        <v>1</v>
      </c>
      <c r="F12189" s="23" t="s">
        <v>7</v>
      </c>
      <c r="G12189" s="23" t="s">
        <v>975</v>
      </c>
      <c r="H12189" s="2" t="s">
        <v>8459</v>
      </c>
      <c r="I12189" s="23" t="s">
        <v>13151</v>
      </c>
      <c r="J12189" s="23"/>
      <c r="K12189" s="23" t="s">
        <v>9712</v>
      </c>
      <c r="L12189" s="23" t="s">
        <v>9538</v>
      </c>
      <c r="M12189" s="23">
        <f>YEAR(Tabla2[[#This Row],[Fecha de creación]])</f>
        <v>2023</v>
      </c>
      <c r="N12189" s="23">
        <f>MONTH(Tabla2[[#This Row],[Fecha de creación]])</f>
        <v>2</v>
      </c>
    </row>
    <row r="12190" spans="1:14" x14ac:dyDescent="0.25">
      <c r="A12190" s="26">
        <v>44973.499652777777</v>
      </c>
      <c r="B12190" s="23" t="s">
        <v>189</v>
      </c>
      <c r="C12190" s="23" t="s">
        <v>15261</v>
      </c>
      <c r="D12190" s="23" t="s">
        <v>6417</v>
      </c>
      <c r="E12190" s="23" t="s">
        <v>1</v>
      </c>
      <c r="F12190" s="23" t="s">
        <v>22</v>
      </c>
      <c r="G12190" s="23" t="s">
        <v>975</v>
      </c>
      <c r="H12190" s="2" t="s">
        <v>7724</v>
      </c>
      <c r="I12190" s="23" t="s">
        <v>14979</v>
      </c>
      <c r="J12190" s="23" t="s">
        <v>59</v>
      </c>
      <c r="K12190" s="23" t="s">
        <v>9712</v>
      </c>
      <c r="L12190" s="23" t="s">
        <v>9538</v>
      </c>
      <c r="M12190" s="23">
        <f>YEAR(Tabla2[[#This Row],[Fecha de creación]])</f>
        <v>2023</v>
      </c>
      <c r="N12190" s="23">
        <f>MONTH(Tabla2[[#This Row],[Fecha de creación]])</f>
        <v>2</v>
      </c>
    </row>
    <row r="12191" spans="1:14" x14ac:dyDescent="0.25">
      <c r="A12191" s="26">
        <v>44973.503888888888</v>
      </c>
      <c r="B12191" s="23" t="s">
        <v>189</v>
      </c>
      <c r="C12191" s="23" t="s">
        <v>15262</v>
      </c>
      <c r="D12191" s="23" t="s">
        <v>15263</v>
      </c>
      <c r="E12191" s="23" t="s">
        <v>1</v>
      </c>
      <c r="F12191" s="23" t="s">
        <v>22</v>
      </c>
      <c r="G12191" s="23" t="s">
        <v>975</v>
      </c>
      <c r="H12191" s="2" t="s">
        <v>7722</v>
      </c>
      <c r="I12191" s="23" t="s">
        <v>14979</v>
      </c>
      <c r="J12191" s="23" t="s">
        <v>59</v>
      </c>
      <c r="K12191" s="23" t="s">
        <v>9712</v>
      </c>
      <c r="L12191" s="23" t="s">
        <v>9538</v>
      </c>
      <c r="M12191" s="23">
        <f>YEAR(Tabla2[[#This Row],[Fecha de creación]])</f>
        <v>2023</v>
      </c>
      <c r="N12191" s="23">
        <f>MONTH(Tabla2[[#This Row],[Fecha de creación]])</f>
        <v>2</v>
      </c>
    </row>
    <row r="12192" spans="1:14" x14ac:dyDescent="0.25">
      <c r="A12192" s="26">
        <v>44973.511099537034</v>
      </c>
      <c r="B12192" s="23" t="s">
        <v>34</v>
      </c>
      <c r="C12192" s="23" t="s">
        <v>15264</v>
      </c>
      <c r="D12192" s="23" t="s">
        <v>15265</v>
      </c>
      <c r="E12192" s="23" t="s">
        <v>1</v>
      </c>
      <c r="F12192" s="23" t="s">
        <v>7</v>
      </c>
      <c r="G12192" s="23" t="s">
        <v>3</v>
      </c>
      <c r="H12192" s="2" t="s">
        <v>16996</v>
      </c>
      <c r="I12192" s="23" t="s">
        <v>13151</v>
      </c>
      <c r="J12192" s="23"/>
      <c r="K12192" s="23" t="s">
        <v>9712</v>
      </c>
      <c r="L12192" s="23" t="s">
        <v>9539</v>
      </c>
      <c r="M12192" s="23">
        <f>YEAR(Tabla2[[#This Row],[Fecha de creación]])</f>
        <v>2023</v>
      </c>
      <c r="N12192" s="23">
        <f>MONTH(Tabla2[[#This Row],[Fecha de creación]])</f>
        <v>2</v>
      </c>
    </row>
    <row r="12193" spans="1:14" x14ac:dyDescent="0.25">
      <c r="A12193" s="26">
        <v>44973.511145833334</v>
      </c>
      <c r="B12193" s="23" t="s">
        <v>189</v>
      </c>
      <c r="C12193" s="23" t="s">
        <v>15266</v>
      </c>
      <c r="D12193" s="23" t="s">
        <v>7341</v>
      </c>
      <c r="E12193" s="23" t="s">
        <v>1</v>
      </c>
      <c r="F12193" s="23" t="s">
        <v>22</v>
      </c>
      <c r="G12193" s="23" t="s">
        <v>975</v>
      </c>
      <c r="H12193" s="2" t="s">
        <v>16986</v>
      </c>
      <c r="I12193" s="23" t="s">
        <v>14979</v>
      </c>
      <c r="J12193" s="23" t="s">
        <v>59</v>
      </c>
      <c r="K12193" s="23" t="s">
        <v>9712</v>
      </c>
      <c r="L12193" s="23" t="s">
        <v>9538</v>
      </c>
      <c r="M12193" s="23">
        <f>YEAR(Tabla2[[#This Row],[Fecha de creación]])</f>
        <v>2023</v>
      </c>
      <c r="N12193" s="23">
        <f>MONTH(Tabla2[[#This Row],[Fecha de creación]])</f>
        <v>2</v>
      </c>
    </row>
    <row r="12194" spans="1:14" x14ac:dyDescent="0.25">
      <c r="A12194" s="26">
        <v>44973.514074074075</v>
      </c>
      <c r="B12194" s="23" t="s">
        <v>7771</v>
      </c>
      <c r="C12194" s="23" t="s">
        <v>15267</v>
      </c>
      <c r="D12194" s="23" t="s">
        <v>15268</v>
      </c>
      <c r="E12194" s="23" t="s">
        <v>1</v>
      </c>
      <c r="F12194" s="23" t="s">
        <v>22</v>
      </c>
      <c r="G12194" s="23" t="s">
        <v>975</v>
      </c>
      <c r="H12194" s="2" t="s">
        <v>8893</v>
      </c>
      <c r="I12194" s="23" t="s">
        <v>15151</v>
      </c>
      <c r="J12194" s="23"/>
      <c r="K12194" s="23" t="s">
        <v>9712</v>
      </c>
      <c r="L12194" s="23" t="s">
        <v>9538</v>
      </c>
      <c r="M12194" s="23">
        <f>YEAR(Tabla2[[#This Row],[Fecha de creación]])</f>
        <v>2023</v>
      </c>
      <c r="N12194" s="23">
        <f>MONTH(Tabla2[[#This Row],[Fecha de creación]])</f>
        <v>2</v>
      </c>
    </row>
    <row r="12195" spans="1:14" x14ac:dyDescent="0.25">
      <c r="A12195" s="26">
        <v>44973.535138888888</v>
      </c>
      <c r="B12195" s="23" t="s">
        <v>189</v>
      </c>
      <c r="C12195" s="23" t="s">
        <v>15269</v>
      </c>
      <c r="D12195" s="23" t="s">
        <v>7341</v>
      </c>
      <c r="E12195" s="23" t="s">
        <v>1</v>
      </c>
      <c r="F12195" s="23" t="s">
        <v>22</v>
      </c>
      <c r="G12195" s="23" t="s">
        <v>975</v>
      </c>
      <c r="H12195" s="2" t="s">
        <v>16986</v>
      </c>
      <c r="I12195" s="23" t="s">
        <v>14979</v>
      </c>
      <c r="J12195" s="23" t="s">
        <v>59</v>
      </c>
      <c r="K12195" s="23" t="s">
        <v>9712</v>
      </c>
      <c r="L12195" s="23" t="s">
        <v>9538</v>
      </c>
      <c r="M12195" s="23">
        <f>YEAR(Tabla2[[#This Row],[Fecha de creación]])</f>
        <v>2023</v>
      </c>
      <c r="N12195" s="23">
        <f>MONTH(Tabla2[[#This Row],[Fecha de creación]])</f>
        <v>2</v>
      </c>
    </row>
    <row r="12196" spans="1:14" x14ac:dyDescent="0.25">
      <c r="A12196" s="26">
        <v>44973.537418981483</v>
      </c>
      <c r="B12196" s="23" t="s">
        <v>56</v>
      </c>
      <c r="C12196" s="23" t="s">
        <v>15270</v>
      </c>
      <c r="D12196" s="23" t="s">
        <v>15271</v>
      </c>
      <c r="E12196" s="23" t="s">
        <v>1</v>
      </c>
      <c r="F12196" s="23" t="s">
        <v>22</v>
      </c>
      <c r="G12196" s="23" t="s">
        <v>975</v>
      </c>
      <c r="H12196" s="2" t="s">
        <v>7722</v>
      </c>
      <c r="I12196" s="23" t="s">
        <v>14962</v>
      </c>
      <c r="J12196" s="23" t="s">
        <v>59</v>
      </c>
      <c r="K12196" s="23" t="s">
        <v>9712</v>
      </c>
      <c r="L12196" s="23" t="s">
        <v>9538</v>
      </c>
      <c r="M12196" s="23">
        <f>YEAR(Tabla2[[#This Row],[Fecha de creación]])</f>
        <v>2023</v>
      </c>
      <c r="N12196" s="23">
        <f>MONTH(Tabla2[[#This Row],[Fecha de creación]])</f>
        <v>2</v>
      </c>
    </row>
    <row r="12197" spans="1:14" x14ac:dyDescent="0.25">
      <c r="A12197" s="26">
        <v>44973.538842592592</v>
      </c>
      <c r="B12197" s="23" t="s">
        <v>189</v>
      </c>
      <c r="C12197" s="23" t="s">
        <v>15272</v>
      </c>
      <c r="D12197" s="23" t="s">
        <v>7341</v>
      </c>
      <c r="E12197" s="23" t="s">
        <v>1</v>
      </c>
      <c r="F12197" s="23" t="s">
        <v>22</v>
      </c>
      <c r="G12197" s="23" t="s">
        <v>975</v>
      </c>
      <c r="H12197" s="2" t="s">
        <v>16986</v>
      </c>
      <c r="I12197" s="23" t="s">
        <v>14979</v>
      </c>
      <c r="J12197" s="23" t="s">
        <v>59</v>
      </c>
      <c r="K12197" s="23" t="s">
        <v>9712</v>
      </c>
      <c r="L12197" s="23" t="s">
        <v>9538</v>
      </c>
      <c r="M12197" s="23">
        <f>YEAR(Tabla2[[#This Row],[Fecha de creación]])</f>
        <v>2023</v>
      </c>
      <c r="N12197" s="23">
        <f>MONTH(Tabla2[[#This Row],[Fecha de creación]])</f>
        <v>2</v>
      </c>
    </row>
    <row r="12198" spans="1:14" x14ac:dyDescent="0.25">
      <c r="A12198" s="26">
        <v>44973.565520833334</v>
      </c>
      <c r="B12198" s="23" t="s">
        <v>56</v>
      </c>
      <c r="C12198" s="23" t="s">
        <v>15273</v>
      </c>
      <c r="D12198" s="23" t="s">
        <v>949</v>
      </c>
      <c r="E12198" s="23" t="s">
        <v>1</v>
      </c>
      <c r="F12198" s="23" t="s">
        <v>2</v>
      </c>
      <c r="G12198" s="23" t="s">
        <v>1551</v>
      </c>
      <c r="H12198" s="2" t="s">
        <v>7741</v>
      </c>
      <c r="I12198" s="23" t="s">
        <v>7129</v>
      </c>
      <c r="J12198" s="23" t="s">
        <v>958</v>
      </c>
      <c r="K12198" s="23" t="s">
        <v>9712</v>
      </c>
      <c r="L12198" s="23" t="s">
        <v>9539</v>
      </c>
      <c r="M12198" s="23">
        <f>YEAR(Tabla2[[#This Row],[Fecha de creación]])</f>
        <v>2023</v>
      </c>
      <c r="N12198" s="23">
        <f>MONTH(Tabla2[[#This Row],[Fecha de creación]])</f>
        <v>2</v>
      </c>
    </row>
    <row r="12199" spans="1:14" x14ac:dyDescent="0.25">
      <c r="A12199" s="26">
        <v>44973.634398148148</v>
      </c>
      <c r="B12199" s="23" t="s">
        <v>189</v>
      </c>
      <c r="C12199" s="23" t="s">
        <v>15274</v>
      </c>
      <c r="D12199" s="23" t="s">
        <v>21</v>
      </c>
      <c r="E12199" s="23" t="s">
        <v>1</v>
      </c>
      <c r="F12199" s="23" t="s">
        <v>7</v>
      </c>
      <c r="G12199" s="23" t="s">
        <v>975</v>
      </c>
      <c r="H12199" s="2" t="s">
        <v>7744</v>
      </c>
      <c r="I12199" s="23" t="s">
        <v>7338</v>
      </c>
      <c r="J12199" s="23" t="s">
        <v>59</v>
      </c>
      <c r="K12199" s="23" t="s">
        <v>9712</v>
      </c>
      <c r="L12199" s="23" t="s">
        <v>9538</v>
      </c>
      <c r="M12199" s="23">
        <f>YEAR(Tabla2[[#This Row],[Fecha de creación]])</f>
        <v>2023</v>
      </c>
      <c r="N12199" s="23">
        <f>MONTH(Tabla2[[#This Row],[Fecha de creación]])</f>
        <v>2</v>
      </c>
    </row>
    <row r="12200" spans="1:14" x14ac:dyDescent="0.25">
      <c r="A12200" s="26">
        <v>44973.646689814814</v>
      </c>
      <c r="B12200" s="23" t="s">
        <v>189</v>
      </c>
      <c r="C12200" s="23" t="s">
        <v>15275</v>
      </c>
      <c r="D12200" s="23" t="s">
        <v>21</v>
      </c>
      <c r="E12200" s="23" t="s">
        <v>1</v>
      </c>
      <c r="F12200" s="23" t="s">
        <v>7</v>
      </c>
      <c r="G12200" s="23" t="s">
        <v>975</v>
      </c>
      <c r="H12200" s="2" t="s">
        <v>7744</v>
      </c>
      <c r="I12200" s="23" t="s">
        <v>7338</v>
      </c>
      <c r="J12200" s="23" t="s">
        <v>59</v>
      </c>
      <c r="K12200" s="23" t="s">
        <v>9712</v>
      </c>
      <c r="L12200" s="23" t="s">
        <v>9538</v>
      </c>
      <c r="M12200" s="23">
        <f>YEAR(Tabla2[[#This Row],[Fecha de creación]])</f>
        <v>2023</v>
      </c>
      <c r="N12200" s="23">
        <f>MONTH(Tabla2[[#This Row],[Fecha de creación]])</f>
        <v>2</v>
      </c>
    </row>
    <row r="12201" spans="1:14" x14ac:dyDescent="0.25">
      <c r="A12201" s="26">
        <v>44973.657546296294</v>
      </c>
      <c r="B12201" s="23" t="s">
        <v>19</v>
      </c>
      <c r="C12201" s="23" t="s">
        <v>15276</v>
      </c>
      <c r="D12201" s="23" t="s">
        <v>15277</v>
      </c>
      <c r="E12201" s="23" t="s">
        <v>1</v>
      </c>
      <c r="F12201" s="23" t="s">
        <v>7</v>
      </c>
      <c r="G12201" s="23" t="s">
        <v>975</v>
      </c>
      <c r="H12201" s="2" t="s">
        <v>7744</v>
      </c>
      <c r="I12201" s="23" t="s">
        <v>10079</v>
      </c>
      <c r="J12201" s="23"/>
      <c r="K12201" s="23" t="s">
        <v>9712</v>
      </c>
      <c r="L12201" s="23" t="s">
        <v>9538</v>
      </c>
      <c r="M12201" s="23">
        <f>YEAR(Tabla2[[#This Row],[Fecha de creación]])</f>
        <v>2023</v>
      </c>
      <c r="N12201" s="23">
        <f>MONTH(Tabla2[[#This Row],[Fecha de creación]])</f>
        <v>2</v>
      </c>
    </row>
    <row r="12202" spans="1:14" x14ac:dyDescent="0.25">
      <c r="A12202" s="26">
        <v>44973.659513888888</v>
      </c>
      <c r="B12202" s="23" t="s">
        <v>34</v>
      </c>
      <c r="C12202" s="23" t="s">
        <v>15278</v>
      </c>
      <c r="D12202" s="23" t="s">
        <v>15279</v>
      </c>
      <c r="E12202" s="23" t="s">
        <v>1</v>
      </c>
      <c r="F12202" s="23" t="s">
        <v>7</v>
      </c>
      <c r="G12202" s="23" t="s">
        <v>1551</v>
      </c>
      <c r="H12202" s="2" t="s">
        <v>7737</v>
      </c>
      <c r="I12202" s="23" t="s">
        <v>8020</v>
      </c>
      <c r="J12202" s="23" t="s">
        <v>958</v>
      </c>
      <c r="K12202" s="23" t="s">
        <v>9712</v>
      </c>
      <c r="L12202" s="23" t="s">
        <v>9539</v>
      </c>
      <c r="M12202" s="23">
        <f>YEAR(Tabla2[[#This Row],[Fecha de creación]])</f>
        <v>2023</v>
      </c>
      <c r="N12202" s="23">
        <f>MONTH(Tabla2[[#This Row],[Fecha de creación]])</f>
        <v>2</v>
      </c>
    </row>
    <row r="12203" spans="1:14" x14ac:dyDescent="0.25">
      <c r="A12203" s="26">
        <v>44973.66615740741</v>
      </c>
      <c r="B12203" s="23" t="s">
        <v>189</v>
      </c>
      <c r="C12203" s="23" t="s">
        <v>15280</v>
      </c>
      <c r="D12203" s="23" t="s">
        <v>14825</v>
      </c>
      <c r="E12203" s="23" t="s">
        <v>1</v>
      </c>
      <c r="F12203" s="23" t="s">
        <v>7</v>
      </c>
      <c r="G12203" s="23" t="s">
        <v>3</v>
      </c>
      <c r="H12203" s="2" t="s">
        <v>8425</v>
      </c>
      <c r="I12203" s="23" t="s">
        <v>7338</v>
      </c>
      <c r="J12203" s="23" t="s">
        <v>59</v>
      </c>
      <c r="K12203" s="23" t="s">
        <v>9712</v>
      </c>
      <c r="L12203" s="23" t="s">
        <v>9539</v>
      </c>
      <c r="M12203" s="23">
        <f>YEAR(Tabla2[[#This Row],[Fecha de creación]])</f>
        <v>2023</v>
      </c>
      <c r="N12203" s="23">
        <f>MONTH(Tabla2[[#This Row],[Fecha de creación]])</f>
        <v>2</v>
      </c>
    </row>
    <row r="12204" spans="1:14" x14ac:dyDescent="0.25">
      <c r="A12204" s="26">
        <v>44973.704282407409</v>
      </c>
      <c r="B12204" s="23" t="s">
        <v>189</v>
      </c>
      <c r="C12204" s="23" t="s">
        <v>15281</v>
      </c>
      <c r="D12204" s="23" t="s">
        <v>7341</v>
      </c>
      <c r="E12204" s="23" t="s">
        <v>1</v>
      </c>
      <c r="F12204" s="23" t="s">
        <v>22</v>
      </c>
      <c r="G12204" s="23" t="s">
        <v>975</v>
      </c>
      <c r="H12204" s="2" t="s">
        <v>16986</v>
      </c>
      <c r="I12204" s="23" t="s">
        <v>14979</v>
      </c>
      <c r="J12204" s="23" t="s">
        <v>59</v>
      </c>
      <c r="K12204" s="23" t="s">
        <v>9712</v>
      </c>
      <c r="L12204" s="23" t="s">
        <v>9538</v>
      </c>
      <c r="M12204" s="23">
        <f>YEAR(Tabla2[[#This Row],[Fecha de creación]])</f>
        <v>2023</v>
      </c>
      <c r="N12204" s="23">
        <f>MONTH(Tabla2[[#This Row],[Fecha de creación]])</f>
        <v>2</v>
      </c>
    </row>
    <row r="12205" spans="1:14" x14ac:dyDescent="0.25">
      <c r="A12205" s="26">
        <v>44973.714201388888</v>
      </c>
      <c r="B12205" s="23" t="s">
        <v>189</v>
      </c>
      <c r="C12205" s="23" t="s">
        <v>15282</v>
      </c>
      <c r="D12205" s="23" t="s">
        <v>7341</v>
      </c>
      <c r="E12205" s="23" t="s">
        <v>1</v>
      </c>
      <c r="F12205" s="23" t="s">
        <v>22</v>
      </c>
      <c r="G12205" s="23" t="s">
        <v>975</v>
      </c>
      <c r="H12205" s="2" t="s">
        <v>7734</v>
      </c>
      <c r="I12205" s="23" t="s">
        <v>14979</v>
      </c>
      <c r="J12205" s="23" t="s">
        <v>59</v>
      </c>
      <c r="K12205" s="23" t="s">
        <v>9712</v>
      </c>
      <c r="L12205" s="23" t="s">
        <v>9538</v>
      </c>
      <c r="M12205" s="23">
        <f>YEAR(Tabla2[[#This Row],[Fecha de creación]])</f>
        <v>2023</v>
      </c>
      <c r="N12205" s="23">
        <f>MONTH(Tabla2[[#This Row],[Fecha de creación]])</f>
        <v>2</v>
      </c>
    </row>
    <row r="12206" spans="1:14" x14ac:dyDescent="0.25">
      <c r="A12206" s="26">
        <v>44973.715694444443</v>
      </c>
      <c r="B12206" s="23" t="s">
        <v>34</v>
      </c>
      <c r="C12206" s="23" t="s">
        <v>15283</v>
      </c>
      <c r="D12206" s="23" t="s">
        <v>15284</v>
      </c>
      <c r="E12206" s="23" t="s">
        <v>1</v>
      </c>
      <c r="F12206" s="23" t="s">
        <v>22</v>
      </c>
      <c r="G12206" s="23" t="s">
        <v>975</v>
      </c>
      <c r="H12206" s="2" t="s">
        <v>16990</v>
      </c>
      <c r="I12206" s="23" t="s">
        <v>13151</v>
      </c>
      <c r="J12206" s="23" t="s">
        <v>958</v>
      </c>
      <c r="K12206" s="23" t="s">
        <v>9712</v>
      </c>
      <c r="L12206" s="23" t="s">
        <v>9538</v>
      </c>
      <c r="M12206" s="23">
        <f>YEAR(Tabla2[[#This Row],[Fecha de creación]])</f>
        <v>2023</v>
      </c>
      <c r="N12206" s="23">
        <f>MONTH(Tabla2[[#This Row],[Fecha de creación]])</f>
        <v>2</v>
      </c>
    </row>
    <row r="12207" spans="1:14" x14ac:dyDescent="0.25">
      <c r="A12207" s="26">
        <v>44974.361261574071</v>
      </c>
      <c r="B12207" s="23" t="s">
        <v>7771</v>
      </c>
      <c r="C12207" s="23" t="s">
        <v>15285</v>
      </c>
      <c r="D12207" s="23" t="s">
        <v>15286</v>
      </c>
      <c r="E12207" s="23" t="s">
        <v>1</v>
      </c>
      <c r="F12207" s="23" t="s">
        <v>7</v>
      </c>
      <c r="G12207" s="23" t="s">
        <v>975</v>
      </c>
      <c r="H12207" s="2" t="s">
        <v>7744</v>
      </c>
      <c r="I12207" s="23" t="s">
        <v>15151</v>
      </c>
      <c r="J12207" s="23"/>
      <c r="K12207" s="23" t="s">
        <v>9712</v>
      </c>
      <c r="L12207" s="23" t="s">
        <v>9538</v>
      </c>
      <c r="M12207" s="23">
        <f>YEAR(Tabla2[[#This Row],[Fecha de creación]])</f>
        <v>2023</v>
      </c>
      <c r="N12207" s="23">
        <f>MONTH(Tabla2[[#This Row],[Fecha de creación]])</f>
        <v>2</v>
      </c>
    </row>
    <row r="12208" spans="1:14" x14ac:dyDescent="0.25">
      <c r="A12208" s="26">
        <v>44974.388553240744</v>
      </c>
      <c r="B12208" s="23" t="s">
        <v>7771</v>
      </c>
      <c r="C12208" s="23" t="s">
        <v>15287</v>
      </c>
      <c r="D12208" s="23" t="s">
        <v>15288</v>
      </c>
      <c r="E12208" s="23" t="s">
        <v>1</v>
      </c>
      <c r="F12208" s="23" t="s">
        <v>22</v>
      </c>
      <c r="G12208" s="23" t="s">
        <v>975</v>
      </c>
      <c r="H12208" s="2" t="s">
        <v>7744</v>
      </c>
      <c r="I12208" s="23" t="s">
        <v>15151</v>
      </c>
      <c r="J12208" s="23"/>
      <c r="K12208" s="23" t="s">
        <v>9712</v>
      </c>
      <c r="L12208" s="23" t="s">
        <v>9538</v>
      </c>
      <c r="M12208" s="23">
        <f>YEAR(Tabla2[[#This Row],[Fecha de creación]])</f>
        <v>2023</v>
      </c>
      <c r="N12208" s="23">
        <f>MONTH(Tabla2[[#This Row],[Fecha de creación]])</f>
        <v>2</v>
      </c>
    </row>
    <row r="12209" spans="1:14" x14ac:dyDescent="0.25">
      <c r="A12209" s="26">
        <v>44974.400694444441</v>
      </c>
      <c r="B12209" s="23" t="s">
        <v>189</v>
      </c>
      <c r="C12209" s="23" t="s">
        <v>15289</v>
      </c>
      <c r="D12209" s="23" t="s">
        <v>7341</v>
      </c>
      <c r="E12209" s="23" t="s">
        <v>1</v>
      </c>
      <c r="F12209" s="23" t="s">
        <v>22</v>
      </c>
      <c r="G12209" s="23" t="s">
        <v>975</v>
      </c>
      <c r="H12209" s="2" t="s">
        <v>16986</v>
      </c>
      <c r="I12209" s="23" t="s">
        <v>14979</v>
      </c>
      <c r="J12209" s="23" t="s">
        <v>59</v>
      </c>
      <c r="K12209" s="23" t="s">
        <v>9712</v>
      </c>
      <c r="L12209" s="23" t="s">
        <v>9538</v>
      </c>
      <c r="M12209" s="23">
        <f>YEAR(Tabla2[[#This Row],[Fecha de creación]])</f>
        <v>2023</v>
      </c>
      <c r="N12209" s="23">
        <f>MONTH(Tabla2[[#This Row],[Fecha de creación]])</f>
        <v>2</v>
      </c>
    </row>
    <row r="12210" spans="1:14" x14ac:dyDescent="0.25">
      <c r="A12210" s="26">
        <v>44974.407141203701</v>
      </c>
      <c r="B12210" s="23" t="s">
        <v>34</v>
      </c>
      <c r="C12210" s="23" t="s">
        <v>15290</v>
      </c>
      <c r="D12210" s="23" t="s">
        <v>15291</v>
      </c>
      <c r="E12210" s="23" t="s">
        <v>1</v>
      </c>
      <c r="F12210" s="23" t="s">
        <v>7</v>
      </c>
      <c r="G12210" s="23" t="s">
        <v>975</v>
      </c>
      <c r="H12210" s="2" t="s">
        <v>8459</v>
      </c>
      <c r="I12210" s="23" t="s">
        <v>13151</v>
      </c>
      <c r="J12210" s="23"/>
      <c r="K12210" s="23" t="s">
        <v>9712</v>
      </c>
      <c r="L12210" s="23" t="s">
        <v>9538</v>
      </c>
      <c r="M12210" s="23">
        <f>YEAR(Tabla2[[#This Row],[Fecha de creación]])</f>
        <v>2023</v>
      </c>
      <c r="N12210" s="23">
        <f>MONTH(Tabla2[[#This Row],[Fecha de creación]])</f>
        <v>2</v>
      </c>
    </row>
    <row r="12211" spans="1:14" x14ac:dyDescent="0.25">
      <c r="A12211" s="26">
        <v>44974.458553240744</v>
      </c>
      <c r="B12211" s="23" t="s">
        <v>189</v>
      </c>
      <c r="C12211" s="23" t="s">
        <v>15292</v>
      </c>
      <c r="D12211" s="23" t="s">
        <v>7341</v>
      </c>
      <c r="E12211" s="23" t="s">
        <v>1</v>
      </c>
      <c r="F12211" s="23" t="s">
        <v>22</v>
      </c>
      <c r="G12211" s="23" t="s">
        <v>975</v>
      </c>
      <c r="H12211" s="2" t="s">
        <v>16986</v>
      </c>
      <c r="I12211" s="23" t="s">
        <v>14979</v>
      </c>
      <c r="J12211" s="23" t="s">
        <v>59</v>
      </c>
      <c r="K12211" s="23" t="s">
        <v>9712</v>
      </c>
      <c r="L12211" s="23" t="s">
        <v>9538</v>
      </c>
      <c r="M12211" s="23">
        <f>YEAR(Tabla2[[#This Row],[Fecha de creación]])</f>
        <v>2023</v>
      </c>
      <c r="N12211" s="23">
        <f>MONTH(Tabla2[[#This Row],[Fecha de creación]])</f>
        <v>2</v>
      </c>
    </row>
    <row r="12212" spans="1:14" x14ac:dyDescent="0.25">
      <c r="A12212" s="26">
        <v>44974.476678240739</v>
      </c>
      <c r="B12212" s="23" t="s">
        <v>56</v>
      </c>
      <c r="C12212" s="23" t="s">
        <v>15293</v>
      </c>
      <c r="D12212" s="23" t="s">
        <v>15294</v>
      </c>
      <c r="E12212" s="23" t="s">
        <v>1</v>
      </c>
      <c r="F12212" s="23" t="s">
        <v>22</v>
      </c>
      <c r="G12212" s="23" t="s">
        <v>975</v>
      </c>
      <c r="H12212" s="2" t="s">
        <v>7744</v>
      </c>
      <c r="I12212" s="23" t="s">
        <v>7342</v>
      </c>
      <c r="J12212" s="23" t="s">
        <v>59</v>
      </c>
      <c r="K12212" s="23" t="s">
        <v>9712</v>
      </c>
      <c r="L12212" s="23" t="s">
        <v>9538</v>
      </c>
      <c r="M12212" s="23">
        <f>YEAR(Tabla2[[#This Row],[Fecha de creación]])</f>
        <v>2023</v>
      </c>
      <c r="N12212" s="23">
        <f>MONTH(Tabla2[[#This Row],[Fecha de creación]])</f>
        <v>2</v>
      </c>
    </row>
    <row r="12213" spans="1:14" x14ac:dyDescent="0.25">
      <c r="A12213" s="26">
        <v>44974.577766203707</v>
      </c>
      <c r="B12213" s="23" t="s">
        <v>56</v>
      </c>
      <c r="C12213" s="23" t="s">
        <v>15295</v>
      </c>
      <c r="D12213" s="23" t="s">
        <v>7268</v>
      </c>
      <c r="E12213" s="23" t="s">
        <v>1</v>
      </c>
      <c r="F12213" s="23" t="s">
        <v>22</v>
      </c>
      <c r="G12213" s="23" t="s">
        <v>975</v>
      </c>
      <c r="H12213" s="2" t="s">
        <v>8893</v>
      </c>
      <c r="I12213" s="23" t="s">
        <v>14962</v>
      </c>
      <c r="J12213" s="23" t="s">
        <v>59</v>
      </c>
      <c r="K12213" s="23" t="s">
        <v>9712</v>
      </c>
      <c r="L12213" s="23" t="s">
        <v>9538</v>
      </c>
      <c r="M12213" s="23">
        <f>YEAR(Tabla2[[#This Row],[Fecha de creación]])</f>
        <v>2023</v>
      </c>
      <c r="N12213" s="23">
        <f>MONTH(Tabla2[[#This Row],[Fecha de creación]])</f>
        <v>2</v>
      </c>
    </row>
    <row r="12214" spans="1:14" x14ac:dyDescent="0.25">
      <c r="A12214" s="26">
        <v>44974.617650462962</v>
      </c>
      <c r="B12214" s="23" t="s">
        <v>189</v>
      </c>
      <c r="C12214" s="23" t="s">
        <v>15296</v>
      </c>
      <c r="D12214" s="23" t="s">
        <v>15297</v>
      </c>
      <c r="E12214" s="23" t="s">
        <v>1</v>
      </c>
      <c r="F12214" s="23" t="s">
        <v>22</v>
      </c>
      <c r="G12214" s="23" t="s">
        <v>975</v>
      </c>
      <c r="H12214" s="2" t="s">
        <v>7733</v>
      </c>
      <c r="I12214" s="23" t="s">
        <v>7338</v>
      </c>
      <c r="J12214" s="23" t="s">
        <v>59</v>
      </c>
      <c r="K12214" s="23" t="s">
        <v>9712</v>
      </c>
      <c r="L12214" s="23" t="s">
        <v>9538</v>
      </c>
      <c r="M12214" s="23">
        <f>YEAR(Tabla2[[#This Row],[Fecha de creación]])</f>
        <v>2023</v>
      </c>
      <c r="N12214" s="23">
        <f>MONTH(Tabla2[[#This Row],[Fecha de creación]])</f>
        <v>2</v>
      </c>
    </row>
    <row r="12215" spans="1:14" x14ac:dyDescent="0.25">
      <c r="A12215" s="26">
        <v>44974.634201388886</v>
      </c>
      <c r="B12215" s="23" t="s">
        <v>189</v>
      </c>
      <c r="C12215" s="23" t="s">
        <v>15298</v>
      </c>
      <c r="D12215" s="23" t="s">
        <v>7351</v>
      </c>
      <c r="E12215" s="23" t="s">
        <v>1</v>
      </c>
      <c r="F12215" s="23" t="s">
        <v>7</v>
      </c>
      <c r="G12215" s="23" t="s">
        <v>975</v>
      </c>
      <c r="H12215" s="2" t="s">
        <v>8459</v>
      </c>
      <c r="I12215" s="23" t="s">
        <v>7338</v>
      </c>
      <c r="J12215" s="23" t="s">
        <v>59</v>
      </c>
      <c r="K12215" s="23" t="s">
        <v>9712</v>
      </c>
      <c r="L12215" s="23" t="s">
        <v>9538</v>
      </c>
      <c r="M12215" s="23">
        <f>YEAR(Tabla2[[#This Row],[Fecha de creación]])</f>
        <v>2023</v>
      </c>
      <c r="N12215" s="23">
        <f>MONTH(Tabla2[[#This Row],[Fecha de creación]])</f>
        <v>2</v>
      </c>
    </row>
    <row r="12216" spans="1:14" x14ac:dyDescent="0.25">
      <c r="A12216" s="26">
        <v>44974.637384259258</v>
      </c>
      <c r="B12216" s="23" t="s">
        <v>189</v>
      </c>
      <c r="C12216" s="23" t="s">
        <v>15299</v>
      </c>
      <c r="D12216" s="23" t="s">
        <v>1057</v>
      </c>
      <c r="E12216" s="23" t="s">
        <v>1</v>
      </c>
      <c r="F12216" s="23" t="s">
        <v>7</v>
      </c>
      <c r="G12216" s="23" t="s">
        <v>975</v>
      </c>
      <c r="H12216" s="2" t="s">
        <v>8535</v>
      </c>
      <c r="I12216" s="23" t="s">
        <v>7338</v>
      </c>
      <c r="J12216" s="23" t="s">
        <v>59</v>
      </c>
      <c r="K12216" s="23" t="s">
        <v>9712</v>
      </c>
      <c r="L12216" s="23" t="s">
        <v>9538</v>
      </c>
      <c r="M12216" s="23">
        <f>YEAR(Tabla2[[#This Row],[Fecha de creación]])</f>
        <v>2023</v>
      </c>
      <c r="N12216" s="23">
        <f>MONTH(Tabla2[[#This Row],[Fecha de creación]])</f>
        <v>2</v>
      </c>
    </row>
    <row r="12217" spans="1:14" x14ac:dyDescent="0.25">
      <c r="A12217" s="26">
        <v>44974.647094907406</v>
      </c>
      <c r="B12217" s="23" t="s">
        <v>189</v>
      </c>
      <c r="C12217" s="23" t="s">
        <v>15300</v>
      </c>
      <c r="D12217" s="23" t="s">
        <v>7268</v>
      </c>
      <c r="E12217" s="23" t="s">
        <v>1</v>
      </c>
      <c r="F12217" s="23" t="s">
        <v>22</v>
      </c>
      <c r="G12217" s="23" t="s">
        <v>975</v>
      </c>
      <c r="H12217" s="2" t="s">
        <v>8893</v>
      </c>
      <c r="I12217" s="23" t="s">
        <v>14979</v>
      </c>
      <c r="J12217" s="23" t="s">
        <v>59</v>
      </c>
      <c r="K12217" s="23" t="s">
        <v>9712</v>
      </c>
      <c r="L12217" s="23" t="s">
        <v>9538</v>
      </c>
      <c r="M12217" s="23">
        <f>YEAR(Tabla2[[#This Row],[Fecha de creación]])</f>
        <v>2023</v>
      </c>
      <c r="N12217" s="23">
        <f>MONTH(Tabla2[[#This Row],[Fecha de creación]])</f>
        <v>2</v>
      </c>
    </row>
    <row r="12218" spans="1:14" x14ac:dyDescent="0.25">
      <c r="A12218" s="26">
        <v>44974.669062499997</v>
      </c>
      <c r="B12218" s="23" t="s">
        <v>56</v>
      </c>
      <c r="C12218" s="23" t="s">
        <v>15301</v>
      </c>
      <c r="D12218" s="23" t="s">
        <v>7341</v>
      </c>
      <c r="E12218" s="23" t="s">
        <v>1</v>
      </c>
      <c r="F12218" s="23" t="s">
        <v>22</v>
      </c>
      <c r="G12218" s="23" t="s">
        <v>975</v>
      </c>
      <c r="H12218" s="2" t="s">
        <v>16986</v>
      </c>
      <c r="I12218" s="23" t="s">
        <v>14962</v>
      </c>
      <c r="J12218" s="23" t="s">
        <v>59</v>
      </c>
      <c r="K12218" s="23" t="s">
        <v>9712</v>
      </c>
      <c r="L12218" s="23" t="s">
        <v>9538</v>
      </c>
      <c r="M12218" s="23">
        <f>YEAR(Tabla2[[#This Row],[Fecha de creación]])</f>
        <v>2023</v>
      </c>
      <c r="N12218" s="23">
        <f>MONTH(Tabla2[[#This Row],[Fecha de creación]])</f>
        <v>2</v>
      </c>
    </row>
    <row r="12219" spans="1:14" x14ac:dyDescent="0.25">
      <c r="A12219" s="26">
        <v>44974.672199074077</v>
      </c>
      <c r="B12219" s="23" t="s">
        <v>56</v>
      </c>
      <c r="C12219" s="23" t="s">
        <v>15302</v>
      </c>
      <c r="D12219" s="23" t="s">
        <v>15015</v>
      </c>
      <c r="E12219" s="23" t="s">
        <v>1</v>
      </c>
      <c r="F12219" s="23" t="s">
        <v>7</v>
      </c>
      <c r="G12219" s="23" t="s">
        <v>975</v>
      </c>
      <c r="H12219" s="2" t="s">
        <v>7745</v>
      </c>
      <c r="I12219" s="23" t="s">
        <v>14962</v>
      </c>
      <c r="J12219" s="23" t="s">
        <v>59</v>
      </c>
      <c r="K12219" s="23" t="s">
        <v>9712</v>
      </c>
      <c r="L12219" s="23" t="s">
        <v>9538</v>
      </c>
      <c r="M12219" s="23">
        <f>YEAR(Tabla2[[#This Row],[Fecha de creación]])</f>
        <v>2023</v>
      </c>
      <c r="N12219" s="23">
        <f>MONTH(Tabla2[[#This Row],[Fecha de creación]])</f>
        <v>2</v>
      </c>
    </row>
    <row r="12220" spans="1:14" x14ac:dyDescent="0.25">
      <c r="A12220" s="26">
        <v>44974.67423611111</v>
      </c>
      <c r="B12220" s="23" t="s">
        <v>56</v>
      </c>
      <c r="C12220" s="23" t="s">
        <v>15303</v>
      </c>
      <c r="D12220" s="23" t="s">
        <v>382</v>
      </c>
      <c r="E12220" s="23" t="s">
        <v>1</v>
      </c>
      <c r="F12220" s="23" t="s">
        <v>7</v>
      </c>
      <c r="G12220" s="23" t="s">
        <v>975</v>
      </c>
      <c r="H12220" s="2" t="s">
        <v>7723</v>
      </c>
      <c r="I12220" s="23" t="s">
        <v>14962</v>
      </c>
      <c r="J12220" s="23" t="s">
        <v>59</v>
      </c>
      <c r="K12220" s="23" t="s">
        <v>9712</v>
      </c>
      <c r="L12220" s="23" t="s">
        <v>9538</v>
      </c>
      <c r="M12220" s="23">
        <f>YEAR(Tabla2[[#This Row],[Fecha de creación]])</f>
        <v>2023</v>
      </c>
      <c r="N12220" s="23">
        <f>MONTH(Tabla2[[#This Row],[Fecha de creación]])</f>
        <v>2</v>
      </c>
    </row>
    <row r="12221" spans="1:14" x14ac:dyDescent="0.25">
      <c r="A12221" s="26">
        <v>44974.682939814818</v>
      </c>
      <c r="B12221" s="23" t="s">
        <v>189</v>
      </c>
      <c r="C12221" s="23" t="s">
        <v>15304</v>
      </c>
      <c r="D12221" s="23" t="s">
        <v>382</v>
      </c>
      <c r="E12221" s="23" t="s">
        <v>1</v>
      </c>
      <c r="F12221" s="23" t="s">
        <v>7</v>
      </c>
      <c r="G12221" s="23" t="s">
        <v>975</v>
      </c>
      <c r="H12221" s="2" t="s">
        <v>7723</v>
      </c>
      <c r="I12221" s="23" t="s">
        <v>7338</v>
      </c>
      <c r="J12221" s="23" t="s">
        <v>59</v>
      </c>
      <c r="K12221" s="23" t="s">
        <v>9712</v>
      </c>
      <c r="L12221" s="23" t="s">
        <v>9538</v>
      </c>
      <c r="M12221" s="23">
        <f>YEAR(Tabla2[[#This Row],[Fecha de creación]])</f>
        <v>2023</v>
      </c>
      <c r="N12221" s="23">
        <f>MONTH(Tabla2[[#This Row],[Fecha de creación]])</f>
        <v>2</v>
      </c>
    </row>
    <row r="12222" spans="1:14" x14ac:dyDescent="0.25">
      <c r="A12222" s="26">
        <v>44974.688368055555</v>
      </c>
      <c r="B12222" s="23" t="s">
        <v>19</v>
      </c>
      <c r="C12222" s="23" t="s">
        <v>15305</v>
      </c>
      <c r="D12222" s="23" t="s">
        <v>15306</v>
      </c>
      <c r="E12222" s="23" t="s">
        <v>1</v>
      </c>
      <c r="F12222" s="23" t="s">
        <v>7</v>
      </c>
      <c r="G12222" s="23" t="s">
        <v>975</v>
      </c>
      <c r="H12222" s="2" t="s">
        <v>8559</v>
      </c>
      <c r="I12222" s="23" t="s">
        <v>10079</v>
      </c>
      <c r="J12222" s="23"/>
      <c r="K12222" s="23" t="s">
        <v>9712</v>
      </c>
      <c r="L12222" s="23" t="s">
        <v>9538</v>
      </c>
      <c r="M12222" s="23">
        <f>YEAR(Tabla2[[#This Row],[Fecha de creación]])</f>
        <v>2023</v>
      </c>
      <c r="N12222" s="23">
        <f>MONTH(Tabla2[[#This Row],[Fecha de creación]])</f>
        <v>2</v>
      </c>
    </row>
    <row r="12223" spans="1:14" x14ac:dyDescent="0.25">
      <c r="A12223" s="26">
        <v>44974.690752314818</v>
      </c>
      <c r="B12223" s="23" t="s">
        <v>189</v>
      </c>
      <c r="C12223" s="23" t="s">
        <v>15307</v>
      </c>
      <c r="D12223" s="23" t="s">
        <v>7829</v>
      </c>
      <c r="E12223" s="23" t="s">
        <v>1</v>
      </c>
      <c r="F12223" s="23" t="s">
        <v>7</v>
      </c>
      <c r="G12223" s="23" t="s">
        <v>3</v>
      </c>
      <c r="H12223" s="2" t="s">
        <v>7745</v>
      </c>
      <c r="I12223" s="23" t="s">
        <v>7338</v>
      </c>
      <c r="J12223" s="23" t="s">
        <v>59</v>
      </c>
      <c r="K12223" s="23" t="s">
        <v>9712</v>
      </c>
      <c r="L12223" s="23" t="s">
        <v>9539</v>
      </c>
      <c r="M12223" s="23">
        <f>YEAR(Tabla2[[#This Row],[Fecha de creación]])</f>
        <v>2023</v>
      </c>
      <c r="N12223" s="23">
        <f>MONTH(Tabla2[[#This Row],[Fecha de creación]])</f>
        <v>2</v>
      </c>
    </row>
    <row r="12224" spans="1:14" x14ac:dyDescent="0.25">
      <c r="A12224" s="26">
        <v>44974.693344907406</v>
      </c>
      <c r="B12224" s="23" t="s">
        <v>56</v>
      </c>
      <c r="C12224" s="23" t="s">
        <v>15308</v>
      </c>
      <c r="D12224" s="23" t="s">
        <v>10053</v>
      </c>
      <c r="E12224" s="23" t="s">
        <v>1</v>
      </c>
      <c r="F12224" s="23" t="s">
        <v>7</v>
      </c>
      <c r="G12224" s="23" t="s">
        <v>975</v>
      </c>
      <c r="H12224" s="2" t="s">
        <v>7737</v>
      </c>
      <c r="I12224" s="23" t="s">
        <v>14962</v>
      </c>
      <c r="J12224" s="23" t="s">
        <v>59</v>
      </c>
      <c r="K12224" s="23" t="s">
        <v>9712</v>
      </c>
      <c r="L12224" s="23" t="s">
        <v>9538</v>
      </c>
      <c r="M12224" s="23">
        <f>YEAR(Tabla2[[#This Row],[Fecha de creación]])</f>
        <v>2023</v>
      </c>
      <c r="N12224" s="23">
        <f>MONTH(Tabla2[[#This Row],[Fecha de creación]])</f>
        <v>2</v>
      </c>
    </row>
    <row r="12225" spans="1:14" x14ac:dyDescent="0.25">
      <c r="A12225" s="26">
        <v>44974.696180555555</v>
      </c>
      <c r="B12225" s="23" t="s">
        <v>56</v>
      </c>
      <c r="C12225" s="23" t="s">
        <v>15309</v>
      </c>
      <c r="D12225" s="23" t="s">
        <v>7341</v>
      </c>
      <c r="E12225" s="23" t="s">
        <v>1</v>
      </c>
      <c r="F12225" s="23" t="s">
        <v>22</v>
      </c>
      <c r="G12225" s="23" t="s">
        <v>975</v>
      </c>
      <c r="H12225" s="2" t="s">
        <v>16986</v>
      </c>
      <c r="I12225" s="23" t="s">
        <v>14962</v>
      </c>
      <c r="J12225" s="23" t="s">
        <v>59</v>
      </c>
      <c r="K12225" s="23" t="s">
        <v>9712</v>
      </c>
      <c r="L12225" s="23" t="s">
        <v>9538</v>
      </c>
      <c r="M12225" s="23">
        <f>YEAR(Tabla2[[#This Row],[Fecha de creación]])</f>
        <v>2023</v>
      </c>
      <c r="N12225" s="23">
        <f>MONTH(Tabla2[[#This Row],[Fecha de creación]])</f>
        <v>2</v>
      </c>
    </row>
    <row r="12226" spans="1:14" x14ac:dyDescent="0.25">
      <c r="A12226" s="26">
        <v>44974.69871527778</v>
      </c>
      <c r="B12226" s="23" t="s">
        <v>56</v>
      </c>
      <c r="C12226" s="23" t="s">
        <v>15310</v>
      </c>
      <c r="D12226" s="23" t="s">
        <v>736</v>
      </c>
      <c r="E12226" s="23" t="s">
        <v>1</v>
      </c>
      <c r="F12226" s="23" t="s">
        <v>2</v>
      </c>
      <c r="G12226" s="23" t="s">
        <v>1551</v>
      </c>
      <c r="H12226" s="2" t="s">
        <v>7737</v>
      </c>
      <c r="I12226" s="23" t="s">
        <v>7129</v>
      </c>
      <c r="J12226" s="23" t="s">
        <v>59</v>
      </c>
      <c r="K12226" s="23" t="s">
        <v>9712</v>
      </c>
      <c r="L12226" s="23" t="s">
        <v>9539</v>
      </c>
      <c r="M12226" s="23">
        <f>YEAR(Tabla2[[#This Row],[Fecha de creación]])</f>
        <v>2023</v>
      </c>
      <c r="N12226" s="23">
        <f>MONTH(Tabla2[[#This Row],[Fecha de creación]])</f>
        <v>2</v>
      </c>
    </row>
    <row r="12227" spans="1:14" x14ac:dyDescent="0.25">
      <c r="A12227" s="26">
        <v>44974.712627314817</v>
      </c>
      <c r="B12227" s="23" t="s">
        <v>34</v>
      </c>
      <c r="C12227" s="23" t="s">
        <v>15311</v>
      </c>
      <c r="D12227" s="23" t="s">
        <v>15312</v>
      </c>
      <c r="E12227" s="23" t="s">
        <v>1</v>
      </c>
      <c r="F12227" s="23" t="s">
        <v>2</v>
      </c>
      <c r="G12227" s="23" t="s">
        <v>3</v>
      </c>
      <c r="H12227" s="2" t="s">
        <v>8491</v>
      </c>
      <c r="I12227" s="23" t="s">
        <v>13151</v>
      </c>
      <c r="J12227" s="23"/>
      <c r="K12227" s="23" t="s">
        <v>9712</v>
      </c>
      <c r="L12227" s="23" t="s">
        <v>9539</v>
      </c>
      <c r="M12227" s="23">
        <f>YEAR(Tabla2[[#This Row],[Fecha de creación]])</f>
        <v>2023</v>
      </c>
      <c r="N12227" s="23">
        <f>MONTH(Tabla2[[#This Row],[Fecha de creación]])</f>
        <v>2</v>
      </c>
    </row>
    <row r="12228" spans="1:14" x14ac:dyDescent="0.25">
      <c r="A12228" s="26">
        <v>44974.71534722222</v>
      </c>
      <c r="B12228" s="23" t="s">
        <v>34</v>
      </c>
      <c r="C12228" s="23" t="s">
        <v>15313</v>
      </c>
      <c r="D12228" s="23" t="s">
        <v>15314</v>
      </c>
      <c r="E12228" s="23" t="s">
        <v>1</v>
      </c>
      <c r="F12228" s="23" t="s">
        <v>7</v>
      </c>
      <c r="G12228" s="23" t="s">
        <v>3</v>
      </c>
      <c r="H12228" s="2" t="s">
        <v>8459</v>
      </c>
      <c r="I12228" s="23" t="s">
        <v>13151</v>
      </c>
      <c r="J12228" s="23"/>
      <c r="K12228" s="23" t="s">
        <v>9712</v>
      </c>
      <c r="L12228" s="23" t="s">
        <v>9539</v>
      </c>
      <c r="M12228" s="23">
        <f>YEAR(Tabla2[[#This Row],[Fecha de creación]])</f>
        <v>2023</v>
      </c>
      <c r="N12228" s="23">
        <f>MONTH(Tabla2[[#This Row],[Fecha de creación]])</f>
        <v>2</v>
      </c>
    </row>
    <row r="12229" spans="1:14" x14ac:dyDescent="0.25">
      <c r="A12229" s="26">
        <v>44974.731990740744</v>
      </c>
      <c r="B12229" s="23" t="s">
        <v>189</v>
      </c>
      <c r="C12229" s="23" t="s">
        <v>15315</v>
      </c>
      <c r="D12229" s="23" t="s">
        <v>2769</v>
      </c>
      <c r="E12229" s="23" t="s">
        <v>1</v>
      </c>
      <c r="F12229" s="23" t="s">
        <v>7</v>
      </c>
      <c r="G12229" s="23" t="s">
        <v>1551</v>
      </c>
      <c r="H12229" s="2" t="s">
        <v>7734</v>
      </c>
      <c r="I12229" s="23" t="s">
        <v>11014</v>
      </c>
      <c r="J12229" s="23" t="s">
        <v>59</v>
      </c>
      <c r="K12229" s="23" t="s">
        <v>9712</v>
      </c>
      <c r="L12229" s="23" t="s">
        <v>9539</v>
      </c>
      <c r="M12229" s="23">
        <f>YEAR(Tabla2[[#This Row],[Fecha de creación]])</f>
        <v>2023</v>
      </c>
      <c r="N12229" s="23">
        <f>MONTH(Tabla2[[#This Row],[Fecha de creación]])</f>
        <v>2</v>
      </c>
    </row>
    <row r="12230" spans="1:14" x14ac:dyDescent="0.25">
      <c r="A12230" s="26">
        <v>44974.732245370367</v>
      </c>
      <c r="B12230" s="23" t="s">
        <v>34</v>
      </c>
      <c r="C12230" s="23" t="s">
        <v>15316</v>
      </c>
      <c r="D12230" s="23" t="s">
        <v>15317</v>
      </c>
      <c r="E12230" s="23" t="s">
        <v>1</v>
      </c>
      <c r="F12230" s="23" t="s">
        <v>22</v>
      </c>
      <c r="G12230" s="23" t="s">
        <v>3</v>
      </c>
      <c r="H12230" s="2" t="s">
        <v>16990</v>
      </c>
      <c r="I12230" s="23" t="s">
        <v>13151</v>
      </c>
      <c r="J12230" s="23"/>
      <c r="K12230" s="23" t="s">
        <v>9712</v>
      </c>
      <c r="L12230" s="23" t="s">
        <v>9539</v>
      </c>
      <c r="M12230" s="23">
        <f>YEAR(Tabla2[[#This Row],[Fecha de creación]])</f>
        <v>2023</v>
      </c>
      <c r="N12230" s="23">
        <f>MONTH(Tabla2[[#This Row],[Fecha de creación]])</f>
        <v>2</v>
      </c>
    </row>
    <row r="12231" spans="1:14" x14ac:dyDescent="0.25">
      <c r="A12231" s="26">
        <v>44974.733182870368</v>
      </c>
      <c r="B12231" s="23" t="s">
        <v>7771</v>
      </c>
      <c r="C12231" s="23" t="s">
        <v>15318</v>
      </c>
      <c r="D12231" s="23" t="s">
        <v>15319</v>
      </c>
      <c r="E12231" s="23" t="s">
        <v>1</v>
      </c>
      <c r="F12231" s="23" t="s">
        <v>22</v>
      </c>
      <c r="G12231" s="23" t="s">
        <v>975</v>
      </c>
      <c r="H12231" s="2" t="s">
        <v>16985</v>
      </c>
      <c r="I12231" s="23" t="s">
        <v>15151</v>
      </c>
      <c r="J12231" s="23"/>
      <c r="K12231" s="23" t="s">
        <v>9712</v>
      </c>
      <c r="L12231" s="23" t="s">
        <v>9538</v>
      </c>
      <c r="M12231" s="23">
        <f>YEAR(Tabla2[[#This Row],[Fecha de creación]])</f>
        <v>2023</v>
      </c>
      <c r="N12231" s="23">
        <f>MONTH(Tabla2[[#This Row],[Fecha de creación]])</f>
        <v>2</v>
      </c>
    </row>
    <row r="12232" spans="1:14" x14ac:dyDescent="0.25">
      <c r="A12232" s="26">
        <v>44974.735347222224</v>
      </c>
      <c r="B12232" s="23" t="s">
        <v>34</v>
      </c>
      <c r="C12232" s="23" t="s">
        <v>15320</v>
      </c>
      <c r="D12232" s="23" t="s">
        <v>15321</v>
      </c>
      <c r="E12232" s="23" t="s">
        <v>1</v>
      </c>
      <c r="F12232" s="23" t="s">
        <v>22</v>
      </c>
      <c r="G12232" s="23" t="s">
        <v>975</v>
      </c>
      <c r="H12232" s="2" t="s">
        <v>16991</v>
      </c>
      <c r="I12232" s="23" t="s">
        <v>13151</v>
      </c>
      <c r="J12232" s="23"/>
      <c r="K12232" s="23" t="s">
        <v>9712</v>
      </c>
      <c r="L12232" s="23" t="s">
        <v>9538</v>
      </c>
      <c r="M12232" s="23">
        <f>YEAR(Tabla2[[#This Row],[Fecha de creación]])</f>
        <v>2023</v>
      </c>
      <c r="N12232" s="23">
        <f>MONTH(Tabla2[[#This Row],[Fecha de creación]])</f>
        <v>2</v>
      </c>
    </row>
    <row r="12233" spans="1:14" x14ac:dyDescent="0.25">
      <c r="A12233" s="26">
        <v>44975.384270833332</v>
      </c>
      <c r="B12233" s="23" t="s">
        <v>56</v>
      </c>
      <c r="C12233" s="23" t="s">
        <v>15322</v>
      </c>
      <c r="D12233" s="23" t="s">
        <v>7351</v>
      </c>
      <c r="E12233" s="23" t="s">
        <v>1</v>
      </c>
      <c r="F12233" s="23" t="s">
        <v>7</v>
      </c>
      <c r="G12233" s="23" t="s">
        <v>975</v>
      </c>
      <c r="H12233" s="2" t="s">
        <v>8459</v>
      </c>
      <c r="I12233" s="23" t="s">
        <v>7342</v>
      </c>
      <c r="J12233" s="23" t="s">
        <v>59</v>
      </c>
      <c r="K12233" s="23" t="s">
        <v>9712</v>
      </c>
      <c r="L12233" s="23" t="s">
        <v>9538</v>
      </c>
      <c r="M12233" s="23">
        <f>YEAR(Tabla2[[#This Row],[Fecha de creación]])</f>
        <v>2023</v>
      </c>
      <c r="N12233" s="23">
        <f>MONTH(Tabla2[[#This Row],[Fecha de creación]])</f>
        <v>2</v>
      </c>
    </row>
    <row r="12234" spans="1:14" x14ac:dyDescent="0.25">
      <c r="A12234" s="26">
        <v>44975.389293981483</v>
      </c>
      <c r="B12234" s="23" t="s">
        <v>34</v>
      </c>
      <c r="C12234" s="23" t="s">
        <v>15323</v>
      </c>
      <c r="D12234" s="23" t="s">
        <v>15324</v>
      </c>
      <c r="E12234" s="23" t="s">
        <v>1</v>
      </c>
      <c r="F12234" s="23" t="s">
        <v>7</v>
      </c>
      <c r="G12234" s="23" t="s">
        <v>3</v>
      </c>
      <c r="H12234" s="2" t="s">
        <v>7746</v>
      </c>
      <c r="I12234" s="23" t="s">
        <v>13151</v>
      </c>
      <c r="J12234" s="23"/>
      <c r="K12234" s="23" t="s">
        <v>9712</v>
      </c>
      <c r="L12234" s="23" t="s">
        <v>9539</v>
      </c>
      <c r="M12234" s="23">
        <f>YEAR(Tabla2[[#This Row],[Fecha de creación]])</f>
        <v>2023</v>
      </c>
      <c r="N12234" s="23">
        <f>MONTH(Tabla2[[#This Row],[Fecha de creación]])</f>
        <v>2</v>
      </c>
    </row>
    <row r="12235" spans="1:14" x14ac:dyDescent="0.25">
      <c r="A12235" s="26">
        <v>44975.404409722221</v>
      </c>
      <c r="B12235" s="23" t="s">
        <v>34</v>
      </c>
      <c r="C12235" s="23" t="s">
        <v>15325</v>
      </c>
      <c r="D12235" s="23" t="s">
        <v>15326</v>
      </c>
      <c r="E12235" s="23" t="s">
        <v>1</v>
      </c>
      <c r="F12235" s="23" t="s">
        <v>7</v>
      </c>
      <c r="G12235" s="23" t="s">
        <v>3</v>
      </c>
      <c r="H12235" s="2" t="s">
        <v>8491</v>
      </c>
      <c r="I12235" s="23" t="s">
        <v>13151</v>
      </c>
      <c r="J12235" s="23"/>
      <c r="K12235" s="23" t="s">
        <v>9712</v>
      </c>
      <c r="L12235" s="23" t="s">
        <v>9539</v>
      </c>
      <c r="M12235" s="23">
        <f>YEAR(Tabla2[[#This Row],[Fecha de creación]])</f>
        <v>2023</v>
      </c>
      <c r="N12235" s="23">
        <f>MONTH(Tabla2[[#This Row],[Fecha de creación]])</f>
        <v>2</v>
      </c>
    </row>
    <row r="12236" spans="1:14" x14ac:dyDescent="0.25">
      <c r="A12236" s="26">
        <v>44975.429016203707</v>
      </c>
      <c r="B12236" s="23" t="s">
        <v>7771</v>
      </c>
      <c r="C12236" s="23" t="s">
        <v>15327</v>
      </c>
      <c r="D12236" s="23" t="s">
        <v>15328</v>
      </c>
      <c r="E12236" s="23" t="s">
        <v>1</v>
      </c>
      <c r="F12236" s="23" t="s">
        <v>22</v>
      </c>
      <c r="G12236" s="23" t="s">
        <v>975</v>
      </c>
      <c r="H12236" s="2" t="s">
        <v>8893</v>
      </c>
      <c r="I12236" s="23" t="s">
        <v>15151</v>
      </c>
      <c r="J12236" s="23"/>
      <c r="K12236" s="23" t="s">
        <v>9712</v>
      </c>
      <c r="L12236" s="23" t="s">
        <v>9538</v>
      </c>
      <c r="M12236" s="23">
        <f>YEAR(Tabla2[[#This Row],[Fecha de creación]])</f>
        <v>2023</v>
      </c>
      <c r="N12236" s="23">
        <f>MONTH(Tabla2[[#This Row],[Fecha de creación]])</f>
        <v>2</v>
      </c>
    </row>
    <row r="12237" spans="1:14" x14ac:dyDescent="0.25">
      <c r="A12237" s="26">
        <v>44975.431469907409</v>
      </c>
      <c r="B12237" s="23" t="s">
        <v>34</v>
      </c>
      <c r="C12237" s="23" t="s">
        <v>15329</v>
      </c>
      <c r="D12237" s="23" t="s">
        <v>15330</v>
      </c>
      <c r="E12237" s="23" t="s">
        <v>1</v>
      </c>
      <c r="F12237" s="23" t="s">
        <v>22</v>
      </c>
      <c r="G12237" s="23" t="s">
        <v>975</v>
      </c>
      <c r="H12237" s="2" t="s">
        <v>8893</v>
      </c>
      <c r="I12237" s="23" t="s">
        <v>13151</v>
      </c>
      <c r="J12237" s="23"/>
      <c r="K12237" s="23" t="s">
        <v>9712</v>
      </c>
      <c r="L12237" s="23" t="s">
        <v>9538</v>
      </c>
      <c r="M12237" s="23">
        <f>YEAR(Tabla2[[#This Row],[Fecha de creación]])</f>
        <v>2023</v>
      </c>
      <c r="N12237" s="23">
        <f>MONTH(Tabla2[[#This Row],[Fecha de creación]])</f>
        <v>2</v>
      </c>
    </row>
    <row r="12238" spans="1:14" x14ac:dyDescent="0.25">
      <c r="A12238" s="26">
        <v>44975.459224537037</v>
      </c>
      <c r="B12238" s="23" t="s">
        <v>34</v>
      </c>
      <c r="C12238" s="23" t="s">
        <v>15331</v>
      </c>
      <c r="D12238" s="23" t="s">
        <v>15332</v>
      </c>
      <c r="E12238" s="23" t="s">
        <v>1</v>
      </c>
      <c r="F12238" s="23" t="s">
        <v>7</v>
      </c>
      <c r="G12238" s="23" t="s">
        <v>1551</v>
      </c>
      <c r="H12238" s="2" t="s">
        <v>8491</v>
      </c>
      <c r="I12238" s="23" t="s">
        <v>11454</v>
      </c>
      <c r="J12238" s="23"/>
      <c r="K12238" s="23" t="s">
        <v>9712</v>
      </c>
      <c r="L12238" s="23" t="s">
        <v>9539</v>
      </c>
      <c r="M12238" s="23">
        <f>YEAR(Tabla2[[#This Row],[Fecha de creación]])</f>
        <v>2023</v>
      </c>
      <c r="N12238" s="23">
        <f>MONTH(Tabla2[[#This Row],[Fecha de creación]])</f>
        <v>2</v>
      </c>
    </row>
    <row r="12239" spans="1:14" x14ac:dyDescent="0.25">
      <c r="A12239" s="26">
        <v>44975.480127314811</v>
      </c>
      <c r="B12239" s="23" t="s">
        <v>34</v>
      </c>
      <c r="C12239" s="23" t="s">
        <v>15333</v>
      </c>
      <c r="D12239" s="23" t="s">
        <v>15334</v>
      </c>
      <c r="E12239" s="23" t="s">
        <v>1</v>
      </c>
      <c r="F12239" s="23" t="s">
        <v>22</v>
      </c>
      <c r="G12239" s="23" t="s">
        <v>975</v>
      </c>
      <c r="H12239" s="2" t="s">
        <v>16985</v>
      </c>
      <c r="I12239" s="23" t="s">
        <v>13151</v>
      </c>
      <c r="J12239" s="23"/>
      <c r="K12239" s="23" t="s">
        <v>9712</v>
      </c>
      <c r="L12239" s="23" t="s">
        <v>9538</v>
      </c>
      <c r="M12239" s="23">
        <f>YEAR(Tabla2[[#This Row],[Fecha de creación]])</f>
        <v>2023</v>
      </c>
      <c r="N12239" s="23">
        <f>MONTH(Tabla2[[#This Row],[Fecha de creación]])</f>
        <v>2</v>
      </c>
    </row>
    <row r="12240" spans="1:14" x14ac:dyDescent="0.25">
      <c r="A12240" s="26">
        <v>44975.505949074075</v>
      </c>
      <c r="B12240" s="23" t="s">
        <v>189</v>
      </c>
      <c r="C12240" s="23" t="s">
        <v>15335</v>
      </c>
      <c r="D12240" s="23" t="s">
        <v>723</v>
      </c>
      <c r="E12240" s="23" t="s">
        <v>1</v>
      </c>
      <c r="F12240" s="23" t="s">
        <v>7</v>
      </c>
      <c r="G12240" s="23" t="s">
        <v>1551</v>
      </c>
      <c r="H12240" s="2" t="s">
        <v>7737</v>
      </c>
      <c r="I12240" s="23" t="s">
        <v>7205</v>
      </c>
      <c r="J12240" s="23" t="s">
        <v>59</v>
      </c>
      <c r="K12240" s="23" t="s">
        <v>9712</v>
      </c>
      <c r="L12240" s="23" t="s">
        <v>9539</v>
      </c>
      <c r="M12240" s="23">
        <f>YEAR(Tabla2[[#This Row],[Fecha de creación]])</f>
        <v>2023</v>
      </c>
      <c r="N12240" s="23">
        <f>MONTH(Tabla2[[#This Row],[Fecha de creación]])</f>
        <v>2</v>
      </c>
    </row>
    <row r="12241" spans="1:14" x14ac:dyDescent="0.25">
      <c r="A12241" s="26">
        <v>44975.520636574074</v>
      </c>
      <c r="B12241" s="23" t="s">
        <v>56</v>
      </c>
      <c r="C12241" s="23" t="s">
        <v>15336</v>
      </c>
      <c r="D12241" s="23" t="s">
        <v>7268</v>
      </c>
      <c r="E12241" s="23" t="s">
        <v>1</v>
      </c>
      <c r="F12241" s="23" t="s">
        <v>22</v>
      </c>
      <c r="G12241" s="23" t="s">
        <v>975</v>
      </c>
      <c r="H12241" s="2" t="s">
        <v>8893</v>
      </c>
      <c r="I12241" s="23" t="s">
        <v>14962</v>
      </c>
      <c r="J12241" s="23" t="s">
        <v>958</v>
      </c>
      <c r="K12241" s="23" t="s">
        <v>9712</v>
      </c>
      <c r="L12241" s="23" t="s">
        <v>9538</v>
      </c>
      <c r="M12241" s="23">
        <f>YEAR(Tabla2[[#This Row],[Fecha de creación]])</f>
        <v>2023</v>
      </c>
      <c r="N12241" s="23">
        <f>MONTH(Tabla2[[#This Row],[Fecha de creación]])</f>
        <v>2</v>
      </c>
    </row>
    <row r="12242" spans="1:14" x14ac:dyDescent="0.25">
      <c r="A12242" s="26">
        <v>44975.540138888886</v>
      </c>
      <c r="B12242" s="23" t="s">
        <v>189</v>
      </c>
      <c r="C12242" s="23" t="s">
        <v>15337</v>
      </c>
      <c r="D12242" s="23" t="s">
        <v>15338</v>
      </c>
      <c r="E12242" s="23" t="s">
        <v>1</v>
      </c>
      <c r="F12242" s="23" t="s">
        <v>2</v>
      </c>
      <c r="G12242" s="23" t="s">
        <v>1551</v>
      </c>
      <c r="H12242" s="2" t="s">
        <v>7731</v>
      </c>
      <c r="I12242" s="23" t="s">
        <v>1534</v>
      </c>
      <c r="J12242" s="23" t="s">
        <v>59</v>
      </c>
      <c r="K12242" s="23" t="s">
        <v>9712</v>
      </c>
      <c r="L12242" s="23" t="s">
        <v>9539</v>
      </c>
      <c r="M12242" s="23">
        <f>YEAR(Tabla2[[#This Row],[Fecha de creación]])</f>
        <v>2023</v>
      </c>
      <c r="N12242" s="23">
        <f>MONTH(Tabla2[[#This Row],[Fecha de creación]])</f>
        <v>2</v>
      </c>
    </row>
    <row r="12243" spans="1:14" x14ac:dyDescent="0.25">
      <c r="A12243" s="26">
        <v>44975.542569444442</v>
      </c>
      <c r="B12243" s="23" t="s">
        <v>189</v>
      </c>
      <c r="C12243" s="23" t="s">
        <v>15339</v>
      </c>
      <c r="D12243" s="23" t="s">
        <v>351</v>
      </c>
      <c r="E12243" s="23" t="s">
        <v>1</v>
      </c>
      <c r="F12243" s="23" t="s">
        <v>7</v>
      </c>
      <c r="G12243" s="23" t="s">
        <v>975</v>
      </c>
      <c r="H12243" s="2" t="s">
        <v>8425</v>
      </c>
      <c r="I12243" s="23" t="s">
        <v>14979</v>
      </c>
      <c r="J12243" s="23" t="s">
        <v>59</v>
      </c>
      <c r="K12243" s="23" t="s">
        <v>9712</v>
      </c>
      <c r="L12243" s="23" t="s">
        <v>9539</v>
      </c>
      <c r="M12243" s="23">
        <f>YEAR(Tabla2[[#This Row],[Fecha de creación]])</f>
        <v>2023</v>
      </c>
      <c r="N12243" s="23">
        <f>MONTH(Tabla2[[#This Row],[Fecha de creación]])</f>
        <v>2</v>
      </c>
    </row>
    <row r="12244" spans="1:14" x14ac:dyDescent="0.25">
      <c r="A12244" s="26">
        <v>44975.543726851851</v>
      </c>
      <c r="B12244" s="23" t="s">
        <v>189</v>
      </c>
      <c r="C12244" s="23" t="s">
        <v>15340</v>
      </c>
      <c r="D12244" s="23" t="s">
        <v>7341</v>
      </c>
      <c r="E12244" s="23" t="s">
        <v>1</v>
      </c>
      <c r="F12244" s="23" t="s">
        <v>22</v>
      </c>
      <c r="G12244" s="23" t="s">
        <v>975</v>
      </c>
      <c r="H12244" s="2" t="s">
        <v>16986</v>
      </c>
      <c r="I12244" s="23" t="s">
        <v>14979</v>
      </c>
      <c r="J12244" s="23" t="s">
        <v>59</v>
      </c>
      <c r="K12244" s="23" t="s">
        <v>9712</v>
      </c>
      <c r="L12244" s="23" t="s">
        <v>9538</v>
      </c>
      <c r="M12244" s="23">
        <f>YEAR(Tabla2[[#This Row],[Fecha de creación]])</f>
        <v>2023</v>
      </c>
      <c r="N12244" s="23">
        <f>MONTH(Tabla2[[#This Row],[Fecha de creación]])</f>
        <v>2</v>
      </c>
    </row>
    <row r="12245" spans="1:14" x14ac:dyDescent="0.25">
      <c r="A12245" s="26">
        <v>44975.54550925926</v>
      </c>
      <c r="B12245" s="23" t="s">
        <v>189</v>
      </c>
      <c r="C12245" s="23" t="s">
        <v>15341</v>
      </c>
      <c r="D12245" s="23" t="s">
        <v>312</v>
      </c>
      <c r="E12245" s="23" t="s">
        <v>1</v>
      </c>
      <c r="F12245" s="23" t="s">
        <v>7</v>
      </c>
      <c r="G12245" s="23" t="s">
        <v>975</v>
      </c>
      <c r="H12245" s="2" t="s">
        <v>8459</v>
      </c>
      <c r="I12245" s="23" t="s">
        <v>14979</v>
      </c>
      <c r="J12245" s="23" t="s">
        <v>59</v>
      </c>
      <c r="K12245" s="23" t="s">
        <v>9712</v>
      </c>
      <c r="L12245" s="23" t="s">
        <v>9538</v>
      </c>
      <c r="M12245" s="23">
        <f>YEAR(Tabla2[[#This Row],[Fecha de creación]])</f>
        <v>2023</v>
      </c>
      <c r="N12245" s="23">
        <f>MONTH(Tabla2[[#This Row],[Fecha de creación]])</f>
        <v>2</v>
      </c>
    </row>
    <row r="12246" spans="1:14" x14ac:dyDescent="0.25">
      <c r="A12246" s="26">
        <v>44975.548657407409</v>
      </c>
      <c r="B12246" s="23" t="s">
        <v>189</v>
      </c>
      <c r="C12246" s="23" t="s">
        <v>15342</v>
      </c>
      <c r="D12246" s="23" t="s">
        <v>312</v>
      </c>
      <c r="E12246" s="23" t="s">
        <v>1</v>
      </c>
      <c r="F12246" s="23" t="s">
        <v>7</v>
      </c>
      <c r="G12246" s="23" t="s">
        <v>975</v>
      </c>
      <c r="H12246" s="2" t="s">
        <v>8459</v>
      </c>
      <c r="I12246" s="23" t="s">
        <v>14979</v>
      </c>
      <c r="J12246" s="23" t="s">
        <v>59</v>
      </c>
      <c r="K12246" s="23" t="s">
        <v>9712</v>
      </c>
      <c r="L12246" s="23" t="s">
        <v>9539</v>
      </c>
      <c r="M12246" s="23">
        <f>YEAR(Tabla2[[#This Row],[Fecha de creación]])</f>
        <v>2023</v>
      </c>
      <c r="N12246" s="23">
        <f>MONTH(Tabla2[[#This Row],[Fecha de creación]])</f>
        <v>2</v>
      </c>
    </row>
    <row r="12247" spans="1:14" x14ac:dyDescent="0.25">
      <c r="A12247" s="26">
        <v>44975.613865740743</v>
      </c>
      <c r="B12247" s="23" t="s">
        <v>189</v>
      </c>
      <c r="C12247" s="23" t="s">
        <v>15343</v>
      </c>
      <c r="D12247" s="23" t="s">
        <v>7351</v>
      </c>
      <c r="E12247" s="23" t="s">
        <v>1</v>
      </c>
      <c r="F12247" s="23" t="s">
        <v>7</v>
      </c>
      <c r="G12247" s="23" t="s">
        <v>975</v>
      </c>
      <c r="H12247" s="2" t="s">
        <v>8459</v>
      </c>
      <c r="I12247" s="23" t="s">
        <v>7338</v>
      </c>
      <c r="J12247" s="23" t="s">
        <v>59</v>
      </c>
      <c r="K12247" s="23" t="s">
        <v>9712</v>
      </c>
      <c r="L12247" s="23" t="s">
        <v>9538</v>
      </c>
      <c r="M12247" s="23">
        <f>YEAR(Tabla2[[#This Row],[Fecha de creación]])</f>
        <v>2023</v>
      </c>
      <c r="N12247" s="23">
        <f>MONTH(Tabla2[[#This Row],[Fecha de creación]])</f>
        <v>2</v>
      </c>
    </row>
    <row r="12248" spans="1:14" x14ac:dyDescent="0.25">
      <c r="A12248" s="26">
        <v>44975.615335648145</v>
      </c>
      <c r="B12248" s="23" t="s">
        <v>189</v>
      </c>
      <c r="C12248" s="23" t="s">
        <v>15344</v>
      </c>
      <c r="D12248" s="23" t="s">
        <v>7351</v>
      </c>
      <c r="E12248" s="23" t="s">
        <v>1</v>
      </c>
      <c r="F12248" s="23" t="s">
        <v>7</v>
      </c>
      <c r="G12248" s="23" t="s">
        <v>975</v>
      </c>
      <c r="H12248" s="2" t="s">
        <v>8459</v>
      </c>
      <c r="I12248" s="23" t="s">
        <v>7338</v>
      </c>
      <c r="J12248" s="23" t="s">
        <v>59</v>
      </c>
      <c r="K12248" s="23" t="s">
        <v>9712</v>
      </c>
      <c r="L12248" s="23" t="s">
        <v>9538</v>
      </c>
      <c r="M12248" s="23">
        <f>YEAR(Tabla2[[#This Row],[Fecha de creación]])</f>
        <v>2023</v>
      </c>
      <c r="N12248" s="23">
        <f>MONTH(Tabla2[[#This Row],[Fecha de creación]])</f>
        <v>2</v>
      </c>
    </row>
    <row r="12249" spans="1:14" x14ac:dyDescent="0.25">
      <c r="A12249" s="26">
        <v>44975.679918981485</v>
      </c>
      <c r="B12249" s="23" t="s">
        <v>189</v>
      </c>
      <c r="C12249" s="23" t="s">
        <v>15345</v>
      </c>
      <c r="D12249" s="23" t="s">
        <v>15346</v>
      </c>
      <c r="E12249" s="23" t="s">
        <v>1</v>
      </c>
      <c r="F12249" s="23" t="s">
        <v>2</v>
      </c>
      <c r="G12249" s="23" t="s">
        <v>1551</v>
      </c>
      <c r="H12249" s="2" t="s">
        <v>7737</v>
      </c>
      <c r="I12249" s="23" t="s">
        <v>7205</v>
      </c>
      <c r="J12249" s="23" t="s">
        <v>59</v>
      </c>
      <c r="K12249" s="23" t="s">
        <v>9712</v>
      </c>
      <c r="L12249" s="23" t="s">
        <v>9539</v>
      </c>
      <c r="M12249" s="23">
        <f>YEAR(Tabla2[[#This Row],[Fecha de creación]])</f>
        <v>2023</v>
      </c>
      <c r="N12249" s="23">
        <f>MONTH(Tabla2[[#This Row],[Fecha de creación]])</f>
        <v>2</v>
      </c>
    </row>
    <row r="12250" spans="1:14" x14ac:dyDescent="0.25">
      <c r="A12250" s="26">
        <v>44975.712094907409</v>
      </c>
      <c r="B12250" s="23" t="s">
        <v>0</v>
      </c>
      <c r="C12250" s="23" t="s">
        <v>15347</v>
      </c>
      <c r="D12250" s="23" t="s">
        <v>982</v>
      </c>
      <c r="E12250" s="23" t="s">
        <v>1</v>
      </c>
      <c r="F12250" s="23" t="s">
        <v>22</v>
      </c>
      <c r="G12250" s="23" t="s">
        <v>975</v>
      </c>
      <c r="H12250" s="2" t="s">
        <v>8893</v>
      </c>
      <c r="I12250" s="23" t="s">
        <v>7680</v>
      </c>
      <c r="J12250" s="23" t="s">
        <v>59</v>
      </c>
      <c r="K12250" s="23" t="s">
        <v>9712</v>
      </c>
      <c r="L12250" s="23" t="s">
        <v>9538</v>
      </c>
      <c r="M12250" s="23">
        <f>YEAR(Tabla2[[#This Row],[Fecha de creación]])</f>
        <v>2023</v>
      </c>
      <c r="N12250" s="23">
        <f>MONTH(Tabla2[[#This Row],[Fecha de creación]])</f>
        <v>2</v>
      </c>
    </row>
    <row r="12251" spans="1:14" x14ac:dyDescent="0.25">
      <c r="A12251" s="26">
        <v>44975.714074074072</v>
      </c>
      <c r="B12251" s="23" t="s">
        <v>189</v>
      </c>
      <c r="C12251" s="23" t="s">
        <v>15348</v>
      </c>
      <c r="D12251" s="23" t="s">
        <v>14825</v>
      </c>
      <c r="E12251" s="23" t="s">
        <v>1</v>
      </c>
      <c r="F12251" s="23" t="s">
        <v>7</v>
      </c>
      <c r="G12251" s="23" t="s">
        <v>3</v>
      </c>
      <c r="H12251" s="2" t="s">
        <v>8425</v>
      </c>
      <c r="I12251" s="23" t="s">
        <v>7338</v>
      </c>
      <c r="J12251" s="23" t="s">
        <v>59</v>
      </c>
      <c r="K12251" s="23" t="s">
        <v>9712</v>
      </c>
      <c r="L12251" s="23" t="s">
        <v>9539</v>
      </c>
      <c r="M12251" s="23">
        <f>YEAR(Tabla2[[#This Row],[Fecha de creación]])</f>
        <v>2023</v>
      </c>
      <c r="N12251" s="23">
        <f>MONTH(Tabla2[[#This Row],[Fecha de creación]])</f>
        <v>2</v>
      </c>
    </row>
    <row r="12252" spans="1:14" x14ac:dyDescent="0.25">
      <c r="A12252" s="26">
        <v>44975.716481481482</v>
      </c>
      <c r="B12252" s="23" t="s">
        <v>189</v>
      </c>
      <c r="C12252" s="23" t="s">
        <v>15349</v>
      </c>
      <c r="D12252" s="23" t="s">
        <v>1029</v>
      </c>
      <c r="E12252" s="23" t="s">
        <v>1</v>
      </c>
      <c r="F12252" s="23" t="s">
        <v>7</v>
      </c>
      <c r="G12252" s="23" t="s">
        <v>975</v>
      </c>
      <c r="H12252" s="2" t="s">
        <v>7730</v>
      </c>
      <c r="I12252" s="23" t="s">
        <v>7338</v>
      </c>
      <c r="J12252" s="23" t="s">
        <v>59</v>
      </c>
      <c r="K12252" s="23" t="s">
        <v>9712</v>
      </c>
      <c r="L12252" s="23" t="s">
        <v>9538</v>
      </c>
      <c r="M12252" s="23">
        <f>YEAR(Tabla2[[#This Row],[Fecha de creación]])</f>
        <v>2023</v>
      </c>
      <c r="N12252" s="23">
        <f>MONTH(Tabla2[[#This Row],[Fecha de creación]])</f>
        <v>2</v>
      </c>
    </row>
    <row r="12253" spans="1:14" x14ac:dyDescent="0.25">
      <c r="A12253" s="26">
        <v>44975.716990740744</v>
      </c>
      <c r="B12253" s="23" t="s">
        <v>0</v>
      </c>
      <c r="C12253" s="23" t="s">
        <v>15350</v>
      </c>
      <c r="D12253" s="23" t="s">
        <v>982</v>
      </c>
      <c r="E12253" s="23" t="s">
        <v>1</v>
      </c>
      <c r="F12253" s="23" t="s">
        <v>22</v>
      </c>
      <c r="G12253" s="23" t="s">
        <v>975</v>
      </c>
      <c r="H12253" s="2" t="s">
        <v>8893</v>
      </c>
      <c r="I12253" s="23" t="s">
        <v>7680</v>
      </c>
      <c r="J12253" s="23" t="s">
        <v>59</v>
      </c>
      <c r="K12253" s="23" t="s">
        <v>9712</v>
      </c>
      <c r="L12253" s="23" t="s">
        <v>9538</v>
      </c>
      <c r="M12253" s="23">
        <f>YEAR(Tabla2[[#This Row],[Fecha de creación]])</f>
        <v>2023</v>
      </c>
      <c r="N12253" s="23">
        <f>MONTH(Tabla2[[#This Row],[Fecha de creación]])</f>
        <v>2</v>
      </c>
    </row>
    <row r="12254" spans="1:14" x14ac:dyDescent="0.25">
      <c r="A12254" s="26">
        <v>44975.7187962963</v>
      </c>
      <c r="B12254" s="23" t="s">
        <v>0</v>
      </c>
      <c r="C12254" s="23" t="s">
        <v>15351</v>
      </c>
      <c r="D12254" s="23" t="s">
        <v>982</v>
      </c>
      <c r="E12254" s="23" t="s">
        <v>1</v>
      </c>
      <c r="F12254" s="23" t="s">
        <v>22</v>
      </c>
      <c r="G12254" s="23" t="s">
        <v>975</v>
      </c>
      <c r="H12254" s="2" t="s">
        <v>8893</v>
      </c>
      <c r="I12254" s="23" t="s">
        <v>7680</v>
      </c>
      <c r="J12254" s="23" t="s">
        <v>59</v>
      </c>
      <c r="K12254" s="23" t="s">
        <v>9712</v>
      </c>
      <c r="L12254" s="23" t="s">
        <v>9538</v>
      </c>
      <c r="M12254" s="23">
        <f>YEAR(Tabla2[[#This Row],[Fecha de creación]])</f>
        <v>2023</v>
      </c>
      <c r="N12254" s="23">
        <f>MONTH(Tabla2[[#This Row],[Fecha de creación]])</f>
        <v>2</v>
      </c>
    </row>
    <row r="12255" spans="1:14" x14ac:dyDescent="0.25">
      <c r="A12255" s="26">
        <v>44975.726018518515</v>
      </c>
      <c r="B12255" s="23" t="s">
        <v>189</v>
      </c>
      <c r="C12255" s="23" t="s">
        <v>15352</v>
      </c>
      <c r="D12255" s="23" t="s">
        <v>15338</v>
      </c>
      <c r="E12255" s="23" t="s">
        <v>1</v>
      </c>
      <c r="F12255" s="23" t="s">
        <v>2</v>
      </c>
      <c r="G12255" s="23" t="s">
        <v>1551</v>
      </c>
      <c r="H12255" s="2" t="s">
        <v>7731</v>
      </c>
      <c r="I12255" s="23" t="s">
        <v>1534</v>
      </c>
      <c r="J12255" s="23" t="s">
        <v>59</v>
      </c>
      <c r="K12255" s="23" t="s">
        <v>9712</v>
      </c>
      <c r="L12255" s="23" t="s">
        <v>9539</v>
      </c>
      <c r="M12255" s="23">
        <f>YEAR(Tabla2[[#This Row],[Fecha de creación]])</f>
        <v>2023</v>
      </c>
      <c r="N12255" s="23">
        <f>MONTH(Tabla2[[#This Row],[Fecha de creación]])</f>
        <v>2</v>
      </c>
    </row>
    <row r="12256" spans="1:14" x14ac:dyDescent="0.25">
      <c r="A12256" s="26">
        <v>44975.732395833336</v>
      </c>
      <c r="B12256" s="23" t="s">
        <v>56</v>
      </c>
      <c r="C12256" s="23" t="s">
        <v>15353</v>
      </c>
      <c r="D12256" s="23" t="s">
        <v>4002</v>
      </c>
      <c r="E12256" s="23" t="s">
        <v>1</v>
      </c>
      <c r="F12256" s="23" t="s">
        <v>2</v>
      </c>
      <c r="G12256" s="23" t="s">
        <v>1551</v>
      </c>
      <c r="H12256" s="2" t="s">
        <v>7737</v>
      </c>
      <c r="I12256" s="23" t="s">
        <v>7129</v>
      </c>
      <c r="J12256" s="23" t="s">
        <v>958</v>
      </c>
      <c r="K12256" s="23" t="s">
        <v>9712</v>
      </c>
      <c r="L12256" s="23" t="s">
        <v>9539</v>
      </c>
      <c r="M12256" s="23">
        <f>YEAR(Tabla2[[#This Row],[Fecha de creación]])</f>
        <v>2023</v>
      </c>
      <c r="N12256" s="23">
        <f>MONTH(Tabla2[[#This Row],[Fecha de creación]])</f>
        <v>2</v>
      </c>
    </row>
    <row r="12257" spans="1:14" x14ac:dyDescent="0.25">
      <c r="A12257" s="26">
        <v>44976.529247685183</v>
      </c>
      <c r="B12257" s="23" t="s">
        <v>56</v>
      </c>
      <c r="C12257" s="23" t="s">
        <v>15354</v>
      </c>
      <c r="D12257" s="23" t="s">
        <v>15355</v>
      </c>
      <c r="E12257" s="23" t="s">
        <v>1</v>
      </c>
      <c r="F12257" s="23" t="s">
        <v>2</v>
      </c>
      <c r="G12257" s="23" t="s">
        <v>3</v>
      </c>
      <c r="H12257" s="2" t="s">
        <v>7732</v>
      </c>
      <c r="I12257" s="23" t="s">
        <v>1515</v>
      </c>
      <c r="J12257" s="23" t="s">
        <v>59</v>
      </c>
      <c r="K12257" s="23" t="s">
        <v>9712</v>
      </c>
      <c r="L12257" s="23" t="s">
        <v>9538</v>
      </c>
      <c r="M12257" s="23">
        <f>YEAR(Tabla2[[#This Row],[Fecha de creación]])</f>
        <v>2023</v>
      </c>
      <c r="N12257" s="23">
        <f>MONTH(Tabla2[[#This Row],[Fecha de creación]])</f>
        <v>2</v>
      </c>
    </row>
    <row r="12258" spans="1:14" x14ac:dyDescent="0.25">
      <c r="A12258" s="26">
        <v>44976.730185185188</v>
      </c>
      <c r="B12258" s="23" t="s">
        <v>0</v>
      </c>
      <c r="C12258" s="23" t="s">
        <v>15356</v>
      </c>
      <c r="D12258" s="23" t="s">
        <v>982</v>
      </c>
      <c r="E12258" s="23" t="s">
        <v>1</v>
      </c>
      <c r="F12258" s="23" t="s">
        <v>22</v>
      </c>
      <c r="G12258" s="23" t="s">
        <v>975</v>
      </c>
      <c r="H12258" s="2" t="s">
        <v>8893</v>
      </c>
      <c r="I12258" s="23" t="s">
        <v>7680</v>
      </c>
      <c r="J12258" s="23" t="s">
        <v>59</v>
      </c>
      <c r="K12258" s="23" t="s">
        <v>9712</v>
      </c>
      <c r="L12258" s="23" t="s">
        <v>9538</v>
      </c>
      <c r="M12258" s="23">
        <f>YEAR(Tabla2[[#This Row],[Fecha de creación]])</f>
        <v>2023</v>
      </c>
      <c r="N12258" s="23">
        <f>MONTH(Tabla2[[#This Row],[Fecha de creación]])</f>
        <v>2</v>
      </c>
    </row>
    <row r="12259" spans="1:14" x14ac:dyDescent="0.25">
      <c r="A12259" s="26">
        <v>44976.732152777775</v>
      </c>
      <c r="B12259" s="23" t="s">
        <v>0</v>
      </c>
      <c r="C12259" s="23" t="s">
        <v>15357</v>
      </c>
      <c r="D12259" s="23" t="s">
        <v>982</v>
      </c>
      <c r="E12259" s="23" t="s">
        <v>1</v>
      </c>
      <c r="F12259" s="23" t="s">
        <v>22</v>
      </c>
      <c r="G12259" s="23" t="s">
        <v>975</v>
      </c>
      <c r="H12259" s="2" t="s">
        <v>8893</v>
      </c>
      <c r="I12259" s="23" t="s">
        <v>7680</v>
      </c>
      <c r="J12259" s="23" t="s">
        <v>59</v>
      </c>
      <c r="K12259" s="23" t="s">
        <v>9712</v>
      </c>
      <c r="L12259" s="23" t="s">
        <v>9538</v>
      </c>
      <c r="M12259" s="23">
        <f>YEAR(Tabla2[[#This Row],[Fecha de creación]])</f>
        <v>2023</v>
      </c>
      <c r="N12259" s="23">
        <f>MONTH(Tabla2[[#This Row],[Fecha de creación]])</f>
        <v>2</v>
      </c>
    </row>
    <row r="12260" spans="1:14" x14ac:dyDescent="0.25">
      <c r="A12260" s="26">
        <v>44976.779907407406</v>
      </c>
      <c r="B12260" s="23" t="s">
        <v>9534</v>
      </c>
      <c r="C12260" s="23" t="s">
        <v>15358</v>
      </c>
      <c r="D12260" s="23" t="s">
        <v>3075</v>
      </c>
      <c r="E12260" s="23" t="s">
        <v>1</v>
      </c>
      <c r="F12260" s="23" t="s">
        <v>7</v>
      </c>
      <c r="G12260" s="23" t="s">
        <v>975</v>
      </c>
      <c r="H12260" s="2" t="s">
        <v>8459</v>
      </c>
      <c r="I12260" s="23" t="s">
        <v>8168</v>
      </c>
      <c r="J12260" s="23"/>
      <c r="K12260" s="23" t="s">
        <v>9712</v>
      </c>
      <c r="L12260" s="23" t="s">
        <v>9538</v>
      </c>
      <c r="M12260" s="23">
        <f>YEAR(Tabla2[[#This Row],[Fecha de creación]])</f>
        <v>2023</v>
      </c>
      <c r="N12260" s="23">
        <f>MONTH(Tabla2[[#This Row],[Fecha de creación]])</f>
        <v>2</v>
      </c>
    </row>
    <row r="12261" spans="1:14" x14ac:dyDescent="0.25">
      <c r="A12261" s="26">
        <v>44976.781608796293</v>
      </c>
      <c r="B12261" s="23" t="s">
        <v>9534</v>
      </c>
      <c r="C12261" s="23" t="s">
        <v>15359</v>
      </c>
      <c r="D12261" s="23" t="s">
        <v>1029</v>
      </c>
      <c r="E12261" s="23" t="s">
        <v>1</v>
      </c>
      <c r="F12261" s="23" t="s">
        <v>7</v>
      </c>
      <c r="G12261" s="23" t="s">
        <v>975</v>
      </c>
      <c r="H12261" s="2" t="s">
        <v>7730</v>
      </c>
      <c r="I12261" s="23" t="s">
        <v>8168</v>
      </c>
      <c r="J12261" s="23"/>
      <c r="K12261" s="23" t="s">
        <v>9712</v>
      </c>
      <c r="L12261" s="23" t="s">
        <v>9538</v>
      </c>
      <c r="M12261" s="23">
        <f>YEAR(Tabla2[[#This Row],[Fecha de creación]])</f>
        <v>2023</v>
      </c>
      <c r="N12261" s="23">
        <f>MONTH(Tabla2[[#This Row],[Fecha de creación]])</f>
        <v>2</v>
      </c>
    </row>
    <row r="12262" spans="1:14" x14ac:dyDescent="0.25">
      <c r="A12262" s="26">
        <v>44976.805208333331</v>
      </c>
      <c r="B12262" s="23" t="s">
        <v>9534</v>
      </c>
      <c r="C12262" s="23" t="s">
        <v>15360</v>
      </c>
      <c r="D12262" s="23" t="s">
        <v>15361</v>
      </c>
      <c r="E12262" s="23" t="s">
        <v>1</v>
      </c>
      <c r="F12262" s="23" t="s">
        <v>7</v>
      </c>
      <c r="G12262" s="23" t="s">
        <v>975</v>
      </c>
      <c r="H12262" s="2" t="s">
        <v>7723</v>
      </c>
      <c r="I12262" s="23" t="s">
        <v>8168</v>
      </c>
      <c r="J12262" s="23"/>
      <c r="K12262" s="23" t="s">
        <v>9712</v>
      </c>
      <c r="L12262" s="23" t="s">
        <v>9538</v>
      </c>
      <c r="M12262" s="23">
        <f>YEAR(Tabla2[[#This Row],[Fecha de creación]])</f>
        <v>2023</v>
      </c>
      <c r="N12262" s="23">
        <f>MONTH(Tabla2[[#This Row],[Fecha de creación]])</f>
        <v>2</v>
      </c>
    </row>
    <row r="12263" spans="1:14" x14ac:dyDescent="0.25">
      <c r="A12263" s="26">
        <v>44976.807210648149</v>
      </c>
      <c r="B12263" s="23" t="s">
        <v>9534</v>
      </c>
      <c r="C12263" s="23" t="s">
        <v>15362</v>
      </c>
      <c r="D12263" s="23" t="s">
        <v>2536</v>
      </c>
      <c r="E12263" s="23" t="s">
        <v>1</v>
      </c>
      <c r="F12263" s="23" t="s">
        <v>7</v>
      </c>
      <c r="G12263" s="23" t="s">
        <v>975</v>
      </c>
      <c r="H12263" s="2" t="s">
        <v>7745</v>
      </c>
      <c r="I12263" s="23" t="s">
        <v>8168</v>
      </c>
      <c r="J12263" s="23"/>
      <c r="K12263" s="23" t="s">
        <v>9712</v>
      </c>
      <c r="L12263" s="23" t="s">
        <v>9538</v>
      </c>
      <c r="M12263" s="23">
        <f>YEAR(Tabla2[[#This Row],[Fecha de creación]])</f>
        <v>2023</v>
      </c>
      <c r="N12263" s="23">
        <f>MONTH(Tabla2[[#This Row],[Fecha de creación]])</f>
        <v>2</v>
      </c>
    </row>
    <row r="12264" spans="1:14" x14ac:dyDescent="0.25">
      <c r="A12264" s="26">
        <v>44977.374456018515</v>
      </c>
      <c r="B12264" s="23" t="s">
        <v>19</v>
      </c>
      <c r="C12264" s="23" t="s">
        <v>15363</v>
      </c>
      <c r="D12264" s="23" t="s">
        <v>15364</v>
      </c>
      <c r="E12264" s="23" t="s">
        <v>1</v>
      </c>
      <c r="F12264" s="23" t="s">
        <v>7</v>
      </c>
      <c r="G12264" s="23" t="s">
        <v>3</v>
      </c>
      <c r="H12264" s="2" t="s">
        <v>7745</v>
      </c>
      <c r="I12264" s="23" t="s">
        <v>10079</v>
      </c>
      <c r="J12264" s="23"/>
      <c r="K12264" s="23" t="s">
        <v>9712</v>
      </c>
      <c r="L12264" s="23" t="s">
        <v>9539</v>
      </c>
      <c r="M12264" s="23">
        <f>YEAR(Tabla2[[#This Row],[Fecha de creación]])</f>
        <v>2023</v>
      </c>
      <c r="N12264" s="23">
        <f>MONTH(Tabla2[[#This Row],[Fecha de creación]])</f>
        <v>2</v>
      </c>
    </row>
    <row r="12265" spans="1:14" x14ac:dyDescent="0.25">
      <c r="A12265" s="26">
        <v>44977.40084490741</v>
      </c>
      <c r="B12265" s="23" t="s">
        <v>56</v>
      </c>
      <c r="C12265" s="23" t="s">
        <v>15365</v>
      </c>
      <c r="D12265" s="23" t="s">
        <v>4281</v>
      </c>
      <c r="E12265" s="23" t="s">
        <v>1</v>
      </c>
      <c r="F12265" s="23" t="s">
        <v>7</v>
      </c>
      <c r="G12265" s="23" t="s">
        <v>975</v>
      </c>
      <c r="H12265" s="2" t="s">
        <v>7722</v>
      </c>
      <c r="I12265" s="23" t="s">
        <v>7342</v>
      </c>
      <c r="J12265" s="23" t="s">
        <v>59</v>
      </c>
      <c r="K12265" s="23" t="s">
        <v>9712</v>
      </c>
      <c r="L12265" s="23" t="s">
        <v>9538</v>
      </c>
      <c r="M12265" s="23">
        <f>YEAR(Tabla2[[#This Row],[Fecha de creación]])</f>
        <v>2023</v>
      </c>
      <c r="N12265" s="23">
        <f>MONTH(Tabla2[[#This Row],[Fecha de creación]])</f>
        <v>2</v>
      </c>
    </row>
    <row r="12266" spans="1:14" x14ac:dyDescent="0.25">
      <c r="A12266" s="26">
        <v>44977.4062962963</v>
      </c>
      <c r="B12266" s="23" t="s">
        <v>56</v>
      </c>
      <c r="C12266" s="23" t="s">
        <v>15366</v>
      </c>
      <c r="D12266" s="23" t="s">
        <v>382</v>
      </c>
      <c r="E12266" s="23" t="s">
        <v>1</v>
      </c>
      <c r="F12266" s="23" t="s">
        <v>7</v>
      </c>
      <c r="G12266" s="23" t="s">
        <v>975</v>
      </c>
      <c r="H12266" s="2" t="s">
        <v>7723</v>
      </c>
      <c r="I12266" s="23" t="s">
        <v>14962</v>
      </c>
      <c r="J12266" s="23" t="s">
        <v>59</v>
      </c>
      <c r="K12266" s="23" t="s">
        <v>9712</v>
      </c>
      <c r="L12266" s="23" t="s">
        <v>9538</v>
      </c>
      <c r="M12266" s="23">
        <f>YEAR(Tabla2[[#This Row],[Fecha de creación]])</f>
        <v>2023</v>
      </c>
      <c r="N12266" s="23">
        <f>MONTH(Tabla2[[#This Row],[Fecha de creación]])</f>
        <v>2</v>
      </c>
    </row>
    <row r="12267" spans="1:14" x14ac:dyDescent="0.25">
      <c r="A12267" s="26">
        <v>44977.410381944443</v>
      </c>
      <c r="B12267" s="23" t="s">
        <v>56</v>
      </c>
      <c r="C12267" s="23" t="s">
        <v>15367</v>
      </c>
      <c r="D12267" s="23" t="s">
        <v>21</v>
      </c>
      <c r="E12267" s="23" t="s">
        <v>1</v>
      </c>
      <c r="F12267" s="23" t="s">
        <v>7</v>
      </c>
      <c r="G12267" s="23" t="s">
        <v>975</v>
      </c>
      <c r="H12267" s="2" t="s">
        <v>7744</v>
      </c>
      <c r="I12267" s="23" t="s">
        <v>14962</v>
      </c>
      <c r="J12267" s="23" t="s">
        <v>59</v>
      </c>
      <c r="K12267" s="23" t="s">
        <v>9712</v>
      </c>
      <c r="L12267" s="23" t="s">
        <v>9538</v>
      </c>
      <c r="M12267" s="23">
        <f>YEAR(Tabla2[[#This Row],[Fecha de creación]])</f>
        <v>2023</v>
      </c>
      <c r="N12267" s="23">
        <f>MONTH(Tabla2[[#This Row],[Fecha de creación]])</f>
        <v>2</v>
      </c>
    </row>
    <row r="12268" spans="1:14" x14ac:dyDescent="0.25">
      <c r="A12268" s="26">
        <v>44977.410451388889</v>
      </c>
      <c r="B12268" s="23" t="s">
        <v>19</v>
      </c>
      <c r="C12268" s="23" t="s">
        <v>15368</v>
      </c>
      <c r="D12268" s="23" t="s">
        <v>15369</v>
      </c>
      <c r="E12268" s="23" t="s">
        <v>1</v>
      </c>
      <c r="F12268" s="23" t="s">
        <v>7</v>
      </c>
      <c r="G12268" s="23" t="s">
        <v>975</v>
      </c>
      <c r="H12268" s="2" t="s">
        <v>7758</v>
      </c>
      <c r="I12268" s="23" t="s">
        <v>10079</v>
      </c>
      <c r="J12268" s="23"/>
      <c r="K12268" s="23" t="s">
        <v>9712</v>
      </c>
      <c r="L12268" s="23" t="s">
        <v>9538</v>
      </c>
      <c r="M12268" s="23">
        <f>YEAR(Tabla2[[#This Row],[Fecha de creación]])</f>
        <v>2023</v>
      </c>
      <c r="N12268" s="23">
        <f>MONTH(Tabla2[[#This Row],[Fecha de creación]])</f>
        <v>2</v>
      </c>
    </row>
    <row r="12269" spans="1:14" x14ac:dyDescent="0.25">
      <c r="A12269" s="26">
        <v>44977.427951388891</v>
      </c>
      <c r="B12269" s="23" t="s">
        <v>56</v>
      </c>
      <c r="C12269" s="23" t="s">
        <v>15370</v>
      </c>
      <c r="D12269" s="23" t="s">
        <v>382</v>
      </c>
      <c r="E12269" s="23" t="s">
        <v>1</v>
      </c>
      <c r="F12269" s="23" t="s">
        <v>7</v>
      </c>
      <c r="G12269" s="23" t="s">
        <v>975</v>
      </c>
      <c r="H12269" s="2" t="s">
        <v>7723</v>
      </c>
      <c r="I12269" s="23" t="s">
        <v>14962</v>
      </c>
      <c r="J12269" s="23" t="s">
        <v>59</v>
      </c>
      <c r="K12269" s="23" t="s">
        <v>9712</v>
      </c>
      <c r="L12269" s="23" t="s">
        <v>9538</v>
      </c>
      <c r="M12269" s="23">
        <f>YEAR(Tabla2[[#This Row],[Fecha de creación]])</f>
        <v>2023</v>
      </c>
      <c r="N12269" s="23">
        <f>MONTH(Tabla2[[#This Row],[Fecha de creación]])</f>
        <v>2</v>
      </c>
    </row>
    <row r="12270" spans="1:14" x14ac:dyDescent="0.25">
      <c r="A12270" s="26">
        <v>44977.442476851851</v>
      </c>
      <c r="B12270" s="23" t="s">
        <v>19</v>
      </c>
      <c r="C12270" s="23" t="s">
        <v>15371</v>
      </c>
      <c r="D12270" s="23" t="s">
        <v>15372</v>
      </c>
      <c r="E12270" s="23" t="s">
        <v>1</v>
      </c>
      <c r="F12270" s="23" t="s">
        <v>7</v>
      </c>
      <c r="G12270" s="23" t="s">
        <v>3</v>
      </c>
      <c r="H12270" s="2" t="s">
        <v>7745</v>
      </c>
      <c r="I12270" s="23" t="s">
        <v>10079</v>
      </c>
      <c r="J12270" s="23"/>
      <c r="K12270" s="23" t="s">
        <v>9712</v>
      </c>
      <c r="L12270" s="23" t="s">
        <v>9539</v>
      </c>
      <c r="M12270" s="23">
        <f>YEAR(Tabla2[[#This Row],[Fecha de creación]])</f>
        <v>2023</v>
      </c>
      <c r="N12270" s="23">
        <f>MONTH(Tabla2[[#This Row],[Fecha de creación]])</f>
        <v>2</v>
      </c>
    </row>
    <row r="12271" spans="1:14" x14ac:dyDescent="0.25">
      <c r="A12271" s="26">
        <v>44977.44630787037</v>
      </c>
      <c r="B12271" s="23" t="s">
        <v>189</v>
      </c>
      <c r="C12271" s="23" t="s">
        <v>15373</v>
      </c>
      <c r="D12271" s="23" t="s">
        <v>7341</v>
      </c>
      <c r="E12271" s="23" t="s">
        <v>1</v>
      </c>
      <c r="F12271" s="23" t="s">
        <v>22</v>
      </c>
      <c r="G12271" s="23" t="s">
        <v>975</v>
      </c>
      <c r="H12271" s="2" t="s">
        <v>16986</v>
      </c>
      <c r="I12271" s="23" t="s">
        <v>14979</v>
      </c>
      <c r="J12271" s="23" t="s">
        <v>958</v>
      </c>
      <c r="K12271" s="23" t="s">
        <v>9712</v>
      </c>
      <c r="L12271" s="23" t="s">
        <v>9538</v>
      </c>
      <c r="M12271" s="23">
        <f>YEAR(Tabla2[[#This Row],[Fecha de creación]])</f>
        <v>2023</v>
      </c>
      <c r="N12271" s="23">
        <f>MONTH(Tabla2[[#This Row],[Fecha de creación]])</f>
        <v>2</v>
      </c>
    </row>
    <row r="12272" spans="1:14" x14ac:dyDescent="0.25">
      <c r="A12272" s="26">
        <v>44977.447523148148</v>
      </c>
      <c r="B12272" s="23" t="s">
        <v>189</v>
      </c>
      <c r="C12272" s="23" t="s">
        <v>15374</v>
      </c>
      <c r="D12272" s="23" t="s">
        <v>11362</v>
      </c>
      <c r="E12272" s="23" t="s">
        <v>1</v>
      </c>
      <c r="F12272" s="23" t="s">
        <v>7</v>
      </c>
      <c r="G12272" s="23" t="s">
        <v>975</v>
      </c>
      <c r="H12272" s="2" t="s">
        <v>7745</v>
      </c>
      <c r="I12272" s="23" t="s">
        <v>14979</v>
      </c>
      <c r="J12272" s="23" t="s">
        <v>958</v>
      </c>
      <c r="K12272" s="23" t="s">
        <v>9712</v>
      </c>
      <c r="L12272" s="23" t="s">
        <v>9538</v>
      </c>
      <c r="M12272" s="23">
        <f>YEAR(Tabla2[[#This Row],[Fecha de creación]])</f>
        <v>2023</v>
      </c>
      <c r="N12272" s="23">
        <f>MONTH(Tabla2[[#This Row],[Fecha de creación]])</f>
        <v>2</v>
      </c>
    </row>
    <row r="12273" spans="1:14" x14ac:dyDescent="0.25">
      <c r="A12273" s="26">
        <v>44977.451180555552</v>
      </c>
      <c r="B12273" s="23" t="s">
        <v>34</v>
      </c>
      <c r="C12273" s="23" t="s">
        <v>15375</v>
      </c>
      <c r="D12273" s="23" t="s">
        <v>15376</v>
      </c>
      <c r="E12273" s="23" t="s">
        <v>1</v>
      </c>
      <c r="F12273" s="23" t="s">
        <v>7</v>
      </c>
      <c r="G12273" s="23" t="s">
        <v>975</v>
      </c>
      <c r="H12273" s="2" t="s">
        <v>8459</v>
      </c>
      <c r="I12273" s="23" t="s">
        <v>13151</v>
      </c>
      <c r="J12273" s="23"/>
      <c r="K12273" s="23" t="s">
        <v>9712</v>
      </c>
      <c r="L12273" s="23" t="s">
        <v>9538</v>
      </c>
      <c r="M12273" s="23">
        <f>YEAR(Tabla2[[#This Row],[Fecha de creación]])</f>
        <v>2023</v>
      </c>
      <c r="N12273" s="23">
        <f>MONTH(Tabla2[[#This Row],[Fecha de creación]])</f>
        <v>2</v>
      </c>
    </row>
    <row r="12274" spans="1:14" x14ac:dyDescent="0.25">
      <c r="A12274" s="26">
        <v>44977.463229166664</v>
      </c>
      <c r="B12274" s="23" t="s">
        <v>34</v>
      </c>
      <c r="C12274" s="23" t="s">
        <v>15377</v>
      </c>
      <c r="D12274" s="23" t="s">
        <v>15378</v>
      </c>
      <c r="E12274" s="23" t="s">
        <v>1</v>
      </c>
      <c r="F12274" s="23" t="s">
        <v>7</v>
      </c>
      <c r="G12274" s="23" t="s">
        <v>1551</v>
      </c>
      <c r="H12274" s="2" t="s">
        <v>13019</v>
      </c>
      <c r="I12274" s="23" t="s">
        <v>11454</v>
      </c>
      <c r="J12274" s="23"/>
      <c r="K12274" s="23" t="s">
        <v>9712</v>
      </c>
      <c r="L12274" s="23" t="s">
        <v>9539</v>
      </c>
      <c r="M12274" s="23">
        <f>YEAR(Tabla2[[#This Row],[Fecha de creación]])</f>
        <v>2023</v>
      </c>
      <c r="N12274" s="23">
        <f>MONTH(Tabla2[[#This Row],[Fecha de creación]])</f>
        <v>2</v>
      </c>
    </row>
    <row r="12275" spans="1:14" x14ac:dyDescent="0.25">
      <c r="A12275" s="26">
        <v>44977.467222222222</v>
      </c>
      <c r="B12275" s="23" t="s">
        <v>56</v>
      </c>
      <c r="C12275" s="23" t="s">
        <v>15379</v>
      </c>
      <c r="D12275" s="23" t="s">
        <v>622</v>
      </c>
      <c r="E12275" s="23" t="s">
        <v>1</v>
      </c>
      <c r="F12275" s="23" t="s">
        <v>7</v>
      </c>
      <c r="G12275" s="23" t="s">
        <v>1551</v>
      </c>
      <c r="H12275" s="2" t="s">
        <v>8491</v>
      </c>
      <c r="I12275" s="23" t="s">
        <v>11095</v>
      </c>
      <c r="J12275" s="23" t="s">
        <v>59</v>
      </c>
      <c r="K12275" s="23" t="s">
        <v>9712</v>
      </c>
      <c r="L12275" s="23" t="s">
        <v>9538</v>
      </c>
      <c r="M12275" s="23">
        <f>YEAR(Tabla2[[#This Row],[Fecha de creación]])</f>
        <v>2023</v>
      </c>
      <c r="N12275" s="23">
        <f>MONTH(Tabla2[[#This Row],[Fecha de creación]])</f>
        <v>2</v>
      </c>
    </row>
    <row r="12276" spans="1:14" x14ac:dyDescent="0.25">
      <c r="A12276" s="26">
        <v>44977.48641203704</v>
      </c>
      <c r="B12276" s="23" t="s">
        <v>19</v>
      </c>
      <c r="C12276" s="23" t="s">
        <v>15380</v>
      </c>
      <c r="D12276" s="23" t="s">
        <v>15381</v>
      </c>
      <c r="E12276" s="23" t="s">
        <v>1</v>
      </c>
      <c r="F12276" s="23" t="s">
        <v>7</v>
      </c>
      <c r="G12276" s="23" t="s">
        <v>3</v>
      </c>
      <c r="H12276" s="2" t="s">
        <v>7745</v>
      </c>
      <c r="I12276" s="23" t="s">
        <v>10079</v>
      </c>
      <c r="J12276" s="23"/>
      <c r="K12276" s="23" t="s">
        <v>9712</v>
      </c>
      <c r="L12276" s="23" t="s">
        <v>9539</v>
      </c>
      <c r="M12276" s="23">
        <f>YEAR(Tabla2[[#This Row],[Fecha de creación]])</f>
        <v>2023</v>
      </c>
      <c r="N12276" s="23">
        <f>MONTH(Tabla2[[#This Row],[Fecha de creación]])</f>
        <v>2</v>
      </c>
    </row>
    <row r="12277" spans="1:14" x14ac:dyDescent="0.25">
      <c r="A12277" s="26">
        <v>44977.500590277778</v>
      </c>
      <c r="B12277" s="23" t="s">
        <v>19</v>
      </c>
      <c r="C12277" s="23" t="s">
        <v>15382</v>
      </c>
      <c r="D12277" s="23" t="s">
        <v>15364</v>
      </c>
      <c r="E12277" s="23" t="s">
        <v>1</v>
      </c>
      <c r="F12277" s="23" t="s">
        <v>7</v>
      </c>
      <c r="G12277" s="23" t="s">
        <v>3</v>
      </c>
      <c r="H12277" s="2" t="s">
        <v>7745</v>
      </c>
      <c r="I12277" s="23" t="s">
        <v>10079</v>
      </c>
      <c r="J12277" s="23"/>
      <c r="K12277" s="23" t="s">
        <v>9712</v>
      </c>
      <c r="L12277" s="23" t="s">
        <v>9539</v>
      </c>
      <c r="M12277" s="23">
        <f>YEAR(Tabla2[[#This Row],[Fecha de creación]])</f>
        <v>2023</v>
      </c>
      <c r="N12277" s="23">
        <f>MONTH(Tabla2[[#This Row],[Fecha de creación]])</f>
        <v>2</v>
      </c>
    </row>
    <row r="12278" spans="1:14" x14ac:dyDescent="0.25">
      <c r="A12278" s="26">
        <v>44977.509085648147</v>
      </c>
      <c r="B12278" s="23" t="s">
        <v>189</v>
      </c>
      <c r="C12278" s="23" t="s">
        <v>15383</v>
      </c>
      <c r="D12278" s="23" t="s">
        <v>949</v>
      </c>
      <c r="E12278" s="23" t="s">
        <v>1</v>
      </c>
      <c r="F12278" s="23" t="s">
        <v>7</v>
      </c>
      <c r="G12278" s="23" t="s">
        <v>1551</v>
      </c>
      <c r="H12278" s="2" t="s">
        <v>7737</v>
      </c>
      <c r="I12278" s="23" t="s">
        <v>7205</v>
      </c>
      <c r="J12278" s="23" t="s">
        <v>59</v>
      </c>
      <c r="K12278" s="23" t="s">
        <v>9712</v>
      </c>
      <c r="L12278" s="23" t="s">
        <v>9539</v>
      </c>
      <c r="M12278" s="23">
        <f>YEAR(Tabla2[[#This Row],[Fecha de creación]])</f>
        <v>2023</v>
      </c>
      <c r="N12278" s="23">
        <f>MONTH(Tabla2[[#This Row],[Fecha de creación]])</f>
        <v>2</v>
      </c>
    </row>
    <row r="12279" spans="1:14" x14ac:dyDescent="0.25">
      <c r="A12279" s="26">
        <v>44977.515625</v>
      </c>
      <c r="B12279" s="23" t="s">
        <v>19</v>
      </c>
      <c r="C12279" s="23" t="s">
        <v>15384</v>
      </c>
      <c r="D12279" s="23" t="s">
        <v>15385</v>
      </c>
      <c r="E12279" s="23" t="s">
        <v>1</v>
      </c>
      <c r="F12279" s="23" t="s">
        <v>7</v>
      </c>
      <c r="G12279" s="23" t="s">
        <v>975</v>
      </c>
      <c r="H12279" s="2" t="s">
        <v>8535</v>
      </c>
      <c r="I12279" s="23" t="s">
        <v>10079</v>
      </c>
      <c r="J12279" s="23"/>
      <c r="K12279" s="23" t="s">
        <v>9712</v>
      </c>
      <c r="L12279" s="23" t="s">
        <v>9538</v>
      </c>
      <c r="M12279" s="23">
        <f>YEAR(Tabla2[[#This Row],[Fecha de creación]])</f>
        <v>2023</v>
      </c>
      <c r="N12279" s="23">
        <f>MONTH(Tabla2[[#This Row],[Fecha de creación]])</f>
        <v>2</v>
      </c>
    </row>
    <row r="12280" spans="1:14" x14ac:dyDescent="0.25">
      <c r="A12280" s="26">
        <v>44977.521469907406</v>
      </c>
      <c r="B12280" s="23" t="s">
        <v>34</v>
      </c>
      <c r="C12280" s="23" t="s">
        <v>15386</v>
      </c>
      <c r="D12280" s="23" t="s">
        <v>15387</v>
      </c>
      <c r="E12280" s="23" t="s">
        <v>1</v>
      </c>
      <c r="F12280" s="23" t="s">
        <v>22</v>
      </c>
      <c r="G12280" s="23" t="s">
        <v>975</v>
      </c>
      <c r="H12280" s="2" t="s">
        <v>3075</v>
      </c>
      <c r="I12280" s="23" t="s">
        <v>13151</v>
      </c>
      <c r="J12280" s="23"/>
      <c r="K12280" s="23" t="s">
        <v>9712</v>
      </c>
      <c r="L12280" s="23" t="s">
        <v>9538</v>
      </c>
      <c r="M12280" s="23">
        <f>YEAR(Tabla2[[#This Row],[Fecha de creación]])</f>
        <v>2023</v>
      </c>
      <c r="N12280" s="23">
        <f>MONTH(Tabla2[[#This Row],[Fecha de creación]])</f>
        <v>2</v>
      </c>
    </row>
    <row r="12281" spans="1:14" x14ac:dyDescent="0.25">
      <c r="A12281" s="26">
        <v>44977.544328703705</v>
      </c>
      <c r="B12281" s="23" t="s">
        <v>34</v>
      </c>
      <c r="C12281" s="23" t="s">
        <v>15388</v>
      </c>
      <c r="D12281" s="23" t="s">
        <v>15389</v>
      </c>
      <c r="E12281" s="23" t="s">
        <v>1</v>
      </c>
      <c r="F12281" s="23" t="s">
        <v>7</v>
      </c>
      <c r="G12281" s="23" t="s">
        <v>975</v>
      </c>
      <c r="H12281" s="2" t="s">
        <v>7722</v>
      </c>
      <c r="I12281" s="23" t="s">
        <v>13151</v>
      </c>
      <c r="J12281" s="23"/>
      <c r="K12281" s="23" t="s">
        <v>9712</v>
      </c>
      <c r="L12281" s="23" t="s">
        <v>9538</v>
      </c>
      <c r="M12281" s="23">
        <f>YEAR(Tabla2[[#This Row],[Fecha de creación]])</f>
        <v>2023</v>
      </c>
      <c r="N12281" s="23">
        <f>MONTH(Tabla2[[#This Row],[Fecha de creación]])</f>
        <v>2</v>
      </c>
    </row>
    <row r="12282" spans="1:14" x14ac:dyDescent="0.25">
      <c r="A12282" s="26">
        <v>44977.546331018515</v>
      </c>
      <c r="B12282" s="23" t="s">
        <v>34</v>
      </c>
      <c r="C12282" s="23" t="s">
        <v>15390</v>
      </c>
      <c r="D12282" s="23" t="s">
        <v>15391</v>
      </c>
      <c r="E12282" s="23" t="s">
        <v>1</v>
      </c>
      <c r="F12282" s="23" t="s">
        <v>7</v>
      </c>
      <c r="G12282" s="23" t="s">
        <v>975</v>
      </c>
      <c r="H12282" s="2" t="s">
        <v>8459</v>
      </c>
      <c r="I12282" s="23" t="s">
        <v>13151</v>
      </c>
      <c r="J12282" s="23"/>
      <c r="K12282" s="23" t="s">
        <v>9712</v>
      </c>
      <c r="L12282" s="23" t="s">
        <v>9538</v>
      </c>
      <c r="M12282" s="23">
        <f>YEAR(Tabla2[[#This Row],[Fecha de creación]])</f>
        <v>2023</v>
      </c>
      <c r="N12282" s="23">
        <f>MONTH(Tabla2[[#This Row],[Fecha de creación]])</f>
        <v>2</v>
      </c>
    </row>
    <row r="12283" spans="1:14" x14ac:dyDescent="0.25">
      <c r="A12283" s="26">
        <v>44977.559155092589</v>
      </c>
      <c r="B12283" s="23" t="s">
        <v>56</v>
      </c>
      <c r="C12283" s="23" t="s">
        <v>15392</v>
      </c>
      <c r="D12283" s="23" t="s">
        <v>351</v>
      </c>
      <c r="E12283" s="23" t="s">
        <v>1</v>
      </c>
      <c r="F12283" s="23" t="s">
        <v>7</v>
      </c>
      <c r="G12283" s="23" t="s">
        <v>975</v>
      </c>
      <c r="H12283" s="2" t="s">
        <v>8425</v>
      </c>
      <c r="I12283" s="23" t="s">
        <v>14962</v>
      </c>
      <c r="J12283" s="23" t="s">
        <v>59</v>
      </c>
      <c r="K12283" s="23" t="s">
        <v>9712</v>
      </c>
      <c r="L12283" s="23" t="s">
        <v>9538</v>
      </c>
      <c r="M12283" s="23">
        <f>YEAR(Tabla2[[#This Row],[Fecha de creación]])</f>
        <v>2023</v>
      </c>
      <c r="N12283" s="23">
        <f>MONTH(Tabla2[[#This Row],[Fecha de creación]])</f>
        <v>2</v>
      </c>
    </row>
    <row r="12284" spans="1:14" x14ac:dyDescent="0.25">
      <c r="A12284" s="26">
        <v>44977.562025462961</v>
      </c>
      <c r="B12284" s="23" t="s">
        <v>189</v>
      </c>
      <c r="C12284" s="23" t="s">
        <v>15393</v>
      </c>
      <c r="D12284" s="23" t="s">
        <v>5473</v>
      </c>
      <c r="E12284" s="23" t="s">
        <v>1</v>
      </c>
      <c r="F12284" s="23" t="s">
        <v>22</v>
      </c>
      <c r="G12284" s="23" t="s">
        <v>975</v>
      </c>
      <c r="H12284" s="2" t="s">
        <v>7744</v>
      </c>
      <c r="I12284" s="23" t="s">
        <v>14979</v>
      </c>
      <c r="J12284" s="23" t="s">
        <v>59</v>
      </c>
      <c r="K12284" s="23" t="s">
        <v>9712</v>
      </c>
      <c r="L12284" s="23" t="s">
        <v>9538</v>
      </c>
      <c r="M12284" s="23">
        <f>YEAR(Tabla2[[#This Row],[Fecha de creación]])</f>
        <v>2023</v>
      </c>
      <c r="N12284" s="23">
        <f>MONTH(Tabla2[[#This Row],[Fecha de creación]])</f>
        <v>2</v>
      </c>
    </row>
    <row r="12285" spans="1:14" x14ac:dyDescent="0.25">
      <c r="A12285" s="26">
        <v>44977.582696759258</v>
      </c>
      <c r="B12285" s="23" t="s">
        <v>19</v>
      </c>
      <c r="C12285" s="23" t="s">
        <v>15394</v>
      </c>
      <c r="D12285" s="23" t="s">
        <v>15395</v>
      </c>
      <c r="E12285" s="23" t="s">
        <v>1</v>
      </c>
      <c r="F12285" s="23" t="s">
        <v>7</v>
      </c>
      <c r="G12285" s="23" t="s">
        <v>1551</v>
      </c>
      <c r="H12285" s="2" t="s">
        <v>7737</v>
      </c>
      <c r="I12285" s="23" t="s">
        <v>7401</v>
      </c>
      <c r="J12285" s="23"/>
      <c r="K12285" s="23" t="s">
        <v>9712</v>
      </c>
      <c r="L12285" s="23" t="s">
        <v>9539</v>
      </c>
      <c r="M12285" s="23">
        <f>YEAR(Tabla2[[#This Row],[Fecha de creación]])</f>
        <v>2023</v>
      </c>
      <c r="N12285" s="23">
        <f>MONTH(Tabla2[[#This Row],[Fecha de creación]])</f>
        <v>2</v>
      </c>
    </row>
    <row r="12286" spans="1:14" x14ac:dyDescent="0.25">
      <c r="A12286" s="26">
        <v>44977.585358796299</v>
      </c>
      <c r="B12286" s="23" t="s">
        <v>189</v>
      </c>
      <c r="C12286" s="23" t="s">
        <v>15396</v>
      </c>
      <c r="D12286" s="23" t="s">
        <v>382</v>
      </c>
      <c r="E12286" s="23" t="s">
        <v>1</v>
      </c>
      <c r="F12286" s="23" t="s">
        <v>7</v>
      </c>
      <c r="G12286" s="23" t="s">
        <v>975</v>
      </c>
      <c r="H12286" s="2" t="s">
        <v>7723</v>
      </c>
      <c r="I12286" s="23" t="s">
        <v>14979</v>
      </c>
      <c r="J12286" s="23" t="s">
        <v>59</v>
      </c>
      <c r="K12286" s="23" t="s">
        <v>9712</v>
      </c>
      <c r="L12286" s="23" t="s">
        <v>9538</v>
      </c>
      <c r="M12286" s="23">
        <f>YEAR(Tabla2[[#This Row],[Fecha de creación]])</f>
        <v>2023</v>
      </c>
      <c r="N12286" s="23">
        <f>MONTH(Tabla2[[#This Row],[Fecha de creación]])</f>
        <v>2</v>
      </c>
    </row>
    <row r="12287" spans="1:14" x14ac:dyDescent="0.25">
      <c r="A12287" s="26">
        <v>44977.602349537039</v>
      </c>
      <c r="B12287" s="23" t="s">
        <v>19</v>
      </c>
      <c r="C12287" s="23" t="s">
        <v>15397</v>
      </c>
      <c r="D12287" s="23" t="s">
        <v>15398</v>
      </c>
      <c r="E12287" s="23" t="s">
        <v>1</v>
      </c>
      <c r="F12287" s="23" t="s">
        <v>7</v>
      </c>
      <c r="G12287" s="23" t="s">
        <v>975</v>
      </c>
      <c r="H12287" s="2" t="s">
        <v>8535</v>
      </c>
      <c r="I12287" s="23" t="s">
        <v>10079</v>
      </c>
      <c r="J12287" s="23"/>
      <c r="K12287" s="23" t="s">
        <v>9712</v>
      </c>
      <c r="L12287" s="23" t="s">
        <v>9538</v>
      </c>
      <c r="M12287" s="23">
        <f>YEAR(Tabla2[[#This Row],[Fecha de creación]])</f>
        <v>2023</v>
      </c>
      <c r="N12287" s="23">
        <f>MONTH(Tabla2[[#This Row],[Fecha de creación]])</f>
        <v>2</v>
      </c>
    </row>
    <row r="12288" spans="1:14" x14ac:dyDescent="0.25">
      <c r="A12288" s="26">
        <v>44977.610208333332</v>
      </c>
      <c r="B12288" s="23" t="s">
        <v>19</v>
      </c>
      <c r="C12288" s="23" t="s">
        <v>15399</v>
      </c>
      <c r="D12288" s="23" t="s">
        <v>15400</v>
      </c>
      <c r="E12288" s="23" t="s">
        <v>1</v>
      </c>
      <c r="F12288" s="23" t="s">
        <v>7</v>
      </c>
      <c r="G12288" s="23" t="s">
        <v>975</v>
      </c>
      <c r="H12288" s="2" t="s">
        <v>8535</v>
      </c>
      <c r="I12288" s="23" t="s">
        <v>10079</v>
      </c>
      <c r="J12288" s="23"/>
      <c r="K12288" s="23" t="s">
        <v>9712</v>
      </c>
      <c r="L12288" s="23" t="s">
        <v>9538</v>
      </c>
      <c r="M12288" s="23">
        <f>YEAR(Tabla2[[#This Row],[Fecha de creación]])</f>
        <v>2023</v>
      </c>
      <c r="N12288" s="23">
        <f>MONTH(Tabla2[[#This Row],[Fecha de creación]])</f>
        <v>2</v>
      </c>
    </row>
    <row r="12289" spans="1:14" x14ac:dyDescent="0.25">
      <c r="A12289" s="26">
        <v>44977.638796296298</v>
      </c>
      <c r="B12289" s="23" t="s">
        <v>19</v>
      </c>
      <c r="C12289" s="23" t="s">
        <v>15401</v>
      </c>
      <c r="D12289" s="23" t="s">
        <v>15402</v>
      </c>
      <c r="E12289" s="23" t="s">
        <v>1</v>
      </c>
      <c r="F12289" s="23" t="s">
        <v>7</v>
      </c>
      <c r="G12289" s="23" t="s">
        <v>975</v>
      </c>
      <c r="H12289" s="2" t="s">
        <v>7723</v>
      </c>
      <c r="I12289" s="23" t="s">
        <v>10079</v>
      </c>
      <c r="J12289" s="23"/>
      <c r="K12289" s="23" t="s">
        <v>9712</v>
      </c>
      <c r="L12289" s="23" t="s">
        <v>9538</v>
      </c>
      <c r="M12289" s="23">
        <f>YEAR(Tabla2[[#This Row],[Fecha de creación]])</f>
        <v>2023</v>
      </c>
      <c r="N12289" s="23">
        <f>MONTH(Tabla2[[#This Row],[Fecha de creación]])</f>
        <v>2</v>
      </c>
    </row>
    <row r="12290" spans="1:14" x14ac:dyDescent="0.25">
      <c r="A12290" s="26">
        <v>44977.672337962962</v>
      </c>
      <c r="B12290" s="23" t="s">
        <v>19</v>
      </c>
      <c r="C12290" s="23" t="s">
        <v>15403</v>
      </c>
      <c r="D12290" s="23" t="s">
        <v>15404</v>
      </c>
      <c r="E12290" s="23" t="s">
        <v>1</v>
      </c>
      <c r="F12290" s="23" t="s">
        <v>7</v>
      </c>
      <c r="G12290" s="23" t="s">
        <v>1551</v>
      </c>
      <c r="H12290" s="2" t="s">
        <v>8491</v>
      </c>
      <c r="I12290" s="23" t="s">
        <v>15405</v>
      </c>
      <c r="J12290" s="23"/>
      <c r="K12290" s="23" t="s">
        <v>9712</v>
      </c>
      <c r="L12290" s="23" t="s">
        <v>9539</v>
      </c>
      <c r="M12290" s="23">
        <f>YEAR(Tabla2[[#This Row],[Fecha de creación]])</f>
        <v>2023</v>
      </c>
      <c r="N12290" s="23">
        <f>MONTH(Tabla2[[#This Row],[Fecha de creación]])</f>
        <v>2</v>
      </c>
    </row>
    <row r="12291" spans="1:14" x14ac:dyDescent="0.25">
      <c r="A12291" s="26">
        <v>44977.674861111111</v>
      </c>
      <c r="B12291" s="23" t="s">
        <v>19</v>
      </c>
      <c r="C12291" s="23" t="s">
        <v>15406</v>
      </c>
      <c r="D12291" s="23" t="s">
        <v>15407</v>
      </c>
      <c r="E12291" s="23" t="s">
        <v>1</v>
      </c>
      <c r="F12291" s="23" t="s">
        <v>7</v>
      </c>
      <c r="G12291" s="23" t="s">
        <v>975</v>
      </c>
      <c r="H12291" s="2" t="s">
        <v>8480</v>
      </c>
      <c r="I12291" s="23" t="s">
        <v>10079</v>
      </c>
      <c r="J12291" s="23"/>
      <c r="K12291" s="23" t="s">
        <v>9712</v>
      </c>
      <c r="L12291" s="23" t="s">
        <v>9538</v>
      </c>
      <c r="M12291" s="23">
        <f>YEAR(Tabla2[[#This Row],[Fecha de creación]])</f>
        <v>2023</v>
      </c>
      <c r="N12291" s="23">
        <f>MONTH(Tabla2[[#This Row],[Fecha de creación]])</f>
        <v>2</v>
      </c>
    </row>
    <row r="12292" spans="1:14" x14ac:dyDescent="0.25">
      <c r="A12292" s="26">
        <v>44977.680474537039</v>
      </c>
      <c r="B12292" s="23" t="s">
        <v>56</v>
      </c>
      <c r="C12292" s="23" t="s">
        <v>15408</v>
      </c>
      <c r="D12292" s="23" t="s">
        <v>21</v>
      </c>
      <c r="E12292" s="23" t="s">
        <v>1</v>
      </c>
      <c r="F12292" s="23" t="s">
        <v>7</v>
      </c>
      <c r="G12292" s="23" t="s">
        <v>975</v>
      </c>
      <c r="H12292" s="2" t="s">
        <v>7744</v>
      </c>
      <c r="I12292" s="23" t="s">
        <v>7342</v>
      </c>
      <c r="J12292" s="23" t="s">
        <v>59</v>
      </c>
      <c r="K12292" s="23" t="s">
        <v>9712</v>
      </c>
      <c r="L12292" s="23" t="s">
        <v>9538</v>
      </c>
      <c r="M12292" s="23">
        <f>YEAR(Tabla2[[#This Row],[Fecha de creación]])</f>
        <v>2023</v>
      </c>
      <c r="N12292" s="23">
        <f>MONTH(Tabla2[[#This Row],[Fecha de creación]])</f>
        <v>2</v>
      </c>
    </row>
    <row r="12293" spans="1:14" x14ac:dyDescent="0.25">
      <c r="A12293" s="26">
        <v>44977.683159722219</v>
      </c>
      <c r="B12293" s="23" t="s">
        <v>19</v>
      </c>
      <c r="C12293" s="23" t="s">
        <v>15409</v>
      </c>
      <c r="D12293" s="23" t="s">
        <v>15410</v>
      </c>
      <c r="E12293" s="23" t="s">
        <v>1</v>
      </c>
      <c r="F12293" s="23" t="s">
        <v>7</v>
      </c>
      <c r="G12293" s="23" t="s">
        <v>975</v>
      </c>
      <c r="H12293" s="2" t="s">
        <v>8480</v>
      </c>
      <c r="I12293" s="23" t="s">
        <v>10079</v>
      </c>
      <c r="J12293" s="23"/>
      <c r="K12293" s="23" t="s">
        <v>9712</v>
      </c>
      <c r="L12293" s="23" t="s">
        <v>9538</v>
      </c>
      <c r="M12293" s="23">
        <f>YEAR(Tabla2[[#This Row],[Fecha de creación]])</f>
        <v>2023</v>
      </c>
      <c r="N12293" s="23">
        <f>MONTH(Tabla2[[#This Row],[Fecha de creación]])</f>
        <v>2</v>
      </c>
    </row>
    <row r="12294" spans="1:14" x14ac:dyDescent="0.25">
      <c r="A12294" s="26">
        <v>44977.683657407404</v>
      </c>
      <c r="B12294" s="23" t="s">
        <v>56</v>
      </c>
      <c r="C12294" s="23" t="s">
        <v>15411</v>
      </c>
      <c r="D12294" s="23" t="s">
        <v>7268</v>
      </c>
      <c r="E12294" s="23" t="s">
        <v>1</v>
      </c>
      <c r="F12294" s="23" t="s">
        <v>22</v>
      </c>
      <c r="G12294" s="23" t="s">
        <v>975</v>
      </c>
      <c r="H12294" s="2" t="s">
        <v>8893</v>
      </c>
      <c r="I12294" s="23" t="s">
        <v>14962</v>
      </c>
      <c r="J12294" s="23" t="s">
        <v>958</v>
      </c>
      <c r="K12294" s="23" t="s">
        <v>9712</v>
      </c>
      <c r="L12294" s="23" t="s">
        <v>9538</v>
      </c>
      <c r="M12294" s="23">
        <f>YEAR(Tabla2[[#This Row],[Fecha de creación]])</f>
        <v>2023</v>
      </c>
      <c r="N12294" s="23">
        <f>MONTH(Tabla2[[#This Row],[Fecha de creación]])</f>
        <v>2</v>
      </c>
    </row>
    <row r="12295" spans="1:14" x14ac:dyDescent="0.25">
      <c r="A12295" s="26">
        <v>44977.685949074075</v>
      </c>
      <c r="B12295" s="23" t="s">
        <v>0</v>
      </c>
      <c r="C12295" s="23" t="s">
        <v>15412</v>
      </c>
      <c r="D12295" s="23" t="s">
        <v>982</v>
      </c>
      <c r="E12295" s="23" t="s">
        <v>1</v>
      </c>
      <c r="F12295" s="23" t="s">
        <v>22</v>
      </c>
      <c r="G12295" s="23" t="s">
        <v>975</v>
      </c>
      <c r="H12295" s="2" t="s">
        <v>8893</v>
      </c>
      <c r="I12295" s="23" t="s">
        <v>7680</v>
      </c>
      <c r="J12295" s="23" t="s">
        <v>59</v>
      </c>
      <c r="K12295" s="23" t="s">
        <v>9712</v>
      </c>
      <c r="L12295" s="23" t="s">
        <v>9538</v>
      </c>
      <c r="M12295" s="23">
        <f>YEAR(Tabla2[[#This Row],[Fecha de creación]])</f>
        <v>2023</v>
      </c>
      <c r="N12295" s="23">
        <f>MONTH(Tabla2[[#This Row],[Fecha de creación]])</f>
        <v>2</v>
      </c>
    </row>
    <row r="12296" spans="1:14" x14ac:dyDescent="0.25">
      <c r="A12296" s="26">
        <v>44977.697187500002</v>
      </c>
      <c r="B12296" s="23" t="s">
        <v>0</v>
      </c>
      <c r="C12296" s="23" t="s">
        <v>15413</v>
      </c>
      <c r="D12296" s="23" t="s">
        <v>982</v>
      </c>
      <c r="E12296" s="23" t="s">
        <v>1</v>
      </c>
      <c r="F12296" s="23" t="s">
        <v>22</v>
      </c>
      <c r="G12296" s="23" t="s">
        <v>975</v>
      </c>
      <c r="H12296" s="2" t="s">
        <v>8893</v>
      </c>
      <c r="I12296" s="23" t="s">
        <v>7680</v>
      </c>
      <c r="J12296" s="23" t="s">
        <v>59</v>
      </c>
      <c r="K12296" s="23" t="s">
        <v>9712</v>
      </c>
      <c r="L12296" s="23" t="s">
        <v>9538</v>
      </c>
      <c r="M12296" s="23">
        <f>YEAR(Tabla2[[#This Row],[Fecha de creación]])</f>
        <v>2023</v>
      </c>
      <c r="N12296" s="23">
        <f>MONTH(Tabla2[[#This Row],[Fecha de creación]])</f>
        <v>2</v>
      </c>
    </row>
    <row r="12297" spans="1:14" x14ac:dyDescent="0.25">
      <c r="A12297" s="26">
        <v>44977.697581018518</v>
      </c>
      <c r="B12297" s="23" t="s">
        <v>56</v>
      </c>
      <c r="C12297" s="23" t="s">
        <v>15414</v>
      </c>
      <c r="D12297" s="23" t="s">
        <v>7268</v>
      </c>
      <c r="E12297" s="23" t="s">
        <v>1</v>
      </c>
      <c r="F12297" s="23" t="s">
        <v>22</v>
      </c>
      <c r="G12297" s="23" t="s">
        <v>975</v>
      </c>
      <c r="H12297" s="2" t="s">
        <v>8893</v>
      </c>
      <c r="I12297" s="23" t="s">
        <v>14962</v>
      </c>
      <c r="J12297" s="23" t="s">
        <v>958</v>
      </c>
      <c r="K12297" s="23" t="s">
        <v>9712</v>
      </c>
      <c r="L12297" s="23" t="s">
        <v>9538</v>
      </c>
      <c r="M12297" s="23">
        <f>YEAR(Tabla2[[#This Row],[Fecha de creación]])</f>
        <v>2023</v>
      </c>
      <c r="N12297" s="23">
        <f>MONTH(Tabla2[[#This Row],[Fecha de creación]])</f>
        <v>2</v>
      </c>
    </row>
    <row r="12298" spans="1:14" x14ac:dyDescent="0.25">
      <c r="A12298" s="26">
        <v>44977.705428240741</v>
      </c>
      <c r="B12298" s="23" t="s">
        <v>189</v>
      </c>
      <c r="C12298" s="23" t="s">
        <v>15415</v>
      </c>
      <c r="D12298" s="23" t="s">
        <v>7341</v>
      </c>
      <c r="E12298" s="23" t="s">
        <v>1</v>
      </c>
      <c r="F12298" s="23" t="s">
        <v>22</v>
      </c>
      <c r="G12298" s="23" t="s">
        <v>975</v>
      </c>
      <c r="H12298" s="2" t="s">
        <v>16986</v>
      </c>
      <c r="I12298" s="23" t="s">
        <v>14979</v>
      </c>
      <c r="J12298" s="23" t="s">
        <v>59</v>
      </c>
      <c r="K12298" s="23" t="s">
        <v>9712</v>
      </c>
      <c r="L12298" s="23" t="s">
        <v>9538</v>
      </c>
      <c r="M12298" s="23">
        <f>YEAR(Tabla2[[#This Row],[Fecha de creación]])</f>
        <v>2023</v>
      </c>
      <c r="N12298" s="23">
        <f>MONTH(Tabla2[[#This Row],[Fecha de creación]])</f>
        <v>2</v>
      </c>
    </row>
    <row r="12299" spans="1:14" x14ac:dyDescent="0.25">
      <c r="A12299" s="26">
        <v>44977.725046296298</v>
      </c>
      <c r="B12299" s="23" t="s">
        <v>189</v>
      </c>
      <c r="C12299" s="23" t="s">
        <v>15416</v>
      </c>
      <c r="D12299" s="23" t="s">
        <v>7341</v>
      </c>
      <c r="E12299" s="23" t="s">
        <v>1</v>
      </c>
      <c r="F12299" s="23" t="s">
        <v>22</v>
      </c>
      <c r="G12299" s="23" t="s">
        <v>975</v>
      </c>
      <c r="H12299" s="2" t="s">
        <v>16986</v>
      </c>
      <c r="I12299" s="23" t="s">
        <v>14979</v>
      </c>
      <c r="J12299" s="23" t="s">
        <v>59</v>
      </c>
      <c r="K12299" s="23" t="s">
        <v>9712</v>
      </c>
      <c r="L12299" s="23" t="s">
        <v>9538</v>
      </c>
      <c r="M12299" s="23">
        <f>YEAR(Tabla2[[#This Row],[Fecha de creación]])</f>
        <v>2023</v>
      </c>
      <c r="N12299" s="23">
        <f>MONTH(Tabla2[[#This Row],[Fecha de creación]])</f>
        <v>2</v>
      </c>
    </row>
    <row r="12300" spans="1:14" x14ac:dyDescent="0.25">
      <c r="A12300" s="26">
        <v>44977.726006944446</v>
      </c>
      <c r="B12300" s="23" t="s">
        <v>189</v>
      </c>
      <c r="C12300" s="23" t="s">
        <v>15417</v>
      </c>
      <c r="D12300" s="23" t="s">
        <v>7341</v>
      </c>
      <c r="E12300" s="23" t="s">
        <v>1</v>
      </c>
      <c r="F12300" s="23" t="s">
        <v>22</v>
      </c>
      <c r="G12300" s="23" t="s">
        <v>975</v>
      </c>
      <c r="H12300" s="2" t="s">
        <v>16986</v>
      </c>
      <c r="I12300" s="23" t="s">
        <v>14979</v>
      </c>
      <c r="J12300" s="23" t="s">
        <v>59</v>
      </c>
      <c r="K12300" s="23" t="s">
        <v>9712</v>
      </c>
      <c r="L12300" s="23" t="s">
        <v>9538</v>
      </c>
      <c r="M12300" s="23">
        <f>YEAR(Tabla2[[#This Row],[Fecha de creación]])</f>
        <v>2023</v>
      </c>
      <c r="N12300" s="23">
        <f>MONTH(Tabla2[[#This Row],[Fecha de creación]])</f>
        <v>2</v>
      </c>
    </row>
    <row r="12301" spans="1:14" x14ac:dyDescent="0.25">
      <c r="A12301" s="26">
        <v>44977.731145833335</v>
      </c>
      <c r="B12301" s="23" t="s">
        <v>0</v>
      </c>
      <c r="C12301" s="23" t="s">
        <v>15418</v>
      </c>
      <c r="D12301" s="23" t="s">
        <v>982</v>
      </c>
      <c r="E12301" s="23" t="s">
        <v>1</v>
      </c>
      <c r="F12301" s="23" t="s">
        <v>22</v>
      </c>
      <c r="G12301" s="23" t="s">
        <v>975</v>
      </c>
      <c r="H12301" s="2" t="s">
        <v>8893</v>
      </c>
      <c r="I12301" s="23" t="s">
        <v>7680</v>
      </c>
      <c r="J12301" s="23" t="s">
        <v>59</v>
      </c>
      <c r="K12301" s="23" t="s">
        <v>9712</v>
      </c>
      <c r="L12301" s="23" t="s">
        <v>9538</v>
      </c>
      <c r="M12301" s="23">
        <f>YEAR(Tabla2[[#This Row],[Fecha de creación]])</f>
        <v>2023</v>
      </c>
      <c r="N12301" s="23">
        <f>MONTH(Tabla2[[#This Row],[Fecha de creación]])</f>
        <v>2</v>
      </c>
    </row>
    <row r="12302" spans="1:14" x14ac:dyDescent="0.25">
      <c r="A12302" s="26">
        <v>44977.73505787037</v>
      </c>
      <c r="B12302" s="23" t="s">
        <v>0</v>
      </c>
      <c r="C12302" s="23" t="s">
        <v>15419</v>
      </c>
      <c r="D12302" s="23" t="s">
        <v>982</v>
      </c>
      <c r="E12302" s="23" t="s">
        <v>1</v>
      </c>
      <c r="F12302" s="23" t="s">
        <v>22</v>
      </c>
      <c r="G12302" s="23" t="s">
        <v>975</v>
      </c>
      <c r="H12302" s="2" t="s">
        <v>8893</v>
      </c>
      <c r="I12302" s="23" t="s">
        <v>7680</v>
      </c>
      <c r="J12302" s="23" t="s">
        <v>59</v>
      </c>
      <c r="K12302" s="23" t="s">
        <v>9712</v>
      </c>
      <c r="L12302" s="23" t="s">
        <v>9538</v>
      </c>
      <c r="M12302" s="23">
        <f>YEAR(Tabla2[[#This Row],[Fecha de creación]])</f>
        <v>2023</v>
      </c>
      <c r="N12302" s="23">
        <f>MONTH(Tabla2[[#This Row],[Fecha de creación]])</f>
        <v>2</v>
      </c>
    </row>
    <row r="12303" spans="1:14" x14ac:dyDescent="0.25">
      <c r="A12303" s="26">
        <v>44977.736250000002</v>
      </c>
      <c r="B12303" s="23" t="s">
        <v>0</v>
      </c>
      <c r="C12303" s="23" t="s">
        <v>15420</v>
      </c>
      <c r="D12303" s="23" t="s">
        <v>982</v>
      </c>
      <c r="E12303" s="23" t="s">
        <v>1</v>
      </c>
      <c r="F12303" s="23" t="s">
        <v>22</v>
      </c>
      <c r="G12303" s="23" t="s">
        <v>975</v>
      </c>
      <c r="H12303" s="2" t="s">
        <v>8893</v>
      </c>
      <c r="I12303" s="23" t="s">
        <v>7680</v>
      </c>
      <c r="J12303" s="23" t="s">
        <v>59</v>
      </c>
      <c r="K12303" s="23" t="s">
        <v>9712</v>
      </c>
      <c r="L12303" s="23" t="s">
        <v>9538</v>
      </c>
      <c r="M12303" s="23">
        <f>YEAR(Tabla2[[#This Row],[Fecha de creación]])</f>
        <v>2023</v>
      </c>
      <c r="N12303" s="23">
        <f>MONTH(Tabla2[[#This Row],[Fecha de creación]])</f>
        <v>2</v>
      </c>
    </row>
    <row r="12304" spans="1:14" x14ac:dyDescent="0.25">
      <c r="A12304" s="26">
        <v>44977.746979166666</v>
      </c>
      <c r="B12304" s="23" t="s">
        <v>0</v>
      </c>
      <c r="C12304" s="23" t="s">
        <v>15421</v>
      </c>
      <c r="D12304" s="23" t="s">
        <v>982</v>
      </c>
      <c r="E12304" s="23" t="s">
        <v>1</v>
      </c>
      <c r="F12304" s="23" t="s">
        <v>22</v>
      </c>
      <c r="G12304" s="23" t="s">
        <v>975</v>
      </c>
      <c r="H12304" s="2" t="s">
        <v>8893</v>
      </c>
      <c r="I12304" s="23" t="s">
        <v>7680</v>
      </c>
      <c r="J12304" s="23" t="s">
        <v>59</v>
      </c>
      <c r="K12304" s="23" t="s">
        <v>9712</v>
      </c>
      <c r="L12304" s="23" t="s">
        <v>9538</v>
      </c>
      <c r="M12304" s="23">
        <f>YEAR(Tabla2[[#This Row],[Fecha de creación]])</f>
        <v>2023</v>
      </c>
      <c r="N12304" s="23">
        <f>MONTH(Tabla2[[#This Row],[Fecha de creación]])</f>
        <v>2</v>
      </c>
    </row>
    <row r="12305" spans="1:14" x14ac:dyDescent="0.25">
      <c r="A12305" s="26">
        <v>44978.367893518516</v>
      </c>
      <c r="B12305" s="23" t="s">
        <v>189</v>
      </c>
      <c r="C12305" s="23" t="s">
        <v>15422</v>
      </c>
      <c r="D12305" s="23" t="s">
        <v>15423</v>
      </c>
      <c r="E12305" s="23" t="s">
        <v>1</v>
      </c>
      <c r="F12305" s="23" t="s">
        <v>7</v>
      </c>
      <c r="G12305" s="23" t="s">
        <v>975</v>
      </c>
      <c r="H12305" s="2" t="s">
        <v>7980</v>
      </c>
      <c r="I12305" s="23" t="s">
        <v>7338</v>
      </c>
      <c r="J12305" s="23" t="s">
        <v>59</v>
      </c>
      <c r="K12305" s="23" t="s">
        <v>9712</v>
      </c>
      <c r="L12305" s="23" t="s">
        <v>9538</v>
      </c>
      <c r="M12305" s="23">
        <f>YEAR(Tabla2[[#This Row],[Fecha de creación]])</f>
        <v>2023</v>
      </c>
      <c r="N12305" s="23">
        <f>MONTH(Tabla2[[#This Row],[Fecha de creación]])</f>
        <v>2</v>
      </c>
    </row>
    <row r="12306" spans="1:14" x14ac:dyDescent="0.25">
      <c r="A12306" s="26">
        <v>44978.37767361111</v>
      </c>
      <c r="B12306" s="23" t="s">
        <v>19</v>
      </c>
      <c r="C12306" s="23" t="s">
        <v>15424</v>
      </c>
      <c r="D12306" s="23" t="s">
        <v>15425</v>
      </c>
      <c r="E12306" s="23" t="s">
        <v>1</v>
      </c>
      <c r="F12306" s="23" t="s">
        <v>7</v>
      </c>
      <c r="G12306" s="23" t="s">
        <v>975</v>
      </c>
      <c r="H12306" s="2" t="s">
        <v>7722</v>
      </c>
      <c r="I12306" s="23" t="s">
        <v>10079</v>
      </c>
      <c r="J12306" s="23"/>
      <c r="K12306" s="23" t="s">
        <v>9712</v>
      </c>
      <c r="L12306" s="23" t="s">
        <v>9538</v>
      </c>
      <c r="M12306" s="23">
        <f>YEAR(Tabla2[[#This Row],[Fecha de creación]])</f>
        <v>2023</v>
      </c>
      <c r="N12306" s="23">
        <f>MONTH(Tabla2[[#This Row],[Fecha de creación]])</f>
        <v>2</v>
      </c>
    </row>
    <row r="12307" spans="1:14" x14ac:dyDescent="0.25">
      <c r="A12307" s="26">
        <v>44978.401261574072</v>
      </c>
      <c r="B12307" s="23" t="s">
        <v>189</v>
      </c>
      <c r="C12307" s="23" t="s">
        <v>15426</v>
      </c>
      <c r="D12307" s="23" t="s">
        <v>15427</v>
      </c>
      <c r="E12307" s="23" t="s">
        <v>1</v>
      </c>
      <c r="F12307" s="23" t="s">
        <v>2</v>
      </c>
      <c r="G12307" s="23" t="s">
        <v>1551</v>
      </c>
      <c r="H12307" s="2" t="s">
        <v>7764</v>
      </c>
      <c r="I12307" s="23" t="s">
        <v>7205</v>
      </c>
      <c r="J12307" s="23" t="s">
        <v>59</v>
      </c>
      <c r="K12307" s="23" t="s">
        <v>9712</v>
      </c>
      <c r="L12307" s="23" t="s">
        <v>9539</v>
      </c>
      <c r="M12307" s="23">
        <f>YEAR(Tabla2[[#This Row],[Fecha de creación]])</f>
        <v>2023</v>
      </c>
      <c r="N12307" s="23">
        <f>MONTH(Tabla2[[#This Row],[Fecha de creación]])</f>
        <v>2</v>
      </c>
    </row>
    <row r="12308" spans="1:14" x14ac:dyDescent="0.25">
      <c r="A12308" s="26">
        <v>44978.410381944443</v>
      </c>
      <c r="B12308" s="23" t="s">
        <v>0</v>
      </c>
      <c r="C12308" s="23" t="s">
        <v>15428</v>
      </c>
      <c r="D12308" s="23" t="s">
        <v>49</v>
      </c>
      <c r="E12308" s="23" t="s">
        <v>1</v>
      </c>
      <c r="F12308" s="23" t="s">
        <v>7</v>
      </c>
      <c r="G12308" s="23" t="s">
        <v>3</v>
      </c>
      <c r="H12308" s="2" t="s">
        <v>7745</v>
      </c>
      <c r="I12308" s="23" t="s">
        <v>14129</v>
      </c>
      <c r="J12308" s="23" t="s">
        <v>958</v>
      </c>
      <c r="K12308" s="23" t="s">
        <v>9712</v>
      </c>
      <c r="L12308" s="23" t="s">
        <v>9539</v>
      </c>
      <c r="M12308" s="23">
        <f>YEAR(Tabla2[[#This Row],[Fecha de creación]])</f>
        <v>2023</v>
      </c>
      <c r="N12308" s="23">
        <f>MONTH(Tabla2[[#This Row],[Fecha de creación]])</f>
        <v>2</v>
      </c>
    </row>
    <row r="12309" spans="1:14" x14ac:dyDescent="0.25">
      <c r="A12309" s="26">
        <v>44978.420127314814</v>
      </c>
      <c r="B12309" s="23" t="s">
        <v>0</v>
      </c>
      <c r="C12309" s="23" t="s">
        <v>15429</v>
      </c>
      <c r="D12309" s="23" t="s">
        <v>49</v>
      </c>
      <c r="E12309" s="23" t="s">
        <v>1</v>
      </c>
      <c r="F12309" s="23" t="s">
        <v>7</v>
      </c>
      <c r="G12309" s="23" t="s">
        <v>3</v>
      </c>
      <c r="H12309" s="2" t="s">
        <v>7745</v>
      </c>
      <c r="I12309" s="23" t="s">
        <v>14129</v>
      </c>
      <c r="J12309" s="23" t="s">
        <v>958</v>
      </c>
      <c r="K12309" s="23" t="s">
        <v>9712</v>
      </c>
      <c r="L12309" s="23" t="s">
        <v>9539</v>
      </c>
      <c r="M12309" s="23">
        <f>YEAR(Tabla2[[#This Row],[Fecha de creación]])</f>
        <v>2023</v>
      </c>
      <c r="N12309" s="23">
        <f>MONTH(Tabla2[[#This Row],[Fecha de creación]])</f>
        <v>2</v>
      </c>
    </row>
    <row r="12310" spans="1:14" x14ac:dyDescent="0.25">
      <c r="A12310" s="26">
        <v>44978.420706018522</v>
      </c>
      <c r="B12310" s="23" t="s">
        <v>34</v>
      </c>
      <c r="C12310" s="23" t="s">
        <v>15430</v>
      </c>
      <c r="D12310" s="23" t="s">
        <v>15431</v>
      </c>
      <c r="E12310" s="23" t="s">
        <v>1</v>
      </c>
      <c r="F12310" s="23" t="s">
        <v>7</v>
      </c>
      <c r="G12310" s="23" t="s">
        <v>975</v>
      </c>
      <c r="H12310" s="2" t="s">
        <v>7730</v>
      </c>
      <c r="I12310" s="23" t="s">
        <v>13151</v>
      </c>
      <c r="J12310" s="23"/>
      <c r="K12310" s="23" t="s">
        <v>9712</v>
      </c>
      <c r="L12310" s="23" t="s">
        <v>9538</v>
      </c>
      <c r="M12310" s="23">
        <f>YEAR(Tabla2[[#This Row],[Fecha de creación]])</f>
        <v>2023</v>
      </c>
      <c r="N12310" s="23">
        <f>MONTH(Tabla2[[#This Row],[Fecha de creación]])</f>
        <v>2</v>
      </c>
    </row>
    <row r="12311" spans="1:14" x14ac:dyDescent="0.25">
      <c r="A12311" s="26">
        <v>44978.433993055558</v>
      </c>
      <c r="B12311" s="23" t="s">
        <v>189</v>
      </c>
      <c r="C12311" s="23" t="s">
        <v>15432</v>
      </c>
      <c r="D12311" s="23" t="s">
        <v>21</v>
      </c>
      <c r="E12311" s="23" t="s">
        <v>1</v>
      </c>
      <c r="F12311" s="23" t="s">
        <v>7</v>
      </c>
      <c r="G12311" s="23" t="s">
        <v>975</v>
      </c>
      <c r="H12311" s="2" t="s">
        <v>7744</v>
      </c>
      <c r="I12311" s="23" t="s">
        <v>14979</v>
      </c>
      <c r="J12311" s="23" t="s">
        <v>59</v>
      </c>
      <c r="K12311" s="23" t="s">
        <v>9712</v>
      </c>
      <c r="L12311" s="23" t="s">
        <v>9538</v>
      </c>
      <c r="M12311" s="23">
        <f>YEAR(Tabla2[[#This Row],[Fecha de creación]])</f>
        <v>2023</v>
      </c>
      <c r="N12311" s="23">
        <f>MONTH(Tabla2[[#This Row],[Fecha de creación]])</f>
        <v>2</v>
      </c>
    </row>
    <row r="12312" spans="1:14" x14ac:dyDescent="0.25">
      <c r="A12312" s="26">
        <v>44978.435925925929</v>
      </c>
      <c r="B12312" s="23" t="s">
        <v>189</v>
      </c>
      <c r="C12312" s="23" t="s">
        <v>15433</v>
      </c>
      <c r="D12312" s="23" t="s">
        <v>7341</v>
      </c>
      <c r="E12312" s="23" t="s">
        <v>1</v>
      </c>
      <c r="F12312" s="23" t="s">
        <v>22</v>
      </c>
      <c r="G12312" s="23" t="s">
        <v>975</v>
      </c>
      <c r="H12312" s="2" t="s">
        <v>16986</v>
      </c>
      <c r="I12312" s="23" t="s">
        <v>14979</v>
      </c>
      <c r="J12312" s="23" t="s">
        <v>59</v>
      </c>
      <c r="K12312" s="23" t="s">
        <v>9712</v>
      </c>
      <c r="L12312" s="23" t="s">
        <v>9538</v>
      </c>
      <c r="M12312" s="23">
        <f>YEAR(Tabla2[[#This Row],[Fecha de creación]])</f>
        <v>2023</v>
      </c>
      <c r="N12312" s="23">
        <f>MONTH(Tabla2[[#This Row],[Fecha de creación]])</f>
        <v>2</v>
      </c>
    </row>
    <row r="12313" spans="1:14" x14ac:dyDescent="0.25">
      <c r="A12313" s="26">
        <v>44978.438726851855</v>
      </c>
      <c r="B12313" s="23" t="s">
        <v>7771</v>
      </c>
      <c r="C12313" s="23" t="s">
        <v>15434</v>
      </c>
      <c r="D12313" s="23" t="s">
        <v>15435</v>
      </c>
      <c r="E12313" s="23" t="s">
        <v>1</v>
      </c>
      <c r="F12313" s="23" t="s">
        <v>7</v>
      </c>
      <c r="G12313" s="23" t="s">
        <v>3</v>
      </c>
      <c r="H12313" s="2" t="s">
        <v>7758</v>
      </c>
      <c r="I12313" s="23" t="s">
        <v>15151</v>
      </c>
      <c r="J12313" s="23"/>
      <c r="K12313" s="23" t="s">
        <v>9712</v>
      </c>
      <c r="L12313" s="23" t="s">
        <v>9539</v>
      </c>
      <c r="M12313" s="23">
        <f>YEAR(Tabla2[[#This Row],[Fecha de creación]])</f>
        <v>2023</v>
      </c>
      <c r="N12313" s="23">
        <f>MONTH(Tabla2[[#This Row],[Fecha de creación]])</f>
        <v>2</v>
      </c>
    </row>
    <row r="12314" spans="1:14" x14ac:dyDescent="0.25">
      <c r="A12314" s="26">
        <v>44978.440891203703</v>
      </c>
      <c r="B12314" s="23" t="s">
        <v>34</v>
      </c>
      <c r="C12314" s="23" t="s">
        <v>15436</v>
      </c>
      <c r="D12314" s="23" t="s">
        <v>15171</v>
      </c>
      <c r="E12314" s="23" t="s">
        <v>1</v>
      </c>
      <c r="F12314" s="23" t="s">
        <v>7</v>
      </c>
      <c r="G12314" s="23" t="s">
        <v>975</v>
      </c>
      <c r="H12314" s="2" t="s">
        <v>8459</v>
      </c>
      <c r="I12314" s="23" t="s">
        <v>13151</v>
      </c>
      <c r="J12314" s="23"/>
      <c r="K12314" s="23" t="s">
        <v>9712</v>
      </c>
      <c r="L12314" s="23" t="s">
        <v>9538</v>
      </c>
      <c r="M12314" s="23">
        <f>YEAR(Tabla2[[#This Row],[Fecha de creación]])</f>
        <v>2023</v>
      </c>
      <c r="N12314" s="23">
        <f>MONTH(Tabla2[[#This Row],[Fecha de creación]])</f>
        <v>2</v>
      </c>
    </row>
    <row r="12315" spans="1:14" x14ac:dyDescent="0.25">
      <c r="A12315" s="26">
        <v>44978.449247685188</v>
      </c>
      <c r="B12315" s="23" t="s">
        <v>19</v>
      </c>
      <c r="C12315" s="23" t="s">
        <v>15437</v>
      </c>
      <c r="D12315" s="23" t="s">
        <v>15438</v>
      </c>
      <c r="E12315" s="23" t="s">
        <v>1</v>
      </c>
      <c r="F12315" s="23" t="s">
        <v>7</v>
      </c>
      <c r="G12315" s="23" t="s">
        <v>975</v>
      </c>
      <c r="H12315" s="2" t="s">
        <v>8559</v>
      </c>
      <c r="I12315" s="23" t="s">
        <v>10079</v>
      </c>
      <c r="J12315" s="23"/>
      <c r="K12315" s="23" t="s">
        <v>9712</v>
      </c>
      <c r="L12315" s="23" t="s">
        <v>9538</v>
      </c>
      <c r="M12315" s="23">
        <f>YEAR(Tabla2[[#This Row],[Fecha de creación]])</f>
        <v>2023</v>
      </c>
      <c r="N12315" s="23">
        <f>MONTH(Tabla2[[#This Row],[Fecha de creación]])</f>
        <v>2</v>
      </c>
    </row>
    <row r="12316" spans="1:14" x14ac:dyDescent="0.25">
      <c r="A12316" s="26">
        <v>44978.468657407408</v>
      </c>
      <c r="B12316" s="23" t="s">
        <v>34</v>
      </c>
      <c r="C12316" s="23" t="s">
        <v>15439</v>
      </c>
      <c r="D12316" s="23" t="s">
        <v>15440</v>
      </c>
      <c r="E12316" s="23" t="s">
        <v>1</v>
      </c>
      <c r="F12316" s="23" t="s">
        <v>7</v>
      </c>
      <c r="G12316" s="23" t="s">
        <v>3</v>
      </c>
      <c r="H12316" s="2" t="s">
        <v>16996</v>
      </c>
      <c r="I12316" s="23" t="s">
        <v>13151</v>
      </c>
      <c r="J12316" s="23"/>
      <c r="K12316" s="23" t="s">
        <v>9712</v>
      </c>
      <c r="L12316" s="23" t="s">
        <v>9539</v>
      </c>
      <c r="M12316" s="23">
        <f>YEAR(Tabla2[[#This Row],[Fecha de creación]])</f>
        <v>2023</v>
      </c>
      <c r="N12316" s="23">
        <f>MONTH(Tabla2[[#This Row],[Fecha de creación]])</f>
        <v>2</v>
      </c>
    </row>
    <row r="12317" spans="1:14" x14ac:dyDescent="0.25">
      <c r="A12317" s="26">
        <v>44978.475011574075</v>
      </c>
      <c r="B12317" s="23" t="s">
        <v>56</v>
      </c>
      <c r="C12317" s="23" t="s">
        <v>15441</v>
      </c>
      <c r="D12317" s="23" t="s">
        <v>7268</v>
      </c>
      <c r="E12317" s="23" t="s">
        <v>1</v>
      </c>
      <c r="F12317" s="23" t="s">
        <v>22</v>
      </c>
      <c r="G12317" s="23" t="s">
        <v>975</v>
      </c>
      <c r="H12317" s="2" t="s">
        <v>8893</v>
      </c>
      <c r="I12317" s="23" t="s">
        <v>14962</v>
      </c>
      <c r="J12317" s="23" t="s">
        <v>958</v>
      </c>
      <c r="K12317" s="23" t="s">
        <v>9712</v>
      </c>
      <c r="L12317" s="23" t="s">
        <v>9538</v>
      </c>
      <c r="M12317" s="23">
        <f>YEAR(Tabla2[[#This Row],[Fecha de creación]])</f>
        <v>2023</v>
      </c>
      <c r="N12317" s="23">
        <f>MONTH(Tabla2[[#This Row],[Fecha de creación]])</f>
        <v>2</v>
      </c>
    </row>
    <row r="12318" spans="1:14" x14ac:dyDescent="0.25">
      <c r="A12318" s="26">
        <v>44978.4766087963</v>
      </c>
      <c r="B12318" s="23" t="s">
        <v>189</v>
      </c>
      <c r="C12318" s="23" t="s">
        <v>15442</v>
      </c>
      <c r="D12318" s="23" t="s">
        <v>14825</v>
      </c>
      <c r="E12318" s="23" t="s">
        <v>1</v>
      </c>
      <c r="F12318" s="23" t="s">
        <v>7</v>
      </c>
      <c r="G12318" s="23" t="s">
        <v>3</v>
      </c>
      <c r="H12318" s="2" t="s">
        <v>8425</v>
      </c>
      <c r="I12318" s="23" t="s">
        <v>7338</v>
      </c>
      <c r="J12318" s="23" t="s">
        <v>59</v>
      </c>
      <c r="K12318" s="23" t="s">
        <v>9712</v>
      </c>
      <c r="L12318" s="23" t="s">
        <v>9539</v>
      </c>
      <c r="M12318" s="23">
        <f>YEAR(Tabla2[[#This Row],[Fecha de creación]])</f>
        <v>2023</v>
      </c>
      <c r="N12318" s="23">
        <f>MONTH(Tabla2[[#This Row],[Fecha de creación]])</f>
        <v>2</v>
      </c>
    </row>
    <row r="12319" spans="1:14" x14ac:dyDescent="0.25">
      <c r="A12319" s="26">
        <v>44978.483298611114</v>
      </c>
      <c r="B12319" s="23" t="s">
        <v>56</v>
      </c>
      <c r="C12319" s="23" t="s">
        <v>15443</v>
      </c>
      <c r="D12319" s="23" t="s">
        <v>7351</v>
      </c>
      <c r="E12319" s="23" t="s">
        <v>1</v>
      </c>
      <c r="F12319" s="23" t="s">
        <v>7</v>
      </c>
      <c r="G12319" s="23" t="s">
        <v>975</v>
      </c>
      <c r="H12319" s="2" t="s">
        <v>8459</v>
      </c>
      <c r="I12319" s="23" t="s">
        <v>7342</v>
      </c>
      <c r="J12319" s="23" t="s">
        <v>59</v>
      </c>
      <c r="K12319" s="23" t="s">
        <v>9712</v>
      </c>
      <c r="L12319" s="23" t="s">
        <v>9538</v>
      </c>
      <c r="M12319" s="23">
        <f>YEAR(Tabla2[[#This Row],[Fecha de creación]])</f>
        <v>2023</v>
      </c>
      <c r="N12319" s="23">
        <f>MONTH(Tabla2[[#This Row],[Fecha de creación]])</f>
        <v>2</v>
      </c>
    </row>
    <row r="12320" spans="1:14" x14ac:dyDescent="0.25">
      <c r="A12320" s="26">
        <v>44978.509733796294</v>
      </c>
      <c r="B12320" s="23" t="s">
        <v>34</v>
      </c>
      <c r="C12320" s="23" t="s">
        <v>15444</v>
      </c>
      <c r="D12320" s="23" t="s">
        <v>15445</v>
      </c>
      <c r="E12320" s="23" t="s">
        <v>1</v>
      </c>
      <c r="F12320" s="23" t="s">
        <v>7</v>
      </c>
      <c r="G12320" s="23" t="s">
        <v>975</v>
      </c>
      <c r="H12320" s="2" t="s">
        <v>7730</v>
      </c>
      <c r="I12320" s="23" t="s">
        <v>13151</v>
      </c>
      <c r="J12320" s="23"/>
      <c r="K12320" s="23" t="s">
        <v>9712</v>
      </c>
      <c r="L12320" s="23" t="s">
        <v>9538</v>
      </c>
      <c r="M12320" s="23">
        <f>YEAR(Tabla2[[#This Row],[Fecha de creación]])</f>
        <v>2023</v>
      </c>
      <c r="N12320" s="23">
        <f>MONTH(Tabla2[[#This Row],[Fecha de creación]])</f>
        <v>2</v>
      </c>
    </row>
    <row r="12321" spans="1:14" x14ac:dyDescent="0.25">
      <c r="A12321" s="26">
        <v>44978.576412037037</v>
      </c>
      <c r="B12321" s="23" t="s">
        <v>56</v>
      </c>
      <c r="C12321" s="23" t="s">
        <v>15446</v>
      </c>
      <c r="D12321" s="23" t="s">
        <v>4002</v>
      </c>
      <c r="E12321" s="23" t="s">
        <v>1</v>
      </c>
      <c r="F12321" s="23" t="s">
        <v>7</v>
      </c>
      <c r="G12321" s="23" t="s">
        <v>1551</v>
      </c>
      <c r="H12321" s="2" t="s">
        <v>7737</v>
      </c>
      <c r="I12321" s="23" t="s">
        <v>7129</v>
      </c>
      <c r="J12321" s="23" t="s">
        <v>958</v>
      </c>
      <c r="K12321" s="23" t="s">
        <v>9712</v>
      </c>
      <c r="L12321" s="23" t="s">
        <v>9539</v>
      </c>
      <c r="M12321" s="23">
        <f>YEAR(Tabla2[[#This Row],[Fecha de creación]])</f>
        <v>2023</v>
      </c>
      <c r="N12321" s="23">
        <f>MONTH(Tabla2[[#This Row],[Fecha de creación]])</f>
        <v>2</v>
      </c>
    </row>
    <row r="12322" spans="1:14" x14ac:dyDescent="0.25">
      <c r="A12322" s="26">
        <v>44978.646527777775</v>
      </c>
      <c r="B12322" s="23" t="s">
        <v>0</v>
      </c>
      <c r="C12322" s="23" t="s">
        <v>15447</v>
      </c>
      <c r="D12322" s="23" t="s">
        <v>364</v>
      </c>
      <c r="E12322" s="23" t="s">
        <v>1</v>
      </c>
      <c r="F12322" s="23" t="s">
        <v>7</v>
      </c>
      <c r="G12322" s="23" t="s">
        <v>1551</v>
      </c>
      <c r="H12322" s="2" t="s">
        <v>7725</v>
      </c>
      <c r="I12322" s="23" t="s">
        <v>976</v>
      </c>
      <c r="J12322" s="23" t="s">
        <v>59</v>
      </c>
      <c r="K12322" s="23" t="s">
        <v>9712</v>
      </c>
      <c r="L12322" s="23" t="s">
        <v>9539</v>
      </c>
      <c r="M12322" s="23">
        <f>YEAR(Tabla2[[#This Row],[Fecha de creación]])</f>
        <v>2023</v>
      </c>
      <c r="N12322" s="23">
        <f>MONTH(Tabla2[[#This Row],[Fecha de creación]])</f>
        <v>2</v>
      </c>
    </row>
    <row r="12323" spans="1:14" x14ac:dyDescent="0.25">
      <c r="A12323" s="26">
        <v>44978.654976851853</v>
      </c>
      <c r="B12323" s="23" t="s">
        <v>189</v>
      </c>
      <c r="C12323" s="23" t="s">
        <v>15448</v>
      </c>
      <c r="D12323" s="23" t="s">
        <v>7341</v>
      </c>
      <c r="E12323" s="23" t="s">
        <v>1</v>
      </c>
      <c r="F12323" s="23" t="s">
        <v>22</v>
      </c>
      <c r="G12323" s="23" t="s">
        <v>975</v>
      </c>
      <c r="H12323" s="2" t="s">
        <v>16986</v>
      </c>
      <c r="I12323" s="23" t="s">
        <v>14979</v>
      </c>
      <c r="J12323" s="23" t="s">
        <v>958</v>
      </c>
      <c r="K12323" s="23" t="s">
        <v>9712</v>
      </c>
      <c r="L12323" s="23" t="s">
        <v>9538</v>
      </c>
      <c r="M12323" s="23">
        <f>YEAR(Tabla2[[#This Row],[Fecha de creación]])</f>
        <v>2023</v>
      </c>
      <c r="N12323" s="23">
        <f>MONTH(Tabla2[[#This Row],[Fecha de creación]])</f>
        <v>2</v>
      </c>
    </row>
    <row r="12324" spans="1:14" x14ac:dyDescent="0.25">
      <c r="A12324" s="26">
        <v>44978.661122685182</v>
      </c>
      <c r="B12324" s="23" t="s">
        <v>189</v>
      </c>
      <c r="C12324" s="23" t="s">
        <v>15449</v>
      </c>
      <c r="D12324" s="23" t="s">
        <v>4002</v>
      </c>
      <c r="E12324" s="23" t="s">
        <v>1</v>
      </c>
      <c r="F12324" s="23" t="s">
        <v>2</v>
      </c>
      <c r="G12324" s="23" t="s">
        <v>1551</v>
      </c>
      <c r="H12324" s="2" t="s">
        <v>7737</v>
      </c>
      <c r="I12324" s="23" t="s">
        <v>7205</v>
      </c>
      <c r="J12324" s="23" t="s">
        <v>958</v>
      </c>
      <c r="K12324" s="23" t="s">
        <v>9712</v>
      </c>
      <c r="L12324" s="23" t="s">
        <v>9539</v>
      </c>
      <c r="M12324" s="23">
        <f>YEAR(Tabla2[[#This Row],[Fecha de creación]])</f>
        <v>2023</v>
      </c>
      <c r="N12324" s="23">
        <f>MONTH(Tabla2[[#This Row],[Fecha de creación]])</f>
        <v>2</v>
      </c>
    </row>
    <row r="12325" spans="1:14" x14ac:dyDescent="0.25">
      <c r="A12325" s="26">
        <v>44978.66375</v>
      </c>
      <c r="B12325" s="23" t="s">
        <v>0</v>
      </c>
      <c r="C12325" s="23" t="s">
        <v>15450</v>
      </c>
      <c r="D12325" s="23" t="s">
        <v>382</v>
      </c>
      <c r="E12325" s="23" t="s">
        <v>1</v>
      </c>
      <c r="F12325" s="23" t="s">
        <v>7</v>
      </c>
      <c r="G12325" s="23" t="s">
        <v>975</v>
      </c>
      <c r="H12325" s="2" t="s">
        <v>7723</v>
      </c>
      <c r="I12325" s="23" t="s">
        <v>14129</v>
      </c>
      <c r="J12325" s="23" t="s">
        <v>59</v>
      </c>
      <c r="K12325" s="23" t="s">
        <v>9712</v>
      </c>
      <c r="L12325" s="23" t="s">
        <v>9538</v>
      </c>
      <c r="M12325" s="23">
        <f>YEAR(Tabla2[[#This Row],[Fecha de creación]])</f>
        <v>2023</v>
      </c>
      <c r="N12325" s="23">
        <f>MONTH(Tabla2[[#This Row],[Fecha de creación]])</f>
        <v>2</v>
      </c>
    </row>
    <row r="12326" spans="1:14" x14ac:dyDescent="0.25">
      <c r="A12326" s="26">
        <v>44978.680115740739</v>
      </c>
      <c r="B12326" s="23" t="s">
        <v>189</v>
      </c>
      <c r="C12326" s="23" t="s">
        <v>15451</v>
      </c>
      <c r="D12326" s="23" t="s">
        <v>15338</v>
      </c>
      <c r="E12326" s="23" t="s">
        <v>1</v>
      </c>
      <c r="F12326" s="23" t="s">
        <v>7</v>
      </c>
      <c r="G12326" s="23" t="s">
        <v>975</v>
      </c>
      <c r="H12326" s="2" t="s">
        <v>7728</v>
      </c>
      <c r="I12326" s="23" t="s">
        <v>14979</v>
      </c>
      <c r="J12326" s="23" t="s">
        <v>958</v>
      </c>
      <c r="K12326" s="23" t="s">
        <v>9712</v>
      </c>
      <c r="L12326" s="23" t="s">
        <v>9538</v>
      </c>
      <c r="M12326" s="23">
        <f>YEAR(Tabla2[[#This Row],[Fecha de creación]])</f>
        <v>2023</v>
      </c>
      <c r="N12326" s="23">
        <f>MONTH(Tabla2[[#This Row],[Fecha de creación]])</f>
        <v>2</v>
      </c>
    </row>
    <row r="12327" spans="1:14" x14ac:dyDescent="0.25">
      <c r="A12327" s="26">
        <v>44978.682152777779</v>
      </c>
      <c r="B12327" s="23" t="s">
        <v>56</v>
      </c>
      <c r="C12327" s="23" t="s">
        <v>15452</v>
      </c>
      <c r="D12327" s="23" t="s">
        <v>8191</v>
      </c>
      <c r="E12327" s="23" t="s">
        <v>1</v>
      </c>
      <c r="F12327" s="23" t="s">
        <v>22</v>
      </c>
      <c r="G12327" s="23" t="s">
        <v>975</v>
      </c>
      <c r="H12327" s="2" t="s">
        <v>7731</v>
      </c>
      <c r="I12327" s="23" t="s">
        <v>7342</v>
      </c>
      <c r="J12327" s="23" t="s">
        <v>59</v>
      </c>
      <c r="K12327" s="23" t="s">
        <v>9712</v>
      </c>
      <c r="L12327" s="23" t="s">
        <v>9538</v>
      </c>
      <c r="M12327" s="23">
        <f>YEAR(Tabla2[[#This Row],[Fecha de creación]])</f>
        <v>2023</v>
      </c>
      <c r="N12327" s="23">
        <f>MONTH(Tabla2[[#This Row],[Fecha de creación]])</f>
        <v>2</v>
      </c>
    </row>
    <row r="12328" spans="1:14" x14ac:dyDescent="0.25">
      <c r="A12328" s="26">
        <v>44978.687083333331</v>
      </c>
      <c r="B12328" s="23" t="s">
        <v>56</v>
      </c>
      <c r="C12328" s="23" t="s">
        <v>15453</v>
      </c>
      <c r="D12328" s="23" t="s">
        <v>7341</v>
      </c>
      <c r="E12328" s="23" t="s">
        <v>1</v>
      </c>
      <c r="F12328" s="23" t="s">
        <v>22</v>
      </c>
      <c r="G12328" s="23" t="s">
        <v>975</v>
      </c>
      <c r="H12328" s="2" t="s">
        <v>7734</v>
      </c>
      <c r="I12328" s="23" t="s">
        <v>7342</v>
      </c>
      <c r="J12328" s="23" t="s">
        <v>958</v>
      </c>
      <c r="K12328" s="23" t="s">
        <v>9712</v>
      </c>
      <c r="L12328" s="23" t="s">
        <v>9538</v>
      </c>
      <c r="M12328" s="23">
        <f>YEAR(Tabla2[[#This Row],[Fecha de creación]])</f>
        <v>2023</v>
      </c>
      <c r="N12328" s="23">
        <f>MONTH(Tabla2[[#This Row],[Fecha de creación]])</f>
        <v>2</v>
      </c>
    </row>
    <row r="12329" spans="1:14" x14ac:dyDescent="0.25">
      <c r="A12329" s="26">
        <v>44978.698344907411</v>
      </c>
      <c r="B12329" s="23" t="s">
        <v>0</v>
      </c>
      <c r="C12329" s="23" t="s">
        <v>15454</v>
      </c>
      <c r="D12329" s="23" t="s">
        <v>982</v>
      </c>
      <c r="E12329" s="23" t="s">
        <v>1</v>
      </c>
      <c r="F12329" s="23" t="s">
        <v>22</v>
      </c>
      <c r="G12329" s="23" t="s">
        <v>975</v>
      </c>
      <c r="H12329" s="2" t="s">
        <v>8893</v>
      </c>
      <c r="I12329" s="23" t="s">
        <v>7680</v>
      </c>
      <c r="J12329" s="23" t="s">
        <v>59</v>
      </c>
      <c r="K12329" s="23" t="s">
        <v>9712</v>
      </c>
      <c r="L12329" s="23" t="s">
        <v>9538</v>
      </c>
      <c r="M12329" s="23">
        <f>YEAR(Tabla2[[#This Row],[Fecha de creación]])</f>
        <v>2023</v>
      </c>
      <c r="N12329" s="23">
        <f>MONTH(Tabla2[[#This Row],[Fecha de creación]])</f>
        <v>2</v>
      </c>
    </row>
    <row r="12330" spans="1:14" x14ac:dyDescent="0.25">
      <c r="A12330" s="26">
        <v>44978.700057870374</v>
      </c>
      <c r="B12330" s="23" t="s">
        <v>0</v>
      </c>
      <c r="C12330" s="23" t="s">
        <v>15455</v>
      </c>
      <c r="D12330" s="23" t="s">
        <v>982</v>
      </c>
      <c r="E12330" s="23" t="s">
        <v>1</v>
      </c>
      <c r="F12330" s="23" t="s">
        <v>22</v>
      </c>
      <c r="G12330" s="23" t="s">
        <v>975</v>
      </c>
      <c r="H12330" s="2" t="s">
        <v>8893</v>
      </c>
      <c r="I12330" s="23" t="s">
        <v>7680</v>
      </c>
      <c r="J12330" s="23" t="s">
        <v>59</v>
      </c>
      <c r="K12330" s="23" t="s">
        <v>9712</v>
      </c>
      <c r="L12330" s="23" t="s">
        <v>9538</v>
      </c>
      <c r="M12330" s="23">
        <f>YEAR(Tabla2[[#This Row],[Fecha de creación]])</f>
        <v>2023</v>
      </c>
      <c r="N12330" s="23">
        <f>MONTH(Tabla2[[#This Row],[Fecha de creación]])</f>
        <v>2</v>
      </c>
    </row>
    <row r="12331" spans="1:14" x14ac:dyDescent="0.25">
      <c r="A12331" s="26">
        <v>44978.706724537034</v>
      </c>
      <c r="B12331" s="23" t="s">
        <v>100</v>
      </c>
      <c r="C12331" s="23" t="s">
        <v>15456</v>
      </c>
      <c r="D12331" s="23" t="s">
        <v>982</v>
      </c>
      <c r="E12331" s="23" t="s">
        <v>1</v>
      </c>
      <c r="F12331" s="23" t="s">
        <v>22</v>
      </c>
      <c r="G12331" s="23" t="s">
        <v>975</v>
      </c>
      <c r="H12331" s="2" t="s">
        <v>8893</v>
      </c>
      <c r="I12331" s="23" t="s">
        <v>7966</v>
      </c>
      <c r="J12331" s="23" t="s">
        <v>59</v>
      </c>
      <c r="K12331" s="23" t="s">
        <v>9712</v>
      </c>
      <c r="L12331" s="23" t="s">
        <v>9538</v>
      </c>
      <c r="M12331" s="23">
        <f>YEAR(Tabla2[[#This Row],[Fecha de creación]])</f>
        <v>2023</v>
      </c>
      <c r="N12331" s="23">
        <f>MONTH(Tabla2[[#This Row],[Fecha de creación]])</f>
        <v>2</v>
      </c>
    </row>
    <row r="12332" spans="1:14" x14ac:dyDescent="0.25">
      <c r="A12332" s="26">
        <v>44978.71125</v>
      </c>
      <c r="B12332" s="23" t="s">
        <v>56</v>
      </c>
      <c r="C12332" s="23" t="s">
        <v>15457</v>
      </c>
      <c r="D12332" s="23" t="s">
        <v>7341</v>
      </c>
      <c r="E12332" s="23" t="s">
        <v>1</v>
      </c>
      <c r="F12332" s="23" t="s">
        <v>22</v>
      </c>
      <c r="G12332" s="23" t="s">
        <v>975</v>
      </c>
      <c r="H12332" s="2" t="s">
        <v>16986</v>
      </c>
      <c r="I12332" s="23" t="s">
        <v>14962</v>
      </c>
      <c r="J12332" s="23" t="s">
        <v>59</v>
      </c>
      <c r="K12332" s="23" t="s">
        <v>9712</v>
      </c>
      <c r="L12332" s="23" t="s">
        <v>9538</v>
      </c>
      <c r="M12332" s="23">
        <f>YEAR(Tabla2[[#This Row],[Fecha de creación]])</f>
        <v>2023</v>
      </c>
      <c r="N12332" s="23">
        <f>MONTH(Tabla2[[#This Row],[Fecha de creación]])</f>
        <v>2</v>
      </c>
    </row>
    <row r="12333" spans="1:14" x14ac:dyDescent="0.25">
      <c r="A12333" s="26">
        <v>44978.711944444447</v>
      </c>
      <c r="B12333" s="23" t="s">
        <v>34</v>
      </c>
      <c r="C12333" s="23" t="s">
        <v>15458</v>
      </c>
      <c r="D12333" s="23" t="s">
        <v>15459</v>
      </c>
      <c r="E12333" s="23" t="s">
        <v>1</v>
      </c>
      <c r="F12333" s="23" t="s">
        <v>7</v>
      </c>
      <c r="G12333" s="23" t="s">
        <v>3</v>
      </c>
      <c r="H12333" s="2" t="s">
        <v>8459</v>
      </c>
      <c r="I12333" s="23" t="s">
        <v>13151</v>
      </c>
      <c r="J12333" s="23"/>
      <c r="K12333" s="23" t="s">
        <v>9712</v>
      </c>
      <c r="L12333" s="23" t="s">
        <v>9539</v>
      </c>
      <c r="M12333" s="23">
        <f>YEAR(Tabla2[[#This Row],[Fecha de creación]])</f>
        <v>2023</v>
      </c>
      <c r="N12333" s="23">
        <f>MONTH(Tabla2[[#This Row],[Fecha de creación]])</f>
        <v>2</v>
      </c>
    </row>
    <row r="12334" spans="1:14" x14ac:dyDescent="0.25">
      <c r="A12334" s="26">
        <v>44978.717881944445</v>
      </c>
      <c r="B12334" s="23" t="s">
        <v>34</v>
      </c>
      <c r="C12334" s="23" t="s">
        <v>15460</v>
      </c>
      <c r="D12334" s="23" t="s">
        <v>15461</v>
      </c>
      <c r="E12334" s="23" t="s">
        <v>1</v>
      </c>
      <c r="F12334" s="23" t="s">
        <v>22</v>
      </c>
      <c r="G12334" s="23" t="s">
        <v>975</v>
      </c>
      <c r="H12334" s="2" t="s">
        <v>16986</v>
      </c>
      <c r="I12334" s="23" t="s">
        <v>13151</v>
      </c>
      <c r="J12334" s="23"/>
      <c r="K12334" s="23" t="s">
        <v>9712</v>
      </c>
      <c r="L12334" s="23" t="s">
        <v>9538</v>
      </c>
      <c r="M12334" s="23">
        <f>YEAR(Tabla2[[#This Row],[Fecha de creación]])</f>
        <v>2023</v>
      </c>
      <c r="N12334" s="23">
        <f>MONTH(Tabla2[[#This Row],[Fecha de creación]])</f>
        <v>2</v>
      </c>
    </row>
    <row r="12335" spans="1:14" x14ac:dyDescent="0.25">
      <c r="A12335" s="26">
        <v>44978.729143518518</v>
      </c>
      <c r="B12335" s="23" t="s">
        <v>34</v>
      </c>
      <c r="C12335" s="23" t="s">
        <v>15462</v>
      </c>
      <c r="D12335" s="23" t="s">
        <v>15463</v>
      </c>
      <c r="E12335" s="23" t="s">
        <v>1</v>
      </c>
      <c r="F12335" s="23" t="s">
        <v>22</v>
      </c>
      <c r="G12335" s="23" t="s">
        <v>975</v>
      </c>
      <c r="H12335" s="2" t="s">
        <v>16985</v>
      </c>
      <c r="I12335" s="23" t="s">
        <v>13151</v>
      </c>
      <c r="J12335" s="23"/>
      <c r="K12335" s="23" t="s">
        <v>9712</v>
      </c>
      <c r="L12335" s="23" t="s">
        <v>9538</v>
      </c>
      <c r="M12335" s="23">
        <f>YEAR(Tabla2[[#This Row],[Fecha de creación]])</f>
        <v>2023</v>
      </c>
      <c r="N12335" s="23">
        <f>MONTH(Tabla2[[#This Row],[Fecha de creación]])</f>
        <v>2</v>
      </c>
    </row>
    <row r="12336" spans="1:14" x14ac:dyDescent="0.25">
      <c r="A12336" s="26">
        <v>44978.732997685183</v>
      </c>
      <c r="B12336" s="23" t="s">
        <v>100</v>
      </c>
      <c r="C12336" s="23" t="s">
        <v>15464</v>
      </c>
      <c r="D12336" s="23" t="s">
        <v>7108</v>
      </c>
      <c r="E12336" s="23" t="s">
        <v>1</v>
      </c>
      <c r="F12336" s="23" t="s">
        <v>22</v>
      </c>
      <c r="G12336" s="23" t="s">
        <v>975</v>
      </c>
      <c r="H12336" s="2" t="s">
        <v>8893</v>
      </c>
      <c r="I12336" s="23" t="s">
        <v>14131</v>
      </c>
      <c r="J12336" s="23" t="s">
        <v>59</v>
      </c>
      <c r="K12336" s="23" t="s">
        <v>9712</v>
      </c>
      <c r="L12336" s="23" t="s">
        <v>9538</v>
      </c>
      <c r="M12336" s="23">
        <f>YEAR(Tabla2[[#This Row],[Fecha de creación]])</f>
        <v>2023</v>
      </c>
      <c r="N12336" s="23">
        <f>MONTH(Tabla2[[#This Row],[Fecha de creación]])</f>
        <v>2</v>
      </c>
    </row>
    <row r="12337" spans="1:14" x14ac:dyDescent="0.25">
      <c r="A12337" s="26">
        <v>44979.374652777777</v>
      </c>
      <c r="B12337" s="23" t="s">
        <v>0</v>
      </c>
      <c r="C12337" s="23" t="s">
        <v>15465</v>
      </c>
      <c r="D12337" s="23" t="s">
        <v>7108</v>
      </c>
      <c r="E12337" s="23" t="s">
        <v>1</v>
      </c>
      <c r="F12337" s="23" t="s">
        <v>22</v>
      </c>
      <c r="G12337" s="23" t="s">
        <v>975</v>
      </c>
      <c r="H12337" s="2" t="s">
        <v>8893</v>
      </c>
      <c r="I12337" s="23" t="s">
        <v>14129</v>
      </c>
      <c r="J12337" s="23" t="s">
        <v>59</v>
      </c>
      <c r="K12337" s="23" t="s">
        <v>9712</v>
      </c>
      <c r="L12337" s="23" t="s">
        <v>9538</v>
      </c>
      <c r="M12337" s="23">
        <f>YEAR(Tabla2[[#This Row],[Fecha de creación]])</f>
        <v>2023</v>
      </c>
      <c r="N12337" s="23">
        <f>MONTH(Tabla2[[#This Row],[Fecha de creación]])</f>
        <v>2</v>
      </c>
    </row>
    <row r="12338" spans="1:14" x14ac:dyDescent="0.25">
      <c r="A12338" s="26">
        <v>44979.381805555553</v>
      </c>
      <c r="B12338" s="23" t="s">
        <v>189</v>
      </c>
      <c r="C12338" s="23" t="s">
        <v>15466</v>
      </c>
      <c r="D12338" s="23" t="s">
        <v>7341</v>
      </c>
      <c r="E12338" s="23" t="s">
        <v>1</v>
      </c>
      <c r="F12338" s="23" t="s">
        <v>22</v>
      </c>
      <c r="G12338" s="23" t="s">
        <v>975</v>
      </c>
      <c r="H12338" s="2" t="s">
        <v>16986</v>
      </c>
      <c r="I12338" s="23" t="s">
        <v>14979</v>
      </c>
      <c r="J12338" s="23" t="s">
        <v>958</v>
      </c>
      <c r="K12338" s="23" t="s">
        <v>9712</v>
      </c>
      <c r="L12338" s="23" t="s">
        <v>9538</v>
      </c>
      <c r="M12338" s="23">
        <f>YEAR(Tabla2[[#This Row],[Fecha de creación]])</f>
        <v>2023</v>
      </c>
      <c r="N12338" s="23">
        <f>MONTH(Tabla2[[#This Row],[Fecha de creación]])</f>
        <v>2</v>
      </c>
    </row>
    <row r="12339" spans="1:14" x14ac:dyDescent="0.25">
      <c r="A12339" s="26">
        <v>44979.400416666664</v>
      </c>
      <c r="B12339" s="23" t="s">
        <v>7771</v>
      </c>
      <c r="C12339" s="23" t="s">
        <v>15467</v>
      </c>
      <c r="D12339" s="23" t="s">
        <v>15468</v>
      </c>
      <c r="E12339" s="23" t="s">
        <v>1</v>
      </c>
      <c r="F12339" s="23" t="s">
        <v>7</v>
      </c>
      <c r="G12339" s="23" t="s">
        <v>1551</v>
      </c>
      <c r="H12339" s="2" t="s">
        <v>7734</v>
      </c>
      <c r="I12339" s="23" t="s">
        <v>15469</v>
      </c>
      <c r="J12339" s="23"/>
      <c r="K12339" s="23" t="s">
        <v>9712</v>
      </c>
      <c r="L12339" s="23" t="s">
        <v>9539</v>
      </c>
      <c r="M12339" s="23">
        <f>YEAR(Tabla2[[#This Row],[Fecha de creación]])</f>
        <v>2023</v>
      </c>
      <c r="N12339" s="23">
        <f>MONTH(Tabla2[[#This Row],[Fecha de creación]])</f>
        <v>2</v>
      </c>
    </row>
    <row r="12340" spans="1:14" x14ac:dyDescent="0.25">
      <c r="A12340" s="26">
        <v>44979.400925925926</v>
      </c>
      <c r="B12340" s="23" t="s">
        <v>56</v>
      </c>
      <c r="C12340" s="23" t="s">
        <v>15470</v>
      </c>
      <c r="D12340" s="23" t="s">
        <v>312</v>
      </c>
      <c r="E12340" s="23" t="s">
        <v>1</v>
      </c>
      <c r="F12340" s="23" t="s">
        <v>7</v>
      </c>
      <c r="G12340" s="23" t="s">
        <v>975</v>
      </c>
      <c r="H12340" s="2" t="s">
        <v>8459</v>
      </c>
      <c r="I12340" s="23" t="s">
        <v>14962</v>
      </c>
      <c r="J12340" s="23" t="s">
        <v>958</v>
      </c>
      <c r="K12340" s="23" t="s">
        <v>9712</v>
      </c>
      <c r="L12340" s="23" t="s">
        <v>9538</v>
      </c>
      <c r="M12340" s="23">
        <f>YEAR(Tabla2[[#This Row],[Fecha de creación]])</f>
        <v>2023</v>
      </c>
      <c r="N12340" s="23">
        <f>MONTH(Tabla2[[#This Row],[Fecha de creación]])</f>
        <v>2</v>
      </c>
    </row>
    <row r="12341" spans="1:14" x14ac:dyDescent="0.25">
      <c r="A12341" s="26">
        <v>44979.408229166664</v>
      </c>
      <c r="B12341" s="23" t="s">
        <v>56</v>
      </c>
      <c r="C12341" s="23" t="s">
        <v>15471</v>
      </c>
      <c r="D12341" s="23" t="s">
        <v>7268</v>
      </c>
      <c r="E12341" s="23" t="s">
        <v>1</v>
      </c>
      <c r="F12341" s="23" t="s">
        <v>22</v>
      </c>
      <c r="G12341" s="23" t="s">
        <v>975</v>
      </c>
      <c r="H12341" s="2" t="s">
        <v>982</v>
      </c>
      <c r="I12341" s="23" t="s">
        <v>14962</v>
      </c>
      <c r="J12341" s="23" t="s">
        <v>958</v>
      </c>
      <c r="K12341" s="23" t="s">
        <v>9712</v>
      </c>
      <c r="L12341" s="23" t="s">
        <v>9538</v>
      </c>
      <c r="M12341" s="23">
        <f>YEAR(Tabla2[[#This Row],[Fecha de creación]])</f>
        <v>2023</v>
      </c>
      <c r="N12341" s="23">
        <f>MONTH(Tabla2[[#This Row],[Fecha de creación]])</f>
        <v>2</v>
      </c>
    </row>
    <row r="12342" spans="1:14" x14ac:dyDescent="0.25">
      <c r="A12342" s="26">
        <v>44979.412210648145</v>
      </c>
      <c r="B12342" s="23" t="s">
        <v>19</v>
      </c>
      <c r="C12342" s="23" t="s">
        <v>15472</v>
      </c>
      <c r="D12342" s="23" t="s">
        <v>15473</v>
      </c>
      <c r="E12342" s="23" t="s">
        <v>1</v>
      </c>
      <c r="F12342" s="23" t="s">
        <v>7</v>
      </c>
      <c r="G12342" s="23" t="s">
        <v>975</v>
      </c>
      <c r="H12342" s="2" t="s">
        <v>8480</v>
      </c>
      <c r="I12342" s="23" t="s">
        <v>10079</v>
      </c>
      <c r="J12342" s="23"/>
      <c r="K12342" s="23" t="s">
        <v>9712</v>
      </c>
      <c r="L12342" s="23" t="s">
        <v>9538</v>
      </c>
      <c r="M12342" s="23">
        <f>YEAR(Tabla2[[#This Row],[Fecha de creación]])</f>
        <v>2023</v>
      </c>
      <c r="N12342" s="23">
        <f>MONTH(Tabla2[[#This Row],[Fecha de creación]])</f>
        <v>2</v>
      </c>
    </row>
    <row r="12343" spans="1:14" x14ac:dyDescent="0.25">
      <c r="A12343" s="26">
        <v>44979.419062499997</v>
      </c>
      <c r="B12343" s="23" t="s">
        <v>19</v>
      </c>
      <c r="C12343" s="23" t="s">
        <v>15474</v>
      </c>
      <c r="D12343" s="23" t="s">
        <v>15475</v>
      </c>
      <c r="E12343" s="23" t="s">
        <v>1</v>
      </c>
      <c r="F12343" s="23" t="s">
        <v>7</v>
      </c>
      <c r="G12343" s="23" t="s">
        <v>975</v>
      </c>
      <c r="H12343" s="2" t="s">
        <v>7730</v>
      </c>
      <c r="I12343" s="23" t="s">
        <v>10079</v>
      </c>
      <c r="J12343" s="23"/>
      <c r="K12343" s="23" t="s">
        <v>9712</v>
      </c>
      <c r="L12343" s="23" t="s">
        <v>9538</v>
      </c>
      <c r="M12343" s="23">
        <f>YEAR(Tabla2[[#This Row],[Fecha de creación]])</f>
        <v>2023</v>
      </c>
      <c r="N12343" s="23">
        <f>MONTH(Tabla2[[#This Row],[Fecha de creación]])</f>
        <v>2</v>
      </c>
    </row>
    <row r="12344" spans="1:14" x14ac:dyDescent="0.25">
      <c r="A12344" s="26">
        <v>44979.44971064815</v>
      </c>
      <c r="B12344" s="23" t="s">
        <v>19</v>
      </c>
      <c r="C12344" s="23" t="s">
        <v>15476</v>
      </c>
      <c r="D12344" s="23" t="s">
        <v>15477</v>
      </c>
      <c r="E12344" s="23" t="s">
        <v>1</v>
      </c>
      <c r="F12344" s="23" t="s">
        <v>7</v>
      </c>
      <c r="G12344" s="23" t="s">
        <v>975</v>
      </c>
      <c r="H12344" s="2" t="s">
        <v>8535</v>
      </c>
      <c r="I12344" s="23" t="s">
        <v>10079</v>
      </c>
      <c r="J12344" s="23"/>
      <c r="K12344" s="23" t="s">
        <v>9712</v>
      </c>
      <c r="L12344" s="23" t="s">
        <v>9538</v>
      </c>
      <c r="M12344" s="23">
        <f>YEAR(Tabla2[[#This Row],[Fecha de creación]])</f>
        <v>2023</v>
      </c>
      <c r="N12344" s="23">
        <f>MONTH(Tabla2[[#This Row],[Fecha de creación]])</f>
        <v>2</v>
      </c>
    </row>
    <row r="12345" spans="1:14" x14ac:dyDescent="0.25">
      <c r="A12345" s="26">
        <v>44979.48945601852</v>
      </c>
      <c r="B12345" s="23" t="s">
        <v>34</v>
      </c>
      <c r="C12345" s="23" t="s">
        <v>15478</v>
      </c>
      <c r="D12345" s="23" t="s">
        <v>15479</v>
      </c>
      <c r="E12345" s="23" t="s">
        <v>1</v>
      </c>
      <c r="F12345" s="23" t="s">
        <v>7</v>
      </c>
      <c r="G12345" s="23" t="s">
        <v>975</v>
      </c>
      <c r="H12345" s="2" t="s">
        <v>8459</v>
      </c>
      <c r="I12345" s="23" t="s">
        <v>13151</v>
      </c>
      <c r="J12345" s="23"/>
      <c r="K12345" s="23" t="s">
        <v>9712</v>
      </c>
      <c r="L12345" s="23" t="s">
        <v>9538</v>
      </c>
      <c r="M12345" s="23">
        <f>YEAR(Tabla2[[#This Row],[Fecha de creación]])</f>
        <v>2023</v>
      </c>
      <c r="N12345" s="23">
        <f>MONTH(Tabla2[[#This Row],[Fecha de creación]])</f>
        <v>2</v>
      </c>
    </row>
    <row r="12346" spans="1:14" x14ac:dyDescent="0.25">
      <c r="A12346" s="26">
        <v>44979.497662037036</v>
      </c>
      <c r="B12346" s="23" t="s">
        <v>100</v>
      </c>
      <c r="C12346" s="23" t="s">
        <v>15480</v>
      </c>
      <c r="D12346" s="23" t="s">
        <v>49</v>
      </c>
      <c r="E12346" s="23" t="s">
        <v>1</v>
      </c>
      <c r="F12346" s="23" t="s">
        <v>7</v>
      </c>
      <c r="G12346" s="23" t="s">
        <v>3</v>
      </c>
      <c r="H12346" s="2" t="s">
        <v>7745</v>
      </c>
      <c r="I12346" s="23" t="s">
        <v>14131</v>
      </c>
      <c r="J12346" s="23" t="s">
        <v>59</v>
      </c>
      <c r="K12346" s="23" t="s">
        <v>9712</v>
      </c>
      <c r="L12346" s="23" t="s">
        <v>9539</v>
      </c>
      <c r="M12346" s="23">
        <f>YEAR(Tabla2[[#This Row],[Fecha de creación]])</f>
        <v>2023</v>
      </c>
      <c r="N12346" s="23">
        <f>MONTH(Tabla2[[#This Row],[Fecha de creación]])</f>
        <v>2</v>
      </c>
    </row>
    <row r="12347" spans="1:14" x14ac:dyDescent="0.25">
      <c r="A12347" s="26">
        <v>44979.502638888887</v>
      </c>
      <c r="B12347" s="23" t="s">
        <v>34</v>
      </c>
      <c r="C12347" s="23" t="s">
        <v>15481</v>
      </c>
      <c r="D12347" s="23" t="s">
        <v>15482</v>
      </c>
      <c r="E12347" s="23" t="s">
        <v>1</v>
      </c>
      <c r="F12347" s="23" t="s">
        <v>22</v>
      </c>
      <c r="G12347" s="23" t="s">
        <v>975</v>
      </c>
      <c r="H12347" s="2" t="s">
        <v>7744</v>
      </c>
      <c r="I12347" s="23" t="s">
        <v>13151</v>
      </c>
      <c r="J12347" s="23"/>
      <c r="K12347" s="23" t="s">
        <v>9712</v>
      </c>
      <c r="L12347" s="23" t="s">
        <v>9538</v>
      </c>
      <c r="M12347" s="23">
        <f>YEAR(Tabla2[[#This Row],[Fecha de creación]])</f>
        <v>2023</v>
      </c>
      <c r="N12347" s="23">
        <f>MONTH(Tabla2[[#This Row],[Fecha de creación]])</f>
        <v>2</v>
      </c>
    </row>
    <row r="12348" spans="1:14" x14ac:dyDescent="0.25">
      <c r="A12348" s="26">
        <v>44979.504328703704</v>
      </c>
      <c r="B12348" s="23" t="s">
        <v>7771</v>
      </c>
      <c r="C12348" s="23" t="s">
        <v>15483</v>
      </c>
      <c r="D12348" s="23" t="s">
        <v>15484</v>
      </c>
      <c r="E12348" s="23" t="s">
        <v>1</v>
      </c>
      <c r="F12348" s="23" t="s">
        <v>22</v>
      </c>
      <c r="G12348" s="23" t="s">
        <v>975</v>
      </c>
      <c r="H12348" s="2" t="s">
        <v>7744</v>
      </c>
      <c r="I12348" s="23" t="s">
        <v>15151</v>
      </c>
      <c r="J12348" s="23"/>
      <c r="K12348" s="23" t="s">
        <v>9712</v>
      </c>
      <c r="L12348" s="23" t="s">
        <v>9538</v>
      </c>
      <c r="M12348" s="23">
        <f>YEAR(Tabla2[[#This Row],[Fecha de creación]])</f>
        <v>2023</v>
      </c>
      <c r="N12348" s="23">
        <f>MONTH(Tabla2[[#This Row],[Fecha de creación]])</f>
        <v>2</v>
      </c>
    </row>
    <row r="12349" spans="1:14" x14ac:dyDescent="0.25">
      <c r="A12349" s="26">
        <v>44979.504861111112</v>
      </c>
      <c r="B12349" s="23" t="s">
        <v>0</v>
      </c>
      <c r="C12349" s="23" t="s">
        <v>15485</v>
      </c>
      <c r="D12349" s="23" t="s">
        <v>15486</v>
      </c>
      <c r="E12349" s="23" t="s">
        <v>1</v>
      </c>
      <c r="F12349" s="23" t="s">
        <v>2</v>
      </c>
      <c r="G12349" s="23" t="s">
        <v>1551</v>
      </c>
      <c r="H12349" s="2" t="s">
        <v>7735</v>
      </c>
      <c r="I12349" s="23" t="s">
        <v>7749</v>
      </c>
      <c r="J12349" s="23" t="s">
        <v>59</v>
      </c>
      <c r="K12349" s="23" t="s">
        <v>9712</v>
      </c>
      <c r="L12349" s="23" t="s">
        <v>9539</v>
      </c>
      <c r="M12349" s="23">
        <f>YEAR(Tabla2[[#This Row],[Fecha de creación]])</f>
        <v>2023</v>
      </c>
      <c r="N12349" s="23">
        <f>MONTH(Tabla2[[#This Row],[Fecha de creación]])</f>
        <v>2</v>
      </c>
    </row>
    <row r="12350" spans="1:14" x14ac:dyDescent="0.25">
      <c r="A12350" s="26">
        <v>44979.514872685184</v>
      </c>
      <c r="B12350" s="23" t="s">
        <v>19</v>
      </c>
      <c r="C12350" s="23" t="s">
        <v>15487</v>
      </c>
      <c r="D12350" s="23" t="s">
        <v>15488</v>
      </c>
      <c r="E12350" s="23" t="s">
        <v>1</v>
      </c>
      <c r="F12350" s="23" t="s">
        <v>7</v>
      </c>
      <c r="G12350" s="23" t="s">
        <v>975</v>
      </c>
      <c r="H12350" s="2" t="s">
        <v>8535</v>
      </c>
      <c r="I12350" s="23" t="s">
        <v>10079</v>
      </c>
      <c r="J12350" s="23"/>
      <c r="K12350" s="23" t="s">
        <v>9712</v>
      </c>
      <c r="L12350" s="23" t="s">
        <v>9538</v>
      </c>
      <c r="M12350" s="23">
        <f>YEAR(Tabla2[[#This Row],[Fecha de creación]])</f>
        <v>2023</v>
      </c>
      <c r="N12350" s="23">
        <f>MONTH(Tabla2[[#This Row],[Fecha de creación]])</f>
        <v>2</v>
      </c>
    </row>
    <row r="12351" spans="1:14" x14ac:dyDescent="0.25">
      <c r="A12351" s="26">
        <v>44979.530798611115</v>
      </c>
      <c r="B12351" s="23" t="s">
        <v>34</v>
      </c>
      <c r="C12351" s="23" t="s">
        <v>15489</v>
      </c>
      <c r="D12351" s="23" t="s">
        <v>15490</v>
      </c>
      <c r="E12351" s="23" t="s">
        <v>1</v>
      </c>
      <c r="F12351" s="23" t="s">
        <v>7</v>
      </c>
      <c r="G12351" s="23" t="s">
        <v>3</v>
      </c>
      <c r="H12351" s="2" t="s">
        <v>16996</v>
      </c>
      <c r="I12351" s="23" t="s">
        <v>13151</v>
      </c>
      <c r="J12351" s="23"/>
      <c r="K12351" s="23" t="s">
        <v>9712</v>
      </c>
      <c r="L12351" s="23" t="s">
        <v>9539</v>
      </c>
      <c r="M12351" s="23">
        <f>YEAR(Tabla2[[#This Row],[Fecha de creación]])</f>
        <v>2023</v>
      </c>
      <c r="N12351" s="23">
        <f>MONTH(Tabla2[[#This Row],[Fecha de creación]])</f>
        <v>2</v>
      </c>
    </row>
    <row r="12352" spans="1:14" x14ac:dyDescent="0.25">
      <c r="A12352" s="26">
        <v>44979.532280092593</v>
      </c>
      <c r="B12352" s="23" t="s">
        <v>0</v>
      </c>
      <c r="C12352" s="23" t="s">
        <v>15491</v>
      </c>
      <c r="D12352" s="23" t="s">
        <v>382</v>
      </c>
      <c r="E12352" s="23" t="s">
        <v>1</v>
      </c>
      <c r="F12352" s="23" t="s">
        <v>7</v>
      </c>
      <c r="G12352" s="23" t="s">
        <v>975</v>
      </c>
      <c r="H12352" s="2" t="s">
        <v>7723</v>
      </c>
      <c r="I12352" s="23" t="s">
        <v>14129</v>
      </c>
      <c r="J12352" s="23" t="s">
        <v>59</v>
      </c>
      <c r="K12352" s="23" t="s">
        <v>9712</v>
      </c>
      <c r="L12352" s="23" t="s">
        <v>9538</v>
      </c>
      <c r="M12352" s="23">
        <f>YEAR(Tabla2[[#This Row],[Fecha de creación]])</f>
        <v>2023</v>
      </c>
      <c r="N12352" s="23">
        <f>MONTH(Tabla2[[#This Row],[Fecha de creación]])</f>
        <v>2</v>
      </c>
    </row>
    <row r="12353" spans="1:14" x14ac:dyDescent="0.25">
      <c r="A12353" s="26">
        <v>44979.533993055556</v>
      </c>
      <c r="B12353" s="23" t="s">
        <v>34</v>
      </c>
      <c r="C12353" s="23" t="s">
        <v>15492</v>
      </c>
      <c r="D12353" s="23" t="s">
        <v>15376</v>
      </c>
      <c r="E12353" s="23" t="s">
        <v>1</v>
      </c>
      <c r="F12353" s="23" t="s">
        <v>7</v>
      </c>
      <c r="G12353" s="23" t="s">
        <v>975</v>
      </c>
      <c r="H12353" s="2" t="s">
        <v>8459</v>
      </c>
      <c r="I12353" s="23" t="s">
        <v>13151</v>
      </c>
      <c r="J12353" s="23"/>
      <c r="K12353" s="23" t="s">
        <v>9712</v>
      </c>
      <c r="L12353" s="23" t="s">
        <v>9538</v>
      </c>
      <c r="M12353" s="23">
        <f>YEAR(Tabla2[[#This Row],[Fecha de creación]])</f>
        <v>2023</v>
      </c>
      <c r="N12353" s="23">
        <f>MONTH(Tabla2[[#This Row],[Fecha de creación]])</f>
        <v>2</v>
      </c>
    </row>
    <row r="12354" spans="1:14" x14ac:dyDescent="0.25">
      <c r="A12354" s="26">
        <v>44979.537326388891</v>
      </c>
      <c r="B12354" s="23" t="s">
        <v>189</v>
      </c>
      <c r="C12354" s="23" t="s">
        <v>15493</v>
      </c>
      <c r="D12354" s="23" t="s">
        <v>7341</v>
      </c>
      <c r="E12354" s="23" t="s">
        <v>1</v>
      </c>
      <c r="F12354" s="23" t="s">
        <v>22</v>
      </c>
      <c r="G12354" s="23" t="s">
        <v>975</v>
      </c>
      <c r="H12354" s="2" t="s">
        <v>16986</v>
      </c>
      <c r="I12354" s="23" t="s">
        <v>14979</v>
      </c>
      <c r="J12354" s="23"/>
      <c r="K12354" s="23" t="s">
        <v>9712</v>
      </c>
      <c r="L12354" s="23" t="s">
        <v>9538</v>
      </c>
      <c r="M12354" s="23">
        <f>YEAR(Tabla2[[#This Row],[Fecha de creación]])</f>
        <v>2023</v>
      </c>
      <c r="N12354" s="23">
        <f>MONTH(Tabla2[[#This Row],[Fecha de creación]])</f>
        <v>2</v>
      </c>
    </row>
    <row r="12355" spans="1:14" x14ac:dyDescent="0.25">
      <c r="A12355" s="26">
        <v>44979.559502314813</v>
      </c>
      <c r="B12355" s="23" t="s">
        <v>189</v>
      </c>
      <c r="C12355" s="23" t="s">
        <v>15494</v>
      </c>
      <c r="D12355" s="23" t="s">
        <v>7268</v>
      </c>
      <c r="E12355" s="23" t="s">
        <v>1</v>
      </c>
      <c r="F12355" s="23" t="s">
        <v>22</v>
      </c>
      <c r="G12355" s="23" t="s">
        <v>975</v>
      </c>
      <c r="H12355" s="2" t="s">
        <v>8893</v>
      </c>
      <c r="I12355" s="23" t="s">
        <v>14979</v>
      </c>
      <c r="J12355" s="23" t="s">
        <v>59</v>
      </c>
      <c r="K12355" s="23" t="s">
        <v>9712</v>
      </c>
      <c r="L12355" s="23" t="s">
        <v>9538</v>
      </c>
      <c r="M12355" s="23">
        <f>YEAR(Tabla2[[#This Row],[Fecha de creación]])</f>
        <v>2023</v>
      </c>
      <c r="N12355" s="23">
        <f>MONTH(Tabla2[[#This Row],[Fecha de creación]])</f>
        <v>2</v>
      </c>
    </row>
    <row r="12356" spans="1:14" x14ac:dyDescent="0.25">
      <c r="A12356" s="26">
        <v>44979.5625</v>
      </c>
      <c r="B12356" s="23" t="s">
        <v>56</v>
      </c>
      <c r="C12356" s="23" t="s">
        <v>15495</v>
      </c>
      <c r="D12356" s="23" t="s">
        <v>7341</v>
      </c>
      <c r="E12356" s="23" t="s">
        <v>1</v>
      </c>
      <c r="F12356" s="23" t="s">
        <v>22</v>
      </c>
      <c r="G12356" s="23" t="s">
        <v>975</v>
      </c>
      <c r="H12356" s="2" t="s">
        <v>16986</v>
      </c>
      <c r="I12356" s="23" t="s">
        <v>14962</v>
      </c>
      <c r="J12356" s="23" t="s">
        <v>59</v>
      </c>
      <c r="K12356" s="23" t="s">
        <v>9712</v>
      </c>
      <c r="L12356" s="23" t="s">
        <v>9538</v>
      </c>
      <c r="M12356" s="23">
        <f>YEAR(Tabla2[[#This Row],[Fecha de creación]])</f>
        <v>2023</v>
      </c>
      <c r="N12356" s="23">
        <f>MONTH(Tabla2[[#This Row],[Fecha de creación]])</f>
        <v>2</v>
      </c>
    </row>
    <row r="12357" spans="1:14" x14ac:dyDescent="0.25">
      <c r="A12357" s="26">
        <v>44979.573414351849</v>
      </c>
      <c r="B12357" s="23" t="s">
        <v>19</v>
      </c>
      <c r="C12357" s="23" t="s">
        <v>15496</v>
      </c>
      <c r="D12357" s="23" t="s">
        <v>15497</v>
      </c>
      <c r="E12357" s="23" t="s">
        <v>1</v>
      </c>
      <c r="F12357" s="23" t="s">
        <v>7</v>
      </c>
      <c r="G12357" s="23" t="s">
        <v>975</v>
      </c>
      <c r="H12357" s="2" t="s">
        <v>8559</v>
      </c>
      <c r="I12357" s="23" t="s">
        <v>10079</v>
      </c>
      <c r="J12357" s="23"/>
      <c r="K12357" s="23" t="s">
        <v>9712</v>
      </c>
      <c r="L12357" s="23" t="s">
        <v>9538</v>
      </c>
      <c r="M12357" s="23">
        <f>YEAR(Tabla2[[#This Row],[Fecha de creación]])</f>
        <v>2023</v>
      </c>
      <c r="N12357" s="23">
        <f>MONTH(Tabla2[[#This Row],[Fecha de creación]])</f>
        <v>2</v>
      </c>
    </row>
    <row r="12358" spans="1:14" x14ac:dyDescent="0.25">
      <c r="A12358" s="26">
        <v>44979.579502314817</v>
      </c>
      <c r="B12358" s="23" t="s">
        <v>56</v>
      </c>
      <c r="C12358" s="23" t="s">
        <v>15498</v>
      </c>
      <c r="D12358" s="23" t="s">
        <v>1057</v>
      </c>
      <c r="E12358" s="23" t="s">
        <v>1</v>
      </c>
      <c r="F12358" s="23" t="s">
        <v>7</v>
      </c>
      <c r="G12358" s="23" t="s">
        <v>975</v>
      </c>
      <c r="H12358" s="2" t="s">
        <v>8535</v>
      </c>
      <c r="I12358" s="23" t="s">
        <v>7342</v>
      </c>
      <c r="J12358" s="23" t="s">
        <v>59</v>
      </c>
      <c r="K12358" s="23" t="s">
        <v>9712</v>
      </c>
      <c r="L12358" s="23" t="s">
        <v>9538</v>
      </c>
      <c r="M12358" s="23">
        <f>YEAR(Tabla2[[#This Row],[Fecha de creación]])</f>
        <v>2023</v>
      </c>
      <c r="N12358" s="23">
        <f>MONTH(Tabla2[[#This Row],[Fecha de creación]])</f>
        <v>2</v>
      </c>
    </row>
    <row r="12359" spans="1:14" x14ac:dyDescent="0.25">
      <c r="A12359" s="26">
        <v>44979.580752314818</v>
      </c>
      <c r="B12359" s="23" t="s">
        <v>56</v>
      </c>
      <c r="C12359" s="23" t="s">
        <v>15499</v>
      </c>
      <c r="D12359" s="23" t="s">
        <v>1057</v>
      </c>
      <c r="E12359" s="23" t="s">
        <v>1</v>
      </c>
      <c r="F12359" s="23" t="s">
        <v>7</v>
      </c>
      <c r="G12359" s="23" t="s">
        <v>975</v>
      </c>
      <c r="H12359" s="2" t="s">
        <v>8535</v>
      </c>
      <c r="I12359" s="23" t="s">
        <v>7342</v>
      </c>
      <c r="J12359" s="23" t="s">
        <v>59</v>
      </c>
      <c r="K12359" s="23" t="s">
        <v>9712</v>
      </c>
      <c r="L12359" s="23" t="s">
        <v>9538</v>
      </c>
      <c r="M12359" s="23">
        <f>YEAR(Tabla2[[#This Row],[Fecha de creación]])</f>
        <v>2023</v>
      </c>
      <c r="N12359" s="23">
        <f>MONTH(Tabla2[[#This Row],[Fecha de creación]])</f>
        <v>2</v>
      </c>
    </row>
    <row r="12360" spans="1:14" x14ac:dyDescent="0.25">
      <c r="A12360" s="26">
        <v>44979.581990740742</v>
      </c>
      <c r="B12360" s="23" t="s">
        <v>19</v>
      </c>
      <c r="C12360" s="23" t="s">
        <v>15500</v>
      </c>
      <c r="D12360" s="23" t="s">
        <v>15501</v>
      </c>
      <c r="E12360" s="23" t="s">
        <v>1</v>
      </c>
      <c r="F12360" s="23" t="s">
        <v>7</v>
      </c>
      <c r="G12360" s="23" t="s">
        <v>3</v>
      </c>
      <c r="H12360" s="2" t="s">
        <v>7745</v>
      </c>
      <c r="I12360" s="23" t="s">
        <v>10079</v>
      </c>
      <c r="J12360" s="23"/>
      <c r="K12360" s="23" t="s">
        <v>9712</v>
      </c>
      <c r="L12360" s="23" t="s">
        <v>9539</v>
      </c>
      <c r="M12360" s="23">
        <f>YEAR(Tabla2[[#This Row],[Fecha de creación]])</f>
        <v>2023</v>
      </c>
      <c r="N12360" s="23">
        <f>MONTH(Tabla2[[#This Row],[Fecha de creación]])</f>
        <v>2</v>
      </c>
    </row>
    <row r="12361" spans="1:14" x14ac:dyDescent="0.25">
      <c r="A12361" s="26">
        <v>44979.585486111115</v>
      </c>
      <c r="B12361" s="23" t="s">
        <v>19</v>
      </c>
      <c r="C12361" s="23" t="s">
        <v>15502</v>
      </c>
      <c r="D12361" s="23" t="s">
        <v>15503</v>
      </c>
      <c r="E12361" s="23" t="s">
        <v>1</v>
      </c>
      <c r="F12361" s="23" t="s">
        <v>7</v>
      </c>
      <c r="G12361" s="23" t="s">
        <v>975</v>
      </c>
      <c r="H12361" s="2" t="s">
        <v>8559</v>
      </c>
      <c r="I12361" s="23" t="s">
        <v>10079</v>
      </c>
      <c r="J12361" s="23"/>
      <c r="K12361" s="23" t="s">
        <v>9712</v>
      </c>
      <c r="L12361" s="23" t="s">
        <v>9538</v>
      </c>
      <c r="M12361" s="23">
        <f>YEAR(Tabla2[[#This Row],[Fecha de creación]])</f>
        <v>2023</v>
      </c>
      <c r="N12361" s="23">
        <f>MONTH(Tabla2[[#This Row],[Fecha de creación]])</f>
        <v>2</v>
      </c>
    </row>
    <row r="12362" spans="1:14" x14ac:dyDescent="0.25">
      <c r="A12362" s="26">
        <v>44979.642083333332</v>
      </c>
      <c r="B12362" s="23" t="s">
        <v>189</v>
      </c>
      <c r="C12362" s="23" t="s">
        <v>15504</v>
      </c>
      <c r="D12362" s="23" t="s">
        <v>7341</v>
      </c>
      <c r="E12362" s="23" t="s">
        <v>1</v>
      </c>
      <c r="F12362" s="23" t="s">
        <v>22</v>
      </c>
      <c r="G12362" s="23" t="s">
        <v>975</v>
      </c>
      <c r="H12362" s="2" t="s">
        <v>16986</v>
      </c>
      <c r="I12362" s="23" t="s">
        <v>14979</v>
      </c>
      <c r="J12362" s="23"/>
      <c r="K12362" s="23" t="s">
        <v>9712</v>
      </c>
      <c r="L12362" s="23" t="s">
        <v>9538</v>
      </c>
      <c r="M12362" s="23">
        <f>YEAR(Tabla2[[#This Row],[Fecha de creación]])</f>
        <v>2023</v>
      </c>
      <c r="N12362" s="23">
        <f>MONTH(Tabla2[[#This Row],[Fecha de creación]])</f>
        <v>2</v>
      </c>
    </row>
    <row r="12363" spans="1:14" x14ac:dyDescent="0.25">
      <c r="A12363" s="26">
        <v>44979.688136574077</v>
      </c>
      <c r="B12363" s="23" t="s">
        <v>7771</v>
      </c>
      <c r="C12363" s="23" t="s">
        <v>15505</v>
      </c>
      <c r="D12363" s="23" t="s">
        <v>15506</v>
      </c>
      <c r="E12363" s="23" t="s">
        <v>1</v>
      </c>
      <c r="F12363" s="23" t="s">
        <v>22</v>
      </c>
      <c r="G12363" s="23" t="s">
        <v>975</v>
      </c>
      <c r="H12363" s="2" t="s">
        <v>7733</v>
      </c>
      <c r="I12363" s="23" t="s">
        <v>15151</v>
      </c>
      <c r="J12363" s="23"/>
      <c r="K12363" s="23" t="s">
        <v>9712</v>
      </c>
      <c r="L12363" s="23" t="s">
        <v>9538</v>
      </c>
      <c r="M12363" s="23">
        <f>YEAR(Tabla2[[#This Row],[Fecha de creación]])</f>
        <v>2023</v>
      </c>
      <c r="N12363" s="23">
        <f>MONTH(Tabla2[[#This Row],[Fecha de creación]])</f>
        <v>2</v>
      </c>
    </row>
    <row r="12364" spans="1:14" x14ac:dyDescent="0.25">
      <c r="A12364" s="26">
        <v>44979.691099537034</v>
      </c>
      <c r="B12364" s="23" t="s">
        <v>7771</v>
      </c>
      <c r="C12364" s="23" t="s">
        <v>15507</v>
      </c>
      <c r="D12364" s="23" t="s">
        <v>15508</v>
      </c>
      <c r="E12364" s="23" t="s">
        <v>1</v>
      </c>
      <c r="F12364" s="23" t="s">
        <v>7</v>
      </c>
      <c r="G12364" s="23" t="s">
        <v>1551</v>
      </c>
      <c r="H12364" s="2" t="s">
        <v>7734</v>
      </c>
      <c r="I12364" s="23" t="s">
        <v>15469</v>
      </c>
      <c r="J12364" s="23"/>
      <c r="K12364" s="23" t="s">
        <v>9712</v>
      </c>
      <c r="L12364" s="23" t="s">
        <v>9539</v>
      </c>
      <c r="M12364" s="23">
        <f>YEAR(Tabla2[[#This Row],[Fecha de creación]])</f>
        <v>2023</v>
      </c>
      <c r="N12364" s="23">
        <f>MONTH(Tabla2[[#This Row],[Fecha de creación]])</f>
        <v>2</v>
      </c>
    </row>
    <row r="12365" spans="1:14" x14ac:dyDescent="0.25">
      <c r="A12365" s="26">
        <v>44979.691388888888</v>
      </c>
      <c r="B12365" s="23" t="s">
        <v>189</v>
      </c>
      <c r="C12365" s="23" t="s">
        <v>15509</v>
      </c>
      <c r="D12365" s="23" t="s">
        <v>312</v>
      </c>
      <c r="E12365" s="23" t="s">
        <v>1</v>
      </c>
      <c r="F12365" s="23" t="s">
        <v>7</v>
      </c>
      <c r="G12365" s="23" t="s">
        <v>975</v>
      </c>
      <c r="H12365" s="2" t="s">
        <v>8459</v>
      </c>
      <c r="I12365" s="23" t="s">
        <v>14979</v>
      </c>
      <c r="J12365" s="23" t="s">
        <v>59</v>
      </c>
      <c r="K12365" s="23" t="s">
        <v>9712</v>
      </c>
      <c r="L12365" s="23" t="s">
        <v>9538</v>
      </c>
      <c r="M12365" s="23">
        <f>YEAR(Tabla2[[#This Row],[Fecha de creación]])</f>
        <v>2023</v>
      </c>
      <c r="N12365" s="23">
        <f>MONTH(Tabla2[[#This Row],[Fecha de creación]])</f>
        <v>2</v>
      </c>
    </row>
    <row r="12366" spans="1:14" x14ac:dyDescent="0.25">
      <c r="A12366" s="26">
        <v>44979.692789351851</v>
      </c>
      <c r="B12366" s="23" t="s">
        <v>7771</v>
      </c>
      <c r="C12366" s="23" t="s">
        <v>15510</v>
      </c>
      <c r="D12366" s="23" t="s">
        <v>15511</v>
      </c>
      <c r="E12366" s="23" t="s">
        <v>1</v>
      </c>
      <c r="F12366" s="23" t="s">
        <v>7</v>
      </c>
      <c r="G12366" s="23" t="s">
        <v>975</v>
      </c>
      <c r="H12366" s="2" t="s">
        <v>14313</v>
      </c>
      <c r="I12366" s="23" t="s">
        <v>15151</v>
      </c>
      <c r="J12366" s="23"/>
      <c r="K12366" s="23" t="s">
        <v>9712</v>
      </c>
      <c r="L12366" s="23" t="s">
        <v>9538</v>
      </c>
      <c r="M12366" s="23">
        <f>YEAR(Tabla2[[#This Row],[Fecha de creación]])</f>
        <v>2023</v>
      </c>
      <c r="N12366" s="23">
        <f>MONTH(Tabla2[[#This Row],[Fecha de creación]])</f>
        <v>2</v>
      </c>
    </row>
    <row r="12367" spans="1:14" x14ac:dyDescent="0.25">
      <c r="A12367" s="26">
        <v>44979.712685185186</v>
      </c>
      <c r="B12367" s="23" t="s">
        <v>56</v>
      </c>
      <c r="C12367" s="23" t="s">
        <v>15512</v>
      </c>
      <c r="D12367" s="23" t="s">
        <v>949</v>
      </c>
      <c r="E12367" s="23" t="s">
        <v>1</v>
      </c>
      <c r="F12367" s="23" t="s">
        <v>2</v>
      </c>
      <c r="G12367" s="23" t="s">
        <v>3</v>
      </c>
      <c r="H12367" s="2" t="s">
        <v>7737</v>
      </c>
      <c r="I12367" s="23" t="s">
        <v>14962</v>
      </c>
      <c r="J12367" s="23" t="s">
        <v>958</v>
      </c>
      <c r="K12367" s="23" t="s">
        <v>9712</v>
      </c>
      <c r="L12367" s="23" t="s">
        <v>9539</v>
      </c>
      <c r="M12367" s="23">
        <f>YEAR(Tabla2[[#This Row],[Fecha de creación]])</f>
        <v>2023</v>
      </c>
      <c r="N12367" s="23">
        <f>MONTH(Tabla2[[#This Row],[Fecha de creación]])</f>
        <v>2</v>
      </c>
    </row>
    <row r="12368" spans="1:14" x14ac:dyDescent="0.25">
      <c r="A12368" s="26">
        <v>44980.397824074076</v>
      </c>
      <c r="B12368" s="23" t="s">
        <v>19</v>
      </c>
      <c r="C12368" s="23" t="s">
        <v>15513</v>
      </c>
      <c r="D12368" s="23" t="s">
        <v>15514</v>
      </c>
      <c r="E12368" s="23" t="s">
        <v>1</v>
      </c>
      <c r="F12368" s="23" t="s">
        <v>7</v>
      </c>
      <c r="G12368" s="23" t="s">
        <v>975</v>
      </c>
      <c r="H12368" s="2" t="s">
        <v>8535</v>
      </c>
      <c r="I12368" s="23" t="s">
        <v>10079</v>
      </c>
      <c r="J12368" s="23"/>
      <c r="K12368" s="23" t="s">
        <v>9712</v>
      </c>
      <c r="L12368" s="23" t="s">
        <v>9538</v>
      </c>
      <c r="M12368" s="23">
        <f>YEAR(Tabla2[[#This Row],[Fecha de creación]])</f>
        <v>2023</v>
      </c>
      <c r="N12368" s="23">
        <f>MONTH(Tabla2[[#This Row],[Fecha de creación]])</f>
        <v>2</v>
      </c>
    </row>
    <row r="12369" spans="1:14" x14ac:dyDescent="0.25">
      <c r="A12369" s="26">
        <v>44980.399074074077</v>
      </c>
      <c r="B12369" s="23" t="s">
        <v>56</v>
      </c>
      <c r="C12369" s="23" t="s">
        <v>15515</v>
      </c>
      <c r="D12369" s="23" t="s">
        <v>7341</v>
      </c>
      <c r="E12369" s="23" t="s">
        <v>1</v>
      </c>
      <c r="F12369" s="23" t="s">
        <v>22</v>
      </c>
      <c r="G12369" s="23" t="s">
        <v>975</v>
      </c>
      <c r="H12369" s="2" t="s">
        <v>16986</v>
      </c>
      <c r="I12369" s="23" t="s">
        <v>14962</v>
      </c>
      <c r="J12369" s="23" t="s">
        <v>958</v>
      </c>
      <c r="K12369" s="23" t="s">
        <v>9712</v>
      </c>
      <c r="L12369" s="23" t="s">
        <v>9538</v>
      </c>
      <c r="M12369" s="23">
        <f>YEAR(Tabla2[[#This Row],[Fecha de creación]])</f>
        <v>2023</v>
      </c>
      <c r="N12369" s="23">
        <f>MONTH(Tabla2[[#This Row],[Fecha de creación]])</f>
        <v>2</v>
      </c>
    </row>
    <row r="12370" spans="1:14" x14ac:dyDescent="0.25">
      <c r="A12370" s="26">
        <v>44980.441261574073</v>
      </c>
      <c r="B12370" s="23" t="s">
        <v>34</v>
      </c>
      <c r="C12370" s="23" t="s">
        <v>15516</v>
      </c>
      <c r="D12370" s="23" t="s">
        <v>15517</v>
      </c>
      <c r="E12370" s="23" t="s">
        <v>1</v>
      </c>
      <c r="F12370" s="23" t="s">
        <v>7</v>
      </c>
      <c r="G12370" s="23" t="s">
        <v>975</v>
      </c>
      <c r="H12370" s="2" t="s">
        <v>7980</v>
      </c>
      <c r="I12370" s="23" t="s">
        <v>13151</v>
      </c>
      <c r="J12370" s="23"/>
      <c r="K12370" s="23" t="s">
        <v>9712</v>
      </c>
      <c r="L12370" s="23" t="s">
        <v>9538</v>
      </c>
      <c r="M12370" s="23">
        <f>YEAR(Tabla2[[#This Row],[Fecha de creación]])</f>
        <v>2023</v>
      </c>
      <c r="N12370" s="23">
        <f>MONTH(Tabla2[[#This Row],[Fecha de creación]])</f>
        <v>2</v>
      </c>
    </row>
    <row r="12371" spans="1:14" x14ac:dyDescent="0.25">
      <c r="A12371" s="26">
        <v>44980.447627314818</v>
      </c>
      <c r="B12371" s="23" t="s">
        <v>34</v>
      </c>
      <c r="C12371" s="23" t="s">
        <v>15518</v>
      </c>
      <c r="D12371" s="23" t="s">
        <v>15519</v>
      </c>
      <c r="E12371" s="23" t="s">
        <v>1</v>
      </c>
      <c r="F12371" s="23" t="s">
        <v>7</v>
      </c>
      <c r="G12371" s="23" t="s">
        <v>3</v>
      </c>
      <c r="H12371" s="2" t="s">
        <v>8425</v>
      </c>
      <c r="I12371" s="23" t="s">
        <v>13151</v>
      </c>
      <c r="J12371" s="23"/>
      <c r="K12371" s="23" t="s">
        <v>9712</v>
      </c>
      <c r="L12371" s="23" t="s">
        <v>9539</v>
      </c>
      <c r="M12371" s="23">
        <f>YEAR(Tabla2[[#This Row],[Fecha de creación]])</f>
        <v>2023</v>
      </c>
      <c r="N12371" s="23">
        <f>MONTH(Tabla2[[#This Row],[Fecha de creación]])</f>
        <v>2</v>
      </c>
    </row>
    <row r="12372" spans="1:14" x14ac:dyDescent="0.25">
      <c r="A12372" s="26">
        <v>44980.456493055557</v>
      </c>
      <c r="B12372" s="23" t="s">
        <v>19</v>
      </c>
      <c r="C12372" s="23" t="s">
        <v>15520</v>
      </c>
      <c r="D12372" s="23" t="s">
        <v>15521</v>
      </c>
      <c r="E12372" s="23" t="s">
        <v>1</v>
      </c>
      <c r="F12372" s="23" t="s">
        <v>7</v>
      </c>
      <c r="G12372" s="23" t="s">
        <v>975</v>
      </c>
      <c r="H12372" s="2" t="s">
        <v>8535</v>
      </c>
      <c r="I12372" s="23" t="s">
        <v>10079</v>
      </c>
      <c r="J12372" s="23"/>
      <c r="K12372" s="23" t="s">
        <v>9712</v>
      </c>
      <c r="L12372" s="23" t="s">
        <v>9538</v>
      </c>
      <c r="M12372" s="23">
        <f>YEAR(Tabla2[[#This Row],[Fecha de creación]])</f>
        <v>2023</v>
      </c>
      <c r="N12372" s="23">
        <f>MONTH(Tabla2[[#This Row],[Fecha de creación]])</f>
        <v>2</v>
      </c>
    </row>
    <row r="12373" spans="1:14" x14ac:dyDescent="0.25">
      <c r="A12373" s="26">
        <v>44980.465775462966</v>
      </c>
      <c r="B12373" s="23" t="s">
        <v>34</v>
      </c>
      <c r="C12373" s="23" t="s">
        <v>15522</v>
      </c>
      <c r="D12373" s="23" t="s">
        <v>15523</v>
      </c>
      <c r="E12373" s="23" t="s">
        <v>1</v>
      </c>
      <c r="F12373" s="23" t="s">
        <v>7</v>
      </c>
      <c r="G12373" s="23" t="s">
        <v>3</v>
      </c>
      <c r="H12373" s="2" t="s">
        <v>16996</v>
      </c>
      <c r="I12373" s="23" t="s">
        <v>13151</v>
      </c>
      <c r="J12373" s="23"/>
      <c r="K12373" s="23" t="s">
        <v>9712</v>
      </c>
      <c r="L12373" s="23" t="s">
        <v>9539</v>
      </c>
      <c r="M12373" s="23">
        <f>YEAR(Tabla2[[#This Row],[Fecha de creación]])</f>
        <v>2023</v>
      </c>
      <c r="N12373" s="23">
        <f>MONTH(Tabla2[[#This Row],[Fecha de creación]])</f>
        <v>2</v>
      </c>
    </row>
    <row r="12374" spans="1:14" x14ac:dyDescent="0.25">
      <c r="A12374" s="26">
        <v>44980.477905092594</v>
      </c>
      <c r="B12374" s="23" t="s">
        <v>0</v>
      </c>
      <c r="C12374" s="23" t="s">
        <v>15524</v>
      </c>
      <c r="D12374" s="23" t="s">
        <v>7627</v>
      </c>
      <c r="E12374" s="23" t="s">
        <v>1</v>
      </c>
      <c r="F12374" s="23" t="s">
        <v>7</v>
      </c>
      <c r="G12374" s="23" t="s">
        <v>975</v>
      </c>
      <c r="H12374" s="2" t="s">
        <v>8459</v>
      </c>
      <c r="I12374" s="23" t="s">
        <v>14129</v>
      </c>
      <c r="J12374" s="23" t="s">
        <v>59</v>
      </c>
      <c r="K12374" s="23" t="s">
        <v>9712</v>
      </c>
      <c r="L12374" s="23" t="s">
        <v>9538</v>
      </c>
      <c r="M12374" s="23">
        <f>YEAR(Tabla2[[#This Row],[Fecha de creación]])</f>
        <v>2023</v>
      </c>
      <c r="N12374" s="23">
        <f>MONTH(Tabla2[[#This Row],[Fecha de creación]])</f>
        <v>2</v>
      </c>
    </row>
    <row r="12375" spans="1:14" x14ac:dyDescent="0.25">
      <c r="A12375" s="26">
        <v>44980.484837962962</v>
      </c>
      <c r="B12375" s="23" t="s">
        <v>0</v>
      </c>
      <c r="C12375" s="23" t="s">
        <v>15525</v>
      </c>
      <c r="D12375" s="23" t="s">
        <v>15526</v>
      </c>
      <c r="E12375" s="23" t="s">
        <v>1</v>
      </c>
      <c r="F12375" s="23" t="s">
        <v>2</v>
      </c>
      <c r="G12375" s="23" t="s">
        <v>1551</v>
      </c>
      <c r="H12375" s="2" t="s">
        <v>7732</v>
      </c>
      <c r="I12375" s="23" t="s">
        <v>7749</v>
      </c>
      <c r="J12375" s="23" t="s">
        <v>59</v>
      </c>
      <c r="K12375" s="23" t="s">
        <v>9712</v>
      </c>
      <c r="L12375" s="23" t="s">
        <v>9538</v>
      </c>
      <c r="M12375" s="23">
        <f>YEAR(Tabla2[[#This Row],[Fecha de creación]])</f>
        <v>2023</v>
      </c>
      <c r="N12375" s="23">
        <f>MONTH(Tabla2[[#This Row],[Fecha de creación]])</f>
        <v>2</v>
      </c>
    </row>
    <row r="12376" spans="1:14" x14ac:dyDescent="0.25">
      <c r="A12376" s="26">
        <v>44980.494537037041</v>
      </c>
      <c r="B12376" s="23" t="s">
        <v>189</v>
      </c>
      <c r="C12376" s="23" t="s">
        <v>15527</v>
      </c>
      <c r="D12376" s="23" t="s">
        <v>8191</v>
      </c>
      <c r="E12376" s="23" t="s">
        <v>1</v>
      </c>
      <c r="F12376" s="23" t="s">
        <v>22</v>
      </c>
      <c r="G12376" s="23" t="s">
        <v>975</v>
      </c>
      <c r="H12376" s="2" t="s">
        <v>7734</v>
      </c>
      <c r="I12376" s="23" t="s">
        <v>7338</v>
      </c>
      <c r="J12376" s="23" t="s">
        <v>59</v>
      </c>
      <c r="K12376" s="23" t="s">
        <v>9712</v>
      </c>
      <c r="L12376" s="23" t="s">
        <v>9538</v>
      </c>
      <c r="M12376" s="23">
        <f>YEAR(Tabla2[[#This Row],[Fecha de creación]])</f>
        <v>2023</v>
      </c>
      <c r="N12376" s="23">
        <f>MONTH(Tabla2[[#This Row],[Fecha de creación]])</f>
        <v>2</v>
      </c>
    </row>
    <row r="12377" spans="1:14" x14ac:dyDescent="0.25">
      <c r="A12377" s="26">
        <v>44980.500868055555</v>
      </c>
      <c r="B12377" s="23" t="s">
        <v>189</v>
      </c>
      <c r="C12377" s="23" t="s">
        <v>15528</v>
      </c>
      <c r="D12377" s="23" t="s">
        <v>7351</v>
      </c>
      <c r="E12377" s="23" t="s">
        <v>1</v>
      </c>
      <c r="F12377" s="23" t="s">
        <v>7</v>
      </c>
      <c r="G12377" s="23" t="s">
        <v>975</v>
      </c>
      <c r="H12377" s="2" t="s">
        <v>8459</v>
      </c>
      <c r="I12377" s="23" t="s">
        <v>7338</v>
      </c>
      <c r="J12377" s="23" t="s">
        <v>958</v>
      </c>
      <c r="K12377" s="23" t="s">
        <v>9712</v>
      </c>
      <c r="L12377" s="23" t="s">
        <v>9538</v>
      </c>
      <c r="M12377" s="23">
        <f>YEAR(Tabla2[[#This Row],[Fecha de creación]])</f>
        <v>2023</v>
      </c>
      <c r="N12377" s="23">
        <f>MONTH(Tabla2[[#This Row],[Fecha de creación]])</f>
        <v>2</v>
      </c>
    </row>
    <row r="12378" spans="1:14" x14ac:dyDescent="0.25">
      <c r="A12378" s="26">
        <v>44980.509351851855</v>
      </c>
      <c r="B12378" s="23" t="s">
        <v>189</v>
      </c>
      <c r="C12378" s="23" t="s">
        <v>15529</v>
      </c>
      <c r="D12378" s="23" t="s">
        <v>131</v>
      </c>
      <c r="E12378" s="23" t="s">
        <v>1</v>
      </c>
      <c r="F12378" s="23" t="s">
        <v>7</v>
      </c>
      <c r="G12378" s="23" t="s">
        <v>975</v>
      </c>
      <c r="H12378" s="2" t="s">
        <v>8397</v>
      </c>
      <c r="I12378" s="23" t="s">
        <v>14979</v>
      </c>
      <c r="J12378" s="23" t="s">
        <v>59</v>
      </c>
      <c r="K12378" s="23" t="s">
        <v>9712</v>
      </c>
      <c r="L12378" s="23" t="s">
        <v>9538</v>
      </c>
      <c r="M12378" s="23">
        <f>YEAR(Tabla2[[#This Row],[Fecha de creación]])</f>
        <v>2023</v>
      </c>
      <c r="N12378" s="23">
        <f>MONTH(Tabla2[[#This Row],[Fecha de creación]])</f>
        <v>2</v>
      </c>
    </row>
    <row r="12379" spans="1:14" x14ac:dyDescent="0.25">
      <c r="A12379" s="26">
        <v>44980.518888888888</v>
      </c>
      <c r="B12379" s="23" t="s">
        <v>189</v>
      </c>
      <c r="C12379" s="23" t="s">
        <v>15530</v>
      </c>
      <c r="D12379" s="23" t="s">
        <v>6918</v>
      </c>
      <c r="E12379" s="23" t="s">
        <v>1</v>
      </c>
      <c r="F12379" s="23" t="s">
        <v>22</v>
      </c>
      <c r="G12379" s="23" t="s">
        <v>975</v>
      </c>
      <c r="H12379" s="2" t="s">
        <v>7743</v>
      </c>
      <c r="I12379" s="23" t="s">
        <v>14979</v>
      </c>
      <c r="J12379" s="23" t="s">
        <v>59</v>
      </c>
      <c r="K12379" s="23" t="s">
        <v>9712</v>
      </c>
      <c r="L12379" s="23" t="s">
        <v>9538</v>
      </c>
      <c r="M12379" s="23">
        <f>YEAR(Tabla2[[#This Row],[Fecha de creación]])</f>
        <v>2023</v>
      </c>
      <c r="N12379" s="23">
        <f>MONTH(Tabla2[[#This Row],[Fecha de creación]])</f>
        <v>2</v>
      </c>
    </row>
    <row r="12380" spans="1:14" x14ac:dyDescent="0.25">
      <c r="A12380" s="26">
        <v>44980.531527777777</v>
      </c>
      <c r="B12380" s="23" t="s">
        <v>0</v>
      </c>
      <c r="C12380" s="23" t="s">
        <v>15531</v>
      </c>
      <c r="D12380" s="23" t="s">
        <v>15532</v>
      </c>
      <c r="E12380" s="23" t="s">
        <v>1</v>
      </c>
      <c r="F12380" s="23" t="s">
        <v>2</v>
      </c>
      <c r="G12380" s="23" t="s">
        <v>1551</v>
      </c>
      <c r="H12380" s="2" t="s">
        <v>7721</v>
      </c>
      <c r="I12380" s="23" t="s">
        <v>7749</v>
      </c>
      <c r="J12380" s="23" t="s">
        <v>59</v>
      </c>
      <c r="K12380" s="23" t="s">
        <v>9712</v>
      </c>
      <c r="L12380" s="23" t="s">
        <v>9539</v>
      </c>
      <c r="M12380" s="23">
        <f>YEAR(Tabla2[[#This Row],[Fecha de creación]])</f>
        <v>2023</v>
      </c>
      <c r="N12380" s="23">
        <f>MONTH(Tabla2[[#This Row],[Fecha de creación]])</f>
        <v>2</v>
      </c>
    </row>
    <row r="12381" spans="1:14" x14ac:dyDescent="0.25">
      <c r="A12381" s="26">
        <v>44980.546458333331</v>
      </c>
      <c r="B12381" s="23" t="s">
        <v>0</v>
      </c>
      <c r="C12381" s="23" t="s">
        <v>15533</v>
      </c>
      <c r="D12381" s="23" t="s">
        <v>7108</v>
      </c>
      <c r="E12381" s="23" t="s">
        <v>1</v>
      </c>
      <c r="F12381" s="23" t="s">
        <v>22</v>
      </c>
      <c r="G12381" s="23" t="s">
        <v>975</v>
      </c>
      <c r="H12381" s="2" t="s">
        <v>8893</v>
      </c>
      <c r="I12381" s="23" t="s">
        <v>14129</v>
      </c>
      <c r="J12381" s="23" t="s">
        <v>59</v>
      </c>
      <c r="K12381" s="23" t="s">
        <v>9712</v>
      </c>
      <c r="L12381" s="23" t="s">
        <v>9538</v>
      </c>
      <c r="M12381" s="23">
        <f>YEAR(Tabla2[[#This Row],[Fecha de creación]])</f>
        <v>2023</v>
      </c>
      <c r="N12381" s="23">
        <f>MONTH(Tabla2[[#This Row],[Fecha de creación]])</f>
        <v>2</v>
      </c>
    </row>
    <row r="12382" spans="1:14" x14ac:dyDescent="0.25">
      <c r="A12382" s="26">
        <v>44980.572476851848</v>
      </c>
      <c r="B12382" s="23" t="s">
        <v>189</v>
      </c>
      <c r="C12382" s="23" t="s">
        <v>15534</v>
      </c>
      <c r="D12382" s="23" t="s">
        <v>382</v>
      </c>
      <c r="E12382" s="23" t="s">
        <v>1</v>
      </c>
      <c r="F12382" s="23" t="s">
        <v>7</v>
      </c>
      <c r="G12382" s="23" t="s">
        <v>975</v>
      </c>
      <c r="H12382" s="2" t="s">
        <v>7723</v>
      </c>
      <c r="I12382" s="23" t="s">
        <v>14979</v>
      </c>
      <c r="J12382" s="23" t="s">
        <v>59</v>
      </c>
      <c r="K12382" s="23" t="s">
        <v>9712</v>
      </c>
      <c r="L12382" s="23" t="s">
        <v>9538</v>
      </c>
      <c r="M12382" s="23">
        <f>YEAR(Tabla2[[#This Row],[Fecha de creación]])</f>
        <v>2023</v>
      </c>
      <c r="N12382" s="23">
        <f>MONTH(Tabla2[[#This Row],[Fecha de creación]])</f>
        <v>2</v>
      </c>
    </row>
    <row r="12383" spans="1:14" x14ac:dyDescent="0.25">
      <c r="A12383" s="26">
        <v>44980.573275462964</v>
      </c>
      <c r="B12383" s="23" t="s">
        <v>189</v>
      </c>
      <c r="C12383" s="23" t="s">
        <v>15535</v>
      </c>
      <c r="D12383" s="23" t="s">
        <v>11362</v>
      </c>
      <c r="E12383" s="23" t="s">
        <v>1</v>
      </c>
      <c r="F12383" s="23" t="s">
        <v>7</v>
      </c>
      <c r="G12383" s="23" t="s">
        <v>975</v>
      </c>
      <c r="H12383" s="2" t="s">
        <v>7745</v>
      </c>
      <c r="I12383" s="23" t="s">
        <v>14979</v>
      </c>
      <c r="J12383" s="23" t="s">
        <v>59</v>
      </c>
      <c r="K12383" s="23" t="s">
        <v>9712</v>
      </c>
      <c r="L12383" s="23" t="s">
        <v>9538</v>
      </c>
      <c r="M12383" s="23">
        <f>YEAR(Tabla2[[#This Row],[Fecha de creación]])</f>
        <v>2023</v>
      </c>
      <c r="N12383" s="23">
        <f>MONTH(Tabla2[[#This Row],[Fecha de creación]])</f>
        <v>2</v>
      </c>
    </row>
    <row r="12384" spans="1:14" x14ac:dyDescent="0.25">
      <c r="A12384" s="26">
        <v>44980.623842592591</v>
      </c>
      <c r="B12384" s="23" t="s">
        <v>19</v>
      </c>
      <c r="C12384" s="23" t="s">
        <v>15536</v>
      </c>
      <c r="D12384" s="23" t="s">
        <v>15537</v>
      </c>
      <c r="E12384" s="23" t="s">
        <v>1</v>
      </c>
      <c r="F12384" s="23" t="s">
        <v>7</v>
      </c>
      <c r="G12384" s="23" t="s">
        <v>975</v>
      </c>
      <c r="H12384" s="2" t="s">
        <v>8535</v>
      </c>
      <c r="I12384" s="23" t="s">
        <v>10079</v>
      </c>
      <c r="J12384" s="23"/>
      <c r="K12384" s="23" t="s">
        <v>9712</v>
      </c>
      <c r="L12384" s="23" t="s">
        <v>9538</v>
      </c>
      <c r="M12384" s="23">
        <f>YEAR(Tabla2[[#This Row],[Fecha de creación]])</f>
        <v>2023</v>
      </c>
      <c r="N12384" s="23">
        <f>MONTH(Tabla2[[#This Row],[Fecha de creación]])</f>
        <v>2</v>
      </c>
    </row>
    <row r="12385" spans="1:14" x14ac:dyDescent="0.25">
      <c r="A12385" s="26">
        <v>44980.630868055552</v>
      </c>
      <c r="B12385" s="23" t="s">
        <v>189</v>
      </c>
      <c r="C12385" s="23" t="s">
        <v>15538</v>
      </c>
      <c r="D12385" s="23" t="s">
        <v>15263</v>
      </c>
      <c r="E12385" s="23" t="s">
        <v>1</v>
      </c>
      <c r="F12385" s="23" t="s">
        <v>22</v>
      </c>
      <c r="G12385" s="23" t="s">
        <v>975</v>
      </c>
      <c r="H12385" s="2" t="s">
        <v>7722</v>
      </c>
      <c r="I12385" s="23" t="s">
        <v>14979</v>
      </c>
      <c r="J12385" s="23" t="s">
        <v>958</v>
      </c>
      <c r="K12385" s="23" t="s">
        <v>9712</v>
      </c>
      <c r="L12385" s="23" t="s">
        <v>9538</v>
      </c>
      <c r="M12385" s="23">
        <f>YEAR(Tabla2[[#This Row],[Fecha de creación]])</f>
        <v>2023</v>
      </c>
      <c r="N12385" s="23">
        <f>MONTH(Tabla2[[#This Row],[Fecha de creación]])</f>
        <v>2</v>
      </c>
    </row>
    <row r="12386" spans="1:14" x14ac:dyDescent="0.25">
      <c r="A12386" s="26">
        <v>44980.637303240743</v>
      </c>
      <c r="B12386" s="23" t="s">
        <v>189</v>
      </c>
      <c r="C12386" s="23" t="s">
        <v>15539</v>
      </c>
      <c r="D12386" s="23" t="s">
        <v>14825</v>
      </c>
      <c r="E12386" s="23" t="s">
        <v>1</v>
      </c>
      <c r="F12386" s="23" t="s">
        <v>7</v>
      </c>
      <c r="G12386" s="23" t="s">
        <v>3</v>
      </c>
      <c r="H12386" s="2" t="s">
        <v>8425</v>
      </c>
      <c r="I12386" s="23" t="s">
        <v>7338</v>
      </c>
      <c r="J12386" s="23" t="s">
        <v>59</v>
      </c>
      <c r="K12386" s="23" t="s">
        <v>9712</v>
      </c>
      <c r="L12386" s="23" t="s">
        <v>9539</v>
      </c>
      <c r="M12386" s="23">
        <f>YEAR(Tabla2[[#This Row],[Fecha de creación]])</f>
        <v>2023</v>
      </c>
      <c r="N12386" s="23">
        <f>MONTH(Tabla2[[#This Row],[Fecha de creación]])</f>
        <v>2</v>
      </c>
    </row>
    <row r="12387" spans="1:14" x14ac:dyDescent="0.25">
      <c r="A12387" s="26">
        <v>44980.658043981479</v>
      </c>
      <c r="B12387" s="23" t="s">
        <v>189</v>
      </c>
      <c r="C12387" s="23" t="s">
        <v>15540</v>
      </c>
      <c r="D12387" s="23" t="s">
        <v>351</v>
      </c>
      <c r="E12387" s="23" t="s">
        <v>1</v>
      </c>
      <c r="F12387" s="23" t="s">
        <v>7</v>
      </c>
      <c r="G12387" s="23" t="s">
        <v>975</v>
      </c>
      <c r="H12387" s="2" t="s">
        <v>8425</v>
      </c>
      <c r="I12387" s="23" t="s">
        <v>14979</v>
      </c>
      <c r="J12387" s="23" t="s">
        <v>59</v>
      </c>
      <c r="K12387" s="23" t="s">
        <v>9712</v>
      </c>
      <c r="L12387" s="23" t="s">
        <v>9538</v>
      </c>
      <c r="M12387" s="23">
        <f>YEAR(Tabla2[[#This Row],[Fecha de creación]])</f>
        <v>2023</v>
      </c>
      <c r="N12387" s="23">
        <f>MONTH(Tabla2[[#This Row],[Fecha de creación]])</f>
        <v>2</v>
      </c>
    </row>
    <row r="12388" spans="1:14" x14ac:dyDescent="0.25">
      <c r="A12388" s="26">
        <v>44980.66033564815</v>
      </c>
      <c r="B12388" s="23" t="s">
        <v>189</v>
      </c>
      <c r="C12388" s="23" t="s">
        <v>15541</v>
      </c>
      <c r="D12388" s="23" t="s">
        <v>351</v>
      </c>
      <c r="E12388" s="23" t="s">
        <v>1</v>
      </c>
      <c r="F12388" s="23" t="s">
        <v>7</v>
      </c>
      <c r="G12388" s="23" t="s">
        <v>975</v>
      </c>
      <c r="H12388" s="2" t="s">
        <v>8425</v>
      </c>
      <c r="I12388" s="23" t="s">
        <v>14979</v>
      </c>
      <c r="J12388" s="23" t="s">
        <v>59</v>
      </c>
      <c r="K12388" s="23" t="s">
        <v>9712</v>
      </c>
      <c r="L12388" s="23" t="s">
        <v>9538</v>
      </c>
      <c r="M12388" s="23">
        <f>YEAR(Tabla2[[#This Row],[Fecha de creación]])</f>
        <v>2023</v>
      </c>
      <c r="N12388" s="23">
        <f>MONTH(Tabla2[[#This Row],[Fecha de creación]])</f>
        <v>2</v>
      </c>
    </row>
    <row r="12389" spans="1:14" x14ac:dyDescent="0.25">
      <c r="A12389" s="26">
        <v>44980.660439814812</v>
      </c>
      <c r="B12389" s="23" t="s">
        <v>0</v>
      </c>
      <c r="C12389" s="23" t="s">
        <v>15542</v>
      </c>
      <c r="D12389" s="23" t="s">
        <v>982</v>
      </c>
      <c r="E12389" s="23" t="s">
        <v>1</v>
      </c>
      <c r="F12389" s="23" t="s">
        <v>22</v>
      </c>
      <c r="G12389" s="23" t="s">
        <v>975</v>
      </c>
      <c r="H12389" s="2" t="s">
        <v>8893</v>
      </c>
      <c r="I12389" s="23" t="s">
        <v>7680</v>
      </c>
      <c r="J12389" s="23" t="s">
        <v>59</v>
      </c>
      <c r="K12389" s="23" t="s">
        <v>9712</v>
      </c>
      <c r="L12389" s="23" t="s">
        <v>9538</v>
      </c>
      <c r="M12389" s="23">
        <f>YEAR(Tabla2[[#This Row],[Fecha de creación]])</f>
        <v>2023</v>
      </c>
      <c r="N12389" s="23">
        <f>MONTH(Tabla2[[#This Row],[Fecha de creación]])</f>
        <v>2</v>
      </c>
    </row>
    <row r="12390" spans="1:14" x14ac:dyDescent="0.25">
      <c r="A12390" s="26">
        <v>44980.665833333333</v>
      </c>
      <c r="B12390" s="23" t="s">
        <v>0</v>
      </c>
      <c r="C12390" s="23" t="s">
        <v>15543</v>
      </c>
      <c r="D12390" s="23" t="s">
        <v>982</v>
      </c>
      <c r="E12390" s="23" t="s">
        <v>1</v>
      </c>
      <c r="F12390" s="23" t="s">
        <v>22</v>
      </c>
      <c r="G12390" s="23" t="s">
        <v>975</v>
      </c>
      <c r="H12390" s="2" t="s">
        <v>8893</v>
      </c>
      <c r="I12390" s="23" t="s">
        <v>7680</v>
      </c>
      <c r="J12390" s="23" t="s">
        <v>59</v>
      </c>
      <c r="K12390" s="23" t="s">
        <v>9712</v>
      </c>
      <c r="L12390" s="23" t="s">
        <v>9538</v>
      </c>
      <c r="M12390" s="23">
        <f>YEAR(Tabla2[[#This Row],[Fecha de creación]])</f>
        <v>2023</v>
      </c>
      <c r="N12390" s="23">
        <f>MONTH(Tabla2[[#This Row],[Fecha de creación]])</f>
        <v>2</v>
      </c>
    </row>
    <row r="12391" spans="1:14" x14ac:dyDescent="0.25">
      <c r="A12391" s="26">
        <v>44980.671377314815</v>
      </c>
      <c r="B12391" s="23" t="s">
        <v>189</v>
      </c>
      <c r="C12391" s="23" t="s">
        <v>15544</v>
      </c>
      <c r="D12391" s="23" t="s">
        <v>2769</v>
      </c>
      <c r="E12391" s="23" t="s">
        <v>1</v>
      </c>
      <c r="F12391" s="23" t="s">
        <v>7</v>
      </c>
      <c r="G12391" s="23" t="s">
        <v>1551</v>
      </c>
      <c r="H12391" s="2" t="s">
        <v>7734</v>
      </c>
      <c r="I12391" s="23" t="s">
        <v>11014</v>
      </c>
      <c r="J12391" s="23" t="s">
        <v>958</v>
      </c>
      <c r="K12391" s="23" t="s">
        <v>9712</v>
      </c>
      <c r="L12391" s="23" t="s">
        <v>9539</v>
      </c>
      <c r="M12391" s="23">
        <f>YEAR(Tabla2[[#This Row],[Fecha de creación]])</f>
        <v>2023</v>
      </c>
      <c r="N12391" s="23">
        <f>MONTH(Tabla2[[#This Row],[Fecha de creación]])</f>
        <v>2</v>
      </c>
    </row>
    <row r="12392" spans="1:14" x14ac:dyDescent="0.25">
      <c r="A12392" s="26">
        <v>44980.711296296293</v>
      </c>
      <c r="B12392" s="23" t="s">
        <v>100</v>
      </c>
      <c r="C12392" s="23" t="s">
        <v>15545</v>
      </c>
      <c r="D12392" s="23" t="s">
        <v>49</v>
      </c>
      <c r="E12392" s="23" t="s">
        <v>1</v>
      </c>
      <c r="F12392" s="23" t="s">
        <v>7</v>
      </c>
      <c r="G12392" s="23" t="s">
        <v>3</v>
      </c>
      <c r="H12392" s="2" t="s">
        <v>7745</v>
      </c>
      <c r="I12392" s="23" t="s">
        <v>14131</v>
      </c>
      <c r="J12392" s="23" t="s">
        <v>59</v>
      </c>
      <c r="K12392" s="23" t="s">
        <v>9712</v>
      </c>
      <c r="L12392" s="23" t="s">
        <v>9539</v>
      </c>
      <c r="M12392" s="23">
        <f>YEAR(Tabla2[[#This Row],[Fecha de creación]])</f>
        <v>2023</v>
      </c>
      <c r="N12392" s="23">
        <f>MONTH(Tabla2[[#This Row],[Fecha de creación]])</f>
        <v>2</v>
      </c>
    </row>
    <row r="12393" spans="1:14" x14ac:dyDescent="0.25">
      <c r="A12393" s="26">
        <v>44980.711469907408</v>
      </c>
      <c r="B12393" s="23" t="s">
        <v>100</v>
      </c>
      <c r="C12393" s="23" t="s">
        <v>15546</v>
      </c>
      <c r="D12393" s="23" t="s">
        <v>982</v>
      </c>
      <c r="E12393" s="23" t="s">
        <v>1</v>
      </c>
      <c r="F12393" s="23" t="s">
        <v>22</v>
      </c>
      <c r="G12393" s="23" t="s">
        <v>975</v>
      </c>
      <c r="H12393" s="2" t="s">
        <v>8893</v>
      </c>
      <c r="I12393" s="23" t="s">
        <v>7966</v>
      </c>
      <c r="J12393" s="23" t="s">
        <v>59</v>
      </c>
      <c r="K12393" s="23" t="s">
        <v>9712</v>
      </c>
      <c r="L12393" s="23" t="s">
        <v>9538</v>
      </c>
      <c r="M12393" s="23">
        <f>YEAR(Tabla2[[#This Row],[Fecha de creación]])</f>
        <v>2023</v>
      </c>
      <c r="N12393" s="23">
        <f>MONTH(Tabla2[[#This Row],[Fecha de creación]])</f>
        <v>2</v>
      </c>
    </row>
    <row r="12394" spans="1:14" x14ac:dyDescent="0.25">
      <c r="A12394" s="26">
        <v>44980.735729166663</v>
      </c>
      <c r="B12394" s="23" t="s">
        <v>34</v>
      </c>
      <c r="C12394" s="23" t="s">
        <v>15547</v>
      </c>
      <c r="D12394" s="23" t="s">
        <v>15548</v>
      </c>
      <c r="E12394" s="23" t="s">
        <v>1</v>
      </c>
      <c r="F12394" s="23" t="s">
        <v>7</v>
      </c>
      <c r="G12394" s="23" t="s">
        <v>975</v>
      </c>
      <c r="H12394" s="2" t="s">
        <v>8535</v>
      </c>
      <c r="I12394" s="23" t="s">
        <v>13151</v>
      </c>
      <c r="J12394" s="23"/>
      <c r="K12394" s="23" t="s">
        <v>9712</v>
      </c>
      <c r="L12394" s="23" t="s">
        <v>9538</v>
      </c>
      <c r="M12394" s="23">
        <f>YEAR(Tabla2[[#This Row],[Fecha de creación]])</f>
        <v>2023</v>
      </c>
      <c r="N12394" s="23">
        <f>MONTH(Tabla2[[#This Row],[Fecha de creación]])</f>
        <v>2</v>
      </c>
    </row>
    <row r="12395" spans="1:14" x14ac:dyDescent="0.25">
      <c r="A12395" s="26">
        <v>44981.406446759262</v>
      </c>
      <c r="B12395" s="23" t="s">
        <v>189</v>
      </c>
      <c r="C12395" s="23" t="s">
        <v>15549</v>
      </c>
      <c r="D12395" s="23" t="s">
        <v>6417</v>
      </c>
      <c r="E12395" s="23" t="s">
        <v>1</v>
      </c>
      <c r="F12395" s="23" t="s">
        <v>22</v>
      </c>
      <c r="G12395" s="23" t="s">
        <v>975</v>
      </c>
      <c r="H12395" s="2" t="s">
        <v>7733</v>
      </c>
      <c r="I12395" s="23" t="s">
        <v>14979</v>
      </c>
      <c r="J12395" s="23" t="s">
        <v>59</v>
      </c>
      <c r="K12395" s="23" t="s">
        <v>9712</v>
      </c>
      <c r="L12395" s="23" t="s">
        <v>9538</v>
      </c>
      <c r="M12395" s="23">
        <f>YEAR(Tabla2[[#This Row],[Fecha de creación]])</f>
        <v>2023</v>
      </c>
      <c r="N12395" s="23">
        <f>MONTH(Tabla2[[#This Row],[Fecha de creación]])</f>
        <v>2</v>
      </c>
    </row>
    <row r="12396" spans="1:14" x14ac:dyDescent="0.25">
      <c r="A12396" s="26">
        <v>44981.410578703704</v>
      </c>
      <c r="B12396" s="23" t="s">
        <v>34</v>
      </c>
      <c r="C12396" s="23" t="s">
        <v>15550</v>
      </c>
      <c r="D12396" s="23" t="s">
        <v>15551</v>
      </c>
      <c r="E12396" s="23" t="s">
        <v>1</v>
      </c>
      <c r="F12396" s="23" t="s">
        <v>7</v>
      </c>
      <c r="G12396" s="23" t="s">
        <v>975</v>
      </c>
      <c r="H12396" s="2" t="s">
        <v>7722</v>
      </c>
      <c r="I12396" s="23" t="s">
        <v>13151</v>
      </c>
      <c r="J12396" s="23"/>
      <c r="K12396" s="23" t="s">
        <v>9712</v>
      </c>
      <c r="L12396" s="23" t="s">
        <v>9538</v>
      </c>
      <c r="M12396" s="23">
        <f>YEAR(Tabla2[[#This Row],[Fecha de creación]])</f>
        <v>2023</v>
      </c>
      <c r="N12396" s="23">
        <f>MONTH(Tabla2[[#This Row],[Fecha de creación]])</f>
        <v>2</v>
      </c>
    </row>
    <row r="12397" spans="1:14" x14ac:dyDescent="0.25">
      <c r="A12397" s="26">
        <v>44981.436539351853</v>
      </c>
      <c r="B12397" s="23" t="s">
        <v>56</v>
      </c>
      <c r="C12397" s="23" t="s">
        <v>15552</v>
      </c>
      <c r="D12397" s="23" t="s">
        <v>7268</v>
      </c>
      <c r="E12397" s="23" t="s">
        <v>1</v>
      </c>
      <c r="F12397" s="23" t="s">
        <v>22</v>
      </c>
      <c r="G12397" s="23" t="s">
        <v>975</v>
      </c>
      <c r="H12397" s="2" t="s">
        <v>8893</v>
      </c>
      <c r="I12397" s="23" t="s">
        <v>14962</v>
      </c>
      <c r="J12397" s="23" t="s">
        <v>59</v>
      </c>
      <c r="K12397" s="23" t="s">
        <v>9712</v>
      </c>
      <c r="L12397" s="23" t="s">
        <v>9538</v>
      </c>
      <c r="M12397" s="23">
        <f>YEAR(Tabla2[[#This Row],[Fecha de creación]])</f>
        <v>2023</v>
      </c>
      <c r="N12397" s="23">
        <f>MONTH(Tabla2[[#This Row],[Fecha de creación]])</f>
        <v>2</v>
      </c>
    </row>
    <row r="12398" spans="1:14" x14ac:dyDescent="0.25">
      <c r="A12398" s="26">
        <v>44981.438194444447</v>
      </c>
      <c r="B12398" s="23" t="s">
        <v>189</v>
      </c>
      <c r="C12398" s="23" t="s">
        <v>15553</v>
      </c>
      <c r="D12398" s="23" t="s">
        <v>7341</v>
      </c>
      <c r="E12398" s="23" t="s">
        <v>1</v>
      </c>
      <c r="F12398" s="23" t="s">
        <v>22</v>
      </c>
      <c r="G12398" s="23" t="s">
        <v>975</v>
      </c>
      <c r="H12398" s="2" t="s">
        <v>16986</v>
      </c>
      <c r="I12398" s="23" t="s">
        <v>14979</v>
      </c>
      <c r="J12398" s="23" t="s">
        <v>59</v>
      </c>
      <c r="K12398" s="23" t="s">
        <v>9712</v>
      </c>
      <c r="L12398" s="23" t="s">
        <v>9538</v>
      </c>
      <c r="M12398" s="23">
        <f>YEAR(Tabla2[[#This Row],[Fecha de creación]])</f>
        <v>2023</v>
      </c>
      <c r="N12398" s="23">
        <f>MONTH(Tabla2[[#This Row],[Fecha de creación]])</f>
        <v>2</v>
      </c>
    </row>
    <row r="12399" spans="1:14" x14ac:dyDescent="0.25">
      <c r="A12399" s="26">
        <v>44981.440451388888</v>
      </c>
      <c r="B12399" s="23" t="s">
        <v>56</v>
      </c>
      <c r="C12399" s="23" t="s">
        <v>15554</v>
      </c>
      <c r="D12399" s="23" t="s">
        <v>7341</v>
      </c>
      <c r="E12399" s="23" t="s">
        <v>1</v>
      </c>
      <c r="F12399" s="23" t="s">
        <v>22</v>
      </c>
      <c r="G12399" s="23" t="s">
        <v>975</v>
      </c>
      <c r="H12399" s="2" t="s">
        <v>16986</v>
      </c>
      <c r="I12399" s="23" t="s">
        <v>14962</v>
      </c>
      <c r="J12399" s="23" t="s">
        <v>59</v>
      </c>
      <c r="K12399" s="23" t="s">
        <v>9712</v>
      </c>
      <c r="L12399" s="23" t="s">
        <v>9538</v>
      </c>
      <c r="M12399" s="23">
        <f>YEAR(Tabla2[[#This Row],[Fecha de creación]])</f>
        <v>2023</v>
      </c>
      <c r="N12399" s="23">
        <f>MONTH(Tabla2[[#This Row],[Fecha de creación]])</f>
        <v>2</v>
      </c>
    </row>
    <row r="12400" spans="1:14" x14ac:dyDescent="0.25">
      <c r="A12400" s="26">
        <v>44981.469537037039</v>
      </c>
      <c r="B12400" s="23" t="s">
        <v>56</v>
      </c>
      <c r="C12400" s="23" t="s">
        <v>15555</v>
      </c>
      <c r="D12400" s="23" t="s">
        <v>7341</v>
      </c>
      <c r="E12400" s="23" t="s">
        <v>1</v>
      </c>
      <c r="F12400" s="23" t="s">
        <v>22</v>
      </c>
      <c r="G12400" s="23" t="s">
        <v>975</v>
      </c>
      <c r="H12400" s="2" t="s">
        <v>16986</v>
      </c>
      <c r="I12400" s="23" t="s">
        <v>14962</v>
      </c>
      <c r="J12400" s="23" t="s">
        <v>59</v>
      </c>
      <c r="K12400" s="23" t="s">
        <v>9712</v>
      </c>
      <c r="L12400" s="23" t="s">
        <v>9538</v>
      </c>
      <c r="M12400" s="23">
        <f>YEAR(Tabla2[[#This Row],[Fecha de creación]])</f>
        <v>2023</v>
      </c>
      <c r="N12400" s="23">
        <f>MONTH(Tabla2[[#This Row],[Fecha de creación]])</f>
        <v>2</v>
      </c>
    </row>
    <row r="12401" spans="1:14" x14ac:dyDescent="0.25">
      <c r="A12401" s="26">
        <v>44981.475451388891</v>
      </c>
      <c r="B12401" s="23" t="s">
        <v>56</v>
      </c>
      <c r="C12401" s="23" t="s">
        <v>15556</v>
      </c>
      <c r="D12401" s="23" t="s">
        <v>382</v>
      </c>
      <c r="E12401" s="23" t="s">
        <v>1</v>
      </c>
      <c r="F12401" s="23" t="s">
        <v>7</v>
      </c>
      <c r="G12401" s="23" t="s">
        <v>975</v>
      </c>
      <c r="H12401" s="2" t="s">
        <v>7723</v>
      </c>
      <c r="I12401" s="23" t="s">
        <v>14962</v>
      </c>
      <c r="J12401" s="23" t="s">
        <v>59</v>
      </c>
      <c r="K12401" s="23" t="s">
        <v>9712</v>
      </c>
      <c r="L12401" s="23" t="s">
        <v>9538</v>
      </c>
      <c r="M12401" s="23">
        <f>YEAR(Tabla2[[#This Row],[Fecha de creación]])</f>
        <v>2023</v>
      </c>
      <c r="N12401" s="23">
        <f>MONTH(Tabla2[[#This Row],[Fecha de creación]])</f>
        <v>2</v>
      </c>
    </row>
    <row r="12402" spans="1:14" x14ac:dyDescent="0.25">
      <c r="A12402" s="26">
        <v>44981.48978009259</v>
      </c>
      <c r="B12402" s="23" t="s">
        <v>189</v>
      </c>
      <c r="C12402" s="23" t="s">
        <v>15557</v>
      </c>
      <c r="D12402" s="23" t="s">
        <v>7341</v>
      </c>
      <c r="E12402" s="23" t="s">
        <v>1</v>
      </c>
      <c r="F12402" s="23" t="s">
        <v>22</v>
      </c>
      <c r="G12402" s="23" t="s">
        <v>975</v>
      </c>
      <c r="H12402" s="2" t="s">
        <v>16986</v>
      </c>
      <c r="I12402" s="23" t="s">
        <v>14979</v>
      </c>
      <c r="J12402" s="23" t="s">
        <v>59</v>
      </c>
      <c r="K12402" s="23" t="s">
        <v>9712</v>
      </c>
      <c r="L12402" s="23" t="s">
        <v>9538</v>
      </c>
      <c r="M12402" s="23">
        <f>YEAR(Tabla2[[#This Row],[Fecha de creación]])</f>
        <v>2023</v>
      </c>
      <c r="N12402" s="23">
        <f>MONTH(Tabla2[[#This Row],[Fecha de creación]])</f>
        <v>2</v>
      </c>
    </row>
    <row r="12403" spans="1:14" x14ac:dyDescent="0.25">
      <c r="A12403" s="26">
        <v>44981.499305555553</v>
      </c>
      <c r="B12403" s="23" t="s">
        <v>189</v>
      </c>
      <c r="C12403" s="23" t="s">
        <v>15558</v>
      </c>
      <c r="D12403" s="23" t="s">
        <v>6417</v>
      </c>
      <c r="E12403" s="23" t="s">
        <v>1</v>
      </c>
      <c r="F12403" s="23" t="s">
        <v>22</v>
      </c>
      <c r="G12403" s="23" t="s">
        <v>975</v>
      </c>
      <c r="H12403" s="2" t="s">
        <v>7724</v>
      </c>
      <c r="I12403" s="23" t="s">
        <v>14979</v>
      </c>
      <c r="J12403" s="23" t="s">
        <v>59</v>
      </c>
      <c r="K12403" s="23" t="s">
        <v>9712</v>
      </c>
      <c r="L12403" s="23" t="s">
        <v>9538</v>
      </c>
      <c r="M12403" s="23">
        <f>YEAR(Tabla2[[#This Row],[Fecha de creación]])</f>
        <v>2023</v>
      </c>
      <c r="N12403" s="23">
        <f>MONTH(Tabla2[[#This Row],[Fecha de creación]])</f>
        <v>2</v>
      </c>
    </row>
    <row r="12404" spans="1:14" x14ac:dyDescent="0.25">
      <c r="A12404" s="26">
        <v>44981.508368055554</v>
      </c>
      <c r="B12404" s="23" t="s">
        <v>34</v>
      </c>
      <c r="C12404" s="23" t="s">
        <v>15559</v>
      </c>
      <c r="D12404" s="23" t="s">
        <v>15560</v>
      </c>
      <c r="E12404" s="23" t="s">
        <v>1</v>
      </c>
      <c r="F12404" s="23" t="s">
        <v>22</v>
      </c>
      <c r="G12404" s="23" t="s">
        <v>975</v>
      </c>
      <c r="H12404" s="2" t="s">
        <v>8535</v>
      </c>
      <c r="I12404" s="23" t="s">
        <v>13151</v>
      </c>
      <c r="J12404" s="23"/>
      <c r="K12404" s="23" t="s">
        <v>9712</v>
      </c>
      <c r="L12404" s="23" t="s">
        <v>9538</v>
      </c>
      <c r="M12404" s="23">
        <f>YEAR(Tabla2[[#This Row],[Fecha de creación]])</f>
        <v>2023</v>
      </c>
      <c r="N12404" s="23">
        <f>MONTH(Tabla2[[#This Row],[Fecha de creación]])</f>
        <v>2</v>
      </c>
    </row>
    <row r="12405" spans="1:14" x14ac:dyDescent="0.25">
      <c r="A12405" s="26">
        <v>44981.508564814816</v>
      </c>
      <c r="B12405" s="23" t="s">
        <v>56</v>
      </c>
      <c r="C12405" s="23" t="s">
        <v>15561</v>
      </c>
      <c r="D12405" s="23" t="s">
        <v>312</v>
      </c>
      <c r="E12405" s="23" t="s">
        <v>1</v>
      </c>
      <c r="F12405" s="23" t="s">
        <v>7</v>
      </c>
      <c r="G12405" s="23" t="s">
        <v>975</v>
      </c>
      <c r="H12405" s="2" t="s">
        <v>8459</v>
      </c>
      <c r="I12405" s="23" t="s">
        <v>14962</v>
      </c>
      <c r="J12405" s="23" t="s">
        <v>59</v>
      </c>
      <c r="K12405" s="23" t="s">
        <v>9712</v>
      </c>
      <c r="L12405" s="23" t="s">
        <v>9538</v>
      </c>
      <c r="M12405" s="23">
        <f>YEAR(Tabla2[[#This Row],[Fecha de creación]])</f>
        <v>2023</v>
      </c>
      <c r="N12405" s="23">
        <f>MONTH(Tabla2[[#This Row],[Fecha de creación]])</f>
        <v>2</v>
      </c>
    </row>
    <row r="12406" spans="1:14" x14ac:dyDescent="0.25">
      <c r="A12406" s="26">
        <v>44981.509837962964</v>
      </c>
      <c r="B12406" s="23" t="s">
        <v>34</v>
      </c>
      <c r="C12406" s="23" t="s">
        <v>15562</v>
      </c>
      <c r="D12406" s="23" t="s">
        <v>15459</v>
      </c>
      <c r="E12406" s="23" t="s">
        <v>1</v>
      </c>
      <c r="F12406" s="23" t="s">
        <v>7</v>
      </c>
      <c r="G12406" s="23" t="s">
        <v>975</v>
      </c>
      <c r="H12406" s="2" t="s">
        <v>8459</v>
      </c>
      <c r="I12406" s="23" t="s">
        <v>13151</v>
      </c>
      <c r="J12406" s="23"/>
      <c r="K12406" s="23" t="s">
        <v>9712</v>
      </c>
      <c r="L12406" s="23" t="s">
        <v>9538</v>
      </c>
      <c r="M12406" s="23">
        <f>YEAR(Tabla2[[#This Row],[Fecha de creación]])</f>
        <v>2023</v>
      </c>
      <c r="N12406" s="23">
        <f>MONTH(Tabla2[[#This Row],[Fecha de creación]])</f>
        <v>2</v>
      </c>
    </row>
    <row r="12407" spans="1:14" x14ac:dyDescent="0.25">
      <c r="A12407" s="26">
        <v>44981.526064814818</v>
      </c>
      <c r="B12407" s="23" t="s">
        <v>189</v>
      </c>
      <c r="C12407" s="23" t="s">
        <v>15563</v>
      </c>
      <c r="D12407" s="23" t="s">
        <v>11362</v>
      </c>
      <c r="E12407" s="23" t="s">
        <v>1</v>
      </c>
      <c r="F12407" s="23" t="s">
        <v>7</v>
      </c>
      <c r="G12407" s="23" t="s">
        <v>975</v>
      </c>
      <c r="H12407" s="2" t="s">
        <v>7745</v>
      </c>
      <c r="I12407" s="23" t="s">
        <v>14979</v>
      </c>
      <c r="J12407" s="23" t="s">
        <v>59</v>
      </c>
      <c r="K12407" s="23" t="s">
        <v>9712</v>
      </c>
      <c r="L12407" s="23" t="s">
        <v>9538</v>
      </c>
      <c r="M12407" s="23">
        <f>YEAR(Tabla2[[#This Row],[Fecha de creación]])</f>
        <v>2023</v>
      </c>
      <c r="N12407" s="23">
        <f>MONTH(Tabla2[[#This Row],[Fecha de creación]])</f>
        <v>2</v>
      </c>
    </row>
    <row r="12408" spans="1:14" x14ac:dyDescent="0.25">
      <c r="A12408" s="26">
        <v>44981.55840277778</v>
      </c>
      <c r="B12408" s="23" t="s">
        <v>56</v>
      </c>
      <c r="C12408" s="23" t="s">
        <v>15564</v>
      </c>
      <c r="D12408" s="23" t="s">
        <v>7341</v>
      </c>
      <c r="E12408" s="23" t="s">
        <v>1</v>
      </c>
      <c r="F12408" s="23" t="s">
        <v>22</v>
      </c>
      <c r="G12408" s="23" t="s">
        <v>975</v>
      </c>
      <c r="H12408" s="2" t="s">
        <v>16986</v>
      </c>
      <c r="I12408" s="23" t="s">
        <v>14962</v>
      </c>
      <c r="J12408" s="23" t="s">
        <v>59</v>
      </c>
      <c r="K12408" s="23" t="s">
        <v>9712</v>
      </c>
      <c r="L12408" s="23" t="s">
        <v>9538</v>
      </c>
      <c r="M12408" s="23">
        <f>YEAR(Tabla2[[#This Row],[Fecha de creación]])</f>
        <v>2023</v>
      </c>
      <c r="N12408" s="23">
        <f>MONTH(Tabla2[[#This Row],[Fecha de creación]])</f>
        <v>2</v>
      </c>
    </row>
    <row r="12409" spans="1:14" x14ac:dyDescent="0.25">
      <c r="A12409" s="26">
        <v>44981.573842592596</v>
      </c>
      <c r="B12409" s="23" t="s">
        <v>56</v>
      </c>
      <c r="C12409" s="23" t="s">
        <v>15565</v>
      </c>
      <c r="D12409" s="23" t="s">
        <v>14230</v>
      </c>
      <c r="E12409" s="23" t="s">
        <v>1</v>
      </c>
      <c r="F12409" s="23" t="s">
        <v>22</v>
      </c>
      <c r="G12409" s="23" t="s">
        <v>975</v>
      </c>
      <c r="H12409" s="2" t="s">
        <v>7764</v>
      </c>
      <c r="I12409" s="23" t="s">
        <v>14962</v>
      </c>
      <c r="J12409" s="23" t="s">
        <v>59</v>
      </c>
      <c r="K12409" s="23" t="s">
        <v>9712</v>
      </c>
      <c r="L12409" s="23" t="s">
        <v>9538</v>
      </c>
      <c r="M12409" s="23">
        <f>YEAR(Tabla2[[#This Row],[Fecha de creación]])</f>
        <v>2023</v>
      </c>
      <c r="N12409" s="23">
        <f>MONTH(Tabla2[[#This Row],[Fecha de creación]])</f>
        <v>2</v>
      </c>
    </row>
    <row r="12410" spans="1:14" x14ac:dyDescent="0.25">
      <c r="A12410" s="26">
        <v>44981.656458333331</v>
      </c>
      <c r="B12410" s="23" t="s">
        <v>189</v>
      </c>
      <c r="C12410" s="23" t="s">
        <v>15566</v>
      </c>
      <c r="D12410" s="23" t="s">
        <v>7341</v>
      </c>
      <c r="E12410" s="23" t="s">
        <v>1</v>
      </c>
      <c r="F12410" s="23" t="s">
        <v>22</v>
      </c>
      <c r="G12410" s="23" t="s">
        <v>975</v>
      </c>
      <c r="H12410" s="2" t="s">
        <v>16986</v>
      </c>
      <c r="I12410" s="23" t="s">
        <v>14979</v>
      </c>
      <c r="J12410" s="23" t="s">
        <v>59</v>
      </c>
      <c r="K12410" s="23" t="s">
        <v>9712</v>
      </c>
      <c r="L12410" s="23" t="s">
        <v>9538</v>
      </c>
      <c r="M12410" s="23">
        <f>YEAR(Tabla2[[#This Row],[Fecha de creación]])</f>
        <v>2023</v>
      </c>
      <c r="N12410" s="23">
        <f>MONTH(Tabla2[[#This Row],[Fecha de creación]])</f>
        <v>2</v>
      </c>
    </row>
    <row r="12411" spans="1:14" x14ac:dyDescent="0.25">
      <c r="A12411" s="26">
        <v>44981.65960648148</v>
      </c>
      <c r="B12411" s="23" t="s">
        <v>189</v>
      </c>
      <c r="C12411" s="23" t="s">
        <v>15567</v>
      </c>
      <c r="D12411" s="23" t="s">
        <v>7341</v>
      </c>
      <c r="E12411" s="23" t="s">
        <v>1</v>
      </c>
      <c r="F12411" s="23" t="s">
        <v>22</v>
      </c>
      <c r="G12411" s="23" t="s">
        <v>975</v>
      </c>
      <c r="H12411" s="2" t="s">
        <v>16986</v>
      </c>
      <c r="I12411" s="23" t="s">
        <v>14979</v>
      </c>
      <c r="J12411" s="23" t="s">
        <v>59</v>
      </c>
      <c r="K12411" s="23" t="s">
        <v>9712</v>
      </c>
      <c r="L12411" s="23" t="s">
        <v>9538</v>
      </c>
      <c r="M12411" s="23">
        <f>YEAR(Tabla2[[#This Row],[Fecha de creación]])</f>
        <v>2023</v>
      </c>
      <c r="N12411" s="23">
        <f>MONTH(Tabla2[[#This Row],[Fecha de creación]])</f>
        <v>2</v>
      </c>
    </row>
    <row r="12412" spans="1:14" x14ac:dyDescent="0.25">
      <c r="A12412" s="26">
        <v>44981.671319444446</v>
      </c>
      <c r="B12412" s="23" t="s">
        <v>189</v>
      </c>
      <c r="C12412" s="23" t="s">
        <v>15568</v>
      </c>
      <c r="D12412" s="23" t="s">
        <v>7341</v>
      </c>
      <c r="E12412" s="23" t="s">
        <v>1</v>
      </c>
      <c r="F12412" s="23" t="s">
        <v>22</v>
      </c>
      <c r="G12412" s="23" t="s">
        <v>975</v>
      </c>
      <c r="H12412" s="2" t="s">
        <v>16986</v>
      </c>
      <c r="I12412" s="23" t="s">
        <v>14979</v>
      </c>
      <c r="J12412" s="23" t="s">
        <v>958</v>
      </c>
      <c r="K12412" s="23" t="s">
        <v>9712</v>
      </c>
      <c r="L12412" s="23" t="s">
        <v>9538</v>
      </c>
      <c r="M12412" s="23">
        <f>YEAR(Tabla2[[#This Row],[Fecha de creación]])</f>
        <v>2023</v>
      </c>
      <c r="N12412" s="23">
        <f>MONTH(Tabla2[[#This Row],[Fecha de creación]])</f>
        <v>2</v>
      </c>
    </row>
    <row r="12413" spans="1:14" x14ac:dyDescent="0.25">
      <c r="A12413" s="26">
        <v>44981.687789351854</v>
      </c>
      <c r="B12413" s="23" t="s">
        <v>19</v>
      </c>
      <c r="C12413" s="23" t="s">
        <v>15569</v>
      </c>
      <c r="D12413" s="23" t="s">
        <v>13106</v>
      </c>
      <c r="E12413" s="23" t="s">
        <v>1</v>
      </c>
      <c r="F12413" s="23" t="s">
        <v>7</v>
      </c>
      <c r="G12413" s="23" t="s">
        <v>975</v>
      </c>
      <c r="H12413" s="2" t="s">
        <v>8535</v>
      </c>
      <c r="I12413" s="23" t="s">
        <v>10079</v>
      </c>
      <c r="J12413" s="23"/>
      <c r="K12413" s="23" t="s">
        <v>9712</v>
      </c>
      <c r="L12413" s="23" t="s">
        <v>9538</v>
      </c>
      <c r="M12413" s="23">
        <f>YEAR(Tabla2[[#This Row],[Fecha de creación]])</f>
        <v>2023</v>
      </c>
      <c r="N12413" s="23">
        <f>MONTH(Tabla2[[#This Row],[Fecha de creación]])</f>
        <v>2</v>
      </c>
    </row>
    <row r="12414" spans="1:14" x14ac:dyDescent="0.25">
      <c r="A12414" s="26">
        <v>44981.691284722219</v>
      </c>
      <c r="B12414" s="23" t="s">
        <v>0</v>
      </c>
      <c r="C12414" s="23" t="s">
        <v>15570</v>
      </c>
      <c r="D12414" s="23" t="s">
        <v>21</v>
      </c>
      <c r="E12414" s="23" t="s">
        <v>1</v>
      </c>
      <c r="F12414" s="23" t="s">
        <v>7</v>
      </c>
      <c r="G12414" s="23" t="s">
        <v>975</v>
      </c>
      <c r="H12414" s="2" t="s">
        <v>7744</v>
      </c>
      <c r="I12414" s="23" t="s">
        <v>5999</v>
      </c>
      <c r="J12414" s="23" t="s">
        <v>59</v>
      </c>
      <c r="K12414" s="23" t="s">
        <v>9712</v>
      </c>
      <c r="L12414" s="23" t="s">
        <v>9538</v>
      </c>
      <c r="M12414" s="23">
        <f>YEAR(Tabla2[[#This Row],[Fecha de creación]])</f>
        <v>2023</v>
      </c>
      <c r="N12414" s="23">
        <f>MONTH(Tabla2[[#This Row],[Fecha de creación]])</f>
        <v>2</v>
      </c>
    </row>
    <row r="12415" spans="1:14" x14ac:dyDescent="0.25">
      <c r="A12415" s="26">
        <v>44981.692187499997</v>
      </c>
      <c r="B12415" s="23" t="s">
        <v>19</v>
      </c>
      <c r="C12415" s="23" t="s">
        <v>15571</v>
      </c>
      <c r="D12415" s="23" t="s">
        <v>15572</v>
      </c>
      <c r="E12415" s="23" t="s">
        <v>1</v>
      </c>
      <c r="F12415" s="23" t="s">
        <v>7</v>
      </c>
      <c r="G12415" s="23" t="s">
        <v>975</v>
      </c>
      <c r="H12415" s="2" t="s">
        <v>8535</v>
      </c>
      <c r="I12415" s="23" t="s">
        <v>10079</v>
      </c>
      <c r="J12415" s="23"/>
      <c r="K12415" s="23" t="s">
        <v>9712</v>
      </c>
      <c r="L12415" s="23" t="s">
        <v>9538</v>
      </c>
      <c r="M12415" s="23">
        <f>YEAR(Tabla2[[#This Row],[Fecha de creación]])</f>
        <v>2023</v>
      </c>
      <c r="N12415" s="23">
        <f>MONTH(Tabla2[[#This Row],[Fecha de creación]])</f>
        <v>2</v>
      </c>
    </row>
    <row r="12416" spans="1:14" x14ac:dyDescent="0.25">
      <c r="A12416" s="26">
        <v>44981.696180555555</v>
      </c>
      <c r="B12416" s="23" t="s">
        <v>19</v>
      </c>
      <c r="C12416" s="23" t="s">
        <v>15573</v>
      </c>
      <c r="D12416" s="23" t="s">
        <v>15574</v>
      </c>
      <c r="E12416" s="23" t="s">
        <v>1</v>
      </c>
      <c r="F12416" s="23" t="s">
        <v>7</v>
      </c>
      <c r="G12416" s="23" t="s">
        <v>975</v>
      </c>
      <c r="H12416" s="2" t="s">
        <v>8535</v>
      </c>
      <c r="I12416" s="23" t="s">
        <v>10079</v>
      </c>
      <c r="J12416" s="23"/>
      <c r="K12416" s="23" t="s">
        <v>9712</v>
      </c>
      <c r="L12416" s="23" t="s">
        <v>9538</v>
      </c>
      <c r="M12416" s="23">
        <f>YEAR(Tabla2[[#This Row],[Fecha de creación]])</f>
        <v>2023</v>
      </c>
      <c r="N12416" s="23">
        <f>MONTH(Tabla2[[#This Row],[Fecha de creación]])</f>
        <v>2</v>
      </c>
    </row>
    <row r="12417" spans="1:14" x14ac:dyDescent="0.25">
      <c r="A12417" s="26">
        <v>44981.699525462966</v>
      </c>
      <c r="B12417" s="23" t="s">
        <v>34</v>
      </c>
      <c r="C12417" s="23" t="s">
        <v>15575</v>
      </c>
      <c r="D12417" s="23" t="s">
        <v>15576</v>
      </c>
      <c r="E12417" s="23" t="s">
        <v>1</v>
      </c>
      <c r="F12417" s="23" t="s">
        <v>7</v>
      </c>
      <c r="G12417" s="23" t="s">
        <v>3</v>
      </c>
      <c r="H12417" s="2" t="s">
        <v>16998</v>
      </c>
      <c r="I12417" s="23" t="s">
        <v>13151</v>
      </c>
      <c r="J12417" s="23"/>
      <c r="K12417" s="23" t="s">
        <v>9712</v>
      </c>
      <c r="L12417" s="23" t="s">
        <v>9539</v>
      </c>
      <c r="M12417" s="23">
        <f>YEAR(Tabla2[[#This Row],[Fecha de creación]])</f>
        <v>2023</v>
      </c>
      <c r="N12417" s="23">
        <f>MONTH(Tabla2[[#This Row],[Fecha de creación]])</f>
        <v>2</v>
      </c>
    </row>
    <row r="12418" spans="1:14" x14ac:dyDescent="0.25">
      <c r="A12418" s="26">
        <v>44981.701909722222</v>
      </c>
      <c r="B12418" s="23" t="s">
        <v>56</v>
      </c>
      <c r="C12418" s="23" t="s">
        <v>15577</v>
      </c>
      <c r="D12418" s="23" t="s">
        <v>4281</v>
      </c>
      <c r="E12418" s="23" t="s">
        <v>1</v>
      </c>
      <c r="F12418" s="23" t="s">
        <v>7</v>
      </c>
      <c r="G12418" s="23" t="s">
        <v>975</v>
      </c>
      <c r="H12418" s="2" t="s">
        <v>7722</v>
      </c>
      <c r="I12418" s="23" t="s">
        <v>7342</v>
      </c>
      <c r="J12418" s="23" t="s">
        <v>59</v>
      </c>
      <c r="K12418" s="23" t="s">
        <v>9712</v>
      </c>
      <c r="L12418" s="23" t="s">
        <v>9538</v>
      </c>
      <c r="M12418" s="23">
        <f>YEAR(Tabla2[[#This Row],[Fecha de creación]])</f>
        <v>2023</v>
      </c>
      <c r="N12418" s="23">
        <f>MONTH(Tabla2[[#This Row],[Fecha de creación]])</f>
        <v>2</v>
      </c>
    </row>
    <row r="12419" spans="1:14" x14ac:dyDescent="0.25">
      <c r="A12419" s="26">
        <v>44981.702962962961</v>
      </c>
      <c r="B12419" s="23" t="s">
        <v>19</v>
      </c>
      <c r="C12419" s="23" t="s">
        <v>15578</v>
      </c>
      <c r="D12419" s="23" t="s">
        <v>15579</v>
      </c>
      <c r="E12419" s="23" t="s">
        <v>1</v>
      </c>
      <c r="F12419" s="23" t="s">
        <v>7</v>
      </c>
      <c r="G12419" s="23" t="s">
        <v>975</v>
      </c>
      <c r="H12419" s="2" t="s">
        <v>8535</v>
      </c>
      <c r="I12419" s="23" t="s">
        <v>10079</v>
      </c>
      <c r="J12419" s="23"/>
      <c r="K12419" s="23" t="s">
        <v>9712</v>
      </c>
      <c r="L12419" s="23" t="s">
        <v>9538</v>
      </c>
      <c r="M12419" s="23">
        <f>YEAR(Tabla2[[#This Row],[Fecha de creación]])</f>
        <v>2023</v>
      </c>
      <c r="N12419" s="23">
        <f>MONTH(Tabla2[[#This Row],[Fecha de creación]])</f>
        <v>2</v>
      </c>
    </row>
    <row r="12420" spans="1:14" x14ac:dyDescent="0.25">
      <c r="A12420" s="26">
        <v>44981.706284722219</v>
      </c>
      <c r="B12420" s="23" t="s">
        <v>189</v>
      </c>
      <c r="C12420" s="23" t="s">
        <v>15580</v>
      </c>
      <c r="D12420" s="23" t="s">
        <v>351</v>
      </c>
      <c r="E12420" s="23" t="s">
        <v>1</v>
      </c>
      <c r="F12420" s="23" t="s">
        <v>7</v>
      </c>
      <c r="G12420" s="23" t="s">
        <v>975</v>
      </c>
      <c r="H12420" s="2" t="s">
        <v>8425</v>
      </c>
      <c r="I12420" s="23" t="s">
        <v>14979</v>
      </c>
      <c r="J12420" s="23" t="s">
        <v>59</v>
      </c>
      <c r="K12420" s="23" t="s">
        <v>9712</v>
      </c>
      <c r="L12420" s="23" t="s">
        <v>9538</v>
      </c>
      <c r="M12420" s="23">
        <f>YEAR(Tabla2[[#This Row],[Fecha de creación]])</f>
        <v>2023</v>
      </c>
      <c r="N12420" s="23">
        <f>MONTH(Tabla2[[#This Row],[Fecha de creación]])</f>
        <v>2</v>
      </c>
    </row>
    <row r="12421" spans="1:14" x14ac:dyDescent="0.25">
      <c r="A12421" s="26">
        <v>44981.709791666668</v>
      </c>
      <c r="B12421" s="23" t="s">
        <v>19</v>
      </c>
      <c r="C12421" s="23" t="s">
        <v>15581</v>
      </c>
      <c r="D12421" s="23" t="s">
        <v>15582</v>
      </c>
      <c r="E12421" s="23" t="s">
        <v>1</v>
      </c>
      <c r="F12421" s="23" t="s">
        <v>7</v>
      </c>
      <c r="G12421" s="23" t="s">
        <v>3</v>
      </c>
      <c r="H12421" s="2" t="s">
        <v>8535</v>
      </c>
      <c r="I12421" s="23" t="s">
        <v>10079</v>
      </c>
      <c r="J12421" s="23"/>
      <c r="K12421" s="23" t="s">
        <v>9712</v>
      </c>
      <c r="L12421" s="23" t="s">
        <v>9539</v>
      </c>
      <c r="M12421" s="23">
        <f>YEAR(Tabla2[[#This Row],[Fecha de creación]])</f>
        <v>2023</v>
      </c>
      <c r="N12421" s="23">
        <f>MONTH(Tabla2[[#This Row],[Fecha de creación]])</f>
        <v>2</v>
      </c>
    </row>
    <row r="12422" spans="1:14" x14ac:dyDescent="0.25">
      <c r="A12422" s="26">
        <v>44981.71334490741</v>
      </c>
      <c r="B12422" s="23" t="s">
        <v>0</v>
      </c>
      <c r="C12422" s="23" t="s">
        <v>15583</v>
      </c>
      <c r="D12422" s="23" t="s">
        <v>982</v>
      </c>
      <c r="E12422" s="23" t="s">
        <v>1</v>
      </c>
      <c r="F12422" s="23" t="s">
        <v>22</v>
      </c>
      <c r="G12422" s="23" t="s">
        <v>3</v>
      </c>
      <c r="H12422" s="2" t="s">
        <v>8893</v>
      </c>
      <c r="I12422" s="23" t="s">
        <v>7680</v>
      </c>
      <c r="J12422" s="23" t="s">
        <v>59</v>
      </c>
      <c r="K12422" s="23" t="s">
        <v>9712</v>
      </c>
      <c r="L12422" s="23" t="s">
        <v>9539</v>
      </c>
      <c r="M12422" s="23">
        <f>YEAR(Tabla2[[#This Row],[Fecha de creación]])</f>
        <v>2023</v>
      </c>
      <c r="N12422" s="23">
        <f>MONTH(Tabla2[[#This Row],[Fecha de creación]])</f>
        <v>2</v>
      </c>
    </row>
    <row r="12423" spans="1:14" x14ac:dyDescent="0.25">
      <c r="A12423" s="26">
        <v>44981.715578703705</v>
      </c>
      <c r="B12423" s="23" t="s">
        <v>0</v>
      </c>
      <c r="C12423" s="23" t="s">
        <v>15584</v>
      </c>
      <c r="D12423" s="23" t="s">
        <v>982</v>
      </c>
      <c r="E12423" s="23" t="s">
        <v>1</v>
      </c>
      <c r="F12423" s="23" t="s">
        <v>22</v>
      </c>
      <c r="G12423" s="23" t="s">
        <v>975</v>
      </c>
      <c r="H12423" s="2" t="s">
        <v>8893</v>
      </c>
      <c r="I12423" s="23" t="s">
        <v>7680</v>
      </c>
      <c r="J12423" s="23" t="s">
        <v>59</v>
      </c>
      <c r="K12423" s="23" t="s">
        <v>9712</v>
      </c>
      <c r="L12423" s="23" t="s">
        <v>9538</v>
      </c>
      <c r="M12423" s="23">
        <f>YEAR(Tabla2[[#This Row],[Fecha de creación]])</f>
        <v>2023</v>
      </c>
      <c r="N12423" s="23">
        <f>MONTH(Tabla2[[#This Row],[Fecha de creación]])</f>
        <v>2</v>
      </c>
    </row>
    <row r="12424" spans="1:14" x14ac:dyDescent="0.25">
      <c r="A12424" s="26">
        <v>44981.719074074077</v>
      </c>
      <c r="B12424" s="23" t="s">
        <v>0</v>
      </c>
      <c r="C12424" s="23" t="s">
        <v>15585</v>
      </c>
      <c r="D12424" s="23" t="s">
        <v>382</v>
      </c>
      <c r="E12424" s="23" t="s">
        <v>1</v>
      </c>
      <c r="F12424" s="23" t="s">
        <v>7</v>
      </c>
      <c r="G12424" s="23" t="s">
        <v>975</v>
      </c>
      <c r="H12424" s="2" t="s">
        <v>7723</v>
      </c>
      <c r="I12424" s="23" t="s">
        <v>5999</v>
      </c>
      <c r="J12424" s="23" t="s">
        <v>59</v>
      </c>
      <c r="K12424" s="23" t="s">
        <v>9712</v>
      </c>
      <c r="L12424" s="23" t="s">
        <v>9538</v>
      </c>
      <c r="M12424" s="23">
        <f>YEAR(Tabla2[[#This Row],[Fecha de creación]])</f>
        <v>2023</v>
      </c>
      <c r="N12424" s="23">
        <f>MONTH(Tabla2[[#This Row],[Fecha de creación]])</f>
        <v>2</v>
      </c>
    </row>
    <row r="12425" spans="1:14" x14ac:dyDescent="0.25">
      <c r="A12425" s="26">
        <v>44981.72965277778</v>
      </c>
      <c r="B12425" s="23" t="s">
        <v>189</v>
      </c>
      <c r="C12425" s="23" t="s">
        <v>15586</v>
      </c>
      <c r="D12425" s="23" t="s">
        <v>4281</v>
      </c>
      <c r="E12425" s="23" t="s">
        <v>1</v>
      </c>
      <c r="F12425" s="23" t="s">
        <v>7</v>
      </c>
      <c r="G12425" s="23" t="s">
        <v>975</v>
      </c>
      <c r="H12425" s="2" t="s">
        <v>7722</v>
      </c>
      <c r="I12425" s="23" t="s">
        <v>7338</v>
      </c>
      <c r="J12425" s="23" t="s">
        <v>59</v>
      </c>
      <c r="K12425" s="23" t="s">
        <v>9712</v>
      </c>
      <c r="L12425" s="23" t="s">
        <v>9538</v>
      </c>
      <c r="M12425" s="23">
        <f>YEAR(Tabla2[[#This Row],[Fecha de creación]])</f>
        <v>2023</v>
      </c>
      <c r="N12425" s="23">
        <f>MONTH(Tabla2[[#This Row],[Fecha de creación]])</f>
        <v>2</v>
      </c>
    </row>
    <row r="12426" spans="1:14" x14ac:dyDescent="0.25">
      <c r="A12426" s="26">
        <v>44981.730023148149</v>
      </c>
      <c r="B12426" s="23" t="s">
        <v>0</v>
      </c>
      <c r="C12426" s="23" t="s">
        <v>15587</v>
      </c>
      <c r="D12426" s="23" t="s">
        <v>982</v>
      </c>
      <c r="E12426" s="23" t="s">
        <v>1</v>
      </c>
      <c r="F12426" s="23" t="s">
        <v>22</v>
      </c>
      <c r="G12426" s="23" t="s">
        <v>975</v>
      </c>
      <c r="H12426" s="2" t="s">
        <v>8893</v>
      </c>
      <c r="I12426" s="23" t="s">
        <v>7680</v>
      </c>
      <c r="J12426" s="23" t="s">
        <v>59</v>
      </c>
      <c r="K12426" s="23" t="s">
        <v>9712</v>
      </c>
      <c r="L12426" s="23" t="s">
        <v>9538</v>
      </c>
      <c r="M12426" s="23">
        <f>YEAR(Tabla2[[#This Row],[Fecha de creación]])</f>
        <v>2023</v>
      </c>
      <c r="N12426" s="23">
        <f>MONTH(Tabla2[[#This Row],[Fecha de creación]])</f>
        <v>2</v>
      </c>
    </row>
    <row r="12427" spans="1:14" x14ac:dyDescent="0.25">
      <c r="A12427" s="26">
        <v>44981.732048611113</v>
      </c>
      <c r="B12427" s="23" t="s">
        <v>0</v>
      </c>
      <c r="C12427" s="23" t="s">
        <v>15588</v>
      </c>
      <c r="D12427" s="23" t="s">
        <v>982</v>
      </c>
      <c r="E12427" s="23" t="s">
        <v>1</v>
      </c>
      <c r="F12427" s="23" t="s">
        <v>22</v>
      </c>
      <c r="G12427" s="23" t="s">
        <v>975</v>
      </c>
      <c r="H12427" s="2" t="s">
        <v>8893</v>
      </c>
      <c r="I12427" s="23" t="s">
        <v>7680</v>
      </c>
      <c r="J12427" s="23" t="s">
        <v>59</v>
      </c>
      <c r="K12427" s="23" t="s">
        <v>9712</v>
      </c>
      <c r="L12427" s="23" t="s">
        <v>9538</v>
      </c>
      <c r="M12427" s="23">
        <f>YEAR(Tabla2[[#This Row],[Fecha de creación]])</f>
        <v>2023</v>
      </c>
      <c r="N12427" s="23">
        <f>MONTH(Tabla2[[#This Row],[Fecha de creación]])</f>
        <v>2</v>
      </c>
    </row>
    <row r="12428" spans="1:14" x14ac:dyDescent="0.25">
      <c r="A12428" s="26">
        <v>44981.733668981484</v>
      </c>
      <c r="B12428" s="23" t="s">
        <v>0</v>
      </c>
      <c r="C12428" s="23" t="s">
        <v>15589</v>
      </c>
      <c r="D12428" s="23" t="s">
        <v>10281</v>
      </c>
      <c r="E12428" s="23" t="s">
        <v>1</v>
      </c>
      <c r="F12428" s="23" t="s">
        <v>7</v>
      </c>
      <c r="G12428" s="23" t="s">
        <v>1551</v>
      </c>
      <c r="H12428" s="2" t="s">
        <v>7726</v>
      </c>
      <c r="I12428" s="23" t="s">
        <v>976</v>
      </c>
      <c r="J12428" s="23" t="s">
        <v>59</v>
      </c>
      <c r="K12428" s="23" t="s">
        <v>9712</v>
      </c>
      <c r="L12428" s="23" t="s">
        <v>9539</v>
      </c>
      <c r="M12428" s="23">
        <f>YEAR(Tabla2[[#This Row],[Fecha de creación]])</f>
        <v>2023</v>
      </c>
      <c r="N12428" s="23">
        <f>MONTH(Tabla2[[#This Row],[Fecha de creación]])</f>
        <v>2</v>
      </c>
    </row>
    <row r="12429" spans="1:14" x14ac:dyDescent="0.25">
      <c r="A12429" s="26">
        <v>44981.735335648147</v>
      </c>
      <c r="B12429" s="23" t="s">
        <v>0</v>
      </c>
      <c r="C12429" s="23" t="s">
        <v>15590</v>
      </c>
      <c r="D12429" s="23" t="s">
        <v>982</v>
      </c>
      <c r="E12429" s="23" t="s">
        <v>1</v>
      </c>
      <c r="F12429" s="23" t="s">
        <v>22</v>
      </c>
      <c r="G12429" s="23" t="s">
        <v>975</v>
      </c>
      <c r="H12429" s="2" t="s">
        <v>8893</v>
      </c>
      <c r="I12429" s="23" t="s">
        <v>7680</v>
      </c>
      <c r="J12429" s="23" t="s">
        <v>59</v>
      </c>
      <c r="K12429" s="23" t="s">
        <v>9712</v>
      </c>
      <c r="L12429" s="23" t="s">
        <v>9538</v>
      </c>
      <c r="M12429" s="23">
        <f>YEAR(Tabla2[[#This Row],[Fecha de creación]])</f>
        <v>2023</v>
      </c>
      <c r="N12429" s="23">
        <f>MONTH(Tabla2[[#This Row],[Fecha de creación]])</f>
        <v>2</v>
      </c>
    </row>
    <row r="12430" spans="1:14" x14ac:dyDescent="0.25">
      <c r="A12430" s="26">
        <v>44981.736944444441</v>
      </c>
      <c r="B12430" s="23" t="s">
        <v>0</v>
      </c>
      <c r="C12430" s="23" t="s">
        <v>15591</v>
      </c>
      <c r="D12430" s="23" t="s">
        <v>982</v>
      </c>
      <c r="E12430" s="23" t="s">
        <v>1</v>
      </c>
      <c r="F12430" s="23" t="s">
        <v>22</v>
      </c>
      <c r="G12430" s="23" t="s">
        <v>975</v>
      </c>
      <c r="H12430" s="2" t="s">
        <v>8893</v>
      </c>
      <c r="I12430" s="23" t="s">
        <v>7680</v>
      </c>
      <c r="J12430" s="23" t="s">
        <v>59</v>
      </c>
      <c r="K12430" s="23" t="s">
        <v>9712</v>
      </c>
      <c r="L12430" s="23" t="s">
        <v>9538</v>
      </c>
      <c r="M12430" s="23">
        <f>YEAR(Tabla2[[#This Row],[Fecha de creación]])</f>
        <v>2023</v>
      </c>
      <c r="N12430" s="23">
        <f>MONTH(Tabla2[[#This Row],[Fecha de creación]])</f>
        <v>2</v>
      </c>
    </row>
    <row r="12431" spans="1:14" x14ac:dyDescent="0.25">
      <c r="A12431" s="26">
        <v>44981.739027777781</v>
      </c>
      <c r="B12431" s="23" t="s">
        <v>0</v>
      </c>
      <c r="C12431" s="23" t="s">
        <v>15592</v>
      </c>
      <c r="D12431" s="23" t="s">
        <v>8539</v>
      </c>
      <c r="E12431" s="23" t="s">
        <v>1</v>
      </c>
      <c r="F12431" s="23" t="s">
        <v>7</v>
      </c>
      <c r="G12431" s="23" t="s">
        <v>975</v>
      </c>
      <c r="H12431" s="2" t="s">
        <v>7731</v>
      </c>
      <c r="I12431" s="23" t="s">
        <v>7680</v>
      </c>
      <c r="J12431" s="23"/>
      <c r="K12431" s="23" t="s">
        <v>9712</v>
      </c>
      <c r="L12431" s="23" t="s">
        <v>9538</v>
      </c>
      <c r="M12431" s="23">
        <f>YEAR(Tabla2[[#This Row],[Fecha de creación]])</f>
        <v>2023</v>
      </c>
      <c r="N12431" s="23">
        <f>MONTH(Tabla2[[#This Row],[Fecha de creación]])</f>
        <v>2</v>
      </c>
    </row>
    <row r="12432" spans="1:14" x14ac:dyDescent="0.25">
      <c r="A12432" s="26">
        <v>44982.467418981483</v>
      </c>
      <c r="B12432" s="23" t="s">
        <v>19</v>
      </c>
      <c r="C12432" s="23" t="s">
        <v>15593</v>
      </c>
      <c r="D12432" s="23" t="s">
        <v>15594</v>
      </c>
      <c r="E12432" s="23" t="s">
        <v>1</v>
      </c>
      <c r="F12432" s="23" t="s">
        <v>7</v>
      </c>
      <c r="G12432" s="23" t="s">
        <v>975</v>
      </c>
      <c r="H12432" s="2" t="s">
        <v>8535</v>
      </c>
      <c r="I12432" s="23" t="s">
        <v>10079</v>
      </c>
      <c r="J12432" s="23"/>
      <c r="K12432" s="23" t="s">
        <v>9712</v>
      </c>
      <c r="L12432" s="23" t="s">
        <v>9538</v>
      </c>
      <c r="M12432" s="23">
        <f>YEAR(Tabla2[[#This Row],[Fecha de creación]])</f>
        <v>2023</v>
      </c>
      <c r="N12432" s="23">
        <f>MONTH(Tabla2[[#This Row],[Fecha de creación]])</f>
        <v>2</v>
      </c>
    </row>
    <row r="12433" spans="1:14" x14ac:dyDescent="0.25">
      <c r="A12433" s="26">
        <v>44982.489340277774</v>
      </c>
      <c r="B12433" s="23" t="s">
        <v>34</v>
      </c>
      <c r="C12433" s="23" t="s">
        <v>15595</v>
      </c>
      <c r="D12433" s="23" t="s">
        <v>15596</v>
      </c>
      <c r="E12433" s="23" t="s">
        <v>1</v>
      </c>
      <c r="F12433" s="23" t="s">
        <v>7</v>
      </c>
      <c r="G12433" s="23" t="s">
        <v>3</v>
      </c>
      <c r="H12433" s="2" t="s">
        <v>8459</v>
      </c>
      <c r="I12433" s="23" t="s">
        <v>13151</v>
      </c>
      <c r="J12433" s="23"/>
      <c r="K12433" s="23" t="s">
        <v>9712</v>
      </c>
      <c r="L12433" s="23" t="s">
        <v>9539</v>
      </c>
      <c r="M12433" s="23">
        <f>YEAR(Tabla2[[#This Row],[Fecha de creación]])</f>
        <v>2023</v>
      </c>
      <c r="N12433" s="23">
        <f>MONTH(Tabla2[[#This Row],[Fecha de creación]])</f>
        <v>2</v>
      </c>
    </row>
    <row r="12434" spans="1:14" x14ac:dyDescent="0.25">
      <c r="A12434" s="26">
        <v>44982.491886574076</v>
      </c>
      <c r="B12434" s="23" t="s">
        <v>34</v>
      </c>
      <c r="C12434" s="23" t="s">
        <v>15597</v>
      </c>
      <c r="D12434" s="23" t="s">
        <v>15598</v>
      </c>
      <c r="E12434" s="23" t="s">
        <v>1</v>
      </c>
      <c r="F12434" s="23" t="s">
        <v>22</v>
      </c>
      <c r="G12434" s="23" t="s">
        <v>975</v>
      </c>
      <c r="H12434" s="2" t="s">
        <v>8535</v>
      </c>
      <c r="I12434" s="23" t="s">
        <v>13151</v>
      </c>
      <c r="J12434" s="23"/>
      <c r="K12434" s="23" t="s">
        <v>9712</v>
      </c>
      <c r="L12434" s="23" t="s">
        <v>9538</v>
      </c>
      <c r="M12434" s="23">
        <f>YEAR(Tabla2[[#This Row],[Fecha de creación]])</f>
        <v>2023</v>
      </c>
      <c r="N12434" s="23">
        <f>MONTH(Tabla2[[#This Row],[Fecha de creación]])</f>
        <v>2</v>
      </c>
    </row>
    <row r="12435" spans="1:14" x14ac:dyDescent="0.25">
      <c r="A12435" s="26">
        <v>44982.500891203701</v>
      </c>
      <c r="B12435" s="23" t="s">
        <v>34</v>
      </c>
      <c r="C12435" s="23" t="s">
        <v>15599</v>
      </c>
      <c r="D12435" s="23" t="s">
        <v>15600</v>
      </c>
      <c r="E12435" s="23" t="s">
        <v>1</v>
      </c>
      <c r="F12435" s="23" t="s">
        <v>7</v>
      </c>
      <c r="G12435" s="23" t="s">
        <v>3</v>
      </c>
      <c r="H12435" s="2" t="s">
        <v>8459</v>
      </c>
      <c r="I12435" s="23" t="s">
        <v>13151</v>
      </c>
      <c r="J12435" s="23"/>
      <c r="K12435" s="23" t="s">
        <v>9712</v>
      </c>
      <c r="L12435" s="23" t="s">
        <v>9539</v>
      </c>
      <c r="M12435" s="23">
        <f>YEAR(Tabla2[[#This Row],[Fecha de creación]])</f>
        <v>2023</v>
      </c>
      <c r="N12435" s="23">
        <f>MONTH(Tabla2[[#This Row],[Fecha de creación]])</f>
        <v>2</v>
      </c>
    </row>
    <row r="12436" spans="1:14" x14ac:dyDescent="0.25">
      <c r="A12436" s="26">
        <v>44982.501770833333</v>
      </c>
      <c r="B12436" s="23" t="s">
        <v>56</v>
      </c>
      <c r="C12436" s="23" t="s">
        <v>15601</v>
      </c>
      <c r="D12436" s="23" t="s">
        <v>351</v>
      </c>
      <c r="E12436" s="23" t="s">
        <v>1</v>
      </c>
      <c r="F12436" s="23" t="s">
        <v>7</v>
      </c>
      <c r="G12436" s="23" t="s">
        <v>975</v>
      </c>
      <c r="H12436" s="2" t="s">
        <v>8425</v>
      </c>
      <c r="I12436" s="23" t="s">
        <v>14962</v>
      </c>
      <c r="J12436" s="23" t="s">
        <v>59</v>
      </c>
      <c r="K12436" s="23" t="s">
        <v>9712</v>
      </c>
      <c r="L12436" s="23" t="s">
        <v>9538</v>
      </c>
      <c r="M12436" s="23">
        <f>YEAR(Tabla2[[#This Row],[Fecha de creación]])</f>
        <v>2023</v>
      </c>
      <c r="N12436" s="23">
        <f>MONTH(Tabla2[[#This Row],[Fecha de creación]])</f>
        <v>2</v>
      </c>
    </row>
    <row r="12437" spans="1:14" x14ac:dyDescent="0.25">
      <c r="A12437" s="26">
        <v>44982.502442129633</v>
      </c>
      <c r="B12437" s="23" t="s">
        <v>7771</v>
      </c>
      <c r="C12437" s="23" t="s">
        <v>15602</v>
      </c>
      <c r="D12437" s="23" t="s">
        <v>15603</v>
      </c>
      <c r="E12437" s="23" t="s">
        <v>1</v>
      </c>
      <c r="F12437" s="23" t="s">
        <v>7</v>
      </c>
      <c r="G12437" s="23" t="s">
        <v>975</v>
      </c>
      <c r="H12437" s="2" t="s">
        <v>8459</v>
      </c>
      <c r="I12437" s="23" t="s">
        <v>15151</v>
      </c>
      <c r="J12437" s="23"/>
      <c r="K12437" s="23" t="s">
        <v>9712</v>
      </c>
      <c r="L12437" s="23" t="s">
        <v>9538</v>
      </c>
      <c r="M12437" s="23">
        <f>YEAR(Tabla2[[#This Row],[Fecha de creación]])</f>
        <v>2023</v>
      </c>
      <c r="N12437" s="23">
        <f>MONTH(Tabla2[[#This Row],[Fecha de creación]])</f>
        <v>2</v>
      </c>
    </row>
    <row r="12438" spans="1:14" x14ac:dyDescent="0.25">
      <c r="A12438" s="26">
        <v>44982.516770833332</v>
      </c>
      <c r="B12438" s="23" t="s">
        <v>0</v>
      </c>
      <c r="C12438" s="23" t="s">
        <v>15604</v>
      </c>
      <c r="D12438" s="23" t="s">
        <v>15605</v>
      </c>
      <c r="E12438" s="23" t="s">
        <v>1</v>
      </c>
      <c r="F12438" s="23" t="s">
        <v>2</v>
      </c>
      <c r="G12438" s="23" t="s">
        <v>975</v>
      </c>
      <c r="H12438" s="2" t="s">
        <v>8099</v>
      </c>
      <c r="I12438" s="23" t="s">
        <v>5999</v>
      </c>
      <c r="J12438" s="23" t="s">
        <v>59</v>
      </c>
      <c r="K12438" s="23" t="s">
        <v>9712</v>
      </c>
      <c r="L12438" s="23" t="s">
        <v>9538</v>
      </c>
      <c r="M12438" s="23">
        <f>YEAR(Tabla2[[#This Row],[Fecha de creación]])</f>
        <v>2023</v>
      </c>
      <c r="N12438" s="23">
        <f>MONTH(Tabla2[[#This Row],[Fecha de creación]])</f>
        <v>2</v>
      </c>
    </row>
    <row r="12439" spans="1:14" x14ac:dyDescent="0.25">
      <c r="A12439" s="26">
        <v>44982.521122685182</v>
      </c>
      <c r="B12439" s="23" t="s">
        <v>0</v>
      </c>
      <c r="C12439" s="23" t="s">
        <v>15606</v>
      </c>
      <c r="D12439" s="23" t="s">
        <v>989</v>
      </c>
      <c r="E12439" s="23" t="s">
        <v>1</v>
      </c>
      <c r="F12439" s="23" t="s">
        <v>7</v>
      </c>
      <c r="G12439" s="23" t="s">
        <v>975</v>
      </c>
      <c r="H12439" s="2" t="s">
        <v>8480</v>
      </c>
      <c r="I12439" s="23" t="s">
        <v>14129</v>
      </c>
      <c r="J12439" s="23" t="s">
        <v>59</v>
      </c>
      <c r="K12439" s="23" t="s">
        <v>9712</v>
      </c>
      <c r="L12439" s="23" t="s">
        <v>9538</v>
      </c>
      <c r="M12439" s="23">
        <f>YEAR(Tabla2[[#This Row],[Fecha de creación]])</f>
        <v>2023</v>
      </c>
      <c r="N12439" s="23">
        <f>MONTH(Tabla2[[#This Row],[Fecha de creación]])</f>
        <v>2</v>
      </c>
    </row>
    <row r="12440" spans="1:14" x14ac:dyDescent="0.25">
      <c r="A12440" s="26">
        <v>44982.532326388886</v>
      </c>
      <c r="B12440" s="23" t="s">
        <v>56</v>
      </c>
      <c r="C12440" s="23" t="s">
        <v>15607</v>
      </c>
      <c r="D12440" s="23" t="s">
        <v>14978</v>
      </c>
      <c r="E12440" s="23" t="s">
        <v>1</v>
      </c>
      <c r="F12440" s="23" t="s">
        <v>7</v>
      </c>
      <c r="G12440" s="23" t="s">
        <v>975</v>
      </c>
      <c r="H12440" s="2" t="s">
        <v>7722</v>
      </c>
      <c r="I12440" s="23" t="s">
        <v>14962</v>
      </c>
      <c r="J12440" s="23" t="s">
        <v>59</v>
      </c>
      <c r="K12440" s="23" t="s">
        <v>9712</v>
      </c>
      <c r="L12440" s="23" t="s">
        <v>9538</v>
      </c>
      <c r="M12440" s="23">
        <f>YEAR(Tabla2[[#This Row],[Fecha de creación]])</f>
        <v>2023</v>
      </c>
      <c r="N12440" s="23">
        <f>MONTH(Tabla2[[#This Row],[Fecha de creación]])</f>
        <v>2</v>
      </c>
    </row>
    <row r="12441" spans="1:14" x14ac:dyDescent="0.25">
      <c r="A12441" s="26">
        <v>44982.532511574071</v>
      </c>
      <c r="B12441" s="23" t="s">
        <v>100</v>
      </c>
      <c r="C12441" s="23" t="s">
        <v>15608</v>
      </c>
      <c r="D12441" s="23" t="s">
        <v>7108</v>
      </c>
      <c r="E12441" s="23" t="s">
        <v>1</v>
      </c>
      <c r="F12441" s="23" t="s">
        <v>22</v>
      </c>
      <c r="G12441" s="23" t="s">
        <v>975</v>
      </c>
      <c r="H12441" s="2" t="s">
        <v>8893</v>
      </c>
      <c r="I12441" s="23" t="s">
        <v>14131</v>
      </c>
      <c r="J12441" s="23" t="s">
        <v>59</v>
      </c>
      <c r="K12441" s="23" t="s">
        <v>9712</v>
      </c>
      <c r="L12441" s="23" t="s">
        <v>9538</v>
      </c>
      <c r="M12441" s="23">
        <f>YEAR(Tabla2[[#This Row],[Fecha de creación]])</f>
        <v>2023</v>
      </c>
      <c r="N12441" s="23">
        <f>MONTH(Tabla2[[#This Row],[Fecha de creación]])</f>
        <v>2</v>
      </c>
    </row>
    <row r="12442" spans="1:14" x14ac:dyDescent="0.25">
      <c r="A12442" s="26">
        <v>44982.536469907405</v>
      </c>
      <c r="B12442" s="23" t="s">
        <v>189</v>
      </c>
      <c r="C12442" s="23" t="s">
        <v>15609</v>
      </c>
      <c r="D12442" s="23" t="s">
        <v>7341</v>
      </c>
      <c r="E12442" s="23" t="s">
        <v>1</v>
      </c>
      <c r="F12442" s="23" t="s">
        <v>22</v>
      </c>
      <c r="G12442" s="23" t="s">
        <v>975</v>
      </c>
      <c r="H12442" s="2" t="s">
        <v>16986</v>
      </c>
      <c r="I12442" s="23" t="s">
        <v>14979</v>
      </c>
      <c r="J12442" s="23"/>
      <c r="K12442" s="23" t="s">
        <v>9712</v>
      </c>
      <c r="L12442" s="23" t="s">
        <v>9538</v>
      </c>
      <c r="M12442" s="23">
        <f>YEAR(Tabla2[[#This Row],[Fecha de creación]])</f>
        <v>2023</v>
      </c>
      <c r="N12442" s="23">
        <f>MONTH(Tabla2[[#This Row],[Fecha de creación]])</f>
        <v>2</v>
      </c>
    </row>
    <row r="12443" spans="1:14" x14ac:dyDescent="0.25">
      <c r="A12443" s="26">
        <v>44982.537268518521</v>
      </c>
      <c r="B12443" s="23" t="s">
        <v>189</v>
      </c>
      <c r="C12443" s="23" t="s">
        <v>15610</v>
      </c>
      <c r="D12443" s="23" t="s">
        <v>312</v>
      </c>
      <c r="E12443" s="23" t="s">
        <v>1</v>
      </c>
      <c r="F12443" s="23" t="s">
        <v>7</v>
      </c>
      <c r="G12443" s="23" t="s">
        <v>975</v>
      </c>
      <c r="H12443" s="2" t="s">
        <v>16997</v>
      </c>
      <c r="I12443" s="23" t="s">
        <v>14979</v>
      </c>
      <c r="J12443" s="23" t="s">
        <v>59</v>
      </c>
      <c r="K12443" s="23" t="s">
        <v>9712</v>
      </c>
      <c r="L12443" s="23" t="s">
        <v>9538</v>
      </c>
      <c r="M12443" s="23">
        <f>YEAR(Tabla2[[#This Row],[Fecha de creación]])</f>
        <v>2023</v>
      </c>
      <c r="N12443" s="23">
        <f>MONTH(Tabla2[[#This Row],[Fecha de creación]])</f>
        <v>2</v>
      </c>
    </row>
    <row r="12444" spans="1:14" x14ac:dyDescent="0.25">
      <c r="A12444" s="26">
        <v>44982.538240740738</v>
      </c>
      <c r="B12444" s="23" t="s">
        <v>56</v>
      </c>
      <c r="C12444" s="23" t="s">
        <v>15611</v>
      </c>
      <c r="D12444" s="23" t="s">
        <v>7341</v>
      </c>
      <c r="E12444" s="23" t="s">
        <v>1</v>
      </c>
      <c r="F12444" s="23" t="s">
        <v>22</v>
      </c>
      <c r="G12444" s="23" t="s">
        <v>975</v>
      </c>
      <c r="H12444" s="2" t="s">
        <v>16986</v>
      </c>
      <c r="I12444" s="23" t="s">
        <v>14962</v>
      </c>
      <c r="J12444" s="23" t="s">
        <v>59</v>
      </c>
      <c r="K12444" s="23" t="s">
        <v>9712</v>
      </c>
      <c r="L12444" s="23" t="s">
        <v>9538</v>
      </c>
      <c r="M12444" s="23">
        <f>YEAR(Tabla2[[#This Row],[Fecha de creación]])</f>
        <v>2023</v>
      </c>
      <c r="N12444" s="23">
        <f>MONTH(Tabla2[[#This Row],[Fecha de creación]])</f>
        <v>2</v>
      </c>
    </row>
    <row r="12445" spans="1:14" x14ac:dyDescent="0.25">
      <c r="A12445" s="26">
        <v>44982.544398148151</v>
      </c>
      <c r="B12445" s="23" t="s">
        <v>56</v>
      </c>
      <c r="C12445" s="23" t="s">
        <v>15612</v>
      </c>
      <c r="D12445" s="23" t="s">
        <v>351</v>
      </c>
      <c r="E12445" s="23" t="s">
        <v>1</v>
      </c>
      <c r="F12445" s="23" t="s">
        <v>7</v>
      </c>
      <c r="G12445" s="23" t="s">
        <v>975</v>
      </c>
      <c r="H12445" s="2" t="s">
        <v>8425</v>
      </c>
      <c r="I12445" s="23" t="s">
        <v>14962</v>
      </c>
      <c r="J12445" s="23" t="s">
        <v>59</v>
      </c>
      <c r="K12445" s="23" t="s">
        <v>9712</v>
      </c>
      <c r="L12445" s="23" t="s">
        <v>9538</v>
      </c>
      <c r="M12445" s="23">
        <f>YEAR(Tabla2[[#This Row],[Fecha de creación]])</f>
        <v>2023</v>
      </c>
      <c r="N12445" s="23">
        <f>MONTH(Tabla2[[#This Row],[Fecha de creación]])</f>
        <v>2</v>
      </c>
    </row>
    <row r="12446" spans="1:14" x14ac:dyDescent="0.25">
      <c r="A12446" s="26">
        <v>44982.548506944448</v>
      </c>
      <c r="B12446" s="23" t="s">
        <v>189</v>
      </c>
      <c r="C12446" s="23" t="s">
        <v>15613</v>
      </c>
      <c r="D12446" s="23" t="s">
        <v>7341</v>
      </c>
      <c r="E12446" s="23" t="s">
        <v>1</v>
      </c>
      <c r="F12446" s="23" t="s">
        <v>22</v>
      </c>
      <c r="G12446" s="23" t="s">
        <v>975</v>
      </c>
      <c r="H12446" s="2" t="s">
        <v>16986</v>
      </c>
      <c r="I12446" s="23" t="s">
        <v>14979</v>
      </c>
      <c r="J12446" s="23" t="s">
        <v>59</v>
      </c>
      <c r="K12446" s="23" t="s">
        <v>9712</v>
      </c>
      <c r="L12446" s="23" t="s">
        <v>9538</v>
      </c>
      <c r="M12446" s="23">
        <f>YEAR(Tabla2[[#This Row],[Fecha de creación]])</f>
        <v>2023</v>
      </c>
      <c r="N12446" s="23">
        <f>MONTH(Tabla2[[#This Row],[Fecha de creación]])</f>
        <v>2</v>
      </c>
    </row>
    <row r="12447" spans="1:14" x14ac:dyDescent="0.25">
      <c r="A12447" s="26">
        <v>44982.556192129632</v>
      </c>
      <c r="B12447" s="23" t="s">
        <v>189</v>
      </c>
      <c r="C12447" s="23" t="s">
        <v>15614</v>
      </c>
      <c r="D12447" s="23" t="s">
        <v>7341</v>
      </c>
      <c r="E12447" s="23" t="s">
        <v>1</v>
      </c>
      <c r="F12447" s="23" t="s">
        <v>22</v>
      </c>
      <c r="G12447" s="23" t="s">
        <v>975</v>
      </c>
      <c r="H12447" s="2" t="s">
        <v>16986</v>
      </c>
      <c r="I12447" s="23" t="s">
        <v>14979</v>
      </c>
      <c r="J12447" s="23" t="s">
        <v>59</v>
      </c>
      <c r="K12447" s="23" t="s">
        <v>9712</v>
      </c>
      <c r="L12447" s="23" t="s">
        <v>9538</v>
      </c>
      <c r="M12447" s="23">
        <f>YEAR(Tabla2[[#This Row],[Fecha de creación]])</f>
        <v>2023</v>
      </c>
      <c r="N12447" s="23">
        <f>MONTH(Tabla2[[#This Row],[Fecha de creación]])</f>
        <v>2</v>
      </c>
    </row>
    <row r="12448" spans="1:14" x14ac:dyDescent="0.25">
      <c r="A12448" s="26">
        <v>44982.604224537034</v>
      </c>
      <c r="B12448" s="23" t="s">
        <v>34</v>
      </c>
      <c r="C12448" s="23" t="s">
        <v>15615</v>
      </c>
      <c r="D12448" s="23" t="s">
        <v>15616</v>
      </c>
      <c r="E12448" s="23" t="s">
        <v>1</v>
      </c>
      <c r="F12448" s="23" t="s">
        <v>7</v>
      </c>
      <c r="G12448" s="23" t="s">
        <v>3</v>
      </c>
      <c r="H12448" s="2" t="s">
        <v>8459</v>
      </c>
      <c r="I12448" s="23" t="s">
        <v>13151</v>
      </c>
      <c r="J12448" s="23"/>
      <c r="K12448" s="23" t="s">
        <v>9712</v>
      </c>
      <c r="L12448" s="23" t="s">
        <v>9539</v>
      </c>
      <c r="M12448" s="23">
        <f>YEAR(Tabla2[[#This Row],[Fecha de creación]])</f>
        <v>2023</v>
      </c>
      <c r="N12448" s="23">
        <f>MONTH(Tabla2[[#This Row],[Fecha de creación]])</f>
        <v>2</v>
      </c>
    </row>
    <row r="12449" spans="1:14" x14ac:dyDescent="0.25">
      <c r="A12449" s="26">
        <v>44982.662303240744</v>
      </c>
      <c r="B12449" s="23" t="s">
        <v>100</v>
      </c>
      <c r="C12449" s="23" t="s">
        <v>15617</v>
      </c>
      <c r="D12449" s="23" t="s">
        <v>7108</v>
      </c>
      <c r="E12449" s="23" t="s">
        <v>1</v>
      </c>
      <c r="F12449" s="23" t="s">
        <v>22</v>
      </c>
      <c r="G12449" s="23" t="s">
        <v>975</v>
      </c>
      <c r="H12449" s="2" t="s">
        <v>8893</v>
      </c>
      <c r="I12449" s="23" t="s">
        <v>14131</v>
      </c>
      <c r="J12449" s="23" t="s">
        <v>59</v>
      </c>
      <c r="K12449" s="23" t="s">
        <v>9712</v>
      </c>
      <c r="L12449" s="23" t="s">
        <v>9538</v>
      </c>
      <c r="M12449" s="23">
        <f>YEAR(Tabla2[[#This Row],[Fecha de creación]])</f>
        <v>2023</v>
      </c>
      <c r="N12449" s="23">
        <f>MONTH(Tabla2[[#This Row],[Fecha de creación]])</f>
        <v>2</v>
      </c>
    </row>
    <row r="12450" spans="1:14" x14ac:dyDescent="0.25">
      <c r="A12450" s="26">
        <v>44982.687210648146</v>
      </c>
      <c r="B12450" s="23" t="s">
        <v>189</v>
      </c>
      <c r="C12450" s="23" t="s">
        <v>15618</v>
      </c>
      <c r="D12450" s="23" t="s">
        <v>7268</v>
      </c>
      <c r="E12450" s="23" t="s">
        <v>1</v>
      </c>
      <c r="F12450" s="23" t="s">
        <v>22</v>
      </c>
      <c r="G12450" s="23" t="s">
        <v>975</v>
      </c>
      <c r="H12450" s="2" t="s">
        <v>8893</v>
      </c>
      <c r="I12450" s="23" t="s">
        <v>14979</v>
      </c>
      <c r="J12450" s="23" t="s">
        <v>59</v>
      </c>
      <c r="K12450" s="23" t="s">
        <v>9712</v>
      </c>
      <c r="L12450" s="23" t="s">
        <v>9538</v>
      </c>
      <c r="M12450" s="23">
        <f>YEAR(Tabla2[[#This Row],[Fecha de creación]])</f>
        <v>2023</v>
      </c>
      <c r="N12450" s="23">
        <f>MONTH(Tabla2[[#This Row],[Fecha de creación]])</f>
        <v>2</v>
      </c>
    </row>
    <row r="12451" spans="1:14" x14ac:dyDescent="0.25">
      <c r="A12451" s="26">
        <v>44982.708182870374</v>
      </c>
      <c r="B12451" s="23" t="s">
        <v>0</v>
      </c>
      <c r="C12451" s="23" t="s">
        <v>15619</v>
      </c>
      <c r="D12451" s="23" t="s">
        <v>49</v>
      </c>
      <c r="E12451" s="23" t="s">
        <v>1</v>
      </c>
      <c r="F12451" s="23" t="s">
        <v>7</v>
      </c>
      <c r="G12451" s="23" t="s">
        <v>3</v>
      </c>
      <c r="H12451" s="2" t="s">
        <v>7745</v>
      </c>
      <c r="I12451" s="23" t="s">
        <v>14129</v>
      </c>
      <c r="J12451" s="23" t="s">
        <v>59</v>
      </c>
      <c r="K12451" s="23" t="s">
        <v>9712</v>
      </c>
      <c r="L12451" s="23" t="s">
        <v>9539</v>
      </c>
      <c r="M12451" s="23">
        <f>YEAR(Tabla2[[#This Row],[Fecha de creación]])</f>
        <v>2023</v>
      </c>
      <c r="N12451" s="23">
        <f>MONTH(Tabla2[[#This Row],[Fecha de creación]])</f>
        <v>2</v>
      </c>
    </row>
    <row r="12452" spans="1:14" x14ac:dyDescent="0.25">
      <c r="A12452" s="26">
        <v>44982.717685185184</v>
      </c>
      <c r="B12452" s="23" t="s">
        <v>0</v>
      </c>
      <c r="C12452" s="23" t="s">
        <v>15620</v>
      </c>
      <c r="D12452" s="23" t="s">
        <v>6</v>
      </c>
      <c r="E12452" s="23" t="s">
        <v>1</v>
      </c>
      <c r="F12452" s="23" t="s">
        <v>7</v>
      </c>
      <c r="G12452" s="23" t="s">
        <v>975</v>
      </c>
      <c r="H12452" s="2" t="s">
        <v>7722</v>
      </c>
      <c r="I12452" s="23" t="s">
        <v>14129</v>
      </c>
      <c r="J12452" s="23" t="s">
        <v>59</v>
      </c>
      <c r="K12452" s="23" t="s">
        <v>9712</v>
      </c>
      <c r="L12452" s="23" t="s">
        <v>9538</v>
      </c>
      <c r="M12452" s="23">
        <f>YEAR(Tabla2[[#This Row],[Fecha de creación]])</f>
        <v>2023</v>
      </c>
      <c r="N12452" s="23">
        <f>MONTH(Tabla2[[#This Row],[Fecha de creación]])</f>
        <v>2</v>
      </c>
    </row>
    <row r="12453" spans="1:14" x14ac:dyDescent="0.25">
      <c r="A12453" s="26">
        <v>44982.719733796293</v>
      </c>
      <c r="B12453" s="23" t="s">
        <v>0</v>
      </c>
      <c r="C12453" s="23" t="s">
        <v>15621</v>
      </c>
      <c r="D12453" s="23" t="s">
        <v>6</v>
      </c>
      <c r="E12453" s="23" t="s">
        <v>1</v>
      </c>
      <c r="F12453" s="23" t="s">
        <v>7</v>
      </c>
      <c r="G12453" s="23" t="s">
        <v>975</v>
      </c>
      <c r="H12453" s="2" t="s">
        <v>7722</v>
      </c>
      <c r="I12453" s="23" t="s">
        <v>14129</v>
      </c>
      <c r="J12453" s="23" t="s">
        <v>59</v>
      </c>
      <c r="K12453" s="23" t="s">
        <v>9712</v>
      </c>
      <c r="L12453" s="23" t="s">
        <v>9538</v>
      </c>
      <c r="M12453" s="23">
        <f>YEAR(Tabla2[[#This Row],[Fecha de creación]])</f>
        <v>2023</v>
      </c>
      <c r="N12453" s="23">
        <f>MONTH(Tabla2[[#This Row],[Fecha de creación]])</f>
        <v>2</v>
      </c>
    </row>
    <row r="12454" spans="1:14" x14ac:dyDescent="0.25">
      <c r="A12454" s="26">
        <v>44982.722592592596</v>
      </c>
      <c r="B12454" s="23" t="s">
        <v>0</v>
      </c>
      <c r="C12454" s="23" t="s">
        <v>15622</v>
      </c>
      <c r="D12454" s="23" t="s">
        <v>719</v>
      </c>
      <c r="E12454" s="23" t="s">
        <v>1</v>
      </c>
      <c r="F12454" s="23" t="s">
        <v>7</v>
      </c>
      <c r="G12454" s="23" t="s">
        <v>975</v>
      </c>
      <c r="H12454" s="2" t="s">
        <v>7777</v>
      </c>
      <c r="I12454" s="23" t="s">
        <v>14129</v>
      </c>
      <c r="J12454" s="23" t="s">
        <v>59</v>
      </c>
      <c r="K12454" s="23" t="s">
        <v>9712</v>
      </c>
      <c r="L12454" s="23" t="s">
        <v>9538</v>
      </c>
      <c r="M12454" s="23">
        <f>YEAR(Tabla2[[#This Row],[Fecha de creación]])</f>
        <v>2023</v>
      </c>
      <c r="N12454" s="23">
        <f>MONTH(Tabla2[[#This Row],[Fecha de creación]])</f>
        <v>2</v>
      </c>
    </row>
    <row r="12455" spans="1:14" x14ac:dyDescent="0.25">
      <c r="A12455" s="26">
        <v>44982.730995370373</v>
      </c>
      <c r="B12455" s="23" t="s">
        <v>0</v>
      </c>
      <c r="C12455" s="23" t="s">
        <v>15623</v>
      </c>
      <c r="D12455" s="23" t="s">
        <v>15624</v>
      </c>
      <c r="E12455" s="23" t="s">
        <v>1</v>
      </c>
      <c r="F12455" s="23" t="s">
        <v>2</v>
      </c>
      <c r="G12455" s="23" t="s">
        <v>1551</v>
      </c>
      <c r="H12455" s="2" t="s">
        <v>7721</v>
      </c>
      <c r="I12455" s="23" t="s">
        <v>7749</v>
      </c>
      <c r="J12455" s="23" t="s">
        <v>59</v>
      </c>
      <c r="K12455" s="23" t="s">
        <v>9712</v>
      </c>
      <c r="L12455" s="23" t="s">
        <v>9539</v>
      </c>
      <c r="M12455" s="23">
        <f>YEAR(Tabla2[[#This Row],[Fecha de creación]])</f>
        <v>2023</v>
      </c>
      <c r="N12455" s="23">
        <f>MONTH(Tabla2[[#This Row],[Fecha de creación]])</f>
        <v>2</v>
      </c>
    </row>
    <row r="12456" spans="1:14" x14ac:dyDescent="0.25">
      <c r="A12456" s="26">
        <v>44983.623819444445</v>
      </c>
      <c r="B12456" s="23" t="s">
        <v>0</v>
      </c>
      <c r="C12456" s="23" t="s">
        <v>15625</v>
      </c>
      <c r="D12456" s="23" t="s">
        <v>7108</v>
      </c>
      <c r="E12456" s="23" t="s">
        <v>1</v>
      </c>
      <c r="F12456" s="23" t="s">
        <v>22</v>
      </c>
      <c r="G12456" s="23" t="s">
        <v>975</v>
      </c>
      <c r="H12456" s="2" t="s">
        <v>8893</v>
      </c>
      <c r="I12456" s="23" t="s">
        <v>14129</v>
      </c>
      <c r="J12456" s="23" t="s">
        <v>59</v>
      </c>
      <c r="K12456" s="23" t="s">
        <v>9712</v>
      </c>
      <c r="L12456" s="23" t="s">
        <v>9538</v>
      </c>
      <c r="M12456" s="23">
        <f>YEAR(Tabla2[[#This Row],[Fecha de creación]])</f>
        <v>2023</v>
      </c>
      <c r="N12456" s="23">
        <f>MONTH(Tabla2[[#This Row],[Fecha de creación]])</f>
        <v>2</v>
      </c>
    </row>
    <row r="12457" spans="1:14" x14ac:dyDescent="0.25">
      <c r="A12457" s="26">
        <v>44983.64162037037</v>
      </c>
      <c r="B12457" s="23" t="s">
        <v>0</v>
      </c>
      <c r="C12457" s="23" t="s">
        <v>15626</v>
      </c>
      <c r="D12457" s="23" t="s">
        <v>49</v>
      </c>
      <c r="E12457" s="23" t="s">
        <v>1</v>
      </c>
      <c r="F12457" s="23" t="s">
        <v>7</v>
      </c>
      <c r="G12457" s="23" t="s">
        <v>3</v>
      </c>
      <c r="H12457" s="2" t="s">
        <v>7745</v>
      </c>
      <c r="I12457" s="23" t="s">
        <v>14129</v>
      </c>
      <c r="J12457" s="23" t="s">
        <v>59</v>
      </c>
      <c r="K12457" s="23" t="s">
        <v>9712</v>
      </c>
      <c r="L12457" s="23" t="s">
        <v>9539</v>
      </c>
      <c r="M12457" s="23">
        <f>YEAR(Tabla2[[#This Row],[Fecha de creación]])</f>
        <v>2023</v>
      </c>
      <c r="N12457" s="23">
        <f>MONTH(Tabla2[[#This Row],[Fecha de creación]])</f>
        <v>2</v>
      </c>
    </row>
    <row r="12458" spans="1:14" x14ac:dyDescent="0.25">
      <c r="A12458" s="26">
        <v>44983.649594907409</v>
      </c>
      <c r="B12458" s="23" t="s">
        <v>0</v>
      </c>
      <c r="C12458" s="23" t="s">
        <v>15627</v>
      </c>
      <c r="D12458" s="23" t="s">
        <v>7108</v>
      </c>
      <c r="E12458" s="23" t="s">
        <v>1</v>
      </c>
      <c r="F12458" s="23" t="s">
        <v>22</v>
      </c>
      <c r="G12458" s="23" t="s">
        <v>975</v>
      </c>
      <c r="H12458" s="2" t="s">
        <v>8893</v>
      </c>
      <c r="I12458" s="23" t="s">
        <v>14129</v>
      </c>
      <c r="J12458" s="23" t="s">
        <v>59</v>
      </c>
      <c r="K12458" s="23" t="s">
        <v>9712</v>
      </c>
      <c r="L12458" s="23" t="s">
        <v>9538</v>
      </c>
      <c r="M12458" s="23">
        <f>YEAR(Tabla2[[#This Row],[Fecha de creación]])</f>
        <v>2023</v>
      </c>
      <c r="N12458" s="23">
        <f>MONTH(Tabla2[[#This Row],[Fecha de creación]])</f>
        <v>2</v>
      </c>
    </row>
    <row r="12459" spans="1:14" x14ac:dyDescent="0.25">
      <c r="A12459" s="26">
        <v>44983.668738425928</v>
      </c>
      <c r="B12459" s="23" t="s">
        <v>0</v>
      </c>
      <c r="C12459" s="23" t="s">
        <v>15628</v>
      </c>
      <c r="D12459" s="23" t="s">
        <v>982</v>
      </c>
      <c r="E12459" s="23" t="s">
        <v>1</v>
      </c>
      <c r="F12459" s="23" t="s">
        <v>22</v>
      </c>
      <c r="G12459" s="23" t="s">
        <v>975</v>
      </c>
      <c r="H12459" s="2" t="s">
        <v>8893</v>
      </c>
      <c r="I12459" s="23" t="s">
        <v>7680</v>
      </c>
      <c r="J12459" s="23" t="s">
        <v>59</v>
      </c>
      <c r="K12459" s="23" t="s">
        <v>9712</v>
      </c>
      <c r="L12459" s="23" t="s">
        <v>9538</v>
      </c>
      <c r="M12459" s="23">
        <f>YEAR(Tabla2[[#This Row],[Fecha de creación]])</f>
        <v>2023</v>
      </c>
      <c r="N12459" s="23">
        <f>MONTH(Tabla2[[#This Row],[Fecha de creación]])</f>
        <v>2</v>
      </c>
    </row>
    <row r="12460" spans="1:14" x14ac:dyDescent="0.25">
      <c r="A12460" s="26">
        <v>44983.671759259261</v>
      </c>
      <c r="B12460" s="23" t="s">
        <v>0</v>
      </c>
      <c r="C12460" s="23" t="s">
        <v>15629</v>
      </c>
      <c r="D12460" s="23" t="s">
        <v>10281</v>
      </c>
      <c r="E12460" s="23" t="s">
        <v>1</v>
      </c>
      <c r="F12460" s="23" t="s">
        <v>7</v>
      </c>
      <c r="G12460" s="23" t="s">
        <v>1551</v>
      </c>
      <c r="H12460" s="2" t="s">
        <v>7726</v>
      </c>
      <c r="I12460" s="23" t="s">
        <v>976</v>
      </c>
      <c r="J12460" s="23" t="s">
        <v>59</v>
      </c>
      <c r="K12460" s="23" t="s">
        <v>9712</v>
      </c>
      <c r="L12460" s="23" t="s">
        <v>9539</v>
      </c>
      <c r="M12460" s="23">
        <f>YEAR(Tabla2[[#This Row],[Fecha de creación]])</f>
        <v>2023</v>
      </c>
      <c r="N12460" s="23">
        <f>MONTH(Tabla2[[#This Row],[Fecha de creación]])</f>
        <v>2</v>
      </c>
    </row>
    <row r="12461" spans="1:14" x14ac:dyDescent="0.25">
      <c r="A12461" s="26">
        <v>44983.675694444442</v>
      </c>
      <c r="B12461" s="23" t="s">
        <v>0</v>
      </c>
      <c r="C12461" s="23" t="s">
        <v>15630</v>
      </c>
      <c r="D12461" s="23" t="s">
        <v>10281</v>
      </c>
      <c r="E12461" s="23" t="s">
        <v>1</v>
      </c>
      <c r="F12461" s="23" t="s">
        <v>7</v>
      </c>
      <c r="G12461" s="23" t="s">
        <v>1551</v>
      </c>
      <c r="H12461" s="2" t="s">
        <v>7726</v>
      </c>
      <c r="I12461" s="23" t="s">
        <v>976</v>
      </c>
      <c r="J12461" s="23" t="s">
        <v>59</v>
      </c>
      <c r="K12461" s="23" t="s">
        <v>9712</v>
      </c>
      <c r="L12461" s="23" t="s">
        <v>9539</v>
      </c>
      <c r="M12461" s="23">
        <f>YEAR(Tabla2[[#This Row],[Fecha de creación]])</f>
        <v>2023</v>
      </c>
      <c r="N12461" s="23">
        <f>MONTH(Tabla2[[#This Row],[Fecha de creación]])</f>
        <v>2</v>
      </c>
    </row>
    <row r="12462" spans="1:14" x14ac:dyDescent="0.25">
      <c r="A12462" s="26">
        <v>44983.687986111108</v>
      </c>
      <c r="B12462" s="23" t="s">
        <v>0</v>
      </c>
      <c r="C12462" s="23" t="s">
        <v>15631</v>
      </c>
      <c r="D12462" s="23" t="s">
        <v>982</v>
      </c>
      <c r="E12462" s="23" t="s">
        <v>1</v>
      </c>
      <c r="F12462" s="23" t="s">
        <v>22</v>
      </c>
      <c r="G12462" s="23" t="s">
        <v>975</v>
      </c>
      <c r="H12462" s="2" t="s">
        <v>8893</v>
      </c>
      <c r="I12462" s="23" t="s">
        <v>7680</v>
      </c>
      <c r="J12462" s="23" t="s">
        <v>59</v>
      </c>
      <c r="K12462" s="23" t="s">
        <v>9712</v>
      </c>
      <c r="L12462" s="23" t="s">
        <v>9538</v>
      </c>
      <c r="M12462" s="23">
        <f>YEAR(Tabla2[[#This Row],[Fecha de creación]])</f>
        <v>2023</v>
      </c>
      <c r="N12462" s="23">
        <f>MONTH(Tabla2[[#This Row],[Fecha de creación]])</f>
        <v>2</v>
      </c>
    </row>
    <row r="12463" spans="1:14" x14ac:dyDescent="0.25">
      <c r="A12463" s="26">
        <v>44983.692141203705</v>
      </c>
      <c r="B12463" s="23" t="s">
        <v>0</v>
      </c>
      <c r="C12463" s="23" t="s">
        <v>15632</v>
      </c>
      <c r="D12463" s="23" t="s">
        <v>9047</v>
      </c>
      <c r="E12463" s="23" t="s">
        <v>1</v>
      </c>
      <c r="F12463" s="23" t="s">
        <v>7</v>
      </c>
      <c r="G12463" s="23" t="s">
        <v>1551</v>
      </c>
      <c r="H12463" s="2" t="s">
        <v>8198</v>
      </c>
      <c r="I12463" s="23" t="s">
        <v>976</v>
      </c>
      <c r="J12463" s="23" t="s">
        <v>59</v>
      </c>
      <c r="K12463" s="23" t="s">
        <v>9712</v>
      </c>
      <c r="L12463" s="23" t="s">
        <v>9539</v>
      </c>
      <c r="M12463" s="23">
        <f>YEAR(Tabla2[[#This Row],[Fecha de creación]])</f>
        <v>2023</v>
      </c>
      <c r="N12463" s="23">
        <f>MONTH(Tabla2[[#This Row],[Fecha de creación]])</f>
        <v>2</v>
      </c>
    </row>
    <row r="12464" spans="1:14" x14ac:dyDescent="0.25">
      <c r="A12464" s="26">
        <v>44983.71802083333</v>
      </c>
      <c r="B12464" s="23" t="s">
        <v>0</v>
      </c>
      <c r="C12464" s="23" t="s">
        <v>15633</v>
      </c>
      <c r="D12464" s="23" t="s">
        <v>15634</v>
      </c>
      <c r="E12464" s="23" t="s">
        <v>1</v>
      </c>
      <c r="F12464" s="23" t="s">
        <v>2</v>
      </c>
      <c r="G12464" s="23" t="s">
        <v>3</v>
      </c>
      <c r="H12464" s="2" t="s">
        <v>8099</v>
      </c>
      <c r="I12464" s="23" t="s">
        <v>14129</v>
      </c>
      <c r="J12464" s="23"/>
      <c r="K12464" s="23" t="s">
        <v>9712</v>
      </c>
      <c r="L12464" s="23" t="s">
        <v>9539</v>
      </c>
      <c r="M12464" s="23">
        <f>YEAR(Tabla2[[#This Row],[Fecha de creación]])</f>
        <v>2023</v>
      </c>
      <c r="N12464" s="23">
        <f>MONTH(Tabla2[[#This Row],[Fecha de creación]])</f>
        <v>2</v>
      </c>
    </row>
    <row r="12465" spans="1:14" x14ac:dyDescent="0.25">
      <c r="A12465" s="26">
        <v>44984.453055555554</v>
      </c>
      <c r="B12465" s="23" t="s">
        <v>56</v>
      </c>
      <c r="C12465" s="23" t="s">
        <v>15635</v>
      </c>
      <c r="D12465" s="23" t="s">
        <v>4002</v>
      </c>
      <c r="E12465" s="23" t="s">
        <v>1</v>
      </c>
      <c r="F12465" s="23" t="s">
        <v>7</v>
      </c>
      <c r="G12465" s="23" t="s">
        <v>1551</v>
      </c>
      <c r="H12465" s="2" t="s">
        <v>7737</v>
      </c>
      <c r="I12465" s="23" t="s">
        <v>7129</v>
      </c>
      <c r="J12465" s="23" t="s">
        <v>59</v>
      </c>
      <c r="K12465" s="23" t="s">
        <v>9712</v>
      </c>
      <c r="L12465" s="23" t="s">
        <v>9539</v>
      </c>
      <c r="M12465" s="23">
        <f>YEAR(Tabla2[[#This Row],[Fecha de creación]])</f>
        <v>2023</v>
      </c>
      <c r="N12465" s="23">
        <f>MONTH(Tabla2[[#This Row],[Fecha de creación]])</f>
        <v>2</v>
      </c>
    </row>
    <row r="12466" spans="1:14" x14ac:dyDescent="0.25">
      <c r="A12466" s="26">
        <v>44984.454745370371</v>
      </c>
      <c r="B12466" s="23" t="s">
        <v>56</v>
      </c>
      <c r="C12466" s="23" t="s">
        <v>15636</v>
      </c>
      <c r="D12466" s="23" t="s">
        <v>4002</v>
      </c>
      <c r="E12466" s="23" t="s">
        <v>1</v>
      </c>
      <c r="F12466" s="23" t="s">
        <v>2</v>
      </c>
      <c r="G12466" s="23" t="s">
        <v>1551</v>
      </c>
      <c r="H12466" s="2" t="s">
        <v>7737</v>
      </c>
      <c r="I12466" s="23" t="s">
        <v>7129</v>
      </c>
      <c r="J12466" s="23" t="s">
        <v>958</v>
      </c>
      <c r="K12466" s="23" t="s">
        <v>9712</v>
      </c>
      <c r="L12466" s="23" t="s">
        <v>9538</v>
      </c>
      <c r="M12466" s="23">
        <f>YEAR(Tabla2[[#This Row],[Fecha de creación]])</f>
        <v>2023</v>
      </c>
      <c r="N12466" s="23">
        <f>MONTH(Tabla2[[#This Row],[Fecha de creación]])</f>
        <v>2</v>
      </c>
    </row>
    <row r="12467" spans="1:14" x14ac:dyDescent="0.25">
      <c r="A12467" s="26">
        <v>44984.488229166665</v>
      </c>
      <c r="B12467" s="23" t="s">
        <v>56</v>
      </c>
      <c r="C12467" s="23" t="s">
        <v>15637</v>
      </c>
      <c r="D12467" s="23" t="s">
        <v>7341</v>
      </c>
      <c r="E12467" s="23" t="s">
        <v>1</v>
      </c>
      <c r="F12467" s="23" t="s">
        <v>22</v>
      </c>
      <c r="G12467" s="23" t="s">
        <v>975</v>
      </c>
      <c r="H12467" s="2" t="s">
        <v>16986</v>
      </c>
      <c r="I12467" s="23" t="s">
        <v>14962</v>
      </c>
      <c r="J12467" s="23" t="s">
        <v>59</v>
      </c>
      <c r="K12467" s="23" t="s">
        <v>9712</v>
      </c>
      <c r="L12467" s="23" t="s">
        <v>9538</v>
      </c>
      <c r="M12467" s="23">
        <f>YEAR(Tabla2[[#This Row],[Fecha de creación]])</f>
        <v>2023</v>
      </c>
      <c r="N12467" s="23">
        <f>MONTH(Tabla2[[#This Row],[Fecha de creación]])</f>
        <v>2</v>
      </c>
    </row>
    <row r="12468" spans="1:14" x14ac:dyDescent="0.25">
      <c r="A12468" s="26">
        <v>44984.497291666667</v>
      </c>
      <c r="B12468" s="23" t="s">
        <v>56</v>
      </c>
      <c r="C12468" s="23" t="s">
        <v>15638</v>
      </c>
      <c r="D12468" s="23" t="s">
        <v>382</v>
      </c>
      <c r="E12468" s="23" t="s">
        <v>1</v>
      </c>
      <c r="F12468" s="23" t="s">
        <v>7</v>
      </c>
      <c r="G12468" s="23" t="s">
        <v>975</v>
      </c>
      <c r="H12468" s="2" t="s">
        <v>7723</v>
      </c>
      <c r="I12468" s="23" t="s">
        <v>14962</v>
      </c>
      <c r="J12468" s="23" t="s">
        <v>59</v>
      </c>
      <c r="K12468" s="23" t="s">
        <v>9712</v>
      </c>
      <c r="L12468" s="23" t="s">
        <v>9538</v>
      </c>
      <c r="M12468" s="23">
        <f>YEAR(Tabla2[[#This Row],[Fecha de creación]])</f>
        <v>2023</v>
      </c>
      <c r="N12468" s="23">
        <f>MONTH(Tabla2[[#This Row],[Fecha de creación]])</f>
        <v>2</v>
      </c>
    </row>
    <row r="12469" spans="1:14" x14ac:dyDescent="0.25">
      <c r="A12469" s="26">
        <v>44984.498935185184</v>
      </c>
      <c r="B12469" s="23" t="s">
        <v>189</v>
      </c>
      <c r="C12469" s="23" t="s">
        <v>15639</v>
      </c>
      <c r="D12469" s="23" t="s">
        <v>312</v>
      </c>
      <c r="E12469" s="23" t="s">
        <v>1</v>
      </c>
      <c r="F12469" s="23" t="s">
        <v>7</v>
      </c>
      <c r="G12469" s="23" t="s">
        <v>975</v>
      </c>
      <c r="H12469" s="2" t="s">
        <v>8459</v>
      </c>
      <c r="I12469" s="23" t="s">
        <v>14979</v>
      </c>
      <c r="J12469" s="23" t="s">
        <v>59</v>
      </c>
      <c r="K12469" s="23" t="s">
        <v>9712</v>
      </c>
      <c r="L12469" s="23" t="s">
        <v>9538</v>
      </c>
      <c r="M12469" s="23">
        <f>YEAR(Tabla2[[#This Row],[Fecha de creación]])</f>
        <v>2023</v>
      </c>
      <c r="N12469" s="23">
        <f>MONTH(Tabla2[[#This Row],[Fecha de creación]])</f>
        <v>2</v>
      </c>
    </row>
    <row r="12470" spans="1:14" x14ac:dyDescent="0.25">
      <c r="A12470" s="26">
        <v>44984.505300925928</v>
      </c>
      <c r="B12470" s="23" t="s">
        <v>0</v>
      </c>
      <c r="C12470" s="23" t="s">
        <v>15640</v>
      </c>
      <c r="D12470" s="23" t="s">
        <v>989</v>
      </c>
      <c r="E12470" s="23" t="s">
        <v>1</v>
      </c>
      <c r="F12470" s="23" t="s">
        <v>7</v>
      </c>
      <c r="G12470" s="23" t="s">
        <v>975</v>
      </c>
      <c r="H12470" s="2" t="s">
        <v>8480</v>
      </c>
      <c r="I12470" s="23" t="s">
        <v>14129</v>
      </c>
      <c r="J12470" s="23" t="s">
        <v>59</v>
      </c>
      <c r="K12470" s="23" t="s">
        <v>9712</v>
      </c>
      <c r="L12470" s="23" t="s">
        <v>9538</v>
      </c>
      <c r="M12470" s="23">
        <f>YEAR(Tabla2[[#This Row],[Fecha de creación]])</f>
        <v>2023</v>
      </c>
      <c r="N12470" s="23">
        <f>MONTH(Tabla2[[#This Row],[Fecha de creación]])</f>
        <v>2</v>
      </c>
    </row>
    <row r="12471" spans="1:14" x14ac:dyDescent="0.25">
      <c r="A12471" s="26">
        <v>44984.515648148146</v>
      </c>
      <c r="B12471" s="23" t="s">
        <v>100</v>
      </c>
      <c r="C12471" s="23" t="s">
        <v>15641</v>
      </c>
      <c r="D12471" s="23" t="s">
        <v>312</v>
      </c>
      <c r="E12471" s="23" t="s">
        <v>1</v>
      </c>
      <c r="F12471" s="23" t="s">
        <v>7</v>
      </c>
      <c r="G12471" s="23" t="s">
        <v>975</v>
      </c>
      <c r="H12471" s="2" t="s">
        <v>8459</v>
      </c>
      <c r="I12471" s="23" t="s">
        <v>14131</v>
      </c>
      <c r="J12471" s="23" t="s">
        <v>59</v>
      </c>
      <c r="K12471" s="23" t="s">
        <v>9712</v>
      </c>
      <c r="L12471" s="23" t="s">
        <v>9538</v>
      </c>
      <c r="M12471" s="23">
        <f>YEAR(Tabla2[[#This Row],[Fecha de creación]])</f>
        <v>2023</v>
      </c>
      <c r="N12471" s="23">
        <f>MONTH(Tabla2[[#This Row],[Fecha de creación]])</f>
        <v>2</v>
      </c>
    </row>
    <row r="12472" spans="1:14" x14ac:dyDescent="0.25">
      <c r="A12472" s="26">
        <v>44984.574652777781</v>
      </c>
      <c r="B12472" s="23" t="s">
        <v>189</v>
      </c>
      <c r="C12472" s="23" t="s">
        <v>15642</v>
      </c>
      <c r="D12472" s="23" t="s">
        <v>7268</v>
      </c>
      <c r="E12472" s="23" t="s">
        <v>1</v>
      </c>
      <c r="F12472" s="23" t="s">
        <v>22</v>
      </c>
      <c r="G12472" s="23" t="s">
        <v>975</v>
      </c>
      <c r="H12472" s="2" t="s">
        <v>8893</v>
      </c>
      <c r="I12472" s="23" t="s">
        <v>14979</v>
      </c>
      <c r="J12472" s="23" t="s">
        <v>59</v>
      </c>
      <c r="K12472" s="23" t="s">
        <v>9712</v>
      </c>
      <c r="L12472" s="23" t="s">
        <v>9538</v>
      </c>
      <c r="M12472" s="23">
        <f>YEAR(Tabla2[[#This Row],[Fecha de creación]])</f>
        <v>2023</v>
      </c>
      <c r="N12472" s="23">
        <f>MONTH(Tabla2[[#This Row],[Fecha de creación]])</f>
        <v>2</v>
      </c>
    </row>
    <row r="12473" spans="1:14" x14ac:dyDescent="0.25">
      <c r="A12473" s="26">
        <v>44984.59134259259</v>
      </c>
      <c r="B12473" s="23" t="s">
        <v>189</v>
      </c>
      <c r="C12473" s="23" t="s">
        <v>15643</v>
      </c>
      <c r="D12473" s="23" t="s">
        <v>21</v>
      </c>
      <c r="E12473" s="23" t="s">
        <v>1</v>
      </c>
      <c r="F12473" s="23" t="s">
        <v>7</v>
      </c>
      <c r="G12473" s="23" t="s">
        <v>975</v>
      </c>
      <c r="H12473" s="2" t="s">
        <v>7744</v>
      </c>
      <c r="I12473" s="23" t="s">
        <v>14979</v>
      </c>
      <c r="J12473" s="23" t="s">
        <v>59</v>
      </c>
      <c r="K12473" s="23" t="s">
        <v>9712</v>
      </c>
      <c r="L12473" s="23" t="s">
        <v>9538</v>
      </c>
      <c r="M12473" s="23">
        <f>YEAR(Tabla2[[#This Row],[Fecha de creación]])</f>
        <v>2023</v>
      </c>
      <c r="N12473" s="23">
        <f>MONTH(Tabla2[[#This Row],[Fecha de creación]])</f>
        <v>2</v>
      </c>
    </row>
    <row r="12474" spans="1:14" x14ac:dyDescent="0.25">
      <c r="A12474" s="26">
        <v>44984.60560185185</v>
      </c>
      <c r="B12474" s="23" t="s">
        <v>0</v>
      </c>
      <c r="C12474" s="23" t="s">
        <v>15644</v>
      </c>
      <c r="D12474" s="23" t="s">
        <v>7011</v>
      </c>
      <c r="E12474" s="23" t="s">
        <v>1</v>
      </c>
      <c r="F12474" s="23" t="s">
        <v>7</v>
      </c>
      <c r="G12474" s="23" t="s">
        <v>3</v>
      </c>
      <c r="H12474" s="2" t="s">
        <v>13574</v>
      </c>
      <c r="I12474" s="23" t="s">
        <v>14129</v>
      </c>
      <c r="J12474" s="23" t="s">
        <v>59</v>
      </c>
      <c r="K12474" s="23" t="s">
        <v>9712</v>
      </c>
      <c r="L12474" s="23" t="s">
        <v>9539</v>
      </c>
      <c r="M12474" s="23">
        <f>YEAR(Tabla2[[#This Row],[Fecha de creación]])</f>
        <v>2023</v>
      </c>
      <c r="N12474" s="23">
        <f>MONTH(Tabla2[[#This Row],[Fecha de creación]])</f>
        <v>2</v>
      </c>
    </row>
    <row r="12475" spans="1:14" x14ac:dyDescent="0.25">
      <c r="A12475" s="26">
        <v>44984.626400462963</v>
      </c>
      <c r="B12475" s="23" t="s">
        <v>56</v>
      </c>
      <c r="C12475" s="23" t="s">
        <v>15645</v>
      </c>
      <c r="D12475" s="23" t="s">
        <v>2769</v>
      </c>
      <c r="E12475" s="23" t="s">
        <v>1</v>
      </c>
      <c r="F12475" s="23" t="s">
        <v>7</v>
      </c>
      <c r="G12475" s="23" t="s">
        <v>1551</v>
      </c>
      <c r="H12475" s="2" t="s">
        <v>7734</v>
      </c>
      <c r="I12475" s="23" t="s">
        <v>11095</v>
      </c>
      <c r="J12475" s="23" t="s">
        <v>59</v>
      </c>
      <c r="K12475" s="23" t="s">
        <v>9712</v>
      </c>
      <c r="L12475" s="23" t="s">
        <v>9539</v>
      </c>
      <c r="M12475" s="23">
        <f>YEAR(Tabla2[[#This Row],[Fecha de creación]])</f>
        <v>2023</v>
      </c>
      <c r="N12475" s="23">
        <f>MONTH(Tabla2[[#This Row],[Fecha de creación]])</f>
        <v>2</v>
      </c>
    </row>
    <row r="12476" spans="1:14" x14ac:dyDescent="0.25">
      <c r="A12476" s="26">
        <v>44984.644803240742</v>
      </c>
      <c r="B12476" s="23" t="s">
        <v>34</v>
      </c>
      <c r="C12476" s="23" t="s">
        <v>15646</v>
      </c>
      <c r="D12476" s="23" t="s">
        <v>15647</v>
      </c>
      <c r="E12476" s="23" t="s">
        <v>1</v>
      </c>
      <c r="F12476" s="23" t="s">
        <v>7</v>
      </c>
      <c r="G12476" s="23" t="s">
        <v>3</v>
      </c>
      <c r="H12476" s="2" t="s">
        <v>16996</v>
      </c>
      <c r="I12476" s="23" t="s">
        <v>13151</v>
      </c>
      <c r="J12476" s="23"/>
      <c r="K12476" s="23" t="s">
        <v>9712</v>
      </c>
      <c r="L12476" s="23" t="s">
        <v>9539</v>
      </c>
      <c r="M12476" s="23">
        <f>YEAR(Tabla2[[#This Row],[Fecha de creación]])</f>
        <v>2023</v>
      </c>
      <c r="N12476" s="23">
        <f>MONTH(Tabla2[[#This Row],[Fecha de creación]])</f>
        <v>2</v>
      </c>
    </row>
    <row r="12477" spans="1:14" x14ac:dyDescent="0.25">
      <c r="A12477" s="26">
        <v>44984.684259259258</v>
      </c>
      <c r="B12477" s="23" t="s">
        <v>189</v>
      </c>
      <c r="C12477" s="23" t="s">
        <v>15648</v>
      </c>
      <c r="D12477" s="23" t="s">
        <v>723</v>
      </c>
      <c r="E12477" s="23" t="s">
        <v>1</v>
      </c>
      <c r="F12477" s="23" t="s">
        <v>2</v>
      </c>
      <c r="G12477" s="23" t="s">
        <v>1551</v>
      </c>
      <c r="H12477" s="2" t="s">
        <v>7737</v>
      </c>
      <c r="I12477" s="23" t="s">
        <v>7205</v>
      </c>
      <c r="J12477" s="23" t="s">
        <v>59</v>
      </c>
      <c r="K12477" s="23" t="s">
        <v>9712</v>
      </c>
      <c r="L12477" s="23" t="s">
        <v>9539</v>
      </c>
      <c r="M12477" s="23">
        <f>YEAR(Tabla2[[#This Row],[Fecha de creación]])</f>
        <v>2023</v>
      </c>
      <c r="N12477" s="23">
        <f>MONTH(Tabla2[[#This Row],[Fecha de creación]])</f>
        <v>2</v>
      </c>
    </row>
    <row r="12478" spans="1:14" x14ac:dyDescent="0.25">
      <c r="A12478" s="26">
        <v>44984.691145833334</v>
      </c>
      <c r="B12478" s="23" t="s">
        <v>56</v>
      </c>
      <c r="C12478" s="23" t="s">
        <v>15649</v>
      </c>
      <c r="D12478" s="23" t="s">
        <v>7341</v>
      </c>
      <c r="E12478" s="23" t="s">
        <v>1</v>
      </c>
      <c r="F12478" s="23" t="s">
        <v>22</v>
      </c>
      <c r="G12478" s="23" t="s">
        <v>975</v>
      </c>
      <c r="H12478" s="2" t="s">
        <v>16986</v>
      </c>
      <c r="I12478" s="23" t="s">
        <v>14962</v>
      </c>
      <c r="J12478" s="23" t="s">
        <v>59</v>
      </c>
      <c r="K12478" s="23" t="s">
        <v>9712</v>
      </c>
      <c r="L12478" s="23" t="s">
        <v>9538</v>
      </c>
      <c r="M12478" s="23">
        <f>YEAR(Tabla2[[#This Row],[Fecha de creación]])</f>
        <v>2023</v>
      </c>
      <c r="N12478" s="23">
        <f>MONTH(Tabla2[[#This Row],[Fecha de creación]])</f>
        <v>2</v>
      </c>
    </row>
    <row r="12479" spans="1:14" x14ac:dyDescent="0.25">
      <c r="A12479" s="26">
        <v>44984.693090277775</v>
      </c>
      <c r="B12479" s="23" t="s">
        <v>56</v>
      </c>
      <c r="C12479" s="23" t="s">
        <v>15650</v>
      </c>
      <c r="D12479" s="23" t="s">
        <v>312</v>
      </c>
      <c r="E12479" s="23" t="s">
        <v>1</v>
      </c>
      <c r="F12479" s="23" t="s">
        <v>7</v>
      </c>
      <c r="G12479" s="23" t="s">
        <v>975</v>
      </c>
      <c r="H12479" s="2" t="s">
        <v>8459</v>
      </c>
      <c r="I12479" s="23" t="s">
        <v>14962</v>
      </c>
      <c r="J12479" s="23" t="s">
        <v>59</v>
      </c>
      <c r="K12479" s="23" t="s">
        <v>9712</v>
      </c>
      <c r="L12479" s="23" t="s">
        <v>9538</v>
      </c>
      <c r="M12479" s="23">
        <f>YEAR(Tabla2[[#This Row],[Fecha de creación]])</f>
        <v>2023</v>
      </c>
      <c r="N12479" s="23">
        <f>MONTH(Tabla2[[#This Row],[Fecha de creación]])</f>
        <v>2</v>
      </c>
    </row>
    <row r="12480" spans="1:14" x14ac:dyDescent="0.25">
      <c r="A12480" s="26">
        <v>44984.6953587963</v>
      </c>
      <c r="B12480" s="23" t="s">
        <v>34</v>
      </c>
      <c r="C12480" s="23" t="s">
        <v>15651</v>
      </c>
      <c r="D12480" s="23" t="s">
        <v>15652</v>
      </c>
      <c r="E12480" s="23" t="s">
        <v>1</v>
      </c>
      <c r="F12480" s="23" t="s">
        <v>7</v>
      </c>
      <c r="G12480" s="23" t="s">
        <v>975</v>
      </c>
      <c r="H12480" s="2" t="s">
        <v>7758</v>
      </c>
      <c r="I12480" s="23" t="s">
        <v>13151</v>
      </c>
      <c r="J12480" s="23"/>
      <c r="K12480" s="23" t="s">
        <v>9712</v>
      </c>
      <c r="L12480" s="23" t="s">
        <v>9538</v>
      </c>
      <c r="M12480" s="23">
        <f>YEAR(Tabla2[[#This Row],[Fecha de creación]])</f>
        <v>2023</v>
      </c>
      <c r="N12480" s="23">
        <f>MONTH(Tabla2[[#This Row],[Fecha de creación]])</f>
        <v>2</v>
      </c>
    </row>
    <row r="12481" spans="1:14" x14ac:dyDescent="0.25">
      <c r="A12481" s="26">
        <v>44984.696423611109</v>
      </c>
      <c r="B12481" s="23" t="s">
        <v>189</v>
      </c>
      <c r="C12481" s="23" t="s">
        <v>15653</v>
      </c>
      <c r="D12481" s="23" t="s">
        <v>15654</v>
      </c>
      <c r="E12481" s="23" t="s">
        <v>1</v>
      </c>
      <c r="F12481" s="23" t="s">
        <v>22</v>
      </c>
      <c r="G12481" s="23" t="s">
        <v>975</v>
      </c>
      <c r="H12481" s="2" t="s">
        <v>14318</v>
      </c>
      <c r="I12481" s="23" t="s">
        <v>14979</v>
      </c>
      <c r="J12481" s="23" t="s">
        <v>59</v>
      </c>
      <c r="K12481" s="23" t="s">
        <v>9712</v>
      </c>
      <c r="L12481" s="23" t="s">
        <v>9538</v>
      </c>
      <c r="M12481" s="23">
        <f>YEAR(Tabla2[[#This Row],[Fecha de creación]])</f>
        <v>2023</v>
      </c>
      <c r="N12481" s="23">
        <f>MONTH(Tabla2[[#This Row],[Fecha de creación]])</f>
        <v>2</v>
      </c>
    </row>
    <row r="12482" spans="1:14" x14ac:dyDescent="0.25">
      <c r="A12482" s="26">
        <v>44984.705023148148</v>
      </c>
      <c r="B12482" s="23" t="s">
        <v>0</v>
      </c>
      <c r="C12482" s="23" t="s">
        <v>15655</v>
      </c>
      <c r="D12482" s="23" t="s">
        <v>982</v>
      </c>
      <c r="E12482" s="23" t="s">
        <v>1</v>
      </c>
      <c r="F12482" s="23" t="s">
        <v>22</v>
      </c>
      <c r="G12482" s="23" t="s">
        <v>975</v>
      </c>
      <c r="H12482" s="2" t="s">
        <v>8893</v>
      </c>
      <c r="I12482" s="23" t="s">
        <v>7680</v>
      </c>
      <c r="J12482" s="23" t="s">
        <v>59</v>
      </c>
      <c r="K12482" s="23" t="s">
        <v>9712</v>
      </c>
      <c r="L12482" s="23" t="s">
        <v>9538</v>
      </c>
      <c r="M12482" s="23">
        <f>YEAR(Tabla2[[#This Row],[Fecha de creación]])</f>
        <v>2023</v>
      </c>
      <c r="N12482" s="23">
        <f>MONTH(Tabla2[[#This Row],[Fecha de creación]])</f>
        <v>2</v>
      </c>
    </row>
    <row r="12483" spans="1:14" x14ac:dyDescent="0.25">
      <c r="A12483" s="26">
        <v>44984.706631944442</v>
      </c>
      <c r="B12483" s="23" t="s">
        <v>34</v>
      </c>
      <c r="C12483" s="23" t="s">
        <v>15656</v>
      </c>
      <c r="D12483" s="23" t="s">
        <v>15657</v>
      </c>
      <c r="E12483" s="23" t="s">
        <v>1</v>
      </c>
      <c r="F12483" s="23" t="s">
        <v>7</v>
      </c>
      <c r="G12483" s="23" t="s">
        <v>975</v>
      </c>
      <c r="H12483" s="2" t="s">
        <v>7730</v>
      </c>
      <c r="I12483" s="23" t="s">
        <v>13151</v>
      </c>
      <c r="J12483" s="23"/>
      <c r="K12483" s="23" t="s">
        <v>9712</v>
      </c>
      <c r="L12483" s="23" t="s">
        <v>9538</v>
      </c>
      <c r="M12483" s="23">
        <f>YEAR(Tabla2[[#This Row],[Fecha de creación]])</f>
        <v>2023</v>
      </c>
      <c r="N12483" s="23">
        <f>MONTH(Tabla2[[#This Row],[Fecha de creación]])</f>
        <v>2</v>
      </c>
    </row>
    <row r="12484" spans="1:14" x14ac:dyDescent="0.25">
      <c r="A12484" s="26">
        <v>44984.709004629629</v>
      </c>
      <c r="B12484" s="23" t="s">
        <v>0</v>
      </c>
      <c r="C12484" s="23" t="s">
        <v>15658</v>
      </c>
      <c r="D12484" s="23" t="s">
        <v>982</v>
      </c>
      <c r="E12484" s="23" t="s">
        <v>1</v>
      </c>
      <c r="F12484" s="23" t="s">
        <v>22</v>
      </c>
      <c r="G12484" s="23" t="s">
        <v>975</v>
      </c>
      <c r="H12484" s="2" t="s">
        <v>8893</v>
      </c>
      <c r="I12484" s="23" t="s">
        <v>7680</v>
      </c>
      <c r="J12484" s="23" t="s">
        <v>59</v>
      </c>
      <c r="K12484" s="23" t="s">
        <v>9712</v>
      </c>
      <c r="L12484" s="23" t="s">
        <v>9538</v>
      </c>
      <c r="M12484" s="23">
        <f>YEAR(Tabla2[[#This Row],[Fecha de creación]])</f>
        <v>2023</v>
      </c>
      <c r="N12484" s="23">
        <f>MONTH(Tabla2[[#This Row],[Fecha de creación]])</f>
        <v>2</v>
      </c>
    </row>
    <row r="12485" spans="1:14" x14ac:dyDescent="0.25">
      <c r="A12485" s="26">
        <v>44984.720231481479</v>
      </c>
      <c r="B12485" s="23" t="s">
        <v>189</v>
      </c>
      <c r="C12485" s="23" t="s">
        <v>15659</v>
      </c>
      <c r="D12485" s="23" t="s">
        <v>7341</v>
      </c>
      <c r="E12485" s="23" t="s">
        <v>1</v>
      </c>
      <c r="F12485" s="23" t="s">
        <v>22</v>
      </c>
      <c r="G12485" s="23" t="s">
        <v>975</v>
      </c>
      <c r="H12485" s="2" t="s">
        <v>16986</v>
      </c>
      <c r="I12485" s="23" t="s">
        <v>14979</v>
      </c>
      <c r="J12485" s="23" t="s">
        <v>59</v>
      </c>
      <c r="K12485" s="23" t="s">
        <v>9712</v>
      </c>
      <c r="L12485" s="23" t="s">
        <v>9538</v>
      </c>
      <c r="M12485" s="23">
        <f>YEAR(Tabla2[[#This Row],[Fecha de creación]])</f>
        <v>2023</v>
      </c>
      <c r="N12485" s="23">
        <f>MONTH(Tabla2[[#This Row],[Fecha de creación]])</f>
        <v>2</v>
      </c>
    </row>
    <row r="12486" spans="1:14" x14ac:dyDescent="0.25">
      <c r="A12486" s="26">
        <v>44984.72247685185</v>
      </c>
      <c r="B12486" s="23" t="s">
        <v>189</v>
      </c>
      <c r="C12486" s="23" t="s">
        <v>15660</v>
      </c>
      <c r="D12486" s="23" t="s">
        <v>312</v>
      </c>
      <c r="E12486" s="23" t="s">
        <v>1</v>
      </c>
      <c r="F12486" s="23" t="s">
        <v>7</v>
      </c>
      <c r="G12486" s="23" t="s">
        <v>975</v>
      </c>
      <c r="H12486" s="2" t="s">
        <v>8459</v>
      </c>
      <c r="I12486" s="23" t="s">
        <v>14979</v>
      </c>
      <c r="J12486" s="23" t="s">
        <v>59</v>
      </c>
      <c r="K12486" s="23" t="s">
        <v>9712</v>
      </c>
      <c r="L12486" s="23" t="s">
        <v>9538</v>
      </c>
      <c r="M12486" s="23">
        <f>YEAR(Tabla2[[#This Row],[Fecha de creación]])</f>
        <v>2023</v>
      </c>
      <c r="N12486" s="23">
        <f>MONTH(Tabla2[[#This Row],[Fecha de creación]])</f>
        <v>2</v>
      </c>
    </row>
    <row r="12487" spans="1:14" x14ac:dyDescent="0.25">
      <c r="A12487" s="26">
        <v>44984.736238425925</v>
      </c>
      <c r="B12487" s="23" t="s">
        <v>7771</v>
      </c>
      <c r="C12487" s="23" t="s">
        <v>15661</v>
      </c>
      <c r="D12487" s="23" t="s">
        <v>15662</v>
      </c>
      <c r="E12487" s="23" t="s">
        <v>1</v>
      </c>
      <c r="F12487" s="23" t="s">
        <v>7</v>
      </c>
      <c r="G12487" s="23" t="s">
        <v>975</v>
      </c>
      <c r="H12487" s="2" t="s">
        <v>8459</v>
      </c>
      <c r="I12487" s="23" t="s">
        <v>15151</v>
      </c>
      <c r="J12487" s="23"/>
      <c r="K12487" s="23" t="s">
        <v>9712</v>
      </c>
      <c r="L12487" s="23" t="s">
        <v>9538</v>
      </c>
      <c r="M12487" s="23">
        <f>YEAR(Tabla2[[#This Row],[Fecha de creación]])</f>
        <v>2023</v>
      </c>
      <c r="N12487" s="23">
        <f>MONTH(Tabla2[[#This Row],[Fecha de creación]])</f>
        <v>2</v>
      </c>
    </row>
    <row r="12488" spans="1:14" x14ac:dyDescent="0.25">
      <c r="A12488" s="26">
        <v>44985.364004629628</v>
      </c>
      <c r="B12488" s="23" t="s">
        <v>189</v>
      </c>
      <c r="C12488" s="23" t="s">
        <v>15663</v>
      </c>
      <c r="D12488" s="23" t="s">
        <v>382</v>
      </c>
      <c r="E12488" s="23" t="s">
        <v>1</v>
      </c>
      <c r="F12488" s="23" t="s">
        <v>7</v>
      </c>
      <c r="G12488" s="23" t="s">
        <v>975</v>
      </c>
      <c r="H12488" s="2" t="s">
        <v>7723</v>
      </c>
      <c r="I12488" s="23" t="s">
        <v>14979</v>
      </c>
      <c r="J12488" s="23" t="s">
        <v>59</v>
      </c>
      <c r="K12488" s="23" t="s">
        <v>9712</v>
      </c>
      <c r="L12488" s="23" t="s">
        <v>9538</v>
      </c>
      <c r="M12488" s="23">
        <f>YEAR(Tabla2[[#This Row],[Fecha de creación]])</f>
        <v>2023</v>
      </c>
      <c r="N12488" s="23">
        <f>MONTH(Tabla2[[#This Row],[Fecha de creación]])</f>
        <v>2</v>
      </c>
    </row>
    <row r="12489" spans="1:14" x14ac:dyDescent="0.25">
      <c r="A12489" s="26">
        <v>44985.385717592595</v>
      </c>
      <c r="B12489" s="23" t="s">
        <v>189</v>
      </c>
      <c r="C12489" s="23" t="s">
        <v>15664</v>
      </c>
      <c r="D12489" s="23" t="s">
        <v>7351</v>
      </c>
      <c r="E12489" s="23" t="s">
        <v>1</v>
      </c>
      <c r="F12489" s="23" t="s">
        <v>7</v>
      </c>
      <c r="G12489" s="23" t="s">
        <v>975</v>
      </c>
      <c r="H12489" s="2" t="s">
        <v>8459</v>
      </c>
      <c r="I12489" s="23" t="s">
        <v>7338</v>
      </c>
      <c r="J12489" s="23" t="s">
        <v>59</v>
      </c>
      <c r="K12489" s="23" t="s">
        <v>9712</v>
      </c>
      <c r="L12489" s="23" t="s">
        <v>9538</v>
      </c>
      <c r="M12489" s="23">
        <f>YEAR(Tabla2[[#This Row],[Fecha de creación]])</f>
        <v>2023</v>
      </c>
      <c r="N12489" s="23">
        <f>MONTH(Tabla2[[#This Row],[Fecha de creación]])</f>
        <v>2</v>
      </c>
    </row>
    <row r="12490" spans="1:14" x14ac:dyDescent="0.25">
      <c r="A12490" s="26">
        <v>44985.402488425927</v>
      </c>
      <c r="B12490" s="23" t="s">
        <v>0</v>
      </c>
      <c r="C12490" s="23" t="s">
        <v>15665</v>
      </c>
      <c r="D12490" s="23" t="s">
        <v>440</v>
      </c>
      <c r="E12490" s="23" t="s">
        <v>1</v>
      </c>
      <c r="F12490" s="23" t="s">
        <v>7</v>
      </c>
      <c r="G12490" s="23" t="s">
        <v>975</v>
      </c>
      <c r="H12490" s="2" t="s">
        <v>7723</v>
      </c>
      <c r="I12490" s="23" t="s">
        <v>14129</v>
      </c>
      <c r="J12490" s="23" t="s">
        <v>59</v>
      </c>
      <c r="K12490" s="23" t="s">
        <v>9712</v>
      </c>
      <c r="L12490" s="23" t="s">
        <v>9538</v>
      </c>
      <c r="M12490" s="23">
        <f>YEAR(Tabla2[[#This Row],[Fecha de creación]])</f>
        <v>2023</v>
      </c>
      <c r="N12490" s="23">
        <f>MONTH(Tabla2[[#This Row],[Fecha de creación]])</f>
        <v>2</v>
      </c>
    </row>
    <row r="12491" spans="1:14" x14ac:dyDescent="0.25">
      <c r="A12491" s="26">
        <v>44985.447962962964</v>
      </c>
      <c r="B12491" s="23" t="s">
        <v>189</v>
      </c>
      <c r="C12491" s="23" t="s">
        <v>15666</v>
      </c>
      <c r="D12491" s="23" t="s">
        <v>14825</v>
      </c>
      <c r="E12491" s="23" t="s">
        <v>1</v>
      </c>
      <c r="F12491" s="23" t="s">
        <v>7</v>
      </c>
      <c r="G12491" s="23" t="s">
        <v>3</v>
      </c>
      <c r="H12491" s="2" t="s">
        <v>8425</v>
      </c>
      <c r="I12491" s="23" t="s">
        <v>7338</v>
      </c>
      <c r="J12491" s="23" t="s">
        <v>59</v>
      </c>
      <c r="K12491" s="23" t="s">
        <v>9712</v>
      </c>
      <c r="L12491" s="23" t="s">
        <v>9539</v>
      </c>
      <c r="M12491" s="23">
        <f>YEAR(Tabla2[[#This Row],[Fecha de creación]])</f>
        <v>2023</v>
      </c>
      <c r="N12491" s="23">
        <f>MONTH(Tabla2[[#This Row],[Fecha de creación]])</f>
        <v>2</v>
      </c>
    </row>
    <row r="12492" spans="1:14" x14ac:dyDescent="0.25">
      <c r="A12492" s="26">
        <v>44985.448414351849</v>
      </c>
      <c r="B12492" s="23" t="s">
        <v>34</v>
      </c>
      <c r="C12492" s="23" t="s">
        <v>15667</v>
      </c>
      <c r="D12492" s="23" t="s">
        <v>15668</v>
      </c>
      <c r="E12492" s="23" t="s">
        <v>1</v>
      </c>
      <c r="F12492" s="23" t="s">
        <v>7</v>
      </c>
      <c r="G12492" s="23" t="s">
        <v>3</v>
      </c>
      <c r="H12492" s="2" t="s">
        <v>8425</v>
      </c>
      <c r="I12492" s="23" t="s">
        <v>13151</v>
      </c>
      <c r="J12492" s="23"/>
      <c r="K12492" s="23" t="s">
        <v>9712</v>
      </c>
      <c r="L12492" s="23" t="s">
        <v>9539</v>
      </c>
      <c r="M12492" s="23">
        <f>YEAR(Tabla2[[#This Row],[Fecha de creación]])</f>
        <v>2023</v>
      </c>
      <c r="N12492" s="23">
        <f>MONTH(Tabla2[[#This Row],[Fecha de creación]])</f>
        <v>2</v>
      </c>
    </row>
    <row r="12493" spans="1:14" x14ac:dyDescent="0.25">
      <c r="A12493" s="26">
        <v>44985.450983796298</v>
      </c>
      <c r="B12493" s="23" t="s">
        <v>34</v>
      </c>
      <c r="C12493" s="23" t="s">
        <v>15669</v>
      </c>
      <c r="D12493" s="23" t="s">
        <v>15670</v>
      </c>
      <c r="E12493" s="23" t="s">
        <v>1</v>
      </c>
      <c r="F12493" s="23" t="s">
        <v>7</v>
      </c>
      <c r="G12493" s="23" t="s">
        <v>975</v>
      </c>
      <c r="H12493" s="2" t="s">
        <v>8459</v>
      </c>
      <c r="I12493" s="23" t="s">
        <v>13151</v>
      </c>
      <c r="J12493" s="23"/>
      <c r="K12493" s="23" t="s">
        <v>9712</v>
      </c>
      <c r="L12493" s="23" t="s">
        <v>9538</v>
      </c>
      <c r="M12493" s="23">
        <f>YEAR(Tabla2[[#This Row],[Fecha de creación]])</f>
        <v>2023</v>
      </c>
      <c r="N12493" s="23">
        <f>MONTH(Tabla2[[#This Row],[Fecha de creación]])</f>
        <v>2</v>
      </c>
    </row>
    <row r="12494" spans="1:14" x14ac:dyDescent="0.25">
      <c r="A12494" s="26">
        <v>44985.454456018517</v>
      </c>
      <c r="B12494" s="23" t="s">
        <v>34</v>
      </c>
      <c r="C12494" s="23" t="s">
        <v>15671</v>
      </c>
      <c r="D12494" s="23" t="s">
        <v>15672</v>
      </c>
      <c r="E12494" s="23" t="s">
        <v>1</v>
      </c>
      <c r="F12494" s="23" t="s">
        <v>7</v>
      </c>
      <c r="G12494" s="23" t="s">
        <v>975</v>
      </c>
      <c r="H12494" s="2" t="s">
        <v>8459</v>
      </c>
      <c r="I12494" s="23" t="s">
        <v>13151</v>
      </c>
      <c r="J12494" s="23"/>
      <c r="K12494" s="23" t="s">
        <v>9712</v>
      </c>
      <c r="L12494" s="23" t="s">
        <v>9538</v>
      </c>
      <c r="M12494" s="23">
        <f>YEAR(Tabla2[[#This Row],[Fecha de creación]])</f>
        <v>2023</v>
      </c>
      <c r="N12494" s="23">
        <f>MONTH(Tabla2[[#This Row],[Fecha de creación]])</f>
        <v>2</v>
      </c>
    </row>
    <row r="12495" spans="1:14" x14ac:dyDescent="0.25">
      <c r="A12495" s="26">
        <v>44985.493263888886</v>
      </c>
      <c r="B12495" s="23" t="s">
        <v>189</v>
      </c>
      <c r="C12495" s="23" t="s">
        <v>15673</v>
      </c>
      <c r="D12495" s="23" t="s">
        <v>7341</v>
      </c>
      <c r="E12495" s="23" t="s">
        <v>1</v>
      </c>
      <c r="F12495" s="23" t="s">
        <v>22</v>
      </c>
      <c r="G12495" s="23" t="s">
        <v>975</v>
      </c>
      <c r="H12495" s="2" t="s">
        <v>16986</v>
      </c>
      <c r="I12495" s="23" t="s">
        <v>14979</v>
      </c>
      <c r="J12495" s="23" t="s">
        <v>59</v>
      </c>
      <c r="K12495" s="23" t="s">
        <v>9712</v>
      </c>
      <c r="L12495" s="23" t="s">
        <v>9538</v>
      </c>
      <c r="M12495" s="23">
        <f>YEAR(Tabla2[[#This Row],[Fecha de creación]])</f>
        <v>2023</v>
      </c>
      <c r="N12495" s="23">
        <f>MONTH(Tabla2[[#This Row],[Fecha de creación]])</f>
        <v>2</v>
      </c>
    </row>
    <row r="12496" spans="1:14" x14ac:dyDescent="0.25">
      <c r="A12496" s="26">
        <v>44985.494351851848</v>
      </c>
      <c r="B12496" s="23" t="s">
        <v>189</v>
      </c>
      <c r="C12496" s="23" t="s">
        <v>15674</v>
      </c>
      <c r="D12496" s="23" t="s">
        <v>382</v>
      </c>
      <c r="E12496" s="23" t="s">
        <v>1</v>
      </c>
      <c r="F12496" s="23" t="s">
        <v>7</v>
      </c>
      <c r="G12496" s="23" t="s">
        <v>975</v>
      </c>
      <c r="H12496" s="2" t="s">
        <v>7723</v>
      </c>
      <c r="I12496" s="23" t="s">
        <v>14979</v>
      </c>
      <c r="J12496" s="23" t="s">
        <v>59</v>
      </c>
      <c r="K12496" s="23" t="s">
        <v>9712</v>
      </c>
      <c r="L12496" s="23" t="s">
        <v>9538</v>
      </c>
      <c r="M12496" s="23">
        <f>YEAR(Tabla2[[#This Row],[Fecha de creación]])</f>
        <v>2023</v>
      </c>
      <c r="N12496" s="23">
        <f>MONTH(Tabla2[[#This Row],[Fecha de creación]])</f>
        <v>2</v>
      </c>
    </row>
    <row r="12497" spans="1:14" x14ac:dyDescent="0.25">
      <c r="A12497" s="26">
        <v>44985.508518518516</v>
      </c>
      <c r="B12497" s="23" t="s">
        <v>56</v>
      </c>
      <c r="C12497" s="23" t="s">
        <v>15675</v>
      </c>
      <c r="D12497" s="23" t="s">
        <v>15676</v>
      </c>
      <c r="E12497" s="23" t="s">
        <v>1</v>
      </c>
      <c r="F12497" s="23" t="s">
        <v>7</v>
      </c>
      <c r="G12497" s="23" t="s">
        <v>975</v>
      </c>
      <c r="H12497" s="2" t="s">
        <v>7980</v>
      </c>
      <c r="I12497" s="23" t="s">
        <v>14962</v>
      </c>
      <c r="J12497" s="23" t="s">
        <v>59</v>
      </c>
      <c r="K12497" s="23" t="s">
        <v>9712</v>
      </c>
      <c r="L12497" s="23" t="s">
        <v>9538</v>
      </c>
      <c r="M12497" s="23">
        <f>YEAR(Tabla2[[#This Row],[Fecha de creación]])</f>
        <v>2023</v>
      </c>
      <c r="N12497" s="23">
        <f>MONTH(Tabla2[[#This Row],[Fecha de creación]])</f>
        <v>2</v>
      </c>
    </row>
    <row r="12498" spans="1:14" x14ac:dyDescent="0.25">
      <c r="A12498" s="26">
        <v>44985.513321759259</v>
      </c>
      <c r="B12498" s="23" t="s">
        <v>34</v>
      </c>
      <c r="C12498" s="23" t="s">
        <v>15677</v>
      </c>
      <c r="D12498" s="23" t="s">
        <v>15678</v>
      </c>
      <c r="E12498" s="23" t="s">
        <v>1</v>
      </c>
      <c r="F12498" s="23" t="s">
        <v>22</v>
      </c>
      <c r="G12498" s="23" t="s">
        <v>975</v>
      </c>
      <c r="H12498" s="2" t="s">
        <v>16985</v>
      </c>
      <c r="I12498" s="23" t="s">
        <v>13151</v>
      </c>
      <c r="J12498" s="23"/>
      <c r="K12498" s="23" t="s">
        <v>9712</v>
      </c>
      <c r="L12498" s="23" t="s">
        <v>9538</v>
      </c>
      <c r="M12498" s="23">
        <f>YEAR(Tabla2[[#This Row],[Fecha de creación]])</f>
        <v>2023</v>
      </c>
      <c r="N12498" s="23">
        <f>MONTH(Tabla2[[#This Row],[Fecha de creación]])</f>
        <v>2</v>
      </c>
    </row>
    <row r="12499" spans="1:14" x14ac:dyDescent="0.25">
      <c r="A12499" s="26">
        <v>44985.515162037038</v>
      </c>
      <c r="B12499" s="23" t="s">
        <v>189</v>
      </c>
      <c r="C12499" s="23" t="s">
        <v>15679</v>
      </c>
      <c r="D12499" s="23" t="s">
        <v>312</v>
      </c>
      <c r="E12499" s="23" t="s">
        <v>1</v>
      </c>
      <c r="F12499" s="23" t="s">
        <v>7</v>
      </c>
      <c r="G12499" s="23" t="s">
        <v>3</v>
      </c>
      <c r="H12499" s="2" t="s">
        <v>8459</v>
      </c>
      <c r="I12499" s="23" t="s">
        <v>14979</v>
      </c>
      <c r="J12499" s="23" t="s">
        <v>59</v>
      </c>
      <c r="K12499" s="23" t="s">
        <v>9712</v>
      </c>
      <c r="L12499" s="23" t="s">
        <v>9539</v>
      </c>
      <c r="M12499" s="23">
        <f>YEAR(Tabla2[[#This Row],[Fecha de creación]])</f>
        <v>2023</v>
      </c>
      <c r="N12499" s="23">
        <f>MONTH(Tabla2[[#This Row],[Fecha de creación]])</f>
        <v>2</v>
      </c>
    </row>
    <row r="12500" spans="1:14" x14ac:dyDescent="0.25">
      <c r="A12500" s="26">
        <v>44985.5237037037</v>
      </c>
      <c r="B12500" s="23" t="s">
        <v>34</v>
      </c>
      <c r="C12500" s="23" t="s">
        <v>15680</v>
      </c>
      <c r="D12500" s="23" t="s">
        <v>15681</v>
      </c>
      <c r="E12500" s="23" t="s">
        <v>1</v>
      </c>
      <c r="F12500" s="23" t="s">
        <v>22</v>
      </c>
      <c r="G12500" s="23" t="s">
        <v>975</v>
      </c>
      <c r="H12500" s="2" t="s">
        <v>7733</v>
      </c>
      <c r="I12500" s="23" t="s">
        <v>13151</v>
      </c>
      <c r="J12500" s="23"/>
      <c r="K12500" s="23" t="s">
        <v>9712</v>
      </c>
      <c r="L12500" s="23" t="s">
        <v>9538</v>
      </c>
      <c r="M12500" s="23">
        <f>YEAR(Tabla2[[#This Row],[Fecha de creación]])</f>
        <v>2023</v>
      </c>
      <c r="N12500" s="23">
        <f>MONTH(Tabla2[[#This Row],[Fecha de creación]])</f>
        <v>2</v>
      </c>
    </row>
    <row r="12501" spans="1:14" x14ac:dyDescent="0.25">
      <c r="A12501" s="26">
        <v>44985.536643518521</v>
      </c>
      <c r="B12501" s="23" t="s">
        <v>34</v>
      </c>
      <c r="C12501" s="23" t="s">
        <v>15682</v>
      </c>
      <c r="D12501" s="23" t="s">
        <v>15683</v>
      </c>
      <c r="E12501" s="23" t="s">
        <v>1</v>
      </c>
      <c r="F12501" s="23" t="s">
        <v>22</v>
      </c>
      <c r="G12501" s="23" t="s">
        <v>975</v>
      </c>
      <c r="H12501" s="2" t="s">
        <v>8893</v>
      </c>
      <c r="I12501" s="23" t="s">
        <v>13151</v>
      </c>
      <c r="J12501" s="23"/>
      <c r="K12501" s="23" t="s">
        <v>9712</v>
      </c>
      <c r="L12501" s="23" t="s">
        <v>9538</v>
      </c>
      <c r="M12501" s="23">
        <f>YEAR(Tabla2[[#This Row],[Fecha de creación]])</f>
        <v>2023</v>
      </c>
      <c r="N12501" s="23">
        <f>MONTH(Tabla2[[#This Row],[Fecha de creación]])</f>
        <v>2</v>
      </c>
    </row>
    <row r="12502" spans="1:14" x14ac:dyDescent="0.25">
      <c r="A12502" s="26">
        <v>44985.562789351854</v>
      </c>
      <c r="B12502" s="23" t="s">
        <v>19</v>
      </c>
      <c r="C12502" s="23" t="s">
        <v>15684</v>
      </c>
      <c r="D12502" s="23" t="s">
        <v>15685</v>
      </c>
      <c r="E12502" s="23" t="s">
        <v>1</v>
      </c>
      <c r="F12502" s="23" t="s">
        <v>7</v>
      </c>
      <c r="G12502" s="23" t="s">
        <v>975</v>
      </c>
      <c r="H12502" s="2" t="s">
        <v>8535</v>
      </c>
      <c r="I12502" s="23" t="s">
        <v>10079</v>
      </c>
      <c r="J12502" s="23"/>
      <c r="K12502" s="23" t="s">
        <v>9712</v>
      </c>
      <c r="L12502" s="23" t="s">
        <v>9538</v>
      </c>
      <c r="M12502" s="23">
        <f>YEAR(Tabla2[[#This Row],[Fecha de creación]])</f>
        <v>2023</v>
      </c>
      <c r="N12502" s="23">
        <f>MONTH(Tabla2[[#This Row],[Fecha de creación]])</f>
        <v>2</v>
      </c>
    </row>
    <row r="12503" spans="1:14" x14ac:dyDescent="0.25">
      <c r="A12503" s="26">
        <v>44985.574861111112</v>
      </c>
      <c r="B12503" s="23" t="s">
        <v>189</v>
      </c>
      <c r="C12503" s="23" t="s">
        <v>15686</v>
      </c>
      <c r="D12503" s="23" t="s">
        <v>6417</v>
      </c>
      <c r="E12503" s="23" t="s">
        <v>1</v>
      </c>
      <c r="F12503" s="23" t="s">
        <v>22</v>
      </c>
      <c r="G12503" s="23" t="s">
        <v>975</v>
      </c>
      <c r="H12503" s="2" t="s">
        <v>7733</v>
      </c>
      <c r="I12503" s="23" t="s">
        <v>14979</v>
      </c>
      <c r="J12503" s="23" t="s">
        <v>958</v>
      </c>
      <c r="K12503" s="23" t="s">
        <v>9712</v>
      </c>
      <c r="L12503" s="23" t="s">
        <v>9538</v>
      </c>
      <c r="M12503" s="23">
        <f>YEAR(Tabla2[[#This Row],[Fecha de creación]])</f>
        <v>2023</v>
      </c>
      <c r="N12503" s="23">
        <f>MONTH(Tabla2[[#This Row],[Fecha de creación]])</f>
        <v>2</v>
      </c>
    </row>
    <row r="12504" spans="1:14" x14ac:dyDescent="0.25">
      <c r="A12504" s="26">
        <v>44985.577523148146</v>
      </c>
      <c r="B12504" s="23" t="s">
        <v>19</v>
      </c>
      <c r="C12504" s="23" t="s">
        <v>15687</v>
      </c>
      <c r="D12504" s="23" t="s">
        <v>15688</v>
      </c>
      <c r="E12504" s="23" t="s">
        <v>1</v>
      </c>
      <c r="F12504" s="23" t="s">
        <v>7</v>
      </c>
      <c r="G12504" s="23" t="s">
        <v>975</v>
      </c>
      <c r="H12504" s="2" t="s">
        <v>8559</v>
      </c>
      <c r="I12504" s="23" t="s">
        <v>10079</v>
      </c>
      <c r="J12504" s="23"/>
      <c r="K12504" s="23" t="s">
        <v>9712</v>
      </c>
      <c r="L12504" s="23" t="s">
        <v>9538</v>
      </c>
      <c r="M12504" s="23">
        <f>YEAR(Tabla2[[#This Row],[Fecha de creación]])</f>
        <v>2023</v>
      </c>
      <c r="N12504" s="23">
        <f>MONTH(Tabla2[[#This Row],[Fecha de creación]])</f>
        <v>2</v>
      </c>
    </row>
    <row r="12505" spans="1:14" x14ac:dyDescent="0.25">
      <c r="A12505" s="26">
        <v>44985.578564814816</v>
      </c>
      <c r="B12505" s="23" t="s">
        <v>56</v>
      </c>
      <c r="C12505" s="23" t="s">
        <v>15689</v>
      </c>
      <c r="D12505" s="23" t="s">
        <v>351</v>
      </c>
      <c r="E12505" s="23" t="s">
        <v>1</v>
      </c>
      <c r="F12505" s="23" t="s">
        <v>7</v>
      </c>
      <c r="G12505" s="23" t="s">
        <v>975</v>
      </c>
      <c r="H12505" s="2" t="s">
        <v>8425</v>
      </c>
      <c r="I12505" s="23" t="s">
        <v>14962</v>
      </c>
      <c r="J12505" s="23" t="s">
        <v>59</v>
      </c>
      <c r="K12505" s="23" t="s">
        <v>9712</v>
      </c>
      <c r="L12505" s="23" t="s">
        <v>9538</v>
      </c>
      <c r="M12505" s="23">
        <f>YEAR(Tabla2[[#This Row],[Fecha de creación]])</f>
        <v>2023</v>
      </c>
      <c r="N12505" s="23">
        <f>MONTH(Tabla2[[#This Row],[Fecha de creación]])</f>
        <v>2</v>
      </c>
    </row>
    <row r="12506" spans="1:14" x14ac:dyDescent="0.25">
      <c r="A12506" s="26">
        <v>44985.599363425928</v>
      </c>
      <c r="B12506" s="23" t="s">
        <v>19</v>
      </c>
      <c r="C12506" s="23" t="s">
        <v>15690</v>
      </c>
      <c r="D12506" s="23" t="s">
        <v>15691</v>
      </c>
      <c r="E12506" s="23" t="s">
        <v>1</v>
      </c>
      <c r="F12506" s="23" t="s">
        <v>7</v>
      </c>
      <c r="G12506" s="23" t="s">
        <v>975</v>
      </c>
      <c r="H12506" s="2" t="s">
        <v>8535</v>
      </c>
      <c r="I12506" s="23" t="s">
        <v>10079</v>
      </c>
      <c r="J12506" s="23"/>
      <c r="K12506" s="23" t="s">
        <v>9712</v>
      </c>
      <c r="L12506" s="23" t="s">
        <v>9538</v>
      </c>
      <c r="M12506" s="23">
        <f>YEAR(Tabla2[[#This Row],[Fecha de creación]])</f>
        <v>2023</v>
      </c>
      <c r="N12506" s="23">
        <f>MONTH(Tabla2[[#This Row],[Fecha de creación]])</f>
        <v>2</v>
      </c>
    </row>
    <row r="12507" spans="1:14" x14ac:dyDescent="0.25">
      <c r="A12507" s="26">
        <v>44985.605324074073</v>
      </c>
      <c r="B12507" s="23" t="s">
        <v>189</v>
      </c>
      <c r="C12507" s="23" t="s">
        <v>15692</v>
      </c>
      <c r="D12507" s="23" t="s">
        <v>7341</v>
      </c>
      <c r="E12507" s="23" t="s">
        <v>1</v>
      </c>
      <c r="F12507" s="23" t="s">
        <v>22</v>
      </c>
      <c r="G12507" s="23" t="s">
        <v>975</v>
      </c>
      <c r="H12507" s="2" t="s">
        <v>7734</v>
      </c>
      <c r="I12507" s="23" t="s">
        <v>7338</v>
      </c>
      <c r="J12507" s="23" t="s">
        <v>59</v>
      </c>
      <c r="K12507" s="23" t="s">
        <v>9712</v>
      </c>
      <c r="L12507" s="23" t="s">
        <v>9538</v>
      </c>
      <c r="M12507" s="23">
        <f>YEAR(Tabla2[[#This Row],[Fecha de creación]])</f>
        <v>2023</v>
      </c>
      <c r="N12507" s="23">
        <f>MONTH(Tabla2[[#This Row],[Fecha de creación]])</f>
        <v>2</v>
      </c>
    </row>
    <row r="12508" spans="1:14" x14ac:dyDescent="0.25">
      <c r="A12508" s="26">
        <v>44985.626516203702</v>
      </c>
      <c r="B12508" s="23" t="s">
        <v>189</v>
      </c>
      <c r="C12508" s="23" t="s">
        <v>15693</v>
      </c>
      <c r="D12508" s="23" t="s">
        <v>1676</v>
      </c>
      <c r="E12508" s="23" t="s">
        <v>1</v>
      </c>
      <c r="F12508" s="23" t="s">
        <v>22</v>
      </c>
      <c r="G12508" s="23" t="s">
        <v>975</v>
      </c>
      <c r="H12508" s="2" t="s">
        <v>7734</v>
      </c>
      <c r="I12508" s="23" t="s">
        <v>7338</v>
      </c>
      <c r="J12508" s="23" t="s">
        <v>958</v>
      </c>
      <c r="K12508" s="23" t="s">
        <v>9712</v>
      </c>
      <c r="L12508" s="23" t="s">
        <v>9538</v>
      </c>
      <c r="M12508" s="23">
        <f>YEAR(Tabla2[[#This Row],[Fecha de creación]])</f>
        <v>2023</v>
      </c>
      <c r="N12508" s="23">
        <f>MONTH(Tabla2[[#This Row],[Fecha de creación]])</f>
        <v>2</v>
      </c>
    </row>
    <row r="12509" spans="1:14" x14ac:dyDescent="0.25">
      <c r="A12509" s="26">
        <v>44985.642465277779</v>
      </c>
      <c r="B12509" s="23" t="s">
        <v>19</v>
      </c>
      <c r="C12509" s="23" t="s">
        <v>15694</v>
      </c>
      <c r="D12509" s="23" t="s">
        <v>15695</v>
      </c>
      <c r="E12509" s="23" t="s">
        <v>1</v>
      </c>
      <c r="F12509" s="23" t="s">
        <v>7</v>
      </c>
      <c r="G12509" s="23" t="s">
        <v>975</v>
      </c>
      <c r="H12509" s="2" t="s">
        <v>8559</v>
      </c>
      <c r="I12509" s="23" t="s">
        <v>10079</v>
      </c>
      <c r="J12509" s="23"/>
      <c r="K12509" s="23" t="s">
        <v>9712</v>
      </c>
      <c r="L12509" s="23" t="s">
        <v>9538</v>
      </c>
      <c r="M12509" s="23">
        <f>YEAR(Tabla2[[#This Row],[Fecha de creación]])</f>
        <v>2023</v>
      </c>
      <c r="N12509" s="23">
        <f>MONTH(Tabla2[[#This Row],[Fecha de creación]])</f>
        <v>2</v>
      </c>
    </row>
    <row r="12510" spans="1:14" x14ac:dyDescent="0.25">
      <c r="A12510" s="26">
        <v>44985.64607638889</v>
      </c>
      <c r="B12510" s="23" t="s">
        <v>56</v>
      </c>
      <c r="C12510" s="23" t="s">
        <v>15696</v>
      </c>
      <c r="D12510" s="23" t="s">
        <v>382</v>
      </c>
      <c r="E12510" s="23" t="s">
        <v>1</v>
      </c>
      <c r="F12510" s="23" t="s">
        <v>7</v>
      </c>
      <c r="G12510" s="23" t="s">
        <v>1551</v>
      </c>
      <c r="H12510" s="2" t="s">
        <v>7734</v>
      </c>
      <c r="I12510" s="23" t="s">
        <v>11095</v>
      </c>
      <c r="J12510" s="23" t="s">
        <v>59</v>
      </c>
      <c r="K12510" s="23" t="s">
        <v>9712</v>
      </c>
      <c r="L12510" s="23" t="s">
        <v>9539</v>
      </c>
      <c r="M12510" s="23">
        <f>YEAR(Tabla2[[#This Row],[Fecha de creación]])</f>
        <v>2023</v>
      </c>
      <c r="N12510" s="23">
        <f>MONTH(Tabla2[[#This Row],[Fecha de creación]])</f>
        <v>2</v>
      </c>
    </row>
    <row r="12511" spans="1:14" x14ac:dyDescent="0.25">
      <c r="A12511" s="26">
        <v>44985.650231481479</v>
      </c>
      <c r="B12511" s="23" t="s">
        <v>19</v>
      </c>
      <c r="C12511" s="23" t="s">
        <v>15697</v>
      </c>
      <c r="D12511" s="23" t="s">
        <v>15698</v>
      </c>
      <c r="E12511" s="23" t="s">
        <v>1</v>
      </c>
      <c r="F12511" s="23" t="s">
        <v>7</v>
      </c>
      <c r="G12511" s="23" t="s">
        <v>975</v>
      </c>
      <c r="H12511" s="2" t="s">
        <v>8535</v>
      </c>
      <c r="I12511" s="23" t="s">
        <v>10079</v>
      </c>
      <c r="J12511" s="23"/>
      <c r="K12511" s="23" t="s">
        <v>9712</v>
      </c>
      <c r="L12511" s="23" t="s">
        <v>9538</v>
      </c>
      <c r="M12511" s="23">
        <f>YEAR(Tabla2[[#This Row],[Fecha de creación]])</f>
        <v>2023</v>
      </c>
      <c r="N12511" s="23">
        <f>MONTH(Tabla2[[#This Row],[Fecha de creación]])</f>
        <v>2</v>
      </c>
    </row>
    <row r="12512" spans="1:14" x14ac:dyDescent="0.25">
      <c r="A12512" s="26">
        <v>44985.653993055559</v>
      </c>
      <c r="B12512" s="23" t="s">
        <v>19</v>
      </c>
      <c r="C12512" s="23" t="s">
        <v>15699</v>
      </c>
      <c r="D12512" s="23" t="s">
        <v>15700</v>
      </c>
      <c r="E12512" s="23" t="s">
        <v>1</v>
      </c>
      <c r="F12512" s="23" t="s">
        <v>7</v>
      </c>
      <c r="G12512" s="23" t="s">
        <v>975</v>
      </c>
      <c r="H12512" s="2" t="s">
        <v>8559</v>
      </c>
      <c r="I12512" s="23" t="s">
        <v>10079</v>
      </c>
      <c r="J12512" s="23"/>
      <c r="K12512" s="23" t="s">
        <v>9712</v>
      </c>
      <c r="L12512" s="23" t="s">
        <v>9538</v>
      </c>
      <c r="M12512" s="23">
        <f>YEAR(Tabla2[[#This Row],[Fecha de creación]])</f>
        <v>2023</v>
      </c>
      <c r="N12512" s="23">
        <f>MONTH(Tabla2[[#This Row],[Fecha de creación]])</f>
        <v>2</v>
      </c>
    </row>
    <row r="12513" spans="1:14" x14ac:dyDescent="0.25">
      <c r="A12513" s="26">
        <v>44985.66207175926</v>
      </c>
      <c r="B12513" s="23" t="s">
        <v>19</v>
      </c>
      <c r="C12513" s="23" t="s">
        <v>15701</v>
      </c>
      <c r="D12513" s="23" t="s">
        <v>15702</v>
      </c>
      <c r="E12513" s="23" t="s">
        <v>1</v>
      </c>
      <c r="F12513" s="23" t="s">
        <v>7</v>
      </c>
      <c r="G12513" s="23" t="s">
        <v>975</v>
      </c>
      <c r="H12513" s="2" t="s">
        <v>8535</v>
      </c>
      <c r="I12513" s="23" t="s">
        <v>10079</v>
      </c>
      <c r="J12513" s="23"/>
      <c r="K12513" s="23" t="s">
        <v>9712</v>
      </c>
      <c r="L12513" s="23" t="s">
        <v>9538</v>
      </c>
      <c r="M12513" s="23">
        <f>YEAR(Tabla2[[#This Row],[Fecha de creación]])</f>
        <v>2023</v>
      </c>
      <c r="N12513" s="23">
        <f>MONTH(Tabla2[[#This Row],[Fecha de creación]])</f>
        <v>2</v>
      </c>
    </row>
    <row r="12514" spans="1:14" x14ac:dyDescent="0.25">
      <c r="A12514" s="26">
        <v>44985.68241898148</v>
      </c>
      <c r="B12514" s="23" t="s">
        <v>189</v>
      </c>
      <c r="C12514" s="23" t="s">
        <v>15703</v>
      </c>
      <c r="D12514" s="23" t="s">
        <v>7341</v>
      </c>
      <c r="E12514" s="23" t="s">
        <v>1</v>
      </c>
      <c r="F12514" s="23" t="s">
        <v>22</v>
      </c>
      <c r="G12514" s="23" t="s">
        <v>975</v>
      </c>
      <c r="H12514" s="2" t="s">
        <v>16986</v>
      </c>
      <c r="I12514" s="23" t="s">
        <v>14979</v>
      </c>
      <c r="J12514" s="23" t="s">
        <v>958</v>
      </c>
      <c r="K12514" s="23" t="s">
        <v>9712</v>
      </c>
      <c r="L12514" s="23" t="s">
        <v>9538</v>
      </c>
      <c r="M12514" s="23">
        <f>YEAR(Tabla2[[#This Row],[Fecha de creación]])</f>
        <v>2023</v>
      </c>
      <c r="N12514" s="23">
        <f>MONTH(Tabla2[[#This Row],[Fecha de creación]])</f>
        <v>2</v>
      </c>
    </row>
    <row r="12515" spans="1:14" x14ac:dyDescent="0.25">
      <c r="A12515" s="26">
        <v>44985.687847222223</v>
      </c>
      <c r="B12515" s="23" t="s">
        <v>34</v>
      </c>
      <c r="C12515" s="23" t="s">
        <v>15704</v>
      </c>
      <c r="D12515" s="23" t="s">
        <v>15705</v>
      </c>
      <c r="E12515" s="23" t="s">
        <v>1</v>
      </c>
      <c r="F12515" s="23" t="s">
        <v>7</v>
      </c>
      <c r="G12515" s="23" t="s">
        <v>3</v>
      </c>
      <c r="H12515" s="2" t="s">
        <v>8425</v>
      </c>
      <c r="I12515" s="23" t="s">
        <v>13151</v>
      </c>
      <c r="J12515" s="23"/>
      <c r="K12515" s="23" t="s">
        <v>9712</v>
      </c>
      <c r="L12515" s="23" t="s">
        <v>9539</v>
      </c>
      <c r="M12515" s="23">
        <f>YEAR(Tabla2[[#This Row],[Fecha de creación]])</f>
        <v>2023</v>
      </c>
      <c r="N12515" s="23">
        <f>MONTH(Tabla2[[#This Row],[Fecha de creación]])</f>
        <v>2</v>
      </c>
    </row>
    <row r="12516" spans="1:14" x14ac:dyDescent="0.25">
      <c r="A12516" s="26">
        <v>44985.692615740743</v>
      </c>
      <c r="B12516" s="23" t="s">
        <v>34</v>
      </c>
      <c r="C12516" s="23" t="s">
        <v>15706</v>
      </c>
      <c r="D12516" s="23" t="s">
        <v>15707</v>
      </c>
      <c r="E12516" s="23" t="s">
        <v>1</v>
      </c>
      <c r="F12516" s="23" t="s">
        <v>7</v>
      </c>
      <c r="G12516" s="23" t="s">
        <v>975</v>
      </c>
      <c r="H12516" s="2" t="s">
        <v>7722</v>
      </c>
      <c r="I12516" s="23" t="s">
        <v>13151</v>
      </c>
      <c r="J12516" s="23"/>
      <c r="K12516" s="23" t="s">
        <v>9712</v>
      </c>
      <c r="L12516" s="23" t="s">
        <v>9538</v>
      </c>
      <c r="M12516" s="23">
        <f>YEAR(Tabla2[[#This Row],[Fecha de creación]])</f>
        <v>2023</v>
      </c>
      <c r="N12516" s="23">
        <f>MONTH(Tabla2[[#This Row],[Fecha de creación]])</f>
        <v>2</v>
      </c>
    </row>
    <row r="12517" spans="1:14" x14ac:dyDescent="0.25">
      <c r="A12517" s="26">
        <v>44985.695474537039</v>
      </c>
      <c r="B12517" s="23" t="s">
        <v>19</v>
      </c>
      <c r="C12517" s="23" t="s">
        <v>15708</v>
      </c>
      <c r="D12517" s="23" t="s">
        <v>15709</v>
      </c>
      <c r="E12517" s="23" t="s">
        <v>1</v>
      </c>
      <c r="F12517" s="23" t="s">
        <v>7</v>
      </c>
      <c r="G12517" s="23" t="s">
        <v>975</v>
      </c>
      <c r="H12517" s="2" t="s">
        <v>8535</v>
      </c>
      <c r="I12517" s="23" t="s">
        <v>10079</v>
      </c>
      <c r="J12517" s="23"/>
      <c r="K12517" s="23" t="s">
        <v>9712</v>
      </c>
      <c r="L12517" s="23" t="s">
        <v>9538</v>
      </c>
      <c r="M12517" s="23">
        <f>YEAR(Tabla2[[#This Row],[Fecha de creación]])</f>
        <v>2023</v>
      </c>
      <c r="N12517" s="23">
        <f>MONTH(Tabla2[[#This Row],[Fecha de creación]])</f>
        <v>2</v>
      </c>
    </row>
    <row r="12518" spans="1:14" x14ac:dyDescent="0.25">
      <c r="A12518" s="26">
        <v>44985.703969907408</v>
      </c>
      <c r="B12518" s="23" t="s">
        <v>189</v>
      </c>
      <c r="C12518" s="23" t="s">
        <v>15710</v>
      </c>
      <c r="D12518" s="23" t="s">
        <v>7341</v>
      </c>
      <c r="E12518" s="23" t="s">
        <v>1</v>
      </c>
      <c r="F12518" s="23" t="s">
        <v>22</v>
      </c>
      <c r="G12518" s="23" t="s">
        <v>975</v>
      </c>
      <c r="H12518" s="2" t="s">
        <v>16986</v>
      </c>
      <c r="I12518" s="23" t="s">
        <v>14979</v>
      </c>
      <c r="J12518" s="23" t="s">
        <v>958</v>
      </c>
      <c r="K12518" s="23" t="s">
        <v>9712</v>
      </c>
      <c r="L12518" s="23" t="s">
        <v>9538</v>
      </c>
      <c r="M12518" s="23">
        <f>YEAR(Tabla2[[#This Row],[Fecha de creación]])</f>
        <v>2023</v>
      </c>
      <c r="N12518" s="23">
        <f>MONTH(Tabla2[[#This Row],[Fecha de creación]])</f>
        <v>2</v>
      </c>
    </row>
    <row r="12519" spans="1:14" x14ac:dyDescent="0.25">
      <c r="A12519" s="26">
        <v>44985.714618055557</v>
      </c>
      <c r="B12519" s="23" t="s">
        <v>34</v>
      </c>
      <c r="C12519" s="23" t="s">
        <v>15711</v>
      </c>
      <c r="D12519" s="23" t="s">
        <v>15712</v>
      </c>
      <c r="E12519" s="23" t="s">
        <v>1</v>
      </c>
      <c r="F12519" s="23" t="s">
        <v>7</v>
      </c>
      <c r="G12519" s="23" t="s">
        <v>3</v>
      </c>
      <c r="H12519" s="2" t="s">
        <v>16996</v>
      </c>
      <c r="I12519" s="23" t="s">
        <v>13151</v>
      </c>
      <c r="J12519" s="23"/>
      <c r="K12519" s="23" t="s">
        <v>9712</v>
      </c>
      <c r="L12519" s="23" t="s">
        <v>9539</v>
      </c>
      <c r="M12519" s="23">
        <f>YEAR(Tabla2[[#This Row],[Fecha de creación]])</f>
        <v>2023</v>
      </c>
      <c r="N12519" s="23">
        <f>MONTH(Tabla2[[#This Row],[Fecha de creación]])</f>
        <v>2</v>
      </c>
    </row>
    <row r="12520" spans="1:14" x14ac:dyDescent="0.25">
      <c r="A12520" s="26">
        <v>44985.71570601852</v>
      </c>
      <c r="B12520" s="23" t="s">
        <v>34</v>
      </c>
      <c r="C12520" s="23" t="s">
        <v>15713</v>
      </c>
      <c r="D12520" s="23" t="s">
        <v>15714</v>
      </c>
      <c r="E12520" s="23" t="s">
        <v>1</v>
      </c>
      <c r="F12520" s="23" t="s">
        <v>7</v>
      </c>
      <c r="G12520" s="23" t="s">
        <v>975</v>
      </c>
      <c r="H12520" s="2" t="s">
        <v>7722</v>
      </c>
      <c r="I12520" s="23" t="s">
        <v>13151</v>
      </c>
      <c r="J12520" s="23"/>
      <c r="K12520" s="23" t="s">
        <v>9712</v>
      </c>
      <c r="L12520" s="23" t="s">
        <v>9538</v>
      </c>
      <c r="M12520" s="23">
        <f>YEAR(Tabla2[[#This Row],[Fecha de creación]])</f>
        <v>2023</v>
      </c>
      <c r="N12520" s="23">
        <f>MONTH(Tabla2[[#This Row],[Fecha de creación]])</f>
        <v>2</v>
      </c>
    </row>
    <row r="12521" spans="1:14" x14ac:dyDescent="0.25">
      <c r="A12521" s="26">
        <v>44985.717939814815</v>
      </c>
      <c r="B12521" s="23" t="s">
        <v>34</v>
      </c>
      <c r="C12521" s="23" t="s">
        <v>15715</v>
      </c>
      <c r="D12521" s="23" t="s">
        <v>15716</v>
      </c>
      <c r="E12521" s="23" t="s">
        <v>1</v>
      </c>
      <c r="F12521" s="23" t="s">
        <v>22</v>
      </c>
      <c r="G12521" s="23" t="s">
        <v>975</v>
      </c>
      <c r="H12521" s="2" t="s">
        <v>8893</v>
      </c>
      <c r="I12521" s="23" t="s">
        <v>13151</v>
      </c>
      <c r="J12521" s="23"/>
      <c r="K12521" s="23" t="s">
        <v>9712</v>
      </c>
      <c r="L12521" s="23" t="s">
        <v>9538</v>
      </c>
      <c r="M12521" s="23">
        <f>YEAR(Tabla2[[#This Row],[Fecha de creación]])</f>
        <v>2023</v>
      </c>
      <c r="N12521" s="23">
        <f>MONTH(Tabla2[[#This Row],[Fecha de creación]])</f>
        <v>2</v>
      </c>
    </row>
    <row r="12522" spans="1:14" x14ac:dyDescent="0.25">
      <c r="A12522" s="26">
        <v>44985.727986111109</v>
      </c>
      <c r="B12522" s="23" t="s">
        <v>34</v>
      </c>
      <c r="C12522" s="23" t="s">
        <v>15717</v>
      </c>
      <c r="D12522" s="23" t="s">
        <v>15718</v>
      </c>
      <c r="E12522" s="23" t="s">
        <v>1</v>
      </c>
      <c r="F12522" s="23" t="s">
        <v>7</v>
      </c>
      <c r="G12522" s="23" t="s">
        <v>975</v>
      </c>
      <c r="H12522" s="2" t="s">
        <v>13061</v>
      </c>
      <c r="I12522" s="23" t="s">
        <v>13151</v>
      </c>
      <c r="J12522" s="23"/>
      <c r="K12522" s="23" t="s">
        <v>9712</v>
      </c>
      <c r="L12522" s="23" t="s">
        <v>9538</v>
      </c>
      <c r="M12522" s="23">
        <f>YEAR(Tabla2[[#This Row],[Fecha de creación]])</f>
        <v>2023</v>
      </c>
      <c r="N12522" s="23">
        <f>MONTH(Tabla2[[#This Row],[Fecha de creación]])</f>
        <v>2</v>
      </c>
    </row>
    <row r="12523" spans="1:14" x14ac:dyDescent="0.25">
      <c r="A12523" s="26">
        <v>44986.420659722222</v>
      </c>
      <c r="B12523" s="23" t="s">
        <v>0</v>
      </c>
      <c r="C12523" s="23" t="s">
        <v>15719</v>
      </c>
      <c r="D12523" s="23" t="s">
        <v>7108</v>
      </c>
      <c r="E12523" s="23" t="s">
        <v>1</v>
      </c>
      <c r="F12523" s="23" t="s">
        <v>22</v>
      </c>
      <c r="G12523" s="23" t="s">
        <v>975</v>
      </c>
      <c r="H12523" s="2" t="s">
        <v>8893</v>
      </c>
      <c r="I12523" s="23" t="s">
        <v>14129</v>
      </c>
      <c r="J12523" s="23" t="s">
        <v>59</v>
      </c>
      <c r="K12523" s="23" t="s">
        <v>9712</v>
      </c>
      <c r="L12523" s="23" t="s">
        <v>9538</v>
      </c>
      <c r="M12523" s="23">
        <f>YEAR(Tabla2[[#This Row],[Fecha de creación]])</f>
        <v>2023</v>
      </c>
      <c r="N12523" s="23">
        <f>MONTH(Tabla2[[#This Row],[Fecha de creación]])</f>
        <v>3</v>
      </c>
    </row>
    <row r="12524" spans="1:14" x14ac:dyDescent="0.25">
      <c r="A12524" s="26">
        <v>44986.426770833335</v>
      </c>
      <c r="B12524" s="23" t="s">
        <v>19</v>
      </c>
      <c r="C12524" s="23" t="s">
        <v>15720</v>
      </c>
      <c r="D12524" s="23" t="s">
        <v>15721</v>
      </c>
      <c r="E12524" s="23" t="s">
        <v>1</v>
      </c>
      <c r="F12524" s="23" t="s">
        <v>7</v>
      </c>
      <c r="G12524" s="23" t="s">
        <v>975</v>
      </c>
      <c r="H12524" s="2" t="s">
        <v>7722</v>
      </c>
      <c r="I12524" s="23" t="s">
        <v>10079</v>
      </c>
      <c r="J12524" s="23"/>
      <c r="K12524" s="23" t="s">
        <v>9712</v>
      </c>
      <c r="L12524" s="23" t="s">
        <v>9538</v>
      </c>
      <c r="M12524" s="23">
        <f>YEAR(Tabla2[[#This Row],[Fecha de creación]])</f>
        <v>2023</v>
      </c>
      <c r="N12524" s="23">
        <f>MONTH(Tabla2[[#This Row],[Fecha de creación]])</f>
        <v>3</v>
      </c>
    </row>
    <row r="12525" spans="1:14" x14ac:dyDescent="0.25">
      <c r="A12525" s="26">
        <v>44986.433437500003</v>
      </c>
      <c r="B12525" s="23" t="s">
        <v>0</v>
      </c>
      <c r="C12525" s="23" t="s">
        <v>15722</v>
      </c>
      <c r="D12525" s="23" t="s">
        <v>382</v>
      </c>
      <c r="E12525" s="23" t="s">
        <v>1</v>
      </c>
      <c r="F12525" s="23" t="s">
        <v>7</v>
      </c>
      <c r="G12525" s="23" t="s">
        <v>975</v>
      </c>
      <c r="H12525" s="2" t="s">
        <v>7723</v>
      </c>
      <c r="I12525" s="23" t="s">
        <v>14129</v>
      </c>
      <c r="J12525" s="23" t="s">
        <v>59</v>
      </c>
      <c r="K12525" s="23" t="s">
        <v>9712</v>
      </c>
      <c r="L12525" s="23" t="s">
        <v>9538</v>
      </c>
      <c r="M12525" s="23">
        <f>YEAR(Tabla2[[#This Row],[Fecha de creación]])</f>
        <v>2023</v>
      </c>
      <c r="N12525" s="23">
        <f>MONTH(Tabla2[[#This Row],[Fecha de creación]])</f>
        <v>3</v>
      </c>
    </row>
    <row r="12526" spans="1:14" x14ac:dyDescent="0.25">
      <c r="A12526" s="26">
        <v>44986.434571759259</v>
      </c>
      <c r="B12526" s="23" t="s">
        <v>34</v>
      </c>
      <c r="C12526" s="23" t="s">
        <v>15723</v>
      </c>
      <c r="D12526" s="23" t="s">
        <v>15724</v>
      </c>
      <c r="E12526" s="23" t="s">
        <v>1</v>
      </c>
      <c r="F12526" s="23" t="s">
        <v>7</v>
      </c>
      <c r="G12526" s="23" t="s">
        <v>3</v>
      </c>
      <c r="H12526" s="2" t="s">
        <v>7745</v>
      </c>
      <c r="I12526" s="23" t="s">
        <v>13151</v>
      </c>
      <c r="J12526" s="23"/>
      <c r="K12526" s="23" t="s">
        <v>9712</v>
      </c>
      <c r="L12526" s="23" t="s">
        <v>9539</v>
      </c>
      <c r="M12526" s="23">
        <f>YEAR(Tabla2[[#This Row],[Fecha de creación]])</f>
        <v>2023</v>
      </c>
      <c r="N12526" s="23">
        <f>MONTH(Tabla2[[#This Row],[Fecha de creación]])</f>
        <v>3</v>
      </c>
    </row>
    <row r="12527" spans="1:14" x14ac:dyDescent="0.25">
      <c r="A12527" s="26">
        <v>44986.445659722223</v>
      </c>
      <c r="B12527" s="23" t="s">
        <v>34</v>
      </c>
      <c r="C12527" s="23" t="s">
        <v>15725</v>
      </c>
      <c r="D12527" s="23" t="s">
        <v>15726</v>
      </c>
      <c r="E12527" s="23" t="s">
        <v>1</v>
      </c>
      <c r="F12527" s="23" t="s">
        <v>22</v>
      </c>
      <c r="G12527" s="23" t="s">
        <v>975</v>
      </c>
      <c r="H12527" s="2" t="s">
        <v>16985</v>
      </c>
      <c r="I12527" s="23" t="s">
        <v>13151</v>
      </c>
      <c r="J12527" s="23"/>
      <c r="K12527" s="23" t="s">
        <v>9712</v>
      </c>
      <c r="L12527" s="23" t="s">
        <v>9538</v>
      </c>
      <c r="M12527" s="23">
        <f>YEAR(Tabla2[[#This Row],[Fecha de creación]])</f>
        <v>2023</v>
      </c>
      <c r="N12527" s="23">
        <f>MONTH(Tabla2[[#This Row],[Fecha de creación]])</f>
        <v>3</v>
      </c>
    </row>
    <row r="12528" spans="1:14" x14ac:dyDescent="0.25">
      <c r="A12528" s="26">
        <v>44986.448958333334</v>
      </c>
      <c r="B12528" s="23" t="s">
        <v>34</v>
      </c>
      <c r="C12528" s="23" t="s">
        <v>15727</v>
      </c>
      <c r="D12528" s="23" t="s">
        <v>15728</v>
      </c>
      <c r="E12528" s="23" t="s">
        <v>1</v>
      </c>
      <c r="F12528" s="23" t="s">
        <v>22</v>
      </c>
      <c r="G12528" s="23" t="s">
        <v>975</v>
      </c>
      <c r="H12528" s="2" t="s">
        <v>16986</v>
      </c>
      <c r="I12528" s="23" t="s">
        <v>13151</v>
      </c>
      <c r="J12528" s="23"/>
      <c r="K12528" s="23" t="s">
        <v>9712</v>
      </c>
      <c r="L12528" s="23" t="s">
        <v>9538</v>
      </c>
      <c r="M12528" s="23">
        <f>YEAR(Tabla2[[#This Row],[Fecha de creación]])</f>
        <v>2023</v>
      </c>
      <c r="N12528" s="23">
        <f>MONTH(Tabla2[[#This Row],[Fecha de creación]])</f>
        <v>3</v>
      </c>
    </row>
    <row r="12529" spans="1:14" x14ac:dyDescent="0.25">
      <c r="A12529" s="26">
        <v>44986.458020833335</v>
      </c>
      <c r="B12529" s="23" t="s">
        <v>34</v>
      </c>
      <c r="C12529" s="23" t="s">
        <v>15729</v>
      </c>
      <c r="D12529" s="23" t="s">
        <v>15730</v>
      </c>
      <c r="E12529" s="23" t="s">
        <v>1</v>
      </c>
      <c r="F12529" s="23" t="s">
        <v>7</v>
      </c>
      <c r="G12529" s="23" t="s">
        <v>3</v>
      </c>
      <c r="H12529" s="2" t="s">
        <v>16996</v>
      </c>
      <c r="I12529" s="23" t="s">
        <v>13151</v>
      </c>
      <c r="J12529" s="23"/>
      <c r="K12529" s="23" t="s">
        <v>9712</v>
      </c>
      <c r="L12529" s="23" t="s">
        <v>9539</v>
      </c>
      <c r="M12529" s="23">
        <f>YEAR(Tabla2[[#This Row],[Fecha de creación]])</f>
        <v>2023</v>
      </c>
      <c r="N12529" s="23">
        <f>MONTH(Tabla2[[#This Row],[Fecha de creación]])</f>
        <v>3</v>
      </c>
    </row>
    <row r="12530" spans="1:14" x14ac:dyDescent="0.25">
      <c r="A12530" s="26">
        <v>44986.473356481481</v>
      </c>
      <c r="B12530" s="23" t="s">
        <v>19</v>
      </c>
      <c r="C12530" s="23" t="s">
        <v>15731</v>
      </c>
      <c r="D12530" s="23" t="s">
        <v>15732</v>
      </c>
      <c r="E12530" s="23" t="s">
        <v>1</v>
      </c>
      <c r="F12530" s="23" t="s">
        <v>7</v>
      </c>
      <c r="G12530" s="23" t="s">
        <v>975</v>
      </c>
      <c r="H12530" s="2" t="s">
        <v>8535</v>
      </c>
      <c r="I12530" s="23" t="s">
        <v>10079</v>
      </c>
      <c r="J12530" s="23"/>
      <c r="K12530" s="23" t="s">
        <v>9712</v>
      </c>
      <c r="L12530" s="23" t="s">
        <v>9538</v>
      </c>
      <c r="M12530" s="23">
        <f>YEAR(Tabla2[[#This Row],[Fecha de creación]])</f>
        <v>2023</v>
      </c>
      <c r="N12530" s="23">
        <f>MONTH(Tabla2[[#This Row],[Fecha de creación]])</f>
        <v>3</v>
      </c>
    </row>
    <row r="12531" spans="1:14" x14ac:dyDescent="0.25">
      <c r="A12531" s="26">
        <v>44986.479826388888</v>
      </c>
      <c r="B12531" s="23" t="s">
        <v>34</v>
      </c>
      <c r="C12531" s="23" t="s">
        <v>15733</v>
      </c>
      <c r="D12531" s="23" t="s">
        <v>15734</v>
      </c>
      <c r="E12531" s="23" t="s">
        <v>1</v>
      </c>
      <c r="F12531" s="23" t="s">
        <v>7</v>
      </c>
      <c r="G12531" s="23" t="s">
        <v>975</v>
      </c>
      <c r="H12531" s="2" t="s">
        <v>8459</v>
      </c>
      <c r="I12531" s="23" t="s">
        <v>13151</v>
      </c>
      <c r="J12531" s="23"/>
      <c r="K12531" s="23" t="s">
        <v>9712</v>
      </c>
      <c r="L12531" s="23" t="s">
        <v>9538</v>
      </c>
      <c r="M12531" s="23">
        <f>YEAR(Tabla2[[#This Row],[Fecha de creación]])</f>
        <v>2023</v>
      </c>
      <c r="N12531" s="23">
        <f>MONTH(Tabla2[[#This Row],[Fecha de creación]])</f>
        <v>3</v>
      </c>
    </row>
    <row r="12532" spans="1:14" x14ac:dyDescent="0.25">
      <c r="A12532" s="26">
        <v>44986.483206018522</v>
      </c>
      <c r="B12532" s="23" t="s">
        <v>19</v>
      </c>
      <c r="C12532" s="23" t="s">
        <v>15735</v>
      </c>
      <c r="D12532" s="23" t="s">
        <v>15736</v>
      </c>
      <c r="E12532" s="23" t="s">
        <v>1</v>
      </c>
      <c r="F12532" s="23" t="s">
        <v>7</v>
      </c>
      <c r="G12532" s="23" t="s">
        <v>975</v>
      </c>
      <c r="H12532" s="2" t="s">
        <v>7722</v>
      </c>
      <c r="I12532" s="23" t="s">
        <v>10079</v>
      </c>
      <c r="J12532" s="23"/>
      <c r="K12532" s="23" t="s">
        <v>9712</v>
      </c>
      <c r="L12532" s="23" t="s">
        <v>9538</v>
      </c>
      <c r="M12532" s="23">
        <f>YEAR(Tabla2[[#This Row],[Fecha de creación]])</f>
        <v>2023</v>
      </c>
      <c r="N12532" s="23">
        <f>MONTH(Tabla2[[#This Row],[Fecha de creación]])</f>
        <v>3</v>
      </c>
    </row>
    <row r="12533" spans="1:14" x14ac:dyDescent="0.25">
      <c r="A12533" s="26">
        <v>44986.483587962961</v>
      </c>
      <c r="B12533" s="23" t="s">
        <v>189</v>
      </c>
      <c r="C12533" s="23" t="s">
        <v>15737</v>
      </c>
      <c r="D12533" s="23" t="s">
        <v>382</v>
      </c>
      <c r="E12533" s="23" t="s">
        <v>1</v>
      </c>
      <c r="F12533" s="23" t="s">
        <v>7</v>
      </c>
      <c r="G12533" s="23" t="s">
        <v>975</v>
      </c>
      <c r="H12533" s="2" t="s">
        <v>7723</v>
      </c>
      <c r="I12533" s="23" t="s">
        <v>7338</v>
      </c>
      <c r="J12533" s="23" t="s">
        <v>59</v>
      </c>
      <c r="K12533" s="23" t="s">
        <v>9712</v>
      </c>
      <c r="L12533" s="23" t="s">
        <v>9538</v>
      </c>
      <c r="M12533" s="23">
        <f>YEAR(Tabla2[[#This Row],[Fecha de creación]])</f>
        <v>2023</v>
      </c>
      <c r="N12533" s="23">
        <f>MONTH(Tabla2[[#This Row],[Fecha de creación]])</f>
        <v>3</v>
      </c>
    </row>
    <row r="12534" spans="1:14" x14ac:dyDescent="0.25">
      <c r="A12534" s="26">
        <v>44986.484965277778</v>
      </c>
      <c r="B12534" s="23" t="s">
        <v>189</v>
      </c>
      <c r="C12534" s="23" t="s">
        <v>15738</v>
      </c>
      <c r="D12534" s="23" t="s">
        <v>4002</v>
      </c>
      <c r="E12534" s="23" t="s">
        <v>1</v>
      </c>
      <c r="F12534" s="23" t="s">
        <v>2</v>
      </c>
      <c r="G12534" s="23" t="s">
        <v>1551</v>
      </c>
      <c r="H12534" s="2" t="s">
        <v>7737</v>
      </c>
      <c r="I12534" s="23" t="s">
        <v>7205</v>
      </c>
      <c r="J12534" s="23" t="s">
        <v>59</v>
      </c>
      <c r="K12534" s="23" t="s">
        <v>9712</v>
      </c>
      <c r="L12534" s="23" t="s">
        <v>9539</v>
      </c>
      <c r="M12534" s="23">
        <f>YEAR(Tabla2[[#This Row],[Fecha de creación]])</f>
        <v>2023</v>
      </c>
      <c r="N12534" s="23">
        <f>MONTH(Tabla2[[#This Row],[Fecha de creación]])</f>
        <v>3</v>
      </c>
    </row>
    <row r="12535" spans="1:14" x14ac:dyDescent="0.25">
      <c r="A12535" s="26">
        <v>44986.516956018517</v>
      </c>
      <c r="B12535" s="23" t="s">
        <v>189</v>
      </c>
      <c r="C12535" s="23" t="s">
        <v>15739</v>
      </c>
      <c r="D12535" s="23" t="s">
        <v>15740</v>
      </c>
      <c r="E12535" s="23" t="s">
        <v>1</v>
      </c>
      <c r="F12535" s="23" t="s">
        <v>22</v>
      </c>
      <c r="G12535" s="23" t="s">
        <v>975</v>
      </c>
      <c r="H12535" s="2" t="s">
        <v>7743</v>
      </c>
      <c r="I12535" s="23" t="s">
        <v>14979</v>
      </c>
      <c r="J12535" s="23" t="s">
        <v>59</v>
      </c>
      <c r="K12535" s="23" t="s">
        <v>9712</v>
      </c>
      <c r="L12535" s="23" t="s">
        <v>9538</v>
      </c>
      <c r="M12535" s="23">
        <f>YEAR(Tabla2[[#This Row],[Fecha de creación]])</f>
        <v>2023</v>
      </c>
      <c r="N12535" s="23">
        <f>MONTH(Tabla2[[#This Row],[Fecha de creación]])</f>
        <v>3</v>
      </c>
    </row>
    <row r="12536" spans="1:14" x14ac:dyDescent="0.25">
      <c r="A12536" s="26">
        <v>44986.530393518522</v>
      </c>
      <c r="B12536" s="23" t="s">
        <v>19</v>
      </c>
      <c r="C12536" s="23" t="s">
        <v>15741</v>
      </c>
      <c r="D12536" s="23" t="s">
        <v>15742</v>
      </c>
      <c r="E12536" s="23" t="s">
        <v>1</v>
      </c>
      <c r="F12536" s="23" t="s">
        <v>7</v>
      </c>
      <c r="G12536" s="23" t="s">
        <v>975</v>
      </c>
      <c r="H12536" s="2" t="s">
        <v>7722</v>
      </c>
      <c r="I12536" s="23" t="s">
        <v>10079</v>
      </c>
      <c r="J12536" s="23"/>
      <c r="K12536" s="23" t="s">
        <v>9712</v>
      </c>
      <c r="L12536" s="23" t="s">
        <v>9538</v>
      </c>
      <c r="M12536" s="23">
        <f>YEAR(Tabla2[[#This Row],[Fecha de creación]])</f>
        <v>2023</v>
      </c>
      <c r="N12536" s="23">
        <f>MONTH(Tabla2[[#This Row],[Fecha de creación]])</f>
        <v>3</v>
      </c>
    </row>
    <row r="12537" spans="1:14" x14ac:dyDescent="0.25">
      <c r="A12537" s="26">
        <v>44986.53193287037</v>
      </c>
      <c r="B12537" s="23" t="s">
        <v>19</v>
      </c>
      <c r="C12537" s="23" t="s">
        <v>15743</v>
      </c>
      <c r="D12537" s="23" t="s">
        <v>15744</v>
      </c>
      <c r="E12537" s="23" t="s">
        <v>1</v>
      </c>
      <c r="F12537" s="23" t="s">
        <v>7</v>
      </c>
      <c r="G12537" s="23" t="s">
        <v>975</v>
      </c>
      <c r="H12537" s="2" t="s">
        <v>7722</v>
      </c>
      <c r="I12537" s="23" t="s">
        <v>10079</v>
      </c>
      <c r="J12537" s="23"/>
      <c r="K12537" s="23" t="s">
        <v>9712</v>
      </c>
      <c r="L12537" s="23" t="s">
        <v>9538</v>
      </c>
      <c r="M12537" s="23">
        <f>YEAR(Tabla2[[#This Row],[Fecha de creación]])</f>
        <v>2023</v>
      </c>
      <c r="N12537" s="23">
        <f>MONTH(Tabla2[[#This Row],[Fecha de creación]])</f>
        <v>3</v>
      </c>
    </row>
    <row r="12538" spans="1:14" x14ac:dyDescent="0.25">
      <c r="A12538" s="26">
        <v>44986.53702546296</v>
      </c>
      <c r="B12538" s="23" t="s">
        <v>56</v>
      </c>
      <c r="C12538" s="23" t="s">
        <v>15745</v>
      </c>
      <c r="D12538" s="23" t="s">
        <v>15746</v>
      </c>
      <c r="E12538" s="23" t="s">
        <v>1</v>
      </c>
      <c r="F12538" s="23" t="s">
        <v>7</v>
      </c>
      <c r="G12538" s="23" t="s">
        <v>1551</v>
      </c>
      <c r="H12538" s="2" t="s">
        <v>8491</v>
      </c>
      <c r="I12538" s="23" t="s">
        <v>11095</v>
      </c>
      <c r="J12538" s="23" t="s">
        <v>59</v>
      </c>
      <c r="K12538" s="23" t="s">
        <v>9712</v>
      </c>
      <c r="L12538" s="23" t="s">
        <v>9539</v>
      </c>
      <c r="M12538" s="23">
        <f>YEAR(Tabla2[[#This Row],[Fecha de creación]])</f>
        <v>2023</v>
      </c>
      <c r="N12538" s="23">
        <f>MONTH(Tabla2[[#This Row],[Fecha de creación]])</f>
        <v>3</v>
      </c>
    </row>
    <row r="12539" spans="1:14" x14ac:dyDescent="0.25">
      <c r="A12539" s="26">
        <v>44986.617719907408</v>
      </c>
      <c r="B12539" s="23" t="s">
        <v>100</v>
      </c>
      <c r="C12539" s="23" t="s">
        <v>15747</v>
      </c>
      <c r="D12539" s="23" t="s">
        <v>7108</v>
      </c>
      <c r="E12539" s="23" t="s">
        <v>1</v>
      </c>
      <c r="F12539" s="23" t="s">
        <v>22</v>
      </c>
      <c r="G12539" s="23" t="s">
        <v>975</v>
      </c>
      <c r="H12539" s="2" t="s">
        <v>8893</v>
      </c>
      <c r="I12539" s="23" t="s">
        <v>14131</v>
      </c>
      <c r="J12539" s="23" t="s">
        <v>59</v>
      </c>
      <c r="K12539" s="23" t="s">
        <v>9712</v>
      </c>
      <c r="L12539" s="23" t="s">
        <v>9538</v>
      </c>
      <c r="M12539" s="23">
        <f>YEAR(Tabla2[[#This Row],[Fecha de creación]])</f>
        <v>2023</v>
      </c>
      <c r="N12539" s="23">
        <f>MONTH(Tabla2[[#This Row],[Fecha de creación]])</f>
        <v>3</v>
      </c>
    </row>
    <row r="12540" spans="1:14" x14ac:dyDescent="0.25">
      <c r="A12540" s="26">
        <v>44986.620787037034</v>
      </c>
      <c r="B12540" s="23" t="s">
        <v>189</v>
      </c>
      <c r="C12540" s="23" t="s">
        <v>15748</v>
      </c>
      <c r="D12540" s="23" t="s">
        <v>7351</v>
      </c>
      <c r="E12540" s="23" t="s">
        <v>1</v>
      </c>
      <c r="F12540" s="23" t="s">
        <v>7</v>
      </c>
      <c r="G12540" s="23" t="s">
        <v>975</v>
      </c>
      <c r="H12540" s="2" t="s">
        <v>8459</v>
      </c>
      <c r="I12540" s="23" t="s">
        <v>7338</v>
      </c>
      <c r="J12540" s="23" t="s">
        <v>59</v>
      </c>
      <c r="K12540" s="23" t="s">
        <v>9712</v>
      </c>
      <c r="L12540" s="23" t="s">
        <v>9538</v>
      </c>
      <c r="M12540" s="23">
        <f>YEAR(Tabla2[[#This Row],[Fecha de creación]])</f>
        <v>2023</v>
      </c>
      <c r="N12540" s="23">
        <f>MONTH(Tabla2[[#This Row],[Fecha de creación]])</f>
        <v>3</v>
      </c>
    </row>
    <row r="12541" spans="1:14" x14ac:dyDescent="0.25">
      <c r="A12541" s="26">
        <v>44986.650231481479</v>
      </c>
      <c r="B12541" s="23" t="s">
        <v>189</v>
      </c>
      <c r="C12541" s="23" t="s">
        <v>15749</v>
      </c>
      <c r="D12541" s="23" t="s">
        <v>21</v>
      </c>
      <c r="E12541" s="23" t="s">
        <v>1</v>
      </c>
      <c r="F12541" s="23" t="s">
        <v>7</v>
      </c>
      <c r="G12541" s="23" t="s">
        <v>975</v>
      </c>
      <c r="H12541" s="2" t="s">
        <v>7744</v>
      </c>
      <c r="I12541" s="23" t="s">
        <v>14979</v>
      </c>
      <c r="J12541" s="23" t="s">
        <v>59</v>
      </c>
      <c r="K12541" s="23" t="s">
        <v>9712</v>
      </c>
      <c r="L12541" s="23" t="s">
        <v>9538</v>
      </c>
      <c r="M12541" s="23">
        <f>YEAR(Tabla2[[#This Row],[Fecha de creación]])</f>
        <v>2023</v>
      </c>
      <c r="N12541" s="23">
        <f>MONTH(Tabla2[[#This Row],[Fecha de creación]])</f>
        <v>3</v>
      </c>
    </row>
    <row r="12542" spans="1:14" x14ac:dyDescent="0.25">
      <c r="A12542" s="26">
        <v>44986.653437499997</v>
      </c>
      <c r="B12542" s="23" t="s">
        <v>189</v>
      </c>
      <c r="C12542" s="23" t="s">
        <v>15750</v>
      </c>
      <c r="D12542" s="23" t="s">
        <v>7341</v>
      </c>
      <c r="E12542" s="23" t="s">
        <v>1</v>
      </c>
      <c r="F12542" s="23" t="s">
        <v>22</v>
      </c>
      <c r="G12542" s="23" t="s">
        <v>975</v>
      </c>
      <c r="H12542" s="2" t="s">
        <v>16986</v>
      </c>
      <c r="I12542" s="23" t="s">
        <v>14979</v>
      </c>
      <c r="J12542" s="23" t="s">
        <v>958</v>
      </c>
      <c r="K12542" s="23" t="s">
        <v>9712</v>
      </c>
      <c r="L12542" s="23" t="s">
        <v>9538</v>
      </c>
      <c r="M12542" s="23">
        <f>YEAR(Tabla2[[#This Row],[Fecha de creación]])</f>
        <v>2023</v>
      </c>
      <c r="N12542" s="23">
        <f>MONTH(Tabla2[[#This Row],[Fecha de creación]])</f>
        <v>3</v>
      </c>
    </row>
    <row r="12543" spans="1:14" x14ac:dyDescent="0.25">
      <c r="A12543" s="26">
        <v>44986.65520833333</v>
      </c>
      <c r="B12543" s="23" t="s">
        <v>189</v>
      </c>
      <c r="C12543" s="23" t="s">
        <v>15751</v>
      </c>
      <c r="D12543" s="23" t="s">
        <v>7341</v>
      </c>
      <c r="E12543" s="23" t="s">
        <v>1</v>
      </c>
      <c r="F12543" s="23" t="s">
        <v>22</v>
      </c>
      <c r="G12543" s="23" t="s">
        <v>975</v>
      </c>
      <c r="H12543" s="2" t="s">
        <v>16986</v>
      </c>
      <c r="I12543" s="23" t="s">
        <v>14979</v>
      </c>
      <c r="J12543" s="23" t="s">
        <v>59</v>
      </c>
      <c r="K12543" s="23" t="s">
        <v>9712</v>
      </c>
      <c r="L12543" s="23" t="s">
        <v>9538</v>
      </c>
      <c r="M12543" s="23">
        <f>YEAR(Tabla2[[#This Row],[Fecha de creación]])</f>
        <v>2023</v>
      </c>
      <c r="N12543" s="23">
        <f>MONTH(Tabla2[[#This Row],[Fecha de creación]])</f>
        <v>3</v>
      </c>
    </row>
    <row r="12544" spans="1:14" x14ac:dyDescent="0.25">
      <c r="A12544" s="26">
        <v>44986.656747685185</v>
      </c>
      <c r="B12544" s="23" t="s">
        <v>19</v>
      </c>
      <c r="C12544" s="23" t="s">
        <v>15752</v>
      </c>
      <c r="D12544" s="23" t="s">
        <v>15753</v>
      </c>
      <c r="E12544" s="23" t="s">
        <v>1</v>
      </c>
      <c r="F12544" s="23" t="s">
        <v>7</v>
      </c>
      <c r="G12544" s="23" t="s">
        <v>975</v>
      </c>
      <c r="H12544" s="2" t="s">
        <v>8559</v>
      </c>
      <c r="I12544" s="23" t="s">
        <v>10079</v>
      </c>
      <c r="J12544" s="23"/>
      <c r="K12544" s="23" t="s">
        <v>9712</v>
      </c>
      <c r="L12544" s="23" t="s">
        <v>9538</v>
      </c>
      <c r="M12544" s="23">
        <f>YEAR(Tabla2[[#This Row],[Fecha de creación]])</f>
        <v>2023</v>
      </c>
      <c r="N12544" s="23">
        <f>MONTH(Tabla2[[#This Row],[Fecha de creación]])</f>
        <v>3</v>
      </c>
    </row>
    <row r="12545" spans="1:14" x14ac:dyDescent="0.25">
      <c r="A12545" s="26">
        <v>44986.68645833333</v>
      </c>
      <c r="B12545" s="23" t="s">
        <v>19</v>
      </c>
      <c r="C12545" s="23" t="s">
        <v>15754</v>
      </c>
      <c r="D12545" s="23" t="s">
        <v>15755</v>
      </c>
      <c r="E12545" s="23" t="s">
        <v>1</v>
      </c>
      <c r="F12545" s="23" t="s">
        <v>7</v>
      </c>
      <c r="G12545" s="23" t="s">
        <v>3</v>
      </c>
      <c r="H12545" s="2" t="s">
        <v>7745</v>
      </c>
      <c r="I12545" s="23" t="s">
        <v>10079</v>
      </c>
      <c r="J12545" s="23"/>
      <c r="K12545" s="23" t="s">
        <v>9712</v>
      </c>
      <c r="L12545" s="23" t="s">
        <v>9539</v>
      </c>
      <c r="M12545" s="23">
        <f>YEAR(Tabla2[[#This Row],[Fecha de creación]])</f>
        <v>2023</v>
      </c>
      <c r="N12545" s="23">
        <f>MONTH(Tabla2[[#This Row],[Fecha de creación]])</f>
        <v>3</v>
      </c>
    </row>
    <row r="12546" spans="1:14" x14ac:dyDescent="0.25">
      <c r="A12546" s="26">
        <v>44986.690150462964</v>
      </c>
      <c r="B12546" s="23" t="s">
        <v>9534</v>
      </c>
      <c r="C12546" s="23" t="s">
        <v>15756</v>
      </c>
      <c r="D12546" s="23" t="s">
        <v>312</v>
      </c>
      <c r="E12546" s="23" t="s">
        <v>1</v>
      </c>
      <c r="F12546" s="23" t="s">
        <v>7</v>
      </c>
      <c r="G12546" s="23" t="s">
        <v>975</v>
      </c>
      <c r="H12546" s="2" t="s">
        <v>8459</v>
      </c>
      <c r="I12546" s="23" t="s">
        <v>8168</v>
      </c>
      <c r="J12546" s="23"/>
      <c r="K12546" s="23" t="s">
        <v>9712</v>
      </c>
      <c r="L12546" s="23" t="s">
        <v>9538</v>
      </c>
      <c r="M12546" s="23">
        <f>YEAR(Tabla2[[#This Row],[Fecha de creación]])</f>
        <v>2023</v>
      </c>
      <c r="N12546" s="23">
        <f>MONTH(Tabla2[[#This Row],[Fecha de creación]])</f>
        <v>3</v>
      </c>
    </row>
    <row r="12547" spans="1:14" x14ac:dyDescent="0.25">
      <c r="A12547" s="26">
        <v>44986.690196759257</v>
      </c>
      <c r="B12547" s="23" t="s">
        <v>56</v>
      </c>
      <c r="C12547" s="23" t="s">
        <v>15757</v>
      </c>
      <c r="D12547" s="23" t="s">
        <v>7341</v>
      </c>
      <c r="E12547" s="23" t="s">
        <v>1</v>
      </c>
      <c r="F12547" s="23" t="s">
        <v>22</v>
      </c>
      <c r="G12547" s="23" t="s">
        <v>975</v>
      </c>
      <c r="H12547" s="2" t="s">
        <v>16986</v>
      </c>
      <c r="I12547" s="23" t="s">
        <v>14962</v>
      </c>
      <c r="J12547" s="23" t="s">
        <v>59</v>
      </c>
      <c r="K12547" s="23" t="s">
        <v>9712</v>
      </c>
      <c r="L12547" s="23" t="s">
        <v>9538</v>
      </c>
      <c r="M12547" s="23">
        <f>YEAR(Tabla2[[#This Row],[Fecha de creación]])</f>
        <v>2023</v>
      </c>
      <c r="N12547" s="23">
        <f>MONTH(Tabla2[[#This Row],[Fecha de creación]])</f>
        <v>3</v>
      </c>
    </row>
    <row r="12548" spans="1:14" x14ac:dyDescent="0.25">
      <c r="A12548" s="26">
        <v>44986.691006944442</v>
      </c>
      <c r="B12548" s="23" t="s">
        <v>9534</v>
      </c>
      <c r="C12548" s="23" t="s">
        <v>15758</v>
      </c>
      <c r="D12548" s="23" t="s">
        <v>15759</v>
      </c>
      <c r="E12548" s="23" t="s">
        <v>1</v>
      </c>
      <c r="F12548" s="23" t="s">
        <v>7</v>
      </c>
      <c r="G12548" s="23" t="s">
        <v>975</v>
      </c>
      <c r="H12548" s="2" t="s">
        <v>8459</v>
      </c>
      <c r="I12548" s="23" t="s">
        <v>8168</v>
      </c>
      <c r="J12548" s="23"/>
      <c r="K12548" s="23" t="s">
        <v>9712</v>
      </c>
      <c r="L12548" s="23" t="s">
        <v>9538</v>
      </c>
      <c r="M12548" s="23">
        <f>YEAR(Tabla2[[#This Row],[Fecha de creación]])</f>
        <v>2023</v>
      </c>
      <c r="N12548" s="23">
        <f>MONTH(Tabla2[[#This Row],[Fecha de creación]])</f>
        <v>3</v>
      </c>
    </row>
    <row r="12549" spans="1:14" x14ac:dyDescent="0.25">
      <c r="A12549" s="26">
        <v>44986.694837962961</v>
      </c>
      <c r="B12549" s="23" t="s">
        <v>9534</v>
      </c>
      <c r="C12549" s="23" t="s">
        <v>15760</v>
      </c>
      <c r="D12549" s="23" t="s">
        <v>312</v>
      </c>
      <c r="E12549" s="23" t="s">
        <v>1</v>
      </c>
      <c r="F12549" s="23" t="s">
        <v>7</v>
      </c>
      <c r="G12549" s="23" t="s">
        <v>3</v>
      </c>
      <c r="H12549" s="2" t="s">
        <v>8459</v>
      </c>
      <c r="I12549" s="23" t="s">
        <v>8168</v>
      </c>
      <c r="J12549" s="23"/>
      <c r="K12549" s="23" t="s">
        <v>9712</v>
      </c>
      <c r="L12549" s="23" t="s">
        <v>9539</v>
      </c>
      <c r="M12549" s="23">
        <f>YEAR(Tabla2[[#This Row],[Fecha de creación]])</f>
        <v>2023</v>
      </c>
      <c r="N12549" s="23">
        <f>MONTH(Tabla2[[#This Row],[Fecha de creación]])</f>
        <v>3</v>
      </c>
    </row>
    <row r="12550" spans="1:14" x14ac:dyDescent="0.25">
      <c r="A12550" s="26">
        <v>44986.695509259262</v>
      </c>
      <c r="B12550" s="23" t="s">
        <v>9534</v>
      </c>
      <c r="C12550" s="23" t="s">
        <v>15761</v>
      </c>
      <c r="D12550" s="23" t="s">
        <v>15759</v>
      </c>
      <c r="E12550" s="23" t="s">
        <v>1</v>
      </c>
      <c r="F12550" s="23" t="s">
        <v>7</v>
      </c>
      <c r="G12550" s="23" t="s">
        <v>3</v>
      </c>
      <c r="H12550" s="2" t="s">
        <v>16996</v>
      </c>
      <c r="I12550" s="23" t="s">
        <v>8168</v>
      </c>
      <c r="J12550" s="23"/>
      <c r="K12550" s="23" t="s">
        <v>9712</v>
      </c>
      <c r="L12550" s="23" t="s">
        <v>9539</v>
      </c>
      <c r="M12550" s="23">
        <f>YEAR(Tabla2[[#This Row],[Fecha de creación]])</f>
        <v>2023</v>
      </c>
      <c r="N12550" s="23">
        <f>MONTH(Tabla2[[#This Row],[Fecha de creación]])</f>
        <v>3</v>
      </c>
    </row>
    <row r="12551" spans="1:14" x14ac:dyDescent="0.25">
      <c r="A12551" s="26">
        <v>44986.712627314817</v>
      </c>
      <c r="B12551" s="23" t="s">
        <v>34</v>
      </c>
      <c r="C12551" s="23" t="s">
        <v>15762</v>
      </c>
      <c r="D12551" s="23" t="s">
        <v>15763</v>
      </c>
      <c r="E12551" s="23" t="s">
        <v>1</v>
      </c>
      <c r="F12551" s="23" t="s">
        <v>7</v>
      </c>
      <c r="G12551" s="23" t="s">
        <v>1551</v>
      </c>
      <c r="H12551" s="2" t="s">
        <v>8491</v>
      </c>
      <c r="I12551" s="23" t="s">
        <v>11454</v>
      </c>
      <c r="J12551" s="23"/>
      <c r="K12551" s="23" t="s">
        <v>9712</v>
      </c>
      <c r="L12551" s="23" t="s">
        <v>9539</v>
      </c>
      <c r="M12551" s="23">
        <f>YEAR(Tabla2[[#This Row],[Fecha de creación]])</f>
        <v>2023</v>
      </c>
      <c r="N12551" s="23">
        <f>MONTH(Tabla2[[#This Row],[Fecha de creación]])</f>
        <v>3</v>
      </c>
    </row>
    <row r="12552" spans="1:14" x14ac:dyDescent="0.25">
      <c r="A12552" s="26">
        <v>44986.72446759259</v>
      </c>
      <c r="B12552" s="23" t="s">
        <v>0</v>
      </c>
      <c r="C12552" s="23" t="s">
        <v>15764</v>
      </c>
      <c r="D12552" s="23" t="s">
        <v>15765</v>
      </c>
      <c r="E12552" s="23" t="s">
        <v>1</v>
      </c>
      <c r="F12552" s="23" t="s">
        <v>2</v>
      </c>
      <c r="G12552" s="23" t="s">
        <v>1551</v>
      </c>
      <c r="H12552" s="2" t="s">
        <v>7734</v>
      </c>
      <c r="I12552" s="23" t="s">
        <v>11022</v>
      </c>
      <c r="J12552" s="23" t="s">
        <v>59</v>
      </c>
      <c r="K12552" s="23" t="s">
        <v>9712</v>
      </c>
      <c r="L12552" s="23" t="s">
        <v>9539</v>
      </c>
      <c r="M12552" s="23">
        <f>YEAR(Tabla2[[#This Row],[Fecha de creación]])</f>
        <v>2023</v>
      </c>
      <c r="N12552" s="23">
        <f>MONTH(Tabla2[[#This Row],[Fecha de creación]])</f>
        <v>3</v>
      </c>
    </row>
    <row r="12553" spans="1:14" x14ac:dyDescent="0.25">
      <c r="A12553" s="26">
        <v>44986.726782407408</v>
      </c>
      <c r="B12553" s="23" t="s">
        <v>56</v>
      </c>
      <c r="C12553" s="23" t="s">
        <v>15766</v>
      </c>
      <c r="D12553" s="23" t="s">
        <v>15767</v>
      </c>
      <c r="E12553" s="23" t="s">
        <v>1</v>
      </c>
      <c r="F12553" s="23" t="s">
        <v>22</v>
      </c>
      <c r="G12553" s="23" t="s">
        <v>975</v>
      </c>
      <c r="H12553" s="2" t="s">
        <v>7743</v>
      </c>
      <c r="I12553" s="23" t="s">
        <v>14962</v>
      </c>
      <c r="J12553" s="23" t="s">
        <v>59</v>
      </c>
      <c r="K12553" s="23" t="s">
        <v>9712</v>
      </c>
      <c r="L12553" s="23" t="s">
        <v>9538</v>
      </c>
      <c r="M12553" s="23">
        <f>YEAR(Tabla2[[#This Row],[Fecha de creación]])</f>
        <v>2023</v>
      </c>
      <c r="N12553" s="23">
        <f>MONTH(Tabla2[[#This Row],[Fecha de creación]])</f>
        <v>3</v>
      </c>
    </row>
    <row r="12554" spans="1:14" x14ac:dyDescent="0.25">
      <c r="A12554" s="26">
        <v>44986.728414351855</v>
      </c>
      <c r="B12554" s="23" t="s">
        <v>56</v>
      </c>
      <c r="C12554" s="23" t="s">
        <v>15768</v>
      </c>
      <c r="D12554" s="23" t="s">
        <v>382</v>
      </c>
      <c r="E12554" s="23" t="s">
        <v>1</v>
      </c>
      <c r="F12554" s="23" t="s">
        <v>7</v>
      </c>
      <c r="G12554" s="23" t="s">
        <v>975</v>
      </c>
      <c r="H12554" s="2" t="s">
        <v>7723</v>
      </c>
      <c r="I12554" s="23" t="s">
        <v>14962</v>
      </c>
      <c r="J12554" s="23" t="s">
        <v>59</v>
      </c>
      <c r="K12554" s="23" t="s">
        <v>9712</v>
      </c>
      <c r="L12554" s="23" t="s">
        <v>9538</v>
      </c>
      <c r="M12554" s="23">
        <f>YEAR(Tabla2[[#This Row],[Fecha de creación]])</f>
        <v>2023</v>
      </c>
      <c r="N12554" s="23">
        <f>MONTH(Tabla2[[#This Row],[Fecha de creación]])</f>
        <v>3</v>
      </c>
    </row>
    <row r="12555" spans="1:14" x14ac:dyDescent="0.25">
      <c r="A12555" s="26">
        <v>44987.386597222219</v>
      </c>
      <c r="B12555" s="23" t="s">
        <v>34</v>
      </c>
      <c r="C12555" s="23" t="s">
        <v>15769</v>
      </c>
      <c r="D12555" s="23" t="s">
        <v>15770</v>
      </c>
      <c r="E12555" s="23" t="s">
        <v>1</v>
      </c>
      <c r="F12555" s="23" t="s">
        <v>7</v>
      </c>
      <c r="G12555" s="23" t="s">
        <v>975</v>
      </c>
      <c r="H12555" s="2" t="s">
        <v>8459</v>
      </c>
      <c r="I12555" s="23" t="s">
        <v>13151</v>
      </c>
      <c r="J12555" s="23"/>
      <c r="K12555" s="23" t="s">
        <v>9712</v>
      </c>
      <c r="L12555" s="23" t="s">
        <v>9538</v>
      </c>
      <c r="M12555" s="23">
        <f>YEAR(Tabla2[[#This Row],[Fecha de creación]])</f>
        <v>2023</v>
      </c>
      <c r="N12555" s="23">
        <f>MONTH(Tabla2[[#This Row],[Fecha de creación]])</f>
        <v>3</v>
      </c>
    </row>
    <row r="12556" spans="1:14" x14ac:dyDescent="0.25">
      <c r="A12556" s="26">
        <v>44987.390798611108</v>
      </c>
      <c r="B12556" s="23" t="s">
        <v>19</v>
      </c>
      <c r="C12556" s="23" t="s">
        <v>15771</v>
      </c>
      <c r="D12556" s="23" t="s">
        <v>15772</v>
      </c>
      <c r="E12556" s="23" t="s">
        <v>1</v>
      </c>
      <c r="F12556" s="23" t="s">
        <v>7</v>
      </c>
      <c r="G12556" s="23" t="s">
        <v>975</v>
      </c>
      <c r="H12556" s="2" t="s">
        <v>7730</v>
      </c>
      <c r="I12556" s="23" t="s">
        <v>10079</v>
      </c>
      <c r="J12556" s="23"/>
      <c r="K12556" s="23" t="s">
        <v>9712</v>
      </c>
      <c r="L12556" s="23" t="s">
        <v>9538</v>
      </c>
      <c r="M12556" s="23">
        <f>YEAR(Tabla2[[#This Row],[Fecha de creación]])</f>
        <v>2023</v>
      </c>
      <c r="N12556" s="23">
        <f>MONTH(Tabla2[[#This Row],[Fecha de creación]])</f>
        <v>3</v>
      </c>
    </row>
    <row r="12557" spans="1:14" x14ac:dyDescent="0.25">
      <c r="A12557" s="26">
        <v>44987.426215277781</v>
      </c>
      <c r="B12557" s="23" t="s">
        <v>189</v>
      </c>
      <c r="C12557" s="23" t="s">
        <v>15773</v>
      </c>
      <c r="D12557" s="23" t="s">
        <v>7268</v>
      </c>
      <c r="E12557" s="23" t="s">
        <v>1</v>
      </c>
      <c r="F12557" s="23" t="s">
        <v>22</v>
      </c>
      <c r="G12557" s="23" t="s">
        <v>975</v>
      </c>
      <c r="H12557" s="2" t="s">
        <v>8893</v>
      </c>
      <c r="I12557" s="23" t="s">
        <v>14979</v>
      </c>
      <c r="J12557" s="23" t="s">
        <v>59</v>
      </c>
      <c r="K12557" s="23" t="s">
        <v>9712</v>
      </c>
      <c r="L12557" s="23" t="s">
        <v>9538</v>
      </c>
      <c r="M12557" s="23">
        <f>YEAR(Tabla2[[#This Row],[Fecha de creación]])</f>
        <v>2023</v>
      </c>
      <c r="N12557" s="23">
        <f>MONTH(Tabla2[[#This Row],[Fecha de creación]])</f>
        <v>3</v>
      </c>
    </row>
    <row r="12558" spans="1:14" x14ac:dyDescent="0.25">
      <c r="A12558" s="26">
        <v>44987.441365740742</v>
      </c>
      <c r="B12558" s="23" t="s">
        <v>34</v>
      </c>
      <c r="C12558" s="23" t="s">
        <v>15774</v>
      </c>
      <c r="D12558" s="23" t="s">
        <v>15775</v>
      </c>
      <c r="E12558" s="23" t="s">
        <v>1</v>
      </c>
      <c r="F12558" s="23" t="s">
        <v>7</v>
      </c>
      <c r="G12558" s="23" t="s">
        <v>3</v>
      </c>
      <c r="H12558" s="2" t="s">
        <v>16996</v>
      </c>
      <c r="I12558" s="23" t="s">
        <v>13151</v>
      </c>
      <c r="J12558" s="23"/>
      <c r="K12558" s="23" t="s">
        <v>9712</v>
      </c>
      <c r="L12558" s="23" t="s">
        <v>9539</v>
      </c>
      <c r="M12558" s="23">
        <f>YEAR(Tabla2[[#This Row],[Fecha de creación]])</f>
        <v>2023</v>
      </c>
      <c r="N12558" s="23">
        <f>MONTH(Tabla2[[#This Row],[Fecha de creación]])</f>
        <v>3</v>
      </c>
    </row>
    <row r="12559" spans="1:14" x14ac:dyDescent="0.25">
      <c r="A12559" s="26">
        <v>44987.44327546296</v>
      </c>
      <c r="B12559" s="23" t="s">
        <v>34</v>
      </c>
      <c r="C12559" s="23" t="s">
        <v>15776</v>
      </c>
      <c r="D12559" s="23" t="s">
        <v>15777</v>
      </c>
      <c r="E12559" s="23" t="s">
        <v>1</v>
      </c>
      <c r="F12559" s="23" t="s">
        <v>7</v>
      </c>
      <c r="G12559" s="23" t="s">
        <v>3</v>
      </c>
      <c r="H12559" s="2" t="s">
        <v>16996</v>
      </c>
      <c r="I12559" s="23" t="s">
        <v>13151</v>
      </c>
      <c r="J12559" s="23"/>
      <c r="K12559" s="23" t="s">
        <v>9712</v>
      </c>
      <c r="L12559" s="23" t="s">
        <v>9539</v>
      </c>
      <c r="M12559" s="23">
        <f>YEAR(Tabla2[[#This Row],[Fecha de creación]])</f>
        <v>2023</v>
      </c>
      <c r="N12559" s="23">
        <f>MONTH(Tabla2[[#This Row],[Fecha de creación]])</f>
        <v>3</v>
      </c>
    </row>
    <row r="12560" spans="1:14" x14ac:dyDescent="0.25">
      <c r="A12560" s="26">
        <v>44987.449560185189</v>
      </c>
      <c r="B12560" s="23" t="s">
        <v>34</v>
      </c>
      <c r="C12560" s="23" t="s">
        <v>15778</v>
      </c>
      <c r="D12560" s="23" t="s">
        <v>15779</v>
      </c>
      <c r="E12560" s="23" t="s">
        <v>1</v>
      </c>
      <c r="F12560" s="23" t="s">
        <v>7</v>
      </c>
      <c r="G12560" s="23" t="s">
        <v>3</v>
      </c>
      <c r="H12560" s="2" t="s">
        <v>16996</v>
      </c>
      <c r="I12560" s="23" t="s">
        <v>13151</v>
      </c>
      <c r="J12560" s="23"/>
      <c r="K12560" s="23" t="s">
        <v>9712</v>
      </c>
      <c r="L12560" s="23" t="s">
        <v>9539</v>
      </c>
      <c r="M12560" s="23">
        <f>YEAR(Tabla2[[#This Row],[Fecha de creación]])</f>
        <v>2023</v>
      </c>
      <c r="N12560" s="23">
        <f>MONTH(Tabla2[[#This Row],[Fecha de creación]])</f>
        <v>3</v>
      </c>
    </row>
    <row r="12561" spans="1:14" x14ac:dyDescent="0.25">
      <c r="A12561" s="26">
        <v>44987.450949074075</v>
      </c>
      <c r="B12561" s="23" t="s">
        <v>34</v>
      </c>
      <c r="C12561" s="23" t="s">
        <v>15780</v>
      </c>
      <c r="D12561" s="23" t="s">
        <v>15781</v>
      </c>
      <c r="E12561" s="23" t="s">
        <v>1</v>
      </c>
      <c r="F12561" s="23" t="s">
        <v>7</v>
      </c>
      <c r="G12561" s="23" t="s">
        <v>3</v>
      </c>
      <c r="H12561" s="2" t="s">
        <v>16996</v>
      </c>
      <c r="I12561" s="23" t="s">
        <v>13151</v>
      </c>
      <c r="J12561" s="23"/>
      <c r="K12561" s="23" t="s">
        <v>9712</v>
      </c>
      <c r="L12561" s="23" t="s">
        <v>9539</v>
      </c>
      <c r="M12561" s="23">
        <f>YEAR(Tabla2[[#This Row],[Fecha de creación]])</f>
        <v>2023</v>
      </c>
      <c r="N12561" s="23">
        <f>MONTH(Tabla2[[#This Row],[Fecha de creación]])</f>
        <v>3</v>
      </c>
    </row>
    <row r="12562" spans="1:14" x14ac:dyDescent="0.25">
      <c r="A12562" s="26">
        <v>44987.460868055554</v>
      </c>
      <c r="B12562" s="23" t="s">
        <v>189</v>
      </c>
      <c r="C12562" s="23" t="s">
        <v>15782</v>
      </c>
      <c r="D12562" s="23" t="s">
        <v>351</v>
      </c>
      <c r="E12562" s="23" t="s">
        <v>1</v>
      </c>
      <c r="F12562" s="23" t="s">
        <v>7</v>
      </c>
      <c r="G12562" s="23" t="s">
        <v>975</v>
      </c>
      <c r="H12562" s="2" t="s">
        <v>8425</v>
      </c>
      <c r="I12562" s="23" t="s">
        <v>14979</v>
      </c>
      <c r="J12562" s="23" t="s">
        <v>59</v>
      </c>
      <c r="K12562" s="23" t="s">
        <v>9712</v>
      </c>
      <c r="L12562" s="23" t="s">
        <v>9538</v>
      </c>
      <c r="M12562" s="23">
        <f>YEAR(Tabla2[[#This Row],[Fecha de creación]])</f>
        <v>2023</v>
      </c>
      <c r="N12562" s="23">
        <f>MONTH(Tabla2[[#This Row],[Fecha de creación]])</f>
        <v>3</v>
      </c>
    </row>
    <row r="12563" spans="1:14" x14ac:dyDescent="0.25">
      <c r="A12563" s="26">
        <v>44987.464375000003</v>
      </c>
      <c r="B12563" s="23" t="s">
        <v>56</v>
      </c>
      <c r="C12563" s="23" t="s">
        <v>15783</v>
      </c>
      <c r="D12563" s="23" t="s">
        <v>7268</v>
      </c>
      <c r="E12563" s="23" t="s">
        <v>1</v>
      </c>
      <c r="F12563" s="23" t="s">
        <v>22</v>
      </c>
      <c r="G12563" s="23" t="s">
        <v>975</v>
      </c>
      <c r="H12563" s="2" t="s">
        <v>8893</v>
      </c>
      <c r="I12563" s="23" t="s">
        <v>14962</v>
      </c>
      <c r="J12563" s="23" t="s">
        <v>59</v>
      </c>
      <c r="K12563" s="23" t="s">
        <v>9712</v>
      </c>
      <c r="L12563" s="23" t="s">
        <v>9538</v>
      </c>
      <c r="M12563" s="23">
        <f>YEAR(Tabla2[[#This Row],[Fecha de creación]])</f>
        <v>2023</v>
      </c>
      <c r="N12563" s="23">
        <f>MONTH(Tabla2[[#This Row],[Fecha de creación]])</f>
        <v>3</v>
      </c>
    </row>
    <row r="12564" spans="1:14" x14ac:dyDescent="0.25">
      <c r="A12564" s="26">
        <v>44987.46534722222</v>
      </c>
      <c r="B12564" s="23" t="s">
        <v>34</v>
      </c>
      <c r="C12564" s="23" t="s">
        <v>15784</v>
      </c>
      <c r="D12564" s="23" t="s">
        <v>15785</v>
      </c>
      <c r="E12564" s="23" t="s">
        <v>1</v>
      </c>
      <c r="F12564" s="23" t="s">
        <v>7</v>
      </c>
      <c r="G12564" s="23" t="s">
        <v>975</v>
      </c>
      <c r="H12564" s="2" t="s">
        <v>8459</v>
      </c>
      <c r="I12564" s="23" t="s">
        <v>13151</v>
      </c>
      <c r="J12564" s="23"/>
      <c r="K12564" s="23" t="s">
        <v>9712</v>
      </c>
      <c r="L12564" s="23" t="s">
        <v>9538</v>
      </c>
      <c r="M12564" s="23">
        <f>YEAR(Tabla2[[#This Row],[Fecha de creación]])</f>
        <v>2023</v>
      </c>
      <c r="N12564" s="23">
        <f>MONTH(Tabla2[[#This Row],[Fecha de creación]])</f>
        <v>3</v>
      </c>
    </row>
    <row r="12565" spans="1:14" x14ac:dyDescent="0.25">
      <c r="A12565" s="26">
        <v>44987.46534722222</v>
      </c>
      <c r="B12565" s="23" t="s">
        <v>0</v>
      </c>
      <c r="C12565" s="23" t="s">
        <v>15786</v>
      </c>
      <c r="D12565" s="23" t="s">
        <v>7108</v>
      </c>
      <c r="E12565" s="23" t="s">
        <v>1</v>
      </c>
      <c r="F12565" s="23" t="s">
        <v>22</v>
      </c>
      <c r="G12565" s="23" t="s">
        <v>975</v>
      </c>
      <c r="H12565" s="2" t="s">
        <v>8893</v>
      </c>
      <c r="I12565" s="23" t="s">
        <v>14129</v>
      </c>
      <c r="J12565" s="23" t="s">
        <v>59</v>
      </c>
      <c r="K12565" s="23" t="s">
        <v>9712</v>
      </c>
      <c r="L12565" s="23" t="s">
        <v>9538</v>
      </c>
      <c r="M12565" s="23">
        <f>YEAR(Tabla2[[#This Row],[Fecha de creación]])</f>
        <v>2023</v>
      </c>
      <c r="N12565" s="23">
        <f>MONTH(Tabla2[[#This Row],[Fecha de creación]])</f>
        <v>3</v>
      </c>
    </row>
    <row r="12566" spans="1:14" x14ac:dyDescent="0.25">
      <c r="A12566" s="26">
        <v>44987.465960648151</v>
      </c>
      <c r="B12566" s="23" t="s">
        <v>56</v>
      </c>
      <c r="C12566" s="23" t="s">
        <v>15787</v>
      </c>
      <c r="D12566" s="23" t="s">
        <v>297</v>
      </c>
      <c r="E12566" s="23" t="s">
        <v>1</v>
      </c>
      <c r="F12566" s="23" t="s">
        <v>7</v>
      </c>
      <c r="G12566" s="23" t="s">
        <v>1551</v>
      </c>
      <c r="H12566" s="2" t="s">
        <v>7721</v>
      </c>
      <c r="I12566" s="23" t="s">
        <v>7129</v>
      </c>
      <c r="J12566" s="23" t="s">
        <v>59</v>
      </c>
      <c r="K12566" s="23" t="s">
        <v>9712</v>
      </c>
      <c r="L12566" s="23" t="s">
        <v>9539</v>
      </c>
      <c r="M12566" s="23">
        <f>YEAR(Tabla2[[#This Row],[Fecha de creación]])</f>
        <v>2023</v>
      </c>
      <c r="N12566" s="23">
        <f>MONTH(Tabla2[[#This Row],[Fecha de creación]])</f>
        <v>3</v>
      </c>
    </row>
    <row r="12567" spans="1:14" x14ac:dyDescent="0.25">
      <c r="A12567" s="26">
        <v>44987.468865740739</v>
      </c>
      <c r="B12567" s="23" t="s">
        <v>100</v>
      </c>
      <c r="C12567" s="23" t="s">
        <v>15788</v>
      </c>
      <c r="D12567" s="23" t="s">
        <v>49</v>
      </c>
      <c r="E12567" s="23" t="s">
        <v>1</v>
      </c>
      <c r="F12567" s="23" t="s">
        <v>7</v>
      </c>
      <c r="G12567" s="23" t="s">
        <v>3</v>
      </c>
      <c r="H12567" s="2" t="s">
        <v>7745</v>
      </c>
      <c r="I12567" s="23" t="s">
        <v>14131</v>
      </c>
      <c r="J12567" s="23" t="s">
        <v>59</v>
      </c>
      <c r="K12567" s="23" t="s">
        <v>9712</v>
      </c>
      <c r="L12567" s="23" t="s">
        <v>9539</v>
      </c>
      <c r="M12567" s="23">
        <f>YEAR(Tabla2[[#This Row],[Fecha de creación]])</f>
        <v>2023</v>
      </c>
      <c r="N12567" s="23">
        <f>MONTH(Tabla2[[#This Row],[Fecha de creación]])</f>
        <v>3</v>
      </c>
    </row>
    <row r="12568" spans="1:14" x14ac:dyDescent="0.25">
      <c r="A12568" s="26">
        <v>44987.47556712963</v>
      </c>
      <c r="B12568" s="23" t="s">
        <v>56</v>
      </c>
      <c r="C12568" s="23" t="s">
        <v>15789</v>
      </c>
      <c r="D12568" s="23" t="s">
        <v>382</v>
      </c>
      <c r="E12568" s="23" t="s">
        <v>1</v>
      </c>
      <c r="F12568" s="23" t="s">
        <v>7</v>
      </c>
      <c r="G12568" s="23" t="s">
        <v>975</v>
      </c>
      <c r="H12568" s="2" t="s">
        <v>7723</v>
      </c>
      <c r="I12568" s="23" t="s">
        <v>7342</v>
      </c>
      <c r="J12568" s="23" t="s">
        <v>59</v>
      </c>
      <c r="K12568" s="23" t="s">
        <v>9712</v>
      </c>
      <c r="L12568" s="23" t="s">
        <v>9538</v>
      </c>
      <c r="M12568" s="23">
        <f>YEAR(Tabla2[[#This Row],[Fecha de creación]])</f>
        <v>2023</v>
      </c>
      <c r="N12568" s="23">
        <f>MONTH(Tabla2[[#This Row],[Fecha de creación]])</f>
        <v>3</v>
      </c>
    </row>
    <row r="12569" spans="1:14" x14ac:dyDescent="0.25">
      <c r="A12569" s="26">
        <v>44987.488692129627</v>
      </c>
      <c r="B12569" s="23" t="s">
        <v>56</v>
      </c>
      <c r="C12569" s="23" t="s">
        <v>15790</v>
      </c>
      <c r="D12569" s="23" t="s">
        <v>15791</v>
      </c>
      <c r="E12569" s="23" t="s">
        <v>1</v>
      </c>
      <c r="F12569" s="23" t="s">
        <v>22</v>
      </c>
      <c r="G12569" s="23" t="s">
        <v>975</v>
      </c>
      <c r="H12569" s="2" t="s">
        <v>7722</v>
      </c>
      <c r="I12569" s="23" t="s">
        <v>7342</v>
      </c>
      <c r="J12569" s="23" t="s">
        <v>59</v>
      </c>
      <c r="K12569" s="23" t="s">
        <v>9712</v>
      </c>
      <c r="L12569" s="23" t="s">
        <v>9538</v>
      </c>
      <c r="M12569" s="23">
        <f>YEAR(Tabla2[[#This Row],[Fecha de creación]])</f>
        <v>2023</v>
      </c>
      <c r="N12569" s="23">
        <f>MONTH(Tabla2[[#This Row],[Fecha de creación]])</f>
        <v>3</v>
      </c>
    </row>
    <row r="12570" spans="1:14" x14ac:dyDescent="0.25">
      <c r="A12570" s="26">
        <v>44987.492939814816</v>
      </c>
      <c r="B12570" s="23" t="s">
        <v>56</v>
      </c>
      <c r="C12570" s="23" t="s">
        <v>15792</v>
      </c>
      <c r="D12570" s="23" t="s">
        <v>7341</v>
      </c>
      <c r="E12570" s="23" t="s">
        <v>1</v>
      </c>
      <c r="F12570" s="23" t="s">
        <v>22</v>
      </c>
      <c r="G12570" s="23" t="s">
        <v>975</v>
      </c>
      <c r="H12570" s="2" t="s">
        <v>16986</v>
      </c>
      <c r="I12570" s="23" t="s">
        <v>14962</v>
      </c>
      <c r="J12570" s="23" t="s">
        <v>59</v>
      </c>
      <c r="K12570" s="23" t="s">
        <v>9712</v>
      </c>
      <c r="L12570" s="23" t="s">
        <v>9538</v>
      </c>
      <c r="M12570" s="23">
        <f>YEAR(Tabla2[[#This Row],[Fecha de creación]])</f>
        <v>2023</v>
      </c>
      <c r="N12570" s="23">
        <f>MONTH(Tabla2[[#This Row],[Fecha de creación]])</f>
        <v>3</v>
      </c>
    </row>
    <row r="12571" spans="1:14" x14ac:dyDescent="0.25">
      <c r="A12571" s="26">
        <v>44987.493981481479</v>
      </c>
      <c r="B12571" s="23" t="s">
        <v>56</v>
      </c>
      <c r="C12571" s="23" t="s">
        <v>15793</v>
      </c>
      <c r="D12571" s="23" t="s">
        <v>382</v>
      </c>
      <c r="E12571" s="23" t="s">
        <v>1</v>
      </c>
      <c r="F12571" s="23" t="s">
        <v>7</v>
      </c>
      <c r="G12571" s="23" t="s">
        <v>975</v>
      </c>
      <c r="H12571" s="2" t="s">
        <v>7723</v>
      </c>
      <c r="I12571" s="23" t="s">
        <v>14962</v>
      </c>
      <c r="J12571" s="23" t="s">
        <v>59</v>
      </c>
      <c r="K12571" s="23" t="s">
        <v>9712</v>
      </c>
      <c r="L12571" s="23" t="s">
        <v>9538</v>
      </c>
      <c r="M12571" s="23">
        <f>YEAR(Tabla2[[#This Row],[Fecha de creación]])</f>
        <v>2023</v>
      </c>
      <c r="N12571" s="23">
        <f>MONTH(Tabla2[[#This Row],[Fecha de creación]])</f>
        <v>3</v>
      </c>
    </row>
    <row r="12572" spans="1:14" x14ac:dyDescent="0.25">
      <c r="A12572" s="26">
        <v>44987.495243055557</v>
      </c>
      <c r="B12572" s="23" t="s">
        <v>34</v>
      </c>
      <c r="C12572" s="23" t="s">
        <v>15794</v>
      </c>
      <c r="D12572" s="23" t="s">
        <v>15795</v>
      </c>
      <c r="E12572" s="23" t="s">
        <v>1</v>
      </c>
      <c r="F12572" s="23" t="s">
        <v>7</v>
      </c>
      <c r="G12572" s="23" t="s">
        <v>975</v>
      </c>
      <c r="H12572" s="2" t="s">
        <v>8459</v>
      </c>
      <c r="I12572" s="23" t="s">
        <v>13151</v>
      </c>
      <c r="J12572" s="23"/>
      <c r="K12572" s="23" t="s">
        <v>9712</v>
      </c>
      <c r="L12572" s="23" t="s">
        <v>9538</v>
      </c>
      <c r="M12572" s="23">
        <f>YEAR(Tabla2[[#This Row],[Fecha de creación]])</f>
        <v>2023</v>
      </c>
      <c r="N12572" s="23">
        <f>MONTH(Tabla2[[#This Row],[Fecha de creación]])</f>
        <v>3</v>
      </c>
    </row>
    <row r="12573" spans="1:14" x14ac:dyDescent="0.25">
      <c r="A12573" s="26">
        <v>44987.496469907404</v>
      </c>
      <c r="B12573" s="23" t="s">
        <v>56</v>
      </c>
      <c r="C12573" s="23" t="s">
        <v>15796</v>
      </c>
      <c r="D12573" s="23" t="s">
        <v>15015</v>
      </c>
      <c r="E12573" s="23" t="s">
        <v>1</v>
      </c>
      <c r="F12573" s="23" t="s">
        <v>7</v>
      </c>
      <c r="G12573" s="23" t="s">
        <v>975</v>
      </c>
      <c r="H12573" s="2" t="s">
        <v>7745</v>
      </c>
      <c r="I12573" s="23" t="s">
        <v>14962</v>
      </c>
      <c r="J12573" s="23" t="s">
        <v>59</v>
      </c>
      <c r="K12573" s="23" t="s">
        <v>9712</v>
      </c>
      <c r="L12573" s="23" t="s">
        <v>9538</v>
      </c>
      <c r="M12573" s="23">
        <f>YEAR(Tabla2[[#This Row],[Fecha de creación]])</f>
        <v>2023</v>
      </c>
      <c r="N12573" s="23">
        <f>MONTH(Tabla2[[#This Row],[Fecha de creación]])</f>
        <v>3</v>
      </c>
    </row>
    <row r="12574" spans="1:14" x14ac:dyDescent="0.25">
      <c r="A12574" s="26">
        <v>44987.501087962963</v>
      </c>
      <c r="B12574" s="23" t="s">
        <v>100</v>
      </c>
      <c r="C12574" s="23" t="s">
        <v>15797</v>
      </c>
      <c r="D12574" s="23" t="s">
        <v>982</v>
      </c>
      <c r="E12574" s="23" t="s">
        <v>1</v>
      </c>
      <c r="F12574" s="23" t="s">
        <v>22</v>
      </c>
      <c r="G12574" s="23" t="s">
        <v>975</v>
      </c>
      <c r="H12574" s="2" t="s">
        <v>8893</v>
      </c>
      <c r="I12574" s="23" t="s">
        <v>7966</v>
      </c>
      <c r="J12574" s="23" t="s">
        <v>59</v>
      </c>
      <c r="K12574" s="23" t="s">
        <v>9712</v>
      </c>
      <c r="L12574" s="23" t="s">
        <v>9538</v>
      </c>
      <c r="M12574" s="23">
        <f>YEAR(Tabla2[[#This Row],[Fecha de creación]])</f>
        <v>2023</v>
      </c>
      <c r="N12574" s="23">
        <f>MONTH(Tabla2[[#This Row],[Fecha de creación]])</f>
        <v>3</v>
      </c>
    </row>
    <row r="12575" spans="1:14" x14ac:dyDescent="0.25">
      <c r="A12575" s="26">
        <v>44987.512592592589</v>
      </c>
      <c r="B12575" s="23" t="s">
        <v>189</v>
      </c>
      <c r="C12575" s="23" t="s">
        <v>15798</v>
      </c>
      <c r="D12575" s="23" t="s">
        <v>7341</v>
      </c>
      <c r="E12575" s="23" t="s">
        <v>1</v>
      </c>
      <c r="F12575" s="23" t="s">
        <v>22</v>
      </c>
      <c r="G12575" s="23" t="s">
        <v>975</v>
      </c>
      <c r="H12575" s="2" t="s">
        <v>16986</v>
      </c>
      <c r="I12575" s="23" t="s">
        <v>14979</v>
      </c>
      <c r="J12575" s="23" t="s">
        <v>59</v>
      </c>
      <c r="K12575" s="23" t="s">
        <v>9712</v>
      </c>
      <c r="L12575" s="23" t="s">
        <v>9538</v>
      </c>
      <c r="M12575" s="23">
        <f>YEAR(Tabla2[[#This Row],[Fecha de creación]])</f>
        <v>2023</v>
      </c>
      <c r="N12575" s="23">
        <f>MONTH(Tabla2[[#This Row],[Fecha de creación]])</f>
        <v>3</v>
      </c>
    </row>
    <row r="12576" spans="1:14" x14ac:dyDescent="0.25">
      <c r="A12576" s="26">
        <v>44987.536412037036</v>
      </c>
      <c r="B12576" s="23" t="s">
        <v>34</v>
      </c>
      <c r="C12576" s="23" t="s">
        <v>15799</v>
      </c>
      <c r="D12576" s="23" t="s">
        <v>15800</v>
      </c>
      <c r="E12576" s="23" t="s">
        <v>1</v>
      </c>
      <c r="F12576" s="23" t="s">
        <v>7</v>
      </c>
      <c r="G12576" s="23" t="s">
        <v>3</v>
      </c>
      <c r="H12576" s="2" t="s">
        <v>16996</v>
      </c>
      <c r="I12576" s="23" t="s">
        <v>13151</v>
      </c>
      <c r="J12576" s="23"/>
      <c r="K12576" s="23" t="s">
        <v>9712</v>
      </c>
      <c r="L12576" s="23" t="s">
        <v>9539</v>
      </c>
      <c r="M12576" s="23">
        <f>YEAR(Tabla2[[#This Row],[Fecha de creación]])</f>
        <v>2023</v>
      </c>
      <c r="N12576" s="23">
        <f>MONTH(Tabla2[[#This Row],[Fecha de creación]])</f>
        <v>3</v>
      </c>
    </row>
    <row r="12577" spans="1:14" x14ac:dyDescent="0.25">
      <c r="A12577" s="26">
        <v>44987.543321759258</v>
      </c>
      <c r="B12577" s="23" t="s">
        <v>189</v>
      </c>
      <c r="C12577" s="23" t="s">
        <v>15801</v>
      </c>
      <c r="D12577" s="23" t="s">
        <v>4002</v>
      </c>
      <c r="E12577" s="23" t="s">
        <v>1</v>
      </c>
      <c r="F12577" s="23" t="s">
        <v>2</v>
      </c>
      <c r="G12577" s="23" t="s">
        <v>1551</v>
      </c>
      <c r="H12577" s="2" t="s">
        <v>7737</v>
      </c>
      <c r="I12577" s="23" t="s">
        <v>7205</v>
      </c>
      <c r="J12577" s="23" t="s">
        <v>59</v>
      </c>
      <c r="K12577" s="23" t="s">
        <v>9712</v>
      </c>
      <c r="L12577" s="23" t="s">
        <v>9539</v>
      </c>
      <c r="M12577" s="23">
        <f>YEAR(Tabla2[[#This Row],[Fecha de creación]])</f>
        <v>2023</v>
      </c>
      <c r="N12577" s="23">
        <f>MONTH(Tabla2[[#This Row],[Fecha de creación]])</f>
        <v>3</v>
      </c>
    </row>
    <row r="12578" spans="1:14" x14ac:dyDescent="0.25">
      <c r="A12578" s="26">
        <v>44987.551863425928</v>
      </c>
      <c r="B12578" s="23" t="s">
        <v>56</v>
      </c>
      <c r="C12578" s="23" t="s">
        <v>15802</v>
      </c>
      <c r="D12578" s="23" t="s">
        <v>14978</v>
      </c>
      <c r="E12578" s="23" t="s">
        <v>1</v>
      </c>
      <c r="F12578" s="23" t="s">
        <v>7</v>
      </c>
      <c r="G12578" s="23" t="s">
        <v>975</v>
      </c>
      <c r="H12578" s="2" t="s">
        <v>7722</v>
      </c>
      <c r="I12578" s="23" t="s">
        <v>14962</v>
      </c>
      <c r="J12578" s="23" t="s">
        <v>59</v>
      </c>
      <c r="K12578" s="23" t="s">
        <v>9712</v>
      </c>
      <c r="L12578" s="23" t="s">
        <v>9538</v>
      </c>
      <c r="M12578" s="23">
        <f>YEAR(Tabla2[[#This Row],[Fecha de creación]])</f>
        <v>2023</v>
      </c>
      <c r="N12578" s="23">
        <f>MONTH(Tabla2[[#This Row],[Fecha de creación]])</f>
        <v>3</v>
      </c>
    </row>
    <row r="12579" spans="1:14" x14ac:dyDescent="0.25">
      <c r="A12579" s="26">
        <v>44987.629791666666</v>
      </c>
      <c r="B12579" s="23" t="s">
        <v>56</v>
      </c>
      <c r="C12579" s="23" t="s">
        <v>15803</v>
      </c>
      <c r="D12579" s="23" t="s">
        <v>382</v>
      </c>
      <c r="E12579" s="23" t="s">
        <v>1</v>
      </c>
      <c r="F12579" s="23" t="s">
        <v>7</v>
      </c>
      <c r="G12579" s="23" t="s">
        <v>975</v>
      </c>
      <c r="H12579" s="2" t="s">
        <v>7723</v>
      </c>
      <c r="I12579" s="23" t="s">
        <v>14962</v>
      </c>
      <c r="J12579" s="23" t="s">
        <v>59</v>
      </c>
      <c r="K12579" s="23" t="s">
        <v>9712</v>
      </c>
      <c r="L12579" s="23" t="s">
        <v>9538</v>
      </c>
      <c r="M12579" s="23">
        <f>YEAR(Tabla2[[#This Row],[Fecha de creación]])</f>
        <v>2023</v>
      </c>
      <c r="N12579" s="23">
        <f>MONTH(Tabla2[[#This Row],[Fecha de creación]])</f>
        <v>3</v>
      </c>
    </row>
    <row r="12580" spans="1:14" x14ac:dyDescent="0.25">
      <c r="A12580" s="26">
        <v>44987.631712962961</v>
      </c>
      <c r="B12580" s="23" t="s">
        <v>56</v>
      </c>
      <c r="C12580" s="23" t="s">
        <v>15804</v>
      </c>
      <c r="D12580" s="23" t="s">
        <v>15015</v>
      </c>
      <c r="E12580" s="23" t="s">
        <v>1</v>
      </c>
      <c r="F12580" s="23" t="s">
        <v>7</v>
      </c>
      <c r="G12580" s="23" t="s">
        <v>975</v>
      </c>
      <c r="H12580" s="2" t="s">
        <v>7745</v>
      </c>
      <c r="I12580" s="23" t="s">
        <v>14962</v>
      </c>
      <c r="J12580" s="23" t="s">
        <v>59</v>
      </c>
      <c r="K12580" s="23" t="s">
        <v>9712</v>
      </c>
      <c r="L12580" s="23" t="s">
        <v>9538</v>
      </c>
      <c r="M12580" s="23">
        <f>YEAR(Tabla2[[#This Row],[Fecha de creación]])</f>
        <v>2023</v>
      </c>
      <c r="N12580" s="23">
        <f>MONTH(Tabla2[[#This Row],[Fecha de creación]])</f>
        <v>3</v>
      </c>
    </row>
    <row r="12581" spans="1:14" x14ac:dyDescent="0.25">
      <c r="A12581" s="26">
        <v>44987.641701388886</v>
      </c>
      <c r="B12581" s="23" t="s">
        <v>34</v>
      </c>
      <c r="C12581" s="23" t="s">
        <v>15805</v>
      </c>
      <c r="D12581" s="23" t="s">
        <v>15806</v>
      </c>
      <c r="E12581" s="23" t="s">
        <v>1</v>
      </c>
      <c r="F12581" s="23" t="s">
        <v>7</v>
      </c>
      <c r="G12581" s="23" t="s">
        <v>975</v>
      </c>
      <c r="H12581" s="2" t="s">
        <v>8459</v>
      </c>
      <c r="I12581" s="23" t="s">
        <v>13151</v>
      </c>
      <c r="J12581" s="23"/>
      <c r="K12581" s="23" t="s">
        <v>9712</v>
      </c>
      <c r="L12581" s="23" t="s">
        <v>9538</v>
      </c>
      <c r="M12581" s="23">
        <f>YEAR(Tabla2[[#This Row],[Fecha de creación]])</f>
        <v>2023</v>
      </c>
      <c r="N12581" s="23">
        <f>MONTH(Tabla2[[#This Row],[Fecha de creación]])</f>
        <v>3</v>
      </c>
    </row>
    <row r="12582" spans="1:14" x14ac:dyDescent="0.25">
      <c r="A12582" s="26">
        <v>44987.642638888887</v>
      </c>
      <c r="B12582" s="23" t="s">
        <v>189</v>
      </c>
      <c r="C12582" s="23" t="s">
        <v>15807</v>
      </c>
      <c r="D12582" s="23" t="s">
        <v>7268</v>
      </c>
      <c r="E12582" s="23" t="s">
        <v>1</v>
      </c>
      <c r="F12582" s="23" t="s">
        <v>22</v>
      </c>
      <c r="G12582" s="23" t="s">
        <v>975</v>
      </c>
      <c r="H12582" s="2" t="s">
        <v>8893</v>
      </c>
      <c r="I12582" s="23" t="s">
        <v>14979</v>
      </c>
      <c r="J12582" s="23" t="s">
        <v>59</v>
      </c>
      <c r="K12582" s="23" t="s">
        <v>9712</v>
      </c>
      <c r="L12582" s="23" t="s">
        <v>9538</v>
      </c>
      <c r="M12582" s="23">
        <f>YEAR(Tabla2[[#This Row],[Fecha de creación]])</f>
        <v>2023</v>
      </c>
      <c r="N12582" s="23">
        <f>MONTH(Tabla2[[#This Row],[Fecha de creación]])</f>
        <v>3</v>
      </c>
    </row>
    <row r="12583" spans="1:14" x14ac:dyDescent="0.25">
      <c r="A12583" s="26">
        <v>44987.643414351849</v>
      </c>
      <c r="B12583" s="23" t="s">
        <v>189</v>
      </c>
      <c r="C12583" s="23" t="s">
        <v>15808</v>
      </c>
      <c r="D12583" s="23" t="s">
        <v>382</v>
      </c>
      <c r="E12583" s="23" t="s">
        <v>1</v>
      </c>
      <c r="F12583" s="23" t="s">
        <v>7</v>
      </c>
      <c r="G12583" s="23" t="s">
        <v>975</v>
      </c>
      <c r="H12583" s="2" t="s">
        <v>7723</v>
      </c>
      <c r="I12583" s="23" t="s">
        <v>14979</v>
      </c>
      <c r="J12583" s="23" t="s">
        <v>59</v>
      </c>
      <c r="K12583" s="23" t="s">
        <v>9712</v>
      </c>
      <c r="L12583" s="23" t="s">
        <v>9538</v>
      </c>
      <c r="M12583" s="23">
        <f>YEAR(Tabla2[[#This Row],[Fecha de creación]])</f>
        <v>2023</v>
      </c>
      <c r="N12583" s="23">
        <f>MONTH(Tabla2[[#This Row],[Fecha de creación]])</f>
        <v>3</v>
      </c>
    </row>
    <row r="12584" spans="1:14" x14ac:dyDescent="0.25">
      <c r="A12584" s="26">
        <v>44987.651655092595</v>
      </c>
      <c r="B12584" s="23" t="s">
        <v>56</v>
      </c>
      <c r="C12584" s="23" t="s">
        <v>15809</v>
      </c>
      <c r="D12584" s="23" t="s">
        <v>8999</v>
      </c>
      <c r="E12584" s="23" t="s">
        <v>1</v>
      </c>
      <c r="F12584" s="23" t="s">
        <v>22</v>
      </c>
      <c r="G12584" s="23" t="s">
        <v>975</v>
      </c>
      <c r="H12584" s="2" t="s">
        <v>7734</v>
      </c>
      <c r="I12584" s="23" t="s">
        <v>7342</v>
      </c>
      <c r="J12584" s="23" t="s">
        <v>958</v>
      </c>
      <c r="K12584" s="23" t="s">
        <v>9712</v>
      </c>
      <c r="L12584" s="23" t="s">
        <v>9538</v>
      </c>
      <c r="M12584" s="23">
        <f>YEAR(Tabla2[[#This Row],[Fecha de creación]])</f>
        <v>2023</v>
      </c>
      <c r="N12584" s="23">
        <f>MONTH(Tabla2[[#This Row],[Fecha de creación]])</f>
        <v>3</v>
      </c>
    </row>
    <row r="12585" spans="1:14" x14ac:dyDescent="0.25">
      <c r="A12585" s="26">
        <v>44987.672418981485</v>
      </c>
      <c r="B12585" s="23" t="s">
        <v>56</v>
      </c>
      <c r="C12585" s="23" t="s">
        <v>15810</v>
      </c>
      <c r="D12585" s="23" t="s">
        <v>7341</v>
      </c>
      <c r="E12585" s="23" t="s">
        <v>1</v>
      </c>
      <c r="F12585" s="23" t="s">
        <v>22</v>
      </c>
      <c r="G12585" s="23" t="s">
        <v>975</v>
      </c>
      <c r="H12585" s="2" t="s">
        <v>16986</v>
      </c>
      <c r="I12585" s="23" t="s">
        <v>14962</v>
      </c>
      <c r="J12585" s="23" t="s">
        <v>59</v>
      </c>
      <c r="K12585" s="23" t="s">
        <v>9712</v>
      </c>
      <c r="L12585" s="23" t="s">
        <v>9538</v>
      </c>
      <c r="M12585" s="23">
        <f>YEAR(Tabla2[[#This Row],[Fecha de creación]])</f>
        <v>2023</v>
      </c>
      <c r="N12585" s="23">
        <f>MONTH(Tabla2[[#This Row],[Fecha de creación]])</f>
        <v>3</v>
      </c>
    </row>
    <row r="12586" spans="1:14" x14ac:dyDescent="0.25">
      <c r="A12586" s="26">
        <v>44987.678530092591</v>
      </c>
      <c r="B12586" s="23" t="s">
        <v>34</v>
      </c>
      <c r="C12586" s="23" t="s">
        <v>15811</v>
      </c>
      <c r="D12586" s="23" t="s">
        <v>15812</v>
      </c>
      <c r="E12586" s="23" t="s">
        <v>1</v>
      </c>
      <c r="F12586" s="23" t="s">
        <v>7</v>
      </c>
      <c r="G12586" s="23" t="s">
        <v>3</v>
      </c>
      <c r="H12586" s="2" t="s">
        <v>16996</v>
      </c>
      <c r="I12586" s="23" t="s">
        <v>13151</v>
      </c>
      <c r="J12586" s="23"/>
      <c r="K12586" s="23" t="s">
        <v>9712</v>
      </c>
      <c r="L12586" s="23" t="s">
        <v>9539</v>
      </c>
      <c r="M12586" s="23">
        <f>YEAR(Tabla2[[#This Row],[Fecha de creación]])</f>
        <v>2023</v>
      </c>
      <c r="N12586" s="23">
        <f>MONTH(Tabla2[[#This Row],[Fecha de creación]])</f>
        <v>3</v>
      </c>
    </row>
    <row r="12587" spans="1:14" x14ac:dyDescent="0.25">
      <c r="A12587" s="26">
        <v>44987.680034722223</v>
      </c>
      <c r="B12587" s="23" t="s">
        <v>34</v>
      </c>
      <c r="C12587" s="23" t="s">
        <v>15813</v>
      </c>
      <c r="D12587" s="23" t="s">
        <v>15814</v>
      </c>
      <c r="E12587" s="23" t="s">
        <v>1</v>
      </c>
      <c r="F12587" s="23" t="s">
        <v>7</v>
      </c>
      <c r="G12587" s="23" t="s">
        <v>3</v>
      </c>
      <c r="H12587" s="2" t="s">
        <v>16996</v>
      </c>
      <c r="I12587" s="23" t="s">
        <v>13151</v>
      </c>
      <c r="J12587" s="23"/>
      <c r="K12587" s="23" t="s">
        <v>9712</v>
      </c>
      <c r="L12587" s="23" t="s">
        <v>9539</v>
      </c>
      <c r="M12587" s="23">
        <f>YEAR(Tabla2[[#This Row],[Fecha de creación]])</f>
        <v>2023</v>
      </c>
      <c r="N12587" s="23">
        <f>MONTH(Tabla2[[#This Row],[Fecha de creación]])</f>
        <v>3</v>
      </c>
    </row>
    <row r="12588" spans="1:14" x14ac:dyDescent="0.25">
      <c r="A12588" s="26">
        <v>44987.684259259258</v>
      </c>
      <c r="B12588" s="23" t="s">
        <v>56</v>
      </c>
      <c r="C12588" s="23" t="s">
        <v>15815</v>
      </c>
      <c r="D12588" s="23" t="s">
        <v>4281</v>
      </c>
      <c r="E12588" s="23" t="s">
        <v>1</v>
      </c>
      <c r="F12588" s="23" t="s">
        <v>7</v>
      </c>
      <c r="G12588" s="23" t="s">
        <v>975</v>
      </c>
      <c r="H12588" s="2" t="s">
        <v>7722</v>
      </c>
      <c r="I12588" s="23" t="s">
        <v>7342</v>
      </c>
      <c r="J12588" s="23" t="s">
        <v>59</v>
      </c>
      <c r="K12588" s="23" t="s">
        <v>9712</v>
      </c>
      <c r="L12588" s="23" t="s">
        <v>9538</v>
      </c>
      <c r="M12588" s="23">
        <f>YEAR(Tabla2[[#This Row],[Fecha de creación]])</f>
        <v>2023</v>
      </c>
      <c r="N12588" s="23">
        <f>MONTH(Tabla2[[#This Row],[Fecha de creación]])</f>
        <v>3</v>
      </c>
    </row>
    <row r="12589" spans="1:14" x14ac:dyDescent="0.25">
      <c r="A12589" s="26">
        <v>44987.68645833333</v>
      </c>
      <c r="B12589" s="23" t="s">
        <v>34</v>
      </c>
      <c r="C12589" s="23" t="s">
        <v>15816</v>
      </c>
      <c r="D12589" s="23" t="s">
        <v>15817</v>
      </c>
      <c r="E12589" s="23" t="s">
        <v>1</v>
      </c>
      <c r="F12589" s="23" t="s">
        <v>7</v>
      </c>
      <c r="G12589" s="23" t="s">
        <v>975</v>
      </c>
      <c r="H12589" s="2" t="s">
        <v>7730</v>
      </c>
      <c r="I12589" s="23" t="s">
        <v>13151</v>
      </c>
      <c r="J12589" s="23"/>
      <c r="K12589" s="23" t="s">
        <v>9712</v>
      </c>
      <c r="L12589" s="23" t="s">
        <v>9538</v>
      </c>
      <c r="M12589" s="23">
        <f>YEAR(Tabla2[[#This Row],[Fecha de creación]])</f>
        <v>2023</v>
      </c>
      <c r="N12589" s="23">
        <f>MONTH(Tabla2[[#This Row],[Fecha de creación]])</f>
        <v>3</v>
      </c>
    </row>
    <row r="12590" spans="1:14" x14ac:dyDescent="0.25">
      <c r="A12590" s="26">
        <v>44987.695810185185</v>
      </c>
      <c r="B12590" s="23" t="s">
        <v>34</v>
      </c>
      <c r="C12590" s="23" t="s">
        <v>15818</v>
      </c>
      <c r="D12590" s="23" t="s">
        <v>15819</v>
      </c>
      <c r="E12590" s="23" t="s">
        <v>1</v>
      </c>
      <c r="F12590" s="23" t="s">
        <v>22</v>
      </c>
      <c r="G12590" s="23" t="s">
        <v>975</v>
      </c>
      <c r="H12590" s="2" t="s">
        <v>16985</v>
      </c>
      <c r="I12590" s="23" t="s">
        <v>13151</v>
      </c>
      <c r="J12590" s="23"/>
      <c r="K12590" s="23" t="s">
        <v>9712</v>
      </c>
      <c r="L12590" s="23" t="s">
        <v>9538</v>
      </c>
      <c r="M12590" s="23">
        <f>YEAR(Tabla2[[#This Row],[Fecha de creación]])</f>
        <v>2023</v>
      </c>
      <c r="N12590" s="23">
        <f>MONTH(Tabla2[[#This Row],[Fecha de creación]])</f>
        <v>3</v>
      </c>
    </row>
    <row r="12591" spans="1:14" x14ac:dyDescent="0.25">
      <c r="A12591" s="26">
        <v>44987.696157407408</v>
      </c>
      <c r="B12591" s="23" t="s">
        <v>56</v>
      </c>
      <c r="C12591" s="23" t="s">
        <v>15820</v>
      </c>
      <c r="D12591" s="23" t="s">
        <v>7341</v>
      </c>
      <c r="E12591" s="23" t="s">
        <v>1</v>
      </c>
      <c r="F12591" s="23" t="s">
        <v>22</v>
      </c>
      <c r="G12591" s="23" t="s">
        <v>975</v>
      </c>
      <c r="H12591" s="2" t="s">
        <v>16986</v>
      </c>
      <c r="I12591" s="23" t="s">
        <v>14962</v>
      </c>
      <c r="J12591" s="23" t="s">
        <v>59</v>
      </c>
      <c r="K12591" s="23" t="s">
        <v>9712</v>
      </c>
      <c r="L12591" s="23" t="s">
        <v>9538</v>
      </c>
      <c r="M12591" s="23">
        <f>YEAR(Tabla2[[#This Row],[Fecha de creación]])</f>
        <v>2023</v>
      </c>
      <c r="N12591" s="23">
        <f>MONTH(Tabla2[[#This Row],[Fecha de creación]])</f>
        <v>3</v>
      </c>
    </row>
    <row r="12592" spans="1:14" x14ac:dyDescent="0.25">
      <c r="A12592" s="26">
        <v>44987.72283564815</v>
      </c>
      <c r="B12592" s="23" t="s">
        <v>189</v>
      </c>
      <c r="C12592" s="23" t="s">
        <v>15821</v>
      </c>
      <c r="D12592" s="23" t="s">
        <v>7351</v>
      </c>
      <c r="E12592" s="23" t="s">
        <v>1</v>
      </c>
      <c r="F12592" s="23" t="s">
        <v>7</v>
      </c>
      <c r="G12592" s="23" t="s">
        <v>975</v>
      </c>
      <c r="H12592" s="2" t="s">
        <v>8459</v>
      </c>
      <c r="I12592" s="23" t="s">
        <v>7338</v>
      </c>
      <c r="J12592" s="23" t="s">
        <v>59</v>
      </c>
      <c r="K12592" s="23" t="s">
        <v>9712</v>
      </c>
      <c r="L12592" s="23" t="s">
        <v>9538</v>
      </c>
      <c r="M12592" s="23">
        <f>YEAR(Tabla2[[#This Row],[Fecha de creación]])</f>
        <v>2023</v>
      </c>
      <c r="N12592" s="23">
        <f>MONTH(Tabla2[[#This Row],[Fecha de creación]])</f>
        <v>3</v>
      </c>
    </row>
    <row r="12593" spans="1:14" x14ac:dyDescent="0.25">
      <c r="A12593" s="26">
        <v>44987.724074074074</v>
      </c>
      <c r="B12593" s="23" t="s">
        <v>189</v>
      </c>
      <c r="C12593" s="23" t="s">
        <v>15822</v>
      </c>
      <c r="D12593" s="23" t="s">
        <v>7351</v>
      </c>
      <c r="E12593" s="23" t="s">
        <v>1</v>
      </c>
      <c r="F12593" s="23" t="s">
        <v>7</v>
      </c>
      <c r="G12593" s="23" t="s">
        <v>975</v>
      </c>
      <c r="H12593" s="2" t="s">
        <v>8459</v>
      </c>
      <c r="I12593" s="23" t="s">
        <v>7338</v>
      </c>
      <c r="J12593" s="23" t="s">
        <v>59</v>
      </c>
      <c r="K12593" s="23" t="s">
        <v>9712</v>
      </c>
      <c r="L12593" s="23" t="s">
        <v>9538</v>
      </c>
      <c r="M12593" s="23">
        <f>YEAR(Tabla2[[#This Row],[Fecha de creación]])</f>
        <v>2023</v>
      </c>
      <c r="N12593" s="23">
        <f>MONTH(Tabla2[[#This Row],[Fecha de creación]])</f>
        <v>3</v>
      </c>
    </row>
    <row r="12594" spans="1:14" x14ac:dyDescent="0.25">
      <c r="A12594" s="26">
        <v>44988.414849537039</v>
      </c>
      <c r="B12594" s="23" t="s">
        <v>189</v>
      </c>
      <c r="C12594" s="23" t="s">
        <v>15823</v>
      </c>
      <c r="D12594" s="23" t="s">
        <v>7341</v>
      </c>
      <c r="E12594" s="23" t="s">
        <v>1</v>
      </c>
      <c r="F12594" s="23" t="s">
        <v>22</v>
      </c>
      <c r="G12594" s="23" t="s">
        <v>975</v>
      </c>
      <c r="H12594" s="2" t="s">
        <v>16986</v>
      </c>
      <c r="I12594" s="23" t="s">
        <v>14979</v>
      </c>
      <c r="J12594" s="23" t="s">
        <v>958</v>
      </c>
      <c r="K12594" s="23" t="s">
        <v>9712</v>
      </c>
      <c r="L12594" s="23" t="s">
        <v>9538</v>
      </c>
      <c r="M12594" s="23">
        <f>YEAR(Tabla2[[#This Row],[Fecha de creación]])</f>
        <v>2023</v>
      </c>
      <c r="N12594" s="23">
        <f>MONTH(Tabla2[[#This Row],[Fecha de creación]])</f>
        <v>3</v>
      </c>
    </row>
    <row r="12595" spans="1:14" x14ac:dyDescent="0.25">
      <c r="A12595" s="26">
        <v>44988.431250000001</v>
      </c>
      <c r="B12595" s="23" t="s">
        <v>189</v>
      </c>
      <c r="C12595" s="23" t="s">
        <v>15824</v>
      </c>
      <c r="D12595" s="23" t="s">
        <v>7341</v>
      </c>
      <c r="E12595" s="23" t="s">
        <v>1</v>
      </c>
      <c r="F12595" s="23" t="s">
        <v>22</v>
      </c>
      <c r="G12595" s="23" t="s">
        <v>975</v>
      </c>
      <c r="H12595" s="2" t="s">
        <v>16986</v>
      </c>
      <c r="I12595" s="23" t="s">
        <v>14979</v>
      </c>
      <c r="J12595" s="23" t="s">
        <v>958</v>
      </c>
      <c r="K12595" s="23" t="s">
        <v>9712</v>
      </c>
      <c r="L12595" s="23" t="s">
        <v>9538</v>
      </c>
      <c r="M12595" s="23">
        <f>YEAR(Tabla2[[#This Row],[Fecha de creación]])</f>
        <v>2023</v>
      </c>
      <c r="N12595" s="23">
        <f>MONTH(Tabla2[[#This Row],[Fecha de creación]])</f>
        <v>3</v>
      </c>
    </row>
    <row r="12596" spans="1:14" x14ac:dyDescent="0.25">
      <c r="A12596" s="26">
        <v>44988.434849537036</v>
      </c>
      <c r="B12596" s="23" t="s">
        <v>34</v>
      </c>
      <c r="C12596" s="23" t="s">
        <v>15825</v>
      </c>
      <c r="D12596" s="23" t="s">
        <v>15826</v>
      </c>
      <c r="E12596" s="23" t="s">
        <v>1</v>
      </c>
      <c r="F12596" s="23" t="s">
        <v>7</v>
      </c>
      <c r="G12596" s="23" t="s">
        <v>3</v>
      </c>
      <c r="H12596" s="2" t="s">
        <v>16996</v>
      </c>
      <c r="I12596" s="23" t="s">
        <v>13151</v>
      </c>
      <c r="J12596" s="23"/>
      <c r="K12596" s="23" t="s">
        <v>9712</v>
      </c>
      <c r="L12596" s="23" t="s">
        <v>9539</v>
      </c>
      <c r="M12596" s="23">
        <f>YEAR(Tabla2[[#This Row],[Fecha de creación]])</f>
        <v>2023</v>
      </c>
      <c r="N12596" s="23">
        <f>MONTH(Tabla2[[#This Row],[Fecha de creación]])</f>
        <v>3</v>
      </c>
    </row>
    <row r="12597" spans="1:14" x14ac:dyDescent="0.25">
      <c r="A12597" s="26">
        <v>44988.452939814815</v>
      </c>
      <c r="B12597" s="23" t="s">
        <v>189</v>
      </c>
      <c r="C12597" s="23" t="s">
        <v>15827</v>
      </c>
      <c r="D12597" s="23" t="s">
        <v>15828</v>
      </c>
      <c r="E12597" s="23" t="s">
        <v>1</v>
      </c>
      <c r="F12597" s="23" t="s">
        <v>22</v>
      </c>
      <c r="G12597" s="23" t="s">
        <v>975</v>
      </c>
      <c r="H12597" s="2" t="s">
        <v>7734</v>
      </c>
      <c r="I12597" s="23" t="s">
        <v>14979</v>
      </c>
      <c r="J12597" s="23" t="s">
        <v>958</v>
      </c>
      <c r="K12597" s="23" t="s">
        <v>9712</v>
      </c>
      <c r="L12597" s="23" t="s">
        <v>9538</v>
      </c>
      <c r="M12597" s="23">
        <f>YEAR(Tabla2[[#This Row],[Fecha de creación]])</f>
        <v>2023</v>
      </c>
      <c r="N12597" s="23">
        <f>MONTH(Tabla2[[#This Row],[Fecha de creación]])</f>
        <v>3</v>
      </c>
    </row>
    <row r="12598" spans="1:14" x14ac:dyDescent="0.25">
      <c r="A12598" s="26">
        <v>44988.454317129632</v>
      </c>
      <c r="B12598" s="23" t="s">
        <v>56</v>
      </c>
      <c r="C12598" s="23" t="s">
        <v>15829</v>
      </c>
      <c r="D12598" s="23" t="s">
        <v>7341</v>
      </c>
      <c r="E12598" s="23" t="s">
        <v>1</v>
      </c>
      <c r="F12598" s="23" t="s">
        <v>22</v>
      </c>
      <c r="G12598" s="23" t="s">
        <v>975</v>
      </c>
      <c r="H12598" s="2" t="s">
        <v>16986</v>
      </c>
      <c r="I12598" s="23" t="s">
        <v>14962</v>
      </c>
      <c r="J12598" s="23" t="s">
        <v>59</v>
      </c>
      <c r="K12598" s="23" t="s">
        <v>9712</v>
      </c>
      <c r="L12598" s="23" t="s">
        <v>9538</v>
      </c>
      <c r="M12598" s="23">
        <f>YEAR(Tabla2[[#This Row],[Fecha de creación]])</f>
        <v>2023</v>
      </c>
      <c r="N12598" s="23">
        <f>MONTH(Tabla2[[#This Row],[Fecha de creación]])</f>
        <v>3</v>
      </c>
    </row>
    <row r="12599" spans="1:14" x14ac:dyDescent="0.25">
      <c r="A12599" s="26">
        <v>44988.45653935185</v>
      </c>
      <c r="B12599" s="23" t="s">
        <v>34</v>
      </c>
      <c r="C12599" s="23" t="s">
        <v>15830</v>
      </c>
      <c r="D12599" s="23" t="s">
        <v>15831</v>
      </c>
      <c r="E12599" s="23" t="s">
        <v>1</v>
      </c>
      <c r="F12599" s="23" t="s">
        <v>7</v>
      </c>
      <c r="G12599" s="23" t="s">
        <v>1551</v>
      </c>
      <c r="H12599" s="2" t="s">
        <v>13019</v>
      </c>
      <c r="I12599" s="23" t="s">
        <v>11454</v>
      </c>
      <c r="J12599" s="23"/>
      <c r="K12599" s="23" t="s">
        <v>9712</v>
      </c>
      <c r="L12599" s="23" t="s">
        <v>9539</v>
      </c>
      <c r="M12599" s="23">
        <f>YEAR(Tabla2[[#This Row],[Fecha de creación]])</f>
        <v>2023</v>
      </c>
      <c r="N12599" s="23">
        <f>MONTH(Tabla2[[#This Row],[Fecha de creación]])</f>
        <v>3</v>
      </c>
    </row>
    <row r="12600" spans="1:14" x14ac:dyDescent="0.25">
      <c r="A12600" s="26">
        <v>44988.459814814814</v>
      </c>
      <c r="B12600" s="23" t="s">
        <v>0</v>
      </c>
      <c r="C12600" s="23" t="s">
        <v>15832</v>
      </c>
      <c r="D12600" s="23" t="s">
        <v>7108</v>
      </c>
      <c r="E12600" s="23" t="s">
        <v>1</v>
      </c>
      <c r="F12600" s="23" t="s">
        <v>22</v>
      </c>
      <c r="G12600" s="23" t="s">
        <v>975</v>
      </c>
      <c r="H12600" s="2" t="s">
        <v>8893</v>
      </c>
      <c r="I12600" s="23" t="s">
        <v>14129</v>
      </c>
      <c r="J12600" s="23" t="s">
        <v>958</v>
      </c>
      <c r="K12600" s="23" t="s">
        <v>9712</v>
      </c>
      <c r="L12600" s="23" t="s">
        <v>9538</v>
      </c>
      <c r="M12600" s="23">
        <f>YEAR(Tabla2[[#This Row],[Fecha de creación]])</f>
        <v>2023</v>
      </c>
      <c r="N12600" s="23">
        <f>MONTH(Tabla2[[#This Row],[Fecha de creación]])</f>
        <v>3</v>
      </c>
    </row>
    <row r="12601" spans="1:14" x14ac:dyDescent="0.25">
      <c r="A12601" s="26">
        <v>44988.488506944443</v>
      </c>
      <c r="B12601" s="23" t="s">
        <v>0</v>
      </c>
      <c r="C12601" s="23" t="s">
        <v>15833</v>
      </c>
      <c r="D12601" s="23" t="s">
        <v>7108</v>
      </c>
      <c r="E12601" s="23" t="s">
        <v>1</v>
      </c>
      <c r="F12601" s="23" t="s">
        <v>22</v>
      </c>
      <c r="G12601" s="23" t="s">
        <v>975</v>
      </c>
      <c r="H12601" s="2" t="s">
        <v>8893</v>
      </c>
      <c r="I12601" s="23" t="s">
        <v>14129</v>
      </c>
      <c r="J12601" s="23" t="s">
        <v>59</v>
      </c>
      <c r="K12601" s="23" t="s">
        <v>9712</v>
      </c>
      <c r="L12601" s="23" t="s">
        <v>9538</v>
      </c>
      <c r="M12601" s="23">
        <f>YEAR(Tabla2[[#This Row],[Fecha de creación]])</f>
        <v>2023</v>
      </c>
      <c r="N12601" s="23">
        <f>MONTH(Tabla2[[#This Row],[Fecha de creación]])</f>
        <v>3</v>
      </c>
    </row>
    <row r="12602" spans="1:14" x14ac:dyDescent="0.25">
      <c r="A12602" s="26">
        <v>44988.492754629631</v>
      </c>
      <c r="B12602" s="23" t="s">
        <v>34</v>
      </c>
      <c r="C12602" s="23" t="s">
        <v>15834</v>
      </c>
      <c r="D12602" s="23" t="s">
        <v>15835</v>
      </c>
      <c r="E12602" s="23" t="s">
        <v>1</v>
      </c>
      <c r="F12602" s="23" t="s">
        <v>22</v>
      </c>
      <c r="G12602" s="23" t="s">
        <v>975</v>
      </c>
      <c r="H12602" s="2" t="s">
        <v>8535</v>
      </c>
      <c r="I12602" s="23" t="s">
        <v>13151</v>
      </c>
      <c r="J12602" s="23"/>
      <c r="K12602" s="23" t="s">
        <v>9712</v>
      </c>
      <c r="L12602" s="23" t="s">
        <v>9538</v>
      </c>
      <c r="M12602" s="23">
        <f>YEAR(Tabla2[[#This Row],[Fecha de creación]])</f>
        <v>2023</v>
      </c>
      <c r="N12602" s="23">
        <f>MONTH(Tabla2[[#This Row],[Fecha de creación]])</f>
        <v>3</v>
      </c>
    </row>
    <row r="12603" spans="1:14" x14ac:dyDescent="0.25">
      <c r="A12603" s="26">
        <v>44988.585520833331</v>
      </c>
      <c r="B12603" s="23" t="s">
        <v>189</v>
      </c>
      <c r="C12603" s="23" t="s">
        <v>15836</v>
      </c>
      <c r="D12603" s="23" t="s">
        <v>1057</v>
      </c>
      <c r="E12603" s="23" t="s">
        <v>1</v>
      </c>
      <c r="F12603" s="23" t="s">
        <v>7</v>
      </c>
      <c r="G12603" s="23" t="s">
        <v>975</v>
      </c>
      <c r="H12603" s="2" t="s">
        <v>8535</v>
      </c>
      <c r="I12603" s="23" t="s">
        <v>7338</v>
      </c>
      <c r="J12603" s="23" t="s">
        <v>59</v>
      </c>
      <c r="K12603" s="23" t="s">
        <v>9712</v>
      </c>
      <c r="L12603" s="23" t="s">
        <v>9538</v>
      </c>
      <c r="M12603" s="23">
        <f>YEAR(Tabla2[[#This Row],[Fecha de creación]])</f>
        <v>2023</v>
      </c>
      <c r="N12603" s="23">
        <f>MONTH(Tabla2[[#This Row],[Fecha de creación]])</f>
        <v>3</v>
      </c>
    </row>
    <row r="12604" spans="1:14" x14ac:dyDescent="0.25">
      <c r="A12604" s="26">
        <v>44988.617534722223</v>
      </c>
      <c r="B12604" s="23" t="s">
        <v>189</v>
      </c>
      <c r="C12604" s="23" t="s">
        <v>15837</v>
      </c>
      <c r="D12604" s="23" t="s">
        <v>4002</v>
      </c>
      <c r="E12604" s="23" t="s">
        <v>1</v>
      </c>
      <c r="F12604" s="23" t="s">
        <v>7</v>
      </c>
      <c r="G12604" s="23" t="s">
        <v>975</v>
      </c>
      <c r="H12604" s="2" t="s">
        <v>7721</v>
      </c>
      <c r="I12604" s="23" t="s">
        <v>7338</v>
      </c>
      <c r="J12604" s="23" t="s">
        <v>59</v>
      </c>
      <c r="K12604" s="23" t="s">
        <v>9712</v>
      </c>
      <c r="L12604" s="23" t="s">
        <v>9538</v>
      </c>
      <c r="M12604" s="23">
        <f>YEAR(Tabla2[[#This Row],[Fecha de creación]])</f>
        <v>2023</v>
      </c>
      <c r="N12604" s="23">
        <f>MONTH(Tabla2[[#This Row],[Fecha de creación]])</f>
        <v>3</v>
      </c>
    </row>
    <row r="12605" spans="1:14" x14ac:dyDescent="0.25">
      <c r="A12605" s="26">
        <v>44988.63040509259</v>
      </c>
      <c r="B12605" s="23" t="s">
        <v>189</v>
      </c>
      <c r="C12605" s="23" t="s">
        <v>15838</v>
      </c>
      <c r="D12605" s="23" t="s">
        <v>7351</v>
      </c>
      <c r="E12605" s="23" t="s">
        <v>1</v>
      </c>
      <c r="F12605" s="23" t="s">
        <v>7</v>
      </c>
      <c r="G12605" s="23" t="s">
        <v>975</v>
      </c>
      <c r="H12605" s="2" t="s">
        <v>8459</v>
      </c>
      <c r="I12605" s="23" t="s">
        <v>7338</v>
      </c>
      <c r="J12605" s="23" t="s">
        <v>59</v>
      </c>
      <c r="K12605" s="23" t="s">
        <v>9712</v>
      </c>
      <c r="L12605" s="23" t="s">
        <v>9538</v>
      </c>
      <c r="M12605" s="23">
        <f>YEAR(Tabla2[[#This Row],[Fecha de creación]])</f>
        <v>2023</v>
      </c>
      <c r="N12605" s="23">
        <f>MONTH(Tabla2[[#This Row],[Fecha de creación]])</f>
        <v>3</v>
      </c>
    </row>
    <row r="12606" spans="1:14" x14ac:dyDescent="0.25">
      <c r="A12606" s="26">
        <v>44988.63212962963</v>
      </c>
      <c r="B12606" s="23" t="s">
        <v>189</v>
      </c>
      <c r="C12606" s="23" t="s">
        <v>15839</v>
      </c>
      <c r="D12606" s="23" t="s">
        <v>7351</v>
      </c>
      <c r="E12606" s="23" t="s">
        <v>1</v>
      </c>
      <c r="F12606" s="23" t="s">
        <v>7</v>
      </c>
      <c r="G12606" s="23" t="s">
        <v>975</v>
      </c>
      <c r="H12606" s="2" t="s">
        <v>8459</v>
      </c>
      <c r="I12606" s="23" t="s">
        <v>7338</v>
      </c>
      <c r="J12606" s="23" t="s">
        <v>59</v>
      </c>
      <c r="K12606" s="23" t="s">
        <v>9712</v>
      </c>
      <c r="L12606" s="23" t="s">
        <v>9538</v>
      </c>
      <c r="M12606" s="23">
        <f>YEAR(Tabla2[[#This Row],[Fecha de creación]])</f>
        <v>2023</v>
      </c>
      <c r="N12606" s="23">
        <f>MONTH(Tabla2[[#This Row],[Fecha de creación]])</f>
        <v>3</v>
      </c>
    </row>
    <row r="12607" spans="1:14" x14ac:dyDescent="0.25">
      <c r="A12607" s="26">
        <v>44988.645092592589</v>
      </c>
      <c r="B12607" s="23" t="s">
        <v>56</v>
      </c>
      <c r="C12607" s="23" t="s">
        <v>15840</v>
      </c>
      <c r="D12607" s="23" t="s">
        <v>7351</v>
      </c>
      <c r="E12607" s="23" t="s">
        <v>1</v>
      </c>
      <c r="F12607" s="23" t="s">
        <v>7</v>
      </c>
      <c r="G12607" s="23" t="s">
        <v>975</v>
      </c>
      <c r="H12607" s="2" t="s">
        <v>8459</v>
      </c>
      <c r="I12607" s="23" t="s">
        <v>7342</v>
      </c>
      <c r="J12607" s="23" t="s">
        <v>59</v>
      </c>
      <c r="K12607" s="23" t="s">
        <v>9712</v>
      </c>
      <c r="L12607" s="23" t="s">
        <v>9538</v>
      </c>
      <c r="M12607" s="23">
        <f>YEAR(Tabla2[[#This Row],[Fecha de creación]])</f>
        <v>2023</v>
      </c>
      <c r="N12607" s="23">
        <f>MONTH(Tabla2[[#This Row],[Fecha de creación]])</f>
        <v>3</v>
      </c>
    </row>
    <row r="12608" spans="1:14" x14ac:dyDescent="0.25">
      <c r="A12608" s="26">
        <v>44988.652592592596</v>
      </c>
      <c r="B12608" s="23" t="s">
        <v>189</v>
      </c>
      <c r="C12608" s="23" t="s">
        <v>15841</v>
      </c>
      <c r="D12608" s="23" t="s">
        <v>7351</v>
      </c>
      <c r="E12608" s="23" t="s">
        <v>1</v>
      </c>
      <c r="F12608" s="23" t="s">
        <v>7</v>
      </c>
      <c r="G12608" s="23" t="s">
        <v>975</v>
      </c>
      <c r="H12608" s="2" t="s">
        <v>8459</v>
      </c>
      <c r="I12608" s="23" t="s">
        <v>7338</v>
      </c>
      <c r="J12608" s="23" t="s">
        <v>59</v>
      </c>
      <c r="K12608" s="23" t="s">
        <v>9712</v>
      </c>
      <c r="L12608" s="23" t="s">
        <v>9538</v>
      </c>
      <c r="M12608" s="23">
        <f>YEAR(Tabla2[[#This Row],[Fecha de creación]])</f>
        <v>2023</v>
      </c>
      <c r="N12608" s="23">
        <f>MONTH(Tabla2[[#This Row],[Fecha de creación]])</f>
        <v>3</v>
      </c>
    </row>
    <row r="12609" spans="1:14" x14ac:dyDescent="0.25">
      <c r="A12609" s="26">
        <v>44988.65421296296</v>
      </c>
      <c r="B12609" s="23" t="s">
        <v>189</v>
      </c>
      <c r="C12609" s="23" t="s">
        <v>15842</v>
      </c>
      <c r="D12609" s="23" t="s">
        <v>1057</v>
      </c>
      <c r="E12609" s="23" t="s">
        <v>1</v>
      </c>
      <c r="F12609" s="23" t="s">
        <v>7</v>
      </c>
      <c r="G12609" s="23" t="s">
        <v>975</v>
      </c>
      <c r="H12609" s="2" t="s">
        <v>8535</v>
      </c>
      <c r="I12609" s="23" t="s">
        <v>7338</v>
      </c>
      <c r="J12609" s="23" t="s">
        <v>59</v>
      </c>
      <c r="K12609" s="23" t="s">
        <v>9712</v>
      </c>
      <c r="L12609" s="23" t="s">
        <v>9538</v>
      </c>
      <c r="M12609" s="23">
        <f>YEAR(Tabla2[[#This Row],[Fecha de creación]])</f>
        <v>2023</v>
      </c>
      <c r="N12609" s="23">
        <f>MONTH(Tabla2[[#This Row],[Fecha de creación]])</f>
        <v>3</v>
      </c>
    </row>
    <row r="12610" spans="1:14" x14ac:dyDescent="0.25">
      <c r="A12610" s="26">
        <v>44988.655740740738</v>
      </c>
      <c r="B12610" s="23" t="s">
        <v>0</v>
      </c>
      <c r="C12610" s="23" t="s">
        <v>15843</v>
      </c>
      <c r="D12610" s="23" t="s">
        <v>1344</v>
      </c>
      <c r="E12610" s="23" t="s">
        <v>1</v>
      </c>
      <c r="F12610" s="23" t="s">
        <v>22</v>
      </c>
      <c r="G12610" s="23" t="s">
        <v>975</v>
      </c>
      <c r="H12610" s="2" t="s">
        <v>8893</v>
      </c>
      <c r="I12610" s="23" t="s">
        <v>7680</v>
      </c>
      <c r="J12610" s="23" t="s">
        <v>59</v>
      </c>
      <c r="K12610" s="23" t="s">
        <v>9712</v>
      </c>
      <c r="L12610" s="23" t="s">
        <v>9538</v>
      </c>
      <c r="M12610" s="23">
        <f>YEAR(Tabla2[[#This Row],[Fecha de creación]])</f>
        <v>2023</v>
      </c>
      <c r="N12610" s="23">
        <f>MONTH(Tabla2[[#This Row],[Fecha de creación]])</f>
        <v>3</v>
      </c>
    </row>
    <row r="12611" spans="1:14" x14ac:dyDescent="0.25">
      <c r="A12611" s="26">
        <v>44988.657708333332</v>
      </c>
      <c r="B12611" s="23" t="s">
        <v>0</v>
      </c>
      <c r="C12611" s="23" t="s">
        <v>15844</v>
      </c>
      <c r="D12611" s="23" t="s">
        <v>30</v>
      </c>
      <c r="E12611" s="23" t="s">
        <v>1</v>
      </c>
      <c r="F12611" s="23" t="s">
        <v>22</v>
      </c>
      <c r="G12611" s="23" t="s">
        <v>975</v>
      </c>
      <c r="H12611" s="2" t="s">
        <v>8893</v>
      </c>
      <c r="I12611" s="23" t="s">
        <v>7680</v>
      </c>
      <c r="J12611" s="23" t="s">
        <v>59</v>
      </c>
      <c r="K12611" s="23" t="s">
        <v>9712</v>
      </c>
      <c r="L12611" s="23" t="s">
        <v>9538</v>
      </c>
      <c r="M12611" s="23">
        <f>YEAR(Tabla2[[#This Row],[Fecha de creación]])</f>
        <v>2023</v>
      </c>
      <c r="N12611" s="23">
        <f>MONTH(Tabla2[[#This Row],[Fecha de creación]])</f>
        <v>3</v>
      </c>
    </row>
    <row r="12612" spans="1:14" x14ac:dyDescent="0.25">
      <c r="A12612" s="26">
        <v>44988.672442129631</v>
      </c>
      <c r="B12612" s="23" t="s">
        <v>0</v>
      </c>
      <c r="C12612" s="23" t="s">
        <v>15845</v>
      </c>
      <c r="D12612" s="23" t="s">
        <v>30</v>
      </c>
      <c r="E12612" s="23" t="s">
        <v>1</v>
      </c>
      <c r="F12612" s="23" t="s">
        <v>7</v>
      </c>
      <c r="G12612" s="23" t="s">
        <v>975</v>
      </c>
      <c r="H12612" s="2" t="s">
        <v>7722</v>
      </c>
      <c r="I12612" s="23" t="s">
        <v>7680</v>
      </c>
      <c r="J12612" s="23" t="s">
        <v>59</v>
      </c>
      <c r="K12612" s="23" t="s">
        <v>9712</v>
      </c>
      <c r="L12612" s="23" t="s">
        <v>9538</v>
      </c>
      <c r="M12612" s="23">
        <f>YEAR(Tabla2[[#This Row],[Fecha de creación]])</f>
        <v>2023</v>
      </c>
      <c r="N12612" s="23">
        <f>MONTH(Tabla2[[#This Row],[Fecha de creación]])</f>
        <v>3</v>
      </c>
    </row>
    <row r="12613" spans="1:14" x14ac:dyDescent="0.25">
      <c r="A12613" s="26">
        <v>44988.674710648149</v>
      </c>
      <c r="B12613" s="23" t="s">
        <v>0</v>
      </c>
      <c r="C12613" s="23" t="s">
        <v>15846</v>
      </c>
      <c r="D12613" s="23" t="s">
        <v>982</v>
      </c>
      <c r="E12613" s="23" t="s">
        <v>1</v>
      </c>
      <c r="F12613" s="23" t="s">
        <v>22</v>
      </c>
      <c r="G12613" s="23" t="s">
        <v>975</v>
      </c>
      <c r="H12613" s="2" t="s">
        <v>8893</v>
      </c>
      <c r="I12613" s="23" t="s">
        <v>7680</v>
      </c>
      <c r="J12613" s="23" t="s">
        <v>59</v>
      </c>
      <c r="K12613" s="23" t="s">
        <v>9712</v>
      </c>
      <c r="L12613" s="23" t="s">
        <v>9538</v>
      </c>
      <c r="M12613" s="23">
        <f>YEAR(Tabla2[[#This Row],[Fecha de creación]])</f>
        <v>2023</v>
      </c>
      <c r="N12613" s="23">
        <f>MONTH(Tabla2[[#This Row],[Fecha de creación]])</f>
        <v>3</v>
      </c>
    </row>
    <row r="12614" spans="1:14" x14ac:dyDescent="0.25">
      <c r="A12614" s="26">
        <v>44988.676307870373</v>
      </c>
      <c r="B12614" s="23" t="s">
        <v>0</v>
      </c>
      <c r="C12614" s="23" t="s">
        <v>15847</v>
      </c>
      <c r="D12614" s="23" t="s">
        <v>982</v>
      </c>
      <c r="E12614" s="23" t="s">
        <v>1</v>
      </c>
      <c r="F12614" s="23" t="s">
        <v>22</v>
      </c>
      <c r="G12614" s="23" t="s">
        <v>975</v>
      </c>
      <c r="H12614" s="2" t="s">
        <v>8893</v>
      </c>
      <c r="I12614" s="23" t="s">
        <v>7680</v>
      </c>
      <c r="J12614" s="23" t="s">
        <v>59</v>
      </c>
      <c r="K12614" s="23" t="s">
        <v>9712</v>
      </c>
      <c r="L12614" s="23" t="s">
        <v>9538</v>
      </c>
      <c r="M12614" s="23">
        <f>YEAR(Tabla2[[#This Row],[Fecha de creación]])</f>
        <v>2023</v>
      </c>
      <c r="N12614" s="23">
        <f>MONTH(Tabla2[[#This Row],[Fecha de creación]])</f>
        <v>3</v>
      </c>
    </row>
    <row r="12615" spans="1:14" x14ac:dyDescent="0.25">
      <c r="A12615" s="26">
        <v>44988.677488425928</v>
      </c>
      <c r="B12615" s="23" t="s">
        <v>0</v>
      </c>
      <c r="C12615" s="23" t="s">
        <v>15848</v>
      </c>
      <c r="D12615" s="23" t="s">
        <v>982</v>
      </c>
      <c r="E12615" s="23" t="s">
        <v>1</v>
      </c>
      <c r="F12615" s="23" t="s">
        <v>22</v>
      </c>
      <c r="G12615" s="23" t="s">
        <v>975</v>
      </c>
      <c r="H12615" s="2" t="s">
        <v>8893</v>
      </c>
      <c r="I12615" s="23" t="s">
        <v>7680</v>
      </c>
      <c r="J12615" s="23" t="s">
        <v>59</v>
      </c>
      <c r="K12615" s="23" t="s">
        <v>9712</v>
      </c>
      <c r="L12615" s="23" t="s">
        <v>9538</v>
      </c>
      <c r="M12615" s="23">
        <f>YEAR(Tabla2[[#This Row],[Fecha de creación]])</f>
        <v>2023</v>
      </c>
      <c r="N12615" s="23">
        <f>MONTH(Tabla2[[#This Row],[Fecha de creación]])</f>
        <v>3</v>
      </c>
    </row>
    <row r="12616" spans="1:14" x14ac:dyDescent="0.25">
      <c r="A12616" s="26">
        <v>44988.679351851853</v>
      </c>
      <c r="B12616" s="23" t="s">
        <v>0</v>
      </c>
      <c r="C12616" s="23" t="s">
        <v>15849</v>
      </c>
      <c r="D12616" s="23" t="s">
        <v>989</v>
      </c>
      <c r="E12616" s="23" t="s">
        <v>1</v>
      </c>
      <c r="F12616" s="23" t="s">
        <v>7</v>
      </c>
      <c r="G12616" s="23" t="s">
        <v>975</v>
      </c>
      <c r="H12616" s="2" t="s">
        <v>8480</v>
      </c>
      <c r="I12616" s="23" t="s">
        <v>7680</v>
      </c>
      <c r="J12616" s="23" t="s">
        <v>59</v>
      </c>
      <c r="K12616" s="23" t="s">
        <v>9712</v>
      </c>
      <c r="L12616" s="23" t="s">
        <v>9538</v>
      </c>
      <c r="M12616" s="23">
        <f>YEAR(Tabla2[[#This Row],[Fecha de creación]])</f>
        <v>2023</v>
      </c>
      <c r="N12616" s="23">
        <f>MONTH(Tabla2[[#This Row],[Fecha de creación]])</f>
        <v>3</v>
      </c>
    </row>
    <row r="12617" spans="1:14" x14ac:dyDescent="0.25">
      <c r="A12617" s="26">
        <v>44988.696238425924</v>
      </c>
      <c r="B12617" s="23" t="s">
        <v>189</v>
      </c>
      <c r="C12617" s="23" t="s">
        <v>15850</v>
      </c>
      <c r="D12617" s="23" t="s">
        <v>7351</v>
      </c>
      <c r="E12617" s="23" t="s">
        <v>1</v>
      </c>
      <c r="F12617" s="23" t="s">
        <v>7</v>
      </c>
      <c r="G12617" s="23" t="s">
        <v>975</v>
      </c>
      <c r="H12617" s="2" t="s">
        <v>8459</v>
      </c>
      <c r="I12617" s="23" t="s">
        <v>7338</v>
      </c>
      <c r="J12617" s="23" t="s">
        <v>958</v>
      </c>
      <c r="K12617" s="23" t="s">
        <v>9712</v>
      </c>
      <c r="L12617" s="23" t="s">
        <v>9538</v>
      </c>
      <c r="M12617" s="23">
        <f>YEAR(Tabla2[[#This Row],[Fecha de creación]])</f>
        <v>2023</v>
      </c>
      <c r="N12617" s="23">
        <f>MONTH(Tabla2[[#This Row],[Fecha de creación]])</f>
        <v>3</v>
      </c>
    </row>
    <row r="12618" spans="1:14" x14ac:dyDescent="0.25">
      <c r="A12618" s="26">
        <v>44988.712395833332</v>
      </c>
      <c r="B12618" s="23" t="s">
        <v>34</v>
      </c>
      <c r="C12618" s="23" t="s">
        <v>15851</v>
      </c>
      <c r="D12618" s="23" t="s">
        <v>15852</v>
      </c>
      <c r="E12618" s="23" t="s">
        <v>1</v>
      </c>
      <c r="F12618" s="23" t="s">
        <v>7</v>
      </c>
      <c r="G12618" s="23" t="s">
        <v>975</v>
      </c>
      <c r="H12618" s="2" t="s">
        <v>8459</v>
      </c>
      <c r="I12618" s="23" t="s">
        <v>13151</v>
      </c>
      <c r="J12618" s="23"/>
      <c r="K12618" s="23" t="s">
        <v>9712</v>
      </c>
      <c r="L12618" s="23" t="s">
        <v>9538</v>
      </c>
      <c r="M12618" s="23">
        <f>YEAR(Tabla2[[#This Row],[Fecha de creación]])</f>
        <v>2023</v>
      </c>
      <c r="N12618" s="23">
        <f>MONTH(Tabla2[[#This Row],[Fecha de creación]])</f>
        <v>3</v>
      </c>
    </row>
    <row r="12619" spans="1:14" x14ac:dyDescent="0.25">
      <c r="A12619" s="26">
        <v>44989.430983796294</v>
      </c>
      <c r="B12619" s="23" t="s">
        <v>34</v>
      </c>
      <c r="C12619" s="23" t="s">
        <v>15853</v>
      </c>
      <c r="D12619" s="23" t="s">
        <v>15854</v>
      </c>
      <c r="E12619" s="23" t="s">
        <v>1</v>
      </c>
      <c r="F12619" s="23" t="s">
        <v>7</v>
      </c>
      <c r="G12619" s="23" t="s">
        <v>975</v>
      </c>
      <c r="H12619" s="2" t="s">
        <v>8535</v>
      </c>
      <c r="I12619" s="23" t="s">
        <v>13151</v>
      </c>
      <c r="J12619" s="23"/>
      <c r="K12619" s="23" t="s">
        <v>9712</v>
      </c>
      <c r="L12619" s="23" t="s">
        <v>9538</v>
      </c>
      <c r="M12619" s="23">
        <f>YEAR(Tabla2[[#This Row],[Fecha de creación]])</f>
        <v>2023</v>
      </c>
      <c r="N12619" s="23">
        <f>MONTH(Tabla2[[#This Row],[Fecha de creación]])</f>
        <v>3</v>
      </c>
    </row>
    <row r="12620" spans="1:14" x14ac:dyDescent="0.25">
      <c r="A12620" s="26">
        <v>44989.444305555553</v>
      </c>
      <c r="B12620" s="23" t="s">
        <v>34</v>
      </c>
      <c r="C12620" s="23" t="s">
        <v>15855</v>
      </c>
      <c r="D12620" s="23" t="s">
        <v>15856</v>
      </c>
      <c r="E12620" s="23" t="s">
        <v>1</v>
      </c>
      <c r="F12620" s="23" t="s">
        <v>22</v>
      </c>
      <c r="G12620" s="23" t="s">
        <v>975</v>
      </c>
      <c r="H12620" s="2" t="s">
        <v>7744</v>
      </c>
      <c r="I12620" s="23" t="s">
        <v>13151</v>
      </c>
      <c r="J12620" s="23"/>
      <c r="K12620" s="23" t="s">
        <v>9712</v>
      </c>
      <c r="L12620" s="23" t="s">
        <v>9538</v>
      </c>
      <c r="M12620" s="23">
        <f>YEAR(Tabla2[[#This Row],[Fecha de creación]])</f>
        <v>2023</v>
      </c>
      <c r="N12620" s="23">
        <f>MONTH(Tabla2[[#This Row],[Fecha de creación]])</f>
        <v>3</v>
      </c>
    </row>
    <row r="12621" spans="1:14" x14ac:dyDescent="0.25">
      <c r="A12621" s="26">
        <v>44989.496469907404</v>
      </c>
      <c r="B12621" s="23" t="s">
        <v>56</v>
      </c>
      <c r="C12621" s="23" t="s">
        <v>15857</v>
      </c>
      <c r="D12621" s="23" t="s">
        <v>7351</v>
      </c>
      <c r="E12621" s="23" t="s">
        <v>1</v>
      </c>
      <c r="F12621" s="23" t="s">
        <v>7</v>
      </c>
      <c r="G12621" s="23" t="s">
        <v>975</v>
      </c>
      <c r="H12621" s="2" t="s">
        <v>8459</v>
      </c>
      <c r="I12621" s="23" t="s">
        <v>7342</v>
      </c>
      <c r="J12621" s="23" t="s">
        <v>59</v>
      </c>
      <c r="K12621" s="23" t="s">
        <v>9712</v>
      </c>
      <c r="L12621" s="23" t="s">
        <v>9538</v>
      </c>
      <c r="M12621" s="23">
        <f>YEAR(Tabla2[[#This Row],[Fecha de creación]])</f>
        <v>2023</v>
      </c>
      <c r="N12621" s="23">
        <f>MONTH(Tabla2[[#This Row],[Fecha de creación]])</f>
        <v>3</v>
      </c>
    </row>
    <row r="12622" spans="1:14" x14ac:dyDescent="0.25">
      <c r="A12622" s="26">
        <v>44989.527175925927</v>
      </c>
      <c r="B12622" s="23" t="s">
        <v>34</v>
      </c>
      <c r="C12622" s="23" t="s">
        <v>15858</v>
      </c>
      <c r="D12622" s="23" t="s">
        <v>15859</v>
      </c>
      <c r="E12622" s="23" t="s">
        <v>1</v>
      </c>
      <c r="F12622" s="23" t="s">
        <v>7</v>
      </c>
      <c r="G12622" s="23" t="s">
        <v>3</v>
      </c>
      <c r="H12622" s="2" t="s">
        <v>8535</v>
      </c>
      <c r="I12622" s="23" t="s">
        <v>15860</v>
      </c>
      <c r="J12622" s="23"/>
      <c r="K12622" s="23" t="s">
        <v>9712</v>
      </c>
      <c r="L12622" s="23" t="s">
        <v>9539</v>
      </c>
      <c r="M12622" s="23">
        <f>YEAR(Tabla2[[#This Row],[Fecha de creación]])</f>
        <v>2023</v>
      </c>
      <c r="N12622" s="23">
        <f>MONTH(Tabla2[[#This Row],[Fecha de creación]])</f>
        <v>3</v>
      </c>
    </row>
    <row r="12623" spans="1:14" x14ac:dyDescent="0.25">
      <c r="A12623" s="26">
        <v>44989.527766203704</v>
      </c>
      <c r="B12623" s="23" t="s">
        <v>34</v>
      </c>
      <c r="C12623" s="23" t="s">
        <v>15861</v>
      </c>
      <c r="D12623" s="23" t="s">
        <v>15859</v>
      </c>
      <c r="E12623" s="23" t="s">
        <v>1</v>
      </c>
      <c r="F12623" s="23" t="s">
        <v>7</v>
      </c>
      <c r="G12623" s="23" t="s">
        <v>975</v>
      </c>
      <c r="H12623" s="2" t="s">
        <v>8535</v>
      </c>
      <c r="I12623" s="23" t="s">
        <v>13151</v>
      </c>
      <c r="J12623" s="23"/>
      <c r="K12623" s="23" t="s">
        <v>9712</v>
      </c>
      <c r="L12623" s="23" t="s">
        <v>9538</v>
      </c>
      <c r="M12623" s="23">
        <f>YEAR(Tabla2[[#This Row],[Fecha de creación]])</f>
        <v>2023</v>
      </c>
      <c r="N12623" s="23">
        <f>MONTH(Tabla2[[#This Row],[Fecha de creación]])</f>
        <v>3</v>
      </c>
    </row>
    <row r="12624" spans="1:14" x14ac:dyDescent="0.25">
      <c r="A12624" s="26">
        <v>44989.55982638889</v>
      </c>
      <c r="B12624" s="23" t="s">
        <v>0</v>
      </c>
      <c r="C12624" s="23" t="s">
        <v>15862</v>
      </c>
      <c r="D12624" s="23" t="s">
        <v>21</v>
      </c>
      <c r="E12624" s="23" t="s">
        <v>1</v>
      </c>
      <c r="F12624" s="23" t="s">
        <v>7</v>
      </c>
      <c r="G12624" s="23" t="s">
        <v>975</v>
      </c>
      <c r="H12624" s="2" t="s">
        <v>7744</v>
      </c>
      <c r="I12624" s="23" t="s">
        <v>5999</v>
      </c>
      <c r="J12624" s="23" t="s">
        <v>59</v>
      </c>
      <c r="K12624" s="23" t="s">
        <v>9712</v>
      </c>
      <c r="L12624" s="23" t="s">
        <v>9538</v>
      </c>
      <c r="M12624" s="23">
        <f>YEAR(Tabla2[[#This Row],[Fecha de creación]])</f>
        <v>2023</v>
      </c>
      <c r="N12624" s="23">
        <f>MONTH(Tabla2[[#This Row],[Fecha de creación]])</f>
        <v>3</v>
      </c>
    </row>
    <row r="12625" spans="1:14" x14ac:dyDescent="0.25">
      <c r="A12625" s="26">
        <v>44989.56287037037</v>
      </c>
      <c r="B12625" s="23" t="s">
        <v>0</v>
      </c>
      <c r="C12625" s="23" t="s">
        <v>15863</v>
      </c>
      <c r="D12625" s="23" t="s">
        <v>6</v>
      </c>
      <c r="E12625" s="23" t="s">
        <v>1</v>
      </c>
      <c r="F12625" s="23" t="s">
        <v>7</v>
      </c>
      <c r="G12625" s="23" t="s">
        <v>975</v>
      </c>
      <c r="H12625" s="2" t="s">
        <v>7722</v>
      </c>
      <c r="I12625" s="23" t="s">
        <v>5999</v>
      </c>
      <c r="J12625" s="23" t="s">
        <v>59</v>
      </c>
      <c r="K12625" s="23" t="s">
        <v>9712</v>
      </c>
      <c r="L12625" s="23" t="s">
        <v>9538</v>
      </c>
      <c r="M12625" s="23">
        <f>YEAR(Tabla2[[#This Row],[Fecha de creación]])</f>
        <v>2023</v>
      </c>
      <c r="N12625" s="23">
        <f>MONTH(Tabla2[[#This Row],[Fecha de creación]])</f>
        <v>3</v>
      </c>
    </row>
    <row r="12626" spans="1:14" x14ac:dyDescent="0.25">
      <c r="A12626" s="26">
        <v>44989.57371527778</v>
      </c>
      <c r="B12626" s="23" t="s">
        <v>0</v>
      </c>
      <c r="C12626" s="23" t="s">
        <v>15864</v>
      </c>
      <c r="D12626" s="23" t="s">
        <v>989</v>
      </c>
      <c r="E12626" s="23" t="s">
        <v>1</v>
      </c>
      <c r="F12626" s="23" t="s">
        <v>7</v>
      </c>
      <c r="G12626" s="23" t="s">
        <v>975</v>
      </c>
      <c r="H12626" s="2" t="s">
        <v>8480</v>
      </c>
      <c r="I12626" s="23" t="s">
        <v>5999</v>
      </c>
      <c r="J12626" s="23" t="s">
        <v>59</v>
      </c>
      <c r="K12626" s="23" t="s">
        <v>9712</v>
      </c>
      <c r="L12626" s="23" t="s">
        <v>9538</v>
      </c>
      <c r="M12626" s="23">
        <f>YEAR(Tabla2[[#This Row],[Fecha de creación]])</f>
        <v>2023</v>
      </c>
      <c r="N12626" s="23">
        <f>MONTH(Tabla2[[#This Row],[Fecha de creación]])</f>
        <v>3</v>
      </c>
    </row>
    <row r="12627" spans="1:14" x14ac:dyDescent="0.25">
      <c r="A12627" s="26">
        <v>44989.58252314815</v>
      </c>
      <c r="B12627" s="23" t="s">
        <v>0</v>
      </c>
      <c r="C12627" s="23" t="s">
        <v>15865</v>
      </c>
      <c r="D12627" s="23" t="s">
        <v>989</v>
      </c>
      <c r="E12627" s="23" t="s">
        <v>1</v>
      </c>
      <c r="F12627" s="23" t="s">
        <v>7</v>
      </c>
      <c r="G12627" s="23" t="s">
        <v>975</v>
      </c>
      <c r="H12627" s="2" t="s">
        <v>8480</v>
      </c>
      <c r="I12627" s="23" t="s">
        <v>5999</v>
      </c>
      <c r="J12627" s="23" t="s">
        <v>59</v>
      </c>
      <c r="K12627" s="23" t="s">
        <v>9712</v>
      </c>
      <c r="L12627" s="23" t="s">
        <v>9538</v>
      </c>
      <c r="M12627" s="23">
        <f>YEAR(Tabla2[[#This Row],[Fecha de creación]])</f>
        <v>2023</v>
      </c>
      <c r="N12627" s="23">
        <f>MONTH(Tabla2[[#This Row],[Fecha de creación]])</f>
        <v>3</v>
      </c>
    </row>
    <row r="12628" spans="1:14" x14ac:dyDescent="0.25">
      <c r="A12628" s="26">
        <v>44989.594027777777</v>
      </c>
      <c r="B12628" s="23" t="s">
        <v>189</v>
      </c>
      <c r="C12628" s="23" t="s">
        <v>15866</v>
      </c>
      <c r="D12628" s="23" t="s">
        <v>14825</v>
      </c>
      <c r="E12628" s="23" t="s">
        <v>1</v>
      </c>
      <c r="F12628" s="23" t="s">
        <v>7</v>
      </c>
      <c r="G12628" s="23" t="s">
        <v>3</v>
      </c>
      <c r="H12628" s="2" t="s">
        <v>8425</v>
      </c>
      <c r="I12628" s="23" t="s">
        <v>7338</v>
      </c>
      <c r="J12628" s="23" t="s">
        <v>59</v>
      </c>
      <c r="K12628" s="23" t="s">
        <v>9712</v>
      </c>
      <c r="L12628" s="23" t="s">
        <v>9539</v>
      </c>
      <c r="M12628" s="23">
        <f>YEAR(Tabla2[[#This Row],[Fecha de creación]])</f>
        <v>2023</v>
      </c>
      <c r="N12628" s="23">
        <f>MONTH(Tabla2[[#This Row],[Fecha de creación]])</f>
        <v>3</v>
      </c>
    </row>
    <row r="12629" spans="1:14" x14ac:dyDescent="0.25">
      <c r="A12629" s="26">
        <v>44989.611840277779</v>
      </c>
      <c r="B12629" s="23" t="s">
        <v>7771</v>
      </c>
      <c r="C12629" s="23" t="s">
        <v>15867</v>
      </c>
      <c r="D12629" s="23" t="s">
        <v>15288</v>
      </c>
      <c r="E12629" s="23" t="s">
        <v>1</v>
      </c>
      <c r="F12629" s="23" t="s">
        <v>7</v>
      </c>
      <c r="G12629" s="23" t="s">
        <v>975</v>
      </c>
      <c r="H12629" s="2" t="s">
        <v>7744</v>
      </c>
      <c r="I12629" s="23" t="s">
        <v>15151</v>
      </c>
      <c r="J12629" s="23"/>
      <c r="K12629" s="23" t="s">
        <v>9712</v>
      </c>
      <c r="L12629" s="23" t="s">
        <v>9538</v>
      </c>
      <c r="M12629" s="23">
        <f>YEAR(Tabla2[[#This Row],[Fecha de creación]])</f>
        <v>2023</v>
      </c>
      <c r="N12629" s="23">
        <f>MONTH(Tabla2[[#This Row],[Fecha de creación]])</f>
        <v>3</v>
      </c>
    </row>
    <row r="12630" spans="1:14" x14ac:dyDescent="0.25">
      <c r="A12630" s="26">
        <v>44989.612986111111</v>
      </c>
      <c r="B12630" s="23" t="s">
        <v>7771</v>
      </c>
      <c r="C12630" s="23" t="s">
        <v>15868</v>
      </c>
      <c r="D12630" s="23" t="s">
        <v>15869</v>
      </c>
      <c r="E12630" s="23" t="s">
        <v>1</v>
      </c>
      <c r="F12630" s="23" t="s">
        <v>7</v>
      </c>
      <c r="G12630" s="23" t="s">
        <v>1551</v>
      </c>
      <c r="H12630" s="2" t="s">
        <v>13019</v>
      </c>
      <c r="I12630" s="23" t="s">
        <v>15469</v>
      </c>
      <c r="J12630" s="23"/>
      <c r="K12630" s="23" t="s">
        <v>9712</v>
      </c>
      <c r="L12630" s="23" t="s">
        <v>9539</v>
      </c>
      <c r="M12630" s="23">
        <f>YEAR(Tabla2[[#This Row],[Fecha de creación]])</f>
        <v>2023</v>
      </c>
      <c r="N12630" s="23">
        <f>MONTH(Tabla2[[#This Row],[Fecha de creación]])</f>
        <v>3</v>
      </c>
    </row>
    <row r="12631" spans="1:14" x14ac:dyDescent="0.25">
      <c r="A12631" s="26">
        <v>44989.701099537036</v>
      </c>
      <c r="B12631" s="23" t="s">
        <v>34</v>
      </c>
      <c r="C12631" s="23" t="s">
        <v>15870</v>
      </c>
      <c r="D12631" s="23" t="s">
        <v>15871</v>
      </c>
      <c r="E12631" s="23" t="s">
        <v>1</v>
      </c>
      <c r="F12631" s="23" t="s">
        <v>22</v>
      </c>
      <c r="G12631" s="23" t="s">
        <v>975</v>
      </c>
      <c r="H12631" s="2" t="s">
        <v>982</v>
      </c>
      <c r="I12631" s="23" t="s">
        <v>13151</v>
      </c>
      <c r="J12631" s="23"/>
      <c r="K12631" s="23" t="s">
        <v>9712</v>
      </c>
      <c r="L12631" s="23" t="s">
        <v>9538</v>
      </c>
      <c r="M12631" s="23">
        <f>YEAR(Tabla2[[#This Row],[Fecha de creación]])</f>
        <v>2023</v>
      </c>
      <c r="N12631" s="23">
        <f>MONTH(Tabla2[[#This Row],[Fecha de creación]])</f>
        <v>3</v>
      </c>
    </row>
    <row r="12632" spans="1:14" x14ac:dyDescent="0.25">
      <c r="A12632" s="26">
        <v>44989.707766203705</v>
      </c>
      <c r="B12632" s="23" t="s">
        <v>189</v>
      </c>
      <c r="C12632" s="23" t="s">
        <v>15872</v>
      </c>
      <c r="D12632" s="23" t="s">
        <v>15873</v>
      </c>
      <c r="E12632" s="23" t="s">
        <v>1</v>
      </c>
      <c r="F12632" s="23" t="s">
        <v>22</v>
      </c>
      <c r="G12632" s="23" t="s">
        <v>975</v>
      </c>
      <c r="H12632" s="2" t="s">
        <v>7733</v>
      </c>
      <c r="I12632" s="23" t="s">
        <v>7338</v>
      </c>
      <c r="J12632" s="23" t="s">
        <v>59</v>
      </c>
      <c r="K12632" s="23" t="s">
        <v>9712</v>
      </c>
      <c r="L12632" s="23" t="s">
        <v>9538</v>
      </c>
      <c r="M12632" s="23">
        <f>YEAR(Tabla2[[#This Row],[Fecha de creación]])</f>
        <v>2023</v>
      </c>
      <c r="N12632" s="23">
        <f>MONTH(Tabla2[[#This Row],[Fecha de creación]])</f>
        <v>3</v>
      </c>
    </row>
    <row r="12633" spans="1:14" x14ac:dyDescent="0.25">
      <c r="A12633" s="26">
        <v>44990.397303240738</v>
      </c>
      <c r="B12633" s="23" t="s">
        <v>0</v>
      </c>
      <c r="C12633" s="23" t="s">
        <v>15874</v>
      </c>
      <c r="D12633" s="23" t="s">
        <v>49</v>
      </c>
      <c r="E12633" s="23" t="s">
        <v>1</v>
      </c>
      <c r="F12633" s="23" t="s">
        <v>7</v>
      </c>
      <c r="G12633" s="23" t="s">
        <v>3</v>
      </c>
      <c r="H12633" s="2" t="s">
        <v>7745</v>
      </c>
      <c r="I12633" s="23" t="s">
        <v>14129</v>
      </c>
      <c r="J12633" s="23" t="s">
        <v>59</v>
      </c>
      <c r="K12633" s="23" t="s">
        <v>9712</v>
      </c>
      <c r="L12633" s="23" t="s">
        <v>9539</v>
      </c>
      <c r="M12633" s="23">
        <f>YEAR(Tabla2[[#This Row],[Fecha de creación]])</f>
        <v>2023</v>
      </c>
      <c r="N12633" s="23">
        <f>MONTH(Tabla2[[#This Row],[Fecha de creación]])</f>
        <v>3</v>
      </c>
    </row>
    <row r="12634" spans="1:14" x14ac:dyDescent="0.25">
      <c r="A12634" s="26">
        <v>44990.409930555557</v>
      </c>
      <c r="B12634" s="23" t="s">
        <v>100</v>
      </c>
      <c r="C12634" s="23" t="s">
        <v>15875</v>
      </c>
      <c r="D12634" s="23" t="s">
        <v>440</v>
      </c>
      <c r="E12634" s="23" t="s">
        <v>1</v>
      </c>
      <c r="F12634" s="23" t="s">
        <v>7</v>
      </c>
      <c r="G12634" s="23" t="s">
        <v>975</v>
      </c>
      <c r="H12634" s="2" t="s">
        <v>7723</v>
      </c>
      <c r="I12634" s="23" t="s">
        <v>14131</v>
      </c>
      <c r="J12634" s="23" t="s">
        <v>59</v>
      </c>
      <c r="K12634" s="23" t="s">
        <v>9712</v>
      </c>
      <c r="L12634" s="23" t="s">
        <v>9538</v>
      </c>
      <c r="M12634" s="23">
        <f>YEAR(Tabla2[[#This Row],[Fecha de creación]])</f>
        <v>2023</v>
      </c>
      <c r="N12634" s="23">
        <f>MONTH(Tabla2[[#This Row],[Fecha de creación]])</f>
        <v>3</v>
      </c>
    </row>
    <row r="12635" spans="1:14" x14ac:dyDescent="0.25">
      <c r="A12635" s="26">
        <v>44990.457719907405</v>
      </c>
      <c r="B12635" s="23" t="s">
        <v>0</v>
      </c>
      <c r="C12635" s="23" t="s">
        <v>15876</v>
      </c>
      <c r="D12635" s="23" t="s">
        <v>719</v>
      </c>
      <c r="E12635" s="23" t="s">
        <v>1</v>
      </c>
      <c r="F12635" s="23" t="s">
        <v>7</v>
      </c>
      <c r="G12635" s="23" t="s">
        <v>975</v>
      </c>
      <c r="H12635" s="2" t="s">
        <v>7777</v>
      </c>
      <c r="I12635" s="23" t="s">
        <v>14129</v>
      </c>
      <c r="J12635" s="23" t="s">
        <v>59</v>
      </c>
      <c r="K12635" s="23" t="s">
        <v>9712</v>
      </c>
      <c r="L12635" s="23" t="s">
        <v>9538</v>
      </c>
      <c r="M12635" s="23">
        <f>YEAR(Tabla2[[#This Row],[Fecha de creación]])</f>
        <v>2023</v>
      </c>
      <c r="N12635" s="23">
        <f>MONTH(Tabla2[[#This Row],[Fecha de creación]])</f>
        <v>3</v>
      </c>
    </row>
    <row r="12636" spans="1:14" x14ac:dyDescent="0.25">
      <c r="A12636" s="26">
        <v>44990.48642361111</v>
      </c>
      <c r="B12636" s="23" t="s">
        <v>0</v>
      </c>
      <c r="C12636" s="23" t="s">
        <v>15877</v>
      </c>
      <c r="D12636" s="23" t="s">
        <v>7108</v>
      </c>
      <c r="E12636" s="23" t="s">
        <v>1</v>
      </c>
      <c r="F12636" s="23" t="s">
        <v>22</v>
      </c>
      <c r="G12636" s="23" t="s">
        <v>975</v>
      </c>
      <c r="H12636" s="2" t="s">
        <v>8893</v>
      </c>
      <c r="I12636" s="23" t="s">
        <v>14129</v>
      </c>
      <c r="J12636" s="23" t="s">
        <v>59</v>
      </c>
      <c r="K12636" s="23" t="s">
        <v>9712</v>
      </c>
      <c r="L12636" s="23" t="s">
        <v>9538</v>
      </c>
      <c r="M12636" s="23">
        <f>YEAR(Tabla2[[#This Row],[Fecha de creación]])</f>
        <v>2023</v>
      </c>
      <c r="N12636" s="23">
        <f>MONTH(Tabla2[[#This Row],[Fecha de creación]])</f>
        <v>3</v>
      </c>
    </row>
    <row r="12637" spans="1:14" x14ac:dyDescent="0.25">
      <c r="A12637" s="26">
        <v>44990.489004629628</v>
      </c>
      <c r="B12637" s="23" t="s">
        <v>0</v>
      </c>
      <c r="C12637" s="23" t="s">
        <v>15878</v>
      </c>
      <c r="D12637" s="23" t="s">
        <v>719</v>
      </c>
      <c r="E12637" s="23" t="s">
        <v>1</v>
      </c>
      <c r="F12637" s="23" t="s">
        <v>7</v>
      </c>
      <c r="G12637" s="23" t="s">
        <v>975</v>
      </c>
      <c r="H12637" s="2" t="s">
        <v>7777</v>
      </c>
      <c r="I12637" s="23" t="s">
        <v>5999</v>
      </c>
      <c r="J12637" s="23" t="s">
        <v>59</v>
      </c>
      <c r="K12637" s="23" t="s">
        <v>9712</v>
      </c>
      <c r="L12637" s="23" t="s">
        <v>9538</v>
      </c>
      <c r="M12637" s="23">
        <f>YEAR(Tabla2[[#This Row],[Fecha de creación]])</f>
        <v>2023</v>
      </c>
      <c r="N12637" s="23">
        <f>MONTH(Tabla2[[#This Row],[Fecha de creación]])</f>
        <v>3</v>
      </c>
    </row>
    <row r="12638" spans="1:14" x14ac:dyDescent="0.25">
      <c r="A12638" s="26">
        <v>44990.532789351855</v>
      </c>
      <c r="B12638" s="23" t="s">
        <v>0</v>
      </c>
      <c r="C12638" s="23" t="s">
        <v>15879</v>
      </c>
      <c r="D12638" s="23" t="s">
        <v>622</v>
      </c>
      <c r="E12638" s="23" t="s">
        <v>1</v>
      </c>
      <c r="F12638" s="23" t="s">
        <v>22</v>
      </c>
      <c r="G12638" s="23" t="s">
        <v>975</v>
      </c>
      <c r="H12638" s="2" t="s">
        <v>7734</v>
      </c>
      <c r="I12638" s="23" t="s">
        <v>5999</v>
      </c>
      <c r="J12638" s="23" t="s">
        <v>59</v>
      </c>
      <c r="K12638" s="23" t="s">
        <v>9712</v>
      </c>
      <c r="L12638" s="23" t="s">
        <v>9538</v>
      </c>
      <c r="M12638" s="23">
        <f>YEAR(Tabla2[[#This Row],[Fecha de creación]])</f>
        <v>2023</v>
      </c>
      <c r="N12638" s="23">
        <f>MONTH(Tabla2[[#This Row],[Fecha de creación]])</f>
        <v>3</v>
      </c>
    </row>
    <row r="12639" spans="1:14" x14ac:dyDescent="0.25">
      <c r="A12639" s="26">
        <v>44990.691412037035</v>
      </c>
      <c r="B12639" s="23" t="s">
        <v>34</v>
      </c>
      <c r="C12639" s="23" t="s">
        <v>15880</v>
      </c>
      <c r="D12639" s="23" t="s">
        <v>15881</v>
      </c>
      <c r="E12639" s="23" t="s">
        <v>1</v>
      </c>
      <c r="F12639" s="23" t="s">
        <v>22</v>
      </c>
      <c r="G12639" s="23" t="s">
        <v>3</v>
      </c>
      <c r="H12639" s="2" t="s">
        <v>8535</v>
      </c>
      <c r="I12639" s="23" t="s">
        <v>13151</v>
      </c>
      <c r="J12639" s="23"/>
      <c r="K12639" s="23" t="s">
        <v>9712</v>
      </c>
      <c r="L12639" s="23" t="s">
        <v>9539</v>
      </c>
      <c r="M12639" s="23">
        <f>YEAR(Tabla2[[#This Row],[Fecha de creación]])</f>
        <v>2023</v>
      </c>
      <c r="N12639" s="23">
        <f>MONTH(Tabla2[[#This Row],[Fecha de creación]])</f>
        <v>3</v>
      </c>
    </row>
    <row r="12640" spans="1:14" x14ac:dyDescent="0.25">
      <c r="A12640" s="26">
        <v>44990.692361111112</v>
      </c>
      <c r="B12640" s="23" t="s">
        <v>34</v>
      </c>
      <c r="C12640" s="23" t="s">
        <v>15882</v>
      </c>
      <c r="D12640" s="23" t="s">
        <v>15883</v>
      </c>
      <c r="E12640" s="23" t="s">
        <v>1</v>
      </c>
      <c r="F12640" s="23" t="s">
        <v>22</v>
      </c>
      <c r="G12640" s="23" t="s">
        <v>3</v>
      </c>
      <c r="H12640" s="2" t="s">
        <v>8893</v>
      </c>
      <c r="I12640" s="23" t="s">
        <v>13151</v>
      </c>
      <c r="J12640" s="23"/>
      <c r="K12640" s="23" t="s">
        <v>9712</v>
      </c>
      <c r="L12640" s="23" t="s">
        <v>9539</v>
      </c>
      <c r="M12640" s="23">
        <f>YEAR(Tabla2[[#This Row],[Fecha de creación]])</f>
        <v>2023</v>
      </c>
      <c r="N12640" s="23">
        <f>MONTH(Tabla2[[#This Row],[Fecha de creación]])</f>
        <v>3</v>
      </c>
    </row>
    <row r="12641" spans="1:14" x14ac:dyDescent="0.25">
      <c r="A12641" s="26">
        <v>44990.728321759256</v>
      </c>
      <c r="B12641" s="23" t="s">
        <v>0</v>
      </c>
      <c r="C12641" s="23" t="s">
        <v>15884</v>
      </c>
      <c r="D12641" s="23" t="s">
        <v>15885</v>
      </c>
      <c r="E12641" s="23" t="s">
        <v>1</v>
      </c>
      <c r="F12641" s="23" t="s">
        <v>2</v>
      </c>
      <c r="G12641" s="23" t="s">
        <v>1551</v>
      </c>
      <c r="H12641" s="2" t="s">
        <v>7741</v>
      </c>
      <c r="I12641" s="23" t="s">
        <v>7749</v>
      </c>
      <c r="J12641" s="23" t="s">
        <v>59</v>
      </c>
      <c r="K12641" s="23" t="s">
        <v>9712</v>
      </c>
      <c r="L12641" s="23" t="s">
        <v>9539</v>
      </c>
      <c r="M12641" s="23">
        <f>YEAR(Tabla2[[#This Row],[Fecha de creación]])</f>
        <v>2023</v>
      </c>
      <c r="N12641" s="23">
        <f>MONTH(Tabla2[[#This Row],[Fecha de creación]])</f>
        <v>3</v>
      </c>
    </row>
    <row r="12642" spans="1:14" x14ac:dyDescent="0.25">
      <c r="A12642" s="26">
        <v>44991.40247685185</v>
      </c>
      <c r="B12642" s="23" t="s">
        <v>189</v>
      </c>
      <c r="C12642" s="23" t="s">
        <v>15886</v>
      </c>
      <c r="D12642" s="23" t="s">
        <v>7341</v>
      </c>
      <c r="E12642" s="23" t="s">
        <v>1</v>
      </c>
      <c r="F12642" s="23" t="s">
        <v>22</v>
      </c>
      <c r="G12642" s="23" t="s">
        <v>975</v>
      </c>
      <c r="H12642" s="2" t="s">
        <v>16986</v>
      </c>
      <c r="I12642" s="23" t="s">
        <v>14979</v>
      </c>
      <c r="J12642" s="23" t="s">
        <v>59</v>
      </c>
      <c r="K12642" s="23" t="s">
        <v>9712</v>
      </c>
      <c r="L12642" s="23" t="s">
        <v>9538</v>
      </c>
      <c r="M12642" s="23">
        <f>YEAR(Tabla2[[#This Row],[Fecha de creación]])</f>
        <v>2023</v>
      </c>
      <c r="N12642" s="23">
        <f>MONTH(Tabla2[[#This Row],[Fecha de creación]])</f>
        <v>3</v>
      </c>
    </row>
    <row r="12643" spans="1:14" x14ac:dyDescent="0.25">
      <c r="A12643" s="26">
        <v>44991.406400462962</v>
      </c>
      <c r="B12643" s="23" t="s">
        <v>56</v>
      </c>
      <c r="C12643" s="23" t="s">
        <v>15887</v>
      </c>
      <c r="D12643" s="23" t="s">
        <v>736</v>
      </c>
      <c r="E12643" s="23" t="s">
        <v>1</v>
      </c>
      <c r="F12643" s="23" t="s">
        <v>2</v>
      </c>
      <c r="G12643" s="23" t="s">
        <v>3</v>
      </c>
      <c r="H12643" s="2" t="s">
        <v>7737</v>
      </c>
      <c r="I12643" s="23" t="s">
        <v>14962</v>
      </c>
      <c r="J12643" s="23" t="s">
        <v>59</v>
      </c>
      <c r="K12643" s="23" t="s">
        <v>9712</v>
      </c>
      <c r="L12643" s="23" t="s">
        <v>9539</v>
      </c>
      <c r="M12643" s="23">
        <f>YEAR(Tabla2[[#This Row],[Fecha de creación]])</f>
        <v>2023</v>
      </c>
      <c r="N12643" s="23">
        <f>MONTH(Tabla2[[#This Row],[Fecha de creación]])</f>
        <v>3</v>
      </c>
    </row>
    <row r="12644" spans="1:14" x14ac:dyDescent="0.25">
      <c r="A12644" s="26">
        <v>44991.435624999998</v>
      </c>
      <c r="B12644" s="23" t="s">
        <v>0</v>
      </c>
      <c r="C12644" s="23" t="s">
        <v>15888</v>
      </c>
      <c r="D12644" s="23" t="s">
        <v>49</v>
      </c>
      <c r="E12644" s="23" t="s">
        <v>1</v>
      </c>
      <c r="F12644" s="23" t="s">
        <v>7</v>
      </c>
      <c r="G12644" s="23" t="s">
        <v>3</v>
      </c>
      <c r="H12644" s="2" t="s">
        <v>7745</v>
      </c>
      <c r="I12644" s="23" t="s">
        <v>14129</v>
      </c>
      <c r="J12644" s="23" t="s">
        <v>59</v>
      </c>
      <c r="K12644" s="23" t="s">
        <v>9712</v>
      </c>
      <c r="L12644" s="23" t="s">
        <v>9539</v>
      </c>
      <c r="M12644" s="23">
        <f>YEAR(Tabla2[[#This Row],[Fecha de creación]])</f>
        <v>2023</v>
      </c>
      <c r="N12644" s="23">
        <f>MONTH(Tabla2[[#This Row],[Fecha de creación]])</f>
        <v>3</v>
      </c>
    </row>
    <row r="12645" spans="1:14" x14ac:dyDescent="0.25">
      <c r="A12645" s="26">
        <v>44991.466782407406</v>
      </c>
      <c r="B12645" s="23" t="s">
        <v>189</v>
      </c>
      <c r="C12645" s="23" t="s">
        <v>15889</v>
      </c>
      <c r="D12645" s="23" t="s">
        <v>15740</v>
      </c>
      <c r="E12645" s="23" t="s">
        <v>1</v>
      </c>
      <c r="F12645" s="23" t="s">
        <v>22</v>
      </c>
      <c r="G12645" s="23" t="s">
        <v>975</v>
      </c>
      <c r="H12645" s="2" t="s">
        <v>7743</v>
      </c>
      <c r="I12645" s="23" t="s">
        <v>14979</v>
      </c>
      <c r="J12645" s="23" t="s">
        <v>59</v>
      </c>
      <c r="K12645" s="23" t="s">
        <v>9712</v>
      </c>
      <c r="L12645" s="23" t="s">
        <v>9538</v>
      </c>
      <c r="M12645" s="23">
        <f>YEAR(Tabla2[[#This Row],[Fecha de creación]])</f>
        <v>2023</v>
      </c>
      <c r="N12645" s="23">
        <f>MONTH(Tabla2[[#This Row],[Fecha de creación]])</f>
        <v>3</v>
      </c>
    </row>
    <row r="12646" spans="1:14" x14ac:dyDescent="0.25">
      <c r="A12646" s="26">
        <v>44991.500590277778</v>
      </c>
      <c r="B12646" s="23" t="s">
        <v>0</v>
      </c>
      <c r="C12646" s="23" t="s">
        <v>15890</v>
      </c>
      <c r="D12646" s="23" t="s">
        <v>7108</v>
      </c>
      <c r="E12646" s="23" t="s">
        <v>1</v>
      </c>
      <c r="F12646" s="23" t="s">
        <v>22</v>
      </c>
      <c r="G12646" s="23" t="s">
        <v>975</v>
      </c>
      <c r="H12646" s="2" t="s">
        <v>8893</v>
      </c>
      <c r="I12646" s="23" t="s">
        <v>14129</v>
      </c>
      <c r="J12646" s="23" t="s">
        <v>958</v>
      </c>
      <c r="K12646" s="23" t="s">
        <v>9712</v>
      </c>
      <c r="L12646" s="23" t="s">
        <v>9538</v>
      </c>
      <c r="M12646" s="23">
        <f>YEAR(Tabla2[[#This Row],[Fecha de creación]])</f>
        <v>2023</v>
      </c>
      <c r="N12646" s="23">
        <f>MONTH(Tabla2[[#This Row],[Fecha de creación]])</f>
        <v>3</v>
      </c>
    </row>
    <row r="12647" spans="1:14" x14ac:dyDescent="0.25">
      <c r="A12647" s="26">
        <v>44991.524328703701</v>
      </c>
      <c r="B12647" s="23" t="s">
        <v>0</v>
      </c>
      <c r="C12647" s="23" t="s">
        <v>15891</v>
      </c>
      <c r="D12647" s="23" t="s">
        <v>364</v>
      </c>
      <c r="E12647" s="23" t="s">
        <v>1</v>
      </c>
      <c r="F12647" s="23" t="s">
        <v>7</v>
      </c>
      <c r="G12647" s="23" t="s">
        <v>1551</v>
      </c>
      <c r="H12647" s="2" t="s">
        <v>7721</v>
      </c>
      <c r="I12647" s="23" t="s">
        <v>976</v>
      </c>
      <c r="J12647" s="23" t="s">
        <v>59</v>
      </c>
      <c r="K12647" s="23" t="s">
        <v>9712</v>
      </c>
      <c r="L12647" s="23" t="s">
        <v>9539</v>
      </c>
      <c r="M12647" s="23">
        <f>YEAR(Tabla2[[#This Row],[Fecha de creación]])</f>
        <v>2023</v>
      </c>
      <c r="N12647" s="23">
        <f>MONTH(Tabla2[[#This Row],[Fecha de creación]])</f>
        <v>3</v>
      </c>
    </row>
    <row r="12648" spans="1:14" x14ac:dyDescent="0.25">
      <c r="A12648" s="26">
        <v>44991.531886574077</v>
      </c>
      <c r="B12648" s="23" t="s">
        <v>0</v>
      </c>
      <c r="C12648" s="23" t="s">
        <v>15892</v>
      </c>
      <c r="D12648" s="23" t="s">
        <v>297</v>
      </c>
      <c r="E12648" s="23" t="s">
        <v>1</v>
      </c>
      <c r="F12648" s="23" t="s">
        <v>7</v>
      </c>
      <c r="G12648" s="23" t="s">
        <v>1551</v>
      </c>
      <c r="H12648" s="2" t="s">
        <v>7721</v>
      </c>
      <c r="I12648" s="23" t="s">
        <v>976</v>
      </c>
      <c r="J12648" s="23" t="s">
        <v>59</v>
      </c>
      <c r="K12648" s="23" t="s">
        <v>9712</v>
      </c>
      <c r="L12648" s="23" t="s">
        <v>9539</v>
      </c>
      <c r="M12648" s="23">
        <f>YEAR(Tabla2[[#This Row],[Fecha de creación]])</f>
        <v>2023</v>
      </c>
      <c r="N12648" s="23">
        <f>MONTH(Tabla2[[#This Row],[Fecha de creación]])</f>
        <v>3</v>
      </c>
    </row>
    <row r="12649" spans="1:14" x14ac:dyDescent="0.25">
      <c r="A12649" s="26">
        <v>44991.539363425924</v>
      </c>
      <c r="B12649" s="23" t="s">
        <v>0</v>
      </c>
      <c r="C12649" s="23" t="s">
        <v>15893</v>
      </c>
      <c r="D12649" s="23" t="s">
        <v>7108</v>
      </c>
      <c r="E12649" s="23" t="s">
        <v>1</v>
      </c>
      <c r="F12649" s="23" t="s">
        <v>22</v>
      </c>
      <c r="G12649" s="23" t="s">
        <v>975</v>
      </c>
      <c r="H12649" s="2" t="s">
        <v>8893</v>
      </c>
      <c r="I12649" s="23" t="s">
        <v>14129</v>
      </c>
      <c r="J12649" s="23" t="s">
        <v>958</v>
      </c>
      <c r="K12649" s="23" t="s">
        <v>9712</v>
      </c>
      <c r="L12649" s="23" t="s">
        <v>9538</v>
      </c>
      <c r="M12649" s="23">
        <f>YEAR(Tabla2[[#This Row],[Fecha de creación]])</f>
        <v>2023</v>
      </c>
      <c r="N12649" s="23">
        <f>MONTH(Tabla2[[#This Row],[Fecha de creación]])</f>
        <v>3</v>
      </c>
    </row>
    <row r="12650" spans="1:14" x14ac:dyDescent="0.25">
      <c r="A12650" s="26">
        <v>44991.554861111108</v>
      </c>
      <c r="B12650" s="23" t="s">
        <v>100</v>
      </c>
      <c r="C12650" s="23" t="s">
        <v>15894</v>
      </c>
      <c r="D12650" s="23" t="s">
        <v>7108</v>
      </c>
      <c r="E12650" s="23" t="s">
        <v>1</v>
      </c>
      <c r="F12650" s="23" t="s">
        <v>22</v>
      </c>
      <c r="G12650" s="23" t="s">
        <v>975</v>
      </c>
      <c r="H12650" s="2" t="s">
        <v>8893</v>
      </c>
      <c r="I12650" s="23" t="s">
        <v>14131</v>
      </c>
      <c r="J12650" s="23" t="s">
        <v>59</v>
      </c>
      <c r="K12650" s="23" t="s">
        <v>9712</v>
      </c>
      <c r="L12650" s="23" t="s">
        <v>9538</v>
      </c>
      <c r="M12650" s="23">
        <f>YEAR(Tabla2[[#This Row],[Fecha de creación]])</f>
        <v>2023</v>
      </c>
      <c r="N12650" s="23">
        <f>MONTH(Tabla2[[#This Row],[Fecha de creación]])</f>
        <v>3</v>
      </c>
    </row>
    <row r="12651" spans="1:14" x14ac:dyDescent="0.25">
      <c r="A12651" s="26">
        <v>44991.560081018521</v>
      </c>
      <c r="B12651" s="23" t="s">
        <v>0</v>
      </c>
      <c r="C12651" s="23" t="s">
        <v>15895</v>
      </c>
      <c r="D12651" s="23" t="s">
        <v>382</v>
      </c>
      <c r="E12651" s="23" t="s">
        <v>1</v>
      </c>
      <c r="F12651" s="23" t="s">
        <v>7</v>
      </c>
      <c r="G12651" s="23" t="s">
        <v>975</v>
      </c>
      <c r="H12651" s="2" t="s">
        <v>7723</v>
      </c>
      <c r="I12651" s="23" t="s">
        <v>14129</v>
      </c>
      <c r="J12651" s="23" t="s">
        <v>59</v>
      </c>
      <c r="K12651" s="23" t="s">
        <v>9712</v>
      </c>
      <c r="L12651" s="23" t="s">
        <v>9538</v>
      </c>
      <c r="M12651" s="23">
        <f>YEAR(Tabla2[[#This Row],[Fecha de creación]])</f>
        <v>2023</v>
      </c>
      <c r="N12651" s="23">
        <f>MONTH(Tabla2[[#This Row],[Fecha de creación]])</f>
        <v>3</v>
      </c>
    </row>
    <row r="12652" spans="1:14" x14ac:dyDescent="0.25">
      <c r="A12652" s="26">
        <v>44991.567245370374</v>
      </c>
      <c r="B12652" s="23" t="s">
        <v>189</v>
      </c>
      <c r="C12652" s="23" t="s">
        <v>15896</v>
      </c>
      <c r="D12652" s="23" t="s">
        <v>7341</v>
      </c>
      <c r="E12652" s="23" t="s">
        <v>1</v>
      </c>
      <c r="F12652" s="23" t="s">
        <v>22</v>
      </c>
      <c r="G12652" s="23" t="s">
        <v>975</v>
      </c>
      <c r="H12652" s="2" t="s">
        <v>16986</v>
      </c>
      <c r="I12652" s="23" t="s">
        <v>14979</v>
      </c>
      <c r="J12652" s="23" t="s">
        <v>59</v>
      </c>
      <c r="K12652" s="23" t="s">
        <v>9712</v>
      </c>
      <c r="L12652" s="23" t="s">
        <v>9538</v>
      </c>
      <c r="M12652" s="23">
        <f>YEAR(Tabla2[[#This Row],[Fecha de creación]])</f>
        <v>2023</v>
      </c>
      <c r="N12652" s="23">
        <f>MONTH(Tabla2[[#This Row],[Fecha de creación]])</f>
        <v>3</v>
      </c>
    </row>
    <row r="12653" spans="1:14" x14ac:dyDescent="0.25">
      <c r="A12653" s="26">
        <v>44991.568113425928</v>
      </c>
      <c r="B12653" s="23" t="s">
        <v>189</v>
      </c>
      <c r="C12653" s="23" t="s">
        <v>15897</v>
      </c>
      <c r="D12653" s="23" t="s">
        <v>7341</v>
      </c>
      <c r="E12653" s="23" t="s">
        <v>1</v>
      </c>
      <c r="F12653" s="23" t="s">
        <v>22</v>
      </c>
      <c r="G12653" s="23" t="s">
        <v>975</v>
      </c>
      <c r="H12653" s="2" t="s">
        <v>16986</v>
      </c>
      <c r="I12653" s="23" t="s">
        <v>14979</v>
      </c>
      <c r="J12653" s="23" t="s">
        <v>958</v>
      </c>
      <c r="K12653" s="23" t="s">
        <v>9712</v>
      </c>
      <c r="L12653" s="23" t="s">
        <v>9538</v>
      </c>
      <c r="M12653" s="23">
        <f>YEAR(Tabla2[[#This Row],[Fecha de creación]])</f>
        <v>2023</v>
      </c>
      <c r="N12653" s="23">
        <f>MONTH(Tabla2[[#This Row],[Fecha de creación]])</f>
        <v>3</v>
      </c>
    </row>
    <row r="12654" spans="1:14" x14ac:dyDescent="0.25">
      <c r="A12654" s="26">
        <v>44991.670104166667</v>
      </c>
      <c r="B12654" s="23" t="s">
        <v>0</v>
      </c>
      <c r="C12654" s="23" t="s">
        <v>15898</v>
      </c>
      <c r="D12654" s="23" t="s">
        <v>982</v>
      </c>
      <c r="E12654" s="23" t="s">
        <v>1</v>
      </c>
      <c r="F12654" s="23" t="s">
        <v>22</v>
      </c>
      <c r="G12654" s="23" t="s">
        <v>975</v>
      </c>
      <c r="H12654" s="2" t="s">
        <v>8893</v>
      </c>
      <c r="I12654" s="23" t="s">
        <v>5999</v>
      </c>
      <c r="J12654" s="23" t="s">
        <v>59</v>
      </c>
      <c r="K12654" s="23" t="s">
        <v>9712</v>
      </c>
      <c r="L12654" s="23" t="s">
        <v>9538</v>
      </c>
      <c r="M12654" s="23">
        <f>YEAR(Tabla2[[#This Row],[Fecha de creación]])</f>
        <v>2023</v>
      </c>
      <c r="N12654" s="23">
        <f>MONTH(Tabla2[[#This Row],[Fecha de creación]])</f>
        <v>3</v>
      </c>
    </row>
    <row r="12655" spans="1:14" x14ac:dyDescent="0.25">
      <c r="A12655" s="26">
        <v>44991.681793981479</v>
      </c>
      <c r="B12655" s="23" t="s">
        <v>189</v>
      </c>
      <c r="C12655" s="23" t="s">
        <v>15899</v>
      </c>
      <c r="D12655" s="23" t="s">
        <v>7341</v>
      </c>
      <c r="E12655" s="23" t="s">
        <v>1</v>
      </c>
      <c r="F12655" s="23" t="s">
        <v>22</v>
      </c>
      <c r="G12655" s="23" t="s">
        <v>975</v>
      </c>
      <c r="H12655" s="2" t="s">
        <v>16986</v>
      </c>
      <c r="I12655" s="23" t="s">
        <v>14979</v>
      </c>
      <c r="J12655" s="23" t="s">
        <v>59</v>
      </c>
      <c r="K12655" s="23" t="s">
        <v>9712</v>
      </c>
      <c r="L12655" s="23" t="s">
        <v>9538</v>
      </c>
      <c r="M12655" s="23">
        <f>YEAR(Tabla2[[#This Row],[Fecha de creación]])</f>
        <v>2023</v>
      </c>
      <c r="N12655" s="23">
        <f>MONTH(Tabla2[[#This Row],[Fecha de creación]])</f>
        <v>3</v>
      </c>
    </row>
    <row r="12656" spans="1:14" x14ac:dyDescent="0.25">
      <c r="A12656" s="26">
        <v>44991.682650462964</v>
      </c>
      <c r="B12656" s="23" t="s">
        <v>189</v>
      </c>
      <c r="C12656" s="23" t="s">
        <v>15900</v>
      </c>
      <c r="D12656" s="23" t="s">
        <v>7341</v>
      </c>
      <c r="E12656" s="23" t="s">
        <v>1</v>
      </c>
      <c r="F12656" s="23" t="s">
        <v>22</v>
      </c>
      <c r="G12656" s="23" t="s">
        <v>975</v>
      </c>
      <c r="H12656" s="2" t="s">
        <v>16986</v>
      </c>
      <c r="I12656" s="23" t="s">
        <v>14979</v>
      </c>
      <c r="J12656" s="23" t="s">
        <v>958</v>
      </c>
      <c r="K12656" s="23" t="s">
        <v>9712</v>
      </c>
      <c r="L12656" s="23" t="s">
        <v>9538</v>
      </c>
      <c r="M12656" s="23">
        <f>YEAR(Tabla2[[#This Row],[Fecha de creación]])</f>
        <v>2023</v>
      </c>
      <c r="N12656" s="23">
        <f>MONTH(Tabla2[[#This Row],[Fecha de creación]])</f>
        <v>3</v>
      </c>
    </row>
    <row r="12657" spans="1:14" x14ac:dyDescent="0.25">
      <c r="A12657" s="26">
        <v>44991.710497685184</v>
      </c>
      <c r="B12657" s="23" t="s">
        <v>0</v>
      </c>
      <c r="C12657" s="23" t="s">
        <v>15901</v>
      </c>
      <c r="D12657" s="23" t="s">
        <v>7108</v>
      </c>
      <c r="E12657" s="23" t="s">
        <v>1</v>
      </c>
      <c r="F12657" s="23" t="s">
        <v>22</v>
      </c>
      <c r="G12657" s="23" t="s">
        <v>3</v>
      </c>
      <c r="H12657" s="2" t="s">
        <v>8893</v>
      </c>
      <c r="I12657" s="23" t="s">
        <v>14129</v>
      </c>
      <c r="J12657" s="23" t="s">
        <v>59</v>
      </c>
      <c r="K12657" s="23" t="s">
        <v>9712</v>
      </c>
      <c r="L12657" s="23" t="s">
        <v>9539</v>
      </c>
      <c r="M12657" s="23">
        <f>YEAR(Tabla2[[#This Row],[Fecha de creación]])</f>
        <v>2023</v>
      </c>
      <c r="N12657" s="23">
        <f>MONTH(Tabla2[[#This Row],[Fecha de creación]])</f>
        <v>3</v>
      </c>
    </row>
    <row r="12658" spans="1:14" x14ac:dyDescent="0.25">
      <c r="A12658" s="26">
        <v>44992.414502314816</v>
      </c>
      <c r="B12658" s="23" t="s">
        <v>56</v>
      </c>
      <c r="C12658" s="23" t="s">
        <v>15902</v>
      </c>
      <c r="D12658" s="23" t="s">
        <v>7341</v>
      </c>
      <c r="E12658" s="23" t="s">
        <v>1</v>
      </c>
      <c r="F12658" s="23" t="s">
        <v>22</v>
      </c>
      <c r="G12658" s="23" t="s">
        <v>975</v>
      </c>
      <c r="H12658" s="2" t="s">
        <v>16986</v>
      </c>
      <c r="I12658" s="23" t="s">
        <v>14962</v>
      </c>
      <c r="J12658" s="23" t="s">
        <v>59</v>
      </c>
      <c r="K12658" s="23" t="s">
        <v>9712</v>
      </c>
      <c r="L12658" s="23" t="s">
        <v>9538</v>
      </c>
      <c r="M12658" s="23">
        <f>YEAR(Tabla2[[#This Row],[Fecha de creación]])</f>
        <v>2023</v>
      </c>
      <c r="N12658" s="23">
        <f>MONTH(Tabla2[[#This Row],[Fecha de creación]])</f>
        <v>3</v>
      </c>
    </row>
    <row r="12659" spans="1:14" x14ac:dyDescent="0.25">
      <c r="A12659" s="26">
        <v>44992.416006944448</v>
      </c>
      <c r="B12659" s="23" t="s">
        <v>56</v>
      </c>
      <c r="C12659" s="23" t="s">
        <v>15903</v>
      </c>
      <c r="D12659" s="23" t="s">
        <v>382</v>
      </c>
      <c r="E12659" s="23" t="s">
        <v>1</v>
      </c>
      <c r="F12659" s="23" t="s">
        <v>7</v>
      </c>
      <c r="G12659" s="23" t="s">
        <v>975</v>
      </c>
      <c r="H12659" s="2" t="s">
        <v>7723</v>
      </c>
      <c r="I12659" s="23" t="s">
        <v>14962</v>
      </c>
      <c r="J12659" s="23" t="s">
        <v>59</v>
      </c>
      <c r="K12659" s="23" t="s">
        <v>9712</v>
      </c>
      <c r="L12659" s="23" t="s">
        <v>9538</v>
      </c>
      <c r="M12659" s="23">
        <f>YEAR(Tabla2[[#This Row],[Fecha de creación]])</f>
        <v>2023</v>
      </c>
      <c r="N12659" s="23">
        <f>MONTH(Tabla2[[#This Row],[Fecha de creación]])</f>
        <v>3</v>
      </c>
    </row>
    <row r="12660" spans="1:14" x14ac:dyDescent="0.25">
      <c r="A12660" s="26">
        <v>44992.418773148151</v>
      </c>
      <c r="B12660" s="23" t="s">
        <v>56</v>
      </c>
      <c r="C12660" s="23" t="s">
        <v>15904</v>
      </c>
      <c r="D12660" s="23" t="s">
        <v>15015</v>
      </c>
      <c r="E12660" s="23" t="s">
        <v>1</v>
      </c>
      <c r="F12660" s="23" t="s">
        <v>7</v>
      </c>
      <c r="G12660" s="23" t="s">
        <v>975</v>
      </c>
      <c r="H12660" s="2" t="s">
        <v>7745</v>
      </c>
      <c r="I12660" s="23" t="s">
        <v>14962</v>
      </c>
      <c r="J12660" s="23" t="s">
        <v>59</v>
      </c>
      <c r="K12660" s="23" t="s">
        <v>9712</v>
      </c>
      <c r="L12660" s="23" t="s">
        <v>9538</v>
      </c>
      <c r="M12660" s="23">
        <f>YEAR(Tabla2[[#This Row],[Fecha de creación]])</f>
        <v>2023</v>
      </c>
      <c r="N12660" s="23">
        <f>MONTH(Tabla2[[#This Row],[Fecha de creación]])</f>
        <v>3</v>
      </c>
    </row>
    <row r="12661" spans="1:14" x14ac:dyDescent="0.25">
      <c r="A12661" s="26">
        <v>44992.421782407408</v>
      </c>
      <c r="B12661" s="23" t="s">
        <v>56</v>
      </c>
      <c r="C12661" s="23" t="s">
        <v>15905</v>
      </c>
      <c r="D12661" s="23" t="s">
        <v>7341</v>
      </c>
      <c r="E12661" s="23" t="s">
        <v>1</v>
      </c>
      <c r="F12661" s="23" t="s">
        <v>22</v>
      </c>
      <c r="G12661" s="23" t="s">
        <v>975</v>
      </c>
      <c r="H12661" s="2" t="s">
        <v>16986</v>
      </c>
      <c r="I12661" s="23" t="s">
        <v>14962</v>
      </c>
      <c r="J12661" s="23" t="s">
        <v>958</v>
      </c>
      <c r="K12661" s="23" t="s">
        <v>9712</v>
      </c>
      <c r="L12661" s="23" t="s">
        <v>9538</v>
      </c>
      <c r="M12661" s="23">
        <f>YEAR(Tabla2[[#This Row],[Fecha de creación]])</f>
        <v>2023</v>
      </c>
      <c r="N12661" s="23">
        <f>MONTH(Tabla2[[#This Row],[Fecha de creación]])</f>
        <v>3</v>
      </c>
    </row>
    <row r="12662" spans="1:14" x14ac:dyDescent="0.25">
      <c r="A12662" s="26">
        <v>44992.423402777778</v>
      </c>
      <c r="B12662" s="23" t="s">
        <v>56</v>
      </c>
      <c r="C12662" s="23" t="s">
        <v>15906</v>
      </c>
      <c r="D12662" s="23" t="s">
        <v>312</v>
      </c>
      <c r="E12662" s="23" t="s">
        <v>1</v>
      </c>
      <c r="F12662" s="23" t="s">
        <v>7</v>
      </c>
      <c r="G12662" s="23" t="s">
        <v>975</v>
      </c>
      <c r="H12662" s="2" t="s">
        <v>8459</v>
      </c>
      <c r="I12662" s="23" t="s">
        <v>14962</v>
      </c>
      <c r="J12662" s="23" t="s">
        <v>958</v>
      </c>
      <c r="K12662" s="23" t="s">
        <v>9712</v>
      </c>
      <c r="L12662" s="23" t="s">
        <v>9538</v>
      </c>
      <c r="M12662" s="23">
        <f>YEAR(Tabla2[[#This Row],[Fecha de creación]])</f>
        <v>2023</v>
      </c>
      <c r="N12662" s="23">
        <f>MONTH(Tabla2[[#This Row],[Fecha de creación]])</f>
        <v>3</v>
      </c>
    </row>
    <row r="12663" spans="1:14" x14ac:dyDescent="0.25">
      <c r="A12663" s="26">
        <v>44992.450115740743</v>
      </c>
      <c r="B12663" s="23" t="s">
        <v>189</v>
      </c>
      <c r="C12663" s="23" t="s">
        <v>15907</v>
      </c>
      <c r="D12663" s="23" t="s">
        <v>7268</v>
      </c>
      <c r="E12663" s="23" t="s">
        <v>1</v>
      </c>
      <c r="F12663" s="23" t="s">
        <v>22</v>
      </c>
      <c r="G12663" s="23" t="s">
        <v>975</v>
      </c>
      <c r="H12663" s="2" t="s">
        <v>8893</v>
      </c>
      <c r="I12663" s="23" t="s">
        <v>14979</v>
      </c>
      <c r="J12663" s="23" t="s">
        <v>958</v>
      </c>
      <c r="K12663" s="23" t="s">
        <v>9712</v>
      </c>
      <c r="L12663" s="23" t="s">
        <v>9538</v>
      </c>
      <c r="M12663" s="23">
        <f>YEAR(Tabla2[[#This Row],[Fecha de creación]])</f>
        <v>2023</v>
      </c>
      <c r="N12663" s="23">
        <f>MONTH(Tabla2[[#This Row],[Fecha de creación]])</f>
        <v>3</v>
      </c>
    </row>
    <row r="12664" spans="1:14" x14ac:dyDescent="0.25">
      <c r="A12664" s="26">
        <v>44992.450659722221</v>
      </c>
      <c r="B12664" s="23" t="s">
        <v>19</v>
      </c>
      <c r="C12664" s="23" t="s">
        <v>15908</v>
      </c>
      <c r="D12664" s="23" t="s">
        <v>15909</v>
      </c>
      <c r="E12664" s="23" t="s">
        <v>1</v>
      </c>
      <c r="F12664" s="23" t="s">
        <v>7</v>
      </c>
      <c r="G12664" s="23" t="s">
        <v>3</v>
      </c>
      <c r="H12664" s="2" t="s">
        <v>7745</v>
      </c>
      <c r="I12664" s="23" t="s">
        <v>10079</v>
      </c>
      <c r="J12664" s="23"/>
      <c r="K12664" s="23" t="s">
        <v>9712</v>
      </c>
      <c r="L12664" s="23" t="s">
        <v>9539</v>
      </c>
      <c r="M12664" s="23">
        <f>YEAR(Tabla2[[#This Row],[Fecha de creación]])</f>
        <v>2023</v>
      </c>
      <c r="N12664" s="23">
        <f>MONTH(Tabla2[[#This Row],[Fecha de creación]])</f>
        <v>3</v>
      </c>
    </row>
    <row r="12665" spans="1:14" x14ac:dyDescent="0.25">
      <c r="A12665" s="26">
        <v>44992.453368055554</v>
      </c>
      <c r="B12665" s="23" t="s">
        <v>56</v>
      </c>
      <c r="C12665" s="23" t="s">
        <v>15910</v>
      </c>
      <c r="D12665" s="23" t="s">
        <v>7341</v>
      </c>
      <c r="E12665" s="23" t="s">
        <v>1</v>
      </c>
      <c r="F12665" s="23" t="s">
        <v>22</v>
      </c>
      <c r="G12665" s="23" t="s">
        <v>975</v>
      </c>
      <c r="H12665" s="2" t="s">
        <v>16986</v>
      </c>
      <c r="I12665" s="23" t="s">
        <v>14962</v>
      </c>
      <c r="J12665" s="23" t="s">
        <v>59</v>
      </c>
      <c r="K12665" s="23" t="s">
        <v>9712</v>
      </c>
      <c r="L12665" s="23" t="s">
        <v>9538</v>
      </c>
      <c r="M12665" s="23">
        <f>YEAR(Tabla2[[#This Row],[Fecha de creación]])</f>
        <v>2023</v>
      </c>
      <c r="N12665" s="23">
        <f>MONTH(Tabla2[[#This Row],[Fecha de creación]])</f>
        <v>3</v>
      </c>
    </row>
    <row r="12666" spans="1:14" x14ac:dyDescent="0.25">
      <c r="A12666" s="26">
        <v>44992.46707175926</v>
      </c>
      <c r="B12666" s="23" t="s">
        <v>189</v>
      </c>
      <c r="C12666" s="23" t="s">
        <v>15911</v>
      </c>
      <c r="D12666" s="23" t="s">
        <v>4002</v>
      </c>
      <c r="E12666" s="23" t="s">
        <v>1</v>
      </c>
      <c r="F12666" s="23" t="s">
        <v>2</v>
      </c>
      <c r="G12666" s="23" t="s">
        <v>1551</v>
      </c>
      <c r="H12666" s="2" t="s">
        <v>7737</v>
      </c>
      <c r="I12666" s="23" t="s">
        <v>7205</v>
      </c>
      <c r="J12666" s="23" t="s">
        <v>958</v>
      </c>
      <c r="K12666" s="23" t="s">
        <v>9712</v>
      </c>
      <c r="L12666" s="23" t="s">
        <v>9539</v>
      </c>
      <c r="M12666" s="23">
        <f>YEAR(Tabla2[[#This Row],[Fecha de creación]])</f>
        <v>2023</v>
      </c>
      <c r="N12666" s="23">
        <f>MONTH(Tabla2[[#This Row],[Fecha de creación]])</f>
        <v>3</v>
      </c>
    </row>
    <row r="12667" spans="1:14" x14ac:dyDescent="0.25">
      <c r="A12667" s="26">
        <v>44992.483101851853</v>
      </c>
      <c r="B12667" s="23" t="s">
        <v>189</v>
      </c>
      <c r="C12667" s="23" t="s">
        <v>15912</v>
      </c>
      <c r="D12667" s="23" t="s">
        <v>7341</v>
      </c>
      <c r="E12667" s="23" t="s">
        <v>1</v>
      </c>
      <c r="F12667" s="23" t="s">
        <v>22</v>
      </c>
      <c r="G12667" s="23" t="s">
        <v>975</v>
      </c>
      <c r="H12667" s="2" t="s">
        <v>16986</v>
      </c>
      <c r="I12667" s="23" t="s">
        <v>14979</v>
      </c>
      <c r="J12667" s="23" t="s">
        <v>958</v>
      </c>
      <c r="K12667" s="23" t="s">
        <v>9712</v>
      </c>
      <c r="L12667" s="23" t="s">
        <v>9538</v>
      </c>
      <c r="M12667" s="23">
        <f>YEAR(Tabla2[[#This Row],[Fecha de creación]])</f>
        <v>2023</v>
      </c>
      <c r="N12667" s="23">
        <f>MONTH(Tabla2[[#This Row],[Fecha de creación]])</f>
        <v>3</v>
      </c>
    </row>
    <row r="12668" spans="1:14" x14ac:dyDescent="0.25">
      <c r="A12668" s="26">
        <v>44992.489016203705</v>
      </c>
      <c r="B12668" s="23" t="s">
        <v>56</v>
      </c>
      <c r="C12668" s="23" t="s">
        <v>15913</v>
      </c>
      <c r="D12668" s="23" t="s">
        <v>7341</v>
      </c>
      <c r="E12668" s="23" t="s">
        <v>1</v>
      </c>
      <c r="F12668" s="23" t="s">
        <v>22</v>
      </c>
      <c r="G12668" s="23" t="s">
        <v>975</v>
      </c>
      <c r="H12668" s="2" t="s">
        <v>16986</v>
      </c>
      <c r="I12668" s="23" t="s">
        <v>14962</v>
      </c>
      <c r="J12668" s="23" t="s">
        <v>59</v>
      </c>
      <c r="K12668" s="23" t="s">
        <v>9712</v>
      </c>
      <c r="L12668" s="23" t="s">
        <v>9538</v>
      </c>
      <c r="M12668" s="23">
        <f>YEAR(Tabla2[[#This Row],[Fecha de creación]])</f>
        <v>2023</v>
      </c>
      <c r="N12668" s="23">
        <f>MONTH(Tabla2[[#This Row],[Fecha de creación]])</f>
        <v>3</v>
      </c>
    </row>
    <row r="12669" spans="1:14" x14ac:dyDescent="0.25">
      <c r="A12669" s="26">
        <v>44992.585590277777</v>
      </c>
      <c r="B12669" s="23" t="s">
        <v>56</v>
      </c>
      <c r="C12669" s="23" t="s">
        <v>15914</v>
      </c>
      <c r="D12669" s="23" t="s">
        <v>15028</v>
      </c>
      <c r="E12669" s="23" t="s">
        <v>1</v>
      </c>
      <c r="F12669" s="23" t="s">
        <v>7</v>
      </c>
      <c r="G12669" s="23" t="s">
        <v>3</v>
      </c>
      <c r="H12669" s="2" t="s">
        <v>7980</v>
      </c>
      <c r="I12669" s="23" t="s">
        <v>14962</v>
      </c>
      <c r="J12669" s="23" t="s">
        <v>59</v>
      </c>
      <c r="K12669" s="23" t="s">
        <v>9712</v>
      </c>
      <c r="L12669" s="23" t="s">
        <v>9539</v>
      </c>
      <c r="M12669" s="23">
        <f>YEAR(Tabla2[[#This Row],[Fecha de creación]])</f>
        <v>2023</v>
      </c>
      <c r="N12669" s="23">
        <f>MONTH(Tabla2[[#This Row],[Fecha de creación]])</f>
        <v>3</v>
      </c>
    </row>
    <row r="12670" spans="1:14" x14ac:dyDescent="0.25">
      <c r="A12670" s="26">
        <v>44992.586967592593</v>
      </c>
      <c r="B12670" s="23" t="s">
        <v>0</v>
      </c>
      <c r="C12670" s="23" t="s">
        <v>15915</v>
      </c>
      <c r="D12670" s="23" t="s">
        <v>7108</v>
      </c>
      <c r="E12670" s="23" t="s">
        <v>1</v>
      </c>
      <c r="F12670" s="23" t="s">
        <v>22</v>
      </c>
      <c r="G12670" s="23" t="s">
        <v>975</v>
      </c>
      <c r="H12670" s="2" t="s">
        <v>8893</v>
      </c>
      <c r="I12670" s="23" t="s">
        <v>14129</v>
      </c>
      <c r="J12670" s="23" t="s">
        <v>59</v>
      </c>
      <c r="K12670" s="23" t="s">
        <v>9712</v>
      </c>
      <c r="L12670" s="23" t="s">
        <v>9538</v>
      </c>
      <c r="M12670" s="23">
        <f>YEAR(Tabla2[[#This Row],[Fecha de creación]])</f>
        <v>2023</v>
      </c>
      <c r="N12670" s="23">
        <f>MONTH(Tabla2[[#This Row],[Fecha de creación]])</f>
        <v>3</v>
      </c>
    </row>
    <row r="12671" spans="1:14" x14ac:dyDescent="0.25">
      <c r="A12671" s="26">
        <v>44992.622812499998</v>
      </c>
      <c r="B12671" s="23" t="s">
        <v>189</v>
      </c>
      <c r="C12671" s="23" t="s">
        <v>15916</v>
      </c>
      <c r="D12671" s="23" t="s">
        <v>312</v>
      </c>
      <c r="E12671" s="23" t="s">
        <v>1</v>
      </c>
      <c r="F12671" s="23" t="s">
        <v>7</v>
      </c>
      <c r="G12671" s="23" t="s">
        <v>3</v>
      </c>
      <c r="H12671" s="2" t="s">
        <v>8459</v>
      </c>
      <c r="I12671" s="23" t="s">
        <v>14979</v>
      </c>
      <c r="J12671" s="23" t="s">
        <v>958</v>
      </c>
      <c r="K12671" s="23" t="s">
        <v>9712</v>
      </c>
      <c r="L12671" s="23" t="s">
        <v>9539</v>
      </c>
      <c r="M12671" s="23">
        <f>YEAR(Tabla2[[#This Row],[Fecha de creación]])</f>
        <v>2023</v>
      </c>
      <c r="N12671" s="23">
        <f>MONTH(Tabla2[[#This Row],[Fecha de creación]])</f>
        <v>3</v>
      </c>
    </row>
    <row r="12672" spans="1:14" x14ac:dyDescent="0.25">
      <c r="A12672" s="26">
        <v>44993.421539351853</v>
      </c>
      <c r="B12672" s="23" t="s">
        <v>34</v>
      </c>
      <c r="C12672" s="23" t="s">
        <v>15917</v>
      </c>
      <c r="D12672" s="23" t="s">
        <v>15918</v>
      </c>
      <c r="E12672" s="23" t="s">
        <v>1</v>
      </c>
      <c r="F12672" s="23" t="s">
        <v>7</v>
      </c>
      <c r="G12672" s="23" t="s">
        <v>975</v>
      </c>
      <c r="H12672" s="2" t="s">
        <v>8459</v>
      </c>
      <c r="I12672" s="23" t="s">
        <v>13151</v>
      </c>
      <c r="J12672" s="23"/>
      <c r="K12672" s="23" t="s">
        <v>9712</v>
      </c>
      <c r="L12672" s="23" t="s">
        <v>9538</v>
      </c>
      <c r="M12672" s="23">
        <f>YEAR(Tabla2[[#This Row],[Fecha de creación]])</f>
        <v>2023</v>
      </c>
      <c r="N12672" s="23">
        <f>MONTH(Tabla2[[#This Row],[Fecha de creación]])</f>
        <v>3</v>
      </c>
    </row>
    <row r="12673" spans="1:14" x14ac:dyDescent="0.25">
      <c r="A12673" s="26">
        <v>44993.440428240741</v>
      </c>
      <c r="B12673" s="23" t="s">
        <v>34</v>
      </c>
      <c r="C12673" s="23" t="s">
        <v>15919</v>
      </c>
      <c r="D12673" s="23" t="s">
        <v>15920</v>
      </c>
      <c r="E12673" s="23" t="s">
        <v>1</v>
      </c>
      <c r="F12673" s="23" t="s">
        <v>7</v>
      </c>
      <c r="G12673" s="23" t="s">
        <v>975</v>
      </c>
      <c r="H12673" s="2" t="s">
        <v>8459</v>
      </c>
      <c r="I12673" s="23" t="s">
        <v>13151</v>
      </c>
      <c r="J12673" s="23"/>
      <c r="K12673" s="23" t="s">
        <v>9712</v>
      </c>
      <c r="L12673" s="23" t="s">
        <v>9538</v>
      </c>
      <c r="M12673" s="23">
        <f>YEAR(Tabla2[[#This Row],[Fecha de creación]])</f>
        <v>2023</v>
      </c>
      <c r="N12673" s="23">
        <f>MONTH(Tabla2[[#This Row],[Fecha de creación]])</f>
        <v>3</v>
      </c>
    </row>
    <row r="12674" spans="1:14" x14ac:dyDescent="0.25">
      <c r="A12674" s="26">
        <v>44993.45453703704</v>
      </c>
      <c r="B12674" s="23" t="s">
        <v>189</v>
      </c>
      <c r="C12674" s="23" t="s">
        <v>15921</v>
      </c>
      <c r="D12674" s="23" t="s">
        <v>351</v>
      </c>
      <c r="E12674" s="23" t="s">
        <v>1</v>
      </c>
      <c r="F12674" s="23" t="s">
        <v>7</v>
      </c>
      <c r="G12674" s="23" t="s">
        <v>975</v>
      </c>
      <c r="H12674" s="2" t="s">
        <v>8425</v>
      </c>
      <c r="I12674" s="23" t="s">
        <v>14979</v>
      </c>
      <c r="J12674" s="23" t="s">
        <v>59</v>
      </c>
      <c r="K12674" s="23" t="s">
        <v>9712</v>
      </c>
      <c r="L12674" s="23" t="s">
        <v>9538</v>
      </c>
      <c r="M12674" s="23">
        <f>YEAR(Tabla2[[#This Row],[Fecha de creación]])</f>
        <v>2023</v>
      </c>
      <c r="N12674" s="23">
        <f>MONTH(Tabla2[[#This Row],[Fecha de creación]])</f>
        <v>3</v>
      </c>
    </row>
    <row r="12675" spans="1:14" x14ac:dyDescent="0.25">
      <c r="A12675" s="26">
        <v>44993.456504629627</v>
      </c>
      <c r="B12675" s="23" t="s">
        <v>56</v>
      </c>
      <c r="C12675" s="23" t="s">
        <v>15922</v>
      </c>
      <c r="D12675" s="23" t="s">
        <v>7341</v>
      </c>
      <c r="E12675" s="23" t="s">
        <v>1</v>
      </c>
      <c r="F12675" s="23" t="s">
        <v>22</v>
      </c>
      <c r="G12675" s="23" t="s">
        <v>975</v>
      </c>
      <c r="H12675" s="2" t="s">
        <v>16986</v>
      </c>
      <c r="I12675" s="23" t="s">
        <v>14962</v>
      </c>
      <c r="J12675" s="23" t="s">
        <v>59</v>
      </c>
      <c r="K12675" s="23" t="s">
        <v>9712</v>
      </c>
      <c r="L12675" s="23" t="s">
        <v>9538</v>
      </c>
      <c r="M12675" s="23">
        <f>YEAR(Tabla2[[#This Row],[Fecha de creación]])</f>
        <v>2023</v>
      </c>
      <c r="N12675" s="23">
        <f>MONTH(Tabla2[[#This Row],[Fecha de creación]])</f>
        <v>3</v>
      </c>
    </row>
    <row r="12676" spans="1:14" x14ac:dyDescent="0.25">
      <c r="A12676" s="26">
        <v>44993.465057870373</v>
      </c>
      <c r="B12676" s="23" t="s">
        <v>7771</v>
      </c>
      <c r="C12676" s="23" t="s">
        <v>15923</v>
      </c>
      <c r="D12676" s="23" t="s">
        <v>15924</v>
      </c>
      <c r="E12676" s="23" t="s">
        <v>1</v>
      </c>
      <c r="F12676" s="23" t="s">
        <v>22</v>
      </c>
      <c r="G12676" s="23" t="s">
        <v>975</v>
      </c>
      <c r="H12676" s="2" t="s">
        <v>8535</v>
      </c>
      <c r="I12676" s="23" t="s">
        <v>15151</v>
      </c>
      <c r="J12676" s="23"/>
      <c r="K12676" s="23" t="s">
        <v>9712</v>
      </c>
      <c r="L12676" s="23" t="s">
        <v>9538</v>
      </c>
      <c r="M12676" s="23">
        <f>YEAR(Tabla2[[#This Row],[Fecha de creación]])</f>
        <v>2023</v>
      </c>
      <c r="N12676" s="23">
        <f>MONTH(Tabla2[[#This Row],[Fecha de creación]])</f>
        <v>3</v>
      </c>
    </row>
    <row r="12677" spans="1:14" x14ac:dyDescent="0.25">
      <c r="A12677" s="26">
        <v>44993.469548611109</v>
      </c>
      <c r="B12677" s="23" t="s">
        <v>189</v>
      </c>
      <c r="C12677" s="23" t="s">
        <v>15925</v>
      </c>
      <c r="D12677" s="23" t="s">
        <v>14825</v>
      </c>
      <c r="E12677" s="23" t="s">
        <v>1</v>
      </c>
      <c r="F12677" s="23" t="s">
        <v>7</v>
      </c>
      <c r="G12677" s="23" t="s">
        <v>3</v>
      </c>
      <c r="H12677" s="2" t="s">
        <v>8425</v>
      </c>
      <c r="I12677" s="23" t="s">
        <v>7338</v>
      </c>
      <c r="J12677" s="23" t="s">
        <v>59</v>
      </c>
      <c r="K12677" s="23" t="s">
        <v>9712</v>
      </c>
      <c r="L12677" s="23" t="s">
        <v>9539</v>
      </c>
      <c r="M12677" s="23">
        <f>YEAR(Tabla2[[#This Row],[Fecha de creación]])</f>
        <v>2023</v>
      </c>
      <c r="N12677" s="23">
        <f>MONTH(Tabla2[[#This Row],[Fecha de creación]])</f>
        <v>3</v>
      </c>
    </row>
    <row r="12678" spans="1:14" x14ac:dyDescent="0.25">
      <c r="A12678" s="26">
        <v>44993.471145833333</v>
      </c>
      <c r="B12678" s="23" t="s">
        <v>34</v>
      </c>
      <c r="C12678" s="23" t="s">
        <v>15926</v>
      </c>
      <c r="D12678" s="23" t="s">
        <v>15312</v>
      </c>
      <c r="E12678" s="23" t="s">
        <v>1</v>
      </c>
      <c r="F12678" s="23" t="s">
        <v>7</v>
      </c>
      <c r="G12678" s="23" t="s">
        <v>3</v>
      </c>
      <c r="H12678" s="2" t="s">
        <v>8491</v>
      </c>
      <c r="I12678" s="23" t="s">
        <v>13151</v>
      </c>
      <c r="J12678" s="23"/>
      <c r="K12678" s="23" t="s">
        <v>9712</v>
      </c>
      <c r="L12678" s="23" t="s">
        <v>9539</v>
      </c>
      <c r="M12678" s="23">
        <f>YEAR(Tabla2[[#This Row],[Fecha de creación]])</f>
        <v>2023</v>
      </c>
      <c r="N12678" s="23">
        <f>MONTH(Tabla2[[#This Row],[Fecha de creación]])</f>
        <v>3</v>
      </c>
    </row>
    <row r="12679" spans="1:14" x14ac:dyDescent="0.25">
      <c r="A12679" s="26">
        <v>44993.473090277781</v>
      </c>
      <c r="B12679" s="23" t="s">
        <v>56</v>
      </c>
      <c r="C12679" s="23" t="s">
        <v>15927</v>
      </c>
      <c r="D12679" s="23" t="s">
        <v>14825</v>
      </c>
      <c r="E12679" s="23" t="s">
        <v>1</v>
      </c>
      <c r="F12679" s="23" t="s">
        <v>7</v>
      </c>
      <c r="G12679" s="23" t="s">
        <v>3</v>
      </c>
      <c r="H12679" s="2" t="s">
        <v>8425</v>
      </c>
      <c r="I12679" s="23" t="s">
        <v>7342</v>
      </c>
      <c r="J12679" s="23" t="s">
        <v>59</v>
      </c>
      <c r="K12679" s="23" t="s">
        <v>9712</v>
      </c>
      <c r="L12679" s="23" t="s">
        <v>9539</v>
      </c>
      <c r="M12679" s="23">
        <f>YEAR(Tabla2[[#This Row],[Fecha de creación]])</f>
        <v>2023</v>
      </c>
      <c r="N12679" s="23">
        <f>MONTH(Tabla2[[#This Row],[Fecha de creación]])</f>
        <v>3</v>
      </c>
    </row>
    <row r="12680" spans="1:14" x14ac:dyDescent="0.25">
      <c r="A12680" s="26">
        <v>44993.491666666669</v>
      </c>
      <c r="B12680" s="23" t="s">
        <v>189</v>
      </c>
      <c r="C12680" s="23" t="s">
        <v>15928</v>
      </c>
      <c r="D12680" s="23" t="s">
        <v>7351</v>
      </c>
      <c r="E12680" s="23" t="s">
        <v>1</v>
      </c>
      <c r="F12680" s="23" t="s">
        <v>7</v>
      </c>
      <c r="G12680" s="23" t="s">
        <v>975</v>
      </c>
      <c r="H12680" s="2" t="s">
        <v>8459</v>
      </c>
      <c r="I12680" s="23" t="s">
        <v>7338</v>
      </c>
      <c r="J12680" s="23" t="s">
        <v>59</v>
      </c>
      <c r="K12680" s="23" t="s">
        <v>9712</v>
      </c>
      <c r="L12680" s="23" t="s">
        <v>9538</v>
      </c>
      <c r="M12680" s="23">
        <f>YEAR(Tabla2[[#This Row],[Fecha de creación]])</f>
        <v>2023</v>
      </c>
      <c r="N12680" s="23">
        <f>MONTH(Tabla2[[#This Row],[Fecha de creación]])</f>
        <v>3</v>
      </c>
    </row>
    <row r="12681" spans="1:14" x14ac:dyDescent="0.25">
      <c r="A12681" s="26">
        <v>44993.493402777778</v>
      </c>
      <c r="B12681" s="23" t="s">
        <v>56</v>
      </c>
      <c r="C12681" s="23" t="s">
        <v>15929</v>
      </c>
      <c r="D12681" s="23" t="s">
        <v>7268</v>
      </c>
      <c r="E12681" s="23" t="s">
        <v>1</v>
      </c>
      <c r="F12681" s="23" t="s">
        <v>22</v>
      </c>
      <c r="G12681" s="23" t="s">
        <v>975</v>
      </c>
      <c r="H12681" s="2" t="s">
        <v>8893</v>
      </c>
      <c r="I12681" s="23" t="s">
        <v>14962</v>
      </c>
      <c r="J12681" s="23" t="s">
        <v>59</v>
      </c>
      <c r="K12681" s="23" t="s">
        <v>9712</v>
      </c>
      <c r="L12681" s="23" t="s">
        <v>9538</v>
      </c>
      <c r="M12681" s="23">
        <f>YEAR(Tabla2[[#This Row],[Fecha de creación]])</f>
        <v>2023</v>
      </c>
      <c r="N12681" s="23">
        <f>MONTH(Tabla2[[#This Row],[Fecha de creación]])</f>
        <v>3</v>
      </c>
    </row>
    <row r="12682" spans="1:14" x14ac:dyDescent="0.25">
      <c r="A12682" s="26">
        <v>44993.494675925926</v>
      </c>
      <c r="B12682" s="23" t="s">
        <v>34</v>
      </c>
      <c r="C12682" s="23" t="s">
        <v>15930</v>
      </c>
      <c r="D12682" s="23" t="s">
        <v>15931</v>
      </c>
      <c r="E12682" s="23" t="s">
        <v>1</v>
      </c>
      <c r="F12682" s="23" t="s">
        <v>7</v>
      </c>
      <c r="G12682" s="23" t="s">
        <v>3</v>
      </c>
      <c r="H12682" s="2" t="s">
        <v>7745</v>
      </c>
      <c r="I12682" s="23" t="s">
        <v>13151</v>
      </c>
      <c r="J12682" s="23"/>
      <c r="K12682" s="23" t="s">
        <v>9712</v>
      </c>
      <c r="L12682" s="23" t="s">
        <v>9539</v>
      </c>
      <c r="M12682" s="23">
        <f>YEAR(Tabla2[[#This Row],[Fecha de creación]])</f>
        <v>2023</v>
      </c>
      <c r="N12682" s="23">
        <f>MONTH(Tabla2[[#This Row],[Fecha de creación]])</f>
        <v>3</v>
      </c>
    </row>
    <row r="12683" spans="1:14" x14ac:dyDescent="0.25">
      <c r="A12683" s="26">
        <v>44993.494710648149</v>
      </c>
      <c r="B12683" s="23" t="s">
        <v>56</v>
      </c>
      <c r="C12683" s="23" t="s">
        <v>15932</v>
      </c>
      <c r="D12683" s="23" t="s">
        <v>7351</v>
      </c>
      <c r="E12683" s="23" t="s">
        <v>1</v>
      </c>
      <c r="F12683" s="23" t="s">
        <v>7</v>
      </c>
      <c r="G12683" s="23" t="s">
        <v>975</v>
      </c>
      <c r="H12683" s="2" t="s">
        <v>8459</v>
      </c>
      <c r="I12683" s="23" t="s">
        <v>7342</v>
      </c>
      <c r="J12683" s="23" t="s">
        <v>59</v>
      </c>
      <c r="K12683" s="23" t="s">
        <v>9712</v>
      </c>
      <c r="L12683" s="23" t="s">
        <v>9538</v>
      </c>
      <c r="M12683" s="23">
        <f>YEAR(Tabla2[[#This Row],[Fecha de creación]])</f>
        <v>2023</v>
      </c>
      <c r="N12683" s="23">
        <f>MONTH(Tabla2[[#This Row],[Fecha de creación]])</f>
        <v>3</v>
      </c>
    </row>
    <row r="12684" spans="1:14" x14ac:dyDescent="0.25">
      <c r="A12684" s="26">
        <v>44993.495844907404</v>
      </c>
      <c r="B12684" s="23" t="s">
        <v>56</v>
      </c>
      <c r="C12684" s="23" t="s">
        <v>15933</v>
      </c>
      <c r="D12684" s="23" t="s">
        <v>1057</v>
      </c>
      <c r="E12684" s="23" t="s">
        <v>1</v>
      </c>
      <c r="F12684" s="23" t="s">
        <v>7</v>
      </c>
      <c r="G12684" s="23" t="s">
        <v>975</v>
      </c>
      <c r="H12684" s="2" t="s">
        <v>8535</v>
      </c>
      <c r="I12684" s="23" t="s">
        <v>7342</v>
      </c>
      <c r="J12684" s="23" t="s">
        <v>59</v>
      </c>
      <c r="K12684" s="23" t="s">
        <v>9712</v>
      </c>
      <c r="L12684" s="23" t="s">
        <v>9538</v>
      </c>
      <c r="M12684" s="23">
        <f>YEAR(Tabla2[[#This Row],[Fecha de creación]])</f>
        <v>2023</v>
      </c>
      <c r="N12684" s="23">
        <f>MONTH(Tabla2[[#This Row],[Fecha de creación]])</f>
        <v>3</v>
      </c>
    </row>
    <row r="12685" spans="1:14" x14ac:dyDescent="0.25">
      <c r="A12685" s="26">
        <v>44993.498020833336</v>
      </c>
      <c r="B12685" s="23" t="s">
        <v>56</v>
      </c>
      <c r="C12685" s="23" t="s">
        <v>15934</v>
      </c>
      <c r="D12685" s="23" t="s">
        <v>8191</v>
      </c>
      <c r="E12685" s="23" t="s">
        <v>1</v>
      </c>
      <c r="F12685" s="23" t="s">
        <v>22</v>
      </c>
      <c r="G12685" s="23" t="s">
        <v>975</v>
      </c>
      <c r="H12685" s="2" t="s">
        <v>7734</v>
      </c>
      <c r="I12685" s="23" t="s">
        <v>7342</v>
      </c>
      <c r="J12685" s="23" t="s">
        <v>59</v>
      </c>
      <c r="K12685" s="23" t="s">
        <v>9712</v>
      </c>
      <c r="L12685" s="23" t="s">
        <v>9538</v>
      </c>
      <c r="M12685" s="23">
        <f>YEAR(Tabla2[[#This Row],[Fecha de creación]])</f>
        <v>2023</v>
      </c>
      <c r="N12685" s="23">
        <f>MONTH(Tabla2[[#This Row],[Fecha de creación]])</f>
        <v>3</v>
      </c>
    </row>
    <row r="12686" spans="1:14" x14ac:dyDescent="0.25">
      <c r="A12686" s="26">
        <v>44993.62096064815</v>
      </c>
      <c r="B12686" s="23" t="s">
        <v>189</v>
      </c>
      <c r="C12686" s="23" t="s">
        <v>15935</v>
      </c>
      <c r="D12686" s="23" t="s">
        <v>2802</v>
      </c>
      <c r="E12686" s="23" t="s">
        <v>1</v>
      </c>
      <c r="F12686" s="23" t="s">
        <v>22</v>
      </c>
      <c r="G12686" s="23" t="s">
        <v>975</v>
      </c>
      <c r="H12686" s="2" t="s">
        <v>7764</v>
      </c>
      <c r="I12686" s="23" t="s">
        <v>7338</v>
      </c>
      <c r="J12686" s="23" t="s">
        <v>59</v>
      </c>
      <c r="K12686" s="23" t="s">
        <v>9712</v>
      </c>
      <c r="L12686" s="23" t="s">
        <v>9538</v>
      </c>
      <c r="M12686" s="23">
        <f>YEAR(Tabla2[[#This Row],[Fecha de creación]])</f>
        <v>2023</v>
      </c>
      <c r="N12686" s="23">
        <f>MONTH(Tabla2[[#This Row],[Fecha de creación]])</f>
        <v>3</v>
      </c>
    </row>
    <row r="12687" spans="1:14" x14ac:dyDescent="0.25">
      <c r="A12687" s="26">
        <v>44993.62226851852</v>
      </c>
      <c r="B12687" s="23" t="s">
        <v>189</v>
      </c>
      <c r="C12687" s="23" t="s">
        <v>15936</v>
      </c>
      <c r="D12687" s="23" t="s">
        <v>2313</v>
      </c>
      <c r="E12687" s="23" t="s">
        <v>1</v>
      </c>
      <c r="F12687" s="23" t="s">
        <v>22</v>
      </c>
      <c r="G12687" s="23" t="s">
        <v>975</v>
      </c>
      <c r="H12687" s="2" t="s">
        <v>7743</v>
      </c>
      <c r="I12687" s="23" t="s">
        <v>7338</v>
      </c>
      <c r="J12687" s="23" t="s">
        <v>59</v>
      </c>
      <c r="K12687" s="23" t="s">
        <v>9712</v>
      </c>
      <c r="L12687" s="23" t="s">
        <v>9538</v>
      </c>
      <c r="M12687" s="23">
        <f>YEAR(Tabla2[[#This Row],[Fecha de creación]])</f>
        <v>2023</v>
      </c>
      <c r="N12687" s="23">
        <f>MONTH(Tabla2[[#This Row],[Fecha de creación]])</f>
        <v>3</v>
      </c>
    </row>
    <row r="12688" spans="1:14" x14ac:dyDescent="0.25">
      <c r="A12688" s="26">
        <v>44993.650729166664</v>
      </c>
      <c r="B12688" s="23" t="s">
        <v>189</v>
      </c>
      <c r="C12688" s="23" t="s">
        <v>15937</v>
      </c>
      <c r="D12688" s="23" t="s">
        <v>312</v>
      </c>
      <c r="E12688" s="23" t="s">
        <v>1</v>
      </c>
      <c r="F12688" s="23" t="s">
        <v>7</v>
      </c>
      <c r="G12688" s="23" t="s">
        <v>975</v>
      </c>
      <c r="H12688" s="2" t="s">
        <v>8459</v>
      </c>
      <c r="I12688" s="23" t="s">
        <v>14979</v>
      </c>
      <c r="J12688" s="23" t="s">
        <v>958</v>
      </c>
      <c r="K12688" s="23" t="s">
        <v>9712</v>
      </c>
      <c r="L12688" s="23" t="s">
        <v>9538</v>
      </c>
      <c r="M12688" s="23">
        <f>YEAR(Tabla2[[#This Row],[Fecha de creación]])</f>
        <v>2023</v>
      </c>
      <c r="N12688" s="23">
        <f>MONTH(Tabla2[[#This Row],[Fecha de creación]])</f>
        <v>3</v>
      </c>
    </row>
    <row r="12689" spans="1:14" x14ac:dyDescent="0.25">
      <c r="A12689" s="26">
        <v>44993.65320601852</v>
      </c>
      <c r="B12689" s="23" t="s">
        <v>56</v>
      </c>
      <c r="C12689" s="23" t="s">
        <v>15938</v>
      </c>
      <c r="D12689" s="23" t="s">
        <v>7341</v>
      </c>
      <c r="E12689" s="23" t="s">
        <v>1</v>
      </c>
      <c r="F12689" s="23" t="s">
        <v>22</v>
      </c>
      <c r="G12689" s="23" t="s">
        <v>975</v>
      </c>
      <c r="H12689" s="2" t="s">
        <v>16986</v>
      </c>
      <c r="I12689" s="23" t="s">
        <v>14962</v>
      </c>
      <c r="J12689" s="23" t="s">
        <v>59</v>
      </c>
      <c r="K12689" s="23" t="s">
        <v>9712</v>
      </c>
      <c r="L12689" s="23" t="s">
        <v>9538</v>
      </c>
      <c r="M12689" s="23">
        <f>YEAR(Tabla2[[#This Row],[Fecha de creación]])</f>
        <v>2023</v>
      </c>
      <c r="N12689" s="23">
        <f>MONTH(Tabla2[[#This Row],[Fecha de creación]])</f>
        <v>3</v>
      </c>
    </row>
    <row r="12690" spans="1:14" x14ac:dyDescent="0.25">
      <c r="A12690" s="26">
        <v>44993.670046296298</v>
      </c>
      <c r="B12690" s="23" t="s">
        <v>0</v>
      </c>
      <c r="C12690" s="23" t="s">
        <v>15939</v>
      </c>
      <c r="D12690" s="23" t="s">
        <v>15940</v>
      </c>
      <c r="E12690" s="23" t="s">
        <v>1</v>
      </c>
      <c r="F12690" s="23" t="s">
        <v>2</v>
      </c>
      <c r="G12690" s="23" t="s">
        <v>1551</v>
      </c>
      <c r="H12690" s="2" t="s">
        <v>7741</v>
      </c>
      <c r="I12690" s="23" t="s">
        <v>7749</v>
      </c>
      <c r="J12690" s="23" t="s">
        <v>59</v>
      </c>
      <c r="K12690" s="23" t="s">
        <v>9712</v>
      </c>
      <c r="L12690" s="23" t="s">
        <v>9539</v>
      </c>
      <c r="M12690" s="23">
        <f>YEAR(Tabla2[[#This Row],[Fecha de creación]])</f>
        <v>2023</v>
      </c>
      <c r="N12690" s="23">
        <f>MONTH(Tabla2[[#This Row],[Fecha de creación]])</f>
        <v>3</v>
      </c>
    </row>
    <row r="12691" spans="1:14" x14ac:dyDescent="0.25">
      <c r="A12691" s="26">
        <v>44993.686354166668</v>
      </c>
      <c r="B12691" s="23" t="s">
        <v>56</v>
      </c>
      <c r="C12691" s="23" t="s">
        <v>15941</v>
      </c>
      <c r="D12691" s="23" t="s">
        <v>312</v>
      </c>
      <c r="E12691" s="23" t="s">
        <v>1</v>
      </c>
      <c r="F12691" s="23" t="s">
        <v>7</v>
      </c>
      <c r="G12691" s="23" t="s">
        <v>975</v>
      </c>
      <c r="H12691" s="2" t="s">
        <v>8459</v>
      </c>
      <c r="I12691" s="23" t="s">
        <v>14962</v>
      </c>
      <c r="J12691" s="23" t="s">
        <v>958</v>
      </c>
      <c r="K12691" s="23" t="s">
        <v>9712</v>
      </c>
      <c r="L12691" s="23" t="s">
        <v>9538</v>
      </c>
      <c r="M12691" s="23">
        <f>YEAR(Tabla2[[#This Row],[Fecha de creación]])</f>
        <v>2023</v>
      </c>
      <c r="N12691" s="23">
        <f>MONTH(Tabla2[[#This Row],[Fecha de creación]])</f>
        <v>3</v>
      </c>
    </row>
    <row r="12692" spans="1:14" x14ac:dyDescent="0.25">
      <c r="A12692" s="26">
        <v>44993.736064814817</v>
      </c>
      <c r="B12692" s="23" t="s">
        <v>0</v>
      </c>
      <c r="C12692" s="23" t="s">
        <v>15942</v>
      </c>
      <c r="D12692" s="23" t="s">
        <v>982</v>
      </c>
      <c r="E12692" s="23" t="s">
        <v>1</v>
      </c>
      <c r="F12692" s="23" t="s">
        <v>22</v>
      </c>
      <c r="G12692" s="23" t="s">
        <v>975</v>
      </c>
      <c r="H12692" s="2" t="s">
        <v>8893</v>
      </c>
      <c r="I12692" s="23" t="s">
        <v>7680</v>
      </c>
      <c r="J12692" s="23" t="s">
        <v>59</v>
      </c>
      <c r="K12692" s="23" t="s">
        <v>9712</v>
      </c>
      <c r="L12692" s="23" t="s">
        <v>9538</v>
      </c>
      <c r="M12692" s="23">
        <f>YEAR(Tabla2[[#This Row],[Fecha de creación]])</f>
        <v>2023</v>
      </c>
      <c r="N12692" s="23">
        <f>MONTH(Tabla2[[#This Row],[Fecha de creación]])</f>
        <v>3</v>
      </c>
    </row>
    <row r="12693" spans="1:14" x14ac:dyDescent="0.25">
      <c r="A12693" s="26">
        <v>44993.737893518519</v>
      </c>
      <c r="B12693" s="23" t="s">
        <v>0</v>
      </c>
      <c r="C12693" s="23" t="s">
        <v>15943</v>
      </c>
      <c r="D12693" s="23" t="s">
        <v>982</v>
      </c>
      <c r="E12693" s="23" t="s">
        <v>1</v>
      </c>
      <c r="F12693" s="23" t="s">
        <v>22</v>
      </c>
      <c r="G12693" s="23" t="s">
        <v>975</v>
      </c>
      <c r="H12693" s="2" t="s">
        <v>8893</v>
      </c>
      <c r="I12693" s="23" t="s">
        <v>7680</v>
      </c>
      <c r="J12693" s="23" t="s">
        <v>59</v>
      </c>
      <c r="K12693" s="23" t="s">
        <v>9712</v>
      </c>
      <c r="L12693" s="23" t="s">
        <v>9538</v>
      </c>
      <c r="M12693" s="23">
        <f>YEAR(Tabla2[[#This Row],[Fecha de creación]])</f>
        <v>2023</v>
      </c>
      <c r="N12693" s="23">
        <f>MONTH(Tabla2[[#This Row],[Fecha de creación]])</f>
        <v>3</v>
      </c>
    </row>
    <row r="12694" spans="1:14" x14ac:dyDescent="0.25">
      <c r="A12694" s="26">
        <v>44993.740567129629</v>
      </c>
      <c r="B12694" s="23" t="s">
        <v>100</v>
      </c>
      <c r="C12694" s="23" t="s">
        <v>15944</v>
      </c>
      <c r="D12694" s="23" t="s">
        <v>982</v>
      </c>
      <c r="E12694" s="23" t="s">
        <v>1</v>
      </c>
      <c r="F12694" s="23" t="s">
        <v>22</v>
      </c>
      <c r="G12694" s="23" t="s">
        <v>975</v>
      </c>
      <c r="H12694" s="2" t="s">
        <v>8893</v>
      </c>
      <c r="I12694" s="23" t="s">
        <v>7966</v>
      </c>
      <c r="J12694" s="23" t="s">
        <v>59</v>
      </c>
      <c r="K12694" s="23" t="s">
        <v>9712</v>
      </c>
      <c r="L12694" s="23" t="s">
        <v>9538</v>
      </c>
      <c r="M12694" s="23">
        <f>YEAR(Tabla2[[#This Row],[Fecha de creación]])</f>
        <v>2023</v>
      </c>
      <c r="N12694" s="23">
        <f>MONTH(Tabla2[[#This Row],[Fecha de creación]])</f>
        <v>3</v>
      </c>
    </row>
    <row r="12695" spans="1:14" x14ac:dyDescent="0.25">
      <c r="A12695" s="26">
        <v>44994.361898148149</v>
      </c>
      <c r="B12695" s="23" t="s">
        <v>189</v>
      </c>
      <c r="C12695" s="23" t="s">
        <v>15945</v>
      </c>
      <c r="D12695" s="23" t="s">
        <v>14825</v>
      </c>
      <c r="E12695" s="23" t="s">
        <v>1</v>
      </c>
      <c r="F12695" s="23" t="s">
        <v>7</v>
      </c>
      <c r="G12695" s="23" t="s">
        <v>3</v>
      </c>
      <c r="H12695" s="2" t="s">
        <v>8425</v>
      </c>
      <c r="I12695" s="23" t="s">
        <v>7338</v>
      </c>
      <c r="J12695" s="23" t="s">
        <v>59</v>
      </c>
      <c r="K12695" s="23" t="s">
        <v>9712</v>
      </c>
      <c r="L12695" s="23" t="s">
        <v>9539</v>
      </c>
      <c r="M12695" s="23">
        <f>YEAR(Tabla2[[#This Row],[Fecha de creación]])</f>
        <v>2023</v>
      </c>
      <c r="N12695" s="23">
        <f>MONTH(Tabla2[[#This Row],[Fecha de creación]])</f>
        <v>3</v>
      </c>
    </row>
    <row r="12696" spans="1:14" x14ac:dyDescent="0.25">
      <c r="A12696" s="26">
        <v>44994.378564814811</v>
      </c>
      <c r="B12696" s="23" t="s">
        <v>189</v>
      </c>
      <c r="C12696" s="23" t="s">
        <v>15946</v>
      </c>
      <c r="D12696" s="23" t="s">
        <v>7268</v>
      </c>
      <c r="E12696" s="23" t="s">
        <v>1</v>
      </c>
      <c r="F12696" s="23" t="s">
        <v>22</v>
      </c>
      <c r="G12696" s="23" t="s">
        <v>975</v>
      </c>
      <c r="H12696" s="2" t="s">
        <v>8893</v>
      </c>
      <c r="I12696" s="23" t="s">
        <v>14979</v>
      </c>
      <c r="J12696" s="23" t="s">
        <v>59</v>
      </c>
      <c r="K12696" s="23" t="s">
        <v>9712</v>
      </c>
      <c r="L12696" s="23" t="s">
        <v>9538</v>
      </c>
      <c r="M12696" s="23">
        <f>YEAR(Tabla2[[#This Row],[Fecha de creación]])</f>
        <v>2023</v>
      </c>
      <c r="N12696" s="23">
        <f>MONTH(Tabla2[[#This Row],[Fecha de creación]])</f>
        <v>3</v>
      </c>
    </row>
    <row r="12697" spans="1:14" x14ac:dyDescent="0.25">
      <c r="A12697" s="26">
        <v>44994.385995370372</v>
      </c>
      <c r="B12697" s="23" t="s">
        <v>189</v>
      </c>
      <c r="C12697" s="23" t="s">
        <v>15947</v>
      </c>
      <c r="D12697" s="23" t="s">
        <v>21</v>
      </c>
      <c r="E12697" s="23" t="s">
        <v>1</v>
      </c>
      <c r="F12697" s="23" t="s">
        <v>7</v>
      </c>
      <c r="G12697" s="23" t="s">
        <v>975</v>
      </c>
      <c r="H12697" s="2" t="s">
        <v>7744</v>
      </c>
      <c r="I12697" s="23" t="s">
        <v>14979</v>
      </c>
      <c r="J12697" s="23" t="s">
        <v>59</v>
      </c>
      <c r="K12697" s="23" t="s">
        <v>9712</v>
      </c>
      <c r="L12697" s="23" t="s">
        <v>9538</v>
      </c>
      <c r="M12697" s="23">
        <f>YEAR(Tabla2[[#This Row],[Fecha de creación]])</f>
        <v>2023</v>
      </c>
      <c r="N12697" s="23">
        <f>MONTH(Tabla2[[#This Row],[Fecha de creación]])</f>
        <v>3</v>
      </c>
    </row>
    <row r="12698" spans="1:14" x14ac:dyDescent="0.25">
      <c r="A12698" s="26">
        <v>44994.387523148151</v>
      </c>
      <c r="B12698" s="23" t="s">
        <v>0</v>
      </c>
      <c r="C12698" s="23" t="s">
        <v>15948</v>
      </c>
      <c r="D12698" s="23" t="s">
        <v>49</v>
      </c>
      <c r="E12698" s="23" t="s">
        <v>1</v>
      </c>
      <c r="F12698" s="23" t="s">
        <v>7</v>
      </c>
      <c r="G12698" s="23" t="s">
        <v>3</v>
      </c>
      <c r="H12698" s="2" t="s">
        <v>7745</v>
      </c>
      <c r="I12698" s="23" t="s">
        <v>14129</v>
      </c>
      <c r="J12698" s="23" t="s">
        <v>59</v>
      </c>
      <c r="K12698" s="23" t="s">
        <v>9712</v>
      </c>
      <c r="L12698" s="23" t="s">
        <v>9539</v>
      </c>
      <c r="M12698" s="23">
        <f>YEAR(Tabla2[[#This Row],[Fecha de creación]])</f>
        <v>2023</v>
      </c>
      <c r="N12698" s="23">
        <f>MONTH(Tabla2[[#This Row],[Fecha de creación]])</f>
        <v>3</v>
      </c>
    </row>
    <row r="12699" spans="1:14" x14ac:dyDescent="0.25">
      <c r="A12699" s="26">
        <v>44994.388124999998</v>
      </c>
      <c r="B12699" s="23" t="s">
        <v>189</v>
      </c>
      <c r="C12699" s="23" t="s">
        <v>15949</v>
      </c>
      <c r="D12699" s="23" t="s">
        <v>21</v>
      </c>
      <c r="E12699" s="23" t="s">
        <v>1</v>
      </c>
      <c r="F12699" s="23" t="s">
        <v>7</v>
      </c>
      <c r="G12699" s="23" t="s">
        <v>975</v>
      </c>
      <c r="H12699" s="2" t="s">
        <v>7744</v>
      </c>
      <c r="I12699" s="23" t="s">
        <v>14979</v>
      </c>
      <c r="J12699" s="23" t="s">
        <v>59</v>
      </c>
      <c r="K12699" s="23" t="s">
        <v>9712</v>
      </c>
      <c r="L12699" s="23" t="s">
        <v>9538</v>
      </c>
      <c r="M12699" s="23">
        <f>YEAR(Tabla2[[#This Row],[Fecha de creación]])</f>
        <v>2023</v>
      </c>
      <c r="N12699" s="23">
        <f>MONTH(Tabla2[[#This Row],[Fecha de creación]])</f>
        <v>3</v>
      </c>
    </row>
    <row r="12700" spans="1:14" x14ac:dyDescent="0.25">
      <c r="A12700" s="26">
        <v>44994.390034722222</v>
      </c>
      <c r="B12700" s="23" t="s">
        <v>189</v>
      </c>
      <c r="C12700" s="23" t="s">
        <v>15950</v>
      </c>
      <c r="D12700" s="23" t="s">
        <v>21</v>
      </c>
      <c r="E12700" s="23" t="s">
        <v>1</v>
      </c>
      <c r="F12700" s="23" t="s">
        <v>7</v>
      </c>
      <c r="G12700" s="23" t="s">
        <v>975</v>
      </c>
      <c r="H12700" s="2" t="s">
        <v>7744</v>
      </c>
      <c r="I12700" s="23" t="s">
        <v>14979</v>
      </c>
      <c r="J12700" s="23" t="s">
        <v>59</v>
      </c>
      <c r="K12700" s="23" t="s">
        <v>9712</v>
      </c>
      <c r="L12700" s="23" t="s">
        <v>9538</v>
      </c>
      <c r="M12700" s="23">
        <f>YEAR(Tabla2[[#This Row],[Fecha de creación]])</f>
        <v>2023</v>
      </c>
      <c r="N12700" s="23">
        <f>MONTH(Tabla2[[#This Row],[Fecha de creación]])</f>
        <v>3</v>
      </c>
    </row>
    <row r="12701" spans="1:14" x14ac:dyDescent="0.25">
      <c r="A12701" s="26">
        <v>44994.394652777781</v>
      </c>
      <c r="B12701" s="23" t="s">
        <v>0</v>
      </c>
      <c r="C12701" s="23" t="s">
        <v>15951</v>
      </c>
      <c r="D12701" s="23" t="s">
        <v>49</v>
      </c>
      <c r="E12701" s="23" t="s">
        <v>1</v>
      </c>
      <c r="F12701" s="23" t="s">
        <v>7</v>
      </c>
      <c r="G12701" s="23" t="s">
        <v>3</v>
      </c>
      <c r="H12701" s="2" t="s">
        <v>7745</v>
      </c>
      <c r="I12701" s="23" t="s">
        <v>14129</v>
      </c>
      <c r="J12701" s="23" t="s">
        <v>59</v>
      </c>
      <c r="K12701" s="23" t="s">
        <v>9712</v>
      </c>
      <c r="L12701" s="23" t="s">
        <v>9539</v>
      </c>
      <c r="M12701" s="23">
        <f>YEAR(Tabla2[[#This Row],[Fecha de creación]])</f>
        <v>2023</v>
      </c>
      <c r="N12701" s="23">
        <f>MONTH(Tabla2[[#This Row],[Fecha de creación]])</f>
        <v>3</v>
      </c>
    </row>
    <row r="12702" spans="1:14" x14ac:dyDescent="0.25">
      <c r="A12702" s="26">
        <v>44994.408645833333</v>
      </c>
      <c r="B12702" s="23" t="s">
        <v>0</v>
      </c>
      <c r="C12702" s="23" t="s">
        <v>15952</v>
      </c>
      <c r="D12702" s="23" t="s">
        <v>49</v>
      </c>
      <c r="E12702" s="23" t="s">
        <v>1</v>
      </c>
      <c r="F12702" s="23" t="s">
        <v>7</v>
      </c>
      <c r="G12702" s="23" t="s">
        <v>3</v>
      </c>
      <c r="H12702" s="2" t="s">
        <v>7745</v>
      </c>
      <c r="I12702" s="23" t="s">
        <v>14129</v>
      </c>
      <c r="J12702" s="23" t="s">
        <v>958</v>
      </c>
      <c r="K12702" s="23" t="s">
        <v>9712</v>
      </c>
      <c r="L12702" s="23" t="s">
        <v>9539</v>
      </c>
      <c r="M12702" s="23">
        <f>YEAR(Tabla2[[#This Row],[Fecha de creación]])</f>
        <v>2023</v>
      </c>
      <c r="N12702" s="23">
        <f>MONTH(Tabla2[[#This Row],[Fecha de creación]])</f>
        <v>3</v>
      </c>
    </row>
    <row r="12703" spans="1:14" x14ac:dyDescent="0.25">
      <c r="A12703" s="26">
        <v>44994.408831018518</v>
      </c>
      <c r="B12703" s="23" t="s">
        <v>56</v>
      </c>
      <c r="C12703" s="23" t="s">
        <v>15953</v>
      </c>
      <c r="D12703" s="23" t="s">
        <v>7341</v>
      </c>
      <c r="E12703" s="23" t="s">
        <v>1</v>
      </c>
      <c r="F12703" s="23" t="s">
        <v>22</v>
      </c>
      <c r="G12703" s="23" t="s">
        <v>975</v>
      </c>
      <c r="H12703" s="2" t="s">
        <v>16986</v>
      </c>
      <c r="I12703" s="23" t="s">
        <v>14962</v>
      </c>
      <c r="J12703" s="23" t="s">
        <v>59</v>
      </c>
      <c r="K12703" s="23" t="s">
        <v>9712</v>
      </c>
      <c r="L12703" s="23" t="s">
        <v>9538</v>
      </c>
      <c r="M12703" s="23">
        <f>YEAR(Tabla2[[#This Row],[Fecha de creación]])</f>
        <v>2023</v>
      </c>
      <c r="N12703" s="23">
        <f>MONTH(Tabla2[[#This Row],[Fecha de creación]])</f>
        <v>3</v>
      </c>
    </row>
    <row r="12704" spans="1:14" x14ac:dyDescent="0.25">
      <c r="A12704" s="26">
        <v>44994.425046296295</v>
      </c>
      <c r="B12704" s="23" t="s">
        <v>56</v>
      </c>
      <c r="C12704" s="23" t="s">
        <v>15954</v>
      </c>
      <c r="D12704" s="23" t="s">
        <v>312</v>
      </c>
      <c r="E12704" s="23" t="s">
        <v>1</v>
      </c>
      <c r="F12704" s="23" t="s">
        <v>7</v>
      </c>
      <c r="G12704" s="23" t="s">
        <v>975</v>
      </c>
      <c r="H12704" s="2" t="s">
        <v>8459</v>
      </c>
      <c r="I12704" s="23" t="s">
        <v>14962</v>
      </c>
      <c r="J12704" s="23" t="s">
        <v>958</v>
      </c>
      <c r="K12704" s="23" t="s">
        <v>9712</v>
      </c>
      <c r="L12704" s="23" t="s">
        <v>9538</v>
      </c>
      <c r="M12704" s="23">
        <f>YEAR(Tabla2[[#This Row],[Fecha de creación]])</f>
        <v>2023</v>
      </c>
      <c r="N12704" s="23">
        <f>MONTH(Tabla2[[#This Row],[Fecha de creación]])</f>
        <v>3</v>
      </c>
    </row>
    <row r="12705" spans="1:14" x14ac:dyDescent="0.25">
      <c r="A12705" s="26">
        <v>44994.46597222222</v>
      </c>
      <c r="B12705" s="23" t="s">
        <v>56</v>
      </c>
      <c r="C12705" s="23" t="s">
        <v>15955</v>
      </c>
      <c r="D12705" s="23" t="s">
        <v>7829</v>
      </c>
      <c r="E12705" s="23" t="s">
        <v>1</v>
      </c>
      <c r="F12705" s="23" t="s">
        <v>7</v>
      </c>
      <c r="G12705" s="23" t="s">
        <v>975</v>
      </c>
      <c r="H12705" s="2" t="s">
        <v>7723</v>
      </c>
      <c r="I12705" s="23" t="s">
        <v>7342</v>
      </c>
      <c r="J12705" s="23" t="s">
        <v>59</v>
      </c>
      <c r="K12705" s="23" t="s">
        <v>9712</v>
      </c>
      <c r="L12705" s="23" t="s">
        <v>9538</v>
      </c>
      <c r="M12705" s="23">
        <f>YEAR(Tabla2[[#This Row],[Fecha de creación]])</f>
        <v>2023</v>
      </c>
      <c r="N12705" s="23">
        <f>MONTH(Tabla2[[#This Row],[Fecha de creación]])</f>
        <v>3</v>
      </c>
    </row>
    <row r="12706" spans="1:14" x14ac:dyDescent="0.25">
      <c r="A12706" s="26">
        <v>44994.47079861111</v>
      </c>
      <c r="B12706" s="23" t="s">
        <v>56</v>
      </c>
      <c r="C12706" s="23" t="s">
        <v>15956</v>
      </c>
      <c r="D12706" s="23" t="s">
        <v>7341</v>
      </c>
      <c r="E12706" s="23" t="s">
        <v>1</v>
      </c>
      <c r="F12706" s="23" t="s">
        <v>22</v>
      </c>
      <c r="G12706" s="23" t="s">
        <v>975</v>
      </c>
      <c r="H12706" s="2" t="s">
        <v>16986</v>
      </c>
      <c r="I12706" s="23" t="s">
        <v>14962</v>
      </c>
      <c r="J12706" s="23" t="s">
        <v>59</v>
      </c>
      <c r="K12706" s="23" t="s">
        <v>9712</v>
      </c>
      <c r="L12706" s="23" t="s">
        <v>9538</v>
      </c>
      <c r="M12706" s="23">
        <f>YEAR(Tabla2[[#This Row],[Fecha de creación]])</f>
        <v>2023</v>
      </c>
      <c r="N12706" s="23">
        <f>MONTH(Tabla2[[#This Row],[Fecha de creación]])</f>
        <v>3</v>
      </c>
    </row>
    <row r="12707" spans="1:14" x14ac:dyDescent="0.25">
      <c r="A12707" s="26">
        <v>44994.471643518518</v>
      </c>
      <c r="B12707" s="23" t="s">
        <v>56</v>
      </c>
      <c r="C12707" s="23" t="s">
        <v>15957</v>
      </c>
      <c r="D12707" s="23" t="s">
        <v>312</v>
      </c>
      <c r="E12707" s="23" t="s">
        <v>1</v>
      </c>
      <c r="F12707" s="23" t="s">
        <v>7</v>
      </c>
      <c r="G12707" s="23" t="s">
        <v>975</v>
      </c>
      <c r="H12707" s="2" t="s">
        <v>8459</v>
      </c>
      <c r="I12707" s="23" t="s">
        <v>14962</v>
      </c>
      <c r="J12707" s="23" t="s">
        <v>59</v>
      </c>
      <c r="K12707" s="23" t="s">
        <v>9712</v>
      </c>
      <c r="L12707" s="23" t="s">
        <v>9538</v>
      </c>
      <c r="M12707" s="23">
        <f>YEAR(Tabla2[[#This Row],[Fecha de creación]])</f>
        <v>2023</v>
      </c>
      <c r="N12707" s="23">
        <f>MONTH(Tabla2[[#This Row],[Fecha de creación]])</f>
        <v>3</v>
      </c>
    </row>
    <row r="12708" spans="1:14" x14ac:dyDescent="0.25">
      <c r="A12708" s="26">
        <v>44994.471990740742</v>
      </c>
      <c r="B12708" s="23" t="s">
        <v>0</v>
      </c>
      <c r="C12708" s="23" t="s">
        <v>15958</v>
      </c>
      <c r="D12708" s="23" t="s">
        <v>223</v>
      </c>
      <c r="E12708" s="23" t="s">
        <v>1</v>
      </c>
      <c r="F12708" s="23" t="s">
        <v>7</v>
      </c>
      <c r="G12708" s="23" t="s">
        <v>1551</v>
      </c>
      <c r="H12708" s="2" t="s">
        <v>7725</v>
      </c>
      <c r="I12708" s="23" t="s">
        <v>976</v>
      </c>
      <c r="J12708" s="23" t="s">
        <v>59</v>
      </c>
      <c r="K12708" s="23" t="s">
        <v>9712</v>
      </c>
      <c r="L12708" s="23" t="s">
        <v>9539</v>
      </c>
      <c r="M12708" s="23">
        <f>YEAR(Tabla2[[#This Row],[Fecha de creación]])</f>
        <v>2023</v>
      </c>
      <c r="N12708" s="23">
        <f>MONTH(Tabla2[[#This Row],[Fecha de creación]])</f>
        <v>3</v>
      </c>
    </row>
    <row r="12709" spans="1:14" x14ac:dyDescent="0.25">
      <c r="A12709" s="26">
        <v>44994.473807870374</v>
      </c>
      <c r="B12709" s="23" t="s">
        <v>0</v>
      </c>
      <c r="C12709" s="23" t="s">
        <v>15959</v>
      </c>
      <c r="D12709" s="23" t="s">
        <v>49</v>
      </c>
      <c r="E12709" s="23" t="s">
        <v>1</v>
      </c>
      <c r="F12709" s="23" t="s">
        <v>22</v>
      </c>
      <c r="G12709" s="23" t="s">
        <v>975</v>
      </c>
      <c r="H12709" s="2" t="s">
        <v>7734</v>
      </c>
      <c r="I12709" s="23" t="s">
        <v>5999</v>
      </c>
      <c r="J12709" s="23" t="s">
        <v>59</v>
      </c>
      <c r="K12709" s="23" t="s">
        <v>9712</v>
      </c>
      <c r="L12709" s="23" t="s">
        <v>9538</v>
      </c>
      <c r="M12709" s="23">
        <f>YEAR(Tabla2[[#This Row],[Fecha de creación]])</f>
        <v>2023</v>
      </c>
      <c r="N12709" s="23">
        <f>MONTH(Tabla2[[#This Row],[Fecha de creación]])</f>
        <v>3</v>
      </c>
    </row>
    <row r="12710" spans="1:14" x14ac:dyDescent="0.25">
      <c r="A12710" s="26">
        <v>44994.492094907408</v>
      </c>
      <c r="B12710" s="23" t="s">
        <v>56</v>
      </c>
      <c r="C12710" s="23" t="s">
        <v>15960</v>
      </c>
      <c r="D12710" s="23" t="s">
        <v>7829</v>
      </c>
      <c r="E12710" s="23" t="s">
        <v>1</v>
      </c>
      <c r="F12710" s="23" t="s">
        <v>7</v>
      </c>
      <c r="G12710" s="23" t="s">
        <v>3</v>
      </c>
      <c r="H12710" s="2" t="s">
        <v>7745</v>
      </c>
      <c r="I12710" s="23" t="s">
        <v>7342</v>
      </c>
      <c r="J12710" s="23" t="s">
        <v>59</v>
      </c>
      <c r="K12710" s="23" t="s">
        <v>9712</v>
      </c>
      <c r="L12710" s="23" t="s">
        <v>9539</v>
      </c>
      <c r="M12710" s="23">
        <f>YEAR(Tabla2[[#This Row],[Fecha de creación]])</f>
        <v>2023</v>
      </c>
      <c r="N12710" s="23">
        <f>MONTH(Tabla2[[#This Row],[Fecha de creación]])</f>
        <v>3</v>
      </c>
    </row>
    <row r="12711" spans="1:14" x14ac:dyDescent="0.25">
      <c r="A12711" s="26">
        <v>44994.503287037034</v>
      </c>
      <c r="B12711" s="23" t="s">
        <v>34</v>
      </c>
      <c r="C12711" s="23" t="s">
        <v>15961</v>
      </c>
      <c r="D12711" s="23" t="s">
        <v>15962</v>
      </c>
      <c r="E12711" s="23" t="s">
        <v>1</v>
      </c>
      <c r="F12711" s="23" t="s">
        <v>7</v>
      </c>
      <c r="G12711" s="23" t="s">
        <v>3</v>
      </c>
      <c r="H12711" s="2" t="s">
        <v>16998</v>
      </c>
      <c r="I12711" s="23" t="s">
        <v>13151</v>
      </c>
      <c r="J12711" s="23"/>
      <c r="K12711" s="23" t="s">
        <v>9712</v>
      </c>
      <c r="L12711" s="23" t="s">
        <v>9539</v>
      </c>
      <c r="M12711" s="23">
        <f>YEAR(Tabla2[[#This Row],[Fecha de creación]])</f>
        <v>2023</v>
      </c>
      <c r="N12711" s="23">
        <f>MONTH(Tabla2[[#This Row],[Fecha de creación]])</f>
        <v>3</v>
      </c>
    </row>
    <row r="12712" spans="1:14" x14ac:dyDescent="0.25">
      <c r="A12712" s="26">
        <v>44994.507696759261</v>
      </c>
      <c r="B12712" s="23" t="s">
        <v>100</v>
      </c>
      <c r="C12712" s="23" t="s">
        <v>15963</v>
      </c>
      <c r="D12712" s="23" t="s">
        <v>49</v>
      </c>
      <c r="E12712" s="23" t="s">
        <v>1</v>
      </c>
      <c r="F12712" s="23" t="s">
        <v>7</v>
      </c>
      <c r="G12712" s="23" t="s">
        <v>3</v>
      </c>
      <c r="H12712" s="2" t="s">
        <v>7745</v>
      </c>
      <c r="I12712" s="23" t="s">
        <v>14131</v>
      </c>
      <c r="J12712" s="23" t="s">
        <v>958</v>
      </c>
      <c r="K12712" s="23" t="s">
        <v>9712</v>
      </c>
      <c r="L12712" s="23" t="s">
        <v>9539</v>
      </c>
      <c r="M12712" s="23">
        <f>YEAR(Tabla2[[#This Row],[Fecha de creación]])</f>
        <v>2023</v>
      </c>
      <c r="N12712" s="23">
        <f>MONTH(Tabla2[[#This Row],[Fecha de creación]])</f>
        <v>3</v>
      </c>
    </row>
    <row r="12713" spans="1:14" x14ac:dyDescent="0.25">
      <c r="A12713" s="26">
        <v>44994.512627314813</v>
      </c>
      <c r="B12713" s="23" t="s">
        <v>34</v>
      </c>
      <c r="C12713" s="23" t="s">
        <v>15964</v>
      </c>
      <c r="D12713" s="23" t="s">
        <v>15965</v>
      </c>
      <c r="E12713" s="23" t="s">
        <v>1</v>
      </c>
      <c r="F12713" s="23" t="s">
        <v>7</v>
      </c>
      <c r="G12713" s="23" t="s">
        <v>975</v>
      </c>
      <c r="H12713" s="2" t="s">
        <v>8459</v>
      </c>
      <c r="I12713" s="23" t="s">
        <v>13151</v>
      </c>
      <c r="J12713" s="23"/>
      <c r="K12713" s="23" t="s">
        <v>9712</v>
      </c>
      <c r="L12713" s="23" t="s">
        <v>9538</v>
      </c>
      <c r="M12713" s="23">
        <f>YEAR(Tabla2[[#This Row],[Fecha de creación]])</f>
        <v>2023</v>
      </c>
      <c r="N12713" s="23">
        <f>MONTH(Tabla2[[#This Row],[Fecha de creación]])</f>
        <v>3</v>
      </c>
    </row>
    <row r="12714" spans="1:14" x14ac:dyDescent="0.25">
      <c r="A12714" s="26">
        <v>44994.519930555558</v>
      </c>
      <c r="B12714" s="23" t="s">
        <v>189</v>
      </c>
      <c r="C12714" s="23" t="s">
        <v>15966</v>
      </c>
      <c r="D12714" s="23" t="s">
        <v>21</v>
      </c>
      <c r="E12714" s="23" t="s">
        <v>1</v>
      </c>
      <c r="F12714" s="23" t="s">
        <v>7</v>
      </c>
      <c r="G12714" s="23" t="s">
        <v>975</v>
      </c>
      <c r="H12714" s="2" t="s">
        <v>7744</v>
      </c>
      <c r="I12714" s="23" t="s">
        <v>14979</v>
      </c>
      <c r="J12714" s="23" t="s">
        <v>59</v>
      </c>
      <c r="K12714" s="23" t="s">
        <v>9712</v>
      </c>
      <c r="L12714" s="23" t="s">
        <v>9538</v>
      </c>
      <c r="M12714" s="23">
        <f>YEAR(Tabla2[[#This Row],[Fecha de creación]])</f>
        <v>2023</v>
      </c>
      <c r="N12714" s="23">
        <f>MONTH(Tabla2[[#This Row],[Fecha de creación]])</f>
        <v>3</v>
      </c>
    </row>
    <row r="12715" spans="1:14" x14ac:dyDescent="0.25">
      <c r="A12715" s="26">
        <v>44994.624756944446</v>
      </c>
      <c r="B12715" s="23" t="s">
        <v>0</v>
      </c>
      <c r="C12715" s="23" t="s">
        <v>15967</v>
      </c>
      <c r="D12715" s="23" t="s">
        <v>719</v>
      </c>
      <c r="E12715" s="23" t="s">
        <v>1</v>
      </c>
      <c r="F12715" s="23" t="s">
        <v>7</v>
      </c>
      <c r="G12715" s="23" t="s">
        <v>975</v>
      </c>
      <c r="H12715" s="2" t="s">
        <v>7777</v>
      </c>
      <c r="I12715" s="23" t="s">
        <v>14129</v>
      </c>
      <c r="J12715" s="23" t="s">
        <v>59</v>
      </c>
      <c r="K12715" s="23" t="s">
        <v>9712</v>
      </c>
      <c r="L12715" s="23" t="s">
        <v>9538</v>
      </c>
      <c r="M12715" s="23">
        <f>YEAR(Tabla2[[#This Row],[Fecha de creación]])</f>
        <v>2023</v>
      </c>
      <c r="N12715" s="23">
        <f>MONTH(Tabla2[[#This Row],[Fecha de creación]])</f>
        <v>3</v>
      </c>
    </row>
    <row r="12716" spans="1:14" x14ac:dyDescent="0.25">
      <c r="A12716" s="26">
        <v>44994.674328703702</v>
      </c>
      <c r="B12716" s="23" t="s">
        <v>34</v>
      </c>
      <c r="C12716" s="23" t="s">
        <v>15968</v>
      </c>
      <c r="D12716" s="23" t="s">
        <v>15969</v>
      </c>
      <c r="E12716" s="23" t="s">
        <v>1</v>
      </c>
      <c r="F12716" s="23" t="s">
        <v>22</v>
      </c>
      <c r="G12716" s="23" t="s">
        <v>975</v>
      </c>
      <c r="H12716" s="2" t="s">
        <v>8535</v>
      </c>
      <c r="I12716" s="23" t="s">
        <v>13151</v>
      </c>
      <c r="J12716" s="23"/>
      <c r="K12716" s="23" t="s">
        <v>9712</v>
      </c>
      <c r="L12716" s="23" t="s">
        <v>9538</v>
      </c>
      <c r="M12716" s="23">
        <f>YEAR(Tabla2[[#This Row],[Fecha de creación]])</f>
        <v>2023</v>
      </c>
      <c r="N12716" s="23">
        <f>MONTH(Tabla2[[#This Row],[Fecha de creación]])</f>
        <v>3</v>
      </c>
    </row>
    <row r="12717" spans="1:14" x14ac:dyDescent="0.25">
      <c r="A12717" s="26">
        <v>44994.710682870369</v>
      </c>
      <c r="B12717" s="23" t="s">
        <v>56</v>
      </c>
      <c r="C12717" s="23" t="s">
        <v>15970</v>
      </c>
      <c r="D12717" s="23" t="s">
        <v>7341</v>
      </c>
      <c r="E12717" s="23" t="s">
        <v>1</v>
      </c>
      <c r="F12717" s="23" t="s">
        <v>22</v>
      </c>
      <c r="G12717" s="23" t="s">
        <v>975</v>
      </c>
      <c r="H12717" s="2" t="s">
        <v>16986</v>
      </c>
      <c r="I12717" s="23" t="s">
        <v>14962</v>
      </c>
      <c r="J12717" s="23" t="s">
        <v>59</v>
      </c>
      <c r="K12717" s="23" t="s">
        <v>9712</v>
      </c>
      <c r="L12717" s="23" t="s">
        <v>9538</v>
      </c>
      <c r="M12717" s="23">
        <f>YEAR(Tabla2[[#This Row],[Fecha de creación]])</f>
        <v>2023</v>
      </c>
      <c r="N12717" s="23">
        <f>MONTH(Tabla2[[#This Row],[Fecha de creación]])</f>
        <v>3</v>
      </c>
    </row>
    <row r="12718" spans="1:14" x14ac:dyDescent="0.25">
      <c r="A12718" s="26">
        <v>44994.714016203703</v>
      </c>
      <c r="B12718" s="23" t="s">
        <v>56</v>
      </c>
      <c r="C12718" s="23" t="s">
        <v>15971</v>
      </c>
      <c r="D12718" s="23" t="s">
        <v>586</v>
      </c>
      <c r="E12718" s="23" t="s">
        <v>1</v>
      </c>
      <c r="F12718" s="23" t="s">
        <v>22</v>
      </c>
      <c r="G12718" s="23" t="s">
        <v>975</v>
      </c>
      <c r="H12718" s="2" t="s">
        <v>7748</v>
      </c>
      <c r="I12718" s="23" t="s">
        <v>14962</v>
      </c>
      <c r="J12718" s="23" t="s">
        <v>59</v>
      </c>
      <c r="K12718" s="23" t="s">
        <v>9712</v>
      </c>
      <c r="L12718" s="23" t="s">
        <v>9538</v>
      </c>
      <c r="M12718" s="23">
        <f>YEAR(Tabla2[[#This Row],[Fecha de creación]])</f>
        <v>2023</v>
      </c>
      <c r="N12718" s="23">
        <f>MONTH(Tabla2[[#This Row],[Fecha de creación]])</f>
        <v>3</v>
      </c>
    </row>
    <row r="12719" spans="1:14" x14ac:dyDescent="0.25">
      <c r="A12719" s="26">
        <v>44994.724502314813</v>
      </c>
      <c r="B12719" s="23" t="s">
        <v>189</v>
      </c>
      <c r="C12719" s="23" t="s">
        <v>15972</v>
      </c>
      <c r="D12719" s="23" t="s">
        <v>312</v>
      </c>
      <c r="E12719" s="23" t="s">
        <v>1</v>
      </c>
      <c r="F12719" s="23" t="s">
        <v>7</v>
      </c>
      <c r="G12719" s="23" t="s">
        <v>975</v>
      </c>
      <c r="H12719" s="2" t="s">
        <v>8459</v>
      </c>
      <c r="I12719" s="23" t="s">
        <v>14979</v>
      </c>
      <c r="J12719" s="23" t="s">
        <v>59</v>
      </c>
      <c r="K12719" s="23" t="s">
        <v>9712</v>
      </c>
      <c r="L12719" s="23" t="s">
        <v>9538</v>
      </c>
      <c r="M12719" s="23">
        <f>YEAR(Tabla2[[#This Row],[Fecha de creación]])</f>
        <v>2023</v>
      </c>
      <c r="N12719" s="23">
        <f>MONTH(Tabla2[[#This Row],[Fecha de creación]])</f>
        <v>3</v>
      </c>
    </row>
    <row r="12720" spans="1:14" x14ac:dyDescent="0.25">
      <c r="A12720" s="26">
        <v>44995.362141203703</v>
      </c>
      <c r="B12720" s="23" t="s">
        <v>19</v>
      </c>
      <c r="C12720" s="23" t="s">
        <v>15973</v>
      </c>
      <c r="D12720" s="23" t="s">
        <v>15974</v>
      </c>
      <c r="E12720" s="23" t="s">
        <v>1</v>
      </c>
      <c r="F12720" s="23" t="s">
        <v>7</v>
      </c>
      <c r="G12720" s="23" t="s">
        <v>3</v>
      </c>
      <c r="H12720" s="2" t="s">
        <v>7721</v>
      </c>
      <c r="I12720" s="23" t="s">
        <v>10079</v>
      </c>
      <c r="J12720" s="23"/>
      <c r="K12720" s="23" t="s">
        <v>9712</v>
      </c>
      <c r="L12720" s="23" t="s">
        <v>9539</v>
      </c>
      <c r="M12720" s="23">
        <f>YEAR(Tabla2[[#This Row],[Fecha de creación]])</f>
        <v>2023</v>
      </c>
      <c r="N12720" s="23">
        <f>MONTH(Tabla2[[#This Row],[Fecha de creación]])</f>
        <v>3</v>
      </c>
    </row>
    <row r="12721" spans="1:14" x14ac:dyDescent="0.25">
      <c r="A12721" s="26">
        <v>44995.39466435185</v>
      </c>
      <c r="B12721" s="23" t="s">
        <v>56</v>
      </c>
      <c r="C12721" s="23" t="s">
        <v>15975</v>
      </c>
      <c r="D12721" s="23" t="s">
        <v>14825</v>
      </c>
      <c r="E12721" s="23" t="s">
        <v>1</v>
      </c>
      <c r="F12721" s="23" t="s">
        <v>7</v>
      </c>
      <c r="G12721" s="23" t="s">
        <v>3</v>
      </c>
      <c r="H12721" s="2" t="s">
        <v>8425</v>
      </c>
      <c r="I12721" s="23" t="s">
        <v>7342</v>
      </c>
      <c r="J12721" s="23" t="s">
        <v>59</v>
      </c>
      <c r="K12721" s="23" t="s">
        <v>9712</v>
      </c>
      <c r="L12721" s="23" t="s">
        <v>9539</v>
      </c>
      <c r="M12721" s="23">
        <f>YEAR(Tabla2[[#This Row],[Fecha de creación]])</f>
        <v>2023</v>
      </c>
      <c r="N12721" s="23">
        <f>MONTH(Tabla2[[#This Row],[Fecha de creación]])</f>
        <v>3</v>
      </c>
    </row>
    <row r="12722" spans="1:14" x14ac:dyDescent="0.25">
      <c r="A12722" s="26">
        <v>44995.412094907406</v>
      </c>
      <c r="B12722" s="23" t="s">
        <v>56</v>
      </c>
      <c r="C12722" s="23" t="s">
        <v>15976</v>
      </c>
      <c r="D12722" s="23" t="s">
        <v>382</v>
      </c>
      <c r="E12722" s="23" t="s">
        <v>1</v>
      </c>
      <c r="F12722" s="23" t="s">
        <v>7</v>
      </c>
      <c r="G12722" s="23" t="s">
        <v>975</v>
      </c>
      <c r="H12722" s="2" t="s">
        <v>7723</v>
      </c>
      <c r="I12722" s="23" t="s">
        <v>14962</v>
      </c>
      <c r="J12722" s="23" t="s">
        <v>59</v>
      </c>
      <c r="K12722" s="23" t="s">
        <v>9712</v>
      </c>
      <c r="L12722" s="23" t="s">
        <v>9538</v>
      </c>
      <c r="M12722" s="23">
        <f>YEAR(Tabla2[[#This Row],[Fecha de creación]])</f>
        <v>2023</v>
      </c>
      <c r="N12722" s="23">
        <f>MONTH(Tabla2[[#This Row],[Fecha de creación]])</f>
        <v>3</v>
      </c>
    </row>
    <row r="12723" spans="1:14" x14ac:dyDescent="0.25">
      <c r="A12723" s="26">
        <v>44995.419178240743</v>
      </c>
      <c r="B12723" s="23" t="s">
        <v>56</v>
      </c>
      <c r="C12723" s="23" t="s">
        <v>15977</v>
      </c>
      <c r="D12723" s="23" t="s">
        <v>15654</v>
      </c>
      <c r="E12723" s="23" t="s">
        <v>1</v>
      </c>
      <c r="F12723" s="23" t="s">
        <v>22</v>
      </c>
      <c r="G12723" s="23" t="s">
        <v>975</v>
      </c>
      <c r="H12723" s="2" t="s">
        <v>14318</v>
      </c>
      <c r="I12723" s="23" t="s">
        <v>14962</v>
      </c>
      <c r="J12723" s="23" t="s">
        <v>59</v>
      </c>
      <c r="K12723" s="23" t="s">
        <v>9712</v>
      </c>
      <c r="L12723" s="23" t="s">
        <v>9538</v>
      </c>
      <c r="M12723" s="23">
        <f>YEAR(Tabla2[[#This Row],[Fecha de creación]])</f>
        <v>2023</v>
      </c>
      <c r="N12723" s="23">
        <f>MONTH(Tabla2[[#This Row],[Fecha de creación]])</f>
        <v>3</v>
      </c>
    </row>
    <row r="12724" spans="1:14" x14ac:dyDescent="0.25">
      <c r="A12724" s="26">
        <v>44995.440787037034</v>
      </c>
      <c r="B12724" s="23" t="s">
        <v>0</v>
      </c>
      <c r="C12724" s="23" t="s">
        <v>15978</v>
      </c>
      <c r="D12724" s="23" t="s">
        <v>7108</v>
      </c>
      <c r="E12724" s="23" t="s">
        <v>1</v>
      </c>
      <c r="F12724" s="23" t="s">
        <v>22</v>
      </c>
      <c r="G12724" s="23" t="s">
        <v>975</v>
      </c>
      <c r="H12724" s="2" t="s">
        <v>8893</v>
      </c>
      <c r="I12724" s="23" t="s">
        <v>14129</v>
      </c>
      <c r="J12724" s="23" t="s">
        <v>59</v>
      </c>
      <c r="K12724" s="23" t="s">
        <v>9712</v>
      </c>
      <c r="L12724" s="23" t="s">
        <v>9538</v>
      </c>
      <c r="M12724" s="23">
        <f>YEAR(Tabla2[[#This Row],[Fecha de creación]])</f>
        <v>2023</v>
      </c>
      <c r="N12724" s="23">
        <f>MONTH(Tabla2[[#This Row],[Fecha de creación]])</f>
        <v>3</v>
      </c>
    </row>
    <row r="12725" spans="1:14" x14ac:dyDescent="0.25">
      <c r="A12725" s="26">
        <v>44995.447071759256</v>
      </c>
      <c r="B12725" s="23" t="s">
        <v>0</v>
      </c>
      <c r="C12725" s="23" t="s">
        <v>15979</v>
      </c>
      <c r="D12725" s="23" t="s">
        <v>989</v>
      </c>
      <c r="E12725" s="23" t="s">
        <v>1</v>
      </c>
      <c r="F12725" s="23" t="s">
        <v>7</v>
      </c>
      <c r="G12725" s="23" t="s">
        <v>975</v>
      </c>
      <c r="H12725" s="2" t="s">
        <v>8480</v>
      </c>
      <c r="I12725" s="23" t="s">
        <v>14129</v>
      </c>
      <c r="J12725" s="23" t="s">
        <v>59</v>
      </c>
      <c r="K12725" s="23" t="s">
        <v>9712</v>
      </c>
      <c r="L12725" s="23" t="s">
        <v>9538</v>
      </c>
      <c r="M12725" s="23">
        <f>YEAR(Tabla2[[#This Row],[Fecha de creación]])</f>
        <v>2023</v>
      </c>
      <c r="N12725" s="23">
        <f>MONTH(Tabla2[[#This Row],[Fecha de creación]])</f>
        <v>3</v>
      </c>
    </row>
    <row r="12726" spans="1:14" x14ac:dyDescent="0.25">
      <c r="A12726" s="26">
        <v>44995.472534722219</v>
      </c>
      <c r="B12726" s="23" t="s">
        <v>189</v>
      </c>
      <c r="C12726" s="23" t="s">
        <v>15980</v>
      </c>
      <c r="D12726" s="23" t="s">
        <v>15981</v>
      </c>
      <c r="E12726" s="23" t="s">
        <v>1</v>
      </c>
      <c r="F12726" s="23" t="s">
        <v>7</v>
      </c>
      <c r="G12726" s="23" t="s">
        <v>975</v>
      </c>
      <c r="H12726" s="2" t="s">
        <v>7722</v>
      </c>
      <c r="I12726" s="23" t="s">
        <v>14979</v>
      </c>
      <c r="J12726" s="23" t="s">
        <v>59</v>
      </c>
      <c r="K12726" s="23" t="s">
        <v>9712</v>
      </c>
      <c r="L12726" s="23" t="s">
        <v>9538</v>
      </c>
      <c r="M12726" s="23">
        <f>YEAR(Tabla2[[#This Row],[Fecha de creación]])</f>
        <v>2023</v>
      </c>
      <c r="N12726" s="23">
        <f>MONTH(Tabla2[[#This Row],[Fecha de creación]])</f>
        <v>3</v>
      </c>
    </row>
    <row r="12727" spans="1:14" x14ac:dyDescent="0.25">
      <c r="A12727" s="26">
        <v>44995.47861111111</v>
      </c>
      <c r="B12727" s="23" t="s">
        <v>56</v>
      </c>
      <c r="C12727" s="23" t="s">
        <v>15982</v>
      </c>
      <c r="D12727" s="23" t="s">
        <v>7268</v>
      </c>
      <c r="E12727" s="23" t="s">
        <v>1</v>
      </c>
      <c r="F12727" s="23" t="s">
        <v>22</v>
      </c>
      <c r="G12727" s="23" t="s">
        <v>975</v>
      </c>
      <c r="H12727" s="2" t="s">
        <v>8893</v>
      </c>
      <c r="I12727" s="23" t="s">
        <v>14962</v>
      </c>
      <c r="J12727" s="23" t="s">
        <v>59</v>
      </c>
      <c r="K12727" s="23" t="s">
        <v>9712</v>
      </c>
      <c r="L12727" s="23" t="s">
        <v>9538</v>
      </c>
      <c r="M12727" s="23">
        <f>YEAR(Tabla2[[#This Row],[Fecha de creación]])</f>
        <v>2023</v>
      </c>
      <c r="N12727" s="23">
        <f>MONTH(Tabla2[[#This Row],[Fecha de creación]])</f>
        <v>3</v>
      </c>
    </row>
    <row r="12728" spans="1:14" x14ac:dyDescent="0.25">
      <c r="A12728" s="26">
        <v>44995.482349537036</v>
      </c>
      <c r="B12728" s="23" t="s">
        <v>189</v>
      </c>
      <c r="C12728" s="23" t="s">
        <v>15983</v>
      </c>
      <c r="D12728" s="23" t="s">
        <v>351</v>
      </c>
      <c r="E12728" s="23" t="s">
        <v>1</v>
      </c>
      <c r="F12728" s="23" t="s">
        <v>7</v>
      </c>
      <c r="G12728" s="23" t="s">
        <v>975</v>
      </c>
      <c r="H12728" s="2" t="s">
        <v>8425</v>
      </c>
      <c r="I12728" s="23" t="s">
        <v>14979</v>
      </c>
      <c r="J12728" s="23" t="s">
        <v>59</v>
      </c>
      <c r="K12728" s="23" t="s">
        <v>9712</v>
      </c>
      <c r="L12728" s="23" t="s">
        <v>9538</v>
      </c>
      <c r="M12728" s="23">
        <f>YEAR(Tabla2[[#This Row],[Fecha de creación]])</f>
        <v>2023</v>
      </c>
      <c r="N12728" s="23">
        <f>MONTH(Tabla2[[#This Row],[Fecha de creación]])</f>
        <v>3</v>
      </c>
    </row>
    <row r="12729" spans="1:14" x14ac:dyDescent="0.25">
      <c r="A12729" s="26">
        <v>44995.529027777775</v>
      </c>
      <c r="B12729" s="23" t="s">
        <v>189</v>
      </c>
      <c r="C12729" s="23" t="s">
        <v>15984</v>
      </c>
      <c r="D12729" s="23" t="s">
        <v>15981</v>
      </c>
      <c r="E12729" s="23" t="s">
        <v>1</v>
      </c>
      <c r="F12729" s="23" t="s">
        <v>7</v>
      </c>
      <c r="G12729" s="23" t="s">
        <v>975</v>
      </c>
      <c r="H12729" s="2" t="s">
        <v>7722</v>
      </c>
      <c r="I12729" s="23" t="s">
        <v>14979</v>
      </c>
      <c r="J12729" s="23" t="s">
        <v>59</v>
      </c>
      <c r="K12729" s="23" t="s">
        <v>9712</v>
      </c>
      <c r="L12729" s="23" t="s">
        <v>9538</v>
      </c>
      <c r="M12729" s="23">
        <f>YEAR(Tabla2[[#This Row],[Fecha de creación]])</f>
        <v>2023</v>
      </c>
      <c r="N12729" s="23">
        <f>MONTH(Tabla2[[#This Row],[Fecha de creación]])</f>
        <v>3</v>
      </c>
    </row>
    <row r="12730" spans="1:14" x14ac:dyDescent="0.25">
      <c r="A12730" s="26">
        <v>44995.573321759257</v>
      </c>
      <c r="B12730" s="23" t="s">
        <v>0</v>
      </c>
      <c r="C12730" s="23" t="s">
        <v>15985</v>
      </c>
      <c r="D12730" s="23" t="s">
        <v>49</v>
      </c>
      <c r="E12730" s="23" t="s">
        <v>1</v>
      </c>
      <c r="F12730" s="23" t="s">
        <v>7</v>
      </c>
      <c r="G12730" s="23" t="s">
        <v>3</v>
      </c>
      <c r="H12730" s="2" t="s">
        <v>7745</v>
      </c>
      <c r="I12730" s="23" t="s">
        <v>14129</v>
      </c>
      <c r="J12730" s="23" t="s">
        <v>59</v>
      </c>
      <c r="K12730" s="23" t="s">
        <v>9712</v>
      </c>
      <c r="L12730" s="23" t="s">
        <v>9539</v>
      </c>
      <c r="M12730" s="23">
        <f>YEAR(Tabla2[[#This Row],[Fecha de creación]])</f>
        <v>2023</v>
      </c>
      <c r="N12730" s="23">
        <f>MONTH(Tabla2[[#This Row],[Fecha de creación]])</f>
        <v>3</v>
      </c>
    </row>
    <row r="12731" spans="1:14" x14ac:dyDescent="0.25">
      <c r="A12731" s="26">
        <v>44995.57503472222</v>
      </c>
      <c r="B12731" s="23" t="s">
        <v>189</v>
      </c>
      <c r="C12731" s="23" t="s">
        <v>15986</v>
      </c>
      <c r="D12731" s="23" t="s">
        <v>7341</v>
      </c>
      <c r="E12731" s="23" t="s">
        <v>1</v>
      </c>
      <c r="F12731" s="23" t="s">
        <v>22</v>
      </c>
      <c r="G12731" s="23" t="s">
        <v>3</v>
      </c>
      <c r="H12731" s="2" t="s">
        <v>16986</v>
      </c>
      <c r="I12731" s="23" t="s">
        <v>14979</v>
      </c>
      <c r="J12731" s="23" t="s">
        <v>59</v>
      </c>
      <c r="K12731" s="23" t="s">
        <v>9712</v>
      </c>
      <c r="L12731" s="23" t="s">
        <v>9539</v>
      </c>
      <c r="M12731" s="23">
        <f>YEAR(Tabla2[[#This Row],[Fecha de creación]])</f>
        <v>2023</v>
      </c>
      <c r="N12731" s="23">
        <f>MONTH(Tabla2[[#This Row],[Fecha de creación]])</f>
        <v>3</v>
      </c>
    </row>
    <row r="12732" spans="1:14" x14ac:dyDescent="0.25">
      <c r="A12732" s="26">
        <v>44995.575960648152</v>
      </c>
      <c r="B12732" s="23" t="s">
        <v>189</v>
      </c>
      <c r="C12732" s="23" t="s">
        <v>15987</v>
      </c>
      <c r="D12732" s="23" t="s">
        <v>11362</v>
      </c>
      <c r="E12732" s="23" t="s">
        <v>1</v>
      </c>
      <c r="F12732" s="23" t="s">
        <v>7</v>
      </c>
      <c r="G12732" s="23" t="s">
        <v>975</v>
      </c>
      <c r="H12732" s="2" t="s">
        <v>7745</v>
      </c>
      <c r="I12732" s="23" t="s">
        <v>14979</v>
      </c>
      <c r="J12732" s="23" t="s">
        <v>59</v>
      </c>
      <c r="K12732" s="23" t="s">
        <v>9712</v>
      </c>
      <c r="L12732" s="23" t="s">
        <v>9538</v>
      </c>
      <c r="M12732" s="23">
        <f>YEAR(Tabla2[[#This Row],[Fecha de creación]])</f>
        <v>2023</v>
      </c>
      <c r="N12732" s="23">
        <f>MONTH(Tabla2[[#This Row],[Fecha de creación]])</f>
        <v>3</v>
      </c>
    </row>
    <row r="12733" spans="1:14" x14ac:dyDescent="0.25">
      <c r="A12733" s="26">
        <v>44995.58084490741</v>
      </c>
      <c r="B12733" s="23" t="s">
        <v>189</v>
      </c>
      <c r="C12733" s="23" t="s">
        <v>15988</v>
      </c>
      <c r="D12733" s="23" t="s">
        <v>7341</v>
      </c>
      <c r="E12733" s="23" t="s">
        <v>1</v>
      </c>
      <c r="F12733" s="23" t="s">
        <v>22</v>
      </c>
      <c r="G12733" s="23" t="s">
        <v>975</v>
      </c>
      <c r="H12733" s="2" t="s">
        <v>16986</v>
      </c>
      <c r="I12733" s="23" t="s">
        <v>14979</v>
      </c>
      <c r="J12733" s="23" t="s">
        <v>59</v>
      </c>
      <c r="K12733" s="23" t="s">
        <v>9712</v>
      </c>
      <c r="L12733" s="23" t="s">
        <v>9538</v>
      </c>
      <c r="M12733" s="23">
        <f>YEAR(Tabla2[[#This Row],[Fecha de creación]])</f>
        <v>2023</v>
      </c>
      <c r="N12733" s="23">
        <f>MONTH(Tabla2[[#This Row],[Fecha de creación]])</f>
        <v>3</v>
      </c>
    </row>
    <row r="12734" spans="1:14" x14ac:dyDescent="0.25">
      <c r="A12734" s="26">
        <v>44995.581678240742</v>
      </c>
      <c r="B12734" s="23" t="s">
        <v>189</v>
      </c>
      <c r="C12734" s="23" t="s">
        <v>15989</v>
      </c>
      <c r="D12734" s="23" t="s">
        <v>11362</v>
      </c>
      <c r="E12734" s="23" t="s">
        <v>1</v>
      </c>
      <c r="F12734" s="23" t="s">
        <v>7</v>
      </c>
      <c r="G12734" s="23" t="s">
        <v>975</v>
      </c>
      <c r="H12734" s="2" t="s">
        <v>7745</v>
      </c>
      <c r="I12734" s="23" t="s">
        <v>14979</v>
      </c>
      <c r="J12734" s="23" t="s">
        <v>59</v>
      </c>
      <c r="K12734" s="23" t="s">
        <v>9712</v>
      </c>
      <c r="L12734" s="23" t="s">
        <v>9538</v>
      </c>
      <c r="M12734" s="23">
        <f>YEAR(Tabla2[[#This Row],[Fecha de creación]])</f>
        <v>2023</v>
      </c>
      <c r="N12734" s="23">
        <f>MONTH(Tabla2[[#This Row],[Fecha de creación]])</f>
        <v>3</v>
      </c>
    </row>
    <row r="12735" spans="1:14" x14ac:dyDescent="0.25">
      <c r="A12735" s="26">
        <v>44995.638229166667</v>
      </c>
      <c r="B12735" s="23" t="s">
        <v>189</v>
      </c>
      <c r="C12735" s="23" t="s">
        <v>15990</v>
      </c>
      <c r="D12735" s="23" t="s">
        <v>351</v>
      </c>
      <c r="E12735" s="23" t="s">
        <v>1</v>
      </c>
      <c r="F12735" s="23" t="s">
        <v>7</v>
      </c>
      <c r="G12735" s="23" t="s">
        <v>975</v>
      </c>
      <c r="H12735" s="2" t="s">
        <v>8425</v>
      </c>
      <c r="I12735" s="23" t="s">
        <v>14979</v>
      </c>
      <c r="J12735" s="23" t="s">
        <v>59</v>
      </c>
      <c r="K12735" s="23" t="s">
        <v>9712</v>
      </c>
      <c r="L12735" s="23" t="s">
        <v>9538</v>
      </c>
      <c r="M12735" s="23">
        <f>YEAR(Tabla2[[#This Row],[Fecha de creación]])</f>
        <v>2023</v>
      </c>
      <c r="N12735" s="23">
        <f>MONTH(Tabla2[[#This Row],[Fecha de creación]])</f>
        <v>3</v>
      </c>
    </row>
    <row r="12736" spans="1:14" x14ac:dyDescent="0.25">
      <c r="A12736" s="26">
        <v>44995.640219907407</v>
      </c>
      <c r="B12736" s="23" t="s">
        <v>189</v>
      </c>
      <c r="C12736" s="23" t="s">
        <v>15991</v>
      </c>
      <c r="D12736" s="23" t="s">
        <v>7341</v>
      </c>
      <c r="E12736" s="23" t="s">
        <v>1</v>
      </c>
      <c r="F12736" s="23" t="s">
        <v>22</v>
      </c>
      <c r="G12736" s="23" t="s">
        <v>975</v>
      </c>
      <c r="H12736" s="2" t="s">
        <v>16986</v>
      </c>
      <c r="I12736" s="23" t="s">
        <v>14979</v>
      </c>
      <c r="J12736" s="23" t="s">
        <v>59</v>
      </c>
      <c r="K12736" s="23" t="s">
        <v>9712</v>
      </c>
      <c r="L12736" s="23" t="s">
        <v>9538</v>
      </c>
      <c r="M12736" s="23">
        <f>YEAR(Tabla2[[#This Row],[Fecha de creación]])</f>
        <v>2023</v>
      </c>
      <c r="N12736" s="23">
        <f>MONTH(Tabla2[[#This Row],[Fecha de creación]])</f>
        <v>3</v>
      </c>
    </row>
    <row r="12737" spans="1:14" x14ac:dyDescent="0.25">
      <c r="A12737" s="26">
        <v>44995.657337962963</v>
      </c>
      <c r="B12737" s="23" t="s">
        <v>56</v>
      </c>
      <c r="C12737" s="23" t="s">
        <v>15992</v>
      </c>
      <c r="D12737" s="23" t="s">
        <v>312</v>
      </c>
      <c r="E12737" s="23" t="s">
        <v>1</v>
      </c>
      <c r="F12737" s="23" t="s">
        <v>7</v>
      </c>
      <c r="G12737" s="23" t="s">
        <v>3</v>
      </c>
      <c r="H12737" s="2" t="s">
        <v>8459</v>
      </c>
      <c r="I12737" s="23" t="s">
        <v>14962</v>
      </c>
      <c r="J12737" s="23" t="s">
        <v>59</v>
      </c>
      <c r="K12737" s="23" t="s">
        <v>9712</v>
      </c>
      <c r="L12737" s="23" t="s">
        <v>9539</v>
      </c>
      <c r="M12737" s="23">
        <f>YEAR(Tabla2[[#This Row],[Fecha de creación]])</f>
        <v>2023</v>
      </c>
      <c r="N12737" s="23">
        <f>MONTH(Tabla2[[#This Row],[Fecha de creación]])</f>
        <v>3</v>
      </c>
    </row>
    <row r="12738" spans="1:14" x14ac:dyDescent="0.25">
      <c r="A12738" s="26">
        <v>44995.65797453704</v>
      </c>
      <c r="B12738" s="23" t="s">
        <v>189</v>
      </c>
      <c r="C12738" s="23" t="s">
        <v>15993</v>
      </c>
      <c r="D12738" s="23" t="s">
        <v>7341</v>
      </c>
      <c r="E12738" s="23" t="s">
        <v>1</v>
      </c>
      <c r="F12738" s="23" t="s">
        <v>22</v>
      </c>
      <c r="G12738" s="23" t="s">
        <v>975</v>
      </c>
      <c r="H12738" s="2" t="s">
        <v>16986</v>
      </c>
      <c r="I12738" s="23" t="s">
        <v>14979</v>
      </c>
      <c r="J12738" s="23" t="s">
        <v>59</v>
      </c>
      <c r="K12738" s="23" t="s">
        <v>9712</v>
      </c>
      <c r="L12738" s="23" t="s">
        <v>9538</v>
      </c>
      <c r="M12738" s="23">
        <f>YEAR(Tabla2[[#This Row],[Fecha de creación]])</f>
        <v>2023</v>
      </c>
      <c r="N12738" s="23">
        <f>MONTH(Tabla2[[#This Row],[Fecha de creación]])</f>
        <v>3</v>
      </c>
    </row>
    <row r="12739" spans="1:14" x14ac:dyDescent="0.25">
      <c r="A12739" s="26">
        <v>44995.670937499999</v>
      </c>
      <c r="B12739" s="23" t="s">
        <v>56</v>
      </c>
      <c r="C12739" s="23" t="s">
        <v>15994</v>
      </c>
      <c r="D12739" s="23" t="s">
        <v>6417</v>
      </c>
      <c r="E12739" s="23" t="s">
        <v>1</v>
      </c>
      <c r="F12739" s="23" t="s">
        <v>22</v>
      </c>
      <c r="G12739" s="23" t="s">
        <v>975</v>
      </c>
      <c r="H12739" s="2" t="s">
        <v>7733</v>
      </c>
      <c r="I12739" s="23" t="s">
        <v>14962</v>
      </c>
      <c r="J12739" s="23" t="s">
        <v>59</v>
      </c>
      <c r="K12739" s="23" t="s">
        <v>9712</v>
      </c>
      <c r="L12739" s="23" t="s">
        <v>9538</v>
      </c>
      <c r="M12739" s="23">
        <f>YEAR(Tabla2[[#This Row],[Fecha de creación]])</f>
        <v>2023</v>
      </c>
      <c r="N12739" s="23">
        <f>MONTH(Tabla2[[#This Row],[Fecha de creación]])</f>
        <v>3</v>
      </c>
    </row>
    <row r="12740" spans="1:14" x14ac:dyDescent="0.25">
      <c r="A12740" s="26">
        <v>44995.688321759262</v>
      </c>
      <c r="B12740" s="23" t="s">
        <v>189</v>
      </c>
      <c r="C12740" s="23" t="s">
        <v>15995</v>
      </c>
      <c r="D12740" s="23" t="s">
        <v>723</v>
      </c>
      <c r="E12740" s="23" t="s">
        <v>1</v>
      </c>
      <c r="F12740" s="23" t="s">
        <v>7</v>
      </c>
      <c r="G12740" s="23" t="s">
        <v>975</v>
      </c>
      <c r="H12740" s="2" t="s">
        <v>16999</v>
      </c>
      <c r="I12740" s="23" t="s">
        <v>14979</v>
      </c>
      <c r="J12740" s="23" t="s">
        <v>59</v>
      </c>
      <c r="K12740" s="23" t="s">
        <v>9712</v>
      </c>
      <c r="L12740" s="23" t="s">
        <v>9538</v>
      </c>
      <c r="M12740" s="23">
        <f>YEAR(Tabla2[[#This Row],[Fecha de creación]])</f>
        <v>2023</v>
      </c>
      <c r="N12740" s="23">
        <f>MONTH(Tabla2[[#This Row],[Fecha de creación]])</f>
        <v>3</v>
      </c>
    </row>
    <row r="12741" spans="1:14" x14ac:dyDescent="0.25">
      <c r="A12741" s="26">
        <v>44995.714062500003</v>
      </c>
      <c r="B12741" s="23" t="s">
        <v>15996</v>
      </c>
      <c r="C12741" s="23" t="s">
        <v>15997</v>
      </c>
      <c r="D12741" s="23" t="s">
        <v>15998</v>
      </c>
      <c r="E12741" s="23" t="s">
        <v>1</v>
      </c>
      <c r="F12741" s="23" t="s">
        <v>7</v>
      </c>
      <c r="G12741" s="23" t="s">
        <v>975</v>
      </c>
      <c r="H12741" s="2" t="s">
        <v>13061</v>
      </c>
      <c r="I12741" s="23" t="s">
        <v>15999</v>
      </c>
      <c r="J12741" s="23" t="s">
        <v>958</v>
      </c>
      <c r="K12741" s="23" t="s">
        <v>9712</v>
      </c>
      <c r="L12741" s="23" t="s">
        <v>9539</v>
      </c>
      <c r="M12741" s="23">
        <f>YEAR(Tabla2[[#This Row],[Fecha de creación]])</f>
        <v>2023</v>
      </c>
      <c r="N12741" s="23">
        <f>MONTH(Tabla2[[#This Row],[Fecha de creación]])</f>
        <v>3</v>
      </c>
    </row>
    <row r="12742" spans="1:14" x14ac:dyDescent="0.25">
      <c r="A12742" s="26">
        <v>44995.733206018522</v>
      </c>
      <c r="B12742" s="23" t="s">
        <v>0</v>
      </c>
      <c r="C12742" s="23" t="s">
        <v>16000</v>
      </c>
      <c r="D12742" s="23" t="s">
        <v>297</v>
      </c>
      <c r="E12742" s="23" t="s">
        <v>1</v>
      </c>
      <c r="F12742" s="23" t="s">
        <v>7</v>
      </c>
      <c r="G12742" s="23" t="s">
        <v>1551</v>
      </c>
      <c r="H12742" s="2" t="s">
        <v>7721</v>
      </c>
      <c r="I12742" s="23" t="s">
        <v>976</v>
      </c>
      <c r="J12742" s="23" t="s">
        <v>59</v>
      </c>
      <c r="K12742" s="23" t="s">
        <v>9712</v>
      </c>
      <c r="L12742" s="23" t="s">
        <v>9539</v>
      </c>
      <c r="M12742" s="23">
        <f>YEAR(Tabla2[[#This Row],[Fecha de creación]])</f>
        <v>2023</v>
      </c>
      <c r="N12742" s="23">
        <f>MONTH(Tabla2[[#This Row],[Fecha de creación]])</f>
        <v>3</v>
      </c>
    </row>
    <row r="12743" spans="1:14" x14ac:dyDescent="0.25">
      <c r="A12743" s="26">
        <v>44995.748599537037</v>
      </c>
      <c r="B12743" s="23" t="s">
        <v>0</v>
      </c>
      <c r="C12743" s="23" t="s">
        <v>16001</v>
      </c>
      <c r="D12743" s="23" t="s">
        <v>7108</v>
      </c>
      <c r="E12743" s="23" t="s">
        <v>1</v>
      </c>
      <c r="F12743" s="23" t="s">
        <v>22</v>
      </c>
      <c r="G12743" s="23" t="s">
        <v>975</v>
      </c>
      <c r="H12743" s="2" t="s">
        <v>8893</v>
      </c>
      <c r="I12743" s="23" t="s">
        <v>14129</v>
      </c>
      <c r="J12743" s="23" t="s">
        <v>59</v>
      </c>
      <c r="K12743" s="23" t="s">
        <v>9712</v>
      </c>
      <c r="L12743" s="23" t="s">
        <v>9538</v>
      </c>
      <c r="M12743" s="23">
        <f>YEAR(Tabla2[[#This Row],[Fecha de creación]])</f>
        <v>2023</v>
      </c>
      <c r="N12743" s="23">
        <f>MONTH(Tabla2[[#This Row],[Fecha de creación]])</f>
        <v>3</v>
      </c>
    </row>
    <row r="12744" spans="1:14" x14ac:dyDescent="0.25">
      <c r="A12744" s="26">
        <v>44995.751307870371</v>
      </c>
      <c r="B12744" s="23" t="s">
        <v>100</v>
      </c>
      <c r="C12744" s="23" t="s">
        <v>16002</v>
      </c>
      <c r="D12744" s="23" t="s">
        <v>382</v>
      </c>
      <c r="E12744" s="23" t="s">
        <v>1</v>
      </c>
      <c r="F12744" s="23" t="s">
        <v>7</v>
      </c>
      <c r="G12744" s="23" t="s">
        <v>975</v>
      </c>
      <c r="H12744" s="2" t="s">
        <v>7723</v>
      </c>
      <c r="I12744" s="23" t="s">
        <v>14131</v>
      </c>
      <c r="J12744" s="23" t="s">
        <v>59</v>
      </c>
      <c r="K12744" s="23" t="s">
        <v>9712</v>
      </c>
      <c r="L12744" s="23" t="s">
        <v>9538</v>
      </c>
      <c r="M12744" s="23">
        <f>YEAR(Tabla2[[#This Row],[Fecha de creación]])</f>
        <v>2023</v>
      </c>
      <c r="N12744" s="23">
        <f>MONTH(Tabla2[[#This Row],[Fecha de creación]])</f>
        <v>3</v>
      </c>
    </row>
    <row r="12745" spans="1:14" x14ac:dyDescent="0.25">
      <c r="A12745" s="26">
        <v>44996.399664351855</v>
      </c>
      <c r="B12745" s="23" t="s">
        <v>0</v>
      </c>
      <c r="C12745" s="23" t="s">
        <v>16003</v>
      </c>
      <c r="D12745" s="23" t="s">
        <v>16004</v>
      </c>
      <c r="E12745" s="23" t="s">
        <v>1</v>
      </c>
      <c r="F12745" s="23" t="s">
        <v>2</v>
      </c>
      <c r="G12745" s="23" t="s">
        <v>1551</v>
      </c>
      <c r="H12745" s="2" t="s">
        <v>7721</v>
      </c>
      <c r="I12745" s="23" t="s">
        <v>7749</v>
      </c>
      <c r="J12745" s="23" t="s">
        <v>59</v>
      </c>
      <c r="K12745" s="23" t="s">
        <v>9712</v>
      </c>
      <c r="L12745" s="23" t="s">
        <v>9539</v>
      </c>
      <c r="M12745" s="23">
        <f>YEAR(Tabla2[[#This Row],[Fecha de creación]])</f>
        <v>2023</v>
      </c>
      <c r="N12745" s="23">
        <f>MONTH(Tabla2[[#This Row],[Fecha de creación]])</f>
        <v>3</v>
      </c>
    </row>
    <row r="12746" spans="1:14" x14ac:dyDescent="0.25">
      <c r="A12746" s="26">
        <v>44996.421064814815</v>
      </c>
      <c r="B12746" s="23" t="s">
        <v>0</v>
      </c>
      <c r="C12746" s="23" t="s">
        <v>16005</v>
      </c>
      <c r="D12746" s="23" t="s">
        <v>7108</v>
      </c>
      <c r="E12746" s="23" t="s">
        <v>1</v>
      </c>
      <c r="F12746" s="23" t="s">
        <v>22</v>
      </c>
      <c r="G12746" s="23" t="s">
        <v>975</v>
      </c>
      <c r="H12746" s="2" t="s">
        <v>8893</v>
      </c>
      <c r="I12746" s="23" t="s">
        <v>14129</v>
      </c>
      <c r="J12746" s="23" t="s">
        <v>59</v>
      </c>
      <c r="K12746" s="23" t="s">
        <v>9712</v>
      </c>
      <c r="L12746" s="23" t="s">
        <v>9538</v>
      </c>
      <c r="M12746" s="23">
        <f>YEAR(Tabla2[[#This Row],[Fecha de creación]])</f>
        <v>2023</v>
      </c>
      <c r="N12746" s="23">
        <f>MONTH(Tabla2[[#This Row],[Fecha de creación]])</f>
        <v>3</v>
      </c>
    </row>
    <row r="12747" spans="1:14" x14ac:dyDescent="0.25">
      <c r="A12747" s="26">
        <v>44996.425706018519</v>
      </c>
      <c r="B12747" s="23" t="s">
        <v>100</v>
      </c>
      <c r="C12747" s="23" t="s">
        <v>16006</v>
      </c>
      <c r="D12747" s="23" t="s">
        <v>622</v>
      </c>
      <c r="E12747" s="23" t="s">
        <v>1</v>
      </c>
      <c r="F12747" s="23" t="s">
        <v>7</v>
      </c>
      <c r="G12747" s="23" t="s">
        <v>1551</v>
      </c>
      <c r="H12747" s="2" t="s">
        <v>8491</v>
      </c>
      <c r="I12747" s="23" t="s">
        <v>13430</v>
      </c>
      <c r="J12747" s="23" t="s">
        <v>59</v>
      </c>
      <c r="K12747" s="23" t="s">
        <v>9712</v>
      </c>
      <c r="L12747" s="23" t="s">
        <v>9539</v>
      </c>
      <c r="M12747" s="23">
        <f>YEAR(Tabla2[[#This Row],[Fecha de creación]])</f>
        <v>2023</v>
      </c>
      <c r="N12747" s="23">
        <f>MONTH(Tabla2[[#This Row],[Fecha de creación]])</f>
        <v>3</v>
      </c>
    </row>
    <row r="12748" spans="1:14" x14ac:dyDescent="0.25">
      <c r="A12748" s="26">
        <v>44996.433240740742</v>
      </c>
      <c r="B12748" s="23" t="s">
        <v>189</v>
      </c>
      <c r="C12748" s="23" t="s">
        <v>16007</v>
      </c>
      <c r="D12748" s="23" t="s">
        <v>7341</v>
      </c>
      <c r="E12748" s="23" t="s">
        <v>1</v>
      </c>
      <c r="F12748" s="23" t="s">
        <v>22</v>
      </c>
      <c r="G12748" s="23" t="s">
        <v>975</v>
      </c>
      <c r="H12748" s="2" t="s">
        <v>16986</v>
      </c>
      <c r="I12748" s="23" t="s">
        <v>14979</v>
      </c>
      <c r="J12748" s="23" t="s">
        <v>59</v>
      </c>
      <c r="K12748" s="23" t="s">
        <v>9712</v>
      </c>
      <c r="L12748" s="23" t="s">
        <v>9538</v>
      </c>
      <c r="M12748" s="23">
        <f>YEAR(Tabla2[[#This Row],[Fecha de creación]])</f>
        <v>2023</v>
      </c>
      <c r="N12748" s="23">
        <f>MONTH(Tabla2[[#This Row],[Fecha de creación]])</f>
        <v>3</v>
      </c>
    </row>
    <row r="12749" spans="1:14" x14ac:dyDescent="0.25">
      <c r="A12749" s="26">
        <v>44996.435844907406</v>
      </c>
      <c r="B12749" s="23" t="s">
        <v>189</v>
      </c>
      <c r="C12749" s="23" t="s">
        <v>16008</v>
      </c>
      <c r="D12749" s="23" t="s">
        <v>382</v>
      </c>
      <c r="E12749" s="23" t="s">
        <v>1</v>
      </c>
      <c r="F12749" s="23" t="s">
        <v>7</v>
      </c>
      <c r="G12749" s="23" t="s">
        <v>975</v>
      </c>
      <c r="H12749" s="2" t="s">
        <v>7723</v>
      </c>
      <c r="I12749" s="23" t="s">
        <v>14979</v>
      </c>
      <c r="J12749" s="23" t="s">
        <v>59</v>
      </c>
      <c r="K12749" s="23" t="s">
        <v>9712</v>
      </c>
      <c r="L12749" s="23" t="s">
        <v>9538</v>
      </c>
      <c r="M12749" s="23">
        <f>YEAR(Tabla2[[#This Row],[Fecha de creación]])</f>
        <v>2023</v>
      </c>
      <c r="N12749" s="23">
        <f>MONTH(Tabla2[[#This Row],[Fecha de creación]])</f>
        <v>3</v>
      </c>
    </row>
    <row r="12750" spans="1:14" x14ac:dyDescent="0.25">
      <c r="A12750" s="26">
        <v>44996.438310185185</v>
      </c>
      <c r="B12750" s="23" t="s">
        <v>189</v>
      </c>
      <c r="C12750" s="23" t="s">
        <v>16009</v>
      </c>
      <c r="D12750" s="23" t="s">
        <v>4281</v>
      </c>
      <c r="E12750" s="23" t="s">
        <v>1</v>
      </c>
      <c r="F12750" s="23" t="s">
        <v>7</v>
      </c>
      <c r="G12750" s="23" t="s">
        <v>975</v>
      </c>
      <c r="H12750" s="2" t="s">
        <v>7722</v>
      </c>
      <c r="I12750" s="23" t="s">
        <v>7338</v>
      </c>
      <c r="J12750" s="23" t="s">
        <v>59</v>
      </c>
      <c r="K12750" s="23" t="s">
        <v>9712</v>
      </c>
      <c r="L12750" s="23" t="s">
        <v>9538</v>
      </c>
      <c r="M12750" s="23">
        <f>YEAR(Tabla2[[#This Row],[Fecha de creación]])</f>
        <v>2023</v>
      </c>
      <c r="N12750" s="23">
        <f>MONTH(Tabla2[[#This Row],[Fecha de creación]])</f>
        <v>3</v>
      </c>
    </row>
    <row r="12751" spans="1:14" x14ac:dyDescent="0.25">
      <c r="A12751" s="26">
        <v>44996.438622685186</v>
      </c>
      <c r="B12751" s="23" t="s">
        <v>189</v>
      </c>
      <c r="C12751" s="23" t="s">
        <v>16010</v>
      </c>
      <c r="D12751" s="23" t="s">
        <v>586</v>
      </c>
      <c r="E12751" s="23" t="s">
        <v>1</v>
      </c>
      <c r="F12751" s="23" t="s">
        <v>22</v>
      </c>
      <c r="G12751" s="23" t="s">
        <v>975</v>
      </c>
      <c r="H12751" s="2" t="s">
        <v>7748</v>
      </c>
      <c r="I12751" s="23" t="s">
        <v>14979</v>
      </c>
      <c r="J12751" s="23" t="s">
        <v>59</v>
      </c>
      <c r="K12751" s="23" t="s">
        <v>9712</v>
      </c>
      <c r="L12751" s="23" t="s">
        <v>9538</v>
      </c>
      <c r="M12751" s="23">
        <f>YEAR(Tabla2[[#This Row],[Fecha de creación]])</f>
        <v>2023</v>
      </c>
      <c r="N12751" s="23">
        <f>MONTH(Tabla2[[#This Row],[Fecha de creación]])</f>
        <v>3</v>
      </c>
    </row>
    <row r="12752" spans="1:14" x14ac:dyDescent="0.25">
      <c r="A12752" s="26">
        <v>44996.462326388886</v>
      </c>
      <c r="B12752" s="23" t="s">
        <v>189</v>
      </c>
      <c r="C12752" s="23" t="s">
        <v>16011</v>
      </c>
      <c r="D12752" s="23" t="s">
        <v>36</v>
      </c>
      <c r="E12752" s="23" t="s">
        <v>1</v>
      </c>
      <c r="F12752" s="23" t="s">
        <v>7</v>
      </c>
      <c r="G12752" s="23" t="s">
        <v>975</v>
      </c>
      <c r="H12752" s="2" t="s">
        <v>14318</v>
      </c>
      <c r="I12752" s="23" t="s">
        <v>7338</v>
      </c>
      <c r="J12752" s="23" t="s">
        <v>59</v>
      </c>
      <c r="K12752" s="23" t="s">
        <v>9712</v>
      </c>
      <c r="L12752" s="23" t="s">
        <v>9538</v>
      </c>
      <c r="M12752" s="23">
        <f>YEAR(Tabla2[[#This Row],[Fecha de creación]])</f>
        <v>2023</v>
      </c>
      <c r="N12752" s="23">
        <f>MONTH(Tabla2[[#This Row],[Fecha de creación]])</f>
        <v>3</v>
      </c>
    </row>
    <row r="12753" spans="1:14" x14ac:dyDescent="0.25">
      <c r="A12753" s="26">
        <v>44996.473020833335</v>
      </c>
      <c r="B12753" s="23" t="s">
        <v>56</v>
      </c>
      <c r="C12753" s="23" t="s">
        <v>16012</v>
      </c>
      <c r="D12753" s="23" t="s">
        <v>16013</v>
      </c>
      <c r="E12753" s="23" t="s">
        <v>1</v>
      </c>
      <c r="F12753" s="23" t="s">
        <v>7</v>
      </c>
      <c r="G12753" s="23" t="s">
        <v>975</v>
      </c>
      <c r="H12753" s="2" t="s">
        <v>7980</v>
      </c>
      <c r="I12753" s="23" t="s">
        <v>7342</v>
      </c>
      <c r="J12753" s="23" t="s">
        <v>59</v>
      </c>
      <c r="K12753" s="23" t="s">
        <v>9712</v>
      </c>
      <c r="L12753" s="23" t="s">
        <v>9538</v>
      </c>
      <c r="M12753" s="23">
        <f>YEAR(Tabla2[[#This Row],[Fecha de creación]])</f>
        <v>2023</v>
      </c>
      <c r="N12753" s="23">
        <f>MONTH(Tabla2[[#This Row],[Fecha de creación]])</f>
        <v>3</v>
      </c>
    </row>
    <row r="12754" spans="1:14" x14ac:dyDescent="0.25">
      <c r="A12754" s="26">
        <v>44996.510613425926</v>
      </c>
      <c r="B12754" s="23" t="s">
        <v>15996</v>
      </c>
      <c r="C12754" s="23" t="s">
        <v>16014</v>
      </c>
      <c r="D12754" s="23" t="s">
        <v>16015</v>
      </c>
      <c r="E12754" s="23" t="s">
        <v>1</v>
      </c>
      <c r="F12754" s="23" t="s">
        <v>7</v>
      </c>
      <c r="G12754" s="23" t="s">
        <v>975</v>
      </c>
      <c r="H12754" s="2" t="s">
        <v>7722</v>
      </c>
      <c r="I12754" s="23" t="s">
        <v>15999</v>
      </c>
      <c r="J12754" s="23"/>
      <c r="K12754" s="23" t="s">
        <v>9712</v>
      </c>
      <c r="L12754" s="23" t="s">
        <v>9538</v>
      </c>
      <c r="M12754" s="23">
        <f>YEAR(Tabla2[[#This Row],[Fecha de creación]])</f>
        <v>2023</v>
      </c>
      <c r="N12754" s="23">
        <f>MONTH(Tabla2[[#This Row],[Fecha de creación]])</f>
        <v>3</v>
      </c>
    </row>
    <row r="12755" spans="1:14" x14ac:dyDescent="0.25">
      <c r="A12755" s="26">
        <v>44996.519004629627</v>
      </c>
      <c r="B12755" s="23" t="s">
        <v>189</v>
      </c>
      <c r="C12755" s="23" t="s">
        <v>16016</v>
      </c>
      <c r="D12755" s="23" t="s">
        <v>21</v>
      </c>
      <c r="E12755" s="23" t="s">
        <v>1</v>
      </c>
      <c r="F12755" s="23" t="s">
        <v>7</v>
      </c>
      <c r="G12755" s="23" t="s">
        <v>975</v>
      </c>
      <c r="H12755" s="2" t="s">
        <v>7744</v>
      </c>
      <c r="I12755" s="23" t="s">
        <v>14979</v>
      </c>
      <c r="J12755" s="23" t="s">
        <v>59</v>
      </c>
      <c r="K12755" s="23" t="s">
        <v>9712</v>
      </c>
      <c r="L12755" s="23" t="s">
        <v>9538</v>
      </c>
      <c r="M12755" s="23">
        <f>YEAR(Tabla2[[#This Row],[Fecha de creación]])</f>
        <v>2023</v>
      </c>
      <c r="N12755" s="23">
        <f>MONTH(Tabla2[[#This Row],[Fecha de creación]])</f>
        <v>3</v>
      </c>
    </row>
    <row r="12756" spans="1:14" x14ac:dyDescent="0.25">
      <c r="A12756" s="26">
        <v>44996.521261574075</v>
      </c>
      <c r="B12756" s="23" t="s">
        <v>0</v>
      </c>
      <c r="C12756" s="23" t="s">
        <v>16017</v>
      </c>
      <c r="D12756" s="23" t="s">
        <v>223</v>
      </c>
      <c r="E12756" s="23" t="s">
        <v>1</v>
      </c>
      <c r="F12756" s="23" t="s">
        <v>7</v>
      </c>
      <c r="G12756" s="23" t="s">
        <v>1551</v>
      </c>
      <c r="H12756" s="2" t="s">
        <v>7725</v>
      </c>
      <c r="I12756" s="23" t="s">
        <v>976</v>
      </c>
      <c r="J12756" s="23" t="s">
        <v>59</v>
      </c>
      <c r="K12756" s="23" t="s">
        <v>9712</v>
      </c>
      <c r="L12756" s="23" t="s">
        <v>9539</v>
      </c>
      <c r="M12756" s="23">
        <f>YEAR(Tabla2[[#This Row],[Fecha de creación]])</f>
        <v>2023</v>
      </c>
      <c r="N12756" s="23">
        <f>MONTH(Tabla2[[#This Row],[Fecha de creación]])</f>
        <v>3</v>
      </c>
    </row>
    <row r="12757" spans="1:14" x14ac:dyDescent="0.25">
      <c r="A12757" s="26">
        <v>44996.528668981482</v>
      </c>
      <c r="B12757" s="23" t="s">
        <v>0</v>
      </c>
      <c r="C12757" s="23" t="s">
        <v>16018</v>
      </c>
      <c r="D12757" s="23" t="s">
        <v>382</v>
      </c>
      <c r="E12757" s="23" t="s">
        <v>1</v>
      </c>
      <c r="F12757" s="23" t="s">
        <v>7</v>
      </c>
      <c r="G12757" s="23" t="s">
        <v>975</v>
      </c>
      <c r="H12757" s="2" t="s">
        <v>7723</v>
      </c>
      <c r="I12757" s="23" t="s">
        <v>14129</v>
      </c>
      <c r="J12757" s="23" t="s">
        <v>59</v>
      </c>
      <c r="K12757" s="23" t="s">
        <v>9712</v>
      </c>
      <c r="L12757" s="23" t="s">
        <v>9538</v>
      </c>
      <c r="M12757" s="23">
        <f>YEAR(Tabla2[[#This Row],[Fecha de creación]])</f>
        <v>2023</v>
      </c>
      <c r="N12757" s="23">
        <f>MONTH(Tabla2[[#This Row],[Fecha de creación]])</f>
        <v>3</v>
      </c>
    </row>
    <row r="12758" spans="1:14" x14ac:dyDescent="0.25">
      <c r="A12758" s="26">
        <v>44996.531284722223</v>
      </c>
      <c r="B12758" s="23" t="s">
        <v>189</v>
      </c>
      <c r="C12758" s="23" t="s">
        <v>16019</v>
      </c>
      <c r="D12758" s="23" t="s">
        <v>7341</v>
      </c>
      <c r="E12758" s="23" t="s">
        <v>1</v>
      </c>
      <c r="F12758" s="23" t="s">
        <v>22</v>
      </c>
      <c r="G12758" s="23" t="s">
        <v>975</v>
      </c>
      <c r="H12758" s="2" t="s">
        <v>16986</v>
      </c>
      <c r="I12758" s="23" t="s">
        <v>14979</v>
      </c>
      <c r="J12758" s="23" t="s">
        <v>59</v>
      </c>
      <c r="K12758" s="23" t="s">
        <v>9712</v>
      </c>
      <c r="L12758" s="23" t="s">
        <v>9538</v>
      </c>
      <c r="M12758" s="23">
        <f>YEAR(Tabla2[[#This Row],[Fecha de creación]])</f>
        <v>2023</v>
      </c>
      <c r="N12758" s="23">
        <f>MONTH(Tabla2[[#This Row],[Fecha de creación]])</f>
        <v>3</v>
      </c>
    </row>
    <row r="12759" spans="1:14" x14ac:dyDescent="0.25">
      <c r="A12759" s="26">
        <v>44996.535358796296</v>
      </c>
      <c r="B12759" s="23" t="s">
        <v>0</v>
      </c>
      <c r="C12759" s="23" t="s">
        <v>16020</v>
      </c>
      <c r="D12759" s="23" t="s">
        <v>2339</v>
      </c>
      <c r="E12759" s="23" t="s">
        <v>1</v>
      </c>
      <c r="F12759" s="23" t="s">
        <v>2</v>
      </c>
      <c r="G12759" s="23" t="s">
        <v>1551</v>
      </c>
      <c r="H12759" s="2" t="s">
        <v>7734</v>
      </c>
      <c r="I12759" s="23" t="s">
        <v>11022</v>
      </c>
      <c r="J12759" s="23" t="s">
        <v>59</v>
      </c>
      <c r="K12759" s="23" t="s">
        <v>9712</v>
      </c>
      <c r="L12759" s="23" t="s">
        <v>9539</v>
      </c>
      <c r="M12759" s="23">
        <f>YEAR(Tabla2[[#This Row],[Fecha de creación]])</f>
        <v>2023</v>
      </c>
      <c r="N12759" s="23">
        <f>MONTH(Tabla2[[#This Row],[Fecha de creación]])</f>
        <v>3</v>
      </c>
    </row>
    <row r="12760" spans="1:14" x14ac:dyDescent="0.25">
      <c r="A12760" s="26">
        <v>44996.6091087963</v>
      </c>
      <c r="B12760" s="23" t="s">
        <v>0</v>
      </c>
      <c r="C12760" s="23" t="s">
        <v>16021</v>
      </c>
      <c r="D12760" s="23" t="s">
        <v>16022</v>
      </c>
      <c r="E12760" s="23" t="s">
        <v>1</v>
      </c>
      <c r="F12760" s="23" t="s">
        <v>7</v>
      </c>
      <c r="G12760" s="23" t="s">
        <v>1551</v>
      </c>
      <c r="H12760" s="2" t="s">
        <v>7721</v>
      </c>
      <c r="I12760" s="23" t="s">
        <v>976</v>
      </c>
      <c r="J12760" s="23" t="s">
        <v>59</v>
      </c>
      <c r="K12760" s="23" t="s">
        <v>9712</v>
      </c>
      <c r="L12760" s="23" t="s">
        <v>9539</v>
      </c>
      <c r="M12760" s="23">
        <f>YEAR(Tabla2[[#This Row],[Fecha de creación]])</f>
        <v>2023</v>
      </c>
      <c r="N12760" s="23">
        <f>MONTH(Tabla2[[#This Row],[Fecha de creación]])</f>
        <v>3</v>
      </c>
    </row>
    <row r="12761" spans="1:14" x14ac:dyDescent="0.25">
      <c r="A12761" s="26">
        <v>44996.614490740743</v>
      </c>
      <c r="B12761" s="23" t="s">
        <v>0</v>
      </c>
      <c r="C12761" s="23" t="s">
        <v>16023</v>
      </c>
      <c r="D12761" s="23" t="s">
        <v>1057</v>
      </c>
      <c r="E12761" s="23" t="s">
        <v>1</v>
      </c>
      <c r="F12761" s="23" t="s">
        <v>7</v>
      </c>
      <c r="G12761" s="23" t="s">
        <v>975</v>
      </c>
      <c r="H12761" s="2" t="s">
        <v>8535</v>
      </c>
      <c r="I12761" s="23" t="s">
        <v>14129</v>
      </c>
      <c r="J12761" s="23" t="s">
        <v>59</v>
      </c>
      <c r="K12761" s="23" t="s">
        <v>9712</v>
      </c>
      <c r="L12761" s="23" t="s">
        <v>9538</v>
      </c>
      <c r="M12761" s="23">
        <f>YEAR(Tabla2[[#This Row],[Fecha de creación]])</f>
        <v>2023</v>
      </c>
      <c r="N12761" s="23">
        <f>MONTH(Tabla2[[#This Row],[Fecha de creación]])</f>
        <v>3</v>
      </c>
    </row>
    <row r="12762" spans="1:14" x14ac:dyDescent="0.25">
      <c r="A12762" s="26">
        <v>44996.62462962963</v>
      </c>
      <c r="B12762" s="23" t="s">
        <v>0</v>
      </c>
      <c r="C12762" s="23" t="s">
        <v>16024</v>
      </c>
      <c r="D12762" s="23" t="s">
        <v>983</v>
      </c>
      <c r="E12762" s="23" t="s">
        <v>1</v>
      </c>
      <c r="F12762" s="23" t="s">
        <v>2</v>
      </c>
      <c r="G12762" s="23" t="s">
        <v>3</v>
      </c>
      <c r="H12762" s="2" t="s">
        <v>7729</v>
      </c>
      <c r="I12762" s="23" t="s">
        <v>14129</v>
      </c>
      <c r="J12762" s="23" t="s">
        <v>59</v>
      </c>
      <c r="K12762" s="23" t="s">
        <v>9712</v>
      </c>
      <c r="L12762" s="23" t="s">
        <v>9539</v>
      </c>
      <c r="M12762" s="23">
        <f>YEAR(Tabla2[[#This Row],[Fecha de creación]])</f>
        <v>2023</v>
      </c>
      <c r="N12762" s="23">
        <f>MONTH(Tabla2[[#This Row],[Fecha de creación]])</f>
        <v>3</v>
      </c>
    </row>
    <row r="12763" spans="1:14" x14ac:dyDescent="0.25">
      <c r="A12763" s="26">
        <v>44996.669618055559</v>
      </c>
      <c r="B12763" s="23" t="s">
        <v>0</v>
      </c>
      <c r="C12763" s="23" t="s">
        <v>16025</v>
      </c>
      <c r="D12763" s="23" t="s">
        <v>982</v>
      </c>
      <c r="E12763" s="23" t="s">
        <v>1</v>
      </c>
      <c r="F12763" s="23" t="s">
        <v>22</v>
      </c>
      <c r="G12763" s="23" t="s">
        <v>975</v>
      </c>
      <c r="H12763" s="2" t="s">
        <v>8893</v>
      </c>
      <c r="I12763" s="23" t="s">
        <v>7680</v>
      </c>
      <c r="J12763" s="23" t="s">
        <v>59</v>
      </c>
      <c r="K12763" s="23" t="s">
        <v>9712</v>
      </c>
      <c r="L12763" s="23" t="s">
        <v>9538</v>
      </c>
      <c r="M12763" s="23">
        <f>YEAR(Tabla2[[#This Row],[Fecha de creación]])</f>
        <v>2023</v>
      </c>
      <c r="N12763" s="23">
        <f>MONTH(Tabla2[[#This Row],[Fecha de creación]])</f>
        <v>3</v>
      </c>
    </row>
    <row r="12764" spans="1:14" x14ac:dyDescent="0.25">
      <c r="A12764" s="26">
        <v>44996.672060185185</v>
      </c>
      <c r="B12764" s="23" t="s">
        <v>0</v>
      </c>
      <c r="C12764" s="23" t="s">
        <v>16026</v>
      </c>
      <c r="D12764" s="23" t="s">
        <v>982</v>
      </c>
      <c r="E12764" s="23" t="s">
        <v>1</v>
      </c>
      <c r="F12764" s="23" t="s">
        <v>22</v>
      </c>
      <c r="G12764" s="23" t="s">
        <v>975</v>
      </c>
      <c r="H12764" s="2" t="s">
        <v>8893</v>
      </c>
      <c r="I12764" s="23" t="s">
        <v>7680</v>
      </c>
      <c r="J12764" s="23" t="s">
        <v>59</v>
      </c>
      <c r="K12764" s="23" t="s">
        <v>9712</v>
      </c>
      <c r="L12764" s="23" t="s">
        <v>9538</v>
      </c>
      <c r="M12764" s="23">
        <f>YEAR(Tabla2[[#This Row],[Fecha de creación]])</f>
        <v>2023</v>
      </c>
      <c r="N12764" s="23">
        <f>MONTH(Tabla2[[#This Row],[Fecha de creación]])</f>
        <v>3</v>
      </c>
    </row>
    <row r="12765" spans="1:14" x14ac:dyDescent="0.25">
      <c r="A12765" s="26">
        <v>44996.699907407405</v>
      </c>
      <c r="B12765" s="23" t="s">
        <v>0</v>
      </c>
      <c r="C12765" s="23" t="s">
        <v>16027</v>
      </c>
      <c r="D12765" s="23" t="s">
        <v>982</v>
      </c>
      <c r="E12765" s="23" t="s">
        <v>1</v>
      </c>
      <c r="F12765" s="23" t="s">
        <v>22</v>
      </c>
      <c r="G12765" s="23" t="s">
        <v>975</v>
      </c>
      <c r="H12765" s="2" t="s">
        <v>8893</v>
      </c>
      <c r="I12765" s="23" t="s">
        <v>7680</v>
      </c>
      <c r="J12765" s="23" t="s">
        <v>59</v>
      </c>
      <c r="K12765" s="23" t="s">
        <v>9712</v>
      </c>
      <c r="L12765" s="23" t="s">
        <v>9538</v>
      </c>
      <c r="M12765" s="23">
        <f>YEAR(Tabla2[[#This Row],[Fecha de creación]])</f>
        <v>2023</v>
      </c>
      <c r="N12765" s="23">
        <f>MONTH(Tabla2[[#This Row],[Fecha de creación]])</f>
        <v>3</v>
      </c>
    </row>
    <row r="12766" spans="1:14" x14ac:dyDescent="0.25">
      <c r="A12766" s="26">
        <v>44996.703206018516</v>
      </c>
      <c r="B12766" s="23" t="s">
        <v>189</v>
      </c>
      <c r="C12766" s="23" t="s">
        <v>16028</v>
      </c>
      <c r="D12766" s="23" t="s">
        <v>312</v>
      </c>
      <c r="E12766" s="23" t="s">
        <v>1</v>
      </c>
      <c r="F12766" s="23" t="s">
        <v>7</v>
      </c>
      <c r="G12766" s="23" t="s">
        <v>975</v>
      </c>
      <c r="H12766" s="2" t="s">
        <v>8459</v>
      </c>
      <c r="I12766" s="23" t="s">
        <v>14979</v>
      </c>
      <c r="J12766" s="23" t="s">
        <v>59</v>
      </c>
      <c r="K12766" s="23" t="s">
        <v>9712</v>
      </c>
      <c r="L12766" s="23" t="s">
        <v>9538</v>
      </c>
      <c r="M12766" s="23">
        <f>YEAR(Tabla2[[#This Row],[Fecha de creación]])</f>
        <v>2023</v>
      </c>
      <c r="N12766" s="23">
        <f>MONTH(Tabla2[[#This Row],[Fecha de creación]])</f>
        <v>3</v>
      </c>
    </row>
    <row r="12767" spans="1:14" x14ac:dyDescent="0.25">
      <c r="A12767" s="26">
        <v>44996.705243055556</v>
      </c>
      <c r="B12767" s="23" t="s">
        <v>0</v>
      </c>
      <c r="C12767" s="23" t="s">
        <v>16029</v>
      </c>
      <c r="D12767" s="23" t="s">
        <v>7882</v>
      </c>
      <c r="E12767" s="23" t="s">
        <v>1</v>
      </c>
      <c r="F12767" s="23" t="s">
        <v>7</v>
      </c>
      <c r="G12767" s="23" t="s">
        <v>975</v>
      </c>
      <c r="H12767" s="2" t="s">
        <v>7722</v>
      </c>
      <c r="I12767" s="23" t="s">
        <v>7680</v>
      </c>
      <c r="J12767" s="23" t="s">
        <v>59</v>
      </c>
      <c r="K12767" s="23" t="s">
        <v>9712</v>
      </c>
      <c r="L12767" s="23" t="s">
        <v>9538</v>
      </c>
      <c r="M12767" s="23">
        <f>YEAR(Tabla2[[#This Row],[Fecha de creación]])</f>
        <v>2023</v>
      </c>
      <c r="N12767" s="23">
        <f>MONTH(Tabla2[[#This Row],[Fecha de creación]])</f>
        <v>3</v>
      </c>
    </row>
    <row r="12768" spans="1:14" x14ac:dyDescent="0.25">
      <c r="A12768" s="26">
        <v>44996.712083333332</v>
      </c>
      <c r="B12768" s="23" t="s">
        <v>0</v>
      </c>
      <c r="C12768" s="23" t="s">
        <v>16030</v>
      </c>
      <c r="D12768" s="23" t="s">
        <v>1344</v>
      </c>
      <c r="E12768" s="23" t="s">
        <v>1</v>
      </c>
      <c r="F12768" s="23" t="s">
        <v>7</v>
      </c>
      <c r="G12768" s="23" t="s">
        <v>1551</v>
      </c>
      <c r="H12768" s="2" t="s">
        <v>7726</v>
      </c>
      <c r="I12768" s="23" t="s">
        <v>9226</v>
      </c>
      <c r="J12768" s="23" t="s">
        <v>59</v>
      </c>
      <c r="K12768" s="23" t="s">
        <v>9712</v>
      </c>
      <c r="L12768" s="23" t="s">
        <v>9539</v>
      </c>
      <c r="M12768" s="23">
        <f>YEAR(Tabla2[[#This Row],[Fecha de creación]])</f>
        <v>2023</v>
      </c>
      <c r="N12768" s="23">
        <f>MONTH(Tabla2[[#This Row],[Fecha de creación]])</f>
        <v>3</v>
      </c>
    </row>
    <row r="12769" spans="1:14" x14ac:dyDescent="0.25">
      <c r="A12769" s="26">
        <v>44996.716458333336</v>
      </c>
      <c r="B12769" s="23" t="s">
        <v>0</v>
      </c>
      <c r="C12769" s="23" t="s">
        <v>16031</v>
      </c>
      <c r="D12769" s="23" t="s">
        <v>982</v>
      </c>
      <c r="E12769" s="23" t="s">
        <v>1</v>
      </c>
      <c r="F12769" s="23" t="s">
        <v>22</v>
      </c>
      <c r="G12769" s="23" t="s">
        <v>975</v>
      </c>
      <c r="H12769" s="2" t="s">
        <v>8893</v>
      </c>
      <c r="I12769" s="23" t="s">
        <v>7680</v>
      </c>
      <c r="J12769" s="23" t="s">
        <v>59</v>
      </c>
      <c r="K12769" s="23" t="s">
        <v>9712</v>
      </c>
      <c r="L12769" s="23" t="s">
        <v>9538</v>
      </c>
      <c r="M12769" s="23">
        <f>YEAR(Tabla2[[#This Row],[Fecha de creación]])</f>
        <v>2023</v>
      </c>
      <c r="N12769" s="23">
        <f>MONTH(Tabla2[[#This Row],[Fecha de creación]])</f>
        <v>3</v>
      </c>
    </row>
    <row r="12770" spans="1:14" x14ac:dyDescent="0.25">
      <c r="A12770" s="26">
        <v>44996.728275462963</v>
      </c>
      <c r="B12770" s="23" t="s">
        <v>0</v>
      </c>
      <c r="C12770" s="23" t="s">
        <v>16032</v>
      </c>
      <c r="D12770" s="23" t="s">
        <v>1344</v>
      </c>
      <c r="E12770" s="23" t="s">
        <v>1</v>
      </c>
      <c r="F12770" s="23" t="s">
        <v>7</v>
      </c>
      <c r="G12770" s="23" t="s">
        <v>1551</v>
      </c>
      <c r="H12770" s="2" t="s">
        <v>7726</v>
      </c>
      <c r="I12770" s="23" t="s">
        <v>976</v>
      </c>
      <c r="J12770" s="23" t="s">
        <v>59</v>
      </c>
      <c r="K12770" s="23" t="s">
        <v>9712</v>
      </c>
      <c r="L12770" s="23" t="s">
        <v>9539</v>
      </c>
      <c r="M12770" s="23">
        <f>YEAR(Tabla2[[#This Row],[Fecha de creación]])</f>
        <v>2023</v>
      </c>
      <c r="N12770" s="23">
        <f>MONTH(Tabla2[[#This Row],[Fecha de creación]])</f>
        <v>3</v>
      </c>
    </row>
    <row r="12771" spans="1:14" x14ac:dyDescent="0.25">
      <c r="A12771" s="26">
        <v>44997.695902777778</v>
      </c>
      <c r="B12771" s="23" t="s">
        <v>0</v>
      </c>
      <c r="C12771" s="23" t="s">
        <v>16033</v>
      </c>
      <c r="D12771" s="23" t="s">
        <v>16034</v>
      </c>
      <c r="E12771" s="23" t="s">
        <v>1</v>
      </c>
      <c r="F12771" s="23" t="s">
        <v>2</v>
      </c>
      <c r="G12771" s="23" t="s">
        <v>1551</v>
      </c>
      <c r="H12771" s="2" t="s">
        <v>7721</v>
      </c>
      <c r="I12771" s="23" t="s">
        <v>7749</v>
      </c>
      <c r="J12771" s="23" t="s">
        <v>59</v>
      </c>
      <c r="K12771" s="23" t="s">
        <v>9712</v>
      </c>
      <c r="L12771" s="23" t="s">
        <v>9539</v>
      </c>
      <c r="M12771" s="23">
        <f>YEAR(Tabla2[[#This Row],[Fecha de creación]])</f>
        <v>2023</v>
      </c>
      <c r="N12771" s="23">
        <f>MONTH(Tabla2[[#This Row],[Fecha de creación]])</f>
        <v>3</v>
      </c>
    </row>
    <row r="12772" spans="1:14" x14ac:dyDescent="0.25">
      <c r="A12772" s="26">
        <v>44998.391168981485</v>
      </c>
      <c r="B12772" s="23" t="s">
        <v>189</v>
      </c>
      <c r="C12772" s="23" t="s">
        <v>16035</v>
      </c>
      <c r="D12772" s="23" t="s">
        <v>7351</v>
      </c>
      <c r="E12772" s="23" t="s">
        <v>1</v>
      </c>
      <c r="F12772" s="23" t="s">
        <v>7</v>
      </c>
      <c r="G12772" s="23" t="s">
        <v>975</v>
      </c>
      <c r="H12772" s="2" t="s">
        <v>8459</v>
      </c>
      <c r="I12772" s="23" t="s">
        <v>7338</v>
      </c>
      <c r="J12772" s="23" t="s">
        <v>59</v>
      </c>
      <c r="K12772" s="23" t="s">
        <v>9712</v>
      </c>
      <c r="L12772" s="23" t="s">
        <v>9538</v>
      </c>
      <c r="M12772" s="23">
        <f>YEAR(Tabla2[[#This Row],[Fecha de creación]])</f>
        <v>2023</v>
      </c>
      <c r="N12772" s="23">
        <f>MONTH(Tabla2[[#This Row],[Fecha de creación]])</f>
        <v>3</v>
      </c>
    </row>
    <row r="12773" spans="1:14" x14ac:dyDescent="0.25">
      <c r="A12773" s="26">
        <v>44998.396863425929</v>
      </c>
      <c r="B12773" s="23" t="s">
        <v>189</v>
      </c>
      <c r="C12773" s="23" t="s">
        <v>16036</v>
      </c>
      <c r="D12773" s="23" t="s">
        <v>15133</v>
      </c>
      <c r="E12773" s="23" t="s">
        <v>1</v>
      </c>
      <c r="F12773" s="23" t="s">
        <v>7</v>
      </c>
      <c r="G12773" s="23" t="s">
        <v>975</v>
      </c>
      <c r="H12773" s="2" t="s">
        <v>8535</v>
      </c>
      <c r="I12773" s="23" t="s">
        <v>7338</v>
      </c>
      <c r="J12773" s="23" t="s">
        <v>958</v>
      </c>
      <c r="K12773" s="23" t="s">
        <v>9712</v>
      </c>
      <c r="L12773" s="23" t="s">
        <v>9538</v>
      </c>
      <c r="M12773" s="23">
        <f>YEAR(Tabla2[[#This Row],[Fecha de creación]])</f>
        <v>2023</v>
      </c>
      <c r="N12773" s="23">
        <f>MONTH(Tabla2[[#This Row],[Fecha de creación]])</f>
        <v>3</v>
      </c>
    </row>
    <row r="12774" spans="1:14" x14ac:dyDescent="0.25">
      <c r="A12774" s="26">
        <v>44998.474768518521</v>
      </c>
      <c r="B12774" s="23" t="s">
        <v>56</v>
      </c>
      <c r="C12774" s="23" t="s">
        <v>16037</v>
      </c>
      <c r="D12774" s="23" t="s">
        <v>15767</v>
      </c>
      <c r="E12774" s="23" t="s">
        <v>1</v>
      </c>
      <c r="F12774" s="23" t="s">
        <v>22</v>
      </c>
      <c r="G12774" s="23" t="s">
        <v>975</v>
      </c>
      <c r="H12774" s="2" t="s">
        <v>7744</v>
      </c>
      <c r="I12774" s="23" t="s">
        <v>14962</v>
      </c>
      <c r="J12774" s="23" t="s">
        <v>59</v>
      </c>
      <c r="K12774" s="23" t="s">
        <v>9712</v>
      </c>
      <c r="L12774" s="23" t="s">
        <v>9538</v>
      </c>
      <c r="M12774" s="23">
        <f>YEAR(Tabla2[[#This Row],[Fecha de creación]])</f>
        <v>2023</v>
      </c>
      <c r="N12774" s="23">
        <f>MONTH(Tabla2[[#This Row],[Fecha de creación]])</f>
        <v>3</v>
      </c>
    </row>
    <row r="12775" spans="1:14" x14ac:dyDescent="0.25">
      <c r="A12775" s="26">
        <v>44998.475752314815</v>
      </c>
      <c r="B12775" s="23" t="s">
        <v>189</v>
      </c>
      <c r="C12775" s="23" t="s">
        <v>16038</v>
      </c>
      <c r="D12775" s="23" t="s">
        <v>312</v>
      </c>
      <c r="E12775" s="23" t="s">
        <v>1</v>
      </c>
      <c r="F12775" s="23" t="s">
        <v>7</v>
      </c>
      <c r="G12775" s="23" t="s">
        <v>975</v>
      </c>
      <c r="H12775" s="2" t="s">
        <v>8459</v>
      </c>
      <c r="I12775" s="23" t="s">
        <v>14979</v>
      </c>
      <c r="J12775" s="23" t="s">
        <v>958</v>
      </c>
      <c r="K12775" s="23" t="s">
        <v>9712</v>
      </c>
      <c r="L12775" s="23" t="s">
        <v>9538</v>
      </c>
      <c r="M12775" s="23">
        <f>YEAR(Tabla2[[#This Row],[Fecha de creación]])</f>
        <v>2023</v>
      </c>
      <c r="N12775" s="23">
        <f>MONTH(Tabla2[[#This Row],[Fecha de creación]])</f>
        <v>3</v>
      </c>
    </row>
    <row r="12776" spans="1:14" x14ac:dyDescent="0.25">
      <c r="A12776" s="26">
        <v>44998.515173611115</v>
      </c>
      <c r="B12776" s="23" t="s">
        <v>189</v>
      </c>
      <c r="C12776" s="23" t="s">
        <v>16039</v>
      </c>
      <c r="D12776" s="23" t="s">
        <v>15263</v>
      </c>
      <c r="E12776" s="23" t="s">
        <v>1</v>
      </c>
      <c r="F12776" s="23" t="s">
        <v>22</v>
      </c>
      <c r="G12776" s="23" t="s">
        <v>975</v>
      </c>
      <c r="H12776" s="2" t="s">
        <v>7722</v>
      </c>
      <c r="I12776" s="23" t="s">
        <v>14979</v>
      </c>
      <c r="J12776" s="23" t="s">
        <v>59</v>
      </c>
      <c r="K12776" s="23" t="s">
        <v>9712</v>
      </c>
      <c r="L12776" s="23" t="s">
        <v>9538</v>
      </c>
      <c r="M12776" s="23">
        <f>YEAR(Tabla2[[#This Row],[Fecha de creación]])</f>
        <v>2023</v>
      </c>
      <c r="N12776" s="23">
        <f>MONTH(Tabla2[[#This Row],[Fecha de creación]])</f>
        <v>3</v>
      </c>
    </row>
    <row r="12777" spans="1:14" x14ac:dyDescent="0.25">
      <c r="A12777" s="26">
        <v>44998.518240740741</v>
      </c>
      <c r="B12777" s="23" t="s">
        <v>56</v>
      </c>
      <c r="C12777" s="23" t="s">
        <v>16040</v>
      </c>
      <c r="D12777" s="23" t="s">
        <v>7341</v>
      </c>
      <c r="E12777" s="23" t="s">
        <v>1</v>
      </c>
      <c r="F12777" s="23" t="s">
        <v>22</v>
      </c>
      <c r="G12777" s="23" t="s">
        <v>975</v>
      </c>
      <c r="H12777" s="2" t="s">
        <v>16986</v>
      </c>
      <c r="I12777" s="23" t="s">
        <v>14962</v>
      </c>
      <c r="J12777" s="23" t="s">
        <v>59</v>
      </c>
      <c r="K12777" s="23" t="s">
        <v>9712</v>
      </c>
      <c r="L12777" s="23" t="s">
        <v>9538</v>
      </c>
      <c r="M12777" s="23">
        <f>YEAR(Tabla2[[#This Row],[Fecha de creación]])</f>
        <v>2023</v>
      </c>
      <c r="N12777" s="23">
        <f>MONTH(Tabla2[[#This Row],[Fecha de creación]])</f>
        <v>3</v>
      </c>
    </row>
    <row r="12778" spans="1:14" x14ac:dyDescent="0.25">
      <c r="A12778" s="26">
        <v>44998.52380787037</v>
      </c>
      <c r="B12778" s="23" t="s">
        <v>0</v>
      </c>
      <c r="C12778" s="23" t="s">
        <v>16041</v>
      </c>
      <c r="D12778" s="23" t="s">
        <v>7108</v>
      </c>
      <c r="E12778" s="23" t="s">
        <v>1</v>
      </c>
      <c r="F12778" s="23" t="s">
        <v>22</v>
      </c>
      <c r="G12778" s="23" t="s">
        <v>975</v>
      </c>
      <c r="H12778" s="2" t="s">
        <v>8893</v>
      </c>
      <c r="I12778" s="23" t="s">
        <v>14129</v>
      </c>
      <c r="J12778" s="23" t="s">
        <v>59</v>
      </c>
      <c r="K12778" s="23" t="s">
        <v>9712</v>
      </c>
      <c r="L12778" s="23" t="s">
        <v>9538</v>
      </c>
      <c r="M12778" s="23">
        <f>YEAR(Tabla2[[#This Row],[Fecha de creación]])</f>
        <v>2023</v>
      </c>
      <c r="N12778" s="23">
        <f>MONTH(Tabla2[[#This Row],[Fecha de creación]])</f>
        <v>3</v>
      </c>
    </row>
    <row r="12779" spans="1:14" x14ac:dyDescent="0.25">
      <c r="A12779" s="26">
        <v>44998.526354166665</v>
      </c>
      <c r="B12779" s="23" t="s">
        <v>0</v>
      </c>
      <c r="C12779" s="23" t="s">
        <v>16042</v>
      </c>
      <c r="D12779" s="23" t="s">
        <v>719</v>
      </c>
      <c r="E12779" s="23" t="s">
        <v>1</v>
      </c>
      <c r="F12779" s="23" t="s">
        <v>7</v>
      </c>
      <c r="G12779" s="23" t="s">
        <v>975</v>
      </c>
      <c r="H12779" s="2" t="s">
        <v>7777</v>
      </c>
      <c r="I12779" s="23" t="s">
        <v>14129</v>
      </c>
      <c r="J12779" s="23" t="s">
        <v>59</v>
      </c>
      <c r="K12779" s="23" t="s">
        <v>9712</v>
      </c>
      <c r="L12779" s="23" t="s">
        <v>9538</v>
      </c>
      <c r="M12779" s="23">
        <f>YEAR(Tabla2[[#This Row],[Fecha de creación]])</f>
        <v>2023</v>
      </c>
      <c r="N12779" s="23">
        <f>MONTH(Tabla2[[#This Row],[Fecha de creación]])</f>
        <v>3</v>
      </c>
    </row>
    <row r="12780" spans="1:14" x14ac:dyDescent="0.25">
      <c r="A12780" s="26">
        <v>44998.527858796297</v>
      </c>
      <c r="B12780" s="23" t="s">
        <v>0</v>
      </c>
      <c r="C12780" s="23" t="s">
        <v>16043</v>
      </c>
      <c r="D12780" s="23" t="s">
        <v>719</v>
      </c>
      <c r="E12780" s="23" t="s">
        <v>1</v>
      </c>
      <c r="F12780" s="23" t="s">
        <v>7</v>
      </c>
      <c r="G12780" s="23" t="s">
        <v>975</v>
      </c>
      <c r="H12780" s="2" t="s">
        <v>7777</v>
      </c>
      <c r="I12780" s="23" t="s">
        <v>14129</v>
      </c>
      <c r="J12780" s="23" t="s">
        <v>59</v>
      </c>
      <c r="K12780" s="23" t="s">
        <v>9712</v>
      </c>
      <c r="L12780" s="23" t="s">
        <v>9538</v>
      </c>
      <c r="M12780" s="23">
        <f>YEAR(Tabla2[[#This Row],[Fecha de creación]])</f>
        <v>2023</v>
      </c>
      <c r="N12780" s="23">
        <f>MONTH(Tabla2[[#This Row],[Fecha de creación]])</f>
        <v>3</v>
      </c>
    </row>
    <row r="12781" spans="1:14" x14ac:dyDescent="0.25">
      <c r="A12781" s="26">
        <v>44998.536273148151</v>
      </c>
      <c r="B12781" s="23" t="s">
        <v>56</v>
      </c>
      <c r="C12781" s="23" t="s">
        <v>16044</v>
      </c>
      <c r="D12781" s="23" t="s">
        <v>10053</v>
      </c>
      <c r="E12781" s="23" t="s">
        <v>1</v>
      </c>
      <c r="F12781" s="23" t="s">
        <v>7</v>
      </c>
      <c r="G12781" s="23" t="s">
        <v>975</v>
      </c>
      <c r="H12781" s="2" t="s">
        <v>17000</v>
      </c>
      <c r="I12781" s="23" t="s">
        <v>14962</v>
      </c>
      <c r="J12781" s="23" t="s">
        <v>59</v>
      </c>
      <c r="K12781" s="23" t="s">
        <v>9712</v>
      </c>
      <c r="L12781" s="23" t="s">
        <v>9538</v>
      </c>
      <c r="M12781" s="23">
        <f>YEAR(Tabla2[[#This Row],[Fecha de creación]])</f>
        <v>2023</v>
      </c>
      <c r="N12781" s="23">
        <f>MONTH(Tabla2[[#This Row],[Fecha de creación]])</f>
        <v>3</v>
      </c>
    </row>
    <row r="12782" spans="1:14" x14ac:dyDescent="0.25">
      <c r="A12782" s="26">
        <v>44998.537303240744</v>
      </c>
      <c r="B12782" s="23" t="s">
        <v>56</v>
      </c>
      <c r="C12782" s="23" t="s">
        <v>16045</v>
      </c>
      <c r="D12782" s="23" t="s">
        <v>2955</v>
      </c>
      <c r="E12782" s="23" t="s">
        <v>1</v>
      </c>
      <c r="F12782" s="23" t="s">
        <v>22</v>
      </c>
      <c r="G12782" s="23" t="s">
        <v>975</v>
      </c>
      <c r="H12782" s="2" t="s">
        <v>7748</v>
      </c>
      <c r="I12782" s="23" t="s">
        <v>14962</v>
      </c>
      <c r="J12782" s="23" t="s">
        <v>59</v>
      </c>
      <c r="K12782" s="23" t="s">
        <v>9712</v>
      </c>
      <c r="L12782" s="23" t="s">
        <v>9538</v>
      </c>
      <c r="M12782" s="23">
        <f>YEAR(Tabla2[[#This Row],[Fecha de creación]])</f>
        <v>2023</v>
      </c>
      <c r="N12782" s="23">
        <f>MONTH(Tabla2[[#This Row],[Fecha de creación]])</f>
        <v>3</v>
      </c>
    </row>
    <row r="12783" spans="1:14" x14ac:dyDescent="0.25">
      <c r="A12783" s="26">
        <v>44998.550393518519</v>
      </c>
      <c r="B12783" s="23" t="s">
        <v>0</v>
      </c>
      <c r="C12783" s="23" t="s">
        <v>16046</v>
      </c>
      <c r="D12783" s="23" t="s">
        <v>49</v>
      </c>
      <c r="E12783" s="23" t="s">
        <v>1</v>
      </c>
      <c r="F12783" s="23" t="s">
        <v>7</v>
      </c>
      <c r="G12783" s="23" t="s">
        <v>3</v>
      </c>
      <c r="H12783" s="2" t="s">
        <v>7745</v>
      </c>
      <c r="I12783" s="23" t="s">
        <v>14129</v>
      </c>
      <c r="J12783" s="23" t="s">
        <v>59</v>
      </c>
      <c r="K12783" s="23" t="s">
        <v>9712</v>
      </c>
      <c r="L12783" s="23" t="s">
        <v>9539</v>
      </c>
      <c r="M12783" s="23">
        <f>YEAR(Tabla2[[#This Row],[Fecha de creación]])</f>
        <v>2023</v>
      </c>
      <c r="N12783" s="23">
        <f>MONTH(Tabla2[[#This Row],[Fecha de creación]])</f>
        <v>3</v>
      </c>
    </row>
    <row r="12784" spans="1:14" x14ac:dyDescent="0.25">
      <c r="A12784" s="26">
        <v>44998.555115740739</v>
      </c>
      <c r="B12784" s="23" t="s">
        <v>56</v>
      </c>
      <c r="C12784" s="23" t="s">
        <v>16047</v>
      </c>
      <c r="D12784" s="23" t="s">
        <v>15767</v>
      </c>
      <c r="E12784" s="23" t="s">
        <v>1</v>
      </c>
      <c r="F12784" s="23" t="s">
        <v>22</v>
      </c>
      <c r="G12784" s="23" t="s">
        <v>975</v>
      </c>
      <c r="H12784" s="2" t="s">
        <v>7743</v>
      </c>
      <c r="I12784" s="23" t="s">
        <v>14962</v>
      </c>
      <c r="J12784" s="23" t="s">
        <v>59</v>
      </c>
      <c r="K12784" s="23" t="s">
        <v>9712</v>
      </c>
      <c r="L12784" s="23" t="s">
        <v>9538</v>
      </c>
      <c r="M12784" s="23">
        <f>YEAR(Tabla2[[#This Row],[Fecha de creación]])</f>
        <v>2023</v>
      </c>
      <c r="N12784" s="23">
        <f>MONTH(Tabla2[[#This Row],[Fecha de creación]])</f>
        <v>3</v>
      </c>
    </row>
    <row r="12785" spans="1:14" x14ac:dyDescent="0.25">
      <c r="A12785" s="26">
        <v>44998.555972222224</v>
      </c>
      <c r="B12785" s="23" t="s">
        <v>56</v>
      </c>
      <c r="C12785" s="23" t="s">
        <v>16048</v>
      </c>
      <c r="D12785" s="23" t="s">
        <v>7341</v>
      </c>
      <c r="E12785" s="23" t="s">
        <v>1</v>
      </c>
      <c r="F12785" s="23" t="s">
        <v>22</v>
      </c>
      <c r="G12785" s="23" t="s">
        <v>975</v>
      </c>
      <c r="H12785" s="2" t="s">
        <v>16986</v>
      </c>
      <c r="I12785" s="23" t="s">
        <v>14962</v>
      </c>
      <c r="J12785" s="23" t="s">
        <v>59</v>
      </c>
      <c r="K12785" s="23" t="s">
        <v>9712</v>
      </c>
      <c r="L12785" s="23" t="s">
        <v>9538</v>
      </c>
      <c r="M12785" s="23">
        <f>YEAR(Tabla2[[#This Row],[Fecha de creación]])</f>
        <v>2023</v>
      </c>
      <c r="N12785" s="23">
        <f>MONTH(Tabla2[[#This Row],[Fecha de creación]])</f>
        <v>3</v>
      </c>
    </row>
    <row r="12786" spans="1:14" x14ac:dyDescent="0.25">
      <c r="A12786" s="26">
        <v>44998.624039351853</v>
      </c>
      <c r="B12786" s="23" t="s">
        <v>15996</v>
      </c>
      <c r="C12786" s="23" t="s">
        <v>16049</v>
      </c>
      <c r="D12786" s="23" t="s">
        <v>16050</v>
      </c>
      <c r="E12786" s="23" t="s">
        <v>1</v>
      </c>
      <c r="F12786" s="23" t="s">
        <v>7</v>
      </c>
      <c r="G12786" s="23" t="s">
        <v>3</v>
      </c>
      <c r="H12786" s="2" t="s">
        <v>7722</v>
      </c>
      <c r="I12786" s="23" t="s">
        <v>15999</v>
      </c>
      <c r="J12786" s="23"/>
      <c r="K12786" s="23" t="s">
        <v>9712</v>
      </c>
      <c r="L12786" s="23" t="s">
        <v>9539</v>
      </c>
      <c r="M12786" s="23">
        <f>YEAR(Tabla2[[#This Row],[Fecha de creación]])</f>
        <v>2023</v>
      </c>
      <c r="N12786" s="23">
        <f>MONTH(Tabla2[[#This Row],[Fecha de creación]])</f>
        <v>3</v>
      </c>
    </row>
    <row r="12787" spans="1:14" x14ac:dyDescent="0.25">
      <c r="A12787" s="26">
        <v>44998.626354166663</v>
      </c>
      <c r="B12787" s="23" t="s">
        <v>15996</v>
      </c>
      <c r="C12787" s="23" t="s">
        <v>16051</v>
      </c>
      <c r="D12787" s="23" t="s">
        <v>16052</v>
      </c>
      <c r="E12787" s="23" t="s">
        <v>1</v>
      </c>
      <c r="F12787" s="23" t="s">
        <v>7</v>
      </c>
      <c r="G12787" s="23" t="s">
        <v>975</v>
      </c>
      <c r="H12787" s="2" t="s">
        <v>7730</v>
      </c>
      <c r="I12787" s="23" t="s">
        <v>15999</v>
      </c>
      <c r="J12787" s="23" t="s">
        <v>958</v>
      </c>
      <c r="K12787" s="23" t="s">
        <v>9712</v>
      </c>
      <c r="L12787" s="23" t="s">
        <v>9538</v>
      </c>
      <c r="M12787" s="23">
        <f>YEAR(Tabla2[[#This Row],[Fecha de creación]])</f>
        <v>2023</v>
      </c>
      <c r="N12787" s="23">
        <f>MONTH(Tabla2[[#This Row],[Fecha de creación]])</f>
        <v>3</v>
      </c>
    </row>
    <row r="12788" spans="1:14" x14ac:dyDescent="0.25">
      <c r="A12788" s="26">
        <v>44998.655462962961</v>
      </c>
      <c r="B12788" s="23" t="s">
        <v>0</v>
      </c>
      <c r="C12788" s="23" t="s">
        <v>16053</v>
      </c>
      <c r="D12788" s="23" t="s">
        <v>49</v>
      </c>
      <c r="E12788" s="23" t="s">
        <v>1</v>
      </c>
      <c r="F12788" s="23" t="s">
        <v>7</v>
      </c>
      <c r="G12788" s="23" t="s">
        <v>975</v>
      </c>
      <c r="H12788" s="2" t="s">
        <v>7745</v>
      </c>
      <c r="I12788" s="23" t="s">
        <v>5999</v>
      </c>
      <c r="J12788" s="23"/>
      <c r="K12788" s="23" t="s">
        <v>9712</v>
      </c>
      <c r="L12788" s="23" t="s">
        <v>9538</v>
      </c>
      <c r="M12788" s="23">
        <f>YEAR(Tabla2[[#This Row],[Fecha de creación]])</f>
        <v>2023</v>
      </c>
      <c r="N12788" s="23">
        <f>MONTH(Tabla2[[#This Row],[Fecha de creación]])</f>
        <v>3</v>
      </c>
    </row>
    <row r="12789" spans="1:14" x14ac:dyDescent="0.25">
      <c r="A12789" s="26">
        <v>44998.657349537039</v>
      </c>
      <c r="B12789" s="23" t="s">
        <v>0</v>
      </c>
      <c r="C12789" s="23" t="s">
        <v>16054</v>
      </c>
      <c r="D12789" s="23" t="s">
        <v>4644</v>
      </c>
      <c r="E12789" s="23" t="s">
        <v>1</v>
      </c>
      <c r="F12789" s="23" t="s">
        <v>7</v>
      </c>
      <c r="G12789" s="23" t="s">
        <v>975</v>
      </c>
      <c r="H12789" s="2" t="s">
        <v>7980</v>
      </c>
      <c r="I12789" s="23" t="s">
        <v>5999</v>
      </c>
      <c r="J12789" s="23" t="s">
        <v>59</v>
      </c>
      <c r="K12789" s="23" t="s">
        <v>9712</v>
      </c>
      <c r="L12789" s="23" t="s">
        <v>9538</v>
      </c>
      <c r="M12789" s="23">
        <f>YEAR(Tabla2[[#This Row],[Fecha de creación]])</f>
        <v>2023</v>
      </c>
      <c r="N12789" s="23">
        <f>MONTH(Tabla2[[#This Row],[Fecha de creación]])</f>
        <v>3</v>
      </c>
    </row>
    <row r="12790" spans="1:14" x14ac:dyDescent="0.25">
      <c r="A12790" s="26">
        <v>44998.680138888885</v>
      </c>
      <c r="B12790" s="23" t="s">
        <v>0</v>
      </c>
      <c r="C12790" s="23" t="s">
        <v>16055</v>
      </c>
      <c r="D12790" s="23" t="s">
        <v>1002</v>
      </c>
      <c r="E12790" s="23" t="s">
        <v>1</v>
      </c>
      <c r="F12790" s="23" t="s">
        <v>7</v>
      </c>
      <c r="G12790" s="23" t="s">
        <v>1551</v>
      </c>
      <c r="H12790" s="2" t="s">
        <v>7726</v>
      </c>
      <c r="I12790" s="23" t="s">
        <v>976</v>
      </c>
      <c r="J12790" s="23" t="s">
        <v>59</v>
      </c>
      <c r="K12790" s="23" t="s">
        <v>9712</v>
      </c>
      <c r="L12790" s="23" t="s">
        <v>9539</v>
      </c>
      <c r="M12790" s="23">
        <f>YEAR(Tabla2[[#This Row],[Fecha de creación]])</f>
        <v>2023</v>
      </c>
      <c r="N12790" s="23">
        <f>MONTH(Tabla2[[#This Row],[Fecha de creación]])</f>
        <v>3</v>
      </c>
    </row>
    <row r="12791" spans="1:14" x14ac:dyDescent="0.25">
      <c r="A12791" s="26">
        <v>44998.689398148148</v>
      </c>
      <c r="B12791" s="23" t="s">
        <v>0</v>
      </c>
      <c r="C12791" s="23" t="s">
        <v>16056</v>
      </c>
      <c r="D12791" s="23" t="s">
        <v>1057</v>
      </c>
      <c r="E12791" s="23" t="s">
        <v>1</v>
      </c>
      <c r="F12791" s="23" t="s">
        <v>7</v>
      </c>
      <c r="G12791" s="23" t="s">
        <v>975</v>
      </c>
      <c r="H12791" s="2" t="s">
        <v>8535</v>
      </c>
      <c r="I12791" s="23" t="s">
        <v>14129</v>
      </c>
      <c r="J12791" s="23" t="s">
        <v>59</v>
      </c>
      <c r="K12791" s="23" t="s">
        <v>9712</v>
      </c>
      <c r="L12791" s="23" t="s">
        <v>9538</v>
      </c>
      <c r="M12791" s="23">
        <f>YEAR(Tabla2[[#This Row],[Fecha de creación]])</f>
        <v>2023</v>
      </c>
      <c r="N12791" s="23">
        <f>MONTH(Tabla2[[#This Row],[Fecha de creación]])</f>
        <v>3</v>
      </c>
    </row>
    <row r="12792" spans="1:14" x14ac:dyDescent="0.25">
      <c r="A12792" s="26">
        <v>44998.695868055554</v>
      </c>
      <c r="B12792" s="23" t="s">
        <v>0</v>
      </c>
      <c r="C12792" s="23" t="s">
        <v>16057</v>
      </c>
      <c r="D12792" s="23" t="s">
        <v>1057</v>
      </c>
      <c r="E12792" s="23" t="s">
        <v>1</v>
      </c>
      <c r="F12792" s="23" t="s">
        <v>7</v>
      </c>
      <c r="G12792" s="23" t="s">
        <v>975</v>
      </c>
      <c r="H12792" s="2" t="s">
        <v>8535</v>
      </c>
      <c r="I12792" s="23" t="s">
        <v>14129</v>
      </c>
      <c r="J12792" s="23" t="s">
        <v>59</v>
      </c>
      <c r="K12792" s="23" t="s">
        <v>9712</v>
      </c>
      <c r="L12792" s="23" t="s">
        <v>9538</v>
      </c>
      <c r="M12792" s="23">
        <f>YEAR(Tabla2[[#This Row],[Fecha de creación]])</f>
        <v>2023</v>
      </c>
      <c r="N12792" s="23">
        <f>MONTH(Tabla2[[#This Row],[Fecha de creación]])</f>
        <v>3</v>
      </c>
    </row>
    <row r="12793" spans="1:14" x14ac:dyDescent="0.25">
      <c r="A12793" s="26">
        <v>44998.698738425926</v>
      </c>
      <c r="B12793" s="23" t="s">
        <v>0</v>
      </c>
      <c r="C12793" s="23" t="s">
        <v>16058</v>
      </c>
      <c r="D12793" s="23" t="s">
        <v>7108</v>
      </c>
      <c r="E12793" s="23" t="s">
        <v>1</v>
      </c>
      <c r="F12793" s="23" t="s">
        <v>22</v>
      </c>
      <c r="G12793" s="23" t="s">
        <v>975</v>
      </c>
      <c r="H12793" s="2" t="s">
        <v>8893</v>
      </c>
      <c r="I12793" s="23" t="s">
        <v>14129</v>
      </c>
      <c r="J12793" s="23" t="s">
        <v>59</v>
      </c>
      <c r="K12793" s="23" t="s">
        <v>9712</v>
      </c>
      <c r="L12793" s="23" t="s">
        <v>9538</v>
      </c>
      <c r="M12793" s="23">
        <f>YEAR(Tabla2[[#This Row],[Fecha de creación]])</f>
        <v>2023</v>
      </c>
      <c r="N12793" s="23">
        <f>MONTH(Tabla2[[#This Row],[Fecha de creación]])</f>
        <v>3</v>
      </c>
    </row>
    <row r="12794" spans="1:14" x14ac:dyDescent="0.25">
      <c r="A12794" s="26">
        <v>44999.449259259258</v>
      </c>
      <c r="B12794" s="23" t="s">
        <v>56</v>
      </c>
      <c r="C12794" s="23" t="s">
        <v>16059</v>
      </c>
      <c r="D12794" s="23" t="s">
        <v>13802</v>
      </c>
      <c r="E12794" s="23" t="s">
        <v>1</v>
      </c>
      <c r="F12794" s="23" t="s">
        <v>7</v>
      </c>
      <c r="G12794" s="23" t="s">
        <v>975</v>
      </c>
      <c r="H12794" s="2" t="s">
        <v>7728</v>
      </c>
      <c r="I12794" s="23" t="s">
        <v>7342</v>
      </c>
      <c r="J12794" s="23" t="s">
        <v>59</v>
      </c>
      <c r="K12794" s="23" t="s">
        <v>9712</v>
      </c>
      <c r="L12794" s="23" t="s">
        <v>9538</v>
      </c>
      <c r="M12794" s="23">
        <f>YEAR(Tabla2[[#This Row],[Fecha de creación]])</f>
        <v>2023</v>
      </c>
      <c r="N12794" s="23">
        <f>MONTH(Tabla2[[#This Row],[Fecha de creación]])</f>
        <v>3</v>
      </c>
    </row>
    <row r="12795" spans="1:14" x14ac:dyDescent="0.25">
      <c r="A12795" s="26">
        <v>44999.459351851852</v>
      </c>
      <c r="B12795" s="23" t="s">
        <v>56</v>
      </c>
      <c r="C12795" s="23" t="s">
        <v>16060</v>
      </c>
      <c r="D12795" s="23" t="s">
        <v>8191</v>
      </c>
      <c r="E12795" s="23" t="s">
        <v>1</v>
      </c>
      <c r="F12795" s="23" t="s">
        <v>22</v>
      </c>
      <c r="G12795" s="23" t="s">
        <v>975</v>
      </c>
      <c r="H12795" s="2" t="s">
        <v>7734</v>
      </c>
      <c r="I12795" s="23" t="s">
        <v>7342</v>
      </c>
      <c r="J12795" s="23" t="s">
        <v>958</v>
      </c>
      <c r="K12795" s="23" t="s">
        <v>9712</v>
      </c>
      <c r="L12795" s="23" t="s">
        <v>9538</v>
      </c>
      <c r="M12795" s="23">
        <f>YEAR(Tabla2[[#This Row],[Fecha de creación]])</f>
        <v>2023</v>
      </c>
      <c r="N12795" s="23">
        <f>MONTH(Tabla2[[#This Row],[Fecha de creación]])</f>
        <v>3</v>
      </c>
    </row>
    <row r="12796" spans="1:14" x14ac:dyDescent="0.25">
      <c r="A12796" s="26">
        <v>44999.466157407405</v>
      </c>
      <c r="B12796" s="23" t="s">
        <v>56</v>
      </c>
      <c r="C12796" s="23" t="s">
        <v>16061</v>
      </c>
      <c r="D12796" s="23" t="s">
        <v>6417</v>
      </c>
      <c r="E12796" s="23" t="s">
        <v>1</v>
      </c>
      <c r="F12796" s="23" t="s">
        <v>22</v>
      </c>
      <c r="G12796" s="23" t="s">
        <v>975</v>
      </c>
      <c r="H12796" s="2" t="s">
        <v>7733</v>
      </c>
      <c r="I12796" s="23" t="s">
        <v>14962</v>
      </c>
      <c r="J12796" s="23" t="s">
        <v>59</v>
      </c>
      <c r="K12796" s="23" t="s">
        <v>9712</v>
      </c>
      <c r="L12796" s="23" t="s">
        <v>9538</v>
      </c>
      <c r="M12796" s="23">
        <f>YEAR(Tabla2[[#This Row],[Fecha de creación]])</f>
        <v>2023</v>
      </c>
      <c r="N12796" s="23">
        <f>MONTH(Tabla2[[#This Row],[Fecha de creación]])</f>
        <v>3</v>
      </c>
    </row>
    <row r="12797" spans="1:14" x14ac:dyDescent="0.25">
      <c r="A12797" s="26">
        <v>44999.468194444446</v>
      </c>
      <c r="B12797" s="23" t="s">
        <v>56</v>
      </c>
      <c r="C12797" s="23" t="s">
        <v>16062</v>
      </c>
      <c r="D12797" s="23" t="s">
        <v>7341</v>
      </c>
      <c r="E12797" s="23" t="s">
        <v>1</v>
      </c>
      <c r="F12797" s="23" t="s">
        <v>22</v>
      </c>
      <c r="G12797" s="23" t="s">
        <v>975</v>
      </c>
      <c r="H12797" s="2" t="s">
        <v>16986</v>
      </c>
      <c r="I12797" s="23" t="s">
        <v>14962</v>
      </c>
      <c r="J12797" s="23" t="s">
        <v>59</v>
      </c>
      <c r="K12797" s="23" t="s">
        <v>9712</v>
      </c>
      <c r="L12797" s="23" t="s">
        <v>9538</v>
      </c>
      <c r="M12797" s="23">
        <f>YEAR(Tabla2[[#This Row],[Fecha de creación]])</f>
        <v>2023</v>
      </c>
      <c r="N12797" s="23">
        <f>MONTH(Tabla2[[#This Row],[Fecha de creación]])</f>
        <v>3</v>
      </c>
    </row>
    <row r="12798" spans="1:14" x14ac:dyDescent="0.25">
      <c r="A12798" s="26">
        <v>44999.469085648147</v>
      </c>
      <c r="B12798" s="23" t="s">
        <v>56</v>
      </c>
      <c r="C12798" s="23" t="s">
        <v>16063</v>
      </c>
      <c r="D12798" s="23" t="s">
        <v>312</v>
      </c>
      <c r="E12798" s="23" t="s">
        <v>1</v>
      </c>
      <c r="F12798" s="23" t="s">
        <v>7</v>
      </c>
      <c r="G12798" s="23" t="s">
        <v>975</v>
      </c>
      <c r="H12798" s="2" t="s">
        <v>8459</v>
      </c>
      <c r="I12798" s="23" t="s">
        <v>14962</v>
      </c>
      <c r="J12798" s="23" t="s">
        <v>59</v>
      </c>
      <c r="K12798" s="23" t="s">
        <v>9712</v>
      </c>
      <c r="L12798" s="23" t="s">
        <v>9538</v>
      </c>
      <c r="M12798" s="23">
        <f>YEAR(Tabla2[[#This Row],[Fecha de creación]])</f>
        <v>2023</v>
      </c>
      <c r="N12798" s="23">
        <f>MONTH(Tabla2[[#This Row],[Fecha de creación]])</f>
        <v>3</v>
      </c>
    </row>
    <row r="12799" spans="1:14" x14ac:dyDescent="0.25">
      <c r="A12799" s="26">
        <v>44999.513784722221</v>
      </c>
      <c r="B12799" s="23" t="s">
        <v>0</v>
      </c>
      <c r="C12799" s="23" t="s">
        <v>16064</v>
      </c>
      <c r="D12799" s="23" t="s">
        <v>7108</v>
      </c>
      <c r="E12799" s="23" t="s">
        <v>1</v>
      </c>
      <c r="F12799" s="23" t="s">
        <v>22</v>
      </c>
      <c r="G12799" s="23" t="s">
        <v>975</v>
      </c>
      <c r="H12799" s="2" t="s">
        <v>8893</v>
      </c>
      <c r="I12799" s="23" t="s">
        <v>14129</v>
      </c>
      <c r="J12799" s="23" t="s">
        <v>59</v>
      </c>
      <c r="K12799" s="23" t="s">
        <v>9712</v>
      </c>
      <c r="L12799" s="23" t="s">
        <v>9538</v>
      </c>
      <c r="M12799" s="23">
        <f>YEAR(Tabla2[[#This Row],[Fecha de creación]])</f>
        <v>2023</v>
      </c>
      <c r="N12799" s="23">
        <f>MONTH(Tabla2[[#This Row],[Fecha de creación]])</f>
        <v>3</v>
      </c>
    </row>
    <row r="12800" spans="1:14" x14ac:dyDescent="0.25">
      <c r="A12800" s="26">
        <v>44999.516562500001</v>
      </c>
      <c r="B12800" s="23" t="s">
        <v>0</v>
      </c>
      <c r="C12800" s="23" t="s">
        <v>16065</v>
      </c>
      <c r="D12800" s="23" t="s">
        <v>1057</v>
      </c>
      <c r="E12800" s="23" t="s">
        <v>1</v>
      </c>
      <c r="F12800" s="23" t="s">
        <v>7</v>
      </c>
      <c r="G12800" s="23" t="s">
        <v>975</v>
      </c>
      <c r="H12800" s="2" t="s">
        <v>8535</v>
      </c>
      <c r="I12800" s="23" t="s">
        <v>14129</v>
      </c>
      <c r="J12800" s="23" t="s">
        <v>59</v>
      </c>
      <c r="K12800" s="23" t="s">
        <v>9712</v>
      </c>
      <c r="L12800" s="23" t="s">
        <v>9538</v>
      </c>
      <c r="M12800" s="23">
        <f>YEAR(Tabla2[[#This Row],[Fecha de creación]])</f>
        <v>2023</v>
      </c>
      <c r="N12800" s="23">
        <f>MONTH(Tabla2[[#This Row],[Fecha de creación]])</f>
        <v>3</v>
      </c>
    </row>
    <row r="12801" spans="1:14" x14ac:dyDescent="0.25">
      <c r="A12801" s="26">
        <v>44999.521979166668</v>
      </c>
      <c r="B12801" s="23" t="s">
        <v>0</v>
      </c>
      <c r="C12801" s="23" t="s">
        <v>16066</v>
      </c>
      <c r="D12801" s="23" t="s">
        <v>8176</v>
      </c>
      <c r="E12801" s="23" t="s">
        <v>1</v>
      </c>
      <c r="F12801" s="23" t="s">
        <v>22</v>
      </c>
      <c r="G12801" s="23" t="s">
        <v>975</v>
      </c>
      <c r="H12801" s="2" t="s">
        <v>8893</v>
      </c>
      <c r="I12801" s="23" t="s">
        <v>14129</v>
      </c>
      <c r="J12801" s="23" t="s">
        <v>59</v>
      </c>
      <c r="K12801" s="23" t="s">
        <v>9712</v>
      </c>
      <c r="L12801" s="23" t="s">
        <v>9538</v>
      </c>
      <c r="M12801" s="23">
        <f>YEAR(Tabla2[[#This Row],[Fecha de creación]])</f>
        <v>2023</v>
      </c>
      <c r="N12801" s="23">
        <f>MONTH(Tabla2[[#This Row],[Fecha de creación]])</f>
        <v>3</v>
      </c>
    </row>
    <row r="12802" spans="1:14" x14ac:dyDescent="0.25">
      <c r="A12802" s="26">
        <v>44999.662453703706</v>
      </c>
      <c r="B12802" s="23" t="s">
        <v>100</v>
      </c>
      <c r="C12802" s="23" t="s">
        <v>16067</v>
      </c>
      <c r="D12802" s="23" t="s">
        <v>7108</v>
      </c>
      <c r="E12802" s="23" t="s">
        <v>1</v>
      </c>
      <c r="F12802" s="23" t="s">
        <v>22</v>
      </c>
      <c r="G12802" s="23" t="s">
        <v>975</v>
      </c>
      <c r="H12802" s="2" t="s">
        <v>8893</v>
      </c>
      <c r="I12802" s="23" t="s">
        <v>14131</v>
      </c>
      <c r="J12802" s="23" t="s">
        <v>59</v>
      </c>
      <c r="K12802" s="23" t="s">
        <v>9712</v>
      </c>
      <c r="L12802" s="23" t="s">
        <v>9538</v>
      </c>
      <c r="M12802" s="23">
        <f>YEAR(Tabla2[[#This Row],[Fecha de creación]])</f>
        <v>2023</v>
      </c>
      <c r="N12802" s="23">
        <f>MONTH(Tabla2[[#This Row],[Fecha de creación]])</f>
        <v>3</v>
      </c>
    </row>
    <row r="12803" spans="1:14" x14ac:dyDescent="0.25">
      <c r="A12803" s="26">
        <v>44999.683217592596</v>
      </c>
      <c r="B12803" s="23" t="s">
        <v>56</v>
      </c>
      <c r="C12803" s="23" t="s">
        <v>16068</v>
      </c>
      <c r="D12803" s="23" t="s">
        <v>7268</v>
      </c>
      <c r="E12803" s="23" t="s">
        <v>1</v>
      </c>
      <c r="F12803" s="23" t="s">
        <v>22</v>
      </c>
      <c r="G12803" s="23" t="s">
        <v>975</v>
      </c>
      <c r="H12803" s="2" t="s">
        <v>982</v>
      </c>
      <c r="I12803" s="23" t="s">
        <v>14962</v>
      </c>
      <c r="J12803" s="23" t="s">
        <v>59</v>
      </c>
      <c r="K12803" s="23" t="s">
        <v>9712</v>
      </c>
      <c r="L12803" s="23" t="s">
        <v>9538</v>
      </c>
      <c r="M12803" s="23">
        <f>YEAR(Tabla2[[#This Row],[Fecha de creación]])</f>
        <v>2023</v>
      </c>
      <c r="N12803" s="23">
        <f>MONTH(Tabla2[[#This Row],[Fecha de creación]])</f>
        <v>3</v>
      </c>
    </row>
    <row r="12804" spans="1:14" x14ac:dyDescent="0.25">
      <c r="A12804" s="26">
        <v>44999.69730324074</v>
      </c>
      <c r="B12804" s="23" t="s">
        <v>15996</v>
      </c>
      <c r="C12804" s="23" t="s">
        <v>16069</v>
      </c>
      <c r="D12804" s="23" t="s">
        <v>16070</v>
      </c>
      <c r="E12804" s="23" t="s">
        <v>1</v>
      </c>
      <c r="F12804" s="23" t="s">
        <v>7</v>
      </c>
      <c r="G12804" s="23" t="s">
        <v>975</v>
      </c>
      <c r="H12804" s="2" t="s">
        <v>8397</v>
      </c>
      <c r="I12804" s="23" t="s">
        <v>15999</v>
      </c>
      <c r="J12804" s="23"/>
      <c r="K12804" s="23" t="s">
        <v>9712</v>
      </c>
      <c r="L12804" s="23" t="s">
        <v>9539</v>
      </c>
      <c r="M12804" s="23">
        <f>YEAR(Tabla2[[#This Row],[Fecha de creación]])</f>
        <v>2023</v>
      </c>
      <c r="N12804" s="23">
        <f>MONTH(Tabla2[[#This Row],[Fecha de creación]])</f>
        <v>3</v>
      </c>
    </row>
    <row r="12805" spans="1:14" x14ac:dyDescent="0.25">
      <c r="A12805" s="26">
        <v>44999.697835648149</v>
      </c>
      <c r="B12805" s="23" t="s">
        <v>15996</v>
      </c>
      <c r="C12805" s="23" t="s">
        <v>16071</v>
      </c>
      <c r="D12805" s="23" t="s">
        <v>16072</v>
      </c>
      <c r="E12805" s="23" t="s">
        <v>1</v>
      </c>
      <c r="F12805" s="23" t="s">
        <v>7</v>
      </c>
      <c r="G12805" s="23" t="s">
        <v>3</v>
      </c>
      <c r="H12805" s="2" t="s">
        <v>8397</v>
      </c>
      <c r="I12805" s="23" t="s">
        <v>15999</v>
      </c>
      <c r="J12805" s="23" t="s">
        <v>958</v>
      </c>
      <c r="K12805" s="23" t="s">
        <v>9712</v>
      </c>
      <c r="L12805" s="23" t="s">
        <v>9539</v>
      </c>
      <c r="M12805" s="23">
        <f>YEAR(Tabla2[[#This Row],[Fecha de creación]])</f>
        <v>2023</v>
      </c>
      <c r="N12805" s="23">
        <f>MONTH(Tabla2[[#This Row],[Fecha de creación]])</f>
        <v>3</v>
      </c>
    </row>
    <row r="12806" spans="1:14" x14ac:dyDescent="0.25">
      <c r="A12806" s="26">
        <v>44999.707037037035</v>
      </c>
      <c r="B12806" s="23" t="s">
        <v>100</v>
      </c>
      <c r="C12806" s="23" t="s">
        <v>16073</v>
      </c>
      <c r="D12806" s="23" t="s">
        <v>1016</v>
      </c>
      <c r="E12806" s="23" t="s">
        <v>1</v>
      </c>
      <c r="F12806" s="23" t="s">
        <v>7</v>
      </c>
      <c r="G12806" s="23" t="s">
        <v>975</v>
      </c>
      <c r="H12806" s="2" t="s">
        <v>14313</v>
      </c>
      <c r="I12806" s="23" t="s">
        <v>14131</v>
      </c>
      <c r="J12806" s="23" t="s">
        <v>59</v>
      </c>
      <c r="K12806" s="23" t="s">
        <v>9712</v>
      </c>
      <c r="L12806" s="23" t="s">
        <v>9538</v>
      </c>
      <c r="M12806" s="23">
        <f>YEAR(Tabla2[[#This Row],[Fecha de creación]])</f>
        <v>2023</v>
      </c>
      <c r="N12806" s="23">
        <f>MONTH(Tabla2[[#This Row],[Fecha de creación]])</f>
        <v>3</v>
      </c>
    </row>
    <row r="12807" spans="1:14" x14ac:dyDescent="0.25">
      <c r="A12807" s="26">
        <v>44999.707094907404</v>
      </c>
      <c r="B12807" s="23" t="s">
        <v>189</v>
      </c>
      <c r="C12807" s="23" t="s">
        <v>16074</v>
      </c>
      <c r="D12807" s="23" t="s">
        <v>4002</v>
      </c>
      <c r="E12807" s="23" t="s">
        <v>1</v>
      </c>
      <c r="F12807" s="23" t="s">
        <v>2</v>
      </c>
      <c r="G12807" s="23" t="s">
        <v>1551</v>
      </c>
      <c r="H12807" s="2" t="s">
        <v>7737</v>
      </c>
      <c r="I12807" s="23" t="s">
        <v>7205</v>
      </c>
      <c r="J12807" s="23" t="s">
        <v>59</v>
      </c>
      <c r="K12807" s="23" t="s">
        <v>9712</v>
      </c>
      <c r="L12807" s="23" t="s">
        <v>9539</v>
      </c>
      <c r="M12807" s="23">
        <f>YEAR(Tabla2[[#This Row],[Fecha de creación]])</f>
        <v>2023</v>
      </c>
      <c r="N12807" s="23">
        <f>MONTH(Tabla2[[#This Row],[Fecha de creación]])</f>
        <v>3</v>
      </c>
    </row>
    <row r="12808" spans="1:14" x14ac:dyDescent="0.25">
      <c r="A12808" s="26">
        <v>44999.719340277778</v>
      </c>
      <c r="B12808" s="23" t="s">
        <v>56</v>
      </c>
      <c r="C12808" s="23" t="s">
        <v>16075</v>
      </c>
      <c r="D12808" s="23" t="s">
        <v>351</v>
      </c>
      <c r="E12808" s="23" t="s">
        <v>1</v>
      </c>
      <c r="F12808" s="23" t="s">
        <v>7</v>
      </c>
      <c r="G12808" s="23" t="s">
        <v>975</v>
      </c>
      <c r="H12808" s="2" t="s">
        <v>8425</v>
      </c>
      <c r="I12808" s="23" t="s">
        <v>14962</v>
      </c>
      <c r="J12808" s="23" t="s">
        <v>59</v>
      </c>
      <c r="K12808" s="23" t="s">
        <v>9712</v>
      </c>
      <c r="L12808" s="23" t="s">
        <v>9538</v>
      </c>
      <c r="M12808" s="23">
        <f>YEAR(Tabla2[[#This Row],[Fecha de creación]])</f>
        <v>2023</v>
      </c>
      <c r="N12808" s="23">
        <f>MONTH(Tabla2[[#This Row],[Fecha de creación]])</f>
        <v>3</v>
      </c>
    </row>
    <row r="12809" spans="1:14" x14ac:dyDescent="0.25">
      <c r="A12809" s="26">
        <v>44999.72042824074</v>
      </c>
      <c r="B12809" s="23" t="s">
        <v>56</v>
      </c>
      <c r="C12809" s="23" t="s">
        <v>16076</v>
      </c>
      <c r="D12809" s="23" t="s">
        <v>14978</v>
      </c>
      <c r="E12809" s="23" t="s">
        <v>1</v>
      </c>
      <c r="F12809" s="23" t="s">
        <v>7</v>
      </c>
      <c r="G12809" s="23" t="s">
        <v>975</v>
      </c>
      <c r="H12809" s="2" t="s">
        <v>7722</v>
      </c>
      <c r="I12809" s="23" t="s">
        <v>14962</v>
      </c>
      <c r="J12809" s="23" t="s">
        <v>59</v>
      </c>
      <c r="K12809" s="23" t="s">
        <v>9712</v>
      </c>
      <c r="L12809" s="23" t="s">
        <v>9538</v>
      </c>
      <c r="M12809" s="23">
        <f>YEAR(Tabla2[[#This Row],[Fecha de creación]])</f>
        <v>2023</v>
      </c>
      <c r="N12809" s="23">
        <f>MONTH(Tabla2[[#This Row],[Fecha de creación]])</f>
        <v>3</v>
      </c>
    </row>
    <row r="12810" spans="1:14" x14ac:dyDescent="0.25">
      <c r="A12810" s="26">
        <v>44999.727048611108</v>
      </c>
      <c r="B12810" s="23" t="s">
        <v>189</v>
      </c>
      <c r="C12810" s="23" t="s">
        <v>16077</v>
      </c>
      <c r="D12810" s="23" t="s">
        <v>7341</v>
      </c>
      <c r="E12810" s="23" t="s">
        <v>1</v>
      </c>
      <c r="F12810" s="23" t="s">
        <v>22</v>
      </c>
      <c r="G12810" s="23" t="s">
        <v>975</v>
      </c>
      <c r="H12810" s="2" t="s">
        <v>16986</v>
      </c>
      <c r="I12810" s="23" t="s">
        <v>14979</v>
      </c>
      <c r="J12810" s="23" t="s">
        <v>958</v>
      </c>
      <c r="K12810" s="23" t="s">
        <v>9712</v>
      </c>
      <c r="L12810" s="23" t="s">
        <v>9538</v>
      </c>
      <c r="M12810" s="23">
        <f>YEAR(Tabla2[[#This Row],[Fecha de creación]])</f>
        <v>2023</v>
      </c>
      <c r="N12810" s="23">
        <f>MONTH(Tabla2[[#This Row],[Fecha de creación]])</f>
        <v>3</v>
      </c>
    </row>
    <row r="12811" spans="1:14" x14ac:dyDescent="0.25">
      <c r="A12811" s="26">
        <v>45000.395312499997</v>
      </c>
      <c r="B12811" s="23" t="s">
        <v>189</v>
      </c>
      <c r="C12811" s="23" t="s">
        <v>16078</v>
      </c>
      <c r="D12811" s="23" t="s">
        <v>15981</v>
      </c>
      <c r="E12811" s="23" t="s">
        <v>1</v>
      </c>
      <c r="F12811" s="23" t="s">
        <v>7</v>
      </c>
      <c r="G12811" s="23" t="s">
        <v>975</v>
      </c>
      <c r="H12811" s="2" t="s">
        <v>7722</v>
      </c>
      <c r="I12811" s="23" t="s">
        <v>14979</v>
      </c>
      <c r="J12811" s="23" t="s">
        <v>59</v>
      </c>
      <c r="K12811" s="23" t="s">
        <v>9712</v>
      </c>
      <c r="L12811" s="23" t="s">
        <v>9538</v>
      </c>
      <c r="M12811" s="23">
        <f>YEAR(Tabla2[[#This Row],[Fecha de creación]])</f>
        <v>2023</v>
      </c>
      <c r="N12811" s="23">
        <f>MONTH(Tabla2[[#This Row],[Fecha de creación]])</f>
        <v>3</v>
      </c>
    </row>
    <row r="12812" spans="1:14" x14ac:dyDescent="0.25">
      <c r="A12812" s="26">
        <v>45000.399652777778</v>
      </c>
      <c r="B12812" s="23" t="s">
        <v>189</v>
      </c>
      <c r="C12812" s="23" t="s">
        <v>16079</v>
      </c>
      <c r="D12812" s="23" t="s">
        <v>6918</v>
      </c>
      <c r="E12812" s="23" t="s">
        <v>1</v>
      </c>
      <c r="F12812" s="23" t="s">
        <v>22</v>
      </c>
      <c r="G12812" s="23" t="s">
        <v>975</v>
      </c>
      <c r="H12812" s="2" t="s">
        <v>7743</v>
      </c>
      <c r="I12812" s="23" t="s">
        <v>14979</v>
      </c>
      <c r="J12812" s="23" t="s">
        <v>59</v>
      </c>
      <c r="K12812" s="23" t="s">
        <v>9712</v>
      </c>
      <c r="L12812" s="23" t="s">
        <v>9538</v>
      </c>
      <c r="M12812" s="23">
        <f>YEAR(Tabla2[[#This Row],[Fecha de creación]])</f>
        <v>2023</v>
      </c>
      <c r="N12812" s="23">
        <f>MONTH(Tabla2[[#This Row],[Fecha de creación]])</f>
        <v>3</v>
      </c>
    </row>
    <row r="12813" spans="1:14" x14ac:dyDescent="0.25">
      <c r="A12813" s="26">
        <v>45000.411585648151</v>
      </c>
      <c r="B12813" s="23" t="s">
        <v>189</v>
      </c>
      <c r="C12813" s="23" t="s">
        <v>16080</v>
      </c>
      <c r="D12813" s="23" t="s">
        <v>382</v>
      </c>
      <c r="E12813" s="23" t="s">
        <v>1</v>
      </c>
      <c r="F12813" s="23" t="s">
        <v>7</v>
      </c>
      <c r="G12813" s="23" t="s">
        <v>975</v>
      </c>
      <c r="H12813" s="2" t="s">
        <v>7723</v>
      </c>
      <c r="I12813" s="23" t="s">
        <v>7338</v>
      </c>
      <c r="J12813" s="23" t="s">
        <v>59</v>
      </c>
      <c r="K12813" s="23" t="s">
        <v>9712</v>
      </c>
      <c r="L12813" s="23" t="s">
        <v>9538</v>
      </c>
      <c r="M12813" s="23">
        <f>YEAR(Tabla2[[#This Row],[Fecha de creación]])</f>
        <v>2023</v>
      </c>
      <c r="N12813" s="23">
        <f>MONTH(Tabla2[[#This Row],[Fecha de creación]])</f>
        <v>3</v>
      </c>
    </row>
    <row r="12814" spans="1:14" x14ac:dyDescent="0.25">
      <c r="A12814" s="26">
        <v>45000.414247685185</v>
      </c>
      <c r="B12814" s="23" t="s">
        <v>189</v>
      </c>
      <c r="C12814" s="23" t="s">
        <v>16081</v>
      </c>
      <c r="D12814" s="23" t="s">
        <v>7829</v>
      </c>
      <c r="E12814" s="23" t="s">
        <v>1</v>
      </c>
      <c r="F12814" s="23" t="s">
        <v>7</v>
      </c>
      <c r="G12814" s="23" t="s">
        <v>3</v>
      </c>
      <c r="H12814" s="2" t="s">
        <v>7745</v>
      </c>
      <c r="I12814" s="23" t="s">
        <v>7338</v>
      </c>
      <c r="J12814" s="23" t="s">
        <v>59</v>
      </c>
      <c r="K12814" s="23" t="s">
        <v>9712</v>
      </c>
      <c r="L12814" s="23" t="s">
        <v>9539</v>
      </c>
      <c r="M12814" s="23">
        <f>YEAR(Tabla2[[#This Row],[Fecha de creación]])</f>
        <v>2023</v>
      </c>
      <c r="N12814" s="23">
        <f>MONTH(Tabla2[[#This Row],[Fecha de creación]])</f>
        <v>3</v>
      </c>
    </row>
    <row r="12815" spans="1:14" x14ac:dyDescent="0.25">
      <c r="A12815" s="26">
        <v>45000.427557870367</v>
      </c>
      <c r="B12815" s="23" t="s">
        <v>56</v>
      </c>
      <c r="C12815" s="23" t="s">
        <v>16082</v>
      </c>
      <c r="D12815" s="23" t="s">
        <v>7341</v>
      </c>
      <c r="E12815" s="23" t="s">
        <v>1</v>
      </c>
      <c r="F12815" s="23" t="s">
        <v>22</v>
      </c>
      <c r="G12815" s="23" t="s">
        <v>975</v>
      </c>
      <c r="H12815" s="2" t="s">
        <v>16986</v>
      </c>
      <c r="I12815" s="23" t="s">
        <v>14962</v>
      </c>
      <c r="J12815" s="23" t="s">
        <v>59</v>
      </c>
      <c r="K12815" s="23" t="s">
        <v>9712</v>
      </c>
      <c r="L12815" s="23" t="s">
        <v>9538</v>
      </c>
      <c r="M12815" s="23">
        <f>YEAR(Tabla2[[#This Row],[Fecha de creación]])</f>
        <v>2023</v>
      </c>
      <c r="N12815" s="23">
        <f>MONTH(Tabla2[[#This Row],[Fecha de creación]])</f>
        <v>3</v>
      </c>
    </row>
    <row r="12816" spans="1:14" x14ac:dyDescent="0.25">
      <c r="A12816" s="26">
        <v>45000.429247685184</v>
      </c>
      <c r="B12816" s="23" t="s">
        <v>189</v>
      </c>
      <c r="C12816" s="23" t="s">
        <v>16083</v>
      </c>
      <c r="D12816" s="23" t="s">
        <v>2955</v>
      </c>
      <c r="E12816" s="23" t="s">
        <v>1</v>
      </c>
      <c r="F12816" s="23" t="s">
        <v>22</v>
      </c>
      <c r="G12816" s="23" t="s">
        <v>975</v>
      </c>
      <c r="H12816" s="2" t="s">
        <v>7748</v>
      </c>
      <c r="I12816" s="23" t="s">
        <v>14979</v>
      </c>
      <c r="J12816" s="23" t="s">
        <v>59</v>
      </c>
      <c r="K12816" s="23" t="s">
        <v>9712</v>
      </c>
      <c r="L12816" s="23" t="s">
        <v>9538</v>
      </c>
      <c r="M12816" s="23">
        <f>YEAR(Tabla2[[#This Row],[Fecha de creación]])</f>
        <v>2023</v>
      </c>
      <c r="N12816" s="23">
        <f>MONTH(Tabla2[[#This Row],[Fecha de creación]])</f>
        <v>3</v>
      </c>
    </row>
    <row r="12817" spans="1:14" x14ac:dyDescent="0.25">
      <c r="A12817" s="26">
        <v>45000.447754629633</v>
      </c>
      <c r="B12817" s="23" t="s">
        <v>189</v>
      </c>
      <c r="C12817" s="23" t="s">
        <v>16084</v>
      </c>
      <c r="D12817" s="23" t="s">
        <v>351</v>
      </c>
      <c r="E12817" s="23" t="s">
        <v>1</v>
      </c>
      <c r="F12817" s="23" t="s">
        <v>7</v>
      </c>
      <c r="G12817" s="23" t="s">
        <v>975</v>
      </c>
      <c r="H12817" s="2" t="s">
        <v>8425</v>
      </c>
      <c r="I12817" s="23" t="s">
        <v>14979</v>
      </c>
      <c r="J12817" s="23" t="s">
        <v>59</v>
      </c>
      <c r="K12817" s="23" t="s">
        <v>9712</v>
      </c>
      <c r="L12817" s="23" t="s">
        <v>9538</v>
      </c>
      <c r="M12817" s="23">
        <f>YEAR(Tabla2[[#This Row],[Fecha de creación]])</f>
        <v>2023</v>
      </c>
      <c r="N12817" s="23">
        <f>MONTH(Tabla2[[#This Row],[Fecha de creación]])</f>
        <v>3</v>
      </c>
    </row>
    <row r="12818" spans="1:14" x14ac:dyDescent="0.25">
      <c r="A12818" s="26">
        <v>45000.449016203704</v>
      </c>
      <c r="B12818" s="23" t="s">
        <v>189</v>
      </c>
      <c r="C12818" s="23" t="s">
        <v>16085</v>
      </c>
      <c r="D12818" s="23" t="s">
        <v>15981</v>
      </c>
      <c r="E12818" s="23" t="s">
        <v>1</v>
      </c>
      <c r="F12818" s="23" t="s">
        <v>7</v>
      </c>
      <c r="G12818" s="23" t="s">
        <v>975</v>
      </c>
      <c r="H12818" s="2" t="s">
        <v>7722</v>
      </c>
      <c r="I12818" s="23" t="s">
        <v>14979</v>
      </c>
      <c r="J12818" s="23" t="s">
        <v>59</v>
      </c>
      <c r="K12818" s="23" t="s">
        <v>9712</v>
      </c>
      <c r="L12818" s="23" t="s">
        <v>9538</v>
      </c>
      <c r="M12818" s="23">
        <f>YEAR(Tabla2[[#This Row],[Fecha de creación]])</f>
        <v>2023</v>
      </c>
      <c r="N12818" s="23">
        <f>MONTH(Tabla2[[#This Row],[Fecha de creación]])</f>
        <v>3</v>
      </c>
    </row>
    <row r="12819" spans="1:14" x14ac:dyDescent="0.25">
      <c r="A12819" s="26">
        <v>45000.460266203707</v>
      </c>
      <c r="B12819" s="23" t="s">
        <v>56</v>
      </c>
      <c r="C12819" s="23" t="s">
        <v>16086</v>
      </c>
      <c r="D12819" s="23" t="s">
        <v>382</v>
      </c>
      <c r="E12819" s="23" t="s">
        <v>1</v>
      </c>
      <c r="F12819" s="23" t="s">
        <v>7</v>
      </c>
      <c r="G12819" s="23" t="s">
        <v>975</v>
      </c>
      <c r="H12819" s="2" t="s">
        <v>7723</v>
      </c>
      <c r="I12819" s="23" t="s">
        <v>14962</v>
      </c>
      <c r="J12819" s="23" t="s">
        <v>59</v>
      </c>
      <c r="K12819" s="23" t="s">
        <v>9712</v>
      </c>
      <c r="L12819" s="23" t="s">
        <v>9538</v>
      </c>
      <c r="M12819" s="23">
        <f>YEAR(Tabla2[[#This Row],[Fecha de creación]])</f>
        <v>2023</v>
      </c>
      <c r="N12819" s="23">
        <f>MONTH(Tabla2[[#This Row],[Fecha de creación]])</f>
        <v>3</v>
      </c>
    </row>
    <row r="12820" spans="1:14" x14ac:dyDescent="0.25">
      <c r="A12820" s="26">
        <v>45000.461747685185</v>
      </c>
      <c r="B12820" s="23" t="s">
        <v>56</v>
      </c>
      <c r="C12820" s="23" t="s">
        <v>16087</v>
      </c>
      <c r="D12820" s="23" t="s">
        <v>15015</v>
      </c>
      <c r="E12820" s="23" t="s">
        <v>1</v>
      </c>
      <c r="F12820" s="23" t="s">
        <v>7</v>
      </c>
      <c r="G12820" s="23" t="s">
        <v>975</v>
      </c>
      <c r="H12820" s="2" t="s">
        <v>7745</v>
      </c>
      <c r="I12820" s="23" t="s">
        <v>14962</v>
      </c>
      <c r="J12820" s="23" t="s">
        <v>59</v>
      </c>
      <c r="K12820" s="23" t="s">
        <v>9712</v>
      </c>
      <c r="L12820" s="23" t="s">
        <v>9538</v>
      </c>
      <c r="M12820" s="23">
        <f>YEAR(Tabla2[[#This Row],[Fecha de creación]])</f>
        <v>2023</v>
      </c>
      <c r="N12820" s="23">
        <f>MONTH(Tabla2[[#This Row],[Fecha de creación]])</f>
        <v>3</v>
      </c>
    </row>
    <row r="12821" spans="1:14" x14ac:dyDescent="0.25">
      <c r="A12821" s="26">
        <v>45000.490231481483</v>
      </c>
      <c r="B12821" s="23" t="s">
        <v>100</v>
      </c>
      <c r="C12821" s="23" t="s">
        <v>16088</v>
      </c>
      <c r="D12821" s="23" t="s">
        <v>7108</v>
      </c>
      <c r="E12821" s="23" t="s">
        <v>1</v>
      </c>
      <c r="F12821" s="23" t="s">
        <v>22</v>
      </c>
      <c r="G12821" s="23" t="s">
        <v>975</v>
      </c>
      <c r="H12821" s="2" t="s">
        <v>8893</v>
      </c>
      <c r="I12821" s="23" t="s">
        <v>14131</v>
      </c>
      <c r="J12821" s="23" t="s">
        <v>59</v>
      </c>
      <c r="K12821" s="23" t="s">
        <v>9712</v>
      </c>
      <c r="L12821" s="23" t="s">
        <v>9538</v>
      </c>
      <c r="M12821" s="23">
        <f>YEAR(Tabla2[[#This Row],[Fecha de creación]])</f>
        <v>2023</v>
      </c>
      <c r="N12821" s="23">
        <f>MONTH(Tabla2[[#This Row],[Fecha de creación]])</f>
        <v>3</v>
      </c>
    </row>
    <row r="12822" spans="1:14" x14ac:dyDescent="0.25">
      <c r="A12822" s="26">
        <v>45000.496215277781</v>
      </c>
      <c r="B12822" s="23" t="s">
        <v>189</v>
      </c>
      <c r="C12822" s="23" t="s">
        <v>16089</v>
      </c>
      <c r="D12822" s="23" t="s">
        <v>7341</v>
      </c>
      <c r="E12822" s="23" t="s">
        <v>1</v>
      </c>
      <c r="F12822" s="23" t="s">
        <v>22</v>
      </c>
      <c r="G12822" s="23" t="s">
        <v>975</v>
      </c>
      <c r="H12822" s="2" t="s">
        <v>16986</v>
      </c>
      <c r="I12822" s="23" t="s">
        <v>14979</v>
      </c>
      <c r="J12822" s="23" t="s">
        <v>59</v>
      </c>
      <c r="K12822" s="23" t="s">
        <v>9712</v>
      </c>
      <c r="L12822" s="23" t="s">
        <v>9538</v>
      </c>
      <c r="M12822" s="23">
        <f>YEAR(Tabla2[[#This Row],[Fecha de creación]])</f>
        <v>2023</v>
      </c>
      <c r="N12822" s="23">
        <f>MONTH(Tabla2[[#This Row],[Fecha de creación]])</f>
        <v>3</v>
      </c>
    </row>
    <row r="12823" spans="1:14" x14ac:dyDescent="0.25">
      <c r="A12823" s="26">
        <v>45000.548402777778</v>
      </c>
      <c r="B12823" s="23" t="s">
        <v>189</v>
      </c>
      <c r="C12823" s="23" t="s">
        <v>16090</v>
      </c>
      <c r="D12823" s="23" t="s">
        <v>2802</v>
      </c>
      <c r="E12823" s="23" t="s">
        <v>1</v>
      </c>
      <c r="F12823" s="23" t="s">
        <v>22</v>
      </c>
      <c r="G12823" s="23" t="s">
        <v>975</v>
      </c>
      <c r="H12823" s="2" t="s">
        <v>7764</v>
      </c>
      <c r="I12823" s="23" t="s">
        <v>14979</v>
      </c>
      <c r="J12823" s="23" t="s">
        <v>59</v>
      </c>
      <c r="K12823" s="23" t="s">
        <v>9712</v>
      </c>
      <c r="L12823" s="23" t="s">
        <v>9538</v>
      </c>
      <c r="M12823" s="23">
        <f>YEAR(Tabla2[[#This Row],[Fecha de creación]])</f>
        <v>2023</v>
      </c>
      <c r="N12823" s="23">
        <f>MONTH(Tabla2[[#This Row],[Fecha de creación]])</f>
        <v>3</v>
      </c>
    </row>
    <row r="12824" spans="1:14" x14ac:dyDescent="0.25">
      <c r="A12824" s="26">
        <v>45000.643935185188</v>
      </c>
      <c r="B12824" s="23" t="s">
        <v>0</v>
      </c>
      <c r="C12824" s="23" t="s">
        <v>16091</v>
      </c>
      <c r="D12824" s="23" t="s">
        <v>6</v>
      </c>
      <c r="E12824" s="23" t="s">
        <v>1</v>
      </c>
      <c r="F12824" s="23" t="s">
        <v>7</v>
      </c>
      <c r="G12824" s="23" t="s">
        <v>975</v>
      </c>
      <c r="H12824" s="2" t="s">
        <v>7722</v>
      </c>
      <c r="I12824" s="23" t="s">
        <v>5999</v>
      </c>
      <c r="J12824" s="23" t="s">
        <v>59</v>
      </c>
      <c r="K12824" s="23" t="s">
        <v>9712</v>
      </c>
      <c r="L12824" s="23" t="s">
        <v>9538</v>
      </c>
      <c r="M12824" s="23">
        <f>YEAR(Tabla2[[#This Row],[Fecha de creación]])</f>
        <v>2023</v>
      </c>
      <c r="N12824" s="23">
        <f>MONTH(Tabla2[[#This Row],[Fecha de creación]])</f>
        <v>3</v>
      </c>
    </row>
    <row r="12825" spans="1:14" x14ac:dyDescent="0.25">
      <c r="A12825" s="26">
        <v>45000.702696759261</v>
      </c>
      <c r="B12825" s="23" t="s">
        <v>56</v>
      </c>
      <c r="C12825" s="23" t="s">
        <v>16092</v>
      </c>
      <c r="D12825" s="23" t="s">
        <v>7351</v>
      </c>
      <c r="E12825" s="23" t="s">
        <v>1</v>
      </c>
      <c r="F12825" s="23" t="s">
        <v>7</v>
      </c>
      <c r="G12825" s="23" t="s">
        <v>975</v>
      </c>
      <c r="H12825" s="2" t="s">
        <v>8459</v>
      </c>
      <c r="I12825" s="23" t="s">
        <v>7342</v>
      </c>
      <c r="J12825" s="23" t="s">
        <v>958</v>
      </c>
      <c r="K12825" s="23" t="s">
        <v>9712</v>
      </c>
      <c r="L12825" s="23" t="s">
        <v>9538</v>
      </c>
      <c r="M12825" s="23">
        <f>YEAR(Tabla2[[#This Row],[Fecha de creación]])</f>
        <v>2023</v>
      </c>
      <c r="N12825" s="23">
        <f>MONTH(Tabla2[[#This Row],[Fecha de creación]])</f>
        <v>3</v>
      </c>
    </row>
    <row r="12826" spans="1:14" x14ac:dyDescent="0.25">
      <c r="A12826" s="26">
        <v>45001.412442129629</v>
      </c>
      <c r="B12826" s="23" t="s">
        <v>0</v>
      </c>
      <c r="C12826" s="23" t="s">
        <v>16093</v>
      </c>
      <c r="D12826" s="23" t="s">
        <v>6542</v>
      </c>
      <c r="E12826" s="23" t="s">
        <v>1</v>
      </c>
      <c r="F12826" s="23" t="s">
        <v>7</v>
      </c>
      <c r="G12826" s="23" t="s">
        <v>975</v>
      </c>
      <c r="H12826" s="2" t="s">
        <v>7728</v>
      </c>
      <c r="I12826" s="23" t="s">
        <v>5999</v>
      </c>
      <c r="J12826" s="23"/>
      <c r="K12826" s="23" t="s">
        <v>9712</v>
      </c>
      <c r="L12826" s="23" t="s">
        <v>9538</v>
      </c>
      <c r="M12826" s="23">
        <f>YEAR(Tabla2[[#This Row],[Fecha de creación]])</f>
        <v>2023</v>
      </c>
      <c r="N12826" s="23">
        <f>MONTH(Tabla2[[#This Row],[Fecha de creación]])</f>
        <v>3</v>
      </c>
    </row>
    <row r="12827" spans="1:14" x14ac:dyDescent="0.25">
      <c r="A12827" s="26">
        <v>45001.41542824074</v>
      </c>
      <c r="B12827" s="23" t="s">
        <v>0</v>
      </c>
      <c r="C12827" s="23" t="s">
        <v>16094</v>
      </c>
      <c r="D12827" s="23" t="s">
        <v>364</v>
      </c>
      <c r="E12827" s="23" t="s">
        <v>1</v>
      </c>
      <c r="F12827" s="23" t="s">
        <v>7</v>
      </c>
      <c r="G12827" s="23" t="s">
        <v>1551</v>
      </c>
      <c r="H12827" s="2" t="s">
        <v>7725</v>
      </c>
      <c r="I12827" s="23" t="s">
        <v>976</v>
      </c>
      <c r="J12827" s="23" t="s">
        <v>59</v>
      </c>
      <c r="K12827" s="23" t="s">
        <v>9712</v>
      </c>
      <c r="L12827" s="23" t="s">
        <v>9539</v>
      </c>
      <c r="M12827" s="23">
        <f>YEAR(Tabla2[[#This Row],[Fecha de creación]])</f>
        <v>2023</v>
      </c>
      <c r="N12827" s="23">
        <f>MONTH(Tabla2[[#This Row],[Fecha de creación]])</f>
        <v>3</v>
      </c>
    </row>
    <row r="12828" spans="1:14" x14ac:dyDescent="0.25">
      <c r="A12828" s="26">
        <v>45001.419988425929</v>
      </c>
      <c r="B12828" s="23" t="s">
        <v>56</v>
      </c>
      <c r="C12828" s="23" t="s">
        <v>16095</v>
      </c>
      <c r="D12828" s="23" t="s">
        <v>382</v>
      </c>
      <c r="E12828" s="23" t="s">
        <v>1</v>
      </c>
      <c r="F12828" s="23" t="s">
        <v>7</v>
      </c>
      <c r="G12828" s="23" t="s">
        <v>975</v>
      </c>
      <c r="H12828" s="2" t="s">
        <v>7723</v>
      </c>
      <c r="I12828" s="23" t="s">
        <v>7342</v>
      </c>
      <c r="J12828" s="23" t="s">
        <v>59</v>
      </c>
      <c r="K12828" s="23" t="s">
        <v>9712</v>
      </c>
      <c r="L12828" s="23" t="s">
        <v>9538</v>
      </c>
      <c r="M12828" s="23">
        <f>YEAR(Tabla2[[#This Row],[Fecha de creación]])</f>
        <v>2023</v>
      </c>
      <c r="N12828" s="23">
        <f>MONTH(Tabla2[[#This Row],[Fecha de creación]])</f>
        <v>3</v>
      </c>
    </row>
    <row r="12829" spans="1:14" x14ac:dyDescent="0.25">
      <c r="A12829" s="26">
        <v>45001.4221412037</v>
      </c>
      <c r="B12829" s="23" t="s">
        <v>0</v>
      </c>
      <c r="C12829" s="23" t="s">
        <v>16096</v>
      </c>
      <c r="D12829" s="23" t="s">
        <v>7108</v>
      </c>
      <c r="E12829" s="23" t="s">
        <v>1</v>
      </c>
      <c r="F12829" s="23" t="s">
        <v>22</v>
      </c>
      <c r="G12829" s="23" t="s">
        <v>975</v>
      </c>
      <c r="H12829" s="2" t="s">
        <v>8893</v>
      </c>
      <c r="I12829" s="23" t="s">
        <v>14129</v>
      </c>
      <c r="J12829" s="23" t="s">
        <v>59</v>
      </c>
      <c r="K12829" s="23" t="s">
        <v>9712</v>
      </c>
      <c r="L12829" s="23" t="s">
        <v>9538</v>
      </c>
      <c r="M12829" s="23">
        <f>YEAR(Tabla2[[#This Row],[Fecha de creación]])</f>
        <v>2023</v>
      </c>
      <c r="N12829" s="23">
        <f>MONTH(Tabla2[[#This Row],[Fecha de creación]])</f>
        <v>3</v>
      </c>
    </row>
    <row r="12830" spans="1:14" x14ac:dyDescent="0.25">
      <c r="A12830" s="26">
        <v>45001.423449074071</v>
      </c>
      <c r="B12830" s="23" t="s">
        <v>189</v>
      </c>
      <c r="C12830" s="23" t="s">
        <v>16097</v>
      </c>
      <c r="D12830" s="23" t="s">
        <v>36</v>
      </c>
      <c r="E12830" s="23" t="s">
        <v>1</v>
      </c>
      <c r="F12830" s="23" t="s">
        <v>7</v>
      </c>
      <c r="G12830" s="23" t="s">
        <v>975</v>
      </c>
      <c r="H12830" s="2" t="s">
        <v>14318</v>
      </c>
      <c r="I12830" s="23" t="s">
        <v>7338</v>
      </c>
      <c r="J12830" s="23" t="s">
        <v>59</v>
      </c>
      <c r="K12830" s="23" t="s">
        <v>9712</v>
      </c>
      <c r="L12830" s="23" t="s">
        <v>9538</v>
      </c>
      <c r="M12830" s="23">
        <f>YEAR(Tabla2[[#This Row],[Fecha de creación]])</f>
        <v>2023</v>
      </c>
      <c r="N12830" s="23">
        <f>MONTH(Tabla2[[#This Row],[Fecha de creación]])</f>
        <v>3</v>
      </c>
    </row>
    <row r="12831" spans="1:14" x14ac:dyDescent="0.25">
      <c r="A12831" s="26">
        <v>45001.478946759256</v>
      </c>
      <c r="B12831" s="23" t="s">
        <v>0</v>
      </c>
      <c r="C12831" s="23" t="s">
        <v>16098</v>
      </c>
      <c r="D12831" s="23" t="s">
        <v>49</v>
      </c>
      <c r="E12831" s="23" t="s">
        <v>1</v>
      </c>
      <c r="F12831" s="23" t="s">
        <v>7</v>
      </c>
      <c r="G12831" s="23" t="s">
        <v>3</v>
      </c>
      <c r="H12831" s="2" t="s">
        <v>7745</v>
      </c>
      <c r="I12831" s="23" t="s">
        <v>14129</v>
      </c>
      <c r="J12831" s="23" t="s">
        <v>59</v>
      </c>
      <c r="K12831" s="23" t="s">
        <v>9712</v>
      </c>
      <c r="L12831" s="23" t="s">
        <v>9539</v>
      </c>
      <c r="M12831" s="23">
        <f>YEAR(Tabla2[[#This Row],[Fecha de creación]])</f>
        <v>2023</v>
      </c>
      <c r="N12831" s="23">
        <f>MONTH(Tabla2[[#This Row],[Fecha de creación]])</f>
        <v>3</v>
      </c>
    </row>
    <row r="12832" spans="1:14" x14ac:dyDescent="0.25">
      <c r="A12832" s="26">
        <v>45002.401956018519</v>
      </c>
      <c r="B12832" s="23" t="s">
        <v>189</v>
      </c>
      <c r="C12832" s="23" t="s">
        <v>16099</v>
      </c>
      <c r="D12832" s="23" t="s">
        <v>7341</v>
      </c>
      <c r="E12832" s="23" t="s">
        <v>1</v>
      </c>
      <c r="F12832" s="23" t="s">
        <v>22</v>
      </c>
      <c r="G12832" s="23" t="s">
        <v>975</v>
      </c>
      <c r="H12832" s="2" t="s">
        <v>16986</v>
      </c>
      <c r="I12832" s="23" t="s">
        <v>14979</v>
      </c>
      <c r="J12832" s="23" t="s">
        <v>59</v>
      </c>
      <c r="K12832" s="23" t="s">
        <v>9712</v>
      </c>
      <c r="L12832" s="23" t="s">
        <v>9538</v>
      </c>
      <c r="M12832" s="23">
        <f>YEAR(Tabla2[[#This Row],[Fecha de creación]])</f>
        <v>2023</v>
      </c>
      <c r="N12832" s="23">
        <f>MONTH(Tabla2[[#This Row],[Fecha de creación]])</f>
        <v>3</v>
      </c>
    </row>
    <row r="12833" spans="1:14" x14ac:dyDescent="0.25">
      <c r="A12833" s="26">
        <v>45002.409872685188</v>
      </c>
      <c r="B12833" s="23" t="s">
        <v>34</v>
      </c>
      <c r="C12833" s="23" t="s">
        <v>16100</v>
      </c>
      <c r="D12833" s="23" t="s">
        <v>16101</v>
      </c>
      <c r="E12833" s="23" t="s">
        <v>1</v>
      </c>
      <c r="F12833" s="23" t="s">
        <v>7</v>
      </c>
      <c r="G12833" s="23" t="s">
        <v>1551</v>
      </c>
      <c r="H12833" s="2" t="s">
        <v>13019</v>
      </c>
      <c r="I12833" s="23" t="s">
        <v>11454</v>
      </c>
      <c r="J12833" s="23"/>
      <c r="K12833" s="23" t="s">
        <v>9712</v>
      </c>
      <c r="L12833" s="23" t="s">
        <v>9539</v>
      </c>
      <c r="M12833" s="23">
        <f>YEAR(Tabla2[[#This Row],[Fecha de creación]])</f>
        <v>2023</v>
      </c>
      <c r="N12833" s="23">
        <f>MONTH(Tabla2[[#This Row],[Fecha de creación]])</f>
        <v>3</v>
      </c>
    </row>
    <row r="12834" spans="1:14" x14ac:dyDescent="0.25">
      <c r="A12834" s="26">
        <v>45002.413761574076</v>
      </c>
      <c r="B12834" s="23" t="s">
        <v>34</v>
      </c>
      <c r="C12834" s="23" t="s">
        <v>16102</v>
      </c>
      <c r="D12834" s="23" t="s">
        <v>16103</v>
      </c>
      <c r="E12834" s="23" t="s">
        <v>1</v>
      </c>
      <c r="F12834" s="23" t="s">
        <v>22</v>
      </c>
      <c r="G12834" s="23" t="s">
        <v>975</v>
      </c>
      <c r="H12834" s="2" t="s">
        <v>999</v>
      </c>
      <c r="I12834" s="23" t="s">
        <v>13151</v>
      </c>
      <c r="J12834" s="23"/>
      <c r="K12834" s="23" t="s">
        <v>9712</v>
      </c>
      <c r="L12834" s="23" t="s">
        <v>9538</v>
      </c>
      <c r="M12834" s="23">
        <f>YEAR(Tabla2[[#This Row],[Fecha de creación]])</f>
        <v>2023</v>
      </c>
      <c r="N12834" s="23">
        <f>MONTH(Tabla2[[#This Row],[Fecha de creación]])</f>
        <v>3</v>
      </c>
    </row>
    <row r="12835" spans="1:14" x14ac:dyDescent="0.25">
      <c r="A12835" s="26">
        <v>45002.425856481481</v>
      </c>
      <c r="B12835" s="23" t="s">
        <v>189</v>
      </c>
      <c r="C12835" s="23" t="s">
        <v>16104</v>
      </c>
      <c r="D12835" s="23" t="s">
        <v>7341</v>
      </c>
      <c r="E12835" s="23" t="s">
        <v>1</v>
      </c>
      <c r="F12835" s="23" t="s">
        <v>22</v>
      </c>
      <c r="G12835" s="23" t="s">
        <v>975</v>
      </c>
      <c r="H12835" s="2" t="s">
        <v>16986</v>
      </c>
      <c r="I12835" s="23" t="s">
        <v>14979</v>
      </c>
      <c r="J12835" s="23" t="s">
        <v>59</v>
      </c>
      <c r="K12835" s="23" t="s">
        <v>9712</v>
      </c>
      <c r="L12835" s="23" t="s">
        <v>9538</v>
      </c>
      <c r="M12835" s="23">
        <f>YEAR(Tabla2[[#This Row],[Fecha de creación]])</f>
        <v>2023</v>
      </c>
      <c r="N12835" s="23">
        <f>MONTH(Tabla2[[#This Row],[Fecha de creación]])</f>
        <v>3</v>
      </c>
    </row>
    <row r="12836" spans="1:14" x14ac:dyDescent="0.25">
      <c r="A12836" s="26">
        <v>45002.433391203704</v>
      </c>
      <c r="B12836" s="23" t="s">
        <v>34</v>
      </c>
      <c r="C12836" s="23" t="s">
        <v>16105</v>
      </c>
      <c r="D12836" s="23" t="s">
        <v>16106</v>
      </c>
      <c r="E12836" s="23" t="s">
        <v>1</v>
      </c>
      <c r="F12836" s="23" t="s">
        <v>7</v>
      </c>
      <c r="G12836" s="23" t="s">
        <v>3</v>
      </c>
      <c r="H12836" s="2" t="s">
        <v>16997</v>
      </c>
      <c r="I12836" s="23" t="s">
        <v>13151</v>
      </c>
      <c r="J12836" s="23"/>
      <c r="K12836" s="23" t="s">
        <v>9712</v>
      </c>
      <c r="L12836" s="23" t="s">
        <v>9539</v>
      </c>
      <c r="M12836" s="23">
        <f>YEAR(Tabla2[[#This Row],[Fecha de creación]])</f>
        <v>2023</v>
      </c>
      <c r="N12836" s="23">
        <f>MONTH(Tabla2[[#This Row],[Fecha de creación]])</f>
        <v>3</v>
      </c>
    </row>
    <row r="12837" spans="1:14" x14ac:dyDescent="0.25">
      <c r="A12837" s="26">
        <v>45002.451006944444</v>
      </c>
      <c r="B12837" s="23" t="s">
        <v>34</v>
      </c>
      <c r="C12837" s="23" t="s">
        <v>16107</v>
      </c>
      <c r="D12837" s="23" t="s">
        <v>16108</v>
      </c>
      <c r="E12837" s="23" t="s">
        <v>1</v>
      </c>
      <c r="F12837" s="23" t="s">
        <v>22</v>
      </c>
      <c r="G12837" s="23" t="s">
        <v>3</v>
      </c>
      <c r="H12837" s="2" t="s">
        <v>8893</v>
      </c>
      <c r="I12837" s="23" t="s">
        <v>13151</v>
      </c>
      <c r="J12837" s="23"/>
      <c r="K12837" s="23" t="s">
        <v>9712</v>
      </c>
      <c r="L12837" s="23" t="s">
        <v>9539</v>
      </c>
      <c r="M12837" s="23">
        <f>YEAR(Tabla2[[#This Row],[Fecha de creación]])</f>
        <v>2023</v>
      </c>
      <c r="N12837" s="23">
        <f>MONTH(Tabla2[[#This Row],[Fecha de creación]])</f>
        <v>3</v>
      </c>
    </row>
    <row r="12838" spans="1:14" x14ac:dyDescent="0.25">
      <c r="A12838" s="26">
        <v>45002.464722222219</v>
      </c>
      <c r="B12838" s="23" t="s">
        <v>34</v>
      </c>
      <c r="C12838" s="23" t="s">
        <v>16109</v>
      </c>
      <c r="D12838" s="23" t="s">
        <v>16110</v>
      </c>
      <c r="E12838" s="23" t="s">
        <v>1</v>
      </c>
      <c r="F12838" s="23" t="s">
        <v>22</v>
      </c>
      <c r="G12838" s="23" t="s">
        <v>975</v>
      </c>
      <c r="H12838" s="2" t="s">
        <v>16986</v>
      </c>
      <c r="I12838" s="23" t="s">
        <v>13151</v>
      </c>
      <c r="J12838" s="23"/>
      <c r="K12838" s="23" t="s">
        <v>9712</v>
      </c>
      <c r="L12838" s="23" t="s">
        <v>9538</v>
      </c>
      <c r="M12838" s="23">
        <f>YEAR(Tabla2[[#This Row],[Fecha de creación]])</f>
        <v>2023</v>
      </c>
      <c r="N12838" s="23">
        <f>MONTH(Tabla2[[#This Row],[Fecha de creación]])</f>
        <v>3</v>
      </c>
    </row>
    <row r="12839" spans="1:14" x14ac:dyDescent="0.25">
      <c r="A12839" s="26">
        <v>45002.500034722223</v>
      </c>
      <c r="B12839" s="23" t="s">
        <v>189</v>
      </c>
      <c r="C12839" s="23" t="s">
        <v>16111</v>
      </c>
      <c r="D12839" s="23" t="s">
        <v>351</v>
      </c>
      <c r="E12839" s="23" t="s">
        <v>1</v>
      </c>
      <c r="F12839" s="23" t="s">
        <v>7</v>
      </c>
      <c r="G12839" s="23" t="s">
        <v>975</v>
      </c>
      <c r="H12839" s="2" t="s">
        <v>8425</v>
      </c>
      <c r="I12839" s="23" t="s">
        <v>14979</v>
      </c>
      <c r="J12839" s="23" t="s">
        <v>59</v>
      </c>
      <c r="K12839" s="23" t="s">
        <v>9712</v>
      </c>
      <c r="L12839" s="23" t="s">
        <v>9538</v>
      </c>
      <c r="M12839" s="23">
        <f>YEAR(Tabla2[[#This Row],[Fecha de creación]])</f>
        <v>2023</v>
      </c>
      <c r="N12839" s="23">
        <f>MONTH(Tabla2[[#This Row],[Fecha de creación]])</f>
        <v>3</v>
      </c>
    </row>
    <row r="12840" spans="1:14" x14ac:dyDescent="0.25">
      <c r="A12840" s="26">
        <v>45002.525046296294</v>
      </c>
      <c r="B12840" s="23" t="s">
        <v>56</v>
      </c>
      <c r="C12840" s="23" t="s">
        <v>16112</v>
      </c>
      <c r="D12840" s="23" t="s">
        <v>7268</v>
      </c>
      <c r="E12840" s="23" t="s">
        <v>1</v>
      </c>
      <c r="F12840" s="23" t="s">
        <v>22</v>
      </c>
      <c r="G12840" s="23" t="s">
        <v>975</v>
      </c>
      <c r="H12840" s="2" t="s">
        <v>8893</v>
      </c>
      <c r="I12840" s="23" t="s">
        <v>14962</v>
      </c>
      <c r="J12840" s="23" t="s">
        <v>59</v>
      </c>
      <c r="K12840" s="23" t="s">
        <v>9712</v>
      </c>
      <c r="L12840" s="23" t="s">
        <v>9538</v>
      </c>
      <c r="M12840" s="23">
        <f>YEAR(Tabla2[[#This Row],[Fecha de creación]])</f>
        <v>2023</v>
      </c>
      <c r="N12840" s="23">
        <f>MONTH(Tabla2[[#This Row],[Fecha de creación]])</f>
        <v>3</v>
      </c>
    </row>
    <row r="12841" spans="1:14" x14ac:dyDescent="0.25">
      <c r="A12841" s="26">
        <v>45002.527384259258</v>
      </c>
      <c r="B12841" s="23" t="s">
        <v>56</v>
      </c>
      <c r="C12841" s="23" t="s">
        <v>16113</v>
      </c>
      <c r="D12841" s="23" t="s">
        <v>7341</v>
      </c>
      <c r="E12841" s="23" t="s">
        <v>1</v>
      </c>
      <c r="F12841" s="23" t="s">
        <v>22</v>
      </c>
      <c r="G12841" s="23" t="s">
        <v>975</v>
      </c>
      <c r="H12841" s="2" t="s">
        <v>16986</v>
      </c>
      <c r="I12841" s="23" t="s">
        <v>14962</v>
      </c>
      <c r="J12841" s="23" t="s">
        <v>59</v>
      </c>
      <c r="K12841" s="23" t="s">
        <v>9712</v>
      </c>
      <c r="L12841" s="23" t="s">
        <v>9538</v>
      </c>
      <c r="M12841" s="23">
        <f>YEAR(Tabla2[[#This Row],[Fecha de creación]])</f>
        <v>2023</v>
      </c>
      <c r="N12841" s="23">
        <f>MONTH(Tabla2[[#This Row],[Fecha de creación]])</f>
        <v>3</v>
      </c>
    </row>
    <row r="12842" spans="1:14" x14ac:dyDescent="0.25">
      <c r="A12842" s="26">
        <v>45002.528229166666</v>
      </c>
      <c r="B12842" s="23" t="s">
        <v>56</v>
      </c>
      <c r="C12842" s="23" t="s">
        <v>16114</v>
      </c>
      <c r="D12842" s="23" t="s">
        <v>15015</v>
      </c>
      <c r="E12842" s="23" t="s">
        <v>1</v>
      </c>
      <c r="F12842" s="23" t="s">
        <v>7</v>
      </c>
      <c r="G12842" s="23" t="s">
        <v>975</v>
      </c>
      <c r="H12842" s="2" t="s">
        <v>7745</v>
      </c>
      <c r="I12842" s="23" t="s">
        <v>14962</v>
      </c>
      <c r="J12842" s="23" t="s">
        <v>59</v>
      </c>
      <c r="K12842" s="23" t="s">
        <v>9712</v>
      </c>
      <c r="L12842" s="23" t="s">
        <v>9538</v>
      </c>
      <c r="M12842" s="23">
        <f>YEAR(Tabla2[[#This Row],[Fecha de creación]])</f>
        <v>2023</v>
      </c>
      <c r="N12842" s="23">
        <f>MONTH(Tabla2[[#This Row],[Fecha de creación]])</f>
        <v>3</v>
      </c>
    </row>
    <row r="12843" spans="1:14" x14ac:dyDescent="0.25">
      <c r="A12843" s="26">
        <v>45002.563738425924</v>
      </c>
      <c r="B12843" s="23" t="s">
        <v>56</v>
      </c>
      <c r="C12843" s="23" t="s">
        <v>16115</v>
      </c>
      <c r="D12843" s="23" t="s">
        <v>7324</v>
      </c>
      <c r="E12843" s="23" t="s">
        <v>1</v>
      </c>
      <c r="F12843" s="23" t="s">
        <v>2</v>
      </c>
      <c r="G12843" s="23" t="s">
        <v>3</v>
      </c>
      <c r="H12843" s="2" t="s">
        <v>7737</v>
      </c>
      <c r="I12843" s="23" t="s">
        <v>14962</v>
      </c>
      <c r="J12843" s="23" t="s">
        <v>59</v>
      </c>
      <c r="K12843" s="23" t="s">
        <v>9712</v>
      </c>
      <c r="L12843" s="23" t="s">
        <v>9539</v>
      </c>
      <c r="M12843" s="23">
        <f>YEAR(Tabla2[[#This Row],[Fecha de creación]])</f>
        <v>2023</v>
      </c>
      <c r="N12843" s="23">
        <f>MONTH(Tabla2[[#This Row],[Fecha de creación]])</f>
        <v>3</v>
      </c>
    </row>
    <row r="12844" spans="1:14" x14ac:dyDescent="0.25">
      <c r="A12844" s="26">
        <v>45002.569328703707</v>
      </c>
      <c r="B12844" s="23" t="s">
        <v>56</v>
      </c>
      <c r="C12844" s="23" t="s">
        <v>16116</v>
      </c>
      <c r="D12844" s="23" t="s">
        <v>7341</v>
      </c>
      <c r="E12844" s="23" t="s">
        <v>1</v>
      </c>
      <c r="F12844" s="23" t="s">
        <v>22</v>
      </c>
      <c r="G12844" s="23" t="s">
        <v>975</v>
      </c>
      <c r="H12844" s="2" t="s">
        <v>16986</v>
      </c>
      <c r="I12844" s="23" t="s">
        <v>14962</v>
      </c>
      <c r="J12844" s="23" t="s">
        <v>59</v>
      </c>
      <c r="K12844" s="23" t="s">
        <v>9712</v>
      </c>
      <c r="L12844" s="23" t="s">
        <v>9538</v>
      </c>
      <c r="M12844" s="23">
        <f>YEAR(Tabla2[[#This Row],[Fecha de creación]])</f>
        <v>2023</v>
      </c>
      <c r="N12844" s="23">
        <f>MONTH(Tabla2[[#This Row],[Fecha de creación]])</f>
        <v>3</v>
      </c>
    </row>
    <row r="12845" spans="1:14" x14ac:dyDescent="0.25">
      <c r="A12845" s="26">
        <v>45002.574976851851</v>
      </c>
      <c r="B12845" s="23" t="s">
        <v>0</v>
      </c>
      <c r="C12845" s="23" t="s">
        <v>16117</v>
      </c>
      <c r="D12845" s="23" t="s">
        <v>16118</v>
      </c>
      <c r="E12845" s="23" t="s">
        <v>1</v>
      </c>
      <c r="F12845" s="23" t="s">
        <v>2</v>
      </c>
      <c r="G12845" s="23" t="s">
        <v>1551</v>
      </c>
      <c r="H12845" s="2" t="s">
        <v>7721</v>
      </c>
      <c r="I12845" s="23" t="s">
        <v>7749</v>
      </c>
      <c r="J12845" s="23" t="s">
        <v>59</v>
      </c>
      <c r="K12845" s="23" t="s">
        <v>9712</v>
      </c>
      <c r="L12845" s="23" t="s">
        <v>9539</v>
      </c>
      <c r="M12845" s="23">
        <f>YEAR(Tabla2[[#This Row],[Fecha de creación]])</f>
        <v>2023</v>
      </c>
      <c r="N12845" s="23">
        <f>MONTH(Tabla2[[#This Row],[Fecha de creación]])</f>
        <v>3</v>
      </c>
    </row>
    <row r="12846" spans="1:14" x14ac:dyDescent="0.25">
      <c r="A12846" s="26">
        <v>45002.608437499999</v>
      </c>
      <c r="B12846" s="23" t="s">
        <v>34</v>
      </c>
      <c r="C12846" s="23" t="s">
        <v>16119</v>
      </c>
      <c r="D12846" s="23" t="s">
        <v>16120</v>
      </c>
      <c r="E12846" s="23" t="s">
        <v>1</v>
      </c>
      <c r="F12846" s="23" t="s">
        <v>22</v>
      </c>
      <c r="G12846" s="23" t="s">
        <v>975</v>
      </c>
      <c r="H12846" s="2" t="s">
        <v>8893</v>
      </c>
      <c r="I12846" s="23" t="s">
        <v>13151</v>
      </c>
      <c r="J12846" s="23"/>
      <c r="K12846" s="23" t="s">
        <v>9712</v>
      </c>
      <c r="L12846" s="23" t="s">
        <v>9538</v>
      </c>
      <c r="M12846" s="23">
        <f>YEAR(Tabla2[[#This Row],[Fecha de creación]])</f>
        <v>2023</v>
      </c>
      <c r="N12846" s="23">
        <f>MONTH(Tabla2[[#This Row],[Fecha de creación]])</f>
        <v>3</v>
      </c>
    </row>
    <row r="12847" spans="1:14" x14ac:dyDescent="0.25">
      <c r="A12847" s="26">
        <v>45002.647465277776</v>
      </c>
      <c r="B12847" s="23" t="s">
        <v>56</v>
      </c>
      <c r="C12847" s="23" t="s">
        <v>16121</v>
      </c>
      <c r="D12847" s="23" t="s">
        <v>382</v>
      </c>
      <c r="E12847" s="23" t="s">
        <v>1</v>
      </c>
      <c r="F12847" s="23" t="s">
        <v>7</v>
      </c>
      <c r="G12847" s="23" t="s">
        <v>975</v>
      </c>
      <c r="H12847" s="2" t="s">
        <v>7723</v>
      </c>
      <c r="I12847" s="23" t="s">
        <v>14962</v>
      </c>
      <c r="J12847" s="23" t="s">
        <v>59</v>
      </c>
      <c r="K12847" s="23" t="s">
        <v>9712</v>
      </c>
      <c r="L12847" s="23" t="s">
        <v>9538</v>
      </c>
      <c r="M12847" s="23">
        <f>YEAR(Tabla2[[#This Row],[Fecha de creación]])</f>
        <v>2023</v>
      </c>
      <c r="N12847" s="23">
        <f>MONTH(Tabla2[[#This Row],[Fecha de creación]])</f>
        <v>3</v>
      </c>
    </row>
    <row r="12848" spans="1:14" x14ac:dyDescent="0.25">
      <c r="A12848" s="26">
        <v>45002.664097222223</v>
      </c>
      <c r="B12848" s="23" t="s">
        <v>56</v>
      </c>
      <c r="C12848" s="23" t="s">
        <v>16122</v>
      </c>
      <c r="D12848" s="23" t="s">
        <v>14978</v>
      </c>
      <c r="E12848" s="23" t="s">
        <v>1</v>
      </c>
      <c r="F12848" s="23" t="s">
        <v>7</v>
      </c>
      <c r="G12848" s="23" t="s">
        <v>975</v>
      </c>
      <c r="H12848" s="2" t="s">
        <v>7722</v>
      </c>
      <c r="I12848" s="23" t="s">
        <v>14962</v>
      </c>
      <c r="J12848" s="23" t="s">
        <v>59</v>
      </c>
      <c r="K12848" s="23" t="s">
        <v>9712</v>
      </c>
      <c r="L12848" s="23" t="s">
        <v>9538</v>
      </c>
      <c r="M12848" s="23">
        <f>YEAR(Tabla2[[#This Row],[Fecha de creación]])</f>
        <v>2023</v>
      </c>
      <c r="N12848" s="23">
        <f>MONTH(Tabla2[[#This Row],[Fecha de creación]])</f>
        <v>3</v>
      </c>
    </row>
    <row r="12849" spans="1:14" x14ac:dyDescent="0.25">
      <c r="A12849" s="26">
        <v>45002.671354166669</v>
      </c>
      <c r="B12849" s="23" t="s">
        <v>56</v>
      </c>
      <c r="C12849" s="23" t="s">
        <v>16123</v>
      </c>
      <c r="D12849" s="23" t="s">
        <v>2955</v>
      </c>
      <c r="E12849" s="23" t="s">
        <v>1</v>
      </c>
      <c r="F12849" s="23" t="s">
        <v>22</v>
      </c>
      <c r="G12849" s="23" t="s">
        <v>975</v>
      </c>
      <c r="H12849" s="2" t="s">
        <v>7748</v>
      </c>
      <c r="I12849" s="23" t="s">
        <v>14962</v>
      </c>
      <c r="J12849" s="23" t="s">
        <v>59</v>
      </c>
      <c r="K12849" s="23" t="s">
        <v>9712</v>
      </c>
      <c r="L12849" s="23" t="s">
        <v>9538</v>
      </c>
      <c r="M12849" s="23">
        <f>YEAR(Tabla2[[#This Row],[Fecha de creación]])</f>
        <v>2023</v>
      </c>
      <c r="N12849" s="23">
        <f>MONTH(Tabla2[[#This Row],[Fecha de creación]])</f>
        <v>3</v>
      </c>
    </row>
    <row r="12850" spans="1:14" x14ac:dyDescent="0.25">
      <c r="A12850" s="26">
        <v>45002.676828703705</v>
      </c>
      <c r="B12850" s="23" t="s">
        <v>0</v>
      </c>
      <c r="C12850" s="23" t="s">
        <v>16124</v>
      </c>
      <c r="D12850" s="23" t="s">
        <v>982</v>
      </c>
      <c r="E12850" s="23" t="s">
        <v>1</v>
      </c>
      <c r="F12850" s="23" t="s">
        <v>22</v>
      </c>
      <c r="G12850" s="23" t="s">
        <v>975</v>
      </c>
      <c r="H12850" s="2" t="s">
        <v>8893</v>
      </c>
      <c r="I12850" s="23" t="s">
        <v>7680</v>
      </c>
      <c r="J12850" s="23" t="s">
        <v>59</v>
      </c>
      <c r="K12850" s="23" t="s">
        <v>9712</v>
      </c>
      <c r="L12850" s="23" t="s">
        <v>9538</v>
      </c>
      <c r="M12850" s="23">
        <f>YEAR(Tabla2[[#This Row],[Fecha de creación]])</f>
        <v>2023</v>
      </c>
      <c r="N12850" s="23">
        <f>MONTH(Tabla2[[#This Row],[Fecha de creación]])</f>
        <v>3</v>
      </c>
    </row>
    <row r="12851" spans="1:14" x14ac:dyDescent="0.25">
      <c r="A12851" s="26">
        <v>45002.681388888886</v>
      </c>
      <c r="B12851" s="23" t="s">
        <v>0</v>
      </c>
      <c r="C12851" s="23" t="s">
        <v>16125</v>
      </c>
      <c r="D12851" s="23" t="s">
        <v>982</v>
      </c>
      <c r="E12851" s="23" t="s">
        <v>1</v>
      </c>
      <c r="F12851" s="23" t="s">
        <v>22</v>
      </c>
      <c r="G12851" s="23" t="s">
        <v>975</v>
      </c>
      <c r="H12851" s="2" t="s">
        <v>8893</v>
      </c>
      <c r="I12851" s="23" t="s">
        <v>7680</v>
      </c>
      <c r="J12851" s="23" t="s">
        <v>59</v>
      </c>
      <c r="K12851" s="23" t="s">
        <v>9712</v>
      </c>
      <c r="L12851" s="23" t="s">
        <v>9538</v>
      </c>
      <c r="M12851" s="23">
        <f>YEAR(Tabla2[[#This Row],[Fecha de creación]])</f>
        <v>2023</v>
      </c>
      <c r="N12851" s="23">
        <f>MONTH(Tabla2[[#This Row],[Fecha de creación]])</f>
        <v>3</v>
      </c>
    </row>
    <row r="12852" spans="1:14" x14ac:dyDescent="0.25">
      <c r="A12852" s="26">
        <v>45002.685196759259</v>
      </c>
      <c r="B12852" s="23" t="s">
        <v>56</v>
      </c>
      <c r="C12852" s="23" t="s">
        <v>16126</v>
      </c>
      <c r="D12852" s="23" t="s">
        <v>382</v>
      </c>
      <c r="E12852" s="23" t="s">
        <v>1</v>
      </c>
      <c r="F12852" s="23" t="s">
        <v>7</v>
      </c>
      <c r="G12852" s="23" t="s">
        <v>975</v>
      </c>
      <c r="H12852" s="2" t="s">
        <v>7723</v>
      </c>
      <c r="I12852" s="23" t="s">
        <v>14962</v>
      </c>
      <c r="J12852" s="23" t="s">
        <v>59</v>
      </c>
      <c r="K12852" s="23" t="s">
        <v>9712</v>
      </c>
      <c r="L12852" s="23" t="s">
        <v>9538</v>
      </c>
      <c r="M12852" s="23">
        <f>YEAR(Tabla2[[#This Row],[Fecha de creación]])</f>
        <v>2023</v>
      </c>
      <c r="N12852" s="23">
        <f>MONTH(Tabla2[[#This Row],[Fecha de creación]])</f>
        <v>3</v>
      </c>
    </row>
    <row r="12853" spans="1:14" x14ac:dyDescent="0.25">
      <c r="A12853" s="26">
        <v>45002.686412037037</v>
      </c>
      <c r="B12853" s="23" t="s">
        <v>56</v>
      </c>
      <c r="C12853" s="23" t="s">
        <v>16127</v>
      </c>
      <c r="D12853" s="23" t="s">
        <v>15015</v>
      </c>
      <c r="E12853" s="23" t="s">
        <v>1</v>
      </c>
      <c r="F12853" s="23" t="s">
        <v>7</v>
      </c>
      <c r="G12853" s="23" t="s">
        <v>975</v>
      </c>
      <c r="H12853" s="2" t="s">
        <v>7745</v>
      </c>
      <c r="I12853" s="23" t="s">
        <v>14962</v>
      </c>
      <c r="J12853" s="23" t="s">
        <v>59</v>
      </c>
      <c r="K12853" s="23" t="s">
        <v>9712</v>
      </c>
      <c r="L12853" s="23" t="s">
        <v>9538</v>
      </c>
      <c r="M12853" s="23">
        <f>YEAR(Tabla2[[#This Row],[Fecha de creación]])</f>
        <v>2023</v>
      </c>
      <c r="N12853" s="23">
        <f>MONTH(Tabla2[[#This Row],[Fecha de creación]])</f>
        <v>3</v>
      </c>
    </row>
    <row r="12854" spans="1:14" x14ac:dyDescent="0.25">
      <c r="A12854" s="26">
        <v>45002.687951388885</v>
      </c>
      <c r="B12854" s="23" t="s">
        <v>56</v>
      </c>
      <c r="C12854" s="23" t="s">
        <v>16128</v>
      </c>
      <c r="D12854" s="23" t="s">
        <v>312</v>
      </c>
      <c r="E12854" s="23" t="s">
        <v>1</v>
      </c>
      <c r="F12854" s="23" t="s">
        <v>7</v>
      </c>
      <c r="G12854" s="23" t="s">
        <v>975</v>
      </c>
      <c r="H12854" s="2" t="s">
        <v>8459</v>
      </c>
      <c r="I12854" s="23" t="s">
        <v>14962</v>
      </c>
      <c r="J12854" s="23" t="s">
        <v>59</v>
      </c>
      <c r="K12854" s="23" t="s">
        <v>9712</v>
      </c>
      <c r="L12854" s="23" t="s">
        <v>9538</v>
      </c>
      <c r="M12854" s="23">
        <f>YEAR(Tabla2[[#This Row],[Fecha de creación]])</f>
        <v>2023</v>
      </c>
      <c r="N12854" s="23">
        <f>MONTH(Tabla2[[#This Row],[Fecha de creación]])</f>
        <v>3</v>
      </c>
    </row>
    <row r="12855" spans="1:14" x14ac:dyDescent="0.25">
      <c r="A12855" s="26">
        <v>45002.689375000002</v>
      </c>
      <c r="B12855" s="23" t="s">
        <v>0</v>
      </c>
      <c r="C12855" s="23" t="s">
        <v>16129</v>
      </c>
      <c r="D12855" s="23" t="s">
        <v>7882</v>
      </c>
      <c r="E12855" s="23" t="s">
        <v>1</v>
      </c>
      <c r="F12855" s="23" t="s">
        <v>7</v>
      </c>
      <c r="G12855" s="23" t="s">
        <v>975</v>
      </c>
      <c r="H12855" s="2" t="s">
        <v>7722</v>
      </c>
      <c r="I12855" s="23" t="s">
        <v>7680</v>
      </c>
      <c r="J12855" s="23" t="s">
        <v>59</v>
      </c>
      <c r="K12855" s="23" t="s">
        <v>9712</v>
      </c>
      <c r="L12855" s="23" t="s">
        <v>9538</v>
      </c>
      <c r="M12855" s="23">
        <f>YEAR(Tabla2[[#This Row],[Fecha de creación]])</f>
        <v>2023</v>
      </c>
      <c r="N12855" s="23">
        <f>MONTH(Tabla2[[#This Row],[Fecha de creación]])</f>
        <v>3</v>
      </c>
    </row>
    <row r="12856" spans="1:14" x14ac:dyDescent="0.25">
      <c r="A12856" s="26">
        <v>45002.691747685189</v>
      </c>
      <c r="B12856" s="23" t="s">
        <v>56</v>
      </c>
      <c r="C12856" s="23" t="s">
        <v>16130</v>
      </c>
      <c r="D12856" s="23" t="s">
        <v>2536</v>
      </c>
      <c r="E12856" s="23" t="s">
        <v>1</v>
      </c>
      <c r="F12856" s="23" t="s">
        <v>7</v>
      </c>
      <c r="G12856" s="23" t="s">
        <v>1551</v>
      </c>
      <c r="H12856" s="2" t="s">
        <v>7734</v>
      </c>
      <c r="I12856" s="23" t="s">
        <v>11095</v>
      </c>
      <c r="J12856" s="23" t="s">
        <v>59</v>
      </c>
      <c r="K12856" s="23" t="s">
        <v>9712</v>
      </c>
      <c r="L12856" s="23" t="s">
        <v>9539</v>
      </c>
      <c r="M12856" s="23">
        <f>YEAR(Tabla2[[#This Row],[Fecha de creación]])</f>
        <v>2023</v>
      </c>
      <c r="N12856" s="23">
        <f>MONTH(Tabla2[[#This Row],[Fecha de creación]])</f>
        <v>3</v>
      </c>
    </row>
    <row r="12857" spans="1:14" x14ac:dyDescent="0.25">
      <c r="A12857" s="26">
        <v>45003.379201388889</v>
      </c>
      <c r="B12857" s="23" t="s">
        <v>56</v>
      </c>
      <c r="C12857" s="23" t="s">
        <v>16131</v>
      </c>
      <c r="D12857" s="23" t="s">
        <v>7324</v>
      </c>
      <c r="E12857" s="23" t="s">
        <v>1</v>
      </c>
      <c r="F12857" s="23" t="s">
        <v>2</v>
      </c>
      <c r="G12857" s="23" t="s">
        <v>1551</v>
      </c>
      <c r="H12857" s="2" t="s">
        <v>7737</v>
      </c>
      <c r="I12857" s="23" t="s">
        <v>7129</v>
      </c>
      <c r="J12857" s="23" t="s">
        <v>958</v>
      </c>
      <c r="K12857" s="23" t="s">
        <v>9712</v>
      </c>
      <c r="L12857" s="23" t="s">
        <v>9539</v>
      </c>
      <c r="M12857" s="23">
        <f>YEAR(Tabla2[[#This Row],[Fecha de creación]])</f>
        <v>2023</v>
      </c>
      <c r="N12857" s="23">
        <f>MONTH(Tabla2[[#This Row],[Fecha de creación]])</f>
        <v>3</v>
      </c>
    </row>
    <row r="12858" spans="1:14" x14ac:dyDescent="0.25">
      <c r="A12858" s="26">
        <v>45003.429780092592</v>
      </c>
      <c r="B12858" s="23" t="s">
        <v>56</v>
      </c>
      <c r="C12858" s="23" t="s">
        <v>16132</v>
      </c>
      <c r="D12858" s="23" t="s">
        <v>7341</v>
      </c>
      <c r="E12858" s="23" t="s">
        <v>1</v>
      </c>
      <c r="F12858" s="23" t="s">
        <v>22</v>
      </c>
      <c r="G12858" s="23" t="s">
        <v>975</v>
      </c>
      <c r="H12858" s="2" t="s">
        <v>16986</v>
      </c>
      <c r="I12858" s="23" t="s">
        <v>14962</v>
      </c>
      <c r="J12858" s="23" t="s">
        <v>59</v>
      </c>
      <c r="K12858" s="23" t="s">
        <v>9712</v>
      </c>
      <c r="L12858" s="23" t="s">
        <v>9538</v>
      </c>
      <c r="M12858" s="23">
        <f>YEAR(Tabla2[[#This Row],[Fecha de creación]])</f>
        <v>2023</v>
      </c>
      <c r="N12858" s="23">
        <f>MONTH(Tabla2[[#This Row],[Fecha de creación]])</f>
        <v>3</v>
      </c>
    </row>
    <row r="12859" spans="1:14" x14ac:dyDescent="0.25">
      <c r="A12859" s="26">
        <v>45003.456678240742</v>
      </c>
      <c r="B12859" s="23" t="s">
        <v>56</v>
      </c>
      <c r="C12859" s="23" t="s">
        <v>16133</v>
      </c>
      <c r="D12859" s="23" t="s">
        <v>351</v>
      </c>
      <c r="E12859" s="23" t="s">
        <v>1</v>
      </c>
      <c r="F12859" s="23" t="s">
        <v>7</v>
      </c>
      <c r="G12859" s="23" t="s">
        <v>975</v>
      </c>
      <c r="H12859" s="2" t="s">
        <v>8425</v>
      </c>
      <c r="I12859" s="23" t="s">
        <v>14962</v>
      </c>
      <c r="J12859" s="23" t="s">
        <v>59</v>
      </c>
      <c r="K12859" s="23" t="s">
        <v>9712</v>
      </c>
      <c r="L12859" s="23" t="s">
        <v>9538</v>
      </c>
      <c r="M12859" s="23">
        <f>YEAR(Tabla2[[#This Row],[Fecha de creación]])</f>
        <v>2023</v>
      </c>
      <c r="N12859" s="23">
        <f>MONTH(Tabla2[[#This Row],[Fecha de creación]])</f>
        <v>3</v>
      </c>
    </row>
    <row r="12860" spans="1:14" x14ac:dyDescent="0.25">
      <c r="A12860" s="26">
        <v>45003.460034722222</v>
      </c>
      <c r="B12860" s="23" t="s">
        <v>56</v>
      </c>
      <c r="C12860" s="23" t="s">
        <v>16134</v>
      </c>
      <c r="D12860" s="23" t="s">
        <v>131</v>
      </c>
      <c r="E12860" s="23" t="s">
        <v>1</v>
      </c>
      <c r="F12860" s="23" t="s">
        <v>7</v>
      </c>
      <c r="G12860" s="23" t="s">
        <v>975</v>
      </c>
      <c r="H12860" s="2" t="s">
        <v>8397</v>
      </c>
      <c r="I12860" s="23" t="s">
        <v>14962</v>
      </c>
      <c r="J12860" s="23" t="s">
        <v>59</v>
      </c>
      <c r="K12860" s="23" t="s">
        <v>9712</v>
      </c>
      <c r="L12860" s="23" t="s">
        <v>9538</v>
      </c>
      <c r="M12860" s="23">
        <f>YEAR(Tabla2[[#This Row],[Fecha de creación]])</f>
        <v>2023</v>
      </c>
      <c r="N12860" s="23">
        <f>MONTH(Tabla2[[#This Row],[Fecha de creación]])</f>
        <v>3</v>
      </c>
    </row>
    <row r="12861" spans="1:14" x14ac:dyDescent="0.25">
      <c r="A12861" s="26">
        <v>45003.56591435185</v>
      </c>
      <c r="B12861" s="23" t="s">
        <v>189</v>
      </c>
      <c r="C12861" s="23" t="s">
        <v>16135</v>
      </c>
      <c r="D12861" s="23" t="s">
        <v>4002</v>
      </c>
      <c r="E12861" s="23" t="s">
        <v>1</v>
      </c>
      <c r="F12861" s="23" t="s">
        <v>2</v>
      </c>
      <c r="G12861" s="23" t="s">
        <v>1551</v>
      </c>
      <c r="H12861" s="2" t="s">
        <v>7737</v>
      </c>
      <c r="I12861" s="23" t="s">
        <v>7205</v>
      </c>
      <c r="J12861" s="23"/>
      <c r="K12861" s="23" t="s">
        <v>9712</v>
      </c>
      <c r="L12861" s="23" t="s">
        <v>9539</v>
      </c>
      <c r="M12861" s="23">
        <f>YEAR(Tabla2[[#This Row],[Fecha de creación]])</f>
        <v>2023</v>
      </c>
      <c r="N12861" s="23">
        <f>MONTH(Tabla2[[#This Row],[Fecha de creación]])</f>
        <v>3</v>
      </c>
    </row>
    <row r="12862" spans="1:14" x14ac:dyDescent="0.25">
      <c r="A12862" s="26">
        <v>45003.646782407406</v>
      </c>
      <c r="B12862" s="23" t="s">
        <v>0</v>
      </c>
      <c r="C12862" s="23" t="s">
        <v>16136</v>
      </c>
      <c r="D12862" s="23" t="s">
        <v>382</v>
      </c>
      <c r="E12862" s="23" t="s">
        <v>1</v>
      </c>
      <c r="F12862" s="23" t="s">
        <v>7</v>
      </c>
      <c r="G12862" s="23" t="s">
        <v>975</v>
      </c>
      <c r="H12862" s="2" t="s">
        <v>7723</v>
      </c>
      <c r="I12862" s="23" t="s">
        <v>14129</v>
      </c>
      <c r="J12862" s="23" t="s">
        <v>59</v>
      </c>
      <c r="K12862" s="23" t="s">
        <v>9712</v>
      </c>
      <c r="L12862" s="23" t="s">
        <v>9538</v>
      </c>
      <c r="M12862" s="23">
        <f>YEAR(Tabla2[[#This Row],[Fecha de creación]])</f>
        <v>2023</v>
      </c>
      <c r="N12862" s="23">
        <f>MONTH(Tabla2[[#This Row],[Fecha de creación]])</f>
        <v>3</v>
      </c>
    </row>
    <row r="12863" spans="1:14" x14ac:dyDescent="0.25">
      <c r="A12863" s="26">
        <v>45003.66851851852</v>
      </c>
      <c r="B12863" s="23" t="s">
        <v>0</v>
      </c>
      <c r="C12863" s="23" t="s">
        <v>16137</v>
      </c>
      <c r="D12863" s="23" t="s">
        <v>49</v>
      </c>
      <c r="E12863" s="23" t="s">
        <v>1</v>
      </c>
      <c r="F12863" s="23" t="s">
        <v>7</v>
      </c>
      <c r="G12863" s="23" t="s">
        <v>3</v>
      </c>
      <c r="H12863" s="2" t="s">
        <v>7745</v>
      </c>
      <c r="I12863" s="23" t="s">
        <v>14129</v>
      </c>
      <c r="J12863" s="23" t="s">
        <v>59</v>
      </c>
      <c r="K12863" s="23" t="s">
        <v>9712</v>
      </c>
      <c r="L12863" s="23" t="s">
        <v>9539</v>
      </c>
      <c r="M12863" s="23">
        <f>YEAR(Tabla2[[#This Row],[Fecha de creación]])</f>
        <v>2023</v>
      </c>
      <c r="N12863" s="23">
        <f>MONTH(Tabla2[[#This Row],[Fecha de creación]])</f>
        <v>3</v>
      </c>
    </row>
    <row r="12864" spans="1:14" x14ac:dyDescent="0.25">
      <c r="A12864" s="26">
        <v>45003.679189814815</v>
      </c>
      <c r="B12864" s="23" t="s">
        <v>0</v>
      </c>
      <c r="C12864" s="23" t="s">
        <v>16138</v>
      </c>
      <c r="D12864" s="23" t="s">
        <v>49</v>
      </c>
      <c r="E12864" s="23" t="s">
        <v>1</v>
      </c>
      <c r="F12864" s="23" t="s">
        <v>7</v>
      </c>
      <c r="G12864" s="23" t="s">
        <v>3</v>
      </c>
      <c r="H12864" s="2" t="s">
        <v>7745</v>
      </c>
      <c r="I12864" s="23" t="s">
        <v>14129</v>
      </c>
      <c r="J12864" s="23" t="s">
        <v>59</v>
      </c>
      <c r="K12864" s="23" t="s">
        <v>9712</v>
      </c>
      <c r="L12864" s="23" t="s">
        <v>9539</v>
      </c>
      <c r="M12864" s="23">
        <f>YEAR(Tabla2[[#This Row],[Fecha de creación]])</f>
        <v>2023</v>
      </c>
      <c r="N12864" s="23">
        <f>MONTH(Tabla2[[#This Row],[Fecha de creación]])</f>
        <v>3</v>
      </c>
    </row>
    <row r="12865" spans="1:14" x14ac:dyDescent="0.25">
      <c r="A12865" s="26">
        <v>45003.69771990741</v>
      </c>
      <c r="B12865" s="23" t="s">
        <v>0</v>
      </c>
      <c r="C12865" s="23" t="s">
        <v>16139</v>
      </c>
      <c r="D12865" s="23" t="s">
        <v>719</v>
      </c>
      <c r="E12865" s="23" t="s">
        <v>1</v>
      </c>
      <c r="F12865" s="23" t="s">
        <v>7</v>
      </c>
      <c r="G12865" s="23" t="s">
        <v>975</v>
      </c>
      <c r="H12865" s="2" t="s">
        <v>7777</v>
      </c>
      <c r="I12865" s="23" t="s">
        <v>14129</v>
      </c>
      <c r="J12865" s="23" t="s">
        <v>59</v>
      </c>
      <c r="K12865" s="23" t="s">
        <v>9712</v>
      </c>
      <c r="L12865" s="23" t="s">
        <v>9538</v>
      </c>
      <c r="M12865" s="23">
        <f>YEAR(Tabla2[[#This Row],[Fecha de creación]])</f>
        <v>2023</v>
      </c>
      <c r="N12865" s="23">
        <f>MONTH(Tabla2[[#This Row],[Fecha de creación]])</f>
        <v>3</v>
      </c>
    </row>
    <row r="12866" spans="1:14" x14ac:dyDescent="0.25">
      <c r="A12866" s="26">
        <v>45004.611550925925</v>
      </c>
      <c r="B12866" s="23" t="s">
        <v>0</v>
      </c>
      <c r="C12866" s="23" t="s">
        <v>16140</v>
      </c>
      <c r="D12866" s="23" t="s">
        <v>1002</v>
      </c>
      <c r="E12866" s="23" t="s">
        <v>1</v>
      </c>
      <c r="F12866" s="23" t="s">
        <v>7</v>
      </c>
      <c r="G12866" s="23" t="s">
        <v>1551</v>
      </c>
      <c r="H12866" s="2" t="s">
        <v>7726</v>
      </c>
      <c r="I12866" s="23" t="s">
        <v>976</v>
      </c>
      <c r="J12866" s="23" t="s">
        <v>59</v>
      </c>
      <c r="K12866" s="23" t="s">
        <v>9712</v>
      </c>
      <c r="L12866" s="23" t="s">
        <v>9539</v>
      </c>
      <c r="M12866" s="23">
        <f>YEAR(Tabla2[[#This Row],[Fecha de creación]])</f>
        <v>2023</v>
      </c>
      <c r="N12866" s="23">
        <f>MONTH(Tabla2[[#This Row],[Fecha de creación]])</f>
        <v>3</v>
      </c>
    </row>
    <row r="12867" spans="1:14" x14ac:dyDescent="0.25">
      <c r="A12867" s="26">
        <v>45004.650208333333</v>
      </c>
      <c r="B12867" s="23" t="s">
        <v>0</v>
      </c>
      <c r="C12867" s="23" t="s">
        <v>16141</v>
      </c>
      <c r="D12867" s="23" t="s">
        <v>1344</v>
      </c>
      <c r="E12867" s="23" t="s">
        <v>1</v>
      </c>
      <c r="F12867" s="23" t="s">
        <v>7</v>
      </c>
      <c r="G12867" s="23" t="s">
        <v>1551</v>
      </c>
      <c r="H12867" s="2" t="s">
        <v>7726</v>
      </c>
      <c r="I12867" s="23" t="s">
        <v>976</v>
      </c>
      <c r="J12867" s="23" t="s">
        <v>59</v>
      </c>
      <c r="K12867" s="23" t="s">
        <v>9712</v>
      </c>
      <c r="L12867" s="23" t="s">
        <v>9539</v>
      </c>
      <c r="M12867" s="23">
        <f>YEAR(Tabla2[[#This Row],[Fecha de creación]])</f>
        <v>2023</v>
      </c>
      <c r="N12867" s="23">
        <f>MONTH(Tabla2[[#This Row],[Fecha de creación]])</f>
        <v>3</v>
      </c>
    </row>
    <row r="12868" spans="1:14" x14ac:dyDescent="0.25">
      <c r="A12868" s="26">
        <v>45004.65221064815</v>
      </c>
      <c r="B12868" s="23" t="s">
        <v>0</v>
      </c>
      <c r="C12868" s="23" t="s">
        <v>16142</v>
      </c>
      <c r="D12868" s="23" t="s">
        <v>982</v>
      </c>
      <c r="E12868" s="23" t="s">
        <v>1</v>
      </c>
      <c r="F12868" s="23" t="s">
        <v>22</v>
      </c>
      <c r="G12868" s="23" t="s">
        <v>975</v>
      </c>
      <c r="H12868" s="2" t="s">
        <v>8893</v>
      </c>
      <c r="I12868" s="23" t="s">
        <v>7680</v>
      </c>
      <c r="J12868" s="23" t="s">
        <v>59</v>
      </c>
      <c r="K12868" s="23" t="s">
        <v>9712</v>
      </c>
      <c r="L12868" s="23" t="s">
        <v>9538</v>
      </c>
      <c r="M12868" s="23">
        <f>YEAR(Tabla2[[#This Row],[Fecha de creación]])</f>
        <v>2023</v>
      </c>
      <c r="N12868" s="23">
        <f>MONTH(Tabla2[[#This Row],[Fecha de creación]])</f>
        <v>3</v>
      </c>
    </row>
    <row r="12869" spans="1:14" x14ac:dyDescent="0.25">
      <c r="A12869" s="26">
        <v>45004.655601851853</v>
      </c>
      <c r="B12869" s="23" t="s">
        <v>0</v>
      </c>
      <c r="C12869" s="23" t="s">
        <v>16143</v>
      </c>
      <c r="D12869" s="23" t="s">
        <v>9047</v>
      </c>
      <c r="E12869" s="23" t="s">
        <v>1</v>
      </c>
      <c r="F12869" s="23" t="s">
        <v>7</v>
      </c>
      <c r="G12869" s="23" t="s">
        <v>1551</v>
      </c>
      <c r="H12869" s="2" t="s">
        <v>8198</v>
      </c>
      <c r="I12869" s="23" t="s">
        <v>976</v>
      </c>
      <c r="J12869" s="23" t="s">
        <v>59</v>
      </c>
      <c r="K12869" s="23" t="s">
        <v>9712</v>
      </c>
      <c r="L12869" s="23" t="s">
        <v>9539</v>
      </c>
      <c r="M12869" s="23">
        <f>YEAR(Tabla2[[#This Row],[Fecha de creación]])</f>
        <v>2023</v>
      </c>
      <c r="N12869" s="23">
        <f>MONTH(Tabla2[[#This Row],[Fecha de creación]])</f>
        <v>3</v>
      </c>
    </row>
    <row r="12870" spans="1:14" x14ac:dyDescent="0.25">
      <c r="A12870" s="26">
        <v>45004.658900462964</v>
      </c>
      <c r="B12870" s="23" t="s">
        <v>0</v>
      </c>
      <c r="C12870" s="23" t="s">
        <v>16144</v>
      </c>
      <c r="D12870" s="23" t="s">
        <v>982</v>
      </c>
      <c r="E12870" s="23" t="s">
        <v>1</v>
      </c>
      <c r="F12870" s="23" t="s">
        <v>22</v>
      </c>
      <c r="G12870" s="23" t="s">
        <v>975</v>
      </c>
      <c r="H12870" s="2" t="s">
        <v>8893</v>
      </c>
      <c r="I12870" s="23" t="s">
        <v>7680</v>
      </c>
      <c r="J12870" s="23" t="s">
        <v>59</v>
      </c>
      <c r="K12870" s="23" t="s">
        <v>9712</v>
      </c>
      <c r="L12870" s="23" t="s">
        <v>9538</v>
      </c>
      <c r="M12870" s="23">
        <f>YEAR(Tabla2[[#This Row],[Fecha de creación]])</f>
        <v>2023</v>
      </c>
      <c r="N12870" s="23">
        <f>MONTH(Tabla2[[#This Row],[Fecha de creación]])</f>
        <v>3</v>
      </c>
    </row>
    <row r="12871" spans="1:14" x14ac:dyDescent="0.25">
      <c r="A12871" s="26">
        <v>45004.660752314812</v>
      </c>
      <c r="B12871" s="23" t="s">
        <v>0</v>
      </c>
      <c r="C12871" s="23" t="s">
        <v>16145</v>
      </c>
      <c r="D12871" s="23" t="s">
        <v>982</v>
      </c>
      <c r="E12871" s="23" t="s">
        <v>1</v>
      </c>
      <c r="F12871" s="23" t="s">
        <v>22</v>
      </c>
      <c r="G12871" s="23" t="s">
        <v>975</v>
      </c>
      <c r="H12871" s="2" t="s">
        <v>8893</v>
      </c>
      <c r="I12871" s="23" t="s">
        <v>7680</v>
      </c>
      <c r="J12871" s="23" t="s">
        <v>59</v>
      </c>
      <c r="K12871" s="23" t="s">
        <v>9712</v>
      </c>
      <c r="L12871" s="23" t="s">
        <v>9538</v>
      </c>
      <c r="M12871" s="23">
        <f>YEAR(Tabla2[[#This Row],[Fecha de creación]])</f>
        <v>2023</v>
      </c>
      <c r="N12871" s="23">
        <f>MONTH(Tabla2[[#This Row],[Fecha de creación]])</f>
        <v>3</v>
      </c>
    </row>
    <row r="12872" spans="1:14" x14ac:dyDescent="0.25">
      <c r="A12872" s="26">
        <v>45004.662858796299</v>
      </c>
      <c r="B12872" s="23" t="s">
        <v>0</v>
      </c>
      <c r="C12872" s="23" t="s">
        <v>16146</v>
      </c>
      <c r="D12872" s="23" t="s">
        <v>982</v>
      </c>
      <c r="E12872" s="23" t="s">
        <v>1</v>
      </c>
      <c r="F12872" s="23" t="s">
        <v>22</v>
      </c>
      <c r="G12872" s="23" t="s">
        <v>975</v>
      </c>
      <c r="H12872" s="2" t="s">
        <v>8893</v>
      </c>
      <c r="I12872" s="23" t="s">
        <v>7680</v>
      </c>
      <c r="J12872" s="23" t="s">
        <v>59</v>
      </c>
      <c r="K12872" s="23" t="s">
        <v>9712</v>
      </c>
      <c r="L12872" s="23" t="s">
        <v>9538</v>
      </c>
      <c r="M12872" s="23">
        <f>YEAR(Tabla2[[#This Row],[Fecha de creación]])</f>
        <v>2023</v>
      </c>
      <c r="N12872" s="23">
        <f>MONTH(Tabla2[[#This Row],[Fecha de creación]])</f>
        <v>3</v>
      </c>
    </row>
    <row r="12873" spans="1:14" x14ac:dyDescent="0.25">
      <c r="A12873" s="26">
        <v>45004.66542824074</v>
      </c>
      <c r="B12873" s="23" t="s">
        <v>0</v>
      </c>
      <c r="C12873" s="23" t="s">
        <v>16147</v>
      </c>
      <c r="D12873" s="23" t="s">
        <v>1344</v>
      </c>
      <c r="E12873" s="23" t="s">
        <v>1</v>
      </c>
      <c r="F12873" s="23" t="s">
        <v>7</v>
      </c>
      <c r="G12873" s="23" t="s">
        <v>1551</v>
      </c>
      <c r="H12873" s="2" t="s">
        <v>7726</v>
      </c>
      <c r="I12873" s="23" t="s">
        <v>976</v>
      </c>
      <c r="J12873" s="23" t="s">
        <v>59</v>
      </c>
      <c r="K12873" s="23" t="s">
        <v>9712</v>
      </c>
      <c r="L12873" s="23" t="s">
        <v>9539</v>
      </c>
      <c r="M12873" s="23">
        <f>YEAR(Tabla2[[#This Row],[Fecha de creación]])</f>
        <v>2023</v>
      </c>
      <c r="N12873" s="23">
        <f>MONTH(Tabla2[[#This Row],[Fecha de creación]])</f>
        <v>3</v>
      </c>
    </row>
    <row r="12874" spans="1:14" x14ac:dyDescent="0.25">
      <c r="A12874" s="26">
        <v>45004.668611111112</v>
      </c>
      <c r="B12874" s="23" t="s">
        <v>0</v>
      </c>
      <c r="C12874" s="23" t="s">
        <v>16148</v>
      </c>
      <c r="D12874" s="23" t="s">
        <v>982</v>
      </c>
      <c r="E12874" s="23" t="s">
        <v>1</v>
      </c>
      <c r="F12874" s="23" t="s">
        <v>22</v>
      </c>
      <c r="G12874" s="23" t="s">
        <v>975</v>
      </c>
      <c r="H12874" s="2" t="s">
        <v>8893</v>
      </c>
      <c r="I12874" s="23" t="s">
        <v>7680</v>
      </c>
      <c r="J12874" s="23" t="s">
        <v>59</v>
      </c>
      <c r="K12874" s="23" t="s">
        <v>9712</v>
      </c>
      <c r="L12874" s="23" t="s">
        <v>9538</v>
      </c>
      <c r="M12874" s="23">
        <f>YEAR(Tabla2[[#This Row],[Fecha de creación]])</f>
        <v>2023</v>
      </c>
      <c r="N12874" s="23">
        <f>MONTH(Tabla2[[#This Row],[Fecha de creación]])</f>
        <v>3</v>
      </c>
    </row>
    <row r="12875" spans="1:14" x14ac:dyDescent="0.25">
      <c r="A12875" s="26">
        <v>45004.670532407406</v>
      </c>
      <c r="B12875" s="23" t="s">
        <v>0</v>
      </c>
      <c r="C12875" s="23" t="s">
        <v>16149</v>
      </c>
      <c r="D12875" s="23" t="s">
        <v>982</v>
      </c>
      <c r="E12875" s="23" t="s">
        <v>1</v>
      </c>
      <c r="F12875" s="23" t="s">
        <v>22</v>
      </c>
      <c r="G12875" s="23" t="s">
        <v>975</v>
      </c>
      <c r="H12875" s="2" t="s">
        <v>8893</v>
      </c>
      <c r="I12875" s="23" t="s">
        <v>7680</v>
      </c>
      <c r="J12875" s="23" t="s">
        <v>59</v>
      </c>
      <c r="K12875" s="23" t="s">
        <v>9712</v>
      </c>
      <c r="L12875" s="23" t="s">
        <v>9538</v>
      </c>
      <c r="M12875" s="23">
        <f>YEAR(Tabla2[[#This Row],[Fecha de creación]])</f>
        <v>2023</v>
      </c>
      <c r="N12875" s="23">
        <f>MONTH(Tabla2[[#This Row],[Fecha de creación]])</f>
        <v>3</v>
      </c>
    </row>
    <row r="12876" spans="1:14" x14ac:dyDescent="0.25">
      <c r="A12876" s="26">
        <v>45004.671932870369</v>
      </c>
      <c r="B12876" s="23" t="s">
        <v>0</v>
      </c>
      <c r="C12876" s="23" t="s">
        <v>16150</v>
      </c>
      <c r="D12876" s="23" t="s">
        <v>982</v>
      </c>
      <c r="E12876" s="23" t="s">
        <v>1</v>
      </c>
      <c r="F12876" s="23" t="s">
        <v>22</v>
      </c>
      <c r="G12876" s="23" t="s">
        <v>975</v>
      </c>
      <c r="H12876" s="2" t="s">
        <v>8893</v>
      </c>
      <c r="I12876" s="23" t="s">
        <v>7680</v>
      </c>
      <c r="J12876" s="23" t="s">
        <v>59</v>
      </c>
      <c r="K12876" s="23" t="s">
        <v>9712</v>
      </c>
      <c r="L12876" s="23" t="s">
        <v>9538</v>
      </c>
      <c r="M12876" s="23">
        <f>YEAR(Tabla2[[#This Row],[Fecha de creación]])</f>
        <v>2023</v>
      </c>
      <c r="N12876" s="23">
        <f>MONTH(Tabla2[[#This Row],[Fecha de creación]])</f>
        <v>3</v>
      </c>
    </row>
    <row r="12877" spans="1:14" x14ac:dyDescent="0.25">
      <c r="A12877" s="26">
        <v>45004.693298611113</v>
      </c>
      <c r="B12877" s="23" t="s">
        <v>0</v>
      </c>
      <c r="C12877" s="23" t="s">
        <v>16151</v>
      </c>
      <c r="D12877" s="23" t="s">
        <v>1344</v>
      </c>
      <c r="E12877" s="23" t="s">
        <v>1</v>
      </c>
      <c r="F12877" s="23" t="s">
        <v>7</v>
      </c>
      <c r="G12877" s="23" t="s">
        <v>1551</v>
      </c>
      <c r="H12877" s="2" t="s">
        <v>7726</v>
      </c>
      <c r="I12877" s="23" t="s">
        <v>976</v>
      </c>
      <c r="J12877" s="23" t="s">
        <v>59</v>
      </c>
      <c r="K12877" s="23" t="s">
        <v>9712</v>
      </c>
      <c r="L12877" s="23" t="s">
        <v>9539</v>
      </c>
      <c r="M12877" s="23">
        <f>YEAR(Tabla2[[#This Row],[Fecha de creación]])</f>
        <v>2023</v>
      </c>
      <c r="N12877" s="23">
        <f>MONTH(Tabla2[[#This Row],[Fecha de creación]])</f>
        <v>3</v>
      </c>
    </row>
    <row r="12878" spans="1:14" x14ac:dyDescent="0.25">
      <c r="A12878" s="26">
        <v>45005.414837962962</v>
      </c>
      <c r="B12878" s="23" t="s">
        <v>9534</v>
      </c>
      <c r="C12878" s="23" t="s">
        <v>16152</v>
      </c>
      <c r="D12878" s="23" t="s">
        <v>16153</v>
      </c>
      <c r="E12878" s="23" t="s">
        <v>1</v>
      </c>
      <c r="F12878" s="23" t="s">
        <v>22</v>
      </c>
      <c r="G12878" s="23" t="s">
        <v>975</v>
      </c>
      <c r="H12878" s="2" t="s">
        <v>16992</v>
      </c>
      <c r="I12878" s="23" t="s">
        <v>8168</v>
      </c>
      <c r="J12878" s="23"/>
      <c r="K12878" s="23" t="s">
        <v>9712</v>
      </c>
      <c r="L12878" s="23" t="s">
        <v>9538</v>
      </c>
      <c r="M12878" s="23">
        <f>YEAR(Tabla2[[#This Row],[Fecha de creación]])</f>
        <v>2023</v>
      </c>
      <c r="N12878" s="23">
        <f>MONTH(Tabla2[[#This Row],[Fecha de creación]])</f>
        <v>3</v>
      </c>
    </row>
    <row r="12879" spans="1:14" x14ac:dyDescent="0.25">
      <c r="A12879" s="26">
        <v>45005.418217592596</v>
      </c>
      <c r="B12879" s="23" t="s">
        <v>9534</v>
      </c>
      <c r="C12879" s="23" t="s">
        <v>16154</v>
      </c>
      <c r="D12879" s="23" t="s">
        <v>49</v>
      </c>
      <c r="E12879" s="23" t="s">
        <v>1</v>
      </c>
      <c r="F12879" s="23" t="s">
        <v>7</v>
      </c>
      <c r="G12879" s="23" t="s">
        <v>975</v>
      </c>
      <c r="H12879" s="2" t="s">
        <v>16998</v>
      </c>
      <c r="I12879" s="23" t="s">
        <v>8168</v>
      </c>
      <c r="J12879" s="23"/>
      <c r="K12879" s="23" t="s">
        <v>9712</v>
      </c>
      <c r="L12879" s="23" t="s">
        <v>9538</v>
      </c>
      <c r="M12879" s="23">
        <f>YEAR(Tabla2[[#This Row],[Fecha de creación]])</f>
        <v>2023</v>
      </c>
      <c r="N12879" s="23">
        <f>MONTH(Tabla2[[#This Row],[Fecha de creación]])</f>
        <v>3</v>
      </c>
    </row>
    <row r="12880" spans="1:14" x14ac:dyDescent="0.25">
      <c r="A12880" s="26">
        <v>45005.438159722224</v>
      </c>
      <c r="B12880" s="23" t="s">
        <v>9534</v>
      </c>
      <c r="C12880" s="23" t="s">
        <v>16155</v>
      </c>
      <c r="D12880" s="23" t="s">
        <v>16156</v>
      </c>
      <c r="E12880" s="23" t="s">
        <v>1</v>
      </c>
      <c r="F12880" s="23" t="s">
        <v>22</v>
      </c>
      <c r="G12880" s="23" t="s">
        <v>975</v>
      </c>
      <c r="H12880" s="2" t="s">
        <v>7744</v>
      </c>
      <c r="I12880" s="23" t="s">
        <v>8168</v>
      </c>
      <c r="J12880" s="23"/>
      <c r="K12880" s="23" t="s">
        <v>9712</v>
      </c>
      <c r="L12880" s="23" t="s">
        <v>9538</v>
      </c>
      <c r="M12880" s="23">
        <f>YEAR(Tabla2[[#This Row],[Fecha de creación]])</f>
        <v>2023</v>
      </c>
      <c r="N12880" s="23">
        <f>MONTH(Tabla2[[#This Row],[Fecha de creación]])</f>
        <v>3</v>
      </c>
    </row>
    <row r="12881" spans="1:14" x14ac:dyDescent="0.25">
      <c r="A12881" s="26">
        <v>45005.464178240742</v>
      </c>
      <c r="B12881" s="23" t="s">
        <v>0</v>
      </c>
      <c r="C12881" s="23" t="s">
        <v>16157</v>
      </c>
      <c r="D12881" s="23" t="s">
        <v>382</v>
      </c>
      <c r="E12881" s="23" t="s">
        <v>1</v>
      </c>
      <c r="F12881" s="23" t="s">
        <v>7</v>
      </c>
      <c r="G12881" s="23" t="s">
        <v>975</v>
      </c>
      <c r="H12881" s="2" t="s">
        <v>7723</v>
      </c>
      <c r="I12881" s="23" t="s">
        <v>14129</v>
      </c>
      <c r="J12881" s="23" t="s">
        <v>59</v>
      </c>
      <c r="K12881" s="23" t="s">
        <v>9712</v>
      </c>
      <c r="L12881" s="23" t="s">
        <v>9538</v>
      </c>
      <c r="M12881" s="23">
        <f>YEAR(Tabla2[[#This Row],[Fecha de creación]])</f>
        <v>2023</v>
      </c>
      <c r="N12881" s="23">
        <f>MONTH(Tabla2[[#This Row],[Fecha de creación]])</f>
        <v>3</v>
      </c>
    </row>
    <row r="12882" spans="1:14" x14ac:dyDescent="0.25">
      <c r="A12882" s="26">
        <v>45005.466539351852</v>
      </c>
      <c r="B12882" s="23" t="s">
        <v>0</v>
      </c>
      <c r="C12882" s="23" t="s">
        <v>16158</v>
      </c>
      <c r="D12882" s="23" t="s">
        <v>49</v>
      </c>
      <c r="E12882" s="23" t="s">
        <v>1</v>
      </c>
      <c r="F12882" s="23" t="s">
        <v>7</v>
      </c>
      <c r="G12882" s="23" t="s">
        <v>3</v>
      </c>
      <c r="H12882" s="2" t="s">
        <v>7745</v>
      </c>
      <c r="I12882" s="23" t="s">
        <v>14129</v>
      </c>
      <c r="J12882" s="23" t="s">
        <v>59</v>
      </c>
      <c r="K12882" s="23" t="s">
        <v>9712</v>
      </c>
      <c r="L12882" s="23" t="s">
        <v>9539</v>
      </c>
      <c r="M12882" s="23">
        <f>YEAR(Tabla2[[#This Row],[Fecha de creación]])</f>
        <v>2023</v>
      </c>
      <c r="N12882" s="23">
        <f>MONTH(Tabla2[[#This Row],[Fecha de creación]])</f>
        <v>3</v>
      </c>
    </row>
    <row r="12883" spans="1:14" x14ac:dyDescent="0.25">
      <c r="A12883" s="26">
        <v>45005.467465277776</v>
      </c>
      <c r="B12883" s="23" t="s">
        <v>189</v>
      </c>
      <c r="C12883" s="23" t="s">
        <v>16159</v>
      </c>
      <c r="D12883" s="23" t="s">
        <v>7341</v>
      </c>
      <c r="E12883" s="23" t="s">
        <v>1</v>
      </c>
      <c r="F12883" s="23" t="s">
        <v>22</v>
      </c>
      <c r="G12883" s="23" t="s">
        <v>975</v>
      </c>
      <c r="H12883" s="2" t="s">
        <v>16986</v>
      </c>
      <c r="I12883" s="23" t="s">
        <v>14979</v>
      </c>
      <c r="J12883" s="23" t="s">
        <v>59</v>
      </c>
      <c r="K12883" s="23" t="s">
        <v>9712</v>
      </c>
      <c r="L12883" s="23" t="s">
        <v>9538</v>
      </c>
      <c r="M12883" s="23">
        <f>YEAR(Tabla2[[#This Row],[Fecha de creación]])</f>
        <v>2023</v>
      </c>
      <c r="N12883" s="23">
        <f>MONTH(Tabla2[[#This Row],[Fecha de creación]])</f>
        <v>3</v>
      </c>
    </row>
    <row r="12884" spans="1:14" x14ac:dyDescent="0.25">
      <c r="A12884" s="26">
        <v>45005.482256944444</v>
      </c>
      <c r="B12884" s="23" t="s">
        <v>56</v>
      </c>
      <c r="C12884" s="23" t="s">
        <v>16160</v>
      </c>
      <c r="D12884" s="23" t="s">
        <v>2802</v>
      </c>
      <c r="E12884" s="23" t="s">
        <v>1</v>
      </c>
      <c r="F12884" s="23" t="s">
        <v>22</v>
      </c>
      <c r="G12884" s="23" t="s">
        <v>975</v>
      </c>
      <c r="H12884" s="2" t="s">
        <v>7746</v>
      </c>
      <c r="I12884" s="23" t="s">
        <v>14962</v>
      </c>
      <c r="J12884" s="23" t="s">
        <v>59</v>
      </c>
      <c r="K12884" s="23" t="s">
        <v>9712</v>
      </c>
      <c r="L12884" s="23" t="s">
        <v>9538</v>
      </c>
      <c r="M12884" s="23">
        <f>YEAR(Tabla2[[#This Row],[Fecha de creación]])</f>
        <v>2023</v>
      </c>
      <c r="N12884" s="23">
        <f>MONTH(Tabla2[[#This Row],[Fecha de creación]])</f>
        <v>3</v>
      </c>
    </row>
    <row r="12885" spans="1:14" x14ac:dyDescent="0.25">
      <c r="A12885" s="26">
        <v>45005.484907407408</v>
      </c>
      <c r="B12885" s="23" t="s">
        <v>0</v>
      </c>
      <c r="C12885" s="23" t="s">
        <v>16161</v>
      </c>
      <c r="D12885" s="23" t="s">
        <v>7108</v>
      </c>
      <c r="E12885" s="23" t="s">
        <v>1</v>
      </c>
      <c r="F12885" s="23" t="s">
        <v>22</v>
      </c>
      <c r="G12885" s="23" t="s">
        <v>975</v>
      </c>
      <c r="H12885" s="2" t="s">
        <v>8893</v>
      </c>
      <c r="I12885" s="23" t="s">
        <v>14129</v>
      </c>
      <c r="J12885" s="23" t="s">
        <v>59</v>
      </c>
      <c r="K12885" s="23" t="s">
        <v>9712</v>
      </c>
      <c r="L12885" s="23" t="s">
        <v>9538</v>
      </c>
      <c r="M12885" s="23">
        <f>YEAR(Tabla2[[#This Row],[Fecha de creación]])</f>
        <v>2023</v>
      </c>
      <c r="N12885" s="23">
        <f>MONTH(Tabla2[[#This Row],[Fecha de creación]])</f>
        <v>3</v>
      </c>
    </row>
    <row r="12886" spans="1:14" x14ac:dyDescent="0.25">
      <c r="A12886" s="26">
        <v>45005.49015046296</v>
      </c>
      <c r="B12886" s="23" t="s">
        <v>0</v>
      </c>
      <c r="C12886" s="23" t="s">
        <v>16162</v>
      </c>
      <c r="D12886" s="23" t="s">
        <v>16163</v>
      </c>
      <c r="E12886" s="23" t="s">
        <v>1</v>
      </c>
      <c r="F12886" s="23" t="s">
        <v>2</v>
      </c>
      <c r="G12886" s="23" t="s">
        <v>1551</v>
      </c>
      <c r="H12886" s="2" t="s">
        <v>7734</v>
      </c>
      <c r="I12886" s="23" t="s">
        <v>11022</v>
      </c>
      <c r="J12886" s="23" t="s">
        <v>958</v>
      </c>
      <c r="K12886" s="23" t="s">
        <v>9712</v>
      </c>
      <c r="L12886" s="23" t="s">
        <v>9539</v>
      </c>
      <c r="M12886" s="23">
        <f>YEAR(Tabla2[[#This Row],[Fecha de creación]])</f>
        <v>2023</v>
      </c>
      <c r="N12886" s="23">
        <f>MONTH(Tabla2[[#This Row],[Fecha de creación]])</f>
        <v>3</v>
      </c>
    </row>
    <row r="12887" spans="1:14" x14ac:dyDescent="0.25">
      <c r="A12887" s="26">
        <v>45005.492534722223</v>
      </c>
      <c r="B12887" s="23" t="s">
        <v>189</v>
      </c>
      <c r="C12887" s="23" t="s">
        <v>16164</v>
      </c>
      <c r="D12887" s="23" t="s">
        <v>7341</v>
      </c>
      <c r="E12887" s="23" t="s">
        <v>1</v>
      </c>
      <c r="F12887" s="23" t="s">
        <v>22</v>
      </c>
      <c r="G12887" s="23" t="s">
        <v>975</v>
      </c>
      <c r="H12887" s="2" t="s">
        <v>16986</v>
      </c>
      <c r="I12887" s="23" t="s">
        <v>14979</v>
      </c>
      <c r="J12887" s="23" t="s">
        <v>59</v>
      </c>
      <c r="K12887" s="23" t="s">
        <v>9712</v>
      </c>
      <c r="L12887" s="23" t="s">
        <v>9538</v>
      </c>
      <c r="M12887" s="23">
        <f>YEAR(Tabla2[[#This Row],[Fecha de creación]])</f>
        <v>2023</v>
      </c>
      <c r="N12887" s="23">
        <f>MONTH(Tabla2[[#This Row],[Fecha de creación]])</f>
        <v>3</v>
      </c>
    </row>
    <row r="12888" spans="1:14" x14ac:dyDescent="0.25">
      <c r="A12888" s="26">
        <v>45005.494259259256</v>
      </c>
      <c r="B12888" s="23" t="s">
        <v>56</v>
      </c>
      <c r="C12888" s="23" t="s">
        <v>16165</v>
      </c>
      <c r="D12888" s="23" t="s">
        <v>14978</v>
      </c>
      <c r="E12888" s="23" t="s">
        <v>1</v>
      </c>
      <c r="F12888" s="23" t="s">
        <v>7</v>
      </c>
      <c r="G12888" s="23" t="s">
        <v>975</v>
      </c>
      <c r="H12888" s="2" t="s">
        <v>7722</v>
      </c>
      <c r="I12888" s="23" t="s">
        <v>14962</v>
      </c>
      <c r="J12888" s="23" t="s">
        <v>59</v>
      </c>
      <c r="K12888" s="23" t="s">
        <v>9712</v>
      </c>
      <c r="L12888" s="23" t="s">
        <v>9538</v>
      </c>
      <c r="M12888" s="23">
        <f>YEAR(Tabla2[[#This Row],[Fecha de creación]])</f>
        <v>2023</v>
      </c>
      <c r="N12888" s="23">
        <f>MONTH(Tabla2[[#This Row],[Fecha de creación]])</f>
        <v>3</v>
      </c>
    </row>
    <row r="12889" spans="1:14" x14ac:dyDescent="0.25">
      <c r="A12889" s="26">
        <v>45005.501921296294</v>
      </c>
      <c r="B12889" s="23" t="s">
        <v>56</v>
      </c>
      <c r="C12889" s="23" t="s">
        <v>16166</v>
      </c>
      <c r="D12889" s="23" t="s">
        <v>7268</v>
      </c>
      <c r="E12889" s="23" t="s">
        <v>1</v>
      </c>
      <c r="F12889" s="23" t="s">
        <v>22</v>
      </c>
      <c r="G12889" s="23" t="s">
        <v>975</v>
      </c>
      <c r="H12889" s="2" t="s">
        <v>8893</v>
      </c>
      <c r="I12889" s="23" t="s">
        <v>14962</v>
      </c>
      <c r="J12889" s="23" t="s">
        <v>59</v>
      </c>
      <c r="K12889" s="23" t="s">
        <v>9712</v>
      </c>
      <c r="L12889" s="23" t="s">
        <v>9538</v>
      </c>
      <c r="M12889" s="23">
        <f>YEAR(Tabla2[[#This Row],[Fecha de creación]])</f>
        <v>2023</v>
      </c>
      <c r="N12889" s="23">
        <f>MONTH(Tabla2[[#This Row],[Fecha de creación]])</f>
        <v>3</v>
      </c>
    </row>
    <row r="12890" spans="1:14" x14ac:dyDescent="0.25">
      <c r="A12890" s="26">
        <v>45005.507210648146</v>
      </c>
      <c r="B12890" s="23" t="s">
        <v>0</v>
      </c>
      <c r="C12890" s="23" t="s">
        <v>16167</v>
      </c>
      <c r="D12890" s="23" t="s">
        <v>1057</v>
      </c>
      <c r="E12890" s="23" t="s">
        <v>1</v>
      </c>
      <c r="F12890" s="23" t="s">
        <v>7</v>
      </c>
      <c r="G12890" s="23" t="s">
        <v>975</v>
      </c>
      <c r="H12890" s="2" t="s">
        <v>8535</v>
      </c>
      <c r="I12890" s="23" t="s">
        <v>14129</v>
      </c>
      <c r="J12890" s="23" t="s">
        <v>59</v>
      </c>
      <c r="K12890" s="23" t="s">
        <v>9712</v>
      </c>
      <c r="L12890" s="23" t="s">
        <v>9538</v>
      </c>
      <c r="M12890" s="23">
        <f>YEAR(Tabla2[[#This Row],[Fecha de creación]])</f>
        <v>2023</v>
      </c>
      <c r="N12890" s="23">
        <f>MONTH(Tabla2[[#This Row],[Fecha de creación]])</f>
        <v>3</v>
      </c>
    </row>
    <row r="12891" spans="1:14" x14ac:dyDescent="0.25">
      <c r="A12891" s="26">
        <v>45005.508229166669</v>
      </c>
      <c r="B12891" s="23" t="s">
        <v>189</v>
      </c>
      <c r="C12891" s="23" t="s">
        <v>16168</v>
      </c>
      <c r="D12891" s="23" t="s">
        <v>21</v>
      </c>
      <c r="E12891" s="23" t="s">
        <v>1</v>
      </c>
      <c r="F12891" s="23" t="s">
        <v>7</v>
      </c>
      <c r="G12891" s="23" t="s">
        <v>975</v>
      </c>
      <c r="H12891" s="2" t="s">
        <v>7744</v>
      </c>
      <c r="I12891" s="23" t="s">
        <v>14979</v>
      </c>
      <c r="J12891" s="23" t="s">
        <v>59</v>
      </c>
      <c r="K12891" s="23" t="s">
        <v>9712</v>
      </c>
      <c r="L12891" s="23" t="s">
        <v>9538</v>
      </c>
      <c r="M12891" s="23">
        <f>YEAR(Tabla2[[#This Row],[Fecha de creación]])</f>
        <v>2023</v>
      </c>
      <c r="N12891" s="23">
        <f>MONTH(Tabla2[[#This Row],[Fecha de creación]])</f>
        <v>3</v>
      </c>
    </row>
    <row r="12892" spans="1:14" x14ac:dyDescent="0.25">
      <c r="A12892" s="26">
        <v>45005.509305555555</v>
      </c>
      <c r="B12892" s="23" t="s">
        <v>56</v>
      </c>
      <c r="C12892" s="23" t="s">
        <v>16169</v>
      </c>
      <c r="D12892" s="23" t="s">
        <v>7341</v>
      </c>
      <c r="E12892" s="23" t="s">
        <v>1</v>
      </c>
      <c r="F12892" s="23" t="s">
        <v>22</v>
      </c>
      <c r="G12892" s="23" t="s">
        <v>975</v>
      </c>
      <c r="H12892" s="2" t="s">
        <v>16986</v>
      </c>
      <c r="I12892" s="23" t="s">
        <v>14962</v>
      </c>
      <c r="J12892" s="23" t="s">
        <v>59</v>
      </c>
      <c r="K12892" s="23" t="s">
        <v>9712</v>
      </c>
      <c r="L12892" s="23" t="s">
        <v>9538</v>
      </c>
      <c r="M12892" s="23">
        <f>YEAR(Tabla2[[#This Row],[Fecha de creación]])</f>
        <v>2023</v>
      </c>
      <c r="N12892" s="23">
        <f>MONTH(Tabla2[[#This Row],[Fecha de creación]])</f>
        <v>3</v>
      </c>
    </row>
    <row r="12893" spans="1:14" x14ac:dyDescent="0.25">
      <c r="A12893" s="26">
        <v>45005.510324074072</v>
      </c>
      <c r="B12893" s="23" t="s">
        <v>56</v>
      </c>
      <c r="C12893" s="23" t="s">
        <v>16170</v>
      </c>
      <c r="D12893" s="23" t="s">
        <v>15015</v>
      </c>
      <c r="E12893" s="23" t="s">
        <v>1</v>
      </c>
      <c r="F12893" s="23" t="s">
        <v>7</v>
      </c>
      <c r="G12893" s="23" t="s">
        <v>975</v>
      </c>
      <c r="H12893" s="2" t="s">
        <v>7745</v>
      </c>
      <c r="I12893" s="23" t="s">
        <v>14962</v>
      </c>
      <c r="J12893" s="23" t="s">
        <v>59</v>
      </c>
      <c r="K12893" s="23" t="s">
        <v>9712</v>
      </c>
      <c r="L12893" s="23" t="s">
        <v>9538</v>
      </c>
      <c r="M12893" s="23">
        <f>YEAR(Tabla2[[#This Row],[Fecha de creación]])</f>
        <v>2023</v>
      </c>
      <c r="N12893" s="23">
        <f>MONTH(Tabla2[[#This Row],[Fecha de creación]])</f>
        <v>3</v>
      </c>
    </row>
    <row r="12894" spans="1:14" x14ac:dyDescent="0.25">
      <c r="A12894" s="26">
        <v>45005.57534722222</v>
      </c>
      <c r="B12894" s="23" t="s">
        <v>0</v>
      </c>
      <c r="C12894" s="23" t="s">
        <v>16171</v>
      </c>
      <c r="D12894" s="23" t="s">
        <v>8176</v>
      </c>
      <c r="E12894" s="23" t="s">
        <v>1</v>
      </c>
      <c r="F12894" s="23" t="s">
        <v>22</v>
      </c>
      <c r="G12894" s="23" t="s">
        <v>975</v>
      </c>
      <c r="H12894" s="2" t="s">
        <v>8893</v>
      </c>
      <c r="I12894" s="23" t="s">
        <v>14129</v>
      </c>
      <c r="J12894" s="23" t="s">
        <v>59</v>
      </c>
      <c r="K12894" s="23" t="s">
        <v>9712</v>
      </c>
      <c r="L12894" s="23" t="s">
        <v>9538</v>
      </c>
      <c r="M12894" s="23">
        <f>YEAR(Tabla2[[#This Row],[Fecha de creación]])</f>
        <v>2023</v>
      </c>
      <c r="N12894" s="23">
        <f>MONTH(Tabla2[[#This Row],[Fecha de creación]])</f>
        <v>3</v>
      </c>
    </row>
    <row r="12895" spans="1:14" x14ac:dyDescent="0.25">
      <c r="A12895" s="26">
        <v>45005.655057870368</v>
      </c>
      <c r="B12895" s="23" t="s">
        <v>56</v>
      </c>
      <c r="C12895" s="23" t="s">
        <v>16172</v>
      </c>
      <c r="D12895" s="23" t="s">
        <v>7341</v>
      </c>
      <c r="E12895" s="23" t="s">
        <v>1</v>
      </c>
      <c r="F12895" s="23" t="s">
        <v>22</v>
      </c>
      <c r="G12895" s="23" t="s">
        <v>975</v>
      </c>
      <c r="H12895" s="2" t="s">
        <v>16986</v>
      </c>
      <c r="I12895" s="23" t="s">
        <v>14962</v>
      </c>
      <c r="J12895" s="23" t="s">
        <v>958</v>
      </c>
      <c r="K12895" s="23" t="s">
        <v>9712</v>
      </c>
      <c r="L12895" s="23" t="s">
        <v>9538</v>
      </c>
      <c r="M12895" s="23">
        <f>YEAR(Tabla2[[#This Row],[Fecha de creación]])</f>
        <v>2023</v>
      </c>
      <c r="N12895" s="23">
        <f>MONTH(Tabla2[[#This Row],[Fecha de creación]])</f>
        <v>3</v>
      </c>
    </row>
    <row r="12896" spans="1:14" x14ac:dyDescent="0.25">
      <c r="A12896" s="26">
        <v>45005.670868055553</v>
      </c>
      <c r="B12896" s="23" t="s">
        <v>56</v>
      </c>
      <c r="C12896" s="23" t="s">
        <v>16173</v>
      </c>
      <c r="D12896" s="23" t="s">
        <v>312</v>
      </c>
      <c r="E12896" s="23" t="s">
        <v>1</v>
      </c>
      <c r="F12896" s="23" t="s">
        <v>7</v>
      </c>
      <c r="G12896" s="23" t="s">
        <v>975</v>
      </c>
      <c r="H12896" s="2" t="s">
        <v>8459</v>
      </c>
      <c r="I12896" s="23" t="s">
        <v>14962</v>
      </c>
      <c r="J12896" s="23" t="s">
        <v>59</v>
      </c>
      <c r="K12896" s="23" t="s">
        <v>9712</v>
      </c>
      <c r="L12896" s="23" t="s">
        <v>9538</v>
      </c>
      <c r="M12896" s="23">
        <f>YEAR(Tabla2[[#This Row],[Fecha de creación]])</f>
        <v>2023</v>
      </c>
      <c r="N12896" s="23">
        <f>MONTH(Tabla2[[#This Row],[Fecha de creación]])</f>
        <v>3</v>
      </c>
    </row>
    <row r="12897" spans="1:14" x14ac:dyDescent="0.25">
      <c r="A12897" s="26">
        <v>45005.671620370369</v>
      </c>
      <c r="B12897" s="23" t="s">
        <v>56</v>
      </c>
      <c r="C12897" s="23" t="s">
        <v>16174</v>
      </c>
      <c r="D12897" s="23" t="s">
        <v>382</v>
      </c>
      <c r="E12897" s="23" t="s">
        <v>1</v>
      </c>
      <c r="F12897" s="23" t="s">
        <v>7</v>
      </c>
      <c r="G12897" s="23" t="s">
        <v>975</v>
      </c>
      <c r="H12897" s="2" t="s">
        <v>7723</v>
      </c>
      <c r="I12897" s="23" t="s">
        <v>14962</v>
      </c>
      <c r="J12897" s="23" t="s">
        <v>59</v>
      </c>
      <c r="K12897" s="23" t="s">
        <v>9712</v>
      </c>
      <c r="L12897" s="23" t="s">
        <v>9538</v>
      </c>
      <c r="M12897" s="23">
        <f>YEAR(Tabla2[[#This Row],[Fecha de creación]])</f>
        <v>2023</v>
      </c>
      <c r="N12897" s="23">
        <f>MONTH(Tabla2[[#This Row],[Fecha de creación]])</f>
        <v>3</v>
      </c>
    </row>
    <row r="12898" spans="1:14" x14ac:dyDescent="0.25">
      <c r="A12898" s="26">
        <v>45005.673460648148</v>
      </c>
      <c r="B12898" s="23" t="s">
        <v>189</v>
      </c>
      <c r="C12898" s="23" t="s">
        <v>16175</v>
      </c>
      <c r="D12898" s="23" t="s">
        <v>15740</v>
      </c>
      <c r="E12898" s="23" t="s">
        <v>1</v>
      </c>
      <c r="F12898" s="23" t="s">
        <v>22</v>
      </c>
      <c r="G12898" s="23" t="s">
        <v>975</v>
      </c>
      <c r="H12898" s="2" t="s">
        <v>7743</v>
      </c>
      <c r="I12898" s="23" t="s">
        <v>14979</v>
      </c>
      <c r="J12898" s="23" t="s">
        <v>59</v>
      </c>
      <c r="K12898" s="23" t="s">
        <v>9712</v>
      </c>
      <c r="L12898" s="23" t="s">
        <v>9538</v>
      </c>
      <c r="M12898" s="23">
        <f>YEAR(Tabla2[[#This Row],[Fecha de creación]])</f>
        <v>2023</v>
      </c>
      <c r="N12898" s="23">
        <f>MONTH(Tabla2[[#This Row],[Fecha de creación]])</f>
        <v>3</v>
      </c>
    </row>
    <row r="12899" spans="1:14" x14ac:dyDescent="0.25">
      <c r="A12899" s="26">
        <v>45005.675162037034</v>
      </c>
      <c r="B12899" s="23" t="s">
        <v>189</v>
      </c>
      <c r="C12899" s="23" t="s">
        <v>16176</v>
      </c>
      <c r="D12899" s="23" t="s">
        <v>15740</v>
      </c>
      <c r="E12899" s="23" t="s">
        <v>1</v>
      </c>
      <c r="F12899" s="23" t="s">
        <v>22</v>
      </c>
      <c r="G12899" s="23" t="s">
        <v>975</v>
      </c>
      <c r="H12899" s="2" t="s">
        <v>7743</v>
      </c>
      <c r="I12899" s="23" t="s">
        <v>14979</v>
      </c>
      <c r="J12899" s="23" t="s">
        <v>59</v>
      </c>
      <c r="K12899" s="23" t="s">
        <v>9712</v>
      </c>
      <c r="L12899" s="23" t="s">
        <v>9538</v>
      </c>
      <c r="M12899" s="23">
        <f>YEAR(Tabla2[[#This Row],[Fecha de creación]])</f>
        <v>2023</v>
      </c>
      <c r="N12899" s="23">
        <f>MONTH(Tabla2[[#This Row],[Fecha de creación]])</f>
        <v>3</v>
      </c>
    </row>
    <row r="12900" spans="1:14" x14ac:dyDescent="0.25">
      <c r="A12900" s="26">
        <v>45005.676087962966</v>
      </c>
      <c r="B12900" s="23" t="s">
        <v>56</v>
      </c>
      <c r="C12900" s="23" t="s">
        <v>16177</v>
      </c>
      <c r="D12900" s="23" t="s">
        <v>7341</v>
      </c>
      <c r="E12900" s="23" t="s">
        <v>1</v>
      </c>
      <c r="F12900" s="23" t="s">
        <v>22</v>
      </c>
      <c r="G12900" s="23" t="s">
        <v>975</v>
      </c>
      <c r="H12900" s="2" t="s">
        <v>16986</v>
      </c>
      <c r="I12900" s="23" t="s">
        <v>14962</v>
      </c>
      <c r="J12900" s="23" t="s">
        <v>59</v>
      </c>
      <c r="K12900" s="23" t="s">
        <v>9712</v>
      </c>
      <c r="L12900" s="23" t="s">
        <v>9538</v>
      </c>
      <c r="M12900" s="23">
        <f>YEAR(Tabla2[[#This Row],[Fecha de creación]])</f>
        <v>2023</v>
      </c>
      <c r="N12900" s="23">
        <f>MONTH(Tabla2[[#This Row],[Fecha de creación]])</f>
        <v>3</v>
      </c>
    </row>
    <row r="12901" spans="1:14" x14ac:dyDescent="0.25">
      <c r="A12901" s="26">
        <v>45005.677268518521</v>
      </c>
      <c r="B12901" s="23" t="s">
        <v>56</v>
      </c>
      <c r="C12901" s="23" t="s">
        <v>16178</v>
      </c>
      <c r="D12901" s="23" t="s">
        <v>312</v>
      </c>
      <c r="E12901" s="23" t="s">
        <v>1</v>
      </c>
      <c r="F12901" s="23" t="s">
        <v>7</v>
      </c>
      <c r="G12901" s="23" t="s">
        <v>975</v>
      </c>
      <c r="H12901" s="2" t="s">
        <v>8459</v>
      </c>
      <c r="I12901" s="23" t="s">
        <v>14962</v>
      </c>
      <c r="J12901" s="23" t="s">
        <v>59</v>
      </c>
      <c r="K12901" s="23" t="s">
        <v>9712</v>
      </c>
      <c r="L12901" s="23" t="s">
        <v>9538</v>
      </c>
      <c r="M12901" s="23">
        <f>YEAR(Tabla2[[#This Row],[Fecha de creación]])</f>
        <v>2023</v>
      </c>
      <c r="N12901" s="23">
        <f>MONTH(Tabla2[[#This Row],[Fecha de creación]])</f>
        <v>3</v>
      </c>
    </row>
    <row r="12902" spans="1:14" x14ac:dyDescent="0.25">
      <c r="A12902" s="26">
        <v>45005.683668981481</v>
      </c>
      <c r="B12902" s="23" t="s">
        <v>189</v>
      </c>
      <c r="C12902" s="23" t="s">
        <v>16179</v>
      </c>
      <c r="D12902" s="23" t="s">
        <v>6918</v>
      </c>
      <c r="E12902" s="23" t="s">
        <v>1</v>
      </c>
      <c r="F12902" s="23" t="s">
        <v>22</v>
      </c>
      <c r="G12902" s="23" t="s">
        <v>975</v>
      </c>
      <c r="H12902" s="2" t="s">
        <v>7743</v>
      </c>
      <c r="I12902" s="23" t="s">
        <v>14979</v>
      </c>
      <c r="J12902" s="23" t="s">
        <v>59</v>
      </c>
      <c r="K12902" s="23" t="s">
        <v>9712</v>
      </c>
      <c r="L12902" s="23" t="s">
        <v>9538</v>
      </c>
      <c r="M12902" s="23">
        <f>YEAR(Tabla2[[#This Row],[Fecha de creación]])</f>
        <v>2023</v>
      </c>
      <c r="N12902" s="23">
        <f>MONTH(Tabla2[[#This Row],[Fecha de creación]])</f>
        <v>3</v>
      </c>
    </row>
    <row r="12903" spans="1:14" x14ac:dyDescent="0.25">
      <c r="A12903" s="26">
        <v>45005.697222222225</v>
      </c>
      <c r="B12903" s="23" t="s">
        <v>56</v>
      </c>
      <c r="C12903" s="23" t="s">
        <v>16180</v>
      </c>
      <c r="D12903" s="23" t="s">
        <v>21</v>
      </c>
      <c r="E12903" s="23" t="s">
        <v>1</v>
      </c>
      <c r="F12903" s="23" t="s">
        <v>7</v>
      </c>
      <c r="G12903" s="23" t="s">
        <v>975</v>
      </c>
      <c r="H12903" s="2" t="s">
        <v>7744</v>
      </c>
      <c r="I12903" s="23" t="s">
        <v>14962</v>
      </c>
      <c r="J12903" s="23" t="s">
        <v>59</v>
      </c>
      <c r="K12903" s="23" t="s">
        <v>9712</v>
      </c>
      <c r="L12903" s="23" t="s">
        <v>9538</v>
      </c>
      <c r="M12903" s="23">
        <f>YEAR(Tabla2[[#This Row],[Fecha de creación]])</f>
        <v>2023</v>
      </c>
      <c r="N12903" s="23">
        <f>MONTH(Tabla2[[#This Row],[Fecha de creación]])</f>
        <v>3</v>
      </c>
    </row>
    <row r="12904" spans="1:14" x14ac:dyDescent="0.25">
      <c r="A12904" s="26">
        <v>45005.697893518518</v>
      </c>
      <c r="B12904" s="23" t="s">
        <v>56</v>
      </c>
      <c r="C12904" s="23" t="s">
        <v>16181</v>
      </c>
      <c r="D12904" s="23" t="s">
        <v>382</v>
      </c>
      <c r="E12904" s="23" t="s">
        <v>1</v>
      </c>
      <c r="F12904" s="23" t="s">
        <v>7</v>
      </c>
      <c r="G12904" s="23" t="s">
        <v>975</v>
      </c>
      <c r="H12904" s="2" t="s">
        <v>7723</v>
      </c>
      <c r="I12904" s="23" t="s">
        <v>14962</v>
      </c>
      <c r="J12904" s="23" t="s">
        <v>59</v>
      </c>
      <c r="K12904" s="23" t="s">
        <v>9712</v>
      </c>
      <c r="L12904" s="23" t="s">
        <v>9538</v>
      </c>
      <c r="M12904" s="23">
        <f>YEAR(Tabla2[[#This Row],[Fecha de creación]])</f>
        <v>2023</v>
      </c>
      <c r="N12904" s="23">
        <f>MONTH(Tabla2[[#This Row],[Fecha de creación]])</f>
        <v>3</v>
      </c>
    </row>
    <row r="12905" spans="1:14" x14ac:dyDescent="0.25">
      <c r="A12905" s="26">
        <v>45005.704629629632</v>
      </c>
      <c r="B12905" s="23" t="s">
        <v>56</v>
      </c>
      <c r="C12905" s="23" t="s">
        <v>16182</v>
      </c>
      <c r="D12905" s="23" t="s">
        <v>7341</v>
      </c>
      <c r="E12905" s="23" t="s">
        <v>1</v>
      </c>
      <c r="F12905" s="23" t="s">
        <v>22</v>
      </c>
      <c r="G12905" s="23" t="s">
        <v>975</v>
      </c>
      <c r="H12905" s="2" t="s">
        <v>16986</v>
      </c>
      <c r="I12905" s="23" t="s">
        <v>14962</v>
      </c>
      <c r="J12905" s="23" t="s">
        <v>59</v>
      </c>
      <c r="K12905" s="23" t="s">
        <v>9712</v>
      </c>
      <c r="L12905" s="23" t="s">
        <v>9538</v>
      </c>
      <c r="M12905" s="23">
        <f>YEAR(Tabla2[[#This Row],[Fecha de creación]])</f>
        <v>2023</v>
      </c>
      <c r="N12905" s="23">
        <f>MONTH(Tabla2[[#This Row],[Fecha de creación]])</f>
        <v>3</v>
      </c>
    </row>
    <row r="12906" spans="1:14" x14ac:dyDescent="0.25">
      <c r="A12906" s="26">
        <v>45005.705462962964</v>
      </c>
      <c r="B12906" s="23" t="s">
        <v>56</v>
      </c>
      <c r="C12906" s="23" t="s">
        <v>16183</v>
      </c>
      <c r="D12906" s="23" t="s">
        <v>7268</v>
      </c>
      <c r="E12906" s="23" t="s">
        <v>1</v>
      </c>
      <c r="F12906" s="23" t="s">
        <v>22</v>
      </c>
      <c r="G12906" s="23" t="s">
        <v>975</v>
      </c>
      <c r="H12906" s="2" t="s">
        <v>8893</v>
      </c>
      <c r="I12906" s="23" t="s">
        <v>14962</v>
      </c>
      <c r="J12906" s="23" t="s">
        <v>59</v>
      </c>
      <c r="K12906" s="23" t="s">
        <v>9712</v>
      </c>
      <c r="L12906" s="23" t="s">
        <v>9538</v>
      </c>
      <c r="M12906" s="23">
        <f>YEAR(Tabla2[[#This Row],[Fecha de creación]])</f>
        <v>2023</v>
      </c>
      <c r="N12906" s="23">
        <f>MONTH(Tabla2[[#This Row],[Fecha de creación]])</f>
        <v>3</v>
      </c>
    </row>
    <row r="12907" spans="1:14" x14ac:dyDescent="0.25">
      <c r="A12907" s="26">
        <v>45005.706469907411</v>
      </c>
      <c r="B12907" s="23" t="s">
        <v>189</v>
      </c>
      <c r="C12907" s="23" t="s">
        <v>16184</v>
      </c>
      <c r="D12907" s="23" t="s">
        <v>7268</v>
      </c>
      <c r="E12907" s="23" t="s">
        <v>1</v>
      </c>
      <c r="F12907" s="23" t="s">
        <v>22</v>
      </c>
      <c r="G12907" s="23" t="s">
        <v>975</v>
      </c>
      <c r="H12907" s="2" t="s">
        <v>8893</v>
      </c>
      <c r="I12907" s="23" t="s">
        <v>14979</v>
      </c>
      <c r="J12907" s="23" t="s">
        <v>59</v>
      </c>
      <c r="K12907" s="23" t="s">
        <v>9712</v>
      </c>
      <c r="L12907" s="23" t="s">
        <v>9538</v>
      </c>
      <c r="M12907" s="23">
        <f>YEAR(Tabla2[[#This Row],[Fecha de creación]])</f>
        <v>2023</v>
      </c>
      <c r="N12907" s="23">
        <f>MONTH(Tabla2[[#This Row],[Fecha de creación]])</f>
        <v>3</v>
      </c>
    </row>
    <row r="12908" spans="1:14" x14ac:dyDescent="0.25">
      <c r="A12908" s="26">
        <v>45006.402754629627</v>
      </c>
      <c r="B12908" s="23" t="s">
        <v>189</v>
      </c>
      <c r="C12908" s="23" t="s">
        <v>16185</v>
      </c>
      <c r="D12908" s="23" t="s">
        <v>7341</v>
      </c>
      <c r="E12908" s="23" t="s">
        <v>1</v>
      </c>
      <c r="F12908" s="23" t="s">
        <v>22</v>
      </c>
      <c r="G12908" s="23" t="s">
        <v>975</v>
      </c>
      <c r="H12908" s="2" t="s">
        <v>16986</v>
      </c>
      <c r="I12908" s="23" t="s">
        <v>14979</v>
      </c>
      <c r="J12908" s="23" t="s">
        <v>59</v>
      </c>
      <c r="K12908" s="23" t="s">
        <v>9712</v>
      </c>
      <c r="L12908" s="23" t="s">
        <v>9538</v>
      </c>
      <c r="M12908" s="23">
        <f>YEAR(Tabla2[[#This Row],[Fecha de creación]])</f>
        <v>2023</v>
      </c>
      <c r="N12908" s="23">
        <f>MONTH(Tabla2[[#This Row],[Fecha de creación]])</f>
        <v>3</v>
      </c>
    </row>
    <row r="12909" spans="1:14" x14ac:dyDescent="0.25">
      <c r="A12909" s="26">
        <v>45006.488495370373</v>
      </c>
      <c r="B12909" s="23" t="s">
        <v>0</v>
      </c>
      <c r="C12909" s="23" t="s">
        <v>16186</v>
      </c>
      <c r="D12909" s="23" t="s">
        <v>7108</v>
      </c>
      <c r="E12909" s="23" t="s">
        <v>1</v>
      </c>
      <c r="F12909" s="23" t="s">
        <v>22</v>
      </c>
      <c r="G12909" s="23" t="s">
        <v>975</v>
      </c>
      <c r="H12909" s="2" t="s">
        <v>8893</v>
      </c>
      <c r="I12909" s="23" t="s">
        <v>14129</v>
      </c>
      <c r="J12909" s="23" t="s">
        <v>59</v>
      </c>
      <c r="K12909" s="23" t="s">
        <v>9712</v>
      </c>
      <c r="L12909" s="23" t="s">
        <v>9538</v>
      </c>
      <c r="M12909" s="23">
        <f>YEAR(Tabla2[[#This Row],[Fecha de creación]])</f>
        <v>2023</v>
      </c>
      <c r="N12909" s="23">
        <f>MONTH(Tabla2[[#This Row],[Fecha de creación]])</f>
        <v>3</v>
      </c>
    </row>
    <row r="12910" spans="1:14" x14ac:dyDescent="0.25">
      <c r="A12910" s="26">
        <v>45006.498182870368</v>
      </c>
      <c r="B12910" s="23" t="s">
        <v>34</v>
      </c>
      <c r="C12910" s="23" t="s">
        <v>16187</v>
      </c>
      <c r="D12910" s="23" t="s">
        <v>16188</v>
      </c>
      <c r="E12910" s="23" t="s">
        <v>1</v>
      </c>
      <c r="F12910" s="23" t="s">
        <v>22</v>
      </c>
      <c r="G12910" s="23" t="s">
        <v>975</v>
      </c>
      <c r="H12910" s="2" t="s">
        <v>16986</v>
      </c>
      <c r="I12910" s="23" t="s">
        <v>13151</v>
      </c>
      <c r="J12910" s="23"/>
      <c r="K12910" s="23" t="s">
        <v>9712</v>
      </c>
      <c r="L12910" s="23" t="s">
        <v>9538</v>
      </c>
      <c r="M12910" s="23">
        <f>YEAR(Tabla2[[#This Row],[Fecha de creación]])</f>
        <v>2023</v>
      </c>
      <c r="N12910" s="23">
        <f>MONTH(Tabla2[[#This Row],[Fecha de creación]])</f>
        <v>3</v>
      </c>
    </row>
    <row r="12911" spans="1:14" x14ac:dyDescent="0.25">
      <c r="A12911" s="26">
        <v>45006.502592592595</v>
      </c>
      <c r="B12911" s="23" t="s">
        <v>189</v>
      </c>
      <c r="C12911" s="23" t="s">
        <v>16189</v>
      </c>
      <c r="D12911" s="23" t="s">
        <v>312</v>
      </c>
      <c r="E12911" s="23" t="s">
        <v>1</v>
      </c>
      <c r="F12911" s="23" t="s">
        <v>7</v>
      </c>
      <c r="G12911" s="23" t="s">
        <v>975</v>
      </c>
      <c r="H12911" s="2" t="s">
        <v>8459</v>
      </c>
      <c r="I12911" s="23" t="s">
        <v>14979</v>
      </c>
      <c r="J12911" s="23" t="s">
        <v>59</v>
      </c>
      <c r="K12911" s="23" t="s">
        <v>9712</v>
      </c>
      <c r="L12911" s="23" t="s">
        <v>9538</v>
      </c>
      <c r="M12911" s="23">
        <f>YEAR(Tabla2[[#This Row],[Fecha de creación]])</f>
        <v>2023</v>
      </c>
      <c r="N12911" s="23">
        <f>MONTH(Tabla2[[#This Row],[Fecha de creación]])</f>
        <v>3</v>
      </c>
    </row>
    <row r="12912" spans="1:14" x14ac:dyDescent="0.25">
      <c r="A12912" s="26">
        <v>45006.51357638889</v>
      </c>
      <c r="B12912" s="23" t="s">
        <v>56</v>
      </c>
      <c r="C12912" s="23" t="s">
        <v>16190</v>
      </c>
      <c r="D12912" s="23" t="s">
        <v>586</v>
      </c>
      <c r="E12912" s="23" t="s">
        <v>1</v>
      </c>
      <c r="F12912" s="23" t="s">
        <v>7</v>
      </c>
      <c r="G12912" s="23" t="s">
        <v>975</v>
      </c>
      <c r="H12912" s="2" t="s">
        <v>7748</v>
      </c>
      <c r="I12912" s="23" t="s">
        <v>14962</v>
      </c>
      <c r="J12912" s="23" t="s">
        <v>59</v>
      </c>
      <c r="K12912" s="23" t="s">
        <v>9712</v>
      </c>
      <c r="L12912" s="23" t="s">
        <v>9538</v>
      </c>
      <c r="M12912" s="23">
        <f>YEAR(Tabla2[[#This Row],[Fecha de creación]])</f>
        <v>2023</v>
      </c>
      <c r="N12912" s="23">
        <f>MONTH(Tabla2[[#This Row],[Fecha de creación]])</f>
        <v>3</v>
      </c>
    </row>
    <row r="12913" spans="1:14" x14ac:dyDescent="0.25">
      <c r="A12913" s="26">
        <v>45006.527696759258</v>
      </c>
      <c r="B12913" s="23" t="s">
        <v>56</v>
      </c>
      <c r="C12913" s="23" t="s">
        <v>16191</v>
      </c>
      <c r="D12913" s="23" t="s">
        <v>14978</v>
      </c>
      <c r="E12913" s="23" t="s">
        <v>1</v>
      </c>
      <c r="F12913" s="23" t="s">
        <v>7</v>
      </c>
      <c r="G12913" s="23" t="s">
        <v>975</v>
      </c>
      <c r="H12913" s="2" t="s">
        <v>7722</v>
      </c>
      <c r="I12913" s="23" t="s">
        <v>14962</v>
      </c>
      <c r="J12913" s="23" t="s">
        <v>59</v>
      </c>
      <c r="K12913" s="23" t="s">
        <v>9712</v>
      </c>
      <c r="L12913" s="23" t="s">
        <v>9538</v>
      </c>
      <c r="M12913" s="23">
        <f>YEAR(Tabla2[[#This Row],[Fecha de creación]])</f>
        <v>2023</v>
      </c>
      <c r="N12913" s="23">
        <f>MONTH(Tabla2[[#This Row],[Fecha de creación]])</f>
        <v>3</v>
      </c>
    </row>
    <row r="12914" spans="1:14" x14ac:dyDescent="0.25">
      <c r="A12914" s="26">
        <v>45006.528622685182</v>
      </c>
      <c r="B12914" s="23" t="s">
        <v>56</v>
      </c>
      <c r="C12914" s="23" t="s">
        <v>16192</v>
      </c>
      <c r="D12914" s="23" t="s">
        <v>21</v>
      </c>
      <c r="E12914" s="23" t="s">
        <v>1</v>
      </c>
      <c r="F12914" s="23" t="s">
        <v>7</v>
      </c>
      <c r="G12914" s="23" t="s">
        <v>975</v>
      </c>
      <c r="H12914" s="2" t="s">
        <v>7744</v>
      </c>
      <c r="I12914" s="23" t="s">
        <v>14962</v>
      </c>
      <c r="J12914" s="23" t="s">
        <v>59</v>
      </c>
      <c r="K12914" s="23" t="s">
        <v>9712</v>
      </c>
      <c r="L12914" s="23" t="s">
        <v>9538</v>
      </c>
      <c r="M12914" s="23">
        <f>YEAR(Tabla2[[#This Row],[Fecha de creación]])</f>
        <v>2023</v>
      </c>
      <c r="N12914" s="23">
        <f>MONTH(Tabla2[[#This Row],[Fecha de creación]])</f>
        <v>3</v>
      </c>
    </row>
    <row r="12915" spans="1:14" x14ac:dyDescent="0.25">
      <c r="A12915" s="26">
        <v>45006.529861111114</v>
      </c>
      <c r="B12915" s="23" t="s">
        <v>189</v>
      </c>
      <c r="C12915" s="23" t="s">
        <v>16193</v>
      </c>
      <c r="D12915" s="23" t="s">
        <v>1061</v>
      </c>
      <c r="E12915" s="23" t="s">
        <v>1</v>
      </c>
      <c r="F12915" s="23" t="s">
        <v>7</v>
      </c>
      <c r="G12915" s="23" t="s">
        <v>1551</v>
      </c>
      <c r="H12915" s="2" t="s">
        <v>7733</v>
      </c>
      <c r="I12915" s="23" t="s">
        <v>7205</v>
      </c>
      <c r="J12915" s="23" t="s">
        <v>59</v>
      </c>
      <c r="K12915" s="23" t="s">
        <v>9712</v>
      </c>
      <c r="L12915" s="23" t="s">
        <v>9539</v>
      </c>
      <c r="M12915" s="23">
        <f>YEAR(Tabla2[[#This Row],[Fecha de creación]])</f>
        <v>2023</v>
      </c>
      <c r="N12915" s="23">
        <f>MONTH(Tabla2[[#This Row],[Fecha de creación]])</f>
        <v>3</v>
      </c>
    </row>
    <row r="12916" spans="1:14" x14ac:dyDescent="0.25">
      <c r="A12916" s="26">
        <v>45006.531400462962</v>
      </c>
      <c r="B12916" s="23" t="s">
        <v>56</v>
      </c>
      <c r="C12916" s="23" t="s">
        <v>16194</v>
      </c>
      <c r="D12916" s="23" t="s">
        <v>7341</v>
      </c>
      <c r="E12916" s="23" t="s">
        <v>1</v>
      </c>
      <c r="F12916" s="23" t="s">
        <v>22</v>
      </c>
      <c r="G12916" s="23" t="s">
        <v>975</v>
      </c>
      <c r="H12916" s="2" t="s">
        <v>16986</v>
      </c>
      <c r="I12916" s="23" t="s">
        <v>14962</v>
      </c>
      <c r="J12916" s="23" t="s">
        <v>59</v>
      </c>
      <c r="K12916" s="23" t="s">
        <v>9712</v>
      </c>
      <c r="L12916" s="23" t="s">
        <v>9538</v>
      </c>
      <c r="M12916" s="23">
        <f>YEAR(Tabla2[[#This Row],[Fecha de creación]])</f>
        <v>2023</v>
      </c>
      <c r="N12916" s="23">
        <f>MONTH(Tabla2[[#This Row],[Fecha de creación]])</f>
        <v>3</v>
      </c>
    </row>
    <row r="12917" spans="1:14" x14ac:dyDescent="0.25">
      <c r="A12917" s="26">
        <v>45006.53197916667</v>
      </c>
      <c r="B12917" s="23" t="s">
        <v>56</v>
      </c>
      <c r="C12917" s="23" t="s">
        <v>16195</v>
      </c>
      <c r="D12917" s="23" t="s">
        <v>382</v>
      </c>
      <c r="E12917" s="23" t="s">
        <v>1</v>
      </c>
      <c r="F12917" s="23" t="s">
        <v>7</v>
      </c>
      <c r="G12917" s="23" t="s">
        <v>975</v>
      </c>
      <c r="H12917" s="2" t="s">
        <v>7723</v>
      </c>
      <c r="I12917" s="23" t="s">
        <v>14962</v>
      </c>
      <c r="J12917" s="23" t="s">
        <v>59</v>
      </c>
      <c r="K12917" s="23" t="s">
        <v>9712</v>
      </c>
      <c r="L12917" s="23" t="s">
        <v>9538</v>
      </c>
      <c r="M12917" s="23">
        <f>YEAR(Tabla2[[#This Row],[Fecha de creación]])</f>
        <v>2023</v>
      </c>
      <c r="N12917" s="23">
        <f>MONTH(Tabla2[[#This Row],[Fecha de creación]])</f>
        <v>3</v>
      </c>
    </row>
    <row r="12918" spans="1:14" x14ac:dyDescent="0.25">
      <c r="A12918" s="26">
        <v>45006.532719907409</v>
      </c>
      <c r="B12918" s="23" t="s">
        <v>56</v>
      </c>
      <c r="C12918" s="23" t="s">
        <v>16196</v>
      </c>
      <c r="D12918" s="23" t="s">
        <v>15015</v>
      </c>
      <c r="E12918" s="23" t="s">
        <v>1</v>
      </c>
      <c r="F12918" s="23" t="s">
        <v>7</v>
      </c>
      <c r="G12918" s="23" t="s">
        <v>975</v>
      </c>
      <c r="H12918" s="2" t="s">
        <v>7745</v>
      </c>
      <c r="I12918" s="23" t="s">
        <v>14962</v>
      </c>
      <c r="J12918" s="23" t="s">
        <v>59</v>
      </c>
      <c r="K12918" s="23" t="s">
        <v>9712</v>
      </c>
      <c r="L12918" s="23" t="s">
        <v>9538</v>
      </c>
      <c r="M12918" s="23">
        <f>YEAR(Tabla2[[#This Row],[Fecha de creación]])</f>
        <v>2023</v>
      </c>
      <c r="N12918" s="23">
        <f>MONTH(Tabla2[[#This Row],[Fecha de creación]])</f>
        <v>3</v>
      </c>
    </row>
    <row r="12919" spans="1:14" x14ac:dyDescent="0.25">
      <c r="A12919" s="26">
        <v>45006.539768518516</v>
      </c>
      <c r="B12919" s="23" t="s">
        <v>56</v>
      </c>
      <c r="C12919" s="23" t="s">
        <v>16197</v>
      </c>
      <c r="D12919" s="23" t="s">
        <v>312</v>
      </c>
      <c r="E12919" s="23" t="s">
        <v>1</v>
      </c>
      <c r="F12919" s="23" t="s">
        <v>7</v>
      </c>
      <c r="G12919" s="23" t="s">
        <v>975</v>
      </c>
      <c r="H12919" s="2" t="s">
        <v>8459</v>
      </c>
      <c r="I12919" s="23" t="s">
        <v>14962</v>
      </c>
      <c r="J12919" s="23" t="s">
        <v>958</v>
      </c>
      <c r="K12919" s="23" t="s">
        <v>9712</v>
      </c>
      <c r="L12919" s="23" t="s">
        <v>9538</v>
      </c>
      <c r="M12919" s="23">
        <f>YEAR(Tabla2[[#This Row],[Fecha de creación]])</f>
        <v>2023</v>
      </c>
      <c r="N12919" s="23">
        <f>MONTH(Tabla2[[#This Row],[Fecha de creación]])</f>
        <v>3</v>
      </c>
    </row>
    <row r="12920" spans="1:14" x14ac:dyDescent="0.25">
      <c r="A12920" s="26">
        <v>45006.540636574071</v>
      </c>
      <c r="B12920" s="23" t="s">
        <v>189</v>
      </c>
      <c r="C12920" s="23" t="s">
        <v>16198</v>
      </c>
      <c r="D12920" s="23" t="s">
        <v>312</v>
      </c>
      <c r="E12920" s="23" t="s">
        <v>1</v>
      </c>
      <c r="F12920" s="23" t="s">
        <v>7</v>
      </c>
      <c r="G12920" s="23" t="s">
        <v>975</v>
      </c>
      <c r="H12920" s="2" t="s">
        <v>8459</v>
      </c>
      <c r="I12920" s="23" t="s">
        <v>14979</v>
      </c>
      <c r="J12920" s="23" t="s">
        <v>59</v>
      </c>
      <c r="K12920" s="23" t="s">
        <v>9712</v>
      </c>
      <c r="L12920" s="23" t="s">
        <v>9538</v>
      </c>
      <c r="M12920" s="23">
        <f>YEAR(Tabla2[[#This Row],[Fecha de creación]])</f>
        <v>2023</v>
      </c>
      <c r="N12920" s="23">
        <f>MONTH(Tabla2[[#This Row],[Fecha de creación]])</f>
        <v>3</v>
      </c>
    </row>
    <row r="12921" spans="1:14" x14ac:dyDescent="0.25">
      <c r="A12921" s="26">
        <v>45006.540636574071</v>
      </c>
      <c r="B12921" s="23" t="s">
        <v>0</v>
      </c>
      <c r="C12921" s="23" t="s">
        <v>16199</v>
      </c>
      <c r="D12921" s="23" t="s">
        <v>382</v>
      </c>
      <c r="E12921" s="23" t="s">
        <v>1</v>
      </c>
      <c r="F12921" s="23" t="s">
        <v>7</v>
      </c>
      <c r="G12921" s="23" t="s">
        <v>975</v>
      </c>
      <c r="H12921" s="2" t="s">
        <v>7723</v>
      </c>
      <c r="I12921" s="23" t="s">
        <v>14129</v>
      </c>
      <c r="J12921" s="23" t="s">
        <v>59</v>
      </c>
      <c r="K12921" s="23" t="s">
        <v>9712</v>
      </c>
      <c r="L12921" s="23" t="s">
        <v>9538</v>
      </c>
      <c r="M12921" s="23">
        <f>YEAR(Tabla2[[#This Row],[Fecha de creación]])</f>
        <v>2023</v>
      </c>
      <c r="N12921" s="23">
        <f>MONTH(Tabla2[[#This Row],[Fecha de creación]])</f>
        <v>3</v>
      </c>
    </row>
    <row r="12922" spans="1:14" x14ac:dyDescent="0.25">
      <c r="A12922" s="26">
        <v>45006.570474537039</v>
      </c>
      <c r="B12922" s="23" t="s">
        <v>189</v>
      </c>
      <c r="C12922" s="23" t="s">
        <v>16200</v>
      </c>
      <c r="D12922" s="23" t="s">
        <v>7268</v>
      </c>
      <c r="E12922" s="23" t="s">
        <v>1</v>
      </c>
      <c r="F12922" s="23" t="s">
        <v>22</v>
      </c>
      <c r="G12922" s="23" t="s">
        <v>975</v>
      </c>
      <c r="H12922" s="2" t="s">
        <v>8893</v>
      </c>
      <c r="I12922" s="23" t="s">
        <v>14979</v>
      </c>
      <c r="J12922" s="23" t="s">
        <v>958</v>
      </c>
      <c r="K12922" s="23" t="s">
        <v>9712</v>
      </c>
      <c r="L12922" s="23" t="s">
        <v>9538</v>
      </c>
      <c r="M12922" s="23">
        <f>YEAR(Tabla2[[#This Row],[Fecha de creación]])</f>
        <v>2023</v>
      </c>
      <c r="N12922" s="23">
        <f>MONTH(Tabla2[[#This Row],[Fecha de creación]])</f>
        <v>3</v>
      </c>
    </row>
    <row r="12923" spans="1:14" x14ac:dyDescent="0.25">
      <c r="A12923" s="26">
        <v>45006.571527777778</v>
      </c>
      <c r="B12923" s="23" t="s">
        <v>189</v>
      </c>
      <c r="C12923" s="23" t="s">
        <v>16201</v>
      </c>
      <c r="D12923" s="23" t="s">
        <v>312</v>
      </c>
      <c r="E12923" s="23" t="s">
        <v>1</v>
      </c>
      <c r="F12923" s="23" t="s">
        <v>7</v>
      </c>
      <c r="G12923" s="23" t="s">
        <v>975</v>
      </c>
      <c r="H12923" s="2" t="s">
        <v>8459</v>
      </c>
      <c r="I12923" s="23" t="s">
        <v>14979</v>
      </c>
      <c r="J12923" s="23" t="s">
        <v>59</v>
      </c>
      <c r="K12923" s="23" t="s">
        <v>9712</v>
      </c>
      <c r="L12923" s="23" t="s">
        <v>9538</v>
      </c>
      <c r="M12923" s="23">
        <f>YEAR(Tabla2[[#This Row],[Fecha de creación]])</f>
        <v>2023</v>
      </c>
      <c r="N12923" s="23">
        <f>MONTH(Tabla2[[#This Row],[Fecha de creación]])</f>
        <v>3</v>
      </c>
    </row>
    <row r="12924" spans="1:14" x14ac:dyDescent="0.25">
      <c r="A12924" s="26">
        <v>45006.600856481484</v>
      </c>
      <c r="B12924" s="23" t="s">
        <v>34</v>
      </c>
      <c r="C12924" s="23" t="s">
        <v>16202</v>
      </c>
      <c r="D12924" s="23" t="s">
        <v>16203</v>
      </c>
      <c r="E12924" s="23" t="s">
        <v>1</v>
      </c>
      <c r="F12924" s="23" t="s">
        <v>7</v>
      </c>
      <c r="G12924" s="23" t="s">
        <v>3</v>
      </c>
      <c r="H12924" s="2" t="s">
        <v>16996</v>
      </c>
      <c r="I12924" s="23" t="s">
        <v>13151</v>
      </c>
      <c r="J12924" s="23"/>
      <c r="K12924" s="23" t="s">
        <v>9712</v>
      </c>
      <c r="L12924" s="23" t="s">
        <v>9539</v>
      </c>
      <c r="M12924" s="23">
        <f>YEAR(Tabla2[[#This Row],[Fecha de creación]])</f>
        <v>2023</v>
      </c>
      <c r="N12924" s="23">
        <f>MONTH(Tabla2[[#This Row],[Fecha de creación]])</f>
        <v>3</v>
      </c>
    </row>
    <row r="12925" spans="1:14" x14ac:dyDescent="0.25">
      <c r="A12925" s="26">
        <v>45006.602256944447</v>
      </c>
      <c r="B12925" s="23" t="s">
        <v>34</v>
      </c>
      <c r="C12925" s="23" t="s">
        <v>16204</v>
      </c>
      <c r="D12925" s="23" t="s">
        <v>16205</v>
      </c>
      <c r="E12925" s="23" t="s">
        <v>1</v>
      </c>
      <c r="F12925" s="23" t="s">
        <v>7</v>
      </c>
      <c r="G12925" s="23" t="s">
        <v>3</v>
      </c>
      <c r="H12925" s="2" t="s">
        <v>13574</v>
      </c>
      <c r="I12925" s="23" t="s">
        <v>13151</v>
      </c>
      <c r="J12925" s="23"/>
      <c r="K12925" s="23" t="s">
        <v>9712</v>
      </c>
      <c r="L12925" s="23" t="s">
        <v>9539</v>
      </c>
      <c r="M12925" s="23">
        <f>YEAR(Tabla2[[#This Row],[Fecha de creación]])</f>
        <v>2023</v>
      </c>
      <c r="N12925" s="23">
        <f>MONTH(Tabla2[[#This Row],[Fecha de creación]])</f>
        <v>3</v>
      </c>
    </row>
    <row r="12926" spans="1:14" x14ac:dyDescent="0.25">
      <c r="A12926" s="26">
        <v>45006.631041666667</v>
      </c>
      <c r="B12926" s="23" t="s">
        <v>100</v>
      </c>
      <c r="C12926" s="23" t="s">
        <v>16206</v>
      </c>
      <c r="D12926" s="23" t="s">
        <v>382</v>
      </c>
      <c r="E12926" s="23" t="s">
        <v>1</v>
      </c>
      <c r="F12926" s="23" t="s">
        <v>7</v>
      </c>
      <c r="G12926" s="23" t="s">
        <v>975</v>
      </c>
      <c r="H12926" s="2" t="s">
        <v>7723</v>
      </c>
      <c r="I12926" s="23" t="s">
        <v>14131</v>
      </c>
      <c r="J12926" s="23" t="s">
        <v>59</v>
      </c>
      <c r="K12926" s="23" t="s">
        <v>9712</v>
      </c>
      <c r="L12926" s="23" t="s">
        <v>9538</v>
      </c>
      <c r="M12926" s="23">
        <f>YEAR(Tabla2[[#This Row],[Fecha de creación]])</f>
        <v>2023</v>
      </c>
      <c r="N12926" s="23">
        <f>MONTH(Tabla2[[#This Row],[Fecha de creación]])</f>
        <v>3</v>
      </c>
    </row>
    <row r="12927" spans="1:14" x14ac:dyDescent="0.25">
      <c r="A12927" s="26">
        <v>45006.653113425928</v>
      </c>
      <c r="B12927" s="23" t="s">
        <v>0</v>
      </c>
      <c r="C12927" s="23" t="s">
        <v>16207</v>
      </c>
      <c r="D12927" s="23" t="s">
        <v>364</v>
      </c>
      <c r="E12927" s="23" t="s">
        <v>1</v>
      </c>
      <c r="F12927" s="23" t="s">
        <v>7</v>
      </c>
      <c r="G12927" s="23" t="s">
        <v>1551</v>
      </c>
      <c r="H12927" s="2" t="s">
        <v>7721</v>
      </c>
      <c r="I12927" s="23" t="s">
        <v>976</v>
      </c>
      <c r="J12927" s="23" t="s">
        <v>59</v>
      </c>
      <c r="K12927" s="23" t="s">
        <v>9712</v>
      </c>
      <c r="L12927" s="23" t="s">
        <v>9539</v>
      </c>
      <c r="M12927" s="23">
        <f>YEAR(Tabla2[[#This Row],[Fecha de creación]])</f>
        <v>2023</v>
      </c>
      <c r="N12927" s="23">
        <f>MONTH(Tabla2[[#This Row],[Fecha de creación]])</f>
        <v>3</v>
      </c>
    </row>
    <row r="12928" spans="1:14" x14ac:dyDescent="0.25">
      <c r="A12928" s="26">
        <v>45006.682303240741</v>
      </c>
      <c r="B12928" s="23" t="s">
        <v>56</v>
      </c>
      <c r="C12928" s="23" t="s">
        <v>16208</v>
      </c>
      <c r="D12928" s="23" t="s">
        <v>7341</v>
      </c>
      <c r="E12928" s="23" t="s">
        <v>1</v>
      </c>
      <c r="F12928" s="23" t="s">
        <v>22</v>
      </c>
      <c r="G12928" s="23" t="s">
        <v>975</v>
      </c>
      <c r="H12928" s="2" t="s">
        <v>16986</v>
      </c>
      <c r="I12928" s="23" t="s">
        <v>14962</v>
      </c>
      <c r="J12928" s="23" t="s">
        <v>59</v>
      </c>
      <c r="K12928" s="23" t="s">
        <v>9712</v>
      </c>
      <c r="L12928" s="23" t="s">
        <v>9538</v>
      </c>
      <c r="M12928" s="23">
        <f>YEAR(Tabla2[[#This Row],[Fecha de creación]])</f>
        <v>2023</v>
      </c>
      <c r="N12928" s="23">
        <f>MONTH(Tabla2[[#This Row],[Fecha de creación]])</f>
        <v>3</v>
      </c>
    </row>
    <row r="12929" spans="1:14" x14ac:dyDescent="0.25">
      <c r="A12929" s="26">
        <v>45006.71947916667</v>
      </c>
      <c r="B12929" s="23" t="s">
        <v>0</v>
      </c>
      <c r="C12929" s="23" t="s">
        <v>16209</v>
      </c>
      <c r="D12929" s="23" t="s">
        <v>16210</v>
      </c>
      <c r="E12929" s="23" t="s">
        <v>1</v>
      </c>
      <c r="F12929" s="23" t="s">
        <v>2</v>
      </c>
      <c r="G12929" s="23" t="s">
        <v>1551</v>
      </c>
      <c r="H12929" s="2" t="s">
        <v>7721</v>
      </c>
      <c r="I12929" s="23" t="s">
        <v>7749</v>
      </c>
      <c r="J12929" s="23" t="s">
        <v>59</v>
      </c>
      <c r="K12929" s="23" t="s">
        <v>9712</v>
      </c>
      <c r="L12929" s="23" t="s">
        <v>9539</v>
      </c>
      <c r="M12929" s="23">
        <f>YEAR(Tabla2[[#This Row],[Fecha de creación]])</f>
        <v>2023</v>
      </c>
      <c r="N12929" s="23">
        <f>MONTH(Tabla2[[#This Row],[Fecha de creación]])</f>
        <v>3</v>
      </c>
    </row>
    <row r="12930" spans="1:14" x14ac:dyDescent="0.25">
      <c r="A12930" s="26">
        <v>45006.721064814818</v>
      </c>
      <c r="B12930" s="23" t="s">
        <v>189</v>
      </c>
      <c r="C12930" s="23" t="s">
        <v>16211</v>
      </c>
      <c r="D12930" s="23" t="s">
        <v>7341</v>
      </c>
      <c r="E12930" s="23" t="s">
        <v>1</v>
      </c>
      <c r="F12930" s="23" t="s">
        <v>22</v>
      </c>
      <c r="G12930" s="23" t="s">
        <v>975</v>
      </c>
      <c r="H12930" s="2" t="s">
        <v>16986</v>
      </c>
      <c r="I12930" s="23" t="s">
        <v>14979</v>
      </c>
      <c r="J12930" s="23" t="s">
        <v>59</v>
      </c>
      <c r="K12930" s="23" t="s">
        <v>9712</v>
      </c>
      <c r="L12930" s="23" t="s">
        <v>9538</v>
      </c>
      <c r="M12930" s="23">
        <f>YEAR(Tabla2[[#This Row],[Fecha de creación]])</f>
        <v>2023</v>
      </c>
      <c r="N12930" s="23">
        <f>MONTH(Tabla2[[#This Row],[Fecha de creación]])</f>
        <v>3</v>
      </c>
    </row>
    <row r="12931" spans="1:14" x14ac:dyDescent="0.25">
      <c r="A12931" s="26">
        <v>45006.721944444442</v>
      </c>
      <c r="B12931" s="23" t="s">
        <v>189</v>
      </c>
      <c r="C12931" s="23" t="s">
        <v>16212</v>
      </c>
      <c r="D12931" s="23" t="s">
        <v>2802</v>
      </c>
      <c r="E12931" s="23" t="s">
        <v>1</v>
      </c>
      <c r="F12931" s="23" t="s">
        <v>22</v>
      </c>
      <c r="G12931" s="23" t="s">
        <v>975</v>
      </c>
      <c r="H12931" s="2" t="s">
        <v>7746</v>
      </c>
      <c r="I12931" s="23" t="s">
        <v>14979</v>
      </c>
      <c r="J12931" s="23" t="s">
        <v>59</v>
      </c>
      <c r="K12931" s="23" t="s">
        <v>9712</v>
      </c>
      <c r="L12931" s="23" t="s">
        <v>9538</v>
      </c>
      <c r="M12931" s="23">
        <f>YEAR(Tabla2[[#This Row],[Fecha de creación]])</f>
        <v>2023</v>
      </c>
      <c r="N12931" s="23">
        <f>MONTH(Tabla2[[#This Row],[Fecha de creación]])</f>
        <v>3</v>
      </c>
    </row>
    <row r="12932" spans="1:14" x14ac:dyDescent="0.25">
      <c r="A12932" s="26">
        <v>45006.723506944443</v>
      </c>
      <c r="B12932" s="23" t="s">
        <v>189</v>
      </c>
      <c r="C12932" s="23" t="s">
        <v>16213</v>
      </c>
      <c r="D12932" s="23" t="s">
        <v>4002</v>
      </c>
      <c r="E12932" s="23" t="s">
        <v>1</v>
      </c>
      <c r="F12932" s="23" t="s">
        <v>2</v>
      </c>
      <c r="G12932" s="23" t="s">
        <v>1551</v>
      </c>
      <c r="H12932" s="2" t="s">
        <v>7737</v>
      </c>
      <c r="I12932" s="23" t="s">
        <v>7205</v>
      </c>
      <c r="J12932" s="23" t="s">
        <v>59</v>
      </c>
      <c r="K12932" s="23" t="s">
        <v>9712</v>
      </c>
      <c r="L12932" s="23" t="s">
        <v>9539</v>
      </c>
      <c r="M12932" s="23">
        <f>YEAR(Tabla2[[#This Row],[Fecha de creación]])</f>
        <v>2023</v>
      </c>
      <c r="N12932" s="23">
        <f>MONTH(Tabla2[[#This Row],[Fecha de creación]])</f>
        <v>3</v>
      </c>
    </row>
    <row r="12933" spans="1:14" x14ac:dyDescent="0.25">
      <c r="A12933" s="26">
        <v>45007.380937499998</v>
      </c>
      <c r="B12933" s="23" t="s">
        <v>189</v>
      </c>
      <c r="C12933" s="23" t="s">
        <v>16214</v>
      </c>
      <c r="D12933" s="23" t="s">
        <v>7341</v>
      </c>
      <c r="E12933" s="23" t="s">
        <v>1</v>
      </c>
      <c r="F12933" s="23" t="s">
        <v>22</v>
      </c>
      <c r="G12933" s="23" t="s">
        <v>975</v>
      </c>
      <c r="H12933" s="2" t="s">
        <v>16986</v>
      </c>
      <c r="I12933" s="23" t="s">
        <v>14979</v>
      </c>
      <c r="J12933" s="23" t="s">
        <v>59</v>
      </c>
      <c r="K12933" s="23" t="s">
        <v>9712</v>
      </c>
      <c r="L12933" s="23" t="s">
        <v>9538</v>
      </c>
      <c r="M12933" s="23">
        <f>YEAR(Tabla2[[#This Row],[Fecha de creación]])</f>
        <v>2023</v>
      </c>
      <c r="N12933" s="23">
        <f>MONTH(Tabla2[[#This Row],[Fecha de creación]])</f>
        <v>3</v>
      </c>
    </row>
    <row r="12934" spans="1:14" x14ac:dyDescent="0.25">
      <c r="A12934" s="26">
        <v>45007.429583333331</v>
      </c>
      <c r="B12934" s="23" t="s">
        <v>34</v>
      </c>
      <c r="C12934" s="23" t="s">
        <v>16215</v>
      </c>
      <c r="D12934" s="23" t="s">
        <v>16216</v>
      </c>
      <c r="E12934" s="23" t="s">
        <v>1</v>
      </c>
      <c r="F12934" s="23" t="s">
        <v>7</v>
      </c>
      <c r="G12934" s="23" t="s">
        <v>3</v>
      </c>
      <c r="H12934" s="2" t="s">
        <v>8425</v>
      </c>
      <c r="I12934" s="23" t="s">
        <v>13151</v>
      </c>
      <c r="J12934" s="23"/>
      <c r="K12934" s="23" t="s">
        <v>9712</v>
      </c>
      <c r="L12934" s="23" t="s">
        <v>9539</v>
      </c>
      <c r="M12934" s="23">
        <f>YEAR(Tabla2[[#This Row],[Fecha de creación]])</f>
        <v>2023</v>
      </c>
      <c r="N12934" s="23">
        <f>MONTH(Tabla2[[#This Row],[Fecha de creación]])</f>
        <v>3</v>
      </c>
    </row>
    <row r="12935" spans="1:14" x14ac:dyDescent="0.25">
      <c r="A12935" s="26">
        <v>45007.437627314815</v>
      </c>
      <c r="B12935" s="23" t="s">
        <v>0</v>
      </c>
      <c r="C12935" s="23" t="s">
        <v>16217</v>
      </c>
      <c r="D12935" s="23" t="s">
        <v>1057</v>
      </c>
      <c r="E12935" s="23" t="s">
        <v>1</v>
      </c>
      <c r="F12935" s="23" t="s">
        <v>7</v>
      </c>
      <c r="G12935" s="23" t="s">
        <v>975</v>
      </c>
      <c r="H12935" s="2" t="s">
        <v>8535</v>
      </c>
      <c r="I12935" s="23" t="s">
        <v>14129</v>
      </c>
      <c r="J12935" s="23" t="s">
        <v>59</v>
      </c>
      <c r="K12935" s="23" t="s">
        <v>9712</v>
      </c>
      <c r="L12935" s="23" t="s">
        <v>9538</v>
      </c>
      <c r="M12935" s="23">
        <f>YEAR(Tabla2[[#This Row],[Fecha de creación]])</f>
        <v>2023</v>
      </c>
      <c r="N12935" s="23">
        <f>MONTH(Tabla2[[#This Row],[Fecha de creación]])</f>
        <v>3</v>
      </c>
    </row>
    <row r="12936" spans="1:14" x14ac:dyDescent="0.25">
      <c r="A12936" s="26">
        <v>45007.439259259256</v>
      </c>
      <c r="B12936" s="23" t="s">
        <v>0</v>
      </c>
      <c r="C12936" s="23" t="s">
        <v>16218</v>
      </c>
      <c r="D12936" s="23" t="s">
        <v>1057</v>
      </c>
      <c r="E12936" s="23" t="s">
        <v>1</v>
      </c>
      <c r="F12936" s="23" t="s">
        <v>7</v>
      </c>
      <c r="G12936" s="23" t="s">
        <v>975</v>
      </c>
      <c r="H12936" s="2" t="s">
        <v>8535</v>
      </c>
      <c r="I12936" s="23" t="s">
        <v>14129</v>
      </c>
      <c r="J12936" s="23" t="s">
        <v>59</v>
      </c>
      <c r="K12936" s="23" t="s">
        <v>9712</v>
      </c>
      <c r="L12936" s="23" t="s">
        <v>9538</v>
      </c>
      <c r="M12936" s="23">
        <f>YEAR(Tabla2[[#This Row],[Fecha de creación]])</f>
        <v>2023</v>
      </c>
      <c r="N12936" s="23">
        <f>MONTH(Tabla2[[#This Row],[Fecha de creación]])</f>
        <v>3</v>
      </c>
    </row>
    <row r="12937" spans="1:14" x14ac:dyDescent="0.25">
      <c r="A12937" s="26">
        <v>45007.445717592593</v>
      </c>
      <c r="B12937" s="23" t="s">
        <v>189</v>
      </c>
      <c r="C12937" s="23" t="s">
        <v>16219</v>
      </c>
      <c r="D12937" s="23" t="s">
        <v>312</v>
      </c>
      <c r="E12937" s="23" t="s">
        <v>1</v>
      </c>
      <c r="F12937" s="23" t="s">
        <v>7</v>
      </c>
      <c r="G12937" s="23" t="s">
        <v>975</v>
      </c>
      <c r="H12937" s="2" t="s">
        <v>8459</v>
      </c>
      <c r="I12937" s="23" t="s">
        <v>14979</v>
      </c>
      <c r="J12937" s="23" t="s">
        <v>59</v>
      </c>
      <c r="K12937" s="23" t="s">
        <v>9712</v>
      </c>
      <c r="L12937" s="23" t="s">
        <v>9538</v>
      </c>
      <c r="M12937" s="23">
        <f>YEAR(Tabla2[[#This Row],[Fecha de creación]])</f>
        <v>2023</v>
      </c>
      <c r="N12937" s="23">
        <f>MONTH(Tabla2[[#This Row],[Fecha de creación]])</f>
        <v>3</v>
      </c>
    </row>
    <row r="12938" spans="1:14" x14ac:dyDescent="0.25">
      <c r="A12938" s="26">
        <v>45007.447685185187</v>
      </c>
      <c r="B12938" s="23" t="s">
        <v>56</v>
      </c>
      <c r="C12938" s="23" t="s">
        <v>16220</v>
      </c>
      <c r="D12938" s="23" t="s">
        <v>7268</v>
      </c>
      <c r="E12938" s="23" t="s">
        <v>1</v>
      </c>
      <c r="F12938" s="23" t="s">
        <v>22</v>
      </c>
      <c r="G12938" s="23" t="s">
        <v>975</v>
      </c>
      <c r="H12938" s="2" t="s">
        <v>8893</v>
      </c>
      <c r="I12938" s="23" t="s">
        <v>14962</v>
      </c>
      <c r="J12938" s="23" t="s">
        <v>59</v>
      </c>
      <c r="K12938" s="23" t="s">
        <v>9712</v>
      </c>
      <c r="L12938" s="23" t="s">
        <v>9538</v>
      </c>
      <c r="M12938" s="23">
        <f>YEAR(Tabla2[[#This Row],[Fecha de creación]])</f>
        <v>2023</v>
      </c>
      <c r="N12938" s="23">
        <f>MONTH(Tabla2[[#This Row],[Fecha de creación]])</f>
        <v>3</v>
      </c>
    </row>
    <row r="12939" spans="1:14" x14ac:dyDescent="0.25">
      <c r="A12939" s="26">
        <v>45007.451782407406</v>
      </c>
      <c r="B12939" s="23" t="s">
        <v>189</v>
      </c>
      <c r="C12939" s="23" t="s">
        <v>16221</v>
      </c>
      <c r="D12939" s="23" t="s">
        <v>12044</v>
      </c>
      <c r="E12939" s="23" t="s">
        <v>1</v>
      </c>
      <c r="F12939" s="23" t="s">
        <v>2</v>
      </c>
      <c r="G12939" s="23" t="s">
        <v>975</v>
      </c>
      <c r="H12939" s="2" t="s">
        <v>7747</v>
      </c>
      <c r="I12939" s="23" t="s">
        <v>14979</v>
      </c>
      <c r="J12939" s="23" t="s">
        <v>59</v>
      </c>
      <c r="K12939" s="23" t="s">
        <v>9712</v>
      </c>
      <c r="L12939" s="23" t="s">
        <v>9538</v>
      </c>
      <c r="M12939" s="23">
        <f>YEAR(Tabla2[[#This Row],[Fecha de creación]])</f>
        <v>2023</v>
      </c>
      <c r="N12939" s="23">
        <f>MONTH(Tabla2[[#This Row],[Fecha de creación]])</f>
        <v>3</v>
      </c>
    </row>
    <row r="12940" spans="1:14" x14ac:dyDescent="0.25">
      <c r="A12940" s="26">
        <v>45007.452928240738</v>
      </c>
      <c r="B12940" s="23" t="s">
        <v>189</v>
      </c>
      <c r="C12940" s="23" t="s">
        <v>16222</v>
      </c>
      <c r="D12940" s="23" t="s">
        <v>7341</v>
      </c>
      <c r="E12940" s="23" t="s">
        <v>1</v>
      </c>
      <c r="F12940" s="23" t="s">
        <v>22</v>
      </c>
      <c r="G12940" s="23" t="s">
        <v>975</v>
      </c>
      <c r="H12940" s="2" t="s">
        <v>16986</v>
      </c>
      <c r="I12940" s="23" t="s">
        <v>14979</v>
      </c>
      <c r="J12940" s="23" t="s">
        <v>59</v>
      </c>
      <c r="K12940" s="23" t="s">
        <v>9712</v>
      </c>
      <c r="L12940" s="23" t="s">
        <v>9538</v>
      </c>
      <c r="M12940" s="23">
        <f>YEAR(Tabla2[[#This Row],[Fecha de creación]])</f>
        <v>2023</v>
      </c>
      <c r="N12940" s="23">
        <f>MONTH(Tabla2[[#This Row],[Fecha de creación]])</f>
        <v>3</v>
      </c>
    </row>
    <row r="12941" spans="1:14" x14ac:dyDescent="0.25">
      <c r="A12941" s="26">
        <v>45007.453958333332</v>
      </c>
      <c r="B12941" s="23" t="s">
        <v>189</v>
      </c>
      <c r="C12941" s="23" t="s">
        <v>16223</v>
      </c>
      <c r="D12941" s="23" t="s">
        <v>312</v>
      </c>
      <c r="E12941" s="23" t="s">
        <v>1</v>
      </c>
      <c r="F12941" s="23" t="s">
        <v>7</v>
      </c>
      <c r="G12941" s="23" t="s">
        <v>975</v>
      </c>
      <c r="H12941" s="2" t="s">
        <v>8459</v>
      </c>
      <c r="I12941" s="23" t="s">
        <v>14979</v>
      </c>
      <c r="J12941" s="23" t="s">
        <v>59</v>
      </c>
      <c r="K12941" s="23" t="s">
        <v>9712</v>
      </c>
      <c r="L12941" s="23" t="s">
        <v>9538</v>
      </c>
      <c r="M12941" s="23">
        <f>YEAR(Tabla2[[#This Row],[Fecha de creación]])</f>
        <v>2023</v>
      </c>
      <c r="N12941" s="23">
        <f>MONTH(Tabla2[[#This Row],[Fecha de creación]])</f>
        <v>3</v>
      </c>
    </row>
    <row r="12942" spans="1:14" x14ac:dyDescent="0.25">
      <c r="A12942" s="26">
        <v>45007.486493055556</v>
      </c>
      <c r="B12942" s="23" t="s">
        <v>189</v>
      </c>
      <c r="C12942" s="23" t="s">
        <v>16224</v>
      </c>
      <c r="D12942" s="23" t="s">
        <v>7341</v>
      </c>
      <c r="E12942" s="23" t="s">
        <v>1</v>
      </c>
      <c r="F12942" s="23" t="s">
        <v>22</v>
      </c>
      <c r="G12942" s="23" t="s">
        <v>975</v>
      </c>
      <c r="H12942" s="2" t="s">
        <v>16986</v>
      </c>
      <c r="I12942" s="23" t="s">
        <v>14979</v>
      </c>
      <c r="J12942" s="23" t="s">
        <v>59</v>
      </c>
      <c r="K12942" s="23" t="s">
        <v>9712</v>
      </c>
      <c r="L12942" s="23" t="s">
        <v>9538</v>
      </c>
      <c r="M12942" s="23">
        <f>YEAR(Tabla2[[#This Row],[Fecha de creación]])</f>
        <v>2023</v>
      </c>
      <c r="N12942" s="23">
        <f>MONTH(Tabla2[[#This Row],[Fecha de creación]])</f>
        <v>3</v>
      </c>
    </row>
    <row r="12943" spans="1:14" x14ac:dyDescent="0.25">
      <c r="A12943" s="26">
        <v>45007.487326388888</v>
      </c>
      <c r="B12943" s="23" t="s">
        <v>189</v>
      </c>
      <c r="C12943" s="23" t="s">
        <v>16225</v>
      </c>
      <c r="D12943" s="23" t="s">
        <v>7341</v>
      </c>
      <c r="E12943" s="23" t="s">
        <v>1</v>
      </c>
      <c r="F12943" s="23" t="s">
        <v>22</v>
      </c>
      <c r="G12943" s="23" t="s">
        <v>975</v>
      </c>
      <c r="H12943" s="2" t="s">
        <v>16986</v>
      </c>
      <c r="I12943" s="23" t="s">
        <v>14979</v>
      </c>
      <c r="J12943" s="23" t="s">
        <v>958</v>
      </c>
      <c r="K12943" s="23" t="s">
        <v>9712</v>
      </c>
      <c r="L12943" s="23" t="s">
        <v>9538</v>
      </c>
      <c r="M12943" s="23">
        <f>YEAR(Tabla2[[#This Row],[Fecha de creación]])</f>
        <v>2023</v>
      </c>
      <c r="N12943" s="23">
        <f>MONTH(Tabla2[[#This Row],[Fecha de creación]])</f>
        <v>3</v>
      </c>
    </row>
    <row r="12944" spans="1:14" x14ac:dyDescent="0.25">
      <c r="A12944" s="26">
        <v>45007.488402777781</v>
      </c>
      <c r="B12944" s="23" t="s">
        <v>189</v>
      </c>
      <c r="C12944" s="23" t="s">
        <v>16226</v>
      </c>
      <c r="D12944" s="23" t="s">
        <v>312</v>
      </c>
      <c r="E12944" s="23" t="s">
        <v>1</v>
      </c>
      <c r="F12944" s="23" t="s">
        <v>7</v>
      </c>
      <c r="G12944" s="23" t="s">
        <v>975</v>
      </c>
      <c r="H12944" s="2" t="s">
        <v>8459</v>
      </c>
      <c r="I12944" s="23" t="s">
        <v>14979</v>
      </c>
      <c r="J12944" s="23" t="s">
        <v>59</v>
      </c>
      <c r="K12944" s="23" t="s">
        <v>9712</v>
      </c>
      <c r="L12944" s="23" t="s">
        <v>9538</v>
      </c>
      <c r="M12944" s="23">
        <f>YEAR(Tabla2[[#This Row],[Fecha de creación]])</f>
        <v>2023</v>
      </c>
      <c r="N12944" s="23">
        <f>MONTH(Tabla2[[#This Row],[Fecha de creación]])</f>
        <v>3</v>
      </c>
    </row>
    <row r="12945" spans="1:14" x14ac:dyDescent="0.25">
      <c r="A12945" s="26">
        <v>45007.489930555559</v>
      </c>
      <c r="B12945" s="23" t="s">
        <v>56</v>
      </c>
      <c r="C12945" s="23" t="s">
        <v>16227</v>
      </c>
      <c r="D12945" s="23" t="s">
        <v>7341</v>
      </c>
      <c r="E12945" s="23" t="s">
        <v>1</v>
      </c>
      <c r="F12945" s="23" t="s">
        <v>22</v>
      </c>
      <c r="G12945" s="23" t="s">
        <v>975</v>
      </c>
      <c r="H12945" s="2" t="s">
        <v>16986</v>
      </c>
      <c r="I12945" s="23" t="s">
        <v>14962</v>
      </c>
      <c r="J12945" s="23" t="s">
        <v>958</v>
      </c>
      <c r="K12945" s="23" t="s">
        <v>9712</v>
      </c>
      <c r="L12945" s="23" t="s">
        <v>9538</v>
      </c>
      <c r="M12945" s="23">
        <f>YEAR(Tabla2[[#This Row],[Fecha de creación]])</f>
        <v>2023</v>
      </c>
      <c r="N12945" s="23">
        <f>MONTH(Tabla2[[#This Row],[Fecha de creación]])</f>
        <v>3</v>
      </c>
    </row>
    <row r="12946" spans="1:14" x14ac:dyDescent="0.25">
      <c r="A12946" s="26">
        <v>45007.491111111114</v>
      </c>
      <c r="B12946" s="23" t="s">
        <v>56</v>
      </c>
      <c r="C12946" s="23" t="s">
        <v>16228</v>
      </c>
      <c r="D12946" s="23" t="s">
        <v>7341</v>
      </c>
      <c r="E12946" s="23" t="s">
        <v>1</v>
      </c>
      <c r="F12946" s="23" t="s">
        <v>22</v>
      </c>
      <c r="G12946" s="23" t="s">
        <v>975</v>
      </c>
      <c r="H12946" s="2" t="s">
        <v>16986</v>
      </c>
      <c r="I12946" s="23" t="s">
        <v>14962</v>
      </c>
      <c r="J12946" s="23" t="s">
        <v>958</v>
      </c>
      <c r="K12946" s="23" t="s">
        <v>9712</v>
      </c>
      <c r="L12946" s="23" t="s">
        <v>9538</v>
      </c>
      <c r="M12946" s="23">
        <f>YEAR(Tabla2[[#This Row],[Fecha de creación]])</f>
        <v>2023</v>
      </c>
      <c r="N12946" s="23">
        <f>MONTH(Tabla2[[#This Row],[Fecha de creación]])</f>
        <v>3</v>
      </c>
    </row>
    <row r="12947" spans="1:14" x14ac:dyDescent="0.25">
      <c r="A12947" s="26">
        <v>45007.492129629631</v>
      </c>
      <c r="B12947" s="23" t="s">
        <v>56</v>
      </c>
      <c r="C12947" s="23" t="s">
        <v>16229</v>
      </c>
      <c r="D12947" s="23" t="s">
        <v>15271</v>
      </c>
      <c r="E12947" s="23" t="s">
        <v>1</v>
      </c>
      <c r="F12947" s="23" t="s">
        <v>22</v>
      </c>
      <c r="G12947" s="23" t="s">
        <v>975</v>
      </c>
      <c r="H12947" s="2" t="s">
        <v>7722</v>
      </c>
      <c r="I12947" s="23" t="s">
        <v>14962</v>
      </c>
      <c r="J12947" s="23" t="s">
        <v>958</v>
      </c>
      <c r="K12947" s="23" t="s">
        <v>9712</v>
      </c>
      <c r="L12947" s="23" t="s">
        <v>9538</v>
      </c>
      <c r="M12947" s="23">
        <f>YEAR(Tabla2[[#This Row],[Fecha de creación]])</f>
        <v>2023</v>
      </c>
      <c r="N12947" s="23">
        <f>MONTH(Tabla2[[#This Row],[Fecha de creación]])</f>
        <v>3</v>
      </c>
    </row>
    <row r="12948" spans="1:14" x14ac:dyDescent="0.25">
      <c r="A12948" s="26">
        <v>45007.503368055557</v>
      </c>
      <c r="B12948" s="23" t="s">
        <v>34</v>
      </c>
      <c r="C12948" s="23" t="s">
        <v>16230</v>
      </c>
      <c r="D12948" s="23" t="s">
        <v>16231</v>
      </c>
      <c r="E12948" s="23" t="s">
        <v>1</v>
      </c>
      <c r="F12948" s="23" t="s">
        <v>7</v>
      </c>
      <c r="G12948" s="23" t="s">
        <v>3</v>
      </c>
      <c r="H12948" s="2" t="s">
        <v>8425</v>
      </c>
      <c r="I12948" s="23" t="s">
        <v>13151</v>
      </c>
      <c r="J12948" s="23"/>
      <c r="K12948" s="23" t="s">
        <v>9712</v>
      </c>
      <c r="L12948" s="23" t="s">
        <v>9539</v>
      </c>
      <c r="M12948" s="23">
        <f>YEAR(Tabla2[[#This Row],[Fecha de creación]])</f>
        <v>2023</v>
      </c>
      <c r="N12948" s="23">
        <f>MONTH(Tabla2[[#This Row],[Fecha de creación]])</f>
        <v>3</v>
      </c>
    </row>
    <row r="12949" spans="1:14" x14ac:dyDescent="0.25">
      <c r="A12949" s="26">
        <v>45007.510162037041</v>
      </c>
      <c r="B12949" s="23" t="s">
        <v>56</v>
      </c>
      <c r="C12949" s="23" t="s">
        <v>16232</v>
      </c>
      <c r="D12949" s="23" t="s">
        <v>7341</v>
      </c>
      <c r="E12949" s="23" t="s">
        <v>1</v>
      </c>
      <c r="F12949" s="23" t="s">
        <v>22</v>
      </c>
      <c r="G12949" s="23" t="s">
        <v>975</v>
      </c>
      <c r="H12949" s="2" t="s">
        <v>16986</v>
      </c>
      <c r="I12949" s="23" t="s">
        <v>14962</v>
      </c>
      <c r="J12949" s="23" t="s">
        <v>958</v>
      </c>
      <c r="K12949" s="23" t="s">
        <v>9712</v>
      </c>
      <c r="L12949" s="23" t="s">
        <v>9538</v>
      </c>
      <c r="M12949" s="23">
        <f>YEAR(Tabla2[[#This Row],[Fecha de creación]])</f>
        <v>2023</v>
      </c>
      <c r="N12949" s="23">
        <f>MONTH(Tabla2[[#This Row],[Fecha de creación]])</f>
        <v>3</v>
      </c>
    </row>
    <row r="12950" spans="1:14" x14ac:dyDescent="0.25">
      <c r="A12950" s="26">
        <v>45007.51122685185</v>
      </c>
      <c r="B12950" s="23" t="s">
        <v>56</v>
      </c>
      <c r="C12950" s="23" t="s">
        <v>16233</v>
      </c>
      <c r="D12950" s="23" t="s">
        <v>312</v>
      </c>
      <c r="E12950" s="23" t="s">
        <v>1</v>
      </c>
      <c r="F12950" s="23" t="s">
        <v>7</v>
      </c>
      <c r="G12950" s="23" t="s">
        <v>975</v>
      </c>
      <c r="H12950" s="2" t="s">
        <v>8459</v>
      </c>
      <c r="I12950" s="23" t="s">
        <v>14962</v>
      </c>
      <c r="J12950" s="23" t="s">
        <v>958</v>
      </c>
      <c r="K12950" s="23" t="s">
        <v>9712</v>
      </c>
      <c r="L12950" s="23" t="s">
        <v>9538</v>
      </c>
      <c r="M12950" s="23">
        <f>YEAR(Tabla2[[#This Row],[Fecha de creación]])</f>
        <v>2023</v>
      </c>
      <c r="N12950" s="23">
        <f>MONTH(Tabla2[[#This Row],[Fecha de creación]])</f>
        <v>3</v>
      </c>
    </row>
    <row r="12951" spans="1:14" x14ac:dyDescent="0.25">
      <c r="A12951" s="26">
        <v>45007.512280092589</v>
      </c>
      <c r="B12951" s="23" t="s">
        <v>189</v>
      </c>
      <c r="C12951" s="23" t="s">
        <v>16234</v>
      </c>
      <c r="D12951" s="23" t="s">
        <v>15338</v>
      </c>
      <c r="E12951" s="23" t="s">
        <v>1</v>
      </c>
      <c r="F12951" s="23" t="s">
        <v>7</v>
      </c>
      <c r="G12951" s="23" t="s">
        <v>975</v>
      </c>
      <c r="H12951" s="2" t="s">
        <v>7728</v>
      </c>
      <c r="I12951" s="23" t="s">
        <v>14979</v>
      </c>
      <c r="J12951" s="23" t="s">
        <v>958</v>
      </c>
      <c r="K12951" s="23" t="s">
        <v>9712</v>
      </c>
      <c r="L12951" s="23" t="s">
        <v>9538</v>
      </c>
      <c r="M12951" s="23">
        <f>YEAR(Tabla2[[#This Row],[Fecha de creación]])</f>
        <v>2023</v>
      </c>
      <c r="N12951" s="23">
        <f>MONTH(Tabla2[[#This Row],[Fecha de creación]])</f>
        <v>3</v>
      </c>
    </row>
    <row r="12952" spans="1:14" x14ac:dyDescent="0.25">
      <c r="A12952" s="26">
        <v>45007.522766203707</v>
      </c>
      <c r="B12952" s="23" t="s">
        <v>34</v>
      </c>
      <c r="C12952" s="23" t="s">
        <v>16235</v>
      </c>
      <c r="D12952" s="23" t="s">
        <v>16236</v>
      </c>
      <c r="E12952" s="23" t="s">
        <v>1</v>
      </c>
      <c r="F12952" s="23" t="s">
        <v>7</v>
      </c>
      <c r="G12952" s="23" t="s">
        <v>3</v>
      </c>
      <c r="H12952" s="2" t="s">
        <v>16998</v>
      </c>
      <c r="I12952" s="23" t="s">
        <v>13151</v>
      </c>
      <c r="J12952" s="23"/>
      <c r="K12952" s="23" t="s">
        <v>9712</v>
      </c>
      <c r="L12952" s="23" t="s">
        <v>9539</v>
      </c>
      <c r="M12952" s="23">
        <f>YEAR(Tabla2[[#This Row],[Fecha de creación]])</f>
        <v>2023</v>
      </c>
      <c r="N12952" s="23">
        <f>MONTH(Tabla2[[#This Row],[Fecha de creación]])</f>
        <v>3</v>
      </c>
    </row>
    <row r="12953" spans="1:14" x14ac:dyDescent="0.25">
      <c r="A12953" s="26">
        <v>45007.578402777777</v>
      </c>
      <c r="B12953" s="23" t="s">
        <v>0</v>
      </c>
      <c r="C12953" s="23" t="s">
        <v>16237</v>
      </c>
      <c r="D12953" s="23" t="s">
        <v>6</v>
      </c>
      <c r="E12953" s="23" t="s">
        <v>1</v>
      </c>
      <c r="F12953" s="23" t="s">
        <v>7</v>
      </c>
      <c r="G12953" s="23" t="s">
        <v>975</v>
      </c>
      <c r="H12953" s="2" t="s">
        <v>7722</v>
      </c>
      <c r="I12953" s="23" t="s">
        <v>5999</v>
      </c>
      <c r="J12953" s="23" t="s">
        <v>59</v>
      </c>
      <c r="K12953" s="23" t="s">
        <v>9712</v>
      </c>
      <c r="L12953" s="23" t="s">
        <v>9538</v>
      </c>
      <c r="M12953" s="23">
        <f>YEAR(Tabla2[[#This Row],[Fecha de creación]])</f>
        <v>2023</v>
      </c>
      <c r="N12953" s="23">
        <f>MONTH(Tabla2[[#This Row],[Fecha de creación]])</f>
        <v>3</v>
      </c>
    </row>
    <row r="12954" spans="1:14" x14ac:dyDescent="0.25">
      <c r="A12954" s="26">
        <v>45007.657071759262</v>
      </c>
      <c r="B12954" s="23" t="s">
        <v>100</v>
      </c>
      <c r="C12954" s="23" t="s">
        <v>16238</v>
      </c>
      <c r="D12954" s="23" t="s">
        <v>7108</v>
      </c>
      <c r="E12954" s="23" t="s">
        <v>1</v>
      </c>
      <c r="F12954" s="23" t="s">
        <v>22</v>
      </c>
      <c r="G12954" s="23" t="s">
        <v>975</v>
      </c>
      <c r="H12954" s="2" t="s">
        <v>8893</v>
      </c>
      <c r="I12954" s="23" t="s">
        <v>14131</v>
      </c>
      <c r="J12954" s="23" t="s">
        <v>59</v>
      </c>
      <c r="K12954" s="23" t="s">
        <v>9712</v>
      </c>
      <c r="L12954" s="23" t="s">
        <v>9538</v>
      </c>
      <c r="M12954" s="23">
        <f>YEAR(Tabla2[[#This Row],[Fecha de creación]])</f>
        <v>2023</v>
      </c>
      <c r="N12954" s="23">
        <f>MONTH(Tabla2[[#This Row],[Fecha de creación]])</f>
        <v>3</v>
      </c>
    </row>
    <row r="12955" spans="1:14" x14ac:dyDescent="0.25">
      <c r="A12955" s="26">
        <v>45007.671249999999</v>
      </c>
      <c r="B12955" s="23" t="s">
        <v>56</v>
      </c>
      <c r="C12955" s="23" t="s">
        <v>16239</v>
      </c>
      <c r="D12955" s="23" t="s">
        <v>14978</v>
      </c>
      <c r="E12955" s="23" t="s">
        <v>1</v>
      </c>
      <c r="F12955" s="23" t="s">
        <v>7</v>
      </c>
      <c r="G12955" s="23" t="s">
        <v>975</v>
      </c>
      <c r="H12955" s="2" t="s">
        <v>7722</v>
      </c>
      <c r="I12955" s="23" t="s">
        <v>14962</v>
      </c>
      <c r="J12955" s="23" t="s">
        <v>59</v>
      </c>
      <c r="K12955" s="23" t="s">
        <v>9712</v>
      </c>
      <c r="L12955" s="23" t="s">
        <v>9538</v>
      </c>
      <c r="M12955" s="23">
        <f>YEAR(Tabla2[[#This Row],[Fecha de creación]])</f>
        <v>2023</v>
      </c>
      <c r="N12955" s="23">
        <f>MONTH(Tabla2[[#This Row],[Fecha de creación]])</f>
        <v>3</v>
      </c>
    </row>
    <row r="12956" spans="1:14" x14ac:dyDescent="0.25">
      <c r="A12956" s="26">
        <v>45007.672685185185</v>
      </c>
      <c r="B12956" s="23" t="s">
        <v>56</v>
      </c>
      <c r="C12956" s="23" t="s">
        <v>16240</v>
      </c>
      <c r="D12956" s="23" t="s">
        <v>6918</v>
      </c>
      <c r="E12956" s="23" t="s">
        <v>1</v>
      </c>
      <c r="F12956" s="23" t="s">
        <v>22</v>
      </c>
      <c r="G12956" s="23" t="s">
        <v>975</v>
      </c>
      <c r="H12956" s="2" t="s">
        <v>7743</v>
      </c>
      <c r="I12956" s="23" t="s">
        <v>14962</v>
      </c>
      <c r="J12956" s="23" t="s">
        <v>59</v>
      </c>
      <c r="K12956" s="23" t="s">
        <v>9712</v>
      </c>
      <c r="L12956" s="23" t="s">
        <v>9538</v>
      </c>
      <c r="M12956" s="23">
        <f>YEAR(Tabla2[[#This Row],[Fecha de creación]])</f>
        <v>2023</v>
      </c>
      <c r="N12956" s="23">
        <f>MONTH(Tabla2[[#This Row],[Fecha de creación]])</f>
        <v>3</v>
      </c>
    </row>
    <row r="12957" spans="1:14" x14ac:dyDescent="0.25">
      <c r="A12957" s="26">
        <v>45007.675428240742</v>
      </c>
      <c r="B12957" s="23" t="s">
        <v>189</v>
      </c>
      <c r="C12957" s="23" t="s">
        <v>16241</v>
      </c>
      <c r="D12957" s="23" t="s">
        <v>7341</v>
      </c>
      <c r="E12957" s="23" t="s">
        <v>1</v>
      </c>
      <c r="F12957" s="23" t="s">
        <v>22</v>
      </c>
      <c r="G12957" s="23" t="s">
        <v>975</v>
      </c>
      <c r="H12957" s="2" t="s">
        <v>16986</v>
      </c>
      <c r="I12957" s="23" t="s">
        <v>14979</v>
      </c>
      <c r="J12957" s="23" t="s">
        <v>958</v>
      </c>
      <c r="K12957" s="23" t="s">
        <v>9712</v>
      </c>
      <c r="L12957" s="23" t="s">
        <v>9538</v>
      </c>
      <c r="M12957" s="23">
        <f>YEAR(Tabla2[[#This Row],[Fecha de creación]])</f>
        <v>2023</v>
      </c>
      <c r="N12957" s="23">
        <f>MONTH(Tabla2[[#This Row],[Fecha de creación]])</f>
        <v>3</v>
      </c>
    </row>
    <row r="12958" spans="1:14" x14ac:dyDescent="0.25">
      <c r="A12958" s="26">
        <v>45007.678449074076</v>
      </c>
      <c r="B12958" s="23" t="s">
        <v>0</v>
      </c>
      <c r="C12958" s="23" t="s">
        <v>16242</v>
      </c>
      <c r="D12958" s="23" t="s">
        <v>719</v>
      </c>
      <c r="E12958" s="23" t="s">
        <v>1</v>
      </c>
      <c r="F12958" s="23" t="s">
        <v>7</v>
      </c>
      <c r="G12958" s="23" t="s">
        <v>975</v>
      </c>
      <c r="H12958" s="2" t="s">
        <v>7777</v>
      </c>
      <c r="I12958" s="23" t="s">
        <v>14129</v>
      </c>
      <c r="J12958" s="23" t="s">
        <v>59</v>
      </c>
      <c r="K12958" s="23" t="s">
        <v>9712</v>
      </c>
      <c r="L12958" s="23" t="s">
        <v>9538</v>
      </c>
      <c r="M12958" s="23">
        <f>YEAR(Tabla2[[#This Row],[Fecha de creación]])</f>
        <v>2023</v>
      </c>
      <c r="N12958" s="23">
        <f>MONTH(Tabla2[[#This Row],[Fecha de creación]])</f>
        <v>3</v>
      </c>
    </row>
    <row r="12959" spans="1:14" x14ac:dyDescent="0.25">
      <c r="A12959" s="26">
        <v>45007.683634259258</v>
      </c>
      <c r="B12959" s="23" t="s">
        <v>189</v>
      </c>
      <c r="C12959" s="23" t="s">
        <v>16243</v>
      </c>
      <c r="D12959" s="23" t="s">
        <v>312</v>
      </c>
      <c r="E12959" s="23" t="s">
        <v>1</v>
      </c>
      <c r="F12959" s="23" t="s">
        <v>7</v>
      </c>
      <c r="G12959" s="23" t="s">
        <v>975</v>
      </c>
      <c r="H12959" s="2" t="s">
        <v>8459</v>
      </c>
      <c r="I12959" s="23" t="s">
        <v>14979</v>
      </c>
      <c r="J12959" s="23" t="s">
        <v>59</v>
      </c>
      <c r="K12959" s="23" t="s">
        <v>9712</v>
      </c>
      <c r="L12959" s="23" t="s">
        <v>9538</v>
      </c>
      <c r="M12959" s="23">
        <f>YEAR(Tabla2[[#This Row],[Fecha de creación]])</f>
        <v>2023</v>
      </c>
      <c r="N12959" s="23">
        <f>MONTH(Tabla2[[#This Row],[Fecha de creación]])</f>
        <v>3</v>
      </c>
    </row>
    <row r="12960" spans="1:14" x14ac:dyDescent="0.25">
      <c r="A12960" s="26">
        <v>45007.684467592589</v>
      </c>
      <c r="B12960" s="23" t="s">
        <v>189</v>
      </c>
      <c r="C12960" s="23" t="s">
        <v>16244</v>
      </c>
      <c r="D12960" s="23" t="s">
        <v>15981</v>
      </c>
      <c r="E12960" s="23" t="s">
        <v>1</v>
      </c>
      <c r="F12960" s="23" t="s">
        <v>7</v>
      </c>
      <c r="G12960" s="23" t="s">
        <v>975</v>
      </c>
      <c r="H12960" s="2" t="s">
        <v>7722</v>
      </c>
      <c r="I12960" s="23" t="s">
        <v>14979</v>
      </c>
      <c r="J12960" s="23" t="s">
        <v>59</v>
      </c>
      <c r="K12960" s="23" t="s">
        <v>9712</v>
      </c>
      <c r="L12960" s="23" t="s">
        <v>9538</v>
      </c>
      <c r="M12960" s="23">
        <f>YEAR(Tabla2[[#This Row],[Fecha de creación]])</f>
        <v>2023</v>
      </c>
      <c r="N12960" s="23">
        <f>MONTH(Tabla2[[#This Row],[Fecha de creación]])</f>
        <v>3</v>
      </c>
    </row>
    <row r="12961" spans="1:14" x14ac:dyDescent="0.25">
      <c r="A12961" s="26">
        <v>45007.686944444446</v>
      </c>
      <c r="B12961" s="23" t="s">
        <v>189</v>
      </c>
      <c r="C12961" s="23" t="s">
        <v>16245</v>
      </c>
      <c r="D12961" s="23" t="s">
        <v>11362</v>
      </c>
      <c r="E12961" s="23" t="s">
        <v>1</v>
      </c>
      <c r="F12961" s="23" t="s">
        <v>7</v>
      </c>
      <c r="G12961" s="23" t="s">
        <v>975</v>
      </c>
      <c r="H12961" s="2" t="s">
        <v>7745</v>
      </c>
      <c r="I12961" s="23" t="s">
        <v>14979</v>
      </c>
      <c r="J12961" s="23" t="s">
        <v>59</v>
      </c>
      <c r="K12961" s="23" t="s">
        <v>9712</v>
      </c>
      <c r="L12961" s="23" t="s">
        <v>9538</v>
      </c>
      <c r="M12961" s="23">
        <f>YEAR(Tabla2[[#This Row],[Fecha de creación]])</f>
        <v>2023</v>
      </c>
      <c r="N12961" s="23">
        <f>MONTH(Tabla2[[#This Row],[Fecha de creación]])</f>
        <v>3</v>
      </c>
    </row>
    <row r="12962" spans="1:14" x14ac:dyDescent="0.25">
      <c r="A12962" s="26">
        <v>45007.697187500002</v>
      </c>
      <c r="B12962" s="23" t="s">
        <v>189</v>
      </c>
      <c r="C12962" s="23" t="s">
        <v>16246</v>
      </c>
      <c r="D12962" s="23" t="s">
        <v>351</v>
      </c>
      <c r="E12962" s="23" t="s">
        <v>1</v>
      </c>
      <c r="F12962" s="23" t="s">
        <v>7</v>
      </c>
      <c r="G12962" s="23" t="s">
        <v>975</v>
      </c>
      <c r="H12962" s="2" t="s">
        <v>8425</v>
      </c>
      <c r="I12962" s="23" t="s">
        <v>14979</v>
      </c>
      <c r="J12962" s="23" t="s">
        <v>59</v>
      </c>
      <c r="K12962" s="23" t="s">
        <v>9712</v>
      </c>
      <c r="L12962" s="23" t="s">
        <v>9538</v>
      </c>
      <c r="M12962" s="23">
        <f>YEAR(Tabla2[[#This Row],[Fecha de creación]])</f>
        <v>2023</v>
      </c>
      <c r="N12962" s="23">
        <f>MONTH(Tabla2[[#This Row],[Fecha de creación]])</f>
        <v>3</v>
      </c>
    </row>
    <row r="12963" spans="1:14" x14ac:dyDescent="0.25">
      <c r="A12963" s="26">
        <v>45007.698854166665</v>
      </c>
      <c r="B12963" s="23" t="s">
        <v>0</v>
      </c>
      <c r="C12963" s="23" t="s">
        <v>16247</v>
      </c>
      <c r="D12963" s="23" t="s">
        <v>7108</v>
      </c>
      <c r="E12963" s="23" t="s">
        <v>1</v>
      </c>
      <c r="F12963" s="23" t="s">
        <v>22</v>
      </c>
      <c r="G12963" s="23" t="s">
        <v>975</v>
      </c>
      <c r="H12963" s="2" t="s">
        <v>8893</v>
      </c>
      <c r="I12963" s="23" t="s">
        <v>14129</v>
      </c>
      <c r="J12963" s="23" t="s">
        <v>59</v>
      </c>
      <c r="K12963" s="23" t="s">
        <v>9712</v>
      </c>
      <c r="L12963" s="23" t="s">
        <v>9538</v>
      </c>
      <c r="M12963" s="23">
        <f>YEAR(Tabla2[[#This Row],[Fecha de creación]])</f>
        <v>2023</v>
      </c>
      <c r="N12963" s="23">
        <f>MONTH(Tabla2[[#This Row],[Fecha de creación]])</f>
        <v>3</v>
      </c>
    </row>
    <row r="12964" spans="1:14" x14ac:dyDescent="0.25">
      <c r="A12964" s="26">
        <v>45007.701388888891</v>
      </c>
      <c r="B12964" s="23" t="s">
        <v>0</v>
      </c>
      <c r="C12964" s="23" t="s">
        <v>16248</v>
      </c>
      <c r="D12964" s="23" t="s">
        <v>49</v>
      </c>
      <c r="E12964" s="23" t="s">
        <v>1</v>
      </c>
      <c r="F12964" s="23" t="s">
        <v>7</v>
      </c>
      <c r="G12964" s="23" t="s">
        <v>3</v>
      </c>
      <c r="H12964" s="2" t="s">
        <v>7745</v>
      </c>
      <c r="I12964" s="23" t="s">
        <v>14129</v>
      </c>
      <c r="J12964" s="23" t="s">
        <v>59</v>
      </c>
      <c r="K12964" s="23" t="s">
        <v>9712</v>
      </c>
      <c r="L12964" s="23" t="s">
        <v>9539</v>
      </c>
      <c r="M12964" s="23">
        <f>YEAR(Tabla2[[#This Row],[Fecha de creación]])</f>
        <v>2023</v>
      </c>
      <c r="N12964" s="23">
        <f>MONTH(Tabla2[[#This Row],[Fecha de creación]])</f>
        <v>3</v>
      </c>
    </row>
    <row r="12965" spans="1:14" x14ac:dyDescent="0.25">
      <c r="A12965" s="26">
        <v>45007.707118055558</v>
      </c>
      <c r="B12965" s="23" t="s">
        <v>0</v>
      </c>
      <c r="C12965" s="23" t="s">
        <v>16249</v>
      </c>
      <c r="D12965" s="23" t="s">
        <v>7108</v>
      </c>
      <c r="E12965" s="23" t="s">
        <v>1</v>
      </c>
      <c r="F12965" s="23" t="s">
        <v>22</v>
      </c>
      <c r="G12965" s="23" t="s">
        <v>975</v>
      </c>
      <c r="H12965" s="2" t="s">
        <v>8893</v>
      </c>
      <c r="I12965" s="23" t="s">
        <v>14129</v>
      </c>
      <c r="J12965" s="23" t="s">
        <v>59</v>
      </c>
      <c r="K12965" s="23" t="s">
        <v>9712</v>
      </c>
      <c r="L12965" s="23" t="s">
        <v>9538</v>
      </c>
      <c r="M12965" s="23">
        <f>YEAR(Tabla2[[#This Row],[Fecha de creación]])</f>
        <v>2023</v>
      </c>
      <c r="N12965" s="23">
        <f>MONTH(Tabla2[[#This Row],[Fecha de creación]])</f>
        <v>3</v>
      </c>
    </row>
    <row r="12966" spans="1:14" x14ac:dyDescent="0.25">
      <c r="A12966" s="26">
        <v>45007.715173611112</v>
      </c>
      <c r="B12966" s="23" t="s">
        <v>0</v>
      </c>
      <c r="C12966" s="23" t="s">
        <v>16250</v>
      </c>
      <c r="D12966" s="23" t="s">
        <v>4295</v>
      </c>
      <c r="E12966" s="23" t="s">
        <v>1</v>
      </c>
      <c r="F12966" s="23" t="s">
        <v>22</v>
      </c>
      <c r="G12966" s="23" t="s">
        <v>3</v>
      </c>
      <c r="H12966" s="2" t="s">
        <v>7733</v>
      </c>
      <c r="I12966" s="23" t="s">
        <v>14129</v>
      </c>
      <c r="J12966" s="23" t="s">
        <v>59</v>
      </c>
      <c r="K12966" s="23" t="s">
        <v>9712</v>
      </c>
      <c r="L12966" s="23" t="s">
        <v>9539</v>
      </c>
      <c r="M12966" s="23">
        <f>YEAR(Tabla2[[#This Row],[Fecha de creación]])</f>
        <v>2023</v>
      </c>
      <c r="N12966" s="23">
        <f>MONTH(Tabla2[[#This Row],[Fecha de creación]])</f>
        <v>3</v>
      </c>
    </row>
    <row r="12967" spans="1:14" x14ac:dyDescent="0.25">
      <c r="A12967" s="26">
        <v>45008.376226851855</v>
      </c>
      <c r="B12967" s="23" t="s">
        <v>189</v>
      </c>
      <c r="C12967" s="23" t="s">
        <v>16251</v>
      </c>
      <c r="D12967" s="23" t="s">
        <v>15263</v>
      </c>
      <c r="E12967" s="23" t="s">
        <v>1</v>
      </c>
      <c r="F12967" s="23" t="s">
        <v>22</v>
      </c>
      <c r="G12967" s="23" t="s">
        <v>975</v>
      </c>
      <c r="H12967" s="2" t="s">
        <v>7722</v>
      </c>
      <c r="I12967" s="23" t="s">
        <v>14979</v>
      </c>
      <c r="J12967" s="23" t="s">
        <v>958</v>
      </c>
      <c r="K12967" s="23" t="s">
        <v>9712</v>
      </c>
      <c r="L12967" s="23" t="s">
        <v>9538</v>
      </c>
      <c r="M12967" s="23">
        <f>YEAR(Tabla2[[#This Row],[Fecha de creación]])</f>
        <v>2023</v>
      </c>
      <c r="N12967" s="23">
        <f>MONTH(Tabla2[[#This Row],[Fecha de creación]])</f>
        <v>3</v>
      </c>
    </row>
    <row r="12968" spans="1:14" x14ac:dyDescent="0.25">
      <c r="A12968" s="26">
        <v>45008.388877314814</v>
      </c>
      <c r="B12968" s="23" t="s">
        <v>34</v>
      </c>
      <c r="C12968" s="23" t="s">
        <v>16252</v>
      </c>
      <c r="D12968" s="23" t="s">
        <v>16253</v>
      </c>
      <c r="E12968" s="23" t="s">
        <v>1</v>
      </c>
      <c r="F12968" s="23" t="s">
        <v>7</v>
      </c>
      <c r="G12968" s="23" t="s">
        <v>975</v>
      </c>
      <c r="H12968" s="2" t="s">
        <v>8535</v>
      </c>
      <c r="I12968" s="23" t="s">
        <v>13151</v>
      </c>
      <c r="J12968" s="23"/>
      <c r="K12968" s="23" t="s">
        <v>9712</v>
      </c>
      <c r="L12968" s="23" t="s">
        <v>9538</v>
      </c>
      <c r="M12968" s="23">
        <f>YEAR(Tabla2[[#This Row],[Fecha de creación]])</f>
        <v>2023</v>
      </c>
      <c r="N12968" s="23">
        <f>MONTH(Tabla2[[#This Row],[Fecha de creación]])</f>
        <v>3</v>
      </c>
    </row>
    <row r="12969" spans="1:14" x14ac:dyDescent="0.25">
      <c r="A12969" s="26">
        <v>45008.411180555559</v>
      </c>
      <c r="B12969" s="23" t="s">
        <v>0</v>
      </c>
      <c r="C12969" s="23" t="s">
        <v>16254</v>
      </c>
      <c r="D12969" s="23" t="s">
        <v>14919</v>
      </c>
      <c r="E12969" s="23" t="s">
        <v>1</v>
      </c>
      <c r="F12969" s="23" t="s">
        <v>7</v>
      </c>
      <c r="G12969" s="23" t="s">
        <v>975</v>
      </c>
      <c r="H12969" s="2" t="s">
        <v>8459</v>
      </c>
      <c r="I12969" s="23" t="s">
        <v>14129</v>
      </c>
      <c r="J12969" s="23" t="s">
        <v>59</v>
      </c>
      <c r="K12969" s="23" t="s">
        <v>9712</v>
      </c>
      <c r="L12969" s="23" t="s">
        <v>9538</v>
      </c>
      <c r="M12969" s="23">
        <f>YEAR(Tabla2[[#This Row],[Fecha de creación]])</f>
        <v>2023</v>
      </c>
      <c r="N12969" s="23">
        <f>MONTH(Tabla2[[#This Row],[Fecha de creación]])</f>
        <v>3</v>
      </c>
    </row>
    <row r="12970" spans="1:14" x14ac:dyDescent="0.25">
      <c r="A12970" s="26">
        <v>45008.417627314811</v>
      </c>
      <c r="B12970" s="23" t="s">
        <v>34</v>
      </c>
      <c r="C12970" s="23" t="s">
        <v>16255</v>
      </c>
      <c r="D12970" s="23" t="s">
        <v>16256</v>
      </c>
      <c r="E12970" s="23" t="s">
        <v>1</v>
      </c>
      <c r="F12970" s="23" t="s">
        <v>7</v>
      </c>
      <c r="G12970" s="23" t="s">
        <v>3</v>
      </c>
      <c r="H12970" s="2" t="s">
        <v>7745</v>
      </c>
      <c r="I12970" s="23" t="s">
        <v>13151</v>
      </c>
      <c r="J12970" s="23"/>
      <c r="K12970" s="23" t="s">
        <v>9712</v>
      </c>
      <c r="L12970" s="23" t="s">
        <v>9539</v>
      </c>
      <c r="M12970" s="23">
        <f>YEAR(Tabla2[[#This Row],[Fecha de creación]])</f>
        <v>2023</v>
      </c>
      <c r="N12970" s="23">
        <f>MONTH(Tabla2[[#This Row],[Fecha de creación]])</f>
        <v>3</v>
      </c>
    </row>
    <row r="12971" spans="1:14" x14ac:dyDescent="0.25">
      <c r="A12971" s="26">
        <v>45008.518599537034</v>
      </c>
      <c r="B12971" s="23" t="s">
        <v>0</v>
      </c>
      <c r="C12971" s="23" t="s">
        <v>16257</v>
      </c>
      <c r="D12971" s="23" t="s">
        <v>49</v>
      </c>
      <c r="E12971" s="23" t="s">
        <v>1</v>
      </c>
      <c r="F12971" s="23" t="s">
        <v>7</v>
      </c>
      <c r="G12971" s="23" t="s">
        <v>3</v>
      </c>
      <c r="H12971" s="2" t="s">
        <v>7745</v>
      </c>
      <c r="I12971" s="23" t="s">
        <v>14129</v>
      </c>
      <c r="J12971" s="23" t="s">
        <v>59</v>
      </c>
      <c r="K12971" s="23" t="s">
        <v>9712</v>
      </c>
      <c r="L12971" s="23" t="s">
        <v>9539</v>
      </c>
      <c r="M12971" s="23">
        <f>YEAR(Tabla2[[#This Row],[Fecha de creación]])</f>
        <v>2023</v>
      </c>
      <c r="N12971" s="23">
        <f>MONTH(Tabla2[[#This Row],[Fecha de creación]])</f>
        <v>3</v>
      </c>
    </row>
    <row r="12972" spans="1:14" x14ac:dyDescent="0.25">
      <c r="A12972" s="26">
        <v>45008.521238425928</v>
      </c>
      <c r="B12972" s="23" t="s">
        <v>56</v>
      </c>
      <c r="C12972" s="23" t="s">
        <v>16258</v>
      </c>
      <c r="D12972" s="23" t="s">
        <v>349</v>
      </c>
      <c r="E12972" s="23" t="s">
        <v>1</v>
      </c>
      <c r="F12972" s="23" t="s">
        <v>7</v>
      </c>
      <c r="G12972" s="23" t="s">
        <v>975</v>
      </c>
      <c r="H12972" s="2" t="s">
        <v>17001</v>
      </c>
      <c r="I12972" s="23" t="s">
        <v>14962</v>
      </c>
      <c r="J12972" s="23" t="s">
        <v>59</v>
      </c>
      <c r="K12972" s="23" t="s">
        <v>9712</v>
      </c>
      <c r="L12972" s="23" t="s">
        <v>9538</v>
      </c>
      <c r="M12972" s="23">
        <f>YEAR(Tabla2[[#This Row],[Fecha de creación]])</f>
        <v>2023</v>
      </c>
      <c r="N12972" s="23">
        <f>MONTH(Tabla2[[#This Row],[Fecha de creación]])</f>
        <v>3</v>
      </c>
    </row>
    <row r="12973" spans="1:14" x14ac:dyDescent="0.25">
      <c r="A12973" s="26">
        <v>45008.526469907411</v>
      </c>
      <c r="B12973" s="23" t="s">
        <v>56</v>
      </c>
      <c r="C12973" s="23" t="s">
        <v>16259</v>
      </c>
      <c r="D12973" s="23" t="s">
        <v>2955</v>
      </c>
      <c r="E12973" s="23" t="s">
        <v>1</v>
      </c>
      <c r="F12973" s="23" t="s">
        <v>22</v>
      </c>
      <c r="G12973" s="23" t="s">
        <v>975</v>
      </c>
      <c r="H12973" s="2" t="s">
        <v>7748</v>
      </c>
      <c r="I12973" s="23" t="s">
        <v>14962</v>
      </c>
      <c r="J12973" s="23" t="s">
        <v>59</v>
      </c>
      <c r="K12973" s="23" t="s">
        <v>9712</v>
      </c>
      <c r="L12973" s="23" t="s">
        <v>9538</v>
      </c>
      <c r="M12973" s="23">
        <f>YEAR(Tabla2[[#This Row],[Fecha de creación]])</f>
        <v>2023</v>
      </c>
      <c r="N12973" s="23">
        <f>MONTH(Tabla2[[#This Row],[Fecha de creación]])</f>
        <v>3</v>
      </c>
    </row>
    <row r="12974" spans="1:14" x14ac:dyDescent="0.25">
      <c r="A12974" s="26">
        <v>45008.530231481483</v>
      </c>
      <c r="B12974" s="23" t="s">
        <v>34</v>
      </c>
      <c r="C12974" s="23" t="s">
        <v>16260</v>
      </c>
      <c r="D12974" s="23" t="s">
        <v>16261</v>
      </c>
      <c r="E12974" s="23" t="s">
        <v>1</v>
      </c>
      <c r="F12974" s="23" t="s">
        <v>22</v>
      </c>
      <c r="G12974" s="23" t="s">
        <v>975</v>
      </c>
      <c r="H12974" s="2" t="s">
        <v>8535</v>
      </c>
      <c r="I12974" s="23" t="s">
        <v>13151</v>
      </c>
      <c r="J12974" s="23"/>
      <c r="K12974" s="23" t="s">
        <v>9712</v>
      </c>
      <c r="L12974" s="23" t="s">
        <v>9538</v>
      </c>
      <c r="M12974" s="23">
        <f>YEAR(Tabla2[[#This Row],[Fecha de creación]])</f>
        <v>2023</v>
      </c>
      <c r="N12974" s="23">
        <f>MONTH(Tabla2[[#This Row],[Fecha de creación]])</f>
        <v>3</v>
      </c>
    </row>
    <row r="12975" spans="1:14" x14ac:dyDescent="0.25">
      <c r="A12975" s="26">
        <v>45008.531770833331</v>
      </c>
      <c r="B12975" s="23" t="s">
        <v>34</v>
      </c>
      <c r="C12975" s="23" t="s">
        <v>16262</v>
      </c>
      <c r="D12975" s="23" t="s">
        <v>16263</v>
      </c>
      <c r="E12975" s="23" t="s">
        <v>1</v>
      </c>
      <c r="F12975" s="23" t="s">
        <v>7</v>
      </c>
      <c r="G12975" s="23" t="s">
        <v>975</v>
      </c>
      <c r="H12975" s="2" t="s">
        <v>8459</v>
      </c>
      <c r="I12975" s="23" t="s">
        <v>13151</v>
      </c>
      <c r="J12975" s="23"/>
      <c r="K12975" s="23" t="s">
        <v>9712</v>
      </c>
      <c r="L12975" s="23" t="s">
        <v>9538</v>
      </c>
      <c r="M12975" s="23">
        <f>YEAR(Tabla2[[#This Row],[Fecha de creación]])</f>
        <v>2023</v>
      </c>
      <c r="N12975" s="23">
        <f>MONTH(Tabla2[[#This Row],[Fecha de creación]])</f>
        <v>3</v>
      </c>
    </row>
    <row r="12976" spans="1:14" x14ac:dyDescent="0.25">
      <c r="A12976" s="26">
        <v>45008.533055555556</v>
      </c>
      <c r="B12976" s="23" t="s">
        <v>34</v>
      </c>
      <c r="C12976" s="23" t="s">
        <v>16264</v>
      </c>
      <c r="D12976" s="23" t="s">
        <v>16265</v>
      </c>
      <c r="E12976" s="23" t="s">
        <v>1</v>
      </c>
      <c r="F12976" s="23" t="s">
        <v>7</v>
      </c>
      <c r="G12976" s="23" t="s">
        <v>975</v>
      </c>
      <c r="H12976" s="2" t="s">
        <v>8459</v>
      </c>
      <c r="I12976" s="23" t="s">
        <v>13151</v>
      </c>
      <c r="J12976" s="23"/>
      <c r="K12976" s="23" t="s">
        <v>9712</v>
      </c>
      <c r="L12976" s="23" t="s">
        <v>9538</v>
      </c>
      <c r="M12976" s="23">
        <f>YEAR(Tabla2[[#This Row],[Fecha de creación]])</f>
        <v>2023</v>
      </c>
      <c r="N12976" s="23">
        <f>MONTH(Tabla2[[#This Row],[Fecha de creación]])</f>
        <v>3</v>
      </c>
    </row>
    <row r="12977" spans="1:14" x14ac:dyDescent="0.25">
      <c r="A12977" s="26">
        <v>45008.543171296296</v>
      </c>
      <c r="B12977" s="23" t="s">
        <v>189</v>
      </c>
      <c r="C12977" s="23" t="s">
        <v>16266</v>
      </c>
      <c r="D12977" s="23" t="s">
        <v>16267</v>
      </c>
      <c r="E12977" s="23" t="s">
        <v>1</v>
      </c>
      <c r="F12977" s="23" t="s">
        <v>7</v>
      </c>
      <c r="G12977" s="23" t="s">
        <v>3</v>
      </c>
      <c r="H12977" s="2" t="s">
        <v>7734</v>
      </c>
      <c r="I12977" s="23" t="s">
        <v>4486</v>
      </c>
      <c r="J12977" s="23" t="s">
        <v>59</v>
      </c>
      <c r="K12977" s="23" t="s">
        <v>9712</v>
      </c>
      <c r="L12977" s="23" t="s">
        <v>9539</v>
      </c>
      <c r="M12977" s="23">
        <f>YEAR(Tabla2[[#This Row],[Fecha de creación]])</f>
        <v>2023</v>
      </c>
      <c r="N12977" s="23">
        <f>MONTH(Tabla2[[#This Row],[Fecha de creación]])</f>
        <v>3</v>
      </c>
    </row>
    <row r="12978" spans="1:14" x14ac:dyDescent="0.25">
      <c r="A12978" s="26">
        <v>45008.544606481482</v>
      </c>
      <c r="B12978" s="23" t="s">
        <v>189</v>
      </c>
      <c r="C12978" s="23" t="s">
        <v>16268</v>
      </c>
      <c r="D12978" s="23" t="s">
        <v>7341</v>
      </c>
      <c r="E12978" s="23" t="s">
        <v>1</v>
      </c>
      <c r="F12978" s="23" t="s">
        <v>22</v>
      </c>
      <c r="G12978" s="23" t="s">
        <v>975</v>
      </c>
      <c r="H12978" s="2" t="s">
        <v>16986</v>
      </c>
      <c r="I12978" s="23" t="s">
        <v>14979</v>
      </c>
      <c r="J12978" s="23" t="s">
        <v>59</v>
      </c>
      <c r="K12978" s="23" t="s">
        <v>9712</v>
      </c>
      <c r="L12978" s="23" t="s">
        <v>9538</v>
      </c>
      <c r="M12978" s="23">
        <f>YEAR(Tabla2[[#This Row],[Fecha de creación]])</f>
        <v>2023</v>
      </c>
      <c r="N12978" s="23">
        <f>MONTH(Tabla2[[#This Row],[Fecha de creación]])</f>
        <v>3</v>
      </c>
    </row>
    <row r="12979" spans="1:14" x14ac:dyDescent="0.25">
      <c r="A12979" s="26">
        <v>45008.545358796298</v>
      </c>
      <c r="B12979" s="23" t="s">
        <v>189</v>
      </c>
      <c r="C12979" s="23" t="s">
        <v>16269</v>
      </c>
      <c r="D12979" s="23" t="s">
        <v>15740</v>
      </c>
      <c r="E12979" s="23" t="s">
        <v>1</v>
      </c>
      <c r="F12979" s="23" t="s">
        <v>22</v>
      </c>
      <c r="G12979" s="23" t="s">
        <v>975</v>
      </c>
      <c r="H12979" s="2" t="s">
        <v>7743</v>
      </c>
      <c r="I12979" s="23" t="s">
        <v>14979</v>
      </c>
      <c r="J12979" s="23" t="s">
        <v>59</v>
      </c>
      <c r="K12979" s="23" t="s">
        <v>9712</v>
      </c>
      <c r="L12979" s="23" t="s">
        <v>9538</v>
      </c>
      <c r="M12979" s="23">
        <f>YEAR(Tabla2[[#This Row],[Fecha de creación]])</f>
        <v>2023</v>
      </c>
      <c r="N12979" s="23">
        <f>MONTH(Tabla2[[#This Row],[Fecha de creación]])</f>
        <v>3</v>
      </c>
    </row>
    <row r="12980" spans="1:14" x14ac:dyDescent="0.25">
      <c r="A12980" s="26">
        <v>45008.546412037038</v>
      </c>
      <c r="B12980" s="23" t="s">
        <v>189</v>
      </c>
      <c r="C12980" s="23" t="s">
        <v>16270</v>
      </c>
      <c r="D12980" s="23" t="s">
        <v>15338</v>
      </c>
      <c r="E12980" s="23" t="s">
        <v>1</v>
      </c>
      <c r="F12980" s="23" t="s">
        <v>7</v>
      </c>
      <c r="G12980" s="23" t="s">
        <v>975</v>
      </c>
      <c r="H12980" s="2" t="s">
        <v>7728</v>
      </c>
      <c r="I12980" s="23" t="s">
        <v>14979</v>
      </c>
      <c r="J12980" s="23"/>
      <c r="K12980" s="23" t="s">
        <v>9712</v>
      </c>
      <c r="L12980" s="23" t="s">
        <v>9538</v>
      </c>
      <c r="M12980" s="23">
        <f>YEAR(Tabla2[[#This Row],[Fecha de creación]])</f>
        <v>2023</v>
      </c>
      <c r="N12980" s="23">
        <f>MONTH(Tabla2[[#This Row],[Fecha de creación]])</f>
        <v>3</v>
      </c>
    </row>
    <row r="12981" spans="1:14" x14ac:dyDescent="0.25">
      <c r="A12981" s="26">
        <v>45008.547488425924</v>
      </c>
      <c r="B12981" s="23" t="s">
        <v>189</v>
      </c>
      <c r="C12981" s="23" t="s">
        <v>16271</v>
      </c>
      <c r="D12981" s="23" t="s">
        <v>7341</v>
      </c>
      <c r="E12981" s="23" t="s">
        <v>1</v>
      </c>
      <c r="F12981" s="23" t="s">
        <v>22</v>
      </c>
      <c r="G12981" s="23" t="s">
        <v>975</v>
      </c>
      <c r="H12981" s="2" t="s">
        <v>16986</v>
      </c>
      <c r="I12981" s="23" t="s">
        <v>14979</v>
      </c>
      <c r="J12981" s="23" t="s">
        <v>59</v>
      </c>
      <c r="K12981" s="23" t="s">
        <v>9712</v>
      </c>
      <c r="L12981" s="23" t="s">
        <v>9538</v>
      </c>
      <c r="M12981" s="23">
        <f>YEAR(Tabla2[[#This Row],[Fecha de creación]])</f>
        <v>2023</v>
      </c>
      <c r="N12981" s="23">
        <f>MONTH(Tabla2[[#This Row],[Fecha de creación]])</f>
        <v>3</v>
      </c>
    </row>
    <row r="12982" spans="1:14" x14ac:dyDescent="0.25">
      <c r="A12982" s="26">
        <v>45008.549143518518</v>
      </c>
      <c r="B12982" s="23" t="s">
        <v>189</v>
      </c>
      <c r="C12982" s="23" t="s">
        <v>16272</v>
      </c>
      <c r="D12982" s="23" t="s">
        <v>586</v>
      </c>
      <c r="E12982" s="23" t="s">
        <v>1</v>
      </c>
      <c r="F12982" s="23" t="s">
        <v>7</v>
      </c>
      <c r="G12982" s="23" t="s">
        <v>975</v>
      </c>
      <c r="H12982" s="2" t="s">
        <v>7748</v>
      </c>
      <c r="I12982" s="23" t="s">
        <v>14979</v>
      </c>
      <c r="J12982" s="23" t="s">
        <v>59</v>
      </c>
      <c r="K12982" s="23" t="s">
        <v>9712</v>
      </c>
      <c r="L12982" s="23" t="s">
        <v>9538</v>
      </c>
      <c r="M12982" s="23">
        <f>YEAR(Tabla2[[#This Row],[Fecha de creación]])</f>
        <v>2023</v>
      </c>
      <c r="N12982" s="23">
        <f>MONTH(Tabla2[[#This Row],[Fecha de creación]])</f>
        <v>3</v>
      </c>
    </row>
    <row r="12983" spans="1:14" x14ac:dyDescent="0.25">
      <c r="A12983" s="26">
        <v>45008.550682870373</v>
      </c>
      <c r="B12983" s="23" t="s">
        <v>189</v>
      </c>
      <c r="C12983" s="23" t="s">
        <v>16273</v>
      </c>
      <c r="D12983" s="23" t="s">
        <v>7341</v>
      </c>
      <c r="E12983" s="23" t="s">
        <v>1</v>
      </c>
      <c r="F12983" s="23" t="s">
        <v>22</v>
      </c>
      <c r="G12983" s="23" t="s">
        <v>3</v>
      </c>
      <c r="H12983" s="2" t="s">
        <v>16986</v>
      </c>
      <c r="I12983" s="23" t="s">
        <v>14979</v>
      </c>
      <c r="J12983" s="23" t="s">
        <v>59</v>
      </c>
      <c r="K12983" s="23" t="s">
        <v>9712</v>
      </c>
      <c r="L12983" s="23" t="s">
        <v>9539</v>
      </c>
      <c r="M12983" s="23">
        <f>YEAR(Tabla2[[#This Row],[Fecha de creación]])</f>
        <v>2023</v>
      </c>
      <c r="N12983" s="23">
        <f>MONTH(Tabla2[[#This Row],[Fecha de creación]])</f>
        <v>3</v>
      </c>
    </row>
    <row r="12984" spans="1:14" x14ac:dyDescent="0.25">
      <c r="A12984" s="26">
        <v>45008.552673611113</v>
      </c>
      <c r="B12984" s="23" t="s">
        <v>189</v>
      </c>
      <c r="C12984" s="23" t="s">
        <v>16274</v>
      </c>
      <c r="D12984" s="23" t="s">
        <v>382</v>
      </c>
      <c r="E12984" s="23" t="s">
        <v>1</v>
      </c>
      <c r="F12984" s="23" t="s">
        <v>7</v>
      </c>
      <c r="G12984" s="23" t="s">
        <v>975</v>
      </c>
      <c r="H12984" s="2" t="s">
        <v>7723</v>
      </c>
      <c r="I12984" s="23" t="s">
        <v>14979</v>
      </c>
      <c r="J12984" s="23" t="s">
        <v>59</v>
      </c>
      <c r="K12984" s="23" t="s">
        <v>9712</v>
      </c>
      <c r="L12984" s="23" t="s">
        <v>9538</v>
      </c>
      <c r="M12984" s="23">
        <f>YEAR(Tabla2[[#This Row],[Fecha de creación]])</f>
        <v>2023</v>
      </c>
      <c r="N12984" s="23">
        <f>MONTH(Tabla2[[#This Row],[Fecha de creación]])</f>
        <v>3</v>
      </c>
    </row>
    <row r="12985" spans="1:14" x14ac:dyDescent="0.25">
      <c r="A12985" s="26">
        <v>45008.55363425926</v>
      </c>
      <c r="B12985" s="23" t="s">
        <v>189</v>
      </c>
      <c r="C12985" s="23" t="s">
        <v>16275</v>
      </c>
      <c r="D12985" s="23" t="s">
        <v>11362</v>
      </c>
      <c r="E12985" s="23" t="s">
        <v>1</v>
      </c>
      <c r="F12985" s="23" t="s">
        <v>7</v>
      </c>
      <c r="G12985" s="23" t="s">
        <v>975</v>
      </c>
      <c r="H12985" s="2" t="s">
        <v>7745</v>
      </c>
      <c r="I12985" s="23" t="s">
        <v>14979</v>
      </c>
      <c r="J12985" s="23" t="s">
        <v>59</v>
      </c>
      <c r="K12985" s="23" t="s">
        <v>9712</v>
      </c>
      <c r="L12985" s="23" t="s">
        <v>9538</v>
      </c>
      <c r="M12985" s="23">
        <f>YEAR(Tabla2[[#This Row],[Fecha de creación]])</f>
        <v>2023</v>
      </c>
      <c r="N12985" s="23">
        <f>MONTH(Tabla2[[#This Row],[Fecha de creación]])</f>
        <v>3</v>
      </c>
    </row>
    <row r="12986" spans="1:14" x14ac:dyDescent="0.25">
      <c r="A12986" s="26">
        <v>45008.623402777775</v>
      </c>
      <c r="B12986" s="23" t="s">
        <v>0</v>
      </c>
      <c r="C12986" s="23" t="s">
        <v>16276</v>
      </c>
      <c r="D12986" s="23" t="s">
        <v>949</v>
      </c>
      <c r="E12986" s="23" t="s">
        <v>1</v>
      </c>
      <c r="F12986" s="23" t="s">
        <v>2</v>
      </c>
      <c r="G12986" s="23" t="s">
        <v>1551</v>
      </c>
      <c r="H12986" s="2" t="s">
        <v>7737</v>
      </c>
      <c r="I12986" s="23" t="s">
        <v>7749</v>
      </c>
      <c r="J12986" s="23" t="s">
        <v>59</v>
      </c>
      <c r="K12986" s="23" t="s">
        <v>9712</v>
      </c>
      <c r="L12986" s="23" t="s">
        <v>9539</v>
      </c>
      <c r="M12986" s="23">
        <f>YEAR(Tabla2[[#This Row],[Fecha de creación]])</f>
        <v>2023</v>
      </c>
      <c r="N12986" s="23">
        <f>MONTH(Tabla2[[#This Row],[Fecha de creación]])</f>
        <v>3</v>
      </c>
    </row>
    <row r="12987" spans="1:14" x14ac:dyDescent="0.25">
      <c r="A12987" s="26">
        <v>45008.634143518517</v>
      </c>
      <c r="B12987" s="23" t="s">
        <v>0</v>
      </c>
      <c r="C12987" s="23" t="s">
        <v>16277</v>
      </c>
      <c r="D12987" s="23" t="s">
        <v>1057</v>
      </c>
      <c r="E12987" s="23" t="s">
        <v>1</v>
      </c>
      <c r="F12987" s="23" t="s">
        <v>7</v>
      </c>
      <c r="G12987" s="23" t="s">
        <v>975</v>
      </c>
      <c r="H12987" s="2" t="s">
        <v>8535</v>
      </c>
      <c r="I12987" s="23" t="s">
        <v>14129</v>
      </c>
      <c r="J12987" s="23" t="s">
        <v>59</v>
      </c>
      <c r="K12987" s="23" t="s">
        <v>9712</v>
      </c>
      <c r="L12987" s="23" t="s">
        <v>9538</v>
      </c>
      <c r="M12987" s="23">
        <f>YEAR(Tabla2[[#This Row],[Fecha de creación]])</f>
        <v>2023</v>
      </c>
      <c r="N12987" s="23">
        <f>MONTH(Tabla2[[#This Row],[Fecha de creación]])</f>
        <v>3</v>
      </c>
    </row>
    <row r="12988" spans="1:14" x14ac:dyDescent="0.25">
      <c r="A12988" s="26">
        <v>45008.662731481483</v>
      </c>
      <c r="B12988" s="23" t="s">
        <v>0</v>
      </c>
      <c r="C12988" s="23" t="s">
        <v>16278</v>
      </c>
      <c r="D12988" s="23" t="s">
        <v>49</v>
      </c>
      <c r="E12988" s="23" t="s">
        <v>1</v>
      </c>
      <c r="F12988" s="23" t="s">
        <v>7</v>
      </c>
      <c r="G12988" s="23" t="s">
        <v>3</v>
      </c>
      <c r="H12988" s="2" t="s">
        <v>7745</v>
      </c>
      <c r="I12988" s="23" t="s">
        <v>14129</v>
      </c>
      <c r="J12988" s="23" t="s">
        <v>59</v>
      </c>
      <c r="K12988" s="23" t="s">
        <v>9712</v>
      </c>
      <c r="L12988" s="23" t="s">
        <v>9539</v>
      </c>
      <c r="M12988" s="23">
        <f>YEAR(Tabla2[[#This Row],[Fecha de creación]])</f>
        <v>2023</v>
      </c>
      <c r="N12988" s="23">
        <f>MONTH(Tabla2[[#This Row],[Fecha de creación]])</f>
        <v>3</v>
      </c>
    </row>
    <row r="12989" spans="1:14" x14ac:dyDescent="0.25">
      <c r="A12989" s="26">
        <v>45008.665196759262</v>
      </c>
      <c r="B12989" s="23" t="s">
        <v>189</v>
      </c>
      <c r="C12989" s="23" t="s">
        <v>16279</v>
      </c>
      <c r="D12989" s="23" t="s">
        <v>21</v>
      </c>
      <c r="E12989" s="23" t="s">
        <v>1</v>
      </c>
      <c r="F12989" s="23" t="s">
        <v>7</v>
      </c>
      <c r="G12989" s="23" t="s">
        <v>975</v>
      </c>
      <c r="H12989" s="2" t="s">
        <v>7744</v>
      </c>
      <c r="I12989" s="23" t="s">
        <v>14979</v>
      </c>
      <c r="J12989" s="23" t="s">
        <v>59</v>
      </c>
      <c r="K12989" s="23" t="s">
        <v>9712</v>
      </c>
      <c r="L12989" s="23" t="s">
        <v>9538</v>
      </c>
      <c r="M12989" s="23">
        <f>YEAR(Tabla2[[#This Row],[Fecha de creación]])</f>
        <v>2023</v>
      </c>
      <c r="N12989" s="23">
        <f>MONTH(Tabla2[[#This Row],[Fecha de creación]])</f>
        <v>3</v>
      </c>
    </row>
    <row r="12990" spans="1:14" x14ac:dyDescent="0.25">
      <c r="A12990" s="26">
        <v>45008.697395833333</v>
      </c>
      <c r="B12990" s="23" t="s">
        <v>189</v>
      </c>
      <c r="C12990" s="23" t="s">
        <v>16280</v>
      </c>
      <c r="D12990" s="23" t="s">
        <v>7341</v>
      </c>
      <c r="E12990" s="23" t="s">
        <v>1</v>
      </c>
      <c r="F12990" s="23" t="s">
        <v>22</v>
      </c>
      <c r="G12990" s="23" t="s">
        <v>975</v>
      </c>
      <c r="H12990" s="2" t="s">
        <v>16986</v>
      </c>
      <c r="I12990" s="23" t="s">
        <v>14979</v>
      </c>
      <c r="J12990" s="23" t="s">
        <v>59</v>
      </c>
      <c r="K12990" s="23" t="s">
        <v>9712</v>
      </c>
      <c r="L12990" s="23" t="s">
        <v>9538</v>
      </c>
      <c r="M12990" s="23">
        <f>YEAR(Tabla2[[#This Row],[Fecha de creación]])</f>
        <v>2023</v>
      </c>
      <c r="N12990" s="23">
        <f>MONTH(Tabla2[[#This Row],[Fecha de creación]])</f>
        <v>3</v>
      </c>
    </row>
    <row r="12991" spans="1:14" x14ac:dyDescent="0.25">
      <c r="A12991" s="26">
        <v>45008.698020833333</v>
      </c>
      <c r="B12991" s="23" t="s">
        <v>189</v>
      </c>
      <c r="C12991" s="23" t="s">
        <v>16281</v>
      </c>
      <c r="D12991" s="23" t="s">
        <v>312</v>
      </c>
      <c r="E12991" s="23" t="s">
        <v>1</v>
      </c>
      <c r="F12991" s="23" t="s">
        <v>7</v>
      </c>
      <c r="G12991" s="23" t="s">
        <v>975</v>
      </c>
      <c r="H12991" s="2" t="s">
        <v>8459</v>
      </c>
      <c r="I12991" s="23" t="s">
        <v>14979</v>
      </c>
      <c r="J12991" s="23" t="s">
        <v>59</v>
      </c>
      <c r="K12991" s="23" t="s">
        <v>9712</v>
      </c>
      <c r="L12991" s="23" t="s">
        <v>9538</v>
      </c>
      <c r="M12991" s="23">
        <f>YEAR(Tabla2[[#This Row],[Fecha de creación]])</f>
        <v>2023</v>
      </c>
      <c r="N12991" s="23">
        <f>MONTH(Tabla2[[#This Row],[Fecha de creación]])</f>
        <v>3</v>
      </c>
    </row>
    <row r="12992" spans="1:14" x14ac:dyDescent="0.25">
      <c r="A12992" s="26">
        <v>45008.698518518519</v>
      </c>
      <c r="B12992" s="23" t="s">
        <v>189</v>
      </c>
      <c r="C12992" s="23" t="s">
        <v>16282</v>
      </c>
      <c r="D12992" s="23" t="s">
        <v>382</v>
      </c>
      <c r="E12992" s="23" t="s">
        <v>1</v>
      </c>
      <c r="F12992" s="23" t="s">
        <v>7</v>
      </c>
      <c r="G12992" s="23" t="s">
        <v>975</v>
      </c>
      <c r="H12992" s="2" t="s">
        <v>7723</v>
      </c>
      <c r="I12992" s="23" t="s">
        <v>14979</v>
      </c>
      <c r="J12992" s="23" t="s">
        <v>59</v>
      </c>
      <c r="K12992" s="23" t="s">
        <v>9712</v>
      </c>
      <c r="L12992" s="23" t="s">
        <v>9538</v>
      </c>
      <c r="M12992" s="23">
        <f>YEAR(Tabla2[[#This Row],[Fecha de creación]])</f>
        <v>2023</v>
      </c>
      <c r="N12992" s="23">
        <f>MONTH(Tabla2[[#This Row],[Fecha de creación]])</f>
        <v>3</v>
      </c>
    </row>
    <row r="12993" spans="1:14" x14ac:dyDescent="0.25">
      <c r="A12993" s="26">
        <v>45008.703275462962</v>
      </c>
      <c r="B12993" s="23" t="s">
        <v>189</v>
      </c>
      <c r="C12993" s="23" t="s">
        <v>16283</v>
      </c>
      <c r="D12993" s="23" t="s">
        <v>15224</v>
      </c>
      <c r="E12993" s="23" t="s">
        <v>1</v>
      </c>
      <c r="F12993" s="23" t="s">
        <v>22</v>
      </c>
      <c r="G12993" s="23" t="s">
        <v>975</v>
      </c>
      <c r="H12993" s="2" t="s">
        <v>16993</v>
      </c>
      <c r="I12993" s="23" t="s">
        <v>14979</v>
      </c>
      <c r="J12993" s="23" t="s">
        <v>59</v>
      </c>
      <c r="K12993" s="23" t="s">
        <v>9712</v>
      </c>
      <c r="L12993" s="23" t="s">
        <v>9538</v>
      </c>
      <c r="M12993" s="23">
        <f>YEAR(Tabla2[[#This Row],[Fecha de creación]])</f>
        <v>2023</v>
      </c>
      <c r="N12993" s="23">
        <f>MONTH(Tabla2[[#This Row],[Fecha de creación]])</f>
        <v>3</v>
      </c>
    </row>
    <row r="12994" spans="1:14" x14ac:dyDescent="0.25">
      <c r="A12994" s="26">
        <v>45008.706064814818</v>
      </c>
      <c r="B12994" s="23" t="s">
        <v>56</v>
      </c>
      <c r="C12994" s="23" t="s">
        <v>16284</v>
      </c>
      <c r="D12994" s="23" t="s">
        <v>16285</v>
      </c>
      <c r="E12994" s="23" t="s">
        <v>1</v>
      </c>
      <c r="F12994" s="23" t="s">
        <v>22</v>
      </c>
      <c r="G12994" s="23" t="s">
        <v>975</v>
      </c>
      <c r="H12994" s="2" t="s">
        <v>16987</v>
      </c>
      <c r="I12994" s="23" t="s">
        <v>14962</v>
      </c>
      <c r="J12994" s="23" t="s">
        <v>59</v>
      </c>
      <c r="K12994" s="23" t="s">
        <v>9712</v>
      </c>
      <c r="L12994" s="23" t="s">
        <v>9538</v>
      </c>
      <c r="M12994" s="23">
        <f>YEAR(Tabla2[[#This Row],[Fecha de creación]])</f>
        <v>2023</v>
      </c>
      <c r="N12994" s="23">
        <f>MONTH(Tabla2[[#This Row],[Fecha de creación]])</f>
        <v>3</v>
      </c>
    </row>
    <row r="12995" spans="1:14" x14ac:dyDescent="0.25">
      <c r="A12995" s="26">
        <v>45009.39130787037</v>
      </c>
      <c r="B12995" s="23" t="s">
        <v>189</v>
      </c>
      <c r="C12995" s="23" t="s">
        <v>16286</v>
      </c>
      <c r="D12995" s="23" t="s">
        <v>312</v>
      </c>
      <c r="E12995" s="23" t="s">
        <v>1</v>
      </c>
      <c r="F12995" s="23" t="s">
        <v>7</v>
      </c>
      <c r="G12995" s="23" t="s">
        <v>975</v>
      </c>
      <c r="H12995" s="2" t="s">
        <v>8459</v>
      </c>
      <c r="I12995" s="23" t="s">
        <v>14979</v>
      </c>
      <c r="J12995" s="23" t="s">
        <v>958</v>
      </c>
      <c r="K12995" s="23" t="s">
        <v>9712</v>
      </c>
      <c r="L12995" s="23" t="s">
        <v>9538</v>
      </c>
      <c r="M12995" s="23">
        <f>YEAR(Tabla2[[#This Row],[Fecha de creación]])</f>
        <v>2023</v>
      </c>
      <c r="N12995" s="23">
        <f>MONTH(Tabla2[[#This Row],[Fecha de creación]])</f>
        <v>3</v>
      </c>
    </row>
    <row r="12996" spans="1:14" x14ac:dyDescent="0.25">
      <c r="A12996" s="26">
        <v>45009.425752314812</v>
      </c>
      <c r="B12996" s="23" t="s">
        <v>56</v>
      </c>
      <c r="C12996" s="23" t="s">
        <v>16287</v>
      </c>
      <c r="D12996" s="23" t="s">
        <v>351</v>
      </c>
      <c r="E12996" s="23" t="s">
        <v>1</v>
      </c>
      <c r="F12996" s="23" t="s">
        <v>7</v>
      </c>
      <c r="G12996" s="23" t="s">
        <v>975</v>
      </c>
      <c r="H12996" s="2" t="s">
        <v>8425</v>
      </c>
      <c r="I12996" s="23" t="s">
        <v>14962</v>
      </c>
      <c r="J12996" s="23" t="s">
        <v>59</v>
      </c>
      <c r="K12996" s="23" t="s">
        <v>9712</v>
      </c>
      <c r="L12996" s="23" t="s">
        <v>9538</v>
      </c>
      <c r="M12996" s="23">
        <f>YEAR(Tabla2[[#This Row],[Fecha de creación]])</f>
        <v>2023</v>
      </c>
      <c r="N12996" s="23">
        <f>MONTH(Tabla2[[#This Row],[Fecha de creación]])</f>
        <v>3</v>
      </c>
    </row>
    <row r="12997" spans="1:14" x14ac:dyDescent="0.25">
      <c r="A12997" s="26">
        <v>45009.454548611109</v>
      </c>
      <c r="B12997" s="23" t="s">
        <v>9534</v>
      </c>
      <c r="C12997" s="23" t="s">
        <v>16288</v>
      </c>
      <c r="D12997" s="23" t="s">
        <v>16289</v>
      </c>
      <c r="E12997" s="23" t="s">
        <v>1</v>
      </c>
      <c r="F12997" s="23" t="s">
        <v>7</v>
      </c>
      <c r="G12997" s="23" t="s">
        <v>975</v>
      </c>
      <c r="H12997" s="2" t="s">
        <v>7745</v>
      </c>
      <c r="I12997" s="23" t="s">
        <v>8168</v>
      </c>
      <c r="J12997" s="23"/>
      <c r="K12997" s="23" t="s">
        <v>9712</v>
      </c>
      <c r="L12997" s="23" t="s">
        <v>9538</v>
      </c>
      <c r="M12997" s="23">
        <f>YEAR(Tabla2[[#This Row],[Fecha de creación]])</f>
        <v>2023</v>
      </c>
      <c r="N12997" s="23">
        <f>MONTH(Tabla2[[#This Row],[Fecha de creación]])</f>
        <v>3</v>
      </c>
    </row>
    <row r="12998" spans="1:14" x14ac:dyDescent="0.25">
      <c r="A12998" s="26">
        <v>45009.464768518519</v>
      </c>
      <c r="B12998" s="23" t="s">
        <v>189</v>
      </c>
      <c r="C12998" s="23" t="s">
        <v>16290</v>
      </c>
      <c r="D12998" s="23" t="s">
        <v>7341</v>
      </c>
      <c r="E12998" s="23" t="s">
        <v>1</v>
      </c>
      <c r="F12998" s="23" t="s">
        <v>22</v>
      </c>
      <c r="G12998" s="23" t="s">
        <v>975</v>
      </c>
      <c r="H12998" s="2" t="s">
        <v>16986</v>
      </c>
      <c r="I12998" s="23" t="s">
        <v>14979</v>
      </c>
      <c r="J12998" s="23" t="s">
        <v>59</v>
      </c>
      <c r="K12998" s="23" t="s">
        <v>9712</v>
      </c>
      <c r="L12998" s="23" t="s">
        <v>9538</v>
      </c>
      <c r="M12998" s="23">
        <f>YEAR(Tabla2[[#This Row],[Fecha de creación]])</f>
        <v>2023</v>
      </c>
      <c r="N12998" s="23">
        <f>MONTH(Tabla2[[#This Row],[Fecha de creación]])</f>
        <v>3</v>
      </c>
    </row>
    <row r="12999" spans="1:14" x14ac:dyDescent="0.25">
      <c r="A12999" s="26">
        <v>45009.49491898148</v>
      </c>
      <c r="B12999" s="23" t="s">
        <v>56</v>
      </c>
      <c r="C12999" s="23" t="s">
        <v>16291</v>
      </c>
      <c r="D12999" s="23" t="s">
        <v>7341</v>
      </c>
      <c r="E12999" s="23" t="s">
        <v>1</v>
      </c>
      <c r="F12999" s="23" t="s">
        <v>22</v>
      </c>
      <c r="G12999" s="23" t="s">
        <v>975</v>
      </c>
      <c r="H12999" s="2" t="s">
        <v>16986</v>
      </c>
      <c r="I12999" s="23" t="s">
        <v>14962</v>
      </c>
      <c r="J12999" s="23" t="s">
        <v>59</v>
      </c>
      <c r="K12999" s="23" t="s">
        <v>9712</v>
      </c>
      <c r="L12999" s="23" t="s">
        <v>9538</v>
      </c>
      <c r="M12999" s="23">
        <f>YEAR(Tabla2[[#This Row],[Fecha de creación]])</f>
        <v>2023</v>
      </c>
      <c r="N12999" s="23">
        <f>MONTH(Tabla2[[#This Row],[Fecha de creación]])</f>
        <v>3</v>
      </c>
    </row>
    <row r="13000" spans="1:14" x14ac:dyDescent="0.25">
      <c r="A13000" s="26">
        <v>45009.544745370367</v>
      </c>
      <c r="B13000" s="23" t="s">
        <v>189</v>
      </c>
      <c r="C13000" s="23" t="s">
        <v>16292</v>
      </c>
      <c r="D13000" s="23" t="s">
        <v>7341</v>
      </c>
      <c r="E13000" s="23" t="s">
        <v>1</v>
      </c>
      <c r="F13000" s="23" t="s">
        <v>22</v>
      </c>
      <c r="G13000" s="23" t="s">
        <v>975</v>
      </c>
      <c r="H13000" s="2" t="s">
        <v>16986</v>
      </c>
      <c r="I13000" s="23" t="s">
        <v>14979</v>
      </c>
      <c r="J13000" s="23" t="s">
        <v>59</v>
      </c>
      <c r="K13000" s="23" t="s">
        <v>9712</v>
      </c>
      <c r="L13000" s="23" t="s">
        <v>9538</v>
      </c>
      <c r="M13000" s="23">
        <f>YEAR(Tabla2[[#This Row],[Fecha de creación]])</f>
        <v>2023</v>
      </c>
      <c r="N13000" s="23">
        <f>MONTH(Tabla2[[#This Row],[Fecha de creación]])</f>
        <v>3</v>
      </c>
    </row>
    <row r="13001" spans="1:14" x14ac:dyDescent="0.25">
      <c r="A13001" s="26">
        <v>45009.545428240737</v>
      </c>
      <c r="B13001" s="23" t="s">
        <v>189</v>
      </c>
      <c r="C13001" s="23" t="s">
        <v>16293</v>
      </c>
      <c r="D13001" s="23" t="s">
        <v>382</v>
      </c>
      <c r="E13001" s="23" t="s">
        <v>1</v>
      </c>
      <c r="F13001" s="23" t="s">
        <v>7</v>
      </c>
      <c r="G13001" s="23" t="s">
        <v>975</v>
      </c>
      <c r="H13001" s="2" t="s">
        <v>7723</v>
      </c>
      <c r="I13001" s="23" t="s">
        <v>14979</v>
      </c>
      <c r="J13001" s="23" t="s">
        <v>59</v>
      </c>
      <c r="K13001" s="23" t="s">
        <v>9712</v>
      </c>
      <c r="L13001" s="23" t="s">
        <v>9538</v>
      </c>
      <c r="M13001" s="23">
        <f>YEAR(Tabla2[[#This Row],[Fecha de creación]])</f>
        <v>2023</v>
      </c>
      <c r="N13001" s="23">
        <f>MONTH(Tabla2[[#This Row],[Fecha de creación]])</f>
        <v>3</v>
      </c>
    </row>
    <row r="13002" spans="1:14" x14ac:dyDescent="0.25">
      <c r="A13002" s="26">
        <v>45009.546666666669</v>
      </c>
      <c r="B13002" s="23" t="s">
        <v>189</v>
      </c>
      <c r="C13002" s="23" t="s">
        <v>16294</v>
      </c>
      <c r="D13002" s="23" t="s">
        <v>11362</v>
      </c>
      <c r="E13002" s="23" t="s">
        <v>1</v>
      </c>
      <c r="F13002" s="23" t="s">
        <v>7</v>
      </c>
      <c r="G13002" s="23" t="s">
        <v>975</v>
      </c>
      <c r="H13002" s="2" t="s">
        <v>7745</v>
      </c>
      <c r="I13002" s="23" t="s">
        <v>14979</v>
      </c>
      <c r="J13002" s="23" t="s">
        <v>59</v>
      </c>
      <c r="K13002" s="23" t="s">
        <v>9712</v>
      </c>
      <c r="L13002" s="23" t="s">
        <v>9538</v>
      </c>
      <c r="M13002" s="23">
        <f>YEAR(Tabla2[[#This Row],[Fecha de creación]])</f>
        <v>2023</v>
      </c>
      <c r="N13002" s="23">
        <f>MONTH(Tabla2[[#This Row],[Fecha de creación]])</f>
        <v>3</v>
      </c>
    </row>
    <row r="13003" spans="1:14" x14ac:dyDescent="0.25">
      <c r="A13003" s="26">
        <v>45009.613182870373</v>
      </c>
      <c r="B13003" s="23" t="s">
        <v>0</v>
      </c>
      <c r="C13003" s="23" t="s">
        <v>16295</v>
      </c>
      <c r="D13003" s="23" t="s">
        <v>6</v>
      </c>
      <c r="E13003" s="23" t="s">
        <v>1</v>
      </c>
      <c r="F13003" s="23" t="s">
        <v>7</v>
      </c>
      <c r="G13003" s="23" t="s">
        <v>975</v>
      </c>
      <c r="H13003" s="2" t="s">
        <v>7722</v>
      </c>
      <c r="I13003" s="23" t="s">
        <v>5999</v>
      </c>
      <c r="J13003" s="23" t="s">
        <v>59</v>
      </c>
      <c r="K13003" s="23" t="s">
        <v>9712</v>
      </c>
      <c r="L13003" s="23" t="s">
        <v>9538</v>
      </c>
      <c r="M13003" s="23">
        <f>YEAR(Tabla2[[#This Row],[Fecha de creación]])</f>
        <v>2023</v>
      </c>
      <c r="N13003" s="23">
        <f>MONTH(Tabla2[[#This Row],[Fecha de creación]])</f>
        <v>3</v>
      </c>
    </row>
    <row r="13004" spans="1:14" x14ac:dyDescent="0.25">
      <c r="A13004" s="26">
        <v>45009.625694444447</v>
      </c>
      <c r="B13004" s="23" t="s">
        <v>0</v>
      </c>
      <c r="C13004" s="23" t="s">
        <v>16296</v>
      </c>
      <c r="D13004" s="23" t="s">
        <v>982</v>
      </c>
      <c r="E13004" s="23" t="s">
        <v>1</v>
      </c>
      <c r="F13004" s="23" t="s">
        <v>22</v>
      </c>
      <c r="G13004" s="23" t="s">
        <v>975</v>
      </c>
      <c r="H13004" s="2" t="s">
        <v>8893</v>
      </c>
      <c r="I13004" s="23" t="s">
        <v>5999</v>
      </c>
      <c r="J13004" s="23" t="s">
        <v>59</v>
      </c>
      <c r="K13004" s="23" t="s">
        <v>9712</v>
      </c>
      <c r="L13004" s="23" t="s">
        <v>9538</v>
      </c>
      <c r="M13004" s="23">
        <f>YEAR(Tabla2[[#This Row],[Fecha de creación]])</f>
        <v>2023</v>
      </c>
      <c r="N13004" s="23">
        <f>MONTH(Tabla2[[#This Row],[Fecha de creación]])</f>
        <v>3</v>
      </c>
    </row>
    <row r="13005" spans="1:14" x14ac:dyDescent="0.25">
      <c r="A13005" s="26">
        <v>45009.627326388887</v>
      </c>
      <c r="B13005" s="23" t="s">
        <v>0</v>
      </c>
      <c r="C13005" s="23" t="s">
        <v>16297</v>
      </c>
      <c r="D13005" s="23" t="s">
        <v>333</v>
      </c>
      <c r="E13005" s="23" t="s">
        <v>1</v>
      </c>
      <c r="F13005" s="23" t="s">
        <v>7</v>
      </c>
      <c r="G13005" s="23" t="s">
        <v>1551</v>
      </c>
      <c r="H13005" s="2" t="s">
        <v>7726</v>
      </c>
      <c r="I13005" s="23" t="s">
        <v>976</v>
      </c>
      <c r="J13005" s="23" t="s">
        <v>59</v>
      </c>
      <c r="K13005" s="23" t="s">
        <v>9712</v>
      </c>
      <c r="L13005" s="23" t="s">
        <v>9539</v>
      </c>
      <c r="M13005" s="23">
        <f>YEAR(Tabla2[[#This Row],[Fecha de creación]])</f>
        <v>2023</v>
      </c>
      <c r="N13005" s="23">
        <f>MONTH(Tabla2[[#This Row],[Fecha de creación]])</f>
        <v>3</v>
      </c>
    </row>
    <row r="13006" spans="1:14" x14ac:dyDescent="0.25">
      <c r="A13006" s="26">
        <v>45009.640243055554</v>
      </c>
      <c r="B13006" s="23" t="s">
        <v>56</v>
      </c>
      <c r="C13006" s="23" t="s">
        <v>16298</v>
      </c>
      <c r="D13006" s="23" t="s">
        <v>7341</v>
      </c>
      <c r="E13006" s="23" t="s">
        <v>1</v>
      </c>
      <c r="F13006" s="23" t="s">
        <v>22</v>
      </c>
      <c r="G13006" s="23" t="s">
        <v>975</v>
      </c>
      <c r="H13006" s="2" t="s">
        <v>16986</v>
      </c>
      <c r="I13006" s="23" t="s">
        <v>14962</v>
      </c>
      <c r="J13006" s="23" t="s">
        <v>59</v>
      </c>
      <c r="K13006" s="23" t="s">
        <v>9712</v>
      </c>
      <c r="L13006" s="23" t="s">
        <v>9538</v>
      </c>
      <c r="M13006" s="23">
        <f>YEAR(Tabla2[[#This Row],[Fecha de creación]])</f>
        <v>2023</v>
      </c>
      <c r="N13006" s="23">
        <f>MONTH(Tabla2[[#This Row],[Fecha de creación]])</f>
        <v>3</v>
      </c>
    </row>
    <row r="13007" spans="1:14" x14ac:dyDescent="0.25">
      <c r="A13007" s="26">
        <v>45009.641724537039</v>
      </c>
      <c r="B13007" s="23" t="s">
        <v>189</v>
      </c>
      <c r="C13007" s="23" t="s">
        <v>16299</v>
      </c>
      <c r="D13007" s="23" t="s">
        <v>351</v>
      </c>
      <c r="E13007" s="23" t="s">
        <v>1</v>
      </c>
      <c r="F13007" s="23" t="s">
        <v>7</v>
      </c>
      <c r="G13007" s="23" t="s">
        <v>975</v>
      </c>
      <c r="H13007" s="2" t="s">
        <v>8425</v>
      </c>
      <c r="I13007" s="23" t="s">
        <v>14979</v>
      </c>
      <c r="J13007" s="23" t="s">
        <v>59</v>
      </c>
      <c r="K13007" s="23" t="s">
        <v>9712</v>
      </c>
      <c r="L13007" s="23" t="s">
        <v>9538</v>
      </c>
      <c r="M13007" s="23">
        <f>YEAR(Tabla2[[#This Row],[Fecha de creación]])</f>
        <v>2023</v>
      </c>
      <c r="N13007" s="23">
        <f>MONTH(Tabla2[[#This Row],[Fecha de creación]])</f>
        <v>3</v>
      </c>
    </row>
    <row r="13008" spans="1:14" x14ac:dyDescent="0.25">
      <c r="A13008" s="26">
        <v>45009.657500000001</v>
      </c>
      <c r="B13008" s="23" t="s">
        <v>189</v>
      </c>
      <c r="C13008" s="23" t="s">
        <v>16300</v>
      </c>
      <c r="D13008" s="23" t="s">
        <v>15740</v>
      </c>
      <c r="E13008" s="23" t="s">
        <v>1</v>
      </c>
      <c r="F13008" s="23" t="s">
        <v>22</v>
      </c>
      <c r="G13008" s="23" t="s">
        <v>975</v>
      </c>
      <c r="H13008" s="2" t="s">
        <v>7743</v>
      </c>
      <c r="I13008" s="23" t="s">
        <v>14979</v>
      </c>
      <c r="J13008" s="23" t="s">
        <v>958</v>
      </c>
      <c r="K13008" s="23" t="s">
        <v>9712</v>
      </c>
      <c r="L13008" s="23" t="s">
        <v>9538</v>
      </c>
      <c r="M13008" s="23">
        <f>YEAR(Tabla2[[#This Row],[Fecha de creación]])</f>
        <v>2023</v>
      </c>
      <c r="N13008" s="23">
        <f>MONTH(Tabla2[[#This Row],[Fecha de creación]])</f>
        <v>3</v>
      </c>
    </row>
    <row r="13009" spans="1:14" x14ac:dyDescent="0.25">
      <c r="A13009" s="26">
        <v>45009.66914351852</v>
      </c>
      <c r="B13009" s="23" t="s">
        <v>189</v>
      </c>
      <c r="C13009" s="23" t="s">
        <v>16301</v>
      </c>
      <c r="D13009" s="23" t="s">
        <v>11362</v>
      </c>
      <c r="E13009" s="23" t="s">
        <v>1</v>
      </c>
      <c r="F13009" s="23" t="s">
        <v>7</v>
      </c>
      <c r="G13009" s="23" t="s">
        <v>3</v>
      </c>
      <c r="H13009" s="2" t="s">
        <v>7745</v>
      </c>
      <c r="I13009" s="23" t="s">
        <v>14979</v>
      </c>
      <c r="J13009" s="23" t="s">
        <v>59</v>
      </c>
      <c r="K13009" s="23" t="s">
        <v>9712</v>
      </c>
      <c r="L13009" s="23" t="s">
        <v>9539</v>
      </c>
      <c r="M13009" s="23">
        <f>YEAR(Tabla2[[#This Row],[Fecha de creación]])</f>
        <v>2023</v>
      </c>
      <c r="N13009" s="23">
        <f>MONTH(Tabla2[[#This Row],[Fecha de creación]])</f>
        <v>3</v>
      </c>
    </row>
    <row r="13010" spans="1:14" x14ac:dyDescent="0.25">
      <c r="A13010" s="26">
        <v>45009.682013888887</v>
      </c>
      <c r="B13010" s="23" t="s">
        <v>100</v>
      </c>
      <c r="C13010" s="23" t="s">
        <v>16302</v>
      </c>
      <c r="D13010" s="23" t="s">
        <v>1057</v>
      </c>
      <c r="E13010" s="23" t="s">
        <v>1</v>
      </c>
      <c r="F13010" s="23" t="s">
        <v>7</v>
      </c>
      <c r="G13010" s="23" t="s">
        <v>975</v>
      </c>
      <c r="H13010" s="2" t="s">
        <v>8535</v>
      </c>
      <c r="I13010" s="23" t="s">
        <v>14131</v>
      </c>
      <c r="J13010" s="23" t="s">
        <v>59</v>
      </c>
      <c r="K13010" s="23" t="s">
        <v>9712</v>
      </c>
      <c r="L13010" s="23" t="s">
        <v>9538</v>
      </c>
      <c r="M13010" s="23">
        <f>YEAR(Tabla2[[#This Row],[Fecha de creación]])</f>
        <v>2023</v>
      </c>
      <c r="N13010" s="23">
        <f>MONTH(Tabla2[[#This Row],[Fecha de creación]])</f>
        <v>3</v>
      </c>
    </row>
    <row r="13011" spans="1:14" x14ac:dyDescent="0.25">
      <c r="A13011" s="26">
        <v>45009.703877314816</v>
      </c>
      <c r="B13011" s="23" t="s">
        <v>56</v>
      </c>
      <c r="C13011" s="23" t="s">
        <v>16303</v>
      </c>
      <c r="D13011" s="23" t="s">
        <v>351</v>
      </c>
      <c r="E13011" s="23" t="s">
        <v>1</v>
      </c>
      <c r="F13011" s="23" t="s">
        <v>7</v>
      </c>
      <c r="G13011" s="23" t="s">
        <v>975</v>
      </c>
      <c r="H13011" s="2" t="s">
        <v>8425</v>
      </c>
      <c r="I13011" s="23" t="s">
        <v>14962</v>
      </c>
      <c r="J13011" s="23" t="s">
        <v>59</v>
      </c>
      <c r="K13011" s="23" t="s">
        <v>9712</v>
      </c>
      <c r="L13011" s="23" t="s">
        <v>9538</v>
      </c>
      <c r="M13011" s="23">
        <f>YEAR(Tabla2[[#This Row],[Fecha de creación]])</f>
        <v>2023</v>
      </c>
      <c r="N13011" s="23">
        <f>MONTH(Tabla2[[#This Row],[Fecha de creación]])</f>
        <v>3</v>
      </c>
    </row>
    <row r="13012" spans="1:14" x14ac:dyDescent="0.25">
      <c r="A13012" s="26">
        <v>45009.70826388889</v>
      </c>
      <c r="B13012" s="23" t="s">
        <v>34</v>
      </c>
      <c r="C13012" s="23" t="s">
        <v>16304</v>
      </c>
      <c r="D13012" s="23" t="s">
        <v>16305</v>
      </c>
      <c r="E13012" s="23" t="s">
        <v>1</v>
      </c>
      <c r="F13012" s="23" t="s">
        <v>7</v>
      </c>
      <c r="G13012" s="23" t="s">
        <v>1551</v>
      </c>
      <c r="H13012" s="2" t="s">
        <v>7742</v>
      </c>
      <c r="I13012" s="23" t="s">
        <v>11454</v>
      </c>
      <c r="J13012" s="23"/>
      <c r="K13012" s="23" t="s">
        <v>9712</v>
      </c>
      <c r="L13012" s="23" t="s">
        <v>9539</v>
      </c>
      <c r="M13012" s="23">
        <f>YEAR(Tabla2[[#This Row],[Fecha de creación]])</f>
        <v>2023</v>
      </c>
      <c r="N13012" s="23">
        <f>MONTH(Tabla2[[#This Row],[Fecha de creación]])</f>
        <v>3</v>
      </c>
    </row>
    <row r="13013" spans="1:14" x14ac:dyDescent="0.25">
      <c r="A13013" s="26">
        <v>45009.709282407406</v>
      </c>
      <c r="B13013" s="23" t="s">
        <v>56</v>
      </c>
      <c r="C13013" s="23" t="s">
        <v>16306</v>
      </c>
      <c r="D13013" s="23" t="s">
        <v>351</v>
      </c>
      <c r="E13013" s="23" t="s">
        <v>1</v>
      </c>
      <c r="F13013" s="23" t="s">
        <v>7</v>
      </c>
      <c r="G13013" s="23" t="s">
        <v>975</v>
      </c>
      <c r="H13013" s="2" t="s">
        <v>8425</v>
      </c>
      <c r="I13013" s="23" t="s">
        <v>14962</v>
      </c>
      <c r="J13013" s="23" t="s">
        <v>59</v>
      </c>
      <c r="K13013" s="23" t="s">
        <v>9712</v>
      </c>
      <c r="L13013" s="23" t="s">
        <v>9538</v>
      </c>
      <c r="M13013" s="23">
        <f>YEAR(Tabla2[[#This Row],[Fecha de creación]])</f>
        <v>2023</v>
      </c>
      <c r="N13013" s="23">
        <f>MONTH(Tabla2[[#This Row],[Fecha de creación]])</f>
        <v>3</v>
      </c>
    </row>
    <row r="13014" spans="1:14" x14ac:dyDescent="0.25">
      <c r="A13014" s="26">
        <v>45009.713622685187</v>
      </c>
      <c r="B13014" s="23" t="s">
        <v>0</v>
      </c>
      <c r="C13014" s="23" t="s">
        <v>16307</v>
      </c>
      <c r="D13014" s="23" t="s">
        <v>872</v>
      </c>
      <c r="E13014" s="23" t="s">
        <v>1</v>
      </c>
      <c r="F13014" s="23" t="s">
        <v>7</v>
      </c>
      <c r="G13014" s="23" t="s">
        <v>3</v>
      </c>
      <c r="H13014" s="2" t="s">
        <v>13574</v>
      </c>
      <c r="I13014" s="23" t="s">
        <v>14129</v>
      </c>
      <c r="J13014" s="23" t="s">
        <v>59</v>
      </c>
      <c r="K13014" s="23" t="s">
        <v>9712</v>
      </c>
      <c r="L13014" s="23" t="s">
        <v>9539</v>
      </c>
      <c r="M13014" s="23">
        <f>YEAR(Tabla2[[#This Row],[Fecha de creación]])</f>
        <v>2023</v>
      </c>
      <c r="N13014" s="23">
        <f>MONTH(Tabla2[[#This Row],[Fecha de creación]])</f>
        <v>3</v>
      </c>
    </row>
    <row r="13015" spans="1:14" x14ac:dyDescent="0.25">
      <c r="A13015" s="26">
        <v>45009.716990740744</v>
      </c>
      <c r="B13015" s="23" t="s">
        <v>56</v>
      </c>
      <c r="C13015" s="23" t="s">
        <v>16308</v>
      </c>
      <c r="D13015" s="23" t="s">
        <v>7341</v>
      </c>
      <c r="E13015" s="23" t="s">
        <v>1</v>
      </c>
      <c r="F13015" s="23" t="s">
        <v>22</v>
      </c>
      <c r="G13015" s="23" t="s">
        <v>975</v>
      </c>
      <c r="H13015" s="2" t="s">
        <v>16986</v>
      </c>
      <c r="I13015" s="23" t="s">
        <v>14962</v>
      </c>
      <c r="J13015" s="23" t="s">
        <v>59</v>
      </c>
      <c r="K13015" s="23" t="s">
        <v>9712</v>
      </c>
      <c r="L13015" s="23" t="s">
        <v>9538</v>
      </c>
      <c r="M13015" s="23">
        <f>YEAR(Tabla2[[#This Row],[Fecha de creación]])</f>
        <v>2023</v>
      </c>
      <c r="N13015" s="23">
        <f>MONTH(Tabla2[[#This Row],[Fecha de creación]])</f>
        <v>3</v>
      </c>
    </row>
    <row r="13016" spans="1:14" x14ac:dyDescent="0.25">
      <c r="A13016" s="26">
        <v>45009.718194444446</v>
      </c>
      <c r="B13016" s="23" t="s">
        <v>34</v>
      </c>
      <c r="C13016" s="23" t="s">
        <v>16309</v>
      </c>
      <c r="D13016" s="23" t="s">
        <v>16310</v>
      </c>
      <c r="E13016" s="23" t="s">
        <v>1</v>
      </c>
      <c r="F13016" s="23" t="s">
        <v>7</v>
      </c>
      <c r="G13016" s="23" t="s">
        <v>3</v>
      </c>
      <c r="H13016" s="2" t="s">
        <v>7744</v>
      </c>
      <c r="I13016" s="23" t="s">
        <v>13151</v>
      </c>
      <c r="J13016" s="23"/>
      <c r="K13016" s="23" t="s">
        <v>9712</v>
      </c>
      <c r="L13016" s="23" t="s">
        <v>9539</v>
      </c>
      <c r="M13016" s="23">
        <f>YEAR(Tabla2[[#This Row],[Fecha de creación]])</f>
        <v>2023</v>
      </c>
      <c r="N13016" s="23">
        <f>MONTH(Tabla2[[#This Row],[Fecha de creación]])</f>
        <v>3</v>
      </c>
    </row>
    <row r="13017" spans="1:14" x14ac:dyDescent="0.25">
      <c r="A13017" s="26">
        <v>45009.7187037037</v>
      </c>
      <c r="B13017" s="23" t="s">
        <v>56</v>
      </c>
      <c r="C13017" s="23" t="s">
        <v>16311</v>
      </c>
      <c r="D13017" s="23" t="s">
        <v>7268</v>
      </c>
      <c r="E13017" s="23" t="s">
        <v>1</v>
      </c>
      <c r="F13017" s="23" t="s">
        <v>22</v>
      </c>
      <c r="G13017" s="23" t="s">
        <v>975</v>
      </c>
      <c r="H13017" s="2" t="s">
        <v>8893</v>
      </c>
      <c r="I13017" s="23" t="s">
        <v>14962</v>
      </c>
      <c r="J13017" s="23" t="s">
        <v>958</v>
      </c>
      <c r="K13017" s="23" t="s">
        <v>9712</v>
      </c>
      <c r="L13017" s="23" t="s">
        <v>9538</v>
      </c>
      <c r="M13017" s="23">
        <f>YEAR(Tabla2[[#This Row],[Fecha de creación]])</f>
        <v>2023</v>
      </c>
      <c r="N13017" s="23">
        <f>MONTH(Tabla2[[#This Row],[Fecha de creación]])</f>
        <v>3</v>
      </c>
    </row>
    <row r="13018" spans="1:14" x14ac:dyDescent="0.25">
      <c r="A13018" s="26">
        <v>45009.719618055555</v>
      </c>
      <c r="B13018" s="23" t="s">
        <v>189</v>
      </c>
      <c r="C13018" s="23" t="s">
        <v>16312</v>
      </c>
      <c r="D13018" s="23" t="s">
        <v>7341</v>
      </c>
      <c r="E13018" s="23" t="s">
        <v>1</v>
      </c>
      <c r="F13018" s="23" t="s">
        <v>22</v>
      </c>
      <c r="G13018" s="23" t="s">
        <v>975</v>
      </c>
      <c r="H13018" s="2" t="s">
        <v>16986</v>
      </c>
      <c r="I13018" s="23" t="s">
        <v>14979</v>
      </c>
      <c r="J13018" s="23" t="s">
        <v>958</v>
      </c>
      <c r="K13018" s="23" t="s">
        <v>9712</v>
      </c>
      <c r="L13018" s="23" t="s">
        <v>9538</v>
      </c>
      <c r="M13018" s="23">
        <f>YEAR(Tabla2[[#This Row],[Fecha de creación]])</f>
        <v>2023</v>
      </c>
      <c r="N13018" s="23">
        <f>MONTH(Tabla2[[#This Row],[Fecha de creación]])</f>
        <v>3</v>
      </c>
    </row>
    <row r="13019" spans="1:14" x14ac:dyDescent="0.25">
      <c r="A13019" s="26">
        <v>45009.720995370371</v>
      </c>
      <c r="B13019" s="23" t="s">
        <v>15996</v>
      </c>
      <c r="C13019" s="23" t="s">
        <v>16313</v>
      </c>
      <c r="D13019" s="23" t="s">
        <v>16314</v>
      </c>
      <c r="E13019" s="23" t="s">
        <v>1</v>
      </c>
      <c r="F13019" s="23" t="s">
        <v>7</v>
      </c>
      <c r="G13019" s="23" t="s">
        <v>975</v>
      </c>
      <c r="H13019" s="2" t="s">
        <v>13019</v>
      </c>
      <c r="I13019" s="23" t="s">
        <v>15999</v>
      </c>
      <c r="J13019" s="23" t="s">
        <v>958</v>
      </c>
      <c r="K13019" s="23" t="s">
        <v>9712</v>
      </c>
      <c r="L13019" s="23" t="s">
        <v>9539</v>
      </c>
      <c r="M13019" s="23">
        <f>YEAR(Tabla2[[#This Row],[Fecha de creación]])</f>
        <v>2023</v>
      </c>
      <c r="N13019" s="23">
        <f>MONTH(Tabla2[[#This Row],[Fecha de creación]])</f>
        <v>3</v>
      </c>
    </row>
    <row r="13020" spans="1:14" x14ac:dyDescent="0.25">
      <c r="A13020" s="26">
        <v>45010.423819444448</v>
      </c>
      <c r="B13020" s="23" t="s">
        <v>189</v>
      </c>
      <c r="C13020" s="23" t="s">
        <v>16315</v>
      </c>
      <c r="D13020" s="23" t="s">
        <v>7268</v>
      </c>
      <c r="E13020" s="23" t="s">
        <v>1</v>
      </c>
      <c r="F13020" s="23" t="s">
        <v>22</v>
      </c>
      <c r="G13020" s="23" t="s">
        <v>975</v>
      </c>
      <c r="H13020" s="2" t="s">
        <v>8893</v>
      </c>
      <c r="I13020" s="23" t="s">
        <v>14979</v>
      </c>
      <c r="J13020" s="23" t="s">
        <v>59</v>
      </c>
      <c r="K13020" s="23" t="s">
        <v>9712</v>
      </c>
      <c r="L13020" s="23" t="s">
        <v>9538</v>
      </c>
      <c r="M13020" s="23">
        <f>YEAR(Tabla2[[#This Row],[Fecha de creación]])</f>
        <v>2023</v>
      </c>
      <c r="N13020" s="23">
        <f>MONTH(Tabla2[[#This Row],[Fecha de creación]])</f>
        <v>3</v>
      </c>
    </row>
    <row r="13021" spans="1:14" x14ac:dyDescent="0.25">
      <c r="A13021" s="26">
        <v>45010.428206018521</v>
      </c>
      <c r="B13021" s="23" t="s">
        <v>56</v>
      </c>
      <c r="C13021" s="23" t="s">
        <v>16316</v>
      </c>
      <c r="D13021" s="23" t="s">
        <v>7341</v>
      </c>
      <c r="E13021" s="23" t="s">
        <v>1</v>
      </c>
      <c r="F13021" s="23" t="s">
        <v>22</v>
      </c>
      <c r="G13021" s="23" t="s">
        <v>975</v>
      </c>
      <c r="H13021" s="2" t="s">
        <v>16986</v>
      </c>
      <c r="I13021" s="23" t="s">
        <v>14962</v>
      </c>
      <c r="J13021" s="23" t="s">
        <v>958</v>
      </c>
      <c r="K13021" s="23" t="s">
        <v>9712</v>
      </c>
      <c r="L13021" s="23" t="s">
        <v>9538</v>
      </c>
      <c r="M13021" s="23">
        <f>YEAR(Tabla2[[#This Row],[Fecha de creación]])</f>
        <v>2023</v>
      </c>
      <c r="N13021" s="23">
        <f>MONTH(Tabla2[[#This Row],[Fecha de creación]])</f>
        <v>3</v>
      </c>
    </row>
    <row r="13022" spans="1:14" x14ac:dyDescent="0.25">
      <c r="A13022" s="26">
        <v>45010.463020833333</v>
      </c>
      <c r="B13022" s="23" t="s">
        <v>189</v>
      </c>
      <c r="C13022" s="23" t="s">
        <v>16317</v>
      </c>
      <c r="D13022" s="23" t="s">
        <v>2802</v>
      </c>
      <c r="E13022" s="23" t="s">
        <v>1</v>
      </c>
      <c r="F13022" s="23" t="s">
        <v>22</v>
      </c>
      <c r="G13022" s="23" t="s">
        <v>975</v>
      </c>
      <c r="H13022" s="2" t="s">
        <v>7744</v>
      </c>
      <c r="I13022" s="23" t="s">
        <v>14979</v>
      </c>
      <c r="J13022" s="23" t="s">
        <v>59</v>
      </c>
      <c r="K13022" s="23" t="s">
        <v>9712</v>
      </c>
      <c r="L13022" s="23" t="s">
        <v>9538</v>
      </c>
      <c r="M13022" s="23">
        <f>YEAR(Tabla2[[#This Row],[Fecha de creación]])</f>
        <v>2023</v>
      </c>
      <c r="N13022" s="23">
        <f>MONTH(Tabla2[[#This Row],[Fecha de creación]])</f>
        <v>3</v>
      </c>
    </row>
    <row r="13023" spans="1:14" x14ac:dyDescent="0.25">
      <c r="A13023" s="26">
        <v>45010.463761574072</v>
      </c>
      <c r="B13023" s="23" t="s">
        <v>189</v>
      </c>
      <c r="C13023" s="23" t="s">
        <v>16318</v>
      </c>
      <c r="D13023" s="23" t="s">
        <v>11362</v>
      </c>
      <c r="E13023" s="23" t="s">
        <v>1</v>
      </c>
      <c r="F13023" s="23" t="s">
        <v>7</v>
      </c>
      <c r="G13023" s="23" t="s">
        <v>975</v>
      </c>
      <c r="H13023" s="2" t="s">
        <v>7745</v>
      </c>
      <c r="I13023" s="23" t="s">
        <v>14979</v>
      </c>
      <c r="J13023" s="23" t="s">
        <v>59</v>
      </c>
      <c r="K13023" s="23" t="s">
        <v>9712</v>
      </c>
      <c r="L13023" s="23" t="s">
        <v>9538</v>
      </c>
      <c r="M13023" s="23">
        <f>YEAR(Tabla2[[#This Row],[Fecha de creación]])</f>
        <v>2023</v>
      </c>
      <c r="N13023" s="23">
        <f>MONTH(Tabla2[[#This Row],[Fecha de creación]])</f>
        <v>3</v>
      </c>
    </row>
    <row r="13024" spans="1:14" x14ac:dyDescent="0.25">
      <c r="A13024" s="26">
        <v>45010.466215277775</v>
      </c>
      <c r="B13024" s="23" t="s">
        <v>56</v>
      </c>
      <c r="C13024" s="23" t="s">
        <v>16319</v>
      </c>
      <c r="D13024" s="23" t="s">
        <v>14978</v>
      </c>
      <c r="E13024" s="23" t="s">
        <v>1</v>
      </c>
      <c r="F13024" s="23" t="s">
        <v>7</v>
      </c>
      <c r="G13024" s="23" t="s">
        <v>975</v>
      </c>
      <c r="H13024" s="2" t="s">
        <v>7722</v>
      </c>
      <c r="I13024" s="23" t="s">
        <v>14962</v>
      </c>
      <c r="J13024" s="23" t="s">
        <v>59</v>
      </c>
      <c r="K13024" s="23" t="s">
        <v>9712</v>
      </c>
      <c r="L13024" s="23" t="s">
        <v>9538</v>
      </c>
      <c r="M13024" s="23">
        <f>YEAR(Tabla2[[#This Row],[Fecha de creación]])</f>
        <v>2023</v>
      </c>
      <c r="N13024" s="23">
        <f>MONTH(Tabla2[[#This Row],[Fecha de creación]])</f>
        <v>3</v>
      </c>
    </row>
    <row r="13025" spans="1:14" x14ac:dyDescent="0.25">
      <c r="A13025" s="26">
        <v>45010.516053240739</v>
      </c>
      <c r="B13025" s="23" t="s">
        <v>189</v>
      </c>
      <c r="C13025" s="23" t="s">
        <v>16320</v>
      </c>
      <c r="D13025" s="23" t="s">
        <v>7341</v>
      </c>
      <c r="E13025" s="23" t="s">
        <v>1</v>
      </c>
      <c r="F13025" s="23" t="s">
        <v>22</v>
      </c>
      <c r="G13025" s="23" t="s">
        <v>975</v>
      </c>
      <c r="H13025" s="2" t="s">
        <v>16986</v>
      </c>
      <c r="I13025" s="23" t="s">
        <v>14979</v>
      </c>
      <c r="J13025" s="23" t="s">
        <v>59</v>
      </c>
      <c r="K13025" s="23" t="s">
        <v>9712</v>
      </c>
      <c r="L13025" s="23" t="s">
        <v>9538</v>
      </c>
      <c r="M13025" s="23">
        <f>YEAR(Tabla2[[#This Row],[Fecha de creación]])</f>
        <v>2023</v>
      </c>
      <c r="N13025" s="23">
        <f>MONTH(Tabla2[[#This Row],[Fecha de creación]])</f>
        <v>3</v>
      </c>
    </row>
    <row r="13026" spans="1:14" x14ac:dyDescent="0.25">
      <c r="A13026" s="26">
        <v>45010.520150462966</v>
      </c>
      <c r="B13026" s="23" t="s">
        <v>189</v>
      </c>
      <c r="C13026" s="23" t="s">
        <v>16321</v>
      </c>
      <c r="D13026" s="23" t="s">
        <v>4002</v>
      </c>
      <c r="E13026" s="23" t="s">
        <v>1</v>
      </c>
      <c r="F13026" s="23" t="s">
        <v>2</v>
      </c>
      <c r="G13026" s="23" t="s">
        <v>3</v>
      </c>
      <c r="H13026" s="2" t="s">
        <v>7737</v>
      </c>
      <c r="I13026" s="23" t="s">
        <v>14979</v>
      </c>
      <c r="J13026" s="23" t="s">
        <v>59</v>
      </c>
      <c r="K13026" s="23" t="s">
        <v>9712</v>
      </c>
      <c r="L13026" s="23" t="s">
        <v>9539</v>
      </c>
      <c r="M13026" s="23">
        <f>YEAR(Tabla2[[#This Row],[Fecha de creación]])</f>
        <v>2023</v>
      </c>
      <c r="N13026" s="23">
        <f>MONTH(Tabla2[[#This Row],[Fecha de creación]])</f>
        <v>3</v>
      </c>
    </row>
    <row r="13027" spans="1:14" x14ac:dyDescent="0.25">
      <c r="A13027" s="26">
        <v>45010.520891203705</v>
      </c>
      <c r="B13027" s="23" t="s">
        <v>189</v>
      </c>
      <c r="C13027" s="23" t="s">
        <v>16322</v>
      </c>
      <c r="D13027" s="23" t="s">
        <v>7341</v>
      </c>
      <c r="E13027" s="23" t="s">
        <v>1</v>
      </c>
      <c r="F13027" s="23" t="s">
        <v>22</v>
      </c>
      <c r="G13027" s="23" t="s">
        <v>975</v>
      </c>
      <c r="H13027" s="2" t="s">
        <v>16986</v>
      </c>
      <c r="I13027" s="23" t="s">
        <v>14979</v>
      </c>
      <c r="J13027" s="23" t="s">
        <v>59</v>
      </c>
      <c r="K13027" s="23" t="s">
        <v>9712</v>
      </c>
      <c r="L13027" s="23" t="s">
        <v>9538</v>
      </c>
      <c r="M13027" s="23">
        <f>YEAR(Tabla2[[#This Row],[Fecha de creación]])</f>
        <v>2023</v>
      </c>
      <c r="N13027" s="23">
        <f>MONTH(Tabla2[[#This Row],[Fecha de creación]])</f>
        <v>3</v>
      </c>
    </row>
    <row r="13028" spans="1:14" x14ac:dyDescent="0.25">
      <c r="A13028" s="26">
        <v>45010.521666666667</v>
      </c>
      <c r="B13028" s="23" t="s">
        <v>189</v>
      </c>
      <c r="C13028" s="23" t="s">
        <v>16323</v>
      </c>
      <c r="D13028" s="23" t="s">
        <v>7341</v>
      </c>
      <c r="E13028" s="23" t="s">
        <v>1</v>
      </c>
      <c r="F13028" s="23" t="s">
        <v>22</v>
      </c>
      <c r="G13028" s="23" t="s">
        <v>975</v>
      </c>
      <c r="H13028" s="2" t="s">
        <v>16986</v>
      </c>
      <c r="I13028" s="23" t="s">
        <v>14979</v>
      </c>
      <c r="J13028" s="23" t="s">
        <v>59</v>
      </c>
      <c r="K13028" s="23" t="s">
        <v>9712</v>
      </c>
      <c r="L13028" s="23" t="s">
        <v>9538</v>
      </c>
      <c r="M13028" s="23">
        <f>YEAR(Tabla2[[#This Row],[Fecha de creación]])</f>
        <v>2023</v>
      </c>
      <c r="N13028" s="23">
        <f>MONTH(Tabla2[[#This Row],[Fecha de creación]])</f>
        <v>3</v>
      </c>
    </row>
    <row r="13029" spans="1:14" x14ac:dyDescent="0.25">
      <c r="A13029" s="26">
        <v>45010.535891203705</v>
      </c>
      <c r="B13029" s="23" t="s">
        <v>19</v>
      </c>
      <c r="C13029" s="23" t="s">
        <v>16324</v>
      </c>
      <c r="D13029" s="23" t="s">
        <v>16325</v>
      </c>
      <c r="E13029" s="23" t="s">
        <v>1</v>
      </c>
      <c r="F13029" s="23" t="s">
        <v>7</v>
      </c>
      <c r="G13029" s="23" t="s">
        <v>3</v>
      </c>
      <c r="H13029" s="2" t="s">
        <v>7745</v>
      </c>
      <c r="I13029" s="23" t="s">
        <v>10079</v>
      </c>
      <c r="J13029" s="23"/>
      <c r="K13029" s="23" t="s">
        <v>9712</v>
      </c>
      <c r="L13029" s="23" t="s">
        <v>9539</v>
      </c>
      <c r="M13029" s="23">
        <f>YEAR(Tabla2[[#This Row],[Fecha de creación]])</f>
        <v>2023</v>
      </c>
      <c r="N13029" s="23">
        <f>MONTH(Tabla2[[#This Row],[Fecha de creación]])</f>
        <v>3</v>
      </c>
    </row>
    <row r="13030" spans="1:14" x14ac:dyDescent="0.25">
      <c r="A13030" s="26">
        <v>45010.636863425927</v>
      </c>
      <c r="B13030" s="23" t="s">
        <v>19</v>
      </c>
      <c r="C13030" s="23" t="s">
        <v>16326</v>
      </c>
      <c r="D13030" s="23" t="s">
        <v>16327</v>
      </c>
      <c r="E13030" s="23" t="s">
        <v>1</v>
      </c>
      <c r="F13030" s="23" t="s">
        <v>7</v>
      </c>
      <c r="G13030" s="23" t="s">
        <v>975</v>
      </c>
      <c r="H13030" s="2" t="s">
        <v>7744</v>
      </c>
      <c r="I13030" s="23" t="s">
        <v>10079</v>
      </c>
      <c r="J13030" s="23"/>
      <c r="K13030" s="23" t="s">
        <v>9712</v>
      </c>
      <c r="L13030" s="23" t="s">
        <v>9538</v>
      </c>
      <c r="M13030" s="23">
        <f>YEAR(Tabla2[[#This Row],[Fecha de creación]])</f>
        <v>2023</v>
      </c>
      <c r="N13030" s="23">
        <f>MONTH(Tabla2[[#This Row],[Fecha de creación]])</f>
        <v>3</v>
      </c>
    </row>
    <row r="13031" spans="1:14" x14ac:dyDescent="0.25">
      <c r="A13031" s="26">
        <v>45010.685347222221</v>
      </c>
      <c r="B13031" s="23" t="s">
        <v>189</v>
      </c>
      <c r="C13031" s="23" t="s">
        <v>16328</v>
      </c>
      <c r="D13031" s="23" t="s">
        <v>15981</v>
      </c>
      <c r="E13031" s="23" t="s">
        <v>1</v>
      </c>
      <c r="F13031" s="23" t="s">
        <v>7</v>
      </c>
      <c r="G13031" s="23" t="s">
        <v>975</v>
      </c>
      <c r="H13031" s="2" t="s">
        <v>7722</v>
      </c>
      <c r="I13031" s="23" t="s">
        <v>14979</v>
      </c>
      <c r="J13031" s="23" t="s">
        <v>59</v>
      </c>
      <c r="K13031" s="23" t="s">
        <v>9712</v>
      </c>
      <c r="L13031" s="23" t="s">
        <v>9538</v>
      </c>
      <c r="M13031" s="23">
        <f>YEAR(Tabla2[[#This Row],[Fecha de creación]])</f>
        <v>2023</v>
      </c>
      <c r="N13031" s="23">
        <f>MONTH(Tabla2[[#This Row],[Fecha de creación]])</f>
        <v>3</v>
      </c>
    </row>
    <row r="13032" spans="1:14" x14ac:dyDescent="0.25">
      <c r="A13032" s="26">
        <v>45010.716226851851</v>
      </c>
      <c r="B13032" s="23" t="s">
        <v>189</v>
      </c>
      <c r="C13032" s="23" t="s">
        <v>16329</v>
      </c>
      <c r="D13032" s="23" t="s">
        <v>7341</v>
      </c>
      <c r="E13032" s="23" t="s">
        <v>1</v>
      </c>
      <c r="F13032" s="23" t="s">
        <v>22</v>
      </c>
      <c r="G13032" s="23" t="s">
        <v>975</v>
      </c>
      <c r="H13032" s="2" t="s">
        <v>16986</v>
      </c>
      <c r="I13032" s="23" t="s">
        <v>14979</v>
      </c>
      <c r="J13032" s="23" t="s">
        <v>59</v>
      </c>
      <c r="K13032" s="23" t="s">
        <v>9712</v>
      </c>
      <c r="L13032" s="23" t="s">
        <v>9538</v>
      </c>
      <c r="M13032" s="23">
        <f>YEAR(Tabla2[[#This Row],[Fecha de creación]])</f>
        <v>2023</v>
      </c>
      <c r="N13032" s="23">
        <f>MONTH(Tabla2[[#This Row],[Fecha de creación]])</f>
        <v>3</v>
      </c>
    </row>
    <row r="13033" spans="1:14" x14ac:dyDescent="0.25">
      <c r="A13033" s="26">
        <v>45010.717245370368</v>
      </c>
      <c r="B13033" s="23" t="s">
        <v>189</v>
      </c>
      <c r="C13033" s="23" t="s">
        <v>16330</v>
      </c>
      <c r="D13033" s="23" t="s">
        <v>2802</v>
      </c>
      <c r="E13033" s="23" t="s">
        <v>1</v>
      </c>
      <c r="F13033" s="23" t="s">
        <v>22</v>
      </c>
      <c r="G13033" s="23" t="s">
        <v>975</v>
      </c>
      <c r="H13033" s="2" t="s">
        <v>7744</v>
      </c>
      <c r="I13033" s="23" t="s">
        <v>14979</v>
      </c>
      <c r="J13033" s="23" t="s">
        <v>59</v>
      </c>
      <c r="K13033" s="23" t="s">
        <v>9712</v>
      </c>
      <c r="L13033" s="23" t="s">
        <v>9538</v>
      </c>
      <c r="M13033" s="23">
        <f>YEAR(Tabla2[[#This Row],[Fecha de creación]])</f>
        <v>2023</v>
      </c>
      <c r="N13033" s="23">
        <f>MONTH(Tabla2[[#This Row],[Fecha de creación]])</f>
        <v>3</v>
      </c>
    </row>
    <row r="13034" spans="1:14" x14ac:dyDescent="0.25">
      <c r="A13034" s="26">
        <v>45010.762696759259</v>
      </c>
      <c r="B13034" s="23" t="s">
        <v>0</v>
      </c>
      <c r="C13034" s="23" t="s">
        <v>16331</v>
      </c>
      <c r="D13034" s="23" t="s">
        <v>14919</v>
      </c>
      <c r="E13034" s="23" t="s">
        <v>1</v>
      </c>
      <c r="F13034" s="23" t="s">
        <v>7</v>
      </c>
      <c r="G13034" s="23" t="s">
        <v>975</v>
      </c>
      <c r="H13034" s="2" t="s">
        <v>8459</v>
      </c>
      <c r="I13034" s="23" t="s">
        <v>14129</v>
      </c>
      <c r="J13034" s="23" t="s">
        <v>59</v>
      </c>
      <c r="K13034" s="23" t="s">
        <v>9712</v>
      </c>
      <c r="L13034" s="23" t="s">
        <v>9538</v>
      </c>
      <c r="M13034" s="23">
        <f>YEAR(Tabla2[[#This Row],[Fecha de creación]])</f>
        <v>2023</v>
      </c>
      <c r="N13034" s="23">
        <f>MONTH(Tabla2[[#This Row],[Fecha de creación]])</f>
        <v>3</v>
      </c>
    </row>
    <row r="13035" spans="1:14" x14ac:dyDescent="0.25">
      <c r="A13035" s="26">
        <v>45010.763935185183</v>
      </c>
      <c r="B13035" s="23" t="s">
        <v>0</v>
      </c>
      <c r="C13035" s="23" t="s">
        <v>16332</v>
      </c>
      <c r="D13035" s="23" t="s">
        <v>7108</v>
      </c>
      <c r="E13035" s="23" t="s">
        <v>1</v>
      </c>
      <c r="F13035" s="23" t="s">
        <v>22</v>
      </c>
      <c r="G13035" s="23" t="s">
        <v>975</v>
      </c>
      <c r="H13035" s="2" t="s">
        <v>8893</v>
      </c>
      <c r="I13035" s="23" t="s">
        <v>14129</v>
      </c>
      <c r="J13035" s="23" t="s">
        <v>59</v>
      </c>
      <c r="K13035" s="23" t="s">
        <v>9712</v>
      </c>
      <c r="L13035" s="23" t="s">
        <v>9538</v>
      </c>
      <c r="M13035" s="23">
        <f>YEAR(Tabla2[[#This Row],[Fecha de creación]])</f>
        <v>2023</v>
      </c>
      <c r="N13035" s="23">
        <f>MONTH(Tabla2[[#This Row],[Fecha de creación]])</f>
        <v>3</v>
      </c>
    </row>
    <row r="13036" spans="1:14" x14ac:dyDescent="0.25">
      <c r="A13036" s="26">
        <v>45010.765659722223</v>
      </c>
      <c r="B13036" s="23" t="s">
        <v>0</v>
      </c>
      <c r="C13036" s="23" t="s">
        <v>16333</v>
      </c>
      <c r="D13036" s="23" t="s">
        <v>989</v>
      </c>
      <c r="E13036" s="23" t="s">
        <v>1</v>
      </c>
      <c r="F13036" s="23" t="s">
        <v>7</v>
      </c>
      <c r="G13036" s="23" t="s">
        <v>975</v>
      </c>
      <c r="H13036" s="2" t="s">
        <v>8480</v>
      </c>
      <c r="I13036" s="23" t="s">
        <v>14129</v>
      </c>
      <c r="J13036" s="23" t="s">
        <v>59</v>
      </c>
      <c r="K13036" s="23" t="s">
        <v>9712</v>
      </c>
      <c r="L13036" s="23" t="s">
        <v>9538</v>
      </c>
      <c r="M13036" s="23">
        <f>YEAR(Tabla2[[#This Row],[Fecha de creación]])</f>
        <v>2023</v>
      </c>
      <c r="N13036" s="23">
        <f>MONTH(Tabla2[[#This Row],[Fecha de creación]])</f>
        <v>3</v>
      </c>
    </row>
    <row r="13037" spans="1:14" x14ac:dyDescent="0.25">
      <c r="A13037" s="26">
        <v>45010.76730324074</v>
      </c>
      <c r="B13037" s="23" t="s">
        <v>0</v>
      </c>
      <c r="C13037" s="23" t="s">
        <v>16334</v>
      </c>
      <c r="D13037" s="23" t="s">
        <v>223</v>
      </c>
      <c r="E13037" s="23" t="s">
        <v>1</v>
      </c>
      <c r="F13037" s="23" t="s">
        <v>7</v>
      </c>
      <c r="G13037" s="23" t="s">
        <v>1551</v>
      </c>
      <c r="H13037" s="2" t="s">
        <v>7725</v>
      </c>
      <c r="I13037" s="23" t="s">
        <v>976</v>
      </c>
      <c r="J13037" s="23" t="s">
        <v>59</v>
      </c>
      <c r="K13037" s="23" t="s">
        <v>9712</v>
      </c>
      <c r="L13037" s="23" t="s">
        <v>9539</v>
      </c>
      <c r="M13037" s="23">
        <f>YEAR(Tabla2[[#This Row],[Fecha de creación]])</f>
        <v>2023</v>
      </c>
      <c r="N13037" s="23">
        <f>MONTH(Tabla2[[#This Row],[Fecha de creación]])</f>
        <v>3</v>
      </c>
    </row>
    <row r="13038" spans="1:14" x14ac:dyDescent="0.25">
      <c r="A13038" s="26">
        <v>45011.395185185182</v>
      </c>
      <c r="B13038" s="23" t="s">
        <v>7771</v>
      </c>
      <c r="C13038" s="23" t="s">
        <v>16335</v>
      </c>
      <c r="D13038" s="23" t="s">
        <v>16336</v>
      </c>
      <c r="E13038" s="23" t="s">
        <v>1</v>
      </c>
      <c r="F13038" s="23" t="s">
        <v>7</v>
      </c>
      <c r="G13038" s="23" t="s">
        <v>3</v>
      </c>
      <c r="H13038" s="2" t="s">
        <v>16996</v>
      </c>
      <c r="I13038" s="23" t="s">
        <v>15151</v>
      </c>
      <c r="J13038" s="23"/>
      <c r="K13038" s="23" t="s">
        <v>9712</v>
      </c>
      <c r="L13038" s="23" t="s">
        <v>9539</v>
      </c>
      <c r="M13038" s="23">
        <f>YEAR(Tabla2[[#This Row],[Fecha de creación]])</f>
        <v>2023</v>
      </c>
      <c r="N13038" s="23">
        <f>MONTH(Tabla2[[#This Row],[Fecha de creación]])</f>
        <v>3</v>
      </c>
    </row>
    <row r="13039" spans="1:14" x14ac:dyDescent="0.25">
      <c r="A13039" s="26">
        <v>45011.395902777775</v>
      </c>
      <c r="B13039" s="23" t="s">
        <v>7771</v>
      </c>
      <c r="C13039" s="23" t="s">
        <v>16337</v>
      </c>
      <c r="D13039" s="23" t="s">
        <v>16338</v>
      </c>
      <c r="E13039" s="23" t="s">
        <v>1</v>
      </c>
      <c r="F13039" s="23" t="s">
        <v>7</v>
      </c>
      <c r="G13039" s="23" t="s">
        <v>3</v>
      </c>
      <c r="H13039" s="2" t="s">
        <v>16996</v>
      </c>
      <c r="I13039" s="23" t="s">
        <v>15151</v>
      </c>
      <c r="J13039" s="23"/>
      <c r="K13039" s="23" t="s">
        <v>9712</v>
      </c>
      <c r="L13039" s="23" t="s">
        <v>9539</v>
      </c>
      <c r="M13039" s="23">
        <f>YEAR(Tabla2[[#This Row],[Fecha de creación]])</f>
        <v>2023</v>
      </c>
      <c r="N13039" s="23">
        <f>MONTH(Tabla2[[#This Row],[Fecha de creación]])</f>
        <v>3</v>
      </c>
    </row>
    <row r="13040" spans="1:14" x14ac:dyDescent="0.25">
      <c r="A13040" s="26">
        <v>45011.6403587963</v>
      </c>
      <c r="B13040" s="23" t="s">
        <v>0</v>
      </c>
      <c r="C13040" s="23" t="s">
        <v>16339</v>
      </c>
      <c r="D13040" s="23" t="s">
        <v>6</v>
      </c>
      <c r="E13040" s="23" t="s">
        <v>1</v>
      </c>
      <c r="F13040" s="23" t="s">
        <v>7</v>
      </c>
      <c r="G13040" s="23" t="s">
        <v>975</v>
      </c>
      <c r="H13040" s="2" t="s">
        <v>7722</v>
      </c>
      <c r="I13040" s="23" t="s">
        <v>5999</v>
      </c>
      <c r="J13040" s="23" t="s">
        <v>59</v>
      </c>
      <c r="K13040" s="23" t="s">
        <v>9712</v>
      </c>
      <c r="L13040" s="23" t="s">
        <v>9538</v>
      </c>
      <c r="M13040" s="23">
        <f>YEAR(Tabla2[[#This Row],[Fecha de creación]])</f>
        <v>2023</v>
      </c>
      <c r="N13040" s="23">
        <f>MONTH(Tabla2[[#This Row],[Fecha de creación]])</f>
        <v>3</v>
      </c>
    </row>
    <row r="13041" spans="1:14" x14ac:dyDescent="0.25">
      <c r="A13041" s="26">
        <v>45011.641840277778</v>
      </c>
      <c r="B13041" s="23" t="s">
        <v>0</v>
      </c>
      <c r="C13041" s="23" t="s">
        <v>16340</v>
      </c>
      <c r="D13041" s="23" t="s">
        <v>6</v>
      </c>
      <c r="E13041" s="23" t="s">
        <v>1</v>
      </c>
      <c r="F13041" s="23" t="s">
        <v>7</v>
      </c>
      <c r="G13041" s="23" t="s">
        <v>975</v>
      </c>
      <c r="H13041" s="2" t="s">
        <v>7722</v>
      </c>
      <c r="I13041" s="23" t="s">
        <v>5999</v>
      </c>
      <c r="J13041" s="23" t="s">
        <v>59</v>
      </c>
      <c r="K13041" s="23" t="s">
        <v>9712</v>
      </c>
      <c r="L13041" s="23" t="s">
        <v>9538</v>
      </c>
      <c r="M13041" s="23">
        <f>YEAR(Tabla2[[#This Row],[Fecha de creación]])</f>
        <v>2023</v>
      </c>
      <c r="N13041" s="23">
        <f>MONTH(Tabla2[[#This Row],[Fecha de creación]])</f>
        <v>3</v>
      </c>
    </row>
    <row r="13042" spans="1:14" x14ac:dyDescent="0.25">
      <c r="A13042" s="26">
        <v>45011.643680555557</v>
      </c>
      <c r="B13042" s="23" t="s">
        <v>0</v>
      </c>
      <c r="C13042" s="23" t="s">
        <v>16341</v>
      </c>
      <c r="D13042" s="23" t="s">
        <v>6</v>
      </c>
      <c r="E13042" s="23" t="s">
        <v>1</v>
      </c>
      <c r="F13042" s="23" t="s">
        <v>7</v>
      </c>
      <c r="G13042" s="23" t="s">
        <v>975</v>
      </c>
      <c r="H13042" s="2" t="s">
        <v>7722</v>
      </c>
      <c r="I13042" s="23" t="s">
        <v>5999</v>
      </c>
      <c r="J13042" s="23" t="s">
        <v>59</v>
      </c>
      <c r="K13042" s="23" t="s">
        <v>9712</v>
      </c>
      <c r="L13042" s="23" t="s">
        <v>9538</v>
      </c>
      <c r="M13042" s="23">
        <f>YEAR(Tabla2[[#This Row],[Fecha de creación]])</f>
        <v>2023</v>
      </c>
      <c r="N13042" s="23">
        <f>MONTH(Tabla2[[#This Row],[Fecha de creación]])</f>
        <v>3</v>
      </c>
    </row>
    <row r="13043" spans="1:14" x14ac:dyDescent="0.25">
      <c r="A13043" s="26">
        <v>45011.645902777775</v>
      </c>
      <c r="B13043" s="23" t="s">
        <v>0</v>
      </c>
      <c r="C13043" s="23" t="s">
        <v>16342</v>
      </c>
      <c r="D13043" s="23" t="s">
        <v>6</v>
      </c>
      <c r="E13043" s="23" t="s">
        <v>1</v>
      </c>
      <c r="F13043" s="23" t="s">
        <v>7</v>
      </c>
      <c r="G13043" s="23" t="s">
        <v>975</v>
      </c>
      <c r="H13043" s="2" t="s">
        <v>7722</v>
      </c>
      <c r="I13043" s="23" t="s">
        <v>5999</v>
      </c>
      <c r="J13043" s="23" t="s">
        <v>59</v>
      </c>
      <c r="K13043" s="23" t="s">
        <v>9712</v>
      </c>
      <c r="L13043" s="23" t="s">
        <v>9538</v>
      </c>
      <c r="M13043" s="23">
        <f>YEAR(Tabla2[[#This Row],[Fecha de creación]])</f>
        <v>2023</v>
      </c>
      <c r="N13043" s="23">
        <f>MONTH(Tabla2[[#This Row],[Fecha de creación]])</f>
        <v>3</v>
      </c>
    </row>
    <row r="13044" spans="1:14" x14ac:dyDescent="0.25">
      <c r="A13044" s="26">
        <v>45011.667870370373</v>
      </c>
      <c r="B13044" s="23" t="s">
        <v>0</v>
      </c>
      <c r="C13044" s="23" t="s">
        <v>16343</v>
      </c>
      <c r="D13044" s="23" t="s">
        <v>719</v>
      </c>
      <c r="E13044" s="23" t="s">
        <v>1</v>
      </c>
      <c r="F13044" s="23" t="s">
        <v>7</v>
      </c>
      <c r="G13044" s="23" t="s">
        <v>975</v>
      </c>
      <c r="H13044" s="2" t="s">
        <v>7777</v>
      </c>
      <c r="I13044" s="23" t="s">
        <v>5999</v>
      </c>
      <c r="J13044" s="23" t="s">
        <v>59</v>
      </c>
      <c r="K13044" s="23" t="s">
        <v>9712</v>
      </c>
      <c r="L13044" s="23" t="s">
        <v>9538</v>
      </c>
      <c r="M13044" s="23">
        <f>YEAR(Tabla2[[#This Row],[Fecha de creación]])</f>
        <v>2023</v>
      </c>
      <c r="N13044" s="23">
        <f>MONTH(Tabla2[[#This Row],[Fecha de creación]])</f>
        <v>3</v>
      </c>
    </row>
    <row r="13045" spans="1:14" x14ac:dyDescent="0.25">
      <c r="A13045" s="26">
        <v>45011.670104166667</v>
      </c>
      <c r="B13045" s="23" t="s">
        <v>0</v>
      </c>
      <c r="C13045" s="23" t="s">
        <v>16344</v>
      </c>
      <c r="D13045" s="23" t="s">
        <v>21</v>
      </c>
      <c r="E13045" s="23" t="s">
        <v>1</v>
      </c>
      <c r="F13045" s="23" t="s">
        <v>7</v>
      </c>
      <c r="G13045" s="23" t="s">
        <v>975</v>
      </c>
      <c r="H13045" s="2" t="s">
        <v>7744</v>
      </c>
      <c r="I13045" s="23" t="s">
        <v>5999</v>
      </c>
      <c r="J13045" s="23" t="s">
        <v>59</v>
      </c>
      <c r="K13045" s="23" t="s">
        <v>9712</v>
      </c>
      <c r="L13045" s="23" t="s">
        <v>9538</v>
      </c>
      <c r="M13045" s="23">
        <f>YEAR(Tabla2[[#This Row],[Fecha de creación]])</f>
        <v>2023</v>
      </c>
      <c r="N13045" s="23">
        <f>MONTH(Tabla2[[#This Row],[Fecha de creación]])</f>
        <v>3</v>
      </c>
    </row>
    <row r="13046" spans="1:14" x14ac:dyDescent="0.25">
      <c r="A13046" s="26">
        <v>45011.672025462962</v>
      </c>
      <c r="B13046" s="23" t="s">
        <v>0</v>
      </c>
      <c r="C13046" s="23" t="s">
        <v>16345</v>
      </c>
      <c r="D13046" s="23" t="s">
        <v>21</v>
      </c>
      <c r="E13046" s="23" t="s">
        <v>1</v>
      </c>
      <c r="F13046" s="23" t="s">
        <v>7</v>
      </c>
      <c r="G13046" s="23" t="s">
        <v>975</v>
      </c>
      <c r="H13046" s="2" t="s">
        <v>7744</v>
      </c>
      <c r="I13046" s="23" t="s">
        <v>5999</v>
      </c>
      <c r="J13046" s="23" t="s">
        <v>59</v>
      </c>
      <c r="K13046" s="23" t="s">
        <v>9712</v>
      </c>
      <c r="L13046" s="23" t="s">
        <v>9538</v>
      </c>
      <c r="M13046" s="23">
        <f>YEAR(Tabla2[[#This Row],[Fecha de creación]])</f>
        <v>2023</v>
      </c>
      <c r="N13046" s="23">
        <f>MONTH(Tabla2[[#This Row],[Fecha de creación]])</f>
        <v>3</v>
      </c>
    </row>
    <row r="13047" spans="1:14" x14ac:dyDescent="0.25">
      <c r="A13047" s="26">
        <v>45011.697048611109</v>
      </c>
      <c r="B13047" s="23" t="s">
        <v>0</v>
      </c>
      <c r="C13047" s="23" t="s">
        <v>16346</v>
      </c>
      <c r="D13047" s="23" t="s">
        <v>21</v>
      </c>
      <c r="E13047" s="23" t="s">
        <v>1</v>
      </c>
      <c r="F13047" s="23" t="s">
        <v>7</v>
      </c>
      <c r="G13047" s="23" t="s">
        <v>975</v>
      </c>
      <c r="H13047" s="2" t="s">
        <v>7744</v>
      </c>
      <c r="I13047" s="23" t="s">
        <v>5999</v>
      </c>
      <c r="J13047" s="23" t="s">
        <v>59</v>
      </c>
      <c r="K13047" s="23" t="s">
        <v>9712</v>
      </c>
      <c r="L13047" s="23" t="s">
        <v>9538</v>
      </c>
      <c r="M13047" s="23">
        <f>YEAR(Tabla2[[#This Row],[Fecha de creación]])</f>
        <v>2023</v>
      </c>
      <c r="N13047" s="23">
        <f>MONTH(Tabla2[[#This Row],[Fecha de creación]])</f>
        <v>3</v>
      </c>
    </row>
    <row r="13048" spans="1:14" x14ac:dyDescent="0.25">
      <c r="A13048" s="26">
        <v>45011.717303240737</v>
      </c>
      <c r="B13048" s="23" t="s">
        <v>0</v>
      </c>
      <c r="C13048" s="23" t="s">
        <v>16347</v>
      </c>
      <c r="D13048" s="23" t="s">
        <v>982</v>
      </c>
      <c r="E13048" s="23" t="s">
        <v>1</v>
      </c>
      <c r="F13048" s="23" t="s">
        <v>22</v>
      </c>
      <c r="G13048" s="23" t="s">
        <v>975</v>
      </c>
      <c r="H13048" s="2" t="s">
        <v>8893</v>
      </c>
      <c r="I13048" s="23" t="s">
        <v>5999</v>
      </c>
      <c r="J13048" s="23" t="s">
        <v>59</v>
      </c>
      <c r="K13048" s="23" t="s">
        <v>9712</v>
      </c>
      <c r="L13048" s="23" t="s">
        <v>9538</v>
      </c>
      <c r="M13048" s="23">
        <f>YEAR(Tabla2[[#This Row],[Fecha de creación]])</f>
        <v>2023</v>
      </c>
      <c r="N13048" s="23">
        <f>MONTH(Tabla2[[#This Row],[Fecha de creación]])</f>
        <v>3</v>
      </c>
    </row>
    <row r="13049" spans="1:14" x14ac:dyDescent="0.25">
      <c r="A13049" s="26">
        <v>45011.718888888892</v>
      </c>
      <c r="B13049" s="23" t="s">
        <v>0</v>
      </c>
      <c r="C13049" s="23" t="s">
        <v>16348</v>
      </c>
      <c r="D13049" s="23" t="s">
        <v>982</v>
      </c>
      <c r="E13049" s="23" t="s">
        <v>1</v>
      </c>
      <c r="F13049" s="23" t="s">
        <v>22</v>
      </c>
      <c r="G13049" s="23" t="s">
        <v>975</v>
      </c>
      <c r="H13049" s="2" t="s">
        <v>8893</v>
      </c>
      <c r="I13049" s="23" t="s">
        <v>5999</v>
      </c>
      <c r="J13049" s="23" t="s">
        <v>59</v>
      </c>
      <c r="K13049" s="23" t="s">
        <v>9712</v>
      </c>
      <c r="L13049" s="23" t="s">
        <v>9538</v>
      </c>
      <c r="M13049" s="23">
        <f>YEAR(Tabla2[[#This Row],[Fecha de creación]])</f>
        <v>2023</v>
      </c>
      <c r="N13049" s="23">
        <f>MONTH(Tabla2[[#This Row],[Fecha de creación]])</f>
        <v>3</v>
      </c>
    </row>
    <row r="13050" spans="1:14" x14ac:dyDescent="0.25">
      <c r="A13050" s="26">
        <v>45011.719826388886</v>
      </c>
      <c r="B13050" s="23" t="s">
        <v>0</v>
      </c>
      <c r="C13050" s="23" t="s">
        <v>16349</v>
      </c>
      <c r="D13050" s="23" t="s">
        <v>982</v>
      </c>
      <c r="E13050" s="23" t="s">
        <v>1</v>
      </c>
      <c r="F13050" s="23" t="s">
        <v>22</v>
      </c>
      <c r="G13050" s="23" t="s">
        <v>975</v>
      </c>
      <c r="H13050" s="2" t="s">
        <v>8893</v>
      </c>
      <c r="I13050" s="23" t="s">
        <v>5999</v>
      </c>
      <c r="J13050" s="23" t="s">
        <v>59</v>
      </c>
      <c r="K13050" s="23" t="s">
        <v>9712</v>
      </c>
      <c r="L13050" s="23" t="s">
        <v>9538</v>
      </c>
      <c r="M13050" s="23">
        <f>YEAR(Tabla2[[#This Row],[Fecha de creación]])</f>
        <v>2023</v>
      </c>
      <c r="N13050" s="23">
        <f>MONTH(Tabla2[[#This Row],[Fecha de creación]])</f>
        <v>3</v>
      </c>
    </row>
    <row r="13051" spans="1:14" x14ac:dyDescent="0.25">
      <c r="A13051" s="26">
        <v>45012.411539351851</v>
      </c>
      <c r="B13051" s="23" t="s">
        <v>0</v>
      </c>
      <c r="C13051" s="23" t="s">
        <v>16350</v>
      </c>
      <c r="D13051" s="23" t="s">
        <v>14919</v>
      </c>
      <c r="E13051" s="23" t="s">
        <v>1</v>
      </c>
      <c r="F13051" s="23" t="s">
        <v>7</v>
      </c>
      <c r="G13051" s="23" t="s">
        <v>975</v>
      </c>
      <c r="H13051" s="2" t="s">
        <v>8459</v>
      </c>
      <c r="I13051" s="23" t="s">
        <v>14129</v>
      </c>
      <c r="J13051" s="23" t="s">
        <v>59</v>
      </c>
      <c r="K13051" s="23" t="s">
        <v>9712</v>
      </c>
      <c r="L13051" s="23" t="s">
        <v>9538</v>
      </c>
      <c r="M13051" s="23">
        <f>YEAR(Tabla2[[#This Row],[Fecha de creación]])</f>
        <v>2023</v>
      </c>
      <c r="N13051" s="23">
        <f>MONTH(Tabla2[[#This Row],[Fecha de creación]])</f>
        <v>3</v>
      </c>
    </row>
    <row r="13052" spans="1:14" x14ac:dyDescent="0.25">
      <c r="A13052" s="26">
        <v>45012.480393518519</v>
      </c>
      <c r="B13052" s="23" t="s">
        <v>7771</v>
      </c>
      <c r="C13052" s="23" t="s">
        <v>16351</v>
      </c>
      <c r="D13052" s="23" t="s">
        <v>16352</v>
      </c>
      <c r="E13052" s="23" t="s">
        <v>1</v>
      </c>
      <c r="F13052" s="23" t="s">
        <v>7</v>
      </c>
      <c r="G13052" s="23" t="s">
        <v>3</v>
      </c>
      <c r="H13052" s="2" t="s">
        <v>16996</v>
      </c>
      <c r="I13052" s="23" t="s">
        <v>15151</v>
      </c>
      <c r="J13052" s="23"/>
      <c r="K13052" s="23" t="s">
        <v>9712</v>
      </c>
      <c r="L13052" s="23" t="s">
        <v>9539</v>
      </c>
      <c r="M13052" s="23">
        <f>YEAR(Tabla2[[#This Row],[Fecha de creación]])</f>
        <v>2023</v>
      </c>
      <c r="N13052" s="23">
        <f>MONTH(Tabla2[[#This Row],[Fecha de creación]])</f>
        <v>3</v>
      </c>
    </row>
    <row r="13053" spans="1:14" x14ac:dyDescent="0.25">
      <c r="A13053" s="26">
        <v>45012.493402777778</v>
      </c>
      <c r="B13053" s="23" t="s">
        <v>34</v>
      </c>
      <c r="C13053" s="23" t="s">
        <v>16353</v>
      </c>
      <c r="D13053" s="23" t="s">
        <v>16354</v>
      </c>
      <c r="E13053" s="23" t="s">
        <v>1</v>
      </c>
      <c r="F13053" s="23" t="s">
        <v>7</v>
      </c>
      <c r="G13053" s="23" t="s">
        <v>975</v>
      </c>
      <c r="H13053" s="2" t="s">
        <v>8459</v>
      </c>
      <c r="I13053" s="23" t="s">
        <v>13151</v>
      </c>
      <c r="J13053" s="23"/>
      <c r="K13053" s="23" t="s">
        <v>9712</v>
      </c>
      <c r="L13053" s="23" t="s">
        <v>9538</v>
      </c>
      <c r="M13053" s="23">
        <f>YEAR(Tabla2[[#This Row],[Fecha de creación]])</f>
        <v>2023</v>
      </c>
      <c r="N13053" s="23">
        <f>MONTH(Tabla2[[#This Row],[Fecha de creación]])</f>
        <v>3</v>
      </c>
    </row>
    <row r="13054" spans="1:14" x14ac:dyDescent="0.25">
      <c r="A13054" s="26">
        <v>45012.540567129632</v>
      </c>
      <c r="B13054" s="23" t="s">
        <v>189</v>
      </c>
      <c r="C13054" s="23" t="s">
        <v>16355</v>
      </c>
      <c r="D13054" s="23" t="s">
        <v>21</v>
      </c>
      <c r="E13054" s="23" t="s">
        <v>1</v>
      </c>
      <c r="F13054" s="23" t="s">
        <v>7</v>
      </c>
      <c r="G13054" s="23" t="s">
        <v>975</v>
      </c>
      <c r="H13054" s="2" t="s">
        <v>7744</v>
      </c>
      <c r="I13054" s="23" t="s">
        <v>14979</v>
      </c>
      <c r="J13054" s="23" t="s">
        <v>59</v>
      </c>
      <c r="K13054" s="23" t="s">
        <v>9712</v>
      </c>
      <c r="L13054" s="23" t="s">
        <v>9538</v>
      </c>
      <c r="M13054" s="23">
        <f>YEAR(Tabla2[[#This Row],[Fecha de creación]])</f>
        <v>2023</v>
      </c>
      <c r="N13054" s="23">
        <f>MONTH(Tabla2[[#This Row],[Fecha de creación]])</f>
        <v>3</v>
      </c>
    </row>
    <row r="13055" spans="1:14" x14ac:dyDescent="0.25">
      <c r="A13055" s="26">
        <v>45012.55232638889</v>
      </c>
      <c r="B13055" s="23" t="s">
        <v>189</v>
      </c>
      <c r="C13055" s="23" t="s">
        <v>16356</v>
      </c>
      <c r="D13055" s="23" t="s">
        <v>21</v>
      </c>
      <c r="E13055" s="23" t="s">
        <v>1</v>
      </c>
      <c r="F13055" s="23" t="s">
        <v>7</v>
      </c>
      <c r="G13055" s="23" t="s">
        <v>975</v>
      </c>
      <c r="H13055" s="2" t="s">
        <v>7744</v>
      </c>
      <c r="I13055" s="23" t="s">
        <v>14979</v>
      </c>
      <c r="J13055" s="23" t="s">
        <v>59</v>
      </c>
      <c r="K13055" s="23" t="s">
        <v>9712</v>
      </c>
      <c r="L13055" s="23" t="s">
        <v>9538</v>
      </c>
      <c r="M13055" s="23">
        <f>YEAR(Tabla2[[#This Row],[Fecha de creación]])</f>
        <v>2023</v>
      </c>
      <c r="N13055" s="23">
        <f>MONTH(Tabla2[[#This Row],[Fecha de creación]])</f>
        <v>3</v>
      </c>
    </row>
    <row r="13056" spans="1:14" x14ac:dyDescent="0.25">
      <c r="A13056" s="26">
        <v>45012.558171296296</v>
      </c>
      <c r="B13056" s="23" t="s">
        <v>189</v>
      </c>
      <c r="C13056" s="23" t="s">
        <v>16357</v>
      </c>
      <c r="D13056" s="23" t="s">
        <v>21</v>
      </c>
      <c r="E13056" s="23" t="s">
        <v>1</v>
      </c>
      <c r="F13056" s="23" t="s">
        <v>7</v>
      </c>
      <c r="G13056" s="23" t="s">
        <v>975</v>
      </c>
      <c r="H13056" s="2" t="s">
        <v>7744</v>
      </c>
      <c r="I13056" s="23" t="s">
        <v>14979</v>
      </c>
      <c r="J13056" s="23" t="s">
        <v>59</v>
      </c>
      <c r="K13056" s="23" t="s">
        <v>9712</v>
      </c>
      <c r="L13056" s="23" t="s">
        <v>9538</v>
      </c>
      <c r="M13056" s="23">
        <f>YEAR(Tabla2[[#This Row],[Fecha de creación]])</f>
        <v>2023</v>
      </c>
      <c r="N13056" s="23">
        <f>MONTH(Tabla2[[#This Row],[Fecha de creación]])</f>
        <v>3</v>
      </c>
    </row>
    <row r="13057" spans="1:14" x14ac:dyDescent="0.25">
      <c r="A13057" s="26">
        <v>45012.585162037038</v>
      </c>
      <c r="B13057" s="23" t="s">
        <v>19</v>
      </c>
      <c r="C13057" s="23" t="s">
        <v>16358</v>
      </c>
      <c r="D13057" s="23" t="s">
        <v>10486</v>
      </c>
      <c r="E13057" s="23" t="s">
        <v>1</v>
      </c>
      <c r="F13057" s="23" t="s">
        <v>7</v>
      </c>
      <c r="G13057" s="23" t="s">
        <v>975</v>
      </c>
      <c r="H13057" s="2" t="s">
        <v>8535</v>
      </c>
      <c r="I13057" s="23" t="s">
        <v>10079</v>
      </c>
      <c r="J13057" s="23"/>
      <c r="K13057" s="23" t="s">
        <v>9712</v>
      </c>
      <c r="L13057" s="23" t="s">
        <v>9538</v>
      </c>
      <c r="M13057" s="23">
        <f>YEAR(Tabla2[[#This Row],[Fecha de creación]])</f>
        <v>2023</v>
      </c>
      <c r="N13057" s="23">
        <f>MONTH(Tabla2[[#This Row],[Fecha de creación]])</f>
        <v>3</v>
      </c>
    </row>
    <row r="13058" spans="1:14" x14ac:dyDescent="0.25">
      <c r="A13058" s="26">
        <v>45012.628495370373</v>
      </c>
      <c r="B13058" s="23" t="s">
        <v>34</v>
      </c>
      <c r="C13058" s="23" t="s">
        <v>16359</v>
      </c>
      <c r="D13058" s="23" t="s">
        <v>16360</v>
      </c>
      <c r="E13058" s="23" t="s">
        <v>1</v>
      </c>
      <c r="F13058" s="23" t="s">
        <v>7</v>
      </c>
      <c r="G13058" s="23" t="s">
        <v>975</v>
      </c>
      <c r="H13058" s="2" t="s">
        <v>8535</v>
      </c>
      <c r="I13058" s="23" t="s">
        <v>13151</v>
      </c>
      <c r="J13058" s="23"/>
      <c r="K13058" s="23" t="s">
        <v>9712</v>
      </c>
      <c r="L13058" s="23" t="s">
        <v>9538</v>
      </c>
      <c r="M13058" s="23">
        <f>YEAR(Tabla2[[#This Row],[Fecha de creación]])</f>
        <v>2023</v>
      </c>
      <c r="N13058" s="23">
        <f>MONTH(Tabla2[[#This Row],[Fecha de creación]])</f>
        <v>3</v>
      </c>
    </row>
    <row r="13059" spans="1:14" x14ac:dyDescent="0.25">
      <c r="A13059" s="26">
        <v>45012.632314814815</v>
      </c>
      <c r="B13059" s="23" t="s">
        <v>19</v>
      </c>
      <c r="C13059" s="23" t="s">
        <v>16361</v>
      </c>
      <c r="D13059" s="23" t="s">
        <v>10647</v>
      </c>
      <c r="E13059" s="23" t="s">
        <v>1</v>
      </c>
      <c r="F13059" s="23" t="s">
        <v>7</v>
      </c>
      <c r="G13059" s="23" t="s">
        <v>975</v>
      </c>
      <c r="H13059" s="2" t="s">
        <v>8480</v>
      </c>
      <c r="I13059" s="23" t="s">
        <v>10079</v>
      </c>
      <c r="J13059" s="23"/>
      <c r="K13059" s="23" t="s">
        <v>9712</v>
      </c>
      <c r="L13059" s="23" t="s">
        <v>9538</v>
      </c>
      <c r="M13059" s="23">
        <f>YEAR(Tabla2[[#This Row],[Fecha de creación]])</f>
        <v>2023</v>
      </c>
      <c r="N13059" s="23">
        <f>MONTH(Tabla2[[#This Row],[Fecha de creación]])</f>
        <v>3</v>
      </c>
    </row>
    <row r="13060" spans="1:14" x14ac:dyDescent="0.25">
      <c r="A13060" s="26">
        <v>45012.641134259262</v>
      </c>
      <c r="B13060" s="23" t="s">
        <v>0</v>
      </c>
      <c r="C13060" s="23" t="s">
        <v>16362</v>
      </c>
      <c r="D13060" s="23" t="s">
        <v>7108</v>
      </c>
      <c r="E13060" s="23" t="s">
        <v>1</v>
      </c>
      <c r="F13060" s="23" t="s">
        <v>22</v>
      </c>
      <c r="G13060" s="23" t="s">
        <v>975</v>
      </c>
      <c r="H13060" s="2" t="s">
        <v>8893</v>
      </c>
      <c r="I13060" s="23" t="s">
        <v>14129</v>
      </c>
      <c r="J13060" s="23" t="s">
        <v>59</v>
      </c>
      <c r="K13060" s="23" t="s">
        <v>9712</v>
      </c>
      <c r="L13060" s="23" t="s">
        <v>9538</v>
      </c>
      <c r="M13060" s="23">
        <f>YEAR(Tabla2[[#This Row],[Fecha de creación]])</f>
        <v>2023</v>
      </c>
      <c r="N13060" s="23">
        <f>MONTH(Tabla2[[#This Row],[Fecha de creación]])</f>
        <v>3</v>
      </c>
    </row>
    <row r="13061" spans="1:14" x14ac:dyDescent="0.25">
      <c r="A13061" s="26">
        <v>45012.647627314815</v>
      </c>
      <c r="B13061" s="23" t="s">
        <v>19</v>
      </c>
      <c r="C13061" s="23" t="s">
        <v>16363</v>
      </c>
      <c r="D13061" s="23" t="s">
        <v>12453</v>
      </c>
      <c r="E13061" s="23" t="s">
        <v>1</v>
      </c>
      <c r="F13061" s="23" t="s">
        <v>7</v>
      </c>
      <c r="G13061" s="23" t="s">
        <v>975</v>
      </c>
      <c r="H13061" s="2" t="s">
        <v>8535</v>
      </c>
      <c r="I13061" s="23" t="s">
        <v>10079</v>
      </c>
      <c r="J13061" s="23"/>
      <c r="K13061" s="23" t="s">
        <v>9712</v>
      </c>
      <c r="L13061" s="23" t="s">
        <v>9538</v>
      </c>
      <c r="M13061" s="23">
        <f>YEAR(Tabla2[[#This Row],[Fecha de creación]])</f>
        <v>2023</v>
      </c>
      <c r="N13061" s="23">
        <f>MONTH(Tabla2[[#This Row],[Fecha de creación]])</f>
        <v>3</v>
      </c>
    </row>
    <row r="13062" spans="1:14" x14ac:dyDescent="0.25">
      <c r="A13062" s="26">
        <v>45012.656666666669</v>
      </c>
      <c r="B13062" s="23" t="s">
        <v>0</v>
      </c>
      <c r="C13062" s="23" t="s">
        <v>16364</v>
      </c>
      <c r="D13062" s="23" t="s">
        <v>14919</v>
      </c>
      <c r="E13062" s="23" t="s">
        <v>1</v>
      </c>
      <c r="F13062" s="23" t="s">
        <v>7</v>
      </c>
      <c r="G13062" s="23" t="s">
        <v>975</v>
      </c>
      <c r="H13062" s="2" t="s">
        <v>8459</v>
      </c>
      <c r="I13062" s="23" t="s">
        <v>14129</v>
      </c>
      <c r="J13062" s="23" t="s">
        <v>59</v>
      </c>
      <c r="K13062" s="23" t="s">
        <v>9712</v>
      </c>
      <c r="L13062" s="23" t="s">
        <v>9538</v>
      </c>
      <c r="M13062" s="23">
        <f>YEAR(Tabla2[[#This Row],[Fecha de creación]])</f>
        <v>2023</v>
      </c>
      <c r="N13062" s="23">
        <f>MONTH(Tabla2[[#This Row],[Fecha de creación]])</f>
        <v>3</v>
      </c>
    </row>
    <row r="13063" spans="1:14" x14ac:dyDescent="0.25">
      <c r="A13063" s="26">
        <v>45012.687210648146</v>
      </c>
      <c r="B13063" s="23" t="s">
        <v>0</v>
      </c>
      <c r="C13063" s="23" t="s">
        <v>16365</v>
      </c>
      <c r="D13063" s="23" t="s">
        <v>982</v>
      </c>
      <c r="E13063" s="23" t="s">
        <v>1</v>
      </c>
      <c r="F13063" s="23" t="s">
        <v>22</v>
      </c>
      <c r="G13063" s="23" t="s">
        <v>975</v>
      </c>
      <c r="H13063" s="2" t="s">
        <v>8893</v>
      </c>
      <c r="I13063" s="23" t="s">
        <v>7680</v>
      </c>
      <c r="J13063" s="23" t="s">
        <v>59</v>
      </c>
      <c r="K13063" s="23" t="s">
        <v>9712</v>
      </c>
      <c r="L13063" s="23" t="s">
        <v>9538</v>
      </c>
      <c r="M13063" s="23">
        <f>YEAR(Tabla2[[#This Row],[Fecha de creación]])</f>
        <v>2023</v>
      </c>
      <c r="N13063" s="23">
        <f>MONTH(Tabla2[[#This Row],[Fecha de creación]])</f>
        <v>3</v>
      </c>
    </row>
    <row r="13064" spans="1:14" x14ac:dyDescent="0.25">
      <c r="A13064" s="26">
        <v>45012.694953703707</v>
      </c>
      <c r="B13064" s="23" t="s">
        <v>0</v>
      </c>
      <c r="C13064" s="23" t="s">
        <v>16366</v>
      </c>
      <c r="D13064" s="23" t="s">
        <v>982</v>
      </c>
      <c r="E13064" s="23" t="s">
        <v>1</v>
      </c>
      <c r="F13064" s="23" t="s">
        <v>22</v>
      </c>
      <c r="G13064" s="23" t="s">
        <v>975</v>
      </c>
      <c r="H13064" s="2" t="s">
        <v>8893</v>
      </c>
      <c r="I13064" s="23" t="s">
        <v>7680</v>
      </c>
      <c r="J13064" s="23" t="s">
        <v>59</v>
      </c>
      <c r="K13064" s="23" t="s">
        <v>9712</v>
      </c>
      <c r="L13064" s="23" t="s">
        <v>9538</v>
      </c>
      <c r="M13064" s="23">
        <f>YEAR(Tabla2[[#This Row],[Fecha de creación]])</f>
        <v>2023</v>
      </c>
      <c r="N13064" s="23">
        <f>MONTH(Tabla2[[#This Row],[Fecha de creación]])</f>
        <v>3</v>
      </c>
    </row>
    <row r="13065" spans="1:14" x14ac:dyDescent="0.25">
      <c r="A13065" s="26">
        <v>45012.698576388888</v>
      </c>
      <c r="B13065" s="23" t="s">
        <v>0</v>
      </c>
      <c r="C13065" s="23" t="s">
        <v>16367</v>
      </c>
      <c r="D13065" s="23" t="s">
        <v>49</v>
      </c>
      <c r="E13065" s="23" t="s">
        <v>1</v>
      </c>
      <c r="F13065" s="23" t="s">
        <v>7</v>
      </c>
      <c r="G13065" s="23" t="s">
        <v>3</v>
      </c>
      <c r="H13065" s="2" t="s">
        <v>7745</v>
      </c>
      <c r="I13065" s="23" t="s">
        <v>14129</v>
      </c>
      <c r="J13065" s="23" t="s">
        <v>59</v>
      </c>
      <c r="K13065" s="23" t="s">
        <v>9712</v>
      </c>
      <c r="L13065" s="23" t="s">
        <v>9539</v>
      </c>
      <c r="M13065" s="23">
        <f>YEAR(Tabla2[[#This Row],[Fecha de creación]])</f>
        <v>2023</v>
      </c>
      <c r="N13065" s="23">
        <f>MONTH(Tabla2[[#This Row],[Fecha de creación]])</f>
        <v>3</v>
      </c>
    </row>
    <row r="13066" spans="1:14" x14ac:dyDescent="0.25">
      <c r="A13066" s="26">
        <v>45012.70207175926</v>
      </c>
      <c r="B13066" s="23" t="s">
        <v>0</v>
      </c>
      <c r="C13066" s="23" t="s">
        <v>16368</v>
      </c>
      <c r="D13066" s="23" t="s">
        <v>982</v>
      </c>
      <c r="E13066" s="23" t="s">
        <v>1</v>
      </c>
      <c r="F13066" s="23" t="s">
        <v>22</v>
      </c>
      <c r="G13066" s="23" t="s">
        <v>975</v>
      </c>
      <c r="H13066" s="2" t="s">
        <v>8893</v>
      </c>
      <c r="I13066" s="23" t="s">
        <v>7680</v>
      </c>
      <c r="J13066" s="23" t="s">
        <v>59</v>
      </c>
      <c r="K13066" s="23" t="s">
        <v>9712</v>
      </c>
      <c r="L13066" s="23" t="s">
        <v>9538</v>
      </c>
      <c r="M13066" s="23">
        <f>YEAR(Tabla2[[#This Row],[Fecha de creación]])</f>
        <v>2023</v>
      </c>
      <c r="N13066" s="23">
        <f>MONTH(Tabla2[[#This Row],[Fecha de creación]])</f>
        <v>3</v>
      </c>
    </row>
    <row r="13067" spans="1:14" x14ac:dyDescent="0.25">
      <c r="A13067" s="26">
        <v>45012.711840277778</v>
      </c>
      <c r="B13067" s="23" t="s">
        <v>189</v>
      </c>
      <c r="C13067" s="23" t="s">
        <v>16369</v>
      </c>
      <c r="D13067" s="23" t="s">
        <v>535</v>
      </c>
      <c r="E13067" s="23" t="s">
        <v>1</v>
      </c>
      <c r="F13067" s="23" t="s">
        <v>7</v>
      </c>
      <c r="G13067" s="23" t="s">
        <v>975</v>
      </c>
      <c r="H13067" s="2" t="s">
        <v>7744</v>
      </c>
      <c r="I13067" s="23" t="s">
        <v>14979</v>
      </c>
      <c r="J13067" s="23" t="s">
        <v>59</v>
      </c>
      <c r="K13067" s="23" t="s">
        <v>9712</v>
      </c>
      <c r="L13067" s="23" t="s">
        <v>9538</v>
      </c>
      <c r="M13067" s="23">
        <f>YEAR(Tabla2[[#This Row],[Fecha de creación]])</f>
        <v>2023</v>
      </c>
      <c r="N13067" s="23">
        <f>MONTH(Tabla2[[#This Row],[Fecha de creación]])</f>
        <v>3</v>
      </c>
    </row>
    <row r="13068" spans="1:14" x14ac:dyDescent="0.25">
      <c r="A13068" s="26">
        <v>45012.714398148149</v>
      </c>
      <c r="B13068" s="23" t="s">
        <v>189</v>
      </c>
      <c r="C13068" s="23" t="s">
        <v>16370</v>
      </c>
      <c r="D13068" s="23" t="s">
        <v>535</v>
      </c>
      <c r="E13068" s="23" t="s">
        <v>1</v>
      </c>
      <c r="F13068" s="23" t="s">
        <v>7</v>
      </c>
      <c r="G13068" s="23" t="s">
        <v>975</v>
      </c>
      <c r="H13068" s="2" t="s">
        <v>17002</v>
      </c>
      <c r="I13068" s="23" t="s">
        <v>14979</v>
      </c>
      <c r="J13068" s="23" t="s">
        <v>59</v>
      </c>
      <c r="K13068" s="23" t="s">
        <v>9712</v>
      </c>
      <c r="L13068" s="23" t="s">
        <v>9538</v>
      </c>
      <c r="M13068" s="23">
        <f>YEAR(Tabla2[[#This Row],[Fecha de creación]])</f>
        <v>2023</v>
      </c>
      <c r="N13068" s="23">
        <f>MONTH(Tabla2[[#This Row],[Fecha de creación]])</f>
        <v>3</v>
      </c>
    </row>
    <row r="13069" spans="1:14" x14ac:dyDescent="0.25">
      <c r="A13069" s="26">
        <v>45012.7184375</v>
      </c>
      <c r="B13069" s="23" t="s">
        <v>0</v>
      </c>
      <c r="C13069" s="23" t="s">
        <v>16371</v>
      </c>
      <c r="D13069" s="23" t="s">
        <v>16372</v>
      </c>
      <c r="E13069" s="23" t="s">
        <v>1</v>
      </c>
      <c r="F13069" s="23" t="s">
        <v>2</v>
      </c>
      <c r="G13069" s="23" t="s">
        <v>1551</v>
      </c>
      <c r="H13069" s="2" t="s">
        <v>7721</v>
      </c>
      <c r="I13069" s="23" t="s">
        <v>7749</v>
      </c>
      <c r="J13069" s="23" t="s">
        <v>59</v>
      </c>
      <c r="K13069" s="23" t="s">
        <v>9712</v>
      </c>
      <c r="L13069" s="23" t="s">
        <v>9539</v>
      </c>
      <c r="M13069" s="23">
        <f>YEAR(Tabla2[[#This Row],[Fecha de creación]])</f>
        <v>2023</v>
      </c>
      <c r="N13069" s="23">
        <f>MONTH(Tabla2[[#This Row],[Fecha de creación]])</f>
        <v>3</v>
      </c>
    </row>
    <row r="13070" spans="1:14" x14ac:dyDescent="0.25">
      <c r="A13070" s="26">
        <v>45012.764189814814</v>
      </c>
      <c r="B13070" s="23" t="s">
        <v>56</v>
      </c>
      <c r="C13070" s="23" t="s">
        <v>16373</v>
      </c>
      <c r="D13070" s="23" t="s">
        <v>16374</v>
      </c>
      <c r="E13070" s="23" t="s">
        <v>1</v>
      </c>
      <c r="F13070" s="23" t="s">
        <v>2</v>
      </c>
      <c r="G13070" s="23" t="s">
        <v>1551</v>
      </c>
      <c r="H13070" s="2" t="s">
        <v>7737</v>
      </c>
      <c r="I13070" s="23" t="s">
        <v>7129</v>
      </c>
      <c r="J13070" s="23" t="s">
        <v>59</v>
      </c>
      <c r="K13070" s="23" t="s">
        <v>9712</v>
      </c>
      <c r="L13070" s="23" t="s">
        <v>9539</v>
      </c>
      <c r="M13070" s="23">
        <f>YEAR(Tabla2[[#This Row],[Fecha de creación]])</f>
        <v>2023</v>
      </c>
      <c r="N13070" s="23">
        <f>MONTH(Tabla2[[#This Row],[Fecha de creación]])</f>
        <v>3</v>
      </c>
    </row>
    <row r="13071" spans="1:14" x14ac:dyDescent="0.25">
      <c r="A13071" s="26">
        <v>45013.360694444447</v>
      </c>
      <c r="B13071" s="23" t="s">
        <v>56</v>
      </c>
      <c r="C13071" s="23" t="s">
        <v>16375</v>
      </c>
      <c r="D13071" s="23" t="s">
        <v>14978</v>
      </c>
      <c r="E13071" s="23" t="s">
        <v>1</v>
      </c>
      <c r="F13071" s="23" t="s">
        <v>7</v>
      </c>
      <c r="G13071" s="23" t="s">
        <v>975</v>
      </c>
      <c r="H13071" s="2" t="s">
        <v>7722</v>
      </c>
      <c r="I13071" s="23" t="s">
        <v>14962</v>
      </c>
      <c r="J13071" s="23" t="s">
        <v>59</v>
      </c>
      <c r="K13071" s="23" t="s">
        <v>9712</v>
      </c>
      <c r="L13071" s="23" t="s">
        <v>9538</v>
      </c>
      <c r="M13071" s="23">
        <f>YEAR(Tabla2[[#This Row],[Fecha de creación]])</f>
        <v>2023</v>
      </c>
      <c r="N13071" s="23">
        <f>MONTH(Tabla2[[#This Row],[Fecha de creación]])</f>
        <v>3</v>
      </c>
    </row>
    <row r="13072" spans="1:14" x14ac:dyDescent="0.25">
      <c r="A13072" s="26">
        <v>45013.43540509259</v>
      </c>
      <c r="B13072" s="23" t="s">
        <v>189</v>
      </c>
      <c r="C13072" s="23" t="s">
        <v>16376</v>
      </c>
      <c r="D13072" s="23" t="s">
        <v>7341</v>
      </c>
      <c r="E13072" s="23" t="s">
        <v>1</v>
      </c>
      <c r="F13072" s="23" t="s">
        <v>22</v>
      </c>
      <c r="G13072" s="23" t="s">
        <v>975</v>
      </c>
      <c r="H13072" s="2" t="s">
        <v>16986</v>
      </c>
      <c r="I13072" s="23" t="s">
        <v>14979</v>
      </c>
      <c r="J13072" s="23"/>
      <c r="K13072" s="23" t="s">
        <v>9712</v>
      </c>
      <c r="L13072" s="23" t="s">
        <v>9538</v>
      </c>
      <c r="M13072" s="23">
        <f>YEAR(Tabla2[[#This Row],[Fecha de creación]])</f>
        <v>2023</v>
      </c>
      <c r="N13072" s="23">
        <f>MONTH(Tabla2[[#This Row],[Fecha de creación]])</f>
        <v>3</v>
      </c>
    </row>
    <row r="13073" spans="1:14" x14ac:dyDescent="0.25">
      <c r="A13073" s="26">
        <v>45013.4377662037</v>
      </c>
      <c r="B13073" s="23" t="s">
        <v>189</v>
      </c>
      <c r="C13073" s="23" t="s">
        <v>16377</v>
      </c>
      <c r="D13073" s="23" t="s">
        <v>4002</v>
      </c>
      <c r="E13073" s="23" t="s">
        <v>1</v>
      </c>
      <c r="F13073" s="23" t="s">
        <v>2</v>
      </c>
      <c r="G13073" s="23" t="s">
        <v>3</v>
      </c>
      <c r="H13073" s="2" t="s">
        <v>7737</v>
      </c>
      <c r="I13073" s="23" t="s">
        <v>14979</v>
      </c>
      <c r="J13073" s="23" t="s">
        <v>59</v>
      </c>
      <c r="K13073" s="23" t="s">
        <v>9712</v>
      </c>
      <c r="L13073" s="23" t="s">
        <v>9539</v>
      </c>
      <c r="M13073" s="23">
        <f>YEAR(Tabla2[[#This Row],[Fecha de creación]])</f>
        <v>2023</v>
      </c>
      <c r="N13073" s="23">
        <f>MONTH(Tabla2[[#This Row],[Fecha de creación]])</f>
        <v>3</v>
      </c>
    </row>
    <row r="13074" spans="1:14" x14ac:dyDescent="0.25">
      <c r="A13074" s="26">
        <v>45013.444652777776</v>
      </c>
      <c r="B13074" s="23" t="s">
        <v>0</v>
      </c>
      <c r="C13074" s="23" t="s">
        <v>16378</v>
      </c>
      <c r="D13074" s="23" t="s">
        <v>7108</v>
      </c>
      <c r="E13074" s="23" t="s">
        <v>1</v>
      </c>
      <c r="F13074" s="23" t="s">
        <v>22</v>
      </c>
      <c r="G13074" s="23" t="s">
        <v>975</v>
      </c>
      <c r="H13074" s="2" t="s">
        <v>8893</v>
      </c>
      <c r="I13074" s="23" t="s">
        <v>14129</v>
      </c>
      <c r="J13074" s="23" t="s">
        <v>59</v>
      </c>
      <c r="K13074" s="23" t="s">
        <v>9712</v>
      </c>
      <c r="L13074" s="23" t="s">
        <v>9538</v>
      </c>
      <c r="M13074" s="23">
        <f>YEAR(Tabla2[[#This Row],[Fecha de creación]])</f>
        <v>2023</v>
      </c>
      <c r="N13074" s="23">
        <f>MONTH(Tabla2[[#This Row],[Fecha de creación]])</f>
        <v>3</v>
      </c>
    </row>
    <row r="13075" spans="1:14" x14ac:dyDescent="0.25">
      <c r="A13075" s="26">
        <v>45013.464270833334</v>
      </c>
      <c r="B13075" s="23" t="s">
        <v>0</v>
      </c>
      <c r="C13075" s="23" t="s">
        <v>16379</v>
      </c>
      <c r="D13075" s="23" t="s">
        <v>719</v>
      </c>
      <c r="E13075" s="23" t="s">
        <v>1</v>
      </c>
      <c r="F13075" s="23" t="s">
        <v>7</v>
      </c>
      <c r="G13075" s="23" t="s">
        <v>975</v>
      </c>
      <c r="H13075" s="2" t="s">
        <v>7777</v>
      </c>
      <c r="I13075" s="23" t="s">
        <v>14129</v>
      </c>
      <c r="J13075" s="23" t="s">
        <v>59</v>
      </c>
      <c r="K13075" s="23" t="s">
        <v>9712</v>
      </c>
      <c r="L13075" s="23" t="s">
        <v>9538</v>
      </c>
      <c r="M13075" s="23">
        <f>YEAR(Tabla2[[#This Row],[Fecha de creación]])</f>
        <v>2023</v>
      </c>
      <c r="N13075" s="23">
        <f>MONTH(Tabla2[[#This Row],[Fecha de creación]])</f>
        <v>3</v>
      </c>
    </row>
    <row r="13076" spans="1:14" x14ac:dyDescent="0.25">
      <c r="A13076" s="26">
        <v>45013.466597222221</v>
      </c>
      <c r="B13076" s="23" t="s">
        <v>0</v>
      </c>
      <c r="C13076" s="23" t="s">
        <v>16380</v>
      </c>
      <c r="D13076" s="23" t="s">
        <v>1002</v>
      </c>
      <c r="E13076" s="23" t="s">
        <v>1</v>
      </c>
      <c r="F13076" s="23" t="s">
        <v>7</v>
      </c>
      <c r="G13076" s="23" t="s">
        <v>975</v>
      </c>
      <c r="H13076" s="2" t="s">
        <v>7736</v>
      </c>
      <c r="I13076" s="23" t="s">
        <v>14129</v>
      </c>
      <c r="J13076" s="23" t="s">
        <v>59</v>
      </c>
      <c r="K13076" s="23" t="s">
        <v>9712</v>
      </c>
      <c r="L13076" s="23" t="s">
        <v>9538</v>
      </c>
      <c r="M13076" s="23">
        <f>YEAR(Tabla2[[#This Row],[Fecha de creación]])</f>
        <v>2023</v>
      </c>
      <c r="N13076" s="23">
        <f>MONTH(Tabla2[[#This Row],[Fecha de creación]])</f>
        <v>3</v>
      </c>
    </row>
    <row r="13077" spans="1:14" x14ac:dyDescent="0.25">
      <c r="A13077" s="26">
        <v>45013.482719907406</v>
      </c>
      <c r="B13077" s="23" t="s">
        <v>189</v>
      </c>
      <c r="C13077" s="23" t="s">
        <v>16381</v>
      </c>
      <c r="D13077" s="23" t="s">
        <v>4002</v>
      </c>
      <c r="E13077" s="23" t="s">
        <v>1</v>
      </c>
      <c r="F13077" s="23" t="s">
        <v>2</v>
      </c>
      <c r="G13077" s="23" t="s">
        <v>3</v>
      </c>
      <c r="H13077" s="2" t="s">
        <v>7737</v>
      </c>
      <c r="I13077" s="23" t="s">
        <v>14979</v>
      </c>
      <c r="J13077" s="23" t="s">
        <v>59</v>
      </c>
      <c r="K13077" s="23" t="s">
        <v>9712</v>
      </c>
      <c r="L13077" s="23" t="s">
        <v>9539</v>
      </c>
      <c r="M13077" s="23">
        <f>YEAR(Tabla2[[#This Row],[Fecha de creación]])</f>
        <v>2023</v>
      </c>
      <c r="N13077" s="23">
        <f>MONTH(Tabla2[[#This Row],[Fecha de creación]])</f>
        <v>3</v>
      </c>
    </row>
    <row r="13078" spans="1:14" x14ac:dyDescent="0.25">
      <c r="A13078" s="26">
        <v>45013.483807870369</v>
      </c>
      <c r="B13078" s="23" t="s">
        <v>189</v>
      </c>
      <c r="C13078" s="23" t="s">
        <v>16382</v>
      </c>
      <c r="D13078" s="23" t="s">
        <v>7341</v>
      </c>
      <c r="E13078" s="23" t="s">
        <v>1</v>
      </c>
      <c r="F13078" s="23" t="s">
        <v>22</v>
      </c>
      <c r="G13078" s="23" t="s">
        <v>975</v>
      </c>
      <c r="H13078" s="2" t="s">
        <v>16986</v>
      </c>
      <c r="I13078" s="23" t="s">
        <v>14979</v>
      </c>
      <c r="J13078" s="23" t="s">
        <v>59</v>
      </c>
      <c r="K13078" s="23" t="s">
        <v>9712</v>
      </c>
      <c r="L13078" s="23" t="s">
        <v>9538</v>
      </c>
      <c r="M13078" s="23">
        <f>YEAR(Tabla2[[#This Row],[Fecha de creación]])</f>
        <v>2023</v>
      </c>
      <c r="N13078" s="23">
        <f>MONTH(Tabla2[[#This Row],[Fecha de creación]])</f>
        <v>3</v>
      </c>
    </row>
    <row r="13079" spans="1:14" x14ac:dyDescent="0.25">
      <c r="A13079" s="26">
        <v>45013.484699074077</v>
      </c>
      <c r="B13079" s="23" t="s">
        <v>189</v>
      </c>
      <c r="C13079" s="23" t="s">
        <v>16383</v>
      </c>
      <c r="D13079" s="23" t="s">
        <v>7341</v>
      </c>
      <c r="E13079" s="23" t="s">
        <v>1</v>
      </c>
      <c r="F13079" s="23" t="s">
        <v>22</v>
      </c>
      <c r="G13079" s="23" t="s">
        <v>975</v>
      </c>
      <c r="H13079" s="2" t="s">
        <v>16986</v>
      </c>
      <c r="I13079" s="23" t="s">
        <v>14979</v>
      </c>
      <c r="J13079" s="23" t="s">
        <v>59</v>
      </c>
      <c r="K13079" s="23" t="s">
        <v>9712</v>
      </c>
      <c r="L13079" s="23" t="s">
        <v>9538</v>
      </c>
      <c r="M13079" s="23">
        <f>YEAR(Tabla2[[#This Row],[Fecha de creación]])</f>
        <v>2023</v>
      </c>
      <c r="N13079" s="23">
        <f>MONTH(Tabla2[[#This Row],[Fecha de creación]])</f>
        <v>3</v>
      </c>
    </row>
    <row r="13080" spans="1:14" x14ac:dyDescent="0.25">
      <c r="A13080" s="26">
        <v>45013.485462962963</v>
      </c>
      <c r="B13080" s="23" t="s">
        <v>56</v>
      </c>
      <c r="C13080" s="23" t="s">
        <v>16384</v>
      </c>
      <c r="D13080" s="23" t="s">
        <v>7341</v>
      </c>
      <c r="E13080" s="23" t="s">
        <v>1</v>
      </c>
      <c r="F13080" s="23" t="s">
        <v>22</v>
      </c>
      <c r="G13080" s="23" t="s">
        <v>975</v>
      </c>
      <c r="H13080" s="2" t="s">
        <v>16986</v>
      </c>
      <c r="I13080" s="23" t="s">
        <v>14962</v>
      </c>
      <c r="J13080" s="23" t="s">
        <v>59</v>
      </c>
      <c r="K13080" s="23" t="s">
        <v>9712</v>
      </c>
      <c r="L13080" s="23" t="s">
        <v>9538</v>
      </c>
      <c r="M13080" s="23">
        <f>YEAR(Tabla2[[#This Row],[Fecha de creación]])</f>
        <v>2023</v>
      </c>
      <c r="N13080" s="23">
        <f>MONTH(Tabla2[[#This Row],[Fecha de creación]])</f>
        <v>3</v>
      </c>
    </row>
    <row r="13081" spans="1:14" x14ac:dyDescent="0.25">
      <c r="A13081" s="26">
        <v>45013.492418981485</v>
      </c>
      <c r="B13081" s="23" t="s">
        <v>189</v>
      </c>
      <c r="C13081" s="23" t="s">
        <v>16385</v>
      </c>
      <c r="D13081" s="23" t="s">
        <v>7341</v>
      </c>
      <c r="E13081" s="23" t="s">
        <v>1</v>
      </c>
      <c r="F13081" s="23" t="s">
        <v>22</v>
      </c>
      <c r="G13081" s="23" t="s">
        <v>975</v>
      </c>
      <c r="H13081" s="2" t="s">
        <v>16986</v>
      </c>
      <c r="I13081" s="23" t="s">
        <v>14979</v>
      </c>
      <c r="J13081" s="23" t="s">
        <v>59</v>
      </c>
      <c r="K13081" s="23" t="s">
        <v>9712</v>
      </c>
      <c r="L13081" s="23" t="s">
        <v>9538</v>
      </c>
      <c r="M13081" s="23">
        <f>YEAR(Tabla2[[#This Row],[Fecha de creación]])</f>
        <v>2023</v>
      </c>
      <c r="N13081" s="23">
        <f>MONTH(Tabla2[[#This Row],[Fecha de creación]])</f>
        <v>3</v>
      </c>
    </row>
    <row r="13082" spans="1:14" x14ac:dyDescent="0.25">
      <c r="A13082" s="26">
        <v>45013.493171296293</v>
      </c>
      <c r="B13082" s="23" t="s">
        <v>189</v>
      </c>
      <c r="C13082" s="23" t="s">
        <v>16386</v>
      </c>
      <c r="D13082" s="23" t="s">
        <v>7341</v>
      </c>
      <c r="E13082" s="23" t="s">
        <v>1</v>
      </c>
      <c r="F13082" s="23" t="s">
        <v>22</v>
      </c>
      <c r="G13082" s="23" t="s">
        <v>975</v>
      </c>
      <c r="H13082" s="2" t="s">
        <v>16986</v>
      </c>
      <c r="I13082" s="23" t="s">
        <v>14979</v>
      </c>
      <c r="J13082" s="23" t="s">
        <v>59</v>
      </c>
      <c r="K13082" s="23" t="s">
        <v>9712</v>
      </c>
      <c r="L13082" s="23" t="s">
        <v>9538</v>
      </c>
      <c r="M13082" s="23">
        <f>YEAR(Tabla2[[#This Row],[Fecha de creación]])</f>
        <v>2023</v>
      </c>
      <c r="N13082" s="23">
        <f>MONTH(Tabla2[[#This Row],[Fecha de creación]])</f>
        <v>3</v>
      </c>
    </row>
    <row r="13083" spans="1:14" x14ac:dyDescent="0.25">
      <c r="A13083" s="26">
        <v>45013.546203703707</v>
      </c>
      <c r="B13083" s="23" t="s">
        <v>189</v>
      </c>
      <c r="C13083" s="23" t="s">
        <v>16387</v>
      </c>
      <c r="D13083" s="23" t="s">
        <v>349</v>
      </c>
      <c r="E13083" s="23" t="s">
        <v>1</v>
      </c>
      <c r="F13083" s="23" t="s">
        <v>7</v>
      </c>
      <c r="G13083" s="23" t="s">
        <v>975</v>
      </c>
      <c r="H13083" s="2" t="s">
        <v>17001</v>
      </c>
      <c r="I13083" s="23" t="s">
        <v>14979</v>
      </c>
      <c r="J13083" s="23" t="s">
        <v>59</v>
      </c>
      <c r="K13083" s="23" t="s">
        <v>9712</v>
      </c>
      <c r="L13083" s="23" t="s">
        <v>9538</v>
      </c>
      <c r="M13083" s="23">
        <f>YEAR(Tabla2[[#This Row],[Fecha de creación]])</f>
        <v>2023</v>
      </c>
      <c r="N13083" s="23">
        <f>MONTH(Tabla2[[#This Row],[Fecha de creación]])</f>
        <v>3</v>
      </c>
    </row>
    <row r="13084" spans="1:14" x14ac:dyDescent="0.25">
      <c r="A13084" s="26">
        <v>45013.546886574077</v>
      </c>
      <c r="B13084" s="23" t="s">
        <v>189</v>
      </c>
      <c r="C13084" s="23" t="s">
        <v>16388</v>
      </c>
      <c r="D13084" s="23" t="s">
        <v>7341</v>
      </c>
      <c r="E13084" s="23" t="s">
        <v>1</v>
      </c>
      <c r="F13084" s="23" t="s">
        <v>22</v>
      </c>
      <c r="G13084" s="23" t="s">
        <v>975</v>
      </c>
      <c r="H13084" s="2" t="s">
        <v>16986</v>
      </c>
      <c r="I13084" s="23" t="s">
        <v>14979</v>
      </c>
      <c r="J13084" s="23" t="s">
        <v>958</v>
      </c>
      <c r="K13084" s="23" t="s">
        <v>9712</v>
      </c>
      <c r="L13084" s="23" t="s">
        <v>9538</v>
      </c>
      <c r="M13084" s="23">
        <f>YEAR(Tabla2[[#This Row],[Fecha de creación]])</f>
        <v>2023</v>
      </c>
      <c r="N13084" s="23">
        <f>MONTH(Tabla2[[#This Row],[Fecha de creación]])</f>
        <v>3</v>
      </c>
    </row>
    <row r="13085" spans="1:14" x14ac:dyDescent="0.25">
      <c r="A13085" s="26">
        <v>45013.547627314816</v>
      </c>
      <c r="B13085" s="23" t="s">
        <v>189</v>
      </c>
      <c r="C13085" s="23" t="s">
        <v>16389</v>
      </c>
      <c r="D13085" s="23" t="s">
        <v>7341</v>
      </c>
      <c r="E13085" s="23" t="s">
        <v>1</v>
      </c>
      <c r="F13085" s="23" t="s">
        <v>22</v>
      </c>
      <c r="G13085" s="23" t="s">
        <v>975</v>
      </c>
      <c r="H13085" s="2" t="s">
        <v>16986</v>
      </c>
      <c r="I13085" s="23" t="s">
        <v>14979</v>
      </c>
      <c r="J13085" s="23" t="s">
        <v>59</v>
      </c>
      <c r="K13085" s="23" t="s">
        <v>9712</v>
      </c>
      <c r="L13085" s="23" t="s">
        <v>9538</v>
      </c>
      <c r="M13085" s="23">
        <f>YEAR(Tabla2[[#This Row],[Fecha de creación]])</f>
        <v>2023</v>
      </c>
      <c r="N13085" s="23">
        <f>MONTH(Tabla2[[#This Row],[Fecha de creación]])</f>
        <v>3</v>
      </c>
    </row>
    <row r="13086" spans="1:14" x14ac:dyDescent="0.25">
      <c r="A13086" s="26">
        <v>45013.560300925928</v>
      </c>
      <c r="B13086" s="23" t="s">
        <v>189</v>
      </c>
      <c r="C13086" s="23" t="s">
        <v>16390</v>
      </c>
      <c r="D13086" s="23" t="s">
        <v>15346</v>
      </c>
      <c r="E13086" s="23" t="s">
        <v>1</v>
      </c>
      <c r="F13086" s="23" t="s">
        <v>7</v>
      </c>
      <c r="G13086" s="23" t="s">
        <v>975</v>
      </c>
      <c r="H13086" s="2" t="s">
        <v>17003</v>
      </c>
      <c r="I13086" s="23" t="s">
        <v>14979</v>
      </c>
      <c r="J13086" s="23" t="s">
        <v>59</v>
      </c>
      <c r="K13086" s="23" t="s">
        <v>9712</v>
      </c>
      <c r="L13086" s="23" t="s">
        <v>9538</v>
      </c>
      <c r="M13086" s="23">
        <f>YEAR(Tabla2[[#This Row],[Fecha de creación]])</f>
        <v>2023</v>
      </c>
      <c r="N13086" s="23">
        <f>MONTH(Tabla2[[#This Row],[Fecha de creación]])</f>
        <v>3</v>
      </c>
    </row>
    <row r="13087" spans="1:14" x14ac:dyDescent="0.25">
      <c r="A13087" s="26">
        <v>45013.561435185184</v>
      </c>
      <c r="B13087" s="23" t="s">
        <v>189</v>
      </c>
      <c r="C13087" s="23" t="s">
        <v>16391</v>
      </c>
      <c r="D13087" s="23" t="s">
        <v>985</v>
      </c>
      <c r="E13087" s="23" t="s">
        <v>1</v>
      </c>
      <c r="F13087" s="23" t="s">
        <v>7</v>
      </c>
      <c r="G13087" s="23" t="s">
        <v>1551</v>
      </c>
      <c r="H13087" s="2" t="s">
        <v>7737</v>
      </c>
      <c r="I13087" s="23" t="s">
        <v>7205</v>
      </c>
      <c r="J13087" s="23" t="s">
        <v>59</v>
      </c>
      <c r="K13087" s="23" t="s">
        <v>9712</v>
      </c>
      <c r="L13087" s="23" t="s">
        <v>9539</v>
      </c>
      <c r="M13087" s="23">
        <f>YEAR(Tabla2[[#This Row],[Fecha de creación]])</f>
        <v>2023</v>
      </c>
      <c r="N13087" s="23">
        <f>MONTH(Tabla2[[#This Row],[Fecha de creación]])</f>
        <v>3</v>
      </c>
    </row>
    <row r="13088" spans="1:14" x14ac:dyDescent="0.25">
      <c r="A13088" s="26">
        <v>45013.609270833331</v>
      </c>
      <c r="B13088" s="23" t="s">
        <v>19</v>
      </c>
      <c r="C13088" s="23" t="s">
        <v>16392</v>
      </c>
      <c r="D13088" s="23" t="s">
        <v>16393</v>
      </c>
      <c r="E13088" s="23" t="s">
        <v>1</v>
      </c>
      <c r="F13088" s="23" t="s">
        <v>7</v>
      </c>
      <c r="G13088" s="23" t="s">
        <v>975</v>
      </c>
      <c r="H13088" s="2" t="s">
        <v>8535</v>
      </c>
      <c r="I13088" s="23" t="s">
        <v>10079</v>
      </c>
      <c r="J13088" s="23"/>
      <c r="K13088" s="23" t="s">
        <v>9712</v>
      </c>
      <c r="L13088" s="23" t="s">
        <v>9538</v>
      </c>
      <c r="M13088" s="23">
        <f>YEAR(Tabla2[[#This Row],[Fecha de creación]])</f>
        <v>2023</v>
      </c>
      <c r="N13088" s="23">
        <f>MONTH(Tabla2[[#This Row],[Fecha de creación]])</f>
        <v>3</v>
      </c>
    </row>
    <row r="13089" spans="1:14" x14ac:dyDescent="0.25">
      <c r="A13089" s="26">
        <v>45013.625138888892</v>
      </c>
      <c r="B13089" s="23" t="s">
        <v>189</v>
      </c>
      <c r="C13089" s="23" t="s">
        <v>16394</v>
      </c>
      <c r="D13089" s="23" t="s">
        <v>14825</v>
      </c>
      <c r="E13089" s="23" t="s">
        <v>1</v>
      </c>
      <c r="F13089" s="23" t="s">
        <v>7</v>
      </c>
      <c r="G13089" s="23" t="s">
        <v>3</v>
      </c>
      <c r="H13089" s="2" t="s">
        <v>8425</v>
      </c>
      <c r="I13089" s="23" t="s">
        <v>7338</v>
      </c>
      <c r="J13089" s="23" t="s">
        <v>59</v>
      </c>
      <c r="K13089" s="23" t="s">
        <v>9712</v>
      </c>
      <c r="L13089" s="23" t="s">
        <v>9539</v>
      </c>
      <c r="M13089" s="23">
        <f>YEAR(Tabla2[[#This Row],[Fecha de creación]])</f>
        <v>2023</v>
      </c>
      <c r="N13089" s="23">
        <f>MONTH(Tabla2[[#This Row],[Fecha de creación]])</f>
        <v>3</v>
      </c>
    </row>
    <row r="13090" spans="1:14" x14ac:dyDescent="0.25">
      <c r="A13090" s="26">
        <v>45013.632870370369</v>
      </c>
      <c r="B13090" s="23" t="s">
        <v>19</v>
      </c>
      <c r="C13090" s="23" t="s">
        <v>16395</v>
      </c>
      <c r="D13090" s="23" t="s">
        <v>16396</v>
      </c>
      <c r="E13090" s="23" t="s">
        <v>1</v>
      </c>
      <c r="F13090" s="23" t="s">
        <v>7</v>
      </c>
      <c r="G13090" s="23" t="s">
        <v>975</v>
      </c>
      <c r="H13090" s="2" t="s">
        <v>8535</v>
      </c>
      <c r="I13090" s="23" t="s">
        <v>10079</v>
      </c>
      <c r="J13090" s="23"/>
      <c r="K13090" s="23" t="s">
        <v>9712</v>
      </c>
      <c r="L13090" s="23" t="s">
        <v>9538</v>
      </c>
      <c r="M13090" s="23">
        <f>YEAR(Tabla2[[#This Row],[Fecha de creación]])</f>
        <v>2023</v>
      </c>
      <c r="N13090" s="23">
        <f>MONTH(Tabla2[[#This Row],[Fecha de creación]])</f>
        <v>3</v>
      </c>
    </row>
    <row r="13091" spans="1:14" x14ac:dyDescent="0.25">
      <c r="A13091" s="26">
        <v>45013.685277777775</v>
      </c>
      <c r="B13091" s="23" t="s">
        <v>56</v>
      </c>
      <c r="C13091" s="23" t="s">
        <v>16397</v>
      </c>
      <c r="D13091" s="23" t="s">
        <v>4281</v>
      </c>
      <c r="E13091" s="23" t="s">
        <v>1</v>
      </c>
      <c r="F13091" s="23" t="s">
        <v>7</v>
      </c>
      <c r="G13091" s="23" t="s">
        <v>3</v>
      </c>
      <c r="H13091" s="2" t="s">
        <v>7722</v>
      </c>
      <c r="I13091" s="23" t="s">
        <v>7342</v>
      </c>
      <c r="J13091" s="23" t="s">
        <v>59</v>
      </c>
      <c r="K13091" s="23" t="s">
        <v>9712</v>
      </c>
      <c r="L13091" s="23" t="s">
        <v>9539</v>
      </c>
      <c r="M13091" s="23">
        <f>YEAR(Tabla2[[#This Row],[Fecha de creación]])</f>
        <v>2023</v>
      </c>
      <c r="N13091" s="23">
        <f>MONTH(Tabla2[[#This Row],[Fecha de creación]])</f>
        <v>3</v>
      </c>
    </row>
    <row r="13092" spans="1:14" x14ac:dyDescent="0.25">
      <c r="A13092" s="26">
        <v>45013.707175925927</v>
      </c>
      <c r="B13092" s="23" t="s">
        <v>56</v>
      </c>
      <c r="C13092" s="23" t="s">
        <v>16398</v>
      </c>
      <c r="D13092" s="23" t="s">
        <v>7341</v>
      </c>
      <c r="E13092" s="23" t="s">
        <v>1</v>
      </c>
      <c r="F13092" s="23" t="s">
        <v>22</v>
      </c>
      <c r="G13092" s="23" t="s">
        <v>975</v>
      </c>
      <c r="H13092" s="2" t="s">
        <v>16986</v>
      </c>
      <c r="I13092" s="23" t="s">
        <v>14962</v>
      </c>
      <c r="J13092" s="23" t="s">
        <v>59</v>
      </c>
      <c r="K13092" s="23" t="s">
        <v>9712</v>
      </c>
      <c r="L13092" s="23" t="s">
        <v>9538</v>
      </c>
      <c r="M13092" s="23">
        <f>YEAR(Tabla2[[#This Row],[Fecha de creación]])</f>
        <v>2023</v>
      </c>
      <c r="N13092" s="23">
        <f>MONTH(Tabla2[[#This Row],[Fecha de creación]])</f>
        <v>3</v>
      </c>
    </row>
    <row r="13093" spans="1:14" x14ac:dyDescent="0.25">
      <c r="A13093" s="26">
        <v>45013.708298611113</v>
      </c>
      <c r="B13093" s="23" t="s">
        <v>56</v>
      </c>
      <c r="C13093" s="23" t="s">
        <v>16399</v>
      </c>
      <c r="D13093" s="23" t="s">
        <v>15015</v>
      </c>
      <c r="E13093" s="23" t="s">
        <v>1</v>
      </c>
      <c r="F13093" s="23" t="s">
        <v>7</v>
      </c>
      <c r="G13093" s="23" t="s">
        <v>975</v>
      </c>
      <c r="H13093" s="2" t="s">
        <v>7745</v>
      </c>
      <c r="I13093" s="23" t="s">
        <v>14962</v>
      </c>
      <c r="J13093" s="23" t="s">
        <v>59</v>
      </c>
      <c r="K13093" s="23" t="s">
        <v>9712</v>
      </c>
      <c r="L13093" s="23" t="s">
        <v>9538</v>
      </c>
      <c r="M13093" s="23">
        <f>YEAR(Tabla2[[#This Row],[Fecha de creación]])</f>
        <v>2023</v>
      </c>
      <c r="N13093" s="23">
        <f>MONTH(Tabla2[[#This Row],[Fecha de creación]])</f>
        <v>3</v>
      </c>
    </row>
    <row r="13094" spans="1:14" x14ac:dyDescent="0.25">
      <c r="A13094" s="26">
        <v>45013.709976851853</v>
      </c>
      <c r="B13094" s="23" t="s">
        <v>34</v>
      </c>
      <c r="C13094" s="23" t="s">
        <v>16400</v>
      </c>
      <c r="D13094" s="23" t="s">
        <v>16401</v>
      </c>
      <c r="E13094" s="23" t="s">
        <v>1</v>
      </c>
      <c r="F13094" s="23" t="s">
        <v>7</v>
      </c>
      <c r="G13094" s="23" t="s">
        <v>975</v>
      </c>
      <c r="H13094" s="2" t="s">
        <v>8459</v>
      </c>
      <c r="I13094" s="23" t="s">
        <v>13151</v>
      </c>
      <c r="J13094" s="23"/>
      <c r="K13094" s="23" t="s">
        <v>9712</v>
      </c>
      <c r="L13094" s="23" t="s">
        <v>9538</v>
      </c>
      <c r="M13094" s="23">
        <f>YEAR(Tabla2[[#This Row],[Fecha de creación]])</f>
        <v>2023</v>
      </c>
      <c r="N13094" s="23">
        <f>MONTH(Tabla2[[#This Row],[Fecha de creación]])</f>
        <v>3</v>
      </c>
    </row>
    <row r="13095" spans="1:14" x14ac:dyDescent="0.25">
      <c r="A13095" s="26">
        <v>45013.714722222219</v>
      </c>
      <c r="B13095" s="23" t="s">
        <v>34</v>
      </c>
      <c r="C13095" s="23" t="s">
        <v>16402</v>
      </c>
      <c r="D13095" s="23" t="s">
        <v>16403</v>
      </c>
      <c r="E13095" s="23" t="s">
        <v>1</v>
      </c>
      <c r="F13095" s="23" t="s">
        <v>7</v>
      </c>
      <c r="G13095" s="23" t="s">
        <v>3</v>
      </c>
      <c r="H13095" s="2" t="s">
        <v>8459</v>
      </c>
      <c r="I13095" s="23" t="s">
        <v>13151</v>
      </c>
      <c r="J13095" s="23"/>
      <c r="K13095" s="23" t="s">
        <v>9712</v>
      </c>
      <c r="L13095" s="23" t="s">
        <v>9539</v>
      </c>
      <c r="M13095" s="23">
        <f>YEAR(Tabla2[[#This Row],[Fecha de creación]])</f>
        <v>2023</v>
      </c>
      <c r="N13095" s="23">
        <f>MONTH(Tabla2[[#This Row],[Fecha de creación]])</f>
        <v>3</v>
      </c>
    </row>
    <row r="13096" spans="1:14" x14ac:dyDescent="0.25">
      <c r="A13096" s="26">
        <v>45013.715092592596</v>
      </c>
      <c r="B13096" s="23" t="s">
        <v>56</v>
      </c>
      <c r="C13096" s="23" t="s">
        <v>16404</v>
      </c>
      <c r="D13096" s="23" t="s">
        <v>7341</v>
      </c>
      <c r="E13096" s="23" t="s">
        <v>1</v>
      </c>
      <c r="F13096" s="23" t="s">
        <v>22</v>
      </c>
      <c r="G13096" s="23" t="s">
        <v>975</v>
      </c>
      <c r="H13096" s="2" t="s">
        <v>16986</v>
      </c>
      <c r="I13096" s="23" t="s">
        <v>14962</v>
      </c>
      <c r="J13096" s="23" t="s">
        <v>59</v>
      </c>
      <c r="K13096" s="23" t="s">
        <v>9712</v>
      </c>
      <c r="L13096" s="23" t="s">
        <v>9538</v>
      </c>
      <c r="M13096" s="23">
        <f>YEAR(Tabla2[[#This Row],[Fecha de creación]])</f>
        <v>2023</v>
      </c>
      <c r="N13096" s="23">
        <f>MONTH(Tabla2[[#This Row],[Fecha de creación]])</f>
        <v>3</v>
      </c>
    </row>
    <row r="13097" spans="1:14" x14ac:dyDescent="0.25">
      <c r="A13097" s="26">
        <v>45013.716481481482</v>
      </c>
      <c r="B13097" s="23" t="s">
        <v>189</v>
      </c>
      <c r="C13097" s="23" t="s">
        <v>16405</v>
      </c>
      <c r="D13097" s="23" t="s">
        <v>7341</v>
      </c>
      <c r="E13097" s="23" t="s">
        <v>1</v>
      </c>
      <c r="F13097" s="23" t="s">
        <v>22</v>
      </c>
      <c r="G13097" s="23" t="s">
        <v>975</v>
      </c>
      <c r="H13097" s="2" t="s">
        <v>16986</v>
      </c>
      <c r="I13097" s="23" t="s">
        <v>14979</v>
      </c>
      <c r="J13097" s="23" t="s">
        <v>59</v>
      </c>
      <c r="K13097" s="23" t="s">
        <v>9712</v>
      </c>
      <c r="L13097" s="23" t="s">
        <v>9538</v>
      </c>
      <c r="M13097" s="23">
        <f>YEAR(Tabla2[[#This Row],[Fecha de creación]])</f>
        <v>2023</v>
      </c>
      <c r="N13097" s="23">
        <f>MONTH(Tabla2[[#This Row],[Fecha de creación]])</f>
        <v>3</v>
      </c>
    </row>
    <row r="13098" spans="1:14" x14ac:dyDescent="0.25">
      <c r="A13098" s="26">
        <v>45013.717002314814</v>
      </c>
      <c r="B13098" s="23" t="s">
        <v>9534</v>
      </c>
      <c r="C13098" s="23" t="s">
        <v>16406</v>
      </c>
      <c r="D13098" s="23" t="s">
        <v>1820</v>
      </c>
      <c r="E13098" s="23" t="s">
        <v>1</v>
      </c>
      <c r="F13098" s="23" t="s">
        <v>7</v>
      </c>
      <c r="G13098" s="23" t="s">
        <v>1551</v>
      </c>
      <c r="H13098" s="2" t="s">
        <v>7742</v>
      </c>
      <c r="I13098" s="23" t="s">
        <v>13522</v>
      </c>
      <c r="J13098" s="23"/>
      <c r="K13098" s="23" t="s">
        <v>9712</v>
      </c>
      <c r="L13098" s="23" t="s">
        <v>9539</v>
      </c>
      <c r="M13098" s="23">
        <f>YEAR(Tabla2[[#This Row],[Fecha de creación]])</f>
        <v>2023</v>
      </c>
      <c r="N13098" s="23">
        <f>MONTH(Tabla2[[#This Row],[Fecha de creación]])</f>
        <v>3</v>
      </c>
    </row>
    <row r="13099" spans="1:14" x14ac:dyDescent="0.25">
      <c r="A13099" s="26">
        <v>45013.717939814815</v>
      </c>
      <c r="B13099" s="23" t="s">
        <v>189</v>
      </c>
      <c r="C13099" s="23" t="s">
        <v>16407</v>
      </c>
      <c r="D13099" s="23" t="s">
        <v>7341</v>
      </c>
      <c r="E13099" s="23" t="s">
        <v>1</v>
      </c>
      <c r="F13099" s="23" t="s">
        <v>22</v>
      </c>
      <c r="G13099" s="23" t="s">
        <v>975</v>
      </c>
      <c r="H13099" s="2" t="s">
        <v>16986</v>
      </c>
      <c r="I13099" s="23" t="s">
        <v>14979</v>
      </c>
      <c r="J13099" s="23" t="s">
        <v>59</v>
      </c>
      <c r="K13099" s="23" t="s">
        <v>9712</v>
      </c>
      <c r="L13099" s="23" t="s">
        <v>9538</v>
      </c>
      <c r="M13099" s="23">
        <f>YEAR(Tabla2[[#This Row],[Fecha de creación]])</f>
        <v>2023</v>
      </c>
      <c r="N13099" s="23">
        <f>MONTH(Tabla2[[#This Row],[Fecha de creación]])</f>
        <v>3</v>
      </c>
    </row>
    <row r="13100" spans="1:14" x14ac:dyDescent="0.25">
      <c r="A13100" s="26">
        <v>45013.718912037039</v>
      </c>
      <c r="B13100" s="23" t="s">
        <v>189</v>
      </c>
      <c r="C13100" s="23" t="s">
        <v>16408</v>
      </c>
      <c r="D13100" s="23" t="s">
        <v>382</v>
      </c>
      <c r="E13100" s="23" t="s">
        <v>1</v>
      </c>
      <c r="F13100" s="23" t="s">
        <v>7</v>
      </c>
      <c r="G13100" s="23" t="s">
        <v>975</v>
      </c>
      <c r="H13100" s="2" t="s">
        <v>7723</v>
      </c>
      <c r="I13100" s="23" t="s">
        <v>14979</v>
      </c>
      <c r="J13100" s="23" t="s">
        <v>59</v>
      </c>
      <c r="K13100" s="23" t="s">
        <v>9712</v>
      </c>
      <c r="L13100" s="23" t="s">
        <v>9538</v>
      </c>
      <c r="M13100" s="23">
        <f>YEAR(Tabla2[[#This Row],[Fecha de creación]])</f>
        <v>2023</v>
      </c>
      <c r="N13100" s="23">
        <f>MONTH(Tabla2[[#This Row],[Fecha de creación]])</f>
        <v>3</v>
      </c>
    </row>
    <row r="13101" spans="1:14" x14ac:dyDescent="0.25">
      <c r="A13101" s="26">
        <v>45013.719687500001</v>
      </c>
      <c r="B13101" s="23" t="s">
        <v>189</v>
      </c>
      <c r="C13101" s="23" t="s">
        <v>16409</v>
      </c>
      <c r="D13101" s="23" t="s">
        <v>11362</v>
      </c>
      <c r="E13101" s="23" t="s">
        <v>1</v>
      </c>
      <c r="F13101" s="23" t="s">
        <v>7</v>
      </c>
      <c r="G13101" s="23" t="s">
        <v>975</v>
      </c>
      <c r="H13101" s="2" t="s">
        <v>16998</v>
      </c>
      <c r="I13101" s="23" t="s">
        <v>14979</v>
      </c>
      <c r="J13101" s="23" t="s">
        <v>59</v>
      </c>
      <c r="K13101" s="23" t="s">
        <v>9712</v>
      </c>
      <c r="L13101" s="23" t="s">
        <v>9538</v>
      </c>
      <c r="M13101" s="23">
        <f>YEAR(Tabla2[[#This Row],[Fecha de creación]])</f>
        <v>2023</v>
      </c>
      <c r="N13101" s="23">
        <f>MONTH(Tabla2[[#This Row],[Fecha de creación]])</f>
        <v>3</v>
      </c>
    </row>
    <row r="13102" spans="1:14" x14ac:dyDescent="0.25">
      <c r="A13102" s="26">
        <v>45013.725138888891</v>
      </c>
      <c r="B13102" s="23" t="s">
        <v>56</v>
      </c>
      <c r="C13102" s="23" t="s">
        <v>16410</v>
      </c>
      <c r="D13102" s="23" t="s">
        <v>7341</v>
      </c>
      <c r="E13102" s="23" t="s">
        <v>1</v>
      </c>
      <c r="F13102" s="23" t="s">
        <v>22</v>
      </c>
      <c r="G13102" s="23" t="s">
        <v>975</v>
      </c>
      <c r="H13102" s="2" t="s">
        <v>16986</v>
      </c>
      <c r="I13102" s="23" t="s">
        <v>14962</v>
      </c>
      <c r="J13102" s="23" t="s">
        <v>59</v>
      </c>
      <c r="K13102" s="23" t="s">
        <v>9712</v>
      </c>
      <c r="L13102" s="23" t="s">
        <v>9538</v>
      </c>
      <c r="M13102" s="23">
        <f>YEAR(Tabla2[[#This Row],[Fecha de creación]])</f>
        <v>2023</v>
      </c>
      <c r="N13102" s="23">
        <f>MONTH(Tabla2[[#This Row],[Fecha de creación]])</f>
        <v>3</v>
      </c>
    </row>
    <row r="13103" spans="1:14" x14ac:dyDescent="0.25">
      <c r="A13103" s="26">
        <v>45014.365208333336</v>
      </c>
      <c r="B13103" s="23" t="s">
        <v>19</v>
      </c>
      <c r="C13103" s="23" t="s">
        <v>16411</v>
      </c>
      <c r="D13103" s="23" t="s">
        <v>16412</v>
      </c>
      <c r="E13103" s="23" t="s">
        <v>1</v>
      </c>
      <c r="F13103" s="23" t="s">
        <v>7</v>
      </c>
      <c r="G13103" s="23" t="s">
        <v>975</v>
      </c>
      <c r="H13103" s="2" t="s">
        <v>8535</v>
      </c>
      <c r="I13103" s="23" t="s">
        <v>10079</v>
      </c>
      <c r="J13103" s="23"/>
      <c r="K13103" s="23" t="s">
        <v>9712</v>
      </c>
      <c r="L13103" s="23" t="s">
        <v>9538</v>
      </c>
      <c r="M13103" s="23">
        <f>YEAR(Tabla2[[#This Row],[Fecha de creación]])</f>
        <v>2023</v>
      </c>
      <c r="N13103" s="23">
        <f>MONTH(Tabla2[[#This Row],[Fecha de creación]])</f>
        <v>3</v>
      </c>
    </row>
    <row r="13104" spans="1:14" x14ac:dyDescent="0.25">
      <c r="A13104" s="26">
        <v>45014.376585648148</v>
      </c>
      <c r="B13104" s="23" t="s">
        <v>19</v>
      </c>
      <c r="C13104" s="23" t="s">
        <v>16413</v>
      </c>
      <c r="D13104" s="23" t="s">
        <v>15691</v>
      </c>
      <c r="E13104" s="23" t="s">
        <v>1</v>
      </c>
      <c r="F13104" s="23" t="s">
        <v>7</v>
      </c>
      <c r="G13104" s="23" t="s">
        <v>975</v>
      </c>
      <c r="H13104" s="2" t="s">
        <v>8535</v>
      </c>
      <c r="I13104" s="23" t="s">
        <v>10079</v>
      </c>
      <c r="J13104" s="23"/>
      <c r="K13104" s="23" t="s">
        <v>9712</v>
      </c>
      <c r="L13104" s="23" t="s">
        <v>9538</v>
      </c>
      <c r="M13104" s="23">
        <f>YEAR(Tabla2[[#This Row],[Fecha de creación]])</f>
        <v>2023</v>
      </c>
      <c r="N13104" s="23">
        <f>MONTH(Tabla2[[#This Row],[Fecha de creación]])</f>
        <v>3</v>
      </c>
    </row>
    <row r="13105" spans="1:14" x14ac:dyDescent="0.25">
      <c r="A13105" s="26">
        <v>45014.476990740739</v>
      </c>
      <c r="B13105" s="23" t="s">
        <v>19</v>
      </c>
      <c r="C13105" s="23" t="s">
        <v>16414</v>
      </c>
      <c r="D13105" s="23" t="s">
        <v>16415</v>
      </c>
      <c r="E13105" s="23" t="s">
        <v>1</v>
      </c>
      <c r="F13105" s="23" t="s">
        <v>7</v>
      </c>
      <c r="G13105" s="23" t="s">
        <v>975</v>
      </c>
      <c r="H13105" s="2" t="s">
        <v>8535</v>
      </c>
      <c r="I13105" s="23" t="s">
        <v>10079</v>
      </c>
      <c r="J13105" s="23"/>
      <c r="K13105" s="23" t="s">
        <v>9712</v>
      </c>
      <c r="L13105" s="23" t="s">
        <v>9538</v>
      </c>
      <c r="M13105" s="23">
        <f>YEAR(Tabla2[[#This Row],[Fecha de creación]])</f>
        <v>2023</v>
      </c>
      <c r="N13105" s="23">
        <f>MONTH(Tabla2[[#This Row],[Fecha de creación]])</f>
        <v>3</v>
      </c>
    </row>
    <row r="13106" spans="1:14" x14ac:dyDescent="0.25">
      <c r="A13106" s="26">
        <v>45014.504513888889</v>
      </c>
      <c r="B13106" s="23" t="s">
        <v>34</v>
      </c>
      <c r="C13106" s="23" t="s">
        <v>16416</v>
      </c>
      <c r="D13106" s="23" t="s">
        <v>16417</v>
      </c>
      <c r="E13106" s="23" t="s">
        <v>1</v>
      </c>
      <c r="F13106" s="23" t="s">
        <v>7</v>
      </c>
      <c r="G13106" s="23" t="s">
        <v>975</v>
      </c>
      <c r="H13106" s="2" t="s">
        <v>8459</v>
      </c>
      <c r="I13106" s="23" t="s">
        <v>13151</v>
      </c>
      <c r="J13106" s="23"/>
      <c r="K13106" s="23" t="s">
        <v>9712</v>
      </c>
      <c r="L13106" s="23" t="s">
        <v>9538</v>
      </c>
      <c r="M13106" s="23">
        <f>YEAR(Tabla2[[#This Row],[Fecha de creación]])</f>
        <v>2023</v>
      </c>
      <c r="N13106" s="23">
        <f>MONTH(Tabla2[[#This Row],[Fecha de creación]])</f>
        <v>3</v>
      </c>
    </row>
    <row r="13107" spans="1:14" x14ac:dyDescent="0.25">
      <c r="A13107" s="26">
        <v>45014.507361111115</v>
      </c>
      <c r="B13107" s="23" t="s">
        <v>19</v>
      </c>
      <c r="C13107" s="23" t="s">
        <v>16418</v>
      </c>
      <c r="D13107" s="23" t="s">
        <v>16419</v>
      </c>
      <c r="E13107" s="23" t="s">
        <v>1</v>
      </c>
      <c r="F13107" s="23" t="s">
        <v>7</v>
      </c>
      <c r="G13107" s="23" t="s">
        <v>1551</v>
      </c>
      <c r="H13107" s="2" t="s">
        <v>7757</v>
      </c>
      <c r="I13107" s="23" t="s">
        <v>7401</v>
      </c>
      <c r="J13107" s="23"/>
      <c r="K13107" s="23" t="s">
        <v>9712</v>
      </c>
      <c r="L13107" s="23" t="s">
        <v>9539</v>
      </c>
      <c r="M13107" s="23">
        <f>YEAR(Tabla2[[#This Row],[Fecha de creación]])</f>
        <v>2023</v>
      </c>
      <c r="N13107" s="23">
        <f>MONTH(Tabla2[[#This Row],[Fecha de creación]])</f>
        <v>3</v>
      </c>
    </row>
    <row r="13108" spans="1:14" x14ac:dyDescent="0.25">
      <c r="A13108" s="26">
        <v>45014.528171296297</v>
      </c>
      <c r="B13108" s="23" t="s">
        <v>9534</v>
      </c>
      <c r="C13108" s="23" t="s">
        <v>16420</v>
      </c>
      <c r="D13108" s="23" t="s">
        <v>16421</v>
      </c>
      <c r="E13108" s="23" t="s">
        <v>1</v>
      </c>
      <c r="F13108" s="23" t="s">
        <v>7</v>
      </c>
      <c r="G13108" s="23" t="s">
        <v>975</v>
      </c>
      <c r="H13108" s="2" t="s">
        <v>7745</v>
      </c>
      <c r="I13108" s="23" t="s">
        <v>8168</v>
      </c>
      <c r="J13108" s="23"/>
      <c r="K13108" s="23" t="s">
        <v>9712</v>
      </c>
      <c r="L13108" s="23" t="s">
        <v>9538</v>
      </c>
      <c r="M13108" s="23">
        <f>YEAR(Tabla2[[#This Row],[Fecha de creación]])</f>
        <v>2023</v>
      </c>
      <c r="N13108" s="23">
        <f>MONTH(Tabla2[[#This Row],[Fecha de creación]])</f>
        <v>3</v>
      </c>
    </row>
    <row r="13109" spans="1:14" x14ac:dyDescent="0.25">
      <c r="A13109" s="26">
        <v>45014.537453703706</v>
      </c>
      <c r="B13109" s="23" t="s">
        <v>19</v>
      </c>
      <c r="C13109" s="23" t="s">
        <v>16422</v>
      </c>
      <c r="D13109" s="23" t="s">
        <v>16412</v>
      </c>
      <c r="E13109" s="23" t="s">
        <v>1</v>
      </c>
      <c r="F13109" s="23" t="s">
        <v>7</v>
      </c>
      <c r="G13109" s="23" t="s">
        <v>975</v>
      </c>
      <c r="H13109" s="2" t="s">
        <v>8535</v>
      </c>
      <c r="I13109" s="23" t="s">
        <v>10079</v>
      </c>
      <c r="J13109" s="23"/>
      <c r="K13109" s="23" t="s">
        <v>9712</v>
      </c>
      <c r="L13109" s="23" t="s">
        <v>9538</v>
      </c>
      <c r="M13109" s="23">
        <f>YEAR(Tabla2[[#This Row],[Fecha de creación]])</f>
        <v>2023</v>
      </c>
      <c r="N13109" s="23">
        <f>MONTH(Tabla2[[#This Row],[Fecha de creación]])</f>
        <v>3</v>
      </c>
    </row>
    <row r="13110" spans="1:14" x14ac:dyDescent="0.25">
      <c r="A13110" s="26">
        <v>45014.626689814817</v>
      </c>
      <c r="B13110" s="23" t="s">
        <v>34</v>
      </c>
      <c r="C13110" s="23" t="s">
        <v>16423</v>
      </c>
      <c r="D13110" s="23" t="s">
        <v>16424</v>
      </c>
      <c r="E13110" s="23" t="s">
        <v>1</v>
      </c>
      <c r="F13110" s="23" t="s">
        <v>22</v>
      </c>
      <c r="G13110" s="23" t="s">
        <v>975</v>
      </c>
      <c r="H13110" s="2" t="s">
        <v>8893</v>
      </c>
      <c r="I13110" s="23" t="s">
        <v>13151</v>
      </c>
      <c r="J13110" s="23"/>
      <c r="K13110" s="23" t="s">
        <v>9712</v>
      </c>
      <c r="L13110" s="23" t="s">
        <v>9538</v>
      </c>
      <c r="M13110" s="23">
        <f>YEAR(Tabla2[[#This Row],[Fecha de creación]])</f>
        <v>2023</v>
      </c>
      <c r="N13110" s="23">
        <f>MONTH(Tabla2[[#This Row],[Fecha de creación]])</f>
        <v>3</v>
      </c>
    </row>
    <row r="13111" spans="1:14" x14ac:dyDescent="0.25">
      <c r="A13111" s="26">
        <v>45014.664710648147</v>
      </c>
      <c r="B13111" s="23" t="s">
        <v>0</v>
      </c>
      <c r="C13111" s="23" t="s">
        <v>16425</v>
      </c>
      <c r="D13111" s="23" t="s">
        <v>982</v>
      </c>
      <c r="E13111" s="23" t="s">
        <v>1</v>
      </c>
      <c r="F13111" s="23" t="s">
        <v>22</v>
      </c>
      <c r="G13111" s="23" t="s">
        <v>975</v>
      </c>
      <c r="H13111" s="2" t="s">
        <v>8893</v>
      </c>
      <c r="I13111" s="23" t="s">
        <v>7680</v>
      </c>
      <c r="J13111" s="23" t="s">
        <v>59</v>
      </c>
      <c r="K13111" s="23" t="s">
        <v>9712</v>
      </c>
      <c r="L13111" s="23" t="s">
        <v>9538</v>
      </c>
      <c r="M13111" s="23">
        <f>YEAR(Tabla2[[#This Row],[Fecha de creación]])</f>
        <v>2023</v>
      </c>
      <c r="N13111" s="23">
        <f>MONTH(Tabla2[[#This Row],[Fecha de creación]])</f>
        <v>3</v>
      </c>
    </row>
    <row r="13112" spans="1:14" x14ac:dyDescent="0.25">
      <c r="A13112" s="26">
        <v>45014.665092592593</v>
      </c>
      <c r="B13112" s="23" t="s">
        <v>34</v>
      </c>
      <c r="C13112" s="23" t="s">
        <v>16426</v>
      </c>
      <c r="D13112" s="23" t="s">
        <v>16427</v>
      </c>
      <c r="E13112" s="23" t="s">
        <v>1</v>
      </c>
      <c r="F13112" s="23" t="s">
        <v>7</v>
      </c>
      <c r="G13112" s="23" t="s">
        <v>3</v>
      </c>
      <c r="H13112" s="2" t="s">
        <v>8425</v>
      </c>
      <c r="I13112" s="23" t="s">
        <v>13151</v>
      </c>
      <c r="J13112" s="23"/>
      <c r="K13112" s="23" t="s">
        <v>9712</v>
      </c>
      <c r="L13112" s="23" t="s">
        <v>9539</v>
      </c>
      <c r="M13112" s="23">
        <f>YEAR(Tabla2[[#This Row],[Fecha de creación]])</f>
        <v>2023</v>
      </c>
      <c r="N13112" s="23">
        <f>MONTH(Tabla2[[#This Row],[Fecha de creación]])</f>
        <v>3</v>
      </c>
    </row>
    <row r="13113" spans="1:14" x14ac:dyDescent="0.25">
      <c r="A13113" s="26">
        <v>45014.666412037041</v>
      </c>
      <c r="B13113" s="23" t="s">
        <v>34</v>
      </c>
      <c r="C13113" s="23" t="s">
        <v>16428</v>
      </c>
      <c r="D13113" s="23" t="s">
        <v>16429</v>
      </c>
      <c r="E13113" s="23" t="s">
        <v>1</v>
      </c>
      <c r="F13113" s="23" t="s">
        <v>7</v>
      </c>
      <c r="G13113" s="23" t="s">
        <v>3</v>
      </c>
      <c r="H13113" s="2" t="s">
        <v>8425</v>
      </c>
      <c r="I13113" s="23" t="s">
        <v>13151</v>
      </c>
      <c r="J13113" s="23"/>
      <c r="K13113" s="23" t="s">
        <v>9712</v>
      </c>
      <c r="L13113" s="23" t="s">
        <v>9539</v>
      </c>
      <c r="M13113" s="23">
        <f>YEAR(Tabla2[[#This Row],[Fecha de creación]])</f>
        <v>2023</v>
      </c>
      <c r="N13113" s="23">
        <f>MONTH(Tabla2[[#This Row],[Fecha de creación]])</f>
        <v>3</v>
      </c>
    </row>
    <row r="13114" spans="1:14" x14ac:dyDescent="0.25">
      <c r="A13114" s="26">
        <v>45014.668194444443</v>
      </c>
      <c r="B13114" s="23" t="s">
        <v>0</v>
      </c>
      <c r="C13114" s="23" t="s">
        <v>16430</v>
      </c>
      <c r="D13114" s="23" t="s">
        <v>982</v>
      </c>
      <c r="E13114" s="23" t="s">
        <v>1</v>
      </c>
      <c r="F13114" s="23" t="s">
        <v>22</v>
      </c>
      <c r="G13114" s="23" t="s">
        <v>975</v>
      </c>
      <c r="H13114" s="2" t="s">
        <v>8893</v>
      </c>
      <c r="I13114" s="23" t="s">
        <v>7680</v>
      </c>
      <c r="J13114" s="23" t="s">
        <v>59</v>
      </c>
      <c r="K13114" s="23" t="s">
        <v>9712</v>
      </c>
      <c r="L13114" s="23" t="s">
        <v>9538</v>
      </c>
      <c r="M13114" s="23">
        <f>YEAR(Tabla2[[#This Row],[Fecha de creación]])</f>
        <v>2023</v>
      </c>
      <c r="N13114" s="23">
        <f>MONTH(Tabla2[[#This Row],[Fecha de creación]])</f>
        <v>3</v>
      </c>
    </row>
    <row r="13115" spans="1:14" x14ac:dyDescent="0.25">
      <c r="A13115" s="26">
        <v>45014.668229166666</v>
      </c>
      <c r="B13115" s="23" t="s">
        <v>15996</v>
      </c>
      <c r="C13115" s="23" t="s">
        <v>16431</v>
      </c>
      <c r="D13115" s="23" t="s">
        <v>16432</v>
      </c>
      <c r="E13115" s="23" t="s">
        <v>1</v>
      </c>
      <c r="F13115" s="23" t="s">
        <v>7</v>
      </c>
      <c r="G13115" s="23" t="s">
        <v>975</v>
      </c>
      <c r="H13115" s="2" t="s">
        <v>7745</v>
      </c>
      <c r="I13115" s="23" t="s">
        <v>15999</v>
      </c>
      <c r="J13115" s="23"/>
      <c r="K13115" s="23" t="s">
        <v>9712</v>
      </c>
      <c r="L13115" s="23" t="s">
        <v>9539</v>
      </c>
      <c r="M13115" s="23">
        <f>YEAR(Tabla2[[#This Row],[Fecha de creación]])</f>
        <v>2023</v>
      </c>
      <c r="N13115" s="23">
        <f>MONTH(Tabla2[[#This Row],[Fecha de creación]])</f>
        <v>3</v>
      </c>
    </row>
    <row r="13116" spans="1:14" x14ac:dyDescent="0.25">
      <c r="A13116" s="26">
        <v>45014.671030092592</v>
      </c>
      <c r="B13116" s="23" t="s">
        <v>0</v>
      </c>
      <c r="C13116" s="23" t="s">
        <v>16433</v>
      </c>
      <c r="D13116" s="23" t="s">
        <v>7882</v>
      </c>
      <c r="E13116" s="23" t="s">
        <v>1</v>
      </c>
      <c r="F13116" s="23" t="s">
        <v>7</v>
      </c>
      <c r="G13116" s="23" t="s">
        <v>975</v>
      </c>
      <c r="H13116" s="2" t="s">
        <v>7722</v>
      </c>
      <c r="I13116" s="23" t="s">
        <v>7680</v>
      </c>
      <c r="J13116" s="23" t="s">
        <v>59</v>
      </c>
      <c r="K13116" s="23" t="s">
        <v>9712</v>
      </c>
      <c r="L13116" s="23" t="s">
        <v>9538</v>
      </c>
      <c r="M13116" s="23">
        <f>YEAR(Tabla2[[#This Row],[Fecha de creación]])</f>
        <v>2023</v>
      </c>
      <c r="N13116" s="23">
        <f>MONTH(Tabla2[[#This Row],[Fecha de creación]])</f>
        <v>3</v>
      </c>
    </row>
    <row r="13117" spans="1:14" x14ac:dyDescent="0.25">
      <c r="A13117" s="26">
        <v>45014.676076388889</v>
      </c>
      <c r="B13117" s="23" t="s">
        <v>100</v>
      </c>
      <c r="C13117" s="23" t="s">
        <v>16434</v>
      </c>
      <c r="D13117" s="23" t="s">
        <v>982</v>
      </c>
      <c r="E13117" s="23" t="s">
        <v>1</v>
      </c>
      <c r="F13117" s="23" t="s">
        <v>22</v>
      </c>
      <c r="G13117" s="23" t="s">
        <v>975</v>
      </c>
      <c r="H13117" s="2" t="s">
        <v>8893</v>
      </c>
      <c r="I13117" s="23" t="s">
        <v>7966</v>
      </c>
      <c r="J13117" s="23" t="s">
        <v>59</v>
      </c>
      <c r="K13117" s="23" t="s">
        <v>9712</v>
      </c>
      <c r="L13117" s="23" t="s">
        <v>9538</v>
      </c>
      <c r="M13117" s="23">
        <f>YEAR(Tabla2[[#This Row],[Fecha de creación]])</f>
        <v>2023</v>
      </c>
      <c r="N13117" s="23">
        <f>MONTH(Tabla2[[#This Row],[Fecha de creación]])</f>
        <v>3</v>
      </c>
    </row>
    <row r="13118" spans="1:14" x14ac:dyDescent="0.25">
      <c r="A13118" s="26">
        <v>45014.679675925923</v>
      </c>
      <c r="B13118" s="23" t="s">
        <v>100</v>
      </c>
      <c r="C13118" s="23" t="s">
        <v>16435</v>
      </c>
      <c r="D13118" s="23" t="s">
        <v>7882</v>
      </c>
      <c r="E13118" s="23" t="s">
        <v>1</v>
      </c>
      <c r="F13118" s="23" t="s">
        <v>7</v>
      </c>
      <c r="G13118" s="23" t="s">
        <v>975</v>
      </c>
      <c r="H13118" s="2" t="s">
        <v>7722</v>
      </c>
      <c r="I13118" s="23" t="s">
        <v>7966</v>
      </c>
      <c r="J13118" s="23" t="s">
        <v>59</v>
      </c>
      <c r="K13118" s="23" t="s">
        <v>9712</v>
      </c>
      <c r="L13118" s="23" t="s">
        <v>9538</v>
      </c>
      <c r="M13118" s="23">
        <f>YEAR(Tabla2[[#This Row],[Fecha de creación]])</f>
        <v>2023</v>
      </c>
      <c r="N13118" s="23">
        <f>MONTH(Tabla2[[#This Row],[Fecha de creación]])</f>
        <v>3</v>
      </c>
    </row>
    <row r="13119" spans="1:14" x14ac:dyDescent="0.25">
      <c r="A13119" s="26">
        <v>45014.694293981483</v>
      </c>
      <c r="B13119" s="23" t="s">
        <v>0</v>
      </c>
      <c r="C13119" s="23" t="s">
        <v>16436</v>
      </c>
      <c r="D13119" s="23" t="s">
        <v>6</v>
      </c>
      <c r="E13119" s="23" t="s">
        <v>1</v>
      </c>
      <c r="F13119" s="23" t="s">
        <v>7</v>
      </c>
      <c r="G13119" s="23" t="s">
        <v>3</v>
      </c>
      <c r="H13119" s="2" t="s">
        <v>7722</v>
      </c>
      <c r="I13119" s="23" t="s">
        <v>5999</v>
      </c>
      <c r="J13119" s="23" t="s">
        <v>59</v>
      </c>
      <c r="K13119" s="23" t="s">
        <v>9712</v>
      </c>
      <c r="L13119" s="23" t="s">
        <v>9539</v>
      </c>
      <c r="M13119" s="23">
        <f>YEAR(Tabla2[[#This Row],[Fecha de creación]])</f>
        <v>2023</v>
      </c>
      <c r="N13119" s="23">
        <f>MONTH(Tabla2[[#This Row],[Fecha de creación]])</f>
        <v>3</v>
      </c>
    </row>
    <row r="13120" spans="1:14" x14ac:dyDescent="0.25">
      <c r="A13120" s="26">
        <v>45015.410821759258</v>
      </c>
      <c r="B13120" s="23" t="s">
        <v>19</v>
      </c>
      <c r="C13120" s="23" t="s">
        <v>16437</v>
      </c>
      <c r="D13120" s="23" t="s">
        <v>16438</v>
      </c>
      <c r="E13120" s="23" t="s">
        <v>1</v>
      </c>
      <c r="F13120" s="23" t="s">
        <v>7</v>
      </c>
      <c r="G13120" s="23" t="s">
        <v>975</v>
      </c>
      <c r="H13120" s="2" t="s">
        <v>7730</v>
      </c>
      <c r="I13120" s="23" t="s">
        <v>10079</v>
      </c>
      <c r="J13120" s="23"/>
      <c r="K13120" s="23" t="s">
        <v>9712</v>
      </c>
      <c r="L13120" s="23" t="s">
        <v>9538</v>
      </c>
      <c r="M13120" s="23">
        <f>YEAR(Tabla2[[#This Row],[Fecha de creación]])</f>
        <v>2023</v>
      </c>
      <c r="N13120" s="23">
        <f>MONTH(Tabla2[[#This Row],[Fecha de creación]])</f>
        <v>3</v>
      </c>
    </row>
    <row r="13121" spans="1:14" x14ac:dyDescent="0.25">
      <c r="A13121" s="26">
        <v>45015.473796296297</v>
      </c>
      <c r="B13121" s="23" t="s">
        <v>19</v>
      </c>
      <c r="C13121" s="23" t="s">
        <v>16439</v>
      </c>
      <c r="D13121" s="23" t="s">
        <v>16440</v>
      </c>
      <c r="E13121" s="23" t="s">
        <v>1</v>
      </c>
      <c r="F13121" s="23" t="s">
        <v>7</v>
      </c>
      <c r="G13121" s="23" t="s">
        <v>1551</v>
      </c>
      <c r="H13121" s="2" t="s">
        <v>8491</v>
      </c>
      <c r="I13121" s="23" t="s">
        <v>15405</v>
      </c>
      <c r="J13121" s="23"/>
      <c r="K13121" s="23" t="s">
        <v>9712</v>
      </c>
      <c r="L13121" s="23" t="s">
        <v>9539</v>
      </c>
      <c r="M13121" s="23">
        <f>YEAR(Tabla2[[#This Row],[Fecha de creación]])</f>
        <v>2023</v>
      </c>
      <c r="N13121" s="23">
        <f>MONTH(Tabla2[[#This Row],[Fecha de creación]])</f>
        <v>3</v>
      </c>
    </row>
    <row r="13122" spans="1:14" x14ac:dyDescent="0.25">
      <c r="A13122" s="26">
        <v>45015.491539351853</v>
      </c>
      <c r="B13122" s="23" t="s">
        <v>56</v>
      </c>
      <c r="C13122" s="23" t="s">
        <v>16441</v>
      </c>
      <c r="D13122" s="23" t="s">
        <v>14978</v>
      </c>
      <c r="E13122" s="23" t="s">
        <v>1</v>
      </c>
      <c r="F13122" s="23" t="s">
        <v>7</v>
      </c>
      <c r="G13122" s="23" t="s">
        <v>975</v>
      </c>
      <c r="H13122" s="2" t="s">
        <v>7722</v>
      </c>
      <c r="I13122" s="23" t="s">
        <v>14962</v>
      </c>
      <c r="J13122" s="23" t="s">
        <v>59</v>
      </c>
      <c r="K13122" s="23" t="s">
        <v>9712</v>
      </c>
      <c r="L13122" s="23" t="s">
        <v>9538</v>
      </c>
      <c r="M13122" s="23">
        <f>YEAR(Tabla2[[#This Row],[Fecha de creación]])</f>
        <v>2023</v>
      </c>
      <c r="N13122" s="23">
        <f>MONTH(Tabla2[[#This Row],[Fecha de creación]])</f>
        <v>3</v>
      </c>
    </row>
    <row r="13123" spans="1:14" x14ac:dyDescent="0.25">
      <c r="A13123" s="26">
        <v>45015.514872685184</v>
      </c>
      <c r="B13123" s="23" t="s">
        <v>189</v>
      </c>
      <c r="C13123" s="23" t="s">
        <v>16442</v>
      </c>
      <c r="D13123" s="23" t="s">
        <v>351</v>
      </c>
      <c r="E13123" s="23" t="s">
        <v>1</v>
      </c>
      <c r="F13123" s="23" t="s">
        <v>7</v>
      </c>
      <c r="G13123" s="23" t="s">
        <v>975</v>
      </c>
      <c r="H13123" s="2" t="s">
        <v>8425</v>
      </c>
      <c r="I13123" s="23" t="s">
        <v>14979</v>
      </c>
      <c r="J13123" s="23" t="s">
        <v>59</v>
      </c>
      <c r="K13123" s="23" t="s">
        <v>9712</v>
      </c>
      <c r="L13123" s="23" t="s">
        <v>9538</v>
      </c>
      <c r="M13123" s="23">
        <f>YEAR(Tabla2[[#This Row],[Fecha de creación]])</f>
        <v>2023</v>
      </c>
      <c r="N13123" s="23">
        <f>MONTH(Tabla2[[#This Row],[Fecha de creación]])</f>
        <v>3</v>
      </c>
    </row>
    <row r="13124" spans="1:14" x14ac:dyDescent="0.25">
      <c r="A13124" s="26">
        <v>45015.515787037039</v>
      </c>
      <c r="B13124" s="23" t="s">
        <v>189</v>
      </c>
      <c r="C13124" s="23" t="s">
        <v>16443</v>
      </c>
      <c r="D13124" s="23" t="s">
        <v>15740</v>
      </c>
      <c r="E13124" s="23" t="s">
        <v>1</v>
      </c>
      <c r="F13124" s="23" t="s">
        <v>22</v>
      </c>
      <c r="G13124" s="23" t="s">
        <v>975</v>
      </c>
      <c r="H13124" s="2" t="s">
        <v>7743</v>
      </c>
      <c r="I13124" s="23" t="s">
        <v>14979</v>
      </c>
      <c r="J13124" s="23" t="s">
        <v>59</v>
      </c>
      <c r="K13124" s="23" t="s">
        <v>9712</v>
      </c>
      <c r="L13124" s="23" t="s">
        <v>9538</v>
      </c>
      <c r="M13124" s="23">
        <f>YEAR(Tabla2[[#This Row],[Fecha de creación]])</f>
        <v>2023</v>
      </c>
      <c r="N13124" s="23">
        <f>MONTH(Tabla2[[#This Row],[Fecha de creación]])</f>
        <v>3</v>
      </c>
    </row>
    <row r="13125" spans="1:14" x14ac:dyDescent="0.25">
      <c r="A13125" s="26">
        <v>45015.518310185187</v>
      </c>
      <c r="B13125" s="23" t="s">
        <v>189</v>
      </c>
      <c r="C13125" s="23" t="s">
        <v>16444</v>
      </c>
      <c r="D13125" s="23" t="s">
        <v>351</v>
      </c>
      <c r="E13125" s="23" t="s">
        <v>1</v>
      </c>
      <c r="F13125" s="23" t="s">
        <v>7</v>
      </c>
      <c r="G13125" s="23" t="s">
        <v>975</v>
      </c>
      <c r="H13125" s="2" t="s">
        <v>8425</v>
      </c>
      <c r="I13125" s="23" t="s">
        <v>14979</v>
      </c>
      <c r="J13125" s="23" t="s">
        <v>59</v>
      </c>
      <c r="K13125" s="23" t="s">
        <v>9712</v>
      </c>
      <c r="L13125" s="23" t="s">
        <v>9538</v>
      </c>
      <c r="M13125" s="23">
        <f>YEAR(Tabla2[[#This Row],[Fecha de creación]])</f>
        <v>2023</v>
      </c>
      <c r="N13125" s="23">
        <f>MONTH(Tabla2[[#This Row],[Fecha de creación]])</f>
        <v>3</v>
      </c>
    </row>
    <row r="13126" spans="1:14" x14ac:dyDescent="0.25">
      <c r="A13126" s="26">
        <v>45015.520254629628</v>
      </c>
      <c r="B13126" s="23" t="s">
        <v>0</v>
      </c>
      <c r="C13126" s="23" t="s">
        <v>16445</v>
      </c>
      <c r="D13126" s="23" t="s">
        <v>7108</v>
      </c>
      <c r="E13126" s="23" t="s">
        <v>1</v>
      </c>
      <c r="F13126" s="23" t="s">
        <v>22</v>
      </c>
      <c r="G13126" s="23" t="s">
        <v>3</v>
      </c>
      <c r="H13126" s="2" t="s">
        <v>8893</v>
      </c>
      <c r="I13126" s="23" t="s">
        <v>14129</v>
      </c>
      <c r="J13126" s="23" t="s">
        <v>59</v>
      </c>
      <c r="K13126" s="23" t="s">
        <v>9712</v>
      </c>
      <c r="L13126" s="23" t="s">
        <v>9539</v>
      </c>
      <c r="M13126" s="23">
        <f>YEAR(Tabla2[[#This Row],[Fecha de creación]])</f>
        <v>2023</v>
      </c>
      <c r="N13126" s="23">
        <f>MONTH(Tabla2[[#This Row],[Fecha de creación]])</f>
        <v>3</v>
      </c>
    </row>
    <row r="13127" spans="1:14" x14ac:dyDescent="0.25">
      <c r="A13127" s="26">
        <v>45015.524942129632</v>
      </c>
      <c r="B13127" s="23" t="s">
        <v>56</v>
      </c>
      <c r="C13127" s="23" t="s">
        <v>16446</v>
      </c>
      <c r="D13127" s="23" t="s">
        <v>7268</v>
      </c>
      <c r="E13127" s="23" t="s">
        <v>1</v>
      </c>
      <c r="F13127" s="23" t="s">
        <v>22</v>
      </c>
      <c r="G13127" s="23" t="s">
        <v>975</v>
      </c>
      <c r="H13127" s="2" t="s">
        <v>8893</v>
      </c>
      <c r="I13127" s="23" t="s">
        <v>14962</v>
      </c>
      <c r="J13127" s="23" t="s">
        <v>59</v>
      </c>
      <c r="K13127" s="23" t="s">
        <v>9712</v>
      </c>
      <c r="L13127" s="23" t="s">
        <v>9538</v>
      </c>
      <c r="M13127" s="23">
        <f>YEAR(Tabla2[[#This Row],[Fecha de creación]])</f>
        <v>2023</v>
      </c>
      <c r="N13127" s="23">
        <f>MONTH(Tabla2[[#This Row],[Fecha de creación]])</f>
        <v>3</v>
      </c>
    </row>
    <row r="13128" spans="1:14" x14ac:dyDescent="0.25">
      <c r="A13128" s="26">
        <v>45015.525590277779</v>
      </c>
      <c r="B13128" s="23" t="s">
        <v>56</v>
      </c>
      <c r="C13128" s="23" t="s">
        <v>16447</v>
      </c>
      <c r="D13128" s="23" t="s">
        <v>312</v>
      </c>
      <c r="E13128" s="23" t="s">
        <v>1</v>
      </c>
      <c r="F13128" s="23" t="s">
        <v>7</v>
      </c>
      <c r="G13128" s="23" t="s">
        <v>975</v>
      </c>
      <c r="H13128" s="2" t="s">
        <v>8459</v>
      </c>
      <c r="I13128" s="23" t="s">
        <v>14962</v>
      </c>
      <c r="J13128" s="23" t="s">
        <v>59</v>
      </c>
      <c r="K13128" s="23" t="s">
        <v>9712</v>
      </c>
      <c r="L13128" s="23" t="s">
        <v>9538</v>
      </c>
      <c r="M13128" s="23">
        <f>YEAR(Tabla2[[#This Row],[Fecha de creación]])</f>
        <v>2023</v>
      </c>
      <c r="N13128" s="23">
        <f>MONTH(Tabla2[[#This Row],[Fecha de creación]])</f>
        <v>3</v>
      </c>
    </row>
    <row r="13129" spans="1:14" x14ac:dyDescent="0.25">
      <c r="A13129" s="26">
        <v>45015.547210648147</v>
      </c>
      <c r="B13129" s="23" t="s">
        <v>189</v>
      </c>
      <c r="C13129" s="23" t="s">
        <v>16448</v>
      </c>
      <c r="D13129" s="23" t="s">
        <v>15224</v>
      </c>
      <c r="E13129" s="23" t="s">
        <v>1</v>
      </c>
      <c r="F13129" s="23" t="s">
        <v>22</v>
      </c>
      <c r="G13129" s="23" t="s">
        <v>975</v>
      </c>
      <c r="H13129" s="2" t="s">
        <v>16993</v>
      </c>
      <c r="I13129" s="23" t="s">
        <v>14979</v>
      </c>
      <c r="J13129" s="23" t="s">
        <v>59</v>
      </c>
      <c r="K13129" s="23" t="s">
        <v>9712</v>
      </c>
      <c r="L13129" s="23" t="s">
        <v>9538</v>
      </c>
      <c r="M13129" s="23">
        <f>YEAR(Tabla2[[#This Row],[Fecha de creación]])</f>
        <v>2023</v>
      </c>
      <c r="N13129" s="23">
        <f>MONTH(Tabla2[[#This Row],[Fecha de creación]])</f>
        <v>3</v>
      </c>
    </row>
    <row r="13130" spans="1:14" x14ac:dyDescent="0.25">
      <c r="A13130" s="26">
        <v>45015.548263888886</v>
      </c>
      <c r="B13130" s="23" t="s">
        <v>189</v>
      </c>
      <c r="C13130" s="23" t="s">
        <v>16449</v>
      </c>
      <c r="D13130" s="23" t="s">
        <v>351</v>
      </c>
      <c r="E13130" s="23" t="s">
        <v>1</v>
      </c>
      <c r="F13130" s="23" t="s">
        <v>7</v>
      </c>
      <c r="G13130" s="23" t="s">
        <v>975</v>
      </c>
      <c r="H13130" s="2" t="s">
        <v>8425</v>
      </c>
      <c r="I13130" s="23" t="s">
        <v>14979</v>
      </c>
      <c r="J13130" s="23" t="s">
        <v>59</v>
      </c>
      <c r="K13130" s="23" t="s">
        <v>9712</v>
      </c>
      <c r="L13130" s="23" t="s">
        <v>9538</v>
      </c>
      <c r="M13130" s="23">
        <f>YEAR(Tabla2[[#This Row],[Fecha de creación]])</f>
        <v>2023</v>
      </c>
      <c r="N13130" s="23">
        <f>MONTH(Tabla2[[#This Row],[Fecha de creación]])</f>
        <v>3</v>
      </c>
    </row>
    <row r="13131" spans="1:14" x14ac:dyDescent="0.25">
      <c r="A13131" s="26">
        <v>45015.554131944446</v>
      </c>
      <c r="B13131" s="23" t="s">
        <v>189</v>
      </c>
      <c r="C13131" s="23" t="s">
        <v>16450</v>
      </c>
      <c r="D13131" s="23" t="s">
        <v>7341</v>
      </c>
      <c r="E13131" s="23" t="s">
        <v>1</v>
      </c>
      <c r="F13131" s="23" t="s">
        <v>22</v>
      </c>
      <c r="G13131" s="23" t="s">
        <v>975</v>
      </c>
      <c r="H13131" s="2" t="s">
        <v>16986</v>
      </c>
      <c r="I13131" s="23" t="s">
        <v>14979</v>
      </c>
      <c r="J13131" s="23" t="s">
        <v>59</v>
      </c>
      <c r="K13131" s="23" t="s">
        <v>9712</v>
      </c>
      <c r="L13131" s="23" t="s">
        <v>9538</v>
      </c>
      <c r="M13131" s="23">
        <f>YEAR(Tabla2[[#This Row],[Fecha de creación]])</f>
        <v>2023</v>
      </c>
      <c r="N13131" s="23">
        <f>MONTH(Tabla2[[#This Row],[Fecha de creación]])</f>
        <v>3</v>
      </c>
    </row>
    <row r="13132" spans="1:14" x14ac:dyDescent="0.25">
      <c r="A13132" s="26">
        <v>45015.55505787037</v>
      </c>
      <c r="B13132" s="23" t="s">
        <v>189</v>
      </c>
      <c r="C13132" s="23" t="s">
        <v>16451</v>
      </c>
      <c r="D13132" s="23" t="s">
        <v>382</v>
      </c>
      <c r="E13132" s="23" t="s">
        <v>1</v>
      </c>
      <c r="F13132" s="23" t="s">
        <v>7</v>
      </c>
      <c r="G13132" s="23" t="s">
        <v>975</v>
      </c>
      <c r="H13132" s="2" t="s">
        <v>7723</v>
      </c>
      <c r="I13132" s="23" t="s">
        <v>14979</v>
      </c>
      <c r="J13132" s="23" t="s">
        <v>59</v>
      </c>
      <c r="K13132" s="23" t="s">
        <v>9712</v>
      </c>
      <c r="L13132" s="23" t="s">
        <v>9538</v>
      </c>
      <c r="M13132" s="23">
        <f>YEAR(Tabla2[[#This Row],[Fecha de creación]])</f>
        <v>2023</v>
      </c>
      <c r="N13132" s="23">
        <f>MONTH(Tabla2[[#This Row],[Fecha de creación]])</f>
        <v>3</v>
      </c>
    </row>
    <row r="13133" spans="1:14" x14ac:dyDescent="0.25">
      <c r="A13133" s="26">
        <v>45015.556006944447</v>
      </c>
      <c r="B13133" s="23" t="s">
        <v>189</v>
      </c>
      <c r="C13133" s="23" t="s">
        <v>16452</v>
      </c>
      <c r="D13133" s="23" t="s">
        <v>11362</v>
      </c>
      <c r="E13133" s="23" t="s">
        <v>1</v>
      </c>
      <c r="F13133" s="23" t="s">
        <v>7</v>
      </c>
      <c r="G13133" s="23" t="s">
        <v>975</v>
      </c>
      <c r="H13133" s="2" t="s">
        <v>7745</v>
      </c>
      <c r="I13133" s="23" t="s">
        <v>14979</v>
      </c>
      <c r="J13133" s="23" t="s">
        <v>59</v>
      </c>
      <c r="K13133" s="23" t="s">
        <v>9712</v>
      </c>
      <c r="L13133" s="23" t="s">
        <v>9538</v>
      </c>
      <c r="M13133" s="23">
        <f>YEAR(Tabla2[[#This Row],[Fecha de creación]])</f>
        <v>2023</v>
      </c>
      <c r="N13133" s="23">
        <f>MONTH(Tabla2[[#This Row],[Fecha de creación]])</f>
        <v>3</v>
      </c>
    </row>
    <row r="13134" spans="1:14" x14ac:dyDescent="0.25">
      <c r="A13134" s="26">
        <v>45015.562604166669</v>
      </c>
      <c r="B13134" s="23" t="s">
        <v>56</v>
      </c>
      <c r="C13134" s="23" t="s">
        <v>16453</v>
      </c>
      <c r="D13134" s="23" t="s">
        <v>7341</v>
      </c>
      <c r="E13134" s="23" t="s">
        <v>1</v>
      </c>
      <c r="F13134" s="23" t="s">
        <v>22</v>
      </c>
      <c r="G13134" s="23" t="s">
        <v>975</v>
      </c>
      <c r="H13134" s="2" t="s">
        <v>16986</v>
      </c>
      <c r="I13134" s="23" t="s">
        <v>14962</v>
      </c>
      <c r="J13134" s="23" t="s">
        <v>59</v>
      </c>
      <c r="K13134" s="23" t="s">
        <v>9712</v>
      </c>
      <c r="L13134" s="23" t="s">
        <v>9538</v>
      </c>
      <c r="M13134" s="23">
        <f>YEAR(Tabla2[[#This Row],[Fecha de creación]])</f>
        <v>2023</v>
      </c>
      <c r="N13134" s="23">
        <f>MONTH(Tabla2[[#This Row],[Fecha de creación]])</f>
        <v>3</v>
      </c>
    </row>
    <row r="13135" spans="1:14" x14ac:dyDescent="0.25">
      <c r="A13135" s="26">
        <v>45015.581863425927</v>
      </c>
      <c r="B13135" s="23" t="s">
        <v>34</v>
      </c>
      <c r="C13135" s="23" t="s">
        <v>16454</v>
      </c>
      <c r="D13135" s="23" t="s">
        <v>16455</v>
      </c>
      <c r="E13135" s="23" t="s">
        <v>1</v>
      </c>
      <c r="F13135" s="23" t="s">
        <v>22</v>
      </c>
      <c r="G13135" s="23" t="s">
        <v>975</v>
      </c>
      <c r="H13135" s="2" t="s">
        <v>8893</v>
      </c>
      <c r="I13135" s="23" t="s">
        <v>13151</v>
      </c>
      <c r="J13135" s="23"/>
      <c r="K13135" s="23" t="s">
        <v>9712</v>
      </c>
      <c r="L13135" s="23" t="s">
        <v>9538</v>
      </c>
      <c r="M13135" s="23">
        <f>YEAR(Tabla2[[#This Row],[Fecha de creación]])</f>
        <v>2023</v>
      </c>
      <c r="N13135" s="23">
        <f>MONTH(Tabla2[[#This Row],[Fecha de creación]])</f>
        <v>3</v>
      </c>
    </row>
    <row r="13136" spans="1:14" x14ac:dyDescent="0.25">
      <c r="A13136" s="26">
        <v>45015.584675925929</v>
      </c>
      <c r="B13136" s="23" t="s">
        <v>189</v>
      </c>
      <c r="C13136" s="23" t="s">
        <v>16456</v>
      </c>
      <c r="D13136" s="23" t="s">
        <v>4002</v>
      </c>
      <c r="E13136" s="23" t="s">
        <v>1</v>
      </c>
      <c r="F13136" s="23" t="s">
        <v>2</v>
      </c>
      <c r="G13136" s="23" t="s">
        <v>1551</v>
      </c>
      <c r="H13136" s="2" t="s">
        <v>7737</v>
      </c>
      <c r="I13136" s="23" t="s">
        <v>7205</v>
      </c>
      <c r="J13136" s="23" t="s">
        <v>59</v>
      </c>
      <c r="K13136" s="23" t="s">
        <v>9712</v>
      </c>
      <c r="L13136" s="23" t="s">
        <v>9538</v>
      </c>
      <c r="M13136" s="23">
        <f>YEAR(Tabla2[[#This Row],[Fecha de creación]])</f>
        <v>2023</v>
      </c>
      <c r="N13136" s="23">
        <f>MONTH(Tabla2[[#This Row],[Fecha de creación]])</f>
        <v>3</v>
      </c>
    </row>
    <row r="13137" spans="1:14" x14ac:dyDescent="0.25">
      <c r="A13137" s="26">
        <v>45015.601157407407</v>
      </c>
      <c r="B13137" s="23" t="s">
        <v>34</v>
      </c>
      <c r="C13137" s="23" t="s">
        <v>16457</v>
      </c>
      <c r="D13137" s="23" t="s">
        <v>15291</v>
      </c>
      <c r="E13137" s="23" t="s">
        <v>1</v>
      </c>
      <c r="F13137" s="23" t="s">
        <v>7</v>
      </c>
      <c r="G13137" s="23" t="s">
        <v>3</v>
      </c>
      <c r="H13137" s="2" t="s">
        <v>16996</v>
      </c>
      <c r="I13137" s="23" t="s">
        <v>13151</v>
      </c>
      <c r="J13137" s="23"/>
      <c r="K13137" s="23" t="s">
        <v>9712</v>
      </c>
      <c r="L13137" s="23" t="s">
        <v>9539</v>
      </c>
      <c r="M13137" s="23">
        <f>YEAR(Tabla2[[#This Row],[Fecha de creación]])</f>
        <v>2023</v>
      </c>
      <c r="N13137" s="23">
        <f>MONTH(Tabla2[[#This Row],[Fecha de creación]])</f>
        <v>3</v>
      </c>
    </row>
    <row r="13138" spans="1:14" x14ac:dyDescent="0.25">
      <c r="A13138" s="26">
        <v>45015.612013888887</v>
      </c>
      <c r="B13138" s="23" t="s">
        <v>34</v>
      </c>
      <c r="C13138" s="23" t="s">
        <v>16458</v>
      </c>
      <c r="D13138" s="23" t="s">
        <v>16459</v>
      </c>
      <c r="E13138" s="23" t="s">
        <v>1</v>
      </c>
      <c r="F13138" s="23" t="s">
        <v>7</v>
      </c>
      <c r="G13138" s="23" t="s">
        <v>975</v>
      </c>
      <c r="H13138" s="2" t="s">
        <v>8459</v>
      </c>
      <c r="I13138" s="23" t="s">
        <v>13151</v>
      </c>
      <c r="J13138" s="23"/>
      <c r="K13138" s="23" t="s">
        <v>9712</v>
      </c>
      <c r="L13138" s="23" t="s">
        <v>9538</v>
      </c>
      <c r="M13138" s="23">
        <f>YEAR(Tabla2[[#This Row],[Fecha de creación]])</f>
        <v>2023</v>
      </c>
      <c r="N13138" s="23">
        <f>MONTH(Tabla2[[#This Row],[Fecha de creación]])</f>
        <v>3</v>
      </c>
    </row>
    <row r="13139" spans="1:14" x14ac:dyDescent="0.25">
      <c r="A13139" s="26">
        <v>45015.647199074076</v>
      </c>
      <c r="B13139" s="23" t="s">
        <v>56</v>
      </c>
      <c r="C13139" s="23" t="s">
        <v>16460</v>
      </c>
      <c r="D13139" s="23" t="s">
        <v>7341</v>
      </c>
      <c r="E13139" s="23" t="s">
        <v>1</v>
      </c>
      <c r="F13139" s="23" t="s">
        <v>22</v>
      </c>
      <c r="G13139" s="23" t="s">
        <v>975</v>
      </c>
      <c r="H13139" s="2" t="s">
        <v>16986</v>
      </c>
      <c r="I13139" s="23" t="s">
        <v>14962</v>
      </c>
      <c r="J13139" s="23" t="s">
        <v>59</v>
      </c>
      <c r="K13139" s="23" t="s">
        <v>9712</v>
      </c>
      <c r="L13139" s="23" t="s">
        <v>9538</v>
      </c>
      <c r="M13139" s="23">
        <f>YEAR(Tabla2[[#This Row],[Fecha de creación]])</f>
        <v>2023</v>
      </c>
      <c r="N13139" s="23">
        <f>MONTH(Tabla2[[#This Row],[Fecha de creación]])</f>
        <v>3</v>
      </c>
    </row>
    <row r="13140" spans="1:14" x14ac:dyDescent="0.25">
      <c r="A13140" s="26">
        <v>45015.650358796294</v>
      </c>
      <c r="B13140" s="23" t="s">
        <v>56</v>
      </c>
      <c r="C13140" s="23" t="s">
        <v>16461</v>
      </c>
      <c r="D13140" s="23" t="s">
        <v>15015</v>
      </c>
      <c r="E13140" s="23" t="s">
        <v>1</v>
      </c>
      <c r="F13140" s="23" t="s">
        <v>7</v>
      </c>
      <c r="G13140" s="23" t="s">
        <v>975</v>
      </c>
      <c r="H13140" s="2" t="s">
        <v>7745</v>
      </c>
      <c r="I13140" s="23" t="s">
        <v>14962</v>
      </c>
      <c r="J13140" s="23" t="s">
        <v>59</v>
      </c>
      <c r="K13140" s="23" t="s">
        <v>9712</v>
      </c>
      <c r="L13140" s="23" t="s">
        <v>9538</v>
      </c>
      <c r="M13140" s="23">
        <f>YEAR(Tabla2[[#This Row],[Fecha de creación]])</f>
        <v>2023</v>
      </c>
      <c r="N13140" s="23">
        <f>MONTH(Tabla2[[#This Row],[Fecha de creación]])</f>
        <v>3</v>
      </c>
    </row>
    <row r="13141" spans="1:14" x14ac:dyDescent="0.25">
      <c r="A13141" s="26">
        <v>45015.685185185182</v>
      </c>
      <c r="B13141" s="23" t="s">
        <v>9534</v>
      </c>
      <c r="C13141" s="23" t="s">
        <v>16462</v>
      </c>
      <c r="D13141" s="23" t="s">
        <v>2148</v>
      </c>
      <c r="E13141" s="23" t="s">
        <v>1</v>
      </c>
      <c r="F13141" s="23" t="s">
        <v>22</v>
      </c>
      <c r="G13141" s="23" t="s">
        <v>975</v>
      </c>
      <c r="H13141" s="2" t="s">
        <v>7744</v>
      </c>
      <c r="I13141" s="23" t="s">
        <v>8168</v>
      </c>
      <c r="J13141" s="23"/>
      <c r="K13141" s="23" t="s">
        <v>9712</v>
      </c>
      <c r="L13141" s="23" t="s">
        <v>9538</v>
      </c>
      <c r="M13141" s="23">
        <f>YEAR(Tabla2[[#This Row],[Fecha de creación]])</f>
        <v>2023</v>
      </c>
      <c r="N13141" s="23">
        <f>MONTH(Tabla2[[#This Row],[Fecha de creación]])</f>
        <v>3</v>
      </c>
    </row>
    <row r="13142" spans="1:14" x14ac:dyDescent="0.25">
      <c r="A13142" s="26">
        <v>45015.686655092592</v>
      </c>
      <c r="B13142" s="23" t="s">
        <v>0</v>
      </c>
      <c r="C13142" s="23" t="s">
        <v>16463</v>
      </c>
      <c r="D13142" s="23" t="s">
        <v>16464</v>
      </c>
      <c r="E13142" s="23" t="s">
        <v>1</v>
      </c>
      <c r="F13142" s="23" t="s">
        <v>2</v>
      </c>
      <c r="G13142" s="23" t="s">
        <v>975</v>
      </c>
      <c r="H13142" s="2" t="s">
        <v>7764</v>
      </c>
      <c r="I13142" s="23" t="s">
        <v>5999</v>
      </c>
      <c r="J13142" s="23" t="s">
        <v>958</v>
      </c>
      <c r="K13142" s="23" t="s">
        <v>9712</v>
      </c>
      <c r="L13142" s="23" t="s">
        <v>9539</v>
      </c>
      <c r="M13142" s="23">
        <f>YEAR(Tabla2[[#This Row],[Fecha de creación]])</f>
        <v>2023</v>
      </c>
      <c r="N13142" s="23">
        <f>MONTH(Tabla2[[#This Row],[Fecha de creación]])</f>
        <v>3</v>
      </c>
    </row>
    <row r="13143" spans="1:14" x14ac:dyDescent="0.25">
      <c r="A13143" s="26">
        <v>45015.690717592595</v>
      </c>
      <c r="B13143" s="23" t="s">
        <v>9534</v>
      </c>
      <c r="C13143" s="23" t="s">
        <v>16465</v>
      </c>
      <c r="D13143" s="23" t="s">
        <v>49</v>
      </c>
      <c r="E13143" s="23" t="s">
        <v>1</v>
      </c>
      <c r="F13143" s="23" t="s">
        <v>7</v>
      </c>
      <c r="G13143" s="23" t="s">
        <v>975</v>
      </c>
      <c r="H13143" s="2" t="s">
        <v>7745</v>
      </c>
      <c r="I13143" s="23" t="s">
        <v>8168</v>
      </c>
      <c r="J13143" s="23"/>
      <c r="K13143" s="23" t="s">
        <v>9712</v>
      </c>
      <c r="L13143" s="23" t="s">
        <v>9538</v>
      </c>
      <c r="M13143" s="23">
        <f>YEAR(Tabla2[[#This Row],[Fecha de creación]])</f>
        <v>2023</v>
      </c>
      <c r="N13143" s="23">
        <f>MONTH(Tabla2[[#This Row],[Fecha de creación]])</f>
        <v>3</v>
      </c>
    </row>
    <row r="13144" spans="1:14" x14ac:dyDescent="0.25">
      <c r="A13144" s="26">
        <v>45015.693854166668</v>
      </c>
      <c r="B13144" s="23" t="s">
        <v>56</v>
      </c>
      <c r="C13144" s="23" t="s">
        <v>16466</v>
      </c>
      <c r="D13144" s="23" t="s">
        <v>7341</v>
      </c>
      <c r="E13144" s="23" t="s">
        <v>1</v>
      </c>
      <c r="F13144" s="23" t="s">
        <v>22</v>
      </c>
      <c r="G13144" s="23" t="s">
        <v>975</v>
      </c>
      <c r="H13144" s="2" t="s">
        <v>16986</v>
      </c>
      <c r="I13144" s="23" t="s">
        <v>14962</v>
      </c>
      <c r="J13144" s="23" t="s">
        <v>59</v>
      </c>
      <c r="K13144" s="23" t="s">
        <v>9712</v>
      </c>
      <c r="L13144" s="23" t="s">
        <v>9538</v>
      </c>
      <c r="M13144" s="23">
        <f>YEAR(Tabla2[[#This Row],[Fecha de creación]])</f>
        <v>2023</v>
      </c>
      <c r="N13144" s="23">
        <f>MONTH(Tabla2[[#This Row],[Fecha de creación]])</f>
        <v>3</v>
      </c>
    </row>
    <row r="13145" spans="1:14" x14ac:dyDescent="0.25">
      <c r="A13145" s="26">
        <v>45015.699050925927</v>
      </c>
      <c r="B13145" s="23" t="s">
        <v>56</v>
      </c>
      <c r="C13145" s="23" t="s">
        <v>16467</v>
      </c>
      <c r="D13145" s="23" t="s">
        <v>7341</v>
      </c>
      <c r="E13145" s="23" t="s">
        <v>1</v>
      </c>
      <c r="F13145" s="23" t="s">
        <v>22</v>
      </c>
      <c r="G13145" s="23" t="s">
        <v>975</v>
      </c>
      <c r="H13145" s="2" t="s">
        <v>16986</v>
      </c>
      <c r="I13145" s="23" t="s">
        <v>14962</v>
      </c>
      <c r="J13145" s="23" t="s">
        <v>59</v>
      </c>
      <c r="K13145" s="23" t="s">
        <v>9712</v>
      </c>
      <c r="L13145" s="23" t="s">
        <v>9538</v>
      </c>
      <c r="M13145" s="23">
        <f>YEAR(Tabla2[[#This Row],[Fecha de creación]])</f>
        <v>2023</v>
      </c>
      <c r="N13145" s="23">
        <f>MONTH(Tabla2[[#This Row],[Fecha de creación]])</f>
        <v>3</v>
      </c>
    </row>
    <row r="13146" spans="1:14" x14ac:dyDescent="0.25">
      <c r="A13146" s="26">
        <v>45015.700752314813</v>
      </c>
      <c r="B13146" s="23" t="s">
        <v>189</v>
      </c>
      <c r="C13146" s="23" t="s">
        <v>16468</v>
      </c>
      <c r="D13146" s="23" t="s">
        <v>14825</v>
      </c>
      <c r="E13146" s="23" t="s">
        <v>1</v>
      </c>
      <c r="F13146" s="23" t="s">
        <v>7</v>
      </c>
      <c r="G13146" s="23" t="s">
        <v>3</v>
      </c>
      <c r="H13146" s="2" t="s">
        <v>8425</v>
      </c>
      <c r="I13146" s="23" t="s">
        <v>7338</v>
      </c>
      <c r="J13146" s="23" t="s">
        <v>59</v>
      </c>
      <c r="K13146" s="23" t="s">
        <v>9712</v>
      </c>
      <c r="L13146" s="23" t="s">
        <v>9539</v>
      </c>
      <c r="M13146" s="23">
        <f>YEAR(Tabla2[[#This Row],[Fecha de creación]])</f>
        <v>2023</v>
      </c>
      <c r="N13146" s="23">
        <f>MONTH(Tabla2[[#This Row],[Fecha de creación]])</f>
        <v>3</v>
      </c>
    </row>
    <row r="13147" spans="1:14" x14ac:dyDescent="0.25">
      <c r="A13147" s="26">
        <v>45015.709548611114</v>
      </c>
      <c r="B13147" s="23" t="s">
        <v>189</v>
      </c>
      <c r="C13147" s="23" t="s">
        <v>16469</v>
      </c>
      <c r="D13147" s="23" t="s">
        <v>14825</v>
      </c>
      <c r="E13147" s="23" t="s">
        <v>1</v>
      </c>
      <c r="F13147" s="23" t="s">
        <v>7</v>
      </c>
      <c r="G13147" s="23" t="s">
        <v>3</v>
      </c>
      <c r="H13147" s="2" t="s">
        <v>8425</v>
      </c>
      <c r="I13147" s="23" t="s">
        <v>7338</v>
      </c>
      <c r="J13147" s="23" t="s">
        <v>59</v>
      </c>
      <c r="K13147" s="23" t="s">
        <v>9712</v>
      </c>
      <c r="L13147" s="23" t="s">
        <v>9539</v>
      </c>
      <c r="M13147" s="23">
        <f>YEAR(Tabla2[[#This Row],[Fecha de creación]])</f>
        <v>2023</v>
      </c>
      <c r="N13147" s="23">
        <f>MONTH(Tabla2[[#This Row],[Fecha de creación]])</f>
        <v>3</v>
      </c>
    </row>
    <row r="13148" spans="1:14" x14ac:dyDescent="0.25">
      <c r="A13148" s="26">
        <v>45015.712199074071</v>
      </c>
      <c r="B13148" s="23" t="s">
        <v>189</v>
      </c>
      <c r="C13148" s="23" t="s">
        <v>16470</v>
      </c>
      <c r="D13148" s="23" t="s">
        <v>382</v>
      </c>
      <c r="E13148" s="23" t="s">
        <v>1</v>
      </c>
      <c r="F13148" s="23" t="s">
        <v>7</v>
      </c>
      <c r="G13148" s="23" t="s">
        <v>975</v>
      </c>
      <c r="H13148" s="2" t="s">
        <v>7723</v>
      </c>
      <c r="I13148" s="23" t="s">
        <v>7338</v>
      </c>
      <c r="J13148" s="23" t="s">
        <v>59</v>
      </c>
      <c r="K13148" s="23" t="s">
        <v>9712</v>
      </c>
      <c r="L13148" s="23" t="s">
        <v>9538</v>
      </c>
      <c r="M13148" s="23">
        <f>YEAR(Tabla2[[#This Row],[Fecha de creación]])</f>
        <v>2023</v>
      </c>
      <c r="N13148" s="23">
        <f>MONTH(Tabla2[[#This Row],[Fecha de creación]])</f>
        <v>3</v>
      </c>
    </row>
    <row r="13149" spans="1:14" x14ac:dyDescent="0.25">
      <c r="A13149" s="26">
        <v>45015.723993055559</v>
      </c>
      <c r="B13149" s="23" t="s">
        <v>100</v>
      </c>
      <c r="C13149" s="23" t="s">
        <v>16471</v>
      </c>
      <c r="D13149" s="23" t="s">
        <v>7108</v>
      </c>
      <c r="E13149" s="23" t="s">
        <v>1</v>
      </c>
      <c r="F13149" s="23" t="s">
        <v>22</v>
      </c>
      <c r="G13149" s="23" t="s">
        <v>975</v>
      </c>
      <c r="H13149" s="2" t="s">
        <v>8893</v>
      </c>
      <c r="I13149" s="23" t="s">
        <v>14131</v>
      </c>
      <c r="J13149" s="23" t="s">
        <v>59</v>
      </c>
      <c r="K13149" s="23" t="s">
        <v>9712</v>
      </c>
      <c r="L13149" s="23" t="s">
        <v>9538</v>
      </c>
      <c r="M13149" s="23">
        <f>YEAR(Tabla2[[#This Row],[Fecha de creación]])</f>
        <v>2023</v>
      </c>
      <c r="N13149" s="23">
        <f>MONTH(Tabla2[[#This Row],[Fecha de creación]])</f>
        <v>3</v>
      </c>
    </row>
    <row r="13150" spans="1:14" x14ac:dyDescent="0.25">
      <c r="A13150" s="26">
        <v>45015.729305555556</v>
      </c>
      <c r="B13150" s="23" t="s">
        <v>189</v>
      </c>
      <c r="C13150" s="23" t="s">
        <v>16472</v>
      </c>
      <c r="D13150" s="23" t="s">
        <v>7829</v>
      </c>
      <c r="E13150" s="23" t="s">
        <v>1</v>
      </c>
      <c r="F13150" s="23" t="s">
        <v>7</v>
      </c>
      <c r="G13150" s="23" t="s">
        <v>3</v>
      </c>
      <c r="H13150" s="2" t="s">
        <v>7745</v>
      </c>
      <c r="I13150" s="23" t="s">
        <v>7338</v>
      </c>
      <c r="J13150" s="23" t="s">
        <v>59</v>
      </c>
      <c r="K13150" s="23" t="s">
        <v>9712</v>
      </c>
      <c r="L13150" s="23" t="s">
        <v>9539</v>
      </c>
      <c r="M13150" s="23">
        <f>YEAR(Tabla2[[#This Row],[Fecha de creación]])</f>
        <v>2023</v>
      </c>
      <c r="N13150" s="23">
        <f>MONTH(Tabla2[[#This Row],[Fecha de creación]])</f>
        <v>3</v>
      </c>
    </row>
    <row r="13151" spans="1:14" x14ac:dyDescent="0.25">
      <c r="A13151" s="26">
        <v>45015.733287037037</v>
      </c>
      <c r="B13151" s="23" t="s">
        <v>0</v>
      </c>
      <c r="C13151" s="23" t="s">
        <v>16473</v>
      </c>
      <c r="D13151" s="23" t="s">
        <v>49</v>
      </c>
      <c r="E13151" s="23" t="s">
        <v>1</v>
      </c>
      <c r="F13151" s="23" t="s">
        <v>7</v>
      </c>
      <c r="G13151" s="23" t="s">
        <v>3</v>
      </c>
      <c r="H13151" s="2" t="s">
        <v>7745</v>
      </c>
      <c r="I13151" s="23" t="s">
        <v>14129</v>
      </c>
      <c r="J13151" s="23" t="s">
        <v>59</v>
      </c>
      <c r="K13151" s="23" t="s">
        <v>9712</v>
      </c>
      <c r="L13151" s="23" t="s">
        <v>9539</v>
      </c>
      <c r="M13151" s="23">
        <f>YEAR(Tabla2[[#This Row],[Fecha de creación]])</f>
        <v>2023</v>
      </c>
      <c r="N13151" s="23">
        <f>MONTH(Tabla2[[#This Row],[Fecha de creación]])</f>
        <v>3</v>
      </c>
    </row>
    <row r="13152" spans="1:14" x14ac:dyDescent="0.25">
      <c r="A13152" s="26">
        <v>45016.399236111109</v>
      </c>
      <c r="B13152" s="23" t="s">
        <v>189</v>
      </c>
      <c r="C13152" s="23" t="s">
        <v>16474</v>
      </c>
      <c r="D13152" s="23" t="s">
        <v>7268</v>
      </c>
      <c r="E13152" s="23" t="s">
        <v>1</v>
      </c>
      <c r="F13152" s="23" t="s">
        <v>22</v>
      </c>
      <c r="G13152" s="23" t="s">
        <v>975</v>
      </c>
      <c r="H13152" s="2" t="s">
        <v>8893</v>
      </c>
      <c r="I13152" s="23" t="s">
        <v>14979</v>
      </c>
      <c r="J13152" s="23" t="s">
        <v>958</v>
      </c>
      <c r="K13152" s="23" t="s">
        <v>9712</v>
      </c>
      <c r="L13152" s="23" t="s">
        <v>9538</v>
      </c>
      <c r="M13152" s="23">
        <f>YEAR(Tabla2[[#This Row],[Fecha de creación]])</f>
        <v>2023</v>
      </c>
      <c r="N13152" s="23">
        <f>MONTH(Tabla2[[#This Row],[Fecha de creación]])</f>
        <v>3</v>
      </c>
    </row>
    <row r="13153" spans="1:14" x14ac:dyDescent="0.25">
      <c r="A13153" s="26">
        <v>45016.420231481483</v>
      </c>
      <c r="B13153" s="23" t="s">
        <v>189</v>
      </c>
      <c r="C13153" s="23" t="s">
        <v>16475</v>
      </c>
      <c r="D13153" s="23" t="s">
        <v>7341</v>
      </c>
      <c r="E13153" s="23" t="s">
        <v>1</v>
      </c>
      <c r="F13153" s="23" t="s">
        <v>22</v>
      </c>
      <c r="G13153" s="23" t="s">
        <v>975</v>
      </c>
      <c r="H13153" s="2" t="s">
        <v>16986</v>
      </c>
      <c r="I13153" s="23" t="s">
        <v>14979</v>
      </c>
      <c r="J13153" s="23" t="s">
        <v>59</v>
      </c>
      <c r="K13153" s="23" t="s">
        <v>9712</v>
      </c>
      <c r="L13153" s="23" t="s">
        <v>9538</v>
      </c>
      <c r="M13153" s="23">
        <f>YEAR(Tabla2[[#This Row],[Fecha de creación]])</f>
        <v>2023</v>
      </c>
      <c r="N13153" s="23">
        <f>MONTH(Tabla2[[#This Row],[Fecha de creación]])</f>
        <v>3</v>
      </c>
    </row>
    <row r="13154" spans="1:14" x14ac:dyDescent="0.25">
      <c r="A13154" s="26">
        <v>45016.421249999999</v>
      </c>
      <c r="B13154" s="23" t="s">
        <v>189</v>
      </c>
      <c r="C13154" s="23" t="s">
        <v>16476</v>
      </c>
      <c r="D13154" s="23" t="s">
        <v>312</v>
      </c>
      <c r="E13154" s="23" t="s">
        <v>1</v>
      </c>
      <c r="F13154" s="23" t="s">
        <v>7</v>
      </c>
      <c r="G13154" s="23" t="s">
        <v>975</v>
      </c>
      <c r="H13154" s="2" t="s">
        <v>8459</v>
      </c>
      <c r="I13154" s="23" t="s">
        <v>14979</v>
      </c>
      <c r="J13154" s="23" t="s">
        <v>59</v>
      </c>
      <c r="K13154" s="23" t="s">
        <v>9712</v>
      </c>
      <c r="L13154" s="23" t="s">
        <v>9538</v>
      </c>
      <c r="M13154" s="23">
        <f>YEAR(Tabla2[[#This Row],[Fecha de creación]])</f>
        <v>2023</v>
      </c>
      <c r="N13154" s="23">
        <f>MONTH(Tabla2[[#This Row],[Fecha de creación]])</f>
        <v>3</v>
      </c>
    </row>
    <row r="13155" spans="1:14" x14ac:dyDescent="0.25">
      <c r="A13155" s="26">
        <v>45016.427372685182</v>
      </c>
      <c r="B13155" s="23" t="s">
        <v>189</v>
      </c>
      <c r="C13155" s="23" t="s">
        <v>16477</v>
      </c>
      <c r="D13155" s="23" t="s">
        <v>7341</v>
      </c>
      <c r="E13155" s="23" t="s">
        <v>1</v>
      </c>
      <c r="F13155" s="23" t="s">
        <v>22</v>
      </c>
      <c r="G13155" s="23" t="s">
        <v>975</v>
      </c>
      <c r="H13155" s="2" t="s">
        <v>16986</v>
      </c>
      <c r="I13155" s="23" t="s">
        <v>14979</v>
      </c>
      <c r="J13155" s="23" t="s">
        <v>59</v>
      </c>
      <c r="K13155" s="23" t="s">
        <v>9712</v>
      </c>
      <c r="L13155" s="23" t="s">
        <v>9538</v>
      </c>
      <c r="M13155" s="23">
        <f>YEAR(Tabla2[[#This Row],[Fecha de creación]])</f>
        <v>2023</v>
      </c>
      <c r="N13155" s="23">
        <f>MONTH(Tabla2[[#This Row],[Fecha de creación]])</f>
        <v>3</v>
      </c>
    </row>
    <row r="13156" spans="1:14" x14ac:dyDescent="0.25">
      <c r="A13156" s="26">
        <v>45016.484837962962</v>
      </c>
      <c r="B13156" s="23" t="s">
        <v>56</v>
      </c>
      <c r="C13156" s="23" t="s">
        <v>16478</v>
      </c>
      <c r="D13156" s="23" t="s">
        <v>7341</v>
      </c>
      <c r="E13156" s="23" t="s">
        <v>1</v>
      </c>
      <c r="F13156" s="23" t="s">
        <v>22</v>
      </c>
      <c r="G13156" s="23" t="s">
        <v>975</v>
      </c>
      <c r="H13156" s="2" t="s">
        <v>16986</v>
      </c>
      <c r="I13156" s="23" t="s">
        <v>14962</v>
      </c>
      <c r="J13156" s="23" t="s">
        <v>958</v>
      </c>
      <c r="K13156" s="23" t="s">
        <v>9712</v>
      </c>
      <c r="L13156" s="23" t="s">
        <v>9538</v>
      </c>
      <c r="M13156" s="23">
        <f>YEAR(Tabla2[[#This Row],[Fecha de creación]])</f>
        <v>2023</v>
      </c>
      <c r="N13156" s="23">
        <f>MONTH(Tabla2[[#This Row],[Fecha de creación]])</f>
        <v>3</v>
      </c>
    </row>
    <row r="13157" spans="1:14" x14ac:dyDescent="0.25">
      <c r="A13157" s="26">
        <v>45016.487395833334</v>
      </c>
      <c r="B13157" s="23" t="s">
        <v>189</v>
      </c>
      <c r="C13157" s="23" t="s">
        <v>16479</v>
      </c>
      <c r="D13157" s="23" t="s">
        <v>7341</v>
      </c>
      <c r="E13157" s="23" t="s">
        <v>1</v>
      </c>
      <c r="F13157" s="23" t="s">
        <v>22</v>
      </c>
      <c r="G13157" s="23" t="s">
        <v>975</v>
      </c>
      <c r="H13157" s="2" t="s">
        <v>16986</v>
      </c>
      <c r="I13157" s="23" t="s">
        <v>14979</v>
      </c>
      <c r="J13157" s="23" t="s">
        <v>958</v>
      </c>
      <c r="K13157" s="23" t="s">
        <v>9712</v>
      </c>
      <c r="L13157" s="23" t="s">
        <v>9538</v>
      </c>
      <c r="M13157" s="23">
        <f>YEAR(Tabla2[[#This Row],[Fecha de creación]])</f>
        <v>2023</v>
      </c>
      <c r="N13157" s="23">
        <f>MONTH(Tabla2[[#This Row],[Fecha de creación]])</f>
        <v>3</v>
      </c>
    </row>
    <row r="13158" spans="1:14" x14ac:dyDescent="0.25">
      <c r="A13158" s="26">
        <v>45016.488599537035</v>
      </c>
      <c r="B13158" s="23" t="s">
        <v>0</v>
      </c>
      <c r="C13158" s="23" t="s">
        <v>16480</v>
      </c>
      <c r="D13158" s="23" t="s">
        <v>49</v>
      </c>
      <c r="E13158" s="23" t="s">
        <v>1</v>
      </c>
      <c r="F13158" s="23" t="s">
        <v>7</v>
      </c>
      <c r="G13158" s="23" t="s">
        <v>3</v>
      </c>
      <c r="H13158" s="2" t="s">
        <v>7745</v>
      </c>
      <c r="I13158" s="23" t="s">
        <v>14129</v>
      </c>
      <c r="J13158" s="23" t="s">
        <v>59</v>
      </c>
      <c r="K13158" s="23" t="s">
        <v>9712</v>
      </c>
      <c r="L13158" s="23" t="s">
        <v>9539</v>
      </c>
      <c r="M13158" s="23">
        <f>YEAR(Tabla2[[#This Row],[Fecha de creación]])</f>
        <v>2023</v>
      </c>
      <c r="N13158" s="23">
        <f>MONTH(Tabla2[[#This Row],[Fecha de creación]])</f>
        <v>3</v>
      </c>
    </row>
    <row r="13159" spans="1:14" x14ac:dyDescent="0.25">
      <c r="A13159" s="26">
        <v>45016.491932870369</v>
      </c>
      <c r="B13159" s="23" t="s">
        <v>56</v>
      </c>
      <c r="C13159" s="23" t="s">
        <v>16481</v>
      </c>
      <c r="D13159" s="23" t="s">
        <v>7341</v>
      </c>
      <c r="E13159" s="23" t="s">
        <v>1</v>
      </c>
      <c r="F13159" s="23" t="s">
        <v>22</v>
      </c>
      <c r="G13159" s="23" t="s">
        <v>975</v>
      </c>
      <c r="H13159" s="2" t="s">
        <v>16986</v>
      </c>
      <c r="I13159" s="23" t="s">
        <v>14962</v>
      </c>
      <c r="J13159" s="23" t="s">
        <v>59</v>
      </c>
      <c r="K13159" s="23" t="s">
        <v>9712</v>
      </c>
      <c r="L13159" s="23" t="s">
        <v>9538</v>
      </c>
      <c r="M13159" s="23">
        <f>YEAR(Tabla2[[#This Row],[Fecha de creación]])</f>
        <v>2023</v>
      </c>
      <c r="N13159" s="23">
        <f>MONTH(Tabla2[[#This Row],[Fecha de creación]])</f>
        <v>3</v>
      </c>
    </row>
    <row r="13160" spans="1:14" x14ac:dyDescent="0.25">
      <c r="A13160" s="26">
        <v>45016.49322916667</v>
      </c>
      <c r="B13160" s="23" t="s">
        <v>189</v>
      </c>
      <c r="C13160" s="23" t="s">
        <v>16482</v>
      </c>
      <c r="D13160" s="23" t="s">
        <v>7268</v>
      </c>
      <c r="E13160" s="23" t="s">
        <v>1</v>
      </c>
      <c r="F13160" s="23" t="s">
        <v>22</v>
      </c>
      <c r="G13160" s="23" t="s">
        <v>975</v>
      </c>
      <c r="H13160" s="2" t="s">
        <v>8893</v>
      </c>
      <c r="I13160" s="23" t="s">
        <v>14979</v>
      </c>
      <c r="J13160" s="23" t="s">
        <v>59</v>
      </c>
      <c r="K13160" s="23" t="s">
        <v>9712</v>
      </c>
      <c r="L13160" s="23" t="s">
        <v>9538</v>
      </c>
      <c r="M13160" s="23">
        <f>YEAR(Tabla2[[#This Row],[Fecha de creación]])</f>
        <v>2023</v>
      </c>
      <c r="N13160" s="23">
        <f>MONTH(Tabla2[[#This Row],[Fecha de creación]])</f>
        <v>3</v>
      </c>
    </row>
    <row r="13161" spans="1:14" x14ac:dyDescent="0.25">
      <c r="A13161" s="26">
        <v>45016.501666666663</v>
      </c>
      <c r="B13161" s="23" t="s">
        <v>0</v>
      </c>
      <c r="C13161" s="23" t="s">
        <v>16483</v>
      </c>
      <c r="D13161" s="23" t="s">
        <v>382</v>
      </c>
      <c r="E13161" s="23" t="s">
        <v>1</v>
      </c>
      <c r="F13161" s="23" t="s">
        <v>7</v>
      </c>
      <c r="G13161" s="23" t="s">
        <v>975</v>
      </c>
      <c r="H13161" s="2" t="s">
        <v>7723</v>
      </c>
      <c r="I13161" s="23" t="s">
        <v>14129</v>
      </c>
      <c r="J13161" s="23" t="s">
        <v>59</v>
      </c>
      <c r="K13161" s="23" t="s">
        <v>9712</v>
      </c>
      <c r="L13161" s="23" t="s">
        <v>9538</v>
      </c>
      <c r="M13161" s="23">
        <f>YEAR(Tabla2[[#This Row],[Fecha de creación]])</f>
        <v>2023</v>
      </c>
      <c r="N13161" s="23">
        <f>MONTH(Tabla2[[#This Row],[Fecha de creación]])</f>
        <v>3</v>
      </c>
    </row>
    <row r="13162" spans="1:14" x14ac:dyDescent="0.25">
      <c r="A13162" s="26">
        <v>45016.506921296299</v>
      </c>
      <c r="B13162" s="23" t="s">
        <v>15996</v>
      </c>
      <c r="C13162" s="23" t="s">
        <v>16484</v>
      </c>
      <c r="D13162" s="23" t="s">
        <v>16485</v>
      </c>
      <c r="E13162" s="23" t="s">
        <v>1</v>
      </c>
      <c r="F13162" s="23" t="s">
        <v>7</v>
      </c>
      <c r="G13162" s="23" t="s">
        <v>3</v>
      </c>
      <c r="H13162" s="2" t="s">
        <v>13061</v>
      </c>
      <c r="I13162" s="23" t="s">
        <v>15999</v>
      </c>
      <c r="J13162" s="23" t="s">
        <v>59</v>
      </c>
      <c r="K13162" s="23" t="s">
        <v>9712</v>
      </c>
      <c r="L13162" s="23" t="s">
        <v>9538</v>
      </c>
      <c r="M13162" s="23">
        <f>YEAR(Tabla2[[#This Row],[Fecha de creación]])</f>
        <v>2023</v>
      </c>
      <c r="N13162" s="23">
        <f>MONTH(Tabla2[[#This Row],[Fecha de creación]])</f>
        <v>3</v>
      </c>
    </row>
    <row r="13163" spans="1:14" x14ac:dyDescent="0.25">
      <c r="A13163" s="26">
        <v>45016.536782407406</v>
      </c>
      <c r="B13163" s="23" t="s">
        <v>189</v>
      </c>
      <c r="C13163" s="23" t="s">
        <v>16486</v>
      </c>
      <c r="D13163" s="23" t="s">
        <v>1057</v>
      </c>
      <c r="E13163" s="23" t="s">
        <v>1</v>
      </c>
      <c r="F13163" s="23" t="s">
        <v>7</v>
      </c>
      <c r="G13163" s="23" t="s">
        <v>975</v>
      </c>
      <c r="H13163" s="2" t="s">
        <v>8535</v>
      </c>
      <c r="I13163" s="23" t="s">
        <v>7338</v>
      </c>
      <c r="J13163" s="23" t="s">
        <v>59</v>
      </c>
      <c r="K13163" s="23" t="s">
        <v>9712</v>
      </c>
      <c r="L13163" s="23" t="s">
        <v>9538</v>
      </c>
      <c r="M13163" s="23">
        <f>YEAR(Tabla2[[#This Row],[Fecha de creación]])</f>
        <v>2023</v>
      </c>
      <c r="N13163" s="23">
        <f>MONTH(Tabla2[[#This Row],[Fecha de creación]])</f>
        <v>3</v>
      </c>
    </row>
    <row r="13164" spans="1:14" x14ac:dyDescent="0.25">
      <c r="A13164" s="26">
        <v>45016.541828703703</v>
      </c>
      <c r="B13164" s="23" t="s">
        <v>189</v>
      </c>
      <c r="C13164" s="23" t="s">
        <v>16487</v>
      </c>
      <c r="D13164" s="23" t="s">
        <v>4281</v>
      </c>
      <c r="E13164" s="23" t="s">
        <v>1</v>
      </c>
      <c r="F13164" s="23" t="s">
        <v>7</v>
      </c>
      <c r="G13164" s="23" t="s">
        <v>975</v>
      </c>
      <c r="H13164" s="2" t="s">
        <v>7722</v>
      </c>
      <c r="I13164" s="23" t="s">
        <v>7338</v>
      </c>
      <c r="J13164" s="23" t="s">
        <v>59</v>
      </c>
      <c r="K13164" s="23" t="s">
        <v>9712</v>
      </c>
      <c r="L13164" s="23" t="s">
        <v>9538</v>
      </c>
      <c r="M13164" s="23">
        <f>YEAR(Tabla2[[#This Row],[Fecha de creación]])</f>
        <v>2023</v>
      </c>
      <c r="N13164" s="23">
        <f>MONTH(Tabla2[[#This Row],[Fecha de creación]])</f>
        <v>3</v>
      </c>
    </row>
    <row r="13165" spans="1:14" x14ac:dyDescent="0.25">
      <c r="A13165" s="26">
        <v>45016.547395833331</v>
      </c>
      <c r="B13165" s="23" t="s">
        <v>189</v>
      </c>
      <c r="C13165" s="23" t="s">
        <v>16488</v>
      </c>
      <c r="D13165" s="23" t="s">
        <v>4281</v>
      </c>
      <c r="E13165" s="23" t="s">
        <v>1</v>
      </c>
      <c r="F13165" s="23" t="s">
        <v>7</v>
      </c>
      <c r="G13165" s="23" t="s">
        <v>975</v>
      </c>
      <c r="H13165" s="2" t="s">
        <v>7722</v>
      </c>
      <c r="I13165" s="23" t="s">
        <v>7338</v>
      </c>
      <c r="J13165" s="23" t="s">
        <v>59</v>
      </c>
      <c r="K13165" s="23" t="s">
        <v>9712</v>
      </c>
      <c r="L13165" s="23" t="s">
        <v>9538</v>
      </c>
      <c r="M13165" s="23">
        <f>YEAR(Tabla2[[#This Row],[Fecha de creación]])</f>
        <v>2023</v>
      </c>
      <c r="N13165" s="23">
        <f>MONTH(Tabla2[[#This Row],[Fecha de creación]])</f>
        <v>3</v>
      </c>
    </row>
    <row r="13166" spans="1:14" x14ac:dyDescent="0.25">
      <c r="A13166" s="26">
        <v>45016.551006944443</v>
      </c>
      <c r="B13166" s="23" t="s">
        <v>189</v>
      </c>
      <c r="C13166" s="23" t="s">
        <v>16489</v>
      </c>
      <c r="D13166" s="23" t="s">
        <v>2802</v>
      </c>
      <c r="E13166" s="23" t="s">
        <v>1</v>
      </c>
      <c r="F13166" s="23" t="s">
        <v>22</v>
      </c>
      <c r="G13166" s="23" t="s">
        <v>975</v>
      </c>
      <c r="H13166" s="2" t="s">
        <v>7743</v>
      </c>
      <c r="I13166" s="23" t="s">
        <v>7338</v>
      </c>
      <c r="J13166" s="23" t="s">
        <v>958</v>
      </c>
      <c r="K13166" s="23" t="s">
        <v>9712</v>
      </c>
      <c r="L13166" s="23" t="s">
        <v>9538</v>
      </c>
      <c r="M13166" s="23">
        <f>YEAR(Tabla2[[#This Row],[Fecha de creación]])</f>
        <v>2023</v>
      </c>
      <c r="N13166" s="23">
        <f>MONTH(Tabla2[[#This Row],[Fecha de creación]])</f>
        <v>3</v>
      </c>
    </row>
    <row r="13167" spans="1:14" x14ac:dyDescent="0.25">
      <c r="A13167" s="26">
        <v>45016.553969907407</v>
      </c>
      <c r="B13167" s="23" t="s">
        <v>56</v>
      </c>
      <c r="C13167" s="23" t="s">
        <v>16490</v>
      </c>
      <c r="D13167" s="23" t="s">
        <v>2909</v>
      </c>
      <c r="E13167" s="23" t="s">
        <v>1</v>
      </c>
      <c r="F13167" s="23" t="s">
        <v>7</v>
      </c>
      <c r="G13167" s="23" t="s">
        <v>1551</v>
      </c>
      <c r="H13167" s="2" t="s">
        <v>7721</v>
      </c>
      <c r="I13167" s="23" t="s">
        <v>7129</v>
      </c>
      <c r="J13167" s="23" t="s">
        <v>59</v>
      </c>
      <c r="K13167" s="23" t="s">
        <v>9712</v>
      </c>
      <c r="L13167" s="23" t="s">
        <v>9539</v>
      </c>
      <c r="M13167" s="23">
        <f>YEAR(Tabla2[[#This Row],[Fecha de creación]])</f>
        <v>2023</v>
      </c>
      <c r="N13167" s="23">
        <f>MONTH(Tabla2[[#This Row],[Fecha de creación]])</f>
        <v>3</v>
      </c>
    </row>
    <row r="13168" spans="1:14" x14ac:dyDescent="0.25">
      <c r="A13168" s="26">
        <v>45016.555775462963</v>
      </c>
      <c r="B13168" s="23" t="s">
        <v>56</v>
      </c>
      <c r="C13168" s="23" t="s">
        <v>16491</v>
      </c>
      <c r="D13168" s="23" t="s">
        <v>4281</v>
      </c>
      <c r="E13168" s="23" t="s">
        <v>1</v>
      </c>
      <c r="F13168" s="23" t="s">
        <v>7</v>
      </c>
      <c r="G13168" s="23" t="s">
        <v>975</v>
      </c>
      <c r="H13168" s="2" t="s">
        <v>7722</v>
      </c>
      <c r="I13168" s="23" t="s">
        <v>7342</v>
      </c>
      <c r="J13168" s="23" t="s">
        <v>59</v>
      </c>
      <c r="K13168" s="23" t="s">
        <v>9712</v>
      </c>
      <c r="L13168" s="23" t="s">
        <v>9538</v>
      </c>
      <c r="M13168" s="23">
        <f>YEAR(Tabla2[[#This Row],[Fecha de creación]])</f>
        <v>2023</v>
      </c>
      <c r="N13168" s="23">
        <f>MONTH(Tabla2[[#This Row],[Fecha de creación]])</f>
        <v>3</v>
      </c>
    </row>
    <row r="13169" spans="1:14" x14ac:dyDescent="0.25">
      <c r="A13169" s="26">
        <v>45016.561967592592</v>
      </c>
      <c r="B13169" s="23" t="s">
        <v>56</v>
      </c>
      <c r="C13169" s="23" t="s">
        <v>16492</v>
      </c>
      <c r="D13169" s="23" t="s">
        <v>4281</v>
      </c>
      <c r="E13169" s="23" t="s">
        <v>1</v>
      </c>
      <c r="F13169" s="23" t="s">
        <v>7</v>
      </c>
      <c r="G13169" s="23" t="s">
        <v>975</v>
      </c>
      <c r="H13169" s="2" t="s">
        <v>7722</v>
      </c>
      <c r="I13169" s="23" t="s">
        <v>7342</v>
      </c>
      <c r="J13169" s="23" t="s">
        <v>59</v>
      </c>
      <c r="K13169" s="23" t="s">
        <v>9712</v>
      </c>
      <c r="L13169" s="23" t="s">
        <v>9538</v>
      </c>
      <c r="M13169" s="23">
        <f>YEAR(Tabla2[[#This Row],[Fecha de creación]])</f>
        <v>2023</v>
      </c>
      <c r="N13169" s="23">
        <f>MONTH(Tabla2[[#This Row],[Fecha de creación]])</f>
        <v>3</v>
      </c>
    </row>
    <row r="13170" spans="1:14" x14ac:dyDescent="0.25">
      <c r="A13170" s="26">
        <v>45016.604467592595</v>
      </c>
      <c r="B13170" s="23" t="s">
        <v>0</v>
      </c>
      <c r="C13170" s="23" t="s">
        <v>16493</v>
      </c>
      <c r="D13170" s="23" t="s">
        <v>49</v>
      </c>
      <c r="E13170" s="23" t="s">
        <v>1</v>
      </c>
      <c r="F13170" s="23" t="s">
        <v>7</v>
      </c>
      <c r="G13170" s="23" t="s">
        <v>3</v>
      </c>
      <c r="H13170" s="2" t="s">
        <v>7745</v>
      </c>
      <c r="I13170" s="23" t="s">
        <v>14129</v>
      </c>
      <c r="J13170" s="23" t="s">
        <v>59</v>
      </c>
      <c r="K13170" s="23" t="s">
        <v>9712</v>
      </c>
      <c r="L13170" s="23" t="s">
        <v>9539</v>
      </c>
      <c r="M13170" s="23">
        <f>YEAR(Tabla2[[#This Row],[Fecha de creación]])</f>
        <v>2023</v>
      </c>
      <c r="N13170" s="23">
        <f>MONTH(Tabla2[[#This Row],[Fecha de creación]])</f>
        <v>3</v>
      </c>
    </row>
    <row r="13171" spans="1:14" x14ac:dyDescent="0.25">
      <c r="A13171" s="26">
        <v>45016.662824074076</v>
      </c>
      <c r="B13171" s="23" t="s">
        <v>189</v>
      </c>
      <c r="C13171" s="23" t="s">
        <v>16494</v>
      </c>
      <c r="D13171" s="23" t="s">
        <v>15981</v>
      </c>
      <c r="E13171" s="23" t="s">
        <v>1</v>
      </c>
      <c r="F13171" s="23" t="s">
        <v>7</v>
      </c>
      <c r="G13171" s="23" t="s">
        <v>975</v>
      </c>
      <c r="H13171" s="2" t="s">
        <v>7722</v>
      </c>
      <c r="I13171" s="23" t="s">
        <v>14979</v>
      </c>
      <c r="J13171" s="23" t="s">
        <v>59</v>
      </c>
      <c r="K13171" s="23" t="s">
        <v>9712</v>
      </c>
      <c r="L13171" s="23" t="s">
        <v>9538</v>
      </c>
      <c r="M13171" s="23">
        <f>YEAR(Tabla2[[#This Row],[Fecha de creación]])</f>
        <v>2023</v>
      </c>
      <c r="N13171" s="23">
        <f>MONTH(Tabla2[[#This Row],[Fecha de creación]])</f>
        <v>3</v>
      </c>
    </row>
    <row r="13172" spans="1:14" x14ac:dyDescent="0.25">
      <c r="A13172" s="26">
        <v>45016.663576388892</v>
      </c>
      <c r="B13172" s="23" t="s">
        <v>189</v>
      </c>
      <c r="C13172" s="23" t="s">
        <v>16495</v>
      </c>
      <c r="D13172" s="23" t="s">
        <v>351</v>
      </c>
      <c r="E13172" s="23" t="s">
        <v>1</v>
      </c>
      <c r="F13172" s="23" t="s">
        <v>7</v>
      </c>
      <c r="G13172" s="23" t="s">
        <v>975</v>
      </c>
      <c r="H13172" s="2" t="s">
        <v>8425</v>
      </c>
      <c r="I13172" s="23" t="s">
        <v>14979</v>
      </c>
      <c r="J13172" s="23" t="s">
        <v>59</v>
      </c>
      <c r="K13172" s="23" t="s">
        <v>9712</v>
      </c>
      <c r="L13172" s="23" t="s">
        <v>9538</v>
      </c>
      <c r="M13172" s="23">
        <f>YEAR(Tabla2[[#This Row],[Fecha de creación]])</f>
        <v>2023</v>
      </c>
      <c r="N13172" s="23">
        <f>MONTH(Tabla2[[#This Row],[Fecha de creación]])</f>
        <v>3</v>
      </c>
    </row>
    <row r="13173" spans="1:14" x14ac:dyDescent="0.25">
      <c r="A13173" s="26">
        <v>45016.674293981479</v>
      </c>
      <c r="B13173" s="23" t="s">
        <v>56</v>
      </c>
      <c r="C13173" s="23" t="s">
        <v>16496</v>
      </c>
      <c r="D13173" s="23" t="s">
        <v>349</v>
      </c>
      <c r="E13173" s="23" t="s">
        <v>1</v>
      </c>
      <c r="F13173" s="23" t="s">
        <v>22</v>
      </c>
      <c r="G13173" s="23" t="s">
        <v>975</v>
      </c>
      <c r="H13173" s="2" t="s">
        <v>16994</v>
      </c>
      <c r="I13173" s="23" t="s">
        <v>14962</v>
      </c>
      <c r="J13173" s="23" t="s">
        <v>59</v>
      </c>
      <c r="K13173" s="23" t="s">
        <v>9712</v>
      </c>
      <c r="L13173" s="23" t="s">
        <v>9538</v>
      </c>
      <c r="M13173" s="23">
        <f>YEAR(Tabla2[[#This Row],[Fecha de creación]])</f>
        <v>2023</v>
      </c>
      <c r="N13173" s="23">
        <f>MONTH(Tabla2[[#This Row],[Fecha de creación]])</f>
        <v>3</v>
      </c>
    </row>
    <row r="13174" spans="1:14" x14ac:dyDescent="0.25">
      <c r="A13174" s="26">
        <v>45016.688506944447</v>
      </c>
      <c r="B13174" s="23" t="s">
        <v>56</v>
      </c>
      <c r="C13174" s="23" t="s">
        <v>16497</v>
      </c>
      <c r="D13174" s="23" t="s">
        <v>7341</v>
      </c>
      <c r="E13174" s="23" t="s">
        <v>1</v>
      </c>
      <c r="F13174" s="23" t="s">
        <v>22</v>
      </c>
      <c r="G13174" s="23" t="s">
        <v>975</v>
      </c>
      <c r="H13174" s="2" t="s">
        <v>16986</v>
      </c>
      <c r="I13174" s="23" t="s">
        <v>14962</v>
      </c>
      <c r="J13174" s="23" t="s">
        <v>59</v>
      </c>
      <c r="K13174" s="23" t="s">
        <v>9712</v>
      </c>
      <c r="L13174" s="23" t="s">
        <v>9538</v>
      </c>
      <c r="M13174" s="23">
        <f>YEAR(Tabla2[[#This Row],[Fecha de creación]])</f>
        <v>2023</v>
      </c>
      <c r="N13174" s="23">
        <f>MONTH(Tabla2[[#This Row],[Fecha de creación]])</f>
        <v>3</v>
      </c>
    </row>
    <row r="13175" spans="1:14" x14ac:dyDescent="0.25">
      <c r="A13175" s="26">
        <v>45017.4374537037</v>
      </c>
      <c r="B13175" s="23" t="s">
        <v>189</v>
      </c>
      <c r="C13175" s="23" t="s">
        <v>16498</v>
      </c>
      <c r="D13175" s="23" t="s">
        <v>11362</v>
      </c>
      <c r="E13175" s="23" t="s">
        <v>1</v>
      </c>
      <c r="F13175" s="23" t="s">
        <v>7</v>
      </c>
      <c r="G13175" s="23" t="s">
        <v>975</v>
      </c>
      <c r="H13175" s="2" t="s">
        <v>7745</v>
      </c>
      <c r="I13175" s="23" t="s">
        <v>14979</v>
      </c>
      <c r="J13175" s="23" t="s">
        <v>958</v>
      </c>
      <c r="K13175" s="23" t="s">
        <v>9712</v>
      </c>
      <c r="L13175" s="23" t="s">
        <v>9538</v>
      </c>
      <c r="M13175" s="23">
        <f>YEAR(Tabla2[[#This Row],[Fecha de creación]])</f>
        <v>2023</v>
      </c>
      <c r="N13175" s="23">
        <f>MONTH(Tabla2[[#This Row],[Fecha de creación]])</f>
        <v>4</v>
      </c>
    </row>
    <row r="13176" spans="1:14" x14ac:dyDescent="0.25">
      <c r="A13176" s="26">
        <v>45017.458981481483</v>
      </c>
      <c r="B13176" s="23" t="s">
        <v>189</v>
      </c>
      <c r="C13176" s="23" t="s">
        <v>16499</v>
      </c>
      <c r="D13176" s="23" t="s">
        <v>4281</v>
      </c>
      <c r="E13176" s="23" t="s">
        <v>1</v>
      </c>
      <c r="F13176" s="23" t="s">
        <v>7</v>
      </c>
      <c r="G13176" s="23" t="s">
        <v>975</v>
      </c>
      <c r="H13176" s="2" t="s">
        <v>7722</v>
      </c>
      <c r="I13176" s="23" t="s">
        <v>7338</v>
      </c>
      <c r="J13176" s="23" t="s">
        <v>59</v>
      </c>
      <c r="K13176" s="23" t="s">
        <v>9712</v>
      </c>
      <c r="L13176" s="23" t="s">
        <v>9538</v>
      </c>
      <c r="M13176" s="23">
        <f>YEAR(Tabla2[[#This Row],[Fecha de creación]])</f>
        <v>2023</v>
      </c>
      <c r="N13176" s="23">
        <f>MONTH(Tabla2[[#This Row],[Fecha de creación]])</f>
        <v>4</v>
      </c>
    </row>
    <row r="13177" spans="1:14" x14ac:dyDescent="0.25">
      <c r="A13177" s="26">
        <v>45017.511689814812</v>
      </c>
      <c r="B13177" s="23" t="s">
        <v>56</v>
      </c>
      <c r="C13177" s="23" t="s">
        <v>16500</v>
      </c>
      <c r="D13177" s="23" t="s">
        <v>7341</v>
      </c>
      <c r="E13177" s="23" t="s">
        <v>1</v>
      </c>
      <c r="F13177" s="23" t="s">
        <v>22</v>
      </c>
      <c r="G13177" s="23" t="s">
        <v>975</v>
      </c>
      <c r="H13177" s="2" t="s">
        <v>16986</v>
      </c>
      <c r="I13177" s="23" t="s">
        <v>14962</v>
      </c>
      <c r="J13177" s="23" t="s">
        <v>59</v>
      </c>
      <c r="K13177" s="23" t="s">
        <v>9712</v>
      </c>
      <c r="L13177" s="23" t="s">
        <v>9538</v>
      </c>
      <c r="M13177" s="23">
        <f>YEAR(Tabla2[[#This Row],[Fecha de creación]])</f>
        <v>2023</v>
      </c>
      <c r="N13177" s="23">
        <f>MONTH(Tabla2[[#This Row],[Fecha de creación]])</f>
        <v>4</v>
      </c>
    </row>
    <row r="13178" spans="1:14" x14ac:dyDescent="0.25">
      <c r="A13178" s="26">
        <v>45017.530219907407</v>
      </c>
      <c r="B13178" s="23" t="s">
        <v>34</v>
      </c>
      <c r="C13178" s="23" t="s">
        <v>16501</v>
      </c>
      <c r="D13178" s="23" t="s">
        <v>16502</v>
      </c>
      <c r="E13178" s="23" t="s">
        <v>1</v>
      </c>
      <c r="F13178" s="23" t="s">
        <v>7</v>
      </c>
      <c r="G13178" s="23" t="s">
        <v>975</v>
      </c>
      <c r="H13178" s="2" t="s">
        <v>8459</v>
      </c>
      <c r="I13178" s="23" t="s">
        <v>13151</v>
      </c>
      <c r="J13178" s="23"/>
      <c r="K13178" s="23" t="s">
        <v>9712</v>
      </c>
      <c r="L13178" s="23" t="s">
        <v>9538</v>
      </c>
      <c r="M13178" s="23">
        <f>YEAR(Tabla2[[#This Row],[Fecha de creación]])</f>
        <v>2023</v>
      </c>
      <c r="N13178" s="23">
        <f>MONTH(Tabla2[[#This Row],[Fecha de creación]])</f>
        <v>4</v>
      </c>
    </row>
    <row r="13179" spans="1:14" x14ac:dyDescent="0.25">
      <c r="A13179" s="26">
        <v>45017.597372685188</v>
      </c>
      <c r="B13179" s="23" t="s">
        <v>34</v>
      </c>
      <c r="C13179" s="23" t="s">
        <v>16503</v>
      </c>
      <c r="D13179" s="23" t="s">
        <v>16504</v>
      </c>
      <c r="E13179" s="23" t="s">
        <v>1</v>
      </c>
      <c r="F13179" s="23" t="s">
        <v>7</v>
      </c>
      <c r="G13179" s="23" t="s">
        <v>1551</v>
      </c>
      <c r="H13179" s="2" t="s">
        <v>8491</v>
      </c>
      <c r="I13179" s="23" t="s">
        <v>11454</v>
      </c>
      <c r="J13179" s="23"/>
      <c r="K13179" s="23" t="s">
        <v>9712</v>
      </c>
      <c r="L13179" s="23" t="s">
        <v>9539</v>
      </c>
      <c r="M13179" s="23">
        <f>YEAR(Tabla2[[#This Row],[Fecha de creación]])</f>
        <v>2023</v>
      </c>
      <c r="N13179" s="23">
        <f>MONTH(Tabla2[[#This Row],[Fecha de creación]])</f>
        <v>4</v>
      </c>
    </row>
    <row r="13180" spans="1:14" x14ac:dyDescent="0.25">
      <c r="A13180" s="26">
        <v>45017.670451388891</v>
      </c>
      <c r="B13180" s="23" t="s">
        <v>189</v>
      </c>
      <c r="C13180" s="23" t="s">
        <v>16505</v>
      </c>
      <c r="D13180" s="23" t="s">
        <v>7341</v>
      </c>
      <c r="E13180" s="23" t="s">
        <v>1</v>
      </c>
      <c r="F13180" s="23" t="s">
        <v>22</v>
      </c>
      <c r="G13180" s="23" t="s">
        <v>975</v>
      </c>
      <c r="H13180" s="2" t="s">
        <v>16986</v>
      </c>
      <c r="I13180" s="23" t="s">
        <v>14979</v>
      </c>
      <c r="J13180" s="23" t="s">
        <v>59</v>
      </c>
      <c r="K13180" s="23" t="s">
        <v>9712</v>
      </c>
      <c r="L13180" s="23" t="s">
        <v>9538</v>
      </c>
      <c r="M13180" s="23">
        <f>YEAR(Tabla2[[#This Row],[Fecha de creación]])</f>
        <v>2023</v>
      </c>
      <c r="N13180" s="23">
        <f>MONTH(Tabla2[[#This Row],[Fecha de creación]])</f>
        <v>4</v>
      </c>
    </row>
    <row r="13181" spans="1:14" x14ac:dyDescent="0.25">
      <c r="A13181" s="26">
        <v>45017.672569444447</v>
      </c>
      <c r="B13181" s="23" t="s">
        <v>189</v>
      </c>
      <c r="C13181" s="23" t="s">
        <v>16506</v>
      </c>
      <c r="D13181" s="23" t="s">
        <v>723</v>
      </c>
      <c r="E13181" s="23" t="s">
        <v>1</v>
      </c>
      <c r="F13181" s="23" t="s">
        <v>7</v>
      </c>
      <c r="G13181" s="23" t="s">
        <v>975</v>
      </c>
      <c r="H13181" s="2" t="s">
        <v>7721</v>
      </c>
      <c r="I13181" s="23" t="s">
        <v>14979</v>
      </c>
      <c r="J13181" s="23" t="s">
        <v>59</v>
      </c>
      <c r="K13181" s="23" t="s">
        <v>9712</v>
      </c>
      <c r="L13181" s="23" t="s">
        <v>9538</v>
      </c>
      <c r="M13181" s="23">
        <f>YEAR(Tabla2[[#This Row],[Fecha de creación]])</f>
        <v>2023</v>
      </c>
      <c r="N13181" s="23">
        <f>MONTH(Tabla2[[#This Row],[Fecha de creación]])</f>
        <v>4</v>
      </c>
    </row>
    <row r="13182" spans="1:14" x14ac:dyDescent="0.25">
      <c r="A13182" s="26">
        <v>45018.493425925924</v>
      </c>
      <c r="B13182" s="23" t="s">
        <v>0</v>
      </c>
      <c r="C13182" s="23" t="s">
        <v>16507</v>
      </c>
      <c r="D13182" s="23" t="s">
        <v>7108</v>
      </c>
      <c r="E13182" s="23" t="s">
        <v>1</v>
      </c>
      <c r="F13182" s="23" t="s">
        <v>22</v>
      </c>
      <c r="G13182" s="23" t="s">
        <v>975</v>
      </c>
      <c r="H13182" s="2" t="s">
        <v>8893</v>
      </c>
      <c r="I13182" s="23" t="s">
        <v>14129</v>
      </c>
      <c r="J13182" s="23" t="s">
        <v>59</v>
      </c>
      <c r="K13182" s="23" t="s">
        <v>9712</v>
      </c>
      <c r="L13182" s="23" t="s">
        <v>9538</v>
      </c>
      <c r="M13182" s="23">
        <f>YEAR(Tabla2[[#This Row],[Fecha de creación]])</f>
        <v>2023</v>
      </c>
      <c r="N13182" s="23">
        <f>MONTH(Tabla2[[#This Row],[Fecha de creación]])</f>
        <v>4</v>
      </c>
    </row>
    <row r="13183" spans="1:14" x14ac:dyDescent="0.25">
      <c r="A13183" s="26">
        <v>45018.644456018519</v>
      </c>
      <c r="B13183" s="23" t="s">
        <v>0</v>
      </c>
      <c r="C13183" s="23" t="s">
        <v>16508</v>
      </c>
      <c r="D13183" s="23" t="s">
        <v>6</v>
      </c>
      <c r="E13183" s="23" t="s">
        <v>1</v>
      </c>
      <c r="F13183" s="23" t="s">
        <v>7</v>
      </c>
      <c r="G13183" s="23" t="s">
        <v>975</v>
      </c>
      <c r="H13183" s="2" t="s">
        <v>7722</v>
      </c>
      <c r="I13183" s="23" t="s">
        <v>14129</v>
      </c>
      <c r="J13183" s="23" t="s">
        <v>59</v>
      </c>
      <c r="K13183" s="23" t="s">
        <v>9712</v>
      </c>
      <c r="L13183" s="23" t="s">
        <v>9538</v>
      </c>
      <c r="M13183" s="23">
        <f>YEAR(Tabla2[[#This Row],[Fecha de creación]])</f>
        <v>2023</v>
      </c>
      <c r="N13183" s="23">
        <f>MONTH(Tabla2[[#This Row],[Fecha de creación]])</f>
        <v>4</v>
      </c>
    </row>
    <row r="13184" spans="1:14" x14ac:dyDescent="0.25">
      <c r="A13184" s="26">
        <v>45018.654699074075</v>
      </c>
      <c r="B13184" s="23" t="s">
        <v>0</v>
      </c>
      <c r="C13184" s="23" t="s">
        <v>16509</v>
      </c>
      <c r="D13184" s="23" t="s">
        <v>16510</v>
      </c>
      <c r="E13184" s="23" t="s">
        <v>1</v>
      </c>
      <c r="F13184" s="23" t="s">
        <v>2</v>
      </c>
      <c r="G13184" s="23" t="s">
        <v>1551</v>
      </c>
      <c r="H13184" s="2" t="s">
        <v>7736</v>
      </c>
      <c r="I13184" s="23" t="s">
        <v>7749</v>
      </c>
      <c r="J13184" s="23" t="s">
        <v>59</v>
      </c>
      <c r="K13184" s="23" t="s">
        <v>9712</v>
      </c>
      <c r="L13184" s="23" t="s">
        <v>9539</v>
      </c>
      <c r="M13184" s="23">
        <f>YEAR(Tabla2[[#This Row],[Fecha de creación]])</f>
        <v>2023</v>
      </c>
      <c r="N13184" s="23">
        <f>MONTH(Tabla2[[#This Row],[Fecha de creación]])</f>
        <v>4</v>
      </c>
    </row>
    <row r="13185" spans="1:14" x14ac:dyDescent="0.25">
      <c r="A13185" s="26">
        <v>45018.705439814818</v>
      </c>
      <c r="B13185" s="23" t="s">
        <v>0</v>
      </c>
      <c r="C13185" s="23" t="s">
        <v>16511</v>
      </c>
      <c r="D13185" s="23" t="s">
        <v>982</v>
      </c>
      <c r="E13185" s="23" t="s">
        <v>1</v>
      </c>
      <c r="F13185" s="23" t="s">
        <v>22</v>
      </c>
      <c r="G13185" s="23" t="s">
        <v>975</v>
      </c>
      <c r="H13185" s="2" t="s">
        <v>8893</v>
      </c>
      <c r="I13185" s="23" t="s">
        <v>7680</v>
      </c>
      <c r="J13185" s="23" t="s">
        <v>59</v>
      </c>
      <c r="K13185" s="23" t="s">
        <v>9712</v>
      </c>
      <c r="L13185" s="23" t="s">
        <v>9538</v>
      </c>
      <c r="M13185" s="23">
        <f>YEAR(Tabla2[[#This Row],[Fecha de creación]])</f>
        <v>2023</v>
      </c>
      <c r="N13185" s="23">
        <f>MONTH(Tabla2[[#This Row],[Fecha de creación]])</f>
        <v>4</v>
      </c>
    </row>
    <row r="13186" spans="1:14" x14ac:dyDescent="0.25">
      <c r="A13186" s="26">
        <v>45019.444374999999</v>
      </c>
      <c r="B13186" s="23" t="s">
        <v>189</v>
      </c>
      <c r="C13186" s="23" t="s">
        <v>16512</v>
      </c>
      <c r="D13186" s="23" t="s">
        <v>535</v>
      </c>
      <c r="E13186" s="23" t="s">
        <v>1</v>
      </c>
      <c r="F13186" s="23" t="s">
        <v>7</v>
      </c>
      <c r="G13186" s="23" t="s">
        <v>3</v>
      </c>
      <c r="H13186" s="2" t="s">
        <v>7743</v>
      </c>
      <c r="I13186" s="23" t="s">
        <v>14979</v>
      </c>
      <c r="J13186" s="23" t="s">
        <v>59</v>
      </c>
      <c r="K13186" s="23" t="s">
        <v>9712</v>
      </c>
      <c r="L13186" s="23" t="s">
        <v>9539</v>
      </c>
      <c r="M13186" s="23">
        <f>YEAR(Tabla2[[#This Row],[Fecha de creación]])</f>
        <v>2023</v>
      </c>
      <c r="N13186" s="23">
        <f>MONTH(Tabla2[[#This Row],[Fecha de creación]])</f>
        <v>4</v>
      </c>
    </row>
    <row r="13187" spans="1:14" x14ac:dyDescent="0.25">
      <c r="A13187" s="26">
        <v>45019.462500000001</v>
      </c>
      <c r="B13187" s="23" t="s">
        <v>189</v>
      </c>
      <c r="C13187" s="23" t="s">
        <v>16513</v>
      </c>
      <c r="D13187" s="23" t="s">
        <v>351</v>
      </c>
      <c r="E13187" s="23" t="s">
        <v>1</v>
      </c>
      <c r="F13187" s="23" t="s">
        <v>7</v>
      </c>
      <c r="G13187" s="23" t="s">
        <v>975</v>
      </c>
      <c r="H13187" s="2" t="s">
        <v>8425</v>
      </c>
      <c r="I13187" s="23" t="s">
        <v>14979</v>
      </c>
      <c r="J13187" s="23" t="s">
        <v>59</v>
      </c>
      <c r="K13187" s="23" t="s">
        <v>9712</v>
      </c>
      <c r="L13187" s="23" t="s">
        <v>9538</v>
      </c>
      <c r="M13187" s="23">
        <f>YEAR(Tabla2[[#This Row],[Fecha de creación]])</f>
        <v>2023</v>
      </c>
      <c r="N13187" s="23">
        <f>MONTH(Tabla2[[#This Row],[Fecha de creación]])</f>
        <v>4</v>
      </c>
    </row>
    <row r="13188" spans="1:14" x14ac:dyDescent="0.25">
      <c r="A13188" s="26">
        <v>45019.46334490741</v>
      </c>
      <c r="B13188" s="23" t="s">
        <v>189</v>
      </c>
      <c r="C13188" s="23" t="s">
        <v>16514</v>
      </c>
      <c r="D13188" s="23" t="s">
        <v>4002</v>
      </c>
      <c r="E13188" s="23" t="s">
        <v>1</v>
      </c>
      <c r="F13188" s="23" t="s">
        <v>2</v>
      </c>
      <c r="G13188" s="23" t="s">
        <v>1551</v>
      </c>
      <c r="H13188" s="2" t="s">
        <v>7737</v>
      </c>
      <c r="I13188" s="23" t="s">
        <v>7205</v>
      </c>
      <c r="J13188" s="23" t="s">
        <v>59</v>
      </c>
      <c r="K13188" s="23" t="s">
        <v>9712</v>
      </c>
      <c r="L13188" s="23" t="s">
        <v>9539</v>
      </c>
      <c r="M13188" s="23">
        <f>YEAR(Tabla2[[#This Row],[Fecha de creación]])</f>
        <v>2023</v>
      </c>
      <c r="N13188" s="23">
        <f>MONTH(Tabla2[[#This Row],[Fecha de creación]])</f>
        <v>4</v>
      </c>
    </row>
    <row r="13189" spans="1:14" x14ac:dyDescent="0.25">
      <c r="A13189" s="26">
        <v>45019.484699074077</v>
      </c>
      <c r="B13189" s="23" t="s">
        <v>19</v>
      </c>
      <c r="C13189" s="23" t="s">
        <v>16515</v>
      </c>
      <c r="D13189" s="23" t="s">
        <v>16516</v>
      </c>
      <c r="E13189" s="23" t="s">
        <v>1</v>
      </c>
      <c r="F13189" s="23" t="s">
        <v>7</v>
      </c>
      <c r="G13189" s="23" t="s">
        <v>3</v>
      </c>
      <c r="H13189" s="2" t="s">
        <v>7745</v>
      </c>
      <c r="I13189" s="23" t="s">
        <v>10079</v>
      </c>
      <c r="J13189" s="23"/>
      <c r="K13189" s="23" t="s">
        <v>9712</v>
      </c>
      <c r="L13189" s="23" t="s">
        <v>9539</v>
      </c>
      <c r="M13189" s="23">
        <f>YEAR(Tabla2[[#This Row],[Fecha de creación]])</f>
        <v>2023</v>
      </c>
      <c r="N13189" s="23">
        <f>MONTH(Tabla2[[#This Row],[Fecha de creación]])</f>
        <v>4</v>
      </c>
    </row>
    <row r="13190" spans="1:14" x14ac:dyDescent="0.25">
      <c r="A13190" s="26">
        <v>45019.491064814814</v>
      </c>
      <c r="B13190" s="23" t="s">
        <v>100</v>
      </c>
      <c r="C13190" s="23" t="s">
        <v>16517</v>
      </c>
      <c r="D13190" s="23" t="s">
        <v>6</v>
      </c>
      <c r="E13190" s="23" t="s">
        <v>1</v>
      </c>
      <c r="F13190" s="23" t="s">
        <v>7</v>
      </c>
      <c r="G13190" s="23" t="s">
        <v>975</v>
      </c>
      <c r="H13190" s="2" t="s">
        <v>7722</v>
      </c>
      <c r="I13190" s="23" t="s">
        <v>6004</v>
      </c>
      <c r="J13190" s="23" t="s">
        <v>59</v>
      </c>
      <c r="K13190" s="23" t="s">
        <v>9712</v>
      </c>
      <c r="L13190" s="23" t="s">
        <v>9538</v>
      </c>
      <c r="M13190" s="23">
        <f>YEAR(Tabla2[[#This Row],[Fecha de creación]])</f>
        <v>2023</v>
      </c>
      <c r="N13190" s="23">
        <f>MONTH(Tabla2[[#This Row],[Fecha de creación]])</f>
        <v>4</v>
      </c>
    </row>
    <row r="13191" spans="1:14" x14ac:dyDescent="0.25">
      <c r="A13191" s="26">
        <v>45019.492175925923</v>
      </c>
      <c r="B13191" s="23" t="s">
        <v>189</v>
      </c>
      <c r="C13191" s="23" t="s">
        <v>16518</v>
      </c>
      <c r="D13191" s="23" t="s">
        <v>351</v>
      </c>
      <c r="E13191" s="23" t="s">
        <v>1</v>
      </c>
      <c r="F13191" s="23" t="s">
        <v>7</v>
      </c>
      <c r="G13191" s="23" t="s">
        <v>975</v>
      </c>
      <c r="H13191" s="2" t="s">
        <v>8425</v>
      </c>
      <c r="I13191" s="23" t="s">
        <v>14979</v>
      </c>
      <c r="J13191" s="23" t="s">
        <v>59</v>
      </c>
      <c r="K13191" s="23" t="s">
        <v>9712</v>
      </c>
      <c r="L13191" s="23" t="s">
        <v>9538</v>
      </c>
      <c r="M13191" s="23">
        <f>YEAR(Tabla2[[#This Row],[Fecha de creación]])</f>
        <v>2023</v>
      </c>
      <c r="N13191" s="23">
        <f>MONTH(Tabla2[[#This Row],[Fecha de creación]])</f>
        <v>4</v>
      </c>
    </row>
    <row r="13192" spans="1:14" x14ac:dyDescent="0.25">
      <c r="A13192" s="26">
        <v>45019.492534722223</v>
      </c>
      <c r="B13192" s="23" t="s">
        <v>34</v>
      </c>
      <c r="C13192" s="23" t="s">
        <v>16519</v>
      </c>
      <c r="D13192" s="23" t="s">
        <v>16520</v>
      </c>
      <c r="E13192" s="23" t="s">
        <v>1</v>
      </c>
      <c r="F13192" s="23" t="s">
        <v>7</v>
      </c>
      <c r="G13192" s="23" t="s">
        <v>975</v>
      </c>
      <c r="H13192" s="2" t="s">
        <v>8535</v>
      </c>
      <c r="I13192" s="23" t="s">
        <v>13151</v>
      </c>
      <c r="J13192" s="23"/>
      <c r="K13192" s="23" t="s">
        <v>9712</v>
      </c>
      <c r="L13192" s="23" t="s">
        <v>9538</v>
      </c>
      <c r="M13192" s="23">
        <f>YEAR(Tabla2[[#This Row],[Fecha de creación]])</f>
        <v>2023</v>
      </c>
      <c r="N13192" s="23">
        <f>MONTH(Tabla2[[#This Row],[Fecha de creación]])</f>
        <v>4</v>
      </c>
    </row>
    <row r="13193" spans="1:14" x14ac:dyDescent="0.25">
      <c r="A13193" s="26">
        <v>45019.497083333335</v>
      </c>
      <c r="B13193" s="23" t="s">
        <v>34</v>
      </c>
      <c r="C13193" s="23" t="s">
        <v>16521</v>
      </c>
      <c r="D13193" s="23" t="s">
        <v>16522</v>
      </c>
      <c r="E13193" s="23" t="s">
        <v>1</v>
      </c>
      <c r="F13193" s="23" t="s">
        <v>7</v>
      </c>
      <c r="G13193" s="23" t="s">
        <v>975</v>
      </c>
      <c r="H13193" s="2" t="s">
        <v>8459</v>
      </c>
      <c r="I13193" s="23" t="s">
        <v>13151</v>
      </c>
      <c r="J13193" s="23"/>
      <c r="K13193" s="23" t="s">
        <v>9712</v>
      </c>
      <c r="L13193" s="23" t="s">
        <v>9538</v>
      </c>
      <c r="M13193" s="23">
        <f>YEAR(Tabla2[[#This Row],[Fecha de creación]])</f>
        <v>2023</v>
      </c>
      <c r="N13193" s="23">
        <f>MONTH(Tabla2[[#This Row],[Fecha de creación]])</f>
        <v>4</v>
      </c>
    </row>
    <row r="13194" spans="1:14" x14ac:dyDescent="0.25">
      <c r="A13194" s="26">
        <v>45019.530393518522</v>
      </c>
      <c r="B13194" s="23" t="s">
        <v>100</v>
      </c>
      <c r="C13194" s="23" t="s">
        <v>16523</v>
      </c>
      <c r="D13194" s="23" t="s">
        <v>7108</v>
      </c>
      <c r="E13194" s="23" t="s">
        <v>1</v>
      </c>
      <c r="F13194" s="23" t="s">
        <v>22</v>
      </c>
      <c r="G13194" s="23" t="s">
        <v>975</v>
      </c>
      <c r="H13194" s="2" t="s">
        <v>8893</v>
      </c>
      <c r="I13194" s="23" t="s">
        <v>14131</v>
      </c>
      <c r="J13194" s="23" t="s">
        <v>59</v>
      </c>
      <c r="K13194" s="23" t="s">
        <v>9712</v>
      </c>
      <c r="L13194" s="23" t="s">
        <v>9538</v>
      </c>
      <c r="M13194" s="23">
        <f>YEAR(Tabla2[[#This Row],[Fecha de creación]])</f>
        <v>2023</v>
      </c>
      <c r="N13194" s="23">
        <f>MONTH(Tabla2[[#This Row],[Fecha de creación]])</f>
        <v>4</v>
      </c>
    </row>
    <row r="13195" spans="1:14" x14ac:dyDescent="0.25">
      <c r="A13195" s="26">
        <v>45019.542650462965</v>
      </c>
      <c r="B13195" s="23" t="s">
        <v>189</v>
      </c>
      <c r="C13195" s="23" t="s">
        <v>16524</v>
      </c>
      <c r="D13195" s="23" t="s">
        <v>351</v>
      </c>
      <c r="E13195" s="23" t="s">
        <v>1</v>
      </c>
      <c r="F13195" s="23" t="s">
        <v>7</v>
      </c>
      <c r="G13195" s="23" t="s">
        <v>975</v>
      </c>
      <c r="H13195" s="2" t="s">
        <v>8425</v>
      </c>
      <c r="I13195" s="23" t="s">
        <v>14979</v>
      </c>
      <c r="J13195" s="23" t="s">
        <v>59</v>
      </c>
      <c r="K13195" s="23" t="s">
        <v>9712</v>
      </c>
      <c r="L13195" s="23" t="s">
        <v>9538</v>
      </c>
      <c r="M13195" s="23">
        <f>YEAR(Tabla2[[#This Row],[Fecha de creación]])</f>
        <v>2023</v>
      </c>
      <c r="N13195" s="23">
        <f>MONTH(Tabla2[[#This Row],[Fecha de creación]])</f>
        <v>4</v>
      </c>
    </row>
    <row r="13196" spans="1:14" x14ac:dyDescent="0.25">
      <c r="A13196" s="26">
        <v>45019.552939814814</v>
      </c>
      <c r="B13196" s="23" t="s">
        <v>189</v>
      </c>
      <c r="C13196" s="23" t="s">
        <v>16525</v>
      </c>
      <c r="D13196" s="23" t="s">
        <v>4002</v>
      </c>
      <c r="E13196" s="23" t="s">
        <v>1</v>
      </c>
      <c r="F13196" s="23" t="s">
        <v>2</v>
      </c>
      <c r="G13196" s="23" t="s">
        <v>1551</v>
      </c>
      <c r="H13196" s="2" t="s">
        <v>7737</v>
      </c>
      <c r="I13196" s="23" t="s">
        <v>7205</v>
      </c>
      <c r="J13196" s="23" t="s">
        <v>59</v>
      </c>
      <c r="K13196" s="23" t="s">
        <v>9712</v>
      </c>
      <c r="L13196" s="23" t="s">
        <v>9539</v>
      </c>
      <c r="M13196" s="23">
        <f>YEAR(Tabla2[[#This Row],[Fecha de creación]])</f>
        <v>2023</v>
      </c>
      <c r="N13196" s="23">
        <f>MONTH(Tabla2[[#This Row],[Fecha de creación]])</f>
        <v>4</v>
      </c>
    </row>
    <row r="13197" spans="1:14" x14ac:dyDescent="0.25">
      <c r="A13197" s="26">
        <v>45019.587094907409</v>
      </c>
      <c r="B13197" s="23" t="s">
        <v>0</v>
      </c>
      <c r="C13197" s="23" t="s">
        <v>16526</v>
      </c>
      <c r="D13197" s="23" t="s">
        <v>7108</v>
      </c>
      <c r="E13197" s="23" t="s">
        <v>1</v>
      </c>
      <c r="F13197" s="23" t="s">
        <v>22</v>
      </c>
      <c r="G13197" s="23" t="s">
        <v>975</v>
      </c>
      <c r="H13197" s="2" t="s">
        <v>8893</v>
      </c>
      <c r="I13197" s="23" t="s">
        <v>14129</v>
      </c>
      <c r="J13197" s="23" t="s">
        <v>59</v>
      </c>
      <c r="K13197" s="23" t="s">
        <v>9712</v>
      </c>
      <c r="L13197" s="23" t="s">
        <v>9538</v>
      </c>
      <c r="M13197" s="23">
        <f>YEAR(Tabla2[[#This Row],[Fecha de creación]])</f>
        <v>2023</v>
      </c>
      <c r="N13197" s="23">
        <f>MONTH(Tabla2[[#This Row],[Fecha de creación]])</f>
        <v>4</v>
      </c>
    </row>
    <row r="13198" spans="1:14" x14ac:dyDescent="0.25">
      <c r="A13198" s="26">
        <v>45020.399780092594</v>
      </c>
      <c r="B13198" s="23" t="s">
        <v>56</v>
      </c>
      <c r="C13198" s="23" t="s">
        <v>16527</v>
      </c>
      <c r="D13198" s="23" t="s">
        <v>7341</v>
      </c>
      <c r="E13198" s="23" t="s">
        <v>1</v>
      </c>
      <c r="F13198" s="23" t="s">
        <v>22</v>
      </c>
      <c r="G13198" s="23" t="s">
        <v>975</v>
      </c>
      <c r="H13198" s="2" t="s">
        <v>16986</v>
      </c>
      <c r="I13198" s="23" t="s">
        <v>14962</v>
      </c>
      <c r="J13198" s="23" t="s">
        <v>59</v>
      </c>
      <c r="K13198" s="23" t="s">
        <v>9712</v>
      </c>
      <c r="L13198" s="23" t="s">
        <v>9538</v>
      </c>
      <c r="M13198" s="23">
        <f>YEAR(Tabla2[[#This Row],[Fecha de creación]])</f>
        <v>2023</v>
      </c>
      <c r="N13198" s="23">
        <f>MONTH(Tabla2[[#This Row],[Fecha de creación]])</f>
        <v>4</v>
      </c>
    </row>
    <row r="13199" spans="1:14" x14ac:dyDescent="0.25">
      <c r="A13199" s="26">
        <v>45020.418865740743</v>
      </c>
      <c r="B13199" s="23" t="s">
        <v>0</v>
      </c>
      <c r="C13199" s="23" t="s">
        <v>16528</v>
      </c>
      <c r="D13199" s="23" t="s">
        <v>10417</v>
      </c>
      <c r="E13199" s="23" t="s">
        <v>1</v>
      </c>
      <c r="F13199" s="23" t="s">
        <v>7</v>
      </c>
      <c r="G13199" s="23" t="s">
        <v>3</v>
      </c>
      <c r="H13199" s="2" t="s">
        <v>7731</v>
      </c>
      <c r="I13199" s="23" t="s">
        <v>14129</v>
      </c>
      <c r="J13199" s="23" t="s">
        <v>59</v>
      </c>
      <c r="K13199" s="23" t="s">
        <v>9712</v>
      </c>
      <c r="L13199" s="23" t="s">
        <v>9539</v>
      </c>
      <c r="M13199" s="23">
        <f>YEAR(Tabla2[[#This Row],[Fecha de creación]])</f>
        <v>2023</v>
      </c>
      <c r="N13199" s="23">
        <f>MONTH(Tabla2[[#This Row],[Fecha de creación]])</f>
        <v>4</v>
      </c>
    </row>
    <row r="13200" spans="1:14" x14ac:dyDescent="0.25">
      <c r="A13200" s="26">
        <v>45020.43546296296</v>
      </c>
      <c r="B13200" s="23" t="s">
        <v>34</v>
      </c>
      <c r="C13200" s="23" t="s">
        <v>16529</v>
      </c>
      <c r="D13200" s="23" t="s">
        <v>16530</v>
      </c>
      <c r="E13200" s="23" t="s">
        <v>1</v>
      </c>
      <c r="F13200" s="23" t="s">
        <v>7</v>
      </c>
      <c r="G13200" s="23" t="s">
        <v>975</v>
      </c>
      <c r="H13200" s="2" t="s">
        <v>7722</v>
      </c>
      <c r="I13200" s="23" t="s">
        <v>13151</v>
      </c>
      <c r="J13200" s="23"/>
      <c r="K13200" s="23" t="s">
        <v>9712</v>
      </c>
      <c r="L13200" s="23" t="s">
        <v>9538</v>
      </c>
      <c r="M13200" s="23">
        <f>YEAR(Tabla2[[#This Row],[Fecha de creación]])</f>
        <v>2023</v>
      </c>
      <c r="N13200" s="23">
        <f>MONTH(Tabla2[[#This Row],[Fecha de creación]])</f>
        <v>4</v>
      </c>
    </row>
    <row r="13201" spans="1:14" x14ac:dyDescent="0.25">
      <c r="A13201" s="26">
        <v>45020.445162037038</v>
      </c>
      <c r="B13201" s="23" t="s">
        <v>34</v>
      </c>
      <c r="C13201" s="23" t="s">
        <v>16531</v>
      </c>
      <c r="D13201" s="23" t="s">
        <v>16532</v>
      </c>
      <c r="E13201" s="23" t="s">
        <v>1</v>
      </c>
      <c r="F13201" s="23" t="s">
        <v>7</v>
      </c>
      <c r="G13201" s="23" t="s">
        <v>975</v>
      </c>
      <c r="H13201" s="2" t="s">
        <v>7744</v>
      </c>
      <c r="I13201" s="23" t="s">
        <v>13151</v>
      </c>
      <c r="J13201" s="23"/>
      <c r="K13201" s="23" t="s">
        <v>9712</v>
      </c>
      <c r="L13201" s="23" t="s">
        <v>9538</v>
      </c>
      <c r="M13201" s="23">
        <f>YEAR(Tabla2[[#This Row],[Fecha de creación]])</f>
        <v>2023</v>
      </c>
      <c r="N13201" s="23">
        <f>MONTH(Tabla2[[#This Row],[Fecha de creación]])</f>
        <v>4</v>
      </c>
    </row>
    <row r="13202" spans="1:14" x14ac:dyDescent="0.25">
      <c r="A13202" s="26">
        <v>45020.446909722225</v>
      </c>
      <c r="B13202" s="23" t="s">
        <v>189</v>
      </c>
      <c r="C13202" s="23" t="s">
        <v>16533</v>
      </c>
      <c r="D13202" s="23" t="s">
        <v>7341</v>
      </c>
      <c r="E13202" s="23" t="s">
        <v>1</v>
      </c>
      <c r="F13202" s="23" t="s">
        <v>22</v>
      </c>
      <c r="G13202" s="23" t="s">
        <v>975</v>
      </c>
      <c r="H13202" s="2" t="s">
        <v>16986</v>
      </c>
      <c r="I13202" s="23" t="s">
        <v>14979</v>
      </c>
      <c r="J13202" s="23" t="s">
        <v>59</v>
      </c>
      <c r="K13202" s="23" t="s">
        <v>9712</v>
      </c>
      <c r="L13202" s="23" t="s">
        <v>9538</v>
      </c>
      <c r="M13202" s="23">
        <f>YEAR(Tabla2[[#This Row],[Fecha de creación]])</f>
        <v>2023</v>
      </c>
      <c r="N13202" s="23">
        <f>MONTH(Tabla2[[#This Row],[Fecha de creación]])</f>
        <v>4</v>
      </c>
    </row>
    <row r="13203" spans="1:14" x14ac:dyDescent="0.25">
      <c r="A13203" s="26">
        <v>45020.447557870371</v>
      </c>
      <c r="B13203" s="23" t="s">
        <v>189</v>
      </c>
      <c r="C13203" s="23" t="s">
        <v>16534</v>
      </c>
      <c r="D13203" s="23" t="s">
        <v>382</v>
      </c>
      <c r="E13203" s="23" t="s">
        <v>1</v>
      </c>
      <c r="F13203" s="23" t="s">
        <v>7</v>
      </c>
      <c r="G13203" s="23" t="s">
        <v>975</v>
      </c>
      <c r="H13203" s="2" t="s">
        <v>7723</v>
      </c>
      <c r="I13203" s="23" t="s">
        <v>14979</v>
      </c>
      <c r="J13203" s="23" t="s">
        <v>59</v>
      </c>
      <c r="K13203" s="23" t="s">
        <v>9712</v>
      </c>
      <c r="L13203" s="23" t="s">
        <v>9538</v>
      </c>
      <c r="M13203" s="23">
        <f>YEAR(Tabla2[[#This Row],[Fecha de creación]])</f>
        <v>2023</v>
      </c>
      <c r="N13203" s="23">
        <f>MONTH(Tabla2[[#This Row],[Fecha de creación]])</f>
        <v>4</v>
      </c>
    </row>
    <row r="13204" spans="1:14" x14ac:dyDescent="0.25">
      <c r="A13204" s="26">
        <v>45020.458553240744</v>
      </c>
      <c r="B13204" s="23" t="s">
        <v>56</v>
      </c>
      <c r="C13204" s="23" t="s">
        <v>16535</v>
      </c>
      <c r="D13204" s="23" t="s">
        <v>7341</v>
      </c>
      <c r="E13204" s="23" t="s">
        <v>1</v>
      </c>
      <c r="F13204" s="23" t="s">
        <v>22</v>
      </c>
      <c r="G13204" s="23" t="s">
        <v>975</v>
      </c>
      <c r="H13204" s="2" t="s">
        <v>16986</v>
      </c>
      <c r="I13204" s="23" t="s">
        <v>14962</v>
      </c>
      <c r="J13204" s="23" t="s">
        <v>59</v>
      </c>
      <c r="K13204" s="23" t="s">
        <v>9712</v>
      </c>
      <c r="L13204" s="23" t="s">
        <v>9538</v>
      </c>
      <c r="M13204" s="23">
        <f>YEAR(Tabla2[[#This Row],[Fecha de creación]])</f>
        <v>2023</v>
      </c>
      <c r="N13204" s="23">
        <f>MONTH(Tabla2[[#This Row],[Fecha de creación]])</f>
        <v>4</v>
      </c>
    </row>
    <row r="13205" spans="1:14" x14ac:dyDescent="0.25">
      <c r="A13205" s="26">
        <v>45020.45925925926</v>
      </c>
      <c r="B13205" s="23" t="s">
        <v>56</v>
      </c>
      <c r="C13205" s="23" t="s">
        <v>16536</v>
      </c>
      <c r="D13205" s="23" t="s">
        <v>382</v>
      </c>
      <c r="E13205" s="23" t="s">
        <v>1</v>
      </c>
      <c r="F13205" s="23" t="s">
        <v>7</v>
      </c>
      <c r="G13205" s="23" t="s">
        <v>975</v>
      </c>
      <c r="H13205" s="2" t="s">
        <v>7723</v>
      </c>
      <c r="I13205" s="23" t="s">
        <v>14962</v>
      </c>
      <c r="J13205" s="23" t="s">
        <v>59</v>
      </c>
      <c r="K13205" s="23" t="s">
        <v>9712</v>
      </c>
      <c r="L13205" s="23" t="s">
        <v>9538</v>
      </c>
      <c r="M13205" s="23">
        <f>YEAR(Tabla2[[#This Row],[Fecha de creación]])</f>
        <v>2023</v>
      </c>
      <c r="N13205" s="23">
        <f>MONTH(Tabla2[[#This Row],[Fecha de creación]])</f>
        <v>4</v>
      </c>
    </row>
    <row r="13206" spans="1:14" x14ac:dyDescent="0.25">
      <c r="A13206" s="26">
        <v>45020.459965277776</v>
      </c>
      <c r="B13206" s="23" t="s">
        <v>56</v>
      </c>
      <c r="C13206" s="23" t="s">
        <v>16537</v>
      </c>
      <c r="D13206" s="23" t="s">
        <v>15015</v>
      </c>
      <c r="E13206" s="23" t="s">
        <v>1</v>
      </c>
      <c r="F13206" s="23" t="s">
        <v>7</v>
      </c>
      <c r="G13206" s="23" t="s">
        <v>975</v>
      </c>
      <c r="H13206" s="2" t="s">
        <v>7745</v>
      </c>
      <c r="I13206" s="23" t="s">
        <v>14962</v>
      </c>
      <c r="J13206" s="23" t="s">
        <v>59</v>
      </c>
      <c r="K13206" s="23" t="s">
        <v>9712</v>
      </c>
      <c r="L13206" s="23" t="s">
        <v>9538</v>
      </c>
      <c r="M13206" s="23">
        <f>YEAR(Tabla2[[#This Row],[Fecha de creación]])</f>
        <v>2023</v>
      </c>
      <c r="N13206" s="23">
        <f>MONTH(Tabla2[[#This Row],[Fecha de creación]])</f>
        <v>4</v>
      </c>
    </row>
    <row r="13207" spans="1:14" x14ac:dyDescent="0.25">
      <c r="A13207" s="26">
        <v>45020.477488425924</v>
      </c>
      <c r="B13207" s="23" t="s">
        <v>19</v>
      </c>
      <c r="C13207" s="23" t="s">
        <v>16538</v>
      </c>
      <c r="D13207" s="23" t="s">
        <v>16539</v>
      </c>
      <c r="E13207" s="23" t="s">
        <v>1</v>
      </c>
      <c r="F13207" s="23" t="s">
        <v>7</v>
      </c>
      <c r="G13207" s="23" t="s">
        <v>975</v>
      </c>
      <c r="H13207" s="2" t="s">
        <v>8535</v>
      </c>
      <c r="I13207" s="23" t="s">
        <v>10079</v>
      </c>
      <c r="J13207" s="23"/>
      <c r="K13207" s="23" t="s">
        <v>9712</v>
      </c>
      <c r="L13207" s="23" t="s">
        <v>9538</v>
      </c>
      <c r="M13207" s="23">
        <f>YEAR(Tabla2[[#This Row],[Fecha de creación]])</f>
        <v>2023</v>
      </c>
      <c r="N13207" s="23">
        <f>MONTH(Tabla2[[#This Row],[Fecha de creación]])</f>
        <v>4</v>
      </c>
    </row>
    <row r="13208" spans="1:14" x14ac:dyDescent="0.25">
      <c r="A13208" s="26">
        <v>45020.482037037036</v>
      </c>
      <c r="B13208" s="23" t="s">
        <v>189</v>
      </c>
      <c r="C13208" s="23" t="s">
        <v>16540</v>
      </c>
      <c r="D13208" s="23" t="s">
        <v>7341</v>
      </c>
      <c r="E13208" s="23" t="s">
        <v>1</v>
      </c>
      <c r="F13208" s="23" t="s">
        <v>22</v>
      </c>
      <c r="G13208" s="23" t="s">
        <v>975</v>
      </c>
      <c r="H13208" s="2" t="s">
        <v>16986</v>
      </c>
      <c r="I13208" s="23" t="s">
        <v>14979</v>
      </c>
      <c r="J13208" s="23" t="s">
        <v>59</v>
      </c>
      <c r="K13208" s="23" t="s">
        <v>9712</v>
      </c>
      <c r="L13208" s="23" t="s">
        <v>9538</v>
      </c>
      <c r="M13208" s="23">
        <f>YEAR(Tabla2[[#This Row],[Fecha de creación]])</f>
        <v>2023</v>
      </c>
      <c r="N13208" s="23">
        <f>MONTH(Tabla2[[#This Row],[Fecha de creación]])</f>
        <v>4</v>
      </c>
    </row>
    <row r="13209" spans="1:14" x14ac:dyDescent="0.25">
      <c r="A13209" s="26">
        <v>45020.491493055553</v>
      </c>
      <c r="B13209" s="23" t="s">
        <v>189</v>
      </c>
      <c r="C13209" s="23" t="s">
        <v>16541</v>
      </c>
      <c r="D13209" s="23" t="s">
        <v>7341</v>
      </c>
      <c r="E13209" s="23" t="s">
        <v>1</v>
      </c>
      <c r="F13209" s="23" t="s">
        <v>22</v>
      </c>
      <c r="G13209" s="23" t="s">
        <v>975</v>
      </c>
      <c r="H13209" s="2" t="s">
        <v>16986</v>
      </c>
      <c r="I13209" s="23" t="s">
        <v>14979</v>
      </c>
      <c r="J13209" s="23" t="s">
        <v>59</v>
      </c>
      <c r="K13209" s="23" t="s">
        <v>9712</v>
      </c>
      <c r="L13209" s="23" t="s">
        <v>9538</v>
      </c>
      <c r="M13209" s="23">
        <f>YEAR(Tabla2[[#This Row],[Fecha de creación]])</f>
        <v>2023</v>
      </c>
      <c r="N13209" s="23">
        <f>MONTH(Tabla2[[#This Row],[Fecha de creación]])</f>
        <v>4</v>
      </c>
    </row>
    <row r="13210" spans="1:14" x14ac:dyDescent="0.25">
      <c r="A13210" s="26">
        <v>45020.499374999999</v>
      </c>
      <c r="B13210" s="23" t="s">
        <v>0</v>
      </c>
      <c r="C13210" s="23" t="s">
        <v>16542</v>
      </c>
      <c r="D13210" s="23" t="s">
        <v>16543</v>
      </c>
      <c r="E13210" s="23" t="s">
        <v>1</v>
      </c>
      <c r="F13210" s="23" t="s">
        <v>2</v>
      </c>
      <c r="G13210" s="23" t="s">
        <v>1551</v>
      </c>
      <c r="H13210" s="2" t="s">
        <v>7721</v>
      </c>
      <c r="I13210" s="23" t="s">
        <v>7749</v>
      </c>
      <c r="J13210" s="23" t="s">
        <v>59</v>
      </c>
      <c r="K13210" s="23" t="s">
        <v>9712</v>
      </c>
      <c r="L13210" s="23" t="s">
        <v>9539</v>
      </c>
      <c r="M13210" s="23">
        <f>YEAR(Tabla2[[#This Row],[Fecha de creación]])</f>
        <v>2023</v>
      </c>
      <c r="N13210" s="23">
        <f>MONTH(Tabla2[[#This Row],[Fecha de creación]])</f>
        <v>4</v>
      </c>
    </row>
    <row r="13211" spans="1:14" x14ac:dyDescent="0.25">
      <c r="A13211" s="26">
        <v>45020.50068287037</v>
      </c>
      <c r="B13211" s="23" t="s">
        <v>19</v>
      </c>
      <c r="C13211" s="23" t="s">
        <v>16544</v>
      </c>
      <c r="D13211" s="23" t="s">
        <v>16545</v>
      </c>
      <c r="E13211" s="23" t="s">
        <v>1</v>
      </c>
      <c r="F13211" s="23" t="s">
        <v>7</v>
      </c>
      <c r="G13211" s="23" t="s">
        <v>975</v>
      </c>
      <c r="H13211" s="2" t="s">
        <v>8559</v>
      </c>
      <c r="I13211" s="23" t="s">
        <v>10079</v>
      </c>
      <c r="J13211" s="23"/>
      <c r="K13211" s="23" t="s">
        <v>9712</v>
      </c>
      <c r="L13211" s="23" t="s">
        <v>9538</v>
      </c>
      <c r="M13211" s="23">
        <f>YEAR(Tabla2[[#This Row],[Fecha de creación]])</f>
        <v>2023</v>
      </c>
      <c r="N13211" s="23">
        <f>MONTH(Tabla2[[#This Row],[Fecha de creación]])</f>
        <v>4</v>
      </c>
    </row>
    <row r="13212" spans="1:14" x14ac:dyDescent="0.25">
      <c r="A13212" s="26">
        <v>45020.504907407405</v>
      </c>
      <c r="B13212" s="23" t="s">
        <v>189</v>
      </c>
      <c r="C13212" s="23" t="s">
        <v>16546</v>
      </c>
      <c r="D13212" s="23" t="s">
        <v>7341</v>
      </c>
      <c r="E13212" s="23" t="s">
        <v>1</v>
      </c>
      <c r="F13212" s="23" t="s">
        <v>22</v>
      </c>
      <c r="G13212" s="23" t="s">
        <v>975</v>
      </c>
      <c r="H13212" s="2" t="s">
        <v>16986</v>
      </c>
      <c r="I13212" s="23" t="s">
        <v>14979</v>
      </c>
      <c r="J13212" s="23" t="s">
        <v>59</v>
      </c>
      <c r="K13212" s="23" t="s">
        <v>9712</v>
      </c>
      <c r="L13212" s="23" t="s">
        <v>9538</v>
      </c>
      <c r="M13212" s="23">
        <f>YEAR(Tabla2[[#This Row],[Fecha de creación]])</f>
        <v>2023</v>
      </c>
      <c r="N13212" s="23">
        <f>MONTH(Tabla2[[#This Row],[Fecha de creación]])</f>
        <v>4</v>
      </c>
    </row>
    <row r="13213" spans="1:14" x14ac:dyDescent="0.25">
      <c r="A13213" s="26">
        <v>45020.505752314813</v>
      </c>
      <c r="B13213" s="23" t="s">
        <v>189</v>
      </c>
      <c r="C13213" s="23" t="s">
        <v>16547</v>
      </c>
      <c r="D13213" s="23" t="s">
        <v>11362</v>
      </c>
      <c r="E13213" s="23" t="s">
        <v>1</v>
      </c>
      <c r="F13213" s="23" t="s">
        <v>7</v>
      </c>
      <c r="G13213" s="23" t="s">
        <v>975</v>
      </c>
      <c r="H13213" s="2" t="s">
        <v>7745</v>
      </c>
      <c r="I13213" s="23" t="s">
        <v>14979</v>
      </c>
      <c r="J13213" s="23" t="s">
        <v>59</v>
      </c>
      <c r="K13213" s="23" t="s">
        <v>9712</v>
      </c>
      <c r="L13213" s="23" t="s">
        <v>9538</v>
      </c>
      <c r="M13213" s="23">
        <f>YEAR(Tabla2[[#This Row],[Fecha de creación]])</f>
        <v>2023</v>
      </c>
      <c r="N13213" s="23">
        <f>MONTH(Tabla2[[#This Row],[Fecha de creación]])</f>
        <v>4</v>
      </c>
    </row>
    <row r="13214" spans="1:14" x14ac:dyDescent="0.25">
      <c r="A13214" s="26">
        <v>45020.506874999999</v>
      </c>
      <c r="B13214" s="23" t="s">
        <v>189</v>
      </c>
      <c r="C13214" s="23" t="s">
        <v>16548</v>
      </c>
      <c r="D13214" s="23" t="s">
        <v>351</v>
      </c>
      <c r="E13214" s="23" t="s">
        <v>1</v>
      </c>
      <c r="F13214" s="23" t="s">
        <v>7</v>
      </c>
      <c r="G13214" s="23" t="s">
        <v>975</v>
      </c>
      <c r="H13214" s="2" t="s">
        <v>8425</v>
      </c>
      <c r="I13214" s="23" t="s">
        <v>14979</v>
      </c>
      <c r="J13214" s="23" t="s">
        <v>59</v>
      </c>
      <c r="K13214" s="23" t="s">
        <v>9712</v>
      </c>
      <c r="L13214" s="23" t="s">
        <v>9538</v>
      </c>
      <c r="M13214" s="23">
        <f>YEAR(Tabla2[[#This Row],[Fecha de creación]])</f>
        <v>2023</v>
      </c>
      <c r="N13214" s="23">
        <f>MONTH(Tabla2[[#This Row],[Fecha de creación]])</f>
        <v>4</v>
      </c>
    </row>
    <row r="13215" spans="1:14" x14ac:dyDescent="0.25">
      <c r="A13215" s="26">
        <v>45020.507662037038</v>
      </c>
      <c r="B13215" s="23" t="s">
        <v>189</v>
      </c>
      <c r="C13215" s="23" t="s">
        <v>16549</v>
      </c>
      <c r="D13215" s="23" t="s">
        <v>11362</v>
      </c>
      <c r="E13215" s="23" t="s">
        <v>1</v>
      </c>
      <c r="F13215" s="23" t="s">
        <v>7</v>
      </c>
      <c r="G13215" s="23" t="s">
        <v>975</v>
      </c>
      <c r="H13215" s="2" t="s">
        <v>7745</v>
      </c>
      <c r="I13215" s="23" t="s">
        <v>14979</v>
      </c>
      <c r="J13215" s="23" t="s">
        <v>59</v>
      </c>
      <c r="K13215" s="23" t="s">
        <v>9712</v>
      </c>
      <c r="L13215" s="23" t="s">
        <v>9538</v>
      </c>
      <c r="M13215" s="23">
        <f>YEAR(Tabla2[[#This Row],[Fecha de creación]])</f>
        <v>2023</v>
      </c>
      <c r="N13215" s="23">
        <f>MONTH(Tabla2[[#This Row],[Fecha de creación]])</f>
        <v>4</v>
      </c>
    </row>
    <row r="13216" spans="1:14" x14ac:dyDescent="0.25">
      <c r="A13216" s="26">
        <v>45020.591469907406</v>
      </c>
      <c r="B13216" s="23" t="s">
        <v>189</v>
      </c>
      <c r="C13216" s="23" t="s">
        <v>16550</v>
      </c>
      <c r="D13216" s="23" t="s">
        <v>21</v>
      </c>
      <c r="E13216" s="23" t="s">
        <v>1</v>
      </c>
      <c r="F13216" s="23" t="s">
        <v>7</v>
      </c>
      <c r="G13216" s="23" t="s">
        <v>975</v>
      </c>
      <c r="H13216" s="2" t="s">
        <v>7744</v>
      </c>
      <c r="I13216" s="23" t="s">
        <v>14979</v>
      </c>
      <c r="J13216" s="23" t="s">
        <v>59</v>
      </c>
      <c r="K13216" s="23" t="s">
        <v>9712</v>
      </c>
      <c r="L13216" s="23" t="s">
        <v>9538</v>
      </c>
      <c r="M13216" s="23">
        <f>YEAR(Tabla2[[#This Row],[Fecha de creación]])</f>
        <v>2023</v>
      </c>
      <c r="N13216" s="23">
        <f>MONTH(Tabla2[[#This Row],[Fecha de creación]])</f>
        <v>4</v>
      </c>
    </row>
    <row r="13217" spans="1:14" x14ac:dyDescent="0.25">
      <c r="A13217" s="26">
        <v>45020.60769675926</v>
      </c>
      <c r="B13217" s="23" t="s">
        <v>189</v>
      </c>
      <c r="C13217" s="23" t="s">
        <v>16551</v>
      </c>
      <c r="D13217" s="23" t="s">
        <v>21</v>
      </c>
      <c r="E13217" s="23" t="s">
        <v>1</v>
      </c>
      <c r="F13217" s="23" t="s">
        <v>7</v>
      </c>
      <c r="G13217" s="23" t="s">
        <v>975</v>
      </c>
      <c r="H13217" s="2" t="s">
        <v>7744</v>
      </c>
      <c r="I13217" s="23" t="s">
        <v>7338</v>
      </c>
      <c r="J13217" s="23" t="s">
        <v>59</v>
      </c>
      <c r="K13217" s="23" t="s">
        <v>9712</v>
      </c>
      <c r="L13217" s="23" t="s">
        <v>9538</v>
      </c>
      <c r="M13217" s="23">
        <f>YEAR(Tabla2[[#This Row],[Fecha de creación]])</f>
        <v>2023</v>
      </c>
      <c r="N13217" s="23">
        <f>MONTH(Tabla2[[#This Row],[Fecha de creación]])</f>
        <v>4</v>
      </c>
    </row>
    <row r="13218" spans="1:14" x14ac:dyDescent="0.25">
      <c r="A13218" s="26">
        <v>45020.638993055552</v>
      </c>
      <c r="B13218" s="23" t="s">
        <v>189</v>
      </c>
      <c r="C13218" s="23" t="s">
        <v>16552</v>
      </c>
      <c r="D13218" s="23" t="s">
        <v>4281</v>
      </c>
      <c r="E13218" s="23" t="s">
        <v>1</v>
      </c>
      <c r="F13218" s="23" t="s">
        <v>7</v>
      </c>
      <c r="G13218" s="23" t="s">
        <v>975</v>
      </c>
      <c r="H13218" s="2" t="s">
        <v>7722</v>
      </c>
      <c r="I13218" s="23" t="s">
        <v>7338</v>
      </c>
      <c r="J13218" s="23" t="s">
        <v>59</v>
      </c>
      <c r="K13218" s="23" t="s">
        <v>9712</v>
      </c>
      <c r="L13218" s="23" t="s">
        <v>9538</v>
      </c>
      <c r="M13218" s="23">
        <f>YEAR(Tabla2[[#This Row],[Fecha de creación]])</f>
        <v>2023</v>
      </c>
      <c r="N13218" s="23">
        <f>MONTH(Tabla2[[#This Row],[Fecha de creación]])</f>
        <v>4</v>
      </c>
    </row>
    <row r="13219" spans="1:14" x14ac:dyDescent="0.25">
      <c r="A13219" s="26">
        <v>45020.668321759258</v>
      </c>
      <c r="B13219" s="23" t="s">
        <v>56</v>
      </c>
      <c r="C13219" s="23" t="s">
        <v>16553</v>
      </c>
      <c r="D13219" s="23" t="s">
        <v>8999</v>
      </c>
      <c r="E13219" s="23" t="s">
        <v>1</v>
      </c>
      <c r="F13219" s="23" t="s">
        <v>22</v>
      </c>
      <c r="G13219" s="23" t="s">
        <v>975</v>
      </c>
      <c r="H13219" s="2" t="s">
        <v>7734</v>
      </c>
      <c r="I13219" s="23" t="s">
        <v>7342</v>
      </c>
      <c r="J13219" s="23" t="s">
        <v>59</v>
      </c>
      <c r="K13219" s="23" t="s">
        <v>9712</v>
      </c>
      <c r="L13219" s="23" t="s">
        <v>9538</v>
      </c>
      <c r="M13219" s="23">
        <f>YEAR(Tabla2[[#This Row],[Fecha de creación]])</f>
        <v>2023</v>
      </c>
      <c r="N13219" s="23">
        <f>MONTH(Tabla2[[#This Row],[Fecha de creación]])</f>
        <v>4</v>
      </c>
    </row>
    <row r="13220" spans="1:14" x14ac:dyDescent="0.25">
      <c r="A13220" s="26">
        <v>45020.670416666668</v>
      </c>
      <c r="B13220" s="23" t="s">
        <v>189</v>
      </c>
      <c r="C13220" s="23" t="s">
        <v>16554</v>
      </c>
      <c r="D13220" s="23" t="s">
        <v>382</v>
      </c>
      <c r="E13220" s="23" t="s">
        <v>1</v>
      </c>
      <c r="F13220" s="23" t="s">
        <v>7</v>
      </c>
      <c r="G13220" s="23" t="s">
        <v>975</v>
      </c>
      <c r="H13220" s="2" t="s">
        <v>7723</v>
      </c>
      <c r="I13220" s="23" t="s">
        <v>7338</v>
      </c>
      <c r="J13220" s="23" t="s">
        <v>59</v>
      </c>
      <c r="K13220" s="23" t="s">
        <v>9712</v>
      </c>
      <c r="L13220" s="23" t="s">
        <v>9538</v>
      </c>
      <c r="M13220" s="23">
        <f>YEAR(Tabla2[[#This Row],[Fecha de creación]])</f>
        <v>2023</v>
      </c>
      <c r="N13220" s="23">
        <f>MONTH(Tabla2[[#This Row],[Fecha de creación]])</f>
        <v>4</v>
      </c>
    </row>
    <row r="13221" spans="1:14" x14ac:dyDescent="0.25">
      <c r="A13221" s="26">
        <v>45020.672418981485</v>
      </c>
      <c r="B13221" s="23" t="s">
        <v>189</v>
      </c>
      <c r="C13221" s="23" t="s">
        <v>16555</v>
      </c>
      <c r="D13221" s="23" t="s">
        <v>7829</v>
      </c>
      <c r="E13221" s="23" t="s">
        <v>1</v>
      </c>
      <c r="F13221" s="23" t="s">
        <v>7</v>
      </c>
      <c r="G13221" s="23" t="s">
        <v>3</v>
      </c>
      <c r="H13221" s="2" t="s">
        <v>7745</v>
      </c>
      <c r="I13221" s="23" t="s">
        <v>7338</v>
      </c>
      <c r="J13221" s="23" t="s">
        <v>59</v>
      </c>
      <c r="K13221" s="23" t="s">
        <v>9712</v>
      </c>
      <c r="L13221" s="23" t="s">
        <v>9539</v>
      </c>
      <c r="M13221" s="23">
        <f>YEAR(Tabla2[[#This Row],[Fecha de creación]])</f>
        <v>2023</v>
      </c>
      <c r="N13221" s="23">
        <f>MONTH(Tabla2[[#This Row],[Fecha de creación]])</f>
        <v>4</v>
      </c>
    </row>
    <row r="13222" spans="1:14" x14ac:dyDescent="0.25">
      <c r="A13222" s="26">
        <v>45020.675879629627</v>
      </c>
      <c r="B13222" s="23" t="s">
        <v>19</v>
      </c>
      <c r="C13222" s="23" t="s">
        <v>16556</v>
      </c>
      <c r="D13222" s="23" t="s">
        <v>16557</v>
      </c>
      <c r="E13222" s="23" t="s">
        <v>1</v>
      </c>
      <c r="F13222" s="23" t="s">
        <v>7</v>
      </c>
      <c r="G13222" s="23" t="s">
        <v>975</v>
      </c>
      <c r="H13222" s="2" t="s">
        <v>8535</v>
      </c>
      <c r="I13222" s="23" t="s">
        <v>10079</v>
      </c>
      <c r="J13222" s="23"/>
      <c r="K13222" s="23" t="s">
        <v>9712</v>
      </c>
      <c r="L13222" s="23" t="s">
        <v>9538</v>
      </c>
      <c r="M13222" s="23">
        <f>YEAR(Tabla2[[#This Row],[Fecha de creación]])</f>
        <v>2023</v>
      </c>
      <c r="N13222" s="23">
        <f>MONTH(Tabla2[[#This Row],[Fecha de creación]])</f>
        <v>4</v>
      </c>
    </row>
    <row r="13223" spans="1:14" x14ac:dyDescent="0.25">
      <c r="A13223" s="26">
        <v>45020.687592592592</v>
      </c>
      <c r="B13223" s="23" t="s">
        <v>19</v>
      </c>
      <c r="C13223" s="23" t="s">
        <v>16558</v>
      </c>
      <c r="D13223" s="23" t="s">
        <v>16559</v>
      </c>
      <c r="E13223" s="23" t="s">
        <v>1</v>
      </c>
      <c r="F13223" s="23" t="s">
        <v>7</v>
      </c>
      <c r="G13223" s="23" t="s">
        <v>975</v>
      </c>
      <c r="H13223" s="2" t="s">
        <v>8535</v>
      </c>
      <c r="I13223" s="23" t="s">
        <v>10079</v>
      </c>
      <c r="J13223" s="23"/>
      <c r="K13223" s="23" t="s">
        <v>9712</v>
      </c>
      <c r="L13223" s="23" t="s">
        <v>9538</v>
      </c>
      <c r="M13223" s="23">
        <f>YEAR(Tabla2[[#This Row],[Fecha de creación]])</f>
        <v>2023</v>
      </c>
      <c r="N13223" s="23">
        <f>MONTH(Tabla2[[#This Row],[Fecha de creación]])</f>
        <v>4</v>
      </c>
    </row>
    <row r="13224" spans="1:14" x14ac:dyDescent="0.25">
      <c r="A13224" s="26">
        <v>45020.701527777775</v>
      </c>
      <c r="B13224" s="23" t="s">
        <v>189</v>
      </c>
      <c r="C13224" s="23" t="s">
        <v>16560</v>
      </c>
      <c r="D13224" s="23" t="s">
        <v>7341</v>
      </c>
      <c r="E13224" s="23" t="s">
        <v>1</v>
      </c>
      <c r="F13224" s="23" t="s">
        <v>22</v>
      </c>
      <c r="G13224" s="23" t="s">
        <v>975</v>
      </c>
      <c r="H13224" s="2" t="s">
        <v>16986</v>
      </c>
      <c r="I13224" s="23" t="s">
        <v>14979</v>
      </c>
      <c r="J13224" s="23" t="s">
        <v>59</v>
      </c>
      <c r="K13224" s="23" t="s">
        <v>9712</v>
      </c>
      <c r="L13224" s="23" t="s">
        <v>9538</v>
      </c>
      <c r="M13224" s="23">
        <f>YEAR(Tabla2[[#This Row],[Fecha de creación]])</f>
        <v>2023</v>
      </c>
      <c r="N13224" s="23">
        <f>MONTH(Tabla2[[#This Row],[Fecha de creación]])</f>
        <v>4</v>
      </c>
    </row>
    <row r="13225" spans="1:14" x14ac:dyDescent="0.25">
      <c r="A13225" s="26">
        <v>45020.702418981484</v>
      </c>
      <c r="B13225" s="23" t="s">
        <v>189</v>
      </c>
      <c r="C13225" s="23" t="s">
        <v>16561</v>
      </c>
      <c r="D13225" s="23" t="s">
        <v>11362</v>
      </c>
      <c r="E13225" s="23" t="s">
        <v>1</v>
      </c>
      <c r="F13225" s="23" t="s">
        <v>7</v>
      </c>
      <c r="G13225" s="23" t="s">
        <v>975</v>
      </c>
      <c r="H13225" s="2" t="s">
        <v>7745</v>
      </c>
      <c r="I13225" s="23" t="s">
        <v>14979</v>
      </c>
      <c r="J13225" s="23" t="s">
        <v>59</v>
      </c>
      <c r="K13225" s="23" t="s">
        <v>9712</v>
      </c>
      <c r="L13225" s="23" t="s">
        <v>9538</v>
      </c>
      <c r="M13225" s="23">
        <f>YEAR(Tabla2[[#This Row],[Fecha de creación]])</f>
        <v>2023</v>
      </c>
      <c r="N13225" s="23">
        <f>MONTH(Tabla2[[#This Row],[Fecha de creación]])</f>
        <v>4</v>
      </c>
    </row>
    <row r="13226" spans="1:14" x14ac:dyDescent="0.25">
      <c r="A13226" s="26">
        <v>45020.753287037034</v>
      </c>
      <c r="B13226" s="23" t="s">
        <v>15996</v>
      </c>
      <c r="C13226" s="23" t="s">
        <v>16562</v>
      </c>
      <c r="D13226" s="23" t="s">
        <v>16563</v>
      </c>
      <c r="E13226" s="23" t="s">
        <v>1</v>
      </c>
      <c r="F13226" s="23" t="s">
        <v>7</v>
      </c>
      <c r="G13226" s="23" t="s">
        <v>3</v>
      </c>
      <c r="H13226" s="2" t="s">
        <v>7758</v>
      </c>
      <c r="I13226" s="23" t="s">
        <v>15999</v>
      </c>
      <c r="J13226" s="23" t="s">
        <v>964</v>
      </c>
      <c r="K13226" s="23" t="s">
        <v>9712</v>
      </c>
      <c r="L13226" s="23" t="s">
        <v>9539</v>
      </c>
      <c r="M13226" s="23">
        <f>YEAR(Tabla2[[#This Row],[Fecha de creación]])</f>
        <v>2023</v>
      </c>
      <c r="N13226" s="23">
        <f>MONTH(Tabla2[[#This Row],[Fecha de creación]])</f>
        <v>4</v>
      </c>
    </row>
    <row r="13227" spans="1:14" x14ac:dyDescent="0.25">
      <c r="A13227" s="26">
        <v>45021.366562499999</v>
      </c>
      <c r="B13227" s="23" t="s">
        <v>19</v>
      </c>
      <c r="C13227" s="23" t="s">
        <v>16564</v>
      </c>
      <c r="D13227" s="23" t="s">
        <v>16559</v>
      </c>
      <c r="E13227" s="23" t="s">
        <v>1</v>
      </c>
      <c r="F13227" s="23" t="s">
        <v>7</v>
      </c>
      <c r="G13227" s="23" t="s">
        <v>975</v>
      </c>
      <c r="H13227" s="2" t="s">
        <v>8535</v>
      </c>
      <c r="I13227" s="23" t="s">
        <v>10079</v>
      </c>
      <c r="J13227" s="23"/>
      <c r="K13227" s="23" t="s">
        <v>9712</v>
      </c>
      <c r="L13227" s="23" t="s">
        <v>9538</v>
      </c>
      <c r="M13227" s="23">
        <f>YEAR(Tabla2[[#This Row],[Fecha de creación]])</f>
        <v>2023</v>
      </c>
      <c r="N13227" s="23">
        <f>MONTH(Tabla2[[#This Row],[Fecha de creación]])</f>
        <v>4</v>
      </c>
    </row>
    <row r="13228" spans="1:14" x14ac:dyDescent="0.25">
      <c r="A13228" s="26">
        <v>45021.389374999999</v>
      </c>
      <c r="B13228" s="23" t="s">
        <v>19</v>
      </c>
      <c r="C13228" s="23" t="s">
        <v>16565</v>
      </c>
      <c r="D13228" s="23" t="s">
        <v>10600</v>
      </c>
      <c r="E13228" s="23" t="s">
        <v>1</v>
      </c>
      <c r="F13228" s="23" t="s">
        <v>7</v>
      </c>
      <c r="G13228" s="23" t="s">
        <v>975</v>
      </c>
      <c r="H13228" s="2" t="s">
        <v>8535</v>
      </c>
      <c r="I13228" s="23" t="s">
        <v>10079</v>
      </c>
      <c r="J13228" s="23"/>
      <c r="K13228" s="23" t="s">
        <v>9712</v>
      </c>
      <c r="L13228" s="23" t="s">
        <v>9538</v>
      </c>
      <c r="M13228" s="23">
        <f>YEAR(Tabla2[[#This Row],[Fecha de creación]])</f>
        <v>2023</v>
      </c>
      <c r="N13228" s="23">
        <f>MONTH(Tabla2[[#This Row],[Fecha de creación]])</f>
        <v>4</v>
      </c>
    </row>
    <row r="13229" spans="1:14" x14ac:dyDescent="0.25">
      <c r="A13229" s="26">
        <v>45021.395844907405</v>
      </c>
      <c r="B13229" s="23" t="s">
        <v>0</v>
      </c>
      <c r="C13229" s="23" t="s">
        <v>16566</v>
      </c>
      <c r="D13229" s="23" t="s">
        <v>382</v>
      </c>
      <c r="E13229" s="23" t="s">
        <v>1</v>
      </c>
      <c r="F13229" s="23" t="s">
        <v>7</v>
      </c>
      <c r="G13229" s="23" t="s">
        <v>3</v>
      </c>
      <c r="H13229" s="2" t="s">
        <v>7723</v>
      </c>
      <c r="I13229" s="23" t="s">
        <v>14129</v>
      </c>
      <c r="J13229" s="23" t="s">
        <v>59</v>
      </c>
      <c r="K13229" s="23" t="s">
        <v>9712</v>
      </c>
      <c r="L13229" s="23" t="s">
        <v>9539</v>
      </c>
      <c r="M13229" s="23">
        <f>YEAR(Tabla2[[#This Row],[Fecha de creación]])</f>
        <v>2023</v>
      </c>
      <c r="N13229" s="23">
        <f>MONTH(Tabla2[[#This Row],[Fecha de creación]])</f>
        <v>4</v>
      </c>
    </row>
    <row r="13230" spans="1:14" x14ac:dyDescent="0.25">
      <c r="A13230" s="26">
        <v>45021.400752314818</v>
      </c>
      <c r="B13230" s="23" t="s">
        <v>19</v>
      </c>
      <c r="C13230" s="23" t="s">
        <v>16567</v>
      </c>
      <c r="D13230" s="23" t="s">
        <v>15685</v>
      </c>
      <c r="E13230" s="23" t="s">
        <v>1</v>
      </c>
      <c r="F13230" s="23" t="s">
        <v>7</v>
      </c>
      <c r="G13230" s="23" t="s">
        <v>975</v>
      </c>
      <c r="H13230" s="2" t="s">
        <v>8535</v>
      </c>
      <c r="I13230" s="23" t="s">
        <v>10079</v>
      </c>
      <c r="J13230" s="23"/>
      <c r="K13230" s="23" t="s">
        <v>9712</v>
      </c>
      <c r="L13230" s="23" t="s">
        <v>9538</v>
      </c>
      <c r="M13230" s="23">
        <f>YEAR(Tabla2[[#This Row],[Fecha de creación]])</f>
        <v>2023</v>
      </c>
      <c r="N13230" s="23">
        <f>MONTH(Tabla2[[#This Row],[Fecha de creación]])</f>
        <v>4</v>
      </c>
    </row>
    <row r="13231" spans="1:14" x14ac:dyDescent="0.25">
      <c r="A13231" s="26">
        <v>45021.410578703704</v>
      </c>
      <c r="B13231" s="23" t="s">
        <v>34</v>
      </c>
      <c r="C13231" s="23" t="s">
        <v>16568</v>
      </c>
      <c r="D13231" s="23" t="s">
        <v>16569</v>
      </c>
      <c r="E13231" s="23" t="s">
        <v>1</v>
      </c>
      <c r="F13231" s="23" t="s">
        <v>7</v>
      </c>
      <c r="G13231" s="23" t="s">
        <v>3</v>
      </c>
      <c r="H13231" s="2" t="s">
        <v>16996</v>
      </c>
      <c r="I13231" s="23" t="s">
        <v>13151</v>
      </c>
      <c r="J13231" s="23"/>
      <c r="K13231" s="23" t="s">
        <v>9712</v>
      </c>
      <c r="L13231" s="23" t="s">
        <v>9539</v>
      </c>
      <c r="M13231" s="23">
        <f>YEAR(Tabla2[[#This Row],[Fecha de creación]])</f>
        <v>2023</v>
      </c>
      <c r="N13231" s="23">
        <f>MONTH(Tabla2[[#This Row],[Fecha de creación]])</f>
        <v>4</v>
      </c>
    </row>
    <row r="13232" spans="1:14" x14ac:dyDescent="0.25">
      <c r="A13232" s="26">
        <v>45021.422476851854</v>
      </c>
      <c r="B13232" s="23" t="s">
        <v>56</v>
      </c>
      <c r="C13232" s="23" t="s">
        <v>16570</v>
      </c>
      <c r="D13232" s="23" t="s">
        <v>16571</v>
      </c>
      <c r="E13232" s="23" t="s">
        <v>1</v>
      </c>
      <c r="F13232" s="23" t="s">
        <v>7</v>
      </c>
      <c r="G13232" s="23" t="s">
        <v>975</v>
      </c>
      <c r="H13232" s="2" t="s">
        <v>7980</v>
      </c>
      <c r="I13232" s="23" t="s">
        <v>7342</v>
      </c>
      <c r="J13232" s="23" t="s">
        <v>59</v>
      </c>
      <c r="K13232" s="23" t="s">
        <v>9712</v>
      </c>
      <c r="L13232" s="23" t="s">
        <v>9538</v>
      </c>
      <c r="M13232" s="23">
        <f>YEAR(Tabla2[[#This Row],[Fecha de creación]])</f>
        <v>2023</v>
      </c>
      <c r="N13232" s="23">
        <f>MONTH(Tabla2[[#This Row],[Fecha de creación]])</f>
        <v>4</v>
      </c>
    </row>
    <row r="13233" spans="1:14" x14ac:dyDescent="0.25">
      <c r="A13233" s="26">
        <v>45021.426203703704</v>
      </c>
      <c r="B13233" s="23" t="s">
        <v>0</v>
      </c>
      <c r="C13233" s="23" t="s">
        <v>16572</v>
      </c>
      <c r="D13233" s="23" t="s">
        <v>6</v>
      </c>
      <c r="E13233" s="23" t="s">
        <v>1</v>
      </c>
      <c r="F13233" s="23" t="s">
        <v>7</v>
      </c>
      <c r="G13233" s="23" t="s">
        <v>975</v>
      </c>
      <c r="H13233" s="2" t="s">
        <v>7722</v>
      </c>
      <c r="I13233" s="23" t="s">
        <v>5999</v>
      </c>
      <c r="J13233" s="23" t="s">
        <v>59</v>
      </c>
      <c r="K13233" s="23" t="s">
        <v>9712</v>
      </c>
      <c r="L13233" s="23" t="s">
        <v>9538</v>
      </c>
      <c r="M13233" s="23">
        <f>YEAR(Tabla2[[#This Row],[Fecha de creación]])</f>
        <v>2023</v>
      </c>
      <c r="N13233" s="23">
        <f>MONTH(Tabla2[[#This Row],[Fecha de creación]])</f>
        <v>4</v>
      </c>
    </row>
    <row r="13234" spans="1:14" x14ac:dyDescent="0.25">
      <c r="A13234" s="26">
        <v>45021.426898148151</v>
      </c>
      <c r="B13234" s="23" t="s">
        <v>0</v>
      </c>
      <c r="C13234" s="23" t="s">
        <v>16573</v>
      </c>
      <c r="D13234" s="23" t="s">
        <v>6</v>
      </c>
      <c r="E13234" s="23" t="s">
        <v>1</v>
      </c>
      <c r="F13234" s="23" t="s">
        <v>7</v>
      </c>
      <c r="G13234" s="23" t="s">
        <v>975</v>
      </c>
      <c r="H13234" s="2" t="s">
        <v>7722</v>
      </c>
      <c r="I13234" s="23" t="s">
        <v>5999</v>
      </c>
      <c r="J13234" s="23" t="s">
        <v>59</v>
      </c>
      <c r="K13234" s="23" t="s">
        <v>9712</v>
      </c>
      <c r="L13234" s="23" t="s">
        <v>9539</v>
      </c>
      <c r="M13234" s="23">
        <f>YEAR(Tabla2[[#This Row],[Fecha de creación]])</f>
        <v>2023</v>
      </c>
      <c r="N13234" s="23">
        <f>MONTH(Tabla2[[#This Row],[Fecha de creación]])</f>
        <v>4</v>
      </c>
    </row>
    <row r="13235" spans="1:14" x14ac:dyDescent="0.25">
      <c r="A13235" s="26">
        <v>45021.433692129627</v>
      </c>
      <c r="B13235" s="23" t="s">
        <v>19</v>
      </c>
      <c r="C13235" s="23" t="s">
        <v>16574</v>
      </c>
      <c r="D13235" s="23" t="s">
        <v>16575</v>
      </c>
      <c r="E13235" s="23" t="s">
        <v>1</v>
      </c>
      <c r="F13235" s="23" t="s">
        <v>7</v>
      </c>
      <c r="G13235" s="23" t="s">
        <v>975</v>
      </c>
      <c r="H13235" s="2" t="s">
        <v>8535</v>
      </c>
      <c r="I13235" s="23" t="s">
        <v>10079</v>
      </c>
      <c r="J13235" s="23"/>
      <c r="K13235" s="23" t="s">
        <v>9712</v>
      </c>
      <c r="L13235" s="23" t="s">
        <v>9538</v>
      </c>
      <c r="M13235" s="23">
        <f>YEAR(Tabla2[[#This Row],[Fecha de creación]])</f>
        <v>2023</v>
      </c>
      <c r="N13235" s="23">
        <f>MONTH(Tabla2[[#This Row],[Fecha de creación]])</f>
        <v>4</v>
      </c>
    </row>
    <row r="13236" spans="1:14" x14ac:dyDescent="0.25">
      <c r="A13236" s="26">
        <v>45021.444618055553</v>
      </c>
      <c r="B13236" s="23" t="s">
        <v>189</v>
      </c>
      <c r="C13236" s="23" t="s">
        <v>16576</v>
      </c>
      <c r="D13236" s="23" t="s">
        <v>15740</v>
      </c>
      <c r="E13236" s="23" t="s">
        <v>1</v>
      </c>
      <c r="F13236" s="23" t="s">
        <v>22</v>
      </c>
      <c r="G13236" s="23" t="s">
        <v>975</v>
      </c>
      <c r="H13236" s="2" t="s">
        <v>7743</v>
      </c>
      <c r="I13236" s="23" t="s">
        <v>14979</v>
      </c>
      <c r="J13236" s="23" t="s">
        <v>59</v>
      </c>
      <c r="K13236" s="23" t="s">
        <v>9712</v>
      </c>
      <c r="L13236" s="23" t="s">
        <v>9538</v>
      </c>
      <c r="M13236" s="23">
        <f>YEAR(Tabla2[[#This Row],[Fecha de creación]])</f>
        <v>2023</v>
      </c>
      <c r="N13236" s="23">
        <f>MONTH(Tabla2[[#This Row],[Fecha de creación]])</f>
        <v>4</v>
      </c>
    </row>
    <row r="13237" spans="1:14" x14ac:dyDescent="0.25">
      <c r="A13237" s="26">
        <v>45021.446770833332</v>
      </c>
      <c r="B13237" s="23" t="s">
        <v>19</v>
      </c>
      <c r="C13237" s="23" t="s">
        <v>16577</v>
      </c>
      <c r="D13237" s="23" t="s">
        <v>16578</v>
      </c>
      <c r="E13237" s="23" t="s">
        <v>1</v>
      </c>
      <c r="F13237" s="23" t="s">
        <v>7</v>
      </c>
      <c r="G13237" s="23" t="s">
        <v>975</v>
      </c>
      <c r="H13237" s="2" t="s">
        <v>7758</v>
      </c>
      <c r="I13237" s="23" t="s">
        <v>10079</v>
      </c>
      <c r="J13237" s="23"/>
      <c r="K13237" s="23" t="s">
        <v>9712</v>
      </c>
      <c r="L13237" s="23" t="s">
        <v>9538</v>
      </c>
      <c r="M13237" s="23">
        <f>YEAR(Tabla2[[#This Row],[Fecha de creación]])</f>
        <v>2023</v>
      </c>
      <c r="N13237" s="23">
        <f>MONTH(Tabla2[[#This Row],[Fecha de creación]])</f>
        <v>4</v>
      </c>
    </row>
    <row r="13238" spans="1:14" x14ac:dyDescent="0.25">
      <c r="A13238" s="26">
        <v>45021.448611111111</v>
      </c>
      <c r="B13238" s="23" t="s">
        <v>56</v>
      </c>
      <c r="C13238" s="23" t="s">
        <v>16579</v>
      </c>
      <c r="D13238" s="23" t="s">
        <v>7341</v>
      </c>
      <c r="E13238" s="23" t="s">
        <v>1</v>
      </c>
      <c r="F13238" s="23" t="s">
        <v>22</v>
      </c>
      <c r="G13238" s="23" t="s">
        <v>975</v>
      </c>
      <c r="H13238" s="2" t="s">
        <v>16986</v>
      </c>
      <c r="I13238" s="23" t="s">
        <v>14962</v>
      </c>
      <c r="J13238" s="23" t="s">
        <v>59</v>
      </c>
      <c r="K13238" s="23" t="s">
        <v>9712</v>
      </c>
      <c r="L13238" s="23" t="s">
        <v>9538</v>
      </c>
      <c r="M13238" s="23">
        <f>YEAR(Tabla2[[#This Row],[Fecha de creación]])</f>
        <v>2023</v>
      </c>
      <c r="N13238" s="23">
        <f>MONTH(Tabla2[[#This Row],[Fecha de creación]])</f>
        <v>4</v>
      </c>
    </row>
    <row r="13239" spans="1:14" x14ac:dyDescent="0.25">
      <c r="A13239" s="26">
        <v>45021.44971064815</v>
      </c>
      <c r="B13239" s="23" t="s">
        <v>56</v>
      </c>
      <c r="C13239" s="23" t="s">
        <v>16580</v>
      </c>
      <c r="D13239" s="23" t="s">
        <v>15015</v>
      </c>
      <c r="E13239" s="23" t="s">
        <v>1</v>
      </c>
      <c r="F13239" s="23" t="s">
        <v>7</v>
      </c>
      <c r="G13239" s="23" t="s">
        <v>975</v>
      </c>
      <c r="H13239" s="2" t="s">
        <v>7745</v>
      </c>
      <c r="I13239" s="23" t="s">
        <v>14962</v>
      </c>
      <c r="J13239" s="23" t="s">
        <v>59</v>
      </c>
      <c r="K13239" s="23" t="s">
        <v>9712</v>
      </c>
      <c r="L13239" s="23" t="s">
        <v>9538</v>
      </c>
      <c r="M13239" s="23">
        <f>YEAR(Tabla2[[#This Row],[Fecha de creación]])</f>
        <v>2023</v>
      </c>
      <c r="N13239" s="23">
        <f>MONTH(Tabla2[[#This Row],[Fecha de creación]])</f>
        <v>4</v>
      </c>
    </row>
    <row r="13240" spans="1:14" x14ac:dyDescent="0.25">
      <c r="A13240" s="26">
        <v>45021.458877314813</v>
      </c>
      <c r="B13240" s="23" t="s">
        <v>189</v>
      </c>
      <c r="C13240" s="23" t="s">
        <v>16581</v>
      </c>
      <c r="D13240" s="23" t="s">
        <v>1800</v>
      </c>
      <c r="E13240" s="23" t="s">
        <v>1</v>
      </c>
      <c r="F13240" s="23" t="s">
        <v>7</v>
      </c>
      <c r="G13240" s="23" t="s">
        <v>1551</v>
      </c>
      <c r="H13240" s="2" t="s">
        <v>7734</v>
      </c>
      <c r="I13240" s="23" t="s">
        <v>11014</v>
      </c>
      <c r="J13240" s="23" t="s">
        <v>59</v>
      </c>
      <c r="K13240" s="23" t="s">
        <v>9712</v>
      </c>
      <c r="L13240" s="23" t="s">
        <v>9539</v>
      </c>
      <c r="M13240" s="23">
        <f>YEAR(Tabla2[[#This Row],[Fecha de creación]])</f>
        <v>2023</v>
      </c>
      <c r="N13240" s="23">
        <f>MONTH(Tabla2[[#This Row],[Fecha de creación]])</f>
        <v>4</v>
      </c>
    </row>
    <row r="13241" spans="1:14" x14ac:dyDescent="0.25">
      <c r="A13241" s="26">
        <v>45021.46292824074</v>
      </c>
      <c r="B13241" s="23" t="s">
        <v>189</v>
      </c>
      <c r="C13241" s="23" t="s">
        <v>16582</v>
      </c>
      <c r="D13241" s="23" t="s">
        <v>7829</v>
      </c>
      <c r="E13241" s="23" t="s">
        <v>1</v>
      </c>
      <c r="F13241" s="23" t="s">
        <v>7</v>
      </c>
      <c r="G13241" s="23" t="s">
        <v>3</v>
      </c>
      <c r="H13241" s="2" t="s">
        <v>7745</v>
      </c>
      <c r="I13241" s="23" t="s">
        <v>7338</v>
      </c>
      <c r="J13241" s="23" t="s">
        <v>59</v>
      </c>
      <c r="K13241" s="23" t="s">
        <v>9712</v>
      </c>
      <c r="L13241" s="23" t="s">
        <v>9539</v>
      </c>
      <c r="M13241" s="23">
        <f>YEAR(Tabla2[[#This Row],[Fecha de creación]])</f>
        <v>2023</v>
      </c>
      <c r="N13241" s="23">
        <f>MONTH(Tabla2[[#This Row],[Fecha de creación]])</f>
        <v>4</v>
      </c>
    </row>
    <row r="13242" spans="1:14" x14ac:dyDescent="0.25">
      <c r="A13242" s="26">
        <v>45021.470833333333</v>
      </c>
      <c r="B13242" s="23" t="s">
        <v>189</v>
      </c>
      <c r="C13242" s="23" t="s">
        <v>16583</v>
      </c>
      <c r="D13242" s="23" t="s">
        <v>7341</v>
      </c>
      <c r="E13242" s="23" t="s">
        <v>1</v>
      </c>
      <c r="F13242" s="23" t="s">
        <v>22</v>
      </c>
      <c r="G13242" s="23" t="s">
        <v>975</v>
      </c>
      <c r="H13242" s="2" t="s">
        <v>16986</v>
      </c>
      <c r="I13242" s="23" t="s">
        <v>14979</v>
      </c>
      <c r="J13242" s="23" t="s">
        <v>59</v>
      </c>
      <c r="K13242" s="23" t="s">
        <v>9712</v>
      </c>
      <c r="L13242" s="23" t="s">
        <v>9538</v>
      </c>
      <c r="M13242" s="23">
        <f>YEAR(Tabla2[[#This Row],[Fecha de creación]])</f>
        <v>2023</v>
      </c>
      <c r="N13242" s="23">
        <f>MONTH(Tabla2[[#This Row],[Fecha de creación]])</f>
        <v>4</v>
      </c>
    </row>
    <row r="13243" spans="1:14" x14ac:dyDescent="0.25">
      <c r="A13243" s="26">
        <v>45021.480428240742</v>
      </c>
      <c r="B13243" s="23" t="s">
        <v>189</v>
      </c>
      <c r="C13243" s="23" t="s">
        <v>16584</v>
      </c>
      <c r="D13243" s="23" t="s">
        <v>312</v>
      </c>
      <c r="E13243" s="23" t="s">
        <v>1</v>
      </c>
      <c r="F13243" s="23" t="s">
        <v>7</v>
      </c>
      <c r="G13243" s="23" t="s">
        <v>975</v>
      </c>
      <c r="H13243" s="2" t="s">
        <v>8459</v>
      </c>
      <c r="I13243" s="23" t="s">
        <v>14979</v>
      </c>
      <c r="J13243" s="23" t="s">
        <v>59</v>
      </c>
      <c r="K13243" s="23" t="s">
        <v>9712</v>
      </c>
      <c r="L13243" s="23" t="s">
        <v>9538</v>
      </c>
      <c r="M13243" s="23">
        <f>YEAR(Tabla2[[#This Row],[Fecha de creación]])</f>
        <v>2023</v>
      </c>
      <c r="N13243" s="23">
        <f>MONTH(Tabla2[[#This Row],[Fecha de creación]])</f>
        <v>4</v>
      </c>
    </row>
    <row r="13244" spans="1:14" x14ac:dyDescent="0.25">
      <c r="A13244" s="26">
        <v>45021.492129629631</v>
      </c>
      <c r="B13244" s="23" t="s">
        <v>56</v>
      </c>
      <c r="C13244" s="23" t="s">
        <v>16585</v>
      </c>
      <c r="D13244" s="23" t="s">
        <v>8191</v>
      </c>
      <c r="E13244" s="23" t="s">
        <v>1</v>
      </c>
      <c r="F13244" s="23" t="s">
        <v>22</v>
      </c>
      <c r="G13244" s="23" t="s">
        <v>975</v>
      </c>
      <c r="H13244" s="2" t="s">
        <v>7734</v>
      </c>
      <c r="I13244" s="23" t="s">
        <v>7342</v>
      </c>
      <c r="J13244" s="23" t="s">
        <v>958</v>
      </c>
      <c r="K13244" s="23" t="s">
        <v>9712</v>
      </c>
      <c r="L13244" s="23" t="s">
        <v>9538</v>
      </c>
      <c r="M13244" s="23">
        <f>YEAR(Tabla2[[#This Row],[Fecha de creación]])</f>
        <v>2023</v>
      </c>
      <c r="N13244" s="23">
        <f>MONTH(Tabla2[[#This Row],[Fecha de creación]])</f>
        <v>4</v>
      </c>
    </row>
    <row r="13245" spans="1:14" x14ac:dyDescent="0.25">
      <c r="A13245" s="26">
        <v>45021.495474537034</v>
      </c>
      <c r="B13245" s="23" t="s">
        <v>0</v>
      </c>
      <c r="C13245" s="23" t="s">
        <v>16586</v>
      </c>
      <c r="D13245" s="23" t="s">
        <v>1002</v>
      </c>
      <c r="E13245" s="23" t="s">
        <v>1</v>
      </c>
      <c r="F13245" s="23" t="s">
        <v>7</v>
      </c>
      <c r="G13245" s="23" t="s">
        <v>975</v>
      </c>
      <c r="H13245" s="2" t="s">
        <v>7736</v>
      </c>
      <c r="I13245" s="23" t="s">
        <v>14129</v>
      </c>
      <c r="J13245" s="23" t="s">
        <v>59</v>
      </c>
      <c r="K13245" s="23" t="s">
        <v>9712</v>
      </c>
      <c r="L13245" s="23" t="s">
        <v>9538</v>
      </c>
      <c r="M13245" s="23">
        <f>YEAR(Tabla2[[#This Row],[Fecha de creación]])</f>
        <v>2023</v>
      </c>
      <c r="N13245" s="23">
        <f>MONTH(Tabla2[[#This Row],[Fecha de creación]])</f>
        <v>4</v>
      </c>
    </row>
    <row r="13246" spans="1:14" x14ac:dyDescent="0.25">
      <c r="A13246" s="26">
        <v>45021.52888888889</v>
      </c>
      <c r="B13246" s="23" t="s">
        <v>19</v>
      </c>
      <c r="C13246" s="23" t="s">
        <v>16587</v>
      </c>
      <c r="D13246" s="23" t="s">
        <v>16588</v>
      </c>
      <c r="E13246" s="23" t="s">
        <v>1</v>
      </c>
      <c r="F13246" s="23" t="s">
        <v>7</v>
      </c>
      <c r="G13246" s="23" t="s">
        <v>975</v>
      </c>
      <c r="H13246" s="2" t="s">
        <v>7731</v>
      </c>
      <c r="I13246" s="23" t="s">
        <v>10079</v>
      </c>
      <c r="J13246" s="23"/>
      <c r="K13246" s="23" t="s">
        <v>9712</v>
      </c>
      <c r="L13246" s="23" t="s">
        <v>9538</v>
      </c>
      <c r="M13246" s="23">
        <f>YEAR(Tabla2[[#This Row],[Fecha de creación]])</f>
        <v>2023</v>
      </c>
      <c r="N13246" s="23">
        <f>MONTH(Tabla2[[#This Row],[Fecha de creación]])</f>
        <v>4</v>
      </c>
    </row>
    <row r="13247" spans="1:14" x14ac:dyDescent="0.25">
      <c r="A13247" s="26">
        <v>45021.534780092596</v>
      </c>
      <c r="B13247" s="23" t="s">
        <v>0</v>
      </c>
      <c r="C13247" s="23" t="s">
        <v>16589</v>
      </c>
      <c r="D13247" s="23" t="s">
        <v>6</v>
      </c>
      <c r="E13247" s="23" t="s">
        <v>1</v>
      </c>
      <c r="F13247" s="23" t="s">
        <v>7</v>
      </c>
      <c r="G13247" s="23" t="s">
        <v>975</v>
      </c>
      <c r="H13247" s="2" t="s">
        <v>7722</v>
      </c>
      <c r="I13247" s="23" t="s">
        <v>5999</v>
      </c>
      <c r="J13247" s="23" t="s">
        <v>59</v>
      </c>
      <c r="K13247" s="23" t="s">
        <v>9712</v>
      </c>
      <c r="L13247" s="23" t="s">
        <v>9539</v>
      </c>
      <c r="M13247" s="23">
        <f>YEAR(Tabla2[[#This Row],[Fecha de creación]])</f>
        <v>2023</v>
      </c>
      <c r="N13247" s="23">
        <f>MONTH(Tabla2[[#This Row],[Fecha de creación]])</f>
        <v>4</v>
      </c>
    </row>
    <row r="13248" spans="1:14" x14ac:dyDescent="0.25">
      <c r="A13248" s="26">
        <v>45021.543333333335</v>
      </c>
      <c r="B13248" s="23" t="s">
        <v>56</v>
      </c>
      <c r="C13248" s="23" t="s">
        <v>16590</v>
      </c>
      <c r="D13248" s="23" t="s">
        <v>312</v>
      </c>
      <c r="E13248" s="23" t="s">
        <v>1</v>
      </c>
      <c r="F13248" s="23" t="s">
        <v>7</v>
      </c>
      <c r="G13248" s="23" t="s">
        <v>975</v>
      </c>
      <c r="H13248" s="2" t="s">
        <v>8459</v>
      </c>
      <c r="I13248" s="23" t="s">
        <v>14962</v>
      </c>
      <c r="J13248" s="23" t="s">
        <v>958</v>
      </c>
      <c r="K13248" s="23" t="s">
        <v>9712</v>
      </c>
      <c r="L13248" s="23" t="s">
        <v>9538</v>
      </c>
      <c r="M13248" s="23">
        <f>YEAR(Tabla2[[#This Row],[Fecha de creación]])</f>
        <v>2023</v>
      </c>
      <c r="N13248" s="23">
        <f>MONTH(Tabla2[[#This Row],[Fecha de creación]])</f>
        <v>4</v>
      </c>
    </row>
    <row r="13249" spans="1:14" x14ac:dyDescent="0.25">
      <c r="A13249" s="26">
        <v>45021.562314814815</v>
      </c>
      <c r="B13249" s="23" t="s">
        <v>189</v>
      </c>
      <c r="C13249" s="23" t="s">
        <v>16591</v>
      </c>
      <c r="D13249" s="23" t="s">
        <v>351</v>
      </c>
      <c r="E13249" s="23" t="s">
        <v>1</v>
      </c>
      <c r="F13249" s="23" t="s">
        <v>7</v>
      </c>
      <c r="G13249" s="23" t="s">
        <v>975</v>
      </c>
      <c r="H13249" s="2" t="s">
        <v>8425</v>
      </c>
      <c r="I13249" s="23" t="s">
        <v>14979</v>
      </c>
      <c r="J13249" s="23" t="s">
        <v>59</v>
      </c>
      <c r="K13249" s="23" t="s">
        <v>9712</v>
      </c>
      <c r="L13249" s="23" t="s">
        <v>9538</v>
      </c>
      <c r="M13249" s="23">
        <f>YEAR(Tabla2[[#This Row],[Fecha de creación]])</f>
        <v>2023</v>
      </c>
      <c r="N13249" s="23">
        <f>MONTH(Tabla2[[#This Row],[Fecha de creación]])</f>
        <v>4</v>
      </c>
    </row>
    <row r="13250" spans="1:14" x14ac:dyDescent="0.25">
      <c r="A13250" s="26">
        <v>45021.562986111108</v>
      </c>
      <c r="B13250" s="23" t="s">
        <v>189</v>
      </c>
      <c r="C13250" s="23" t="s">
        <v>16592</v>
      </c>
      <c r="D13250" s="23" t="s">
        <v>7341</v>
      </c>
      <c r="E13250" s="23" t="s">
        <v>1</v>
      </c>
      <c r="F13250" s="23" t="s">
        <v>22</v>
      </c>
      <c r="G13250" s="23" t="s">
        <v>975</v>
      </c>
      <c r="H13250" s="2" t="s">
        <v>16986</v>
      </c>
      <c r="I13250" s="23" t="s">
        <v>14979</v>
      </c>
      <c r="J13250" s="23" t="s">
        <v>59</v>
      </c>
      <c r="K13250" s="23" t="s">
        <v>9712</v>
      </c>
      <c r="L13250" s="23" t="s">
        <v>9538</v>
      </c>
      <c r="M13250" s="23">
        <f>YEAR(Tabla2[[#This Row],[Fecha de creación]])</f>
        <v>2023</v>
      </c>
      <c r="N13250" s="23">
        <f>MONTH(Tabla2[[#This Row],[Fecha de creación]])</f>
        <v>4</v>
      </c>
    </row>
    <row r="13251" spans="1:14" x14ac:dyDescent="0.25">
      <c r="A13251" s="26">
        <v>45021.611828703702</v>
      </c>
      <c r="B13251" s="23" t="s">
        <v>15996</v>
      </c>
      <c r="C13251" s="23" t="s">
        <v>16593</v>
      </c>
      <c r="D13251" s="23" t="s">
        <v>16594</v>
      </c>
      <c r="E13251" s="23" t="s">
        <v>1</v>
      </c>
      <c r="F13251" s="23" t="s">
        <v>7</v>
      </c>
      <c r="G13251" s="23" t="s">
        <v>975</v>
      </c>
      <c r="H13251" s="2" t="s">
        <v>8397</v>
      </c>
      <c r="I13251" s="23" t="s">
        <v>15999</v>
      </c>
      <c r="J13251" s="23" t="s">
        <v>59</v>
      </c>
      <c r="K13251" s="23" t="s">
        <v>9712</v>
      </c>
      <c r="L13251" s="23" t="s">
        <v>9538</v>
      </c>
      <c r="M13251" s="23">
        <f>YEAR(Tabla2[[#This Row],[Fecha de creación]])</f>
        <v>2023</v>
      </c>
      <c r="N13251" s="23">
        <f>MONTH(Tabla2[[#This Row],[Fecha de creación]])</f>
        <v>4</v>
      </c>
    </row>
    <row r="13252" spans="1:14" x14ac:dyDescent="0.25">
      <c r="A13252" s="26">
        <v>45021.659432870372</v>
      </c>
      <c r="B13252" s="23" t="s">
        <v>56</v>
      </c>
      <c r="C13252" s="23" t="s">
        <v>16595</v>
      </c>
      <c r="D13252" s="23" t="s">
        <v>7268</v>
      </c>
      <c r="E13252" s="23" t="s">
        <v>1</v>
      </c>
      <c r="F13252" s="23" t="s">
        <v>22</v>
      </c>
      <c r="G13252" s="23" t="s">
        <v>975</v>
      </c>
      <c r="H13252" s="2" t="s">
        <v>8893</v>
      </c>
      <c r="I13252" s="23" t="s">
        <v>14962</v>
      </c>
      <c r="J13252" s="23" t="s">
        <v>59</v>
      </c>
      <c r="K13252" s="23" t="s">
        <v>9712</v>
      </c>
      <c r="L13252" s="23" t="s">
        <v>9538</v>
      </c>
      <c r="M13252" s="23">
        <f>YEAR(Tabla2[[#This Row],[Fecha de creación]])</f>
        <v>2023</v>
      </c>
      <c r="N13252" s="23">
        <f>MONTH(Tabla2[[#This Row],[Fecha de creación]])</f>
        <v>4</v>
      </c>
    </row>
    <row r="13253" spans="1:14" x14ac:dyDescent="0.25">
      <c r="A13253" s="26">
        <v>45021.679745370369</v>
      </c>
      <c r="B13253" s="23" t="s">
        <v>9534</v>
      </c>
      <c r="C13253" s="23" t="s">
        <v>16596</v>
      </c>
      <c r="D13253" s="23" t="s">
        <v>49</v>
      </c>
      <c r="E13253" s="23" t="s">
        <v>1</v>
      </c>
      <c r="F13253" s="23" t="s">
        <v>7</v>
      </c>
      <c r="G13253" s="23" t="s">
        <v>975</v>
      </c>
      <c r="H13253" s="2" t="s">
        <v>7745</v>
      </c>
      <c r="I13253" s="23" t="s">
        <v>8168</v>
      </c>
      <c r="J13253" s="23"/>
      <c r="K13253" s="23" t="s">
        <v>9712</v>
      </c>
      <c r="L13253" s="23" t="s">
        <v>9538</v>
      </c>
      <c r="M13253" s="23">
        <f>YEAR(Tabla2[[#This Row],[Fecha de creación]])</f>
        <v>2023</v>
      </c>
      <c r="N13253" s="23">
        <f>MONTH(Tabla2[[#This Row],[Fecha de creación]])</f>
        <v>4</v>
      </c>
    </row>
    <row r="13254" spans="1:14" x14ac:dyDescent="0.25">
      <c r="A13254" s="26">
        <v>45021.680451388886</v>
      </c>
      <c r="B13254" s="23" t="s">
        <v>9534</v>
      </c>
      <c r="C13254" s="23" t="s">
        <v>16597</v>
      </c>
      <c r="D13254" s="23" t="s">
        <v>6</v>
      </c>
      <c r="E13254" s="23" t="s">
        <v>1</v>
      </c>
      <c r="F13254" s="23" t="s">
        <v>7</v>
      </c>
      <c r="G13254" s="23" t="s">
        <v>975</v>
      </c>
      <c r="H13254" s="2" t="s">
        <v>7722</v>
      </c>
      <c r="I13254" s="23" t="s">
        <v>8168</v>
      </c>
      <c r="J13254" s="23"/>
      <c r="K13254" s="23" t="s">
        <v>9712</v>
      </c>
      <c r="L13254" s="23" t="s">
        <v>9539</v>
      </c>
      <c r="M13254" s="23">
        <f>YEAR(Tabla2[[#This Row],[Fecha de creación]])</f>
        <v>2023</v>
      </c>
      <c r="N13254" s="23">
        <f>MONTH(Tabla2[[#This Row],[Fecha de creación]])</f>
        <v>4</v>
      </c>
    </row>
    <row r="13255" spans="1:14" x14ac:dyDescent="0.25">
      <c r="A13255" s="26">
        <v>45021.688807870371</v>
      </c>
      <c r="B13255" s="23" t="s">
        <v>0</v>
      </c>
      <c r="C13255" s="23" t="s">
        <v>16598</v>
      </c>
      <c r="D13255" s="23" t="s">
        <v>7607</v>
      </c>
      <c r="E13255" s="23" t="s">
        <v>1</v>
      </c>
      <c r="F13255" s="23" t="s">
        <v>7</v>
      </c>
      <c r="G13255" s="23" t="s">
        <v>975</v>
      </c>
      <c r="H13255" s="2" t="s">
        <v>13574</v>
      </c>
      <c r="I13255" s="23" t="s">
        <v>5999</v>
      </c>
      <c r="J13255" s="23" t="s">
        <v>59</v>
      </c>
      <c r="K13255" s="23" t="s">
        <v>9712</v>
      </c>
      <c r="L13255" s="23" t="s">
        <v>9539</v>
      </c>
      <c r="M13255" s="23">
        <f>YEAR(Tabla2[[#This Row],[Fecha de creación]])</f>
        <v>2023</v>
      </c>
      <c r="N13255" s="23">
        <f>MONTH(Tabla2[[#This Row],[Fecha de creación]])</f>
        <v>4</v>
      </c>
    </row>
    <row r="13256" spans="1:14" x14ac:dyDescent="0.25">
      <c r="A13256" s="26">
        <v>45021.695300925923</v>
      </c>
      <c r="B13256" s="23" t="s">
        <v>56</v>
      </c>
      <c r="C13256" s="23" t="s">
        <v>16599</v>
      </c>
      <c r="D13256" s="23" t="s">
        <v>312</v>
      </c>
      <c r="E13256" s="23" t="s">
        <v>1</v>
      </c>
      <c r="F13256" s="23" t="s">
        <v>7</v>
      </c>
      <c r="G13256" s="23" t="s">
        <v>975</v>
      </c>
      <c r="H13256" s="2" t="s">
        <v>8459</v>
      </c>
      <c r="I13256" s="23" t="s">
        <v>14962</v>
      </c>
      <c r="J13256" s="23" t="s">
        <v>59</v>
      </c>
      <c r="K13256" s="23" t="s">
        <v>9712</v>
      </c>
      <c r="L13256" s="23" t="s">
        <v>9538</v>
      </c>
      <c r="M13256" s="23">
        <f>YEAR(Tabla2[[#This Row],[Fecha de creación]])</f>
        <v>2023</v>
      </c>
      <c r="N13256" s="23">
        <f>MONTH(Tabla2[[#This Row],[Fecha de creación]])</f>
        <v>4</v>
      </c>
    </row>
    <row r="13257" spans="1:14" x14ac:dyDescent="0.25">
      <c r="A13257" s="26">
        <v>45021.697233796294</v>
      </c>
      <c r="B13257" s="23" t="s">
        <v>9534</v>
      </c>
      <c r="C13257" s="23" t="s">
        <v>16600</v>
      </c>
      <c r="D13257" s="23" t="s">
        <v>49</v>
      </c>
      <c r="E13257" s="23" t="s">
        <v>1</v>
      </c>
      <c r="F13257" s="23" t="s">
        <v>7</v>
      </c>
      <c r="G13257" s="23" t="s">
        <v>975</v>
      </c>
      <c r="H13257" s="2" t="s">
        <v>7745</v>
      </c>
      <c r="I13257" s="23" t="s">
        <v>8168</v>
      </c>
      <c r="J13257" s="23"/>
      <c r="K13257" s="23" t="s">
        <v>9712</v>
      </c>
      <c r="L13257" s="23" t="s">
        <v>9538</v>
      </c>
      <c r="M13257" s="23">
        <f>YEAR(Tabla2[[#This Row],[Fecha de creación]])</f>
        <v>2023</v>
      </c>
      <c r="N13257" s="23">
        <f>MONTH(Tabla2[[#This Row],[Fecha de creación]])</f>
        <v>4</v>
      </c>
    </row>
    <row r="13258" spans="1:14" x14ac:dyDescent="0.25">
      <c r="A13258" s="26">
        <v>45021.697546296295</v>
      </c>
      <c r="B13258" s="23" t="s">
        <v>9534</v>
      </c>
      <c r="C13258" s="23" t="s">
        <v>16601</v>
      </c>
      <c r="D13258" s="23" t="s">
        <v>6</v>
      </c>
      <c r="E13258" s="23" t="s">
        <v>1</v>
      </c>
      <c r="F13258" s="23" t="s">
        <v>7</v>
      </c>
      <c r="G13258" s="23" t="s">
        <v>975</v>
      </c>
      <c r="H13258" s="2" t="s">
        <v>7722</v>
      </c>
      <c r="I13258" s="23" t="s">
        <v>8168</v>
      </c>
      <c r="J13258" s="23"/>
      <c r="K13258" s="23" t="s">
        <v>9712</v>
      </c>
      <c r="L13258" s="23" t="s">
        <v>9539</v>
      </c>
      <c r="M13258" s="23">
        <f>YEAR(Tabla2[[#This Row],[Fecha de creación]])</f>
        <v>2023</v>
      </c>
      <c r="N13258" s="23">
        <f>MONTH(Tabla2[[#This Row],[Fecha de creación]])</f>
        <v>4</v>
      </c>
    </row>
    <row r="13259" spans="1:14" x14ac:dyDescent="0.25">
      <c r="A13259" s="26">
        <v>45021.698287037034</v>
      </c>
      <c r="B13259" s="23" t="s">
        <v>9534</v>
      </c>
      <c r="C13259" s="23" t="s">
        <v>16602</v>
      </c>
      <c r="D13259" s="23" t="s">
        <v>1005</v>
      </c>
      <c r="E13259" s="23" t="s">
        <v>1</v>
      </c>
      <c r="F13259" s="23" t="s">
        <v>7</v>
      </c>
      <c r="G13259" s="23" t="s">
        <v>975</v>
      </c>
      <c r="H13259" s="2" t="s">
        <v>7744</v>
      </c>
      <c r="I13259" s="23" t="s">
        <v>8168</v>
      </c>
      <c r="J13259" s="23"/>
      <c r="K13259" s="23" t="s">
        <v>9712</v>
      </c>
      <c r="L13259" s="23" t="s">
        <v>9538</v>
      </c>
      <c r="M13259" s="23">
        <f>YEAR(Tabla2[[#This Row],[Fecha de creación]])</f>
        <v>2023</v>
      </c>
      <c r="N13259" s="23">
        <f>MONTH(Tabla2[[#This Row],[Fecha de creación]])</f>
        <v>4</v>
      </c>
    </row>
    <row r="13260" spans="1:14" x14ac:dyDescent="0.25">
      <c r="A13260" s="26">
        <v>45021.711192129631</v>
      </c>
      <c r="B13260" s="23" t="s">
        <v>9534</v>
      </c>
      <c r="C13260" s="23" t="s">
        <v>16603</v>
      </c>
      <c r="D13260" s="23" t="s">
        <v>16421</v>
      </c>
      <c r="E13260" s="23" t="s">
        <v>1</v>
      </c>
      <c r="F13260" s="23" t="s">
        <v>7</v>
      </c>
      <c r="G13260" s="23" t="s">
        <v>975</v>
      </c>
      <c r="H13260" s="2" t="s">
        <v>7745</v>
      </c>
      <c r="I13260" s="23" t="s">
        <v>8168</v>
      </c>
      <c r="J13260" s="23"/>
      <c r="K13260" s="23" t="s">
        <v>9712</v>
      </c>
      <c r="L13260" s="23" t="s">
        <v>9538</v>
      </c>
      <c r="M13260" s="23">
        <f>YEAR(Tabla2[[#This Row],[Fecha de creación]])</f>
        <v>2023</v>
      </c>
      <c r="N13260" s="23">
        <f>MONTH(Tabla2[[#This Row],[Fecha de creación]])</f>
        <v>4</v>
      </c>
    </row>
    <row r="13261" spans="1:14" x14ac:dyDescent="0.25">
      <c r="A13261" s="26">
        <v>45021.714328703703</v>
      </c>
      <c r="B13261" s="23" t="s">
        <v>56</v>
      </c>
      <c r="C13261" s="23" t="s">
        <v>16604</v>
      </c>
      <c r="D13261" s="23" t="s">
        <v>15427</v>
      </c>
      <c r="E13261" s="23" t="s">
        <v>1</v>
      </c>
      <c r="F13261" s="23" t="s">
        <v>2</v>
      </c>
      <c r="G13261" s="23" t="s">
        <v>975</v>
      </c>
      <c r="H13261" s="2" t="s">
        <v>8099</v>
      </c>
      <c r="I13261" s="23" t="s">
        <v>14962</v>
      </c>
      <c r="J13261" s="23" t="s">
        <v>59</v>
      </c>
      <c r="K13261" s="23" t="s">
        <v>9712</v>
      </c>
      <c r="L13261" s="23" t="s">
        <v>9538</v>
      </c>
      <c r="M13261" s="23">
        <f>YEAR(Tabla2[[#This Row],[Fecha de creación]])</f>
        <v>2023</v>
      </c>
      <c r="N13261" s="23">
        <f>MONTH(Tabla2[[#This Row],[Fecha de creación]])</f>
        <v>4</v>
      </c>
    </row>
    <row r="13262" spans="1:14" x14ac:dyDescent="0.25">
      <c r="A13262" s="26">
        <v>45022.430995370371</v>
      </c>
      <c r="B13262" s="23" t="s">
        <v>0</v>
      </c>
      <c r="C13262" s="23" t="s">
        <v>16605</v>
      </c>
      <c r="D13262" s="23" t="s">
        <v>622</v>
      </c>
      <c r="E13262" s="23" t="s">
        <v>1</v>
      </c>
      <c r="F13262" s="23" t="s">
        <v>7</v>
      </c>
      <c r="G13262" s="23" t="s">
        <v>1551</v>
      </c>
      <c r="H13262" s="2" t="s">
        <v>8491</v>
      </c>
      <c r="I13262" s="23" t="s">
        <v>11022</v>
      </c>
      <c r="J13262" s="23" t="s">
        <v>59</v>
      </c>
      <c r="K13262" s="23" t="s">
        <v>9712</v>
      </c>
      <c r="L13262" s="23" t="s">
        <v>9539</v>
      </c>
      <c r="M13262" s="23">
        <f>YEAR(Tabla2[[#This Row],[Fecha de creación]])</f>
        <v>2023</v>
      </c>
      <c r="N13262" s="23">
        <f>MONTH(Tabla2[[#This Row],[Fecha de creación]])</f>
        <v>4</v>
      </c>
    </row>
    <row r="13263" spans="1:14" x14ac:dyDescent="0.25">
      <c r="A13263" s="26">
        <v>45022.457326388889</v>
      </c>
      <c r="B13263" s="23" t="s">
        <v>0</v>
      </c>
      <c r="C13263" s="23" t="s">
        <v>16606</v>
      </c>
      <c r="D13263" s="23" t="s">
        <v>7108</v>
      </c>
      <c r="E13263" s="23" t="s">
        <v>1</v>
      </c>
      <c r="F13263" s="23" t="s">
        <v>22</v>
      </c>
      <c r="G13263" s="23" t="s">
        <v>975</v>
      </c>
      <c r="H13263" s="2" t="s">
        <v>8893</v>
      </c>
      <c r="I13263" s="23" t="s">
        <v>14129</v>
      </c>
      <c r="J13263" s="23" t="s">
        <v>59</v>
      </c>
      <c r="K13263" s="23" t="s">
        <v>9712</v>
      </c>
      <c r="L13263" s="23" t="s">
        <v>9538</v>
      </c>
      <c r="M13263" s="23">
        <f>YEAR(Tabla2[[#This Row],[Fecha de creación]])</f>
        <v>2023</v>
      </c>
      <c r="N13263" s="23">
        <f>MONTH(Tabla2[[#This Row],[Fecha de creación]])</f>
        <v>4</v>
      </c>
    </row>
    <row r="13264" spans="1:14" x14ac:dyDescent="0.25">
      <c r="A13264" s="26">
        <v>45022.489733796298</v>
      </c>
      <c r="B13264" s="23" t="s">
        <v>0</v>
      </c>
      <c r="C13264" s="23" t="s">
        <v>16607</v>
      </c>
      <c r="D13264" s="23" t="s">
        <v>49</v>
      </c>
      <c r="E13264" s="23" t="s">
        <v>1</v>
      </c>
      <c r="F13264" s="23" t="s">
        <v>7</v>
      </c>
      <c r="G13264" s="23" t="s">
        <v>3</v>
      </c>
      <c r="H13264" s="2" t="s">
        <v>7745</v>
      </c>
      <c r="I13264" s="23" t="s">
        <v>14129</v>
      </c>
      <c r="J13264" s="23" t="s">
        <v>59</v>
      </c>
      <c r="K13264" s="23" t="s">
        <v>9712</v>
      </c>
      <c r="L13264" s="23" t="s">
        <v>9539</v>
      </c>
      <c r="M13264" s="23">
        <f>YEAR(Tabla2[[#This Row],[Fecha de creación]])</f>
        <v>2023</v>
      </c>
      <c r="N13264" s="23">
        <f>MONTH(Tabla2[[#This Row],[Fecha de creación]])</f>
        <v>4</v>
      </c>
    </row>
    <row r="13265" spans="1:14" x14ac:dyDescent="0.25">
      <c r="A13265" s="26">
        <v>45022.49523148148</v>
      </c>
      <c r="B13265" s="23" t="s">
        <v>0</v>
      </c>
      <c r="C13265" s="23" t="s">
        <v>16608</v>
      </c>
      <c r="D13265" s="23" t="s">
        <v>49</v>
      </c>
      <c r="E13265" s="23" t="s">
        <v>1</v>
      </c>
      <c r="F13265" s="23" t="s">
        <v>7</v>
      </c>
      <c r="G13265" s="23" t="s">
        <v>3</v>
      </c>
      <c r="H13265" s="2" t="s">
        <v>7745</v>
      </c>
      <c r="I13265" s="23" t="s">
        <v>14129</v>
      </c>
      <c r="J13265" s="23" t="s">
        <v>59</v>
      </c>
      <c r="K13265" s="23" t="s">
        <v>9712</v>
      </c>
      <c r="L13265" s="23" t="s">
        <v>9539</v>
      </c>
      <c r="M13265" s="23">
        <f>YEAR(Tabla2[[#This Row],[Fecha de creación]])</f>
        <v>2023</v>
      </c>
      <c r="N13265" s="23">
        <f>MONTH(Tabla2[[#This Row],[Fecha de creación]])</f>
        <v>4</v>
      </c>
    </row>
    <row r="13266" spans="1:14" x14ac:dyDescent="0.25">
      <c r="A13266" s="26">
        <v>45022.523564814815</v>
      </c>
      <c r="B13266" s="23" t="s">
        <v>0</v>
      </c>
      <c r="C13266" s="23" t="s">
        <v>16609</v>
      </c>
      <c r="D13266" s="23" t="s">
        <v>1002</v>
      </c>
      <c r="E13266" s="23" t="s">
        <v>1</v>
      </c>
      <c r="F13266" s="23" t="s">
        <v>7</v>
      </c>
      <c r="G13266" s="23" t="s">
        <v>975</v>
      </c>
      <c r="H13266" s="2" t="s">
        <v>7736</v>
      </c>
      <c r="I13266" s="23" t="s">
        <v>14129</v>
      </c>
      <c r="J13266" s="23" t="s">
        <v>59</v>
      </c>
      <c r="K13266" s="23" t="s">
        <v>9712</v>
      </c>
      <c r="L13266" s="23" t="s">
        <v>9538</v>
      </c>
      <c r="M13266" s="23">
        <f>YEAR(Tabla2[[#This Row],[Fecha de creación]])</f>
        <v>2023</v>
      </c>
      <c r="N13266" s="23">
        <f>MONTH(Tabla2[[#This Row],[Fecha de creación]])</f>
        <v>4</v>
      </c>
    </row>
    <row r="13267" spans="1:14" x14ac:dyDescent="0.25">
      <c r="A13267" s="26">
        <v>45022.531273148146</v>
      </c>
      <c r="B13267" s="23" t="s">
        <v>0</v>
      </c>
      <c r="C13267" s="23" t="s">
        <v>16610</v>
      </c>
      <c r="D13267" s="23" t="s">
        <v>1057</v>
      </c>
      <c r="E13267" s="23" t="s">
        <v>1</v>
      </c>
      <c r="F13267" s="23" t="s">
        <v>7</v>
      </c>
      <c r="G13267" s="23" t="s">
        <v>975</v>
      </c>
      <c r="H13267" s="2" t="s">
        <v>8535</v>
      </c>
      <c r="I13267" s="23" t="s">
        <v>14129</v>
      </c>
      <c r="J13267" s="23" t="s">
        <v>958</v>
      </c>
      <c r="K13267" s="23" t="s">
        <v>9712</v>
      </c>
      <c r="L13267" s="23" t="s">
        <v>9538</v>
      </c>
      <c r="M13267" s="23">
        <f>YEAR(Tabla2[[#This Row],[Fecha de creación]])</f>
        <v>2023</v>
      </c>
      <c r="N13267" s="23">
        <f>MONTH(Tabla2[[#This Row],[Fecha de creación]])</f>
        <v>4</v>
      </c>
    </row>
    <row r="13268" spans="1:14" x14ac:dyDescent="0.25">
      <c r="A13268" s="26">
        <v>45022.565416666665</v>
      </c>
      <c r="B13268" s="23" t="s">
        <v>0</v>
      </c>
      <c r="C13268" s="23" t="s">
        <v>16611</v>
      </c>
      <c r="D13268" s="23" t="s">
        <v>719</v>
      </c>
      <c r="E13268" s="23" t="s">
        <v>1</v>
      </c>
      <c r="F13268" s="23" t="s">
        <v>7</v>
      </c>
      <c r="G13268" s="23" t="s">
        <v>975</v>
      </c>
      <c r="H13268" s="2" t="s">
        <v>7777</v>
      </c>
      <c r="I13268" s="23" t="s">
        <v>14129</v>
      </c>
      <c r="J13268" s="23" t="s">
        <v>59</v>
      </c>
      <c r="K13268" s="23" t="s">
        <v>9712</v>
      </c>
      <c r="L13268" s="23" t="s">
        <v>9538</v>
      </c>
      <c r="M13268" s="23">
        <f>YEAR(Tabla2[[#This Row],[Fecha de creación]])</f>
        <v>2023</v>
      </c>
      <c r="N13268" s="23">
        <f>MONTH(Tabla2[[#This Row],[Fecha de creación]])</f>
        <v>4</v>
      </c>
    </row>
    <row r="13269" spans="1:14" x14ac:dyDescent="0.25">
      <c r="A13269" s="26">
        <v>45022.69431712963</v>
      </c>
      <c r="B13269" s="23" t="s">
        <v>100</v>
      </c>
      <c r="C13269" s="23" t="s">
        <v>16612</v>
      </c>
      <c r="D13269" s="23" t="s">
        <v>6</v>
      </c>
      <c r="E13269" s="23" t="s">
        <v>1</v>
      </c>
      <c r="F13269" s="23" t="s">
        <v>7</v>
      </c>
      <c r="G13269" s="23" t="s">
        <v>975</v>
      </c>
      <c r="H13269" s="2" t="s">
        <v>7722</v>
      </c>
      <c r="I13269" s="23" t="s">
        <v>6004</v>
      </c>
      <c r="J13269" s="23" t="s">
        <v>59</v>
      </c>
      <c r="K13269" s="23" t="s">
        <v>9712</v>
      </c>
      <c r="L13269" s="23" t="s">
        <v>9538</v>
      </c>
      <c r="M13269" s="23">
        <f>YEAR(Tabla2[[#This Row],[Fecha de creación]])</f>
        <v>2023</v>
      </c>
      <c r="N13269" s="23">
        <f>MONTH(Tabla2[[#This Row],[Fecha de creación]])</f>
        <v>4</v>
      </c>
    </row>
    <row r="13270" spans="1:14" x14ac:dyDescent="0.25">
      <c r="A13270" s="26">
        <v>45023.42391203704</v>
      </c>
      <c r="B13270" s="23" t="s">
        <v>189</v>
      </c>
      <c r="C13270" s="23" t="s">
        <v>16613</v>
      </c>
      <c r="D13270" s="23" t="s">
        <v>16614</v>
      </c>
      <c r="E13270" s="23" t="s">
        <v>1</v>
      </c>
      <c r="F13270" s="23" t="s">
        <v>22</v>
      </c>
      <c r="G13270" s="23" t="s">
        <v>975</v>
      </c>
      <c r="H13270" s="2" t="s">
        <v>14313</v>
      </c>
      <c r="I13270" s="23" t="s">
        <v>7338</v>
      </c>
      <c r="J13270" s="23" t="s">
        <v>958</v>
      </c>
      <c r="K13270" s="23" t="s">
        <v>9712</v>
      </c>
      <c r="L13270" s="23" t="s">
        <v>9538</v>
      </c>
      <c r="M13270" s="23">
        <f>YEAR(Tabla2[[#This Row],[Fecha de creación]])</f>
        <v>2023</v>
      </c>
      <c r="N13270" s="23">
        <f>MONTH(Tabla2[[#This Row],[Fecha de creación]])</f>
        <v>4</v>
      </c>
    </row>
    <row r="13271" spans="1:14" x14ac:dyDescent="0.25">
      <c r="A13271" s="26">
        <v>45023.425173611111</v>
      </c>
      <c r="B13271" s="23" t="s">
        <v>189</v>
      </c>
      <c r="C13271" s="23" t="s">
        <v>16615</v>
      </c>
      <c r="D13271" s="23" t="s">
        <v>7351</v>
      </c>
      <c r="E13271" s="23" t="s">
        <v>1</v>
      </c>
      <c r="F13271" s="23" t="s">
        <v>7</v>
      </c>
      <c r="G13271" s="23" t="s">
        <v>975</v>
      </c>
      <c r="H13271" s="2" t="s">
        <v>8459</v>
      </c>
      <c r="I13271" s="23" t="s">
        <v>7338</v>
      </c>
      <c r="J13271" s="23" t="s">
        <v>958</v>
      </c>
      <c r="K13271" s="23" t="s">
        <v>9712</v>
      </c>
      <c r="L13271" s="23" t="s">
        <v>9538</v>
      </c>
      <c r="M13271" s="23">
        <f>YEAR(Tabla2[[#This Row],[Fecha de creación]])</f>
        <v>2023</v>
      </c>
      <c r="N13271" s="23">
        <f>MONTH(Tabla2[[#This Row],[Fecha de creación]])</f>
        <v>4</v>
      </c>
    </row>
    <row r="13272" spans="1:14" x14ac:dyDescent="0.25">
      <c r="A13272" s="26">
        <v>45023.426944444444</v>
      </c>
      <c r="B13272" s="23" t="s">
        <v>56</v>
      </c>
      <c r="C13272" s="23" t="s">
        <v>16616</v>
      </c>
      <c r="D13272" s="23" t="s">
        <v>7351</v>
      </c>
      <c r="E13272" s="23" t="s">
        <v>1</v>
      </c>
      <c r="F13272" s="23" t="s">
        <v>7</v>
      </c>
      <c r="G13272" s="23" t="s">
        <v>975</v>
      </c>
      <c r="H13272" s="2" t="s">
        <v>8459</v>
      </c>
      <c r="I13272" s="23" t="s">
        <v>7342</v>
      </c>
      <c r="J13272" s="23" t="s">
        <v>958</v>
      </c>
      <c r="K13272" s="23" t="s">
        <v>9712</v>
      </c>
      <c r="L13272" s="23" t="s">
        <v>9538</v>
      </c>
      <c r="M13272" s="23">
        <f>YEAR(Tabla2[[#This Row],[Fecha de creación]])</f>
        <v>2023</v>
      </c>
      <c r="N13272" s="23">
        <f>MONTH(Tabla2[[#This Row],[Fecha de creación]])</f>
        <v>4</v>
      </c>
    </row>
    <row r="13273" spans="1:14" x14ac:dyDescent="0.25">
      <c r="A13273" s="26">
        <v>45023.428564814814</v>
      </c>
      <c r="B13273" s="23" t="s">
        <v>56</v>
      </c>
      <c r="C13273" s="23" t="s">
        <v>16617</v>
      </c>
      <c r="D13273" s="23" t="s">
        <v>7351</v>
      </c>
      <c r="E13273" s="23" t="s">
        <v>1</v>
      </c>
      <c r="F13273" s="23" t="s">
        <v>7</v>
      </c>
      <c r="G13273" s="23" t="s">
        <v>975</v>
      </c>
      <c r="H13273" s="2" t="s">
        <v>8459</v>
      </c>
      <c r="I13273" s="23" t="s">
        <v>7342</v>
      </c>
      <c r="J13273" s="23" t="s">
        <v>958</v>
      </c>
      <c r="K13273" s="23" t="s">
        <v>9712</v>
      </c>
      <c r="L13273" s="23" t="s">
        <v>9538</v>
      </c>
      <c r="M13273" s="23">
        <f>YEAR(Tabla2[[#This Row],[Fecha de creación]])</f>
        <v>2023</v>
      </c>
      <c r="N13273" s="23">
        <f>MONTH(Tabla2[[#This Row],[Fecha de creación]])</f>
        <v>4</v>
      </c>
    </row>
    <row r="13274" spans="1:14" x14ac:dyDescent="0.25">
      <c r="A13274" s="26">
        <v>45023.484849537039</v>
      </c>
      <c r="B13274" s="23" t="s">
        <v>56</v>
      </c>
      <c r="C13274" s="23" t="s">
        <v>16618</v>
      </c>
      <c r="D13274" s="23" t="s">
        <v>2802</v>
      </c>
      <c r="E13274" s="23" t="s">
        <v>1</v>
      </c>
      <c r="F13274" s="23" t="s">
        <v>22</v>
      </c>
      <c r="G13274" s="23" t="s">
        <v>975</v>
      </c>
      <c r="H13274" s="2" t="s">
        <v>7764</v>
      </c>
      <c r="I13274" s="23" t="s">
        <v>7342</v>
      </c>
      <c r="J13274" s="23" t="s">
        <v>958</v>
      </c>
      <c r="K13274" s="23" t="s">
        <v>9712</v>
      </c>
      <c r="L13274" s="23" t="s">
        <v>9538</v>
      </c>
      <c r="M13274" s="23">
        <f>YEAR(Tabla2[[#This Row],[Fecha de creación]])</f>
        <v>2023</v>
      </c>
      <c r="N13274" s="23">
        <f>MONTH(Tabla2[[#This Row],[Fecha de creación]])</f>
        <v>4</v>
      </c>
    </row>
    <row r="13275" spans="1:14" x14ac:dyDescent="0.25">
      <c r="A13275" s="26">
        <v>45023.784768518519</v>
      </c>
      <c r="B13275" s="23" t="s">
        <v>9534</v>
      </c>
      <c r="C13275" s="23" t="s">
        <v>16619</v>
      </c>
      <c r="D13275" s="23" t="s">
        <v>1820</v>
      </c>
      <c r="E13275" s="23" t="s">
        <v>1</v>
      </c>
      <c r="F13275" s="23" t="s">
        <v>7</v>
      </c>
      <c r="G13275" s="23" t="s">
        <v>1551</v>
      </c>
      <c r="H13275" s="2" t="s">
        <v>7742</v>
      </c>
      <c r="I13275" s="23" t="s">
        <v>13522</v>
      </c>
      <c r="J13275" s="23"/>
      <c r="K13275" s="23" t="s">
        <v>9712</v>
      </c>
      <c r="L13275" s="23" t="s">
        <v>9539</v>
      </c>
      <c r="M13275" s="23">
        <f>YEAR(Tabla2[[#This Row],[Fecha de creación]])</f>
        <v>2023</v>
      </c>
      <c r="N13275" s="23">
        <f>MONTH(Tabla2[[#This Row],[Fecha de creación]])</f>
        <v>4</v>
      </c>
    </row>
    <row r="13276" spans="1:14" x14ac:dyDescent="0.25">
      <c r="A13276" s="26">
        <v>45023.788321759261</v>
      </c>
      <c r="B13276" s="23" t="s">
        <v>9534</v>
      </c>
      <c r="C13276" s="23" t="s">
        <v>16620</v>
      </c>
      <c r="D13276" s="23" t="s">
        <v>131</v>
      </c>
      <c r="E13276" s="23" t="s">
        <v>1</v>
      </c>
      <c r="F13276" s="23" t="s">
        <v>7</v>
      </c>
      <c r="G13276" s="23" t="s">
        <v>975</v>
      </c>
      <c r="H13276" s="2" t="s">
        <v>8397</v>
      </c>
      <c r="I13276" s="23" t="s">
        <v>8168</v>
      </c>
      <c r="J13276" s="23"/>
      <c r="K13276" s="23" t="s">
        <v>9712</v>
      </c>
      <c r="L13276" s="23" t="s">
        <v>9538</v>
      </c>
      <c r="M13276" s="23">
        <f>YEAR(Tabla2[[#This Row],[Fecha de creación]])</f>
        <v>2023</v>
      </c>
      <c r="N13276" s="23">
        <f>MONTH(Tabla2[[#This Row],[Fecha de creación]])</f>
        <v>4</v>
      </c>
    </row>
    <row r="13277" spans="1:14" x14ac:dyDescent="0.25">
      <c r="A13277" s="26">
        <v>45024.430289351854</v>
      </c>
      <c r="B13277" s="23" t="s">
        <v>56</v>
      </c>
      <c r="C13277" s="23" t="s">
        <v>16621</v>
      </c>
      <c r="D13277" s="23" t="s">
        <v>7341</v>
      </c>
      <c r="E13277" s="23" t="s">
        <v>1</v>
      </c>
      <c r="F13277" s="23" t="s">
        <v>22</v>
      </c>
      <c r="G13277" s="23" t="s">
        <v>975</v>
      </c>
      <c r="H13277" s="2" t="s">
        <v>16986</v>
      </c>
      <c r="I13277" s="23" t="s">
        <v>14962</v>
      </c>
      <c r="J13277" s="23" t="s">
        <v>59</v>
      </c>
      <c r="K13277" s="23" t="s">
        <v>9712</v>
      </c>
      <c r="L13277" s="23" t="s">
        <v>9538</v>
      </c>
      <c r="M13277" s="23">
        <f>YEAR(Tabla2[[#This Row],[Fecha de creación]])</f>
        <v>2023</v>
      </c>
      <c r="N13277" s="23">
        <f>MONTH(Tabla2[[#This Row],[Fecha de creación]])</f>
        <v>4</v>
      </c>
    </row>
    <row r="13278" spans="1:14" x14ac:dyDescent="0.25">
      <c r="A13278" s="26">
        <v>45024.485578703701</v>
      </c>
      <c r="B13278" s="23" t="s">
        <v>19</v>
      </c>
      <c r="C13278" s="23" t="s">
        <v>16622</v>
      </c>
      <c r="D13278" s="23" t="s">
        <v>16623</v>
      </c>
      <c r="E13278" s="23" t="s">
        <v>1</v>
      </c>
      <c r="F13278" s="23" t="s">
        <v>7</v>
      </c>
      <c r="G13278" s="23" t="s">
        <v>975</v>
      </c>
      <c r="H13278" s="2" t="s">
        <v>8535</v>
      </c>
      <c r="I13278" s="23" t="s">
        <v>10079</v>
      </c>
      <c r="J13278" s="23"/>
      <c r="K13278" s="23" t="s">
        <v>9712</v>
      </c>
      <c r="L13278" s="23" t="s">
        <v>9538</v>
      </c>
      <c r="M13278" s="23">
        <f>YEAR(Tabla2[[#This Row],[Fecha de creación]])</f>
        <v>2023</v>
      </c>
      <c r="N13278" s="23">
        <f>MONTH(Tabla2[[#This Row],[Fecha de creación]])</f>
        <v>4</v>
      </c>
    </row>
    <row r="13279" spans="1:14" x14ac:dyDescent="0.25">
      <c r="A13279" s="26">
        <v>45024.491400462961</v>
      </c>
      <c r="B13279" s="23" t="s">
        <v>56</v>
      </c>
      <c r="C13279" s="23" t="s">
        <v>16624</v>
      </c>
      <c r="D13279" s="23" t="s">
        <v>7341</v>
      </c>
      <c r="E13279" s="23" t="s">
        <v>1</v>
      </c>
      <c r="F13279" s="23" t="s">
        <v>22</v>
      </c>
      <c r="G13279" s="23" t="s">
        <v>975</v>
      </c>
      <c r="H13279" s="2" t="s">
        <v>16986</v>
      </c>
      <c r="I13279" s="23" t="s">
        <v>14962</v>
      </c>
      <c r="J13279" s="23" t="s">
        <v>59</v>
      </c>
      <c r="K13279" s="23" t="s">
        <v>9712</v>
      </c>
      <c r="L13279" s="23" t="s">
        <v>9538</v>
      </c>
      <c r="M13279" s="23">
        <f>YEAR(Tabla2[[#This Row],[Fecha de creación]])</f>
        <v>2023</v>
      </c>
      <c r="N13279" s="23">
        <f>MONTH(Tabla2[[#This Row],[Fecha de creación]])</f>
        <v>4</v>
      </c>
    </row>
    <row r="13280" spans="1:14" x14ac:dyDescent="0.25">
      <c r="A13280" s="26">
        <v>45024.492083333331</v>
      </c>
      <c r="B13280" s="23" t="s">
        <v>56</v>
      </c>
      <c r="C13280" s="23" t="s">
        <v>16625</v>
      </c>
      <c r="D13280" s="23" t="s">
        <v>312</v>
      </c>
      <c r="E13280" s="23" t="s">
        <v>1</v>
      </c>
      <c r="F13280" s="23" t="s">
        <v>7</v>
      </c>
      <c r="G13280" s="23" t="s">
        <v>975</v>
      </c>
      <c r="H13280" s="2" t="s">
        <v>8459</v>
      </c>
      <c r="I13280" s="23" t="s">
        <v>14962</v>
      </c>
      <c r="J13280" s="23" t="s">
        <v>59</v>
      </c>
      <c r="K13280" s="23" t="s">
        <v>9712</v>
      </c>
      <c r="L13280" s="23" t="s">
        <v>9538</v>
      </c>
      <c r="M13280" s="23">
        <f>YEAR(Tabla2[[#This Row],[Fecha de creación]])</f>
        <v>2023</v>
      </c>
      <c r="N13280" s="23">
        <f>MONTH(Tabla2[[#This Row],[Fecha de creación]])</f>
        <v>4</v>
      </c>
    </row>
    <row r="13281" spans="1:14" x14ac:dyDescent="0.25">
      <c r="A13281" s="26">
        <v>45024.517395833333</v>
      </c>
      <c r="B13281" s="23" t="s">
        <v>189</v>
      </c>
      <c r="C13281" s="23" t="s">
        <v>16626</v>
      </c>
      <c r="D13281" s="23" t="s">
        <v>2802</v>
      </c>
      <c r="E13281" s="23" t="s">
        <v>1</v>
      </c>
      <c r="F13281" s="23" t="s">
        <v>22</v>
      </c>
      <c r="G13281" s="23" t="s">
        <v>975</v>
      </c>
      <c r="H13281" s="2" t="s">
        <v>7746</v>
      </c>
      <c r="I13281" s="23" t="s">
        <v>14979</v>
      </c>
      <c r="J13281" s="23" t="s">
        <v>59</v>
      </c>
      <c r="K13281" s="23" t="s">
        <v>9712</v>
      </c>
      <c r="L13281" s="23" t="s">
        <v>9538</v>
      </c>
      <c r="M13281" s="23">
        <f>YEAR(Tabla2[[#This Row],[Fecha de creación]])</f>
        <v>2023</v>
      </c>
      <c r="N13281" s="23">
        <f>MONTH(Tabla2[[#This Row],[Fecha de creación]])</f>
        <v>4</v>
      </c>
    </row>
    <row r="13282" spans="1:14" x14ac:dyDescent="0.25">
      <c r="A13282" s="26">
        <v>45024.529976851853</v>
      </c>
      <c r="B13282" s="23" t="s">
        <v>56</v>
      </c>
      <c r="C13282" s="23" t="s">
        <v>16627</v>
      </c>
      <c r="D13282" s="23" t="s">
        <v>7341</v>
      </c>
      <c r="E13282" s="23" t="s">
        <v>1</v>
      </c>
      <c r="F13282" s="23" t="s">
        <v>22</v>
      </c>
      <c r="G13282" s="23" t="s">
        <v>975</v>
      </c>
      <c r="H13282" s="2" t="s">
        <v>16986</v>
      </c>
      <c r="I13282" s="23" t="s">
        <v>14962</v>
      </c>
      <c r="J13282" s="23" t="s">
        <v>958</v>
      </c>
      <c r="K13282" s="23" t="s">
        <v>9712</v>
      </c>
      <c r="L13282" s="23" t="s">
        <v>9538</v>
      </c>
      <c r="M13282" s="23">
        <f>YEAR(Tabla2[[#This Row],[Fecha de creación]])</f>
        <v>2023</v>
      </c>
      <c r="N13282" s="23">
        <f>MONTH(Tabla2[[#This Row],[Fecha de creación]])</f>
        <v>4</v>
      </c>
    </row>
    <row r="13283" spans="1:14" x14ac:dyDescent="0.25">
      <c r="A13283" s="26">
        <v>45024.562210648146</v>
      </c>
      <c r="B13283" s="23" t="s">
        <v>0</v>
      </c>
      <c r="C13283" s="23" t="s">
        <v>16628</v>
      </c>
      <c r="D13283" s="23" t="s">
        <v>982</v>
      </c>
      <c r="E13283" s="23" t="s">
        <v>1</v>
      </c>
      <c r="F13283" s="23" t="s">
        <v>22</v>
      </c>
      <c r="G13283" s="23" t="s">
        <v>975</v>
      </c>
      <c r="H13283" s="2" t="s">
        <v>8893</v>
      </c>
      <c r="I13283" s="23" t="s">
        <v>5999</v>
      </c>
      <c r="J13283" s="23" t="s">
        <v>59</v>
      </c>
      <c r="K13283" s="23" t="s">
        <v>9712</v>
      </c>
      <c r="L13283" s="23" t="s">
        <v>9538</v>
      </c>
      <c r="M13283" s="23">
        <f>YEAR(Tabla2[[#This Row],[Fecha de creación]])</f>
        <v>2023</v>
      </c>
      <c r="N13283" s="23">
        <f>MONTH(Tabla2[[#This Row],[Fecha de creación]])</f>
        <v>4</v>
      </c>
    </row>
    <row r="13284" spans="1:14" x14ac:dyDescent="0.25">
      <c r="A13284" s="26">
        <v>45024.562928240739</v>
      </c>
      <c r="B13284" s="23" t="s">
        <v>0</v>
      </c>
      <c r="C13284" s="23" t="s">
        <v>16629</v>
      </c>
      <c r="D13284" s="23" t="s">
        <v>982</v>
      </c>
      <c r="E13284" s="23" t="s">
        <v>1</v>
      </c>
      <c r="F13284" s="23" t="s">
        <v>22</v>
      </c>
      <c r="G13284" s="23" t="s">
        <v>975</v>
      </c>
      <c r="H13284" s="2" t="s">
        <v>8893</v>
      </c>
      <c r="I13284" s="23" t="s">
        <v>5999</v>
      </c>
      <c r="J13284" s="23" t="s">
        <v>59</v>
      </c>
      <c r="K13284" s="23" t="s">
        <v>9712</v>
      </c>
      <c r="L13284" s="23" t="s">
        <v>9538</v>
      </c>
      <c r="M13284" s="23">
        <f>YEAR(Tabla2[[#This Row],[Fecha de creación]])</f>
        <v>2023</v>
      </c>
      <c r="N13284" s="23">
        <f>MONTH(Tabla2[[#This Row],[Fecha de creación]])</f>
        <v>4</v>
      </c>
    </row>
    <row r="13285" spans="1:14" x14ac:dyDescent="0.25">
      <c r="A13285" s="26">
        <v>45024.56355324074</v>
      </c>
      <c r="B13285" s="23" t="s">
        <v>0</v>
      </c>
      <c r="C13285" s="23" t="s">
        <v>16630</v>
      </c>
      <c r="D13285" s="23" t="s">
        <v>982</v>
      </c>
      <c r="E13285" s="23" t="s">
        <v>1</v>
      </c>
      <c r="F13285" s="23" t="s">
        <v>22</v>
      </c>
      <c r="G13285" s="23" t="s">
        <v>975</v>
      </c>
      <c r="H13285" s="2" t="s">
        <v>8893</v>
      </c>
      <c r="I13285" s="23" t="s">
        <v>5999</v>
      </c>
      <c r="J13285" s="23" t="s">
        <v>59</v>
      </c>
      <c r="K13285" s="23" t="s">
        <v>9712</v>
      </c>
      <c r="L13285" s="23" t="s">
        <v>9538</v>
      </c>
      <c r="M13285" s="23">
        <f>YEAR(Tabla2[[#This Row],[Fecha de creación]])</f>
        <v>2023</v>
      </c>
      <c r="N13285" s="23">
        <f>MONTH(Tabla2[[#This Row],[Fecha de creación]])</f>
        <v>4</v>
      </c>
    </row>
    <row r="13286" spans="1:14" x14ac:dyDescent="0.25">
      <c r="A13286" s="26">
        <v>45024.564062500001</v>
      </c>
      <c r="B13286" s="23" t="s">
        <v>0</v>
      </c>
      <c r="C13286" s="23" t="s">
        <v>16631</v>
      </c>
      <c r="D13286" s="23" t="s">
        <v>982</v>
      </c>
      <c r="E13286" s="23" t="s">
        <v>1</v>
      </c>
      <c r="F13286" s="23" t="s">
        <v>22</v>
      </c>
      <c r="G13286" s="23" t="s">
        <v>975</v>
      </c>
      <c r="H13286" s="2" t="s">
        <v>8893</v>
      </c>
      <c r="I13286" s="23" t="s">
        <v>5999</v>
      </c>
      <c r="J13286" s="23" t="s">
        <v>59</v>
      </c>
      <c r="K13286" s="23" t="s">
        <v>9712</v>
      </c>
      <c r="L13286" s="23" t="s">
        <v>9538</v>
      </c>
      <c r="M13286" s="23">
        <f>YEAR(Tabla2[[#This Row],[Fecha de creación]])</f>
        <v>2023</v>
      </c>
      <c r="N13286" s="23">
        <f>MONTH(Tabla2[[#This Row],[Fecha de creación]])</f>
        <v>4</v>
      </c>
    </row>
    <row r="13287" spans="1:14" x14ac:dyDescent="0.25">
      <c r="A13287" s="26">
        <v>45024.610046296293</v>
      </c>
      <c r="B13287" s="23" t="s">
        <v>0</v>
      </c>
      <c r="C13287" s="23" t="s">
        <v>16632</v>
      </c>
      <c r="D13287" s="23" t="s">
        <v>982</v>
      </c>
      <c r="E13287" s="23" t="s">
        <v>1</v>
      </c>
      <c r="F13287" s="23" t="s">
        <v>22</v>
      </c>
      <c r="G13287" s="23" t="s">
        <v>975</v>
      </c>
      <c r="H13287" s="2" t="s">
        <v>8893</v>
      </c>
      <c r="I13287" s="23" t="s">
        <v>5999</v>
      </c>
      <c r="J13287" s="23" t="s">
        <v>59</v>
      </c>
      <c r="K13287" s="23" t="s">
        <v>9712</v>
      </c>
      <c r="L13287" s="23" t="s">
        <v>9538</v>
      </c>
      <c r="M13287" s="23">
        <f>YEAR(Tabla2[[#This Row],[Fecha de creación]])</f>
        <v>2023</v>
      </c>
      <c r="N13287" s="23">
        <f>MONTH(Tabla2[[#This Row],[Fecha de creación]])</f>
        <v>4</v>
      </c>
    </row>
    <row r="13288" spans="1:14" x14ac:dyDescent="0.25">
      <c r="A13288" s="26">
        <v>45024.658148148148</v>
      </c>
      <c r="B13288" s="23" t="s">
        <v>56</v>
      </c>
      <c r="C13288" s="23" t="s">
        <v>16633</v>
      </c>
      <c r="D13288" s="23" t="s">
        <v>382</v>
      </c>
      <c r="E13288" s="23" t="s">
        <v>1</v>
      </c>
      <c r="F13288" s="23" t="s">
        <v>7</v>
      </c>
      <c r="G13288" s="23" t="s">
        <v>975</v>
      </c>
      <c r="H13288" s="2" t="s">
        <v>7723</v>
      </c>
      <c r="I13288" s="23" t="s">
        <v>7342</v>
      </c>
      <c r="J13288" s="23" t="s">
        <v>59</v>
      </c>
      <c r="K13288" s="23" t="s">
        <v>9712</v>
      </c>
      <c r="L13288" s="23" t="s">
        <v>9538</v>
      </c>
      <c r="M13288" s="23">
        <f>YEAR(Tabla2[[#This Row],[Fecha de creación]])</f>
        <v>2023</v>
      </c>
      <c r="N13288" s="23">
        <f>MONTH(Tabla2[[#This Row],[Fecha de creación]])</f>
        <v>4</v>
      </c>
    </row>
    <row r="13289" spans="1:14" x14ac:dyDescent="0.25">
      <c r="A13289" s="26">
        <v>45024.658888888887</v>
      </c>
      <c r="B13289" s="23" t="s">
        <v>0</v>
      </c>
      <c r="C13289" s="23" t="s">
        <v>16634</v>
      </c>
      <c r="D13289" s="23" t="s">
        <v>982</v>
      </c>
      <c r="E13289" s="23" t="s">
        <v>1</v>
      </c>
      <c r="F13289" s="23" t="s">
        <v>22</v>
      </c>
      <c r="G13289" s="23" t="s">
        <v>975</v>
      </c>
      <c r="H13289" s="2" t="s">
        <v>8893</v>
      </c>
      <c r="I13289" s="23" t="s">
        <v>7680</v>
      </c>
      <c r="J13289" s="23" t="s">
        <v>59</v>
      </c>
      <c r="K13289" s="23" t="s">
        <v>9712</v>
      </c>
      <c r="L13289" s="23" t="s">
        <v>9538</v>
      </c>
      <c r="M13289" s="23">
        <f>YEAR(Tabla2[[#This Row],[Fecha de creación]])</f>
        <v>2023</v>
      </c>
      <c r="N13289" s="23">
        <f>MONTH(Tabla2[[#This Row],[Fecha de creación]])</f>
        <v>4</v>
      </c>
    </row>
    <row r="13290" spans="1:14" x14ac:dyDescent="0.25">
      <c r="A13290" s="26">
        <v>45024.662523148145</v>
      </c>
      <c r="B13290" s="23" t="s">
        <v>0</v>
      </c>
      <c r="C13290" s="23" t="s">
        <v>16635</v>
      </c>
      <c r="D13290" s="23" t="s">
        <v>982</v>
      </c>
      <c r="E13290" s="23" t="s">
        <v>1</v>
      </c>
      <c r="F13290" s="23" t="s">
        <v>22</v>
      </c>
      <c r="G13290" s="23" t="s">
        <v>975</v>
      </c>
      <c r="H13290" s="2" t="s">
        <v>8893</v>
      </c>
      <c r="I13290" s="23" t="s">
        <v>7680</v>
      </c>
      <c r="J13290" s="23" t="s">
        <v>59</v>
      </c>
      <c r="K13290" s="23" t="s">
        <v>9712</v>
      </c>
      <c r="L13290" s="23" t="s">
        <v>9538</v>
      </c>
      <c r="M13290" s="23">
        <f>YEAR(Tabla2[[#This Row],[Fecha de creación]])</f>
        <v>2023</v>
      </c>
      <c r="N13290" s="23">
        <f>MONTH(Tabla2[[#This Row],[Fecha de creación]])</f>
        <v>4</v>
      </c>
    </row>
    <row r="13291" spans="1:14" x14ac:dyDescent="0.25">
      <c r="A13291" s="26">
        <v>45024.680138888885</v>
      </c>
      <c r="B13291" s="23" t="s">
        <v>0</v>
      </c>
      <c r="C13291" s="23" t="s">
        <v>16636</v>
      </c>
      <c r="D13291" s="23" t="s">
        <v>21</v>
      </c>
      <c r="E13291" s="23" t="s">
        <v>1</v>
      </c>
      <c r="F13291" s="23" t="s">
        <v>7</v>
      </c>
      <c r="G13291" s="23" t="s">
        <v>975</v>
      </c>
      <c r="H13291" s="2" t="s">
        <v>7744</v>
      </c>
      <c r="I13291" s="23" t="s">
        <v>5999</v>
      </c>
      <c r="J13291" s="23" t="s">
        <v>59</v>
      </c>
      <c r="K13291" s="23" t="s">
        <v>9712</v>
      </c>
      <c r="L13291" s="23" t="s">
        <v>9538</v>
      </c>
      <c r="M13291" s="23">
        <f>YEAR(Tabla2[[#This Row],[Fecha de creación]])</f>
        <v>2023</v>
      </c>
      <c r="N13291" s="23">
        <f>MONTH(Tabla2[[#This Row],[Fecha de creación]])</f>
        <v>4</v>
      </c>
    </row>
    <row r="13292" spans="1:14" x14ac:dyDescent="0.25">
      <c r="A13292" s="26">
        <v>45024.712465277778</v>
      </c>
      <c r="B13292" s="23" t="s">
        <v>0</v>
      </c>
      <c r="C13292" s="23" t="s">
        <v>16637</v>
      </c>
      <c r="D13292" s="23" t="s">
        <v>382</v>
      </c>
      <c r="E13292" s="23" t="s">
        <v>1</v>
      </c>
      <c r="F13292" s="23" t="s">
        <v>7</v>
      </c>
      <c r="G13292" s="23" t="s">
        <v>975</v>
      </c>
      <c r="H13292" s="2" t="s">
        <v>7723</v>
      </c>
      <c r="I13292" s="23" t="s">
        <v>5999</v>
      </c>
      <c r="J13292" s="23" t="s">
        <v>59</v>
      </c>
      <c r="K13292" s="23" t="s">
        <v>9712</v>
      </c>
      <c r="L13292" s="23" t="s">
        <v>9538</v>
      </c>
      <c r="M13292" s="23">
        <f>YEAR(Tabla2[[#This Row],[Fecha de creación]])</f>
        <v>2023</v>
      </c>
      <c r="N13292" s="23">
        <f>MONTH(Tabla2[[#This Row],[Fecha de creación]])</f>
        <v>4</v>
      </c>
    </row>
    <row r="13293" spans="1:14" x14ac:dyDescent="0.25">
      <c r="A13293" s="26">
        <v>45024.713043981479</v>
      </c>
      <c r="B13293" s="23" t="s">
        <v>0</v>
      </c>
      <c r="C13293" s="23" t="s">
        <v>16638</v>
      </c>
      <c r="D13293" s="23" t="s">
        <v>49</v>
      </c>
      <c r="E13293" s="23" t="s">
        <v>1</v>
      </c>
      <c r="F13293" s="23" t="s">
        <v>7</v>
      </c>
      <c r="G13293" s="23" t="s">
        <v>975</v>
      </c>
      <c r="H13293" s="2" t="s">
        <v>7745</v>
      </c>
      <c r="I13293" s="23" t="s">
        <v>5999</v>
      </c>
      <c r="J13293" s="23" t="s">
        <v>59</v>
      </c>
      <c r="K13293" s="23" t="s">
        <v>9712</v>
      </c>
      <c r="L13293" s="23" t="s">
        <v>9538</v>
      </c>
      <c r="M13293" s="23">
        <f>YEAR(Tabla2[[#This Row],[Fecha de creación]])</f>
        <v>2023</v>
      </c>
      <c r="N13293" s="23">
        <f>MONTH(Tabla2[[#This Row],[Fecha de creación]])</f>
        <v>4</v>
      </c>
    </row>
    <row r="13294" spans="1:14" x14ac:dyDescent="0.25">
      <c r="A13294" s="26">
        <v>45024.727731481478</v>
      </c>
      <c r="B13294" s="23" t="s">
        <v>0</v>
      </c>
      <c r="C13294" s="23" t="s">
        <v>16639</v>
      </c>
      <c r="D13294" s="23" t="s">
        <v>6</v>
      </c>
      <c r="E13294" s="23" t="s">
        <v>1</v>
      </c>
      <c r="F13294" s="23" t="s">
        <v>7</v>
      </c>
      <c r="G13294" s="23" t="s">
        <v>975</v>
      </c>
      <c r="H13294" s="2" t="s">
        <v>7722</v>
      </c>
      <c r="I13294" s="23" t="s">
        <v>5999</v>
      </c>
      <c r="J13294" s="23" t="s">
        <v>59</v>
      </c>
      <c r="K13294" s="23" t="s">
        <v>9712</v>
      </c>
      <c r="L13294" s="23" t="s">
        <v>9538</v>
      </c>
      <c r="M13294" s="23">
        <f>YEAR(Tabla2[[#This Row],[Fecha de creación]])</f>
        <v>2023</v>
      </c>
      <c r="N13294" s="23">
        <f>MONTH(Tabla2[[#This Row],[Fecha de creación]])</f>
        <v>4</v>
      </c>
    </row>
    <row r="13295" spans="1:14" x14ac:dyDescent="0.25">
      <c r="A13295" s="26">
        <v>45024.730486111112</v>
      </c>
      <c r="B13295" s="23" t="s">
        <v>0</v>
      </c>
      <c r="C13295" s="23" t="s">
        <v>16640</v>
      </c>
      <c r="D13295" s="23" t="s">
        <v>382</v>
      </c>
      <c r="E13295" s="23" t="s">
        <v>1</v>
      </c>
      <c r="F13295" s="23" t="s">
        <v>7</v>
      </c>
      <c r="G13295" s="23" t="s">
        <v>975</v>
      </c>
      <c r="H13295" s="2" t="s">
        <v>7723</v>
      </c>
      <c r="I13295" s="23" t="s">
        <v>5999</v>
      </c>
      <c r="J13295" s="23" t="s">
        <v>59</v>
      </c>
      <c r="K13295" s="23" t="s">
        <v>9712</v>
      </c>
      <c r="L13295" s="23" t="s">
        <v>9538</v>
      </c>
      <c r="M13295" s="23">
        <f>YEAR(Tabla2[[#This Row],[Fecha de creación]])</f>
        <v>2023</v>
      </c>
      <c r="N13295" s="23">
        <f>MONTH(Tabla2[[#This Row],[Fecha de creación]])</f>
        <v>4</v>
      </c>
    </row>
    <row r="13296" spans="1:14" x14ac:dyDescent="0.25">
      <c r="A13296" s="26">
        <v>45024.731585648151</v>
      </c>
      <c r="B13296" s="23" t="s">
        <v>0</v>
      </c>
      <c r="C13296" s="23" t="s">
        <v>16641</v>
      </c>
      <c r="D13296" s="23" t="s">
        <v>382</v>
      </c>
      <c r="E13296" s="23" t="s">
        <v>1</v>
      </c>
      <c r="F13296" s="23" t="s">
        <v>7</v>
      </c>
      <c r="G13296" s="23" t="s">
        <v>975</v>
      </c>
      <c r="H13296" s="2" t="s">
        <v>7723</v>
      </c>
      <c r="I13296" s="23" t="s">
        <v>5999</v>
      </c>
      <c r="J13296" s="23" t="s">
        <v>59</v>
      </c>
      <c r="K13296" s="23" t="s">
        <v>9712</v>
      </c>
      <c r="L13296" s="23" t="s">
        <v>9538</v>
      </c>
      <c r="M13296" s="23">
        <f>YEAR(Tabla2[[#This Row],[Fecha de creación]])</f>
        <v>2023</v>
      </c>
      <c r="N13296" s="23">
        <f>MONTH(Tabla2[[#This Row],[Fecha de creación]])</f>
        <v>4</v>
      </c>
    </row>
    <row r="13297" spans="1:14" x14ac:dyDescent="0.25">
      <c r="A13297" s="26">
        <v>45024.732708333337</v>
      </c>
      <c r="B13297" s="23" t="s">
        <v>0</v>
      </c>
      <c r="C13297" s="23" t="s">
        <v>16642</v>
      </c>
      <c r="D13297" s="23" t="s">
        <v>49</v>
      </c>
      <c r="E13297" s="23" t="s">
        <v>1</v>
      </c>
      <c r="F13297" s="23" t="s">
        <v>7</v>
      </c>
      <c r="G13297" s="23" t="s">
        <v>975</v>
      </c>
      <c r="H13297" s="2" t="s">
        <v>7745</v>
      </c>
      <c r="I13297" s="23" t="s">
        <v>5999</v>
      </c>
      <c r="J13297" s="23"/>
      <c r="K13297" s="23" t="s">
        <v>9712</v>
      </c>
      <c r="L13297" s="23" t="s">
        <v>9538</v>
      </c>
      <c r="M13297" s="23">
        <f>YEAR(Tabla2[[#This Row],[Fecha de creación]])</f>
        <v>2023</v>
      </c>
      <c r="N13297" s="23">
        <f>MONTH(Tabla2[[#This Row],[Fecha de creación]])</f>
        <v>4</v>
      </c>
    </row>
    <row r="13298" spans="1:14" x14ac:dyDescent="0.25">
      <c r="A13298" s="26">
        <v>45024.734375</v>
      </c>
      <c r="B13298" s="23" t="s">
        <v>0</v>
      </c>
      <c r="C13298" s="23" t="s">
        <v>16643</v>
      </c>
      <c r="D13298" s="23" t="s">
        <v>982</v>
      </c>
      <c r="E13298" s="23" t="s">
        <v>1</v>
      </c>
      <c r="F13298" s="23" t="s">
        <v>22</v>
      </c>
      <c r="G13298" s="23" t="s">
        <v>975</v>
      </c>
      <c r="H13298" s="2" t="s">
        <v>8893</v>
      </c>
      <c r="I13298" s="23" t="s">
        <v>5999</v>
      </c>
      <c r="J13298" s="23" t="s">
        <v>59</v>
      </c>
      <c r="K13298" s="23" t="s">
        <v>9712</v>
      </c>
      <c r="L13298" s="23" t="s">
        <v>9539</v>
      </c>
      <c r="M13298" s="23">
        <f>YEAR(Tabla2[[#This Row],[Fecha de creación]])</f>
        <v>2023</v>
      </c>
      <c r="N13298" s="23">
        <f>MONTH(Tabla2[[#This Row],[Fecha de creación]])</f>
        <v>4</v>
      </c>
    </row>
    <row r="13299" spans="1:14" x14ac:dyDescent="0.25">
      <c r="A13299" s="26">
        <v>45025.454953703702</v>
      </c>
      <c r="B13299" s="23" t="s">
        <v>0</v>
      </c>
      <c r="C13299" s="23" t="s">
        <v>16644</v>
      </c>
      <c r="D13299" s="23" t="s">
        <v>7108</v>
      </c>
      <c r="E13299" s="23" t="s">
        <v>1</v>
      </c>
      <c r="F13299" s="23" t="s">
        <v>22</v>
      </c>
      <c r="G13299" s="23" t="s">
        <v>975</v>
      </c>
      <c r="H13299" s="2" t="s">
        <v>8893</v>
      </c>
      <c r="I13299" s="23" t="s">
        <v>14129</v>
      </c>
      <c r="J13299" s="23" t="s">
        <v>59</v>
      </c>
      <c r="K13299" s="23" t="s">
        <v>9712</v>
      </c>
      <c r="L13299" s="23" t="s">
        <v>9538</v>
      </c>
      <c r="M13299" s="23">
        <f>YEAR(Tabla2[[#This Row],[Fecha de creación]])</f>
        <v>2023</v>
      </c>
      <c r="N13299" s="23">
        <f>MONTH(Tabla2[[#This Row],[Fecha de creación]])</f>
        <v>4</v>
      </c>
    </row>
    <row r="13300" spans="1:14" x14ac:dyDescent="0.25">
      <c r="A13300" s="26">
        <v>45025.482025462959</v>
      </c>
      <c r="B13300" s="23" t="s">
        <v>0</v>
      </c>
      <c r="C13300" s="23" t="s">
        <v>16645</v>
      </c>
      <c r="D13300" s="23" t="s">
        <v>1057</v>
      </c>
      <c r="E13300" s="23" t="s">
        <v>1</v>
      </c>
      <c r="F13300" s="23" t="s">
        <v>7</v>
      </c>
      <c r="G13300" s="23" t="s">
        <v>975</v>
      </c>
      <c r="H13300" s="2" t="s">
        <v>8535</v>
      </c>
      <c r="I13300" s="23" t="s">
        <v>14129</v>
      </c>
      <c r="J13300" s="23" t="s">
        <v>59</v>
      </c>
      <c r="K13300" s="23" t="s">
        <v>9712</v>
      </c>
      <c r="L13300" s="23" t="s">
        <v>9538</v>
      </c>
      <c r="M13300" s="23">
        <f>YEAR(Tabla2[[#This Row],[Fecha de creación]])</f>
        <v>2023</v>
      </c>
      <c r="N13300" s="23">
        <f>MONTH(Tabla2[[#This Row],[Fecha de creación]])</f>
        <v>4</v>
      </c>
    </row>
    <row r="13301" spans="1:14" x14ac:dyDescent="0.25">
      <c r="A13301" s="26">
        <v>45025.487314814818</v>
      </c>
      <c r="B13301" s="23" t="s">
        <v>0</v>
      </c>
      <c r="C13301" s="23" t="s">
        <v>16646</v>
      </c>
      <c r="D13301" s="23" t="s">
        <v>1057</v>
      </c>
      <c r="E13301" s="23" t="s">
        <v>1</v>
      </c>
      <c r="F13301" s="23" t="s">
        <v>7</v>
      </c>
      <c r="G13301" s="23" t="s">
        <v>975</v>
      </c>
      <c r="H13301" s="2" t="s">
        <v>8535</v>
      </c>
      <c r="I13301" s="23" t="s">
        <v>14129</v>
      </c>
      <c r="J13301" s="23" t="s">
        <v>59</v>
      </c>
      <c r="K13301" s="23" t="s">
        <v>9712</v>
      </c>
      <c r="L13301" s="23" t="s">
        <v>9538</v>
      </c>
      <c r="M13301" s="23">
        <f>YEAR(Tabla2[[#This Row],[Fecha de creación]])</f>
        <v>2023</v>
      </c>
      <c r="N13301" s="23">
        <f>MONTH(Tabla2[[#This Row],[Fecha de creación]])</f>
        <v>4</v>
      </c>
    </row>
    <row r="13302" spans="1:14" x14ac:dyDescent="0.25">
      <c r="A13302" s="26">
        <v>45025.684421296297</v>
      </c>
      <c r="B13302" s="23" t="s">
        <v>0</v>
      </c>
      <c r="C13302" s="23" t="s">
        <v>16647</v>
      </c>
      <c r="D13302" s="23" t="s">
        <v>982</v>
      </c>
      <c r="E13302" s="23" t="s">
        <v>1</v>
      </c>
      <c r="F13302" s="23" t="s">
        <v>22</v>
      </c>
      <c r="G13302" s="23" t="s">
        <v>975</v>
      </c>
      <c r="H13302" s="2" t="s">
        <v>8893</v>
      </c>
      <c r="I13302" s="23" t="s">
        <v>7680</v>
      </c>
      <c r="J13302" s="23" t="s">
        <v>59</v>
      </c>
      <c r="K13302" s="23" t="s">
        <v>9712</v>
      </c>
      <c r="L13302" s="23" t="s">
        <v>9538</v>
      </c>
      <c r="M13302" s="23">
        <f>YEAR(Tabla2[[#This Row],[Fecha de creación]])</f>
        <v>2023</v>
      </c>
      <c r="N13302" s="23">
        <f>MONTH(Tabla2[[#This Row],[Fecha de creación]])</f>
        <v>4</v>
      </c>
    </row>
    <row r="13303" spans="1:14" x14ac:dyDescent="0.25">
      <c r="A13303" s="26">
        <v>45025.684930555559</v>
      </c>
      <c r="B13303" s="23" t="s">
        <v>0</v>
      </c>
      <c r="C13303" s="23" t="s">
        <v>16648</v>
      </c>
      <c r="D13303" s="23" t="s">
        <v>382</v>
      </c>
      <c r="E13303" s="23" t="s">
        <v>1</v>
      </c>
      <c r="F13303" s="23" t="s">
        <v>7</v>
      </c>
      <c r="G13303" s="23" t="s">
        <v>975</v>
      </c>
      <c r="H13303" s="2" t="s">
        <v>7723</v>
      </c>
      <c r="I13303" s="23" t="s">
        <v>14129</v>
      </c>
      <c r="J13303" s="23" t="s">
        <v>59</v>
      </c>
      <c r="K13303" s="23" t="s">
        <v>9712</v>
      </c>
      <c r="L13303" s="23" t="s">
        <v>9538</v>
      </c>
      <c r="M13303" s="23">
        <f>YEAR(Tabla2[[#This Row],[Fecha de creación]])</f>
        <v>2023</v>
      </c>
      <c r="N13303" s="23">
        <f>MONTH(Tabla2[[#This Row],[Fecha de creación]])</f>
        <v>4</v>
      </c>
    </row>
    <row r="13304" spans="1:14" x14ac:dyDescent="0.25">
      <c r="A13304" s="26">
        <v>45025.687048611115</v>
      </c>
      <c r="B13304" s="23" t="s">
        <v>0</v>
      </c>
      <c r="C13304" s="23" t="s">
        <v>16649</v>
      </c>
      <c r="D13304" s="23" t="s">
        <v>1344</v>
      </c>
      <c r="E13304" s="23" t="s">
        <v>1</v>
      </c>
      <c r="F13304" s="23" t="s">
        <v>7</v>
      </c>
      <c r="G13304" s="23" t="s">
        <v>1551</v>
      </c>
      <c r="H13304" s="2" t="s">
        <v>7726</v>
      </c>
      <c r="I13304" s="23" t="s">
        <v>976</v>
      </c>
      <c r="J13304" s="23" t="s">
        <v>59</v>
      </c>
      <c r="K13304" s="23" t="s">
        <v>9712</v>
      </c>
      <c r="L13304" s="23" t="s">
        <v>9539</v>
      </c>
      <c r="M13304" s="23">
        <f>YEAR(Tabla2[[#This Row],[Fecha de creación]])</f>
        <v>2023</v>
      </c>
      <c r="N13304" s="23">
        <f>MONTH(Tabla2[[#This Row],[Fecha de creación]])</f>
        <v>4</v>
      </c>
    </row>
    <row r="13305" spans="1:14" x14ac:dyDescent="0.25">
      <c r="A13305" s="26">
        <v>45026.368877314817</v>
      </c>
      <c r="B13305" s="23" t="s">
        <v>34</v>
      </c>
      <c r="C13305" s="23" t="s">
        <v>16650</v>
      </c>
      <c r="D13305" s="23" t="s">
        <v>16651</v>
      </c>
      <c r="E13305" s="23" t="s">
        <v>1</v>
      </c>
      <c r="F13305" s="23" t="s">
        <v>7</v>
      </c>
      <c r="G13305" s="23" t="s">
        <v>1551</v>
      </c>
      <c r="H13305" s="2" t="s">
        <v>7742</v>
      </c>
      <c r="I13305" s="23" t="s">
        <v>11454</v>
      </c>
      <c r="J13305" s="23"/>
      <c r="K13305" s="23" t="s">
        <v>9712</v>
      </c>
      <c r="L13305" s="23" t="s">
        <v>9539</v>
      </c>
      <c r="M13305" s="23">
        <f>YEAR(Tabla2[[#This Row],[Fecha de creación]])</f>
        <v>2023</v>
      </c>
      <c r="N13305" s="23">
        <f>MONTH(Tabla2[[#This Row],[Fecha de creación]])</f>
        <v>4</v>
      </c>
    </row>
    <row r="13306" spans="1:14" x14ac:dyDescent="0.25">
      <c r="A13306" s="26">
        <v>45026.410729166666</v>
      </c>
      <c r="B13306" s="23" t="s">
        <v>34</v>
      </c>
      <c r="C13306" s="23" t="s">
        <v>16652</v>
      </c>
      <c r="D13306" s="23" t="s">
        <v>16653</v>
      </c>
      <c r="E13306" s="23" t="s">
        <v>1</v>
      </c>
      <c r="F13306" s="23" t="s">
        <v>7</v>
      </c>
      <c r="G13306" s="23" t="s">
        <v>3</v>
      </c>
      <c r="H13306" s="2" t="s">
        <v>16996</v>
      </c>
      <c r="I13306" s="23" t="s">
        <v>13151</v>
      </c>
      <c r="J13306" s="23"/>
      <c r="K13306" s="23" t="s">
        <v>9712</v>
      </c>
      <c r="L13306" s="23" t="s">
        <v>9539</v>
      </c>
      <c r="M13306" s="23">
        <f>YEAR(Tabla2[[#This Row],[Fecha de creación]])</f>
        <v>2023</v>
      </c>
      <c r="N13306" s="23">
        <f>MONTH(Tabla2[[#This Row],[Fecha de creación]])</f>
        <v>4</v>
      </c>
    </row>
    <row r="13307" spans="1:14" x14ac:dyDescent="0.25">
      <c r="A13307" s="26">
        <v>45026.470416666663</v>
      </c>
      <c r="B13307" s="23" t="s">
        <v>34</v>
      </c>
      <c r="C13307" s="23" t="s">
        <v>16654</v>
      </c>
      <c r="D13307" s="23" t="s">
        <v>16655</v>
      </c>
      <c r="E13307" s="23" t="s">
        <v>1</v>
      </c>
      <c r="F13307" s="23" t="s">
        <v>7</v>
      </c>
      <c r="G13307" s="23" t="s">
        <v>3</v>
      </c>
      <c r="H13307" s="2" t="s">
        <v>16996</v>
      </c>
      <c r="I13307" s="23" t="s">
        <v>13151</v>
      </c>
      <c r="J13307" s="23"/>
      <c r="K13307" s="23" t="s">
        <v>9712</v>
      </c>
      <c r="L13307" s="23" t="s">
        <v>9539</v>
      </c>
      <c r="M13307" s="23">
        <f>YEAR(Tabla2[[#This Row],[Fecha de creación]])</f>
        <v>2023</v>
      </c>
      <c r="N13307" s="23">
        <f>MONTH(Tabla2[[#This Row],[Fecha de creación]])</f>
        <v>4</v>
      </c>
    </row>
    <row r="13308" spans="1:14" x14ac:dyDescent="0.25">
      <c r="A13308" s="26">
        <v>45026.471909722219</v>
      </c>
      <c r="B13308" s="23" t="s">
        <v>34</v>
      </c>
      <c r="C13308" s="23" t="s">
        <v>16656</v>
      </c>
      <c r="D13308" s="23" t="s">
        <v>16657</v>
      </c>
      <c r="E13308" s="23" t="s">
        <v>1</v>
      </c>
      <c r="F13308" s="23" t="s">
        <v>7</v>
      </c>
      <c r="G13308" s="23" t="s">
        <v>3</v>
      </c>
      <c r="H13308" s="2" t="s">
        <v>8459</v>
      </c>
      <c r="I13308" s="23" t="s">
        <v>13151</v>
      </c>
      <c r="J13308" s="23"/>
      <c r="K13308" s="23" t="s">
        <v>9712</v>
      </c>
      <c r="L13308" s="23" t="s">
        <v>9539</v>
      </c>
      <c r="M13308" s="23">
        <f>YEAR(Tabla2[[#This Row],[Fecha de creación]])</f>
        <v>2023</v>
      </c>
      <c r="N13308" s="23">
        <f>MONTH(Tabla2[[#This Row],[Fecha de creación]])</f>
        <v>4</v>
      </c>
    </row>
    <row r="13309" spans="1:14" x14ac:dyDescent="0.25">
      <c r="A13309" s="26">
        <v>45026.479687500003</v>
      </c>
      <c r="B13309" s="23" t="s">
        <v>34</v>
      </c>
      <c r="C13309" s="23" t="s">
        <v>16658</v>
      </c>
      <c r="D13309" s="23" t="s">
        <v>16659</v>
      </c>
      <c r="E13309" s="23" t="s">
        <v>1</v>
      </c>
      <c r="F13309" s="23" t="s">
        <v>7</v>
      </c>
      <c r="G13309" s="23" t="s">
        <v>975</v>
      </c>
      <c r="H13309" s="2" t="s">
        <v>7744</v>
      </c>
      <c r="I13309" s="23" t="s">
        <v>13151</v>
      </c>
      <c r="J13309" s="23"/>
      <c r="K13309" s="23" t="s">
        <v>9712</v>
      </c>
      <c r="L13309" s="23" t="s">
        <v>9538</v>
      </c>
      <c r="M13309" s="23">
        <f>YEAR(Tabla2[[#This Row],[Fecha de creación]])</f>
        <v>2023</v>
      </c>
      <c r="N13309" s="23">
        <f>MONTH(Tabla2[[#This Row],[Fecha de creación]])</f>
        <v>4</v>
      </c>
    </row>
    <row r="13310" spans="1:14" x14ac:dyDescent="0.25">
      <c r="A13310" s="26">
        <v>45026.502534722225</v>
      </c>
      <c r="B13310" s="23" t="s">
        <v>189</v>
      </c>
      <c r="C13310" s="23" t="s">
        <v>16660</v>
      </c>
      <c r="D13310" s="23" t="s">
        <v>382</v>
      </c>
      <c r="E13310" s="23" t="s">
        <v>1</v>
      </c>
      <c r="F13310" s="23" t="s">
        <v>7</v>
      </c>
      <c r="G13310" s="23" t="s">
        <v>975</v>
      </c>
      <c r="H13310" s="2" t="s">
        <v>7723</v>
      </c>
      <c r="I13310" s="23" t="s">
        <v>7338</v>
      </c>
      <c r="J13310" s="23" t="s">
        <v>59</v>
      </c>
      <c r="K13310" s="23" t="s">
        <v>9712</v>
      </c>
      <c r="L13310" s="23" t="s">
        <v>9538</v>
      </c>
      <c r="M13310" s="23">
        <f>YEAR(Tabla2[[#This Row],[Fecha de creación]])</f>
        <v>2023</v>
      </c>
      <c r="N13310" s="23">
        <f>MONTH(Tabla2[[#This Row],[Fecha de creación]])</f>
        <v>4</v>
      </c>
    </row>
    <row r="13311" spans="1:14" x14ac:dyDescent="0.25">
      <c r="A13311" s="26">
        <v>45026.593206018515</v>
      </c>
      <c r="B13311" s="23" t="s">
        <v>7771</v>
      </c>
      <c r="C13311" s="23" t="s">
        <v>16661</v>
      </c>
      <c r="D13311" s="23" t="s">
        <v>16662</v>
      </c>
      <c r="E13311" s="23" t="s">
        <v>1</v>
      </c>
      <c r="F13311" s="23" t="s">
        <v>7</v>
      </c>
      <c r="G13311" s="23" t="s">
        <v>3</v>
      </c>
      <c r="H13311" s="2" t="s">
        <v>16996</v>
      </c>
      <c r="I13311" s="23" t="s">
        <v>15151</v>
      </c>
      <c r="J13311" s="23"/>
      <c r="K13311" s="23" t="s">
        <v>9712</v>
      </c>
      <c r="L13311" s="23" t="s">
        <v>9539</v>
      </c>
      <c r="M13311" s="23">
        <f>YEAR(Tabla2[[#This Row],[Fecha de creación]])</f>
        <v>2023</v>
      </c>
      <c r="N13311" s="23">
        <f>MONTH(Tabla2[[#This Row],[Fecha de creación]])</f>
        <v>4</v>
      </c>
    </row>
    <row r="13312" spans="1:14" x14ac:dyDescent="0.25">
      <c r="A13312" s="26">
        <v>45026.656863425924</v>
      </c>
      <c r="B13312" s="23" t="s">
        <v>189</v>
      </c>
      <c r="C13312" s="23" t="s">
        <v>16663</v>
      </c>
      <c r="D13312" s="23" t="s">
        <v>14825</v>
      </c>
      <c r="E13312" s="23" t="s">
        <v>1</v>
      </c>
      <c r="F13312" s="23" t="s">
        <v>7</v>
      </c>
      <c r="G13312" s="23" t="s">
        <v>3</v>
      </c>
      <c r="H13312" s="2" t="s">
        <v>8425</v>
      </c>
      <c r="I13312" s="23" t="s">
        <v>7338</v>
      </c>
      <c r="J13312" s="23" t="s">
        <v>59</v>
      </c>
      <c r="K13312" s="23" t="s">
        <v>9712</v>
      </c>
      <c r="L13312" s="23" t="s">
        <v>9539</v>
      </c>
      <c r="M13312" s="23">
        <f>YEAR(Tabla2[[#This Row],[Fecha de creación]])</f>
        <v>2023</v>
      </c>
      <c r="N13312" s="23">
        <f>MONTH(Tabla2[[#This Row],[Fecha de creación]])</f>
        <v>4</v>
      </c>
    </row>
    <row r="13313" spans="1:14" x14ac:dyDescent="0.25">
      <c r="A13313" s="26">
        <v>45026.662129629629</v>
      </c>
      <c r="B13313" s="23" t="s">
        <v>0</v>
      </c>
      <c r="C13313" s="23" t="s">
        <v>16664</v>
      </c>
      <c r="D13313" s="23" t="s">
        <v>21</v>
      </c>
      <c r="E13313" s="23" t="s">
        <v>1</v>
      </c>
      <c r="F13313" s="23" t="s">
        <v>7</v>
      </c>
      <c r="G13313" s="23" t="s">
        <v>3</v>
      </c>
      <c r="H13313" s="2" t="s">
        <v>7744</v>
      </c>
      <c r="I13313" s="23" t="s">
        <v>5999</v>
      </c>
      <c r="J13313" s="23" t="s">
        <v>59</v>
      </c>
      <c r="K13313" s="23" t="s">
        <v>9712</v>
      </c>
      <c r="L13313" s="23" t="s">
        <v>9539</v>
      </c>
      <c r="M13313" s="23">
        <f>YEAR(Tabla2[[#This Row],[Fecha de creación]])</f>
        <v>2023</v>
      </c>
      <c r="N13313" s="23">
        <f>MONTH(Tabla2[[#This Row],[Fecha de creación]])</f>
        <v>4</v>
      </c>
    </row>
    <row r="13314" spans="1:14" x14ac:dyDescent="0.25">
      <c r="A13314" s="26">
        <v>45026.712523148148</v>
      </c>
      <c r="B13314" s="23" t="s">
        <v>189</v>
      </c>
      <c r="C13314" s="23" t="s">
        <v>16665</v>
      </c>
      <c r="D13314" s="23" t="s">
        <v>7829</v>
      </c>
      <c r="E13314" s="23" t="s">
        <v>1</v>
      </c>
      <c r="F13314" s="23" t="s">
        <v>7</v>
      </c>
      <c r="G13314" s="23" t="s">
        <v>3</v>
      </c>
      <c r="H13314" s="2" t="s">
        <v>7745</v>
      </c>
      <c r="I13314" s="23" t="s">
        <v>7338</v>
      </c>
      <c r="J13314" s="23" t="s">
        <v>59</v>
      </c>
      <c r="K13314" s="23" t="s">
        <v>9712</v>
      </c>
      <c r="L13314" s="23" t="s">
        <v>9539</v>
      </c>
      <c r="M13314" s="23">
        <f>YEAR(Tabla2[[#This Row],[Fecha de creación]])</f>
        <v>2023</v>
      </c>
      <c r="N13314" s="23">
        <f>MONTH(Tabla2[[#This Row],[Fecha de creación]])</f>
        <v>4</v>
      </c>
    </row>
    <row r="13315" spans="1:14" x14ac:dyDescent="0.25">
      <c r="A13315" s="26">
        <v>45027.392638888887</v>
      </c>
      <c r="B13315" s="23" t="s">
        <v>19</v>
      </c>
      <c r="C13315" s="23" t="s">
        <v>16666</v>
      </c>
      <c r="D13315" s="23" t="s">
        <v>16667</v>
      </c>
      <c r="E13315" s="23" t="s">
        <v>1</v>
      </c>
      <c r="F13315" s="23" t="s">
        <v>7</v>
      </c>
      <c r="G13315" s="23" t="s">
        <v>3</v>
      </c>
      <c r="H13315" s="2" t="s">
        <v>7721</v>
      </c>
      <c r="I13315" s="23" t="s">
        <v>10079</v>
      </c>
      <c r="J13315" s="23"/>
      <c r="K13315" s="23" t="s">
        <v>9712</v>
      </c>
      <c r="L13315" s="23" t="s">
        <v>9539</v>
      </c>
      <c r="M13315" s="23">
        <f>YEAR(Tabla2[[#This Row],[Fecha de creación]])</f>
        <v>2023</v>
      </c>
      <c r="N13315" s="23">
        <f>MONTH(Tabla2[[#This Row],[Fecha de creación]])</f>
        <v>4</v>
      </c>
    </row>
    <row r="13316" spans="1:14" x14ac:dyDescent="0.25">
      <c r="A13316" s="26">
        <v>45027.401203703703</v>
      </c>
      <c r="B13316" s="23" t="s">
        <v>34</v>
      </c>
      <c r="C13316" s="23" t="s">
        <v>16668</v>
      </c>
      <c r="D13316" s="23" t="s">
        <v>16669</v>
      </c>
      <c r="E13316" s="23" t="s">
        <v>1</v>
      </c>
      <c r="F13316" s="23" t="s">
        <v>7</v>
      </c>
      <c r="G13316" s="23" t="s">
        <v>3</v>
      </c>
      <c r="H13316" s="2" t="s">
        <v>16996</v>
      </c>
      <c r="I13316" s="23" t="s">
        <v>13151</v>
      </c>
      <c r="J13316" s="23"/>
      <c r="K13316" s="23" t="s">
        <v>9712</v>
      </c>
      <c r="L13316" s="23" t="s">
        <v>9539</v>
      </c>
      <c r="M13316" s="23">
        <f>YEAR(Tabla2[[#This Row],[Fecha de creación]])</f>
        <v>2023</v>
      </c>
      <c r="N13316" s="23">
        <f>MONTH(Tabla2[[#This Row],[Fecha de creación]])</f>
        <v>4</v>
      </c>
    </row>
    <row r="13317" spans="1:14" x14ac:dyDescent="0.25">
      <c r="A13317" s="26">
        <v>45027.422615740739</v>
      </c>
      <c r="B13317" s="23" t="s">
        <v>34</v>
      </c>
      <c r="C13317" s="23" t="s">
        <v>16670</v>
      </c>
      <c r="D13317" s="23" t="s">
        <v>16671</v>
      </c>
      <c r="E13317" s="23" t="s">
        <v>1</v>
      </c>
      <c r="F13317" s="23" t="s">
        <v>7</v>
      </c>
      <c r="G13317" s="23" t="s">
        <v>3</v>
      </c>
      <c r="H13317" s="2" t="s">
        <v>8425</v>
      </c>
      <c r="I13317" s="23" t="s">
        <v>13151</v>
      </c>
      <c r="J13317" s="23"/>
      <c r="K13317" s="23" t="s">
        <v>9712</v>
      </c>
      <c r="L13317" s="23" t="s">
        <v>9539</v>
      </c>
      <c r="M13317" s="23">
        <f>YEAR(Tabla2[[#This Row],[Fecha de creación]])</f>
        <v>2023</v>
      </c>
      <c r="N13317" s="23">
        <f>MONTH(Tabla2[[#This Row],[Fecha de creación]])</f>
        <v>4</v>
      </c>
    </row>
    <row r="13318" spans="1:14" x14ac:dyDescent="0.25">
      <c r="A13318" s="26">
        <v>45027.487280092595</v>
      </c>
      <c r="B13318" s="23" t="s">
        <v>34</v>
      </c>
      <c r="C13318" s="23" t="s">
        <v>16672</v>
      </c>
      <c r="D13318" s="23" t="s">
        <v>16673</v>
      </c>
      <c r="E13318" s="23" t="s">
        <v>1</v>
      </c>
      <c r="F13318" s="23" t="s">
        <v>7</v>
      </c>
      <c r="G13318" s="23" t="s">
        <v>975</v>
      </c>
      <c r="H13318" s="2" t="s">
        <v>8459</v>
      </c>
      <c r="I13318" s="23" t="s">
        <v>13151</v>
      </c>
      <c r="J13318" s="23"/>
      <c r="K13318" s="23" t="s">
        <v>9712</v>
      </c>
      <c r="L13318" s="23" t="s">
        <v>9538</v>
      </c>
      <c r="M13318" s="23">
        <f>YEAR(Tabla2[[#This Row],[Fecha de creación]])</f>
        <v>2023</v>
      </c>
      <c r="N13318" s="23">
        <f>MONTH(Tabla2[[#This Row],[Fecha de creación]])</f>
        <v>4</v>
      </c>
    </row>
    <row r="13319" spans="1:14" x14ac:dyDescent="0.25">
      <c r="A13319" s="26">
        <v>45027.489108796297</v>
      </c>
      <c r="B13319" s="23" t="s">
        <v>34</v>
      </c>
      <c r="C13319" s="23" t="s">
        <v>16674</v>
      </c>
      <c r="D13319" s="23" t="s">
        <v>16675</v>
      </c>
      <c r="E13319" s="23" t="s">
        <v>1</v>
      </c>
      <c r="F13319" s="23" t="s">
        <v>7</v>
      </c>
      <c r="G13319" s="23" t="s">
        <v>975</v>
      </c>
      <c r="H13319" s="2" t="s">
        <v>8459</v>
      </c>
      <c r="I13319" s="23" t="s">
        <v>13151</v>
      </c>
      <c r="J13319" s="23"/>
      <c r="K13319" s="23" t="s">
        <v>9712</v>
      </c>
      <c r="L13319" s="23" t="s">
        <v>9538</v>
      </c>
      <c r="M13319" s="23">
        <f>YEAR(Tabla2[[#This Row],[Fecha de creación]])</f>
        <v>2023</v>
      </c>
      <c r="N13319" s="23">
        <f>MONTH(Tabla2[[#This Row],[Fecha de creación]])</f>
        <v>4</v>
      </c>
    </row>
    <row r="13320" spans="1:14" x14ac:dyDescent="0.25">
      <c r="A13320" s="26">
        <v>45027.499490740738</v>
      </c>
      <c r="B13320" s="23" t="s">
        <v>19</v>
      </c>
      <c r="C13320" s="23" t="s">
        <v>16676</v>
      </c>
      <c r="D13320" s="23" t="s">
        <v>16677</v>
      </c>
      <c r="E13320" s="23" t="s">
        <v>1</v>
      </c>
      <c r="F13320" s="23" t="s">
        <v>7</v>
      </c>
      <c r="G13320" s="23" t="s">
        <v>975</v>
      </c>
      <c r="H13320" s="2" t="s">
        <v>8559</v>
      </c>
      <c r="I13320" s="23" t="s">
        <v>10079</v>
      </c>
      <c r="J13320" s="23"/>
      <c r="K13320" s="23" t="s">
        <v>9712</v>
      </c>
      <c r="L13320" s="23" t="s">
        <v>9538</v>
      </c>
      <c r="M13320" s="23">
        <f>YEAR(Tabla2[[#This Row],[Fecha de creación]])</f>
        <v>2023</v>
      </c>
      <c r="N13320" s="23">
        <f>MONTH(Tabla2[[#This Row],[Fecha de creación]])</f>
        <v>4</v>
      </c>
    </row>
    <row r="13321" spans="1:14" x14ac:dyDescent="0.25">
      <c r="A13321" s="26">
        <v>45027.500057870369</v>
      </c>
      <c r="B13321" s="23" t="s">
        <v>189</v>
      </c>
      <c r="C13321" s="23" t="s">
        <v>16678</v>
      </c>
      <c r="D13321" s="23" t="s">
        <v>7341</v>
      </c>
      <c r="E13321" s="23" t="s">
        <v>1</v>
      </c>
      <c r="F13321" s="23" t="s">
        <v>22</v>
      </c>
      <c r="G13321" s="23" t="s">
        <v>975</v>
      </c>
      <c r="H13321" s="2" t="s">
        <v>7734</v>
      </c>
      <c r="I13321" s="23" t="s">
        <v>7338</v>
      </c>
      <c r="J13321" s="23" t="s">
        <v>59</v>
      </c>
      <c r="K13321" s="23" t="s">
        <v>9712</v>
      </c>
      <c r="L13321" s="23" t="s">
        <v>9538</v>
      </c>
      <c r="M13321" s="23">
        <f>YEAR(Tabla2[[#This Row],[Fecha de creación]])</f>
        <v>2023</v>
      </c>
      <c r="N13321" s="23">
        <f>MONTH(Tabla2[[#This Row],[Fecha de creación]])</f>
        <v>4</v>
      </c>
    </row>
    <row r="13322" spans="1:14" x14ac:dyDescent="0.25">
      <c r="A13322" s="26">
        <v>45027.503761574073</v>
      </c>
      <c r="B13322" s="23" t="s">
        <v>56</v>
      </c>
      <c r="C13322" s="23" t="s">
        <v>16679</v>
      </c>
      <c r="D13322" s="23" t="s">
        <v>4281</v>
      </c>
      <c r="E13322" s="23" t="s">
        <v>1</v>
      </c>
      <c r="F13322" s="23" t="s">
        <v>7</v>
      </c>
      <c r="G13322" s="23" t="s">
        <v>975</v>
      </c>
      <c r="H13322" s="2" t="s">
        <v>7722</v>
      </c>
      <c r="I13322" s="23" t="s">
        <v>7342</v>
      </c>
      <c r="J13322" s="23" t="s">
        <v>59</v>
      </c>
      <c r="K13322" s="23" t="s">
        <v>9712</v>
      </c>
      <c r="L13322" s="23" t="s">
        <v>9538</v>
      </c>
      <c r="M13322" s="23">
        <f>YEAR(Tabla2[[#This Row],[Fecha de creación]])</f>
        <v>2023</v>
      </c>
      <c r="N13322" s="23">
        <f>MONTH(Tabla2[[#This Row],[Fecha de creación]])</f>
        <v>4</v>
      </c>
    </row>
    <row r="13323" spans="1:14" x14ac:dyDescent="0.25">
      <c r="A13323" s="26">
        <v>45027.506261574075</v>
      </c>
      <c r="B13323" s="23" t="s">
        <v>34</v>
      </c>
      <c r="C13323" s="23" t="s">
        <v>16680</v>
      </c>
      <c r="D13323" s="23" t="s">
        <v>16681</v>
      </c>
      <c r="E13323" s="23" t="s">
        <v>1</v>
      </c>
      <c r="F13323" s="23" t="s">
        <v>7</v>
      </c>
      <c r="G13323" s="23" t="s">
        <v>975</v>
      </c>
      <c r="H13323" s="2" t="s">
        <v>7730</v>
      </c>
      <c r="I13323" s="23" t="s">
        <v>13151</v>
      </c>
      <c r="J13323" s="23"/>
      <c r="K13323" s="23" t="s">
        <v>9712</v>
      </c>
      <c r="L13323" s="23" t="s">
        <v>9538</v>
      </c>
      <c r="M13323" s="23">
        <f>YEAR(Tabla2[[#This Row],[Fecha de creación]])</f>
        <v>2023</v>
      </c>
      <c r="N13323" s="23">
        <f>MONTH(Tabla2[[#This Row],[Fecha de creación]])</f>
        <v>4</v>
      </c>
    </row>
    <row r="13324" spans="1:14" x14ac:dyDescent="0.25">
      <c r="A13324" s="26">
        <v>45027.511296296296</v>
      </c>
      <c r="B13324" s="23" t="s">
        <v>19</v>
      </c>
      <c r="C13324" s="23" t="s">
        <v>16682</v>
      </c>
      <c r="D13324" s="23" t="s">
        <v>16683</v>
      </c>
      <c r="E13324" s="23" t="s">
        <v>1</v>
      </c>
      <c r="F13324" s="23" t="s">
        <v>7</v>
      </c>
      <c r="G13324" s="23" t="s">
        <v>975</v>
      </c>
      <c r="H13324" s="2" t="s">
        <v>8559</v>
      </c>
      <c r="I13324" s="23" t="s">
        <v>10079</v>
      </c>
      <c r="J13324" s="23"/>
      <c r="K13324" s="23" t="s">
        <v>9712</v>
      </c>
      <c r="L13324" s="23" t="s">
        <v>9538</v>
      </c>
      <c r="M13324" s="23">
        <f>YEAR(Tabla2[[#This Row],[Fecha de creación]])</f>
        <v>2023</v>
      </c>
      <c r="N13324" s="23">
        <f>MONTH(Tabla2[[#This Row],[Fecha de creación]])</f>
        <v>4</v>
      </c>
    </row>
    <row r="13325" spans="1:14" x14ac:dyDescent="0.25">
      <c r="A13325" s="26">
        <v>45027.645590277774</v>
      </c>
      <c r="B13325" s="23" t="s">
        <v>56</v>
      </c>
      <c r="C13325" s="23" t="s">
        <v>16684</v>
      </c>
      <c r="D13325" s="23" t="s">
        <v>21</v>
      </c>
      <c r="E13325" s="23" t="s">
        <v>1</v>
      </c>
      <c r="F13325" s="23" t="s">
        <v>7</v>
      </c>
      <c r="G13325" s="23" t="s">
        <v>975</v>
      </c>
      <c r="H13325" s="2" t="s">
        <v>7744</v>
      </c>
      <c r="I13325" s="23" t="s">
        <v>7342</v>
      </c>
      <c r="J13325" s="23" t="s">
        <v>59</v>
      </c>
      <c r="K13325" s="23" t="s">
        <v>9712</v>
      </c>
      <c r="L13325" s="23" t="s">
        <v>9538</v>
      </c>
      <c r="M13325" s="23">
        <f>YEAR(Tabla2[[#This Row],[Fecha de creación]])</f>
        <v>2023</v>
      </c>
      <c r="N13325" s="23">
        <f>MONTH(Tabla2[[#This Row],[Fecha de creación]])</f>
        <v>4</v>
      </c>
    </row>
    <row r="13326" spans="1:14" x14ac:dyDescent="0.25">
      <c r="A13326" s="26">
        <v>45027.672337962962</v>
      </c>
      <c r="B13326" s="23" t="s">
        <v>7771</v>
      </c>
      <c r="C13326" s="23" t="s">
        <v>16685</v>
      </c>
      <c r="D13326" s="23" t="s">
        <v>16686</v>
      </c>
      <c r="E13326" s="23" t="s">
        <v>1</v>
      </c>
      <c r="F13326" s="23" t="s">
        <v>7</v>
      </c>
      <c r="G13326" s="23" t="s">
        <v>975</v>
      </c>
      <c r="H13326" s="2" t="s">
        <v>7722</v>
      </c>
      <c r="I13326" s="23" t="s">
        <v>15151</v>
      </c>
      <c r="J13326" s="23"/>
      <c r="K13326" s="23" t="s">
        <v>9712</v>
      </c>
      <c r="L13326" s="23" t="s">
        <v>9538</v>
      </c>
      <c r="M13326" s="23">
        <f>YEAR(Tabla2[[#This Row],[Fecha de creación]])</f>
        <v>2023</v>
      </c>
      <c r="N13326" s="23">
        <f>MONTH(Tabla2[[#This Row],[Fecha de creación]])</f>
        <v>4</v>
      </c>
    </row>
    <row r="13327" spans="1:14" x14ac:dyDescent="0.25">
      <c r="A13327" s="26">
        <v>45027.677615740744</v>
      </c>
      <c r="B13327" s="23" t="s">
        <v>0</v>
      </c>
      <c r="C13327" s="23" t="s">
        <v>16687</v>
      </c>
      <c r="D13327" s="23" t="s">
        <v>982</v>
      </c>
      <c r="E13327" s="23" t="s">
        <v>1</v>
      </c>
      <c r="F13327" s="23" t="s">
        <v>22</v>
      </c>
      <c r="G13327" s="23" t="s">
        <v>975</v>
      </c>
      <c r="H13327" s="2" t="s">
        <v>8893</v>
      </c>
      <c r="I13327" s="23" t="s">
        <v>7680</v>
      </c>
      <c r="J13327" s="23" t="s">
        <v>59</v>
      </c>
      <c r="K13327" s="23" t="s">
        <v>9712</v>
      </c>
      <c r="L13327" s="23" t="s">
        <v>9538</v>
      </c>
      <c r="M13327" s="23">
        <f>YEAR(Tabla2[[#This Row],[Fecha de creación]])</f>
        <v>2023</v>
      </c>
      <c r="N13327" s="23">
        <f>MONTH(Tabla2[[#This Row],[Fecha de creación]])</f>
        <v>4</v>
      </c>
    </row>
    <row r="13328" spans="1:14" x14ac:dyDescent="0.25">
      <c r="A13328" s="26">
        <v>45027.680023148147</v>
      </c>
      <c r="B13328" s="23" t="s">
        <v>0</v>
      </c>
      <c r="C13328" s="23" t="s">
        <v>16688</v>
      </c>
      <c r="D13328" s="23" t="s">
        <v>982</v>
      </c>
      <c r="E13328" s="23" t="s">
        <v>1</v>
      </c>
      <c r="F13328" s="23" t="s">
        <v>22</v>
      </c>
      <c r="G13328" s="23" t="s">
        <v>975</v>
      </c>
      <c r="H13328" s="2" t="s">
        <v>8893</v>
      </c>
      <c r="I13328" s="23" t="s">
        <v>7680</v>
      </c>
      <c r="J13328" s="23" t="s">
        <v>59</v>
      </c>
      <c r="K13328" s="23" t="s">
        <v>9712</v>
      </c>
      <c r="L13328" s="23" t="s">
        <v>9538</v>
      </c>
      <c r="M13328" s="23">
        <f>YEAR(Tabla2[[#This Row],[Fecha de creación]])</f>
        <v>2023</v>
      </c>
      <c r="N13328" s="23">
        <f>MONTH(Tabla2[[#This Row],[Fecha de creación]])</f>
        <v>4</v>
      </c>
    </row>
    <row r="13329" spans="1:14" x14ac:dyDescent="0.25">
      <c r="A13329" s="26">
        <v>45027.681423611109</v>
      </c>
      <c r="B13329" s="23" t="s">
        <v>0</v>
      </c>
      <c r="C13329" s="23" t="s">
        <v>16689</v>
      </c>
      <c r="D13329" s="23" t="s">
        <v>982</v>
      </c>
      <c r="E13329" s="23" t="s">
        <v>1</v>
      </c>
      <c r="F13329" s="23" t="s">
        <v>22</v>
      </c>
      <c r="G13329" s="23" t="s">
        <v>975</v>
      </c>
      <c r="H13329" s="2" t="s">
        <v>8893</v>
      </c>
      <c r="I13329" s="23" t="s">
        <v>7680</v>
      </c>
      <c r="J13329" s="23" t="s">
        <v>59</v>
      </c>
      <c r="K13329" s="23" t="s">
        <v>9712</v>
      </c>
      <c r="L13329" s="23" t="s">
        <v>9538</v>
      </c>
      <c r="M13329" s="23">
        <f>YEAR(Tabla2[[#This Row],[Fecha de creación]])</f>
        <v>2023</v>
      </c>
      <c r="N13329" s="23">
        <f>MONTH(Tabla2[[#This Row],[Fecha de creación]])</f>
        <v>4</v>
      </c>
    </row>
    <row r="13330" spans="1:14" x14ac:dyDescent="0.25">
      <c r="A13330" s="26">
        <v>45027.685879629629</v>
      </c>
      <c r="B13330" s="23" t="s">
        <v>19</v>
      </c>
      <c r="C13330" s="23" t="s">
        <v>16690</v>
      </c>
      <c r="D13330" s="23" t="s">
        <v>16691</v>
      </c>
      <c r="E13330" s="23" t="s">
        <v>1</v>
      </c>
      <c r="F13330" s="23" t="s">
        <v>7</v>
      </c>
      <c r="G13330" s="23" t="s">
        <v>975</v>
      </c>
      <c r="H13330" s="2" t="s">
        <v>8535</v>
      </c>
      <c r="I13330" s="23" t="s">
        <v>10079</v>
      </c>
      <c r="J13330" s="23"/>
      <c r="K13330" s="23" t="s">
        <v>9712</v>
      </c>
      <c r="L13330" s="23" t="s">
        <v>9538</v>
      </c>
      <c r="M13330" s="23">
        <f>YEAR(Tabla2[[#This Row],[Fecha de creación]])</f>
        <v>2023</v>
      </c>
      <c r="N13330" s="23">
        <f>MONTH(Tabla2[[#This Row],[Fecha de creación]])</f>
        <v>4</v>
      </c>
    </row>
    <row r="13331" spans="1:14" x14ac:dyDescent="0.25">
      <c r="A13331" s="26">
        <v>45027.699467592596</v>
      </c>
      <c r="B13331" s="23" t="s">
        <v>0</v>
      </c>
      <c r="C13331" s="23" t="s">
        <v>16692</v>
      </c>
      <c r="D13331" s="23" t="s">
        <v>982</v>
      </c>
      <c r="E13331" s="23" t="s">
        <v>1</v>
      </c>
      <c r="F13331" s="23" t="s">
        <v>22</v>
      </c>
      <c r="G13331" s="23" t="s">
        <v>975</v>
      </c>
      <c r="H13331" s="2" t="s">
        <v>8893</v>
      </c>
      <c r="I13331" s="23" t="s">
        <v>7680</v>
      </c>
      <c r="J13331" s="23" t="s">
        <v>59</v>
      </c>
      <c r="K13331" s="23" t="s">
        <v>9712</v>
      </c>
      <c r="L13331" s="23" t="s">
        <v>9538</v>
      </c>
      <c r="M13331" s="23">
        <f>YEAR(Tabla2[[#This Row],[Fecha de creación]])</f>
        <v>2023</v>
      </c>
      <c r="N13331" s="23">
        <f>MONTH(Tabla2[[#This Row],[Fecha de creación]])</f>
        <v>4</v>
      </c>
    </row>
    <row r="13332" spans="1:14" x14ac:dyDescent="0.25">
      <c r="A13332" s="26">
        <v>45027.700231481482</v>
      </c>
      <c r="B13332" s="23" t="s">
        <v>19</v>
      </c>
      <c r="C13332" s="23" t="s">
        <v>16693</v>
      </c>
      <c r="D13332" s="23" t="s">
        <v>16694</v>
      </c>
      <c r="E13332" s="23" t="s">
        <v>1</v>
      </c>
      <c r="F13332" s="23" t="s">
        <v>2</v>
      </c>
      <c r="G13332" s="23" t="s">
        <v>1551</v>
      </c>
      <c r="H13332" s="2" t="s">
        <v>7770</v>
      </c>
      <c r="I13332" s="23" t="s">
        <v>16695</v>
      </c>
      <c r="J13332" s="23" t="s">
        <v>59</v>
      </c>
      <c r="K13332" s="23" t="s">
        <v>9712</v>
      </c>
      <c r="L13332" s="23" t="s">
        <v>9539</v>
      </c>
      <c r="M13332" s="23">
        <f>YEAR(Tabla2[[#This Row],[Fecha de creación]])</f>
        <v>2023</v>
      </c>
      <c r="N13332" s="23">
        <f>MONTH(Tabla2[[#This Row],[Fecha de creación]])</f>
        <v>4</v>
      </c>
    </row>
    <row r="13333" spans="1:14" x14ac:dyDescent="0.25">
      <c r="A13333" s="26">
        <v>45027.702013888891</v>
      </c>
      <c r="B13333" s="23" t="s">
        <v>100</v>
      </c>
      <c r="C13333" s="23" t="s">
        <v>16696</v>
      </c>
      <c r="D13333" s="23" t="s">
        <v>982</v>
      </c>
      <c r="E13333" s="23" t="s">
        <v>1</v>
      </c>
      <c r="F13333" s="23" t="s">
        <v>22</v>
      </c>
      <c r="G13333" s="23" t="s">
        <v>975</v>
      </c>
      <c r="H13333" s="2" t="s">
        <v>8893</v>
      </c>
      <c r="I13333" s="23" t="s">
        <v>7966</v>
      </c>
      <c r="J13333" s="23" t="s">
        <v>59</v>
      </c>
      <c r="K13333" s="23" t="s">
        <v>9712</v>
      </c>
      <c r="L13333" s="23" t="s">
        <v>9538</v>
      </c>
      <c r="M13333" s="23">
        <f>YEAR(Tabla2[[#This Row],[Fecha de creación]])</f>
        <v>2023</v>
      </c>
      <c r="N13333" s="23">
        <f>MONTH(Tabla2[[#This Row],[Fecha de creación]])</f>
        <v>4</v>
      </c>
    </row>
    <row r="13334" spans="1:14" x14ac:dyDescent="0.25">
      <c r="A13334" s="26">
        <v>45027.708749999998</v>
      </c>
      <c r="B13334" s="23" t="s">
        <v>19</v>
      </c>
      <c r="C13334" s="23" t="s">
        <v>16697</v>
      </c>
      <c r="D13334" s="23" t="s">
        <v>16698</v>
      </c>
      <c r="E13334" s="23" t="s">
        <v>1</v>
      </c>
      <c r="F13334" s="23" t="s">
        <v>7</v>
      </c>
      <c r="G13334" s="23" t="s">
        <v>975</v>
      </c>
      <c r="H13334" s="2" t="s">
        <v>8535</v>
      </c>
      <c r="I13334" s="23" t="s">
        <v>10079</v>
      </c>
      <c r="J13334" s="23"/>
      <c r="K13334" s="23" t="s">
        <v>9712</v>
      </c>
      <c r="L13334" s="23" t="s">
        <v>9538</v>
      </c>
      <c r="M13334" s="23">
        <f>YEAR(Tabla2[[#This Row],[Fecha de creación]])</f>
        <v>2023</v>
      </c>
      <c r="N13334" s="23">
        <f>MONTH(Tabla2[[#This Row],[Fecha de creación]])</f>
        <v>4</v>
      </c>
    </row>
    <row r="13335" spans="1:14" x14ac:dyDescent="0.25">
      <c r="A13335" s="26">
        <v>45027.721319444441</v>
      </c>
      <c r="B13335" s="23" t="s">
        <v>15996</v>
      </c>
      <c r="C13335" s="23" t="s">
        <v>16699</v>
      </c>
      <c r="D13335" s="23" t="s">
        <v>16700</v>
      </c>
      <c r="E13335" s="23" t="s">
        <v>1</v>
      </c>
      <c r="F13335" s="23" t="s">
        <v>7</v>
      </c>
      <c r="G13335" s="23" t="s">
        <v>975</v>
      </c>
      <c r="H13335" s="2" t="s">
        <v>8397</v>
      </c>
      <c r="I13335" s="23" t="s">
        <v>15999</v>
      </c>
      <c r="J13335" s="23" t="s">
        <v>958</v>
      </c>
      <c r="K13335" s="23" t="s">
        <v>9712</v>
      </c>
      <c r="L13335" s="23" t="s">
        <v>9538</v>
      </c>
      <c r="M13335" s="23">
        <f>YEAR(Tabla2[[#This Row],[Fecha de creación]])</f>
        <v>2023</v>
      </c>
      <c r="N13335" s="23">
        <f>MONTH(Tabla2[[#This Row],[Fecha de creación]])</f>
        <v>4</v>
      </c>
    </row>
    <row r="13336" spans="1:14" x14ac:dyDescent="0.25">
      <c r="A13336" s="26">
        <v>45027.726712962962</v>
      </c>
      <c r="B13336" s="23" t="s">
        <v>15996</v>
      </c>
      <c r="C13336" s="23" t="s">
        <v>16701</v>
      </c>
      <c r="D13336" s="23" t="s">
        <v>16702</v>
      </c>
      <c r="E13336" s="23" t="s">
        <v>1</v>
      </c>
      <c r="F13336" s="23" t="s">
        <v>7</v>
      </c>
      <c r="G13336" s="23" t="s">
        <v>975</v>
      </c>
      <c r="H13336" s="2" t="s">
        <v>7745</v>
      </c>
      <c r="I13336" s="23" t="s">
        <v>15999</v>
      </c>
      <c r="J13336" s="23" t="s">
        <v>958</v>
      </c>
      <c r="K13336" s="23" t="s">
        <v>9712</v>
      </c>
      <c r="L13336" s="23" t="s">
        <v>9539</v>
      </c>
      <c r="M13336" s="23">
        <f>YEAR(Tabla2[[#This Row],[Fecha de creación]])</f>
        <v>2023</v>
      </c>
      <c r="N13336" s="23">
        <f>MONTH(Tabla2[[#This Row],[Fecha de creación]])</f>
        <v>4</v>
      </c>
    </row>
    <row r="13337" spans="1:14" x14ac:dyDescent="0.25">
      <c r="A13337" s="26">
        <v>45027.73265046296</v>
      </c>
      <c r="B13337" s="23" t="s">
        <v>0</v>
      </c>
      <c r="C13337" s="23" t="s">
        <v>16703</v>
      </c>
      <c r="D13337" s="23" t="s">
        <v>7108</v>
      </c>
      <c r="E13337" s="23" t="s">
        <v>1</v>
      </c>
      <c r="F13337" s="23" t="s">
        <v>22</v>
      </c>
      <c r="G13337" s="23" t="s">
        <v>975</v>
      </c>
      <c r="H13337" s="2" t="s">
        <v>8893</v>
      </c>
      <c r="I13337" s="23" t="s">
        <v>14129</v>
      </c>
      <c r="J13337" s="23" t="s">
        <v>59</v>
      </c>
      <c r="K13337" s="23" t="s">
        <v>9712</v>
      </c>
      <c r="L13337" s="23" t="s">
        <v>9538</v>
      </c>
      <c r="M13337" s="23">
        <f>YEAR(Tabla2[[#This Row],[Fecha de creación]])</f>
        <v>2023</v>
      </c>
      <c r="N13337" s="23">
        <f>MONTH(Tabla2[[#This Row],[Fecha de creación]])</f>
        <v>4</v>
      </c>
    </row>
    <row r="13338" spans="1:14" x14ac:dyDescent="0.25">
      <c r="A13338" s="26">
        <v>45027.734224537038</v>
      </c>
      <c r="B13338" s="23" t="s">
        <v>0</v>
      </c>
      <c r="C13338" s="23" t="s">
        <v>16704</v>
      </c>
      <c r="D13338" s="23" t="s">
        <v>1002</v>
      </c>
      <c r="E13338" s="23" t="s">
        <v>1</v>
      </c>
      <c r="F13338" s="23" t="s">
        <v>7</v>
      </c>
      <c r="G13338" s="23" t="s">
        <v>975</v>
      </c>
      <c r="H13338" s="2" t="s">
        <v>7736</v>
      </c>
      <c r="I13338" s="23" t="s">
        <v>14129</v>
      </c>
      <c r="J13338" s="23" t="s">
        <v>59</v>
      </c>
      <c r="K13338" s="23" t="s">
        <v>9712</v>
      </c>
      <c r="L13338" s="23" t="s">
        <v>9538</v>
      </c>
      <c r="M13338" s="23">
        <f>YEAR(Tabla2[[#This Row],[Fecha de creación]])</f>
        <v>2023</v>
      </c>
      <c r="N13338" s="23">
        <f>MONTH(Tabla2[[#This Row],[Fecha de creación]])</f>
        <v>4</v>
      </c>
    </row>
    <row r="13339" spans="1:14" x14ac:dyDescent="0.25">
      <c r="A13339" s="26">
        <v>45028.367800925924</v>
      </c>
      <c r="B13339" s="23" t="s">
        <v>19</v>
      </c>
      <c r="C13339" s="23" t="s">
        <v>16705</v>
      </c>
      <c r="D13339" s="23" t="s">
        <v>16706</v>
      </c>
      <c r="E13339" s="23" t="s">
        <v>1</v>
      </c>
      <c r="F13339" s="23" t="s">
        <v>7</v>
      </c>
      <c r="G13339" s="23" t="s">
        <v>975</v>
      </c>
      <c r="H13339" s="2" t="s">
        <v>8535</v>
      </c>
      <c r="I13339" s="23" t="s">
        <v>10079</v>
      </c>
      <c r="J13339" s="23"/>
      <c r="K13339" s="23" t="s">
        <v>9712</v>
      </c>
      <c r="L13339" s="23" t="s">
        <v>9538</v>
      </c>
      <c r="M13339" s="23">
        <f>YEAR(Tabla2[[#This Row],[Fecha de creación]])</f>
        <v>2023</v>
      </c>
      <c r="N13339" s="23">
        <f>MONTH(Tabla2[[#This Row],[Fecha de creación]])</f>
        <v>4</v>
      </c>
    </row>
    <row r="13340" spans="1:14" x14ac:dyDescent="0.25">
      <c r="A13340" s="26">
        <v>45028.437025462961</v>
      </c>
      <c r="B13340" s="23" t="s">
        <v>19</v>
      </c>
      <c r="C13340" s="23" t="s">
        <v>16707</v>
      </c>
      <c r="D13340" s="23" t="s">
        <v>16708</v>
      </c>
      <c r="E13340" s="23" t="s">
        <v>1</v>
      </c>
      <c r="F13340" s="23" t="s">
        <v>7</v>
      </c>
      <c r="G13340" s="23" t="s">
        <v>975</v>
      </c>
      <c r="H13340" s="2" t="s">
        <v>7980</v>
      </c>
      <c r="I13340" s="23" t="s">
        <v>10079</v>
      </c>
      <c r="J13340" s="23"/>
      <c r="K13340" s="23" t="s">
        <v>9712</v>
      </c>
      <c r="L13340" s="23" t="s">
        <v>9538</v>
      </c>
      <c r="M13340" s="23">
        <f>YEAR(Tabla2[[#This Row],[Fecha de creación]])</f>
        <v>2023</v>
      </c>
      <c r="N13340" s="23">
        <f>MONTH(Tabla2[[#This Row],[Fecha de creación]])</f>
        <v>4</v>
      </c>
    </row>
    <row r="13341" spans="1:14" x14ac:dyDescent="0.25">
      <c r="A13341" s="26">
        <v>45028.450624999998</v>
      </c>
      <c r="B13341" s="23" t="s">
        <v>19</v>
      </c>
      <c r="C13341" s="23" t="s">
        <v>16709</v>
      </c>
      <c r="D13341" s="23" t="s">
        <v>16710</v>
      </c>
      <c r="E13341" s="23" t="s">
        <v>1</v>
      </c>
      <c r="F13341" s="23" t="s">
        <v>7</v>
      </c>
      <c r="G13341" s="23" t="s">
        <v>3</v>
      </c>
      <c r="H13341" s="2" t="s">
        <v>7980</v>
      </c>
      <c r="I13341" s="23" t="s">
        <v>10079</v>
      </c>
      <c r="J13341" s="23"/>
      <c r="K13341" s="23" t="s">
        <v>9712</v>
      </c>
      <c r="L13341" s="23" t="s">
        <v>9539</v>
      </c>
      <c r="M13341" s="23">
        <f>YEAR(Tabla2[[#This Row],[Fecha de creación]])</f>
        <v>2023</v>
      </c>
      <c r="N13341" s="23">
        <f>MONTH(Tabla2[[#This Row],[Fecha de creación]])</f>
        <v>4</v>
      </c>
    </row>
    <row r="13342" spans="1:14" x14ac:dyDescent="0.25">
      <c r="A13342" s="26">
        <v>45028.450983796298</v>
      </c>
      <c r="B13342" s="23" t="s">
        <v>19</v>
      </c>
      <c r="C13342" s="23" t="s">
        <v>16711</v>
      </c>
      <c r="D13342" s="23" t="s">
        <v>16710</v>
      </c>
      <c r="E13342" s="23" t="s">
        <v>1</v>
      </c>
      <c r="F13342" s="23" t="s">
        <v>7</v>
      </c>
      <c r="G13342" s="23" t="s">
        <v>975</v>
      </c>
      <c r="H13342" s="2" t="s">
        <v>7980</v>
      </c>
      <c r="I13342" s="23" t="s">
        <v>10079</v>
      </c>
      <c r="J13342" s="23"/>
      <c r="K13342" s="23" t="s">
        <v>9712</v>
      </c>
      <c r="L13342" s="23" t="s">
        <v>9538</v>
      </c>
      <c r="M13342" s="23">
        <f>YEAR(Tabla2[[#This Row],[Fecha de creación]])</f>
        <v>2023</v>
      </c>
      <c r="N13342" s="23">
        <f>MONTH(Tabla2[[#This Row],[Fecha de creación]])</f>
        <v>4</v>
      </c>
    </row>
    <row r="13343" spans="1:14" x14ac:dyDescent="0.25">
      <c r="A13343" s="26">
        <v>45028.467361111114</v>
      </c>
      <c r="B13343" s="23" t="s">
        <v>0</v>
      </c>
      <c r="C13343" s="23" t="s">
        <v>16712</v>
      </c>
      <c r="D13343" s="23" t="s">
        <v>7108</v>
      </c>
      <c r="E13343" s="23" t="s">
        <v>1</v>
      </c>
      <c r="F13343" s="23" t="s">
        <v>22</v>
      </c>
      <c r="G13343" s="23" t="s">
        <v>975</v>
      </c>
      <c r="H13343" s="2" t="s">
        <v>8893</v>
      </c>
      <c r="I13343" s="23" t="s">
        <v>14129</v>
      </c>
      <c r="J13343" s="23" t="s">
        <v>59</v>
      </c>
      <c r="K13343" s="23" t="s">
        <v>9712</v>
      </c>
      <c r="L13343" s="23" t="s">
        <v>9538</v>
      </c>
      <c r="M13343" s="23">
        <f>YEAR(Tabla2[[#This Row],[Fecha de creación]])</f>
        <v>2023</v>
      </c>
      <c r="N13343" s="23">
        <f>MONTH(Tabla2[[#This Row],[Fecha de creación]])</f>
        <v>4</v>
      </c>
    </row>
    <row r="13344" spans="1:14" x14ac:dyDescent="0.25">
      <c r="A13344" s="26">
        <v>45028.489050925928</v>
      </c>
      <c r="B13344" s="23" t="s">
        <v>19</v>
      </c>
      <c r="C13344" s="23" t="s">
        <v>16713</v>
      </c>
      <c r="D13344" s="23" t="s">
        <v>16714</v>
      </c>
      <c r="E13344" s="23" t="s">
        <v>1</v>
      </c>
      <c r="F13344" s="23" t="s">
        <v>7</v>
      </c>
      <c r="G13344" s="23" t="s">
        <v>975</v>
      </c>
      <c r="H13344" s="2" t="s">
        <v>7730</v>
      </c>
      <c r="I13344" s="23" t="s">
        <v>10079</v>
      </c>
      <c r="J13344" s="23"/>
      <c r="K13344" s="23" t="s">
        <v>9712</v>
      </c>
      <c r="L13344" s="23" t="s">
        <v>9538</v>
      </c>
      <c r="M13344" s="23">
        <f>YEAR(Tabla2[[#This Row],[Fecha de creación]])</f>
        <v>2023</v>
      </c>
      <c r="N13344" s="23">
        <f>MONTH(Tabla2[[#This Row],[Fecha de creación]])</f>
        <v>4</v>
      </c>
    </row>
    <row r="13345" spans="1:14" x14ac:dyDescent="0.25">
      <c r="A13345" s="26">
        <v>45028.495474537034</v>
      </c>
      <c r="B13345" s="23" t="s">
        <v>0</v>
      </c>
      <c r="C13345" s="23" t="s">
        <v>16715</v>
      </c>
      <c r="D13345" s="23" t="s">
        <v>49</v>
      </c>
      <c r="E13345" s="23" t="s">
        <v>1</v>
      </c>
      <c r="F13345" s="23" t="s">
        <v>7</v>
      </c>
      <c r="G13345" s="23" t="s">
        <v>3</v>
      </c>
      <c r="H13345" s="2" t="s">
        <v>7745</v>
      </c>
      <c r="I13345" s="23" t="s">
        <v>14129</v>
      </c>
      <c r="J13345" s="23"/>
      <c r="K13345" s="23" t="s">
        <v>9712</v>
      </c>
      <c r="L13345" s="23" t="s">
        <v>9539</v>
      </c>
      <c r="M13345" s="23">
        <f>YEAR(Tabla2[[#This Row],[Fecha de creación]])</f>
        <v>2023</v>
      </c>
      <c r="N13345" s="23">
        <f>MONTH(Tabla2[[#This Row],[Fecha de creación]])</f>
        <v>4</v>
      </c>
    </row>
    <row r="13346" spans="1:14" x14ac:dyDescent="0.25">
      <c r="A13346" s="26">
        <v>45028.497060185182</v>
      </c>
      <c r="B13346" s="23" t="s">
        <v>19</v>
      </c>
      <c r="C13346" s="23" t="s">
        <v>16716</v>
      </c>
      <c r="D13346" s="23" t="s">
        <v>16717</v>
      </c>
      <c r="E13346" s="23" t="s">
        <v>1</v>
      </c>
      <c r="F13346" s="23" t="s">
        <v>7</v>
      </c>
      <c r="G13346" s="23" t="s">
        <v>975</v>
      </c>
      <c r="H13346" s="2" t="s">
        <v>7730</v>
      </c>
      <c r="I13346" s="23" t="s">
        <v>10079</v>
      </c>
      <c r="J13346" s="23"/>
      <c r="K13346" s="23" t="s">
        <v>9712</v>
      </c>
      <c r="L13346" s="23" t="s">
        <v>9538</v>
      </c>
      <c r="M13346" s="23">
        <f>YEAR(Tabla2[[#This Row],[Fecha de creación]])</f>
        <v>2023</v>
      </c>
      <c r="N13346" s="23">
        <f>MONTH(Tabla2[[#This Row],[Fecha de creación]])</f>
        <v>4</v>
      </c>
    </row>
    <row r="13347" spans="1:14" x14ac:dyDescent="0.25">
      <c r="A13347" s="26">
        <v>45028.538344907407</v>
      </c>
      <c r="B13347" s="23" t="s">
        <v>0</v>
      </c>
      <c r="C13347" s="23" t="s">
        <v>16718</v>
      </c>
      <c r="D13347" s="23" t="s">
        <v>551</v>
      </c>
      <c r="E13347" s="23" t="s">
        <v>1</v>
      </c>
      <c r="F13347" s="23" t="s">
        <v>7</v>
      </c>
      <c r="G13347" s="23" t="s">
        <v>975</v>
      </c>
      <c r="H13347" s="2" t="s">
        <v>7980</v>
      </c>
      <c r="I13347" s="23" t="s">
        <v>5999</v>
      </c>
      <c r="J13347" s="23" t="s">
        <v>59</v>
      </c>
      <c r="K13347" s="23" t="s">
        <v>9712</v>
      </c>
      <c r="L13347" s="23" t="s">
        <v>9538</v>
      </c>
      <c r="M13347" s="23">
        <f>YEAR(Tabla2[[#This Row],[Fecha de creación]])</f>
        <v>2023</v>
      </c>
      <c r="N13347" s="23">
        <f>MONTH(Tabla2[[#This Row],[Fecha de creación]])</f>
        <v>4</v>
      </c>
    </row>
    <row r="13348" spans="1:14" x14ac:dyDescent="0.25">
      <c r="A13348" s="26">
        <v>45028.539618055554</v>
      </c>
      <c r="B13348" s="23" t="s">
        <v>0</v>
      </c>
      <c r="C13348" s="23" t="s">
        <v>16719</v>
      </c>
      <c r="D13348" s="23" t="s">
        <v>6</v>
      </c>
      <c r="E13348" s="23" t="s">
        <v>1</v>
      </c>
      <c r="F13348" s="23" t="s">
        <v>7</v>
      </c>
      <c r="G13348" s="23" t="s">
        <v>975</v>
      </c>
      <c r="H13348" s="2" t="s">
        <v>7722</v>
      </c>
      <c r="I13348" s="23" t="s">
        <v>5999</v>
      </c>
      <c r="J13348" s="23" t="s">
        <v>59</v>
      </c>
      <c r="K13348" s="23" t="s">
        <v>9712</v>
      </c>
      <c r="L13348" s="23" t="s">
        <v>9538</v>
      </c>
      <c r="M13348" s="23">
        <f>YEAR(Tabla2[[#This Row],[Fecha de creación]])</f>
        <v>2023</v>
      </c>
      <c r="N13348" s="23">
        <f>MONTH(Tabla2[[#This Row],[Fecha de creación]])</f>
        <v>4</v>
      </c>
    </row>
    <row r="13349" spans="1:14" x14ac:dyDescent="0.25">
      <c r="A13349" s="26">
        <v>45028.63076388889</v>
      </c>
      <c r="B13349" s="23" t="s">
        <v>34</v>
      </c>
      <c r="C13349" s="23" t="s">
        <v>16720</v>
      </c>
      <c r="D13349" s="23" t="s">
        <v>16721</v>
      </c>
      <c r="E13349" s="23" t="s">
        <v>1</v>
      </c>
      <c r="F13349" s="23" t="s">
        <v>7</v>
      </c>
      <c r="G13349" s="23" t="s">
        <v>3</v>
      </c>
      <c r="H13349" s="2" t="s">
        <v>16996</v>
      </c>
      <c r="I13349" s="23" t="s">
        <v>13151</v>
      </c>
      <c r="J13349" s="23"/>
      <c r="K13349" s="23" t="s">
        <v>9712</v>
      </c>
      <c r="L13349" s="23" t="s">
        <v>9539</v>
      </c>
      <c r="M13349" s="23">
        <f>YEAR(Tabla2[[#This Row],[Fecha de creación]])</f>
        <v>2023</v>
      </c>
      <c r="N13349" s="23">
        <f>MONTH(Tabla2[[#This Row],[Fecha de creación]])</f>
        <v>4</v>
      </c>
    </row>
    <row r="13350" spans="1:14" x14ac:dyDescent="0.25">
      <c r="A13350" s="26">
        <v>45028.634629629632</v>
      </c>
      <c r="B13350" s="23" t="s">
        <v>34</v>
      </c>
      <c r="C13350" s="23" t="s">
        <v>16722</v>
      </c>
      <c r="D13350" s="23" t="s">
        <v>16723</v>
      </c>
      <c r="E13350" s="23" t="s">
        <v>1</v>
      </c>
      <c r="F13350" s="23" t="s">
        <v>22</v>
      </c>
      <c r="G13350" s="23" t="s">
        <v>975</v>
      </c>
      <c r="H13350" s="2" t="s">
        <v>8893</v>
      </c>
      <c r="I13350" s="23" t="s">
        <v>13151</v>
      </c>
      <c r="J13350" s="23"/>
      <c r="K13350" s="23" t="s">
        <v>9712</v>
      </c>
      <c r="L13350" s="23" t="s">
        <v>9538</v>
      </c>
      <c r="M13350" s="23">
        <f>YEAR(Tabla2[[#This Row],[Fecha de creación]])</f>
        <v>2023</v>
      </c>
      <c r="N13350" s="23">
        <f>MONTH(Tabla2[[#This Row],[Fecha de creación]])</f>
        <v>4</v>
      </c>
    </row>
    <row r="13351" spans="1:14" x14ac:dyDescent="0.25">
      <c r="A13351" s="26">
        <v>45028.701377314814</v>
      </c>
      <c r="B13351" s="23" t="s">
        <v>100</v>
      </c>
      <c r="C13351" s="23" t="s">
        <v>16724</v>
      </c>
      <c r="D13351" s="23" t="s">
        <v>7108</v>
      </c>
      <c r="E13351" s="23" t="s">
        <v>1</v>
      </c>
      <c r="F13351" s="23" t="s">
        <v>22</v>
      </c>
      <c r="G13351" s="23" t="s">
        <v>975</v>
      </c>
      <c r="H13351" s="2" t="s">
        <v>8893</v>
      </c>
      <c r="I13351" s="23" t="s">
        <v>14131</v>
      </c>
      <c r="J13351" s="23" t="s">
        <v>59</v>
      </c>
      <c r="K13351" s="23" t="s">
        <v>9712</v>
      </c>
      <c r="L13351" s="23" t="s">
        <v>9538</v>
      </c>
      <c r="M13351" s="23">
        <f>YEAR(Tabla2[[#This Row],[Fecha de creación]])</f>
        <v>2023</v>
      </c>
      <c r="N13351" s="23">
        <f>MONTH(Tabla2[[#This Row],[Fecha de creación]])</f>
        <v>4</v>
      </c>
    </row>
    <row r="13352" spans="1:14" x14ac:dyDescent="0.25">
      <c r="A13352" s="26">
        <v>45028.7030787037</v>
      </c>
      <c r="B13352" s="23" t="s">
        <v>189</v>
      </c>
      <c r="C13352" s="23" t="s">
        <v>16725</v>
      </c>
      <c r="D13352" s="23" t="s">
        <v>7351</v>
      </c>
      <c r="E13352" s="23" t="s">
        <v>1</v>
      </c>
      <c r="F13352" s="23" t="s">
        <v>7</v>
      </c>
      <c r="G13352" s="23" t="s">
        <v>975</v>
      </c>
      <c r="H13352" s="2" t="s">
        <v>8459</v>
      </c>
      <c r="I13352" s="23" t="s">
        <v>7338</v>
      </c>
      <c r="J13352" s="23" t="s">
        <v>958</v>
      </c>
      <c r="K13352" s="23" t="s">
        <v>9712</v>
      </c>
      <c r="L13352" s="23" t="s">
        <v>9538</v>
      </c>
      <c r="M13352" s="23">
        <f>YEAR(Tabla2[[#This Row],[Fecha de creación]])</f>
        <v>2023</v>
      </c>
      <c r="N13352" s="23">
        <f>MONTH(Tabla2[[#This Row],[Fecha de creación]])</f>
        <v>4</v>
      </c>
    </row>
    <row r="13353" spans="1:14" x14ac:dyDescent="0.25">
      <c r="A13353" s="26">
        <v>45028.707303240742</v>
      </c>
      <c r="B13353" s="23" t="s">
        <v>56</v>
      </c>
      <c r="C13353" s="23" t="s">
        <v>16726</v>
      </c>
      <c r="D13353" s="23" t="s">
        <v>4281</v>
      </c>
      <c r="E13353" s="23" t="s">
        <v>1</v>
      </c>
      <c r="F13353" s="23" t="s">
        <v>7</v>
      </c>
      <c r="G13353" s="23" t="s">
        <v>975</v>
      </c>
      <c r="H13353" s="2" t="s">
        <v>7722</v>
      </c>
      <c r="I13353" s="23" t="s">
        <v>7342</v>
      </c>
      <c r="J13353" s="23" t="s">
        <v>59</v>
      </c>
      <c r="K13353" s="23" t="s">
        <v>9712</v>
      </c>
      <c r="L13353" s="23" t="s">
        <v>9538</v>
      </c>
      <c r="M13353" s="23">
        <f>YEAR(Tabla2[[#This Row],[Fecha de creación]])</f>
        <v>2023</v>
      </c>
      <c r="N13353" s="23">
        <f>MONTH(Tabla2[[#This Row],[Fecha de creación]])</f>
        <v>4</v>
      </c>
    </row>
    <row r="13354" spans="1:14" x14ac:dyDescent="0.25">
      <c r="A13354" s="26">
        <v>45028.743854166663</v>
      </c>
      <c r="B13354" s="23" t="s">
        <v>0</v>
      </c>
      <c r="C13354" s="23" t="s">
        <v>16727</v>
      </c>
      <c r="D13354" s="23" t="s">
        <v>982</v>
      </c>
      <c r="E13354" s="23" t="s">
        <v>1</v>
      </c>
      <c r="F13354" s="23" t="s">
        <v>22</v>
      </c>
      <c r="G13354" s="23" t="s">
        <v>975</v>
      </c>
      <c r="H13354" s="2" t="s">
        <v>8893</v>
      </c>
      <c r="I13354" s="23" t="s">
        <v>5999</v>
      </c>
      <c r="J13354" s="23" t="s">
        <v>59</v>
      </c>
      <c r="K13354" s="23" t="s">
        <v>9712</v>
      </c>
      <c r="L13354" s="23" t="s">
        <v>9538</v>
      </c>
      <c r="M13354" s="23">
        <f>YEAR(Tabla2[[#This Row],[Fecha de creación]])</f>
        <v>2023</v>
      </c>
      <c r="N13354" s="23">
        <f>MONTH(Tabla2[[#This Row],[Fecha de creación]])</f>
        <v>4</v>
      </c>
    </row>
    <row r="13355" spans="1:14" x14ac:dyDescent="0.25">
      <c r="A13355" s="26">
        <v>45029.468310185184</v>
      </c>
      <c r="B13355" s="23" t="s">
        <v>34</v>
      </c>
      <c r="C13355" s="23" t="s">
        <v>16728</v>
      </c>
      <c r="D13355" s="23" t="s">
        <v>16729</v>
      </c>
      <c r="E13355" s="23" t="s">
        <v>1</v>
      </c>
      <c r="F13355" s="23" t="s">
        <v>7</v>
      </c>
      <c r="G13355" s="23" t="s">
        <v>3</v>
      </c>
      <c r="H13355" s="2" t="s">
        <v>8425</v>
      </c>
      <c r="I13355" s="23" t="s">
        <v>13151</v>
      </c>
      <c r="J13355" s="23"/>
      <c r="K13355" s="23" t="s">
        <v>9712</v>
      </c>
      <c r="L13355" s="23" t="s">
        <v>9539</v>
      </c>
      <c r="M13355" s="23">
        <f>YEAR(Tabla2[[#This Row],[Fecha de creación]])</f>
        <v>2023</v>
      </c>
      <c r="N13355" s="23">
        <f>MONTH(Tabla2[[#This Row],[Fecha de creación]])</f>
        <v>4</v>
      </c>
    </row>
    <row r="13356" spans="1:14" x14ac:dyDescent="0.25">
      <c r="A13356" s="26">
        <v>45029.470625000002</v>
      </c>
      <c r="B13356" s="23" t="s">
        <v>15996</v>
      </c>
      <c r="C13356" s="23" t="s">
        <v>16730</v>
      </c>
      <c r="D13356" s="23" t="s">
        <v>16731</v>
      </c>
      <c r="E13356" s="23" t="s">
        <v>1</v>
      </c>
      <c r="F13356" s="23" t="s">
        <v>7</v>
      </c>
      <c r="G13356" s="23" t="s">
        <v>975</v>
      </c>
      <c r="H13356" s="2" t="s">
        <v>8459</v>
      </c>
      <c r="I13356" s="23" t="s">
        <v>15999</v>
      </c>
      <c r="J13356" s="23" t="s">
        <v>59</v>
      </c>
      <c r="K13356" s="23" t="s">
        <v>9712</v>
      </c>
      <c r="L13356" s="23" t="s">
        <v>9538</v>
      </c>
      <c r="M13356" s="23">
        <f>YEAR(Tabla2[[#This Row],[Fecha de creación]])</f>
        <v>2023</v>
      </c>
      <c r="N13356" s="23">
        <f>MONTH(Tabla2[[#This Row],[Fecha de creación]])</f>
        <v>4</v>
      </c>
    </row>
    <row r="13357" spans="1:14" x14ac:dyDescent="0.25">
      <c r="A13357" s="26">
        <v>45029.476134259261</v>
      </c>
      <c r="B13357" s="23" t="s">
        <v>15996</v>
      </c>
      <c r="C13357" s="23" t="s">
        <v>16732</v>
      </c>
      <c r="D13357" s="23" t="s">
        <v>16733</v>
      </c>
      <c r="E13357" s="23" t="s">
        <v>1</v>
      </c>
      <c r="F13357" s="23" t="s">
        <v>7</v>
      </c>
      <c r="G13357" s="23" t="s">
        <v>975</v>
      </c>
      <c r="H13357" s="2" t="s">
        <v>8425</v>
      </c>
      <c r="I13357" s="23" t="s">
        <v>15999</v>
      </c>
      <c r="J13357" s="23" t="s">
        <v>59</v>
      </c>
      <c r="K13357" s="23" t="s">
        <v>9712</v>
      </c>
      <c r="L13357" s="23" t="s">
        <v>9538</v>
      </c>
      <c r="M13357" s="23">
        <f>YEAR(Tabla2[[#This Row],[Fecha de creación]])</f>
        <v>2023</v>
      </c>
      <c r="N13357" s="23">
        <f>MONTH(Tabla2[[#This Row],[Fecha de creación]])</f>
        <v>4</v>
      </c>
    </row>
    <row r="13358" spans="1:14" x14ac:dyDescent="0.25">
      <c r="A13358" s="26">
        <v>45029.506585648145</v>
      </c>
      <c r="B13358" s="23" t="s">
        <v>0</v>
      </c>
      <c r="C13358" s="23" t="s">
        <v>16734</v>
      </c>
      <c r="D13358" s="23" t="s">
        <v>1002</v>
      </c>
      <c r="E13358" s="23" t="s">
        <v>1</v>
      </c>
      <c r="F13358" s="23" t="s">
        <v>7</v>
      </c>
      <c r="G13358" s="23" t="s">
        <v>1551</v>
      </c>
      <c r="H13358" s="2" t="s">
        <v>7726</v>
      </c>
      <c r="I13358" s="23" t="s">
        <v>976</v>
      </c>
      <c r="J13358" s="23" t="s">
        <v>59</v>
      </c>
      <c r="K13358" s="23" t="s">
        <v>9712</v>
      </c>
      <c r="L13358" s="23" t="s">
        <v>9539</v>
      </c>
      <c r="M13358" s="23">
        <f>YEAR(Tabla2[[#This Row],[Fecha de creación]])</f>
        <v>2023</v>
      </c>
      <c r="N13358" s="23">
        <f>MONTH(Tabla2[[#This Row],[Fecha de creación]])</f>
        <v>4</v>
      </c>
    </row>
    <row r="13359" spans="1:14" x14ac:dyDescent="0.25">
      <c r="A13359" s="26">
        <v>45029.517291666663</v>
      </c>
      <c r="B13359" s="23" t="s">
        <v>100</v>
      </c>
      <c r="C13359" s="23" t="s">
        <v>16735</v>
      </c>
      <c r="D13359" s="23" t="s">
        <v>49</v>
      </c>
      <c r="E13359" s="23" t="s">
        <v>1</v>
      </c>
      <c r="F13359" s="23" t="s">
        <v>7</v>
      </c>
      <c r="G13359" s="23" t="s">
        <v>3</v>
      </c>
      <c r="H13359" s="2" t="s">
        <v>7745</v>
      </c>
      <c r="I13359" s="23" t="s">
        <v>14131</v>
      </c>
      <c r="J13359" s="23" t="s">
        <v>59</v>
      </c>
      <c r="K13359" s="23" t="s">
        <v>9712</v>
      </c>
      <c r="L13359" s="23" t="s">
        <v>9539</v>
      </c>
      <c r="M13359" s="23">
        <f>YEAR(Tabla2[[#This Row],[Fecha de creación]])</f>
        <v>2023</v>
      </c>
      <c r="N13359" s="23">
        <f>MONTH(Tabla2[[#This Row],[Fecha de creación]])</f>
        <v>4</v>
      </c>
    </row>
    <row r="13360" spans="1:14" x14ac:dyDescent="0.25">
      <c r="A13360" s="26">
        <v>45029.521874999999</v>
      </c>
      <c r="B13360" s="23" t="s">
        <v>0</v>
      </c>
      <c r="C13360" s="23" t="s">
        <v>16736</v>
      </c>
      <c r="D13360" s="23" t="s">
        <v>382</v>
      </c>
      <c r="E13360" s="23" t="s">
        <v>1</v>
      </c>
      <c r="F13360" s="23" t="s">
        <v>7</v>
      </c>
      <c r="G13360" s="23" t="s">
        <v>975</v>
      </c>
      <c r="H13360" s="2" t="s">
        <v>7723</v>
      </c>
      <c r="I13360" s="23" t="s">
        <v>14129</v>
      </c>
      <c r="J13360" s="23" t="s">
        <v>59</v>
      </c>
      <c r="K13360" s="23" t="s">
        <v>9712</v>
      </c>
      <c r="L13360" s="23" t="s">
        <v>9538</v>
      </c>
      <c r="M13360" s="23">
        <f>YEAR(Tabla2[[#This Row],[Fecha de creación]])</f>
        <v>2023</v>
      </c>
      <c r="N13360" s="23">
        <f>MONTH(Tabla2[[#This Row],[Fecha de creación]])</f>
        <v>4</v>
      </c>
    </row>
    <row r="13361" spans="1:14" x14ac:dyDescent="0.25">
      <c r="A13361" s="26">
        <v>45029.532847222225</v>
      </c>
      <c r="B13361" s="23" t="s">
        <v>0</v>
      </c>
      <c r="C13361" s="23" t="s">
        <v>16737</v>
      </c>
      <c r="D13361" s="23" t="s">
        <v>7507</v>
      </c>
      <c r="E13361" s="23" t="s">
        <v>1</v>
      </c>
      <c r="F13361" s="23" t="s">
        <v>2</v>
      </c>
      <c r="G13361" s="23" t="s">
        <v>1551</v>
      </c>
      <c r="H13361" s="2" t="s">
        <v>7721</v>
      </c>
      <c r="I13361" s="23" t="s">
        <v>7749</v>
      </c>
      <c r="J13361" s="23" t="s">
        <v>59</v>
      </c>
      <c r="K13361" s="23" t="s">
        <v>9712</v>
      </c>
      <c r="L13361" s="23" t="s">
        <v>9539</v>
      </c>
      <c r="M13361" s="23">
        <f>YEAR(Tabla2[[#This Row],[Fecha de creación]])</f>
        <v>2023</v>
      </c>
      <c r="N13361" s="23">
        <f>MONTH(Tabla2[[#This Row],[Fecha de creación]])</f>
        <v>4</v>
      </c>
    </row>
    <row r="13362" spans="1:14" x14ac:dyDescent="0.25">
      <c r="A13362" s="26">
        <v>45029.541458333333</v>
      </c>
      <c r="B13362" s="23" t="s">
        <v>0</v>
      </c>
      <c r="C13362" s="23" t="s">
        <v>16738</v>
      </c>
      <c r="D13362" s="23" t="s">
        <v>2372</v>
      </c>
      <c r="E13362" s="23" t="s">
        <v>1</v>
      </c>
      <c r="F13362" s="23" t="s">
        <v>7</v>
      </c>
      <c r="G13362" s="23" t="s">
        <v>1551</v>
      </c>
      <c r="H13362" s="2" t="s">
        <v>7734</v>
      </c>
      <c r="I13362" s="23" t="s">
        <v>11022</v>
      </c>
      <c r="J13362" s="23"/>
      <c r="K13362" s="23" t="s">
        <v>9712</v>
      </c>
      <c r="L13362" s="23" t="s">
        <v>9539</v>
      </c>
      <c r="M13362" s="23">
        <f>YEAR(Tabla2[[#This Row],[Fecha de creación]])</f>
        <v>2023</v>
      </c>
      <c r="N13362" s="23">
        <f>MONTH(Tabla2[[#This Row],[Fecha de creación]])</f>
        <v>4</v>
      </c>
    </row>
    <row r="13363" spans="1:14" x14ac:dyDescent="0.25">
      <c r="A13363" s="26">
        <v>45029.542662037034</v>
      </c>
      <c r="B13363" s="23" t="s">
        <v>0</v>
      </c>
      <c r="C13363" s="23" t="s">
        <v>16739</v>
      </c>
      <c r="D13363" s="23" t="s">
        <v>110</v>
      </c>
      <c r="E13363" s="23" t="s">
        <v>1</v>
      </c>
      <c r="F13363" s="23" t="s">
        <v>7</v>
      </c>
      <c r="G13363" s="23" t="s">
        <v>975</v>
      </c>
      <c r="H13363" s="2" t="s">
        <v>14318</v>
      </c>
      <c r="I13363" s="23" t="s">
        <v>5999</v>
      </c>
      <c r="J13363" s="23" t="s">
        <v>59</v>
      </c>
      <c r="K13363" s="23" t="s">
        <v>9712</v>
      </c>
      <c r="L13363" s="23" t="s">
        <v>9538</v>
      </c>
      <c r="M13363" s="23">
        <f>YEAR(Tabla2[[#This Row],[Fecha de creación]])</f>
        <v>2023</v>
      </c>
      <c r="N13363" s="23">
        <f>MONTH(Tabla2[[#This Row],[Fecha de creación]])</f>
        <v>4</v>
      </c>
    </row>
    <row r="13364" spans="1:14" x14ac:dyDescent="0.25">
      <c r="A13364" s="26">
        <v>45029.634675925925</v>
      </c>
      <c r="B13364" s="23" t="s">
        <v>0</v>
      </c>
      <c r="C13364" s="23" t="s">
        <v>16740</v>
      </c>
      <c r="D13364" s="23" t="s">
        <v>7607</v>
      </c>
      <c r="E13364" s="23" t="s">
        <v>1</v>
      </c>
      <c r="F13364" s="23" t="s">
        <v>7</v>
      </c>
      <c r="G13364" s="23" t="s">
        <v>975</v>
      </c>
      <c r="H13364" s="2" t="s">
        <v>7980</v>
      </c>
      <c r="I13364" s="23" t="s">
        <v>5999</v>
      </c>
      <c r="J13364" s="23" t="s">
        <v>59</v>
      </c>
      <c r="K13364" s="23" t="s">
        <v>9712</v>
      </c>
      <c r="L13364" s="23" t="s">
        <v>9538</v>
      </c>
      <c r="M13364" s="23">
        <f>YEAR(Tabla2[[#This Row],[Fecha de creación]])</f>
        <v>2023</v>
      </c>
      <c r="N13364" s="23">
        <f>MONTH(Tabla2[[#This Row],[Fecha de creación]])</f>
        <v>4</v>
      </c>
    </row>
    <row r="13365" spans="1:14" x14ac:dyDescent="0.25">
      <c r="A13365" s="26">
        <v>45029.65289351852</v>
      </c>
      <c r="B13365" s="23" t="s">
        <v>0</v>
      </c>
      <c r="C13365" s="23" t="s">
        <v>16741</v>
      </c>
      <c r="D13365" s="23" t="s">
        <v>586</v>
      </c>
      <c r="E13365" s="23" t="s">
        <v>1</v>
      </c>
      <c r="F13365" s="23" t="s">
        <v>7</v>
      </c>
      <c r="G13365" s="23" t="s">
        <v>975</v>
      </c>
      <c r="H13365" s="2" t="s">
        <v>7748</v>
      </c>
      <c r="I13365" s="23" t="s">
        <v>5999</v>
      </c>
      <c r="J13365" s="23" t="s">
        <v>59</v>
      </c>
      <c r="K13365" s="23" t="s">
        <v>9712</v>
      </c>
      <c r="L13365" s="23" t="s">
        <v>9538</v>
      </c>
      <c r="M13365" s="23">
        <f>YEAR(Tabla2[[#This Row],[Fecha de creación]])</f>
        <v>2023</v>
      </c>
      <c r="N13365" s="23">
        <f>MONTH(Tabla2[[#This Row],[Fecha de creación]])</f>
        <v>4</v>
      </c>
    </row>
    <row r="13366" spans="1:14" x14ac:dyDescent="0.25">
      <c r="A13366" s="26">
        <v>45029.869687500002</v>
      </c>
      <c r="B13366" s="23" t="s">
        <v>9534</v>
      </c>
      <c r="C13366" s="23" t="s">
        <v>16742</v>
      </c>
      <c r="D13366" s="23" t="s">
        <v>6</v>
      </c>
      <c r="E13366" s="23" t="s">
        <v>1</v>
      </c>
      <c r="F13366" s="23" t="s">
        <v>7</v>
      </c>
      <c r="G13366" s="23" t="s">
        <v>975</v>
      </c>
      <c r="H13366" s="2" t="s">
        <v>7722</v>
      </c>
      <c r="I13366" s="23" t="s">
        <v>8168</v>
      </c>
      <c r="J13366" s="23"/>
      <c r="K13366" s="23" t="s">
        <v>9712</v>
      </c>
      <c r="L13366" s="23" t="s">
        <v>9538</v>
      </c>
      <c r="M13366" s="23">
        <f>YEAR(Tabla2[[#This Row],[Fecha de creación]])</f>
        <v>2023</v>
      </c>
      <c r="N13366" s="23">
        <f>MONTH(Tabla2[[#This Row],[Fecha de creación]])</f>
        <v>4</v>
      </c>
    </row>
    <row r="13367" spans="1:14" x14ac:dyDescent="0.25">
      <c r="A13367" s="26">
        <v>45030.386759259258</v>
      </c>
      <c r="B13367" s="23" t="s">
        <v>0</v>
      </c>
      <c r="C13367" s="23" t="s">
        <v>16743</v>
      </c>
      <c r="D13367" s="23" t="s">
        <v>16744</v>
      </c>
      <c r="E13367" s="23" t="s">
        <v>1</v>
      </c>
      <c r="F13367" s="23" t="s">
        <v>2</v>
      </c>
      <c r="G13367" s="23" t="s">
        <v>1551</v>
      </c>
      <c r="H13367" s="2" t="s">
        <v>7770</v>
      </c>
      <c r="I13367" s="23" t="s">
        <v>12703</v>
      </c>
      <c r="J13367" s="23" t="s">
        <v>59</v>
      </c>
      <c r="K13367" s="23" t="s">
        <v>9712</v>
      </c>
      <c r="L13367" s="23" t="s">
        <v>9539</v>
      </c>
      <c r="M13367" s="23">
        <f>YEAR(Tabla2[[#This Row],[Fecha de creación]])</f>
        <v>2023</v>
      </c>
      <c r="N13367" s="23">
        <f>MONTH(Tabla2[[#This Row],[Fecha de creación]])</f>
        <v>4</v>
      </c>
    </row>
    <row r="13368" spans="1:14" x14ac:dyDescent="0.25">
      <c r="A13368" s="26">
        <v>45030.434004629627</v>
      </c>
      <c r="B13368" s="23" t="s">
        <v>189</v>
      </c>
      <c r="C13368" s="23" t="s">
        <v>16745</v>
      </c>
      <c r="D13368" s="23" t="s">
        <v>14825</v>
      </c>
      <c r="E13368" s="23" t="s">
        <v>1</v>
      </c>
      <c r="F13368" s="23" t="s">
        <v>7</v>
      </c>
      <c r="G13368" s="23" t="s">
        <v>975</v>
      </c>
      <c r="H13368" s="2" t="s">
        <v>8459</v>
      </c>
      <c r="I13368" s="23" t="s">
        <v>7338</v>
      </c>
      <c r="J13368" s="23" t="s">
        <v>59</v>
      </c>
      <c r="K13368" s="23" t="s">
        <v>9712</v>
      </c>
      <c r="L13368" s="23" t="s">
        <v>9538</v>
      </c>
      <c r="M13368" s="23">
        <f>YEAR(Tabla2[[#This Row],[Fecha de creación]])</f>
        <v>2023</v>
      </c>
      <c r="N13368" s="23">
        <f>MONTH(Tabla2[[#This Row],[Fecha de creación]])</f>
        <v>4</v>
      </c>
    </row>
    <row r="13369" spans="1:14" x14ac:dyDescent="0.25">
      <c r="A13369" s="26">
        <v>45030.449699074074</v>
      </c>
      <c r="B13369" s="23" t="s">
        <v>189</v>
      </c>
      <c r="C13369" s="23" t="s">
        <v>16746</v>
      </c>
      <c r="D13369" s="23" t="s">
        <v>382</v>
      </c>
      <c r="E13369" s="23" t="s">
        <v>1</v>
      </c>
      <c r="F13369" s="23" t="s">
        <v>7</v>
      </c>
      <c r="G13369" s="23" t="s">
        <v>975</v>
      </c>
      <c r="H13369" s="2" t="s">
        <v>7723</v>
      </c>
      <c r="I13369" s="23" t="s">
        <v>7338</v>
      </c>
      <c r="J13369" s="23" t="s">
        <v>59</v>
      </c>
      <c r="K13369" s="23" t="s">
        <v>9712</v>
      </c>
      <c r="L13369" s="23" t="s">
        <v>9538</v>
      </c>
      <c r="M13369" s="23">
        <f>YEAR(Tabla2[[#This Row],[Fecha de creación]])</f>
        <v>2023</v>
      </c>
      <c r="N13369" s="23">
        <f>MONTH(Tabla2[[#This Row],[Fecha de creación]])</f>
        <v>4</v>
      </c>
    </row>
    <row r="13370" spans="1:14" x14ac:dyDescent="0.25">
      <c r="A13370" s="26">
        <v>45030.451967592591</v>
      </c>
      <c r="B13370" s="23" t="s">
        <v>189</v>
      </c>
      <c r="C13370" s="23" t="s">
        <v>16747</v>
      </c>
      <c r="D13370" s="23" t="s">
        <v>7829</v>
      </c>
      <c r="E13370" s="23" t="s">
        <v>1</v>
      </c>
      <c r="F13370" s="23" t="s">
        <v>7</v>
      </c>
      <c r="G13370" s="23" t="s">
        <v>3</v>
      </c>
      <c r="H13370" s="2" t="s">
        <v>7745</v>
      </c>
      <c r="I13370" s="23" t="s">
        <v>7338</v>
      </c>
      <c r="J13370" s="23" t="s">
        <v>59</v>
      </c>
      <c r="K13370" s="23" t="s">
        <v>9712</v>
      </c>
      <c r="L13370" s="23" t="s">
        <v>9539</v>
      </c>
      <c r="M13370" s="23">
        <f>YEAR(Tabla2[[#This Row],[Fecha de creación]])</f>
        <v>2023</v>
      </c>
      <c r="N13370" s="23">
        <f>MONTH(Tabla2[[#This Row],[Fecha de creación]])</f>
        <v>4</v>
      </c>
    </row>
    <row r="13371" spans="1:14" x14ac:dyDescent="0.25">
      <c r="A13371" s="26">
        <v>45030.454641203702</v>
      </c>
      <c r="B13371" s="23" t="s">
        <v>56</v>
      </c>
      <c r="C13371" s="23" t="s">
        <v>16748</v>
      </c>
      <c r="D13371" s="23" t="s">
        <v>4281</v>
      </c>
      <c r="E13371" s="23" t="s">
        <v>1</v>
      </c>
      <c r="F13371" s="23" t="s">
        <v>7</v>
      </c>
      <c r="G13371" s="23" t="s">
        <v>975</v>
      </c>
      <c r="H13371" s="2" t="s">
        <v>7722</v>
      </c>
      <c r="I13371" s="23" t="s">
        <v>7342</v>
      </c>
      <c r="J13371" s="23" t="s">
        <v>59</v>
      </c>
      <c r="K13371" s="23" t="s">
        <v>9712</v>
      </c>
      <c r="L13371" s="23" t="s">
        <v>9538</v>
      </c>
      <c r="M13371" s="23">
        <f>YEAR(Tabla2[[#This Row],[Fecha de creación]])</f>
        <v>2023</v>
      </c>
      <c r="N13371" s="23">
        <f>MONTH(Tabla2[[#This Row],[Fecha de creación]])</f>
        <v>4</v>
      </c>
    </row>
    <row r="13372" spans="1:14" x14ac:dyDescent="0.25">
      <c r="A13372" s="26">
        <v>45030.531273148146</v>
      </c>
      <c r="B13372" s="23" t="s">
        <v>9534</v>
      </c>
      <c r="C13372" s="23" t="s">
        <v>16749</v>
      </c>
      <c r="D13372" s="23" t="s">
        <v>16421</v>
      </c>
      <c r="E13372" s="23" t="s">
        <v>1</v>
      </c>
      <c r="F13372" s="23" t="s">
        <v>7</v>
      </c>
      <c r="G13372" s="23" t="s">
        <v>975</v>
      </c>
      <c r="H13372" s="2" t="s">
        <v>7745</v>
      </c>
      <c r="I13372" s="23" t="s">
        <v>8168</v>
      </c>
      <c r="J13372" s="23"/>
      <c r="K13372" s="23" t="s">
        <v>9712</v>
      </c>
      <c r="L13372" s="23" t="s">
        <v>9538</v>
      </c>
      <c r="M13372" s="23">
        <f>YEAR(Tabla2[[#This Row],[Fecha de creación]])</f>
        <v>2023</v>
      </c>
      <c r="N13372" s="23">
        <f>MONTH(Tabla2[[#This Row],[Fecha de creación]])</f>
        <v>4</v>
      </c>
    </row>
    <row r="13373" spans="1:14" x14ac:dyDescent="0.25">
      <c r="A13373" s="26">
        <v>45030.531828703701</v>
      </c>
      <c r="B13373" s="23" t="s">
        <v>9534</v>
      </c>
      <c r="C13373" s="23" t="s">
        <v>16750</v>
      </c>
      <c r="D13373" s="23" t="s">
        <v>6</v>
      </c>
      <c r="E13373" s="23" t="s">
        <v>1</v>
      </c>
      <c r="F13373" s="23" t="s">
        <v>7</v>
      </c>
      <c r="G13373" s="23" t="s">
        <v>975</v>
      </c>
      <c r="H13373" s="2" t="s">
        <v>7722</v>
      </c>
      <c r="I13373" s="23" t="s">
        <v>8168</v>
      </c>
      <c r="J13373" s="23"/>
      <c r="K13373" s="23" t="s">
        <v>9712</v>
      </c>
      <c r="L13373" s="23" t="s">
        <v>9538</v>
      </c>
      <c r="M13373" s="23">
        <f>YEAR(Tabla2[[#This Row],[Fecha de creación]])</f>
        <v>2023</v>
      </c>
      <c r="N13373" s="23">
        <f>MONTH(Tabla2[[#This Row],[Fecha de creación]])</f>
        <v>4</v>
      </c>
    </row>
    <row r="13374" spans="1:14" x14ac:dyDescent="0.25">
      <c r="A13374" s="26">
        <v>45030.567418981482</v>
      </c>
      <c r="B13374" s="23" t="s">
        <v>56</v>
      </c>
      <c r="C13374" s="23" t="s">
        <v>16751</v>
      </c>
      <c r="D13374" s="23" t="s">
        <v>16752</v>
      </c>
      <c r="E13374" s="23" t="s">
        <v>1</v>
      </c>
      <c r="F13374" s="23" t="s">
        <v>7</v>
      </c>
      <c r="G13374" s="23" t="s">
        <v>3</v>
      </c>
      <c r="H13374" s="2" t="s">
        <v>7743</v>
      </c>
      <c r="I13374" s="23" t="s">
        <v>4517</v>
      </c>
      <c r="J13374" s="23" t="s">
        <v>59</v>
      </c>
      <c r="K13374" s="23" t="s">
        <v>9712</v>
      </c>
      <c r="L13374" s="23" t="s">
        <v>9539</v>
      </c>
      <c r="M13374" s="23">
        <f>YEAR(Tabla2[[#This Row],[Fecha de creación]])</f>
        <v>2023</v>
      </c>
      <c r="N13374" s="23">
        <f>MONTH(Tabla2[[#This Row],[Fecha de creación]])</f>
        <v>4</v>
      </c>
    </row>
    <row r="13375" spans="1:14" x14ac:dyDescent="0.25">
      <c r="A13375" s="26">
        <v>45030.605347222219</v>
      </c>
      <c r="B13375" s="23" t="s">
        <v>0</v>
      </c>
      <c r="C13375" s="23" t="s">
        <v>16753</v>
      </c>
      <c r="D13375" s="23" t="s">
        <v>21</v>
      </c>
      <c r="E13375" s="23" t="s">
        <v>1</v>
      </c>
      <c r="F13375" s="23" t="s">
        <v>7</v>
      </c>
      <c r="G13375" s="23" t="s">
        <v>975</v>
      </c>
      <c r="H13375" s="2" t="s">
        <v>7744</v>
      </c>
      <c r="I13375" s="23" t="s">
        <v>5999</v>
      </c>
      <c r="J13375" s="23" t="s">
        <v>59</v>
      </c>
      <c r="K13375" s="23" t="s">
        <v>9712</v>
      </c>
      <c r="L13375" s="23" t="s">
        <v>9538</v>
      </c>
      <c r="M13375" s="23">
        <f>YEAR(Tabla2[[#This Row],[Fecha de creación]])</f>
        <v>2023</v>
      </c>
      <c r="N13375" s="23">
        <f>MONTH(Tabla2[[#This Row],[Fecha de creación]])</f>
        <v>4</v>
      </c>
    </row>
    <row r="13376" spans="1:14" x14ac:dyDescent="0.25">
      <c r="A13376" s="26">
        <v>45030.626493055555</v>
      </c>
      <c r="B13376" s="23" t="s">
        <v>0</v>
      </c>
      <c r="C13376" s="23" t="s">
        <v>16754</v>
      </c>
      <c r="D13376" s="23" t="s">
        <v>8102</v>
      </c>
      <c r="E13376" s="23" t="s">
        <v>1</v>
      </c>
      <c r="F13376" s="23" t="s">
        <v>7</v>
      </c>
      <c r="G13376" s="23" t="s">
        <v>1551</v>
      </c>
      <c r="H13376" s="2" t="s">
        <v>7733</v>
      </c>
      <c r="I13376" s="23" t="s">
        <v>976</v>
      </c>
      <c r="J13376" s="23" t="s">
        <v>59</v>
      </c>
      <c r="K13376" s="23" t="s">
        <v>9712</v>
      </c>
      <c r="L13376" s="23" t="s">
        <v>9539</v>
      </c>
      <c r="M13376" s="23">
        <f>YEAR(Tabla2[[#This Row],[Fecha de creación]])</f>
        <v>2023</v>
      </c>
      <c r="N13376" s="23">
        <f>MONTH(Tabla2[[#This Row],[Fecha de creación]])</f>
        <v>4</v>
      </c>
    </row>
    <row r="13377" spans="1:14" x14ac:dyDescent="0.25">
      <c r="A13377" s="26">
        <v>45030.638599537036</v>
      </c>
      <c r="B13377" s="23" t="s">
        <v>100</v>
      </c>
      <c r="C13377" s="23" t="s">
        <v>16755</v>
      </c>
      <c r="D13377" s="23" t="s">
        <v>16756</v>
      </c>
      <c r="E13377" s="23" t="s">
        <v>1</v>
      </c>
      <c r="F13377" s="23" t="s">
        <v>2</v>
      </c>
      <c r="G13377" s="23" t="s">
        <v>975</v>
      </c>
      <c r="H13377" s="2" t="s">
        <v>8099</v>
      </c>
      <c r="I13377" s="23" t="s">
        <v>6004</v>
      </c>
      <c r="J13377" s="23" t="s">
        <v>958</v>
      </c>
      <c r="K13377" s="23" t="s">
        <v>9712</v>
      </c>
      <c r="L13377" s="23" t="s">
        <v>9538</v>
      </c>
      <c r="M13377" s="23">
        <f>YEAR(Tabla2[[#This Row],[Fecha de creación]])</f>
        <v>2023</v>
      </c>
      <c r="N13377" s="23">
        <f>MONTH(Tabla2[[#This Row],[Fecha de creación]])</f>
        <v>4</v>
      </c>
    </row>
    <row r="13378" spans="1:14" x14ac:dyDescent="0.25">
      <c r="A13378" s="26">
        <v>45030.651770833334</v>
      </c>
      <c r="B13378" s="23" t="s">
        <v>0</v>
      </c>
      <c r="C13378" s="23" t="s">
        <v>16757</v>
      </c>
      <c r="D13378" s="23" t="s">
        <v>7108</v>
      </c>
      <c r="E13378" s="23" t="s">
        <v>1</v>
      </c>
      <c r="F13378" s="23" t="s">
        <v>22</v>
      </c>
      <c r="G13378" s="23" t="s">
        <v>975</v>
      </c>
      <c r="H13378" s="2" t="s">
        <v>8893</v>
      </c>
      <c r="I13378" s="23" t="s">
        <v>14129</v>
      </c>
      <c r="J13378" s="23" t="s">
        <v>59</v>
      </c>
      <c r="K13378" s="23" t="s">
        <v>9712</v>
      </c>
      <c r="L13378" s="23" t="s">
        <v>9538</v>
      </c>
      <c r="M13378" s="23">
        <f>YEAR(Tabla2[[#This Row],[Fecha de creación]])</f>
        <v>2023</v>
      </c>
      <c r="N13378" s="23">
        <f>MONTH(Tabla2[[#This Row],[Fecha de creación]])</f>
        <v>4</v>
      </c>
    </row>
    <row r="13379" spans="1:14" x14ac:dyDescent="0.25">
      <c r="A13379" s="26">
        <v>45030.697106481479</v>
      </c>
      <c r="B13379" s="23" t="s">
        <v>189</v>
      </c>
      <c r="C13379" s="23" t="s">
        <v>16758</v>
      </c>
      <c r="D13379" s="23" t="s">
        <v>36</v>
      </c>
      <c r="E13379" s="23" t="s">
        <v>1</v>
      </c>
      <c r="F13379" s="23" t="s">
        <v>7</v>
      </c>
      <c r="G13379" s="23" t="s">
        <v>975</v>
      </c>
      <c r="H13379" s="2" t="s">
        <v>14318</v>
      </c>
      <c r="I13379" s="23" t="s">
        <v>7338</v>
      </c>
      <c r="J13379" s="23" t="s">
        <v>59</v>
      </c>
      <c r="K13379" s="23" t="s">
        <v>9712</v>
      </c>
      <c r="L13379" s="23" t="s">
        <v>9538</v>
      </c>
      <c r="M13379" s="23">
        <f>YEAR(Tabla2[[#This Row],[Fecha de creación]])</f>
        <v>2023</v>
      </c>
      <c r="N13379" s="23">
        <f>MONTH(Tabla2[[#This Row],[Fecha de creación]])</f>
        <v>4</v>
      </c>
    </row>
    <row r="13380" spans="1:14" x14ac:dyDescent="0.25">
      <c r="A13380" s="26">
        <v>45030.723553240743</v>
      </c>
      <c r="B13380" s="23" t="s">
        <v>56</v>
      </c>
      <c r="C13380" s="23" t="s">
        <v>16759</v>
      </c>
      <c r="D13380" s="23" t="s">
        <v>14157</v>
      </c>
      <c r="E13380" s="23" t="s">
        <v>1</v>
      </c>
      <c r="F13380" s="23" t="s">
        <v>7</v>
      </c>
      <c r="G13380" s="23" t="s">
        <v>1551</v>
      </c>
      <c r="H13380" s="2" t="s">
        <v>7734</v>
      </c>
      <c r="I13380" s="23" t="s">
        <v>11095</v>
      </c>
      <c r="J13380" s="23" t="s">
        <v>59</v>
      </c>
      <c r="K13380" s="23" t="s">
        <v>9712</v>
      </c>
      <c r="L13380" s="23" t="s">
        <v>9539</v>
      </c>
      <c r="M13380" s="23">
        <f>YEAR(Tabla2[[#This Row],[Fecha de creación]])</f>
        <v>2023</v>
      </c>
      <c r="N13380" s="23">
        <f>MONTH(Tabla2[[#This Row],[Fecha de creación]])</f>
        <v>4</v>
      </c>
    </row>
    <row r="13381" spans="1:14" x14ac:dyDescent="0.25">
      <c r="A13381" s="26">
        <v>45030.726168981484</v>
      </c>
      <c r="B13381" s="23" t="s">
        <v>189</v>
      </c>
      <c r="C13381" s="23" t="s">
        <v>16760</v>
      </c>
      <c r="D13381" s="23" t="s">
        <v>21</v>
      </c>
      <c r="E13381" s="23" t="s">
        <v>1</v>
      </c>
      <c r="F13381" s="23" t="s">
        <v>7</v>
      </c>
      <c r="G13381" s="23" t="s">
        <v>975</v>
      </c>
      <c r="H13381" s="2" t="s">
        <v>7744</v>
      </c>
      <c r="I13381" s="23" t="s">
        <v>7338</v>
      </c>
      <c r="J13381" s="23" t="s">
        <v>59</v>
      </c>
      <c r="K13381" s="23" t="s">
        <v>9712</v>
      </c>
      <c r="L13381" s="23" t="s">
        <v>9538</v>
      </c>
      <c r="M13381" s="23">
        <f>YEAR(Tabla2[[#This Row],[Fecha de creación]])</f>
        <v>2023</v>
      </c>
      <c r="N13381" s="23">
        <f>MONTH(Tabla2[[#This Row],[Fecha de creación]])</f>
        <v>4</v>
      </c>
    </row>
    <row r="13382" spans="1:14" x14ac:dyDescent="0.25">
      <c r="A13382" s="26">
        <v>45030.736331018517</v>
      </c>
      <c r="B13382" s="23" t="s">
        <v>0</v>
      </c>
      <c r="C13382" s="23" t="s">
        <v>16761</v>
      </c>
      <c r="D13382" s="23" t="s">
        <v>1057</v>
      </c>
      <c r="E13382" s="23" t="s">
        <v>1</v>
      </c>
      <c r="F13382" s="23" t="s">
        <v>7</v>
      </c>
      <c r="G13382" s="23" t="s">
        <v>975</v>
      </c>
      <c r="H13382" s="2" t="s">
        <v>8535</v>
      </c>
      <c r="I13382" s="23" t="s">
        <v>5999</v>
      </c>
      <c r="J13382" s="23" t="s">
        <v>59</v>
      </c>
      <c r="K13382" s="23" t="s">
        <v>9712</v>
      </c>
      <c r="L13382" s="23" t="s">
        <v>9538</v>
      </c>
      <c r="M13382" s="23">
        <f>YEAR(Tabla2[[#This Row],[Fecha de creación]])</f>
        <v>2023</v>
      </c>
      <c r="N13382" s="23">
        <f>MONTH(Tabla2[[#This Row],[Fecha de creación]])</f>
        <v>4</v>
      </c>
    </row>
    <row r="13383" spans="1:14" x14ac:dyDescent="0.25">
      <c r="A13383" s="26">
        <v>45030.75476851852</v>
      </c>
      <c r="B13383" s="23" t="s">
        <v>0</v>
      </c>
      <c r="C13383" s="23" t="s">
        <v>16762</v>
      </c>
      <c r="D13383" s="23" t="s">
        <v>16763</v>
      </c>
      <c r="E13383" s="23" t="s">
        <v>1</v>
      </c>
      <c r="F13383" s="23" t="s">
        <v>2</v>
      </c>
      <c r="G13383" s="23" t="s">
        <v>1551</v>
      </c>
      <c r="H13383" s="2" t="s">
        <v>7721</v>
      </c>
      <c r="I13383" s="23" t="s">
        <v>7749</v>
      </c>
      <c r="J13383" s="23" t="s">
        <v>59</v>
      </c>
      <c r="K13383" s="23" t="s">
        <v>9712</v>
      </c>
      <c r="L13383" s="23" t="s">
        <v>9539</v>
      </c>
      <c r="M13383" s="23">
        <f>YEAR(Tabla2[[#This Row],[Fecha de creación]])</f>
        <v>2023</v>
      </c>
      <c r="N13383" s="23">
        <f>MONTH(Tabla2[[#This Row],[Fecha de creación]])</f>
        <v>4</v>
      </c>
    </row>
    <row r="13384" spans="1:14" x14ac:dyDescent="0.25">
      <c r="A13384" s="26">
        <v>45031.618287037039</v>
      </c>
      <c r="B13384" s="23" t="s">
        <v>56</v>
      </c>
      <c r="C13384" s="23" t="s">
        <v>16764</v>
      </c>
      <c r="D13384" s="23" t="s">
        <v>21</v>
      </c>
      <c r="E13384" s="23" t="s">
        <v>1</v>
      </c>
      <c r="F13384" s="23" t="s">
        <v>7</v>
      </c>
      <c r="G13384" s="23" t="s">
        <v>975</v>
      </c>
      <c r="H13384" s="2" t="s">
        <v>7744</v>
      </c>
      <c r="I13384" s="23" t="s">
        <v>7342</v>
      </c>
      <c r="J13384" s="23" t="s">
        <v>59</v>
      </c>
      <c r="K13384" s="23" t="s">
        <v>9712</v>
      </c>
      <c r="L13384" s="23" t="s">
        <v>9538</v>
      </c>
      <c r="M13384" s="23">
        <f>YEAR(Tabla2[[#This Row],[Fecha de creación]])</f>
        <v>2023</v>
      </c>
      <c r="N13384" s="23">
        <f>MONTH(Tabla2[[#This Row],[Fecha de creación]])</f>
        <v>4</v>
      </c>
    </row>
    <row r="13385" spans="1:14" x14ac:dyDescent="0.25">
      <c r="A13385" s="26">
        <v>45031.621400462966</v>
      </c>
      <c r="B13385" s="23" t="s">
        <v>189</v>
      </c>
      <c r="C13385" s="23" t="s">
        <v>16765</v>
      </c>
      <c r="D13385" s="23" t="s">
        <v>131</v>
      </c>
      <c r="E13385" s="23" t="s">
        <v>1</v>
      </c>
      <c r="F13385" s="23" t="s">
        <v>7</v>
      </c>
      <c r="G13385" s="23" t="s">
        <v>975</v>
      </c>
      <c r="H13385" s="2" t="s">
        <v>8397</v>
      </c>
      <c r="I13385" s="23" t="s">
        <v>7338</v>
      </c>
      <c r="J13385" s="23" t="s">
        <v>59</v>
      </c>
      <c r="K13385" s="23" t="s">
        <v>9712</v>
      </c>
      <c r="L13385" s="23" t="s">
        <v>9538</v>
      </c>
      <c r="M13385" s="23">
        <f>YEAR(Tabla2[[#This Row],[Fecha de creación]])</f>
        <v>2023</v>
      </c>
      <c r="N13385" s="23">
        <f>MONTH(Tabla2[[#This Row],[Fecha de creación]])</f>
        <v>4</v>
      </c>
    </row>
    <row r="13386" spans="1:14" x14ac:dyDescent="0.25">
      <c r="A13386" s="26">
        <v>45031.623368055552</v>
      </c>
      <c r="B13386" s="23" t="s">
        <v>189</v>
      </c>
      <c r="C13386" s="23" t="s">
        <v>16766</v>
      </c>
      <c r="D13386" s="23" t="s">
        <v>4281</v>
      </c>
      <c r="E13386" s="23" t="s">
        <v>1</v>
      </c>
      <c r="F13386" s="23" t="s">
        <v>7</v>
      </c>
      <c r="G13386" s="23" t="s">
        <v>975</v>
      </c>
      <c r="H13386" s="2" t="s">
        <v>7722</v>
      </c>
      <c r="I13386" s="23" t="s">
        <v>7338</v>
      </c>
      <c r="J13386" s="23" t="s">
        <v>59</v>
      </c>
      <c r="K13386" s="23" t="s">
        <v>9712</v>
      </c>
      <c r="L13386" s="23" t="s">
        <v>9538</v>
      </c>
      <c r="M13386" s="23">
        <f>YEAR(Tabla2[[#This Row],[Fecha de creación]])</f>
        <v>2023</v>
      </c>
      <c r="N13386" s="23">
        <f>MONTH(Tabla2[[#This Row],[Fecha de creación]])</f>
        <v>4</v>
      </c>
    </row>
    <row r="13387" spans="1:14" x14ac:dyDescent="0.25">
      <c r="A13387" s="26">
        <v>45031.628819444442</v>
      </c>
      <c r="B13387" s="23" t="s">
        <v>189</v>
      </c>
      <c r="C13387" s="23" t="s">
        <v>16767</v>
      </c>
      <c r="D13387" s="23" t="s">
        <v>4281</v>
      </c>
      <c r="E13387" s="23" t="s">
        <v>1</v>
      </c>
      <c r="F13387" s="23" t="s">
        <v>7</v>
      </c>
      <c r="G13387" s="23" t="s">
        <v>975</v>
      </c>
      <c r="H13387" s="2" t="s">
        <v>7722</v>
      </c>
      <c r="I13387" s="23" t="s">
        <v>7338</v>
      </c>
      <c r="J13387" s="23" t="s">
        <v>59</v>
      </c>
      <c r="K13387" s="23" t="s">
        <v>9712</v>
      </c>
      <c r="L13387" s="23" t="s">
        <v>9538</v>
      </c>
      <c r="M13387" s="23">
        <f>YEAR(Tabla2[[#This Row],[Fecha de creación]])</f>
        <v>2023</v>
      </c>
      <c r="N13387" s="23">
        <f>MONTH(Tabla2[[#This Row],[Fecha de creación]])</f>
        <v>4</v>
      </c>
    </row>
    <row r="13388" spans="1:14" x14ac:dyDescent="0.25">
      <c r="A13388" s="26">
        <v>45031.634953703702</v>
      </c>
      <c r="B13388" s="23" t="s">
        <v>189</v>
      </c>
      <c r="C13388" s="23" t="s">
        <v>16768</v>
      </c>
      <c r="D13388" s="23" t="s">
        <v>131</v>
      </c>
      <c r="E13388" s="23" t="s">
        <v>1</v>
      </c>
      <c r="F13388" s="23" t="s">
        <v>7</v>
      </c>
      <c r="G13388" s="23" t="s">
        <v>975</v>
      </c>
      <c r="H13388" s="2" t="s">
        <v>8397</v>
      </c>
      <c r="I13388" s="23" t="s">
        <v>7338</v>
      </c>
      <c r="J13388" s="23" t="s">
        <v>59</v>
      </c>
      <c r="K13388" s="23" t="s">
        <v>9712</v>
      </c>
      <c r="L13388" s="23" t="s">
        <v>9538</v>
      </c>
      <c r="M13388" s="23">
        <f>YEAR(Tabla2[[#This Row],[Fecha de creación]])</f>
        <v>2023</v>
      </c>
      <c r="N13388" s="23">
        <f>MONTH(Tabla2[[#This Row],[Fecha de creación]])</f>
        <v>4</v>
      </c>
    </row>
    <row r="13389" spans="1:14" x14ac:dyDescent="0.25">
      <c r="A13389" s="26">
        <v>45031.636724537035</v>
      </c>
      <c r="B13389" s="23" t="s">
        <v>189</v>
      </c>
      <c r="C13389" s="23" t="s">
        <v>16769</v>
      </c>
      <c r="D13389" s="23" t="s">
        <v>4281</v>
      </c>
      <c r="E13389" s="23" t="s">
        <v>1</v>
      </c>
      <c r="F13389" s="23" t="s">
        <v>7</v>
      </c>
      <c r="G13389" s="23" t="s">
        <v>975</v>
      </c>
      <c r="H13389" s="2" t="s">
        <v>7722</v>
      </c>
      <c r="I13389" s="23" t="s">
        <v>7338</v>
      </c>
      <c r="J13389" s="23" t="s">
        <v>59</v>
      </c>
      <c r="K13389" s="23" t="s">
        <v>9712</v>
      </c>
      <c r="L13389" s="23" t="s">
        <v>9538</v>
      </c>
      <c r="M13389" s="23">
        <f>YEAR(Tabla2[[#This Row],[Fecha de creación]])</f>
        <v>2023</v>
      </c>
      <c r="N13389" s="23">
        <f>MONTH(Tabla2[[#This Row],[Fecha de creación]])</f>
        <v>4</v>
      </c>
    </row>
    <row r="13390" spans="1:14" x14ac:dyDescent="0.25">
      <c r="A13390" s="26">
        <v>45032.503171296295</v>
      </c>
      <c r="B13390" s="23" t="s">
        <v>0</v>
      </c>
      <c r="C13390" s="23" t="s">
        <v>16770</v>
      </c>
      <c r="D13390" s="23" t="s">
        <v>551</v>
      </c>
      <c r="E13390" s="23" t="s">
        <v>1</v>
      </c>
      <c r="F13390" s="23" t="s">
        <v>7</v>
      </c>
      <c r="G13390" s="23" t="s">
        <v>975</v>
      </c>
      <c r="H13390" s="2" t="s">
        <v>7980</v>
      </c>
      <c r="I13390" s="23" t="s">
        <v>5999</v>
      </c>
      <c r="J13390" s="23" t="s">
        <v>59</v>
      </c>
      <c r="K13390" s="23" t="s">
        <v>9712</v>
      </c>
      <c r="L13390" s="23" t="s">
        <v>9538</v>
      </c>
      <c r="M13390" s="23">
        <f>YEAR(Tabla2[[#This Row],[Fecha de creación]])</f>
        <v>2023</v>
      </c>
      <c r="N13390" s="23">
        <f>MONTH(Tabla2[[#This Row],[Fecha de creación]])</f>
        <v>4</v>
      </c>
    </row>
    <row r="13391" spans="1:14" x14ac:dyDescent="0.25">
      <c r="A13391" s="26">
        <v>45032.524016203701</v>
      </c>
      <c r="B13391" s="23" t="s">
        <v>0</v>
      </c>
      <c r="C13391" s="23" t="s">
        <v>16771</v>
      </c>
      <c r="D13391" s="23" t="s">
        <v>719</v>
      </c>
      <c r="E13391" s="23" t="s">
        <v>1</v>
      </c>
      <c r="F13391" s="23" t="s">
        <v>7</v>
      </c>
      <c r="G13391" s="23" t="s">
        <v>975</v>
      </c>
      <c r="H13391" s="2" t="s">
        <v>7777</v>
      </c>
      <c r="I13391" s="23" t="s">
        <v>5999</v>
      </c>
      <c r="J13391" s="23" t="s">
        <v>59</v>
      </c>
      <c r="K13391" s="23" t="s">
        <v>9712</v>
      </c>
      <c r="L13391" s="23" t="s">
        <v>9538</v>
      </c>
      <c r="M13391" s="23">
        <f>YEAR(Tabla2[[#This Row],[Fecha de creación]])</f>
        <v>2023</v>
      </c>
      <c r="N13391" s="23">
        <f>MONTH(Tabla2[[#This Row],[Fecha de creación]])</f>
        <v>4</v>
      </c>
    </row>
    <row r="13392" spans="1:14" x14ac:dyDescent="0.25">
      <c r="A13392" s="26">
        <v>45032.594178240739</v>
      </c>
      <c r="B13392" s="23" t="s">
        <v>0</v>
      </c>
      <c r="C13392" s="23" t="s">
        <v>16772</v>
      </c>
      <c r="D13392" s="23" t="s">
        <v>382</v>
      </c>
      <c r="E13392" s="23" t="s">
        <v>1</v>
      </c>
      <c r="F13392" s="23" t="s">
        <v>7</v>
      </c>
      <c r="G13392" s="23" t="s">
        <v>975</v>
      </c>
      <c r="H13392" s="2" t="s">
        <v>7723</v>
      </c>
      <c r="I13392" s="23" t="s">
        <v>14129</v>
      </c>
      <c r="J13392" s="23" t="s">
        <v>59</v>
      </c>
      <c r="K13392" s="23" t="s">
        <v>9712</v>
      </c>
      <c r="L13392" s="23" t="s">
        <v>9538</v>
      </c>
      <c r="M13392" s="23">
        <f>YEAR(Tabla2[[#This Row],[Fecha de creación]])</f>
        <v>2023</v>
      </c>
      <c r="N13392" s="23">
        <f>MONTH(Tabla2[[#This Row],[Fecha de creación]])</f>
        <v>4</v>
      </c>
    </row>
    <row r="13393" spans="1:14" x14ac:dyDescent="0.25">
      <c r="A13393" s="26">
        <v>45032.617534722223</v>
      </c>
      <c r="B13393" s="23" t="s">
        <v>0</v>
      </c>
      <c r="C13393" s="23" t="s">
        <v>16773</v>
      </c>
      <c r="D13393" s="23" t="s">
        <v>7108</v>
      </c>
      <c r="E13393" s="23" t="s">
        <v>1</v>
      </c>
      <c r="F13393" s="23" t="s">
        <v>22</v>
      </c>
      <c r="G13393" s="23" t="s">
        <v>975</v>
      </c>
      <c r="H13393" s="2" t="s">
        <v>8893</v>
      </c>
      <c r="I13393" s="23" t="s">
        <v>14129</v>
      </c>
      <c r="J13393" s="23"/>
      <c r="K13393" s="23" t="s">
        <v>9712</v>
      </c>
      <c r="L13393" s="23" t="s">
        <v>9538</v>
      </c>
      <c r="M13393" s="23">
        <f>YEAR(Tabla2[[#This Row],[Fecha de creación]])</f>
        <v>2023</v>
      </c>
      <c r="N13393" s="23">
        <f>MONTH(Tabla2[[#This Row],[Fecha de creación]])</f>
        <v>4</v>
      </c>
    </row>
    <row r="13394" spans="1:14" x14ac:dyDescent="0.25">
      <c r="A13394" s="26">
        <v>45032.621550925927</v>
      </c>
      <c r="B13394" s="23" t="s">
        <v>0</v>
      </c>
      <c r="C13394" s="23" t="s">
        <v>16774</v>
      </c>
      <c r="D13394" s="23" t="s">
        <v>7108</v>
      </c>
      <c r="E13394" s="23" t="s">
        <v>1</v>
      </c>
      <c r="F13394" s="23" t="s">
        <v>22</v>
      </c>
      <c r="G13394" s="23" t="s">
        <v>975</v>
      </c>
      <c r="H13394" s="2" t="s">
        <v>8893</v>
      </c>
      <c r="I13394" s="23" t="s">
        <v>14129</v>
      </c>
      <c r="J13394" s="23" t="s">
        <v>59</v>
      </c>
      <c r="K13394" s="23" t="s">
        <v>9712</v>
      </c>
      <c r="L13394" s="23" t="s">
        <v>9538</v>
      </c>
      <c r="M13394" s="23">
        <f>YEAR(Tabla2[[#This Row],[Fecha de creación]])</f>
        <v>2023</v>
      </c>
      <c r="N13394" s="23">
        <f>MONTH(Tabla2[[#This Row],[Fecha de creación]])</f>
        <v>4</v>
      </c>
    </row>
    <row r="13395" spans="1:14" x14ac:dyDescent="0.25">
      <c r="A13395" s="26">
        <v>45032.634872685187</v>
      </c>
      <c r="B13395" s="23" t="s">
        <v>0</v>
      </c>
      <c r="C13395" s="23" t="s">
        <v>16775</v>
      </c>
      <c r="D13395" s="23" t="s">
        <v>719</v>
      </c>
      <c r="E13395" s="23" t="s">
        <v>1</v>
      </c>
      <c r="F13395" s="23" t="s">
        <v>7</v>
      </c>
      <c r="G13395" s="23" t="s">
        <v>975</v>
      </c>
      <c r="H13395" s="2" t="s">
        <v>7777</v>
      </c>
      <c r="I13395" s="23" t="s">
        <v>14129</v>
      </c>
      <c r="J13395" s="23"/>
      <c r="K13395" s="23" t="s">
        <v>9712</v>
      </c>
      <c r="L13395" s="23" t="s">
        <v>9538</v>
      </c>
      <c r="M13395" s="23">
        <f>YEAR(Tabla2[[#This Row],[Fecha de creación]])</f>
        <v>2023</v>
      </c>
      <c r="N13395" s="23">
        <f>MONTH(Tabla2[[#This Row],[Fecha de creación]])</f>
        <v>4</v>
      </c>
    </row>
    <row r="13396" spans="1:14" x14ac:dyDescent="0.25">
      <c r="A13396" s="26">
        <v>45032.65829861111</v>
      </c>
      <c r="B13396" s="23" t="s">
        <v>0</v>
      </c>
      <c r="C13396" s="23" t="s">
        <v>16776</v>
      </c>
      <c r="D13396" s="23" t="s">
        <v>8102</v>
      </c>
      <c r="E13396" s="23" t="s">
        <v>1</v>
      </c>
      <c r="F13396" s="23" t="s">
        <v>2</v>
      </c>
      <c r="G13396" s="23" t="s">
        <v>1551</v>
      </c>
      <c r="H13396" s="2" t="s">
        <v>7770</v>
      </c>
      <c r="I13396" s="23" t="s">
        <v>12703</v>
      </c>
      <c r="J13396" s="23" t="s">
        <v>59</v>
      </c>
      <c r="K13396" s="23" t="s">
        <v>9712</v>
      </c>
      <c r="L13396" s="23" t="s">
        <v>9539</v>
      </c>
      <c r="M13396" s="23">
        <f>YEAR(Tabla2[[#This Row],[Fecha de creación]])</f>
        <v>2023</v>
      </c>
      <c r="N13396" s="23">
        <f>MONTH(Tabla2[[#This Row],[Fecha de creación]])</f>
        <v>4</v>
      </c>
    </row>
    <row r="13397" spans="1:14" x14ac:dyDescent="0.25">
      <c r="A13397" s="26">
        <v>45032.721006944441</v>
      </c>
      <c r="B13397" s="23" t="s">
        <v>0</v>
      </c>
      <c r="C13397" s="23" t="s">
        <v>16777</v>
      </c>
      <c r="D13397" s="23" t="s">
        <v>364</v>
      </c>
      <c r="E13397" s="23" t="s">
        <v>1</v>
      </c>
      <c r="F13397" s="23" t="s">
        <v>7</v>
      </c>
      <c r="G13397" s="23" t="s">
        <v>975</v>
      </c>
      <c r="H13397" s="2" t="s">
        <v>7721</v>
      </c>
      <c r="I13397" s="23" t="s">
        <v>5999</v>
      </c>
      <c r="J13397" s="23" t="s">
        <v>59</v>
      </c>
      <c r="K13397" s="23" t="s">
        <v>9712</v>
      </c>
      <c r="L13397" s="23" t="s">
        <v>9538</v>
      </c>
      <c r="M13397" s="23">
        <f>YEAR(Tabla2[[#This Row],[Fecha de creación]])</f>
        <v>2023</v>
      </c>
      <c r="N13397" s="23">
        <f>MONTH(Tabla2[[#This Row],[Fecha de creación]])</f>
        <v>4</v>
      </c>
    </row>
    <row r="13398" spans="1:14" x14ac:dyDescent="0.25">
      <c r="A13398" s="26">
        <v>45032.723414351851</v>
      </c>
      <c r="B13398" s="23" t="s">
        <v>0</v>
      </c>
      <c r="C13398" s="23" t="s">
        <v>16778</v>
      </c>
      <c r="D13398" s="23" t="s">
        <v>364</v>
      </c>
      <c r="E13398" s="23" t="s">
        <v>1</v>
      </c>
      <c r="F13398" s="23" t="s">
        <v>7</v>
      </c>
      <c r="G13398" s="23" t="s">
        <v>1551</v>
      </c>
      <c r="H13398" s="2" t="s">
        <v>7725</v>
      </c>
      <c r="I13398" s="23" t="s">
        <v>976</v>
      </c>
      <c r="J13398" s="23" t="s">
        <v>59</v>
      </c>
      <c r="K13398" s="23" t="s">
        <v>9712</v>
      </c>
      <c r="L13398" s="23" t="s">
        <v>9539</v>
      </c>
      <c r="M13398" s="23">
        <f>YEAR(Tabla2[[#This Row],[Fecha de creación]])</f>
        <v>2023</v>
      </c>
      <c r="N13398" s="23">
        <f>MONTH(Tabla2[[#This Row],[Fecha de creación]])</f>
        <v>4</v>
      </c>
    </row>
    <row r="13399" spans="1:14" x14ac:dyDescent="0.25">
      <c r="A13399" s="26">
        <v>45032.725312499999</v>
      </c>
      <c r="B13399" s="23" t="s">
        <v>0</v>
      </c>
      <c r="C13399" s="23" t="s">
        <v>16779</v>
      </c>
      <c r="D13399" s="23" t="s">
        <v>1002</v>
      </c>
      <c r="E13399" s="23" t="s">
        <v>1</v>
      </c>
      <c r="F13399" s="23" t="s">
        <v>7</v>
      </c>
      <c r="G13399" s="23" t="s">
        <v>975</v>
      </c>
      <c r="H13399" s="2" t="s">
        <v>7736</v>
      </c>
      <c r="I13399" s="23" t="s">
        <v>14129</v>
      </c>
      <c r="J13399" s="23" t="s">
        <v>59</v>
      </c>
      <c r="K13399" s="23" t="s">
        <v>9712</v>
      </c>
      <c r="L13399" s="23" t="s">
        <v>9538</v>
      </c>
      <c r="M13399" s="23">
        <f>YEAR(Tabla2[[#This Row],[Fecha de creación]])</f>
        <v>2023</v>
      </c>
      <c r="N13399" s="23">
        <f>MONTH(Tabla2[[#This Row],[Fecha de creación]])</f>
        <v>4</v>
      </c>
    </row>
    <row r="13400" spans="1:14" x14ac:dyDescent="0.25">
      <c r="A13400" s="26">
        <v>45032.725405092591</v>
      </c>
      <c r="B13400" s="23" t="s">
        <v>0</v>
      </c>
      <c r="C13400" s="23" t="s">
        <v>16780</v>
      </c>
      <c r="D13400" s="23" t="s">
        <v>21</v>
      </c>
      <c r="E13400" s="23" t="s">
        <v>1</v>
      </c>
      <c r="F13400" s="23" t="s">
        <v>7</v>
      </c>
      <c r="G13400" s="23" t="s">
        <v>975</v>
      </c>
      <c r="H13400" s="2" t="s">
        <v>7744</v>
      </c>
      <c r="I13400" s="23" t="s">
        <v>5999</v>
      </c>
      <c r="J13400" s="23" t="s">
        <v>59</v>
      </c>
      <c r="K13400" s="23" t="s">
        <v>9712</v>
      </c>
      <c r="L13400" s="23" t="s">
        <v>9538</v>
      </c>
      <c r="M13400" s="23">
        <f>YEAR(Tabla2[[#This Row],[Fecha de creación]])</f>
        <v>2023</v>
      </c>
      <c r="N13400" s="23">
        <f>MONTH(Tabla2[[#This Row],[Fecha de creación]])</f>
        <v>4</v>
      </c>
    </row>
    <row r="13401" spans="1:14" x14ac:dyDescent="0.25">
      <c r="A13401" s="26">
        <v>45032.728333333333</v>
      </c>
      <c r="B13401" s="23" t="s">
        <v>0</v>
      </c>
      <c r="C13401" s="23" t="s">
        <v>16781</v>
      </c>
      <c r="D13401" s="23" t="s">
        <v>6</v>
      </c>
      <c r="E13401" s="23" t="s">
        <v>1</v>
      </c>
      <c r="F13401" s="23" t="s">
        <v>7</v>
      </c>
      <c r="G13401" s="23" t="s">
        <v>975</v>
      </c>
      <c r="H13401" s="2" t="s">
        <v>7722</v>
      </c>
      <c r="I13401" s="23" t="s">
        <v>5999</v>
      </c>
      <c r="J13401" s="23" t="s">
        <v>59</v>
      </c>
      <c r="K13401" s="23" t="s">
        <v>9712</v>
      </c>
      <c r="L13401" s="23" t="s">
        <v>9538</v>
      </c>
      <c r="M13401" s="23">
        <f>YEAR(Tabla2[[#This Row],[Fecha de creación]])</f>
        <v>2023</v>
      </c>
      <c r="N13401" s="23">
        <f>MONTH(Tabla2[[#This Row],[Fecha de creación]])</f>
        <v>4</v>
      </c>
    </row>
    <row r="13402" spans="1:14" x14ac:dyDescent="0.25">
      <c r="A13402" s="26">
        <v>45033.410567129627</v>
      </c>
      <c r="B13402" s="23" t="s">
        <v>189</v>
      </c>
      <c r="C13402" s="23" t="s">
        <v>16782</v>
      </c>
      <c r="D13402" s="23" t="s">
        <v>7953</v>
      </c>
      <c r="E13402" s="23" t="s">
        <v>1</v>
      </c>
      <c r="F13402" s="23" t="s">
        <v>22</v>
      </c>
      <c r="G13402" s="23" t="s">
        <v>975</v>
      </c>
      <c r="H13402" s="2" t="s">
        <v>7734</v>
      </c>
      <c r="I13402" s="23" t="s">
        <v>7338</v>
      </c>
      <c r="J13402" s="23" t="s">
        <v>59</v>
      </c>
      <c r="K13402" s="23" t="s">
        <v>9712</v>
      </c>
      <c r="L13402" s="23" t="s">
        <v>9538</v>
      </c>
      <c r="M13402" s="23">
        <f>YEAR(Tabla2[[#This Row],[Fecha de creación]])</f>
        <v>2023</v>
      </c>
      <c r="N13402" s="23">
        <f>MONTH(Tabla2[[#This Row],[Fecha de creación]])</f>
        <v>4</v>
      </c>
    </row>
    <row r="13403" spans="1:14" x14ac:dyDescent="0.25">
      <c r="A13403" s="26">
        <v>45033.449363425927</v>
      </c>
      <c r="B13403" s="23" t="s">
        <v>189</v>
      </c>
      <c r="C13403" s="23" t="s">
        <v>16783</v>
      </c>
      <c r="D13403" s="23" t="s">
        <v>36</v>
      </c>
      <c r="E13403" s="23" t="s">
        <v>1</v>
      </c>
      <c r="F13403" s="23" t="s">
        <v>7</v>
      </c>
      <c r="G13403" s="23" t="s">
        <v>975</v>
      </c>
      <c r="H13403" s="2" t="s">
        <v>14318</v>
      </c>
      <c r="I13403" s="23" t="s">
        <v>7338</v>
      </c>
      <c r="J13403" s="23" t="s">
        <v>59</v>
      </c>
      <c r="K13403" s="23" t="s">
        <v>9712</v>
      </c>
      <c r="L13403" s="23" t="s">
        <v>9538</v>
      </c>
      <c r="M13403" s="23">
        <f>YEAR(Tabla2[[#This Row],[Fecha de creación]])</f>
        <v>2023</v>
      </c>
      <c r="N13403" s="23">
        <f>MONTH(Tabla2[[#This Row],[Fecha de creación]])</f>
        <v>4</v>
      </c>
    </row>
    <row r="13404" spans="1:14" x14ac:dyDescent="0.25">
      <c r="A13404" s="26">
        <v>45033.455694444441</v>
      </c>
      <c r="B13404" s="23" t="s">
        <v>0</v>
      </c>
      <c r="C13404" s="23" t="s">
        <v>16784</v>
      </c>
      <c r="D13404" s="23" t="s">
        <v>982</v>
      </c>
      <c r="E13404" s="23" t="s">
        <v>1</v>
      </c>
      <c r="F13404" s="23" t="s">
        <v>22</v>
      </c>
      <c r="G13404" s="23" t="s">
        <v>975</v>
      </c>
      <c r="H13404" s="2" t="s">
        <v>8893</v>
      </c>
      <c r="I13404" s="23" t="s">
        <v>7680</v>
      </c>
      <c r="J13404" s="23" t="s">
        <v>59</v>
      </c>
      <c r="K13404" s="23" t="s">
        <v>9712</v>
      </c>
      <c r="L13404" s="23" t="s">
        <v>9538</v>
      </c>
      <c r="M13404" s="23">
        <f>YEAR(Tabla2[[#This Row],[Fecha de creación]])</f>
        <v>2023</v>
      </c>
      <c r="N13404" s="23">
        <f>MONTH(Tabla2[[#This Row],[Fecha de creación]])</f>
        <v>4</v>
      </c>
    </row>
    <row r="13405" spans="1:14" x14ac:dyDescent="0.25">
      <c r="A13405" s="26">
        <v>45033.469212962962</v>
      </c>
      <c r="B13405" s="23" t="s">
        <v>0</v>
      </c>
      <c r="C13405" s="23" t="s">
        <v>16785</v>
      </c>
      <c r="D13405" s="23" t="s">
        <v>982</v>
      </c>
      <c r="E13405" s="23" t="s">
        <v>1</v>
      </c>
      <c r="F13405" s="23" t="s">
        <v>22</v>
      </c>
      <c r="G13405" s="23" t="s">
        <v>975</v>
      </c>
      <c r="H13405" s="2" t="s">
        <v>8893</v>
      </c>
      <c r="I13405" s="23" t="s">
        <v>7680</v>
      </c>
      <c r="J13405" s="23" t="s">
        <v>59</v>
      </c>
      <c r="K13405" s="23" t="s">
        <v>9712</v>
      </c>
      <c r="L13405" s="23" t="s">
        <v>9538</v>
      </c>
      <c r="M13405" s="23">
        <f>YEAR(Tabla2[[#This Row],[Fecha de creación]])</f>
        <v>2023</v>
      </c>
      <c r="N13405" s="23">
        <f>MONTH(Tabla2[[#This Row],[Fecha de creación]])</f>
        <v>4</v>
      </c>
    </row>
    <row r="13406" spans="1:14" x14ac:dyDescent="0.25">
      <c r="A13406" s="26">
        <v>45033.477592592593</v>
      </c>
      <c r="B13406" s="23" t="s">
        <v>0</v>
      </c>
      <c r="C13406" s="23" t="s">
        <v>16786</v>
      </c>
      <c r="D13406" s="23" t="s">
        <v>989</v>
      </c>
      <c r="E13406" s="23" t="s">
        <v>1</v>
      </c>
      <c r="F13406" s="23" t="s">
        <v>7</v>
      </c>
      <c r="G13406" s="23" t="s">
        <v>975</v>
      </c>
      <c r="H13406" s="2" t="s">
        <v>8480</v>
      </c>
      <c r="I13406" s="23" t="s">
        <v>7680</v>
      </c>
      <c r="J13406" s="23" t="s">
        <v>59</v>
      </c>
      <c r="K13406" s="23" t="s">
        <v>9712</v>
      </c>
      <c r="L13406" s="23" t="s">
        <v>9538</v>
      </c>
      <c r="M13406" s="23">
        <f>YEAR(Tabla2[[#This Row],[Fecha de creación]])</f>
        <v>2023</v>
      </c>
      <c r="N13406" s="23">
        <f>MONTH(Tabla2[[#This Row],[Fecha de creación]])</f>
        <v>4</v>
      </c>
    </row>
    <row r="13407" spans="1:14" x14ac:dyDescent="0.25">
      <c r="A13407" s="26">
        <v>45033.515752314815</v>
      </c>
      <c r="B13407" s="23" t="s">
        <v>0</v>
      </c>
      <c r="C13407" s="23" t="s">
        <v>16787</v>
      </c>
      <c r="D13407" s="23" t="s">
        <v>6</v>
      </c>
      <c r="E13407" s="23" t="s">
        <v>1</v>
      </c>
      <c r="F13407" s="23" t="s">
        <v>7</v>
      </c>
      <c r="G13407" s="23" t="s">
        <v>975</v>
      </c>
      <c r="H13407" s="2" t="s">
        <v>7722</v>
      </c>
      <c r="I13407" s="23" t="s">
        <v>5999</v>
      </c>
      <c r="J13407" s="23" t="s">
        <v>59</v>
      </c>
      <c r="K13407" s="23" t="s">
        <v>9712</v>
      </c>
      <c r="L13407" s="23" t="s">
        <v>9538</v>
      </c>
      <c r="M13407" s="23">
        <f>YEAR(Tabla2[[#This Row],[Fecha de creación]])</f>
        <v>2023</v>
      </c>
      <c r="N13407" s="23">
        <f>MONTH(Tabla2[[#This Row],[Fecha de creación]])</f>
        <v>4</v>
      </c>
    </row>
    <row r="13408" spans="1:14" x14ac:dyDescent="0.25">
      <c r="A13408" s="26">
        <v>45033.579942129632</v>
      </c>
      <c r="B13408" s="23" t="s">
        <v>0</v>
      </c>
      <c r="C13408" s="23" t="s">
        <v>16788</v>
      </c>
      <c r="D13408" s="23" t="s">
        <v>551</v>
      </c>
      <c r="E13408" s="23" t="s">
        <v>1</v>
      </c>
      <c r="F13408" s="23" t="s">
        <v>7</v>
      </c>
      <c r="G13408" s="23" t="s">
        <v>975</v>
      </c>
      <c r="H13408" s="2" t="s">
        <v>7980</v>
      </c>
      <c r="I13408" s="23" t="s">
        <v>5999</v>
      </c>
      <c r="J13408" s="23" t="s">
        <v>59</v>
      </c>
      <c r="K13408" s="23" t="s">
        <v>9712</v>
      </c>
      <c r="L13408" s="23" t="s">
        <v>9538</v>
      </c>
      <c r="M13408" s="23">
        <f>YEAR(Tabla2[[#This Row],[Fecha de creación]])</f>
        <v>2023</v>
      </c>
      <c r="N13408" s="23">
        <f>MONTH(Tabla2[[#This Row],[Fecha de creación]])</f>
        <v>4</v>
      </c>
    </row>
    <row r="13409" spans="1:14" x14ac:dyDescent="0.25">
      <c r="A13409" s="26">
        <v>45033.583032407405</v>
      </c>
      <c r="B13409" s="23" t="s">
        <v>0</v>
      </c>
      <c r="C13409" s="23" t="s">
        <v>16789</v>
      </c>
      <c r="D13409" s="23" t="s">
        <v>16790</v>
      </c>
      <c r="E13409" s="23" t="s">
        <v>1</v>
      </c>
      <c r="F13409" s="23" t="s">
        <v>7</v>
      </c>
      <c r="G13409" s="23" t="s">
        <v>1551</v>
      </c>
      <c r="H13409" s="2" t="s">
        <v>7757</v>
      </c>
      <c r="I13409" s="23" t="s">
        <v>976</v>
      </c>
      <c r="J13409" s="23" t="s">
        <v>59</v>
      </c>
      <c r="K13409" s="23" t="s">
        <v>9712</v>
      </c>
      <c r="L13409" s="23" t="s">
        <v>9539</v>
      </c>
      <c r="M13409" s="23">
        <f>YEAR(Tabla2[[#This Row],[Fecha de creación]])</f>
        <v>2023</v>
      </c>
      <c r="N13409" s="23">
        <f>MONTH(Tabla2[[#This Row],[Fecha de creación]])</f>
        <v>4</v>
      </c>
    </row>
    <row r="13410" spans="1:14" x14ac:dyDescent="0.25">
      <c r="A13410" s="26">
        <v>45033.588796296295</v>
      </c>
      <c r="B13410" s="23" t="s">
        <v>56</v>
      </c>
      <c r="C13410" s="23" t="s">
        <v>16791</v>
      </c>
      <c r="D13410" s="23" t="s">
        <v>7351</v>
      </c>
      <c r="E13410" s="23" t="s">
        <v>1</v>
      </c>
      <c r="F13410" s="23" t="s">
        <v>7</v>
      </c>
      <c r="G13410" s="23" t="s">
        <v>975</v>
      </c>
      <c r="H13410" s="2" t="s">
        <v>8459</v>
      </c>
      <c r="I13410" s="23" t="s">
        <v>7342</v>
      </c>
      <c r="J13410" s="23" t="s">
        <v>59</v>
      </c>
      <c r="K13410" s="23" t="s">
        <v>9712</v>
      </c>
      <c r="L13410" s="23" t="s">
        <v>9538</v>
      </c>
      <c r="M13410" s="23">
        <f>YEAR(Tabla2[[#This Row],[Fecha de creación]])</f>
        <v>2023</v>
      </c>
      <c r="N13410" s="23">
        <f>MONTH(Tabla2[[#This Row],[Fecha de creación]])</f>
        <v>4</v>
      </c>
    </row>
    <row r="13411" spans="1:14" x14ac:dyDescent="0.25">
      <c r="A13411" s="26">
        <v>45033.591782407406</v>
      </c>
      <c r="B13411" s="23" t="s">
        <v>56</v>
      </c>
      <c r="C13411" s="23" t="s">
        <v>16792</v>
      </c>
      <c r="D13411" s="23" t="s">
        <v>16793</v>
      </c>
      <c r="E13411" s="23" t="s">
        <v>1</v>
      </c>
      <c r="F13411" s="23" t="s">
        <v>7</v>
      </c>
      <c r="G13411" s="23" t="s">
        <v>3</v>
      </c>
      <c r="H13411" s="2" t="s">
        <v>7745</v>
      </c>
      <c r="I13411" s="23" t="s">
        <v>7342</v>
      </c>
      <c r="J13411" s="23" t="s">
        <v>59</v>
      </c>
      <c r="K13411" s="23" t="s">
        <v>9712</v>
      </c>
      <c r="L13411" s="23" t="s">
        <v>9539</v>
      </c>
      <c r="M13411" s="23">
        <f>YEAR(Tabla2[[#This Row],[Fecha de creación]])</f>
        <v>2023</v>
      </c>
      <c r="N13411" s="23">
        <f>MONTH(Tabla2[[#This Row],[Fecha de creación]])</f>
        <v>4</v>
      </c>
    </row>
    <row r="13412" spans="1:14" x14ac:dyDescent="0.25">
      <c r="A13412" s="26">
        <v>45033.594722222224</v>
      </c>
      <c r="B13412" s="23" t="s">
        <v>56</v>
      </c>
      <c r="C13412" s="23" t="s">
        <v>16794</v>
      </c>
      <c r="D13412" s="23" t="s">
        <v>382</v>
      </c>
      <c r="E13412" s="23" t="s">
        <v>1</v>
      </c>
      <c r="F13412" s="23" t="s">
        <v>7</v>
      </c>
      <c r="G13412" s="23" t="s">
        <v>975</v>
      </c>
      <c r="H13412" s="2" t="s">
        <v>7723</v>
      </c>
      <c r="I13412" s="23" t="s">
        <v>7342</v>
      </c>
      <c r="J13412" s="23" t="s">
        <v>59</v>
      </c>
      <c r="K13412" s="23" t="s">
        <v>9712</v>
      </c>
      <c r="L13412" s="23" t="s">
        <v>9538</v>
      </c>
      <c r="M13412" s="23">
        <f>YEAR(Tabla2[[#This Row],[Fecha de creación]])</f>
        <v>2023</v>
      </c>
      <c r="N13412" s="23">
        <f>MONTH(Tabla2[[#This Row],[Fecha de creación]])</f>
        <v>4</v>
      </c>
    </row>
    <row r="13413" spans="1:14" x14ac:dyDescent="0.25">
      <c r="A13413" s="26">
        <v>45033.609490740739</v>
      </c>
      <c r="B13413" s="23" t="s">
        <v>56</v>
      </c>
      <c r="C13413" s="23" t="s">
        <v>16795</v>
      </c>
      <c r="D13413" s="23" t="s">
        <v>1057</v>
      </c>
      <c r="E13413" s="23" t="s">
        <v>1</v>
      </c>
      <c r="F13413" s="23" t="s">
        <v>7</v>
      </c>
      <c r="G13413" s="23" t="s">
        <v>975</v>
      </c>
      <c r="H13413" s="2" t="s">
        <v>8535</v>
      </c>
      <c r="I13413" s="23" t="s">
        <v>7342</v>
      </c>
      <c r="J13413" s="23" t="s">
        <v>59</v>
      </c>
      <c r="K13413" s="23" t="s">
        <v>9712</v>
      </c>
      <c r="L13413" s="23" t="s">
        <v>9538</v>
      </c>
      <c r="M13413" s="23">
        <f>YEAR(Tabla2[[#This Row],[Fecha de creación]])</f>
        <v>2023</v>
      </c>
      <c r="N13413" s="23">
        <f>MONTH(Tabla2[[#This Row],[Fecha de creación]])</f>
        <v>4</v>
      </c>
    </row>
    <row r="13414" spans="1:14" x14ac:dyDescent="0.25">
      <c r="A13414" s="26">
        <v>45033.635706018518</v>
      </c>
      <c r="B13414" s="23" t="s">
        <v>0</v>
      </c>
      <c r="C13414" s="23" t="s">
        <v>16796</v>
      </c>
      <c r="D13414" s="23" t="s">
        <v>982</v>
      </c>
      <c r="E13414" s="23" t="s">
        <v>1</v>
      </c>
      <c r="F13414" s="23" t="s">
        <v>22</v>
      </c>
      <c r="G13414" s="23" t="s">
        <v>975</v>
      </c>
      <c r="H13414" s="2" t="s">
        <v>8893</v>
      </c>
      <c r="I13414" s="23" t="s">
        <v>5999</v>
      </c>
      <c r="J13414" s="23" t="s">
        <v>59</v>
      </c>
      <c r="K13414" s="23" t="s">
        <v>9712</v>
      </c>
      <c r="L13414" s="23" t="s">
        <v>9538</v>
      </c>
      <c r="M13414" s="23">
        <f>YEAR(Tabla2[[#This Row],[Fecha de creación]])</f>
        <v>2023</v>
      </c>
      <c r="N13414" s="23">
        <f>MONTH(Tabla2[[#This Row],[Fecha de creación]])</f>
        <v>4</v>
      </c>
    </row>
    <row r="13415" spans="1:14" x14ac:dyDescent="0.25">
      <c r="A13415" s="26">
        <v>45033.649363425924</v>
      </c>
      <c r="B13415" s="23" t="s">
        <v>189</v>
      </c>
      <c r="C13415" s="23" t="s">
        <v>16797</v>
      </c>
      <c r="D13415" s="23" t="s">
        <v>4281</v>
      </c>
      <c r="E13415" s="23" t="s">
        <v>1</v>
      </c>
      <c r="F13415" s="23" t="s">
        <v>7</v>
      </c>
      <c r="G13415" s="23" t="s">
        <v>975</v>
      </c>
      <c r="H13415" s="2" t="s">
        <v>7722</v>
      </c>
      <c r="I13415" s="23" t="s">
        <v>7338</v>
      </c>
      <c r="J13415" s="23" t="s">
        <v>59</v>
      </c>
      <c r="K13415" s="23" t="s">
        <v>9712</v>
      </c>
      <c r="L13415" s="23" t="s">
        <v>9538</v>
      </c>
      <c r="M13415" s="23">
        <f>YEAR(Tabla2[[#This Row],[Fecha de creación]])</f>
        <v>2023</v>
      </c>
      <c r="N13415" s="23">
        <f>MONTH(Tabla2[[#This Row],[Fecha de creación]])</f>
        <v>4</v>
      </c>
    </row>
    <row r="13416" spans="1:14" x14ac:dyDescent="0.25">
      <c r="A13416" s="26">
        <v>45033.678541666668</v>
      </c>
      <c r="B13416" s="23" t="s">
        <v>189</v>
      </c>
      <c r="C13416" s="23" t="s">
        <v>16798</v>
      </c>
      <c r="D13416" s="23" t="s">
        <v>21</v>
      </c>
      <c r="E13416" s="23" t="s">
        <v>1</v>
      </c>
      <c r="F13416" s="23" t="s">
        <v>7</v>
      </c>
      <c r="G13416" s="23" t="s">
        <v>975</v>
      </c>
      <c r="H13416" s="2" t="s">
        <v>7744</v>
      </c>
      <c r="I13416" s="23" t="s">
        <v>7338</v>
      </c>
      <c r="J13416" s="23" t="s">
        <v>59</v>
      </c>
      <c r="K13416" s="23" t="s">
        <v>9712</v>
      </c>
      <c r="L13416" s="23" t="s">
        <v>9538</v>
      </c>
      <c r="M13416" s="23">
        <f>YEAR(Tabla2[[#This Row],[Fecha de creación]])</f>
        <v>2023</v>
      </c>
      <c r="N13416" s="23">
        <f>MONTH(Tabla2[[#This Row],[Fecha de creación]])</f>
        <v>4</v>
      </c>
    </row>
    <row r="13417" spans="1:14" x14ac:dyDescent="0.25">
      <c r="A13417" s="26">
        <v>45033.684305555558</v>
      </c>
      <c r="B13417" s="23" t="s">
        <v>0</v>
      </c>
      <c r="C13417" s="23" t="s">
        <v>16799</v>
      </c>
      <c r="D13417" s="23" t="s">
        <v>982</v>
      </c>
      <c r="E13417" s="23" t="s">
        <v>1</v>
      </c>
      <c r="F13417" s="23" t="s">
        <v>22</v>
      </c>
      <c r="G13417" s="23" t="s">
        <v>975</v>
      </c>
      <c r="H13417" s="2" t="s">
        <v>8893</v>
      </c>
      <c r="I13417" s="23" t="s">
        <v>5999</v>
      </c>
      <c r="J13417" s="23" t="s">
        <v>59</v>
      </c>
      <c r="K13417" s="23" t="s">
        <v>9712</v>
      </c>
      <c r="L13417" s="23" t="s">
        <v>9538</v>
      </c>
      <c r="M13417" s="23">
        <f>YEAR(Tabla2[[#This Row],[Fecha de creación]])</f>
        <v>2023</v>
      </c>
      <c r="N13417" s="23">
        <f>MONTH(Tabla2[[#This Row],[Fecha de creación]])</f>
        <v>4</v>
      </c>
    </row>
    <row r="13418" spans="1:14" x14ac:dyDescent="0.25">
      <c r="A13418" s="26">
        <v>45033.701689814814</v>
      </c>
      <c r="B13418" s="23" t="s">
        <v>189</v>
      </c>
      <c r="C13418" s="23" t="s">
        <v>16800</v>
      </c>
      <c r="D13418" s="23" t="s">
        <v>4281</v>
      </c>
      <c r="E13418" s="23" t="s">
        <v>1</v>
      </c>
      <c r="F13418" s="23" t="s">
        <v>7</v>
      </c>
      <c r="G13418" s="23" t="s">
        <v>975</v>
      </c>
      <c r="H13418" s="2" t="s">
        <v>7722</v>
      </c>
      <c r="I13418" s="23" t="s">
        <v>7338</v>
      </c>
      <c r="J13418" s="23" t="s">
        <v>59</v>
      </c>
      <c r="K13418" s="23" t="s">
        <v>9712</v>
      </c>
      <c r="L13418" s="23" t="s">
        <v>9538</v>
      </c>
      <c r="M13418" s="23">
        <f>YEAR(Tabla2[[#This Row],[Fecha de creación]])</f>
        <v>2023</v>
      </c>
      <c r="N13418" s="23">
        <f>MONTH(Tabla2[[#This Row],[Fecha de creación]])</f>
        <v>4</v>
      </c>
    </row>
    <row r="13419" spans="1:14" x14ac:dyDescent="0.25">
      <c r="A13419" s="26">
        <v>45033.845567129632</v>
      </c>
      <c r="B13419" s="23" t="s">
        <v>9534</v>
      </c>
      <c r="C13419" s="23" t="s">
        <v>16801</v>
      </c>
      <c r="D13419" s="23" t="s">
        <v>6</v>
      </c>
      <c r="E13419" s="23" t="s">
        <v>1</v>
      </c>
      <c r="F13419" s="23" t="s">
        <v>7</v>
      </c>
      <c r="G13419" s="23" t="s">
        <v>975</v>
      </c>
      <c r="H13419" s="2" t="s">
        <v>7722</v>
      </c>
      <c r="I13419" s="23" t="s">
        <v>8168</v>
      </c>
      <c r="J13419" s="23"/>
      <c r="K13419" s="23" t="s">
        <v>9712</v>
      </c>
      <c r="L13419" s="23" t="s">
        <v>9538</v>
      </c>
      <c r="M13419" s="23">
        <f>YEAR(Tabla2[[#This Row],[Fecha de creación]])</f>
        <v>2023</v>
      </c>
      <c r="N13419" s="23">
        <f>MONTH(Tabla2[[#This Row],[Fecha de creación]])</f>
        <v>4</v>
      </c>
    </row>
    <row r="13420" spans="1:14" x14ac:dyDescent="0.25">
      <c r="A13420" s="26">
        <v>45034.388379629629</v>
      </c>
      <c r="B13420" s="23" t="s">
        <v>19</v>
      </c>
      <c r="C13420" s="23" t="s">
        <v>16802</v>
      </c>
      <c r="D13420" s="23" t="s">
        <v>16803</v>
      </c>
      <c r="E13420" s="23" t="s">
        <v>1</v>
      </c>
      <c r="F13420" s="23" t="s">
        <v>22</v>
      </c>
      <c r="G13420" s="23" t="s">
        <v>975</v>
      </c>
      <c r="H13420" s="2" t="s">
        <v>7744</v>
      </c>
      <c r="I13420" s="23" t="s">
        <v>10079</v>
      </c>
      <c r="J13420" s="23"/>
      <c r="K13420" s="23" t="s">
        <v>9712</v>
      </c>
      <c r="L13420" s="23" t="s">
        <v>9538</v>
      </c>
      <c r="M13420" s="23">
        <f>YEAR(Tabla2[[#This Row],[Fecha de creación]])</f>
        <v>2023</v>
      </c>
      <c r="N13420" s="23">
        <f>MONTH(Tabla2[[#This Row],[Fecha de creación]])</f>
        <v>4</v>
      </c>
    </row>
    <row r="13421" spans="1:14" x14ac:dyDescent="0.25">
      <c r="A13421" s="26">
        <v>45034.489074074074</v>
      </c>
      <c r="B13421" s="23" t="s">
        <v>19</v>
      </c>
      <c r="C13421" s="23" t="s">
        <v>16804</v>
      </c>
      <c r="D13421" s="23" t="s">
        <v>16805</v>
      </c>
      <c r="E13421" s="23" t="s">
        <v>1</v>
      </c>
      <c r="F13421" s="23" t="s">
        <v>22</v>
      </c>
      <c r="G13421" s="23" t="s">
        <v>975</v>
      </c>
      <c r="H13421" s="2" t="s">
        <v>14318</v>
      </c>
      <c r="I13421" s="23" t="s">
        <v>10079</v>
      </c>
      <c r="J13421" s="23"/>
      <c r="K13421" s="23" t="s">
        <v>9712</v>
      </c>
      <c r="L13421" s="23" t="s">
        <v>9538</v>
      </c>
      <c r="M13421" s="23">
        <f>YEAR(Tabla2[[#This Row],[Fecha de creación]])</f>
        <v>2023</v>
      </c>
      <c r="N13421" s="23">
        <f>MONTH(Tabla2[[#This Row],[Fecha de creación]])</f>
        <v>4</v>
      </c>
    </row>
    <row r="13422" spans="1:14" x14ac:dyDescent="0.25">
      <c r="A13422" s="26">
        <v>45034.519259259258</v>
      </c>
      <c r="B13422" s="23" t="s">
        <v>0</v>
      </c>
      <c r="C13422" s="23" t="s">
        <v>16806</v>
      </c>
      <c r="D13422" s="23" t="s">
        <v>49</v>
      </c>
      <c r="E13422" s="23" t="s">
        <v>1</v>
      </c>
      <c r="F13422" s="23" t="s">
        <v>7</v>
      </c>
      <c r="G13422" s="23" t="s">
        <v>3</v>
      </c>
      <c r="H13422" s="2" t="s">
        <v>7745</v>
      </c>
      <c r="I13422" s="23" t="s">
        <v>14129</v>
      </c>
      <c r="J13422" s="23" t="s">
        <v>59</v>
      </c>
      <c r="K13422" s="23" t="s">
        <v>9712</v>
      </c>
      <c r="L13422" s="23" t="s">
        <v>9539</v>
      </c>
      <c r="M13422" s="23">
        <f>YEAR(Tabla2[[#This Row],[Fecha de creación]])</f>
        <v>2023</v>
      </c>
      <c r="N13422" s="23">
        <f>MONTH(Tabla2[[#This Row],[Fecha de creación]])</f>
        <v>4</v>
      </c>
    </row>
    <row r="13423" spans="1:14" x14ac:dyDescent="0.25">
      <c r="A13423" s="26">
        <v>45034.524212962962</v>
      </c>
      <c r="B13423" s="23" t="s">
        <v>0</v>
      </c>
      <c r="C13423" s="23" t="s">
        <v>16807</v>
      </c>
      <c r="D13423" s="23" t="s">
        <v>21</v>
      </c>
      <c r="E13423" s="23" t="s">
        <v>1</v>
      </c>
      <c r="F13423" s="23" t="s">
        <v>7</v>
      </c>
      <c r="G13423" s="23" t="s">
        <v>975</v>
      </c>
      <c r="H13423" s="2" t="s">
        <v>7744</v>
      </c>
      <c r="I13423" s="23" t="s">
        <v>5999</v>
      </c>
      <c r="J13423" s="23" t="s">
        <v>59</v>
      </c>
      <c r="K13423" s="23" t="s">
        <v>9712</v>
      </c>
      <c r="L13423" s="23" t="s">
        <v>9538</v>
      </c>
      <c r="M13423" s="23">
        <f>YEAR(Tabla2[[#This Row],[Fecha de creación]])</f>
        <v>2023</v>
      </c>
      <c r="N13423" s="23">
        <f>MONTH(Tabla2[[#This Row],[Fecha de creación]])</f>
        <v>4</v>
      </c>
    </row>
    <row r="13424" spans="1:14" x14ac:dyDescent="0.25">
      <c r="A13424" s="26">
        <v>45034.528495370374</v>
      </c>
      <c r="B13424" s="23" t="s">
        <v>0</v>
      </c>
      <c r="C13424" s="23" t="s">
        <v>16808</v>
      </c>
      <c r="D13424" s="23" t="s">
        <v>8102</v>
      </c>
      <c r="E13424" s="23" t="s">
        <v>1</v>
      </c>
      <c r="F13424" s="23" t="s">
        <v>7</v>
      </c>
      <c r="G13424" s="23" t="s">
        <v>1551</v>
      </c>
      <c r="H13424" s="2" t="s">
        <v>7733</v>
      </c>
      <c r="I13424" s="23" t="s">
        <v>976</v>
      </c>
      <c r="J13424" s="23" t="s">
        <v>59</v>
      </c>
      <c r="K13424" s="23" t="s">
        <v>9712</v>
      </c>
      <c r="L13424" s="23" t="s">
        <v>9539</v>
      </c>
      <c r="M13424" s="23">
        <f>YEAR(Tabla2[[#This Row],[Fecha de creación]])</f>
        <v>2023</v>
      </c>
      <c r="N13424" s="23">
        <f>MONTH(Tabla2[[#This Row],[Fecha de creación]])</f>
        <v>4</v>
      </c>
    </row>
    <row r="13425" spans="1:14" x14ac:dyDescent="0.25">
      <c r="A13425" s="26">
        <v>45034.536030092589</v>
      </c>
      <c r="B13425" s="23" t="s">
        <v>0</v>
      </c>
      <c r="C13425" s="23" t="s">
        <v>16809</v>
      </c>
      <c r="D13425" s="23" t="s">
        <v>982</v>
      </c>
      <c r="E13425" s="23" t="s">
        <v>1</v>
      </c>
      <c r="F13425" s="23" t="s">
        <v>22</v>
      </c>
      <c r="G13425" s="23" t="s">
        <v>975</v>
      </c>
      <c r="H13425" s="2" t="s">
        <v>8893</v>
      </c>
      <c r="I13425" s="23" t="s">
        <v>5999</v>
      </c>
      <c r="J13425" s="23" t="s">
        <v>59</v>
      </c>
      <c r="K13425" s="23" t="s">
        <v>9712</v>
      </c>
      <c r="L13425" s="23" t="s">
        <v>9538</v>
      </c>
      <c r="M13425" s="23">
        <f>YEAR(Tabla2[[#This Row],[Fecha de creación]])</f>
        <v>2023</v>
      </c>
      <c r="N13425" s="23">
        <f>MONTH(Tabla2[[#This Row],[Fecha de creación]])</f>
        <v>4</v>
      </c>
    </row>
    <row r="13426" spans="1:14" x14ac:dyDescent="0.25">
      <c r="A13426" s="26">
        <v>45034.691099537034</v>
      </c>
      <c r="B13426" s="23" t="s">
        <v>19</v>
      </c>
      <c r="C13426" s="23" t="s">
        <v>16810</v>
      </c>
      <c r="D13426" s="23" t="s">
        <v>16811</v>
      </c>
      <c r="E13426" s="23" t="s">
        <v>1</v>
      </c>
      <c r="F13426" s="23" t="s">
        <v>7</v>
      </c>
      <c r="G13426" s="23" t="s">
        <v>3</v>
      </c>
      <c r="H13426" s="2" t="s">
        <v>7745</v>
      </c>
      <c r="I13426" s="23" t="s">
        <v>10079</v>
      </c>
      <c r="J13426" s="23"/>
      <c r="K13426" s="23" t="s">
        <v>9712</v>
      </c>
      <c r="L13426" s="23" t="s">
        <v>9539</v>
      </c>
      <c r="M13426" s="23">
        <f>YEAR(Tabla2[[#This Row],[Fecha de creación]])</f>
        <v>2023</v>
      </c>
      <c r="N13426" s="23">
        <f>MONTH(Tabla2[[#This Row],[Fecha de creación]])</f>
        <v>4</v>
      </c>
    </row>
    <row r="13427" spans="1:14" x14ac:dyDescent="0.25">
      <c r="A13427" s="26">
        <v>45035.380590277775</v>
      </c>
      <c r="B13427" s="23" t="s">
        <v>19</v>
      </c>
      <c r="C13427" s="23" t="s">
        <v>16812</v>
      </c>
      <c r="D13427" s="23" t="s">
        <v>16813</v>
      </c>
      <c r="E13427" s="23" t="s">
        <v>1</v>
      </c>
      <c r="F13427" s="23" t="s">
        <v>7</v>
      </c>
      <c r="G13427" s="23" t="s">
        <v>975</v>
      </c>
      <c r="H13427" s="2" t="s">
        <v>8459</v>
      </c>
      <c r="I13427" s="23" t="s">
        <v>10079</v>
      </c>
      <c r="J13427" s="23"/>
      <c r="K13427" s="23" t="s">
        <v>9712</v>
      </c>
      <c r="L13427" s="23" t="s">
        <v>9538</v>
      </c>
      <c r="M13427" s="23">
        <f>YEAR(Tabla2[[#This Row],[Fecha de creación]])</f>
        <v>2023</v>
      </c>
      <c r="N13427" s="23">
        <f>MONTH(Tabla2[[#This Row],[Fecha de creación]])</f>
        <v>4</v>
      </c>
    </row>
    <row r="13428" spans="1:14" x14ac:dyDescent="0.25">
      <c r="A13428" s="26">
        <v>45035.434733796297</v>
      </c>
      <c r="B13428" s="23" t="s">
        <v>19</v>
      </c>
      <c r="C13428" s="23" t="s">
        <v>16814</v>
      </c>
      <c r="D13428" s="23" t="s">
        <v>16815</v>
      </c>
      <c r="E13428" s="23" t="s">
        <v>1</v>
      </c>
      <c r="F13428" s="23" t="s">
        <v>7</v>
      </c>
      <c r="G13428" s="23" t="s">
        <v>975</v>
      </c>
      <c r="H13428" s="2" t="s">
        <v>8535</v>
      </c>
      <c r="I13428" s="23" t="s">
        <v>10079</v>
      </c>
      <c r="J13428" s="23"/>
      <c r="K13428" s="23" t="s">
        <v>9712</v>
      </c>
      <c r="L13428" s="23" t="s">
        <v>9538</v>
      </c>
      <c r="M13428" s="23">
        <f>YEAR(Tabla2[[#This Row],[Fecha de creación]])</f>
        <v>2023</v>
      </c>
      <c r="N13428" s="23">
        <f>MONTH(Tabla2[[#This Row],[Fecha de creación]])</f>
        <v>4</v>
      </c>
    </row>
    <row r="13429" spans="1:14" x14ac:dyDescent="0.25">
      <c r="A13429" s="26">
        <v>45035.459108796298</v>
      </c>
      <c r="B13429" s="23" t="s">
        <v>0</v>
      </c>
      <c r="C13429" s="23" t="s">
        <v>16816</v>
      </c>
      <c r="D13429" s="23" t="s">
        <v>49</v>
      </c>
      <c r="E13429" s="23" t="s">
        <v>1</v>
      </c>
      <c r="F13429" s="23" t="s">
        <v>7</v>
      </c>
      <c r="G13429" s="23" t="s">
        <v>3</v>
      </c>
      <c r="H13429" s="2" t="s">
        <v>7745</v>
      </c>
      <c r="I13429" s="23" t="s">
        <v>14129</v>
      </c>
      <c r="J13429" s="23" t="s">
        <v>59</v>
      </c>
      <c r="K13429" s="23" t="s">
        <v>9712</v>
      </c>
      <c r="L13429" s="23" t="s">
        <v>9539</v>
      </c>
      <c r="M13429" s="23">
        <f>YEAR(Tabla2[[#This Row],[Fecha de creación]])</f>
        <v>2023</v>
      </c>
      <c r="N13429" s="23">
        <f>MONTH(Tabla2[[#This Row],[Fecha de creación]])</f>
        <v>4</v>
      </c>
    </row>
    <row r="13430" spans="1:14" x14ac:dyDescent="0.25">
      <c r="A13430" s="26">
        <v>45035.466377314813</v>
      </c>
      <c r="B13430" s="23" t="s">
        <v>19</v>
      </c>
      <c r="C13430" s="23" t="s">
        <v>16817</v>
      </c>
      <c r="D13430" s="23" t="s">
        <v>16818</v>
      </c>
      <c r="E13430" s="23" t="s">
        <v>1</v>
      </c>
      <c r="F13430" s="23" t="s">
        <v>7</v>
      </c>
      <c r="G13430" s="23" t="s">
        <v>1551</v>
      </c>
      <c r="H13430" s="2" t="s">
        <v>13019</v>
      </c>
      <c r="I13430" s="23" t="s">
        <v>15405</v>
      </c>
      <c r="J13430" s="23"/>
      <c r="K13430" s="23" t="s">
        <v>9712</v>
      </c>
      <c r="L13430" s="23" t="s">
        <v>9539</v>
      </c>
      <c r="M13430" s="23">
        <f>YEAR(Tabla2[[#This Row],[Fecha de creación]])</f>
        <v>2023</v>
      </c>
      <c r="N13430" s="23">
        <f>MONTH(Tabla2[[#This Row],[Fecha de creación]])</f>
        <v>4</v>
      </c>
    </row>
    <row r="13431" spans="1:14" x14ac:dyDescent="0.25">
      <c r="A13431" s="26">
        <v>45035.602905092594</v>
      </c>
      <c r="B13431" s="23" t="s">
        <v>0</v>
      </c>
      <c r="C13431" s="23" t="s">
        <v>16819</v>
      </c>
      <c r="D13431" s="23" t="s">
        <v>7108</v>
      </c>
      <c r="E13431" s="23" t="s">
        <v>1</v>
      </c>
      <c r="F13431" s="23" t="s">
        <v>22</v>
      </c>
      <c r="G13431" s="23" t="s">
        <v>975</v>
      </c>
      <c r="H13431" s="2" t="s">
        <v>8893</v>
      </c>
      <c r="I13431" s="23" t="s">
        <v>14129</v>
      </c>
      <c r="J13431" s="23" t="s">
        <v>59</v>
      </c>
      <c r="K13431" s="23" t="s">
        <v>9712</v>
      </c>
      <c r="L13431" s="23" t="s">
        <v>9538</v>
      </c>
      <c r="M13431" s="23">
        <f>YEAR(Tabla2[[#This Row],[Fecha de creación]])</f>
        <v>2023</v>
      </c>
      <c r="N13431" s="23">
        <f>MONTH(Tabla2[[#This Row],[Fecha de creación]])</f>
        <v>4</v>
      </c>
    </row>
    <row r="13432" spans="1:14" x14ac:dyDescent="0.25">
      <c r="A13432" s="26">
        <v>45035.604814814818</v>
      </c>
      <c r="B13432" s="23" t="s">
        <v>0</v>
      </c>
      <c r="C13432" s="23" t="s">
        <v>16820</v>
      </c>
      <c r="D13432" s="23" t="s">
        <v>1016</v>
      </c>
      <c r="E13432" s="23" t="s">
        <v>1</v>
      </c>
      <c r="F13432" s="23" t="s">
        <v>7</v>
      </c>
      <c r="G13432" s="23" t="s">
        <v>975</v>
      </c>
      <c r="H13432" s="2" t="s">
        <v>14313</v>
      </c>
      <c r="I13432" s="23" t="s">
        <v>14129</v>
      </c>
      <c r="J13432" s="23" t="s">
        <v>59</v>
      </c>
      <c r="K13432" s="23" t="s">
        <v>9712</v>
      </c>
      <c r="L13432" s="23" t="s">
        <v>9538</v>
      </c>
      <c r="M13432" s="23">
        <f>YEAR(Tabla2[[#This Row],[Fecha de creación]])</f>
        <v>2023</v>
      </c>
      <c r="N13432" s="23">
        <f>MONTH(Tabla2[[#This Row],[Fecha de creación]])</f>
        <v>4</v>
      </c>
    </row>
    <row r="13433" spans="1:14" x14ac:dyDescent="0.25">
      <c r="A13433" s="26">
        <v>45035.60733796296</v>
      </c>
      <c r="B13433" s="23" t="s">
        <v>189</v>
      </c>
      <c r="C13433" s="23" t="s">
        <v>16821</v>
      </c>
      <c r="D13433" s="23" t="s">
        <v>4281</v>
      </c>
      <c r="E13433" s="23" t="s">
        <v>1</v>
      </c>
      <c r="F13433" s="23" t="s">
        <v>7</v>
      </c>
      <c r="G13433" s="23" t="s">
        <v>975</v>
      </c>
      <c r="H13433" s="2" t="s">
        <v>7722</v>
      </c>
      <c r="I13433" s="23" t="s">
        <v>7338</v>
      </c>
      <c r="J13433" s="23" t="s">
        <v>59</v>
      </c>
      <c r="K13433" s="23" t="s">
        <v>9712</v>
      </c>
      <c r="L13433" s="23" t="s">
        <v>9538</v>
      </c>
      <c r="M13433" s="23">
        <f>YEAR(Tabla2[[#This Row],[Fecha de creación]])</f>
        <v>2023</v>
      </c>
      <c r="N13433" s="23">
        <f>MONTH(Tabla2[[#This Row],[Fecha de creación]])</f>
        <v>4</v>
      </c>
    </row>
    <row r="13434" spans="1:14" x14ac:dyDescent="0.25">
      <c r="A13434" s="26">
        <v>45035.647141203706</v>
      </c>
      <c r="B13434" s="23" t="s">
        <v>100</v>
      </c>
      <c r="C13434" s="23" t="s">
        <v>16822</v>
      </c>
      <c r="D13434" s="23" t="s">
        <v>6</v>
      </c>
      <c r="E13434" s="23" t="s">
        <v>1</v>
      </c>
      <c r="F13434" s="23" t="s">
        <v>7</v>
      </c>
      <c r="G13434" s="23" t="s">
        <v>975</v>
      </c>
      <c r="H13434" s="2" t="s">
        <v>7722</v>
      </c>
      <c r="I13434" s="23" t="s">
        <v>6004</v>
      </c>
      <c r="J13434" s="23" t="s">
        <v>59</v>
      </c>
      <c r="K13434" s="23" t="s">
        <v>9712</v>
      </c>
      <c r="L13434" s="23" t="s">
        <v>9538</v>
      </c>
      <c r="M13434" s="23">
        <f>YEAR(Tabla2[[#This Row],[Fecha de creación]])</f>
        <v>2023</v>
      </c>
      <c r="N13434" s="23">
        <f>MONTH(Tabla2[[#This Row],[Fecha de creación]])</f>
        <v>4</v>
      </c>
    </row>
    <row r="13435" spans="1:14" x14ac:dyDescent="0.25">
      <c r="A13435" s="26">
        <v>45035.666759259257</v>
      </c>
      <c r="B13435" s="23" t="s">
        <v>19</v>
      </c>
      <c r="C13435" s="23" t="s">
        <v>16823</v>
      </c>
      <c r="D13435" s="23" t="s">
        <v>16824</v>
      </c>
      <c r="E13435" s="23" t="s">
        <v>1</v>
      </c>
      <c r="F13435" s="23" t="s">
        <v>7</v>
      </c>
      <c r="G13435" s="23" t="s">
        <v>1551</v>
      </c>
      <c r="H13435" s="2" t="s">
        <v>7737</v>
      </c>
      <c r="I13435" s="23" t="s">
        <v>7401</v>
      </c>
      <c r="J13435" s="23"/>
      <c r="K13435" s="23" t="s">
        <v>9712</v>
      </c>
      <c r="L13435" s="23" t="s">
        <v>9539</v>
      </c>
      <c r="M13435" s="23">
        <f>YEAR(Tabla2[[#This Row],[Fecha de creación]])</f>
        <v>2023</v>
      </c>
      <c r="N13435" s="23">
        <f>MONTH(Tabla2[[#This Row],[Fecha de creación]])</f>
        <v>4</v>
      </c>
    </row>
    <row r="13436" spans="1:14" x14ac:dyDescent="0.25">
      <c r="A13436" s="26">
        <v>45035.670810185184</v>
      </c>
      <c r="B13436" s="23" t="s">
        <v>0</v>
      </c>
      <c r="C13436" s="23" t="s">
        <v>16825</v>
      </c>
      <c r="D13436" s="23" t="s">
        <v>622</v>
      </c>
      <c r="E13436" s="23" t="s">
        <v>1</v>
      </c>
      <c r="F13436" s="23" t="s">
        <v>7</v>
      </c>
      <c r="G13436" s="23" t="s">
        <v>1551</v>
      </c>
      <c r="H13436" s="2" t="s">
        <v>8491</v>
      </c>
      <c r="I13436" s="23" t="s">
        <v>11022</v>
      </c>
      <c r="J13436" s="23" t="s">
        <v>59</v>
      </c>
      <c r="K13436" s="23" t="s">
        <v>9712</v>
      </c>
      <c r="L13436" s="23" t="s">
        <v>9539</v>
      </c>
      <c r="M13436" s="23">
        <f>YEAR(Tabla2[[#This Row],[Fecha de creación]])</f>
        <v>2023</v>
      </c>
      <c r="N13436" s="23">
        <f>MONTH(Tabla2[[#This Row],[Fecha de creación]])</f>
        <v>4</v>
      </c>
    </row>
    <row r="13437" spans="1:14" x14ac:dyDescent="0.25">
      <c r="A13437" s="26">
        <v>45035.674641203703</v>
      </c>
      <c r="B13437" s="23" t="s">
        <v>100</v>
      </c>
      <c r="C13437" s="23" t="s">
        <v>16826</v>
      </c>
      <c r="D13437" s="23" t="s">
        <v>622</v>
      </c>
      <c r="E13437" s="23" t="s">
        <v>1</v>
      </c>
      <c r="F13437" s="23" t="s">
        <v>7</v>
      </c>
      <c r="G13437" s="23" t="s">
        <v>1551</v>
      </c>
      <c r="H13437" s="2" t="s">
        <v>8491</v>
      </c>
      <c r="I13437" s="23" t="s">
        <v>13430</v>
      </c>
      <c r="J13437" s="23" t="s">
        <v>59</v>
      </c>
      <c r="K13437" s="23" t="s">
        <v>9712</v>
      </c>
      <c r="L13437" s="23" t="s">
        <v>9539</v>
      </c>
      <c r="M13437" s="23">
        <f>YEAR(Tabla2[[#This Row],[Fecha de creación]])</f>
        <v>2023</v>
      </c>
      <c r="N13437" s="23">
        <f>MONTH(Tabla2[[#This Row],[Fecha de creación]])</f>
        <v>4</v>
      </c>
    </row>
    <row r="13438" spans="1:14" x14ac:dyDescent="0.25">
      <c r="A13438" s="26">
        <v>45035.686284722222</v>
      </c>
      <c r="B13438" s="23" t="s">
        <v>0</v>
      </c>
      <c r="C13438" s="23" t="s">
        <v>16827</v>
      </c>
      <c r="D13438" s="23" t="s">
        <v>7108</v>
      </c>
      <c r="E13438" s="23" t="s">
        <v>1</v>
      </c>
      <c r="F13438" s="23" t="s">
        <v>22</v>
      </c>
      <c r="G13438" s="23" t="s">
        <v>975</v>
      </c>
      <c r="H13438" s="2" t="s">
        <v>8893</v>
      </c>
      <c r="I13438" s="23" t="s">
        <v>14129</v>
      </c>
      <c r="J13438" s="23" t="s">
        <v>59</v>
      </c>
      <c r="K13438" s="23" t="s">
        <v>9712</v>
      </c>
      <c r="L13438" s="23" t="s">
        <v>9538</v>
      </c>
      <c r="M13438" s="23">
        <f>YEAR(Tabla2[[#This Row],[Fecha de creación]])</f>
        <v>2023</v>
      </c>
      <c r="N13438" s="23">
        <f>MONTH(Tabla2[[#This Row],[Fecha de creación]])</f>
        <v>4</v>
      </c>
    </row>
    <row r="13439" spans="1:14" x14ac:dyDescent="0.25">
      <c r="A13439" s="26">
        <v>45035.68990740741</v>
      </c>
      <c r="B13439" s="23" t="s">
        <v>19</v>
      </c>
      <c r="C13439" s="23" t="s">
        <v>16828</v>
      </c>
      <c r="D13439" s="23" t="s">
        <v>16829</v>
      </c>
      <c r="E13439" s="23" t="s">
        <v>1</v>
      </c>
      <c r="F13439" s="23" t="s">
        <v>7</v>
      </c>
      <c r="G13439" s="23" t="s">
        <v>975</v>
      </c>
      <c r="H13439" s="2" t="s">
        <v>7744</v>
      </c>
      <c r="I13439" s="23" t="s">
        <v>10079</v>
      </c>
      <c r="J13439" s="23"/>
      <c r="K13439" s="23" t="s">
        <v>9712</v>
      </c>
      <c r="L13439" s="23" t="s">
        <v>9538</v>
      </c>
      <c r="M13439" s="23">
        <f>YEAR(Tabla2[[#This Row],[Fecha de creación]])</f>
        <v>2023</v>
      </c>
      <c r="N13439" s="23">
        <f>MONTH(Tabla2[[#This Row],[Fecha de creación]])</f>
        <v>4</v>
      </c>
    </row>
    <row r="13440" spans="1:14" x14ac:dyDescent="0.25">
      <c r="A13440" s="26">
        <v>45035.702314814815</v>
      </c>
      <c r="B13440" s="23" t="s">
        <v>100</v>
      </c>
      <c r="C13440" s="23" t="s">
        <v>16830</v>
      </c>
      <c r="D13440" s="23" t="s">
        <v>10747</v>
      </c>
      <c r="E13440" s="23" t="s">
        <v>1</v>
      </c>
      <c r="F13440" s="23" t="s">
        <v>7</v>
      </c>
      <c r="G13440" s="23" t="s">
        <v>975</v>
      </c>
      <c r="H13440" s="2" t="s">
        <v>8459</v>
      </c>
      <c r="I13440" s="23" t="s">
        <v>14131</v>
      </c>
      <c r="J13440" s="23" t="s">
        <v>958</v>
      </c>
      <c r="K13440" s="23" t="s">
        <v>9712</v>
      </c>
      <c r="L13440" s="23" t="s">
        <v>9538</v>
      </c>
      <c r="M13440" s="23">
        <f>YEAR(Tabla2[[#This Row],[Fecha de creación]])</f>
        <v>2023</v>
      </c>
      <c r="N13440" s="23">
        <f>MONTH(Tabla2[[#This Row],[Fecha de creación]])</f>
        <v>4</v>
      </c>
    </row>
    <row r="13441" spans="1:14" x14ac:dyDescent="0.25">
      <c r="A13441" s="26">
        <v>45036.415520833332</v>
      </c>
      <c r="B13441" s="23" t="s">
        <v>19</v>
      </c>
      <c r="C13441" s="23" t="s">
        <v>16831</v>
      </c>
      <c r="D13441" s="23" t="s">
        <v>16832</v>
      </c>
      <c r="E13441" s="23" t="s">
        <v>1</v>
      </c>
      <c r="F13441" s="23" t="s">
        <v>7</v>
      </c>
      <c r="G13441" s="23" t="s">
        <v>975</v>
      </c>
      <c r="H13441" s="2" t="s">
        <v>7744</v>
      </c>
      <c r="I13441" s="23" t="s">
        <v>10079</v>
      </c>
      <c r="J13441" s="23"/>
      <c r="K13441" s="23" t="s">
        <v>9712</v>
      </c>
      <c r="L13441" s="23" t="s">
        <v>9538</v>
      </c>
      <c r="M13441" s="23">
        <f>YEAR(Tabla2[[#This Row],[Fecha de creación]])</f>
        <v>2023</v>
      </c>
      <c r="N13441" s="23">
        <f>MONTH(Tabla2[[#This Row],[Fecha de creación]])</f>
        <v>4</v>
      </c>
    </row>
    <row r="13442" spans="1:14" x14ac:dyDescent="0.25">
      <c r="A13442" s="26">
        <v>45036.445752314816</v>
      </c>
      <c r="B13442" s="23" t="s">
        <v>189</v>
      </c>
      <c r="C13442" s="23" t="s">
        <v>16833</v>
      </c>
      <c r="D13442" s="23" t="s">
        <v>16834</v>
      </c>
      <c r="E13442" s="23" t="s">
        <v>1</v>
      </c>
      <c r="F13442" s="23" t="s">
        <v>7</v>
      </c>
      <c r="G13442" s="23" t="s">
        <v>975</v>
      </c>
      <c r="H13442" s="2" t="s">
        <v>7980</v>
      </c>
      <c r="I13442" s="23" t="s">
        <v>7338</v>
      </c>
      <c r="J13442" s="23" t="s">
        <v>59</v>
      </c>
      <c r="K13442" s="23" t="s">
        <v>9712</v>
      </c>
      <c r="L13442" s="23" t="s">
        <v>9538</v>
      </c>
      <c r="M13442" s="23">
        <f>YEAR(Tabla2[[#This Row],[Fecha de creación]])</f>
        <v>2023</v>
      </c>
      <c r="N13442" s="23">
        <f>MONTH(Tabla2[[#This Row],[Fecha de creación]])</f>
        <v>4</v>
      </c>
    </row>
    <row r="13443" spans="1:14" x14ac:dyDescent="0.25">
      <c r="A13443" s="26">
        <v>45036.449675925927</v>
      </c>
      <c r="B13443" s="23" t="s">
        <v>189</v>
      </c>
      <c r="C13443" s="23" t="s">
        <v>16835</v>
      </c>
      <c r="D13443" s="23" t="s">
        <v>4281</v>
      </c>
      <c r="E13443" s="23" t="s">
        <v>1</v>
      </c>
      <c r="F13443" s="23" t="s">
        <v>7</v>
      </c>
      <c r="G13443" s="23" t="s">
        <v>975</v>
      </c>
      <c r="H13443" s="2" t="s">
        <v>7722</v>
      </c>
      <c r="I13443" s="23" t="s">
        <v>7338</v>
      </c>
      <c r="J13443" s="23" t="s">
        <v>59</v>
      </c>
      <c r="K13443" s="23" t="s">
        <v>9712</v>
      </c>
      <c r="L13443" s="23" t="s">
        <v>9538</v>
      </c>
      <c r="M13443" s="23">
        <f>YEAR(Tabla2[[#This Row],[Fecha de creación]])</f>
        <v>2023</v>
      </c>
      <c r="N13443" s="23">
        <f>MONTH(Tabla2[[#This Row],[Fecha de creación]])</f>
        <v>4</v>
      </c>
    </row>
    <row r="13444" spans="1:14" x14ac:dyDescent="0.25">
      <c r="A13444" s="26">
        <v>45036.486331018517</v>
      </c>
      <c r="B13444" s="23" t="s">
        <v>189</v>
      </c>
      <c r="C13444" s="23" t="s">
        <v>16836</v>
      </c>
      <c r="D13444" s="23" t="s">
        <v>382</v>
      </c>
      <c r="E13444" s="23" t="s">
        <v>1</v>
      </c>
      <c r="F13444" s="23" t="s">
        <v>7</v>
      </c>
      <c r="G13444" s="23" t="s">
        <v>975</v>
      </c>
      <c r="H13444" s="2" t="s">
        <v>7723</v>
      </c>
      <c r="I13444" s="23" t="s">
        <v>7338</v>
      </c>
      <c r="J13444" s="23" t="s">
        <v>59</v>
      </c>
      <c r="K13444" s="23" t="s">
        <v>9712</v>
      </c>
      <c r="L13444" s="23" t="s">
        <v>9538</v>
      </c>
      <c r="M13444" s="23">
        <f>YEAR(Tabla2[[#This Row],[Fecha de creación]])</f>
        <v>2023</v>
      </c>
      <c r="N13444" s="23">
        <f>MONTH(Tabla2[[#This Row],[Fecha de creación]])</f>
        <v>4</v>
      </c>
    </row>
    <row r="13445" spans="1:14" x14ac:dyDescent="0.25">
      <c r="A13445" s="26">
        <v>45036.489490740743</v>
      </c>
      <c r="B13445" s="23" t="s">
        <v>56</v>
      </c>
      <c r="C13445" s="23" t="s">
        <v>16837</v>
      </c>
      <c r="D13445" s="23" t="s">
        <v>382</v>
      </c>
      <c r="E13445" s="23" t="s">
        <v>1</v>
      </c>
      <c r="F13445" s="23" t="s">
        <v>7</v>
      </c>
      <c r="G13445" s="23" t="s">
        <v>975</v>
      </c>
      <c r="H13445" s="2" t="s">
        <v>7723</v>
      </c>
      <c r="I13445" s="23" t="s">
        <v>7342</v>
      </c>
      <c r="J13445" s="23" t="s">
        <v>59</v>
      </c>
      <c r="K13445" s="23" t="s">
        <v>9712</v>
      </c>
      <c r="L13445" s="23" t="s">
        <v>9538</v>
      </c>
      <c r="M13445" s="23">
        <f>YEAR(Tabla2[[#This Row],[Fecha de creación]])</f>
        <v>2023</v>
      </c>
      <c r="N13445" s="23">
        <f>MONTH(Tabla2[[#This Row],[Fecha de creación]])</f>
        <v>4</v>
      </c>
    </row>
    <row r="13446" spans="1:14" x14ac:dyDescent="0.25">
      <c r="A13446" s="26">
        <v>45036.495659722219</v>
      </c>
      <c r="B13446" s="23" t="s">
        <v>56</v>
      </c>
      <c r="C13446" s="23" t="s">
        <v>16838</v>
      </c>
      <c r="D13446" s="23" t="s">
        <v>8191</v>
      </c>
      <c r="E13446" s="23" t="s">
        <v>1</v>
      </c>
      <c r="F13446" s="23" t="s">
        <v>22</v>
      </c>
      <c r="G13446" s="23" t="s">
        <v>975</v>
      </c>
      <c r="H13446" s="2" t="s">
        <v>7734</v>
      </c>
      <c r="I13446" s="23" t="s">
        <v>7342</v>
      </c>
      <c r="J13446" s="23" t="s">
        <v>59</v>
      </c>
      <c r="K13446" s="23" t="s">
        <v>9712</v>
      </c>
      <c r="L13446" s="23" t="s">
        <v>9538</v>
      </c>
      <c r="M13446" s="23">
        <f>YEAR(Tabla2[[#This Row],[Fecha de creación]])</f>
        <v>2023</v>
      </c>
      <c r="N13446" s="23">
        <f>MONTH(Tabla2[[#This Row],[Fecha de creación]])</f>
        <v>4</v>
      </c>
    </row>
    <row r="13447" spans="1:14" x14ac:dyDescent="0.25">
      <c r="A13447" s="26">
        <v>45036.497094907405</v>
      </c>
      <c r="B13447" s="23" t="s">
        <v>56</v>
      </c>
      <c r="C13447" s="23" t="s">
        <v>16839</v>
      </c>
      <c r="D13447" s="23" t="s">
        <v>382</v>
      </c>
      <c r="E13447" s="23" t="s">
        <v>1</v>
      </c>
      <c r="F13447" s="23" t="s">
        <v>7</v>
      </c>
      <c r="G13447" s="23" t="s">
        <v>975</v>
      </c>
      <c r="H13447" s="2" t="s">
        <v>7723</v>
      </c>
      <c r="I13447" s="23" t="s">
        <v>7342</v>
      </c>
      <c r="J13447" s="23" t="s">
        <v>59</v>
      </c>
      <c r="K13447" s="23" t="s">
        <v>9712</v>
      </c>
      <c r="L13447" s="23" t="s">
        <v>9538</v>
      </c>
      <c r="M13447" s="23">
        <f>YEAR(Tabla2[[#This Row],[Fecha de creación]])</f>
        <v>2023</v>
      </c>
      <c r="N13447" s="23">
        <f>MONTH(Tabla2[[#This Row],[Fecha de creación]])</f>
        <v>4</v>
      </c>
    </row>
    <row r="13448" spans="1:14" x14ac:dyDescent="0.25">
      <c r="A13448" s="26">
        <v>45036.51425925926</v>
      </c>
      <c r="B13448" s="23" t="s">
        <v>19</v>
      </c>
      <c r="C13448" s="23" t="s">
        <v>16840</v>
      </c>
      <c r="D13448" s="23" t="s">
        <v>16841</v>
      </c>
      <c r="E13448" s="23" t="s">
        <v>1</v>
      </c>
      <c r="F13448" s="23" t="s">
        <v>7</v>
      </c>
      <c r="G13448" s="23" t="s">
        <v>3</v>
      </c>
      <c r="H13448" s="2" t="s">
        <v>7745</v>
      </c>
      <c r="I13448" s="23" t="s">
        <v>10079</v>
      </c>
      <c r="J13448" s="23"/>
      <c r="K13448" s="23" t="s">
        <v>9712</v>
      </c>
      <c r="L13448" s="23" t="s">
        <v>9539</v>
      </c>
      <c r="M13448" s="23">
        <f>YEAR(Tabla2[[#This Row],[Fecha de creación]])</f>
        <v>2023</v>
      </c>
      <c r="N13448" s="23">
        <f>MONTH(Tabla2[[#This Row],[Fecha de creación]])</f>
        <v>4</v>
      </c>
    </row>
    <row r="13449" spans="1:14" x14ac:dyDescent="0.25">
      <c r="A13449" s="26">
        <v>45036.609502314815</v>
      </c>
      <c r="B13449" s="23" t="s">
        <v>0</v>
      </c>
      <c r="C13449" s="23" t="s">
        <v>16842</v>
      </c>
      <c r="D13449" s="23" t="s">
        <v>987</v>
      </c>
      <c r="E13449" s="23" t="s">
        <v>1</v>
      </c>
      <c r="F13449" s="23" t="s">
        <v>7</v>
      </c>
      <c r="G13449" s="23" t="s">
        <v>1551</v>
      </c>
      <c r="H13449" s="2" t="s">
        <v>7735</v>
      </c>
      <c r="I13449" s="23" t="s">
        <v>976</v>
      </c>
      <c r="J13449" s="23" t="s">
        <v>59</v>
      </c>
      <c r="K13449" s="23" t="s">
        <v>9712</v>
      </c>
      <c r="L13449" s="23" t="s">
        <v>9539</v>
      </c>
      <c r="M13449" s="23">
        <f>YEAR(Tabla2[[#This Row],[Fecha de creación]])</f>
        <v>2023</v>
      </c>
      <c r="N13449" s="23">
        <f>MONTH(Tabla2[[#This Row],[Fecha de creación]])</f>
        <v>4</v>
      </c>
    </row>
    <row r="13450" spans="1:14" x14ac:dyDescent="0.25">
      <c r="A13450" s="26">
        <v>45036.617465277777</v>
      </c>
      <c r="B13450" s="23" t="s">
        <v>0</v>
      </c>
      <c r="C13450" s="23" t="s">
        <v>16843</v>
      </c>
      <c r="D13450" s="23" t="s">
        <v>6</v>
      </c>
      <c r="E13450" s="23" t="s">
        <v>1</v>
      </c>
      <c r="F13450" s="23" t="s">
        <v>7</v>
      </c>
      <c r="G13450" s="23" t="s">
        <v>975</v>
      </c>
      <c r="H13450" s="2" t="s">
        <v>7722</v>
      </c>
      <c r="I13450" s="23" t="s">
        <v>5999</v>
      </c>
      <c r="J13450" s="23" t="s">
        <v>59</v>
      </c>
      <c r="K13450" s="23" t="s">
        <v>9712</v>
      </c>
      <c r="L13450" s="23" t="s">
        <v>9538</v>
      </c>
      <c r="M13450" s="23">
        <f>YEAR(Tabla2[[#This Row],[Fecha de creación]])</f>
        <v>2023</v>
      </c>
      <c r="N13450" s="23">
        <f>MONTH(Tabla2[[#This Row],[Fecha de creación]])</f>
        <v>4</v>
      </c>
    </row>
    <row r="13451" spans="1:14" x14ac:dyDescent="0.25">
      <c r="A13451" s="26">
        <v>45036.619872685187</v>
      </c>
      <c r="B13451" s="23" t="s">
        <v>0</v>
      </c>
      <c r="C13451" s="23" t="s">
        <v>16844</v>
      </c>
      <c r="D13451" s="23" t="s">
        <v>16845</v>
      </c>
      <c r="E13451" s="23" t="s">
        <v>1</v>
      </c>
      <c r="F13451" s="23" t="s">
        <v>7</v>
      </c>
      <c r="G13451" s="23" t="s">
        <v>975</v>
      </c>
      <c r="H13451" s="2" t="s">
        <v>7744</v>
      </c>
      <c r="I13451" s="23" t="s">
        <v>5999</v>
      </c>
      <c r="J13451" s="23" t="s">
        <v>59</v>
      </c>
      <c r="K13451" s="23" t="s">
        <v>9712</v>
      </c>
      <c r="L13451" s="23" t="s">
        <v>9538</v>
      </c>
      <c r="M13451" s="23">
        <f>YEAR(Tabla2[[#This Row],[Fecha de creación]])</f>
        <v>2023</v>
      </c>
      <c r="N13451" s="23">
        <f>MONTH(Tabla2[[#This Row],[Fecha de creación]])</f>
        <v>4</v>
      </c>
    </row>
    <row r="13452" spans="1:14" x14ac:dyDescent="0.25">
      <c r="A13452" s="26">
        <v>45036.635231481479</v>
      </c>
      <c r="B13452" s="23" t="s">
        <v>19</v>
      </c>
      <c r="C13452" s="23" t="s">
        <v>16846</v>
      </c>
      <c r="D13452" s="23" t="s">
        <v>16847</v>
      </c>
      <c r="E13452" s="23" t="s">
        <v>1</v>
      </c>
      <c r="F13452" s="23" t="s">
        <v>7</v>
      </c>
      <c r="G13452" s="23" t="s">
        <v>975</v>
      </c>
      <c r="H13452" s="2" t="s">
        <v>8535</v>
      </c>
      <c r="I13452" s="23" t="s">
        <v>10079</v>
      </c>
      <c r="J13452" s="23"/>
      <c r="K13452" s="23" t="s">
        <v>9712</v>
      </c>
      <c r="L13452" s="23" t="s">
        <v>9538</v>
      </c>
      <c r="M13452" s="23">
        <f>YEAR(Tabla2[[#This Row],[Fecha de creación]])</f>
        <v>2023</v>
      </c>
      <c r="N13452" s="23">
        <f>MONTH(Tabla2[[#This Row],[Fecha de creación]])</f>
        <v>4</v>
      </c>
    </row>
    <row r="13453" spans="1:14" x14ac:dyDescent="0.25">
      <c r="A13453" s="26">
        <v>45036.643692129626</v>
      </c>
      <c r="B13453" s="23" t="s">
        <v>19</v>
      </c>
      <c r="C13453" s="23" t="s">
        <v>16848</v>
      </c>
      <c r="D13453" s="23" t="s">
        <v>16849</v>
      </c>
      <c r="E13453" s="23" t="s">
        <v>1</v>
      </c>
      <c r="F13453" s="23" t="s">
        <v>7</v>
      </c>
      <c r="G13453" s="23" t="s">
        <v>975</v>
      </c>
      <c r="H13453" s="2" t="s">
        <v>8535</v>
      </c>
      <c r="I13453" s="23" t="s">
        <v>10079</v>
      </c>
      <c r="J13453" s="23"/>
      <c r="K13453" s="23" t="s">
        <v>9712</v>
      </c>
      <c r="L13453" s="23" t="s">
        <v>9538</v>
      </c>
      <c r="M13453" s="23">
        <f>YEAR(Tabla2[[#This Row],[Fecha de creación]])</f>
        <v>2023</v>
      </c>
      <c r="N13453" s="23">
        <f>MONTH(Tabla2[[#This Row],[Fecha de creación]])</f>
        <v>4</v>
      </c>
    </row>
    <row r="13454" spans="1:14" x14ac:dyDescent="0.25">
      <c r="A13454" s="26">
        <v>45036.665671296294</v>
      </c>
      <c r="B13454" s="23" t="s">
        <v>0</v>
      </c>
      <c r="C13454" s="23" t="s">
        <v>16850</v>
      </c>
      <c r="D13454" s="23" t="s">
        <v>16851</v>
      </c>
      <c r="E13454" s="23" t="s">
        <v>1</v>
      </c>
      <c r="F13454" s="23" t="s">
        <v>7</v>
      </c>
      <c r="G13454" s="23" t="s">
        <v>975</v>
      </c>
      <c r="H13454" s="2" t="s">
        <v>7721</v>
      </c>
      <c r="I13454" s="23" t="s">
        <v>5999</v>
      </c>
      <c r="J13454" s="23" t="s">
        <v>59</v>
      </c>
      <c r="K13454" s="23" t="s">
        <v>9712</v>
      </c>
      <c r="L13454" s="23" t="s">
        <v>9538</v>
      </c>
      <c r="M13454" s="23">
        <f>YEAR(Tabla2[[#This Row],[Fecha de creación]])</f>
        <v>2023</v>
      </c>
      <c r="N13454" s="23">
        <f>MONTH(Tabla2[[#This Row],[Fecha de creación]])</f>
        <v>4</v>
      </c>
    </row>
    <row r="13455" spans="1:14" x14ac:dyDescent="0.25">
      <c r="A13455" s="26">
        <v>45036.676990740743</v>
      </c>
      <c r="B13455" s="23" t="s">
        <v>0</v>
      </c>
      <c r="C13455" s="23" t="s">
        <v>16852</v>
      </c>
      <c r="D13455" s="23" t="s">
        <v>21</v>
      </c>
      <c r="E13455" s="23" t="s">
        <v>1</v>
      </c>
      <c r="F13455" s="23" t="s">
        <v>7</v>
      </c>
      <c r="G13455" s="23" t="s">
        <v>975</v>
      </c>
      <c r="H13455" s="2" t="s">
        <v>7744</v>
      </c>
      <c r="I13455" s="23" t="s">
        <v>5999</v>
      </c>
      <c r="J13455" s="23" t="s">
        <v>59</v>
      </c>
      <c r="K13455" s="23" t="s">
        <v>9712</v>
      </c>
      <c r="L13455" s="23" t="s">
        <v>9538</v>
      </c>
      <c r="M13455" s="23">
        <f>YEAR(Tabla2[[#This Row],[Fecha de creación]])</f>
        <v>2023</v>
      </c>
      <c r="N13455" s="23">
        <f>MONTH(Tabla2[[#This Row],[Fecha de creación]])</f>
        <v>4</v>
      </c>
    </row>
    <row r="13456" spans="1:14" x14ac:dyDescent="0.25">
      <c r="A13456" s="26">
        <v>45036.683136574073</v>
      </c>
      <c r="B13456" s="23" t="s">
        <v>189</v>
      </c>
      <c r="C13456" s="23" t="s">
        <v>16853</v>
      </c>
      <c r="D13456" s="23" t="s">
        <v>14825</v>
      </c>
      <c r="E13456" s="23" t="s">
        <v>1</v>
      </c>
      <c r="F13456" s="23" t="s">
        <v>7</v>
      </c>
      <c r="G13456" s="23" t="s">
        <v>3</v>
      </c>
      <c r="H13456" s="2" t="s">
        <v>8425</v>
      </c>
      <c r="I13456" s="23" t="s">
        <v>7338</v>
      </c>
      <c r="J13456" s="23" t="s">
        <v>59</v>
      </c>
      <c r="K13456" s="23" t="s">
        <v>9712</v>
      </c>
      <c r="L13456" s="23" t="s">
        <v>9539</v>
      </c>
      <c r="M13456" s="23">
        <f>YEAR(Tabla2[[#This Row],[Fecha de creación]])</f>
        <v>2023</v>
      </c>
      <c r="N13456" s="23">
        <f>MONTH(Tabla2[[#This Row],[Fecha de creación]])</f>
        <v>4</v>
      </c>
    </row>
    <row r="13457" spans="1:14" x14ac:dyDescent="0.25">
      <c r="A13457" s="26">
        <v>45036.691817129627</v>
      </c>
      <c r="B13457" s="23" t="s">
        <v>189</v>
      </c>
      <c r="C13457" s="23" t="s">
        <v>16854</v>
      </c>
      <c r="D13457" s="23" t="s">
        <v>7351</v>
      </c>
      <c r="E13457" s="23" t="s">
        <v>1</v>
      </c>
      <c r="F13457" s="23" t="s">
        <v>7</v>
      </c>
      <c r="G13457" s="23" t="s">
        <v>975</v>
      </c>
      <c r="H13457" s="2" t="s">
        <v>8459</v>
      </c>
      <c r="I13457" s="23" t="s">
        <v>7338</v>
      </c>
      <c r="J13457" s="23" t="s">
        <v>958</v>
      </c>
      <c r="K13457" s="23" t="s">
        <v>9712</v>
      </c>
      <c r="L13457" s="23" t="s">
        <v>9538</v>
      </c>
      <c r="M13457" s="23">
        <f>YEAR(Tabla2[[#This Row],[Fecha de creación]])</f>
        <v>2023</v>
      </c>
      <c r="N13457" s="23">
        <f>MONTH(Tabla2[[#This Row],[Fecha de creación]])</f>
        <v>4</v>
      </c>
    </row>
    <row r="13458" spans="1:14" x14ac:dyDescent="0.25">
      <c r="A13458" s="26">
        <v>45037.395648148151</v>
      </c>
      <c r="B13458" s="23" t="s">
        <v>19</v>
      </c>
      <c r="C13458" s="23" t="s">
        <v>16855</v>
      </c>
      <c r="D13458" s="23" t="s">
        <v>16856</v>
      </c>
      <c r="E13458" s="23" t="s">
        <v>1</v>
      </c>
      <c r="F13458" s="23" t="s">
        <v>7</v>
      </c>
      <c r="G13458" s="23" t="s">
        <v>975</v>
      </c>
      <c r="H13458" s="2" t="s">
        <v>8535</v>
      </c>
      <c r="I13458" s="23" t="s">
        <v>10079</v>
      </c>
      <c r="J13458" s="23"/>
      <c r="K13458" s="23" t="s">
        <v>9712</v>
      </c>
      <c r="L13458" s="23" t="s">
        <v>9538</v>
      </c>
      <c r="M13458" s="23">
        <f>YEAR(Tabla2[[#This Row],[Fecha de creación]])</f>
        <v>2023</v>
      </c>
      <c r="N13458" s="23">
        <f>MONTH(Tabla2[[#This Row],[Fecha de creación]])</f>
        <v>4</v>
      </c>
    </row>
    <row r="13459" spans="1:14" x14ac:dyDescent="0.25">
      <c r="A13459" s="26">
        <v>45037.402349537035</v>
      </c>
      <c r="B13459" s="23" t="s">
        <v>19</v>
      </c>
      <c r="C13459" s="23" t="s">
        <v>16857</v>
      </c>
      <c r="D13459" s="23" t="s">
        <v>16858</v>
      </c>
      <c r="E13459" s="23" t="s">
        <v>1</v>
      </c>
      <c r="F13459" s="23" t="s">
        <v>7</v>
      </c>
      <c r="G13459" s="23" t="s">
        <v>975</v>
      </c>
      <c r="H13459" s="2" t="s">
        <v>8535</v>
      </c>
      <c r="I13459" s="23" t="s">
        <v>10079</v>
      </c>
      <c r="J13459" s="23"/>
      <c r="K13459" s="23" t="s">
        <v>9712</v>
      </c>
      <c r="L13459" s="23" t="s">
        <v>9538</v>
      </c>
      <c r="M13459" s="23">
        <f>YEAR(Tabla2[[#This Row],[Fecha de creación]])</f>
        <v>2023</v>
      </c>
      <c r="N13459" s="23">
        <f>MONTH(Tabla2[[#This Row],[Fecha de creación]])</f>
        <v>4</v>
      </c>
    </row>
    <row r="13460" spans="1:14" x14ac:dyDescent="0.25">
      <c r="A13460" s="26">
        <v>45037.410520833335</v>
      </c>
      <c r="B13460" s="23" t="s">
        <v>19</v>
      </c>
      <c r="C13460" s="23" t="s">
        <v>16859</v>
      </c>
      <c r="D13460" s="23" t="s">
        <v>16860</v>
      </c>
      <c r="E13460" s="23" t="s">
        <v>1</v>
      </c>
      <c r="F13460" s="23" t="s">
        <v>7</v>
      </c>
      <c r="G13460" s="23" t="s">
        <v>975</v>
      </c>
      <c r="H13460" s="2" t="s">
        <v>8535</v>
      </c>
      <c r="I13460" s="23" t="s">
        <v>10079</v>
      </c>
      <c r="J13460" s="23"/>
      <c r="K13460" s="23" t="s">
        <v>9712</v>
      </c>
      <c r="L13460" s="23" t="s">
        <v>9538</v>
      </c>
      <c r="M13460" s="23">
        <f>YEAR(Tabla2[[#This Row],[Fecha de creación]])</f>
        <v>2023</v>
      </c>
      <c r="N13460" s="23">
        <f>MONTH(Tabla2[[#This Row],[Fecha de creación]])</f>
        <v>4</v>
      </c>
    </row>
    <row r="13461" spans="1:14" x14ac:dyDescent="0.25">
      <c r="A13461" s="26">
        <v>45037.417673611111</v>
      </c>
      <c r="B13461" s="23" t="s">
        <v>19</v>
      </c>
      <c r="C13461" s="23" t="s">
        <v>16861</v>
      </c>
      <c r="D13461" s="23" t="s">
        <v>16862</v>
      </c>
      <c r="E13461" s="23" t="s">
        <v>1</v>
      </c>
      <c r="F13461" s="23" t="s">
        <v>7</v>
      </c>
      <c r="G13461" s="23" t="s">
        <v>975</v>
      </c>
      <c r="H13461" s="2" t="s">
        <v>7722</v>
      </c>
      <c r="I13461" s="23" t="s">
        <v>10079</v>
      </c>
      <c r="J13461" s="23"/>
      <c r="K13461" s="23" t="s">
        <v>9712</v>
      </c>
      <c r="L13461" s="23" t="s">
        <v>9538</v>
      </c>
      <c r="M13461" s="23">
        <f>YEAR(Tabla2[[#This Row],[Fecha de creación]])</f>
        <v>2023</v>
      </c>
      <c r="N13461" s="23">
        <f>MONTH(Tabla2[[#This Row],[Fecha de creación]])</f>
        <v>4</v>
      </c>
    </row>
    <row r="13462" spans="1:14" x14ac:dyDescent="0.25">
      <c r="A13462" s="26">
        <v>45037.435636574075</v>
      </c>
      <c r="B13462" s="23" t="s">
        <v>19</v>
      </c>
      <c r="C13462" s="23" t="s">
        <v>16863</v>
      </c>
      <c r="D13462" s="23" t="s">
        <v>16864</v>
      </c>
      <c r="E13462" s="23" t="s">
        <v>1</v>
      </c>
      <c r="F13462" s="23" t="s">
        <v>7</v>
      </c>
      <c r="G13462" s="23" t="s">
        <v>975</v>
      </c>
      <c r="H13462" s="2" t="s">
        <v>8535</v>
      </c>
      <c r="I13462" s="23" t="s">
        <v>10079</v>
      </c>
      <c r="J13462" s="23"/>
      <c r="K13462" s="23" t="s">
        <v>9712</v>
      </c>
      <c r="L13462" s="23" t="s">
        <v>9538</v>
      </c>
      <c r="M13462" s="23">
        <f>YEAR(Tabla2[[#This Row],[Fecha de creación]])</f>
        <v>2023</v>
      </c>
      <c r="N13462" s="23">
        <f>MONTH(Tabla2[[#This Row],[Fecha de creación]])</f>
        <v>4</v>
      </c>
    </row>
    <row r="13463" spans="1:14" x14ac:dyDescent="0.25">
      <c r="A13463" s="26">
        <v>45037.447314814817</v>
      </c>
      <c r="B13463" s="23" t="s">
        <v>19</v>
      </c>
      <c r="C13463" s="23" t="s">
        <v>16865</v>
      </c>
      <c r="D13463" s="23" t="s">
        <v>16866</v>
      </c>
      <c r="E13463" s="23" t="s">
        <v>1</v>
      </c>
      <c r="F13463" s="23" t="s">
        <v>7</v>
      </c>
      <c r="G13463" s="23" t="s">
        <v>975</v>
      </c>
      <c r="H13463" s="2" t="s">
        <v>7722</v>
      </c>
      <c r="I13463" s="23" t="s">
        <v>10079</v>
      </c>
      <c r="J13463" s="23"/>
      <c r="K13463" s="23" t="s">
        <v>9712</v>
      </c>
      <c r="L13463" s="23" t="s">
        <v>9538</v>
      </c>
      <c r="M13463" s="23">
        <f>YEAR(Tabla2[[#This Row],[Fecha de creación]])</f>
        <v>2023</v>
      </c>
      <c r="N13463" s="23">
        <f>MONTH(Tabla2[[#This Row],[Fecha de creación]])</f>
        <v>4</v>
      </c>
    </row>
    <row r="13464" spans="1:14" x14ac:dyDescent="0.25">
      <c r="A13464" s="26">
        <v>45037.466932870368</v>
      </c>
      <c r="B13464" s="23" t="s">
        <v>9534</v>
      </c>
      <c r="C13464" s="23" t="s">
        <v>16867</v>
      </c>
      <c r="D13464" s="23" t="s">
        <v>382</v>
      </c>
      <c r="E13464" s="23" t="s">
        <v>1</v>
      </c>
      <c r="F13464" s="23" t="s">
        <v>7</v>
      </c>
      <c r="G13464" s="23" t="s">
        <v>975</v>
      </c>
      <c r="H13464" s="2" t="s">
        <v>7723</v>
      </c>
      <c r="I13464" s="23" t="s">
        <v>8168</v>
      </c>
      <c r="J13464" s="23"/>
      <c r="K13464" s="23" t="s">
        <v>9712</v>
      </c>
      <c r="L13464" s="23" t="s">
        <v>9538</v>
      </c>
      <c r="M13464" s="23">
        <f>YEAR(Tabla2[[#This Row],[Fecha de creación]])</f>
        <v>2023</v>
      </c>
      <c r="N13464" s="23">
        <f>MONTH(Tabla2[[#This Row],[Fecha de creación]])</f>
        <v>4</v>
      </c>
    </row>
    <row r="13465" spans="1:14" x14ac:dyDescent="0.25">
      <c r="A13465" s="26">
        <v>45037.479224537034</v>
      </c>
      <c r="B13465" s="23" t="s">
        <v>189</v>
      </c>
      <c r="C13465" s="23" t="s">
        <v>16868</v>
      </c>
      <c r="D13465" s="23" t="s">
        <v>4281</v>
      </c>
      <c r="E13465" s="23" t="s">
        <v>1</v>
      </c>
      <c r="F13465" s="23" t="s">
        <v>7</v>
      </c>
      <c r="G13465" s="23" t="s">
        <v>975</v>
      </c>
      <c r="H13465" s="2" t="s">
        <v>7722</v>
      </c>
      <c r="I13465" s="23" t="s">
        <v>7338</v>
      </c>
      <c r="J13465" s="23" t="s">
        <v>59</v>
      </c>
      <c r="K13465" s="23" t="s">
        <v>9712</v>
      </c>
      <c r="L13465" s="23" t="s">
        <v>9538</v>
      </c>
      <c r="M13465" s="23">
        <f>YEAR(Tabla2[[#This Row],[Fecha de creación]])</f>
        <v>2023</v>
      </c>
      <c r="N13465" s="23">
        <f>MONTH(Tabla2[[#This Row],[Fecha de creación]])</f>
        <v>4</v>
      </c>
    </row>
    <row r="13466" spans="1:14" x14ac:dyDescent="0.25">
      <c r="A13466" s="26">
        <v>45037.520613425928</v>
      </c>
      <c r="B13466" s="23" t="s">
        <v>0</v>
      </c>
      <c r="C13466" s="23" t="s">
        <v>16869</v>
      </c>
      <c r="D13466" s="23" t="s">
        <v>382</v>
      </c>
      <c r="E13466" s="23" t="s">
        <v>1</v>
      </c>
      <c r="F13466" s="23" t="s">
        <v>7</v>
      </c>
      <c r="G13466" s="23" t="s">
        <v>975</v>
      </c>
      <c r="H13466" s="2" t="s">
        <v>7723</v>
      </c>
      <c r="I13466" s="23" t="s">
        <v>14129</v>
      </c>
      <c r="J13466" s="23" t="s">
        <v>59</v>
      </c>
      <c r="K13466" s="23" t="s">
        <v>9712</v>
      </c>
      <c r="L13466" s="23" t="s">
        <v>9538</v>
      </c>
      <c r="M13466" s="23">
        <f>YEAR(Tabla2[[#This Row],[Fecha de creación]])</f>
        <v>2023</v>
      </c>
      <c r="N13466" s="23">
        <f>MONTH(Tabla2[[#This Row],[Fecha de creación]])</f>
        <v>4</v>
      </c>
    </row>
    <row r="13467" spans="1:14" x14ac:dyDescent="0.25">
      <c r="A13467" s="26">
        <v>45037.524467592593</v>
      </c>
      <c r="B13467" s="23" t="s">
        <v>0</v>
      </c>
      <c r="C13467" s="23" t="s">
        <v>16870</v>
      </c>
      <c r="D13467" s="23" t="s">
        <v>49</v>
      </c>
      <c r="E13467" s="23" t="s">
        <v>1</v>
      </c>
      <c r="F13467" s="23" t="s">
        <v>7</v>
      </c>
      <c r="G13467" s="23" t="s">
        <v>3</v>
      </c>
      <c r="H13467" s="2" t="s">
        <v>7745</v>
      </c>
      <c r="I13467" s="23" t="s">
        <v>14129</v>
      </c>
      <c r="J13467" s="23" t="s">
        <v>59</v>
      </c>
      <c r="K13467" s="23" t="s">
        <v>9712</v>
      </c>
      <c r="L13467" s="23" t="s">
        <v>9539</v>
      </c>
      <c r="M13467" s="23">
        <f>YEAR(Tabla2[[#This Row],[Fecha de creación]])</f>
        <v>2023</v>
      </c>
      <c r="N13467" s="23">
        <f>MONTH(Tabla2[[#This Row],[Fecha de creación]])</f>
        <v>4</v>
      </c>
    </row>
    <row r="13468" spans="1:14" x14ac:dyDescent="0.25">
      <c r="A13468" s="26">
        <v>45037.527048611111</v>
      </c>
      <c r="B13468" s="23" t="s">
        <v>100</v>
      </c>
      <c r="C13468" s="23" t="s">
        <v>16871</v>
      </c>
      <c r="D13468" s="23" t="s">
        <v>7108</v>
      </c>
      <c r="E13468" s="23" t="s">
        <v>1</v>
      </c>
      <c r="F13468" s="23" t="s">
        <v>22</v>
      </c>
      <c r="G13468" s="23" t="s">
        <v>975</v>
      </c>
      <c r="H13468" s="2" t="s">
        <v>8893</v>
      </c>
      <c r="I13468" s="23" t="s">
        <v>14131</v>
      </c>
      <c r="J13468" s="23" t="s">
        <v>59</v>
      </c>
      <c r="K13468" s="23" t="s">
        <v>9712</v>
      </c>
      <c r="L13468" s="23" t="s">
        <v>9538</v>
      </c>
      <c r="M13468" s="23">
        <f>YEAR(Tabla2[[#This Row],[Fecha de creación]])</f>
        <v>2023</v>
      </c>
      <c r="N13468" s="23">
        <f>MONTH(Tabla2[[#This Row],[Fecha de creación]])</f>
        <v>4</v>
      </c>
    </row>
    <row r="13469" spans="1:14" x14ac:dyDescent="0.25">
      <c r="A13469" s="26">
        <v>45037.566412037035</v>
      </c>
      <c r="B13469" s="23" t="s">
        <v>0</v>
      </c>
      <c r="C13469" s="23" t="s">
        <v>16872</v>
      </c>
      <c r="D13469" s="23" t="s">
        <v>382</v>
      </c>
      <c r="E13469" s="23" t="s">
        <v>1</v>
      </c>
      <c r="F13469" s="23" t="s">
        <v>7</v>
      </c>
      <c r="G13469" s="23" t="s">
        <v>975</v>
      </c>
      <c r="H13469" s="2" t="s">
        <v>7723</v>
      </c>
      <c r="I13469" s="23" t="s">
        <v>14129</v>
      </c>
      <c r="J13469" s="23" t="s">
        <v>59</v>
      </c>
      <c r="K13469" s="23" t="s">
        <v>9712</v>
      </c>
      <c r="L13469" s="23" t="s">
        <v>9538</v>
      </c>
      <c r="M13469" s="23">
        <f>YEAR(Tabla2[[#This Row],[Fecha de creación]])</f>
        <v>2023</v>
      </c>
      <c r="N13469" s="23">
        <f>MONTH(Tabla2[[#This Row],[Fecha de creación]])</f>
        <v>4</v>
      </c>
    </row>
    <row r="13470" spans="1:14" x14ac:dyDescent="0.25">
      <c r="A13470" s="26">
        <v>45037.595567129632</v>
      </c>
      <c r="B13470" s="23" t="s">
        <v>0</v>
      </c>
      <c r="C13470" s="23" t="s">
        <v>16873</v>
      </c>
      <c r="D13470" s="23" t="s">
        <v>16874</v>
      </c>
      <c r="E13470" s="23" t="s">
        <v>1</v>
      </c>
      <c r="F13470" s="23" t="s">
        <v>2</v>
      </c>
      <c r="G13470" s="23" t="s">
        <v>1551</v>
      </c>
      <c r="H13470" s="2" t="s">
        <v>7736</v>
      </c>
      <c r="I13470" s="23" t="s">
        <v>7749</v>
      </c>
      <c r="J13470" s="23" t="s">
        <v>59</v>
      </c>
      <c r="K13470" s="23" t="s">
        <v>9712</v>
      </c>
      <c r="L13470" s="23" t="s">
        <v>9539</v>
      </c>
      <c r="M13470" s="23">
        <f>YEAR(Tabla2[[#This Row],[Fecha de creación]])</f>
        <v>2023</v>
      </c>
      <c r="N13470" s="23">
        <f>MONTH(Tabla2[[#This Row],[Fecha de creación]])</f>
        <v>4</v>
      </c>
    </row>
    <row r="13471" spans="1:14" x14ac:dyDescent="0.25">
      <c r="A13471" s="26">
        <v>45037.605879629627</v>
      </c>
      <c r="B13471" s="23" t="s">
        <v>0</v>
      </c>
      <c r="C13471" s="23" t="s">
        <v>16875</v>
      </c>
      <c r="D13471" s="23" t="s">
        <v>6</v>
      </c>
      <c r="E13471" s="23" t="s">
        <v>1</v>
      </c>
      <c r="F13471" s="23" t="s">
        <v>7</v>
      </c>
      <c r="G13471" s="23" t="s">
        <v>975</v>
      </c>
      <c r="H13471" s="2" t="s">
        <v>7722</v>
      </c>
      <c r="I13471" s="23" t="s">
        <v>5999</v>
      </c>
      <c r="J13471" s="23" t="s">
        <v>59</v>
      </c>
      <c r="K13471" s="23" t="s">
        <v>9712</v>
      </c>
      <c r="L13471" s="23" t="s">
        <v>9538</v>
      </c>
      <c r="M13471" s="23">
        <f>YEAR(Tabla2[[#This Row],[Fecha de creación]])</f>
        <v>2023</v>
      </c>
      <c r="N13471" s="23">
        <f>MONTH(Tabla2[[#This Row],[Fecha de creación]])</f>
        <v>4</v>
      </c>
    </row>
    <row r="13472" spans="1:14" x14ac:dyDescent="0.25">
      <c r="A13472" s="26">
        <v>45037.606689814813</v>
      </c>
      <c r="B13472" s="23" t="s">
        <v>0</v>
      </c>
      <c r="C13472" s="23" t="s">
        <v>16876</v>
      </c>
      <c r="D13472" s="23" t="s">
        <v>6</v>
      </c>
      <c r="E13472" s="23" t="s">
        <v>1</v>
      </c>
      <c r="F13472" s="23" t="s">
        <v>7</v>
      </c>
      <c r="G13472" s="23" t="s">
        <v>975</v>
      </c>
      <c r="H13472" s="2" t="s">
        <v>7722</v>
      </c>
      <c r="I13472" s="23" t="s">
        <v>5999</v>
      </c>
      <c r="J13472" s="23" t="s">
        <v>59</v>
      </c>
      <c r="K13472" s="23" t="s">
        <v>9712</v>
      </c>
      <c r="L13472" s="23" t="s">
        <v>9538</v>
      </c>
      <c r="M13472" s="23">
        <f>YEAR(Tabla2[[#This Row],[Fecha de creación]])</f>
        <v>2023</v>
      </c>
      <c r="N13472" s="23">
        <f>MONTH(Tabla2[[#This Row],[Fecha de creación]])</f>
        <v>4</v>
      </c>
    </row>
    <row r="13473" spans="1:14" x14ac:dyDescent="0.25">
      <c r="A13473" s="26">
        <v>45037.608067129629</v>
      </c>
      <c r="B13473" s="23" t="s">
        <v>0</v>
      </c>
      <c r="C13473" s="23" t="s">
        <v>16877</v>
      </c>
      <c r="D13473" s="23" t="s">
        <v>6</v>
      </c>
      <c r="E13473" s="23" t="s">
        <v>1</v>
      </c>
      <c r="F13473" s="23" t="s">
        <v>7</v>
      </c>
      <c r="G13473" s="23" t="s">
        <v>975</v>
      </c>
      <c r="H13473" s="2" t="s">
        <v>7722</v>
      </c>
      <c r="I13473" s="23" t="s">
        <v>5999</v>
      </c>
      <c r="J13473" s="23" t="s">
        <v>59</v>
      </c>
      <c r="K13473" s="23" t="s">
        <v>9712</v>
      </c>
      <c r="L13473" s="23" t="s">
        <v>9538</v>
      </c>
      <c r="M13473" s="23">
        <f>YEAR(Tabla2[[#This Row],[Fecha de creación]])</f>
        <v>2023</v>
      </c>
      <c r="N13473" s="23">
        <f>MONTH(Tabla2[[#This Row],[Fecha de creación]])</f>
        <v>4</v>
      </c>
    </row>
    <row r="13474" spans="1:14" x14ac:dyDescent="0.25">
      <c r="A13474" s="26">
        <v>45037.610335648147</v>
      </c>
      <c r="B13474" s="23" t="s">
        <v>0</v>
      </c>
      <c r="C13474" s="23" t="s">
        <v>16878</v>
      </c>
      <c r="D13474" s="23" t="s">
        <v>6</v>
      </c>
      <c r="E13474" s="23" t="s">
        <v>1</v>
      </c>
      <c r="F13474" s="23" t="s">
        <v>7</v>
      </c>
      <c r="G13474" s="23" t="s">
        <v>975</v>
      </c>
      <c r="H13474" s="2" t="s">
        <v>7722</v>
      </c>
      <c r="I13474" s="23" t="s">
        <v>5999</v>
      </c>
      <c r="J13474" s="23" t="s">
        <v>59</v>
      </c>
      <c r="K13474" s="23" t="s">
        <v>9712</v>
      </c>
      <c r="L13474" s="23" t="s">
        <v>9538</v>
      </c>
      <c r="M13474" s="23">
        <f>YEAR(Tabla2[[#This Row],[Fecha de creación]])</f>
        <v>2023</v>
      </c>
      <c r="N13474" s="23">
        <f>MONTH(Tabla2[[#This Row],[Fecha de creación]])</f>
        <v>4</v>
      </c>
    </row>
    <row r="13475" spans="1:14" x14ac:dyDescent="0.25">
      <c r="A13475" s="26">
        <v>45037.614699074074</v>
      </c>
      <c r="B13475" s="23" t="s">
        <v>0</v>
      </c>
      <c r="C13475" s="23" t="s">
        <v>16879</v>
      </c>
      <c r="D13475" s="23" t="s">
        <v>21</v>
      </c>
      <c r="E13475" s="23" t="s">
        <v>1</v>
      </c>
      <c r="F13475" s="23" t="s">
        <v>7</v>
      </c>
      <c r="G13475" s="23" t="s">
        <v>975</v>
      </c>
      <c r="H13475" s="2" t="s">
        <v>7744</v>
      </c>
      <c r="I13475" s="23" t="s">
        <v>5999</v>
      </c>
      <c r="J13475" s="23" t="s">
        <v>59</v>
      </c>
      <c r="K13475" s="23" t="s">
        <v>9712</v>
      </c>
      <c r="L13475" s="23" t="s">
        <v>9538</v>
      </c>
      <c r="M13475" s="23">
        <f>YEAR(Tabla2[[#This Row],[Fecha de creación]])</f>
        <v>2023</v>
      </c>
      <c r="N13475" s="23">
        <f>MONTH(Tabla2[[#This Row],[Fecha de creación]])</f>
        <v>4</v>
      </c>
    </row>
    <row r="13476" spans="1:14" x14ac:dyDescent="0.25">
      <c r="A13476" s="26">
        <v>45037.617129629631</v>
      </c>
      <c r="B13476" s="23" t="s">
        <v>0</v>
      </c>
      <c r="C13476" s="23" t="s">
        <v>16880</v>
      </c>
      <c r="D13476" s="23" t="s">
        <v>16881</v>
      </c>
      <c r="E13476" s="23" t="s">
        <v>1</v>
      </c>
      <c r="F13476" s="23" t="s">
        <v>7</v>
      </c>
      <c r="G13476" s="23" t="s">
        <v>975</v>
      </c>
      <c r="H13476" s="2" t="s">
        <v>7744</v>
      </c>
      <c r="I13476" s="23" t="s">
        <v>5999</v>
      </c>
      <c r="J13476" s="23" t="s">
        <v>59</v>
      </c>
      <c r="K13476" s="23" t="s">
        <v>9712</v>
      </c>
      <c r="L13476" s="23" t="s">
        <v>9538</v>
      </c>
      <c r="M13476" s="23">
        <f>YEAR(Tabla2[[#This Row],[Fecha de creación]])</f>
        <v>2023</v>
      </c>
      <c r="N13476" s="23">
        <f>MONTH(Tabla2[[#This Row],[Fecha de creación]])</f>
        <v>4</v>
      </c>
    </row>
    <row r="13477" spans="1:14" x14ac:dyDescent="0.25">
      <c r="A13477" s="26">
        <v>45037.629016203704</v>
      </c>
      <c r="B13477" s="23" t="s">
        <v>0</v>
      </c>
      <c r="C13477" s="23" t="s">
        <v>16882</v>
      </c>
      <c r="D13477" s="23" t="s">
        <v>16883</v>
      </c>
      <c r="E13477" s="23" t="s">
        <v>1</v>
      </c>
      <c r="F13477" s="23" t="s">
        <v>7</v>
      </c>
      <c r="G13477" s="23" t="s">
        <v>975</v>
      </c>
      <c r="H13477" s="2" t="s">
        <v>8535</v>
      </c>
      <c r="I13477" s="23" t="s">
        <v>5999</v>
      </c>
      <c r="J13477" s="23" t="s">
        <v>59</v>
      </c>
      <c r="K13477" s="23" t="s">
        <v>9712</v>
      </c>
      <c r="L13477" s="23" t="s">
        <v>9538</v>
      </c>
      <c r="M13477" s="23">
        <f>YEAR(Tabla2[[#This Row],[Fecha de creación]])</f>
        <v>2023</v>
      </c>
      <c r="N13477" s="23">
        <f>MONTH(Tabla2[[#This Row],[Fecha de creación]])</f>
        <v>4</v>
      </c>
    </row>
    <row r="13478" spans="1:14" x14ac:dyDescent="0.25">
      <c r="A13478" s="26">
        <v>45037.675625000003</v>
      </c>
      <c r="B13478" s="23" t="s">
        <v>0</v>
      </c>
      <c r="C13478" s="23" t="s">
        <v>16884</v>
      </c>
      <c r="D13478" s="23" t="s">
        <v>7108</v>
      </c>
      <c r="E13478" s="23" t="s">
        <v>1</v>
      </c>
      <c r="F13478" s="23" t="s">
        <v>22</v>
      </c>
      <c r="G13478" s="23" t="s">
        <v>975</v>
      </c>
      <c r="H13478" s="2" t="s">
        <v>8893</v>
      </c>
      <c r="I13478" s="23" t="s">
        <v>14129</v>
      </c>
      <c r="J13478" s="23" t="s">
        <v>59</v>
      </c>
      <c r="K13478" s="23" t="s">
        <v>9712</v>
      </c>
      <c r="L13478" s="23" t="s">
        <v>9538</v>
      </c>
      <c r="M13478" s="23">
        <f>YEAR(Tabla2[[#This Row],[Fecha de creación]])</f>
        <v>2023</v>
      </c>
      <c r="N13478" s="23">
        <f>MONTH(Tabla2[[#This Row],[Fecha de creación]])</f>
        <v>4</v>
      </c>
    </row>
    <row r="13479" spans="1:14" x14ac:dyDescent="0.25">
      <c r="A13479" s="26">
        <v>45037.677835648145</v>
      </c>
      <c r="B13479" s="23" t="s">
        <v>0</v>
      </c>
      <c r="C13479" s="23" t="s">
        <v>16885</v>
      </c>
      <c r="D13479" s="23" t="s">
        <v>49</v>
      </c>
      <c r="E13479" s="23" t="s">
        <v>1</v>
      </c>
      <c r="F13479" s="23" t="s">
        <v>7</v>
      </c>
      <c r="G13479" s="23" t="s">
        <v>3</v>
      </c>
      <c r="H13479" s="2" t="s">
        <v>7745</v>
      </c>
      <c r="I13479" s="23" t="s">
        <v>14129</v>
      </c>
      <c r="J13479" s="23" t="s">
        <v>59</v>
      </c>
      <c r="K13479" s="23" t="s">
        <v>9712</v>
      </c>
      <c r="L13479" s="23" t="s">
        <v>9539</v>
      </c>
      <c r="M13479" s="23">
        <f>YEAR(Tabla2[[#This Row],[Fecha de creación]])</f>
        <v>2023</v>
      </c>
      <c r="N13479" s="23">
        <f>MONTH(Tabla2[[#This Row],[Fecha de creación]])</f>
        <v>4</v>
      </c>
    </row>
    <row r="13480" spans="1:14" x14ac:dyDescent="0.25">
      <c r="A13480" s="26">
        <v>45038.614918981482</v>
      </c>
      <c r="B13480" s="23" t="s">
        <v>0</v>
      </c>
      <c r="C13480" s="23" t="s">
        <v>16886</v>
      </c>
      <c r="D13480" s="23" t="s">
        <v>312</v>
      </c>
      <c r="E13480" s="23" t="s">
        <v>1</v>
      </c>
      <c r="F13480" s="23" t="s">
        <v>7</v>
      </c>
      <c r="G13480" s="23" t="s">
        <v>3</v>
      </c>
      <c r="H13480" s="2" t="s">
        <v>8459</v>
      </c>
      <c r="I13480" s="23" t="s">
        <v>14129</v>
      </c>
      <c r="J13480" s="23" t="s">
        <v>59</v>
      </c>
      <c r="K13480" s="23" t="s">
        <v>9712</v>
      </c>
      <c r="L13480" s="23" t="s">
        <v>9539</v>
      </c>
      <c r="M13480" s="23">
        <f>YEAR(Tabla2[[#This Row],[Fecha de creación]])</f>
        <v>2023</v>
      </c>
      <c r="N13480" s="23">
        <f>MONTH(Tabla2[[#This Row],[Fecha de creación]])</f>
        <v>4</v>
      </c>
    </row>
    <row r="13481" spans="1:14" x14ac:dyDescent="0.25">
      <c r="A13481" s="26">
        <v>45038.673472222225</v>
      </c>
      <c r="B13481" s="23" t="s">
        <v>0</v>
      </c>
      <c r="C13481" s="23" t="s">
        <v>16887</v>
      </c>
      <c r="D13481" s="23" t="s">
        <v>49</v>
      </c>
      <c r="E13481" s="23" t="s">
        <v>1</v>
      </c>
      <c r="F13481" s="23" t="s">
        <v>7</v>
      </c>
      <c r="G13481" s="23" t="s">
        <v>3</v>
      </c>
      <c r="H13481" s="2" t="s">
        <v>7745</v>
      </c>
      <c r="I13481" s="23" t="s">
        <v>14129</v>
      </c>
      <c r="J13481" s="23" t="s">
        <v>59</v>
      </c>
      <c r="K13481" s="23" t="s">
        <v>9712</v>
      </c>
      <c r="L13481" s="23" t="s">
        <v>9539</v>
      </c>
      <c r="M13481" s="23">
        <f>YEAR(Tabla2[[#This Row],[Fecha de creación]])</f>
        <v>2023</v>
      </c>
      <c r="N13481" s="23">
        <f>MONTH(Tabla2[[#This Row],[Fecha de creación]])</f>
        <v>4</v>
      </c>
    </row>
    <row r="13482" spans="1:14" x14ac:dyDescent="0.25">
      <c r="A13482" s="26">
        <v>45038.701631944445</v>
      </c>
      <c r="B13482" s="23" t="s">
        <v>0</v>
      </c>
      <c r="C13482" s="23" t="s">
        <v>16888</v>
      </c>
      <c r="D13482" s="23" t="s">
        <v>1002</v>
      </c>
      <c r="E13482" s="23" t="s">
        <v>1</v>
      </c>
      <c r="F13482" s="23" t="s">
        <v>7</v>
      </c>
      <c r="G13482" s="23" t="s">
        <v>975</v>
      </c>
      <c r="H13482" s="2" t="s">
        <v>7736</v>
      </c>
      <c r="I13482" s="23" t="s">
        <v>14129</v>
      </c>
      <c r="J13482" s="23" t="s">
        <v>59</v>
      </c>
      <c r="K13482" s="23" t="s">
        <v>9712</v>
      </c>
      <c r="L13482" s="23" t="s">
        <v>9538</v>
      </c>
      <c r="M13482" s="23">
        <f>YEAR(Tabla2[[#This Row],[Fecha de creación]])</f>
        <v>2023</v>
      </c>
      <c r="N13482" s="23">
        <f>MONTH(Tabla2[[#This Row],[Fecha de creación]])</f>
        <v>4</v>
      </c>
    </row>
    <row r="13483" spans="1:14" x14ac:dyDescent="0.25">
      <c r="A13483" s="26">
        <v>45038.708391203705</v>
      </c>
      <c r="B13483" s="23" t="s">
        <v>0</v>
      </c>
      <c r="C13483" s="23" t="s">
        <v>16889</v>
      </c>
      <c r="D13483" s="23" t="s">
        <v>983</v>
      </c>
      <c r="E13483" s="23" t="s">
        <v>1</v>
      </c>
      <c r="F13483" s="23" t="s">
        <v>2</v>
      </c>
      <c r="G13483" s="23" t="s">
        <v>1551</v>
      </c>
      <c r="H13483" s="2" t="s">
        <v>7729</v>
      </c>
      <c r="I13483" s="23" t="s">
        <v>7749</v>
      </c>
      <c r="J13483" s="23" t="s">
        <v>59</v>
      </c>
      <c r="K13483" s="23" t="s">
        <v>9712</v>
      </c>
      <c r="L13483" s="23" t="s">
        <v>9539</v>
      </c>
      <c r="M13483" s="23">
        <f>YEAR(Tabla2[[#This Row],[Fecha de creación]])</f>
        <v>2023</v>
      </c>
      <c r="N13483" s="23">
        <f>MONTH(Tabla2[[#This Row],[Fecha de creación]])</f>
        <v>4</v>
      </c>
    </row>
    <row r="13484" spans="1:14" x14ac:dyDescent="0.25">
      <c r="A13484" s="26">
        <v>45039.438530092593</v>
      </c>
      <c r="B13484" s="23" t="s">
        <v>100</v>
      </c>
      <c r="C13484" s="23" t="s">
        <v>16890</v>
      </c>
      <c r="D13484" s="23" t="s">
        <v>7108</v>
      </c>
      <c r="E13484" s="23" t="s">
        <v>1</v>
      </c>
      <c r="F13484" s="23" t="s">
        <v>22</v>
      </c>
      <c r="G13484" s="23" t="s">
        <v>975</v>
      </c>
      <c r="H13484" s="2" t="s">
        <v>8893</v>
      </c>
      <c r="I13484" s="23" t="s">
        <v>14131</v>
      </c>
      <c r="J13484" s="23" t="s">
        <v>59</v>
      </c>
      <c r="K13484" s="23" t="s">
        <v>9712</v>
      </c>
      <c r="L13484" s="23" t="s">
        <v>9538</v>
      </c>
      <c r="M13484" s="23">
        <f>YEAR(Tabla2[[#This Row],[Fecha de creación]])</f>
        <v>2023</v>
      </c>
      <c r="N13484" s="23">
        <f>MONTH(Tabla2[[#This Row],[Fecha de creación]])</f>
        <v>4</v>
      </c>
    </row>
    <row r="13485" spans="1:14" x14ac:dyDescent="0.25">
      <c r="A13485" s="26">
        <v>45039.440150462964</v>
      </c>
      <c r="B13485" s="23" t="s">
        <v>0</v>
      </c>
      <c r="C13485" s="23" t="s">
        <v>16891</v>
      </c>
      <c r="D13485" s="23" t="s">
        <v>1002</v>
      </c>
      <c r="E13485" s="23" t="s">
        <v>1</v>
      </c>
      <c r="F13485" s="23" t="s">
        <v>7</v>
      </c>
      <c r="G13485" s="23" t="s">
        <v>975</v>
      </c>
      <c r="H13485" s="2" t="s">
        <v>7736</v>
      </c>
      <c r="I13485" s="23" t="s">
        <v>14129</v>
      </c>
      <c r="J13485" s="23" t="s">
        <v>59</v>
      </c>
      <c r="K13485" s="23" t="s">
        <v>9712</v>
      </c>
      <c r="L13485" s="23" t="s">
        <v>9538</v>
      </c>
      <c r="M13485" s="23">
        <f>YEAR(Tabla2[[#This Row],[Fecha de creación]])</f>
        <v>2023</v>
      </c>
      <c r="N13485" s="23">
        <f>MONTH(Tabla2[[#This Row],[Fecha de creación]])</f>
        <v>4</v>
      </c>
    </row>
    <row r="13486" spans="1:14" x14ac:dyDescent="0.25">
      <c r="A13486" s="26">
        <v>45039.705960648149</v>
      </c>
      <c r="B13486" s="23" t="s">
        <v>0</v>
      </c>
      <c r="C13486" s="23" t="s">
        <v>16892</v>
      </c>
      <c r="D13486" s="23" t="s">
        <v>982</v>
      </c>
      <c r="E13486" s="23" t="s">
        <v>1</v>
      </c>
      <c r="F13486" s="23" t="s">
        <v>22</v>
      </c>
      <c r="G13486" s="23" t="s">
        <v>975</v>
      </c>
      <c r="H13486" s="2" t="s">
        <v>8893</v>
      </c>
      <c r="I13486" s="23" t="s">
        <v>7680</v>
      </c>
      <c r="J13486" s="23" t="s">
        <v>59</v>
      </c>
      <c r="K13486" s="23" t="s">
        <v>9712</v>
      </c>
      <c r="L13486" s="23" t="s">
        <v>9538</v>
      </c>
      <c r="M13486" s="23">
        <f>YEAR(Tabla2[[#This Row],[Fecha de creación]])</f>
        <v>2023</v>
      </c>
      <c r="N13486" s="23">
        <f>MONTH(Tabla2[[#This Row],[Fecha de creación]])</f>
        <v>4</v>
      </c>
    </row>
    <row r="13487" spans="1:14" x14ac:dyDescent="0.25">
      <c r="A13487" s="26">
        <v>45039.708958333336</v>
      </c>
      <c r="B13487" s="23" t="s">
        <v>0</v>
      </c>
      <c r="C13487" s="23" t="s">
        <v>16893</v>
      </c>
      <c r="D13487" s="23" t="s">
        <v>982</v>
      </c>
      <c r="E13487" s="23" t="s">
        <v>1</v>
      </c>
      <c r="F13487" s="23" t="s">
        <v>22</v>
      </c>
      <c r="G13487" s="23" t="s">
        <v>975</v>
      </c>
      <c r="H13487" s="2" t="s">
        <v>8893</v>
      </c>
      <c r="I13487" s="23" t="s">
        <v>7680</v>
      </c>
      <c r="J13487" s="23"/>
      <c r="K13487" s="23" t="s">
        <v>9712</v>
      </c>
      <c r="L13487" s="23" t="s">
        <v>9538</v>
      </c>
      <c r="M13487" s="23">
        <f>YEAR(Tabla2[[#This Row],[Fecha de creación]])</f>
        <v>2023</v>
      </c>
      <c r="N13487" s="23">
        <f>MONTH(Tabla2[[#This Row],[Fecha de creación]])</f>
        <v>4</v>
      </c>
    </row>
    <row r="13488" spans="1:14" x14ac:dyDescent="0.25">
      <c r="A13488" s="26">
        <v>45040.510046296295</v>
      </c>
      <c r="B13488" s="23" t="s">
        <v>19</v>
      </c>
      <c r="C13488" s="23" t="s">
        <v>16894</v>
      </c>
      <c r="D13488" s="23" t="s">
        <v>16895</v>
      </c>
      <c r="E13488" s="23" t="s">
        <v>1</v>
      </c>
      <c r="F13488" s="23" t="s">
        <v>7</v>
      </c>
      <c r="G13488" s="23" t="s">
        <v>975</v>
      </c>
      <c r="H13488" s="2" t="s">
        <v>7730</v>
      </c>
      <c r="I13488" s="23" t="s">
        <v>10079</v>
      </c>
      <c r="J13488" s="23"/>
      <c r="K13488" s="23" t="s">
        <v>9712</v>
      </c>
      <c r="L13488" s="23" t="s">
        <v>9538</v>
      </c>
      <c r="M13488" s="23">
        <f>YEAR(Tabla2[[#This Row],[Fecha de creación]])</f>
        <v>2023</v>
      </c>
      <c r="N13488" s="23">
        <f>MONTH(Tabla2[[#This Row],[Fecha de creación]])</f>
        <v>4</v>
      </c>
    </row>
    <row r="13489" spans="1:14" x14ac:dyDescent="0.25">
      <c r="A13489" s="26">
        <v>45040.51903935185</v>
      </c>
      <c r="B13489" s="23" t="s">
        <v>19</v>
      </c>
      <c r="C13489" s="23" t="s">
        <v>16896</v>
      </c>
      <c r="D13489" s="23" t="s">
        <v>16897</v>
      </c>
      <c r="E13489" s="23" t="s">
        <v>1</v>
      </c>
      <c r="F13489" s="23" t="s">
        <v>7</v>
      </c>
      <c r="G13489" s="23" t="s">
        <v>975</v>
      </c>
      <c r="H13489" s="2" t="s">
        <v>8535</v>
      </c>
      <c r="I13489" s="23" t="s">
        <v>10079</v>
      </c>
      <c r="J13489" s="23"/>
      <c r="K13489" s="23" t="s">
        <v>9712</v>
      </c>
      <c r="L13489" s="23" t="s">
        <v>9538</v>
      </c>
      <c r="M13489" s="23">
        <f>YEAR(Tabla2[[#This Row],[Fecha de creación]])</f>
        <v>2023</v>
      </c>
      <c r="N13489" s="23">
        <f>MONTH(Tabla2[[#This Row],[Fecha de creación]])</f>
        <v>4</v>
      </c>
    </row>
    <row r="13490" spans="1:14" x14ac:dyDescent="0.25">
      <c r="A13490" s="26">
        <v>45040.600624999999</v>
      </c>
      <c r="B13490" s="23" t="s">
        <v>0</v>
      </c>
      <c r="C13490" s="23" t="s">
        <v>16898</v>
      </c>
      <c r="D13490" s="23" t="s">
        <v>6</v>
      </c>
      <c r="E13490" s="23" t="s">
        <v>1</v>
      </c>
      <c r="F13490" s="23" t="s">
        <v>7</v>
      </c>
      <c r="G13490" s="23" t="s">
        <v>975</v>
      </c>
      <c r="H13490" s="2" t="s">
        <v>7722</v>
      </c>
      <c r="I13490" s="23" t="s">
        <v>5999</v>
      </c>
      <c r="J13490" s="23" t="s">
        <v>59</v>
      </c>
      <c r="K13490" s="23" t="s">
        <v>9712</v>
      </c>
      <c r="L13490" s="23" t="s">
        <v>9538</v>
      </c>
      <c r="M13490" s="23">
        <f>YEAR(Tabla2[[#This Row],[Fecha de creación]])</f>
        <v>2023</v>
      </c>
      <c r="N13490" s="23">
        <f>MONTH(Tabla2[[#This Row],[Fecha de creación]])</f>
        <v>4</v>
      </c>
    </row>
    <row r="13491" spans="1:14" x14ac:dyDescent="0.25">
      <c r="A13491" s="26">
        <v>45040.602210648147</v>
      </c>
      <c r="B13491" s="23" t="s">
        <v>0</v>
      </c>
      <c r="C13491" s="23" t="s">
        <v>16899</v>
      </c>
      <c r="D13491" s="23" t="s">
        <v>6</v>
      </c>
      <c r="E13491" s="23" t="s">
        <v>1</v>
      </c>
      <c r="F13491" s="23" t="s">
        <v>7</v>
      </c>
      <c r="G13491" s="23" t="s">
        <v>975</v>
      </c>
      <c r="H13491" s="2" t="s">
        <v>7722</v>
      </c>
      <c r="I13491" s="23" t="s">
        <v>5999</v>
      </c>
      <c r="J13491" s="23" t="s">
        <v>59</v>
      </c>
      <c r="K13491" s="23" t="s">
        <v>9712</v>
      </c>
      <c r="L13491" s="23" t="s">
        <v>9538</v>
      </c>
      <c r="M13491" s="23">
        <f>YEAR(Tabla2[[#This Row],[Fecha de creación]])</f>
        <v>2023</v>
      </c>
      <c r="N13491" s="23">
        <f>MONTH(Tabla2[[#This Row],[Fecha de creación]])</f>
        <v>4</v>
      </c>
    </row>
    <row r="13492" spans="1:14" x14ac:dyDescent="0.25">
      <c r="A13492" s="26">
        <v>45040.603715277779</v>
      </c>
      <c r="B13492" s="23" t="s">
        <v>0</v>
      </c>
      <c r="C13492" s="23" t="s">
        <v>16900</v>
      </c>
      <c r="D13492" s="23" t="s">
        <v>6</v>
      </c>
      <c r="E13492" s="23" t="s">
        <v>1</v>
      </c>
      <c r="F13492" s="23" t="s">
        <v>7</v>
      </c>
      <c r="G13492" s="23" t="s">
        <v>975</v>
      </c>
      <c r="H13492" s="2" t="s">
        <v>7722</v>
      </c>
      <c r="I13492" s="23" t="s">
        <v>5999</v>
      </c>
      <c r="J13492" s="23" t="s">
        <v>59</v>
      </c>
      <c r="K13492" s="23" t="s">
        <v>9712</v>
      </c>
      <c r="L13492" s="23" t="s">
        <v>9538</v>
      </c>
      <c r="M13492" s="23">
        <f>YEAR(Tabla2[[#This Row],[Fecha de creación]])</f>
        <v>2023</v>
      </c>
      <c r="N13492" s="23">
        <f>MONTH(Tabla2[[#This Row],[Fecha de creación]])</f>
        <v>4</v>
      </c>
    </row>
    <row r="13493" spans="1:14" x14ac:dyDescent="0.25">
      <c r="A13493" s="26">
        <v>45041.604745370372</v>
      </c>
      <c r="B13493" s="23" t="s">
        <v>0</v>
      </c>
      <c r="C13493" s="23" t="s">
        <v>16901</v>
      </c>
      <c r="D13493" s="23" t="s">
        <v>1057</v>
      </c>
      <c r="E13493" s="23" t="s">
        <v>1</v>
      </c>
      <c r="F13493" s="23" t="s">
        <v>7</v>
      </c>
      <c r="G13493" s="23" t="s">
        <v>975</v>
      </c>
      <c r="H13493" s="2" t="s">
        <v>8535</v>
      </c>
      <c r="I13493" s="23" t="s">
        <v>14129</v>
      </c>
      <c r="J13493" s="23" t="s">
        <v>59</v>
      </c>
      <c r="K13493" s="23" t="s">
        <v>9712</v>
      </c>
      <c r="L13493" s="23" t="s">
        <v>9538</v>
      </c>
      <c r="M13493" s="23">
        <f>YEAR(Tabla2[[#This Row],[Fecha de creación]])</f>
        <v>2023</v>
      </c>
      <c r="N13493" s="23">
        <f>MONTH(Tabla2[[#This Row],[Fecha de creación]])</f>
        <v>4</v>
      </c>
    </row>
    <row r="13494" spans="1:14" x14ac:dyDescent="0.25">
      <c r="A13494" s="26">
        <v>45041.606874999998</v>
      </c>
      <c r="B13494" s="23" t="s">
        <v>0</v>
      </c>
      <c r="C13494" s="23" t="s">
        <v>16902</v>
      </c>
      <c r="D13494" s="23" t="s">
        <v>719</v>
      </c>
      <c r="E13494" s="23" t="s">
        <v>1</v>
      </c>
      <c r="F13494" s="23" t="s">
        <v>7</v>
      </c>
      <c r="G13494" s="23" t="s">
        <v>975</v>
      </c>
      <c r="H13494" s="2" t="s">
        <v>7777</v>
      </c>
      <c r="I13494" s="23" t="s">
        <v>14129</v>
      </c>
      <c r="J13494" s="23" t="s">
        <v>59</v>
      </c>
      <c r="K13494" s="23" t="s">
        <v>9712</v>
      </c>
      <c r="L13494" s="23" t="s">
        <v>9538</v>
      </c>
      <c r="M13494" s="23">
        <f>YEAR(Tabla2[[#This Row],[Fecha de creación]])</f>
        <v>2023</v>
      </c>
      <c r="N13494" s="23">
        <f>MONTH(Tabla2[[#This Row],[Fecha de creación]])</f>
        <v>4</v>
      </c>
    </row>
    <row r="13495" spans="1:14" x14ac:dyDescent="0.25">
      <c r="A13495" s="26">
        <v>45041.608703703707</v>
      </c>
      <c r="B13495" s="23" t="s">
        <v>0</v>
      </c>
      <c r="C13495" s="23" t="s">
        <v>16903</v>
      </c>
      <c r="D13495" s="23" t="s">
        <v>172</v>
      </c>
      <c r="E13495" s="23" t="s">
        <v>1</v>
      </c>
      <c r="F13495" s="23" t="s">
        <v>7</v>
      </c>
      <c r="G13495" s="23" t="s">
        <v>1551</v>
      </c>
      <c r="H13495" s="2" t="s">
        <v>7721</v>
      </c>
      <c r="I13495" s="23" t="s">
        <v>976</v>
      </c>
      <c r="J13495" s="23" t="s">
        <v>59</v>
      </c>
      <c r="K13495" s="23" t="s">
        <v>9712</v>
      </c>
      <c r="L13495" s="23" t="s">
        <v>9539</v>
      </c>
      <c r="M13495" s="23">
        <f>YEAR(Tabla2[[#This Row],[Fecha de creación]])</f>
        <v>2023</v>
      </c>
      <c r="N13495" s="23">
        <f>MONTH(Tabla2[[#This Row],[Fecha de creación]])</f>
        <v>4</v>
      </c>
    </row>
    <row r="13496" spans="1:14" x14ac:dyDescent="0.25">
      <c r="A13496" s="26">
        <v>45041.63658564815</v>
      </c>
      <c r="B13496" s="23" t="s">
        <v>100</v>
      </c>
      <c r="C13496" s="23" t="s">
        <v>16904</v>
      </c>
      <c r="D13496" s="23" t="s">
        <v>1057</v>
      </c>
      <c r="E13496" s="23" t="s">
        <v>1</v>
      </c>
      <c r="F13496" s="23" t="s">
        <v>7</v>
      </c>
      <c r="G13496" s="23" t="s">
        <v>975</v>
      </c>
      <c r="H13496" s="2" t="s">
        <v>8535</v>
      </c>
      <c r="I13496" s="23" t="s">
        <v>14131</v>
      </c>
      <c r="J13496" s="23" t="s">
        <v>59</v>
      </c>
      <c r="K13496" s="23" t="s">
        <v>9712</v>
      </c>
      <c r="L13496" s="23" t="s">
        <v>9538</v>
      </c>
      <c r="M13496" s="23">
        <f>YEAR(Tabla2[[#This Row],[Fecha de creación]])</f>
        <v>2023</v>
      </c>
      <c r="N13496" s="23">
        <f>MONTH(Tabla2[[#This Row],[Fecha de creación]])</f>
        <v>4</v>
      </c>
    </row>
    <row r="13497" spans="1:14" x14ac:dyDescent="0.25">
      <c r="A13497" s="26">
        <v>45041.64439814815</v>
      </c>
      <c r="B13497" s="23" t="s">
        <v>0</v>
      </c>
      <c r="C13497" s="23" t="s">
        <v>16905</v>
      </c>
      <c r="D13497" s="23" t="s">
        <v>719</v>
      </c>
      <c r="E13497" s="23" t="s">
        <v>1</v>
      </c>
      <c r="F13497" s="23" t="s">
        <v>7</v>
      </c>
      <c r="G13497" s="23" t="s">
        <v>975</v>
      </c>
      <c r="H13497" s="2" t="s">
        <v>7777</v>
      </c>
      <c r="I13497" s="23" t="s">
        <v>14129</v>
      </c>
      <c r="J13497" s="23" t="s">
        <v>59</v>
      </c>
      <c r="K13497" s="23" t="s">
        <v>9712</v>
      </c>
      <c r="L13497" s="23" t="s">
        <v>9538</v>
      </c>
      <c r="M13497" s="23">
        <f>YEAR(Tabla2[[#This Row],[Fecha de creación]])</f>
        <v>2023</v>
      </c>
      <c r="N13497" s="23">
        <f>MONTH(Tabla2[[#This Row],[Fecha de creación]])</f>
        <v>4</v>
      </c>
    </row>
    <row r="13498" spans="1:14" x14ac:dyDescent="0.25">
      <c r="A13498" s="26">
        <v>45041.688784722224</v>
      </c>
      <c r="B13498" s="23" t="s">
        <v>0</v>
      </c>
      <c r="C13498" s="23" t="s">
        <v>16906</v>
      </c>
      <c r="D13498" s="23" t="s">
        <v>223</v>
      </c>
      <c r="E13498" s="23" t="s">
        <v>1</v>
      </c>
      <c r="F13498" s="23" t="s">
        <v>7</v>
      </c>
      <c r="G13498" s="23" t="s">
        <v>1551</v>
      </c>
      <c r="H13498" s="2" t="s">
        <v>7725</v>
      </c>
      <c r="I13498" s="23" t="s">
        <v>976</v>
      </c>
      <c r="J13498" s="23" t="s">
        <v>59</v>
      </c>
      <c r="K13498" s="23" t="s">
        <v>9712</v>
      </c>
      <c r="L13498" s="23" t="s">
        <v>9539</v>
      </c>
      <c r="M13498" s="23">
        <f>YEAR(Tabla2[[#This Row],[Fecha de creación]])</f>
        <v>2023</v>
      </c>
      <c r="N13498" s="23">
        <f>MONTH(Tabla2[[#This Row],[Fecha de creación]])</f>
        <v>4</v>
      </c>
    </row>
    <row r="13499" spans="1:14" x14ac:dyDescent="0.25">
      <c r="A13499" s="26">
        <v>45041.700960648152</v>
      </c>
      <c r="B13499" s="23" t="s">
        <v>0</v>
      </c>
      <c r="C13499" s="23" t="s">
        <v>16907</v>
      </c>
      <c r="D13499" s="23" t="s">
        <v>10747</v>
      </c>
      <c r="E13499" s="23" t="s">
        <v>1</v>
      </c>
      <c r="F13499" s="23" t="s">
        <v>7</v>
      </c>
      <c r="G13499" s="23" t="s">
        <v>3</v>
      </c>
      <c r="H13499" s="2" t="s">
        <v>8459</v>
      </c>
      <c r="I13499" s="23" t="s">
        <v>14129</v>
      </c>
      <c r="J13499" s="23" t="s">
        <v>59</v>
      </c>
      <c r="K13499" s="23" t="s">
        <v>9712</v>
      </c>
      <c r="L13499" s="23" t="s">
        <v>9539</v>
      </c>
      <c r="M13499" s="23">
        <f>YEAR(Tabla2[[#This Row],[Fecha de creación]])</f>
        <v>2023</v>
      </c>
      <c r="N13499" s="23">
        <f>MONTH(Tabla2[[#This Row],[Fecha de creación]])</f>
        <v>4</v>
      </c>
    </row>
    <row r="13500" spans="1:14" x14ac:dyDescent="0.25">
      <c r="A13500" s="26">
        <v>45041.709340277775</v>
      </c>
      <c r="B13500" s="23" t="s">
        <v>0</v>
      </c>
      <c r="C13500" s="23" t="s">
        <v>16908</v>
      </c>
      <c r="D13500" s="23" t="s">
        <v>382</v>
      </c>
      <c r="E13500" s="23" t="s">
        <v>1</v>
      </c>
      <c r="F13500" s="23" t="s">
        <v>7</v>
      </c>
      <c r="G13500" s="23" t="s">
        <v>975</v>
      </c>
      <c r="H13500" s="2" t="s">
        <v>7723</v>
      </c>
      <c r="I13500" s="23" t="s">
        <v>5999</v>
      </c>
      <c r="J13500" s="23" t="s">
        <v>59</v>
      </c>
      <c r="K13500" s="23" t="s">
        <v>9712</v>
      </c>
      <c r="L13500" s="23" t="s">
        <v>9538</v>
      </c>
      <c r="M13500" s="23">
        <f>YEAR(Tabla2[[#This Row],[Fecha de creación]])</f>
        <v>2023</v>
      </c>
      <c r="N13500" s="23">
        <f>MONTH(Tabla2[[#This Row],[Fecha de creación]])</f>
        <v>4</v>
      </c>
    </row>
    <row r="13501" spans="1:14" x14ac:dyDescent="0.25">
      <c r="A13501" s="26">
        <v>45041.711365740739</v>
      </c>
      <c r="B13501" s="23" t="s">
        <v>0</v>
      </c>
      <c r="C13501" s="23" t="s">
        <v>16909</v>
      </c>
      <c r="D13501" s="23" t="s">
        <v>6</v>
      </c>
      <c r="E13501" s="23" t="s">
        <v>1</v>
      </c>
      <c r="F13501" s="23" t="s">
        <v>7</v>
      </c>
      <c r="G13501" s="23" t="s">
        <v>975</v>
      </c>
      <c r="H13501" s="2" t="s">
        <v>7722</v>
      </c>
      <c r="I13501" s="23" t="s">
        <v>5999</v>
      </c>
      <c r="J13501" s="23" t="s">
        <v>59</v>
      </c>
      <c r="K13501" s="23" t="s">
        <v>9712</v>
      </c>
      <c r="L13501" s="23" t="s">
        <v>9538</v>
      </c>
      <c r="M13501" s="23">
        <f>YEAR(Tabla2[[#This Row],[Fecha de creación]])</f>
        <v>2023</v>
      </c>
      <c r="N13501" s="23">
        <f>MONTH(Tabla2[[#This Row],[Fecha de creación]])</f>
        <v>4</v>
      </c>
    </row>
    <row r="13502" spans="1:14" x14ac:dyDescent="0.25">
      <c r="A13502" s="26">
        <v>45041.716793981483</v>
      </c>
      <c r="B13502" s="23" t="s">
        <v>0</v>
      </c>
      <c r="C13502" s="23" t="s">
        <v>16910</v>
      </c>
      <c r="D13502" s="23" t="s">
        <v>7607</v>
      </c>
      <c r="E13502" s="23" t="s">
        <v>1</v>
      </c>
      <c r="F13502" s="23" t="s">
        <v>7</v>
      </c>
      <c r="G13502" s="23" t="s">
        <v>975</v>
      </c>
      <c r="H13502" s="2" t="s">
        <v>13574</v>
      </c>
      <c r="I13502" s="23" t="s">
        <v>5999</v>
      </c>
      <c r="J13502" s="23" t="s">
        <v>59</v>
      </c>
      <c r="K13502" s="23" t="s">
        <v>9712</v>
      </c>
      <c r="L13502" s="23" t="s">
        <v>9538</v>
      </c>
      <c r="M13502" s="23">
        <f>YEAR(Tabla2[[#This Row],[Fecha de creación]])</f>
        <v>2023</v>
      </c>
      <c r="N13502" s="23">
        <f>MONTH(Tabla2[[#This Row],[Fecha de creación]])</f>
        <v>4</v>
      </c>
    </row>
    <row r="13503" spans="1:14" x14ac:dyDescent="0.25">
      <c r="A13503" s="26">
        <v>45041.718530092592</v>
      </c>
      <c r="B13503" s="23" t="s">
        <v>189</v>
      </c>
      <c r="C13503" s="23" t="s">
        <v>16911</v>
      </c>
      <c r="D13503" s="23" t="s">
        <v>4281</v>
      </c>
      <c r="E13503" s="23" t="s">
        <v>1</v>
      </c>
      <c r="F13503" s="23" t="s">
        <v>7</v>
      </c>
      <c r="G13503" s="23" t="s">
        <v>975</v>
      </c>
      <c r="H13503" s="2" t="s">
        <v>7722</v>
      </c>
      <c r="I13503" s="23" t="s">
        <v>7338</v>
      </c>
      <c r="J13503" s="23" t="s">
        <v>59</v>
      </c>
      <c r="K13503" s="23" t="s">
        <v>9712</v>
      </c>
      <c r="L13503" s="23" t="s">
        <v>9538</v>
      </c>
      <c r="M13503" s="23">
        <f>YEAR(Tabla2[[#This Row],[Fecha de creación]])</f>
        <v>2023</v>
      </c>
      <c r="N13503" s="23">
        <f>MONTH(Tabla2[[#This Row],[Fecha de creación]])</f>
        <v>4</v>
      </c>
    </row>
    <row r="13504" spans="1:14" x14ac:dyDescent="0.25">
      <c r="A13504" s="26">
        <v>45041.735578703701</v>
      </c>
      <c r="B13504" s="23" t="s">
        <v>0</v>
      </c>
      <c r="C13504" s="23" t="s">
        <v>16912</v>
      </c>
      <c r="D13504" s="23" t="s">
        <v>6</v>
      </c>
      <c r="E13504" s="23" t="s">
        <v>1</v>
      </c>
      <c r="F13504" s="23" t="s">
        <v>7</v>
      </c>
      <c r="G13504" s="23" t="s">
        <v>975</v>
      </c>
      <c r="H13504" s="2" t="s">
        <v>7722</v>
      </c>
      <c r="I13504" s="23" t="s">
        <v>5999</v>
      </c>
      <c r="J13504" s="23" t="s">
        <v>59</v>
      </c>
      <c r="K13504" s="23" t="s">
        <v>9712</v>
      </c>
      <c r="L13504" s="23" t="s">
        <v>9538</v>
      </c>
      <c r="M13504" s="23">
        <f>YEAR(Tabla2[[#This Row],[Fecha de creación]])</f>
        <v>2023</v>
      </c>
      <c r="N13504" s="23">
        <f>MONTH(Tabla2[[#This Row],[Fecha de creación]])</f>
        <v>4</v>
      </c>
    </row>
    <row r="13505" spans="1:14" x14ac:dyDescent="0.25">
      <c r="A13505" s="26">
        <v>45041.737627314818</v>
      </c>
      <c r="B13505" s="23" t="s">
        <v>0</v>
      </c>
      <c r="C13505" s="23" t="s">
        <v>16913</v>
      </c>
      <c r="D13505" s="23" t="s">
        <v>982</v>
      </c>
      <c r="E13505" s="23" t="s">
        <v>1</v>
      </c>
      <c r="F13505" s="23" t="s">
        <v>22</v>
      </c>
      <c r="G13505" s="23" t="s">
        <v>975</v>
      </c>
      <c r="H13505" s="2" t="s">
        <v>8893</v>
      </c>
      <c r="I13505" s="23" t="s">
        <v>5999</v>
      </c>
      <c r="J13505" s="23" t="s">
        <v>59</v>
      </c>
      <c r="K13505" s="23" t="s">
        <v>9712</v>
      </c>
      <c r="L13505" s="23" t="s">
        <v>9538</v>
      </c>
      <c r="M13505" s="23">
        <f>YEAR(Tabla2[[#This Row],[Fecha de creación]])</f>
        <v>2023</v>
      </c>
      <c r="N13505" s="23">
        <f>MONTH(Tabla2[[#This Row],[Fecha de creación]])</f>
        <v>4</v>
      </c>
    </row>
    <row r="13506" spans="1:14" x14ac:dyDescent="0.25">
      <c r="A13506" s="26">
        <v>45042.499259259261</v>
      </c>
      <c r="B13506" s="23" t="s">
        <v>0</v>
      </c>
      <c r="C13506" s="23" t="s">
        <v>16914</v>
      </c>
      <c r="D13506" s="23" t="s">
        <v>7108</v>
      </c>
      <c r="E13506" s="23" t="s">
        <v>1</v>
      </c>
      <c r="F13506" s="23" t="s">
        <v>22</v>
      </c>
      <c r="G13506" s="23" t="s">
        <v>975</v>
      </c>
      <c r="H13506" s="2" t="s">
        <v>8893</v>
      </c>
      <c r="I13506" s="23" t="s">
        <v>14129</v>
      </c>
      <c r="J13506" s="23" t="s">
        <v>59</v>
      </c>
      <c r="K13506" s="23" t="s">
        <v>9712</v>
      </c>
      <c r="L13506" s="23" t="s">
        <v>9538</v>
      </c>
      <c r="M13506" s="23">
        <f>YEAR(Tabla2[[#This Row],[Fecha de creación]])</f>
        <v>2023</v>
      </c>
      <c r="N13506" s="23">
        <f>MONTH(Tabla2[[#This Row],[Fecha de creación]])</f>
        <v>4</v>
      </c>
    </row>
    <row r="13507" spans="1:14" x14ac:dyDescent="0.25">
      <c r="A13507" s="26">
        <v>45042.501307870371</v>
      </c>
      <c r="B13507" s="23" t="s">
        <v>100</v>
      </c>
      <c r="C13507" s="23" t="s">
        <v>16915</v>
      </c>
      <c r="D13507" s="23" t="s">
        <v>7108</v>
      </c>
      <c r="E13507" s="23" t="s">
        <v>1</v>
      </c>
      <c r="F13507" s="23" t="s">
        <v>22</v>
      </c>
      <c r="G13507" s="23" t="s">
        <v>975</v>
      </c>
      <c r="H13507" s="2" t="s">
        <v>8893</v>
      </c>
      <c r="I13507" s="23" t="s">
        <v>14131</v>
      </c>
      <c r="J13507" s="23" t="s">
        <v>59</v>
      </c>
      <c r="K13507" s="23" t="s">
        <v>9712</v>
      </c>
      <c r="L13507" s="23" t="s">
        <v>9538</v>
      </c>
      <c r="M13507" s="23">
        <f>YEAR(Tabla2[[#This Row],[Fecha de creación]])</f>
        <v>2023</v>
      </c>
      <c r="N13507" s="23">
        <f>MONTH(Tabla2[[#This Row],[Fecha de creación]])</f>
        <v>4</v>
      </c>
    </row>
    <row r="13508" spans="1:14" x14ac:dyDescent="0.25">
      <c r="A13508" s="26">
        <v>45042.541226851848</v>
      </c>
      <c r="B13508" s="23" t="s">
        <v>0</v>
      </c>
      <c r="C13508" s="23" t="s">
        <v>16916</v>
      </c>
      <c r="D13508" s="23" t="s">
        <v>382</v>
      </c>
      <c r="E13508" s="23" t="s">
        <v>1</v>
      </c>
      <c r="F13508" s="23" t="s">
        <v>7</v>
      </c>
      <c r="G13508" s="23" t="s">
        <v>975</v>
      </c>
      <c r="H13508" s="2" t="s">
        <v>7723</v>
      </c>
      <c r="I13508" s="23" t="s">
        <v>14129</v>
      </c>
      <c r="J13508" s="23" t="s">
        <v>59</v>
      </c>
      <c r="K13508" s="23" t="s">
        <v>9712</v>
      </c>
      <c r="L13508" s="23" t="s">
        <v>9538</v>
      </c>
      <c r="M13508" s="23">
        <f>YEAR(Tabla2[[#This Row],[Fecha de creación]])</f>
        <v>2023</v>
      </c>
      <c r="N13508" s="23">
        <f>MONTH(Tabla2[[#This Row],[Fecha de creación]])</f>
        <v>4</v>
      </c>
    </row>
    <row r="13509" spans="1:14" x14ac:dyDescent="0.25">
      <c r="A13509" s="26">
        <v>45042.549733796295</v>
      </c>
      <c r="B13509" s="23" t="s">
        <v>0</v>
      </c>
      <c r="C13509" s="23" t="s">
        <v>16917</v>
      </c>
      <c r="D13509" s="23" t="s">
        <v>382</v>
      </c>
      <c r="E13509" s="23" t="s">
        <v>1</v>
      </c>
      <c r="F13509" s="23" t="s">
        <v>7</v>
      </c>
      <c r="G13509" s="23" t="s">
        <v>975</v>
      </c>
      <c r="H13509" s="2" t="s">
        <v>7723</v>
      </c>
      <c r="I13509" s="23" t="s">
        <v>14129</v>
      </c>
      <c r="J13509" s="23" t="s">
        <v>59</v>
      </c>
      <c r="K13509" s="23" t="s">
        <v>9712</v>
      </c>
      <c r="L13509" s="23" t="s">
        <v>9538</v>
      </c>
      <c r="M13509" s="23">
        <f>YEAR(Tabla2[[#This Row],[Fecha de creación]])</f>
        <v>2023</v>
      </c>
      <c r="N13509" s="23">
        <f>MONTH(Tabla2[[#This Row],[Fecha de creación]])</f>
        <v>4</v>
      </c>
    </row>
    <row r="13510" spans="1:14" x14ac:dyDescent="0.25">
      <c r="A13510" s="26">
        <v>45042.554351851853</v>
      </c>
      <c r="B13510" s="23" t="s">
        <v>100</v>
      </c>
      <c r="C13510" s="23" t="s">
        <v>16918</v>
      </c>
      <c r="D13510" s="23" t="s">
        <v>382</v>
      </c>
      <c r="E13510" s="23" t="s">
        <v>1</v>
      </c>
      <c r="F13510" s="23" t="s">
        <v>7</v>
      </c>
      <c r="G13510" s="23" t="s">
        <v>975</v>
      </c>
      <c r="H13510" s="2" t="s">
        <v>7723</v>
      </c>
      <c r="I13510" s="23" t="s">
        <v>14131</v>
      </c>
      <c r="J13510" s="23" t="s">
        <v>59</v>
      </c>
      <c r="K13510" s="23" t="s">
        <v>9712</v>
      </c>
      <c r="L13510" s="23" t="s">
        <v>9538</v>
      </c>
      <c r="M13510" s="23">
        <f>YEAR(Tabla2[[#This Row],[Fecha de creación]])</f>
        <v>2023</v>
      </c>
      <c r="N13510" s="23">
        <f>MONTH(Tabla2[[#This Row],[Fecha de creación]])</f>
        <v>4</v>
      </c>
    </row>
    <row r="13511" spans="1:14" x14ac:dyDescent="0.25">
      <c r="A13511" s="26">
        <v>45042.560393518521</v>
      </c>
      <c r="B13511" s="23" t="s">
        <v>0</v>
      </c>
      <c r="C13511" s="23" t="s">
        <v>16919</v>
      </c>
      <c r="D13511" s="23" t="s">
        <v>382</v>
      </c>
      <c r="E13511" s="23" t="s">
        <v>1</v>
      </c>
      <c r="F13511" s="23" t="s">
        <v>7</v>
      </c>
      <c r="G13511" s="23" t="s">
        <v>975</v>
      </c>
      <c r="H13511" s="2" t="s">
        <v>7723</v>
      </c>
      <c r="I13511" s="23" t="s">
        <v>14129</v>
      </c>
      <c r="J13511" s="23" t="s">
        <v>59</v>
      </c>
      <c r="K13511" s="23" t="s">
        <v>9712</v>
      </c>
      <c r="L13511" s="23" t="s">
        <v>9538</v>
      </c>
      <c r="M13511" s="23">
        <f>YEAR(Tabla2[[#This Row],[Fecha de creación]])</f>
        <v>2023</v>
      </c>
      <c r="N13511" s="23">
        <f>MONTH(Tabla2[[#This Row],[Fecha de creación]])</f>
        <v>4</v>
      </c>
    </row>
    <row r="13512" spans="1:14" x14ac:dyDescent="0.25">
      <c r="A13512" s="26">
        <v>45042.572604166664</v>
      </c>
      <c r="B13512" s="23" t="s">
        <v>0</v>
      </c>
      <c r="C13512" s="23" t="s">
        <v>16920</v>
      </c>
      <c r="D13512" s="23" t="s">
        <v>1057</v>
      </c>
      <c r="E13512" s="23" t="s">
        <v>1</v>
      </c>
      <c r="F13512" s="23" t="s">
        <v>7</v>
      </c>
      <c r="G13512" s="23" t="s">
        <v>975</v>
      </c>
      <c r="H13512" s="2" t="s">
        <v>8535</v>
      </c>
      <c r="I13512" s="23" t="s">
        <v>14129</v>
      </c>
      <c r="J13512" s="23" t="s">
        <v>59</v>
      </c>
      <c r="K13512" s="23" t="s">
        <v>9712</v>
      </c>
      <c r="L13512" s="23" t="s">
        <v>9538</v>
      </c>
      <c r="M13512" s="23">
        <f>YEAR(Tabla2[[#This Row],[Fecha de creación]])</f>
        <v>2023</v>
      </c>
      <c r="N13512" s="23">
        <f>MONTH(Tabla2[[#This Row],[Fecha de creación]])</f>
        <v>4</v>
      </c>
    </row>
    <row r="13513" spans="1:14" x14ac:dyDescent="0.25">
      <c r="A13513" s="26">
        <v>45042.607430555552</v>
      </c>
      <c r="B13513" s="23" t="s">
        <v>56</v>
      </c>
      <c r="C13513" s="23" t="s">
        <v>16921</v>
      </c>
      <c r="D13513" s="23" t="s">
        <v>7351</v>
      </c>
      <c r="E13513" s="23" t="s">
        <v>1</v>
      </c>
      <c r="F13513" s="23" t="s">
        <v>7</v>
      </c>
      <c r="G13513" s="23" t="s">
        <v>3</v>
      </c>
      <c r="H13513" s="2" t="s">
        <v>8459</v>
      </c>
      <c r="I13513" s="23" t="s">
        <v>7342</v>
      </c>
      <c r="J13513" s="23" t="s">
        <v>958</v>
      </c>
      <c r="K13513" s="23" t="s">
        <v>9712</v>
      </c>
      <c r="L13513" s="23" t="s">
        <v>9539</v>
      </c>
      <c r="M13513" s="23">
        <f>YEAR(Tabla2[[#This Row],[Fecha de creación]])</f>
        <v>2023</v>
      </c>
      <c r="N13513" s="23">
        <f>MONTH(Tabla2[[#This Row],[Fecha de creación]])</f>
        <v>4</v>
      </c>
    </row>
    <row r="13514" spans="1:14" x14ac:dyDescent="0.25">
      <c r="A13514" s="26">
        <v>45042.608530092592</v>
      </c>
      <c r="B13514" s="23" t="s">
        <v>9534</v>
      </c>
      <c r="C13514" s="23" t="s">
        <v>16922</v>
      </c>
      <c r="D13514" s="23" t="s">
        <v>6</v>
      </c>
      <c r="E13514" s="23" t="s">
        <v>1</v>
      </c>
      <c r="F13514" s="23" t="s">
        <v>7</v>
      </c>
      <c r="G13514" s="23" t="s">
        <v>975</v>
      </c>
      <c r="H13514" s="2" t="s">
        <v>7722</v>
      </c>
      <c r="I13514" s="23" t="s">
        <v>8168</v>
      </c>
      <c r="J13514" s="23"/>
      <c r="K13514" s="23" t="s">
        <v>9712</v>
      </c>
      <c r="L13514" s="23" t="s">
        <v>9538</v>
      </c>
      <c r="M13514" s="23">
        <f>YEAR(Tabla2[[#This Row],[Fecha de creación]])</f>
        <v>2023</v>
      </c>
      <c r="N13514" s="23">
        <f>MONTH(Tabla2[[#This Row],[Fecha de creación]])</f>
        <v>4</v>
      </c>
    </row>
    <row r="13515" spans="1:14" x14ac:dyDescent="0.25">
      <c r="A13515" s="26">
        <v>45042.609212962961</v>
      </c>
      <c r="B13515" s="23" t="s">
        <v>56</v>
      </c>
      <c r="C13515" s="23" t="s">
        <v>16923</v>
      </c>
      <c r="D13515" s="23" t="s">
        <v>7351</v>
      </c>
      <c r="E13515" s="23" t="s">
        <v>1</v>
      </c>
      <c r="F13515" s="23" t="s">
        <v>7</v>
      </c>
      <c r="G13515" s="23" t="s">
        <v>975</v>
      </c>
      <c r="H13515" s="2" t="s">
        <v>8459</v>
      </c>
      <c r="I13515" s="23" t="s">
        <v>7342</v>
      </c>
      <c r="J13515" s="23" t="s">
        <v>59</v>
      </c>
      <c r="K13515" s="23" t="s">
        <v>9712</v>
      </c>
      <c r="L13515" s="23" t="s">
        <v>9538</v>
      </c>
      <c r="M13515" s="23">
        <f>YEAR(Tabla2[[#This Row],[Fecha de creación]])</f>
        <v>2023</v>
      </c>
      <c r="N13515" s="23">
        <f>MONTH(Tabla2[[#This Row],[Fecha de creación]])</f>
        <v>4</v>
      </c>
    </row>
    <row r="13516" spans="1:14" x14ac:dyDescent="0.25">
      <c r="A13516" s="26">
        <v>45042.638541666667</v>
      </c>
      <c r="B13516" s="23" t="s">
        <v>0</v>
      </c>
      <c r="C13516" s="23" t="s">
        <v>16924</v>
      </c>
      <c r="D13516" s="23" t="s">
        <v>14919</v>
      </c>
      <c r="E13516" s="23" t="s">
        <v>1</v>
      </c>
      <c r="F13516" s="23" t="s">
        <v>7</v>
      </c>
      <c r="G13516" s="23" t="s">
        <v>975</v>
      </c>
      <c r="H13516" s="2" t="s">
        <v>8459</v>
      </c>
      <c r="I13516" s="23" t="s">
        <v>14129</v>
      </c>
      <c r="J13516" s="23" t="s">
        <v>59</v>
      </c>
      <c r="K13516" s="23" t="s">
        <v>9712</v>
      </c>
      <c r="L13516" s="23" t="s">
        <v>9538</v>
      </c>
      <c r="M13516" s="23">
        <f>YEAR(Tabla2[[#This Row],[Fecha de creación]])</f>
        <v>2023</v>
      </c>
      <c r="N13516" s="23">
        <f>MONTH(Tabla2[[#This Row],[Fecha de creación]])</f>
        <v>4</v>
      </c>
    </row>
    <row r="13517" spans="1:14" x14ac:dyDescent="0.25">
      <c r="A13517" s="26">
        <v>45042.640821759262</v>
      </c>
      <c r="B13517" s="23" t="s">
        <v>56</v>
      </c>
      <c r="C13517" s="23" t="s">
        <v>16925</v>
      </c>
      <c r="D13517" s="23" t="s">
        <v>2056</v>
      </c>
      <c r="E13517" s="23" t="s">
        <v>1</v>
      </c>
      <c r="F13517" s="23" t="s">
        <v>22</v>
      </c>
      <c r="G13517" s="23" t="s">
        <v>975</v>
      </c>
      <c r="H13517" s="2" t="s">
        <v>7734</v>
      </c>
      <c r="I13517" s="23" t="s">
        <v>7342</v>
      </c>
      <c r="J13517" s="23" t="s">
        <v>59</v>
      </c>
      <c r="K13517" s="23" t="s">
        <v>9712</v>
      </c>
      <c r="L13517" s="23" t="s">
        <v>9538</v>
      </c>
      <c r="M13517" s="23">
        <f>YEAR(Tabla2[[#This Row],[Fecha de creación]])</f>
        <v>2023</v>
      </c>
      <c r="N13517" s="23">
        <f>MONTH(Tabla2[[#This Row],[Fecha de creación]])</f>
        <v>4</v>
      </c>
    </row>
    <row r="13518" spans="1:14" x14ac:dyDescent="0.25">
      <c r="A13518" s="26">
        <v>45042.644490740742</v>
      </c>
      <c r="B13518" s="23" t="s">
        <v>0</v>
      </c>
      <c r="C13518" s="23" t="s">
        <v>16926</v>
      </c>
      <c r="D13518" s="23" t="s">
        <v>1057</v>
      </c>
      <c r="E13518" s="23" t="s">
        <v>1</v>
      </c>
      <c r="F13518" s="23" t="s">
        <v>7</v>
      </c>
      <c r="G13518" s="23" t="s">
        <v>975</v>
      </c>
      <c r="H13518" s="2" t="s">
        <v>8535</v>
      </c>
      <c r="I13518" s="23" t="s">
        <v>14129</v>
      </c>
      <c r="J13518" s="23" t="s">
        <v>59</v>
      </c>
      <c r="K13518" s="23" t="s">
        <v>9712</v>
      </c>
      <c r="L13518" s="23" t="s">
        <v>9538</v>
      </c>
      <c r="M13518" s="23">
        <f>YEAR(Tabla2[[#This Row],[Fecha de creación]])</f>
        <v>2023</v>
      </c>
      <c r="N13518" s="23">
        <f>MONTH(Tabla2[[#This Row],[Fecha de creación]])</f>
        <v>4</v>
      </c>
    </row>
    <row r="13519" spans="1:14" x14ac:dyDescent="0.25">
      <c r="A13519" s="26">
        <v>45042.679340277777</v>
      </c>
      <c r="B13519" s="23" t="s">
        <v>0</v>
      </c>
      <c r="C13519" s="23" t="s">
        <v>16927</v>
      </c>
      <c r="D13519" s="23" t="s">
        <v>110</v>
      </c>
      <c r="E13519" s="23" t="s">
        <v>1</v>
      </c>
      <c r="F13519" s="23" t="s">
        <v>7</v>
      </c>
      <c r="G13519" s="23" t="s">
        <v>975</v>
      </c>
      <c r="H13519" s="2" t="s">
        <v>14318</v>
      </c>
      <c r="I13519" s="23" t="s">
        <v>14129</v>
      </c>
      <c r="J13519" s="23" t="s">
        <v>59</v>
      </c>
      <c r="K13519" s="23" t="s">
        <v>9712</v>
      </c>
      <c r="L13519" s="23" t="s">
        <v>9538</v>
      </c>
      <c r="M13519" s="23">
        <f>YEAR(Tabla2[[#This Row],[Fecha de creación]])</f>
        <v>2023</v>
      </c>
      <c r="N13519" s="23">
        <f>MONTH(Tabla2[[#This Row],[Fecha de creación]])</f>
        <v>4</v>
      </c>
    </row>
    <row r="13520" spans="1:14" x14ac:dyDescent="0.25">
      <c r="A13520" s="26">
        <v>45042.704895833333</v>
      </c>
      <c r="B13520" s="23" t="s">
        <v>0</v>
      </c>
      <c r="C13520" s="23" t="s">
        <v>16928</v>
      </c>
      <c r="D13520" s="23" t="s">
        <v>7108</v>
      </c>
      <c r="E13520" s="23" t="s">
        <v>1</v>
      </c>
      <c r="F13520" s="23" t="s">
        <v>22</v>
      </c>
      <c r="G13520" s="23" t="s">
        <v>975</v>
      </c>
      <c r="H13520" s="2" t="s">
        <v>8893</v>
      </c>
      <c r="I13520" s="23" t="s">
        <v>14129</v>
      </c>
      <c r="J13520" s="23" t="s">
        <v>59</v>
      </c>
      <c r="K13520" s="23" t="s">
        <v>9712</v>
      </c>
      <c r="L13520" s="23" t="s">
        <v>9538</v>
      </c>
      <c r="M13520" s="23">
        <f>YEAR(Tabla2[[#This Row],[Fecha de creación]])</f>
        <v>2023</v>
      </c>
      <c r="N13520" s="23">
        <f>MONTH(Tabla2[[#This Row],[Fecha de creación]])</f>
        <v>4</v>
      </c>
    </row>
    <row r="13521" spans="1:14" x14ac:dyDescent="0.25">
      <c r="A13521" s="26">
        <v>45042.706041666665</v>
      </c>
      <c r="B13521" s="23" t="s">
        <v>0</v>
      </c>
      <c r="C13521" s="23" t="s">
        <v>16929</v>
      </c>
      <c r="D13521" s="23" t="s">
        <v>7108</v>
      </c>
      <c r="E13521" s="23" t="s">
        <v>1</v>
      </c>
      <c r="F13521" s="23" t="s">
        <v>22</v>
      </c>
      <c r="G13521" s="23" t="s">
        <v>975</v>
      </c>
      <c r="H13521" s="2" t="s">
        <v>8893</v>
      </c>
      <c r="I13521" s="23" t="s">
        <v>14129</v>
      </c>
      <c r="J13521" s="23" t="s">
        <v>59</v>
      </c>
      <c r="K13521" s="23" t="s">
        <v>9712</v>
      </c>
      <c r="L13521" s="23" t="s">
        <v>9538</v>
      </c>
      <c r="M13521" s="23">
        <f>YEAR(Tabla2[[#This Row],[Fecha de creación]])</f>
        <v>2023</v>
      </c>
      <c r="N13521" s="23">
        <f>MONTH(Tabla2[[#This Row],[Fecha de creación]])</f>
        <v>4</v>
      </c>
    </row>
    <row r="13522" spans="1:14" x14ac:dyDescent="0.25">
      <c r="A13522" s="26">
        <v>45042.720208333332</v>
      </c>
      <c r="B13522" s="23" t="s">
        <v>189</v>
      </c>
      <c r="C13522" s="23" t="s">
        <v>16930</v>
      </c>
      <c r="D13522" s="23" t="s">
        <v>14825</v>
      </c>
      <c r="E13522" s="23" t="s">
        <v>1</v>
      </c>
      <c r="F13522" s="23" t="s">
        <v>7</v>
      </c>
      <c r="G13522" s="23" t="s">
        <v>3</v>
      </c>
      <c r="H13522" s="2" t="s">
        <v>8425</v>
      </c>
      <c r="I13522" s="23" t="s">
        <v>7338</v>
      </c>
      <c r="J13522" s="23" t="s">
        <v>59</v>
      </c>
      <c r="K13522" s="23" t="s">
        <v>9712</v>
      </c>
      <c r="L13522" s="23" t="s">
        <v>9539</v>
      </c>
      <c r="M13522" s="23">
        <f>YEAR(Tabla2[[#This Row],[Fecha de creación]])</f>
        <v>2023</v>
      </c>
      <c r="N13522" s="23">
        <f>MONTH(Tabla2[[#This Row],[Fecha de creación]])</f>
        <v>4</v>
      </c>
    </row>
    <row r="13523" spans="1:14" x14ac:dyDescent="0.25">
      <c r="A13523" s="26">
        <v>45042.737187500003</v>
      </c>
      <c r="B13523" s="23" t="s">
        <v>56</v>
      </c>
      <c r="C13523" s="23" t="s">
        <v>16931</v>
      </c>
      <c r="D13523" s="23" t="s">
        <v>4281</v>
      </c>
      <c r="E13523" s="23" t="s">
        <v>1</v>
      </c>
      <c r="F13523" s="23" t="s">
        <v>7</v>
      </c>
      <c r="G13523" s="23" t="s">
        <v>975</v>
      </c>
      <c r="H13523" s="2" t="s">
        <v>7722</v>
      </c>
      <c r="I13523" s="23" t="s">
        <v>7342</v>
      </c>
      <c r="J13523" s="23" t="s">
        <v>59</v>
      </c>
      <c r="K13523" s="23" t="s">
        <v>9712</v>
      </c>
      <c r="L13523" s="23" t="s">
        <v>9538</v>
      </c>
      <c r="M13523" s="23">
        <f>YEAR(Tabla2[[#This Row],[Fecha de creación]])</f>
        <v>2023</v>
      </c>
      <c r="N13523" s="23">
        <f>MONTH(Tabla2[[#This Row],[Fecha de creación]])</f>
        <v>4</v>
      </c>
    </row>
    <row r="13524" spans="1:14" x14ac:dyDescent="0.25">
      <c r="A13524" s="26">
        <v>45042.752800925926</v>
      </c>
      <c r="B13524" s="23" t="s">
        <v>56</v>
      </c>
      <c r="C13524" s="23" t="s">
        <v>16932</v>
      </c>
      <c r="D13524" s="23" t="s">
        <v>2769</v>
      </c>
      <c r="E13524" s="23" t="s">
        <v>1</v>
      </c>
      <c r="F13524" s="23" t="s">
        <v>7</v>
      </c>
      <c r="G13524" s="23" t="s">
        <v>1551</v>
      </c>
      <c r="H13524" s="2" t="s">
        <v>7734</v>
      </c>
      <c r="I13524" s="23" t="s">
        <v>11095</v>
      </c>
      <c r="J13524" s="23" t="s">
        <v>59</v>
      </c>
      <c r="K13524" s="23" t="s">
        <v>9712</v>
      </c>
      <c r="L13524" s="23" t="s">
        <v>9539</v>
      </c>
      <c r="M13524" s="23">
        <f>YEAR(Tabla2[[#This Row],[Fecha de creación]])</f>
        <v>2023</v>
      </c>
      <c r="N13524" s="23">
        <f>MONTH(Tabla2[[#This Row],[Fecha de creación]])</f>
        <v>4</v>
      </c>
    </row>
    <row r="13525" spans="1:14" x14ac:dyDescent="0.25">
      <c r="A13525" s="26">
        <v>45043.376747685186</v>
      </c>
      <c r="B13525" s="23" t="s">
        <v>56</v>
      </c>
      <c r="C13525" s="23" t="s">
        <v>16933</v>
      </c>
      <c r="D13525" s="23" t="s">
        <v>14825</v>
      </c>
      <c r="E13525" s="23" t="s">
        <v>1</v>
      </c>
      <c r="F13525" s="23" t="s">
        <v>7</v>
      </c>
      <c r="G13525" s="23" t="s">
        <v>3</v>
      </c>
      <c r="H13525" s="2" t="s">
        <v>8425</v>
      </c>
      <c r="I13525" s="23" t="s">
        <v>7342</v>
      </c>
      <c r="J13525" s="23" t="s">
        <v>59</v>
      </c>
      <c r="K13525" s="23" t="s">
        <v>9712</v>
      </c>
      <c r="L13525" s="23" t="s">
        <v>9539</v>
      </c>
      <c r="M13525" s="23">
        <f>YEAR(Tabla2[[#This Row],[Fecha de creación]])</f>
        <v>2023</v>
      </c>
      <c r="N13525" s="23">
        <f>MONTH(Tabla2[[#This Row],[Fecha de creación]])</f>
        <v>4</v>
      </c>
    </row>
    <row r="13526" spans="1:14" x14ac:dyDescent="0.25">
      <c r="A13526" s="26">
        <v>45043.378275462965</v>
      </c>
      <c r="B13526" s="23" t="s">
        <v>189</v>
      </c>
      <c r="C13526" s="23" t="s">
        <v>16934</v>
      </c>
      <c r="D13526" s="23" t="s">
        <v>14825</v>
      </c>
      <c r="E13526" s="23" t="s">
        <v>1</v>
      </c>
      <c r="F13526" s="23" t="s">
        <v>7</v>
      </c>
      <c r="G13526" s="23" t="s">
        <v>3</v>
      </c>
      <c r="H13526" s="2" t="s">
        <v>8425</v>
      </c>
      <c r="I13526" s="23" t="s">
        <v>7338</v>
      </c>
      <c r="J13526" s="23" t="s">
        <v>59</v>
      </c>
      <c r="K13526" s="23" t="s">
        <v>9712</v>
      </c>
      <c r="L13526" s="23" t="s">
        <v>9539</v>
      </c>
      <c r="M13526" s="23">
        <f>YEAR(Tabla2[[#This Row],[Fecha de creación]])</f>
        <v>2023</v>
      </c>
      <c r="N13526" s="23">
        <f>MONTH(Tabla2[[#This Row],[Fecha de creación]])</f>
        <v>4</v>
      </c>
    </row>
    <row r="13527" spans="1:14" x14ac:dyDescent="0.25">
      <c r="A13527" s="26">
        <v>45043.41</v>
      </c>
      <c r="B13527" s="23" t="s">
        <v>0</v>
      </c>
      <c r="C13527" s="23" t="s">
        <v>16935</v>
      </c>
      <c r="D13527" s="23" t="s">
        <v>1057</v>
      </c>
      <c r="E13527" s="23" t="s">
        <v>1</v>
      </c>
      <c r="F13527" s="23" t="s">
        <v>7</v>
      </c>
      <c r="G13527" s="23" t="s">
        <v>975</v>
      </c>
      <c r="H13527" s="2" t="s">
        <v>8535</v>
      </c>
      <c r="I13527" s="23" t="s">
        <v>14129</v>
      </c>
      <c r="J13527" s="23" t="s">
        <v>59</v>
      </c>
      <c r="K13527" s="23" t="s">
        <v>9712</v>
      </c>
      <c r="L13527" s="23" t="s">
        <v>9538</v>
      </c>
      <c r="M13527" s="23">
        <f>YEAR(Tabla2[[#This Row],[Fecha de creación]])</f>
        <v>2023</v>
      </c>
      <c r="N13527" s="23">
        <f>MONTH(Tabla2[[#This Row],[Fecha de creación]])</f>
        <v>4</v>
      </c>
    </row>
    <row r="13528" spans="1:14" x14ac:dyDescent="0.25">
      <c r="A13528" s="26">
        <v>45043.414756944447</v>
      </c>
      <c r="B13528" s="23" t="s">
        <v>0</v>
      </c>
      <c r="C13528" s="23" t="s">
        <v>16936</v>
      </c>
      <c r="D13528" s="23" t="s">
        <v>7108</v>
      </c>
      <c r="E13528" s="23" t="s">
        <v>1</v>
      </c>
      <c r="F13528" s="23" t="s">
        <v>22</v>
      </c>
      <c r="G13528" s="23" t="s">
        <v>975</v>
      </c>
      <c r="H13528" s="2" t="s">
        <v>8893</v>
      </c>
      <c r="I13528" s="23" t="s">
        <v>14129</v>
      </c>
      <c r="J13528" s="23" t="s">
        <v>59</v>
      </c>
      <c r="K13528" s="23" t="s">
        <v>9712</v>
      </c>
      <c r="L13528" s="23" t="s">
        <v>9538</v>
      </c>
      <c r="M13528" s="23">
        <f>YEAR(Tabla2[[#This Row],[Fecha de creación]])</f>
        <v>2023</v>
      </c>
      <c r="N13528" s="23">
        <f>MONTH(Tabla2[[#This Row],[Fecha de creación]])</f>
        <v>4</v>
      </c>
    </row>
    <row r="13529" spans="1:14" x14ac:dyDescent="0.25">
      <c r="A13529" s="26">
        <v>45043.581203703703</v>
      </c>
      <c r="B13529" s="23" t="s">
        <v>56</v>
      </c>
      <c r="C13529" s="23" t="s">
        <v>16937</v>
      </c>
      <c r="D13529" s="23" t="s">
        <v>14825</v>
      </c>
      <c r="E13529" s="23" t="s">
        <v>1</v>
      </c>
      <c r="F13529" s="23" t="s">
        <v>7</v>
      </c>
      <c r="G13529" s="23" t="s">
        <v>3</v>
      </c>
      <c r="H13529" s="2" t="s">
        <v>8425</v>
      </c>
      <c r="I13529" s="23" t="s">
        <v>7342</v>
      </c>
      <c r="J13529" s="23" t="s">
        <v>59</v>
      </c>
      <c r="K13529" s="23" t="s">
        <v>9712</v>
      </c>
      <c r="L13529" s="23" t="s">
        <v>9539</v>
      </c>
      <c r="M13529" s="23">
        <f>YEAR(Tabla2[[#This Row],[Fecha de creación]])</f>
        <v>2023</v>
      </c>
      <c r="N13529" s="23">
        <f>MONTH(Tabla2[[#This Row],[Fecha de creación]])</f>
        <v>4</v>
      </c>
    </row>
    <row r="13530" spans="1:14" x14ac:dyDescent="0.25">
      <c r="A13530" s="26">
        <v>45043.595335648148</v>
      </c>
      <c r="B13530" s="23" t="s">
        <v>0</v>
      </c>
      <c r="C13530" s="23" t="s">
        <v>16938</v>
      </c>
      <c r="D13530" s="23" t="s">
        <v>1057</v>
      </c>
      <c r="E13530" s="23" t="s">
        <v>1</v>
      </c>
      <c r="F13530" s="23" t="s">
        <v>7</v>
      </c>
      <c r="G13530" s="23" t="s">
        <v>975</v>
      </c>
      <c r="H13530" s="2" t="s">
        <v>8535</v>
      </c>
      <c r="I13530" s="23" t="s">
        <v>14129</v>
      </c>
      <c r="J13530" s="23"/>
      <c r="K13530" s="23" t="s">
        <v>9712</v>
      </c>
      <c r="L13530" s="23" t="s">
        <v>9538</v>
      </c>
      <c r="M13530" s="23">
        <f>YEAR(Tabla2[[#This Row],[Fecha de creación]])</f>
        <v>2023</v>
      </c>
      <c r="N13530" s="23">
        <f>MONTH(Tabla2[[#This Row],[Fecha de creación]])</f>
        <v>4</v>
      </c>
    </row>
    <row r="13531" spans="1:14" x14ac:dyDescent="0.25">
      <c r="A13531" s="26">
        <v>45043.59946759259</v>
      </c>
      <c r="B13531" s="23" t="s">
        <v>0</v>
      </c>
      <c r="C13531" s="23" t="s">
        <v>16939</v>
      </c>
      <c r="D13531" s="23" t="s">
        <v>7108</v>
      </c>
      <c r="E13531" s="23" t="s">
        <v>1</v>
      </c>
      <c r="F13531" s="23" t="s">
        <v>22</v>
      </c>
      <c r="G13531" s="23" t="s">
        <v>975</v>
      </c>
      <c r="H13531" s="2" t="s">
        <v>8893</v>
      </c>
      <c r="I13531" s="23" t="s">
        <v>14129</v>
      </c>
      <c r="J13531" s="23" t="s">
        <v>59</v>
      </c>
      <c r="K13531" s="23" t="s">
        <v>9712</v>
      </c>
      <c r="L13531" s="23" t="s">
        <v>9538</v>
      </c>
      <c r="M13531" s="23">
        <f>YEAR(Tabla2[[#This Row],[Fecha de creación]])</f>
        <v>2023</v>
      </c>
      <c r="N13531" s="23">
        <f>MONTH(Tabla2[[#This Row],[Fecha de creación]])</f>
        <v>4</v>
      </c>
    </row>
    <row r="13532" spans="1:14" x14ac:dyDescent="0.25">
      <c r="A13532" s="26">
        <v>45043.606550925928</v>
      </c>
      <c r="B13532" s="23" t="s">
        <v>56</v>
      </c>
      <c r="C13532" s="23" t="s">
        <v>16940</v>
      </c>
      <c r="D13532" s="23" t="s">
        <v>14825</v>
      </c>
      <c r="E13532" s="23" t="s">
        <v>1</v>
      </c>
      <c r="F13532" s="23" t="s">
        <v>7</v>
      </c>
      <c r="G13532" s="23" t="s">
        <v>3</v>
      </c>
      <c r="H13532" s="2" t="s">
        <v>8425</v>
      </c>
      <c r="I13532" s="23" t="s">
        <v>7342</v>
      </c>
      <c r="J13532" s="23" t="s">
        <v>59</v>
      </c>
      <c r="K13532" s="23" t="s">
        <v>9712</v>
      </c>
      <c r="L13532" s="23" t="s">
        <v>9539</v>
      </c>
      <c r="M13532" s="23">
        <f>YEAR(Tabla2[[#This Row],[Fecha de creación]])</f>
        <v>2023</v>
      </c>
      <c r="N13532" s="23">
        <f>MONTH(Tabla2[[#This Row],[Fecha de creación]])</f>
        <v>4</v>
      </c>
    </row>
    <row r="13533" spans="1:14" x14ac:dyDescent="0.25">
      <c r="A13533" s="26">
        <v>45043.610821759263</v>
      </c>
      <c r="B13533" s="23" t="s">
        <v>56</v>
      </c>
      <c r="C13533" s="23" t="s">
        <v>16941</v>
      </c>
      <c r="D13533" s="23" t="s">
        <v>14825</v>
      </c>
      <c r="E13533" s="23" t="s">
        <v>1</v>
      </c>
      <c r="F13533" s="23" t="s">
        <v>7</v>
      </c>
      <c r="G13533" s="23" t="s">
        <v>3</v>
      </c>
      <c r="H13533" s="2" t="s">
        <v>8425</v>
      </c>
      <c r="I13533" s="23" t="s">
        <v>7342</v>
      </c>
      <c r="J13533" s="23" t="s">
        <v>59</v>
      </c>
      <c r="K13533" s="23" t="s">
        <v>9712</v>
      </c>
      <c r="L13533" s="23" t="s">
        <v>9539</v>
      </c>
      <c r="M13533" s="23">
        <f>YEAR(Tabla2[[#This Row],[Fecha de creación]])</f>
        <v>2023</v>
      </c>
      <c r="N13533" s="23">
        <f>MONTH(Tabla2[[#This Row],[Fecha de creación]])</f>
        <v>4</v>
      </c>
    </row>
    <row r="13534" spans="1:14" x14ac:dyDescent="0.25">
      <c r="A13534" s="26">
        <v>45043.640682870369</v>
      </c>
      <c r="B13534" s="23" t="s">
        <v>189</v>
      </c>
      <c r="C13534" s="23" t="s">
        <v>16942</v>
      </c>
      <c r="D13534" s="23" t="s">
        <v>4281</v>
      </c>
      <c r="E13534" s="23" t="s">
        <v>1</v>
      </c>
      <c r="F13534" s="23" t="s">
        <v>7</v>
      </c>
      <c r="G13534" s="23" t="s">
        <v>975</v>
      </c>
      <c r="H13534" s="2" t="s">
        <v>7722</v>
      </c>
      <c r="I13534" s="23" t="s">
        <v>7338</v>
      </c>
      <c r="J13534" s="23" t="s">
        <v>59</v>
      </c>
      <c r="K13534" s="23" t="s">
        <v>9712</v>
      </c>
      <c r="L13534" s="23" t="s">
        <v>9538</v>
      </c>
      <c r="M13534" s="23">
        <f>YEAR(Tabla2[[#This Row],[Fecha de creación]])</f>
        <v>2023</v>
      </c>
      <c r="N13534" s="23">
        <f>MONTH(Tabla2[[#This Row],[Fecha de creación]])</f>
        <v>4</v>
      </c>
    </row>
    <row r="13535" spans="1:14" x14ac:dyDescent="0.25">
      <c r="A13535" s="26">
        <v>45043.648761574077</v>
      </c>
      <c r="B13535" s="23" t="s">
        <v>34</v>
      </c>
      <c r="C13535" s="23" t="s">
        <v>16943</v>
      </c>
      <c r="D13535" s="23" t="s">
        <v>16944</v>
      </c>
      <c r="E13535" s="23" t="s">
        <v>1</v>
      </c>
      <c r="F13535" s="23" t="s">
        <v>7</v>
      </c>
      <c r="G13535" s="23" t="s">
        <v>975</v>
      </c>
      <c r="H13535" s="2" t="s">
        <v>8459</v>
      </c>
      <c r="I13535" s="23" t="s">
        <v>13151</v>
      </c>
      <c r="J13535" s="23"/>
      <c r="K13535" s="23" t="s">
        <v>9712</v>
      </c>
      <c r="L13535" s="23" t="s">
        <v>9538</v>
      </c>
      <c r="M13535" s="23">
        <f>YEAR(Tabla2[[#This Row],[Fecha de creación]])</f>
        <v>2023</v>
      </c>
      <c r="N13535" s="23">
        <f>MONTH(Tabla2[[#This Row],[Fecha de creación]])</f>
        <v>4</v>
      </c>
    </row>
    <row r="13536" spans="1:14" x14ac:dyDescent="0.25">
      <c r="A13536" s="26">
        <v>45043.649988425925</v>
      </c>
      <c r="B13536" s="23" t="s">
        <v>34</v>
      </c>
      <c r="C13536" s="23" t="s">
        <v>16945</v>
      </c>
      <c r="D13536" s="23" t="s">
        <v>16946</v>
      </c>
      <c r="E13536" s="23" t="s">
        <v>1</v>
      </c>
      <c r="F13536" s="23" t="s">
        <v>7</v>
      </c>
      <c r="G13536" s="23" t="s">
        <v>3</v>
      </c>
      <c r="H13536" s="2" t="s">
        <v>16996</v>
      </c>
      <c r="I13536" s="23" t="s">
        <v>13151</v>
      </c>
      <c r="J13536" s="23"/>
      <c r="K13536" s="23" t="s">
        <v>9712</v>
      </c>
      <c r="L13536" s="23" t="s">
        <v>9539</v>
      </c>
      <c r="M13536" s="23">
        <f>YEAR(Tabla2[[#This Row],[Fecha de creación]])</f>
        <v>2023</v>
      </c>
      <c r="N13536" s="23">
        <f>MONTH(Tabla2[[#This Row],[Fecha de creación]])</f>
        <v>4</v>
      </c>
    </row>
    <row r="13537" spans="1:14" x14ac:dyDescent="0.25">
      <c r="A13537" s="26">
        <v>45043.651550925926</v>
      </c>
      <c r="B13537" s="23" t="s">
        <v>34</v>
      </c>
      <c r="C13537" s="23" t="s">
        <v>16947</v>
      </c>
      <c r="D13537" s="23" t="s">
        <v>16948</v>
      </c>
      <c r="E13537" s="23" t="s">
        <v>1</v>
      </c>
      <c r="F13537" s="23" t="s">
        <v>22</v>
      </c>
      <c r="G13537" s="23" t="s">
        <v>3</v>
      </c>
      <c r="H13537" s="2" t="s">
        <v>8099</v>
      </c>
      <c r="I13537" s="23" t="s">
        <v>13151</v>
      </c>
      <c r="J13537" s="23"/>
      <c r="K13537" s="23" t="s">
        <v>9712</v>
      </c>
      <c r="L13537" s="23" t="s">
        <v>9539</v>
      </c>
      <c r="M13537" s="23">
        <f>YEAR(Tabla2[[#This Row],[Fecha de creación]])</f>
        <v>2023</v>
      </c>
      <c r="N13537" s="23">
        <f>MONTH(Tabla2[[#This Row],[Fecha de creación]])</f>
        <v>4</v>
      </c>
    </row>
    <row r="13538" spans="1:14" x14ac:dyDescent="0.25">
      <c r="A13538" s="26">
        <v>45043.652361111112</v>
      </c>
      <c r="B13538" s="23" t="s">
        <v>34</v>
      </c>
      <c r="C13538" s="23" t="s">
        <v>16949</v>
      </c>
      <c r="D13538" s="23" t="s">
        <v>16950</v>
      </c>
      <c r="E13538" s="23" t="s">
        <v>1</v>
      </c>
      <c r="F13538" s="23" t="s">
        <v>7</v>
      </c>
      <c r="G13538" s="23" t="s">
        <v>975</v>
      </c>
      <c r="H13538" s="2" t="s">
        <v>8459</v>
      </c>
      <c r="I13538" s="23" t="s">
        <v>13151</v>
      </c>
      <c r="J13538" s="23"/>
      <c r="K13538" s="23" t="s">
        <v>9712</v>
      </c>
      <c r="L13538" s="23" t="s">
        <v>9538</v>
      </c>
      <c r="M13538" s="23">
        <f>YEAR(Tabla2[[#This Row],[Fecha de creación]])</f>
        <v>2023</v>
      </c>
      <c r="N13538" s="23">
        <f>MONTH(Tabla2[[#This Row],[Fecha de creación]])</f>
        <v>4</v>
      </c>
    </row>
    <row r="13539" spans="1:14" x14ac:dyDescent="0.25">
      <c r="A13539" s="26">
        <v>45043.654178240744</v>
      </c>
      <c r="B13539" s="23" t="s">
        <v>34</v>
      </c>
      <c r="C13539" s="23" t="s">
        <v>16951</v>
      </c>
      <c r="D13539" s="23" t="s">
        <v>16952</v>
      </c>
      <c r="E13539" s="23" t="s">
        <v>1</v>
      </c>
      <c r="F13539" s="23" t="s">
        <v>22</v>
      </c>
      <c r="G13539" s="23" t="s">
        <v>975</v>
      </c>
      <c r="H13539" s="2" t="s">
        <v>8893</v>
      </c>
      <c r="I13539" s="23" t="s">
        <v>13151</v>
      </c>
      <c r="J13539" s="23"/>
      <c r="K13539" s="23" t="s">
        <v>9712</v>
      </c>
      <c r="L13539" s="23" t="s">
        <v>9538</v>
      </c>
      <c r="M13539" s="23">
        <f>YEAR(Tabla2[[#This Row],[Fecha de creación]])</f>
        <v>2023</v>
      </c>
      <c r="N13539" s="23">
        <f>MONTH(Tabla2[[#This Row],[Fecha de creación]])</f>
        <v>4</v>
      </c>
    </row>
    <row r="13540" spans="1:14" x14ac:dyDescent="0.25">
      <c r="A13540" s="26">
        <v>45043.698310185187</v>
      </c>
      <c r="B13540" s="23" t="s">
        <v>0</v>
      </c>
      <c r="C13540" s="23" t="s">
        <v>16953</v>
      </c>
      <c r="D13540" s="23" t="s">
        <v>13916</v>
      </c>
      <c r="E13540" s="23" t="s">
        <v>1</v>
      </c>
      <c r="F13540" s="23" t="s">
        <v>7</v>
      </c>
      <c r="G13540" s="23" t="s">
        <v>975</v>
      </c>
      <c r="H13540" s="2" t="s">
        <v>7731</v>
      </c>
      <c r="I13540" s="23" t="s">
        <v>5999</v>
      </c>
      <c r="J13540" s="23" t="s">
        <v>59</v>
      </c>
      <c r="K13540" s="23" t="s">
        <v>9712</v>
      </c>
      <c r="L13540" s="23" t="s">
        <v>9538</v>
      </c>
      <c r="M13540" s="23">
        <f>YEAR(Tabla2[[#This Row],[Fecha de creación]])</f>
        <v>2023</v>
      </c>
      <c r="N13540" s="23">
        <f>MONTH(Tabla2[[#This Row],[Fecha de creación]])</f>
        <v>4</v>
      </c>
    </row>
    <row r="13541" spans="1:14" x14ac:dyDescent="0.25">
      <c r="A13541" s="26">
        <v>45043.708425925928</v>
      </c>
      <c r="B13541" s="23" t="s">
        <v>56</v>
      </c>
      <c r="C13541" s="23" t="s">
        <v>16954</v>
      </c>
      <c r="D13541" s="23" t="s">
        <v>2769</v>
      </c>
      <c r="E13541" s="23" t="s">
        <v>1</v>
      </c>
      <c r="F13541" s="23" t="s">
        <v>7</v>
      </c>
      <c r="G13541" s="23" t="s">
        <v>1551</v>
      </c>
      <c r="H13541" s="2" t="s">
        <v>7734</v>
      </c>
      <c r="I13541" s="23" t="s">
        <v>11095</v>
      </c>
      <c r="J13541" s="23" t="s">
        <v>59</v>
      </c>
      <c r="K13541" s="23" t="s">
        <v>9712</v>
      </c>
      <c r="L13541" s="23" t="s">
        <v>9539</v>
      </c>
      <c r="M13541" s="23">
        <f>YEAR(Tabla2[[#This Row],[Fecha de creación]])</f>
        <v>2023</v>
      </c>
      <c r="N13541" s="23">
        <f>MONTH(Tabla2[[#This Row],[Fecha de creación]])</f>
        <v>4</v>
      </c>
    </row>
    <row r="13542" spans="1:14" x14ac:dyDescent="0.25">
      <c r="A13542" s="26">
        <v>45043.718587962961</v>
      </c>
      <c r="B13542" s="23" t="s">
        <v>100</v>
      </c>
      <c r="C13542" s="23" t="s">
        <v>16955</v>
      </c>
      <c r="D13542" s="23" t="s">
        <v>382</v>
      </c>
      <c r="E13542" s="23" t="s">
        <v>1</v>
      </c>
      <c r="F13542" s="23" t="s">
        <v>7</v>
      </c>
      <c r="G13542" s="23" t="s">
        <v>975</v>
      </c>
      <c r="H13542" s="2" t="s">
        <v>7723</v>
      </c>
      <c r="I13542" s="23" t="s">
        <v>14131</v>
      </c>
      <c r="J13542" s="23" t="s">
        <v>59</v>
      </c>
      <c r="K13542" s="23" t="s">
        <v>9712</v>
      </c>
      <c r="L13542" s="23" t="s">
        <v>9538</v>
      </c>
      <c r="M13542" s="23">
        <f>YEAR(Tabla2[[#This Row],[Fecha de creación]])</f>
        <v>2023</v>
      </c>
      <c r="N13542" s="23">
        <f>MONTH(Tabla2[[#This Row],[Fecha de creación]])</f>
        <v>4</v>
      </c>
    </row>
    <row r="13543" spans="1:14" x14ac:dyDescent="0.25">
      <c r="A13543" s="26">
        <v>45043.726261574076</v>
      </c>
      <c r="B13543" s="23" t="s">
        <v>0</v>
      </c>
      <c r="C13543" s="23" t="s">
        <v>16956</v>
      </c>
      <c r="D13543" s="23" t="s">
        <v>1057</v>
      </c>
      <c r="E13543" s="23" t="s">
        <v>1</v>
      </c>
      <c r="F13543" s="23" t="s">
        <v>7</v>
      </c>
      <c r="G13543" s="23" t="s">
        <v>975</v>
      </c>
      <c r="H13543" s="2" t="s">
        <v>8535</v>
      </c>
      <c r="I13543" s="23" t="s">
        <v>5999</v>
      </c>
      <c r="J13543" s="23" t="s">
        <v>59</v>
      </c>
      <c r="K13543" s="23" t="s">
        <v>9712</v>
      </c>
      <c r="L13543" s="23" t="s">
        <v>9538</v>
      </c>
      <c r="M13543" s="23">
        <f>YEAR(Tabla2[[#This Row],[Fecha de creación]])</f>
        <v>2023</v>
      </c>
      <c r="N13543" s="23">
        <f>MONTH(Tabla2[[#This Row],[Fecha de creación]])</f>
        <v>4</v>
      </c>
    </row>
    <row r="13544" spans="1:14" x14ac:dyDescent="0.25">
      <c r="A13544" s="26">
        <v>45043.728784722225</v>
      </c>
      <c r="B13544" s="23" t="s">
        <v>0</v>
      </c>
      <c r="C13544" s="23" t="s">
        <v>16957</v>
      </c>
      <c r="D13544" s="23" t="s">
        <v>364</v>
      </c>
      <c r="E13544" s="23" t="s">
        <v>1</v>
      </c>
      <c r="F13544" s="23" t="s">
        <v>7</v>
      </c>
      <c r="G13544" s="23" t="s">
        <v>1551</v>
      </c>
      <c r="H13544" s="2" t="s">
        <v>7725</v>
      </c>
      <c r="I13544" s="23" t="s">
        <v>976</v>
      </c>
      <c r="J13544" s="23" t="s">
        <v>59</v>
      </c>
      <c r="K13544" s="23" t="s">
        <v>9712</v>
      </c>
      <c r="L13544" s="23" t="s">
        <v>9539</v>
      </c>
      <c r="M13544" s="23">
        <f>YEAR(Tabla2[[#This Row],[Fecha de creación]])</f>
        <v>2023</v>
      </c>
      <c r="N13544" s="23">
        <f>MONTH(Tabla2[[#This Row],[Fecha de creación]])</f>
        <v>4</v>
      </c>
    </row>
    <row r="13545" spans="1:14" x14ac:dyDescent="0.25">
      <c r="A13545" s="26">
        <v>45044.390509259261</v>
      </c>
      <c r="B13545" s="23" t="s">
        <v>34</v>
      </c>
      <c r="C13545" s="23" t="s">
        <v>16958</v>
      </c>
      <c r="D13545" s="23" t="s">
        <v>16959</v>
      </c>
      <c r="E13545" s="23" t="s">
        <v>1</v>
      </c>
      <c r="F13545" s="23" t="s">
        <v>7</v>
      </c>
      <c r="G13545" s="23" t="s">
        <v>975</v>
      </c>
      <c r="H13545" s="2" t="s">
        <v>7744</v>
      </c>
      <c r="I13545" s="23" t="s">
        <v>13151</v>
      </c>
      <c r="J13545" s="23"/>
      <c r="K13545" s="23" t="s">
        <v>9712</v>
      </c>
      <c r="L13545" s="23" t="s">
        <v>9538</v>
      </c>
      <c r="M13545" s="23">
        <f>YEAR(Tabla2[[#This Row],[Fecha de creación]])</f>
        <v>2023</v>
      </c>
      <c r="N13545" s="23">
        <f>MONTH(Tabla2[[#This Row],[Fecha de creación]])</f>
        <v>4</v>
      </c>
    </row>
    <row r="13546" spans="1:14" x14ac:dyDescent="0.25">
      <c r="A13546" s="26">
        <v>45044.391712962963</v>
      </c>
      <c r="B13546" s="23" t="s">
        <v>34</v>
      </c>
      <c r="C13546" s="23" t="s">
        <v>16960</v>
      </c>
      <c r="D13546" s="23" t="s">
        <v>16961</v>
      </c>
      <c r="E13546" s="23" t="s">
        <v>1</v>
      </c>
      <c r="F13546" s="23" t="s">
        <v>7</v>
      </c>
      <c r="G13546" s="23" t="s">
        <v>3</v>
      </c>
      <c r="H13546" s="2" t="s">
        <v>16996</v>
      </c>
      <c r="I13546" s="23" t="s">
        <v>13151</v>
      </c>
      <c r="J13546" s="23"/>
      <c r="K13546" s="23" t="s">
        <v>9712</v>
      </c>
      <c r="L13546" s="23" t="s">
        <v>9539</v>
      </c>
      <c r="M13546" s="23">
        <f>YEAR(Tabla2[[#This Row],[Fecha de creación]])</f>
        <v>2023</v>
      </c>
      <c r="N13546" s="23">
        <f>MONTH(Tabla2[[#This Row],[Fecha de creación]])</f>
        <v>4</v>
      </c>
    </row>
    <row r="13547" spans="1:14" x14ac:dyDescent="0.25">
      <c r="A13547" s="26">
        <v>45044.393553240741</v>
      </c>
      <c r="B13547" s="23" t="s">
        <v>34</v>
      </c>
      <c r="C13547" s="23" t="s">
        <v>16962</v>
      </c>
      <c r="D13547" s="23" t="s">
        <v>16963</v>
      </c>
      <c r="E13547" s="23" t="s">
        <v>1</v>
      </c>
      <c r="F13547" s="23" t="s">
        <v>7</v>
      </c>
      <c r="G13547" s="23" t="s">
        <v>3</v>
      </c>
      <c r="H13547" s="2" t="s">
        <v>8425</v>
      </c>
      <c r="I13547" s="23" t="s">
        <v>13151</v>
      </c>
      <c r="J13547" s="23"/>
      <c r="K13547" s="23" t="s">
        <v>9712</v>
      </c>
      <c r="L13547" s="23" t="s">
        <v>9539</v>
      </c>
      <c r="M13547" s="23">
        <f>YEAR(Tabla2[[#This Row],[Fecha de creación]])</f>
        <v>2023</v>
      </c>
      <c r="N13547" s="23">
        <f>MONTH(Tabla2[[#This Row],[Fecha de creación]])</f>
        <v>4</v>
      </c>
    </row>
    <row r="13548" spans="1:14" x14ac:dyDescent="0.25">
      <c r="A13548" s="26">
        <v>45044.451585648145</v>
      </c>
      <c r="B13548" s="23" t="s">
        <v>0</v>
      </c>
      <c r="C13548" s="23" t="s">
        <v>16964</v>
      </c>
      <c r="D13548" s="23" t="s">
        <v>14919</v>
      </c>
      <c r="E13548" s="23" t="s">
        <v>1</v>
      </c>
      <c r="F13548" s="23" t="s">
        <v>7</v>
      </c>
      <c r="G13548" s="23" t="s">
        <v>975</v>
      </c>
      <c r="H13548" s="2" t="s">
        <v>8459</v>
      </c>
      <c r="I13548" s="23" t="s">
        <v>14129</v>
      </c>
      <c r="J13548" s="23" t="s">
        <v>59</v>
      </c>
      <c r="K13548" s="23" t="s">
        <v>9712</v>
      </c>
      <c r="L13548" s="23" t="s">
        <v>9538</v>
      </c>
      <c r="M13548" s="23">
        <f>YEAR(Tabla2[[#This Row],[Fecha de creación]])</f>
        <v>2023</v>
      </c>
      <c r="N13548" s="23">
        <f>MONTH(Tabla2[[#This Row],[Fecha de creación]])</f>
        <v>4</v>
      </c>
    </row>
    <row r="13549" spans="1:14" x14ac:dyDescent="0.25">
      <c r="A13549" s="26">
        <v>45044.455254629633</v>
      </c>
      <c r="B13549" s="23" t="s">
        <v>0</v>
      </c>
      <c r="C13549" s="23" t="s">
        <v>16965</v>
      </c>
      <c r="D13549" s="23" t="s">
        <v>14919</v>
      </c>
      <c r="E13549" s="23" t="s">
        <v>1</v>
      </c>
      <c r="F13549" s="23" t="s">
        <v>7</v>
      </c>
      <c r="G13549" s="23" t="s">
        <v>975</v>
      </c>
      <c r="H13549" s="2" t="s">
        <v>8459</v>
      </c>
      <c r="I13549" s="23" t="s">
        <v>14129</v>
      </c>
      <c r="J13549" s="23" t="s">
        <v>59</v>
      </c>
      <c r="K13549" s="23" t="s">
        <v>9712</v>
      </c>
      <c r="L13549" s="23" t="s">
        <v>9538</v>
      </c>
      <c r="M13549" s="23">
        <f>YEAR(Tabla2[[#This Row],[Fecha de creación]])</f>
        <v>2023</v>
      </c>
      <c r="N13549" s="23">
        <f>MONTH(Tabla2[[#This Row],[Fecha de creación]])</f>
        <v>4</v>
      </c>
    </row>
    <row r="13550" spans="1:14" x14ac:dyDescent="0.25">
      <c r="A13550" s="26">
        <v>45044.522615740738</v>
      </c>
      <c r="B13550" s="23" t="s">
        <v>0</v>
      </c>
      <c r="C13550" s="23" t="s">
        <v>16966</v>
      </c>
      <c r="D13550" s="23" t="s">
        <v>1057</v>
      </c>
      <c r="E13550" s="23" t="s">
        <v>1</v>
      </c>
      <c r="F13550" s="23" t="s">
        <v>7</v>
      </c>
      <c r="G13550" s="23" t="s">
        <v>975</v>
      </c>
      <c r="H13550" s="2" t="s">
        <v>8535</v>
      </c>
      <c r="I13550" s="23" t="s">
        <v>14129</v>
      </c>
      <c r="J13550" s="23" t="s">
        <v>59</v>
      </c>
      <c r="K13550" s="23" t="s">
        <v>9712</v>
      </c>
      <c r="L13550" s="23" t="s">
        <v>9538</v>
      </c>
      <c r="M13550" s="23">
        <f>YEAR(Tabla2[[#This Row],[Fecha de creación]])</f>
        <v>2023</v>
      </c>
      <c r="N13550" s="23">
        <f>MONTH(Tabla2[[#This Row],[Fecha de creación]])</f>
        <v>4</v>
      </c>
    </row>
    <row r="13551" spans="1:14" x14ac:dyDescent="0.25">
      <c r="A13551" s="26">
        <v>45044.600381944445</v>
      </c>
      <c r="B13551" s="23" t="s">
        <v>0</v>
      </c>
      <c r="C13551" s="23" t="s">
        <v>16967</v>
      </c>
      <c r="D13551" s="23" t="s">
        <v>49</v>
      </c>
      <c r="E13551" s="23" t="s">
        <v>1</v>
      </c>
      <c r="F13551" s="23" t="s">
        <v>7</v>
      </c>
      <c r="G13551" s="23" t="s">
        <v>3</v>
      </c>
      <c r="H13551" s="2" t="s">
        <v>7745</v>
      </c>
      <c r="I13551" s="23" t="s">
        <v>14129</v>
      </c>
      <c r="J13551" s="23" t="s">
        <v>59</v>
      </c>
      <c r="K13551" s="23" t="s">
        <v>9712</v>
      </c>
      <c r="L13551" s="23" t="s">
        <v>9539</v>
      </c>
      <c r="M13551" s="23">
        <f>YEAR(Tabla2[[#This Row],[Fecha de creación]])</f>
        <v>2023</v>
      </c>
      <c r="N13551" s="23">
        <f>MONTH(Tabla2[[#This Row],[Fecha de creación]])</f>
        <v>4</v>
      </c>
    </row>
    <row r="13552" spans="1:14" x14ac:dyDescent="0.25">
      <c r="A13552" s="26">
        <v>45044.612164351849</v>
      </c>
      <c r="B13552" s="23" t="s">
        <v>0</v>
      </c>
      <c r="C13552" s="23" t="s">
        <v>16968</v>
      </c>
      <c r="D13552" s="23" t="s">
        <v>364</v>
      </c>
      <c r="E13552" s="23" t="s">
        <v>1</v>
      </c>
      <c r="F13552" s="23" t="s">
        <v>7</v>
      </c>
      <c r="G13552" s="23" t="s">
        <v>1551</v>
      </c>
      <c r="H13552" s="2" t="s">
        <v>7725</v>
      </c>
      <c r="I13552" s="23" t="s">
        <v>976</v>
      </c>
      <c r="J13552" s="23" t="s">
        <v>59</v>
      </c>
      <c r="K13552" s="23" t="s">
        <v>9712</v>
      </c>
      <c r="L13552" s="23" t="s">
        <v>9539</v>
      </c>
      <c r="M13552" s="23">
        <f>YEAR(Tabla2[[#This Row],[Fecha de creación]])</f>
        <v>2023</v>
      </c>
      <c r="N13552" s="23">
        <f>MONTH(Tabla2[[#This Row],[Fecha de creación]])</f>
        <v>4</v>
      </c>
    </row>
    <row r="13553" spans="1:14" x14ac:dyDescent="0.25">
      <c r="A13553" s="26">
        <v>45044.64230324074</v>
      </c>
      <c r="B13553" s="23" t="s">
        <v>0</v>
      </c>
      <c r="C13553" s="23" t="s">
        <v>16969</v>
      </c>
      <c r="D13553" s="23" t="s">
        <v>7108</v>
      </c>
      <c r="E13553" s="23" t="s">
        <v>1</v>
      </c>
      <c r="F13553" s="23" t="s">
        <v>22</v>
      </c>
      <c r="G13553" s="23" t="s">
        <v>975</v>
      </c>
      <c r="H13553" s="2" t="s">
        <v>8893</v>
      </c>
      <c r="I13553" s="23" t="s">
        <v>14129</v>
      </c>
      <c r="J13553" s="23" t="s">
        <v>59</v>
      </c>
      <c r="K13553" s="23" t="s">
        <v>9712</v>
      </c>
      <c r="L13553" s="23" t="s">
        <v>9538</v>
      </c>
      <c r="M13553" s="23">
        <f>YEAR(Tabla2[[#This Row],[Fecha de creación]])</f>
        <v>2023</v>
      </c>
      <c r="N13553" s="23">
        <f>MONTH(Tabla2[[#This Row],[Fecha de creación]])</f>
        <v>4</v>
      </c>
    </row>
    <row r="13554" spans="1:14" x14ac:dyDescent="0.25">
      <c r="A13554" s="26">
        <v>45045.395486111112</v>
      </c>
      <c r="B13554" s="23" t="s">
        <v>56</v>
      </c>
      <c r="C13554" s="23" t="s">
        <v>16970</v>
      </c>
      <c r="D13554" s="23" t="s">
        <v>21</v>
      </c>
      <c r="E13554" s="23" t="s">
        <v>1</v>
      </c>
      <c r="F13554" s="23" t="s">
        <v>7</v>
      </c>
      <c r="G13554" s="23" t="s">
        <v>975</v>
      </c>
      <c r="H13554" s="2" t="s">
        <v>7744</v>
      </c>
      <c r="I13554" s="23" t="s">
        <v>7342</v>
      </c>
      <c r="J13554" s="23" t="s">
        <v>59</v>
      </c>
      <c r="K13554" s="23" t="s">
        <v>9712</v>
      </c>
      <c r="L13554" s="23" t="s">
        <v>9538</v>
      </c>
      <c r="M13554" s="23">
        <f>YEAR(Tabla2[[#This Row],[Fecha de creación]])</f>
        <v>2023</v>
      </c>
      <c r="N13554" s="23">
        <f>MONTH(Tabla2[[#This Row],[Fecha de creación]])</f>
        <v>4</v>
      </c>
    </row>
    <row r="13555" spans="1:14" x14ac:dyDescent="0.25">
      <c r="A13555" s="26">
        <v>45045.478530092594</v>
      </c>
      <c r="B13555" s="23" t="s">
        <v>56</v>
      </c>
      <c r="C13555" s="23" t="s">
        <v>16971</v>
      </c>
      <c r="D13555" s="23" t="s">
        <v>21</v>
      </c>
      <c r="E13555" s="23" t="s">
        <v>1</v>
      </c>
      <c r="F13555" s="23" t="s">
        <v>7</v>
      </c>
      <c r="G13555" s="23" t="s">
        <v>975</v>
      </c>
      <c r="H13555" s="2" t="s">
        <v>7744</v>
      </c>
      <c r="I13555" s="23" t="s">
        <v>7342</v>
      </c>
      <c r="J13555" s="23" t="s">
        <v>59</v>
      </c>
      <c r="K13555" s="23" t="s">
        <v>9712</v>
      </c>
      <c r="L13555" s="23" t="s">
        <v>9538</v>
      </c>
      <c r="M13555" s="23">
        <f>YEAR(Tabla2[[#This Row],[Fecha de creación]])</f>
        <v>2023</v>
      </c>
      <c r="N13555" s="23">
        <f>MONTH(Tabla2[[#This Row],[Fecha de creación]])</f>
        <v>4</v>
      </c>
    </row>
    <row r="13556" spans="1:14" x14ac:dyDescent="0.25">
      <c r="A13556" s="26">
        <v>45045.487233796295</v>
      </c>
      <c r="B13556" s="23" t="s">
        <v>56</v>
      </c>
      <c r="C13556" s="23" t="s">
        <v>16972</v>
      </c>
      <c r="D13556" s="23" t="s">
        <v>14825</v>
      </c>
      <c r="E13556" s="23" t="s">
        <v>1</v>
      </c>
      <c r="F13556" s="23" t="s">
        <v>7</v>
      </c>
      <c r="G13556" s="23" t="s">
        <v>3</v>
      </c>
      <c r="H13556" s="2" t="s">
        <v>8425</v>
      </c>
      <c r="I13556" s="23" t="s">
        <v>7342</v>
      </c>
      <c r="J13556" s="23" t="s">
        <v>59</v>
      </c>
      <c r="K13556" s="23" t="s">
        <v>9712</v>
      </c>
      <c r="L13556" s="23" t="s">
        <v>9539</v>
      </c>
      <c r="M13556" s="23">
        <f>YEAR(Tabla2[[#This Row],[Fecha de creación]])</f>
        <v>2023</v>
      </c>
      <c r="N13556" s="23">
        <f>MONTH(Tabla2[[#This Row],[Fecha de creación]])</f>
        <v>4</v>
      </c>
    </row>
    <row r="13557" spans="1:14" x14ac:dyDescent="0.25">
      <c r="A13557" s="26">
        <v>45045.488599537035</v>
      </c>
      <c r="B13557" s="23" t="s">
        <v>56</v>
      </c>
      <c r="C13557" s="23" t="s">
        <v>16973</v>
      </c>
      <c r="D13557" s="23" t="s">
        <v>14825</v>
      </c>
      <c r="E13557" s="23" t="s">
        <v>1</v>
      </c>
      <c r="F13557" s="23" t="s">
        <v>7</v>
      </c>
      <c r="G13557" s="23" t="s">
        <v>3</v>
      </c>
      <c r="H13557" s="2" t="s">
        <v>8425</v>
      </c>
      <c r="I13557" s="23" t="s">
        <v>7342</v>
      </c>
      <c r="J13557" s="23" t="s">
        <v>59</v>
      </c>
      <c r="K13557" s="23" t="s">
        <v>9712</v>
      </c>
      <c r="L13557" s="23" t="s">
        <v>9539</v>
      </c>
      <c r="M13557" s="23">
        <f>YEAR(Tabla2[[#This Row],[Fecha de creación]])</f>
        <v>2023</v>
      </c>
      <c r="N13557" s="23">
        <f>MONTH(Tabla2[[#This Row],[Fecha de creación]])</f>
        <v>4</v>
      </c>
    </row>
    <row r="13558" spans="1:14" x14ac:dyDescent="0.25">
      <c r="A13558" s="26">
        <v>45045.561932870369</v>
      </c>
      <c r="B13558" s="23" t="s">
        <v>56</v>
      </c>
      <c r="C13558" s="23" t="s">
        <v>16974</v>
      </c>
      <c r="D13558" s="23" t="s">
        <v>21</v>
      </c>
      <c r="E13558" s="23" t="s">
        <v>1</v>
      </c>
      <c r="F13558" s="23" t="s">
        <v>7</v>
      </c>
      <c r="G13558" s="23" t="s">
        <v>975</v>
      </c>
      <c r="H13558" s="2" t="s">
        <v>7744</v>
      </c>
      <c r="I13558" s="23" t="s">
        <v>7342</v>
      </c>
      <c r="J13558" s="23" t="s">
        <v>59</v>
      </c>
      <c r="K13558" s="23" t="s">
        <v>9712</v>
      </c>
      <c r="L13558" s="23" t="s">
        <v>9538</v>
      </c>
      <c r="M13558" s="23">
        <f>YEAR(Tabla2[[#This Row],[Fecha de creación]])</f>
        <v>2023</v>
      </c>
      <c r="N13558" s="23">
        <f>MONTH(Tabla2[[#This Row],[Fecha de creación]])</f>
        <v>4</v>
      </c>
    </row>
    <row r="13559" spans="1:14" x14ac:dyDescent="0.25">
      <c r="A13559" s="26">
        <v>45045.676747685182</v>
      </c>
      <c r="B13559" s="23" t="s">
        <v>0</v>
      </c>
      <c r="C13559" s="23" t="s">
        <v>16975</v>
      </c>
      <c r="D13559" s="23" t="s">
        <v>1057</v>
      </c>
      <c r="E13559" s="23" t="s">
        <v>1</v>
      </c>
      <c r="F13559" s="23" t="s">
        <v>7</v>
      </c>
      <c r="G13559" s="23" t="s">
        <v>975</v>
      </c>
      <c r="H13559" s="2" t="s">
        <v>8535</v>
      </c>
      <c r="I13559" s="23" t="s">
        <v>14129</v>
      </c>
      <c r="J13559" s="23"/>
      <c r="K13559" s="23" t="s">
        <v>9712</v>
      </c>
      <c r="L13559" s="23" t="s">
        <v>9538</v>
      </c>
      <c r="M13559" s="23">
        <f>YEAR(Tabla2[[#This Row],[Fecha de creación]])</f>
        <v>2023</v>
      </c>
      <c r="N13559" s="23">
        <f>MONTH(Tabla2[[#This Row],[Fecha de creación]])</f>
        <v>4</v>
      </c>
    </row>
    <row r="13560" spans="1:14" x14ac:dyDescent="0.25">
      <c r="A13560" s="26">
        <v>45045.69431712963</v>
      </c>
      <c r="B13560" s="23" t="s">
        <v>56</v>
      </c>
      <c r="C13560" s="23" t="s">
        <v>16976</v>
      </c>
      <c r="D13560" s="23" t="s">
        <v>7351</v>
      </c>
      <c r="E13560" s="23" t="s">
        <v>1</v>
      </c>
      <c r="F13560" s="23" t="s">
        <v>7</v>
      </c>
      <c r="G13560" s="23" t="s">
        <v>975</v>
      </c>
      <c r="H13560" s="2" t="s">
        <v>8459</v>
      </c>
      <c r="I13560" s="23" t="s">
        <v>7342</v>
      </c>
      <c r="J13560" s="23" t="s">
        <v>958</v>
      </c>
      <c r="K13560" s="23" t="s">
        <v>9712</v>
      </c>
      <c r="L13560" s="23" t="s">
        <v>9538</v>
      </c>
      <c r="M13560" s="23">
        <f>YEAR(Tabla2[[#This Row],[Fecha de creación]])</f>
        <v>2023</v>
      </c>
      <c r="N13560" s="23">
        <f>MONTH(Tabla2[[#This Row],[Fecha de creación]])</f>
        <v>4</v>
      </c>
    </row>
    <row r="13561" spans="1:14" x14ac:dyDescent="0.25">
      <c r="A13561" s="26">
        <v>45046.460277777776</v>
      </c>
      <c r="B13561" s="23" t="s">
        <v>9534</v>
      </c>
      <c r="C13561" s="23" t="s">
        <v>16977</v>
      </c>
      <c r="D13561" s="23" t="s">
        <v>2536</v>
      </c>
      <c r="E13561" s="23" t="s">
        <v>1</v>
      </c>
      <c r="F13561" s="23" t="s">
        <v>7</v>
      </c>
      <c r="G13561" s="23" t="s">
        <v>975</v>
      </c>
      <c r="H13561" s="2" t="s">
        <v>7745</v>
      </c>
      <c r="I13561" s="23" t="s">
        <v>8168</v>
      </c>
      <c r="J13561" s="23"/>
      <c r="K13561" s="23" t="s">
        <v>9712</v>
      </c>
      <c r="L13561" s="23" t="s">
        <v>9538</v>
      </c>
      <c r="M13561" s="23">
        <f>YEAR(Tabla2[[#This Row],[Fecha de creación]])</f>
        <v>2023</v>
      </c>
      <c r="N13561" s="23">
        <f>MONTH(Tabla2[[#This Row],[Fecha de creación]])</f>
        <v>4</v>
      </c>
    </row>
    <row r="13562" spans="1:14" x14ac:dyDescent="0.25">
      <c r="A13562" s="26">
        <v>45046.494074074071</v>
      </c>
      <c r="B13562" s="23" t="s">
        <v>0</v>
      </c>
      <c r="C13562" s="23" t="s">
        <v>16978</v>
      </c>
      <c r="D13562" s="23" t="s">
        <v>8851</v>
      </c>
      <c r="E13562" s="23" t="s">
        <v>1</v>
      </c>
      <c r="F13562" s="23" t="s">
        <v>7</v>
      </c>
      <c r="G13562" s="23" t="s">
        <v>1551</v>
      </c>
      <c r="H13562" s="2" t="s">
        <v>7721</v>
      </c>
      <c r="I13562" s="23" t="s">
        <v>976</v>
      </c>
      <c r="J13562" s="23" t="s">
        <v>59</v>
      </c>
      <c r="K13562" s="23" t="s">
        <v>9712</v>
      </c>
      <c r="L13562" s="23" t="s">
        <v>9539</v>
      </c>
      <c r="M13562" s="23">
        <f>YEAR(Tabla2[[#This Row],[Fecha de creación]])</f>
        <v>2023</v>
      </c>
      <c r="N13562" s="23">
        <f>MONTH(Tabla2[[#This Row],[Fecha de creación]])</f>
        <v>4</v>
      </c>
    </row>
    <row r="13563" spans="1:14" x14ac:dyDescent="0.25">
      <c r="A13563" s="26">
        <v>45046.510717592595</v>
      </c>
      <c r="B13563" s="23" t="s">
        <v>9534</v>
      </c>
      <c r="C13563" s="23" t="s">
        <v>16979</v>
      </c>
      <c r="D13563" s="23" t="s">
        <v>1820</v>
      </c>
      <c r="E13563" s="23" t="s">
        <v>1</v>
      </c>
      <c r="F13563" s="23" t="s">
        <v>7</v>
      </c>
      <c r="G13563" s="23" t="s">
        <v>3</v>
      </c>
      <c r="H13563" s="2" t="s">
        <v>17004</v>
      </c>
      <c r="I13563" s="23" t="s">
        <v>8168</v>
      </c>
      <c r="J13563" s="23"/>
      <c r="K13563" s="23" t="s">
        <v>9712</v>
      </c>
      <c r="L13563" s="23" t="s">
        <v>9539</v>
      </c>
      <c r="M13563" s="23">
        <f>YEAR(Tabla2[[#This Row],[Fecha de creación]])</f>
        <v>2023</v>
      </c>
      <c r="N13563" s="23">
        <f>MONTH(Tabla2[[#This Row],[Fecha de creación]])</f>
        <v>4</v>
      </c>
    </row>
    <row r="13564" spans="1:14" x14ac:dyDescent="0.25">
      <c r="A13564" s="26">
        <v>45046.663865740738</v>
      </c>
      <c r="B13564" s="23" t="s">
        <v>100</v>
      </c>
      <c r="C13564" s="23" t="s">
        <v>16980</v>
      </c>
      <c r="D13564" s="23" t="s">
        <v>382</v>
      </c>
      <c r="E13564" s="23" t="s">
        <v>1</v>
      </c>
      <c r="F13564" s="23" t="s">
        <v>7</v>
      </c>
      <c r="G13564" s="23" t="s">
        <v>975</v>
      </c>
      <c r="H13564" s="2" t="s">
        <v>7723</v>
      </c>
      <c r="I13564" s="23" t="s">
        <v>6004</v>
      </c>
      <c r="J13564" s="23" t="s">
        <v>59</v>
      </c>
      <c r="K13564" s="23" t="s">
        <v>9712</v>
      </c>
      <c r="L13564" s="23" t="s">
        <v>9538</v>
      </c>
      <c r="M13564" s="23">
        <f>YEAR(Tabla2[[#This Row],[Fecha de creación]])</f>
        <v>2023</v>
      </c>
      <c r="N13564" s="23">
        <f>MONTH(Tabla2[[#This Row],[Fecha de creación]])</f>
        <v>4</v>
      </c>
    </row>
    <row r="13565" spans="1:14" x14ac:dyDescent="0.25">
      <c r="A13565" s="26">
        <v>45046.724803240744</v>
      </c>
      <c r="B13565" s="23" t="s">
        <v>0</v>
      </c>
      <c r="C13565" s="23" t="s">
        <v>16981</v>
      </c>
      <c r="D13565" s="23" t="s">
        <v>982</v>
      </c>
      <c r="E13565" s="23" t="s">
        <v>1</v>
      </c>
      <c r="F13565" s="23" t="s">
        <v>22</v>
      </c>
      <c r="G13565" s="23" t="s">
        <v>975</v>
      </c>
      <c r="H13565" s="2" t="s">
        <v>8893</v>
      </c>
      <c r="I13565" s="23" t="s">
        <v>5999</v>
      </c>
      <c r="J13565" s="23" t="s">
        <v>59</v>
      </c>
      <c r="K13565" s="23" t="s">
        <v>9712</v>
      </c>
      <c r="L13565" s="23" t="s">
        <v>9538</v>
      </c>
      <c r="M13565" s="23">
        <f>YEAR(Tabla2[[#This Row],[Fecha de creación]])</f>
        <v>2023</v>
      </c>
      <c r="N13565" s="23">
        <f>MONTH(Tabla2[[#This Row],[Fecha de creación]])</f>
        <v>4</v>
      </c>
    </row>
    <row r="13566" spans="1:14" x14ac:dyDescent="0.25">
      <c r="A13566" s="26">
        <v>45046.726145833331</v>
      </c>
      <c r="B13566" s="23" t="s">
        <v>0</v>
      </c>
      <c r="C13566" s="23" t="s">
        <v>16982</v>
      </c>
      <c r="D13566" s="23" t="s">
        <v>172</v>
      </c>
      <c r="E13566" s="23" t="s">
        <v>1</v>
      </c>
      <c r="F13566" s="23" t="s">
        <v>7</v>
      </c>
      <c r="G13566" s="23" t="s">
        <v>1551</v>
      </c>
      <c r="H13566" s="2" t="s">
        <v>7721</v>
      </c>
      <c r="I13566" s="23" t="s">
        <v>976</v>
      </c>
      <c r="J13566" s="23" t="s">
        <v>59</v>
      </c>
      <c r="K13566" s="23" t="s">
        <v>9712</v>
      </c>
      <c r="L13566" s="23" t="s">
        <v>9539</v>
      </c>
      <c r="M13566" s="23">
        <f>YEAR(Tabla2[[#This Row],[Fecha de creación]])</f>
        <v>2023</v>
      </c>
      <c r="N13566" s="23">
        <f>MONTH(Tabla2[[#This Row],[Fecha de creación]])</f>
        <v>4</v>
      </c>
    </row>
    <row r="13567" spans="1:14" x14ac:dyDescent="0.25">
      <c r="A13567" s="26">
        <v>45046.727592592593</v>
      </c>
      <c r="B13567" s="23" t="s">
        <v>0</v>
      </c>
      <c r="C13567" s="23" t="s">
        <v>16983</v>
      </c>
      <c r="D13567" s="23" t="s">
        <v>223</v>
      </c>
      <c r="E13567" s="23" t="s">
        <v>1</v>
      </c>
      <c r="F13567" s="23" t="s">
        <v>7</v>
      </c>
      <c r="G13567" s="23" t="s">
        <v>1551</v>
      </c>
      <c r="H13567" s="2" t="s">
        <v>7725</v>
      </c>
      <c r="I13567" s="23" t="s">
        <v>976</v>
      </c>
      <c r="J13567" s="23" t="s">
        <v>59</v>
      </c>
      <c r="K13567" s="23" t="s">
        <v>9712</v>
      </c>
      <c r="L13567" s="23" t="s">
        <v>9539</v>
      </c>
      <c r="M13567" s="23">
        <f>YEAR(Tabla2[[#This Row],[Fecha de creación]])</f>
        <v>2023</v>
      </c>
      <c r="N13567" s="23">
        <f>MONTH(Tabla2[[#This Row],[Fecha de creación]])</f>
        <v>4</v>
      </c>
    </row>
    <row r="13568" spans="1:14" x14ac:dyDescent="0.25">
      <c r="A13568" s="26">
        <v>45046.72892361111</v>
      </c>
      <c r="B13568" s="23" t="s">
        <v>0</v>
      </c>
      <c r="C13568" s="23" t="s">
        <v>16984</v>
      </c>
      <c r="D13568" s="23" t="s">
        <v>223</v>
      </c>
      <c r="E13568" s="23" t="s">
        <v>1</v>
      </c>
      <c r="F13568" s="23" t="s">
        <v>7</v>
      </c>
      <c r="G13568" s="23" t="s">
        <v>1551</v>
      </c>
      <c r="H13568" s="2" t="s">
        <v>7725</v>
      </c>
      <c r="I13568" s="23" t="s">
        <v>976</v>
      </c>
      <c r="J13568" s="23" t="s">
        <v>59</v>
      </c>
      <c r="K13568" s="23" t="s">
        <v>9712</v>
      </c>
      <c r="L13568" s="23" t="s">
        <v>9539</v>
      </c>
      <c r="M13568" s="23">
        <f>YEAR(Tabla2[[#This Row],[Fecha de creación]])</f>
        <v>2023</v>
      </c>
      <c r="N13568" s="23">
        <f>MONTH(Tabla2[[#This Row],[Fecha de creación]])</f>
        <v>4</v>
      </c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0 7 5 ] ] > < / C u s t o m C o n t e n t > < / G e m i n i > 
</file>

<file path=customXml/item10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 T a b l a 2 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 T a b l a 2 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 c r e a c i � n 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 C o l u m n s \ N � m .   d e   C a s o 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 C o l u m n s \ T i t u l o 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 C a s o 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 C o l u m n s \ S u b C a t e g o r i a   D e t a l l e 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 C o l u m n s \ A s i g n a d o  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 R e c l a m o 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 C o l u m n s \ L i b r o   d e   R e c l a m a c i o n e s 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  d e   A t e n c i � n 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 c r e a c i � n   ( a � o ) 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 c r e a c i � n   ( t r i m e s t r e ) 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 c r e a c i � n   ( � n d i c e   d e   m e s e s ) 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 c r e a c i � n   ( m e s ) 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 2 0 2 3 - 0 5 - 2 5 T 1 4 : 0 9 : 5 0 . 0 0 6 7 9 9 7 - 0 5 : 0 0 < / L a s t P r o c e s s e d T i m e > < / D a t a M o d e l i n g S a n d b o x . S e r i a l i z e d S a n d b o x E r r o r C a c h e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C l i e n t W i n d o w X M L " > < C u s t o m C o n t e n t > < ! [ C D A T A [ T a b l a 2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O r d e r " > < C u s t o m C o n t e n t > < ! [ C D A T A [ T a b l a 2 ] ] > < / C u s t o m C o n t e n t > < / G e m i n i > 
</file>

<file path=customXml/item17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 T a b l a 2 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4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 T a b l a 2 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 T a b l a 2 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 C o l u m n s \ F e c h a   d e   c r e a c i � n < / K e y > < / D i a g r a m O b j e c t K e y > < D i a g r a m O b j e c t K e y > < K e y > C o l u m n s \ S e d e < / K e y > < / D i a g r a m O b j e c t K e y > < D i a g r a m O b j e c t K e y > < K e y > C o l u m n s \ N � m .   d e   C a s o < / K e y > < / D i a g r a m O b j e c t K e y > < D i a g r a m O b j e c t K e y > < K e y > C o l u m n s \ T i t u l o < / K e y > < / D i a g r a m O b j e c t K e y > < D i a g r a m O b j e c t K e y > < K e y > C o l u m n s \ T i p o   d e   C a s o < / K e y > < / D i a g r a m O b j e c t K e y > < D i a g r a m O b j e c t K e y > < K e y > C o l u m n s \ T i p o < / K e y > < / D i a g r a m O b j e c t K e y > < D i a g r a m O b j e c t K e y > < K e y > C o l u m n s \ E s t a d o < / K e y > < / D i a g r a m O b j e c t K e y > < D i a g r a m O b j e c t K e y > < K e y > C o l u m n s \ S u b C a t e g o r i a   D e t a l l e < / K e y > < / D i a g r a m O b j e c t K e y > < D i a g r a m O b j e c t K e y > < K e y > C o l u m n s \ A s i g n a d o   a < / K e y > < / D i a g r a m O b j e c t K e y > < D i a g r a m O b j e c t K e y > < K e y > C o l u m n s \ F u e n t e   R e c l a m o < / K e y > < / D i a g r a m O b j e c t K e y > < D i a g r a m O b j e c t K e y > < K e y > C o l u m n s \ L i b r o   d e   R e c l a m a c i o n e s < / K e y > < / D i a g r a m O b j e c t K e y > < D i a g r a m O b j e c t K e y > < K e y > C o l u m n s \ E s t a d o   d e   A t e n c i � n < / K e y > < / D i a g r a m O b j e c t K e y > < D i a g r a m O b j e c t K e y > < K e y > C o l u m n s \ A � o < / K e y > < / D i a g r a m O b j e c t K e y > < D i a g r a m O b j e c t K e y > < K e y > C o l u m n s \ M e s < / K e y > < / D i a g r a m O b j e c t K e y > < D i a g r a m O b j e c t K e y > < K e y > C o l u m n s \ F e c h a   d e   c r e a c i � n   ( a � o ) < / K e y > < / D i a g r a m O b j e c t K e y > < D i a g r a m O b j e c t K e y > < K e y > C o l u m n s \ F e c h a   d e   c r e a c i � n   ( t r i m e s t r e ) < / K e y > < / D i a g r a m O b j e c t K e y > < D i a g r a m O b j e c t K e y > < K e y > C o l u m n s \ F e c h a   d e   c r e a c i � n   ( � n d i c e   d e   m e s e s ) < / K e y > < / D i a g r a m O b j e c t K e y > < D i a g r a m O b j e c t K e y > < K e y > C o l u m n s \ F e c h a   d e   c r e a c i � n   ( m e s ) < / K e y > < / D i a g r a m O b j e c t K e y > < D i a g r a m O b j e c t K e y > < K e y > M e a s u r e s \ R e c u e n t o   d e   N � m .   d e   C a s o < / K e y > < / D i a g r a m O b j e c t K e y > < D i a g r a m O b j e c t K e y > < K e y > M e a s u r e s \ R e c u e n t o   d e   N � m .   d e   C a s o \ T a g I n f o \ F � r m u l a < / K e y > < / D i a g r a m O b j e c t K e y > < D i a g r a m O b j e c t K e y > < K e y > M e a s u r e s \ R e c u e n t o   d e   N � m .   d e   C a s o \ T a g I n f o \ V a l o r < / K e y > < / D i a g r a m O b j e c t K e y > < D i a g r a m O b j e c t K e y > < K e y > M e a s u r e s \ R e c u e n t o   d e   S u b C a t e g o r i a   D e t a l l e < / K e y > < / D i a g r a m O b j e c t K e y > < D i a g r a m O b j e c t K e y > < K e y > M e a s u r e s \ R e c u e n t o   d e   S u b C a t e g o r i a   D e t a l l e \ T a g I n f o \ F � r m u l a < / K e y > < / D i a g r a m O b j e c t K e y > < D i a g r a m O b j e c t K e y > < K e y > M e a s u r e s \ R e c u e n t o   d e   S u b C a t e g o r i a   D e t a l l e \ T a g I n f o \ V a l o r < / K e y > < / D i a g r a m O b j e c t K e y > < D i a g r a m O b j e c t K e y > < K e y > L i n k s \ & l t ; C o l u m n s \ R e c u e n t o   d e   N � m .   d e   C a s o & g t ; - & l t ; M e a s u r e s \ N � m .   d e   C a s o & g t ; < / K e y > < / D i a g r a m O b j e c t K e y > < D i a g r a m O b j e c t K e y > < K e y > L i n k s \ & l t ; C o l u m n s \ R e c u e n t o   d e   N � m .   d e   C a s o & g t ; - & l t ; M e a s u r e s \ N � m .   d e   C a s o & g t ; \ C O L U M N < / K e y > < / D i a g r a m O b j e c t K e y > < D i a g r a m O b j e c t K e y > < K e y > L i n k s \ & l t ; C o l u m n s \ R e c u e n t o   d e   N � m .   d e   C a s o & g t ; - & l t ; M e a s u r e s \ N � m .   d e   C a s o & g t ; \ M E A S U R E < / K e y > < / D i a g r a m O b j e c t K e y > < D i a g r a m O b j e c t K e y > < K e y > L i n k s \ & l t ; C o l u m n s \ R e c u e n t o   d e   S u b C a t e g o r i a   D e t a l l e & g t ; - & l t ; M e a s u r e s \ S u b C a t e g o r i a   D e t a l l e & g t ; < / K e y > < / D i a g r a m O b j e c t K e y > < D i a g r a m O b j e c t K e y > < K e y > L i n k s \ & l t ; C o l u m n s \ R e c u e n t o   d e   S u b C a t e g o r i a   D e t a l l e & g t ; - & l t ; M e a s u r e s \ S u b C a t e g o r i a   D e t a l l e & g t ; \ C O L U M N < / K e y > < / D i a g r a m O b j e c t K e y > < D i a g r a m O b j e c t K e y > < K e y > L i n k s \ & l t ; C o l u m n s \ R e c u e n t o   d e   S u b C a t e g o r i a   D e t a l l e & g t ; - & l t ; M e a s u r e s \ S u b C a t e g o r i a   D e t a l l e & g t ; \ M E A S U R E 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 C o l u m n s \ F e c h a   d e   c r e a c i � n 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 C o l u m n s \ S e d e 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 C o l u m n s \ N � m .   d e   C a s o 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 C o l u m n s \ T i t u l o 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  d e   C a s o 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 C o l u m n s \ S u b C a t e g o r i a   D e t a l l e 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 C o l u m n s \ A s i g n a d o   a 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 C o l u m n s \ F u e n t e   R e c l a m o 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 C o l u m n s \ L i b r o   d e   R e c l a m a c i o n e s 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  d e   A t e n c i � n 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  d e   c r e a c i � n   ( a � o ) 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  d e   c r e a c i � n   ( t r i m e s t r e ) 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  d e   c r e a c i � n   ( � n d i c e   d e   m e s e s ) 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  d e   c r e a c i � n   ( m e s ) 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 M e a s u r e s \ R e c u e n t o   d e   N � m .   d e   C a s o < / K e y > < / a : K e y > < a : V a l u e   i : t y p e = " M e a s u r e G r i d N o d e V i e w S t a t e " > < C o l u m n >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 M e a s u r e s \ R e c u e n t o   d e   N � m .   d e   C a s o \ T a g I n f o \ F � r m u l a 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 d e   N � m .   d e   C a s o \ T a g I n f o \ V a l o r 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 d e   S u b C a t e g o r i a   D e t a l l e < / K e y > < / a : K e y > < a : V a l u e   i : t y p e = " M e a s u r e G r i d N o d e V i e w S t a t e " > < C o l u m n >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 M e a s u r e s \ R e c u e n t o   d e   S u b C a t e g o r i a   D e t a l l e \ T a g I n f o \ F � r m u l a 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 d e   S u b C a t e g o r i a   D e t a l l e \ T a g I n f o \ V a l o r 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 L i n k s \ & l t ; C o l u m n s \ R e c u e n t o   d e   N � m .   d e   C a s o & g t ; - & l t ; M e a s u r e s \ N � m .   d e   C a s o & g t ; 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 L i n k s \ & l t ; C o l u m n s \ R e c u e n t o   d e   N � m .   d e   C a s o & g t ; - & l t ; M e a s u r e s \ N � m .   d e   C a s o & g t ; \ C O L U M N 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 d e   N � m .   d e   C a s o & g t ; - & l t ; M e a s u r e s \ N � m .   d e   C a s o & g t ; \ M E A S U R E 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 d e   S u b C a t e g o r i a   D e t a l l e & g t ; - & l t ; M e a s u r e s \ S u b C a t e g o r i a   D e t a l l e & g t ; 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 L i n k s \ & l t ; C o l u m n s \ R e c u e n t o   d e   S u b C a t e g o r i a   D e t a l l e & g t ; - & l t ; M e a s u r e s \ S u b C a t e g o r i a   D e t a l l e & g t ; \ C O L U M N 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 d e   S u b C a t e g o r i a   D e t a l l e & g t ; - & l t ; M e a s u r e s \ S u b C a t e g o r i a   D e t a l l e & g t ; \ M E A S U R E 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T a b l a 2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  d e   c r e a c i � n < / s t r i n g > < / k e y > < v a l u e > < i n t > 1 4 6 < / i n t > < / v a l u e > < / i t e m > < i t e m > < k e y > < s t r i n g > S e d e < / s t r i n g > < / k e y > < v a l u e > < i n t > 6 7 < / i n t > < / v a l u e > < / i t e m > < i t e m > < k e y > < s t r i n g > N � m .   d e   C a s o < / s t r i n g > < / k e y > < v a l u e > < i n t > 1 2 1 < / i n t > < / v a l u e > < / i t e m > < i t e m > < k e y > < s t r i n g > T i t u l o < / s t r i n g > < / k e y > < v a l u e > < i n t > 7 2 < / i n t > < / v a l u e > < / i t e m > < i t e m > < k e y > < s t r i n g > T i p o   d e   C a s o < / s t r i n g > < / k e y > < v a l u e > < i n t > 1 1 4 < / i n t > < / v a l u e > < / i t e m > < i t e m > < k e y > < s t r i n g > T i p o < / s t r i n g > < / k e y > < v a l u e > < i n t > 6 3 < / i n t > < / v a l u e > < / i t e m > < i t e m > < k e y > < s t r i n g > E s t a d o < / s t r i n g > < / k e y > < v a l u e > < i n t > 7 7 < / i n t > < / v a l u e > < / i t e m > < i t e m > < k e y > < s t r i n g > S u b C a t e g o r i a   D e t a l l e < / s t r i n g > < / k e y > < v a l u e > < i n t > 1 6 6 < / i n t > < / v a l u e > < / i t e m > < i t e m > < k e y > < s t r i n g > A s i g n a d o   a < / s t r i n g > < / k e y > < v a l u e > < i n t > 1 0 3 < / i n t > < / v a l u e > < / i t e m > < i t e m > < k e y > < s t r i n g > F u e n t e   R e c l a m o < / s t r i n g > < / k e y > < v a l u e > < i n t > 1 3 6 < / i n t > < / v a l u e > < / i t e m > < i t e m > < k e y > < s t r i n g > L i b r o   d e   R e c l a m a c i o n e s < / s t r i n g > < / k e y > < v a l u e > < i n t > 1 8 1 < / i n t > < / v a l u e > < / i t e m > < i t e m > < k e y > < s t r i n g > E s t a d o   d e   A t e n c i � n < / s t r i n g > < / k e y > < v a l u e > < i n t > 1 5 5 < / i n t > < / v a l u e > < / i t e m > < i t e m > < k e y > < s t r i n g > A � o < / s t r i n g > < / k e y > < v a l u e > < i n t > 6 1 < / i n t > < / v a l u e > < / i t e m > < i t e m > < k e y > < s t r i n g > M e s < / s t r i n g > < / k e y > < v a l u e > < i n t > 6 2 < / i n t > < / v a l u e > < / i t e m > < i t e m > < k e y > < s t r i n g > F e c h a   d e   c r e a c i � n   ( a � o ) < / s t r i n g > < / k e y > < v a l u e > < i n t > 1 8 2 < / i n t > < / v a l u e > < / i t e m > < i t e m > < k e y > < s t r i n g > F e c h a   d e   c r e a c i � n   ( t r i m e s t r e ) < / s t r i n g > < / k e y > < v a l u e > < i n t > 2 1 7 < / i n t > < / v a l u e > < / i t e m > < i t e m > < k e y > < s t r i n g > F e c h a   d e   c r e a c i � n   ( � n d i c e   d e   m e s e s ) < / s t r i n g > < / k e y > < v a l u e > < i n t > 2 5 8 < / i n t > < / v a l u e > < / i t e m > < i t e m > < k e y > < s t r i n g > F e c h a   d e   c r e a c i � n   ( m e s ) < / s t r i n g > < / k e y > < v a l u e > < i n t > 1 8 5 < / i n t > < / v a l u e > < / i t e m > < / C o l u m n W i d t h s > < C o l u m n D i s p l a y I n d e x > < i t e m > < k e y > < s t r i n g > F e c h a   d e   c r e a c i � n < / s t r i n g > < / k e y > < v a l u e > < i n t > 0 < / i n t > < / v a l u e > < / i t e m > < i t e m > < k e y > < s t r i n g > S e d e < / s t r i n g > < / k e y > < v a l u e > < i n t > 1 < / i n t > < / v a l u e > < / i t e m > < i t e m > < k e y > < s t r i n g > N � m .   d e   C a s o < / s t r i n g > < / k e y > < v a l u e > < i n t > 2 < / i n t > < / v a l u e > < / i t e m > < i t e m > < k e y > < s t r i n g > T i t u l o < / s t r i n g > < / k e y > < v a l u e > < i n t > 3 < / i n t > < / v a l u e > < / i t e m > < i t e m > < k e y > < s t r i n g > T i p o   d e   C a s o < / s t r i n g > < / k e y > < v a l u e > < i n t > 4 < / i n t > < / v a l u e > < / i t e m > < i t e m > < k e y > < s t r i n g > T i p o < / s t r i n g > < / k e y > < v a l u e > < i n t > 5 < / i n t > < / v a l u e > < / i t e m > < i t e m > < k e y > < s t r i n g > E s t a d o < / s t r i n g > < / k e y > < v a l u e > < i n t > 6 < / i n t > < / v a l u e > < / i t e m > < i t e m > < k e y > < s t r i n g > S u b C a t e g o r i a   D e t a l l e < / s t r i n g > < / k e y > < v a l u e > < i n t > 7 < / i n t > < / v a l u e > < / i t e m > < i t e m > < k e y > < s t r i n g > A s i g n a d o   a < / s t r i n g > < / k e y > < v a l u e > < i n t > 8 < / i n t > < / v a l u e > < / i t e m > < i t e m > < k e y > < s t r i n g > F u e n t e   R e c l a m o < / s t r i n g > < / k e y > < v a l u e > < i n t > 9 < / i n t > < / v a l u e > < / i t e m > < i t e m > < k e y > < s t r i n g > L i b r o   d e   R e c l a m a c i o n e s < / s t r i n g > < / k e y > < v a l u e > < i n t > 1 0 < / i n t > < / v a l u e > < / i t e m > < i t e m > < k e y > < s t r i n g > E s t a d o   d e   A t e n c i � n < / s t r i n g > < / k e y > < v a l u e > < i n t > 1 1 < / i n t > < / v a l u e > < / i t e m > < i t e m > < k e y > < s t r i n g > A � o < / s t r i n g > < / k e y > < v a l u e > < i n t > 1 2 < / i n t > < / v a l u e > < / i t e m > < i t e m > < k e y > < s t r i n g > M e s < / s t r i n g > < / k e y > < v a l u e > < i n t > 1 3 < / i n t > < / v a l u e > < / i t e m > < i t e m > < k e y > < s t r i n g > F e c h a   d e   c r e a c i � n   ( a � o ) < / s t r i n g > < / k e y > < v a l u e > < i n t > 1 4 < / i n t > < / v a l u e > < / i t e m > < i t e m > < k e y > < s t r i n g > F e c h a   d e   c r e a c i � n   ( t r i m e s t r e ) < / s t r i n g > < / k e y > < v a l u e > < i n t > 1 5 < / i n t > < / v a l u e > < / i t e m > < i t e m > < k e y > < s t r i n g > F e c h a   d e   c r e a c i � n   ( � n d i c e   d e   m e s e s ) < / s t r i n g > < / k e y > < v a l u e > < i n t > 1 6 < / i n t > < / v a l u e > < / i t e m > < i t e m > < k e y > < s t r i n g > F e c h a   d e   c r e a c i � n   ( m e s ) < / s t r i n g > < / k e y > < v a l u e > < i n t > 1 7 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D a t a M a s h u p   x m l n s = " h t t p : / / s c h e m a s . m i c r o s o f t . c o m / D a t a M a s h u p " > A A A A A B U D A A B Q S w M E F A A C A A g A 9 n O 4 V i n q D G 6 l A A A A 9 g A A A B I A H A B D b 2 5 m a W c v U G F j a 2 F n Z S 5 4 b W w g o h g A K K A U A A A A A A A A A A A A A A A A A A A A A A A A A A A A h Y 9 N D o I w G E S v Q r q n P 0 i M I R 9 l Y d x J Q m J i 3 D a l Q i M U Q 4 v l b i 4 8 k l c Q o 6 g 7 l / P m L W b u 1 x t k Y 9 s E F 9 V b 3 Z k U M U x R o I z s S m 2 q F A 3 u G K 5 Q x q E Q 8 i Q q F U y y s c l o y x T V z p 0 T Q r z 3 2 C 9 w 1 1 c k o p S R Q 7 7 d y V q 1 A n 1 k / V 8 O t b F O G K k Q h / 1 r D I 8 w Y 0 s c 0 x h T I D O E X J u v E E 1 7 n + 0 P h P X Q u K F X X N m w 2 A C Z I 5 D 3 B / 4 A U E s D B B Q A A g A I A P Z z u F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2 c 7 h W K I p H u A 4 A A A A R A A A A E w A c A E Z v c m 1 1 b G F z L 1 N l Y 3 R p b 2 4 x L m 0 g o h g A K K A U A A A A A A A A A A A A A A A A A A A A A A A A A A A A K 0 5 N L s n M z 1 M I h t C G 1 g B Q S w E C L Q A U A A I A C A D 2 c 7 h W K e o M b q U A A A D 2 A A A A E g A A A A A A A A A A A A A A A A A A A A A A Q 2 9 u Z m l n L 1 B h Y 2 t h Z 2 U u e G 1 s U E s B A i 0 A F A A C A A g A 9 n O 4 V g / K 6 a u k A A A A 6 Q A A A B M A A A A A A A A A A A A A A A A A 8 Q A A A F t D b 2 5 0 Z W 5 0 X 1 R 5 c G V z X S 5 4 b W x Q S w E C L Q A U A A I A C A D 2 c 7 h W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j o D 2 P e K L y U 2 4 r C o u M r D + 6 g A A A A A C A A A A A A A D Z g A A w A A A A B A A A A B h 1 U E o T U Z y v I v 3 Y t M K 4 n 1 8 A A A A A A S A A A C g A A A A E A A A A B x m 9 p e u z u 4 q 9 d q 8 l i b 1 3 Q N Q A A A A 1 z 5 F Q 2 X 0 c B L 4 8 W 9 Z n O a E a n w F J T r Q l o m i Z H u 4 i a d S V 2 B m w H 2 L y 8 i 5 u z 5 C K T O / H R 3 B l / Y T A e s X G S E k Z k v 3 v l i q n 4 f S 3 d k l / v U a S z E E j h H G s 3 Q U A A A A C x 9 v P 7 q Q d J C i M 3 E 2 0 R R v Z o 7 5 V a Y = < / D a t a M a s h u p > 
</file>

<file path=customXml/itemProps1.xml><?xml version="1.0" encoding="utf-8"?>
<ds:datastoreItem xmlns:ds="http://schemas.openxmlformats.org/officeDocument/2006/customXml" ds:itemID="{7A00D445-D9E1-49A8-811C-3B3090C94E60}">
  <ds:schemaRefs/>
</ds:datastoreItem>
</file>

<file path=customXml/itemProps10.xml><?xml version="1.0" encoding="utf-8"?>
<ds:datastoreItem xmlns:ds="http://schemas.openxmlformats.org/officeDocument/2006/customXml" ds:itemID="{1BF3C795-49E9-4B07-841F-C3D9A2E834C6}">
  <ds:schemaRefs/>
</ds:datastoreItem>
</file>

<file path=customXml/itemProps11.xml><?xml version="1.0" encoding="utf-8"?>
<ds:datastoreItem xmlns:ds="http://schemas.openxmlformats.org/officeDocument/2006/customXml" ds:itemID="{236FD9BB-AB74-432A-95F8-0DD06347D7E6}">
  <ds:schemaRefs/>
</ds:datastoreItem>
</file>

<file path=customXml/itemProps12.xml><?xml version="1.0" encoding="utf-8"?>
<ds:datastoreItem xmlns:ds="http://schemas.openxmlformats.org/officeDocument/2006/customXml" ds:itemID="{191AEBA4-2B15-4012-B22E-8469AA51F35F}">
  <ds:schemaRefs/>
</ds:datastoreItem>
</file>

<file path=customXml/itemProps13.xml><?xml version="1.0" encoding="utf-8"?>
<ds:datastoreItem xmlns:ds="http://schemas.openxmlformats.org/officeDocument/2006/customXml" ds:itemID="{DB1B1CFF-BDD7-4943-9F0E-D3B117F0B7AD}">
  <ds:schemaRefs/>
</ds:datastoreItem>
</file>

<file path=customXml/itemProps14.xml><?xml version="1.0" encoding="utf-8"?>
<ds:datastoreItem xmlns:ds="http://schemas.openxmlformats.org/officeDocument/2006/customXml" ds:itemID="{98C62310-61BC-4D74-8D4F-52F7863A9DF4}">
  <ds:schemaRefs/>
</ds:datastoreItem>
</file>

<file path=customXml/itemProps15.xml><?xml version="1.0" encoding="utf-8"?>
<ds:datastoreItem xmlns:ds="http://schemas.openxmlformats.org/officeDocument/2006/customXml" ds:itemID="{7BE89DE9-5702-44D7-A4D4-BB3E184CA2AD}">
  <ds:schemaRefs/>
</ds:datastoreItem>
</file>

<file path=customXml/itemProps16.xml><?xml version="1.0" encoding="utf-8"?>
<ds:datastoreItem xmlns:ds="http://schemas.openxmlformats.org/officeDocument/2006/customXml" ds:itemID="{90FBA5A1-FDE1-433B-99BE-88DA11D6E0CE}">
  <ds:schemaRefs/>
</ds:datastoreItem>
</file>

<file path=customXml/itemProps17.xml><?xml version="1.0" encoding="utf-8"?>
<ds:datastoreItem xmlns:ds="http://schemas.openxmlformats.org/officeDocument/2006/customXml" ds:itemID="{2A5FC1B6-E337-4FF8-93C0-63C82A004A15}">
  <ds:schemaRefs/>
</ds:datastoreItem>
</file>

<file path=customXml/itemProps2.xml><?xml version="1.0" encoding="utf-8"?>
<ds:datastoreItem xmlns:ds="http://schemas.openxmlformats.org/officeDocument/2006/customXml" ds:itemID="{900D336C-4732-4499-B336-539F3054B5FA}">
  <ds:schemaRefs/>
</ds:datastoreItem>
</file>

<file path=customXml/itemProps3.xml><?xml version="1.0" encoding="utf-8"?>
<ds:datastoreItem xmlns:ds="http://schemas.openxmlformats.org/officeDocument/2006/customXml" ds:itemID="{35F0423D-7F61-4701-B910-9DE71C497310}">
  <ds:schemaRefs/>
</ds:datastoreItem>
</file>

<file path=customXml/itemProps4.xml><?xml version="1.0" encoding="utf-8"?>
<ds:datastoreItem xmlns:ds="http://schemas.openxmlformats.org/officeDocument/2006/customXml" ds:itemID="{27536A15-F614-45E7-AE38-412C849C0108}">
  <ds:schemaRefs/>
</ds:datastoreItem>
</file>

<file path=customXml/itemProps5.xml><?xml version="1.0" encoding="utf-8"?>
<ds:datastoreItem xmlns:ds="http://schemas.openxmlformats.org/officeDocument/2006/customXml" ds:itemID="{163442C7-C802-49EE-896A-F197A6C75B12}">
  <ds:schemaRefs/>
</ds:datastoreItem>
</file>

<file path=customXml/itemProps6.xml><?xml version="1.0" encoding="utf-8"?>
<ds:datastoreItem xmlns:ds="http://schemas.openxmlformats.org/officeDocument/2006/customXml" ds:itemID="{AC205E89-F5A5-4672-8992-B7DBB2DDB47D}">
  <ds:schemaRefs/>
</ds:datastoreItem>
</file>

<file path=customXml/itemProps7.xml><?xml version="1.0" encoding="utf-8"?>
<ds:datastoreItem xmlns:ds="http://schemas.openxmlformats.org/officeDocument/2006/customXml" ds:itemID="{4BCF9DE3-927F-4E2C-A9FB-D079AE729B70}">
  <ds:schemaRefs/>
</ds:datastoreItem>
</file>

<file path=customXml/itemProps8.xml><?xml version="1.0" encoding="utf-8"?>
<ds:datastoreItem xmlns:ds="http://schemas.openxmlformats.org/officeDocument/2006/customXml" ds:itemID="{CC8DA929-C485-4503-82C1-817D327D16F3}">
  <ds:schemaRefs/>
</ds:datastoreItem>
</file>

<file path=customXml/itemProps9.xml><?xml version="1.0" encoding="utf-8"?>
<ds:datastoreItem xmlns:ds="http://schemas.openxmlformats.org/officeDocument/2006/customXml" ds:itemID="{9AE82145-40F8-4E2B-9FE7-4E8487E4744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Hoja1</vt:lpstr>
      <vt:lpstr>Dinamico_1_1</vt:lpstr>
      <vt:lpstr>Pareto(consulta_reclamo_requer)</vt:lpstr>
      <vt:lpstr>Dinamico_1_2</vt:lpstr>
      <vt:lpstr>Dashboard 1</vt:lpstr>
      <vt:lpstr>Book 2.1_Casos registrados</vt:lpstr>
      <vt:lpstr>Book 2.2_Reclamos</vt:lpstr>
      <vt:lpstr>Dashboard 2</vt:lpstr>
      <vt:lpstr>Data</vt:lpstr>
      <vt:lpstr>Hoja2</vt:lpstr>
      <vt:lpstr>No borrar</vt:lpstr>
      <vt:lpstr>Hoja4</vt:lpstr>
      <vt:lpstr>Casos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Christian Edwin Francisco Luis Zegarra</dc:creator>
  <cp:lastModifiedBy>Luis Rojas Crisostomo</cp:lastModifiedBy>
  <dcterms:created xsi:type="dcterms:W3CDTF">2021-12-20T17:16:06Z</dcterms:created>
  <dcterms:modified xsi:type="dcterms:W3CDTF">2023-05-29T19:26:17Z</dcterms:modified>
</cp:coreProperties>
</file>